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1.xml" ContentType="application/vnd.openxmlformats-officedocument.themeOverrid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5.xml" ContentType="application/vnd.openxmlformats-officedocument.drawing+xml"/>
  <Override PartName="/xl/slicers/slicer2.xml" ContentType="application/vnd.ms-excel.slicer+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2.xml" ContentType="application/vnd.openxmlformats-officedocument.themeOverrid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ml.chartshap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3.xml" ContentType="application/vnd.openxmlformats-officedocument.themeOverride+xml"/>
  <Override PartName="/xl/drawings/drawing7.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theme/themeOverride4.xml" ContentType="application/vnd.openxmlformats-officedocument.themeOverride+xml"/>
  <Override PartName="/xl/drawings/drawing8.xml" ContentType="application/vnd.openxmlformats-officedocument.drawingml.chartshapes+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theme/themeOverride5.xml" ContentType="application/vnd.openxmlformats-officedocument.themeOverrid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theme/themeOverride6.xml" ContentType="application/vnd.openxmlformats-officedocument.themeOverrid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heme/themeOverride7.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abcd\Desktop\AlphaAI\Week1\"/>
    </mc:Choice>
  </mc:AlternateContent>
  <xr:revisionPtr revIDLastSave="0" documentId="13_ncr:1_{1755A3C1-4264-44A3-A232-15BC62D17688}" xr6:coauthVersionLast="46" xr6:coauthVersionMax="46" xr10:uidLastSave="{00000000-0000-0000-0000-000000000000}"/>
  <bookViews>
    <workbookView xWindow="-120" yWindow="-120" windowWidth="20730" windowHeight="11160" firstSheet="4" activeTab="5" xr2:uid="{00000000-000D-0000-FFFF-FFFF00000000}"/>
  </bookViews>
  <sheets>
    <sheet name="Alphaa-Superstore-Nov-2020" sheetId="7" state="hidden" r:id="rId1"/>
    <sheet name="Objectives" sheetId="17" state="hidden" r:id="rId2"/>
    <sheet name="EDA" sheetId="14" state="hidden" r:id="rId3"/>
    <sheet name="Pivot" sheetId="13" state="hidden" r:id="rId4"/>
    <sheet name="Returns Dashbaord" sheetId="18" r:id="rId5"/>
    <sheet name="Sales Dashboard" sheetId="15" r:id="rId6"/>
  </sheets>
  <definedNames>
    <definedName name="Slicer_Category">#N/A</definedName>
    <definedName name="Slicer_City">#N/A</definedName>
    <definedName name="Slicer_City1">#N/A</definedName>
    <definedName name="Slicer_Region">#N/A</definedName>
    <definedName name="Slicer_Region1">#N/A</definedName>
    <definedName name="Slicer_Segment">#N/A</definedName>
    <definedName name="Slicer_ShipMode">#N/A</definedName>
    <definedName name="Slicer_ShipStatus">#N/A</definedName>
    <definedName name="Slicer_State">#N/A</definedName>
    <definedName name="Slicer_State1">#N/A</definedName>
    <definedName name="Slicer_SubCategory">#N/A</definedName>
    <definedName name="Slicer_SubCategory1">#N/A</definedName>
    <definedName name="Slicer_Year">#N/A</definedName>
    <definedName name="Slicer_Years">#N/A</definedName>
  </definedNames>
  <calcPr calcId="191029"/>
  <pivotCaches>
    <pivotCache cacheId="0" r:id="rId7"/>
  </pivotCaches>
  <fileRecoveryPr repairLoad="1"/>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7" i="13" l="1"/>
  <c r="G83" i="13"/>
  <c r="D82" i="13"/>
  <c r="D76" i="13"/>
  <c r="AK105" i="13"/>
  <c r="AH105" i="13"/>
  <c r="G140" i="14" l="1"/>
  <c r="G141" i="14"/>
  <c r="G142" i="14"/>
  <c r="G143" i="14"/>
  <c r="G139" i="14"/>
  <c r="G126" i="14"/>
  <c r="G127" i="14"/>
  <c r="G128" i="14"/>
  <c r="G129" i="14"/>
  <c r="G130" i="14"/>
  <c r="G131" i="14"/>
  <c r="G132" i="14"/>
  <c r="G133" i="14"/>
  <c r="G134" i="14"/>
  <c r="G135" i="14"/>
  <c r="G136" i="14"/>
  <c r="G125" i="14"/>
  <c r="G107" i="14"/>
  <c r="G108" i="14"/>
  <c r="G109" i="14"/>
  <c r="G110" i="14"/>
  <c r="G111" i="14"/>
  <c r="G112" i="14"/>
  <c r="G113" i="14"/>
  <c r="G114" i="14"/>
  <c r="G115" i="14"/>
  <c r="G116" i="14"/>
  <c r="G117" i="14"/>
  <c r="G118" i="14"/>
  <c r="G119" i="14"/>
  <c r="G120" i="14"/>
  <c r="G121" i="14"/>
  <c r="G106" i="14"/>
  <c r="G88" i="14"/>
  <c r="G89" i="14"/>
  <c r="G90" i="14"/>
  <c r="G91" i="14"/>
  <c r="G92" i="14"/>
  <c r="G93" i="14"/>
  <c r="G94" i="14"/>
  <c r="G95" i="14"/>
  <c r="G96" i="14"/>
  <c r="G97" i="14"/>
  <c r="G98" i="14"/>
  <c r="G99" i="14"/>
  <c r="G100" i="14"/>
  <c r="G101" i="14"/>
  <c r="G102" i="14"/>
  <c r="G103" i="14"/>
  <c r="G87"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35" i="14"/>
  <c r="G29" i="14"/>
  <c r="G30" i="14"/>
  <c r="G31" i="14"/>
  <c r="G28" i="14"/>
  <c r="G23" i="14"/>
  <c r="G24" i="14"/>
  <c r="G22" i="14"/>
  <c r="G4" i="14"/>
  <c r="G5" i="14"/>
  <c r="G3" i="14"/>
  <c r="G10" i="14"/>
  <c r="G11" i="14"/>
  <c r="G12" i="14"/>
  <c r="G9" i="14"/>
  <c r="G17" i="14"/>
  <c r="G18" i="14"/>
  <c r="G16" i="14"/>
  <c r="N2" i="7"/>
  <c r="N3"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N1477" i="7"/>
  <c r="N1478" i="7"/>
  <c r="N1479" i="7"/>
  <c r="N1480" i="7"/>
  <c r="N1481" i="7"/>
  <c r="N1482" i="7"/>
  <c r="N1483" i="7"/>
  <c r="N1484" i="7"/>
  <c r="N1485" i="7"/>
  <c r="N1486" i="7"/>
  <c r="N1487" i="7"/>
  <c r="N1488" i="7"/>
  <c r="N1489" i="7"/>
  <c r="N1490" i="7"/>
  <c r="N1491" i="7"/>
  <c r="N1492" i="7"/>
  <c r="N1493" i="7"/>
  <c r="N1494" i="7"/>
  <c r="N1495" i="7"/>
  <c r="N1496" i="7"/>
  <c r="N1497" i="7"/>
  <c r="N1498" i="7"/>
  <c r="N1499" i="7"/>
  <c r="N1500" i="7"/>
  <c r="N1501" i="7"/>
  <c r="N1502" i="7"/>
  <c r="N1503" i="7"/>
  <c r="N1504" i="7"/>
  <c r="N1505" i="7"/>
  <c r="N1506" i="7"/>
  <c r="N1507" i="7"/>
  <c r="N1508" i="7"/>
  <c r="N1509" i="7"/>
  <c r="N1510" i="7"/>
  <c r="N1511" i="7"/>
  <c r="N1512" i="7"/>
  <c r="N1513" i="7"/>
  <c r="N1514" i="7"/>
  <c r="N1515" i="7"/>
  <c r="N1516" i="7"/>
  <c r="N1517" i="7"/>
  <c r="N1518" i="7"/>
  <c r="N1519" i="7"/>
  <c r="N1520" i="7"/>
  <c r="N1521" i="7"/>
  <c r="N1522" i="7"/>
  <c r="N1523" i="7"/>
  <c r="N1524" i="7"/>
  <c r="N1525" i="7"/>
  <c r="N1526" i="7"/>
  <c r="N1527" i="7"/>
  <c r="N1528" i="7"/>
  <c r="N1529" i="7"/>
  <c r="N1530" i="7"/>
  <c r="N1531" i="7"/>
  <c r="N1532" i="7"/>
  <c r="N1533" i="7"/>
  <c r="N1534" i="7"/>
  <c r="N1535" i="7"/>
  <c r="N1536" i="7"/>
  <c r="N1537" i="7"/>
  <c r="N1538" i="7"/>
  <c r="N1539" i="7"/>
  <c r="N1540" i="7"/>
  <c r="N1541" i="7"/>
  <c r="N1542" i="7"/>
  <c r="N1543" i="7"/>
  <c r="N1544" i="7"/>
  <c r="N1545" i="7"/>
  <c r="N1546" i="7"/>
  <c r="N1547" i="7"/>
  <c r="N1548" i="7"/>
  <c r="N1549" i="7"/>
  <c r="N1550" i="7"/>
  <c r="N1551" i="7"/>
  <c r="N1552" i="7"/>
  <c r="N1553" i="7"/>
  <c r="N1554" i="7"/>
  <c r="N1555" i="7"/>
  <c r="N1556" i="7"/>
  <c r="N1557" i="7"/>
  <c r="N1558" i="7"/>
  <c r="N1559" i="7"/>
  <c r="N1560" i="7"/>
  <c r="N1561" i="7"/>
  <c r="N1562" i="7"/>
  <c r="N1563" i="7"/>
  <c r="N1564" i="7"/>
  <c r="N1565" i="7"/>
  <c r="N1566" i="7"/>
  <c r="N1567" i="7"/>
  <c r="N1568" i="7"/>
  <c r="N1569" i="7"/>
  <c r="N1570" i="7"/>
  <c r="N1571" i="7"/>
  <c r="N1572" i="7"/>
  <c r="N1573" i="7"/>
  <c r="N1574" i="7"/>
  <c r="N1575" i="7"/>
  <c r="N1576" i="7"/>
  <c r="N1577" i="7"/>
  <c r="N1578" i="7"/>
  <c r="N1579" i="7"/>
  <c r="N1580" i="7"/>
  <c r="N1581" i="7"/>
  <c r="N1582" i="7"/>
  <c r="N1583" i="7"/>
  <c r="N1584" i="7"/>
  <c r="N1585" i="7"/>
  <c r="N1586" i="7"/>
  <c r="N1587" i="7"/>
  <c r="N1588" i="7"/>
  <c r="N1589" i="7"/>
  <c r="N1590" i="7"/>
  <c r="N1591" i="7"/>
  <c r="N1592" i="7"/>
  <c r="N1593" i="7"/>
  <c r="N1594" i="7"/>
  <c r="N1595" i="7"/>
  <c r="N1596" i="7"/>
  <c r="N1597" i="7"/>
  <c r="N1598" i="7"/>
  <c r="N1599" i="7"/>
  <c r="N1600" i="7"/>
  <c r="N1601" i="7"/>
  <c r="N1602" i="7"/>
  <c r="N1603" i="7"/>
  <c r="N1604" i="7"/>
  <c r="N1605" i="7"/>
  <c r="N1606" i="7"/>
  <c r="N1607" i="7"/>
  <c r="N1608" i="7"/>
  <c r="N1609" i="7"/>
  <c r="N1610" i="7"/>
  <c r="N1611" i="7"/>
  <c r="N1612" i="7"/>
  <c r="N1613" i="7"/>
  <c r="N1614" i="7"/>
  <c r="N1615" i="7"/>
  <c r="N1616" i="7"/>
  <c r="N1617" i="7"/>
  <c r="N1618" i="7"/>
  <c r="N1619" i="7"/>
  <c r="N1620" i="7"/>
  <c r="N1621" i="7"/>
  <c r="N1622" i="7"/>
  <c r="N1623" i="7"/>
  <c r="N1624" i="7"/>
  <c r="N1625" i="7"/>
  <c r="N1626" i="7"/>
  <c r="N1627" i="7"/>
  <c r="N1628" i="7"/>
  <c r="N1629" i="7"/>
  <c r="N1630" i="7"/>
  <c r="N1631" i="7"/>
  <c r="N1632" i="7"/>
  <c r="N1633" i="7"/>
  <c r="N1634" i="7"/>
  <c r="N1635" i="7"/>
  <c r="N1636" i="7"/>
  <c r="N1637" i="7"/>
  <c r="N1638" i="7"/>
  <c r="N1639" i="7"/>
  <c r="N1640" i="7"/>
  <c r="N1641" i="7"/>
  <c r="N1642" i="7"/>
  <c r="N1643" i="7"/>
  <c r="N1644" i="7"/>
  <c r="N1645" i="7"/>
  <c r="N1646" i="7"/>
  <c r="N1647" i="7"/>
  <c r="N1648" i="7"/>
  <c r="N1649" i="7"/>
  <c r="N1650" i="7"/>
  <c r="N1651" i="7"/>
  <c r="N1652" i="7"/>
  <c r="N1653" i="7"/>
  <c r="N1654" i="7"/>
  <c r="N1655" i="7"/>
  <c r="N1656" i="7"/>
  <c r="N1657" i="7"/>
  <c r="N1658" i="7"/>
  <c r="N1659" i="7"/>
  <c r="N1660" i="7"/>
  <c r="N1661" i="7"/>
  <c r="N1662" i="7"/>
  <c r="N1663" i="7"/>
  <c r="N1664" i="7"/>
  <c r="N1665" i="7"/>
  <c r="N1666" i="7"/>
  <c r="N1667" i="7"/>
  <c r="N1668" i="7"/>
  <c r="N1669" i="7"/>
  <c r="N1670" i="7"/>
  <c r="N1671" i="7"/>
  <c r="N1672" i="7"/>
  <c r="N1673" i="7"/>
  <c r="N1674" i="7"/>
  <c r="N1675" i="7"/>
  <c r="N1676" i="7"/>
  <c r="N1677" i="7"/>
  <c r="N1678" i="7"/>
  <c r="N1679" i="7"/>
  <c r="N1680" i="7"/>
  <c r="N1681" i="7"/>
  <c r="N1682" i="7"/>
  <c r="N1683" i="7"/>
  <c r="N1684" i="7"/>
  <c r="N1685" i="7"/>
  <c r="N1686" i="7"/>
  <c r="N1687" i="7"/>
  <c r="N1688" i="7"/>
  <c r="N1689" i="7"/>
  <c r="N1690" i="7"/>
  <c r="N1691" i="7"/>
  <c r="N1692" i="7"/>
  <c r="N1693" i="7"/>
  <c r="N1694" i="7"/>
  <c r="N1695" i="7"/>
  <c r="N1696" i="7"/>
  <c r="N1697" i="7"/>
  <c r="N1698" i="7"/>
  <c r="N1699" i="7"/>
  <c r="N1700" i="7"/>
  <c r="N1701" i="7"/>
  <c r="N1702" i="7"/>
  <c r="N1703" i="7"/>
  <c r="N1704" i="7"/>
  <c r="N1705" i="7"/>
  <c r="N1706" i="7"/>
  <c r="N1707" i="7"/>
  <c r="N1708" i="7"/>
  <c r="N1709" i="7"/>
  <c r="N1710" i="7"/>
  <c r="N1711" i="7"/>
  <c r="N1712" i="7"/>
  <c r="N1713" i="7"/>
  <c r="N1714" i="7"/>
  <c r="N1715" i="7"/>
  <c r="N1716" i="7"/>
  <c r="N1717" i="7"/>
  <c r="N1718" i="7"/>
  <c r="N1719" i="7"/>
  <c r="N1720" i="7"/>
  <c r="N1721" i="7"/>
  <c r="N1722" i="7"/>
  <c r="N1723" i="7"/>
  <c r="N1724" i="7"/>
  <c r="N1725" i="7"/>
  <c r="N1726" i="7"/>
  <c r="N1727" i="7"/>
  <c r="N1728" i="7"/>
  <c r="N1729" i="7"/>
  <c r="N1730" i="7"/>
  <c r="N1731" i="7"/>
  <c r="N1732" i="7"/>
  <c r="N1733" i="7"/>
  <c r="N1734" i="7"/>
  <c r="N1735" i="7"/>
  <c r="N1736" i="7"/>
  <c r="N1737" i="7"/>
  <c r="N1738" i="7"/>
  <c r="N1739" i="7"/>
  <c r="N1740" i="7"/>
  <c r="N1741" i="7"/>
  <c r="N1742" i="7"/>
  <c r="N1743" i="7"/>
  <c r="N1744" i="7"/>
  <c r="N1745" i="7"/>
  <c r="N1746" i="7"/>
  <c r="N1747" i="7"/>
  <c r="N1748" i="7"/>
  <c r="N1749" i="7"/>
  <c r="N1750" i="7"/>
  <c r="N1751" i="7"/>
  <c r="N1752" i="7"/>
  <c r="N1753" i="7"/>
  <c r="N1754" i="7"/>
  <c r="N1755" i="7"/>
  <c r="N1756" i="7"/>
  <c r="N1757" i="7"/>
  <c r="N1758" i="7"/>
  <c r="N1759" i="7"/>
  <c r="N1760" i="7"/>
  <c r="N1761" i="7"/>
  <c r="N1762" i="7"/>
  <c r="N1763" i="7"/>
  <c r="N1764" i="7"/>
  <c r="N1765" i="7"/>
  <c r="N1766" i="7"/>
  <c r="N1767" i="7"/>
  <c r="N1768" i="7"/>
  <c r="N1769" i="7"/>
  <c r="N1770" i="7"/>
  <c r="N1771" i="7"/>
  <c r="N1772" i="7"/>
  <c r="N1773" i="7"/>
  <c r="N1774" i="7"/>
  <c r="N1775" i="7"/>
  <c r="N1776" i="7"/>
  <c r="N1777" i="7"/>
  <c r="N1778" i="7"/>
  <c r="N1779" i="7"/>
  <c r="N1780" i="7"/>
  <c r="N1781" i="7"/>
  <c r="N1782" i="7"/>
  <c r="N1783" i="7"/>
  <c r="N1784" i="7"/>
  <c r="N1785" i="7"/>
  <c r="N1786" i="7"/>
  <c r="N1787" i="7"/>
  <c r="N1788" i="7"/>
  <c r="N1789" i="7"/>
  <c r="N1790" i="7"/>
  <c r="N1791" i="7"/>
  <c r="N1792" i="7"/>
  <c r="N1793" i="7"/>
  <c r="N1794" i="7"/>
  <c r="N1795" i="7"/>
  <c r="N1796" i="7"/>
  <c r="N1797" i="7"/>
  <c r="N1798" i="7"/>
  <c r="N1799" i="7"/>
  <c r="N1800" i="7"/>
  <c r="N1801" i="7"/>
  <c r="N1802" i="7"/>
  <c r="N1803" i="7"/>
  <c r="N1804" i="7"/>
  <c r="N1805" i="7"/>
  <c r="N1806" i="7"/>
  <c r="N1807" i="7"/>
  <c r="N1808" i="7"/>
  <c r="N1809" i="7"/>
  <c r="N1810" i="7"/>
  <c r="N1811" i="7"/>
  <c r="N1812" i="7"/>
  <c r="N1813" i="7"/>
  <c r="N1814" i="7"/>
  <c r="N1815" i="7"/>
  <c r="N1816" i="7"/>
  <c r="N1817" i="7"/>
  <c r="N1818" i="7"/>
  <c r="N1819" i="7"/>
  <c r="N1820" i="7"/>
  <c r="N1821" i="7"/>
  <c r="N1822" i="7"/>
  <c r="N1823" i="7"/>
  <c r="N1824" i="7"/>
  <c r="N1825" i="7"/>
  <c r="N1826" i="7"/>
  <c r="N1827" i="7"/>
  <c r="N1828" i="7"/>
  <c r="N1829" i="7"/>
  <c r="N1830" i="7"/>
  <c r="N1831" i="7"/>
  <c r="N1832" i="7"/>
  <c r="N1833" i="7"/>
  <c r="N1834" i="7"/>
  <c r="N1835" i="7"/>
  <c r="N1836" i="7"/>
  <c r="N1837" i="7"/>
  <c r="N1838" i="7"/>
  <c r="N1839" i="7"/>
  <c r="N1840" i="7"/>
  <c r="N1841" i="7"/>
  <c r="N1842" i="7"/>
  <c r="N1843" i="7"/>
  <c r="N1844" i="7"/>
  <c r="N1845" i="7"/>
  <c r="N1846" i="7"/>
  <c r="N1847" i="7"/>
  <c r="N1848" i="7"/>
  <c r="N1849" i="7"/>
  <c r="N1850" i="7"/>
  <c r="N1851" i="7"/>
  <c r="N1852" i="7"/>
  <c r="N1853" i="7"/>
  <c r="N1854" i="7"/>
  <c r="N1855" i="7"/>
  <c r="N1856" i="7"/>
  <c r="N1857" i="7"/>
  <c r="N1858" i="7"/>
  <c r="N1859" i="7"/>
  <c r="N1860" i="7"/>
  <c r="N1861" i="7"/>
  <c r="N1862" i="7"/>
  <c r="N1863" i="7"/>
  <c r="N1864" i="7"/>
  <c r="N1865" i="7"/>
  <c r="N1866" i="7"/>
  <c r="N1867" i="7"/>
  <c r="N1868" i="7"/>
  <c r="N1869" i="7"/>
  <c r="N1870" i="7"/>
  <c r="N1871" i="7"/>
  <c r="N1872" i="7"/>
  <c r="N1873" i="7"/>
  <c r="N1874" i="7"/>
  <c r="N1875" i="7"/>
  <c r="N1876" i="7"/>
  <c r="N1877" i="7"/>
  <c r="N1878" i="7"/>
  <c r="N1879" i="7"/>
  <c r="N1880" i="7"/>
  <c r="N1881" i="7"/>
  <c r="N1882" i="7"/>
  <c r="N1883" i="7"/>
  <c r="N1884" i="7"/>
  <c r="N1885" i="7"/>
  <c r="N1886" i="7"/>
  <c r="N1887" i="7"/>
  <c r="N1888" i="7"/>
  <c r="N1889" i="7"/>
  <c r="N1890" i="7"/>
  <c r="N1891" i="7"/>
  <c r="N1892" i="7"/>
  <c r="N1893" i="7"/>
  <c r="N1894" i="7"/>
  <c r="N1895" i="7"/>
  <c r="N1896" i="7"/>
  <c r="N1897" i="7"/>
  <c r="N1898" i="7"/>
  <c r="N1899" i="7"/>
  <c r="N1900" i="7"/>
  <c r="N1901" i="7"/>
  <c r="N1902" i="7"/>
  <c r="N1903" i="7"/>
  <c r="N1904" i="7"/>
  <c r="N1905" i="7"/>
  <c r="N1906" i="7"/>
  <c r="N1907" i="7"/>
  <c r="N1908" i="7"/>
  <c r="N1909" i="7"/>
  <c r="N1910" i="7"/>
  <c r="N1911" i="7"/>
  <c r="N1912" i="7"/>
  <c r="N1913" i="7"/>
  <c r="N1914" i="7"/>
  <c r="N1915" i="7"/>
  <c r="N1916" i="7"/>
  <c r="N1917" i="7"/>
  <c r="N1918" i="7"/>
  <c r="N1919" i="7"/>
  <c r="N1920" i="7"/>
  <c r="N1921" i="7"/>
  <c r="N1922" i="7"/>
  <c r="N1923" i="7"/>
  <c r="N1924" i="7"/>
  <c r="N1925" i="7"/>
  <c r="N1926" i="7"/>
  <c r="N1927" i="7"/>
  <c r="N1928" i="7"/>
  <c r="N1929" i="7"/>
  <c r="N1930" i="7"/>
  <c r="N1931" i="7"/>
  <c r="N1932" i="7"/>
  <c r="N1933" i="7"/>
  <c r="N1934" i="7"/>
  <c r="N1935" i="7"/>
  <c r="N1936" i="7"/>
  <c r="N1937" i="7"/>
  <c r="N1938" i="7"/>
  <c r="N1939" i="7"/>
  <c r="N1940" i="7"/>
  <c r="N1941" i="7"/>
  <c r="N1942" i="7"/>
  <c r="N1943" i="7"/>
  <c r="N1944" i="7"/>
  <c r="N1945" i="7"/>
  <c r="N1946" i="7"/>
  <c r="N1947" i="7"/>
  <c r="N1948" i="7"/>
  <c r="N1949" i="7"/>
  <c r="N1950" i="7"/>
  <c r="N1951" i="7"/>
  <c r="N1952" i="7"/>
  <c r="N1953" i="7"/>
  <c r="N1954" i="7"/>
  <c r="N1955" i="7"/>
  <c r="N1956" i="7"/>
  <c r="N1957" i="7"/>
  <c r="N1958" i="7"/>
  <c r="N1959" i="7"/>
  <c r="N1960" i="7"/>
  <c r="N1961" i="7"/>
  <c r="N1962" i="7"/>
  <c r="N1963" i="7"/>
  <c r="N1964" i="7"/>
  <c r="N1965" i="7"/>
  <c r="N1966" i="7"/>
  <c r="N1967" i="7"/>
  <c r="N1968" i="7"/>
  <c r="N1969" i="7"/>
  <c r="N1970" i="7"/>
  <c r="N1971" i="7"/>
  <c r="N1972" i="7"/>
  <c r="N1973" i="7"/>
  <c r="N1974" i="7"/>
  <c r="N1975" i="7"/>
  <c r="N1976" i="7"/>
  <c r="N1977" i="7"/>
  <c r="N1978" i="7"/>
  <c r="N1979" i="7"/>
  <c r="N1980" i="7"/>
  <c r="N1981" i="7"/>
  <c r="N1982" i="7"/>
  <c r="N1983" i="7"/>
  <c r="N1984" i="7"/>
  <c r="N1985" i="7"/>
  <c r="N1986" i="7"/>
  <c r="N1987" i="7"/>
  <c r="N1988" i="7"/>
  <c r="N1989" i="7"/>
  <c r="N1990" i="7"/>
  <c r="N1991" i="7"/>
  <c r="N1992" i="7"/>
  <c r="N1993" i="7"/>
  <c r="N1994" i="7"/>
  <c r="N1995" i="7"/>
  <c r="N1996" i="7"/>
  <c r="N1997" i="7"/>
  <c r="N1998" i="7"/>
  <c r="N1999" i="7"/>
  <c r="N2000" i="7"/>
  <c r="N2001" i="7"/>
  <c r="N2002" i="7"/>
  <c r="N2003" i="7"/>
  <c r="N2004" i="7"/>
  <c r="N2005" i="7"/>
  <c r="N2006" i="7"/>
  <c r="N2007" i="7"/>
  <c r="N2008" i="7"/>
  <c r="N2009" i="7"/>
  <c r="N2010" i="7"/>
  <c r="N2011" i="7"/>
  <c r="N2012" i="7"/>
  <c r="N2013" i="7"/>
  <c r="N2014" i="7"/>
  <c r="N2015" i="7"/>
  <c r="N2016" i="7"/>
  <c r="N2017" i="7"/>
  <c r="N2018" i="7"/>
  <c r="N2019" i="7"/>
  <c r="N2020" i="7"/>
  <c r="N2021" i="7"/>
  <c r="N2022" i="7"/>
  <c r="N2023" i="7"/>
  <c r="N2024" i="7"/>
  <c r="N2025" i="7"/>
  <c r="N2026" i="7"/>
  <c r="N2027" i="7"/>
  <c r="N2028" i="7"/>
  <c r="N2029" i="7"/>
  <c r="N2030" i="7"/>
  <c r="N2031" i="7"/>
  <c r="N2032" i="7"/>
  <c r="N2033" i="7"/>
  <c r="N2034" i="7"/>
  <c r="N2035" i="7"/>
  <c r="N2036" i="7"/>
  <c r="N2037" i="7"/>
  <c r="N2038" i="7"/>
  <c r="N2039" i="7"/>
  <c r="N2040" i="7"/>
  <c r="N2041" i="7"/>
  <c r="N2042" i="7"/>
  <c r="N2043" i="7"/>
  <c r="N2044" i="7"/>
  <c r="N2045" i="7"/>
  <c r="N2046" i="7"/>
  <c r="N2047" i="7"/>
  <c r="N2048" i="7"/>
  <c r="N2049" i="7"/>
  <c r="N2050" i="7"/>
  <c r="N2051" i="7"/>
  <c r="N2052" i="7"/>
  <c r="N2053" i="7"/>
  <c r="N2054" i="7"/>
  <c r="N2055" i="7"/>
  <c r="N2056" i="7"/>
  <c r="N2057" i="7"/>
  <c r="N2058" i="7"/>
  <c r="N2059" i="7"/>
  <c r="N2060" i="7"/>
  <c r="N2061" i="7"/>
  <c r="N2062" i="7"/>
  <c r="N2063" i="7"/>
  <c r="N2064" i="7"/>
  <c r="N2065" i="7"/>
  <c r="N2066" i="7"/>
  <c r="N2067" i="7"/>
  <c r="N2068" i="7"/>
  <c r="N2069" i="7"/>
  <c r="N2070" i="7"/>
  <c r="N2071" i="7"/>
  <c r="N2072" i="7"/>
  <c r="N2073" i="7"/>
  <c r="N2074" i="7"/>
  <c r="N2075" i="7"/>
  <c r="N2076" i="7"/>
  <c r="N2077" i="7"/>
  <c r="N2078" i="7"/>
  <c r="N2079" i="7"/>
  <c r="N2080" i="7"/>
  <c r="N2081" i="7"/>
  <c r="N2082" i="7"/>
  <c r="N2083" i="7"/>
  <c r="N2084" i="7"/>
  <c r="N2085" i="7"/>
  <c r="N2086" i="7"/>
  <c r="N2087" i="7"/>
  <c r="N2088" i="7"/>
  <c r="N2089" i="7"/>
  <c r="N2090" i="7"/>
  <c r="N2091" i="7"/>
  <c r="N2092" i="7"/>
  <c r="N2093" i="7"/>
  <c r="N2094" i="7"/>
  <c r="N2095" i="7"/>
  <c r="N2096" i="7"/>
  <c r="N2097" i="7"/>
  <c r="N2098" i="7"/>
  <c r="N2099" i="7"/>
  <c r="N2100" i="7"/>
  <c r="N2101" i="7"/>
  <c r="N2102" i="7"/>
  <c r="N2103" i="7"/>
  <c r="N2104" i="7"/>
  <c r="N2105" i="7"/>
  <c r="N2106" i="7"/>
  <c r="N2107" i="7"/>
  <c r="N2108" i="7"/>
  <c r="N2109" i="7"/>
  <c r="N2110" i="7"/>
  <c r="N2111" i="7"/>
  <c r="N2112" i="7"/>
  <c r="N2113" i="7"/>
  <c r="N2114" i="7"/>
  <c r="N2115" i="7"/>
  <c r="N2116" i="7"/>
  <c r="N2117" i="7"/>
  <c r="N2118" i="7"/>
  <c r="N2119" i="7"/>
  <c r="N2120" i="7"/>
  <c r="N2121" i="7"/>
  <c r="N2122" i="7"/>
  <c r="N2123" i="7"/>
  <c r="N2124" i="7"/>
  <c r="N2125" i="7"/>
  <c r="N2126" i="7"/>
  <c r="N2127" i="7"/>
  <c r="N2128" i="7"/>
  <c r="N2129" i="7"/>
  <c r="N2130" i="7"/>
  <c r="N2131" i="7"/>
  <c r="N2132" i="7"/>
  <c r="N2133" i="7"/>
  <c r="N2134" i="7"/>
  <c r="N2135" i="7"/>
  <c r="N2136" i="7"/>
  <c r="N2137" i="7"/>
  <c r="N2138" i="7"/>
  <c r="N2139" i="7"/>
  <c r="N2140" i="7"/>
  <c r="N2141" i="7"/>
  <c r="N2142" i="7"/>
  <c r="N2143" i="7"/>
  <c r="N2144" i="7"/>
  <c r="N2145" i="7"/>
  <c r="N2146" i="7"/>
  <c r="N2147" i="7"/>
  <c r="N2148" i="7"/>
  <c r="N2149" i="7"/>
  <c r="N2150" i="7"/>
  <c r="N2151" i="7"/>
  <c r="N2152" i="7"/>
  <c r="N2153" i="7"/>
  <c r="N2154" i="7"/>
  <c r="N2155" i="7"/>
  <c r="N2156" i="7"/>
  <c r="N2157" i="7"/>
  <c r="N2158" i="7"/>
  <c r="N2159" i="7"/>
  <c r="N2160" i="7"/>
  <c r="N2161" i="7"/>
  <c r="N2162" i="7"/>
  <c r="N2163" i="7"/>
  <c r="N2164" i="7"/>
  <c r="N2165" i="7"/>
  <c r="N2166" i="7"/>
  <c r="N2167" i="7"/>
  <c r="N2168" i="7"/>
  <c r="N2169" i="7"/>
  <c r="N2170" i="7"/>
  <c r="N2171" i="7"/>
  <c r="N2172" i="7"/>
  <c r="N2173" i="7"/>
  <c r="N2174" i="7"/>
  <c r="N2175" i="7"/>
  <c r="N2176" i="7"/>
  <c r="N2177" i="7"/>
  <c r="N2178" i="7"/>
  <c r="N2179" i="7"/>
  <c r="N2180" i="7"/>
  <c r="N2181" i="7"/>
  <c r="N2182" i="7"/>
  <c r="N2183" i="7"/>
  <c r="N2184" i="7"/>
  <c r="N2185" i="7"/>
  <c r="N2186" i="7"/>
  <c r="N2187" i="7"/>
  <c r="N2188" i="7"/>
  <c r="N2189" i="7"/>
  <c r="N2190" i="7"/>
  <c r="N2191" i="7"/>
  <c r="N2192" i="7"/>
  <c r="N2193" i="7"/>
  <c r="N2194" i="7"/>
  <c r="N2195" i="7"/>
  <c r="N2196" i="7"/>
  <c r="N2197" i="7"/>
  <c r="N2198" i="7"/>
  <c r="N2199" i="7"/>
  <c r="N2200" i="7"/>
  <c r="N2201" i="7"/>
  <c r="N2202" i="7"/>
  <c r="N2203" i="7"/>
  <c r="N2204" i="7"/>
  <c r="N2205" i="7"/>
  <c r="N2206" i="7"/>
  <c r="N2207" i="7"/>
  <c r="N2208" i="7"/>
  <c r="N2209" i="7"/>
  <c r="N2210" i="7"/>
  <c r="N2211" i="7"/>
  <c r="N2212" i="7"/>
  <c r="N2213" i="7"/>
  <c r="N2214" i="7"/>
  <c r="N2215" i="7"/>
  <c r="N2216" i="7"/>
  <c r="N2217" i="7"/>
  <c r="N2218" i="7"/>
  <c r="N2219" i="7"/>
  <c r="N2220" i="7"/>
  <c r="N2221" i="7"/>
  <c r="N2222" i="7"/>
  <c r="N2223" i="7"/>
  <c r="N2224" i="7"/>
  <c r="N2225" i="7"/>
  <c r="N2226" i="7"/>
  <c r="N2227" i="7"/>
  <c r="N2228" i="7"/>
  <c r="N2229" i="7"/>
  <c r="N2230" i="7"/>
  <c r="N2231" i="7"/>
  <c r="N2232" i="7"/>
  <c r="N2233" i="7"/>
  <c r="N2234" i="7"/>
  <c r="N2235" i="7"/>
  <c r="N2236" i="7"/>
  <c r="N2237" i="7"/>
  <c r="N2238" i="7"/>
  <c r="N2239" i="7"/>
  <c r="N2240" i="7"/>
  <c r="N2241" i="7"/>
  <c r="N2242" i="7"/>
  <c r="N2243" i="7"/>
  <c r="N2244" i="7"/>
  <c r="N2245" i="7"/>
  <c r="N2246" i="7"/>
  <c r="N2247" i="7"/>
  <c r="N2248" i="7"/>
  <c r="N2249" i="7"/>
  <c r="N2250" i="7"/>
  <c r="N2251" i="7"/>
  <c r="N2252" i="7"/>
  <c r="N2253" i="7"/>
  <c r="N2254" i="7"/>
  <c r="N2255" i="7"/>
  <c r="N2256" i="7"/>
  <c r="N2257" i="7"/>
  <c r="N2258" i="7"/>
  <c r="N2259" i="7"/>
  <c r="N2260" i="7"/>
  <c r="N2261" i="7"/>
  <c r="N2262" i="7"/>
  <c r="N2263" i="7"/>
  <c r="N2264" i="7"/>
  <c r="N2265" i="7"/>
  <c r="N2266" i="7"/>
  <c r="N2267" i="7"/>
  <c r="N2268" i="7"/>
  <c r="N2269" i="7"/>
  <c r="N2270" i="7"/>
  <c r="N2271" i="7"/>
  <c r="N2272" i="7"/>
  <c r="N2273" i="7"/>
  <c r="N2274" i="7"/>
  <c r="N2275" i="7"/>
  <c r="N2276" i="7"/>
  <c r="N2277" i="7"/>
  <c r="N2278" i="7"/>
  <c r="N2279" i="7"/>
  <c r="N2280" i="7"/>
  <c r="N2281" i="7"/>
  <c r="N2282" i="7"/>
  <c r="N2283" i="7"/>
  <c r="N2284" i="7"/>
  <c r="N2285" i="7"/>
  <c r="N2286" i="7"/>
  <c r="N2287" i="7"/>
  <c r="N2288" i="7"/>
  <c r="N2289" i="7"/>
  <c r="N2290" i="7"/>
  <c r="N2291" i="7"/>
  <c r="N2292" i="7"/>
  <c r="N2293" i="7"/>
  <c r="N2294" i="7"/>
  <c r="N2295" i="7"/>
  <c r="N2296" i="7"/>
  <c r="N2297" i="7"/>
  <c r="N2298" i="7"/>
  <c r="N2299" i="7"/>
  <c r="N2300" i="7"/>
  <c r="N2301" i="7"/>
  <c r="N2302" i="7"/>
  <c r="N2303" i="7"/>
  <c r="N2304" i="7"/>
  <c r="N2305" i="7"/>
  <c r="N2306" i="7"/>
  <c r="N2307" i="7"/>
  <c r="N2308" i="7"/>
  <c r="N2309" i="7"/>
  <c r="N2310" i="7"/>
  <c r="N2311" i="7"/>
  <c r="N2312" i="7"/>
  <c r="N2313" i="7"/>
  <c r="N2314" i="7"/>
  <c r="N2315" i="7"/>
  <c r="N2316" i="7"/>
  <c r="N2317" i="7"/>
  <c r="N2318" i="7"/>
  <c r="N2319" i="7"/>
  <c r="N2320" i="7"/>
  <c r="N2321" i="7"/>
  <c r="N2322" i="7"/>
  <c r="N2323" i="7"/>
  <c r="N2324" i="7"/>
  <c r="N2325" i="7"/>
  <c r="N2326" i="7"/>
  <c r="N2327" i="7"/>
  <c r="N2328" i="7"/>
  <c r="N2329" i="7"/>
  <c r="N2330" i="7"/>
  <c r="N2331" i="7"/>
  <c r="N2332" i="7"/>
  <c r="N2333" i="7"/>
  <c r="N2334" i="7"/>
  <c r="N2335" i="7"/>
  <c r="N2336" i="7"/>
  <c r="N2337" i="7"/>
  <c r="N2338" i="7"/>
  <c r="N2339" i="7"/>
  <c r="N2340" i="7"/>
  <c r="N2341" i="7"/>
  <c r="N2342" i="7"/>
  <c r="N2343" i="7"/>
  <c r="N2344" i="7"/>
  <c r="N2345" i="7"/>
  <c r="N2346" i="7"/>
  <c r="N2347" i="7"/>
  <c r="N2348" i="7"/>
  <c r="N2349" i="7"/>
  <c r="N2350" i="7"/>
  <c r="N2351" i="7"/>
  <c r="N2352" i="7"/>
  <c r="N2353" i="7"/>
  <c r="N2354" i="7"/>
  <c r="N2355" i="7"/>
  <c r="N2356" i="7"/>
  <c r="N2357" i="7"/>
  <c r="N2358" i="7"/>
  <c r="N2359" i="7"/>
  <c r="N2360" i="7"/>
  <c r="N2361" i="7"/>
  <c r="N2362" i="7"/>
  <c r="N2363" i="7"/>
  <c r="N2364" i="7"/>
  <c r="N2365" i="7"/>
  <c r="N2366" i="7"/>
  <c r="N2367" i="7"/>
  <c r="N2368" i="7"/>
  <c r="N2369" i="7"/>
  <c r="N2370" i="7"/>
  <c r="N2371" i="7"/>
  <c r="N2372" i="7"/>
  <c r="N2373" i="7"/>
  <c r="N2374" i="7"/>
  <c r="N2375" i="7"/>
  <c r="N2376" i="7"/>
  <c r="N2377" i="7"/>
  <c r="N2378" i="7"/>
  <c r="N2379" i="7"/>
  <c r="N2380" i="7"/>
  <c r="N2381" i="7"/>
  <c r="N2382" i="7"/>
  <c r="N2383" i="7"/>
  <c r="N2384" i="7"/>
  <c r="N2385" i="7"/>
  <c r="N2386" i="7"/>
  <c r="N2387" i="7"/>
  <c r="N2388" i="7"/>
  <c r="N2389" i="7"/>
  <c r="N2390" i="7"/>
  <c r="N2391" i="7"/>
  <c r="N2392" i="7"/>
  <c r="N2393" i="7"/>
  <c r="N2394" i="7"/>
  <c r="N2395" i="7"/>
  <c r="N2396" i="7"/>
  <c r="N2397" i="7"/>
  <c r="N2398" i="7"/>
  <c r="N2399" i="7"/>
  <c r="N2400" i="7"/>
  <c r="N2401" i="7"/>
  <c r="N2402" i="7"/>
  <c r="N2403" i="7"/>
  <c r="N2404" i="7"/>
  <c r="N2405" i="7"/>
  <c r="N2406" i="7"/>
  <c r="N2407" i="7"/>
  <c r="N2408" i="7"/>
  <c r="N2409" i="7"/>
  <c r="N2410" i="7"/>
  <c r="N2411" i="7"/>
  <c r="N2412" i="7"/>
  <c r="N2413" i="7"/>
  <c r="N2414" i="7"/>
  <c r="N2415" i="7"/>
  <c r="N2416" i="7"/>
  <c r="N2417" i="7"/>
  <c r="N2418" i="7"/>
  <c r="N2419" i="7"/>
  <c r="N2420" i="7"/>
  <c r="N2421" i="7"/>
  <c r="N2422" i="7"/>
  <c r="N2423" i="7"/>
  <c r="N2424" i="7"/>
  <c r="N2425" i="7"/>
  <c r="N2426" i="7"/>
  <c r="N2427" i="7"/>
  <c r="N2428" i="7"/>
  <c r="N2429" i="7"/>
  <c r="N2430" i="7"/>
  <c r="N2431" i="7"/>
  <c r="N2432" i="7"/>
  <c r="N2433" i="7"/>
  <c r="N2434" i="7"/>
  <c r="N2435" i="7"/>
  <c r="N2436" i="7"/>
  <c r="N2437" i="7"/>
  <c r="N2438" i="7"/>
  <c r="N2439" i="7"/>
  <c r="N2440" i="7"/>
  <c r="N2441" i="7"/>
  <c r="N2442" i="7"/>
  <c r="N2443" i="7"/>
  <c r="N2444" i="7"/>
  <c r="N2445" i="7"/>
  <c r="N2446" i="7"/>
  <c r="N2447" i="7"/>
  <c r="N2448" i="7"/>
  <c r="N2449" i="7"/>
  <c r="N2450" i="7"/>
  <c r="N2451" i="7"/>
  <c r="N2452" i="7"/>
  <c r="N2453" i="7"/>
  <c r="N2454" i="7"/>
  <c r="N2455" i="7"/>
  <c r="N2456" i="7"/>
  <c r="N2457" i="7"/>
  <c r="N2458" i="7"/>
  <c r="N2459" i="7"/>
  <c r="N2460" i="7"/>
  <c r="N2461" i="7"/>
  <c r="N2462" i="7"/>
  <c r="N2463" i="7"/>
  <c r="N2464" i="7"/>
  <c r="N2465" i="7"/>
  <c r="N2466" i="7"/>
  <c r="N2467" i="7"/>
  <c r="N2468" i="7"/>
  <c r="N2469" i="7"/>
  <c r="N2470" i="7"/>
  <c r="N2471" i="7"/>
  <c r="N2472" i="7"/>
  <c r="N2473" i="7"/>
  <c r="N2474" i="7"/>
  <c r="N2475" i="7"/>
  <c r="N2476" i="7"/>
  <c r="N2477" i="7"/>
  <c r="N2478" i="7"/>
  <c r="N2479" i="7"/>
  <c r="N2480" i="7"/>
  <c r="N2481" i="7"/>
  <c r="N2482" i="7"/>
  <c r="N2483" i="7"/>
  <c r="N2484" i="7"/>
  <c r="N2485" i="7"/>
  <c r="N2486" i="7"/>
  <c r="N2487" i="7"/>
  <c r="N2488" i="7"/>
  <c r="N2489" i="7"/>
  <c r="N2490" i="7"/>
  <c r="N2491" i="7"/>
  <c r="N2492" i="7"/>
  <c r="N2493" i="7"/>
  <c r="N2494" i="7"/>
  <c r="N2495" i="7"/>
  <c r="N2496" i="7"/>
  <c r="N2497" i="7"/>
  <c r="N2498" i="7"/>
  <c r="N2499" i="7"/>
  <c r="N2500" i="7"/>
  <c r="N2501" i="7"/>
  <c r="N2502" i="7"/>
  <c r="N2503" i="7"/>
  <c r="N2504" i="7"/>
  <c r="N2505" i="7"/>
  <c r="N2506" i="7"/>
  <c r="N2507" i="7"/>
  <c r="N2508" i="7"/>
  <c r="N2509" i="7"/>
  <c r="N2510" i="7"/>
  <c r="N2511" i="7"/>
  <c r="N2512" i="7"/>
  <c r="N2513" i="7"/>
  <c r="N2514" i="7"/>
  <c r="N2515" i="7"/>
  <c r="N2516" i="7"/>
  <c r="N2517" i="7"/>
  <c r="N2518" i="7"/>
  <c r="N2519" i="7"/>
  <c r="N2520" i="7"/>
  <c r="N2521" i="7"/>
  <c r="N2522" i="7"/>
  <c r="N2523" i="7"/>
  <c r="N2524" i="7"/>
  <c r="N2525" i="7"/>
  <c r="N2526" i="7"/>
  <c r="N2527" i="7"/>
  <c r="N2528" i="7"/>
  <c r="N2529" i="7"/>
  <c r="N2530" i="7"/>
  <c r="N2531" i="7"/>
  <c r="N2532" i="7"/>
  <c r="N2533" i="7"/>
  <c r="N2534" i="7"/>
  <c r="N2535" i="7"/>
  <c r="N2536" i="7"/>
  <c r="N2537" i="7"/>
  <c r="N2538" i="7"/>
  <c r="N2539" i="7"/>
  <c r="N2540" i="7"/>
  <c r="N2541" i="7"/>
  <c r="N2542" i="7"/>
  <c r="N2543" i="7"/>
  <c r="N2544" i="7"/>
  <c r="N2545" i="7"/>
  <c r="N2546" i="7"/>
  <c r="N2547" i="7"/>
  <c r="N2548" i="7"/>
  <c r="N2549" i="7"/>
  <c r="N2550" i="7"/>
  <c r="N2551" i="7"/>
  <c r="N2552" i="7"/>
  <c r="N2553" i="7"/>
  <c r="N2554" i="7"/>
  <c r="N2555" i="7"/>
  <c r="N2556" i="7"/>
  <c r="N2557" i="7"/>
  <c r="N2558" i="7"/>
  <c r="N2559" i="7"/>
  <c r="N2560" i="7"/>
  <c r="N2561" i="7"/>
  <c r="N2562" i="7"/>
  <c r="N2563" i="7"/>
  <c r="N2564" i="7"/>
  <c r="N2565" i="7"/>
  <c r="N2566" i="7"/>
  <c r="N2567" i="7"/>
  <c r="N2568" i="7"/>
  <c r="N2569" i="7"/>
  <c r="N2570" i="7"/>
  <c r="N2571" i="7"/>
  <c r="N2572" i="7"/>
  <c r="N2573" i="7"/>
  <c r="N2574" i="7"/>
  <c r="N2575" i="7"/>
  <c r="N2576" i="7"/>
  <c r="N2577" i="7"/>
  <c r="N2578" i="7"/>
  <c r="N2579" i="7"/>
  <c r="N2580" i="7"/>
  <c r="N2581" i="7"/>
  <c r="N2582" i="7"/>
  <c r="N2583" i="7"/>
  <c r="N2584" i="7"/>
  <c r="N2585" i="7"/>
  <c r="N2586" i="7"/>
  <c r="N2587" i="7"/>
  <c r="N2588" i="7"/>
  <c r="N2589" i="7"/>
  <c r="N2590" i="7"/>
  <c r="N2591" i="7"/>
  <c r="N2592" i="7"/>
  <c r="N2593" i="7"/>
  <c r="N2594" i="7"/>
  <c r="N2595" i="7"/>
  <c r="N2596" i="7"/>
  <c r="N2597" i="7"/>
  <c r="N2598" i="7"/>
  <c r="N2599" i="7"/>
  <c r="N2600" i="7"/>
  <c r="N2601" i="7"/>
  <c r="N2602" i="7"/>
  <c r="N2603" i="7"/>
  <c r="N2604" i="7"/>
  <c r="N2605" i="7"/>
  <c r="N2606" i="7"/>
  <c r="N2607" i="7"/>
  <c r="N2608" i="7"/>
  <c r="N2609" i="7"/>
  <c r="N2610" i="7"/>
  <c r="N2611" i="7"/>
  <c r="N2612" i="7"/>
  <c r="N2613" i="7"/>
  <c r="N2614" i="7"/>
  <c r="N2615" i="7"/>
  <c r="N2616" i="7"/>
  <c r="N2617" i="7"/>
  <c r="N2618" i="7"/>
  <c r="N2619" i="7"/>
  <c r="N2620" i="7"/>
  <c r="N2621" i="7"/>
  <c r="N2622" i="7"/>
  <c r="N2623" i="7"/>
  <c r="N2624" i="7"/>
  <c r="N2625" i="7"/>
  <c r="N2626" i="7"/>
  <c r="N2627" i="7"/>
  <c r="N2628" i="7"/>
  <c r="N2629" i="7"/>
  <c r="N2630" i="7"/>
  <c r="N2631" i="7"/>
  <c r="N2632" i="7"/>
  <c r="N2633" i="7"/>
  <c r="N2634" i="7"/>
  <c r="N2635" i="7"/>
  <c r="N2636" i="7"/>
  <c r="N2637" i="7"/>
  <c r="N2638" i="7"/>
  <c r="N2639" i="7"/>
  <c r="N2640" i="7"/>
  <c r="N2641" i="7"/>
  <c r="N2642" i="7"/>
  <c r="N2643" i="7"/>
  <c r="N2644" i="7"/>
  <c r="N2645" i="7"/>
  <c r="N2646" i="7"/>
  <c r="N2647" i="7"/>
  <c r="N2648" i="7"/>
  <c r="N2649" i="7"/>
  <c r="N2650" i="7"/>
  <c r="N2651" i="7"/>
  <c r="N2652" i="7"/>
  <c r="N2653" i="7"/>
  <c r="N2654" i="7"/>
  <c r="N2655" i="7"/>
  <c r="N2656" i="7"/>
  <c r="N2657" i="7"/>
  <c r="N2658" i="7"/>
  <c r="N2659" i="7"/>
  <c r="N2660" i="7"/>
  <c r="N2661" i="7"/>
  <c r="N2662" i="7"/>
  <c r="N2663" i="7"/>
  <c r="N2664" i="7"/>
  <c r="N2665" i="7"/>
  <c r="N2666" i="7"/>
  <c r="N2667" i="7"/>
  <c r="N2668" i="7"/>
  <c r="N2669" i="7"/>
  <c r="N2670" i="7"/>
  <c r="N2671" i="7"/>
  <c r="N2672" i="7"/>
  <c r="N2673" i="7"/>
  <c r="N2674" i="7"/>
  <c r="N2675" i="7"/>
  <c r="N2676" i="7"/>
  <c r="N2677" i="7"/>
  <c r="N2678" i="7"/>
  <c r="N2679" i="7"/>
  <c r="N2680" i="7"/>
  <c r="N2681" i="7"/>
  <c r="N2682" i="7"/>
  <c r="N2683" i="7"/>
  <c r="N2684" i="7"/>
  <c r="N2685" i="7"/>
  <c r="N2686" i="7"/>
  <c r="N2687" i="7"/>
  <c r="N2688" i="7"/>
  <c r="N2689" i="7"/>
  <c r="N2690" i="7"/>
  <c r="N2691" i="7"/>
  <c r="N2692" i="7"/>
  <c r="N2693" i="7"/>
  <c r="N2694" i="7"/>
  <c r="N2695" i="7"/>
  <c r="N2696" i="7"/>
  <c r="N2697" i="7"/>
  <c r="N2698" i="7"/>
  <c r="N2699" i="7"/>
  <c r="N2700" i="7"/>
  <c r="N2701" i="7"/>
  <c r="N2702" i="7"/>
  <c r="N2703" i="7"/>
  <c r="N2704" i="7"/>
  <c r="N2705" i="7"/>
  <c r="N2706" i="7"/>
  <c r="N2707" i="7"/>
  <c r="N2708" i="7"/>
  <c r="N2709" i="7"/>
  <c r="N2710" i="7"/>
  <c r="N2711" i="7"/>
  <c r="N2712" i="7"/>
  <c r="N2713" i="7"/>
  <c r="N2714" i="7"/>
  <c r="N2715" i="7"/>
  <c r="N2716" i="7"/>
  <c r="N2717" i="7"/>
  <c r="N2718" i="7"/>
  <c r="N2719" i="7"/>
  <c r="N2720" i="7"/>
  <c r="N2721" i="7"/>
  <c r="N2722" i="7"/>
  <c r="N2723" i="7"/>
  <c r="N2724" i="7"/>
  <c r="N2725" i="7"/>
  <c r="N2726" i="7"/>
  <c r="N2727" i="7"/>
  <c r="N2728" i="7"/>
  <c r="N2729" i="7"/>
  <c r="N2730" i="7"/>
  <c r="N2731" i="7"/>
  <c r="N2732" i="7"/>
  <c r="N2733" i="7"/>
  <c r="N2734" i="7"/>
  <c r="N2735" i="7"/>
  <c r="N2736" i="7"/>
  <c r="N2737" i="7"/>
  <c r="N2738" i="7"/>
  <c r="N2739" i="7"/>
  <c r="N2740" i="7"/>
  <c r="N2741" i="7"/>
  <c r="N2742" i="7"/>
  <c r="N2743" i="7"/>
  <c r="N2744" i="7"/>
  <c r="N2745" i="7"/>
  <c r="N2746" i="7"/>
  <c r="N2747" i="7"/>
  <c r="N2748" i="7"/>
  <c r="N2749" i="7"/>
  <c r="N2750" i="7"/>
  <c r="N2751" i="7"/>
  <c r="N2752" i="7"/>
  <c r="N2753" i="7"/>
  <c r="N2754" i="7"/>
  <c r="N2755" i="7"/>
  <c r="N2756" i="7"/>
  <c r="N2757" i="7"/>
  <c r="N2758" i="7"/>
  <c r="N2759" i="7"/>
  <c r="N2760" i="7"/>
  <c r="N2761" i="7"/>
  <c r="N2762" i="7"/>
  <c r="N2763" i="7"/>
  <c r="N2764" i="7"/>
  <c r="N2765" i="7"/>
  <c r="N2766" i="7"/>
  <c r="N2767" i="7"/>
  <c r="N2768" i="7"/>
  <c r="N2769" i="7"/>
  <c r="N2770" i="7"/>
  <c r="N2771" i="7"/>
  <c r="N2772" i="7"/>
  <c r="N2773" i="7"/>
  <c r="N2774" i="7"/>
  <c r="N2775" i="7"/>
  <c r="N2776" i="7"/>
  <c r="N2777" i="7"/>
  <c r="N2778" i="7"/>
  <c r="N2779" i="7"/>
  <c r="N2780" i="7"/>
  <c r="N2781" i="7"/>
  <c r="N2782" i="7"/>
  <c r="N2783" i="7"/>
  <c r="N2784" i="7"/>
  <c r="N2785" i="7"/>
  <c r="N2786" i="7"/>
  <c r="N2787" i="7"/>
  <c r="N2788" i="7"/>
  <c r="N2789" i="7"/>
  <c r="N2790" i="7"/>
  <c r="N2791" i="7"/>
  <c r="N2792" i="7"/>
  <c r="N2793" i="7"/>
  <c r="N2794" i="7"/>
  <c r="N2795" i="7"/>
  <c r="N2796" i="7"/>
  <c r="N2797" i="7"/>
  <c r="N2798" i="7"/>
  <c r="N2799" i="7"/>
  <c r="N2800" i="7"/>
  <c r="N2801" i="7"/>
  <c r="N2802" i="7"/>
  <c r="N2803" i="7"/>
  <c r="N2804" i="7"/>
  <c r="N2805" i="7"/>
  <c r="N2806" i="7"/>
  <c r="N2807" i="7"/>
  <c r="N2808" i="7"/>
  <c r="N2809" i="7"/>
  <c r="N2810" i="7"/>
  <c r="N2811" i="7"/>
  <c r="N2812" i="7"/>
  <c r="N2813" i="7"/>
  <c r="N2814" i="7"/>
  <c r="N2815" i="7"/>
  <c r="N2816" i="7"/>
  <c r="N2817" i="7"/>
  <c r="N2818" i="7"/>
  <c r="N2819" i="7"/>
  <c r="N2820" i="7"/>
  <c r="N2821" i="7"/>
  <c r="N2822" i="7"/>
  <c r="N2823" i="7"/>
  <c r="N2824" i="7"/>
  <c r="N2825" i="7"/>
  <c r="N2826" i="7"/>
  <c r="N2827" i="7"/>
  <c r="N2828" i="7"/>
  <c r="N2829" i="7"/>
  <c r="N2830" i="7"/>
  <c r="N2831" i="7"/>
  <c r="N2832" i="7"/>
  <c r="N2833" i="7"/>
  <c r="N2834" i="7"/>
  <c r="N2835" i="7"/>
  <c r="N2836" i="7"/>
  <c r="N2837" i="7"/>
  <c r="N2838" i="7"/>
  <c r="N2839" i="7"/>
  <c r="N2840" i="7"/>
  <c r="N2841" i="7"/>
  <c r="N2842" i="7"/>
  <c r="N2843" i="7"/>
  <c r="N2844" i="7"/>
  <c r="N2845" i="7"/>
  <c r="N2846" i="7"/>
  <c r="N2847" i="7"/>
  <c r="N2848" i="7"/>
  <c r="N2849" i="7"/>
  <c r="N2850" i="7"/>
  <c r="N2851" i="7"/>
  <c r="N2852" i="7"/>
  <c r="N2853" i="7"/>
  <c r="N2854" i="7"/>
  <c r="N2855" i="7"/>
  <c r="N2856" i="7"/>
  <c r="N2857" i="7"/>
  <c r="N2858" i="7"/>
  <c r="N2859" i="7"/>
  <c r="N2860" i="7"/>
  <c r="N2861" i="7"/>
  <c r="N2862" i="7"/>
  <c r="N2863" i="7"/>
  <c r="N2864" i="7"/>
  <c r="N2865" i="7"/>
  <c r="N2866" i="7"/>
  <c r="N2867" i="7"/>
  <c r="N2868" i="7"/>
  <c r="N2869" i="7"/>
  <c r="N2870" i="7"/>
  <c r="N2871" i="7"/>
  <c r="N2872" i="7"/>
  <c r="N2873" i="7"/>
  <c r="N2874" i="7"/>
  <c r="N2875" i="7"/>
  <c r="N2876" i="7"/>
  <c r="N2877" i="7"/>
  <c r="N2878" i="7"/>
  <c r="N2879" i="7"/>
  <c r="N2880" i="7"/>
  <c r="N2881" i="7"/>
  <c r="N2882" i="7"/>
  <c r="N2883" i="7"/>
  <c r="N2884" i="7"/>
  <c r="N2885" i="7"/>
  <c r="N2886" i="7"/>
  <c r="N2887" i="7"/>
  <c r="N2888" i="7"/>
  <c r="N2889" i="7"/>
  <c r="N2890" i="7"/>
  <c r="N2891" i="7"/>
  <c r="N2892" i="7"/>
  <c r="N2893" i="7"/>
  <c r="N2894" i="7"/>
  <c r="N2895" i="7"/>
  <c r="N2896" i="7"/>
  <c r="N2897" i="7"/>
  <c r="N2898" i="7"/>
  <c r="N2899" i="7"/>
  <c r="N2900" i="7"/>
  <c r="N2901" i="7"/>
  <c r="N2902" i="7"/>
  <c r="N2903" i="7"/>
  <c r="N2904" i="7"/>
  <c r="N2905" i="7"/>
  <c r="N2906" i="7"/>
  <c r="N2907" i="7"/>
  <c r="N2908" i="7"/>
  <c r="N2909" i="7"/>
  <c r="N2910" i="7"/>
  <c r="N2911" i="7"/>
  <c r="N2912" i="7"/>
  <c r="N2913" i="7"/>
  <c r="N2914" i="7"/>
  <c r="N2915" i="7"/>
  <c r="N2916" i="7"/>
  <c r="N2917" i="7"/>
  <c r="N2918" i="7"/>
  <c r="N2919" i="7"/>
  <c r="N2920" i="7"/>
  <c r="N2921" i="7"/>
  <c r="N2922" i="7"/>
  <c r="N2923" i="7"/>
  <c r="N2924" i="7"/>
  <c r="N2925" i="7"/>
  <c r="N2926" i="7"/>
  <c r="N2927" i="7"/>
  <c r="N2928" i="7"/>
  <c r="N2929" i="7"/>
  <c r="N2930" i="7"/>
  <c r="N2931" i="7"/>
  <c r="N2932" i="7"/>
  <c r="N2933" i="7"/>
  <c r="N2934" i="7"/>
  <c r="N2935" i="7"/>
  <c r="N2936" i="7"/>
  <c r="N2937" i="7"/>
  <c r="N2938" i="7"/>
  <c r="N2939" i="7"/>
  <c r="N2940" i="7"/>
  <c r="N2941" i="7"/>
  <c r="N2942" i="7"/>
  <c r="N2943" i="7"/>
  <c r="N2944" i="7"/>
  <c r="N2945" i="7"/>
  <c r="N2946" i="7"/>
  <c r="N2947" i="7"/>
  <c r="N2948" i="7"/>
  <c r="N2949" i="7"/>
  <c r="N2950" i="7"/>
  <c r="N2951" i="7"/>
  <c r="N2952" i="7"/>
  <c r="N2953" i="7"/>
  <c r="N2954" i="7"/>
  <c r="N2955" i="7"/>
  <c r="N2956" i="7"/>
  <c r="N2957" i="7"/>
  <c r="N2958" i="7"/>
  <c r="N2959" i="7"/>
  <c r="N2960" i="7"/>
  <c r="N2961" i="7"/>
  <c r="N2962" i="7"/>
  <c r="N2963" i="7"/>
  <c r="N2964" i="7"/>
  <c r="N2965" i="7"/>
  <c r="N2966" i="7"/>
  <c r="N2967" i="7"/>
  <c r="N2968" i="7"/>
  <c r="N2969" i="7"/>
  <c r="N2970" i="7"/>
  <c r="N2971" i="7"/>
  <c r="N2972" i="7"/>
  <c r="N2973" i="7"/>
  <c r="N2974" i="7"/>
  <c r="N2975" i="7"/>
  <c r="N2976" i="7"/>
  <c r="N2977" i="7"/>
  <c r="N2978" i="7"/>
  <c r="N2979" i="7"/>
  <c r="N2980" i="7"/>
  <c r="N2981" i="7"/>
  <c r="N2982" i="7"/>
  <c r="N2983" i="7"/>
  <c r="N2984" i="7"/>
  <c r="N2985" i="7"/>
  <c r="N2986" i="7"/>
  <c r="N2987" i="7"/>
  <c r="N2988" i="7"/>
  <c r="N2989" i="7"/>
  <c r="N2990" i="7"/>
  <c r="N2991" i="7"/>
  <c r="N2992" i="7"/>
  <c r="N2993" i="7"/>
  <c r="N2994" i="7"/>
  <c r="N2995" i="7"/>
  <c r="N2996" i="7"/>
  <c r="N2997" i="7"/>
  <c r="N2998" i="7"/>
  <c r="N2999" i="7"/>
  <c r="N3000" i="7"/>
  <c r="N3001" i="7"/>
  <c r="N3002" i="7"/>
  <c r="N3003" i="7"/>
  <c r="N3004" i="7"/>
  <c r="N3005" i="7"/>
  <c r="N3006" i="7"/>
  <c r="N3007" i="7"/>
  <c r="N3008" i="7"/>
  <c r="N3009" i="7"/>
  <c r="N3010" i="7"/>
  <c r="N3011" i="7"/>
  <c r="N3012" i="7"/>
  <c r="N3013" i="7"/>
  <c r="N3014" i="7"/>
  <c r="N3015" i="7"/>
  <c r="N3016" i="7"/>
  <c r="N3017" i="7"/>
  <c r="N3018" i="7"/>
  <c r="N3019" i="7"/>
  <c r="N3020" i="7"/>
  <c r="N3021" i="7"/>
  <c r="N3022" i="7"/>
  <c r="N3023" i="7"/>
  <c r="N3024" i="7"/>
  <c r="N3025" i="7"/>
  <c r="N3026" i="7"/>
  <c r="N3027" i="7"/>
  <c r="N3028" i="7"/>
  <c r="N3029" i="7"/>
  <c r="N3030" i="7"/>
  <c r="N3031" i="7"/>
  <c r="N3032" i="7"/>
  <c r="N3033" i="7"/>
  <c r="N3034" i="7"/>
  <c r="N3035" i="7"/>
  <c r="N3036" i="7"/>
  <c r="N3037" i="7"/>
  <c r="N3038" i="7"/>
  <c r="N3039" i="7"/>
  <c r="N3040" i="7"/>
  <c r="N3041" i="7"/>
  <c r="N3042" i="7"/>
  <c r="N3043" i="7"/>
  <c r="N3044" i="7"/>
  <c r="N3045" i="7"/>
  <c r="N3046" i="7"/>
  <c r="N3047" i="7"/>
  <c r="N3048" i="7"/>
  <c r="N3049" i="7"/>
  <c r="N3050" i="7"/>
  <c r="N3051" i="7"/>
  <c r="N3052" i="7"/>
  <c r="N3053" i="7"/>
  <c r="N3054" i="7"/>
  <c r="N3055" i="7"/>
  <c r="N3056" i="7"/>
  <c r="N3057" i="7"/>
  <c r="N3058" i="7"/>
  <c r="N3059" i="7"/>
  <c r="N3060" i="7"/>
  <c r="N3061" i="7"/>
  <c r="N3062" i="7"/>
  <c r="N3063" i="7"/>
  <c r="N3064" i="7"/>
  <c r="N3065" i="7"/>
  <c r="N3066" i="7"/>
  <c r="N3067" i="7"/>
  <c r="N3068" i="7"/>
  <c r="N3069" i="7"/>
  <c r="N3070" i="7"/>
  <c r="N3071" i="7"/>
  <c r="N3072" i="7"/>
  <c r="N3073" i="7"/>
  <c r="N3074" i="7"/>
  <c r="N3075" i="7"/>
  <c r="N3076" i="7"/>
  <c r="N3077" i="7"/>
  <c r="N3078" i="7"/>
  <c r="N3079" i="7"/>
  <c r="N3080" i="7"/>
  <c r="N3081" i="7"/>
  <c r="N3082" i="7"/>
  <c r="N3083" i="7"/>
  <c r="N3084" i="7"/>
  <c r="N3085" i="7"/>
  <c r="N3086" i="7"/>
  <c r="N3087" i="7"/>
  <c r="N3088" i="7"/>
  <c r="N3089" i="7"/>
  <c r="N3090" i="7"/>
  <c r="N3091" i="7"/>
  <c r="N3092" i="7"/>
  <c r="N3093" i="7"/>
  <c r="N3094" i="7"/>
  <c r="N3095" i="7"/>
  <c r="N3096" i="7"/>
  <c r="N3097" i="7"/>
  <c r="N3098" i="7"/>
  <c r="N3099" i="7"/>
  <c r="N3100" i="7"/>
  <c r="N3101" i="7"/>
  <c r="N3102" i="7"/>
  <c r="N3103" i="7"/>
  <c r="N3104" i="7"/>
  <c r="N3105" i="7"/>
  <c r="N3106" i="7"/>
  <c r="N3107" i="7"/>
  <c r="N3108" i="7"/>
  <c r="N3109" i="7"/>
  <c r="N3110" i="7"/>
  <c r="N3111" i="7"/>
  <c r="N3112" i="7"/>
  <c r="N3113" i="7"/>
  <c r="N3114" i="7"/>
  <c r="N3115" i="7"/>
  <c r="N3116" i="7"/>
  <c r="N3117" i="7"/>
  <c r="N3118" i="7"/>
  <c r="N3119" i="7"/>
  <c r="N3120" i="7"/>
  <c r="N3121" i="7"/>
  <c r="N3122" i="7"/>
  <c r="N3123" i="7"/>
  <c r="N3124" i="7"/>
  <c r="N3125" i="7"/>
  <c r="N3126" i="7"/>
  <c r="N3127" i="7"/>
  <c r="N3128" i="7"/>
  <c r="N3129" i="7"/>
  <c r="N3130" i="7"/>
  <c r="N3131" i="7"/>
  <c r="N3132" i="7"/>
  <c r="N3133" i="7"/>
  <c r="N3134" i="7"/>
  <c r="N3135" i="7"/>
  <c r="N3136" i="7"/>
  <c r="N3137" i="7"/>
  <c r="N3138" i="7"/>
  <c r="N3139" i="7"/>
  <c r="N3140" i="7"/>
  <c r="N3141" i="7"/>
  <c r="N3142" i="7"/>
  <c r="N3143" i="7"/>
  <c r="N3144" i="7"/>
  <c r="N3145" i="7"/>
  <c r="N3146" i="7"/>
  <c r="N3147" i="7"/>
  <c r="N3148" i="7"/>
  <c r="N3149" i="7"/>
  <c r="N3150" i="7"/>
  <c r="N3151" i="7"/>
  <c r="N3152" i="7"/>
  <c r="N3153" i="7"/>
  <c r="N3154" i="7"/>
  <c r="N3155" i="7"/>
  <c r="N3156" i="7"/>
  <c r="N3157" i="7"/>
  <c r="N3158" i="7"/>
  <c r="N3159" i="7"/>
  <c r="N3160" i="7"/>
  <c r="N3161" i="7"/>
  <c r="N3162" i="7"/>
  <c r="N3163" i="7"/>
  <c r="N3164" i="7"/>
  <c r="N3165" i="7"/>
  <c r="N3166" i="7"/>
  <c r="N3167" i="7"/>
  <c r="N3168" i="7"/>
  <c r="N3169" i="7"/>
  <c r="N3170" i="7"/>
  <c r="N3171" i="7"/>
  <c r="N3172" i="7"/>
  <c r="N3173" i="7"/>
  <c r="N3174" i="7"/>
  <c r="N3175" i="7"/>
  <c r="N3176" i="7"/>
  <c r="N3177" i="7"/>
  <c r="N3178" i="7"/>
  <c r="N3179" i="7"/>
  <c r="N3180" i="7"/>
  <c r="N3181" i="7"/>
  <c r="N3182" i="7"/>
  <c r="N3183" i="7"/>
  <c r="N3184" i="7"/>
  <c r="N3185" i="7"/>
  <c r="N3186" i="7"/>
  <c r="N3187" i="7"/>
  <c r="N3188" i="7"/>
  <c r="N3189" i="7"/>
  <c r="N3190" i="7"/>
  <c r="N3191" i="7"/>
  <c r="N3192" i="7"/>
  <c r="N3193" i="7"/>
  <c r="N3194" i="7"/>
  <c r="N3195" i="7"/>
  <c r="N3196" i="7"/>
  <c r="N3197" i="7"/>
  <c r="N3198" i="7"/>
  <c r="N3199" i="7"/>
  <c r="N3200" i="7"/>
  <c r="N3201" i="7"/>
  <c r="N3202" i="7"/>
  <c r="N3203" i="7"/>
  <c r="N3204" i="7"/>
  <c r="N3205" i="7"/>
  <c r="N3206" i="7"/>
  <c r="N3207" i="7"/>
  <c r="N3208" i="7"/>
  <c r="N3209" i="7"/>
  <c r="N3210" i="7"/>
  <c r="N3211" i="7"/>
  <c r="N3212" i="7"/>
  <c r="N3213" i="7"/>
  <c r="N3214" i="7"/>
  <c r="N3215" i="7"/>
  <c r="N3216" i="7"/>
  <c r="N3217" i="7"/>
  <c r="N3218" i="7"/>
  <c r="N3219" i="7"/>
  <c r="N3220" i="7"/>
  <c r="N3221" i="7"/>
  <c r="N3222" i="7"/>
  <c r="N3223" i="7"/>
  <c r="N3224" i="7"/>
  <c r="N3225" i="7"/>
  <c r="N3226" i="7"/>
  <c r="N3227" i="7"/>
  <c r="N3228" i="7"/>
  <c r="N3229" i="7"/>
  <c r="N3230" i="7"/>
  <c r="N3231" i="7"/>
  <c r="N3232" i="7"/>
  <c r="N3233" i="7"/>
  <c r="N3234" i="7"/>
  <c r="N3235" i="7"/>
  <c r="N3236" i="7"/>
  <c r="N3237" i="7"/>
  <c r="N3238" i="7"/>
  <c r="N3239" i="7"/>
  <c r="N3240" i="7"/>
  <c r="N3241" i="7"/>
  <c r="N3242" i="7"/>
  <c r="N3243" i="7"/>
  <c r="N3244" i="7"/>
  <c r="N3245" i="7"/>
  <c r="N3246" i="7"/>
  <c r="N3247" i="7"/>
  <c r="N3248" i="7"/>
  <c r="N3249" i="7"/>
  <c r="N3250" i="7"/>
  <c r="N3251" i="7"/>
  <c r="N3252" i="7"/>
  <c r="N3253" i="7"/>
  <c r="N3254" i="7"/>
  <c r="N3255" i="7"/>
  <c r="N3256" i="7"/>
  <c r="N3257" i="7"/>
  <c r="N3258" i="7"/>
  <c r="N3259" i="7"/>
  <c r="N3260" i="7"/>
  <c r="N3261" i="7"/>
  <c r="N3262" i="7"/>
  <c r="N3263" i="7"/>
  <c r="N3264" i="7"/>
  <c r="N3265" i="7"/>
  <c r="N3266" i="7"/>
  <c r="N3267" i="7"/>
  <c r="N3268" i="7"/>
  <c r="N3269" i="7"/>
  <c r="N3270" i="7"/>
  <c r="N3271" i="7"/>
  <c r="N3272" i="7"/>
  <c r="N3273" i="7"/>
  <c r="N3274" i="7"/>
  <c r="N3275" i="7"/>
  <c r="N3276" i="7"/>
  <c r="N3277" i="7"/>
  <c r="N3278" i="7"/>
  <c r="N3279" i="7"/>
  <c r="N3280" i="7"/>
  <c r="N3281" i="7"/>
  <c r="N3282" i="7"/>
  <c r="N3283" i="7"/>
  <c r="N3284" i="7"/>
  <c r="N3285" i="7"/>
  <c r="N3286" i="7"/>
  <c r="N3287" i="7"/>
  <c r="N3288" i="7"/>
  <c r="N3289" i="7"/>
  <c r="N3290" i="7"/>
  <c r="N3291" i="7"/>
  <c r="N3292" i="7"/>
  <c r="N3293" i="7"/>
  <c r="N3294" i="7"/>
  <c r="N3295" i="7"/>
  <c r="N3296" i="7"/>
  <c r="N3297" i="7"/>
  <c r="N3298" i="7"/>
  <c r="N3299" i="7"/>
  <c r="N3300" i="7"/>
  <c r="N3301" i="7"/>
  <c r="N3302" i="7"/>
  <c r="N3303" i="7"/>
  <c r="N3304" i="7"/>
  <c r="N3305" i="7"/>
  <c r="N3306" i="7"/>
  <c r="N3307" i="7"/>
  <c r="N3308" i="7"/>
  <c r="N3309" i="7"/>
  <c r="N3310" i="7"/>
  <c r="N3311" i="7"/>
  <c r="N3312" i="7"/>
  <c r="N3313" i="7"/>
  <c r="N3314" i="7"/>
  <c r="N3315" i="7"/>
  <c r="N3316" i="7"/>
  <c r="N3317" i="7"/>
  <c r="N3318" i="7"/>
  <c r="N3319" i="7"/>
  <c r="N3320" i="7"/>
  <c r="N3321" i="7"/>
  <c r="N3322" i="7"/>
  <c r="N3323" i="7"/>
  <c r="N3324" i="7"/>
  <c r="N3325" i="7"/>
  <c r="N3326" i="7"/>
  <c r="N3327" i="7"/>
  <c r="N3328" i="7"/>
  <c r="N3329" i="7"/>
  <c r="N3330" i="7"/>
  <c r="N3331" i="7"/>
  <c r="N3332" i="7"/>
  <c r="N3333" i="7"/>
  <c r="N3334" i="7"/>
  <c r="N3335" i="7"/>
  <c r="N3336" i="7"/>
  <c r="N3337" i="7"/>
  <c r="N3338" i="7"/>
  <c r="N3339" i="7"/>
  <c r="N3340" i="7"/>
  <c r="N3341" i="7"/>
  <c r="N3342" i="7"/>
  <c r="N3343" i="7"/>
  <c r="N3344" i="7"/>
  <c r="N3345" i="7"/>
  <c r="N3346" i="7"/>
  <c r="N3347" i="7"/>
  <c r="N3348" i="7"/>
  <c r="N3349" i="7"/>
  <c r="N3350" i="7"/>
  <c r="N3351" i="7"/>
  <c r="N3352" i="7"/>
  <c r="N3353" i="7"/>
  <c r="N3354" i="7"/>
  <c r="N3355" i="7"/>
  <c r="N3356" i="7"/>
  <c r="N3357" i="7"/>
  <c r="N3358" i="7"/>
  <c r="N3359" i="7"/>
  <c r="N3360" i="7"/>
  <c r="N3361" i="7"/>
  <c r="N3362" i="7"/>
  <c r="N3363" i="7"/>
  <c r="N3364" i="7"/>
  <c r="N3365" i="7"/>
  <c r="N3366" i="7"/>
  <c r="N3367" i="7"/>
  <c r="N3368" i="7"/>
  <c r="N3369" i="7"/>
  <c r="N3370" i="7"/>
  <c r="N3371" i="7"/>
  <c r="N3372" i="7"/>
  <c r="N3373" i="7"/>
  <c r="N3374" i="7"/>
  <c r="N3375" i="7"/>
  <c r="N3376" i="7"/>
  <c r="N3377" i="7"/>
  <c r="N3378" i="7"/>
  <c r="N3379" i="7"/>
  <c r="N3380" i="7"/>
  <c r="N3381" i="7"/>
  <c r="N3382" i="7"/>
  <c r="N3383" i="7"/>
  <c r="N3384" i="7"/>
  <c r="N3385" i="7"/>
  <c r="N3386" i="7"/>
  <c r="N3387" i="7"/>
  <c r="N3388" i="7"/>
  <c r="N3389" i="7"/>
  <c r="N3390" i="7"/>
  <c r="N3391" i="7"/>
  <c r="N3392" i="7"/>
  <c r="N3393" i="7"/>
  <c r="N3394" i="7"/>
  <c r="N3395" i="7"/>
  <c r="N3396" i="7"/>
  <c r="N3397" i="7"/>
  <c r="N3398" i="7"/>
  <c r="N3399" i="7"/>
  <c r="N3400" i="7"/>
  <c r="N3401" i="7"/>
  <c r="N3402" i="7"/>
  <c r="N3403" i="7"/>
  <c r="N3404" i="7"/>
  <c r="N3405" i="7"/>
  <c r="N3406" i="7"/>
  <c r="N3407" i="7"/>
  <c r="N3408" i="7"/>
  <c r="N3409" i="7"/>
  <c r="N3410" i="7"/>
  <c r="N3411" i="7"/>
  <c r="N3412" i="7"/>
  <c r="N3413" i="7"/>
  <c r="N3414" i="7"/>
  <c r="N3415" i="7"/>
  <c r="N3416" i="7"/>
  <c r="N3417" i="7"/>
  <c r="N3418" i="7"/>
  <c r="N3419" i="7"/>
  <c r="N3420" i="7"/>
  <c r="N3421" i="7"/>
  <c r="N3422" i="7"/>
  <c r="N3423" i="7"/>
  <c r="N3424" i="7"/>
  <c r="N3425" i="7"/>
  <c r="N3426" i="7"/>
  <c r="N3427" i="7"/>
  <c r="N3428" i="7"/>
  <c r="N3429" i="7"/>
  <c r="N3430" i="7"/>
  <c r="N3431" i="7"/>
  <c r="N3432" i="7"/>
  <c r="N3433" i="7"/>
  <c r="N3434" i="7"/>
  <c r="N3435" i="7"/>
  <c r="N3436" i="7"/>
  <c r="N3437" i="7"/>
  <c r="N3438" i="7"/>
  <c r="N3439" i="7"/>
  <c r="N3440" i="7"/>
  <c r="N3441" i="7"/>
  <c r="N3442" i="7"/>
  <c r="N3443" i="7"/>
  <c r="N3444" i="7"/>
  <c r="N3445" i="7"/>
  <c r="N3446" i="7"/>
  <c r="N3447" i="7"/>
  <c r="N3448" i="7"/>
  <c r="N3449" i="7"/>
  <c r="N3450" i="7"/>
  <c r="N3451" i="7"/>
  <c r="N3452" i="7"/>
  <c r="N3453" i="7"/>
  <c r="N3454" i="7"/>
  <c r="N3455" i="7"/>
  <c r="N3456" i="7"/>
  <c r="N3457" i="7"/>
  <c r="N3458" i="7"/>
  <c r="N3459" i="7"/>
  <c r="N3460" i="7"/>
  <c r="N3461" i="7"/>
  <c r="N3462" i="7"/>
  <c r="N3463" i="7"/>
  <c r="N3464" i="7"/>
  <c r="N3465" i="7"/>
  <c r="N3466" i="7"/>
  <c r="N3467" i="7"/>
  <c r="N3468" i="7"/>
  <c r="N3469" i="7"/>
  <c r="N3470" i="7"/>
  <c r="N3471" i="7"/>
  <c r="N3472" i="7"/>
  <c r="N3473" i="7"/>
  <c r="N3474" i="7"/>
  <c r="N3475" i="7"/>
  <c r="N3476" i="7"/>
  <c r="N3477" i="7"/>
  <c r="N3478" i="7"/>
  <c r="N3479" i="7"/>
  <c r="N3480" i="7"/>
  <c r="N3481" i="7"/>
  <c r="N3482" i="7"/>
  <c r="N3483" i="7"/>
  <c r="N3484" i="7"/>
  <c r="N3485" i="7"/>
  <c r="N3486" i="7"/>
  <c r="N3487" i="7"/>
  <c r="N3488" i="7"/>
  <c r="N3489" i="7"/>
  <c r="N3490" i="7"/>
  <c r="N3491" i="7"/>
  <c r="N3492" i="7"/>
  <c r="N3493" i="7"/>
  <c r="N3494" i="7"/>
  <c r="N3495" i="7"/>
  <c r="N3496" i="7"/>
  <c r="N3497" i="7"/>
  <c r="N3498" i="7"/>
  <c r="N3499" i="7"/>
  <c r="N3500" i="7"/>
  <c r="N3501" i="7"/>
  <c r="N3502" i="7"/>
  <c r="N3503" i="7"/>
  <c r="N3504" i="7"/>
  <c r="N3505" i="7"/>
  <c r="N3506" i="7"/>
  <c r="N3507" i="7"/>
  <c r="N3508" i="7"/>
  <c r="N3509" i="7"/>
  <c r="N3510" i="7"/>
  <c r="N3511" i="7"/>
  <c r="N3512" i="7"/>
  <c r="N3513" i="7"/>
  <c r="N3514" i="7"/>
  <c r="N3515" i="7"/>
  <c r="N3516" i="7"/>
  <c r="N3517" i="7"/>
  <c r="N3518" i="7"/>
  <c r="N3519" i="7"/>
  <c r="N3520" i="7"/>
  <c r="N3521" i="7"/>
  <c r="N3522" i="7"/>
  <c r="N3523" i="7"/>
  <c r="N3524" i="7"/>
  <c r="N3525" i="7"/>
  <c r="N3526" i="7"/>
  <c r="N3527" i="7"/>
  <c r="N3528" i="7"/>
  <c r="N3529" i="7"/>
  <c r="N3530" i="7"/>
  <c r="N3531" i="7"/>
  <c r="N3532" i="7"/>
  <c r="N3533" i="7"/>
  <c r="N3534" i="7"/>
  <c r="N3535" i="7"/>
  <c r="N3536" i="7"/>
  <c r="N3537" i="7"/>
  <c r="N3538" i="7"/>
  <c r="N3539" i="7"/>
  <c r="N3540" i="7"/>
  <c r="N3541" i="7"/>
  <c r="N3542" i="7"/>
  <c r="N3543" i="7"/>
  <c r="N3544" i="7"/>
  <c r="N3545" i="7"/>
  <c r="N3546" i="7"/>
  <c r="N3547" i="7"/>
  <c r="N3548" i="7"/>
  <c r="N3549" i="7"/>
  <c r="N3550" i="7"/>
  <c r="N3551" i="7"/>
  <c r="N3552" i="7"/>
  <c r="N3553" i="7"/>
  <c r="N3554" i="7"/>
  <c r="N3555" i="7"/>
  <c r="N3556" i="7"/>
  <c r="N3557" i="7"/>
  <c r="N3558" i="7"/>
  <c r="N3559" i="7"/>
  <c r="N3560" i="7"/>
  <c r="N3561" i="7"/>
  <c r="N3562" i="7"/>
  <c r="N3563" i="7"/>
  <c r="N3564" i="7"/>
  <c r="N3565" i="7"/>
  <c r="N3566" i="7"/>
  <c r="N3567" i="7"/>
  <c r="N3568" i="7"/>
  <c r="N3569" i="7"/>
  <c r="N3570" i="7"/>
  <c r="N3571" i="7"/>
  <c r="N3572" i="7"/>
  <c r="N3573" i="7"/>
  <c r="N3574" i="7"/>
  <c r="N3575" i="7"/>
  <c r="N3576" i="7"/>
  <c r="N3577" i="7"/>
  <c r="N3578" i="7"/>
  <c r="N3579" i="7"/>
  <c r="N3580" i="7"/>
  <c r="N3581" i="7"/>
  <c r="N3582" i="7"/>
  <c r="N3583" i="7"/>
  <c r="N3584" i="7"/>
  <c r="N3585" i="7"/>
  <c r="N3586" i="7"/>
  <c r="N3587" i="7"/>
  <c r="N3588" i="7"/>
  <c r="N3589" i="7"/>
  <c r="N3590" i="7"/>
  <c r="N3591" i="7"/>
  <c r="N3592" i="7"/>
  <c r="N3593" i="7"/>
  <c r="N3594" i="7"/>
  <c r="N3595" i="7"/>
  <c r="N3596" i="7"/>
  <c r="N3597" i="7"/>
  <c r="N3598" i="7"/>
  <c r="N3599" i="7"/>
  <c r="N3600" i="7"/>
  <c r="N3601" i="7"/>
  <c r="N3602" i="7"/>
  <c r="N3603" i="7"/>
  <c r="N3604" i="7"/>
  <c r="N3605" i="7"/>
  <c r="N3606" i="7"/>
  <c r="N3607" i="7"/>
  <c r="N3608" i="7"/>
  <c r="N3609" i="7"/>
  <c r="N3610" i="7"/>
  <c r="N3611" i="7"/>
  <c r="N3612" i="7"/>
  <c r="N3613" i="7"/>
  <c r="N3614" i="7"/>
  <c r="N3615" i="7"/>
  <c r="N3616" i="7"/>
  <c r="N3617" i="7"/>
  <c r="N3618" i="7"/>
  <c r="N3619" i="7"/>
  <c r="N3620" i="7"/>
  <c r="N3621" i="7"/>
  <c r="N3622" i="7"/>
  <c r="N3623" i="7"/>
  <c r="N3624" i="7"/>
  <c r="N3625" i="7"/>
  <c r="N3626" i="7"/>
  <c r="N3627" i="7"/>
  <c r="N3628" i="7"/>
  <c r="N3629" i="7"/>
  <c r="N3630" i="7"/>
  <c r="N3631" i="7"/>
  <c r="N3632" i="7"/>
  <c r="N3633" i="7"/>
  <c r="N3634" i="7"/>
  <c r="N3635" i="7"/>
  <c r="N3636" i="7"/>
  <c r="N3637" i="7"/>
  <c r="N3638" i="7"/>
  <c r="N3639" i="7"/>
  <c r="N3640" i="7"/>
  <c r="N3641" i="7"/>
  <c r="N3642" i="7"/>
  <c r="N3643" i="7"/>
  <c r="N3644" i="7"/>
  <c r="N3645" i="7"/>
  <c r="N3646" i="7"/>
  <c r="N3647" i="7"/>
  <c r="N3648" i="7"/>
  <c r="N3649" i="7"/>
  <c r="N3650" i="7"/>
  <c r="N3651" i="7"/>
  <c r="N3652" i="7"/>
  <c r="N3653" i="7"/>
  <c r="N3654" i="7"/>
  <c r="N3655" i="7"/>
  <c r="N3656" i="7"/>
  <c r="N3657" i="7"/>
  <c r="N3658" i="7"/>
  <c r="N3659" i="7"/>
  <c r="N3660" i="7"/>
  <c r="N3661" i="7"/>
  <c r="N3662" i="7"/>
  <c r="N3663" i="7"/>
  <c r="N3664" i="7"/>
  <c r="N3665" i="7"/>
  <c r="N3666" i="7"/>
  <c r="N3667" i="7"/>
  <c r="N3668" i="7"/>
  <c r="N3669" i="7"/>
  <c r="N3670" i="7"/>
  <c r="N3671" i="7"/>
  <c r="N3672" i="7"/>
  <c r="N3673" i="7"/>
  <c r="N3674" i="7"/>
  <c r="N3675" i="7"/>
  <c r="N3676" i="7"/>
  <c r="N3677" i="7"/>
  <c r="N3678" i="7"/>
  <c r="N3679" i="7"/>
  <c r="N3680" i="7"/>
  <c r="N3681" i="7"/>
  <c r="N3682" i="7"/>
  <c r="N3683" i="7"/>
  <c r="N3684" i="7"/>
  <c r="N3685" i="7"/>
  <c r="N3686" i="7"/>
  <c r="N3687" i="7"/>
  <c r="N3688" i="7"/>
  <c r="N3689" i="7"/>
  <c r="N3690" i="7"/>
  <c r="N3691" i="7"/>
  <c r="N3692" i="7"/>
  <c r="N3693" i="7"/>
  <c r="N3694" i="7"/>
  <c r="N3695" i="7"/>
  <c r="N3696" i="7"/>
  <c r="N3697" i="7"/>
  <c r="N3698" i="7"/>
  <c r="N3699" i="7"/>
  <c r="N3700" i="7"/>
  <c r="N3701" i="7"/>
  <c r="N3702" i="7"/>
  <c r="N3703" i="7"/>
  <c r="N3704" i="7"/>
  <c r="N3705" i="7"/>
  <c r="N3706" i="7"/>
  <c r="N3707" i="7"/>
  <c r="N3708" i="7"/>
  <c r="N3709" i="7"/>
  <c r="N3710" i="7"/>
  <c r="N3711" i="7"/>
  <c r="N3712" i="7"/>
  <c r="N3713" i="7"/>
  <c r="N3714" i="7"/>
  <c r="N3715" i="7"/>
  <c r="N3716" i="7"/>
  <c r="N3717" i="7"/>
  <c r="N3718" i="7"/>
  <c r="N3719" i="7"/>
  <c r="N3720" i="7"/>
  <c r="N3721" i="7"/>
  <c r="N3722" i="7"/>
  <c r="N3723" i="7"/>
  <c r="N3724" i="7"/>
  <c r="N3725" i="7"/>
  <c r="N3726" i="7"/>
  <c r="N3727" i="7"/>
  <c r="N3728" i="7"/>
  <c r="N3729" i="7"/>
  <c r="N3730" i="7"/>
  <c r="N3731" i="7"/>
  <c r="N3732" i="7"/>
  <c r="N3733" i="7"/>
  <c r="N3734" i="7"/>
  <c r="N3735" i="7"/>
  <c r="N3736" i="7"/>
  <c r="N3737" i="7"/>
  <c r="N3738" i="7"/>
  <c r="N3739" i="7"/>
  <c r="N3740" i="7"/>
  <c r="N3741" i="7"/>
  <c r="N3742" i="7"/>
  <c r="N3743" i="7"/>
  <c r="N3744" i="7"/>
  <c r="N3745" i="7"/>
  <c r="N3746" i="7"/>
  <c r="N3747" i="7"/>
  <c r="N3748" i="7"/>
  <c r="N3749" i="7"/>
  <c r="N3750" i="7"/>
  <c r="N3751" i="7"/>
  <c r="N3752" i="7"/>
  <c r="N3753" i="7"/>
  <c r="N3754" i="7"/>
  <c r="N3755" i="7"/>
  <c r="N3756" i="7"/>
  <c r="N3757" i="7"/>
  <c r="N3758" i="7"/>
  <c r="N3759" i="7"/>
  <c r="N3760" i="7"/>
  <c r="N3761" i="7"/>
  <c r="N3762" i="7"/>
  <c r="N3763" i="7"/>
  <c r="N3764" i="7"/>
  <c r="N3765" i="7"/>
  <c r="N3766" i="7"/>
  <c r="N3767" i="7"/>
  <c r="N3768" i="7"/>
  <c r="N3769" i="7"/>
  <c r="N3770" i="7"/>
  <c r="N3771" i="7"/>
  <c r="N3772" i="7"/>
  <c r="N3773" i="7"/>
  <c r="N3774" i="7"/>
  <c r="N3775" i="7"/>
  <c r="N3776" i="7"/>
  <c r="N3777" i="7"/>
  <c r="N3778" i="7"/>
  <c r="N3779" i="7"/>
  <c r="N3780" i="7"/>
  <c r="N3781" i="7"/>
  <c r="N3782" i="7"/>
  <c r="N3783" i="7"/>
  <c r="N3784" i="7"/>
  <c r="N3785" i="7"/>
  <c r="N3786" i="7"/>
  <c r="N3787" i="7"/>
  <c r="N3788" i="7"/>
  <c r="N3789" i="7"/>
  <c r="N3790" i="7"/>
  <c r="N3791" i="7"/>
  <c r="N3792" i="7"/>
  <c r="N3793" i="7"/>
  <c r="N3794" i="7"/>
  <c r="N3795" i="7"/>
  <c r="N3796" i="7"/>
  <c r="N3797" i="7"/>
  <c r="N3798" i="7"/>
  <c r="N3799" i="7"/>
  <c r="N3800" i="7"/>
  <c r="N3801" i="7"/>
  <c r="N3802" i="7"/>
  <c r="N3803" i="7"/>
  <c r="N3804" i="7"/>
  <c r="N3805" i="7"/>
  <c r="N3806" i="7"/>
  <c r="N3807" i="7"/>
  <c r="N3808" i="7"/>
  <c r="N3809" i="7"/>
  <c r="N3810" i="7"/>
  <c r="N3811" i="7"/>
  <c r="N3812" i="7"/>
  <c r="N3813" i="7"/>
  <c r="N3814" i="7"/>
  <c r="N3815" i="7"/>
  <c r="N3816" i="7"/>
  <c r="N3817" i="7"/>
  <c r="N3818" i="7"/>
  <c r="N3819" i="7"/>
  <c r="N3820" i="7"/>
  <c r="N3821" i="7"/>
  <c r="N3822" i="7"/>
  <c r="N3823" i="7"/>
  <c r="N3824" i="7"/>
  <c r="N3825" i="7"/>
  <c r="N3826" i="7"/>
  <c r="N3827" i="7"/>
  <c r="N3828" i="7"/>
  <c r="N3829" i="7"/>
  <c r="N3830" i="7"/>
  <c r="N3831" i="7"/>
  <c r="N3832" i="7"/>
  <c r="N3833" i="7"/>
  <c r="N3834" i="7"/>
  <c r="N3835" i="7"/>
  <c r="N3836" i="7"/>
  <c r="N3837" i="7"/>
  <c r="N3838" i="7"/>
  <c r="N3839" i="7"/>
  <c r="N3840" i="7"/>
  <c r="N3841" i="7"/>
  <c r="N3842" i="7"/>
  <c r="N3843" i="7"/>
  <c r="N3844" i="7"/>
  <c r="N3845" i="7"/>
  <c r="N3846" i="7"/>
  <c r="N3847" i="7"/>
  <c r="N3848" i="7"/>
  <c r="N3849" i="7"/>
  <c r="N3850" i="7"/>
  <c r="N3851" i="7"/>
  <c r="N3852" i="7"/>
  <c r="N3853" i="7"/>
  <c r="N3854" i="7"/>
  <c r="N3855" i="7"/>
  <c r="N3856" i="7"/>
  <c r="N3857" i="7"/>
  <c r="N3858" i="7"/>
  <c r="N3859" i="7"/>
  <c r="N3860" i="7"/>
  <c r="N3861" i="7"/>
  <c r="N3862" i="7"/>
  <c r="N3863" i="7"/>
  <c r="N3864" i="7"/>
  <c r="N3865" i="7"/>
  <c r="N3866" i="7"/>
  <c r="N3867" i="7"/>
  <c r="N3868" i="7"/>
  <c r="N3869" i="7"/>
  <c r="N3870" i="7"/>
  <c r="N3871" i="7"/>
  <c r="N3872" i="7"/>
  <c r="N3873" i="7"/>
  <c r="N3874" i="7"/>
  <c r="N3875" i="7"/>
  <c r="N3876" i="7"/>
  <c r="N3877" i="7"/>
  <c r="N3878" i="7"/>
  <c r="N3879" i="7"/>
  <c r="N3880" i="7"/>
  <c r="N3881" i="7"/>
  <c r="N3882" i="7"/>
  <c r="N3883" i="7"/>
  <c r="N3884" i="7"/>
  <c r="N3885" i="7"/>
  <c r="N3886" i="7"/>
  <c r="N3887" i="7"/>
  <c r="N3888" i="7"/>
  <c r="N3889" i="7"/>
  <c r="N3890" i="7"/>
  <c r="N3891" i="7"/>
  <c r="N3892" i="7"/>
  <c r="N3893" i="7"/>
  <c r="N3894" i="7"/>
  <c r="N3895" i="7"/>
  <c r="N3896" i="7"/>
  <c r="N3897" i="7"/>
  <c r="N3898" i="7"/>
  <c r="N3899" i="7"/>
  <c r="N3900" i="7"/>
  <c r="N3901" i="7"/>
  <c r="N3902" i="7"/>
  <c r="N3903" i="7"/>
  <c r="N3904" i="7"/>
  <c r="N3905" i="7"/>
  <c r="N3906" i="7"/>
  <c r="N3907" i="7"/>
  <c r="N3908" i="7"/>
  <c r="N3909" i="7"/>
  <c r="N3910" i="7"/>
  <c r="N3911" i="7"/>
  <c r="N3912" i="7"/>
  <c r="N3913" i="7"/>
  <c r="N3914" i="7"/>
  <c r="N3915" i="7"/>
  <c r="N3916" i="7"/>
  <c r="N3917" i="7"/>
  <c r="N3918" i="7"/>
  <c r="N3919" i="7"/>
  <c r="N3920" i="7"/>
  <c r="N3921" i="7"/>
  <c r="N3922" i="7"/>
  <c r="N3923" i="7"/>
  <c r="N3924" i="7"/>
  <c r="N3925" i="7"/>
  <c r="N3926" i="7"/>
  <c r="N3927" i="7"/>
  <c r="N3928" i="7"/>
  <c r="N3929" i="7"/>
  <c r="N3930" i="7"/>
  <c r="N3931" i="7"/>
  <c r="N3932" i="7"/>
  <c r="N3933" i="7"/>
  <c r="N3934" i="7"/>
  <c r="N3935" i="7"/>
  <c r="N3936" i="7"/>
  <c r="N3937" i="7"/>
  <c r="N3938" i="7"/>
  <c r="N3939" i="7"/>
  <c r="N3940" i="7"/>
  <c r="N3941" i="7"/>
  <c r="N3942" i="7"/>
  <c r="N3943" i="7"/>
  <c r="N3944" i="7"/>
  <c r="N3945" i="7"/>
  <c r="N3946" i="7"/>
  <c r="N3947" i="7"/>
  <c r="N3948" i="7"/>
  <c r="N3949" i="7"/>
  <c r="N3950" i="7"/>
  <c r="N3951" i="7"/>
  <c r="N3952" i="7"/>
  <c r="N3953" i="7"/>
  <c r="N3954" i="7"/>
  <c r="N3955" i="7"/>
  <c r="N3956" i="7"/>
  <c r="N3957" i="7"/>
  <c r="N3958" i="7"/>
  <c r="N3959" i="7"/>
  <c r="N3960" i="7"/>
  <c r="N3961" i="7"/>
  <c r="N3962" i="7"/>
  <c r="N3963" i="7"/>
  <c r="N3964" i="7"/>
  <c r="N3965" i="7"/>
  <c r="N3966" i="7"/>
  <c r="N3967" i="7"/>
  <c r="N3968" i="7"/>
  <c r="N3969" i="7"/>
  <c r="N3970" i="7"/>
  <c r="N3971" i="7"/>
  <c r="N3972" i="7"/>
  <c r="N3973" i="7"/>
  <c r="N3974" i="7"/>
  <c r="N3975" i="7"/>
  <c r="N3976" i="7"/>
  <c r="N3977" i="7"/>
  <c r="N3978" i="7"/>
  <c r="N3979" i="7"/>
  <c r="N3980" i="7"/>
  <c r="N3981" i="7"/>
  <c r="N3982" i="7"/>
  <c r="N3983" i="7"/>
  <c r="N3984" i="7"/>
  <c r="N3985" i="7"/>
  <c r="N3986" i="7"/>
  <c r="N3987" i="7"/>
  <c r="N3988" i="7"/>
  <c r="N3989" i="7"/>
  <c r="N3990" i="7"/>
  <c r="N3991" i="7"/>
  <c r="N3992" i="7"/>
  <c r="N3993" i="7"/>
  <c r="N3994" i="7"/>
  <c r="N3995" i="7"/>
  <c r="N3996" i="7"/>
  <c r="N3997" i="7"/>
  <c r="N3998" i="7"/>
  <c r="N3999" i="7"/>
  <c r="N4000" i="7"/>
  <c r="N4001" i="7"/>
  <c r="N4002" i="7"/>
  <c r="N4003" i="7"/>
  <c r="N4004" i="7"/>
  <c r="N4005" i="7"/>
  <c r="N4006" i="7"/>
  <c r="N4007" i="7"/>
  <c r="N4008" i="7"/>
  <c r="N4009" i="7"/>
  <c r="N4010" i="7"/>
  <c r="N4011" i="7"/>
  <c r="N4012" i="7"/>
  <c r="N4013" i="7"/>
  <c r="N4014" i="7"/>
  <c r="N4015" i="7"/>
  <c r="N4016" i="7"/>
  <c r="N4017" i="7"/>
  <c r="N4018" i="7"/>
  <c r="N4019" i="7"/>
  <c r="N4020" i="7"/>
  <c r="N4021" i="7"/>
  <c r="N4022" i="7"/>
  <c r="N4023" i="7"/>
  <c r="N4024" i="7"/>
  <c r="N4025" i="7"/>
  <c r="N4026" i="7"/>
  <c r="N4027" i="7"/>
  <c r="N4028" i="7"/>
  <c r="N4029" i="7"/>
  <c r="N4030" i="7"/>
  <c r="N4031" i="7"/>
  <c r="N4032" i="7"/>
  <c r="N4033" i="7"/>
  <c r="N4034" i="7"/>
  <c r="N4035" i="7"/>
  <c r="N4036" i="7"/>
  <c r="N4037" i="7"/>
  <c r="N4038" i="7"/>
  <c r="N4039" i="7"/>
  <c r="N4040" i="7"/>
  <c r="N4041" i="7"/>
  <c r="N4042" i="7"/>
  <c r="N4043" i="7"/>
  <c r="N4044" i="7"/>
  <c r="N4045" i="7"/>
  <c r="N4046" i="7"/>
  <c r="N4047" i="7"/>
  <c r="N4048" i="7"/>
  <c r="N4049" i="7"/>
  <c r="N4050" i="7"/>
  <c r="N4051" i="7"/>
  <c r="N4052" i="7"/>
  <c r="N4053" i="7"/>
  <c r="N4054" i="7"/>
  <c r="N4055" i="7"/>
  <c r="N4056" i="7"/>
  <c r="N4057" i="7"/>
  <c r="N4058" i="7"/>
  <c r="N4059" i="7"/>
  <c r="N4060" i="7"/>
  <c r="N4061" i="7"/>
  <c r="N4062" i="7"/>
  <c r="N4063" i="7"/>
  <c r="N4064" i="7"/>
  <c r="N4065" i="7"/>
  <c r="N4066" i="7"/>
  <c r="N4067" i="7"/>
  <c r="N4068" i="7"/>
  <c r="N4069" i="7"/>
  <c r="N4070" i="7"/>
  <c r="N4071" i="7"/>
  <c r="N4072" i="7"/>
  <c r="N4073" i="7"/>
  <c r="N4074" i="7"/>
  <c r="N4075" i="7"/>
  <c r="N4076" i="7"/>
  <c r="N4077" i="7"/>
  <c r="N4078" i="7"/>
  <c r="N4079" i="7"/>
  <c r="N4080" i="7"/>
  <c r="N4081" i="7"/>
  <c r="N4082" i="7"/>
  <c r="N4083" i="7"/>
  <c r="N4084" i="7"/>
  <c r="N4085" i="7"/>
  <c r="N4086" i="7"/>
  <c r="N4087" i="7"/>
  <c r="N4088" i="7"/>
  <c r="N4089" i="7"/>
  <c r="N4090" i="7"/>
  <c r="N4091" i="7"/>
  <c r="N4092" i="7"/>
  <c r="N4093" i="7"/>
  <c r="N4094" i="7"/>
  <c r="N4095" i="7"/>
  <c r="N4096" i="7"/>
  <c r="N4097" i="7"/>
  <c r="N4098" i="7"/>
  <c r="N4099" i="7"/>
  <c r="N4100" i="7"/>
  <c r="N4101" i="7"/>
  <c r="N4102" i="7"/>
  <c r="N4103" i="7"/>
  <c r="N4104" i="7"/>
  <c r="N4105" i="7"/>
  <c r="N4106" i="7"/>
  <c r="N4107" i="7"/>
  <c r="N4108" i="7"/>
  <c r="N4109" i="7"/>
  <c r="N4110" i="7"/>
  <c r="N4111" i="7"/>
  <c r="N4112" i="7"/>
  <c r="N4113" i="7"/>
  <c r="N4114" i="7"/>
  <c r="N4115" i="7"/>
  <c r="N4116" i="7"/>
  <c r="N4117" i="7"/>
  <c r="N4118" i="7"/>
  <c r="N4119" i="7"/>
  <c r="N4120" i="7"/>
  <c r="N4121" i="7"/>
  <c r="N4122" i="7"/>
  <c r="N4123" i="7"/>
  <c r="N4124" i="7"/>
  <c r="N4125" i="7"/>
  <c r="N4126" i="7"/>
  <c r="N4127" i="7"/>
  <c r="N4128" i="7"/>
  <c r="N4129" i="7"/>
  <c r="N4130" i="7"/>
  <c r="N4131" i="7"/>
  <c r="N4132" i="7"/>
  <c r="N4133" i="7"/>
  <c r="N4134" i="7"/>
  <c r="N4135" i="7"/>
  <c r="N4136" i="7"/>
  <c r="N4137" i="7"/>
  <c r="N4138" i="7"/>
  <c r="N4139" i="7"/>
  <c r="N4140" i="7"/>
  <c r="N4141" i="7"/>
  <c r="N4142" i="7"/>
  <c r="N4143" i="7"/>
  <c r="N4144" i="7"/>
  <c r="N4145" i="7"/>
  <c r="N4146" i="7"/>
  <c r="N4147" i="7"/>
  <c r="N4148" i="7"/>
  <c r="N4149" i="7"/>
  <c r="N4150" i="7"/>
  <c r="N4151" i="7"/>
  <c r="N4152" i="7"/>
  <c r="N4153" i="7"/>
  <c r="N4154" i="7"/>
  <c r="N4155" i="7"/>
  <c r="N4156" i="7"/>
  <c r="N4157" i="7"/>
  <c r="N4158" i="7"/>
  <c r="N4159" i="7"/>
  <c r="N4160" i="7"/>
  <c r="N4161" i="7"/>
  <c r="N4162" i="7"/>
  <c r="N4163" i="7"/>
  <c r="N4164" i="7"/>
  <c r="N4165" i="7"/>
  <c r="N4166" i="7"/>
  <c r="N4167" i="7"/>
  <c r="N4168" i="7"/>
  <c r="N4169" i="7"/>
  <c r="N4170" i="7"/>
  <c r="N4171" i="7"/>
  <c r="N4172" i="7"/>
  <c r="N4173" i="7"/>
  <c r="N4174" i="7"/>
  <c r="N4175" i="7"/>
  <c r="N4176" i="7"/>
  <c r="N4177" i="7"/>
  <c r="N4178" i="7"/>
  <c r="N4179" i="7"/>
  <c r="N4180" i="7"/>
  <c r="N4181" i="7"/>
  <c r="N4182" i="7"/>
  <c r="N4183" i="7"/>
  <c r="N4184" i="7"/>
  <c r="N4185" i="7"/>
  <c r="N4186" i="7"/>
  <c r="N4187" i="7"/>
  <c r="N4188" i="7"/>
  <c r="N4189" i="7"/>
  <c r="N4190" i="7"/>
  <c r="N4191" i="7"/>
  <c r="N4192" i="7"/>
  <c r="N4193" i="7"/>
  <c r="N4194" i="7"/>
  <c r="N4195" i="7"/>
  <c r="N4196" i="7"/>
  <c r="N4197" i="7"/>
  <c r="N4198" i="7"/>
  <c r="N4199" i="7"/>
  <c r="N4200" i="7"/>
  <c r="N4201" i="7"/>
  <c r="N4202" i="7"/>
  <c r="N4203" i="7"/>
  <c r="N4204" i="7"/>
  <c r="N4205" i="7"/>
  <c r="N4206" i="7"/>
  <c r="N4207" i="7"/>
  <c r="N4208" i="7"/>
  <c r="N4209" i="7"/>
  <c r="N4210" i="7"/>
  <c r="N4211" i="7"/>
  <c r="N4212" i="7"/>
  <c r="N4213" i="7"/>
  <c r="N4214" i="7"/>
  <c r="N4215" i="7"/>
  <c r="N4216" i="7"/>
  <c r="N4217" i="7"/>
  <c r="N4218" i="7"/>
  <c r="N4219" i="7"/>
  <c r="N4220" i="7"/>
  <c r="N4221" i="7"/>
  <c r="N4222" i="7"/>
  <c r="N4223" i="7"/>
  <c r="N4224" i="7"/>
  <c r="N4225" i="7"/>
  <c r="N4226" i="7"/>
  <c r="N4227" i="7"/>
  <c r="N4228" i="7"/>
  <c r="N4229" i="7"/>
  <c r="N4230" i="7"/>
  <c r="N4231" i="7"/>
  <c r="N4232" i="7"/>
  <c r="N4233" i="7"/>
  <c r="N4234" i="7"/>
  <c r="N4235" i="7"/>
  <c r="N4236" i="7"/>
  <c r="N4237" i="7"/>
  <c r="N4238" i="7"/>
  <c r="N4239" i="7"/>
  <c r="N4240" i="7"/>
  <c r="N4241" i="7"/>
  <c r="N4242" i="7"/>
  <c r="N4243" i="7"/>
  <c r="N4244" i="7"/>
  <c r="N4245" i="7"/>
  <c r="N4246" i="7"/>
  <c r="N4247" i="7"/>
  <c r="N4248" i="7"/>
  <c r="N4249" i="7"/>
  <c r="N4250" i="7"/>
  <c r="N4251" i="7"/>
  <c r="N4252" i="7"/>
  <c r="N4253" i="7"/>
  <c r="N4254" i="7"/>
  <c r="N4255" i="7"/>
  <c r="N4256" i="7"/>
  <c r="N4257" i="7"/>
  <c r="N4258" i="7"/>
  <c r="N4259" i="7"/>
  <c r="N4260" i="7"/>
  <c r="N4261" i="7"/>
  <c r="N4262" i="7"/>
  <c r="N4263" i="7"/>
  <c r="N4264" i="7"/>
  <c r="N4265" i="7"/>
  <c r="N4266" i="7"/>
  <c r="N4267" i="7"/>
  <c r="N4268" i="7"/>
  <c r="N4269" i="7"/>
  <c r="N4270" i="7"/>
  <c r="N4271" i="7"/>
  <c r="N4272" i="7"/>
  <c r="N4273" i="7"/>
  <c r="N4274" i="7"/>
  <c r="N4275" i="7"/>
  <c r="N4276" i="7"/>
  <c r="N4277" i="7"/>
  <c r="N4278" i="7"/>
  <c r="N4279" i="7"/>
  <c r="N4280" i="7"/>
  <c r="N4281" i="7"/>
  <c r="N4282" i="7"/>
  <c r="N4283" i="7"/>
  <c r="N4284" i="7"/>
  <c r="N4285" i="7"/>
  <c r="N4286" i="7"/>
  <c r="N4287" i="7"/>
  <c r="N4288" i="7"/>
  <c r="N4289" i="7"/>
  <c r="N4290" i="7"/>
  <c r="N4291" i="7"/>
  <c r="N4292" i="7"/>
  <c r="N4293" i="7"/>
  <c r="N4294" i="7"/>
  <c r="N4295" i="7"/>
  <c r="N4296" i="7"/>
  <c r="N4297" i="7"/>
  <c r="N4298" i="7"/>
  <c r="N4299" i="7"/>
  <c r="N4300" i="7"/>
  <c r="N4301" i="7"/>
  <c r="N4302" i="7"/>
  <c r="N4303" i="7"/>
  <c r="N4304" i="7"/>
  <c r="N4305" i="7"/>
  <c r="N4306" i="7"/>
  <c r="N4307" i="7"/>
  <c r="N4308" i="7"/>
  <c r="N4309" i="7"/>
  <c r="N4310" i="7"/>
  <c r="N4311" i="7"/>
  <c r="N4312" i="7"/>
  <c r="N4313" i="7"/>
  <c r="N4314" i="7"/>
  <c r="N4315" i="7"/>
  <c r="N4316" i="7"/>
  <c r="N4317" i="7"/>
  <c r="N4318" i="7"/>
  <c r="N4319" i="7"/>
  <c r="N4320" i="7"/>
  <c r="N4321" i="7"/>
  <c r="N4322" i="7"/>
  <c r="N4323" i="7"/>
  <c r="N4324" i="7"/>
  <c r="N4325" i="7"/>
  <c r="N4326" i="7"/>
  <c r="N4327" i="7"/>
  <c r="N4328" i="7"/>
  <c r="N4329" i="7"/>
  <c r="N4330" i="7"/>
  <c r="N4331" i="7"/>
  <c r="N4332" i="7"/>
  <c r="N4333" i="7"/>
  <c r="N4334" i="7"/>
  <c r="N4335" i="7"/>
  <c r="N4336" i="7"/>
  <c r="N4337" i="7"/>
  <c r="N4338" i="7"/>
  <c r="N4339" i="7"/>
  <c r="N4340" i="7"/>
  <c r="N4341" i="7"/>
  <c r="N4342" i="7"/>
  <c r="N4343" i="7"/>
  <c r="N4344" i="7"/>
  <c r="N4345" i="7"/>
  <c r="N4346" i="7"/>
  <c r="N4347" i="7"/>
  <c r="N4348" i="7"/>
  <c r="N4349" i="7"/>
  <c r="N4350" i="7"/>
  <c r="N4351" i="7"/>
  <c r="N4352" i="7"/>
  <c r="N4353" i="7"/>
  <c r="N4354" i="7"/>
  <c r="N4355" i="7"/>
  <c r="N4356" i="7"/>
  <c r="N4357" i="7"/>
  <c r="N4358" i="7"/>
  <c r="N4359" i="7"/>
  <c r="N4360" i="7"/>
  <c r="N4361" i="7"/>
  <c r="N4362" i="7"/>
  <c r="N4363" i="7"/>
  <c r="N4364" i="7"/>
  <c r="N4365" i="7"/>
  <c r="N4366" i="7"/>
  <c r="N4367" i="7"/>
  <c r="N4368" i="7"/>
  <c r="N4369" i="7"/>
  <c r="N4370" i="7"/>
  <c r="N4371" i="7"/>
  <c r="N4372" i="7"/>
  <c r="N4373" i="7"/>
  <c r="N4374" i="7"/>
  <c r="N4375" i="7"/>
  <c r="N4376" i="7"/>
  <c r="N4377" i="7"/>
  <c r="N4378" i="7"/>
  <c r="N4379" i="7"/>
  <c r="N4380" i="7"/>
  <c r="N4381" i="7"/>
  <c r="N4382" i="7"/>
  <c r="N4383" i="7"/>
  <c r="N4384" i="7"/>
  <c r="N4385" i="7"/>
  <c r="N4386" i="7"/>
  <c r="N4387" i="7"/>
  <c r="N4388" i="7"/>
  <c r="N4389" i="7"/>
  <c r="N4390" i="7"/>
  <c r="N4391" i="7"/>
  <c r="N4392" i="7"/>
  <c r="N4393" i="7"/>
  <c r="N4394" i="7"/>
  <c r="N4395" i="7"/>
  <c r="N4396" i="7"/>
  <c r="N4397" i="7"/>
  <c r="N4398" i="7"/>
  <c r="N4399" i="7"/>
  <c r="N4400" i="7"/>
  <c r="N4401" i="7"/>
  <c r="N4402" i="7"/>
  <c r="N4403" i="7"/>
  <c r="N4404" i="7"/>
  <c r="N4405" i="7"/>
  <c r="N4406" i="7"/>
  <c r="N4407" i="7"/>
  <c r="N4408" i="7"/>
  <c r="N4409" i="7"/>
  <c r="N4410" i="7"/>
  <c r="N4411" i="7"/>
  <c r="N4412" i="7"/>
  <c r="N4413" i="7"/>
  <c r="N4414" i="7"/>
  <c r="N4415" i="7"/>
  <c r="N4416" i="7"/>
  <c r="N4417" i="7"/>
  <c r="N4418" i="7"/>
  <c r="N4419" i="7"/>
  <c r="N4420" i="7"/>
  <c r="N4421" i="7"/>
  <c r="N4422" i="7"/>
  <c r="N4423" i="7"/>
  <c r="N4424" i="7"/>
  <c r="N4425" i="7"/>
  <c r="N4426" i="7"/>
  <c r="N4427" i="7"/>
  <c r="N4428" i="7"/>
  <c r="N4429" i="7"/>
  <c r="N4430" i="7"/>
  <c r="N4431" i="7"/>
  <c r="N4432" i="7"/>
  <c r="N4433" i="7"/>
  <c r="N4434" i="7"/>
  <c r="N4435" i="7"/>
  <c r="N4436" i="7"/>
  <c r="N4437" i="7"/>
  <c r="N4438" i="7"/>
  <c r="N4439" i="7"/>
  <c r="N4440" i="7"/>
  <c r="N4441" i="7"/>
  <c r="N4442" i="7"/>
  <c r="N4443" i="7"/>
  <c r="N4444" i="7"/>
  <c r="N4445" i="7"/>
  <c r="N4446" i="7"/>
  <c r="N4447" i="7"/>
  <c r="N4448" i="7"/>
  <c r="N4449" i="7"/>
  <c r="N4450" i="7"/>
  <c r="N4451" i="7"/>
  <c r="N4452" i="7"/>
  <c r="N4453" i="7"/>
  <c r="N4454" i="7"/>
  <c r="N4455" i="7"/>
  <c r="N4456" i="7"/>
  <c r="N4457" i="7"/>
  <c r="N4458" i="7"/>
  <c r="N4459" i="7"/>
  <c r="N4460" i="7"/>
  <c r="N4461" i="7"/>
  <c r="N4462" i="7"/>
  <c r="N4463" i="7"/>
  <c r="N4464" i="7"/>
  <c r="N4465" i="7"/>
  <c r="N4466" i="7"/>
  <c r="N4467" i="7"/>
  <c r="N4468" i="7"/>
  <c r="N4469" i="7"/>
  <c r="N4470" i="7"/>
  <c r="N4471" i="7"/>
  <c r="N4472" i="7"/>
  <c r="N4473" i="7"/>
  <c r="N4474" i="7"/>
  <c r="N4475" i="7"/>
  <c r="N4476" i="7"/>
  <c r="N4477" i="7"/>
  <c r="N4478" i="7"/>
  <c r="N4479" i="7"/>
  <c r="N4480" i="7"/>
  <c r="N4481" i="7"/>
  <c r="N4482" i="7"/>
  <c r="N4483" i="7"/>
  <c r="N4484" i="7"/>
  <c r="N4485" i="7"/>
  <c r="N4486" i="7"/>
  <c r="N4487" i="7"/>
  <c r="N4488" i="7"/>
  <c r="N4489" i="7"/>
  <c r="N4490" i="7"/>
  <c r="N4491" i="7"/>
  <c r="N4492" i="7"/>
  <c r="N4493" i="7"/>
  <c r="N4494" i="7"/>
  <c r="N4495" i="7"/>
  <c r="N4496" i="7"/>
  <c r="N4497" i="7"/>
  <c r="N4498" i="7"/>
  <c r="N4499" i="7"/>
  <c r="N4500" i="7"/>
  <c r="N4501" i="7"/>
  <c r="N4502" i="7"/>
  <c r="N4503" i="7"/>
  <c r="N4504" i="7"/>
  <c r="N4505" i="7"/>
  <c r="N4506" i="7"/>
  <c r="N4507" i="7"/>
  <c r="N4508" i="7"/>
  <c r="N4509" i="7"/>
  <c r="N4510" i="7"/>
  <c r="N4511" i="7"/>
  <c r="N4512" i="7"/>
  <c r="N4513" i="7"/>
  <c r="N4514" i="7"/>
  <c r="N4515" i="7"/>
  <c r="N4516" i="7"/>
  <c r="N4517" i="7"/>
  <c r="N4518" i="7"/>
  <c r="N4519" i="7"/>
  <c r="N4520" i="7"/>
  <c r="N4521" i="7"/>
  <c r="N4522" i="7"/>
  <c r="N4523" i="7"/>
  <c r="N4524" i="7"/>
  <c r="N4525" i="7"/>
  <c r="N4526" i="7"/>
  <c r="N4527" i="7"/>
  <c r="N4528" i="7"/>
  <c r="N4529" i="7"/>
  <c r="N4530" i="7"/>
  <c r="N4531" i="7"/>
  <c r="N4532" i="7"/>
  <c r="N4533" i="7"/>
  <c r="N4534" i="7"/>
  <c r="N4535" i="7"/>
  <c r="N4536" i="7"/>
  <c r="N4537" i="7"/>
  <c r="N4538" i="7"/>
  <c r="N4539" i="7"/>
  <c r="N4540" i="7"/>
  <c r="N4541" i="7"/>
  <c r="N4542" i="7"/>
  <c r="N4543" i="7"/>
  <c r="N4544" i="7"/>
  <c r="N4545" i="7"/>
  <c r="N4546" i="7"/>
  <c r="N4547" i="7"/>
  <c r="N4548" i="7"/>
  <c r="N4549" i="7"/>
  <c r="N4550" i="7"/>
  <c r="N4551" i="7"/>
  <c r="N4552" i="7"/>
  <c r="N4553" i="7"/>
  <c r="N4554" i="7"/>
  <c r="N4555" i="7"/>
  <c r="N4556" i="7"/>
  <c r="N4557" i="7"/>
  <c r="N4558" i="7"/>
  <c r="N4559" i="7"/>
  <c r="N4560" i="7"/>
  <c r="N4561" i="7"/>
  <c r="N4562" i="7"/>
  <c r="N4563" i="7"/>
  <c r="N4564" i="7"/>
  <c r="N4565" i="7"/>
  <c r="N4566" i="7"/>
  <c r="N4567" i="7"/>
  <c r="N4568" i="7"/>
  <c r="N4569" i="7"/>
  <c r="N4570" i="7"/>
  <c r="N4571" i="7"/>
  <c r="N4572" i="7"/>
  <c r="N4573" i="7"/>
  <c r="N4574" i="7"/>
  <c r="N4575" i="7"/>
  <c r="N4576" i="7"/>
  <c r="N4577" i="7"/>
  <c r="N4578" i="7"/>
  <c r="N4579" i="7"/>
  <c r="N4580" i="7"/>
  <c r="N4581" i="7"/>
  <c r="N4582" i="7"/>
  <c r="N4583" i="7"/>
  <c r="N4584" i="7"/>
  <c r="N4585" i="7"/>
  <c r="N4586" i="7"/>
  <c r="N4587" i="7"/>
  <c r="N4588" i="7"/>
  <c r="N4589" i="7"/>
  <c r="N4590" i="7"/>
  <c r="N4591" i="7"/>
  <c r="N4592" i="7"/>
  <c r="N4593" i="7"/>
  <c r="N4594" i="7"/>
  <c r="N4595" i="7"/>
  <c r="N4596" i="7"/>
  <c r="N4597" i="7"/>
  <c r="N4598" i="7"/>
  <c r="N4599" i="7"/>
  <c r="N4600" i="7"/>
  <c r="N4601" i="7"/>
  <c r="N4602" i="7"/>
  <c r="N4603" i="7"/>
  <c r="N4604" i="7"/>
  <c r="N4605" i="7"/>
  <c r="N4606" i="7"/>
  <c r="N4607" i="7"/>
  <c r="N4608" i="7"/>
  <c r="N4609" i="7"/>
  <c r="N4610" i="7"/>
  <c r="N4611" i="7"/>
  <c r="N4612" i="7"/>
  <c r="N4613" i="7"/>
  <c r="N4614" i="7"/>
  <c r="N4615" i="7"/>
  <c r="N4616" i="7"/>
  <c r="N4617" i="7"/>
  <c r="N4618" i="7"/>
  <c r="N4619" i="7"/>
  <c r="N4620" i="7"/>
  <c r="N4621" i="7"/>
  <c r="N4622" i="7"/>
  <c r="N4623" i="7"/>
  <c r="N4624" i="7"/>
  <c r="N4625" i="7"/>
  <c r="N4626" i="7"/>
  <c r="N4627" i="7"/>
  <c r="N4628" i="7"/>
  <c r="N4629" i="7"/>
  <c r="N4630" i="7"/>
  <c r="N4631" i="7"/>
  <c r="N4632" i="7"/>
  <c r="N4633" i="7"/>
  <c r="N4634" i="7"/>
  <c r="N4635" i="7"/>
  <c r="N4636" i="7"/>
  <c r="N4637" i="7"/>
  <c r="N4638" i="7"/>
  <c r="N4639" i="7"/>
  <c r="N4640" i="7"/>
  <c r="N4641" i="7"/>
  <c r="N4642" i="7"/>
  <c r="N4643" i="7"/>
  <c r="N4644" i="7"/>
  <c r="N4645" i="7"/>
  <c r="N4646" i="7"/>
  <c r="N4647" i="7"/>
  <c r="N4648" i="7"/>
  <c r="N4649" i="7"/>
  <c r="N4650" i="7"/>
  <c r="N4651" i="7"/>
  <c r="N4652" i="7"/>
  <c r="N4653" i="7"/>
  <c r="N4654" i="7"/>
  <c r="N4655" i="7"/>
  <c r="N4656" i="7"/>
  <c r="N4657" i="7"/>
  <c r="N4658" i="7"/>
  <c r="N4659" i="7"/>
  <c r="N4660" i="7"/>
  <c r="N4661" i="7"/>
  <c r="N4662" i="7"/>
  <c r="N4663" i="7"/>
  <c r="N4664" i="7"/>
  <c r="N4665" i="7"/>
  <c r="N4666" i="7"/>
  <c r="N4667" i="7"/>
  <c r="N4668" i="7"/>
  <c r="N4669" i="7"/>
  <c r="N4670" i="7"/>
  <c r="N4671" i="7"/>
  <c r="N4672" i="7"/>
  <c r="N4673" i="7"/>
  <c r="N4674" i="7"/>
  <c r="N4675" i="7"/>
  <c r="N4676" i="7"/>
  <c r="N4677" i="7"/>
  <c r="N4678" i="7"/>
  <c r="N4679" i="7"/>
  <c r="N4680" i="7"/>
  <c r="N4681" i="7"/>
  <c r="N4682" i="7"/>
  <c r="N4683" i="7"/>
  <c r="N4684" i="7"/>
  <c r="N4685" i="7"/>
  <c r="N4686" i="7"/>
  <c r="N4687" i="7"/>
  <c r="N4688" i="7"/>
  <c r="N4689" i="7"/>
  <c r="N4690" i="7"/>
  <c r="N4691" i="7"/>
  <c r="N4692" i="7"/>
  <c r="N4693" i="7"/>
  <c r="N4694" i="7"/>
  <c r="N4695" i="7"/>
  <c r="N4696" i="7"/>
  <c r="N4697" i="7"/>
  <c r="N4698" i="7"/>
  <c r="N4699" i="7"/>
  <c r="N4700" i="7"/>
  <c r="N4701" i="7"/>
  <c r="N4702" i="7"/>
  <c r="N4703" i="7"/>
  <c r="N4704" i="7"/>
  <c r="N4705" i="7"/>
  <c r="N4706" i="7"/>
  <c r="N4707" i="7"/>
  <c r="N4708" i="7"/>
  <c r="N4709" i="7"/>
  <c r="N4710" i="7"/>
  <c r="N4711" i="7"/>
  <c r="N4712" i="7"/>
  <c r="N4713" i="7"/>
  <c r="N4714" i="7"/>
  <c r="N4715" i="7"/>
  <c r="N4716" i="7"/>
  <c r="N4717" i="7"/>
  <c r="N4718" i="7"/>
  <c r="N4719" i="7"/>
  <c r="N4720" i="7"/>
  <c r="N4721" i="7"/>
  <c r="N4722" i="7"/>
  <c r="N4723" i="7"/>
  <c r="N4724" i="7"/>
  <c r="N4725" i="7"/>
  <c r="N4726" i="7"/>
  <c r="N4727" i="7"/>
  <c r="N4728" i="7"/>
  <c r="N4729" i="7"/>
  <c r="N4730" i="7"/>
  <c r="N4731" i="7"/>
  <c r="N4732" i="7"/>
  <c r="N4733" i="7"/>
  <c r="N4734" i="7"/>
  <c r="N4735" i="7"/>
  <c r="N4736" i="7"/>
  <c r="N4737" i="7"/>
  <c r="N4738" i="7"/>
  <c r="N4739" i="7"/>
  <c r="N4740" i="7"/>
  <c r="N4741" i="7"/>
  <c r="N4742" i="7"/>
  <c r="N4743" i="7"/>
  <c r="N4744" i="7"/>
  <c r="N4745" i="7"/>
  <c r="N4746" i="7"/>
  <c r="N4747" i="7"/>
  <c r="N4748" i="7"/>
  <c r="N4749" i="7"/>
  <c r="N4750" i="7"/>
  <c r="N4751" i="7"/>
  <c r="N4752" i="7"/>
  <c r="N4753" i="7"/>
  <c r="N4754" i="7"/>
  <c r="N4755" i="7"/>
  <c r="N4756" i="7"/>
  <c r="N4757" i="7"/>
  <c r="N4758" i="7"/>
  <c r="N4759" i="7"/>
  <c r="N4760" i="7"/>
  <c r="N4761" i="7"/>
  <c r="N4762" i="7"/>
  <c r="N4763" i="7"/>
  <c r="N4764" i="7"/>
  <c r="N4765" i="7"/>
  <c r="N4766" i="7"/>
  <c r="N4767" i="7"/>
  <c r="N4768" i="7"/>
  <c r="N4769" i="7"/>
  <c r="N4770" i="7"/>
  <c r="N4771" i="7"/>
  <c r="N4772" i="7"/>
  <c r="N4773" i="7"/>
  <c r="N4774" i="7"/>
  <c r="N4775" i="7"/>
  <c r="N4776" i="7"/>
  <c r="N4777" i="7"/>
  <c r="N4778" i="7"/>
  <c r="N4779" i="7"/>
  <c r="N4780" i="7"/>
  <c r="N4781" i="7"/>
  <c r="N4782" i="7"/>
  <c r="N4783" i="7"/>
  <c r="N4784" i="7"/>
  <c r="N4785" i="7"/>
  <c r="N4786" i="7"/>
  <c r="N4787" i="7"/>
  <c r="N4788" i="7"/>
  <c r="N4789" i="7"/>
  <c r="N4790" i="7"/>
  <c r="N4791" i="7"/>
  <c r="N4792" i="7"/>
  <c r="N4793" i="7"/>
  <c r="N4794" i="7"/>
  <c r="N4795" i="7"/>
  <c r="N4796" i="7"/>
  <c r="N4797" i="7"/>
  <c r="N4798" i="7"/>
  <c r="N4799" i="7"/>
  <c r="N4800" i="7"/>
  <c r="N4801" i="7"/>
  <c r="N4802" i="7"/>
  <c r="N4803" i="7"/>
  <c r="N4804" i="7"/>
  <c r="N4805" i="7"/>
  <c r="N4806" i="7"/>
  <c r="N4807" i="7"/>
  <c r="N4808" i="7"/>
  <c r="N4809" i="7"/>
  <c r="N4810" i="7"/>
  <c r="N4811" i="7"/>
  <c r="N4812" i="7"/>
  <c r="N4813" i="7"/>
  <c r="N4814" i="7"/>
  <c r="N4815" i="7"/>
  <c r="N4816" i="7"/>
  <c r="N4817" i="7"/>
  <c r="N4818" i="7"/>
  <c r="N4819" i="7"/>
  <c r="N4820" i="7"/>
  <c r="N4821" i="7"/>
  <c r="N4822" i="7"/>
  <c r="N4823" i="7"/>
  <c r="N4824" i="7"/>
  <c r="N4825" i="7"/>
  <c r="N4826" i="7"/>
  <c r="N4827" i="7"/>
  <c r="N4828" i="7"/>
  <c r="N4829" i="7"/>
  <c r="N4830" i="7"/>
  <c r="N4831" i="7"/>
  <c r="N4832" i="7"/>
  <c r="N4833" i="7"/>
  <c r="N4834" i="7"/>
  <c r="N4835" i="7"/>
  <c r="N4836" i="7"/>
  <c r="N4837" i="7"/>
  <c r="N4838" i="7"/>
  <c r="N4839" i="7"/>
  <c r="N4840" i="7"/>
  <c r="N4841" i="7"/>
  <c r="N4842" i="7"/>
  <c r="N4843" i="7"/>
  <c r="N4844" i="7"/>
  <c r="N4845" i="7"/>
  <c r="N4846" i="7"/>
  <c r="N4847" i="7"/>
  <c r="N4848" i="7"/>
  <c r="N4849" i="7"/>
  <c r="N4850" i="7"/>
  <c r="N4851" i="7"/>
  <c r="N4852" i="7"/>
  <c r="N4853" i="7"/>
  <c r="N4854" i="7"/>
  <c r="N4855" i="7"/>
  <c r="N4856" i="7"/>
  <c r="N4857" i="7"/>
  <c r="N4858" i="7"/>
  <c r="N4859" i="7"/>
  <c r="N4860" i="7"/>
  <c r="N4861" i="7"/>
  <c r="N4862" i="7"/>
  <c r="N4863" i="7"/>
  <c r="N4864" i="7"/>
  <c r="N4865" i="7"/>
  <c r="N4866" i="7"/>
  <c r="N4867" i="7"/>
  <c r="N4868" i="7"/>
  <c r="N4869" i="7"/>
  <c r="N4870" i="7"/>
  <c r="N4871" i="7"/>
  <c r="N4872" i="7"/>
  <c r="N4873" i="7"/>
  <c r="N4874" i="7"/>
  <c r="N4875" i="7"/>
  <c r="N4876" i="7"/>
  <c r="N4877" i="7"/>
  <c r="N4878" i="7"/>
  <c r="N4879" i="7"/>
  <c r="N4880" i="7"/>
  <c r="N4881" i="7"/>
  <c r="N4882" i="7"/>
  <c r="N4883" i="7"/>
  <c r="N4884" i="7"/>
  <c r="N4885" i="7"/>
  <c r="N4886" i="7"/>
  <c r="N4887" i="7"/>
  <c r="N4888" i="7"/>
  <c r="N4889" i="7"/>
  <c r="N4890" i="7"/>
  <c r="N4891" i="7"/>
  <c r="N4892" i="7"/>
  <c r="N4893" i="7"/>
  <c r="N4894" i="7"/>
  <c r="N4895" i="7"/>
  <c r="N4896" i="7"/>
  <c r="N4897" i="7"/>
  <c r="N4898" i="7"/>
  <c r="N4899" i="7"/>
  <c r="N4900" i="7"/>
  <c r="N4901" i="7"/>
  <c r="N4902" i="7"/>
  <c r="N4903" i="7"/>
  <c r="N4904" i="7"/>
  <c r="N4905" i="7"/>
  <c r="N4906" i="7"/>
  <c r="N4907" i="7"/>
  <c r="N4908" i="7"/>
  <c r="N4909" i="7"/>
  <c r="N4910" i="7"/>
  <c r="N4911" i="7"/>
  <c r="N4912" i="7"/>
  <c r="N4913" i="7"/>
  <c r="N4914" i="7"/>
  <c r="N4915" i="7"/>
  <c r="N4916" i="7"/>
  <c r="N4917" i="7"/>
  <c r="N4918" i="7"/>
  <c r="N4919" i="7"/>
  <c r="N4920" i="7"/>
  <c r="N4921" i="7"/>
  <c r="N4922" i="7"/>
  <c r="N4923" i="7"/>
  <c r="N4924" i="7"/>
  <c r="N4925" i="7"/>
  <c r="N4926" i="7"/>
  <c r="N4927" i="7"/>
  <c r="N4928" i="7"/>
  <c r="N4929" i="7"/>
  <c r="N4930" i="7"/>
  <c r="N4931" i="7"/>
  <c r="N4932" i="7"/>
  <c r="N4933" i="7"/>
  <c r="N4934" i="7"/>
  <c r="N4935" i="7"/>
  <c r="N4936" i="7"/>
  <c r="N4937" i="7"/>
  <c r="N4938" i="7"/>
  <c r="N4939" i="7"/>
  <c r="N4940" i="7"/>
  <c r="N4941" i="7"/>
  <c r="N4942" i="7"/>
  <c r="N4943" i="7"/>
  <c r="N4944" i="7"/>
  <c r="N4945" i="7"/>
  <c r="N4946" i="7"/>
  <c r="N4947" i="7"/>
  <c r="N4948" i="7"/>
  <c r="N4949" i="7"/>
  <c r="N4950" i="7"/>
  <c r="N4951" i="7"/>
  <c r="N4952" i="7"/>
  <c r="N4953" i="7"/>
  <c r="N4954" i="7"/>
  <c r="N4955" i="7"/>
  <c r="N4956" i="7"/>
  <c r="N4957" i="7"/>
  <c r="N4958" i="7"/>
  <c r="N4959" i="7"/>
  <c r="N4960" i="7"/>
  <c r="N4961" i="7"/>
  <c r="N4962" i="7"/>
  <c r="N4963" i="7"/>
  <c r="N4964" i="7"/>
  <c r="N4965" i="7"/>
  <c r="N4966" i="7"/>
  <c r="N4967" i="7"/>
  <c r="N4968" i="7"/>
  <c r="N4969" i="7"/>
  <c r="N4970" i="7"/>
  <c r="N4971" i="7"/>
  <c r="N4972" i="7"/>
  <c r="N4973" i="7"/>
  <c r="N4974" i="7"/>
  <c r="N4975" i="7"/>
  <c r="N4976" i="7"/>
  <c r="N4977" i="7"/>
  <c r="N4978" i="7"/>
  <c r="N4979" i="7"/>
  <c r="N4980" i="7"/>
  <c r="N4981" i="7"/>
  <c r="N4982" i="7"/>
  <c r="N4983" i="7"/>
  <c r="N4984" i="7"/>
  <c r="N4985" i="7"/>
  <c r="N4986" i="7"/>
  <c r="N4987" i="7"/>
  <c r="N4988" i="7"/>
  <c r="N4989" i="7"/>
  <c r="N4990" i="7"/>
  <c r="N4991" i="7"/>
  <c r="N4992" i="7"/>
  <c r="N4993" i="7"/>
  <c r="N4994" i="7"/>
  <c r="N4995" i="7"/>
  <c r="N4996" i="7"/>
  <c r="N4997" i="7"/>
  <c r="N4998" i="7"/>
  <c r="N4999" i="7"/>
  <c r="N5000" i="7"/>
  <c r="N5001" i="7"/>
  <c r="N5002" i="7"/>
  <c r="N5003" i="7"/>
  <c r="N5004" i="7"/>
  <c r="N5005" i="7"/>
  <c r="N5006" i="7"/>
  <c r="N5007" i="7"/>
  <c r="N5008" i="7"/>
  <c r="N5009" i="7"/>
  <c r="N5010" i="7"/>
  <c r="N5011" i="7"/>
  <c r="N5012" i="7"/>
  <c r="N5013" i="7"/>
  <c r="N5014" i="7"/>
  <c r="N5015" i="7"/>
  <c r="N5016" i="7"/>
  <c r="N5017" i="7"/>
  <c r="N5018" i="7"/>
  <c r="N5019" i="7"/>
  <c r="N5020" i="7"/>
  <c r="N5021" i="7"/>
  <c r="N5022" i="7"/>
  <c r="N5023" i="7"/>
  <c r="N5024" i="7"/>
  <c r="N5025" i="7"/>
  <c r="N5026" i="7"/>
  <c r="N5027" i="7"/>
  <c r="N5028" i="7"/>
  <c r="N5029" i="7"/>
  <c r="N5030" i="7"/>
  <c r="N5031" i="7"/>
  <c r="N5032" i="7"/>
  <c r="N5033" i="7"/>
  <c r="N5034" i="7"/>
  <c r="N5035" i="7"/>
  <c r="N5036" i="7"/>
  <c r="N5037" i="7"/>
  <c r="N5038" i="7"/>
  <c r="N5039" i="7"/>
  <c r="N5040" i="7"/>
  <c r="N5041" i="7"/>
  <c r="N5042" i="7"/>
  <c r="N5043" i="7"/>
  <c r="N5044" i="7"/>
  <c r="N5045" i="7"/>
  <c r="N5046" i="7"/>
  <c r="N5047" i="7"/>
  <c r="N5048" i="7"/>
  <c r="N5049" i="7"/>
  <c r="N5050" i="7"/>
  <c r="N5051" i="7"/>
  <c r="N5052" i="7"/>
  <c r="N5053" i="7"/>
  <c r="N5054" i="7"/>
  <c r="N5055" i="7"/>
  <c r="N5056" i="7"/>
  <c r="N5057" i="7"/>
  <c r="N5058" i="7"/>
  <c r="N5059" i="7"/>
  <c r="N5060" i="7"/>
  <c r="N5061" i="7"/>
  <c r="N5062" i="7"/>
  <c r="N5063" i="7"/>
  <c r="N5064" i="7"/>
  <c r="N5065" i="7"/>
  <c r="N5066" i="7"/>
  <c r="N5067" i="7"/>
  <c r="N5068" i="7"/>
  <c r="N5069" i="7"/>
  <c r="N5070" i="7"/>
  <c r="N5071" i="7"/>
  <c r="N5072" i="7"/>
  <c r="N5073" i="7"/>
  <c r="N5074" i="7"/>
  <c r="N5075" i="7"/>
  <c r="N5076" i="7"/>
  <c r="N5077" i="7"/>
  <c r="N5078" i="7"/>
  <c r="N5079" i="7"/>
  <c r="N5080" i="7"/>
  <c r="N5081" i="7"/>
  <c r="N5082" i="7"/>
  <c r="N5083" i="7"/>
  <c r="N5084" i="7"/>
  <c r="N5085" i="7"/>
  <c r="N5086" i="7"/>
  <c r="N5087" i="7"/>
  <c r="N5088" i="7"/>
  <c r="N5089" i="7"/>
  <c r="N5090" i="7"/>
  <c r="N5091" i="7"/>
  <c r="N5092" i="7"/>
  <c r="N5093" i="7"/>
  <c r="N5094" i="7"/>
  <c r="N5095" i="7"/>
  <c r="N5096" i="7"/>
  <c r="N5097" i="7"/>
  <c r="N5098" i="7"/>
  <c r="N5099" i="7"/>
  <c r="N5100" i="7"/>
  <c r="N5101" i="7"/>
  <c r="N5102" i="7"/>
  <c r="N5103" i="7"/>
  <c r="N5104" i="7"/>
  <c r="N5105" i="7"/>
  <c r="N5106" i="7"/>
  <c r="N5107" i="7"/>
  <c r="N5108" i="7"/>
  <c r="N5109" i="7"/>
  <c r="N5110" i="7"/>
  <c r="N5111" i="7"/>
  <c r="N5112" i="7"/>
  <c r="N5113" i="7"/>
  <c r="N5114" i="7"/>
  <c r="N5115" i="7"/>
  <c r="N5116" i="7"/>
  <c r="N5117" i="7"/>
  <c r="N5118" i="7"/>
  <c r="N5119" i="7"/>
  <c r="N5120" i="7"/>
  <c r="N5121" i="7"/>
  <c r="N5122" i="7"/>
  <c r="N5123" i="7"/>
  <c r="N5124" i="7"/>
  <c r="N5125" i="7"/>
  <c r="N5126" i="7"/>
  <c r="N5127" i="7"/>
  <c r="N5128" i="7"/>
  <c r="N5129" i="7"/>
  <c r="N5130" i="7"/>
  <c r="N5131" i="7"/>
  <c r="N5132" i="7"/>
  <c r="N5133" i="7"/>
  <c r="N5134" i="7"/>
  <c r="N5135" i="7"/>
  <c r="N5136" i="7"/>
  <c r="N5137" i="7"/>
  <c r="N5138" i="7"/>
  <c r="N5139" i="7"/>
  <c r="N5140" i="7"/>
  <c r="N5141" i="7"/>
  <c r="N5142" i="7"/>
  <c r="N5143" i="7"/>
  <c r="N5144" i="7"/>
  <c r="N5145" i="7"/>
  <c r="N5146" i="7"/>
  <c r="N5147" i="7"/>
  <c r="N5148" i="7"/>
  <c r="N5149" i="7"/>
  <c r="N5150" i="7"/>
  <c r="N5151" i="7"/>
  <c r="N5152" i="7"/>
  <c r="N5153" i="7"/>
  <c r="N5154" i="7"/>
  <c r="N5155" i="7"/>
  <c r="N5156" i="7"/>
  <c r="N5157" i="7"/>
  <c r="N5158" i="7"/>
  <c r="N5159" i="7"/>
  <c r="N5160" i="7"/>
  <c r="N5161" i="7"/>
  <c r="N5162" i="7"/>
  <c r="N5163" i="7"/>
  <c r="N5164" i="7"/>
  <c r="N5165" i="7"/>
  <c r="N5166" i="7"/>
  <c r="N5167" i="7"/>
  <c r="N5168" i="7"/>
  <c r="N5169" i="7"/>
  <c r="N5170" i="7"/>
  <c r="N5171" i="7"/>
  <c r="N5172" i="7"/>
  <c r="N5173" i="7"/>
  <c r="N5174" i="7"/>
  <c r="N5175" i="7"/>
  <c r="N5176" i="7"/>
  <c r="N5177" i="7"/>
  <c r="N5178" i="7"/>
  <c r="N5179" i="7"/>
  <c r="N5180" i="7"/>
  <c r="N5181" i="7"/>
  <c r="N5182" i="7"/>
  <c r="N5183" i="7"/>
  <c r="N5184" i="7"/>
  <c r="N5185" i="7"/>
  <c r="N5186" i="7"/>
  <c r="N5187" i="7"/>
  <c r="N5188" i="7"/>
  <c r="N5189" i="7"/>
  <c r="N5190" i="7"/>
  <c r="N5191" i="7"/>
  <c r="N5192" i="7"/>
  <c r="N5193" i="7"/>
  <c r="N5194" i="7"/>
  <c r="N5195" i="7"/>
  <c r="N5196" i="7"/>
  <c r="N5197" i="7"/>
  <c r="N5198" i="7"/>
  <c r="N5199" i="7"/>
  <c r="N5200" i="7"/>
  <c r="N5201" i="7"/>
  <c r="N5202" i="7"/>
  <c r="N5203" i="7"/>
  <c r="N5204" i="7"/>
  <c r="N5205" i="7"/>
  <c r="N5206" i="7"/>
  <c r="N5207" i="7"/>
  <c r="N5208" i="7"/>
  <c r="N5209" i="7"/>
  <c r="N5210" i="7"/>
  <c r="N5211" i="7"/>
  <c r="N5212" i="7"/>
  <c r="N5213" i="7"/>
  <c r="N5214" i="7"/>
  <c r="N5215" i="7"/>
  <c r="N5216" i="7"/>
  <c r="N5217" i="7"/>
  <c r="N5218" i="7"/>
  <c r="N5219" i="7"/>
  <c r="N5220" i="7"/>
  <c r="N5221" i="7"/>
  <c r="N5222" i="7"/>
  <c r="N5223" i="7"/>
  <c r="N5224" i="7"/>
  <c r="N5225" i="7"/>
  <c r="N5226" i="7"/>
  <c r="N5227" i="7"/>
  <c r="N5228" i="7"/>
  <c r="N5229" i="7"/>
  <c r="N5230" i="7"/>
  <c r="N5231" i="7"/>
  <c r="N5232" i="7"/>
  <c r="N5233" i="7"/>
  <c r="N5234" i="7"/>
  <c r="N5235" i="7"/>
  <c r="N5236" i="7"/>
  <c r="N5237" i="7"/>
  <c r="N5238" i="7"/>
  <c r="N5239" i="7"/>
  <c r="N5240" i="7"/>
  <c r="N5241" i="7"/>
  <c r="N5242" i="7"/>
  <c r="N5243" i="7"/>
  <c r="N5244" i="7"/>
  <c r="N5245" i="7"/>
  <c r="N5246" i="7"/>
  <c r="N5247" i="7"/>
  <c r="N5248" i="7"/>
  <c r="N5249" i="7"/>
  <c r="N5250" i="7"/>
  <c r="N5251" i="7"/>
  <c r="N5252" i="7"/>
  <c r="N5253" i="7"/>
  <c r="N5254" i="7"/>
  <c r="N5255" i="7"/>
  <c r="N5256" i="7"/>
  <c r="N5257" i="7"/>
  <c r="N5258" i="7"/>
  <c r="N5259" i="7"/>
  <c r="N5260" i="7"/>
  <c r="N5261" i="7"/>
  <c r="N5262" i="7"/>
  <c r="N5263" i="7"/>
  <c r="N5264" i="7"/>
  <c r="N5265" i="7"/>
  <c r="N5266" i="7"/>
  <c r="N5267" i="7"/>
  <c r="N5268" i="7"/>
  <c r="N5269" i="7"/>
  <c r="N5270" i="7"/>
  <c r="N5271" i="7"/>
  <c r="N5272" i="7"/>
  <c r="N5273" i="7"/>
  <c r="N5274" i="7"/>
  <c r="N5275" i="7"/>
  <c r="N5276" i="7"/>
  <c r="N5277" i="7"/>
  <c r="N5278" i="7"/>
  <c r="N5279" i="7"/>
  <c r="N5280" i="7"/>
  <c r="N5281" i="7"/>
  <c r="N5282" i="7"/>
  <c r="N5283" i="7"/>
  <c r="N5284" i="7"/>
  <c r="N5285" i="7"/>
  <c r="N5286" i="7"/>
  <c r="N5287" i="7"/>
  <c r="N5288" i="7"/>
  <c r="N5289" i="7"/>
  <c r="N5290" i="7"/>
  <c r="N5291" i="7"/>
  <c r="N5292" i="7"/>
  <c r="N5293" i="7"/>
  <c r="N5294" i="7"/>
  <c r="N5295" i="7"/>
  <c r="N5296" i="7"/>
  <c r="N5297" i="7"/>
  <c r="N5298" i="7"/>
  <c r="N5299" i="7"/>
  <c r="N5300" i="7"/>
  <c r="N5301" i="7"/>
  <c r="N5302" i="7"/>
  <c r="N5303" i="7"/>
  <c r="N5304" i="7"/>
  <c r="N5305" i="7"/>
  <c r="N5306" i="7"/>
  <c r="N5307" i="7"/>
  <c r="N5308" i="7"/>
  <c r="N5309" i="7"/>
  <c r="N5310" i="7"/>
  <c r="N5311" i="7"/>
  <c r="N5312" i="7"/>
  <c r="N5313" i="7"/>
  <c r="N5314" i="7"/>
  <c r="N5315" i="7"/>
  <c r="N5316" i="7"/>
  <c r="N5317" i="7"/>
  <c r="N5318" i="7"/>
  <c r="N5319" i="7"/>
  <c r="N5320" i="7"/>
  <c r="N5321" i="7"/>
  <c r="N5322" i="7"/>
  <c r="N5323" i="7"/>
  <c r="N5324" i="7"/>
  <c r="N5325" i="7"/>
  <c r="N5326" i="7"/>
  <c r="N5327" i="7"/>
  <c r="N5328" i="7"/>
  <c r="N5329" i="7"/>
  <c r="N5330" i="7"/>
  <c r="N5331" i="7"/>
  <c r="N5332" i="7"/>
  <c r="N5333" i="7"/>
  <c r="N5334" i="7"/>
  <c r="N5335" i="7"/>
  <c r="N5336" i="7"/>
  <c r="N5337" i="7"/>
  <c r="N5338" i="7"/>
  <c r="N5339" i="7"/>
  <c r="N5340" i="7"/>
  <c r="N5341" i="7"/>
  <c r="N5342" i="7"/>
  <c r="N5343" i="7"/>
  <c r="N5344" i="7"/>
  <c r="N5345" i="7"/>
  <c r="N5346" i="7"/>
  <c r="N5347" i="7"/>
  <c r="N5348" i="7"/>
  <c r="N5349" i="7"/>
  <c r="N5350" i="7"/>
  <c r="N5351" i="7"/>
  <c r="N5352" i="7"/>
  <c r="N5353" i="7"/>
  <c r="N5354" i="7"/>
  <c r="N5355" i="7"/>
  <c r="N5356" i="7"/>
  <c r="N5357" i="7"/>
  <c r="N5358" i="7"/>
  <c r="N5359" i="7"/>
  <c r="N5360" i="7"/>
  <c r="N5361" i="7"/>
  <c r="N5362" i="7"/>
  <c r="N5363" i="7"/>
  <c r="N5364" i="7"/>
  <c r="N5365" i="7"/>
  <c r="N5366" i="7"/>
  <c r="N5367" i="7"/>
  <c r="N5368" i="7"/>
  <c r="N5369" i="7"/>
  <c r="N5370" i="7"/>
  <c r="N5371" i="7"/>
  <c r="N5372" i="7"/>
  <c r="N5373" i="7"/>
  <c r="N5374" i="7"/>
  <c r="N5375" i="7"/>
  <c r="N5376" i="7"/>
  <c r="N5377" i="7"/>
  <c r="N5378" i="7"/>
  <c r="N5379" i="7"/>
  <c r="N5380" i="7"/>
  <c r="N5381" i="7"/>
  <c r="N5382" i="7"/>
  <c r="N5383" i="7"/>
  <c r="N5384" i="7"/>
  <c r="N5385" i="7"/>
  <c r="N5386" i="7"/>
  <c r="N5387" i="7"/>
  <c r="N5388" i="7"/>
  <c r="N5389" i="7"/>
  <c r="N5390" i="7"/>
  <c r="N5391" i="7"/>
  <c r="N5392" i="7"/>
  <c r="N5393" i="7"/>
  <c r="N5394" i="7"/>
  <c r="N5395" i="7"/>
  <c r="N5396" i="7"/>
  <c r="N5397" i="7"/>
  <c r="N5398" i="7"/>
  <c r="N5399" i="7"/>
  <c r="N5400" i="7"/>
  <c r="N5401" i="7"/>
  <c r="N5402" i="7"/>
  <c r="N5403" i="7"/>
  <c r="N5404" i="7"/>
  <c r="N5405" i="7"/>
  <c r="N5406" i="7"/>
  <c r="N5407" i="7"/>
  <c r="N5408" i="7"/>
  <c r="N5409" i="7"/>
  <c r="N5410" i="7"/>
  <c r="N5411" i="7"/>
  <c r="N5412" i="7"/>
  <c r="N5413" i="7"/>
  <c r="N5414" i="7"/>
  <c r="N5415" i="7"/>
  <c r="N5416" i="7"/>
  <c r="N5417" i="7"/>
  <c r="N5418" i="7"/>
  <c r="N5419" i="7"/>
  <c r="N5420" i="7"/>
  <c r="N5421" i="7"/>
  <c r="N5422" i="7"/>
  <c r="N5423" i="7"/>
  <c r="N5424" i="7"/>
  <c r="N5425" i="7"/>
  <c r="N5426" i="7"/>
  <c r="N5427" i="7"/>
  <c r="N5428" i="7"/>
  <c r="N5429" i="7"/>
  <c r="N5430" i="7"/>
  <c r="N5431" i="7"/>
  <c r="N5432" i="7"/>
  <c r="N5433" i="7"/>
  <c r="N5434" i="7"/>
  <c r="N5435" i="7"/>
  <c r="N5436" i="7"/>
  <c r="N5437" i="7"/>
  <c r="N5438" i="7"/>
  <c r="N5439" i="7"/>
  <c r="N5440" i="7"/>
  <c r="N5441" i="7"/>
  <c r="N5442" i="7"/>
  <c r="N5443" i="7"/>
  <c r="N5444" i="7"/>
  <c r="N5445" i="7"/>
  <c r="N5446" i="7"/>
  <c r="N5447" i="7"/>
  <c r="N5448" i="7"/>
  <c r="N5449" i="7"/>
  <c r="N5450" i="7"/>
  <c r="N5451" i="7"/>
  <c r="N5452" i="7"/>
  <c r="N5453" i="7"/>
  <c r="N5454" i="7"/>
  <c r="N5455" i="7"/>
  <c r="N5456" i="7"/>
  <c r="N5457" i="7"/>
  <c r="N5458" i="7"/>
  <c r="N5459" i="7"/>
  <c r="N5460" i="7"/>
  <c r="N5461" i="7"/>
  <c r="N5462" i="7"/>
  <c r="N5463" i="7"/>
  <c r="N5464" i="7"/>
  <c r="N5465" i="7"/>
  <c r="N5466" i="7"/>
  <c r="N5467" i="7"/>
  <c r="N5468" i="7"/>
  <c r="N5469" i="7"/>
  <c r="N5470" i="7"/>
  <c r="N5471" i="7"/>
  <c r="N5472" i="7"/>
  <c r="N5473" i="7"/>
  <c r="N5474" i="7"/>
  <c r="N5475" i="7"/>
  <c r="N5476" i="7"/>
  <c r="N5477" i="7"/>
  <c r="N5478" i="7"/>
  <c r="N5479" i="7"/>
  <c r="N5480" i="7"/>
  <c r="N5481" i="7"/>
  <c r="N5482" i="7"/>
  <c r="N5483" i="7"/>
  <c r="N5484" i="7"/>
  <c r="N5485" i="7"/>
  <c r="N5486" i="7"/>
  <c r="N5487" i="7"/>
  <c r="N5488" i="7"/>
  <c r="N5489" i="7"/>
  <c r="N5490" i="7"/>
  <c r="N5491" i="7"/>
  <c r="N5492" i="7"/>
  <c r="N5493" i="7"/>
  <c r="N5494" i="7"/>
  <c r="N5495" i="7"/>
  <c r="N5496" i="7"/>
  <c r="N5497" i="7"/>
  <c r="N5498" i="7"/>
  <c r="N5499" i="7"/>
  <c r="N5500" i="7"/>
  <c r="N5501" i="7"/>
  <c r="N5502" i="7"/>
  <c r="N5503" i="7"/>
  <c r="N5504" i="7"/>
  <c r="N5505" i="7"/>
  <c r="N5506" i="7"/>
  <c r="N5507" i="7"/>
  <c r="N5508" i="7"/>
  <c r="N5509" i="7"/>
  <c r="N5510" i="7"/>
  <c r="N5511" i="7"/>
  <c r="N5512" i="7"/>
  <c r="N5513" i="7"/>
  <c r="N5514" i="7"/>
  <c r="N5515" i="7"/>
  <c r="N5516" i="7"/>
  <c r="N5517" i="7"/>
  <c r="N5518" i="7"/>
  <c r="N5519" i="7"/>
  <c r="N5520" i="7"/>
  <c r="N5521" i="7"/>
  <c r="N5522" i="7"/>
  <c r="N5523" i="7"/>
  <c r="N5524" i="7"/>
  <c r="N5525" i="7"/>
  <c r="N5526" i="7"/>
  <c r="N5527" i="7"/>
  <c r="N5528" i="7"/>
  <c r="N5529" i="7"/>
  <c r="N5530" i="7"/>
  <c r="N5531" i="7"/>
  <c r="N5532" i="7"/>
  <c r="N5533" i="7"/>
  <c r="N5534" i="7"/>
  <c r="N5535" i="7"/>
  <c r="N5536" i="7"/>
  <c r="N5537" i="7"/>
  <c r="N5538" i="7"/>
  <c r="N5539" i="7"/>
  <c r="N5540" i="7"/>
  <c r="N5541" i="7"/>
  <c r="N5542" i="7"/>
  <c r="N5543" i="7"/>
  <c r="N5544" i="7"/>
  <c r="N5545" i="7"/>
  <c r="N5546" i="7"/>
  <c r="N5547" i="7"/>
  <c r="N5548" i="7"/>
  <c r="N5549" i="7"/>
  <c r="N5550" i="7"/>
  <c r="N5551" i="7"/>
  <c r="N5552" i="7"/>
  <c r="N5553" i="7"/>
  <c r="N5554" i="7"/>
  <c r="N5555" i="7"/>
  <c r="N5556" i="7"/>
  <c r="N5557" i="7"/>
  <c r="N5558" i="7"/>
  <c r="N5559" i="7"/>
  <c r="N5560" i="7"/>
  <c r="N5561" i="7"/>
  <c r="N5562" i="7"/>
  <c r="N5563" i="7"/>
  <c r="N5564" i="7"/>
  <c r="N5565" i="7"/>
  <c r="N5566" i="7"/>
  <c r="N5567" i="7"/>
  <c r="N5568" i="7"/>
  <c r="N5569" i="7"/>
  <c r="N5570" i="7"/>
  <c r="N5571" i="7"/>
  <c r="N5572" i="7"/>
  <c r="N5573" i="7"/>
  <c r="N5574" i="7"/>
  <c r="N5575" i="7"/>
  <c r="N5576" i="7"/>
  <c r="N5577" i="7"/>
  <c r="N5578" i="7"/>
  <c r="N5579" i="7"/>
  <c r="N5580" i="7"/>
  <c r="N5581" i="7"/>
  <c r="N5582" i="7"/>
  <c r="N5583" i="7"/>
  <c r="N5584" i="7"/>
  <c r="N5585" i="7"/>
  <c r="N5586" i="7"/>
  <c r="N5587" i="7"/>
  <c r="N5588" i="7"/>
  <c r="N5589" i="7"/>
  <c r="N5590" i="7"/>
  <c r="N5591" i="7"/>
  <c r="N5592" i="7"/>
  <c r="N5593" i="7"/>
  <c r="N5594" i="7"/>
  <c r="N5595" i="7"/>
  <c r="N5596" i="7"/>
  <c r="N5597" i="7"/>
  <c r="N5598" i="7"/>
  <c r="N5599" i="7"/>
  <c r="N5600" i="7"/>
  <c r="N5601" i="7"/>
  <c r="N5602" i="7"/>
  <c r="N5603" i="7"/>
  <c r="N5604" i="7"/>
  <c r="N5605" i="7"/>
  <c r="N5606" i="7"/>
  <c r="N5607" i="7"/>
  <c r="N5608" i="7"/>
  <c r="N5609" i="7"/>
  <c r="N5610" i="7"/>
  <c r="N5611" i="7"/>
  <c r="N5612" i="7"/>
  <c r="N5613" i="7"/>
  <c r="N5614" i="7"/>
  <c r="N5615" i="7"/>
  <c r="N5616" i="7"/>
  <c r="N5617" i="7"/>
  <c r="N5618" i="7"/>
  <c r="N5619" i="7"/>
  <c r="N5620" i="7"/>
  <c r="N5621" i="7"/>
  <c r="N5622" i="7"/>
  <c r="N5623" i="7"/>
  <c r="N5624" i="7"/>
  <c r="N5625" i="7"/>
  <c r="N5626" i="7"/>
  <c r="N5627" i="7"/>
  <c r="N5628" i="7"/>
  <c r="N5629" i="7"/>
  <c r="N5630" i="7"/>
  <c r="N5631" i="7"/>
  <c r="N5632" i="7"/>
  <c r="N5633" i="7"/>
  <c r="N5634" i="7"/>
  <c r="N5635" i="7"/>
  <c r="N5636" i="7"/>
  <c r="N5637" i="7"/>
  <c r="N5638" i="7"/>
  <c r="N5639" i="7"/>
  <c r="N5640" i="7"/>
  <c r="N5641" i="7"/>
  <c r="N5642" i="7"/>
  <c r="N5643" i="7"/>
  <c r="N5644" i="7"/>
  <c r="N5645" i="7"/>
  <c r="N5646" i="7"/>
  <c r="N5647" i="7"/>
  <c r="N5648" i="7"/>
  <c r="N5649" i="7"/>
  <c r="N5650" i="7"/>
  <c r="N5651" i="7"/>
  <c r="N5652" i="7"/>
  <c r="N5653" i="7"/>
  <c r="N5654" i="7"/>
  <c r="N5655" i="7"/>
  <c r="N5656" i="7"/>
  <c r="N5657" i="7"/>
  <c r="N5658" i="7"/>
  <c r="N5659" i="7"/>
  <c r="N5660" i="7"/>
  <c r="N5661" i="7"/>
  <c r="N5662" i="7"/>
  <c r="N5663" i="7"/>
  <c r="N5664" i="7"/>
  <c r="N5665" i="7"/>
  <c r="N5666" i="7"/>
  <c r="N5667" i="7"/>
  <c r="N5668" i="7"/>
  <c r="N5669" i="7"/>
  <c r="N5670" i="7"/>
  <c r="N5671" i="7"/>
  <c r="N5672" i="7"/>
  <c r="N5673" i="7"/>
  <c r="N5674" i="7"/>
  <c r="N5675" i="7"/>
  <c r="N5676" i="7"/>
  <c r="N5677" i="7"/>
  <c r="N5678" i="7"/>
  <c r="N5679" i="7"/>
  <c r="N5680" i="7"/>
  <c r="N5681" i="7"/>
  <c r="N5682" i="7"/>
  <c r="N5683" i="7"/>
  <c r="N5684" i="7"/>
  <c r="N5685" i="7"/>
  <c r="N5686" i="7"/>
  <c r="N5687" i="7"/>
  <c r="N5688" i="7"/>
  <c r="N5689" i="7"/>
  <c r="N5690" i="7"/>
  <c r="N5691" i="7"/>
  <c r="N5692" i="7"/>
  <c r="N5693" i="7"/>
  <c r="N5694" i="7"/>
  <c r="N5695" i="7"/>
  <c r="N5696" i="7"/>
  <c r="N5697" i="7"/>
  <c r="N5698" i="7"/>
  <c r="N5699" i="7"/>
  <c r="N5700" i="7"/>
  <c r="N5701" i="7"/>
  <c r="N5702" i="7"/>
  <c r="N5703" i="7"/>
  <c r="N5704" i="7"/>
  <c r="N5705" i="7"/>
  <c r="N5706" i="7"/>
  <c r="N5707" i="7"/>
  <c r="N5708" i="7"/>
  <c r="N5709" i="7"/>
  <c r="N5710" i="7"/>
  <c r="N5711" i="7"/>
  <c r="N5712" i="7"/>
  <c r="N5713" i="7"/>
  <c r="N5714" i="7"/>
  <c r="N5715" i="7"/>
  <c r="N5716" i="7"/>
  <c r="N5717" i="7"/>
  <c r="N5718" i="7"/>
  <c r="N5719" i="7"/>
  <c r="N5720" i="7"/>
  <c r="N5721" i="7"/>
  <c r="N5722" i="7"/>
  <c r="N5723" i="7"/>
  <c r="N5724" i="7"/>
  <c r="N5725" i="7"/>
  <c r="N5726" i="7"/>
  <c r="N5727" i="7"/>
  <c r="N5728" i="7"/>
  <c r="N5729" i="7"/>
  <c r="N5730" i="7"/>
  <c r="N5731" i="7"/>
  <c r="N5732" i="7"/>
  <c r="N5733" i="7"/>
  <c r="N5734" i="7"/>
  <c r="N5735" i="7"/>
  <c r="N5736" i="7"/>
  <c r="N5737" i="7"/>
  <c r="N5738" i="7"/>
  <c r="N5739" i="7"/>
  <c r="N5740" i="7"/>
  <c r="N5741" i="7"/>
  <c r="N5742" i="7"/>
  <c r="N5743" i="7"/>
  <c r="N5744" i="7"/>
  <c r="N5745" i="7"/>
  <c r="N5746" i="7"/>
  <c r="N5747" i="7"/>
  <c r="N5748" i="7"/>
  <c r="N5749" i="7"/>
  <c r="N5750" i="7"/>
  <c r="N5751" i="7"/>
  <c r="N5752" i="7"/>
  <c r="N5753" i="7"/>
  <c r="N5754" i="7"/>
  <c r="N5755" i="7"/>
  <c r="N5756" i="7"/>
  <c r="N5757" i="7"/>
  <c r="N5758" i="7"/>
  <c r="N5759" i="7"/>
  <c r="N5760" i="7"/>
  <c r="N5761" i="7"/>
  <c r="N5762" i="7"/>
  <c r="N5763" i="7"/>
  <c r="N5764" i="7"/>
  <c r="N5765" i="7"/>
  <c r="N5766" i="7"/>
  <c r="N5767" i="7"/>
  <c r="N5768" i="7"/>
  <c r="N5769" i="7"/>
  <c r="N5770" i="7"/>
  <c r="N5771" i="7"/>
  <c r="N5772" i="7"/>
  <c r="N5773" i="7"/>
  <c r="N5774" i="7"/>
  <c r="N5775" i="7"/>
  <c r="N5776" i="7"/>
  <c r="N5777" i="7"/>
  <c r="N5778" i="7"/>
  <c r="N5779" i="7"/>
  <c r="N5780" i="7"/>
  <c r="N5781" i="7"/>
  <c r="N5782" i="7"/>
  <c r="N5783" i="7"/>
  <c r="N5784" i="7"/>
  <c r="N5785" i="7"/>
  <c r="N5786" i="7"/>
  <c r="N5787" i="7"/>
  <c r="N5788" i="7"/>
  <c r="N5789" i="7"/>
  <c r="N5790" i="7"/>
  <c r="N5791" i="7"/>
  <c r="N5792" i="7"/>
  <c r="N5793" i="7"/>
  <c r="N5794" i="7"/>
  <c r="N5795" i="7"/>
  <c r="N5796" i="7"/>
  <c r="N5797" i="7"/>
  <c r="N5798" i="7"/>
  <c r="N5799" i="7"/>
  <c r="N5800" i="7"/>
  <c r="N5801" i="7"/>
  <c r="N5802" i="7"/>
  <c r="N5803" i="7"/>
  <c r="N5804" i="7"/>
  <c r="N5805" i="7"/>
  <c r="N5806" i="7"/>
  <c r="N5807" i="7"/>
  <c r="N5808" i="7"/>
  <c r="N5809" i="7"/>
  <c r="N5810" i="7"/>
  <c r="N5811" i="7"/>
  <c r="N5812" i="7"/>
  <c r="N5813" i="7"/>
  <c r="N5814" i="7"/>
  <c r="N5815" i="7"/>
  <c r="N5816" i="7"/>
  <c r="N5817" i="7"/>
  <c r="N5818" i="7"/>
  <c r="N5819" i="7"/>
  <c r="N5820" i="7"/>
  <c r="N5821" i="7"/>
  <c r="N5822" i="7"/>
  <c r="N5823" i="7"/>
  <c r="N5824" i="7"/>
  <c r="N5825" i="7"/>
  <c r="N5826" i="7"/>
  <c r="N5827" i="7"/>
  <c r="N5828" i="7"/>
  <c r="N5829" i="7"/>
  <c r="N5830" i="7"/>
  <c r="N5831" i="7"/>
  <c r="N5832" i="7"/>
  <c r="N5833" i="7"/>
  <c r="N5834" i="7"/>
  <c r="N5835" i="7"/>
  <c r="N5836" i="7"/>
  <c r="N5837" i="7"/>
  <c r="N5838" i="7"/>
  <c r="N5839" i="7"/>
  <c r="N5840" i="7"/>
  <c r="N5841" i="7"/>
  <c r="N5842" i="7"/>
  <c r="N5843" i="7"/>
  <c r="N5844" i="7"/>
  <c r="N5845" i="7"/>
  <c r="N5846" i="7"/>
  <c r="N5847" i="7"/>
  <c r="N5848" i="7"/>
  <c r="N5849" i="7"/>
  <c r="N5850" i="7"/>
  <c r="N5851" i="7"/>
  <c r="N5852" i="7"/>
  <c r="N5853" i="7"/>
  <c r="N5854" i="7"/>
  <c r="N5855" i="7"/>
  <c r="N5856" i="7"/>
  <c r="N5857" i="7"/>
  <c r="N5858" i="7"/>
  <c r="N5859" i="7"/>
  <c r="N5860" i="7"/>
  <c r="N5861" i="7"/>
  <c r="N5862" i="7"/>
  <c r="N5863" i="7"/>
  <c r="N5864" i="7"/>
  <c r="N5865" i="7"/>
  <c r="N5866" i="7"/>
  <c r="N5867" i="7"/>
  <c r="N5868" i="7"/>
  <c r="N5869" i="7"/>
  <c r="N5870" i="7"/>
  <c r="N5871" i="7"/>
  <c r="N5872" i="7"/>
  <c r="N5873" i="7"/>
  <c r="N5874" i="7"/>
  <c r="N5875" i="7"/>
  <c r="N5876" i="7"/>
  <c r="N5877" i="7"/>
  <c r="N5878" i="7"/>
  <c r="N5879" i="7"/>
  <c r="N5880" i="7"/>
  <c r="N5881" i="7"/>
  <c r="N5882" i="7"/>
  <c r="N5883" i="7"/>
  <c r="N5884" i="7"/>
  <c r="N5885" i="7"/>
  <c r="N5886" i="7"/>
  <c r="N5887" i="7"/>
  <c r="N5888" i="7"/>
  <c r="N5889" i="7"/>
  <c r="N5890" i="7"/>
  <c r="N5891" i="7"/>
  <c r="N5892" i="7"/>
  <c r="N5893" i="7"/>
  <c r="N5894" i="7"/>
  <c r="N5895" i="7"/>
  <c r="N5896" i="7"/>
  <c r="N5897" i="7"/>
  <c r="N5898" i="7"/>
  <c r="N5899" i="7"/>
  <c r="N5900" i="7"/>
  <c r="N5901" i="7"/>
  <c r="N5902" i="7"/>
  <c r="N5903" i="7"/>
  <c r="N5904" i="7"/>
  <c r="N5905" i="7"/>
  <c r="N5906" i="7"/>
  <c r="N5907" i="7"/>
  <c r="N5908" i="7"/>
  <c r="N5909" i="7"/>
  <c r="N5910" i="7"/>
  <c r="N5911" i="7"/>
  <c r="N5912" i="7"/>
  <c r="N5913" i="7"/>
  <c r="N5914" i="7"/>
  <c r="N5915" i="7"/>
  <c r="N5916" i="7"/>
  <c r="N5917" i="7"/>
  <c r="N5918" i="7"/>
  <c r="N5919" i="7"/>
  <c r="N5920" i="7"/>
  <c r="N5921" i="7"/>
  <c r="N5922" i="7"/>
  <c r="N5923" i="7"/>
  <c r="N5924" i="7"/>
  <c r="N5925" i="7"/>
  <c r="N5926" i="7"/>
  <c r="N5927" i="7"/>
  <c r="N5928" i="7"/>
  <c r="N5929" i="7"/>
  <c r="N5930" i="7"/>
  <c r="N5931" i="7"/>
  <c r="N5932" i="7"/>
  <c r="N5933" i="7"/>
  <c r="N5934" i="7"/>
  <c r="N5935" i="7"/>
  <c r="N5936" i="7"/>
  <c r="N5937" i="7"/>
  <c r="N5938" i="7"/>
  <c r="N5939" i="7"/>
  <c r="N5940" i="7"/>
  <c r="N5941" i="7"/>
  <c r="N5942" i="7"/>
  <c r="N5943" i="7"/>
  <c r="N5944" i="7"/>
  <c r="N5945" i="7"/>
  <c r="N5946" i="7"/>
  <c r="N5947" i="7"/>
  <c r="N5948" i="7"/>
  <c r="N5949" i="7"/>
  <c r="N5950" i="7"/>
  <c r="N5951" i="7"/>
  <c r="N5952" i="7"/>
  <c r="N5953" i="7"/>
  <c r="N5954" i="7"/>
  <c r="N5955" i="7"/>
  <c r="N5956" i="7"/>
  <c r="N5957" i="7"/>
  <c r="N5958" i="7"/>
  <c r="N5959" i="7"/>
  <c r="N5960" i="7"/>
  <c r="N5961" i="7"/>
  <c r="N5962" i="7"/>
  <c r="N5963" i="7"/>
  <c r="N5964" i="7"/>
  <c r="N5965" i="7"/>
  <c r="N5966" i="7"/>
  <c r="N5967" i="7"/>
  <c r="N5968" i="7"/>
  <c r="N5969" i="7"/>
  <c r="N5970" i="7"/>
  <c r="N5971" i="7"/>
  <c r="N5972" i="7"/>
  <c r="N5973" i="7"/>
  <c r="N5974" i="7"/>
  <c r="N5975" i="7"/>
  <c r="N5976" i="7"/>
  <c r="N5977" i="7"/>
  <c r="N5978" i="7"/>
  <c r="N5979" i="7"/>
  <c r="N5980" i="7"/>
  <c r="N5981" i="7"/>
  <c r="N5982" i="7"/>
  <c r="N5983" i="7"/>
  <c r="N5984" i="7"/>
  <c r="N5985" i="7"/>
  <c r="N5986" i="7"/>
  <c r="N5987" i="7"/>
  <c r="N5988" i="7"/>
  <c r="N5989" i="7"/>
  <c r="N5990" i="7"/>
  <c r="N5991" i="7"/>
  <c r="N5992" i="7"/>
  <c r="N5993" i="7"/>
  <c r="N5994" i="7"/>
  <c r="N5995" i="7"/>
  <c r="N5996" i="7"/>
  <c r="N5997" i="7"/>
  <c r="N5998" i="7"/>
  <c r="N5999" i="7"/>
  <c r="N6000" i="7"/>
  <c r="N6001" i="7"/>
  <c r="N6002" i="7"/>
  <c r="N6003" i="7"/>
  <c r="N6004" i="7"/>
  <c r="N6005" i="7"/>
  <c r="N6006" i="7"/>
  <c r="N6007" i="7"/>
  <c r="N6008" i="7"/>
  <c r="N6009" i="7"/>
  <c r="N6010" i="7"/>
  <c r="N6011" i="7"/>
  <c r="N6012" i="7"/>
  <c r="N6013" i="7"/>
  <c r="N6014" i="7"/>
  <c r="N6015" i="7"/>
  <c r="N6016" i="7"/>
  <c r="N6017" i="7"/>
  <c r="N6018" i="7"/>
  <c r="N6019" i="7"/>
  <c r="N6020" i="7"/>
  <c r="N6021" i="7"/>
  <c r="N6022" i="7"/>
  <c r="N6023" i="7"/>
  <c r="N6024" i="7"/>
  <c r="N6025" i="7"/>
  <c r="N6026" i="7"/>
  <c r="N6027" i="7"/>
  <c r="N6028" i="7"/>
  <c r="N6029" i="7"/>
  <c r="N6030" i="7"/>
  <c r="N6031" i="7"/>
  <c r="N6032" i="7"/>
  <c r="N6033" i="7"/>
  <c r="N6034" i="7"/>
  <c r="N6035" i="7"/>
  <c r="N6036" i="7"/>
  <c r="N6037" i="7"/>
  <c r="N6038" i="7"/>
  <c r="N6039" i="7"/>
  <c r="N6040" i="7"/>
  <c r="N6041" i="7"/>
  <c r="N6042" i="7"/>
  <c r="N6043" i="7"/>
  <c r="N6044" i="7"/>
  <c r="N6045" i="7"/>
  <c r="N6046" i="7"/>
  <c r="N6047" i="7"/>
  <c r="N6048" i="7"/>
  <c r="N6049" i="7"/>
  <c r="N6050" i="7"/>
  <c r="N6051" i="7"/>
  <c r="N6052" i="7"/>
  <c r="N6053" i="7"/>
  <c r="N6054" i="7"/>
  <c r="N6055" i="7"/>
  <c r="N6056" i="7"/>
  <c r="N6057" i="7"/>
  <c r="N6058" i="7"/>
  <c r="N6059" i="7"/>
  <c r="N6060" i="7"/>
  <c r="N6061" i="7"/>
  <c r="N6062" i="7"/>
  <c r="N6063" i="7"/>
  <c r="N6064" i="7"/>
  <c r="N6065" i="7"/>
  <c r="N6066" i="7"/>
  <c r="N6067" i="7"/>
  <c r="N6068" i="7"/>
  <c r="N6069" i="7"/>
  <c r="N6070" i="7"/>
  <c r="N6071" i="7"/>
  <c r="N6072" i="7"/>
  <c r="N6073" i="7"/>
  <c r="N6074" i="7"/>
  <c r="N6075" i="7"/>
  <c r="N6076" i="7"/>
  <c r="N6077" i="7"/>
  <c r="N6078" i="7"/>
  <c r="N6079" i="7"/>
  <c r="N6080" i="7"/>
  <c r="N6081" i="7"/>
  <c r="N6082" i="7"/>
  <c r="N6083" i="7"/>
  <c r="N6084" i="7"/>
  <c r="N6085" i="7"/>
  <c r="N6086" i="7"/>
  <c r="N6087" i="7"/>
  <c r="N6088" i="7"/>
  <c r="N6089" i="7"/>
  <c r="N6090" i="7"/>
  <c r="N6091" i="7"/>
  <c r="N6092" i="7"/>
  <c r="N6093" i="7"/>
  <c r="N6094" i="7"/>
  <c r="N6095" i="7"/>
  <c r="N6096" i="7"/>
  <c r="N6097" i="7"/>
  <c r="N6098" i="7"/>
  <c r="N6099" i="7"/>
  <c r="N6100" i="7"/>
  <c r="N6101" i="7"/>
  <c r="N6102" i="7"/>
  <c r="N6103" i="7"/>
  <c r="N6104" i="7"/>
  <c r="N6105" i="7"/>
  <c r="N6106" i="7"/>
  <c r="N6107" i="7"/>
  <c r="N6108" i="7"/>
  <c r="N6109" i="7"/>
  <c r="N6110" i="7"/>
  <c r="N6111" i="7"/>
  <c r="N6112" i="7"/>
  <c r="N6113" i="7"/>
  <c r="N6114" i="7"/>
  <c r="N6115" i="7"/>
  <c r="N6116" i="7"/>
  <c r="N6117" i="7"/>
  <c r="N6118" i="7"/>
  <c r="N6119" i="7"/>
  <c r="N6120" i="7"/>
  <c r="N6121" i="7"/>
  <c r="N6122" i="7"/>
  <c r="N6123" i="7"/>
  <c r="N6124" i="7"/>
  <c r="N6125" i="7"/>
  <c r="N6126" i="7"/>
  <c r="N6127" i="7"/>
  <c r="N6128" i="7"/>
  <c r="N6129" i="7"/>
  <c r="N6130" i="7"/>
  <c r="N6131" i="7"/>
  <c r="N6132" i="7"/>
  <c r="N6133" i="7"/>
  <c r="N6134" i="7"/>
  <c r="N6135" i="7"/>
  <c r="N6136" i="7"/>
  <c r="N6137" i="7"/>
  <c r="N6138" i="7"/>
  <c r="N6139" i="7"/>
  <c r="N6140" i="7"/>
  <c r="N6141" i="7"/>
  <c r="N6142" i="7"/>
  <c r="N6143" i="7"/>
  <c r="N6144" i="7"/>
  <c r="N6145" i="7"/>
  <c r="N6146" i="7"/>
  <c r="N6147" i="7"/>
  <c r="N6148" i="7"/>
  <c r="N6149" i="7"/>
  <c r="N6150" i="7"/>
  <c r="N6151" i="7"/>
  <c r="N6152" i="7"/>
  <c r="N6153" i="7"/>
  <c r="N6154" i="7"/>
  <c r="N6155" i="7"/>
  <c r="N6156" i="7"/>
  <c r="N6157" i="7"/>
  <c r="N6158" i="7"/>
  <c r="N6159" i="7"/>
  <c r="N6160" i="7"/>
  <c r="N6161" i="7"/>
  <c r="N6162" i="7"/>
  <c r="N6163" i="7"/>
  <c r="N6164" i="7"/>
  <c r="N6165" i="7"/>
  <c r="N6166" i="7"/>
  <c r="N6167" i="7"/>
  <c r="N6168" i="7"/>
  <c r="N6169" i="7"/>
  <c r="N6170" i="7"/>
  <c r="N6171" i="7"/>
  <c r="N6172" i="7"/>
  <c r="N6173" i="7"/>
  <c r="N6174" i="7"/>
  <c r="N6175" i="7"/>
  <c r="N6176" i="7"/>
  <c r="N6177" i="7"/>
  <c r="N6178" i="7"/>
  <c r="N6179" i="7"/>
  <c r="N6180" i="7"/>
  <c r="N6181" i="7"/>
  <c r="N6182" i="7"/>
  <c r="N6183" i="7"/>
  <c r="N6184" i="7"/>
  <c r="N6185" i="7"/>
  <c r="N6186" i="7"/>
  <c r="N6187" i="7"/>
  <c r="N6188" i="7"/>
  <c r="N6189" i="7"/>
  <c r="N6190" i="7"/>
  <c r="N6191" i="7"/>
  <c r="N6192" i="7"/>
  <c r="N6193" i="7"/>
  <c r="N6194" i="7"/>
  <c r="N6195" i="7"/>
  <c r="N6196" i="7"/>
  <c r="N6197" i="7"/>
  <c r="N6198" i="7"/>
  <c r="N6199" i="7"/>
  <c r="N6200" i="7"/>
  <c r="N6201" i="7"/>
  <c r="N6202" i="7"/>
  <c r="N6203" i="7"/>
  <c r="N6204" i="7"/>
  <c r="N6205" i="7"/>
  <c r="N6206" i="7"/>
  <c r="N6207" i="7"/>
  <c r="N6208" i="7"/>
  <c r="N6209" i="7"/>
  <c r="N6210" i="7"/>
  <c r="N6211" i="7"/>
  <c r="N6212" i="7"/>
  <c r="N6213" i="7"/>
  <c r="N6214" i="7"/>
  <c r="N6215" i="7"/>
  <c r="N6216" i="7"/>
  <c r="N6217" i="7"/>
  <c r="N6218" i="7"/>
  <c r="N6219" i="7"/>
  <c r="N6220" i="7"/>
  <c r="N6221" i="7"/>
  <c r="N6222" i="7"/>
  <c r="N6223" i="7"/>
  <c r="N6224" i="7"/>
  <c r="N6225" i="7"/>
  <c r="N6226" i="7"/>
  <c r="N6227" i="7"/>
  <c r="N6228" i="7"/>
  <c r="N6229" i="7"/>
  <c r="N6230" i="7"/>
  <c r="N6231" i="7"/>
  <c r="N6232" i="7"/>
  <c r="N6233" i="7"/>
  <c r="N6234" i="7"/>
  <c r="N6235" i="7"/>
  <c r="N6236" i="7"/>
  <c r="N6237" i="7"/>
  <c r="N6238" i="7"/>
  <c r="N6239" i="7"/>
  <c r="N6240" i="7"/>
  <c r="N6241" i="7"/>
  <c r="N6242" i="7"/>
  <c r="N6243" i="7"/>
  <c r="N6244" i="7"/>
  <c r="N6245" i="7"/>
  <c r="N6246" i="7"/>
  <c r="N6247" i="7"/>
  <c r="N6248" i="7"/>
  <c r="N6249" i="7"/>
  <c r="N6250" i="7"/>
  <c r="N6251" i="7"/>
  <c r="N6252" i="7"/>
  <c r="N6253" i="7"/>
  <c r="N6254" i="7"/>
  <c r="N6255" i="7"/>
  <c r="N6256" i="7"/>
  <c r="N6257" i="7"/>
  <c r="N6258" i="7"/>
  <c r="N6259" i="7"/>
  <c r="N6260" i="7"/>
  <c r="N6261" i="7"/>
  <c r="N6262" i="7"/>
  <c r="N6263" i="7"/>
  <c r="N6264" i="7"/>
  <c r="N6265" i="7"/>
  <c r="N6266" i="7"/>
  <c r="N6267" i="7"/>
  <c r="N6268" i="7"/>
  <c r="N6269" i="7"/>
  <c r="N6270" i="7"/>
  <c r="N6271" i="7"/>
  <c r="N6272" i="7"/>
  <c r="N6273" i="7"/>
  <c r="N6274" i="7"/>
  <c r="N6275" i="7"/>
  <c r="N6276" i="7"/>
  <c r="N6277" i="7"/>
  <c r="N6278" i="7"/>
  <c r="N6279" i="7"/>
  <c r="N6280" i="7"/>
  <c r="N6281" i="7"/>
  <c r="N6282" i="7"/>
  <c r="N6283" i="7"/>
  <c r="N6284" i="7"/>
  <c r="N6285" i="7"/>
  <c r="N6286" i="7"/>
  <c r="N6287" i="7"/>
  <c r="N6288" i="7"/>
  <c r="N6289" i="7"/>
  <c r="N6290" i="7"/>
  <c r="N6291" i="7"/>
  <c r="N6292" i="7"/>
  <c r="N6293" i="7"/>
  <c r="N6294" i="7"/>
  <c r="N6295" i="7"/>
  <c r="N6296" i="7"/>
  <c r="N6297" i="7"/>
  <c r="N6298" i="7"/>
  <c r="N6299" i="7"/>
  <c r="N6300" i="7"/>
  <c r="N6301" i="7"/>
  <c r="N6302" i="7"/>
  <c r="N6303" i="7"/>
  <c r="N6304" i="7"/>
  <c r="N6305" i="7"/>
  <c r="N6306" i="7"/>
  <c r="N6307" i="7"/>
  <c r="N6308" i="7"/>
  <c r="N6309" i="7"/>
  <c r="N6310" i="7"/>
  <c r="N6311" i="7"/>
  <c r="N6312" i="7"/>
  <c r="N6313" i="7"/>
  <c r="N6314" i="7"/>
  <c r="N6315" i="7"/>
  <c r="N6316" i="7"/>
  <c r="N6317" i="7"/>
  <c r="N6318" i="7"/>
  <c r="N6319" i="7"/>
  <c r="N6320" i="7"/>
  <c r="N6321" i="7"/>
  <c r="N6322" i="7"/>
  <c r="N6323" i="7"/>
  <c r="N6324" i="7"/>
  <c r="N6325" i="7"/>
  <c r="N6326" i="7"/>
  <c r="N6327" i="7"/>
  <c r="N6328" i="7"/>
  <c r="N6329" i="7"/>
  <c r="N6330" i="7"/>
  <c r="N6331" i="7"/>
  <c r="N6332" i="7"/>
  <c r="N6333" i="7"/>
  <c r="N6334" i="7"/>
  <c r="N6335" i="7"/>
  <c r="N6336" i="7"/>
  <c r="N6337" i="7"/>
  <c r="N6338" i="7"/>
  <c r="N6339" i="7"/>
  <c r="N6340" i="7"/>
  <c r="N6341" i="7"/>
  <c r="N6342" i="7"/>
  <c r="N6343" i="7"/>
  <c r="N6344" i="7"/>
  <c r="N6345" i="7"/>
  <c r="N6346" i="7"/>
  <c r="N6347" i="7"/>
  <c r="N6348" i="7"/>
  <c r="N6349" i="7"/>
  <c r="N6350" i="7"/>
  <c r="N6351" i="7"/>
  <c r="N6352" i="7"/>
  <c r="N6353" i="7"/>
  <c r="N6354" i="7"/>
  <c r="N6355" i="7"/>
  <c r="N6356" i="7"/>
  <c r="N6357" i="7"/>
  <c r="N6358" i="7"/>
  <c r="N6359" i="7"/>
  <c r="N6360" i="7"/>
  <c r="N6361" i="7"/>
  <c r="N6362" i="7"/>
  <c r="N6363" i="7"/>
  <c r="N6364" i="7"/>
  <c r="N6365" i="7"/>
  <c r="N6366" i="7"/>
  <c r="N6367" i="7"/>
  <c r="N6368" i="7"/>
  <c r="N6369" i="7"/>
  <c r="N6370" i="7"/>
  <c r="N6371" i="7"/>
  <c r="N6372" i="7"/>
  <c r="N6373" i="7"/>
  <c r="N6374" i="7"/>
  <c r="N6375" i="7"/>
  <c r="N6376" i="7"/>
  <c r="N6377" i="7"/>
  <c r="N6378" i="7"/>
  <c r="N6379" i="7"/>
  <c r="N6380" i="7"/>
  <c r="N6381" i="7"/>
  <c r="N6382" i="7"/>
  <c r="N6383" i="7"/>
  <c r="N6384" i="7"/>
  <c r="N6385" i="7"/>
  <c r="N6386" i="7"/>
  <c r="N6387" i="7"/>
  <c r="N6388" i="7"/>
  <c r="N6389" i="7"/>
  <c r="N6390" i="7"/>
  <c r="N6391" i="7"/>
  <c r="N6392" i="7"/>
  <c r="N6393" i="7"/>
  <c r="N6394" i="7"/>
  <c r="N6395" i="7"/>
  <c r="N6396" i="7"/>
  <c r="N6397" i="7"/>
  <c r="N6398" i="7"/>
  <c r="N6399" i="7"/>
  <c r="N6400" i="7"/>
  <c r="N6401" i="7"/>
  <c r="N6402" i="7"/>
  <c r="N6403" i="7"/>
  <c r="N6404" i="7"/>
  <c r="N6405" i="7"/>
  <c r="N6406" i="7"/>
  <c r="N6407" i="7"/>
  <c r="N6408" i="7"/>
  <c r="N6409" i="7"/>
  <c r="N6410" i="7"/>
  <c r="N6411" i="7"/>
  <c r="N6412" i="7"/>
  <c r="N6413" i="7"/>
  <c r="N6414" i="7"/>
  <c r="N6415" i="7"/>
  <c r="N6416" i="7"/>
  <c r="N6417" i="7"/>
  <c r="N6418" i="7"/>
  <c r="N6419" i="7"/>
  <c r="N6420" i="7"/>
  <c r="N6421" i="7"/>
  <c r="N6422" i="7"/>
  <c r="N6423" i="7"/>
  <c r="N6424" i="7"/>
  <c r="N6425" i="7"/>
  <c r="N6426" i="7"/>
  <c r="N6427" i="7"/>
  <c r="N6428" i="7"/>
  <c r="N6429" i="7"/>
  <c r="N6430" i="7"/>
  <c r="N6431" i="7"/>
  <c r="N6432" i="7"/>
  <c r="N6433" i="7"/>
  <c r="N6434" i="7"/>
  <c r="N6435" i="7"/>
  <c r="N6436" i="7"/>
  <c r="N6437" i="7"/>
  <c r="N6438" i="7"/>
  <c r="N6439" i="7"/>
  <c r="N6440" i="7"/>
  <c r="N6441" i="7"/>
  <c r="N6442" i="7"/>
  <c r="N6443" i="7"/>
  <c r="N6444" i="7"/>
  <c r="N6445" i="7"/>
  <c r="N6446" i="7"/>
  <c r="N6447" i="7"/>
  <c r="N6448" i="7"/>
  <c r="N6449" i="7"/>
  <c r="N6450" i="7"/>
  <c r="N6451" i="7"/>
  <c r="N6452" i="7"/>
  <c r="N6453" i="7"/>
  <c r="N6454" i="7"/>
  <c r="N6455" i="7"/>
  <c r="N6456" i="7"/>
  <c r="N6457" i="7"/>
  <c r="N6458" i="7"/>
  <c r="N6459" i="7"/>
  <c r="N6460" i="7"/>
  <c r="N6461" i="7"/>
  <c r="N6462" i="7"/>
  <c r="N6463" i="7"/>
  <c r="N6464" i="7"/>
  <c r="N6465" i="7"/>
  <c r="N6466" i="7"/>
  <c r="N6467" i="7"/>
  <c r="N6468" i="7"/>
  <c r="N6469" i="7"/>
  <c r="N6470" i="7"/>
  <c r="N6471" i="7"/>
  <c r="N6472" i="7"/>
  <c r="N6473" i="7"/>
  <c r="N6474" i="7"/>
  <c r="N6475" i="7"/>
  <c r="N6476" i="7"/>
  <c r="N6477" i="7"/>
  <c r="N6478" i="7"/>
  <c r="N6479" i="7"/>
  <c r="N6480" i="7"/>
  <c r="N6481" i="7"/>
  <c r="N6482" i="7"/>
  <c r="N6483" i="7"/>
  <c r="N6484" i="7"/>
  <c r="N6485" i="7"/>
  <c r="N6486" i="7"/>
  <c r="N6487" i="7"/>
  <c r="N6488" i="7"/>
  <c r="N6489" i="7"/>
  <c r="N6490" i="7"/>
  <c r="N6491" i="7"/>
  <c r="N6492" i="7"/>
  <c r="N6493" i="7"/>
  <c r="N6494" i="7"/>
  <c r="N6495" i="7"/>
  <c r="N6496" i="7"/>
  <c r="N6497" i="7"/>
  <c r="N6498" i="7"/>
  <c r="N6499" i="7"/>
  <c r="N6500" i="7"/>
  <c r="N6501" i="7"/>
  <c r="N6502" i="7"/>
  <c r="N6503" i="7"/>
  <c r="N6504" i="7"/>
  <c r="N6505" i="7"/>
  <c r="N6506" i="7"/>
  <c r="N6507" i="7"/>
  <c r="N6508" i="7"/>
  <c r="N6509" i="7"/>
  <c r="N6510" i="7"/>
  <c r="N6511" i="7"/>
  <c r="N6512" i="7"/>
  <c r="N6513" i="7"/>
  <c r="N6514" i="7"/>
  <c r="N6515" i="7"/>
  <c r="N6516" i="7"/>
  <c r="N6517" i="7"/>
  <c r="N6518" i="7"/>
  <c r="N6519" i="7"/>
  <c r="N6520" i="7"/>
  <c r="N6521" i="7"/>
  <c r="N6522" i="7"/>
  <c r="N6523" i="7"/>
  <c r="N6524" i="7"/>
  <c r="N6525" i="7"/>
  <c r="N6526" i="7"/>
  <c r="N6527" i="7"/>
  <c r="N6528" i="7"/>
  <c r="N6529" i="7"/>
  <c r="N6530" i="7"/>
  <c r="N6531" i="7"/>
  <c r="N6532" i="7"/>
  <c r="N6533" i="7"/>
  <c r="N6534" i="7"/>
  <c r="N6535" i="7"/>
  <c r="N6536" i="7"/>
  <c r="N6537" i="7"/>
  <c r="N6538" i="7"/>
  <c r="N6539" i="7"/>
  <c r="N6540" i="7"/>
  <c r="N6541" i="7"/>
  <c r="N6542" i="7"/>
  <c r="N6543" i="7"/>
  <c r="N6544" i="7"/>
  <c r="N6545" i="7"/>
  <c r="N6546" i="7"/>
  <c r="N6547" i="7"/>
  <c r="N6548" i="7"/>
  <c r="N6549" i="7"/>
  <c r="N6550" i="7"/>
  <c r="N6551" i="7"/>
  <c r="N6552" i="7"/>
  <c r="N6553" i="7"/>
  <c r="N6554" i="7"/>
  <c r="N6555" i="7"/>
  <c r="N6556" i="7"/>
  <c r="N6557" i="7"/>
  <c r="N6558" i="7"/>
  <c r="N6559" i="7"/>
  <c r="N6560" i="7"/>
  <c r="N6561" i="7"/>
  <c r="N6562" i="7"/>
  <c r="N6563" i="7"/>
  <c r="N6564" i="7"/>
  <c r="N6565" i="7"/>
  <c r="N6566" i="7"/>
  <c r="N6567" i="7"/>
  <c r="N6568" i="7"/>
  <c r="N6569" i="7"/>
  <c r="N6570" i="7"/>
  <c r="N6571" i="7"/>
  <c r="N6572" i="7"/>
  <c r="N6573" i="7"/>
  <c r="N6574" i="7"/>
  <c r="N6575" i="7"/>
  <c r="N6576" i="7"/>
  <c r="N6577" i="7"/>
  <c r="N6578" i="7"/>
  <c r="N6579" i="7"/>
  <c r="N6580" i="7"/>
  <c r="N6581" i="7"/>
  <c r="N6582" i="7"/>
  <c r="N6583" i="7"/>
  <c r="N6584" i="7"/>
  <c r="N6585" i="7"/>
  <c r="N6586" i="7"/>
  <c r="N6587" i="7"/>
  <c r="N6588" i="7"/>
  <c r="N6589" i="7"/>
  <c r="N6590" i="7"/>
  <c r="N6591" i="7"/>
  <c r="N6592" i="7"/>
  <c r="N6593" i="7"/>
  <c r="N6594" i="7"/>
  <c r="N6595" i="7"/>
  <c r="N6596" i="7"/>
  <c r="N6597" i="7"/>
  <c r="N6598" i="7"/>
  <c r="N6599" i="7"/>
  <c r="N6600" i="7"/>
  <c r="N6601" i="7"/>
  <c r="N6602" i="7"/>
  <c r="N6603" i="7"/>
  <c r="N6604" i="7"/>
  <c r="N6605" i="7"/>
  <c r="N6606" i="7"/>
  <c r="N6607" i="7"/>
  <c r="N6608" i="7"/>
  <c r="N6609" i="7"/>
  <c r="N6610" i="7"/>
  <c r="N6611" i="7"/>
  <c r="N6612" i="7"/>
  <c r="N6613" i="7"/>
  <c r="N6614" i="7"/>
  <c r="N6615" i="7"/>
  <c r="N6616" i="7"/>
  <c r="N6617" i="7"/>
  <c r="N6618" i="7"/>
  <c r="N6619" i="7"/>
  <c r="N6620" i="7"/>
  <c r="N6621" i="7"/>
  <c r="N6622" i="7"/>
  <c r="N6623" i="7"/>
  <c r="N6624" i="7"/>
  <c r="N6625" i="7"/>
  <c r="N6626" i="7"/>
  <c r="N6627" i="7"/>
  <c r="N6628" i="7"/>
  <c r="N6629" i="7"/>
  <c r="N6630" i="7"/>
  <c r="N6631" i="7"/>
  <c r="N6632" i="7"/>
  <c r="N6633" i="7"/>
  <c r="N6634" i="7"/>
  <c r="N6635" i="7"/>
  <c r="N6636" i="7"/>
  <c r="N6637" i="7"/>
  <c r="N6638" i="7"/>
  <c r="N6639" i="7"/>
  <c r="N6640" i="7"/>
  <c r="N6641" i="7"/>
  <c r="N6642" i="7"/>
  <c r="N6643" i="7"/>
  <c r="N6644" i="7"/>
  <c r="N6645" i="7"/>
  <c r="N6646" i="7"/>
  <c r="N6647" i="7"/>
  <c r="N6648" i="7"/>
  <c r="N6649" i="7"/>
  <c r="N6650" i="7"/>
  <c r="N6651" i="7"/>
  <c r="N6652" i="7"/>
  <c r="N6653" i="7"/>
  <c r="N6654" i="7"/>
  <c r="N6655" i="7"/>
  <c r="N6656" i="7"/>
  <c r="N6657" i="7"/>
  <c r="N6658" i="7"/>
  <c r="N6659" i="7"/>
  <c r="N6660" i="7"/>
  <c r="N6661" i="7"/>
  <c r="N6662" i="7"/>
  <c r="N6663" i="7"/>
  <c r="N6664" i="7"/>
  <c r="N6665" i="7"/>
  <c r="N6666" i="7"/>
  <c r="N6667" i="7"/>
  <c r="N6668" i="7"/>
  <c r="N6669" i="7"/>
  <c r="N6670" i="7"/>
  <c r="N6671" i="7"/>
  <c r="N6672" i="7"/>
  <c r="N6673" i="7"/>
  <c r="N6674" i="7"/>
  <c r="N6675" i="7"/>
  <c r="N6676" i="7"/>
  <c r="N6677" i="7"/>
  <c r="N6678" i="7"/>
  <c r="N6679" i="7"/>
  <c r="N6680" i="7"/>
  <c r="N6681" i="7"/>
  <c r="N6682" i="7"/>
  <c r="N6683" i="7"/>
  <c r="N6684" i="7"/>
  <c r="N6685" i="7"/>
  <c r="N6686" i="7"/>
  <c r="N6687" i="7"/>
  <c r="N6688" i="7"/>
  <c r="N6689" i="7"/>
  <c r="N6690" i="7"/>
  <c r="N6691" i="7"/>
  <c r="N6692" i="7"/>
  <c r="N6693" i="7"/>
  <c r="N6694" i="7"/>
  <c r="N6695" i="7"/>
  <c r="N6696" i="7"/>
  <c r="N6697" i="7"/>
  <c r="N6698" i="7"/>
  <c r="N6699" i="7"/>
  <c r="N6700" i="7"/>
  <c r="N6701" i="7"/>
  <c r="N6702" i="7"/>
  <c r="N6703" i="7"/>
  <c r="N6704" i="7"/>
  <c r="N6705" i="7"/>
  <c r="N6706" i="7"/>
  <c r="N6707" i="7"/>
  <c r="N6708" i="7"/>
  <c r="N6709" i="7"/>
  <c r="N6710" i="7"/>
  <c r="N6711" i="7"/>
  <c r="N6712" i="7"/>
  <c r="N6713" i="7"/>
  <c r="N6714" i="7"/>
  <c r="N6715" i="7"/>
  <c r="N6716" i="7"/>
  <c r="N6717" i="7"/>
  <c r="N6718" i="7"/>
  <c r="N6719" i="7"/>
  <c r="N6720" i="7"/>
  <c r="N6721" i="7"/>
  <c r="N6722" i="7"/>
  <c r="N6723" i="7"/>
  <c r="N6724" i="7"/>
  <c r="N6725" i="7"/>
  <c r="N6726" i="7"/>
  <c r="N6727" i="7"/>
  <c r="N6728" i="7"/>
  <c r="N6729" i="7"/>
  <c r="N6730" i="7"/>
  <c r="N6731" i="7"/>
  <c r="N6732" i="7"/>
  <c r="N6733" i="7"/>
  <c r="N6734" i="7"/>
  <c r="N6735" i="7"/>
  <c r="N6736" i="7"/>
  <c r="N6737" i="7"/>
  <c r="N6738" i="7"/>
  <c r="N6739" i="7"/>
  <c r="N6740" i="7"/>
  <c r="N6741" i="7"/>
  <c r="N6742" i="7"/>
  <c r="N6743" i="7"/>
  <c r="N6744" i="7"/>
  <c r="N6745" i="7"/>
  <c r="N6746" i="7"/>
  <c r="N6747" i="7"/>
  <c r="N6748" i="7"/>
  <c r="N6749" i="7"/>
  <c r="N6750" i="7"/>
  <c r="N6751" i="7"/>
  <c r="N6752" i="7"/>
  <c r="N6753" i="7"/>
  <c r="N6754" i="7"/>
  <c r="N6755" i="7"/>
  <c r="N6756" i="7"/>
  <c r="N6757" i="7"/>
  <c r="N6758" i="7"/>
  <c r="N6759" i="7"/>
  <c r="N6760" i="7"/>
  <c r="N6761" i="7"/>
  <c r="N6762" i="7"/>
  <c r="N6763" i="7"/>
  <c r="N6764" i="7"/>
  <c r="N6765" i="7"/>
  <c r="N6766" i="7"/>
  <c r="N6767" i="7"/>
  <c r="N6768" i="7"/>
  <c r="N6769" i="7"/>
  <c r="N6770" i="7"/>
  <c r="N6771" i="7"/>
  <c r="N6772" i="7"/>
  <c r="N6773" i="7"/>
  <c r="N6774" i="7"/>
  <c r="N6775" i="7"/>
  <c r="N6776" i="7"/>
  <c r="N6777" i="7"/>
  <c r="N6778" i="7"/>
  <c r="N6779" i="7"/>
  <c r="N6780" i="7"/>
  <c r="N6781" i="7"/>
  <c r="N6782" i="7"/>
  <c r="N6783" i="7"/>
  <c r="N6784" i="7"/>
  <c r="N6785" i="7"/>
  <c r="N6786" i="7"/>
  <c r="N6787" i="7"/>
  <c r="N6788" i="7"/>
  <c r="N6789" i="7"/>
  <c r="N6790" i="7"/>
  <c r="N6791" i="7"/>
  <c r="N6792" i="7"/>
  <c r="N6793" i="7"/>
  <c r="N6794" i="7"/>
  <c r="N6795" i="7"/>
  <c r="N6796" i="7"/>
  <c r="N6797" i="7"/>
  <c r="N6798" i="7"/>
  <c r="N6799" i="7"/>
  <c r="N6800" i="7"/>
  <c r="N6801" i="7"/>
  <c r="N6802" i="7"/>
  <c r="N6803" i="7"/>
  <c r="N6804" i="7"/>
  <c r="N6805" i="7"/>
  <c r="N6806" i="7"/>
  <c r="N6807" i="7"/>
  <c r="N6808" i="7"/>
  <c r="N6809" i="7"/>
  <c r="N6810" i="7"/>
  <c r="N6811" i="7"/>
  <c r="N6812" i="7"/>
  <c r="N6813" i="7"/>
  <c r="N6814" i="7"/>
  <c r="N6815" i="7"/>
  <c r="N6816" i="7"/>
  <c r="N6817" i="7"/>
  <c r="N6818" i="7"/>
  <c r="N6819" i="7"/>
  <c r="N6820" i="7"/>
  <c r="N6821" i="7"/>
  <c r="N6822" i="7"/>
  <c r="N6823" i="7"/>
  <c r="N6824" i="7"/>
  <c r="N6825" i="7"/>
  <c r="N6826" i="7"/>
  <c r="N6827" i="7"/>
  <c r="N6828" i="7"/>
  <c r="N6829" i="7"/>
  <c r="N6830" i="7"/>
  <c r="N6831" i="7"/>
  <c r="N6832" i="7"/>
  <c r="N6833" i="7"/>
  <c r="N6834" i="7"/>
  <c r="N6835" i="7"/>
  <c r="N6836" i="7"/>
  <c r="N6837" i="7"/>
  <c r="N6838" i="7"/>
  <c r="N6839" i="7"/>
  <c r="N6840" i="7"/>
  <c r="N6841" i="7"/>
  <c r="N6842" i="7"/>
  <c r="N6843" i="7"/>
  <c r="N6844" i="7"/>
  <c r="N6845" i="7"/>
  <c r="N6846" i="7"/>
  <c r="N6847" i="7"/>
  <c r="N6848" i="7"/>
  <c r="N6849" i="7"/>
  <c r="N6850" i="7"/>
  <c r="N6851" i="7"/>
  <c r="N6852" i="7"/>
  <c r="N6853" i="7"/>
  <c r="N6854" i="7"/>
  <c r="N6855" i="7"/>
  <c r="N6856" i="7"/>
  <c r="N6857" i="7"/>
  <c r="N6858" i="7"/>
  <c r="N6859" i="7"/>
  <c r="N6860" i="7"/>
  <c r="N6861" i="7"/>
  <c r="N6862" i="7"/>
  <c r="N6863" i="7"/>
  <c r="N6864" i="7"/>
  <c r="N6865" i="7"/>
  <c r="N6866" i="7"/>
  <c r="N6867" i="7"/>
  <c r="N6868" i="7"/>
  <c r="N6869" i="7"/>
  <c r="N6870" i="7"/>
  <c r="N6871" i="7"/>
  <c r="N6872" i="7"/>
  <c r="N6873" i="7"/>
  <c r="N6874" i="7"/>
  <c r="N6875" i="7"/>
  <c r="N6876" i="7"/>
  <c r="N6877" i="7"/>
  <c r="N6878" i="7"/>
  <c r="N6879" i="7"/>
  <c r="N6880" i="7"/>
  <c r="N6881" i="7"/>
  <c r="N6882" i="7"/>
  <c r="N6883" i="7"/>
  <c r="N6884" i="7"/>
  <c r="N6885" i="7"/>
  <c r="N6886" i="7"/>
  <c r="N6887" i="7"/>
  <c r="N6888" i="7"/>
  <c r="N6889" i="7"/>
  <c r="N6890" i="7"/>
  <c r="N6891" i="7"/>
  <c r="N6892" i="7"/>
  <c r="N6893" i="7"/>
  <c r="N6894" i="7"/>
  <c r="N6895" i="7"/>
  <c r="N6896" i="7"/>
  <c r="N6897" i="7"/>
  <c r="N6898" i="7"/>
  <c r="N6899" i="7"/>
  <c r="N6900" i="7"/>
  <c r="N6901" i="7"/>
  <c r="N6902" i="7"/>
  <c r="N6903" i="7"/>
  <c r="N6904" i="7"/>
  <c r="N6905" i="7"/>
  <c r="N6906" i="7"/>
  <c r="N6907" i="7"/>
  <c r="N6908" i="7"/>
  <c r="N6909" i="7"/>
  <c r="N6910" i="7"/>
  <c r="N6911" i="7"/>
  <c r="N6912" i="7"/>
  <c r="N6913" i="7"/>
  <c r="N6914" i="7"/>
  <c r="N6915" i="7"/>
  <c r="N6916" i="7"/>
  <c r="N6917" i="7"/>
  <c r="N6918" i="7"/>
  <c r="N6919" i="7"/>
  <c r="N6920" i="7"/>
  <c r="N6921" i="7"/>
  <c r="N6922" i="7"/>
  <c r="N6923" i="7"/>
  <c r="N6924" i="7"/>
  <c r="N6925" i="7"/>
  <c r="N6926" i="7"/>
  <c r="N6927" i="7"/>
  <c r="N6928" i="7"/>
  <c r="N6929" i="7"/>
  <c r="N6930" i="7"/>
  <c r="N6931" i="7"/>
  <c r="N6932" i="7"/>
  <c r="N6933" i="7"/>
  <c r="N6934" i="7"/>
  <c r="N6935" i="7"/>
  <c r="N6936" i="7"/>
  <c r="N6937" i="7"/>
  <c r="N6938" i="7"/>
  <c r="N6939" i="7"/>
  <c r="N6940" i="7"/>
  <c r="N6941" i="7"/>
  <c r="N6942" i="7"/>
  <c r="N6943" i="7"/>
  <c r="N6944" i="7"/>
  <c r="N6945" i="7"/>
  <c r="N6946" i="7"/>
  <c r="N6947" i="7"/>
  <c r="N6948" i="7"/>
  <c r="N6949" i="7"/>
  <c r="N6950" i="7"/>
  <c r="N6951" i="7"/>
  <c r="N6952" i="7"/>
  <c r="N6953" i="7"/>
  <c r="N6954" i="7"/>
  <c r="N6955" i="7"/>
  <c r="N6956" i="7"/>
  <c r="N6957" i="7"/>
  <c r="N6958" i="7"/>
  <c r="N6959" i="7"/>
  <c r="N6960" i="7"/>
  <c r="N6961" i="7"/>
  <c r="N6962" i="7"/>
  <c r="N6963" i="7"/>
  <c r="N6964" i="7"/>
  <c r="N6965" i="7"/>
  <c r="N6966" i="7"/>
  <c r="N6967" i="7"/>
  <c r="N6968" i="7"/>
  <c r="N6969" i="7"/>
  <c r="N6970" i="7"/>
  <c r="N6971" i="7"/>
  <c r="N6972" i="7"/>
  <c r="N6973" i="7"/>
  <c r="N6974" i="7"/>
  <c r="N6975" i="7"/>
  <c r="N6976" i="7"/>
  <c r="N6977" i="7"/>
  <c r="N6978" i="7"/>
  <c r="N6979" i="7"/>
  <c r="N6980" i="7"/>
  <c r="N6981" i="7"/>
  <c r="N6982" i="7"/>
  <c r="N6983" i="7"/>
  <c r="N6984" i="7"/>
  <c r="N6985" i="7"/>
  <c r="N6986" i="7"/>
  <c r="N6987" i="7"/>
  <c r="N6988" i="7"/>
  <c r="N6989" i="7"/>
  <c r="N6990" i="7"/>
  <c r="N6991" i="7"/>
  <c r="N6992" i="7"/>
  <c r="N6993" i="7"/>
  <c r="N6994" i="7"/>
  <c r="N6995" i="7"/>
  <c r="N6996" i="7"/>
  <c r="N6997" i="7"/>
  <c r="N6998" i="7"/>
  <c r="N6999" i="7"/>
  <c r="N7000" i="7"/>
  <c r="N7001" i="7"/>
  <c r="N7002" i="7"/>
  <c r="N7003" i="7"/>
  <c r="N7004" i="7"/>
  <c r="N7005" i="7"/>
  <c r="N7006" i="7"/>
  <c r="N7007" i="7"/>
  <c r="N7008" i="7"/>
  <c r="N7009" i="7"/>
  <c r="N7010" i="7"/>
  <c r="N7011" i="7"/>
  <c r="N7012" i="7"/>
  <c r="N7013" i="7"/>
  <c r="N7014" i="7"/>
  <c r="N7015" i="7"/>
  <c r="N7016" i="7"/>
  <c r="N7017" i="7"/>
  <c r="N7018" i="7"/>
  <c r="N7019" i="7"/>
  <c r="N7020" i="7"/>
  <c r="N7021" i="7"/>
  <c r="N7022" i="7"/>
  <c r="N7023" i="7"/>
  <c r="N7024" i="7"/>
  <c r="N7025" i="7"/>
  <c r="N7026" i="7"/>
  <c r="N7027" i="7"/>
  <c r="N7028" i="7"/>
  <c r="N7029" i="7"/>
  <c r="N7030" i="7"/>
  <c r="N7031" i="7"/>
  <c r="N7032" i="7"/>
  <c r="N7033" i="7"/>
  <c r="N7034" i="7"/>
  <c r="N7035" i="7"/>
  <c r="N7036" i="7"/>
  <c r="N7037" i="7"/>
  <c r="N7038" i="7"/>
  <c r="N7039" i="7"/>
  <c r="N7040" i="7"/>
  <c r="N7041" i="7"/>
  <c r="N7042" i="7"/>
  <c r="N7043" i="7"/>
  <c r="N7044" i="7"/>
  <c r="N7045" i="7"/>
  <c r="N7046" i="7"/>
  <c r="N7047" i="7"/>
  <c r="N7048" i="7"/>
  <c r="N7049" i="7"/>
  <c r="N7050" i="7"/>
  <c r="N7051" i="7"/>
  <c r="N7052" i="7"/>
  <c r="N7053" i="7"/>
  <c r="N7054" i="7"/>
  <c r="N7055" i="7"/>
  <c r="N7056" i="7"/>
  <c r="N7057" i="7"/>
  <c r="N7058" i="7"/>
  <c r="N7059" i="7"/>
  <c r="N7060" i="7"/>
  <c r="N7061" i="7"/>
  <c r="N7062" i="7"/>
  <c r="N7063" i="7"/>
  <c r="N7064" i="7"/>
  <c r="N7065" i="7"/>
  <c r="N7066" i="7"/>
  <c r="N7067" i="7"/>
  <c r="N7068" i="7"/>
  <c r="N7069" i="7"/>
  <c r="N7070" i="7"/>
  <c r="N7071" i="7"/>
  <c r="N7072" i="7"/>
  <c r="N7073" i="7"/>
  <c r="N7074" i="7"/>
  <c r="N7075" i="7"/>
  <c r="N7076" i="7"/>
  <c r="N7077" i="7"/>
  <c r="N7078" i="7"/>
  <c r="N7079" i="7"/>
  <c r="N7080" i="7"/>
  <c r="N7081" i="7"/>
  <c r="N7082" i="7"/>
  <c r="N7083" i="7"/>
  <c r="N7084" i="7"/>
  <c r="N7085" i="7"/>
  <c r="N7086" i="7"/>
  <c r="N7087" i="7"/>
  <c r="N7088" i="7"/>
  <c r="N7089" i="7"/>
  <c r="N7090" i="7"/>
  <c r="N7091" i="7"/>
  <c r="N7092" i="7"/>
  <c r="N7093" i="7"/>
  <c r="N7094" i="7"/>
  <c r="N7095" i="7"/>
  <c r="N7096" i="7"/>
  <c r="N7097" i="7"/>
  <c r="N7098" i="7"/>
  <c r="N7099" i="7"/>
  <c r="N7100" i="7"/>
  <c r="N7101" i="7"/>
  <c r="N7102" i="7"/>
  <c r="N7103" i="7"/>
  <c r="N7104" i="7"/>
  <c r="N7105" i="7"/>
  <c r="N7106" i="7"/>
  <c r="N7107" i="7"/>
  <c r="N7108" i="7"/>
  <c r="N7109" i="7"/>
  <c r="N7110" i="7"/>
  <c r="N7111" i="7"/>
  <c r="N7112" i="7"/>
  <c r="N7113" i="7"/>
  <c r="N7114" i="7"/>
  <c r="N7115" i="7"/>
  <c r="N7116" i="7"/>
  <c r="N7117" i="7"/>
  <c r="N7118" i="7"/>
  <c r="N7119" i="7"/>
  <c r="N7120" i="7"/>
  <c r="N7121" i="7"/>
  <c r="N7122" i="7"/>
  <c r="N7123" i="7"/>
  <c r="N7124" i="7"/>
  <c r="N7125" i="7"/>
  <c r="N7126" i="7"/>
  <c r="N7127" i="7"/>
  <c r="N7128" i="7"/>
  <c r="N7129" i="7"/>
  <c r="N7130" i="7"/>
  <c r="N7131" i="7"/>
  <c r="N7132" i="7"/>
  <c r="N7133" i="7"/>
  <c r="N7134" i="7"/>
  <c r="N7135" i="7"/>
  <c r="N7136" i="7"/>
  <c r="N7137" i="7"/>
  <c r="N7138" i="7"/>
  <c r="N7139" i="7"/>
  <c r="N7140" i="7"/>
  <c r="N7141" i="7"/>
  <c r="N7142" i="7"/>
  <c r="N7143" i="7"/>
  <c r="N7144" i="7"/>
  <c r="N7145" i="7"/>
  <c r="N7146" i="7"/>
  <c r="N7147" i="7"/>
  <c r="N7148" i="7"/>
  <c r="N7149" i="7"/>
  <c r="N7150" i="7"/>
  <c r="N7151" i="7"/>
  <c r="N7152" i="7"/>
  <c r="N7153" i="7"/>
  <c r="N7154" i="7"/>
  <c r="N7155" i="7"/>
  <c r="N7156" i="7"/>
  <c r="N7157" i="7"/>
  <c r="N7158" i="7"/>
  <c r="N7159" i="7"/>
  <c r="N7160" i="7"/>
  <c r="N7161" i="7"/>
  <c r="N7162" i="7"/>
  <c r="N7163" i="7"/>
  <c r="N7164" i="7"/>
  <c r="N7165" i="7"/>
  <c r="N7166" i="7"/>
  <c r="N7167" i="7"/>
  <c r="N7168" i="7"/>
  <c r="N7169" i="7"/>
  <c r="N7170" i="7"/>
  <c r="N7171" i="7"/>
  <c r="N7172" i="7"/>
  <c r="N7173" i="7"/>
  <c r="N7174" i="7"/>
  <c r="N7175" i="7"/>
  <c r="N7176" i="7"/>
  <c r="N7177" i="7"/>
  <c r="N7178" i="7"/>
  <c r="N7179" i="7"/>
  <c r="N7180" i="7"/>
  <c r="N7181" i="7"/>
  <c r="N7182" i="7"/>
  <c r="N7183" i="7"/>
  <c r="N7184" i="7"/>
  <c r="N7185" i="7"/>
  <c r="N7186" i="7"/>
  <c r="N7187" i="7"/>
  <c r="N7188" i="7"/>
  <c r="N7189" i="7"/>
  <c r="N7190" i="7"/>
  <c r="N7191" i="7"/>
  <c r="N7192" i="7"/>
  <c r="N7193" i="7"/>
  <c r="N7194" i="7"/>
  <c r="N7195" i="7"/>
  <c r="N7196" i="7"/>
  <c r="N7197" i="7"/>
  <c r="N7198" i="7"/>
  <c r="N7199" i="7"/>
  <c r="N7200" i="7"/>
  <c r="N7201" i="7"/>
  <c r="N7202" i="7"/>
  <c r="N7203" i="7"/>
  <c r="N7204" i="7"/>
  <c r="N7205" i="7"/>
  <c r="N7206" i="7"/>
  <c r="N7207" i="7"/>
  <c r="N7208" i="7"/>
  <c r="N7209" i="7"/>
  <c r="N7210" i="7"/>
  <c r="N7211" i="7"/>
  <c r="N7212" i="7"/>
  <c r="N7213" i="7"/>
  <c r="N7214" i="7"/>
  <c r="N7215" i="7"/>
  <c r="N7216" i="7"/>
  <c r="N7217" i="7"/>
  <c r="N7218" i="7"/>
  <c r="N7219" i="7"/>
  <c r="N7220" i="7"/>
  <c r="N7221" i="7"/>
  <c r="N7222" i="7"/>
  <c r="N7223" i="7"/>
  <c r="N7224" i="7"/>
  <c r="N7225" i="7"/>
  <c r="N7226" i="7"/>
  <c r="N7227" i="7"/>
  <c r="N7228" i="7"/>
  <c r="N7229" i="7"/>
  <c r="N7230" i="7"/>
  <c r="N7231" i="7"/>
  <c r="N7232" i="7"/>
  <c r="N7233" i="7"/>
  <c r="N7234" i="7"/>
  <c r="N7235" i="7"/>
  <c r="N7236" i="7"/>
  <c r="N7237" i="7"/>
  <c r="N7238" i="7"/>
  <c r="N7239" i="7"/>
  <c r="N7240" i="7"/>
  <c r="N7241" i="7"/>
  <c r="N7242" i="7"/>
  <c r="N7243" i="7"/>
  <c r="N7244" i="7"/>
  <c r="N7245" i="7"/>
  <c r="N7246" i="7"/>
  <c r="N7247" i="7"/>
  <c r="N7248" i="7"/>
  <c r="N7249" i="7"/>
  <c r="N7250" i="7"/>
  <c r="N7251" i="7"/>
  <c r="N7252" i="7"/>
  <c r="N7253" i="7"/>
  <c r="N7254" i="7"/>
  <c r="N7255" i="7"/>
  <c r="N7256" i="7"/>
  <c r="N7257" i="7"/>
  <c r="N7258" i="7"/>
  <c r="N7259" i="7"/>
  <c r="N7260" i="7"/>
  <c r="N7261" i="7"/>
  <c r="N7262" i="7"/>
  <c r="N7263" i="7"/>
  <c r="N7264" i="7"/>
  <c r="N7265" i="7"/>
  <c r="N7266" i="7"/>
  <c r="N7267" i="7"/>
  <c r="N7268" i="7"/>
  <c r="N7269" i="7"/>
  <c r="N7270" i="7"/>
  <c r="N7271" i="7"/>
  <c r="N7272" i="7"/>
  <c r="N7273" i="7"/>
  <c r="N7274" i="7"/>
  <c r="N7275" i="7"/>
  <c r="N7276" i="7"/>
  <c r="N7277" i="7"/>
  <c r="N7278" i="7"/>
  <c r="N7279" i="7"/>
  <c r="N7280" i="7"/>
  <c r="N7281" i="7"/>
  <c r="N7282" i="7"/>
  <c r="N7283" i="7"/>
  <c r="N7284" i="7"/>
  <c r="N7285" i="7"/>
  <c r="N7286" i="7"/>
  <c r="N7287" i="7"/>
  <c r="N7288" i="7"/>
  <c r="N7289" i="7"/>
  <c r="N7290" i="7"/>
  <c r="N7291" i="7"/>
  <c r="N7292" i="7"/>
  <c r="N7293" i="7"/>
  <c r="N7294" i="7"/>
  <c r="N7295" i="7"/>
  <c r="N7296" i="7"/>
  <c r="N7297" i="7"/>
  <c r="N7298" i="7"/>
  <c r="N7299" i="7"/>
  <c r="N7300" i="7"/>
  <c r="N7301" i="7"/>
  <c r="N7302" i="7"/>
  <c r="N7303" i="7"/>
  <c r="N7304" i="7"/>
  <c r="N7305" i="7"/>
  <c r="N7306" i="7"/>
  <c r="N7307" i="7"/>
  <c r="N7308" i="7"/>
  <c r="N7309" i="7"/>
  <c r="N7310" i="7"/>
  <c r="N7311" i="7"/>
  <c r="N7312" i="7"/>
  <c r="N7313" i="7"/>
  <c r="N7314" i="7"/>
  <c r="N7315" i="7"/>
  <c r="N7316" i="7"/>
  <c r="N7317" i="7"/>
  <c r="N7318" i="7"/>
  <c r="N7319" i="7"/>
  <c r="N7320" i="7"/>
  <c r="N7321" i="7"/>
  <c r="N7322" i="7"/>
  <c r="N7323" i="7"/>
  <c r="N7324" i="7"/>
  <c r="N7325" i="7"/>
  <c r="N7326" i="7"/>
  <c r="N7327" i="7"/>
  <c r="N7328" i="7"/>
  <c r="N7329" i="7"/>
  <c r="N7330" i="7"/>
  <c r="N7331" i="7"/>
  <c r="N7332" i="7"/>
  <c r="N7333" i="7"/>
  <c r="N7334" i="7"/>
  <c r="N7335" i="7"/>
  <c r="N7336" i="7"/>
  <c r="N7337" i="7"/>
  <c r="N7338" i="7"/>
  <c r="N7339" i="7"/>
  <c r="N7340" i="7"/>
  <c r="N7341" i="7"/>
  <c r="N7342" i="7"/>
  <c r="N7343" i="7"/>
  <c r="N7344" i="7"/>
  <c r="N7345" i="7"/>
  <c r="N7346" i="7"/>
  <c r="N7347" i="7"/>
  <c r="N7348" i="7"/>
  <c r="N7349" i="7"/>
  <c r="N7350" i="7"/>
  <c r="N7351" i="7"/>
  <c r="N7352" i="7"/>
  <c r="N7353" i="7"/>
  <c r="N7354" i="7"/>
  <c r="N7355" i="7"/>
  <c r="N7356" i="7"/>
  <c r="N7357" i="7"/>
  <c r="N7358" i="7"/>
  <c r="N7359" i="7"/>
  <c r="N7360" i="7"/>
  <c r="N7361" i="7"/>
  <c r="N7362" i="7"/>
  <c r="N7363" i="7"/>
  <c r="N7364" i="7"/>
  <c r="N7365" i="7"/>
  <c r="N7366" i="7"/>
  <c r="N7367" i="7"/>
  <c r="N7368" i="7"/>
  <c r="N7369" i="7"/>
  <c r="N7370" i="7"/>
  <c r="N7371" i="7"/>
  <c r="N7372" i="7"/>
  <c r="N7373" i="7"/>
  <c r="N7374" i="7"/>
  <c r="N7375" i="7"/>
  <c r="N7376" i="7"/>
  <c r="N7377" i="7"/>
  <c r="N7378" i="7"/>
  <c r="N7379" i="7"/>
  <c r="N7380" i="7"/>
  <c r="N7381" i="7"/>
  <c r="N7382" i="7"/>
  <c r="N7383" i="7"/>
  <c r="N7384" i="7"/>
  <c r="N7385" i="7"/>
  <c r="N7386" i="7"/>
  <c r="N7387" i="7"/>
  <c r="N7388" i="7"/>
  <c r="N7389" i="7"/>
  <c r="N7390" i="7"/>
  <c r="N7391" i="7"/>
  <c r="N7392" i="7"/>
  <c r="N7393" i="7"/>
  <c r="N7394" i="7"/>
  <c r="N7395" i="7"/>
  <c r="N7396" i="7"/>
  <c r="N7397" i="7"/>
  <c r="N7398" i="7"/>
  <c r="N7399" i="7"/>
  <c r="N7400" i="7"/>
  <c r="N7401" i="7"/>
  <c r="N7402" i="7"/>
  <c r="N7403" i="7"/>
  <c r="N7404" i="7"/>
  <c r="N7405" i="7"/>
  <c r="N7406" i="7"/>
  <c r="N7407" i="7"/>
  <c r="N7408" i="7"/>
  <c r="N7409" i="7"/>
  <c r="N7410" i="7"/>
  <c r="N7411" i="7"/>
  <c r="N7412" i="7"/>
  <c r="N7413" i="7"/>
  <c r="N7414" i="7"/>
  <c r="N7415" i="7"/>
  <c r="N7416" i="7"/>
  <c r="N7417" i="7"/>
  <c r="N7418" i="7"/>
  <c r="N7419" i="7"/>
  <c r="N7420" i="7"/>
  <c r="N7421" i="7"/>
  <c r="N7422" i="7"/>
  <c r="N7423" i="7"/>
  <c r="N7424" i="7"/>
  <c r="N7425" i="7"/>
  <c r="N7426" i="7"/>
  <c r="N7427" i="7"/>
  <c r="N7428" i="7"/>
  <c r="N7429" i="7"/>
  <c r="N7430" i="7"/>
  <c r="N7431" i="7"/>
  <c r="N7432" i="7"/>
  <c r="N7433" i="7"/>
  <c r="N7434" i="7"/>
  <c r="N7435" i="7"/>
  <c r="N7436" i="7"/>
  <c r="N7437" i="7"/>
  <c r="N7438" i="7"/>
  <c r="N7439" i="7"/>
  <c r="N7440" i="7"/>
  <c r="N7441" i="7"/>
  <c r="N7442" i="7"/>
  <c r="N7443" i="7"/>
  <c r="N7444" i="7"/>
  <c r="N7445" i="7"/>
  <c r="N7446" i="7"/>
  <c r="N7447" i="7"/>
  <c r="N7448" i="7"/>
  <c r="N7449" i="7"/>
  <c r="N7450" i="7"/>
  <c r="N7451" i="7"/>
  <c r="N7452" i="7"/>
  <c r="N7453" i="7"/>
  <c r="N7454" i="7"/>
  <c r="N7455" i="7"/>
  <c r="N7456" i="7"/>
  <c r="N7457" i="7"/>
  <c r="N7458" i="7"/>
  <c r="N7459" i="7"/>
  <c r="N7460" i="7"/>
  <c r="N7461" i="7"/>
  <c r="N7462" i="7"/>
  <c r="N7463" i="7"/>
  <c r="N7464" i="7"/>
  <c r="N7465" i="7"/>
  <c r="N7466" i="7"/>
  <c r="N7467" i="7"/>
  <c r="N7468" i="7"/>
  <c r="N7469" i="7"/>
  <c r="N7470" i="7"/>
  <c r="N7471" i="7"/>
  <c r="N7472" i="7"/>
  <c r="N7473" i="7"/>
  <c r="N7474" i="7"/>
  <c r="N7475" i="7"/>
  <c r="N7476" i="7"/>
  <c r="N7477" i="7"/>
  <c r="N7478" i="7"/>
  <c r="N7479" i="7"/>
  <c r="N7480" i="7"/>
  <c r="N7481" i="7"/>
  <c r="N7482" i="7"/>
  <c r="N7483" i="7"/>
  <c r="N7484" i="7"/>
  <c r="N7485" i="7"/>
  <c r="N7486" i="7"/>
  <c r="N7487" i="7"/>
  <c r="N7488" i="7"/>
  <c r="N7489" i="7"/>
  <c r="N7490" i="7"/>
  <c r="N7491" i="7"/>
  <c r="N7492" i="7"/>
  <c r="N7493" i="7"/>
  <c r="N7494" i="7"/>
  <c r="N7495" i="7"/>
  <c r="N7496" i="7"/>
  <c r="N7497" i="7"/>
  <c r="N7498" i="7"/>
  <c r="N7499" i="7"/>
  <c r="N7500" i="7"/>
  <c r="N7501" i="7"/>
  <c r="N7502" i="7"/>
  <c r="N7503" i="7"/>
  <c r="N7504" i="7"/>
  <c r="N7505" i="7"/>
  <c r="N7506" i="7"/>
  <c r="N7507" i="7"/>
  <c r="N7508" i="7"/>
  <c r="N7509" i="7"/>
  <c r="N7510" i="7"/>
  <c r="N7511" i="7"/>
  <c r="N7512" i="7"/>
  <c r="N7513" i="7"/>
  <c r="N7514" i="7"/>
  <c r="N7515" i="7"/>
  <c r="N7516" i="7"/>
  <c r="N7517" i="7"/>
  <c r="N7518" i="7"/>
  <c r="N7519" i="7"/>
  <c r="N7520" i="7"/>
  <c r="N7521" i="7"/>
  <c r="N7522" i="7"/>
  <c r="N7523" i="7"/>
  <c r="N7524" i="7"/>
  <c r="N7525" i="7"/>
  <c r="N7526" i="7"/>
  <c r="N7527" i="7"/>
  <c r="N7528" i="7"/>
  <c r="N7529" i="7"/>
  <c r="N7530" i="7"/>
  <c r="N7531" i="7"/>
  <c r="N7532" i="7"/>
  <c r="N7533" i="7"/>
  <c r="N7534" i="7"/>
  <c r="N7535" i="7"/>
  <c r="N7536" i="7"/>
  <c r="N7537" i="7"/>
  <c r="N7538" i="7"/>
  <c r="N7539" i="7"/>
  <c r="N7540" i="7"/>
  <c r="N7541" i="7"/>
  <c r="N7542" i="7"/>
  <c r="N7543" i="7"/>
  <c r="N7544" i="7"/>
  <c r="N7545" i="7"/>
  <c r="N7546" i="7"/>
  <c r="N7547" i="7"/>
  <c r="N7548" i="7"/>
  <c r="N7549" i="7"/>
  <c r="N7550" i="7"/>
  <c r="N7551" i="7"/>
  <c r="N7552" i="7"/>
  <c r="N7553" i="7"/>
  <c r="N7554" i="7"/>
  <c r="N7555" i="7"/>
  <c r="N7556" i="7"/>
  <c r="N7557" i="7"/>
  <c r="N7558" i="7"/>
  <c r="N7559" i="7"/>
  <c r="N7560" i="7"/>
  <c r="N7561" i="7"/>
  <c r="N7562" i="7"/>
  <c r="N7563" i="7"/>
  <c r="N7564" i="7"/>
  <c r="N7565" i="7"/>
  <c r="N7566" i="7"/>
  <c r="N7567" i="7"/>
  <c r="N7568" i="7"/>
  <c r="N7569" i="7"/>
  <c r="N7570" i="7"/>
  <c r="N7571" i="7"/>
  <c r="N7572" i="7"/>
  <c r="N7573" i="7"/>
  <c r="N7574" i="7"/>
  <c r="N7575" i="7"/>
  <c r="N7576" i="7"/>
  <c r="N7577" i="7"/>
  <c r="N7578" i="7"/>
  <c r="N7579" i="7"/>
  <c r="N7580" i="7"/>
  <c r="N7581" i="7"/>
  <c r="N7582" i="7"/>
  <c r="N7583" i="7"/>
  <c r="N7584" i="7"/>
  <c r="N7585" i="7"/>
  <c r="N7586" i="7"/>
  <c r="N7587" i="7"/>
  <c r="N7588" i="7"/>
  <c r="N7589" i="7"/>
  <c r="N7590" i="7"/>
  <c r="N7591" i="7"/>
  <c r="N7592" i="7"/>
  <c r="N7593" i="7"/>
  <c r="N7594" i="7"/>
  <c r="N7595" i="7"/>
  <c r="N7596" i="7"/>
  <c r="N7597" i="7"/>
  <c r="N7598" i="7"/>
  <c r="N7599" i="7"/>
  <c r="N7600" i="7"/>
  <c r="N7601" i="7"/>
  <c r="N7602" i="7"/>
  <c r="N7603" i="7"/>
  <c r="N7604" i="7"/>
  <c r="N7605" i="7"/>
  <c r="N7606" i="7"/>
  <c r="N7607" i="7"/>
  <c r="N7608" i="7"/>
  <c r="N7609" i="7"/>
  <c r="N7610" i="7"/>
  <c r="N7611" i="7"/>
  <c r="N7612" i="7"/>
  <c r="N7613" i="7"/>
  <c r="N7614" i="7"/>
  <c r="N7615" i="7"/>
  <c r="N7616" i="7"/>
  <c r="N7617" i="7"/>
  <c r="N7618" i="7"/>
  <c r="N7619" i="7"/>
  <c r="N7620" i="7"/>
  <c r="N7621" i="7"/>
  <c r="N7622" i="7"/>
  <c r="N7623" i="7"/>
  <c r="N7624" i="7"/>
  <c r="N7625" i="7"/>
  <c r="N7626" i="7"/>
  <c r="N7627" i="7"/>
  <c r="N7628" i="7"/>
  <c r="N7629" i="7"/>
  <c r="N7630" i="7"/>
  <c r="N7631" i="7"/>
  <c r="N7632" i="7"/>
  <c r="N7633" i="7"/>
  <c r="N7634" i="7"/>
  <c r="N7635" i="7"/>
  <c r="N7636" i="7"/>
  <c r="N7637" i="7"/>
  <c r="N7638" i="7"/>
  <c r="N7639" i="7"/>
  <c r="N7640" i="7"/>
  <c r="N7641" i="7"/>
  <c r="N7642" i="7"/>
  <c r="N7643" i="7"/>
  <c r="N7644" i="7"/>
  <c r="N7645" i="7"/>
  <c r="N7646" i="7"/>
  <c r="N7647" i="7"/>
  <c r="N7648" i="7"/>
  <c r="N7649" i="7"/>
  <c r="N7650" i="7"/>
  <c r="N7651" i="7"/>
  <c r="N7652" i="7"/>
  <c r="N7653" i="7"/>
  <c r="N7654" i="7"/>
  <c r="N7655" i="7"/>
  <c r="N7656" i="7"/>
  <c r="N7657" i="7"/>
  <c r="N7658" i="7"/>
  <c r="N7659" i="7"/>
  <c r="N7660" i="7"/>
  <c r="N7661" i="7"/>
  <c r="N7662" i="7"/>
  <c r="N7663" i="7"/>
  <c r="N7664" i="7"/>
  <c r="N7665" i="7"/>
  <c r="N7666" i="7"/>
  <c r="N7667" i="7"/>
  <c r="N7668" i="7"/>
  <c r="N7669" i="7"/>
  <c r="N7670" i="7"/>
  <c r="N7671" i="7"/>
  <c r="N7672" i="7"/>
  <c r="N7673" i="7"/>
  <c r="N7674" i="7"/>
  <c r="N7675" i="7"/>
  <c r="N7676" i="7"/>
  <c r="N7677" i="7"/>
  <c r="N7678" i="7"/>
  <c r="N7679" i="7"/>
  <c r="N7680" i="7"/>
  <c r="N7681" i="7"/>
  <c r="N7682" i="7"/>
  <c r="N7683" i="7"/>
  <c r="N7684" i="7"/>
  <c r="N7685" i="7"/>
  <c r="N7686" i="7"/>
  <c r="N7687" i="7"/>
  <c r="N7688" i="7"/>
  <c r="N7689" i="7"/>
  <c r="N7690" i="7"/>
  <c r="N7691" i="7"/>
  <c r="N7692" i="7"/>
  <c r="N7693" i="7"/>
  <c r="N7694" i="7"/>
  <c r="N7695" i="7"/>
  <c r="N7696" i="7"/>
  <c r="N7697" i="7"/>
  <c r="N7698" i="7"/>
  <c r="N7699" i="7"/>
  <c r="N7700" i="7"/>
  <c r="N7701" i="7"/>
  <c r="N7702" i="7"/>
  <c r="N7703" i="7"/>
  <c r="N7704" i="7"/>
  <c r="N7705" i="7"/>
  <c r="N7706" i="7"/>
  <c r="N7707" i="7"/>
  <c r="N7708" i="7"/>
  <c r="N7709" i="7"/>
  <c r="N7710" i="7"/>
  <c r="N7711" i="7"/>
  <c r="N7712" i="7"/>
  <c r="N7713" i="7"/>
  <c r="N7714" i="7"/>
  <c r="N7715" i="7"/>
  <c r="N7716" i="7"/>
  <c r="N7717" i="7"/>
  <c r="N7718" i="7"/>
  <c r="N7719" i="7"/>
  <c r="N7720" i="7"/>
  <c r="N7721" i="7"/>
  <c r="N7722" i="7"/>
  <c r="N7723" i="7"/>
  <c r="N7724" i="7"/>
  <c r="N7725" i="7"/>
  <c r="N7726" i="7"/>
  <c r="N7727" i="7"/>
  <c r="N7728" i="7"/>
  <c r="N7729" i="7"/>
  <c r="N7730" i="7"/>
  <c r="N7731" i="7"/>
  <c r="N7732" i="7"/>
  <c r="N7733" i="7"/>
  <c r="N7734" i="7"/>
  <c r="N7735" i="7"/>
  <c r="N7736" i="7"/>
  <c r="N7737" i="7"/>
  <c r="N7738" i="7"/>
  <c r="N7739" i="7"/>
  <c r="N7740" i="7"/>
  <c r="N7741" i="7"/>
  <c r="N7742" i="7"/>
  <c r="N7743" i="7"/>
  <c r="N7744" i="7"/>
  <c r="N7745" i="7"/>
  <c r="N7746" i="7"/>
  <c r="N7747" i="7"/>
  <c r="N7748" i="7"/>
  <c r="N7749" i="7"/>
  <c r="N7750" i="7"/>
  <c r="N7751" i="7"/>
  <c r="N7752" i="7"/>
  <c r="N7753" i="7"/>
  <c r="N7754" i="7"/>
  <c r="N7755" i="7"/>
  <c r="N7756" i="7"/>
  <c r="N7757" i="7"/>
  <c r="N7758" i="7"/>
  <c r="N7759" i="7"/>
  <c r="N7760" i="7"/>
  <c r="N7761" i="7"/>
  <c r="N7762" i="7"/>
  <c r="N7763" i="7"/>
  <c r="N7764" i="7"/>
  <c r="N7765" i="7"/>
  <c r="N7766" i="7"/>
  <c r="N7767" i="7"/>
  <c r="N7768" i="7"/>
  <c r="N7769" i="7"/>
  <c r="N7770" i="7"/>
  <c r="N7771" i="7"/>
  <c r="N7772" i="7"/>
  <c r="N7773" i="7"/>
  <c r="N7774" i="7"/>
  <c r="N7775" i="7"/>
  <c r="N7776" i="7"/>
  <c r="N7777" i="7"/>
  <c r="N7778" i="7"/>
  <c r="N7779" i="7"/>
  <c r="N7780" i="7"/>
  <c r="N7781" i="7"/>
  <c r="N7782" i="7"/>
  <c r="N7783" i="7"/>
  <c r="N7784" i="7"/>
  <c r="N7785" i="7"/>
  <c r="N7786" i="7"/>
  <c r="N7787" i="7"/>
  <c r="N7788" i="7"/>
  <c r="N7789" i="7"/>
  <c r="N7790" i="7"/>
  <c r="N7791" i="7"/>
  <c r="N7792" i="7"/>
  <c r="N7793" i="7"/>
  <c r="N7794" i="7"/>
  <c r="N7795" i="7"/>
  <c r="N7796" i="7"/>
  <c r="N7797" i="7"/>
  <c r="N7798" i="7"/>
  <c r="N7799" i="7"/>
  <c r="N7800" i="7"/>
  <c r="N7801" i="7"/>
  <c r="N7802" i="7"/>
  <c r="N7803" i="7"/>
  <c r="N7804" i="7"/>
  <c r="N7805" i="7"/>
  <c r="N7806" i="7"/>
  <c r="N7807" i="7"/>
  <c r="N7808" i="7"/>
  <c r="N7809" i="7"/>
  <c r="N7810" i="7"/>
  <c r="N7811" i="7"/>
  <c r="N7812" i="7"/>
  <c r="N7813" i="7"/>
  <c r="N7814" i="7"/>
  <c r="N7815" i="7"/>
  <c r="N7816" i="7"/>
  <c r="N7817" i="7"/>
  <c r="N7818" i="7"/>
  <c r="N7819" i="7"/>
  <c r="N7820" i="7"/>
  <c r="N7821" i="7"/>
  <c r="N7822" i="7"/>
  <c r="N7823" i="7"/>
  <c r="N7824" i="7"/>
  <c r="N7825" i="7"/>
  <c r="N7826" i="7"/>
  <c r="N7827" i="7"/>
  <c r="N7828" i="7"/>
  <c r="N7829" i="7"/>
  <c r="N7830" i="7"/>
  <c r="N7831" i="7"/>
  <c r="N7832" i="7"/>
  <c r="N7833" i="7"/>
  <c r="N7834" i="7"/>
  <c r="N7835" i="7"/>
  <c r="N7836" i="7"/>
  <c r="N7837" i="7"/>
  <c r="N7838" i="7"/>
  <c r="N7839" i="7"/>
  <c r="N7840" i="7"/>
  <c r="N7841" i="7"/>
  <c r="N7842" i="7"/>
  <c r="N7843" i="7"/>
  <c r="N7844" i="7"/>
  <c r="N7845" i="7"/>
  <c r="N7846" i="7"/>
  <c r="N7847" i="7"/>
  <c r="N7848" i="7"/>
  <c r="N7849" i="7"/>
  <c r="N7850" i="7"/>
  <c r="N7851" i="7"/>
  <c r="N7852" i="7"/>
  <c r="N7853" i="7"/>
  <c r="N7854" i="7"/>
  <c r="N7855" i="7"/>
  <c r="N7856" i="7"/>
  <c r="N7857" i="7"/>
  <c r="N7858" i="7"/>
  <c r="N7859" i="7"/>
  <c r="N7860" i="7"/>
  <c r="N7861" i="7"/>
  <c r="N7862" i="7"/>
  <c r="N7863" i="7"/>
  <c r="N7864" i="7"/>
  <c r="N7865" i="7"/>
  <c r="N7866" i="7"/>
  <c r="N7867" i="7"/>
  <c r="N7868" i="7"/>
  <c r="N7869" i="7"/>
  <c r="N7870" i="7"/>
  <c r="N7871" i="7"/>
  <c r="N7872" i="7"/>
  <c r="N7873" i="7"/>
  <c r="N7874" i="7"/>
  <c r="N7875" i="7"/>
  <c r="N7876" i="7"/>
  <c r="N7877" i="7"/>
  <c r="N7878" i="7"/>
  <c r="N7879" i="7"/>
  <c r="N7880" i="7"/>
  <c r="N7881" i="7"/>
  <c r="N7882" i="7"/>
  <c r="N7883" i="7"/>
  <c r="N7884" i="7"/>
  <c r="N7885" i="7"/>
  <c r="N7886" i="7"/>
  <c r="N7887" i="7"/>
  <c r="N7888" i="7"/>
  <c r="N7889" i="7"/>
  <c r="N7890" i="7"/>
  <c r="N7891" i="7"/>
  <c r="N7892" i="7"/>
  <c r="N7893" i="7"/>
  <c r="N7894" i="7"/>
  <c r="N7895" i="7"/>
  <c r="N7896" i="7"/>
  <c r="N7897" i="7"/>
  <c r="N7898" i="7"/>
  <c r="N7899" i="7"/>
  <c r="N7900" i="7"/>
  <c r="N7901" i="7"/>
  <c r="N7902" i="7"/>
  <c r="N7903" i="7"/>
  <c r="N7904" i="7"/>
  <c r="N7905" i="7"/>
  <c r="N7906" i="7"/>
  <c r="N7907" i="7"/>
  <c r="N7908" i="7"/>
  <c r="N7909" i="7"/>
  <c r="N7910" i="7"/>
  <c r="N7911" i="7"/>
  <c r="N7912" i="7"/>
  <c r="N7913" i="7"/>
  <c r="N7914" i="7"/>
  <c r="N7915" i="7"/>
  <c r="N7916" i="7"/>
  <c r="N7917" i="7"/>
  <c r="N7918" i="7"/>
  <c r="N7919" i="7"/>
  <c r="N7920" i="7"/>
  <c r="N7921" i="7"/>
  <c r="N7922" i="7"/>
  <c r="N7923" i="7"/>
  <c r="N7924" i="7"/>
  <c r="N7925" i="7"/>
  <c r="N7926" i="7"/>
  <c r="N7927" i="7"/>
  <c r="N7928" i="7"/>
  <c r="N7929" i="7"/>
  <c r="N7930" i="7"/>
  <c r="N7931" i="7"/>
  <c r="N7932" i="7"/>
  <c r="N7933" i="7"/>
  <c r="N7934" i="7"/>
  <c r="N7935" i="7"/>
  <c r="N7936" i="7"/>
  <c r="N7937" i="7"/>
  <c r="N7938" i="7"/>
  <c r="N7939" i="7"/>
  <c r="N7940" i="7"/>
  <c r="N7941" i="7"/>
  <c r="N7942" i="7"/>
  <c r="N7943" i="7"/>
  <c r="N7944" i="7"/>
  <c r="N7945" i="7"/>
  <c r="N7946" i="7"/>
  <c r="N7947" i="7"/>
  <c r="N7948" i="7"/>
  <c r="N7949" i="7"/>
  <c r="N7950" i="7"/>
  <c r="N7951" i="7"/>
  <c r="N7952" i="7"/>
  <c r="N7953" i="7"/>
  <c r="N7954" i="7"/>
  <c r="N7955" i="7"/>
  <c r="N7956" i="7"/>
  <c r="N7957" i="7"/>
  <c r="N7958" i="7"/>
  <c r="N7959" i="7"/>
  <c r="N7960" i="7"/>
  <c r="N7961" i="7"/>
  <c r="N7962" i="7"/>
  <c r="N7963" i="7"/>
  <c r="N7964" i="7"/>
  <c r="N7965" i="7"/>
  <c r="N7966" i="7"/>
  <c r="N7967" i="7"/>
  <c r="N7968" i="7"/>
  <c r="N7969" i="7"/>
  <c r="N7970" i="7"/>
  <c r="N7971" i="7"/>
  <c r="N7972" i="7"/>
  <c r="N7973" i="7"/>
  <c r="N7974" i="7"/>
  <c r="N7975" i="7"/>
  <c r="N7976" i="7"/>
  <c r="N7977" i="7"/>
  <c r="N7978" i="7"/>
  <c r="N7979" i="7"/>
  <c r="N7980" i="7"/>
  <c r="N7981" i="7"/>
  <c r="N7982" i="7"/>
  <c r="N7983" i="7"/>
  <c r="N7984" i="7"/>
  <c r="N7985" i="7"/>
  <c r="N7986" i="7"/>
  <c r="N7987" i="7"/>
  <c r="N7988" i="7"/>
  <c r="N7989" i="7"/>
  <c r="N7990" i="7"/>
  <c r="N7991" i="7"/>
  <c r="N7992" i="7"/>
  <c r="N7993" i="7"/>
  <c r="N7994" i="7"/>
  <c r="N7995" i="7"/>
  <c r="N7996" i="7"/>
  <c r="N7997" i="7"/>
  <c r="N7998" i="7"/>
  <c r="N7999" i="7"/>
  <c r="N8000" i="7"/>
  <c r="N8001" i="7"/>
  <c r="N8002" i="7"/>
  <c r="N8003" i="7"/>
  <c r="N8004" i="7"/>
  <c r="N8005" i="7"/>
  <c r="N8006" i="7"/>
  <c r="N8007" i="7"/>
  <c r="N8008" i="7"/>
  <c r="N8009" i="7"/>
  <c r="N8010" i="7"/>
  <c r="N8011" i="7"/>
  <c r="N8012" i="7"/>
  <c r="N8013" i="7"/>
  <c r="N8014" i="7"/>
  <c r="N8015" i="7"/>
  <c r="N8016" i="7"/>
  <c r="N8017" i="7"/>
  <c r="N8018" i="7"/>
  <c r="N8019" i="7"/>
  <c r="N8020" i="7"/>
  <c r="N8021" i="7"/>
  <c r="N8022" i="7"/>
  <c r="N8023" i="7"/>
  <c r="N8024" i="7"/>
  <c r="N8025" i="7"/>
  <c r="N8026" i="7"/>
  <c r="N8027" i="7"/>
  <c r="N8028" i="7"/>
  <c r="N8029" i="7"/>
  <c r="N8030" i="7"/>
  <c r="N8031" i="7"/>
  <c r="N8032" i="7"/>
  <c r="N8033" i="7"/>
  <c r="N8034" i="7"/>
  <c r="N8035" i="7"/>
  <c r="N8036" i="7"/>
  <c r="N8037" i="7"/>
  <c r="N8038" i="7"/>
  <c r="N8039" i="7"/>
  <c r="N8040" i="7"/>
  <c r="N8041" i="7"/>
  <c r="N8042" i="7"/>
  <c r="N8043" i="7"/>
  <c r="N8044" i="7"/>
  <c r="N8045" i="7"/>
  <c r="N8046" i="7"/>
  <c r="N8047" i="7"/>
  <c r="N8048" i="7"/>
  <c r="N8049" i="7"/>
  <c r="N8050" i="7"/>
  <c r="N8051" i="7"/>
  <c r="N8052" i="7"/>
  <c r="N8053" i="7"/>
  <c r="N8054" i="7"/>
  <c r="N8055" i="7"/>
  <c r="N8056" i="7"/>
  <c r="N8057" i="7"/>
  <c r="N8058" i="7"/>
  <c r="N8059" i="7"/>
  <c r="N8060" i="7"/>
  <c r="N8061" i="7"/>
  <c r="N8062" i="7"/>
  <c r="N8063" i="7"/>
  <c r="N8064" i="7"/>
  <c r="N8065" i="7"/>
  <c r="N8066" i="7"/>
  <c r="N8067" i="7"/>
  <c r="N8068" i="7"/>
  <c r="N8069" i="7"/>
  <c r="N8070" i="7"/>
  <c r="N8071" i="7"/>
  <c r="N8072" i="7"/>
  <c r="N8073" i="7"/>
  <c r="N8074" i="7"/>
  <c r="N8075" i="7"/>
  <c r="N8076" i="7"/>
  <c r="N8077" i="7"/>
  <c r="N8078" i="7"/>
  <c r="N8079" i="7"/>
  <c r="N8080" i="7"/>
  <c r="N8081" i="7"/>
  <c r="N8082" i="7"/>
  <c r="N8083" i="7"/>
  <c r="N8084" i="7"/>
  <c r="N8085" i="7"/>
  <c r="N8086" i="7"/>
  <c r="N8087" i="7"/>
  <c r="N8088" i="7"/>
  <c r="N8089" i="7"/>
  <c r="N8090" i="7"/>
  <c r="N8091" i="7"/>
  <c r="N8092" i="7"/>
  <c r="N8093" i="7"/>
  <c r="N8094" i="7"/>
  <c r="N8095" i="7"/>
  <c r="N8096" i="7"/>
  <c r="N8097" i="7"/>
  <c r="N8098" i="7"/>
  <c r="N8099" i="7"/>
  <c r="N8100" i="7"/>
  <c r="N8101" i="7"/>
  <c r="N8102" i="7"/>
  <c r="N8103" i="7"/>
  <c r="N8104" i="7"/>
  <c r="N8105" i="7"/>
  <c r="N8106" i="7"/>
  <c r="N8107" i="7"/>
  <c r="N8108" i="7"/>
  <c r="N8109" i="7"/>
  <c r="N8110" i="7"/>
  <c r="N8111" i="7"/>
  <c r="N8112" i="7"/>
  <c r="N8113" i="7"/>
  <c r="N8114" i="7"/>
  <c r="N8115" i="7"/>
  <c r="N8116" i="7"/>
  <c r="N8117" i="7"/>
  <c r="N8118" i="7"/>
  <c r="N8119" i="7"/>
  <c r="N8120" i="7"/>
  <c r="N8121" i="7"/>
  <c r="N8122" i="7"/>
  <c r="N8123" i="7"/>
  <c r="N8124" i="7"/>
  <c r="N8125" i="7"/>
  <c r="N8126" i="7"/>
  <c r="N8127" i="7"/>
  <c r="N8128" i="7"/>
  <c r="N8129" i="7"/>
  <c r="N8130" i="7"/>
  <c r="N8131" i="7"/>
  <c r="N8132" i="7"/>
  <c r="N8133" i="7"/>
  <c r="N8134" i="7"/>
  <c r="N8135" i="7"/>
  <c r="N8136" i="7"/>
  <c r="N8137" i="7"/>
  <c r="N8138" i="7"/>
  <c r="N8139" i="7"/>
  <c r="N8140" i="7"/>
  <c r="N8141" i="7"/>
  <c r="N8142" i="7"/>
  <c r="N8143" i="7"/>
  <c r="N8144" i="7"/>
  <c r="N8145" i="7"/>
  <c r="N8146" i="7"/>
  <c r="N8147" i="7"/>
  <c r="N8148" i="7"/>
  <c r="N8149" i="7"/>
  <c r="N8150" i="7"/>
  <c r="N8151" i="7"/>
  <c r="N8152" i="7"/>
  <c r="N8153" i="7"/>
  <c r="N8154" i="7"/>
  <c r="N8155" i="7"/>
  <c r="N8156" i="7"/>
  <c r="N8157" i="7"/>
  <c r="N8158" i="7"/>
  <c r="N8159" i="7"/>
  <c r="N8160" i="7"/>
  <c r="N8161" i="7"/>
  <c r="N8162" i="7"/>
  <c r="N8163" i="7"/>
  <c r="N8164" i="7"/>
  <c r="N8165" i="7"/>
  <c r="N8166" i="7"/>
  <c r="N8167" i="7"/>
  <c r="N8168" i="7"/>
  <c r="N8169" i="7"/>
  <c r="N8170" i="7"/>
  <c r="N8171" i="7"/>
  <c r="N8172" i="7"/>
  <c r="N8173" i="7"/>
  <c r="N8174" i="7"/>
  <c r="N8175" i="7"/>
  <c r="N8176" i="7"/>
  <c r="N8177" i="7"/>
  <c r="N8178" i="7"/>
  <c r="N8179" i="7"/>
  <c r="N8180" i="7"/>
  <c r="N8181" i="7"/>
  <c r="N8182" i="7"/>
  <c r="N8183" i="7"/>
  <c r="N8184" i="7"/>
  <c r="N8185" i="7"/>
  <c r="N8186" i="7"/>
  <c r="N8187" i="7"/>
  <c r="N8188" i="7"/>
  <c r="N8189" i="7"/>
  <c r="N8190" i="7"/>
  <c r="N8191" i="7"/>
  <c r="N8192" i="7"/>
  <c r="N8193" i="7"/>
  <c r="N8194" i="7"/>
  <c r="N8195" i="7"/>
  <c r="N8196" i="7"/>
  <c r="N8197" i="7"/>
  <c r="N8198" i="7"/>
  <c r="N8199" i="7"/>
  <c r="N8200" i="7"/>
  <c r="N8201" i="7"/>
  <c r="N8202" i="7"/>
  <c r="N8203" i="7"/>
  <c r="N8204" i="7"/>
  <c r="N8205" i="7"/>
  <c r="N8206" i="7"/>
  <c r="N8207" i="7"/>
  <c r="N8208" i="7"/>
  <c r="N8209" i="7"/>
  <c r="N8210" i="7"/>
  <c r="N8211" i="7"/>
  <c r="N8212" i="7"/>
  <c r="N8213" i="7"/>
  <c r="N8214" i="7"/>
  <c r="N8215" i="7"/>
  <c r="N8216" i="7"/>
  <c r="N8217" i="7"/>
  <c r="N8218" i="7"/>
  <c r="N8219" i="7"/>
  <c r="N8220" i="7"/>
  <c r="N8221" i="7"/>
  <c r="N8222" i="7"/>
  <c r="N8223" i="7"/>
  <c r="N8224" i="7"/>
  <c r="N8225" i="7"/>
  <c r="N8226" i="7"/>
  <c r="N8227" i="7"/>
  <c r="N8228" i="7"/>
  <c r="N8229" i="7"/>
  <c r="N8230" i="7"/>
  <c r="N8231" i="7"/>
  <c r="N8232" i="7"/>
  <c r="N8233" i="7"/>
  <c r="N8234" i="7"/>
  <c r="N8235" i="7"/>
  <c r="N8236" i="7"/>
  <c r="N8237" i="7"/>
  <c r="N8238" i="7"/>
  <c r="N8239" i="7"/>
  <c r="N8240" i="7"/>
  <c r="N8241" i="7"/>
  <c r="N8242" i="7"/>
  <c r="N8243" i="7"/>
  <c r="N8244" i="7"/>
  <c r="N8245" i="7"/>
  <c r="N8246" i="7"/>
  <c r="N8247" i="7"/>
  <c r="N8248" i="7"/>
  <c r="N8249" i="7"/>
  <c r="N8250" i="7"/>
  <c r="N8251" i="7"/>
  <c r="N8252" i="7"/>
  <c r="N8253" i="7"/>
  <c r="N8254" i="7"/>
  <c r="N8255" i="7"/>
  <c r="N8256" i="7"/>
  <c r="N8257" i="7"/>
  <c r="N8258" i="7"/>
  <c r="N8259" i="7"/>
  <c r="N8260" i="7"/>
  <c r="N8261" i="7"/>
  <c r="N8262" i="7"/>
  <c r="N8263" i="7"/>
  <c r="N8264" i="7"/>
  <c r="N8265" i="7"/>
  <c r="N8266" i="7"/>
  <c r="N8267" i="7"/>
  <c r="N8268" i="7"/>
  <c r="N8269" i="7"/>
  <c r="N8270" i="7"/>
  <c r="N8271" i="7"/>
  <c r="N8272" i="7"/>
  <c r="N8273" i="7"/>
  <c r="N8274" i="7"/>
  <c r="N8275" i="7"/>
  <c r="N8276" i="7"/>
  <c r="N8277" i="7"/>
  <c r="N8278" i="7"/>
  <c r="N8279" i="7"/>
  <c r="N8280" i="7"/>
  <c r="N8281" i="7"/>
  <c r="N8282" i="7"/>
  <c r="N8283" i="7"/>
  <c r="N8284" i="7"/>
  <c r="N8285" i="7"/>
  <c r="N8286" i="7"/>
  <c r="N8287" i="7"/>
  <c r="N8288" i="7"/>
  <c r="N8289" i="7"/>
  <c r="N8290" i="7"/>
  <c r="N8291" i="7"/>
  <c r="N8292" i="7"/>
  <c r="N8293" i="7"/>
  <c r="N8294" i="7"/>
  <c r="N8295" i="7"/>
  <c r="N8296" i="7"/>
  <c r="N8297" i="7"/>
  <c r="N8298" i="7"/>
  <c r="N8299" i="7"/>
  <c r="N8300" i="7"/>
  <c r="N8301" i="7"/>
  <c r="N8302" i="7"/>
  <c r="N8303" i="7"/>
  <c r="N8304" i="7"/>
  <c r="N8305" i="7"/>
  <c r="N8306" i="7"/>
  <c r="N8307" i="7"/>
  <c r="N8308" i="7"/>
  <c r="N8309" i="7"/>
  <c r="N8310" i="7"/>
  <c r="N8311" i="7"/>
  <c r="N8312" i="7"/>
  <c r="N8313" i="7"/>
  <c r="N8314" i="7"/>
  <c r="N8315" i="7"/>
  <c r="N8316" i="7"/>
  <c r="N8317" i="7"/>
  <c r="N8318" i="7"/>
  <c r="N8319" i="7"/>
  <c r="N8320" i="7"/>
  <c r="N8321" i="7"/>
  <c r="N8322" i="7"/>
  <c r="N8323" i="7"/>
  <c r="N8324" i="7"/>
  <c r="N8325" i="7"/>
  <c r="N8326" i="7"/>
  <c r="N8327" i="7"/>
  <c r="N8328" i="7"/>
  <c r="N8329" i="7"/>
  <c r="N8330" i="7"/>
  <c r="N8331" i="7"/>
  <c r="N8332" i="7"/>
  <c r="N8333" i="7"/>
  <c r="N8334" i="7"/>
  <c r="N8335" i="7"/>
  <c r="N8336" i="7"/>
  <c r="N8337" i="7"/>
  <c r="N8338" i="7"/>
  <c r="N8339" i="7"/>
  <c r="N8340" i="7"/>
  <c r="N8341" i="7"/>
  <c r="N8342" i="7"/>
  <c r="N8343" i="7"/>
  <c r="N8344" i="7"/>
  <c r="N8345" i="7"/>
  <c r="N8346" i="7"/>
  <c r="N8347" i="7"/>
  <c r="N8348" i="7"/>
  <c r="N8349" i="7"/>
  <c r="N8350" i="7"/>
  <c r="N8351" i="7"/>
  <c r="N8352" i="7"/>
  <c r="N8353" i="7"/>
  <c r="N8354" i="7"/>
  <c r="N8355" i="7"/>
  <c r="N8356" i="7"/>
  <c r="N8357" i="7"/>
  <c r="N8358" i="7"/>
  <c r="N8359" i="7"/>
  <c r="N8360" i="7"/>
  <c r="N8361" i="7"/>
  <c r="N8362" i="7"/>
  <c r="N8363" i="7"/>
  <c r="N8364" i="7"/>
  <c r="N8365" i="7"/>
  <c r="N8366" i="7"/>
  <c r="N8367" i="7"/>
  <c r="N8368" i="7"/>
  <c r="N8369" i="7"/>
  <c r="N8370" i="7"/>
  <c r="N8371" i="7"/>
  <c r="N8372" i="7"/>
  <c r="N8373" i="7"/>
  <c r="N8374" i="7"/>
  <c r="N8375" i="7"/>
  <c r="N8376" i="7"/>
  <c r="N8377" i="7"/>
  <c r="N8378" i="7"/>
  <c r="N8379" i="7"/>
  <c r="N8380" i="7"/>
  <c r="N8381" i="7"/>
  <c r="N8382" i="7"/>
  <c r="N8383" i="7"/>
  <c r="N8384" i="7"/>
  <c r="N8385" i="7"/>
  <c r="N8386" i="7"/>
  <c r="N8387" i="7"/>
  <c r="N8388" i="7"/>
  <c r="N8389" i="7"/>
  <c r="N8390" i="7"/>
  <c r="N8391" i="7"/>
  <c r="N8392" i="7"/>
  <c r="N8393" i="7"/>
  <c r="N8394" i="7"/>
  <c r="N8395" i="7"/>
  <c r="N8396" i="7"/>
  <c r="N8397" i="7"/>
  <c r="N8398" i="7"/>
  <c r="N8399" i="7"/>
  <c r="N8400" i="7"/>
  <c r="N8401" i="7"/>
  <c r="N8402" i="7"/>
  <c r="N8403" i="7"/>
  <c r="N8404" i="7"/>
  <c r="N8405" i="7"/>
  <c r="N8406" i="7"/>
  <c r="N8407" i="7"/>
  <c r="N8408" i="7"/>
  <c r="N8409" i="7"/>
  <c r="N8410" i="7"/>
  <c r="N8411" i="7"/>
  <c r="N8412" i="7"/>
  <c r="N8413" i="7"/>
  <c r="N8414" i="7"/>
  <c r="N8415" i="7"/>
  <c r="N8416" i="7"/>
  <c r="N8417" i="7"/>
  <c r="N8418" i="7"/>
  <c r="N8419" i="7"/>
  <c r="N8420" i="7"/>
  <c r="N8421" i="7"/>
  <c r="N8422" i="7"/>
  <c r="N8423" i="7"/>
  <c r="N8424" i="7"/>
  <c r="N8425" i="7"/>
  <c r="N8426" i="7"/>
  <c r="N8427" i="7"/>
  <c r="N8428" i="7"/>
  <c r="N8429" i="7"/>
  <c r="N8430" i="7"/>
  <c r="N8431" i="7"/>
  <c r="N8432" i="7"/>
  <c r="N8433" i="7"/>
  <c r="N8434" i="7"/>
  <c r="N8435" i="7"/>
  <c r="N8436" i="7"/>
  <c r="N8437" i="7"/>
  <c r="N8438" i="7"/>
  <c r="N8439" i="7"/>
  <c r="N8440" i="7"/>
  <c r="N8441" i="7"/>
  <c r="N8442" i="7"/>
  <c r="N8443" i="7"/>
  <c r="N8444" i="7"/>
  <c r="N8445" i="7"/>
  <c r="N8446" i="7"/>
  <c r="N8447" i="7"/>
  <c r="N8448" i="7"/>
  <c r="N8449" i="7"/>
  <c r="N8450" i="7"/>
  <c r="N8451" i="7"/>
  <c r="N8452" i="7"/>
  <c r="N8453" i="7"/>
  <c r="N8454" i="7"/>
  <c r="N8455" i="7"/>
  <c r="N8456" i="7"/>
  <c r="N8457" i="7"/>
  <c r="N8458" i="7"/>
  <c r="N8459" i="7"/>
  <c r="N8460" i="7"/>
  <c r="N8461" i="7"/>
  <c r="N8462" i="7"/>
  <c r="N8463" i="7"/>
  <c r="N8464" i="7"/>
  <c r="N8465" i="7"/>
  <c r="N8466" i="7"/>
  <c r="N8467" i="7"/>
  <c r="N8468" i="7"/>
  <c r="N8469" i="7"/>
  <c r="N8470" i="7"/>
  <c r="N8471" i="7"/>
  <c r="N8472" i="7"/>
  <c r="N8473" i="7"/>
  <c r="N8474" i="7"/>
  <c r="N8475" i="7"/>
  <c r="N8476" i="7"/>
  <c r="N8477" i="7"/>
  <c r="N8478" i="7"/>
  <c r="N8479" i="7"/>
  <c r="N8480" i="7"/>
  <c r="N8481" i="7"/>
  <c r="N8482" i="7"/>
  <c r="N8483" i="7"/>
  <c r="N8484" i="7"/>
  <c r="N8485" i="7"/>
  <c r="N8486" i="7"/>
  <c r="N8487" i="7"/>
  <c r="N8488" i="7"/>
  <c r="N8489" i="7"/>
  <c r="N8490" i="7"/>
  <c r="N8491" i="7"/>
  <c r="N8492" i="7"/>
  <c r="N8493" i="7"/>
  <c r="N8494" i="7"/>
  <c r="N8495" i="7"/>
  <c r="N8496" i="7"/>
  <c r="N8497" i="7"/>
  <c r="N8498" i="7"/>
  <c r="N8499" i="7"/>
  <c r="N8500" i="7"/>
  <c r="N8501" i="7"/>
  <c r="N8502" i="7"/>
  <c r="N8503" i="7"/>
  <c r="N8504" i="7"/>
  <c r="N8505" i="7"/>
  <c r="N8506" i="7"/>
  <c r="N8507" i="7"/>
  <c r="N8508" i="7"/>
  <c r="N8509" i="7"/>
  <c r="N8510" i="7"/>
  <c r="N8511" i="7"/>
  <c r="N8512" i="7"/>
  <c r="N8513" i="7"/>
  <c r="N8514" i="7"/>
  <c r="N8515" i="7"/>
  <c r="N8516" i="7"/>
  <c r="N8517" i="7"/>
  <c r="N8518" i="7"/>
  <c r="N8519" i="7"/>
  <c r="N8520" i="7"/>
  <c r="N8521" i="7"/>
  <c r="N8522" i="7"/>
  <c r="N8523" i="7"/>
  <c r="N8524" i="7"/>
  <c r="N8525" i="7"/>
  <c r="N8526" i="7"/>
  <c r="N8527" i="7"/>
  <c r="N8528" i="7"/>
  <c r="N8529" i="7"/>
  <c r="N8530" i="7"/>
  <c r="N8531" i="7"/>
  <c r="N8532" i="7"/>
  <c r="N8533" i="7"/>
  <c r="N8534" i="7"/>
  <c r="N8535" i="7"/>
  <c r="N8536" i="7"/>
  <c r="N8537" i="7"/>
  <c r="N8538" i="7"/>
  <c r="N8539" i="7"/>
  <c r="N8540" i="7"/>
  <c r="N8541" i="7"/>
  <c r="N8542" i="7"/>
  <c r="N8543" i="7"/>
  <c r="N8544" i="7"/>
  <c r="N8545" i="7"/>
  <c r="N8546" i="7"/>
  <c r="N8547" i="7"/>
  <c r="N8548" i="7"/>
  <c r="N8549" i="7"/>
  <c r="N8550" i="7"/>
  <c r="N8551" i="7"/>
  <c r="N8552" i="7"/>
  <c r="N8553" i="7"/>
  <c r="N8554" i="7"/>
  <c r="N8555" i="7"/>
  <c r="N8556" i="7"/>
  <c r="N8557" i="7"/>
  <c r="N8558" i="7"/>
  <c r="N8559" i="7"/>
  <c r="N8560" i="7"/>
  <c r="N8561" i="7"/>
  <c r="N8562" i="7"/>
  <c r="N8563" i="7"/>
  <c r="N8564" i="7"/>
  <c r="N8565" i="7"/>
  <c r="N8566" i="7"/>
  <c r="N8567" i="7"/>
  <c r="N8568" i="7"/>
  <c r="N8569" i="7"/>
  <c r="N8570" i="7"/>
  <c r="N8571" i="7"/>
  <c r="N8572" i="7"/>
  <c r="N8573" i="7"/>
  <c r="N8574" i="7"/>
  <c r="N8575" i="7"/>
  <c r="N8576" i="7"/>
  <c r="N8577" i="7"/>
  <c r="N8578" i="7"/>
  <c r="N8579" i="7"/>
  <c r="N8580" i="7"/>
  <c r="N8581" i="7"/>
  <c r="N8582" i="7"/>
  <c r="N8583" i="7"/>
  <c r="N8584" i="7"/>
  <c r="N8585" i="7"/>
  <c r="N8586" i="7"/>
  <c r="N8587" i="7"/>
  <c r="N8588" i="7"/>
  <c r="N8589" i="7"/>
  <c r="N8590" i="7"/>
  <c r="N8591" i="7"/>
  <c r="N8592" i="7"/>
  <c r="N8593" i="7"/>
  <c r="N8594" i="7"/>
  <c r="N8595" i="7"/>
  <c r="N8596" i="7"/>
  <c r="N8597" i="7"/>
  <c r="N8598" i="7"/>
  <c r="N8599" i="7"/>
  <c r="N8600" i="7"/>
  <c r="N8601" i="7"/>
  <c r="N8602" i="7"/>
  <c r="N8603" i="7"/>
  <c r="N8604" i="7"/>
  <c r="N8605" i="7"/>
  <c r="N8606" i="7"/>
  <c r="N8607" i="7"/>
  <c r="N8608" i="7"/>
  <c r="N8609" i="7"/>
  <c r="N8610" i="7"/>
  <c r="N8611" i="7"/>
  <c r="N8612" i="7"/>
  <c r="N8613" i="7"/>
  <c r="N8614" i="7"/>
  <c r="N8615" i="7"/>
  <c r="N8616" i="7"/>
  <c r="N8617" i="7"/>
  <c r="N8618" i="7"/>
  <c r="N8619" i="7"/>
  <c r="N8620" i="7"/>
  <c r="N8621" i="7"/>
  <c r="N8622" i="7"/>
  <c r="N8623" i="7"/>
  <c r="N8624" i="7"/>
  <c r="N8625" i="7"/>
  <c r="N8626" i="7"/>
  <c r="N8627" i="7"/>
  <c r="N8628" i="7"/>
  <c r="N8629" i="7"/>
  <c r="N8630" i="7"/>
  <c r="N8631" i="7"/>
  <c r="N8632" i="7"/>
  <c r="N8633" i="7"/>
  <c r="N8634" i="7"/>
  <c r="N8635" i="7"/>
  <c r="N8636" i="7"/>
  <c r="N8637" i="7"/>
  <c r="N8638" i="7"/>
  <c r="N8639" i="7"/>
  <c r="N8640" i="7"/>
  <c r="N8641" i="7"/>
  <c r="N8642" i="7"/>
  <c r="N8643" i="7"/>
  <c r="N8644" i="7"/>
  <c r="N8645" i="7"/>
  <c r="N8646" i="7"/>
  <c r="N8647" i="7"/>
  <c r="N8648" i="7"/>
  <c r="N8649" i="7"/>
  <c r="N8650" i="7"/>
  <c r="N8651" i="7"/>
  <c r="N8652" i="7"/>
  <c r="N8653" i="7"/>
  <c r="N8654" i="7"/>
  <c r="N8655" i="7"/>
  <c r="N8656" i="7"/>
  <c r="N8657" i="7"/>
  <c r="N8658" i="7"/>
  <c r="N8659" i="7"/>
  <c r="N8660" i="7"/>
  <c r="N8661" i="7"/>
  <c r="N8662" i="7"/>
  <c r="N8663" i="7"/>
  <c r="N8664" i="7"/>
  <c r="N8665" i="7"/>
  <c r="N8666" i="7"/>
  <c r="N8667" i="7"/>
  <c r="N8668" i="7"/>
  <c r="N8669" i="7"/>
  <c r="N8670" i="7"/>
  <c r="N8671" i="7"/>
  <c r="N8672" i="7"/>
  <c r="N8673" i="7"/>
  <c r="N8674" i="7"/>
  <c r="N8675" i="7"/>
  <c r="N8676" i="7"/>
  <c r="N8677" i="7"/>
  <c r="N8678" i="7"/>
  <c r="N8679" i="7"/>
  <c r="N8680" i="7"/>
  <c r="N8681" i="7"/>
  <c r="N8682" i="7"/>
  <c r="N8683" i="7"/>
  <c r="N8684" i="7"/>
  <c r="N8685" i="7"/>
  <c r="N8686" i="7"/>
  <c r="N8687" i="7"/>
  <c r="N8688" i="7"/>
  <c r="N8689" i="7"/>
  <c r="N8690" i="7"/>
  <c r="N8691" i="7"/>
  <c r="N8692" i="7"/>
  <c r="N8693" i="7"/>
  <c r="N8694" i="7"/>
  <c r="N8695" i="7"/>
  <c r="N8696" i="7"/>
  <c r="N8697" i="7"/>
  <c r="N8698" i="7"/>
  <c r="N8699" i="7"/>
  <c r="N8700" i="7"/>
  <c r="N8701" i="7"/>
  <c r="N8702" i="7"/>
  <c r="N8703" i="7"/>
  <c r="N8704" i="7"/>
  <c r="N8705" i="7"/>
  <c r="N8706" i="7"/>
  <c r="N8707" i="7"/>
  <c r="N8708" i="7"/>
  <c r="N8709" i="7"/>
  <c r="N8710" i="7"/>
  <c r="N8711" i="7"/>
  <c r="N8712" i="7"/>
  <c r="N8713" i="7"/>
  <c r="N8714" i="7"/>
  <c r="N8715" i="7"/>
  <c r="N8716" i="7"/>
  <c r="N8717" i="7"/>
  <c r="N8718" i="7"/>
  <c r="N8719" i="7"/>
  <c r="N8720" i="7"/>
  <c r="N8721" i="7"/>
  <c r="N8722" i="7"/>
  <c r="N8723" i="7"/>
  <c r="N8724" i="7"/>
  <c r="N8725" i="7"/>
  <c r="N8726" i="7"/>
  <c r="N8727" i="7"/>
  <c r="N8728" i="7"/>
  <c r="N8729" i="7"/>
  <c r="N8730" i="7"/>
  <c r="N8731" i="7"/>
  <c r="N8732" i="7"/>
  <c r="N8733" i="7"/>
  <c r="N8734" i="7"/>
  <c r="N8735" i="7"/>
  <c r="N8736" i="7"/>
  <c r="N8737" i="7"/>
  <c r="N8738" i="7"/>
  <c r="N8739" i="7"/>
  <c r="N8740" i="7"/>
  <c r="N8741" i="7"/>
  <c r="N8742" i="7"/>
  <c r="N8743" i="7"/>
  <c r="N8744" i="7"/>
  <c r="N8745" i="7"/>
  <c r="N8746" i="7"/>
  <c r="N8747" i="7"/>
  <c r="N8748" i="7"/>
  <c r="N8749" i="7"/>
  <c r="N8750" i="7"/>
  <c r="N8751" i="7"/>
  <c r="N8752" i="7"/>
  <c r="N8753" i="7"/>
  <c r="N8754" i="7"/>
  <c r="N8755" i="7"/>
  <c r="N8756" i="7"/>
  <c r="N8757" i="7"/>
  <c r="N8758" i="7"/>
  <c r="N8759" i="7"/>
  <c r="N8760" i="7"/>
  <c r="N8761" i="7"/>
  <c r="N8762" i="7"/>
  <c r="N8763" i="7"/>
  <c r="N8764" i="7"/>
  <c r="N8765" i="7"/>
  <c r="N8766" i="7"/>
  <c r="N8767" i="7"/>
  <c r="N8768" i="7"/>
  <c r="N8769" i="7"/>
  <c r="N8770" i="7"/>
  <c r="N8771" i="7"/>
  <c r="N8772" i="7"/>
  <c r="N8773" i="7"/>
  <c r="N8774" i="7"/>
  <c r="N8775" i="7"/>
  <c r="N8776" i="7"/>
  <c r="N8777" i="7"/>
  <c r="N8778" i="7"/>
  <c r="N8779" i="7"/>
  <c r="N8780" i="7"/>
  <c r="N8781" i="7"/>
  <c r="N8782" i="7"/>
  <c r="N8783" i="7"/>
  <c r="N8784" i="7"/>
  <c r="N8785" i="7"/>
  <c r="N8786" i="7"/>
  <c r="N8787" i="7"/>
  <c r="N8788" i="7"/>
  <c r="N8789" i="7"/>
  <c r="N8790" i="7"/>
  <c r="N8791" i="7"/>
  <c r="N8792" i="7"/>
  <c r="N8793" i="7"/>
  <c r="N8794" i="7"/>
  <c r="N8795" i="7"/>
  <c r="N8796" i="7"/>
  <c r="N8797" i="7"/>
  <c r="N8798" i="7"/>
  <c r="N8799" i="7"/>
  <c r="N8800" i="7"/>
  <c r="N8801" i="7"/>
  <c r="N8802" i="7"/>
  <c r="N8803" i="7"/>
  <c r="N8804" i="7"/>
  <c r="N8805" i="7"/>
  <c r="N8806" i="7"/>
  <c r="N8807" i="7"/>
  <c r="N8808" i="7"/>
  <c r="N8809" i="7"/>
  <c r="N8810" i="7"/>
  <c r="N8811" i="7"/>
  <c r="N8812" i="7"/>
  <c r="N8813" i="7"/>
  <c r="N8814" i="7"/>
  <c r="N8815" i="7"/>
  <c r="N8816" i="7"/>
  <c r="N8817" i="7"/>
  <c r="N8818" i="7"/>
  <c r="N8819" i="7"/>
  <c r="N8820" i="7"/>
  <c r="N8821" i="7"/>
  <c r="N8822" i="7"/>
  <c r="N8823" i="7"/>
  <c r="N8824" i="7"/>
  <c r="N8825" i="7"/>
  <c r="N8826" i="7"/>
  <c r="N8827" i="7"/>
  <c r="N8828" i="7"/>
  <c r="N8829" i="7"/>
  <c r="N8830" i="7"/>
  <c r="N8831" i="7"/>
  <c r="N8832" i="7"/>
  <c r="N8833" i="7"/>
  <c r="N8834" i="7"/>
  <c r="N8835" i="7"/>
  <c r="N8836" i="7"/>
  <c r="N8837" i="7"/>
  <c r="N8838" i="7"/>
  <c r="N8839" i="7"/>
  <c r="N8840" i="7"/>
  <c r="N8841" i="7"/>
  <c r="N8842" i="7"/>
  <c r="N8843" i="7"/>
  <c r="N8844" i="7"/>
  <c r="N8845" i="7"/>
  <c r="N8846" i="7"/>
  <c r="N8847" i="7"/>
  <c r="N8848" i="7"/>
  <c r="N8849" i="7"/>
  <c r="N8850" i="7"/>
  <c r="N8851" i="7"/>
  <c r="N8852" i="7"/>
  <c r="N8853" i="7"/>
  <c r="N8854" i="7"/>
  <c r="N8855" i="7"/>
  <c r="N8856" i="7"/>
  <c r="N8857" i="7"/>
  <c r="N8858" i="7"/>
  <c r="N8859" i="7"/>
  <c r="N8860" i="7"/>
  <c r="N8861" i="7"/>
  <c r="N8862" i="7"/>
  <c r="N8863" i="7"/>
  <c r="N8864" i="7"/>
  <c r="N8865" i="7"/>
  <c r="N8866" i="7"/>
  <c r="N8867" i="7"/>
  <c r="N8868" i="7"/>
  <c r="N8869" i="7"/>
  <c r="N8870" i="7"/>
  <c r="N8871" i="7"/>
  <c r="N8872" i="7"/>
  <c r="N8873" i="7"/>
  <c r="N8874" i="7"/>
  <c r="N8875" i="7"/>
  <c r="N8876" i="7"/>
  <c r="N8877" i="7"/>
  <c r="N8878" i="7"/>
  <c r="N8879" i="7"/>
  <c r="N8880" i="7"/>
  <c r="N8881" i="7"/>
  <c r="N8882" i="7"/>
  <c r="N8883" i="7"/>
  <c r="N8884" i="7"/>
  <c r="N8885" i="7"/>
  <c r="N8886" i="7"/>
  <c r="N8887" i="7"/>
  <c r="N8888" i="7"/>
  <c r="N8889" i="7"/>
  <c r="N8890" i="7"/>
  <c r="N8891" i="7"/>
  <c r="N8892" i="7"/>
  <c r="N8893" i="7"/>
  <c r="N8894" i="7"/>
  <c r="N8895" i="7"/>
  <c r="N8896" i="7"/>
  <c r="N8897" i="7"/>
  <c r="N8898" i="7"/>
  <c r="N8899" i="7"/>
  <c r="N8900" i="7"/>
  <c r="N8901" i="7"/>
  <c r="N8902" i="7"/>
  <c r="N8903" i="7"/>
  <c r="N8904" i="7"/>
  <c r="N8905" i="7"/>
  <c r="N8906" i="7"/>
  <c r="N8907" i="7"/>
  <c r="N8908" i="7"/>
  <c r="N8909" i="7"/>
  <c r="N8910" i="7"/>
  <c r="N8911" i="7"/>
  <c r="N8912" i="7"/>
  <c r="N8913" i="7"/>
  <c r="N8914" i="7"/>
  <c r="N8915" i="7"/>
  <c r="N8916" i="7"/>
  <c r="N8917" i="7"/>
  <c r="N8918" i="7"/>
  <c r="N8919" i="7"/>
  <c r="N8920" i="7"/>
  <c r="N8921" i="7"/>
  <c r="N8922" i="7"/>
  <c r="N8923" i="7"/>
  <c r="N8924" i="7"/>
  <c r="N8925" i="7"/>
  <c r="N8926" i="7"/>
  <c r="N8927" i="7"/>
  <c r="N8928" i="7"/>
  <c r="N8929" i="7"/>
  <c r="N8930" i="7"/>
  <c r="N8931" i="7"/>
  <c r="N8932" i="7"/>
  <c r="N8933" i="7"/>
  <c r="N8934" i="7"/>
  <c r="N8935" i="7"/>
  <c r="N8936" i="7"/>
  <c r="N8937" i="7"/>
  <c r="N8938" i="7"/>
  <c r="N8939" i="7"/>
  <c r="N8940" i="7"/>
  <c r="N8941" i="7"/>
  <c r="N8942" i="7"/>
  <c r="N8943" i="7"/>
  <c r="N8944" i="7"/>
  <c r="N8945" i="7"/>
  <c r="N8946" i="7"/>
  <c r="N8947" i="7"/>
  <c r="N8948" i="7"/>
  <c r="N8949" i="7"/>
  <c r="N8950" i="7"/>
  <c r="N8951" i="7"/>
  <c r="N8952" i="7"/>
  <c r="N8953" i="7"/>
  <c r="N8954" i="7"/>
  <c r="N8955" i="7"/>
  <c r="N8956" i="7"/>
  <c r="N8957" i="7"/>
  <c r="N8958" i="7"/>
  <c r="N8959" i="7"/>
  <c r="N8960" i="7"/>
  <c r="N8961" i="7"/>
  <c r="N8962" i="7"/>
  <c r="N8963" i="7"/>
  <c r="N8964" i="7"/>
  <c r="N8965" i="7"/>
  <c r="N8966" i="7"/>
  <c r="N8967" i="7"/>
  <c r="N8968" i="7"/>
  <c r="N8969" i="7"/>
  <c r="N8970" i="7"/>
  <c r="N8971" i="7"/>
  <c r="N8972" i="7"/>
  <c r="N8973" i="7"/>
  <c r="N8974" i="7"/>
  <c r="N8975" i="7"/>
  <c r="N8976" i="7"/>
  <c r="N8977" i="7"/>
  <c r="N8978" i="7"/>
  <c r="N8979" i="7"/>
  <c r="N8980" i="7"/>
  <c r="N8981" i="7"/>
  <c r="N8982" i="7"/>
  <c r="N8983" i="7"/>
  <c r="N8984" i="7"/>
  <c r="N8985" i="7"/>
  <c r="N8986" i="7"/>
  <c r="N8987" i="7"/>
  <c r="N8988" i="7"/>
  <c r="N8989" i="7"/>
  <c r="N8990" i="7"/>
  <c r="N8991" i="7"/>
  <c r="N8992" i="7"/>
  <c r="N8993" i="7"/>
  <c r="N8994" i="7"/>
  <c r="N8995" i="7"/>
  <c r="N8996" i="7"/>
  <c r="N8997" i="7"/>
  <c r="N8998" i="7"/>
  <c r="N8999" i="7"/>
  <c r="N9000" i="7"/>
  <c r="N9001" i="7"/>
  <c r="N9002" i="7"/>
  <c r="N9003" i="7"/>
  <c r="N9004" i="7"/>
  <c r="N9005" i="7"/>
  <c r="N9006" i="7"/>
  <c r="N9007" i="7"/>
  <c r="N9008" i="7"/>
  <c r="N9009" i="7"/>
  <c r="N9010" i="7"/>
  <c r="N9011" i="7"/>
  <c r="N9012" i="7"/>
  <c r="N9013" i="7"/>
  <c r="N9014" i="7"/>
  <c r="N9015" i="7"/>
  <c r="N9016" i="7"/>
  <c r="N9017" i="7"/>
  <c r="N9018" i="7"/>
  <c r="N9019" i="7"/>
  <c r="N9020" i="7"/>
  <c r="N9021" i="7"/>
  <c r="N9022" i="7"/>
  <c r="N9023" i="7"/>
  <c r="N9024" i="7"/>
  <c r="N9025" i="7"/>
  <c r="N9026" i="7"/>
  <c r="N9027" i="7"/>
  <c r="N9028" i="7"/>
  <c r="N9029" i="7"/>
  <c r="N9030" i="7"/>
  <c r="N9031" i="7"/>
  <c r="N9032" i="7"/>
  <c r="N9033" i="7"/>
  <c r="N9034" i="7"/>
  <c r="N9035" i="7"/>
  <c r="N9036" i="7"/>
  <c r="N9037" i="7"/>
  <c r="N9038" i="7"/>
  <c r="N9039" i="7"/>
  <c r="N9040" i="7"/>
  <c r="N9041" i="7"/>
  <c r="N9042" i="7"/>
  <c r="N9043" i="7"/>
  <c r="N9044" i="7"/>
  <c r="N9045" i="7"/>
  <c r="N9046" i="7"/>
  <c r="N9047" i="7"/>
  <c r="N9048" i="7"/>
  <c r="N9049" i="7"/>
  <c r="N9050" i="7"/>
  <c r="N9051" i="7"/>
  <c r="N9052" i="7"/>
  <c r="N9053" i="7"/>
  <c r="N9054" i="7"/>
  <c r="N9055" i="7"/>
  <c r="N9056" i="7"/>
  <c r="N9057" i="7"/>
  <c r="N9058" i="7"/>
  <c r="N9059" i="7"/>
  <c r="N9060" i="7"/>
  <c r="N9061" i="7"/>
  <c r="N9062" i="7"/>
  <c r="N9063" i="7"/>
  <c r="N9064" i="7"/>
  <c r="N9065" i="7"/>
  <c r="N9066" i="7"/>
  <c r="N9067" i="7"/>
  <c r="N9068" i="7"/>
  <c r="N9069" i="7"/>
  <c r="N9070" i="7"/>
  <c r="N9071" i="7"/>
  <c r="N9072" i="7"/>
  <c r="N9073" i="7"/>
  <c r="N9074" i="7"/>
  <c r="N9075" i="7"/>
  <c r="N9076" i="7"/>
  <c r="N9077" i="7"/>
  <c r="N9078" i="7"/>
  <c r="N9079" i="7"/>
  <c r="N9080" i="7"/>
  <c r="N9081" i="7"/>
  <c r="N9082" i="7"/>
  <c r="N9083" i="7"/>
  <c r="N9084" i="7"/>
  <c r="N9085" i="7"/>
  <c r="N9086" i="7"/>
  <c r="N9087" i="7"/>
  <c r="N9088" i="7"/>
  <c r="N9089" i="7"/>
  <c r="N9090" i="7"/>
  <c r="N9091" i="7"/>
  <c r="N9092" i="7"/>
  <c r="N9093" i="7"/>
  <c r="N9094" i="7"/>
  <c r="N9095" i="7"/>
  <c r="N9096" i="7"/>
  <c r="N9097" i="7"/>
  <c r="N9098" i="7"/>
  <c r="N9099" i="7"/>
  <c r="N9100" i="7"/>
  <c r="N9101" i="7"/>
  <c r="N9102" i="7"/>
  <c r="N9103" i="7"/>
  <c r="N9104" i="7"/>
  <c r="N9105" i="7"/>
  <c r="N9106" i="7"/>
  <c r="N9107" i="7"/>
  <c r="N9108" i="7"/>
  <c r="N9109" i="7"/>
  <c r="N9110" i="7"/>
  <c r="N9111" i="7"/>
  <c r="N9112" i="7"/>
  <c r="N9113" i="7"/>
  <c r="N9114" i="7"/>
  <c r="N9115" i="7"/>
  <c r="N9116" i="7"/>
  <c r="N9117" i="7"/>
  <c r="N9118" i="7"/>
  <c r="N9119" i="7"/>
  <c r="N9120" i="7"/>
  <c r="N9121" i="7"/>
  <c r="N9122" i="7"/>
  <c r="N9123" i="7"/>
  <c r="N9124" i="7"/>
  <c r="N9125" i="7"/>
  <c r="N9126" i="7"/>
  <c r="N9127" i="7"/>
  <c r="N9128" i="7"/>
  <c r="N9129" i="7"/>
  <c r="N9130" i="7"/>
  <c r="N9131" i="7"/>
  <c r="N9132" i="7"/>
  <c r="N9133" i="7"/>
  <c r="N9134" i="7"/>
  <c r="N9135" i="7"/>
  <c r="N9136" i="7"/>
  <c r="N9137" i="7"/>
  <c r="N9138" i="7"/>
  <c r="N9139" i="7"/>
  <c r="N9140" i="7"/>
  <c r="N9141" i="7"/>
  <c r="N9142" i="7"/>
  <c r="N9143" i="7"/>
  <c r="N9144" i="7"/>
  <c r="N9145" i="7"/>
  <c r="N9146" i="7"/>
  <c r="N9147" i="7"/>
  <c r="N9148" i="7"/>
  <c r="N9149" i="7"/>
  <c r="N9150" i="7"/>
  <c r="N9151" i="7"/>
  <c r="N9152" i="7"/>
  <c r="N9153" i="7"/>
  <c r="N9154" i="7"/>
  <c r="N9155" i="7"/>
  <c r="N9156" i="7"/>
  <c r="N9157" i="7"/>
  <c r="N9158" i="7"/>
  <c r="N9159" i="7"/>
  <c r="N9160" i="7"/>
  <c r="N9161" i="7"/>
  <c r="N9162" i="7"/>
  <c r="N9163" i="7"/>
  <c r="N9164" i="7"/>
  <c r="N9165" i="7"/>
  <c r="N9166" i="7"/>
  <c r="N9167" i="7"/>
  <c r="N9168" i="7"/>
  <c r="N9169" i="7"/>
  <c r="N9170" i="7"/>
  <c r="N9171" i="7"/>
  <c r="N9172" i="7"/>
  <c r="N9173" i="7"/>
  <c r="N9174" i="7"/>
  <c r="N9175" i="7"/>
  <c r="N9176" i="7"/>
  <c r="N9177" i="7"/>
  <c r="N9178" i="7"/>
  <c r="N9179" i="7"/>
  <c r="N9180" i="7"/>
  <c r="N9181" i="7"/>
  <c r="N9182" i="7"/>
  <c r="N9183" i="7"/>
  <c r="N9184" i="7"/>
  <c r="N9185" i="7"/>
  <c r="N9186" i="7"/>
  <c r="N9187" i="7"/>
  <c r="N9188" i="7"/>
  <c r="N9189" i="7"/>
  <c r="N9190" i="7"/>
  <c r="N9191" i="7"/>
  <c r="N9192" i="7"/>
  <c r="N9193" i="7"/>
  <c r="N9194" i="7"/>
  <c r="N9195" i="7"/>
  <c r="N9196" i="7"/>
  <c r="N9197" i="7"/>
  <c r="N9198" i="7"/>
  <c r="N9199" i="7"/>
  <c r="N9200" i="7"/>
  <c r="N9201" i="7"/>
  <c r="N9202" i="7"/>
  <c r="N9203" i="7"/>
  <c r="N9204" i="7"/>
  <c r="N9205" i="7"/>
  <c r="N9206" i="7"/>
  <c r="N9207" i="7"/>
  <c r="N9208" i="7"/>
  <c r="N9209" i="7"/>
  <c r="N9210" i="7"/>
  <c r="N9211" i="7"/>
  <c r="N9212" i="7"/>
  <c r="N9213" i="7"/>
  <c r="N9214" i="7"/>
  <c r="N9215" i="7"/>
  <c r="N9216" i="7"/>
  <c r="N9217" i="7"/>
  <c r="N9218" i="7"/>
  <c r="N9219" i="7"/>
  <c r="N9220" i="7"/>
  <c r="N9221" i="7"/>
  <c r="N9222" i="7"/>
  <c r="N9223" i="7"/>
  <c r="N9224" i="7"/>
  <c r="N9225" i="7"/>
  <c r="N9226" i="7"/>
  <c r="N9227" i="7"/>
  <c r="N9228" i="7"/>
  <c r="N9229" i="7"/>
  <c r="N9230" i="7"/>
  <c r="N9231" i="7"/>
  <c r="N9232" i="7"/>
  <c r="N9233" i="7"/>
  <c r="N9234" i="7"/>
  <c r="N9235" i="7"/>
  <c r="N9236" i="7"/>
  <c r="N9237" i="7"/>
  <c r="N9238" i="7"/>
  <c r="N9239" i="7"/>
  <c r="N9240" i="7"/>
  <c r="N9241" i="7"/>
  <c r="N9242" i="7"/>
  <c r="N9243" i="7"/>
  <c r="N9244" i="7"/>
  <c r="N9245" i="7"/>
  <c r="N9246" i="7"/>
  <c r="N9247" i="7"/>
  <c r="N9248" i="7"/>
  <c r="N9249" i="7"/>
  <c r="N9250" i="7"/>
  <c r="N9251" i="7"/>
  <c r="N9252" i="7"/>
  <c r="N9253" i="7"/>
  <c r="N9254" i="7"/>
  <c r="N9255" i="7"/>
  <c r="N9256" i="7"/>
  <c r="N9257" i="7"/>
  <c r="N9258" i="7"/>
  <c r="N9259" i="7"/>
  <c r="N9260" i="7"/>
  <c r="N9261" i="7"/>
  <c r="N9262" i="7"/>
  <c r="N9263" i="7"/>
  <c r="N9264" i="7"/>
  <c r="N9265" i="7"/>
  <c r="N9266" i="7"/>
  <c r="N9267" i="7"/>
  <c r="N9268" i="7"/>
  <c r="N9269" i="7"/>
  <c r="N9270" i="7"/>
  <c r="N9271" i="7"/>
  <c r="N9272" i="7"/>
  <c r="N9273" i="7"/>
  <c r="N9274" i="7"/>
  <c r="N9275" i="7"/>
  <c r="N9276" i="7"/>
  <c r="N9277" i="7"/>
  <c r="N9278" i="7"/>
  <c r="N9279" i="7"/>
  <c r="N9280" i="7"/>
  <c r="N9281" i="7"/>
  <c r="N9282" i="7"/>
  <c r="N9283" i="7"/>
  <c r="N9284" i="7"/>
  <c r="N9285" i="7"/>
  <c r="N9286" i="7"/>
  <c r="N9287" i="7"/>
  <c r="N9288" i="7"/>
  <c r="N9289" i="7"/>
  <c r="N9290" i="7"/>
  <c r="N9291" i="7"/>
  <c r="N9292" i="7"/>
  <c r="N9293" i="7"/>
  <c r="N9294" i="7"/>
  <c r="N9295" i="7"/>
  <c r="N9296" i="7"/>
  <c r="N9297" i="7"/>
  <c r="N9298" i="7"/>
  <c r="N9299" i="7"/>
  <c r="N9300" i="7"/>
  <c r="N9301" i="7"/>
  <c r="N9302" i="7"/>
  <c r="N9303" i="7"/>
  <c r="N9304" i="7"/>
  <c r="N9305" i="7"/>
  <c r="N9306" i="7"/>
  <c r="N9307" i="7"/>
  <c r="N9308" i="7"/>
  <c r="N9309" i="7"/>
  <c r="N9310" i="7"/>
  <c r="N9311" i="7"/>
  <c r="N9312" i="7"/>
  <c r="N9313" i="7"/>
  <c r="N9314" i="7"/>
  <c r="N9315" i="7"/>
  <c r="N9316" i="7"/>
  <c r="N9317" i="7"/>
  <c r="N9318" i="7"/>
  <c r="N9319" i="7"/>
  <c r="N9320" i="7"/>
  <c r="N9321" i="7"/>
  <c r="N9322" i="7"/>
  <c r="N9323" i="7"/>
  <c r="N9324" i="7"/>
  <c r="N9325" i="7"/>
  <c r="N9326" i="7"/>
  <c r="N9327" i="7"/>
  <c r="N9328" i="7"/>
  <c r="N9329" i="7"/>
  <c r="N9330" i="7"/>
  <c r="N9331" i="7"/>
  <c r="N9332" i="7"/>
  <c r="N9333" i="7"/>
  <c r="N9334" i="7"/>
  <c r="N9335" i="7"/>
  <c r="N9336" i="7"/>
  <c r="N9337" i="7"/>
  <c r="N9338" i="7"/>
  <c r="N9339" i="7"/>
  <c r="N9340" i="7"/>
  <c r="N9341" i="7"/>
  <c r="N9342" i="7"/>
  <c r="N9343" i="7"/>
  <c r="N9344" i="7"/>
  <c r="N9345" i="7"/>
  <c r="N9346" i="7"/>
  <c r="N9347" i="7"/>
  <c r="N9348" i="7"/>
  <c r="N9349" i="7"/>
  <c r="N9350" i="7"/>
  <c r="N9351" i="7"/>
  <c r="N9352" i="7"/>
  <c r="N9353" i="7"/>
  <c r="N9354" i="7"/>
  <c r="N9355" i="7"/>
  <c r="N9356" i="7"/>
  <c r="N9357" i="7"/>
  <c r="N9358" i="7"/>
  <c r="N9359" i="7"/>
  <c r="N9360" i="7"/>
  <c r="N9361" i="7"/>
  <c r="N9362" i="7"/>
  <c r="N9363" i="7"/>
  <c r="N9364" i="7"/>
  <c r="N9365" i="7"/>
  <c r="N9366" i="7"/>
  <c r="N9367" i="7"/>
  <c r="N9368" i="7"/>
  <c r="N9369" i="7"/>
  <c r="N9370" i="7"/>
  <c r="N9371" i="7"/>
  <c r="N9372" i="7"/>
  <c r="N9373" i="7"/>
  <c r="N9374" i="7"/>
  <c r="N9375" i="7"/>
  <c r="N9376" i="7"/>
  <c r="N9377" i="7"/>
  <c r="N9378" i="7"/>
  <c r="N9379" i="7"/>
  <c r="N9380" i="7"/>
  <c r="N9381" i="7"/>
  <c r="N9382" i="7"/>
  <c r="N9383" i="7"/>
  <c r="N9384" i="7"/>
  <c r="N9385" i="7"/>
  <c r="N9386" i="7"/>
  <c r="N9387" i="7"/>
  <c r="N9388" i="7"/>
  <c r="N9389" i="7"/>
  <c r="N9390" i="7"/>
  <c r="N9391" i="7"/>
  <c r="N9392" i="7"/>
  <c r="N9393" i="7"/>
  <c r="N9394" i="7"/>
  <c r="N9395" i="7"/>
  <c r="N9396" i="7"/>
  <c r="N9397" i="7"/>
  <c r="N9398" i="7"/>
  <c r="N9399" i="7"/>
  <c r="N9400" i="7"/>
  <c r="N9401" i="7"/>
  <c r="N9402" i="7"/>
  <c r="N9403" i="7"/>
  <c r="N9404" i="7"/>
  <c r="N9405" i="7"/>
  <c r="N9406" i="7"/>
  <c r="N9407" i="7"/>
  <c r="N9408" i="7"/>
  <c r="N9409" i="7"/>
  <c r="N9410" i="7"/>
  <c r="N9411" i="7"/>
  <c r="N9412" i="7"/>
  <c r="N9413" i="7"/>
  <c r="N9414" i="7"/>
  <c r="N9415" i="7"/>
  <c r="N9416" i="7"/>
  <c r="N9417" i="7"/>
  <c r="N9418" i="7"/>
  <c r="N9419" i="7"/>
  <c r="N9420" i="7"/>
  <c r="N9421" i="7"/>
  <c r="N9422" i="7"/>
  <c r="N9423" i="7"/>
  <c r="N9424" i="7"/>
  <c r="N9425" i="7"/>
  <c r="N9426" i="7"/>
  <c r="N9427" i="7"/>
  <c r="N9428" i="7"/>
  <c r="N9429" i="7"/>
  <c r="N9430" i="7"/>
  <c r="N9431" i="7"/>
  <c r="N9432" i="7"/>
  <c r="N9433" i="7"/>
  <c r="N9434" i="7"/>
  <c r="N9435" i="7"/>
  <c r="N9436" i="7"/>
  <c r="N9437" i="7"/>
  <c r="N9438" i="7"/>
  <c r="N9439" i="7"/>
  <c r="N9440" i="7"/>
  <c r="N9441" i="7"/>
  <c r="N9442" i="7"/>
  <c r="N9443" i="7"/>
  <c r="N9444" i="7"/>
  <c r="N9445" i="7"/>
  <c r="N9446" i="7"/>
  <c r="N9447" i="7"/>
  <c r="N9448" i="7"/>
  <c r="N9449" i="7"/>
  <c r="N9450" i="7"/>
  <c r="N9451" i="7"/>
  <c r="N9452" i="7"/>
  <c r="N9453" i="7"/>
  <c r="N9454" i="7"/>
  <c r="N9455" i="7"/>
  <c r="N9456" i="7"/>
  <c r="N9457" i="7"/>
  <c r="N9458" i="7"/>
  <c r="N9459" i="7"/>
  <c r="N9460" i="7"/>
  <c r="N9461" i="7"/>
  <c r="N9462" i="7"/>
  <c r="N9463" i="7"/>
  <c r="N9464" i="7"/>
  <c r="N9465" i="7"/>
  <c r="N9466" i="7"/>
  <c r="N9467" i="7"/>
  <c r="N9468" i="7"/>
  <c r="N9469" i="7"/>
  <c r="N9470" i="7"/>
  <c r="N9471" i="7"/>
  <c r="N9472" i="7"/>
  <c r="N9473" i="7"/>
  <c r="N9474" i="7"/>
  <c r="N9475" i="7"/>
  <c r="N9476" i="7"/>
  <c r="N9477" i="7"/>
  <c r="N9478" i="7"/>
  <c r="N9479" i="7"/>
  <c r="N9480" i="7"/>
  <c r="N9481" i="7"/>
  <c r="N9482" i="7"/>
  <c r="N9483" i="7"/>
  <c r="N9484" i="7"/>
  <c r="N9485" i="7"/>
  <c r="N9486" i="7"/>
  <c r="N9487" i="7"/>
  <c r="N9488" i="7"/>
  <c r="N9489" i="7"/>
  <c r="N9490" i="7"/>
  <c r="N9491" i="7"/>
  <c r="N9492" i="7"/>
  <c r="N9493" i="7"/>
  <c r="N9494" i="7"/>
  <c r="N9495" i="7"/>
  <c r="N9496" i="7"/>
  <c r="N9497" i="7"/>
  <c r="N9498" i="7"/>
  <c r="N9499" i="7"/>
  <c r="N9500" i="7"/>
  <c r="N9501" i="7"/>
  <c r="N9502" i="7"/>
  <c r="N9503" i="7"/>
  <c r="N9504" i="7"/>
  <c r="N9505" i="7"/>
  <c r="N9506" i="7"/>
  <c r="N9507" i="7"/>
  <c r="N9508" i="7"/>
  <c r="N9509" i="7"/>
  <c r="N9510" i="7"/>
  <c r="N9511" i="7"/>
  <c r="N9512" i="7"/>
  <c r="N9513" i="7"/>
  <c r="N9514" i="7"/>
  <c r="N9515" i="7"/>
  <c r="N9516" i="7"/>
  <c r="N9517" i="7"/>
  <c r="N9518" i="7"/>
  <c r="N9519" i="7"/>
  <c r="N9520" i="7"/>
  <c r="N9521" i="7"/>
  <c r="N9522" i="7"/>
  <c r="N9523" i="7"/>
  <c r="N9524" i="7"/>
  <c r="N9525" i="7"/>
  <c r="N9526" i="7"/>
  <c r="N9527" i="7"/>
  <c r="N9528" i="7"/>
  <c r="N9529" i="7"/>
  <c r="N9530" i="7"/>
  <c r="N9531" i="7"/>
  <c r="N9532" i="7"/>
  <c r="N9533" i="7"/>
  <c r="N9534" i="7"/>
  <c r="N9535" i="7"/>
  <c r="N9536" i="7"/>
  <c r="N9537" i="7"/>
  <c r="N9538" i="7"/>
  <c r="N9539" i="7"/>
  <c r="N9540" i="7"/>
  <c r="N9541" i="7"/>
  <c r="N9542" i="7"/>
  <c r="N9543" i="7"/>
  <c r="N9544" i="7"/>
  <c r="N9545" i="7"/>
  <c r="N9546" i="7"/>
  <c r="N9547" i="7"/>
  <c r="N9548" i="7"/>
  <c r="N9549" i="7"/>
  <c r="N9550" i="7"/>
  <c r="N9551" i="7"/>
  <c r="N9552" i="7"/>
  <c r="N9553" i="7"/>
  <c r="N9554" i="7"/>
  <c r="N9555" i="7"/>
  <c r="N9556" i="7"/>
  <c r="N9557" i="7"/>
  <c r="N9558" i="7"/>
  <c r="N9559" i="7"/>
  <c r="N9560" i="7"/>
  <c r="N9561" i="7"/>
  <c r="N9562" i="7"/>
  <c r="N9563" i="7"/>
  <c r="N9564" i="7"/>
  <c r="N9565" i="7"/>
  <c r="N9566" i="7"/>
  <c r="N9567" i="7"/>
  <c r="N9568" i="7"/>
  <c r="N9569" i="7"/>
  <c r="N9570" i="7"/>
  <c r="N9571" i="7"/>
  <c r="N9572" i="7"/>
  <c r="N9573" i="7"/>
  <c r="N9574" i="7"/>
  <c r="N9575" i="7"/>
  <c r="N9576" i="7"/>
  <c r="N9577" i="7"/>
  <c r="N9578" i="7"/>
  <c r="N9579" i="7"/>
  <c r="N9580" i="7"/>
  <c r="N9581" i="7"/>
  <c r="N9582" i="7"/>
  <c r="N9583" i="7"/>
  <c r="N9584" i="7"/>
  <c r="N9585" i="7"/>
  <c r="N9586" i="7"/>
  <c r="N9587" i="7"/>
  <c r="N9588" i="7"/>
  <c r="N9589" i="7"/>
  <c r="N9590" i="7"/>
  <c r="N9591" i="7"/>
  <c r="N9592" i="7"/>
  <c r="N9593" i="7"/>
  <c r="N9594" i="7"/>
  <c r="N9595" i="7"/>
  <c r="N9596" i="7"/>
  <c r="N9597" i="7"/>
  <c r="N9598" i="7"/>
  <c r="N9599" i="7"/>
  <c r="N9600" i="7"/>
  <c r="N9601" i="7"/>
  <c r="N9602" i="7"/>
  <c r="N9603" i="7"/>
  <c r="N9604" i="7"/>
  <c r="N9605" i="7"/>
  <c r="N9606" i="7"/>
  <c r="N9607" i="7"/>
  <c r="N9608" i="7"/>
  <c r="N9609" i="7"/>
  <c r="N9610" i="7"/>
  <c r="N9611" i="7"/>
  <c r="N9612" i="7"/>
  <c r="N9613" i="7"/>
  <c r="N9614" i="7"/>
  <c r="N9615" i="7"/>
  <c r="N9616" i="7"/>
  <c r="N9617" i="7"/>
  <c r="N9618" i="7"/>
  <c r="N9619" i="7"/>
  <c r="N9620" i="7"/>
  <c r="N9621" i="7"/>
  <c r="N9622" i="7"/>
  <c r="N9623" i="7"/>
  <c r="N9624" i="7"/>
  <c r="N9625" i="7"/>
  <c r="N9626" i="7"/>
  <c r="N9627" i="7"/>
  <c r="N9628" i="7"/>
  <c r="N9629" i="7"/>
  <c r="N9630" i="7"/>
  <c r="N9631" i="7"/>
  <c r="N9632" i="7"/>
  <c r="N9633" i="7"/>
  <c r="N9634" i="7"/>
  <c r="N9635" i="7"/>
  <c r="N9636" i="7"/>
  <c r="N9637" i="7"/>
  <c r="N9638" i="7"/>
  <c r="N9639" i="7"/>
  <c r="N9640" i="7"/>
  <c r="N9641" i="7"/>
  <c r="N9642" i="7"/>
  <c r="N9643" i="7"/>
  <c r="N9644" i="7"/>
  <c r="N9645" i="7"/>
  <c r="N9646" i="7"/>
  <c r="N9647" i="7"/>
  <c r="N9648" i="7"/>
  <c r="N9649" i="7"/>
  <c r="N9650" i="7"/>
  <c r="N9651" i="7"/>
  <c r="N9652" i="7"/>
  <c r="N9653" i="7"/>
  <c r="N9654" i="7"/>
  <c r="N9655" i="7"/>
  <c r="N9656" i="7"/>
  <c r="N9657" i="7"/>
  <c r="N9658" i="7"/>
  <c r="N9659" i="7"/>
  <c r="N9660" i="7"/>
  <c r="N9661" i="7"/>
  <c r="N9662" i="7"/>
  <c r="N9663" i="7"/>
  <c r="N9664" i="7"/>
  <c r="N9665" i="7"/>
  <c r="N9666" i="7"/>
  <c r="N9667" i="7"/>
  <c r="N9668" i="7"/>
  <c r="N9669" i="7"/>
  <c r="N9670" i="7"/>
  <c r="N9671" i="7"/>
  <c r="N9672" i="7"/>
  <c r="N9673" i="7"/>
  <c r="N9674" i="7"/>
  <c r="N9675" i="7"/>
  <c r="N9676" i="7"/>
  <c r="N9677" i="7"/>
  <c r="N9678" i="7"/>
  <c r="N9679" i="7"/>
  <c r="N9680" i="7"/>
  <c r="N9681" i="7"/>
  <c r="N9682" i="7"/>
  <c r="N9683" i="7"/>
  <c r="N9684" i="7"/>
  <c r="N9685" i="7"/>
  <c r="N9686" i="7"/>
  <c r="N9687" i="7"/>
  <c r="N9688" i="7"/>
  <c r="N9689" i="7"/>
  <c r="N9690" i="7"/>
  <c r="N9691" i="7"/>
  <c r="N9692" i="7"/>
  <c r="N9693" i="7"/>
  <c r="N9694" i="7"/>
  <c r="N9695" i="7"/>
  <c r="N9696" i="7"/>
  <c r="N9697" i="7"/>
  <c r="N9698" i="7"/>
  <c r="N9699" i="7"/>
  <c r="N9700" i="7"/>
  <c r="N9701" i="7"/>
  <c r="N9702" i="7"/>
  <c r="N9703" i="7"/>
  <c r="N9704" i="7"/>
  <c r="N9705" i="7"/>
  <c r="N9706" i="7"/>
  <c r="N9707" i="7"/>
  <c r="N9708" i="7"/>
  <c r="N9709" i="7"/>
  <c r="N9710" i="7"/>
  <c r="N9711" i="7"/>
  <c r="N9712" i="7"/>
  <c r="N9713" i="7"/>
  <c r="N9714" i="7"/>
  <c r="N9715" i="7"/>
  <c r="N9716" i="7"/>
  <c r="N9717" i="7"/>
  <c r="N9718" i="7"/>
  <c r="N9719" i="7"/>
  <c r="N9720" i="7"/>
  <c r="N9721" i="7"/>
  <c r="N9722" i="7"/>
  <c r="N9723" i="7"/>
  <c r="N9724" i="7"/>
  <c r="N9725" i="7"/>
  <c r="N9726" i="7"/>
  <c r="N9727" i="7"/>
  <c r="N9728" i="7"/>
  <c r="N9729" i="7"/>
  <c r="N9730" i="7"/>
  <c r="N9731" i="7"/>
  <c r="N9732" i="7"/>
  <c r="N9733" i="7"/>
  <c r="N9734" i="7"/>
  <c r="N9735" i="7"/>
  <c r="N9736" i="7"/>
  <c r="N9737" i="7"/>
  <c r="N9738" i="7"/>
  <c r="N9739" i="7"/>
  <c r="N9740" i="7"/>
  <c r="N9741" i="7"/>
  <c r="N9742" i="7"/>
  <c r="N9743" i="7"/>
  <c r="N9744" i="7"/>
  <c r="N9745" i="7"/>
  <c r="N9746" i="7"/>
  <c r="N9747" i="7"/>
  <c r="N9748" i="7"/>
  <c r="N9749" i="7"/>
  <c r="N9750" i="7"/>
  <c r="N9751" i="7"/>
  <c r="N9752" i="7"/>
  <c r="N9753" i="7"/>
  <c r="N9754" i="7"/>
  <c r="N9755" i="7"/>
  <c r="N9756" i="7"/>
  <c r="N9757" i="7"/>
  <c r="N9758" i="7"/>
  <c r="N9759" i="7"/>
  <c r="N9760" i="7"/>
  <c r="N9761" i="7"/>
  <c r="N9762" i="7"/>
  <c r="N9763" i="7"/>
  <c r="N9764" i="7"/>
  <c r="N9765" i="7"/>
  <c r="N9766" i="7"/>
  <c r="N9767" i="7"/>
  <c r="N9768" i="7"/>
  <c r="N9769" i="7"/>
  <c r="N9770" i="7"/>
  <c r="N9771" i="7"/>
  <c r="N9772" i="7"/>
  <c r="N9773" i="7"/>
  <c r="N9774" i="7"/>
  <c r="N9775" i="7"/>
  <c r="N9776" i="7"/>
  <c r="N9777" i="7"/>
  <c r="N9778" i="7"/>
  <c r="N9779" i="7"/>
  <c r="N9780" i="7"/>
  <c r="N9781" i="7"/>
  <c r="N9782" i="7"/>
  <c r="N9783" i="7"/>
  <c r="N9784" i="7"/>
  <c r="N9785" i="7"/>
  <c r="N9786" i="7"/>
  <c r="N9787" i="7"/>
  <c r="N9788" i="7"/>
  <c r="N9789" i="7"/>
  <c r="N9790" i="7"/>
  <c r="N9791" i="7"/>
  <c r="N9792" i="7"/>
  <c r="N9793" i="7"/>
  <c r="N9794" i="7"/>
  <c r="N9795" i="7"/>
  <c r="N9796" i="7"/>
  <c r="N9797" i="7"/>
  <c r="N9798" i="7"/>
  <c r="N9799" i="7"/>
  <c r="N9800" i="7"/>
  <c r="N9801" i="7"/>
  <c r="N9802" i="7"/>
  <c r="N9803" i="7"/>
  <c r="N9804" i="7"/>
  <c r="N9805" i="7"/>
  <c r="N9806" i="7"/>
  <c r="N9807" i="7"/>
  <c r="N9808" i="7"/>
  <c r="N9809" i="7"/>
  <c r="N9810" i="7"/>
  <c r="N9811" i="7"/>
  <c r="N9812" i="7"/>
  <c r="N9813" i="7"/>
  <c r="N9814" i="7"/>
  <c r="N9815" i="7"/>
  <c r="N9816" i="7"/>
  <c r="N9817" i="7"/>
  <c r="N9818" i="7"/>
  <c r="N9819" i="7"/>
  <c r="N9820" i="7"/>
  <c r="N9821" i="7"/>
  <c r="N9822" i="7"/>
  <c r="N9823" i="7"/>
  <c r="N9824" i="7"/>
  <c r="N9825" i="7"/>
  <c r="N9826" i="7"/>
  <c r="N9827" i="7"/>
  <c r="N9828" i="7"/>
  <c r="N9829" i="7"/>
  <c r="N9830" i="7"/>
  <c r="N9831" i="7"/>
  <c r="N9832" i="7"/>
  <c r="N9833" i="7"/>
  <c r="N9834" i="7"/>
  <c r="N9835" i="7"/>
  <c r="N9836" i="7"/>
  <c r="N9837" i="7"/>
  <c r="N9838" i="7"/>
  <c r="N9839" i="7"/>
  <c r="N9840" i="7"/>
  <c r="N9841" i="7"/>
  <c r="N9842" i="7"/>
  <c r="N9843" i="7"/>
  <c r="N9844" i="7"/>
  <c r="N9845" i="7"/>
  <c r="N9846" i="7"/>
  <c r="N9847" i="7"/>
  <c r="N9848" i="7"/>
  <c r="N9849" i="7"/>
  <c r="N9850" i="7"/>
  <c r="N9851" i="7"/>
  <c r="N9852" i="7"/>
  <c r="N9853" i="7"/>
  <c r="N9854" i="7"/>
  <c r="N9855" i="7"/>
  <c r="N9856" i="7"/>
  <c r="N9857" i="7"/>
  <c r="N9858" i="7"/>
  <c r="N9859" i="7"/>
  <c r="N9860" i="7"/>
  <c r="N9861" i="7"/>
  <c r="N9862" i="7"/>
  <c r="N9863" i="7"/>
  <c r="N9864" i="7"/>
  <c r="N9865" i="7"/>
  <c r="N9866" i="7"/>
  <c r="N9867" i="7"/>
  <c r="N9868" i="7"/>
  <c r="N9869" i="7"/>
  <c r="N9870" i="7"/>
  <c r="N9871" i="7"/>
  <c r="N9872" i="7"/>
  <c r="N9873" i="7"/>
  <c r="N9874" i="7"/>
  <c r="N9875" i="7"/>
  <c r="N9876" i="7"/>
  <c r="N9877" i="7"/>
  <c r="N9878" i="7"/>
  <c r="N9879" i="7"/>
  <c r="N9880" i="7"/>
  <c r="N9881" i="7"/>
  <c r="N9882" i="7"/>
  <c r="N9883" i="7"/>
  <c r="N9884" i="7"/>
  <c r="N9885" i="7"/>
  <c r="N9886" i="7"/>
  <c r="N9887" i="7"/>
  <c r="N9888" i="7"/>
  <c r="N9889" i="7"/>
  <c r="N9890" i="7"/>
  <c r="N9891" i="7"/>
  <c r="N9892" i="7"/>
  <c r="N9893" i="7"/>
  <c r="N9894" i="7"/>
  <c r="N9895" i="7"/>
  <c r="N9896" i="7"/>
  <c r="N9897" i="7"/>
  <c r="N9898" i="7"/>
  <c r="N9899" i="7"/>
  <c r="N9900" i="7"/>
  <c r="N9901" i="7"/>
  <c r="N9902" i="7"/>
  <c r="N9903" i="7"/>
  <c r="N9904" i="7"/>
  <c r="N9905" i="7"/>
  <c r="N9906" i="7"/>
  <c r="N9907" i="7"/>
  <c r="N9908" i="7"/>
  <c r="N9909" i="7"/>
  <c r="N9910" i="7"/>
  <c r="N9911" i="7"/>
  <c r="N9912" i="7"/>
  <c r="N9913" i="7"/>
  <c r="N9914" i="7"/>
  <c r="N9915" i="7"/>
  <c r="N9916" i="7"/>
  <c r="N9917" i="7"/>
  <c r="N9918" i="7"/>
  <c r="N9919" i="7"/>
  <c r="N9920" i="7"/>
  <c r="N9921" i="7"/>
  <c r="N9922" i="7"/>
  <c r="N9923" i="7"/>
  <c r="N9924" i="7"/>
  <c r="N9925" i="7"/>
  <c r="N9926" i="7"/>
  <c r="N9927" i="7"/>
  <c r="N9928" i="7"/>
  <c r="N9929" i="7"/>
  <c r="N9930" i="7"/>
  <c r="N9931" i="7"/>
  <c r="N9932" i="7"/>
  <c r="N9933" i="7"/>
  <c r="N9934" i="7"/>
  <c r="N9935" i="7"/>
  <c r="N9936" i="7"/>
  <c r="N9937" i="7"/>
  <c r="N9938" i="7"/>
  <c r="N9939" i="7"/>
  <c r="N9940" i="7"/>
  <c r="N9941" i="7"/>
  <c r="N9942" i="7"/>
  <c r="N9943" i="7"/>
  <c r="N9944" i="7"/>
  <c r="N9945" i="7"/>
  <c r="N9946" i="7"/>
  <c r="N9947" i="7"/>
  <c r="N9948" i="7"/>
  <c r="N9949" i="7"/>
  <c r="N9950" i="7"/>
  <c r="N9951" i="7"/>
  <c r="N9952" i="7"/>
  <c r="N9953" i="7"/>
  <c r="N9954" i="7"/>
  <c r="N9955" i="7"/>
  <c r="N9956" i="7"/>
  <c r="N9957" i="7"/>
  <c r="N9958" i="7"/>
  <c r="N9959" i="7"/>
  <c r="N9960" i="7"/>
  <c r="N9961" i="7"/>
  <c r="N9962" i="7"/>
  <c r="N9963" i="7"/>
  <c r="N9964" i="7"/>
  <c r="N9965" i="7"/>
  <c r="N9966" i="7"/>
  <c r="N9967" i="7"/>
  <c r="N9968" i="7"/>
  <c r="N9969" i="7"/>
  <c r="N9970" i="7"/>
  <c r="N9971" i="7"/>
  <c r="N9972" i="7"/>
  <c r="N9973" i="7"/>
  <c r="N9974" i="7"/>
  <c r="N9975" i="7"/>
  <c r="N9976" i="7"/>
  <c r="N9977" i="7"/>
  <c r="N9978" i="7"/>
  <c r="N9979" i="7"/>
  <c r="N9980" i="7"/>
  <c r="N9981" i="7"/>
  <c r="N9982" i="7"/>
  <c r="N9983" i="7"/>
  <c r="N9984" i="7"/>
  <c r="N9985" i="7"/>
  <c r="N9986" i="7"/>
  <c r="N9987" i="7"/>
  <c r="N9988" i="7"/>
  <c r="N9989" i="7"/>
  <c r="N9990" i="7"/>
  <c r="N9991" i="7"/>
  <c r="N9992" i="7"/>
  <c r="N9993" i="7"/>
  <c r="N9994" i="7"/>
  <c r="Q2" i="7"/>
  <c r="Q3" i="7"/>
  <c r="Q4" i="7"/>
  <c r="Q5" i="7"/>
  <c r="Q6" i="7"/>
  <c r="Q7"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4" i="7"/>
  <c r="Q45" i="7"/>
  <c r="Q46" i="7"/>
  <c r="Q47" i="7"/>
  <c r="Q48" i="7"/>
  <c r="Q49" i="7"/>
  <c r="Q50" i="7"/>
  <c r="Q51" i="7"/>
  <c r="Q52" i="7"/>
  <c r="Q53" i="7"/>
  <c r="Q54" i="7"/>
  <c r="Q55" i="7"/>
  <c r="Q56" i="7"/>
  <c r="Q57" i="7"/>
  <c r="Q58" i="7"/>
  <c r="Q59" i="7"/>
  <c r="Q60" i="7"/>
  <c r="Q61" i="7"/>
  <c r="Q62" i="7"/>
  <c r="Q63" i="7"/>
  <c r="Q64" i="7"/>
  <c r="Q65" i="7"/>
  <c r="Q66" i="7"/>
  <c r="Q67" i="7"/>
  <c r="Q68" i="7"/>
  <c r="Q69" i="7"/>
  <c r="Q70" i="7"/>
  <c r="Q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Q132" i="7"/>
  <c r="Q133" i="7"/>
  <c r="Q134" i="7"/>
  <c r="Q135" i="7"/>
  <c r="Q136" i="7"/>
  <c r="Q137" i="7"/>
  <c r="Q138" i="7"/>
  <c r="Q139" i="7"/>
  <c r="Q140" i="7"/>
  <c r="Q141" i="7"/>
  <c r="Q142" i="7"/>
  <c r="Q143" i="7"/>
  <c r="Q144" i="7"/>
  <c r="Q145" i="7"/>
  <c r="Q146" i="7"/>
  <c r="Q147" i="7"/>
  <c r="Q148" i="7"/>
  <c r="Q149" i="7"/>
  <c r="Q150" i="7"/>
  <c r="Q151" i="7"/>
  <c r="Q152" i="7"/>
  <c r="Q153" i="7"/>
  <c r="Q154" i="7"/>
  <c r="Q155" i="7"/>
  <c r="Q156" i="7"/>
  <c r="Q157" i="7"/>
  <c r="Q158" i="7"/>
  <c r="Q159" i="7"/>
  <c r="Q160" i="7"/>
  <c r="Q161" i="7"/>
  <c r="Q162" i="7"/>
  <c r="Q163" i="7"/>
  <c r="Q164" i="7"/>
  <c r="Q165" i="7"/>
  <c r="Q166" i="7"/>
  <c r="Q167" i="7"/>
  <c r="Q168" i="7"/>
  <c r="Q169" i="7"/>
  <c r="Q170" i="7"/>
  <c r="Q171" i="7"/>
  <c r="Q172" i="7"/>
  <c r="Q173" i="7"/>
  <c r="Q174" i="7"/>
  <c r="Q175" i="7"/>
  <c r="Q176" i="7"/>
  <c r="Q177" i="7"/>
  <c r="Q178" i="7"/>
  <c r="Q179" i="7"/>
  <c r="Q180" i="7"/>
  <c r="Q181" i="7"/>
  <c r="Q182" i="7"/>
  <c r="Q183" i="7"/>
  <c r="Q184" i="7"/>
  <c r="Q185" i="7"/>
  <c r="Q186" i="7"/>
  <c r="Q187" i="7"/>
  <c r="Q188" i="7"/>
  <c r="Q189" i="7"/>
  <c r="Q190" i="7"/>
  <c r="Q191" i="7"/>
  <c r="Q192" i="7"/>
  <c r="Q193" i="7"/>
  <c r="Q194" i="7"/>
  <c r="Q195" i="7"/>
  <c r="Q196" i="7"/>
  <c r="Q197" i="7"/>
  <c r="Q198" i="7"/>
  <c r="Q199" i="7"/>
  <c r="Q200" i="7"/>
  <c r="Q201" i="7"/>
  <c r="Q202" i="7"/>
  <c r="Q203" i="7"/>
  <c r="Q204" i="7"/>
  <c r="Q205" i="7"/>
  <c r="Q206" i="7"/>
  <c r="Q207" i="7"/>
  <c r="Q208" i="7"/>
  <c r="Q209" i="7"/>
  <c r="Q210" i="7"/>
  <c r="Q211" i="7"/>
  <c r="Q212" i="7"/>
  <c r="Q213" i="7"/>
  <c r="Q214" i="7"/>
  <c r="Q215" i="7"/>
  <c r="Q216" i="7"/>
  <c r="Q217" i="7"/>
  <c r="Q218" i="7"/>
  <c r="Q219" i="7"/>
  <c r="Q220" i="7"/>
  <c r="Q221" i="7"/>
  <c r="Q222" i="7"/>
  <c r="Q223" i="7"/>
  <c r="Q224" i="7"/>
  <c r="Q225" i="7"/>
  <c r="Q226" i="7"/>
  <c r="Q227" i="7"/>
  <c r="Q228" i="7"/>
  <c r="Q229" i="7"/>
  <c r="Q230" i="7"/>
  <c r="Q231" i="7"/>
  <c r="Q232" i="7"/>
  <c r="Q233" i="7"/>
  <c r="Q234" i="7"/>
  <c r="Q235" i="7"/>
  <c r="Q236" i="7"/>
  <c r="Q237" i="7"/>
  <c r="Q238" i="7"/>
  <c r="Q239" i="7"/>
  <c r="Q240" i="7"/>
  <c r="Q241" i="7"/>
  <c r="Q242" i="7"/>
  <c r="Q243" i="7"/>
  <c r="Q244" i="7"/>
  <c r="Q245" i="7"/>
  <c r="Q246" i="7"/>
  <c r="Q247" i="7"/>
  <c r="Q248" i="7"/>
  <c r="Q249" i="7"/>
  <c r="Q250" i="7"/>
  <c r="Q251" i="7"/>
  <c r="Q252" i="7"/>
  <c r="Q253" i="7"/>
  <c r="Q254" i="7"/>
  <c r="Q255" i="7"/>
  <c r="Q256" i="7"/>
  <c r="Q257" i="7"/>
  <c r="Q258" i="7"/>
  <c r="Q259" i="7"/>
  <c r="Q260" i="7"/>
  <c r="Q261" i="7"/>
  <c r="Q262" i="7"/>
  <c r="Q263" i="7"/>
  <c r="Q264" i="7"/>
  <c r="Q265" i="7"/>
  <c r="Q266" i="7"/>
  <c r="Q267" i="7"/>
  <c r="Q268" i="7"/>
  <c r="Q269" i="7"/>
  <c r="Q270" i="7"/>
  <c r="Q271" i="7"/>
  <c r="Q272" i="7"/>
  <c r="Q273" i="7"/>
  <c r="Q274" i="7"/>
  <c r="Q275" i="7"/>
  <c r="Q276" i="7"/>
  <c r="Q277" i="7"/>
  <c r="Q278" i="7"/>
  <c r="Q279" i="7"/>
  <c r="Q280" i="7"/>
  <c r="Q281" i="7"/>
  <c r="Q282" i="7"/>
  <c r="Q283" i="7"/>
  <c r="Q284" i="7"/>
  <c r="Q285" i="7"/>
  <c r="Q286" i="7"/>
  <c r="Q287" i="7"/>
  <c r="Q288" i="7"/>
  <c r="Q289" i="7"/>
  <c r="Q290" i="7"/>
  <c r="Q291" i="7"/>
  <c r="Q292" i="7"/>
  <c r="Q293" i="7"/>
  <c r="Q294" i="7"/>
  <c r="Q295" i="7"/>
  <c r="Q296" i="7"/>
  <c r="Q297" i="7"/>
  <c r="Q298" i="7"/>
  <c r="Q299" i="7"/>
  <c r="Q300" i="7"/>
  <c r="Q301" i="7"/>
  <c r="Q302" i="7"/>
  <c r="Q303" i="7"/>
  <c r="Q304" i="7"/>
  <c r="Q305" i="7"/>
  <c r="Q306" i="7"/>
  <c r="Q307" i="7"/>
  <c r="Q308" i="7"/>
  <c r="Q309" i="7"/>
  <c r="Q310" i="7"/>
  <c r="Q311" i="7"/>
  <c r="Q312" i="7"/>
  <c r="Q313" i="7"/>
  <c r="Q314" i="7"/>
  <c r="Q315" i="7"/>
  <c r="Q316" i="7"/>
  <c r="Q317" i="7"/>
  <c r="Q318" i="7"/>
  <c r="Q319" i="7"/>
  <c r="Q320" i="7"/>
  <c r="Q321" i="7"/>
  <c r="Q322" i="7"/>
  <c r="Q323" i="7"/>
  <c r="Q324" i="7"/>
  <c r="Q325" i="7"/>
  <c r="Q326" i="7"/>
  <c r="Q327" i="7"/>
  <c r="Q328" i="7"/>
  <c r="Q329" i="7"/>
  <c r="Q330" i="7"/>
  <c r="Q331" i="7"/>
  <c r="Q332" i="7"/>
  <c r="Q333" i="7"/>
  <c r="Q334" i="7"/>
  <c r="Q335" i="7"/>
  <c r="Q336" i="7"/>
  <c r="Q337" i="7"/>
  <c r="Q338" i="7"/>
  <c r="Q339" i="7"/>
  <c r="Q340" i="7"/>
  <c r="Q341" i="7"/>
  <c r="Q342" i="7"/>
  <c r="Q343" i="7"/>
  <c r="Q344" i="7"/>
  <c r="Q345" i="7"/>
  <c r="Q346" i="7"/>
  <c r="Q347" i="7"/>
  <c r="Q348" i="7"/>
  <c r="Q349" i="7"/>
  <c r="Q350" i="7"/>
  <c r="Q351" i="7"/>
  <c r="Q352" i="7"/>
  <c r="Q353" i="7"/>
  <c r="Q354" i="7"/>
  <c r="Q355" i="7"/>
  <c r="Q356" i="7"/>
  <c r="Q357" i="7"/>
  <c r="Q358" i="7"/>
  <c r="Q359" i="7"/>
  <c r="Q360" i="7"/>
  <c r="Q361" i="7"/>
  <c r="Q362" i="7"/>
  <c r="Q363" i="7"/>
  <c r="Q364" i="7"/>
  <c r="Q365" i="7"/>
  <c r="Q366" i="7"/>
  <c r="Q367" i="7"/>
  <c r="Q368" i="7"/>
  <c r="Q369" i="7"/>
  <c r="Q370" i="7"/>
  <c r="Q371" i="7"/>
  <c r="Q372" i="7"/>
  <c r="Q373" i="7"/>
  <c r="Q374" i="7"/>
  <c r="Q375" i="7"/>
  <c r="Q376" i="7"/>
  <c r="Q377" i="7"/>
  <c r="Q378" i="7"/>
  <c r="Q379" i="7"/>
  <c r="Q380" i="7"/>
  <c r="Q381" i="7"/>
  <c r="Q382" i="7"/>
  <c r="Q383" i="7"/>
  <c r="Q384" i="7"/>
  <c r="Q385" i="7"/>
  <c r="Q386" i="7"/>
  <c r="Q387" i="7"/>
  <c r="Q388" i="7"/>
  <c r="Q389" i="7"/>
  <c r="Q390" i="7"/>
  <c r="Q391" i="7"/>
  <c r="Q392" i="7"/>
  <c r="Q393" i="7"/>
  <c r="Q394" i="7"/>
  <c r="Q395" i="7"/>
  <c r="Q396" i="7"/>
  <c r="Q397" i="7"/>
  <c r="Q398" i="7"/>
  <c r="Q399" i="7"/>
  <c r="Q400" i="7"/>
  <c r="Q401" i="7"/>
  <c r="Q402" i="7"/>
  <c r="Q403" i="7"/>
  <c r="Q404" i="7"/>
  <c r="Q405" i="7"/>
  <c r="Q406" i="7"/>
  <c r="Q407" i="7"/>
  <c r="Q408" i="7"/>
  <c r="Q409" i="7"/>
  <c r="Q410" i="7"/>
  <c r="Q411" i="7"/>
  <c r="Q412" i="7"/>
  <c r="Q413" i="7"/>
  <c r="Q414" i="7"/>
  <c r="Q415" i="7"/>
  <c r="Q416" i="7"/>
  <c r="Q417" i="7"/>
  <c r="Q418" i="7"/>
  <c r="Q419" i="7"/>
  <c r="Q420" i="7"/>
  <c r="Q421" i="7"/>
  <c r="Q422" i="7"/>
  <c r="Q423" i="7"/>
  <c r="Q424" i="7"/>
  <c r="Q425" i="7"/>
  <c r="Q426" i="7"/>
  <c r="Q427" i="7"/>
  <c r="Q428" i="7"/>
  <c r="Q429" i="7"/>
  <c r="Q430" i="7"/>
  <c r="Q431" i="7"/>
  <c r="Q432" i="7"/>
  <c r="Q433" i="7"/>
  <c r="Q434" i="7"/>
  <c r="Q435" i="7"/>
  <c r="Q436" i="7"/>
  <c r="Q437" i="7"/>
  <c r="Q438" i="7"/>
  <c r="Q439" i="7"/>
  <c r="Q440" i="7"/>
  <c r="Q441" i="7"/>
  <c r="Q442" i="7"/>
  <c r="Q443" i="7"/>
  <c r="Q444" i="7"/>
  <c r="Q445" i="7"/>
  <c r="Q446" i="7"/>
  <c r="Q447" i="7"/>
  <c r="Q448" i="7"/>
  <c r="Q449" i="7"/>
  <c r="Q450" i="7"/>
  <c r="Q451" i="7"/>
  <c r="Q452" i="7"/>
  <c r="Q453" i="7"/>
  <c r="Q454" i="7"/>
  <c r="Q455" i="7"/>
  <c r="Q456" i="7"/>
  <c r="Q457" i="7"/>
  <c r="Q458" i="7"/>
  <c r="Q459" i="7"/>
  <c r="Q460" i="7"/>
  <c r="Q461" i="7"/>
  <c r="Q462" i="7"/>
  <c r="Q463" i="7"/>
  <c r="Q464" i="7"/>
  <c r="Q465" i="7"/>
  <c r="Q466" i="7"/>
  <c r="Q467" i="7"/>
  <c r="Q468" i="7"/>
  <c r="Q469" i="7"/>
  <c r="Q470" i="7"/>
  <c r="Q471" i="7"/>
  <c r="Q472" i="7"/>
  <c r="Q473" i="7"/>
  <c r="Q474" i="7"/>
  <c r="Q475" i="7"/>
  <c r="Q476" i="7"/>
  <c r="Q477" i="7"/>
  <c r="Q478" i="7"/>
  <c r="Q479" i="7"/>
  <c r="Q480" i="7"/>
  <c r="Q481" i="7"/>
  <c r="Q482" i="7"/>
  <c r="Q483" i="7"/>
  <c r="Q484" i="7"/>
  <c r="Q485" i="7"/>
  <c r="Q486" i="7"/>
  <c r="Q487" i="7"/>
  <c r="Q488" i="7"/>
  <c r="Q489" i="7"/>
  <c r="Q490" i="7"/>
  <c r="Q491" i="7"/>
  <c r="Q492" i="7"/>
  <c r="Q493" i="7"/>
  <c r="Q494" i="7"/>
  <c r="Q495" i="7"/>
  <c r="Q496" i="7"/>
  <c r="Q497" i="7"/>
  <c r="Q498" i="7"/>
  <c r="Q499" i="7"/>
  <c r="Q500" i="7"/>
  <c r="Q501" i="7"/>
  <c r="Q502" i="7"/>
  <c r="Q503" i="7"/>
  <c r="Q504" i="7"/>
  <c r="Q505" i="7"/>
  <c r="Q506" i="7"/>
  <c r="Q507" i="7"/>
  <c r="Q508" i="7"/>
  <c r="Q509" i="7"/>
  <c r="Q510" i="7"/>
  <c r="Q511" i="7"/>
  <c r="Q512" i="7"/>
  <c r="Q513" i="7"/>
  <c r="Q514" i="7"/>
  <c r="Q515" i="7"/>
  <c r="Q516" i="7"/>
  <c r="Q517" i="7"/>
  <c r="Q518" i="7"/>
  <c r="Q519" i="7"/>
  <c r="Q520" i="7"/>
  <c r="Q521" i="7"/>
  <c r="Q522" i="7"/>
  <c r="Q523" i="7"/>
  <c r="Q524" i="7"/>
  <c r="Q525" i="7"/>
  <c r="Q526" i="7"/>
  <c r="Q527" i="7"/>
  <c r="Q528" i="7"/>
  <c r="Q529" i="7"/>
  <c r="Q530" i="7"/>
  <c r="Q531" i="7"/>
  <c r="Q532" i="7"/>
  <c r="Q533" i="7"/>
  <c r="Q534" i="7"/>
  <c r="Q535" i="7"/>
  <c r="Q536" i="7"/>
  <c r="Q537" i="7"/>
  <c r="Q538" i="7"/>
  <c r="Q539" i="7"/>
  <c r="Q540" i="7"/>
  <c r="Q541" i="7"/>
  <c r="Q542" i="7"/>
  <c r="Q543" i="7"/>
  <c r="Q544" i="7"/>
  <c r="Q545" i="7"/>
  <c r="Q546" i="7"/>
  <c r="Q547" i="7"/>
  <c r="Q548" i="7"/>
  <c r="Q549" i="7"/>
  <c r="Q550" i="7"/>
  <c r="Q551" i="7"/>
  <c r="Q552" i="7"/>
  <c r="Q553" i="7"/>
  <c r="Q554" i="7"/>
  <c r="Q555" i="7"/>
  <c r="Q556" i="7"/>
  <c r="Q557" i="7"/>
  <c r="Q558" i="7"/>
  <c r="Q559" i="7"/>
  <c r="Q560" i="7"/>
  <c r="Q561" i="7"/>
  <c r="Q562" i="7"/>
  <c r="Q563" i="7"/>
  <c r="Q564" i="7"/>
  <c r="Q565" i="7"/>
  <c r="Q566" i="7"/>
  <c r="Q567" i="7"/>
  <c r="Q568" i="7"/>
  <c r="Q569" i="7"/>
  <c r="Q570" i="7"/>
  <c r="Q571" i="7"/>
  <c r="Q572" i="7"/>
  <c r="Q573" i="7"/>
  <c r="Q574" i="7"/>
  <c r="Q575" i="7"/>
  <c r="Q576" i="7"/>
  <c r="Q577" i="7"/>
  <c r="Q578" i="7"/>
  <c r="Q579" i="7"/>
  <c r="Q580" i="7"/>
  <c r="Q581" i="7"/>
  <c r="Q582" i="7"/>
  <c r="Q583" i="7"/>
  <c r="Q584" i="7"/>
  <c r="Q585" i="7"/>
  <c r="Q586" i="7"/>
  <c r="Q587" i="7"/>
  <c r="Q588" i="7"/>
  <c r="Q589" i="7"/>
  <c r="Q590" i="7"/>
  <c r="Q591" i="7"/>
  <c r="Q592" i="7"/>
  <c r="Q593" i="7"/>
  <c r="Q594" i="7"/>
  <c r="Q595" i="7"/>
  <c r="Q596" i="7"/>
  <c r="Q597" i="7"/>
  <c r="Q598" i="7"/>
  <c r="Q599" i="7"/>
  <c r="Q600" i="7"/>
  <c r="Q601" i="7"/>
  <c r="Q602" i="7"/>
  <c r="Q603" i="7"/>
  <c r="Q604" i="7"/>
  <c r="Q605" i="7"/>
  <c r="Q606" i="7"/>
  <c r="Q607" i="7"/>
  <c r="Q608" i="7"/>
  <c r="Q609" i="7"/>
  <c r="Q610" i="7"/>
  <c r="Q611" i="7"/>
  <c r="Q612" i="7"/>
  <c r="Q613" i="7"/>
  <c r="Q614" i="7"/>
  <c r="Q615" i="7"/>
  <c r="Q616" i="7"/>
  <c r="Q617" i="7"/>
  <c r="Q618" i="7"/>
  <c r="Q619" i="7"/>
  <c r="Q620" i="7"/>
  <c r="Q621" i="7"/>
  <c r="Q622" i="7"/>
  <c r="Q623" i="7"/>
  <c r="Q624" i="7"/>
  <c r="Q625" i="7"/>
  <c r="Q626" i="7"/>
  <c r="Q627" i="7"/>
  <c r="Q628" i="7"/>
  <c r="Q629" i="7"/>
  <c r="Q630" i="7"/>
  <c r="Q631" i="7"/>
  <c r="Q632" i="7"/>
  <c r="Q633" i="7"/>
  <c r="Q634" i="7"/>
  <c r="Q635" i="7"/>
  <c r="Q636" i="7"/>
  <c r="Q637" i="7"/>
  <c r="Q638" i="7"/>
  <c r="Q639" i="7"/>
  <c r="Q640" i="7"/>
  <c r="Q641" i="7"/>
  <c r="Q642" i="7"/>
  <c r="Q643" i="7"/>
  <c r="Q644" i="7"/>
  <c r="Q645" i="7"/>
  <c r="Q646" i="7"/>
  <c r="Q647" i="7"/>
  <c r="Q648" i="7"/>
  <c r="Q649" i="7"/>
  <c r="Q650" i="7"/>
  <c r="Q651" i="7"/>
  <c r="Q652" i="7"/>
  <c r="Q653" i="7"/>
  <c r="Q654" i="7"/>
  <c r="Q655" i="7"/>
  <c r="Q656" i="7"/>
  <c r="Q657" i="7"/>
  <c r="Q658" i="7"/>
  <c r="Q659" i="7"/>
  <c r="Q660" i="7"/>
  <c r="Q661" i="7"/>
  <c r="Q662" i="7"/>
  <c r="Q663" i="7"/>
  <c r="Q664" i="7"/>
  <c r="Q665" i="7"/>
  <c r="Q666" i="7"/>
  <c r="Q667" i="7"/>
  <c r="Q668" i="7"/>
  <c r="Q669" i="7"/>
  <c r="Q670" i="7"/>
  <c r="Q671" i="7"/>
  <c r="Q672" i="7"/>
  <c r="Q673" i="7"/>
  <c r="Q674" i="7"/>
  <c r="Q675" i="7"/>
  <c r="Q676" i="7"/>
  <c r="Q677" i="7"/>
  <c r="Q678" i="7"/>
  <c r="Q679" i="7"/>
  <c r="Q680" i="7"/>
  <c r="Q681" i="7"/>
  <c r="Q682" i="7"/>
  <c r="Q683" i="7"/>
  <c r="Q684" i="7"/>
  <c r="Q685" i="7"/>
  <c r="Q686" i="7"/>
  <c r="Q687" i="7"/>
  <c r="Q688" i="7"/>
  <c r="Q689" i="7"/>
  <c r="Q690" i="7"/>
  <c r="Q691" i="7"/>
  <c r="Q692" i="7"/>
  <c r="Q693" i="7"/>
  <c r="Q694" i="7"/>
  <c r="Q695" i="7"/>
  <c r="Q696" i="7"/>
  <c r="Q697" i="7"/>
  <c r="Q698" i="7"/>
  <c r="Q699" i="7"/>
  <c r="Q700" i="7"/>
  <c r="Q701" i="7"/>
  <c r="Q702" i="7"/>
  <c r="Q703" i="7"/>
  <c r="Q704" i="7"/>
  <c r="Q705" i="7"/>
  <c r="Q706" i="7"/>
  <c r="Q707" i="7"/>
  <c r="Q708" i="7"/>
  <c r="Q709" i="7"/>
  <c r="Q710" i="7"/>
  <c r="Q711" i="7"/>
  <c r="Q712" i="7"/>
  <c r="Q713" i="7"/>
  <c r="Q714" i="7"/>
  <c r="Q715" i="7"/>
  <c r="Q716" i="7"/>
  <c r="Q717" i="7"/>
  <c r="Q718" i="7"/>
  <c r="Q719" i="7"/>
  <c r="Q720" i="7"/>
  <c r="Q721" i="7"/>
  <c r="Q722" i="7"/>
  <c r="Q723" i="7"/>
  <c r="Q724" i="7"/>
  <c r="Q725" i="7"/>
  <c r="Q726" i="7"/>
  <c r="Q727" i="7"/>
  <c r="Q728" i="7"/>
  <c r="Q729" i="7"/>
  <c r="Q730" i="7"/>
  <c r="Q731" i="7"/>
  <c r="Q732" i="7"/>
  <c r="Q733" i="7"/>
  <c r="Q734" i="7"/>
  <c r="Q735" i="7"/>
  <c r="Q736" i="7"/>
  <c r="Q737" i="7"/>
  <c r="Q738" i="7"/>
  <c r="Q739" i="7"/>
  <c r="Q740" i="7"/>
  <c r="Q741" i="7"/>
  <c r="Q742" i="7"/>
  <c r="Q743" i="7"/>
  <c r="Q744" i="7"/>
  <c r="Q745" i="7"/>
  <c r="Q746" i="7"/>
  <c r="Q747" i="7"/>
  <c r="Q748" i="7"/>
  <c r="Q749" i="7"/>
  <c r="Q750" i="7"/>
  <c r="Q751" i="7"/>
  <c r="Q752" i="7"/>
  <c r="Q753" i="7"/>
  <c r="Q754" i="7"/>
  <c r="Q755" i="7"/>
  <c r="Q756" i="7"/>
  <c r="Q757" i="7"/>
  <c r="Q758" i="7"/>
  <c r="Q759" i="7"/>
  <c r="Q760" i="7"/>
  <c r="Q761" i="7"/>
  <c r="Q762" i="7"/>
  <c r="Q763" i="7"/>
  <c r="Q764" i="7"/>
  <c r="Q765" i="7"/>
  <c r="Q766" i="7"/>
  <c r="Q767" i="7"/>
  <c r="Q768" i="7"/>
  <c r="Q769" i="7"/>
  <c r="Q770" i="7"/>
  <c r="Q771" i="7"/>
  <c r="Q772" i="7"/>
  <c r="Q773" i="7"/>
  <c r="Q774" i="7"/>
  <c r="Q775" i="7"/>
  <c r="Q776" i="7"/>
  <c r="Q777" i="7"/>
  <c r="Q778" i="7"/>
  <c r="Q779" i="7"/>
  <c r="Q780" i="7"/>
  <c r="Q781" i="7"/>
  <c r="Q782" i="7"/>
  <c r="Q783" i="7"/>
  <c r="Q784" i="7"/>
  <c r="Q785" i="7"/>
  <c r="Q786" i="7"/>
  <c r="Q787" i="7"/>
  <c r="Q788" i="7"/>
  <c r="Q789" i="7"/>
  <c r="Q790" i="7"/>
  <c r="Q791" i="7"/>
  <c r="Q792" i="7"/>
  <c r="Q793" i="7"/>
  <c r="Q794" i="7"/>
  <c r="Q795" i="7"/>
  <c r="Q796" i="7"/>
  <c r="Q797" i="7"/>
  <c r="Q798" i="7"/>
  <c r="Q799" i="7"/>
  <c r="Q800" i="7"/>
  <c r="Q801" i="7"/>
  <c r="Q802" i="7"/>
  <c r="Q803" i="7"/>
  <c r="Q804" i="7"/>
  <c r="Q805" i="7"/>
  <c r="Q806" i="7"/>
  <c r="Q807" i="7"/>
  <c r="Q808" i="7"/>
  <c r="Q809" i="7"/>
  <c r="Q810" i="7"/>
  <c r="Q811" i="7"/>
  <c r="Q812" i="7"/>
  <c r="Q813" i="7"/>
  <c r="Q814" i="7"/>
  <c r="Q815" i="7"/>
  <c r="Q816" i="7"/>
  <c r="Q817" i="7"/>
  <c r="Q818" i="7"/>
  <c r="Q819" i="7"/>
  <c r="Q820" i="7"/>
  <c r="Q821" i="7"/>
  <c r="Q822" i="7"/>
  <c r="Q823" i="7"/>
  <c r="Q824" i="7"/>
  <c r="Q825" i="7"/>
  <c r="Q826" i="7"/>
  <c r="Q827" i="7"/>
  <c r="Q828" i="7"/>
  <c r="Q829" i="7"/>
  <c r="Q830" i="7"/>
  <c r="Q831" i="7"/>
  <c r="Q832" i="7"/>
  <c r="Q833" i="7"/>
  <c r="Q834" i="7"/>
  <c r="Q835" i="7"/>
  <c r="Q836" i="7"/>
  <c r="Q837" i="7"/>
  <c r="Q838" i="7"/>
  <c r="Q839" i="7"/>
  <c r="Q840" i="7"/>
  <c r="Q841" i="7"/>
  <c r="Q842" i="7"/>
  <c r="Q843" i="7"/>
  <c r="Q844" i="7"/>
  <c r="Q845" i="7"/>
  <c r="Q846" i="7"/>
  <c r="Q847" i="7"/>
  <c r="Q848" i="7"/>
  <c r="Q849" i="7"/>
  <c r="Q850" i="7"/>
  <c r="Q851" i="7"/>
  <c r="Q852" i="7"/>
  <c r="Q853" i="7"/>
  <c r="Q854" i="7"/>
  <c r="Q855" i="7"/>
  <c r="Q856" i="7"/>
  <c r="Q857" i="7"/>
  <c r="Q858" i="7"/>
  <c r="Q859" i="7"/>
  <c r="Q860" i="7"/>
  <c r="Q861" i="7"/>
  <c r="Q862" i="7"/>
  <c r="Q863" i="7"/>
  <c r="Q864" i="7"/>
  <c r="Q865" i="7"/>
  <c r="Q866" i="7"/>
  <c r="Q867" i="7"/>
  <c r="Q868" i="7"/>
  <c r="Q869" i="7"/>
  <c r="Q870" i="7"/>
  <c r="Q871" i="7"/>
  <c r="Q872" i="7"/>
  <c r="Q873" i="7"/>
  <c r="Q874" i="7"/>
  <c r="Q875" i="7"/>
  <c r="Q876" i="7"/>
  <c r="Q877" i="7"/>
  <c r="Q878" i="7"/>
  <c r="Q879" i="7"/>
  <c r="Q880" i="7"/>
  <c r="Q881" i="7"/>
  <c r="Q882" i="7"/>
  <c r="Q883" i="7"/>
  <c r="Q884" i="7"/>
  <c r="Q885" i="7"/>
  <c r="Q886" i="7"/>
  <c r="Q887" i="7"/>
  <c r="Q888" i="7"/>
  <c r="Q889" i="7"/>
  <c r="Q890" i="7"/>
  <c r="Q891" i="7"/>
  <c r="Q892" i="7"/>
  <c r="Q893" i="7"/>
  <c r="Q894" i="7"/>
  <c r="Q895" i="7"/>
  <c r="Q896" i="7"/>
  <c r="Q897" i="7"/>
  <c r="Q898" i="7"/>
  <c r="Q899" i="7"/>
  <c r="Q900" i="7"/>
  <c r="Q901" i="7"/>
  <c r="Q902" i="7"/>
  <c r="Q903" i="7"/>
  <c r="Q904" i="7"/>
  <c r="Q905" i="7"/>
  <c r="Q906" i="7"/>
  <c r="Q907" i="7"/>
  <c r="Q908" i="7"/>
  <c r="Q909" i="7"/>
  <c r="Q910" i="7"/>
  <c r="Q911" i="7"/>
  <c r="Q912" i="7"/>
  <c r="Q913" i="7"/>
  <c r="Q914" i="7"/>
  <c r="Q915" i="7"/>
  <c r="Q916" i="7"/>
  <c r="Q917" i="7"/>
  <c r="Q918" i="7"/>
  <c r="Q919" i="7"/>
  <c r="Q920" i="7"/>
  <c r="Q921" i="7"/>
  <c r="Q922" i="7"/>
  <c r="Q923" i="7"/>
  <c r="Q924" i="7"/>
  <c r="Q925" i="7"/>
  <c r="Q926" i="7"/>
  <c r="Q927" i="7"/>
  <c r="Q928" i="7"/>
  <c r="Q929" i="7"/>
  <c r="Q930" i="7"/>
  <c r="Q931" i="7"/>
  <c r="Q932" i="7"/>
  <c r="Q933" i="7"/>
  <c r="Q934" i="7"/>
  <c r="Q935" i="7"/>
  <c r="Q936" i="7"/>
  <c r="Q937" i="7"/>
  <c r="Q938" i="7"/>
  <c r="Q939" i="7"/>
  <c r="Q940" i="7"/>
  <c r="Q941" i="7"/>
  <c r="Q942" i="7"/>
  <c r="Q943" i="7"/>
  <c r="Q944" i="7"/>
  <c r="Q945" i="7"/>
  <c r="Q946" i="7"/>
  <c r="Q947" i="7"/>
  <c r="Q948" i="7"/>
  <c r="Q949" i="7"/>
  <c r="Q950" i="7"/>
  <c r="Q951" i="7"/>
  <c r="Q952" i="7"/>
  <c r="Q953" i="7"/>
  <c r="Q954" i="7"/>
  <c r="Q955" i="7"/>
  <c r="Q956" i="7"/>
  <c r="Q957" i="7"/>
  <c r="Q958" i="7"/>
  <c r="Q959" i="7"/>
  <c r="Q960" i="7"/>
  <c r="Q961" i="7"/>
  <c r="Q962" i="7"/>
  <c r="Q963" i="7"/>
  <c r="Q964" i="7"/>
  <c r="Q965" i="7"/>
  <c r="Q966" i="7"/>
  <c r="Q967" i="7"/>
  <c r="Q968" i="7"/>
  <c r="Q969" i="7"/>
  <c r="Q970" i="7"/>
  <c r="Q971" i="7"/>
  <c r="Q972" i="7"/>
  <c r="Q973" i="7"/>
  <c r="Q974" i="7"/>
  <c r="Q975" i="7"/>
  <c r="Q976" i="7"/>
  <c r="Q977" i="7"/>
  <c r="Q978" i="7"/>
  <c r="Q979" i="7"/>
  <c r="Q980" i="7"/>
  <c r="Q981" i="7"/>
  <c r="Q982" i="7"/>
  <c r="Q983" i="7"/>
  <c r="Q984" i="7"/>
  <c r="Q985" i="7"/>
  <c r="Q986" i="7"/>
  <c r="Q987" i="7"/>
  <c r="Q988" i="7"/>
  <c r="Q989" i="7"/>
  <c r="Q990" i="7"/>
  <c r="Q991" i="7"/>
  <c r="Q992" i="7"/>
  <c r="Q993" i="7"/>
  <c r="Q994" i="7"/>
  <c r="Q995" i="7"/>
  <c r="Q996" i="7"/>
  <c r="Q997" i="7"/>
  <c r="Q998" i="7"/>
  <c r="Q999" i="7"/>
  <c r="Q1000" i="7"/>
  <c r="Q1001" i="7"/>
  <c r="Q1002" i="7"/>
  <c r="Q1003" i="7"/>
  <c r="Q1004" i="7"/>
  <c r="Q1005" i="7"/>
  <c r="Q1006" i="7"/>
  <c r="Q1007" i="7"/>
  <c r="Q1008" i="7"/>
  <c r="Q1009" i="7"/>
  <c r="Q1010" i="7"/>
  <c r="Q1011" i="7"/>
  <c r="Q1012" i="7"/>
  <c r="Q1013" i="7"/>
  <c r="Q1014" i="7"/>
  <c r="Q1015" i="7"/>
  <c r="Q1016" i="7"/>
  <c r="Q1017" i="7"/>
  <c r="Q1018" i="7"/>
  <c r="Q1019" i="7"/>
  <c r="Q1020" i="7"/>
  <c r="Q1021" i="7"/>
  <c r="Q1022" i="7"/>
  <c r="Q1023" i="7"/>
  <c r="Q1024" i="7"/>
  <c r="Q1025" i="7"/>
  <c r="Q1026" i="7"/>
  <c r="Q1027" i="7"/>
  <c r="Q1028" i="7"/>
  <c r="Q1029" i="7"/>
  <c r="Q1030" i="7"/>
  <c r="Q1031" i="7"/>
  <c r="Q1032" i="7"/>
  <c r="Q1033" i="7"/>
  <c r="Q1034" i="7"/>
  <c r="Q1035" i="7"/>
  <c r="Q1036" i="7"/>
  <c r="Q1037" i="7"/>
  <c r="Q1038" i="7"/>
  <c r="Q1039" i="7"/>
  <c r="Q1040" i="7"/>
  <c r="Q1041" i="7"/>
  <c r="Q1042" i="7"/>
  <c r="Q1043" i="7"/>
  <c r="Q1044" i="7"/>
  <c r="Q1045" i="7"/>
  <c r="Q1046" i="7"/>
  <c r="Q1047" i="7"/>
  <c r="Q1048" i="7"/>
  <c r="Q1049" i="7"/>
  <c r="Q1050" i="7"/>
  <c r="Q1051" i="7"/>
  <c r="Q1052" i="7"/>
  <c r="Q1053" i="7"/>
  <c r="Q1054" i="7"/>
  <c r="Q1055" i="7"/>
  <c r="Q1056" i="7"/>
  <c r="Q1057" i="7"/>
  <c r="Q1058" i="7"/>
  <c r="Q1059" i="7"/>
  <c r="Q1060" i="7"/>
  <c r="Q1061" i="7"/>
  <c r="Q1062" i="7"/>
  <c r="Q1063" i="7"/>
  <c r="Q1064" i="7"/>
  <c r="Q1065" i="7"/>
  <c r="Q1066" i="7"/>
  <c r="Q1067" i="7"/>
  <c r="Q1068" i="7"/>
  <c r="Q1069" i="7"/>
  <c r="Q1070" i="7"/>
  <c r="Q1071" i="7"/>
  <c r="Q1072" i="7"/>
  <c r="Q1073" i="7"/>
  <c r="Q1074" i="7"/>
  <c r="Q1075" i="7"/>
  <c r="Q1076" i="7"/>
  <c r="Q1077" i="7"/>
  <c r="Q1078" i="7"/>
  <c r="Q1079" i="7"/>
  <c r="Q1080" i="7"/>
  <c r="Q1081" i="7"/>
  <c r="Q1082" i="7"/>
  <c r="Q1083" i="7"/>
  <c r="Q1084" i="7"/>
  <c r="Q1085" i="7"/>
  <c r="Q1086" i="7"/>
  <c r="Q1087" i="7"/>
  <c r="Q1088" i="7"/>
  <c r="Q1089" i="7"/>
  <c r="Q1090" i="7"/>
  <c r="Q1091" i="7"/>
  <c r="Q1092" i="7"/>
  <c r="Q1093" i="7"/>
  <c r="Q1094" i="7"/>
  <c r="Q1095" i="7"/>
  <c r="Q1096" i="7"/>
  <c r="Q1097" i="7"/>
  <c r="Q1098" i="7"/>
  <c r="Q1099" i="7"/>
  <c r="Q1100" i="7"/>
  <c r="Q1101" i="7"/>
  <c r="Q1102" i="7"/>
  <c r="Q1103" i="7"/>
  <c r="Q1104" i="7"/>
  <c r="Q1105" i="7"/>
  <c r="Q1106" i="7"/>
  <c r="Q1107" i="7"/>
  <c r="Q1108" i="7"/>
  <c r="Q1109" i="7"/>
  <c r="Q1110" i="7"/>
  <c r="Q1111" i="7"/>
  <c r="Q1112" i="7"/>
  <c r="Q1113" i="7"/>
  <c r="Q1114" i="7"/>
  <c r="Q1115" i="7"/>
  <c r="Q1116" i="7"/>
  <c r="Q1117" i="7"/>
  <c r="Q1118" i="7"/>
  <c r="Q1119" i="7"/>
  <c r="Q1120" i="7"/>
  <c r="Q1121" i="7"/>
  <c r="Q1122" i="7"/>
  <c r="Q1123" i="7"/>
  <c r="Q1124" i="7"/>
  <c r="Q1125" i="7"/>
  <c r="Q1126" i="7"/>
  <c r="Q1127" i="7"/>
  <c r="Q1128" i="7"/>
  <c r="Q1129" i="7"/>
  <c r="Q1130" i="7"/>
  <c r="Q1131" i="7"/>
  <c r="Q1132" i="7"/>
  <c r="Q1133" i="7"/>
  <c r="Q1134" i="7"/>
  <c r="Q1135" i="7"/>
  <c r="Q1136" i="7"/>
  <c r="Q1137" i="7"/>
  <c r="Q1138" i="7"/>
  <c r="Q1139" i="7"/>
  <c r="Q1140" i="7"/>
  <c r="Q1141" i="7"/>
  <c r="Q1142" i="7"/>
  <c r="Q1143" i="7"/>
  <c r="Q1144" i="7"/>
  <c r="Q1145" i="7"/>
  <c r="Q1146" i="7"/>
  <c r="Q1147" i="7"/>
  <c r="Q1148" i="7"/>
  <c r="Q1149" i="7"/>
  <c r="Q1150" i="7"/>
  <c r="Q1151" i="7"/>
  <c r="Q1152" i="7"/>
  <c r="Q1153" i="7"/>
  <c r="Q1154" i="7"/>
  <c r="Q1155" i="7"/>
  <c r="Q1156" i="7"/>
  <c r="Q1157" i="7"/>
  <c r="Q1158" i="7"/>
  <c r="Q1159" i="7"/>
  <c r="Q1160" i="7"/>
  <c r="Q1161" i="7"/>
  <c r="Q1162" i="7"/>
  <c r="Q1163" i="7"/>
  <c r="Q1164" i="7"/>
  <c r="Q1165" i="7"/>
  <c r="Q1166" i="7"/>
  <c r="Q1167" i="7"/>
  <c r="Q1168" i="7"/>
  <c r="Q1169" i="7"/>
  <c r="Q1170" i="7"/>
  <c r="Q1171" i="7"/>
  <c r="Q1172" i="7"/>
  <c r="Q1173" i="7"/>
  <c r="Q1174" i="7"/>
  <c r="Q1175" i="7"/>
  <c r="Q1176" i="7"/>
  <c r="Q1177" i="7"/>
  <c r="Q1178" i="7"/>
  <c r="Q1179" i="7"/>
  <c r="Q1180" i="7"/>
  <c r="Q1181" i="7"/>
  <c r="Q1182" i="7"/>
  <c r="Q1183" i="7"/>
  <c r="Q1184" i="7"/>
  <c r="Q1185" i="7"/>
  <c r="Q1186" i="7"/>
  <c r="Q1187" i="7"/>
  <c r="Q1188" i="7"/>
  <c r="Q1189" i="7"/>
  <c r="Q1190" i="7"/>
  <c r="Q1191" i="7"/>
  <c r="Q1192" i="7"/>
  <c r="Q1193" i="7"/>
  <c r="Q1194" i="7"/>
  <c r="Q1195" i="7"/>
  <c r="Q1196" i="7"/>
  <c r="Q1197" i="7"/>
  <c r="Q1198" i="7"/>
  <c r="Q1199" i="7"/>
  <c r="Q1200" i="7"/>
  <c r="Q1201" i="7"/>
  <c r="Q1202" i="7"/>
  <c r="Q1203" i="7"/>
  <c r="Q1204" i="7"/>
  <c r="Q1205" i="7"/>
  <c r="Q1206" i="7"/>
  <c r="Q1207" i="7"/>
  <c r="Q1208" i="7"/>
  <c r="Q1209" i="7"/>
  <c r="Q1210" i="7"/>
  <c r="Q1211" i="7"/>
  <c r="Q1212" i="7"/>
  <c r="Q1213" i="7"/>
  <c r="Q1214" i="7"/>
  <c r="Q1215" i="7"/>
  <c r="Q1216" i="7"/>
  <c r="Q1217" i="7"/>
  <c r="Q1218" i="7"/>
  <c r="Q1219" i="7"/>
  <c r="Q1220" i="7"/>
  <c r="Q1221" i="7"/>
  <c r="Q1222" i="7"/>
  <c r="Q1223" i="7"/>
  <c r="Q1224" i="7"/>
  <c r="Q1225" i="7"/>
  <c r="Q1226" i="7"/>
  <c r="Q1227" i="7"/>
  <c r="Q1228" i="7"/>
  <c r="Q1229" i="7"/>
  <c r="Q1230" i="7"/>
  <c r="Q1231" i="7"/>
  <c r="Q1232" i="7"/>
  <c r="Q1233" i="7"/>
  <c r="Q1234" i="7"/>
  <c r="Q1235" i="7"/>
  <c r="Q1236" i="7"/>
  <c r="Q1237" i="7"/>
  <c r="Q1238" i="7"/>
  <c r="Q1239" i="7"/>
  <c r="Q1240" i="7"/>
  <c r="Q1241" i="7"/>
  <c r="Q1242" i="7"/>
  <c r="Q1243" i="7"/>
  <c r="Q1244" i="7"/>
  <c r="Q1245" i="7"/>
  <c r="Q1246" i="7"/>
  <c r="Q1247" i="7"/>
  <c r="Q1248" i="7"/>
  <c r="Q1249" i="7"/>
  <c r="Q1250" i="7"/>
  <c r="Q1251" i="7"/>
  <c r="Q1252" i="7"/>
  <c r="Q1253" i="7"/>
  <c r="Q1254" i="7"/>
  <c r="Q1255" i="7"/>
  <c r="Q1256" i="7"/>
  <c r="Q1257" i="7"/>
  <c r="Q1258" i="7"/>
  <c r="Q1259" i="7"/>
  <c r="Q1260" i="7"/>
  <c r="Q1261" i="7"/>
  <c r="Q1262" i="7"/>
  <c r="Q1263" i="7"/>
  <c r="Q1264" i="7"/>
  <c r="Q1265" i="7"/>
  <c r="Q1266" i="7"/>
  <c r="Q1267" i="7"/>
  <c r="Q1268" i="7"/>
  <c r="Q1269" i="7"/>
  <c r="Q1270" i="7"/>
  <c r="Q1271" i="7"/>
  <c r="Q1272" i="7"/>
  <c r="Q1273" i="7"/>
  <c r="Q1274" i="7"/>
  <c r="Q1275" i="7"/>
  <c r="Q1276" i="7"/>
  <c r="Q1277" i="7"/>
  <c r="Q1278" i="7"/>
  <c r="Q1279" i="7"/>
  <c r="Q1280" i="7"/>
  <c r="Q1281" i="7"/>
  <c r="Q1282" i="7"/>
  <c r="Q1283" i="7"/>
  <c r="Q1284" i="7"/>
  <c r="Q1285" i="7"/>
  <c r="Q1286" i="7"/>
  <c r="Q1287" i="7"/>
  <c r="Q1288" i="7"/>
  <c r="Q1289" i="7"/>
  <c r="Q1290" i="7"/>
  <c r="Q1291" i="7"/>
  <c r="Q1292" i="7"/>
  <c r="Q1293" i="7"/>
  <c r="Q1294" i="7"/>
  <c r="Q1295" i="7"/>
  <c r="Q1296" i="7"/>
  <c r="Q1297" i="7"/>
  <c r="Q1298" i="7"/>
  <c r="Q1299" i="7"/>
  <c r="Q1300" i="7"/>
  <c r="Q1301" i="7"/>
  <c r="Q1302" i="7"/>
  <c r="Q1303" i="7"/>
  <c r="Q1304" i="7"/>
  <c r="Q1305" i="7"/>
  <c r="Q1306" i="7"/>
  <c r="Q1307" i="7"/>
  <c r="Q1308" i="7"/>
  <c r="Q1309" i="7"/>
  <c r="Q1310" i="7"/>
  <c r="Q1311" i="7"/>
  <c r="Q1312" i="7"/>
  <c r="Q1313" i="7"/>
  <c r="Q1314" i="7"/>
  <c r="Q1315" i="7"/>
  <c r="Q1316" i="7"/>
  <c r="Q1317" i="7"/>
  <c r="Q1318" i="7"/>
  <c r="Q1319" i="7"/>
  <c r="Q1320" i="7"/>
  <c r="Q1321" i="7"/>
  <c r="Q1322" i="7"/>
  <c r="Q1323" i="7"/>
  <c r="Q1324" i="7"/>
  <c r="Q1325" i="7"/>
  <c r="Q1326" i="7"/>
  <c r="Q1327" i="7"/>
  <c r="Q1328" i="7"/>
  <c r="Q1329" i="7"/>
  <c r="Q1330" i="7"/>
  <c r="Q1331" i="7"/>
  <c r="Q1332" i="7"/>
  <c r="Q1333" i="7"/>
  <c r="Q1334" i="7"/>
  <c r="Q1335" i="7"/>
  <c r="Q1336" i="7"/>
  <c r="Q1337" i="7"/>
  <c r="Q1338" i="7"/>
  <c r="Q1339" i="7"/>
  <c r="Q1340" i="7"/>
  <c r="Q1341" i="7"/>
  <c r="Q1342" i="7"/>
  <c r="Q1343" i="7"/>
  <c r="Q1344" i="7"/>
  <c r="Q1345" i="7"/>
  <c r="Q1346" i="7"/>
  <c r="Q1347" i="7"/>
  <c r="Q1348" i="7"/>
  <c r="Q1349" i="7"/>
  <c r="Q1350" i="7"/>
  <c r="Q1351" i="7"/>
  <c r="Q1352" i="7"/>
  <c r="Q1353" i="7"/>
  <c r="Q1354" i="7"/>
  <c r="Q1355" i="7"/>
  <c r="Q1356" i="7"/>
  <c r="Q1357" i="7"/>
  <c r="Q1358" i="7"/>
  <c r="Q1359" i="7"/>
  <c r="Q1360" i="7"/>
  <c r="Q1361" i="7"/>
  <c r="Q1362" i="7"/>
  <c r="Q1363" i="7"/>
  <c r="Q1364" i="7"/>
  <c r="Q1365" i="7"/>
  <c r="Q1366" i="7"/>
  <c r="Q1367" i="7"/>
  <c r="Q1368" i="7"/>
  <c r="Q1369" i="7"/>
  <c r="Q1370" i="7"/>
  <c r="Q1371" i="7"/>
  <c r="Q1372" i="7"/>
  <c r="Q1373" i="7"/>
  <c r="Q1374" i="7"/>
  <c r="Q1375" i="7"/>
  <c r="Q1376" i="7"/>
  <c r="Q1377" i="7"/>
  <c r="Q1378" i="7"/>
  <c r="Q1379" i="7"/>
  <c r="Q1380" i="7"/>
  <c r="Q1381" i="7"/>
  <c r="Q1382" i="7"/>
  <c r="Q1383" i="7"/>
  <c r="Q1384" i="7"/>
  <c r="Q1385" i="7"/>
  <c r="Q1386" i="7"/>
  <c r="Q1387" i="7"/>
  <c r="Q1388" i="7"/>
  <c r="Q1389" i="7"/>
  <c r="Q1390" i="7"/>
  <c r="Q1391" i="7"/>
  <c r="Q1392" i="7"/>
  <c r="Q1393" i="7"/>
  <c r="Q1394" i="7"/>
  <c r="Q1395" i="7"/>
  <c r="Q1396" i="7"/>
  <c r="Q1397" i="7"/>
  <c r="Q1398" i="7"/>
  <c r="Q1399" i="7"/>
  <c r="Q1400" i="7"/>
  <c r="Q1401" i="7"/>
  <c r="Q1402" i="7"/>
  <c r="Q1403" i="7"/>
  <c r="Q1404" i="7"/>
  <c r="Q1405" i="7"/>
  <c r="Q1406" i="7"/>
  <c r="Q1407" i="7"/>
  <c r="Q1408" i="7"/>
  <c r="Q1409" i="7"/>
  <c r="Q1410" i="7"/>
  <c r="Q1411" i="7"/>
  <c r="Q1412" i="7"/>
  <c r="Q1413" i="7"/>
  <c r="Q1414" i="7"/>
  <c r="Q1415" i="7"/>
  <c r="Q1416" i="7"/>
  <c r="Q1417" i="7"/>
  <c r="Q1418" i="7"/>
  <c r="Q1419" i="7"/>
  <c r="Q1420" i="7"/>
  <c r="Q1421" i="7"/>
  <c r="Q1422" i="7"/>
  <c r="Q1423" i="7"/>
  <c r="Q1424" i="7"/>
  <c r="Q1425" i="7"/>
  <c r="Q1426" i="7"/>
  <c r="Q1427" i="7"/>
  <c r="Q1428" i="7"/>
  <c r="Q1429" i="7"/>
  <c r="Q1430" i="7"/>
  <c r="Q1431" i="7"/>
  <c r="Q1432" i="7"/>
  <c r="Q1433" i="7"/>
  <c r="Q1434" i="7"/>
  <c r="Q1435" i="7"/>
  <c r="Q1436" i="7"/>
  <c r="Q1437" i="7"/>
  <c r="Q1438" i="7"/>
  <c r="Q1439" i="7"/>
  <c r="Q1440" i="7"/>
  <c r="Q1441" i="7"/>
  <c r="Q1442" i="7"/>
  <c r="Q1443" i="7"/>
  <c r="Q1444" i="7"/>
  <c r="Q1445" i="7"/>
  <c r="Q1446" i="7"/>
  <c r="Q1447" i="7"/>
  <c r="Q1448" i="7"/>
  <c r="Q1449" i="7"/>
  <c r="Q1450" i="7"/>
  <c r="Q1451" i="7"/>
  <c r="Q1452" i="7"/>
  <c r="Q1453" i="7"/>
  <c r="Q1454" i="7"/>
  <c r="Q1455" i="7"/>
  <c r="Q1456" i="7"/>
  <c r="Q1457" i="7"/>
  <c r="Q1458" i="7"/>
  <c r="Q1459" i="7"/>
  <c r="Q1460" i="7"/>
  <c r="Q1461" i="7"/>
  <c r="Q1462" i="7"/>
  <c r="Q1463" i="7"/>
  <c r="Q1464" i="7"/>
  <c r="Q1465" i="7"/>
  <c r="Q1466" i="7"/>
  <c r="Q1467" i="7"/>
  <c r="Q1468" i="7"/>
  <c r="Q1469" i="7"/>
  <c r="Q1470" i="7"/>
  <c r="Q1471" i="7"/>
  <c r="Q1472" i="7"/>
  <c r="Q1473" i="7"/>
  <c r="Q1474" i="7"/>
  <c r="Q1475" i="7"/>
  <c r="Q1476" i="7"/>
  <c r="Q1477" i="7"/>
  <c r="Q1478" i="7"/>
  <c r="Q1479" i="7"/>
  <c r="Q1480" i="7"/>
  <c r="Q1481" i="7"/>
  <c r="Q1482" i="7"/>
  <c r="Q1483" i="7"/>
  <c r="Q1484" i="7"/>
  <c r="Q1485" i="7"/>
  <c r="Q1486" i="7"/>
  <c r="Q1487" i="7"/>
  <c r="Q1488" i="7"/>
  <c r="Q1489" i="7"/>
  <c r="Q1490" i="7"/>
  <c r="Q1491" i="7"/>
  <c r="Q1492" i="7"/>
  <c r="Q1493" i="7"/>
  <c r="Q1494" i="7"/>
  <c r="Q1495" i="7"/>
  <c r="Q1496" i="7"/>
  <c r="Q1497" i="7"/>
  <c r="Q1498" i="7"/>
  <c r="Q1499" i="7"/>
  <c r="Q1500" i="7"/>
  <c r="Q1501" i="7"/>
  <c r="Q1502" i="7"/>
  <c r="Q1503" i="7"/>
  <c r="Q1504" i="7"/>
  <c r="Q1505" i="7"/>
  <c r="Q1506" i="7"/>
  <c r="Q1507" i="7"/>
  <c r="Q1508" i="7"/>
  <c r="Q1509" i="7"/>
  <c r="Q1510" i="7"/>
  <c r="Q1511" i="7"/>
  <c r="Q1512" i="7"/>
  <c r="Q1513" i="7"/>
  <c r="Q1514" i="7"/>
  <c r="Q1515" i="7"/>
  <c r="Q1516" i="7"/>
  <c r="Q1517" i="7"/>
  <c r="Q1518" i="7"/>
  <c r="Q1519" i="7"/>
  <c r="Q1520" i="7"/>
  <c r="Q1521" i="7"/>
  <c r="Q1522" i="7"/>
  <c r="Q1523" i="7"/>
  <c r="Q1524" i="7"/>
  <c r="Q1525" i="7"/>
  <c r="Q1526" i="7"/>
  <c r="Q1527" i="7"/>
  <c r="Q1528" i="7"/>
  <c r="Q1529" i="7"/>
  <c r="Q1530" i="7"/>
  <c r="Q1531" i="7"/>
  <c r="Q1532" i="7"/>
  <c r="Q1533" i="7"/>
  <c r="Q1534" i="7"/>
  <c r="Q1535" i="7"/>
  <c r="Q1536" i="7"/>
  <c r="Q1537" i="7"/>
  <c r="Q1538" i="7"/>
  <c r="Q1539" i="7"/>
  <c r="Q1540" i="7"/>
  <c r="Q1541" i="7"/>
  <c r="Q1542" i="7"/>
  <c r="Q1543" i="7"/>
  <c r="Q1544" i="7"/>
  <c r="Q1545" i="7"/>
  <c r="Q1546" i="7"/>
  <c r="Q1547" i="7"/>
  <c r="Q1548" i="7"/>
  <c r="Q1549" i="7"/>
  <c r="Q1550" i="7"/>
  <c r="Q1551" i="7"/>
  <c r="Q1552" i="7"/>
  <c r="Q1553" i="7"/>
  <c r="Q1554" i="7"/>
  <c r="Q1555" i="7"/>
  <c r="Q1556" i="7"/>
  <c r="Q1557" i="7"/>
  <c r="Q1558" i="7"/>
  <c r="Q1559" i="7"/>
  <c r="Q1560" i="7"/>
  <c r="Q1561" i="7"/>
  <c r="Q1562" i="7"/>
  <c r="Q1563" i="7"/>
  <c r="Q1564" i="7"/>
  <c r="Q1565" i="7"/>
  <c r="Q1566" i="7"/>
  <c r="Q1567" i="7"/>
  <c r="Q1568" i="7"/>
  <c r="Q1569" i="7"/>
  <c r="Q1570" i="7"/>
  <c r="Q1571" i="7"/>
  <c r="Q1572" i="7"/>
  <c r="Q1573" i="7"/>
  <c r="Q1574" i="7"/>
  <c r="Q1575" i="7"/>
  <c r="Q1576" i="7"/>
  <c r="Q1577" i="7"/>
  <c r="Q1578" i="7"/>
  <c r="Q1579" i="7"/>
  <c r="Q1580" i="7"/>
  <c r="Q1581" i="7"/>
  <c r="Q1582" i="7"/>
  <c r="Q1583" i="7"/>
  <c r="Q1584" i="7"/>
  <c r="Q1585" i="7"/>
  <c r="Q1586" i="7"/>
  <c r="Q1587" i="7"/>
  <c r="Q1588" i="7"/>
  <c r="Q1589" i="7"/>
  <c r="Q1590" i="7"/>
  <c r="Q1591" i="7"/>
  <c r="Q1592" i="7"/>
  <c r="Q1593" i="7"/>
  <c r="Q1594" i="7"/>
  <c r="Q1595" i="7"/>
  <c r="Q1596" i="7"/>
  <c r="Q1597" i="7"/>
  <c r="Q1598" i="7"/>
  <c r="Q1599" i="7"/>
  <c r="Q1600" i="7"/>
  <c r="Q1601" i="7"/>
  <c r="Q1602" i="7"/>
  <c r="Q1603" i="7"/>
  <c r="Q1604" i="7"/>
  <c r="Q1605" i="7"/>
  <c r="Q1606" i="7"/>
  <c r="Q1607" i="7"/>
  <c r="Q1608" i="7"/>
  <c r="Q1609" i="7"/>
  <c r="Q1610" i="7"/>
  <c r="Q1611" i="7"/>
  <c r="Q1612" i="7"/>
  <c r="Q1613" i="7"/>
  <c r="Q1614" i="7"/>
  <c r="Q1615" i="7"/>
  <c r="Q1616" i="7"/>
  <c r="Q1617" i="7"/>
  <c r="Q1618" i="7"/>
  <c r="Q1619" i="7"/>
  <c r="Q1620" i="7"/>
  <c r="Q1621" i="7"/>
  <c r="Q1622" i="7"/>
  <c r="Q1623" i="7"/>
  <c r="Q1624" i="7"/>
  <c r="Q1625" i="7"/>
  <c r="Q1626" i="7"/>
  <c r="Q1627" i="7"/>
  <c r="Q1628" i="7"/>
  <c r="Q1629" i="7"/>
  <c r="Q1630" i="7"/>
  <c r="Q1631" i="7"/>
  <c r="Q1632" i="7"/>
  <c r="Q1633" i="7"/>
  <c r="Q1634" i="7"/>
  <c r="Q1635" i="7"/>
  <c r="Q1636" i="7"/>
  <c r="Q1637" i="7"/>
  <c r="Q1638" i="7"/>
  <c r="Q1639" i="7"/>
  <c r="Q1640" i="7"/>
  <c r="Q1641" i="7"/>
  <c r="Q1642" i="7"/>
  <c r="Q1643" i="7"/>
  <c r="Q1644" i="7"/>
  <c r="Q1645" i="7"/>
  <c r="Q1646" i="7"/>
  <c r="Q1647" i="7"/>
  <c r="Q1648" i="7"/>
  <c r="Q1649" i="7"/>
  <c r="Q1650" i="7"/>
  <c r="Q1651" i="7"/>
  <c r="Q1652" i="7"/>
  <c r="Q1653" i="7"/>
  <c r="Q1654" i="7"/>
  <c r="Q1655" i="7"/>
  <c r="Q1656" i="7"/>
  <c r="Q1657" i="7"/>
  <c r="Q1658" i="7"/>
  <c r="Q1659" i="7"/>
  <c r="Q1660" i="7"/>
  <c r="Q1661" i="7"/>
  <c r="Q1662" i="7"/>
  <c r="Q1663" i="7"/>
  <c r="Q1664" i="7"/>
  <c r="Q1665" i="7"/>
  <c r="Q1666" i="7"/>
  <c r="Q1667" i="7"/>
  <c r="Q1668" i="7"/>
  <c r="Q1669" i="7"/>
  <c r="Q1670" i="7"/>
  <c r="Q1671" i="7"/>
  <c r="Q1672" i="7"/>
  <c r="Q1673" i="7"/>
  <c r="Q1674" i="7"/>
  <c r="Q1675" i="7"/>
  <c r="Q1676" i="7"/>
  <c r="Q1677" i="7"/>
  <c r="Q1678" i="7"/>
  <c r="Q1679" i="7"/>
  <c r="Q1680" i="7"/>
  <c r="Q1681" i="7"/>
  <c r="Q1682" i="7"/>
  <c r="Q1683" i="7"/>
  <c r="Q1684" i="7"/>
  <c r="Q1685" i="7"/>
  <c r="Q1686" i="7"/>
  <c r="Q1687" i="7"/>
  <c r="Q1688" i="7"/>
  <c r="Q1689" i="7"/>
  <c r="Q1690" i="7"/>
  <c r="Q1691" i="7"/>
  <c r="Q1692" i="7"/>
  <c r="Q1693" i="7"/>
  <c r="Q1694" i="7"/>
  <c r="Q1695" i="7"/>
  <c r="Q1696" i="7"/>
  <c r="Q1697" i="7"/>
  <c r="Q1698" i="7"/>
  <c r="Q1699" i="7"/>
  <c r="Q1700" i="7"/>
  <c r="Q1701" i="7"/>
  <c r="Q1702" i="7"/>
  <c r="Q1703" i="7"/>
  <c r="Q1704" i="7"/>
  <c r="Q1705" i="7"/>
  <c r="Q1706" i="7"/>
  <c r="Q1707" i="7"/>
  <c r="Q1708" i="7"/>
  <c r="Q1709" i="7"/>
  <c r="Q1710" i="7"/>
  <c r="Q1711" i="7"/>
  <c r="Q1712" i="7"/>
  <c r="Q1713" i="7"/>
  <c r="Q1714" i="7"/>
  <c r="Q1715" i="7"/>
  <c r="Q1716" i="7"/>
  <c r="Q1717" i="7"/>
  <c r="Q1718" i="7"/>
  <c r="Q1719" i="7"/>
  <c r="Q1720" i="7"/>
  <c r="Q1721" i="7"/>
  <c r="Q1722" i="7"/>
  <c r="Q1723" i="7"/>
  <c r="Q1724" i="7"/>
  <c r="Q1725" i="7"/>
  <c r="Q1726" i="7"/>
  <c r="Q1727" i="7"/>
  <c r="Q1728" i="7"/>
  <c r="Q1729" i="7"/>
  <c r="Q1730" i="7"/>
  <c r="Q1731" i="7"/>
  <c r="Q1732" i="7"/>
  <c r="Q1733" i="7"/>
  <c r="Q1734" i="7"/>
  <c r="Q1735" i="7"/>
  <c r="Q1736" i="7"/>
  <c r="Q1737" i="7"/>
  <c r="Q1738" i="7"/>
  <c r="Q1739" i="7"/>
  <c r="Q1740" i="7"/>
  <c r="Q1741" i="7"/>
  <c r="Q1742" i="7"/>
  <c r="Q1743" i="7"/>
  <c r="Q1744" i="7"/>
  <c r="Q1745" i="7"/>
  <c r="Q1746" i="7"/>
  <c r="Q1747" i="7"/>
  <c r="Q1748" i="7"/>
  <c r="Q1749" i="7"/>
  <c r="Q1750" i="7"/>
  <c r="Q1751" i="7"/>
  <c r="Q1752" i="7"/>
  <c r="Q1753" i="7"/>
  <c r="Q1754" i="7"/>
  <c r="Q1755" i="7"/>
  <c r="Q1756" i="7"/>
  <c r="Q1757" i="7"/>
  <c r="Q1758" i="7"/>
  <c r="Q1759" i="7"/>
  <c r="Q1760" i="7"/>
  <c r="Q1761" i="7"/>
  <c r="Q1762" i="7"/>
  <c r="Q1763" i="7"/>
  <c r="Q1764" i="7"/>
  <c r="Q1765" i="7"/>
  <c r="Q1766" i="7"/>
  <c r="Q1767" i="7"/>
  <c r="Q1768" i="7"/>
  <c r="Q1769" i="7"/>
  <c r="Q1770" i="7"/>
  <c r="Q1771" i="7"/>
  <c r="Q1772" i="7"/>
  <c r="Q1773" i="7"/>
  <c r="Q1774" i="7"/>
  <c r="Q1775" i="7"/>
  <c r="Q1776" i="7"/>
  <c r="Q1777" i="7"/>
  <c r="Q1778" i="7"/>
  <c r="Q1779" i="7"/>
  <c r="Q1780" i="7"/>
  <c r="Q1781" i="7"/>
  <c r="Q1782" i="7"/>
  <c r="Q1783" i="7"/>
  <c r="Q1784" i="7"/>
  <c r="Q1785" i="7"/>
  <c r="Q1786" i="7"/>
  <c r="Q1787" i="7"/>
  <c r="Q1788" i="7"/>
  <c r="Q1789" i="7"/>
  <c r="Q1790" i="7"/>
  <c r="Q1791" i="7"/>
  <c r="Q1792" i="7"/>
  <c r="Q1793" i="7"/>
  <c r="Q1794" i="7"/>
  <c r="Q1795" i="7"/>
  <c r="Q1796" i="7"/>
  <c r="Q1797" i="7"/>
  <c r="Q1798" i="7"/>
  <c r="Q1799" i="7"/>
  <c r="Q1800" i="7"/>
  <c r="Q1801" i="7"/>
  <c r="Q1802" i="7"/>
  <c r="Q1803" i="7"/>
  <c r="Q1804" i="7"/>
  <c r="Q1805" i="7"/>
  <c r="Q1806" i="7"/>
  <c r="Q1807" i="7"/>
  <c r="Q1808" i="7"/>
  <c r="Q1809" i="7"/>
  <c r="Q1810" i="7"/>
  <c r="Q1811" i="7"/>
  <c r="Q1812" i="7"/>
  <c r="Q1813" i="7"/>
  <c r="Q1814" i="7"/>
  <c r="Q1815" i="7"/>
  <c r="Q1816" i="7"/>
  <c r="Q1817" i="7"/>
  <c r="Q1818" i="7"/>
  <c r="Q1819" i="7"/>
  <c r="Q1820" i="7"/>
  <c r="Q1821" i="7"/>
  <c r="Q1822" i="7"/>
  <c r="Q1823" i="7"/>
  <c r="Q1824" i="7"/>
  <c r="Q1825" i="7"/>
  <c r="Q1826" i="7"/>
  <c r="Q1827" i="7"/>
  <c r="Q1828" i="7"/>
  <c r="Q1829" i="7"/>
  <c r="Q1830" i="7"/>
  <c r="Q1831" i="7"/>
  <c r="Q1832" i="7"/>
  <c r="Q1833" i="7"/>
  <c r="Q1834" i="7"/>
  <c r="Q1835" i="7"/>
  <c r="Q1836" i="7"/>
  <c r="Q1837" i="7"/>
  <c r="Q1838" i="7"/>
  <c r="Q1839" i="7"/>
  <c r="Q1840" i="7"/>
  <c r="Q1841" i="7"/>
  <c r="Q1842" i="7"/>
  <c r="Q1843" i="7"/>
  <c r="Q1844" i="7"/>
  <c r="Q1845" i="7"/>
  <c r="Q1846" i="7"/>
  <c r="Q1847" i="7"/>
  <c r="Q1848" i="7"/>
  <c r="Q1849" i="7"/>
  <c r="Q1850" i="7"/>
  <c r="Q1851" i="7"/>
  <c r="Q1852" i="7"/>
  <c r="Q1853" i="7"/>
  <c r="Q1854" i="7"/>
  <c r="Q1855" i="7"/>
  <c r="Q1856" i="7"/>
  <c r="Q1857" i="7"/>
  <c r="Q1858" i="7"/>
  <c r="Q1859" i="7"/>
  <c r="Q1860" i="7"/>
  <c r="Q1861" i="7"/>
  <c r="Q1862" i="7"/>
  <c r="Q1863" i="7"/>
  <c r="Q1864" i="7"/>
  <c r="Q1865" i="7"/>
  <c r="Q1866" i="7"/>
  <c r="Q1867" i="7"/>
  <c r="Q1868" i="7"/>
  <c r="Q1869" i="7"/>
  <c r="Q1870" i="7"/>
  <c r="Q1871" i="7"/>
  <c r="Q1872" i="7"/>
  <c r="Q1873" i="7"/>
  <c r="Q1874" i="7"/>
  <c r="Q1875" i="7"/>
  <c r="Q1876" i="7"/>
  <c r="Q1877" i="7"/>
  <c r="Q1878" i="7"/>
  <c r="Q1879" i="7"/>
  <c r="Q1880" i="7"/>
  <c r="Q1881" i="7"/>
  <c r="Q1882" i="7"/>
  <c r="Q1883" i="7"/>
  <c r="Q1884" i="7"/>
  <c r="Q1885" i="7"/>
  <c r="Q1886" i="7"/>
  <c r="Q1887" i="7"/>
  <c r="Q1888" i="7"/>
  <c r="Q1889" i="7"/>
  <c r="Q1890" i="7"/>
  <c r="Q1891" i="7"/>
  <c r="Q1892" i="7"/>
  <c r="Q1893" i="7"/>
  <c r="Q1894" i="7"/>
  <c r="Q1895" i="7"/>
  <c r="Q1896" i="7"/>
  <c r="Q1897" i="7"/>
  <c r="Q1898" i="7"/>
  <c r="Q1899" i="7"/>
  <c r="Q1900" i="7"/>
  <c r="Q1901" i="7"/>
  <c r="Q1902" i="7"/>
  <c r="Q1903" i="7"/>
  <c r="Q1904" i="7"/>
  <c r="Q1905" i="7"/>
  <c r="Q1906" i="7"/>
  <c r="Q1907" i="7"/>
  <c r="Q1908" i="7"/>
  <c r="Q1909" i="7"/>
  <c r="Q1910" i="7"/>
  <c r="Q1911" i="7"/>
  <c r="Q1912" i="7"/>
  <c r="Q1913" i="7"/>
  <c r="Q1914" i="7"/>
  <c r="Q1915" i="7"/>
  <c r="Q1916" i="7"/>
  <c r="Q1917" i="7"/>
  <c r="Q1918" i="7"/>
  <c r="Q1919" i="7"/>
  <c r="Q1920" i="7"/>
  <c r="Q1921" i="7"/>
  <c r="Q1922" i="7"/>
  <c r="Q1923" i="7"/>
  <c r="Q1924" i="7"/>
  <c r="Q1925" i="7"/>
  <c r="Q1926" i="7"/>
  <c r="Q1927" i="7"/>
  <c r="Q1928" i="7"/>
  <c r="Q1929" i="7"/>
  <c r="Q1930" i="7"/>
  <c r="Q1931" i="7"/>
  <c r="Q1932" i="7"/>
  <c r="Q1933" i="7"/>
  <c r="Q1934" i="7"/>
  <c r="Q1935" i="7"/>
  <c r="Q1936" i="7"/>
  <c r="Q1937" i="7"/>
  <c r="Q1938" i="7"/>
  <c r="Q1939" i="7"/>
  <c r="Q1940" i="7"/>
  <c r="Q1941" i="7"/>
  <c r="Q1942" i="7"/>
  <c r="Q1943" i="7"/>
  <c r="Q1944" i="7"/>
  <c r="Q1945" i="7"/>
  <c r="Q1946" i="7"/>
  <c r="Q1947" i="7"/>
  <c r="Q1948" i="7"/>
  <c r="Q1949" i="7"/>
  <c r="Q1950" i="7"/>
  <c r="Q1951" i="7"/>
  <c r="Q1952" i="7"/>
  <c r="Q1953" i="7"/>
  <c r="Q1954" i="7"/>
  <c r="Q1955" i="7"/>
  <c r="Q1956" i="7"/>
  <c r="Q1957" i="7"/>
  <c r="Q1958" i="7"/>
  <c r="Q1959" i="7"/>
  <c r="Q1960" i="7"/>
  <c r="Q1961" i="7"/>
  <c r="Q1962" i="7"/>
  <c r="Q1963" i="7"/>
  <c r="Q1964" i="7"/>
  <c r="Q1965" i="7"/>
  <c r="Q1966" i="7"/>
  <c r="Q1967" i="7"/>
  <c r="Q1968" i="7"/>
  <c r="Q1969" i="7"/>
  <c r="Q1970" i="7"/>
  <c r="Q1971" i="7"/>
  <c r="Q1972" i="7"/>
  <c r="Q1973" i="7"/>
  <c r="Q1974" i="7"/>
  <c r="Q1975" i="7"/>
  <c r="Q1976" i="7"/>
  <c r="Q1977" i="7"/>
  <c r="Q1978" i="7"/>
  <c r="Q1979" i="7"/>
  <c r="Q1980" i="7"/>
  <c r="Q1981" i="7"/>
  <c r="Q1982" i="7"/>
  <c r="Q1983" i="7"/>
  <c r="Q1984" i="7"/>
  <c r="Q1985" i="7"/>
  <c r="Q1986" i="7"/>
  <c r="Q1987" i="7"/>
  <c r="Q1988" i="7"/>
  <c r="Q1989" i="7"/>
  <c r="Q1990" i="7"/>
  <c r="Q1991" i="7"/>
  <c r="Q1992" i="7"/>
  <c r="Q1993" i="7"/>
  <c r="Q1994" i="7"/>
  <c r="Q1995" i="7"/>
  <c r="Q1996" i="7"/>
  <c r="Q1997" i="7"/>
  <c r="Q1998" i="7"/>
  <c r="Q1999" i="7"/>
  <c r="Q2000" i="7"/>
  <c r="Q2001" i="7"/>
  <c r="Q2002" i="7"/>
  <c r="Q2003" i="7"/>
  <c r="Q2004" i="7"/>
  <c r="Q2005" i="7"/>
  <c r="Q2006" i="7"/>
  <c r="Q2007" i="7"/>
  <c r="Q2008" i="7"/>
  <c r="Q2009" i="7"/>
  <c r="Q2010" i="7"/>
  <c r="Q2011" i="7"/>
  <c r="Q2012" i="7"/>
  <c r="Q2013" i="7"/>
  <c r="Q2014" i="7"/>
  <c r="Q2015" i="7"/>
  <c r="Q2016" i="7"/>
  <c r="Q2017" i="7"/>
  <c r="Q2018" i="7"/>
  <c r="Q2019" i="7"/>
  <c r="Q2020" i="7"/>
  <c r="Q2021" i="7"/>
  <c r="Q2022" i="7"/>
  <c r="Q2023" i="7"/>
  <c r="Q2024" i="7"/>
  <c r="Q2025" i="7"/>
  <c r="Q2026" i="7"/>
  <c r="Q2027" i="7"/>
  <c r="Q2028" i="7"/>
  <c r="Q2029" i="7"/>
  <c r="Q2030" i="7"/>
  <c r="Q2031" i="7"/>
  <c r="Q2032" i="7"/>
  <c r="Q2033" i="7"/>
  <c r="Q2034" i="7"/>
  <c r="Q2035" i="7"/>
  <c r="Q2036" i="7"/>
  <c r="Q2037" i="7"/>
  <c r="Q2038" i="7"/>
  <c r="Q2039" i="7"/>
  <c r="Q2040" i="7"/>
  <c r="Q2041" i="7"/>
  <c r="Q2042" i="7"/>
  <c r="Q2043" i="7"/>
  <c r="Q2044" i="7"/>
  <c r="Q2045" i="7"/>
  <c r="Q2046" i="7"/>
  <c r="Q2047" i="7"/>
  <c r="Q2048" i="7"/>
  <c r="Q2049" i="7"/>
  <c r="Q2050" i="7"/>
  <c r="Q2051" i="7"/>
  <c r="Q2052" i="7"/>
  <c r="Q2053" i="7"/>
  <c r="Q2054" i="7"/>
  <c r="Q2055" i="7"/>
  <c r="Q2056" i="7"/>
  <c r="Q2057" i="7"/>
  <c r="Q2058" i="7"/>
  <c r="Q2059" i="7"/>
  <c r="Q2060" i="7"/>
  <c r="Q2061" i="7"/>
  <c r="Q2062" i="7"/>
  <c r="Q2063" i="7"/>
  <c r="Q2064" i="7"/>
  <c r="Q2065" i="7"/>
  <c r="Q2066" i="7"/>
  <c r="Q2067" i="7"/>
  <c r="Q2068" i="7"/>
  <c r="Q2069" i="7"/>
  <c r="Q2070" i="7"/>
  <c r="Q2071" i="7"/>
  <c r="Q2072" i="7"/>
  <c r="Q2073" i="7"/>
  <c r="Q2074" i="7"/>
  <c r="Q2075" i="7"/>
  <c r="Q2076" i="7"/>
  <c r="Q2077" i="7"/>
  <c r="Q2078" i="7"/>
  <c r="Q2079" i="7"/>
  <c r="Q2080" i="7"/>
  <c r="Q2081" i="7"/>
  <c r="Q2082" i="7"/>
  <c r="Q2083" i="7"/>
  <c r="Q2084" i="7"/>
  <c r="Q2085" i="7"/>
  <c r="Q2086" i="7"/>
  <c r="Q2087" i="7"/>
  <c r="Q2088" i="7"/>
  <c r="Q2089" i="7"/>
  <c r="Q2090" i="7"/>
  <c r="Q2091" i="7"/>
  <c r="Q2092" i="7"/>
  <c r="Q2093" i="7"/>
  <c r="Q2094" i="7"/>
  <c r="Q2095" i="7"/>
  <c r="Q2096" i="7"/>
  <c r="Q2097" i="7"/>
  <c r="Q2098" i="7"/>
  <c r="Q2099" i="7"/>
  <c r="Q2100" i="7"/>
  <c r="Q2101" i="7"/>
  <c r="Q2102" i="7"/>
  <c r="Q2103" i="7"/>
  <c r="Q2104" i="7"/>
  <c r="Q2105" i="7"/>
  <c r="Q2106" i="7"/>
  <c r="Q2107" i="7"/>
  <c r="Q2108" i="7"/>
  <c r="Q2109" i="7"/>
  <c r="Q2110" i="7"/>
  <c r="Q2111" i="7"/>
  <c r="Q2112" i="7"/>
  <c r="Q2113" i="7"/>
  <c r="Q2114" i="7"/>
  <c r="Q2115" i="7"/>
  <c r="Q2116" i="7"/>
  <c r="Q2117" i="7"/>
  <c r="Q2118" i="7"/>
  <c r="Q2119" i="7"/>
  <c r="Q2120" i="7"/>
  <c r="Q2121" i="7"/>
  <c r="Q2122" i="7"/>
  <c r="Q2123" i="7"/>
  <c r="Q2124" i="7"/>
  <c r="Q2125" i="7"/>
  <c r="Q2126" i="7"/>
  <c r="Q2127" i="7"/>
  <c r="Q2128" i="7"/>
  <c r="Q2129" i="7"/>
  <c r="Q2130" i="7"/>
  <c r="Q2131" i="7"/>
  <c r="Q2132" i="7"/>
  <c r="Q2133" i="7"/>
  <c r="Q2134" i="7"/>
  <c r="Q2135" i="7"/>
  <c r="Q2136" i="7"/>
  <c r="Q2137" i="7"/>
  <c r="Q2138" i="7"/>
  <c r="Q2139" i="7"/>
  <c r="Q2140" i="7"/>
  <c r="Q2141" i="7"/>
  <c r="Q2142" i="7"/>
  <c r="Q2143" i="7"/>
  <c r="Q2144" i="7"/>
  <c r="Q2145" i="7"/>
  <c r="Q2146" i="7"/>
  <c r="Q2147" i="7"/>
  <c r="Q2148" i="7"/>
  <c r="Q2149" i="7"/>
  <c r="Q2150" i="7"/>
  <c r="Q2151" i="7"/>
  <c r="Q2152" i="7"/>
  <c r="Q2153" i="7"/>
  <c r="Q2154" i="7"/>
  <c r="Q2155" i="7"/>
  <c r="Q2156" i="7"/>
  <c r="Q2157" i="7"/>
  <c r="Q2158" i="7"/>
  <c r="Q2159" i="7"/>
  <c r="Q2160" i="7"/>
  <c r="Q2161" i="7"/>
  <c r="Q2162" i="7"/>
  <c r="Q2163" i="7"/>
  <c r="Q2164" i="7"/>
  <c r="Q2165" i="7"/>
  <c r="Q2166" i="7"/>
  <c r="Q2167" i="7"/>
  <c r="Q2168" i="7"/>
  <c r="Q2169" i="7"/>
  <c r="Q2170" i="7"/>
  <c r="Q2171" i="7"/>
  <c r="Q2172" i="7"/>
  <c r="Q2173" i="7"/>
  <c r="Q2174" i="7"/>
  <c r="Q2175" i="7"/>
  <c r="Q2176" i="7"/>
  <c r="Q2177" i="7"/>
  <c r="Q2178" i="7"/>
  <c r="Q2179" i="7"/>
  <c r="Q2180" i="7"/>
  <c r="Q2181" i="7"/>
  <c r="Q2182" i="7"/>
  <c r="Q2183" i="7"/>
  <c r="Q2184" i="7"/>
  <c r="Q2185" i="7"/>
  <c r="Q2186" i="7"/>
  <c r="Q2187" i="7"/>
  <c r="Q2188" i="7"/>
  <c r="Q2189" i="7"/>
  <c r="Q2190" i="7"/>
  <c r="Q2191" i="7"/>
  <c r="Q2192" i="7"/>
  <c r="Q2193" i="7"/>
  <c r="Q2194" i="7"/>
  <c r="Q2195" i="7"/>
  <c r="Q2196" i="7"/>
  <c r="Q2197" i="7"/>
  <c r="Q2198" i="7"/>
  <c r="Q2199" i="7"/>
  <c r="Q2200" i="7"/>
  <c r="Q2201" i="7"/>
  <c r="Q2202" i="7"/>
  <c r="Q2203" i="7"/>
  <c r="Q2204" i="7"/>
  <c r="Q2205" i="7"/>
  <c r="Q2206" i="7"/>
  <c r="Q2207" i="7"/>
  <c r="Q2208" i="7"/>
  <c r="Q2209" i="7"/>
  <c r="Q2210" i="7"/>
  <c r="Q2211" i="7"/>
  <c r="Q2212" i="7"/>
  <c r="Q2213" i="7"/>
  <c r="Q2214" i="7"/>
  <c r="Q2215" i="7"/>
  <c r="Q2216" i="7"/>
  <c r="Q2217" i="7"/>
  <c r="Q2218" i="7"/>
  <c r="Q2219" i="7"/>
  <c r="Q2220" i="7"/>
  <c r="Q2221" i="7"/>
  <c r="Q2222" i="7"/>
  <c r="Q2223" i="7"/>
  <c r="Q2224" i="7"/>
  <c r="Q2225" i="7"/>
  <c r="Q2226" i="7"/>
  <c r="Q2227" i="7"/>
  <c r="Q2228" i="7"/>
  <c r="Q2229" i="7"/>
  <c r="Q2230" i="7"/>
  <c r="Q2231" i="7"/>
  <c r="Q2232" i="7"/>
  <c r="Q2233" i="7"/>
  <c r="Q2234" i="7"/>
  <c r="Q2235" i="7"/>
  <c r="Q2236" i="7"/>
  <c r="Q2237" i="7"/>
  <c r="Q2238" i="7"/>
  <c r="Q2239" i="7"/>
  <c r="Q2240" i="7"/>
  <c r="Q2241" i="7"/>
  <c r="Q2242" i="7"/>
  <c r="Q2243" i="7"/>
  <c r="Q2244" i="7"/>
  <c r="Q2245" i="7"/>
  <c r="Q2246" i="7"/>
  <c r="Q2247" i="7"/>
  <c r="Q2248" i="7"/>
  <c r="Q2249" i="7"/>
  <c r="Q2250" i="7"/>
  <c r="Q2251" i="7"/>
  <c r="Q2252" i="7"/>
  <c r="Q2253" i="7"/>
  <c r="Q2254" i="7"/>
  <c r="Q2255" i="7"/>
  <c r="Q2256" i="7"/>
  <c r="Q2257" i="7"/>
  <c r="Q2258" i="7"/>
  <c r="Q2259" i="7"/>
  <c r="Q2260" i="7"/>
  <c r="Q2261" i="7"/>
  <c r="Q2262" i="7"/>
  <c r="Q2263" i="7"/>
  <c r="Q2264" i="7"/>
  <c r="Q2265" i="7"/>
  <c r="Q2266" i="7"/>
  <c r="Q2267" i="7"/>
  <c r="Q2268" i="7"/>
  <c r="Q2269" i="7"/>
  <c r="Q2270" i="7"/>
  <c r="Q2271" i="7"/>
  <c r="Q2272" i="7"/>
  <c r="Q2273" i="7"/>
  <c r="Q2274" i="7"/>
  <c r="Q2275" i="7"/>
  <c r="Q2276" i="7"/>
  <c r="Q2277" i="7"/>
  <c r="Q2278" i="7"/>
  <c r="Q2279" i="7"/>
  <c r="Q2280" i="7"/>
  <c r="Q2281" i="7"/>
  <c r="Q2282" i="7"/>
  <c r="Q2283" i="7"/>
  <c r="Q2284" i="7"/>
  <c r="Q2285" i="7"/>
  <c r="Q2286" i="7"/>
  <c r="Q2287" i="7"/>
  <c r="Q2288" i="7"/>
  <c r="Q2289" i="7"/>
  <c r="Q2290" i="7"/>
  <c r="Q2291" i="7"/>
  <c r="Q2292" i="7"/>
  <c r="Q2293" i="7"/>
  <c r="Q2294" i="7"/>
  <c r="Q2295" i="7"/>
  <c r="Q2296" i="7"/>
  <c r="Q2297" i="7"/>
  <c r="Q2298" i="7"/>
  <c r="Q2299" i="7"/>
  <c r="Q2300" i="7"/>
  <c r="Q2301" i="7"/>
  <c r="Q2302" i="7"/>
  <c r="Q2303" i="7"/>
  <c r="Q2304" i="7"/>
  <c r="Q2305" i="7"/>
  <c r="Q2306" i="7"/>
  <c r="Q2307" i="7"/>
  <c r="Q2308" i="7"/>
  <c r="Q2309" i="7"/>
  <c r="Q2310" i="7"/>
  <c r="Q2311" i="7"/>
  <c r="Q2312" i="7"/>
  <c r="Q2313" i="7"/>
  <c r="Q2314" i="7"/>
  <c r="Q2315" i="7"/>
  <c r="Q2316" i="7"/>
  <c r="Q2317" i="7"/>
  <c r="Q2318" i="7"/>
  <c r="Q2319" i="7"/>
  <c r="Q2320" i="7"/>
  <c r="Q2321" i="7"/>
  <c r="Q2322" i="7"/>
  <c r="Q2323" i="7"/>
  <c r="Q2324" i="7"/>
  <c r="Q2325" i="7"/>
  <c r="Q2326" i="7"/>
  <c r="Q2327" i="7"/>
  <c r="Q2328" i="7"/>
  <c r="Q2329" i="7"/>
  <c r="Q2330" i="7"/>
  <c r="Q2331" i="7"/>
  <c r="Q2332" i="7"/>
  <c r="Q2333" i="7"/>
  <c r="Q2334" i="7"/>
  <c r="Q2335" i="7"/>
  <c r="Q2336" i="7"/>
  <c r="Q2337" i="7"/>
  <c r="Q2338" i="7"/>
  <c r="Q2339" i="7"/>
  <c r="Q2340" i="7"/>
  <c r="Q2341" i="7"/>
  <c r="Q2342" i="7"/>
  <c r="Q2343" i="7"/>
  <c r="Q2344" i="7"/>
  <c r="Q2345" i="7"/>
  <c r="Q2346" i="7"/>
  <c r="Q2347" i="7"/>
  <c r="Q2348" i="7"/>
  <c r="Q2349" i="7"/>
  <c r="Q2350" i="7"/>
  <c r="Q2351" i="7"/>
  <c r="Q2352" i="7"/>
  <c r="Q2353" i="7"/>
  <c r="Q2354" i="7"/>
  <c r="Q2355" i="7"/>
  <c r="Q2356" i="7"/>
  <c r="Q2357" i="7"/>
  <c r="Q2358" i="7"/>
  <c r="Q2359" i="7"/>
  <c r="Q2360" i="7"/>
  <c r="Q2361" i="7"/>
  <c r="Q2362" i="7"/>
  <c r="Q2363" i="7"/>
  <c r="Q2364" i="7"/>
  <c r="Q2365" i="7"/>
  <c r="Q2366" i="7"/>
  <c r="Q2367" i="7"/>
  <c r="Q2368" i="7"/>
  <c r="Q2369" i="7"/>
  <c r="Q2370" i="7"/>
  <c r="Q2371" i="7"/>
  <c r="Q2372" i="7"/>
  <c r="Q2373" i="7"/>
  <c r="Q2374" i="7"/>
  <c r="Q2375" i="7"/>
  <c r="Q2376" i="7"/>
  <c r="Q2377" i="7"/>
  <c r="Q2378" i="7"/>
  <c r="Q2379" i="7"/>
  <c r="Q2380" i="7"/>
  <c r="Q2381" i="7"/>
  <c r="Q2382" i="7"/>
  <c r="Q2383" i="7"/>
  <c r="Q2384" i="7"/>
  <c r="Q2385" i="7"/>
  <c r="Q2386" i="7"/>
  <c r="Q2387" i="7"/>
  <c r="Q2388" i="7"/>
  <c r="Q2389" i="7"/>
  <c r="Q2390" i="7"/>
  <c r="Q2391" i="7"/>
  <c r="Q2392" i="7"/>
  <c r="Q2393" i="7"/>
  <c r="Q2394" i="7"/>
  <c r="Q2395" i="7"/>
  <c r="Q2396" i="7"/>
  <c r="Q2397" i="7"/>
  <c r="Q2398" i="7"/>
  <c r="Q2399" i="7"/>
  <c r="Q2400" i="7"/>
  <c r="Q2401" i="7"/>
  <c r="Q2402" i="7"/>
  <c r="Q2403" i="7"/>
  <c r="Q2404" i="7"/>
  <c r="Q2405" i="7"/>
  <c r="Q2406" i="7"/>
  <c r="Q2407" i="7"/>
  <c r="Q2408" i="7"/>
  <c r="Q2409" i="7"/>
  <c r="Q2410" i="7"/>
  <c r="Q2411" i="7"/>
  <c r="Q2412" i="7"/>
  <c r="Q2413" i="7"/>
  <c r="Q2414" i="7"/>
  <c r="Q2415" i="7"/>
  <c r="Q2416" i="7"/>
  <c r="Q2417" i="7"/>
  <c r="Q2418" i="7"/>
  <c r="Q2419" i="7"/>
  <c r="Q2420" i="7"/>
  <c r="Q2421" i="7"/>
  <c r="Q2422" i="7"/>
  <c r="Q2423" i="7"/>
  <c r="Q2424" i="7"/>
  <c r="Q2425" i="7"/>
  <c r="Q2426" i="7"/>
  <c r="Q2427" i="7"/>
  <c r="Q2428" i="7"/>
  <c r="Q2429" i="7"/>
  <c r="Q2430" i="7"/>
  <c r="Q2431" i="7"/>
  <c r="Q2432" i="7"/>
  <c r="Q2433" i="7"/>
  <c r="Q2434" i="7"/>
  <c r="Q2435" i="7"/>
  <c r="Q2436" i="7"/>
  <c r="Q2437" i="7"/>
  <c r="Q2438" i="7"/>
  <c r="Q2439" i="7"/>
  <c r="Q2440" i="7"/>
  <c r="Q2441" i="7"/>
  <c r="Q2442" i="7"/>
  <c r="Q2443" i="7"/>
  <c r="Q2444" i="7"/>
  <c r="Q2445" i="7"/>
  <c r="Q2446" i="7"/>
  <c r="Q2447" i="7"/>
  <c r="Q2448" i="7"/>
  <c r="Q2449" i="7"/>
  <c r="Q2450" i="7"/>
  <c r="Q2451" i="7"/>
  <c r="Q2452" i="7"/>
  <c r="Q2453" i="7"/>
  <c r="Q2454" i="7"/>
  <c r="Q2455" i="7"/>
  <c r="Q2456" i="7"/>
  <c r="Q2457" i="7"/>
  <c r="Q2458" i="7"/>
  <c r="Q2459" i="7"/>
  <c r="Q2460" i="7"/>
  <c r="Q2461" i="7"/>
  <c r="Q2462" i="7"/>
  <c r="Q2463" i="7"/>
  <c r="Q2464" i="7"/>
  <c r="Q2465" i="7"/>
  <c r="Q2466" i="7"/>
  <c r="Q2467" i="7"/>
  <c r="Q2468" i="7"/>
  <c r="Q2469" i="7"/>
  <c r="Q2470" i="7"/>
  <c r="Q2471" i="7"/>
  <c r="Q2472" i="7"/>
  <c r="Q2473" i="7"/>
  <c r="Q2474" i="7"/>
  <c r="Q2475" i="7"/>
  <c r="Q2476" i="7"/>
  <c r="Q2477" i="7"/>
  <c r="Q2478" i="7"/>
  <c r="Q2479" i="7"/>
  <c r="Q2480" i="7"/>
  <c r="Q2481" i="7"/>
  <c r="Q2482" i="7"/>
  <c r="Q2483" i="7"/>
  <c r="Q2484" i="7"/>
  <c r="Q2485" i="7"/>
  <c r="Q2486" i="7"/>
  <c r="Q2487" i="7"/>
  <c r="Q2488" i="7"/>
  <c r="Q2489" i="7"/>
  <c r="Q2490" i="7"/>
  <c r="Q2491" i="7"/>
  <c r="Q2492" i="7"/>
  <c r="Q2493" i="7"/>
  <c r="Q2494" i="7"/>
  <c r="Q2495" i="7"/>
  <c r="Q2496" i="7"/>
  <c r="Q2497" i="7"/>
  <c r="Q2498" i="7"/>
  <c r="Q2499" i="7"/>
  <c r="Q2500" i="7"/>
  <c r="Q2501" i="7"/>
  <c r="Q2502" i="7"/>
  <c r="Q2503" i="7"/>
  <c r="Q2504" i="7"/>
  <c r="Q2505" i="7"/>
  <c r="Q2506" i="7"/>
  <c r="Q2507" i="7"/>
  <c r="Q2508" i="7"/>
  <c r="Q2509" i="7"/>
  <c r="Q2510" i="7"/>
  <c r="Q2511" i="7"/>
  <c r="Q2512" i="7"/>
  <c r="Q2513" i="7"/>
  <c r="Q2514" i="7"/>
  <c r="Q2515" i="7"/>
  <c r="Q2516" i="7"/>
  <c r="Q2517" i="7"/>
  <c r="Q2518" i="7"/>
  <c r="Q2519" i="7"/>
  <c r="Q2520" i="7"/>
  <c r="Q2521" i="7"/>
  <c r="Q2522" i="7"/>
  <c r="Q2523" i="7"/>
  <c r="Q2524" i="7"/>
  <c r="Q2525" i="7"/>
  <c r="Q2526" i="7"/>
  <c r="Q2527" i="7"/>
  <c r="Q2528" i="7"/>
  <c r="Q2529" i="7"/>
  <c r="Q2530" i="7"/>
  <c r="Q2531" i="7"/>
  <c r="Q2532" i="7"/>
  <c r="Q2533" i="7"/>
  <c r="Q2534" i="7"/>
  <c r="Q2535" i="7"/>
  <c r="Q2536" i="7"/>
  <c r="Q2537" i="7"/>
  <c r="Q2538" i="7"/>
  <c r="Q2539" i="7"/>
  <c r="Q2540" i="7"/>
  <c r="Q2541" i="7"/>
  <c r="Q2542" i="7"/>
  <c r="Q2543" i="7"/>
  <c r="Q2544" i="7"/>
  <c r="Q2545" i="7"/>
  <c r="Q2546" i="7"/>
  <c r="Q2547" i="7"/>
  <c r="Q2548" i="7"/>
  <c r="Q2549" i="7"/>
  <c r="Q2550" i="7"/>
  <c r="Q2551" i="7"/>
  <c r="Q2552" i="7"/>
  <c r="Q2553" i="7"/>
  <c r="Q2554" i="7"/>
  <c r="Q2555" i="7"/>
  <c r="Q2556" i="7"/>
  <c r="Q2557" i="7"/>
  <c r="Q2558" i="7"/>
  <c r="Q2559" i="7"/>
  <c r="Q2560" i="7"/>
  <c r="Q2561" i="7"/>
  <c r="Q2562" i="7"/>
  <c r="Q2563" i="7"/>
  <c r="Q2564" i="7"/>
  <c r="Q2565" i="7"/>
  <c r="Q2566" i="7"/>
  <c r="Q2567" i="7"/>
  <c r="Q2568" i="7"/>
  <c r="Q2569" i="7"/>
  <c r="Q2570" i="7"/>
  <c r="Q2571" i="7"/>
  <c r="Q2572" i="7"/>
  <c r="Q2573" i="7"/>
  <c r="Q2574" i="7"/>
  <c r="Q2575" i="7"/>
  <c r="Q2576" i="7"/>
  <c r="Q2577" i="7"/>
  <c r="Q2578" i="7"/>
  <c r="Q2579" i="7"/>
  <c r="Q2580" i="7"/>
  <c r="Q2581" i="7"/>
  <c r="Q2582" i="7"/>
  <c r="Q2583" i="7"/>
  <c r="Q2584" i="7"/>
  <c r="Q2585" i="7"/>
  <c r="Q2586" i="7"/>
  <c r="Q2587" i="7"/>
  <c r="Q2588" i="7"/>
  <c r="Q2589" i="7"/>
  <c r="Q2590" i="7"/>
  <c r="Q2591" i="7"/>
  <c r="Q2592" i="7"/>
  <c r="Q2593" i="7"/>
  <c r="Q2594" i="7"/>
  <c r="Q2595" i="7"/>
  <c r="Q2596" i="7"/>
  <c r="Q2597" i="7"/>
  <c r="Q2598" i="7"/>
  <c r="Q2599" i="7"/>
  <c r="Q2600" i="7"/>
  <c r="Q2601" i="7"/>
  <c r="Q2602" i="7"/>
  <c r="Q2603" i="7"/>
  <c r="Q2604" i="7"/>
  <c r="Q2605" i="7"/>
  <c r="Q2606" i="7"/>
  <c r="Q2607" i="7"/>
  <c r="Q2608" i="7"/>
  <c r="Q2609" i="7"/>
  <c r="Q2610" i="7"/>
  <c r="Q2611" i="7"/>
  <c r="Q2612" i="7"/>
  <c r="Q2613" i="7"/>
  <c r="Q2614" i="7"/>
  <c r="Q2615" i="7"/>
  <c r="Q2616" i="7"/>
  <c r="Q2617" i="7"/>
  <c r="Q2618" i="7"/>
  <c r="Q2619" i="7"/>
  <c r="Q2620" i="7"/>
  <c r="Q2621" i="7"/>
  <c r="Q2622" i="7"/>
  <c r="Q2623" i="7"/>
  <c r="Q2624" i="7"/>
  <c r="Q2625" i="7"/>
  <c r="Q2626" i="7"/>
  <c r="Q2627" i="7"/>
  <c r="Q2628" i="7"/>
  <c r="Q2629" i="7"/>
  <c r="Q2630" i="7"/>
  <c r="Q2631" i="7"/>
  <c r="Q2632" i="7"/>
  <c r="Q2633" i="7"/>
  <c r="Q2634" i="7"/>
  <c r="Q2635" i="7"/>
  <c r="Q2636" i="7"/>
  <c r="Q2637" i="7"/>
  <c r="Q2638" i="7"/>
  <c r="Q2639" i="7"/>
  <c r="Q2640" i="7"/>
  <c r="Q2641" i="7"/>
  <c r="Q2642" i="7"/>
  <c r="Q2643" i="7"/>
  <c r="Q2644" i="7"/>
  <c r="Q2645" i="7"/>
  <c r="Q2646" i="7"/>
  <c r="Q2647" i="7"/>
  <c r="Q2648" i="7"/>
  <c r="Q2649" i="7"/>
  <c r="Q2650" i="7"/>
  <c r="Q2651" i="7"/>
  <c r="Q2652" i="7"/>
  <c r="Q2653" i="7"/>
  <c r="Q2654" i="7"/>
  <c r="Q2655" i="7"/>
  <c r="Q2656" i="7"/>
  <c r="Q2657" i="7"/>
  <c r="Q2658" i="7"/>
  <c r="Q2659" i="7"/>
  <c r="Q2660" i="7"/>
  <c r="Q2661" i="7"/>
  <c r="Q2662" i="7"/>
  <c r="Q2663" i="7"/>
  <c r="Q2664" i="7"/>
  <c r="Q2665" i="7"/>
  <c r="Q2666" i="7"/>
  <c r="Q2667" i="7"/>
  <c r="Q2668" i="7"/>
  <c r="Q2669" i="7"/>
  <c r="Q2670" i="7"/>
  <c r="Q2671" i="7"/>
  <c r="Q2672" i="7"/>
  <c r="Q2673" i="7"/>
  <c r="Q2674" i="7"/>
  <c r="Q2675" i="7"/>
  <c r="Q2676" i="7"/>
  <c r="Q2677" i="7"/>
  <c r="Q2678" i="7"/>
  <c r="Q2679" i="7"/>
  <c r="Q2680" i="7"/>
  <c r="Q2681" i="7"/>
  <c r="Q2682" i="7"/>
  <c r="Q2683" i="7"/>
  <c r="Q2684" i="7"/>
  <c r="Q2685" i="7"/>
  <c r="Q2686" i="7"/>
  <c r="Q2687" i="7"/>
  <c r="Q2688" i="7"/>
  <c r="Q2689" i="7"/>
  <c r="Q2690" i="7"/>
  <c r="Q2691" i="7"/>
  <c r="Q2692" i="7"/>
  <c r="Q2693" i="7"/>
  <c r="Q2694" i="7"/>
  <c r="Q2695" i="7"/>
  <c r="Q2696" i="7"/>
  <c r="Q2697" i="7"/>
  <c r="Q2698" i="7"/>
  <c r="Q2699" i="7"/>
  <c r="Q2700" i="7"/>
  <c r="Q2701" i="7"/>
  <c r="Q2702" i="7"/>
  <c r="Q2703" i="7"/>
  <c r="Q2704" i="7"/>
  <c r="Q2705" i="7"/>
  <c r="Q2706" i="7"/>
  <c r="Q2707" i="7"/>
  <c r="Q2708" i="7"/>
  <c r="Q2709" i="7"/>
  <c r="Q2710" i="7"/>
  <c r="Q2711" i="7"/>
  <c r="Q2712" i="7"/>
  <c r="Q2713" i="7"/>
  <c r="Q2714" i="7"/>
  <c r="Q2715" i="7"/>
  <c r="Q2716" i="7"/>
  <c r="Q2717" i="7"/>
  <c r="Q2718" i="7"/>
  <c r="Q2719" i="7"/>
  <c r="Q2720" i="7"/>
  <c r="Q2721" i="7"/>
  <c r="Q2722" i="7"/>
  <c r="Q2723" i="7"/>
  <c r="Q2724" i="7"/>
  <c r="Q2725" i="7"/>
  <c r="Q2726" i="7"/>
  <c r="Q2727" i="7"/>
  <c r="Q2728" i="7"/>
  <c r="Q2729" i="7"/>
  <c r="Q2730" i="7"/>
  <c r="Q2731" i="7"/>
  <c r="Q2732" i="7"/>
  <c r="Q2733" i="7"/>
  <c r="Q2734" i="7"/>
  <c r="Q2735" i="7"/>
  <c r="Q2736" i="7"/>
  <c r="Q2737" i="7"/>
  <c r="Q2738" i="7"/>
  <c r="Q2739" i="7"/>
  <c r="Q2740" i="7"/>
  <c r="Q2741" i="7"/>
  <c r="Q2742" i="7"/>
  <c r="Q2743" i="7"/>
  <c r="Q2744" i="7"/>
  <c r="Q2745" i="7"/>
  <c r="Q2746" i="7"/>
  <c r="Q2747" i="7"/>
  <c r="Q2748" i="7"/>
  <c r="Q2749" i="7"/>
  <c r="Q2750" i="7"/>
  <c r="Q2751" i="7"/>
  <c r="Q2752" i="7"/>
  <c r="Q2753" i="7"/>
  <c r="Q2754" i="7"/>
  <c r="Q2755" i="7"/>
  <c r="Q2756" i="7"/>
  <c r="Q2757" i="7"/>
  <c r="Q2758" i="7"/>
  <c r="Q2759" i="7"/>
  <c r="Q2760" i="7"/>
  <c r="Q2761" i="7"/>
  <c r="Q2762" i="7"/>
  <c r="Q2763" i="7"/>
  <c r="Q2764" i="7"/>
  <c r="Q2765" i="7"/>
  <c r="Q2766" i="7"/>
  <c r="Q2767" i="7"/>
  <c r="Q2768" i="7"/>
  <c r="Q2769" i="7"/>
  <c r="Q2770" i="7"/>
  <c r="Q2771" i="7"/>
  <c r="Q2772" i="7"/>
  <c r="Q2773" i="7"/>
  <c r="Q2774" i="7"/>
  <c r="Q2775" i="7"/>
  <c r="Q2776" i="7"/>
  <c r="Q2777" i="7"/>
  <c r="Q2778" i="7"/>
  <c r="Q2779" i="7"/>
  <c r="Q2780" i="7"/>
  <c r="Q2781" i="7"/>
  <c r="Q2782" i="7"/>
  <c r="Q2783" i="7"/>
  <c r="Q2784" i="7"/>
  <c r="Q2785" i="7"/>
  <c r="Q2786" i="7"/>
  <c r="Q2787" i="7"/>
  <c r="Q2788" i="7"/>
  <c r="Q2789" i="7"/>
  <c r="Q2790" i="7"/>
  <c r="Q2791" i="7"/>
  <c r="Q2792" i="7"/>
  <c r="Q2793" i="7"/>
  <c r="Q2794" i="7"/>
  <c r="Q2795" i="7"/>
  <c r="Q2796" i="7"/>
  <c r="Q2797" i="7"/>
  <c r="Q2798" i="7"/>
  <c r="Q2799" i="7"/>
  <c r="Q2800" i="7"/>
  <c r="Q2801" i="7"/>
  <c r="Q2802" i="7"/>
  <c r="Q2803" i="7"/>
  <c r="Q2804" i="7"/>
  <c r="Q2805" i="7"/>
  <c r="Q2806" i="7"/>
  <c r="Q2807" i="7"/>
  <c r="Q2808" i="7"/>
  <c r="Q2809" i="7"/>
  <c r="Q2810" i="7"/>
  <c r="Q2811" i="7"/>
  <c r="Q2812" i="7"/>
  <c r="Q2813" i="7"/>
  <c r="Q2814" i="7"/>
  <c r="Q2815" i="7"/>
  <c r="Q2816" i="7"/>
  <c r="Q2817" i="7"/>
  <c r="Q2818" i="7"/>
  <c r="Q2819" i="7"/>
  <c r="Q2820" i="7"/>
  <c r="Q2821" i="7"/>
  <c r="Q2822" i="7"/>
  <c r="Q2823" i="7"/>
  <c r="Q2824" i="7"/>
  <c r="Q2825" i="7"/>
  <c r="Q2826" i="7"/>
  <c r="Q2827" i="7"/>
  <c r="Q2828" i="7"/>
  <c r="Q2829" i="7"/>
  <c r="Q2830" i="7"/>
  <c r="Q2831" i="7"/>
  <c r="Q2832" i="7"/>
  <c r="Q2833" i="7"/>
  <c r="Q2834" i="7"/>
  <c r="Q2835" i="7"/>
  <c r="Q2836" i="7"/>
  <c r="Q2837" i="7"/>
  <c r="Q2838" i="7"/>
  <c r="Q2839" i="7"/>
  <c r="Q2840" i="7"/>
  <c r="Q2841" i="7"/>
  <c r="Q2842" i="7"/>
  <c r="Q2843" i="7"/>
  <c r="Q2844" i="7"/>
  <c r="Q2845" i="7"/>
  <c r="Q2846" i="7"/>
  <c r="Q2847" i="7"/>
  <c r="Q2848" i="7"/>
  <c r="Q2849" i="7"/>
  <c r="Q2850" i="7"/>
  <c r="Q2851" i="7"/>
  <c r="Q2852" i="7"/>
  <c r="Q2853" i="7"/>
  <c r="Q2854" i="7"/>
  <c r="Q2855" i="7"/>
  <c r="Q2856" i="7"/>
  <c r="Q2857" i="7"/>
  <c r="Q2858" i="7"/>
  <c r="Q2859" i="7"/>
  <c r="Q2860" i="7"/>
  <c r="Q2861" i="7"/>
  <c r="Q2862" i="7"/>
  <c r="Q2863" i="7"/>
  <c r="Q2864" i="7"/>
  <c r="Q2865" i="7"/>
  <c r="Q2866" i="7"/>
  <c r="Q2867" i="7"/>
  <c r="Q2868" i="7"/>
  <c r="Q2869" i="7"/>
  <c r="Q2870" i="7"/>
  <c r="Q2871" i="7"/>
  <c r="Q2872" i="7"/>
  <c r="Q2873" i="7"/>
  <c r="Q2874" i="7"/>
  <c r="Q2875" i="7"/>
  <c r="Q2876" i="7"/>
  <c r="Q2877" i="7"/>
  <c r="Q2878" i="7"/>
  <c r="Q2879" i="7"/>
  <c r="Q2880" i="7"/>
  <c r="Q2881" i="7"/>
  <c r="Q2882" i="7"/>
  <c r="Q2883" i="7"/>
  <c r="Q2884" i="7"/>
  <c r="Q2885" i="7"/>
  <c r="Q2886" i="7"/>
  <c r="Q2887" i="7"/>
  <c r="Q2888" i="7"/>
  <c r="Q2889" i="7"/>
  <c r="Q2890" i="7"/>
  <c r="Q2891" i="7"/>
  <c r="Q2892" i="7"/>
  <c r="Q2893" i="7"/>
  <c r="Q2894" i="7"/>
  <c r="Q2895" i="7"/>
  <c r="Q2896" i="7"/>
  <c r="Q2897" i="7"/>
  <c r="Q2898" i="7"/>
  <c r="Q2899" i="7"/>
  <c r="Q2900" i="7"/>
  <c r="Q2901" i="7"/>
  <c r="Q2902" i="7"/>
  <c r="Q2903" i="7"/>
  <c r="Q2904" i="7"/>
  <c r="Q2905" i="7"/>
  <c r="Q2906" i="7"/>
  <c r="Q2907" i="7"/>
  <c r="Q2908" i="7"/>
  <c r="Q2909" i="7"/>
  <c r="Q2910" i="7"/>
  <c r="Q2911" i="7"/>
  <c r="Q2912" i="7"/>
  <c r="Q2913" i="7"/>
  <c r="Q2914" i="7"/>
  <c r="Q2915" i="7"/>
  <c r="Q2916" i="7"/>
  <c r="Q2917" i="7"/>
  <c r="Q2918" i="7"/>
  <c r="Q2919" i="7"/>
  <c r="Q2920" i="7"/>
  <c r="Q2921" i="7"/>
  <c r="Q2922" i="7"/>
  <c r="Q2923" i="7"/>
  <c r="Q2924" i="7"/>
  <c r="Q2925" i="7"/>
  <c r="Q2926" i="7"/>
  <c r="Q2927" i="7"/>
  <c r="Q2928" i="7"/>
  <c r="Q2929" i="7"/>
  <c r="Q2930" i="7"/>
  <c r="Q2931" i="7"/>
  <c r="Q2932" i="7"/>
  <c r="Q2933" i="7"/>
  <c r="Q2934" i="7"/>
  <c r="Q2935" i="7"/>
  <c r="Q2936" i="7"/>
  <c r="Q2937" i="7"/>
  <c r="Q2938" i="7"/>
  <c r="Q2939" i="7"/>
  <c r="Q2940" i="7"/>
  <c r="Q2941" i="7"/>
  <c r="Q2942" i="7"/>
  <c r="Q2943" i="7"/>
  <c r="Q2944" i="7"/>
  <c r="Q2945" i="7"/>
  <c r="Q2946" i="7"/>
  <c r="Q2947" i="7"/>
  <c r="Q2948" i="7"/>
  <c r="Q2949" i="7"/>
  <c r="Q2950" i="7"/>
  <c r="Q2951" i="7"/>
  <c r="Q2952" i="7"/>
  <c r="Q2953" i="7"/>
  <c r="Q2954" i="7"/>
  <c r="Q2955" i="7"/>
  <c r="Q2956" i="7"/>
  <c r="Q2957" i="7"/>
  <c r="Q2958" i="7"/>
  <c r="Q2959" i="7"/>
  <c r="Q2960" i="7"/>
  <c r="Q2961" i="7"/>
  <c r="Q2962" i="7"/>
  <c r="Q2963" i="7"/>
  <c r="Q2964" i="7"/>
  <c r="Q2965" i="7"/>
  <c r="Q2966" i="7"/>
  <c r="Q2967" i="7"/>
  <c r="Q2968" i="7"/>
  <c r="Q2969" i="7"/>
  <c r="Q2970" i="7"/>
  <c r="Q2971" i="7"/>
  <c r="Q2972" i="7"/>
  <c r="Q2973" i="7"/>
  <c r="Q2974" i="7"/>
  <c r="Q2975" i="7"/>
  <c r="Q2976" i="7"/>
  <c r="Q2977" i="7"/>
  <c r="Q2978" i="7"/>
  <c r="Q2979" i="7"/>
  <c r="Q2980" i="7"/>
  <c r="Q2981" i="7"/>
  <c r="Q2982" i="7"/>
  <c r="Q2983" i="7"/>
  <c r="Q2984" i="7"/>
  <c r="Q2985" i="7"/>
  <c r="Q2986" i="7"/>
  <c r="Q2987" i="7"/>
  <c r="Q2988" i="7"/>
  <c r="Q2989" i="7"/>
  <c r="Q2990" i="7"/>
  <c r="Q2991" i="7"/>
  <c r="Q2992" i="7"/>
  <c r="Q2993" i="7"/>
  <c r="Q2994" i="7"/>
  <c r="Q2995" i="7"/>
  <c r="Q2996" i="7"/>
  <c r="Q2997" i="7"/>
  <c r="Q2998" i="7"/>
  <c r="Q2999" i="7"/>
  <c r="Q3000" i="7"/>
  <c r="Q3001" i="7"/>
  <c r="Q3002" i="7"/>
  <c r="Q3003" i="7"/>
  <c r="Q3004" i="7"/>
  <c r="Q3005" i="7"/>
  <c r="Q3006" i="7"/>
  <c r="Q3007" i="7"/>
  <c r="Q3008" i="7"/>
  <c r="Q3009" i="7"/>
  <c r="Q3010" i="7"/>
  <c r="Q3011" i="7"/>
  <c r="Q3012" i="7"/>
  <c r="Q3013" i="7"/>
  <c r="Q3014" i="7"/>
  <c r="Q3015" i="7"/>
  <c r="Q3016" i="7"/>
  <c r="Q3017" i="7"/>
  <c r="Q3018" i="7"/>
  <c r="Q3019" i="7"/>
  <c r="Q3020" i="7"/>
  <c r="Q3021" i="7"/>
  <c r="Q3022" i="7"/>
  <c r="Q3023" i="7"/>
  <c r="Q3024" i="7"/>
  <c r="Q3025" i="7"/>
  <c r="Q3026" i="7"/>
  <c r="Q3027" i="7"/>
  <c r="Q3028" i="7"/>
  <c r="Q3029" i="7"/>
  <c r="Q3030" i="7"/>
  <c r="Q3031" i="7"/>
  <c r="Q3032" i="7"/>
  <c r="Q3033" i="7"/>
  <c r="Q3034" i="7"/>
  <c r="Q3035" i="7"/>
  <c r="Q3036" i="7"/>
  <c r="Q3037" i="7"/>
  <c r="Q3038" i="7"/>
  <c r="Q3039" i="7"/>
  <c r="Q3040" i="7"/>
  <c r="Q3041" i="7"/>
  <c r="Q3042" i="7"/>
  <c r="Q3043" i="7"/>
  <c r="Q3044" i="7"/>
  <c r="Q3045" i="7"/>
  <c r="Q3046" i="7"/>
  <c r="Q3047" i="7"/>
  <c r="Q3048" i="7"/>
  <c r="Q3049" i="7"/>
  <c r="Q3050" i="7"/>
  <c r="Q3051" i="7"/>
  <c r="Q3052" i="7"/>
  <c r="Q3053" i="7"/>
  <c r="Q3054" i="7"/>
  <c r="Q3055" i="7"/>
  <c r="Q3056" i="7"/>
  <c r="Q3057" i="7"/>
  <c r="Q3058" i="7"/>
  <c r="Q3059" i="7"/>
  <c r="Q3060" i="7"/>
  <c r="Q3061" i="7"/>
  <c r="Q3062" i="7"/>
  <c r="Q3063" i="7"/>
  <c r="Q3064" i="7"/>
  <c r="Q3065" i="7"/>
  <c r="Q3066" i="7"/>
  <c r="Q3067" i="7"/>
  <c r="Q3068" i="7"/>
  <c r="Q3069" i="7"/>
  <c r="Q3070" i="7"/>
  <c r="Q3071" i="7"/>
  <c r="Q3072" i="7"/>
  <c r="Q3073" i="7"/>
  <c r="Q3074" i="7"/>
  <c r="Q3075" i="7"/>
  <c r="Q3076" i="7"/>
  <c r="Q3077" i="7"/>
  <c r="Q3078" i="7"/>
  <c r="Q3079" i="7"/>
  <c r="Q3080" i="7"/>
  <c r="Q3081" i="7"/>
  <c r="Q3082" i="7"/>
  <c r="Q3083" i="7"/>
  <c r="Q3084" i="7"/>
  <c r="Q3085" i="7"/>
  <c r="Q3086" i="7"/>
  <c r="Q3087" i="7"/>
  <c r="Q3088" i="7"/>
  <c r="Q3089" i="7"/>
  <c r="Q3090" i="7"/>
  <c r="Q3091" i="7"/>
  <c r="Q3092" i="7"/>
  <c r="Q3093" i="7"/>
  <c r="Q3094" i="7"/>
  <c r="Q3095" i="7"/>
  <c r="Q3096" i="7"/>
  <c r="Q3097" i="7"/>
  <c r="Q3098" i="7"/>
  <c r="Q3099" i="7"/>
  <c r="Q3100" i="7"/>
  <c r="Q3101" i="7"/>
  <c r="Q3102" i="7"/>
  <c r="Q3103" i="7"/>
  <c r="Q3104" i="7"/>
  <c r="Q3105" i="7"/>
  <c r="Q3106" i="7"/>
  <c r="Q3107" i="7"/>
  <c r="Q3108" i="7"/>
  <c r="Q3109" i="7"/>
  <c r="Q3110" i="7"/>
  <c r="Q3111" i="7"/>
  <c r="Q3112" i="7"/>
  <c r="Q3113" i="7"/>
  <c r="Q3114" i="7"/>
  <c r="Q3115" i="7"/>
  <c r="Q3116" i="7"/>
  <c r="Q3117" i="7"/>
  <c r="Q3118" i="7"/>
  <c r="Q3119" i="7"/>
  <c r="Q3120" i="7"/>
  <c r="Q3121" i="7"/>
  <c r="Q3122" i="7"/>
  <c r="Q3123" i="7"/>
  <c r="Q3124" i="7"/>
  <c r="Q3125" i="7"/>
  <c r="Q3126" i="7"/>
  <c r="Q3127" i="7"/>
  <c r="Q3128" i="7"/>
  <c r="Q3129" i="7"/>
  <c r="Q3130" i="7"/>
  <c r="Q3131" i="7"/>
  <c r="Q3132" i="7"/>
  <c r="Q3133" i="7"/>
  <c r="Q3134" i="7"/>
  <c r="Q3135" i="7"/>
  <c r="Q3136" i="7"/>
  <c r="Q3137" i="7"/>
  <c r="Q3138" i="7"/>
  <c r="Q3139" i="7"/>
  <c r="Q3140" i="7"/>
  <c r="Q3141" i="7"/>
  <c r="Q3142" i="7"/>
  <c r="Q3143" i="7"/>
  <c r="Q3144" i="7"/>
  <c r="Q3145" i="7"/>
  <c r="Q3146" i="7"/>
  <c r="Q3147" i="7"/>
  <c r="Q3148" i="7"/>
  <c r="Q3149" i="7"/>
  <c r="Q3150" i="7"/>
  <c r="Q3151" i="7"/>
  <c r="Q3152" i="7"/>
  <c r="Q3153" i="7"/>
  <c r="Q3154" i="7"/>
  <c r="Q3155" i="7"/>
  <c r="Q3156" i="7"/>
  <c r="Q3157" i="7"/>
  <c r="Q3158" i="7"/>
  <c r="Q3159" i="7"/>
  <c r="Q3160" i="7"/>
  <c r="Q3161" i="7"/>
  <c r="Q3162" i="7"/>
  <c r="Q3163" i="7"/>
  <c r="Q3164" i="7"/>
  <c r="Q3165" i="7"/>
  <c r="Q3166" i="7"/>
  <c r="Q3167" i="7"/>
  <c r="Q3168" i="7"/>
  <c r="Q3169" i="7"/>
  <c r="Q3170" i="7"/>
  <c r="Q3171" i="7"/>
  <c r="Q3172" i="7"/>
  <c r="Q3173" i="7"/>
  <c r="Q3174" i="7"/>
  <c r="Q3175" i="7"/>
  <c r="Q3176" i="7"/>
  <c r="Q3177" i="7"/>
  <c r="Q3178" i="7"/>
  <c r="Q3179" i="7"/>
  <c r="Q3180" i="7"/>
  <c r="Q3181" i="7"/>
  <c r="Q3182" i="7"/>
  <c r="Q3183" i="7"/>
  <c r="Q3184" i="7"/>
  <c r="Q3185" i="7"/>
  <c r="Q3186" i="7"/>
  <c r="Q3187" i="7"/>
  <c r="Q3188" i="7"/>
  <c r="Q3189" i="7"/>
  <c r="Q3190" i="7"/>
  <c r="Q3191" i="7"/>
  <c r="Q3192" i="7"/>
  <c r="Q3193" i="7"/>
  <c r="Q3194" i="7"/>
  <c r="Q3195" i="7"/>
  <c r="Q3196" i="7"/>
  <c r="Q3197" i="7"/>
  <c r="Q3198" i="7"/>
  <c r="Q3199" i="7"/>
  <c r="Q3200" i="7"/>
  <c r="Q3201" i="7"/>
  <c r="Q3202" i="7"/>
  <c r="Q3203" i="7"/>
  <c r="Q3204" i="7"/>
  <c r="Q3205" i="7"/>
  <c r="Q3206" i="7"/>
  <c r="Q3207" i="7"/>
  <c r="Q3208" i="7"/>
  <c r="Q3209" i="7"/>
  <c r="Q3210" i="7"/>
  <c r="Q3211" i="7"/>
  <c r="Q3212" i="7"/>
  <c r="Q3213" i="7"/>
  <c r="Q3214" i="7"/>
  <c r="Q3215" i="7"/>
  <c r="Q3216" i="7"/>
  <c r="Q3217" i="7"/>
  <c r="Q3218" i="7"/>
  <c r="Q3219" i="7"/>
  <c r="Q3220" i="7"/>
  <c r="Q3221" i="7"/>
  <c r="Q3222" i="7"/>
  <c r="Q3223" i="7"/>
  <c r="Q3224" i="7"/>
  <c r="Q3225" i="7"/>
  <c r="Q3226" i="7"/>
  <c r="Q3227" i="7"/>
  <c r="Q3228" i="7"/>
  <c r="Q3229" i="7"/>
  <c r="Q3230" i="7"/>
  <c r="Q3231" i="7"/>
  <c r="Q3232" i="7"/>
  <c r="Q3233" i="7"/>
  <c r="Q3234" i="7"/>
  <c r="Q3235" i="7"/>
  <c r="Q3236" i="7"/>
  <c r="Q3237" i="7"/>
  <c r="Q3238" i="7"/>
  <c r="Q3239" i="7"/>
  <c r="Q3240" i="7"/>
  <c r="Q3241" i="7"/>
  <c r="Q3242" i="7"/>
  <c r="Q3243" i="7"/>
  <c r="Q3244" i="7"/>
  <c r="Q3245" i="7"/>
  <c r="Q3246" i="7"/>
  <c r="Q3247" i="7"/>
  <c r="Q3248" i="7"/>
  <c r="Q3249" i="7"/>
  <c r="Q3250" i="7"/>
  <c r="Q3251" i="7"/>
  <c r="Q3252" i="7"/>
  <c r="Q3253" i="7"/>
  <c r="Q3254" i="7"/>
  <c r="Q3255" i="7"/>
  <c r="Q3256" i="7"/>
  <c r="Q3257" i="7"/>
  <c r="Q3258" i="7"/>
  <c r="Q3259" i="7"/>
  <c r="Q3260" i="7"/>
  <c r="Q3261" i="7"/>
  <c r="Q3262" i="7"/>
  <c r="Q3263" i="7"/>
  <c r="Q3264" i="7"/>
  <c r="Q3265" i="7"/>
  <c r="Q3266" i="7"/>
  <c r="Q3267" i="7"/>
  <c r="Q3268" i="7"/>
  <c r="Q3269" i="7"/>
  <c r="Q3270" i="7"/>
  <c r="Q3271" i="7"/>
  <c r="Q3272" i="7"/>
  <c r="Q3273" i="7"/>
  <c r="Q3274" i="7"/>
  <c r="Q3275" i="7"/>
  <c r="Q3276" i="7"/>
  <c r="Q3277" i="7"/>
  <c r="Q3278" i="7"/>
  <c r="Q3279" i="7"/>
  <c r="Q3280" i="7"/>
  <c r="Q3281" i="7"/>
  <c r="Q3282" i="7"/>
  <c r="Q3283" i="7"/>
  <c r="Q3284" i="7"/>
  <c r="Q3285" i="7"/>
  <c r="Q3286" i="7"/>
  <c r="Q3287" i="7"/>
  <c r="Q3288" i="7"/>
  <c r="Q3289" i="7"/>
  <c r="Q3290" i="7"/>
  <c r="Q3291" i="7"/>
  <c r="Q3292" i="7"/>
  <c r="Q3293" i="7"/>
  <c r="Q3294" i="7"/>
  <c r="Q3295" i="7"/>
  <c r="Q3296" i="7"/>
  <c r="Q3297" i="7"/>
  <c r="Q3298" i="7"/>
  <c r="Q3299" i="7"/>
  <c r="Q3300" i="7"/>
  <c r="Q3301" i="7"/>
  <c r="Q3302" i="7"/>
  <c r="Q3303" i="7"/>
  <c r="Q3304" i="7"/>
  <c r="Q3305" i="7"/>
  <c r="Q3306" i="7"/>
  <c r="Q3307" i="7"/>
  <c r="Q3308" i="7"/>
  <c r="Q3309" i="7"/>
  <c r="Q3310" i="7"/>
  <c r="Q3311" i="7"/>
  <c r="Q3312" i="7"/>
  <c r="Q3313" i="7"/>
  <c r="Q3314" i="7"/>
  <c r="Q3315" i="7"/>
  <c r="Q3316" i="7"/>
  <c r="Q3317" i="7"/>
  <c r="Q3318" i="7"/>
  <c r="Q3319" i="7"/>
  <c r="Q3320" i="7"/>
  <c r="Q3321" i="7"/>
  <c r="Q3322" i="7"/>
  <c r="Q3323" i="7"/>
  <c r="Q3324" i="7"/>
  <c r="Q3325" i="7"/>
  <c r="Q3326" i="7"/>
  <c r="Q3327" i="7"/>
  <c r="Q3328" i="7"/>
  <c r="Q3329" i="7"/>
  <c r="Q3330" i="7"/>
  <c r="Q3331" i="7"/>
  <c r="Q3332" i="7"/>
  <c r="Q3333" i="7"/>
  <c r="Q3334" i="7"/>
  <c r="Q3335" i="7"/>
  <c r="Q3336" i="7"/>
  <c r="Q3337" i="7"/>
  <c r="Q3338" i="7"/>
  <c r="Q3339" i="7"/>
  <c r="Q3340" i="7"/>
  <c r="Q3341" i="7"/>
  <c r="Q3342" i="7"/>
  <c r="Q3343" i="7"/>
  <c r="Q3344" i="7"/>
  <c r="Q3345" i="7"/>
  <c r="Q3346" i="7"/>
  <c r="Q3347" i="7"/>
  <c r="Q3348" i="7"/>
  <c r="Q3349" i="7"/>
  <c r="Q3350" i="7"/>
  <c r="Q3351" i="7"/>
  <c r="Q3352" i="7"/>
  <c r="Q3353" i="7"/>
  <c r="Q3354" i="7"/>
  <c r="Q3355" i="7"/>
  <c r="Q3356" i="7"/>
  <c r="Q3357" i="7"/>
  <c r="Q3358" i="7"/>
  <c r="Q3359" i="7"/>
  <c r="Q3360" i="7"/>
  <c r="Q3361" i="7"/>
  <c r="Q3362" i="7"/>
  <c r="Q3363" i="7"/>
  <c r="Q3364" i="7"/>
  <c r="Q3365" i="7"/>
  <c r="Q3366" i="7"/>
  <c r="Q3367" i="7"/>
  <c r="Q3368" i="7"/>
  <c r="Q3369" i="7"/>
  <c r="Q3370" i="7"/>
  <c r="Q3371" i="7"/>
  <c r="Q3372" i="7"/>
  <c r="Q3373" i="7"/>
  <c r="Q3374" i="7"/>
  <c r="Q3375" i="7"/>
  <c r="Q3376" i="7"/>
  <c r="Q3377" i="7"/>
  <c r="Q3378" i="7"/>
  <c r="Q3379" i="7"/>
  <c r="Q3380" i="7"/>
  <c r="Q3381" i="7"/>
  <c r="Q3382" i="7"/>
  <c r="Q3383" i="7"/>
  <c r="Q3384" i="7"/>
  <c r="Q3385" i="7"/>
  <c r="Q3386" i="7"/>
  <c r="Q3387" i="7"/>
  <c r="Q3388" i="7"/>
  <c r="Q3389" i="7"/>
  <c r="Q3390" i="7"/>
  <c r="Q3391" i="7"/>
  <c r="Q3392" i="7"/>
  <c r="Q3393" i="7"/>
  <c r="Q3394" i="7"/>
  <c r="Q3395" i="7"/>
  <c r="Q3396" i="7"/>
  <c r="Q3397" i="7"/>
  <c r="Q3398" i="7"/>
  <c r="Q3399" i="7"/>
  <c r="Q3400" i="7"/>
  <c r="Q3401" i="7"/>
  <c r="Q3402" i="7"/>
  <c r="Q3403" i="7"/>
  <c r="Q3404" i="7"/>
  <c r="Q3405" i="7"/>
  <c r="Q3406" i="7"/>
  <c r="Q3407" i="7"/>
  <c r="Q3408" i="7"/>
  <c r="Q3409" i="7"/>
  <c r="Q3410" i="7"/>
  <c r="Q3411" i="7"/>
  <c r="Q3412" i="7"/>
  <c r="Q3413" i="7"/>
  <c r="Q3414" i="7"/>
  <c r="Q3415" i="7"/>
  <c r="Q3416" i="7"/>
  <c r="Q3417" i="7"/>
  <c r="Q3418" i="7"/>
  <c r="Q3419" i="7"/>
  <c r="Q3420" i="7"/>
  <c r="Q3421" i="7"/>
  <c r="Q3422" i="7"/>
  <c r="Q3423" i="7"/>
  <c r="Q3424" i="7"/>
  <c r="Q3425" i="7"/>
  <c r="Q3426" i="7"/>
  <c r="Q3427" i="7"/>
  <c r="Q3428" i="7"/>
  <c r="Q3429" i="7"/>
  <c r="Q3430" i="7"/>
  <c r="Q3431" i="7"/>
  <c r="Q3432" i="7"/>
  <c r="Q3433" i="7"/>
  <c r="Q3434" i="7"/>
  <c r="Q3435" i="7"/>
  <c r="Q3436" i="7"/>
  <c r="Q3437" i="7"/>
  <c r="Q3438" i="7"/>
  <c r="Q3439" i="7"/>
  <c r="Q3440" i="7"/>
  <c r="Q3441" i="7"/>
  <c r="Q3442" i="7"/>
  <c r="Q3443" i="7"/>
  <c r="Q3444" i="7"/>
  <c r="Q3445" i="7"/>
  <c r="Q3446" i="7"/>
  <c r="Q3447" i="7"/>
  <c r="Q3448" i="7"/>
  <c r="Q3449" i="7"/>
  <c r="Q3450" i="7"/>
  <c r="Q3451" i="7"/>
  <c r="Q3452" i="7"/>
  <c r="Q3453" i="7"/>
  <c r="Q3454" i="7"/>
  <c r="Q3455" i="7"/>
  <c r="Q3456" i="7"/>
  <c r="Q3457" i="7"/>
  <c r="Q3458" i="7"/>
  <c r="Q3459" i="7"/>
  <c r="Q3460" i="7"/>
  <c r="Q3461" i="7"/>
  <c r="Q3462" i="7"/>
  <c r="Q3463" i="7"/>
  <c r="Q3464" i="7"/>
  <c r="Q3465" i="7"/>
  <c r="Q3466" i="7"/>
  <c r="Q3467" i="7"/>
  <c r="Q3468" i="7"/>
  <c r="Q3469" i="7"/>
  <c r="Q3470" i="7"/>
  <c r="Q3471" i="7"/>
  <c r="Q3472" i="7"/>
  <c r="Q3473" i="7"/>
  <c r="Q3474" i="7"/>
  <c r="Q3475" i="7"/>
  <c r="Q3476" i="7"/>
  <c r="Q3477" i="7"/>
  <c r="Q3478" i="7"/>
  <c r="Q3479" i="7"/>
  <c r="Q3480" i="7"/>
  <c r="Q3481" i="7"/>
  <c r="Q3482" i="7"/>
  <c r="Q3483" i="7"/>
  <c r="Q3484" i="7"/>
  <c r="Q3485" i="7"/>
  <c r="Q3486" i="7"/>
  <c r="Q3487" i="7"/>
  <c r="Q3488" i="7"/>
  <c r="Q3489" i="7"/>
  <c r="Q3490" i="7"/>
  <c r="Q3491" i="7"/>
  <c r="Q3492" i="7"/>
  <c r="Q3493" i="7"/>
  <c r="Q3494" i="7"/>
  <c r="Q3495" i="7"/>
  <c r="Q3496" i="7"/>
  <c r="Q3497" i="7"/>
  <c r="Q3498" i="7"/>
  <c r="Q3499" i="7"/>
  <c r="Q3500" i="7"/>
  <c r="Q3501" i="7"/>
  <c r="Q3502" i="7"/>
  <c r="Q3503" i="7"/>
  <c r="Q3504" i="7"/>
  <c r="Q3505" i="7"/>
  <c r="Q3506" i="7"/>
  <c r="Q3507" i="7"/>
  <c r="Q3508" i="7"/>
  <c r="Q3509" i="7"/>
  <c r="Q3510" i="7"/>
  <c r="Q3511" i="7"/>
  <c r="Q3512" i="7"/>
  <c r="Q3513" i="7"/>
  <c r="Q3514" i="7"/>
  <c r="Q3515" i="7"/>
  <c r="Q3516" i="7"/>
  <c r="Q3517" i="7"/>
  <c r="Q3518" i="7"/>
  <c r="Q3519" i="7"/>
  <c r="Q3520" i="7"/>
  <c r="Q3521" i="7"/>
  <c r="Q3522" i="7"/>
  <c r="Q3523" i="7"/>
  <c r="Q3524" i="7"/>
  <c r="Q3525" i="7"/>
  <c r="Q3526" i="7"/>
  <c r="Q3527" i="7"/>
  <c r="Q3528" i="7"/>
  <c r="Q3529" i="7"/>
  <c r="Q3530" i="7"/>
  <c r="Q3531" i="7"/>
  <c r="Q3532" i="7"/>
  <c r="Q3533" i="7"/>
  <c r="Q3534" i="7"/>
  <c r="Q3535" i="7"/>
  <c r="Q3536" i="7"/>
  <c r="Q3537" i="7"/>
  <c r="Q3538" i="7"/>
  <c r="Q3539" i="7"/>
  <c r="Q3540" i="7"/>
  <c r="Q3541" i="7"/>
  <c r="Q3542" i="7"/>
  <c r="Q3543" i="7"/>
  <c r="Q3544" i="7"/>
  <c r="Q3545" i="7"/>
  <c r="Q3546" i="7"/>
  <c r="Q3547" i="7"/>
  <c r="Q3548" i="7"/>
  <c r="Q3549" i="7"/>
  <c r="Q3550" i="7"/>
  <c r="Q3551" i="7"/>
  <c r="Q3552" i="7"/>
  <c r="Q3553" i="7"/>
  <c r="Q3554" i="7"/>
  <c r="Q3555" i="7"/>
  <c r="Q3556" i="7"/>
  <c r="Q3557" i="7"/>
  <c r="Q3558" i="7"/>
  <c r="Q3559" i="7"/>
  <c r="Q3560" i="7"/>
  <c r="Q3561" i="7"/>
  <c r="Q3562" i="7"/>
  <c r="Q3563" i="7"/>
  <c r="Q3564" i="7"/>
  <c r="Q3565" i="7"/>
  <c r="Q3566" i="7"/>
  <c r="Q3567" i="7"/>
  <c r="Q3568" i="7"/>
  <c r="Q3569" i="7"/>
  <c r="Q3570" i="7"/>
  <c r="Q3571" i="7"/>
  <c r="Q3572" i="7"/>
  <c r="Q3573" i="7"/>
  <c r="Q3574" i="7"/>
  <c r="Q3575" i="7"/>
  <c r="Q3576" i="7"/>
  <c r="Q3577" i="7"/>
  <c r="Q3578" i="7"/>
  <c r="Q3579" i="7"/>
  <c r="Q3580" i="7"/>
  <c r="Q3581" i="7"/>
  <c r="Q3582" i="7"/>
  <c r="Q3583" i="7"/>
  <c r="Q3584" i="7"/>
  <c r="Q3585" i="7"/>
  <c r="Q3586" i="7"/>
  <c r="Q3587" i="7"/>
  <c r="Q3588" i="7"/>
  <c r="Q3589" i="7"/>
  <c r="Q3590" i="7"/>
  <c r="Q3591" i="7"/>
  <c r="Q3592" i="7"/>
  <c r="Q3593" i="7"/>
  <c r="Q3594" i="7"/>
  <c r="Q3595" i="7"/>
  <c r="Q3596" i="7"/>
  <c r="Q3597" i="7"/>
  <c r="Q3598" i="7"/>
  <c r="Q3599" i="7"/>
  <c r="Q3600" i="7"/>
  <c r="Q3601" i="7"/>
  <c r="Q3602" i="7"/>
  <c r="Q3603" i="7"/>
  <c r="Q3604" i="7"/>
  <c r="Q3605" i="7"/>
  <c r="Q3606" i="7"/>
  <c r="Q3607" i="7"/>
  <c r="Q3608" i="7"/>
  <c r="Q3609" i="7"/>
  <c r="Q3610" i="7"/>
  <c r="Q3611" i="7"/>
  <c r="Q3612" i="7"/>
  <c r="Q3613" i="7"/>
  <c r="Q3614" i="7"/>
  <c r="Q3615" i="7"/>
  <c r="Q3616" i="7"/>
  <c r="Q3617" i="7"/>
  <c r="Q3618" i="7"/>
  <c r="Q3619" i="7"/>
  <c r="Q3620" i="7"/>
  <c r="Q3621" i="7"/>
  <c r="Q3622" i="7"/>
  <c r="Q3623" i="7"/>
  <c r="Q3624" i="7"/>
  <c r="Q3625" i="7"/>
  <c r="Q3626" i="7"/>
  <c r="Q3627" i="7"/>
  <c r="Q3628" i="7"/>
  <c r="Q3629" i="7"/>
  <c r="Q3630" i="7"/>
  <c r="Q3631" i="7"/>
  <c r="Q3632" i="7"/>
  <c r="Q3633" i="7"/>
  <c r="Q3634" i="7"/>
  <c r="Q3635" i="7"/>
  <c r="Q3636" i="7"/>
  <c r="Q3637" i="7"/>
  <c r="Q3638" i="7"/>
  <c r="Q3639" i="7"/>
  <c r="Q3640" i="7"/>
  <c r="Q3641" i="7"/>
  <c r="Q3642" i="7"/>
  <c r="Q3643" i="7"/>
  <c r="Q3644" i="7"/>
  <c r="Q3645" i="7"/>
  <c r="Q3646" i="7"/>
  <c r="Q3647" i="7"/>
  <c r="Q3648" i="7"/>
  <c r="Q3649" i="7"/>
  <c r="Q3650" i="7"/>
  <c r="Q3651" i="7"/>
  <c r="Q3652" i="7"/>
  <c r="Q3653" i="7"/>
  <c r="Q3654" i="7"/>
  <c r="Q3655" i="7"/>
  <c r="Q3656" i="7"/>
  <c r="Q3657" i="7"/>
  <c r="Q3658" i="7"/>
  <c r="Q3659" i="7"/>
  <c r="Q3660" i="7"/>
  <c r="Q3661" i="7"/>
  <c r="Q3662" i="7"/>
  <c r="Q3663" i="7"/>
  <c r="Q3664" i="7"/>
  <c r="Q3665" i="7"/>
  <c r="Q3666" i="7"/>
  <c r="Q3667" i="7"/>
  <c r="Q3668" i="7"/>
  <c r="Q3669" i="7"/>
  <c r="Q3670" i="7"/>
  <c r="Q3671" i="7"/>
  <c r="Q3672" i="7"/>
  <c r="Q3673" i="7"/>
  <c r="Q3674" i="7"/>
  <c r="Q3675" i="7"/>
  <c r="Q3676" i="7"/>
  <c r="Q3677" i="7"/>
  <c r="Q3678" i="7"/>
  <c r="Q3679" i="7"/>
  <c r="Q3680" i="7"/>
  <c r="Q3681" i="7"/>
  <c r="Q3682" i="7"/>
  <c r="Q3683" i="7"/>
  <c r="Q3684" i="7"/>
  <c r="Q3685" i="7"/>
  <c r="Q3686" i="7"/>
  <c r="Q3687" i="7"/>
  <c r="Q3688" i="7"/>
  <c r="Q3689" i="7"/>
  <c r="Q3690" i="7"/>
  <c r="Q3691" i="7"/>
  <c r="Q3692" i="7"/>
  <c r="Q3693" i="7"/>
  <c r="Q3694" i="7"/>
  <c r="Q3695" i="7"/>
  <c r="Q3696" i="7"/>
  <c r="Q3697" i="7"/>
  <c r="Q3698" i="7"/>
  <c r="Q3699" i="7"/>
  <c r="Q3700" i="7"/>
  <c r="Q3701" i="7"/>
  <c r="Q3702" i="7"/>
  <c r="Q3703" i="7"/>
  <c r="Q3704" i="7"/>
  <c r="Q3705" i="7"/>
  <c r="Q3706" i="7"/>
  <c r="Q3707" i="7"/>
  <c r="Q3708" i="7"/>
  <c r="Q3709" i="7"/>
  <c r="Q3710" i="7"/>
  <c r="Q3711" i="7"/>
  <c r="Q3712" i="7"/>
  <c r="Q3713" i="7"/>
  <c r="Q3714" i="7"/>
  <c r="Q3715" i="7"/>
  <c r="Q3716" i="7"/>
  <c r="Q3717" i="7"/>
  <c r="Q3718" i="7"/>
  <c r="Q3719" i="7"/>
  <c r="Q3720" i="7"/>
  <c r="Q3721" i="7"/>
  <c r="Q3722" i="7"/>
  <c r="Q3723" i="7"/>
  <c r="Q3724" i="7"/>
  <c r="Q3725" i="7"/>
  <c r="Q3726" i="7"/>
  <c r="Q3727" i="7"/>
  <c r="Q3728" i="7"/>
  <c r="Q3729" i="7"/>
  <c r="Q3730" i="7"/>
  <c r="Q3731" i="7"/>
  <c r="Q3732" i="7"/>
  <c r="Q3733" i="7"/>
  <c r="Q3734" i="7"/>
  <c r="Q3735" i="7"/>
  <c r="Q3736" i="7"/>
  <c r="Q3737" i="7"/>
  <c r="Q3738" i="7"/>
  <c r="Q3739" i="7"/>
  <c r="Q3740" i="7"/>
  <c r="Q3741" i="7"/>
  <c r="Q3742" i="7"/>
  <c r="Q3743" i="7"/>
  <c r="Q3744" i="7"/>
  <c r="Q3745" i="7"/>
  <c r="Q3746" i="7"/>
  <c r="Q3747" i="7"/>
  <c r="Q3748" i="7"/>
  <c r="Q3749" i="7"/>
  <c r="Q3750" i="7"/>
  <c r="Q3751" i="7"/>
  <c r="Q3752" i="7"/>
  <c r="Q3753" i="7"/>
  <c r="Q3754" i="7"/>
  <c r="Q3755" i="7"/>
  <c r="Q3756" i="7"/>
  <c r="Q3757" i="7"/>
  <c r="Q3758" i="7"/>
  <c r="Q3759" i="7"/>
  <c r="Q3760" i="7"/>
  <c r="Q3761" i="7"/>
  <c r="Q3762" i="7"/>
  <c r="Q3763" i="7"/>
  <c r="Q3764" i="7"/>
  <c r="Q3765" i="7"/>
  <c r="Q3766" i="7"/>
  <c r="Q3767" i="7"/>
  <c r="Q3768" i="7"/>
  <c r="Q3769" i="7"/>
  <c r="Q3770" i="7"/>
  <c r="Q3771" i="7"/>
  <c r="Q3772" i="7"/>
  <c r="Q3773" i="7"/>
  <c r="Q3774" i="7"/>
  <c r="Q3775" i="7"/>
  <c r="Q3776" i="7"/>
  <c r="Q3777" i="7"/>
  <c r="Q3778" i="7"/>
  <c r="Q3779" i="7"/>
  <c r="Q3780" i="7"/>
  <c r="Q3781" i="7"/>
  <c r="Q3782" i="7"/>
  <c r="Q3783" i="7"/>
  <c r="Q3784" i="7"/>
  <c r="Q3785" i="7"/>
  <c r="Q3786" i="7"/>
  <c r="Q3787" i="7"/>
  <c r="Q3788" i="7"/>
  <c r="Q3789" i="7"/>
  <c r="Q3790" i="7"/>
  <c r="Q3791" i="7"/>
  <c r="Q3792" i="7"/>
  <c r="Q3793" i="7"/>
  <c r="Q3794" i="7"/>
  <c r="Q3795" i="7"/>
  <c r="Q3796" i="7"/>
  <c r="Q3797" i="7"/>
  <c r="Q3798" i="7"/>
  <c r="Q3799" i="7"/>
  <c r="Q3800" i="7"/>
  <c r="Q3801" i="7"/>
  <c r="Q3802" i="7"/>
  <c r="Q3803" i="7"/>
  <c r="Q3804" i="7"/>
  <c r="Q3805" i="7"/>
  <c r="Q3806" i="7"/>
  <c r="Q3807" i="7"/>
  <c r="Q3808" i="7"/>
  <c r="Q3809" i="7"/>
  <c r="Q3810" i="7"/>
  <c r="Q3811" i="7"/>
  <c r="Q3812" i="7"/>
  <c r="Q3813" i="7"/>
  <c r="Q3814" i="7"/>
  <c r="Q3815" i="7"/>
  <c r="Q3816" i="7"/>
  <c r="Q3817" i="7"/>
  <c r="Q3818" i="7"/>
  <c r="Q3819" i="7"/>
  <c r="Q3820" i="7"/>
  <c r="Q3821" i="7"/>
  <c r="Q3822" i="7"/>
  <c r="Q3823" i="7"/>
  <c r="Q3824" i="7"/>
  <c r="Q3825" i="7"/>
  <c r="Q3826" i="7"/>
  <c r="Q3827" i="7"/>
  <c r="Q3828" i="7"/>
  <c r="Q3829" i="7"/>
  <c r="Q3830" i="7"/>
  <c r="Q3831" i="7"/>
  <c r="Q3832" i="7"/>
  <c r="Q3833" i="7"/>
  <c r="Q3834" i="7"/>
  <c r="Q3835" i="7"/>
  <c r="Q3836" i="7"/>
  <c r="Q3837" i="7"/>
  <c r="Q3838" i="7"/>
  <c r="Q3839" i="7"/>
  <c r="Q3840" i="7"/>
  <c r="Q3841" i="7"/>
  <c r="Q3842" i="7"/>
  <c r="Q3843" i="7"/>
  <c r="Q3844" i="7"/>
  <c r="Q3845" i="7"/>
  <c r="Q3846" i="7"/>
  <c r="Q3847" i="7"/>
  <c r="Q3848" i="7"/>
  <c r="Q3849" i="7"/>
  <c r="Q3850" i="7"/>
  <c r="Q3851" i="7"/>
  <c r="Q3852" i="7"/>
  <c r="Q3853" i="7"/>
  <c r="Q3854" i="7"/>
  <c r="Q3855" i="7"/>
  <c r="Q3856" i="7"/>
  <c r="Q3857" i="7"/>
  <c r="Q3858" i="7"/>
  <c r="Q3859" i="7"/>
  <c r="Q3860" i="7"/>
  <c r="Q3861" i="7"/>
  <c r="Q3862" i="7"/>
  <c r="Q3863" i="7"/>
  <c r="Q3864" i="7"/>
  <c r="Q3865" i="7"/>
  <c r="Q3866" i="7"/>
  <c r="Q3867" i="7"/>
  <c r="Q3868" i="7"/>
  <c r="Q3869" i="7"/>
  <c r="Q3870" i="7"/>
  <c r="Q3871" i="7"/>
  <c r="Q3872" i="7"/>
  <c r="Q3873" i="7"/>
  <c r="Q3874" i="7"/>
  <c r="Q3875" i="7"/>
  <c r="Q3876" i="7"/>
  <c r="Q3877" i="7"/>
  <c r="Q3878" i="7"/>
  <c r="Q3879" i="7"/>
  <c r="Q3880" i="7"/>
  <c r="Q3881" i="7"/>
  <c r="Q3882" i="7"/>
  <c r="Q3883" i="7"/>
  <c r="Q3884" i="7"/>
  <c r="Q3885" i="7"/>
  <c r="Q3886" i="7"/>
  <c r="Q3887" i="7"/>
  <c r="Q3888" i="7"/>
  <c r="Q3889" i="7"/>
  <c r="Q3890" i="7"/>
  <c r="Q3891" i="7"/>
  <c r="Q3892" i="7"/>
  <c r="Q3893" i="7"/>
  <c r="Q3894" i="7"/>
  <c r="Q3895" i="7"/>
  <c r="Q3896" i="7"/>
  <c r="Q3897" i="7"/>
  <c r="Q3898" i="7"/>
  <c r="Q3899" i="7"/>
  <c r="Q3900" i="7"/>
  <c r="Q3901" i="7"/>
  <c r="Q3902" i="7"/>
  <c r="Q3903" i="7"/>
  <c r="Q3904" i="7"/>
  <c r="Q3905" i="7"/>
  <c r="Q3906" i="7"/>
  <c r="Q3907" i="7"/>
  <c r="Q3908" i="7"/>
  <c r="Q3909" i="7"/>
  <c r="Q3910" i="7"/>
  <c r="Q3911" i="7"/>
  <c r="Q3912" i="7"/>
  <c r="Q3913" i="7"/>
  <c r="Q3914" i="7"/>
  <c r="Q3915" i="7"/>
  <c r="Q3916" i="7"/>
  <c r="Q3917" i="7"/>
  <c r="Q3918" i="7"/>
  <c r="Q3919" i="7"/>
  <c r="Q3920" i="7"/>
  <c r="Q3921" i="7"/>
  <c r="Q3922" i="7"/>
  <c r="Q3923" i="7"/>
  <c r="Q3924" i="7"/>
  <c r="Q3925" i="7"/>
  <c r="Q3926" i="7"/>
  <c r="Q3927" i="7"/>
  <c r="Q3928" i="7"/>
  <c r="Q3929" i="7"/>
  <c r="Q3930" i="7"/>
  <c r="Q3931" i="7"/>
  <c r="Q3932" i="7"/>
  <c r="Q3933" i="7"/>
  <c r="Q3934" i="7"/>
  <c r="Q3935" i="7"/>
  <c r="Q3936" i="7"/>
  <c r="Q3937" i="7"/>
  <c r="Q3938" i="7"/>
  <c r="Q3939" i="7"/>
  <c r="Q3940" i="7"/>
  <c r="Q3941" i="7"/>
  <c r="Q3942" i="7"/>
  <c r="Q3943" i="7"/>
  <c r="Q3944" i="7"/>
  <c r="Q3945" i="7"/>
  <c r="Q3946" i="7"/>
  <c r="Q3947" i="7"/>
  <c r="Q3948" i="7"/>
  <c r="Q3949" i="7"/>
  <c r="Q3950" i="7"/>
  <c r="Q3951" i="7"/>
  <c r="Q3952" i="7"/>
  <c r="Q3953" i="7"/>
  <c r="Q3954" i="7"/>
  <c r="Q3955" i="7"/>
  <c r="Q3956" i="7"/>
  <c r="Q3957" i="7"/>
  <c r="Q3958" i="7"/>
  <c r="Q3959" i="7"/>
  <c r="Q3960" i="7"/>
  <c r="Q3961" i="7"/>
  <c r="Q3962" i="7"/>
  <c r="Q3963" i="7"/>
  <c r="Q3964" i="7"/>
  <c r="Q3965" i="7"/>
  <c r="Q3966" i="7"/>
  <c r="Q3967" i="7"/>
  <c r="Q3968" i="7"/>
  <c r="Q3969" i="7"/>
  <c r="Q3970" i="7"/>
  <c r="Q3971" i="7"/>
  <c r="Q3972" i="7"/>
  <c r="Q3973" i="7"/>
  <c r="Q3974" i="7"/>
  <c r="Q3975" i="7"/>
  <c r="Q3976" i="7"/>
  <c r="Q3977" i="7"/>
  <c r="Q3978" i="7"/>
  <c r="Q3979" i="7"/>
  <c r="Q3980" i="7"/>
  <c r="Q3981" i="7"/>
  <c r="Q3982" i="7"/>
  <c r="Q3983" i="7"/>
  <c r="Q3984" i="7"/>
  <c r="Q3985" i="7"/>
  <c r="Q3986" i="7"/>
  <c r="Q3987" i="7"/>
  <c r="Q3988" i="7"/>
  <c r="Q3989" i="7"/>
  <c r="Q3990" i="7"/>
  <c r="Q3991" i="7"/>
  <c r="Q3992" i="7"/>
  <c r="Q3993" i="7"/>
  <c r="Q3994" i="7"/>
  <c r="Q3995" i="7"/>
  <c r="Q3996" i="7"/>
  <c r="Q3997" i="7"/>
  <c r="Q3998" i="7"/>
  <c r="Q3999" i="7"/>
  <c r="Q4000" i="7"/>
  <c r="Q4001" i="7"/>
  <c r="Q4002" i="7"/>
  <c r="Q4003" i="7"/>
  <c r="Q4004" i="7"/>
  <c r="Q4005" i="7"/>
  <c r="Q4006" i="7"/>
  <c r="Q4007" i="7"/>
  <c r="Q4008" i="7"/>
  <c r="Q4009" i="7"/>
  <c r="Q4010" i="7"/>
  <c r="Q4011" i="7"/>
  <c r="Q4012" i="7"/>
  <c r="Q4013" i="7"/>
  <c r="Q4014" i="7"/>
  <c r="Q4015" i="7"/>
  <c r="Q4016" i="7"/>
  <c r="Q4017" i="7"/>
  <c r="Q4018" i="7"/>
  <c r="Q4019" i="7"/>
  <c r="Q4020" i="7"/>
  <c r="Q4021" i="7"/>
  <c r="Q4022" i="7"/>
  <c r="Q4023" i="7"/>
  <c r="Q4024" i="7"/>
  <c r="Q4025" i="7"/>
  <c r="Q4026" i="7"/>
  <c r="Q4027" i="7"/>
  <c r="Q4028" i="7"/>
  <c r="Q4029" i="7"/>
  <c r="Q4030" i="7"/>
  <c r="Q4031" i="7"/>
  <c r="Q4032" i="7"/>
  <c r="Q4033" i="7"/>
  <c r="Q4034" i="7"/>
  <c r="Q4035" i="7"/>
  <c r="Q4036" i="7"/>
  <c r="Q4037" i="7"/>
  <c r="Q4038" i="7"/>
  <c r="Q4039" i="7"/>
  <c r="Q4040" i="7"/>
  <c r="Q4041" i="7"/>
  <c r="Q4042" i="7"/>
  <c r="Q4043" i="7"/>
  <c r="Q4044" i="7"/>
  <c r="Q4045" i="7"/>
  <c r="Q4046" i="7"/>
  <c r="Q4047" i="7"/>
  <c r="Q4048" i="7"/>
  <c r="Q4049" i="7"/>
  <c r="Q4050" i="7"/>
  <c r="Q4051" i="7"/>
  <c r="Q4052" i="7"/>
  <c r="Q4053" i="7"/>
  <c r="Q4054" i="7"/>
  <c r="Q4055" i="7"/>
  <c r="Q4056" i="7"/>
  <c r="Q4057" i="7"/>
  <c r="Q4058" i="7"/>
  <c r="Q4059" i="7"/>
  <c r="Q4060" i="7"/>
  <c r="Q4061" i="7"/>
  <c r="Q4062" i="7"/>
  <c r="Q4063" i="7"/>
  <c r="Q4064" i="7"/>
  <c r="Q4065" i="7"/>
  <c r="Q4066" i="7"/>
  <c r="Q4067" i="7"/>
  <c r="Q4068" i="7"/>
  <c r="Q4069" i="7"/>
  <c r="Q4070" i="7"/>
  <c r="Q4071" i="7"/>
  <c r="Q4072" i="7"/>
  <c r="Q4073" i="7"/>
  <c r="Q4074" i="7"/>
  <c r="Q4075" i="7"/>
  <c r="Q4076" i="7"/>
  <c r="Q4077" i="7"/>
  <c r="Q4078" i="7"/>
  <c r="Q4079" i="7"/>
  <c r="Q4080" i="7"/>
  <c r="Q4081" i="7"/>
  <c r="Q4082" i="7"/>
  <c r="Q4083" i="7"/>
  <c r="Q4084" i="7"/>
  <c r="Q4085" i="7"/>
  <c r="Q4086" i="7"/>
  <c r="Q4087" i="7"/>
  <c r="Q4088" i="7"/>
  <c r="Q4089" i="7"/>
  <c r="Q4090" i="7"/>
  <c r="Q4091" i="7"/>
  <c r="Q4092" i="7"/>
  <c r="Q4093" i="7"/>
  <c r="Q4094" i="7"/>
  <c r="Q4095" i="7"/>
  <c r="Q4096" i="7"/>
  <c r="Q4097" i="7"/>
  <c r="Q4098" i="7"/>
  <c r="Q4099" i="7"/>
  <c r="Q4100" i="7"/>
  <c r="Q4101" i="7"/>
  <c r="Q4102" i="7"/>
  <c r="Q4103" i="7"/>
  <c r="Q4104" i="7"/>
  <c r="Q4105" i="7"/>
  <c r="Q4106" i="7"/>
  <c r="Q4107" i="7"/>
  <c r="Q4108" i="7"/>
  <c r="Q4109" i="7"/>
  <c r="Q4110" i="7"/>
  <c r="Q4111" i="7"/>
  <c r="Q4112" i="7"/>
  <c r="Q4113" i="7"/>
  <c r="Q4114" i="7"/>
  <c r="Q4115" i="7"/>
  <c r="Q4116" i="7"/>
  <c r="Q4117" i="7"/>
  <c r="Q4118" i="7"/>
  <c r="Q4119" i="7"/>
  <c r="Q4120" i="7"/>
  <c r="Q4121" i="7"/>
  <c r="Q4122" i="7"/>
  <c r="Q4123" i="7"/>
  <c r="Q4124" i="7"/>
  <c r="Q4125" i="7"/>
  <c r="Q4126" i="7"/>
  <c r="Q4127" i="7"/>
  <c r="Q4128" i="7"/>
  <c r="Q4129" i="7"/>
  <c r="Q4130" i="7"/>
  <c r="Q4131" i="7"/>
  <c r="Q4132" i="7"/>
  <c r="Q4133" i="7"/>
  <c r="Q4134" i="7"/>
  <c r="Q4135" i="7"/>
  <c r="Q4136" i="7"/>
  <c r="Q4137" i="7"/>
  <c r="Q4138" i="7"/>
  <c r="Q4139" i="7"/>
  <c r="Q4140" i="7"/>
  <c r="Q4141" i="7"/>
  <c r="Q4142" i="7"/>
  <c r="Q4143" i="7"/>
  <c r="Q4144" i="7"/>
  <c r="Q4145" i="7"/>
  <c r="Q4146" i="7"/>
  <c r="Q4147" i="7"/>
  <c r="Q4148" i="7"/>
  <c r="Q4149" i="7"/>
  <c r="Q4150" i="7"/>
  <c r="Q4151" i="7"/>
  <c r="Q4152" i="7"/>
  <c r="Q4153" i="7"/>
  <c r="Q4154" i="7"/>
  <c r="Q4155" i="7"/>
  <c r="Q4156" i="7"/>
  <c r="Q4157" i="7"/>
  <c r="Q4158" i="7"/>
  <c r="Q4159" i="7"/>
  <c r="Q4160" i="7"/>
  <c r="Q4161" i="7"/>
  <c r="Q4162" i="7"/>
  <c r="Q4163" i="7"/>
  <c r="Q4164" i="7"/>
  <c r="Q4165" i="7"/>
  <c r="Q4166" i="7"/>
  <c r="Q4167" i="7"/>
  <c r="Q4168" i="7"/>
  <c r="Q4169" i="7"/>
  <c r="Q4170" i="7"/>
  <c r="Q4171" i="7"/>
  <c r="Q4172" i="7"/>
  <c r="Q4173" i="7"/>
  <c r="Q4174" i="7"/>
  <c r="Q4175" i="7"/>
  <c r="Q4176" i="7"/>
  <c r="Q4177" i="7"/>
  <c r="Q4178" i="7"/>
  <c r="Q4179" i="7"/>
  <c r="Q4180" i="7"/>
  <c r="Q4181" i="7"/>
  <c r="Q4182" i="7"/>
  <c r="Q4183" i="7"/>
  <c r="Q4184" i="7"/>
  <c r="Q4185" i="7"/>
  <c r="Q4186" i="7"/>
  <c r="Q4187" i="7"/>
  <c r="Q4188" i="7"/>
  <c r="Q4189" i="7"/>
  <c r="Q4190" i="7"/>
  <c r="Q4191" i="7"/>
  <c r="Q4192" i="7"/>
  <c r="Q4193" i="7"/>
  <c r="Q4194" i="7"/>
  <c r="Q4195" i="7"/>
  <c r="Q4196" i="7"/>
  <c r="Q4197" i="7"/>
  <c r="Q4198" i="7"/>
  <c r="Q4199" i="7"/>
  <c r="Q4200" i="7"/>
  <c r="Q4201" i="7"/>
  <c r="Q4202" i="7"/>
  <c r="Q4203" i="7"/>
  <c r="Q4204" i="7"/>
  <c r="Q4205" i="7"/>
  <c r="Q4206" i="7"/>
  <c r="Q4207" i="7"/>
  <c r="Q4208" i="7"/>
  <c r="Q4209" i="7"/>
  <c r="Q4210" i="7"/>
  <c r="Q4211" i="7"/>
  <c r="Q4212" i="7"/>
  <c r="Q4213" i="7"/>
  <c r="Q4214" i="7"/>
  <c r="Q4215" i="7"/>
  <c r="Q4216" i="7"/>
  <c r="Q4217" i="7"/>
  <c r="Q4218" i="7"/>
  <c r="Q4219" i="7"/>
  <c r="Q4220" i="7"/>
  <c r="Q4221" i="7"/>
  <c r="Q4222" i="7"/>
  <c r="Q4223" i="7"/>
  <c r="Q4224" i="7"/>
  <c r="Q4225" i="7"/>
  <c r="Q4226" i="7"/>
  <c r="Q4227" i="7"/>
  <c r="Q4228" i="7"/>
  <c r="Q4229" i="7"/>
  <c r="Q4230" i="7"/>
  <c r="Q4231" i="7"/>
  <c r="Q4232" i="7"/>
  <c r="Q4233" i="7"/>
  <c r="Q4234" i="7"/>
  <c r="Q4235" i="7"/>
  <c r="Q4236" i="7"/>
  <c r="Q4237" i="7"/>
  <c r="Q4238" i="7"/>
  <c r="Q4239" i="7"/>
  <c r="Q4240" i="7"/>
  <c r="Q4241" i="7"/>
  <c r="Q4242" i="7"/>
  <c r="Q4243" i="7"/>
  <c r="Q4244" i="7"/>
  <c r="Q4245" i="7"/>
  <c r="Q4246" i="7"/>
  <c r="Q4247" i="7"/>
  <c r="Q4248" i="7"/>
  <c r="Q4249" i="7"/>
  <c r="Q4250" i="7"/>
  <c r="Q4251" i="7"/>
  <c r="Q4252" i="7"/>
  <c r="Q4253" i="7"/>
  <c r="Q4254" i="7"/>
  <c r="Q4255" i="7"/>
  <c r="Q4256" i="7"/>
  <c r="Q4257" i="7"/>
  <c r="Q4258" i="7"/>
  <c r="Q4259" i="7"/>
  <c r="Q4260" i="7"/>
  <c r="Q4261" i="7"/>
  <c r="Q4262" i="7"/>
  <c r="Q4263" i="7"/>
  <c r="Q4264" i="7"/>
  <c r="Q4265" i="7"/>
  <c r="Q4266" i="7"/>
  <c r="Q4267" i="7"/>
  <c r="Q4268" i="7"/>
  <c r="Q4269" i="7"/>
  <c r="Q4270" i="7"/>
  <c r="Q4271" i="7"/>
  <c r="Q4272" i="7"/>
  <c r="Q4273" i="7"/>
  <c r="Q4274" i="7"/>
  <c r="Q4275" i="7"/>
  <c r="Q4276" i="7"/>
  <c r="Q4277" i="7"/>
  <c r="Q4278" i="7"/>
  <c r="Q4279" i="7"/>
  <c r="Q4280" i="7"/>
  <c r="Q4281" i="7"/>
  <c r="Q4282" i="7"/>
  <c r="Q4283" i="7"/>
  <c r="Q4284" i="7"/>
  <c r="Q4285" i="7"/>
  <c r="Q4286" i="7"/>
  <c r="Q4287" i="7"/>
  <c r="Q4288" i="7"/>
  <c r="Q4289" i="7"/>
  <c r="Q4290" i="7"/>
  <c r="Q4291" i="7"/>
  <c r="Q4292" i="7"/>
  <c r="Q4293" i="7"/>
  <c r="Q4294" i="7"/>
  <c r="Q4295" i="7"/>
  <c r="Q4296" i="7"/>
  <c r="Q4297" i="7"/>
  <c r="Q4298" i="7"/>
  <c r="Q4299" i="7"/>
  <c r="Q4300" i="7"/>
  <c r="Q4301" i="7"/>
  <c r="Q4302" i="7"/>
  <c r="Q4303" i="7"/>
  <c r="Q4304" i="7"/>
  <c r="Q4305" i="7"/>
  <c r="Q4306" i="7"/>
  <c r="Q4307" i="7"/>
  <c r="Q4308" i="7"/>
  <c r="Q4309" i="7"/>
  <c r="Q4310" i="7"/>
  <c r="Q4311" i="7"/>
  <c r="Q4312" i="7"/>
  <c r="Q4313" i="7"/>
  <c r="Q4314" i="7"/>
  <c r="Q4315" i="7"/>
  <c r="Q4316" i="7"/>
  <c r="Q4317" i="7"/>
  <c r="Q4318" i="7"/>
  <c r="Q4319" i="7"/>
  <c r="Q4320" i="7"/>
  <c r="Q4321" i="7"/>
  <c r="Q4322" i="7"/>
  <c r="Q4323" i="7"/>
  <c r="Q4324" i="7"/>
  <c r="Q4325" i="7"/>
  <c r="Q4326" i="7"/>
  <c r="Q4327" i="7"/>
  <c r="Q4328" i="7"/>
  <c r="Q4329" i="7"/>
  <c r="Q4330" i="7"/>
  <c r="Q4331" i="7"/>
  <c r="Q4332" i="7"/>
  <c r="Q4333" i="7"/>
  <c r="Q4334" i="7"/>
  <c r="Q4335" i="7"/>
  <c r="Q4336" i="7"/>
  <c r="Q4337" i="7"/>
  <c r="Q4338" i="7"/>
  <c r="Q4339" i="7"/>
  <c r="Q4340" i="7"/>
  <c r="Q4341" i="7"/>
  <c r="Q4342" i="7"/>
  <c r="Q4343" i="7"/>
  <c r="Q4344" i="7"/>
  <c r="Q4345" i="7"/>
  <c r="Q4346" i="7"/>
  <c r="Q4347" i="7"/>
  <c r="Q4348" i="7"/>
  <c r="Q4349" i="7"/>
  <c r="Q4350" i="7"/>
  <c r="Q4351" i="7"/>
  <c r="Q4352" i="7"/>
  <c r="Q4353" i="7"/>
  <c r="Q4354" i="7"/>
  <c r="Q4355" i="7"/>
  <c r="Q4356" i="7"/>
  <c r="Q4357" i="7"/>
  <c r="Q4358" i="7"/>
  <c r="Q4359" i="7"/>
  <c r="Q4360" i="7"/>
  <c r="Q4361" i="7"/>
  <c r="Q4362" i="7"/>
  <c r="Q4363" i="7"/>
  <c r="Q4364" i="7"/>
  <c r="Q4365" i="7"/>
  <c r="Q4366" i="7"/>
  <c r="Q4367" i="7"/>
  <c r="Q4368" i="7"/>
  <c r="Q4369" i="7"/>
  <c r="Q4370" i="7"/>
  <c r="Q4371" i="7"/>
  <c r="Q4372" i="7"/>
  <c r="Q4373" i="7"/>
  <c r="Q4374" i="7"/>
  <c r="Q4375" i="7"/>
  <c r="Q4376" i="7"/>
  <c r="Q4377" i="7"/>
  <c r="Q4378" i="7"/>
  <c r="Q4379" i="7"/>
  <c r="Q4380" i="7"/>
  <c r="Q4381" i="7"/>
  <c r="Q4382" i="7"/>
  <c r="Q4383" i="7"/>
  <c r="Q4384" i="7"/>
  <c r="Q4385" i="7"/>
  <c r="Q4386" i="7"/>
  <c r="Q4387" i="7"/>
  <c r="Q4388" i="7"/>
  <c r="Q4389" i="7"/>
  <c r="Q4390" i="7"/>
  <c r="Q4391" i="7"/>
  <c r="Q4392" i="7"/>
  <c r="Q4393" i="7"/>
  <c r="Q4394" i="7"/>
  <c r="Q4395" i="7"/>
  <c r="Q4396" i="7"/>
  <c r="Q4397" i="7"/>
  <c r="Q4398" i="7"/>
  <c r="Q4399" i="7"/>
  <c r="Q4400" i="7"/>
  <c r="Q4401" i="7"/>
  <c r="Q4402" i="7"/>
  <c r="Q4403" i="7"/>
  <c r="Q4404" i="7"/>
  <c r="Q4405" i="7"/>
  <c r="Q4406" i="7"/>
  <c r="Q4407" i="7"/>
  <c r="Q4408" i="7"/>
  <c r="Q4409" i="7"/>
  <c r="Q4410" i="7"/>
  <c r="Q4411" i="7"/>
  <c r="Q4412" i="7"/>
  <c r="Q4413" i="7"/>
  <c r="Q4414" i="7"/>
  <c r="Q4415" i="7"/>
  <c r="Q4416" i="7"/>
  <c r="Q4417" i="7"/>
  <c r="Q4418" i="7"/>
  <c r="Q4419" i="7"/>
  <c r="Q4420" i="7"/>
  <c r="Q4421" i="7"/>
  <c r="Q4422" i="7"/>
  <c r="Q4423" i="7"/>
  <c r="Q4424" i="7"/>
  <c r="Q4425" i="7"/>
  <c r="Q4426" i="7"/>
  <c r="Q4427" i="7"/>
  <c r="Q4428" i="7"/>
  <c r="Q4429" i="7"/>
  <c r="Q4430" i="7"/>
  <c r="Q4431" i="7"/>
  <c r="Q4432" i="7"/>
  <c r="Q4433" i="7"/>
  <c r="Q4434" i="7"/>
  <c r="Q4435" i="7"/>
  <c r="Q4436" i="7"/>
  <c r="Q4437" i="7"/>
  <c r="Q4438" i="7"/>
  <c r="Q4439" i="7"/>
  <c r="Q4440" i="7"/>
  <c r="Q4441" i="7"/>
  <c r="Q4442" i="7"/>
  <c r="Q4443" i="7"/>
  <c r="Q4444" i="7"/>
  <c r="Q4445" i="7"/>
  <c r="Q4446" i="7"/>
  <c r="Q4447" i="7"/>
  <c r="Q4448" i="7"/>
  <c r="Q4449" i="7"/>
  <c r="Q4450" i="7"/>
  <c r="Q4451" i="7"/>
  <c r="Q4452" i="7"/>
  <c r="Q4453" i="7"/>
  <c r="Q4454" i="7"/>
  <c r="Q4455" i="7"/>
  <c r="Q4456" i="7"/>
  <c r="Q4457" i="7"/>
  <c r="Q4458" i="7"/>
  <c r="Q4459" i="7"/>
  <c r="Q4460" i="7"/>
  <c r="Q4461" i="7"/>
  <c r="Q4462" i="7"/>
  <c r="Q4463" i="7"/>
  <c r="Q4464" i="7"/>
  <c r="Q4465" i="7"/>
  <c r="Q4466" i="7"/>
  <c r="Q4467" i="7"/>
  <c r="Q4468" i="7"/>
  <c r="Q4469" i="7"/>
  <c r="Q4470" i="7"/>
  <c r="Q4471" i="7"/>
  <c r="Q4472" i="7"/>
  <c r="Q4473" i="7"/>
  <c r="Q4474" i="7"/>
  <c r="Q4475" i="7"/>
  <c r="Q4476" i="7"/>
  <c r="Q4477" i="7"/>
  <c r="Q4478" i="7"/>
  <c r="Q4479" i="7"/>
  <c r="Q4480" i="7"/>
  <c r="Q4481" i="7"/>
  <c r="Q4482" i="7"/>
  <c r="Q4483" i="7"/>
  <c r="Q4484" i="7"/>
  <c r="Q4485" i="7"/>
  <c r="Q4486" i="7"/>
  <c r="Q4487" i="7"/>
  <c r="Q4488" i="7"/>
  <c r="Q4489" i="7"/>
  <c r="Q4490" i="7"/>
  <c r="Q4491" i="7"/>
  <c r="Q4492" i="7"/>
  <c r="Q4493" i="7"/>
  <c r="Q4494" i="7"/>
  <c r="Q4495" i="7"/>
  <c r="Q4496" i="7"/>
  <c r="Q4497" i="7"/>
  <c r="Q4498" i="7"/>
  <c r="Q4499" i="7"/>
  <c r="Q4500" i="7"/>
  <c r="Q4501" i="7"/>
  <c r="Q4502" i="7"/>
  <c r="Q4503" i="7"/>
  <c r="Q4504" i="7"/>
  <c r="Q4505" i="7"/>
  <c r="Q4506" i="7"/>
  <c r="Q4507" i="7"/>
  <c r="Q4508" i="7"/>
  <c r="Q4509" i="7"/>
  <c r="Q4510" i="7"/>
  <c r="Q4511" i="7"/>
  <c r="Q4512" i="7"/>
  <c r="Q4513" i="7"/>
  <c r="Q4514" i="7"/>
  <c r="Q4515" i="7"/>
  <c r="Q4516" i="7"/>
  <c r="Q4517" i="7"/>
  <c r="Q4518" i="7"/>
  <c r="Q4519" i="7"/>
  <c r="Q4520" i="7"/>
  <c r="Q4521" i="7"/>
  <c r="Q4522" i="7"/>
  <c r="Q4523" i="7"/>
  <c r="Q4524" i="7"/>
  <c r="Q4525" i="7"/>
  <c r="Q4526" i="7"/>
  <c r="Q4527" i="7"/>
  <c r="Q4528" i="7"/>
  <c r="Q4529" i="7"/>
  <c r="Q4530" i="7"/>
  <c r="Q4531" i="7"/>
  <c r="Q4532" i="7"/>
  <c r="Q4533" i="7"/>
  <c r="Q4534" i="7"/>
  <c r="Q4535" i="7"/>
  <c r="Q4536" i="7"/>
  <c r="Q4537" i="7"/>
  <c r="Q4538" i="7"/>
  <c r="Q4539" i="7"/>
  <c r="Q4540" i="7"/>
  <c r="Q4541" i="7"/>
  <c r="Q4542" i="7"/>
  <c r="Q4543" i="7"/>
  <c r="Q4544" i="7"/>
  <c r="Q4545" i="7"/>
  <c r="Q4546" i="7"/>
  <c r="Q4547" i="7"/>
  <c r="Q4548" i="7"/>
  <c r="Q4549" i="7"/>
  <c r="Q4550" i="7"/>
  <c r="Q4551" i="7"/>
  <c r="Q4552" i="7"/>
  <c r="Q4553" i="7"/>
  <c r="Q4554" i="7"/>
  <c r="Q4555" i="7"/>
  <c r="Q4556" i="7"/>
  <c r="Q4557" i="7"/>
  <c r="Q4558" i="7"/>
  <c r="Q4559" i="7"/>
  <c r="Q4560" i="7"/>
  <c r="Q4561" i="7"/>
  <c r="Q4562" i="7"/>
  <c r="Q4563" i="7"/>
  <c r="Q4564" i="7"/>
  <c r="Q4565" i="7"/>
  <c r="Q4566" i="7"/>
  <c r="Q4567" i="7"/>
  <c r="Q4568" i="7"/>
  <c r="Q4569" i="7"/>
  <c r="Q4570" i="7"/>
  <c r="Q4571" i="7"/>
  <c r="Q4572" i="7"/>
  <c r="Q4573" i="7"/>
  <c r="Q4574" i="7"/>
  <c r="Q4575" i="7"/>
  <c r="Q4576" i="7"/>
  <c r="Q4577" i="7"/>
  <c r="Q4578" i="7"/>
  <c r="Q4579" i="7"/>
  <c r="Q4580" i="7"/>
  <c r="Q4581" i="7"/>
  <c r="Q4582" i="7"/>
  <c r="Q4583" i="7"/>
  <c r="Q4584" i="7"/>
  <c r="Q4585" i="7"/>
  <c r="Q4586" i="7"/>
  <c r="Q4587" i="7"/>
  <c r="Q4588" i="7"/>
  <c r="Q4589" i="7"/>
  <c r="Q4590" i="7"/>
  <c r="Q4591" i="7"/>
  <c r="Q4592" i="7"/>
  <c r="Q4593" i="7"/>
  <c r="Q4594" i="7"/>
  <c r="Q4595" i="7"/>
  <c r="Q4596" i="7"/>
  <c r="Q4597" i="7"/>
  <c r="Q4598" i="7"/>
  <c r="Q4599" i="7"/>
  <c r="Q4600" i="7"/>
  <c r="Q4601" i="7"/>
  <c r="Q4602" i="7"/>
  <c r="Q4603" i="7"/>
  <c r="Q4604" i="7"/>
  <c r="Q4605" i="7"/>
  <c r="Q4606" i="7"/>
  <c r="Q4607" i="7"/>
  <c r="Q4608" i="7"/>
  <c r="Q4609" i="7"/>
  <c r="Q4610" i="7"/>
  <c r="Q4611" i="7"/>
  <c r="Q4612" i="7"/>
  <c r="Q4613" i="7"/>
  <c r="Q4614" i="7"/>
  <c r="Q4615" i="7"/>
  <c r="Q4616" i="7"/>
  <c r="Q4617" i="7"/>
  <c r="Q4618" i="7"/>
  <c r="Q4619" i="7"/>
  <c r="Q4620" i="7"/>
  <c r="Q4621" i="7"/>
  <c r="Q4622" i="7"/>
  <c r="Q4623" i="7"/>
  <c r="Q4624" i="7"/>
  <c r="Q4625" i="7"/>
  <c r="Q4626" i="7"/>
  <c r="Q4627" i="7"/>
  <c r="Q4628" i="7"/>
  <c r="Q4629" i="7"/>
  <c r="Q4630" i="7"/>
  <c r="Q4631" i="7"/>
  <c r="Q4632" i="7"/>
  <c r="Q4633" i="7"/>
  <c r="Q4634" i="7"/>
  <c r="Q4635" i="7"/>
  <c r="Q4636" i="7"/>
  <c r="Q4637" i="7"/>
  <c r="Q4638" i="7"/>
  <c r="Q4639" i="7"/>
  <c r="Q4640" i="7"/>
  <c r="Q4641" i="7"/>
  <c r="Q4642" i="7"/>
  <c r="Q4643" i="7"/>
  <c r="Q4644" i="7"/>
  <c r="Q4645" i="7"/>
  <c r="Q4646" i="7"/>
  <c r="Q4647" i="7"/>
  <c r="Q4648" i="7"/>
  <c r="Q4649" i="7"/>
  <c r="Q4650" i="7"/>
  <c r="Q4651" i="7"/>
  <c r="Q4652" i="7"/>
  <c r="Q4653" i="7"/>
  <c r="Q4654" i="7"/>
  <c r="Q4655" i="7"/>
  <c r="Q4656" i="7"/>
  <c r="Q4657" i="7"/>
  <c r="Q4658" i="7"/>
  <c r="Q4659" i="7"/>
  <c r="Q4660" i="7"/>
  <c r="Q4661" i="7"/>
  <c r="Q4662" i="7"/>
  <c r="Q4663" i="7"/>
  <c r="Q4664" i="7"/>
  <c r="Q4665" i="7"/>
  <c r="Q4666" i="7"/>
  <c r="Q4667" i="7"/>
  <c r="Q4668" i="7"/>
  <c r="Q4669" i="7"/>
  <c r="Q4670" i="7"/>
  <c r="Q4671" i="7"/>
  <c r="Q4672" i="7"/>
  <c r="Q4673" i="7"/>
  <c r="Q4674" i="7"/>
  <c r="Q4675" i="7"/>
  <c r="Q4676" i="7"/>
  <c r="Q4677" i="7"/>
  <c r="Q4678" i="7"/>
  <c r="Q4679" i="7"/>
  <c r="Q4680" i="7"/>
  <c r="Q4681" i="7"/>
  <c r="Q4682" i="7"/>
  <c r="Q4683" i="7"/>
  <c r="Q4684" i="7"/>
  <c r="Q4685" i="7"/>
  <c r="Q4686" i="7"/>
  <c r="Q4687" i="7"/>
  <c r="Q4688" i="7"/>
  <c r="Q4689" i="7"/>
  <c r="Q4690" i="7"/>
  <c r="Q4691" i="7"/>
  <c r="Q4692" i="7"/>
  <c r="Q4693" i="7"/>
  <c r="Q4694" i="7"/>
  <c r="Q4695" i="7"/>
  <c r="Q4696" i="7"/>
  <c r="Q4697" i="7"/>
  <c r="Q4698" i="7"/>
  <c r="Q4699" i="7"/>
  <c r="Q4700" i="7"/>
  <c r="Q4701" i="7"/>
  <c r="Q4702" i="7"/>
  <c r="Q4703" i="7"/>
  <c r="Q4704" i="7"/>
  <c r="Q4705" i="7"/>
  <c r="Q4706" i="7"/>
  <c r="Q4707" i="7"/>
  <c r="Q4708" i="7"/>
  <c r="Q4709" i="7"/>
  <c r="Q4710" i="7"/>
  <c r="Q4711" i="7"/>
  <c r="Q4712" i="7"/>
  <c r="Q4713" i="7"/>
  <c r="Q4714" i="7"/>
  <c r="Q4715" i="7"/>
  <c r="Q4716" i="7"/>
  <c r="Q4717" i="7"/>
  <c r="Q4718" i="7"/>
  <c r="Q4719" i="7"/>
  <c r="Q4720" i="7"/>
  <c r="Q4721" i="7"/>
  <c r="Q4722" i="7"/>
  <c r="Q4723" i="7"/>
  <c r="Q4724" i="7"/>
  <c r="Q4725" i="7"/>
  <c r="Q4726" i="7"/>
  <c r="Q4727" i="7"/>
  <c r="Q4728" i="7"/>
  <c r="Q4729" i="7"/>
  <c r="Q4730" i="7"/>
  <c r="Q4731" i="7"/>
  <c r="Q4732" i="7"/>
  <c r="Q4733" i="7"/>
  <c r="Q4734" i="7"/>
  <c r="Q4735" i="7"/>
  <c r="Q4736" i="7"/>
  <c r="Q4737" i="7"/>
  <c r="Q4738" i="7"/>
  <c r="Q4739" i="7"/>
  <c r="Q4740" i="7"/>
  <c r="Q4741" i="7"/>
  <c r="Q4742" i="7"/>
  <c r="Q4743" i="7"/>
  <c r="Q4744" i="7"/>
  <c r="Q4745" i="7"/>
  <c r="Q4746" i="7"/>
  <c r="Q4747" i="7"/>
  <c r="Q4748" i="7"/>
  <c r="Q4749" i="7"/>
  <c r="Q4750" i="7"/>
  <c r="Q4751" i="7"/>
  <c r="Q4752" i="7"/>
  <c r="Q4753" i="7"/>
  <c r="Q4754" i="7"/>
  <c r="Q4755" i="7"/>
  <c r="Q4756" i="7"/>
  <c r="Q4757" i="7"/>
  <c r="Q4758" i="7"/>
  <c r="Q4759" i="7"/>
  <c r="Q4760" i="7"/>
  <c r="Q4761" i="7"/>
  <c r="Q4762" i="7"/>
  <c r="Q4763" i="7"/>
  <c r="Q4764" i="7"/>
  <c r="Q4765" i="7"/>
  <c r="Q4766" i="7"/>
  <c r="Q4767" i="7"/>
  <c r="Q4768" i="7"/>
  <c r="Q4769" i="7"/>
  <c r="Q4770" i="7"/>
  <c r="Q4771" i="7"/>
  <c r="Q4772" i="7"/>
  <c r="Q4773" i="7"/>
  <c r="Q4774" i="7"/>
  <c r="Q4775" i="7"/>
  <c r="Q4776" i="7"/>
  <c r="Q4777" i="7"/>
  <c r="Q4778" i="7"/>
  <c r="Q4779" i="7"/>
  <c r="Q4780" i="7"/>
  <c r="Q4781" i="7"/>
  <c r="Q4782" i="7"/>
  <c r="Q4783" i="7"/>
  <c r="Q4784" i="7"/>
  <c r="Q4785" i="7"/>
  <c r="Q4786" i="7"/>
  <c r="Q4787" i="7"/>
  <c r="Q4788" i="7"/>
  <c r="Q4789" i="7"/>
  <c r="Q4790" i="7"/>
  <c r="Q4791" i="7"/>
  <c r="Q4792" i="7"/>
  <c r="Q4793" i="7"/>
  <c r="Q4794" i="7"/>
  <c r="Q4795" i="7"/>
  <c r="Q4796" i="7"/>
  <c r="Q4797" i="7"/>
  <c r="Q4798" i="7"/>
  <c r="Q4799" i="7"/>
  <c r="Q4800" i="7"/>
  <c r="Q4801" i="7"/>
  <c r="Q4802" i="7"/>
  <c r="Q4803" i="7"/>
  <c r="Q4804" i="7"/>
  <c r="Q4805" i="7"/>
  <c r="Q4806" i="7"/>
  <c r="Q4807" i="7"/>
  <c r="Q4808" i="7"/>
  <c r="Q4809" i="7"/>
  <c r="Q4810" i="7"/>
  <c r="Q4811" i="7"/>
  <c r="Q4812" i="7"/>
  <c r="Q4813" i="7"/>
  <c r="Q4814" i="7"/>
  <c r="Q4815" i="7"/>
  <c r="Q4816" i="7"/>
  <c r="Q4817" i="7"/>
  <c r="Q4818" i="7"/>
  <c r="Q4819" i="7"/>
  <c r="Q4820" i="7"/>
  <c r="Q4821" i="7"/>
  <c r="Q4822" i="7"/>
  <c r="Q4823" i="7"/>
  <c r="Q4824" i="7"/>
  <c r="Q4825" i="7"/>
  <c r="Q4826" i="7"/>
  <c r="Q4827" i="7"/>
  <c r="Q4828" i="7"/>
  <c r="Q4829" i="7"/>
  <c r="Q4830" i="7"/>
  <c r="Q4831" i="7"/>
  <c r="Q4832" i="7"/>
  <c r="Q4833" i="7"/>
  <c r="Q4834" i="7"/>
  <c r="Q4835" i="7"/>
  <c r="Q4836" i="7"/>
  <c r="Q4837" i="7"/>
  <c r="Q4838" i="7"/>
  <c r="Q4839" i="7"/>
  <c r="Q4840" i="7"/>
  <c r="Q4841" i="7"/>
  <c r="Q4842" i="7"/>
  <c r="Q4843" i="7"/>
  <c r="Q4844" i="7"/>
  <c r="Q4845" i="7"/>
  <c r="Q4846" i="7"/>
  <c r="Q4847" i="7"/>
  <c r="Q4848" i="7"/>
  <c r="Q4849" i="7"/>
  <c r="Q4850" i="7"/>
  <c r="Q4851" i="7"/>
  <c r="Q4852" i="7"/>
  <c r="Q4853" i="7"/>
  <c r="Q4854" i="7"/>
  <c r="Q4855" i="7"/>
  <c r="Q4856" i="7"/>
  <c r="Q4857" i="7"/>
  <c r="Q4858" i="7"/>
  <c r="Q4859" i="7"/>
  <c r="Q4860" i="7"/>
  <c r="Q4861" i="7"/>
  <c r="Q4862" i="7"/>
  <c r="Q4863" i="7"/>
  <c r="Q4864" i="7"/>
  <c r="Q4865" i="7"/>
  <c r="Q4866" i="7"/>
  <c r="Q4867" i="7"/>
  <c r="Q4868" i="7"/>
  <c r="Q4869" i="7"/>
  <c r="Q4870" i="7"/>
  <c r="Q4871" i="7"/>
  <c r="Q4872" i="7"/>
  <c r="Q4873" i="7"/>
  <c r="Q4874" i="7"/>
  <c r="Q4875" i="7"/>
  <c r="Q4876" i="7"/>
  <c r="Q4877" i="7"/>
  <c r="Q4878" i="7"/>
  <c r="Q4879" i="7"/>
  <c r="Q4880" i="7"/>
  <c r="Q4881" i="7"/>
  <c r="Q4882" i="7"/>
  <c r="Q4883" i="7"/>
  <c r="Q4884" i="7"/>
  <c r="Q4885" i="7"/>
  <c r="Q4886" i="7"/>
  <c r="Q4887" i="7"/>
  <c r="Q4888" i="7"/>
  <c r="Q4889" i="7"/>
  <c r="Q4890" i="7"/>
  <c r="Q4891" i="7"/>
  <c r="Q4892" i="7"/>
  <c r="Q4893" i="7"/>
  <c r="Q4894" i="7"/>
  <c r="Q4895" i="7"/>
  <c r="Q4896" i="7"/>
  <c r="Q4897" i="7"/>
  <c r="Q4898" i="7"/>
  <c r="Q4899" i="7"/>
  <c r="Q4900" i="7"/>
  <c r="Q4901" i="7"/>
  <c r="Q4902" i="7"/>
  <c r="Q4903" i="7"/>
  <c r="Q4904" i="7"/>
  <c r="Q4905" i="7"/>
  <c r="Q4906" i="7"/>
  <c r="Q4907" i="7"/>
  <c r="Q4908" i="7"/>
  <c r="Q4909" i="7"/>
  <c r="Q4910" i="7"/>
  <c r="Q4911" i="7"/>
  <c r="Q4912" i="7"/>
  <c r="Q4913" i="7"/>
  <c r="Q4914" i="7"/>
  <c r="Q4915" i="7"/>
  <c r="Q4916" i="7"/>
  <c r="Q4917" i="7"/>
  <c r="Q4918" i="7"/>
  <c r="Q4919" i="7"/>
  <c r="Q4920" i="7"/>
  <c r="Q4921" i="7"/>
  <c r="Q4922" i="7"/>
  <c r="Q4923" i="7"/>
  <c r="Q4924" i="7"/>
  <c r="Q4925" i="7"/>
  <c r="Q4926" i="7"/>
  <c r="Q4927" i="7"/>
  <c r="Q4928" i="7"/>
  <c r="Q4929" i="7"/>
  <c r="Q4930" i="7"/>
  <c r="Q4931" i="7"/>
  <c r="Q4932" i="7"/>
  <c r="Q4933" i="7"/>
  <c r="Q4934" i="7"/>
  <c r="Q4935" i="7"/>
  <c r="Q4936" i="7"/>
  <c r="Q4937" i="7"/>
  <c r="Q4938" i="7"/>
  <c r="Q4939" i="7"/>
  <c r="Q4940" i="7"/>
  <c r="Q4941" i="7"/>
  <c r="Q4942" i="7"/>
  <c r="Q4943" i="7"/>
  <c r="Q4944" i="7"/>
  <c r="Q4945" i="7"/>
  <c r="Q4946" i="7"/>
  <c r="Q4947" i="7"/>
  <c r="Q4948" i="7"/>
  <c r="Q4949" i="7"/>
  <c r="Q4950" i="7"/>
  <c r="Q4951" i="7"/>
  <c r="Q4952" i="7"/>
  <c r="Q4953" i="7"/>
  <c r="Q4954" i="7"/>
  <c r="Q4955" i="7"/>
  <c r="Q4956" i="7"/>
  <c r="Q4957" i="7"/>
  <c r="Q4958" i="7"/>
  <c r="Q4959" i="7"/>
  <c r="Q4960" i="7"/>
  <c r="Q4961" i="7"/>
  <c r="Q4962" i="7"/>
  <c r="Q4963" i="7"/>
  <c r="Q4964" i="7"/>
  <c r="Q4965" i="7"/>
  <c r="Q4966" i="7"/>
  <c r="Q4967" i="7"/>
  <c r="Q4968" i="7"/>
  <c r="Q4969" i="7"/>
  <c r="Q4970" i="7"/>
  <c r="Q4971" i="7"/>
  <c r="Q4972" i="7"/>
  <c r="Q4973" i="7"/>
  <c r="Q4974" i="7"/>
  <c r="Q4975" i="7"/>
  <c r="Q4976" i="7"/>
  <c r="Q4977" i="7"/>
  <c r="Q4978" i="7"/>
  <c r="Q4979" i="7"/>
  <c r="Q4980" i="7"/>
  <c r="Q4981" i="7"/>
  <c r="Q4982" i="7"/>
  <c r="Q4983" i="7"/>
  <c r="Q4984" i="7"/>
  <c r="Q4985" i="7"/>
  <c r="Q4986" i="7"/>
  <c r="Q4987" i="7"/>
  <c r="Q4988" i="7"/>
  <c r="Q4989" i="7"/>
  <c r="Q4990" i="7"/>
  <c r="Q4991" i="7"/>
  <c r="Q4992" i="7"/>
  <c r="Q4993" i="7"/>
  <c r="Q4994" i="7"/>
  <c r="Q4995" i="7"/>
  <c r="Q4996" i="7"/>
  <c r="Q4997" i="7"/>
  <c r="Q4998" i="7"/>
  <c r="Q4999" i="7"/>
  <c r="Q5000" i="7"/>
  <c r="Q5001" i="7"/>
  <c r="Q5002" i="7"/>
  <c r="Q5003" i="7"/>
  <c r="Q5004" i="7"/>
  <c r="Q5005" i="7"/>
  <c r="Q5006" i="7"/>
  <c r="Q5007" i="7"/>
  <c r="Q5008" i="7"/>
  <c r="Q5009" i="7"/>
  <c r="Q5010" i="7"/>
  <c r="Q5011" i="7"/>
  <c r="Q5012" i="7"/>
  <c r="Q5013" i="7"/>
  <c r="Q5014" i="7"/>
  <c r="Q5015" i="7"/>
  <c r="Q5016" i="7"/>
  <c r="Q5017" i="7"/>
  <c r="Q5018" i="7"/>
  <c r="Q5019" i="7"/>
  <c r="Q5020" i="7"/>
  <c r="Q5021" i="7"/>
  <c r="Q5022" i="7"/>
  <c r="Q5023" i="7"/>
  <c r="Q5024" i="7"/>
  <c r="Q5025" i="7"/>
  <c r="Q5026" i="7"/>
  <c r="Q5027" i="7"/>
  <c r="Q5028" i="7"/>
  <c r="Q5029" i="7"/>
  <c r="Q5030" i="7"/>
  <c r="Q5031" i="7"/>
  <c r="Q5032" i="7"/>
  <c r="Q5033" i="7"/>
  <c r="Q5034" i="7"/>
  <c r="Q5035" i="7"/>
  <c r="Q5036" i="7"/>
  <c r="Q5037" i="7"/>
  <c r="Q5038" i="7"/>
  <c r="Q5039" i="7"/>
  <c r="Q5040" i="7"/>
  <c r="Q5041" i="7"/>
  <c r="Q5042" i="7"/>
  <c r="Q5043" i="7"/>
  <c r="Q5044" i="7"/>
  <c r="Q5045" i="7"/>
  <c r="Q5046" i="7"/>
  <c r="Q5047" i="7"/>
  <c r="Q5048" i="7"/>
  <c r="Q5049" i="7"/>
  <c r="Q5050" i="7"/>
  <c r="Q5051" i="7"/>
  <c r="Q5052" i="7"/>
  <c r="Q5053" i="7"/>
  <c r="Q5054" i="7"/>
  <c r="Q5055" i="7"/>
  <c r="Q5056" i="7"/>
  <c r="Q5057" i="7"/>
  <c r="Q5058" i="7"/>
  <c r="Q5059" i="7"/>
  <c r="Q5060" i="7"/>
  <c r="Q5061" i="7"/>
  <c r="Q5062" i="7"/>
  <c r="Q5063" i="7"/>
  <c r="Q5064" i="7"/>
  <c r="Q5065" i="7"/>
  <c r="Q5066" i="7"/>
  <c r="Q5067" i="7"/>
  <c r="Q5068" i="7"/>
  <c r="Q5069" i="7"/>
  <c r="Q5070" i="7"/>
  <c r="Q5071" i="7"/>
  <c r="Q5072" i="7"/>
  <c r="Q5073" i="7"/>
  <c r="Q5074" i="7"/>
  <c r="Q5075" i="7"/>
  <c r="Q5076" i="7"/>
  <c r="Q5077" i="7"/>
  <c r="Q5078" i="7"/>
  <c r="Q5079" i="7"/>
  <c r="Q5080" i="7"/>
  <c r="Q5081" i="7"/>
  <c r="Q5082" i="7"/>
  <c r="Q5083" i="7"/>
  <c r="Q5084" i="7"/>
  <c r="Q5085" i="7"/>
  <c r="Q5086" i="7"/>
  <c r="Q5087" i="7"/>
  <c r="Q5088" i="7"/>
  <c r="Q5089" i="7"/>
  <c r="Q5090" i="7"/>
  <c r="Q5091" i="7"/>
  <c r="Q5092" i="7"/>
  <c r="Q5093" i="7"/>
  <c r="Q5094" i="7"/>
  <c r="Q5095" i="7"/>
  <c r="Q5096" i="7"/>
  <c r="Q5097" i="7"/>
  <c r="Q5098" i="7"/>
  <c r="Q5099" i="7"/>
  <c r="Q5100" i="7"/>
  <c r="Q5101" i="7"/>
  <c r="Q5102" i="7"/>
  <c r="Q5103" i="7"/>
  <c r="Q5104" i="7"/>
  <c r="Q5105" i="7"/>
  <c r="Q5106" i="7"/>
  <c r="Q5107" i="7"/>
  <c r="Q5108" i="7"/>
  <c r="Q5109" i="7"/>
  <c r="Q5110" i="7"/>
  <c r="Q5111" i="7"/>
  <c r="Q5112" i="7"/>
  <c r="Q5113" i="7"/>
  <c r="Q5114" i="7"/>
  <c r="Q5115" i="7"/>
  <c r="Q5116" i="7"/>
  <c r="Q5117" i="7"/>
  <c r="Q5118" i="7"/>
  <c r="Q5119" i="7"/>
  <c r="Q5120" i="7"/>
  <c r="Q5121" i="7"/>
  <c r="Q5122" i="7"/>
  <c r="Q5123" i="7"/>
  <c r="Q5124" i="7"/>
  <c r="Q5125" i="7"/>
  <c r="Q5126" i="7"/>
  <c r="Q5127" i="7"/>
  <c r="Q5128" i="7"/>
  <c r="Q5129" i="7"/>
  <c r="Q5130" i="7"/>
  <c r="Q5131" i="7"/>
  <c r="Q5132" i="7"/>
  <c r="Q5133" i="7"/>
  <c r="Q5134" i="7"/>
  <c r="Q5135" i="7"/>
  <c r="Q5136" i="7"/>
  <c r="Q5137" i="7"/>
  <c r="Q5138" i="7"/>
  <c r="Q5139" i="7"/>
  <c r="Q5140" i="7"/>
  <c r="Q5141" i="7"/>
  <c r="Q5142" i="7"/>
  <c r="Q5143" i="7"/>
  <c r="Q5144" i="7"/>
  <c r="Q5145" i="7"/>
  <c r="Q5146" i="7"/>
  <c r="Q5147" i="7"/>
  <c r="Q5148" i="7"/>
  <c r="Q5149" i="7"/>
  <c r="Q5150" i="7"/>
  <c r="Q5151" i="7"/>
  <c r="Q5152" i="7"/>
  <c r="Q5153" i="7"/>
  <c r="Q5154" i="7"/>
  <c r="Q5155" i="7"/>
  <c r="Q5156" i="7"/>
  <c r="Q5157" i="7"/>
  <c r="Q5158" i="7"/>
  <c r="Q5159" i="7"/>
  <c r="Q5160" i="7"/>
  <c r="Q5161" i="7"/>
  <c r="Q5162" i="7"/>
  <c r="Q5163" i="7"/>
  <c r="Q5164" i="7"/>
  <c r="Q5165" i="7"/>
  <c r="Q5166" i="7"/>
  <c r="Q5167" i="7"/>
  <c r="Q5168" i="7"/>
  <c r="Q5169" i="7"/>
  <c r="Q5170" i="7"/>
  <c r="Q5171" i="7"/>
  <c r="Q5172" i="7"/>
  <c r="Q5173" i="7"/>
  <c r="Q5174" i="7"/>
  <c r="Q5175" i="7"/>
  <c r="Q5176" i="7"/>
  <c r="Q5177" i="7"/>
  <c r="Q5178" i="7"/>
  <c r="Q5179" i="7"/>
  <c r="Q5180" i="7"/>
  <c r="Q5181" i="7"/>
  <c r="Q5182" i="7"/>
  <c r="Q5183" i="7"/>
  <c r="Q5184" i="7"/>
  <c r="Q5185" i="7"/>
  <c r="Q5186" i="7"/>
  <c r="Q5187" i="7"/>
  <c r="Q5188" i="7"/>
  <c r="Q5189" i="7"/>
  <c r="Q5190" i="7"/>
  <c r="Q5191" i="7"/>
  <c r="Q5192" i="7"/>
  <c r="Q5193" i="7"/>
  <c r="Q5194" i="7"/>
  <c r="Q5195" i="7"/>
  <c r="Q5196" i="7"/>
  <c r="Q5197" i="7"/>
  <c r="Q5198" i="7"/>
  <c r="Q5199" i="7"/>
  <c r="Q5200" i="7"/>
  <c r="Q5201" i="7"/>
  <c r="Q5202" i="7"/>
  <c r="Q5203" i="7"/>
  <c r="Q5204" i="7"/>
  <c r="Q5205" i="7"/>
  <c r="Q5206" i="7"/>
  <c r="Q5207" i="7"/>
  <c r="Q5208" i="7"/>
  <c r="Q5209" i="7"/>
  <c r="Q5210" i="7"/>
  <c r="Q5211" i="7"/>
  <c r="Q5212" i="7"/>
  <c r="Q5213" i="7"/>
  <c r="Q5214" i="7"/>
  <c r="Q5215" i="7"/>
  <c r="Q5216" i="7"/>
  <c r="Q5217" i="7"/>
  <c r="Q5218" i="7"/>
  <c r="Q5219" i="7"/>
  <c r="Q5220" i="7"/>
  <c r="Q5221" i="7"/>
  <c r="Q5222" i="7"/>
  <c r="Q5223" i="7"/>
  <c r="Q5224" i="7"/>
  <c r="Q5225" i="7"/>
  <c r="Q5226" i="7"/>
  <c r="Q5227" i="7"/>
  <c r="Q5228" i="7"/>
  <c r="Q5229" i="7"/>
  <c r="Q5230" i="7"/>
  <c r="Q5231" i="7"/>
  <c r="Q5232" i="7"/>
  <c r="Q5233" i="7"/>
  <c r="Q5234" i="7"/>
  <c r="Q5235" i="7"/>
  <c r="Q5236" i="7"/>
  <c r="Q5237" i="7"/>
  <c r="Q5238" i="7"/>
  <c r="Q5239" i="7"/>
  <c r="Q5240" i="7"/>
  <c r="Q5241" i="7"/>
  <c r="Q5242" i="7"/>
  <c r="Q5243" i="7"/>
  <c r="Q5244" i="7"/>
  <c r="Q5245" i="7"/>
  <c r="Q5246" i="7"/>
  <c r="Q5247" i="7"/>
  <c r="Q5248" i="7"/>
  <c r="Q5249" i="7"/>
  <c r="Q5250" i="7"/>
  <c r="Q5251" i="7"/>
  <c r="Q5252" i="7"/>
  <c r="Q5253" i="7"/>
  <c r="Q5254" i="7"/>
  <c r="Q5255" i="7"/>
  <c r="Q5256" i="7"/>
  <c r="Q5257" i="7"/>
  <c r="Q5258" i="7"/>
  <c r="Q5259" i="7"/>
  <c r="Q5260" i="7"/>
  <c r="Q5261" i="7"/>
  <c r="Q5262" i="7"/>
  <c r="Q5263" i="7"/>
  <c r="Q5264" i="7"/>
  <c r="Q5265" i="7"/>
  <c r="Q5266" i="7"/>
  <c r="Q5267" i="7"/>
  <c r="Q5268" i="7"/>
  <c r="Q5269" i="7"/>
  <c r="Q5270" i="7"/>
  <c r="Q5271" i="7"/>
  <c r="Q5272" i="7"/>
  <c r="Q5273" i="7"/>
  <c r="Q5274" i="7"/>
  <c r="Q5275" i="7"/>
  <c r="Q5276" i="7"/>
  <c r="Q5277" i="7"/>
  <c r="Q5278" i="7"/>
  <c r="Q5279" i="7"/>
  <c r="Q5280" i="7"/>
  <c r="Q5281" i="7"/>
  <c r="Q5282" i="7"/>
  <c r="Q5283" i="7"/>
  <c r="Q5284" i="7"/>
  <c r="Q5285" i="7"/>
  <c r="Q5286" i="7"/>
  <c r="Q5287" i="7"/>
  <c r="Q5288" i="7"/>
  <c r="Q5289" i="7"/>
  <c r="Q5290" i="7"/>
  <c r="Q5291" i="7"/>
  <c r="Q5292" i="7"/>
  <c r="Q5293" i="7"/>
  <c r="Q5294" i="7"/>
  <c r="Q5295" i="7"/>
  <c r="Q5296" i="7"/>
  <c r="Q5297" i="7"/>
  <c r="Q5298" i="7"/>
  <c r="Q5299" i="7"/>
  <c r="Q5300" i="7"/>
  <c r="Q5301" i="7"/>
  <c r="Q5302" i="7"/>
  <c r="Q5303" i="7"/>
  <c r="Q5304" i="7"/>
  <c r="Q5305" i="7"/>
  <c r="Q5306" i="7"/>
  <c r="Q5307" i="7"/>
  <c r="Q5308" i="7"/>
  <c r="Q5309" i="7"/>
  <c r="Q5310" i="7"/>
  <c r="Q5311" i="7"/>
  <c r="Q5312" i="7"/>
  <c r="Q5313" i="7"/>
  <c r="Q5314" i="7"/>
  <c r="Q5315" i="7"/>
  <c r="Q5316" i="7"/>
  <c r="Q5317" i="7"/>
  <c r="Q5318" i="7"/>
  <c r="Q5319" i="7"/>
  <c r="Q5320" i="7"/>
  <c r="Q5321" i="7"/>
  <c r="Q5322" i="7"/>
  <c r="Q5323" i="7"/>
  <c r="Q5324" i="7"/>
  <c r="Q5325" i="7"/>
  <c r="Q5326" i="7"/>
  <c r="Q5327" i="7"/>
  <c r="Q5328" i="7"/>
  <c r="Q5329" i="7"/>
  <c r="Q5330" i="7"/>
  <c r="Q5331" i="7"/>
  <c r="Q5332" i="7"/>
  <c r="Q5333" i="7"/>
  <c r="Q5334" i="7"/>
  <c r="Q5335" i="7"/>
  <c r="Q5336" i="7"/>
  <c r="Q5337" i="7"/>
  <c r="Q5338" i="7"/>
  <c r="Q5339" i="7"/>
  <c r="Q5340" i="7"/>
  <c r="Q5341" i="7"/>
  <c r="Q5342" i="7"/>
  <c r="Q5343" i="7"/>
  <c r="Q5344" i="7"/>
  <c r="Q5345" i="7"/>
  <c r="Q5346" i="7"/>
  <c r="Q5347" i="7"/>
  <c r="Q5348" i="7"/>
  <c r="Q5349" i="7"/>
  <c r="Q5350" i="7"/>
  <c r="Q5351" i="7"/>
  <c r="Q5352" i="7"/>
  <c r="Q5353" i="7"/>
  <c r="Q5354" i="7"/>
  <c r="Q5355" i="7"/>
  <c r="Q5356" i="7"/>
  <c r="Q5357" i="7"/>
  <c r="Q5358" i="7"/>
  <c r="Q5359" i="7"/>
  <c r="Q5360" i="7"/>
  <c r="Q5361" i="7"/>
  <c r="Q5362" i="7"/>
  <c r="Q5363" i="7"/>
  <c r="Q5364" i="7"/>
  <c r="Q5365" i="7"/>
  <c r="Q5366" i="7"/>
  <c r="Q5367" i="7"/>
  <c r="Q5368" i="7"/>
  <c r="Q5369" i="7"/>
  <c r="Q5370" i="7"/>
  <c r="Q5371" i="7"/>
  <c r="Q5372" i="7"/>
  <c r="Q5373" i="7"/>
  <c r="Q5374" i="7"/>
  <c r="Q5375" i="7"/>
  <c r="Q5376" i="7"/>
  <c r="Q5377" i="7"/>
  <c r="Q5378" i="7"/>
  <c r="Q5379" i="7"/>
  <c r="Q5380" i="7"/>
  <c r="Q5381" i="7"/>
  <c r="Q5382" i="7"/>
  <c r="Q5383" i="7"/>
  <c r="Q5384" i="7"/>
  <c r="Q5385" i="7"/>
  <c r="Q5386" i="7"/>
  <c r="Q5387" i="7"/>
  <c r="Q5388" i="7"/>
  <c r="Q5389" i="7"/>
  <c r="Q5390" i="7"/>
  <c r="Q5391" i="7"/>
  <c r="Q5392" i="7"/>
  <c r="Q5393" i="7"/>
  <c r="Q5394" i="7"/>
  <c r="Q5395" i="7"/>
  <c r="Q5396" i="7"/>
  <c r="Q5397" i="7"/>
  <c r="Q5398" i="7"/>
  <c r="Q5399" i="7"/>
  <c r="Q5400" i="7"/>
  <c r="Q5401" i="7"/>
  <c r="Q5402" i="7"/>
  <c r="Q5403" i="7"/>
  <c r="Q5404" i="7"/>
  <c r="Q5405" i="7"/>
  <c r="Q5406" i="7"/>
  <c r="Q5407" i="7"/>
  <c r="Q5408" i="7"/>
  <c r="Q5409" i="7"/>
  <c r="Q5410" i="7"/>
  <c r="Q5411" i="7"/>
  <c r="Q5412" i="7"/>
  <c r="Q5413" i="7"/>
  <c r="Q5414" i="7"/>
  <c r="Q5415" i="7"/>
  <c r="Q5416" i="7"/>
  <c r="Q5417" i="7"/>
  <c r="Q5418" i="7"/>
  <c r="Q5419" i="7"/>
  <c r="Q5420" i="7"/>
  <c r="Q5421" i="7"/>
  <c r="Q5422" i="7"/>
  <c r="Q5423" i="7"/>
  <c r="Q5424" i="7"/>
  <c r="Q5425" i="7"/>
  <c r="Q5426" i="7"/>
  <c r="Q5427" i="7"/>
  <c r="Q5428" i="7"/>
  <c r="Q5429" i="7"/>
  <c r="Q5430" i="7"/>
  <c r="Q5431" i="7"/>
  <c r="Q5432" i="7"/>
  <c r="Q5433" i="7"/>
  <c r="Q5434" i="7"/>
  <c r="Q5435" i="7"/>
  <c r="Q5436" i="7"/>
  <c r="Q5437" i="7"/>
  <c r="Q5438" i="7"/>
  <c r="Q5439" i="7"/>
  <c r="Q5440" i="7"/>
  <c r="Q5441" i="7"/>
  <c r="Q5442" i="7"/>
  <c r="Q5443" i="7"/>
  <c r="Q5444" i="7"/>
  <c r="Q5445" i="7"/>
  <c r="Q5446" i="7"/>
  <c r="Q5447" i="7"/>
  <c r="Q5448" i="7"/>
  <c r="Q5449" i="7"/>
  <c r="Q5450" i="7"/>
  <c r="Q5451" i="7"/>
  <c r="Q5452" i="7"/>
  <c r="Q5453" i="7"/>
  <c r="Q5454" i="7"/>
  <c r="Q5455" i="7"/>
  <c r="Q5456" i="7"/>
  <c r="Q5457" i="7"/>
  <c r="Q5458" i="7"/>
  <c r="Q5459" i="7"/>
  <c r="Q5460" i="7"/>
  <c r="Q5461" i="7"/>
  <c r="Q5462" i="7"/>
  <c r="Q5463" i="7"/>
  <c r="Q5464" i="7"/>
  <c r="Q5465" i="7"/>
  <c r="Q5466" i="7"/>
  <c r="Q5467" i="7"/>
  <c r="Q5468" i="7"/>
  <c r="Q5469" i="7"/>
  <c r="Q5470" i="7"/>
  <c r="Q5471" i="7"/>
  <c r="Q5472" i="7"/>
  <c r="Q5473" i="7"/>
  <c r="Q5474" i="7"/>
  <c r="Q5475" i="7"/>
  <c r="Q5476" i="7"/>
  <c r="Q5477" i="7"/>
  <c r="Q5478" i="7"/>
  <c r="Q5479" i="7"/>
  <c r="Q5480" i="7"/>
  <c r="Q5481" i="7"/>
  <c r="Q5482" i="7"/>
  <c r="Q5483" i="7"/>
  <c r="Q5484" i="7"/>
  <c r="Q5485" i="7"/>
  <c r="Q5486" i="7"/>
  <c r="Q5487" i="7"/>
  <c r="Q5488" i="7"/>
  <c r="Q5489" i="7"/>
  <c r="Q5490" i="7"/>
  <c r="Q5491" i="7"/>
  <c r="Q5492" i="7"/>
  <c r="Q5493" i="7"/>
  <c r="Q5494" i="7"/>
  <c r="Q5495" i="7"/>
  <c r="Q5496" i="7"/>
  <c r="Q5497" i="7"/>
  <c r="Q5498" i="7"/>
  <c r="Q5499" i="7"/>
  <c r="Q5500" i="7"/>
  <c r="Q5501" i="7"/>
  <c r="Q5502" i="7"/>
  <c r="Q5503" i="7"/>
  <c r="Q5504" i="7"/>
  <c r="Q5505" i="7"/>
  <c r="Q5506" i="7"/>
  <c r="Q5507" i="7"/>
  <c r="Q5508" i="7"/>
  <c r="Q5509" i="7"/>
  <c r="Q5510" i="7"/>
  <c r="Q5511" i="7"/>
  <c r="Q5512" i="7"/>
  <c r="Q5513" i="7"/>
  <c r="Q5514" i="7"/>
  <c r="Q5515" i="7"/>
  <c r="Q5516" i="7"/>
  <c r="Q5517" i="7"/>
  <c r="Q5518" i="7"/>
  <c r="Q5519" i="7"/>
  <c r="Q5520" i="7"/>
  <c r="Q5521" i="7"/>
  <c r="Q5522" i="7"/>
  <c r="Q5523" i="7"/>
  <c r="Q5524" i="7"/>
  <c r="Q5525" i="7"/>
  <c r="Q5526" i="7"/>
  <c r="Q5527" i="7"/>
  <c r="Q5528" i="7"/>
  <c r="Q5529" i="7"/>
  <c r="Q5530" i="7"/>
  <c r="Q5531" i="7"/>
  <c r="Q5532" i="7"/>
  <c r="Q5533" i="7"/>
  <c r="Q5534" i="7"/>
  <c r="Q5535" i="7"/>
  <c r="Q5536" i="7"/>
  <c r="Q5537" i="7"/>
  <c r="Q5538" i="7"/>
  <c r="Q5539" i="7"/>
  <c r="Q5540" i="7"/>
  <c r="Q5541" i="7"/>
  <c r="Q5542" i="7"/>
  <c r="Q5543" i="7"/>
  <c r="Q5544" i="7"/>
  <c r="Q5545" i="7"/>
  <c r="Q5546" i="7"/>
  <c r="Q5547" i="7"/>
  <c r="Q5548" i="7"/>
  <c r="Q5549" i="7"/>
  <c r="Q5550" i="7"/>
  <c r="Q5551" i="7"/>
  <c r="Q5552" i="7"/>
  <c r="Q5553" i="7"/>
  <c r="Q5554" i="7"/>
  <c r="Q5555" i="7"/>
  <c r="Q5556" i="7"/>
  <c r="Q5557" i="7"/>
  <c r="Q5558" i="7"/>
  <c r="Q5559" i="7"/>
  <c r="Q5560" i="7"/>
  <c r="Q5561" i="7"/>
  <c r="Q5562" i="7"/>
  <c r="Q5563" i="7"/>
  <c r="Q5564" i="7"/>
  <c r="Q5565" i="7"/>
  <c r="Q5566" i="7"/>
  <c r="Q5567" i="7"/>
  <c r="Q5568" i="7"/>
  <c r="Q5569" i="7"/>
  <c r="Q5570" i="7"/>
  <c r="Q5571" i="7"/>
  <c r="Q5572" i="7"/>
  <c r="Q5573" i="7"/>
  <c r="Q5574" i="7"/>
  <c r="Q5575" i="7"/>
  <c r="Q5576" i="7"/>
  <c r="Q5577" i="7"/>
  <c r="Q5578" i="7"/>
  <c r="Q5579" i="7"/>
  <c r="Q5580" i="7"/>
  <c r="Q5581" i="7"/>
  <c r="Q5582" i="7"/>
  <c r="Q5583" i="7"/>
  <c r="Q5584" i="7"/>
  <c r="Q5585" i="7"/>
  <c r="Q5586" i="7"/>
  <c r="Q5587" i="7"/>
  <c r="Q5588" i="7"/>
  <c r="Q5589" i="7"/>
  <c r="Q5590" i="7"/>
  <c r="Q5591" i="7"/>
  <c r="Q5592" i="7"/>
  <c r="Q5593" i="7"/>
  <c r="Q5594" i="7"/>
  <c r="Q5595" i="7"/>
  <c r="Q5596" i="7"/>
  <c r="Q5597" i="7"/>
  <c r="Q5598" i="7"/>
  <c r="Q5599" i="7"/>
  <c r="Q5600" i="7"/>
  <c r="Q5601" i="7"/>
  <c r="Q5602" i="7"/>
  <c r="Q5603" i="7"/>
  <c r="Q5604" i="7"/>
  <c r="Q5605" i="7"/>
  <c r="Q5606" i="7"/>
  <c r="Q5607" i="7"/>
  <c r="Q5608" i="7"/>
  <c r="Q5609" i="7"/>
  <c r="Q5610" i="7"/>
  <c r="Q5611" i="7"/>
  <c r="Q5612" i="7"/>
  <c r="Q5613" i="7"/>
  <c r="Q5614" i="7"/>
  <c r="Q5615" i="7"/>
  <c r="Q5616" i="7"/>
  <c r="Q5617" i="7"/>
  <c r="Q5618" i="7"/>
  <c r="Q5619" i="7"/>
  <c r="Q5620" i="7"/>
  <c r="Q5621" i="7"/>
  <c r="Q5622" i="7"/>
  <c r="Q5623" i="7"/>
  <c r="Q5624" i="7"/>
  <c r="Q5625" i="7"/>
  <c r="Q5626" i="7"/>
  <c r="Q5627" i="7"/>
  <c r="Q5628" i="7"/>
  <c r="Q5629" i="7"/>
  <c r="Q5630" i="7"/>
  <c r="Q5631" i="7"/>
  <c r="Q5632" i="7"/>
  <c r="Q5633" i="7"/>
  <c r="Q5634" i="7"/>
  <c r="Q5635" i="7"/>
  <c r="Q5636" i="7"/>
  <c r="Q5637" i="7"/>
  <c r="Q5638" i="7"/>
  <c r="Q5639" i="7"/>
  <c r="Q5640" i="7"/>
  <c r="Q5641" i="7"/>
  <c r="Q5642" i="7"/>
  <c r="Q5643" i="7"/>
  <c r="Q5644" i="7"/>
  <c r="Q5645" i="7"/>
  <c r="Q5646" i="7"/>
  <c r="Q5647" i="7"/>
  <c r="Q5648" i="7"/>
  <c r="Q5649" i="7"/>
  <c r="Q5650" i="7"/>
  <c r="Q5651" i="7"/>
  <c r="Q5652" i="7"/>
  <c r="Q5653" i="7"/>
  <c r="Q5654" i="7"/>
  <c r="Q5655" i="7"/>
  <c r="Q5656" i="7"/>
  <c r="Q5657" i="7"/>
  <c r="Q5658" i="7"/>
  <c r="Q5659" i="7"/>
  <c r="Q5660" i="7"/>
  <c r="Q5661" i="7"/>
  <c r="Q5662" i="7"/>
  <c r="Q5663" i="7"/>
  <c r="Q5664" i="7"/>
  <c r="Q5665" i="7"/>
  <c r="Q5666" i="7"/>
  <c r="Q5667" i="7"/>
  <c r="Q5668" i="7"/>
  <c r="Q5669" i="7"/>
  <c r="Q5670" i="7"/>
  <c r="Q5671" i="7"/>
  <c r="Q5672" i="7"/>
  <c r="Q5673" i="7"/>
  <c r="Q5674" i="7"/>
  <c r="Q5675" i="7"/>
  <c r="Q5676" i="7"/>
  <c r="Q5677" i="7"/>
  <c r="Q5678" i="7"/>
  <c r="Q5679" i="7"/>
  <c r="Q5680" i="7"/>
  <c r="Q5681" i="7"/>
  <c r="Q5682" i="7"/>
  <c r="Q5683" i="7"/>
  <c r="Q5684" i="7"/>
  <c r="Q5685" i="7"/>
  <c r="Q5686" i="7"/>
  <c r="Q5687" i="7"/>
  <c r="Q5688" i="7"/>
  <c r="Q5689" i="7"/>
  <c r="Q5690" i="7"/>
  <c r="Q5691" i="7"/>
  <c r="Q5692" i="7"/>
  <c r="Q5693" i="7"/>
  <c r="Q5694" i="7"/>
  <c r="Q5695" i="7"/>
  <c r="Q5696" i="7"/>
  <c r="Q5697" i="7"/>
  <c r="Q5698" i="7"/>
  <c r="Q5699" i="7"/>
  <c r="Q5700" i="7"/>
  <c r="Q5701" i="7"/>
  <c r="Q5702" i="7"/>
  <c r="Q5703" i="7"/>
  <c r="Q5704" i="7"/>
  <c r="Q5705" i="7"/>
  <c r="Q5706" i="7"/>
  <c r="Q5707" i="7"/>
  <c r="Q5708" i="7"/>
  <c r="Q5709" i="7"/>
  <c r="Q5710" i="7"/>
  <c r="Q5711" i="7"/>
  <c r="Q5712" i="7"/>
  <c r="Q5713" i="7"/>
  <c r="Q5714" i="7"/>
  <c r="Q5715" i="7"/>
  <c r="Q5716" i="7"/>
  <c r="Q5717" i="7"/>
  <c r="Q5718" i="7"/>
  <c r="Q5719" i="7"/>
  <c r="Q5720" i="7"/>
  <c r="Q5721" i="7"/>
  <c r="Q5722" i="7"/>
  <c r="Q5723" i="7"/>
  <c r="Q5724" i="7"/>
  <c r="Q5725" i="7"/>
  <c r="Q5726" i="7"/>
  <c r="Q5727" i="7"/>
  <c r="Q5728" i="7"/>
  <c r="Q5729" i="7"/>
  <c r="Q5730" i="7"/>
  <c r="Q5731" i="7"/>
  <c r="Q5732" i="7"/>
  <c r="Q5733" i="7"/>
  <c r="Q5734" i="7"/>
  <c r="Q5735" i="7"/>
  <c r="Q5736" i="7"/>
  <c r="Q5737" i="7"/>
  <c r="Q5738" i="7"/>
  <c r="Q5739" i="7"/>
  <c r="Q5740" i="7"/>
  <c r="Q5741" i="7"/>
  <c r="Q5742" i="7"/>
  <c r="Q5743" i="7"/>
  <c r="Q5744" i="7"/>
  <c r="Q5745" i="7"/>
  <c r="Q5746" i="7"/>
  <c r="Q5747" i="7"/>
  <c r="Q5748" i="7"/>
  <c r="Q5749" i="7"/>
  <c r="Q5750" i="7"/>
  <c r="Q5751" i="7"/>
  <c r="Q5752" i="7"/>
  <c r="Q5753" i="7"/>
  <c r="Q5754" i="7"/>
  <c r="Q5755" i="7"/>
  <c r="Q5756" i="7"/>
  <c r="Q5757" i="7"/>
  <c r="Q5758" i="7"/>
  <c r="Q5759" i="7"/>
  <c r="Q5760" i="7"/>
  <c r="Q5761" i="7"/>
  <c r="Q5762" i="7"/>
  <c r="Q5763" i="7"/>
  <c r="Q5764" i="7"/>
  <c r="Q5765" i="7"/>
  <c r="Q5766" i="7"/>
  <c r="Q5767" i="7"/>
  <c r="Q5768" i="7"/>
  <c r="Q5769" i="7"/>
  <c r="Q5770" i="7"/>
  <c r="Q5771" i="7"/>
  <c r="Q5772" i="7"/>
  <c r="Q5773" i="7"/>
  <c r="Q5774" i="7"/>
  <c r="Q5775" i="7"/>
  <c r="Q5776" i="7"/>
  <c r="Q5777" i="7"/>
  <c r="Q5778" i="7"/>
  <c r="Q5779" i="7"/>
  <c r="Q5780" i="7"/>
  <c r="Q5781" i="7"/>
  <c r="Q5782" i="7"/>
  <c r="Q5783" i="7"/>
  <c r="Q5784" i="7"/>
  <c r="Q5785" i="7"/>
  <c r="Q5786" i="7"/>
  <c r="Q5787" i="7"/>
  <c r="Q5788" i="7"/>
  <c r="Q5789" i="7"/>
  <c r="Q5790" i="7"/>
  <c r="Q5791" i="7"/>
  <c r="Q5792" i="7"/>
  <c r="Q5793" i="7"/>
  <c r="Q5794" i="7"/>
  <c r="Q5795" i="7"/>
  <c r="Q5796" i="7"/>
  <c r="Q5797" i="7"/>
  <c r="Q5798" i="7"/>
  <c r="Q5799" i="7"/>
  <c r="Q5800" i="7"/>
  <c r="Q5801" i="7"/>
  <c r="Q5802" i="7"/>
  <c r="Q5803" i="7"/>
  <c r="Q5804" i="7"/>
  <c r="Q5805" i="7"/>
  <c r="Q5806" i="7"/>
  <c r="Q5807" i="7"/>
  <c r="Q5808" i="7"/>
  <c r="Q5809" i="7"/>
  <c r="Q5810" i="7"/>
  <c r="Q5811" i="7"/>
  <c r="Q5812" i="7"/>
  <c r="Q5813" i="7"/>
  <c r="Q5814" i="7"/>
  <c r="Q5815" i="7"/>
  <c r="Q5816" i="7"/>
  <c r="Q5817" i="7"/>
  <c r="Q5818" i="7"/>
  <c r="Q5819" i="7"/>
  <c r="Q5820" i="7"/>
  <c r="Q5821" i="7"/>
  <c r="Q5822" i="7"/>
  <c r="Q5823" i="7"/>
  <c r="Q5824" i="7"/>
  <c r="Q5825" i="7"/>
  <c r="Q5826" i="7"/>
  <c r="Q5827" i="7"/>
  <c r="Q5828" i="7"/>
  <c r="Q5829" i="7"/>
  <c r="Q5830" i="7"/>
  <c r="Q5831" i="7"/>
  <c r="Q5832" i="7"/>
  <c r="Q5833" i="7"/>
  <c r="Q5834" i="7"/>
  <c r="Q5835" i="7"/>
  <c r="Q5836" i="7"/>
  <c r="Q5837" i="7"/>
  <c r="Q5838" i="7"/>
  <c r="Q5839" i="7"/>
  <c r="Q5840" i="7"/>
  <c r="Q5841" i="7"/>
  <c r="Q5842" i="7"/>
  <c r="Q5843" i="7"/>
  <c r="Q5844" i="7"/>
  <c r="Q5845" i="7"/>
  <c r="Q5846" i="7"/>
  <c r="Q5847" i="7"/>
  <c r="Q5848" i="7"/>
  <c r="Q5849" i="7"/>
  <c r="Q5850" i="7"/>
  <c r="Q5851" i="7"/>
  <c r="Q5852" i="7"/>
  <c r="Q5853" i="7"/>
  <c r="Q5854" i="7"/>
  <c r="Q5855" i="7"/>
  <c r="Q5856" i="7"/>
  <c r="Q5857" i="7"/>
  <c r="Q5858" i="7"/>
  <c r="Q5859" i="7"/>
  <c r="Q5860" i="7"/>
  <c r="Q5861" i="7"/>
  <c r="Q5862" i="7"/>
  <c r="Q5863" i="7"/>
  <c r="Q5864" i="7"/>
  <c r="Q5865" i="7"/>
  <c r="Q5866" i="7"/>
  <c r="Q5867" i="7"/>
  <c r="Q5868" i="7"/>
  <c r="Q5869" i="7"/>
  <c r="Q5870" i="7"/>
  <c r="Q5871" i="7"/>
  <c r="Q5872" i="7"/>
  <c r="Q5873" i="7"/>
  <c r="Q5874" i="7"/>
  <c r="Q5875" i="7"/>
  <c r="Q5876" i="7"/>
  <c r="Q5877" i="7"/>
  <c r="Q5878" i="7"/>
  <c r="Q5879" i="7"/>
  <c r="Q5880" i="7"/>
  <c r="Q5881" i="7"/>
  <c r="Q5882" i="7"/>
  <c r="Q5883" i="7"/>
  <c r="Q5884" i="7"/>
  <c r="Q5885" i="7"/>
  <c r="Q5886" i="7"/>
  <c r="Q5887" i="7"/>
  <c r="Q5888" i="7"/>
  <c r="Q5889" i="7"/>
  <c r="Q5890" i="7"/>
  <c r="Q5891" i="7"/>
  <c r="Q5892" i="7"/>
  <c r="Q5893" i="7"/>
  <c r="Q5894" i="7"/>
  <c r="Q5895" i="7"/>
  <c r="Q5896" i="7"/>
  <c r="Q5897" i="7"/>
  <c r="Q5898" i="7"/>
  <c r="Q5899" i="7"/>
  <c r="Q5900" i="7"/>
  <c r="Q5901" i="7"/>
  <c r="Q5902" i="7"/>
  <c r="Q5903" i="7"/>
  <c r="Q5904" i="7"/>
  <c r="Q5905" i="7"/>
  <c r="Q5906" i="7"/>
  <c r="Q5907" i="7"/>
  <c r="Q5908" i="7"/>
  <c r="Q5909" i="7"/>
  <c r="Q5910" i="7"/>
  <c r="Q5911" i="7"/>
  <c r="Q5912" i="7"/>
  <c r="Q5913" i="7"/>
  <c r="Q5914" i="7"/>
  <c r="Q5915" i="7"/>
  <c r="Q5916" i="7"/>
  <c r="Q5917" i="7"/>
  <c r="Q5918" i="7"/>
  <c r="Q5919" i="7"/>
  <c r="Q5920" i="7"/>
  <c r="Q5921" i="7"/>
  <c r="Q5922" i="7"/>
  <c r="Q5923" i="7"/>
  <c r="Q5924" i="7"/>
  <c r="Q5925" i="7"/>
  <c r="Q5926" i="7"/>
  <c r="Q5927" i="7"/>
  <c r="Q5928" i="7"/>
  <c r="Q5929" i="7"/>
  <c r="Q5930" i="7"/>
  <c r="Q5931" i="7"/>
  <c r="Q5932" i="7"/>
  <c r="Q5933" i="7"/>
  <c r="Q5934" i="7"/>
  <c r="Q5935" i="7"/>
  <c r="Q5936" i="7"/>
  <c r="Q5937" i="7"/>
  <c r="Q5938" i="7"/>
  <c r="Q5939" i="7"/>
  <c r="Q5940" i="7"/>
  <c r="Q5941" i="7"/>
  <c r="Q5942" i="7"/>
  <c r="Q5943" i="7"/>
  <c r="Q5944" i="7"/>
  <c r="Q5945" i="7"/>
  <c r="Q5946" i="7"/>
  <c r="Q5947" i="7"/>
  <c r="Q5948" i="7"/>
  <c r="Q5949" i="7"/>
  <c r="Q5950" i="7"/>
  <c r="Q5951" i="7"/>
  <c r="Q5952" i="7"/>
  <c r="Q5953" i="7"/>
  <c r="Q5954" i="7"/>
  <c r="Q5955" i="7"/>
  <c r="Q5956" i="7"/>
  <c r="Q5957" i="7"/>
  <c r="Q5958" i="7"/>
  <c r="Q5959" i="7"/>
  <c r="Q5960" i="7"/>
  <c r="Q5961" i="7"/>
  <c r="Q5962" i="7"/>
  <c r="Q5963" i="7"/>
  <c r="Q5964" i="7"/>
  <c r="Q5965" i="7"/>
  <c r="Q5966" i="7"/>
  <c r="Q5967" i="7"/>
  <c r="Q5968" i="7"/>
  <c r="Q5969" i="7"/>
  <c r="Q5970" i="7"/>
  <c r="Q5971" i="7"/>
  <c r="Q5972" i="7"/>
  <c r="Q5973" i="7"/>
  <c r="Q5974" i="7"/>
  <c r="Q5975" i="7"/>
  <c r="Q5976" i="7"/>
  <c r="Q5977" i="7"/>
  <c r="Q5978" i="7"/>
  <c r="Q5979" i="7"/>
  <c r="Q5980" i="7"/>
  <c r="Q5981" i="7"/>
  <c r="Q5982" i="7"/>
  <c r="Q5983" i="7"/>
  <c r="Q5984" i="7"/>
  <c r="Q5985" i="7"/>
  <c r="Q5986" i="7"/>
  <c r="Q5987" i="7"/>
  <c r="Q5988" i="7"/>
  <c r="Q5989" i="7"/>
  <c r="Q5990" i="7"/>
  <c r="Q5991" i="7"/>
  <c r="Q5992" i="7"/>
  <c r="Q5993" i="7"/>
  <c r="Q5994" i="7"/>
  <c r="Q5995" i="7"/>
  <c r="Q5996" i="7"/>
  <c r="Q5997" i="7"/>
  <c r="Q5998" i="7"/>
  <c r="Q5999" i="7"/>
  <c r="Q6000" i="7"/>
  <c r="Q6001" i="7"/>
  <c r="Q6002" i="7"/>
  <c r="Q6003" i="7"/>
  <c r="Q6004" i="7"/>
  <c r="Q6005" i="7"/>
  <c r="Q6006" i="7"/>
  <c r="Q6007" i="7"/>
  <c r="Q6008" i="7"/>
  <c r="Q6009" i="7"/>
  <c r="Q6010" i="7"/>
  <c r="Q6011" i="7"/>
  <c r="Q6012" i="7"/>
  <c r="Q6013" i="7"/>
  <c r="Q6014" i="7"/>
  <c r="Q6015" i="7"/>
  <c r="Q6016" i="7"/>
  <c r="Q6017" i="7"/>
  <c r="Q6018" i="7"/>
  <c r="Q6019" i="7"/>
  <c r="Q6020" i="7"/>
  <c r="Q6021" i="7"/>
  <c r="Q6022" i="7"/>
  <c r="Q6023" i="7"/>
  <c r="Q6024" i="7"/>
  <c r="Q6025" i="7"/>
  <c r="Q6026" i="7"/>
  <c r="Q6027" i="7"/>
  <c r="Q6028" i="7"/>
  <c r="Q6029" i="7"/>
  <c r="Q6030" i="7"/>
  <c r="Q6031" i="7"/>
  <c r="Q6032" i="7"/>
  <c r="Q6033" i="7"/>
  <c r="Q6034" i="7"/>
  <c r="Q6035" i="7"/>
  <c r="Q6036" i="7"/>
  <c r="Q6037" i="7"/>
  <c r="Q6038" i="7"/>
  <c r="Q6039" i="7"/>
  <c r="Q6040" i="7"/>
  <c r="Q6041" i="7"/>
  <c r="Q6042" i="7"/>
  <c r="Q6043" i="7"/>
  <c r="Q6044" i="7"/>
  <c r="Q6045" i="7"/>
  <c r="Q6046" i="7"/>
  <c r="Q6047" i="7"/>
  <c r="Q6048" i="7"/>
  <c r="Q6049" i="7"/>
  <c r="Q6050" i="7"/>
  <c r="Q6051" i="7"/>
  <c r="Q6052" i="7"/>
  <c r="Q6053" i="7"/>
  <c r="Q6054" i="7"/>
  <c r="Q6055" i="7"/>
  <c r="Q6056" i="7"/>
  <c r="Q6057" i="7"/>
  <c r="Q6058" i="7"/>
  <c r="Q6059" i="7"/>
  <c r="Q6060" i="7"/>
  <c r="Q6061" i="7"/>
  <c r="Q6062" i="7"/>
  <c r="Q6063" i="7"/>
  <c r="Q6064" i="7"/>
  <c r="Q6065" i="7"/>
  <c r="Q6066" i="7"/>
  <c r="Q6067" i="7"/>
  <c r="Q6068" i="7"/>
  <c r="Q6069" i="7"/>
  <c r="Q6070" i="7"/>
  <c r="Q6071" i="7"/>
  <c r="Q6072" i="7"/>
  <c r="Q6073" i="7"/>
  <c r="Q6074" i="7"/>
  <c r="Q6075" i="7"/>
  <c r="Q6076" i="7"/>
  <c r="Q6077" i="7"/>
  <c r="Q6078" i="7"/>
  <c r="Q6079" i="7"/>
  <c r="Q6080" i="7"/>
  <c r="Q6081" i="7"/>
  <c r="Q6082" i="7"/>
  <c r="Q6083" i="7"/>
  <c r="Q6084" i="7"/>
  <c r="Q6085" i="7"/>
  <c r="Q6086" i="7"/>
  <c r="Q6087" i="7"/>
  <c r="Q6088" i="7"/>
  <c r="Q6089" i="7"/>
  <c r="Q6090" i="7"/>
  <c r="Q6091" i="7"/>
  <c r="Q6092" i="7"/>
  <c r="Q6093" i="7"/>
  <c r="Q6094" i="7"/>
  <c r="Q6095" i="7"/>
  <c r="Q6096" i="7"/>
  <c r="Q6097" i="7"/>
  <c r="Q6098" i="7"/>
  <c r="Q6099" i="7"/>
  <c r="Q6100" i="7"/>
  <c r="Q6101" i="7"/>
  <c r="Q6102" i="7"/>
  <c r="Q6103" i="7"/>
  <c r="Q6104" i="7"/>
  <c r="Q6105" i="7"/>
  <c r="Q6106" i="7"/>
  <c r="Q6107" i="7"/>
  <c r="Q6108" i="7"/>
  <c r="Q6109" i="7"/>
  <c r="Q6110" i="7"/>
  <c r="Q6111" i="7"/>
  <c r="Q6112" i="7"/>
  <c r="Q6113" i="7"/>
  <c r="Q6114" i="7"/>
  <c r="Q6115" i="7"/>
  <c r="Q6116" i="7"/>
  <c r="Q6117" i="7"/>
  <c r="Q6118" i="7"/>
  <c r="Q6119" i="7"/>
  <c r="Q6120" i="7"/>
  <c r="Q6121" i="7"/>
  <c r="Q6122" i="7"/>
  <c r="Q6123" i="7"/>
  <c r="Q6124" i="7"/>
  <c r="Q6125" i="7"/>
  <c r="Q6126" i="7"/>
  <c r="Q6127" i="7"/>
  <c r="Q6128" i="7"/>
  <c r="Q6129" i="7"/>
  <c r="Q6130" i="7"/>
  <c r="Q6131" i="7"/>
  <c r="Q6132" i="7"/>
  <c r="Q6133" i="7"/>
  <c r="Q6134" i="7"/>
  <c r="Q6135" i="7"/>
  <c r="Q6136" i="7"/>
  <c r="Q6137" i="7"/>
  <c r="Q6138" i="7"/>
  <c r="Q6139" i="7"/>
  <c r="Q6140" i="7"/>
  <c r="Q6141" i="7"/>
  <c r="Q6142" i="7"/>
  <c r="Q6143" i="7"/>
  <c r="Q6144" i="7"/>
  <c r="Q6145" i="7"/>
  <c r="Q6146" i="7"/>
  <c r="Q6147" i="7"/>
  <c r="Q6148" i="7"/>
  <c r="Q6149" i="7"/>
  <c r="Q6150" i="7"/>
  <c r="Q6151" i="7"/>
  <c r="Q6152" i="7"/>
  <c r="Q6153" i="7"/>
  <c r="Q6154" i="7"/>
  <c r="Q6155" i="7"/>
  <c r="Q6156" i="7"/>
  <c r="Q6157" i="7"/>
  <c r="Q6158" i="7"/>
  <c r="Q6159" i="7"/>
  <c r="Q6160" i="7"/>
  <c r="Q6161" i="7"/>
  <c r="Q6162" i="7"/>
  <c r="Q6163" i="7"/>
  <c r="Q6164" i="7"/>
  <c r="Q6165" i="7"/>
  <c r="Q6166" i="7"/>
  <c r="Q6167" i="7"/>
  <c r="Q6168" i="7"/>
  <c r="Q6169" i="7"/>
  <c r="Q6170" i="7"/>
  <c r="Q6171" i="7"/>
  <c r="Q6172" i="7"/>
  <c r="Q6173" i="7"/>
  <c r="Q6174" i="7"/>
  <c r="Q6175" i="7"/>
  <c r="Q6176" i="7"/>
  <c r="Q6177" i="7"/>
  <c r="Q6178" i="7"/>
  <c r="Q6179" i="7"/>
  <c r="Q6180" i="7"/>
  <c r="Q6181" i="7"/>
  <c r="Q6182" i="7"/>
  <c r="Q6183" i="7"/>
  <c r="Q6184" i="7"/>
  <c r="Q6185" i="7"/>
  <c r="Q6186" i="7"/>
  <c r="Q6187" i="7"/>
  <c r="Q6188" i="7"/>
  <c r="Q6189" i="7"/>
  <c r="Q6190" i="7"/>
  <c r="Q6191" i="7"/>
  <c r="Q6192" i="7"/>
  <c r="Q6193" i="7"/>
  <c r="Q6194" i="7"/>
  <c r="Q6195" i="7"/>
  <c r="Q6196" i="7"/>
  <c r="Q6197" i="7"/>
  <c r="Q6198" i="7"/>
  <c r="Q6199" i="7"/>
  <c r="Q6200" i="7"/>
  <c r="Q6201" i="7"/>
  <c r="Q6202" i="7"/>
  <c r="Q6203" i="7"/>
  <c r="Q6204" i="7"/>
  <c r="Q6205" i="7"/>
  <c r="Q6206" i="7"/>
  <c r="Q6207" i="7"/>
  <c r="Q6208" i="7"/>
  <c r="Q6209" i="7"/>
  <c r="Q6210" i="7"/>
  <c r="Q6211" i="7"/>
  <c r="Q6212" i="7"/>
  <c r="Q6213" i="7"/>
  <c r="Q6214" i="7"/>
  <c r="Q6215" i="7"/>
  <c r="Q6216" i="7"/>
  <c r="Q6217" i="7"/>
  <c r="Q6218" i="7"/>
  <c r="Q6219" i="7"/>
  <c r="Q6220" i="7"/>
  <c r="Q6221" i="7"/>
  <c r="Q6222" i="7"/>
  <c r="Q6223" i="7"/>
  <c r="Q6224" i="7"/>
  <c r="Q6225" i="7"/>
  <c r="Q6226" i="7"/>
  <c r="Q6227" i="7"/>
  <c r="Q6228" i="7"/>
  <c r="Q6229" i="7"/>
  <c r="Q6230" i="7"/>
  <c r="Q6231" i="7"/>
  <c r="Q6232" i="7"/>
  <c r="Q6233" i="7"/>
  <c r="Q6234" i="7"/>
  <c r="Q6235" i="7"/>
  <c r="Q6236" i="7"/>
  <c r="Q6237" i="7"/>
  <c r="Q6238" i="7"/>
  <c r="Q6239" i="7"/>
  <c r="Q6240" i="7"/>
  <c r="Q6241" i="7"/>
  <c r="Q6242" i="7"/>
  <c r="Q6243" i="7"/>
  <c r="Q6244" i="7"/>
  <c r="Q6245" i="7"/>
  <c r="Q6246" i="7"/>
  <c r="Q6247" i="7"/>
  <c r="Q6248" i="7"/>
  <c r="Q6249" i="7"/>
  <c r="Q6250" i="7"/>
  <c r="Q6251" i="7"/>
  <c r="Q6252" i="7"/>
  <c r="Q6253" i="7"/>
  <c r="Q6254" i="7"/>
  <c r="Q6255" i="7"/>
  <c r="Q6256" i="7"/>
  <c r="Q6257" i="7"/>
  <c r="Q6258" i="7"/>
  <c r="Q6259" i="7"/>
  <c r="Q6260" i="7"/>
  <c r="Q6261" i="7"/>
  <c r="Q6262" i="7"/>
  <c r="Q6263" i="7"/>
  <c r="Q6264" i="7"/>
  <c r="Q6265" i="7"/>
  <c r="Q6266" i="7"/>
  <c r="Q6267" i="7"/>
  <c r="Q6268" i="7"/>
  <c r="Q6269" i="7"/>
  <c r="Q6270" i="7"/>
  <c r="Q6271" i="7"/>
  <c r="Q6272" i="7"/>
  <c r="Q6273" i="7"/>
  <c r="Q6274" i="7"/>
  <c r="Q6275" i="7"/>
  <c r="Q6276" i="7"/>
  <c r="Q6277" i="7"/>
  <c r="Q6278" i="7"/>
  <c r="Q6279" i="7"/>
  <c r="Q6280" i="7"/>
  <c r="Q6281" i="7"/>
  <c r="Q6282" i="7"/>
  <c r="Q6283" i="7"/>
  <c r="Q6284" i="7"/>
  <c r="Q6285" i="7"/>
  <c r="Q6286" i="7"/>
  <c r="Q6287" i="7"/>
  <c r="Q6288" i="7"/>
  <c r="Q6289" i="7"/>
  <c r="Q6290" i="7"/>
  <c r="Q6291" i="7"/>
  <c r="Q6292" i="7"/>
  <c r="Q6293" i="7"/>
  <c r="Q6294" i="7"/>
  <c r="Q6295" i="7"/>
  <c r="Q6296" i="7"/>
  <c r="Q6297" i="7"/>
  <c r="Q6298" i="7"/>
  <c r="Q6299" i="7"/>
  <c r="Q6300" i="7"/>
  <c r="Q6301" i="7"/>
  <c r="Q6302" i="7"/>
  <c r="Q6303" i="7"/>
  <c r="Q6304" i="7"/>
  <c r="Q6305" i="7"/>
  <c r="Q6306" i="7"/>
  <c r="Q6307" i="7"/>
  <c r="Q6308" i="7"/>
  <c r="Q6309" i="7"/>
  <c r="Q6310" i="7"/>
  <c r="Q6311" i="7"/>
  <c r="Q6312" i="7"/>
  <c r="Q6313" i="7"/>
  <c r="Q6314" i="7"/>
  <c r="Q6315" i="7"/>
  <c r="Q6316" i="7"/>
  <c r="Q6317" i="7"/>
  <c r="Q6318" i="7"/>
  <c r="Q6319" i="7"/>
  <c r="Q6320" i="7"/>
  <c r="Q6321" i="7"/>
  <c r="Q6322" i="7"/>
  <c r="Q6323" i="7"/>
  <c r="Q6324" i="7"/>
  <c r="Q6325" i="7"/>
  <c r="Q6326" i="7"/>
  <c r="Q6327" i="7"/>
  <c r="Q6328" i="7"/>
  <c r="Q6329" i="7"/>
  <c r="Q6330" i="7"/>
  <c r="Q6331" i="7"/>
  <c r="Q6332" i="7"/>
  <c r="Q6333" i="7"/>
  <c r="Q6334" i="7"/>
  <c r="Q6335" i="7"/>
  <c r="Q6336" i="7"/>
  <c r="Q6337" i="7"/>
  <c r="Q6338" i="7"/>
  <c r="Q6339" i="7"/>
  <c r="Q6340" i="7"/>
  <c r="Q6341" i="7"/>
  <c r="Q6342" i="7"/>
  <c r="Q6343" i="7"/>
  <c r="Q6344" i="7"/>
  <c r="Q6345" i="7"/>
  <c r="Q6346" i="7"/>
  <c r="Q6347" i="7"/>
  <c r="Q6348" i="7"/>
  <c r="Q6349" i="7"/>
  <c r="Q6350" i="7"/>
  <c r="Q6351" i="7"/>
  <c r="Q6352" i="7"/>
  <c r="Q6353" i="7"/>
  <c r="Q6354" i="7"/>
  <c r="Q6355" i="7"/>
  <c r="Q6356" i="7"/>
  <c r="Q6357" i="7"/>
  <c r="Q6358" i="7"/>
  <c r="Q6359" i="7"/>
  <c r="Q6360" i="7"/>
  <c r="Q6361" i="7"/>
  <c r="Q6362" i="7"/>
  <c r="Q6363" i="7"/>
  <c r="Q6364" i="7"/>
  <c r="Q6365" i="7"/>
  <c r="Q6366" i="7"/>
  <c r="Q6367" i="7"/>
  <c r="Q6368" i="7"/>
  <c r="Q6369" i="7"/>
  <c r="Q6370" i="7"/>
  <c r="Q6371" i="7"/>
  <c r="Q6372" i="7"/>
  <c r="Q6373" i="7"/>
  <c r="Q6374" i="7"/>
  <c r="Q6375" i="7"/>
  <c r="Q6376" i="7"/>
  <c r="Q6377" i="7"/>
  <c r="Q6378" i="7"/>
  <c r="Q6379" i="7"/>
  <c r="Q6380" i="7"/>
  <c r="Q6381" i="7"/>
  <c r="Q6382" i="7"/>
  <c r="Q6383" i="7"/>
  <c r="Q6384" i="7"/>
  <c r="Q6385" i="7"/>
  <c r="Q6386" i="7"/>
  <c r="Q6387" i="7"/>
  <c r="Q6388" i="7"/>
  <c r="Q6389" i="7"/>
  <c r="Q6390" i="7"/>
  <c r="Q6391" i="7"/>
  <c r="Q6392" i="7"/>
  <c r="Q6393" i="7"/>
  <c r="Q6394" i="7"/>
  <c r="Q6395" i="7"/>
  <c r="Q6396" i="7"/>
  <c r="Q6397" i="7"/>
  <c r="Q6398" i="7"/>
  <c r="Q6399" i="7"/>
  <c r="Q6400" i="7"/>
  <c r="Q6401" i="7"/>
  <c r="Q6402" i="7"/>
  <c r="Q6403" i="7"/>
  <c r="Q6404" i="7"/>
  <c r="Q6405" i="7"/>
  <c r="Q6406" i="7"/>
  <c r="Q6407" i="7"/>
  <c r="Q6408" i="7"/>
  <c r="Q6409" i="7"/>
  <c r="Q6410" i="7"/>
  <c r="Q6411" i="7"/>
  <c r="Q6412" i="7"/>
  <c r="Q6413" i="7"/>
  <c r="Q6414" i="7"/>
  <c r="Q6415" i="7"/>
  <c r="Q6416" i="7"/>
  <c r="Q6417" i="7"/>
  <c r="Q6418" i="7"/>
  <c r="Q6419" i="7"/>
  <c r="Q6420" i="7"/>
  <c r="Q6421" i="7"/>
  <c r="Q6422" i="7"/>
  <c r="Q6423" i="7"/>
  <c r="Q6424" i="7"/>
  <c r="Q6425" i="7"/>
  <c r="Q6426" i="7"/>
  <c r="Q6427" i="7"/>
  <c r="Q6428" i="7"/>
  <c r="Q6429" i="7"/>
  <c r="Q6430" i="7"/>
  <c r="Q6431" i="7"/>
  <c r="Q6432" i="7"/>
  <c r="Q6433" i="7"/>
  <c r="Q6434" i="7"/>
  <c r="Q6435" i="7"/>
  <c r="Q6436" i="7"/>
  <c r="Q6437" i="7"/>
  <c r="Q6438" i="7"/>
  <c r="Q6439" i="7"/>
  <c r="Q6440" i="7"/>
  <c r="Q6441" i="7"/>
  <c r="Q6442" i="7"/>
  <c r="Q6443" i="7"/>
  <c r="Q6444" i="7"/>
  <c r="Q6445" i="7"/>
  <c r="Q6446" i="7"/>
  <c r="Q6447" i="7"/>
  <c r="Q6448" i="7"/>
  <c r="Q6449" i="7"/>
  <c r="Q6450" i="7"/>
  <c r="Q6451" i="7"/>
  <c r="Q6452" i="7"/>
  <c r="Q6453" i="7"/>
  <c r="Q6454" i="7"/>
  <c r="Q6455" i="7"/>
  <c r="Q6456" i="7"/>
  <c r="Q6457" i="7"/>
  <c r="Q6458" i="7"/>
  <c r="Q6459" i="7"/>
  <c r="Q6460" i="7"/>
  <c r="Q6461" i="7"/>
  <c r="Q6462" i="7"/>
  <c r="Q6463" i="7"/>
  <c r="Q6464" i="7"/>
  <c r="Q6465" i="7"/>
  <c r="Q6466" i="7"/>
  <c r="Q6467" i="7"/>
  <c r="Q6468" i="7"/>
  <c r="Q6469" i="7"/>
  <c r="Q6470" i="7"/>
  <c r="Q6471" i="7"/>
  <c r="Q6472" i="7"/>
  <c r="Q6473" i="7"/>
  <c r="Q6474" i="7"/>
  <c r="Q6475" i="7"/>
  <c r="Q6476" i="7"/>
  <c r="Q6477" i="7"/>
  <c r="Q6478" i="7"/>
  <c r="Q6479" i="7"/>
  <c r="Q6480" i="7"/>
  <c r="Q6481" i="7"/>
  <c r="Q6482" i="7"/>
  <c r="Q6483" i="7"/>
  <c r="Q6484" i="7"/>
  <c r="Q6485" i="7"/>
  <c r="Q6486" i="7"/>
  <c r="Q6487" i="7"/>
  <c r="Q6488" i="7"/>
  <c r="Q6489" i="7"/>
  <c r="Q6490" i="7"/>
  <c r="Q6491" i="7"/>
  <c r="Q6492" i="7"/>
  <c r="Q6493" i="7"/>
  <c r="Q6494" i="7"/>
  <c r="Q6495" i="7"/>
  <c r="Q6496" i="7"/>
  <c r="Q6497" i="7"/>
  <c r="Q6498" i="7"/>
  <c r="Q6499" i="7"/>
  <c r="Q6500" i="7"/>
  <c r="Q6501" i="7"/>
  <c r="Q6502" i="7"/>
  <c r="Q6503" i="7"/>
  <c r="Q6504" i="7"/>
  <c r="Q6505" i="7"/>
  <c r="Q6506" i="7"/>
  <c r="Q6507" i="7"/>
  <c r="Q6508" i="7"/>
  <c r="Q6509" i="7"/>
  <c r="Q6510" i="7"/>
  <c r="Q6511" i="7"/>
  <c r="Q6512" i="7"/>
  <c r="Q6513" i="7"/>
  <c r="Q6514" i="7"/>
  <c r="Q6515" i="7"/>
  <c r="Q6516" i="7"/>
  <c r="Q6517" i="7"/>
  <c r="Q6518" i="7"/>
  <c r="Q6519" i="7"/>
  <c r="Q6520" i="7"/>
  <c r="Q6521" i="7"/>
  <c r="Q6522" i="7"/>
  <c r="Q6523" i="7"/>
  <c r="Q6524" i="7"/>
  <c r="Q6525" i="7"/>
  <c r="Q6526" i="7"/>
  <c r="Q6527" i="7"/>
  <c r="Q6528" i="7"/>
  <c r="Q6529" i="7"/>
  <c r="Q6530" i="7"/>
  <c r="Q6531" i="7"/>
  <c r="Q6532" i="7"/>
  <c r="Q6533" i="7"/>
  <c r="Q6534" i="7"/>
  <c r="Q6535" i="7"/>
  <c r="Q6536" i="7"/>
  <c r="Q6537" i="7"/>
  <c r="Q6538" i="7"/>
  <c r="Q6539" i="7"/>
  <c r="Q6540" i="7"/>
  <c r="Q6541" i="7"/>
  <c r="Q6542" i="7"/>
  <c r="Q6543" i="7"/>
  <c r="Q6544" i="7"/>
  <c r="Q6545" i="7"/>
  <c r="Q6546" i="7"/>
  <c r="Q6547" i="7"/>
  <c r="Q6548" i="7"/>
  <c r="Q6549" i="7"/>
  <c r="Q6550" i="7"/>
  <c r="Q6551" i="7"/>
  <c r="Q6552" i="7"/>
  <c r="Q6553" i="7"/>
  <c r="Q6554" i="7"/>
  <c r="Q6555" i="7"/>
  <c r="Q6556" i="7"/>
  <c r="Q6557" i="7"/>
  <c r="Q6558" i="7"/>
  <c r="Q6559" i="7"/>
  <c r="Q6560" i="7"/>
  <c r="Q6561" i="7"/>
  <c r="Q6562" i="7"/>
  <c r="Q6563" i="7"/>
  <c r="Q6564" i="7"/>
  <c r="Q6565" i="7"/>
  <c r="Q6566" i="7"/>
  <c r="Q6567" i="7"/>
  <c r="Q6568" i="7"/>
  <c r="Q6569" i="7"/>
  <c r="Q6570" i="7"/>
  <c r="Q6571" i="7"/>
  <c r="Q6572" i="7"/>
  <c r="Q6573" i="7"/>
  <c r="Q6574" i="7"/>
  <c r="Q6575" i="7"/>
  <c r="Q6576" i="7"/>
  <c r="Q6577" i="7"/>
  <c r="Q6578" i="7"/>
  <c r="Q6579" i="7"/>
  <c r="Q6580" i="7"/>
  <c r="Q6581" i="7"/>
  <c r="Q6582" i="7"/>
  <c r="Q6583" i="7"/>
  <c r="Q6584" i="7"/>
  <c r="Q6585" i="7"/>
  <c r="Q6586" i="7"/>
  <c r="Q6587" i="7"/>
  <c r="Q6588" i="7"/>
  <c r="Q6589" i="7"/>
  <c r="Q6590" i="7"/>
  <c r="Q6591" i="7"/>
  <c r="Q6592" i="7"/>
  <c r="Q6593" i="7"/>
  <c r="Q6594" i="7"/>
  <c r="Q6595" i="7"/>
  <c r="Q6596" i="7"/>
  <c r="Q6597" i="7"/>
  <c r="Q6598" i="7"/>
  <c r="Q6599" i="7"/>
  <c r="Q6600" i="7"/>
  <c r="Q6601" i="7"/>
  <c r="Q6602" i="7"/>
  <c r="Q6603" i="7"/>
  <c r="Q6604" i="7"/>
  <c r="Q6605" i="7"/>
  <c r="Q6606" i="7"/>
  <c r="Q6607" i="7"/>
  <c r="Q6608" i="7"/>
  <c r="Q6609" i="7"/>
  <c r="Q6610" i="7"/>
  <c r="Q6611" i="7"/>
  <c r="Q6612" i="7"/>
  <c r="Q6613" i="7"/>
  <c r="Q6614" i="7"/>
  <c r="Q6615" i="7"/>
  <c r="Q6616" i="7"/>
  <c r="Q6617" i="7"/>
  <c r="Q6618" i="7"/>
  <c r="Q6619" i="7"/>
  <c r="Q6620" i="7"/>
  <c r="Q6621" i="7"/>
  <c r="Q6622" i="7"/>
  <c r="Q6623" i="7"/>
  <c r="Q6624" i="7"/>
  <c r="Q6625" i="7"/>
  <c r="Q6626" i="7"/>
  <c r="Q6627" i="7"/>
  <c r="Q6628" i="7"/>
  <c r="Q6629" i="7"/>
  <c r="Q6630" i="7"/>
  <c r="Q6631" i="7"/>
  <c r="Q6632" i="7"/>
  <c r="Q6633" i="7"/>
  <c r="Q6634" i="7"/>
  <c r="Q6635" i="7"/>
  <c r="Q6636" i="7"/>
  <c r="Q6637" i="7"/>
  <c r="Q6638" i="7"/>
  <c r="Q6639" i="7"/>
  <c r="Q6640" i="7"/>
  <c r="Q6641" i="7"/>
  <c r="Q6642" i="7"/>
  <c r="Q6643" i="7"/>
  <c r="Q6644" i="7"/>
  <c r="Q6645" i="7"/>
  <c r="Q6646" i="7"/>
  <c r="Q6647" i="7"/>
  <c r="Q6648" i="7"/>
  <c r="Q6649" i="7"/>
  <c r="Q6650" i="7"/>
  <c r="Q6651" i="7"/>
  <c r="Q6652" i="7"/>
  <c r="Q6653" i="7"/>
  <c r="Q6654" i="7"/>
  <c r="Q6655" i="7"/>
  <c r="Q6656" i="7"/>
  <c r="Q6657" i="7"/>
  <c r="Q6658" i="7"/>
  <c r="Q6659" i="7"/>
  <c r="Q6660" i="7"/>
  <c r="Q6661" i="7"/>
  <c r="Q6662" i="7"/>
  <c r="Q6663" i="7"/>
  <c r="Q6664" i="7"/>
  <c r="Q6665" i="7"/>
  <c r="Q6666" i="7"/>
  <c r="Q6667" i="7"/>
  <c r="Q6668" i="7"/>
  <c r="Q6669" i="7"/>
  <c r="Q6670" i="7"/>
  <c r="Q6671" i="7"/>
  <c r="Q6672" i="7"/>
  <c r="Q6673" i="7"/>
  <c r="Q6674" i="7"/>
  <c r="Q6675" i="7"/>
  <c r="Q6676" i="7"/>
  <c r="Q6677" i="7"/>
  <c r="Q6678" i="7"/>
  <c r="Q6679" i="7"/>
  <c r="Q6680" i="7"/>
  <c r="Q6681" i="7"/>
  <c r="Q6682" i="7"/>
  <c r="Q6683" i="7"/>
  <c r="Q6684" i="7"/>
  <c r="Q6685" i="7"/>
  <c r="Q6686" i="7"/>
  <c r="Q6687" i="7"/>
  <c r="Q6688" i="7"/>
  <c r="Q6689" i="7"/>
  <c r="Q6690" i="7"/>
  <c r="Q6691" i="7"/>
  <c r="Q6692" i="7"/>
  <c r="Q6693" i="7"/>
  <c r="Q6694" i="7"/>
  <c r="Q6695" i="7"/>
  <c r="Q6696" i="7"/>
  <c r="Q6697" i="7"/>
  <c r="Q6698" i="7"/>
  <c r="Q6699" i="7"/>
  <c r="Q6700" i="7"/>
  <c r="Q6701" i="7"/>
  <c r="Q6702" i="7"/>
  <c r="Q6703" i="7"/>
  <c r="Q6704" i="7"/>
  <c r="Q6705" i="7"/>
  <c r="Q6706" i="7"/>
  <c r="Q6707" i="7"/>
  <c r="Q6708" i="7"/>
  <c r="Q6709" i="7"/>
  <c r="Q6710" i="7"/>
  <c r="Q6711" i="7"/>
  <c r="Q6712" i="7"/>
  <c r="Q6713" i="7"/>
  <c r="Q6714" i="7"/>
  <c r="Q6715" i="7"/>
  <c r="Q6716" i="7"/>
  <c r="Q6717" i="7"/>
  <c r="Q6718" i="7"/>
  <c r="Q6719" i="7"/>
  <c r="Q6720" i="7"/>
  <c r="Q6721" i="7"/>
  <c r="Q6722" i="7"/>
  <c r="Q6723" i="7"/>
  <c r="Q6724" i="7"/>
  <c r="Q6725" i="7"/>
  <c r="Q6726" i="7"/>
  <c r="Q6727" i="7"/>
  <c r="Q6728" i="7"/>
  <c r="Q6729" i="7"/>
  <c r="Q6730" i="7"/>
  <c r="Q6731" i="7"/>
  <c r="Q6732" i="7"/>
  <c r="Q6733" i="7"/>
  <c r="Q6734" i="7"/>
  <c r="Q6735" i="7"/>
  <c r="Q6736" i="7"/>
  <c r="Q6737" i="7"/>
  <c r="Q6738" i="7"/>
  <c r="Q6739" i="7"/>
  <c r="Q6740" i="7"/>
  <c r="Q6741" i="7"/>
  <c r="Q6742" i="7"/>
  <c r="Q6743" i="7"/>
  <c r="Q6744" i="7"/>
  <c r="Q6745" i="7"/>
  <c r="Q6746" i="7"/>
  <c r="Q6747" i="7"/>
  <c r="Q6748" i="7"/>
  <c r="Q6749" i="7"/>
  <c r="Q6750" i="7"/>
  <c r="Q6751" i="7"/>
  <c r="Q6752" i="7"/>
  <c r="Q6753" i="7"/>
  <c r="Q6754" i="7"/>
  <c r="Q6755" i="7"/>
  <c r="Q6756" i="7"/>
  <c r="Q6757" i="7"/>
  <c r="Q6758" i="7"/>
  <c r="Q6759" i="7"/>
  <c r="Q6760" i="7"/>
  <c r="Q6761" i="7"/>
  <c r="Q6762" i="7"/>
  <c r="Q6763" i="7"/>
  <c r="Q6764" i="7"/>
  <c r="Q6765" i="7"/>
  <c r="Q6766" i="7"/>
  <c r="Q6767" i="7"/>
  <c r="Q6768" i="7"/>
  <c r="Q6769" i="7"/>
  <c r="Q6770" i="7"/>
  <c r="Q6771" i="7"/>
  <c r="Q6772" i="7"/>
  <c r="Q6773" i="7"/>
  <c r="Q6774" i="7"/>
  <c r="Q6775" i="7"/>
  <c r="Q6776" i="7"/>
  <c r="Q6777" i="7"/>
  <c r="Q6778" i="7"/>
  <c r="Q6779" i="7"/>
  <c r="Q6780" i="7"/>
  <c r="Q6781" i="7"/>
  <c r="Q6782" i="7"/>
  <c r="Q6783" i="7"/>
  <c r="Q6784" i="7"/>
  <c r="Q6785" i="7"/>
  <c r="Q6786" i="7"/>
  <c r="Q6787" i="7"/>
  <c r="Q6788" i="7"/>
  <c r="Q6789" i="7"/>
  <c r="Q6790" i="7"/>
  <c r="Q6791" i="7"/>
  <c r="Q6792" i="7"/>
  <c r="Q6793" i="7"/>
  <c r="Q6794" i="7"/>
  <c r="Q6795" i="7"/>
  <c r="Q6796" i="7"/>
  <c r="Q6797" i="7"/>
  <c r="Q6798" i="7"/>
  <c r="Q6799" i="7"/>
  <c r="Q6800" i="7"/>
  <c r="Q6801" i="7"/>
  <c r="Q6802" i="7"/>
  <c r="Q6803" i="7"/>
  <c r="Q6804" i="7"/>
  <c r="Q6805" i="7"/>
  <c r="Q6806" i="7"/>
  <c r="Q6807" i="7"/>
  <c r="Q6808" i="7"/>
  <c r="Q6809" i="7"/>
  <c r="Q6810" i="7"/>
  <c r="Q6811" i="7"/>
  <c r="Q6812" i="7"/>
  <c r="Q6813" i="7"/>
  <c r="Q6814" i="7"/>
  <c r="Q6815" i="7"/>
  <c r="Q6816" i="7"/>
  <c r="Q6817" i="7"/>
  <c r="Q6818" i="7"/>
  <c r="Q6819" i="7"/>
  <c r="Q6820" i="7"/>
  <c r="Q6821" i="7"/>
  <c r="Q6822" i="7"/>
  <c r="Q6823" i="7"/>
  <c r="Q6824" i="7"/>
  <c r="Q6825" i="7"/>
  <c r="Q6826" i="7"/>
  <c r="Q6827" i="7"/>
  <c r="Q6828" i="7"/>
  <c r="Q6829" i="7"/>
  <c r="Q6830" i="7"/>
  <c r="Q6831" i="7"/>
  <c r="Q6832" i="7"/>
  <c r="Q6833" i="7"/>
  <c r="Q6834" i="7"/>
  <c r="Q6835" i="7"/>
  <c r="Q6836" i="7"/>
  <c r="Q6837" i="7"/>
  <c r="Q6838" i="7"/>
  <c r="Q6839" i="7"/>
  <c r="Q6840" i="7"/>
  <c r="Q6841" i="7"/>
  <c r="Q6842" i="7"/>
  <c r="Q6843" i="7"/>
  <c r="Q6844" i="7"/>
  <c r="Q6845" i="7"/>
  <c r="Q6846" i="7"/>
  <c r="Q6847" i="7"/>
  <c r="Q6848" i="7"/>
  <c r="Q6849" i="7"/>
  <c r="Q6850" i="7"/>
  <c r="Q6851" i="7"/>
  <c r="Q6852" i="7"/>
  <c r="Q6853" i="7"/>
  <c r="Q6854" i="7"/>
  <c r="Q6855" i="7"/>
  <c r="Q6856" i="7"/>
  <c r="Q6857" i="7"/>
  <c r="Q6858" i="7"/>
  <c r="Q6859" i="7"/>
  <c r="Q6860" i="7"/>
  <c r="Q6861" i="7"/>
  <c r="Q6862" i="7"/>
  <c r="Q6863" i="7"/>
  <c r="Q6864" i="7"/>
  <c r="Q6865" i="7"/>
  <c r="Q6866" i="7"/>
  <c r="Q6867" i="7"/>
  <c r="Q6868" i="7"/>
  <c r="Q6869" i="7"/>
  <c r="Q6870" i="7"/>
  <c r="Q6871" i="7"/>
  <c r="Q6872" i="7"/>
  <c r="Q6873" i="7"/>
  <c r="Q6874" i="7"/>
  <c r="Q6875" i="7"/>
  <c r="Q6876" i="7"/>
  <c r="Q6877" i="7"/>
  <c r="Q6878" i="7"/>
  <c r="Q6879" i="7"/>
  <c r="Q6880" i="7"/>
  <c r="Q6881" i="7"/>
  <c r="Q6882" i="7"/>
  <c r="Q6883" i="7"/>
  <c r="Q6884" i="7"/>
  <c r="Q6885" i="7"/>
  <c r="Q6886" i="7"/>
  <c r="Q6887" i="7"/>
  <c r="Q6888" i="7"/>
  <c r="Q6889" i="7"/>
  <c r="Q6890" i="7"/>
  <c r="Q6891" i="7"/>
  <c r="Q6892" i="7"/>
  <c r="Q6893" i="7"/>
  <c r="Q6894" i="7"/>
  <c r="Q6895" i="7"/>
  <c r="Q6896" i="7"/>
  <c r="Q6897" i="7"/>
  <c r="Q6898" i="7"/>
  <c r="Q6899" i="7"/>
  <c r="Q6900" i="7"/>
  <c r="Q6901" i="7"/>
  <c r="Q6902" i="7"/>
  <c r="Q6903" i="7"/>
  <c r="Q6904" i="7"/>
  <c r="Q6905" i="7"/>
  <c r="Q6906" i="7"/>
  <c r="Q6907" i="7"/>
  <c r="Q6908" i="7"/>
  <c r="Q6909" i="7"/>
  <c r="Q6910" i="7"/>
  <c r="Q6911" i="7"/>
  <c r="Q6912" i="7"/>
  <c r="Q6913" i="7"/>
  <c r="Q6914" i="7"/>
  <c r="Q6915" i="7"/>
  <c r="Q6916" i="7"/>
  <c r="Q6917" i="7"/>
  <c r="Q6918" i="7"/>
  <c r="Q6919" i="7"/>
  <c r="Q6920" i="7"/>
  <c r="Q6921" i="7"/>
  <c r="Q6922" i="7"/>
  <c r="Q6923" i="7"/>
  <c r="Q6924" i="7"/>
  <c r="Q6925" i="7"/>
  <c r="Q6926" i="7"/>
  <c r="Q6927" i="7"/>
  <c r="Q6928" i="7"/>
  <c r="Q6929" i="7"/>
  <c r="Q6930" i="7"/>
  <c r="Q6931" i="7"/>
  <c r="Q6932" i="7"/>
  <c r="Q6933" i="7"/>
  <c r="Q6934" i="7"/>
  <c r="Q6935" i="7"/>
  <c r="Q6936" i="7"/>
  <c r="Q6937" i="7"/>
  <c r="Q6938" i="7"/>
  <c r="Q6939" i="7"/>
  <c r="Q6940" i="7"/>
  <c r="Q6941" i="7"/>
  <c r="Q6942" i="7"/>
  <c r="Q6943" i="7"/>
  <c r="Q6944" i="7"/>
  <c r="Q6945" i="7"/>
  <c r="Q6946" i="7"/>
  <c r="Q6947" i="7"/>
  <c r="Q6948" i="7"/>
  <c r="Q6949" i="7"/>
  <c r="Q6950" i="7"/>
  <c r="Q6951" i="7"/>
  <c r="Q6952" i="7"/>
  <c r="Q6953" i="7"/>
  <c r="Q6954" i="7"/>
  <c r="Q6955" i="7"/>
  <c r="Q6956" i="7"/>
  <c r="Q6957" i="7"/>
  <c r="Q6958" i="7"/>
  <c r="Q6959" i="7"/>
  <c r="Q6960" i="7"/>
  <c r="Q6961" i="7"/>
  <c r="Q6962" i="7"/>
  <c r="Q6963" i="7"/>
  <c r="Q6964" i="7"/>
  <c r="Q6965" i="7"/>
  <c r="Q6966" i="7"/>
  <c r="Q6967" i="7"/>
  <c r="Q6968" i="7"/>
  <c r="Q6969" i="7"/>
  <c r="Q6970" i="7"/>
  <c r="Q6971" i="7"/>
  <c r="Q6972" i="7"/>
  <c r="Q6973" i="7"/>
  <c r="Q6974" i="7"/>
  <c r="Q6975" i="7"/>
  <c r="Q6976" i="7"/>
  <c r="Q6977" i="7"/>
  <c r="Q6978" i="7"/>
  <c r="Q6979" i="7"/>
  <c r="Q6980" i="7"/>
  <c r="Q6981" i="7"/>
  <c r="Q6982" i="7"/>
  <c r="Q6983" i="7"/>
  <c r="Q6984" i="7"/>
  <c r="Q6985" i="7"/>
  <c r="Q6986" i="7"/>
  <c r="Q6987" i="7"/>
  <c r="Q6988" i="7"/>
  <c r="Q6989" i="7"/>
  <c r="Q6990" i="7"/>
  <c r="Q6991" i="7"/>
  <c r="Q6992" i="7"/>
  <c r="Q6993" i="7"/>
  <c r="Q6994" i="7"/>
  <c r="Q6995" i="7"/>
  <c r="Q6996" i="7"/>
  <c r="Q6997" i="7"/>
  <c r="Q6998" i="7"/>
  <c r="Q6999" i="7"/>
  <c r="Q7000" i="7"/>
  <c r="Q7001" i="7"/>
  <c r="Q7002" i="7"/>
  <c r="Q7003" i="7"/>
  <c r="Q7004" i="7"/>
  <c r="Q7005" i="7"/>
  <c r="Q7006" i="7"/>
  <c r="Q7007" i="7"/>
  <c r="Q7008" i="7"/>
  <c r="Q7009" i="7"/>
  <c r="Q7010" i="7"/>
  <c r="Q7011" i="7"/>
  <c r="Q7012" i="7"/>
  <c r="Q7013" i="7"/>
  <c r="Q7014" i="7"/>
  <c r="Q7015" i="7"/>
  <c r="Q7016" i="7"/>
  <c r="Q7017" i="7"/>
  <c r="Q7018" i="7"/>
  <c r="Q7019" i="7"/>
  <c r="Q7020" i="7"/>
  <c r="Q7021" i="7"/>
  <c r="Q7022" i="7"/>
  <c r="Q7023" i="7"/>
  <c r="Q7024" i="7"/>
  <c r="Q7025" i="7"/>
  <c r="Q7026" i="7"/>
  <c r="Q7027" i="7"/>
  <c r="Q7028" i="7"/>
  <c r="Q7029" i="7"/>
  <c r="Q7030" i="7"/>
  <c r="Q7031" i="7"/>
  <c r="Q7032" i="7"/>
  <c r="Q7033" i="7"/>
  <c r="Q7034" i="7"/>
  <c r="Q7035" i="7"/>
  <c r="Q7036" i="7"/>
  <c r="Q7037" i="7"/>
  <c r="Q7038" i="7"/>
  <c r="Q7039" i="7"/>
  <c r="Q7040" i="7"/>
  <c r="Q7041" i="7"/>
  <c r="Q7042" i="7"/>
  <c r="Q7043" i="7"/>
  <c r="Q7044" i="7"/>
  <c r="Q7045" i="7"/>
  <c r="Q7046" i="7"/>
  <c r="Q7047" i="7"/>
  <c r="Q7048" i="7"/>
  <c r="Q7049" i="7"/>
  <c r="Q7050" i="7"/>
  <c r="Q7051" i="7"/>
  <c r="Q7052" i="7"/>
  <c r="Q7053" i="7"/>
  <c r="Q7054" i="7"/>
  <c r="Q7055" i="7"/>
  <c r="Q7056" i="7"/>
  <c r="Q7057" i="7"/>
  <c r="Q7058" i="7"/>
  <c r="Q7059" i="7"/>
  <c r="Q7060" i="7"/>
  <c r="Q7061" i="7"/>
  <c r="Q7062" i="7"/>
  <c r="Q7063" i="7"/>
  <c r="Q7064" i="7"/>
  <c r="Q7065" i="7"/>
  <c r="Q7066" i="7"/>
  <c r="Q7067" i="7"/>
  <c r="Q7068" i="7"/>
  <c r="Q7069" i="7"/>
  <c r="Q7070" i="7"/>
  <c r="Q7071" i="7"/>
  <c r="Q7072" i="7"/>
  <c r="Q7073" i="7"/>
  <c r="Q7074" i="7"/>
  <c r="Q7075" i="7"/>
  <c r="Q7076" i="7"/>
  <c r="Q7077" i="7"/>
  <c r="Q7078" i="7"/>
  <c r="Q7079" i="7"/>
  <c r="Q7080" i="7"/>
  <c r="Q7081" i="7"/>
  <c r="Q7082" i="7"/>
  <c r="Q7083" i="7"/>
  <c r="Q7084" i="7"/>
  <c r="Q7085" i="7"/>
  <c r="Q7086" i="7"/>
  <c r="Q7087" i="7"/>
  <c r="Q7088" i="7"/>
  <c r="Q7089" i="7"/>
  <c r="Q7090" i="7"/>
  <c r="Q7091" i="7"/>
  <c r="Q7092" i="7"/>
  <c r="Q7093" i="7"/>
  <c r="Q7094" i="7"/>
  <c r="Q7095" i="7"/>
  <c r="Q7096" i="7"/>
  <c r="Q7097" i="7"/>
  <c r="Q7098" i="7"/>
  <c r="Q7099" i="7"/>
  <c r="Q7100" i="7"/>
  <c r="Q7101" i="7"/>
  <c r="Q7102" i="7"/>
  <c r="Q7103" i="7"/>
  <c r="Q7104" i="7"/>
  <c r="Q7105" i="7"/>
  <c r="Q7106" i="7"/>
  <c r="Q7107" i="7"/>
  <c r="Q7108" i="7"/>
  <c r="Q7109" i="7"/>
  <c r="Q7110" i="7"/>
  <c r="Q7111" i="7"/>
  <c r="Q7112" i="7"/>
  <c r="Q7113" i="7"/>
  <c r="Q7114" i="7"/>
  <c r="Q7115" i="7"/>
  <c r="Q7116" i="7"/>
  <c r="Q7117" i="7"/>
  <c r="Q7118" i="7"/>
  <c r="Q7119" i="7"/>
  <c r="Q7120" i="7"/>
  <c r="Q7121" i="7"/>
  <c r="Q7122" i="7"/>
  <c r="Q7123" i="7"/>
  <c r="Q7124" i="7"/>
  <c r="Q7125" i="7"/>
  <c r="Q7126" i="7"/>
  <c r="Q7127" i="7"/>
  <c r="Q7128" i="7"/>
  <c r="Q7129" i="7"/>
  <c r="Q7130" i="7"/>
  <c r="Q7131" i="7"/>
  <c r="Q7132" i="7"/>
  <c r="Q7133" i="7"/>
  <c r="Q7134" i="7"/>
  <c r="Q7135" i="7"/>
  <c r="Q7136" i="7"/>
  <c r="Q7137" i="7"/>
  <c r="Q7138" i="7"/>
  <c r="Q7139" i="7"/>
  <c r="Q7140" i="7"/>
  <c r="Q7141" i="7"/>
  <c r="Q7142" i="7"/>
  <c r="Q7143" i="7"/>
  <c r="Q7144" i="7"/>
  <c r="Q7145" i="7"/>
  <c r="Q7146" i="7"/>
  <c r="Q7147" i="7"/>
  <c r="Q7148" i="7"/>
  <c r="Q7149" i="7"/>
  <c r="Q7150" i="7"/>
  <c r="Q7151" i="7"/>
  <c r="Q7152" i="7"/>
  <c r="Q7153" i="7"/>
  <c r="Q7154" i="7"/>
  <c r="Q7155" i="7"/>
  <c r="Q7156" i="7"/>
  <c r="Q7157" i="7"/>
  <c r="Q7158" i="7"/>
  <c r="Q7159" i="7"/>
  <c r="Q7160" i="7"/>
  <c r="Q7161" i="7"/>
  <c r="Q7162" i="7"/>
  <c r="Q7163" i="7"/>
  <c r="Q7164" i="7"/>
  <c r="Q7165" i="7"/>
  <c r="Q7166" i="7"/>
  <c r="Q7167" i="7"/>
  <c r="Q7168" i="7"/>
  <c r="Q7169" i="7"/>
  <c r="Q7170" i="7"/>
  <c r="Q7171" i="7"/>
  <c r="Q7172" i="7"/>
  <c r="Q7173" i="7"/>
  <c r="Q7174" i="7"/>
  <c r="Q7175" i="7"/>
  <c r="Q7176" i="7"/>
  <c r="Q7177" i="7"/>
  <c r="Q7178" i="7"/>
  <c r="Q7179" i="7"/>
  <c r="Q7180" i="7"/>
  <c r="Q7181" i="7"/>
  <c r="Q7182" i="7"/>
  <c r="Q7183" i="7"/>
  <c r="Q7184" i="7"/>
  <c r="Q7185" i="7"/>
  <c r="Q7186" i="7"/>
  <c r="Q7187" i="7"/>
  <c r="Q7188" i="7"/>
  <c r="Q7189" i="7"/>
  <c r="Q7190" i="7"/>
  <c r="Q7191" i="7"/>
  <c r="Q7192" i="7"/>
  <c r="Q7193" i="7"/>
  <c r="Q7194" i="7"/>
  <c r="Q7195" i="7"/>
  <c r="Q7196" i="7"/>
  <c r="Q7197" i="7"/>
  <c r="Q7198" i="7"/>
  <c r="Q7199" i="7"/>
  <c r="Q7200" i="7"/>
  <c r="Q7201" i="7"/>
  <c r="Q7202" i="7"/>
  <c r="Q7203" i="7"/>
  <c r="Q7204" i="7"/>
  <c r="Q7205" i="7"/>
  <c r="Q7206" i="7"/>
  <c r="Q7207" i="7"/>
  <c r="Q7208" i="7"/>
  <c r="Q7209" i="7"/>
  <c r="Q7210" i="7"/>
  <c r="Q7211" i="7"/>
  <c r="Q7212" i="7"/>
  <c r="Q7213" i="7"/>
  <c r="Q7214" i="7"/>
  <c r="Q7215" i="7"/>
  <c r="Q7216" i="7"/>
  <c r="Q7217" i="7"/>
  <c r="Q7218" i="7"/>
  <c r="Q7219" i="7"/>
  <c r="Q7220" i="7"/>
  <c r="Q7221" i="7"/>
  <c r="Q7222" i="7"/>
  <c r="Q7223" i="7"/>
  <c r="Q7224" i="7"/>
  <c r="Q7225" i="7"/>
  <c r="Q7226" i="7"/>
  <c r="Q7227" i="7"/>
  <c r="Q7228" i="7"/>
  <c r="Q7229" i="7"/>
  <c r="Q7230" i="7"/>
  <c r="Q7231" i="7"/>
  <c r="Q7232" i="7"/>
  <c r="Q7233" i="7"/>
  <c r="Q7234" i="7"/>
  <c r="Q7235" i="7"/>
  <c r="Q7236" i="7"/>
  <c r="Q7237" i="7"/>
  <c r="Q7238" i="7"/>
  <c r="Q7239" i="7"/>
  <c r="Q7240" i="7"/>
  <c r="Q7241" i="7"/>
  <c r="Q7242" i="7"/>
  <c r="Q7243" i="7"/>
  <c r="Q7244" i="7"/>
  <c r="Q7245" i="7"/>
  <c r="Q7246" i="7"/>
  <c r="Q7247" i="7"/>
  <c r="Q7248" i="7"/>
  <c r="Q7249" i="7"/>
  <c r="Q7250" i="7"/>
  <c r="Q7251" i="7"/>
  <c r="Q7252" i="7"/>
  <c r="Q7253" i="7"/>
  <c r="Q7254" i="7"/>
  <c r="Q7255" i="7"/>
  <c r="Q7256" i="7"/>
  <c r="Q7257" i="7"/>
  <c r="Q7258" i="7"/>
  <c r="Q7259" i="7"/>
  <c r="Q7260" i="7"/>
  <c r="Q7261" i="7"/>
  <c r="Q7262" i="7"/>
  <c r="Q7263" i="7"/>
  <c r="Q7264" i="7"/>
  <c r="Q7265" i="7"/>
  <c r="Q7266" i="7"/>
  <c r="Q7267" i="7"/>
  <c r="Q7268" i="7"/>
  <c r="Q7269" i="7"/>
  <c r="Q7270" i="7"/>
  <c r="Q7271" i="7"/>
  <c r="Q7272" i="7"/>
  <c r="Q7273" i="7"/>
  <c r="Q7274" i="7"/>
  <c r="Q7275" i="7"/>
  <c r="Q7276" i="7"/>
  <c r="Q7277" i="7"/>
  <c r="Q7278" i="7"/>
  <c r="Q7279" i="7"/>
  <c r="Q7280" i="7"/>
  <c r="Q7281" i="7"/>
  <c r="Q7282" i="7"/>
  <c r="Q7283" i="7"/>
  <c r="Q7284" i="7"/>
  <c r="Q7285" i="7"/>
  <c r="Q7286" i="7"/>
  <c r="Q7287" i="7"/>
  <c r="Q7288" i="7"/>
  <c r="Q7289" i="7"/>
  <c r="Q7290" i="7"/>
  <c r="Q7291" i="7"/>
  <c r="Q7292" i="7"/>
  <c r="Q7293" i="7"/>
  <c r="Q7294" i="7"/>
  <c r="Q7295" i="7"/>
  <c r="Q7296" i="7"/>
  <c r="Q7297" i="7"/>
  <c r="Q7298" i="7"/>
  <c r="Q7299" i="7"/>
  <c r="Q7300" i="7"/>
  <c r="Q7301" i="7"/>
  <c r="Q7302" i="7"/>
  <c r="Q7303" i="7"/>
  <c r="Q7304" i="7"/>
  <c r="Q7305" i="7"/>
  <c r="Q7306" i="7"/>
  <c r="Q7307" i="7"/>
  <c r="Q7308" i="7"/>
  <c r="Q7309" i="7"/>
  <c r="Q7310" i="7"/>
  <c r="Q7311" i="7"/>
  <c r="Q7312" i="7"/>
  <c r="Q7313" i="7"/>
  <c r="Q7314" i="7"/>
  <c r="Q7315" i="7"/>
  <c r="Q7316" i="7"/>
  <c r="Q7317" i="7"/>
  <c r="Q7318" i="7"/>
  <c r="Q7319" i="7"/>
  <c r="Q7320" i="7"/>
  <c r="Q7321" i="7"/>
  <c r="Q7322" i="7"/>
  <c r="Q7323" i="7"/>
  <c r="Q7324" i="7"/>
  <c r="Q7325" i="7"/>
  <c r="Q7326" i="7"/>
  <c r="Q7327" i="7"/>
  <c r="Q7328" i="7"/>
  <c r="Q7329" i="7"/>
  <c r="Q7330" i="7"/>
  <c r="Q7331" i="7"/>
  <c r="Q7332" i="7"/>
  <c r="Q7333" i="7"/>
  <c r="Q7334" i="7"/>
  <c r="Q7335" i="7"/>
  <c r="Q7336" i="7"/>
  <c r="Q7337" i="7"/>
  <c r="Q7338" i="7"/>
  <c r="Q7339" i="7"/>
  <c r="Q7340" i="7"/>
  <c r="Q7341" i="7"/>
  <c r="Q7342" i="7"/>
  <c r="Q7343" i="7"/>
  <c r="Q7344" i="7"/>
  <c r="Q7345" i="7"/>
  <c r="Q7346" i="7"/>
  <c r="Q7347" i="7"/>
  <c r="Q7348" i="7"/>
  <c r="Q7349" i="7"/>
  <c r="Q7350" i="7"/>
  <c r="Q7351" i="7"/>
  <c r="Q7352" i="7"/>
  <c r="Q7353" i="7"/>
  <c r="Q7354" i="7"/>
  <c r="Q7355" i="7"/>
  <c r="Q7356" i="7"/>
  <c r="Q7357" i="7"/>
  <c r="Q7358" i="7"/>
  <c r="Q7359" i="7"/>
  <c r="Q7360" i="7"/>
  <c r="Q7361" i="7"/>
  <c r="Q7362" i="7"/>
  <c r="Q7363" i="7"/>
  <c r="Q7364" i="7"/>
  <c r="Q7365" i="7"/>
  <c r="Q7366" i="7"/>
  <c r="Q7367" i="7"/>
  <c r="Q7368" i="7"/>
  <c r="Q7369" i="7"/>
  <c r="Q7370" i="7"/>
  <c r="Q7371" i="7"/>
  <c r="Q7372" i="7"/>
  <c r="Q7373" i="7"/>
  <c r="Q7374" i="7"/>
  <c r="Q7375" i="7"/>
  <c r="Q7376" i="7"/>
  <c r="Q7377" i="7"/>
  <c r="Q7378" i="7"/>
  <c r="Q7379" i="7"/>
  <c r="Q7380" i="7"/>
  <c r="Q7381" i="7"/>
  <c r="Q7382" i="7"/>
  <c r="Q7383" i="7"/>
  <c r="Q7384" i="7"/>
  <c r="Q7385" i="7"/>
  <c r="Q7386" i="7"/>
  <c r="Q7387" i="7"/>
  <c r="Q7388" i="7"/>
  <c r="Q7389" i="7"/>
  <c r="Q7390" i="7"/>
  <c r="Q7391" i="7"/>
  <c r="Q7392" i="7"/>
  <c r="Q7393" i="7"/>
  <c r="Q7394" i="7"/>
  <c r="Q7395" i="7"/>
  <c r="Q7396" i="7"/>
  <c r="Q7397" i="7"/>
  <c r="Q7398" i="7"/>
  <c r="Q7399" i="7"/>
  <c r="Q7400" i="7"/>
  <c r="Q7401" i="7"/>
  <c r="Q7402" i="7"/>
  <c r="Q7403" i="7"/>
  <c r="Q7404" i="7"/>
  <c r="Q7405" i="7"/>
  <c r="Q7406" i="7"/>
  <c r="Q7407" i="7"/>
  <c r="Q7408" i="7"/>
  <c r="Q7409" i="7"/>
  <c r="Q7410" i="7"/>
  <c r="Q7411" i="7"/>
  <c r="Q7412" i="7"/>
  <c r="Q7413" i="7"/>
  <c r="Q7414" i="7"/>
  <c r="Q7415" i="7"/>
  <c r="Q7416" i="7"/>
  <c r="Q7417" i="7"/>
  <c r="Q7418" i="7"/>
  <c r="Q7419" i="7"/>
  <c r="Q7420" i="7"/>
  <c r="Q7421" i="7"/>
  <c r="Q7422" i="7"/>
  <c r="Q7423" i="7"/>
  <c r="Q7424" i="7"/>
  <c r="Q7425" i="7"/>
  <c r="Q7426" i="7"/>
  <c r="Q7427" i="7"/>
  <c r="Q7428" i="7"/>
  <c r="Q7429" i="7"/>
  <c r="Q7430" i="7"/>
  <c r="Q7431" i="7"/>
  <c r="Q7432" i="7"/>
  <c r="Q7433" i="7"/>
  <c r="Q7434" i="7"/>
  <c r="Q7435" i="7"/>
  <c r="Q7436" i="7"/>
  <c r="Q7437" i="7"/>
  <c r="Q7438" i="7"/>
  <c r="Q7439" i="7"/>
  <c r="Q7440" i="7"/>
  <c r="Q7441" i="7"/>
  <c r="Q7442" i="7"/>
  <c r="Q7443" i="7"/>
  <c r="Q7444" i="7"/>
  <c r="Q7445" i="7"/>
  <c r="Q7446" i="7"/>
  <c r="Q7447" i="7"/>
  <c r="Q7448" i="7"/>
  <c r="Q7449" i="7"/>
  <c r="Q7450" i="7"/>
  <c r="Q7451" i="7"/>
  <c r="Q7452" i="7"/>
  <c r="Q7453" i="7"/>
  <c r="Q7454" i="7"/>
  <c r="Q7455" i="7"/>
  <c r="Q7456" i="7"/>
  <c r="Q7457" i="7"/>
  <c r="Q7458" i="7"/>
  <c r="Q7459" i="7"/>
  <c r="Q7460" i="7"/>
  <c r="Q7461" i="7"/>
  <c r="Q7462" i="7"/>
  <c r="Q7463" i="7"/>
  <c r="Q7464" i="7"/>
  <c r="Q7465" i="7"/>
  <c r="Q7466" i="7"/>
  <c r="Q7467" i="7"/>
  <c r="Q7468" i="7"/>
  <c r="Q7469" i="7"/>
  <c r="Q7470" i="7"/>
  <c r="Q7471" i="7"/>
  <c r="Q7472" i="7"/>
  <c r="Q7473" i="7"/>
  <c r="Q7474" i="7"/>
  <c r="Q7475" i="7"/>
  <c r="Q7476" i="7"/>
  <c r="Q7477" i="7"/>
  <c r="Q7478" i="7"/>
  <c r="Q7479" i="7"/>
  <c r="Q7480" i="7"/>
  <c r="Q7481" i="7"/>
  <c r="Q7482" i="7"/>
  <c r="Q7483" i="7"/>
  <c r="Q7484" i="7"/>
  <c r="Q7485" i="7"/>
  <c r="Q7486" i="7"/>
  <c r="Q7487" i="7"/>
  <c r="Q7488" i="7"/>
  <c r="Q7489" i="7"/>
  <c r="Q7490" i="7"/>
  <c r="Q7491" i="7"/>
  <c r="Q7492" i="7"/>
  <c r="Q7493" i="7"/>
  <c r="Q7494" i="7"/>
  <c r="Q7495" i="7"/>
  <c r="Q7496" i="7"/>
  <c r="Q7497" i="7"/>
  <c r="Q7498" i="7"/>
  <c r="Q7499" i="7"/>
  <c r="Q7500" i="7"/>
  <c r="Q7501" i="7"/>
  <c r="Q7502" i="7"/>
  <c r="Q7503" i="7"/>
  <c r="Q7504" i="7"/>
  <c r="Q7505" i="7"/>
  <c r="Q7506" i="7"/>
  <c r="Q7507" i="7"/>
  <c r="Q7508" i="7"/>
  <c r="Q7509" i="7"/>
  <c r="Q7510" i="7"/>
  <c r="Q7511" i="7"/>
  <c r="Q7512" i="7"/>
  <c r="Q7513" i="7"/>
  <c r="Q7514" i="7"/>
  <c r="Q7515" i="7"/>
  <c r="Q7516" i="7"/>
  <c r="Q7517" i="7"/>
  <c r="Q7518" i="7"/>
  <c r="Q7519" i="7"/>
  <c r="Q7520" i="7"/>
  <c r="Q7521" i="7"/>
  <c r="Q7522" i="7"/>
  <c r="Q7523" i="7"/>
  <c r="Q7524" i="7"/>
  <c r="Q7525" i="7"/>
  <c r="Q7526" i="7"/>
  <c r="Q7527" i="7"/>
  <c r="Q7528" i="7"/>
  <c r="Q7529" i="7"/>
  <c r="Q7530" i="7"/>
  <c r="Q7531" i="7"/>
  <c r="Q7532" i="7"/>
  <c r="Q7533" i="7"/>
  <c r="Q7534" i="7"/>
  <c r="Q7535" i="7"/>
  <c r="Q7536" i="7"/>
  <c r="Q7537" i="7"/>
  <c r="Q7538" i="7"/>
  <c r="Q7539" i="7"/>
  <c r="Q7540" i="7"/>
  <c r="Q7541" i="7"/>
  <c r="Q7542" i="7"/>
  <c r="Q7543" i="7"/>
  <c r="Q7544" i="7"/>
  <c r="Q7545" i="7"/>
  <c r="Q7546" i="7"/>
  <c r="Q7547" i="7"/>
  <c r="Q7548" i="7"/>
  <c r="Q7549" i="7"/>
  <c r="Q7550" i="7"/>
  <c r="Q7551" i="7"/>
  <c r="Q7552" i="7"/>
  <c r="Q7553" i="7"/>
  <c r="Q7554" i="7"/>
  <c r="Q7555" i="7"/>
  <c r="Q7556" i="7"/>
  <c r="Q7557" i="7"/>
  <c r="Q7558" i="7"/>
  <c r="Q7559" i="7"/>
  <c r="Q7560" i="7"/>
  <c r="Q7561" i="7"/>
  <c r="Q7562" i="7"/>
  <c r="Q7563" i="7"/>
  <c r="Q7564" i="7"/>
  <c r="Q7565" i="7"/>
  <c r="Q7566" i="7"/>
  <c r="Q7567" i="7"/>
  <c r="Q7568" i="7"/>
  <c r="Q7569" i="7"/>
  <c r="Q7570" i="7"/>
  <c r="Q7571" i="7"/>
  <c r="Q7572" i="7"/>
  <c r="Q7573" i="7"/>
  <c r="Q7574" i="7"/>
  <c r="Q7575" i="7"/>
  <c r="Q7576" i="7"/>
  <c r="Q7577" i="7"/>
  <c r="Q7578" i="7"/>
  <c r="Q7579" i="7"/>
  <c r="Q7580" i="7"/>
  <c r="Q7581" i="7"/>
  <c r="Q7582" i="7"/>
  <c r="Q7583" i="7"/>
  <c r="Q7584" i="7"/>
  <c r="Q7585" i="7"/>
  <c r="Q7586" i="7"/>
  <c r="Q7587" i="7"/>
  <c r="Q7588" i="7"/>
  <c r="Q7589" i="7"/>
  <c r="Q7590" i="7"/>
  <c r="Q7591" i="7"/>
  <c r="Q7592" i="7"/>
  <c r="Q7593" i="7"/>
  <c r="Q7594" i="7"/>
  <c r="Q7595" i="7"/>
  <c r="Q7596" i="7"/>
  <c r="Q7597" i="7"/>
  <c r="Q7598" i="7"/>
  <c r="Q7599" i="7"/>
  <c r="Q7600" i="7"/>
  <c r="Q7601" i="7"/>
  <c r="Q7602" i="7"/>
  <c r="Q7603" i="7"/>
  <c r="Q7604" i="7"/>
  <c r="Q7605" i="7"/>
  <c r="Q7606" i="7"/>
  <c r="Q7607" i="7"/>
  <c r="Q7608" i="7"/>
  <c r="Q7609" i="7"/>
  <c r="Q7610" i="7"/>
  <c r="Q7611" i="7"/>
  <c r="Q7612" i="7"/>
  <c r="Q7613" i="7"/>
  <c r="Q7614" i="7"/>
  <c r="Q7615" i="7"/>
  <c r="Q7616" i="7"/>
  <c r="Q7617" i="7"/>
  <c r="Q7618" i="7"/>
  <c r="Q7619" i="7"/>
  <c r="Q7620" i="7"/>
  <c r="Q7621" i="7"/>
  <c r="Q7622" i="7"/>
  <c r="Q7623" i="7"/>
  <c r="Q7624" i="7"/>
  <c r="Q7625" i="7"/>
  <c r="Q7626" i="7"/>
  <c r="Q7627" i="7"/>
  <c r="Q7628" i="7"/>
  <c r="Q7629" i="7"/>
  <c r="Q7630" i="7"/>
  <c r="Q7631" i="7"/>
  <c r="Q7632" i="7"/>
  <c r="Q7633" i="7"/>
  <c r="Q7634" i="7"/>
  <c r="Q7635" i="7"/>
  <c r="Q7636" i="7"/>
  <c r="Q7637" i="7"/>
  <c r="Q7638" i="7"/>
  <c r="Q7639" i="7"/>
  <c r="Q7640" i="7"/>
  <c r="Q7641" i="7"/>
  <c r="Q7642" i="7"/>
  <c r="Q7643" i="7"/>
  <c r="Q7644" i="7"/>
  <c r="Q7645" i="7"/>
  <c r="Q7646" i="7"/>
  <c r="Q7647" i="7"/>
  <c r="Q7648" i="7"/>
  <c r="Q7649" i="7"/>
  <c r="Q7650" i="7"/>
  <c r="Q7651" i="7"/>
  <c r="Q7652" i="7"/>
  <c r="Q7653" i="7"/>
  <c r="Q7654" i="7"/>
  <c r="Q7655" i="7"/>
  <c r="Q7656" i="7"/>
  <c r="Q7657" i="7"/>
  <c r="Q7658" i="7"/>
  <c r="Q7659" i="7"/>
  <c r="Q7660" i="7"/>
  <c r="Q7661" i="7"/>
  <c r="Q7662" i="7"/>
  <c r="Q7663" i="7"/>
  <c r="Q7664" i="7"/>
  <c r="Q7665" i="7"/>
  <c r="Q7666" i="7"/>
  <c r="Q7667" i="7"/>
  <c r="Q7668" i="7"/>
  <c r="Q7669" i="7"/>
  <c r="Q7670" i="7"/>
  <c r="Q7671" i="7"/>
  <c r="Q7672" i="7"/>
  <c r="Q7673" i="7"/>
  <c r="Q7674" i="7"/>
  <c r="Q7675" i="7"/>
  <c r="Q7676" i="7"/>
  <c r="Q7677" i="7"/>
  <c r="Q7678" i="7"/>
  <c r="Q7679" i="7"/>
  <c r="Q7680" i="7"/>
  <c r="Q7681" i="7"/>
  <c r="Q7682" i="7"/>
  <c r="Q7683" i="7"/>
  <c r="Q7684" i="7"/>
  <c r="Q7685" i="7"/>
  <c r="Q7686" i="7"/>
  <c r="Q7687" i="7"/>
  <c r="Q7688" i="7"/>
  <c r="Q7689" i="7"/>
  <c r="Q7690" i="7"/>
  <c r="Q7691" i="7"/>
  <c r="Q7692" i="7"/>
  <c r="Q7693" i="7"/>
  <c r="Q7694" i="7"/>
  <c r="Q7695" i="7"/>
  <c r="Q7696" i="7"/>
  <c r="Q7697" i="7"/>
  <c r="Q7698" i="7"/>
  <c r="Q7699" i="7"/>
  <c r="Q7700" i="7"/>
  <c r="Q7701" i="7"/>
  <c r="Q7702" i="7"/>
  <c r="Q7703" i="7"/>
  <c r="Q7704" i="7"/>
  <c r="Q7705" i="7"/>
  <c r="Q7706" i="7"/>
  <c r="Q7707" i="7"/>
  <c r="Q7708" i="7"/>
  <c r="Q7709" i="7"/>
  <c r="Q7710" i="7"/>
  <c r="Q7711" i="7"/>
  <c r="Q7712" i="7"/>
  <c r="Q7713" i="7"/>
  <c r="Q7714" i="7"/>
  <c r="Q7715" i="7"/>
  <c r="Q7716" i="7"/>
  <c r="Q7717" i="7"/>
  <c r="Q7718" i="7"/>
  <c r="Q7719" i="7"/>
  <c r="Q7720" i="7"/>
  <c r="Q7721" i="7"/>
  <c r="Q7722" i="7"/>
  <c r="Q7723" i="7"/>
  <c r="Q7724" i="7"/>
  <c r="Q7725" i="7"/>
  <c r="Q7726" i="7"/>
  <c r="Q7727" i="7"/>
  <c r="Q7728" i="7"/>
  <c r="Q7729" i="7"/>
  <c r="Q7730" i="7"/>
  <c r="Q7731" i="7"/>
  <c r="Q7732" i="7"/>
  <c r="Q7733" i="7"/>
  <c r="Q7734" i="7"/>
  <c r="Q7735" i="7"/>
  <c r="Q7736" i="7"/>
  <c r="Q7737" i="7"/>
  <c r="Q7738" i="7"/>
  <c r="Q7739" i="7"/>
  <c r="Q7740" i="7"/>
  <c r="Q7741" i="7"/>
  <c r="Q7742" i="7"/>
  <c r="Q7743" i="7"/>
  <c r="Q7744" i="7"/>
  <c r="Q7745" i="7"/>
  <c r="Q7746" i="7"/>
  <c r="Q7747" i="7"/>
  <c r="Q7748" i="7"/>
  <c r="Q7749" i="7"/>
  <c r="Q7750" i="7"/>
  <c r="Q7751" i="7"/>
  <c r="Q7752" i="7"/>
  <c r="Q7753" i="7"/>
  <c r="Q7754" i="7"/>
  <c r="Q7755" i="7"/>
  <c r="Q7756" i="7"/>
  <c r="Q7757" i="7"/>
  <c r="Q7758" i="7"/>
  <c r="Q7759" i="7"/>
  <c r="Q7760" i="7"/>
  <c r="Q7761" i="7"/>
  <c r="Q7762" i="7"/>
  <c r="Q7763" i="7"/>
  <c r="Q7764" i="7"/>
  <c r="Q7765" i="7"/>
  <c r="Q7766" i="7"/>
  <c r="Q7767" i="7"/>
  <c r="Q7768" i="7"/>
  <c r="Q7769" i="7"/>
  <c r="Q7770" i="7"/>
  <c r="Q7771" i="7"/>
  <c r="Q7772" i="7"/>
  <c r="Q7773" i="7"/>
  <c r="Q7774" i="7"/>
  <c r="Q7775" i="7"/>
  <c r="Q7776" i="7"/>
  <c r="Q7777" i="7"/>
  <c r="Q7778" i="7"/>
  <c r="Q7779" i="7"/>
  <c r="Q7780" i="7"/>
  <c r="Q7781" i="7"/>
  <c r="Q7782" i="7"/>
  <c r="Q7783" i="7"/>
  <c r="Q7784" i="7"/>
  <c r="Q7785" i="7"/>
  <c r="Q7786" i="7"/>
  <c r="Q7787" i="7"/>
  <c r="Q7788" i="7"/>
  <c r="Q7789" i="7"/>
  <c r="Q7790" i="7"/>
  <c r="Q7791" i="7"/>
  <c r="Q7792" i="7"/>
  <c r="Q7793" i="7"/>
  <c r="Q7794" i="7"/>
  <c r="Q7795" i="7"/>
  <c r="Q7796" i="7"/>
  <c r="Q7797" i="7"/>
  <c r="Q7798" i="7"/>
  <c r="Q7799" i="7"/>
  <c r="Q7800" i="7"/>
  <c r="Q7801" i="7"/>
  <c r="Q7802" i="7"/>
  <c r="Q7803" i="7"/>
  <c r="Q7804" i="7"/>
  <c r="Q7805" i="7"/>
  <c r="Q7806" i="7"/>
  <c r="Q7807" i="7"/>
  <c r="Q7808" i="7"/>
  <c r="Q7809" i="7"/>
  <c r="Q7810" i="7"/>
  <c r="Q7811" i="7"/>
  <c r="Q7812" i="7"/>
  <c r="Q7813" i="7"/>
  <c r="Q7814" i="7"/>
  <c r="Q7815" i="7"/>
  <c r="Q7816" i="7"/>
  <c r="Q7817" i="7"/>
  <c r="Q7818" i="7"/>
  <c r="Q7819" i="7"/>
  <c r="Q7820" i="7"/>
  <c r="Q7821" i="7"/>
  <c r="Q7822" i="7"/>
  <c r="Q7823" i="7"/>
  <c r="Q7824" i="7"/>
  <c r="Q7825" i="7"/>
  <c r="Q7826" i="7"/>
  <c r="Q7827" i="7"/>
  <c r="Q7828" i="7"/>
  <c r="Q7829" i="7"/>
  <c r="Q7830" i="7"/>
  <c r="Q7831" i="7"/>
  <c r="Q7832" i="7"/>
  <c r="Q7833" i="7"/>
  <c r="Q7834" i="7"/>
  <c r="Q7835" i="7"/>
  <c r="Q7836" i="7"/>
  <c r="Q7837" i="7"/>
  <c r="Q7838" i="7"/>
  <c r="Q7839" i="7"/>
  <c r="Q7840" i="7"/>
  <c r="Q7841" i="7"/>
  <c r="Q7842" i="7"/>
  <c r="Q7843" i="7"/>
  <c r="Q7844" i="7"/>
  <c r="Q7845" i="7"/>
  <c r="Q7846" i="7"/>
  <c r="Q7847" i="7"/>
  <c r="Q7848" i="7"/>
  <c r="Q7849" i="7"/>
  <c r="Q7850" i="7"/>
  <c r="Q7851" i="7"/>
  <c r="Q7852" i="7"/>
  <c r="Q7853" i="7"/>
  <c r="Q7854" i="7"/>
  <c r="Q7855" i="7"/>
  <c r="Q7856" i="7"/>
  <c r="Q7857" i="7"/>
  <c r="Q7858" i="7"/>
  <c r="Q7859" i="7"/>
  <c r="Q7860" i="7"/>
  <c r="Q7861" i="7"/>
  <c r="Q7862" i="7"/>
  <c r="Q7863" i="7"/>
  <c r="Q7864" i="7"/>
  <c r="Q7865" i="7"/>
  <c r="Q7866" i="7"/>
  <c r="Q7867" i="7"/>
  <c r="Q7868" i="7"/>
  <c r="Q7869" i="7"/>
  <c r="Q7870" i="7"/>
  <c r="Q7871" i="7"/>
  <c r="Q7872" i="7"/>
  <c r="Q7873" i="7"/>
  <c r="Q7874" i="7"/>
  <c r="Q7875" i="7"/>
  <c r="Q7876" i="7"/>
  <c r="Q7877" i="7"/>
  <c r="Q7878" i="7"/>
  <c r="Q7879" i="7"/>
  <c r="Q7880" i="7"/>
  <c r="Q7881" i="7"/>
  <c r="Q7882" i="7"/>
  <c r="Q7883" i="7"/>
  <c r="Q7884" i="7"/>
  <c r="Q7885" i="7"/>
  <c r="Q7886" i="7"/>
  <c r="Q7887" i="7"/>
  <c r="Q7888" i="7"/>
  <c r="Q7889" i="7"/>
  <c r="Q7890" i="7"/>
  <c r="Q7891" i="7"/>
  <c r="Q7892" i="7"/>
  <c r="Q7893" i="7"/>
  <c r="Q7894" i="7"/>
  <c r="Q7895" i="7"/>
  <c r="Q7896" i="7"/>
  <c r="Q7897" i="7"/>
  <c r="Q7898" i="7"/>
  <c r="Q7899" i="7"/>
  <c r="Q7900" i="7"/>
  <c r="Q7901" i="7"/>
  <c r="Q7902" i="7"/>
  <c r="Q7903" i="7"/>
  <c r="Q7904" i="7"/>
  <c r="Q7905" i="7"/>
  <c r="Q7906" i="7"/>
  <c r="Q7907" i="7"/>
  <c r="Q7908" i="7"/>
  <c r="Q7909" i="7"/>
  <c r="Q7910" i="7"/>
  <c r="Q7911" i="7"/>
  <c r="Q7912" i="7"/>
  <c r="Q7913" i="7"/>
  <c r="Q7914" i="7"/>
  <c r="Q7915" i="7"/>
  <c r="Q7916" i="7"/>
  <c r="Q7917" i="7"/>
  <c r="Q7918" i="7"/>
  <c r="Q7919" i="7"/>
  <c r="Q7920" i="7"/>
  <c r="Q7921" i="7"/>
  <c r="Q7922" i="7"/>
  <c r="Q7923" i="7"/>
  <c r="Q7924" i="7"/>
  <c r="Q7925" i="7"/>
  <c r="Q7926" i="7"/>
  <c r="Q7927" i="7"/>
  <c r="Q7928" i="7"/>
  <c r="Q7929" i="7"/>
  <c r="Q7930" i="7"/>
  <c r="Q7931" i="7"/>
  <c r="Q7932" i="7"/>
  <c r="Q7933" i="7"/>
  <c r="Q7934" i="7"/>
  <c r="Q7935" i="7"/>
  <c r="Q7936" i="7"/>
  <c r="Q7937" i="7"/>
  <c r="Q7938" i="7"/>
  <c r="Q7939" i="7"/>
  <c r="Q7940" i="7"/>
  <c r="Q7941" i="7"/>
  <c r="Q7942" i="7"/>
  <c r="Q7943" i="7"/>
  <c r="Q7944" i="7"/>
  <c r="Q7945" i="7"/>
  <c r="Q7946" i="7"/>
  <c r="Q7947" i="7"/>
  <c r="Q7948" i="7"/>
  <c r="Q7949" i="7"/>
  <c r="Q7950" i="7"/>
  <c r="Q7951" i="7"/>
  <c r="Q7952" i="7"/>
  <c r="Q7953" i="7"/>
  <c r="Q7954" i="7"/>
  <c r="Q7955" i="7"/>
  <c r="Q7956" i="7"/>
  <c r="Q7957" i="7"/>
  <c r="Q7958" i="7"/>
  <c r="Q7959" i="7"/>
  <c r="Q7960" i="7"/>
  <c r="Q7961" i="7"/>
  <c r="Q7962" i="7"/>
  <c r="Q7963" i="7"/>
  <c r="Q7964" i="7"/>
  <c r="Q7965" i="7"/>
  <c r="Q7966" i="7"/>
  <c r="Q7967" i="7"/>
  <c r="Q7968" i="7"/>
  <c r="Q7969" i="7"/>
  <c r="Q7970" i="7"/>
  <c r="Q7971" i="7"/>
  <c r="Q7972" i="7"/>
  <c r="Q7973" i="7"/>
  <c r="Q7974" i="7"/>
  <c r="Q7975" i="7"/>
  <c r="Q7976" i="7"/>
  <c r="Q7977" i="7"/>
  <c r="Q7978" i="7"/>
  <c r="Q7979" i="7"/>
  <c r="Q7980" i="7"/>
  <c r="Q7981" i="7"/>
  <c r="Q7982" i="7"/>
  <c r="Q7983" i="7"/>
  <c r="Q7984" i="7"/>
  <c r="Q7985" i="7"/>
  <c r="Q7986" i="7"/>
  <c r="Q7987" i="7"/>
  <c r="Q7988" i="7"/>
  <c r="Q7989" i="7"/>
  <c r="Q7990" i="7"/>
  <c r="Q7991" i="7"/>
  <c r="Q7992" i="7"/>
  <c r="Q7993" i="7"/>
  <c r="Q7994" i="7"/>
  <c r="Q7995" i="7"/>
  <c r="Q7996" i="7"/>
  <c r="Q7997" i="7"/>
  <c r="Q7998" i="7"/>
  <c r="Q7999" i="7"/>
  <c r="Q8000" i="7"/>
  <c r="Q8001" i="7"/>
  <c r="Q8002" i="7"/>
  <c r="Q8003" i="7"/>
  <c r="Q8004" i="7"/>
  <c r="Q8005" i="7"/>
  <c r="Q8006" i="7"/>
  <c r="Q8007" i="7"/>
  <c r="Q8008" i="7"/>
  <c r="Q8009" i="7"/>
  <c r="Q8010" i="7"/>
  <c r="Q8011" i="7"/>
  <c r="Q8012" i="7"/>
  <c r="Q8013" i="7"/>
  <c r="Q8014" i="7"/>
  <c r="Q8015" i="7"/>
  <c r="Q8016" i="7"/>
  <c r="Q8017" i="7"/>
  <c r="Q8018" i="7"/>
  <c r="Q8019" i="7"/>
  <c r="Q8020" i="7"/>
  <c r="Q8021" i="7"/>
  <c r="Q8022" i="7"/>
  <c r="Q8023" i="7"/>
  <c r="Q8024" i="7"/>
  <c r="Q8025" i="7"/>
  <c r="Q8026" i="7"/>
  <c r="Q8027" i="7"/>
  <c r="Q8028" i="7"/>
  <c r="Q8029" i="7"/>
  <c r="Q8030" i="7"/>
  <c r="Q8031" i="7"/>
  <c r="Q8032" i="7"/>
  <c r="Q8033" i="7"/>
  <c r="Q8034" i="7"/>
  <c r="Q8035" i="7"/>
  <c r="Q8036" i="7"/>
  <c r="Q8037" i="7"/>
  <c r="Q8038" i="7"/>
  <c r="Q8039" i="7"/>
  <c r="Q8040" i="7"/>
  <c r="Q8041" i="7"/>
  <c r="Q8042" i="7"/>
  <c r="Q8043" i="7"/>
  <c r="Q8044" i="7"/>
  <c r="Q8045" i="7"/>
  <c r="Q8046" i="7"/>
  <c r="Q8047" i="7"/>
  <c r="Q8048" i="7"/>
  <c r="Q8049" i="7"/>
  <c r="Q8050" i="7"/>
  <c r="Q8051" i="7"/>
  <c r="Q8052" i="7"/>
  <c r="Q8053" i="7"/>
  <c r="Q8054" i="7"/>
  <c r="Q8055" i="7"/>
  <c r="Q8056" i="7"/>
  <c r="Q8057" i="7"/>
  <c r="Q8058" i="7"/>
  <c r="Q8059" i="7"/>
  <c r="Q8060" i="7"/>
  <c r="Q8061" i="7"/>
  <c r="Q8062" i="7"/>
  <c r="Q8063" i="7"/>
  <c r="Q8064" i="7"/>
  <c r="Q8065" i="7"/>
  <c r="Q8066" i="7"/>
  <c r="Q8067" i="7"/>
  <c r="Q8068" i="7"/>
  <c r="Q8069" i="7"/>
  <c r="Q8070" i="7"/>
  <c r="Q8071" i="7"/>
  <c r="Q8072" i="7"/>
  <c r="Q8073" i="7"/>
  <c r="Q8074" i="7"/>
  <c r="Q8075" i="7"/>
  <c r="Q8076" i="7"/>
  <c r="Q8077" i="7"/>
  <c r="Q8078" i="7"/>
  <c r="Q8079" i="7"/>
  <c r="Q8080" i="7"/>
  <c r="Q8081" i="7"/>
  <c r="Q8082" i="7"/>
  <c r="Q8083" i="7"/>
  <c r="Q8084" i="7"/>
  <c r="Q8085" i="7"/>
  <c r="Q8086" i="7"/>
  <c r="Q8087" i="7"/>
  <c r="Q8088" i="7"/>
  <c r="Q8089" i="7"/>
  <c r="Q8090" i="7"/>
  <c r="Q8091" i="7"/>
  <c r="Q8092" i="7"/>
  <c r="Q8093" i="7"/>
  <c r="Q8094" i="7"/>
  <c r="Q8095" i="7"/>
  <c r="Q8096" i="7"/>
  <c r="Q8097" i="7"/>
  <c r="Q8098" i="7"/>
  <c r="Q8099" i="7"/>
  <c r="Q8100" i="7"/>
  <c r="Q8101" i="7"/>
  <c r="Q8102" i="7"/>
  <c r="Q8103" i="7"/>
  <c r="Q8104" i="7"/>
  <c r="Q8105" i="7"/>
  <c r="Q8106" i="7"/>
  <c r="Q8107" i="7"/>
  <c r="Q8108" i="7"/>
  <c r="Q8109" i="7"/>
  <c r="Q8110" i="7"/>
  <c r="Q8111" i="7"/>
  <c r="Q8112" i="7"/>
  <c r="Q8113" i="7"/>
  <c r="Q8114" i="7"/>
  <c r="Q8115" i="7"/>
  <c r="Q8116" i="7"/>
  <c r="Q8117" i="7"/>
  <c r="Q8118" i="7"/>
  <c r="Q8119" i="7"/>
  <c r="Q8120" i="7"/>
  <c r="Q8121" i="7"/>
  <c r="Q8122" i="7"/>
  <c r="Q8123" i="7"/>
  <c r="Q8124" i="7"/>
  <c r="Q8125" i="7"/>
  <c r="Q8126" i="7"/>
  <c r="Q8127" i="7"/>
  <c r="Q8128" i="7"/>
  <c r="Q8129" i="7"/>
  <c r="Q8130" i="7"/>
  <c r="Q8131" i="7"/>
  <c r="Q8132" i="7"/>
  <c r="Q8133" i="7"/>
  <c r="Q8134" i="7"/>
  <c r="Q8135" i="7"/>
  <c r="Q8136" i="7"/>
  <c r="Q8137" i="7"/>
  <c r="Q8138" i="7"/>
  <c r="Q8139" i="7"/>
  <c r="Q8140" i="7"/>
  <c r="Q8141" i="7"/>
  <c r="Q8142" i="7"/>
  <c r="Q8143" i="7"/>
  <c r="Q8144" i="7"/>
  <c r="Q8145" i="7"/>
  <c r="Q8146" i="7"/>
  <c r="Q8147" i="7"/>
  <c r="Q8148" i="7"/>
  <c r="Q8149" i="7"/>
  <c r="Q8150" i="7"/>
  <c r="Q8151" i="7"/>
  <c r="Q8152" i="7"/>
  <c r="Q8153" i="7"/>
  <c r="Q8154" i="7"/>
  <c r="Q8155" i="7"/>
  <c r="Q8156" i="7"/>
  <c r="Q8157" i="7"/>
  <c r="Q8158" i="7"/>
  <c r="Q8159" i="7"/>
  <c r="Q8160" i="7"/>
  <c r="Q8161" i="7"/>
  <c r="Q8162" i="7"/>
  <c r="Q8163" i="7"/>
  <c r="Q8164" i="7"/>
  <c r="Q8165" i="7"/>
  <c r="Q8166" i="7"/>
  <c r="Q8167" i="7"/>
  <c r="Q8168" i="7"/>
  <c r="Q8169" i="7"/>
  <c r="Q8170" i="7"/>
  <c r="Q8171" i="7"/>
  <c r="Q8172" i="7"/>
  <c r="Q8173" i="7"/>
  <c r="Q8174" i="7"/>
  <c r="Q8175" i="7"/>
  <c r="Q8176" i="7"/>
  <c r="Q8177" i="7"/>
  <c r="Q8178" i="7"/>
  <c r="Q8179" i="7"/>
  <c r="Q8180" i="7"/>
  <c r="Q8181" i="7"/>
  <c r="Q8182" i="7"/>
  <c r="Q8183" i="7"/>
  <c r="Q8184" i="7"/>
  <c r="Q8185" i="7"/>
  <c r="Q8186" i="7"/>
  <c r="Q8187" i="7"/>
  <c r="Q8188" i="7"/>
  <c r="Q8189" i="7"/>
  <c r="Q8190" i="7"/>
  <c r="Q8191" i="7"/>
  <c r="Q8192" i="7"/>
  <c r="Q8193" i="7"/>
  <c r="Q8194" i="7"/>
  <c r="Q8195" i="7"/>
  <c r="Q8196" i="7"/>
  <c r="Q8197" i="7"/>
  <c r="Q8198" i="7"/>
  <c r="Q8199" i="7"/>
  <c r="Q8200" i="7"/>
  <c r="Q8201" i="7"/>
  <c r="Q8202" i="7"/>
  <c r="Q8203" i="7"/>
  <c r="Q8204" i="7"/>
  <c r="Q8205" i="7"/>
  <c r="Q8206" i="7"/>
  <c r="Q8207" i="7"/>
  <c r="Q8208" i="7"/>
  <c r="Q8209" i="7"/>
  <c r="Q8210" i="7"/>
  <c r="Q8211" i="7"/>
  <c r="Q8212" i="7"/>
  <c r="Q8213" i="7"/>
  <c r="Q8214" i="7"/>
  <c r="Q8215" i="7"/>
  <c r="Q8216" i="7"/>
  <c r="Q8217" i="7"/>
  <c r="Q8218" i="7"/>
  <c r="Q8219" i="7"/>
  <c r="Q8220" i="7"/>
  <c r="Q8221" i="7"/>
  <c r="Q8222" i="7"/>
  <c r="Q8223" i="7"/>
  <c r="Q8224" i="7"/>
  <c r="Q8225" i="7"/>
  <c r="Q8226" i="7"/>
  <c r="Q8227" i="7"/>
  <c r="Q8228" i="7"/>
  <c r="Q8229" i="7"/>
  <c r="Q8230" i="7"/>
  <c r="Q8231" i="7"/>
  <c r="Q8232" i="7"/>
  <c r="Q8233" i="7"/>
  <c r="Q8234" i="7"/>
  <c r="Q8235" i="7"/>
  <c r="Q8236" i="7"/>
  <c r="Q8237" i="7"/>
  <c r="Q8238" i="7"/>
  <c r="Q8239" i="7"/>
  <c r="Q8240" i="7"/>
  <c r="Q8241" i="7"/>
  <c r="Q8242" i="7"/>
  <c r="Q8243" i="7"/>
  <c r="Q8244" i="7"/>
  <c r="Q8245" i="7"/>
  <c r="Q8246" i="7"/>
  <c r="Q8247" i="7"/>
  <c r="Q8248" i="7"/>
  <c r="Q8249" i="7"/>
  <c r="Q8250" i="7"/>
  <c r="Q8251" i="7"/>
  <c r="Q8252" i="7"/>
  <c r="Q8253" i="7"/>
  <c r="Q8254" i="7"/>
  <c r="Q8255" i="7"/>
  <c r="Q8256" i="7"/>
  <c r="Q8257" i="7"/>
  <c r="Q8258" i="7"/>
  <c r="Q8259" i="7"/>
  <c r="Q8260" i="7"/>
  <c r="Q8261" i="7"/>
  <c r="Q8262" i="7"/>
  <c r="Q8263" i="7"/>
  <c r="Q8264" i="7"/>
  <c r="Q8265" i="7"/>
  <c r="Q8266" i="7"/>
  <c r="Q8267" i="7"/>
  <c r="Q8268" i="7"/>
  <c r="Q8269" i="7"/>
  <c r="Q8270" i="7"/>
  <c r="Q8271" i="7"/>
  <c r="Q8272" i="7"/>
  <c r="Q8273" i="7"/>
  <c r="Q8274" i="7"/>
  <c r="Q8275" i="7"/>
  <c r="Q8276" i="7"/>
  <c r="Q8277" i="7"/>
  <c r="Q8278" i="7"/>
  <c r="Q8279" i="7"/>
  <c r="Q8280" i="7"/>
  <c r="Q8281" i="7"/>
  <c r="Q8282" i="7"/>
  <c r="Q8283" i="7"/>
  <c r="Q8284" i="7"/>
  <c r="Q8285" i="7"/>
  <c r="Q8286" i="7"/>
  <c r="Q8287" i="7"/>
  <c r="Q8288" i="7"/>
  <c r="Q8289" i="7"/>
  <c r="Q8290" i="7"/>
  <c r="Q8291" i="7"/>
  <c r="Q8292" i="7"/>
  <c r="Q8293" i="7"/>
  <c r="Q8294" i="7"/>
  <c r="Q8295" i="7"/>
  <c r="Q8296" i="7"/>
  <c r="Q8297" i="7"/>
  <c r="Q8298" i="7"/>
  <c r="Q8299" i="7"/>
  <c r="Q8300" i="7"/>
  <c r="Q8301" i="7"/>
  <c r="Q8302" i="7"/>
  <c r="Q8303" i="7"/>
  <c r="Q8304" i="7"/>
  <c r="Q8305" i="7"/>
  <c r="Q8306" i="7"/>
  <c r="Q8307" i="7"/>
  <c r="Q8308" i="7"/>
  <c r="Q8309" i="7"/>
  <c r="Q8310" i="7"/>
  <c r="Q8311" i="7"/>
  <c r="Q8312" i="7"/>
  <c r="Q8313" i="7"/>
  <c r="Q8314" i="7"/>
  <c r="Q8315" i="7"/>
  <c r="Q8316" i="7"/>
  <c r="Q8317" i="7"/>
  <c r="Q8318" i="7"/>
  <c r="Q8319" i="7"/>
  <c r="Q8320" i="7"/>
  <c r="Q8321" i="7"/>
  <c r="Q8322" i="7"/>
  <c r="Q8323" i="7"/>
  <c r="Q8324" i="7"/>
  <c r="Q8325" i="7"/>
  <c r="Q8326" i="7"/>
  <c r="Q8327" i="7"/>
  <c r="Q8328" i="7"/>
  <c r="Q8329" i="7"/>
  <c r="Q8330" i="7"/>
  <c r="Q8331" i="7"/>
  <c r="Q8332" i="7"/>
  <c r="Q8333" i="7"/>
  <c r="Q8334" i="7"/>
  <c r="Q8335" i="7"/>
  <c r="Q8336" i="7"/>
  <c r="Q8337" i="7"/>
  <c r="Q8338" i="7"/>
  <c r="Q8339" i="7"/>
  <c r="Q8340" i="7"/>
  <c r="Q8341" i="7"/>
  <c r="Q8342" i="7"/>
  <c r="Q8343" i="7"/>
  <c r="Q8344" i="7"/>
  <c r="Q8345" i="7"/>
  <c r="Q8346" i="7"/>
  <c r="Q8347" i="7"/>
  <c r="Q8348" i="7"/>
  <c r="Q8349" i="7"/>
  <c r="Q8350" i="7"/>
  <c r="Q8351" i="7"/>
  <c r="Q8352" i="7"/>
  <c r="Q8353" i="7"/>
  <c r="Q8354" i="7"/>
  <c r="Q8355" i="7"/>
  <c r="Q8356" i="7"/>
  <c r="Q8357" i="7"/>
  <c r="Q8358" i="7"/>
  <c r="Q8359" i="7"/>
  <c r="Q8360" i="7"/>
  <c r="Q8361" i="7"/>
  <c r="Q8362" i="7"/>
  <c r="Q8363" i="7"/>
  <c r="Q8364" i="7"/>
  <c r="Q8365" i="7"/>
  <c r="Q8366" i="7"/>
  <c r="Q8367" i="7"/>
  <c r="Q8368" i="7"/>
  <c r="Q8369" i="7"/>
  <c r="Q8370" i="7"/>
  <c r="Q8371" i="7"/>
  <c r="Q8372" i="7"/>
  <c r="Q8373" i="7"/>
  <c r="Q8374" i="7"/>
  <c r="Q8375" i="7"/>
  <c r="Q8376" i="7"/>
  <c r="Q8377" i="7"/>
  <c r="Q8378" i="7"/>
  <c r="Q8379" i="7"/>
  <c r="Q8380" i="7"/>
  <c r="Q8381" i="7"/>
  <c r="Q8382" i="7"/>
  <c r="Q8383" i="7"/>
  <c r="Q8384" i="7"/>
  <c r="Q8385" i="7"/>
  <c r="Q8386" i="7"/>
  <c r="Q8387" i="7"/>
  <c r="Q8388" i="7"/>
  <c r="Q8389" i="7"/>
  <c r="Q8390" i="7"/>
  <c r="Q8391" i="7"/>
  <c r="Q8392" i="7"/>
  <c r="Q8393" i="7"/>
  <c r="Q8394" i="7"/>
  <c r="Q8395" i="7"/>
  <c r="Q8396" i="7"/>
  <c r="Q8397" i="7"/>
  <c r="Q8398" i="7"/>
  <c r="Q8399" i="7"/>
  <c r="Q8400" i="7"/>
  <c r="Q8401" i="7"/>
  <c r="Q8402" i="7"/>
  <c r="Q8403" i="7"/>
  <c r="Q8404" i="7"/>
  <c r="Q8405" i="7"/>
  <c r="Q8406" i="7"/>
  <c r="Q8407" i="7"/>
  <c r="Q8408" i="7"/>
  <c r="Q8409" i="7"/>
  <c r="Q8410" i="7"/>
  <c r="Q8411" i="7"/>
  <c r="Q8412" i="7"/>
  <c r="Q8413" i="7"/>
  <c r="Q8414" i="7"/>
  <c r="Q8415" i="7"/>
  <c r="Q8416" i="7"/>
  <c r="Q8417" i="7"/>
  <c r="Q8418" i="7"/>
  <c r="Q8419" i="7"/>
  <c r="Q8420" i="7"/>
  <c r="Q8421" i="7"/>
  <c r="Q8422" i="7"/>
  <c r="Q8423" i="7"/>
  <c r="Q8424" i="7"/>
  <c r="Q8425" i="7"/>
  <c r="Q8426" i="7"/>
  <c r="Q8427" i="7"/>
  <c r="Q8428" i="7"/>
  <c r="Q8429" i="7"/>
  <c r="Q8430" i="7"/>
  <c r="Q8431" i="7"/>
  <c r="Q8432" i="7"/>
  <c r="Q8433" i="7"/>
  <c r="Q8434" i="7"/>
  <c r="Q8435" i="7"/>
  <c r="Q8436" i="7"/>
  <c r="Q8437" i="7"/>
  <c r="Q8438" i="7"/>
  <c r="Q8439" i="7"/>
  <c r="Q8440" i="7"/>
  <c r="Q8441" i="7"/>
  <c r="Q8442" i="7"/>
  <c r="Q8443" i="7"/>
  <c r="Q8444" i="7"/>
  <c r="Q8445" i="7"/>
  <c r="Q8446" i="7"/>
  <c r="Q8447" i="7"/>
  <c r="Q8448" i="7"/>
  <c r="Q8449" i="7"/>
  <c r="Q8450" i="7"/>
  <c r="Q8451" i="7"/>
  <c r="Q8452" i="7"/>
  <c r="Q8453" i="7"/>
  <c r="Q8454" i="7"/>
  <c r="Q8455" i="7"/>
  <c r="Q8456" i="7"/>
  <c r="Q8457" i="7"/>
  <c r="Q8458" i="7"/>
  <c r="Q8459" i="7"/>
  <c r="Q8460" i="7"/>
  <c r="Q8461" i="7"/>
  <c r="Q8462" i="7"/>
  <c r="Q8463" i="7"/>
  <c r="Q8464" i="7"/>
  <c r="Q8465" i="7"/>
  <c r="Q8466" i="7"/>
  <c r="Q8467" i="7"/>
  <c r="Q8468" i="7"/>
  <c r="Q8469" i="7"/>
  <c r="Q8470" i="7"/>
  <c r="Q8471" i="7"/>
  <c r="Q8472" i="7"/>
  <c r="Q8473" i="7"/>
  <c r="Q8474" i="7"/>
  <c r="Q8475" i="7"/>
  <c r="Q8476" i="7"/>
  <c r="Q8477" i="7"/>
  <c r="Q8478" i="7"/>
  <c r="Q8479" i="7"/>
  <c r="Q8480" i="7"/>
  <c r="Q8481" i="7"/>
  <c r="Q8482" i="7"/>
  <c r="Q8483" i="7"/>
  <c r="Q8484" i="7"/>
  <c r="Q8485" i="7"/>
  <c r="Q8486" i="7"/>
  <c r="Q8487" i="7"/>
  <c r="Q8488" i="7"/>
  <c r="Q8489" i="7"/>
  <c r="Q8490" i="7"/>
  <c r="Q8491" i="7"/>
  <c r="Q8492" i="7"/>
  <c r="Q8493" i="7"/>
  <c r="Q8494" i="7"/>
  <c r="Q8495" i="7"/>
  <c r="Q8496" i="7"/>
  <c r="Q8497" i="7"/>
  <c r="Q8498" i="7"/>
  <c r="Q8499" i="7"/>
  <c r="Q8500" i="7"/>
  <c r="Q8501" i="7"/>
  <c r="Q8502" i="7"/>
  <c r="Q8503" i="7"/>
  <c r="Q8504" i="7"/>
  <c r="Q8505" i="7"/>
  <c r="Q8506" i="7"/>
  <c r="Q8507" i="7"/>
  <c r="Q8508" i="7"/>
  <c r="Q8509" i="7"/>
  <c r="Q8510" i="7"/>
  <c r="Q8511" i="7"/>
  <c r="Q8512" i="7"/>
  <c r="Q8513" i="7"/>
  <c r="Q8514" i="7"/>
  <c r="Q8515" i="7"/>
  <c r="Q8516" i="7"/>
  <c r="Q8517" i="7"/>
  <c r="Q8518" i="7"/>
  <c r="Q8519" i="7"/>
  <c r="Q8520" i="7"/>
  <c r="Q8521" i="7"/>
  <c r="Q8522" i="7"/>
  <c r="Q8523" i="7"/>
  <c r="Q8524" i="7"/>
  <c r="Q8525" i="7"/>
  <c r="Q8526" i="7"/>
  <c r="Q8527" i="7"/>
  <c r="Q8528" i="7"/>
  <c r="Q8529" i="7"/>
  <c r="Q8530" i="7"/>
  <c r="Q8531" i="7"/>
  <c r="Q8532" i="7"/>
  <c r="Q8533" i="7"/>
  <c r="Q8534" i="7"/>
  <c r="Q8535" i="7"/>
  <c r="Q8536" i="7"/>
  <c r="Q8537" i="7"/>
  <c r="Q8538" i="7"/>
  <c r="Q8539" i="7"/>
  <c r="Q8540" i="7"/>
  <c r="Q8541" i="7"/>
  <c r="Q8542" i="7"/>
  <c r="Q8543" i="7"/>
  <c r="Q8544" i="7"/>
  <c r="Q8545" i="7"/>
  <c r="Q8546" i="7"/>
  <c r="Q8547" i="7"/>
  <c r="Q8548" i="7"/>
  <c r="Q8549" i="7"/>
  <c r="Q8550" i="7"/>
  <c r="Q8551" i="7"/>
  <c r="Q8552" i="7"/>
  <c r="Q8553" i="7"/>
  <c r="Q8554" i="7"/>
  <c r="Q8555" i="7"/>
  <c r="Q8556" i="7"/>
  <c r="Q8557" i="7"/>
  <c r="Q8558" i="7"/>
  <c r="Q8559" i="7"/>
  <c r="Q8560" i="7"/>
  <c r="Q8561" i="7"/>
  <c r="Q8562" i="7"/>
  <c r="Q8563" i="7"/>
  <c r="Q8564" i="7"/>
  <c r="Q8565" i="7"/>
  <c r="Q8566" i="7"/>
  <c r="Q8567" i="7"/>
  <c r="Q8568" i="7"/>
  <c r="Q8569" i="7"/>
  <c r="Q8570" i="7"/>
  <c r="Q8571" i="7"/>
  <c r="Q8572" i="7"/>
  <c r="Q8573" i="7"/>
  <c r="Q8574" i="7"/>
  <c r="Q8575" i="7"/>
  <c r="Q8576" i="7"/>
  <c r="Q8577" i="7"/>
  <c r="Q8578" i="7"/>
  <c r="Q8579" i="7"/>
  <c r="Q8580" i="7"/>
  <c r="Q8581" i="7"/>
  <c r="Q8582" i="7"/>
  <c r="Q8583" i="7"/>
  <c r="Q8584" i="7"/>
  <c r="Q8585" i="7"/>
  <c r="Q8586" i="7"/>
  <c r="Q8587" i="7"/>
  <c r="Q8588" i="7"/>
  <c r="Q8589" i="7"/>
  <c r="Q8590" i="7"/>
  <c r="Q8591" i="7"/>
  <c r="Q8592" i="7"/>
  <c r="Q8593" i="7"/>
  <c r="Q8594" i="7"/>
  <c r="Q8595" i="7"/>
  <c r="Q8596" i="7"/>
  <c r="Q8597" i="7"/>
  <c r="Q8598" i="7"/>
  <c r="Q8599" i="7"/>
  <c r="Q8600" i="7"/>
  <c r="Q8601" i="7"/>
  <c r="Q8602" i="7"/>
  <c r="Q8603" i="7"/>
  <c r="Q8604" i="7"/>
  <c r="Q8605" i="7"/>
  <c r="Q8606" i="7"/>
  <c r="Q8607" i="7"/>
  <c r="Q8608" i="7"/>
  <c r="Q8609" i="7"/>
  <c r="Q8610" i="7"/>
  <c r="Q8611" i="7"/>
  <c r="Q8612" i="7"/>
  <c r="Q8613" i="7"/>
  <c r="Q8614" i="7"/>
  <c r="Q8615" i="7"/>
  <c r="Q8616" i="7"/>
  <c r="Q8617" i="7"/>
  <c r="Q8618" i="7"/>
  <c r="Q8619" i="7"/>
  <c r="Q8620" i="7"/>
  <c r="Q8621" i="7"/>
  <c r="Q8622" i="7"/>
  <c r="Q8623" i="7"/>
  <c r="Q8624" i="7"/>
  <c r="Q8625" i="7"/>
  <c r="Q8626" i="7"/>
  <c r="Q8627" i="7"/>
  <c r="Q8628" i="7"/>
  <c r="Q8629" i="7"/>
  <c r="Q8630" i="7"/>
  <c r="Q8631" i="7"/>
  <c r="Q8632" i="7"/>
  <c r="Q8633" i="7"/>
  <c r="Q8634" i="7"/>
  <c r="Q8635" i="7"/>
  <c r="Q8636" i="7"/>
  <c r="Q8637" i="7"/>
  <c r="Q8638" i="7"/>
  <c r="Q8639" i="7"/>
  <c r="Q8640" i="7"/>
  <c r="Q8641" i="7"/>
  <c r="Q8642" i="7"/>
  <c r="Q8643" i="7"/>
  <c r="Q8644" i="7"/>
  <c r="Q8645" i="7"/>
  <c r="Q8646" i="7"/>
  <c r="Q8647" i="7"/>
  <c r="Q8648" i="7"/>
  <c r="Q8649" i="7"/>
  <c r="Q8650" i="7"/>
  <c r="Q8651" i="7"/>
  <c r="Q8652" i="7"/>
  <c r="Q8653" i="7"/>
  <c r="Q8654" i="7"/>
  <c r="Q8655" i="7"/>
  <c r="Q8656" i="7"/>
  <c r="Q8657" i="7"/>
  <c r="Q8658" i="7"/>
  <c r="Q8659" i="7"/>
  <c r="Q8660" i="7"/>
  <c r="Q8661" i="7"/>
  <c r="Q8662" i="7"/>
  <c r="Q8663" i="7"/>
  <c r="Q8664" i="7"/>
  <c r="Q8665" i="7"/>
  <c r="Q8666" i="7"/>
  <c r="Q8667" i="7"/>
  <c r="Q8668" i="7"/>
  <c r="Q8669" i="7"/>
  <c r="Q8670" i="7"/>
  <c r="Q8671" i="7"/>
  <c r="Q8672" i="7"/>
  <c r="Q8673" i="7"/>
  <c r="Q8674" i="7"/>
  <c r="Q8675" i="7"/>
  <c r="Q8676" i="7"/>
  <c r="Q8677" i="7"/>
  <c r="Q8678" i="7"/>
  <c r="Q8679" i="7"/>
  <c r="Q8680" i="7"/>
  <c r="Q8681" i="7"/>
  <c r="Q8682" i="7"/>
  <c r="Q8683" i="7"/>
  <c r="Q8684" i="7"/>
  <c r="Q8685" i="7"/>
  <c r="Q8686" i="7"/>
  <c r="Q8687" i="7"/>
  <c r="Q8688" i="7"/>
  <c r="Q8689" i="7"/>
  <c r="Q8690" i="7"/>
  <c r="Q8691" i="7"/>
  <c r="Q8692" i="7"/>
  <c r="Q8693" i="7"/>
  <c r="Q8694" i="7"/>
  <c r="Q8695" i="7"/>
  <c r="Q8696" i="7"/>
  <c r="Q8697" i="7"/>
  <c r="Q8698" i="7"/>
  <c r="Q8699" i="7"/>
  <c r="Q8700" i="7"/>
  <c r="Q8701" i="7"/>
  <c r="Q8702" i="7"/>
  <c r="Q8703" i="7"/>
  <c r="Q8704" i="7"/>
  <c r="Q8705" i="7"/>
  <c r="Q8706" i="7"/>
  <c r="Q8707" i="7"/>
  <c r="Q8708" i="7"/>
  <c r="Q8709" i="7"/>
  <c r="Q8710" i="7"/>
  <c r="Q8711" i="7"/>
  <c r="Q8712" i="7"/>
  <c r="Q8713" i="7"/>
  <c r="Q8714" i="7"/>
  <c r="Q8715" i="7"/>
  <c r="Q8716" i="7"/>
  <c r="Q8717" i="7"/>
  <c r="Q8718" i="7"/>
  <c r="Q8719" i="7"/>
  <c r="Q8720" i="7"/>
  <c r="Q8721" i="7"/>
  <c r="Q8722" i="7"/>
  <c r="Q8723" i="7"/>
  <c r="Q8724" i="7"/>
  <c r="Q8725" i="7"/>
  <c r="Q8726" i="7"/>
  <c r="Q8727" i="7"/>
  <c r="Q8728" i="7"/>
  <c r="Q8729" i="7"/>
  <c r="Q8730" i="7"/>
  <c r="Q8731" i="7"/>
  <c r="Q8732" i="7"/>
  <c r="Q8733" i="7"/>
  <c r="Q8734" i="7"/>
  <c r="Q8735" i="7"/>
  <c r="Q8736" i="7"/>
  <c r="Q8737" i="7"/>
  <c r="Q8738" i="7"/>
  <c r="Q8739" i="7"/>
  <c r="Q8740" i="7"/>
  <c r="Q8741" i="7"/>
  <c r="Q8742" i="7"/>
  <c r="Q8743" i="7"/>
  <c r="Q8744" i="7"/>
  <c r="Q8745" i="7"/>
  <c r="Q8746" i="7"/>
  <c r="Q8747" i="7"/>
  <c r="Q8748" i="7"/>
  <c r="Q8749" i="7"/>
  <c r="Q8750" i="7"/>
  <c r="Q8751" i="7"/>
  <c r="Q8752" i="7"/>
  <c r="Q8753" i="7"/>
  <c r="Q8754" i="7"/>
  <c r="Q8755" i="7"/>
  <c r="Q8756" i="7"/>
  <c r="Q8757" i="7"/>
  <c r="Q8758" i="7"/>
  <c r="Q8759" i="7"/>
  <c r="Q8760" i="7"/>
  <c r="Q8761" i="7"/>
  <c r="Q8762" i="7"/>
  <c r="Q8763" i="7"/>
  <c r="Q8764" i="7"/>
  <c r="Q8765" i="7"/>
  <c r="Q8766" i="7"/>
  <c r="Q8767" i="7"/>
  <c r="Q8768" i="7"/>
  <c r="Q8769" i="7"/>
  <c r="Q8770" i="7"/>
  <c r="Q8771" i="7"/>
  <c r="Q8772" i="7"/>
  <c r="Q8773" i="7"/>
  <c r="Q8774" i="7"/>
  <c r="Q8775" i="7"/>
  <c r="Q8776" i="7"/>
  <c r="Q8777" i="7"/>
  <c r="Q8778" i="7"/>
  <c r="Q8779" i="7"/>
  <c r="Q8780" i="7"/>
  <c r="Q8781" i="7"/>
  <c r="Q8782" i="7"/>
  <c r="Q8783" i="7"/>
  <c r="Q8784" i="7"/>
  <c r="Q8785" i="7"/>
  <c r="Q8786" i="7"/>
  <c r="Q8787" i="7"/>
  <c r="Q8788" i="7"/>
  <c r="Q8789" i="7"/>
  <c r="Q8790" i="7"/>
  <c r="Q8791" i="7"/>
  <c r="Q8792" i="7"/>
  <c r="Q8793" i="7"/>
  <c r="Q8794" i="7"/>
  <c r="Q8795" i="7"/>
  <c r="Q8796" i="7"/>
  <c r="Q8797" i="7"/>
  <c r="Q8798" i="7"/>
  <c r="Q8799" i="7"/>
  <c r="Q8800" i="7"/>
  <c r="Q8801" i="7"/>
  <c r="Q8802" i="7"/>
  <c r="Q8803" i="7"/>
  <c r="Q8804" i="7"/>
  <c r="Q8805" i="7"/>
  <c r="Q8806" i="7"/>
  <c r="Q8807" i="7"/>
  <c r="Q8808" i="7"/>
  <c r="Q8809" i="7"/>
  <c r="Q8810" i="7"/>
  <c r="Q8811" i="7"/>
  <c r="Q8812" i="7"/>
  <c r="Q8813" i="7"/>
  <c r="Q8814" i="7"/>
  <c r="Q8815" i="7"/>
  <c r="Q8816" i="7"/>
  <c r="Q8817" i="7"/>
  <c r="Q8818" i="7"/>
  <c r="Q8819" i="7"/>
  <c r="Q8820" i="7"/>
  <c r="Q8821" i="7"/>
  <c r="Q8822" i="7"/>
  <c r="Q8823" i="7"/>
  <c r="Q8824" i="7"/>
  <c r="Q8825" i="7"/>
  <c r="Q8826" i="7"/>
  <c r="Q8827" i="7"/>
  <c r="Q8828" i="7"/>
  <c r="Q8829" i="7"/>
  <c r="Q8830" i="7"/>
  <c r="Q8831" i="7"/>
  <c r="Q8832" i="7"/>
  <c r="Q8833" i="7"/>
  <c r="Q8834" i="7"/>
  <c r="Q8835" i="7"/>
  <c r="Q8836" i="7"/>
  <c r="Q8837" i="7"/>
  <c r="Q8838" i="7"/>
  <c r="Q8839" i="7"/>
  <c r="Q8840" i="7"/>
  <c r="Q8841" i="7"/>
  <c r="Q8842" i="7"/>
  <c r="Q8843" i="7"/>
  <c r="Q8844" i="7"/>
  <c r="Q8845" i="7"/>
  <c r="Q8846" i="7"/>
  <c r="Q8847" i="7"/>
  <c r="Q8848" i="7"/>
  <c r="Q8849" i="7"/>
  <c r="Q8850" i="7"/>
  <c r="Q8851" i="7"/>
  <c r="Q8852" i="7"/>
  <c r="Q8853" i="7"/>
  <c r="Q8854" i="7"/>
  <c r="Q8855" i="7"/>
  <c r="Q8856" i="7"/>
  <c r="Q8857" i="7"/>
  <c r="Q8858" i="7"/>
  <c r="Q8859" i="7"/>
  <c r="Q8860" i="7"/>
  <c r="Q8861" i="7"/>
  <c r="Q8862" i="7"/>
  <c r="Q8863" i="7"/>
  <c r="Q8864" i="7"/>
  <c r="Q8865" i="7"/>
  <c r="Q8866" i="7"/>
  <c r="Q8867" i="7"/>
  <c r="Q8868" i="7"/>
  <c r="Q8869" i="7"/>
  <c r="Q8870" i="7"/>
  <c r="Q8871" i="7"/>
  <c r="Q8872" i="7"/>
  <c r="Q8873" i="7"/>
  <c r="Q8874" i="7"/>
  <c r="Q8875" i="7"/>
  <c r="Q8876" i="7"/>
  <c r="Q8877" i="7"/>
  <c r="Q8878" i="7"/>
  <c r="Q8879" i="7"/>
  <c r="Q8880" i="7"/>
  <c r="Q8881" i="7"/>
  <c r="Q8882" i="7"/>
  <c r="Q8883" i="7"/>
  <c r="Q8884" i="7"/>
  <c r="Q8885" i="7"/>
  <c r="Q8886" i="7"/>
  <c r="Q8887" i="7"/>
  <c r="Q8888" i="7"/>
  <c r="Q8889" i="7"/>
  <c r="Q8890" i="7"/>
  <c r="Q8891" i="7"/>
  <c r="Q8892" i="7"/>
  <c r="Q8893" i="7"/>
  <c r="Q8894" i="7"/>
  <c r="Q8895" i="7"/>
  <c r="Q8896" i="7"/>
  <c r="Q8897" i="7"/>
  <c r="Q8898" i="7"/>
  <c r="Q8899" i="7"/>
  <c r="Q8900" i="7"/>
  <c r="Q8901" i="7"/>
  <c r="Q8902" i="7"/>
  <c r="Q8903" i="7"/>
  <c r="Q8904" i="7"/>
  <c r="Q8905" i="7"/>
  <c r="Q8906" i="7"/>
  <c r="Q8907" i="7"/>
  <c r="Q8908" i="7"/>
  <c r="Q8909" i="7"/>
  <c r="Q8910" i="7"/>
  <c r="Q8911" i="7"/>
  <c r="Q8912" i="7"/>
  <c r="Q8913" i="7"/>
  <c r="Q8914" i="7"/>
  <c r="Q8915" i="7"/>
  <c r="Q8916" i="7"/>
  <c r="Q8917" i="7"/>
  <c r="Q8918" i="7"/>
  <c r="Q8919" i="7"/>
  <c r="Q8920" i="7"/>
  <c r="Q8921" i="7"/>
  <c r="Q8922" i="7"/>
  <c r="Q8923" i="7"/>
  <c r="Q8924" i="7"/>
  <c r="Q8925" i="7"/>
  <c r="Q8926" i="7"/>
  <c r="Q8927" i="7"/>
  <c r="Q8928" i="7"/>
  <c r="Q8929" i="7"/>
  <c r="Q8930" i="7"/>
  <c r="Q8931" i="7"/>
  <c r="Q8932" i="7"/>
  <c r="Q8933" i="7"/>
  <c r="Q8934" i="7"/>
  <c r="Q8935" i="7"/>
  <c r="Q8936" i="7"/>
  <c r="Q8937" i="7"/>
  <c r="Q8938" i="7"/>
  <c r="Q8939" i="7"/>
  <c r="Q8940" i="7"/>
  <c r="Q8941" i="7"/>
  <c r="Q8942" i="7"/>
  <c r="Q8943" i="7"/>
  <c r="Q8944" i="7"/>
  <c r="Q8945" i="7"/>
  <c r="Q8946" i="7"/>
  <c r="Q8947" i="7"/>
  <c r="Q8948" i="7"/>
  <c r="Q8949" i="7"/>
  <c r="Q8950" i="7"/>
  <c r="Q8951" i="7"/>
  <c r="Q8952" i="7"/>
  <c r="Q8953" i="7"/>
  <c r="Q8954" i="7"/>
  <c r="Q8955" i="7"/>
  <c r="Q8956" i="7"/>
  <c r="Q8957" i="7"/>
  <c r="Q8958" i="7"/>
  <c r="Q8959" i="7"/>
  <c r="Q8960" i="7"/>
  <c r="Q8961" i="7"/>
  <c r="Q8962" i="7"/>
  <c r="Q8963" i="7"/>
  <c r="Q8964" i="7"/>
  <c r="Q8965" i="7"/>
  <c r="Q8966" i="7"/>
  <c r="Q8967" i="7"/>
  <c r="Q8968" i="7"/>
  <c r="Q8969" i="7"/>
  <c r="Q8970" i="7"/>
  <c r="Q8971" i="7"/>
  <c r="Q8972" i="7"/>
  <c r="Q8973" i="7"/>
  <c r="Q8974" i="7"/>
  <c r="Q8975" i="7"/>
  <c r="Q8976" i="7"/>
  <c r="Q8977" i="7"/>
  <c r="Q8978" i="7"/>
  <c r="Q8979" i="7"/>
  <c r="Q8980" i="7"/>
  <c r="Q8981" i="7"/>
  <c r="Q8982" i="7"/>
  <c r="Q8983" i="7"/>
  <c r="Q8984" i="7"/>
  <c r="Q8985" i="7"/>
  <c r="Q8986" i="7"/>
  <c r="Q8987" i="7"/>
  <c r="Q8988" i="7"/>
  <c r="Q8989" i="7"/>
  <c r="Q8990" i="7"/>
  <c r="Q8991" i="7"/>
  <c r="Q8992" i="7"/>
  <c r="Q8993" i="7"/>
  <c r="Q8994" i="7"/>
  <c r="Q8995" i="7"/>
  <c r="Q8996" i="7"/>
  <c r="Q8997" i="7"/>
  <c r="Q8998" i="7"/>
  <c r="Q8999" i="7"/>
  <c r="Q9000" i="7"/>
  <c r="Q9001" i="7"/>
  <c r="Q9002" i="7"/>
  <c r="Q9003" i="7"/>
  <c r="Q9004" i="7"/>
  <c r="Q9005" i="7"/>
  <c r="Q9006" i="7"/>
  <c r="Q9007" i="7"/>
  <c r="Q9008" i="7"/>
  <c r="Q9009" i="7"/>
  <c r="Q9010" i="7"/>
  <c r="Q9011" i="7"/>
  <c r="Q9012" i="7"/>
  <c r="Q9013" i="7"/>
  <c r="Q9014" i="7"/>
  <c r="Q9015" i="7"/>
  <c r="Q9016" i="7"/>
  <c r="Q9017" i="7"/>
  <c r="Q9018" i="7"/>
  <c r="Q9019" i="7"/>
  <c r="Q9020" i="7"/>
  <c r="Q9021" i="7"/>
  <c r="Q9022" i="7"/>
  <c r="Q9023" i="7"/>
  <c r="Q9024" i="7"/>
  <c r="Q9025" i="7"/>
  <c r="Q9026" i="7"/>
  <c r="Q9027" i="7"/>
  <c r="Q9028" i="7"/>
  <c r="Q9029" i="7"/>
  <c r="Q9030" i="7"/>
  <c r="Q9031" i="7"/>
  <c r="Q9032" i="7"/>
  <c r="Q9033" i="7"/>
  <c r="Q9034" i="7"/>
  <c r="Q9035" i="7"/>
  <c r="Q9036" i="7"/>
  <c r="Q9037" i="7"/>
  <c r="Q9038" i="7"/>
  <c r="Q9039" i="7"/>
  <c r="Q9040" i="7"/>
  <c r="Q9041" i="7"/>
  <c r="Q9042" i="7"/>
  <c r="Q9043" i="7"/>
  <c r="Q9044" i="7"/>
  <c r="Q9045" i="7"/>
  <c r="Q9046" i="7"/>
  <c r="Q9047" i="7"/>
  <c r="Q9048" i="7"/>
  <c r="Q9049" i="7"/>
  <c r="Q9050" i="7"/>
  <c r="Q9051" i="7"/>
  <c r="Q9052" i="7"/>
  <c r="Q9053" i="7"/>
  <c r="Q9054" i="7"/>
  <c r="Q9055" i="7"/>
  <c r="Q9056" i="7"/>
  <c r="Q9057" i="7"/>
  <c r="Q9058" i="7"/>
  <c r="Q9059" i="7"/>
  <c r="Q9060" i="7"/>
  <c r="Q9061" i="7"/>
  <c r="Q9062" i="7"/>
  <c r="Q9063" i="7"/>
  <c r="Q9064" i="7"/>
  <c r="Q9065" i="7"/>
  <c r="Q9066" i="7"/>
  <c r="Q9067" i="7"/>
  <c r="Q9068" i="7"/>
  <c r="Q9069" i="7"/>
  <c r="Q9070" i="7"/>
  <c r="Q9071" i="7"/>
  <c r="Q9072" i="7"/>
  <c r="Q9073" i="7"/>
  <c r="Q9074" i="7"/>
  <c r="Q9075" i="7"/>
  <c r="Q9076" i="7"/>
  <c r="Q9077" i="7"/>
  <c r="Q9078" i="7"/>
  <c r="Q9079" i="7"/>
  <c r="Q9080" i="7"/>
  <c r="Q9081" i="7"/>
  <c r="Q9082" i="7"/>
  <c r="Q9083" i="7"/>
  <c r="Q9084" i="7"/>
  <c r="Q9085" i="7"/>
  <c r="Q9086" i="7"/>
  <c r="Q9087" i="7"/>
  <c r="Q9088" i="7"/>
  <c r="Q9089" i="7"/>
  <c r="Q9090" i="7"/>
  <c r="Q9091" i="7"/>
  <c r="Q9092" i="7"/>
  <c r="Q9093" i="7"/>
  <c r="Q9094" i="7"/>
  <c r="Q9095" i="7"/>
  <c r="Q9096" i="7"/>
  <c r="Q9097" i="7"/>
  <c r="Q9098" i="7"/>
  <c r="Q9099" i="7"/>
  <c r="Q9100" i="7"/>
  <c r="Q9101" i="7"/>
  <c r="Q9102" i="7"/>
  <c r="Q9103" i="7"/>
  <c r="Q9104" i="7"/>
  <c r="Q9105" i="7"/>
  <c r="Q9106" i="7"/>
  <c r="Q9107" i="7"/>
  <c r="Q9108" i="7"/>
  <c r="Q9109" i="7"/>
  <c r="Q9110" i="7"/>
  <c r="Q9111" i="7"/>
  <c r="Q9112" i="7"/>
  <c r="Q9113" i="7"/>
  <c r="Q9114" i="7"/>
  <c r="Q9115" i="7"/>
  <c r="Q9116" i="7"/>
  <c r="Q9117" i="7"/>
  <c r="Q9118" i="7"/>
  <c r="Q9119" i="7"/>
  <c r="Q9120" i="7"/>
  <c r="Q9121" i="7"/>
  <c r="Q9122" i="7"/>
  <c r="Q9123" i="7"/>
  <c r="Q9124" i="7"/>
  <c r="Q9125" i="7"/>
  <c r="Q9126" i="7"/>
  <c r="Q9127" i="7"/>
  <c r="Q9128" i="7"/>
  <c r="Q9129" i="7"/>
  <c r="Q9130" i="7"/>
  <c r="Q9131" i="7"/>
  <c r="Q9132" i="7"/>
  <c r="Q9133" i="7"/>
  <c r="Q9134" i="7"/>
  <c r="Q9135" i="7"/>
  <c r="Q9136" i="7"/>
  <c r="Q9137" i="7"/>
  <c r="Q9138" i="7"/>
  <c r="Q9139" i="7"/>
  <c r="Q9140" i="7"/>
  <c r="Q9141" i="7"/>
  <c r="Q9142" i="7"/>
  <c r="Q9143" i="7"/>
  <c r="Q9144" i="7"/>
  <c r="Q9145" i="7"/>
  <c r="Q9146" i="7"/>
  <c r="Q9147" i="7"/>
  <c r="Q9148" i="7"/>
  <c r="Q9149" i="7"/>
  <c r="Q9150" i="7"/>
  <c r="Q9151" i="7"/>
  <c r="Q9152" i="7"/>
  <c r="Q9153" i="7"/>
  <c r="Q9154" i="7"/>
  <c r="Q9155" i="7"/>
  <c r="Q9156" i="7"/>
  <c r="Q9157" i="7"/>
  <c r="Q9158" i="7"/>
  <c r="Q9159" i="7"/>
  <c r="Q9160" i="7"/>
  <c r="Q9161" i="7"/>
  <c r="Q9162" i="7"/>
  <c r="Q9163" i="7"/>
  <c r="Q9164" i="7"/>
  <c r="Q9165" i="7"/>
  <c r="Q9166" i="7"/>
  <c r="Q9167" i="7"/>
  <c r="Q9168" i="7"/>
  <c r="Q9169" i="7"/>
  <c r="Q9170" i="7"/>
  <c r="Q9171" i="7"/>
  <c r="Q9172" i="7"/>
  <c r="Q9173" i="7"/>
  <c r="Q9174" i="7"/>
  <c r="Q9175" i="7"/>
  <c r="Q9176" i="7"/>
  <c r="Q9177" i="7"/>
  <c r="Q9178" i="7"/>
  <c r="Q9179" i="7"/>
  <c r="Q9180" i="7"/>
  <c r="Q9181" i="7"/>
  <c r="Q9182" i="7"/>
  <c r="Q9183" i="7"/>
  <c r="Q9184" i="7"/>
  <c r="Q9185" i="7"/>
  <c r="Q9186" i="7"/>
  <c r="Q9187" i="7"/>
  <c r="Q9188" i="7"/>
  <c r="Q9189" i="7"/>
  <c r="Q9190" i="7"/>
  <c r="Q9191" i="7"/>
  <c r="Q9192" i="7"/>
  <c r="Q9193" i="7"/>
  <c r="Q9194" i="7"/>
  <c r="Q9195" i="7"/>
  <c r="Q9196" i="7"/>
  <c r="Q9197" i="7"/>
  <c r="Q9198" i="7"/>
  <c r="Q9199" i="7"/>
  <c r="Q9200" i="7"/>
  <c r="Q9201" i="7"/>
  <c r="Q9202" i="7"/>
  <c r="Q9203" i="7"/>
  <c r="Q9204" i="7"/>
  <c r="Q9205" i="7"/>
  <c r="Q9206" i="7"/>
  <c r="Q9207" i="7"/>
  <c r="Q9208" i="7"/>
  <c r="Q9209" i="7"/>
  <c r="Q9210" i="7"/>
  <c r="Q9211" i="7"/>
  <c r="Q9212" i="7"/>
  <c r="Q9213" i="7"/>
  <c r="Q9214" i="7"/>
  <c r="Q9215" i="7"/>
  <c r="Q9216" i="7"/>
  <c r="Q9217" i="7"/>
  <c r="Q9218" i="7"/>
  <c r="Q9219" i="7"/>
  <c r="Q9220" i="7"/>
  <c r="Q9221" i="7"/>
  <c r="Q9222" i="7"/>
  <c r="Q9223" i="7"/>
  <c r="Q9224" i="7"/>
  <c r="Q9225" i="7"/>
  <c r="Q9226" i="7"/>
  <c r="Q9227" i="7"/>
  <c r="Q9228" i="7"/>
  <c r="Q9229" i="7"/>
  <c r="Q9230" i="7"/>
  <c r="Q9231" i="7"/>
  <c r="Q9232" i="7"/>
  <c r="Q9233" i="7"/>
  <c r="Q9234" i="7"/>
  <c r="Q9235" i="7"/>
  <c r="Q9236" i="7"/>
  <c r="Q9237" i="7"/>
  <c r="Q9238" i="7"/>
  <c r="Q9239" i="7"/>
  <c r="Q9240" i="7"/>
  <c r="Q9241" i="7"/>
  <c r="Q9242" i="7"/>
  <c r="Q9243" i="7"/>
  <c r="Q9244" i="7"/>
  <c r="Q9245" i="7"/>
  <c r="Q9246" i="7"/>
  <c r="Q9247" i="7"/>
  <c r="Q9248" i="7"/>
  <c r="Q9249" i="7"/>
  <c r="Q9250" i="7"/>
  <c r="Q9251" i="7"/>
  <c r="Q9252" i="7"/>
  <c r="Q9253" i="7"/>
  <c r="Q9254" i="7"/>
  <c r="Q9255" i="7"/>
  <c r="Q9256" i="7"/>
  <c r="Q9257" i="7"/>
  <c r="Q9258" i="7"/>
  <c r="Q9259" i="7"/>
  <c r="Q9260" i="7"/>
  <c r="Q9261" i="7"/>
  <c r="Q9262" i="7"/>
  <c r="Q9263" i="7"/>
  <c r="Q9264" i="7"/>
  <c r="Q9265" i="7"/>
  <c r="Q9266" i="7"/>
  <c r="Q9267" i="7"/>
  <c r="Q9268" i="7"/>
  <c r="Q9269" i="7"/>
  <c r="Q9270" i="7"/>
  <c r="Q9271" i="7"/>
  <c r="Q9272" i="7"/>
  <c r="Q9273" i="7"/>
  <c r="Q9274" i="7"/>
  <c r="Q9275" i="7"/>
  <c r="Q9276" i="7"/>
  <c r="Q9277" i="7"/>
  <c r="Q9278" i="7"/>
  <c r="Q9279" i="7"/>
  <c r="Q9280" i="7"/>
  <c r="Q9281" i="7"/>
  <c r="Q9282" i="7"/>
  <c r="Q9283" i="7"/>
  <c r="Q9284" i="7"/>
  <c r="Q9285" i="7"/>
  <c r="Q9286" i="7"/>
  <c r="Q9287" i="7"/>
  <c r="Q9288" i="7"/>
  <c r="Q9289" i="7"/>
  <c r="Q9290" i="7"/>
  <c r="Q9291" i="7"/>
  <c r="Q9292" i="7"/>
  <c r="Q9293" i="7"/>
  <c r="Q9294" i="7"/>
  <c r="Q9295" i="7"/>
  <c r="Q9296" i="7"/>
  <c r="Q9297" i="7"/>
  <c r="Q9298" i="7"/>
  <c r="Q9299" i="7"/>
  <c r="Q9300" i="7"/>
  <c r="Q9301" i="7"/>
  <c r="Q9302" i="7"/>
  <c r="Q9303" i="7"/>
  <c r="Q9304" i="7"/>
  <c r="Q9305" i="7"/>
  <c r="Q9306" i="7"/>
  <c r="Q9307" i="7"/>
  <c r="Q9308" i="7"/>
  <c r="Q9309" i="7"/>
  <c r="Q9310" i="7"/>
  <c r="Q9311" i="7"/>
  <c r="Q9312" i="7"/>
  <c r="Q9313" i="7"/>
  <c r="Q9314" i="7"/>
  <c r="Q9315" i="7"/>
  <c r="Q9316" i="7"/>
  <c r="Q9317" i="7"/>
  <c r="Q9318" i="7"/>
  <c r="Q9319" i="7"/>
  <c r="Q9320" i="7"/>
  <c r="Q9321" i="7"/>
  <c r="Q9322" i="7"/>
  <c r="Q9323" i="7"/>
  <c r="Q9324" i="7"/>
  <c r="Q9325" i="7"/>
  <c r="Q9326" i="7"/>
  <c r="Q9327" i="7"/>
  <c r="Q9328" i="7"/>
  <c r="Q9329" i="7"/>
  <c r="Q9330" i="7"/>
  <c r="Q9331" i="7"/>
  <c r="Q9332" i="7"/>
  <c r="Q9333" i="7"/>
  <c r="Q9334" i="7"/>
  <c r="Q9335" i="7"/>
  <c r="Q9336" i="7"/>
  <c r="Q9337" i="7"/>
  <c r="Q9338" i="7"/>
  <c r="Q9339" i="7"/>
  <c r="Q9340" i="7"/>
  <c r="Q9341" i="7"/>
  <c r="Q9342" i="7"/>
  <c r="Q9343" i="7"/>
  <c r="Q9344" i="7"/>
  <c r="Q9345" i="7"/>
  <c r="Q9346" i="7"/>
  <c r="Q9347" i="7"/>
  <c r="Q9348" i="7"/>
  <c r="Q9349" i="7"/>
  <c r="Q9350" i="7"/>
  <c r="Q9351" i="7"/>
  <c r="Q9352" i="7"/>
  <c r="Q9353" i="7"/>
  <c r="Q9354" i="7"/>
  <c r="Q9355" i="7"/>
  <c r="Q9356" i="7"/>
  <c r="Q9357" i="7"/>
  <c r="Q9358" i="7"/>
  <c r="Q9359" i="7"/>
  <c r="Q9360" i="7"/>
  <c r="Q9361" i="7"/>
  <c r="Q9362" i="7"/>
  <c r="Q9363" i="7"/>
  <c r="Q9364" i="7"/>
  <c r="Q9365" i="7"/>
  <c r="Q9366" i="7"/>
  <c r="Q9367" i="7"/>
  <c r="Q9368" i="7"/>
  <c r="Q9369" i="7"/>
  <c r="Q9370" i="7"/>
  <c r="Q9371" i="7"/>
  <c r="Q9372" i="7"/>
  <c r="Q9373" i="7"/>
  <c r="Q9374" i="7"/>
  <c r="Q9375" i="7"/>
  <c r="Q9376" i="7"/>
  <c r="Q9377" i="7"/>
  <c r="Q9378" i="7"/>
  <c r="Q9379" i="7"/>
  <c r="Q9380" i="7"/>
  <c r="Q9381" i="7"/>
  <c r="Q9382" i="7"/>
  <c r="Q9383" i="7"/>
  <c r="Q9384" i="7"/>
  <c r="Q9385" i="7"/>
  <c r="Q9386" i="7"/>
  <c r="Q9387" i="7"/>
  <c r="Q9388" i="7"/>
  <c r="Q9389" i="7"/>
  <c r="Q9390" i="7"/>
  <c r="Q9391" i="7"/>
  <c r="Q9392" i="7"/>
  <c r="Q9393" i="7"/>
  <c r="Q9394" i="7"/>
  <c r="Q9395" i="7"/>
  <c r="Q9396" i="7"/>
  <c r="Q9397" i="7"/>
  <c r="Q9398" i="7"/>
  <c r="Q9399" i="7"/>
  <c r="Q9400" i="7"/>
  <c r="Q9401" i="7"/>
  <c r="Q9402" i="7"/>
  <c r="Q9403" i="7"/>
  <c r="Q9404" i="7"/>
  <c r="Q9405" i="7"/>
  <c r="Q9406" i="7"/>
  <c r="Q9407" i="7"/>
  <c r="Q9408" i="7"/>
  <c r="Q9409" i="7"/>
  <c r="Q9410" i="7"/>
  <c r="Q9411" i="7"/>
  <c r="Q9412" i="7"/>
  <c r="Q9413" i="7"/>
  <c r="Q9414" i="7"/>
  <c r="Q9415" i="7"/>
  <c r="Q9416" i="7"/>
  <c r="Q9417" i="7"/>
  <c r="Q9418" i="7"/>
  <c r="Q9419" i="7"/>
  <c r="Q9420" i="7"/>
  <c r="Q9421" i="7"/>
  <c r="Q9422" i="7"/>
  <c r="Q9423" i="7"/>
  <c r="Q9424" i="7"/>
  <c r="Q9425" i="7"/>
  <c r="Q9426" i="7"/>
  <c r="Q9427" i="7"/>
  <c r="Q9428" i="7"/>
  <c r="Q9429" i="7"/>
  <c r="Q9430" i="7"/>
  <c r="Q9431" i="7"/>
  <c r="Q9432" i="7"/>
  <c r="Q9433" i="7"/>
  <c r="Q9434" i="7"/>
  <c r="Q9435" i="7"/>
  <c r="Q9436" i="7"/>
  <c r="Q9437" i="7"/>
  <c r="Q9438" i="7"/>
  <c r="Q9439" i="7"/>
  <c r="Q9440" i="7"/>
  <c r="Q9441" i="7"/>
  <c r="Q9442" i="7"/>
  <c r="Q9443" i="7"/>
  <c r="Q9444" i="7"/>
  <c r="Q9445" i="7"/>
  <c r="Q9446" i="7"/>
  <c r="Q9447" i="7"/>
  <c r="Q9448" i="7"/>
  <c r="Q9449" i="7"/>
  <c r="Q9450" i="7"/>
  <c r="Q9451" i="7"/>
  <c r="Q9452" i="7"/>
  <c r="Q9453" i="7"/>
  <c r="Q9454" i="7"/>
  <c r="Q9455" i="7"/>
  <c r="Q9456" i="7"/>
  <c r="Q9457" i="7"/>
  <c r="Q9458" i="7"/>
  <c r="Q9459" i="7"/>
  <c r="Q9460" i="7"/>
  <c r="Q9461" i="7"/>
  <c r="Q9462" i="7"/>
  <c r="Q9463" i="7"/>
  <c r="Q9464" i="7"/>
  <c r="Q9465" i="7"/>
  <c r="Q9466" i="7"/>
  <c r="Q9467" i="7"/>
  <c r="Q9468" i="7"/>
  <c r="Q9469" i="7"/>
  <c r="Q9470" i="7"/>
  <c r="Q9471" i="7"/>
  <c r="Q9472" i="7"/>
  <c r="Q9473" i="7"/>
  <c r="Q9474" i="7"/>
  <c r="Q9475" i="7"/>
  <c r="Q9476" i="7"/>
  <c r="Q9477" i="7"/>
  <c r="Q9478" i="7"/>
  <c r="Q9479" i="7"/>
  <c r="Q9480" i="7"/>
  <c r="Q9481" i="7"/>
  <c r="Q9482" i="7"/>
  <c r="Q9483" i="7"/>
  <c r="Q9484" i="7"/>
  <c r="Q9485" i="7"/>
  <c r="Q9486" i="7"/>
  <c r="Q9487" i="7"/>
  <c r="Q9488" i="7"/>
  <c r="Q9489" i="7"/>
  <c r="Q9490" i="7"/>
  <c r="Q9491" i="7"/>
  <c r="Q9492" i="7"/>
  <c r="Q9493" i="7"/>
  <c r="Q9494" i="7"/>
  <c r="Q9495" i="7"/>
  <c r="Q9496" i="7"/>
  <c r="Q9497" i="7"/>
  <c r="Q9498" i="7"/>
  <c r="Q9499" i="7"/>
  <c r="Q9500" i="7"/>
  <c r="Q9501" i="7"/>
  <c r="Q9502" i="7"/>
  <c r="Q9503" i="7"/>
  <c r="Q9504" i="7"/>
  <c r="Q9505" i="7"/>
  <c r="Q9506" i="7"/>
  <c r="Q9507" i="7"/>
  <c r="Q9508" i="7"/>
  <c r="Q9509" i="7"/>
  <c r="Q9510" i="7"/>
  <c r="Q9511" i="7"/>
  <c r="Q9512" i="7"/>
  <c r="Q9513" i="7"/>
  <c r="Q9514" i="7"/>
  <c r="Q9515" i="7"/>
  <c r="Q9516" i="7"/>
  <c r="Q9517" i="7"/>
  <c r="Q9518" i="7"/>
  <c r="Q9519" i="7"/>
  <c r="Q9520" i="7"/>
  <c r="Q9521" i="7"/>
  <c r="Q9522" i="7"/>
  <c r="Q9523" i="7"/>
  <c r="Q9524" i="7"/>
  <c r="Q9525" i="7"/>
  <c r="Q9526" i="7"/>
  <c r="Q9527" i="7"/>
  <c r="Q9528" i="7"/>
  <c r="Q9529" i="7"/>
  <c r="Q9530" i="7"/>
  <c r="Q9531" i="7"/>
  <c r="Q9532" i="7"/>
  <c r="Q9533" i="7"/>
  <c r="Q9534" i="7"/>
  <c r="Q9535" i="7"/>
  <c r="Q9536" i="7"/>
  <c r="Q9537" i="7"/>
  <c r="Q9538" i="7"/>
  <c r="Q9539" i="7"/>
  <c r="Q9540" i="7"/>
  <c r="Q9541" i="7"/>
  <c r="Q9542" i="7"/>
  <c r="Q9543" i="7"/>
  <c r="Q9544" i="7"/>
  <c r="Q9545" i="7"/>
  <c r="Q9546" i="7"/>
  <c r="Q9547" i="7"/>
  <c r="Q9548" i="7"/>
  <c r="Q9549" i="7"/>
  <c r="Q9550" i="7"/>
  <c r="Q9551" i="7"/>
  <c r="Q9552" i="7"/>
  <c r="Q9553" i="7"/>
  <c r="Q9554" i="7"/>
  <c r="Q9555" i="7"/>
  <c r="Q9556" i="7"/>
  <c r="Q9557" i="7"/>
  <c r="Q9558" i="7"/>
  <c r="Q9559" i="7"/>
  <c r="Q9560" i="7"/>
  <c r="Q9561" i="7"/>
  <c r="Q9562" i="7"/>
  <c r="Q9563" i="7"/>
  <c r="Q9564" i="7"/>
  <c r="Q9565" i="7"/>
  <c r="Q9566" i="7"/>
  <c r="Q9567" i="7"/>
  <c r="Q9568" i="7"/>
  <c r="Q9569" i="7"/>
  <c r="Q9570" i="7"/>
  <c r="Q9571" i="7"/>
  <c r="Q9572" i="7"/>
  <c r="Q9573" i="7"/>
  <c r="Q9574" i="7"/>
  <c r="Q9575" i="7"/>
  <c r="Q9576" i="7"/>
  <c r="Q9577" i="7"/>
  <c r="Q9578" i="7"/>
  <c r="Q9579" i="7"/>
  <c r="Q9580" i="7"/>
  <c r="Q9581" i="7"/>
  <c r="Q9582" i="7"/>
  <c r="Q9583" i="7"/>
  <c r="Q9584" i="7"/>
  <c r="Q9585" i="7"/>
  <c r="Q9586" i="7"/>
  <c r="Q9587" i="7"/>
  <c r="Q9588" i="7"/>
  <c r="Q9589" i="7"/>
  <c r="Q9590" i="7"/>
  <c r="Q9591" i="7"/>
  <c r="Q9592" i="7"/>
  <c r="Q9593" i="7"/>
  <c r="Q9594" i="7"/>
  <c r="Q9595" i="7"/>
  <c r="Q9596" i="7"/>
  <c r="Q9597" i="7"/>
  <c r="Q9598" i="7"/>
  <c r="Q9599" i="7"/>
  <c r="Q9600" i="7"/>
  <c r="Q9601" i="7"/>
  <c r="Q9602" i="7"/>
  <c r="Q9603" i="7"/>
  <c r="Q9604" i="7"/>
  <c r="Q9605" i="7"/>
  <c r="Q9606" i="7"/>
  <c r="Q9607" i="7"/>
  <c r="Q9608" i="7"/>
  <c r="Q9609" i="7"/>
  <c r="Q9610" i="7"/>
  <c r="Q9611" i="7"/>
  <c r="Q9612" i="7"/>
  <c r="Q9613" i="7"/>
  <c r="Q9614" i="7"/>
  <c r="Q9615" i="7"/>
  <c r="Q9616" i="7"/>
  <c r="Q9617" i="7"/>
  <c r="Q9618" i="7"/>
  <c r="Q9619" i="7"/>
  <c r="Q9620" i="7"/>
  <c r="Q9621" i="7"/>
  <c r="Q9622" i="7"/>
  <c r="Q9623" i="7"/>
  <c r="Q9624" i="7"/>
  <c r="Q9625" i="7"/>
  <c r="Q9626" i="7"/>
  <c r="Q9627" i="7"/>
  <c r="Q9628" i="7"/>
  <c r="Q9629" i="7"/>
  <c r="Q9630" i="7"/>
  <c r="Q9631" i="7"/>
  <c r="Q9632" i="7"/>
  <c r="Q9633" i="7"/>
  <c r="Q9634" i="7"/>
  <c r="Q9635" i="7"/>
  <c r="Q9636" i="7"/>
  <c r="Q9637" i="7"/>
  <c r="Q9638" i="7"/>
  <c r="Q9639" i="7"/>
  <c r="Q9640" i="7"/>
  <c r="Q9641" i="7"/>
  <c r="Q9642" i="7"/>
  <c r="Q9643" i="7"/>
  <c r="Q9644" i="7"/>
  <c r="Q9645" i="7"/>
  <c r="Q9646" i="7"/>
  <c r="Q9647" i="7"/>
  <c r="Q9648" i="7"/>
  <c r="Q9649" i="7"/>
  <c r="Q9650" i="7"/>
  <c r="Q9651" i="7"/>
  <c r="Q9652" i="7"/>
  <c r="Q9653" i="7"/>
  <c r="Q9654" i="7"/>
  <c r="Q9655" i="7"/>
  <c r="Q9656" i="7"/>
  <c r="Q9657" i="7"/>
  <c r="Q9658" i="7"/>
  <c r="Q9659" i="7"/>
  <c r="Q9660" i="7"/>
  <c r="Q9661" i="7"/>
  <c r="Q9662" i="7"/>
  <c r="Q9663" i="7"/>
  <c r="Q9664" i="7"/>
  <c r="Q9665" i="7"/>
  <c r="Q9666" i="7"/>
  <c r="Q9667" i="7"/>
  <c r="Q9668" i="7"/>
  <c r="Q9669" i="7"/>
  <c r="Q9670" i="7"/>
  <c r="Q9671" i="7"/>
  <c r="Q9672" i="7"/>
  <c r="Q9673" i="7"/>
  <c r="Q9674" i="7"/>
  <c r="Q9675" i="7"/>
  <c r="Q9676" i="7"/>
  <c r="Q9677" i="7"/>
  <c r="Q9678" i="7"/>
  <c r="Q9679" i="7"/>
  <c r="Q9680" i="7"/>
  <c r="Q9681" i="7"/>
  <c r="Q9682" i="7"/>
  <c r="Q9683" i="7"/>
  <c r="Q9684" i="7"/>
  <c r="Q9685" i="7"/>
  <c r="Q9686" i="7"/>
  <c r="Q9687" i="7"/>
  <c r="Q9688" i="7"/>
  <c r="Q9689" i="7"/>
  <c r="Q9690" i="7"/>
  <c r="Q9691" i="7"/>
  <c r="Q9692" i="7"/>
  <c r="Q9693" i="7"/>
  <c r="Q9694" i="7"/>
  <c r="Q9695" i="7"/>
  <c r="Q9696" i="7"/>
  <c r="Q9697" i="7"/>
  <c r="Q9698" i="7"/>
  <c r="Q9699" i="7"/>
  <c r="Q9700" i="7"/>
  <c r="Q9701" i="7"/>
  <c r="Q9702" i="7"/>
  <c r="Q9703" i="7"/>
  <c r="Q9704" i="7"/>
  <c r="Q9705" i="7"/>
  <c r="Q9706" i="7"/>
  <c r="Q9707" i="7"/>
  <c r="Q9708" i="7"/>
  <c r="Q9709" i="7"/>
  <c r="Q9710" i="7"/>
  <c r="Q9711" i="7"/>
  <c r="Q9712" i="7"/>
  <c r="Q9713" i="7"/>
  <c r="Q9714" i="7"/>
  <c r="Q9715" i="7"/>
  <c r="Q9716" i="7"/>
  <c r="Q9717" i="7"/>
  <c r="Q9718" i="7"/>
  <c r="Q9719" i="7"/>
  <c r="Q9720" i="7"/>
  <c r="Q9721" i="7"/>
  <c r="Q9722" i="7"/>
  <c r="Q9723" i="7"/>
  <c r="Q9724" i="7"/>
  <c r="Q9725" i="7"/>
  <c r="Q9726" i="7"/>
  <c r="Q9727" i="7"/>
  <c r="Q9728" i="7"/>
  <c r="Q9729" i="7"/>
  <c r="Q9730" i="7"/>
  <c r="Q9731" i="7"/>
  <c r="Q9732" i="7"/>
  <c r="Q9733" i="7"/>
  <c r="Q9734" i="7"/>
  <c r="Q9735" i="7"/>
  <c r="Q9736" i="7"/>
  <c r="Q9737" i="7"/>
  <c r="Q9738" i="7"/>
  <c r="Q9739" i="7"/>
  <c r="Q9740" i="7"/>
  <c r="Q9741" i="7"/>
  <c r="Q9742" i="7"/>
  <c r="Q9743" i="7"/>
  <c r="Q9744" i="7"/>
  <c r="Q9745" i="7"/>
  <c r="Q9746" i="7"/>
  <c r="Q9747" i="7"/>
  <c r="Q9748" i="7"/>
  <c r="Q9749" i="7"/>
  <c r="Q9750" i="7"/>
  <c r="Q9751" i="7"/>
  <c r="Q9752" i="7"/>
  <c r="Q9753" i="7"/>
  <c r="Q9754" i="7"/>
  <c r="Q9755" i="7"/>
  <c r="Q9756" i="7"/>
  <c r="Q9757" i="7"/>
  <c r="Q9758" i="7"/>
  <c r="Q9759" i="7"/>
  <c r="Q9760" i="7"/>
  <c r="Q9761" i="7"/>
  <c r="Q9762" i="7"/>
  <c r="Q9763" i="7"/>
  <c r="Q9764" i="7"/>
  <c r="Q9765" i="7"/>
  <c r="Q9766" i="7"/>
  <c r="Q9767" i="7"/>
  <c r="Q9768" i="7"/>
  <c r="Q9769" i="7"/>
  <c r="Q9770" i="7"/>
  <c r="Q9771" i="7"/>
  <c r="Q9772" i="7"/>
  <c r="Q9773" i="7"/>
  <c r="Q9774" i="7"/>
  <c r="Q9775" i="7"/>
  <c r="Q9776" i="7"/>
  <c r="Q9777" i="7"/>
  <c r="Q9778" i="7"/>
  <c r="Q9779" i="7"/>
  <c r="Q9780" i="7"/>
  <c r="Q9781" i="7"/>
  <c r="Q9782" i="7"/>
  <c r="Q9783" i="7"/>
  <c r="Q9784" i="7"/>
  <c r="Q9785" i="7"/>
  <c r="Q9786" i="7"/>
  <c r="Q9787" i="7"/>
  <c r="Q9788" i="7"/>
  <c r="Q9789" i="7"/>
  <c r="Q9790" i="7"/>
  <c r="Q9791" i="7"/>
  <c r="Q9792" i="7"/>
  <c r="Q9793" i="7"/>
  <c r="Q9794" i="7"/>
  <c r="Q9795" i="7"/>
  <c r="Q9796" i="7"/>
  <c r="Q9797" i="7"/>
  <c r="Q9798" i="7"/>
  <c r="Q9799" i="7"/>
  <c r="Q9800" i="7"/>
  <c r="Q9801" i="7"/>
  <c r="Q9802" i="7"/>
  <c r="Q9803" i="7"/>
  <c r="Q9804" i="7"/>
  <c r="Q9805" i="7"/>
  <c r="Q9806" i="7"/>
  <c r="Q9807" i="7"/>
  <c r="Q9808" i="7"/>
  <c r="Q9809" i="7"/>
  <c r="Q9810" i="7"/>
  <c r="Q9811" i="7"/>
  <c r="Q9812" i="7"/>
  <c r="Q9813" i="7"/>
  <c r="Q9814" i="7"/>
  <c r="Q9815" i="7"/>
  <c r="Q9816" i="7"/>
  <c r="Q9817" i="7"/>
  <c r="Q9818" i="7"/>
  <c r="Q9819" i="7"/>
  <c r="Q9820" i="7"/>
  <c r="Q9821" i="7"/>
  <c r="Q9822" i="7"/>
  <c r="Q9823" i="7"/>
  <c r="Q9824" i="7"/>
  <c r="Q9825" i="7"/>
  <c r="Q9826" i="7"/>
  <c r="Q9827" i="7"/>
  <c r="Q9828" i="7"/>
  <c r="Q9829" i="7"/>
  <c r="Q9830" i="7"/>
  <c r="Q9831" i="7"/>
  <c r="Q9832" i="7"/>
  <c r="Q9833" i="7"/>
  <c r="Q9834" i="7"/>
  <c r="Q9835" i="7"/>
  <c r="Q9836" i="7"/>
  <c r="Q9837" i="7"/>
  <c r="Q9838" i="7"/>
  <c r="Q9839" i="7"/>
  <c r="Q9840" i="7"/>
  <c r="Q9841" i="7"/>
  <c r="Q9842" i="7"/>
  <c r="Q9843" i="7"/>
  <c r="Q9844" i="7"/>
  <c r="Q9845" i="7"/>
  <c r="Q9846" i="7"/>
  <c r="Q9847" i="7"/>
  <c r="Q9848" i="7"/>
  <c r="Q9849" i="7"/>
  <c r="Q9850" i="7"/>
  <c r="Q9851" i="7"/>
  <c r="Q9852" i="7"/>
  <c r="Q9853" i="7"/>
  <c r="Q9854" i="7"/>
  <c r="Q9855" i="7"/>
  <c r="Q9856" i="7"/>
  <c r="Q9857" i="7"/>
  <c r="Q9858" i="7"/>
  <c r="Q9859" i="7"/>
  <c r="Q9860" i="7"/>
  <c r="Q9861" i="7"/>
  <c r="Q9862" i="7"/>
  <c r="Q9863" i="7"/>
  <c r="Q9864" i="7"/>
  <c r="Q9865" i="7"/>
  <c r="Q9866" i="7"/>
  <c r="Q9867" i="7"/>
  <c r="Q9868" i="7"/>
  <c r="Q9869" i="7"/>
  <c r="Q9870" i="7"/>
  <c r="Q9871" i="7"/>
  <c r="Q9872" i="7"/>
  <c r="Q9873" i="7"/>
  <c r="Q9874" i="7"/>
  <c r="Q9875" i="7"/>
  <c r="Q9876" i="7"/>
  <c r="Q9877" i="7"/>
  <c r="Q9878" i="7"/>
  <c r="Q9879" i="7"/>
  <c r="Q9880" i="7"/>
  <c r="Q9881" i="7"/>
  <c r="Q9882" i="7"/>
  <c r="Q9883" i="7"/>
  <c r="Q9884" i="7"/>
  <c r="Q9885" i="7"/>
  <c r="Q9886" i="7"/>
  <c r="Q9887" i="7"/>
  <c r="Q9888" i="7"/>
  <c r="Q9889" i="7"/>
  <c r="Q9890" i="7"/>
  <c r="Q9891" i="7"/>
  <c r="Q9892" i="7"/>
  <c r="Q9893" i="7"/>
  <c r="Q9894" i="7"/>
  <c r="Q9895" i="7"/>
  <c r="Q9896" i="7"/>
  <c r="Q9897" i="7"/>
  <c r="Q9898" i="7"/>
  <c r="Q9899" i="7"/>
  <c r="Q9900" i="7"/>
  <c r="Q9901" i="7"/>
  <c r="Q9902" i="7"/>
  <c r="Q9903" i="7"/>
  <c r="Q9904" i="7"/>
  <c r="Q9905" i="7"/>
  <c r="Q9906" i="7"/>
  <c r="Q9907" i="7"/>
  <c r="Q9908" i="7"/>
  <c r="Q9909" i="7"/>
  <c r="Q9910" i="7"/>
  <c r="Q9911" i="7"/>
  <c r="Q9912" i="7"/>
  <c r="Q9913" i="7"/>
  <c r="Q9914" i="7"/>
  <c r="Q9915" i="7"/>
  <c r="Q9916" i="7"/>
  <c r="Q9917" i="7"/>
  <c r="Q9918" i="7"/>
  <c r="Q9919" i="7"/>
  <c r="Q9920" i="7"/>
  <c r="Q9921" i="7"/>
  <c r="Q9922" i="7"/>
  <c r="Q9923" i="7"/>
  <c r="Q9924" i="7"/>
  <c r="Q9925" i="7"/>
  <c r="Q9926" i="7"/>
  <c r="Q9927" i="7"/>
  <c r="Q9928" i="7"/>
  <c r="Q9929" i="7"/>
  <c r="Q9930" i="7"/>
  <c r="Q9931" i="7"/>
  <c r="Q9932" i="7"/>
  <c r="Q9933" i="7"/>
  <c r="Q9934" i="7"/>
  <c r="Q9935" i="7"/>
  <c r="Q9936" i="7"/>
  <c r="Q9937" i="7"/>
  <c r="Q9938" i="7"/>
  <c r="Q9939" i="7"/>
  <c r="Q9940" i="7"/>
  <c r="Q9941" i="7"/>
  <c r="Q9942" i="7"/>
  <c r="Q9943" i="7"/>
  <c r="Q9944" i="7"/>
  <c r="Q9945" i="7"/>
  <c r="Q9946" i="7"/>
  <c r="Q9947" i="7"/>
  <c r="Q9948" i="7"/>
  <c r="Q9949" i="7"/>
  <c r="Q9950" i="7"/>
  <c r="Q9951" i="7"/>
  <c r="Q9952" i="7"/>
  <c r="Q9953" i="7"/>
  <c r="Q9954" i="7"/>
  <c r="Q9955" i="7"/>
  <c r="Q9956" i="7"/>
  <c r="Q9957" i="7"/>
  <c r="Q9958" i="7"/>
  <c r="Q9959" i="7"/>
  <c r="Q9960" i="7"/>
  <c r="Q9961" i="7"/>
  <c r="Q9962" i="7"/>
  <c r="Q9963" i="7"/>
  <c r="Q9964" i="7"/>
  <c r="Q9965" i="7"/>
  <c r="Q9966" i="7"/>
  <c r="Q9967" i="7"/>
  <c r="Q9968" i="7"/>
  <c r="Q9969" i="7"/>
  <c r="Q9970" i="7"/>
  <c r="Q9971" i="7"/>
  <c r="Q9972" i="7"/>
  <c r="Q9973" i="7"/>
  <c r="Q9974" i="7"/>
  <c r="Q9975" i="7"/>
  <c r="Q9976" i="7"/>
  <c r="Q9977" i="7"/>
  <c r="Q9978" i="7"/>
  <c r="Q9979" i="7"/>
  <c r="Q9980" i="7"/>
  <c r="Q9981" i="7"/>
  <c r="Q9982" i="7"/>
  <c r="Q9983" i="7"/>
  <c r="Q9984" i="7"/>
  <c r="Q9985" i="7"/>
  <c r="Q9986" i="7"/>
  <c r="Q9987" i="7"/>
  <c r="Q9988" i="7"/>
  <c r="Q9989" i="7"/>
  <c r="Q9990" i="7"/>
  <c r="Q9991" i="7"/>
  <c r="Q9992" i="7"/>
  <c r="Q9993" i="7"/>
  <c r="Q9994" i="7"/>
  <c r="C9889" i="7"/>
  <c r="P9889" i="7"/>
  <c r="C9890" i="7"/>
  <c r="P9890" i="7"/>
  <c r="C9891" i="7"/>
  <c r="P9891" i="7"/>
  <c r="C9892" i="7"/>
  <c r="P9892" i="7"/>
  <c r="C9893" i="7"/>
  <c r="P9893" i="7"/>
  <c r="C9482" i="7"/>
  <c r="P9482" i="7"/>
  <c r="C8126" i="7"/>
  <c r="P8126" i="7"/>
  <c r="C8127" i="7"/>
  <c r="P8127" i="7"/>
  <c r="C8128" i="7"/>
  <c r="P8128" i="7"/>
  <c r="C8129" i="7"/>
  <c r="P8129" i="7"/>
  <c r="C8089" i="7"/>
  <c r="P8089" i="7"/>
  <c r="C8082" i="7"/>
  <c r="P8082" i="7"/>
  <c r="C8083" i="7"/>
  <c r="P8083" i="7"/>
  <c r="C8084" i="7"/>
  <c r="P8084" i="7"/>
  <c r="C8085" i="7"/>
  <c r="P8085" i="7"/>
  <c r="C7883" i="7"/>
  <c r="P7883" i="7"/>
  <c r="C7802" i="7"/>
  <c r="P7802" i="7"/>
  <c r="C7463" i="7"/>
  <c r="P7463" i="7"/>
  <c r="C7326" i="7"/>
  <c r="P7326" i="7"/>
  <c r="C7327" i="7"/>
  <c r="P7327" i="7"/>
  <c r="C7328" i="7"/>
  <c r="P7328" i="7"/>
  <c r="C7061" i="7"/>
  <c r="P7061" i="7"/>
  <c r="C7062" i="7"/>
  <c r="P7062" i="7"/>
  <c r="C7048" i="7"/>
  <c r="P7048" i="7"/>
  <c r="C7011" i="7"/>
  <c r="P7011" i="7"/>
  <c r="C7012" i="7"/>
  <c r="P7012" i="7"/>
  <c r="C6962" i="7"/>
  <c r="P6962" i="7"/>
  <c r="C6963" i="7"/>
  <c r="P6963" i="7"/>
  <c r="C6964" i="7"/>
  <c r="P6964" i="7"/>
  <c r="C6965" i="7"/>
  <c r="P6965" i="7"/>
  <c r="C6966" i="7"/>
  <c r="P6966" i="7"/>
  <c r="C6820" i="7"/>
  <c r="P6820" i="7"/>
  <c r="C6821" i="7"/>
  <c r="P6821" i="7"/>
  <c r="C6795" i="7"/>
  <c r="P6795" i="7"/>
  <c r="C6708" i="7"/>
  <c r="P6708" i="7"/>
  <c r="C6651" i="7"/>
  <c r="P6651" i="7"/>
  <c r="C6536" i="7"/>
  <c r="P6536" i="7"/>
  <c r="C6537" i="7"/>
  <c r="P6537" i="7"/>
  <c r="C6341" i="7"/>
  <c r="P6341" i="7"/>
  <c r="C6342" i="7"/>
  <c r="P6342" i="7"/>
  <c r="C6174" i="7"/>
  <c r="P6174" i="7"/>
  <c r="C6175" i="7"/>
  <c r="P6175" i="7"/>
  <c r="M143" i="14"/>
  <c r="L143" i="14"/>
  <c r="F143" i="14"/>
  <c r="E143" i="14"/>
  <c r="M142" i="14"/>
  <c r="L142" i="14"/>
  <c r="F142" i="14"/>
  <c r="E142" i="14"/>
  <c r="M141" i="14"/>
  <c r="L141" i="14"/>
  <c r="F141" i="14"/>
  <c r="E141" i="14"/>
  <c r="M140" i="14"/>
  <c r="L140" i="14"/>
  <c r="F140" i="14"/>
  <c r="E140" i="14"/>
  <c r="M139" i="14"/>
  <c r="L139" i="14"/>
  <c r="F139" i="14"/>
  <c r="E139" i="14"/>
  <c r="M136" i="14"/>
  <c r="L136" i="14"/>
  <c r="F136" i="14"/>
  <c r="E136" i="14"/>
  <c r="M135" i="14"/>
  <c r="L135" i="14"/>
  <c r="F135" i="14"/>
  <c r="E135" i="14"/>
  <c r="M134" i="14"/>
  <c r="L134" i="14"/>
  <c r="F134" i="14"/>
  <c r="E134" i="14"/>
  <c r="M133" i="14"/>
  <c r="L133" i="14"/>
  <c r="F133" i="14"/>
  <c r="E133" i="14"/>
  <c r="M132" i="14"/>
  <c r="L132" i="14"/>
  <c r="F132" i="14"/>
  <c r="E132" i="14"/>
  <c r="M131" i="14"/>
  <c r="L131" i="14"/>
  <c r="F131" i="14"/>
  <c r="E131" i="14"/>
  <c r="M130" i="14"/>
  <c r="L130" i="14"/>
  <c r="F130" i="14"/>
  <c r="E130" i="14"/>
  <c r="M129" i="14"/>
  <c r="L129" i="14"/>
  <c r="F129" i="14"/>
  <c r="E129" i="14"/>
  <c r="M128" i="14"/>
  <c r="L128" i="14"/>
  <c r="F128" i="14"/>
  <c r="E128" i="14"/>
  <c r="M127" i="14"/>
  <c r="L127" i="14"/>
  <c r="F127" i="14"/>
  <c r="E127" i="14"/>
  <c r="M126" i="14"/>
  <c r="L126" i="14"/>
  <c r="F126" i="14"/>
  <c r="E126" i="14"/>
  <c r="M125" i="14"/>
  <c r="L125" i="14"/>
  <c r="F125" i="14"/>
  <c r="E125" i="14"/>
  <c r="M121" i="14"/>
  <c r="L121" i="14"/>
  <c r="F121" i="14"/>
  <c r="E121" i="14"/>
  <c r="M120" i="14"/>
  <c r="L120" i="14"/>
  <c r="F120" i="14"/>
  <c r="E120" i="14"/>
  <c r="M119" i="14"/>
  <c r="L119" i="14"/>
  <c r="F119" i="14"/>
  <c r="E119" i="14"/>
  <c r="M118" i="14"/>
  <c r="L118" i="14"/>
  <c r="F118" i="14"/>
  <c r="E118" i="14"/>
  <c r="M117" i="14"/>
  <c r="L117" i="14"/>
  <c r="F117" i="14"/>
  <c r="E117" i="14"/>
  <c r="M116" i="14"/>
  <c r="L116" i="14"/>
  <c r="F116" i="14"/>
  <c r="E116" i="14"/>
  <c r="M115" i="14"/>
  <c r="L115" i="14"/>
  <c r="F115" i="14"/>
  <c r="E115" i="14"/>
  <c r="M114" i="14"/>
  <c r="L114" i="14"/>
  <c r="F114" i="14"/>
  <c r="E114" i="14"/>
  <c r="M113" i="14"/>
  <c r="L113" i="14"/>
  <c r="F113" i="14"/>
  <c r="E113" i="14"/>
  <c r="M112" i="14"/>
  <c r="L112" i="14"/>
  <c r="F112" i="14"/>
  <c r="E112" i="14"/>
  <c r="M111" i="14"/>
  <c r="L111" i="14"/>
  <c r="F111" i="14"/>
  <c r="E111" i="14"/>
  <c r="M110" i="14"/>
  <c r="L110" i="14"/>
  <c r="F110" i="14"/>
  <c r="E110" i="14"/>
  <c r="M109" i="14"/>
  <c r="L109" i="14"/>
  <c r="F109" i="14"/>
  <c r="E109" i="14"/>
  <c r="M108" i="14"/>
  <c r="L108" i="14"/>
  <c r="F108" i="14"/>
  <c r="E108" i="14"/>
  <c r="M107" i="14"/>
  <c r="L107" i="14"/>
  <c r="F107" i="14"/>
  <c r="E107" i="14"/>
  <c r="M106" i="14"/>
  <c r="L106" i="14"/>
  <c r="F106" i="14"/>
  <c r="E106" i="14"/>
  <c r="M103" i="14"/>
  <c r="L103" i="14"/>
  <c r="F103" i="14"/>
  <c r="E103" i="14"/>
  <c r="M102" i="14"/>
  <c r="L102" i="14"/>
  <c r="F102" i="14"/>
  <c r="E102" i="14"/>
  <c r="M101" i="14"/>
  <c r="L101" i="14"/>
  <c r="F101" i="14"/>
  <c r="E101" i="14"/>
  <c r="M100" i="14"/>
  <c r="L100" i="14"/>
  <c r="F100" i="14"/>
  <c r="E100" i="14"/>
  <c r="M99" i="14"/>
  <c r="L99" i="14"/>
  <c r="F99" i="14"/>
  <c r="E99" i="14"/>
  <c r="M98" i="14"/>
  <c r="L98" i="14"/>
  <c r="F98" i="14"/>
  <c r="E98" i="14"/>
  <c r="M97" i="14"/>
  <c r="L97" i="14"/>
  <c r="F97" i="14"/>
  <c r="E97" i="14"/>
  <c r="M96" i="14"/>
  <c r="L96" i="14"/>
  <c r="F96" i="14"/>
  <c r="E96" i="14"/>
  <c r="M95" i="14"/>
  <c r="L95" i="14"/>
  <c r="F95" i="14"/>
  <c r="E95" i="14"/>
  <c r="M94" i="14"/>
  <c r="L94" i="14"/>
  <c r="F94" i="14"/>
  <c r="E94" i="14"/>
  <c r="M93" i="14"/>
  <c r="L93" i="14"/>
  <c r="F93" i="14"/>
  <c r="E93" i="14"/>
  <c r="M92" i="14"/>
  <c r="L92" i="14"/>
  <c r="F92" i="14"/>
  <c r="E92" i="14"/>
  <c r="M91" i="14"/>
  <c r="L91" i="14"/>
  <c r="F91" i="14"/>
  <c r="E91" i="14"/>
  <c r="M90" i="14"/>
  <c r="L90" i="14"/>
  <c r="F90" i="14"/>
  <c r="E90" i="14"/>
  <c r="M89" i="14"/>
  <c r="L89" i="14"/>
  <c r="F89" i="14"/>
  <c r="E89" i="14"/>
  <c r="M88" i="14"/>
  <c r="L88" i="14"/>
  <c r="F88" i="14"/>
  <c r="E88" i="14"/>
  <c r="M87" i="14"/>
  <c r="L87" i="14"/>
  <c r="F87" i="14"/>
  <c r="E87" i="14"/>
  <c r="F83" i="14"/>
  <c r="E83" i="14"/>
  <c r="F82" i="14"/>
  <c r="E82" i="14"/>
  <c r="F81" i="14"/>
  <c r="E81" i="14"/>
  <c r="F80" i="14"/>
  <c r="E80" i="14"/>
  <c r="F79" i="14"/>
  <c r="E79" i="14"/>
  <c r="F78" i="14"/>
  <c r="E78" i="14"/>
  <c r="F77" i="14"/>
  <c r="E77" i="14"/>
  <c r="F76" i="14"/>
  <c r="E76" i="14"/>
  <c r="F75" i="14"/>
  <c r="E75" i="14"/>
  <c r="F74" i="14"/>
  <c r="E74" i="14"/>
  <c r="F73" i="14"/>
  <c r="E73" i="14"/>
  <c r="F72" i="14"/>
  <c r="E72" i="14"/>
  <c r="F71" i="14"/>
  <c r="E71" i="14"/>
  <c r="M70" i="14"/>
  <c r="L70" i="14"/>
  <c r="F70" i="14"/>
  <c r="E70" i="14"/>
  <c r="M69" i="14"/>
  <c r="L69" i="14"/>
  <c r="F69" i="14"/>
  <c r="E69" i="14"/>
  <c r="M68" i="14"/>
  <c r="L68" i="14"/>
  <c r="F68" i="14"/>
  <c r="E68" i="14"/>
  <c r="M67" i="14"/>
  <c r="L67" i="14"/>
  <c r="F67" i="14"/>
  <c r="E67" i="14"/>
  <c r="M66" i="14"/>
  <c r="L66" i="14"/>
  <c r="F66" i="14"/>
  <c r="E66" i="14"/>
  <c r="M65" i="14"/>
  <c r="L65" i="14"/>
  <c r="F65" i="14"/>
  <c r="E65" i="14"/>
  <c r="M64" i="14"/>
  <c r="L64" i="14"/>
  <c r="F64" i="14"/>
  <c r="E64" i="14"/>
  <c r="M63" i="14"/>
  <c r="L63" i="14"/>
  <c r="F63" i="14"/>
  <c r="E63" i="14"/>
  <c r="M62" i="14"/>
  <c r="L62" i="14"/>
  <c r="F62" i="14"/>
  <c r="E62" i="14"/>
  <c r="M61" i="14"/>
  <c r="L61" i="14"/>
  <c r="F61" i="14"/>
  <c r="E61" i="14"/>
  <c r="M60" i="14"/>
  <c r="L60" i="14"/>
  <c r="F60" i="14"/>
  <c r="E60" i="14"/>
  <c r="M59" i="14"/>
  <c r="L59" i="14"/>
  <c r="F59" i="14"/>
  <c r="E59" i="14"/>
  <c r="M58" i="14"/>
  <c r="L58" i="14"/>
  <c r="F58" i="14"/>
  <c r="E58" i="14"/>
  <c r="M57" i="14"/>
  <c r="L57" i="14"/>
  <c r="F57" i="14"/>
  <c r="E57" i="14"/>
  <c r="M56" i="14"/>
  <c r="L56" i="14"/>
  <c r="F56" i="14"/>
  <c r="E56" i="14"/>
  <c r="M55" i="14"/>
  <c r="L55" i="14"/>
  <c r="F55" i="14"/>
  <c r="E55" i="14"/>
  <c r="M54" i="14"/>
  <c r="L54" i="14"/>
  <c r="F54" i="14"/>
  <c r="E54" i="14"/>
  <c r="M53" i="14"/>
  <c r="L53" i="14"/>
  <c r="F53" i="14"/>
  <c r="E53" i="14"/>
  <c r="M52" i="14"/>
  <c r="L52" i="14"/>
  <c r="F52" i="14"/>
  <c r="E52" i="14"/>
  <c r="M51" i="14"/>
  <c r="L51" i="14"/>
  <c r="F51" i="14"/>
  <c r="E51" i="14"/>
  <c r="M50" i="14"/>
  <c r="L50" i="14"/>
  <c r="F50" i="14"/>
  <c r="E50" i="14"/>
  <c r="M49" i="14"/>
  <c r="L49" i="14"/>
  <c r="F49" i="14"/>
  <c r="E49" i="14"/>
  <c r="M48" i="14"/>
  <c r="L48" i="14"/>
  <c r="F48" i="14"/>
  <c r="E48" i="14"/>
  <c r="M47" i="14"/>
  <c r="L47" i="14"/>
  <c r="F47" i="14"/>
  <c r="E47" i="14"/>
  <c r="M46" i="14"/>
  <c r="L46" i="14"/>
  <c r="F46" i="14"/>
  <c r="E46" i="14"/>
  <c r="M45" i="14"/>
  <c r="L45" i="14"/>
  <c r="F45" i="14"/>
  <c r="E45" i="14"/>
  <c r="M44" i="14"/>
  <c r="L44" i="14"/>
  <c r="F44" i="14"/>
  <c r="E44" i="14"/>
  <c r="M43" i="14"/>
  <c r="L43" i="14"/>
  <c r="F43" i="14"/>
  <c r="E43" i="14"/>
  <c r="M42" i="14"/>
  <c r="L42" i="14"/>
  <c r="F42" i="14"/>
  <c r="E42" i="14"/>
  <c r="M41" i="14"/>
  <c r="L41" i="14"/>
  <c r="F41" i="14"/>
  <c r="E41" i="14"/>
  <c r="M40" i="14"/>
  <c r="L40" i="14"/>
  <c r="F40" i="14"/>
  <c r="E40" i="14"/>
  <c r="M39" i="14"/>
  <c r="L39" i="14"/>
  <c r="F39" i="14"/>
  <c r="E39" i="14"/>
  <c r="M38" i="14"/>
  <c r="L38" i="14"/>
  <c r="F38" i="14"/>
  <c r="E38" i="14"/>
  <c r="M37" i="14"/>
  <c r="L37" i="14"/>
  <c r="F37" i="14"/>
  <c r="E37" i="14"/>
  <c r="M36" i="14"/>
  <c r="L36" i="14"/>
  <c r="F36" i="14"/>
  <c r="E36" i="14"/>
  <c r="M35" i="14"/>
  <c r="L35" i="14"/>
  <c r="F35" i="14"/>
  <c r="E35" i="14"/>
  <c r="M31" i="14"/>
  <c r="L31" i="14"/>
  <c r="F31" i="14"/>
  <c r="E31" i="14"/>
  <c r="M30" i="14"/>
  <c r="L30" i="14"/>
  <c r="F30" i="14"/>
  <c r="E30" i="14"/>
  <c r="M29" i="14"/>
  <c r="L29" i="14"/>
  <c r="F29" i="14"/>
  <c r="E29" i="14"/>
  <c r="M28" i="14"/>
  <c r="L28" i="14"/>
  <c r="F28" i="14"/>
  <c r="E28" i="14"/>
  <c r="M24" i="14"/>
  <c r="L24" i="14"/>
  <c r="F24" i="14"/>
  <c r="E24" i="14"/>
  <c r="M23" i="14"/>
  <c r="L23" i="14"/>
  <c r="F23" i="14"/>
  <c r="E23" i="14"/>
  <c r="M22" i="14"/>
  <c r="L22" i="14"/>
  <c r="F22" i="14"/>
  <c r="E22" i="14"/>
  <c r="M18" i="14"/>
  <c r="L18" i="14"/>
  <c r="F18" i="14"/>
  <c r="E18" i="14"/>
  <c r="M17" i="14"/>
  <c r="L17" i="14"/>
  <c r="F17" i="14"/>
  <c r="E17" i="14"/>
  <c r="M16" i="14"/>
  <c r="L16" i="14"/>
  <c r="F16" i="14"/>
  <c r="E16" i="14"/>
  <c r="M12" i="14"/>
  <c r="L12" i="14"/>
  <c r="F12" i="14"/>
  <c r="E12" i="14"/>
  <c r="M11" i="14"/>
  <c r="L11" i="14"/>
  <c r="F11" i="14"/>
  <c r="E11" i="14"/>
  <c r="M10" i="14"/>
  <c r="L10" i="14"/>
  <c r="F10" i="14"/>
  <c r="E10" i="14"/>
  <c r="M9" i="14"/>
  <c r="L9" i="14"/>
  <c r="F9" i="14"/>
  <c r="E9" i="14"/>
  <c r="M5" i="14"/>
  <c r="L5" i="14"/>
  <c r="F5" i="14"/>
  <c r="E5" i="14"/>
  <c r="M4" i="14"/>
  <c r="L4" i="14"/>
  <c r="F4" i="14"/>
  <c r="E4" i="14"/>
  <c r="M3" i="14"/>
  <c r="L3" i="14"/>
  <c r="F3" i="14"/>
  <c r="E3" i="14"/>
  <c r="C2"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C1073" i="7"/>
  <c r="C1074" i="7"/>
  <c r="C1075" i="7"/>
  <c r="C1076" i="7"/>
  <c r="C1077" i="7"/>
  <c r="C1078" i="7"/>
  <c r="C1079" i="7"/>
  <c r="C1080" i="7"/>
  <c r="C1081" i="7"/>
  <c r="C1082" i="7"/>
  <c r="C1083" i="7"/>
  <c r="C1084" i="7"/>
  <c r="C1085" i="7"/>
  <c r="C1086" i="7"/>
  <c r="C1087" i="7"/>
  <c r="C1088" i="7"/>
  <c r="C1089" i="7"/>
  <c r="C1090" i="7"/>
  <c r="C1091" i="7"/>
  <c r="C1092" i="7"/>
  <c r="C1093" i="7"/>
  <c r="C1094" i="7"/>
  <c r="C1095" i="7"/>
  <c r="C1096" i="7"/>
  <c r="C1097" i="7"/>
  <c r="C1098" i="7"/>
  <c r="C1099" i="7"/>
  <c r="C1100" i="7"/>
  <c r="C1101" i="7"/>
  <c r="C1102" i="7"/>
  <c r="C1103" i="7"/>
  <c r="C1104" i="7"/>
  <c r="C1105" i="7"/>
  <c r="C1106" i="7"/>
  <c r="C1107" i="7"/>
  <c r="C1108" i="7"/>
  <c r="C1109" i="7"/>
  <c r="C1110" i="7"/>
  <c r="C1111" i="7"/>
  <c r="C1112" i="7"/>
  <c r="C1113" i="7"/>
  <c r="C1114" i="7"/>
  <c r="C1115" i="7"/>
  <c r="C1116" i="7"/>
  <c r="C1117" i="7"/>
  <c r="C1118" i="7"/>
  <c r="C1119" i="7"/>
  <c r="C1120" i="7"/>
  <c r="C1121" i="7"/>
  <c r="C1122" i="7"/>
  <c r="C1123" i="7"/>
  <c r="C1124" i="7"/>
  <c r="C1125" i="7"/>
  <c r="C1126" i="7"/>
  <c r="C1127" i="7"/>
  <c r="C1128" i="7"/>
  <c r="C1129" i="7"/>
  <c r="C1130" i="7"/>
  <c r="C1131" i="7"/>
  <c r="C1132" i="7"/>
  <c r="C1133" i="7"/>
  <c r="C1134" i="7"/>
  <c r="C1135" i="7"/>
  <c r="C1136" i="7"/>
  <c r="C1137" i="7"/>
  <c r="C1138" i="7"/>
  <c r="C1139" i="7"/>
  <c r="C1140" i="7"/>
  <c r="C1141" i="7"/>
  <c r="C1142" i="7"/>
  <c r="C1143" i="7"/>
  <c r="C1144" i="7"/>
  <c r="C1145" i="7"/>
  <c r="C1146" i="7"/>
  <c r="C1147" i="7"/>
  <c r="C1148" i="7"/>
  <c r="C1149" i="7"/>
  <c r="C1150" i="7"/>
  <c r="C1151" i="7"/>
  <c r="C1152" i="7"/>
  <c r="C1153" i="7"/>
  <c r="C1154" i="7"/>
  <c r="C1155" i="7"/>
  <c r="C1156" i="7"/>
  <c r="C1157" i="7"/>
  <c r="C1158" i="7"/>
  <c r="C1159" i="7"/>
  <c r="C1160" i="7"/>
  <c r="C1161" i="7"/>
  <c r="C1162" i="7"/>
  <c r="C1163" i="7"/>
  <c r="C1164" i="7"/>
  <c r="C1165" i="7"/>
  <c r="C1166" i="7"/>
  <c r="C1167" i="7"/>
  <c r="C1168" i="7"/>
  <c r="C1169" i="7"/>
  <c r="C1170" i="7"/>
  <c r="C1171" i="7"/>
  <c r="C1172" i="7"/>
  <c r="C1173" i="7"/>
  <c r="C1174" i="7"/>
  <c r="C1175" i="7"/>
  <c r="C1176" i="7"/>
  <c r="C1177" i="7"/>
  <c r="C1178" i="7"/>
  <c r="C1179" i="7"/>
  <c r="C1180" i="7"/>
  <c r="C1181" i="7"/>
  <c r="C1182" i="7"/>
  <c r="C1183" i="7"/>
  <c r="C1184" i="7"/>
  <c r="C1185" i="7"/>
  <c r="C1186" i="7"/>
  <c r="C1187" i="7"/>
  <c r="C1188" i="7"/>
  <c r="C1189" i="7"/>
  <c r="C1190" i="7"/>
  <c r="C1191" i="7"/>
  <c r="C1192" i="7"/>
  <c r="C1193" i="7"/>
  <c r="C1194" i="7"/>
  <c r="C1195" i="7"/>
  <c r="C1196" i="7"/>
  <c r="C1197" i="7"/>
  <c r="C1198" i="7"/>
  <c r="C1199" i="7"/>
  <c r="C1200" i="7"/>
  <c r="C1201" i="7"/>
  <c r="C1202" i="7"/>
  <c r="C1203" i="7"/>
  <c r="C1204" i="7"/>
  <c r="C1205" i="7"/>
  <c r="C1206" i="7"/>
  <c r="C1207" i="7"/>
  <c r="C1208" i="7"/>
  <c r="C1209" i="7"/>
  <c r="C1210" i="7"/>
  <c r="C1211" i="7"/>
  <c r="C1212" i="7"/>
  <c r="C1213" i="7"/>
  <c r="C1214" i="7"/>
  <c r="C1215" i="7"/>
  <c r="C1216" i="7"/>
  <c r="C1217" i="7"/>
  <c r="C1218" i="7"/>
  <c r="C1219" i="7"/>
  <c r="C1220" i="7"/>
  <c r="C1221" i="7"/>
  <c r="C1222" i="7"/>
  <c r="C1223" i="7"/>
  <c r="C1224" i="7"/>
  <c r="C1225" i="7"/>
  <c r="C1226" i="7"/>
  <c r="C1227" i="7"/>
  <c r="C1228" i="7"/>
  <c r="C1229" i="7"/>
  <c r="C1230" i="7"/>
  <c r="C1231" i="7"/>
  <c r="C1232" i="7"/>
  <c r="C1233" i="7"/>
  <c r="C1234" i="7"/>
  <c r="C1235" i="7"/>
  <c r="C1236" i="7"/>
  <c r="C1237" i="7"/>
  <c r="C1238" i="7"/>
  <c r="C1239" i="7"/>
  <c r="C1240" i="7"/>
  <c r="C1241" i="7"/>
  <c r="C1242" i="7"/>
  <c r="C1243" i="7"/>
  <c r="C1244" i="7"/>
  <c r="C1245" i="7"/>
  <c r="C1246" i="7"/>
  <c r="C1247" i="7"/>
  <c r="C1248" i="7"/>
  <c r="C1249" i="7"/>
  <c r="C1250" i="7"/>
  <c r="C1251" i="7"/>
  <c r="C1252" i="7"/>
  <c r="C1253" i="7"/>
  <c r="C1254" i="7"/>
  <c r="C1255" i="7"/>
  <c r="C1256" i="7"/>
  <c r="C1257" i="7"/>
  <c r="C1258" i="7"/>
  <c r="C1259" i="7"/>
  <c r="C1260" i="7"/>
  <c r="C1261" i="7"/>
  <c r="C1262" i="7"/>
  <c r="C1263" i="7"/>
  <c r="C1264" i="7"/>
  <c r="C1265" i="7"/>
  <c r="C1266" i="7"/>
  <c r="C1267" i="7"/>
  <c r="C1268" i="7"/>
  <c r="C1269" i="7"/>
  <c r="C1270" i="7"/>
  <c r="C1271" i="7"/>
  <c r="C1272" i="7"/>
  <c r="C1273" i="7"/>
  <c r="C1274" i="7"/>
  <c r="C1275" i="7"/>
  <c r="C1276" i="7"/>
  <c r="C1277" i="7"/>
  <c r="C1278" i="7"/>
  <c r="C1279" i="7"/>
  <c r="C1280" i="7"/>
  <c r="C1281" i="7"/>
  <c r="C1282" i="7"/>
  <c r="C1283" i="7"/>
  <c r="C1284" i="7"/>
  <c r="C1285" i="7"/>
  <c r="C1286" i="7"/>
  <c r="C1287" i="7"/>
  <c r="C1288" i="7"/>
  <c r="C1289" i="7"/>
  <c r="C1290" i="7"/>
  <c r="C1291" i="7"/>
  <c r="C1292" i="7"/>
  <c r="C1293" i="7"/>
  <c r="C1294" i="7"/>
  <c r="C1295" i="7"/>
  <c r="C1296" i="7"/>
  <c r="C1297" i="7"/>
  <c r="C1298" i="7"/>
  <c r="C1299" i="7"/>
  <c r="C1300" i="7"/>
  <c r="C1301" i="7"/>
  <c r="C1302" i="7"/>
  <c r="C1303" i="7"/>
  <c r="C1304" i="7"/>
  <c r="C1305" i="7"/>
  <c r="C1306" i="7"/>
  <c r="C1307" i="7"/>
  <c r="C1308" i="7"/>
  <c r="C1309" i="7"/>
  <c r="C1310" i="7"/>
  <c r="C1311" i="7"/>
  <c r="C1312" i="7"/>
  <c r="C1313" i="7"/>
  <c r="C1314" i="7"/>
  <c r="C1315" i="7"/>
  <c r="C1316" i="7"/>
  <c r="C1317" i="7"/>
  <c r="C1318" i="7"/>
  <c r="C1319" i="7"/>
  <c r="C1320" i="7"/>
  <c r="C1321" i="7"/>
  <c r="C1322" i="7"/>
  <c r="C1323" i="7"/>
  <c r="C1324" i="7"/>
  <c r="C1325" i="7"/>
  <c r="C1326" i="7"/>
  <c r="C1327" i="7"/>
  <c r="C1328" i="7"/>
  <c r="C1329" i="7"/>
  <c r="C1330" i="7"/>
  <c r="C1331" i="7"/>
  <c r="C1332" i="7"/>
  <c r="C1333" i="7"/>
  <c r="C1334" i="7"/>
  <c r="C1335" i="7"/>
  <c r="C1336" i="7"/>
  <c r="C1337" i="7"/>
  <c r="C1338" i="7"/>
  <c r="C1339" i="7"/>
  <c r="C1340" i="7"/>
  <c r="C1341" i="7"/>
  <c r="C1342" i="7"/>
  <c r="C1343" i="7"/>
  <c r="C1344" i="7"/>
  <c r="C1345" i="7"/>
  <c r="C1346" i="7"/>
  <c r="C1347" i="7"/>
  <c r="C1348" i="7"/>
  <c r="C1349" i="7"/>
  <c r="C1350" i="7"/>
  <c r="C1351" i="7"/>
  <c r="C1352" i="7"/>
  <c r="C1353" i="7"/>
  <c r="C1354" i="7"/>
  <c r="C1355" i="7"/>
  <c r="C1356" i="7"/>
  <c r="C1357" i="7"/>
  <c r="C1358" i="7"/>
  <c r="C1359" i="7"/>
  <c r="C1360" i="7"/>
  <c r="C1361" i="7"/>
  <c r="C1362" i="7"/>
  <c r="C1363" i="7"/>
  <c r="C1364" i="7"/>
  <c r="C1365" i="7"/>
  <c r="C1366" i="7"/>
  <c r="C1367" i="7"/>
  <c r="C1368" i="7"/>
  <c r="C1369" i="7"/>
  <c r="C1370" i="7"/>
  <c r="C1371" i="7"/>
  <c r="C1372" i="7"/>
  <c r="C1373" i="7"/>
  <c r="C1374" i="7"/>
  <c r="C1375" i="7"/>
  <c r="C1376" i="7"/>
  <c r="C1377" i="7"/>
  <c r="C1378" i="7"/>
  <c r="C1379" i="7"/>
  <c r="C1380" i="7"/>
  <c r="C1381" i="7"/>
  <c r="C1382" i="7"/>
  <c r="C1383" i="7"/>
  <c r="C1384" i="7"/>
  <c r="C1385" i="7"/>
  <c r="C1386" i="7"/>
  <c r="C1387" i="7"/>
  <c r="C1388" i="7"/>
  <c r="C1389" i="7"/>
  <c r="C1390" i="7"/>
  <c r="C1391" i="7"/>
  <c r="C1392" i="7"/>
  <c r="C1393" i="7"/>
  <c r="C1394" i="7"/>
  <c r="C1395" i="7"/>
  <c r="C1396" i="7"/>
  <c r="C1397" i="7"/>
  <c r="C1398" i="7"/>
  <c r="C1399" i="7"/>
  <c r="C1400" i="7"/>
  <c r="C1401" i="7"/>
  <c r="C1402" i="7"/>
  <c r="C1403" i="7"/>
  <c r="C1404" i="7"/>
  <c r="C1405" i="7"/>
  <c r="C1406" i="7"/>
  <c r="C1407" i="7"/>
  <c r="C1408" i="7"/>
  <c r="C1409" i="7"/>
  <c r="C1410" i="7"/>
  <c r="C1411" i="7"/>
  <c r="C1412" i="7"/>
  <c r="C1413" i="7"/>
  <c r="C1414" i="7"/>
  <c r="C1415" i="7"/>
  <c r="C1416" i="7"/>
  <c r="C1417" i="7"/>
  <c r="C1418" i="7"/>
  <c r="C1419" i="7"/>
  <c r="C1420" i="7"/>
  <c r="C1421" i="7"/>
  <c r="C1422" i="7"/>
  <c r="C1423" i="7"/>
  <c r="C1424" i="7"/>
  <c r="C1425" i="7"/>
  <c r="C1426" i="7"/>
  <c r="C1427" i="7"/>
  <c r="C1428" i="7"/>
  <c r="C1429" i="7"/>
  <c r="C1430" i="7"/>
  <c r="C1431" i="7"/>
  <c r="C1432" i="7"/>
  <c r="C1433" i="7"/>
  <c r="C1434" i="7"/>
  <c r="C1435" i="7"/>
  <c r="C1436" i="7"/>
  <c r="C1437" i="7"/>
  <c r="C1438" i="7"/>
  <c r="C1439" i="7"/>
  <c r="C1440" i="7"/>
  <c r="C1441" i="7"/>
  <c r="C1442" i="7"/>
  <c r="C1443" i="7"/>
  <c r="C1444" i="7"/>
  <c r="C1445" i="7"/>
  <c r="C1446" i="7"/>
  <c r="C1447" i="7"/>
  <c r="C1448" i="7"/>
  <c r="C1449" i="7"/>
  <c r="C1450" i="7"/>
  <c r="C1451" i="7"/>
  <c r="C1452" i="7"/>
  <c r="C1453" i="7"/>
  <c r="C1454" i="7"/>
  <c r="C1455" i="7"/>
  <c r="C1456" i="7"/>
  <c r="C1457" i="7"/>
  <c r="C1458" i="7"/>
  <c r="C1459" i="7"/>
  <c r="C1460" i="7"/>
  <c r="C1461" i="7"/>
  <c r="C1462" i="7"/>
  <c r="C1463" i="7"/>
  <c r="C1464" i="7"/>
  <c r="C1465" i="7"/>
  <c r="C1466" i="7"/>
  <c r="C1467" i="7"/>
  <c r="C1468" i="7"/>
  <c r="C1469" i="7"/>
  <c r="C1470" i="7"/>
  <c r="C1471" i="7"/>
  <c r="C1472" i="7"/>
  <c r="C1473" i="7"/>
  <c r="C1474" i="7"/>
  <c r="C1475" i="7"/>
  <c r="C1476" i="7"/>
  <c r="C1477" i="7"/>
  <c r="C1478" i="7"/>
  <c r="C1479" i="7"/>
  <c r="C1480" i="7"/>
  <c r="C1481" i="7"/>
  <c r="C1482" i="7"/>
  <c r="C1483" i="7"/>
  <c r="C1484" i="7"/>
  <c r="C1485" i="7"/>
  <c r="C1486" i="7"/>
  <c r="C1487" i="7"/>
  <c r="C1488" i="7"/>
  <c r="C1489" i="7"/>
  <c r="C1490" i="7"/>
  <c r="C1491" i="7"/>
  <c r="C1492" i="7"/>
  <c r="C1493" i="7"/>
  <c r="C1494" i="7"/>
  <c r="C1495" i="7"/>
  <c r="C1496" i="7"/>
  <c r="C1497" i="7"/>
  <c r="C1498" i="7"/>
  <c r="C1499" i="7"/>
  <c r="C1500" i="7"/>
  <c r="C1501" i="7"/>
  <c r="C1502" i="7"/>
  <c r="C1503" i="7"/>
  <c r="C1504" i="7"/>
  <c r="C1505" i="7"/>
  <c r="C1506" i="7"/>
  <c r="C1507" i="7"/>
  <c r="C1508" i="7"/>
  <c r="C1509" i="7"/>
  <c r="C1510" i="7"/>
  <c r="C1511" i="7"/>
  <c r="C1512" i="7"/>
  <c r="C1513" i="7"/>
  <c r="C1514" i="7"/>
  <c r="C1515" i="7"/>
  <c r="C1516" i="7"/>
  <c r="C1517" i="7"/>
  <c r="C1518" i="7"/>
  <c r="C1519" i="7"/>
  <c r="C1520" i="7"/>
  <c r="C1521" i="7"/>
  <c r="C1522" i="7"/>
  <c r="C1523" i="7"/>
  <c r="C1524" i="7"/>
  <c r="C1525" i="7"/>
  <c r="C1526" i="7"/>
  <c r="C1527" i="7"/>
  <c r="C1528" i="7"/>
  <c r="C1529" i="7"/>
  <c r="C1530" i="7"/>
  <c r="C1531" i="7"/>
  <c r="C1532" i="7"/>
  <c r="C1533" i="7"/>
  <c r="C1534" i="7"/>
  <c r="C1535" i="7"/>
  <c r="C1536" i="7"/>
  <c r="C1537" i="7"/>
  <c r="C1538" i="7"/>
  <c r="C1539" i="7"/>
  <c r="C1540" i="7"/>
  <c r="C1541" i="7"/>
  <c r="C1542" i="7"/>
  <c r="C1543" i="7"/>
  <c r="C1544" i="7"/>
  <c r="C1545" i="7"/>
  <c r="C1546" i="7"/>
  <c r="C1547" i="7"/>
  <c r="C1548" i="7"/>
  <c r="C1549" i="7"/>
  <c r="C1550" i="7"/>
  <c r="C1551" i="7"/>
  <c r="C1552" i="7"/>
  <c r="C1553" i="7"/>
  <c r="C1554" i="7"/>
  <c r="C1555" i="7"/>
  <c r="C1556" i="7"/>
  <c r="C1557" i="7"/>
  <c r="C1558" i="7"/>
  <c r="C1559" i="7"/>
  <c r="C1560" i="7"/>
  <c r="C1561" i="7"/>
  <c r="C1562" i="7"/>
  <c r="C1563" i="7"/>
  <c r="C1564" i="7"/>
  <c r="C1565" i="7"/>
  <c r="C1566" i="7"/>
  <c r="C1567" i="7"/>
  <c r="C1568" i="7"/>
  <c r="C1569" i="7"/>
  <c r="C1570" i="7"/>
  <c r="C1571" i="7"/>
  <c r="C1572" i="7"/>
  <c r="C1573" i="7"/>
  <c r="C1574" i="7"/>
  <c r="C1575" i="7"/>
  <c r="C1576" i="7"/>
  <c r="C1577" i="7"/>
  <c r="C1578" i="7"/>
  <c r="C1579" i="7"/>
  <c r="C1580" i="7"/>
  <c r="C1581" i="7"/>
  <c r="C1582" i="7"/>
  <c r="C1583" i="7"/>
  <c r="C1584" i="7"/>
  <c r="C1585" i="7"/>
  <c r="C1586" i="7"/>
  <c r="C1587" i="7"/>
  <c r="C1588" i="7"/>
  <c r="C1589" i="7"/>
  <c r="C1590" i="7"/>
  <c r="C1591" i="7"/>
  <c r="C1592" i="7"/>
  <c r="C1593" i="7"/>
  <c r="C1594" i="7"/>
  <c r="C1595" i="7"/>
  <c r="C1596" i="7"/>
  <c r="C1597" i="7"/>
  <c r="C1598" i="7"/>
  <c r="C1599" i="7"/>
  <c r="C1600" i="7"/>
  <c r="C1601" i="7"/>
  <c r="C1602" i="7"/>
  <c r="C1603" i="7"/>
  <c r="C1604" i="7"/>
  <c r="C1605" i="7"/>
  <c r="C1606" i="7"/>
  <c r="C1607" i="7"/>
  <c r="C1608" i="7"/>
  <c r="C1609" i="7"/>
  <c r="C1610" i="7"/>
  <c r="C1611" i="7"/>
  <c r="C1612" i="7"/>
  <c r="C1613" i="7"/>
  <c r="C1614" i="7"/>
  <c r="C1615" i="7"/>
  <c r="C1616" i="7"/>
  <c r="C1617" i="7"/>
  <c r="C1618" i="7"/>
  <c r="C1619" i="7"/>
  <c r="C1620" i="7"/>
  <c r="C1621" i="7"/>
  <c r="C1622" i="7"/>
  <c r="C1623" i="7"/>
  <c r="C1624" i="7"/>
  <c r="C1625" i="7"/>
  <c r="C1626" i="7"/>
  <c r="C1627" i="7"/>
  <c r="C1628" i="7"/>
  <c r="C1629" i="7"/>
  <c r="C1630" i="7"/>
  <c r="C1631" i="7"/>
  <c r="C1632" i="7"/>
  <c r="C1633" i="7"/>
  <c r="C1634" i="7"/>
  <c r="C1635" i="7"/>
  <c r="C1636" i="7"/>
  <c r="C1637" i="7"/>
  <c r="C1638" i="7"/>
  <c r="C1639" i="7"/>
  <c r="C1640" i="7"/>
  <c r="C1641" i="7"/>
  <c r="C1642" i="7"/>
  <c r="C1643" i="7"/>
  <c r="C1644" i="7"/>
  <c r="C1645" i="7"/>
  <c r="C1646" i="7"/>
  <c r="C1647" i="7"/>
  <c r="C1648" i="7"/>
  <c r="C1649" i="7"/>
  <c r="C1650" i="7"/>
  <c r="C1651" i="7"/>
  <c r="C1652" i="7"/>
  <c r="C1653" i="7"/>
  <c r="C1654" i="7"/>
  <c r="C1655" i="7"/>
  <c r="C1656" i="7"/>
  <c r="C1657" i="7"/>
  <c r="C1658" i="7"/>
  <c r="C1659" i="7"/>
  <c r="C1660" i="7"/>
  <c r="C1661" i="7"/>
  <c r="C1662" i="7"/>
  <c r="C1663" i="7"/>
  <c r="C1664" i="7"/>
  <c r="C1665" i="7"/>
  <c r="C1666" i="7"/>
  <c r="C1667" i="7"/>
  <c r="C1668" i="7"/>
  <c r="C1669" i="7"/>
  <c r="C1670" i="7"/>
  <c r="C1671" i="7"/>
  <c r="C1672" i="7"/>
  <c r="C1673" i="7"/>
  <c r="C1674" i="7"/>
  <c r="C1675" i="7"/>
  <c r="C1676" i="7"/>
  <c r="C1677" i="7"/>
  <c r="C1678" i="7"/>
  <c r="C1679" i="7"/>
  <c r="C1680" i="7"/>
  <c r="C1681" i="7"/>
  <c r="C1682" i="7"/>
  <c r="C1683" i="7"/>
  <c r="C1684" i="7"/>
  <c r="C1685" i="7"/>
  <c r="C1686" i="7"/>
  <c r="C1687" i="7"/>
  <c r="C1688" i="7"/>
  <c r="C1689" i="7"/>
  <c r="C1690" i="7"/>
  <c r="C1691" i="7"/>
  <c r="C1692" i="7"/>
  <c r="C1693" i="7"/>
  <c r="C1694" i="7"/>
  <c r="C1695" i="7"/>
  <c r="C1696" i="7"/>
  <c r="C1697" i="7"/>
  <c r="C1698" i="7"/>
  <c r="C1699" i="7"/>
  <c r="C1700" i="7"/>
  <c r="C1701" i="7"/>
  <c r="C1702" i="7"/>
  <c r="C1703" i="7"/>
  <c r="C1704" i="7"/>
  <c r="C1705" i="7"/>
  <c r="C1706" i="7"/>
  <c r="C1707" i="7"/>
  <c r="C1708" i="7"/>
  <c r="C1709" i="7"/>
  <c r="C1710" i="7"/>
  <c r="C1711" i="7"/>
  <c r="C1712" i="7"/>
  <c r="C1713" i="7"/>
  <c r="C1714" i="7"/>
  <c r="C1715" i="7"/>
  <c r="C1716" i="7"/>
  <c r="C1717" i="7"/>
  <c r="C1718" i="7"/>
  <c r="C1719" i="7"/>
  <c r="C1720" i="7"/>
  <c r="C1721" i="7"/>
  <c r="C1722" i="7"/>
  <c r="C1723" i="7"/>
  <c r="C1724" i="7"/>
  <c r="C1725" i="7"/>
  <c r="C1726" i="7"/>
  <c r="C1727" i="7"/>
  <c r="C1728" i="7"/>
  <c r="C1729" i="7"/>
  <c r="C1730" i="7"/>
  <c r="C1731" i="7"/>
  <c r="C1732" i="7"/>
  <c r="C1733" i="7"/>
  <c r="C1734" i="7"/>
  <c r="C1735" i="7"/>
  <c r="C1736" i="7"/>
  <c r="C1737" i="7"/>
  <c r="C1738" i="7"/>
  <c r="C1739" i="7"/>
  <c r="C1740" i="7"/>
  <c r="C1741" i="7"/>
  <c r="C1742" i="7"/>
  <c r="C1743" i="7"/>
  <c r="C1744" i="7"/>
  <c r="C1745" i="7"/>
  <c r="C1746" i="7"/>
  <c r="C1747" i="7"/>
  <c r="C1748" i="7"/>
  <c r="C1749" i="7"/>
  <c r="C1750" i="7"/>
  <c r="C1751" i="7"/>
  <c r="C1752" i="7"/>
  <c r="C1753" i="7"/>
  <c r="C1754" i="7"/>
  <c r="C1755" i="7"/>
  <c r="C1756" i="7"/>
  <c r="C1757" i="7"/>
  <c r="C1758" i="7"/>
  <c r="C1759" i="7"/>
  <c r="C1760" i="7"/>
  <c r="C1761" i="7"/>
  <c r="C1762" i="7"/>
  <c r="C1763" i="7"/>
  <c r="C1764" i="7"/>
  <c r="C1765" i="7"/>
  <c r="C1766" i="7"/>
  <c r="C1767" i="7"/>
  <c r="C1768" i="7"/>
  <c r="C1769" i="7"/>
  <c r="C1770" i="7"/>
  <c r="C1771" i="7"/>
  <c r="C1772" i="7"/>
  <c r="C1773" i="7"/>
  <c r="C1774" i="7"/>
  <c r="C1775" i="7"/>
  <c r="C1776" i="7"/>
  <c r="C1777" i="7"/>
  <c r="C1778" i="7"/>
  <c r="C1779" i="7"/>
  <c r="C1780" i="7"/>
  <c r="C1781" i="7"/>
  <c r="C1782" i="7"/>
  <c r="C1783" i="7"/>
  <c r="C1784" i="7"/>
  <c r="C1785" i="7"/>
  <c r="C1786" i="7"/>
  <c r="C1787" i="7"/>
  <c r="C1788" i="7"/>
  <c r="C1789" i="7"/>
  <c r="C1790" i="7"/>
  <c r="C1791" i="7"/>
  <c r="C1792" i="7"/>
  <c r="C1793" i="7"/>
  <c r="C1794" i="7"/>
  <c r="C1795" i="7"/>
  <c r="C1796" i="7"/>
  <c r="C1797" i="7"/>
  <c r="C1798" i="7"/>
  <c r="C1799" i="7"/>
  <c r="C1800" i="7"/>
  <c r="C1801" i="7"/>
  <c r="C1802" i="7"/>
  <c r="C1803" i="7"/>
  <c r="C1804" i="7"/>
  <c r="C1805" i="7"/>
  <c r="C1806" i="7"/>
  <c r="C1807" i="7"/>
  <c r="C1808" i="7"/>
  <c r="C1809" i="7"/>
  <c r="C1810" i="7"/>
  <c r="C1811" i="7"/>
  <c r="C1812" i="7"/>
  <c r="C1813" i="7"/>
  <c r="C1814" i="7"/>
  <c r="C1815" i="7"/>
  <c r="C1816" i="7"/>
  <c r="C1817" i="7"/>
  <c r="C1818" i="7"/>
  <c r="C1819" i="7"/>
  <c r="C1820" i="7"/>
  <c r="C1821" i="7"/>
  <c r="C1822" i="7"/>
  <c r="C1823" i="7"/>
  <c r="C1824" i="7"/>
  <c r="C1825" i="7"/>
  <c r="C1826" i="7"/>
  <c r="C1827" i="7"/>
  <c r="C1828" i="7"/>
  <c r="C1829" i="7"/>
  <c r="C1830" i="7"/>
  <c r="C1831" i="7"/>
  <c r="C1832" i="7"/>
  <c r="C1833" i="7"/>
  <c r="C1834" i="7"/>
  <c r="C1835" i="7"/>
  <c r="C1836" i="7"/>
  <c r="C1837" i="7"/>
  <c r="C1838" i="7"/>
  <c r="C1839" i="7"/>
  <c r="C1840" i="7"/>
  <c r="C1841" i="7"/>
  <c r="C1842" i="7"/>
  <c r="C1843" i="7"/>
  <c r="C1844" i="7"/>
  <c r="C1845" i="7"/>
  <c r="C1846" i="7"/>
  <c r="C1847" i="7"/>
  <c r="C1848" i="7"/>
  <c r="C1849" i="7"/>
  <c r="C1850" i="7"/>
  <c r="C1851" i="7"/>
  <c r="C1852" i="7"/>
  <c r="C1853" i="7"/>
  <c r="C1854" i="7"/>
  <c r="C1855" i="7"/>
  <c r="C1856" i="7"/>
  <c r="C1857" i="7"/>
  <c r="C1858" i="7"/>
  <c r="C1859" i="7"/>
  <c r="C1860" i="7"/>
  <c r="C1861" i="7"/>
  <c r="C1862" i="7"/>
  <c r="C1863" i="7"/>
  <c r="C1864" i="7"/>
  <c r="C1865" i="7"/>
  <c r="C1866" i="7"/>
  <c r="C1867" i="7"/>
  <c r="C1868" i="7"/>
  <c r="C1869" i="7"/>
  <c r="C1870" i="7"/>
  <c r="C1871" i="7"/>
  <c r="C1872" i="7"/>
  <c r="C1873" i="7"/>
  <c r="C1874" i="7"/>
  <c r="C1875" i="7"/>
  <c r="C1876" i="7"/>
  <c r="C1877" i="7"/>
  <c r="C1878" i="7"/>
  <c r="C1879" i="7"/>
  <c r="C1880" i="7"/>
  <c r="C1881" i="7"/>
  <c r="C1882" i="7"/>
  <c r="C1883" i="7"/>
  <c r="C1884" i="7"/>
  <c r="C1885" i="7"/>
  <c r="C1886" i="7"/>
  <c r="C1887" i="7"/>
  <c r="C1888" i="7"/>
  <c r="C1889" i="7"/>
  <c r="C1890" i="7"/>
  <c r="C1891" i="7"/>
  <c r="C1892" i="7"/>
  <c r="C1893" i="7"/>
  <c r="C1894" i="7"/>
  <c r="C1895" i="7"/>
  <c r="C1896" i="7"/>
  <c r="C1897" i="7"/>
  <c r="C1898" i="7"/>
  <c r="C1899" i="7"/>
  <c r="C1900" i="7"/>
  <c r="C1901" i="7"/>
  <c r="C1902" i="7"/>
  <c r="C1903" i="7"/>
  <c r="C1904" i="7"/>
  <c r="C1905" i="7"/>
  <c r="C1906" i="7"/>
  <c r="C1907" i="7"/>
  <c r="C1908" i="7"/>
  <c r="C1909" i="7"/>
  <c r="C1910" i="7"/>
  <c r="C1911" i="7"/>
  <c r="C1912" i="7"/>
  <c r="C1913" i="7"/>
  <c r="C1914" i="7"/>
  <c r="C1915" i="7"/>
  <c r="C1916" i="7"/>
  <c r="C1917" i="7"/>
  <c r="C1918" i="7"/>
  <c r="C1919" i="7"/>
  <c r="C1920" i="7"/>
  <c r="C1921" i="7"/>
  <c r="C1922" i="7"/>
  <c r="C1923" i="7"/>
  <c r="C1924" i="7"/>
  <c r="C1925" i="7"/>
  <c r="C1926" i="7"/>
  <c r="C1927" i="7"/>
  <c r="C1928" i="7"/>
  <c r="C1929" i="7"/>
  <c r="C1930" i="7"/>
  <c r="C1931" i="7"/>
  <c r="C1932" i="7"/>
  <c r="C1933" i="7"/>
  <c r="C1934" i="7"/>
  <c r="C1935" i="7"/>
  <c r="C1936" i="7"/>
  <c r="C1937" i="7"/>
  <c r="C1938" i="7"/>
  <c r="C1939" i="7"/>
  <c r="C1940" i="7"/>
  <c r="C1941" i="7"/>
  <c r="C1942" i="7"/>
  <c r="C1943" i="7"/>
  <c r="C1944" i="7"/>
  <c r="C1945" i="7"/>
  <c r="C1946" i="7"/>
  <c r="C1947" i="7"/>
  <c r="C1948" i="7"/>
  <c r="C1949" i="7"/>
  <c r="C1950" i="7"/>
  <c r="C1951" i="7"/>
  <c r="C1952" i="7"/>
  <c r="C1953" i="7"/>
  <c r="C1954" i="7"/>
  <c r="C1955" i="7"/>
  <c r="C1956" i="7"/>
  <c r="C1957" i="7"/>
  <c r="C1958" i="7"/>
  <c r="C1959" i="7"/>
  <c r="C1960" i="7"/>
  <c r="C1961" i="7"/>
  <c r="C1962" i="7"/>
  <c r="C1963" i="7"/>
  <c r="C1964" i="7"/>
  <c r="C1965" i="7"/>
  <c r="C1966" i="7"/>
  <c r="C1967" i="7"/>
  <c r="C1968" i="7"/>
  <c r="C1969" i="7"/>
  <c r="C1970" i="7"/>
  <c r="C1971" i="7"/>
  <c r="C1972" i="7"/>
  <c r="C1973" i="7"/>
  <c r="C1974" i="7"/>
  <c r="C1975" i="7"/>
  <c r="C1976" i="7"/>
  <c r="C1977" i="7"/>
  <c r="C1978" i="7"/>
  <c r="C1979" i="7"/>
  <c r="C1980" i="7"/>
  <c r="C1981" i="7"/>
  <c r="C1982" i="7"/>
  <c r="C1983" i="7"/>
  <c r="C1984" i="7"/>
  <c r="C1985" i="7"/>
  <c r="C1986" i="7"/>
  <c r="C1987" i="7"/>
  <c r="C1988" i="7"/>
  <c r="C1989" i="7"/>
  <c r="C1990" i="7"/>
  <c r="C1991" i="7"/>
  <c r="C1992" i="7"/>
  <c r="C1993" i="7"/>
  <c r="C1994" i="7"/>
  <c r="C1995" i="7"/>
  <c r="C1996" i="7"/>
  <c r="C1997" i="7"/>
  <c r="C1998" i="7"/>
  <c r="C1999" i="7"/>
  <c r="C2000" i="7"/>
  <c r="C2001" i="7"/>
  <c r="C2002" i="7"/>
  <c r="C2003" i="7"/>
  <c r="C2004" i="7"/>
  <c r="C2005" i="7"/>
  <c r="C2006" i="7"/>
  <c r="C2007" i="7"/>
  <c r="C2008" i="7"/>
  <c r="C2009" i="7"/>
  <c r="C2010" i="7"/>
  <c r="C2011" i="7"/>
  <c r="C2012" i="7"/>
  <c r="C2013" i="7"/>
  <c r="C2014" i="7"/>
  <c r="C2015" i="7"/>
  <c r="C2016" i="7"/>
  <c r="C2017" i="7"/>
  <c r="C2018" i="7"/>
  <c r="C2019" i="7"/>
  <c r="C2020" i="7"/>
  <c r="C2021" i="7"/>
  <c r="C2022" i="7"/>
  <c r="C2023" i="7"/>
  <c r="C2024" i="7"/>
  <c r="C2025" i="7"/>
  <c r="C2026" i="7"/>
  <c r="C2027" i="7"/>
  <c r="C2028" i="7"/>
  <c r="C2029" i="7"/>
  <c r="C2030" i="7"/>
  <c r="C2031" i="7"/>
  <c r="C2032" i="7"/>
  <c r="C2033" i="7"/>
  <c r="C2034" i="7"/>
  <c r="C2035" i="7"/>
  <c r="C2036" i="7"/>
  <c r="C2037" i="7"/>
  <c r="C2038" i="7"/>
  <c r="C2039" i="7"/>
  <c r="C2040" i="7"/>
  <c r="C2041" i="7"/>
  <c r="C2042" i="7"/>
  <c r="C2043" i="7"/>
  <c r="C2044" i="7"/>
  <c r="C2045" i="7"/>
  <c r="C2046" i="7"/>
  <c r="C2047" i="7"/>
  <c r="C2048" i="7"/>
  <c r="C2049" i="7"/>
  <c r="C2050" i="7"/>
  <c r="C2051" i="7"/>
  <c r="C2052" i="7"/>
  <c r="C2053" i="7"/>
  <c r="C2054" i="7"/>
  <c r="C2055" i="7"/>
  <c r="C2056" i="7"/>
  <c r="C2057" i="7"/>
  <c r="C2058" i="7"/>
  <c r="C2059" i="7"/>
  <c r="C2060" i="7"/>
  <c r="C2061" i="7"/>
  <c r="C2062" i="7"/>
  <c r="C2063" i="7"/>
  <c r="C2064" i="7"/>
  <c r="C2065" i="7"/>
  <c r="C2066" i="7"/>
  <c r="C2067" i="7"/>
  <c r="C2068" i="7"/>
  <c r="C2069" i="7"/>
  <c r="C2070" i="7"/>
  <c r="C2071" i="7"/>
  <c r="C2072" i="7"/>
  <c r="C2073" i="7"/>
  <c r="C2074" i="7"/>
  <c r="C2075" i="7"/>
  <c r="C2076" i="7"/>
  <c r="C2077" i="7"/>
  <c r="C2078" i="7"/>
  <c r="C2079" i="7"/>
  <c r="C2080" i="7"/>
  <c r="C2081" i="7"/>
  <c r="C2082" i="7"/>
  <c r="C2083" i="7"/>
  <c r="C2084" i="7"/>
  <c r="C2085" i="7"/>
  <c r="C2086" i="7"/>
  <c r="C2087" i="7"/>
  <c r="C2088" i="7"/>
  <c r="C2089" i="7"/>
  <c r="C2090" i="7"/>
  <c r="C2091" i="7"/>
  <c r="C2092" i="7"/>
  <c r="C2093" i="7"/>
  <c r="C2094" i="7"/>
  <c r="C2095" i="7"/>
  <c r="C2096" i="7"/>
  <c r="C2097" i="7"/>
  <c r="C2098" i="7"/>
  <c r="C2099" i="7"/>
  <c r="C2100" i="7"/>
  <c r="C2101" i="7"/>
  <c r="C2102" i="7"/>
  <c r="C2103" i="7"/>
  <c r="C2104" i="7"/>
  <c r="C2105" i="7"/>
  <c r="C2106" i="7"/>
  <c r="C2107" i="7"/>
  <c r="C2108" i="7"/>
  <c r="C2109" i="7"/>
  <c r="C2110" i="7"/>
  <c r="C2111" i="7"/>
  <c r="C2112" i="7"/>
  <c r="C2113" i="7"/>
  <c r="C2114" i="7"/>
  <c r="C2115" i="7"/>
  <c r="C2116" i="7"/>
  <c r="C2117" i="7"/>
  <c r="C2118" i="7"/>
  <c r="C2119" i="7"/>
  <c r="C2120" i="7"/>
  <c r="C2121" i="7"/>
  <c r="C2122" i="7"/>
  <c r="C2123" i="7"/>
  <c r="C2124" i="7"/>
  <c r="C2125" i="7"/>
  <c r="C2126" i="7"/>
  <c r="C2127" i="7"/>
  <c r="C2128" i="7"/>
  <c r="C2129" i="7"/>
  <c r="C2130" i="7"/>
  <c r="C2131" i="7"/>
  <c r="C2132" i="7"/>
  <c r="C2133" i="7"/>
  <c r="C2134" i="7"/>
  <c r="C2135" i="7"/>
  <c r="C2136" i="7"/>
  <c r="C2137" i="7"/>
  <c r="C2138" i="7"/>
  <c r="C2139" i="7"/>
  <c r="C2140" i="7"/>
  <c r="C2141" i="7"/>
  <c r="C2142" i="7"/>
  <c r="C2143" i="7"/>
  <c r="C2144" i="7"/>
  <c r="C2145" i="7"/>
  <c r="C2146" i="7"/>
  <c r="C2147" i="7"/>
  <c r="C2148" i="7"/>
  <c r="C2149" i="7"/>
  <c r="C2150" i="7"/>
  <c r="C2151" i="7"/>
  <c r="C2152" i="7"/>
  <c r="C2153" i="7"/>
  <c r="C2154" i="7"/>
  <c r="C2155" i="7"/>
  <c r="C2156" i="7"/>
  <c r="C2157" i="7"/>
  <c r="C2158" i="7"/>
  <c r="C2159" i="7"/>
  <c r="C2160" i="7"/>
  <c r="C2161" i="7"/>
  <c r="C2162" i="7"/>
  <c r="C2163" i="7"/>
  <c r="C2164" i="7"/>
  <c r="C2165" i="7"/>
  <c r="C2166" i="7"/>
  <c r="C2167" i="7"/>
  <c r="C2168" i="7"/>
  <c r="C2169" i="7"/>
  <c r="C2170" i="7"/>
  <c r="C2171" i="7"/>
  <c r="C2172" i="7"/>
  <c r="C2173" i="7"/>
  <c r="C2174" i="7"/>
  <c r="C2175" i="7"/>
  <c r="C2176" i="7"/>
  <c r="C2177" i="7"/>
  <c r="C2178" i="7"/>
  <c r="C2179" i="7"/>
  <c r="C2180" i="7"/>
  <c r="C2181" i="7"/>
  <c r="C2182" i="7"/>
  <c r="C2183" i="7"/>
  <c r="C2184" i="7"/>
  <c r="C2185" i="7"/>
  <c r="C2186" i="7"/>
  <c r="C2187" i="7"/>
  <c r="C2188" i="7"/>
  <c r="C2189" i="7"/>
  <c r="C2190" i="7"/>
  <c r="C2191" i="7"/>
  <c r="C2192" i="7"/>
  <c r="C2193" i="7"/>
  <c r="C2194" i="7"/>
  <c r="C2195" i="7"/>
  <c r="C2196" i="7"/>
  <c r="C2197" i="7"/>
  <c r="C2198" i="7"/>
  <c r="C2199" i="7"/>
  <c r="C2200" i="7"/>
  <c r="C2201" i="7"/>
  <c r="C2202" i="7"/>
  <c r="C2203" i="7"/>
  <c r="C2204" i="7"/>
  <c r="C2205" i="7"/>
  <c r="C2206" i="7"/>
  <c r="C2207" i="7"/>
  <c r="C2208" i="7"/>
  <c r="C2209" i="7"/>
  <c r="C2210" i="7"/>
  <c r="C2211" i="7"/>
  <c r="C2212" i="7"/>
  <c r="C2213" i="7"/>
  <c r="C2214" i="7"/>
  <c r="C2215" i="7"/>
  <c r="C2216" i="7"/>
  <c r="C2217" i="7"/>
  <c r="C2218" i="7"/>
  <c r="C2219" i="7"/>
  <c r="C2220" i="7"/>
  <c r="C2221" i="7"/>
  <c r="C2222" i="7"/>
  <c r="C2223" i="7"/>
  <c r="C2224" i="7"/>
  <c r="C2225" i="7"/>
  <c r="C2226" i="7"/>
  <c r="C2227" i="7"/>
  <c r="C2228" i="7"/>
  <c r="C2229" i="7"/>
  <c r="C2230" i="7"/>
  <c r="C2231" i="7"/>
  <c r="C2232" i="7"/>
  <c r="C2233" i="7"/>
  <c r="C2234" i="7"/>
  <c r="C2235" i="7"/>
  <c r="C2236" i="7"/>
  <c r="C2237" i="7"/>
  <c r="C2238" i="7"/>
  <c r="C2239" i="7"/>
  <c r="C2240" i="7"/>
  <c r="C2241" i="7"/>
  <c r="C2242" i="7"/>
  <c r="C2243" i="7"/>
  <c r="C2244" i="7"/>
  <c r="C2245" i="7"/>
  <c r="C2246" i="7"/>
  <c r="C2247" i="7"/>
  <c r="C2248" i="7"/>
  <c r="C2249" i="7"/>
  <c r="C2250" i="7"/>
  <c r="C2251" i="7"/>
  <c r="C2252" i="7"/>
  <c r="C2253" i="7"/>
  <c r="C2254" i="7"/>
  <c r="C2255" i="7"/>
  <c r="C2256" i="7"/>
  <c r="C2257" i="7"/>
  <c r="C2258" i="7"/>
  <c r="C2259" i="7"/>
  <c r="C2260" i="7"/>
  <c r="C2261" i="7"/>
  <c r="C2262" i="7"/>
  <c r="C2263" i="7"/>
  <c r="C2264" i="7"/>
  <c r="C2265" i="7"/>
  <c r="C2266" i="7"/>
  <c r="C2267" i="7"/>
  <c r="C2268" i="7"/>
  <c r="C2269" i="7"/>
  <c r="C2270" i="7"/>
  <c r="C2271" i="7"/>
  <c r="C2272" i="7"/>
  <c r="C2273" i="7"/>
  <c r="C2274" i="7"/>
  <c r="C2275" i="7"/>
  <c r="C2276" i="7"/>
  <c r="C2277" i="7"/>
  <c r="C2278" i="7"/>
  <c r="C2279" i="7"/>
  <c r="C2280" i="7"/>
  <c r="C2281" i="7"/>
  <c r="C2282" i="7"/>
  <c r="C2283" i="7"/>
  <c r="C2284" i="7"/>
  <c r="C2285" i="7"/>
  <c r="C2286" i="7"/>
  <c r="C2287" i="7"/>
  <c r="C2288" i="7"/>
  <c r="C2289" i="7"/>
  <c r="C2290" i="7"/>
  <c r="C2291" i="7"/>
  <c r="C2292" i="7"/>
  <c r="C2293" i="7"/>
  <c r="C2294" i="7"/>
  <c r="C2295" i="7"/>
  <c r="C2296" i="7"/>
  <c r="C2297" i="7"/>
  <c r="C2298" i="7"/>
  <c r="C2299" i="7"/>
  <c r="C2300" i="7"/>
  <c r="C2301" i="7"/>
  <c r="C2302" i="7"/>
  <c r="C2303" i="7"/>
  <c r="C2304" i="7"/>
  <c r="C2305" i="7"/>
  <c r="C2306" i="7"/>
  <c r="C2307" i="7"/>
  <c r="C2308" i="7"/>
  <c r="C2309" i="7"/>
  <c r="C2310" i="7"/>
  <c r="C2311" i="7"/>
  <c r="C2312" i="7"/>
  <c r="C2313" i="7"/>
  <c r="C2314" i="7"/>
  <c r="C2315" i="7"/>
  <c r="C2316" i="7"/>
  <c r="C2317" i="7"/>
  <c r="C2318" i="7"/>
  <c r="C2319" i="7"/>
  <c r="C2320" i="7"/>
  <c r="C2321" i="7"/>
  <c r="C2322" i="7"/>
  <c r="C2323" i="7"/>
  <c r="C2324" i="7"/>
  <c r="C2325" i="7"/>
  <c r="C2326" i="7"/>
  <c r="C2327" i="7"/>
  <c r="C2328" i="7"/>
  <c r="C2329" i="7"/>
  <c r="C2330" i="7"/>
  <c r="C2331" i="7"/>
  <c r="C2332" i="7"/>
  <c r="C2333" i="7"/>
  <c r="C2334" i="7"/>
  <c r="C2335" i="7"/>
  <c r="C2336" i="7"/>
  <c r="C2337" i="7"/>
  <c r="C2338" i="7"/>
  <c r="C2339" i="7"/>
  <c r="C2340" i="7"/>
  <c r="C2341" i="7"/>
  <c r="C2342" i="7"/>
  <c r="C2343" i="7"/>
  <c r="C2344" i="7"/>
  <c r="C2345" i="7"/>
  <c r="C2346" i="7"/>
  <c r="C2347" i="7"/>
  <c r="C2348" i="7"/>
  <c r="C2349" i="7"/>
  <c r="C2350" i="7"/>
  <c r="C2351" i="7"/>
  <c r="C2352" i="7"/>
  <c r="C2353" i="7"/>
  <c r="C2354" i="7"/>
  <c r="C2355" i="7"/>
  <c r="C2356" i="7"/>
  <c r="C2357" i="7"/>
  <c r="C2358" i="7"/>
  <c r="C2359" i="7"/>
  <c r="C2360" i="7"/>
  <c r="C2361" i="7"/>
  <c r="C2362" i="7"/>
  <c r="C2363" i="7"/>
  <c r="C2364" i="7"/>
  <c r="C2365" i="7"/>
  <c r="C2366" i="7"/>
  <c r="C2367" i="7"/>
  <c r="C2368" i="7"/>
  <c r="C2369" i="7"/>
  <c r="C2370" i="7"/>
  <c r="C2371" i="7"/>
  <c r="C2372" i="7"/>
  <c r="C2373" i="7"/>
  <c r="C2374" i="7"/>
  <c r="C2375" i="7"/>
  <c r="C2376" i="7"/>
  <c r="C2377" i="7"/>
  <c r="C2378" i="7"/>
  <c r="C2379" i="7"/>
  <c r="C2380" i="7"/>
  <c r="C2381" i="7"/>
  <c r="C2382" i="7"/>
  <c r="C2383" i="7"/>
  <c r="C2384" i="7"/>
  <c r="C2385" i="7"/>
  <c r="C2386" i="7"/>
  <c r="C2387" i="7"/>
  <c r="C2388" i="7"/>
  <c r="C2389" i="7"/>
  <c r="C2390" i="7"/>
  <c r="C2391" i="7"/>
  <c r="C2392" i="7"/>
  <c r="C2393" i="7"/>
  <c r="C2394" i="7"/>
  <c r="C2395" i="7"/>
  <c r="C2396" i="7"/>
  <c r="C2397" i="7"/>
  <c r="C2398" i="7"/>
  <c r="C2399" i="7"/>
  <c r="C2400" i="7"/>
  <c r="C2401" i="7"/>
  <c r="C2402" i="7"/>
  <c r="C2403" i="7"/>
  <c r="C2404" i="7"/>
  <c r="C2405" i="7"/>
  <c r="C2406" i="7"/>
  <c r="C2407" i="7"/>
  <c r="C2408" i="7"/>
  <c r="C2409" i="7"/>
  <c r="C2410" i="7"/>
  <c r="C2411" i="7"/>
  <c r="C2412" i="7"/>
  <c r="C2413" i="7"/>
  <c r="C2414" i="7"/>
  <c r="C2415" i="7"/>
  <c r="C2416" i="7"/>
  <c r="C2417" i="7"/>
  <c r="C2418" i="7"/>
  <c r="C2419" i="7"/>
  <c r="C2420" i="7"/>
  <c r="C2421" i="7"/>
  <c r="C2422" i="7"/>
  <c r="C2423" i="7"/>
  <c r="C2424" i="7"/>
  <c r="C2425" i="7"/>
  <c r="C2426" i="7"/>
  <c r="C2427" i="7"/>
  <c r="C2428" i="7"/>
  <c r="C2429" i="7"/>
  <c r="C2430" i="7"/>
  <c r="C2431" i="7"/>
  <c r="C2432" i="7"/>
  <c r="C2433" i="7"/>
  <c r="C2434" i="7"/>
  <c r="C2435" i="7"/>
  <c r="C2436" i="7"/>
  <c r="C2437" i="7"/>
  <c r="C2438" i="7"/>
  <c r="C2439" i="7"/>
  <c r="C2440" i="7"/>
  <c r="C2441" i="7"/>
  <c r="C2442" i="7"/>
  <c r="C2443" i="7"/>
  <c r="C2444" i="7"/>
  <c r="C2445" i="7"/>
  <c r="C2446" i="7"/>
  <c r="C2447" i="7"/>
  <c r="C2448" i="7"/>
  <c r="C2449" i="7"/>
  <c r="C2450" i="7"/>
  <c r="C2451" i="7"/>
  <c r="C2452" i="7"/>
  <c r="C2453" i="7"/>
  <c r="C2454" i="7"/>
  <c r="C2455" i="7"/>
  <c r="C2456" i="7"/>
  <c r="C2457" i="7"/>
  <c r="C2458" i="7"/>
  <c r="C2459" i="7"/>
  <c r="C2460" i="7"/>
  <c r="C2461" i="7"/>
  <c r="C2462" i="7"/>
  <c r="C2463" i="7"/>
  <c r="C2464" i="7"/>
  <c r="C2465" i="7"/>
  <c r="C2466" i="7"/>
  <c r="C2467" i="7"/>
  <c r="C2468" i="7"/>
  <c r="C2469" i="7"/>
  <c r="C2470" i="7"/>
  <c r="C2471" i="7"/>
  <c r="C2472" i="7"/>
  <c r="C2473" i="7"/>
  <c r="C2474" i="7"/>
  <c r="C2475" i="7"/>
  <c r="C2476" i="7"/>
  <c r="C2477" i="7"/>
  <c r="C2478" i="7"/>
  <c r="C2479" i="7"/>
  <c r="C2480" i="7"/>
  <c r="C2481" i="7"/>
  <c r="C2482" i="7"/>
  <c r="C2483" i="7"/>
  <c r="C2484" i="7"/>
  <c r="C2485" i="7"/>
  <c r="C2486" i="7"/>
  <c r="C2487" i="7"/>
  <c r="C2488" i="7"/>
  <c r="C2489" i="7"/>
  <c r="C2490" i="7"/>
  <c r="C2491" i="7"/>
  <c r="C2492" i="7"/>
  <c r="C2493" i="7"/>
  <c r="C2494" i="7"/>
  <c r="C2495" i="7"/>
  <c r="C2496" i="7"/>
  <c r="C2497" i="7"/>
  <c r="C2498" i="7"/>
  <c r="C2499" i="7"/>
  <c r="C2500" i="7"/>
  <c r="C2501" i="7"/>
  <c r="C2502" i="7"/>
  <c r="C2503" i="7"/>
  <c r="C2504" i="7"/>
  <c r="C2505" i="7"/>
  <c r="C2506" i="7"/>
  <c r="C2507" i="7"/>
  <c r="C2508" i="7"/>
  <c r="C2509" i="7"/>
  <c r="C2510" i="7"/>
  <c r="C2511" i="7"/>
  <c r="C2512" i="7"/>
  <c r="C2513" i="7"/>
  <c r="C2514" i="7"/>
  <c r="C2515" i="7"/>
  <c r="C2516" i="7"/>
  <c r="C2517" i="7"/>
  <c r="C2518" i="7"/>
  <c r="C2519" i="7"/>
  <c r="C2520" i="7"/>
  <c r="C2521" i="7"/>
  <c r="C2522" i="7"/>
  <c r="C2523" i="7"/>
  <c r="C2524" i="7"/>
  <c r="C2525" i="7"/>
  <c r="C2526" i="7"/>
  <c r="C2527" i="7"/>
  <c r="C2528" i="7"/>
  <c r="C2529" i="7"/>
  <c r="C2530" i="7"/>
  <c r="C2531" i="7"/>
  <c r="C2532" i="7"/>
  <c r="C2533" i="7"/>
  <c r="C2534" i="7"/>
  <c r="C2535" i="7"/>
  <c r="C2536" i="7"/>
  <c r="C2537" i="7"/>
  <c r="C2538" i="7"/>
  <c r="C2539" i="7"/>
  <c r="C2540" i="7"/>
  <c r="C2541" i="7"/>
  <c r="C2542" i="7"/>
  <c r="C2543" i="7"/>
  <c r="C2544" i="7"/>
  <c r="C2545" i="7"/>
  <c r="C2546" i="7"/>
  <c r="C2547" i="7"/>
  <c r="C2548" i="7"/>
  <c r="C2549" i="7"/>
  <c r="C2550" i="7"/>
  <c r="C2551" i="7"/>
  <c r="C2552" i="7"/>
  <c r="C2553" i="7"/>
  <c r="C2554" i="7"/>
  <c r="C2555" i="7"/>
  <c r="C2556" i="7"/>
  <c r="C2557" i="7"/>
  <c r="C2558" i="7"/>
  <c r="C2559" i="7"/>
  <c r="C2560" i="7"/>
  <c r="C2561" i="7"/>
  <c r="C2562" i="7"/>
  <c r="C2563" i="7"/>
  <c r="C2564" i="7"/>
  <c r="C2565" i="7"/>
  <c r="C2566" i="7"/>
  <c r="C2567" i="7"/>
  <c r="C2568" i="7"/>
  <c r="C2569" i="7"/>
  <c r="C2570" i="7"/>
  <c r="C2571" i="7"/>
  <c r="C2572" i="7"/>
  <c r="C2573" i="7"/>
  <c r="C2574" i="7"/>
  <c r="C2575" i="7"/>
  <c r="C2576" i="7"/>
  <c r="C2577" i="7"/>
  <c r="C2578" i="7"/>
  <c r="C2579" i="7"/>
  <c r="C2580" i="7"/>
  <c r="C2581" i="7"/>
  <c r="C2582" i="7"/>
  <c r="C2583" i="7"/>
  <c r="C2584" i="7"/>
  <c r="C2585" i="7"/>
  <c r="C2586" i="7"/>
  <c r="C2587" i="7"/>
  <c r="C2588" i="7"/>
  <c r="C2589" i="7"/>
  <c r="C2590" i="7"/>
  <c r="C2591" i="7"/>
  <c r="C2592" i="7"/>
  <c r="C2593" i="7"/>
  <c r="C2594" i="7"/>
  <c r="C2595" i="7"/>
  <c r="C2596" i="7"/>
  <c r="C2597" i="7"/>
  <c r="C2598" i="7"/>
  <c r="C2599" i="7"/>
  <c r="C2600" i="7"/>
  <c r="C2601" i="7"/>
  <c r="C2602" i="7"/>
  <c r="C2603" i="7"/>
  <c r="C2604" i="7"/>
  <c r="C2605" i="7"/>
  <c r="C2606" i="7"/>
  <c r="C2607" i="7"/>
  <c r="C2608" i="7"/>
  <c r="C2609" i="7"/>
  <c r="C2610" i="7"/>
  <c r="C2611" i="7"/>
  <c r="C2612" i="7"/>
  <c r="C2613" i="7"/>
  <c r="C2614" i="7"/>
  <c r="C2615" i="7"/>
  <c r="C2616" i="7"/>
  <c r="C2617" i="7"/>
  <c r="C2618" i="7"/>
  <c r="C2619" i="7"/>
  <c r="C2620" i="7"/>
  <c r="C2621" i="7"/>
  <c r="C2622" i="7"/>
  <c r="C2623" i="7"/>
  <c r="C2624" i="7"/>
  <c r="C2625" i="7"/>
  <c r="C2626" i="7"/>
  <c r="C2627" i="7"/>
  <c r="C2628" i="7"/>
  <c r="C2629" i="7"/>
  <c r="C2630" i="7"/>
  <c r="C2631" i="7"/>
  <c r="C2632" i="7"/>
  <c r="C2633" i="7"/>
  <c r="C2634" i="7"/>
  <c r="C2635" i="7"/>
  <c r="C2636" i="7"/>
  <c r="C2637" i="7"/>
  <c r="C2638" i="7"/>
  <c r="C2639" i="7"/>
  <c r="C2640" i="7"/>
  <c r="C2641" i="7"/>
  <c r="C2642" i="7"/>
  <c r="C2643" i="7"/>
  <c r="C2644" i="7"/>
  <c r="C2645" i="7"/>
  <c r="C2646" i="7"/>
  <c r="C2647" i="7"/>
  <c r="C2648" i="7"/>
  <c r="C2649" i="7"/>
  <c r="C2650" i="7"/>
  <c r="C2651" i="7"/>
  <c r="C2652" i="7"/>
  <c r="C2653" i="7"/>
  <c r="C2654" i="7"/>
  <c r="C2655" i="7"/>
  <c r="C2656" i="7"/>
  <c r="C2657" i="7"/>
  <c r="C2658" i="7"/>
  <c r="C2659" i="7"/>
  <c r="C2660" i="7"/>
  <c r="C2661" i="7"/>
  <c r="C2662" i="7"/>
  <c r="C2663" i="7"/>
  <c r="C2664" i="7"/>
  <c r="C2665" i="7"/>
  <c r="C2666" i="7"/>
  <c r="C2667" i="7"/>
  <c r="C2668" i="7"/>
  <c r="C2669" i="7"/>
  <c r="C2670" i="7"/>
  <c r="C2671" i="7"/>
  <c r="C2672" i="7"/>
  <c r="C2673" i="7"/>
  <c r="C2674" i="7"/>
  <c r="C2675" i="7"/>
  <c r="C2676" i="7"/>
  <c r="C2677" i="7"/>
  <c r="C2678" i="7"/>
  <c r="C2679" i="7"/>
  <c r="C2680" i="7"/>
  <c r="C2681" i="7"/>
  <c r="C2682" i="7"/>
  <c r="C2683" i="7"/>
  <c r="C2684" i="7"/>
  <c r="C2685" i="7"/>
  <c r="C2686" i="7"/>
  <c r="C2687" i="7"/>
  <c r="C2688" i="7"/>
  <c r="C2689" i="7"/>
  <c r="C2690" i="7"/>
  <c r="C2691" i="7"/>
  <c r="C2692" i="7"/>
  <c r="C2693" i="7"/>
  <c r="C2694" i="7"/>
  <c r="C2695" i="7"/>
  <c r="C2696" i="7"/>
  <c r="C2697" i="7"/>
  <c r="C2698" i="7"/>
  <c r="C2699" i="7"/>
  <c r="C2700" i="7"/>
  <c r="C2701" i="7"/>
  <c r="C2702" i="7"/>
  <c r="C2703" i="7"/>
  <c r="C2704" i="7"/>
  <c r="C2705" i="7"/>
  <c r="C2706" i="7"/>
  <c r="C2707" i="7"/>
  <c r="C2708" i="7"/>
  <c r="C2709" i="7"/>
  <c r="C2710" i="7"/>
  <c r="C2711" i="7"/>
  <c r="C2712" i="7"/>
  <c r="C2713" i="7"/>
  <c r="C2714" i="7"/>
  <c r="C2715" i="7"/>
  <c r="C2716" i="7"/>
  <c r="C2717" i="7"/>
  <c r="C2718" i="7"/>
  <c r="C2719" i="7"/>
  <c r="C2720" i="7"/>
  <c r="C2721" i="7"/>
  <c r="C2722" i="7"/>
  <c r="C2723" i="7"/>
  <c r="C2724" i="7"/>
  <c r="C2725" i="7"/>
  <c r="C2726" i="7"/>
  <c r="C2727" i="7"/>
  <c r="C2728" i="7"/>
  <c r="C2729" i="7"/>
  <c r="C2730" i="7"/>
  <c r="C2731" i="7"/>
  <c r="C2732" i="7"/>
  <c r="C2733" i="7"/>
  <c r="C2734" i="7"/>
  <c r="C2735" i="7"/>
  <c r="C2736" i="7"/>
  <c r="C2737" i="7"/>
  <c r="C2738" i="7"/>
  <c r="C2739" i="7"/>
  <c r="C2740" i="7"/>
  <c r="C2741" i="7"/>
  <c r="C2742" i="7"/>
  <c r="C2743" i="7"/>
  <c r="C2744" i="7"/>
  <c r="C2745" i="7"/>
  <c r="C2746" i="7"/>
  <c r="C2747" i="7"/>
  <c r="C2748" i="7"/>
  <c r="C2749" i="7"/>
  <c r="C2750" i="7"/>
  <c r="C2751" i="7"/>
  <c r="C2752" i="7"/>
  <c r="C2753" i="7"/>
  <c r="C2754" i="7"/>
  <c r="C2755" i="7"/>
  <c r="C2756" i="7"/>
  <c r="C2757" i="7"/>
  <c r="C2758" i="7"/>
  <c r="C2759" i="7"/>
  <c r="C2760" i="7"/>
  <c r="C2761" i="7"/>
  <c r="C2762" i="7"/>
  <c r="C2763" i="7"/>
  <c r="C2764" i="7"/>
  <c r="C2765" i="7"/>
  <c r="C2766" i="7"/>
  <c r="C2767" i="7"/>
  <c r="C2768" i="7"/>
  <c r="C2769" i="7"/>
  <c r="C2770" i="7"/>
  <c r="C2771" i="7"/>
  <c r="C2772" i="7"/>
  <c r="C2773" i="7"/>
  <c r="C2774" i="7"/>
  <c r="C2775" i="7"/>
  <c r="C2776" i="7"/>
  <c r="C2777" i="7"/>
  <c r="C2778" i="7"/>
  <c r="C2779" i="7"/>
  <c r="C2780" i="7"/>
  <c r="C2781" i="7"/>
  <c r="C2782" i="7"/>
  <c r="C2783" i="7"/>
  <c r="C2784" i="7"/>
  <c r="C2785" i="7"/>
  <c r="C2786" i="7"/>
  <c r="C2787" i="7"/>
  <c r="C2788" i="7"/>
  <c r="C2789" i="7"/>
  <c r="C2790" i="7"/>
  <c r="C2791" i="7"/>
  <c r="C2792" i="7"/>
  <c r="C2793" i="7"/>
  <c r="C2794" i="7"/>
  <c r="C2795" i="7"/>
  <c r="C2796" i="7"/>
  <c r="C2797" i="7"/>
  <c r="C2798" i="7"/>
  <c r="C2799" i="7"/>
  <c r="C2800" i="7"/>
  <c r="C2801" i="7"/>
  <c r="C2802" i="7"/>
  <c r="C2803" i="7"/>
  <c r="C2804" i="7"/>
  <c r="C2805" i="7"/>
  <c r="C2806" i="7"/>
  <c r="C2807" i="7"/>
  <c r="C2808" i="7"/>
  <c r="C2809" i="7"/>
  <c r="C2810" i="7"/>
  <c r="C2811" i="7"/>
  <c r="C2812" i="7"/>
  <c r="C2813" i="7"/>
  <c r="C2814" i="7"/>
  <c r="C2815" i="7"/>
  <c r="C2816" i="7"/>
  <c r="C2817" i="7"/>
  <c r="C2818" i="7"/>
  <c r="C2819" i="7"/>
  <c r="C2820" i="7"/>
  <c r="C2821" i="7"/>
  <c r="C2822" i="7"/>
  <c r="C2823" i="7"/>
  <c r="C2824" i="7"/>
  <c r="C2825" i="7"/>
  <c r="C2826" i="7"/>
  <c r="C2827" i="7"/>
  <c r="C2828" i="7"/>
  <c r="C2829" i="7"/>
  <c r="C2830" i="7"/>
  <c r="C2831" i="7"/>
  <c r="C2832" i="7"/>
  <c r="C2833" i="7"/>
  <c r="C2834" i="7"/>
  <c r="C2835" i="7"/>
  <c r="C2836" i="7"/>
  <c r="C2837" i="7"/>
  <c r="C2838" i="7"/>
  <c r="C2839" i="7"/>
  <c r="C2840" i="7"/>
  <c r="C2841" i="7"/>
  <c r="C2842" i="7"/>
  <c r="C2843" i="7"/>
  <c r="C2844" i="7"/>
  <c r="C2845" i="7"/>
  <c r="C2846" i="7"/>
  <c r="C2847" i="7"/>
  <c r="C2848" i="7"/>
  <c r="C2849" i="7"/>
  <c r="C2850" i="7"/>
  <c r="C2851" i="7"/>
  <c r="C2852" i="7"/>
  <c r="C2853" i="7"/>
  <c r="C2854" i="7"/>
  <c r="C2855" i="7"/>
  <c r="C2856" i="7"/>
  <c r="C2857" i="7"/>
  <c r="C2858" i="7"/>
  <c r="C2859" i="7"/>
  <c r="C2860" i="7"/>
  <c r="C2861" i="7"/>
  <c r="C2862" i="7"/>
  <c r="C2863" i="7"/>
  <c r="C2864" i="7"/>
  <c r="C2865" i="7"/>
  <c r="C2866" i="7"/>
  <c r="C2867" i="7"/>
  <c r="C2868" i="7"/>
  <c r="C2869" i="7"/>
  <c r="C2870" i="7"/>
  <c r="C2871" i="7"/>
  <c r="C2872" i="7"/>
  <c r="C2873" i="7"/>
  <c r="C2874" i="7"/>
  <c r="C2875" i="7"/>
  <c r="C2876" i="7"/>
  <c r="C2877" i="7"/>
  <c r="C2878" i="7"/>
  <c r="C2879" i="7"/>
  <c r="C2880" i="7"/>
  <c r="C2881" i="7"/>
  <c r="C2882" i="7"/>
  <c r="C2883" i="7"/>
  <c r="C2884" i="7"/>
  <c r="C2885" i="7"/>
  <c r="C2886" i="7"/>
  <c r="C2887" i="7"/>
  <c r="C2888" i="7"/>
  <c r="C2889" i="7"/>
  <c r="C2890" i="7"/>
  <c r="C2891" i="7"/>
  <c r="C2892" i="7"/>
  <c r="C2893" i="7"/>
  <c r="C2894" i="7"/>
  <c r="C2895" i="7"/>
  <c r="C2896" i="7"/>
  <c r="C2897" i="7"/>
  <c r="C2898" i="7"/>
  <c r="C2899" i="7"/>
  <c r="C2900" i="7"/>
  <c r="C2901" i="7"/>
  <c r="C2902" i="7"/>
  <c r="C2903" i="7"/>
  <c r="C2904" i="7"/>
  <c r="C2905" i="7"/>
  <c r="C2906" i="7"/>
  <c r="C2907" i="7"/>
  <c r="C2908" i="7"/>
  <c r="C2909" i="7"/>
  <c r="C2910" i="7"/>
  <c r="C2911" i="7"/>
  <c r="C2912" i="7"/>
  <c r="C2913" i="7"/>
  <c r="C2914" i="7"/>
  <c r="C2915" i="7"/>
  <c r="C2916" i="7"/>
  <c r="C2917" i="7"/>
  <c r="C2918" i="7"/>
  <c r="C2919" i="7"/>
  <c r="C2920" i="7"/>
  <c r="C2921" i="7"/>
  <c r="C2922" i="7"/>
  <c r="C2923" i="7"/>
  <c r="C2924" i="7"/>
  <c r="C2925" i="7"/>
  <c r="C2926" i="7"/>
  <c r="C2927" i="7"/>
  <c r="C2928" i="7"/>
  <c r="C2929" i="7"/>
  <c r="C2930" i="7"/>
  <c r="C2931" i="7"/>
  <c r="C2932" i="7"/>
  <c r="C2933" i="7"/>
  <c r="C2934" i="7"/>
  <c r="C2935" i="7"/>
  <c r="C2936" i="7"/>
  <c r="C2937" i="7"/>
  <c r="C2938" i="7"/>
  <c r="C2939" i="7"/>
  <c r="C2940" i="7"/>
  <c r="C2941" i="7"/>
  <c r="C2942" i="7"/>
  <c r="C2943" i="7"/>
  <c r="C2944" i="7"/>
  <c r="C2945" i="7"/>
  <c r="C2946" i="7"/>
  <c r="C2947" i="7"/>
  <c r="C2948" i="7"/>
  <c r="C2949" i="7"/>
  <c r="C2950" i="7"/>
  <c r="C2951" i="7"/>
  <c r="C2952" i="7"/>
  <c r="C2953" i="7"/>
  <c r="C2954" i="7"/>
  <c r="C2955" i="7"/>
  <c r="C2956" i="7"/>
  <c r="C2957" i="7"/>
  <c r="C2958" i="7"/>
  <c r="C2959" i="7"/>
  <c r="C2960" i="7"/>
  <c r="C2961" i="7"/>
  <c r="C2962" i="7"/>
  <c r="C2963" i="7"/>
  <c r="C2964" i="7"/>
  <c r="C2965" i="7"/>
  <c r="C2966" i="7"/>
  <c r="C2967" i="7"/>
  <c r="C2968" i="7"/>
  <c r="C2969" i="7"/>
  <c r="C2970" i="7"/>
  <c r="C2971" i="7"/>
  <c r="C2972" i="7"/>
  <c r="C2973" i="7"/>
  <c r="C2974" i="7"/>
  <c r="C2975" i="7"/>
  <c r="C2976" i="7"/>
  <c r="C2977" i="7"/>
  <c r="C2978" i="7"/>
  <c r="C2979" i="7"/>
  <c r="C2980" i="7"/>
  <c r="C2981" i="7"/>
  <c r="C2982" i="7"/>
  <c r="C2983" i="7"/>
  <c r="C2984" i="7"/>
  <c r="C2985" i="7"/>
  <c r="C2986" i="7"/>
  <c r="C2987" i="7"/>
  <c r="C2988" i="7"/>
  <c r="C2989" i="7"/>
  <c r="C2990" i="7"/>
  <c r="C2991" i="7"/>
  <c r="C2992" i="7"/>
  <c r="C2993" i="7"/>
  <c r="C2994" i="7"/>
  <c r="C2995" i="7"/>
  <c r="C2996" i="7"/>
  <c r="C2997" i="7"/>
  <c r="C2998" i="7"/>
  <c r="C2999" i="7"/>
  <c r="C3000" i="7"/>
  <c r="C3001" i="7"/>
  <c r="C3002" i="7"/>
  <c r="C3003" i="7"/>
  <c r="C3004" i="7"/>
  <c r="C3005" i="7"/>
  <c r="C3006" i="7"/>
  <c r="C3007" i="7"/>
  <c r="C3008" i="7"/>
  <c r="C3009" i="7"/>
  <c r="C3010" i="7"/>
  <c r="C3011" i="7"/>
  <c r="C3012" i="7"/>
  <c r="C3013" i="7"/>
  <c r="C3014" i="7"/>
  <c r="C3015" i="7"/>
  <c r="C3016" i="7"/>
  <c r="C3017" i="7"/>
  <c r="C3018" i="7"/>
  <c r="C3019" i="7"/>
  <c r="C3020" i="7"/>
  <c r="C3021" i="7"/>
  <c r="C3022" i="7"/>
  <c r="C3023" i="7"/>
  <c r="C3024" i="7"/>
  <c r="C3025" i="7"/>
  <c r="C3026" i="7"/>
  <c r="C3027" i="7"/>
  <c r="C3028" i="7"/>
  <c r="C3029" i="7"/>
  <c r="C3030" i="7"/>
  <c r="C3031" i="7"/>
  <c r="C3032" i="7"/>
  <c r="C3033" i="7"/>
  <c r="C3034" i="7"/>
  <c r="C3035" i="7"/>
  <c r="C3036" i="7"/>
  <c r="C3037" i="7"/>
  <c r="C3038" i="7"/>
  <c r="C3039" i="7"/>
  <c r="C3040" i="7"/>
  <c r="C3041" i="7"/>
  <c r="C3042" i="7"/>
  <c r="C3043" i="7"/>
  <c r="C3044" i="7"/>
  <c r="C3045" i="7"/>
  <c r="C3046" i="7"/>
  <c r="C3047" i="7"/>
  <c r="C3048" i="7"/>
  <c r="C3049" i="7"/>
  <c r="C3050" i="7"/>
  <c r="C3051" i="7"/>
  <c r="C3052" i="7"/>
  <c r="C3053" i="7"/>
  <c r="C3054" i="7"/>
  <c r="C3055" i="7"/>
  <c r="C3056" i="7"/>
  <c r="C3057" i="7"/>
  <c r="C3058" i="7"/>
  <c r="C3059" i="7"/>
  <c r="C3060" i="7"/>
  <c r="C3061" i="7"/>
  <c r="C3062" i="7"/>
  <c r="C3063" i="7"/>
  <c r="C3064" i="7"/>
  <c r="C3065" i="7"/>
  <c r="C3066" i="7"/>
  <c r="C3067" i="7"/>
  <c r="C3068" i="7"/>
  <c r="C3069" i="7"/>
  <c r="C3070" i="7"/>
  <c r="C3071" i="7"/>
  <c r="C3072" i="7"/>
  <c r="C3073" i="7"/>
  <c r="C3074" i="7"/>
  <c r="C3075" i="7"/>
  <c r="C3076" i="7"/>
  <c r="C3077" i="7"/>
  <c r="C3078" i="7"/>
  <c r="C3079" i="7"/>
  <c r="C3080" i="7"/>
  <c r="C3081" i="7"/>
  <c r="C3082" i="7"/>
  <c r="C3083" i="7"/>
  <c r="C3084" i="7"/>
  <c r="C3085" i="7"/>
  <c r="C3086" i="7"/>
  <c r="C3087" i="7"/>
  <c r="C3088" i="7"/>
  <c r="C3089" i="7"/>
  <c r="C3090" i="7"/>
  <c r="C3091" i="7"/>
  <c r="C3092" i="7"/>
  <c r="C3093" i="7"/>
  <c r="C3094" i="7"/>
  <c r="C3095" i="7"/>
  <c r="C3096" i="7"/>
  <c r="C3097" i="7"/>
  <c r="C3098" i="7"/>
  <c r="C3099" i="7"/>
  <c r="C3100" i="7"/>
  <c r="C3101" i="7"/>
  <c r="C3102" i="7"/>
  <c r="C3103" i="7"/>
  <c r="C3104" i="7"/>
  <c r="C3105" i="7"/>
  <c r="C3106" i="7"/>
  <c r="C3107" i="7"/>
  <c r="C3108" i="7"/>
  <c r="C3109" i="7"/>
  <c r="C3110" i="7"/>
  <c r="C3111" i="7"/>
  <c r="C3112" i="7"/>
  <c r="C3113" i="7"/>
  <c r="C3114" i="7"/>
  <c r="C3115" i="7"/>
  <c r="C3116" i="7"/>
  <c r="C3117" i="7"/>
  <c r="C3118" i="7"/>
  <c r="C3119" i="7"/>
  <c r="C3120" i="7"/>
  <c r="C3121" i="7"/>
  <c r="C3122" i="7"/>
  <c r="C3123" i="7"/>
  <c r="C3124" i="7"/>
  <c r="C3125" i="7"/>
  <c r="C3126" i="7"/>
  <c r="C3127" i="7"/>
  <c r="C3128" i="7"/>
  <c r="C3129" i="7"/>
  <c r="C3130" i="7"/>
  <c r="C3131" i="7"/>
  <c r="C3132" i="7"/>
  <c r="C3133" i="7"/>
  <c r="C3134" i="7"/>
  <c r="C3135" i="7"/>
  <c r="C3136" i="7"/>
  <c r="C3137" i="7"/>
  <c r="C3138" i="7"/>
  <c r="C3139" i="7"/>
  <c r="C3140" i="7"/>
  <c r="C3141" i="7"/>
  <c r="C3142" i="7"/>
  <c r="C3143" i="7"/>
  <c r="C3144" i="7"/>
  <c r="C3145" i="7"/>
  <c r="C3146" i="7"/>
  <c r="C3147" i="7"/>
  <c r="C3148" i="7"/>
  <c r="C3149" i="7"/>
  <c r="C3150" i="7"/>
  <c r="C3151" i="7"/>
  <c r="C3152" i="7"/>
  <c r="C3153" i="7"/>
  <c r="C3154" i="7"/>
  <c r="C3155" i="7"/>
  <c r="C3156" i="7"/>
  <c r="C3157" i="7"/>
  <c r="C3158" i="7"/>
  <c r="C3159" i="7"/>
  <c r="C3160" i="7"/>
  <c r="C3161" i="7"/>
  <c r="C3162" i="7"/>
  <c r="C3163" i="7"/>
  <c r="C3164" i="7"/>
  <c r="C3165" i="7"/>
  <c r="C3166" i="7"/>
  <c r="C3167" i="7"/>
  <c r="C3168" i="7"/>
  <c r="C3169" i="7"/>
  <c r="C3170" i="7"/>
  <c r="C3171" i="7"/>
  <c r="C3172" i="7"/>
  <c r="C3173" i="7"/>
  <c r="C3174" i="7"/>
  <c r="C3175" i="7"/>
  <c r="C3176" i="7"/>
  <c r="C3177" i="7"/>
  <c r="C3178" i="7"/>
  <c r="C3179" i="7"/>
  <c r="C3180" i="7"/>
  <c r="C3181" i="7"/>
  <c r="C3182" i="7"/>
  <c r="C3183" i="7"/>
  <c r="C3184" i="7"/>
  <c r="C3185" i="7"/>
  <c r="C3186" i="7"/>
  <c r="C3187" i="7"/>
  <c r="C3188" i="7"/>
  <c r="C3189" i="7"/>
  <c r="C3190" i="7"/>
  <c r="C3191" i="7"/>
  <c r="C3192" i="7"/>
  <c r="C3193" i="7"/>
  <c r="C3194" i="7"/>
  <c r="C3195" i="7"/>
  <c r="C3196" i="7"/>
  <c r="C3197" i="7"/>
  <c r="C3198" i="7"/>
  <c r="C3199" i="7"/>
  <c r="C3200" i="7"/>
  <c r="C3201" i="7"/>
  <c r="C3202" i="7"/>
  <c r="C3203" i="7"/>
  <c r="C3204" i="7"/>
  <c r="C3205" i="7"/>
  <c r="C3206" i="7"/>
  <c r="C3207" i="7"/>
  <c r="C3208" i="7"/>
  <c r="C3209" i="7"/>
  <c r="C3210" i="7"/>
  <c r="C3211" i="7"/>
  <c r="C3212" i="7"/>
  <c r="C3213" i="7"/>
  <c r="C3214" i="7"/>
  <c r="C3215" i="7"/>
  <c r="C3216" i="7"/>
  <c r="C3217" i="7"/>
  <c r="C3218" i="7"/>
  <c r="C3219" i="7"/>
  <c r="C3220" i="7"/>
  <c r="C3221" i="7"/>
  <c r="C3222" i="7"/>
  <c r="C3223" i="7"/>
  <c r="C3224" i="7"/>
  <c r="C3225" i="7"/>
  <c r="C3226" i="7"/>
  <c r="C3227" i="7"/>
  <c r="C3228" i="7"/>
  <c r="C3229" i="7"/>
  <c r="C3230" i="7"/>
  <c r="C3231" i="7"/>
  <c r="C3232" i="7"/>
  <c r="C3233" i="7"/>
  <c r="C3234" i="7"/>
  <c r="C3235" i="7"/>
  <c r="C3236" i="7"/>
  <c r="C3237" i="7"/>
  <c r="C3238" i="7"/>
  <c r="C3239" i="7"/>
  <c r="C3240" i="7"/>
  <c r="C3241" i="7"/>
  <c r="C3242" i="7"/>
  <c r="C3243" i="7"/>
  <c r="C3244" i="7"/>
  <c r="C3245" i="7"/>
  <c r="C3246" i="7"/>
  <c r="C3247" i="7"/>
  <c r="C3248" i="7"/>
  <c r="C3249" i="7"/>
  <c r="C3250" i="7"/>
  <c r="C3251" i="7"/>
  <c r="C3252" i="7"/>
  <c r="C3253" i="7"/>
  <c r="C3254" i="7"/>
  <c r="C3255" i="7"/>
  <c r="C3256" i="7"/>
  <c r="C3257" i="7"/>
  <c r="C3258" i="7"/>
  <c r="C3259" i="7"/>
  <c r="C3260" i="7"/>
  <c r="C3261" i="7"/>
  <c r="C3262" i="7"/>
  <c r="C3263" i="7"/>
  <c r="C3264" i="7"/>
  <c r="C3265" i="7"/>
  <c r="C3266" i="7"/>
  <c r="C3267" i="7"/>
  <c r="C3268" i="7"/>
  <c r="C3269" i="7"/>
  <c r="C3270" i="7"/>
  <c r="C3271" i="7"/>
  <c r="C3272" i="7"/>
  <c r="C3273" i="7"/>
  <c r="C3274" i="7"/>
  <c r="C3275" i="7"/>
  <c r="C3276" i="7"/>
  <c r="C3277" i="7"/>
  <c r="C3278" i="7"/>
  <c r="C3279" i="7"/>
  <c r="C3280" i="7"/>
  <c r="C3281" i="7"/>
  <c r="C3282" i="7"/>
  <c r="C3283" i="7"/>
  <c r="C3284" i="7"/>
  <c r="C3285" i="7"/>
  <c r="C3286" i="7"/>
  <c r="C3287" i="7"/>
  <c r="C3288" i="7"/>
  <c r="C3289" i="7"/>
  <c r="C3290" i="7"/>
  <c r="C3291" i="7"/>
  <c r="C3292" i="7"/>
  <c r="C3293" i="7"/>
  <c r="C3294" i="7"/>
  <c r="C3295" i="7"/>
  <c r="C3296" i="7"/>
  <c r="C3297" i="7"/>
  <c r="C3298" i="7"/>
  <c r="C3299" i="7"/>
  <c r="C3300" i="7"/>
  <c r="C3301" i="7"/>
  <c r="C3302" i="7"/>
  <c r="C3303" i="7"/>
  <c r="C3304" i="7"/>
  <c r="C3305" i="7"/>
  <c r="C3306" i="7"/>
  <c r="C3307" i="7"/>
  <c r="C3308" i="7"/>
  <c r="C3309" i="7"/>
  <c r="C3310" i="7"/>
  <c r="C3311" i="7"/>
  <c r="C3312" i="7"/>
  <c r="C3313" i="7"/>
  <c r="C3314" i="7"/>
  <c r="C3315" i="7"/>
  <c r="C3316" i="7"/>
  <c r="C3317" i="7"/>
  <c r="C3318" i="7"/>
  <c r="C3319" i="7"/>
  <c r="C3320" i="7"/>
  <c r="C3321" i="7"/>
  <c r="C3322" i="7"/>
  <c r="C3323" i="7"/>
  <c r="C3324" i="7"/>
  <c r="C3325" i="7"/>
  <c r="C3326" i="7"/>
  <c r="C3327" i="7"/>
  <c r="C3328" i="7"/>
  <c r="C3329" i="7"/>
  <c r="C3330" i="7"/>
  <c r="C3331" i="7"/>
  <c r="C3332" i="7"/>
  <c r="C3333" i="7"/>
  <c r="C3334" i="7"/>
  <c r="C3335" i="7"/>
  <c r="C3336" i="7"/>
  <c r="C3337" i="7"/>
  <c r="C3338" i="7"/>
  <c r="C3339" i="7"/>
  <c r="C3340" i="7"/>
  <c r="C3341" i="7"/>
  <c r="C3342" i="7"/>
  <c r="C3343" i="7"/>
  <c r="C3344" i="7"/>
  <c r="C3345" i="7"/>
  <c r="C3346" i="7"/>
  <c r="C3347" i="7"/>
  <c r="C3348" i="7"/>
  <c r="C3349" i="7"/>
  <c r="C3350" i="7"/>
  <c r="C3351" i="7"/>
  <c r="C3352" i="7"/>
  <c r="C3353" i="7"/>
  <c r="C3354" i="7"/>
  <c r="C3355" i="7"/>
  <c r="C3356" i="7"/>
  <c r="C3357" i="7"/>
  <c r="C3358" i="7"/>
  <c r="C3359" i="7"/>
  <c r="C3360" i="7"/>
  <c r="C3361" i="7"/>
  <c r="C3362" i="7"/>
  <c r="C3363" i="7"/>
  <c r="C3364" i="7"/>
  <c r="C3365" i="7"/>
  <c r="C3366" i="7"/>
  <c r="C3367" i="7"/>
  <c r="C3368" i="7"/>
  <c r="C3369" i="7"/>
  <c r="C3370" i="7"/>
  <c r="C3371" i="7"/>
  <c r="C3372" i="7"/>
  <c r="C3373" i="7"/>
  <c r="C3374" i="7"/>
  <c r="C3375" i="7"/>
  <c r="C3376" i="7"/>
  <c r="C3377" i="7"/>
  <c r="C3378" i="7"/>
  <c r="C3379" i="7"/>
  <c r="C3380" i="7"/>
  <c r="C3381" i="7"/>
  <c r="C3382" i="7"/>
  <c r="C3383" i="7"/>
  <c r="C3384" i="7"/>
  <c r="C3385" i="7"/>
  <c r="C3386" i="7"/>
  <c r="C3387" i="7"/>
  <c r="C3388" i="7"/>
  <c r="C3389" i="7"/>
  <c r="C3390" i="7"/>
  <c r="C3391" i="7"/>
  <c r="C3392" i="7"/>
  <c r="C3393" i="7"/>
  <c r="C3394" i="7"/>
  <c r="C3395" i="7"/>
  <c r="C3396" i="7"/>
  <c r="C3397" i="7"/>
  <c r="C3398" i="7"/>
  <c r="C3399" i="7"/>
  <c r="C3400" i="7"/>
  <c r="C3401" i="7"/>
  <c r="C3402" i="7"/>
  <c r="C3403" i="7"/>
  <c r="C3404" i="7"/>
  <c r="C3405" i="7"/>
  <c r="C3406" i="7"/>
  <c r="C3407" i="7"/>
  <c r="C3408" i="7"/>
  <c r="C3409" i="7"/>
  <c r="C3410" i="7"/>
  <c r="C3411" i="7"/>
  <c r="C3412" i="7"/>
  <c r="C3413" i="7"/>
  <c r="C3414" i="7"/>
  <c r="C3415" i="7"/>
  <c r="C3416" i="7"/>
  <c r="C3417" i="7"/>
  <c r="C3418" i="7"/>
  <c r="C3419" i="7"/>
  <c r="C3420" i="7"/>
  <c r="C3421" i="7"/>
  <c r="C3422" i="7"/>
  <c r="C3423" i="7"/>
  <c r="C3424" i="7"/>
  <c r="C3425" i="7"/>
  <c r="C3426" i="7"/>
  <c r="C3427" i="7"/>
  <c r="C3428" i="7"/>
  <c r="C3429" i="7"/>
  <c r="C3430" i="7"/>
  <c r="C3431" i="7"/>
  <c r="C3432" i="7"/>
  <c r="C3433" i="7"/>
  <c r="C3434" i="7"/>
  <c r="C3435" i="7"/>
  <c r="C3436" i="7"/>
  <c r="C3437" i="7"/>
  <c r="C3438" i="7"/>
  <c r="C3439" i="7"/>
  <c r="C3440" i="7"/>
  <c r="C3441" i="7"/>
  <c r="C3442" i="7"/>
  <c r="C3443" i="7"/>
  <c r="C3444" i="7"/>
  <c r="C3445" i="7"/>
  <c r="C3446" i="7"/>
  <c r="C3447" i="7"/>
  <c r="C3448" i="7"/>
  <c r="C3449" i="7"/>
  <c r="C3450" i="7"/>
  <c r="C3451" i="7"/>
  <c r="C3452" i="7"/>
  <c r="C3453" i="7"/>
  <c r="C3454" i="7"/>
  <c r="C3455" i="7"/>
  <c r="C3456" i="7"/>
  <c r="C3457" i="7"/>
  <c r="C3458" i="7"/>
  <c r="C3459" i="7"/>
  <c r="C3460" i="7"/>
  <c r="C3461" i="7"/>
  <c r="C3462" i="7"/>
  <c r="C3463" i="7"/>
  <c r="C3464" i="7"/>
  <c r="C3465" i="7"/>
  <c r="C3466" i="7"/>
  <c r="C3467" i="7"/>
  <c r="C3468" i="7"/>
  <c r="C3469" i="7"/>
  <c r="C3470" i="7"/>
  <c r="C3471" i="7"/>
  <c r="C3472" i="7"/>
  <c r="C3473" i="7"/>
  <c r="C3474" i="7"/>
  <c r="C3475" i="7"/>
  <c r="C3476" i="7"/>
  <c r="C3477" i="7"/>
  <c r="C3478" i="7"/>
  <c r="C3479" i="7"/>
  <c r="C3480" i="7"/>
  <c r="C3481" i="7"/>
  <c r="C3482" i="7"/>
  <c r="C3483" i="7"/>
  <c r="C3484" i="7"/>
  <c r="C3485" i="7"/>
  <c r="C3486" i="7"/>
  <c r="C3487" i="7"/>
  <c r="C3488" i="7"/>
  <c r="C3489" i="7"/>
  <c r="C3490" i="7"/>
  <c r="C3491" i="7"/>
  <c r="C3492" i="7"/>
  <c r="C3493" i="7"/>
  <c r="C3494" i="7"/>
  <c r="C3495" i="7"/>
  <c r="C3496" i="7"/>
  <c r="C3497" i="7"/>
  <c r="C3498" i="7"/>
  <c r="C3499" i="7"/>
  <c r="C3500" i="7"/>
  <c r="C3501" i="7"/>
  <c r="C3502" i="7"/>
  <c r="C3503" i="7"/>
  <c r="C3504" i="7"/>
  <c r="C3505" i="7"/>
  <c r="C3506" i="7"/>
  <c r="C3507" i="7"/>
  <c r="C3508" i="7"/>
  <c r="C3509" i="7"/>
  <c r="C3510" i="7"/>
  <c r="C3511" i="7"/>
  <c r="C3512" i="7"/>
  <c r="C3513" i="7"/>
  <c r="C3514" i="7"/>
  <c r="C3515" i="7"/>
  <c r="C3516" i="7"/>
  <c r="C3517" i="7"/>
  <c r="C3518" i="7"/>
  <c r="C3519" i="7"/>
  <c r="C3520" i="7"/>
  <c r="C3521" i="7"/>
  <c r="C3522" i="7"/>
  <c r="C3523" i="7"/>
  <c r="C3524" i="7"/>
  <c r="C3525" i="7"/>
  <c r="C3526" i="7"/>
  <c r="C3527" i="7"/>
  <c r="C3528" i="7"/>
  <c r="C3529" i="7"/>
  <c r="C3530" i="7"/>
  <c r="C3531" i="7"/>
  <c r="C3532" i="7"/>
  <c r="C3533" i="7"/>
  <c r="C3534" i="7"/>
  <c r="C3535" i="7"/>
  <c r="C3536" i="7"/>
  <c r="C3537" i="7"/>
  <c r="C3538" i="7"/>
  <c r="C3539" i="7"/>
  <c r="C3540" i="7"/>
  <c r="C3541" i="7"/>
  <c r="C3542" i="7"/>
  <c r="C3543" i="7"/>
  <c r="C3544" i="7"/>
  <c r="C3545" i="7"/>
  <c r="C3546" i="7"/>
  <c r="C3547" i="7"/>
  <c r="C3548" i="7"/>
  <c r="C3549" i="7"/>
  <c r="C3550" i="7"/>
  <c r="C3551" i="7"/>
  <c r="C3552" i="7"/>
  <c r="C3553" i="7"/>
  <c r="C3554" i="7"/>
  <c r="C3555" i="7"/>
  <c r="C3556" i="7"/>
  <c r="C3557" i="7"/>
  <c r="C3558" i="7"/>
  <c r="C3559" i="7"/>
  <c r="C3560" i="7"/>
  <c r="C3561" i="7"/>
  <c r="C3562" i="7"/>
  <c r="C3563" i="7"/>
  <c r="C3564" i="7"/>
  <c r="C3565" i="7"/>
  <c r="C3566" i="7"/>
  <c r="C3567" i="7"/>
  <c r="C3568" i="7"/>
  <c r="C3569" i="7"/>
  <c r="C3570" i="7"/>
  <c r="C3571" i="7"/>
  <c r="C3572" i="7"/>
  <c r="C3573" i="7"/>
  <c r="C3574" i="7"/>
  <c r="C3575" i="7"/>
  <c r="C3576" i="7"/>
  <c r="C3577" i="7"/>
  <c r="C3578" i="7"/>
  <c r="C3579" i="7"/>
  <c r="C3580" i="7"/>
  <c r="C3581" i="7"/>
  <c r="C3582" i="7"/>
  <c r="C3583" i="7"/>
  <c r="C3584" i="7"/>
  <c r="C3585" i="7"/>
  <c r="C3586" i="7"/>
  <c r="C3587" i="7"/>
  <c r="C3588" i="7"/>
  <c r="C3589" i="7"/>
  <c r="C3590" i="7"/>
  <c r="C3591" i="7"/>
  <c r="C3592" i="7"/>
  <c r="C3593" i="7"/>
  <c r="C3594" i="7"/>
  <c r="C3595" i="7"/>
  <c r="C3596" i="7"/>
  <c r="C3597" i="7"/>
  <c r="C3598" i="7"/>
  <c r="C3599" i="7"/>
  <c r="C3600" i="7"/>
  <c r="C3601" i="7"/>
  <c r="C3602" i="7"/>
  <c r="C3603" i="7"/>
  <c r="C3604" i="7"/>
  <c r="C3605" i="7"/>
  <c r="C3606" i="7"/>
  <c r="C3607" i="7"/>
  <c r="C3608" i="7"/>
  <c r="C3609" i="7"/>
  <c r="C3610" i="7"/>
  <c r="C3611" i="7"/>
  <c r="C3612" i="7"/>
  <c r="C3613" i="7"/>
  <c r="C3614" i="7"/>
  <c r="C3615" i="7"/>
  <c r="C3616" i="7"/>
  <c r="C3617" i="7"/>
  <c r="C3618" i="7"/>
  <c r="C3619" i="7"/>
  <c r="C3620" i="7"/>
  <c r="C3621" i="7"/>
  <c r="C3622" i="7"/>
  <c r="C3623" i="7"/>
  <c r="C3624" i="7"/>
  <c r="C3625" i="7"/>
  <c r="C3626" i="7"/>
  <c r="C3627" i="7"/>
  <c r="C3628" i="7"/>
  <c r="C3629" i="7"/>
  <c r="C3630" i="7"/>
  <c r="C3631" i="7"/>
  <c r="C3632" i="7"/>
  <c r="C3633" i="7"/>
  <c r="C3634" i="7"/>
  <c r="C3635" i="7"/>
  <c r="C3636" i="7"/>
  <c r="C3637" i="7"/>
  <c r="C3638" i="7"/>
  <c r="C3639" i="7"/>
  <c r="C3640" i="7"/>
  <c r="C3641" i="7"/>
  <c r="C3642" i="7"/>
  <c r="C3643" i="7"/>
  <c r="C3644" i="7"/>
  <c r="C3645" i="7"/>
  <c r="C3646" i="7"/>
  <c r="C3647" i="7"/>
  <c r="C3648" i="7"/>
  <c r="C3649" i="7"/>
  <c r="C3650" i="7"/>
  <c r="C3651" i="7"/>
  <c r="C3652" i="7"/>
  <c r="C3653" i="7"/>
  <c r="C3654" i="7"/>
  <c r="C3655" i="7"/>
  <c r="C3656" i="7"/>
  <c r="C3657" i="7"/>
  <c r="C3658" i="7"/>
  <c r="C3659" i="7"/>
  <c r="C3660" i="7"/>
  <c r="C3661" i="7"/>
  <c r="C3662" i="7"/>
  <c r="C3663" i="7"/>
  <c r="C3664" i="7"/>
  <c r="C3665" i="7"/>
  <c r="C3666" i="7"/>
  <c r="C3667" i="7"/>
  <c r="C3668" i="7"/>
  <c r="C3669" i="7"/>
  <c r="C3670" i="7"/>
  <c r="C3671" i="7"/>
  <c r="C3672" i="7"/>
  <c r="C3673" i="7"/>
  <c r="C3674" i="7"/>
  <c r="C3675" i="7"/>
  <c r="C3676" i="7"/>
  <c r="C3677" i="7"/>
  <c r="C3678" i="7"/>
  <c r="C3679" i="7"/>
  <c r="C3680" i="7"/>
  <c r="C3681" i="7"/>
  <c r="C3682" i="7"/>
  <c r="C3683" i="7"/>
  <c r="C3684" i="7"/>
  <c r="C3685" i="7"/>
  <c r="C3686" i="7"/>
  <c r="C3687" i="7"/>
  <c r="C3688" i="7"/>
  <c r="C3689" i="7"/>
  <c r="C3690" i="7"/>
  <c r="C3691" i="7"/>
  <c r="C3692" i="7"/>
  <c r="C3693" i="7"/>
  <c r="C3694" i="7"/>
  <c r="C3695" i="7"/>
  <c r="C3696" i="7"/>
  <c r="C3697" i="7"/>
  <c r="C3698" i="7"/>
  <c r="C3699" i="7"/>
  <c r="C3700" i="7"/>
  <c r="C3701" i="7"/>
  <c r="C3702" i="7"/>
  <c r="C3703" i="7"/>
  <c r="C3704" i="7"/>
  <c r="C3705" i="7"/>
  <c r="C3706" i="7"/>
  <c r="C3707" i="7"/>
  <c r="C3708" i="7"/>
  <c r="C3709" i="7"/>
  <c r="C3710" i="7"/>
  <c r="C3711" i="7"/>
  <c r="C3712" i="7"/>
  <c r="C3713" i="7"/>
  <c r="C3714" i="7"/>
  <c r="C3715" i="7"/>
  <c r="C3716" i="7"/>
  <c r="C3717" i="7"/>
  <c r="C3718" i="7"/>
  <c r="C3719" i="7"/>
  <c r="C3720" i="7"/>
  <c r="C3721" i="7"/>
  <c r="C3722" i="7"/>
  <c r="C3723" i="7"/>
  <c r="C3724" i="7"/>
  <c r="C3725" i="7"/>
  <c r="C3726" i="7"/>
  <c r="C3727" i="7"/>
  <c r="C3728" i="7"/>
  <c r="C3729" i="7"/>
  <c r="C3730" i="7"/>
  <c r="C3731" i="7"/>
  <c r="C3732" i="7"/>
  <c r="C3733" i="7"/>
  <c r="C3734" i="7"/>
  <c r="C3735" i="7"/>
  <c r="C3736" i="7"/>
  <c r="C3737" i="7"/>
  <c r="C3738" i="7"/>
  <c r="C3739" i="7"/>
  <c r="C3740" i="7"/>
  <c r="C3741" i="7"/>
  <c r="C3742" i="7"/>
  <c r="C3743" i="7"/>
  <c r="C3744" i="7"/>
  <c r="C3745" i="7"/>
  <c r="C3746" i="7"/>
  <c r="C3747" i="7"/>
  <c r="C3748" i="7"/>
  <c r="C3749" i="7"/>
  <c r="C3750" i="7"/>
  <c r="C3751" i="7"/>
  <c r="C3752" i="7"/>
  <c r="C3753" i="7"/>
  <c r="C3754" i="7"/>
  <c r="C3755" i="7"/>
  <c r="C3756" i="7"/>
  <c r="C3757" i="7"/>
  <c r="C3758" i="7"/>
  <c r="C3759" i="7"/>
  <c r="C3760" i="7"/>
  <c r="C3761" i="7"/>
  <c r="C3762" i="7"/>
  <c r="C3763" i="7"/>
  <c r="C3764" i="7"/>
  <c r="C3765" i="7"/>
  <c r="C3766" i="7"/>
  <c r="C3767" i="7"/>
  <c r="C3768" i="7"/>
  <c r="C3769" i="7"/>
  <c r="C3770" i="7"/>
  <c r="C3771" i="7"/>
  <c r="C3772" i="7"/>
  <c r="C3773" i="7"/>
  <c r="C3774" i="7"/>
  <c r="C3775" i="7"/>
  <c r="C3776" i="7"/>
  <c r="C3777" i="7"/>
  <c r="C3778" i="7"/>
  <c r="C3779" i="7"/>
  <c r="C3780" i="7"/>
  <c r="C3781" i="7"/>
  <c r="C3782" i="7"/>
  <c r="C3783" i="7"/>
  <c r="C3784" i="7"/>
  <c r="C3785" i="7"/>
  <c r="C3786" i="7"/>
  <c r="C3787" i="7"/>
  <c r="C3788" i="7"/>
  <c r="C3789" i="7"/>
  <c r="C3790" i="7"/>
  <c r="C3791" i="7"/>
  <c r="C3792" i="7"/>
  <c r="C3793" i="7"/>
  <c r="C3794" i="7"/>
  <c r="C3795" i="7"/>
  <c r="C3796" i="7"/>
  <c r="C3797" i="7"/>
  <c r="C3798" i="7"/>
  <c r="C3799" i="7"/>
  <c r="C3800" i="7"/>
  <c r="C3801" i="7"/>
  <c r="C3802" i="7"/>
  <c r="C3803" i="7"/>
  <c r="C3804" i="7"/>
  <c r="C3805" i="7"/>
  <c r="C3806" i="7"/>
  <c r="C3807" i="7"/>
  <c r="C3808" i="7"/>
  <c r="C3809" i="7"/>
  <c r="C3810" i="7"/>
  <c r="C3811" i="7"/>
  <c r="C3812" i="7"/>
  <c r="C3813" i="7"/>
  <c r="C3814" i="7"/>
  <c r="C3815" i="7"/>
  <c r="C3816" i="7"/>
  <c r="C3817" i="7"/>
  <c r="C3818" i="7"/>
  <c r="C3819" i="7"/>
  <c r="C3820" i="7"/>
  <c r="C3821" i="7"/>
  <c r="C3822" i="7"/>
  <c r="C3823" i="7"/>
  <c r="C3824" i="7"/>
  <c r="C3825" i="7"/>
  <c r="C3826" i="7"/>
  <c r="C3827" i="7"/>
  <c r="C3828" i="7"/>
  <c r="C3829" i="7"/>
  <c r="C3830" i="7"/>
  <c r="C3831" i="7"/>
  <c r="C3832" i="7"/>
  <c r="C3833" i="7"/>
  <c r="C3834" i="7"/>
  <c r="C3835" i="7"/>
  <c r="C3836" i="7"/>
  <c r="C3837" i="7"/>
  <c r="C3838" i="7"/>
  <c r="C3839" i="7"/>
  <c r="C3840" i="7"/>
  <c r="C3841" i="7"/>
  <c r="C3842" i="7"/>
  <c r="C3843" i="7"/>
  <c r="C3844" i="7"/>
  <c r="C3845" i="7"/>
  <c r="C3846" i="7"/>
  <c r="C3847" i="7"/>
  <c r="C3848" i="7"/>
  <c r="C3849" i="7"/>
  <c r="C3850" i="7"/>
  <c r="C3851" i="7"/>
  <c r="C3852" i="7"/>
  <c r="C3853" i="7"/>
  <c r="C3854" i="7"/>
  <c r="C3855" i="7"/>
  <c r="C3856" i="7"/>
  <c r="C3857" i="7"/>
  <c r="C3858" i="7"/>
  <c r="C3859" i="7"/>
  <c r="C3860" i="7"/>
  <c r="C3861" i="7"/>
  <c r="C3862" i="7"/>
  <c r="C3863" i="7"/>
  <c r="C3864" i="7"/>
  <c r="C3865" i="7"/>
  <c r="C3866" i="7"/>
  <c r="C3867" i="7"/>
  <c r="C3868" i="7"/>
  <c r="C3869" i="7"/>
  <c r="C3870" i="7"/>
  <c r="C3871" i="7"/>
  <c r="C3872" i="7"/>
  <c r="C3873" i="7"/>
  <c r="C3874" i="7"/>
  <c r="C3875" i="7"/>
  <c r="C3876" i="7"/>
  <c r="C3877" i="7"/>
  <c r="C3878" i="7"/>
  <c r="C3879" i="7"/>
  <c r="C3880" i="7"/>
  <c r="C3881" i="7"/>
  <c r="C3882" i="7"/>
  <c r="C3883" i="7"/>
  <c r="C3884" i="7"/>
  <c r="C3885" i="7"/>
  <c r="C3886" i="7"/>
  <c r="C3887" i="7"/>
  <c r="C3888" i="7"/>
  <c r="C3889" i="7"/>
  <c r="C3890" i="7"/>
  <c r="C3891" i="7"/>
  <c r="C3892" i="7"/>
  <c r="C3893" i="7"/>
  <c r="C3894" i="7"/>
  <c r="C3895" i="7"/>
  <c r="C3896" i="7"/>
  <c r="C3897" i="7"/>
  <c r="C3898" i="7"/>
  <c r="C3899" i="7"/>
  <c r="C3900" i="7"/>
  <c r="C3901" i="7"/>
  <c r="C3902" i="7"/>
  <c r="C3903" i="7"/>
  <c r="C3904" i="7"/>
  <c r="C3905" i="7"/>
  <c r="C3906" i="7"/>
  <c r="C3907" i="7"/>
  <c r="C3908" i="7"/>
  <c r="C3909" i="7"/>
  <c r="C3910" i="7"/>
  <c r="C3911" i="7"/>
  <c r="C3912" i="7"/>
  <c r="C3913" i="7"/>
  <c r="C3914" i="7"/>
  <c r="C3915" i="7"/>
  <c r="C3916" i="7"/>
  <c r="C3917" i="7"/>
  <c r="C3918" i="7"/>
  <c r="C3919" i="7"/>
  <c r="C3920" i="7"/>
  <c r="C3921" i="7"/>
  <c r="C3922" i="7"/>
  <c r="C3923" i="7"/>
  <c r="C3924" i="7"/>
  <c r="C3925" i="7"/>
  <c r="C3926" i="7"/>
  <c r="C3927" i="7"/>
  <c r="C3928" i="7"/>
  <c r="C3929" i="7"/>
  <c r="C3930" i="7"/>
  <c r="C3931" i="7"/>
  <c r="C3932" i="7"/>
  <c r="C3933" i="7"/>
  <c r="C3934" i="7"/>
  <c r="C3935" i="7"/>
  <c r="C3936" i="7"/>
  <c r="C3937" i="7"/>
  <c r="C3938" i="7"/>
  <c r="C3939" i="7"/>
  <c r="C3940" i="7"/>
  <c r="C3941" i="7"/>
  <c r="C3942" i="7"/>
  <c r="C3943" i="7"/>
  <c r="C3944" i="7"/>
  <c r="C3945" i="7"/>
  <c r="C3946" i="7"/>
  <c r="C3947" i="7"/>
  <c r="C3948" i="7"/>
  <c r="C3949" i="7"/>
  <c r="C3950" i="7"/>
  <c r="C3951" i="7"/>
  <c r="C3952" i="7"/>
  <c r="C3953" i="7"/>
  <c r="C3954" i="7"/>
  <c r="C3955" i="7"/>
  <c r="C3956" i="7"/>
  <c r="C3957" i="7"/>
  <c r="C3958" i="7"/>
  <c r="C3959" i="7"/>
  <c r="C3960" i="7"/>
  <c r="C3961" i="7"/>
  <c r="C3962" i="7"/>
  <c r="C3963" i="7"/>
  <c r="C3964" i="7"/>
  <c r="C3965" i="7"/>
  <c r="C3966" i="7"/>
  <c r="C3967" i="7"/>
  <c r="C3968" i="7"/>
  <c r="C3969" i="7"/>
  <c r="C3970" i="7"/>
  <c r="C3971" i="7"/>
  <c r="C3972" i="7"/>
  <c r="C3973" i="7"/>
  <c r="C3974" i="7"/>
  <c r="C3975" i="7"/>
  <c r="C3976" i="7"/>
  <c r="C3977" i="7"/>
  <c r="C3978" i="7"/>
  <c r="C3979" i="7"/>
  <c r="C3980" i="7"/>
  <c r="C3981" i="7"/>
  <c r="C3982" i="7"/>
  <c r="C3983" i="7"/>
  <c r="C3984" i="7"/>
  <c r="C3985" i="7"/>
  <c r="C3986" i="7"/>
  <c r="C3987" i="7"/>
  <c r="C3988" i="7"/>
  <c r="C3989" i="7"/>
  <c r="C3990" i="7"/>
  <c r="C3991" i="7"/>
  <c r="C3992" i="7"/>
  <c r="C3993" i="7"/>
  <c r="C3994" i="7"/>
  <c r="C3995" i="7"/>
  <c r="C3996" i="7"/>
  <c r="C3997" i="7"/>
  <c r="C3998" i="7"/>
  <c r="C3999" i="7"/>
  <c r="C4000" i="7"/>
  <c r="C4001" i="7"/>
  <c r="C4002" i="7"/>
  <c r="C4003" i="7"/>
  <c r="C4004" i="7"/>
  <c r="C4005" i="7"/>
  <c r="C4006" i="7"/>
  <c r="C4007" i="7"/>
  <c r="C4008" i="7"/>
  <c r="C4009" i="7"/>
  <c r="C4010" i="7"/>
  <c r="C4011" i="7"/>
  <c r="C4012" i="7"/>
  <c r="C4013" i="7"/>
  <c r="C4014" i="7"/>
  <c r="C4015" i="7"/>
  <c r="C4016" i="7"/>
  <c r="C4017" i="7"/>
  <c r="C4018" i="7"/>
  <c r="C4019" i="7"/>
  <c r="C4020" i="7"/>
  <c r="C4021" i="7"/>
  <c r="C4022" i="7"/>
  <c r="C4023" i="7"/>
  <c r="C4024" i="7"/>
  <c r="C4025" i="7"/>
  <c r="C4026" i="7"/>
  <c r="C4027" i="7"/>
  <c r="C4028" i="7"/>
  <c r="C4029" i="7"/>
  <c r="C4030" i="7"/>
  <c r="C4031" i="7"/>
  <c r="C4032" i="7"/>
  <c r="C4033" i="7"/>
  <c r="C4034" i="7"/>
  <c r="C4035" i="7"/>
  <c r="C4036" i="7"/>
  <c r="C4037" i="7"/>
  <c r="C4038" i="7"/>
  <c r="C4039" i="7"/>
  <c r="C4040" i="7"/>
  <c r="C4041" i="7"/>
  <c r="C4042" i="7"/>
  <c r="C4043" i="7"/>
  <c r="C4044" i="7"/>
  <c r="C4045" i="7"/>
  <c r="C4046" i="7"/>
  <c r="C4047" i="7"/>
  <c r="C4048" i="7"/>
  <c r="C4049" i="7"/>
  <c r="C4050" i="7"/>
  <c r="C4051" i="7"/>
  <c r="C4052" i="7"/>
  <c r="C4053" i="7"/>
  <c r="C4054" i="7"/>
  <c r="C4055" i="7"/>
  <c r="C4056" i="7"/>
  <c r="C4057" i="7"/>
  <c r="C4058" i="7"/>
  <c r="C4059" i="7"/>
  <c r="C4060" i="7"/>
  <c r="C4061" i="7"/>
  <c r="C4062" i="7"/>
  <c r="C4063" i="7"/>
  <c r="C4064" i="7"/>
  <c r="C4065" i="7"/>
  <c r="C4066" i="7"/>
  <c r="C4067" i="7"/>
  <c r="C4068" i="7"/>
  <c r="C4069" i="7"/>
  <c r="C4070" i="7"/>
  <c r="C4071" i="7"/>
  <c r="C4072" i="7"/>
  <c r="C4073" i="7"/>
  <c r="C4074" i="7"/>
  <c r="C4075" i="7"/>
  <c r="C4076" i="7"/>
  <c r="C4077" i="7"/>
  <c r="C4078" i="7"/>
  <c r="C4079" i="7"/>
  <c r="C4080" i="7"/>
  <c r="C4081" i="7"/>
  <c r="C4082" i="7"/>
  <c r="C4083" i="7"/>
  <c r="C4084" i="7"/>
  <c r="C4085" i="7"/>
  <c r="C4086" i="7"/>
  <c r="C4087" i="7"/>
  <c r="C4088" i="7"/>
  <c r="C4089" i="7"/>
  <c r="C4090" i="7"/>
  <c r="C4091" i="7"/>
  <c r="C4092" i="7"/>
  <c r="C4093" i="7"/>
  <c r="C4094" i="7"/>
  <c r="C4095" i="7"/>
  <c r="C4096" i="7"/>
  <c r="C4097" i="7"/>
  <c r="C4098" i="7"/>
  <c r="C4099" i="7"/>
  <c r="C4100" i="7"/>
  <c r="C4101" i="7"/>
  <c r="C4102" i="7"/>
  <c r="C4103" i="7"/>
  <c r="C4104" i="7"/>
  <c r="C4105" i="7"/>
  <c r="C4106" i="7"/>
  <c r="C4107" i="7"/>
  <c r="C4108" i="7"/>
  <c r="C4109" i="7"/>
  <c r="C4110" i="7"/>
  <c r="C4111" i="7"/>
  <c r="C4112" i="7"/>
  <c r="C4113" i="7"/>
  <c r="C4114" i="7"/>
  <c r="C4115" i="7"/>
  <c r="C4116" i="7"/>
  <c r="C4117" i="7"/>
  <c r="C4118" i="7"/>
  <c r="C4119" i="7"/>
  <c r="C4120" i="7"/>
  <c r="C4121" i="7"/>
  <c r="C4122" i="7"/>
  <c r="C4123" i="7"/>
  <c r="C4124" i="7"/>
  <c r="C4125" i="7"/>
  <c r="C4126" i="7"/>
  <c r="C4127" i="7"/>
  <c r="C4128" i="7"/>
  <c r="C4129" i="7"/>
  <c r="C4130" i="7"/>
  <c r="C4131" i="7"/>
  <c r="C4132" i="7"/>
  <c r="C4133" i="7"/>
  <c r="C4134" i="7"/>
  <c r="C4135" i="7"/>
  <c r="C4136" i="7"/>
  <c r="C4137" i="7"/>
  <c r="C4138" i="7"/>
  <c r="C4139" i="7"/>
  <c r="C4140" i="7"/>
  <c r="C4141" i="7"/>
  <c r="C4142" i="7"/>
  <c r="C4143" i="7"/>
  <c r="C4144" i="7"/>
  <c r="C4145" i="7"/>
  <c r="C4146" i="7"/>
  <c r="C4147" i="7"/>
  <c r="C4148" i="7"/>
  <c r="C4149" i="7"/>
  <c r="C4150" i="7"/>
  <c r="C4151" i="7"/>
  <c r="C4152" i="7"/>
  <c r="C4153" i="7"/>
  <c r="C4154" i="7"/>
  <c r="C4155" i="7"/>
  <c r="C4156" i="7"/>
  <c r="C4157" i="7"/>
  <c r="C4158" i="7"/>
  <c r="C4159" i="7"/>
  <c r="C4160" i="7"/>
  <c r="C4161" i="7"/>
  <c r="C4162" i="7"/>
  <c r="C4163" i="7"/>
  <c r="C4164" i="7"/>
  <c r="C4165" i="7"/>
  <c r="C4166" i="7"/>
  <c r="C4167" i="7"/>
  <c r="C4168" i="7"/>
  <c r="C4169" i="7"/>
  <c r="C4170" i="7"/>
  <c r="C4171" i="7"/>
  <c r="C4172" i="7"/>
  <c r="C4173" i="7"/>
  <c r="C4174" i="7"/>
  <c r="C4175" i="7"/>
  <c r="C4176" i="7"/>
  <c r="C4177" i="7"/>
  <c r="C4178" i="7"/>
  <c r="C4179" i="7"/>
  <c r="C4180" i="7"/>
  <c r="C4181" i="7"/>
  <c r="C4182" i="7"/>
  <c r="C4183" i="7"/>
  <c r="C4184" i="7"/>
  <c r="C4185" i="7"/>
  <c r="C4186" i="7"/>
  <c r="C4187" i="7"/>
  <c r="C4188" i="7"/>
  <c r="C4189" i="7"/>
  <c r="C4190" i="7"/>
  <c r="C4191" i="7"/>
  <c r="C4192" i="7"/>
  <c r="C4193" i="7"/>
  <c r="C4194" i="7"/>
  <c r="C4195" i="7"/>
  <c r="C4196" i="7"/>
  <c r="C4197" i="7"/>
  <c r="C4198" i="7"/>
  <c r="C4199" i="7"/>
  <c r="C4200" i="7"/>
  <c r="C4201" i="7"/>
  <c r="C4202" i="7"/>
  <c r="C4203" i="7"/>
  <c r="C4204" i="7"/>
  <c r="C4205" i="7"/>
  <c r="C4206" i="7"/>
  <c r="C4207" i="7"/>
  <c r="C4208" i="7"/>
  <c r="C4209" i="7"/>
  <c r="C4210" i="7"/>
  <c r="C4211" i="7"/>
  <c r="C4212" i="7"/>
  <c r="C4213" i="7"/>
  <c r="C4214" i="7"/>
  <c r="C4215" i="7"/>
  <c r="C4216" i="7"/>
  <c r="C4217" i="7"/>
  <c r="C4218" i="7"/>
  <c r="C4219" i="7"/>
  <c r="C4220" i="7"/>
  <c r="C4221" i="7"/>
  <c r="C4222" i="7"/>
  <c r="C4223" i="7"/>
  <c r="C4224" i="7"/>
  <c r="C4225" i="7"/>
  <c r="C4226" i="7"/>
  <c r="C4227" i="7"/>
  <c r="C4228" i="7"/>
  <c r="C4229" i="7"/>
  <c r="C4230" i="7"/>
  <c r="C4231" i="7"/>
  <c r="C4232" i="7"/>
  <c r="C4233" i="7"/>
  <c r="C4234" i="7"/>
  <c r="C4235" i="7"/>
  <c r="C4236" i="7"/>
  <c r="C4237" i="7"/>
  <c r="C4238" i="7"/>
  <c r="C4239" i="7"/>
  <c r="C4240" i="7"/>
  <c r="C4241" i="7"/>
  <c r="C4242" i="7"/>
  <c r="C4243" i="7"/>
  <c r="C4244" i="7"/>
  <c r="C4245" i="7"/>
  <c r="C4246" i="7"/>
  <c r="C4247" i="7"/>
  <c r="C4248" i="7"/>
  <c r="C4249" i="7"/>
  <c r="C4250" i="7"/>
  <c r="C4251" i="7"/>
  <c r="C4252" i="7"/>
  <c r="C4253" i="7"/>
  <c r="C4254" i="7"/>
  <c r="C4255" i="7"/>
  <c r="C4256" i="7"/>
  <c r="C4257" i="7"/>
  <c r="C4258" i="7"/>
  <c r="C4259" i="7"/>
  <c r="C4260" i="7"/>
  <c r="C4261" i="7"/>
  <c r="C4262" i="7"/>
  <c r="C4263" i="7"/>
  <c r="C4264" i="7"/>
  <c r="C4265" i="7"/>
  <c r="C4266" i="7"/>
  <c r="C4267" i="7"/>
  <c r="C4268" i="7"/>
  <c r="C4269" i="7"/>
  <c r="C4270" i="7"/>
  <c r="C4271" i="7"/>
  <c r="C4272" i="7"/>
  <c r="C4273" i="7"/>
  <c r="C4274" i="7"/>
  <c r="C4275" i="7"/>
  <c r="C4276" i="7"/>
  <c r="C4277" i="7"/>
  <c r="C4278" i="7"/>
  <c r="C4279" i="7"/>
  <c r="C4280" i="7"/>
  <c r="C4281" i="7"/>
  <c r="C4282" i="7"/>
  <c r="C4283" i="7"/>
  <c r="C4284" i="7"/>
  <c r="C4285" i="7"/>
  <c r="C4286" i="7"/>
  <c r="C4287" i="7"/>
  <c r="C4288" i="7"/>
  <c r="C4289" i="7"/>
  <c r="C4290" i="7"/>
  <c r="C4291" i="7"/>
  <c r="C4292" i="7"/>
  <c r="C4293" i="7"/>
  <c r="C4294" i="7"/>
  <c r="C4295" i="7"/>
  <c r="C4296" i="7"/>
  <c r="C4297" i="7"/>
  <c r="C4298" i="7"/>
  <c r="C4299" i="7"/>
  <c r="C4300" i="7"/>
  <c r="C4301" i="7"/>
  <c r="C4302" i="7"/>
  <c r="C4303" i="7"/>
  <c r="C4304" i="7"/>
  <c r="C4305" i="7"/>
  <c r="C4306" i="7"/>
  <c r="C4307" i="7"/>
  <c r="C4308" i="7"/>
  <c r="C4309" i="7"/>
  <c r="C4310" i="7"/>
  <c r="C4311" i="7"/>
  <c r="C4312" i="7"/>
  <c r="C4313" i="7"/>
  <c r="C4314" i="7"/>
  <c r="C4315" i="7"/>
  <c r="C4316" i="7"/>
  <c r="C4317" i="7"/>
  <c r="C4318" i="7"/>
  <c r="C4319" i="7"/>
  <c r="C4320" i="7"/>
  <c r="C4321" i="7"/>
  <c r="C4322" i="7"/>
  <c r="C4323" i="7"/>
  <c r="C4324" i="7"/>
  <c r="C4325" i="7"/>
  <c r="C4326" i="7"/>
  <c r="C4327" i="7"/>
  <c r="C4328" i="7"/>
  <c r="C4329" i="7"/>
  <c r="C4330" i="7"/>
  <c r="C4331" i="7"/>
  <c r="C4332" i="7"/>
  <c r="C4333" i="7"/>
  <c r="C4334" i="7"/>
  <c r="C4335" i="7"/>
  <c r="C4336" i="7"/>
  <c r="C4337" i="7"/>
  <c r="C4338" i="7"/>
  <c r="C4339" i="7"/>
  <c r="C4340" i="7"/>
  <c r="C4341" i="7"/>
  <c r="C4342" i="7"/>
  <c r="C4343" i="7"/>
  <c r="C4344" i="7"/>
  <c r="C4345" i="7"/>
  <c r="C4346" i="7"/>
  <c r="C4347" i="7"/>
  <c r="C4348" i="7"/>
  <c r="C4349" i="7"/>
  <c r="C4350" i="7"/>
  <c r="C4351" i="7"/>
  <c r="C4352" i="7"/>
  <c r="C4353" i="7"/>
  <c r="C4354" i="7"/>
  <c r="C4355" i="7"/>
  <c r="C4356" i="7"/>
  <c r="C4357" i="7"/>
  <c r="C4358" i="7"/>
  <c r="C4359" i="7"/>
  <c r="C4360" i="7"/>
  <c r="C4361" i="7"/>
  <c r="C4362" i="7"/>
  <c r="C4363" i="7"/>
  <c r="C4364" i="7"/>
  <c r="C4365" i="7"/>
  <c r="C4366" i="7"/>
  <c r="C4367" i="7"/>
  <c r="C4368" i="7"/>
  <c r="C4369" i="7"/>
  <c r="C4370" i="7"/>
  <c r="C4371" i="7"/>
  <c r="C4372" i="7"/>
  <c r="C4373" i="7"/>
  <c r="C4374" i="7"/>
  <c r="C4375" i="7"/>
  <c r="C4376" i="7"/>
  <c r="C4377" i="7"/>
  <c r="C4378" i="7"/>
  <c r="C4379" i="7"/>
  <c r="C4380" i="7"/>
  <c r="C4381" i="7"/>
  <c r="C4382" i="7"/>
  <c r="C4383" i="7"/>
  <c r="C4384" i="7"/>
  <c r="C4385" i="7"/>
  <c r="C4386" i="7"/>
  <c r="C4387" i="7"/>
  <c r="C4388" i="7"/>
  <c r="C4389" i="7"/>
  <c r="C4390" i="7"/>
  <c r="C4391" i="7"/>
  <c r="C4392" i="7"/>
  <c r="C4393" i="7"/>
  <c r="C4394" i="7"/>
  <c r="C4395" i="7"/>
  <c r="C4396" i="7"/>
  <c r="C4397" i="7"/>
  <c r="C4398" i="7"/>
  <c r="C4399" i="7"/>
  <c r="C4400" i="7"/>
  <c r="C4401" i="7"/>
  <c r="C4402" i="7"/>
  <c r="C4403" i="7"/>
  <c r="C4404" i="7"/>
  <c r="C4405" i="7"/>
  <c r="C4406" i="7"/>
  <c r="C4407" i="7"/>
  <c r="C4408" i="7"/>
  <c r="C4409" i="7"/>
  <c r="C4410" i="7"/>
  <c r="C4411" i="7"/>
  <c r="C4412" i="7"/>
  <c r="C4413" i="7"/>
  <c r="C4414" i="7"/>
  <c r="C4415" i="7"/>
  <c r="C4416" i="7"/>
  <c r="C4417" i="7"/>
  <c r="C4418" i="7"/>
  <c r="C4419" i="7"/>
  <c r="C4420" i="7"/>
  <c r="C4421" i="7"/>
  <c r="C4422" i="7"/>
  <c r="C4423" i="7"/>
  <c r="C4424" i="7"/>
  <c r="C4425" i="7"/>
  <c r="C4426" i="7"/>
  <c r="C4427" i="7"/>
  <c r="C4428" i="7"/>
  <c r="C4429" i="7"/>
  <c r="C4430" i="7"/>
  <c r="C4431" i="7"/>
  <c r="C4432" i="7"/>
  <c r="C4433" i="7"/>
  <c r="C4434" i="7"/>
  <c r="C4435" i="7"/>
  <c r="C4436" i="7"/>
  <c r="C4437" i="7"/>
  <c r="C4438" i="7"/>
  <c r="C4439" i="7"/>
  <c r="C4440" i="7"/>
  <c r="C4441" i="7"/>
  <c r="C4442" i="7"/>
  <c r="C4443" i="7"/>
  <c r="C4444" i="7"/>
  <c r="C4445" i="7"/>
  <c r="C4446" i="7"/>
  <c r="C4447" i="7"/>
  <c r="C4448" i="7"/>
  <c r="C4449" i="7"/>
  <c r="C4450" i="7"/>
  <c r="C4451" i="7"/>
  <c r="C4452" i="7"/>
  <c r="C4453" i="7"/>
  <c r="C4454" i="7"/>
  <c r="C4455" i="7"/>
  <c r="C4456" i="7"/>
  <c r="C4457" i="7"/>
  <c r="C4458" i="7"/>
  <c r="C4459" i="7"/>
  <c r="C4460" i="7"/>
  <c r="C4461" i="7"/>
  <c r="C4462" i="7"/>
  <c r="C4463" i="7"/>
  <c r="C4464" i="7"/>
  <c r="C4465" i="7"/>
  <c r="C4466" i="7"/>
  <c r="C4467" i="7"/>
  <c r="C4468" i="7"/>
  <c r="C4469" i="7"/>
  <c r="C4470" i="7"/>
  <c r="C4471" i="7"/>
  <c r="C4472" i="7"/>
  <c r="C4473" i="7"/>
  <c r="C4474" i="7"/>
  <c r="C4475" i="7"/>
  <c r="C4476" i="7"/>
  <c r="C4477" i="7"/>
  <c r="C4478" i="7"/>
  <c r="C4479" i="7"/>
  <c r="C4480" i="7"/>
  <c r="C4481" i="7"/>
  <c r="C4482" i="7"/>
  <c r="C4483" i="7"/>
  <c r="C4484" i="7"/>
  <c r="C4485" i="7"/>
  <c r="C4486" i="7"/>
  <c r="C4487" i="7"/>
  <c r="C4488" i="7"/>
  <c r="C4489" i="7"/>
  <c r="C4490" i="7"/>
  <c r="C4491" i="7"/>
  <c r="C4492" i="7"/>
  <c r="C4493" i="7"/>
  <c r="C4494" i="7"/>
  <c r="C4495" i="7"/>
  <c r="C4496" i="7"/>
  <c r="C4497" i="7"/>
  <c r="C4498" i="7"/>
  <c r="C4499" i="7"/>
  <c r="C4500" i="7"/>
  <c r="C4501" i="7"/>
  <c r="C4502" i="7"/>
  <c r="C4503" i="7"/>
  <c r="C4504" i="7"/>
  <c r="C4505" i="7"/>
  <c r="C4506" i="7"/>
  <c r="C4507" i="7"/>
  <c r="C4508" i="7"/>
  <c r="C4509" i="7"/>
  <c r="C4510" i="7"/>
  <c r="C4511" i="7"/>
  <c r="C4512" i="7"/>
  <c r="C4513" i="7"/>
  <c r="C4514" i="7"/>
  <c r="C4515" i="7"/>
  <c r="C4516" i="7"/>
  <c r="C4517" i="7"/>
  <c r="C4518" i="7"/>
  <c r="C4519" i="7"/>
  <c r="C4520" i="7"/>
  <c r="C4521" i="7"/>
  <c r="C4522" i="7"/>
  <c r="C4523" i="7"/>
  <c r="C4524" i="7"/>
  <c r="C4525" i="7"/>
  <c r="C4526" i="7"/>
  <c r="C4527" i="7"/>
  <c r="C4528" i="7"/>
  <c r="C4529" i="7"/>
  <c r="C4530" i="7"/>
  <c r="C4531" i="7"/>
  <c r="C4532" i="7"/>
  <c r="C4533" i="7"/>
  <c r="C4534" i="7"/>
  <c r="C4535" i="7"/>
  <c r="C4536" i="7"/>
  <c r="C4537" i="7"/>
  <c r="C4538" i="7"/>
  <c r="C4539" i="7"/>
  <c r="C4540" i="7"/>
  <c r="C4541" i="7"/>
  <c r="C4542" i="7"/>
  <c r="C4543" i="7"/>
  <c r="C4544" i="7"/>
  <c r="C4545" i="7"/>
  <c r="C4546" i="7"/>
  <c r="C4547" i="7"/>
  <c r="C4548" i="7"/>
  <c r="C4549" i="7"/>
  <c r="C4550" i="7"/>
  <c r="C4551" i="7"/>
  <c r="C4552" i="7"/>
  <c r="C4553" i="7"/>
  <c r="C4554" i="7"/>
  <c r="C4555" i="7"/>
  <c r="C4556" i="7"/>
  <c r="C4557" i="7"/>
  <c r="C4558" i="7"/>
  <c r="C4559" i="7"/>
  <c r="C4560" i="7"/>
  <c r="C4561" i="7"/>
  <c r="C4562" i="7"/>
  <c r="C4563" i="7"/>
  <c r="C4564" i="7"/>
  <c r="C4565" i="7"/>
  <c r="C4566" i="7"/>
  <c r="C4567" i="7"/>
  <c r="C4568" i="7"/>
  <c r="C4569" i="7"/>
  <c r="C4570" i="7"/>
  <c r="C4571" i="7"/>
  <c r="C4572" i="7"/>
  <c r="C4573" i="7"/>
  <c r="C4574" i="7"/>
  <c r="C4575" i="7"/>
  <c r="C4576" i="7"/>
  <c r="C4577" i="7"/>
  <c r="C4578" i="7"/>
  <c r="C4579" i="7"/>
  <c r="C4580" i="7"/>
  <c r="C4581" i="7"/>
  <c r="C4582" i="7"/>
  <c r="C4583" i="7"/>
  <c r="C4584" i="7"/>
  <c r="C4585" i="7"/>
  <c r="C4586" i="7"/>
  <c r="C4587" i="7"/>
  <c r="C4588" i="7"/>
  <c r="C4589" i="7"/>
  <c r="C4590" i="7"/>
  <c r="C4591" i="7"/>
  <c r="C4592" i="7"/>
  <c r="C4593" i="7"/>
  <c r="C4594" i="7"/>
  <c r="C4595" i="7"/>
  <c r="C4596" i="7"/>
  <c r="C4597" i="7"/>
  <c r="C4598" i="7"/>
  <c r="C4599" i="7"/>
  <c r="C4600" i="7"/>
  <c r="C4601" i="7"/>
  <c r="C4602" i="7"/>
  <c r="C4603" i="7"/>
  <c r="C4604" i="7"/>
  <c r="C4605" i="7"/>
  <c r="C4606" i="7"/>
  <c r="C4607" i="7"/>
  <c r="C4608" i="7"/>
  <c r="C4609" i="7"/>
  <c r="C4610" i="7"/>
  <c r="C4611" i="7"/>
  <c r="C4612" i="7"/>
  <c r="C4613" i="7"/>
  <c r="C4614" i="7"/>
  <c r="C4615" i="7"/>
  <c r="C4616" i="7"/>
  <c r="C4617" i="7"/>
  <c r="C4618" i="7"/>
  <c r="C4619" i="7"/>
  <c r="C4620" i="7"/>
  <c r="C4621" i="7"/>
  <c r="C4622" i="7"/>
  <c r="C4623" i="7"/>
  <c r="C4624" i="7"/>
  <c r="C4625" i="7"/>
  <c r="C4626" i="7"/>
  <c r="C4627" i="7"/>
  <c r="C4628" i="7"/>
  <c r="C4629" i="7"/>
  <c r="C4630" i="7"/>
  <c r="C4631" i="7"/>
  <c r="C4632" i="7"/>
  <c r="C4633" i="7"/>
  <c r="C4634" i="7"/>
  <c r="C4635" i="7"/>
  <c r="C4636" i="7"/>
  <c r="C4637" i="7"/>
  <c r="C4638" i="7"/>
  <c r="C4639" i="7"/>
  <c r="C4640" i="7"/>
  <c r="C4641" i="7"/>
  <c r="C4642" i="7"/>
  <c r="C4643" i="7"/>
  <c r="C4644" i="7"/>
  <c r="C4645" i="7"/>
  <c r="C4646" i="7"/>
  <c r="C4647" i="7"/>
  <c r="C4648" i="7"/>
  <c r="C4649" i="7"/>
  <c r="C4650" i="7"/>
  <c r="C4651" i="7"/>
  <c r="C4652" i="7"/>
  <c r="C4653" i="7"/>
  <c r="C4654" i="7"/>
  <c r="C4655" i="7"/>
  <c r="C4656" i="7"/>
  <c r="C4657" i="7"/>
  <c r="C4658" i="7"/>
  <c r="C4659" i="7"/>
  <c r="C4660" i="7"/>
  <c r="C4661" i="7"/>
  <c r="C4662" i="7"/>
  <c r="C4663" i="7"/>
  <c r="C4664" i="7"/>
  <c r="C4665" i="7"/>
  <c r="C4666" i="7"/>
  <c r="C4667" i="7"/>
  <c r="C4668" i="7"/>
  <c r="C4669" i="7"/>
  <c r="C4670" i="7"/>
  <c r="C4671" i="7"/>
  <c r="C4672" i="7"/>
  <c r="C4673" i="7"/>
  <c r="C4674" i="7"/>
  <c r="C4675" i="7"/>
  <c r="C4676" i="7"/>
  <c r="C4677" i="7"/>
  <c r="C4678" i="7"/>
  <c r="C4679" i="7"/>
  <c r="C4680" i="7"/>
  <c r="C4681" i="7"/>
  <c r="C4682" i="7"/>
  <c r="C4683" i="7"/>
  <c r="C4684" i="7"/>
  <c r="C4685" i="7"/>
  <c r="C4686" i="7"/>
  <c r="C4687" i="7"/>
  <c r="C4688" i="7"/>
  <c r="C4689" i="7"/>
  <c r="C4690" i="7"/>
  <c r="C4691" i="7"/>
  <c r="C4692" i="7"/>
  <c r="C4693" i="7"/>
  <c r="C4694" i="7"/>
  <c r="C4695" i="7"/>
  <c r="C4696" i="7"/>
  <c r="C4697" i="7"/>
  <c r="C4698" i="7"/>
  <c r="C4699" i="7"/>
  <c r="C4700" i="7"/>
  <c r="C4701" i="7"/>
  <c r="C4702" i="7"/>
  <c r="C4703" i="7"/>
  <c r="C4704" i="7"/>
  <c r="C4705" i="7"/>
  <c r="C4706" i="7"/>
  <c r="C4707" i="7"/>
  <c r="C4708" i="7"/>
  <c r="C4709" i="7"/>
  <c r="C4710" i="7"/>
  <c r="C4711" i="7"/>
  <c r="C4712" i="7"/>
  <c r="C4713" i="7"/>
  <c r="C4714" i="7"/>
  <c r="C4715" i="7"/>
  <c r="C4716" i="7"/>
  <c r="C4717" i="7"/>
  <c r="C4718" i="7"/>
  <c r="C4719" i="7"/>
  <c r="C4720" i="7"/>
  <c r="C4721" i="7"/>
  <c r="C4722" i="7"/>
  <c r="C4723" i="7"/>
  <c r="C4724" i="7"/>
  <c r="C4725" i="7"/>
  <c r="C4726" i="7"/>
  <c r="C4727" i="7"/>
  <c r="C4728" i="7"/>
  <c r="C4729" i="7"/>
  <c r="C4730" i="7"/>
  <c r="C4731" i="7"/>
  <c r="C4732" i="7"/>
  <c r="C4733" i="7"/>
  <c r="C4734" i="7"/>
  <c r="C4735" i="7"/>
  <c r="C4736" i="7"/>
  <c r="C4737" i="7"/>
  <c r="C4738" i="7"/>
  <c r="C4739" i="7"/>
  <c r="C4740" i="7"/>
  <c r="C4741" i="7"/>
  <c r="C4742" i="7"/>
  <c r="C4743" i="7"/>
  <c r="C4744" i="7"/>
  <c r="C4745" i="7"/>
  <c r="C4746" i="7"/>
  <c r="C4747" i="7"/>
  <c r="C4748" i="7"/>
  <c r="C4749" i="7"/>
  <c r="C4750" i="7"/>
  <c r="C4751" i="7"/>
  <c r="C4752" i="7"/>
  <c r="C4753" i="7"/>
  <c r="C4754" i="7"/>
  <c r="C4755" i="7"/>
  <c r="C4756" i="7"/>
  <c r="C4757" i="7"/>
  <c r="C4758" i="7"/>
  <c r="C4759" i="7"/>
  <c r="C4760" i="7"/>
  <c r="C4761" i="7"/>
  <c r="C4762" i="7"/>
  <c r="C4763" i="7"/>
  <c r="C4764" i="7"/>
  <c r="C4765" i="7"/>
  <c r="C4766" i="7"/>
  <c r="C4767" i="7"/>
  <c r="C4768" i="7"/>
  <c r="C4769" i="7"/>
  <c r="C4770" i="7"/>
  <c r="C4771" i="7"/>
  <c r="C4772" i="7"/>
  <c r="C4773" i="7"/>
  <c r="C4774" i="7"/>
  <c r="C4775" i="7"/>
  <c r="C4776" i="7"/>
  <c r="C4777" i="7"/>
  <c r="C4778" i="7"/>
  <c r="C4779" i="7"/>
  <c r="C4780" i="7"/>
  <c r="C4781" i="7"/>
  <c r="C4782" i="7"/>
  <c r="C4783" i="7"/>
  <c r="C4784" i="7"/>
  <c r="C4785" i="7"/>
  <c r="C4786" i="7"/>
  <c r="C4787" i="7"/>
  <c r="C4788" i="7"/>
  <c r="C4789" i="7"/>
  <c r="C4790" i="7"/>
  <c r="C4791" i="7"/>
  <c r="C4792" i="7"/>
  <c r="C4793" i="7"/>
  <c r="C4794" i="7"/>
  <c r="C4795" i="7"/>
  <c r="C4796" i="7"/>
  <c r="C4797" i="7"/>
  <c r="C4798" i="7"/>
  <c r="C4799" i="7"/>
  <c r="C4800" i="7"/>
  <c r="C4801" i="7"/>
  <c r="C4802" i="7"/>
  <c r="C4803" i="7"/>
  <c r="C4804" i="7"/>
  <c r="C4805" i="7"/>
  <c r="C4806" i="7"/>
  <c r="C4807" i="7"/>
  <c r="C4808" i="7"/>
  <c r="C4809" i="7"/>
  <c r="C4810" i="7"/>
  <c r="C4811" i="7"/>
  <c r="C4812" i="7"/>
  <c r="C4813" i="7"/>
  <c r="C4814" i="7"/>
  <c r="C4815" i="7"/>
  <c r="C4816" i="7"/>
  <c r="C4817" i="7"/>
  <c r="C4818" i="7"/>
  <c r="C4819" i="7"/>
  <c r="C4820" i="7"/>
  <c r="C4821" i="7"/>
  <c r="C4822" i="7"/>
  <c r="C4823" i="7"/>
  <c r="C4824" i="7"/>
  <c r="C4825" i="7"/>
  <c r="C4826" i="7"/>
  <c r="C4827" i="7"/>
  <c r="C4828" i="7"/>
  <c r="C4829" i="7"/>
  <c r="C4830" i="7"/>
  <c r="C4831" i="7"/>
  <c r="C4832" i="7"/>
  <c r="C4833" i="7"/>
  <c r="C4834" i="7"/>
  <c r="C4835" i="7"/>
  <c r="C4836" i="7"/>
  <c r="C4837" i="7"/>
  <c r="C4838" i="7"/>
  <c r="C4839" i="7"/>
  <c r="C4840" i="7"/>
  <c r="C4841" i="7"/>
  <c r="C4842" i="7"/>
  <c r="C4843" i="7"/>
  <c r="C4844" i="7"/>
  <c r="C4845" i="7"/>
  <c r="C4846" i="7"/>
  <c r="C4847" i="7"/>
  <c r="C4848" i="7"/>
  <c r="C4849" i="7"/>
  <c r="C4850" i="7"/>
  <c r="C4851" i="7"/>
  <c r="C4852" i="7"/>
  <c r="C4853" i="7"/>
  <c r="C4854" i="7"/>
  <c r="C4855" i="7"/>
  <c r="C4856" i="7"/>
  <c r="C4857" i="7"/>
  <c r="C4858" i="7"/>
  <c r="C4859" i="7"/>
  <c r="C4860" i="7"/>
  <c r="C4861" i="7"/>
  <c r="C4862" i="7"/>
  <c r="C4863" i="7"/>
  <c r="C4864" i="7"/>
  <c r="C4865" i="7"/>
  <c r="C4866" i="7"/>
  <c r="C4867" i="7"/>
  <c r="C4868" i="7"/>
  <c r="C4869" i="7"/>
  <c r="C4870" i="7"/>
  <c r="C4871" i="7"/>
  <c r="C4872" i="7"/>
  <c r="C4873" i="7"/>
  <c r="C4874" i="7"/>
  <c r="C4875" i="7"/>
  <c r="C4876" i="7"/>
  <c r="C4877" i="7"/>
  <c r="C4878" i="7"/>
  <c r="C4879" i="7"/>
  <c r="C4880" i="7"/>
  <c r="C4881" i="7"/>
  <c r="C4882" i="7"/>
  <c r="C4883" i="7"/>
  <c r="C4884" i="7"/>
  <c r="C4885" i="7"/>
  <c r="C4886" i="7"/>
  <c r="C4887" i="7"/>
  <c r="C4888" i="7"/>
  <c r="C4889" i="7"/>
  <c r="C4890" i="7"/>
  <c r="C4891" i="7"/>
  <c r="C4892" i="7"/>
  <c r="C4893" i="7"/>
  <c r="C4894" i="7"/>
  <c r="C4895" i="7"/>
  <c r="C4896" i="7"/>
  <c r="C4897" i="7"/>
  <c r="C4898" i="7"/>
  <c r="C4899" i="7"/>
  <c r="C4900" i="7"/>
  <c r="C4901" i="7"/>
  <c r="C4902" i="7"/>
  <c r="C4903" i="7"/>
  <c r="C4904" i="7"/>
  <c r="C4905" i="7"/>
  <c r="C4906" i="7"/>
  <c r="C4907" i="7"/>
  <c r="C4908" i="7"/>
  <c r="C4909" i="7"/>
  <c r="C4910" i="7"/>
  <c r="C4911" i="7"/>
  <c r="C4912" i="7"/>
  <c r="C4913" i="7"/>
  <c r="C4914" i="7"/>
  <c r="C4915" i="7"/>
  <c r="C4916" i="7"/>
  <c r="C4917" i="7"/>
  <c r="C4918" i="7"/>
  <c r="C4919" i="7"/>
  <c r="C4920" i="7"/>
  <c r="C4921" i="7"/>
  <c r="C4922" i="7"/>
  <c r="C4923" i="7"/>
  <c r="C4924" i="7"/>
  <c r="C4925" i="7"/>
  <c r="C4926" i="7"/>
  <c r="C4927" i="7"/>
  <c r="C4928" i="7"/>
  <c r="C4929" i="7"/>
  <c r="C4930" i="7"/>
  <c r="C4931" i="7"/>
  <c r="C4932" i="7"/>
  <c r="C4933" i="7"/>
  <c r="C4934" i="7"/>
  <c r="C4935" i="7"/>
  <c r="C4936" i="7"/>
  <c r="C4937" i="7"/>
  <c r="C4938" i="7"/>
  <c r="C4939" i="7"/>
  <c r="C4940" i="7"/>
  <c r="C4941" i="7"/>
  <c r="C4942" i="7"/>
  <c r="C4943" i="7"/>
  <c r="C4944" i="7"/>
  <c r="C4945" i="7"/>
  <c r="C4946" i="7"/>
  <c r="C4947" i="7"/>
  <c r="C4948" i="7"/>
  <c r="C4949" i="7"/>
  <c r="C4950" i="7"/>
  <c r="C4951" i="7"/>
  <c r="C4952" i="7"/>
  <c r="C4953" i="7"/>
  <c r="C4954" i="7"/>
  <c r="C4955" i="7"/>
  <c r="C4956" i="7"/>
  <c r="C4957" i="7"/>
  <c r="C4958" i="7"/>
  <c r="C4959" i="7"/>
  <c r="C4960" i="7"/>
  <c r="C4961" i="7"/>
  <c r="C4962" i="7"/>
  <c r="C4963" i="7"/>
  <c r="C4964" i="7"/>
  <c r="C4965" i="7"/>
  <c r="C4966" i="7"/>
  <c r="C4967" i="7"/>
  <c r="C4968" i="7"/>
  <c r="C4969" i="7"/>
  <c r="C4970" i="7"/>
  <c r="C4971" i="7"/>
  <c r="C4972" i="7"/>
  <c r="C4973" i="7"/>
  <c r="C4974" i="7"/>
  <c r="C4975" i="7"/>
  <c r="C4976" i="7"/>
  <c r="C4977" i="7"/>
  <c r="C4978" i="7"/>
  <c r="C4979" i="7"/>
  <c r="C4980" i="7"/>
  <c r="C4981" i="7"/>
  <c r="C4982" i="7"/>
  <c r="C4983" i="7"/>
  <c r="C4984" i="7"/>
  <c r="C4985" i="7"/>
  <c r="C4986" i="7"/>
  <c r="C4987" i="7"/>
  <c r="C4988" i="7"/>
  <c r="C4989" i="7"/>
  <c r="C4990" i="7"/>
  <c r="C4991" i="7"/>
  <c r="C4992" i="7"/>
  <c r="C4993" i="7"/>
  <c r="C4994" i="7"/>
  <c r="C4995" i="7"/>
  <c r="C4996" i="7"/>
  <c r="C4997" i="7"/>
  <c r="C4998" i="7"/>
  <c r="C4999" i="7"/>
  <c r="C5000" i="7"/>
  <c r="C5001" i="7"/>
  <c r="C5002" i="7"/>
  <c r="C5003" i="7"/>
  <c r="C5004" i="7"/>
  <c r="C5005" i="7"/>
  <c r="C5006" i="7"/>
  <c r="C5007" i="7"/>
  <c r="C5008" i="7"/>
  <c r="C5009" i="7"/>
  <c r="C5010" i="7"/>
  <c r="C5011" i="7"/>
  <c r="C5012" i="7"/>
  <c r="C5013" i="7"/>
  <c r="C5014" i="7"/>
  <c r="C5015" i="7"/>
  <c r="C5016" i="7"/>
  <c r="C5017" i="7"/>
  <c r="C5018" i="7"/>
  <c r="C5019" i="7"/>
  <c r="C5020" i="7"/>
  <c r="C5021" i="7"/>
  <c r="C5022" i="7"/>
  <c r="C5023" i="7"/>
  <c r="C5024" i="7"/>
  <c r="C5025" i="7"/>
  <c r="C5026" i="7"/>
  <c r="C5027" i="7"/>
  <c r="C5028" i="7"/>
  <c r="C5029" i="7"/>
  <c r="C5030" i="7"/>
  <c r="C5031" i="7"/>
  <c r="C5032" i="7"/>
  <c r="C5033" i="7"/>
  <c r="C5034" i="7"/>
  <c r="C5035" i="7"/>
  <c r="C5036" i="7"/>
  <c r="C5037" i="7"/>
  <c r="C5038" i="7"/>
  <c r="C5039" i="7"/>
  <c r="C5040" i="7"/>
  <c r="C5041" i="7"/>
  <c r="C5042" i="7"/>
  <c r="C5043" i="7"/>
  <c r="C5044" i="7"/>
  <c r="C5045" i="7"/>
  <c r="C5046" i="7"/>
  <c r="C5047" i="7"/>
  <c r="C5048" i="7"/>
  <c r="C5049" i="7"/>
  <c r="C5050" i="7"/>
  <c r="C5051" i="7"/>
  <c r="C5052" i="7"/>
  <c r="C5053" i="7"/>
  <c r="C5054" i="7"/>
  <c r="C5055" i="7"/>
  <c r="C5056" i="7"/>
  <c r="C5057" i="7"/>
  <c r="C5058" i="7"/>
  <c r="C5059" i="7"/>
  <c r="C5060" i="7"/>
  <c r="C5061" i="7"/>
  <c r="C5062" i="7"/>
  <c r="C5063" i="7"/>
  <c r="C5064" i="7"/>
  <c r="C5065" i="7"/>
  <c r="C5066" i="7"/>
  <c r="C5067" i="7"/>
  <c r="C5068" i="7"/>
  <c r="C5069" i="7"/>
  <c r="C5070" i="7"/>
  <c r="C5071" i="7"/>
  <c r="C5072" i="7"/>
  <c r="C5073" i="7"/>
  <c r="C5074" i="7"/>
  <c r="C5075" i="7"/>
  <c r="C5076" i="7"/>
  <c r="C5077" i="7"/>
  <c r="C5078" i="7"/>
  <c r="C5079" i="7"/>
  <c r="C5080" i="7"/>
  <c r="C5081" i="7"/>
  <c r="C5082" i="7"/>
  <c r="C5083" i="7"/>
  <c r="C5084" i="7"/>
  <c r="C5085" i="7"/>
  <c r="C5086" i="7"/>
  <c r="C5087" i="7"/>
  <c r="C5088" i="7"/>
  <c r="C5089" i="7"/>
  <c r="C5090" i="7"/>
  <c r="C5091" i="7"/>
  <c r="C5092" i="7"/>
  <c r="C5093" i="7"/>
  <c r="C5094" i="7"/>
  <c r="C5095" i="7"/>
  <c r="C5096" i="7"/>
  <c r="C5097" i="7"/>
  <c r="C5098" i="7"/>
  <c r="C5099" i="7"/>
  <c r="C5100" i="7"/>
  <c r="C5101" i="7"/>
  <c r="C5102" i="7"/>
  <c r="C5103" i="7"/>
  <c r="C5104" i="7"/>
  <c r="C5105" i="7"/>
  <c r="C5106" i="7"/>
  <c r="C5107" i="7"/>
  <c r="C5108" i="7"/>
  <c r="C5109" i="7"/>
  <c r="C5110" i="7"/>
  <c r="C5111" i="7"/>
  <c r="C5112" i="7"/>
  <c r="C5113" i="7"/>
  <c r="C5114" i="7"/>
  <c r="C5115" i="7"/>
  <c r="C5116" i="7"/>
  <c r="C5117" i="7"/>
  <c r="C5118" i="7"/>
  <c r="C5119" i="7"/>
  <c r="C5120" i="7"/>
  <c r="C5121" i="7"/>
  <c r="C5122" i="7"/>
  <c r="C5123" i="7"/>
  <c r="C5124" i="7"/>
  <c r="C5125" i="7"/>
  <c r="C5126" i="7"/>
  <c r="C5127" i="7"/>
  <c r="C5128" i="7"/>
  <c r="C5129" i="7"/>
  <c r="C5130" i="7"/>
  <c r="C5131" i="7"/>
  <c r="C5132" i="7"/>
  <c r="C5133" i="7"/>
  <c r="C5134" i="7"/>
  <c r="C5135" i="7"/>
  <c r="C5136" i="7"/>
  <c r="C5137" i="7"/>
  <c r="C5138" i="7"/>
  <c r="C5139" i="7"/>
  <c r="C5140" i="7"/>
  <c r="C5141" i="7"/>
  <c r="C5142" i="7"/>
  <c r="C5143" i="7"/>
  <c r="C5144" i="7"/>
  <c r="C5145" i="7"/>
  <c r="C5146" i="7"/>
  <c r="C5147" i="7"/>
  <c r="C5148" i="7"/>
  <c r="C5149" i="7"/>
  <c r="C5150" i="7"/>
  <c r="C5151" i="7"/>
  <c r="C5152" i="7"/>
  <c r="C5153" i="7"/>
  <c r="C5154" i="7"/>
  <c r="C5155" i="7"/>
  <c r="C5156" i="7"/>
  <c r="C5157" i="7"/>
  <c r="C5158" i="7"/>
  <c r="C5159" i="7"/>
  <c r="C5160" i="7"/>
  <c r="C5161" i="7"/>
  <c r="C5162" i="7"/>
  <c r="C5163" i="7"/>
  <c r="C5164" i="7"/>
  <c r="C5165" i="7"/>
  <c r="C5166" i="7"/>
  <c r="C5167" i="7"/>
  <c r="C5168" i="7"/>
  <c r="C5169" i="7"/>
  <c r="C5170" i="7"/>
  <c r="C5171" i="7"/>
  <c r="C5172" i="7"/>
  <c r="C5173" i="7"/>
  <c r="C5174" i="7"/>
  <c r="C5175" i="7"/>
  <c r="C5176" i="7"/>
  <c r="C5177" i="7"/>
  <c r="C5178" i="7"/>
  <c r="C5179" i="7"/>
  <c r="C5180" i="7"/>
  <c r="C5181" i="7"/>
  <c r="C5182" i="7"/>
  <c r="C5183" i="7"/>
  <c r="C5184" i="7"/>
  <c r="C5185" i="7"/>
  <c r="C5186" i="7"/>
  <c r="C5187" i="7"/>
  <c r="C5188" i="7"/>
  <c r="C5189" i="7"/>
  <c r="C5190" i="7"/>
  <c r="C5191" i="7"/>
  <c r="C5192" i="7"/>
  <c r="C5193" i="7"/>
  <c r="C5194" i="7"/>
  <c r="C5195" i="7"/>
  <c r="C5196" i="7"/>
  <c r="C5197" i="7"/>
  <c r="C5198" i="7"/>
  <c r="C5199" i="7"/>
  <c r="C5200" i="7"/>
  <c r="C5201" i="7"/>
  <c r="C5202" i="7"/>
  <c r="C5203" i="7"/>
  <c r="C5204" i="7"/>
  <c r="C5205" i="7"/>
  <c r="C5206" i="7"/>
  <c r="C5207" i="7"/>
  <c r="C5208" i="7"/>
  <c r="C5209" i="7"/>
  <c r="C5210" i="7"/>
  <c r="C5211" i="7"/>
  <c r="C5212" i="7"/>
  <c r="C5213" i="7"/>
  <c r="C5214" i="7"/>
  <c r="C5215" i="7"/>
  <c r="C5216" i="7"/>
  <c r="C5217" i="7"/>
  <c r="C5218" i="7"/>
  <c r="C5219" i="7"/>
  <c r="C5220" i="7"/>
  <c r="C5221" i="7"/>
  <c r="C5222" i="7"/>
  <c r="C5223" i="7"/>
  <c r="C5224" i="7"/>
  <c r="C5225" i="7"/>
  <c r="C5226" i="7"/>
  <c r="C5227" i="7"/>
  <c r="C5228" i="7"/>
  <c r="C5229" i="7"/>
  <c r="C5230" i="7"/>
  <c r="C5231" i="7"/>
  <c r="C5232" i="7"/>
  <c r="C5233" i="7"/>
  <c r="C5234" i="7"/>
  <c r="C5235" i="7"/>
  <c r="C5236" i="7"/>
  <c r="C5237" i="7"/>
  <c r="C5238" i="7"/>
  <c r="C5239" i="7"/>
  <c r="C5240" i="7"/>
  <c r="C5241" i="7"/>
  <c r="C5242" i="7"/>
  <c r="C5243" i="7"/>
  <c r="C5244" i="7"/>
  <c r="C5245" i="7"/>
  <c r="C5246" i="7"/>
  <c r="C5247" i="7"/>
  <c r="C5248" i="7"/>
  <c r="C5249" i="7"/>
  <c r="C5250" i="7"/>
  <c r="C5251" i="7"/>
  <c r="C5252" i="7"/>
  <c r="C5253" i="7"/>
  <c r="C5254" i="7"/>
  <c r="C5255" i="7"/>
  <c r="C5256" i="7"/>
  <c r="C5257" i="7"/>
  <c r="C5258" i="7"/>
  <c r="C5259" i="7"/>
  <c r="C5260" i="7"/>
  <c r="C5261" i="7"/>
  <c r="C5262" i="7"/>
  <c r="C5263" i="7"/>
  <c r="C5264" i="7"/>
  <c r="C5265" i="7"/>
  <c r="C5266" i="7"/>
  <c r="C5267" i="7"/>
  <c r="C5268" i="7"/>
  <c r="C5269" i="7"/>
  <c r="C5270" i="7"/>
  <c r="C5271" i="7"/>
  <c r="C5272" i="7"/>
  <c r="C5273" i="7"/>
  <c r="C5274" i="7"/>
  <c r="C5275" i="7"/>
  <c r="C5276" i="7"/>
  <c r="C5277" i="7"/>
  <c r="C5278" i="7"/>
  <c r="C5279" i="7"/>
  <c r="C5280" i="7"/>
  <c r="C5281" i="7"/>
  <c r="C5282" i="7"/>
  <c r="C5283" i="7"/>
  <c r="C5284" i="7"/>
  <c r="C5285" i="7"/>
  <c r="C5286" i="7"/>
  <c r="C5287" i="7"/>
  <c r="C5288" i="7"/>
  <c r="C5289" i="7"/>
  <c r="C5290" i="7"/>
  <c r="C5291" i="7"/>
  <c r="C5292" i="7"/>
  <c r="C5293" i="7"/>
  <c r="C5294" i="7"/>
  <c r="C5295" i="7"/>
  <c r="C5296" i="7"/>
  <c r="C5297" i="7"/>
  <c r="C5298" i="7"/>
  <c r="C5299" i="7"/>
  <c r="C5300" i="7"/>
  <c r="C5301" i="7"/>
  <c r="C5302" i="7"/>
  <c r="C5303" i="7"/>
  <c r="C5304" i="7"/>
  <c r="C5305" i="7"/>
  <c r="C5306" i="7"/>
  <c r="C5307" i="7"/>
  <c r="C5308" i="7"/>
  <c r="C5309" i="7"/>
  <c r="C5310" i="7"/>
  <c r="C5311" i="7"/>
  <c r="C5312" i="7"/>
  <c r="C5313" i="7"/>
  <c r="C5314" i="7"/>
  <c r="C5315" i="7"/>
  <c r="C5316" i="7"/>
  <c r="C5317" i="7"/>
  <c r="C5318" i="7"/>
  <c r="C5319" i="7"/>
  <c r="C5320" i="7"/>
  <c r="C5321" i="7"/>
  <c r="C5322" i="7"/>
  <c r="C5323" i="7"/>
  <c r="C5324" i="7"/>
  <c r="C5325" i="7"/>
  <c r="C5326" i="7"/>
  <c r="C5327" i="7"/>
  <c r="C5328" i="7"/>
  <c r="C5329" i="7"/>
  <c r="C5330" i="7"/>
  <c r="C5331" i="7"/>
  <c r="C5332" i="7"/>
  <c r="C5333" i="7"/>
  <c r="C5334" i="7"/>
  <c r="C5335" i="7"/>
  <c r="C5336" i="7"/>
  <c r="C5337" i="7"/>
  <c r="C5338" i="7"/>
  <c r="C5339" i="7"/>
  <c r="C5340" i="7"/>
  <c r="C5341" i="7"/>
  <c r="C5342" i="7"/>
  <c r="C5343" i="7"/>
  <c r="C5344" i="7"/>
  <c r="C5345" i="7"/>
  <c r="C5346" i="7"/>
  <c r="C5347" i="7"/>
  <c r="C5348" i="7"/>
  <c r="C5349" i="7"/>
  <c r="C5350" i="7"/>
  <c r="C5351" i="7"/>
  <c r="C5352" i="7"/>
  <c r="C5353" i="7"/>
  <c r="C5354" i="7"/>
  <c r="C5355" i="7"/>
  <c r="C5356" i="7"/>
  <c r="C5357" i="7"/>
  <c r="C5358" i="7"/>
  <c r="C5359" i="7"/>
  <c r="C5360" i="7"/>
  <c r="C5361" i="7"/>
  <c r="C5362" i="7"/>
  <c r="C5363" i="7"/>
  <c r="C5364" i="7"/>
  <c r="C5365" i="7"/>
  <c r="C5366" i="7"/>
  <c r="C5367" i="7"/>
  <c r="C5368" i="7"/>
  <c r="C5369" i="7"/>
  <c r="C5370" i="7"/>
  <c r="C5371" i="7"/>
  <c r="C5372" i="7"/>
  <c r="C5373" i="7"/>
  <c r="C5374" i="7"/>
  <c r="C5375" i="7"/>
  <c r="C5376" i="7"/>
  <c r="C5377" i="7"/>
  <c r="C5378" i="7"/>
  <c r="C5379" i="7"/>
  <c r="C5380" i="7"/>
  <c r="C5381" i="7"/>
  <c r="C5382" i="7"/>
  <c r="C5383" i="7"/>
  <c r="C5384" i="7"/>
  <c r="C5385" i="7"/>
  <c r="C5386" i="7"/>
  <c r="C5387" i="7"/>
  <c r="C5388" i="7"/>
  <c r="C5389" i="7"/>
  <c r="C5390" i="7"/>
  <c r="C5391" i="7"/>
  <c r="C5392" i="7"/>
  <c r="C5393" i="7"/>
  <c r="C5394" i="7"/>
  <c r="C5395" i="7"/>
  <c r="C5396" i="7"/>
  <c r="C5397" i="7"/>
  <c r="C5398" i="7"/>
  <c r="C5399" i="7"/>
  <c r="C5400" i="7"/>
  <c r="C5401" i="7"/>
  <c r="C5402" i="7"/>
  <c r="C5403" i="7"/>
  <c r="C5404" i="7"/>
  <c r="C5405" i="7"/>
  <c r="C5406" i="7"/>
  <c r="C5407" i="7"/>
  <c r="C5408" i="7"/>
  <c r="C5409" i="7"/>
  <c r="C5410" i="7"/>
  <c r="C5411" i="7"/>
  <c r="C5412" i="7"/>
  <c r="C5413" i="7"/>
  <c r="C5414" i="7"/>
  <c r="C5415" i="7"/>
  <c r="C5416" i="7"/>
  <c r="C5417" i="7"/>
  <c r="C5418" i="7"/>
  <c r="C5419" i="7"/>
  <c r="C5420" i="7"/>
  <c r="C5421" i="7"/>
  <c r="C5422" i="7"/>
  <c r="C5423" i="7"/>
  <c r="C5424" i="7"/>
  <c r="C5425" i="7"/>
  <c r="C5426" i="7"/>
  <c r="C5427" i="7"/>
  <c r="C5428" i="7"/>
  <c r="C5429" i="7"/>
  <c r="C5430" i="7"/>
  <c r="C5431" i="7"/>
  <c r="C5432" i="7"/>
  <c r="C5433" i="7"/>
  <c r="C5434" i="7"/>
  <c r="C5435" i="7"/>
  <c r="C5436" i="7"/>
  <c r="C5437" i="7"/>
  <c r="C5438" i="7"/>
  <c r="C5439" i="7"/>
  <c r="C5440" i="7"/>
  <c r="C5441" i="7"/>
  <c r="C5442" i="7"/>
  <c r="C5443" i="7"/>
  <c r="C5444" i="7"/>
  <c r="C5445" i="7"/>
  <c r="C5446" i="7"/>
  <c r="C5447" i="7"/>
  <c r="C5448" i="7"/>
  <c r="C5449" i="7"/>
  <c r="C5450" i="7"/>
  <c r="C5451" i="7"/>
  <c r="C5452" i="7"/>
  <c r="C5453" i="7"/>
  <c r="C5454" i="7"/>
  <c r="C5455" i="7"/>
  <c r="C5456" i="7"/>
  <c r="C5457" i="7"/>
  <c r="C5458" i="7"/>
  <c r="C5459" i="7"/>
  <c r="C5460" i="7"/>
  <c r="C5461" i="7"/>
  <c r="C5462" i="7"/>
  <c r="C5463" i="7"/>
  <c r="C5464" i="7"/>
  <c r="C5465" i="7"/>
  <c r="C5466" i="7"/>
  <c r="C5467" i="7"/>
  <c r="C5468" i="7"/>
  <c r="C5469" i="7"/>
  <c r="C5470" i="7"/>
  <c r="C5471" i="7"/>
  <c r="C5472" i="7"/>
  <c r="C5473" i="7"/>
  <c r="C5474" i="7"/>
  <c r="C5475" i="7"/>
  <c r="C5476" i="7"/>
  <c r="C5477" i="7"/>
  <c r="C5478" i="7"/>
  <c r="C5479" i="7"/>
  <c r="C5480" i="7"/>
  <c r="C5481" i="7"/>
  <c r="C5482" i="7"/>
  <c r="C5483" i="7"/>
  <c r="C5484" i="7"/>
  <c r="C5485" i="7"/>
  <c r="C5486" i="7"/>
  <c r="C5487" i="7"/>
  <c r="C5488" i="7"/>
  <c r="C5489" i="7"/>
  <c r="C5490" i="7"/>
  <c r="C5491" i="7"/>
  <c r="C5492" i="7"/>
  <c r="C5493" i="7"/>
  <c r="C5494" i="7"/>
  <c r="C5495" i="7"/>
  <c r="C5496" i="7"/>
  <c r="C5497" i="7"/>
  <c r="C5498" i="7"/>
  <c r="C5499" i="7"/>
  <c r="C5500" i="7"/>
  <c r="C5501" i="7"/>
  <c r="C5502" i="7"/>
  <c r="C5503" i="7"/>
  <c r="C5504" i="7"/>
  <c r="C5505" i="7"/>
  <c r="C5506" i="7"/>
  <c r="C5507" i="7"/>
  <c r="C5508" i="7"/>
  <c r="C5509" i="7"/>
  <c r="C5510" i="7"/>
  <c r="C5511" i="7"/>
  <c r="C5512" i="7"/>
  <c r="C5513" i="7"/>
  <c r="C5514" i="7"/>
  <c r="C5515" i="7"/>
  <c r="C5516" i="7"/>
  <c r="C5517" i="7"/>
  <c r="C5518" i="7"/>
  <c r="C5519" i="7"/>
  <c r="C5520" i="7"/>
  <c r="C5521" i="7"/>
  <c r="C5522" i="7"/>
  <c r="C5523" i="7"/>
  <c r="C5524" i="7"/>
  <c r="C5525" i="7"/>
  <c r="C5526" i="7"/>
  <c r="C5527" i="7"/>
  <c r="C5528" i="7"/>
  <c r="C5529" i="7"/>
  <c r="C5530" i="7"/>
  <c r="C5531" i="7"/>
  <c r="C5532" i="7"/>
  <c r="C5533" i="7"/>
  <c r="C5534" i="7"/>
  <c r="C5535" i="7"/>
  <c r="C5536" i="7"/>
  <c r="C5537" i="7"/>
  <c r="C5538" i="7"/>
  <c r="C5539" i="7"/>
  <c r="C5540" i="7"/>
  <c r="C5541" i="7"/>
  <c r="C5542" i="7"/>
  <c r="C5543" i="7"/>
  <c r="C5544" i="7"/>
  <c r="C5545" i="7"/>
  <c r="C5546" i="7"/>
  <c r="C5547" i="7"/>
  <c r="C5548" i="7"/>
  <c r="C5549" i="7"/>
  <c r="C5550" i="7"/>
  <c r="C5551" i="7"/>
  <c r="C5552" i="7"/>
  <c r="C5553" i="7"/>
  <c r="C5554" i="7"/>
  <c r="C5555" i="7"/>
  <c r="C5556" i="7"/>
  <c r="C5557" i="7"/>
  <c r="C5558" i="7"/>
  <c r="C5559" i="7"/>
  <c r="C5560" i="7"/>
  <c r="C5561" i="7"/>
  <c r="C5562" i="7"/>
  <c r="C5563" i="7"/>
  <c r="C5564" i="7"/>
  <c r="C5565" i="7"/>
  <c r="C5566" i="7"/>
  <c r="C5567" i="7"/>
  <c r="C5568" i="7"/>
  <c r="C5569" i="7"/>
  <c r="C5570" i="7"/>
  <c r="C5571" i="7"/>
  <c r="C5572" i="7"/>
  <c r="C5573" i="7"/>
  <c r="C5574" i="7"/>
  <c r="C5575" i="7"/>
  <c r="C5576" i="7"/>
  <c r="C5577" i="7"/>
  <c r="C5578" i="7"/>
  <c r="C5579" i="7"/>
  <c r="C5580" i="7"/>
  <c r="C5581" i="7"/>
  <c r="C5582" i="7"/>
  <c r="C5583" i="7"/>
  <c r="C5584" i="7"/>
  <c r="C5585" i="7"/>
  <c r="C5586" i="7"/>
  <c r="C5587" i="7"/>
  <c r="C5588" i="7"/>
  <c r="C5589" i="7"/>
  <c r="C5590" i="7"/>
  <c r="C5591" i="7"/>
  <c r="C5592" i="7"/>
  <c r="C5593" i="7"/>
  <c r="C5594" i="7"/>
  <c r="C5595" i="7"/>
  <c r="C5596" i="7"/>
  <c r="C5597" i="7"/>
  <c r="C5598" i="7"/>
  <c r="C5599" i="7"/>
  <c r="C5600" i="7"/>
  <c r="C5601" i="7"/>
  <c r="C5602" i="7"/>
  <c r="C5603" i="7"/>
  <c r="C5604" i="7"/>
  <c r="C5605" i="7"/>
  <c r="C5606" i="7"/>
  <c r="C5607" i="7"/>
  <c r="C5608" i="7"/>
  <c r="C5609" i="7"/>
  <c r="C5610" i="7"/>
  <c r="C5611" i="7"/>
  <c r="C5612" i="7"/>
  <c r="C5613" i="7"/>
  <c r="C5614" i="7"/>
  <c r="C5615" i="7"/>
  <c r="C5616" i="7"/>
  <c r="C5617" i="7"/>
  <c r="C5618" i="7"/>
  <c r="C5619" i="7"/>
  <c r="C5620" i="7"/>
  <c r="C5621" i="7"/>
  <c r="C5622" i="7"/>
  <c r="C5623" i="7"/>
  <c r="C5624" i="7"/>
  <c r="C5625" i="7"/>
  <c r="C5626" i="7"/>
  <c r="C5627" i="7"/>
  <c r="C5628" i="7"/>
  <c r="C5629" i="7"/>
  <c r="C5630" i="7"/>
  <c r="C5631" i="7"/>
  <c r="C5632" i="7"/>
  <c r="C5633" i="7"/>
  <c r="C5634" i="7"/>
  <c r="C5635" i="7"/>
  <c r="C5636" i="7"/>
  <c r="C5637" i="7"/>
  <c r="C5638" i="7"/>
  <c r="C5639" i="7"/>
  <c r="C5640" i="7"/>
  <c r="C5641" i="7"/>
  <c r="C5642" i="7"/>
  <c r="C5643" i="7"/>
  <c r="C5644" i="7"/>
  <c r="C5645" i="7"/>
  <c r="C5646" i="7"/>
  <c r="C5647" i="7"/>
  <c r="C5648" i="7"/>
  <c r="C5649" i="7"/>
  <c r="C5650" i="7"/>
  <c r="C5651" i="7"/>
  <c r="C5652" i="7"/>
  <c r="C5653" i="7"/>
  <c r="C5654" i="7"/>
  <c r="C5655" i="7"/>
  <c r="C5656" i="7"/>
  <c r="C5657" i="7"/>
  <c r="C5658" i="7"/>
  <c r="C5659" i="7"/>
  <c r="C5660" i="7"/>
  <c r="C5661" i="7"/>
  <c r="C5662" i="7"/>
  <c r="C5663" i="7"/>
  <c r="C5664" i="7"/>
  <c r="C5665" i="7"/>
  <c r="C5666" i="7"/>
  <c r="C5667" i="7"/>
  <c r="C5668" i="7"/>
  <c r="C5669" i="7"/>
  <c r="C5670" i="7"/>
  <c r="C5671" i="7"/>
  <c r="C5672" i="7"/>
  <c r="C5673" i="7"/>
  <c r="C5674" i="7"/>
  <c r="C5675" i="7"/>
  <c r="C5676" i="7"/>
  <c r="C5677" i="7"/>
  <c r="C5678" i="7"/>
  <c r="C5679" i="7"/>
  <c r="C5680" i="7"/>
  <c r="C5681" i="7"/>
  <c r="C5682" i="7"/>
  <c r="C5683" i="7"/>
  <c r="C5684" i="7"/>
  <c r="C5685" i="7"/>
  <c r="C5686" i="7"/>
  <c r="C5687" i="7"/>
  <c r="C5688" i="7"/>
  <c r="C5689" i="7"/>
  <c r="C5690" i="7"/>
  <c r="C5691" i="7"/>
  <c r="C5692" i="7"/>
  <c r="C5693" i="7"/>
  <c r="C5694" i="7"/>
  <c r="C5695" i="7"/>
  <c r="C5696" i="7"/>
  <c r="C5697" i="7"/>
  <c r="C5698" i="7"/>
  <c r="C5699" i="7"/>
  <c r="C5700" i="7"/>
  <c r="C5701" i="7"/>
  <c r="C5702" i="7"/>
  <c r="C5703" i="7"/>
  <c r="C5704" i="7"/>
  <c r="C5705" i="7"/>
  <c r="C5706" i="7"/>
  <c r="C5707" i="7"/>
  <c r="C5708" i="7"/>
  <c r="C5709" i="7"/>
  <c r="C5710" i="7"/>
  <c r="C5711" i="7"/>
  <c r="C5712" i="7"/>
  <c r="C5713" i="7"/>
  <c r="C5714" i="7"/>
  <c r="C5715" i="7"/>
  <c r="C5716" i="7"/>
  <c r="C5717" i="7"/>
  <c r="C5718" i="7"/>
  <c r="C5719" i="7"/>
  <c r="C5720" i="7"/>
  <c r="C5721" i="7"/>
  <c r="C5722" i="7"/>
  <c r="C5723" i="7"/>
  <c r="C5724" i="7"/>
  <c r="C5725" i="7"/>
  <c r="C5726" i="7"/>
  <c r="C5727" i="7"/>
  <c r="C5728" i="7"/>
  <c r="C5729" i="7"/>
  <c r="C5730" i="7"/>
  <c r="C5731" i="7"/>
  <c r="C5732" i="7"/>
  <c r="C5733" i="7"/>
  <c r="C5734" i="7"/>
  <c r="C5735" i="7"/>
  <c r="C5736" i="7"/>
  <c r="C5737" i="7"/>
  <c r="C5738" i="7"/>
  <c r="C5739" i="7"/>
  <c r="C5740" i="7"/>
  <c r="C5741" i="7"/>
  <c r="C5742" i="7"/>
  <c r="C5743" i="7"/>
  <c r="C5744" i="7"/>
  <c r="C5745" i="7"/>
  <c r="C5746" i="7"/>
  <c r="C5747" i="7"/>
  <c r="C5748" i="7"/>
  <c r="C5749" i="7"/>
  <c r="C5750" i="7"/>
  <c r="C5751" i="7"/>
  <c r="C5752" i="7"/>
  <c r="C5753" i="7"/>
  <c r="C5754" i="7"/>
  <c r="C5755" i="7"/>
  <c r="C5756" i="7"/>
  <c r="C5757" i="7"/>
  <c r="C5758" i="7"/>
  <c r="C5759" i="7"/>
  <c r="C5760" i="7"/>
  <c r="C5761" i="7"/>
  <c r="C5762" i="7"/>
  <c r="C5763" i="7"/>
  <c r="C5764" i="7"/>
  <c r="C5765" i="7"/>
  <c r="C5766" i="7"/>
  <c r="C5767" i="7"/>
  <c r="C5768" i="7"/>
  <c r="C5769" i="7"/>
  <c r="C5770" i="7"/>
  <c r="C5771" i="7"/>
  <c r="C5772" i="7"/>
  <c r="C5773" i="7"/>
  <c r="C5774" i="7"/>
  <c r="C5775" i="7"/>
  <c r="C5776" i="7"/>
  <c r="C5777" i="7"/>
  <c r="C5778" i="7"/>
  <c r="C5779" i="7"/>
  <c r="C5780" i="7"/>
  <c r="C5781" i="7"/>
  <c r="C5782" i="7"/>
  <c r="C5783" i="7"/>
  <c r="C5784" i="7"/>
  <c r="C5785" i="7"/>
  <c r="C5786" i="7"/>
  <c r="C5787" i="7"/>
  <c r="C5788" i="7"/>
  <c r="C5789" i="7"/>
  <c r="C5790" i="7"/>
  <c r="C5791" i="7"/>
  <c r="C5792" i="7"/>
  <c r="C5793" i="7"/>
  <c r="C5794" i="7"/>
  <c r="C5795" i="7"/>
  <c r="C5796" i="7"/>
  <c r="C5797" i="7"/>
  <c r="C5798" i="7"/>
  <c r="C5799" i="7"/>
  <c r="C5800" i="7"/>
  <c r="C5801" i="7"/>
  <c r="C5802" i="7"/>
  <c r="C5803" i="7"/>
  <c r="C5804" i="7"/>
  <c r="C5805" i="7"/>
  <c r="C5806" i="7"/>
  <c r="C5807" i="7"/>
  <c r="C5808" i="7"/>
  <c r="C5809" i="7"/>
  <c r="C5810" i="7"/>
  <c r="C5811" i="7"/>
  <c r="C5812" i="7"/>
  <c r="C5813" i="7"/>
  <c r="C5814" i="7"/>
  <c r="C5815" i="7"/>
  <c r="C5816" i="7"/>
  <c r="C5817" i="7"/>
  <c r="C5818" i="7"/>
  <c r="C5819" i="7"/>
  <c r="C5820" i="7"/>
  <c r="C5821" i="7"/>
  <c r="C5822" i="7"/>
  <c r="C5823" i="7"/>
  <c r="C5824" i="7"/>
  <c r="C5825" i="7"/>
  <c r="C5826" i="7"/>
  <c r="C5827" i="7"/>
  <c r="C5828" i="7"/>
  <c r="C5829" i="7"/>
  <c r="C5830" i="7"/>
  <c r="C5831" i="7"/>
  <c r="C5832" i="7"/>
  <c r="C5833" i="7"/>
  <c r="C5834" i="7"/>
  <c r="C5835" i="7"/>
  <c r="C5836" i="7"/>
  <c r="C5837" i="7"/>
  <c r="C5838" i="7"/>
  <c r="C5839" i="7"/>
  <c r="C5840" i="7"/>
  <c r="C5841" i="7"/>
  <c r="C5842" i="7"/>
  <c r="C5843" i="7"/>
  <c r="C5844" i="7"/>
  <c r="C5845" i="7"/>
  <c r="C5846" i="7"/>
  <c r="C5847" i="7"/>
  <c r="C5848" i="7"/>
  <c r="C5849" i="7"/>
  <c r="C5850" i="7"/>
  <c r="C5851" i="7"/>
  <c r="C5852" i="7"/>
  <c r="C5853" i="7"/>
  <c r="C5854" i="7"/>
  <c r="C5855" i="7"/>
  <c r="C5856" i="7"/>
  <c r="C5857" i="7"/>
  <c r="C5858" i="7"/>
  <c r="C5859" i="7"/>
  <c r="C5860" i="7"/>
  <c r="C5861" i="7"/>
  <c r="C5862" i="7"/>
  <c r="C5863" i="7"/>
  <c r="C5864" i="7"/>
  <c r="C5865" i="7"/>
  <c r="C5866" i="7"/>
  <c r="C5867" i="7"/>
  <c r="C5868" i="7"/>
  <c r="C5869" i="7"/>
  <c r="C5870" i="7"/>
  <c r="C5871" i="7"/>
  <c r="C5872" i="7"/>
  <c r="C5873" i="7"/>
  <c r="C5874" i="7"/>
  <c r="C5875" i="7"/>
  <c r="C5876" i="7"/>
  <c r="C5877" i="7"/>
  <c r="C5878" i="7"/>
  <c r="C5879" i="7"/>
  <c r="C5880" i="7"/>
  <c r="C5881" i="7"/>
  <c r="C5882" i="7"/>
  <c r="C5883" i="7"/>
  <c r="C5884" i="7"/>
  <c r="C5885" i="7"/>
  <c r="C5886" i="7"/>
  <c r="C5887" i="7"/>
  <c r="C5888" i="7"/>
  <c r="C5889" i="7"/>
  <c r="C5890" i="7"/>
  <c r="C5891" i="7"/>
  <c r="C5892" i="7"/>
  <c r="C5893" i="7"/>
  <c r="C5894" i="7"/>
  <c r="C5895" i="7"/>
  <c r="C5896" i="7"/>
  <c r="C5897" i="7"/>
  <c r="C5898" i="7"/>
  <c r="C5899" i="7"/>
  <c r="C5900" i="7"/>
  <c r="C5901" i="7"/>
  <c r="C5902" i="7"/>
  <c r="C5903" i="7"/>
  <c r="C5904" i="7"/>
  <c r="C5905" i="7"/>
  <c r="C5906" i="7"/>
  <c r="C5907" i="7"/>
  <c r="C5908" i="7"/>
  <c r="C5909" i="7"/>
  <c r="C5910" i="7"/>
  <c r="C5911" i="7"/>
  <c r="C5912" i="7"/>
  <c r="C5913" i="7"/>
  <c r="C5914" i="7"/>
  <c r="C5915" i="7"/>
  <c r="C5916" i="7"/>
  <c r="C5917" i="7"/>
  <c r="C5918" i="7"/>
  <c r="C5919" i="7"/>
  <c r="C5920" i="7"/>
  <c r="C5921" i="7"/>
  <c r="C5922" i="7"/>
  <c r="C5923" i="7"/>
  <c r="C5924" i="7"/>
  <c r="C5925" i="7"/>
  <c r="C5926" i="7"/>
  <c r="C5927" i="7"/>
  <c r="C5928" i="7"/>
  <c r="C5929" i="7"/>
  <c r="C5930" i="7"/>
  <c r="C5931" i="7"/>
  <c r="C5932" i="7"/>
  <c r="C5933" i="7"/>
  <c r="C5934" i="7"/>
  <c r="C5935" i="7"/>
  <c r="C5936" i="7"/>
  <c r="C5937" i="7"/>
  <c r="C5938" i="7"/>
  <c r="C5939" i="7"/>
  <c r="C5940" i="7"/>
  <c r="C5941" i="7"/>
  <c r="C5942" i="7"/>
  <c r="C5943" i="7"/>
  <c r="C5944" i="7"/>
  <c r="C5945" i="7"/>
  <c r="C5946" i="7"/>
  <c r="C5947" i="7"/>
  <c r="C5948" i="7"/>
  <c r="C5949" i="7"/>
  <c r="C5950" i="7"/>
  <c r="C5951" i="7"/>
  <c r="C5952" i="7"/>
  <c r="C5953" i="7"/>
  <c r="C5954" i="7"/>
  <c r="C5955" i="7"/>
  <c r="C5956" i="7"/>
  <c r="C5957" i="7"/>
  <c r="C5958" i="7"/>
  <c r="C5959" i="7"/>
  <c r="C5960" i="7"/>
  <c r="C5961" i="7"/>
  <c r="C5962" i="7"/>
  <c r="C5963" i="7"/>
  <c r="C5964" i="7"/>
  <c r="C5965" i="7"/>
  <c r="C5966" i="7"/>
  <c r="C5967" i="7"/>
  <c r="C5968" i="7"/>
  <c r="C5969" i="7"/>
  <c r="C5970" i="7"/>
  <c r="C5971" i="7"/>
  <c r="C5972" i="7"/>
  <c r="C5973" i="7"/>
  <c r="C5974" i="7"/>
  <c r="C5975" i="7"/>
  <c r="C5976" i="7"/>
  <c r="C5977" i="7"/>
  <c r="C5978" i="7"/>
  <c r="C5979" i="7"/>
  <c r="C5980" i="7"/>
  <c r="C5981" i="7"/>
  <c r="C5982" i="7"/>
  <c r="C5983" i="7"/>
  <c r="C5984" i="7"/>
  <c r="C5985" i="7"/>
  <c r="C5986" i="7"/>
  <c r="C5987" i="7"/>
  <c r="C5988" i="7"/>
  <c r="C5989" i="7"/>
  <c r="C5990" i="7"/>
  <c r="C5991" i="7"/>
  <c r="C5992" i="7"/>
  <c r="C5993" i="7"/>
  <c r="C5994" i="7"/>
  <c r="C5995" i="7"/>
  <c r="C5996" i="7"/>
  <c r="C5997" i="7"/>
  <c r="C5998" i="7"/>
  <c r="C5999" i="7"/>
  <c r="C6000" i="7"/>
  <c r="C6001" i="7"/>
  <c r="C6002" i="7"/>
  <c r="C6003" i="7"/>
  <c r="C6004" i="7"/>
  <c r="C6005" i="7"/>
  <c r="C6006" i="7"/>
  <c r="C6007" i="7"/>
  <c r="C6008" i="7"/>
  <c r="C6009" i="7"/>
  <c r="C6010" i="7"/>
  <c r="C6011" i="7"/>
  <c r="C6012" i="7"/>
  <c r="C6013" i="7"/>
  <c r="C6014" i="7"/>
  <c r="C6015" i="7"/>
  <c r="C6016" i="7"/>
  <c r="C6017" i="7"/>
  <c r="C6018" i="7"/>
  <c r="C6019" i="7"/>
  <c r="C6020" i="7"/>
  <c r="C6021" i="7"/>
  <c r="C6022" i="7"/>
  <c r="C6023" i="7"/>
  <c r="C6024" i="7"/>
  <c r="C6025" i="7"/>
  <c r="C6026" i="7"/>
  <c r="C6027" i="7"/>
  <c r="C6028" i="7"/>
  <c r="C6029" i="7"/>
  <c r="C6030" i="7"/>
  <c r="C6031" i="7"/>
  <c r="C6032" i="7"/>
  <c r="C6033" i="7"/>
  <c r="C6034" i="7"/>
  <c r="C6035" i="7"/>
  <c r="C6036" i="7"/>
  <c r="C6037" i="7"/>
  <c r="C6038" i="7"/>
  <c r="C6039" i="7"/>
  <c r="C6040" i="7"/>
  <c r="C6041" i="7"/>
  <c r="C6042" i="7"/>
  <c r="C6043" i="7"/>
  <c r="C6044" i="7"/>
  <c r="C6045" i="7"/>
  <c r="C6046" i="7"/>
  <c r="C6047" i="7"/>
  <c r="C6048" i="7"/>
  <c r="C6049" i="7"/>
  <c r="C6050" i="7"/>
  <c r="C6051" i="7"/>
  <c r="C6052" i="7"/>
  <c r="C6053" i="7"/>
  <c r="C6054" i="7"/>
  <c r="C6055" i="7"/>
  <c r="C6056" i="7"/>
  <c r="C6057" i="7"/>
  <c r="C6058" i="7"/>
  <c r="C6059" i="7"/>
  <c r="C6060" i="7"/>
  <c r="C6061" i="7"/>
  <c r="C6062" i="7"/>
  <c r="C6063" i="7"/>
  <c r="C6064" i="7"/>
  <c r="C6065" i="7"/>
  <c r="C6066" i="7"/>
  <c r="C6067" i="7"/>
  <c r="C6068" i="7"/>
  <c r="C6069" i="7"/>
  <c r="C6070" i="7"/>
  <c r="C6071" i="7"/>
  <c r="C6072" i="7"/>
  <c r="C6073" i="7"/>
  <c r="C6074" i="7"/>
  <c r="C6075" i="7"/>
  <c r="C6076" i="7"/>
  <c r="C6077" i="7"/>
  <c r="C6078" i="7"/>
  <c r="C6079" i="7"/>
  <c r="C6080" i="7"/>
  <c r="C6081" i="7"/>
  <c r="C6082" i="7"/>
  <c r="C6083" i="7"/>
  <c r="C6084" i="7"/>
  <c r="C6085" i="7"/>
  <c r="C6086" i="7"/>
  <c r="C6087" i="7"/>
  <c r="C6088" i="7"/>
  <c r="C6089" i="7"/>
  <c r="C6090" i="7"/>
  <c r="C6091" i="7"/>
  <c r="C6092" i="7"/>
  <c r="C6093" i="7"/>
  <c r="C6094" i="7"/>
  <c r="C6095" i="7"/>
  <c r="C6096" i="7"/>
  <c r="C6097" i="7"/>
  <c r="C6098" i="7"/>
  <c r="C6099" i="7"/>
  <c r="C6100" i="7"/>
  <c r="C6101" i="7"/>
  <c r="C6102" i="7"/>
  <c r="C6103" i="7"/>
  <c r="C6104" i="7"/>
  <c r="C6105" i="7"/>
  <c r="C6106" i="7"/>
  <c r="C6107" i="7"/>
  <c r="C6108" i="7"/>
  <c r="C6109" i="7"/>
  <c r="C6110" i="7"/>
  <c r="C6111" i="7"/>
  <c r="C6112" i="7"/>
  <c r="C6113" i="7"/>
  <c r="C6114" i="7"/>
  <c r="C6115" i="7"/>
  <c r="C6116" i="7"/>
  <c r="C6117" i="7"/>
  <c r="C6118" i="7"/>
  <c r="C6119" i="7"/>
  <c r="C6120" i="7"/>
  <c r="C6121" i="7"/>
  <c r="C6122" i="7"/>
  <c r="C6123" i="7"/>
  <c r="C6124" i="7"/>
  <c r="C6125" i="7"/>
  <c r="C6126" i="7"/>
  <c r="C6127" i="7"/>
  <c r="C6128" i="7"/>
  <c r="C6129" i="7"/>
  <c r="C6130" i="7"/>
  <c r="C6131" i="7"/>
  <c r="C6132" i="7"/>
  <c r="C6133" i="7"/>
  <c r="C6134" i="7"/>
  <c r="C6135" i="7"/>
  <c r="C6136" i="7"/>
  <c r="C6137" i="7"/>
  <c r="C6138" i="7"/>
  <c r="C6139" i="7"/>
  <c r="C6140" i="7"/>
  <c r="C6141" i="7"/>
  <c r="C6142" i="7"/>
  <c r="C6143" i="7"/>
  <c r="C6144" i="7"/>
  <c r="C6145" i="7"/>
  <c r="C6146" i="7"/>
  <c r="C6147" i="7"/>
  <c r="C6148" i="7"/>
  <c r="C6149" i="7"/>
  <c r="C6150" i="7"/>
  <c r="C6151" i="7"/>
  <c r="C6152" i="7"/>
  <c r="C6153" i="7"/>
  <c r="C6154" i="7"/>
  <c r="C6155" i="7"/>
  <c r="C6156" i="7"/>
  <c r="C6157" i="7"/>
  <c r="C6158" i="7"/>
  <c r="C6159" i="7"/>
  <c r="C6160" i="7"/>
  <c r="C6161" i="7"/>
  <c r="C6162" i="7"/>
  <c r="C6163" i="7"/>
  <c r="C6164" i="7"/>
  <c r="C6165" i="7"/>
  <c r="C6166" i="7"/>
  <c r="C6167" i="7"/>
  <c r="C6168" i="7"/>
  <c r="C6169" i="7"/>
  <c r="C6170" i="7"/>
  <c r="C6171" i="7"/>
  <c r="C6172" i="7"/>
  <c r="C6173" i="7"/>
  <c r="C6176" i="7"/>
  <c r="C6177" i="7"/>
  <c r="C6178" i="7"/>
  <c r="C6179" i="7"/>
  <c r="C6180" i="7"/>
  <c r="C6181" i="7"/>
  <c r="C6182" i="7"/>
  <c r="C6183" i="7"/>
  <c r="C6184" i="7"/>
  <c r="C6185" i="7"/>
  <c r="C6186" i="7"/>
  <c r="C6187" i="7"/>
  <c r="C6188" i="7"/>
  <c r="C6189" i="7"/>
  <c r="C6190" i="7"/>
  <c r="C6191" i="7"/>
  <c r="C6192" i="7"/>
  <c r="C6193" i="7"/>
  <c r="C6194" i="7"/>
  <c r="C6195" i="7"/>
  <c r="C6196" i="7"/>
  <c r="C6197" i="7"/>
  <c r="C6198" i="7"/>
  <c r="C6199" i="7"/>
  <c r="C6200" i="7"/>
  <c r="C6201" i="7"/>
  <c r="C6202" i="7"/>
  <c r="C6203" i="7"/>
  <c r="C6204" i="7"/>
  <c r="C6205" i="7"/>
  <c r="C6206" i="7"/>
  <c r="C6207" i="7"/>
  <c r="C6208" i="7"/>
  <c r="C6209" i="7"/>
  <c r="C6210" i="7"/>
  <c r="C6211" i="7"/>
  <c r="C6212" i="7"/>
  <c r="C6213" i="7"/>
  <c r="C6214" i="7"/>
  <c r="C6215" i="7"/>
  <c r="C6216" i="7"/>
  <c r="C6217" i="7"/>
  <c r="C6218" i="7"/>
  <c r="C6219" i="7"/>
  <c r="C6220" i="7"/>
  <c r="C6221" i="7"/>
  <c r="C6222" i="7"/>
  <c r="C6223" i="7"/>
  <c r="C6224" i="7"/>
  <c r="C6225" i="7"/>
  <c r="C6226" i="7"/>
  <c r="C6227" i="7"/>
  <c r="C6228" i="7"/>
  <c r="C6229" i="7"/>
  <c r="C6230" i="7"/>
  <c r="C6231" i="7"/>
  <c r="C6232" i="7"/>
  <c r="C6233" i="7"/>
  <c r="C6234" i="7"/>
  <c r="C6235" i="7"/>
  <c r="C6236" i="7"/>
  <c r="C6237" i="7"/>
  <c r="C6238" i="7"/>
  <c r="C6239" i="7"/>
  <c r="C6240" i="7"/>
  <c r="C6241" i="7"/>
  <c r="C6242" i="7"/>
  <c r="C6243" i="7"/>
  <c r="C6244" i="7"/>
  <c r="C6245" i="7"/>
  <c r="C6246" i="7"/>
  <c r="C6247" i="7"/>
  <c r="C6248" i="7"/>
  <c r="C6249" i="7"/>
  <c r="C6250" i="7"/>
  <c r="C6251" i="7"/>
  <c r="C6252" i="7"/>
  <c r="C6253" i="7"/>
  <c r="C6254" i="7"/>
  <c r="C6255" i="7"/>
  <c r="C6256" i="7"/>
  <c r="C6257" i="7"/>
  <c r="C6258" i="7"/>
  <c r="C6259" i="7"/>
  <c r="C6260" i="7"/>
  <c r="C6261" i="7"/>
  <c r="C6262" i="7"/>
  <c r="C6263" i="7"/>
  <c r="C6264" i="7"/>
  <c r="C6265" i="7"/>
  <c r="C6266" i="7"/>
  <c r="C6267" i="7"/>
  <c r="C6268" i="7"/>
  <c r="C6269" i="7"/>
  <c r="C6270" i="7"/>
  <c r="C6271" i="7"/>
  <c r="C6272" i="7"/>
  <c r="C6273" i="7"/>
  <c r="C6274" i="7"/>
  <c r="C6275" i="7"/>
  <c r="C6276" i="7"/>
  <c r="C6277" i="7"/>
  <c r="C6278" i="7"/>
  <c r="C6279" i="7"/>
  <c r="C6280" i="7"/>
  <c r="C6281" i="7"/>
  <c r="C6282" i="7"/>
  <c r="C6283" i="7"/>
  <c r="C6284" i="7"/>
  <c r="C6285" i="7"/>
  <c r="C6286" i="7"/>
  <c r="C6287" i="7"/>
  <c r="C6288" i="7"/>
  <c r="C6289" i="7"/>
  <c r="C6290" i="7"/>
  <c r="C6291" i="7"/>
  <c r="C6292" i="7"/>
  <c r="C6293" i="7"/>
  <c r="C6294" i="7"/>
  <c r="C6295" i="7"/>
  <c r="C6296" i="7"/>
  <c r="C6297" i="7"/>
  <c r="C6298" i="7"/>
  <c r="C6299" i="7"/>
  <c r="C6300" i="7"/>
  <c r="C6301" i="7"/>
  <c r="C6302" i="7"/>
  <c r="C6303" i="7"/>
  <c r="C6304" i="7"/>
  <c r="C6305" i="7"/>
  <c r="C6306" i="7"/>
  <c r="C6307" i="7"/>
  <c r="C6308" i="7"/>
  <c r="C6309" i="7"/>
  <c r="C6310" i="7"/>
  <c r="C6311" i="7"/>
  <c r="C6312" i="7"/>
  <c r="C6313" i="7"/>
  <c r="C6314" i="7"/>
  <c r="C6315" i="7"/>
  <c r="C6316" i="7"/>
  <c r="C6317" i="7"/>
  <c r="C6318" i="7"/>
  <c r="C6319" i="7"/>
  <c r="C6320" i="7"/>
  <c r="C6321" i="7"/>
  <c r="C6322" i="7"/>
  <c r="C6323" i="7"/>
  <c r="C6324" i="7"/>
  <c r="C6325" i="7"/>
  <c r="C6326" i="7"/>
  <c r="C6327" i="7"/>
  <c r="C6328" i="7"/>
  <c r="C6329" i="7"/>
  <c r="C6330" i="7"/>
  <c r="C6331" i="7"/>
  <c r="C6332" i="7"/>
  <c r="C6333" i="7"/>
  <c r="C6334" i="7"/>
  <c r="C6335" i="7"/>
  <c r="C6336" i="7"/>
  <c r="C6337" i="7"/>
  <c r="C6338" i="7"/>
  <c r="C6339" i="7"/>
  <c r="C6340" i="7"/>
  <c r="C6343" i="7"/>
  <c r="C6344" i="7"/>
  <c r="C6345" i="7"/>
  <c r="C6346" i="7"/>
  <c r="C6347" i="7"/>
  <c r="C6348" i="7"/>
  <c r="C6349" i="7"/>
  <c r="C6350" i="7"/>
  <c r="C6351" i="7"/>
  <c r="C6352" i="7"/>
  <c r="C6353" i="7"/>
  <c r="C6354" i="7"/>
  <c r="C6355" i="7"/>
  <c r="C6356" i="7"/>
  <c r="C6357" i="7"/>
  <c r="C6358" i="7"/>
  <c r="C6359" i="7"/>
  <c r="C6360" i="7"/>
  <c r="C6361" i="7"/>
  <c r="C6362" i="7"/>
  <c r="C6363" i="7"/>
  <c r="C6364" i="7"/>
  <c r="C6365" i="7"/>
  <c r="C6366" i="7"/>
  <c r="C6367" i="7"/>
  <c r="C6368" i="7"/>
  <c r="C6369" i="7"/>
  <c r="C6370" i="7"/>
  <c r="C6371" i="7"/>
  <c r="C6372" i="7"/>
  <c r="C6373" i="7"/>
  <c r="C6374" i="7"/>
  <c r="C6375" i="7"/>
  <c r="C6376" i="7"/>
  <c r="C6377" i="7"/>
  <c r="C6378" i="7"/>
  <c r="C6379" i="7"/>
  <c r="C6380" i="7"/>
  <c r="C6381" i="7"/>
  <c r="C6382" i="7"/>
  <c r="C6383" i="7"/>
  <c r="C6384" i="7"/>
  <c r="C6385" i="7"/>
  <c r="C6386" i="7"/>
  <c r="C6387" i="7"/>
  <c r="C6388" i="7"/>
  <c r="C6389" i="7"/>
  <c r="C6390" i="7"/>
  <c r="C6391" i="7"/>
  <c r="C6392" i="7"/>
  <c r="C6393" i="7"/>
  <c r="C6394" i="7"/>
  <c r="C6395" i="7"/>
  <c r="C6396" i="7"/>
  <c r="C6397" i="7"/>
  <c r="C6398" i="7"/>
  <c r="C6399" i="7"/>
  <c r="C6400" i="7"/>
  <c r="C6401" i="7"/>
  <c r="C6402" i="7"/>
  <c r="C6403" i="7"/>
  <c r="C6404" i="7"/>
  <c r="C6405" i="7"/>
  <c r="C6406" i="7"/>
  <c r="C6407" i="7"/>
  <c r="C6408" i="7"/>
  <c r="C6409" i="7"/>
  <c r="C6410" i="7"/>
  <c r="C6411" i="7"/>
  <c r="C6412" i="7"/>
  <c r="C6413" i="7"/>
  <c r="C6414" i="7"/>
  <c r="C6415" i="7"/>
  <c r="C6416" i="7"/>
  <c r="C6417" i="7"/>
  <c r="C6418" i="7"/>
  <c r="C6419" i="7"/>
  <c r="C6420" i="7"/>
  <c r="C6421" i="7"/>
  <c r="C6422" i="7"/>
  <c r="C6423" i="7"/>
  <c r="C6424" i="7"/>
  <c r="C6425" i="7"/>
  <c r="C6426" i="7"/>
  <c r="C6427" i="7"/>
  <c r="C6428" i="7"/>
  <c r="C6429" i="7"/>
  <c r="C6430" i="7"/>
  <c r="C6431" i="7"/>
  <c r="C6432" i="7"/>
  <c r="C6433" i="7"/>
  <c r="C6434" i="7"/>
  <c r="C6435" i="7"/>
  <c r="C6436" i="7"/>
  <c r="C6437" i="7"/>
  <c r="C6438" i="7"/>
  <c r="C6439" i="7"/>
  <c r="C6440" i="7"/>
  <c r="C6441" i="7"/>
  <c r="C6442" i="7"/>
  <c r="C6443" i="7"/>
  <c r="C6444" i="7"/>
  <c r="C6445" i="7"/>
  <c r="C6446" i="7"/>
  <c r="C6447" i="7"/>
  <c r="C6448" i="7"/>
  <c r="C6449" i="7"/>
  <c r="C6450" i="7"/>
  <c r="C6451" i="7"/>
  <c r="C6452" i="7"/>
  <c r="C6453" i="7"/>
  <c r="C6454" i="7"/>
  <c r="C6455" i="7"/>
  <c r="C6456" i="7"/>
  <c r="C6457" i="7"/>
  <c r="C6458" i="7"/>
  <c r="C6459" i="7"/>
  <c r="C6460" i="7"/>
  <c r="C6461" i="7"/>
  <c r="C6462" i="7"/>
  <c r="C6463" i="7"/>
  <c r="C6464" i="7"/>
  <c r="C6465" i="7"/>
  <c r="C6466" i="7"/>
  <c r="C6467" i="7"/>
  <c r="C6468" i="7"/>
  <c r="C6469" i="7"/>
  <c r="C6470" i="7"/>
  <c r="C6471" i="7"/>
  <c r="C6472" i="7"/>
  <c r="C6473" i="7"/>
  <c r="C6474" i="7"/>
  <c r="C6475" i="7"/>
  <c r="C6476" i="7"/>
  <c r="C6477" i="7"/>
  <c r="C6478" i="7"/>
  <c r="C6479" i="7"/>
  <c r="C6480" i="7"/>
  <c r="C6481" i="7"/>
  <c r="C6482" i="7"/>
  <c r="C6483" i="7"/>
  <c r="C6484" i="7"/>
  <c r="C6485" i="7"/>
  <c r="C6486" i="7"/>
  <c r="C6487" i="7"/>
  <c r="C6488" i="7"/>
  <c r="C6489" i="7"/>
  <c r="C6490" i="7"/>
  <c r="C6491" i="7"/>
  <c r="C6492" i="7"/>
  <c r="C6493" i="7"/>
  <c r="C6494" i="7"/>
  <c r="C6495" i="7"/>
  <c r="C6496" i="7"/>
  <c r="C6497" i="7"/>
  <c r="C6498" i="7"/>
  <c r="C6499" i="7"/>
  <c r="C6500" i="7"/>
  <c r="C6501" i="7"/>
  <c r="C6502" i="7"/>
  <c r="C6503" i="7"/>
  <c r="C6504" i="7"/>
  <c r="C6505" i="7"/>
  <c r="C6506" i="7"/>
  <c r="C6507" i="7"/>
  <c r="C6508" i="7"/>
  <c r="C6509" i="7"/>
  <c r="C6510" i="7"/>
  <c r="C6511" i="7"/>
  <c r="C6512" i="7"/>
  <c r="C6513" i="7"/>
  <c r="C6514" i="7"/>
  <c r="C6515" i="7"/>
  <c r="C6516" i="7"/>
  <c r="C6517" i="7"/>
  <c r="C6518" i="7"/>
  <c r="C6519" i="7"/>
  <c r="C6520" i="7"/>
  <c r="C6521" i="7"/>
  <c r="C6522" i="7"/>
  <c r="C6523" i="7"/>
  <c r="C6524" i="7"/>
  <c r="C6525" i="7"/>
  <c r="C6526" i="7"/>
  <c r="C6527" i="7"/>
  <c r="C6528" i="7"/>
  <c r="C6529" i="7"/>
  <c r="C6530" i="7"/>
  <c r="C6531" i="7"/>
  <c r="C6532" i="7"/>
  <c r="C6533" i="7"/>
  <c r="C6534" i="7"/>
  <c r="C6535" i="7"/>
  <c r="C6538" i="7"/>
  <c r="C6539" i="7"/>
  <c r="C6540" i="7"/>
  <c r="C6541" i="7"/>
  <c r="C6542" i="7"/>
  <c r="C6543" i="7"/>
  <c r="C6544" i="7"/>
  <c r="C6545" i="7"/>
  <c r="C6546" i="7"/>
  <c r="C6547" i="7"/>
  <c r="C6548" i="7"/>
  <c r="C6549" i="7"/>
  <c r="C6550" i="7"/>
  <c r="C6551" i="7"/>
  <c r="C6552" i="7"/>
  <c r="C6553" i="7"/>
  <c r="C6554" i="7"/>
  <c r="C6555" i="7"/>
  <c r="C6556" i="7"/>
  <c r="C6557" i="7"/>
  <c r="C6558" i="7"/>
  <c r="C6559" i="7"/>
  <c r="C6560" i="7"/>
  <c r="C6561" i="7"/>
  <c r="C6562" i="7"/>
  <c r="C6563" i="7"/>
  <c r="C6564" i="7"/>
  <c r="C6565" i="7"/>
  <c r="C6566" i="7"/>
  <c r="C6567" i="7"/>
  <c r="C6568" i="7"/>
  <c r="C6569" i="7"/>
  <c r="C6570" i="7"/>
  <c r="C6571" i="7"/>
  <c r="C6572" i="7"/>
  <c r="C6573" i="7"/>
  <c r="C6574" i="7"/>
  <c r="C6575" i="7"/>
  <c r="C6576" i="7"/>
  <c r="C6577" i="7"/>
  <c r="C6578" i="7"/>
  <c r="C6579" i="7"/>
  <c r="C6580" i="7"/>
  <c r="C6581" i="7"/>
  <c r="C6582" i="7"/>
  <c r="C6583" i="7"/>
  <c r="C6584" i="7"/>
  <c r="C6585" i="7"/>
  <c r="C6586" i="7"/>
  <c r="C6587" i="7"/>
  <c r="C6588" i="7"/>
  <c r="C6589" i="7"/>
  <c r="C6590" i="7"/>
  <c r="C6591" i="7"/>
  <c r="C6592" i="7"/>
  <c r="C6593" i="7"/>
  <c r="C6594" i="7"/>
  <c r="C6595" i="7"/>
  <c r="C6596" i="7"/>
  <c r="C6597" i="7"/>
  <c r="C6598" i="7"/>
  <c r="C6599" i="7"/>
  <c r="C6600" i="7"/>
  <c r="C6601" i="7"/>
  <c r="C6602" i="7"/>
  <c r="C6603" i="7"/>
  <c r="C6604" i="7"/>
  <c r="C6605" i="7"/>
  <c r="C6606" i="7"/>
  <c r="C6607" i="7"/>
  <c r="C6608" i="7"/>
  <c r="C6609" i="7"/>
  <c r="C6610" i="7"/>
  <c r="C6611" i="7"/>
  <c r="C6612" i="7"/>
  <c r="C6613" i="7"/>
  <c r="C6614" i="7"/>
  <c r="C6615" i="7"/>
  <c r="C6616" i="7"/>
  <c r="C6617" i="7"/>
  <c r="C6618" i="7"/>
  <c r="C6619" i="7"/>
  <c r="C6620" i="7"/>
  <c r="C6621" i="7"/>
  <c r="C6622" i="7"/>
  <c r="C6623" i="7"/>
  <c r="C6624" i="7"/>
  <c r="C6625" i="7"/>
  <c r="C6626" i="7"/>
  <c r="C6627" i="7"/>
  <c r="C6628" i="7"/>
  <c r="C6629" i="7"/>
  <c r="C6630" i="7"/>
  <c r="C6631" i="7"/>
  <c r="C6632" i="7"/>
  <c r="C6633" i="7"/>
  <c r="C6634" i="7"/>
  <c r="C6635" i="7"/>
  <c r="C6636" i="7"/>
  <c r="C6637" i="7"/>
  <c r="C6638" i="7"/>
  <c r="C6639" i="7"/>
  <c r="C6640" i="7"/>
  <c r="C6641" i="7"/>
  <c r="C6642" i="7"/>
  <c r="C6643" i="7"/>
  <c r="C6644" i="7"/>
  <c r="C6645" i="7"/>
  <c r="C6646" i="7"/>
  <c r="C6647" i="7"/>
  <c r="C6648" i="7"/>
  <c r="C6649" i="7"/>
  <c r="C6650" i="7"/>
  <c r="C6652" i="7"/>
  <c r="C6653" i="7"/>
  <c r="C6654" i="7"/>
  <c r="C6655" i="7"/>
  <c r="C6656" i="7"/>
  <c r="C6657" i="7"/>
  <c r="C6658" i="7"/>
  <c r="C6659" i="7"/>
  <c r="C6660" i="7"/>
  <c r="C6661" i="7"/>
  <c r="C6662" i="7"/>
  <c r="C6663" i="7"/>
  <c r="C6664" i="7"/>
  <c r="C6665" i="7"/>
  <c r="C6666" i="7"/>
  <c r="C6667" i="7"/>
  <c r="C6668" i="7"/>
  <c r="C6669" i="7"/>
  <c r="C6670" i="7"/>
  <c r="C6671" i="7"/>
  <c r="C6672" i="7"/>
  <c r="C6673" i="7"/>
  <c r="C6674" i="7"/>
  <c r="C6675" i="7"/>
  <c r="C6676" i="7"/>
  <c r="C6677" i="7"/>
  <c r="C6678" i="7"/>
  <c r="C6679" i="7"/>
  <c r="C6680" i="7"/>
  <c r="C6681" i="7"/>
  <c r="C6682" i="7"/>
  <c r="C6683" i="7"/>
  <c r="C6684" i="7"/>
  <c r="C6685" i="7"/>
  <c r="C6686" i="7"/>
  <c r="C6687" i="7"/>
  <c r="C6688" i="7"/>
  <c r="C6689" i="7"/>
  <c r="C6690" i="7"/>
  <c r="C6691" i="7"/>
  <c r="C6692" i="7"/>
  <c r="C6693" i="7"/>
  <c r="C6694" i="7"/>
  <c r="C6695" i="7"/>
  <c r="C6696" i="7"/>
  <c r="C6697" i="7"/>
  <c r="C6698" i="7"/>
  <c r="C6699" i="7"/>
  <c r="C6700" i="7"/>
  <c r="C6701" i="7"/>
  <c r="C6702" i="7"/>
  <c r="C6703" i="7"/>
  <c r="C6704" i="7"/>
  <c r="C6705" i="7"/>
  <c r="C6706" i="7"/>
  <c r="C6707" i="7"/>
  <c r="C6709" i="7"/>
  <c r="C6710" i="7"/>
  <c r="C6711" i="7"/>
  <c r="C6712" i="7"/>
  <c r="C6713" i="7"/>
  <c r="C6714" i="7"/>
  <c r="C6715" i="7"/>
  <c r="C6716" i="7"/>
  <c r="C6717" i="7"/>
  <c r="C6718" i="7"/>
  <c r="C6719" i="7"/>
  <c r="C6720" i="7"/>
  <c r="C6721" i="7"/>
  <c r="C6722" i="7"/>
  <c r="C6723" i="7"/>
  <c r="C6724" i="7"/>
  <c r="C6725" i="7"/>
  <c r="C6726" i="7"/>
  <c r="C6727" i="7"/>
  <c r="C6728" i="7"/>
  <c r="C6729" i="7"/>
  <c r="C6730" i="7"/>
  <c r="C6731" i="7"/>
  <c r="C6732" i="7"/>
  <c r="C6733" i="7"/>
  <c r="C6734" i="7"/>
  <c r="C6735" i="7"/>
  <c r="C6736" i="7"/>
  <c r="C6737" i="7"/>
  <c r="C6738" i="7"/>
  <c r="C6739" i="7"/>
  <c r="C6740" i="7"/>
  <c r="C6741" i="7"/>
  <c r="C6742" i="7"/>
  <c r="C6743" i="7"/>
  <c r="C6744" i="7"/>
  <c r="C6745" i="7"/>
  <c r="C6746" i="7"/>
  <c r="C6747" i="7"/>
  <c r="C6748" i="7"/>
  <c r="C6749" i="7"/>
  <c r="C6750" i="7"/>
  <c r="C6751" i="7"/>
  <c r="C6752" i="7"/>
  <c r="C6753" i="7"/>
  <c r="C6754" i="7"/>
  <c r="C6755" i="7"/>
  <c r="C6756" i="7"/>
  <c r="C6757" i="7"/>
  <c r="C6758" i="7"/>
  <c r="C6759" i="7"/>
  <c r="C6760" i="7"/>
  <c r="C6761" i="7"/>
  <c r="C6762" i="7"/>
  <c r="C6763" i="7"/>
  <c r="C6764" i="7"/>
  <c r="C6765" i="7"/>
  <c r="C6766" i="7"/>
  <c r="C6767" i="7"/>
  <c r="C6768" i="7"/>
  <c r="C6769" i="7"/>
  <c r="C6770" i="7"/>
  <c r="C6771" i="7"/>
  <c r="C6772" i="7"/>
  <c r="C6773" i="7"/>
  <c r="C6774" i="7"/>
  <c r="C6775" i="7"/>
  <c r="C6776" i="7"/>
  <c r="C6777" i="7"/>
  <c r="C6778" i="7"/>
  <c r="C6779" i="7"/>
  <c r="C6780" i="7"/>
  <c r="C6781" i="7"/>
  <c r="C6782" i="7"/>
  <c r="C6783" i="7"/>
  <c r="C6784" i="7"/>
  <c r="C6785" i="7"/>
  <c r="C6786" i="7"/>
  <c r="C6787" i="7"/>
  <c r="C6788" i="7"/>
  <c r="C6789" i="7"/>
  <c r="C6790" i="7"/>
  <c r="C6791" i="7"/>
  <c r="C6792" i="7"/>
  <c r="C6793" i="7"/>
  <c r="C6794" i="7"/>
  <c r="C6796" i="7"/>
  <c r="C6797" i="7"/>
  <c r="C6798" i="7"/>
  <c r="C6799" i="7"/>
  <c r="C6800" i="7"/>
  <c r="C6801" i="7"/>
  <c r="C6802" i="7"/>
  <c r="C6803" i="7"/>
  <c r="C6804" i="7"/>
  <c r="C6805" i="7"/>
  <c r="C6806" i="7"/>
  <c r="C6807" i="7"/>
  <c r="C6808" i="7"/>
  <c r="C6809" i="7"/>
  <c r="C6810" i="7"/>
  <c r="C6811" i="7"/>
  <c r="C6812" i="7"/>
  <c r="C6813" i="7"/>
  <c r="C6814" i="7"/>
  <c r="C6815" i="7"/>
  <c r="C6816" i="7"/>
  <c r="C6817" i="7"/>
  <c r="C6818" i="7"/>
  <c r="C6819" i="7"/>
  <c r="C6822" i="7"/>
  <c r="C6823" i="7"/>
  <c r="C6824" i="7"/>
  <c r="C6825" i="7"/>
  <c r="C6826" i="7"/>
  <c r="C6827" i="7"/>
  <c r="C6828" i="7"/>
  <c r="C6829" i="7"/>
  <c r="C6830" i="7"/>
  <c r="C6831" i="7"/>
  <c r="C6832" i="7"/>
  <c r="C6833" i="7"/>
  <c r="C6834" i="7"/>
  <c r="C6835" i="7"/>
  <c r="C6836" i="7"/>
  <c r="C6837" i="7"/>
  <c r="C6838" i="7"/>
  <c r="C6839" i="7"/>
  <c r="C6840" i="7"/>
  <c r="C6841" i="7"/>
  <c r="C6842" i="7"/>
  <c r="C6843" i="7"/>
  <c r="C6844" i="7"/>
  <c r="C6845" i="7"/>
  <c r="C6846" i="7"/>
  <c r="C6847" i="7"/>
  <c r="C6848" i="7"/>
  <c r="C6849" i="7"/>
  <c r="C6850" i="7"/>
  <c r="C6851" i="7"/>
  <c r="C6852" i="7"/>
  <c r="C6853" i="7"/>
  <c r="C6854" i="7"/>
  <c r="C6855" i="7"/>
  <c r="C6856" i="7"/>
  <c r="C6857" i="7"/>
  <c r="C6858" i="7"/>
  <c r="C6859" i="7"/>
  <c r="C6860" i="7"/>
  <c r="C6861" i="7"/>
  <c r="C6862" i="7"/>
  <c r="C6863" i="7"/>
  <c r="C6864" i="7"/>
  <c r="C6865" i="7"/>
  <c r="C6866" i="7"/>
  <c r="C6867" i="7"/>
  <c r="C6868" i="7"/>
  <c r="C6869" i="7"/>
  <c r="C6870" i="7"/>
  <c r="C6871" i="7"/>
  <c r="C6872" i="7"/>
  <c r="C6873" i="7"/>
  <c r="C6874" i="7"/>
  <c r="C6875" i="7"/>
  <c r="C6876" i="7"/>
  <c r="C6877" i="7"/>
  <c r="C6878" i="7"/>
  <c r="C6879" i="7"/>
  <c r="C6880" i="7"/>
  <c r="C6881" i="7"/>
  <c r="C6882" i="7"/>
  <c r="C6883" i="7"/>
  <c r="C6884" i="7"/>
  <c r="C6885" i="7"/>
  <c r="C6886" i="7"/>
  <c r="C6887" i="7"/>
  <c r="C6888" i="7"/>
  <c r="C6889" i="7"/>
  <c r="C6890" i="7"/>
  <c r="C6891" i="7"/>
  <c r="C6892" i="7"/>
  <c r="C6893" i="7"/>
  <c r="C6894" i="7"/>
  <c r="C6895" i="7"/>
  <c r="C6896" i="7"/>
  <c r="C6897" i="7"/>
  <c r="C6898" i="7"/>
  <c r="C6899" i="7"/>
  <c r="C6900" i="7"/>
  <c r="C6901" i="7"/>
  <c r="C6902" i="7"/>
  <c r="C6903" i="7"/>
  <c r="C6904" i="7"/>
  <c r="C6905" i="7"/>
  <c r="C6906" i="7"/>
  <c r="C6907" i="7"/>
  <c r="C6908" i="7"/>
  <c r="C6909" i="7"/>
  <c r="C6910" i="7"/>
  <c r="C6911" i="7"/>
  <c r="C6912" i="7"/>
  <c r="C6913" i="7"/>
  <c r="C6914" i="7"/>
  <c r="C6915" i="7"/>
  <c r="C6916" i="7"/>
  <c r="C6917" i="7"/>
  <c r="C6918" i="7"/>
  <c r="C6919" i="7"/>
  <c r="C6920" i="7"/>
  <c r="C6921" i="7"/>
  <c r="C6922" i="7"/>
  <c r="C6923" i="7"/>
  <c r="C6924" i="7"/>
  <c r="C6925" i="7"/>
  <c r="C6926" i="7"/>
  <c r="C6927" i="7"/>
  <c r="C6928" i="7"/>
  <c r="C6929" i="7"/>
  <c r="C6930" i="7"/>
  <c r="C6931" i="7"/>
  <c r="C6932" i="7"/>
  <c r="C6933" i="7"/>
  <c r="C6934" i="7"/>
  <c r="C6935" i="7"/>
  <c r="C6936" i="7"/>
  <c r="C6937" i="7"/>
  <c r="C6938" i="7"/>
  <c r="C6939" i="7"/>
  <c r="C6940" i="7"/>
  <c r="C6941" i="7"/>
  <c r="C6942" i="7"/>
  <c r="C6943" i="7"/>
  <c r="C6944" i="7"/>
  <c r="C6945" i="7"/>
  <c r="C6946" i="7"/>
  <c r="C6947" i="7"/>
  <c r="C6948" i="7"/>
  <c r="C6949" i="7"/>
  <c r="C6950" i="7"/>
  <c r="C6951" i="7"/>
  <c r="C6952" i="7"/>
  <c r="C6953" i="7"/>
  <c r="C6954" i="7"/>
  <c r="C6955" i="7"/>
  <c r="C6956" i="7"/>
  <c r="C6957" i="7"/>
  <c r="C6958" i="7"/>
  <c r="C6959" i="7"/>
  <c r="C6960" i="7"/>
  <c r="C6961" i="7"/>
  <c r="C6967" i="7"/>
  <c r="C6968" i="7"/>
  <c r="C6969" i="7"/>
  <c r="C6970" i="7"/>
  <c r="C6971" i="7"/>
  <c r="C6972" i="7"/>
  <c r="C6973" i="7"/>
  <c r="C6974" i="7"/>
  <c r="C6975" i="7"/>
  <c r="C6976" i="7"/>
  <c r="C6977" i="7"/>
  <c r="C6978" i="7"/>
  <c r="C6979" i="7"/>
  <c r="C6980" i="7"/>
  <c r="C6981" i="7"/>
  <c r="C6982" i="7"/>
  <c r="C6983" i="7"/>
  <c r="C6984" i="7"/>
  <c r="C6985" i="7"/>
  <c r="C6986" i="7"/>
  <c r="C6987" i="7"/>
  <c r="C6988" i="7"/>
  <c r="C6989" i="7"/>
  <c r="C6990" i="7"/>
  <c r="C6991" i="7"/>
  <c r="C6992" i="7"/>
  <c r="C6993" i="7"/>
  <c r="C6994" i="7"/>
  <c r="C6995" i="7"/>
  <c r="C6996" i="7"/>
  <c r="C6997" i="7"/>
  <c r="C6998" i="7"/>
  <c r="C6999" i="7"/>
  <c r="C7000" i="7"/>
  <c r="C7001" i="7"/>
  <c r="C7002" i="7"/>
  <c r="C7003" i="7"/>
  <c r="C7004" i="7"/>
  <c r="C7005" i="7"/>
  <c r="C7006" i="7"/>
  <c r="C7007" i="7"/>
  <c r="C7008" i="7"/>
  <c r="C7009" i="7"/>
  <c r="C7010" i="7"/>
  <c r="C7013" i="7"/>
  <c r="C7014" i="7"/>
  <c r="C7015" i="7"/>
  <c r="C7016" i="7"/>
  <c r="C7017" i="7"/>
  <c r="C7018" i="7"/>
  <c r="C7019" i="7"/>
  <c r="C7020" i="7"/>
  <c r="C7021" i="7"/>
  <c r="C7022" i="7"/>
  <c r="C7023" i="7"/>
  <c r="C7024" i="7"/>
  <c r="C7025" i="7"/>
  <c r="C7026" i="7"/>
  <c r="C7027" i="7"/>
  <c r="C7028" i="7"/>
  <c r="C7029" i="7"/>
  <c r="C7030" i="7"/>
  <c r="C7031" i="7"/>
  <c r="C7032" i="7"/>
  <c r="C7033" i="7"/>
  <c r="C7034" i="7"/>
  <c r="C7035" i="7"/>
  <c r="C7036" i="7"/>
  <c r="C7037" i="7"/>
  <c r="C7038" i="7"/>
  <c r="C7039" i="7"/>
  <c r="C7040" i="7"/>
  <c r="C7041" i="7"/>
  <c r="C7042" i="7"/>
  <c r="C7043" i="7"/>
  <c r="C7044" i="7"/>
  <c r="C7045" i="7"/>
  <c r="C7046" i="7"/>
  <c r="C7047" i="7"/>
  <c r="C7049" i="7"/>
  <c r="C7050" i="7"/>
  <c r="C7051" i="7"/>
  <c r="C7052" i="7"/>
  <c r="C7053" i="7"/>
  <c r="C7054" i="7"/>
  <c r="C7055" i="7"/>
  <c r="C7056" i="7"/>
  <c r="C7057" i="7"/>
  <c r="C7058" i="7"/>
  <c r="C7059" i="7"/>
  <c r="C7060" i="7"/>
  <c r="C7063" i="7"/>
  <c r="C7064" i="7"/>
  <c r="C7065" i="7"/>
  <c r="C7066" i="7"/>
  <c r="C7067" i="7"/>
  <c r="C7068" i="7"/>
  <c r="C7069" i="7"/>
  <c r="C7070" i="7"/>
  <c r="C7071" i="7"/>
  <c r="C7072" i="7"/>
  <c r="C7073" i="7"/>
  <c r="C7074" i="7"/>
  <c r="C7075" i="7"/>
  <c r="C7076" i="7"/>
  <c r="C7077" i="7"/>
  <c r="C7078" i="7"/>
  <c r="C7079" i="7"/>
  <c r="C7080" i="7"/>
  <c r="C7081" i="7"/>
  <c r="C7082" i="7"/>
  <c r="C7083" i="7"/>
  <c r="C7084" i="7"/>
  <c r="C7085" i="7"/>
  <c r="C7086" i="7"/>
  <c r="C7087" i="7"/>
  <c r="C7088" i="7"/>
  <c r="C7089" i="7"/>
  <c r="C7090" i="7"/>
  <c r="C7091" i="7"/>
  <c r="C7092" i="7"/>
  <c r="C7093" i="7"/>
  <c r="C7094" i="7"/>
  <c r="C7095" i="7"/>
  <c r="C7096" i="7"/>
  <c r="C7097" i="7"/>
  <c r="C7098" i="7"/>
  <c r="C7099" i="7"/>
  <c r="C7100" i="7"/>
  <c r="C7101" i="7"/>
  <c r="C7102" i="7"/>
  <c r="C7103" i="7"/>
  <c r="C7104" i="7"/>
  <c r="C7105" i="7"/>
  <c r="C7106" i="7"/>
  <c r="C7107" i="7"/>
  <c r="C7108" i="7"/>
  <c r="C7109" i="7"/>
  <c r="C7110" i="7"/>
  <c r="C7111" i="7"/>
  <c r="C7112" i="7"/>
  <c r="C7113" i="7"/>
  <c r="C7114" i="7"/>
  <c r="C7115" i="7"/>
  <c r="C7116" i="7"/>
  <c r="C7117" i="7"/>
  <c r="C7118" i="7"/>
  <c r="C7119" i="7"/>
  <c r="C7120" i="7"/>
  <c r="C7121" i="7"/>
  <c r="C7122" i="7"/>
  <c r="C7123" i="7"/>
  <c r="C7124" i="7"/>
  <c r="C7125" i="7"/>
  <c r="C7126" i="7"/>
  <c r="C7127" i="7"/>
  <c r="C7128" i="7"/>
  <c r="C7129" i="7"/>
  <c r="C7130" i="7"/>
  <c r="C7131" i="7"/>
  <c r="C7132" i="7"/>
  <c r="C7133" i="7"/>
  <c r="C7134" i="7"/>
  <c r="C7135" i="7"/>
  <c r="C7136" i="7"/>
  <c r="C7137" i="7"/>
  <c r="C7138" i="7"/>
  <c r="C7139" i="7"/>
  <c r="C7140" i="7"/>
  <c r="C7141" i="7"/>
  <c r="C7142" i="7"/>
  <c r="C7143" i="7"/>
  <c r="C7144" i="7"/>
  <c r="C7145" i="7"/>
  <c r="C7146" i="7"/>
  <c r="C7147" i="7"/>
  <c r="C7148" i="7"/>
  <c r="C7149" i="7"/>
  <c r="C7150" i="7"/>
  <c r="C7151" i="7"/>
  <c r="C7152" i="7"/>
  <c r="C7153" i="7"/>
  <c r="C7154" i="7"/>
  <c r="C7155" i="7"/>
  <c r="C7156" i="7"/>
  <c r="C7157" i="7"/>
  <c r="C7158" i="7"/>
  <c r="C7159" i="7"/>
  <c r="C7160" i="7"/>
  <c r="C7161" i="7"/>
  <c r="C7162" i="7"/>
  <c r="C7163" i="7"/>
  <c r="C7164" i="7"/>
  <c r="C7165" i="7"/>
  <c r="C7166" i="7"/>
  <c r="C7167" i="7"/>
  <c r="C7168" i="7"/>
  <c r="C7169" i="7"/>
  <c r="C7170" i="7"/>
  <c r="C7171" i="7"/>
  <c r="C7172" i="7"/>
  <c r="C7173" i="7"/>
  <c r="C7174" i="7"/>
  <c r="C7175" i="7"/>
  <c r="C7176" i="7"/>
  <c r="C7177" i="7"/>
  <c r="C7178" i="7"/>
  <c r="C7179" i="7"/>
  <c r="C7180" i="7"/>
  <c r="C7181" i="7"/>
  <c r="C7182" i="7"/>
  <c r="C7183" i="7"/>
  <c r="C7184" i="7"/>
  <c r="C7185" i="7"/>
  <c r="C7186" i="7"/>
  <c r="C7187" i="7"/>
  <c r="C7188" i="7"/>
  <c r="C7189" i="7"/>
  <c r="C7190" i="7"/>
  <c r="C7191" i="7"/>
  <c r="C7192" i="7"/>
  <c r="C7193" i="7"/>
  <c r="C7194" i="7"/>
  <c r="C7195" i="7"/>
  <c r="C7196" i="7"/>
  <c r="C7197" i="7"/>
  <c r="C7198" i="7"/>
  <c r="C7199" i="7"/>
  <c r="C7200" i="7"/>
  <c r="C7201" i="7"/>
  <c r="C7202" i="7"/>
  <c r="C7203" i="7"/>
  <c r="C7204" i="7"/>
  <c r="C7205" i="7"/>
  <c r="C7206" i="7"/>
  <c r="C7207" i="7"/>
  <c r="C7208" i="7"/>
  <c r="C7209" i="7"/>
  <c r="C7210" i="7"/>
  <c r="C7211" i="7"/>
  <c r="C7212" i="7"/>
  <c r="C7213" i="7"/>
  <c r="C7214" i="7"/>
  <c r="C7215" i="7"/>
  <c r="C7216" i="7"/>
  <c r="C7217" i="7"/>
  <c r="C7218" i="7"/>
  <c r="C7219" i="7"/>
  <c r="C7220" i="7"/>
  <c r="C7221" i="7"/>
  <c r="C7222" i="7"/>
  <c r="C7223" i="7"/>
  <c r="C7224" i="7"/>
  <c r="C7225" i="7"/>
  <c r="C7226" i="7"/>
  <c r="C7227" i="7"/>
  <c r="C7228" i="7"/>
  <c r="C7229" i="7"/>
  <c r="C7230" i="7"/>
  <c r="C7231" i="7"/>
  <c r="C7232" i="7"/>
  <c r="C7233" i="7"/>
  <c r="C7234" i="7"/>
  <c r="C7235" i="7"/>
  <c r="C7236" i="7"/>
  <c r="C7237" i="7"/>
  <c r="C7238" i="7"/>
  <c r="C7239" i="7"/>
  <c r="C7240" i="7"/>
  <c r="C7241" i="7"/>
  <c r="C7242" i="7"/>
  <c r="C7243" i="7"/>
  <c r="C7244" i="7"/>
  <c r="C7245" i="7"/>
  <c r="C7246" i="7"/>
  <c r="C7247" i="7"/>
  <c r="C7248" i="7"/>
  <c r="C7249" i="7"/>
  <c r="C7250" i="7"/>
  <c r="C7251" i="7"/>
  <c r="C7252" i="7"/>
  <c r="C7253" i="7"/>
  <c r="C7254" i="7"/>
  <c r="C7255" i="7"/>
  <c r="C7256" i="7"/>
  <c r="C7257" i="7"/>
  <c r="C7258" i="7"/>
  <c r="C7259" i="7"/>
  <c r="C7260" i="7"/>
  <c r="C7261" i="7"/>
  <c r="C7262" i="7"/>
  <c r="C7263" i="7"/>
  <c r="C7264" i="7"/>
  <c r="C7265" i="7"/>
  <c r="C7266" i="7"/>
  <c r="C7267" i="7"/>
  <c r="C7268" i="7"/>
  <c r="C7269" i="7"/>
  <c r="C7270" i="7"/>
  <c r="C7271" i="7"/>
  <c r="C7272" i="7"/>
  <c r="C7273" i="7"/>
  <c r="C7274" i="7"/>
  <c r="C7275" i="7"/>
  <c r="C7276" i="7"/>
  <c r="C7277" i="7"/>
  <c r="C7278" i="7"/>
  <c r="C7279" i="7"/>
  <c r="C7280" i="7"/>
  <c r="C7281" i="7"/>
  <c r="C7282" i="7"/>
  <c r="C7283" i="7"/>
  <c r="C7284" i="7"/>
  <c r="C7285" i="7"/>
  <c r="C7286" i="7"/>
  <c r="C7287" i="7"/>
  <c r="C7288" i="7"/>
  <c r="C7289" i="7"/>
  <c r="C7290" i="7"/>
  <c r="C7291" i="7"/>
  <c r="C7292" i="7"/>
  <c r="C7293" i="7"/>
  <c r="C7294" i="7"/>
  <c r="C7295" i="7"/>
  <c r="C7296" i="7"/>
  <c r="C7297" i="7"/>
  <c r="C7298" i="7"/>
  <c r="C7299" i="7"/>
  <c r="C7300" i="7"/>
  <c r="C7301" i="7"/>
  <c r="C7302" i="7"/>
  <c r="C7303" i="7"/>
  <c r="C7304" i="7"/>
  <c r="C7305" i="7"/>
  <c r="C7306" i="7"/>
  <c r="C7307" i="7"/>
  <c r="C7308" i="7"/>
  <c r="C7309" i="7"/>
  <c r="C7310" i="7"/>
  <c r="C7311" i="7"/>
  <c r="C7312" i="7"/>
  <c r="C7313" i="7"/>
  <c r="C7314" i="7"/>
  <c r="C7315" i="7"/>
  <c r="C7316" i="7"/>
  <c r="C7317" i="7"/>
  <c r="C7318" i="7"/>
  <c r="C7319" i="7"/>
  <c r="C7320" i="7"/>
  <c r="C7321" i="7"/>
  <c r="C7322" i="7"/>
  <c r="C7323" i="7"/>
  <c r="C7324" i="7"/>
  <c r="C7325" i="7"/>
  <c r="C7329" i="7"/>
  <c r="C7330" i="7"/>
  <c r="C7331" i="7"/>
  <c r="C7332" i="7"/>
  <c r="C7333" i="7"/>
  <c r="C7334" i="7"/>
  <c r="C7335" i="7"/>
  <c r="C7336" i="7"/>
  <c r="C7337" i="7"/>
  <c r="C7338" i="7"/>
  <c r="C7339" i="7"/>
  <c r="C7340" i="7"/>
  <c r="C7341" i="7"/>
  <c r="C7342" i="7"/>
  <c r="C7343" i="7"/>
  <c r="C7344" i="7"/>
  <c r="C7345" i="7"/>
  <c r="C7346" i="7"/>
  <c r="C7347" i="7"/>
  <c r="C7348" i="7"/>
  <c r="C7349" i="7"/>
  <c r="C7350" i="7"/>
  <c r="C7351" i="7"/>
  <c r="C7352" i="7"/>
  <c r="C7353" i="7"/>
  <c r="C7354" i="7"/>
  <c r="C7355" i="7"/>
  <c r="C7356" i="7"/>
  <c r="C7357" i="7"/>
  <c r="C7358" i="7"/>
  <c r="C7359" i="7"/>
  <c r="C7360" i="7"/>
  <c r="C7361" i="7"/>
  <c r="C7362" i="7"/>
  <c r="C7363" i="7"/>
  <c r="C7364" i="7"/>
  <c r="C7365" i="7"/>
  <c r="C7366" i="7"/>
  <c r="C7367" i="7"/>
  <c r="C7368" i="7"/>
  <c r="C7369" i="7"/>
  <c r="C7370" i="7"/>
  <c r="C7371" i="7"/>
  <c r="C7372" i="7"/>
  <c r="C7373" i="7"/>
  <c r="C7374" i="7"/>
  <c r="C7375" i="7"/>
  <c r="C7376" i="7"/>
  <c r="C7377" i="7"/>
  <c r="C7378" i="7"/>
  <c r="C7379" i="7"/>
  <c r="C7380" i="7"/>
  <c r="C7381" i="7"/>
  <c r="C7382" i="7"/>
  <c r="C7383" i="7"/>
  <c r="C7384" i="7"/>
  <c r="C7385" i="7"/>
  <c r="C7386" i="7"/>
  <c r="C7387" i="7"/>
  <c r="C7388" i="7"/>
  <c r="C7389" i="7"/>
  <c r="C7390" i="7"/>
  <c r="C7391" i="7"/>
  <c r="C7392" i="7"/>
  <c r="C7393" i="7"/>
  <c r="C7394" i="7"/>
  <c r="C7395" i="7"/>
  <c r="C7396" i="7"/>
  <c r="C7397" i="7"/>
  <c r="C7398" i="7"/>
  <c r="C7399" i="7"/>
  <c r="C7400" i="7"/>
  <c r="C7401" i="7"/>
  <c r="C7402" i="7"/>
  <c r="C7403" i="7"/>
  <c r="C7404" i="7"/>
  <c r="C7405" i="7"/>
  <c r="C7406" i="7"/>
  <c r="C7407" i="7"/>
  <c r="C7408" i="7"/>
  <c r="C7409" i="7"/>
  <c r="C7410" i="7"/>
  <c r="C7411" i="7"/>
  <c r="C7412" i="7"/>
  <c r="C7413" i="7"/>
  <c r="C7414" i="7"/>
  <c r="C7415" i="7"/>
  <c r="C7416" i="7"/>
  <c r="C7417" i="7"/>
  <c r="C7418" i="7"/>
  <c r="C7419" i="7"/>
  <c r="C7420" i="7"/>
  <c r="C7421" i="7"/>
  <c r="C7422" i="7"/>
  <c r="C7423" i="7"/>
  <c r="C7424" i="7"/>
  <c r="C7425" i="7"/>
  <c r="C7426" i="7"/>
  <c r="C7427" i="7"/>
  <c r="C7428" i="7"/>
  <c r="C7429" i="7"/>
  <c r="C7430" i="7"/>
  <c r="C7431" i="7"/>
  <c r="C7432" i="7"/>
  <c r="C7433" i="7"/>
  <c r="C7434" i="7"/>
  <c r="C7435" i="7"/>
  <c r="C7436" i="7"/>
  <c r="C7437" i="7"/>
  <c r="C7438" i="7"/>
  <c r="C7439" i="7"/>
  <c r="C7440" i="7"/>
  <c r="C7441" i="7"/>
  <c r="C7442" i="7"/>
  <c r="C7443" i="7"/>
  <c r="C7444" i="7"/>
  <c r="C7445" i="7"/>
  <c r="C7446" i="7"/>
  <c r="C7447" i="7"/>
  <c r="C7448" i="7"/>
  <c r="C7449" i="7"/>
  <c r="C7450" i="7"/>
  <c r="C7451" i="7"/>
  <c r="C7452" i="7"/>
  <c r="C7453" i="7"/>
  <c r="C7454" i="7"/>
  <c r="C7455" i="7"/>
  <c r="C7456" i="7"/>
  <c r="C7457" i="7"/>
  <c r="C7458" i="7"/>
  <c r="C7459" i="7"/>
  <c r="C7460" i="7"/>
  <c r="C7461" i="7"/>
  <c r="C7462" i="7"/>
  <c r="C7464" i="7"/>
  <c r="C7465" i="7"/>
  <c r="C7466" i="7"/>
  <c r="C7467" i="7"/>
  <c r="C7468" i="7"/>
  <c r="C7469" i="7"/>
  <c r="C7470" i="7"/>
  <c r="C7471" i="7"/>
  <c r="C7472" i="7"/>
  <c r="C7473" i="7"/>
  <c r="C7474" i="7"/>
  <c r="C7475" i="7"/>
  <c r="C7476" i="7"/>
  <c r="C7477" i="7"/>
  <c r="C7478" i="7"/>
  <c r="C7479" i="7"/>
  <c r="C7480" i="7"/>
  <c r="C7481" i="7"/>
  <c r="C7482" i="7"/>
  <c r="C7483" i="7"/>
  <c r="C7484" i="7"/>
  <c r="C7485" i="7"/>
  <c r="C7486" i="7"/>
  <c r="C7487" i="7"/>
  <c r="C7488" i="7"/>
  <c r="C7489" i="7"/>
  <c r="C7490" i="7"/>
  <c r="C7491" i="7"/>
  <c r="C7492" i="7"/>
  <c r="C7493" i="7"/>
  <c r="C7494" i="7"/>
  <c r="C7495" i="7"/>
  <c r="C7496" i="7"/>
  <c r="C7497" i="7"/>
  <c r="C7498" i="7"/>
  <c r="C7499" i="7"/>
  <c r="C7500" i="7"/>
  <c r="C7501" i="7"/>
  <c r="C7502" i="7"/>
  <c r="C7503" i="7"/>
  <c r="C7504" i="7"/>
  <c r="C7505" i="7"/>
  <c r="C7506" i="7"/>
  <c r="C7507" i="7"/>
  <c r="C7508" i="7"/>
  <c r="C7509" i="7"/>
  <c r="C7510" i="7"/>
  <c r="C7511" i="7"/>
  <c r="C7512" i="7"/>
  <c r="C7513" i="7"/>
  <c r="C7514" i="7"/>
  <c r="C7515" i="7"/>
  <c r="C7516" i="7"/>
  <c r="C7517" i="7"/>
  <c r="C7518" i="7"/>
  <c r="C7519" i="7"/>
  <c r="C7520" i="7"/>
  <c r="C7521" i="7"/>
  <c r="C7522" i="7"/>
  <c r="C7523" i="7"/>
  <c r="C7524" i="7"/>
  <c r="C7525" i="7"/>
  <c r="C7526" i="7"/>
  <c r="C7527" i="7"/>
  <c r="C7528" i="7"/>
  <c r="C7529" i="7"/>
  <c r="C7530" i="7"/>
  <c r="C7531" i="7"/>
  <c r="C7532" i="7"/>
  <c r="C7533" i="7"/>
  <c r="C7534" i="7"/>
  <c r="C7535" i="7"/>
  <c r="C7536" i="7"/>
  <c r="C7537" i="7"/>
  <c r="C7538" i="7"/>
  <c r="C7539" i="7"/>
  <c r="C7540" i="7"/>
  <c r="C7541" i="7"/>
  <c r="C7542" i="7"/>
  <c r="C7543" i="7"/>
  <c r="C7544" i="7"/>
  <c r="C7545" i="7"/>
  <c r="C7546" i="7"/>
  <c r="C7547" i="7"/>
  <c r="C7548" i="7"/>
  <c r="C7549" i="7"/>
  <c r="C7550" i="7"/>
  <c r="C7551" i="7"/>
  <c r="C7552" i="7"/>
  <c r="C7553" i="7"/>
  <c r="C7554" i="7"/>
  <c r="C7555" i="7"/>
  <c r="C7556" i="7"/>
  <c r="C7557" i="7"/>
  <c r="C7558" i="7"/>
  <c r="C7559" i="7"/>
  <c r="C7560" i="7"/>
  <c r="C7561" i="7"/>
  <c r="C7562" i="7"/>
  <c r="C7563" i="7"/>
  <c r="C7564" i="7"/>
  <c r="C7565" i="7"/>
  <c r="C7566" i="7"/>
  <c r="C7567" i="7"/>
  <c r="C7568" i="7"/>
  <c r="C7569" i="7"/>
  <c r="C7570" i="7"/>
  <c r="C7571" i="7"/>
  <c r="C7572" i="7"/>
  <c r="C7573" i="7"/>
  <c r="C7574" i="7"/>
  <c r="C7575" i="7"/>
  <c r="C7576" i="7"/>
  <c r="C7577" i="7"/>
  <c r="C7578" i="7"/>
  <c r="C7579" i="7"/>
  <c r="C7580" i="7"/>
  <c r="C7581" i="7"/>
  <c r="C7582" i="7"/>
  <c r="C7583" i="7"/>
  <c r="C7584" i="7"/>
  <c r="C7585" i="7"/>
  <c r="C7586" i="7"/>
  <c r="C7587" i="7"/>
  <c r="C7588" i="7"/>
  <c r="C7589" i="7"/>
  <c r="C7590" i="7"/>
  <c r="C7591" i="7"/>
  <c r="C7592" i="7"/>
  <c r="C7593" i="7"/>
  <c r="C7594" i="7"/>
  <c r="C7595" i="7"/>
  <c r="C7596" i="7"/>
  <c r="C7597" i="7"/>
  <c r="C7598" i="7"/>
  <c r="C7599" i="7"/>
  <c r="C7600" i="7"/>
  <c r="C7601" i="7"/>
  <c r="C7602" i="7"/>
  <c r="C7603" i="7"/>
  <c r="C7604" i="7"/>
  <c r="C7605" i="7"/>
  <c r="C7606" i="7"/>
  <c r="C7607" i="7"/>
  <c r="C7608" i="7"/>
  <c r="C7609" i="7"/>
  <c r="C7610" i="7"/>
  <c r="C7611" i="7"/>
  <c r="C7612" i="7"/>
  <c r="C7613" i="7"/>
  <c r="C7614" i="7"/>
  <c r="C7615" i="7"/>
  <c r="C7616" i="7"/>
  <c r="C7617" i="7"/>
  <c r="C7618" i="7"/>
  <c r="C7619" i="7"/>
  <c r="C7620" i="7"/>
  <c r="C7621" i="7"/>
  <c r="C7622" i="7"/>
  <c r="C7623" i="7"/>
  <c r="C7624" i="7"/>
  <c r="C7625" i="7"/>
  <c r="C7626" i="7"/>
  <c r="C7627" i="7"/>
  <c r="C7628" i="7"/>
  <c r="C7629" i="7"/>
  <c r="C7630" i="7"/>
  <c r="C7631" i="7"/>
  <c r="C7632" i="7"/>
  <c r="C7633" i="7"/>
  <c r="C7634" i="7"/>
  <c r="C7635" i="7"/>
  <c r="C7636" i="7"/>
  <c r="C7637" i="7"/>
  <c r="C7638" i="7"/>
  <c r="C7639" i="7"/>
  <c r="C7640" i="7"/>
  <c r="C7641" i="7"/>
  <c r="C7642" i="7"/>
  <c r="C7643" i="7"/>
  <c r="C7644" i="7"/>
  <c r="C7645" i="7"/>
  <c r="C7646" i="7"/>
  <c r="C7647" i="7"/>
  <c r="C7648" i="7"/>
  <c r="C7649" i="7"/>
  <c r="C7650" i="7"/>
  <c r="C7651" i="7"/>
  <c r="C7652" i="7"/>
  <c r="C7653" i="7"/>
  <c r="C7654" i="7"/>
  <c r="C7655" i="7"/>
  <c r="C7656" i="7"/>
  <c r="C7657" i="7"/>
  <c r="C7658" i="7"/>
  <c r="C7659" i="7"/>
  <c r="C7660" i="7"/>
  <c r="C7661" i="7"/>
  <c r="C7662" i="7"/>
  <c r="C7663" i="7"/>
  <c r="C7664" i="7"/>
  <c r="C7665" i="7"/>
  <c r="C7666" i="7"/>
  <c r="C7667" i="7"/>
  <c r="C7668" i="7"/>
  <c r="C7669" i="7"/>
  <c r="C7670" i="7"/>
  <c r="C7671" i="7"/>
  <c r="C7672" i="7"/>
  <c r="C7673" i="7"/>
  <c r="C7674" i="7"/>
  <c r="C7675" i="7"/>
  <c r="C7676" i="7"/>
  <c r="C7677" i="7"/>
  <c r="C7678" i="7"/>
  <c r="C7679" i="7"/>
  <c r="C7680" i="7"/>
  <c r="C7681" i="7"/>
  <c r="C7682" i="7"/>
  <c r="C7683" i="7"/>
  <c r="C7684" i="7"/>
  <c r="C7685" i="7"/>
  <c r="C7686" i="7"/>
  <c r="C7687" i="7"/>
  <c r="C7688" i="7"/>
  <c r="C7689" i="7"/>
  <c r="C7690" i="7"/>
  <c r="C7691" i="7"/>
  <c r="C7692" i="7"/>
  <c r="C7693" i="7"/>
  <c r="C7694" i="7"/>
  <c r="C7695" i="7"/>
  <c r="C7696" i="7"/>
  <c r="C7697" i="7"/>
  <c r="C7698" i="7"/>
  <c r="C7699" i="7"/>
  <c r="C7700" i="7"/>
  <c r="C7701" i="7"/>
  <c r="C7702" i="7"/>
  <c r="C7703" i="7"/>
  <c r="C7704" i="7"/>
  <c r="C7705" i="7"/>
  <c r="C7706" i="7"/>
  <c r="C7707" i="7"/>
  <c r="C7708" i="7"/>
  <c r="C7709" i="7"/>
  <c r="C7710" i="7"/>
  <c r="C7711" i="7"/>
  <c r="C7712" i="7"/>
  <c r="C7713" i="7"/>
  <c r="C7714" i="7"/>
  <c r="C7715" i="7"/>
  <c r="C7716" i="7"/>
  <c r="C7717" i="7"/>
  <c r="C7718" i="7"/>
  <c r="C7719" i="7"/>
  <c r="C7720" i="7"/>
  <c r="C7721" i="7"/>
  <c r="C7722" i="7"/>
  <c r="C7723" i="7"/>
  <c r="C7724" i="7"/>
  <c r="C7725" i="7"/>
  <c r="C7726" i="7"/>
  <c r="C7727" i="7"/>
  <c r="C7728" i="7"/>
  <c r="C7729" i="7"/>
  <c r="C7730" i="7"/>
  <c r="C7731" i="7"/>
  <c r="C7732" i="7"/>
  <c r="C7733" i="7"/>
  <c r="C7734" i="7"/>
  <c r="C7735" i="7"/>
  <c r="C7736" i="7"/>
  <c r="C7737" i="7"/>
  <c r="C7738" i="7"/>
  <c r="C7739" i="7"/>
  <c r="C7740" i="7"/>
  <c r="C7741" i="7"/>
  <c r="C7742" i="7"/>
  <c r="C7743" i="7"/>
  <c r="C7744" i="7"/>
  <c r="C7745" i="7"/>
  <c r="C7746" i="7"/>
  <c r="C7747" i="7"/>
  <c r="C7748" i="7"/>
  <c r="C7749" i="7"/>
  <c r="C7750" i="7"/>
  <c r="C7751" i="7"/>
  <c r="C7752" i="7"/>
  <c r="C7753" i="7"/>
  <c r="C7754" i="7"/>
  <c r="C7755" i="7"/>
  <c r="C7756" i="7"/>
  <c r="C7757" i="7"/>
  <c r="C7758" i="7"/>
  <c r="C7759" i="7"/>
  <c r="C7760" i="7"/>
  <c r="C7761" i="7"/>
  <c r="C7762" i="7"/>
  <c r="C7763" i="7"/>
  <c r="C7764" i="7"/>
  <c r="C7765" i="7"/>
  <c r="C7766" i="7"/>
  <c r="C7767" i="7"/>
  <c r="C7768" i="7"/>
  <c r="C7769" i="7"/>
  <c r="C7770" i="7"/>
  <c r="C7771" i="7"/>
  <c r="C7772" i="7"/>
  <c r="C7773" i="7"/>
  <c r="C7774" i="7"/>
  <c r="C7775" i="7"/>
  <c r="C7776" i="7"/>
  <c r="C7777" i="7"/>
  <c r="C7778" i="7"/>
  <c r="C7779" i="7"/>
  <c r="C7780" i="7"/>
  <c r="C7781" i="7"/>
  <c r="C7782" i="7"/>
  <c r="C7783" i="7"/>
  <c r="C7784" i="7"/>
  <c r="C7785" i="7"/>
  <c r="C7786" i="7"/>
  <c r="C7787" i="7"/>
  <c r="C7788" i="7"/>
  <c r="C7789" i="7"/>
  <c r="C7790" i="7"/>
  <c r="C7791" i="7"/>
  <c r="C7792" i="7"/>
  <c r="C7793" i="7"/>
  <c r="C7794" i="7"/>
  <c r="C7795" i="7"/>
  <c r="C7796" i="7"/>
  <c r="C7797" i="7"/>
  <c r="C7798" i="7"/>
  <c r="C7799" i="7"/>
  <c r="C7800" i="7"/>
  <c r="C7801" i="7"/>
  <c r="C7803" i="7"/>
  <c r="C7804" i="7"/>
  <c r="C7805" i="7"/>
  <c r="C7806" i="7"/>
  <c r="C7807" i="7"/>
  <c r="C7808" i="7"/>
  <c r="C7809" i="7"/>
  <c r="C7810" i="7"/>
  <c r="C7811" i="7"/>
  <c r="C7812" i="7"/>
  <c r="C7813" i="7"/>
  <c r="C7814" i="7"/>
  <c r="C7815" i="7"/>
  <c r="C7816" i="7"/>
  <c r="C7817" i="7"/>
  <c r="C7818" i="7"/>
  <c r="C7819" i="7"/>
  <c r="C7820" i="7"/>
  <c r="C7821" i="7"/>
  <c r="C7822" i="7"/>
  <c r="C7823" i="7"/>
  <c r="C7824" i="7"/>
  <c r="C7825" i="7"/>
  <c r="C7826" i="7"/>
  <c r="C7827" i="7"/>
  <c r="C7828" i="7"/>
  <c r="C7829" i="7"/>
  <c r="C7830" i="7"/>
  <c r="C7831" i="7"/>
  <c r="C7832" i="7"/>
  <c r="C7833" i="7"/>
  <c r="C7834" i="7"/>
  <c r="C7835" i="7"/>
  <c r="C7836" i="7"/>
  <c r="C7837" i="7"/>
  <c r="C7838" i="7"/>
  <c r="C7839" i="7"/>
  <c r="C7840" i="7"/>
  <c r="C7841" i="7"/>
  <c r="C7842" i="7"/>
  <c r="C7843" i="7"/>
  <c r="C7844" i="7"/>
  <c r="C7845" i="7"/>
  <c r="C7846" i="7"/>
  <c r="C7847" i="7"/>
  <c r="C7848" i="7"/>
  <c r="C7849" i="7"/>
  <c r="C7850" i="7"/>
  <c r="C7851" i="7"/>
  <c r="C7852" i="7"/>
  <c r="C7853" i="7"/>
  <c r="C7854" i="7"/>
  <c r="C7855" i="7"/>
  <c r="C7856" i="7"/>
  <c r="C7857" i="7"/>
  <c r="C7858" i="7"/>
  <c r="C7859" i="7"/>
  <c r="C7860" i="7"/>
  <c r="C7861" i="7"/>
  <c r="C7862" i="7"/>
  <c r="C7863" i="7"/>
  <c r="C7864" i="7"/>
  <c r="C7865" i="7"/>
  <c r="C7866" i="7"/>
  <c r="C7867" i="7"/>
  <c r="C7868" i="7"/>
  <c r="C7869" i="7"/>
  <c r="C7870" i="7"/>
  <c r="C7871" i="7"/>
  <c r="C7872" i="7"/>
  <c r="C7873" i="7"/>
  <c r="C7874" i="7"/>
  <c r="C7875" i="7"/>
  <c r="C7876" i="7"/>
  <c r="C7877" i="7"/>
  <c r="C7878" i="7"/>
  <c r="C7879" i="7"/>
  <c r="C7880" i="7"/>
  <c r="C7881" i="7"/>
  <c r="C7882" i="7"/>
  <c r="C7884" i="7"/>
  <c r="C7885" i="7"/>
  <c r="C7886" i="7"/>
  <c r="C7887" i="7"/>
  <c r="C7888" i="7"/>
  <c r="C7889" i="7"/>
  <c r="C7890" i="7"/>
  <c r="C7891" i="7"/>
  <c r="C7892" i="7"/>
  <c r="C7893" i="7"/>
  <c r="C7894" i="7"/>
  <c r="C7895" i="7"/>
  <c r="C7896" i="7"/>
  <c r="C7897" i="7"/>
  <c r="C7898" i="7"/>
  <c r="C7899" i="7"/>
  <c r="C7900" i="7"/>
  <c r="C7901" i="7"/>
  <c r="C7902" i="7"/>
  <c r="C7903" i="7"/>
  <c r="C7904" i="7"/>
  <c r="C7905" i="7"/>
  <c r="C7906" i="7"/>
  <c r="C7907" i="7"/>
  <c r="C7908" i="7"/>
  <c r="C7909" i="7"/>
  <c r="C7910" i="7"/>
  <c r="C7911" i="7"/>
  <c r="C7912" i="7"/>
  <c r="C7913" i="7"/>
  <c r="C7914" i="7"/>
  <c r="C7915" i="7"/>
  <c r="C7916" i="7"/>
  <c r="C7917" i="7"/>
  <c r="C7918" i="7"/>
  <c r="C7919" i="7"/>
  <c r="C7920" i="7"/>
  <c r="C7921" i="7"/>
  <c r="C7922" i="7"/>
  <c r="C7923" i="7"/>
  <c r="C7924" i="7"/>
  <c r="C7925" i="7"/>
  <c r="C7926" i="7"/>
  <c r="C7927" i="7"/>
  <c r="C7928" i="7"/>
  <c r="C7929" i="7"/>
  <c r="C7930" i="7"/>
  <c r="C7931" i="7"/>
  <c r="C7932" i="7"/>
  <c r="C7933" i="7"/>
  <c r="C7934" i="7"/>
  <c r="C7935" i="7"/>
  <c r="C7936" i="7"/>
  <c r="C7937" i="7"/>
  <c r="C7938" i="7"/>
  <c r="C7939" i="7"/>
  <c r="C7940" i="7"/>
  <c r="C7941" i="7"/>
  <c r="C7942" i="7"/>
  <c r="C7943" i="7"/>
  <c r="C7944" i="7"/>
  <c r="C7945" i="7"/>
  <c r="C7946" i="7"/>
  <c r="C7947" i="7"/>
  <c r="C7948" i="7"/>
  <c r="C7949" i="7"/>
  <c r="C7950" i="7"/>
  <c r="C7951" i="7"/>
  <c r="C7952" i="7"/>
  <c r="C7953" i="7"/>
  <c r="C7954" i="7"/>
  <c r="C7955" i="7"/>
  <c r="C7956" i="7"/>
  <c r="C7957" i="7"/>
  <c r="C7958" i="7"/>
  <c r="C7959" i="7"/>
  <c r="C7960" i="7"/>
  <c r="C7961" i="7"/>
  <c r="C7962" i="7"/>
  <c r="C7963" i="7"/>
  <c r="C7964" i="7"/>
  <c r="C7965" i="7"/>
  <c r="C7966" i="7"/>
  <c r="C7967" i="7"/>
  <c r="C7968" i="7"/>
  <c r="C7969" i="7"/>
  <c r="C7970" i="7"/>
  <c r="C7971" i="7"/>
  <c r="C7972" i="7"/>
  <c r="C7973" i="7"/>
  <c r="C7974" i="7"/>
  <c r="C7975" i="7"/>
  <c r="C7976" i="7"/>
  <c r="C7977" i="7"/>
  <c r="C7978" i="7"/>
  <c r="C7979" i="7"/>
  <c r="C7980" i="7"/>
  <c r="C7981" i="7"/>
  <c r="C7982" i="7"/>
  <c r="C7983" i="7"/>
  <c r="C7984" i="7"/>
  <c r="C7985" i="7"/>
  <c r="C7986" i="7"/>
  <c r="C7987" i="7"/>
  <c r="C7988" i="7"/>
  <c r="C7989" i="7"/>
  <c r="C7990" i="7"/>
  <c r="C7991" i="7"/>
  <c r="C7992" i="7"/>
  <c r="C7993" i="7"/>
  <c r="C7994" i="7"/>
  <c r="C7995" i="7"/>
  <c r="C7996" i="7"/>
  <c r="C7997" i="7"/>
  <c r="C7998" i="7"/>
  <c r="C7999" i="7"/>
  <c r="C8000" i="7"/>
  <c r="C8001" i="7"/>
  <c r="C8002" i="7"/>
  <c r="C8003" i="7"/>
  <c r="C8004" i="7"/>
  <c r="C8005" i="7"/>
  <c r="C8006" i="7"/>
  <c r="C8007" i="7"/>
  <c r="C8008" i="7"/>
  <c r="C8009" i="7"/>
  <c r="C8010" i="7"/>
  <c r="C8011" i="7"/>
  <c r="C8012" i="7"/>
  <c r="C8013" i="7"/>
  <c r="C8014" i="7"/>
  <c r="C8015" i="7"/>
  <c r="C8016" i="7"/>
  <c r="C8017" i="7"/>
  <c r="C8018" i="7"/>
  <c r="C8019" i="7"/>
  <c r="C8020" i="7"/>
  <c r="C8021" i="7"/>
  <c r="C8022" i="7"/>
  <c r="C8023" i="7"/>
  <c r="C8024" i="7"/>
  <c r="C8025" i="7"/>
  <c r="C8026" i="7"/>
  <c r="C8027" i="7"/>
  <c r="C8028" i="7"/>
  <c r="C8029" i="7"/>
  <c r="C8030" i="7"/>
  <c r="C8031" i="7"/>
  <c r="C8032" i="7"/>
  <c r="C8033" i="7"/>
  <c r="C8034" i="7"/>
  <c r="C8035" i="7"/>
  <c r="C8036" i="7"/>
  <c r="C8037" i="7"/>
  <c r="C8038" i="7"/>
  <c r="C8039" i="7"/>
  <c r="C8040" i="7"/>
  <c r="C8041" i="7"/>
  <c r="C8042" i="7"/>
  <c r="C8043" i="7"/>
  <c r="C8044" i="7"/>
  <c r="C8045" i="7"/>
  <c r="C8046" i="7"/>
  <c r="C8047" i="7"/>
  <c r="C8048" i="7"/>
  <c r="C8049" i="7"/>
  <c r="C8050" i="7"/>
  <c r="C8051" i="7"/>
  <c r="C8052" i="7"/>
  <c r="C8053" i="7"/>
  <c r="C8054" i="7"/>
  <c r="C8055" i="7"/>
  <c r="C8056" i="7"/>
  <c r="C8057" i="7"/>
  <c r="C8058" i="7"/>
  <c r="C8059" i="7"/>
  <c r="C8060" i="7"/>
  <c r="C8061" i="7"/>
  <c r="C8062" i="7"/>
  <c r="C8063" i="7"/>
  <c r="C8064" i="7"/>
  <c r="C8065" i="7"/>
  <c r="C8066" i="7"/>
  <c r="C8067" i="7"/>
  <c r="C8068" i="7"/>
  <c r="C8069" i="7"/>
  <c r="C8070" i="7"/>
  <c r="C8071" i="7"/>
  <c r="C8072" i="7"/>
  <c r="C8073" i="7"/>
  <c r="C8074" i="7"/>
  <c r="C8075" i="7"/>
  <c r="C8076" i="7"/>
  <c r="C8077" i="7"/>
  <c r="C8078" i="7"/>
  <c r="C8079" i="7"/>
  <c r="C8080" i="7"/>
  <c r="C8081" i="7"/>
  <c r="C8086" i="7"/>
  <c r="C8087" i="7"/>
  <c r="C8088" i="7"/>
  <c r="C8090" i="7"/>
  <c r="C8091" i="7"/>
  <c r="C8092" i="7"/>
  <c r="C8093" i="7"/>
  <c r="C8094" i="7"/>
  <c r="C8095" i="7"/>
  <c r="C8096" i="7"/>
  <c r="C8097" i="7"/>
  <c r="C8098" i="7"/>
  <c r="C8099" i="7"/>
  <c r="C8100" i="7"/>
  <c r="C8101" i="7"/>
  <c r="C8102" i="7"/>
  <c r="C8103" i="7"/>
  <c r="C8104" i="7"/>
  <c r="C8105" i="7"/>
  <c r="C8106" i="7"/>
  <c r="C8107" i="7"/>
  <c r="C8108" i="7"/>
  <c r="C8109" i="7"/>
  <c r="C8110" i="7"/>
  <c r="C8111" i="7"/>
  <c r="C8112" i="7"/>
  <c r="C8113" i="7"/>
  <c r="C8114" i="7"/>
  <c r="C8115" i="7"/>
  <c r="C8116" i="7"/>
  <c r="C8117" i="7"/>
  <c r="C8118" i="7"/>
  <c r="C8119" i="7"/>
  <c r="C8120" i="7"/>
  <c r="C8121" i="7"/>
  <c r="C8122" i="7"/>
  <c r="C8123" i="7"/>
  <c r="C8124" i="7"/>
  <c r="C8125" i="7"/>
  <c r="C8130" i="7"/>
  <c r="C8131" i="7"/>
  <c r="C8132" i="7"/>
  <c r="C8133" i="7"/>
  <c r="C8134" i="7"/>
  <c r="C8135" i="7"/>
  <c r="C8136" i="7"/>
  <c r="C8137" i="7"/>
  <c r="C8138" i="7"/>
  <c r="C8139" i="7"/>
  <c r="C8140" i="7"/>
  <c r="C8141" i="7"/>
  <c r="C8142" i="7"/>
  <c r="C8143" i="7"/>
  <c r="C8144" i="7"/>
  <c r="C8145" i="7"/>
  <c r="C8146" i="7"/>
  <c r="C8147" i="7"/>
  <c r="C8148" i="7"/>
  <c r="C8149" i="7"/>
  <c r="C8150" i="7"/>
  <c r="C8151" i="7"/>
  <c r="C8152" i="7"/>
  <c r="C8153" i="7"/>
  <c r="C8154" i="7"/>
  <c r="C8155" i="7"/>
  <c r="C8156" i="7"/>
  <c r="C8157" i="7"/>
  <c r="C8158" i="7"/>
  <c r="C8159" i="7"/>
  <c r="C8160" i="7"/>
  <c r="C8161" i="7"/>
  <c r="C8162" i="7"/>
  <c r="C8163" i="7"/>
  <c r="C8164" i="7"/>
  <c r="C8165" i="7"/>
  <c r="C8166" i="7"/>
  <c r="C8167" i="7"/>
  <c r="C8168" i="7"/>
  <c r="C8169" i="7"/>
  <c r="C8170" i="7"/>
  <c r="C8171" i="7"/>
  <c r="C8172" i="7"/>
  <c r="C8173" i="7"/>
  <c r="C8174" i="7"/>
  <c r="C8175" i="7"/>
  <c r="C8176" i="7"/>
  <c r="C8177" i="7"/>
  <c r="C8178" i="7"/>
  <c r="C8179" i="7"/>
  <c r="C8180" i="7"/>
  <c r="C8181" i="7"/>
  <c r="C8182" i="7"/>
  <c r="C8183" i="7"/>
  <c r="C8184" i="7"/>
  <c r="C8185" i="7"/>
  <c r="C8186" i="7"/>
  <c r="C8187" i="7"/>
  <c r="C8188" i="7"/>
  <c r="C8189" i="7"/>
  <c r="C8190" i="7"/>
  <c r="C8191" i="7"/>
  <c r="C8192" i="7"/>
  <c r="C8193" i="7"/>
  <c r="C8194" i="7"/>
  <c r="C8195" i="7"/>
  <c r="C8196" i="7"/>
  <c r="C8197" i="7"/>
  <c r="C8198" i="7"/>
  <c r="C8199" i="7"/>
  <c r="C8200" i="7"/>
  <c r="C8201" i="7"/>
  <c r="C8202" i="7"/>
  <c r="C8203" i="7"/>
  <c r="C8204" i="7"/>
  <c r="C8205" i="7"/>
  <c r="C8206" i="7"/>
  <c r="C8207" i="7"/>
  <c r="C8208" i="7"/>
  <c r="C8209" i="7"/>
  <c r="C8210" i="7"/>
  <c r="C8211" i="7"/>
  <c r="C8212" i="7"/>
  <c r="C8213" i="7"/>
  <c r="C8214" i="7"/>
  <c r="C8215" i="7"/>
  <c r="C8216" i="7"/>
  <c r="C8217" i="7"/>
  <c r="C8218" i="7"/>
  <c r="C8219" i="7"/>
  <c r="C8220" i="7"/>
  <c r="C8221" i="7"/>
  <c r="C8222" i="7"/>
  <c r="C8223" i="7"/>
  <c r="C8224" i="7"/>
  <c r="C8225" i="7"/>
  <c r="C8226" i="7"/>
  <c r="C8227" i="7"/>
  <c r="C8228" i="7"/>
  <c r="C8229" i="7"/>
  <c r="C8230" i="7"/>
  <c r="C8231" i="7"/>
  <c r="C8232" i="7"/>
  <c r="C8233" i="7"/>
  <c r="C8234" i="7"/>
  <c r="C8235" i="7"/>
  <c r="C8236" i="7"/>
  <c r="C8237" i="7"/>
  <c r="C8238" i="7"/>
  <c r="C8239" i="7"/>
  <c r="C8240" i="7"/>
  <c r="C8241" i="7"/>
  <c r="C8242" i="7"/>
  <c r="C8243" i="7"/>
  <c r="C8244" i="7"/>
  <c r="C8245" i="7"/>
  <c r="C8246" i="7"/>
  <c r="C8247" i="7"/>
  <c r="C8248" i="7"/>
  <c r="C8249" i="7"/>
  <c r="C8250" i="7"/>
  <c r="C8251" i="7"/>
  <c r="C8252" i="7"/>
  <c r="C8253" i="7"/>
  <c r="C8254" i="7"/>
  <c r="C8255" i="7"/>
  <c r="C8256" i="7"/>
  <c r="C8257" i="7"/>
  <c r="C8258" i="7"/>
  <c r="C8259" i="7"/>
  <c r="C8260" i="7"/>
  <c r="C8261" i="7"/>
  <c r="C8262" i="7"/>
  <c r="C8263" i="7"/>
  <c r="C8264" i="7"/>
  <c r="C8265" i="7"/>
  <c r="C8266" i="7"/>
  <c r="C8267" i="7"/>
  <c r="C8268" i="7"/>
  <c r="C8269" i="7"/>
  <c r="C8270" i="7"/>
  <c r="C8271" i="7"/>
  <c r="C8272" i="7"/>
  <c r="C8273" i="7"/>
  <c r="C8274" i="7"/>
  <c r="C8275" i="7"/>
  <c r="C8276" i="7"/>
  <c r="C8277" i="7"/>
  <c r="C8278" i="7"/>
  <c r="C8279" i="7"/>
  <c r="C8280" i="7"/>
  <c r="C8281" i="7"/>
  <c r="C8282" i="7"/>
  <c r="C8283" i="7"/>
  <c r="C8284" i="7"/>
  <c r="C8285" i="7"/>
  <c r="C8286" i="7"/>
  <c r="C8287" i="7"/>
  <c r="C8288" i="7"/>
  <c r="C8289" i="7"/>
  <c r="C8290" i="7"/>
  <c r="C8291" i="7"/>
  <c r="C8292" i="7"/>
  <c r="C8293" i="7"/>
  <c r="C8294" i="7"/>
  <c r="C8295" i="7"/>
  <c r="C8296" i="7"/>
  <c r="C8297" i="7"/>
  <c r="C8298" i="7"/>
  <c r="C8299" i="7"/>
  <c r="C8300" i="7"/>
  <c r="C8301" i="7"/>
  <c r="C8302" i="7"/>
  <c r="C8303" i="7"/>
  <c r="C8304" i="7"/>
  <c r="C8305" i="7"/>
  <c r="C8306" i="7"/>
  <c r="C8307" i="7"/>
  <c r="C8308" i="7"/>
  <c r="C8309" i="7"/>
  <c r="C8310" i="7"/>
  <c r="C8311" i="7"/>
  <c r="C8312" i="7"/>
  <c r="C8313" i="7"/>
  <c r="C8314" i="7"/>
  <c r="C8315" i="7"/>
  <c r="C8316" i="7"/>
  <c r="C8317" i="7"/>
  <c r="C8318" i="7"/>
  <c r="C8319" i="7"/>
  <c r="C8320" i="7"/>
  <c r="C8321" i="7"/>
  <c r="C8322" i="7"/>
  <c r="C8323" i="7"/>
  <c r="C8324" i="7"/>
  <c r="C8325" i="7"/>
  <c r="C8326" i="7"/>
  <c r="C8327" i="7"/>
  <c r="C8328" i="7"/>
  <c r="C8329" i="7"/>
  <c r="C8330" i="7"/>
  <c r="C8331" i="7"/>
  <c r="C8332" i="7"/>
  <c r="C8333" i="7"/>
  <c r="C8334" i="7"/>
  <c r="C8335" i="7"/>
  <c r="C8336" i="7"/>
  <c r="C8337" i="7"/>
  <c r="C8338" i="7"/>
  <c r="C8339" i="7"/>
  <c r="C8340" i="7"/>
  <c r="C8341" i="7"/>
  <c r="C8342" i="7"/>
  <c r="C8343" i="7"/>
  <c r="C8344" i="7"/>
  <c r="C8345" i="7"/>
  <c r="C8346" i="7"/>
  <c r="C8347" i="7"/>
  <c r="C8348" i="7"/>
  <c r="C8349" i="7"/>
  <c r="C8350" i="7"/>
  <c r="C8351" i="7"/>
  <c r="C8352" i="7"/>
  <c r="C8353" i="7"/>
  <c r="C8354" i="7"/>
  <c r="C8355" i="7"/>
  <c r="C8356" i="7"/>
  <c r="C8357" i="7"/>
  <c r="C8358" i="7"/>
  <c r="C8359" i="7"/>
  <c r="C8360" i="7"/>
  <c r="C8361" i="7"/>
  <c r="C8362" i="7"/>
  <c r="C8363" i="7"/>
  <c r="C8364" i="7"/>
  <c r="C8365" i="7"/>
  <c r="C8366" i="7"/>
  <c r="C8367" i="7"/>
  <c r="C8368" i="7"/>
  <c r="C8369" i="7"/>
  <c r="C8370" i="7"/>
  <c r="C8371" i="7"/>
  <c r="C8372" i="7"/>
  <c r="C8373" i="7"/>
  <c r="C8374" i="7"/>
  <c r="C8375" i="7"/>
  <c r="C8376" i="7"/>
  <c r="C8377" i="7"/>
  <c r="C8378" i="7"/>
  <c r="C8379" i="7"/>
  <c r="C8380" i="7"/>
  <c r="C8381" i="7"/>
  <c r="C8382" i="7"/>
  <c r="C8383" i="7"/>
  <c r="C8384" i="7"/>
  <c r="C8385" i="7"/>
  <c r="C8386" i="7"/>
  <c r="C8387" i="7"/>
  <c r="C8388" i="7"/>
  <c r="C8389" i="7"/>
  <c r="C8390" i="7"/>
  <c r="C8391" i="7"/>
  <c r="C8392" i="7"/>
  <c r="C8393" i="7"/>
  <c r="C8394" i="7"/>
  <c r="C8395" i="7"/>
  <c r="C8396" i="7"/>
  <c r="C8397" i="7"/>
  <c r="C8398" i="7"/>
  <c r="C8399" i="7"/>
  <c r="C8400" i="7"/>
  <c r="C8401" i="7"/>
  <c r="C8402" i="7"/>
  <c r="C8403" i="7"/>
  <c r="C8404" i="7"/>
  <c r="C8405" i="7"/>
  <c r="C8406" i="7"/>
  <c r="C8407" i="7"/>
  <c r="C8408" i="7"/>
  <c r="C8409" i="7"/>
  <c r="C8410" i="7"/>
  <c r="C8411" i="7"/>
  <c r="C8412" i="7"/>
  <c r="C8413" i="7"/>
  <c r="C8414" i="7"/>
  <c r="C8415" i="7"/>
  <c r="C8416" i="7"/>
  <c r="C8417" i="7"/>
  <c r="C8418" i="7"/>
  <c r="C8419" i="7"/>
  <c r="C8420" i="7"/>
  <c r="C8421" i="7"/>
  <c r="C8422" i="7"/>
  <c r="C8423" i="7"/>
  <c r="C8424" i="7"/>
  <c r="C8425" i="7"/>
  <c r="C8426" i="7"/>
  <c r="C8427" i="7"/>
  <c r="C8428" i="7"/>
  <c r="C8429" i="7"/>
  <c r="C8430" i="7"/>
  <c r="C8431" i="7"/>
  <c r="C8432" i="7"/>
  <c r="C8433" i="7"/>
  <c r="C8434" i="7"/>
  <c r="C8435" i="7"/>
  <c r="C8436" i="7"/>
  <c r="C8437" i="7"/>
  <c r="C8438" i="7"/>
  <c r="C8439" i="7"/>
  <c r="C8440" i="7"/>
  <c r="C8441" i="7"/>
  <c r="C8442" i="7"/>
  <c r="C8443" i="7"/>
  <c r="C8444" i="7"/>
  <c r="C8445" i="7"/>
  <c r="C8446" i="7"/>
  <c r="C8447" i="7"/>
  <c r="C8448" i="7"/>
  <c r="C8449" i="7"/>
  <c r="C8450" i="7"/>
  <c r="C8451" i="7"/>
  <c r="C8452" i="7"/>
  <c r="C8453" i="7"/>
  <c r="C8454" i="7"/>
  <c r="C8455" i="7"/>
  <c r="C8456" i="7"/>
  <c r="C8457" i="7"/>
  <c r="C8458" i="7"/>
  <c r="C8459" i="7"/>
  <c r="C8460" i="7"/>
  <c r="C8461" i="7"/>
  <c r="C8462" i="7"/>
  <c r="C8463" i="7"/>
  <c r="C8464" i="7"/>
  <c r="C8465" i="7"/>
  <c r="C8466" i="7"/>
  <c r="C8467" i="7"/>
  <c r="C8468" i="7"/>
  <c r="C8469" i="7"/>
  <c r="C8470" i="7"/>
  <c r="C8471" i="7"/>
  <c r="C8472" i="7"/>
  <c r="C8473" i="7"/>
  <c r="C8474" i="7"/>
  <c r="C8475" i="7"/>
  <c r="C8476" i="7"/>
  <c r="C8477" i="7"/>
  <c r="C8478" i="7"/>
  <c r="C8479" i="7"/>
  <c r="C8480" i="7"/>
  <c r="C8481" i="7"/>
  <c r="C8482" i="7"/>
  <c r="C8483" i="7"/>
  <c r="C8484" i="7"/>
  <c r="C8485" i="7"/>
  <c r="C8486" i="7"/>
  <c r="C8487" i="7"/>
  <c r="C8488" i="7"/>
  <c r="C8489" i="7"/>
  <c r="C8490" i="7"/>
  <c r="C8491" i="7"/>
  <c r="C8492" i="7"/>
  <c r="C8493" i="7"/>
  <c r="C8494" i="7"/>
  <c r="C8495" i="7"/>
  <c r="C8496" i="7"/>
  <c r="C8497" i="7"/>
  <c r="C8498" i="7"/>
  <c r="C8499" i="7"/>
  <c r="C8500" i="7"/>
  <c r="C8501" i="7"/>
  <c r="C8502" i="7"/>
  <c r="C8503" i="7"/>
  <c r="C8504" i="7"/>
  <c r="C8505" i="7"/>
  <c r="C8506" i="7"/>
  <c r="C8507" i="7"/>
  <c r="C8508" i="7"/>
  <c r="C8509" i="7"/>
  <c r="C8510" i="7"/>
  <c r="C8511" i="7"/>
  <c r="C8512" i="7"/>
  <c r="C8513" i="7"/>
  <c r="C8514" i="7"/>
  <c r="C8515" i="7"/>
  <c r="C8516" i="7"/>
  <c r="C8517" i="7"/>
  <c r="C8518" i="7"/>
  <c r="C8519" i="7"/>
  <c r="C8520" i="7"/>
  <c r="C8521" i="7"/>
  <c r="C8522" i="7"/>
  <c r="C8523" i="7"/>
  <c r="C8524" i="7"/>
  <c r="C8525" i="7"/>
  <c r="C8526" i="7"/>
  <c r="C8527" i="7"/>
  <c r="C8528" i="7"/>
  <c r="C8529" i="7"/>
  <c r="C8530" i="7"/>
  <c r="C8531" i="7"/>
  <c r="C8532" i="7"/>
  <c r="C8533" i="7"/>
  <c r="C8534" i="7"/>
  <c r="C8535" i="7"/>
  <c r="C8536" i="7"/>
  <c r="C8537" i="7"/>
  <c r="C8538" i="7"/>
  <c r="C8539" i="7"/>
  <c r="C8540" i="7"/>
  <c r="C8541" i="7"/>
  <c r="C8542" i="7"/>
  <c r="C8543" i="7"/>
  <c r="C8544" i="7"/>
  <c r="C8545" i="7"/>
  <c r="C8546" i="7"/>
  <c r="C8547" i="7"/>
  <c r="C8548" i="7"/>
  <c r="C8549" i="7"/>
  <c r="C8550" i="7"/>
  <c r="C8551" i="7"/>
  <c r="C8552" i="7"/>
  <c r="C8553" i="7"/>
  <c r="C8554" i="7"/>
  <c r="C8555" i="7"/>
  <c r="C8556" i="7"/>
  <c r="C8557" i="7"/>
  <c r="C8558" i="7"/>
  <c r="C8559" i="7"/>
  <c r="C8560" i="7"/>
  <c r="C8561" i="7"/>
  <c r="C8562" i="7"/>
  <c r="C8563" i="7"/>
  <c r="C8564" i="7"/>
  <c r="C8565" i="7"/>
  <c r="C8566" i="7"/>
  <c r="C8567" i="7"/>
  <c r="C8568" i="7"/>
  <c r="C8569" i="7"/>
  <c r="C8570" i="7"/>
  <c r="C8571" i="7"/>
  <c r="C8572" i="7"/>
  <c r="C8573" i="7"/>
  <c r="C8574" i="7"/>
  <c r="C8575" i="7"/>
  <c r="C8576" i="7"/>
  <c r="C8577" i="7"/>
  <c r="C8578" i="7"/>
  <c r="C8579" i="7"/>
  <c r="C8580" i="7"/>
  <c r="C8581" i="7"/>
  <c r="C8582" i="7"/>
  <c r="C8583" i="7"/>
  <c r="C8584" i="7"/>
  <c r="C8585" i="7"/>
  <c r="C8586" i="7"/>
  <c r="C8587" i="7"/>
  <c r="C8588" i="7"/>
  <c r="C8589" i="7"/>
  <c r="C8590" i="7"/>
  <c r="C8591" i="7"/>
  <c r="C8592" i="7"/>
  <c r="C8593" i="7"/>
  <c r="C8594" i="7"/>
  <c r="C8595" i="7"/>
  <c r="C8596" i="7"/>
  <c r="C8597" i="7"/>
  <c r="C8598" i="7"/>
  <c r="C8599" i="7"/>
  <c r="C8600" i="7"/>
  <c r="C8601" i="7"/>
  <c r="C8602" i="7"/>
  <c r="C8603" i="7"/>
  <c r="C8604" i="7"/>
  <c r="C8605" i="7"/>
  <c r="C8606" i="7"/>
  <c r="C8607" i="7"/>
  <c r="C8608" i="7"/>
  <c r="C8609" i="7"/>
  <c r="C8610" i="7"/>
  <c r="C8611" i="7"/>
  <c r="C8612" i="7"/>
  <c r="C8613" i="7"/>
  <c r="C8614" i="7"/>
  <c r="C8615" i="7"/>
  <c r="C8616" i="7"/>
  <c r="C8617" i="7"/>
  <c r="C8618" i="7"/>
  <c r="C8619" i="7"/>
  <c r="C8620" i="7"/>
  <c r="C8621" i="7"/>
  <c r="C8622" i="7"/>
  <c r="C8623" i="7"/>
  <c r="C8624" i="7"/>
  <c r="C8625" i="7"/>
  <c r="C8626" i="7"/>
  <c r="C8627" i="7"/>
  <c r="C8628" i="7"/>
  <c r="C8629" i="7"/>
  <c r="C8630" i="7"/>
  <c r="C8631" i="7"/>
  <c r="C8632" i="7"/>
  <c r="C8633" i="7"/>
  <c r="C8634" i="7"/>
  <c r="C8635" i="7"/>
  <c r="C8636" i="7"/>
  <c r="C8637" i="7"/>
  <c r="C8638" i="7"/>
  <c r="C8639" i="7"/>
  <c r="C8640" i="7"/>
  <c r="C8641" i="7"/>
  <c r="C8642" i="7"/>
  <c r="C8643" i="7"/>
  <c r="C8644" i="7"/>
  <c r="C8645" i="7"/>
  <c r="C8646" i="7"/>
  <c r="C8647" i="7"/>
  <c r="C8648" i="7"/>
  <c r="C8649" i="7"/>
  <c r="C8650" i="7"/>
  <c r="C8651" i="7"/>
  <c r="C8652" i="7"/>
  <c r="C8653" i="7"/>
  <c r="C8654" i="7"/>
  <c r="C8655" i="7"/>
  <c r="C8656" i="7"/>
  <c r="C8657" i="7"/>
  <c r="C8658" i="7"/>
  <c r="C8659" i="7"/>
  <c r="C8660" i="7"/>
  <c r="C8661" i="7"/>
  <c r="C8662" i="7"/>
  <c r="C8663" i="7"/>
  <c r="C8664" i="7"/>
  <c r="C8665" i="7"/>
  <c r="C8666" i="7"/>
  <c r="C8667" i="7"/>
  <c r="C8668" i="7"/>
  <c r="C8669" i="7"/>
  <c r="C8670" i="7"/>
  <c r="C8671" i="7"/>
  <c r="C8672" i="7"/>
  <c r="C8673" i="7"/>
  <c r="C8674" i="7"/>
  <c r="C8675" i="7"/>
  <c r="C8676" i="7"/>
  <c r="C8677" i="7"/>
  <c r="C8678" i="7"/>
  <c r="C8679" i="7"/>
  <c r="C8680" i="7"/>
  <c r="C8681" i="7"/>
  <c r="C8682" i="7"/>
  <c r="C8683" i="7"/>
  <c r="C8684" i="7"/>
  <c r="C8685" i="7"/>
  <c r="C8686" i="7"/>
  <c r="C8687" i="7"/>
  <c r="C8688" i="7"/>
  <c r="C8689" i="7"/>
  <c r="C8690" i="7"/>
  <c r="C8691" i="7"/>
  <c r="C8692" i="7"/>
  <c r="C8693" i="7"/>
  <c r="C8694" i="7"/>
  <c r="C8695" i="7"/>
  <c r="C8696" i="7"/>
  <c r="C8697" i="7"/>
  <c r="C8698" i="7"/>
  <c r="C8699" i="7"/>
  <c r="C8700" i="7"/>
  <c r="C8701" i="7"/>
  <c r="C8702" i="7"/>
  <c r="C8703" i="7"/>
  <c r="C8704" i="7"/>
  <c r="C8705" i="7"/>
  <c r="C8706" i="7"/>
  <c r="C8707" i="7"/>
  <c r="C8708" i="7"/>
  <c r="C8709" i="7"/>
  <c r="C8710" i="7"/>
  <c r="C8711" i="7"/>
  <c r="C8712" i="7"/>
  <c r="C8713" i="7"/>
  <c r="C8714" i="7"/>
  <c r="C8715" i="7"/>
  <c r="C8716" i="7"/>
  <c r="C8717" i="7"/>
  <c r="C8718" i="7"/>
  <c r="C8719" i="7"/>
  <c r="C8720" i="7"/>
  <c r="C8721" i="7"/>
  <c r="C8722" i="7"/>
  <c r="C8723" i="7"/>
  <c r="C8724" i="7"/>
  <c r="C8725" i="7"/>
  <c r="C8726" i="7"/>
  <c r="C8727" i="7"/>
  <c r="C8728" i="7"/>
  <c r="C8729" i="7"/>
  <c r="C8730" i="7"/>
  <c r="C8731" i="7"/>
  <c r="C8732" i="7"/>
  <c r="C8733" i="7"/>
  <c r="C8734" i="7"/>
  <c r="C8735" i="7"/>
  <c r="C8736" i="7"/>
  <c r="C8737" i="7"/>
  <c r="C8738" i="7"/>
  <c r="C8739" i="7"/>
  <c r="C8740" i="7"/>
  <c r="C8741" i="7"/>
  <c r="C8742" i="7"/>
  <c r="C8743" i="7"/>
  <c r="C8744" i="7"/>
  <c r="C8745" i="7"/>
  <c r="C8746" i="7"/>
  <c r="C8747" i="7"/>
  <c r="C8748" i="7"/>
  <c r="C8749" i="7"/>
  <c r="C8750" i="7"/>
  <c r="C8751" i="7"/>
  <c r="C8752" i="7"/>
  <c r="C8753" i="7"/>
  <c r="C8754" i="7"/>
  <c r="C8755" i="7"/>
  <c r="C8756" i="7"/>
  <c r="C8757" i="7"/>
  <c r="C8758" i="7"/>
  <c r="C8759" i="7"/>
  <c r="C8760" i="7"/>
  <c r="C8761" i="7"/>
  <c r="C8762" i="7"/>
  <c r="C8763" i="7"/>
  <c r="C8764" i="7"/>
  <c r="C8765" i="7"/>
  <c r="C8766" i="7"/>
  <c r="C8767" i="7"/>
  <c r="C8768" i="7"/>
  <c r="C8769" i="7"/>
  <c r="C8770" i="7"/>
  <c r="C8771" i="7"/>
  <c r="C8772" i="7"/>
  <c r="C8773" i="7"/>
  <c r="C8774" i="7"/>
  <c r="C8775" i="7"/>
  <c r="C8776" i="7"/>
  <c r="C8777" i="7"/>
  <c r="C8778" i="7"/>
  <c r="C8779" i="7"/>
  <c r="C8780" i="7"/>
  <c r="C8781" i="7"/>
  <c r="C8782" i="7"/>
  <c r="C8783" i="7"/>
  <c r="C8784" i="7"/>
  <c r="C8785" i="7"/>
  <c r="C8786" i="7"/>
  <c r="C8787" i="7"/>
  <c r="C8788" i="7"/>
  <c r="C8789" i="7"/>
  <c r="C8790" i="7"/>
  <c r="C8791" i="7"/>
  <c r="C8792" i="7"/>
  <c r="C8793" i="7"/>
  <c r="C8794" i="7"/>
  <c r="C8795" i="7"/>
  <c r="C8796" i="7"/>
  <c r="C8797" i="7"/>
  <c r="C8798" i="7"/>
  <c r="C8799" i="7"/>
  <c r="C8800" i="7"/>
  <c r="C8801" i="7"/>
  <c r="C8802" i="7"/>
  <c r="C8803" i="7"/>
  <c r="C8804" i="7"/>
  <c r="C8805" i="7"/>
  <c r="C8806" i="7"/>
  <c r="C8807" i="7"/>
  <c r="C8808" i="7"/>
  <c r="C8809" i="7"/>
  <c r="C8810" i="7"/>
  <c r="C8811" i="7"/>
  <c r="C8812" i="7"/>
  <c r="C8813" i="7"/>
  <c r="C8814" i="7"/>
  <c r="C8815" i="7"/>
  <c r="C8816" i="7"/>
  <c r="C8817" i="7"/>
  <c r="C8818" i="7"/>
  <c r="C8819" i="7"/>
  <c r="C8820" i="7"/>
  <c r="C8821" i="7"/>
  <c r="C8822" i="7"/>
  <c r="C8823" i="7"/>
  <c r="C8824" i="7"/>
  <c r="C8825" i="7"/>
  <c r="C8826" i="7"/>
  <c r="C8827" i="7"/>
  <c r="C8828" i="7"/>
  <c r="C8829" i="7"/>
  <c r="C8830" i="7"/>
  <c r="C8831" i="7"/>
  <c r="C8832" i="7"/>
  <c r="C8833" i="7"/>
  <c r="C8834" i="7"/>
  <c r="C8835" i="7"/>
  <c r="C8836" i="7"/>
  <c r="C8837" i="7"/>
  <c r="C8838" i="7"/>
  <c r="C8839" i="7"/>
  <c r="C8840" i="7"/>
  <c r="C8841" i="7"/>
  <c r="C8842" i="7"/>
  <c r="C8843" i="7"/>
  <c r="C8844" i="7"/>
  <c r="C8845" i="7"/>
  <c r="C8846" i="7"/>
  <c r="C8847" i="7"/>
  <c r="C8848" i="7"/>
  <c r="C8849" i="7"/>
  <c r="C8850" i="7"/>
  <c r="C8851" i="7"/>
  <c r="C8852" i="7"/>
  <c r="C8853" i="7"/>
  <c r="C8854" i="7"/>
  <c r="C8855" i="7"/>
  <c r="C8856" i="7"/>
  <c r="C8857" i="7"/>
  <c r="C8858" i="7"/>
  <c r="C8859" i="7"/>
  <c r="C8860" i="7"/>
  <c r="C8861" i="7"/>
  <c r="C8862" i="7"/>
  <c r="C8863" i="7"/>
  <c r="C8864" i="7"/>
  <c r="C8865" i="7"/>
  <c r="C8866" i="7"/>
  <c r="C8867" i="7"/>
  <c r="C8868" i="7"/>
  <c r="C8869" i="7"/>
  <c r="C8870" i="7"/>
  <c r="C8871" i="7"/>
  <c r="C8872" i="7"/>
  <c r="C8873" i="7"/>
  <c r="C8874" i="7"/>
  <c r="C8875" i="7"/>
  <c r="C8876" i="7"/>
  <c r="C8877" i="7"/>
  <c r="C8878" i="7"/>
  <c r="C8879" i="7"/>
  <c r="C8880" i="7"/>
  <c r="C8881" i="7"/>
  <c r="C8882" i="7"/>
  <c r="C8883" i="7"/>
  <c r="C8884" i="7"/>
  <c r="C8885" i="7"/>
  <c r="C8886" i="7"/>
  <c r="C8887" i="7"/>
  <c r="C8888" i="7"/>
  <c r="C8889" i="7"/>
  <c r="C8890" i="7"/>
  <c r="C8891" i="7"/>
  <c r="C8892" i="7"/>
  <c r="C8893" i="7"/>
  <c r="C8894" i="7"/>
  <c r="C8895" i="7"/>
  <c r="C8896" i="7"/>
  <c r="C8897" i="7"/>
  <c r="C8898" i="7"/>
  <c r="C8899" i="7"/>
  <c r="C8900" i="7"/>
  <c r="C8901" i="7"/>
  <c r="C8902" i="7"/>
  <c r="C8903" i="7"/>
  <c r="C8904" i="7"/>
  <c r="C8905" i="7"/>
  <c r="C8906" i="7"/>
  <c r="C8907" i="7"/>
  <c r="C8908" i="7"/>
  <c r="C8909" i="7"/>
  <c r="C8910" i="7"/>
  <c r="C8911" i="7"/>
  <c r="C8912" i="7"/>
  <c r="C8913" i="7"/>
  <c r="C8914" i="7"/>
  <c r="C8915" i="7"/>
  <c r="C8916" i="7"/>
  <c r="C8917" i="7"/>
  <c r="C8918" i="7"/>
  <c r="C8919" i="7"/>
  <c r="C8920" i="7"/>
  <c r="C8921" i="7"/>
  <c r="C8922" i="7"/>
  <c r="C8923" i="7"/>
  <c r="C8924" i="7"/>
  <c r="C8925" i="7"/>
  <c r="C8926" i="7"/>
  <c r="C8927" i="7"/>
  <c r="C8928" i="7"/>
  <c r="C8929" i="7"/>
  <c r="C8930" i="7"/>
  <c r="C8931" i="7"/>
  <c r="C8932" i="7"/>
  <c r="C8933" i="7"/>
  <c r="C8934" i="7"/>
  <c r="C8935" i="7"/>
  <c r="C8936" i="7"/>
  <c r="C8937" i="7"/>
  <c r="C8938" i="7"/>
  <c r="C8939" i="7"/>
  <c r="C8940" i="7"/>
  <c r="C8941" i="7"/>
  <c r="C8942" i="7"/>
  <c r="C8943" i="7"/>
  <c r="C8944" i="7"/>
  <c r="C8945" i="7"/>
  <c r="C8946" i="7"/>
  <c r="C8947" i="7"/>
  <c r="C8948" i="7"/>
  <c r="C8949" i="7"/>
  <c r="C8950" i="7"/>
  <c r="C8951" i="7"/>
  <c r="C8952" i="7"/>
  <c r="C8953" i="7"/>
  <c r="C8954" i="7"/>
  <c r="C8955" i="7"/>
  <c r="C8956" i="7"/>
  <c r="C8957" i="7"/>
  <c r="C8958" i="7"/>
  <c r="C8959" i="7"/>
  <c r="C8960" i="7"/>
  <c r="C8961" i="7"/>
  <c r="C8962" i="7"/>
  <c r="C8963" i="7"/>
  <c r="C8964" i="7"/>
  <c r="C8965" i="7"/>
  <c r="C8966" i="7"/>
  <c r="C8967" i="7"/>
  <c r="C8968" i="7"/>
  <c r="C8969" i="7"/>
  <c r="C8970" i="7"/>
  <c r="C8971" i="7"/>
  <c r="C8972" i="7"/>
  <c r="C8973" i="7"/>
  <c r="C8974" i="7"/>
  <c r="C8975" i="7"/>
  <c r="C8976" i="7"/>
  <c r="C8977" i="7"/>
  <c r="C8978" i="7"/>
  <c r="C8979" i="7"/>
  <c r="C8980" i="7"/>
  <c r="C8981" i="7"/>
  <c r="C8982" i="7"/>
  <c r="C8983" i="7"/>
  <c r="C8984" i="7"/>
  <c r="C8985" i="7"/>
  <c r="C8986" i="7"/>
  <c r="C8987" i="7"/>
  <c r="C8988" i="7"/>
  <c r="C8989" i="7"/>
  <c r="C8990" i="7"/>
  <c r="C8991" i="7"/>
  <c r="C8992" i="7"/>
  <c r="C8993" i="7"/>
  <c r="C8994" i="7"/>
  <c r="C8995" i="7"/>
  <c r="C8996" i="7"/>
  <c r="C8997" i="7"/>
  <c r="C8998" i="7"/>
  <c r="C8999" i="7"/>
  <c r="C9000" i="7"/>
  <c r="C9001" i="7"/>
  <c r="C9002" i="7"/>
  <c r="C9003" i="7"/>
  <c r="C9004" i="7"/>
  <c r="C9005" i="7"/>
  <c r="C9006" i="7"/>
  <c r="C9007" i="7"/>
  <c r="C9008" i="7"/>
  <c r="C9009" i="7"/>
  <c r="C9010" i="7"/>
  <c r="C9011" i="7"/>
  <c r="C9012" i="7"/>
  <c r="C9013" i="7"/>
  <c r="C9014" i="7"/>
  <c r="C9015" i="7"/>
  <c r="C9016" i="7"/>
  <c r="C9017" i="7"/>
  <c r="C9018" i="7"/>
  <c r="C9019" i="7"/>
  <c r="C9020" i="7"/>
  <c r="C9021" i="7"/>
  <c r="C9022" i="7"/>
  <c r="C9023" i="7"/>
  <c r="C9024" i="7"/>
  <c r="C9025" i="7"/>
  <c r="C9026" i="7"/>
  <c r="C9027" i="7"/>
  <c r="C9028" i="7"/>
  <c r="C9029" i="7"/>
  <c r="C9030" i="7"/>
  <c r="C9031" i="7"/>
  <c r="C9032" i="7"/>
  <c r="C9033" i="7"/>
  <c r="C9034" i="7"/>
  <c r="C9035" i="7"/>
  <c r="C9036" i="7"/>
  <c r="C9037" i="7"/>
  <c r="C9038" i="7"/>
  <c r="C9039" i="7"/>
  <c r="C9040" i="7"/>
  <c r="C9041" i="7"/>
  <c r="C9042" i="7"/>
  <c r="C9043" i="7"/>
  <c r="C9044" i="7"/>
  <c r="C9045" i="7"/>
  <c r="C9046" i="7"/>
  <c r="C9047" i="7"/>
  <c r="C9048" i="7"/>
  <c r="C9049" i="7"/>
  <c r="C9050" i="7"/>
  <c r="C9051" i="7"/>
  <c r="C9052" i="7"/>
  <c r="C9053" i="7"/>
  <c r="C9054" i="7"/>
  <c r="C9055" i="7"/>
  <c r="C9056" i="7"/>
  <c r="C9057" i="7"/>
  <c r="C9058" i="7"/>
  <c r="C9059" i="7"/>
  <c r="C9060" i="7"/>
  <c r="C9061" i="7"/>
  <c r="C9062" i="7"/>
  <c r="C9063" i="7"/>
  <c r="C9064" i="7"/>
  <c r="C9065" i="7"/>
  <c r="C9066" i="7"/>
  <c r="C9067" i="7"/>
  <c r="C9068" i="7"/>
  <c r="C9069" i="7"/>
  <c r="C9070" i="7"/>
  <c r="C9071" i="7"/>
  <c r="C9072" i="7"/>
  <c r="C9073" i="7"/>
  <c r="C9074" i="7"/>
  <c r="C9075" i="7"/>
  <c r="C9076" i="7"/>
  <c r="C9077" i="7"/>
  <c r="C9078" i="7"/>
  <c r="C9079" i="7"/>
  <c r="C9080" i="7"/>
  <c r="C9081" i="7"/>
  <c r="C9082" i="7"/>
  <c r="C9083" i="7"/>
  <c r="C9084" i="7"/>
  <c r="C9085" i="7"/>
  <c r="C9086" i="7"/>
  <c r="C9087" i="7"/>
  <c r="C9088" i="7"/>
  <c r="C9089" i="7"/>
  <c r="C9090" i="7"/>
  <c r="C9091" i="7"/>
  <c r="C9092" i="7"/>
  <c r="C9093" i="7"/>
  <c r="C9094" i="7"/>
  <c r="C9095" i="7"/>
  <c r="C9096" i="7"/>
  <c r="C9097" i="7"/>
  <c r="C9098" i="7"/>
  <c r="C9099" i="7"/>
  <c r="C9100" i="7"/>
  <c r="C9101" i="7"/>
  <c r="C9102" i="7"/>
  <c r="C9103" i="7"/>
  <c r="C9104" i="7"/>
  <c r="C9105" i="7"/>
  <c r="C9106" i="7"/>
  <c r="C9107" i="7"/>
  <c r="C9108" i="7"/>
  <c r="C9109" i="7"/>
  <c r="C9110" i="7"/>
  <c r="C9111" i="7"/>
  <c r="C9112" i="7"/>
  <c r="C9113" i="7"/>
  <c r="C9114" i="7"/>
  <c r="C9115" i="7"/>
  <c r="C9116" i="7"/>
  <c r="C9117" i="7"/>
  <c r="C9118" i="7"/>
  <c r="C9119" i="7"/>
  <c r="C9120" i="7"/>
  <c r="C9121" i="7"/>
  <c r="C9122" i="7"/>
  <c r="C9123" i="7"/>
  <c r="C9124" i="7"/>
  <c r="C9125" i="7"/>
  <c r="C9126" i="7"/>
  <c r="C9127" i="7"/>
  <c r="C9128" i="7"/>
  <c r="C9129" i="7"/>
  <c r="C9130" i="7"/>
  <c r="C9131" i="7"/>
  <c r="C9132" i="7"/>
  <c r="C9133" i="7"/>
  <c r="C9134" i="7"/>
  <c r="C9135" i="7"/>
  <c r="C9136" i="7"/>
  <c r="C9137" i="7"/>
  <c r="C9138" i="7"/>
  <c r="C9139" i="7"/>
  <c r="C9140" i="7"/>
  <c r="C9141" i="7"/>
  <c r="C9142" i="7"/>
  <c r="C9143" i="7"/>
  <c r="C9144" i="7"/>
  <c r="C9145" i="7"/>
  <c r="C9146" i="7"/>
  <c r="C9147" i="7"/>
  <c r="C9148" i="7"/>
  <c r="C9149" i="7"/>
  <c r="C9150" i="7"/>
  <c r="C9151" i="7"/>
  <c r="C9152" i="7"/>
  <c r="C9153" i="7"/>
  <c r="C9154" i="7"/>
  <c r="C9155" i="7"/>
  <c r="C9156" i="7"/>
  <c r="C9157" i="7"/>
  <c r="C9158" i="7"/>
  <c r="C9159" i="7"/>
  <c r="C9160" i="7"/>
  <c r="C9161" i="7"/>
  <c r="C9162" i="7"/>
  <c r="C9163" i="7"/>
  <c r="C9164" i="7"/>
  <c r="C9165" i="7"/>
  <c r="C9166" i="7"/>
  <c r="C9167" i="7"/>
  <c r="C9168" i="7"/>
  <c r="C9169" i="7"/>
  <c r="C9170" i="7"/>
  <c r="C9171" i="7"/>
  <c r="C9172" i="7"/>
  <c r="C9173" i="7"/>
  <c r="C9174" i="7"/>
  <c r="C9175" i="7"/>
  <c r="C9176" i="7"/>
  <c r="C9177" i="7"/>
  <c r="C9178" i="7"/>
  <c r="C9179" i="7"/>
  <c r="C9180" i="7"/>
  <c r="C9181" i="7"/>
  <c r="C9182" i="7"/>
  <c r="C9183" i="7"/>
  <c r="C9184" i="7"/>
  <c r="C9185" i="7"/>
  <c r="C9186" i="7"/>
  <c r="C9187" i="7"/>
  <c r="C9188" i="7"/>
  <c r="C9189" i="7"/>
  <c r="C9190" i="7"/>
  <c r="C9191" i="7"/>
  <c r="C9192" i="7"/>
  <c r="C9193" i="7"/>
  <c r="C9194" i="7"/>
  <c r="C9195" i="7"/>
  <c r="C9196" i="7"/>
  <c r="C9197" i="7"/>
  <c r="C9198" i="7"/>
  <c r="C9199" i="7"/>
  <c r="C9200" i="7"/>
  <c r="C9201" i="7"/>
  <c r="C9202" i="7"/>
  <c r="C9203" i="7"/>
  <c r="C9204" i="7"/>
  <c r="C9205" i="7"/>
  <c r="C9206" i="7"/>
  <c r="C9207" i="7"/>
  <c r="C9208" i="7"/>
  <c r="C9209" i="7"/>
  <c r="C9210" i="7"/>
  <c r="C9211" i="7"/>
  <c r="C9212" i="7"/>
  <c r="C9213" i="7"/>
  <c r="C9214" i="7"/>
  <c r="C9215" i="7"/>
  <c r="C9216" i="7"/>
  <c r="C9217" i="7"/>
  <c r="C9218" i="7"/>
  <c r="C9219" i="7"/>
  <c r="C9220" i="7"/>
  <c r="C9221" i="7"/>
  <c r="C9222" i="7"/>
  <c r="C9223" i="7"/>
  <c r="C9224" i="7"/>
  <c r="C9225" i="7"/>
  <c r="C9226" i="7"/>
  <c r="C9227" i="7"/>
  <c r="C9228" i="7"/>
  <c r="C9229" i="7"/>
  <c r="C9230" i="7"/>
  <c r="C9231" i="7"/>
  <c r="C9232" i="7"/>
  <c r="C9233" i="7"/>
  <c r="C9234" i="7"/>
  <c r="C9235" i="7"/>
  <c r="C9236" i="7"/>
  <c r="C9237" i="7"/>
  <c r="C9238" i="7"/>
  <c r="C9239" i="7"/>
  <c r="C9240" i="7"/>
  <c r="C9241" i="7"/>
  <c r="C9242" i="7"/>
  <c r="C9243" i="7"/>
  <c r="C9244" i="7"/>
  <c r="C9245" i="7"/>
  <c r="C9246" i="7"/>
  <c r="C9247" i="7"/>
  <c r="C9248" i="7"/>
  <c r="C9249" i="7"/>
  <c r="C9250" i="7"/>
  <c r="C9251" i="7"/>
  <c r="C9252" i="7"/>
  <c r="C9253" i="7"/>
  <c r="C9254" i="7"/>
  <c r="C9255" i="7"/>
  <c r="C9256" i="7"/>
  <c r="C9257" i="7"/>
  <c r="C9258" i="7"/>
  <c r="C9259" i="7"/>
  <c r="C9260" i="7"/>
  <c r="C9261" i="7"/>
  <c r="C9262" i="7"/>
  <c r="C9263" i="7"/>
  <c r="C9264" i="7"/>
  <c r="C9265" i="7"/>
  <c r="C9266" i="7"/>
  <c r="C9267" i="7"/>
  <c r="C9268" i="7"/>
  <c r="C9269" i="7"/>
  <c r="C9270" i="7"/>
  <c r="C9271" i="7"/>
  <c r="C9272" i="7"/>
  <c r="C9273" i="7"/>
  <c r="C9274" i="7"/>
  <c r="C9275" i="7"/>
  <c r="C9276" i="7"/>
  <c r="C9277" i="7"/>
  <c r="C9278" i="7"/>
  <c r="C9279" i="7"/>
  <c r="C9280" i="7"/>
  <c r="C9281" i="7"/>
  <c r="C9282" i="7"/>
  <c r="C9283" i="7"/>
  <c r="C9284" i="7"/>
  <c r="C9285" i="7"/>
  <c r="C9286" i="7"/>
  <c r="C9287" i="7"/>
  <c r="C9288" i="7"/>
  <c r="C9289" i="7"/>
  <c r="C9290" i="7"/>
  <c r="C9291" i="7"/>
  <c r="C9292" i="7"/>
  <c r="C9293" i="7"/>
  <c r="C9294" i="7"/>
  <c r="C9295" i="7"/>
  <c r="C9296" i="7"/>
  <c r="C9297" i="7"/>
  <c r="C9298" i="7"/>
  <c r="C9299" i="7"/>
  <c r="C9300" i="7"/>
  <c r="C9301" i="7"/>
  <c r="C9302" i="7"/>
  <c r="C9303" i="7"/>
  <c r="C9304" i="7"/>
  <c r="C9305" i="7"/>
  <c r="C9306" i="7"/>
  <c r="C9307" i="7"/>
  <c r="C9308" i="7"/>
  <c r="C9309" i="7"/>
  <c r="C9310" i="7"/>
  <c r="C9311" i="7"/>
  <c r="C9312" i="7"/>
  <c r="C9313" i="7"/>
  <c r="C9314" i="7"/>
  <c r="C9315" i="7"/>
  <c r="C9316" i="7"/>
  <c r="C9317" i="7"/>
  <c r="C9318" i="7"/>
  <c r="C9319" i="7"/>
  <c r="C9320" i="7"/>
  <c r="C9321" i="7"/>
  <c r="C9322" i="7"/>
  <c r="C9323" i="7"/>
  <c r="C9324" i="7"/>
  <c r="C9325" i="7"/>
  <c r="C9326" i="7"/>
  <c r="C9327" i="7"/>
  <c r="C9328" i="7"/>
  <c r="C9329" i="7"/>
  <c r="C9330" i="7"/>
  <c r="C9331" i="7"/>
  <c r="C9332" i="7"/>
  <c r="C9333" i="7"/>
  <c r="C9334" i="7"/>
  <c r="C9335" i="7"/>
  <c r="C9336" i="7"/>
  <c r="C9337" i="7"/>
  <c r="C9338" i="7"/>
  <c r="C9339" i="7"/>
  <c r="C9340" i="7"/>
  <c r="C9341" i="7"/>
  <c r="C9342" i="7"/>
  <c r="C9343" i="7"/>
  <c r="C9344" i="7"/>
  <c r="C9345" i="7"/>
  <c r="C9346" i="7"/>
  <c r="C9347" i="7"/>
  <c r="C9348" i="7"/>
  <c r="C9349" i="7"/>
  <c r="C9350" i="7"/>
  <c r="C9351" i="7"/>
  <c r="C9352" i="7"/>
  <c r="C9353" i="7"/>
  <c r="C9354" i="7"/>
  <c r="C9355" i="7"/>
  <c r="C9356" i="7"/>
  <c r="C9357" i="7"/>
  <c r="C9358" i="7"/>
  <c r="C9359" i="7"/>
  <c r="C9360" i="7"/>
  <c r="C9361" i="7"/>
  <c r="C9362" i="7"/>
  <c r="C9363" i="7"/>
  <c r="C9364" i="7"/>
  <c r="C9365" i="7"/>
  <c r="C9366" i="7"/>
  <c r="C9367" i="7"/>
  <c r="C9368" i="7"/>
  <c r="C9369" i="7"/>
  <c r="C9370" i="7"/>
  <c r="C9371" i="7"/>
  <c r="C9372" i="7"/>
  <c r="C9373" i="7"/>
  <c r="C9374" i="7"/>
  <c r="C9375" i="7"/>
  <c r="C9376" i="7"/>
  <c r="C9377" i="7"/>
  <c r="C9378" i="7"/>
  <c r="C9379" i="7"/>
  <c r="C9380" i="7"/>
  <c r="C9381" i="7"/>
  <c r="C9382" i="7"/>
  <c r="C9383" i="7"/>
  <c r="C9384" i="7"/>
  <c r="C9385" i="7"/>
  <c r="C9386" i="7"/>
  <c r="C9387" i="7"/>
  <c r="C9388" i="7"/>
  <c r="C9389" i="7"/>
  <c r="C9390" i="7"/>
  <c r="C9391" i="7"/>
  <c r="C9392" i="7"/>
  <c r="C9393" i="7"/>
  <c r="C9394" i="7"/>
  <c r="C9395" i="7"/>
  <c r="C9396" i="7"/>
  <c r="C9397" i="7"/>
  <c r="C9398" i="7"/>
  <c r="C9399" i="7"/>
  <c r="C9400" i="7"/>
  <c r="C9401" i="7"/>
  <c r="C9402" i="7"/>
  <c r="C9403" i="7"/>
  <c r="C9404" i="7"/>
  <c r="C9405" i="7"/>
  <c r="C9406" i="7"/>
  <c r="C9407" i="7"/>
  <c r="C9408" i="7"/>
  <c r="C9409" i="7"/>
  <c r="C9410" i="7"/>
  <c r="C9411" i="7"/>
  <c r="C9412" i="7"/>
  <c r="C9413" i="7"/>
  <c r="C9414" i="7"/>
  <c r="C9415" i="7"/>
  <c r="C9416" i="7"/>
  <c r="C9417" i="7"/>
  <c r="C9418" i="7"/>
  <c r="C9419" i="7"/>
  <c r="C9420" i="7"/>
  <c r="C9421" i="7"/>
  <c r="C9422" i="7"/>
  <c r="C9423" i="7"/>
  <c r="C9424" i="7"/>
  <c r="C9425" i="7"/>
  <c r="C9426" i="7"/>
  <c r="C9427" i="7"/>
  <c r="C9428" i="7"/>
  <c r="C9429" i="7"/>
  <c r="C9430" i="7"/>
  <c r="C9431" i="7"/>
  <c r="C9432" i="7"/>
  <c r="C9433" i="7"/>
  <c r="C9434" i="7"/>
  <c r="C9435" i="7"/>
  <c r="C9436" i="7"/>
  <c r="C9437" i="7"/>
  <c r="C9438" i="7"/>
  <c r="C9439" i="7"/>
  <c r="C9440" i="7"/>
  <c r="C9441" i="7"/>
  <c r="C9442" i="7"/>
  <c r="C9443" i="7"/>
  <c r="C9444" i="7"/>
  <c r="C9445" i="7"/>
  <c r="C9446" i="7"/>
  <c r="C9447" i="7"/>
  <c r="C9448" i="7"/>
  <c r="C9449" i="7"/>
  <c r="C9450" i="7"/>
  <c r="C9451" i="7"/>
  <c r="C9452" i="7"/>
  <c r="C9453" i="7"/>
  <c r="C9454" i="7"/>
  <c r="C9455" i="7"/>
  <c r="C9456" i="7"/>
  <c r="C9457" i="7"/>
  <c r="C9458" i="7"/>
  <c r="C9459" i="7"/>
  <c r="C9460" i="7"/>
  <c r="C9461" i="7"/>
  <c r="C9462" i="7"/>
  <c r="C9463" i="7"/>
  <c r="C9464" i="7"/>
  <c r="C9465" i="7"/>
  <c r="C9466" i="7"/>
  <c r="C9467" i="7"/>
  <c r="C9468" i="7"/>
  <c r="C9469" i="7"/>
  <c r="C9470" i="7"/>
  <c r="C9471" i="7"/>
  <c r="C9472" i="7"/>
  <c r="C9473" i="7"/>
  <c r="C9474" i="7"/>
  <c r="C9475" i="7"/>
  <c r="C9476" i="7"/>
  <c r="C9477" i="7"/>
  <c r="C9478" i="7"/>
  <c r="C9479" i="7"/>
  <c r="C9480" i="7"/>
  <c r="C9481" i="7"/>
  <c r="C9483" i="7"/>
  <c r="C9484" i="7"/>
  <c r="C9485" i="7"/>
  <c r="C9486" i="7"/>
  <c r="C9487" i="7"/>
  <c r="C9488" i="7"/>
  <c r="C9489" i="7"/>
  <c r="C9490" i="7"/>
  <c r="C9491" i="7"/>
  <c r="C9492" i="7"/>
  <c r="C9493" i="7"/>
  <c r="C9494" i="7"/>
  <c r="C9495" i="7"/>
  <c r="C9496" i="7"/>
  <c r="C9497" i="7"/>
  <c r="C9498" i="7"/>
  <c r="C9499" i="7"/>
  <c r="C9500" i="7"/>
  <c r="C9501" i="7"/>
  <c r="C9502" i="7"/>
  <c r="C9503" i="7"/>
  <c r="C9504" i="7"/>
  <c r="C9505" i="7"/>
  <c r="C9506" i="7"/>
  <c r="C9507" i="7"/>
  <c r="C9508" i="7"/>
  <c r="C9509" i="7"/>
  <c r="C9510" i="7"/>
  <c r="C9511" i="7"/>
  <c r="C9512" i="7"/>
  <c r="C9513" i="7"/>
  <c r="C9514" i="7"/>
  <c r="C9515" i="7"/>
  <c r="C9516" i="7"/>
  <c r="C9517" i="7"/>
  <c r="C9518" i="7"/>
  <c r="C9519" i="7"/>
  <c r="C9520" i="7"/>
  <c r="C9521" i="7"/>
  <c r="C9522" i="7"/>
  <c r="C9523" i="7"/>
  <c r="C9524" i="7"/>
  <c r="C9525" i="7"/>
  <c r="C9526" i="7"/>
  <c r="C9527" i="7"/>
  <c r="C9528" i="7"/>
  <c r="C9529" i="7"/>
  <c r="C9530" i="7"/>
  <c r="C9531" i="7"/>
  <c r="C9532" i="7"/>
  <c r="C9533" i="7"/>
  <c r="C9534" i="7"/>
  <c r="C9535" i="7"/>
  <c r="C9536" i="7"/>
  <c r="C9537" i="7"/>
  <c r="C9538" i="7"/>
  <c r="C9539" i="7"/>
  <c r="C9540" i="7"/>
  <c r="C9541" i="7"/>
  <c r="C9542" i="7"/>
  <c r="C9543" i="7"/>
  <c r="C9544" i="7"/>
  <c r="C9545" i="7"/>
  <c r="C9546" i="7"/>
  <c r="C9547" i="7"/>
  <c r="C9548" i="7"/>
  <c r="C9549" i="7"/>
  <c r="C9550" i="7"/>
  <c r="C9551" i="7"/>
  <c r="C9552" i="7"/>
  <c r="C9553" i="7"/>
  <c r="C9554" i="7"/>
  <c r="C9555" i="7"/>
  <c r="C9556" i="7"/>
  <c r="C9557" i="7"/>
  <c r="C9558" i="7"/>
  <c r="C9559" i="7"/>
  <c r="C9560" i="7"/>
  <c r="C9561" i="7"/>
  <c r="C9562" i="7"/>
  <c r="C9563" i="7"/>
  <c r="C9564" i="7"/>
  <c r="C9565" i="7"/>
  <c r="C9566" i="7"/>
  <c r="C9567" i="7"/>
  <c r="C9568" i="7"/>
  <c r="C9569" i="7"/>
  <c r="C9570" i="7"/>
  <c r="C9571" i="7"/>
  <c r="C9572" i="7"/>
  <c r="C9573" i="7"/>
  <c r="C9574" i="7"/>
  <c r="C9575" i="7"/>
  <c r="C9576" i="7"/>
  <c r="C9577" i="7"/>
  <c r="C9578" i="7"/>
  <c r="C9579" i="7"/>
  <c r="C9580" i="7"/>
  <c r="C9581" i="7"/>
  <c r="C9582" i="7"/>
  <c r="C9583" i="7"/>
  <c r="C9584" i="7"/>
  <c r="C9585" i="7"/>
  <c r="C9586" i="7"/>
  <c r="C9587" i="7"/>
  <c r="C9588" i="7"/>
  <c r="C9589" i="7"/>
  <c r="C9590" i="7"/>
  <c r="C9591" i="7"/>
  <c r="C9592" i="7"/>
  <c r="C9593" i="7"/>
  <c r="C9594" i="7"/>
  <c r="C9595" i="7"/>
  <c r="C9596" i="7"/>
  <c r="C9597" i="7"/>
  <c r="C9598" i="7"/>
  <c r="C9599" i="7"/>
  <c r="C9600" i="7"/>
  <c r="C9601" i="7"/>
  <c r="C9602" i="7"/>
  <c r="C9603" i="7"/>
  <c r="C9604" i="7"/>
  <c r="C9605" i="7"/>
  <c r="C9606" i="7"/>
  <c r="C9607" i="7"/>
  <c r="C9608" i="7"/>
  <c r="C9609" i="7"/>
  <c r="C9610" i="7"/>
  <c r="C9611" i="7"/>
  <c r="C9612" i="7"/>
  <c r="C9613" i="7"/>
  <c r="C9614" i="7"/>
  <c r="C9615" i="7"/>
  <c r="C9616" i="7"/>
  <c r="C9617" i="7"/>
  <c r="C9618" i="7"/>
  <c r="C9619" i="7"/>
  <c r="C9620" i="7"/>
  <c r="C9621" i="7"/>
  <c r="C9622" i="7"/>
  <c r="C9623" i="7"/>
  <c r="C9624" i="7"/>
  <c r="C9625" i="7"/>
  <c r="C9626" i="7"/>
  <c r="C9627" i="7"/>
  <c r="C9628" i="7"/>
  <c r="C9629" i="7"/>
  <c r="C9630" i="7"/>
  <c r="C9631" i="7"/>
  <c r="C9632" i="7"/>
  <c r="C9633" i="7"/>
  <c r="C9634" i="7"/>
  <c r="C9635" i="7"/>
  <c r="C9636" i="7"/>
  <c r="C9637" i="7"/>
  <c r="C9638" i="7"/>
  <c r="C9639" i="7"/>
  <c r="C9640" i="7"/>
  <c r="C9641" i="7"/>
  <c r="C9642" i="7"/>
  <c r="C9643" i="7"/>
  <c r="C9644" i="7"/>
  <c r="C9645" i="7"/>
  <c r="C9646" i="7"/>
  <c r="C9647" i="7"/>
  <c r="C9648" i="7"/>
  <c r="C9649" i="7"/>
  <c r="C9650" i="7"/>
  <c r="C9651" i="7"/>
  <c r="C9652" i="7"/>
  <c r="C9653" i="7"/>
  <c r="C9654" i="7"/>
  <c r="C9655" i="7"/>
  <c r="C9656" i="7"/>
  <c r="C9657" i="7"/>
  <c r="C9658" i="7"/>
  <c r="C9659" i="7"/>
  <c r="C9660" i="7"/>
  <c r="C9661" i="7"/>
  <c r="C9662" i="7"/>
  <c r="C9663" i="7"/>
  <c r="C9664" i="7"/>
  <c r="C9665" i="7"/>
  <c r="C9666" i="7"/>
  <c r="C9667" i="7"/>
  <c r="C9668" i="7"/>
  <c r="C9669" i="7"/>
  <c r="C9670" i="7"/>
  <c r="C9671" i="7"/>
  <c r="C9672" i="7"/>
  <c r="C9673" i="7"/>
  <c r="C9674" i="7"/>
  <c r="C9675" i="7"/>
  <c r="C9676" i="7"/>
  <c r="C9677" i="7"/>
  <c r="C9678" i="7"/>
  <c r="C9679" i="7"/>
  <c r="C9680" i="7"/>
  <c r="C9681" i="7"/>
  <c r="C9682" i="7"/>
  <c r="C9683" i="7"/>
  <c r="C9684" i="7"/>
  <c r="C9685" i="7"/>
  <c r="C9686" i="7"/>
  <c r="C9687" i="7"/>
  <c r="C9688" i="7"/>
  <c r="C9689" i="7"/>
  <c r="C9690" i="7"/>
  <c r="C9691" i="7"/>
  <c r="C9692" i="7"/>
  <c r="C9693" i="7"/>
  <c r="C9694" i="7"/>
  <c r="C9695" i="7"/>
  <c r="C9696" i="7"/>
  <c r="C9697" i="7"/>
  <c r="C9698" i="7"/>
  <c r="C9699" i="7"/>
  <c r="C9700" i="7"/>
  <c r="C9701" i="7"/>
  <c r="C9702" i="7"/>
  <c r="C9703" i="7"/>
  <c r="C9704" i="7"/>
  <c r="C9705" i="7"/>
  <c r="C9706" i="7"/>
  <c r="C9707" i="7"/>
  <c r="C9708" i="7"/>
  <c r="C9709" i="7"/>
  <c r="C9710" i="7"/>
  <c r="C9711" i="7"/>
  <c r="C9712" i="7"/>
  <c r="C9713" i="7"/>
  <c r="C9714" i="7"/>
  <c r="C9715" i="7"/>
  <c r="C9716" i="7"/>
  <c r="C9717" i="7"/>
  <c r="C9718" i="7"/>
  <c r="C9719" i="7"/>
  <c r="C9720" i="7"/>
  <c r="C9721" i="7"/>
  <c r="C9722" i="7"/>
  <c r="C9723" i="7"/>
  <c r="C9724" i="7"/>
  <c r="C9725" i="7"/>
  <c r="C9726" i="7"/>
  <c r="C9727" i="7"/>
  <c r="C9728" i="7"/>
  <c r="C9729" i="7"/>
  <c r="C9730" i="7"/>
  <c r="C9731" i="7"/>
  <c r="C9732" i="7"/>
  <c r="C9733" i="7"/>
  <c r="C9734" i="7"/>
  <c r="C9735" i="7"/>
  <c r="C9736" i="7"/>
  <c r="C9737" i="7"/>
  <c r="C9738" i="7"/>
  <c r="C9739" i="7"/>
  <c r="C9740" i="7"/>
  <c r="C9741" i="7"/>
  <c r="C9742" i="7"/>
  <c r="C9743" i="7"/>
  <c r="C9744" i="7"/>
  <c r="C9745" i="7"/>
  <c r="C9746" i="7"/>
  <c r="C9747" i="7"/>
  <c r="C9748" i="7"/>
  <c r="C9749" i="7"/>
  <c r="C9750" i="7"/>
  <c r="C9751" i="7"/>
  <c r="C9752" i="7"/>
  <c r="C9753" i="7"/>
  <c r="C9754" i="7"/>
  <c r="C9755" i="7"/>
  <c r="C9756" i="7"/>
  <c r="C9757" i="7"/>
  <c r="C9758" i="7"/>
  <c r="C9759" i="7"/>
  <c r="C9760" i="7"/>
  <c r="C9761" i="7"/>
  <c r="C9762" i="7"/>
  <c r="C9763" i="7"/>
  <c r="C9764" i="7"/>
  <c r="C9765" i="7"/>
  <c r="C9766" i="7"/>
  <c r="C9767" i="7"/>
  <c r="C9768" i="7"/>
  <c r="C9769" i="7"/>
  <c r="C9770" i="7"/>
  <c r="C9771" i="7"/>
  <c r="C9772" i="7"/>
  <c r="C9773" i="7"/>
  <c r="C9774" i="7"/>
  <c r="C9775" i="7"/>
  <c r="C9776" i="7"/>
  <c r="C9777" i="7"/>
  <c r="C9778" i="7"/>
  <c r="C9779" i="7"/>
  <c r="C9780" i="7"/>
  <c r="C9781" i="7"/>
  <c r="C9782" i="7"/>
  <c r="C9783" i="7"/>
  <c r="C9784" i="7"/>
  <c r="C9785" i="7"/>
  <c r="C9786" i="7"/>
  <c r="C9787" i="7"/>
  <c r="C9788" i="7"/>
  <c r="C9789" i="7"/>
  <c r="C9790" i="7"/>
  <c r="C9791" i="7"/>
  <c r="C9792" i="7"/>
  <c r="C9793" i="7"/>
  <c r="C9794" i="7"/>
  <c r="C9795" i="7"/>
  <c r="C9796" i="7"/>
  <c r="C9797" i="7"/>
  <c r="C9798" i="7"/>
  <c r="C9799" i="7"/>
  <c r="C9800" i="7"/>
  <c r="C9801" i="7"/>
  <c r="C9802" i="7"/>
  <c r="C9803" i="7"/>
  <c r="C9804" i="7"/>
  <c r="C9805" i="7"/>
  <c r="C9806" i="7"/>
  <c r="C9807" i="7"/>
  <c r="C9808" i="7"/>
  <c r="C9809" i="7"/>
  <c r="C9810" i="7"/>
  <c r="C9811" i="7"/>
  <c r="C9812" i="7"/>
  <c r="C9813" i="7"/>
  <c r="C9814" i="7"/>
  <c r="C9815" i="7"/>
  <c r="C9816" i="7"/>
  <c r="C9817" i="7"/>
  <c r="C9818" i="7"/>
  <c r="C9819" i="7"/>
  <c r="C9820" i="7"/>
  <c r="C9821" i="7"/>
  <c r="C9822" i="7"/>
  <c r="C9823" i="7"/>
  <c r="C9824" i="7"/>
  <c r="C9825" i="7"/>
  <c r="C9826" i="7"/>
  <c r="C9827" i="7"/>
  <c r="C9828" i="7"/>
  <c r="C9829" i="7"/>
  <c r="C9830" i="7"/>
  <c r="C9831" i="7"/>
  <c r="C9832" i="7"/>
  <c r="C9833" i="7"/>
  <c r="C9834" i="7"/>
  <c r="C9835" i="7"/>
  <c r="C9836" i="7"/>
  <c r="C9837" i="7"/>
  <c r="C9838" i="7"/>
  <c r="C9839" i="7"/>
  <c r="C9840" i="7"/>
  <c r="C9841" i="7"/>
  <c r="C9842" i="7"/>
  <c r="C9843" i="7"/>
  <c r="C9844" i="7"/>
  <c r="C9845" i="7"/>
  <c r="C9846" i="7"/>
  <c r="C9847" i="7"/>
  <c r="C9848" i="7"/>
  <c r="C9849" i="7"/>
  <c r="C9850" i="7"/>
  <c r="C9851" i="7"/>
  <c r="C9852" i="7"/>
  <c r="C9853" i="7"/>
  <c r="C9854" i="7"/>
  <c r="C9855" i="7"/>
  <c r="C9856" i="7"/>
  <c r="C9857" i="7"/>
  <c r="C9858" i="7"/>
  <c r="C9859" i="7"/>
  <c r="C9860" i="7"/>
  <c r="C9861" i="7"/>
  <c r="C9862" i="7"/>
  <c r="C9863" i="7"/>
  <c r="C9864" i="7"/>
  <c r="C9865" i="7"/>
  <c r="C9866" i="7"/>
  <c r="C9867" i="7"/>
  <c r="C9868" i="7"/>
  <c r="C9869" i="7"/>
  <c r="C9870" i="7"/>
  <c r="C9871" i="7"/>
  <c r="C9872" i="7"/>
  <c r="C9873" i="7"/>
  <c r="C9874" i="7"/>
  <c r="C9875" i="7"/>
  <c r="C9876" i="7"/>
  <c r="C9877" i="7"/>
  <c r="C9878" i="7"/>
  <c r="C9879" i="7"/>
  <c r="C9880" i="7"/>
  <c r="C9881" i="7"/>
  <c r="C9882" i="7"/>
  <c r="C9883" i="7"/>
  <c r="C9884" i="7"/>
  <c r="C9885" i="7"/>
  <c r="C9886" i="7"/>
  <c r="C9887" i="7"/>
  <c r="C9888" i="7"/>
  <c r="C9894" i="7"/>
  <c r="C9895" i="7"/>
  <c r="C9896" i="7"/>
  <c r="C9897" i="7"/>
  <c r="C9898" i="7"/>
  <c r="C9899" i="7"/>
  <c r="C9900" i="7"/>
  <c r="C9901" i="7"/>
  <c r="C9902" i="7"/>
  <c r="C9903" i="7"/>
  <c r="C9904" i="7"/>
  <c r="C9905" i="7"/>
  <c r="C9906" i="7"/>
  <c r="C9907" i="7"/>
  <c r="C9908" i="7"/>
  <c r="C9909" i="7"/>
  <c r="C9910" i="7"/>
  <c r="C9911" i="7"/>
  <c r="C9912" i="7"/>
  <c r="C9913" i="7"/>
  <c r="C9914" i="7"/>
  <c r="C9915" i="7"/>
  <c r="C9916" i="7"/>
  <c r="C9917" i="7"/>
  <c r="C9918" i="7"/>
  <c r="C9919" i="7"/>
  <c r="C9920" i="7"/>
  <c r="C9921" i="7"/>
  <c r="C9922" i="7"/>
  <c r="C9923" i="7"/>
  <c r="C9924" i="7"/>
  <c r="C9925" i="7"/>
  <c r="C9926" i="7"/>
  <c r="C9927" i="7"/>
  <c r="C9928" i="7"/>
  <c r="C9929" i="7"/>
  <c r="C9930" i="7"/>
  <c r="C9931" i="7"/>
  <c r="C9932" i="7"/>
  <c r="C9933" i="7"/>
  <c r="C9934" i="7"/>
  <c r="C9935" i="7"/>
  <c r="C9936" i="7"/>
  <c r="C9937" i="7"/>
  <c r="C9938" i="7"/>
  <c r="C9939" i="7"/>
  <c r="C9940" i="7"/>
  <c r="C9941" i="7"/>
  <c r="C9942" i="7"/>
  <c r="C9943" i="7"/>
  <c r="C9944" i="7"/>
  <c r="C9945" i="7"/>
  <c r="C9946" i="7"/>
  <c r="C9947" i="7"/>
  <c r="C9948" i="7"/>
  <c r="C9949" i="7"/>
  <c r="C9950" i="7"/>
  <c r="C9951" i="7"/>
  <c r="C9952" i="7"/>
  <c r="C9953" i="7"/>
  <c r="C9954" i="7"/>
  <c r="C9955" i="7"/>
  <c r="C9956" i="7"/>
  <c r="C9957" i="7"/>
  <c r="C9958" i="7"/>
  <c r="C9959" i="7"/>
  <c r="C9960" i="7"/>
  <c r="C9961" i="7"/>
  <c r="C9962" i="7"/>
  <c r="C9963" i="7"/>
  <c r="C9964" i="7"/>
  <c r="C9965" i="7"/>
  <c r="C9966" i="7"/>
  <c r="C9967" i="7"/>
  <c r="C9968" i="7"/>
  <c r="C9969" i="7"/>
  <c r="C9970" i="7"/>
  <c r="C9971" i="7"/>
  <c r="C9972" i="7"/>
  <c r="C9973" i="7"/>
  <c r="C9974" i="7"/>
  <c r="C9975" i="7"/>
  <c r="C9976" i="7"/>
  <c r="C9977" i="7"/>
  <c r="C9978" i="7"/>
  <c r="C9979" i="7"/>
  <c r="C9980" i="7"/>
  <c r="C9981" i="7"/>
  <c r="C9982" i="7"/>
  <c r="C9983" i="7"/>
  <c r="C9984" i="7"/>
  <c r="C9985" i="7"/>
  <c r="C9986" i="7"/>
  <c r="C9987" i="7"/>
  <c r="C9988" i="7"/>
  <c r="C9989" i="7"/>
  <c r="C9990" i="7"/>
  <c r="C9991" i="7"/>
  <c r="C9992" i="7"/>
  <c r="C9993" i="7"/>
  <c r="C9994" i="7"/>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7" i="7"/>
  <c r="P38" i="7"/>
  <c r="P39" i="7"/>
  <c r="P40" i="7"/>
  <c r="P41" i="7"/>
  <c r="P42" i="7"/>
  <c r="P43" i="7"/>
  <c r="P44" i="7"/>
  <c r="P45" i="7"/>
  <c r="P46" i="7"/>
  <c r="P47" i="7"/>
  <c r="P48" i="7"/>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P83" i="7"/>
  <c r="P84" i="7"/>
  <c r="P85" i="7"/>
  <c r="P86" i="7"/>
  <c r="P87" i="7"/>
  <c r="P88" i="7"/>
  <c r="P89" i="7"/>
  <c r="P90" i="7"/>
  <c r="P91" i="7"/>
  <c r="P92" i="7"/>
  <c r="P93" i="7"/>
  <c r="P94" i="7"/>
  <c r="P95" i="7"/>
  <c r="P96" i="7"/>
  <c r="P97" i="7"/>
  <c r="P98" i="7"/>
  <c r="P99" i="7"/>
  <c r="P100" i="7"/>
  <c r="P101" i="7"/>
  <c r="P102" i="7"/>
  <c r="P103" i="7"/>
  <c r="P104" i="7"/>
  <c r="P105" i="7"/>
  <c r="P106" i="7"/>
  <c r="P107" i="7"/>
  <c r="P108" i="7"/>
  <c r="P109" i="7"/>
  <c r="P110" i="7"/>
  <c r="P111" i="7"/>
  <c r="P112" i="7"/>
  <c r="P113" i="7"/>
  <c r="P114" i="7"/>
  <c r="P115" i="7"/>
  <c r="P116" i="7"/>
  <c r="P117" i="7"/>
  <c r="P118" i="7"/>
  <c r="P119" i="7"/>
  <c r="P120" i="7"/>
  <c r="P121" i="7"/>
  <c r="P122" i="7"/>
  <c r="P123" i="7"/>
  <c r="P124" i="7"/>
  <c r="P125" i="7"/>
  <c r="P126" i="7"/>
  <c r="P127" i="7"/>
  <c r="P128" i="7"/>
  <c r="P129" i="7"/>
  <c r="P130" i="7"/>
  <c r="P131" i="7"/>
  <c r="P132" i="7"/>
  <c r="P133" i="7"/>
  <c r="P134" i="7"/>
  <c r="P135" i="7"/>
  <c r="P136" i="7"/>
  <c r="P137" i="7"/>
  <c r="P138" i="7"/>
  <c r="P139" i="7"/>
  <c r="P140" i="7"/>
  <c r="P141" i="7"/>
  <c r="P142" i="7"/>
  <c r="P143" i="7"/>
  <c r="P144" i="7"/>
  <c r="P145" i="7"/>
  <c r="P146" i="7"/>
  <c r="P147" i="7"/>
  <c r="P148" i="7"/>
  <c r="P149" i="7"/>
  <c r="P150" i="7"/>
  <c r="P151" i="7"/>
  <c r="P152" i="7"/>
  <c r="P153" i="7"/>
  <c r="P154" i="7"/>
  <c r="P155" i="7"/>
  <c r="P156" i="7"/>
  <c r="P157" i="7"/>
  <c r="P158" i="7"/>
  <c r="P159" i="7"/>
  <c r="P160" i="7"/>
  <c r="P161" i="7"/>
  <c r="P162" i="7"/>
  <c r="P163" i="7"/>
  <c r="P164" i="7"/>
  <c r="P165" i="7"/>
  <c r="P166" i="7"/>
  <c r="P167" i="7"/>
  <c r="P168" i="7"/>
  <c r="P169" i="7"/>
  <c r="P170" i="7"/>
  <c r="P171" i="7"/>
  <c r="P172" i="7"/>
  <c r="P173" i="7"/>
  <c r="P174" i="7"/>
  <c r="P175" i="7"/>
  <c r="P176" i="7"/>
  <c r="P177" i="7"/>
  <c r="P178" i="7"/>
  <c r="P179" i="7"/>
  <c r="P180" i="7"/>
  <c r="P181" i="7"/>
  <c r="P182" i="7"/>
  <c r="P183" i="7"/>
  <c r="P184" i="7"/>
  <c r="P185" i="7"/>
  <c r="P186" i="7"/>
  <c r="P187" i="7"/>
  <c r="P188" i="7"/>
  <c r="P189" i="7"/>
  <c r="P190" i="7"/>
  <c r="P191" i="7"/>
  <c r="P192" i="7"/>
  <c r="P193" i="7"/>
  <c r="P194" i="7"/>
  <c r="P195" i="7"/>
  <c r="P196" i="7"/>
  <c r="P197" i="7"/>
  <c r="P198" i="7"/>
  <c r="P199" i="7"/>
  <c r="P200" i="7"/>
  <c r="P201" i="7"/>
  <c r="P202" i="7"/>
  <c r="P203" i="7"/>
  <c r="P204" i="7"/>
  <c r="P205" i="7"/>
  <c r="P206" i="7"/>
  <c r="P207" i="7"/>
  <c r="P208" i="7"/>
  <c r="P209" i="7"/>
  <c r="P210" i="7"/>
  <c r="P211" i="7"/>
  <c r="P212" i="7"/>
  <c r="P213" i="7"/>
  <c r="P214" i="7"/>
  <c r="P215" i="7"/>
  <c r="P216" i="7"/>
  <c r="P217" i="7"/>
  <c r="P218" i="7"/>
  <c r="P219" i="7"/>
  <c r="P220" i="7"/>
  <c r="P221" i="7"/>
  <c r="P222" i="7"/>
  <c r="P223" i="7"/>
  <c r="P224" i="7"/>
  <c r="P225" i="7"/>
  <c r="P226" i="7"/>
  <c r="P227" i="7"/>
  <c r="P228" i="7"/>
  <c r="P229" i="7"/>
  <c r="P230" i="7"/>
  <c r="P231" i="7"/>
  <c r="P232" i="7"/>
  <c r="P233" i="7"/>
  <c r="P234" i="7"/>
  <c r="P235" i="7"/>
  <c r="P236" i="7"/>
  <c r="P237" i="7"/>
  <c r="P238" i="7"/>
  <c r="P239" i="7"/>
  <c r="P240" i="7"/>
  <c r="P241" i="7"/>
  <c r="P242" i="7"/>
  <c r="P243" i="7"/>
  <c r="P244" i="7"/>
  <c r="P245" i="7"/>
  <c r="P246" i="7"/>
  <c r="P247" i="7"/>
  <c r="P248" i="7"/>
  <c r="P249" i="7"/>
  <c r="P250" i="7"/>
  <c r="P251" i="7"/>
  <c r="P252" i="7"/>
  <c r="P253" i="7"/>
  <c r="P254" i="7"/>
  <c r="P255" i="7"/>
  <c r="P256" i="7"/>
  <c r="P257" i="7"/>
  <c r="P258" i="7"/>
  <c r="P259" i="7"/>
  <c r="P260" i="7"/>
  <c r="P261" i="7"/>
  <c r="P262" i="7"/>
  <c r="P263" i="7"/>
  <c r="P264" i="7"/>
  <c r="P265" i="7"/>
  <c r="P266" i="7"/>
  <c r="P267" i="7"/>
  <c r="P268" i="7"/>
  <c r="P269" i="7"/>
  <c r="P270" i="7"/>
  <c r="P271" i="7"/>
  <c r="P272" i="7"/>
  <c r="P273" i="7"/>
  <c r="P274" i="7"/>
  <c r="P275" i="7"/>
  <c r="P276" i="7"/>
  <c r="P277" i="7"/>
  <c r="P278" i="7"/>
  <c r="P279" i="7"/>
  <c r="P280" i="7"/>
  <c r="P281" i="7"/>
  <c r="P282" i="7"/>
  <c r="P283" i="7"/>
  <c r="P284" i="7"/>
  <c r="P285" i="7"/>
  <c r="P286" i="7"/>
  <c r="P287" i="7"/>
  <c r="P288" i="7"/>
  <c r="P289" i="7"/>
  <c r="P290" i="7"/>
  <c r="P291" i="7"/>
  <c r="P292" i="7"/>
  <c r="P293" i="7"/>
  <c r="P294" i="7"/>
  <c r="P295" i="7"/>
  <c r="P296" i="7"/>
  <c r="P297" i="7"/>
  <c r="P298" i="7"/>
  <c r="P299" i="7"/>
  <c r="P300" i="7"/>
  <c r="P301" i="7"/>
  <c r="P302" i="7"/>
  <c r="P303" i="7"/>
  <c r="P304" i="7"/>
  <c r="P305" i="7"/>
  <c r="P306" i="7"/>
  <c r="P307" i="7"/>
  <c r="P308" i="7"/>
  <c r="P309" i="7"/>
  <c r="P310" i="7"/>
  <c r="P311" i="7"/>
  <c r="P312" i="7"/>
  <c r="P313" i="7"/>
  <c r="P314" i="7"/>
  <c r="P315" i="7"/>
  <c r="P316" i="7"/>
  <c r="P317" i="7"/>
  <c r="P318" i="7"/>
  <c r="P319" i="7"/>
  <c r="P320" i="7"/>
  <c r="P321" i="7"/>
  <c r="P322" i="7"/>
  <c r="P323" i="7"/>
  <c r="P324" i="7"/>
  <c r="P325" i="7"/>
  <c r="P326" i="7"/>
  <c r="P327" i="7"/>
  <c r="P328" i="7"/>
  <c r="P329" i="7"/>
  <c r="P330" i="7"/>
  <c r="P331" i="7"/>
  <c r="P332" i="7"/>
  <c r="P333" i="7"/>
  <c r="P334" i="7"/>
  <c r="P335" i="7"/>
  <c r="P336" i="7"/>
  <c r="P337" i="7"/>
  <c r="P338" i="7"/>
  <c r="P339" i="7"/>
  <c r="P340" i="7"/>
  <c r="P341" i="7"/>
  <c r="P342" i="7"/>
  <c r="P343" i="7"/>
  <c r="P344" i="7"/>
  <c r="P345" i="7"/>
  <c r="P346" i="7"/>
  <c r="P347" i="7"/>
  <c r="P348" i="7"/>
  <c r="P349" i="7"/>
  <c r="P350" i="7"/>
  <c r="P351" i="7"/>
  <c r="P352" i="7"/>
  <c r="P353" i="7"/>
  <c r="P354" i="7"/>
  <c r="P355" i="7"/>
  <c r="P356" i="7"/>
  <c r="P357" i="7"/>
  <c r="P358" i="7"/>
  <c r="P359" i="7"/>
  <c r="P360" i="7"/>
  <c r="P361" i="7"/>
  <c r="P362" i="7"/>
  <c r="P363" i="7"/>
  <c r="P364" i="7"/>
  <c r="P365" i="7"/>
  <c r="P366" i="7"/>
  <c r="P367" i="7"/>
  <c r="P368" i="7"/>
  <c r="P369" i="7"/>
  <c r="P370" i="7"/>
  <c r="P371" i="7"/>
  <c r="P372" i="7"/>
  <c r="P373" i="7"/>
  <c r="P374" i="7"/>
  <c r="P375" i="7"/>
  <c r="P376" i="7"/>
  <c r="P377" i="7"/>
  <c r="P378" i="7"/>
  <c r="P379" i="7"/>
  <c r="P380" i="7"/>
  <c r="P381" i="7"/>
  <c r="P382" i="7"/>
  <c r="P383" i="7"/>
  <c r="P384" i="7"/>
  <c r="P385" i="7"/>
  <c r="P386" i="7"/>
  <c r="P387" i="7"/>
  <c r="P388" i="7"/>
  <c r="P389" i="7"/>
  <c r="P390" i="7"/>
  <c r="P391" i="7"/>
  <c r="P392" i="7"/>
  <c r="P393" i="7"/>
  <c r="P394" i="7"/>
  <c r="P395" i="7"/>
  <c r="P396" i="7"/>
  <c r="P397" i="7"/>
  <c r="P398" i="7"/>
  <c r="P399" i="7"/>
  <c r="P400" i="7"/>
  <c r="P401" i="7"/>
  <c r="P402" i="7"/>
  <c r="P403" i="7"/>
  <c r="P404" i="7"/>
  <c r="P405" i="7"/>
  <c r="P406" i="7"/>
  <c r="P407" i="7"/>
  <c r="P408" i="7"/>
  <c r="P409" i="7"/>
  <c r="P410" i="7"/>
  <c r="P411" i="7"/>
  <c r="P412" i="7"/>
  <c r="P413" i="7"/>
  <c r="P414" i="7"/>
  <c r="P415" i="7"/>
  <c r="P416" i="7"/>
  <c r="P417" i="7"/>
  <c r="P418" i="7"/>
  <c r="P419" i="7"/>
  <c r="P420" i="7"/>
  <c r="P421" i="7"/>
  <c r="P422" i="7"/>
  <c r="P423" i="7"/>
  <c r="P424" i="7"/>
  <c r="P425" i="7"/>
  <c r="P426" i="7"/>
  <c r="P427" i="7"/>
  <c r="P428" i="7"/>
  <c r="P429" i="7"/>
  <c r="P430" i="7"/>
  <c r="P431" i="7"/>
  <c r="P432" i="7"/>
  <c r="P433" i="7"/>
  <c r="P434" i="7"/>
  <c r="P435" i="7"/>
  <c r="P436" i="7"/>
  <c r="P437" i="7"/>
  <c r="P438" i="7"/>
  <c r="P439" i="7"/>
  <c r="P440" i="7"/>
  <c r="P441" i="7"/>
  <c r="P442" i="7"/>
  <c r="P443" i="7"/>
  <c r="P444" i="7"/>
  <c r="P445" i="7"/>
  <c r="P446" i="7"/>
  <c r="P447" i="7"/>
  <c r="P448" i="7"/>
  <c r="P449" i="7"/>
  <c r="P450" i="7"/>
  <c r="P451" i="7"/>
  <c r="P452" i="7"/>
  <c r="P453" i="7"/>
  <c r="P454" i="7"/>
  <c r="P455" i="7"/>
  <c r="P456" i="7"/>
  <c r="P457" i="7"/>
  <c r="P458" i="7"/>
  <c r="P459" i="7"/>
  <c r="P460" i="7"/>
  <c r="P461" i="7"/>
  <c r="P462" i="7"/>
  <c r="P463" i="7"/>
  <c r="P464" i="7"/>
  <c r="P465" i="7"/>
  <c r="P466" i="7"/>
  <c r="P467" i="7"/>
  <c r="P468" i="7"/>
  <c r="P469" i="7"/>
  <c r="P470" i="7"/>
  <c r="P471" i="7"/>
  <c r="P472" i="7"/>
  <c r="P473" i="7"/>
  <c r="P474" i="7"/>
  <c r="P475" i="7"/>
  <c r="P476" i="7"/>
  <c r="P477" i="7"/>
  <c r="P478" i="7"/>
  <c r="P479" i="7"/>
  <c r="P480" i="7"/>
  <c r="P481" i="7"/>
  <c r="P482" i="7"/>
  <c r="P483" i="7"/>
  <c r="P484" i="7"/>
  <c r="P485" i="7"/>
  <c r="P486" i="7"/>
  <c r="P487" i="7"/>
  <c r="P488" i="7"/>
  <c r="P489" i="7"/>
  <c r="P490" i="7"/>
  <c r="P491" i="7"/>
  <c r="P492" i="7"/>
  <c r="P493" i="7"/>
  <c r="P494" i="7"/>
  <c r="P495" i="7"/>
  <c r="P496" i="7"/>
  <c r="P497" i="7"/>
  <c r="P498" i="7"/>
  <c r="P499" i="7"/>
  <c r="P500" i="7"/>
  <c r="P501" i="7"/>
  <c r="P502" i="7"/>
  <c r="P503" i="7"/>
  <c r="P504" i="7"/>
  <c r="P505" i="7"/>
  <c r="P506" i="7"/>
  <c r="P507" i="7"/>
  <c r="P508" i="7"/>
  <c r="P509" i="7"/>
  <c r="P510" i="7"/>
  <c r="P511" i="7"/>
  <c r="P512" i="7"/>
  <c r="P513" i="7"/>
  <c r="P514" i="7"/>
  <c r="P515" i="7"/>
  <c r="P516" i="7"/>
  <c r="P517" i="7"/>
  <c r="P518" i="7"/>
  <c r="P519" i="7"/>
  <c r="P520" i="7"/>
  <c r="P521" i="7"/>
  <c r="P522" i="7"/>
  <c r="P523" i="7"/>
  <c r="P524" i="7"/>
  <c r="P525" i="7"/>
  <c r="P526" i="7"/>
  <c r="P527" i="7"/>
  <c r="P528" i="7"/>
  <c r="P529" i="7"/>
  <c r="P530" i="7"/>
  <c r="P531" i="7"/>
  <c r="P532" i="7"/>
  <c r="P533" i="7"/>
  <c r="P534" i="7"/>
  <c r="P535" i="7"/>
  <c r="P536" i="7"/>
  <c r="P537" i="7"/>
  <c r="P538" i="7"/>
  <c r="P539" i="7"/>
  <c r="P540" i="7"/>
  <c r="P541" i="7"/>
  <c r="P542" i="7"/>
  <c r="P543" i="7"/>
  <c r="P544" i="7"/>
  <c r="P545" i="7"/>
  <c r="P546" i="7"/>
  <c r="P547" i="7"/>
  <c r="P548" i="7"/>
  <c r="P549" i="7"/>
  <c r="P550" i="7"/>
  <c r="P551" i="7"/>
  <c r="P552" i="7"/>
  <c r="P553" i="7"/>
  <c r="P554" i="7"/>
  <c r="P555" i="7"/>
  <c r="P556" i="7"/>
  <c r="P557" i="7"/>
  <c r="P558" i="7"/>
  <c r="P559" i="7"/>
  <c r="P560" i="7"/>
  <c r="P561" i="7"/>
  <c r="P562" i="7"/>
  <c r="P563" i="7"/>
  <c r="P564" i="7"/>
  <c r="P565" i="7"/>
  <c r="P566" i="7"/>
  <c r="P567" i="7"/>
  <c r="P568" i="7"/>
  <c r="P569" i="7"/>
  <c r="P570" i="7"/>
  <c r="P571" i="7"/>
  <c r="P572" i="7"/>
  <c r="P573" i="7"/>
  <c r="P574" i="7"/>
  <c r="P575" i="7"/>
  <c r="P576" i="7"/>
  <c r="P577" i="7"/>
  <c r="P578" i="7"/>
  <c r="P579" i="7"/>
  <c r="P580" i="7"/>
  <c r="P581" i="7"/>
  <c r="P582" i="7"/>
  <c r="P583" i="7"/>
  <c r="P584" i="7"/>
  <c r="P585" i="7"/>
  <c r="P586" i="7"/>
  <c r="P587" i="7"/>
  <c r="P588" i="7"/>
  <c r="P589" i="7"/>
  <c r="P590" i="7"/>
  <c r="P591" i="7"/>
  <c r="P592" i="7"/>
  <c r="P593" i="7"/>
  <c r="P594" i="7"/>
  <c r="P595" i="7"/>
  <c r="P596" i="7"/>
  <c r="P597" i="7"/>
  <c r="P598" i="7"/>
  <c r="P599" i="7"/>
  <c r="P600" i="7"/>
  <c r="P601" i="7"/>
  <c r="P602" i="7"/>
  <c r="P603" i="7"/>
  <c r="P604" i="7"/>
  <c r="P605" i="7"/>
  <c r="P606" i="7"/>
  <c r="P607" i="7"/>
  <c r="P608" i="7"/>
  <c r="P609" i="7"/>
  <c r="P610" i="7"/>
  <c r="P611" i="7"/>
  <c r="P612" i="7"/>
  <c r="P613" i="7"/>
  <c r="P614" i="7"/>
  <c r="P615" i="7"/>
  <c r="P616" i="7"/>
  <c r="P617" i="7"/>
  <c r="P618" i="7"/>
  <c r="P619" i="7"/>
  <c r="P620" i="7"/>
  <c r="P621" i="7"/>
  <c r="P622" i="7"/>
  <c r="P623" i="7"/>
  <c r="P624" i="7"/>
  <c r="P625" i="7"/>
  <c r="P626" i="7"/>
  <c r="P627" i="7"/>
  <c r="P628" i="7"/>
  <c r="P629" i="7"/>
  <c r="P630" i="7"/>
  <c r="P631" i="7"/>
  <c r="P632" i="7"/>
  <c r="P633" i="7"/>
  <c r="P634" i="7"/>
  <c r="P635" i="7"/>
  <c r="P636" i="7"/>
  <c r="P637" i="7"/>
  <c r="P638" i="7"/>
  <c r="P639" i="7"/>
  <c r="P640" i="7"/>
  <c r="P641" i="7"/>
  <c r="P642" i="7"/>
  <c r="P643" i="7"/>
  <c r="P644" i="7"/>
  <c r="P645" i="7"/>
  <c r="P646" i="7"/>
  <c r="P647" i="7"/>
  <c r="P648" i="7"/>
  <c r="P649" i="7"/>
  <c r="P650" i="7"/>
  <c r="P651" i="7"/>
  <c r="P652" i="7"/>
  <c r="P653" i="7"/>
  <c r="P654" i="7"/>
  <c r="P655" i="7"/>
  <c r="P656" i="7"/>
  <c r="P657" i="7"/>
  <c r="P658" i="7"/>
  <c r="P659" i="7"/>
  <c r="P660" i="7"/>
  <c r="P661" i="7"/>
  <c r="P662" i="7"/>
  <c r="P663" i="7"/>
  <c r="P664" i="7"/>
  <c r="P665" i="7"/>
  <c r="P666" i="7"/>
  <c r="P667" i="7"/>
  <c r="P668" i="7"/>
  <c r="P669" i="7"/>
  <c r="P670" i="7"/>
  <c r="P671" i="7"/>
  <c r="P672" i="7"/>
  <c r="P673" i="7"/>
  <c r="P674" i="7"/>
  <c r="P675" i="7"/>
  <c r="P676" i="7"/>
  <c r="P677" i="7"/>
  <c r="P678" i="7"/>
  <c r="P679" i="7"/>
  <c r="P680" i="7"/>
  <c r="P681" i="7"/>
  <c r="P682" i="7"/>
  <c r="P683" i="7"/>
  <c r="P684" i="7"/>
  <c r="P685" i="7"/>
  <c r="P686" i="7"/>
  <c r="P687" i="7"/>
  <c r="P688" i="7"/>
  <c r="P689" i="7"/>
  <c r="P690" i="7"/>
  <c r="P691" i="7"/>
  <c r="P692" i="7"/>
  <c r="P693" i="7"/>
  <c r="P694" i="7"/>
  <c r="P695" i="7"/>
  <c r="P696" i="7"/>
  <c r="P697" i="7"/>
  <c r="P698" i="7"/>
  <c r="P699" i="7"/>
  <c r="P700" i="7"/>
  <c r="P701" i="7"/>
  <c r="P702" i="7"/>
  <c r="P703" i="7"/>
  <c r="P704" i="7"/>
  <c r="P705" i="7"/>
  <c r="P706" i="7"/>
  <c r="P707" i="7"/>
  <c r="P708" i="7"/>
  <c r="P709" i="7"/>
  <c r="P710" i="7"/>
  <c r="P711" i="7"/>
  <c r="P712" i="7"/>
  <c r="P713" i="7"/>
  <c r="P714" i="7"/>
  <c r="P715" i="7"/>
  <c r="P716" i="7"/>
  <c r="P717" i="7"/>
  <c r="P718" i="7"/>
  <c r="P719" i="7"/>
  <c r="P720" i="7"/>
  <c r="P721" i="7"/>
  <c r="P722" i="7"/>
  <c r="P723" i="7"/>
  <c r="P724" i="7"/>
  <c r="P725" i="7"/>
  <c r="P726" i="7"/>
  <c r="P727" i="7"/>
  <c r="P728" i="7"/>
  <c r="P729" i="7"/>
  <c r="P730" i="7"/>
  <c r="P731" i="7"/>
  <c r="P732" i="7"/>
  <c r="P733" i="7"/>
  <c r="P734" i="7"/>
  <c r="P735" i="7"/>
  <c r="P736" i="7"/>
  <c r="P737" i="7"/>
  <c r="P738" i="7"/>
  <c r="P739" i="7"/>
  <c r="P740" i="7"/>
  <c r="P741" i="7"/>
  <c r="P742" i="7"/>
  <c r="P743" i="7"/>
  <c r="P744" i="7"/>
  <c r="P745" i="7"/>
  <c r="P746" i="7"/>
  <c r="P747" i="7"/>
  <c r="P748" i="7"/>
  <c r="P749" i="7"/>
  <c r="P750" i="7"/>
  <c r="P751" i="7"/>
  <c r="P752" i="7"/>
  <c r="P753" i="7"/>
  <c r="P754" i="7"/>
  <c r="P755" i="7"/>
  <c r="P756" i="7"/>
  <c r="P757" i="7"/>
  <c r="P758" i="7"/>
  <c r="P759" i="7"/>
  <c r="P760" i="7"/>
  <c r="P761" i="7"/>
  <c r="P762" i="7"/>
  <c r="P763" i="7"/>
  <c r="P764" i="7"/>
  <c r="P765" i="7"/>
  <c r="P766" i="7"/>
  <c r="P767" i="7"/>
  <c r="P768" i="7"/>
  <c r="P769" i="7"/>
  <c r="P770" i="7"/>
  <c r="P771" i="7"/>
  <c r="P772" i="7"/>
  <c r="P773" i="7"/>
  <c r="P774" i="7"/>
  <c r="P775" i="7"/>
  <c r="P776" i="7"/>
  <c r="P777" i="7"/>
  <c r="P778" i="7"/>
  <c r="P779" i="7"/>
  <c r="P780" i="7"/>
  <c r="P781" i="7"/>
  <c r="P782" i="7"/>
  <c r="P783" i="7"/>
  <c r="P784" i="7"/>
  <c r="P785" i="7"/>
  <c r="P786" i="7"/>
  <c r="P787" i="7"/>
  <c r="P788" i="7"/>
  <c r="P789" i="7"/>
  <c r="P790" i="7"/>
  <c r="P791" i="7"/>
  <c r="P792" i="7"/>
  <c r="P793" i="7"/>
  <c r="P794" i="7"/>
  <c r="P795" i="7"/>
  <c r="P796" i="7"/>
  <c r="P797" i="7"/>
  <c r="P798" i="7"/>
  <c r="P799" i="7"/>
  <c r="P800" i="7"/>
  <c r="P801" i="7"/>
  <c r="P802" i="7"/>
  <c r="P803" i="7"/>
  <c r="P804" i="7"/>
  <c r="P805" i="7"/>
  <c r="P806" i="7"/>
  <c r="P807" i="7"/>
  <c r="P808" i="7"/>
  <c r="P809" i="7"/>
  <c r="P810" i="7"/>
  <c r="P811" i="7"/>
  <c r="P812" i="7"/>
  <c r="P813" i="7"/>
  <c r="P814" i="7"/>
  <c r="P815" i="7"/>
  <c r="P816" i="7"/>
  <c r="P817" i="7"/>
  <c r="P818" i="7"/>
  <c r="P819" i="7"/>
  <c r="P820" i="7"/>
  <c r="P821" i="7"/>
  <c r="P822" i="7"/>
  <c r="P823" i="7"/>
  <c r="P824" i="7"/>
  <c r="P825" i="7"/>
  <c r="P826" i="7"/>
  <c r="P827" i="7"/>
  <c r="P828" i="7"/>
  <c r="P829" i="7"/>
  <c r="P830" i="7"/>
  <c r="P831" i="7"/>
  <c r="P832" i="7"/>
  <c r="P833" i="7"/>
  <c r="P834" i="7"/>
  <c r="P835" i="7"/>
  <c r="P836" i="7"/>
  <c r="P837" i="7"/>
  <c r="P838" i="7"/>
  <c r="P839" i="7"/>
  <c r="P840" i="7"/>
  <c r="P841" i="7"/>
  <c r="P842" i="7"/>
  <c r="P843" i="7"/>
  <c r="P844" i="7"/>
  <c r="P845" i="7"/>
  <c r="P846" i="7"/>
  <c r="P847" i="7"/>
  <c r="P848" i="7"/>
  <c r="P849" i="7"/>
  <c r="P850" i="7"/>
  <c r="P851" i="7"/>
  <c r="P852" i="7"/>
  <c r="P853" i="7"/>
  <c r="P854" i="7"/>
  <c r="P855" i="7"/>
  <c r="P856" i="7"/>
  <c r="P857" i="7"/>
  <c r="P858" i="7"/>
  <c r="P859" i="7"/>
  <c r="P860" i="7"/>
  <c r="P861" i="7"/>
  <c r="P862" i="7"/>
  <c r="P863" i="7"/>
  <c r="P864" i="7"/>
  <c r="P865" i="7"/>
  <c r="P866" i="7"/>
  <c r="P867" i="7"/>
  <c r="P868" i="7"/>
  <c r="P869" i="7"/>
  <c r="P870" i="7"/>
  <c r="P871" i="7"/>
  <c r="P872" i="7"/>
  <c r="P873" i="7"/>
  <c r="P874" i="7"/>
  <c r="P875" i="7"/>
  <c r="P876" i="7"/>
  <c r="P877" i="7"/>
  <c r="P878" i="7"/>
  <c r="P879" i="7"/>
  <c r="P880" i="7"/>
  <c r="P881" i="7"/>
  <c r="P882" i="7"/>
  <c r="P883" i="7"/>
  <c r="P884" i="7"/>
  <c r="P885" i="7"/>
  <c r="P886" i="7"/>
  <c r="P887" i="7"/>
  <c r="P888" i="7"/>
  <c r="P889" i="7"/>
  <c r="P890" i="7"/>
  <c r="P891" i="7"/>
  <c r="P892" i="7"/>
  <c r="P893" i="7"/>
  <c r="P894" i="7"/>
  <c r="P895" i="7"/>
  <c r="P896" i="7"/>
  <c r="P897" i="7"/>
  <c r="P898" i="7"/>
  <c r="P899" i="7"/>
  <c r="P900" i="7"/>
  <c r="P901" i="7"/>
  <c r="P902" i="7"/>
  <c r="P903" i="7"/>
  <c r="P904" i="7"/>
  <c r="P905" i="7"/>
  <c r="P906" i="7"/>
  <c r="P907" i="7"/>
  <c r="P908" i="7"/>
  <c r="P909" i="7"/>
  <c r="P910" i="7"/>
  <c r="P911" i="7"/>
  <c r="P912" i="7"/>
  <c r="P913" i="7"/>
  <c r="P914" i="7"/>
  <c r="P915" i="7"/>
  <c r="P916" i="7"/>
  <c r="P917" i="7"/>
  <c r="P918" i="7"/>
  <c r="P919" i="7"/>
  <c r="P920" i="7"/>
  <c r="P921" i="7"/>
  <c r="P922" i="7"/>
  <c r="P923" i="7"/>
  <c r="P924" i="7"/>
  <c r="P925" i="7"/>
  <c r="P926" i="7"/>
  <c r="P927" i="7"/>
  <c r="P928" i="7"/>
  <c r="P929" i="7"/>
  <c r="P930" i="7"/>
  <c r="P931" i="7"/>
  <c r="P932" i="7"/>
  <c r="P933" i="7"/>
  <c r="P934" i="7"/>
  <c r="P935" i="7"/>
  <c r="P936" i="7"/>
  <c r="P937" i="7"/>
  <c r="P938" i="7"/>
  <c r="P939" i="7"/>
  <c r="P940" i="7"/>
  <c r="P941" i="7"/>
  <c r="P942" i="7"/>
  <c r="P943" i="7"/>
  <c r="P944" i="7"/>
  <c r="P945" i="7"/>
  <c r="P946" i="7"/>
  <c r="P947" i="7"/>
  <c r="P948" i="7"/>
  <c r="P949" i="7"/>
  <c r="P950" i="7"/>
  <c r="P951" i="7"/>
  <c r="P952" i="7"/>
  <c r="P953" i="7"/>
  <c r="P954" i="7"/>
  <c r="P955" i="7"/>
  <c r="P956" i="7"/>
  <c r="P957" i="7"/>
  <c r="P958" i="7"/>
  <c r="P959" i="7"/>
  <c r="P960" i="7"/>
  <c r="P961" i="7"/>
  <c r="P962" i="7"/>
  <c r="P963" i="7"/>
  <c r="P964" i="7"/>
  <c r="P965" i="7"/>
  <c r="P966" i="7"/>
  <c r="P967" i="7"/>
  <c r="P968" i="7"/>
  <c r="P969" i="7"/>
  <c r="P970" i="7"/>
  <c r="P971" i="7"/>
  <c r="P972" i="7"/>
  <c r="P973" i="7"/>
  <c r="P974" i="7"/>
  <c r="P975" i="7"/>
  <c r="P976" i="7"/>
  <c r="P977" i="7"/>
  <c r="P978" i="7"/>
  <c r="P979" i="7"/>
  <c r="P980" i="7"/>
  <c r="P981" i="7"/>
  <c r="P982" i="7"/>
  <c r="P983" i="7"/>
  <c r="P984" i="7"/>
  <c r="P985" i="7"/>
  <c r="P986" i="7"/>
  <c r="P987" i="7"/>
  <c r="P988" i="7"/>
  <c r="P989" i="7"/>
  <c r="P990" i="7"/>
  <c r="P991" i="7"/>
  <c r="P992" i="7"/>
  <c r="P993" i="7"/>
  <c r="P994" i="7"/>
  <c r="P995" i="7"/>
  <c r="P996" i="7"/>
  <c r="P997" i="7"/>
  <c r="P998" i="7"/>
  <c r="P999" i="7"/>
  <c r="P1000" i="7"/>
  <c r="P1001" i="7"/>
  <c r="P1002" i="7"/>
  <c r="P1003" i="7"/>
  <c r="P1004" i="7"/>
  <c r="P1005" i="7"/>
  <c r="P1006" i="7"/>
  <c r="P1007" i="7"/>
  <c r="P1008" i="7"/>
  <c r="P1009" i="7"/>
  <c r="P1010" i="7"/>
  <c r="P1011" i="7"/>
  <c r="P1012" i="7"/>
  <c r="P1013" i="7"/>
  <c r="P1014" i="7"/>
  <c r="P1015" i="7"/>
  <c r="P1016" i="7"/>
  <c r="P1017" i="7"/>
  <c r="P1018" i="7"/>
  <c r="P1019" i="7"/>
  <c r="P1020" i="7"/>
  <c r="P1021" i="7"/>
  <c r="P1022" i="7"/>
  <c r="P1023" i="7"/>
  <c r="P1024" i="7"/>
  <c r="P1025" i="7"/>
  <c r="P1026" i="7"/>
  <c r="P1027" i="7"/>
  <c r="P1028" i="7"/>
  <c r="P1029" i="7"/>
  <c r="P1030" i="7"/>
  <c r="P1031" i="7"/>
  <c r="P1032" i="7"/>
  <c r="P1033" i="7"/>
  <c r="P1034" i="7"/>
  <c r="P1035" i="7"/>
  <c r="P1036" i="7"/>
  <c r="P1037" i="7"/>
  <c r="P1038" i="7"/>
  <c r="P1039" i="7"/>
  <c r="P1040" i="7"/>
  <c r="P1041" i="7"/>
  <c r="P1042" i="7"/>
  <c r="P1043" i="7"/>
  <c r="P1044" i="7"/>
  <c r="P1045" i="7"/>
  <c r="P1046" i="7"/>
  <c r="P1047" i="7"/>
  <c r="P1048" i="7"/>
  <c r="P1049" i="7"/>
  <c r="P1050" i="7"/>
  <c r="P1051" i="7"/>
  <c r="P1052" i="7"/>
  <c r="P1053" i="7"/>
  <c r="P1054" i="7"/>
  <c r="P1055" i="7"/>
  <c r="P1056" i="7"/>
  <c r="P1057" i="7"/>
  <c r="P1058" i="7"/>
  <c r="P1059" i="7"/>
  <c r="P1060" i="7"/>
  <c r="P1061" i="7"/>
  <c r="P1062" i="7"/>
  <c r="P1063" i="7"/>
  <c r="P1064" i="7"/>
  <c r="P1065" i="7"/>
  <c r="P1066" i="7"/>
  <c r="P1067" i="7"/>
  <c r="P1068" i="7"/>
  <c r="P1069" i="7"/>
  <c r="P1070" i="7"/>
  <c r="P1071" i="7"/>
  <c r="P1072" i="7"/>
  <c r="P1073" i="7"/>
  <c r="P1074" i="7"/>
  <c r="P1075" i="7"/>
  <c r="P1076" i="7"/>
  <c r="P1077" i="7"/>
  <c r="P1078" i="7"/>
  <c r="P1079" i="7"/>
  <c r="P1080" i="7"/>
  <c r="P1081" i="7"/>
  <c r="P1082" i="7"/>
  <c r="P1083" i="7"/>
  <c r="P1084" i="7"/>
  <c r="P1085" i="7"/>
  <c r="P1086" i="7"/>
  <c r="P1087" i="7"/>
  <c r="P1088" i="7"/>
  <c r="P1089" i="7"/>
  <c r="P1090" i="7"/>
  <c r="P1091" i="7"/>
  <c r="P1092" i="7"/>
  <c r="P1093" i="7"/>
  <c r="P1094" i="7"/>
  <c r="P1095" i="7"/>
  <c r="P1096" i="7"/>
  <c r="P1097" i="7"/>
  <c r="P1098" i="7"/>
  <c r="P1099" i="7"/>
  <c r="P1100" i="7"/>
  <c r="P1101" i="7"/>
  <c r="P1102" i="7"/>
  <c r="P1103" i="7"/>
  <c r="P1104" i="7"/>
  <c r="P1105" i="7"/>
  <c r="P1106" i="7"/>
  <c r="P1107" i="7"/>
  <c r="P1108" i="7"/>
  <c r="P1109" i="7"/>
  <c r="P1110" i="7"/>
  <c r="P1111" i="7"/>
  <c r="P1112" i="7"/>
  <c r="P1113" i="7"/>
  <c r="P1114" i="7"/>
  <c r="P1115" i="7"/>
  <c r="P1116" i="7"/>
  <c r="P1117" i="7"/>
  <c r="P1118" i="7"/>
  <c r="P1119" i="7"/>
  <c r="P1120" i="7"/>
  <c r="P1121" i="7"/>
  <c r="P1122" i="7"/>
  <c r="P1123" i="7"/>
  <c r="P1124" i="7"/>
  <c r="P1125" i="7"/>
  <c r="P1126" i="7"/>
  <c r="P1127" i="7"/>
  <c r="P1128" i="7"/>
  <c r="P1129" i="7"/>
  <c r="P1130" i="7"/>
  <c r="P1131" i="7"/>
  <c r="P1132" i="7"/>
  <c r="P1133" i="7"/>
  <c r="P1134" i="7"/>
  <c r="P1135" i="7"/>
  <c r="P1136" i="7"/>
  <c r="P1137" i="7"/>
  <c r="P1138" i="7"/>
  <c r="P1139" i="7"/>
  <c r="P1140" i="7"/>
  <c r="P1141" i="7"/>
  <c r="P1142" i="7"/>
  <c r="P1143" i="7"/>
  <c r="P1144" i="7"/>
  <c r="P1145" i="7"/>
  <c r="P1146" i="7"/>
  <c r="P1147" i="7"/>
  <c r="P1148" i="7"/>
  <c r="P1149" i="7"/>
  <c r="P1150" i="7"/>
  <c r="P1151" i="7"/>
  <c r="P1152" i="7"/>
  <c r="P1153" i="7"/>
  <c r="P1154" i="7"/>
  <c r="P1155" i="7"/>
  <c r="P1156" i="7"/>
  <c r="P1157" i="7"/>
  <c r="P1158" i="7"/>
  <c r="P1159" i="7"/>
  <c r="P1160" i="7"/>
  <c r="P1161" i="7"/>
  <c r="P1162" i="7"/>
  <c r="P1163" i="7"/>
  <c r="P1164" i="7"/>
  <c r="P1165" i="7"/>
  <c r="P1166" i="7"/>
  <c r="P1167" i="7"/>
  <c r="P1168" i="7"/>
  <c r="P1169" i="7"/>
  <c r="P1170" i="7"/>
  <c r="P1171" i="7"/>
  <c r="P1172" i="7"/>
  <c r="P1173" i="7"/>
  <c r="P1174" i="7"/>
  <c r="P1175" i="7"/>
  <c r="P1176" i="7"/>
  <c r="P1177" i="7"/>
  <c r="P1178" i="7"/>
  <c r="P1179" i="7"/>
  <c r="P1180" i="7"/>
  <c r="P1181" i="7"/>
  <c r="P1182" i="7"/>
  <c r="P1183" i="7"/>
  <c r="P1184" i="7"/>
  <c r="P1185" i="7"/>
  <c r="P1186" i="7"/>
  <c r="P1187" i="7"/>
  <c r="P1188" i="7"/>
  <c r="P1189" i="7"/>
  <c r="P1190" i="7"/>
  <c r="P1191" i="7"/>
  <c r="P1192" i="7"/>
  <c r="P1193" i="7"/>
  <c r="P1194" i="7"/>
  <c r="P1195" i="7"/>
  <c r="P1196" i="7"/>
  <c r="P1197" i="7"/>
  <c r="P1198" i="7"/>
  <c r="P1199" i="7"/>
  <c r="P1200" i="7"/>
  <c r="P1201" i="7"/>
  <c r="P1202" i="7"/>
  <c r="P1203" i="7"/>
  <c r="P1204" i="7"/>
  <c r="P1205" i="7"/>
  <c r="P1206" i="7"/>
  <c r="P1207" i="7"/>
  <c r="P1208" i="7"/>
  <c r="P1209" i="7"/>
  <c r="P1210" i="7"/>
  <c r="P1211" i="7"/>
  <c r="P1212" i="7"/>
  <c r="P1213" i="7"/>
  <c r="P1214" i="7"/>
  <c r="P1215" i="7"/>
  <c r="P1216" i="7"/>
  <c r="P1217" i="7"/>
  <c r="P1218" i="7"/>
  <c r="P1219" i="7"/>
  <c r="P1220" i="7"/>
  <c r="P1221" i="7"/>
  <c r="P1222" i="7"/>
  <c r="P1223" i="7"/>
  <c r="P1224" i="7"/>
  <c r="P1225" i="7"/>
  <c r="P1226" i="7"/>
  <c r="P1227" i="7"/>
  <c r="P1228" i="7"/>
  <c r="P1229" i="7"/>
  <c r="P1230" i="7"/>
  <c r="P1231" i="7"/>
  <c r="P1232" i="7"/>
  <c r="P1233" i="7"/>
  <c r="P1234" i="7"/>
  <c r="P1235" i="7"/>
  <c r="P1236" i="7"/>
  <c r="P1237" i="7"/>
  <c r="P1238" i="7"/>
  <c r="P1239" i="7"/>
  <c r="P1240" i="7"/>
  <c r="P1241" i="7"/>
  <c r="P1242" i="7"/>
  <c r="P1243" i="7"/>
  <c r="P1244" i="7"/>
  <c r="P1245" i="7"/>
  <c r="P1246" i="7"/>
  <c r="P1247" i="7"/>
  <c r="P1248" i="7"/>
  <c r="P1249" i="7"/>
  <c r="P1250" i="7"/>
  <c r="P1251" i="7"/>
  <c r="P1252" i="7"/>
  <c r="P1253" i="7"/>
  <c r="P1254" i="7"/>
  <c r="P1255" i="7"/>
  <c r="P1256" i="7"/>
  <c r="P1257" i="7"/>
  <c r="P1258" i="7"/>
  <c r="P1259" i="7"/>
  <c r="P1260" i="7"/>
  <c r="P1261" i="7"/>
  <c r="P1262" i="7"/>
  <c r="P1263" i="7"/>
  <c r="P1264" i="7"/>
  <c r="P1265" i="7"/>
  <c r="P1266" i="7"/>
  <c r="P1267" i="7"/>
  <c r="P1268" i="7"/>
  <c r="P1269" i="7"/>
  <c r="P1270" i="7"/>
  <c r="P1271" i="7"/>
  <c r="P1272" i="7"/>
  <c r="P1273" i="7"/>
  <c r="P1274" i="7"/>
  <c r="P1275" i="7"/>
  <c r="P1276" i="7"/>
  <c r="P1277" i="7"/>
  <c r="P1278" i="7"/>
  <c r="P1279" i="7"/>
  <c r="P1280" i="7"/>
  <c r="P1281" i="7"/>
  <c r="P1282" i="7"/>
  <c r="P1283" i="7"/>
  <c r="P1284" i="7"/>
  <c r="P1285" i="7"/>
  <c r="P1286" i="7"/>
  <c r="P1287" i="7"/>
  <c r="P1288" i="7"/>
  <c r="P1289" i="7"/>
  <c r="P1290" i="7"/>
  <c r="P1291" i="7"/>
  <c r="P1292" i="7"/>
  <c r="P1293" i="7"/>
  <c r="P1294" i="7"/>
  <c r="P1295" i="7"/>
  <c r="P1296" i="7"/>
  <c r="P1297" i="7"/>
  <c r="P1298" i="7"/>
  <c r="P1299" i="7"/>
  <c r="P1300" i="7"/>
  <c r="P1301" i="7"/>
  <c r="P1302" i="7"/>
  <c r="P1303" i="7"/>
  <c r="P1304" i="7"/>
  <c r="P1305" i="7"/>
  <c r="P1306" i="7"/>
  <c r="P1307" i="7"/>
  <c r="P1308" i="7"/>
  <c r="P1309" i="7"/>
  <c r="P1310" i="7"/>
  <c r="P1311" i="7"/>
  <c r="P1312" i="7"/>
  <c r="P1313" i="7"/>
  <c r="P1314" i="7"/>
  <c r="P1315" i="7"/>
  <c r="P1316" i="7"/>
  <c r="P1317" i="7"/>
  <c r="P1318" i="7"/>
  <c r="P1319" i="7"/>
  <c r="P1320" i="7"/>
  <c r="P1321" i="7"/>
  <c r="P1322" i="7"/>
  <c r="P1323" i="7"/>
  <c r="P1324" i="7"/>
  <c r="P1325" i="7"/>
  <c r="P1326" i="7"/>
  <c r="P1327" i="7"/>
  <c r="P1328" i="7"/>
  <c r="P1329" i="7"/>
  <c r="P1330" i="7"/>
  <c r="P1331" i="7"/>
  <c r="P1332" i="7"/>
  <c r="P1333" i="7"/>
  <c r="P1334" i="7"/>
  <c r="P1335" i="7"/>
  <c r="P1336" i="7"/>
  <c r="P1337" i="7"/>
  <c r="P1338" i="7"/>
  <c r="P1339" i="7"/>
  <c r="P1340" i="7"/>
  <c r="P1341" i="7"/>
  <c r="P1342" i="7"/>
  <c r="P1343" i="7"/>
  <c r="P1344" i="7"/>
  <c r="P1345" i="7"/>
  <c r="P1346" i="7"/>
  <c r="P1347" i="7"/>
  <c r="P1348" i="7"/>
  <c r="P1349" i="7"/>
  <c r="P1350" i="7"/>
  <c r="P1351" i="7"/>
  <c r="P1352" i="7"/>
  <c r="P1353" i="7"/>
  <c r="P1354" i="7"/>
  <c r="P1355" i="7"/>
  <c r="P1356" i="7"/>
  <c r="P1357" i="7"/>
  <c r="P1358" i="7"/>
  <c r="P1359" i="7"/>
  <c r="P1360" i="7"/>
  <c r="P1361" i="7"/>
  <c r="P1362" i="7"/>
  <c r="P1363" i="7"/>
  <c r="P1364" i="7"/>
  <c r="P1365" i="7"/>
  <c r="P1366" i="7"/>
  <c r="P1367" i="7"/>
  <c r="P1368" i="7"/>
  <c r="P1369" i="7"/>
  <c r="P1370" i="7"/>
  <c r="P1371" i="7"/>
  <c r="P1372" i="7"/>
  <c r="P1373" i="7"/>
  <c r="P1374" i="7"/>
  <c r="P1375" i="7"/>
  <c r="P1376" i="7"/>
  <c r="P1377" i="7"/>
  <c r="P1378" i="7"/>
  <c r="P1379" i="7"/>
  <c r="P1380" i="7"/>
  <c r="P1381" i="7"/>
  <c r="P1382" i="7"/>
  <c r="P1383" i="7"/>
  <c r="P1384" i="7"/>
  <c r="P1385" i="7"/>
  <c r="P1386" i="7"/>
  <c r="P1387" i="7"/>
  <c r="P1388" i="7"/>
  <c r="P1389" i="7"/>
  <c r="P1390" i="7"/>
  <c r="P1391" i="7"/>
  <c r="P1392" i="7"/>
  <c r="P1393" i="7"/>
  <c r="P1394" i="7"/>
  <c r="P1395" i="7"/>
  <c r="P1396" i="7"/>
  <c r="P1397" i="7"/>
  <c r="P1398" i="7"/>
  <c r="P1399" i="7"/>
  <c r="P1400" i="7"/>
  <c r="P1401" i="7"/>
  <c r="P1402" i="7"/>
  <c r="P1403" i="7"/>
  <c r="P1404" i="7"/>
  <c r="P1405" i="7"/>
  <c r="P1406" i="7"/>
  <c r="P1407" i="7"/>
  <c r="P1408" i="7"/>
  <c r="P1409" i="7"/>
  <c r="P1410" i="7"/>
  <c r="P1411" i="7"/>
  <c r="P1412" i="7"/>
  <c r="P1413" i="7"/>
  <c r="P1414" i="7"/>
  <c r="P1415" i="7"/>
  <c r="P1416" i="7"/>
  <c r="P1417" i="7"/>
  <c r="P1418" i="7"/>
  <c r="P1419" i="7"/>
  <c r="P1420" i="7"/>
  <c r="P1421" i="7"/>
  <c r="P1422" i="7"/>
  <c r="P1423" i="7"/>
  <c r="P1424" i="7"/>
  <c r="P1425" i="7"/>
  <c r="P1426" i="7"/>
  <c r="P1427" i="7"/>
  <c r="P1428" i="7"/>
  <c r="P1429" i="7"/>
  <c r="P1430" i="7"/>
  <c r="P1431" i="7"/>
  <c r="P1432" i="7"/>
  <c r="P1433" i="7"/>
  <c r="P1434" i="7"/>
  <c r="P1435" i="7"/>
  <c r="P1436" i="7"/>
  <c r="P1437" i="7"/>
  <c r="P1438" i="7"/>
  <c r="P1439" i="7"/>
  <c r="P1440" i="7"/>
  <c r="P1441" i="7"/>
  <c r="P1442" i="7"/>
  <c r="P1443" i="7"/>
  <c r="P1444" i="7"/>
  <c r="P1445" i="7"/>
  <c r="P1446" i="7"/>
  <c r="P1447" i="7"/>
  <c r="P1448" i="7"/>
  <c r="P1449" i="7"/>
  <c r="P1450" i="7"/>
  <c r="P1451" i="7"/>
  <c r="P1452" i="7"/>
  <c r="P1453" i="7"/>
  <c r="P1454" i="7"/>
  <c r="P1455" i="7"/>
  <c r="P1456" i="7"/>
  <c r="P1457" i="7"/>
  <c r="P1458" i="7"/>
  <c r="P1459" i="7"/>
  <c r="P1460" i="7"/>
  <c r="P1461" i="7"/>
  <c r="P1462" i="7"/>
  <c r="P1463" i="7"/>
  <c r="P1464" i="7"/>
  <c r="P1465" i="7"/>
  <c r="P1466" i="7"/>
  <c r="P1467" i="7"/>
  <c r="P1468" i="7"/>
  <c r="P1469" i="7"/>
  <c r="P1470" i="7"/>
  <c r="P1471" i="7"/>
  <c r="P1472" i="7"/>
  <c r="P1473" i="7"/>
  <c r="P1474" i="7"/>
  <c r="P1475" i="7"/>
  <c r="P1476" i="7"/>
  <c r="P1477" i="7"/>
  <c r="P1478" i="7"/>
  <c r="P1479" i="7"/>
  <c r="P1480" i="7"/>
  <c r="P1481" i="7"/>
  <c r="P1482" i="7"/>
  <c r="P1483" i="7"/>
  <c r="P1484" i="7"/>
  <c r="P1485" i="7"/>
  <c r="P1486" i="7"/>
  <c r="P1487" i="7"/>
  <c r="P1488" i="7"/>
  <c r="P1489" i="7"/>
  <c r="P1490" i="7"/>
  <c r="P1491" i="7"/>
  <c r="P1492" i="7"/>
  <c r="P1493" i="7"/>
  <c r="P1494" i="7"/>
  <c r="P1495" i="7"/>
  <c r="P1496" i="7"/>
  <c r="P1497" i="7"/>
  <c r="P1498" i="7"/>
  <c r="P1499" i="7"/>
  <c r="P1500" i="7"/>
  <c r="P1501" i="7"/>
  <c r="P1502" i="7"/>
  <c r="P1503" i="7"/>
  <c r="P1504" i="7"/>
  <c r="P1505" i="7"/>
  <c r="P1506" i="7"/>
  <c r="P1507" i="7"/>
  <c r="P1508" i="7"/>
  <c r="P1509" i="7"/>
  <c r="P1510" i="7"/>
  <c r="P1511" i="7"/>
  <c r="P1512" i="7"/>
  <c r="P1513" i="7"/>
  <c r="P1514" i="7"/>
  <c r="P1515" i="7"/>
  <c r="P1516" i="7"/>
  <c r="P1517" i="7"/>
  <c r="P1518" i="7"/>
  <c r="P1519" i="7"/>
  <c r="P1520" i="7"/>
  <c r="P1521" i="7"/>
  <c r="P1522" i="7"/>
  <c r="P1523" i="7"/>
  <c r="P1524" i="7"/>
  <c r="P1525" i="7"/>
  <c r="P1526" i="7"/>
  <c r="P1527" i="7"/>
  <c r="P1528" i="7"/>
  <c r="P1529" i="7"/>
  <c r="P1530" i="7"/>
  <c r="P1531" i="7"/>
  <c r="P1532" i="7"/>
  <c r="P1533" i="7"/>
  <c r="P1534" i="7"/>
  <c r="P1535" i="7"/>
  <c r="P1536" i="7"/>
  <c r="P1537" i="7"/>
  <c r="P1538" i="7"/>
  <c r="P1539" i="7"/>
  <c r="P1540" i="7"/>
  <c r="P1541" i="7"/>
  <c r="P1542" i="7"/>
  <c r="P1543" i="7"/>
  <c r="P1544" i="7"/>
  <c r="P1545" i="7"/>
  <c r="P1546" i="7"/>
  <c r="P1547" i="7"/>
  <c r="P1548" i="7"/>
  <c r="P1549" i="7"/>
  <c r="P1550" i="7"/>
  <c r="P1551" i="7"/>
  <c r="P1552" i="7"/>
  <c r="P1553" i="7"/>
  <c r="P1554" i="7"/>
  <c r="P1555" i="7"/>
  <c r="P1556" i="7"/>
  <c r="P1557" i="7"/>
  <c r="P1558" i="7"/>
  <c r="P1559" i="7"/>
  <c r="P1560" i="7"/>
  <c r="P1561" i="7"/>
  <c r="P1562" i="7"/>
  <c r="P1563" i="7"/>
  <c r="P1564" i="7"/>
  <c r="P1565" i="7"/>
  <c r="P1566" i="7"/>
  <c r="P1567" i="7"/>
  <c r="P1568" i="7"/>
  <c r="P1569" i="7"/>
  <c r="P1570" i="7"/>
  <c r="P1571" i="7"/>
  <c r="P1572" i="7"/>
  <c r="P1573" i="7"/>
  <c r="P1574" i="7"/>
  <c r="P1575" i="7"/>
  <c r="P1576" i="7"/>
  <c r="P1577" i="7"/>
  <c r="P1578" i="7"/>
  <c r="P1579" i="7"/>
  <c r="P1580" i="7"/>
  <c r="P1581" i="7"/>
  <c r="P1582" i="7"/>
  <c r="P1583" i="7"/>
  <c r="P1584" i="7"/>
  <c r="P1585" i="7"/>
  <c r="P1586" i="7"/>
  <c r="P1587" i="7"/>
  <c r="P1588" i="7"/>
  <c r="P1589" i="7"/>
  <c r="P1590" i="7"/>
  <c r="P1591" i="7"/>
  <c r="P1592" i="7"/>
  <c r="P1593" i="7"/>
  <c r="P1594" i="7"/>
  <c r="P1595" i="7"/>
  <c r="P1596" i="7"/>
  <c r="P1597" i="7"/>
  <c r="P1598" i="7"/>
  <c r="P1599" i="7"/>
  <c r="P1600" i="7"/>
  <c r="P1601" i="7"/>
  <c r="P1602" i="7"/>
  <c r="P1603" i="7"/>
  <c r="P1604" i="7"/>
  <c r="P1605" i="7"/>
  <c r="P1606" i="7"/>
  <c r="P1607" i="7"/>
  <c r="P1608" i="7"/>
  <c r="P1609" i="7"/>
  <c r="P1610" i="7"/>
  <c r="P1611" i="7"/>
  <c r="P1612" i="7"/>
  <c r="P1613" i="7"/>
  <c r="P1614" i="7"/>
  <c r="P1615" i="7"/>
  <c r="P1616" i="7"/>
  <c r="P1617" i="7"/>
  <c r="P1618" i="7"/>
  <c r="P1619" i="7"/>
  <c r="P1620" i="7"/>
  <c r="P1621" i="7"/>
  <c r="P1622" i="7"/>
  <c r="P1623" i="7"/>
  <c r="P1624" i="7"/>
  <c r="P1625" i="7"/>
  <c r="P1626" i="7"/>
  <c r="P1627" i="7"/>
  <c r="P1628" i="7"/>
  <c r="P1629" i="7"/>
  <c r="P1630" i="7"/>
  <c r="P1631" i="7"/>
  <c r="P1632" i="7"/>
  <c r="P1633" i="7"/>
  <c r="P1634" i="7"/>
  <c r="P1635" i="7"/>
  <c r="P1636" i="7"/>
  <c r="P1637" i="7"/>
  <c r="P1638" i="7"/>
  <c r="P1639" i="7"/>
  <c r="P1640" i="7"/>
  <c r="P1641" i="7"/>
  <c r="P1642" i="7"/>
  <c r="P1643" i="7"/>
  <c r="P1644" i="7"/>
  <c r="P1645" i="7"/>
  <c r="P1646" i="7"/>
  <c r="P1647" i="7"/>
  <c r="P1648" i="7"/>
  <c r="P1649" i="7"/>
  <c r="P1650" i="7"/>
  <c r="P1651" i="7"/>
  <c r="P1652" i="7"/>
  <c r="P1653" i="7"/>
  <c r="P1654" i="7"/>
  <c r="P1655" i="7"/>
  <c r="P1656" i="7"/>
  <c r="P1657" i="7"/>
  <c r="P1658" i="7"/>
  <c r="P1659" i="7"/>
  <c r="P1660" i="7"/>
  <c r="P1661" i="7"/>
  <c r="P1662" i="7"/>
  <c r="P1663" i="7"/>
  <c r="P1664" i="7"/>
  <c r="P1665" i="7"/>
  <c r="P1666" i="7"/>
  <c r="P1667" i="7"/>
  <c r="P1668" i="7"/>
  <c r="P1669" i="7"/>
  <c r="P1670" i="7"/>
  <c r="P1671" i="7"/>
  <c r="P1672" i="7"/>
  <c r="P1673" i="7"/>
  <c r="P1674" i="7"/>
  <c r="P1675" i="7"/>
  <c r="P1676" i="7"/>
  <c r="P1677" i="7"/>
  <c r="P1678" i="7"/>
  <c r="P1679" i="7"/>
  <c r="P1680" i="7"/>
  <c r="P1681" i="7"/>
  <c r="P1682" i="7"/>
  <c r="P1683" i="7"/>
  <c r="P1684" i="7"/>
  <c r="P1685" i="7"/>
  <c r="P1686" i="7"/>
  <c r="P1687" i="7"/>
  <c r="P1688" i="7"/>
  <c r="P1689" i="7"/>
  <c r="P1690" i="7"/>
  <c r="P1691" i="7"/>
  <c r="P1692" i="7"/>
  <c r="P1693" i="7"/>
  <c r="P1694" i="7"/>
  <c r="P1695" i="7"/>
  <c r="P1696" i="7"/>
  <c r="P1697" i="7"/>
  <c r="P1698" i="7"/>
  <c r="P1699" i="7"/>
  <c r="P1700" i="7"/>
  <c r="P1701" i="7"/>
  <c r="P1702" i="7"/>
  <c r="P1703" i="7"/>
  <c r="P1704" i="7"/>
  <c r="P1705" i="7"/>
  <c r="P1706" i="7"/>
  <c r="P1707" i="7"/>
  <c r="P1708" i="7"/>
  <c r="P1709" i="7"/>
  <c r="P1710" i="7"/>
  <c r="P1711" i="7"/>
  <c r="P1712" i="7"/>
  <c r="P1713" i="7"/>
  <c r="P1714" i="7"/>
  <c r="P1715" i="7"/>
  <c r="P1716" i="7"/>
  <c r="P1717" i="7"/>
  <c r="P1718" i="7"/>
  <c r="P1719" i="7"/>
  <c r="P1720" i="7"/>
  <c r="P1721" i="7"/>
  <c r="P1722" i="7"/>
  <c r="P1723" i="7"/>
  <c r="P1724" i="7"/>
  <c r="P1725" i="7"/>
  <c r="P1726" i="7"/>
  <c r="P1727" i="7"/>
  <c r="P1728" i="7"/>
  <c r="P1729" i="7"/>
  <c r="P1730" i="7"/>
  <c r="P1731" i="7"/>
  <c r="P1732" i="7"/>
  <c r="P1733" i="7"/>
  <c r="P1734" i="7"/>
  <c r="P1735" i="7"/>
  <c r="P1736" i="7"/>
  <c r="P1737" i="7"/>
  <c r="P1738" i="7"/>
  <c r="P1739" i="7"/>
  <c r="P1740" i="7"/>
  <c r="P1741" i="7"/>
  <c r="P1742" i="7"/>
  <c r="P1743" i="7"/>
  <c r="P1744" i="7"/>
  <c r="P1745" i="7"/>
  <c r="P1746" i="7"/>
  <c r="P1747" i="7"/>
  <c r="P1748" i="7"/>
  <c r="P1749" i="7"/>
  <c r="P1750" i="7"/>
  <c r="P1751" i="7"/>
  <c r="P1752" i="7"/>
  <c r="P1753" i="7"/>
  <c r="P1754" i="7"/>
  <c r="P1755" i="7"/>
  <c r="P1756" i="7"/>
  <c r="P1757" i="7"/>
  <c r="P1758" i="7"/>
  <c r="P1759" i="7"/>
  <c r="P1760" i="7"/>
  <c r="P1761" i="7"/>
  <c r="P1762" i="7"/>
  <c r="P1763" i="7"/>
  <c r="P1764" i="7"/>
  <c r="P1765" i="7"/>
  <c r="P1766" i="7"/>
  <c r="P1767" i="7"/>
  <c r="P1768" i="7"/>
  <c r="P1769" i="7"/>
  <c r="P1770" i="7"/>
  <c r="P1771" i="7"/>
  <c r="P1772" i="7"/>
  <c r="P1773" i="7"/>
  <c r="P1774" i="7"/>
  <c r="P1775" i="7"/>
  <c r="P1776" i="7"/>
  <c r="P1777" i="7"/>
  <c r="P1778" i="7"/>
  <c r="P1779" i="7"/>
  <c r="P1780" i="7"/>
  <c r="P1781" i="7"/>
  <c r="P1782" i="7"/>
  <c r="P1783" i="7"/>
  <c r="P1784" i="7"/>
  <c r="P1785" i="7"/>
  <c r="P1786" i="7"/>
  <c r="P1787" i="7"/>
  <c r="P1788" i="7"/>
  <c r="P1789" i="7"/>
  <c r="P1790" i="7"/>
  <c r="P1791" i="7"/>
  <c r="P1792" i="7"/>
  <c r="P1793" i="7"/>
  <c r="P1794" i="7"/>
  <c r="P1795" i="7"/>
  <c r="P1796" i="7"/>
  <c r="P1797" i="7"/>
  <c r="P1798" i="7"/>
  <c r="P1799" i="7"/>
  <c r="P1800" i="7"/>
  <c r="P1801" i="7"/>
  <c r="P1802" i="7"/>
  <c r="P1803" i="7"/>
  <c r="P1804" i="7"/>
  <c r="P1805" i="7"/>
  <c r="P1806" i="7"/>
  <c r="P1807" i="7"/>
  <c r="P1808" i="7"/>
  <c r="P1809" i="7"/>
  <c r="P1810" i="7"/>
  <c r="P1811" i="7"/>
  <c r="P1812" i="7"/>
  <c r="P1813" i="7"/>
  <c r="P1814" i="7"/>
  <c r="P1815" i="7"/>
  <c r="P1816" i="7"/>
  <c r="P1817" i="7"/>
  <c r="P1818" i="7"/>
  <c r="P1819" i="7"/>
  <c r="P1820" i="7"/>
  <c r="P1821" i="7"/>
  <c r="P1822" i="7"/>
  <c r="P1823" i="7"/>
  <c r="P1824" i="7"/>
  <c r="P1825" i="7"/>
  <c r="P1826" i="7"/>
  <c r="P1827" i="7"/>
  <c r="P1828" i="7"/>
  <c r="P1829" i="7"/>
  <c r="P1830" i="7"/>
  <c r="P1831" i="7"/>
  <c r="P1832" i="7"/>
  <c r="P1833" i="7"/>
  <c r="P1834" i="7"/>
  <c r="P1835" i="7"/>
  <c r="P1836" i="7"/>
  <c r="P1837" i="7"/>
  <c r="P1838" i="7"/>
  <c r="P1839" i="7"/>
  <c r="P1840" i="7"/>
  <c r="P1841" i="7"/>
  <c r="P1842" i="7"/>
  <c r="P1843" i="7"/>
  <c r="P1844" i="7"/>
  <c r="P1845" i="7"/>
  <c r="P1846" i="7"/>
  <c r="P1847" i="7"/>
  <c r="P1848" i="7"/>
  <c r="P1849" i="7"/>
  <c r="P1850" i="7"/>
  <c r="P1851" i="7"/>
  <c r="P1852" i="7"/>
  <c r="P1853" i="7"/>
  <c r="P1854" i="7"/>
  <c r="P1855" i="7"/>
  <c r="P1856" i="7"/>
  <c r="P1857" i="7"/>
  <c r="P1858" i="7"/>
  <c r="P1859" i="7"/>
  <c r="P1860" i="7"/>
  <c r="P1861" i="7"/>
  <c r="P1862" i="7"/>
  <c r="P1863" i="7"/>
  <c r="P1864" i="7"/>
  <c r="P1865" i="7"/>
  <c r="P1866" i="7"/>
  <c r="P1867" i="7"/>
  <c r="P1868" i="7"/>
  <c r="P1869" i="7"/>
  <c r="P1870" i="7"/>
  <c r="P1871" i="7"/>
  <c r="P1872" i="7"/>
  <c r="P1873" i="7"/>
  <c r="P1874" i="7"/>
  <c r="P1875" i="7"/>
  <c r="P1876" i="7"/>
  <c r="P1877" i="7"/>
  <c r="P1878" i="7"/>
  <c r="P1879" i="7"/>
  <c r="P1880" i="7"/>
  <c r="P1881" i="7"/>
  <c r="P1882" i="7"/>
  <c r="P1883" i="7"/>
  <c r="P1884" i="7"/>
  <c r="P1885" i="7"/>
  <c r="P1886" i="7"/>
  <c r="P1887" i="7"/>
  <c r="P1888" i="7"/>
  <c r="P1889" i="7"/>
  <c r="P1890" i="7"/>
  <c r="P1891" i="7"/>
  <c r="P1892" i="7"/>
  <c r="P1893" i="7"/>
  <c r="P1894" i="7"/>
  <c r="P1895" i="7"/>
  <c r="P1896" i="7"/>
  <c r="P1897" i="7"/>
  <c r="P1898" i="7"/>
  <c r="P1899" i="7"/>
  <c r="P1900" i="7"/>
  <c r="P1901" i="7"/>
  <c r="P1902" i="7"/>
  <c r="P1903" i="7"/>
  <c r="P1904" i="7"/>
  <c r="P1905" i="7"/>
  <c r="P1906" i="7"/>
  <c r="P1907" i="7"/>
  <c r="P1908" i="7"/>
  <c r="P1909" i="7"/>
  <c r="P1910" i="7"/>
  <c r="P1911" i="7"/>
  <c r="P1912" i="7"/>
  <c r="P1913" i="7"/>
  <c r="P1914" i="7"/>
  <c r="P1915" i="7"/>
  <c r="P1916" i="7"/>
  <c r="P1917" i="7"/>
  <c r="P1918" i="7"/>
  <c r="P1919" i="7"/>
  <c r="P1920" i="7"/>
  <c r="P1921" i="7"/>
  <c r="P1922" i="7"/>
  <c r="P1923" i="7"/>
  <c r="P1924" i="7"/>
  <c r="P1925" i="7"/>
  <c r="P1926" i="7"/>
  <c r="P1927" i="7"/>
  <c r="P1928" i="7"/>
  <c r="P1929" i="7"/>
  <c r="P1930" i="7"/>
  <c r="P1931" i="7"/>
  <c r="P1932" i="7"/>
  <c r="P1933" i="7"/>
  <c r="P1934" i="7"/>
  <c r="P1935" i="7"/>
  <c r="P1936" i="7"/>
  <c r="P1937" i="7"/>
  <c r="P1938" i="7"/>
  <c r="P1939" i="7"/>
  <c r="P1940" i="7"/>
  <c r="P1941" i="7"/>
  <c r="P1942" i="7"/>
  <c r="P1943" i="7"/>
  <c r="P1944" i="7"/>
  <c r="P1945" i="7"/>
  <c r="P1946" i="7"/>
  <c r="P1947" i="7"/>
  <c r="P1948" i="7"/>
  <c r="P1949" i="7"/>
  <c r="P1950" i="7"/>
  <c r="P1951" i="7"/>
  <c r="P1952" i="7"/>
  <c r="P1953" i="7"/>
  <c r="P1954" i="7"/>
  <c r="P1955" i="7"/>
  <c r="P1956" i="7"/>
  <c r="P1957" i="7"/>
  <c r="P1958" i="7"/>
  <c r="P1959" i="7"/>
  <c r="P1960" i="7"/>
  <c r="P1961" i="7"/>
  <c r="P1962" i="7"/>
  <c r="P1963" i="7"/>
  <c r="P1964" i="7"/>
  <c r="P1965" i="7"/>
  <c r="P1966" i="7"/>
  <c r="P1967" i="7"/>
  <c r="P1968" i="7"/>
  <c r="P1969" i="7"/>
  <c r="P1970" i="7"/>
  <c r="P1971" i="7"/>
  <c r="P1972" i="7"/>
  <c r="P1973" i="7"/>
  <c r="P1974" i="7"/>
  <c r="P1975" i="7"/>
  <c r="P1976" i="7"/>
  <c r="P1977" i="7"/>
  <c r="P1978" i="7"/>
  <c r="P1979" i="7"/>
  <c r="P1980" i="7"/>
  <c r="P1981" i="7"/>
  <c r="P1982" i="7"/>
  <c r="P1983" i="7"/>
  <c r="P1984" i="7"/>
  <c r="P1985" i="7"/>
  <c r="P1986" i="7"/>
  <c r="P1987" i="7"/>
  <c r="P1988" i="7"/>
  <c r="P1989" i="7"/>
  <c r="P1990" i="7"/>
  <c r="P1991" i="7"/>
  <c r="P1992" i="7"/>
  <c r="P1993" i="7"/>
  <c r="P1994" i="7"/>
  <c r="P1995" i="7"/>
  <c r="P1996" i="7"/>
  <c r="P1997" i="7"/>
  <c r="P1998" i="7"/>
  <c r="P1999" i="7"/>
  <c r="P2000" i="7"/>
  <c r="P2001" i="7"/>
  <c r="P2002" i="7"/>
  <c r="P2003" i="7"/>
  <c r="P2004" i="7"/>
  <c r="P2005" i="7"/>
  <c r="P2006" i="7"/>
  <c r="P2007" i="7"/>
  <c r="P2008" i="7"/>
  <c r="P2009" i="7"/>
  <c r="P2010" i="7"/>
  <c r="P2011" i="7"/>
  <c r="P2012" i="7"/>
  <c r="P2013" i="7"/>
  <c r="P2014" i="7"/>
  <c r="P2015" i="7"/>
  <c r="P2016" i="7"/>
  <c r="P2017" i="7"/>
  <c r="P2018" i="7"/>
  <c r="P2019" i="7"/>
  <c r="P2020" i="7"/>
  <c r="P2021" i="7"/>
  <c r="P2022" i="7"/>
  <c r="P2023" i="7"/>
  <c r="P2024" i="7"/>
  <c r="P2025" i="7"/>
  <c r="P2026" i="7"/>
  <c r="P2027" i="7"/>
  <c r="P2028" i="7"/>
  <c r="P2029" i="7"/>
  <c r="P2030" i="7"/>
  <c r="P2031" i="7"/>
  <c r="P2032" i="7"/>
  <c r="P2033" i="7"/>
  <c r="P2034" i="7"/>
  <c r="P2035" i="7"/>
  <c r="P2036" i="7"/>
  <c r="P2037" i="7"/>
  <c r="P2038" i="7"/>
  <c r="P2039" i="7"/>
  <c r="P2040" i="7"/>
  <c r="P2041" i="7"/>
  <c r="P2042" i="7"/>
  <c r="P2043" i="7"/>
  <c r="P2044" i="7"/>
  <c r="P2045" i="7"/>
  <c r="P2046" i="7"/>
  <c r="P2047" i="7"/>
  <c r="P2048" i="7"/>
  <c r="P2049" i="7"/>
  <c r="P2050" i="7"/>
  <c r="P2051" i="7"/>
  <c r="P2052" i="7"/>
  <c r="P2053" i="7"/>
  <c r="P2054" i="7"/>
  <c r="P2055" i="7"/>
  <c r="P2056" i="7"/>
  <c r="P2057" i="7"/>
  <c r="P2058" i="7"/>
  <c r="P2059" i="7"/>
  <c r="P2060" i="7"/>
  <c r="P2061" i="7"/>
  <c r="P2062" i="7"/>
  <c r="P2063" i="7"/>
  <c r="P2064" i="7"/>
  <c r="P2065" i="7"/>
  <c r="P2066" i="7"/>
  <c r="P2067" i="7"/>
  <c r="P2068" i="7"/>
  <c r="P2069" i="7"/>
  <c r="P2070" i="7"/>
  <c r="P2071" i="7"/>
  <c r="P2072" i="7"/>
  <c r="P2073" i="7"/>
  <c r="P2074" i="7"/>
  <c r="P2075" i="7"/>
  <c r="P2076" i="7"/>
  <c r="P2077" i="7"/>
  <c r="P2078" i="7"/>
  <c r="P2079" i="7"/>
  <c r="P2080" i="7"/>
  <c r="P2081" i="7"/>
  <c r="P2082" i="7"/>
  <c r="P2083" i="7"/>
  <c r="P2084" i="7"/>
  <c r="P2085" i="7"/>
  <c r="P2086" i="7"/>
  <c r="P2087" i="7"/>
  <c r="P2088" i="7"/>
  <c r="P2089" i="7"/>
  <c r="P2090" i="7"/>
  <c r="P2091" i="7"/>
  <c r="P2092" i="7"/>
  <c r="P2093" i="7"/>
  <c r="P2094" i="7"/>
  <c r="P2095" i="7"/>
  <c r="P2096" i="7"/>
  <c r="P2097" i="7"/>
  <c r="P2098" i="7"/>
  <c r="P2099" i="7"/>
  <c r="P2100" i="7"/>
  <c r="P2101" i="7"/>
  <c r="P2102" i="7"/>
  <c r="P2103" i="7"/>
  <c r="P2104" i="7"/>
  <c r="P2105" i="7"/>
  <c r="P2106" i="7"/>
  <c r="P2107" i="7"/>
  <c r="P2108" i="7"/>
  <c r="P2109" i="7"/>
  <c r="P2110" i="7"/>
  <c r="P2111" i="7"/>
  <c r="P2112" i="7"/>
  <c r="P2113" i="7"/>
  <c r="P2114" i="7"/>
  <c r="P2115" i="7"/>
  <c r="P2116" i="7"/>
  <c r="P2117" i="7"/>
  <c r="P2118" i="7"/>
  <c r="P2119" i="7"/>
  <c r="P2120" i="7"/>
  <c r="P2121" i="7"/>
  <c r="P2122" i="7"/>
  <c r="P2123" i="7"/>
  <c r="P2124" i="7"/>
  <c r="P2125" i="7"/>
  <c r="P2126" i="7"/>
  <c r="P2127" i="7"/>
  <c r="P2128" i="7"/>
  <c r="P2129" i="7"/>
  <c r="P2130" i="7"/>
  <c r="P2131" i="7"/>
  <c r="P2132" i="7"/>
  <c r="P2133" i="7"/>
  <c r="P2134" i="7"/>
  <c r="P2135" i="7"/>
  <c r="P2136" i="7"/>
  <c r="P2137" i="7"/>
  <c r="P2138" i="7"/>
  <c r="P2139" i="7"/>
  <c r="P2140" i="7"/>
  <c r="P2141" i="7"/>
  <c r="P2142" i="7"/>
  <c r="P2143" i="7"/>
  <c r="P2144" i="7"/>
  <c r="P2145" i="7"/>
  <c r="P2146" i="7"/>
  <c r="P2147" i="7"/>
  <c r="P2148" i="7"/>
  <c r="P2149" i="7"/>
  <c r="P2150" i="7"/>
  <c r="P2151" i="7"/>
  <c r="P2152" i="7"/>
  <c r="P2153" i="7"/>
  <c r="P2154" i="7"/>
  <c r="P2155" i="7"/>
  <c r="P2156" i="7"/>
  <c r="P2157" i="7"/>
  <c r="P2158" i="7"/>
  <c r="P2159" i="7"/>
  <c r="P2160" i="7"/>
  <c r="P2161" i="7"/>
  <c r="P2162" i="7"/>
  <c r="P2163" i="7"/>
  <c r="P2164" i="7"/>
  <c r="P2165" i="7"/>
  <c r="P2166" i="7"/>
  <c r="P2167" i="7"/>
  <c r="P2168" i="7"/>
  <c r="P2169" i="7"/>
  <c r="P2170" i="7"/>
  <c r="P2171" i="7"/>
  <c r="P2172" i="7"/>
  <c r="P2173" i="7"/>
  <c r="P2174" i="7"/>
  <c r="P2175" i="7"/>
  <c r="P2176" i="7"/>
  <c r="P2177" i="7"/>
  <c r="P2178" i="7"/>
  <c r="P2179" i="7"/>
  <c r="P2180" i="7"/>
  <c r="P2181" i="7"/>
  <c r="P2182" i="7"/>
  <c r="P2183" i="7"/>
  <c r="P2184" i="7"/>
  <c r="P2185" i="7"/>
  <c r="P2186" i="7"/>
  <c r="P2187" i="7"/>
  <c r="P2188" i="7"/>
  <c r="P2189" i="7"/>
  <c r="P2190" i="7"/>
  <c r="P2191" i="7"/>
  <c r="P2192" i="7"/>
  <c r="P2193" i="7"/>
  <c r="P2194" i="7"/>
  <c r="P2195" i="7"/>
  <c r="P2196" i="7"/>
  <c r="P2197" i="7"/>
  <c r="P2198" i="7"/>
  <c r="P2199" i="7"/>
  <c r="P2200" i="7"/>
  <c r="P2201" i="7"/>
  <c r="P2202" i="7"/>
  <c r="P2203" i="7"/>
  <c r="P2204" i="7"/>
  <c r="P2205" i="7"/>
  <c r="P2206" i="7"/>
  <c r="P2207" i="7"/>
  <c r="P2208" i="7"/>
  <c r="P2209" i="7"/>
  <c r="P2210" i="7"/>
  <c r="P2211" i="7"/>
  <c r="P2212" i="7"/>
  <c r="P2213" i="7"/>
  <c r="P2214" i="7"/>
  <c r="P2215" i="7"/>
  <c r="P2216" i="7"/>
  <c r="P2217" i="7"/>
  <c r="P2218" i="7"/>
  <c r="P2219" i="7"/>
  <c r="P2220" i="7"/>
  <c r="P2221" i="7"/>
  <c r="P2222" i="7"/>
  <c r="P2223" i="7"/>
  <c r="P2224" i="7"/>
  <c r="P2225" i="7"/>
  <c r="P2226" i="7"/>
  <c r="P2227" i="7"/>
  <c r="P2228" i="7"/>
  <c r="P2229" i="7"/>
  <c r="P2230" i="7"/>
  <c r="P2231" i="7"/>
  <c r="P2232" i="7"/>
  <c r="P2233" i="7"/>
  <c r="P2234" i="7"/>
  <c r="P2235" i="7"/>
  <c r="P2236" i="7"/>
  <c r="P2237" i="7"/>
  <c r="P2238" i="7"/>
  <c r="P2239" i="7"/>
  <c r="P2240" i="7"/>
  <c r="P2241" i="7"/>
  <c r="P2242" i="7"/>
  <c r="P2243" i="7"/>
  <c r="P2244" i="7"/>
  <c r="P2245" i="7"/>
  <c r="P2246" i="7"/>
  <c r="P2247" i="7"/>
  <c r="P2248" i="7"/>
  <c r="P2249" i="7"/>
  <c r="P2250" i="7"/>
  <c r="P2251" i="7"/>
  <c r="P2252" i="7"/>
  <c r="P2253" i="7"/>
  <c r="P2254" i="7"/>
  <c r="P2255" i="7"/>
  <c r="P2256" i="7"/>
  <c r="P2257" i="7"/>
  <c r="P2258" i="7"/>
  <c r="P2259" i="7"/>
  <c r="P2260" i="7"/>
  <c r="P2261" i="7"/>
  <c r="P2262" i="7"/>
  <c r="P2263" i="7"/>
  <c r="P2264" i="7"/>
  <c r="P2265" i="7"/>
  <c r="P2266" i="7"/>
  <c r="P2267" i="7"/>
  <c r="P2268" i="7"/>
  <c r="P2269" i="7"/>
  <c r="P2270" i="7"/>
  <c r="P2271" i="7"/>
  <c r="P2272" i="7"/>
  <c r="P2273" i="7"/>
  <c r="P2274" i="7"/>
  <c r="P2275" i="7"/>
  <c r="P2276" i="7"/>
  <c r="P2277" i="7"/>
  <c r="P2278" i="7"/>
  <c r="P2279" i="7"/>
  <c r="P2280" i="7"/>
  <c r="P2281" i="7"/>
  <c r="P2282" i="7"/>
  <c r="P2283" i="7"/>
  <c r="P2284" i="7"/>
  <c r="P2285" i="7"/>
  <c r="P2286" i="7"/>
  <c r="P2287" i="7"/>
  <c r="P2288" i="7"/>
  <c r="P2289" i="7"/>
  <c r="P2290" i="7"/>
  <c r="P2291" i="7"/>
  <c r="P2292" i="7"/>
  <c r="P2293" i="7"/>
  <c r="P2294" i="7"/>
  <c r="P2295" i="7"/>
  <c r="P2296" i="7"/>
  <c r="P2297" i="7"/>
  <c r="P2298" i="7"/>
  <c r="P2299" i="7"/>
  <c r="P2300" i="7"/>
  <c r="P2301" i="7"/>
  <c r="P2302" i="7"/>
  <c r="P2303" i="7"/>
  <c r="P2304" i="7"/>
  <c r="P2305" i="7"/>
  <c r="P2306" i="7"/>
  <c r="P2307" i="7"/>
  <c r="P2308" i="7"/>
  <c r="P2309" i="7"/>
  <c r="P2310" i="7"/>
  <c r="P2311" i="7"/>
  <c r="P2312" i="7"/>
  <c r="P2313" i="7"/>
  <c r="P2314" i="7"/>
  <c r="P2315" i="7"/>
  <c r="P2316" i="7"/>
  <c r="P2317" i="7"/>
  <c r="P2318" i="7"/>
  <c r="P2319" i="7"/>
  <c r="P2320" i="7"/>
  <c r="P2321" i="7"/>
  <c r="P2322" i="7"/>
  <c r="P2323" i="7"/>
  <c r="P2324" i="7"/>
  <c r="P2325" i="7"/>
  <c r="P2326" i="7"/>
  <c r="P2327" i="7"/>
  <c r="P2328" i="7"/>
  <c r="P2329" i="7"/>
  <c r="P2330" i="7"/>
  <c r="P2331" i="7"/>
  <c r="P2332" i="7"/>
  <c r="P2333" i="7"/>
  <c r="P2334" i="7"/>
  <c r="P2335" i="7"/>
  <c r="P2336" i="7"/>
  <c r="P2337" i="7"/>
  <c r="P2338" i="7"/>
  <c r="P2339" i="7"/>
  <c r="P2340" i="7"/>
  <c r="P2341" i="7"/>
  <c r="P2342" i="7"/>
  <c r="P2343" i="7"/>
  <c r="P2344" i="7"/>
  <c r="P2345" i="7"/>
  <c r="P2346" i="7"/>
  <c r="P2347" i="7"/>
  <c r="P2348" i="7"/>
  <c r="P2349" i="7"/>
  <c r="P2350" i="7"/>
  <c r="P2351" i="7"/>
  <c r="P2352" i="7"/>
  <c r="P2353" i="7"/>
  <c r="P2354" i="7"/>
  <c r="P2355" i="7"/>
  <c r="P2356" i="7"/>
  <c r="P2357" i="7"/>
  <c r="P2358" i="7"/>
  <c r="P2359" i="7"/>
  <c r="P2360" i="7"/>
  <c r="P2361" i="7"/>
  <c r="P2362" i="7"/>
  <c r="P2363" i="7"/>
  <c r="P2364" i="7"/>
  <c r="P2365" i="7"/>
  <c r="P2366" i="7"/>
  <c r="P2367" i="7"/>
  <c r="P2368" i="7"/>
  <c r="P2369" i="7"/>
  <c r="P2370" i="7"/>
  <c r="P2371" i="7"/>
  <c r="P2372" i="7"/>
  <c r="P2373" i="7"/>
  <c r="P2374" i="7"/>
  <c r="P2375" i="7"/>
  <c r="P2376" i="7"/>
  <c r="P2377" i="7"/>
  <c r="P2378" i="7"/>
  <c r="P2379" i="7"/>
  <c r="P2380" i="7"/>
  <c r="P2381" i="7"/>
  <c r="P2382" i="7"/>
  <c r="P2383" i="7"/>
  <c r="P2384" i="7"/>
  <c r="P2385" i="7"/>
  <c r="P2386" i="7"/>
  <c r="P2387" i="7"/>
  <c r="P2388" i="7"/>
  <c r="P2389" i="7"/>
  <c r="P2390" i="7"/>
  <c r="P2391" i="7"/>
  <c r="P2392" i="7"/>
  <c r="P2393" i="7"/>
  <c r="P2394" i="7"/>
  <c r="P2395" i="7"/>
  <c r="P2396" i="7"/>
  <c r="P2397" i="7"/>
  <c r="P2398" i="7"/>
  <c r="P2399" i="7"/>
  <c r="P2400" i="7"/>
  <c r="P2401" i="7"/>
  <c r="P2402" i="7"/>
  <c r="P2403" i="7"/>
  <c r="P2404" i="7"/>
  <c r="P2405" i="7"/>
  <c r="P2406" i="7"/>
  <c r="P2407" i="7"/>
  <c r="P2408" i="7"/>
  <c r="P2409" i="7"/>
  <c r="P2410" i="7"/>
  <c r="P2411" i="7"/>
  <c r="P2412" i="7"/>
  <c r="P2413" i="7"/>
  <c r="P2414" i="7"/>
  <c r="P2415" i="7"/>
  <c r="P2416" i="7"/>
  <c r="P2417" i="7"/>
  <c r="P2418" i="7"/>
  <c r="P2419" i="7"/>
  <c r="P2420" i="7"/>
  <c r="P2421" i="7"/>
  <c r="P2422" i="7"/>
  <c r="P2423" i="7"/>
  <c r="P2424" i="7"/>
  <c r="P2425" i="7"/>
  <c r="P2426" i="7"/>
  <c r="P2427" i="7"/>
  <c r="P2428" i="7"/>
  <c r="P2429" i="7"/>
  <c r="P2430" i="7"/>
  <c r="P2431" i="7"/>
  <c r="P2432" i="7"/>
  <c r="P2433" i="7"/>
  <c r="P2434" i="7"/>
  <c r="P2435" i="7"/>
  <c r="P2436" i="7"/>
  <c r="P2437" i="7"/>
  <c r="P2438" i="7"/>
  <c r="P2439" i="7"/>
  <c r="P2440" i="7"/>
  <c r="P2441" i="7"/>
  <c r="P2442" i="7"/>
  <c r="P2443" i="7"/>
  <c r="P2444" i="7"/>
  <c r="P2445" i="7"/>
  <c r="P2446" i="7"/>
  <c r="P2447" i="7"/>
  <c r="P2448" i="7"/>
  <c r="P2449" i="7"/>
  <c r="P2450" i="7"/>
  <c r="P2451" i="7"/>
  <c r="P2452" i="7"/>
  <c r="P2453" i="7"/>
  <c r="P2454" i="7"/>
  <c r="P2455" i="7"/>
  <c r="P2456" i="7"/>
  <c r="P2457" i="7"/>
  <c r="P2458" i="7"/>
  <c r="P2459" i="7"/>
  <c r="P2460" i="7"/>
  <c r="P2461" i="7"/>
  <c r="P2462" i="7"/>
  <c r="P2463" i="7"/>
  <c r="P2464" i="7"/>
  <c r="P2465" i="7"/>
  <c r="P2466" i="7"/>
  <c r="P2467" i="7"/>
  <c r="P2468" i="7"/>
  <c r="P2469" i="7"/>
  <c r="P2470" i="7"/>
  <c r="P2471" i="7"/>
  <c r="P2472" i="7"/>
  <c r="P2473" i="7"/>
  <c r="P2474" i="7"/>
  <c r="P2475" i="7"/>
  <c r="P2476" i="7"/>
  <c r="P2477" i="7"/>
  <c r="P2478" i="7"/>
  <c r="P2479" i="7"/>
  <c r="P2480" i="7"/>
  <c r="P2481" i="7"/>
  <c r="P2482" i="7"/>
  <c r="P2483" i="7"/>
  <c r="P2484" i="7"/>
  <c r="P2485" i="7"/>
  <c r="P2486" i="7"/>
  <c r="P2487" i="7"/>
  <c r="P2488" i="7"/>
  <c r="P2489" i="7"/>
  <c r="P2490" i="7"/>
  <c r="P2491" i="7"/>
  <c r="P2492" i="7"/>
  <c r="P2493" i="7"/>
  <c r="P2494" i="7"/>
  <c r="P2495" i="7"/>
  <c r="P2496" i="7"/>
  <c r="P2497" i="7"/>
  <c r="P2498" i="7"/>
  <c r="P2499" i="7"/>
  <c r="P2500" i="7"/>
  <c r="P2501" i="7"/>
  <c r="P2502" i="7"/>
  <c r="P2503" i="7"/>
  <c r="P2504" i="7"/>
  <c r="P2505" i="7"/>
  <c r="P2506" i="7"/>
  <c r="P2507" i="7"/>
  <c r="P2508" i="7"/>
  <c r="P2509" i="7"/>
  <c r="P2510" i="7"/>
  <c r="P2511" i="7"/>
  <c r="P2512" i="7"/>
  <c r="P2513" i="7"/>
  <c r="P2514" i="7"/>
  <c r="P2515" i="7"/>
  <c r="P2516" i="7"/>
  <c r="P2517" i="7"/>
  <c r="P2518" i="7"/>
  <c r="P2519" i="7"/>
  <c r="P2520" i="7"/>
  <c r="P2521" i="7"/>
  <c r="P2522" i="7"/>
  <c r="P2523" i="7"/>
  <c r="P2524" i="7"/>
  <c r="P2525" i="7"/>
  <c r="P2526" i="7"/>
  <c r="P2527" i="7"/>
  <c r="P2528" i="7"/>
  <c r="P2529" i="7"/>
  <c r="P2530" i="7"/>
  <c r="P2531" i="7"/>
  <c r="P2532" i="7"/>
  <c r="P2533" i="7"/>
  <c r="P2534" i="7"/>
  <c r="P2535" i="7"/>
  <c r="P2536" i="7"/>
  <c r="P2537" i="7"/>
  <c r="P2538" i="7"/>
  <c r="P2539" i="7"/>
  <c r="P2540" i="7"/>
  <c r="P2541" i="7"/>
  <c r="P2542" i="7"/>
  <c r="P2543" i="7"/>
  <c r="P2544" i="7"/>
  <c r="P2545" i="7"/>
  <c r="P2546" i="7"/>
  <c r="P2547" i="7"/>
  <c r="P2548" i="7"/>
  <c r="P2549" i="7"/>
  <c r="P2550" i="7"/>
  <c r="P2551" i="7"/>
  <c r="P2552" i="7"/>
  <c r="P2553" i="7"/>
  <c r="P2554" i="7"/>
  <c r="P2555" i="7"/>
  <c r="P2556" i="7"/>
  <c r="P2557" i="7"/>
  <c r="P2558" i="7"/>
  <c r="P2559" i="7"/>
  <c r="P2560" i="7"/>
  <c r="P2561" i="7"/>
  <c r="P2562" i="7"/>
  <c r="P2563" i="7"/>
  <c r="P2564" i="7"/>
  <c r="P2565" i="7"/>
  <c r="P2566" i="7"/>
  <c r="P2567" i="7"/>
  <c r="P2568" i="7"/>
  <c r="P2569" i="7"/>
  <c r="P2570" i="7"/>
  <c r="P2571" i="7"/>
  <c r="P2572" i="7"/>
  <c r="P2573" i="7"/>
  <c r="P2574" i="7"/>
  <c r="P2575" i="7"/>
  <c r="P2576" i="7"/>
  <c r="P2577" i="7"/>
  <c r="P2578" i="7"/>
  <c r="P2579" i="7"/>
  <c r="P2580" i="7"/>
  <c r="P2581" i="7"/>
  <c r="P2582" i="7"/>
  <c r="P2583" i="7"/>
  <c r="P2584" i="7"/>
  <c r="P2585" i="7"/>
  <c r="P2586" i="7"/>
  <c r="P2587" i="7"/>
  <c r="P2588" i="7"/>
  <c r="P2589" i="7"/>
  <c r="P2590" i="7"/>
  <c r="P2591" i="7"/>
  <c r="P2592" i="7"/>
  <c r="P2593" i="7"/>
  <c r="P2594" i="7"/>
  <c r="P2595" i="7"/>
  <c r="P2596" i="7"/>
  <c r="P2597" i="7"/>
  <c r="P2598" i="7"/>
  <c r="P2599" i="7"/>
  <c r="P2600" i="7"/>
  <c r="P2601" i="7"/>
  <c r="P2602" i="7"/>
  <c r="P2603" i="7"/>
  <c r="P2604" i="7"/>
  <c r="P2605" i="7"/>
  <c r="P2606" i="7"/>
  <c r="P2607" i="7"/>
  <c r="P2608" i="7"/>
  <c r="P2609" i="7"/>
  <c r="P2610" i="7"/>
  <c r="P2611" i="7"/>
  <c r="P2612" i="7"/>
  <c r="P2613" i="7"/>
  <c r="P2614" i="7"/>
  <c r="P2615" i="7"/>
  <c r="P2616" i="7"/>
  <c r="P2617" i="7"/>
  <c r="P2618" i="7"/>
  <c r="P2619" i="7"/>
  <c r="P2620" i="7"/>
  <c r="P2621" i="7"/>
  <c r="P2622" i="7"/>
  <c r="P2623" i="7"/>
  <c r="P2624" i="7"/>
  <c r="P2625" i="7"/>
  <c r="P2626" i="7"/>
  <c r="P2627" i="7"/>
  <c r="P2628" i="7"/>
  <c r="P2629" i="7"/>
  <c r="P2630" i="7"/>
  <c r="P2631" i="7"/>
  <c r="P2632" i="7"/>
  <c r="P2633" i="7"/>
  <c r="P2634" i="7"/>
  <c r="P2635" i="7"/>
  <c r="P2636" i="7"/>
  <c r="P2637" i="7"/>
  <c r="P2638" i="7"/>
  <c r="P2639" i="7"/>
  <c r="P2640" i="7"/>
  <c r="P2641" i="7"/>
  <c r="P2642" i="7"/>
  <c r="P2643" i="7"/>
  <c r="P2644" i="7"/>
  <c r="P2645" i="7"/>
  <c r="P2646" i="7"/>
  <c r="P2647" i="7"/>
  <c r="P2648" i="7"/>
  <c r="P2649" i="7"/>
  <c r="P2650" i="7"/>
  <c r="P2651" i="7"/>
  <c r="P2652" i="7"/>
  <c r="P2653" i="7"/>
  <c r="P2654" i="7"/>
  <c r="P2655" i="7"/>
  <c r="P2656" i="7"/>
  <c r="P2657" i="7"/>
  <c r="P2658" i="7"/>
  <c r="P2659" i="7"/>
  <c r="P2660" i="7"/>
  <c r="P2661" i="7"/>
  <c r="P2662" i="7"/>
  <c r="P2663" i="7"/>
  <c r="P2664" i="7"/>
  <c r="P2665" i="7"/>
  <c r="P2666" i="7"/>
  <c r="P2667" i="7"/>
  <c r="P2668" i="7"/>
  <c r="P2669" i="7"/>
  <c r="P2670" i="7"/>
  <c r="P2671" i="7"/>
  <c r="P2672" i="7"/>
  <c r="P2673" i="7"/>
  <c r="P2674" i="7"/>
  <c r="P2675" i="7"/>
  <c r="P2676" i="7"/>
  <c r="P2677" i="7"/>
  <c r="P2678" i="7"/>
  <c r="P2679" i="7"/>
  <c r="P2680" i="7"/>
  <c r="P2681" i="7"/>
  <c r="P2682" i="7"/>
  <c r="P2683" i="7"/>
  <c r="P2684" i="7"/>
  <c r="P2685" i="7"/>
  <c r="P2686" i="7"/>
  <c r="P2687" i="7"/>
  <c r="P2688" i="7"/>
  <c r="P2689" i="7"/>
  <c r="P2690" i="7"/>
  <c r="P2691" i="7"/>
  <c r="P2692" i="7"/>
  <c r="P2693" i="7"/>
  <c r="P2694" i="7"/>
  <c r="P2695" i="7"/>
  <c r="P2696" i="7"/>
  <c r="P2697" i="7"/>
  <c r="P2698" i="7"/>
  <c r="P2699" i="7"/>
  <c r="P2700" i="7"/>
  <c r="P2701" i="7"/>
  <c r="P2702" i="7"/>
  <c r="P2703" i="7"/>
  <c r="P2704" i="7"/>
  <c r="P2705" i="7"/>
  <c r="P2706" i="7"/>
  <c r="P2707" i="7"/>
  <c r="P2708" i="7"/>
  <c r="P2709" i="7"/>
  <c r="P2710" i="7"/>
  <c r="P2711" i="7"/>
  <c r="P2712" i="7"/>
  <c r="P2713" i="7"/>
  <c r="P2714" i="7"/>
  <c r="P2715" i="7"/>
  <c r="P2716" i="7"/>
  <c r="P2717" i="7"/>
  <c r="P2718" i="7"/>
  <c r="P2719" i="7"/>
  <c r="P2720" i="7"/>
  <c r="P2721" i="7"/>
  <c r="P2722" i="7"/>
  <c r="P2723" i="7"/>
  <c r="P2724" i="7"/>
  <c r="P2725" i="7"/>
  <c r="P2726" i="7"/>
  <c r="P2727" i="7"/>
  <c r="P2728" i="7"/>
  <c r="P2729" i="7"/>
  <c r="P2730" i="7"/>
  <c r="P2731" i="7"/>
  <c r="P2732" i="7"/>
  <c r="P2733" i="7"/>
  <c r="P2734" i="7"/>
  <c r="P2735" i="7"/>
  <c r="P2736" i="7"/>
  <c r="P2737" i="7"/>
  <c r="P2738" i="7"/>
  <c r="P2739" i="7"/>
  <c r="P2740" i="7"/>
  <c r="P2741" i="7"/>
  <c r="P2742" i="7"/>
  <c r="P2743" i="7"/>
  <c r="P2744" i="7"/>
  <c r="P2745" i="7"/>
  <c r="P2746" i="7"/>
  <c r="P2747" i="7"/>
  <c r="P2748" i="7"/>
  <c r="P2749" i="7"/>
  <c r="P2750" i="7"/>
  <c r="P2751" i="7"/>
  <c r="P2752" i="7"/>
  <c r="P2753" i="7"/>
  <c r="P2754" i="7"/>
  <c r="P2755" i="7"/>
  <c r="P2756" i="7"/>
  <c r="P2757" i="7"/>
  <c r="P2758" i="7"/>
  <c r="P2759" i="7"/>
  <c r="P2760" i="7"/>
  <c r="P2761" i="7"/>
  <c r="P2762" i="7"/>
  <c r="P2763" i="7"/>
  <c r="P2764" i="7"/>
  <c r="P2765" i="7"/>
  <c r="P2766" i="7"/>
  <c r="P2767" i="7"/>
  <c r="P2768" i="7"/>
  <c r="P2769" i="7"/>
  <c r="P2770" i="7"/>
  <c r="P2771" i="7"/>
  <c r="P2772" i="7"/>
  <c r="P2773" i="7"/>
  <c r="P2774" i="7"/>
  <c r="P2775" i="7"/>
  <c r="P2776" i="7"/>
  <c r="P2777" i="7"/>
  <c r="P2778" i="7"/>
  <c r="P2779" i="7"/>
  <c r="P2780" i="7"/>
  <c r="P2781" i="7"/>
  <c r="P2782" i="7"/>
  <c r="P2783" i="7"/>
  <c r="P2784" i="7"/>
  <c r="P2785" i="7"/>
  <c r="P2786" i="7"/>
  <c r="P2787" i="7"/>
  <c r="P2788" i="7"/>
  <c r="P2789" i="7"/>
  <c r="P2790" i="7"/>
  <c r="P2791" i="7"/>
  <c r="P2792" i="7"/>
  <c r="P2793" i="7"/>
  <c r="P2794" i="7"/>
  <c r="P2795" i="7"/>
  <c r="P2796" i="7"/>
  <c r="P2797" i="7"/>
  <c r="P2798" i="7"/>
  <c r="P2799" i="7"/>
  <c r="P2800" i="7"/>
  <c r="P2801" i="7"/>
  <c r="P2802" i="7"/>
  <c r="P2803" i="7"/>
  <c r="P2804" i="7"/>
  <c r="P2805" i="7"/>
  <c r="P2806" i="7"/>
  <c r="P2807" i="7"/>
  <c r="P2808" i="7"/>
  <c r="P2809" i="7"/>
  <c r="P2810" i="7"/>
  <c r="P2811" i="7"/>
  <c r="P2812" i="7"/>
  <c r="P2813" i="7"/>
  <c r="P2814" i="7"/>
  <c r="P2815" i="7"/>
  <c r="P2816" i="7"/>
  <c r="P2817" i="7"/>
  <c r="P2818" i="7"/>
  <c r="P2819" i="7"/>
  <c r="P2820" i="7"/>
  <c r="P2821" i="7"/>
  <c r="P2822" i="7"/>
  <c r="P2823" i="7"/>
  <c r="P2824" i="7"/>
  <c r="P2825" i="7"/>
  <c r="P2826" i="7"/>
  <c r="P2827" i="7"/>
  <c r="P2828" i="7"/>
  <c r="P2829" i="7"/>
  <c r="P2830" i="7"/>
  <c r="P2831" i="7"/>
  <c r="P2832" i="7"/>
  <c r="P2833" i="7"/>
  <c r="P2834" i="7"/>
  <c r="P2835" i="7"/>
  <c r="P2836" i="7"/>
  <c r="P2837" i="7"/>
  <c r="P2838" i="7"/>
  <c r="P2839" i="7"/>
  <c r="P2840" i="7"/>
  <c r="P2841" i="7"/>
  <c r="P2842" i="7"/>
  <c r="P2843" i="7"/>
  <c r="P2844" i="7"/>
  <c r="P2845" i="7"/>
  <c r="P2846" i="7"/>
  <c r="P2847" i="7"/>
  <c r="P2848" i="7"/>
  <c r="P2849" i="7"/>
  <c r="P2850" i="7"/>
  <c r="P2851" i="7"/>
  <c r="P2852" i="7"/>
  <c r="P2853" i="7"/>
  <c r="P2854" i="7"/>
  <c r="P2855" i="7"/>
  <c r="P2856" i="7"/>
  <c r="P2857" i="7"/>
  <c r="P2858" i="7"/>
  <c r="P2859" i="7"/>
  <c r="P2860" i="7"/>
  <c r="P2861" i="7"/>
  <c r="P2862" i="7"/>
  <c r="P2863" i="7"/>
  <c r="P2864" i="7"/>
  <c r="P2865" i="7"/>
  <c r="P2866" i="7"/>
  <c r="P2867" i="7"/>
  <c r="P2868" i="7"/>
  <c r="P2869" i="7"/>
  <c r="P2870" i="7"/>
  <c r="P2871" i="7"/>
  <c r="P2872" i="7"/>
  <c r="P2873" i="7"/>
  <c r="P2874" i="7"/>
  <c r="P2875" i="7"/>
  <c r="P2876" i="7"/>
  <c r="P2877" i="7"/>
  <c r="P2878" i="7"/>
  <c r="P2879" i="7"/>
  <c r="P2880" i="7"/>
  <c r="P2881" i="7"/>
  <c r="P2882" i="7"/>
  <c r="P2883" i="7"/>
  <c r="P2884" i="7"/>
  <c r="P2885" i="7"/>
  <c r="P2886" i="7"/>
  <c r="P2887" i="7"/>
  <c r="P2888" i="7"/>
  <c r="P2889" i="7"/>
  <c r="P2890" i="7"/>
  <c r="P2891" i="7"/>
  <c r="P2892" i="7"/>
  <c r="P2893" i="7"/>
  <c r="P2894" i="7"/>
  <c r="P2895" i="7"/>
  <c r="P2896" i="7"/>
  <c r="P2897" i="7"/>
  <c r="P2898" i="7"/>
  <c r="P2899" i="7"/>
  <c r="P2900" i="7"/>
  <c r="P2901" i="7"/>
  <c r="P2902" i="7"/>
  <c r="P2903" i="7"/>
  <c r="P2904" i="7"/>
  <c r="P2905" i="7"/>
  <c r="P2906" i="7"/>
  <c r="P2907" i="7"/>
  <c r="P2908" i="7"/>
  <c r="P2909" i="7"/>
  <c r="P2910" i="7"/>
  <c r="P2911" i="7"/>
  <c r="P2912" i="7"/>
  <c r="P2913" i="7"/>
  <c r="P2914" i="7"/>
  <c r="P2915" i="7"/>
  <c r="P2916" i="7"/>
  <c r="P2917" i="7"/>
  <c r="P2918" i="7"/>
  <c r="P2919" i="7"/>
  <c r="P2920" i="7"/>
  <c r="P2921" i="7"/>
  <c r="P2922" i="7"/>
  <c r="P2923" i="7"/>
  <c r="P2924" i="7"/>
  <c r="P2925" i="7"/>
  <c r="P2926" i="7"/>
  <c r="P2927" i="7"/>
  <c r="P2928" i="7"/>
  <c r="P2929" i="7"/>
  <c r="P2930" i="7"/>
  <c r="P2931" i="7"/>
  <c r="P2932" i="7"/>
  <c r="P2933" i="7"/>
  <c r="P2934" i="7"/>
  <c r="P2935" i="7"/>
  <c r="P2936" i="7"/>
  <c r="P2937" i="7"/>
  <c r="P2938" i="7"/>
  <c r="P2939" i="7"/>
  <c r="P2940" i="7"/>
  <c r="P2941" i="7"/>
  <c r="P2942" i="7"/>
  <c r="P2943" i="7"/>
  <c r="P2944" i="7"/>
  <c r="P2945" i="7"/>
  <c r="P2946" i="7"/>
  <c r="P2947" i="7"/>
  <c r="P2948" i="7"/>
  <c r="P2949" i="7"/>
  <c r="P2950" i="7"/>
  <c r="P2951" i="7"/>
  <c r="P2952" i="7"/>
  <c r="P2953" i="7"/>
  <c r="P2954" i="7"/>
  <c r="P2955" i="7"/>
  <c r="P2956" i="7"/>
  <c r="P2957" i="7"/>
  <c r="P2958" i="7"/>
  <c r="P2959" i="7"/>
  <c r="P2960" i="7"/>
  <c r="P2961" i="7"/>
  <c r="P2962" i="7"/>
  <c r="P2963" i="7"/>
  <c r="P2964" i="7"/>
  <c r="P2965" i="7"/>
  <c r="P2966" i="7"/>
  <c r="P2967" i="7"/>
  <c r="P2968" i="7"/>
  <c r="P2969" i="7"/>
  <c r="P2970" i="7"/>
  <c r="P2971" i="7"/>
  <c r="P2972" i="7"/>
  <c r="P2973" i="7"/>
  <c r="P2974" i="7"/>
  <c r="P2975" i="7"/>
  <c r="P2976" i="7"/>
  <c r="P2977" i="7"/>
  <c r="P2978" i="7"/>
  <c r="P2979" i="7"/>
  <c r="P2980" i="7"/>
  <c r="P2981" i="7"/>
  <c r="P2982" i="7"/>
  <c r="P2983" i="7"/>
  <c r="P2984" i="7"/>
  <c r="P2985" i="7"/>
  <c r="P2986" i="7"/>
  <c r="P2987" i="7"/>
  <c r="P2988" i="7"/>
  <c r="P2989" i="7"/>
  <c r="P2990" i="7"/>
  <c r="P2991" i="7"/>
  <c r="P2992" i="7"/>
  <c r="P2993" i="7"/>
  <c r="P2994" i="7"/>
  <c r="P2995" i="7"/>
  <c r="P2996" i="7"/>
  <c r="P2997" i="7"/>
  <c r="P2998" i="7"/>
  <c r="P2999" i="7"/>
  <c r="P3000" i="7"/>
  <c r="P3001" i="7"/>
  <c r="P3002" i="7"/>
  <c r="P3003" i="7"/>
  <c r="P3004" i="7"/>
  <c r="P3005" i="7"/>
  <c r="P3006" i="7"/>
  <c r="P3007" i="7"/>
  <c r="P3008" i="7"/>
  <c r="P3009" i="7"/>
  <c r="P3010" i="7"/>
  <c r="P3011" i="7"/>
  <c r="P3012" i="7"/>
  <c r="P3013" i="7"/>
  <c r="P3014" i="7"/>
  <c r="P3015" i="7"/>
  <c r="P3016" i="7"/>
  <c r="P3017" i="7"/>
  <c r="P3018" i="7"/>
  <c r="P3019" i="7"/>
  <c r="P3020" i="7"/>
  <c r="P3021" i="7"/>
  <c r="P3022" i="7"/>
  <c r="P3023" i="7"/>
  <c r="P3024" i="7"/>
  <c r="P3025" i="7"/>
  <c r="P3026" i="7"/>
  <c r="P3027" i="7"/>
  <c r="P3028" i="7"/>
  <c r="P3029" i="7"/>
  <c r="P3030" i="7"/>
  <c r="P3031" i="7"/>
  <c r="P3032" i="7"/>
  <c r="P3033" i="7"/>
  <c r="P3034" i="7"/>
  <c r="P3035" i="7"/>
  <c r="P3036" i="7"/>
  <c r="P3037" i="7"/>
  <c r="P3038" i="7"/>
  <c r="P3039" i="7"/>
  <c r="P3040" i="7"/>
  <c r="P3041" i="7"/>
  <c r="P3042" i="7"/>
  <c r="P3043" i="7"/>
  <c r="P3044" i="7"/>
  <c r="P3045" i="7"/>
  <c r="P3046" i="7"/>
  <c r="P3047" i="7"/>
  <c r="P3048" i="7"/>
  <c r="P3049" i="7"/>
  <c r="P3050" i="7"/>
  <c r="P3051" i="7"/>
  <c r="P3052" i="7"/>
  <c r="P3053" i="7"/>
  <c r="P3054" i="7"/>
  <c r="P3055" i="7"/>
  <c r="P3056" i="7"/>
  <c r="P3057" i="7"/>
  <c r="P3058" i="7"/>
  <c r="P3059" i="7"/>
  <c r="P3060" i="7"/>
  <c r="P3061" i="7"/>
  <c r="P3062" i="7"/>
  <c r="P3063" i="7"/>
  <c r="P3064" i="7"/>
  <c r="P3065" i="7"/>
  <c r="P3066" i="7"/>
  <c r="P3067" i="7"/>
  <c r="P3068" i="7"/>
  <c r="P3069" i="7"/>
  <c r="P3070" i="7"/>
  <c r="P3071" i="7"/>
  <c r="P3072" i="7"/>
  <c r="P3073" i="7"/>
  <c r="P3074" i="7"/>
  <c r="P3075" i="7"/>
  <c r="P3076" i="7"/>
  <c r="P3077" i="7"/>
  <c r="P3078" i="7"/>
  <c r="P3079" i="7"/>
  <c r="P3080" i="7"/>
  <c r="P3081" i="7"/>
  <c r="P3082" i="7"/>
  <c r="P3083" i="7"/>
  <c r="P3084" i="7"/>
  <c r="P3085" i="7"/>
  <c r="P3086" i="7"/>
  <c r="P3087" i="7"/>
  <c r="P3088" i="7"/>
  <c r="P3089" i="7"/>
  <c r="P3090" i="7"/>
  <c r="P3091" i="7"/>
  <c r="P3092" i="7"/>
  <c r="P3093" i="7"/>
  <c r="P3094" i="7"/>
  <c r="P3095" i="7"/>
  <c r="P3096" i="7"/>
  <c r="P3097" i="7"/>
  <c r="P3098" i="7"/>
  <c r="P3099" i="7"/>
  <c r="P3100" i="7"/>
  <c r="P3101" i="7"/>
  <c r="P3102" i="7"/>
  <c r="P3103" i="7"/>
  <c r="P3104" i="7"/>
  <c r="P3105" i="7"/>
  <c r="P3106" i="7"/>
  <c r="P3107" i="7"/>
  <c r="P3108" i="7"/>
  <c r="P3109" i="7"/>
  <c r="P3110" i="7"/>
  <c r="P3111" i="7"/>
  <c r="P3112" i="7"/>
  <c r="P3113" i="7"/>
  <c r="P3114" i="7"/>
  <c r="P3115" i="7"/>
  <c r="P3116" i="7"/>
  <c r="P3117" i="7"/>
  <c r="P3118" i="7"/>
  <c r="P3119" i="7"/>
  <c r="P3120" i="7"/>
  <c r="P3121" i="7"/>
  <c r="P3122" i="7"/>
  <c r="P3123" i="7"/>
  <c r="P3124" i="7"/>
  <c r="P3125" i="7"/>
  <c r="P3126" i="7"/>
  <c r="P3127" i="7"/>
  <c r="P3128" i="7"/>
  <c r="P3129" i="7"/>
  <c r="P3130" i="7"/>
  <c r="P3131" i="7"/>
  <c r="P3132" i="7"/>
  <c r="P3133" i="7"/>
  <c r="P3134" i="7"/>
  <c r="P3135" i="7"/>
  <c r="P3136" i="7"/>
  <c r="P3137" i="7"/>
  <c r="P3138" i="7"/>
  <c r="P3139" i="7"/>
  <c r="P3140" i="7"/>
  <c r="P3141" i="7"/>
  <c r="P3142" i="7"/>
  <c r="P3143" i="7"/>
  <c r="P3144" i="7"/>
  <c r="P3145" i="7"/>
  <c r="P3146" i="7"/>
  <c r="P3147" i="7"/>
  <c r="P3148" i="7"/>
  <c r="P3149" i="7"/>
  <c r="P3150" i="7"/>
  <c r="P3151" i="7"/>
  <c r="P3152" i="7"/>
  <c r="P3153" i="7"/>
  <c r="P3154" i="7"/>
  <c r="P3155" i="7"/>
  <c r="P3156" i="7"/>
  <c r="P3157" i="7"/>
  <c r="P3158" i="7"/>
  <c r="P3159" i="7"/>
  <c r="P3160" i="7"/>
  <c r="P3161" i="7"/>
  <c r="P3162" i="7"/>
  <c r="P3163" i="7"/>
  <c r="P3164" i="7"/>
  <c r="P3165" i="7"/>
  <c r="P3166" i="7"/>
  <c r="P3167" i="7"/>
  <c r="P3168" i="7"/>
  <c r="P3169" i="7"/>
  <c r="P3170" i="7"/>
  <c r="P3171" i="7"/>
  <c r="P3172" i="7"/>
  <c r="P3173" i="7"/>
  <c r="P3174" i="7"/>
  <c r="P3175" i="7"/>
  <c r="P3176" i="7"/>
  <c r="P3177" i="7"/>
  <c r="P3178" i="7"/>
  <c r="P3179" i="7"/>
  <c r="P3180" i="7"/>
  <c r="P3181" i="7"/>
  <c r="P3182" i="7"/>
  <c r="P3183" i="7"/>
  <c r="P3184" i="7"/>
  <c r="P3185" i="7"/>
  <c r="P3186" i="7"/>
  <c r="P3187" i="7"/>
  <c r="P3188" i="7"/>
  <c r="P3189" i="7"/>
  <c r="P3190" i="7"/>
  <c r="P3191" i="7"/>
  <c r="P3192" i="7"/>
  <c r="P3193" i="7"/>
  <c r="P3194" i="7"/>
  <c r="P3195" i="7"/>
  <c r="P3196" i="7"/>
  <c r="P3197" i="7"/>
  <c r="P3198" i="7"/>
  <c r="P3199" i="7"/>
  <c r="P3200" i="7"/>
  <c r="P3201" i="7"/>
  <c r="P3202" i="7"/>
  <c r="P3203" i="7"/>
  <c r="P3204" i="7"/>
  <c r="P3205" i="7"/>
  <c r="P3206" i="7"/>
  <c r="P3207" i="7"/>
  <c r="P3208" i="7"/>
  <c r="P3209" i="7"/>
  <c r="P3210" i="7"/>
  <c r="P3211" i="7"/>
  <c r="P3212" i="7"/>
  <c r="P3213" i="7"/>
  <c r="P3214" i="7"/>
  <c r="P3215" i="7"/>
  <c r="P3216" i="7"/>
  <c r="P3217" i="7"/>
  <c r="P3218" i="7"/>
  <c r="P3219" i="7"/>
  <c r="P3220" i="7"/>
  <c r="P3221" i="7"/>
  <c r="P3222" i="7"/>
  <c r="P3223" i="7"/>
  <c r="P3224" i="7"/>
  <c r="P3225" i="7"/>
  <c r="P3226" i="7"/>
  <c r="P3227" i="7"/>
  <c r="P3228" i="7"/>
  <c r="P3229" i="7"/>
  <c r="P3230" i="7"/>
  <c r="P3231" i="7"/>
  <c r="P3232" i="7"/>
  <c r="P3233" i="7"/>
  <c r="P3234" i="7"/>
  <c r="P3235" i="7"/>
  <c r="P3236" i="7"/>
  <c r="P3237" i="7"/>
  <c r="P3238" i="7"/>
  <c r="P3239" i="7"/>
  <c r="P3240" i="7"/>
  <c r="P3241" i="7"/>
  <c r="P3242" i="7"/>
  <c r="P3243" i="7"/>
  <c r="P3244" i="7"/>
  <c r="P3245" i="7"/>
  <c r="P3246" i="7"/>
  <c r="P3247" i="7"/>
  <c r="P3248" i="7"/>
  <c r="P3249" i="7"/>
  <c r="P3250" i="7"/>
  <c r="P3251" i="7"/>
  <c r="P3252" i="7"/>
  <c r="P3253" i="7"/>
  <c r="P3254" i="7"/>
  <c r="P3255" i="7"/>
  <c r="P3256" i="7"/>
  <c r="P3257" i="7"/>
  <c r="P3258" i="7"/>
  <c r="P3259" i="7"/>
  <c r="P3260" i="7"/>
  <c r="P3261" i="7"/>
  <c r="P3262" i="7"/>
  <c r="P3263" i="7"/>
  <c r="P3264" i="7"/>
  <c r="P3265" i="7"/>
  <c r="P3266" i="7"/>
  <c r="P3267" i="7"/>
  <c r="P3268" i="7"/>
  <c r="P3269" i="7"/>
  <c r="P3270" i="7"/>
  <c r="P3271" i="7"/>
  <c r="P3272" i="7"/>
  <c r="P3273" i="7"/>
  <c r="P3274" i="7"/>
  <c r="P3275" i="7"/>
  <c r="P3276" i="7"/>
  <c r="P3277" i="7"/>
  <c r="P3278" i="7"/>
  <c r="P3279" i="7"/>
  <c r="P3280" i="7"/>
  <c r="P3281" i="7"/>
  <c r="P3282" i="7"/>
  <c r="P3283" i="7"/>
  <c r="P3284" i="7"/>
  <c r="P3285" i="7"/>
  <c r="P3286" i="7"/>
  <c r="P3287" i="7"/>
  <c r="P3288" i="7"/>
  <c r="P3289" i="7"/>
  <c r="P3290" i="7"/>
  <c r="P3291" i="7"/>
  <c r="P3292" i="7"/>
  <c r="P3293" i="7"/>
  <c r="P3294" i="7"/>
  <c r="P3295" i="7"/>
  <c r="P3296" i="7"/>
  <c r="P3297" i="7"/>
  <c r="P3298" i="7"/>
  <c r="P3299" i="7"/>
  <c r="P3300" i="7"/>
  <c r="P3301" i="7"/>
  <c r="P3302" i="7"/>
  <c r="P3303" i="7"/>
  <c r="P3304" i="7"/>
  <c r="P3305" i="7"/>
  <c r="P3306" i="7"/>
  <c r="P3307" i="7"/>
  <c r="P3308" i="7"/>
  <c r="P3309" i="7"/>
  <c r="P3310" i="7"/>
  <c r="P3311" i="7"/>
  <c r="P3312" i="7"/>
  <c r="P3313" i="7"/>
  <c r="P3314" i="7"/>
  <c r="P3315" i="7"/>
  <c r="P3316" i="7"/>
  <c r="P3317" i="7"/>
  <c r="P3318" i="7"/>
  <c r="P3319" i="7"/>
  <c r="P3320" i="7"/>
  <c r="P3321" i="7"/>
  <c r="P3322" i="7"/>
  <c r="P3323" i="7"/>
  <c r="P3324" i="7"/>
  <c r="P3325" i="7"/>
  <c r="P3326" i="7"/>
  <c r="P3327" i="7"/>
  <c r="P3328" i="7"/>
  <c r="P3329" i="7"/>
  <c r="P3330" i="7"/>
  <c r="P3331" i="7"/>
  <c r="P3332" i="7"/>
  <c r="P3333" i="7"/>
  <c r="P3334" i="7"/>
  <c r="P3335" i="7"/>
  <c r="P3336" i="7"/>
  <c r="P3337" i="7"/>
  <c r="P3338" i="7"/>
  <c r="P3339" i="7"/>
  <c r="P3340" i="7"/>
  <c r="P3341" i="7"/>
  <c r="P3342" i="7"/>
  <c r="P3343" i="7"/>
  <c r="P3344" i="7"/>
  <c r="P3345" i="7"/>
  <c r="P3346" i="7"/>
  <c r="P3347" i="7"/>
  <c r="P3348" i="7"/>
  <c r="P3349" i="7"/>
  <c r="P3350" i="7"/>
  <c r="P3351" i="7"/>
  <c r="P3352" i="7"/>
  <c r="P3353" i="7"/>
  <c r="P3354" i="7"/>
  <c r="P3355" i="7"/>
  <c r="P3356" i="7"/>
  <c r="P3357" i="7"/>
  <c r="P3358" i="7"/>
  <c r="P3359" i="7"/>
  <c r="P3360" i="7"/>
  <c r="P3361" i="7"/>
  <c r="P3362" i="7"/>
  <c r="P3363" i="7"/>
  <c r="P3364" i="7"/>
  <c r="P3365" i="7"/>
  <c r="P3366" i="7"/>
  <c r="P3367" i="7"/>
  <c r="P3368" i="7"/>
  <c r="P3369" i="7"/>
  <c r="P3370" i="7"/>
  <c r="P3371" i="7"/>
  <c r="P3372" i="7"/>
  <c r="P3373" i="7"/>
  <c r="P3374" i="7"/>
  <c r="P3375" i="7"/>
  <c r="P3376" i="7"/>
  <c r="P3377" i="7"/>
  <c r="P3378" i="7"/>
  <c r="P3379" i="7"/>
  <c r="P3380" i="7"/>
  <c r="P3381" i="7"/>
  <c r="P3382" i="7"/>
  <c r="P3383" i="7"/>
  <c r="P3384" i="7"/>
  <c r="P3385" i="7"/>
  <c r="P3386" i="7"/>
  <c r="P3387" i="7"/>
  <c r="P3388" i="7"/>
  <c r="P3389" i="7"/>
  <c r="P3390" i="7"/>
  <c r="P3391" i="7"/>
  <c r="P3392" i="7"/>
  <c r="P3393" i="7"/>
  <c r="P3394" i="7"/>
  <c r="P3395" i="7"/>
  <c r="P3396" i="7"/>
  <c r="P3397" i="7"/>
  <c r="P3398" i="7"/>
  <c r="P3399" i="7"/>
  <c r="P3400" i="7"/>
  <c r="P3401" i="7"/>
  <c r="P3402" i="7"/>
  <c r="P3403" i="7"/>
  <c r="P3404" i="7"/>
  <c r="P3405" i="7"/>
  <c r="P3406" i="7"/>
  <c r="P3407" i="7"/>
  <c r="P3408" i="7"/>
  <c r="P3409" i="7"/>
  <c r="P3410" i="7"/>
  <c r="P3411" i="7"/>
  <c r="P3412" i="7"/>
  <c r="P3413" i="7"/>
  <c r="P3414" i="7"/>
  <c r="P3415" i="7"/>
  <c r="P3416" i="7"/>
  <c r="P3417" i="7"/>
  <c r="P3418" i="7"/>
  <c r="P3419" i="7"/>
  <c r="P3420" i="7"/>
  <c r="P3421" i="7"/>
  <c r="P3422" i="7"/>
  <c r="P3423" i="7"/>
  <c r="P3424" i="7"/>
  <c r="P3425" i="7"/>
  <c r="P3426" i="7"/>
  <c r="P3427" i="7"/>
  <c r="P3428" i="7"/>
  <c r="P3429" i="7"/>
  <c r="P3430" i="7"/>
  <c r="P3431" i="7"/>
  <c r="P3432" i="7"/>
  <c r="P3433" i="7"/>
  <c r="P3434" i="7"/>
  <c r="P3435" i="7"/>
  <c r="P3436" i="7"/>
  <c r="P3437" i="7"/>
  <c r="P3438" i="7"/>
  <c r="P3439" i="7"/>
  <c r="P3440" i="7"/>
  <c r="P3441" i="7"/>
  <c r="P3442" i="7"/>
  <c r="P3443" i="7"/>
  <c r="P3444" i="7"/>
  <c r="P3445" i="7"/>
  <c r="P3446" i="7"/>
  <c r="P3447" i="7"/>
  <c r="P3448" i="7"/>
  <c r="P3449" i="7"/>
  <c r="P3450" i="7"/>
  <c r="P3451" i="7"/>
  <c r="P3452" i="7"/>
  <c r="P3453" i="7"/>
  <c r="P3454" i="7"/>
  <c r="P3455" i="7"/>
  <c r="P3456" i="7"/>
  <c r="P3457" i="7"/>
  <c r="P3458" i="7"/>
  <c r="P3459" i="7"/>
  <c r="P3460" i="7"/>
  <c r="P3461" i="7"/>
  <c r="P3462" i="7"/>
  <c r="P3463" i="7"/>
  <c r="P3464" i="7"/>
  <c r="P3465" i="7"/>
  <c r="P3466" i="7"/>
  <c r="P3467" i="7"/>
  <c r="P3468" i="7"/>
  <c r="P3469" i="7"/>
  <c r="P3470" i="7"/>
  <c r="P3471" i="7"/>
  <c r="P3472" i="7"/>
  <c r="P3473" i="7"/>
  <c r="P3474" i="7"/>
  <c r="P3475" i="7"/>
  <c r="P3476" i="7"/>
  <c r="P3477" i="7"/>
  <c r="P3478" i="7"/>
  <c r="P3479" i="7"/>
  <c r="P3480" i="7"/>
  <c r="P3481" i="7"/>
  <c r="P3482" i="7"/>
  <c r="P3483" i="7"/>
  <c r="P3484" i="7"/>
  <c r="P3485" i="7"/>
  <c r="P3486" i="7"/>
  <c r="P3487" i="7"/>
  <c r="P3488" i="7"/>
  <c r="P3489" i="7"/>
  <c r="P3490" i="7"/>
  <c r="P3491" i="7"/>
  <c r="P3492" i="7"/>
  <c r="P3493" i="7"/>
  <c r="P3494" i="7"/>
  <c r="P3495" i="7"/>
  <c r="P3496" i="7"/>
  <c r="P3497" i="7"/>
  <c r="P3498" i="7"/>
  <c r="P3499" i="7"/>
  <c r="P3500" i="7"/>
  <c r="P3501" i="7"/>
  <c r="P3502" i="7"/>
  <c r="P3503" i="7"/>
  <c r="P3504" i="7"/>
  <c r="P3505" i="7"/>
  <c r="P3506" i="7"/>
  <c r="P3507" i="7"/>
  <c r="P3508" i="7"/>
  <c r="P3509" i="7"/>
  <c r="P3510" i="7"/>
  <c r="P3511" i="7"/>
  <c r="P3512" i="7"/>
  <c r="P3513" i="7"/>
  <c r="P3514" i="7"/>
  <c r="P3515" i="7"/>
  <c r="P3516" i="7"/>
  <c r="P3517" i="7"/>
  <c r="P3518" i="7"/>
  <c r="P3519" i="7"/>
  <c r="P3520" i="7"/>
  <c r="P3521" i="7"/>
  <c r="P3522" i="7"/>
  <c r="P3523" i="7"/>
  <c r="P3524" i="7"/>
  <c r="P3525" i="7"/>
  <c r="P3526" i="7"/>
  <c r="P3527" i="7"/>
  <c r="P3528" i="7"/>
  <c r="P3529" i="7"/>
  <c r="P3530" i="7"/>
  <c r="P3531" i="7"/>
  <c r="P3532" i="7"/>
  <c r="P3533" i="7"/>
  <c r="P3534" i="7"/>
  <c r="P3535" i="7"/>
  <c r="P3536" i="7"/>
  <c r="P3537" i="7"/>
  <c r="P3538" i="7"/>
  <c r="P3539" i="7"/>
  <c r="P3540" i="7"/>
  <c r="P3541" i="7"/>
  <c r="P3542" i="7"/>
  <c r="P3543" i="7"/>
  <c r="P3544" i="7"/>
  <c r="P3545" i="7"/>
  <c r="P3546" i="7"/>
  <c r="P3547" i="7"/>
  <c r="P3548" i="7"/>
  <c r="P3549" i="7"/>
  <c r="P3550" i="7"/>
  <c r="P3551" i="7"/>
  <c r="P3552" i="7"/>
  <c r="P3553" i="7"/>
  <c r="P3554" i="7"/>
  <c r="P3555" i="7"/>
  <c r="P3556" i="7"/>
  <c r="P3557" i="7"/>
  <c r="P3558" i="7"/>
  <c r="P3559" i="7"/>
  <c r="P3560" i="7"/>
  <c r="P3561" i="7"/>
  <c r="P3562" i="7"/>
  <c r="P3563" i="7"/>
  <c r="P3564" i="7"/>
  <c r="P3565" i="7"/>
  <c r="P3566" i="7"/>
  <c r="P3567" i="7"/>
  <c r="P3568" i="7"/>
  <c r="P3569" i="7"/>
  <c r="P3570" i="7"/>
  <c r="P3571" i="7"/>
  <c r="P3572" i="7"/>
  <c r="P3573" i="7"/>
  <c r="P3574" i="7"/>
  <c r="P3575" i="7"/>
  <c r="P3576" i="7"/>
  <c r="P3577" i="7"/>
  <c r="P3578" i="7"/>
  <c r="P3579" i="7"/>
  <c r="P3580" i="7"/>
  <c r="P3581" i="7"/>
  <c r="P3582" i="7"/>
  <c r="P3583" i="7"/>
  <c r="P3584" i="7"/>
  <c r="P3585" i="7"/>
  <c r="P3586" i="7"/>
  <c r="P3587" i="7"/>
  <c r="P3588" i="7"/>
  <c r="P3589" i="7"/>
  <c r="P3590" i="7"/>
  <c r="P3591" i="7"/>
  <c r="P3592" i="7"/>
  <c r="P3593" i="7"/>
  <c r="P3594" i="7"/>
  <c r="P3595" i="7"/>
  <c r="P3596" i="7"/>
  <c r="P3597" i="7"/>
  <c r="P3598" i="7"/>
  <c r="P3599" i="7"/>
  <c r="P3600" i="7"/>
  <c r="P3601" i="7"/>
  <c r="P3602" i="7"/>
  <c r="P3603" i="7"/>
  <c r="P3604" i="7"/>
  <c r="P3605" i="7"/>
  <c r="P3606" i="7"/>
  <c r="P3607" i="7"/>
  <c r="P3608" i="7"/>
  <c r="P3609" i="7"/>
  <c r="P3610" i="7"/>
  <c r="P3611" i="7"/>
  <c r="P3612" i="7"/>
  <c r="P3613" i="7"/>
  <c r="P3614" i="7"/>
  <c r="P3615" i="7"/>
  <c r="P3616" i="7"/>
  <c r="P3617" i="7"/>
  <c r="P3618" i="7"/>
  <c r="P3619" i="7"/>
  <c r="P3620" i="7"/>
  <c r="P3621" i="7"/>
  <c r="P3622" i="7"/>
  <c r="P3623" i="7"/>
  <c r="P3624" i="7"/>
  <c r="P3625" i="7"/>
  <c r="P3626" i="7"/>
  <c r="P3627" i="7"/>
  <c r="P3628" i="7"/>
  <c r="P3629" i="7"/>
  <c r="P3630" i="7"/>
  <c r="P3631" i="7"/>
  <c r="P3632" i="7"/>
  <c r="P3633" i="7"/>
  <c r="P3634" i="7"/>
  <c r="P3635" i="7"/>
  <c r="P3636" i="7"/>
  <c r="P3637" i="7"/>
  <c r="P3638" i="7"/>
  <c r="P3639" i="7"/>
  <c r="P3640" i="7"/>
  <c r="P3641" i="7"/>
  <c r="P3642" i="7"/>
  <c r="P3643" i="7"/>
  <c r="P3644" i="7"/>
  <c r="P3645" i="7"/>
  <c r="P3646" i="7"/>
  <c r="P3647" i="7"/>
  <c r="P3648" i="7"/>
  <c r="P3649" i="7"/>
  <c r="P3650" i="7"/>
  <c r="P3651" i="7"/>
  <c r="P3652" i="7"/>
  <c r="P3653" i="7"/>
  <c r="P3654" i="7"/>
  <c r="P3655" i="7"/>
  <c r="P3656" i="7"/>
  <c r="P3657" i="7"/>
  <c r="P3658" i="7"/>
  <c r="P3659" i="7"/>
  <c r="P3660" i="7"/>
  <c r="P3661" i="7"/>
  <c r="P3662" i="7"/>
  <c r="P3663" i="7"/>
  <c r="P3664" i="7"/>
  <c r="P3665" i="7"/>
  <c r="P3666" i="7"/>
  <c r="P3667" i="7"/>
  <c r="P3668" i="7"/>
  <c r="P3669" i="7"/>
  <c r="P3670" i="7"/>
  <c r="P3671" i="7"/>
  <c r="P3672" i="7"/>
  <c r="P3673" i="7"/>
  <c r="P3674" i="7"/>
  <c r="P3675" i="7"/>
  <c r="P3676" i="7"/>
  <c r="P3677" i="7"/>
  <c r="P3678" i="7"/>
  <c r="P3679" i="7"/>
  <c r="P3680" i="7"/>
  <c r="P3681" i="7"/>
  <c r="P3682" i="7"/>
  <c r="P3683" i="7"/>
  <c r="P3684" i="7"/>
  <c r="P3685" i="7"/>
  <c r="P3686" i="7"/>
  <c r="P3687" i="7"/>
  <c r="P3688" i="7"/>
  <c r="P3689" i="7"/>
  <c r="P3690" i="7"/>
  <c r="P3691" i="7"/>
  <c r="P3692" i="7"/>
  <c r="P3693" i="7"/>
  <c r="P3694" i="7"/>
  <c r="P3695" i="7"/>
  <c r="P3696" i="7"/>
  <c r="P3697" i="7"/>
  <c r="P3698" i="7"/>
  <c r="P3699" i="7"/>
  <c r="P3700" i="7"/>
  <c r="P3701" i="7"/>
  <c r="P3702" i="7"/>
  <c r="P3703" i="7"/>
  <c r="P3704" i="7"/>
  <c r="P3705" i="7"/>
  <c r="P3706" i="7"/>
  <c r="P3707" i="7"/>
  <c r="P3708" i="7"/>
  <c r="P3709" i="7"/>
  <c r="P3710" i="7"/>
  <c r="P3711" i="7"/>
  <c r="P3712" i="7"/>
  <c r="P3713" i="7"/>
  <c r="P3714" i="7"/>
  <c r="P3715" i="7"/>
  <c r="P3716" i="7"/>
  <c r="P3717" i="7"/>
  <c r="P3718" i="7"/>
  <c r="P3719" i="7"/>
  <c r="P3720" i="7"/>
  <c r="P3721" i="7"/>
  <c r="P3722" i="7"/>
  <c r="P3723" i="7"/>
  <c r="P3724" i="7"/>
  <c r="P3725" i="7"/>
  <c r="P3726" i="7"/>
  <c r="P3727" i="7"/>
  <c r="P3728" i="7"/>
  <c r="P3729" i="7"/>
  <c r="P3730" i="7"/>
  <c r="P3731" i="7"/>
  <c r="P3732" i="7"/>
  <c r="P3733" i="7"/>
  <c r="P3734" i="7"/>
  <c r="P3735" i="7"/>
  <c r="P3736" i="7"/>
  <c r="P3737" i="7"/>
  <c r="P3738" i="7"/>
  <c r="P3739" i="7"/>
  <c r="P3740" i="7"/>
  <c r="P3741" i="7"/>
  <c r="P3742" i="7"/>
  <c r="P3743" i="7"/>
  <c r="P3744" i="7"/>
  <c r="P3745" i="7"/>
  <c r="P3746" i="7"/>
  <c r="P3747" i="7"/>
  <c r="P3748" i="7"/>
  <c r="P3749" i="7"/>
  <c r="P3750" i="7"/>
  <c r="P3751" i="7"/>
  <c r="P3752" i="7"/>
  <c r="P3753" i="7"/>
  <c r="P3754" i="7"/>
  <c r="P3755" i="7"/>
  <c r="P3756" i="7"/>
  <c r="P3757" i="7"/>
  <c r="P3758" i="7"/>
  <c r="P3759" i="7"/>
  <c r="P3760" i="7"/>
  <c r="P3761" i="7"/>
  <c r="P3762" i="7"/>
  <c r="P3763" i="7"/>
  <c r="P3764" i="7"/>
  <c r="P3765" i="7"/>
  <c r="P3766" i="7"/>
  <c r="P3767" i="7"/>
  <c r="P3768" i="7"/>
  <c r="P3769" i="7"/>
  <c r="P3770" i="7"/>
  <c r="P3771" i="7"/>
  <c r="P3772" i="7"/>
  <c r="P3773" i="7"/>
  <c r="P3774" i="7"/>
  <c r="P3775" i="7"/>
  <c r="P3776" i="7"/>
  <c r="P3777" i="7"/>
  <c r="P3778" i="7"/>
  <c r="P3779" i="7"/>
  <c r="P3780" i="7"/>
  <c r="P3781" i="7"/>
  <c r="P3782" i="7"/>
  <c r="P3783" i="7"/>
  <c r="P3784" i="7"/>
  <c r="P3785" i="7"/>
  <c r="P3786" i="7"/>
  <c r="P3787" i="7"/>
  <c r="P3788" i="7"/>
  <c r="P3789" i="7"/>
  <c r="P3790" i="7"/>
  <c r="P3791" i="7"/>
  <c r="P3792" i="7"/>
  <c r="P3793" i="7"/>
  <c r="P3794" i="7"/>
  <c r="P3795" i="7"/>
  <c r="P3796" i="7"/>
  <c r="P3797" i="7"/>
  <c r="P3798" i="7"/>
  <c r="P3799" i="7"/>
  <c r="P3800" i="7"/>
  <c r="P3801" i="7"/>
  <c r="P3802" i="7"/>
  <c r="P3803" i="7"/>
  <c r="P3804" i="7"/>
  <c r="P3805" i="7"/>
  <c r="P3806" i="7"/>
  <c r="P3807" i="7"/>
  <c r="P3808" i="7"/>
  <c r="P3809" i="7"/>
  <c r="P3810" i="7"/>
  <c r="P3811" i="7"/>
  <c r="P3812" i="7"/>
  <c r="P3813" i="7"/>
  <c r="P3814" i="7"/>
  <c r="P3815" i="7"/>
  <c r="P3816" i="7"/>
  <c r="P3817" i="7"/>
  <c r="P3818" i="7"/>
  <c r="P3819" i="7"/>
  <c r="P3820" i="7"/>
  <c r="P3821" i="7"/>
  <c r="P3822" i="7"/>
  <c r="P3823" i="7"/>
  <c r="P3824" i="7"/>
  <c r="P3825" i="7"/>
  <c r="P3826" i="7"/>
  <c r="P3827" i="7"/>
  <c r="P3828" i="7"/>
  <c r="P3829" i="7"/>
  <c r="P3830" i="7"/>
  <c r="P3831" i="7"/>
  <c r="P3832" i="7"/>
  <c r="P3833" i="7"/>
  <c r="P3834" i="7"/>
  <c r="P3835" i="7"/>
  <c r="P3836" i="7"/>
  <c r="P3837" i="7"/>
  <c r="P3838" i="7"/>
  <c r="P3839" i="7"/>
  <c r="P3840" i="7"/>
  <c r="P3841" i="7"/>
  <c r="P3842" i="7"/>
  <c r="P3843" i="7"/>
  <c r="P3844" i="7"/>
  <c r="P3845" i="7"/>
  <c r="P3846" i="7"/>
  <c r="P3847" i="7"/>
  <c r="P3848" i="7"/>
  <c r="P3849" i="7"/>
  <c r="P3850" i="7"/>
  <c r="P3851" i="7"/>
  <c r="P3852" i="7"/>
  <c r="P3853" i="7"/>
  <c r="P3854" i="7"/>
  <c r="P3855" i="7"/>
  <c r="P3856" i="7"/>
  <c r="P3857" i="7"/>
  <c r="P3858" i="7"/>
  <c r="P3859" i="7"/>
  <c r="P3860" i="7"/>
  <c r="P3861" i="7"/>
  <c r="P3862" i="7"/>
  <c r="P3863" i="7"/>
  <c r="P3864" i="7"/>
  <c r="P3865" i="7"/>
  <c r="P3866" i="7"/>
  <c r="P3867" i="7"/>
  <c r="P3868" i="7"/>
  <c r="P3869" i="7"/>
  <c r="P3870" i="7"/>
  <c r="P3871" i="7"/>
  <c r="P3872" i="7"/>
  <c r="P3873" i="7"/>
  <c r="P3874" i="7"/>
  <c r="P3875" i="7"/>
  <c r="P3876" i="7"/>
  <c r="P3877" i="7"/>
  <c r="P3878" i="7"/>
  <c r="P3879" i="7"/>
  <c r="P3880" i="7"/>
  <c r="P3881" i="7"/>
  <c r="P3882" i="7"/>
  <c r="P3883" i="7"/>
  <c r="P3884" i="7"/>
  <c r="P3885" i="7"/>
  <c r="P3886" i="7"/>
  <c r="P3887" i="7"/>
  <c r="P3888" i="7"/>
  <c r="P3889" i="7"/>
  <c r="P3890" i="7"/>
  <c r="P3891" i="7"/>
  <c r="P3892" i="7"/>
  <c r="P3893" i="7"/>
  <c r="P3894" i="7"/>
  <c r="P3895" i="7"/>
  <c r="P3896" i="7"/>
  <c r="P3897" i="7"/>
  <c r="P3898" i="7"/>
  <c r="P3899" i="7"/>
  <c r="P3900" i="7"/>
  <c r="P3901" i="7"/>
  <c r="P3902" i="7"/>
  <c r="P3903" i="7"/>
  <c r="P3904" i="7"/>
  <c r="P3905" i="7"/>
  <c r="P3906" i="7"/>
  <c r="P3907" i="7"/>
  <c r="P3908" i="7"/>
  <c r="P3909" i="7"/>
  <c r="P3910" i="7"/>
  <c r="P3911" i="7"/>
  <c r="P3912" i="7"/>
  <c r="P3913" i="7"/>
  <c r="P3914" i="7"/>
  <c r="P3915" i="7"/>
  <c r="P3916" i="7"/>
  <c r="P3917" i="7"/>
  <c r="P3918" i="7"/>
  <c r="P3919" i="7"/>
  <c r="P3920" i="7"/>
  <c r="P3921" i="7"/>
  <c r="P3922" i="7"/>
  <c r="P3923" i="7"/>
  <c r="P3924" i="7"/>
  <c r="P3925" i="7"/>
  <c r="P3926" i="7"/>
  <c r="P3927" i="7"/>
  <c r="P3928" i="7"/>
  <c r="P3929" i="7"/>
  <c r="P3930" i="7"/>
  <c r="P3931" i="7"/>
  <c r="P3932" i="7"/>
  <c r="P3933" i="7"/>
  <c r="P3934" i="7"/>
  <c r="P3935" i="7"/>
  <c r="P3936" i="7"/>
  <c r="P3937" i="7"/>
  <c r="P3938" i="7"/>
  <c r="P3939" i="7"/>
  <c r="P3940" i="7"/>
  <c r="P3941" i="7"/>
  <c r="P3942" i="7"/>
  <c r="P3943" i="7"/>
  <c r="P3944" i="7"/>
  <c r="P3945" i="7"/>
  <c r="P3946" i="7"/>
  <c r="P3947" i="7"/>
  <c r="P3948" i="7"/>
  <c r="P3949" i="7"/>
  <c r="P3950" i="7"/>
  <c r="P3951" i="7"/>
  <c r="P3952" i="7"/>
  <c r="P3953" i="7"/>
  <c r="P3954" i="7"/>
  <c r="P3955" i="7"/>
  <c r="P3956" i="7"/>
  <c r="P3957" i="7"/>
  <c r="P3958" i="7"/>
  <c r="P3959" i="7"/>
  <c r="P3960" i="7"/>
  <c r="P3961" i="7"/>
  <c r="P3962" i="7"/>
  <c r="P3963" i="7"/>
  <c r="P3964" i="7"/>
  <c r="P3965" i="7"/>
  <c r="P3966" i="7"/>
  <c r="P3967" i="7"/>
  <c r="P3968" i="7"/>
  <c r="P3969" i="7"/>
  <c r="P3970" i="7"/>
  <c r="P3971" i="7"/>
  <c r="P3972" i="7"/>
  <c r="P3973" i="7"/>
  <c r="P3974" i="7"/>
  <c r="P3975" i="7"/>
  <c r="P3976" i="7"/>
  <c r="P3977" i="7"/>
  <c r="P3978" i="7"/>
  <c r="P3979" i="7"/>
  <c r="P3980" i="7"/>
  <c r="P3981" i="7"/>
  <c r="P3982" i="7"/>
  <c r="P3983" i="7"/>
  <c r="P3984" i="7"/>
  <c r="P3985" i="7"/>
  <c r="P3986" i="7"/>
  <c r="P3987" i="7"/>
  <c r="P3988" i="7"/>
  <c r="P3989" i="7"/>
  <c r="P3990" i="7"/>
  <c r="P3991" i="7"/>
  <c r="P3992" i="7"/>
  <c r="P3993" i="7"/>
  <c r="P3994" i="7"/>
  <c r="P3995" i="7"/>
  <c r="P3996" i="7"/>
  <c r="P3997" i="7"/>
  <c r="P3998" i="7"/>
  <c r="P3999" i="7"/>
  <c r="P4000" i="7"/>
  <c r="P4001" i="7"/>
  <c r="P4002" i="7"/>
  <c r="P4003" i="7"/>
  <c r="P4004" i="7"/>
  <c r="P4005" i="7"/>
  <c r="P4006" i="7"/>
  <c r="P4007" i="7"/>
  <c r="P4008" i="7"/>
  <c r="P4009" i="7"/>
  <c r="P4010" i="7"/>
  <c r="P4011" i="7"/>
  <c r="P4012" i="7"/>
  <c r="P4013" i="7"/>
  <c r="P4014" i="7"/>
  <c r="P4015" i="7"/>
  <c r="P4016" i="7"/>
  <c r="P4017" i="7"/>
  <c r="P4018" i="7"/>
  <c r="P4019" i="7"/>
  <c r="P4020" i="7"/>
  <c r="P4021" i="7"/>
  <c r="P4022" i="7"/>
  <c r="P4023" i="7"/>
  <c r="P4024" i="7"/>
  <c r="P4025" i="7"/>
  <c r="P4026" i="7"/>
  <c r="P4027" i="7"/>
  <c r="P4028" i="7"/>
  <c r="P4029" i="7"/>
  <c r="P4030" i="7"/>
  <c r="P4031" i="7"/>
  <c r="P4032" i="7"/>
  <c r="P4033" i="7"/>
  <c r="P4034" i="7"/>
  <c r="P4035" i="7"/>
  <c r="P4036" i="7"/>
  <c r="P4037" i="7"/>
  <c r="P4038" i="7"/>
  <c r="P4039" i="7"/>
  <c r="P4040" i="7"/>
  <c r="P4041" i="7"/>
  <c r="P4042" i="7"/>
  <c r="P4043" i="7"/>
  <c r="P4044" i="7"/>
  <c r="P4045" i="7"/>
  <c r="P4046" i="7"/>
  <c r="P4047" i="7"/>
  <c r="P4048" i="7"/>
  <c r="P4049" i="7"/>
  <c r="P4050" i="7"/>
  <c r="P4051" i="7"/>
  <c r="P4052" i="7"/>
  <c r="P4053" i="7"/>
  <c r="P4054" i="7"/>
  <c r="P4055" i="7"/>
  <c r="P4056" i="7"/>
  <c r="P4057" i="7"/>
  <c r="P4058" i="7"/>
  <c r="P4059" i="7"/>
  <c r="P4060" i="7"/>
  <c r="P4061" i="7"/>
  <c r="P4062" i="7"/>
  <c r="P4063" i="7"/>
  <c r="P4064" i="7"/>
  <c r="P4065" i="7"/>
  <c r="P4066" i="7"/>
  <c r="P4067" i="7"/>
  <c r="P4068" i="7"/>
  <c r="P4069" i="7"/>
  <c r="P4070" i="7"/>
  <c r="P4071" i="7"/>
  <c r="P4072" i="7"/>
  <c r="P4073" i="7"/>
  <c r="P4074" i="7"/>
  <c r="P4075" i="7"/>
  <c r="P4076" i="7"/>
  <c r="P4077" i="7"/>
  <c r="P4078" i="7"/>
  <c r="P4079" i="7"/>
  <c r="P4080" i="7"/>
  <c r="P4081" i="7"/>
  <c r="P4082" i="7"/>
  <c r="P4083" i="7"/>
  <c r="P4084" i="7"/>
  <c r="P4085" i="7"/>
  <c r="P4086" i="7"/>
  <c r="P4087" i="7"/>
  <c r="P4088" i="7"/>
  <c r="P4089" i="7"/>
  <c r="P4090" i="7"/>
  <c r="P4091" i="7"/>
  <c r="P4092" i="7"/>
  <c r="P4093" i="7"/>
  <c r="P4094" i="7"/>
  <c r="P4095" i="7"/>
  <c r="P4096" i="7"/>
  <c r="P4097" i="7"/>
  <c r="P4098" i="7"/>
  <c r="P4099" i="7"/>
  <c r="P4100" i="7"/>
  <c r="P4101" i="7"/>
  <c r="P4102" i="7"/>
  <c r="P4103" i="7"/>
  <c r="P4104" i="7"/>
  <c r="P4105" i="7"/>
  <c r="P4106" i="7"/>
  <c r="P4107" i="7"/>
  <c r="P4108" i="7"/>
  <c r="P4109" i="7"/>
  <c r="P4110" i="7"/>
  <c r="P4111" i="7"/>
  <c r="P4112" i="7"/>
  <c r="P4113" i="7"/>
  <c r="P4114" i="7"/>
  <c r="P4115" i="7"/>
  <c r="P4116" i="7"/>
  <c r="P4117" i="7"/>
  <c r="P4118" i="7"/>
  <c r="P4119" i="7"/>
  <c r="P4120" i="7"/>
  <c r="P4121" i="7"/>
  <c r="P4122" i="7"/>
  <c r="P4123" i="7"/>
  <c r="P4124" i="7"/>
  <c r="P4125" i="7"/>
  <c r="P4126" i="7"/>
  <c r="P4127" i="7"/>
  <c r="P4128" i="7"/>
  <c r="P4129" i="7"/>
  <c r="P4130" i="7"/>
  <c r="P4131" i="7"/>
  <c r="P4132" i="7"/>
  <c r="P4133" i="7"/>
  <c r="P4134" i="7"/>
  <c r="P4135" i="7"/>
  <c r="P4136" i="7"/>
  <c r="P4137" i="7"/>
  <c r="P4138" i="7"/>
  <c r="P4139" i="7"/>
  <c r="P4140" i="7"/>
  <c r="P4141" i="7"/>
  <c r="P4142" i="7"/>
  <c r="P4143" i="7"/>
  <c r="P4144" i="7"/>
  <c r="P4145" i="7"/>
  <c r="P4146" i="7"/>
  <c r="P4147" i="7"/>
  <c r="P4148" i="7"/>
  <c r="P4149" i="7"/>
  <c r="P4150" i="7"/>
  <c r="P4151" i="7"/>
  <c r="P4152" i="7"/>
  <c r="P4153" i="7"/>
  <c r="P4154" i="7"/>
  <c r="P4155" i="7"/>
  <c r="P4156" i="7"/>
  <c r="P4157" i="7"/>
  <c r="P4158" i="7"/>
  <c r="P4159" i="7"/>
  <c r="P4160" i="7"/>
  <c r="P4161" i="7"/>
  <c r="P4162" i="7"/>
  <c r="P4163" i="7"/>
  <c r="P4164" i="7"/>
  <c r="P4165" i="7"/>
  <c r="P4166" i="7"/>
  <c r="P4167" i="7"/>
  <c r="P4168" i="7"/>
  <c r="P4169" i="7"/>
  <c r="P4170" i="7"/>
  <c r="P4171" i="7"/>
  <c r="P4172" i="7"/>
  <c r="P4173" i="7"/>
  <c r="P4174" i="7"/>
  <c r="P4175" i="7"/>
  <c r="P4176" i="7"/>
  <c r="P4177" i="7"/>
  <c r="P4178" i="7"/>
  <c r="P4179" i="7"/>
  <c r="P4180" i="7"/>
  <c r="P4181" i="7"/>
  <c r="P4182" i="7"/>
  <c r="P4183" i="7"/>
  <c r="P4184" i="7"/>
  <c r="P4185" i="7"/>
  <c r="P4186" i="7"/>
  <c r="P4187" i="7"/>
  <c r="P4188" i="7"/>
  <c r="P4189" i="7"/>
  <c r="P4190" i="7"/>
  <c r="P4191" i="7"/>
  <c r="P4192" i="7"/>
  <c r="P4193" i="7"/>
  <c r="P4194" i="7"/>
  <c r="P4195" i="7"/>
  <c r="P4196" i="7"/>
  <c r="P4197" i="7"/>
  <c r="P4198" i="7"/>
  <c r="P4199" i="7"/>
  <c r="P4200" i="7"/>
  <c r="P4201" i="7"/>
  <c r="P4202" i="7"/>
  <c r="P4203" i="7"/>
  <c r="P4204" i="7"/>
  <c r="P4205" i="7"/>
  <c r="P4206" i="7"/>
  <c r="P4207" i="7"/>
  <c r="P4208" i="7"/>
  <c r="P4209" i="7"/>
  <c r="P4210" i="7"/>
  <c r="P4211" i="7"/>
  <c r="P4212" i="7"/>
  <c r="P4213" i="7"/>
  <c r="P4214" i="7"/>
  <c r="P4215" i="7"/>
  <c r="P4216" i="7"/>
  <c r="P4217" i="7"/>
  <c r="P4218" i="7"/>
  <c r="P4219" i="7"/>
  <c r="P4220" i="7"/>
  <c r="P4221" i="7"/>
  <c r="P4222" i="7"/>
  <c r="P4223" i="7"/>
  <c r="P4224" i="7"/>
  <c r="P4225" i="7"/>
  <c r="P4226" i="7"/>
  <c r="P4227" i="7"/>
  <c r="P4228" i="7"/>
  <c r="P4229" i="7"/>
  <c r="P4230" i="7"/>
  <c r="P4231" i="7"/>
  <c r="P4232" i="7"/>
  <c r="P4233" i="7"/>
  <c r="P4234" i="7"/>
  <c r="P4235" i="7"/>
  <c r="P4236" i="7"/>
  <c r="P4237" i="7"/>
  <c r="P4238" i="7"/>
  <c r="P4239" i="7"/>
  <c r="P4240" i="7"/>
  <c r="P4241" i="7"/>
  <c r="P4242" i="7"/>
  <c r="P4243" i="7"/>
  <c r="P4244" i="7"/>
  <c r="P4245" i="7"/>
  <c r="P4246" i="7"/>
  <c r="P4247" i="7"/>
  <c r="P4248" i="7"/>
  <c r="P4249" i="7"/>
  <c r="P4250" i="7"/>
  <c r="P4251" i="7"/>
  <c r="P4252" i="7"/>
  <c r="P4253" i="7"/>
  <c r="P4254" i="7"/>
  <c r="P4255" i="7"/>
  <c r="P4256" i="7"/>
  <c r="P4257" i="7"/>
  <c r="P4258" i="7"/>
  <c r="P4259" i="7"/>
  <c r="P4260" i="7"/>
  <c r="P4261" i="7"/>
  <c r="P4262" i="7"/>
  <c r="P4263" i="7"/>
  <c r="P4264" i="7"/>
  <c r="P4265" i="7"/>
  <c r="P4266" i="7"/>
  <c r="P4267" i="7"/>
  <c r="P4268" i="7"/>
  <c r="P4269" i="7"/>
  <c r="P4270" i="7"/>
  <c r="P4271" i="7"/>
  <c r="P4272" i="7"/>
  <c r="P4273" i="7"/>
  <c r="P4274" i="7"/>
  <c r="P4275" i="7"/>
  <c r="P4276" i="7"/>
  <c r="P4277" i="7"/>
  <c r="P4278" i="7"/>
  <c r="P4279" i="7"/>
  <c r="P4280" i="7"/>
  <c r="P4281" i="7"/>
  <c r="P4282" i="7"/>
  <c r="P4283" i="7"/>
  <c r="P4284" i="7"/>
  <c r="P4285" i="7"/>
  <c r="P4286" i="7"/>
  <c r="P4287" i="7"/>
  <c r="P4288" i="7"/>
  <c r="P4289" i="7"/>
  <c r="P4290" i="7"/>
  <c r="P4291" i="7"/>
  <c r="P4292" i="7"/>
  <c r="P4293" i="7"/>
  <c r="P4294" i="7"/>
  <c r="P4295" i="7"/>
  <c r="P4296" i="7"/>
  <c r="P4297" i="7"/>
  <c r="P4298" i="7"/>
  <c r="P4299" i="7"/>
  <c r="P4300" i="7"/>
  <c r="P4301" i="7"/>
  <c r="P4302" i="7"/>
  <c r="P4303" i="7"/>
  <c r="P4304" i="7"/>
  <c r="P4305" i="7"/>
  <c r="P4306" i="7"/>
  <c r="P4307" i="7"/>
  <c r="P4308" i="7"/>
  <c r="P4309" i="7"/>
  <c r="P4310" i="7"/>
  <c r="P4311" i="7"/>
  <c r="P4312" i="7"/>
  <c r="P4313" i="7"/>
  <c r="P4314" i="7"/>
  <c r="P4315" i="7"/>
  <c r="P4316" i="7"/>
  <c r="P4317" i="7"/>
  <c r="P4318" i="7"/>
  <c r="P4319" i="7"/>
  <c r="P4320" i="7"/>
  <c r="P4321" i="7"/>
  <c r="P4322" i="7"/>
  <c r="P4323" i="7"/>
  <c r="P4324" i="7"/>
  <c r="P4325" i="7"/>
  <c r="P4326" i="7"/>
  <c r="P4327" i="7"/>
  <c r="P4328" i="7"/>
  <c r="P4329" i="7"/>
  <c r="P4330" i="7"/>
  <c r="P4331" i="7"/>
  <c r="P4332" i="7"/>
  <c r="P4333" i="7"/>
  <c r="P4334" i="7"/>
  <c r="P4335" i="7"/>
  <c r="P4336" i="7"/>
  <c r="P4337" i="7"/>
  <c r="P4338" i="7"/>
  <c r="P4339" i="7"/>
  <c r="P4340" i="7"/>
  <c r="P4341" i="7"/>
  <c r="P4342" i="7"/>
  <c r="P4343" i="7"/>
  <c r="P4344" i="7"/>
  <c r="P4345" i="7"/>
  <c r="P4346" i="7"/>
  <c r="P4347" i="7"/>
  <c r="P4348" i="7"/>
  <c r="P4349" i="7"/>
  <c r="P4350" i="7"/>
  <c r="P4351" i="7"/>
  <c r="P4352" i="7"/>
  <c r="P4353" i="7"/>
  <c r="P4354" i="7"/>
  <c r="P4355" i="7"/>
  <c r="P4356" i="7"/>
  <c r="P4357" i="7"/>
  <c r="P4358" i="7"/>
  <c r="P4359" i="7"/>
  <c r="P4360" i="7"/>
  <c r="P4361" i="7"/>
  <c r="P4362" i="7"/>
  <c r="P4363" i="7"/>
  <c r="P4364" i="7"/>
  <c r="P4365" i="7"/>
  <c r="P4366" i="7"/>
  <c r="P4367" i="7"/>
  <c r="P4368" i="7"/>
  <c r="P4369" i="7"/>
  <c r="P4370" i="7"/>
  <c r="P4371" i="7"/>
  <c r="P4372" i="7"/>
  <c r="P4373" i="7"/>
  <c r="P4374" i="7"/>
  <c r="P4375" i="7"/>
  <c r="P4376" i="7"/>
  <c r="P4377" i="7"/>
  <c r="P4378" i="7"/>
  <c r="P4379" i="7"/>
  <c r="P4380" i="7"/>
  <c r="P4381" i="7"/>
  <c r="P4382" i="7"/>
  <c r="P4383" i="7"/>
  <c r="P4384" i="7"/>
  <c r="P4385" i="7"/>
  <c r="P4386" i="7"/>
  <c r="P4387" i="7"/>
  <c r="P4388" i="7"/>
  <c r="P4389" i="7"/>
  <c r="P4390" i="7"/>
  <c r="P4391" i="7"/>
  <c r="P4392" i="7"/>
  <c r="P4393" i="7"/>
  <c r="P4394" i="7"/>
  <c r="P4395" i="7"/>
  <c r="P4396" i="7"/>
  <c r="P4397" i="7"/>
  <c r="P4398" i="7"/>
  <c r="P4399" i="7"/>
  <c r="P4400" i="7"/>
  <c r="P4401" i="7"/>
  <c r="P4402" i="7"/>
  <c r="P4403" i="7"/>
  <c r="P4404" i="7"/>
  <c r="P4405" i="7"/>
  <c r="P4406" i="7"/>
  <c r="P4407" i="7"/>
  <c r="P4408" i="7"/>
  <c r="P4409" i="7"/>
  <c r="P4410" i="7"/>
  <c r="P4411" i="7"/>
  <c r="P4412" i="7"/>
  <c r="P4413" i="7"/>
  <c r="P4414" i="7"/>
  <c r="P4415" i="7"/>
  <c r="P4416" i="7"/>
  <c r="P4417" i="7"/>
  <c r="P4418" i="7"/>
  <c r="P4419" i="7"/>
  <c r="P4420" i="7"/>
  <c r="P4421" i="7"/>
  <c r="P4422" i="7"/>
  <c r="P4423" i="7"/>
  <c r="P4424" i="7"/>
  <c r="P4425" i="7"/>
  <c r="P4426" i="7"/>
  <c r="P4427" i="7"/>
  <c r="P4428" i="7"/>
  <c r="P4429" i="7"/>
  <c r="P4430" i="7"/>
  <c r="P4431" i="7"/>
  <c r="P4432" i="7"/>
  <c r="P4433" i="7"/>
  <c r="P4434" i="7"/>
  <c r="P4435" i="7"/>
  <c r="P4436" i="7"/>
  <c r="P4437" i="7"/>
  <c r="P4438" i="7"/>
  <c r="P4439" i="7"/>
  <c r="P4440" i="7"/>
  <c r="P4441" i="7"/>
  <c r="P4442" i="7"/>
  <c r="P4443" i="7"/>
  <c r="P4444" i="7"/>
  <c r="P4445" i="7"/>
  <c r="P4446" i="7"/>
  <c r="P4447" i="7"/>
  <c r="P4448" i="7"/>
  <c r="P4449" i="7"/>
  <c r="P4450" i="7"/>
  <c r="P4451" i="7"/>
  <c r="P4452" i="7"/>
  <c r="P4453" i="7"/>
  <c r="P4454" i="7"/>
  <c r="P4455" i="7"/>
  <c r="P4456" i="7"/>
  <c r="P4457" i="7"/>
  <c r="P4458" i="7"/>
  <c r="P4459" i="7"/>
  <c r="P4460" i="7"/>
  <c r="P4461" i="7"/>
  <c r="P4462" i="7"/>
  <c r="P4463" i="7"/>
  <c r="P4464" i="7"/>
  <c r="P4465" i="7"/>
  <c r="P4466" i="7"/>
  <c r="P4467" i="7"/>
  <c r="P4468" i="7"/>
  <c r="P4469" i="7"/>
  <c r="P4470" i="7"/>
  <c r="P4471" i="7"/>
  <c r="P4472" i="7"/>
  <c r="P4473" i="7"/>
  <c r="P4474" i="7"/>
  <c r="P4475" i="7"/>
  <c r="P4476" i="7"/>
  <c r="P4477" i="7"/>
  <c r="P4478" i="7"/>
  <c r="P4479" i="7"/>
  <c r="P4480" i="7"/>
  <c r="P4481" i="7"/>
  <c r="P4482" i="7"/>
  <c r="P4483" i="7"/>
  <c r="P4484" i="7"/>
  <c r="P4485" i="7"/>
  <c r="P4486" i="7"/>
  <c r="P4487" i="7"/>
  <c r="P4488" i="7"/>
  <c r="P4489" i="7"/>
  <c r="P4490" i="7"/>
  <c r="P4491" i="7"/>
  <c r="P4492" i="7"/>
  <c r="P4493" i="7"/>
  <c r="P4494" i="7"/>
  <c r="P4495" i="7"/>
  <c r="P4496" i="7"/>
  <c r="P4497" i="7"/>
  <c r="P4498" i="7"/>
  <c r="P4499" i="7"/>
  <c r="P4500" i="7"/>
  <c r="P4501" i="7"/>
  <c r="P4502" i="7"/>
  <c r="P4503" i="7"/>
  <c r="P4504" i="7"/>
  <c r="P4505" i="7"/>
  <c r="P4506" i="7"/>
  <c r="P4507" i="7"/>
  <c r="P4508" i="7"/>
  <c r="P4509" i="7"/>
  <c r="P4510" i="7"/>
  <c r="P4511" i="7"/>
  <c r="P4512" i="7"/>
  <c r="P4513" i="7"/>
  <c r="P4514" i="7"/>
  <c r="P4515" i="7"/>
  <c r="P4516" i="7"/>
  <c r="P4517" i="7"/>
  <c r="P4518" i="7"/>
  <c r="P4519" i="7"/>
  <c r="P4520" i="7"/>
  <c r="P4521" i="7"/>
  <c r="P4522" i="7"/>
  <c r="P4523" i="7"/>
  <c r="P4524" i="7"/>
  <c r="P4525" i="7"/>
  <c r="P4526" i="7"/>
  <c r="P4527" i="7"/>
  <c r="P4528" i="7"/>
  <c r="P4529" i="7"/>
  <c r="P4530" i="7"/>
  <c r="P4531" i="7"/>
  <c r="P4532" i="7"/>
  <c r="P4533" i="7"/>
  <c r="P4534" i="7"/>
  <c r="P4535" i="7"/>
  <c r="P4536" i="7"/>
  <c r="P4537" i="7"/>
  <c r="P4538" i="7"/>
  <c r="P4539" i="7"/>
  <c r="P4540" i="7"/>
  <c r="P4541" i="7"/>
  <c r="P4542" i="7"/>
  <c r="P4543" i="7"/>
  <c r="P4544" i="7"/>
  <c r="P4545" i="7"/>
  <c r="P4546" i="7"/>
  <c r="P4547" i="7"/>
  <c r="P4548" i="7"/>
  <c r="P4549" i="7"/>
  <c r="P4550" i="7"/>
  <c r="P4551" i="7"/>
  <c r="P4552" i="7"/>
  <c r="P4553" i="7"/>
  <c r="P4554" i="7"/>
  <c r="P4555" i="7"/>
  <c r="P4556" i="7"/>
  <c r="P4557" i="7"/>
  <c r="P4558" i="7"/>
  <c r="P4559" i="7"/>
  <c r="P4560" i="7"/>
  <c r="P4561" i="7"/>
  <c r="P4562" i="7"/>
  <c r="P4563" i="7"/>
  <c r="P4564" i="7"/>
  <c r="P4565" i="7"/>
  <c r="P4566" i="7"/>
  <c r="P4567" i="7"/>
  <c r="P4568" i="7"/>
  <c r="P4569" i="7"/>
  <c r="P4570" i="7"/>
  <c r="P4571" i="7"/>
  <c r="P4572" i="7"/>
  <c r="P4573" i="7"/>
  <c r="P4574" i="7"/>
  <c r="P4575" i="7"/>
  <c r="P4576" i="7"/>
  <c r="P4577" i="7"/>
  <c r="P4578" i="7"/>
  <c r="P4579" i="7"/>
  <c r="P4580" i="7"/>
  <c r="P4581" i="7"/>
  <c r="P4582" i="7"/>
  <c r="P4583" i="7"/>
  <c r="P4584" i="7"/>
  <c r="P4585" i="7"/>
  <c r="P4586" i="7"/>
  <c r="P4587" i="7"/>
  <c r="P4588" i="7"/>
  <c r="P4589" i="7"/>
  <c r="P4590" i="7"/>
  <c r="P4591" i="7"/>
  <c r="P4592" i="7"/>
  <c r="P4593" i="7"/>
  <c r="P4594" i="7"/>
  <c r="P4595" i="7"/>
  <c r="P4596" i="7"/>
  <c r="P4597" i="7"/>
  <c r="P4598" i="7"/>
  <c r="P4599" i="7"/>
  <c r="P4600" i="7"/>
  <c r="P4601" i="7"/>
  <c r="P4602" i="7"/>
  <c r="P4603" i="7"/>
  <c r="P4604" i="7"/>
  <c r="P4605" i="7"/>
  <c r="P4606" i="7"/>
  <c r="P4607" i="7"/>
  <c r="P4608" i="7"/>
  <c r="P4609" i="7"/>
  <c r="P4610" i="7"/>
  <c r="P4611" i="7"/>
  <c r="P4612" i="7"/>
  <c r="P4613" i="7"/>
  <c r="P4614" i="7"/>
  <c r="P4615" i="7"/>
  <c r="P4616" i="7"/>
  <c r="P4617" i="7"/>
  <c r="P4618" i="7"/>
  <c r="P4619" i="7"/>
  <c r="P4620" i="7"/>
  <c r="P4621" i="7"/>
  <c r="P4622" i="7"/>
  <c r="P4623" i="7"/>
  <c r="P4624" i="7"/>
  <c r="P4625" i="7"/>
  <c r="P4626" i="7"/>
  <c r="P4627" i="7"/>
  <c r="P4628" i="7"/>
  <c r="P4629" i="7"/>
  <c r="P4630" i="7"/>
  <c r="P4631" i="7"/>
  <c r="P4632" i="7"/>
  <c r="P4633" i="7"/>
  <c r="P4634" i="7"/>
  <c r="P4635" i="7"/>
  <c r="P4636" i="7"/>
  <c r="P4637" i="7"/>
  <c r="P4638" i="7"/>
  <c r="P4639" i="7"/>
  <c r="P4640" i="7"/>
  <c r="P4641" i="7"/>
  <c r="P4642" i="7"/>
  <c r="P4643" i="7"/>
  <c r="P4644" i="7"/>
  <c r="P4645" i="7"/>
  <c r="P4646" i="7"/>
  <c r="P4647" i="7"/>
  <c r="P4648" i="7"/>
  <c r="P4649" i="7"/>
  <c r="P4650" i="7"/>
  <c r="P4651" i="7"/>
  <c r="P4652" i="7"/>
  <c r="P4653" i="7"/>
  <c r="P4654" i="7"/>
  <c r="P4655" i="7"/>
  <c r="P4656" i="7"/>
  <c r="P4657" i="7"/>
  <c r="P4658" i="7"/>
  <c r="P4659" i="7"/>
  <c r="P4660" i="7"/>
  <c r="P4661" i="7"/>
  <c r="P4662" i="7"/>
  <c r="P4663" i="7"/>
  <c r="P4664" i="7"/>
  <c r="P4665" i="7"/>
  <c r="P4666" i="7"/>
  <c r="P4667" i="7"/>
  <c r="P4668" i="7"/>
  <c r="P4669" i="7"/>
  <c r="P4670" i="7"/>
  <c r="P4671" i="7"/>
  <c r="P4672" i="7"/>
  <c r="P4673" i="7"/>
  <c r="P4674" i="7"/>
  <c r="P4675" i="7"/>
  <c r="P4676" i="7"/>
  <c r="P4677" i="7"/>
  <c r="P4678" i="7"/>
  <c r="P4679" i="7"/>
  <c r="P4680" i="7"/>
  <c r="P4681" i="7"/>
  <c r="P4682" i="7"/>
  <c r="P4683" i="7"/>
  <c r="P4684" i="7"/>
  <c r="P4685" i="7"/>
  <c r="P4686" i="7"/>
  <c r="P4687" i="7"/>
  <c r="P4688" i="7"/>
  <c r="P4689" i="7"/>
  <c r="P4690" i="7"/>
  <c r="P4691" i="7"/>
  <c r="P4692" i="7"/>
  <c r="P4693" i="7"/>
  <c r="P4694" i="7"/>
  <c r="P4695" i="7"/>
  <c r="P4696" i="7"/>
  <c r="P4697" i="7"/>
  <c r="P4698" i="7"/>
  <c r="P4699" i="7"/>
  <c r="P4700" i="7"/>
  <c r="P4701" i="7"/>
  <c r="P4702" i="7"/>
  <c r="P4703" i="7"/>
  <c r="P4704" i="7"/>
  <c r="P4705" i="7"/>
  <c r="P4706" i="7"/>
  <c r="P4707" i="7"/>
  <c r="P4708" i="7"/>
  <c r="P4709" i="7"/>
  <c r="P4710" i="7"/>
  <c r="P4711" i="7"/>
  <c r="P4712" i="7"/>
  <c r="P4713" i="7"/>
  <c r="P4714" i="7"/>
  <c r="P4715" i="7"/>
  <c r="P4716" i="7"/>
  <c r="P4717" i="7"/>
  <c r="P4718" i="7"/>
  <c r="P4719" i="7"/>
  <c r="P4720" i="7"/>
  <c r="P4721" i="7"/>
  <c r="P4722" i="7"/>
  <c r="P4723" i="7"/>
  <c r="P4724" i="7"/>
  <c r="P4725" i="7"/>
  <c r="P4726" i="7"/>
  <c r="P4727" i="7"/>
  <c r="P4728" i="7"/>
  <c r="P4729" i="7"/>
  <c r="P4730" i="7"/>
  <c r="P4731" i="7"/>
  <c r="P4732" i="7"/>
  <c r="P4733" i="7"/>
  <c r="P4734" i="7"/>
  <c r="P4735" i="7"/>
  <c r="P4736" i="7"/>
  <c r="P4737" i="7"/>
  <c r="P4738" i="7"/>
  <c r="P4739" i="7"/>
  <c r="P4740" i="7"/>
  <c r="P4741" i="7"/>
  <c r="P4742" i="7"/>
  <c r="P4743" i="7"/>
  <c r="P4744" i="7"/>
  <c r="P4745" i="7"/>
  <c r="P4746" i="7"/>
  <c r="P4747" i="7"/>
  <c r="P4748" i="7"/>
  <c r="P4749" i="7"/>
  <c r="P4750" i="7"/>
  <c r="P4751" i="7"/>
  <c r="P4752" i="7"/>
  <c r="P4753" i="7"/>
  <c r="P4754" i="7"/>
  <c r="P4755" i="7"/>
  <c r="P4756" i="7"/>
  <c r="P4757" i="7"/>
  <c r="P4758" i="7"/>
  <c r="P4759" i="7"/>
  <c r="P4760" i="7"/>
  <c r="P4761" i="7"/>
  <c r="P4762" i="7"/>
  <c r="P4763" i="7"/>
  <c r="P4764" i="7"/>
  <c r="P4765" i="7"/>
  <c r="P4766" i="7"/>
  <c r="P4767" i="7"/>
  <c r="P4768" i="7"/>
  <c r="P4769" i="7"/>
  <c r="P4770" i="7"/>
  <c r="P4771" i="7"/>
  <c r="P4772" i="7"/>
  <c r="P4773" i="7"/>
  <c r="P4774" i="7"/>
  <c r="P4775" i="7"/>
  <c r="P4776" i="7"/>
  <c r="P4777" i="7"/>
  <c r="P4778" i="7"/>
  <c r="P4779" i="7"/>
  <c r="P4780" i="7"/>
  <c r="P4781" i="7"/>
  <c r="P4782" i="7"/>
  <c r="P4783" i="7"/>
  <c r="P4784" i="7"/>
  <c r="P4785" i="7"/>
  <c r="P4786" i="7"/>
  <c r="P4787" i="7"/>
  <c r="P4788" i="7"/>
  <c r="P4789" i="7"/>
  <c r="P4790" i="7"/>
  <c r="P4791" i="7"/>
  <c r="P4792" i="7"/>
  <c r="P4793" i="7"/>
  <c r="P4794" i="7"/>
  <c r="P4795" i="7"/>
  <c r="P4796" i="7"/>
  <c r="P4797" i="7"/>
  <c r="P4798" i="7"/>
  <c r="P4799" i="7"/>
  <c r="P4800" i="7"/>
  <c r="P4801" i="7"/>
  <c r="P4802" i="7"/>
  <c r="P4803" i="7"/>
  <c r="P4804" i="7"/>
  <c r="P4805" i="7"/>
  <c r="P4806" i="7"/>
  <c r="P4807" i="7"/>
  <c r="P4808" i="7"/>
  <c r="P4809" i="7"/>
  <c r="P4810" i="7"/>
  <c r="P4811" i="7"/>
  <c r="P4812" i="7"/>
  <c r="P4813" i="7"/>
  <c r="P4814" i="7"/>
  <c r="P4815" i="7"/>
  <c r="P4816" i="7"/>
  <c r="P4817" i="7"/>
  <c r="P4818" i="7"/>
  <c r="P4819" i="7"/>
  <c r="P4820" i="7"/>
  <c r="P4821" i="7"/>
  <c r="P4822" i="7"/>
  <c r="P4823" i="7"/>
  <c r="P4824" i="7"/>
  <c r="P4825" i="7"/>
  <c r="P4826" i="7"/>
  <c r="P4827" i="7"/>
  <c r="P4828" i="7"/>
  <c r="P4829" i="7"/>
  <c r="P4830" i="7"/>
  <c r="P4831" i="7"/>
  <c r="P4832" i="7"/>
  <c r="P4833" i="7"/>
  <c r="P4834" i="7"/>
  <c r="P4835" i="7"/>
  <c r="P4836" i="7"/>
  <c r="P4837" i="7"/>
  <c r="P4838" i="7"/>
  <c r="P4839" i="7"/>
  <c r="P4840" i="7"/>
  <c r="P4841" i="7"/>
  <c r="P4842" i="7"/>
  <c r="P4843" i="7"/>
  <c r="P4844" i="7"/>
  <c r="P4845" i="7"/>
  <c r="P4846" i="7"/>
  <c r="P4847" i="7"/>
  <c r="P4848" i="7"/>
  <c r="P4849" i="7"/>
  <c r="P4850" i="7"/>
  <c r="P4851" i="7"/>
  <c r="P4852" i="7"/>
  <c r="P4853" i="7"/>
  <c r="P4854" i="7"/>
  <c r="P4855" i="7"/>
  <c r="P4856" i="7"/>
  <c r="P4857" i="7"/>
  <c r="P4858" i="7"/>
  <c r="P4859" i="7"/>
  <c r="P4860" i="7"/>
  <c r="P4861" i="7"/>
  <c r="P4862" i="7"/>
  <c r="P4863" i="7"/>
  <c r="P4864" i="7"/>
  <c r="P4865" i="7"/>
  <c r="P4866" i="7"/>
  <c r="P4867" i="7"/>
  <c r="P4868" i="7"/>
  <c r="P4869" i="7"/>
  <c r="P4870" i="7"/>
  <c r="P4871" i="7"/>
  <c r="P4872" i="7"/>
  <c r="P4873" i="7"/>
  <c r="P4874" i="7"/>
  <c r="P4875" i="7"/>
  <c r="P4876" i="7"/>
  <c r="P4877" i="7"/>
  <c r="P4878" i="7"/>
  <c r="P4879" i="7"/>
  <c r="P4880" i="7"/>
  <c r="P4881" i="7"/>
  <c r="P4882" i="7"/>
  <c r="P4883" i="7"/>
  <c r="P4884" i="7"/>
  <c r="P4885" i="7"/>
  <c r="P4886" i="7"/>
  <c r="P4887" i="7"/>
  <c r="P4888" i="7"/>
  <c r="P4889" i="7"/>
  <c r="P4890" i="7"/>
  <c r="P4891" i="7"/>
  <c r="P4892" i="7"/>
  <c r="P4893" i="7"/>
  <c r="P4894" i="7"/>
  <c r="P4895" i="7"/>
  <c r="P4896" i="7"/>
  <c r="P4897" i="7"/>
  <c r="P4898" i="7"/>
  <c r="P4899" i="7"/>
  <c r="P4900" i="7"/>
  <c r="P4901" i="7"/>
  <c r="P4902" i="7"/>
  <c r="P4903" i="7"/>
  <c r="P4904" i="7"/>
  <c r="P4905" i="7"/>
  <c r="P4906" i="7"/>
  <c r="P4907" i="7"/>
  <c r="P4908" i="7"/>
  <c r="P4909" i="7"/>
  <c r="P4910" i="7"/>
  <c r="P4911" i="7"/>
  <c r="P4912" i="7"/>
  <c r="P4913" i="7"/>
  <c r="P4914" i="7"/>
  <c r="P4915" i="7"/>
  <c r="P4916" i="7"/>
  <c r="P4917" i="7"/>
  <c r="P4918" i="7"/>
  <c r="P4919" i="7"/>
  <c r="P4920" i="7"/>
  <c r="P4921" i="7"/>
  <c r="P4922" i="7"/>
  <c r="P4923" i="7"/>
  <c r="P4924" i="7"/>
  <c r="P4925" i="7"/>
  <c r="P4926" i="7"/>
  <c r="P4927" i="7"/>
  <c r="P4928" i="7"/>
  <c r="P4929" i="7"/>
  <c r="P4930" i="7"/>
  <c r="P4931" i="7"/>
  <c r="P4932" i="7"/>
  <c r="P4933" i="7"/>
  <c r="P4934" i="7"/>
  <c r="P4935" i="7"/>
  <c r="P4936" i="7"/>
  <c r="P4937" i="7"/>
  <c r="P4938" i="7"/>
  <c r="P4939" i="7"/>
  <c r="P4940" i="7"/>
  <c r="P4941" i="7"/>
  <c r="P4942" i="7"/>
  <c r="P4943" i="7"/>
  <c r="P4944" i="7"/>
  <c r="P4945" i="7"/>
  <c r="P4946" i="7"/>
  <c r="P4947" i="7"/>
  <c r="P4948" i="7"/>
  <c r="P4949" i="7"/>
  <c r="P4950" i="7"/>
  <c r="P4951" i="7"/>
  <c r="P4952" i="7"/>
  <c r="P4953" i="7"/>
  <c r="P4954" i="7"/>
  <c r="P4955" i="7"/>
  <c r="P4956" i="7"/>
  <c r="P4957" i="7"/>
  <c r="P4958" i="7"/>
  <c r="P4959" i="7"/>
  <c r="P4960" i="7"/>
  <c r="P4961" i="7"/>
  <c r="P4962" i="7"/>
  <c r="P4963" i="7"/>
  <c r="P4964" i="7"/>
  <c r="P4965" i="7"/>
  <c r="P4966" i="7"/>
  <c r="P4967" i="7"/>
  <c r="P4968" i="7"/>
  <c r="P4969" i="7"/>
  <c r="P4970" i="7"/>
  <c r="P4971" i="7"/>
  <c r="P4972" i="7"/>
  <c r="P4973" i="7"/>
  <c r="P4974" i="7"/>
  <c r="P4975" i="7"/>
  <c r="P4976" i="7"/>
  <c r="P4977" i="7"/>
  <c r="P4978" i="7"/>
  <c r="P4979" i="7"/>
  <c r="P4980" i="7"/>
  <c r="P4981" i="7"/>
  <c r="P4982" i="7"/>
  <c r="P4983" i="7"/>
  <c r="P4984" i="7"/>
  <c r="P4985" i="7"/>
  <c r="P4986" i="7"/>
  <c r="P4987" i="7"/>
  <c r="P4988" i="7"/>
  <c r="P4989" i="7"/>
  <c r="P4990" i="7"/>
  <c r="P4991" i="7"/>
  <c r="P4992" i="7"/>
  <c r="P4993" i="7"/>
  <c r="P4994" i="7"/>
  <c r="P4995" i="7"/>
  <c r="P4996" i="7"/>
  <c r="P4997" i="7"/>
  <c r="P4998" i="7"/>
  <c r="P4999" i="7"/>
  <c r="P5000" i="7"/>
  <c r="P5001" i="7"/>
  <c r="P5002" i="7"/>
  <c r="P5003" i="7"/>
  <c r="P5004" i="7"/>
  <c r="P5005" i="7"/>
  <c r="P5006" i="7"/>
  <c r="P5007" i="7"/>
  <c r="P5008" i="7"/>
  <c r="P5009" i="7"/>
  <c r="P5010" i="7"/>
  <c r="P5011" i="7"/>
  <c r="P5012" i="7"/>
  <c r="P5013" i="7"/>
  <c r="P5014" i="7"/>
  <c r="P5015" i="7"/>
  <c r="P5016" i="7"/>
  <c r="P5017" i="7"/>
  <c r="P5018" i="7"/>
  <c r="P5019" i="7"/>
  <c r="P5020" i="7"/>
  <c r="P5021" i="7"/>
  <c r="P5022" i="7"/>
  <c r="P5023" i="7"/>
  <c r="P5024" i="7"/>
  <c r="P5025" i="7"/>
  <c r="P5026" i="7"/>
  <c r="P5027" i="7"/>
  <c r="P5028" i="7"/>
  <c r="P5029" i="7"/>
  <c r="P5030" i="7"/>
  <c r="P5031" i="7"/>
  <c r="P5032" i="7"/>
  <c r="P5033" i="7"/>
  <c r="P5034" i="7"/>
  <c r="P5035" i="7"/>
  <c r="P5036" i="7"/>
  <c r="P5037" i="7"/>
  <c r="P5038" i="7"/>
  <c r="P5039" i="7"/>
  <c r="P5040" i="7"/>
  <c r="P5041" i="7"/>
  <c r="P5042" i="7"/>
  <c r="P5043" i="7"/>
  <c r="P5044" i="7"/>
  <c r="P5045" i="7"/>
  <c r="P5046" i="7"/>
  <c r="P5047" i="7"/>
  <c r="P5048" i="7"/>
  <c r="P5049" i="7"/>
  <c r="P5050" i="7"/>
  <c r="P5051" i="7"/>
  <c r="P5052" i="7"/>
  <c r="P5053" i="7"/>
  <c r="P5054" i="7"/>
  <c r="P5055" i="7"/>
  <c r="P5056" i="7"/>
  <c r="P5057" i="7"/>
  <c r="P5058" i="7"/>
  <c r="P5059" i="7"/>
  <c r="P5060" i="7"/>
  <c r="P5061" i="7"/>
  <c r="P5062" i="7"/>
  <c r="P5063" i="7"/>
  <c r="P5064" i="7"/>
  <c r="P5065" i="7"/>
  <c r="P5066" i="7"/>
  <c r="P5067" i="7"/>
  <c r="P5068" i="7"/>
  <c r="P5069" i="7"/>
  <c r="P5070" i="7"/>
  <c r="P5071" i="7"/>
  <c r="P5072" i="7"/>
  <c r="P5073" i="7"/>
  <c r="P5074" i="7"/>
  <c r="P5075" i="7"/>
  <c r="P5076" i="7"/>
  <c r="P5077" i="7"/>
  <c r="P5078" i="7"/>
  <c r="P5079" i="7"/>
  <c r="P5080" i="7"/>
  <c r="P5081" i="7"/>
  <c r="P5082" i="7"/>
  <c r="P5083" i="7"/>
  <c r="P5084" i="7"/>
  <c r="P5085" i="7"/>
  <c r="P5086" i="7"/>
  <c r="P5087" i="7"/>
  <c r="P5088" i="7"/>
  <c r="P5089" i="7"/>
  <c r="P5090" i="7"/>
  <c r="P5091" i="7"/>
  <c r="P5092" i="7"/>
  <c r="P5093" i="7"/>
  <c r="P5094" i="7"/>
  <c r="P5095" i="7"/>
  <c r="P5096" i="7"/>
  <c r="P5097" i="7"/>
  <c r="P5098" i="7"/>
  <c r="P5099" i="7"/>
  <c r="P5100" i="7"/>
  <c r="P5101" i="7"/>
  <c r="P5102" i="7"/>
  <c r="P5103" i="7"/>
  <c r="P5104" i="7"/>
  <c r="P5105" i="7"/>
  <c r="P5106" i="7"/>
  <c r="P5107" i="7"/>
  <c r="P5108" i="7"/>
  <c r="P5109" i="7"/>
  <c r="P5110" i="7"/>
  <c r="P5111" i="7"/>
  <c r="P5112" i="7"/>
  <c r="P5113" i="7"/>
  <c r="P5114" i="7"/>
  <c r="P5115" i="7"/>
  <c r="P5116" i="7"/>
  <c r="P5117" i="7"/>
  <c r="P5118" i="7"/>
  <c r="P5119" i="7"/>
  <c r="P5120" i="7"/>
  <c r="P5121" i="7"/>
  <c r="P5122" i="7"/>
  <c r="P5123" i="7"/>
  <c r="P5124" i="7"/>
  <c r="P5125" i="7"/>
  <c r="P5126" i="7"/>
  <c r="P5127" i="7"/>
  <c r="P5128" i="7"/>
  <c r="P5129" i="7"/>
  <c r="P5130" i="7"/>
  <c r="P5131" i="7"/>
  <c r="P5132" i="7"/>
  <c r="P5133" i="7"/>
  <c r="P5134" i="7"/>
  <c r="P5135" i="7"/>
  <c r="P5136" i="7"/>
  <c r="P5137" i="7"/>
  <c r="P5138" i="7"/>
  <c r="P5139" i="7"/>
  <c r="P5140" i="7"/>
  <c r="P5141" i="7"/>
  <c r="P5142" i="7"/>
  <c r="P5143" i="7"/>
  <c r="P5144" i="7"/>
  <c r="P5145" i="7"/>
  <c r="P5146" i="7"/>
  <c r="P5147" i="7"/>
  <c r="P5148" i="7"/>
  <c r="P5149" i="7"/>
  <c r="P5150" i="7"/>
  <c r="P5151" i="7"/>
  <c r="P5152" i="7"/>
  <c r="P5153" i="7"/>
  <c r="P5154" i="7"/>
  <c r="P5155" i="7"/>
  <c r="P5156" i="7"/>
  <c r="P5157" i="7"/>
  <c r="P5158" i="7"/>
  <c r="P5159" i="7"/>
  <c r="P5160" i="7"/>
  <c r="P5161" i="7"/>
  <c r="P5162" i="7"/>
  <c r="P5163" i="7"/>
  <c r="P5164" i="7"/>
  <c r="P5165" i="7"/>
  <c r="P5166" i="7"/>
  <c r="P5167" i="7"/>
  <c r="P5168" i="7"/>
  <c r="P5169" i="7"/>
  <c r="P5170" i="7"/>
  <c r="P5171" i="7"/>
  <c r="P5172" i="7"/>
  <c r="P5173" i="7"/>
  <c r="P5174" i="7"/>
  <c r="P5175" i="7"/>
  <c r="P5176" i="7"/>
  <c r="P5177" i="7"/>
  <c r="P5178" i="7"/>
  <c r="P5179" i="7"/>
  <c r="P5180" i="7"/>
  <c r="P5181" i="7"/>
  <c r="P5182" i="7"/>
  <c r="P5183" i="7"/>
  <c r="P5184" i="7"/>
  <c r="P5185" i="7"/>
  <c r="P5186" i="7"/>
  <c r="P5187" i="7"/>
  <c r="P5188" i="7"/>
  <c r="P5189" i="7"/>
  <c r="P5190" i="7"/>
  <c r="P5191" i="7"/>
  <c r="P5192" i="7"/>
  <c r="P5193" i="7"/>
  <c r="P5194" i="7"/>
  <c r="P5195" i="7"/>
  <c r="P5196" i="7"/>
  <c r="P5197" i="7"/>
  <c r="P5198" i="7"/>
  <c r="P5199" i="7"/>
  <c r="P5200" i="7"/>
  <c r="P5201" i="7"/>
  <c r="P5202" i="7"/>
  <c r="P5203" i="7"/>
  <c r="P5204" i="7"/>
  <c r="P5205" i="7"/>
  <c r="P5206" i="7"/>
  <c r="P5207" i="7"/>
  <c r="P5208" i="7"/>
  <c r="P5209" i="7"/>
  <c r="P5210" i="7"/>
  <c r="P5211" i="7"/>
  <c r="P5212" i="7"/>
  <c r="P5213" i="7"/>
  <c r="P5214" i="7"/>
  <c r="P5215" i="7"/>
  <c r="P5216" i="7"/>
  <c r="P5217" i="7"/>
  <c r="P5218" i="7"/>
  <c r="P5219" i="7"/>
  <c r="P5220" i="7"/>
  <c r="P5221" i="7"/>
  <c r="P5222" i="7"/>
  <c r="P5223" i="7"/>
  <c r="P5224" i="7"/>
  <c r="P5225" i="7"/>
  <c r="P5226" i="7"/>
  <c r="P5227" i="7"/>
  <c r="P5228" i="7"/>
  <c r="P5229" i="7"/>
  <c r="P5230" i="7"/>
  <c r="P5231" i="7"/>
  <c r="P5232" i="7"/>
  <c r="P5233" i="7"/>
  <c r="P5234" i="7"/>
  <c r="P5235" i="7"/>
  <c r="P5236" i="7"/>
  <c r="P5237" i="7"/>
  <c r="P5238" i="7"/>
  <c r="P5239" i="7"/>
  <c r="P5240" i="7"/>
  <c r="P5241" i="7"/>
  <c r="P5242" i="7"/>
  <c r="P5243" i="7"/>
  <c r="P5244" i="7"/>
  <c r="P5245" i="7"/>
  <c r="P5246" i="7"/>
  <c r="P5247" i="7"/>
  <c r="P5248" i="7"/>
  <c r="P5249" i="7"/>
  <c r="P5250" i="7"/>
  <c r="P5251" i="7"/>
  <c r="P5252" i="7"/>
  <c r="P5253" i="7"/>
  <c r="P5254" i="7"/>
  <c r="P5255" i="7"/>
  <c r="P5256" i="7"/>
  <c r="P5257" i="7"/>
  <c r="P5258" i="7"/>
  <c r="P5259" i="7"/>
  <c r="P5260" i="7"/>
  <c r="P5261" i="7"/>
  <c r="P5262" i="7"/>
  <c r="P5263" i="7"/>
  <c r="P5264" i="7"/>
  <c r="P5265" i="7"/>
  <c r="P5266" i="7"/>
  <c r="P5267" i="7"/>
  <c r="P5268" i="7"/>
  <c r="P5269" i="7"/>
  <c r="P5270" i="7"/>
  <c r="P5271" i="7"/>
  <c r="P5272" i="7"/>
  <c r="P5273" i="7"/>
  <c r="P5274" i="7"/>
  <c r="P5275" i="7"/>
  <c r="P5276" i="7"/>
  <c r="P5277" i="7"/>
  <c r="P5278" i="7"/>
  <c r="P5279" i="7"/>
  <c r="P5280" i="7"/>
  <c r="P5281" i="7"/>
  <c r="P5282" i="7"/>
  <c r="P5283" i="7"/>
  <c r="P5284" i="7"/>
  <c r="P5285" i="7"/>
  <c r="P5286" i="7"/>
  <c r="P5287" i="7"/>
  <c r="P5288" i="7"/>
  <c r="P5289" i="7"/>
  <c r="P5290" i="7"/>
  <c r="P5291" i="7"/>
  <c r="P5292" i="7"/>
  <c r="P5293" i="7"/>
  <c r="P5294" i="7"/>
  <c r="P5295" i="7"/>
  <c r="P5296" i="7"/>
  <c r="P5297" i="7"/>
  <c r="P5298" i="7"/>
  <c r="P5299" i="7"/>
  <c r="P5300" i="7"/>
  <c r="P5301" i="7"/>
  <c r="P5302" i="7"/>
  <c r="P5303" i="7"/>
  <c r="P5304" i="7"/>
  <c r="P5305" i="7"/>
  <c r="P5306" i="7"/>
  <c r="P5307" i="7"/>
  <c r="P5308" i="7"/>
  <c r="P5309" i="7"/>
  <c r="P5310" i="7"/>
  <c r="P5311" i="7"/>
  <c r="P5312" i="7"/>
  <c r="P5313" i="7"/>
  <c r="P5314" i="7"/>
  <c r="P5315" i="7"/>
  <c r="P5316" i="7"/>
  <c r="P5317" i="7"/>
  <c r="P5318" i="7"/>
  <c r="P5319" i="7"/>
  <c r="P5320" i="7"/>
  <c r="P5321" i="7"/>
  <c r="P5322" i="7"/>
  <c r="P5323" i="7"/>
  <c r="P5324" i="7"/>
  <c r="P5325" i="7"/>
  <c r="P5326" i="7"/>
  <c r="P5327" i="7"/>
  <c r="P5328" i="7"/>
  <c r="P5329" i="7"/>
  <c r="P5330" i="7"/>
  <c r="P5331" i="7"/>
  <c r="P5332" i="7"/>
  <c r="P5333" i="7"/>
  <c r="P5334" i="7"/>
  <c r="P5335" i="7"/>
  <c r="P5336" i="7"/>
  <c r="P5337" i="7"/>
  <c r="P5338" i="7"/>
  <c r="P5339" i="7"/>
  <c r="P5340" i="7"/>
  <c r="P5341" i="7"/>
  <c r="P5342" i="7"/>
  <c r="P5343" i="7"/>
  <c r="P5344" i="7"/>
  <c r="P5345" i="7"/>
  <c r="P5346" i="7"/>
  <c r="P5347" i="7"/>
  <c r="P5348" i="7"/>
  <c r="P5349" i="7"/>
  <c r="P5350" i="7"/>
  <c r="P5351" i="7"/>
  <c r="P5352" i="7"/>
  <c r="P5353" i="7"/>
  <c r="P5354" i="7"/>
  <c r="P5355" i="7"/>
  <c r="P5356" i="7"/>
  <c r="P5357" i="7"/>
  <c r="P5358" i="7"/>
  <c r="P5359" i="7"/>
  <c r="P5360" i="7"/>
  <c r="P5361" i="7"/>
  <c r="P5362" i="7"/>
  <c r="P5363" i="7"/>
  <c r="P5364" i="7"/>
  <c r="P5365" i="7"/>
  <c r="P5366" i="7"/>
  <c r="P5367" i="7"/>
  <c r="P5368" i="7"/>
  <c r="P5369" i="7"/>
  <c r="P5370" i="7"/>
  <c r="P5371" i="7"/>
  <c r="P5372" i="7"/>
  <c r="P5373" i="7"/>
  <c r="P5374" i="7"/>
  <c r="P5375" i="7"/>
  <c r="P5376" i="7"/>
  <c r="P5377" i="7"/>
  <c r="P5378" i="7"/>
  <c r="P5379" i="7"/>
  <c r="P5380" i="7"/>
  <c r="P5381" i="7"/>
  <c r="P5382" i="7"/>
  <c r="P5383" i="7"/>
  <c r="P5384" i="7"/>
  <c r="P5385" i="7"/>
  <c r="P5386" i="7"/>
  <c r="P5387" i="7"/>
  <c r="P5388" i="7"/>
  <c r="P5389" i="7"/>
  <c r="P5390" i="7"/>
  <c r="P5391" i="7"/>
  <c r="P5392" i="7"/>
  <c r="P5393" i="7"/>
  <c r="P5394" i="7"/>
  <c r="P5395" i="7"/>
  <c r="P5396" i="7"/>
  <c r="P5397" i="7"/>
  <c r="P5398" i="7"/>
  <c r="P5399" i="7"/>
  <c r="P5400" i="7"/>
  <c r="P5401" i="7"/>
  <c r="P5402" i="7"/>
  <c r="P5403" i="7"/>
  <c r="P5404" i="7"/>
  <c r="P5405" i="7"/>
  <c r="P5406" i="7"/>
  <c r="P5407" i="7"/>
  <c r="P5408" i="7"/>
  <c r="P5409" i="7"/>
  <c r="P5410" i="7"/>
  <c r="P5411" i="7"/>
  <c r="P5412" i="7"/>
  <c r="P5413" i="7"/>
  <c r="P5414" i="7"/>
  <c r="P5415" i="7"/>
  <c r="P5416" i="7"/>
  <c r="P5417" i="7"/>
  <c r="P5418" i="7"/>
  <c r="P5419" i="7"/>
  <c r="P5420" i="7"/>
  <c r="P5421" i="7"/>
  <c r="P5422" i="7"/>
  <c r="P5423" i="7"/>
  <c r="P5424" i="7"/>
  <c r="P5425" i="7"/>
  <c r="P5426" i="7"/>
  <c r="P5427" i="7"/>
  <c r="P5428" i="7"/>
  <c r="P5429" i="7"/>
  <c r="P5430" i="7"/>
  <c r="P5431" i="7"/>
  <c r="P5432" i="7"/>
  <c r="P5433" i="7"/>
  <c r="P5434" i="7"/>
  <c r="P5435" i="7"/>
  <c r="P5436" i="7"/>
  <c r="P5437" i="7"/>
  <c r="P5438" i="7"/>
  <c r="P5439" i="7"/>
  <c r="P5440" i="7"/>
  <c r="P5441" i="7"/>
  <c r="P5442" i="7"/>
  <c r="P5443" i="7"/>
  <c r="P5444" i="7"/>
  <c r="P5445" i="7"/>
  <c r="P5446" i="7"/>
  <c r="P5447" i="7"/>
  <c r="P5448" i="7"/>
  <c r="P5449" i="7"/>
  <c r="P5450" i="7"/>
  <c r="P5451" i="7"/>
  <c r="P5452" i="7"/>
  <c r="P5453" i="7"/>
  <c r="P5454" i="7"/>
  <c r="P5455" i="7"/>
  <c r="P5456" i="7"/>
  <c r="P5457" i="7"/>
  <c r="P5458" i="7"/>
  <c r="P5459" i="7"/>
  <c r="P5460" i="7"/>
  <c r="P5461" i="7"/>
  <c r="P5462" i="7"/>
  <c r="P5463" i="7"/>
  <c r="P5464" i="7"/>
  <c r="P5465" i="7"/>
  <c r="P5466" i="7"/>
  <c r="P5467" i="7"/>
  <c r="P5468" i="7"/>
  <c r="P5469" i="7"/>
  <c r="P5470" i="7"/>
  <c r="P5471" i="7"/>
  <c r="P5472" i="7"/>
  <c r="P5473" i="7"/>
  <c r="P5474" i="7"/>
  <c r="P5475" i="7"/>
  <c r="P5476" i="7"/>
  <c r="P5477" i="7"/>
  <c r="P5478" i="7"/>
  <c r="P5479" i="7"/>
  <c r="P5480" i="7"/>
  <c r="P5481" i="7"/>
  <c r="P5482" i="7"/>
  <c r="P5483" i="7"/>
  <c r="P5484" i="7"/>
  <c r="P5485" i="7"/>
  <c r="P5486" i="7"/>
  <c r="P5487" i="7"/>
  <c r="P5488" i="7"/>
  <c r="P5489" i="7"/>
  <c r="P5490" i="7"/>
  <c r="P5491" i="7"/>
  <c r="P5492" i="7"/>
  <c r="P5493" i="7"/>
  <c r="P5494" i="7"/>
  <c r="P5495" i="7"/>
  <c r="P5496" i="7"/>
  <c r="P5497" i="7"/>
  <c r="P5498" i="7"/>
  <c r="P5499" i="7"/>
  <c r="P5500" i="7"/>
  <c r="P5501" i="7"/>
  <c r="P5502" i="7"/>
  <c r="P5503" i="7"/>
  <c r="P5504" i="7"/>
  <c r="P5505" i="7"/>
  <c r="P5506" i="7"/>
  <c r="P5507" i="7"/>
  <c r="P5508" i="7"/>
  <c r="P5509" i="7"/>
  <c r="P5510" i="7"/>
  <c r="P5511" i="7"/>
  <c r="P5512" i="7"/>
  <c r="P5513" i="7"/>
  <c r="P5514" i="7"/>
  <c r="P5515" i="7"/>
  <c r="P5516" i="7"/>
  <c r="P5517" i="7"/>
  <c r="P5518" i="7"/>
  <c r="P5519" i="7"/>
  <c r="P5520" i="7"/>
  <c r="P5521" i="7"/>
  <c r="P5522" i="7"/>
  <c r="P5523" i="7"/>
  <c r="P5524" i="7"/>
  <c r="P5525" i="7"/>
  <c r="P5526" i="7"/>
  <c r="P5527" i="7"/>
  <c r="P5528" i="7"/>
  <c r="P5529" i="7"/>
  <c r="P5530" i="7"/>
  <c r="P5531" i="7"/>
  <c r="P5532" i="7"/>
  <c r="P5533" i="7"/>
  <c r="P5534" i="7"/>
  <c r="P5535" i="7"/>
  <c r="P5536" i="7"/>
  <c r="P5537" i="7"/>
  <c r="P5538" i="7"/>
  <c r="P5539" i="7"/>
  <c r="P5540" i="7"/>
  <c r="P5541" i="7"/>
  <c r="P5542" i="7"/>
  <c r="P5543" i="7"/>
  <c r="P5544" i="7"/>
  <c r="P5545" i="7"/>
  <c r="P5546" i="7"/>
  <c r="P5547" i="7"/>
  <c r="P5548" i="7"/>
  <c r="P5549" i="7"/>
  <c r="P5550" i="7"/>
  <c r="P5551" i="7"/>
  <c r="P5552" i="7"/>
  <c r="P5553" i="7"/>
  <c r="P5554" i="7"/>
  <c r="P5555" i="7"/>
  <c r="P5556" i="7"/>
  <c r="P5557" i="7"/>
  <c r="P5558" i="7"/>
  <c r="P5559" i="7"/>
  <c r="P5560" i="7"/>
  <c r="P5561" i="7"/>
  <c r="P5562" i="7"/>
  <c r="P5563" i="7"/>
  <c r="P5564" i="7"/>
  <c r="P5565" i="7"/>
  <c r="P5566" i="7"/>
  <c r="P5567" i="7"/>
  <c r="P5568" i="7"/>
  <c r="P5569" i="7"/>
  <c r="P5570" i="7"/>
  <c r="P5571" i="7"/>
  <c r="P5572" i="7"/>
  <c r="P5573" i="7"/>
  <c r="P5574" i="7"/>
  <c r="P5575" i="7"/>
  <c r="P5576" i="7"/>
  <c r="P5577" i="7"/>
  <c r="P5578" i="7"/>
  <c r="P5579" i="7"/>
  <c r="P5580" i="7"/>
  <c r="P5581" i="7"/>
  <c r="P5582" i="7"/>
  <c r="P5583" i="7"/>
  <c r="P5584" i="7"/>
  <c r="P5585" i="7"/>
  <c r="P5586" i="7"/>
  <c r="P5587" i="7"/>
  <c r="P5588" i="7"/>
  <c r="P5589" i="7"/>
  <c r="P5590" i="7"/>
  <c r="P5591" i="7"/>
  <c r="P5592" i="7"/>
  <c r="P5593" i="7"/>
  <c r="P5594" i="7"/>
  <c r="P5595" i="7"/>
  <c r="P5596" i="7"/>
  <c r="P5597" i="7"/>
  <c r="P5598" i="7"/>
  <c r="P5599" i="7"/>
  <c r="P5600" i="7"/>
  <c r="P5601" i="7"/>
  <c r="P5602" i="7"/>
  <c r="P5603" i="7"/>
  <c r="P5604" i="7"/>
  <c r="P5605" i="7"/>
  <c r="P5606" i="7"/>
  <c r="P5607" i="7"/>
  <c r="P5608" i="7"/>
  <c r="P5609" i="7"/>
  <c r="P5610" i="7"/>
  <c r="P5611" i="7"/>
  <c r="P5612" i="7"/>
  <c r="P5613" i="7"/>
  <c r="P5614" i="7"/>
  <c r="P5615" i="7"/>
  <c r="P5616" i="7"/>
  <c r="P5617" i="7"/>
  <c r="P5618" i="7"/>
  <c r="P5619" i="7"/>
  <c r="P5620" i="7"/>
  <c r="P5621" i="7"/>
  <c r="P5622" i="7"/>
  <c r="P5623" i="7"/>
  <c r="P5624" i="7"/>
  <c r="P5625" i="7"/>
  <c r="P5626" i="7"/>
  <c r="P5627" i="7"/>
  <c r="P5628" i="7"/>
  <c r="P5629" i="7"/>
  <c r="P5630" i="7"/>
  <c r="P5631" i="7"/>
  <c r="P5632" i="7"/>
  <c r="P5633" i="7"/>
  <c r="P5634" i="7"/>
  <c r="P5635" i="7"/>
  <c r="P5636" i="7"/>
  <c r="P5637" i="7"/>
  <c r="P5638" i="7"/>
  <c r="P5639" i="7"/>
  <c r="P5640" i="7"/>
  <c r="P5641" i="7"/>
  <c r="P5642" i="7"/>
  <c r="P5643" i="7"/>
  <c r="P5644" i="7"/>
  <c r="P5645" i="7"/>
  <c r="P5646" i="7"/>
  <c r="P5647" i="7"/>
  <c r="P5648" i="7"/>
  <c r="P5649" i="7"/>
  <c r="P5650" i="7"/>
  <c r="P5651" i="7"/>
  <c r="P5652" i="7"/>
  <c r="P5653" i="7"/>
  <c r="P5654" i="7"/>
  <c r="P5655" i="7"/>
  <c r="P5656" i="7"/>
  <c r="P5657" i="7"/>
  <c r="P5658" i="7"/>
  <c r="P5659" i="7"/>
  <c r="P5660" i="7"/>
  <c r="P5661" i="7"/>
  <c r="P5662" i="7"/>
  <c r="P5663" i="7"/>
  <c r="P5664" i="7"/>
  <c r="P5665" i="7"/>
  <c r="P5666" i="7"/>
  <c r="P5667" i="7"/>
  <c r="P5668" i="7"/>
  <c r="P5669" i="7"/>
  <c r="P5670" i="7"/>
  <c r="P5671" i="7"/>
  <c r="P5672" i="7"/>
  <c r="P5673" i="7"/>
  <c r="P5674" i="7"/>
  <c r="P5675" i="7"/>
  <c r="P5676" i="7"/>
  <c r="P5677" i="7"/>
  <c r="P5678" i="7"/>
  <c r="P5679" i="7"/>
  <c r="P5680" i="7"/>
  <c r="P5681" i="7"/>
  <c r="P5682" i="7"/>
  <c r="P5683" i="7"/>
  <c r="P5684" i="7"/>
  <c r="P5685" i="7"/>
  <c r="P5686" i="7"/>
  <c r="P5687" i="7"/>
  <c r="P5688" i="7"/>
  <c r="P5689" i="7"/>
  <c r="P5690" i="7"/>
  <c r="P5691" i="7"/>
  <c r="P5692" i="7"/>
  <c r="P5693" i="7"/>
  <c r="P5694" i="7"/>
  <c r="P5695" i="7"/>
  <c r="P5696" i="7"/>
  <c r="P5697" i="7"/>
  <c r="P5698" i="7"/>
  <c r="P5699" i="7"/>
  <c r="P5700" i="7"/>
  <c r="P5701" i="7"/>
  <c r="P5702" i="7"/>
  <c r="P5703" i="7"/>
  <c r="P5704" i="7"/>
  <c r="P5705" i="7"/>
  <c r="P5706" i="7"/>
  <c r="P5707" i="7"/>
  <c r="P5708" i="7"/>
  <c r="P5709" i="7"/>
  <c r="P5710" i="7"/>
  <c r="P5711" i="7"/>
  <c r="P5712" i="7"/>
  <c r="P5713" i="7"/>
  <c r="P5714" i="7"/>
  <c r="P5715" i="7"/>
  <c r="P5716" i="7"/>
  <c r="P5717" i="7"/>
  <c r="P5718" i="7"/>
  <c r="P5719" i="7"/>
  <c r="P5720" i="7"/>
  <c r="P5721" i="7"/>
  <c r="P5722" i="7"/>
  <c r="P5723" i="7"/>
  <c r="P5724" i="7"/>
  <c r="P5725" i="7"/>
  <c r="P5726" i="7"/>
  <c r="P5727" i="7"/>
  <c r="P5728" i="7"/>
  <c r="P5729" i="7"/>
  <c r="P5730" i="7"/>
  <c r="P5731" i="7"/>
  <c r="P5732" i="7"/>
  <c r="P5733" i="7"/>
  <c r="P5734" i="7"/>
  <c r="P5735" i="7"/>
  <c r="P5736" i="7"/>
  <c r="P5737" i="7"/>
  <c r="P5738" i="7"/>
  <c r="P5739" i="7"/>
  <c r="P5740" i="7"/>
  <c r="P5741" i="7"/>
  <c r="P5742" i="7"/>
  <c r="P5743" i="7"/>
  <c r="P5744" i="7"/>
  <c r="P5745" i="7"/>
  <c r="P5746" i="7"/>
  <c r="P5747" i="7"/>
  <c r="P5748" i="7"/>
  <c r="P5749" i="7"/>
  <c r="P5750" i="7"/>
  <c r="P5751" i="7"/>
  <c r="P5752" i="7"/>
  <c r="P5753" i="7"/>
  <c r="P5754" i="7"/>
  <c r="P5755" i="7"/>
  <c r="P5756" i="7"/>
  <c r="P5757" i="7"/>
  <c r="P5758" i="7"/>
  <c r="P5759" i="7"/>
  <c r="P5760" i="7"/>
  <c r="P5761" i="7"/>
  <c r="P5762" i="7"/>
  <c r="P5763" i="7"/>
  <c r="P5764" i="7"/>
  <c r="P5765" i="7"/>
  <c r="P5766" i="7"/>
  <c r="P5767" i="7"/>
  <c r="P5768" i="7"/>
  <c r="P5769" i="7"/>
  <c r="P5770" i="7"/>
  <c r="P5771" i="7"/>
  <c r="P5772" i="7"/>
  <c r="P5773" i="7"/>
  <c r="P5774" i="7"/>
  <c r="P5775" i="7"/>
  <c r="P5776" i="7"/>
  <c r="P5777" i="7"/>
  <c r="P5778" i="7"/>
  <c r="P5779" i="7"/>
  <c r="P5780" i="7"/>
  <c r="P5781" i="7"/>
  <c r="P5782" i="7"/>
  <c r="P5783" i="7"/>
  <c r="P5784" i="7"/>
  <c r="P5785" i="7"/>
  <c r="P5786" i="7"/>
  <c r="P5787" i="7"/>
  <c r="P5788" i="7"/>
  <c r="P5789" i="7"/>
  <c r="P5790" i="7"/>
  <c r="P5791" i="7"/>
  <c r="P5792" i="7"/>
  <c r="P5793" i="7"/>
  <c r="P5794" i="7"/>
  <c r="P5795" i="7"/>
  <c r="P5796" i="7"/>
  <c r="P5797" i="7"/>
  <c r="P5798" i="7"/>
  <c r="P5799" i="7"/>
  <c r="P5800" i="7"/>
  <c r="P5801" i="7"/>
  <c r="P5802" i="7"/>
  <c r="P5803" i="7"/>
  <c r="P5804" i="7"/>
  <c r="P5805" i="7"/>
  <c r="P5806" i="7"/>
  <c r="P5807" i="7"/>
  <c r="P5808" i="7"/>
  <c r="P5809" i="7"/>
  <c r="P5810" i="7"/>
  <c r="P5811" i="7"/>
  <c r="P5812" i="7"/>
  <c r="P5813" i="7"/>
  <c r="P5814" i="7"/>
  <c r="P5815" i="7"/>
  <c r="P5816" i="7"/>
  <c r="P5817" i="7"/>
  <c r="P5818" i="7"/>
  <c r="P5819" i="7"/>
  <c r="P5820" i="7"/>
  <c r="P5821" i="7"/>
  <c r="P5822" i="7"/>
  <c r="P5823" i="7"/>
  <c r="P5824" i="7"/>
  <c r="P5825" i="7"/>
  <c r="P5826" i="7"/>
  <c r="P5827" i="7"/>
  <c r="P5828" i="7"/>
  <c r="P5829" i="7"/>
  <c r="P5830" i="7"/>
  <c r="P5831" i="7"/>
  <c r="P5832" i="7"/>
  <c r="P5833" i="7"/>
  <c r="P5834" i="7"/>
  <c r="P5835" i="7"/>
  <c r="P5836" i="7"/>
  <c r="P5837" i="7"/>
  <c r="P5838" i="7"/>
  <c r="P5839" i="7"/>
  <c r="P5840" i="7"/>
  <c r="P5841" i="7"/>
  <c r="P5842" i="7"/>
  <c r="P5843" i="7"/>
  <c r="P5844" i="7"/>
  <c r="P5845" i="7"/>
  <c r="P5846" i="7"/>
  <c r="P5847" i="7"/>
  <c r="P5848" i="7"/>
  <c r="P5849" i="7"/>
  <c r="P5850" i="7"/>
  <c r="P5851" i="7"/>
  <c r="P5852" i="7"/>
  <c r="P5853" i="7"/>
  <c r="P5854" i="7"/>
  <c r="P5855" i="7"/>
  <c r="P5856" i="7"/>
  <c r="P5857" i="7"/>
  <c r="P5858" i="7"/>
  <c r="P5859" i="7"/>
  <c r="P5860" i="7"/>
  <c r="P5861" i="7"/>
  <c r="P5862" i="7"/>
  <c r="P5863" i="7"/>
  <c r="P5864" i="7"/>
  <c r="P5865" i="7"/>
  <c r="P5866" i="7"/>
  <c r="P5867" i="7"/>
  <c r="P5868" i="7"/>
  <c r="P5869" i="7"/>
  <c r="P5870" i="7"/>
  <c r="P5871" i="7"/>
  <c r="P5872" i="7"/>
  <c r="P5873" i="7"/>
  <c r="P5874" i="7"/>
  <c r="P5875" i="7"/>
  <c r="P5876" i="7"/>
  <c r="P5877" i="7"/>
  <c r="P5878" i="7"/>
  <c r="P5879" i="7"/>
  <c r="P5880" i="7"/>
  <c r="P5881" i="7"/>
  <c r="P5882" i="7"/>
  <c r="P5883" i="7"/>
  <c r="P5884" i="7"/>
  <c r="P5885" i="7"/>
  <c r="P5886" i="7"/>
  <c r="P5887" i="7"/>
  <c r="P5888" i="7"/>
  <c r="P5889" i="7"/>
  <c r="P5890" i="7"/>
  <c r="P5891" i="7"/>
  <c r="P5892" i="7"/>
  <c r="P5893" i="7"/>
  <c r="P5894" i="7"/>
  <c r="P5895" i="7"/>
  <c r="P5896" i="7"/>
  <c r="P5897" i="7"/>
  <c r="P5898" i="7"/>
  <c r="P5899" i="7"/>
  <c r="P5900" i="7"/>
  <c r="P5901" i="7"/>
  <c r="P5902" i="7"/>
  <c r="P5903" i="7"/>
  <c r="P5904" i="7"/>
  <c r="P5905" i="7"/>
  <c r="P5906" i="7"/>
  <c r="P5907" i="7"/>
  <c r="P5908" i="7"/>
  <c r="P5909" i="7"/>
  <c r="P5910" i="7"/>
  <c r="P5911" i="7"/>
  <c r="P5912" i="7"/>
  <c r="P5913" i="7"/>
  <c r="P5914" i="7"/>
  <c r="P5915" i="7"/>
  <c r="P5916" i="7"/>
  <c r="P5917" i="7"/>
  <c r="P5918" i="7"/>
  <c r="P5919" i="7"/>
  <c r="P5920" i="7"/>
  <c r="P5921" i="7"/>
  <c r="P5922" i="7"/>
  <c r="P5923" i="7"/>
  <c r="P5924" i="7"/>
  <c r="P5925" i="7"/>
  <c r="P5926" i="7"/>
  <c r="P5927" i="7"/>
  <c r="P5928" i="7"/>
  <c r="P5929" i="7"/>
  <c r="P5930" i="7"/>
  <c r="P5931" i="7"/>
  <c r="P5932" i="7"/>
  <c r="P5933" i="7"/>
  <c r="P5934" i="7"/>
  <c r="P5935" i="7"/>
  <c r="P5936" i="7"/>
  <c r="P5937" i="7"/>
  <c r="P5938" i="7"/>
  <c r="P5939" i="7"/>
  <c r="P5940" i="7"/>
  <c r="P5941" i="7"/>
  <c r="P5942" i="7"/>
  <c r="P5943" i="7"/>
  <c r="P5944" i="7"/>
  <c r="P5945" i="7"/>
  <c r="P5946" i="7"/>
  <c r="P5947" i="7"/>
  <c r="P5948" i="7"/>
  <c r="P5949" i="7"/>
  <c r="P5950" i="7"/>
  <c r="P5951" i="7"/>
  <c r="P5952" i="7"/>
  <c r="P5953" i="7"/>
  <c r="P5954" i="7"/>
  <c r="P5955" i="7"/>
  <c r="P5956" i="7"/>
  <c r="P5957" i="7"/>
  <c r="P5958" i="7"/>
  <c r="P5959" i="7"/>
  <c r="P5960" i="7"/>
  <c r="P5961" i="7"/>
  <c r="P5962" i="7"/>
  <c r="P5963" i="7"/>
  <c r="P5964" i="7"/>
  <c r="P5965" i="7"/>
  <c r="P5966" i="7"/>
  <c r="P5967" i="7"/>
  <c r="P5968" i="7"/>
  <c r="P5969" i="7"/>
  <c r="P5970" i="7"/>
  <c r="P5971" i="7"/>
  <c r="P5972" i="7"/>
  <c r="P5973" i="7"/>
  <c r="P5974" i="7"/>
  <c r="P5975" i="7"/>
  <c r="P5976" i="7"/>
  <c r="P5977" i="7"/>
  <c r="P5978" i="7"/>
  <c r="P5979" i="7"/>
  <c r="P5980" i="7"/>
  <c r="P5981" i="7"/>
  <c r="P5982" i="7"/>
  <c r="P5983" i="7"/>
  <c r="P5984" i="7"/>
  <c r="P5985" i="7"/>
  <c r="P5986" i="7"/>
  <c r="P5987" i="7"/>
  <c r="P5988" i="7"/>
  <c r="P5989" i="7"/>
  <c r="P5990" i="7"/>
  <c r="P5991" i="7"/>
  <c r="P5992" i="7"/>
  <c r="P5993" i="7"/>
  <c r="P5994" i="7"/>
  <c r="P5995" i="7"/>
  <c r="P5996" i="7"/>
  <c r="P5997" i="7"/>
  <c r="P5998" i="7"/>
  <c r="P5999" i="7"/>
  <c r="P6000" i="7"/>
  <c r="P6001" i="7"/>
  <c r="P6002" i="7"/>
  <c r="P6003" i="7"/>
  <c r="P6004" i="7"/>
  <c r="P6005" i="7"/>
  <c r="P6006" i="7"/>
  <c r="P6007" i="7"/>
  <c r="P6008" i="7"/>
  <c r="P6009" i="7"/>
  <c r="P6010" i="7"/>
  <c r="P6011" i="7"/>
  <c r="P6012" i="7"/>
  <c r="P6013" i="7"/>
  <c r="P6014" i="7"/>
  <c r="P6015" i="7"/>
  <c r="P6016" i="7"/>
  <c r="P6017" i="7"/>
  <c r="P6018" i="7"/>
  <c r="P6019" i="7"/>
  <c r="P6020" i="7"/>
  <c r="P6021" i="7"/>
  <c r="P6022" i="7"/>
  <c r="P6023" i="7"/>
  <c r="P6024" i="7"/>
  <c r="P6025" i="7"/>
  <c r="P6026" i="7"/>
  <c r="P6027" i="7"/>
  <c r="P6028" i="7"/>
  <c r="P6029" i="7"/>
  <c r="P6030" i="7"/>
  <c r="P6031" i="7"/>
  <c r="P6032" i="7"/>
  <c r="P6033" i="7"/>
  <c r="P6034" i="7"/>
  <c r="P6035" i="7"/>
  <c r="P6036" i="7"/>
  <c r="P6037" i="7"/>
  <c r="P6038" i="7"/>
  <c r="P6039" i="7"/>
  <c r="P6040" i="7"/>
  <c r="P6041" i="7"/>
  <c r="P6042" i="7"/>
  <c r="P6043" i="7"/>
  <c r="P6044" i="7"/>
  <c r="P6045" i="7"/>
  <c r="P6046" i="7"/>
  <c r="P6047" i="7"/>
  <c r="P6048" i="7"/>
  <c r="P6049" i="7"/>
  <c r="P6050" i="7"/>
  <c r="P6051" i="7"/>
  <c r="P6052" i="7"/>
  <c r="P6053" i="7"/>
  <c r="P6054" i="7"/>
  <c r="P6055" i="7"/>
  <c r="P6056" i="7"/>
  <c r="P6057" i="7"/>
  <c r="P6058" i="7"/>
  <c r="P6059" i="7"/>
  <c r="P6060" i="7"/>
  <c r="P6061" i="7"/>
  <c r="P6062" i="7"/>
  <c r="P6063" i="7"/>
  <c r="P6064" i="7"/>
  <c r="P6065" i="7"/>
  <c r="P6066" i="7"/>
  <c r="P6067" i="7"/>
  <c r="P6068" i="7"/>
  <c r="P6069" i="7"/>
  <c r="P6070" i="7"/>
  <c r="P6071" i="7"/>
  <c r="P6072" i="7"/>
  <c r="P6073" i="7"/>
  <c r="P6074" i="7"/>
  <c r="P6075" i="7"/>
  <c r="P6076" i="7"/>
  <c r="P6077" i="7"/>
  <c r="P6078" i="7"/>
  <c r="P6079" i="7"/>
  <c r="P6080" i="7"/>
  <c r="P6081" i="7"/>
  <c r="P6082" i="7"/>
  <c r="P6083" i="7"/>
  <c r="P6084" i="7"/>
  <c r="P6085" i="7"/>
  <c r="P6086" i="7"/>
  <c r="P6087" i="7"/>
  <c r="P6088" i="7"/>
  <c r="P6089" i="7"/>
  <c r="P6090" i="7"/>
  <c r="P6091" i="7"/>
  <c r="P6092" i="7"/>
  <c r="P6093" i="7"/>
  <c r="P6094" i="7"/>
  <c r="P6095" i="7"/>
  <c r="P6096" i="7"/>
  <c r="P6097" i="7"/>
  <c r="P6098" i="7"/>
  <c r="P6099" i="7"/>
  <c r="P6100" i="7"/>
  <c r="P6101" i="7"/>
  <c r="P6102" i="7"/>
  <c r="P6103" i="7"/>
  <c r="P6104" i="7"/>
  <c r="P6105" i="7"/>
  <c r="P6106" i="7"/>
  <c r="P6107" i="7"/>
  <c r="P6108" i="7"/>
  <c r="P6109" i="7"/>
  <c r="P6110" i="7"/>
  <c r="P6111" i="7"/>
  <c r="P6112" i="7"/>
  <c r="P6113" i="7"/>
  <c r="P6114" i="7"/>
  <c r="P6115" i="7"/>
  <c r="P6116" i="7"/>
  <c r="P6117" i="7"/>
  <c r="P6118" i="7"/>
  <c r="P6119" i="7"/>
  <c r="P6120" i="7"/>
  <c r="P6121" i="7"/>
  <c r="P6122" i="7"/>
  <c r="P6123" i="7"/>
  <c r="P6124" i="7"/>
  <c r="P6125" i="7"/>
  <c r="P6126" i="7"/>
  <c r="P6127" i="7"/>
  <c r="P6128" i="7"/>
  <c r="P6129" i="7"/>
  <c r="P6130" i="7"/>
  <c r="P6131" i="7"/>
  <c r="P6132" i="7"/>
  <c r="P6133" i="7"/>
  <c r="P6134" i="7"/>
  <c r="P6135" i="7"/>
  <c r="P6136" i="7"/>
  <c r="P6137" i="7"/>
  <c r="P6138" i="7"/>
  <c r="P6139" i="7"/>
  <c r="P6140" i="7"/>
  <c r="P6141" i="7"/>
  <c r="P6142" i="7"/>
  <c r="P6143" i="7"/>
  <c r="P6144" i="7"/>
  <c r="P6145" i="7"/>
  <c r="P6146" i="7"/>
  <c r="P6147" i="7"/>
  <c r="P6148" i="7"/>
  <c r="P6149" i="7"/>
  <c r="P6150" i="7"/>
  <c r="P6151" i="7"/>
  <c r="P6152" i="7"/>
  <c r="P6153" i="7"/>
  <c r="P6154" i="7"/>
  <c r="P6155" i="7"/>
  <c r="P6156" i="7"/>
  <c r="P6157" i="7"/>
  <c r="P6158" i="7"/>
  <c r="P6159" i="7"/>
  <c r="P6160" i="7"/>
  <c r="P6161" i="7"/>
  <c r="P6162" i="7"/>
  <c r="P6163" i="7"/>
  <c r="P6164" i="7"/>
  <c r="P6165" i="7"/>
  <c r="P6166" i="7"/>
  <c r="P6167" i="7"/>
  <c r="P6168" i="7"/>
  <c r="P6169" i="7"/>
  <c r="P6170" i="7"/>
  <c r="P6171" i="7"/>
  <c r="P6172" i="7"/>
  <c r="P6173" i="7"/>
  <c r="P6176" i="7"/>
  <c r="P6177" i="7"/>
  <c r="P6178" i="7"/>
  <c r="P6179" i="7"/>
  <c r="P6180" i="7"/>
  <c r="P6181" i="7"/>
  <c r="P6182" i="7"/>
  <c r="P6183" i="7"/>
  <c r="P6184" i="7"/>
  <c r="P6185" i="7"/>
  <c r="P6186" i="7"/>
  <c r="P6187" i="7"/>
  <c r="P6188" i="7"/>
  <c r="P6189" i="7"/>
  <c r="P6190" i="7"/>
  <c r="P6191" i="7"/>
  <c r="P6192" i="7"/>
  <c r="P6193" i="7"/>
  <c r="P6194" i="7"/>
  <c r="P6195" i="7"/>
  <c r="P6196" i="7"/>
  <c r="P6197" i="7"/>
  <c r="P6198" i="7"/>
  <c r="P6199" i="7"/>
  <c r="P6200" i="7"/>
  <c r="P6201" i="7"/>
  <c r="P6202" i="7"/>
  <c r="P6203" i="7"/>
  <c r="P6204" i="7"/>
  <c r="P6205" i="7"/>
  <c r="P6206" i="7"/>
  <c r="P6207" i="7"/>
  <c r="P6208" i="7"/>
  <c r="P6209" i="7"/>
  <c r="P6210" i="7"/>
  <c r="P6211" i="7"/>
  <c r="P6212" i="7"/>
  <c r="P6213" i="7"/>
  <c r="P6214" i="7"/>
  <c r="P6215" i="7"/>
  <c r="P6216" i="7"/>
  <c r="P6217" i="7"/>
  <c r="P6218" i="7"/>
  <c r="P6219" i="7"/>
  <c r="P6220" i="7"/>
  <c r="P6221" i="7"/>
  <c r="P6222" i="7"/>
  <c r="P6223" i="7"/>
  <c r="P6224" i="7"/>
  <c r="P6225" i="7"/>
  <c r="P6226" i="7"/>
  <c r="P6227" i="7"/>
  <c r="P6228" i="7"/>
  <c r="P6229" i="7"/>
  <c r="P6230" i="7"/>
  <c r="P6231" i="7"/>
  <c r="P6232" i="7"/>
  <c r="P6233" i="7"/>
  <c r="P6234" i="7"/>
  <c r="P6235" i="7"/>
  <c r="P6236" i="7"/>
  <c r="P6237" i="7"/>
  <c r="P6238" i="7"/>
  <c r="P6239" i="7"/>
  <c r="P6240" i="7"/>
  <c r="P6241" i="7"/>
  <c r="P6242" i="7"/>
  <c r="P6243" i="7"/>
  <c r="P6244" i="7"/>
  <c r="P6245" i="7"/>
  <c r="P6246" i="7"/>
  <c r="P6247" i="7"/>
  <c r="P6248" i="7"/>
  <c r="P6249" i="7"/>
  <c r="P6250" i="7"/>
  <c r="P6251" i="7"/>
  <c r="P6252" i="7"/>
  <c r="P6253" i="7"/>
  <c r="P6254" i="7"/>
  <c r="P6255" i="7"/>
  <c r="P6256" i="7"/>
  <c r="P6257" i="7"/>
  <c r="P6258" i="7"/>
  <c r="P6259" i="7"/>
  <c r="P6260" i="7"/>
  <c r="P6261" i="7"/>
  <c r="P6262" i="7"/>
  <c r="P6263" i="7"/>
  <c r="P6264" i="7"/>
  <c r="P6265" i="7"/>
  <c r="P6266" i="7"/>
  <c r="P6267" i="7"/>
  <c r="P6268" i="7"/>
  <c r="P6269" i="7"/>
  <c r="P6270" i="7"/>
  <c r="P6271" i="7"/>
  <c r="P6272" i="7"/>
  <c r="P6273" i="7"/>
  <c r="P6274" i="7"/>
  <c r="P6275" i="7"/>
  <c r="P6276" i="7"/>
  <c r="P6277" i="7"/>
  <c r="P6278" i="7"/>
  <c r="P6279" i="7"/>
  <c r="P6280" i="7"/>
  <c r="P6281" i="7"/>
  <c r="P6282" i="7"/>
  <c r="P6283" i="7"/>
  <c r="P6284" i="7"/>
  <c r="P6285" i="7"/>
  <c r="P6286" i="7"/>
  <c r="P6287" i="7"/>
  <c r="P6288" i="7"/>
  <c r="P6289" i="7"/>
  <c r="P6290" i="7"/>
  <c r="P6291" i="7"/>
  <c r="P6292" i="7"/>
  <c r="P6293" i="7"/>
  <c r="P6294" i="7"/>
  <c r="P6295" i="7"/>
  <c r="P6296" i="7"/>
  <c r="P6297" i="7"/>
  <c r="P6298" i="7"/>
  <c r="P6299" i="7"/>
  <c r="P6300" i="7"/>
  <c r="P6301" i="7"/>
  <c r="P6302" i="7"/>
  <c r="P6303" i="7"/>
  <c r="P6304" i="7"/>
  <c r="P6305" i="7"/>
  <c r="P6306" i="7"/>
  <c r="P6307" i="7"/>
  <c r="P6308" i="7"/>
  <c r="P6309" i="7"/>
  <c r="P6310" i="7"/>
  <c r="P6311" i="7"/>
  <c r="P6312" i="7"/>
  <c r="P6313" i="7"/>
  <c r="P6314" i="7"/>
  <c r="P6315" i="7"/>
  <c r="P6316" i="7"/>
  <c r="P6317" i="7"/>
  <c r="P6318" i="7"/>
  <c r="P6319" i="7"/>
  <c r="P6320" i="7"/>
  <c r="P6321" i="7"/>
  <c r="P6322" i="7"/>
  <c r="P6323" i="7"/>
  <c r="P6324" i="7"/>
  <c r="P6325" i="7"/>
  <c r="P6326" i="7"/>
  <c r="P6327" i="7"/>
  <c r="P6328" i="7"/>
  <c r="P6329" i="7"/>
  <c r="P6330" i="7"/>
  <c r="P6331" i="7"/>
  <c r="P6332" i="7"/>
  <c r="P6333" i="7"/>
  <c r="P6334" i="7"/>
  <c r="P6335" i="7"/>
  <c r="P6336" i="7"/>
  <c r="P6337" i="7"/>
  <c r="P6338" i="7"/>
  <c r="P6339" i="7"/>
  <c r="P6340" i="7"/>
  <c r="P6343" i="7"/>
  <c r="P6344" i="7"/>
  <c r="P6345" i="7"/>
  <c r="P6346" i="7"/>
  <c r="P6347" i="7"/>
  <c r="P6348" i="7"/>
  <c r="P6349" i="7"/>
  <c r="P6350" i="7"/>
  <c r="P6351" i="7"/>
  <c r="P6352" i="7"/>
  <c r="P6353" i="7"/>
  <c r="P6354" i="7"/>
  <c r="P6355" i="7"/>
  <c r="P6356" i="7"/>
  <c r="P6357" i="7"/>
  <c r="P6358" i="7"/>
  <c r="P6359" i="7"/>
  <c r="P6360" i="7"/>
  <c r="P6361" i="7"/>
  <c r="P6362" i="7"/>
  <c r="P6363" i="7"/>
  <c r="P6364" i="7"/>
  <c r="P6365" i="7"/>
  <c r="P6366" i="7"/>
  <c r="P6367" i="7"/>
  <c r="P6368" i="7"/>
  <c r="P6369" i="7"/>
  <c r="P6370" i="7"/>
  <c r="P6371" i="7"/>
  <c r="P6372" i="7"/>
  <c r="P6373" i="7"/>
  <c r="P6374" i="7"/>
  <c r="P6375" i="7"/>
  <c r="P6376" i="7"/>
  <c r="P6377" i="7"/>
  <c r="P6378" i="7"/>
  <c r="P6379" i="7"/>
  <c r="P6380" i="7"/>
  <c r="P6381" i="7"/>
  <c r="P6382" i="7"/>
  <c r="P6383" i="7"/>
  <c r="P6384" i="7"/>
  <c r="P6385" i="7"/>
  <c r="P6386" i="7"/>
  <c r="P6387" i="7"/>
  <c r="P6388" i="7"/>
  <c r="P6389" i="7"/>
  <c r="P6390" i="7"/>
  <c r="P6391" i="7"/>
  <c r="P6392" i="7"/>
  <c r="P6393" i="7"/>
  <c r="P6394" i="7"/>
  <c r="P6395" i="7"/>
  <c r="P6396" i="7"/>
  <c r="P6397" i="7"/>
  <c r="P6398" i="7"/>
  <c r="P6399" i="7"/>
  <c r="P6400" i="7"/>
  <c r="P6401" i="7"/>
  <c r="P6402" i="7"/>
  <c r="P6403" i="7"/>
  <c r="P6404" i="7"/>
  <c r="P6405" i="7"/>
  <c r="P6406" i="7"/>
  <c r="P6407" i="7"/>
  <c r="P6408" i="7"/>
  <c r="P6409" i="7"/>
  <c r="P6410" i="7"/>
  <c r="P6411" i="7"/>
  <c r="P6412" i="7"/>
  <c r="P6413" i="7"/>
  <c r="P6414" i="7"/>
  <c r="P6415" i="7"/>
  <c r="P6416" i="7"/>
  <c r="P6417" i="7"/>
  <c r="P6418" i="7"/>
  <c r="P6419" i="7"/>
  <c r="P6420" i="7"/>
  <c r="P6421" i="7"/>
  <c r="P6422" i="7"/>
  <c r="P6423" i="7"/>
  <c r="P6424" i="7"/>
  <c r="P6425" i="7"/>
  <c r="P6426" i="7"/>
  <c r="P6427" i="7"/>
  <c r="P6428" i="7"/>
  <c r="P6429" i="7"/>
  <c r="P6430" i="7"/>
  <c r="P6431" i="7"/>
  <c r="P6432" i="7"/>
  <c r="P6433" i="7"/>
  <c r="P6434" i="7"/>
  <c r="P6435" i="7"/>
  <c r="P6436" i="7"/>
  <c r="P6437" i="7"/>
  <c r="P6438" i="7"/>
  <c r="P6439" i="7"/>
  <c r="P6440" i="7"/>
  <c r="P6441" i="7"/>
  <c r="P6442" i="7"/>
  <c r="P6443" i="7"/>
  <c r="P6444" i="7"/>
  <c r="P6445" i="7"/>
  <c r="P6446" i="7"/>
  <c r="P6447" i="7"/>
  <c r="P6448" i="7"/>
  <c r="P6449" i="7"/>
  <c r="P6450" i="7"/>
  <c r="P6451" i="7"/>
  <c r="P6452" i="7"/>
  <c r="P6453" i="7"/>
  <c r="P6454" i="7"/>
  <c r="P6455" i="7"/>
  <c r="P6456" i="7"/>
  <c r="P6457" i="7"/>
  <c r="P6458" i="7"/>
  <c r="P6459" i="7"/>
  <c r="P6460" i="7"/>
  <c r="P6461" i="7"/>
  <c r="P6462" i="7"/>
  <c r="P6463" i="7"/>
  <c r="P6464" i="7"/>
  <c r="P6465" i="7"/>
  <c r="P6466" i="7"/>
  <c r="P6467" i="7"/>
  <c r="P6468" i="7"/>
  <c r="P6469" i="7"/>
  <c r="P6470" i="7"/>
  <c r="P6471" i="7"/>
  <c r="P6472" i="7"/>
  <c r="P6473" i="7"/>
  <c r="P6474" i="7"/>
  <c r="P6475" i="7"/>
  <c r="P6476" i="7"/>
  <c r="P6477" i="7"/>
  <c r="P6478" i="7"/>
  <c r="P6479" i="7"/>
  <c r="P6480" i="7"/>
  <c r="P6481" i="7"/>
  <c r="P6482" i="7"/>
  <c r="P6483" i="7"/>
  <c r="P6484" i="7"/>
  <c r="P6485" i="7"/>
  <c r="P6486" i="7"/>
  <c r="P6487" i="7"/>
  <c r="P6488" i="7"/>
  <c r="P6489" i="7"/>
  <c r="P6490" i="7"/>
  <c r="P6491" i="7"/>
  <c r="P6492" i="7"/>
  <c r="P6493" i="7"/>
  <c r="P6494" i="7"/>
  <c r="P6495" i="7"/>
  <c r="P6496" i="7"/>
  <c r="P6497" i="7"/>
  <c r="P6498" i="7"/>
  <c r="P6499" i="7"/>
  <c r="P6500" i="7"/>
  <c r="P6501" i="7"/>
  <c r="P6502" i="7"/>
  <c r="P6503" i="7"/>
  <c r="P6504" i="7"/>
  <c r="P6505" i="7"/>
  <c r="P6506" i="7"/>
  <c r="P6507" i="7"/>
  <c r="P6508" i="7"/>
  <c r="P6509" i="7"/>
  <c r="P6510" i="7"/>
  <c r="P6511" i="7"/>
  <c r="P6512" i="7"/>
  <c r="P6513" i="7"/>
  <c r="P6514" i="7"/>
  <c r="P6515" i="7"/>
  <c r="P6516" i="7"/>
  <c r="P6517" i="7"/>
  <c r="P6518" i="7"/>
  <c r="P6519" i="7"/>
  <c r="P6520" i="7"/>
  <c r="P6521" i="7"/>
  <c r="P6522" i="7"/>
  <c r="P6523" i="7"/>
  <c r="P6524" i="7"/>
  <c r="P6525" i="7"/>
  <c r="P6526" i="7"/>
  <c r="P6527" i="7"/>
  <c r="P6528" i="7"/>
  <c r="P6529" i="7"/>
  <c r="P6530" i="7"/>
  <c r="P6531" i="7"/>
  <c r="P6532" i="7"/>
  <c r="P6533" i="7"/>
  <c r="P6534" i="7"/>
  <c r="P6535" i="7"/>
  <c r="P6538" i="7"/>
  <c r="P6539" i="7"/>
  <c r="P6540" i="7"/>
  <c r="P6541" i="7"/>
  <c r="P6542" i="7"/>
  <c r="P6543" i="7"/>
  <c r="P6544" i="7"/>
  <c r="P6545" i="7"/>
  <c r="P6546" i="7"/>
  <c r="P6547" i="7"/>
  <c r="P6548" i="7"/>
  <c r="P6549" i="7"/>
  <c r="P6550" i="7"/>
  <c r="P6551" i="7"/>
  <c r="P6552" i="7"/>
  <c r="P6553" i="7"/>
  <c r="P6554" i="7"/>
  <c r="P6555" i="7"/>
  <c r="P6556" i="7"/>
  <c r="P6557" i="7"/>
  <c r="P6558" i="7"/>
  <c r="P6559" i="7"/>
  <c r="P6560" i="7"/>
  <c r="P6561" i="7"/>
  <c r="P6562" i="7"/>
  <c r="P6563" i="7"/>
  <c r="P6564" i="7"/>
  <c r="P6565" i="7"/>
  <c r="P6566" i="7"/>
  <c r="P6567" i="7"/>
  <c r="P6568" i="7"/>
  <c r="P6569" i="7"/>
  <c r="P6570" i="7"/>
  <c r="P6571" i="7"/>
  <c r="P6572" i="7"/>
  <c r="P6573" i="7"/>
  <c r="P6574" i="7"/>
  <c r="P6575" i="7"/>
  <c r="P6576" i="7"/>
  <c r="P6577" i="7"/>
  <c r="P6578" i="7"/>
  <c r="P6579" i="7"/>
  <c r="P6580" i="7"/>
  <c r="P6581" i="7"/>
  <c r="P6582" i="7"/>
  <c r="P6583" i="7"/>
  <c r="P6584" i="7"/>
  <c r="P6585" i="7"/>
  <c r="P6586" i="7"/>
  <c r="P6587" i="7"/>
  <c r="P6588" i="7"/>
  <c r="P6589" i="7"/>
  <c r="P6590" i="7"/>
  <c r="P6591" i="7"/>
  <c r="P6592" i="7"/>
  <c r="P6593" i="7"/>
  <c r="P6594" i="7"/>
  <c r="P6595" i="7"/>
  <c r="P6596" i="7"/>
  <c r="P6597" i="7"/>
  <c r="P6598" i="7"/>
  <c r="P6599" i="7"/>
  <c r="P6600" i="7"/>
  <c r="P6601" i="7"/>
  <c r="P6602" i="7"/>
  <c r="P6603" i="7"/>
  <c r="P6604" i="7"/>
  <c r="P6605" i="7"/>
  <c r="P6606" i="7"/>
  <c r="P6607" i="7"/>
  <c r="P6608" i="7"/>
  <c r="P6609" i="7"/>
  <c r="P6610" i="7"/>
  <c r="P6611" i="7"/>
  <c r="P6612" i="7"/>
  <c r="P6613" i="7"/>
  <c r="P6614" i="7"/>
  <c r="P6615" i="7"/>
  <c r="P6616" i="7"/>
  <c r="P6617" i="7"/>
  <c r="P6618" i="7"/>
  <c r="P6619" i="7"/>
  <c r="P6620" i="7"/>
  <c r="P6621" i="7"/>
  <c r="P6622" i="7"/>
  <c r="P6623" i="7"/>
  <c r="P6624" i="7"/>
  <c r="P6625" i="7"/>
  <c r="P6626" i="7"/>
  <c r="P6627" i="7"/>
  <c r="P6628" i="7"/>
  <c r="P6629" i="7"/>
  <c r="P6630" i="7"/>
  <c r="P6631" i="7"/>
  <c r="P6632" i="7"/>
  <c r="P6633" i="7"/>
  <c r="P6634" i="7"/>
  <c r="P6635" i="7"/>
  <c r="P6636" i="7"/>
  <c r="P6637" i="7"/>
  <c r="P6638" i="7"/>
  <c r="P6639" i="7"/>
  <c r="P6640" i="7"/>
  <c r="P6641" i="7"/>
  <c r="P6642" i="7"/>
  <c r="P6643" i="7"/>
  <c r="P6644" i="7"/>
  <c r="P6645" i="7"/>
  <c r="P6646" i="7"/>
  <c r="P6647" i="7"/>
  <c r="P6648" i="7"/>
  <c r="P6649" i="7"/>
  <c r="P6650" i="7"/>
  <c r="P6652" i="7"/>
  <c r="P6653" i="7"/>
  <c r="P6654" i="7"/>
  <c r="P6655" i="7"/>
  <c r="P6656" i="7"/>
  <c r="P6657" i="7"/>
  <c r="P6658" i="7"/>
  <c r="P6659" i="7"/>
  <c r="P6660" i="7"/>
  <c r="P6661" i="7"/>
  <c r="P6662" i="7"/>
  <c r="P6663" i="7"/>
  <c r="P6664" i="7"/>
  <c r="P6665" i="7"/>
  <c r="P6666" i="7"/>
  <c r="P6667" i="7"/>
  <c r="P6668" i="7"/>
  <c r="P6669" i="7"/>
  <c r="P6670" i="7"/>
  <c r="P6671" i="7"/>
  <c r="P6672" i="7"/>
  <c r="P6673" i="7"/>
  <c r="P6674" i="7"/>
  <c r="P6675" i="7"/>
  <c r="P6676" i="7"/>
  <c r="P6677" i="7"/>
  <c r="P6678" i="7"/>
  <c r="P6679" i="7"/>
  <c r="P6680" i="7"/>
  <c r="P6681" i="7"/>
  <c r="P6682" i="7"/>
  <c r="P6683" i="7"/>
  <c r="P6684" i="7"/>
  <c r="P6685" i="7"/>
  <c r="P6686" i="7"/>
  <c r="P6687" i="7"/>
  <c r="P6688" i="7"/>
  <c r="P6689" i="7"/>
  <c r="P6690" i="7"/>
  <c r="P6691" i="7"/>
  <c r="P6692" i="7"/>
  <c r="P6693" i="7"/>
  <c r="P6694" i="7"/>
  <c r="P6695" i="7"/>
  <c r="P6696" i="7"/>
  <c r="P6697" i="7"/>
  <c r="P6698" i="7"/>
  <c r="P6699" i="7"/>
  <c r="P6700" i="7"/>
  <c r="P6701" i="7"/>
  <c r="P6702" i="7"/>
  <c r="P6703" i="7"/>
  <c r="P6704" i="7"/>
  <c r="P6705" i="7"/>
  <c r="P6706" i="7"/>
  <c r="P6707" i="7"/>
  <c r="P6709" i="7"/>
  <c r="P6710" i="7"/>
  <c r="P6711" i="7"/>
  <c r="P6712" i="7"/>
  <c r="P6713" i="7"/>
  <c r="P6714" i="7"/>
  <c r="P6715" i="7"/>
  <c r="P6716" i="7"/>
  <c r="P6717" i="7"/>
  <c r="P6718" i="7"/>
  <c r="P6719" i="7"/>
  <c r="P6720" i="7"/>
  <c r="P6721" i="7"/>
  <c r="P6722" i="7"/>
  <c r="P6723" i="7"/>
  <c r="P6724" i="7"/>
  <c r="P6725" i="7"/>
  <c r="P6726" i="7"/>
  <c r="P6727" i="7"/>
  <c r="P6728" i="7"/>
  <c r="P6729" i="7"/>
  <c r="P6730" i="7"/>
  <c r="P6731" i="7"/>
  <c r="P6732" i="7"/>
  <c r="P6733" i="7"/>
  <c r="P6734" i="7"/>
  <c r="P6735" i="7"/>
  <c r="P6736" i="7"/>
  <c r="P6737" i="7"/>
  <c r="P6738" i="7"/>
  <c r="P6739" i="7"/>
  <c r="P6740" i="7"/>
  <c r="P6741" i="7"/>
  <c r="P6742" i="7"/>
  <c r="P6743" i="7"/>
  <c r="P6744" i="7"/>
  <c r="P6745" i="7"/>
  <c r="P6746" i="7"/>
  <c r="P6747" i="7"/>
  <c r="P6748" i="7"/>
  <c r="P6749" i="7"/>
  <c r="P6750" i="7"/>
  <c r="P6751" i="7"/>
  <c r="P6752" i="7"/>
  <c r="P6753" i="7"/>
  <c r="P6754" i="7"/>
  <c r="P6755" i="7"/>
  <c r="P6756" i="7"/>
  <c r="P6757" i="7"/>
  <c r="P6758" i="7"/>
  <c r="P6759" i="7"/>
  <c r="P6760" i="7"/>
  <c r="P6761" i="7"/>
  <c r="P6762" i="7"/>
  <c r="P6763" i="7"/>
  <c r="P6764" i="7"/>
  <c r="P6765" i="7"/>
  <c r="P6766" i="7"/>
  <c r="P6767" i="7"/>
  <c r="P6768" i="7"/>
  <c r="P6769" i="7"/>
  <c r="P6770" i="7"/>
  <c r="P6771" i="7"/>
  <c r="P6772" i="7"/>
  <c r="P6773" i="7"/>
  <c r="P6774" i="7"/>
  <c r="P6775" i="7"/>
  <c r="P6776" i="7"/>
  <c r="P6777" i="7"/>
  <c r="P6778" i="7"/>
  <c r="P6779" i="7"/>
  <c r="P6780" i="7"/>
  <c r="P6781" i="7"/>
  <c r="P6782" i="7"/>
  <c r="P6783" i="7"/>
  <c r="P6784" i="7"/>
  <c r="P6785" i="7"/>
  <c r="P6786" i="7"/>
  <c r="P6787" i="7"/>
  <c r="P6788" i="7"/>
  <c r="P6789" i="7"/>
  <c r="P6790" i="7"/>
  <c r="P6791" i="7"/>
  <c r="P6792" i="7"/>
  <c r="P6793" i="7"/>
  <c r="P6794" i="7"/>
  <c r="P6796" i="7"/>
  <c r="P6797" i="7"/>
  <c r="P6798" i="7"/>
  <c r="P6799" i="7"/>
  <c r="P6800" i="7"/>
  <c r="P6801" i="7"/>
  <c r="P6802" i="7"/>
  <c r="P6803" i="7"/>
  <c r="P6804" i="7"/>
  <c r="P6805" i="7"/>
  <c r="P6806" i="7"/>
  <c r="P6807" i="7"/>
  <c r="P6808" i="7"/>
  <c r="P6809" i="7"/>
  <c r="P6810" i="7"/>
  <c r="P6811" i="7"/>
  <c r="P6812" i="7"/>
  <c r="P6813" i="7"/>
  <c r="P6814" i="7"/>
  <c r="P6815" i="7"/>
  <c r="P6816" i="7"/>
  <c r="P6817" i="7"/>
  <c r="P6818" i="7"/>
  <c r="P6819" i="7"/>
  <c r="P6822" i="7"/>
  <c r="P6823" i="7"/>
  <c r="P6824" i="7"/>
  <c r="P6825" i="7"/>
  <c r="P6826" i="7"/>
  <c r="P6827" i="7"/>
  <c r="P6828" i="7"/>
  <c r="P6829" i="7"/>
  <c r="P6830" i="7"/>
  <c r="P6831" i="7"/>
  <c r="P6832" i="7"/>
  <c r="P6833" i="7"/>
  <c r="P6834" i="7"/>
  <c r="P6835" i="7"/>
  <c r="P6836" i="7"/>
  <c r="P6837" i="7"/>
  <c r="P6838" i="7"/>
  <c r="P6839" i="7"/>
  <c r="P6840" i="7"/>
  <c r="P6841" i="7"/>
  <c r="P6842" i="7"/>
  <c r="P6843" i="7"/>
  <c r="P6844" i="7"/>
  <c r="P6845" i="7"/>
  <c r="P6846" i="7"/>
  <c r="P6847" i="7"/>
  <c r="P6848" i="7"/>
  <c r="P6849" i="7"/>
  <c r="P6850" i="7"/>
  <c r="P6851" i="7"/>
  <c r="P6852" i="7"/>
  <c r="P6853" i="7"/>
  <c r="P6854" i="7"/>
  <c r="P6855" i="7"/>
  <c r="P6856" i="7"/>
  <c r="P6857" i="7"/>
  <c r="P6858" i="7"/>
  <c r="P6859" i="7"/>
  <c r="P6860" i="7"/>
  <c r="P6861" i="7"/>
  <c r="P6862" i="7"/>
  <c r="P6863" i="7"/>
  <c r="P6864" i="7"/>
  <c r="P6865" i="7"/>
  <c r="P6866" i="7"/>
  <c r="P6867" i="7"/>
  <c r="P6868" i="7"/>
  <c r="P6869" i="7"/>
  <c r="P6870" i="7"/>
  <c r="P6871" i="7"/>
  <c r="P6872" i="7"/>
  <c r="P6873" i="7"/>
  <c r="P6874" i="7"/>
  <c r="P6875" i="7"/>
  <c r="P6876" i="7"/>
  <c r="P6877" i="7"/>
  <c r="P6878" i="7"/>
  <c r="P6879" i="7"/>
  <c r="P6880" i="7"/>
  <c r="P6881" i="7"/>
  <c r="P6882" i="7"/>
  <c r="P6883" i="7"/>
  <c r="P6884" i="7"/>
  <c r="P6885" i="7"/>
  <c r="P6886" i="7"/>
  <c r="P6887" i="7"/>
  <c r="P6888" i="7"/>
  <c r="P6889" i="7"/>
  <c r="P6890" i="7"/>
  <c r="P6891" i="7"/>
  <c r="P6892" i="7"/>
  <c r="P6893" i="7"/>
  <c r="P6894" i="7"/>
  <c r="P6895" i="7"/>
  <c r="P6896" i="7"/>
  <c r="P6897" i="7"/>
  <c r="P6898" i="7"/>
  <c r="P6899" i="7"/>
  <c r="P6900" i="7"/>
  <c r="P6901" i="7"/>
  <c r="P6902" i="7"/>
  <c r="P6903" i="7"/>
  <c r="P6904" i="7"/>
  <c r="P6905" i="7"/>
  <c r="P6906" i="7"/>
  <c r="P6907" i="7"/>
  <c r="P6908" i="7"/>
  <c r="P6909" i="7"/>
  <c r="P6910" i="7"/>
  <c r="P6911" i="7"/>
  <c r="P6912" i="7"/>
  <c r="P6913" i="7"/>
  <c r="P6914" i="7"/>
  <c r="P6915" i="7"/>
  <c r="P6916" i="7"/>
  <c r="P6917" i="7"/>
  <c r="P6918" i="7"/>
  <c r="P6919" i="7"/>
  <c r="P6920" i="7"/>
  <c r="P6921" i="7"/>
  <c r="P6922" i="7"/>
  <c r="P6923" i="7"/>
  <c r="P6924" i="7"/>
  <c r="P6925" i="7"/>
  <c r="P6926" i="7"/>
  <c r="P6927" i="7"/>
  <c r="P6928" i="7"/>
  <c r="P6929" i="7"/>
  <c r="P6930" i="7"/>
  <c r="P6931" i="7"/>
  <c r="P6932" i="7"/>
  <c r="P6933" i="7"/>
  <c r="P6934" i="7"/>
  <c r="P6935" i="7"/>
  <c r="P6936" i="7"/>
  <c r="P6937" i="7"/>
  <c r="P6938" i="7"/>
  <c r="P6939" i="7"/>
  <c r="P6940" i="7"/>
  <c r="P6941" i="7"/>
  <c r="P6942" i="7"/>
  <c r="P6943" i="7"/>
  <c r="P6944" i="7"/>
  <c r="P6945" i="7"/>
  <c r="P6946" i="7"/>
  <c r="P6947" i="7"/>
  <c r="P6948" i="7"/>
  <c r="P6949" i="7"/>
  <c r="P6950" i="7"/>
  <c r="P6951" i="7"/>
  <c r="P6952" i="7"/>
  <c r="P6953" i="7"/>
  <c r="P6954" i="7"/>
  <c r="P6955" i="7"/>
  <c r="P6956" i="7"/>
  <c r="P6957" i="7"/>
  <c r="P6958" i="7"/>
  <c r="P6959" i="7"/>
  <c r="P6960" i="7"/>
  <c r="P6961" i="7"/>
  <c r="P6967" i="7"/>
  <c r="P6968" i="7"/>
  <c r="P6969" i="7"/>
  <c r="P6970" i="7"/>
  <c r="P6971" i="7"/>
  <c r="P6972" i="7"/>
  <c r="P6973" i="7"/>
  <c r="P6974" i="7"/>
  <c r="P6975" i="7"/>
  <c r="P6976" i="7"/>
  <c r="P6977" i="7"/>
  <c r="P6978" i="7"/>
  <c r="P6979" i="7"/>
  <c r="P6980" i="7"/>
  <c r="P6981" i="7"/>
  <c r="P6982" i="7"/>
  <c r="P6983" i="7"/>
  <c r="P6984" i="7"/>
  <c r="P6985" i="7"/>
  <c r="P6986" i="7"/>
  <c r="P6987" i="7"/>
  <c r="P6988" i="7"/>
  <c r="P6989" i="7"/>
  <c r="P6990" i="7"/>
  <c r="P6991" i="7"/>
  <c r="P6992" i="7"/>
  <c r="P6993" i="7"/>
  <c r="P6994" i="7"/>
  <c r="P6995" i="7"/>
  <c r="P6996" i="7"/>
  <c r="P6997" i="7"/>
  <c r="P6998" i="7"/>
  <c r="P6999" i="7"/>
  <c r="P7000" i="7"/>
  <c r="P7001" i="7"/>
  <c r="P7002" i="7"/>
  <c r="P7003" i="7"/>
  <c r="P7004" i="7"/>
  <c r="P7005" i="7"/>
  <c r="P7006" i="7"/>
  <c r="P7007" i="7"/>
  <c r="P7008" i="7"/>
  <c r="P7009" i="7"/>
  <c r="P7010" i="7"/>
  <c r="P7013" i="7"/>
  <c r="P7014" i="7"/>
  <c r="P7015" i="7"/>
  <c r="P7016" i="7"/>
  <c r="P7017" i="7"/>
  <c r="P7018" i="7"/>
  <c r="P7019" i="7"/>
  <c r="P7020" i="7"/>
  <c r="P7021" i="7"/>
  <c r="P7022" i="7"/>
  <c r="P7023" i="7"/>
  <c r="P7024" i="7"/>
  <c r="P7025" i="7"/>
  <c r="P7026" i="7"/>
  <c r="P7027" i="7"/>
  <c r="P7028" i="7"/>
  <c r="P7029" i="7"/>
  <c r="P7030" i="7"/>
  <c r="P7031" i="7"/>
  <c r="P7032" i="7"/>
  <c r="P7033" i="7"/>
  <c r="P7034" i="7"/>
  <c r="P7035" i="7"/>
  <c r="P7036" i="7"/>
  <c r="P7037" i="7"/>
  <c r="P7038" i="7"/>
  <c r="P7039" i="7"/>
  <c r="P7040" i="7"/>
  <c r="P7041" i="7"/>
  <c r="P7042" i="7"/>
  <c r="P7043" i="7"/>
  <c r="P7044" i="7"/>
  <c r="P7045" i="7"/>
  <c r="P7046" i="7"/>
  <c r="P7047" i="7"/>
  <c r="P7049" i="7"/>
  <c r="P7050" i="7"/>
  <c r="P7051" i="7"/>
  <c r="P7052" i="7"/>
  <c r="P7053" i="7"/>
  <c r="P7054" i="7"/>
  <c r="P7055" i="7"/>
  <c r="P7056" i="7"/>
  <c r="P7057" i="7"/>
  <c r="P7058" i="7"/>
  <c r="P7059" i="7"/>
  <c r="P7060" i="7"/>
  <c r="P7063" i="7"/>
  <c r="P7064" i="7"/>
  <c r="P7065" i="7"/>
  <c r="P7066" i="7"/>
  <c r="P7067" i="7"/>
  <c r="P7068" i="7"/>
  <c r="P7069" i="7"/>
  <c r="P7070" i="7"/>
  <c r="P7071" i="7"/>
  <c r="P7072" i="7"/>
  <c r="P7073" i="7"/>
  <c r="P7074" i="7"/>
  <c r="P7075" i="7"/>
  <c r="P7076" i="7"/>
  <c r="P7077" i="7"/>
  <c r="P7078" i="7"/>
  <c r="P7079" i="7"/>
  <c r="P7080" i="7"/>
  <c r="P7081" i="7"/>
  <c r="P7082" i="7"/>
  <c r="P7083" i="7"/>
  <c r="P7084" i="7"/>
  <c r="P7085" i="7"/>
  <c r="P7086" i="7"/>
  <c r="P7087" i="7"/>
  <c r="P7088" i="7"/>
  <c r="P7089" i="7"/>
  <c r="P7090" i="7"/>
  <c r="P7091" i="7"/>
  <c r="P7092" i="7"/>
  <c r="P7093" i="7"/>
  <c r="P7094" i="7"/>
  <c r="P7095" i="7"/>
  <c r="P7096" i="7"/>
  <c r="P7097" i="7"/>
  <c r="P7098" i="7"/>
  <c r="P7099" i="7"/>
  <c r="P7100" i="7"/>
  <c r="P7101" i="7"/>
  <c r="P7102" i="7"/>
  <c r="P7103" i="7"/>
  <c r="P7104" i="7"/>
  <c r="P7105" i="7"/>
  <c r="P7106" i="7"/>
  <c r="P7107" i="7"/>
  <c r="P7108" i="7"/>
  <c r="P7109" i="7"/>
  <c r="P7110" i="7"/>
  <c r="P7111" i="7"/>
  <c r="P7112" i="7"/>
  <c r="P7113" i="7"/>
  <c r="P7114" i="7"/>
  <c r="P7115" i="7"/>
  <c r="P7116" i="7"/>
  <c r="P7117" i="7"/>
  <c r="P7118" i="7"/>
  <c r="P7119" i="7"/>
  <c r="P7120" i="7"/>
  <c r="P7121" i="7"/>
  <c r="P7122" i="7"/>
  <c r="P7123" i="7"/>
  <c r="P7124" i="7"/>
  <c r="P7125" i="7"/>
  <c r="P7126" i="7"/>
  <c r="P7127" i="7"/>
  <c r="P7128" i="7"/>
  <c r="P7129" i="7"/>
  <c r="P7130" i="7"/>
  <c r="P7131" i="7"/>
  <c r="P7132" i="7"/>
  <c r="P7133" i="7"/>
  <c r="P7134" i="7"/>
  <c r="P7135" i="7"/>
  <c r="P7136" i="7"/>
  <c r="P7137" i="7"/>
  <c r="P7138" i="7"/>
  <c r="P7139" i="7"/>
  <c r="P7140" i="7"/>
  <c r="P7141" i="7"/>
  <c r="P7142" i="7"/>
  <c r="P7143" i="7"/>
  <c r="P7144" i="7"/>
  <c r="P7145" i="7"/>
  <c r="P7146" i="7"/>
  <c r="P7147" i="7"/>
  <c r="P7148" i="7"/>
  <c r="P7149" i="7"/>
  <c r="P7150" i="7"/>
  <c r="P7151" i="7"/>
  <c r="P7152" i="7"/>
  <c r="P7153" i="7"/>
  <c r="P7154" i="7"/>
  <c r="P7155" i="7"/>
  <c r="P7156" i="7"/>
  <c r="P7157" i="7"/>
  <c r="P7158" i="7"/>
  <c r="P7159" i="7"/>
  <c r="P7160" i="7"/>
  <c r="P7161" i="7"/>
  <c r="P7162" i="7"/>
  <c r="P7163" i="7"/>
  <c r="P7164" i="7"/>
  <c r="P7165" i="7"/>
  <c r="P7166" i="7"/>
  <c r="P7167" i="7"/>
  <c r="P7168" i="7"/>
  <c r="P7169" i="7"/>
  <c r="P7170" i="7"/>
  <c r="P7171" i="7"/>
  <c r="P7172" i="7"/>
  <c r="P7173" i="7"/>
  <c r="P7174" i="7"/>
  <c r="P7175" i="7"/>
  <c r="P7176" i="7"/>
  <c r="P7177" i="7"/>
  <c r="P7178" i="7"/>
  <c r="P7179" i="7"/>
  <c r="P7180" i="7"/>
  <c r="P7181" i="7"/>
  <c r="P7182" i="7"/>
  <c r="P7183" i="7"/>
  <c r="P7184" i="7"/>
  <c r="P7185" i="7"/>
  <c r="P7186" i="7"/>
  <c r="P7187" i="7"/>
  <c r="P7188" i="7"/>
  <c r="P7189" i="7"/>
  <c r="P7190" i="7"/>
  <c r="P7191" i="7"/>
  <c r="P7192" i="7"/>
  <c r="P7193" i="7"/>
  <c r="P7194" i="7"/>
  <c r="P7195" i="7"/>
  <c r="P7196" i="7"/>
  <c r="P7197" i="7"/>
  <c r="P7198" i="7"/>
  <c r="P7199" i="7"/>
  <c r="P7200" i="7"/>
  <c r="P7201" i="7"/>
  <c r="P7202" i="7"/>
  <c r="P7203" i="7"/>
  <c r="P7204" i="7"/>
  <c r="P7205" i="7"/>
  <c r="P7206" i="7"/>
  <c r="P7207" i="7"/>
  <c r="P7208" i="7"/>
  <c r="P7209" i="7"/>
  <c r="P7210" i="7"/>
  <c r="P7211" i="7"/>
  <c r="P7212" i="7"/>
  <c r="P7213" i="7"/>
  <c r="P7214" i="7"/>
  <c r="P7215" i="7"/>
  <c r="P7216" i="7"/>
  <c r="P7217" i="7"/>
  <c r="P7218" i="7"/>
  <c r="P7219" i="7"/>
  <c r="P7220" i="7"/>
  <c r="P7221" i="7"/>
  <c r="P7222" i="7"/>
  <c r="P7223" i="7"/>
  <c r="P7224" i="7"/>
  <c r="P7225" i="7"/>
  <c r="P7226" i="7"/>
  <c r="P7227" i="7"/>
  <c r="P7228" i="7"/>
  <c r="P7229" i="7"/>
  <c r="P7230" i="7"/>
  <c r="P7231" i="7"/>
  <c r="P7232" i="7"/>
  <c r="P7233" i="7"/>
  <c r="P7234" i="7"/>
  <c r="P7235" i="7"/>
  <c r="P7236" i="7"/>
  <c r="P7237" i="7"/>
  <c r="P7238" i="7"/>
  <c r="P7239" i="7"/>
  <c r="P7240" i="7"/>
  <c r="P7241" i="7"/>
  <c r="P7242" i="7"/>
  <c r="P7243" i="7"/>
  <c r="P7244" i="7"/>
  <c r="P7245" i="7"/>
  <c r="P7246" i="7"/>
  <c r="P7247" i="7"/>
  <c r="P7248" i="7"/>
  <c r="P7249" i="7"/>
  <c r="P7250" i="7"/>
  <c r="P7251" i="7"/>
  <c r="P7252" i="7"/>
  <c r="P7253" i="7"/>
  <c r="P7254" i="7"/>
  <c r="P7255" i="7"/>
  <c r="P7256" i="7"/>
  <c r="P7257" i="7"/>
  <c r="P7258" i="7"/>
  <c r="P7259" i="7"/>
  <c r="P7260" i="7"/>
  <c r="P7261" i="7"/>
  <c r="P7262" i="7"/>
  <c r="P7263" i="7"/>
  <c r="P7264" i="7"/>
  <c r="P7265" i="7"/>
  <c r="P7266" i="7"/>
  <c r="P7267" i="7"/>
  <c r="P7268" i="7"/>
  <c r="P7269" i="7"/>
  <c r="P7270" i="7"/>
  <c r="P7271" i="7"/>
  <c r="P7272" i="7"/>
  <c r="P7273" i="7"/>
  <c r="P7274" i="7"/>
  <c r="P7275" i="7"/>
  <c r="P7276" i="7"/>
  <c r="P7277" i="7"/>
  <c r="P7278" i="7"/>
  <c r="P7279" i="7"/>
  <c r="P7280" i="7"/>
  <c r="P7281" i="7"/>
  <c r="P7282" i="7"/>
  <c r="P7283" i="7"/>
  <c r="P7284" i="7"/>
  <c r="P7285" i="7"/>
  <c r="P7286" i="7"/>
  <c r="P7287" i="7"/>
  <c r="P7288" i="7"/>
  <c r="P7289" i="7"/>
  <c r="P7290" i="7"/>
  <c r="P7291" i="7"/>
  <c r="P7292" i="7"/>
  <c r="P7293" i="7"/>
  <c r="P7294" i="7"/>
  <c r="P7295" i="7"/>
  <c r="P7296" i="7"/>
  <c r="P7297" i="7"/>
  <c r="P7298" i="7"/>
  <c r="P7299" i="7"/>
  <c r="P7300" i="7"/>
  <c r="P7301" i="7"/>
  <c r="P7302" i="7"/>
  <c r="P7303" i="7"/>
  <c r="P7304" i="7"/>
  <c r="P7305" i="7"/>
  <c r="P7306" i="7"/>
  <c r="P7307" i="7"/>
  <c r="P7308" i="7"/>
  <c r="P7309" i="7"/>
  <c r="P7310" i="7"/>
  <c r="P7311" i="7"/>
  <c r="P7312" i="7"/>
  <c r="P7313" i="7"/>
  <c r="P7314" i="7"/>
  <c r="P7315" i="7"/>
  <c r="P7316" i="7"/>
  <c r="P7317" i="7"/>
  <c r="P7318" i="7"/>
  <c r="P7319" i="7"/>
  <c r="P7320" i="7"/>
  <c r="P7321" i="7"/>
  <c r="P7322" i="7"/>
  <c r="P7323" i="7"/>
  <c r="P7324" i="7"/>
  <c r="P7325" i="7"/>
  <c r="P7329" i="7"/>
  <c r="P7330" i="7"/>
  <c r="P7331" i="7"/>
  <c r="P7332" i="7"/>
  <c r="P7333" i="7"/>
  <c r="P7334" i="7"/>
  <c r="P7335" i="7"/>
  <c r="P7336" i="7"/>
  <c r="P7337" i="7"/>
  <c r="P7338" i="7"/>
  <c r="P7339" i="7"/>
  <c r="P7340" i="7"/>
  <c r="P7341" i="7"/>
  <c r="P7342" i="7"/>
  <c r="P7343" i="7"/>
  <c r="P7344" i="7"/>
  <c r="P7345" i="7"/>
  <c r="P7346" i="7"/>
  <c r="P7347" i="7"/>
  <c r="P7348" i="7"/>
  <c r="P7349" i="7"/>
  <c r="P7350" i="7"/>
  <c r="P7351" i="7"/>
  <c r="P7352" i="7"/>
  <c r="P7353" i="7"/>
  <c r="P7354" i="7"/>
  <c r="P7355" i="7"/>
  <c r="P7356" i="7"/>
  <c r="P7357" i="7"/>
  <c r="P7358" i="7"/>
  <c r="P7359" i="7"/>
  <c r="P7360" i="7"/>
  <c r="P7361" i="7"/>
  <c r="P7362" i="7"/>
  <c r="P7363" i="7"/>
  <c r="P7364" i="7"/>
  <c r="P7365" i="7"/>
  <c r="P7366" i="7"/>
  <c r="P7367" i="7"/>
  <c r="P7368" i="7"/>
  <c r="P7369" i="7"/>
  <c r="P7370" i="7"/>
  <c r="P7371" i="7"/>
  <c r="P7372" i="7"/>
  <c r="P7373" i="7"/>
  <c r="P7374" i="7"/>
  <c r="P7375" i="7"/>
  <c r="P7376" i="7"/>
  <c r="P7377" i="7"/>
  <c r="P7378" i="7"/>
  <c r="P7379" i="7"/>
  <c r="P7380" i="7"/>
  <c r="P7381" i="7"/>
  <c r="P7382" i="7"/>
  <c r="P7383" i="7"/>
  <c r="P7384" i="7"/>
  <c r="P7385" i="7"/>
  <c r="P7386" i="7"/>
  <c r="P7387" i="7"/>
  <c r="P7388" i="7"/>
  <c r="P7389" i="7"/>
  <c r="P7390" i="7"/>
  <c r="P7391" i="7"/>
  <c r="P7392" i="7"/>
  <c r="P7393" i="7"/>
  <c r="P7394" i="7"/>
  <c r="P7395" i="7"/>
  <c r="P7396" i="7"/>
  <c r="P7397" i="7"/>
  <c r="P7398" i="7"/>
  <c r="P7399" i="7"/>
  <c r="P7400" i="7"/>
  <c r="P7401" i="7"/>
  <c r="P7402" i="7"/>
  <c r="P7403" i="7"/>
  <c r="P7404" i="7"/>
  <c r="P7405" i="7"/>
  <c r="P7406" i="7"/>
  <c r="P7407" i="7"/>
  <c r="P7408" i="7"/>
  <c r="P7409" i="7"/>
  <c r="P7410" i="7"/>
  <c r="P7411" i="7"/>
  <c r="P7412" i="7"/>
  <c r="P7413" i="7"/>
  <c r="P7414" i="7"/>
  <c r="P7415" i="7"/>
  <c r="P7416" i="7"/>
  <c r="P7417" i="7"/>
  <c r="P7418" i="7"/>
  <c r="P7419" i="7"/>
  <c r="P7420" i="7"/>
  <c r="P7421" i="7"/>
  <c r="P7422" i="7"/>
  <c r="P7423" i="7"/>
  <c r="P7424" i="7"/>
  <c r="P7425" i="7"/>
  <c r="P7426" i="7"/>
  <c r="P7427" i="7"/>
  <c r="P7428" i="7"/>
  <c r="P7429" i="7"/>
  <c r="P7430" i="7"/>
  <c r="P7431" i="7"/>
  <c r="P7432" i="7"/>
  <c r="P7433" i="7"/>
  <c r="P7434" i="7"/>
  <c r="P7435" i="7"/>
  <c r="P7436" i="7"/>
  <c r="P7437" i="7"/>
  <c r="P7438" i="7"/>
  <c r="P7439" i="7"/>
  <c r="P7440" i="7"/>
  <c r="P7441" i="7"/>
  <c r="P7442" i="7"/>
  <c r="P7443" i="7"/>
  <c r="P7444" i="7"/>
  <c r="P7445" i="7"/>
  <c r="P7446" i="7"/>
  <c r="P7447" i="7"/>
  <c r="P7448" i="7"/>
  <c r="P7449" i="7"/>
  <c r="P7450" i="7"/>
  <c r="P7451" i="7"/>
  <c r="P7452" i="7"/>
  <c r="P7453" i="7"/>
  <c r="P7454" i="7"/>
  <c r="P7455" i="7"/>
  <c r="P7456" i="7"/>
  <c r="P7457" i="7"/>
  <c r="P7458" i="7"/>
  <c r="P7459" i="7"/>
  <c r="P7460" i="7"/>
  <c r="P7461" i="7"/>
  <c r="P7462" i="7"/>
  <c r="P7464" i="7"/>
  <c r="P7465" i="7"/>
  <c r="P7466" i="7"/>
  <c r="P7467" i="7"/>
  <c r="P7468" i="7"/>
  <c r="P7469" i="7"/>
  <c r="P7470" i="7"/>
  <c r="P7471" i="7"/>
  <c r="P7472" i="7"/>
  <c r="P7473" i="7"/>
  <c r="P7474" i="7"/>
  <c r="P7475" i="7"/>
  <c r="P7476" i="7"/>
  <c r="P7477" i="7"/>
  <c r="P7478" i="7"/>
  <c r="P7479" i="7"/>
  <c r="P7480" i="7"/>
  <c r="P7481" i="7"/>
  <c r="P7482" i="7"/>
  <c r="P7483" i="7"/>
  <c r="P7484" i="7"/>
  <c r="P7485" i="7"/>
  <c r="P7486" i="7"/>
  <c r="P7487" i="7"/>
  <c r="P7488" i="7"/>
  <c r="P7489" i="7"/>
  <c r="P7490" i="7"/>
  <c r="P7491" i="7"/>
  <c r="P7492" i="7"/>
  <c r="P7493" i="7"/>
  <c r="P7494" i="7"/>
  <c r="P7495" i="7"/>
  <c r="P7496" i="7"/>
  <c r="P7497" i="7"/>
  <c r="P7498" i="7"/>
  <c r="P7499" i="7"/>
  <c r="P7500" i="7"/>
  <c r="P7501" i="7"/>
  <c r="P7502" i="7"/>
  <c r="P7503" i="7"/>
  <c r="P7504" i="7"/>
  <c r="P7505" i="7"/>
  <c r="P7506" i="7"/>
  <c r="P7507" i="7"/>
  <c r="P7508" i="7"/>
  <c r="P7509" i="7"/>
  <c r="P7510" i="7"/>
  <c r="P7511" i="7"/>
  <c r="P7512" i="7"/>
  <c r="P7513" i="7"/>
  <c r="P7514" i="7"/>
  <c r="P7515" i="7"/>
  <c r="P7516" i="7"/>
  <c r="P7517" i="7"/>
  <c r="P7518" i="7"/>
  <c r="P7519" i="7"/>
  <c r="P7520" i="7"/>
  <c r="P7521" i="7"/>
  <c r="P7522" i="7"/>
  <c r="P7523" i="7"/>
  <c r="P7524" i="7"/>
  <c r="P7525" i="7"/>
  <c r="P7526" i="7"/>
  <c r="P7527" i="7"/>
  <c r="P7528" i="7"/>
  <c r="P7529" i="7"/>
  <c r="P7530" i="7"/>
  <c r="P7531" i="7"/>
  <c r="P7532" i="7"/>
  <c r="P7533" i="7"/>
  <c r="P7534" i="7"/>
  <c r="P7535" i="7"/>
  <c r="P7536" i="7"/>
  <c r="P7537" i="7"/>
  <c r="P7538" i="7"/>
  <c r="P7539" i="7"/>
  <c r="P7540" i="7"/>
  <c r="P7541" i="7"/>
  <c r="P7542" i="7"/>
  <c r="P7543" i="7"/>
  <c r="P7544" i="7"/>
  <c r="P7545" i="7"/>
  <c r="P7546" i="7"/>
  <c r="P7547" i="7"/>
  <c r="P7548" i="7"/>
  <c r="P7549" i="7"/>
  <c r="P7550" i="7"/>
  <c r="P7551" i="7"/>
  <c r="P7552" i="7"/>
  <c r="P7553" i="7"/>
  <c r="P7554" i="7"/>
  <c r="P7555" i="7"/>
  <c r="P7556" i="7"/>
  <c r="P7557" i="7"/>
  <c r="P7558" i="7"/>
  <c r="P7559" i="7"/>
  <c r="P7560" i="7"/>
  <c r="P7561" i="7"/>
  <c r="P7562" i="7"/>
  <c r="P7563" i="7"/>
  <c r="P7564" i="7"/>
  <c r="P7565" i="7"/>
  <c r="P7566" i="7"/>
  <c r="P7567" i="7"/>
  <c r="P7568" i="7"/>
  <c r="P7569" i="7"/>
  <c r="P7570" i="7"/>
  <c r="P7571" i="7"/>
  <c r="P7572" i="7"/>
  <c r="P7573" i="7"/>
  <c r="P7574" i="7"/>
  <c r="P7575" i="7"/>
  <c r="P7576" i="7"/>
  <c r="P7577" i="7"/>
  <c r="P7578" i="7"/>
  <c r="P7579" i="7"/>
  <c r="P7580" i="7"/>
  <c r="P7581" i="7"/>
  <c r="P7582" i="7"/>
  <c r="P7583" i="7"/>
  <c r="P7584" i="7"/>
  <c r="P7585" i="7"/>
  <c r="P7586" i="7"/>
  <c r="P7587" i="7"/>
  <c r="P7588" i="7"/>
  <c r="P7589" i="7"/>
  <c r="P7590" i="7"/>
  <c r="P7591" i="7"/>
  <c r="P7592" i="7"/>
  <c r="P7593" i="7"/>
  <c r="P7594" i="7"/>
  <c r="P7595" i="7"/>
  <c r="P7596" i="7"/>
  <c r="P7597" i="7"/>
  <c r="P7598" i="7"/>
  <c r="P7599" i="7"/>
  <c r="P7600" i="7"/>
  <c r="P7601" i="7"/>
  <c r="P7602" i="7"/>
  <c r="P7603" i="7"/>
  <c r="P7604" i="7"/>
  <c r="P7605" i="7"/>
  <c r="P7606" i="7"/>
  <c r="P7607" i="7"/>
  <c r="P7608" i="7"/>
  <c r="P7609" i="7"/>
  <c r="P7610" i="7"/>
  <c r="P7611" i="7"/>
  <c r="P7612" i="7"/>
  <c r="P7613" i="7"/>
  <c r="P7614" i="7"/>
  <c r="P7615" i="7"/>
  <c r="P7616" i="7"/>
  <c r="P7617" i="7"/>
  <c r="P7618" i="7"/>
  <c r="P7619" i="7"/>
  <c r="P7620" i="7"/>
  <c r="P7621" i="7"/>
  <c r="P7622" i="7"/>
  <c r="P7623" i="7"/>
  <c r="P7624" i="7"/>
  <c r="P7625" i="7"/>
  <c r="P7626" i="7"/>
  <c r="P7627" i="7"/>
  <c r="P7628" i="7"/>
  <c r="P7629" i="7"/>
  <c r="P7630" i="7"/>
  <c r="P7631" i="7"/>
  <c r="P7632" i="7"/>
  <c r="P7633" i="7"/>
  <c r="P7634" i="7"/>
  <c r="P7635" i="7"/>
  <c r="P7636" i="7"/>
  <c r="P7637" i="7"/>
  <c r="P7638" i="7"/>
  <c r="P7639" i="7"/>
  <c r="P7640" i="7"/>
  <c r="P7641" i="7"/>
  <c r="P7642" i="7"/>
  <c r="P7643" i="7"/>
  <c r="P7644" i="7"/>
  <c r="P7645" i="7"/>
  <c r="P7646" i="7"/>
  <c r="P7647" i="7"/>
  <c r="P7648" i="7"/>
  <c r="P7649" i="7"/>
  <c r="P7650" i="7"/>
  <c r="P7651" i="7"/>
  <c r="P7652" i="7"/>
  <c r="P7653" i="7"/>
  <c r="P7654" i="7"/>
  <c r="P7655" i="7"/>
  <c r="P7656" i="7"/>
  <c r="P7657" i="7"/>
  <c r="P7658" i="7"/>
  <c r="P7659" i="7"/>
  <c r="P7660" i="7"/>
  <c r="P7661" i="7"/>
  <c r="P7662" i="7"/>
  <c r="P7663" i="7"/>
  <c r="P7664" i="7"/>
  <c r="P7665" i="7"/>
  <c r="P7666" i="7"/>
  <c r="P7667" i="7"/>
  <c r="P7668" i="7"/>
  <c r="P7669" i="7"/>
  <c r="P7670" i="7"/>
  <c r="P7671" i="7"/>
  <c r="P7672" i="7"/>
  <c r="P7673" i="7"/>
  <c r="P7674" i="7"/>
  <c r="P7675" i="7"/>
  <c r="P7676" i="7"/>
  <c r="P7677" i="7"/>
  <c r="P7678" i="7"/>
  <c r="P7679" i="7"/>
  <c r="P7680" i="7"/>
  <c r="P7681" i="7"/>
  <c r="P7682" i="7"/>
  <c r="P7683" i="7"/>
  <c r="P7684" i="7"/>
  <c r="P7685" i="7"/>
  <c r="P7686" i="7"/>
  <c r="P7687" i="7"/>
  <c r="P7688" i="7"/>
  <c r="P7689" i="7"/>
  <c r="P7690" i="7"/>
  <c r="P7691" i="7"/>
  <c r="P7692" i="7"/>
  <c r="P7693" i="7"/>
  <c r="P7694" i="7"/>
  <c r="P7695" i="7"/>
  <c r="P7696" i="7"/>
  <c r="P7697" i="7"/>
  <c r="P7698" i="7"/>
  <c r="P7699" i="7"/>
  <c r="P7700" i="7"/>
  <c r="P7701" i="7"/>
  <c r="P7702" i="7"/>
  <c r="P7703" i="7"/>
  <c r="P7704" i="7"/>
  <c r="P7705" i="7"/>
  <c r="P7706" i="7"/>
  <c r="P7707" i="7"/>
  <c r="P7708" i="7"/>
  <c r="P7709" i="7"/>
  <c r="P7710" i="7"/>
  <c r="P7711" i="7"/>
  <c r="P7712" i="7"/>
  <c r="P7713" i="7"/>
  <c r="P7714" i="7"/>
  <c r="P7715" i="7"/>
  <c r="P7716" i="7"/>
  <c r="P7717" i="7"/>
  <c r="P7718" i="7"/>
  <c r="P7719" i="7"/>
  <c r="P7720" i="7"/>
  <c r="P7721" i="7"/>
  <c r="P7722" i="7"/>
  <c r="P7723" i="7"/>
  <c r="P7724" i="7"/>
  <c r="P7725" i="7"/>
  <c r="P7726" i="7"/>
  <c r="P7727" i="7"/>
  <c r="P7728" i="7"/>
  <c r="P7729" i="7"/>
  <c r="P7730" i="7"/>
  <c r="P7731" i="7"/>
  <c r="P7732" i="7"/>
  <c r="P7733" i="7"/>
  <c r="P7734" i="7"/>
  <c r="P7735" i="7"/>
  <c r="P7736" i="7"/>
  <c r="P7737" i="7"/>
  <c r="P7738" i="7"/>
  <c r="P7739" i="7"/>
  <c r="P7740" i="7"/>
  <c r="P7741" i="7"/>
  <c r="P7742" i="7"/>
  <c r="P7743" i="7"/>
  <c r="P7744" i="7"/>
  <c r="P7745" i="7"/>
  <c r="P7746" i="7"/>
  <c r="P7747" i="7"/>
  <c r="P7748" i="7"/>
  <c r="P7749" i="7"/>
  <c r="P7750" i="7"/>
  <c r="P7751" i="7"/>
  <c r="P7752" i="7"/>
  <c r="P7753" i="7"/>
  <c r="P7754" i="7"/>
  <c r="P7755" i="7"/>
  <c r="P7756" i="7"/>
  <c r="P7757" i="7"/>
  <c r="P7758" i="7"/>
  <c r="P7759" i="7"/>
  <c r="P7760" i="7"/>
  <c r="P7761" i="7"/>
  <c r="P7762" i="7"/>
  <c r="P7763" i="7"/>
  <c r="P7764" i="7"/>
  <c r="P7765" i="7"/>
  <c r="P7766" i="7"/>
  <c r="P7767" i="7"/>
  <c r="P7768" i="7"/>
  <c r="P7769" i="7"/>
  <c r="P7770" i="7"/>
  <c r="P7771" i="7"/>
  <c r="P7772" i="7"/>
  <c r="P7773" i="7"/>
  <c r="P7774" i="7"/>
  <c r="P7775" i="7"/>
  <c r="P7776" i="7"/>
  <c r="P7777" i="7"/>
  <c r="P7778" i="7"/>
  <c r="P7779" i="7"/>
  <c r="P7780" i="7"/>
  <c r="P7781" i="7"/>
  <c r="P7782" i="7"/>
  <c r="P7783" i="7"/>
  <c r="P7784" i="7"/>
  <c r="P7785" i="7"/>
  <c r="P7786" i="7"/>
  <c r="P7787" i="7"/>
  <c r="P7788" i="7"/>
  <c r="P7789" i="7"/>
  <c r="P7790" i="7"/>
  <c r="P7791" i="7"/>
  <c r="P7792" i="7"/>
  <c r="P7793" i="7"/>
  <c r="P7794" i="7"/>
  <c r="P7795" i="7"/>
  <c r="P7796" i="7"/>
  <c r="P7797" i="7"/>
  <c r="P7798" i="7"/>
  <c r="P7799" i="7"/>
  <c r="P7800" i="7"/>
  <c r="P7801" i="7"/>
  <c r="P7803" i="7"/>
  <c r="P7804" i="7"/>
  <c r="P7805" i="7"/>
  <c r="P7806" i="7"/>
  <c r="P7807" i="7"/>
  <c r="P7808" i="7"/>
  <c r="P7809" i="7"/>
  <c r="P7810" i="7"/>
  <c r="P7811" i="7"/>
  <c r="P7812" i="7"/>
  <c r="P7813" i="7"/>
  <c r="P7814" i="7"/>
  <c r="P7815" i="7"/>
  <c r="P7816" i="7"/>
  <c r="P7817" i="7"/>
  <c r="P7818" i="7"/>
  <c r="P7819" i="7"/>
  <c r="P7820" i="7"/>
  <c r="P7821" i="7"/>
  <c r="P7822" i="7"/>
  <c r="P7823" i="7"/>
  <c r="P7824" i="7"/>
  <c r="P7825" i="7"/>
  <c r="P7826" i="7"/>
  <c r="P7827" i="7"/>
  <c r="P7828" i="7"/>
  <c r="P7829" i="7"/>
  <c r="P7830" i="7"/>
  <c r="P7831" i="7"/>
  <c r="P7832" i="7"/>
  <c r="P7833" i="7"/>
  <c r="P7834" i="7"/>
  <c r="P7835" i="7"/>
  <c r="P7836" i="7"/>
  <c r="P7837" i="7"/>
  <c r="P7838" i="7"/>
  <c r="P7839" i="7"/>
  <c r="P7840" i="7"/>
  <c r="P7841" i="7"/>
  <c r="P7842" i="7"/>
  <c r="P7843" i="7"/>
  <c r="P7844" i="7"/>
  <c r="P7845" i="7"/>
  <c r="P7846" i="7"/>
  <c r="P7847" i="7"/>
  <c r="P7848" i="7"/>
  <c r="P7849" i="7"/>
  <c r="P7850" i="7"/>
  <c r="P7851" i="7"/>
  <c r="P7852" i="7"/>
  <c r="P7853" i="7"/>
  <c r="P7854" i="7"/>
  <c r="P7855" i="7"/>
  <c r="P7856" i="7"/>
  <c r="P7857" i="7"/>
  <c r="P7858" i="7"/>
  <c r="P7859" i="7"/>
  <c r="P7860" i="7"/>
  <c r="P7861" i="7"/>
  <c r="P7862" i="7"/>
  <c r="P7863" i="7"/>
  <c r="P7864" i="7"/>
  <c r="P7865" i="7"/>
  <c r="P7866" i="7"/>
  <c r="P7867" i="7"/>
  <c r="P7868" i="7"/>
  <c r="P7869" i="7"/>
  <c r="P7870" i="7"/>
  <c r="P7871" i="7"/>
  <c r="P7872" i="7"/>
  <c r="P7873" i="7"/>
  <c r="P7874" i="7"/>
  <c r="P7875" i="7"/>
  <c r="P7876" i="7"/>
  <c r="P7877" i="7"/>
  <c r="P7878" i="7"/>
  <c r="P7879" i="7"/>
  <c r="P7880" i="7"/>
  <c r="P7881" i="7"/>
  <c r="P7882" i="7"/>
  <c r="P7884" i="7"/>
  <c r="P7885" i="7"/>
  <c r="P7886" i="7"/>
  <c r="P7887" i="7"/>
  <c r="P7888" i="7"/>
  <c r="P7889" i="7"/>
  <c r="P7890" i="7"/>
  <c r="P7891" i="7"/>
  <c r="P7892" i="7"/>
  <c r="P7893" i="7"/>
  <c r="P7894" i="7"/>
  <c r="P7895" i="7"/>
  <c r="P7896" i="7"/>
  <c r="P7897" i="7"/>
  <c r="P7898" i="7"/>
  <c r="P7899" i="7"/>
  <c r="P7900" i="7"/>
  <c r="P7901" i="7"/>
  <c r="P7902" i="7"/>
  <c r="P7903" i="7"/>
  <c r="P7904" i="7"/>
  <c r="P7905" i="7"/>
  <c r="P7906" i="7"/>
  <c r="P7907" i="7"/>
  <c r="P7908" i="7"/>
  <c r="P7909" i="7"/>
  <c r="P7910" i="7"/>
  <c r="P7911" i="7"/>
  <c r="P7912" i="7"/>
  <c r="P7913" i="7"/>
  <c r="P7914" i="7"/>
  <c r="P7915" i="7"/>
  <c r="P7916" i="7"/>
  <c r="P7917" i="7"/>
  <c r="P7918" i="7"/>
  <c r="P7919" i="7"/>
  <c r="P7920" i="7"/>
  <c r="P7921" i="7"/>
  <c r="P7922" i="7"/>
  <c r="P7923" i="7"/>
  <c r="P7924" i="7"/>
  <c r="P7925" i="7"/>
  <c r="P7926" i="7"/>
  <c r="P7927" i="7"/>
  <c r="P7928" i="7"/>
  <c r="P7929" i="7"/>
  <c r="P7930" i="7"/>
  <c r="P7931" i="7"/>
  <c r="P7932" i="7"/>
  <c r="P7933" i="7"/>
  <c r="P7934" i="7"/>
  <c r="P7935" i="7"/>
  <c r="P7936" i="7"/>
  <c r="P7937" i="7"/>
  <c r="P7938" i="7"/>
  <c r="P7939" i="7"/>
  <c r="P7940" i="7"/>
  <c r="P7941" i="7"/>
  <c r="P7942" i="7"/>
  <c r="P7943" i="7"/>
  <c r="P7944" i="7"/>
  <c r="P7945" i="7"/>
  <c r="P7946" i="7"/>
  <c r="P7947" i="7"/>
  <c r="P7948" i="7"/>
  <c r="P7949" i="7"/>
  <c r="P7950" i="7"/>
  <c r="P7951" i="7"/>
  <c r="P7952" i="7"/>
  <c r="P7953" i="7"/>
  <c r="P7954" i="7"/>
  <c r="P7955" i="7"/>
  <c r="P7956" i="7"/>
  <c r="P7957" i="7"/>
  <c r="P7958" i="7"/>
  <c r="P7959" i="7"/>
  <c r="P7960" i="7"/>
  <c r="P7961" i="7"/>
  <c r="P7962" i="7"/>
  <c r="P7963" i="7"/>
  <c r="P7964" i="7"/>
  <c r="P7965" i="7"/>
  <c r="P7966" i="7"/>
  <c r="P7967" i="7"/>
  <c r="P7968" i="7"/>
  <c r="P7969" i="7"/>
  <c r="P7970" i="7"/>
  <c r="P7971" i="7"/>
  <c r="P7972" i="7"/>
  <c r="P7973" i="7"/>
  <c r="P7974" i="7"/>
  <c r="P7975" i="7"/>
  <c r="P7976" i="7"/>
  <c r="P7977" i="7"/>
  <c r="P7978" i="7"/>
  <c r="P7979" i="7"/>
  <c r="P7980" i="7"/>
  <c r="P7981" i="7"/>
  <c r="P7982" i="7"/>
  <c r="P7983" i="7"/>
  <c r="P7984" i="7"/>
  <c r="P7985" i="7"/>
  <c r="P7986" i="7"/>
  <c r="P7987" i="7"/>
  <c r="P7988" i="7"/>
  <c r="P7989" i="7"/>
  <c r="P7990" i="7"/>
  <c r="P7991" i="7"/>
  <c r="P7992" i="7"/>
  <c r="P7993" i="7"/>
  <c r="P7994" i="7"/>
  <c r="P7995" i="7"/>
  <c r="P7996" i="7"/>
  <c r="P7997" i="7"/>
  <c r="P7998" i="7"/>
  <c r="P7999" i="7"/>
  <c r="P8000" i="7"/>
  <c r="P8001" i="7"/>
  <c r="P8002" i="7"/>
  <c r="P8003" i="7"/>
  <c r="P8004" i="7"/>
  <c r="P8005" i="7"/>
  <c r="P8006" i="7"/>
  <c r="P8007" i="7"/>
  <c r="P8008" i="7"/>
  <c r="P8009" i="7"/>
  <c r="P8010" i="7"/>
  <c r="P8011" i="7"/>
  <c r="P8012" i="7"/>
  <c r="P8013" i="7"/>
  <c r="P8014" i="7"/>
  <c r="P8015" i="7"/>
  <c r="P8016" i="7"/>
  <c r="P8017" i="7"/>
  <c r="P8018" i="7"/>
  <c r="P8019" i="7"/>
  <c r="P8020" i="7"/>
  <c r="P8021" i="7"/>
  <c r="P8022" i="7"/>
  <c r="P8023" i="7"/>
  <c r="P8024" i="7"/>
  <c r="P8025" i="7"/>
  <c r="P8026" i="7"/>
  <c r="P8027" i="7"/>
  <c r="P8028" i="7"/>
  <c r="P8029" i="7"/>
  <c r="P8030" i="7"/>
  <c r="P8031" i="7"/>
  <c r="P8032" i="7"/>
  <c r="P8033" i="7"/>
  <c r="P8034" i="7"/>
  <c r="P8035" i="7"/>
  <c r="P8036" i="7"/>
  <c r="P8037" i="7"/>
  <c r="P8038" i="7"/>
  <c r="P8039" i="7"/>
  <c r="P8040" i="7"/>
  <c r="P8041" i="7"/>
  <c r="P8042" i="7"/>
  <c r="P8043" i="7"/>
  <c r="P8044" i="7"/>
  <c r="P8045" i="7"/>
  <c r="P8046" i="7"/>
  <c r="P8047" i="7"/>
  <c r="P8048" i="7"/>
  <c r="P8049" i="7"/>
  <c r="P8050" i="7"/>
  <c r="P8051" i="7"/>
  <c r="P8052" i="7"/>
  <c r="P8053" i="7"/>
  <c r="P8054" i="7"/>
  <c r="P8055" i="7"/>
  <c r="P8056" i="7"/>
  <c r="P8057" i="7"/>
  <c r="P8058" i="7"/>
  <c r="P8059" i="7"/>
  <c r="P8060" i="7"/>
  <c r="P8061" i="7"/>
  <c r="P8062" i="7"/>
  <c r="P8063" i="7"/>
  <c r="P8064" i="7"/>
  <c r="P8065" i="7"/>
  <c r="P8066" i="7"/>
  <c r="P8067" i="7"/>
  <c r="P8068" i="7"/>
  <c r="P8069" i="7"/>
  <c r="P8070" i="7"/>
  <c r="P8071" i="7"/>
  <c r="P8072" i="7"/>
  <c r="P8073" i="7"/>
  <c r="P8074" i="7"/>
  <c r="P8075" i="7"/>
  <c r="P8076" i="7"/>
  <c r="P8077" i="7"/>
  <c r="P8078" i="7"/>
  <c r="P8079" i="7"/>
  <c r="P8080" i="7"/>
  <c r="P8081" i="7"/>
  <c r="P8086" i="7"/>
  <c r="P8087" i="7"/>
  <c r="P8088" i="7"/>
  <c r="P8090" i="7"/>
  <c r="P8091" i="7"/>
  <c r="P8092" i="7"/>
  <c r="P8093" i="7"/>
  <c r="P8094" i="7"/>
  <c r="P8095" i="7"/>
  <c r="P8096" i="7"/>
  <c r="P8097" i="7"/>
  <c r="P8098" i="7"/>
  <c r="P8099" i="7"/>
  <c r="P8100" i="7"/>
  <c r="P8101" i="7"/>
  <c r="P8102" i="7"/>
  <c r="P8103" i="7"/>
  <c r="P8104" i="7"/>
  <c r="P8105" i="7"/>
  <c r="P8106" i="7"/>
  <c r="P8107" i="7"/>
  <c r="P8108" i="7"/>
  <c r="P8109" i="7"/>
  <c r="P8110" i="7"/>
  <c r="P8111" i="7"/>
  <c r="P8112" i="7"/>
  <c r="P8113" i="7"/>
  <c r="P8114" i="7"/>
  <c r="P8115" i="7"/>
  <c r="P8116" i="7"/>
  <c r="P8117" i="7"/>
  <c r="P8118" i="7"/>
  <c r="P8119" i="7"/>
  <c r="P8120" i="7"/>
  <c r="P8121" i="7"/>
  <c r="P8122" i="7"/>
  <c r="P8123" i="7"/>
  <c r="P8124" i="7"/>
  <c r="P8125" i="7"/>
  <c r="P8130" i="7"/>
  <c r="P8131" i="7"/>
  <c r="P8132" i="7"/>
  <c r="P8133" i="7"/>
  <c r="P8134" i="7"/>
  <c r="P8135" i="7"/>
  <c r="P8136" i="7"/>
  <c r="P8137" i="7"/>
  <c r="P8138" i="7"/>
  <c r="P8139" i="7"/>
  <c r="P8140" i="7"/>
  <c r="P8141" i="7"/>
  <c r="P8142" i="7"/>
  <c r="P8143" i="7"/>
  <c r="P8144" i="7"/>
  <c r="P8145" i="7"/>
  <c r="P8146" i="7"/>
  <c r="P8147" i="7"/>
  <c r="P8148" i="7"/>
  <c r="P8149" i="7"/>
  <c r="P8150" i="7"/>
  <c r="P8151" i="7"/>
  <c r="P8152" i="7"/>
  <c r="P8153" i="7"/>
  <c r="P8154" i="7"/>
  <c r="P8155" i="7"/>
  <c r="P8156" i="7"/>
  <c r="P8157" i="7"/>
  <c r="P8158" i="7"/>
  <c r="P8159" i="7"/>
  <c r="P8160" i="7"/>
  <c r="P8161" i="7"/>
  <c r="P8162" i="7"/>
  <c r="P8163" i="7"/>
  <c r="P8164" i="7"/>
  <c r="P8165" i="7"/>
  <c r="P8166" i="7"/>
  <c r="P8167" i="7"/>
  <c r="P8168" i="7"/>
  <c r="P8169" i="7"/>
  <c r="P8170" i="7"/>
  <c r="P8171" i="7"/>
  <c r="P8172" i="7"/>
  <c r="P8173" i="7"/>
  <c r="P8174" i="7"/>
  <c r="P8175" i="7"/>
  <c r="P8176" i="7"/>
  <c r="P8177" i="7"/>
  <c r="P8178" i="7"/>
  <c r="P8179" i="7"/>
  <c r="P8180" i="7"/>
  <c r="P8181" i="7"/>
  <c r="P8182" i="7"/>
  <c r="P8183" i="7"/>
  <c r="P8184" i="7"/>
  <c r="P8185" i="7"/>
  <c r="P8186" i="7"/>
  <c r="P8187" i="7"/>
  <c r="P8188" i="7"/>
  <c r="P8189" i="7"/>
  <c r="P8190" i="7"/>
  <c r="P8191" i="7"/>
  <c r="P8192" i="7"/>
  <c r="P8193" i="7"/>
  <c r="P8194" i="7"/>
  <c r="P8195" i="7"/>
  <c r="P8196" i="7"/>
  <c r="P8197" i="7"/>
  <c r="P8198" i="7"/>
  <c r="P8199" i="7"/>
  <c r="P8200" i="7"/>
  <c r="P8201" i="7"/>
  <c r="P8202" i="7"/>
  <c r="P8203" i="7"/>
  <c r="P8204" i="7"/>
  <c r="P8205" i="7"/>
  <c r="P8206" i="7"/>
  <c r="P8207" i="7"/>
  <c r="P8208" i="7"/>
  <c r="P8209" i="7"/>
  <c r="P8210" i="7"/>
  <c r="P8211" i="7"/>
  <c r="P8212" i="7"/>
  <c r="P8213" i="7"/>
  <c r="P8214" i="7"/>
  <c r="P8215" i="7"/>
  <c r="P8216" i="7"/>
  <c r="P8217" i="7"/>
  <c r="P8218" i="7"/>
  <c r="P8219" i="7"/>
  <c r="P8220" i="7"/>
  <c r="P8221" i="7"/>
  <c r="P8222" i="7"/>
  <c r="P8223" i="7"/>
  <c r="P8224" i="7"/>
  <c r="P8225" i="7"/>
  <c r="P8226" i="7"/>
  <c r="P8227" i="7"/>
  <c r="P8228" i="7"/>
  <c r="P8229" i="7"/>
  <c r="P8230" i="7"/>
  <c r="P8231" i="7"/>
  <c r="P8232" i="7"/>
  <c r="P8233" i="7"/>
  <c r="P8234" i="7"/>
  <c r="P8235" i="7"/>
  <c r="P8236" i="7"/>
  <c r="P8237" i="7"/>
  <c r="P8238" i="7"/>
  <c r="P8239" i="7"/>
  <c r="P8240" i="7"/>
  <c r="P8241" i="7"/>
  <c r="P8242" i="7"/>
  <c r="P8243" i="7"/>
  <c r="P8244" i="7"/>
  <c r="P8245" i="7"/>
  <c r="P8246" i="7"/>
  <c r="P8247" i="7"/>
  <c r="P8248" i="7"/>
  <c r="P8249" i="7"/>
  <c r="P8250" i="7"/>
  <c r="P8251" i="7"/>
  <c r="P8252" i="7"/>
  <c r="P8253" i="7"/>
  <c r="P8254" i="7"/>
  <c r="P8255" i="7"/>
  <c r="P8256" i="7"/>
  <c r="P8257" i="7"/>
  <c r="P8258" i="7"/>
  <c r="P8259" i="7"/>
  <c r="P8260" i="7"/>
  <c r="P8261" i="7"/>
  <c r="P8262" i="7"/>
  <c r="P8263" i="7"/>
  <c r="P8264" i="7"/>
  <c r="P8265" i="7"/>
  <c r="P8266" i="7"/>
  <c r="P8267" i="7"/>
  <c r="P8268" i="7"/>
  <c r="P8269" i="7"/>
  <c r="P8270" i="7"/>
  <c r="P8271" i="7"/>
  <c r="P8272" i="7"/>
  <c r="P8273" i="7"/>
  <c r="P8274" i="7"/>
  <c r="P8275" i="7"/>
  <c r="P8276" i="7"/>
  <c r="P8277" i="7"/>
  <c r="P8278" i="7"/>
  <c r="P8279" i="7"/>
  <c r="P8280" i="7"/>
  <c r="P8281" i="7"/>
  <c r="P8282" i="7"/>
  <c r="P8283" i="7"/>
  <c r="P8284" i="7"/>
  <c r="P8285" i="7"/>
  <c r="P8286" i="7"/>
  <c r="P8287" i="7"/>
  <c r="P8288" i="7"/>
  <c r="P8289" i="7"/>
  <c r="P8290" i="7"/>
  <c r="P8291" i="7"/>
  <c r="P8292" i="7"/>
  <c r="P8293" i="7"/>
  <c r="P8294" i="7"/>
  <c r="P8295" i="7"/>
  <c r="P8296" i="7"/>
  <c r="P8297" i="7"/>
  <c r="P8298" i="7"/>
  <c r="P8299" i="7"/>
  <c r="P8300" i="7"/>
  <c r="P8301" i="7"/>
  <c r="P8302" i="7"/>
  <c r="P8303" i="7"/>
  <c r="P8304" i="7"/>
  <c r="P8305" i="7"/>
  <c r="P8306" i="7"/>
  <c r="P8307" i="7"/>
  <c r="P8308" i="7"/>
  <c r="P8309" i="7"/>
  <c r="P8310" i="7"/>
  <c r="P8311" i="7"/>
  <c r="P8312" i="7"/>
  <c r="P8313" i="7"/>
  <c r="P8314" i="7"/>
  <c r="P8315" i="7"/>
  <c r="P8316" i="7"/>
  <c r="P8317" i="7"/>
  <c r="P8318" i="7"/>
  <c r="P8319" i="7"/>
  <c r="P8320" i="7"/>
  <c r="P8321" i="7"/>
  <c r="P8322" i="7"/>
  <c r="P8323" i="7"/>
  <c r="P8324" i="7"/>
  <c r="P8325" i="7"/>
  <c r="P8326" i="7"/>
  <c r="P8327" i="7"/>
  <c r="P8328" i="7"/>
  <c r="P8329" i="7"/>
  <c r="P8330" i="7"/>
  <c r="P8331" i="7"/>
  <c r="P8332" i="7"/>
  <c r="P8333" i="7"/>
  <c r="P8334" i="7"/>
  <c r="P8335" i="7"/>
  <c r="P8336" i="7"/>
  <c r="P8337" i="7"/>
  <c r="P8338" i="7"/>
  <c r="P8339" i="7"/>
  <c r="P8340" i="7"/>
  <c r="P8341" i="7"/>
  <c r="P8342" i="7"/>
  <c r="P8343" i="7"/>
  <c r="P8344" i="7"/>
  <c r="P8345" i="7"/>
  <c r="P8346" i="7"/>
  <c r="P8347" i="7"/>
  <c r="P8348" i="7"/>
  <c r="P8349" i="7"/>
  <c r="P8350" i="7"/>
  <c r="P8351" i="7"/>
  <c r="P8352" i="7"/>
  <c r="P8353" i="7"/>
  <c r="P8354" i="7"/>
  <c r="P8355" i="7"/>
  <c r="P8356" i="7"/>
  <c r="P8357" i="7"/>
  <c r="P8358" i="7"/>
  <c r="P8359" i="7"/>
  <c r="P8360" i="7"/>
  <c r="P8361" i="7"/>
  <c r="P8362" i="7"/>
  <c r="P8363" i="7"/>
  <c r="P8364" i="7"/>
  <c r="P8365" i="7"/>
  <c r="P8366" i="7"/>
  <c r="P8367" i="7"/>
  <c r="P8368" i="7"/>
  <c r="P8369" i="7"/>
  <c r="P8370" i="7"/>
  <c r="P8371" i="7"/>
  <c r="P8372" i="7"/>
  <c r="P8373" i="7"/>
  <c r="P8374" i="7"/>
  <c r="P8375" i="7"/>
  <c r="P8376" i="7"/>
  <c r="P8377" i="7"/>
  <c r="P8378" i="7"/>
  <c r="P8379" i="7"/>
  <c r="P8380" i="7"/>
  <c r="P8381" i="7"/>
  <c r="P8382" i="7"/>
  <c r="P8383" i="7"/>
  <c r="P8384" i="7"/>
  <c r="P8385" i="7"/>
  <c r="P8386" i="7"/>
  <c r="P8387" i="7"/>
  <c r="P8388" i="7"/>
  <c r="P8389" i="7"/>
  <c r="P8390" i="7"/>
  <c r="P8391" i="7"/>
  <c r="P8392" i="7"/>
  <c r="P8393" i="7"/>
  <c r="P8394" i="7"/>
  <c r="P8395" i="7"/>
  <c r="P8396" i="7"/>
  <c r="P8397" i="7"/>
  <c r="P8398" i="7"/>
  <c r="P8399" i="7"/>
  <c r="P8400" i="7"/>
  <c r="P8401" i="7"/>
  <c r="P8402" i="7"/>
  <c r="P8403" i="7"/>
  <c r="P8404" i="7"/>
  <c r="P8405" i="7"/>
  <c r="P8406" i="7"/>
  <c r="P8407" i="7"/>
  <c r="P8408" i="7"/>
  <c r="P8409" i="7"/>
  <c r="P8410" i="7"/>
  <c r="P8411" i="7"/>
  <c r="P8412" i="7"/>
  <c r="P8413" i="7"/>
  <c r="P8414" i="7"/>
  <c r="P8415" i="7"/>
  <c r="P8416" i="7"/>
  <c r="P8417" i="7"/>
  <c r="P8418" i="7"/>
  <c r="P8419" i="7"/>
  <c r="P8420" i="7"/>
  <c r="P8421" i="7"/>
  <c r="P8422" i="7"/>
  <c r="P8423" i="7"/>
  <c r="P8424" i="7"/>
  <c r="P8425" i="7"/>
  <c r="P8426" i="7"/>
  <c r="P8427" i="7"/>
  <c r="P8428" i="7"/>
  <c r="P8429" i="7"/>
  <c r="P8430" i="7"/>
  <c r="P8431" i="7"/>
  <c r="P8432" i="7"/>
  <c r="P8433" i="7"/>
  <c r="P8434" i="7"/>
  <c r="P8435" i="7"/>
  <c r="P8436" i="7"/>
  <c r="P8437" i="7"/>
  <c r="P8438" i="7"/>
  <c r="P8439" i="7"/>
  <c r="P8440" i="7"/>
  <c r="P8441" i="7"/>
  <c r="P8442" i="7"/>
  <c r="P8443" i="7"/>
  <c r="P8444" i="7"/>
  <c r="P8445" i="7"/>
  <c r="P8446" i="7"/>
  <c r="P8447" i="7"/>
  <c r="P8448" i="7"/>
  <c r="P8449" i="7"/>
  <c r="P8450" i="7"/>
  <c r="P8451" i="7"/>
  <c r="P8452" i="7"/>
  <c r="P8453" i="7"/>
  <c r="P8454" i="7"/>
  <c r="P8455" i="7"/>
  <c r="P8456" i="7"/>
  <c r="P8457" i="7"/>
  <c r="P8458" i="7"/>
  <c r="P8459" i="7"/>
  <c r="P8460" i="7"/>
  <c r="P8461" i="7"/>
  <c r="P8462" i="7"/>
  <c r="P8463" i="7"/>
  <c r="P8464" i="7"/>
  <c r="P8465" i="7"/>
  <c r="P8466" i="7"/>
  <c r="P8467" i="7"/>
  <c r="P8468" i="7"/>
  <c r="P8469" i="7"/>
  <c r="P8470" i="7"/>
  <c r="P8471" i="7"/>
  <c r="P8472" i="7"/>
  <c r="P8473" i="7"/>
  <c r="P8474" i="7"/>
  <c r="P8475" i="7"/>
  <c r="P8476" i="7"/>
  <c r="P8477" i="7"/>
  <c r="P8478" i="7"/>
  <c r="P8479" i="7"/>
  <c r="P8480" i="7"/>
  <c r="P8481" i="7"/>
  <c r="P8482" i="7"/>
  <c r="P8483" i="7"/>
  <c r="P8484" i="7"/>
  <c r="P8485" i="7"/>
  <c r="P8486" i="7"/>
  <c r="P8487" i="7"/>
  <c r="P8488" i="7"/>
  <c r="P8489" i="7"/>
  <c r="P8490" i="7"/>
  <c r="P8491" i="7"/>
  <c r="P8492" i="7"/>
  <c r="P8493" i="7"/>
  <c r="P8494" i="7"/>
  <c r="P8495" i="7"/>
  <c r="P8496" i="7"/>
  <c r="P8497" i="7"/>
  <c r="P8498" i="7"/>
  <c r="P8499" i="7"/>
  <c r="P8500" i="7"/>
  <c r="P8501" i="7"/>
  <c r="P8502" i="7"/>
  <c r="P8503" i="7"/>
  <c r="P8504" i="7"/>
  <c r="P8505" i="7"/>
  <c r="P8506" i="7"/>
  <c r="P8507" i="7"/>
  <c r="P8508" i="7"/>
  <c r="P8509" i="7"/>
  <c r="P8510" i="7"/>
  <c r="P8511" i="7"/>
  <c r="P8512" i="7"/>
  <c r="P8513" i="7"/>
  <c r="P8514" i="7"/>
  <c r="P8515" i="7"/>
  <c r="P8516" i="7"/>
  <c r="P8517" i="7"/>
  <c r="P8518" i="7"/>
  <c r="P8519" i="7"/>
  <c r="P8520" i="7"/>
  <c r="P8521" i="7"/>
  <c r="P8522" i="7"/>
  <c r="P8523" i="7"/>
  <c r="P8524" i="7"/>
  <c r="P8525" i="7"/>
  <c r="P8526" i="7"/>
  <c r="P8527" i="7"/>
  <c r="P8528" i="7"/>
  <c r="P8529" i="7"/>
  <c r="P8530" i="7"/>
  <c r="P8531" i="7"/>
  <c r="P8532" i="7"/>
  <c r="P8533" i="7"/>
  <c r="P8534" i="7"/>
  <c r="P8535" i="7"/>
  <c r="P8536" i="7"/>
  <c r="P8537" i="7"/>
  <c r="P8538" i="7"/>
  <c r="P8539" i="7"/>
  <c r="P8540" i="7"/>
  <c r="P8541" i="7"/>
  <c r="P8542" i="7"/>
  <c r="P8543" i="7"/>
  <c r="P8544" i="7"/>
  <c r="P8545" i="7"/>
  <c r="P8546" i="7"/>
  <c r="P8547" i="7"/>
  <c r="P8548" i="7"/>
  <c r="P8549" i="7"/>
  <c r="P8550" i="7"/>
  <c r="P8551" i="7"/>
  <c r="P8552" i="7"/>
  <c r="P8553" i="7"/>
  <c r="P8554" i="7"/>
  <c r="P8555" i="7"/>
  <c r="P8556" i="7"/>
  <c r="P8557" i="7"/>
  <c r="P8558" i="7"/>
  <c r="P8559" i="7"/>
  <c r="P8560" i="7"/>
  <c r="P8561" i="7"/>
  <c r="P8562" i="7"/>
  <c r="P8563" i="7"/>
  <c r="P8564" i="7"/>
  <c r="P8565" i="7"/>
  <c r="P8566" i="7"/>
  <c r="P8567" i="7"/>
  <c r="P8568" i="7"/>
  <c r="P8569" i="7"/>
  <c r="P8570" i="7"/>
  <c r="P8571" i="7"/>
  <c r="P8572" i="7"/>
  <c r="P8573" i="7"/>
  <c r="P8574" i="7"/>
  <c r="P8575" i="7"/>
  <c r="P8576" i="7"/>
  <c r="P8577" i="7"/>
  <c r="P8578" i="7"/>
  <c r="P8579" i="7"/>
  <c r="P8580" i="7"/>
  <c r="P8581" i="7"/>
  <c r="P8582" i="7"/>
  <c r="P8583" i="7"/>
  <c r="P8584" i="7"/>
  <c r="P8585" i="7"/>
  <c r="P8586" i="7"/>
  <c r="P8587" i="7"/>
  <c r="P8588" i="7"/>
  <c r="P8589" i="7"/>
  <c r="P8590" i="7"/>
  <c r="P8591" i="7"/>
  <c r="P8592" i="7"/>
  <c r="P8593" i="7"/>
  <c r="P8594" i="7"/>
  <c r="P8595" i="7"/>
  <c r="P8596" i="7"/>
  <c r="P8597" i="7"/>
  <c r="P8598" i="7"/>
  <c r="P8599" i="7"/>
  <c r="P8600" i="7"/>
  <c r="P8601" i="7"/>
  <c r="P8602" i="7"/>
  <c r="P8603" i="7"/>
  <c r="P8604" i="7"/>
  <c r="P8605" i="7"/>
  <c r="P8606" i="7"/>
  <c r="P8607" i="7"/>
  <c r="P8608" i="7"/>
  <c r="P8609" i="7"/>
  <c r="P8610" i="7"/>
  <c r="P8611" i="7"/>
  <c r="P8612" i="7"/>
  <c r="P8613" i="7"/>
  <c r="P8614" i="7"/>
  <c r="P8615" i="7"/>
  <c r="P8616" i="7"/>
  <c r="P8617" i="7"/>
  <c r="P8618" i="7"/>
  <c r="P8619" i="7"/>
  <c r="P8620" i="7"/>
  <c r="P8621" i="7"/>
  <c r="P8622" i="7"/>
  <c r="P8623" i="7"/>
  <c r="P8624" i="7"/>
  <c r="P8625" i="7"/>
  <c r="P8626" i="7"/>
  <c r="P8627" i="7"/>
  <c r="P8628" i="7"/>
  <c r="P8629" i="7"/>
  <c r="P8630" i="7"/>
  <c r="P8631" i="7"/>
  <c r="P8632" i="7"/>
  <c r="P8633" i="7"/>
  <c r="P8634" i="7"/>
  <c r="P8635" i="7"/>
  <c r="P8636" i="7"/>
  <c r="P8637" i="7"/>
  <c r="P8638" i="7"/>
  <c r="P8639" i="7"/>
  <c r="P8640" i="7"/>
  <c r="P8641" i="7"/>
  <c r="P8642" i="7"/>
  <c r="P8643" i="7"/>
  <c r="P8644" i="7"/>
  <c r="P8645" i="7"/>
  <c r="P8646" i="7"/>
  <c r="P8647" i="7"/>
  <c r="P8648" i="7"/>
  <c r="P8649" i="7"/>
  <c r="P8650" i="7"/>
  <c r="P8651" i="7"/>
  <c r="P8652" i="7"/>
  <c r="P8653" i="7"/>
  <c r="P8654" i="7"/>
  <c r="P8655" i="7"/>
  <c r="P8656" i="7"/>
  <c r="P8657" i="7"/>
  <c r="P8658" i="7"/>
  <c r="P8659" i="7"/>
  <c r="P8660" i="7"/>
  <c r="P8661" i="7"/>
  <c r="P8662" i="7"/>
  <c r="P8663" i="7"/>
  <c r="P8664" i="7"/>
  <c r="P8665" i="7"/>
  <c r="P8666" i="7"/>
  <c r="P8667" i="7"/>
  <c r="P8668" i="7"/>
  <c r="P8669" i="7"/>
  <c r="P8670" i="7"/>
  <c r="P8671" i="7"/>
  <c r="P8672" i="7"/>
  <c r="P8673" i="7"/>
  <c r="P8674" i="7"/>
  <c r="P8675" i="7"/>
  <c r="P8676" i="7"/>
  <c r="P8677" i="7"/>
  <c r="P8678" i="7"/>
  <c r="P8679" i="7"/>
  <c r="P8680" i="7"/>
  <c r="P8681" i="7"/>
  <c r="P8682" i="7"/>
  <c r="P8683" i="7"/>
  <c r="P8684" i="7"/>
  <c r="P8685" i="7"/>
  <c r="P8686" i="7"/>
  <c r="P8687" i="7"/>
  <c r="P8688" i="7"/>
  <c r="P8689" i="7"/>
  <c r="P8690" i="7"/>
  <c r="P8691" i="7"/>
  <c r="P8692" i="7"/>
  <c r="P8693" i="7"/>
  <c r="P8694" i="7"/>
  <c r="P8695" i="7"/>
  <c r="P8696" i="7"/>
  <c r="P8697" i="7"/>
  <c r="P8698" i="7"/>
  <c r="P8699" i="7"/>
  <c r="P8700" i="7"/>
  <c r="P8701" i="7"/>
  <c r="P8702" i="7"/>
  <c r="P8703" i="7"/>
  <c r="P8704" i="7"/>
  <c r="P8705" i="7"/>
  <c r="P8706" i="7"/>
  <c r="P8707" i="7"/>
  <c r="P8708" i="7"/>
  <c r="P8709" i="7"/>
  <c r="P8710" i="7"/>
  <c r="P8711" i="7"/>
  <c r="P8712" i="7"/>
  <c r="P8713" i="7"/>
  <c r="P8714" i="7"/>
  <c r="P8715" i="7"/>
  <c r="P8716" i="7"/>
  <c r="P8717" i="7"/>
  <c r="P8718" i="7"/>
  <c r="P8719" i="7"/>
  <c r="P8720" i="7"/>
  <c r="P8721" i="7"/>
  <c r="P8722" i="7"/>
  <c r="P8723" i="7"/>
  <c r="P8724" i="7"/>
  <c r="P8725" i="7"/>
  <c r="P8726" i="7"/>
  <c r="P8727" i="7"/>
  <c r="P8728" i="7"/>
  <c r="P8729" i="7"/>
  <c r="P8730" i="7"/>
  <c r="P8731" i="7"/>
  <c r="P8732" i="7"/>
  <c r="P8733" i="7"/>
  <c r="P8734" i="7"/>
  <c r="P8735" i="7"/>
  <c r="P8736" i="7"/>
  <c r="P8737" i="7"/>
  <c r="P8738" i="7"/>
  <c r="P8739" i="7"/>
  <c r="P8740" i="7"/>
  <c r="P8741" i="7"/>
  <c r="P8742" i="7"/>
  <c r="P8743" i="7"/>
  <c r="P8744" i="7"/>
  <c r="P8745" i="7"/>
  <c r="P8746" i="7"/>
  <c r="P8747" i="7"/>
  <c r="P8748" i="7"/>
  <c r="P8749" i="7"/>
  <c r="P8750" i="7"/>
  <c r="P8751" i="7"/>
  <c r="P8752" i="7"/>
  <c r="P8753" i="7"/>
  <c r="P8754" i="7"/>
  <c r="P8755" i="7"/>
  <c r="P8756" i="7"/>
  <c r="P8757" i="7"/>
  <c r="P8758" i="7"/>
  <c r="P8759" i="7"/>
  <c r="P8760" i="7"/>
  <c r="P8761" i="7"/>
  <c r="P8762" i="7"/>
  <c r="P8763" i="7"/>
  <c r="P8764" i="7"/>
  <c r="P8765" i="7"/>
  <c r="P8766" i="7"/>
  <c r="P8767" i="7"/>
  <c r="P8768" i="7"/>
  <c r="P8769" i="7"/>
  <c r="P8770" i="7"/>
  <c r="P8771" i="7"/>
  <c r="P8772" i="7"/>
  <c r="P8773" i="7"/>
  <c r="P8774" i="7"/>
  <c r="P8775" i="7"/>
  <c r="P8776" i="7"/>
  <c r="P8777" i="7"/>
  <c r="P8778" i="7"/>
  <c r="P8779" i="7"/>
  <c r="P8780" i="7"/>
  <c r="P8781" i="7"/>
  <c r="P8782" i="7"/>
  <c r="P8783" i="7"/>
  <c r="P8784" i="7"/>
  <c r="P8785" i="7"/>
  <c r="P8786" i="7"/>
  <c r="P8787" i="7"/>
  <c r="P8788" i="7"/>
  <c r="P8789" i="7"/>
  <c r="P8790" i="7"/>
  <c r="P8791" i="7"/>
  <c r="P8792" i="7"/>
  <c r="P8793" i="7"/>
  <c r="P8794" i="7"/>
  <c r="P8795" i="7"/>
  <c r="P8796" i="7"/>
  <c r="P8797" i="7"/>
  <c r="P8798" i="7"/>
  <c r="P8799" i="7"/>
  <c r="P8800" i="7"/>
  <c r="P8801" i="7"/>
  <c r="P8802" i="7"/>
  <c r="P8803" i="7"/>
  <c r="P8804" i="7"/>
  <c r="P8805" i="7"/>
  <c r="P8806" i="7"/>
  <c r="P8807" i="7"/>
  <c r="P8808" i="7"/>
  <c r="P8809" i="7"/>
  <c r="P8810" i="7"/>
  <c r="P8811" i="7"/>
  <c r="P8812" i="7"/>
  <c r="P8813" i="7"/>
  <c r="P8814" i="7"/>
  <c r="P8815" i="7"/>
  <c r="P8816" i="7"/>
  <c r="P8817" i="7"/>
  <c r="P8818" i="7"/>
  <c r="P8819" i="7"/>
  <c r="P8820" i="7"/>
  <c r="P8821" i="7"/>
  <c r="P8822" i="7"/>
  <c r="P8823" i="7"/>
  <c r="P8824" i="7"/>
  <c r="P8825" i="7"/>
  <c r="P8826" i="7"/>
  <c r="P8827" i="7"/>
  <c r="P8828" i="7"/>
  <c r="P8829" i="7"/>
  <c r="P8830" i="7"/>
  <c r="P8831" i="7"/>
  <c r="P8832" i="7"/>
  <c r="P8833" i="7"/>
  <c r="P8834" i="7"/>
  <c r="P8835" i="7"/>
  <c r="P8836" i="7"/>
  <c r="P8837" i="7"/>
  <c r="P8838" i="7"/>
  <c r="P8839" i="7"/>
  <c r="P8840" i="7"/>
  <c r="P8841" i="7"/>
  <c r="P8842" i="7"/>
  <c r="P8843" i="7"/>
  <c r="P8844" i="7"/>
  <c r="P8845" i="7"/>
  <c r="P8846" i="7"/>
  <c r="P8847" i="7"/>
  <c r="P8848" i="7"/>
  <c r="P8849" i="7"/>
  <c r="P8850" i="7"/>
  <c r="P8851" i="7"/>
  <c r="P8852" i="7"/>
  <c r="P8853" i="7"/>
  <c r="P8854" i="7"/>
  <c r="P8855" i="7"/>
  <c r="P8856" i="7"/>
  <c r="P8857" i="7"/>
  <c r="P8858" i="7"/>
  <c r="P8859" i="7"/>
  <c r="P8860" i="7"/>
  <c r="P8861" i="7"/>
  <c r="P8862" i="7"/>
  <c r="P8863" i="7"/>
  <c r="P8864" i="7"/>
  <c r="P8865" i="7"/>
  <c r="P8866" i="7"/>
  <c r="P8867" i="7"/>
  <c r="P8868" i="7"/>
  <c r="P8869" i="7"/>
  <c r="P8870" i="7"/>
  <c r="P8871" i="7"/>
  <c r="P8872" i="7"/>
  <c r="P8873" i="7"/>
  <c r="P8874" i="7"/>
  <c r="P8875" i="7"/>
  <c r="P8876" i="7"/>
  <c r="P8877" i="7"/>
  <c r="P8878" i="7"/>
  <c r="P8879" i="7"/>
  <c r="P8880" i="7"/>
  <c r="P8881" i="7"/>
  <c r="P8882" i="7"/>
  <c r="P8883" i="7"/>
  <c r="P8884" i="7"/>
  <c r="P8885" i="7"/>
  <c r="P8886" i="7"/>
  <c r="P8887" i="7"/>
  <c r="P8888" i="7"/>
  <c r="P8889" i="7"/>
  <c r="P8890" i="7"/>
  <c r="P8891" i="7"/>
  <c r="P8892" i="7"/>
  <c r="P8893" i="7"/>
  <c r="P8894" i="7"/>
  <c r="P8895" i="7"/>
  <c r="P8896" i="7"/>
  <c r="P8897" i="7"/>
  <c r="P8898" i="7"/>
  <c r="P8899" i="7"/>
  <c r="P8900" i="7"/>
  <c r="P8901" i="7"/>
  <c r="P8902" i="7"/>
  <c r="P8903" i="7"/>
  <c r="P8904" i="7"/>
  <c r="P8905" i="7"/>
  <c r="P8906" i="7"/>
  <c r="P8907" i="7"/>
  <c r="P8908" i="7"/>
  <c r="P8909" i="7"/>
  <c r="P8910" i="7"/>
  <c r="P8911" i="7"/>
  <c r="P8912" i="7"/>
  <c r="P8913" i="7"/>
  <c r="P8914" i="7"/>
  <c r="P8915" i="7"/>
  <c r="P8916" i="7"/>
  <c r="P8917" i="7"/>
  <c r="P8918" i="7"/>
  <c r="P8919" i="7"/>
  <c r="P8920" i="7"/>
  <c r="P8921" i="7"/>
  <c r="P8922" i="7"/>
  <c r="P8923" i="7"/>
  <c r="P8924" i="7"/>
  <c r="P8925" i="7"/>
  <c r="P8926" i="7"/>
  <c r="P8927" i="7"/>
  <c r="P8928" i="7"/>
  <c r="P8929" i="7"/>
  <c r="P8930" i="7"/>
  <c r="P8931" i="7"/>
  <c r="P8932" i="7"/>
  <c r="P8933" i="7"/>
  <c r="P8934" i="7"/>
  <c r="P8935" i="7"/>
  <c r="P8936" i="7"/>
  <c r="P8937" i="7"/>
  <c r="P8938" i="7"/>
  <c r="P8939" i="7"/>
  <c r="P8940" i="7"/>
  <c r="P8941" i="7"/>
  <c r="P8942" i="7"/>
  <c r="P8943" i="7"/>
  <c r="P8944" i="7"/>
  <c r="P8945" i="7"/>
  <c r="P8946" i="7"/>
  <c r="P8947" i="7"/>
  <c r="P8948" i="7"/>
  <c r="P8949" i="7"/>
  <c r="P8950" i="7"/>
  <c r="P8951" i="7"/>
  <c r="P8952" i="7"/>
  <c r="P8953" i="7"/>
  <c r="P8954" i="7"/>
  <c r="P8955" i="7"/>
  <c r="P8956" i="7"/>
  <c r="P8957" i="7"/>
  <c r="P8958" i="7"/>
  <c r="P8959" i="7"/>
  <c r="P8960" i="7"/>
  <c r="P8961" i="7"/>
  <c r="P8962" i="7"/>
  <c r="P8963" i="7"/>
  <c r="P8964" i="7"/>
  <c r="P8965" i="7"/>
  <c r="P8966" i="7"/>
  <c r="P8967" i="7"/>
  <c r="P8968" i="7"/>
  <c r="P8969" i="7"/>
  <c r="P8970" i="7"/>
  <c r="P8971" i="7"/>
  <c r="P8972" i="7"/>
  <c r="P8973" i="7"/>
  <c r="P8974" i="7"/>
  <c r="P8975" i="7"/>
  <c r="P8976" i="7"/>
  <c r="P8977" i="7"/>
  <c r="P8978" i="7"/>
  <c r="P8979" i="7"/>
  <c r="P8980" i="7"/>
  <c r="P8981" i="7"/>
  <c r="P8982" i="7"/>
  <c r="P8983" i="7"/>
  <c r="P8984" i="7"/>
  <c r="P8985" i="7"/>
  <c r="P8986" i="7"/>
  <c r="P8987" i="7"/>
  <c r="P8988" i="7"/>
  <c r="P8989" i="7"/>
  <c r="P8990" i="7"/>
  <c r="P8991" i="7"/>
  <c r="P8992" i="7"/>
  <c r="P8993" i="7"/>
  <c r="P8994" i="7"/>
  <c r="P8995" i="7"/>
  <c r="P8996" i="7"/>
  <c r="P8997" i="7"/>
  <c r="P8998" i="7"/>
  <c r="P8999" i="7"/>
  <c r="P9000" i="7"/>
  <c r="P9001" i="7"/>
  <c r="P9002" i="7"/>
  <c r="P9003" i="7"/>
  <c r="P9004" i="7"/>
  <c r="P9005" i="7"/>
  <c r="P9006" i="7"/>
  <c r="P9007" i="7"/>
  <c r="P9008" i="7"/>
  <c r="P9009" i="7"/>
  <c r="P9010" i="7"/>
  <c r="P9011" i="7"/>
  <c r="P9012" i="7"/>
  <c r="P9013" i="7"/>
  <c r="P9014" i="7"/>
  <c r="P9015" i="7"/>
  <c r="P9016" i="7"/>
  <c r="P9017" i="7"/>
  <c r="P9018" i="7"/>
  <c r="P9019" i="7"/>
  <c r="P9020" i="7"/>
  <c r="P9021" i="7"/>
  <c r="P9022" i="7"/>
  <c r="P9023" i="7"/>
  <c r="P9024" i="7"/>
  <c r="P9025" i="7"/>
  <c r="P9026" i="7"/>
  <c r="P9027" i="7"/>
  <c r="P9028" i="7"/>
  <c r="P9029" i="7"/>
  <c r="P9030" i="7"/>
  <c r="P9031" i="7"/>
  <c r="P9032" i="7"/>
  <c r="P9033" i="7"/>
  <c r="P9034" i="7"/>
  <c r="P9035" i="7"/>
  <c r="P9036" i="7"/>
  <c r="P9037" i="7"/>
  <c r="P9038" i="7"/>
  <c r="P9039" i="7"/>
  <c r="P9040" i="7"/>
  <c r="P9041" i="7"/>
  <c r="P9042" i="7"/>
  <c r="P9043" i="7"/>
  <c r="P9044" i="7"/>
  <c r="P9045" i="7"/>
  <c r="P9046" i="7"/>
  <c r="P9047" i="7"/>
  <c r="P9048" i="7"/>
  <c r="P9049" i="7"/>
  <c r="P9050" i="7"/>
  <c r="P9051" i="7"/>
  <c r="P9052" i="7"/>
  <c r="P9053" i="7"/>
  <c r="P9054" i="7"/>
  <c r="P9055" i="7"/>
  <c r="P9056" i="7"/>
  <c r="P9057" i="7"/>
  <c r="P9058" i="7"/>
  <c r="P9059" i="7"/>
  <c r="P9060" i="7"/>
  <c r="P9061" i="7"/>
  <c r="P9062" i="7"/>
  <c r="P9063" i="7"/>
  <c r="P9064" i="7"/>
  <c r="P9065" i="7"/>
  <c r="P9066" i="7"/>
  <c r="P9067" i="7"/>
  <c r="P9068" i="7"/>
  <c r="P9069" i="7"/>
  <c r="P9070" i="7"/>
  <c r="P9071" i="7"/>
  <c r="P9072" i="7"/>
  <c r="P9073" i="7"/>
  <c r="P9074" i="7"/>
  <c r="P9075" i="7"/>
  <c r="P9076" i="7"/>
  <c r="P9077" i="7"/>
  <c r="P9078" i="7"/>
  <c r="P9079" i="7"/>
  <c r="P9080" i="7"/>
  <c r="P9081" i="7"/>
  <c r="P9082" i="7"/>
  <c r="P9083" i="7"/>
  <c r="P9084" i="7"/>
  <c r="P9085" i="7"/>
  <c r="P9086" i="7"/>
  <c r="P9087" i="7"/>
  <c r="P9088" i="7"/>
  <c r="P9089" i="7"/>
  <c r="P9090" i="7"/>
  <c r="P9091" i="7"/>
  <c r="P9092" i="7"/>
  <c r="P9093" i="7"/>
  <c r="P9094" i="7"/>
  <c r="P9095" i="7"/>
  <c r="P9096" i="7"/>
  <c r="P9097" i="7"/>
  <c r="P9098" i="7"/>
  <c r="P9099" i="7"/>
  <c r="P9100" i="7"/>
  <c r="P9101" i="7"/>
  <c r="P9102" i="7"/>
  <c r="P9103" i="7"/>
  <c r="P9104" i="7"/>
  <c r="P9105" i="7"/>
  <c r="P9106" i="7"/>
  <c r="P9107" i="7"/>
  <c r="P9108" i="7"/>
  <c r="P9109" i="7"/>
  <c r="P9110" i="7"/>
  <c r="P9111" i="7"/>
  <c r="P9112" i="7"/>
  <c r="P9113" i="7"/>
  <c r="P9114" i="7"/>
  <c r="P9115" i="7"/>
  <c r="P9116" i="7"/>
  <c r="P9117" i="7"/>
  <c r="P9118" i="7"/>
  <c r="P9119" i="7"/>
  <c r="P9120" i="7"/>
  <c r="P9121" i="7"/>
  <c r="P9122" i="7"/>
  <c r="P9123" i="7"/>
  <c r="P9124" i="7"/>
  <c r="P9125" i="7"/>
  <c r="P9126" i="7"/>
  <c r="P9127" i="7"/>
  <c r="P9128" i="7"/>
  <c r="P9129" i="7"/>
  <c r="P9130" i="7"/>
  <c r="P9131" i="7"/>
  <c r="P9132" i="7"/>
  <c r="P9133" i="7"/>
  <c r="P9134" i="7"/>
  <c r="P9135" i="7"/>
  <c r="P9136" i="7"/>
  <c r="P9137" i="7"/>
  <c r="P9138" i="7"/>
  <c r="P9139" i="7"/>
  <c r="P9140" i="7"/>
  <c r="P9141" i="7"/>
  <c r="P9142" i="7"/>
  <c r="P9143" i="7"/>
  <c r="P9144" i="7"/>
  <c r="P9145" i="7"/>
  <c r="P9146" i="7"/>
  <c r="P9147" i="7"/>
  <c r="P9148" i="7"/>
  <c r="P9149" i="7"/>
  <c r="P9150" i="7"/>
  <c r="P9151" i="7"/>
  <c r="P9152" i="7"/>
  <c r="P9153" i="7"/>
  <c r="P9154" i="7"/>
  <c r="P9155" i="7"/>
  <c r="P9156" i="7"/>
  <c r="P9157" i="7"/>
  <c r="P9158" i="7"/>
  <c r="P9159" i="7"/>
  <c r="P9160" i="7"/>
  <c r="P9161" i="7"/>
  <c r="P9162" i="7"/>
  <c r="P9163" i="7"/>
  <c r="P9164" i="7"/>
  <c r="P9165" i="7"/>
  <c r="P9166" i="7"/>
  <c r="P9167" i="7"/>
  <c r="P9168" i="7"/>
  <c r="P9169" i="7"/>
  <c r="P9170" i="7"/>
  <c r="P9171" i="7"/>
  <c r="P9172" i="7"/>
  <c r="P9173" i="7"/>
  <c r="P9174" i="7"/>
  <c r="P9175" i="7"/>
  <c r="P9176" i="7"/>
  <c r="P9177" i="7"/>
  <c r="P9178" i="7"/>
  <c r="P9179" i="7"/>
  <c r="P9180" i="7"/>
  <c r="P9181" i="7"/>
  <c r="P9182" i="7"/>
  <c r="P9183" i="7"/>
  <c r="P9184" i="7"/>
  <c r="P9185" i="7"/>
  <c r="P9186" i="7"/>
  <c r="P9187" i="7"/>
  <c r="P9188" i="7"/>
  <c r="P9189" i="7"/>
  <c r="P9190" i="7"/>
  <c r="P9191" i="7"/>
  <c r="P9192" i="7"/>
  <c r="P9193" i="7"/>
  <c r="P9194" i="7"/>
  <c r="P9195" i="7"/>
  <c r="P9196" i="7"/>
  <c r="P9197" i="7"/>
  <c r="P9198" i="7"/>
  <c r="P9199" i="7"/>
  <c r="P9200" i="7"/>
  <c r="P9201" i="7"/>
  <c r="P9202" i="7"/>
  <c r="P9203" i="7"/>
  <c r="P9204" i="7"/>
  <c r="P9205" i="7"/>
  <c r="P9206" i="7"/>
  <c r="P9207" i="7"/>
  <c r="P9208" i="7"/>
  <c r="P9209" i="7"/>
  <c r="P9210" i="7"/>
  <c r="P9211" i="7"/>
  <c r="P9212" i="7"/>
  <c r="P9213" i="7"/>
  <c r="P9214" i="7"/>
  <c r="P9215" i="7"/>
  <c r="P9216" i="7"/>
  <c r="P9217" i="7"/>
  <c r="P9218" i="7"/>
  <c r="P9219" i="7"/>
  <c r="P9220" i="7"/>
  <c r="P9221" i="7"/>
  <c r="P9222" i="7"/>
  <c r="P9223" i="7"/>
  <c r="P9224" i="7"/>
  <c r="P9225" i="7"/>
  <c r="P9226" i="7"/>
  <c r="P9227" i="7"/>
  <c r="P9228" i="7"/>
  <c r="P9229" i="7"/>
  <c r="P9230" i="7"/>
  <c r="P9231" i="7"/>
  <c r="P9232" i="7"/>
  <c r="P9233" i="7"/>
  <c r="P9234" i="7"/>
  <c r="P9235" i="7"/>
  <c r="P9236" i="7"/>
  <c r="P9237" i="7"/>
  <c r="P9238" i="7"/>
  <c r="P9239" i="7"/>
  <c r="P9240" i="7"/>
  <c r="P9241" i="7"/>
  <c r="P9242" i="7"/>
  <c r="P9243" i="7"/>
  <c r="P9244" i="7"/>
  <c r="P9245" i="7"/>
  <c r="P9246" i="7"/>
  <c r="P9247" i="7"/>
  <c r="P9248" i="7"/>
  <c r="P9249" i="7"/>
  <c r="P9250" i="7"/>
  <c r="P9251" i="7"/>
  <c r="P9252" i="7"/>
  <c r="P9253" i="7"/>
  <c r="P9254" i="7"/>
  <c r="P9255" i="7"/>
  <c r="P9256" i="7"/>
  <c r="P9257" i="7"/>
  <c r="P9258" i="7"/>
  <c r="P9259" i="7"/>
  <c r="P9260" i="7"/>
  <c r="P9261" i="7"/>
  <c r="P9262" i="7"/>
  <c r="P9263" i="7"/>
  <c r="P9264" i="7"/>
  <c r="P9265" i="7"/>
  <c r="P9266" i="7"/>
  <c r="P9267" i="7"/>
  <c r="P9268" i="7"/>
  <c r="P9269" i="7"/>
  <c r="P9270" i="7"/>
  <c r="P9271" i="7"/>
  <c r="P9272" i="7"/>
  <c r="P9273" i="7"/>
  <c r="P9274" i="7"/>
  <c r="P9275" i="7"/>
  <c r="P9276" i="7"/>
  <c r="P9277" i="7"/>
  <c r="P9278" i="7"/>
  <c r="P9279" i="7"/>
  <c r="P9280" i="7"/>
  <c r="P9281" i="7"/>
  <c r="P9282" i="7"/>
  <c r="P9283" i="7"/>
  <c r="P9284" i="7"/>
  <c r="P9285" i="7"/>
  <c r="P9286" i="7"/>
  <c r="P9287" i="7"/>
  <c r="P9288" i="7"/>
  <c r="P9289" i="7"/>
  <c r="P9290" i="7"/>
  <c r="P9291" i="7"/>
  <c r="P9292" i="7"/>
  <c r="P9293" i="7"/>
  <c r="P9294" i="7"/>
  <c r="P9295" i="7"/>
  <c r="P9296" i="7"/>
  <c r="P9297" i="7"/>
  <c r="P9298" i="7"/>
  <c r="P9299" i="7"/>
  <c r="P9300" i="7"/>
  <c r="P9301" i="7"/>
  <c r="P9302" i="7"/>
  <c r="P9303" i="7"/>
  <c r="P9304" i="7"/>
  <c r="P9305" i="7"/>
  <c r="P9306" i="7"/>
  <c r="P9307" i="7"/>
  <c r="P9308" i="7"/>
  <c r="P9309" i="7"/>
  <c r="P9310" i="7"/>
  <c r="P9311" i="7"/>
  <c r="P9312" i="7"/>
  <c r="P9313" i="7"/>
  <c r="P9314" i="7"/>
  <c r="P9315" i="7"/>
  <c r="P9316" i="7"/>
  <c r="P9317" i="7"/>
  <c r="P9318" i="7"/>
  <c r="P9319" i="7"/>
  <c r="P9320" i="7"/>
  <c r="P9321" i="7"/>
  <c r="P9322" i="7"/>
  <c r="P9323" i="7"/>
  <c r="P9324" i="7"/>
  <c r="P9325" i="7"/>
  <c r="P9326" i="7"/>
  <c r="P9327" i="7"/>
  <c r="P9328" i="7"/>
  <c r="P9329" i="7"/>
  <c r="P9330" i="7"/>
  <c r="P9331" i="7"/>
  <c r="P9332" i="7"/>
  <c r="P9333" i="7"/>
  <c r="P9334" i="7"/>
  <c r="P9335" i="7"/>
  <c r="P9336" i="7"/>
  <c r="P9337" i="7"/>
  <c r="P9338" i="7"/>
  <c r="P9339" i="7"/>
  <c r="P9340" i="7"/>
  <c r="P9341" i="7"/>
  <c r="P9342" i="7"/>
  <c r="P9343" i="7"/>
  <c r="P9344" i="7"/>
  <c r="P9345" i="7"/>
  <c r="P9346" i="7"/>
  <c r="P9347" i="7"/>
  <c r="P9348" i="7"/>
  <c r="P9349" i="7"/>
  <c r="P9350" i="7"/>
  <c r="P9351" i="7"/>
  <c r="P9352" i="7"/>
  <c r="P9353" i="7"/>
  <c r="P9354" i="7"/>
  <c r="P9355" i="7"/>
  <c r="P9356" i="7"/>
  <c r="P9357" i="7"/>
  <c r="P9358" i="7"/>
  <c r="P9359" i="7"/>
  <c r="P9360" i="7"/>
  <c r="P9361" i="7"/>
  <c r="P9362" i="7"/>
  <c r="P9363" i="7"/>
  <c r="P9364" i="7"/>
  <c r="P9365" i="7"/>
  <c r="P9366" i="7"/>
  <c r="P9367" i="7"/>
  <c r="P9368" i="7"/>
  <c r="P9369" i="7"/>
  <c r="P9370" i="7"/>
  <c r="P9371" i="7"/>
  <c r="P9372" i="7"/>
  <c r="P9373" i="7"/>
  <c r="P9374" i="7"/>
  <c r="P9375" i="7"/>
  <c r="P9376" i="7"/>
  <c r="P9377" i="7"/>
  <c r="P9378" i="7"/>
  <c r="P9379" i="7"/>
  <c r="P9380" i="7"/>
  <c r="P9381" i="7"/>
  <c r="P9382" i="7"/>
  <c r="P9383" i="7"/>
  <c r="P9384" i="7"/>
  <c r="P9385" i="7"/>
  <c r="P9386" i="7"/>
  <c r="P9387" i="7"/>
  <c r="P9388" i="7"/>
  <c r="P9389" i="7"/>
  <c r="P9390" i="7"/>
  <c r="P9391" i="7"/>
  <c r="P9392" i="7"/>
  <c r="P9393" i="7"/>
  <c r="P9394" i="7"/>
  <c r="P9395" i="7"/>
  <c r="P9396" i="7"/>
  <c r="P9397" i="7"/>
  <c r="P9398" i="7"/>
  <c r="P9399" i="7"/>
  <c r="P9400" i="7"/>
  <c r="P9401" i="7"/>
  <c r="P9402" i="7"/>
  <c r="P9403" i="7"/>
  <c r="P9404" i="7"/>
  <c r="P9405" i="7"/>
  <c r="P9406" i="7"/>
  <c r="P9407" i="7"/>
  <c r="P9408" i="7"/>
  <c r="P9409" i="7"/>
  <c r="P9410" i="7"/>
  <c r="P9411" i="7"/>
  <c r="P9412" i="7"/>
  <c r="P9413" i="7"/>
  <c r="P9414" i="7"/>
  <c r="P9415" i="7"/>
  <c r="P9416" i="7"/>
  <c r="P9417" i="7"/>
  <c r="P9418" i="7"/>
  <c r="P9419" i="7"/>
  <c r="P9420" i="7"/>
  <c r="P9421" i="7"/>
  <c r="P9422" i="7"/>
  <c r="P9423" i="7"/>
  <c r="P9424" i="7"/>
  <c r="P9425" i="7"/>
  <c r="P9426" i="7"/>
  <c r="P9427" i="7"/>
  <c r="P9428" i="7"/>
  <c r="P9429" i="7"/>
  <c r="P9430" i="7"/>
  <c r="P9431" i="7"/>
  <c r="P9432" i="7"/>
  <c r="P9433" i="7"/>
  <c r="P9434" i="7"/>
  <c r="P9435" i="7"/>
  <c r="P9436" i="7"/>
  <c r="P9437" i="7"/>
  <c r="P9438" i="7"/>
  <c r="P9439" i="7"/>
  <c r="P9440" i="7"/>
  <c r="P9441" i="7"/>
  <c r="P9442" i="7"/>
  <c r="P9443" i="7"/>
  <c r="P9444" i="7"/>
  <c r="P9445" i="7"/>
  <c r="P9446" i="7"/>
  <c r="P9447" i="7"/>
  <c r="P9448" i="7"/>
  <c r="P9449" i="7"/>
  <c r="P9450" i="7"/>
  <c r="P9451" i="7"/>
  <c r="P9452" i="7"/>
  <c r="P9453" i="7"/>
  <c r="P9454" i="7"/>
  <c r="P9455" i="7"/>
  <c r="P9456" i="7"/>
  <c r="P9457" i="7"/>
  <c r="P9458" i="7"/>
  <c r="P9459" i="7"/>
  <c r="P9460" i="7"/>
  <c r="P9461" i="7"/>
  <c r="P9462" i="7"/>
  <c r="P9463" i="7"/>
  <c r="P9464" i="7"/>
  <c r="P9465" i="7"/>
  <c r="P9466" i="7"/>
  <c r="P9467" i="7"/>
  <c r="P9468" i="7"/>
  <c r="P9469" i="7"/>
  <c r="P9470" i="7"/>
  <c r="P9471" i="7"/>
  <c r="P9472" i="7"/>
  <c r="P9473" i="7"/>
  <c r="P9474" i="7"/>
  <c r="P9475" i="7"/>
  <c r="P9476" i="7"/>
  <c r="P9477" i="7"/>
  <c r="P9478" i="7"/>
  <c r="P9479" i="7"/>
  <c r="P9480" i="7"/>
  <c r="P9481" i="7"/>
  <c r="P9483" i="7"/>
  <c r="P9484" i="7"/>
  <c r="P9485" i="7"/>
  <c r="P9486" i="7"/>
  <c r="P9487" i="7"/>
  <c r="P9488" i="7"/>
  <c r="P9489" i="7"/>
  <c r="P9490" i="7"/>
  <c r="P9491" i="7"/>
  <c r="P9492" i="7"/>
  <c r="P9493" i="7"/>
  <c r="P9494" i="7"/>
  <c r="P9495" i="7"/>
  <c r="P9496" i="7"/>
  <c r="P9497" i="7"/>
  <c r="P9498" i="7"/>
  <c r="P9499" i="7"/>
  <c r="P9500" i="7"/>
  <c r="P9501" i="7"/>
  <c r="P9502" i="7"/>
  <c r="P9503" i="7"/>
  <c r="P9504" i="7"/>
  <c r="P9505" i="7"/>
  <c r="P9506" i="7"/>
  <c r="P9507" i="7"/>
  <c r="P9508" i="7"/>
  <c r="P9509" i="7"/>
  <c r="P9510" i="7"/>
  <c r="P9511" i="7"/>
  <c r="P9512" i="7"/>
  <c r="P9513" i="7"/>
  <c r="P9514" i="7"/>
  <c r="P9515" i="7"/>
  <c r="P9516" i="7"/>
  <c r="P9517" i="7"/>
  <c r="P9518" i="7"/>
  <c r="P9519" i="7"/>
  <c r="P9520" i="7"/>
  <c r="P9521" i="7"/>
  <c r="P9522" i="7"/>
  <c r="P9523" i="7"/>
  <c r="P9524" i="7"/>
  <c r="P9525" i="7"/>
  <c r="P9526" i="7"/>
  <c r="P9527" i="7"/>
  <c r="P9528" i="7"/>
  <c r="P9529" i="7"/>
  <c r="P9530" i="7"/>
  <c r="P9531" i="7"/>
  <c r="P9532" i="7"/>
  <c r="P9533" i="7"/>
  <c r="P9534" i="7"/>
  <c r="P9535" i="7"/>
  <c r="P9536" i="7"/>
  <c r="P9537" i="7"/>
  <c r="P9538" i="7"/>
  <c r="P9539" i="7"/>
  <c r="P9540" i="7"/>
  <c r="P9541" i="7"/>
  <c r="P9542" i="7"/>
  <c r="P9543" i="7"/>
  <c r="P9544" i="7"/>
  <c r="P9545" i="7"/>
  <c r="P9546" i="7"/>
  <c r="P9547" i="7"/>
  <c r="P9548" i="7"/>
  <c r="P9549" i="7"/>
  <c r="P9550" i="7"/>
  <c r="P9551" i="7"/>
  <c r="P9552" i="7"/>
  <c r="P9553" i="7"/>
  <c r="P9554" i="7"/>
  <c r="P9555" i="7"/>
  <c r="P9556" i="7"/>
  <c r="P9557" i="7"/>
  <c r="P9558" i="7"/>
  <c r="P9559" i="7"/>
  <c r="P9560" i="7"/>
  <c r="P9561" i="7"/>
  <c r="P9562" i="7"/>
  <c r="P9563" i="7"/>
  <c r="P9564" i="7"/>
  <c r="P9565" i="7"/>
  <c r="P9566" i="7"/>
  <c r="P9567" i="7"/>
  <c r="P9568" i="7"/>
  <c r="P9569" i="7"/>
  <c r="P9570" i="7"/>
  <c r="P9571" i="7"/>
  <c r="P9572" i="7"/>
  <c r="P9573" i="7"/>
  <c r="P9574" i="7"/>
  <c r="P9575" i="7"/>
  <c r="P9576" i="7"/>
  <c r="P9577" i="7"/>
  <c r="P9578" i="7"/>
  <c r="P9579" i="7"/>
  <c r="P9580" i="7"/>
  <c r="P9581" i="7"/>
  <c r="P9582" i="7"/>
  <c r="P9583" i="7"/>
  <c r="P9584" i="7"/>
  <c r="P9585" i="7"/>
  <c r="P9586" i="7"/>
  <c r="P9587" i="7"/>
  <c r="P9588" i="7"/>
  <c r="P9589" i="7"/>
  <c r="P9590" i="7"/>
  <c r="P9591" i="7"/>
  <c r="P9592" i="7"/>
  <c r="P9593" i="7"/>
  <c r="P9594" i="7"/>
  <c r="P9595" i="7"/>
  <c r="P9596" i="7"/>
  <c r="P9597" i="7"/>
  <c r="P9598" i="7"/>
  <c r="P9599" i="7"/>
  <c r="P9600" i="7"/>
  <c r="P9601" i="7"/>
  <c r="P9602" i="7"/>
  <c r="P9603" i="7"/>
  <c r="P9604" i="7"/>
  <c r="P9605" i="7"/>
  <c r="P9606" i="7"/>
  <c r="P9607" i="7"/>
  <c r="P9608" i="7"/>
  <c r="P9609" i="7"/>
  <c r="P9610" i="7"/>
  <c r="P9611" i="7"/>
  <c r="P9612" i="7"/>
  <c r="P9613" i="7"/>
  <c r="P9614" i="7"/>
  <c r="P9615" i="7"/>
  <c r="P9616" i="7"/>
  <c r="P9617" i="7"/>
  <c r="P9618" i="7"/>
  <c r="P9619" i="7"/>
  <c r="P9620" i="7"/>
  <c r="P9621" i="7"/>
  <c r="P9622" i="7"/>
  <c r="P9623" i="7"/>
  <c r="P9624" i="7"/>
  <c r="P9625" i="7"/>
  <c r="P9626" i="7"/>
  <c r="P9627" i="7"/>
  <c r="P9628" i="7"/>
  <c r="P9629" i="7"/>
  <c r="P9630" i="7"/>
  <c r="P9631" i="7"/>
  <c r="P9632" i="7"/>
  <c r="P9633" i="7"/>
  <c r="P9634" i="7"/>
  <c r="P9635" i="7"/>
  <c r="P9636" i="7"/>
  <c r="P9637" i="7"/>
  <c r="P9638" i="7"/>
  <c r="P9639" i="7"/>
  <c r="P9640" i="7"/>
  <c r="P9641" i="7"/>
  <c r="P9642" i="7"/>
  <c r="P9643" i="7"/>
  <c r="P9644" i="7"/>
  <c r="P9645" i="7"/>
  <c r="P9646" i="7"/>
  <c r="P9647" i="7"/>
  <c r="P9648" i="7"/>
  <c r="P9649" i="7"/>
  <c r="P9650" i="7"/>
  <c r="P9651" i="7"/>
  <c r="P9652" i="7"/>
  <c r="P9653" i="7"/>
  <c r="P9654" i="7"/>
  <c r="P9655" i="7"/>
  <c r="P9656" i="7"/>
  <c r="P9657" i="7"/>
  <c r="P9658" i="7"/>
  <c r="P9659" i="7"/>
  <c r="P9660" i="7"/>
  <c r="P9661" i="7"/>
  <c r="P9662" i="7"/>
  <c r="P9663" i="7"/>
  <c r="P9664" i="7"/>
  <c r="P9665" i="7"/>
  <c r="P9666" i="7"/>
  <c r="P9667" i="7"/>
  <c r="P9668" i="7"/>
  <c r="P9669" i="7"/>
  <c r="P9670" i="7"/>
  <c r="P9671" i="7"/>
  <c r="P9672" i="7"/>
  <c r="P9673" i="7"/>
  <c r="P9674" i="7"/>
  <c r="P9675" i="7"/>
  <c r="P9676" i="7"/>
  <c r="P9677" i="7"/>
  <c r="P9678" i="7"/>
  <c r="P9679" i="7"/>
  <c r="P9680" i="7"/>
  <c r="P9681" i="7"/>
  <c r="P9682" i="7"/>
  <c r="P9683" i="7"/>
  <c r="P9684" i="7"/>
  <c r="P9685" i="7"/>
  <c r="P9686" i="7"/>
  <c r="P9687" i="7"/>
  <c r="P9688" i="7"/>
  <c r="P9689" i="7"/>
  <c r="P9690" i="7"/>
  <c r="P9691" i="7"/>
  <c r="P9692" i="7"/>
  <c r="P9693" i="7"/>
  <c r="P9694" i="7"/>
  <c r="P9695" i="7"/>
  <c r="P9696" i="7"/>
  <c r="P9697" i="7"/>
  <c r="P9698" i="7"/>
  <c r="P9699" i="7"/>
  <c r="P9700" i="7"/>
  <c r="P9701" i="7"/>
  <c r="P9702" i="7"/>
  <c r="P9703" i="7"/>
  <c r="P9704" i="7"/>
  <c r="P9705" i="7"/>
  <c r="P9706" i="7"/>
  <c r="P9707" i="7"/>
  <c r="P9708" i="7"/>
  <c r="P9709" i="7"/>
  <c r="P9710" i="7"/>
  <c r="P9711" i="7"/>
  <c r="P9712" i="7"/>
  <c r="P9713" i="7"/>
  <c r="P9714" i="7"/>
  <c r="P9715" i="7"/>
  <c r="P9716" i="7"/>
  <c r="P9717" i="7"/>
  <c r="P9718" i="7"/>
  <c r="P9719" i="7"/>
  <c r="P9720" i="7"/>
  <c r="P9721" i="7"/>
  <c r="P9722" i="7"/>
  <c r="P9723" i="7"/>
  <c r="P9724" i="7"/>
  <c r="P9725" i="7"/>
  <c r="P9726" i="7"/>
  <c r="P9727" i="7"/>
  <c r="P9728" i="7"/>
  <c r="P9729" i="7"/>
  <c r="P9730" i="7"/>
  <c r="P9731" i="7"/>
  <c r="P9732" i="7"/>
  <c r="P9733" i="7"/>
  <c r="P9734" i="7"/>
  <c r="P9735" i="7"/>
  <c r="P9736" i="7"/>
  <c r="P9737" i="7"/>
  <c r="P9738" i="7"/>
  <c r="P9739" i="7"/>
  <c r="P9740" i="7"/>
  <c r="P9741" i="7"/>
  <c r="P9742" i="7"/>
  <c r="P9743" i="7"/>
  <c r="P9744" i="7"/>
  <c r="P9745" i="7"/>
  <c r="P9746" i="7"/>
  <c r="P9747" i="7"/>
  <c r="P9748" i="7"/>
  <c r="P9749" i="7"/>
  <c r="P9750" i="7"/>
  <c r="P9751" i="7"/>
  <c r="P9752" i="7"/>
  <c r="P9753" i="7"/>
  <c r="P9754" i="7"/>
  <c r="P9755" i="7"/>
  <c r="P9756" i="7"/>
  <c r="P9757" i="7"/>
  <c r="P9758" i="7"/>
  <c r="P9759" i="7"/>
  <c r="P9760" i="7"/>
  <c r="P9761" i="7"/>
  <c r="P9762" i="7"/>
  <c r="P9763" i="7"/>
  <c r="P9764" i="7"/>
  <c r="P9765" i="7"/>
  <c r="P9766" i="7"/>
  <c r="P9767" i="7"/>
  <c r="P9768" i="7"/>
  <c r="P9769" i="7"/>
  <c r="P9770" i="7"/>
  <c r="P9771" i="7"/>
  <c r="P9772" i="7"/>
  <c r="P9773" i="7"/>
  <c r="P9774" i="7"/>
  <c r="P9775" i="7"/>
  <c r="P9776" i="7"/>
  <c r="P9777" i="7"/>
  <c r="P9778" i="7"/>
  <c r="P9779" i="7"/>
  <c r="P9780" i="7"/>
  <c r="P9781" i="7"/>
  <c r="P9782" i="7"/>
  <c r="P9783" i="7"/>
  <c r="P9784" i="7"/>
  <c r="P9785" i="7"/>
  <c r="P9786" i="7"/>
  <c r="P9787" i="7"/>
  <c r="P9788" i="7"/>
  <c r="P9789" i="7"/>
  <c r="P9790" i="7"/>
  <c r="P9791" i="7"/>
  <c r="P9792" i="7"/>
  <c r="P9793" i="7"/>
  <c r="P9794" i="7"/>
  <c r="P9795" i="7"/>
  <c r="P9796" i="7"/>
  <c r="P9797" i="7"/>
  <c r="P9798" i="7"/>
  <c r="P9799" i="7"/>
  <c r="P9800" i="7"/>
  <c r="P9801" i="7"/>
  <c r="P9802" i="7"/>
  <c r="P9803" i="7"/>
  <c r="P9804" i="7"/>
  <c r="P9805" i="7"/>
  <c r="P9806" i="7"/>
  <c r="P9807" i="7"/>
  <c r="P9808" i="7"/>
  <c r="P9809" i="7"/>
  <c r="P9810" i="7"/>
  <c r="P9811" i="7"/>
  <c r="P9812" i="7"/>
  <c r="P9813" i="7"/>
  <c r="P9814" i="7"/>
  <c r="P9815" i="7"/>
  <c r="P9816" i="7"/>
  <c r="P9817" i="7"/>
  <c r="P9818" i="7"/>
  <c r="P9819" i="7"/>
  <c r="P9820" i="7"/>
  <c r="P9821" i="7"/>
  <c r="P9822" i="7"/>
  <c r="P9823" i="7"/>
  <c r="P9824" i="7"/>
  <c r="P9825" i="7"/>
  <c r="P9826" i="7"/>
  <c r="P9827" i="7"/>
  <c r="P9828" i="7"/>
  <c r="P9829" i="7"/>
  <c r="P9830" i="7"/>
  <c r="P9831" i="7"/>
  <c r="P9832" i="7"/>
  <c r="P9833" i="7"/>
  <c r="P9834" i="7"/>
  <c r="P9835" i="7"/>
  <c r="P9836" i="7"/>
  <c r="P9837" i="7"/>
  <c r="P9838" i="7"/>
  <c r="P9839" i="7"/>
  <c r="P9840" i="7"/>
  <c r="P9841" i="7"/>
  <c r="P9842" i="7"/>
  <c r="P9843" i="7"/>
  <c r="P9844" i="7"/>
  <c r="P9845" i="7"/>
  <c r="P9846" i="7"/>
  <c r="P9847" i="7"/>
  <c r="P9848" i="7"/>
  <c r="P9849" i="7"/>
  <c r="P9850" i="7"/>
  <c r="P9851" i="7"/>
  <c r="P9852" i="7"/>
  <c r="P9853" i="7"/>
  <c r="P9854" i="7"/>
  <c r="P9855" i="7"/>
  <c r="P9856" i="7"/>
  <c r="P9857" i="7"/>
  <c r="P9858" i="7"/>
  <c r="P9859" i="7"/>
  <c r="P9860" i="7"/>
  <c r="P9861" i="7"/>
  <c r="P9862" i="7"/>
  <c r="P9863" i="7"/>
  <c r="P9864" i="7"/>
  <c r="P9865" i="7"/>
  <c r="P9866" i="7"/>
  <c r="P9867" i="7"/>
  <c r="P9868" i="7"/>
  <c r="P9869" i="7"/>
  <c r="P9870" i="7"/>
  <c r="P9871" i="7"/>
  <c r="P9872" i="7"/>
  <c r="P9873" i="7"/>
  <c r="P9874" i="7"/>
  <c r="P9875" i="7"/>
  <c r="P9876" i="7"/>
  <c r="P9877" i="7"/>
  <c r="P9878" i="7"/>
  <c r="P9879" i="7"/>
  <c r="P9880" i="7"/>
  <c r="P9881" i="7"/>
  <c r="P9882" i="7"/>
  <c r="P9883" i="7"/>
  <c r="P9884" i="7"/>
  <c r="P9885" i="7"/>
  <c r="P9886" i="7"/>
  <c r="P9887" i="7"/>
  <c r="P9888" i="7"/>
  <c r="P9894" i="7"/>
  <c r="P9895" i="7"/>
  <c r="P9896" i="7"/>
  <c r="P9897" i="7"/>
  <c r="P9898" i="7"/>
  <c r="P9899" i="7"/>
  <c r="P9900" i="7"/>
  <c r="P9901" i="7"/>
  <c r="P9902" i="7"/>
  <c r="P9903" i="7"/>
  <c r="P9904" i="7"/>
  <c r="P9905" i="7"/>
  <c r="P9906" i="7"/>
  <c r="P9907" i="7"/>
  <c r="P9908" i="7"/>
  <c r="P9909" i="7"/>
  <c r="P9910" i="7"/>
  <c r="P9911" i="7"/>
  <c r="P9912" i="7"/>
  <c r="P9913" i="7"/>
  <c r="P9914" i="7"/>
  <c r="P9915" i="7"/>
  <c r="P9916" i="7"/>
  <c r="P9917" i="7"/>
  <c r="P9918" i="7"/>
  <c r="P9919" i="7"/>
  <c r="P9920" i="7"/>
  <c r="P9921" i="7"/>
  <c r="P9922" i="7"/>
  <c r="P9923" i="7"/>
  <c r="P9924" i="7"/>
  <c r="P9925" i="7"/>
  <c r="P9926" i="7"/>
  <c r="P9927" i="7"/>
  <c r="P9928" i="7"/>
  <c r="P9929" i="7"/>
  <c r="P9930" i="7"/>
  <c r="P9931" i="7"/>
  <c r="P9932" i="7"/>
  <c r="P9933" i="7"/>
  <c r="P9934" i="7"/>
  <c r="P9935" i="7"/>
  <c r="P9936" i="7"/>
  <c r="P9937" i="7"/>
  <c r="P9938" i="7"/>
  <c r="P9939" i="7"/>
  <c r="P9940" i="7"/>
  <c r="P9941" i="7"/>
  <c r="P9942" i="7"/>
  <c r="P9943" i="7"/>
  <c r="P9944" i="7"/>
  <c r="P9945" i="7"/>
  <c r="P9946" i="7"/>
  <c r="P9947" i="7"/>
  <c r="P9948" i="7"/>
  <c r="P9949" i="7"/>
  <c r="P9950" i="7"/>
  <c r="P9951" i="7"/>
  <c r="P9952" i="7"/>
  <c r="P9953" i="7"/>
  <c r="P9954" i="7"/>
  <c r="P9955" i="7"/>
  <c r="P9956" i="7"/>
  <c r="P9957" i="7"/>
  <c r="P9958" i="7"/>
  <c r="P9959" i="7"/>
  <c r="P9960" i="7"/>
  <c r="P9961" i="7"/>
  <c r="P9962" i="7"/>
  <c r="P9963" i="7"/>
  <c r="P9964" i="7"/>
  <c r="P9965" i="7"/>
  <c r="P9966" i="7"/>
  <c r="P9967" i="7"/>
  <c r="P9968" i="7"/>
  <c r="P9969" i="7"/>
  <c r="P9970" i="7"/>
  <c r="P9971" i="7"/>
  <c r="P9972" i="7"/>
  <c r="P9973" i="7"/>
  <c r="P9974" i="7"/>
  <c r="P9975" i="7"/>
  <c r="P9976" i="7"/>
  <c r="P9977" i="7"/>
  <c r="P9978" i="7"/>
  <c r="P9979" i="7"/>
  <c r="P9980" i="7"/>
  <c r="P9981" i="7"/>
  <c r="P9982" i="7"/>
  <c r="P9983" i="7"/>
  <c r="P9984" i="7"/>
  <c r="P9985" i="7"/>
  <c r="P9986" i="7"/>
  <c r="P9987" i="7"/>
  <c r="P9988" i="7"/>
  <c r="P9989" i="7"/>
  <c r="P9990" i="7"/>
  <c r="P9991" i="7"/>
  <c r="P9992" i="7"/>
  <c r="P9993" i="7"/>
  <c r="P9994" i="7"/>
  <c r="D31" i="13"/>
  <c r="F30" i="13"/>
  <c r="D30" i="13"/>
  <c r="F32" i="13"/>
  <c r="D32" i="13"/>
  <c r="F31" i="13"/>
  <c r="F23" i="13"/>
  <c r="D45" i="13"/>
  <c r="E47" i="13"/>
  <c r="D24" i="13"/>
  <c r="D22" i="13"/>
  <c r="D46" i="13"/>
  <c r="D47" i="13"/>
  <c r="D44" i="13"/>
  <c r="F24" i="13"/>
  <c r="E44" i="13"/>
  <c r="E45" i="13"/>
  <c r="E46" i="13"/>
  <c r="F22" i="13"/>
  <c r="D23" i="13"/>
  <c r="E32" i="13" l="1"/>
  <c r="E31" i="13"/>
  <c r="E30" i="13"/>
  <c r="E24" i="13"/>
  <c r="E23" i="13"/>
  <c r="E22" i="13"/>
</calcChain>
</file>

<file path=xl/sharedStrings.xml><?xml version="1.0" encoding="utf-8"?>
<sst xmlns="http://schemas.openxmlformats.org/spreadsheetml/2006/main" count="121549" uniqueCount="3328">
  <si>
    <t>Category</t>
  </si>
  <si>
    <t>City</t>
  </si>
  <si>
    <t>Country</t>
  </si>
  <si>
    <t>Profit</t>
  </si>
  <si>
    <t>Quantity</t>
  </si>
  <si>
    <t>Region</t>
  </si>
  <si>
    <t>Returned</t>
  </si>
  <si>
    <t>Sales</t>
  </si>
  <si>
    <t>Segment</t>
  </si>
  <si>
    <t>State</t>
  </si>
  <si>
    <t>Shipped On Time</t>
  </si>
  <si>
    <t>Furniture</t>
  </si>
  <si>
    <t>Henderson</t>
  </si>
  <si>
    <t>United States</t>
  </si>
  <si>
    <t>Claire Gute</t>
  </si>
  <si>
    <t>Cassandra Brandow</t>
  </si>
  <si>
    <t>Bush Somerset Collection Bookcase</t>
  </si>
  <si>
    <t>South</t>
  </si>
  <si>
    <t>Consumer</t>
  </si>
  <si>
    <t>Second Class</t>
  </si>
  <si>
    <t>Kentucky</t>
  </si>
  <si>
    <t>Bookcases</t>
  </si>
  <si>
    <t>Hon Deluxe Fabric Upholstered Stacking Chairs, Rounded Back</t>
  </si>
  <si>
    <t>Chairs</t>
  </si>
  <si>
    <t>Shipped Late</t>
  </si>
  <si>
    <t>Office Supplies</t>
  </si>
  <si>
    <t>Los Angeles</t>
  </si>
  <si>
    <t>Darrin Van Huff</t>
  </si>
  <si>
    <t>Anna Andreadi</t>
  </si>
  <si>
    <t>Self-Adhesive Address Labels for Typewriters by Universal</t>
  </si>
  <si>
    <t>West</t>
  </si>
  <si>
    <t>Corporate</t>
  </si>
  <si>
    <t>California</t>
  </si>
  <si>
    <t>Labels</t>
  </si>
  <si>
    <t>Fort Lauderdale</t>
  </si>
  <si>
    <t>Bretford CR4500 Series Slim Rectangular Table</t>
  </si>
  <si>
    <t>Standard Class</t>
  </si>
  <si>
    <t>Florida</t>
  </si>
  <si>
    <t>Tables</t>
  </si>
  <si>
    <t>Storage</t>
  </si>
  <si>
    <t>Shipped Early</t>
  </si>
  <si>
    <t>Brosina Hoffman</t>
  </si>
  <si>
    <t>Eldon Expressions Wood and Plastic Desk Accessories, Cherry Wood</t>
  </si>
  <si>
    <t>Furnishings</t>
  </si>
  <si>
    <t>Newell 322</t>
  </si>
  <si>
    <t>Art</t>
  </si>
  <si>
    <t>Technology</t>
  </si>
  <si>
    <t>Mitel 5320 IP Phone VoIP phone</t>
  </si>
  <si>
    <t>Phones</t>
  </si>
  <si>
    <t>DXL Angle-View Binders with Locking Rings by Samsill</t>
  </si>
  <si>
    <t>Binders</t>
  </si>
  <si>
    <t>Belkin F5C206VTEL 6 Outlet Surge</t>
  </si>
  <si>
    <t>Appliances</t>
  </si>
  <si>
    <t>Chromcraft Rectangular Conference Tables</t>
  </si>
  <si>
    <t>Konftel 250 Conference phone - Charcoal black</t>
  </si>
  <si>
    <t>Concord</t>
  </si>
  <si>
    <t>Andrew Allen</t>
  </si>
  <si>
    <t>Xerox 1967</t>
  </si>
  <si>
    <t>North Carolina</t>
  </si>
  <si>
    <t>Paper</t>
  </si>
  <si>
    <t>Seattle</t>
  </si>
  <si>
    <t>Irene Maddox</t>
  </si>
  <si>
    <t>Fellowes PB200 Plastic Comb Binding Machine</t>
  </si>
  <si>
    <t>Washington</t>
  </si>
  <si>
    <t>Fort Worth</t>
  </si>
  <si>
    <t>Harold Pawlan</t>
  </si>
  <si>
    <t>Kelly Williams</t>
  </si>
  <si>
    <t>Holmes Replacement Filter for HEPA Air Cleaner, Very Large Room, HEPA Filter</t>
  </si>
  <si>
    <t>Central</t>
  </si>
  <si>
    <t>Home Office</t>
  </si>
  <si>
    <t>Texas</t>
  </si>
  <si>
    <t>Storex DuraTech Recycled Plastic Frosted Binders</t>
  </si>
  <si>
    <t>Madison</t>
  </si>
  <si>
    <t>Pete Kriz</t>
  </si>
  <si>
    <t>Wisconsin</t>
  </si>
  <si>
    <t>West Jordan</t>
  </si>
  <si>
    <t>Alejandro Grove</t>
  </si>
  <si>
    <t>Fellowes Super Stor/Drawer</t>
  </si>
  <si>
    <t>Utah</t>
  </si>
  <si>
    <t>San Francisco</t>
  </si>
  <si>
    <t>Zuschuss Donatelli</t>
  </si>
  <si>
    <t>Newell 341</t>
  </si>
  <si>
    <t>Yes</t>
  </si>
  <si>
    <t>Cisco SPA 501G IP Phone</t>
  </si>
  <si>
    <t>Fremont</t>
  </si>
  <si>
    <t>Ken Black</t>
  </si>
  <si>
    <t>Newell 318</t>
  </si>
  <si>
    <t>Nebraska</t>
  </si>
  <si>
    <t>Philadelphia</t>
  </si>
  <si>
    <t>Sandra Flanagan</t>
  </si>
  <si>
    <t>Chuck Magee</t>
  </si>
  <si>
    <t>Global Deluxe Stacking Chair, Gray</t>
  </si>
  <si>
    <t>East</t>
  </si>
  <si>
    <t>Pennsylvania</t>
  </si>
  <si>
    <t>Orem</t>
  </si>
  <si>
    <t>Emily Burns</t>
  </si>
  <si>
    <t>Eric Hoffmann</t>
  </si>
  <si>
    <t>Wilson Jones Active Use Binders</t>
  </si>
  <si>
    <t>Imation 8GB Mini TravelDrive USB 2.0 Flash Drive</t>
  </si>
  <si>
    <t>Accessories</t>
  </si>
  <si>
    <t>Tracy Blumstein</t>
  </si>
  <si>
    <t>Riverside Palais Royal Lawyers Bookcase, Royale Cherry Finish</t>
  </si>
  <si>
    <t>Avery Recycled Flexi-View Covers for Binding Systems</t>
  </si>
  <si>
    <t>Poly String Tie Envelopes</t>
  </si>
  <si>
    <t>Envelopes</t>
  </si>
  <si>
    <t>BOSTON Model 1800 Electric Pencil Sharpeners, Putty/Woodgrain</t>
  </si>
  <si>
    <t>Lumber Crayons</t>
  </si>
  <si>
    <t>Houston</t>
  </si>
  <si>
    <t>Matt Abelman</t>
  </si>
  <si>
    <t>Easy-staple paper</t>
  </si>
  <si>
    <t>Richardson</t>
  </si>
  <si>
    <t>Gene Hale</t>
  </si>
  <si>
    <t>GE 30524EE4</t>
  </si>
  <si>
    <t>First Class</t>
  </si>
  <si>
    <t>Steve Nguyen</t>
  </si>
  <si>
    <t>Atlantic Metals Mobile 3-Shelf Bookcases, Custom Colors</t>
  </si>
  <si>
    <t>Plantronics HL10 Handset Lifter</t>
  </si>
  <si>
    <t>Naperville</t>
  </si>
  <si>
    <t>Linda Cazamias</t>
  </si>
  <si>
    <t>Panasonic Kx-TS550</t>
  </si>
  <si>
    <t>Illinois</t>
  </si>
  <si>
    <t>Ruben Ausman</t>
  </si>
  <si>
    <t>Eldon Base for stackable storage shelf, platinum</t>
  </si>
  <si>
    <t>Melbourne</t>
  </si>
  <si>
    <t>Erin Smith</t>
  </si>
  <si>
    <t>Advantus 10-Drawer Portable Organizer, Chrome Metal Frame, Smoke Drawers</t>
  </si>
  <si>
    <t>Eagan</t>
  </si>
  <si>
    <t>Odella Nelson</t>
  </si>
  <si>
    <t>Verbatim 25 GB 6x Blu-ray Single Layer Recordable Disc, 25/Pack</t>
  </si>
  <si>
    <t>Minnesota</t>
  </si>
  <si>
    <t>Wilson Jones Leather-Like Binders with DublLock Round Rings</t>
  </si>
  <si>
    <t>Westland</t>
  </si>
  <si>
    <t>Gould Plastics 9-Pocket Panel Bin, 18-3/8w x 5-1/4d x 20-1/2h, Black</t>
  </si>
  <si>
    <t>Michigan</t>
  </si>
  <si>
    <t>Dover</t>
  </si>
  <si>
    <t>Lena Hernandez</t>
  </si>
  <si>
    <t>Imation 8gb Micro Traveldrive Usb 2.0 Flash Drive</t>
  </si>
  <si>
    <t>Delaware</t>
  </si>
  <si>
    <t>LF Elite 3D Dazzle Designer Hard Case Cover, Lf Stylus Pen and Wiper For Apple Iphone 5c Mini Lite</t>
  </si>
  <si>
    <t>New Albany</t>
  </si>
  <si>
    <t>Darren Powers</t>
  </si>
  <si>
    <t>C-Line Peel &amp; Stick Add-On Filing Pockets, 8-3/4 x 5-1/8, 10/Pack</t>
  </si>
  <si>
    <t>Indiana</t>
  </si>
  <si>
    <t>Avery 485</t>
  </si>
  <si>
    <t>Longer-Life Soft White Bulbs</t>
  </si>
  <si>
    <t>Global Leather Task Chair, Black</t>
  </si>
  <si>
    <t>New York City</t>
  </si>
  <si>
    <t>Janet Molinari</t>
  </si>
  <si>
    <t>Advantus Push Pins</t>
  </si>
  <si>
    <t>New York</t>
  </si>
  <si>
    <t>Fasteners</t>
  </si>
  <si>
    <t>AT&amp;T CL83451 4-Handset Telephone</t>
  </si>
  <si>
    <t>Troy</t>
  </si>
  <si>
    <t>Ted Butterfield</t>
  </si>
  <si>
    <t>Home/Office Personal File Carts</t>
  </si>
  <si>
    <t>Xerox 232</t>
  </si>
  <si>
    <t>Novimex Turbo Task Chair</t>
  </si>
  <si>
    <t>Array Parchment Paper, Assorted Colors</t>
  </si>
  <si>
    <t>Plastic Binding Combs</t>
  </si>
  <si>
    <t>Prang Dustless Chalk Sticks</t>
  </si>
  <si>
    <t>Kunst Miller</t>
  </si>
  <si>
    <t>Verbatim 25 GB 6x Blu-ray Single Layer Recordable Disc, 3/Pack</t>
  </si>
  <si>
    <t>Xerox 1943</t>
  </si>
  <si>
    <t>Luxo Economy Swing Arm Lamp</t>
  </si>
  <si>
    <t>Chicago</t>
  </si>
  <si>
    <t>Paul Stevenson</t>
  </si>
  <si>
    <t>Gilbert</t>
  </si>
  <si>
    <t>Brendan Sweed</t>
  </si>
  <si>
    <t>Hunt BOSTON Model 1606 High-Volume Electric Pencil Sharpener, Beige</t>
  </si>
  <si>
    <t>Arizona</t>
  </si>
  <si>
    <t>netTALK DUO VoIP Telephone Service</t>
  </si>
  <si>
    <t>Springfield</t>
  </si>
  <si>
    <t>Karen Daniels</t>
  </si>
  <si>
    <t>Snap-A-Way Black Print Carbonless Ruled Speed Letter, Triplicate</t>
  </si>
  <si>
    <t>Virginia</t>
  </si>
  <si>
    <t>Henry MacAllister</t>
  </si>
  <si>
    <t>Avery Binding System Hidden Tab Executive Style Index Sets</t>
  </si>
  <si>
    <t>Jackson</t>
  </si>
  <si>
    <t>Memphis</t>
  </si>
  <si>
    <t>Joel Eaton</t>
  </si>
  <si>
    <t>Tennessee</t>
  </si>
  <si>
    <t>Safco Industrial Wire Shelving System</t>
  </si>
  <si>
    <t>Ken Brennan</t>
  </si>
  <si>
    <t>Economy Binders</t>
  </si>
  <si>
    <t>SimpliFile Personal File, Black Granite, 15w x 6-15/16d x 11-1/4h</t>
  </si>
  <si>
    <t>Eldon Expressions Desk Accessory, Wood Pencil Holder, Oak</t>
  </si>
  <si>
    <t>Decatur</t>
  </si>
  <si>
    <t>Stewart Carmichael</t>
  </si>
  <si>
    <t>Alabama</t>
  </si>
  <si>
    <t>Avery Heavy-Duty EZD  Binder With Locking Rings</t>
  </si>
  <si>
    <t>Duane Noonan</t>
  </si>
  <si>
    <t>Premium Writing Pencils, Soft, #2 by Central Association for the Blind</t>
  </si>
  <si>
    <t>Sortfiler Multipurpose Personal File Organizer, Black</t>
  </si>
  <si>
    <t>Durham</t>
  </si>
  <si>
    <t>Julie Creighton</t>
  </si>
  <si>
    <t>Christopher Schild</t>
  </si>
  <si>
    <t>Safco Industrial Wire Shelving</t>
  </si>
  <si>
    <t>Columbia</t>
  </si>
  <si>
    <t>Novimex Swivel Fabric Task Chair</t>
  </si>
  <si>
    <t>South Carolina</t>
  </si>
  <si>
    <t>Rochester</t>
  </si>
  <si>
    <t>Paul Gonzalez</t>
  </si>
  <si>
    <t>Logitech LS21 Speaker System - PC Multimedia - 2.1-CH - Wired</t>
  </si>
  <si>
    <t>Avery 511</t>
  </si>
  <si>
    <t>Gary Mitchum</t>
  </si>
  <si>
    <t>Eldon Portable Mobile Manager</t>
  </si>
  <si>
    <t>Jim Sink</t>
  </si>
  <si>
    <t>Turquoise Lead Holder with Pocket Clip</t>
  </si>
  <si>
    <t>Xerox 1995</t>
  </si>
  <si>
    <t>Minneapolis</t>
  </si>
  <si>
    <t>Karl Braun</t>
  </si>
  <si>
    <t>Xerox 1999</t>
  </si>
  <si>
    <t>Ibico Standard Transparent Covers</t>
  </si>
  <si>
    <t>Portland</t>
  </si>
  <si>
    <t>Roger Barcio</t>
  </si>
  <si>
    <t>Flexible Leather- Look Classic Collection Ring Binder</t>
  </si>
  <si>
    <t>Oregon</t>
  </si>
  <si>
    <t>Parhena Norris</t>
  </si>
  <si>
    <t>9-3/4 Diameter Round Wall Clock</t>
  </si>
  <si>
    <t>Katherine Ducich</t>
  </si>
  <si>
    <t>Trimflex Flexible Post Binders</t>
  </si>
  <si>
    <t>Saint Paul</t>
  </si>
  <si>
    <t>Elpida Rittenbach</t>
  </si>
  <si>
    <t>Fellowes Basic Home/Office Series Surge Protectors</t>
  </si>
  <si>
    <t>Rick Bensley</t>
  </si>
  <si>
    <t>Avery Personal Creations Heavyweight Cards</t>
  </si>
  <si>
    <t>SanDisk Ultra 64 GB MicroSDHC Class 10 Memory Card</t>
  </si>
  <si>
    <t>Avery Hidden Tab Dividers for Binding Systems</t>
  </si>
  <si>
    <t>Gary Zandusky</t>
  </si>
  <si>
    <t>Universal Premium White Copier/Laser Paper (20Lb. and 87 Bright)</t>
  </si>
  <si>
    <t>Aurora</t>
  </si>
  <si>
    <t>Lena Cacioppo</t>
  </si>
  <si>
    <t>Logitech K350 2.4Ghz Wireless Keyboard</t>
  </si>
  <si>
    <t>Colorado</t>
  </si>
  <si>
    <t>Deflect-o DuraMat Lighweight, Studded, Beveled Mat for Low Pile Carpeting</t>
  </si>
  <si>
    <t>Charlotte</t>
  </si>
  <si>
    <t>Janet Martin</t>
  </si>
  <si>
    <t>Memorex Mini Travel Drive 8 GB USB 2.0 Flash Drive</t>
  </si>
  <si>
    <t>Speck Products Candyshell Flip Case</t>
  </si>
  <si>
    <t>Newell Chalk Holder</t>
  </si>
  <si>
    <t>Orland Park</t>
  </si>
  <si>
    <t>Pete Armstrong</t>
  </si>
  <si>
    <t>Logitech Gaming G510s - Keyboard</t>
  </si>
  <si>
    <t>Cynthia Voltz</t>
  </si>
  <si>
    <t>Magnifier Swing Arm Lamp</t>
  </si>
  <si>
    <t>Urbandale</t>
  </si>
  <si>
    <t>Clay Ludtke</t>
  </si>
  <si>
    <t>Hunt PowerHouse Electric Pencil Sharpener, Blue</t>
  </si>
  <si>
    <t>Iowa</t>
  </si>
  <si>
    <t>Columbus</t>
  </si>
  <si>
    <t>Ryan Crowe</t>
  </si>
  <si>
    <t>OIC Colored Binder Clips, Assorted Sizes</t>
  </si>
  <si>
    <t>Ohio</t>
  </si>
  <si>
    <t>Redi-Strip #10 Envelopes, 4 1/8 x 9 1/2</t>
  </si>
  <si>
    <t>Xerox 1921</t>
  </si>
  <si>
    <t>Tyvek  Top-Opening Peel &amp; Seel Envelopes, Plain White</t>
  </si>
  <si>
    <t>Dave Kipp</t>
  </si>
  <si>
    <t>Hon Racetrack Conference Tables</t>
  </si>
  <si>
    <t>Bristol</t>
  </si>
  <si>
    <t>Greg Guthrie</t>
  </si>
  <si>
    <t>GBC DocuBind 300 Electric Binding Machine</t>
  </si>
  <si>
    <t>Wilmington</t>
  </si>
  <si>
    <t>Steven Cartwright</t>
  </si>
  <si>
    <t>Artistic Insta-Plaque</t>
  </si>
  <si>
    <t>Companion Letter/Legal File, Black</t>
  </si>
  <si>
    <t>Globe Weis Peel &amp; Seel First Class Envelopes</t>
  </si>
  <si>
    <t>KLD Oscar II Style Snap-on Ultra Thin Side Flip Synthetic Leather Cover Case for HTC One HTC M7</t>
  </si>
  <si>
    <t>Alan Dominguez</t>
  </si>
  <si>
    <t>Bloomington</t>
  </si>
  <si>
    <t>Philip Fox</t>
  </si>
  <si>
    <t>Bevis 44 x 96 Conference Tables</t>
  </si>
  <si>
    <t>Phoenix</t>
  </si>
  <si>
    <t>Troy Staebel</t>
  </si>
  <si>
    <t>Avery Durable Slant Ring Binders, No Labels</t>
  </si>
  <si>
    <t>Trav-L-File Heavy-Duty Shuttle II, Black</t>
  </si>
  <si>
    <t>Lindsay Shagiari</t>
  </si>
  <si>
    <t>Global Task Chair, Black</t>
  </si>
  <si>
    <t>Eldon Cleatmat Plus Chair Mats for High Pile Carpets</t>
  </si>
  <si>
    <t>Dorothy Wardle</t>
  </si>
  <si>
    <t>Anker 36W 4-Port USB Wall Charger Travel Power Adapter for iPhone 5s 5c 5</t>
  </si>
  <si>
    <t>Xerox 1916</t>
  </si>
  <si>
    <t>Staples</t>
  </si>
  <si>
    <t>Roseville</t>
  </si>
  <si>
    <t>Lena Creighton</t>
  </si>
  <si>
    <t>Xerox 195</t>
  </si>
  <si>
    <t>Xerox 1880</t>
  </si>
  <si>
    <t>Sanford Colorific Colored Pencils, 12/Box</t>
  </si>
  <si>
    <t>Ideal Clamps</t>
  </si>
  <si>
    <t>GBC Wire Binding Strips</t>
  </si>
  <si>
    <t>Fiskars Softgrip Scissors</t>
  </si>
  <si>
    <t>Supplies</t>
  </si>
  <si>
    <t>Jonathan Doherty</t>
  </si>
  <si>
    <t>Sally Hughsby</t>
  </si>
  <si>
    <t>Newell 343</t>
  </si>
  <si>
    <t>Convenience Packs of Business Envelopes</t>
  </si>
  <si>
    <t>Xerox 1911</t>
  </si>
  <si>
    <t>Independence</t>
  </si>
  <si>
    <t>Sandra Glassco</t>
  </si>
  <si>
    <t>Sanyo 2.5 Cubic Foot Mid-Size Office Refrigerators</t>
  </si>
  <si>
    <t>Missouri</t>
  </si>
  <si>
    <t>Pasadena</t>
  </si>
  <si>
    <t>Helen Andreada</t>
  </si>
  <si>
    <t>Newark</t>
  </si>
  <si>
    <t>Maureen Gastineau</t>
  </si>
  <si>
    <t>Franklin</t>
  </si>
  <si>
    <t>Justin Ellison</t>
  </si>
  <si>
    <t>Plantronics Cordless Phone Headset with In-line Volume - M214C</t>
  </si>
  <si>
    <t>Anker Astro 15000mAh USB Portable Charger</t>
  </si>
  <si>
    <t>GBC Prestige Therm-A-Bind Covers</t>
  </si>
  <si>
    <t>Scottsdale</t>
  </si>
  <si>
    <t>Tamara Willingham</t>
  </si>
  <si>
    <t>Belkin 7 Outlet SurgeMaster Surge Protector with Phone Protection</t>
  </si>
  <si>
    <t>Jabra BIZ 2300 Duo QD Duo Corded Headset</t>
  </si>
  <si>
    <t>San Jose</t>
  </si>
  <si>
    <t>Stephanie Phelps</t>
  </si>
  <si>
    <t>Southworth 25% Cotton Antique Laid Paper &amp; Envelopes</t>
  </si>
  <si>
    <t>Xerox 1883</t>
  </si>
  <si>
    <t>Tenex Personal Project File with Scoop Front Design, Black</t>
  </si>
  <si>
    <t>Neil Knudson</t>
  </si>
  <si>
    <t>Newell 311</t>
  </si>
  <si>
    <t>Dave Brooks</t>
  </si>
  <si>
    <t>Edmond</t>
  </si>
  <si>
    <t>Nora Paige</t>
  </si>
  <si>
    <t>Avery 519</t>
  </si>
  <si>
    <t>Oklahoma</t>
  </si>
  <si>
    <t>Avaya 5420 Digital phone</t>
  </si>
  <si>
    <t>Ted Trevino</t>
  </si>
  <si>
    <t>Xerox 1920</t>
  </si>
  <si>
    <t>Eric Murdock</t>
  </si>
  <si>
    <t>Lenovo 17-Key USB Numeric Keypad</t>
  </si>
  <si>
    <t>Carlsbad</t>
  </si>
  <si>
    <t>Ruben Dartt</t>
  </si>
  <si>
    <t>Staple envelope</t>
  </si>
  <si>
    <t>New Mexico</t>
  </si>
  <si>
    <t>Max Jones</t>
  </si>
  <si>
    <t>Wilson Jones International Size A4 Ring Binders</t>
  </si>
  <si>
    <t>San Antonio</t>
  </si>
  <si>
    <t>Becky Martin</t>
  </si>
  <si>
    <t>BIC Brite Liner Highlighters</t>
  </si>
  <si>
    <t>Lexmark MX611dhe Monochrome Laser Printer</t>
  </si>
  <si>
    <t>Machines</t>
  </si>
  <si>
    <t>Space Solutions HD Industrial Steel Shelving.</t>
  </si>
  <si>
    <t>SAFCO Arco Folding Chair</t>
  </si>
  <si>
    <t>Sanford Liquid Accent Highlighters</t>
  </si>
  <si>
    <t>Kensington 7 Outlet MasterPiece Power Center</t>
  </si>
  <si>
    <t>JBL Micro Wireless Portable Bluetooth Speaker</t>
  </si>
  <si>
    <t>Chad Sievert</t>
  </si>
  <si>
    <t>Adams Phone Message Book, Professional, 400 Message Capacity, 5 3/6” x 11”</t>
  </si>
  <si>
    <t>Xerox 1913</t>
  </si>
  <si>
    <t>Global Value Steno Chair, Gray</t>
  </si>
  <si>
    <t>Jennifer Braxton</t>
  </si>
  <si>
    <t>Kensington 7 Outlet MasterPiece HOMEOFFICE Power Control Center</t>
  </si>
  <si>
    <t>Avery 51</t>
  </si>
  <si>
    <t>Shirley Jackson</t>
  </si>
  <si>
    <t>Acco 7-Outlet Masterpiece Power Center, Wihtout Fax/Phone Line Protection</t>
  </si>
  <si>
    <t>Padded Folding Chairs, Black, 4/Carton</t>
  </si>
  <si>
    <t>Acme Rosewood Handle Letter Opener</t>
  </si>
  <si>
    <t>Jim Kriz</t>
  </si>
  <si>
    <t>Sanford Colorific Eraseable Coloring Pencils, 12 Count</t>
  </si>
  <si>
    <t>David Kendrick</t>
  </si>
  <si>
    <t>Tenex File Box, Personal Filing Tote with Lid, Black</t>
  </si>
  <si>
    <t>Imation Secure+ Hardware Encrypted USB 2.0 Flash Drive; 16GB</t>
  </si>
  <si>
    <t>Monroe</t>
  </si>
  <si>
    <t>Robert Marley</t>
  </si>
  <si>
    <t>AT&amp;T TR1909W</t>
  </si>
  <si>
    <t>Louisiana</t>
  </si>
  <si>
    <t>Nokia Lumia 521 (T-Mobile)</t>
  </si>
  <si>
    <t>HP Standard 104 key PS/2 Keyboard</t>
  </si>
  <si>
    <t>Fairfield</t>
  </si>
  <si>
    <t>Sally Knutson</t>
  </si>
  <si>
    <t>Avery Poly Binder Pockets</t>
  </si>
  <si>
    <t>Connecticut</t>
  </si>
  <si>
    <t>Frank Merwin</t>
  </si>
  <si>
    <t>SanDisk Ultra 32 GB MicroSDHC Class 10 Memory Card</t>
  </si>
  <si>
    <t>Grand Prairie</t>
  </si>
  <si>
    <t>Alice McCarthy</t>
  </si>
  <si>
    <t>Personal Filing Tote with Lid, Black/Gray</t>
  </si>
  <si>
    <t>Mark Packer</t>
  </si>
  <si>
    <t>Atlantic Metals Mobile 4-Shelf Bookcases, Custom Colors</t>
  </si>
  <si>
    <t>Xerox 205</t>
  </si>
  <si>
    <t>4009 Highlighters by Sanford</t>
  </si>
  <si>
    <t>Redlands</t>
  </si>
  <si>
    <t>Mary Zewe</t>
  </si>
  <si>
    <t>Hamilton</t>
  </si>
  <si>
    <t>Binney &amp; Smith Crayola Metallic Colored Pencils, 8-Color Set</t>
  </si>
  <si>
    <t>Binney &amp; Smith inkTank Erasable Desk Highlighter, Chisel Tip, Yellow, 12/Box</t>
  </si>
  <si>
    <t>Westfield</t>
  </si>
  <si>
    <t>Valerie Mitchum</t>
  </si>
  <si>
    <t>Decoflex Hanging Personal Folder File</t>
  </si>
  <si>
    <t>New Jersey</t>
  </si>
  <si>
    <t>Fred Hopkins</t>
  </si>
  <si>
    <t>Wirebound Message Books, 5-1/2 x 4 Forms, 2 or 4 Forms per Page</t>
  </si>
  <si>
    <t>Akron</t>
  </si>
  <si>
    <t>Maria Bertelson</t>
  </si>
  <si>
    <t>Southworth 25% Cotton Linen-Finish Paper &amp; Envelopes</t>
  </si>
  <si>
    <t>Denver</t>
  </si>
  <si>
    <t>Bruce Stewart</t>
  </si>
  <si>
    <t>BoxOffice By Design Rectangular and Half-Moon Meeting Room Tables</t>
  </si>
  <si>
    <t>Bravo II Megaboss 12-Amp Hard Body Upright, Replacement Belts, 2 Belts per Pack</t>
  </si>
  <si>
    <t>Dallas</t>
  </si>
  <si>
    <t>Logan Currie</t>
  </si>
  <si>
    <t>Eureka Sanitaire  Commercial Upright</t>
  </si>
  <si>
    <t>Heather Kirkland</t>
  </si>
  <si>
    <t>Eldon 200 Class Desk Accessories, Burgundy</t>
  </si>
  <si>
    <t>Whittier</t>
  </si>
  <si>
    <t>Laurel Elliston</t>
  </si>
  <si>
    <t>Nortel Business Series Terminal T7208 Digital phone</t>
  </si>
  <si>
    <t>Saginaw</t>
  </si>
  <si>
    <t>Joseph Holt</t>
  </si>
  <si>
    <t>Tennsco Lockers, Gray</t>
  </si>
  <si>
    <t>Panasonic KX-TG6844B Expandable Digital Cordless Telephone</t>
  </si>
  <si>
    <t>Advantus Push Pins, Aluminum Head</t>
  </si>
  <si>
    <t>Gould Plastics 18-Pocket Panel Bin, 34w x 5-1/4d x 20-1/2h</t>
  </si>
  <si>
    <t>Michael Stewart</t>
  </si>
  <si>
    <t>Memorex Micro Travel Drive 8 GB</t>
  </si>
  <si>
    <t>Medina</t>
  </si>
  <si>
    <t>Victoria Wilson</t>
  </si>
  <si>
    <t>Avery 505</t>
  </si>
  <si>
    <t>Cisco 9971 IP Video Phone Charcoal</t>
  </si>
  <si>
    <t>Sony Micro Vault Click 16 GB USB 2.0 Flash Drive</t>
  </si>
  <si>
    <t>Jonathan Howell</t>
  </si>
  <si>
    <t>Adtran 1202752G1</t>
  </si>
  <si>
    <t>Dublin</t>
  </si>
  <si>
    <t>Joni Blumstein</t>
  </si>
  <si>
    <t>OIC Bulk Pack Metal Binder Clips</t>
  </si>
  <si>
    <t>While You Were Out Pads, 50 per Pad, 4 x 5 1/4, Green Cycle</t>
  </si>
  <si>
    <t>Swingline SM12-08 MicroCut Jam Free Shredder</t>
  </si>
  <si>
    <t>Stanley Bostitch Contemporary Electric Pencil Sharpeners</t>
  </si>
  <si>
    <t>Detroit</t>
  </si>
  <si>
    <t>David Smith</t>
  </si>
  <si>
    <t>Sanford Uni-Blazer View Highlighters, Chisel Tip, Yellow</t>
  </si>
  <si>
    <t>Bevis 36 x 72 Conference Tables</t>
  </si>
  <si>
    <t>Rogers Deluxe File Chest</t>
  </si>
  <si>
    <t>Valerie Dominguez</t>
  </si>
  <si>
    <t>Global Low Back Tilter Chair</t>
  </si>
  <si>
    <t>Erin Ashbrook</t>
  </si>
  <si>
    <t>GBC Instant Index System for Binding Systems</t>
  </si>
  <si>
    <t>Tampa</t>
  </si>
  <si>
    <t>Bush Advantage Collection Round Conference Table</t>
  </si>
  <si>
    <t>Bretford Rectangular Conference Table Tops</t>
  </si>
  <si>
    <t>Logitech P710e Mobile Speakerphone</t>
  </si>
  <si>
    <t>Santa Clara</t>
  </si>
  <si>
    <t>David Bremer</t>
  </si>
  <si>
    <t>Xerox 4200 Series MultiUse Premium Copy Paper (20Lb. and 84 Bright)</t>
  </si>
  <si>
    <t>Ken Lonsdale</t>
  </si>
  <si>
    <t>Xerox 1957</t>
  </si>
  <si>
    <t>Luxo Professional Fluorescent Magnifier Lamp with Clamp-Mount Base</t>
  </si>
  <si>
    <t>Staple-based wall hangings</t>
  </si>
  <si>
    <t>PureGear Roll-On Screen Protector</t>
  </si>
  <si>
    <t>KI Conference Tables</t>
  </si>
  <si>
    <t>Eldon 100 Class Desk Accessories</t>
  </si>
  <si>
    <t>Lakeville</t>
  </si>
  <si>
    <t>Dianna Wilson</t>
  </si>
  <si>
    <t>Safco Steel Mobile File Cart</t>
  </si>
  <si>
    <t>Adams Telephone Message Book w/Frequently-Called Numbers Space, 400 Messages per Book</t>
  </si>
  <si>
    <t>Logan Haushalter</t>
  </si>
  <si>
    <t>Global Leather Highback Executive Chair with Pneumatic Height Adjustment, Black</t>
  </si>
  <si>
    <t>San Diego</t>
  </si>
  <si>
    <t>Kelly Collister</t>
  </si>
  <si>
    <t>Delfina Latchford</t>
  </si>
  <si>
    <t>Fellowes Personal Hanging Folder Files, Navy</t>
  </si>
  <si>
    <t>Tyvek Side-Opening Peel &amp; Seel Expanding Envelopes</t>
  </si>
  <si>
    <t>Dan Reichenbach</t>
  </si>
  <si>
    <t>Logitech Mobile Speakerphone P710e - speaker phone</t>
  </si>
  <si>
    <t>Craig Carreira</t>
  </si>
  <si>
    <t>Sabrent 4-Port USB 2.0 Hub</t>
  </si>
  <si>
    <t>Safco Industrial Shelving</t>
  </si>
  <si>
    <t>Acco 3-Hole Punch</t>
  </si>
  <si>
    <t>Dorris liebe</t>
  </si>
  <si>
    <t>Eureka Disposable Bags for Sanitaire Vibra Groomer I Upright Vac</t>
  </si>
  <si>
    <t>Sean Braxton</t>
  </si>
  <si>
    <t>Xerox WorkCentre 6505DN Laser Multifunction Printer</t>
  </si>
  <si>
    <t>Roy Collins</t>
  </si>
  <si>
    <t>Cisco Small Business SPA 502G VoIP phone</t>
  </si>
  <si>
    <t>Brentwood</t>
  </si>
  <si>
    <t>Alan Hwang</t>
  </si>
  <si>
    <t>Microsoft Sculpt Comfort Mouse</t>
  </si>
  <si>
    <t>Chapel Hill</t>
  </si>
  <si>
    <t>Claudia Bergmann</t>
  </si>
  <si>
    <t>Quartet Omega Colored Chalk, 12/Pack</t>
  </si>
  <si>
    <t>Morristown</t>
  </si>
  <si>
    <t>Bagged Rubber Bands</t>
  </si>
  <si>
    <t>Cincinnati</t>
  </si>
  <si>
    <t>Christine Abelman</t>
  </si>
  <si>
    <t>Safco Commercial Shelving</t>
  </si>
  <si>
    <t>Recycled Interoffice Envelopes with String and Button Closure, 10 x 13</t>
  </si>
  <si>
    <t>Kristen Hastings</t>
  </si>
  <si>
    <t>Adjustable Depth Letter/Legal Cart</t>
  </si>
  <si>
    <t>Logitech 910-002974 M325 Wireless Mouse for Web Scrolling</t>
  </si>
  <si>
    <t>Regeneration Desk Collection</t>
  </si>
  <si>
    <t>Presstex Flexible Ring Binders</t>
  </si>
  <si>
    <t>Inglewood</t>
  </si>
  <si>
    <t>Barry Blumstein</t>
  </si>
  <si>
    <t>Newell 330</t>
  </si>
  <si>
    <t>Andrew Gjertsen</t>
  </si>
  <si>
    <t>Post-it “Important Message” Note Pad, Neon Colors, 50 Sheets/Pad</t>
  </si>
  <si>
    <t>Eldon Simplefile Box Office</t>
  </si>
  <si>
    <t>Avery 489</t>
  </si>
  <si>
    <t>Round Ring Binders</t>
  </si>
  <si>
    <t>Bose SoundLink Bluetooth Speaker</t>
  </si>
  <si>
    <t>Microsoft Arc Touch Mouse</t>
  </si>
  <si>
    <t>Xerox 216</t>
  </si>
  <si>
    <t>Tamarac</t>
  </si>
  <si>
    <t>Alan Haines</t>
  </si>
  <si>
    <t>GBC VeloBinder Electric Binding Machine</t>
  </si>
  <si>
    <t>Premier Automatic Letter Opener</t>
  </si>
  <si>
    <t>Nick Zandusky</t>
  </si>
  <si>
    <t>Advantus SlideClip Paper Clips</t>
  </si>
  <si>
    <t>Avery 512</t>
  </si>
  <si>
    <t>Logitech Wireless Gaming Headset G930</t>
  </si>
  <si>
    <t>Bush Westfield Collection Bookcases, Medium Cherry Finish</t>
  </si>
  <si>
    <t>Colorado Springs</t>
  </si>
  <si>
    <t>Kelly Lampkin</t>
  </si>
  <si>
    <t>Global Deluxe Office Fabric Chairs</t>
  </si>
  <si>
    <t>Eldon ClusterMat Chair Mat with Cordless Antistatic Protection</t>
  </si>
  <si>
    <t>Ibico Laser Imprintable Binding System Covers</t>
  </si>
  <si>
    <t>Vinyl Coated Wire Paper Clips in Organizer Box, 800/Box</t>
  </si>
  <si>
    <t>Belleville</t>
  </si>
  <si>
    <t>Xerox 223</t>
  </si>
  <si>
    <t>Xerox 1939</t>
  </si>
  <si>
    <t>Floodlight Indoor Halogen Bulbs, 1 Bulb per Pack, 60 Watts</t>
  </si>
  <si>
    <t>Avery Premier Heavy-Duty Binder with Round Locking Rings</t>
  </si>
  <si>
    <t>BPI Conference Tables</t>
  </si>
  <si>
    <t>Alan Schoenberger</t>
  </si>
  <si>
    <t>Electrix 20W Halogen Replacement Bulb for Zoom-In Desk Lamp</t>
  </si>
  <si>
    <t>Taylor</t>
  </si>
  <si>
    <t>Newell 350</t>
  </si>
  <si>
    <t>Lakewood</t>
  </si>
  <si>
    <t>Corey Roper</t>
  </si>
  <si>
    <t>GBC Clear Cover, 8-1/2 x 11, unpunched, 25 covers per pack</t>
  </si>
  <si>
    <t>Boston Heavy-Duty Trimline Electric Pencil Sharpeners</t>
  </si>
  <si>
    <t>Arlington</t>
  </si>
  <si>
    <t>Shahid Hopkins</t>
  </si>
  <si>
    <t>Faber Castell Col-Erase Pencils</t>
  </si>
  <si>
    <t>Arvada</t>
  </si>
  <si>
    <t>Ben Peterman</t>
  </si>
  <si>
    <t>C-Line Cubicle Keepers Polyproplyene Holder With Velcro Backings</t>
  </si>
  <si>
    <t>Hon 4070 Series Pagoda Armless Upholstered Stacking Chairs</t>
  </si>
  <si>
    <t>Eldon Expressions Desk Accessory, Wood Photo Frame, Mahogany</t>
  </si>
  <si>
    <t>Avery 509</t>
  </si>
  <si>
    <t>Hackensack</t>
  </si>
  <si>
    <t>Thomas Seio</t>
  </si>
  <si>
    <t>Deflect-o SuperTray Unbreakable Stackable Tray, Letter, Black</t>
  </si>
  <si>
    <t>Saint Petersburg</t>
  </si>
  <si>
    <t>Andy Gerbode</t>
  </si>
  <si>
    <t>AT&amp;T 1070 Corded Phone</t>
  </si>
  <si>
    <t>Xerox 21</t>
  </si>
  <si>
    <t>Sung Pak</t>
  </si>
  <si>
    <t>Boston School Pro Electric Pencil Sharpener, 1670</t>
  </si>
  <si>
    <t>Nathan Mautz</t>
  </si>
  <si>
    <t>DMI Arturo Collection Mission-style Design Wood Chair</t>
  </si>
  <si>
    <t>Canon imageCLASS MF7460 Monochrome Digital Laser Multifunction Copier</t>
  </si>
  <si>
    <t>NETGEAR N750 Dual Band Wi-Fi Gigabit Router</t>
  </si>
  <si>
    <t>Long Beach</t>
  </si>
  <si>
    <t>Frank Atkinson</t>
  </si>
  <si>
    <t>OIC Binder Clips</t>
  </si>
  <si>
    <t>Hesperia</t>
  </si>
  <si>
    <t>Grace Kelly</t>
  </si>
  <si>
    <t>Logitech Wireless Headset h800</t>
  </si>
  <si>
    <t>Murfreesboro</t>
  </si>
  <si>
    <t>Don Jones</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</si>
  <si>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</si>
  <si>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</si>
  <si>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</si>
  <si>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</si>
  <si>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</si>
  <si>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</si>
  <si>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John Lucas</t>
  </si>
  <si>
    <t>AT&amp;T 841000 Phone</t>
  </si>
  <si>
    <t>Ibico Recycled Grain-Textured Covers</t>
  </si>
  <si>
    <t>Wilson Jones Custom Binder Spines &amp; Labels</t>
  </si>
  <si>
    <t>Doug Bickford</t>
  </si>
  <si>
    <t>Storex Dura Pro Binders</t>
  </si>
  <si>
    <t>Hewlett Packard LaserJet 3310 Copier</t>
  </si>
  <si>
    <t>Copiers</t>
  </si>
  <si>
    <t>Avery Non-Stick Binders</t>
  </si>
  <si>
    <t>Alyssa Crouse</t>
  </si>
  <si>
    <t>Tuff Stuff Recycled Round Ring Binders</t>
  </si>
  <si>
    <t>Hon 5100 Series Wood Tables</t>
  </si>
  <si>
    <t>Layton</t>
  </si>
  <si>
    <t>Newell 314</t>
  </si>
  <si>
    <t>Austin</t>
  </si>
  <si>
    <t>Clay Cheatham</t>
  </si>
  <si>
    <t>Lowell</t>
  </si>
  <si>
    <t>Tamara Dahlen</t>
  </si>
  <si>
    <t>Massachusetts</t>
  </si>
  <si>
    <t>BIC Brite Liner Highlighters, Chisel Tip</t>
  </si>
  <si>
    <t>Adam Bellavance</t>
  </si>
  <si>
    <t>Xerox 1881</t>
  </si>
  <si>
    <t>Acco Hanging Data Binders</t>
  </si>
  <si>
    <t>GBC DocuBind P400 Electric Binding System</t>
  </si>
  <si>
    <t>Jeremy Lonsdale</t>
  </si>
  <si>
    <t>Sauder Barrister Bookcases</t>
  </si>
  <si>
    <t>#10 Gummed Flap White Envelopes, 100/Box</t>
  </si>
  <si>
    <t>Dixon Prang Watercolor Pencils, 10-Color Set with Brush</t>
  </si>
  <si>
    <t>Adams Phone Message Book, 200 Message Capacity, 8 1/16” x 11”</t>
  </si>
  <si>
    <t>Victoria Brennan</t>
  </si>
  <si>
    <t>Belkin 8 Outlet SurgeMaster II Gold Surge Protector with Phone Protection</t>
  </si>
  <si>
    <t>Georgia</t>
  </si>
  <si>
    <t>Katrina Willman</t>
  </si>
  <si>
    <t>Global Ergonomic Managers Chair</t>
  </si>
  <si>
    <t>Newell 333</t>
  </si>
  <si>
    <t>Eldon Wave Desk Accessories</t>
  </si>
  <si>
    <t>Julia Dunbar</t>
  </si>
  <si>
    <t>Manchester</t>
  </si>
  <si>
    <t>Michael Kennedy</t>
  </si>
  <si>
    <t>Wilson Jones “Snap” Scratch Pad Binder Tool for Ring Binders</t>
  </si>
  <si>
    <t>Same Day</t>
  </si>
  <si>
    <t>Staple remover</t>
  </si>
  <si>
    <t>Pizazz Global Quick File</t>
  </si>
  <si>
    <t>Harlingen</t>
  </si>
  <si>
    <t>Guy Thornton</t>
  </si>
  <si>
    <t>Xerox 1930</t>
  </si>
  <si>
    <t>File Shuttle I and Handi-File</t>
  </si>
  <si>
    <t>Tucson</t>
  </si>
  <si>
    <t>Arthur Gainer</t>
  </si>
  <si>
    <t>NETGEAR AC1750 Dual Band Gigabit Smart WiFi Router</t>
  </si>
  <si>
    <t>Newell 324</t>
  </si>
  <si>
    <t>Microsoft Natural Keyboard Elite</t>
  </si>
  <si>
    <t>Quincy</t>
  </si>
  <si>
    <t>Muhammed MacIntyre</t>
  </si>
  <si>
    <t>Xerox 1960</t>
  </si>
  <si>
    <t>Allen Rosenblatt</t>
  </si>
  <si>
    <t>Russell Applegate</t>
  </si>
  <si>
    <t>Holmes Odor Grabber</t>
  </si>
  <si>
    <t>Akro-Mils 12-Gallon Tote</t>
  </si>
  <si>
    <t>Alejandro Savely</t>
  </si>
  <si>
    <t>Southworth Structures Collection</t>
  </si>
  <si>
    <t>Laura Armstrong</t>
  </si>
  <si>
    <t>Sony 32GB Class 10 Micro SDHC R40 Memory Card</t>
  </si>
  <si>
    <t>Pembroke Pines</t>
  </si>
  <si>
    <t>Denny Ordway</t>
  </si>
  <si>
    <t>Hon Practical Foundations 30 x 60 Training Table, Light Gray/Charcoal</t>
  </si>
  <si>
    <t>Logitech Media Keyboard K200</t>
  </si>
  <si>
    <t>Dean Katz</t>
  </si>
  <si>
    <t>Lexmark MarkNet N8150 Wireless Print Server</t>
  </si>
  <si>
    <t>3M Hangers With Command Adhesive</t>
  </si>
  <si>
    <t>Nathan Gelder</t>
  </si>
  <si>
    <t>Crayola Colored Pencils</t>
  </si>
  <si>
    <t>Mike Vittorini</t>
  </si>
  <si>
    <t>Angle-D Binders with Locking Rings, Label Holders</t>
  </si>
  <si>
    <t>Des Moines</t>
  </si>
  <si>
    <t>Jack Garza</t>
  </si>
  <si>
    <t>Nortel Meridian M3904 Professional Digital phone</t>
  </si>
  <si>
    <t>Canon PC1080F Personal Copier</t>
  </si>
  <si>
    <t>Peoria</t>
  </si>
  <si>
    <t>Bart Pistole</t>
  </si>
  <si>
    <t>Wilson Jones Century Plastic Molded Ring Binders</t>
  </si>
  <si>
    <t>Las Vegas</t>
  </si>
  <si>
    <t>Victor Preis</t>
  </si>
  <si>
    <t>Tuf-Vin Binders</t>
  </si>
  <si>
    <t>Nevada</t>
  </si>
  <si>
    <t>Warwick</t>
  </si>
  <si>
    <t>Saphhira Shifley</t>
  </si>
  <si>
    <t>2300 Heavy-Duty Transfer File Systems by Perma</t>
  </si>
  <si>
    <t>Rhode Island</t>
  </si>
  <si>
    <t>Xerox 1958</t>
  </si>
  <si>
    <t>Anna Gayman</t>
  </si>
  <si>
    <t>Super Decoflex Portable Personal File</t>
  </si>
  <si>
    <t>Sony 64GB Class 10 Micro SDHC R40 Memory Card</t>
  </si>
  <si>
    <t>Miami</t>
  </si>
  <si>
    <t>Luke Foster</t>
  </si>
  <si>
    <t>Xerox 1974</t>
  </si>
  <si>
    <t>Avery Hi-Liter EverBold Pen Style Fluorescent Highlighters, 4/Pack</t>
  </si>
  <si>
    <t>Roy Französisch</t>
  </si>
  <si>
    <t>Staple holder</t>
  </si>
  <si>
    <t>Keith Herrera</t>
  </si>
  <si>
    <t>Sharp AL-1530CS Digital Copier</t>
  </si>
  <si>
    <t>Wirebound Message Book, 4 per Page</t>
  </si>
  <si>
    <t>Bevis Round Conference Table Top, X-Base</t>
  </si>
  <si>
    <t>Self-Adhesive Removable Labels</t>
  </si>
  <si>
    <t>Xerox 1908</t>
  </si>
  <si>
    <t>Novimex High-Tech Fabric Mesh Task Chair</t>
  </si>
  <si>
    <t>Kimberly Carter</t>
  </si>
  <si>
    <t>Xerox 191</t>
  </si>
  <si>
    <t>Huntington Beach</t>
  </si>
  <si>
    <t>Caroline Jumper</t>
  </si>
  <si>
    <t>Bulldog Vacuum Base Pencil Sharpener</t>
  </si>
  <si>
    <t>Philip Brown</t>
  </si>
  <si>
    <t>Bevis Steel Folding Chairs</t>
  </si>
  <si>
    <t>Richmond</t>
  </si>
  <si>
    <t>Xerox 1987</t>
  </si>
  <si>
    <t>American Pencil</t>
  </si>
  <si>
    <t>White Envelopes, White Envelopes with Clear Poly Window</t>
  </si>
  <si>
    <t>Louisville</t>
  </si>
  <si>
    <t>KeyTronic 6101 Series - Keyboard - Black</t>
  </si>
  <si>
    <t>Lawrence</t>
  </si>
  <si>
    <t>Michael Paige</t>
  </si>
  <si>
    <t>Westinghouse Mesh Shade Clip-On Gooseneck Lamp, Black</t>
  </si>
  <si>
    <t>Crate-A-Files</t>
  </si>
  <si>
    <t>Natalie Fritzler</t>
  </si>
  <si>
    <t>Hon Multipurpose Stacking Arm Chairs</t>
  </si>
  <si>
    <t>Mississippi</t>
  </si>
  <si>
    <t>Canton</t>
  </si>
  <si>
    <t>Coloredge Poster Frame</t>
  </si>
  <si>
    <t>GBC VeloBinder Manual Binding System</t>
  </si>
  <si>
    <t>New Rochelle</t>
  </si>
  <si>
    <t>Shirley Daniels</t>
  </si>
  <si>
    <t>Epson WorkForce WF-2530 All-in-One Printer, Copier Scanner</t>
  </si>
  <si>
    <t>Ken Heidel</t>
  </si>
  <si>
    <t>Design Ebony Sketching Pencil</t>
  </si>
  <si>
    <t>Gastonia</t>
  </si>
  <si>
    <t>Ross Baird</t>
  </si>
  <si>
    <t>GBC ProClick 150 Presentation Binding System</t>
  </si>
  <si>
    <t>Woodgrain Magazine Files by Perma</t>
  </si>
  <si>
    <t>Letter Size Cart</t>
  </si>
  <si>
    <t>Jacksonville</t>
  </si>
  <si>
    <t>Mike Kennedy</t>
  </si>
  <si>
    <t>Insertable Tab Post Binder Dividers</t>
  </si>
  <si>
    <t>Belkin QODE FastFit Bluetooth Keyboard</t>
  </si>
  <si>
    <t>Philisse Overcash</t>
  </si>
  <si>
    <t>Canon Color ImageCLASS MF8580Cdw Wireless Laser All-In-One Printer, Copier, Scanner</t>
  </si>
  <si>
    <t>Brenda Bowman</t>
  </si>
  <si>
    <t>Xerox 1897</t>
  </si>
  <si>
    <t>Global Deluxe Steno Chair</t>
  </si>
  <si>
    <t>Aluminum Document Frame</t>
  </si>
  <si>
    <t>Fellowes Bankers Box Staxonsteel Drawer File/Stacking System</t>
  </si>
  <si>
    <t>Eldon Mobile Mega Data Cart  Mega Stackable  Add-On Trays</t>
  </si>
  <si>
    <t>Office Star - Ergonomically Designed Knee Chair</t>
  </si>
  <si>
    <t>Avery 520</t>
  </si>
  <si>
    <t>Troy Blackwell</t>
  </si>
  <si>
    <t>GE General Purpose, Extra Long Life, Showcase &amp; Floodlight Incandescent Bulbs</t>
  </si>
  <si>
    <t>Auburn</t>
  </si>
  <si>
    <t>Raymond Buch</t>
  </si>
  <si>
    <t>Newell 345</t>
  </si>
  <si>
    <t>Fellowes Bankers Box Recycled Super Stor/Drawer</t>
  </si>
  <si>
    <t>Boston 1645 Deluxe Heavier-Duty Electric Pencil Sharpener</t>
  </si>
  <si>
    <t>50 Colored Long Pencils</t>
  </si>
  <si>
    <t>Newell 342</t>
  </si>
  <si>
    <t>Belkin Grip Candy Sheer Case / Cover for iPhone 5 and 5S</t>
  </si>
  <si>
    <t>Ed Braxton</t>
  </si>
  <si>
    <t>Deluxe Rollaway Locking File with Drawer</t>
  </si>
  <si>
    <t>Norman</t>
  </si>
  <si>
    <t>Memorex Mini Travel Drive 16 GB USB 2.0 Flash Drive</t>
  </si>
  <si>
    <t>Sanjit Chand</t>
  </si>
  <si>
    <t>Global Geo Office Task Chair, Gray</t>
  </si>
  <si>
    <t>Hon 4700 Series Mobuis Mid-Back Task Chairs with Adjustable Arms</t>
  </si>
  <si>
    <t>3M Office Air Cleaner</t>
  </si>
  <si>
    <t>Logitech G700s Rechargeable Gaming Mouse</t>
  </si>
  <si>
    <t>Acco D-Ring Binder w/DublLock</t>
  </si>
  <si>
    <t>Tanja Norvell</t>
  </si>
  <si>
    <t>Bush Advantage Collection Racetrack Conference Table</t>
  </si>
  <si>
    <t>Poly Designer Cover &amp; Back</t>
  </si>
  <si>
    <t>Premier Electric Letter Opener</t>
  </si>
  <si>
    <t>Fellowes Premier Superior Surge Suppressor, 10-Outlet, With Phone and Remote</t>
  </si>
  <si>
    <t>Park Ridge</t>
  </si>
  <si>
    <t>Joni Sundaresam</t>
  </si>
  <si>
    <t>Amarillo</t>
  </si>
  <si>
    <t>Bush Mission Pointe Library</t>
  </si>
  <si>
    <t>Cardinal Hold-It CD Pocket</t>
  </si>
  <si>
    <t>Lindenhurst</t>
  </si>
  <si>
    <t>Maya Herman</t>
  </si>
  <si>
    <t>Eaton Premium Continuous-Feed Paper, 25% Cotton, Letter Size, White, 1000 Shts/Box</t>
  </si>
  <si>
    <t>Jeremy Pistek</t>
  </si>
  <si>
    <t>SAFCO Boltless Steel Shelving</t>
  </si>
  <si>
    <t>Sauder Mission Library with Doors, Fruitwood Finish</t>
  </si>
  <si>
    <t>Samsung Galaxy Note 3</t>
  </si>
  <si>
    <t>Decoflex Hanging Personal Folder File, Blue</t>
  </si>
  <si>
    <t>Xerox 1912</t>
  </si>
  <si>
    <t>Cisco SPA525G2 IP Phone - Wireless</t>
  </si>
  <si>
    <t>Jeremy Ellison</t>
  </si>
  <si>
    <t>John Grady</t>
  </si>
  <si>
    <t>Prang Colored Pencils</t>
  </si>
  <si>
    <t>Fellowes Strictly Business Drawer File, Letter/Legal Size</t>
  </si>
  <si>
    <t>Xylona Preis</t>
  </si>
  <si>
    <t>Imation USB 2.0 Swivel Flash Drive USB flash drive - 4 GB - Pink</t>
  </si>
  <si>
    <t>Erin Mull</t>
  </si>
  <si>
    <t>Logitech G602 Wireless Gaming Mouse</t>
  </si>
  <si>
    <t>Michelle Tran</t>
  </si>
  <si>
    <t>Alphabetical Labels for Top Tab Filing</t>
  </si>
  <si>
    <t>iHome FM Clock Radio with Lightning Dock</t>
  </si>
  <si>
    <t>Sue Ann Reed</t>
  </si>
  <si>
    <t>Apple iPhone 5S</t>
  </si>
  <si>
    <t>Huntsville</t>
  </si>
  <si>
    <t>Carl Weiss</t>
  </si>
  <si>
    <t>Square Credit Card Reader</t>
  </si>
  <si>
    <t>Logitech M510 Wireless Mouse</t>
  </si>
  <si>
    <t>Astrea Jones</t>
  </si>
  <si>
    <t>Fellowes Officeware Wire Shelving</t>
  </si>
  <si>
    <t>Colored Envelopes</t>
  </si>
  <si>
    <t>Sonia Sunley</t>
  </si>
  <si>
    <t>Sony Micro Vault Click 8 GB USB 2.0 Flash Drive</t>
  </si>
  <si>
    <t>Balt Solid Wood Rectangular Table</t>
  </si>
  <si>
    <t>Fayetteville</t>
  </si>
  <si>
    <t>Maribeth Dona</t>
  </si>
  <si>
    <t>Strathmore #10 Envelopes, Ultimate White</t>
  </si>
  <si>
    <t>Arkansas</t>
  </si>
  <si>
    <t>Costa Mesa</t>
  </si>
  <si>
    <t>Clear Mylar Reinforcing Strips</t>
  </si>
  <si>
    <t>Deflect-O Glasstique Clear Desk Accessories</t>
  </si>
  <si>
    <t>Parker</t>
  </si>
  <si>
    <t>Maribeth Yedwab</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</si>
  <si>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</si>
  <si>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</si>
  <si>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</si>
  <si>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</si>
  <si>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</si>
  <si>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Atlanta</t>
  </si>
  <si>
    <t>Christopher Martinez</t>
  </si>
  <si>
    <t>Rogers Handheld Barrel Pencil Sharpener</t>
  </si>
  <si>
    <t>Newell 344</t>
  </si>
  <si>
    <t>Personal File Boxes with Fold-Down Carry Handle</t>
  </si>
  <si>
    <t>Fellowes PB500 Electric Punch Plastic Comb Binding Machine with Manual Bind</t>
  </si>
  <si>
    <t>Gladstone</t>
  </si>
  <si>
    <t>Lynn Smith</t>
  </si>
  <si>
    <t>Executive Impressions Supervisor Wall Clock</t>
  </si>
  <si>
    <t>SanDisk Cruzer 32 GB USB Flash Drive</t>
  </si>
  <si>
    <t>Bradley Nguyen</t>
  </si>
  <si>
    <t>Newell 327</t>
  </si>
  <si>
    <t>Newell 317</t>
  </si>
  <si>
    <t>Great Falls</t>
  </si>
  <si>
    <t>Canon Image Class D660 Copier</t>
  </si>
  <si>
    <t>Montana</t>
  </si>
  <si>
    <t>Advantus Rolling Storage Box</t>
  </si>
  <si>
    <t>Great White Multi-Use Recycled Paper (20Lb. and 84 Bright)</t>
  </si>
  <si>
    <t>Tennsco Single-Tier Lockers</t>
  </si>
  <si>
    <t>Dean Braden</t>
  </si>
  <si>
    <t>Carina Double Wide Media Storage Towers in Natural &amp; Black</t>
  </si>
  <si>
    <t>XtraLife ClearVue Slant-D Ring Binders by Cardinal</t>
  </si>
  <si>
    <t>Matt Connell</t>
  </si>
  <si>
    <t>Motorola HK250 Universal Bluetooth Headset</t>
  </si>
  <si>
    <t>Imation 16GB Mini TravelDrive USB 2.0 Flash Drive</t>
  </si>
  <si>
    <t>Brian Dahlen</t>
  </si>
  <si>
    <t>Lakeland</t>
  </si>
  <si>
    <t>Patricia Hirasaki</t>
  </si>
  <si>
    <t>Global Commerce Series High-Back Swivel/Tilt Chairs</t>
  </si>
  <si>
    <t>Mike Gockenbach</t>
  </si>
  <si>
    <t>Eldon Gobal File Keepers</t>
  </si>
  <si>
    <t>Martin Yale Chadless Opener Electric Letter Opener</t>
  </si>
  <si>
    <t>White Business Envelopes with Contemporary Seam, Recycled White Business Envelopes</t>
  </si>
  <si>
    <t>Karen Bern</t>
  </si>
  <si>
    <t>Safco Contoured Stacking Chairs</t>
  </si>
  <si>
    <t>Jasper Cacioppo</t>
  </si>
  <si>
    <t>Tenex Chairmats For Use With Carpeted Floors</t>
  </si>
  <si>
    <t>Montgomery</t>
  </si>
  <si>
    <t>Rob Lucas</t>
  </si>
  <si>
    <t>Panasonic KX-TG9471B</t>
  </si>
  <si>
    <t>Mesa</t>
  </si>
  <si>
    <t>Allen Armold</t>
  </si>
  <si>
    <t>Sterilite Officeware Hinged File Box</t>
  </si>
  <si>
    <t>Emily Phan</t>
  </si>
  <si>
    <t>Premier Elliptical Ring Binder, Black</t>
  </si>
  <si>
    <t>Cardinal Poly Pocket Divider Pockets for Ring Binders</t>
  </si>
  <si>
    <t>Darren Koutras</t>
  </si>
  <si>
    <t>Eureka The Boss Cordless Rechargeable Stick Vac</t>
  </si>
  <si>
    <t>Situations Contoured Folding Chairs, 4/Set</t>
  </si>
  <si>
    <t>Green Bay</t>
  </si>
  <si>
    <t>Bradley Drucker</t>
  </si>
  <si>
    <t>Enermax Aurora Lite Keyboard</t>
  </si>
  <si>
    <t>LG Electronics Tone+ HBS-730 Bluetooth Headset</t>
  </si>
  <si>
    <t>Liz MacKendrick</t>
  </si>
  <si>
    <t>SanDisk Cruzer 64 GB USB Flash Drive</t>
  </si>
  <si>
    <t>Xblue XB-1670-86 X16 Small Office Telephone - Titanium</t>
  </si>
  <si>
    <t>Deflect-o EconoMat Studded, No Bevel Mat for Low Pile Carpeting</t>
  </si>
  <si>
    <t>Adrian Shami</t>
  </si>
  <si>
    <t>Avery Printable Repositionable Plastic Tabs</t>
  </si>
  <si>
    <t>Xerox 1898</t>
  </si>
  <si>
    <t>Bill Donatelli</t>
  </si>
  <si>
    <t>HON 5400 Series Task Chairs for Big and Tall</t>
  </si>
  <si>
    <t>Greg Tran</t>
  </si>
  <si>
    <t>Advantus T-Pin Paper Clips</t>
  </si>
  <si>
    <t>Anaheim</t>
  </si>
  <si>
    <t>Tennsco 16-Compartment Lockers with Coat Rack</t>
  </si>
  <si>
    <t>Ashley Jarboe</t>
  </si>
  <si>
    <t>Zebra Zazzle Fluorescent Highlighters</t>
  </si>
  <si>
    <t>Olvera Toch</t>
  </si>
  <si>
    <t>Avery 473</t>
  </si>
  <si>
    <t>Bretford “Just In Time” Height-Adjustable Multi-Task Work Tables</t>
  </si>
  <si>
    <t>Xerox 226</t>
  </si>
  <si>
    <t>Liz Pelletier</t>
  </si>
  <si>
    <t>GBC Prepunched Paper, 19-Hole, for Binding Systems, 24-lb</t>
  </si>
  <si>
    <t>Cynthia Arntzen</t>
  </si>
  <si>
    <t>Sanitaire Vibra Groomer IR Commercial Upright Vacuum, Replacement Belts</t>
  </si>
  <si>
    <t>Advantus Panel Wall Acrylic Frame</t>
  </si>
  <si>
    <t>Jeremy Farry</t>
  </si>
  <si>
    <t>Alliance Big Bands Rubber Bands, 12/Pack</t>
  </si>
  <si>
    <t>Frank Preis</t>
  </si>
  <si>
    <t>Cisco SPA301</t>
  </si>
  <si>
    <t>Ellis Ballard</t>
  </si>
  <si>
    <t>Personal Creations Ink Jet Cards and Labels</t>
  </si>
  <si>
    <t>GBC White Gloss Covers, Plain Front</t>
  </si>
  <si>
    <t>Xerox 222</t>
  </si>
  <si>
    <t>Hon Every-Day Series Multi-Task Chairs</t>
  </si>
  <si>
    <t>Jennifer Ferguson</t>
  </si>
  <si>
    <t>Cush Cases Heavy Duty Rugged Cover Case for Samsung Galaxy S5 - Purple</t>
  </si>
  <si>
    <t>Marysville</t>
  </si>
  <si>
    <t>Sarah Foster</t>
  </si>
  <si>
    <t>Newell 332</t>
  </si>
  <si>
    <t>Trudy Glocke</t>
  </si>
  <si>
    <t>Rediform S.O.S. Phone Message Books</t>
  </si>
  <si>
    <t>Acme Value Line Scissors</t>
  </si>
  <si>
    <t>Carlos Soltero</t>
  </si>
  <si>
    <t>Charles Crestani</t>
  </si>
  <si>
    <t>Martin-Yale Premier Letter Opener</t>
  </si>
  <si>
    <t>Dianna Vittorini</t>
  </si>
  <si>
    <t>AT&amp;T SB67148 SynJ</t>
  </si>
  <si>
    <t>Recycled Pressboard Report Cover with Reinforced Top Hinge</t>
  </si>
  <si>
    <t>Bruce Degenhardt</t>
  </si>
  <si>
    <t>Dot Matrix Printer Tape Reel Labels, White, 5000/Box</t>
  </si>
  <si>
    <t>Salem</t>
  </si>
  <si>
    <t>Zuschuss Carroll</t>
  </si>
  <si>
    <t>i.Sound Portable Power - 8000 mAh</t>
  </si>
  <si>
    <t>Xerox 225</t>
  </si>
  <si>
    <t>Xerox 1894</t>
  </si>
  <si>
    <t>Laredo</t>
  </si>
  <si>
    <t>Melanie Seite</t>
  </si>
  <si>
    <t>Newell 312</t>
  </si>
  <si>
    <t>Lena Radford</t>
  </si>
  <si>
    <t>Fellowes Superior 10 Outlet Split Surge Protector</t>
  </si>
  <si>
    <t>Dana Halogen Swing-Arm Architect Lamp</t>
  </si>
  <si>
    <t>Theone Pippenger</t>
  </si>
  <si>
    <t>Acme Stainless Steel Office Snips</t>
  </si>
  <si>
    <t>Chloris Kastensmidt</t>
  </si>
  <si>
    <t>Mophie Juice Pack Helium for iPhone</t>
  </si>
  <si>
    <t>GE 2-Jack Phone Line Splitter</t>
  </si>
  <si>
    <t>Alan Shonely</t>
  </si>
  <si>
    <t>Hot File 7-Pocket, Floor Stand</t>
  </si>
  <si>
    <t>Xerox 1889</t>
  </si>
  <si>
    <t>Andrew Roberts</t>
  </si>
  <si>
    <t>Angle-D Ring Binders</t>
  </si>
  <si>
    <t>Motorola L804</t>
  </si>
  <si>
    <t>Nona Balk</t>
  </si>
  <si>
    <t>Avery 493</t>
  </si>
  <si>
    <t>Giulietta Dortch</t>
  </si>
  <si>
    <t>Xerox 1972</t>
  </si>
  <si>
    <t>Cisco 8x8 Inc. 6753i IP Business Phone System</t>
  </si>
  <si>
    <t>Grove City</t>
  </si>
  <si>
    <t>Clytie Kelty</t>
  </si>
  <si>
    <t>Prestige Round Ring Binders</t>
  </si>
  <si>
    <t>Nat Gilpin</t>
  </si>
  <si>
    <t>DAX Metal Frame, Desktop, Stepped-Edge</t>
  </si>
  <si>
    <t>DAX Value U-Channel Document Frames, Easel Back</t>
  </si>
  <si>
    <t>Recycled Easel Ring Binders</t>
  </si>
  <si>
    <t>Grandstream GXP1160 VoIP phone</t>
  </si>
  <si>
    <t>Christina Anderson</t>
  </si>
  <si>
    <t>Cardinal Slant-D Ring Binder, Heavy Gauge Vinyl</t>
  </si>
  <si>
    <t>Dearborn</t>
  </si>
  <si>
    <t>Sylvia Foulston</t>
  </si>
  <si>
    <t>Honeywell Enviracaire Portable HEPA Air Cleaner for up to 10 x 16 Room</t>
  </si>
  <si>
    <t>Mini 13-1/2 Capacity Data Binder Rack, Pearl</t>
  </si>
  <si>
    <t>Master Caster Door Stop, Brown</t>
  </si>
  <si>
    <t>Annie Thurman</t>
  </si>
  <si>
    <t>Belkin Premiere Surge Master II 8-outlet surge protector</t>
  </si>
  <si>
    <t>Fred McMath</t>
  </si>
  <si>
    <t>Tennsco Regal Shelving Units</t>
  </si>
  <si>
    <t>Imation 32GB Pocket Pro USB 3.0 Flash Drive - 32 GB - Black - 1 P ...</t>
  </si>
  <si>
    <t>Jabra SPEAK 410</t>
  </si>
  <si>
    <t>Verbatim 25 GB 6x Blu-ray Single Layer Recordable Disc, 1/Pack</t>
  </si>
  <si>
    <t>Warner Robins</t>
  </si>
  <si>
    <t>Denny Joy</t>
  </si>
  <si>
    <t>Office Star - Mesh Screen back chair with Vinyl seat</t>
  </si>
  <si>
    <t>Max Engle</t>
  </si>
  <si>
    <t>Premium Transparent Presentation Covers by GBC</t>
  </si>
  <si>
    <t>Tripp Lite TLP810NET Broadband Surge for Modem/Fax</t>
  </si>
  <si>
    <t>Vallejo</t>
  </si>
  <si>
    <t>Wilson Jones Turn Tabs Binder Tool for Ring Binders</t>
  </si>
  <si>
    <t>Justin Deggeller</t>
  </si>
  <si>
    <t>Eldon 200 Class Desk Accessories</t>
  </si>
  <si>
    <t>Mission Viejo</t>
  </si>
  <si>
    <t>John Lee</t>
  </si>
  <si>
    <t>Economy Rollaway Files</t>
  </si>
  <si>
    <t>Avery 480</t>
  </si>
  <si>
    <t>Rochester Hills</t>
  </si>
  <si>
    <t>Sean Christensen</t>
  </si>
  <si>
    <t>Plainfield</t>
  </si>
  <si>
    <t>Xerox 1993</t>
  </si>
  <si>
    <t>Chuck Clark</t>
  </si>
  <si>
    <t>Eureka The Boss Plus 12-Amp Hard Box Upright Vacuum, Red</t>
  </si>
  <si>
    <t>Sierra Vista</t>
  </si>
  <si>
    <t>Belkin F9H710-06 7 Outlet SurgeMaster Surge Protector</t>
  </si>
  <si>
    <t>Vancouver</t>
  </si>
  <si>
    <t>Anthony Rawles</t>
  </si>
  <si>
    <t>First Data FD10 PIN Pad</t>
  </si>
  <si>
    <t>Steven Roelle</t>
  </si>
  <si>
    <t>Sony 16GB Class 10 Micro SDHC R40 Memory Card</t>
  </si>
  <si>
    <t>Craig Reiter</t>
  </si>
  <si>
    <t>Tripp Lite Isotel 8 Ultra 8 Outlet Metal Surge</t>
  </si>
  <si>
    <t>Avery Durable Poly Binders</t>
  </si>
  <si>
    <t>Airmail Envelopes</t>
  </si>
  <si>
    <t>Eugene Hildebrand</t>
  </si>
  <si>
    <t>Space Solutions Commercial Steel Shelving</t>
  </si>
  <si>
    <t>Sibella Parks</t>
  </si>
  <si>
    <t>Tiffany House</t>
  </si>
  <si>
    <t>Acme Tagit Stainless Steel Antibacterial Scissors</t>
  </si>
  <si>
    <t>ClearOne Communications CHAT 70 OC Speaker Phone</t>
  </si>
  <si>
    <t>Cleveland</t>
  </si>
  <si>
    <t>Resi Pölking</t>
  </si>
  <si>
    <t>Master Giant Foot Doorstop, Safety Yellow</t>
  </si>
  <si>
    <t>12-1/2 Diameter Round Wall Clock</t>
  </si>
  <si>
    <t>Chromcraft Bull-Nose Wood Round Conference Table Top, Wood Base</t>
  </si>
  <si>
    <t>Newell 331</t>
  </si>
  <si>
    <t>Rob Beeghly</t>
  </si>
  <si>
    <t>Kensington 6 Outlet Guardian Standard Surge Protector</t>
  </si>
  <si>
    <t>Southworth 100% Résumé Paper, 24lb.</t>
  </si>
  <si>
    <t>Tyler</t>
  </si>
  <si>
    <t>Carol Darley</t>
  </si>
  <si>
    <t>Hoover Portapower Portable Vacuum</t>
  </si>
  <si>
    <t>Verbatim 25 GB 6x Blu-ray Single Layer Recordable Disc, 10/Pack</t>
  </si>
  <si>
    <t>Ibico Hi-Tech Manual Binding System</t>
  </si>
  <si>
    <t>Doug Jacobs</t>
  </si>
  <si>
    <t>Avery Hanging File Binders</t>
  </si>
  <si>
    <t>Fellowes Neat Ideas Storage Cubes</t>
  </si>
  <si>
    <t>Burlington</t>
  </si>
  <si>
    <t>Grant Thornton</t>
  </si>
  <si>
    <t>Cubify CubeX 3D Printer Triple Head Print</t>
  </si>
  <si>
    <t>Michael Chen</t>
  </si>
  <si>
    <t>Avery 516</t>
  </si>
  <si>
    <t>Ralph Arnett</t>
  </si>
  <si>
    <t>Bush Andora Bookcase, Maple/Graphite Gray Finish</t>
  </si>
  <si>
    <t>Waynesboro</t>
  </si>
  <si>
    <t>Naresj Patel</t>
  </si>
  <si>
    <t>Luxo Professional Magnifying Clamp-On Fluorescent Lamps</t>
  </si>
  <si>
    <t>Recycled Eldon Regeneration Jumbo File</t>
  </si>
  <si>
    <t>Alan Barnes</t>
  </si>
  <si>
    <t>Imation Bio 8GB USB Flash Drive Imation Corp</t>
  </si>
  <si>
    <t>Xerox 1977</t>
  </si>
  <si>
    <t>Chester</t>
  </si>
  <si>
    <t>Jesus Ocampo</t>
  </si>
  <si>
    <t>Avery 490</t>
  </si>
  <si>
    <t>Avery 4027 File Folder Labels for Dot Matrix Printers, 5000 Labels per Box, White</t>
  </si>
  <si>
    <t>Binney &amp; Smith Crayola Metallic Crayons, 16-Color Pack</t>
  </si>
  <si>
    <t>GBC Linen Binding Covers</t>
  </si>
  <si>
    <t>Jay Kimmel</t>
  </si>
  <si>
    <t>Laminate Occasional Tables</t>
  </si>
  <si>
    <t>Cary</t>
  </si>
  <si>
    <t>Brad Norvell</t>
  </si>
  <si>
    <t>Xerox 220</t>
  </si>
  <si>
    <t>Fellowes 8 Outlet Superior Workstation Surge Protector</t>
  </si>
  <si>
    <t>David Philippe</t>
  </si>
  <si>
    <t>Tracy Hopkins</t>
  </si>
  <si>
    <t>Palm Coast</t>
  </si>
  <si>
    <t>Arthur Prichep</t>
  </si>
  <si>
    <t>Mount Vernon</t>
  </si>
  <si>
    <t>Roland Schwarz</t>
  </si>
  <si>
    <t>Bionaire Personal Warm Mist Humidifier/Vaporizer</t>
  </si>
  <si>
    <t>Logitech Wireless Performance Mouse MX for PC and Mac</t>
  </si>
  <si>
    <t>Cardinal Holdit Business Card Pockets</t>
  </si>
  <si>
    <t>Seth Vernon</t>
  </si>
  <si>
    <t>Christine Kargatis</t>
  </si>
  <si>
    <t>Ross DeVincentis</t>
  </si>
  <si>
    <t>Tops Green Bar Computer Printout Paper</t>
  </si>
  <si>
    <t>Chromcraft Bull-Nose Wood Oval Conference Tables &amp; Bases</t>
  </si>
  <si>
    <t>Recycled Data-Pak for Archival Bound Computer Printouts, 12-1/2 x 12-1/2 x 16</t>
  </si>
  <si>
    <t>Mathew Reese</t>
  </si>
  <si>
    <t>Hialeah</t>
  </si>
  <si>
    <t>Steve Chapman</t>
  </si>
  <si>
    <t>Acme Softgrip Scissors</t>
  </si>
  <si>
    <t>Jay Fein</t>
  </si>
  <si>
    <t>ClearSounds CSC500 Amplified Spirit Phone Corded phone</t>
  </si>
  <si>
    <t>Oceanside</t>
  </si>
  <si>
    <t>Emily Grady</t>
  </si>
  <si>
    <t>Xerox 1964</t>
  </si>
  <si>
    <t>Bevis Traditional Conference Table Top, Plinth Base</t>
  </si>
  <si>
    <t>Personal Folder Holder, Ebony</t>
  </si>
  <si>
    <t>Darrin Sayre</t>
  </si>
  <si>
    <t>Logitech Illuminated - Keyboard</t>
  </si>
  <si>
    <t>Acco Translucent Poly Ring Binders</t>
  </si>
  <si>
    <t>Logitech Wireless Touch Keyboard K400</t>
  </si>
  <si>
    <t>Phillina Ober</t>
  </si>
  <si>
    <t>Avery 508</t>
  </si>
  <si>
    <t>GBC Standard Plastic Binding Systems Combs</t>
  </si>
  <si>
    <t>Sung Shariari</t>
  </si>
  <si>
    <t>Xerox 196</t>
  </si>
  <si>
    <t>Evanston</t>
  </si>
  <si>
    <t>Peter Bühler</t>
  </si>
  <si>
    <t>Belkin iPhone and iPad Lightning Cable</t>
  </si>
  <si>
    <t>Trenton</t>
  </si>
  <si>
    <t>Roland Fjeld</t>
  </si>
  <si>
    <t>GBC Durable Plastic Covers</t>
  </si>
  <si>
    <t>Nu-Dell Leatherette Frames</t>
  </si>
  <si>
    <t>Avery Durable Binders</t>
  </si>
  <si>
    <t>Yoseph Carroll</t>
  </si>
  <si>
    <t>Hewlett Packard 610 Color Digital Copier / Printer</t>
  </si>
  <si>
    <t>Chromcraft Round Conference Tables</t>
  </si>
  <si>
    <t>Cottage Grove</t>
  </si>
  <si>
    <t>Debra Catini</t>
  </si>
  <si>
    <t>Christine Phan</t>
  </si>
  <si>
    <t>Barry Französisch</t>
  </si>
  <si>
    <t>Avery 476</t>
  </si>
  <si>
    <t>Lisa Hazard</t>
  </si>
  <si>
    <t>Bossier City</t>
  </si>
  <si>
    <t>Chris Selesnick</t>
  </si>
  <si>
    <t>Brown Kraft Recycled Envelopes</t>
  </si>
  <si>
    <t>Plantronics S12 Corded Telephone Headset System</t>
  </si>
  <si>
    <t>3-ring staple pack</t>
  </si>
  <si>
    <t>Fellowes Stor/Drawer Steel Plus Storage Drawers</t>
  </si>
  <si>
    <t>Anthony Johnson</t>
  </si>
  <si>
    <t>Electrix Halogen Magnifier Lamp</t>
  </si>
  <si>
    <t>Hon 4070 Series Pagoda Round Back Stacking Chairs</t>
  </si>
  <si>
    <t>Benjamin Venier</t>
  </si>
  <si>
    <t>Cardinal EasyOpen D-Ring Binders</t>
  </si>
  <si>
    <t>Oklahoma City</t>
  </si>
  <si>
    <t>Aaron Bergman</t>
  </si>
  <si>
    <t>Sauder Facets Collection Library, Sky Alder Finish</t>
  </si>
  <si>
    <t>Omaha</t>
  </si>
  <si>
    <t>Kirkwood</t>
  </si>
  <si>
    <t>La Porte</t>
  </si>
  <si>
    <t>Chris Cortes</t>
  </si>
  <si>
    <t>Westinghouse Clip-On Gooseneck Lamps</t>
  </si>
  <si>
    <t>Lansing</t>
  </si>
  <si>
    <t>Hon GuestStacker Chair</t>
  </si>
  <si>
    <t>Milwaukee</t>
  </si>
  <si>
    <t>Hunter Lopez</t>
  </si>
  <si>
    <t>Office Star - Professional Matrix Back Chair with 2-to-1 Synchro Tilt and Mesh Fabric Seat</t>
  </si>
  <si>
    <t>Charlotte Melton</t>
  </si>
  <si>
    <t>GuestStacker Chair with Chrome Finish Legs</t>
  </si>
  <si>
    <t>Nathan Cano</t>
  </si>
  <si>
    <t>Bevis Round Conference Table Top &amp; Single Column Base</t>
  </si>
  <si>
    <t>Sarah Brown</t>
  </si>
  <si>
    <t>Bush Heritage Pine Collection 5-Shelf Bookcase, Albany Pine Finish, *Special Order</t>
  </si>
  <si>
    <t>El Paso</t>
  </si>
  <si>
    <t>Mick Crebagga</t>
  </si>
  <si>
    <t>Lifetime Advantage Folding Chairs, 4/Carton</t>
  </si>
  <si>
    <t>Global Commerce Series Low-Back Swivel/Tilt Chairs</t>
  </si>
  <si>
    <t>Mansfield</t>
  </si>
  <si>
    <t>Hon 2111 Invitation Series Straight Table</t>
  </si>
  <si>
    <t>Des Plaines</t>
  </si>
  <si>
    <t>Joe Kamberova</t>
  </si>
  <si>
    <t>Hon 4-Shelf Metal Bookcases</t>
  </si>
  <si>
    <t>Tom Prescott</t>
  </si>
  <si>
    <t>Sauder Camden County Collection Libraries, Planked Cherry Finish</t>
  </si>
  <si>
    <t>John Stevenson</t>
  </si>
  <si>
    <t>Safco Value Mate Series Steel Bookcases, Baked Enamel Finish on Steel, Gray</t>
  </si>
  <si>
    <t>Larry Blacks</t>
  </si>
  <si>
    <t>Dana Swing-Arm Lamps</t>
  </si>
  <si>
    <t>Neoma Murray</t>
  </si>
  <si>
    <t>Luke Weiss</t>
  </si>
  <si>
    <t>Flat Face Poster Frame</t>
  </si>
  <si>
    <t>Freeport</t>
  </si>
  <si>
    <t>Dax Clear Box Frame</t>
  </si>
  <si>
    <t>William Brown</t>
  </si>
  <si>
    <t>Eldon 400 Class Desk Accessories, Black Carbon</t>
  </si>
  <si>
    <t>Richard Eichhorn</t>
  </si>
  <si>
    <t>Mark Van Huff</t>
  </si>
  <si>
    <t>GE General Use Halogen Bulbs, 100 Watts, 1 Bulb per Pack</t>
  </si>
  <si>
    <t>Perth Amboy</t>
  </si>
  <si>
    <t>Nick Radford</t>
  </si>
  <si>
    <t>Tony Sayre</t>
  </si>
  <si>
    <t>Luxo Professional Combination Clamp-On Lamps</t>
  </si>
  <si>
    <t>New Hampshire</t>
  </si>
  <si>
    <t>Watertown</t>
  </si>
  <si>
    <t>Justin MacKendrick</t>
  </si>
  <si>
    <t>Tenex Carpeted, Granite-Look or Clear Contemporary Contour Shape Chair Mats</t>
  </si>
  <si>
    <t>Ultra Door Push Plate</t>
  </si>
  <si>
    <t>Waterbury</t>
  </si>
  <si>
    <t>Eldon Advantage Chair Mats for Low to Medium Pile Carpets</t>
  </si>
  <si>
    <t>Andover</t>
  </si>
  <si>
    <t>Pamela Stobb</t>
  </si>
  <si>
    <t>Clifton</t>
  </si>
  <si>
    <t>Clinton</t>
  </si>
  <si>
    <t>Maryland</t>
  </si>
  <si>
    <t>Baltimore</t>
  </si>
  <si>
    <t>Everett</t>
  </si>
  <si>
    <t>Toby Carlisle</t>
  </si>
  <si>
    <t>Office Star - Ergonomic Mid Back Chair with 2-Way Adjustable Arms</t>
  </si>
  <si>
    <t>Buffalo</t>
  </si>
  <si>
    <t>Michelle Huthwaite</t>
  </si>
  <si>
    <t>Sheri Gordon</t>
  </si>
  <si>
    <t>Mitch Webber</t>
  </si>
  <si>
    <t>Global Leather Executive Chair</t>
  </si>
  <si>
    <t>Office Star - Contemporary Task Swivel chair with Loop Arms, Charcoal</t>
  </si>
  <si>
    <t>Gary McGarr</t>
  </si>
  <si>
    <t>Sauder Forest Hills Library with Doors, Woodland Oak Finish</t>
  </si>
  <si>
    <t>DMI Eclipse Executive Suite Bookcases</t>
  </si>
  <si>
    <t>Magdelene Morse</t>
  </si>
  <si>
    <t>Deflect-o RollaMat Studded, Beveled Mat for Medium Pile Carpeting</t>
  </si>
  <si>
    <t>Susan MacKendrick</t>
  </si>
  <si>
    <t>Anthony Witt</t>
  </si>
  <si>
    <t>Eldon Pizzaz Desk Accessories</t>
  </si>
  <si>
    <t>Bruce Geld</t>
  </si>
  <si>
    <t>Eldon Executive Woodline II Desk Accessories, Mahogany</t>
  </si>
  <si>
    <t>Adam Shillingsburg</t>
  </si>
  <si>
    <t>Eldon Expressions Punched Metal &amp; Wood Desk Accessories, Black &amp; Cherry</t>
  </si>
  <si>
    <t>Master Big Foot Doorstop, Beige</t>
  </si>
  <si>
    <t>Tensor Track Tree Floor Lamp</t>
  </si>
  <si>
    <t>OIC Stacking Trays</t>
  </si>
  <si>
    <t>Lancaster</t>
  </si>
  <si>
    <t>Parma</t>
  </si>
  <si>
    <t>Anna Chung</t>
  </si>
  <si>
    <t>Global Italian Leather Office Chair</t>
  </si>
  <si>
    <t>Bevis Boat-Shaped Conference Table</t>
  </si>
  <si>
    <t>Trudy Brown</t>
  </si>
  <si>
    <t>Novimex Fabric Task Chair</t>
  </si>
  <si>
    <t>Bethlehem</t>
  </si>
  <si>
    <t>Lafayette</t>
  </si>
  <si>
    <t>Sauder Camden County Barrister Bookcase, Planked Cherry Finish</t>
  </si>
  <si>
    <t>Mobile</t>
  </si>
  <si>
    <t>Pauline Johnson</t>
  </si>
  <si>
    <t>Stacking Tray, Side-Loading, Legal, Smoke</t>
  </si>
  <si>
    <t>Murray</t>
  </si>
  <si>
    <t>James Galang</t>
  </si>
  <si>
    <t>Acrylic Self-Standing Desk Frames</t>
  </si>
  <si>
    <t>Eric Barreto</t>
  </si>
  <si>
    <t>Eldon Expressions Wood and Plastic Desk Accessories, Oak</t>
  </si>
  <si>
    <t>Raymond Messe</t>
  </si>
  <si>
    <t>Hon Metal Bookcases, Black</t>
  </si>
  <si>
    <t>Lauren Leatherbury</t>
  </si>
  <si>
    <t>Tenex Antistatic Computer Chair Mats</t>
  </si>
  <si>
    <t>Paul MacIntyre</t>
  </si>
  <si>
    <t>John Huston</t>
  </si>
  <si>
    <t>Patrick Ryan</t>
  </si>
  <si>
    <t>Coral Springs</t>
  </si>
  <si>
    <t>Brian Thompson</t>
  </si>
  <si>
    <t>Jennifer Halladay</t>
  </si>
  <si>
    <t>Knoxville</t>
  </si>
  <si>
    <t>Herbert Flentye</t>
  </si>
  <si>
    <t>Marc Crier</t>
  </si>
  <si>
    <t>Jim Karlsson</t>
  </si>
  <si>
    <t>Bestar Classic Bookcase</t>
  </si>
  <si>
    <t>Jessica Myrick</t>
  </si>
  <si>
    <t>Eldon Image Series Desk Accessories, Burgundy</t>
  </si>
  <si>
    <t>Oakland</t>
  </si>
  <si>
    <t>Joni Wasserman</t>
  </si>
  <si>
    <t>Eldon Stackable Tray, Side-Load, Legal, Smoke</t>
  </si>
  <si>
    <t>Draper</t>
  </si>
  <si>
    <t>DAX Copper Panel Document Frame, 5 x 7 Size</t>
  </si>
  <si>
    <t>Shahid Shariari</t>
  </si>
  <si>
    <t>Eldon Advantage Foldable Chair Mats for Low Pile Carpets</t>
  </si>
  <si>
    <t>Lake Forest</t>
  </si>
  <si>
    <t>DAX Wood Document Frame</t>
  </si>
  <si>
    <t>Vivek Gonzalez</t>
  </si>
  <si>
    <t>Pocatello</t>
  </si>
  <si>
    <t>Idaho</t>
  </si>
  <si>
    <t>Edmonds</t>
  </si>
  <si>
    <t>Phillip Flathmann</t>
  </si>
  <si>
    <t>DAX Two-Tone Silver Metal Document Frame</t>
  </si>
  <si>
    <t>3M Polarizing Light Filter Sleeves</t>
  </si>
  <si>
    <t>Erin Creighton</t>
  </si>
  <si>
    <t>Liz Carlisle</t>
  </si>
  <si>
    <t>Atlantic Metals Mobile 5-Shelf Bookcases, Custom Colors</t>
  </si>
  <si>
    <t>Hillsboro</t>
  </si>
  <si>
    <t>Tony Molinari</t>
  </si>
  <si>
    <t>Global Deluxe High-Back Office Chair in Storm</t>
  </si>
  <si>
    <t>Hon Valutask Swivel Chairs</t>
  </si>
  <si>
    <t>Carol Triggs</t>
  </si>
  <si>
    <t>Jason Fortune-</t>
  </si>
  <si>
    <t>Longmont</t>
  </si>
  <si>
    <t>Encinitas</t>
  </si>
  <si>
    <t>Darrin Martin</t>
  </si>
  <si>
    <t>Brian DeCherney</t>
  </si>
  <si>
    <t>Neola Schneider</t>
  </si>
  <si>
    <t>Metal Folding Chairs, Beige, 4/Carton</t>
  </si>
  <si>
    <t>Global Super Steno Chair</t>
  </si>
  <si>
    <t>Toby Swindell</t>
  </si>
  <si>
    <t>Harbour Creations 67200 Series Stacking Chairs</t>
  </si>
  <si>
    <t>Mount Pleasant</t>
  </si>
  <si>
    <t>Guy Armstrong</t>
  </si>
  <si>
    <t>DAX Cubicle Frames, 8-1/2 x 11</t>
  </si>
  <si>
    <t>Lawton</t>
  </si>
  <si>
    <t>Greenwood</t>
  </si>
  <si>
    <t>Mark Hamilton</t>
  </si>
  <si>
    <t>Saint Charles</t>
  </si>
  <si>
    <t>DataProducts Ampli Magnifier Task Lamp, Black,</t>
  </si>
  <si>
    <t>Ralph Ritter</t>
  </si>
  <si>
    <t>Ryan Akin</t>
  </si>
  <si>
    <t>Maurice Satty</t>
  </si>
  <si>
    <t>Office Star Flex Back Scooter Chair with White Frame</t>
  </si>
  <si>
    <t>Skokie</t>
  </si>
  <si>
    <t>Nu-Dell EZ-Mount Plastic Wall Frames</t>
  </si>
  <si>
    <t>Lubbock</t>
  </si>
  <si>
    <t>C-Line Cubicle Keepers Polyproplyene Holder w/Velcro Back, 8-1/2x11, 25/Bx</t>
  </si>
  <si>
    <t>Helen Abelman</t>
  </si>
  <si>
    <t>Eldon Imàge Series Desk Accessories, Clear</t>
  </si>
  <si>
    <t>Middletown</t>
  </si>
  <si>
    <t>Edward Nazzal</t>
  </si>
  <si>
    <t>Hon Comfortask Task/Swivel Chairs</t>
  </si>
  <si>
    <t>Sauder Inglewood Library Bookcases</t>
  </si>
  <si>
    <t>Susan Pistek</t>
  </si>
  <si>
    <t>Nu-Dell Oak Frame</t>
  </si>
  <si>
    <t>Marion</t>
  </si>
  <si>
    <t>Dennis Kane</t>
  </si>
  <si>
    <t>Wheeling</t>
  </si>
  <si>
    <t>West Virginia</t>
  </si>
  <si>
    <t>Anderson Hickey Conga Table Tops &amp; Accessories</t>
  </si>
  <si>
    <t>Rick Hansen</t>
  </si>
  <si>
    <t>Hampton</t>
  </si>
  <si>
    <t>Barry Gonzalez</t>
  </si>
  <si>
    <t>Global Stack Chair with Arms, Black</t>
  </si>
  <si>
    <t>Angele Hood</t>
  </si>
  <si>
    <t>Global Comet Stacking Armless Chair</t>
  </si>
  <si>
    <t>Boynton Beach</t>
  </si>
  <si>
    <t>Patrick Gardner</t>
  </si>
  <si>
    <t>Eldon Radial Chair Mat for Low to Medium Pile Carpets</t>
  </si>
  <si>
    <t>24-Hour Round Wall Clock</t>
  </si>
  <si>
    <t>Pete Takahito</t>
  </si>
  <si>
    <t>DAX Wood Document Frame.</t>
  </si>
  <si>
    <t>Apopka</t>
  </si>
  <si>
    <t>Daniel Lacy</t>
  </si>
  <si>
    <t>Santa Ana</t>
  </si>
  <si>
    <t>Pomona</t>
  </si>
  <si>
    <t>Ultra Door Pull Handle</t>
  </si>
  <si>
    <t>Ionia McGrath</t>
  </si>
  <si>
    <t>MaryBeth Skach</t>
  </si>
  <si>
    <t>Lesro Round Back Collection Coffee Table, End Table</t>
  </si>
  <si>
    <t>Office Star - Contemporary Task Swivel Chair</t>
  </si>
  <si>
    <t>Beth Paige</t>
  </si>
  <si>
    <t>Hon 61000 Series Interactive Training Tables</t>
  </si>
  <si>
    <t>Glendale</t>
  </si>
  <si>
    <t>Kean Takahito</t>
  </si>
  <si>
    <t>Andy Reiter</t>
  </si>
  <si>
    <t>Office Star Flex Back Scooter Chair with Aluminum Finish Frame</t>
  </si>
  <si>
    <t>Tamara Manning</t>
  </si>
  <si>
    <t>Tulsa</t>
  </si>
  <si>
    <t>Tom Boeckenhauer</t>
  </si>
  <si>
    <t>3M Polarizing Task Lamp with Clamp Arm, Light Gray</t>
  </si>
  <si>
    <t>Global Leather and Oak Executive Chair, Black</t>
  </si>
  <si>
    <t>Katherine Hughes</t>
  </si>
  <si>
    <t>San Angelo</t>
  </si>
  <si>
    <t>John Murray</t>
  </si>
  <si>
    <t>Riverside Furniture Stanwyck Manor Table Series</t>
  </si>
  <si>
    <t>Global High-Back Leather Tilter, Burgundy</t>
  </si>
  <si>
    <t>League City</t>
  </si>
  <si>
    <t>Hon Every-Day Chair Series Swivel Task Chairs</t>
  </si>
  <si>
    <t>Trudy Schmidt</t>
  </si>
  <si>
    <t>Bevis Oval Conference Table, Walnut</t>
  </si>
  <si>
    <t>Kean Thornton</t>
  </si>
  <si>
    <t>KI Adjustable-Height Table</t>
  </si>
  <si>
    <t>Vivek Sundaresam</t>
  </si>
  <si>
    <t>Amy Hunt</t>
  </si>
  <si>
    <t>Michelle Moray</t>
  </si>
  <si>
    <t>Maribeth Schnelling</t>
  </si>
  <si>
    <t>Carrollton</t>
  </si>
  <si>
    <t>Aimee Bixby</t>
  </si>
  <si>
    <t>Eldon Executive Woodline II Cherry Finish Desk Accessories</t>
  </si>
  <si>
    <t>Evan Bailliet</t>
  </si>
  <si>
    <t>G.E. Longer-Life Indoor Recessed Floodlight Bulbs</t>
  </si>
  <si>
    <t>Eldon Expressions Wood Desk Accessories, Oak</t>
  </si>
  <si>
    <t>Joy Smith</t>
  </si>
  <si>
    <t>Frisco</t>
  </si>
  <si>
    <t>Nu-Dell Executive Frame</t>
  </si>
  <si>
    <t>Beaumont</t>
  </si>
  <si>
    <t>Eldon 500 Class Desk Accessories</t>
  </si>
  <si>
    <t>Susan Vittorini</t>
  </si>
  <si>
    <t>GE 4 Foot Flourescent Tube, 40 Watt</t>
  </si>
  <si>
    <t>Paterson</t>
  </si>
  <si>
    <t>Becky Pak</t>
  </si>
  <si>
    <t>Global Armless Task Chair, Royal Blue</t>
  </si>
  <si>
    <t>Chad McGuire</t>
  </si>
  <si>
    <t>Tensor Computer Mounted Lamp</t>
  </si>
  <si>
    <t>Cranston</t>
  </si>
  <si>
    <t>Anne McFarland</t>
  </si>
  <si>
    <t>Woonsocket</t>
  </si>
  <si>
    <t>DAX Black Cherry Wood-Tone Poster Frame</t>
  </si>
  <si>
    <t>Carl Ludwig</t>
  </si>
  <si>
    <t>Stewart Visinsky</t>
  </si>
  <si>
    <t>Vermont</t>
  </si>
  <si>
    <t>George Ashbrook</t>
  </si>
  <si>
    <t>Shahid Collister</t>
  </si>
  <si>
    <t>Lisa DeCherney</t>
  </si>
  <si>
    <t>Hon Pagoda Stacking Chairs</t>
  </si>
  <si>
    <t>Eva Jacobs</t>
  </si>
  <si>
    <t>Vineland</t>
  </si>
  <si>
    <t>Michael Nguyen</t>
  </si>
  <si>
    <t>Christina DeMoss</t>
  </si>
  <si>
    <t>Justin Hirsh</t>
  </si>
  <si>
    <t>Global Highback Leather Tilter in Burgundy</t>
  </si>
  <si>
    <t>Natalie DeCherney</t>
  </si>
  <si>
    <t>Khloe Miller</t>
  </si>
  <si>
    <t>Deflect-o Glass Clear Studded Chair Mats</t>
  </si>
  <si>
    <t>Eugene Barchas</t>
  </si>
  <si>
    <t>DAX Contemporary Wood Frame with Silver Metal Mat, Desktop, 11 x 14 Size</t>
  </si>
  <si>
    <t>Master Caster Door Stop, Large Neon Orange</t>
  </si>
  <si>
    <t>John Castell</t>
  </si>
  <si>
    <t>Reading</t>
  </si>
  <si>
    <t>Global Comet Stacking Arm Chair</t>
  </si>
  <si>
    <t>Ralph Kennedy</t>
  </si>
  <si>
    <t>SAFCO PlanMaster Heigh-Adjustable Drafting Table Base, 43w x 30d x 30-37h, Black</t>
  </si>
  <si>
    <t>Bush Cubix Conference Tables, Fully Assembled</t>
  </si>
  <si>
    <t>Balt Split Level Computer Training Table</t>
  </si>
  <si>
    <t>Nora Preis</t>
  </si>
  <si>
    <t>Bryan Mills</t>
  </si>
  <si>
    <t>Dan Campbell</t>
  </si>
  <si>
    <t>Art Foster</t>
  </si>
  <si>
    <t>Shaun Weien</t>
  </si>
  <si>
    <t>Florence</t>
  </si>
  <si>
    <t>Global Airflow Leather Mesh Back Chair, Black</t>
  </si>
  <si>
    <t>Lake Charles</t>
  </si>
  <si>
    <t>Harry Greene</t>
  </si>
  <si>
    <t>Global Stack Chair without Arms, Black</t>
  </si>
  <si>
    <t>Harbour Creations Steel Folding Chair</t>
  </si>
  <si>
    <t>Eldon 200 Class Desk Accessories, Smoke</t>
  </si>
  <si>
    <t>Rob Haberlin</t>
  </si>
  <si>
    <t>Global Adaptabilities Conference Tables</t>
  </si>
  <si>
    <t>Magna Visual Magnetic Picture Hangers</t>
  </si>
  <si>
    <t>Sandy Springs</t>
  </si>
  <si>
    <t>Sanjit Engle</t>
  </si>
  <si>
    <t>Harrisonburg</t>
  </si>
  <si>
    <t>Frank Olsen</t>
  </si>
  <si>
    <t>Christopher Conant</t>
  </si>
  <si>
    <t>Hon Olson Stacker Stools</t>
  </si>
  <si>
    <t>Tallahassee</t>
  </si>
  <si>
    <t>Eldon Regeneration Recycled Desk Accessories, Smoke</t>
  </si>
  <si>
    <t>Jill Fjeld</t>
  </si>
  <si>
    <t>Raleigh</t>
  </si>
  <si>
    <t>Tim Brockman</t>
  </si>
  <si>
    <t>Fresno</t>
  </si>
  <si>
    <t>Advantus Employee of the Month Certificate Frame, 11 x 13-1/2</t>
  </si>
  <si>
    <t>Stackable Trays</t>
  </si>
  <si>
    <t>Richard Bierner</t>
  </si>
  <si>
    <t>Olympia</t>
  </si>
  <si>
    <t>Eldon Image Series Black Desk Accessories</t>
  </si>
  <si>
    <t>Berenike Kampe</t>
  </si>
  <si>
    <t>Luxo Adjustable Task Clamp Lamp</t>
  </si>
  <si>
    <t>North Las Vegas</t>
  </si>
  <si>
    <t>Sauder Forest Hills Library, Woodland Oak Finish</t>
  </si>
  <si>
    <t>Longview</t>
  </si>
  <si>
    <t>Joy Bell-</t>
  </si>
  <si>
    <t>Eldon 300 Class Desk Accessories, Black</t>
  </si>
  <si>
    <t>Arianne Irving</t>
  </si>
  <si>
    <t>Bellingham</t>
  </si>
  <si>
    <t>Hon 94000 Series Round Tables</t>
  </si>
  <si>
    <t>Bakersfield</t>
  </si>
  <si>
    <t>Sacramento</t>
  </si>
  <si>
    <t>Erica Hackney</t>
  </si>
  <si>
    <t>Global Leather &amp; Oak Executive Chair, Burgundy</t>
  </si>
  <si>
    <t>Thornton</t>
  </si>
  <si>
    <t>Toby Gnade</t>
  </si>
  <si>
    <t>Leather Task Chair, Black</t>
  </si>
  <si>
    <t>Safco Drafting Table</t>
  </si>
  <si>
    <t>Fort Collins</t>
  </si>
  <si>
    <t>Tracy Zic</t>
  </si>
  <si>
    <t>Hon Non-Folding Utility Tables</t>
  </si>
  <si>
    <t>Global Chrome Stack Chair</t>
  </si>
  <si>
    <t>Alex Grayson</t>
  </si>
  <si>
    <t>Pierre Wener</t>
  </si>
  <si>
    <t>Bevis Rectangular Conference Tables</t>
  </si>
  <si>
    <t>Littleton</t>
  </si>
  <si>
    <t>Bobby Trafton</t>
  </si>
  <si>
    <t>Atlantic Metals Mobile 2-Shelf Bookcases, Custom Colors</t>
  </si>
  <si>
    <t>Michael Moore</t>
  </si>
  <si>
    <t>Dearborn Heights</t>
  </si>
  <si>
    <t>Ivan Liston</t>
  </si>
  <si>
    <t>Kenosha</t>
  </si>
  <si>
    <t>Dana Kaydos</t>
  </si>
  <si>
    <t>Midland</t>
  </si>
  <si>
    <t>Sam Craven</t>
  </si>
  <si>
    <t>Eau Claire</t>
  </si>
  <si>
    <t>Maris LaWare</t>
  </si>
  <si>
    <t>Rick Duston</t>
  </si>
  <si>
    <t>DAX Cubicle Frames - 8x10</t>
  </si>
  <si>
    <t>Chris McAfee</t>
  </si>
  <si>
    <t>Nu-Dell Float Frame 11 x 14 1/2</t>
  </si>
  <si>
    <t>Christina VanderZanden</t>
  </si>
  <si>
    <t>Hon 4060 Series Tables</t>
  </si>
  <si>
    <t>Hon Olson Stacker Chairs</t>
  </si>
  <si>
    <t>Denny Blanton</t>
  </si>
  <si>
    <t>Eldon Antistatic Chair Mats for Low to Medium Pile Carpets</t>
  </si>
  <si>
    <t>Wichita</t>
  </si>
  <si>
    <t>Carlos Daly</t>
  </si>
  <si>
    <t>Kansas</t>
  </si>
  <si>
    <t>Bush Westfield Collection Bookcases, Dark Cherry Finish</t>
  </si>
  <si>
    <t>Mishawaka</t>
  </si>
  <si>
    <t>Sonia Cooley</t>
  </si>
  <si>
    <t>Texas City</t>
  </si>
  <si>
    <t>Carol Stream</t>
  </si>
  <si>
    <t>SAFCO Optional Arm Kit for Workspace Cribbage Stacking Chair</t>
  </si>
  <si>
    <t>Lycoris Saunders</t>
  </si>
  <si>
    <t>Office Star - Contemporary Swivel Chair with Padded Adjustable Arms and Flex Back</t>
  </si>
  <si>
    <t>Allen</t>
  </si>
  <si>
    <t>Scot Wooten</t>
  </si>
  <si>
    <t>Sarah Jordon</t>
  </si>
  <si>
    <t>College Station</t>
  </si>
  <si>
    <t>Art Ferguson</t>
  </si>
  <si>
    <t>Giulietta Weimer</t>
  </si>
  <si>
    <t>Bevis Round Conference Room Tables and Bases</t>
  </si>
  <si>
    <t>Plano</t>
  </si>
  <si>
    <t>Safco Value Mate Steel Bookcase, Baked Enamel Finish on Steel, Black</t>
  </si>
  <si>
    <t>Highland Park</t>
  </si>
  <si>
    <t>Hon Deluxe Fabric Upholstered Stacking Chairs, Squared Back</t>
  </si>
  <si>
    <t>Hon Deluxe Fabric Upholstered Stacking Chairs</t>
  </si>
  <si>
    <t>Cindy Chapman</t>
  </si>
  <si>
    <t>Liz Thompson</t>
  </si>
  <si>
    <t>Brownsville</t>
  </si>
  <si>
    <t>Waco</t>
  </si>
  <si>
    <t>Rush Hierlooms Collection Rich Wood Bookcases</t>
  </si>
  <si>
    <t>Liz Preis</t>
  </si>
  <si>
    <t>Buffalo Grove</t>
  </si>
  <si>
    <t>Rockford</t>
  </si>
  <si>
    <t>David Flashing</t>
  </si>
  <si>
    <t>Bretford CR8500 Series Meeting Room Furniture</t>
  </si>
  <si>
    <t>Contemporary Wood/Metal Frame</t>
  </si>
  <si>
    <t>Brian Stugart</t>
  </si>
  <si>
    <t>G.E. Halogen Desk Lamp Bulbs</t>
  </si>
  <si>
    <t>Janet Lee</t>
  </si>
  <si>
    <t>Electrix Incandescent Magnifying Lamp, Black</t>
  </si>
  <si>
    <t>Tensor Brushed Steel Torchiere Floor Lamp</t>
  </si>
  <si>
    <t>Don Weiss</t>
  </si>
  <si>
    <t>Stacking Trays by OIC</t>
  </si>
  <si>
    <t>Ed Jacobs</t>
  </si>
  <si>
    <t>Tenex Chairmats For Use with Hard Floors</t>
  </si>
  <si>
    <t>36X48 HARDFLOOR CHAIRMAT</t>
  </si>
  <si>
    <t>DAX Natural Wood-Tone Poster Frame</t>
  </si>
  <si>
    <t>Sally Matthias</t>
  </si>
  <si>
    <t>DAX Two-Tone Rosewood/Black Document Frame, Desktop, 5 x 7</t>
  </si>
  <si>
    <t>Henia Zydlo</t>
  </si>
  <si>
    <t>Champaign</t>
  </si>
  <si>
    <t>Adrian Barton</t>
  </si>
  <si>
    <t>Corey-Lock</t>
  </si>
  <si>
    <t>Scott Williamson</t>
  </si>
  <si>
    <t>Howard Miller Distant Time Traveler Alarm Clock</t>
  </si>
  <si>
    <t>Yonkers</t>
  </si>
  <si>
    <t>Rockville</t>
  </si>
  <si>
    <t>John Dryer</t>
  </si>
  <si>
    <t>Alex Avila</t>
  </si>
  <si>
    <t>Duane Benoit</t>
  </si>
  <si>
    <t>DAX Charcoal/Nickel-Tone Document Frame, 5 x 7</t>
  </si>
  <si>
    <t>District of Columbia</t>
  </si>
  <si>
    <t>Toby Braunhardt</t>
  </si>
  <si>
    <t>Marlborough</t>
  </si>
  <si>
    <t>C-Line Magnetic Cubicle Keepers, Clear Polypropylene</t>
  </si>
  <si>
    <t>Hempstead</t>
  </si>
  <si>
    <t>Hon Metal Bookcases, Putty</t>
  </si>
  <si>
    <t>Speros Goranitis</t>
  </si>
  <si>
    <t>Global Adaptabilites Bookcase, Cherry/Storm Gray Finish</t>
  </si>
  <si>
    <t>Roger Demir</t>
  </si>
  <si>
    <t>Giulietta Baptist</t>
  </si>
  <si>
    <t>Peter Fuller</t>
  </si>
  <si>
    <t>Hunter Glantz</t>
  </si>
  <si>
    <t>Office Star - Mid Back Dual function Ergonomic High Back Chair with 2-Way Adjustable Arms</t>
  </si>
  <si>
    <t>Sarah Bern</t>
  </si>
  <si>
    <t>Annie Zypern</t>
  </si>
  <si>
    <t>Iceberg Nesting Folding Chair, 19w x 6d x 43h</t>
  </si>
  <si>
    <t>Joe Elijah</t>
  </si>
  <si>
    <t>Ben Wallace</t>
  </si>
  <si>
    <t>Bryan Davis</t>
  </si>
  <si>
    <t>Natalie Webber</t>
  </si>
  <si>
    <t>Kelly Andreada</t>
  </si>
  <si>
    <t>Deflect-o EconoMat Nonstudded, No Bevel Mat</t>
  </si>
  <si>
    <t>Jamie Kunitz</t>
  </si>
  <si>
    <t>Ultra Commercial Grade Dual Valve Door Closer</t>
  </si>
  <si>
    <t>Allentown</t>
  </si>
  <si>
    <t>Shui Tom</t>
  </si>
  <si>
    <t>Christine Sundaresam</t>
  </si>
  <si>
    <t>Bush Westfield Collection Bookcases, Fully Assembled</t>
  </si>
  <si>
    <t>Lorain</t>
  </si>
  <si>
    <t>Greg Matthias</t>
  </si>
  <si>
    <t>Toledo</t>
  </si>
  <si>
    <t>Thea Hendricks</t>
  </si>
  <si>
    <t>Bush Andora Conference Table, Maple/Graphite Gray Finish</t>
  </si>
  <si>
    <t>Passaic</t>
  </si>
  <si>
    <t>Mick Brown</t>
  </si>
  <si>
    <t>Randy Bradley</t>
  </si>
  <si>
    <t>Hon Rectangular Conference Tables</t>
  </si>
  <si>
    <t>Anemone Ratner</t>
  </si>
  <si>
    <t>Chuck Sachs</t>
  </si>
  <si>
    <t>Westinghouse Floor Lamp with Metal Mesh Shade, Black</t>
  </si>
  <si>
    <t>Southaven</t>
  </si>
  <si>
    <t>DAX Clear Channel Poster Frame</t>
  </si>
  <si>
    <t>Conway</t>
  </si>
  <si>
    <t>Jonesboro</t>
  </si>
  <si>
    <t>Athens</t>
  </si>
  <si>
    <t>Georgetown</t>
  </si>
  <si>
    <t>Chesapeake</t>
  </si>
  <si>
    <t>Hattiesburg</t>
  </si>
  <si>
    <t>Macon</t>
  </si>
  <si>
    <t>Rob Dowd</t>
  </si>
  <si>
    <t>Virginia Beach</t>
  </si>
  <si>
    <t>Lesro Sheffield Collection Coffee Table, End Table, Center Table, Corner Table</t>
  </si>
  <si>
    <t>Little Rock</t>
  </si>
  <si>
    <t>Hon 2111 Invitation Series Corner Table</t>
  </si>
  <si>
    <t>Meg Tillman</t>
  </si>
  <si>
    <t>Hon Metal Bookcases, Gray</t>
  </si>
  <si>
    <t>SAFCO Folding Chair Trolley</t>
  </si>
  <si>
    <t>Dan Lawera</t>
  </si>
  <si>
    <t>Greenville</t>
  </si>
  <si>
    <t>Chattanooga</t>
  </si>
  <si>
    <t>Erica Smith</t>
  </si>
  <si>
    <t>Barry Weirich</t>
  </si>
  <si>
    <t>Nashville</t>
  </si>
  <si>
    <t>Carlos Meador</t>
  </si>
  <si>
    <t>Deltona</t>
  </si>
  <si>
    <t>Office Star - Contemporary Task Swivel chair with 2-way adjustable arms, Plum</t>
  </si>
  <si>
    <t>Hollywood</t>
  </si>
  <si>
    <t>Deflect-o DuraMat Antistatic Studded Beveled Mat for Medium Pile Carpeting</t>
  </si>
  <si>
    <t>Miramar</t>
  </si>
  <si>
    <t>Wilson</t>
  </si>
  <si>
    <t>Hendersonville</t>
  </si>
  <si>
    <t>Greensboro</t>
  </si>
  <si>
    <t>Daytona Beach</t>
  </si>
  <si>
    <t>Westminster</t>
  </si>
  <si>
    <t>Bellevue</t>
  </si>
  <si>
    <t>Toby Ritter</t>
  </si>
  <si>
    <t>Fred Harton</t>
  </si>
  <si>
    <t>Benjamin Patterson</t>
  </si>
  <si>
    <t>Moreno Valley</t>
  </si>
  <si>
    <t>Kent</t>
  </si>
  <si>
    <t>Jenna Caffey</t>
  </si>
  <si>
    <t>Citrus Heights</t>
  </si>
  <si>
    <t>Jamie Frazer</t>
  </si>
  <si>
    <t>Oxnard</t>
  </si>
  <si>
    <t>Liz Willingham</t>
  </si>
  <si>
    <t>Advantus Panel Wall Certificate Holder - 8.5x11</t>
  </si>
  <si>
    <t>Eldon Image Series Desk Accessories, Ebony</t>
  </si>
  <si>
    <t>Las Cruces</t>
  </si>
  <si>
    <t>Denise Leinenbach</t>
  </si>
  <si>
    <t>Gary Hwang</t>
  </si>
  <si>
    <t>Gene McClure</t>
  </si>
  <si>
    <t>Allen Goldenen</t>
  </si>
  <si>
    <t>Eldon Expressions Punched Metal &amp; Wood Desk Accessories, Pewter &amp; Cherry</t>
  </si>
  <si>
    <t>Provo</t>
  </si>
  <si>
    <t>Christy Brittain</t>
  </si>
  <si>
    <t>Morgan Hill</t>
  </si>
  <si>
    <t>San Bernardino</t>
  </si>
  <si>
    <t>Global Enterprise Series Seating Low-Back Swivel/Tilt Chairs</t>
  </si>
  <si>
    <t>Redmond</t>
  </si>
  <si>
    <t>Modesto</t>
  </si>
  <si>
    <t>Joseph Airdo</t>
  </si>
  <si>
    <t>Bullhead City</t>
  </si>
  <si>
    <t>Broomfield</t>
  </si>
  <si>
    <t>Rio Rancho</t>
  </si>
  <si>
    <t>Sung Chung</t>
  </si>
  <si>
    <t>SAFCO PlanMaster Boards, 60w x 37-1/2d, White Melamine</t>
  </si>
  <si>
    <t>Safco Chair Connectors, 6/Carton</t>
  </si>
  <si>
    <t>Tempe</t>
  </si>
  <si>
    <t>Apple Valley</t>
  </si>
  <si>
    <t>Ontario</t>
  </si>
  <si>
    <t>Gresham</t>
  </si>
  <si>
    <t>Pasco</t>
  </si>
  <si>
    <t>Maxwell Schwartz</t>
  </si>
  <si>
    <t>Charles McCrossin</t>
  </si>
  <si>
    <t>Bush Cubix Collection Bookcases, Fully Assembled</t>
  </si>
  <si>
    <t>Juliana Krohn</t>
  </si>
  <si>
    <t>Jim Radford</t>
  </si>
  <si>
    <t>Garden City</t>
  </si>
  <si>
    <t>Indianapolis</t>
  </si>
  <si>
    <t>Avery 487</t>
  </si>
  <si>
    <t>Ibico Covers for Plastic or Wire Binding Elements</t>
  </si>
  <si>
    <t>Amy Cox</t>
  </si>
  <si>
    <t>GBC DocuBind TL300 Electric Binding System</t>
  </si>
  <si>
    <t>Multimedia Mailers</t>
  </si>
  <si>
    <t>Wirebound Message Books, Four 2 3/4 x 5 Forms per Page, 200 Sets per Book</t>
  </si>
  <si>
    <t>Xerox 1899</t>
  </si>
  <si>
    <t>Saint Louis</t>
  </si>
  <si>
    <t>Ibico Ibimaster 300 Manual Binding System</t>
  </si>
  <si>
    <t>Office Impressions Heavy Duty Welded Shelving &amp; Multimedia Storage Drawers</t>
  </si>
  <si>
    <t>Hunt BOSTON Vista Battery-Operated Pencil Sharpener, Black</t>
  </si>
  <si>
    <t>Xerox 1917</t>
  </si>
  <si>
    <t>Black &amp; Decker Filter for Double Action Dustbuster Cordless Vac BLDV7210</t>
  </si>
  <si>
    <t>Boston Electric Pencil Sharpener, Model 1818, Charcoal Black</t>
  </si>
  <si>
    <t>Nat Carroll</t>
  </si>
  <si>
    <t>Boston Home &amp; Office Model 2000 Electric Pencil Sharpeners</t>
  </si>
  <si>
    <t>Avery File Folder Labels</t>
  </si>
  <si>
    <t>Frankfort</t>
  </si>
  <si>
    <t>Xerox 1937</t>
  </si>
  <si>
    <t>Xerox 1998</t>
  </si>
  <si>
    <t>Acco Perma 2700 Stacking Storage Drawers</t>
  </si>
  <si>
    <t>Acco Hot Clips Clips to Go</t>
  </si>
  <si>
    <t>Wirebound Voice Message Log Book</t>
  </si>
  <si>
    <t>Xerox 1936</t>
  </si>
  <si>
    <t>Xerox 1884</t>
  </si>
  <si>
    <t>Recycled Steel Personal File for Standard File Folders</t>
  </si>
  <si>
    <t>BIC Brite Liner Grip Highlighters</t>
  </si>
  <si>
    <t>Avery 513</t>
  </si>
  <si>
    <t>The Colony</t>
  </si>
  <si>
    <t>TOPS Voice Message Log Book, Flash Format</t>
  </si>
  <si>
    <t>Newell 309</t>
  </si>
  <si>
    <t>Avery Hi-Liter GlideStik Fluorescent Highlighter, Yellow Ink</t>
  </si>
  <si>
    <t>Garland</t>
  </si>
  <si>
    <t>Permanent Self-Adhesive File Folder Labels for Typewriters by Universal</t>
  </si>
  <si>
    <t>OIC Thumb-Tacks</t>
  </si>
  <si>
    <t>White Computer Printout Paper by Universal</t>
  </si>
  <si>
    <t>Jack Lebron</t>
  </si>
  <si>
    <t>BOSTON Ranger #55 Pencil Sharpener, Black</t>
  </si>
  <si>
    <t>Xerox 19</t>
  </si>
  <si>
    <t>Xerox 212</t>
  </si>
  <si>
    <t>Edinburg</t>
  </si>
  <si>
    <t>Advantus Motivational Note Cards</t>
  </si>
  <si>
    <t>Matt Collins</t>
  </si>
  <si>
    <t>GBC Wire Binding Combs</t>
  </si>
  <si>
    <t>Evan Henry</t>
  </si>
  <si>
    <t>Wilson Jones Heavy-Duty Casebound Ring Binders with Metal Hinges</t>
  </si>
  <si>
    <t>Abilene</t>
  </si>
  <si>
    <t>Hoover Commercial Lightweight Upright Vacuum</t>
  </si>
  <si>
    <t>Belkin F9G930V10-GRY 9 Outlet Surge</t>
  </si>
  <si>
    <t>Avery Triangle Shaped Sheet Lifters, Black, 2/Pack</t>
  </si>
  <si>
    <t>GBC Imprintable Covers</t>
  </si>
  <si>
    <t>GBC ProClick Spines for 32-Hole Punch</t>
  </si>
  <si>
    <t>Deluxe Heavy-Duty Vinyl Round Ring Binder</t>
  </si>
  <si>
    <t>Ibico Presentation Index for Binding Systems</t>
  </si>
  <si>
    <t>Fellowes Presentation Covers for Comb Binding Machines</t>
  </si>
  <si>
    <t>Euro-Pro Shark Turbo Vacuum</t>
  </si>
  <si>
    <t>Holmes Cool Mist Humidifier for the Whole House with 8-Gallon Output per Day, Extended Life Filter</t>
  </si>
  <si>
    <t>Xerox 217</t>
  </si>
  <si>
    <t>Hoover Commercial Lightweight Upright Vacuum with E-Z Empty Dirt Cup</t>
  </si>
  <si>
    <t>Eureka The Boss Lite 10-Amp Upright Vacuum, Blue</t>
  </si>
  <si>
    <t>GBC VeloBind Cover Sets</t>
  </si>
  <si>
    <t>Jill Matthias</t>
  </si>
  <si>
    <t>Avery 5</t>
  </si>
  <si>
    <t>Xerox 1952</t>
  </si>
  <si>
    <t>Xerox 23</t>
  </si>
  <si>
    <t>Providence</t>
  </si>
  <si>
    <t>Fellowes Econo/Stor Drawers</t>
  </si>
  <si>
    <t>X-Rack File for Hanging Folders</t>
  </si>
  <si>
    <t>Conquest 14 Commercial Heavy-Duty Upright Vacuum, Collection System, Accessory Kit</t>
  </si>
  <si>
    <t>Thomas Thornton</t>
  </si>
  <si>
    <t>Newell 351</t>
  </si>
  <si>
    <t>Economy #2 Pencils</t>
  </si>
  <si>
    <t>East Orange</t>
  </si>
  <si>
    <t>SANFORD Major Accent Highlighters</t>
  </si>
  <si>
    <t>Acco Clips to Go Binder Clips, 24 Clips in Two Sizes</t>
  </si>
  <si>
    <t>Xerox 193</t>
  </si>
  <si>
    <t>Southworth 100% Cotton The Best Paper</t>
  </si>
  <si>
    <t>Xerox 1886</t>
  </si>
  <si>
    <t>Carina Media Storage Towers in Natural &amp; Black</t>
  </si>
  <si>
    <t>GBC Binding covers</t>
  </si>
  <si>
    <t>Rubber Band Ball</t>
  </si>
  <si>
    <t>Strathmore Photo Mount Cards</t>
  </si>
  <si>
    <t>HP Office Recycled Paper (20Lb. and 87 Bright)</t>
  </si>
  <si>
    <t>Xerox 215</t>
  </si>
  <si>
    <t>Xerox 192</t>
  </si>
  <si>
    <t>Avanti 4.4 Cu. Ft. Refrigerator</t>
  </si>
  <si>
    <t>Meriden</t>
  </si>
  <si>
    <t>Bart Folk</t>
  </si>
  <si>
    <t>Xerox 1945</t>
  </si>
  <si>
    <t>Avoid Verbal Orders Carbonless Minifold Book</t>
  </si>
  <si>
    <t>Acme Forged Steel Scissors with Black Enamel Handles</t>
  </si>
  <si>
    <t>Robert Waldorf</t>
  </si>
  <si>
    <t>Belkin F9M820V08 8 Outlet Surge</t>
  </si>
  <si>
    <t>Eldon Spacemaker Box, Quick-Snap Lid, Clear</t>
  </si>
  <si>
    <t>Peel &amp; Stick Add-On Corner Pockets</t>
  </si>
  <si>
    <t>Hoover Replacement Belt for Commercial Guardsman Heavy-Duty Upright Vacuum</t>
  </si>
  <si>
    <t>Ibico EB-19 Dual Function Manual Binding System</t>
  </si>
  <si>
    <t>Avery Durable Slant Ring Binders With Label Holder</t>
  </si>
  <si>
    <t>GBC Ibimaster 500 Manual ProClick Binding System</t>
  </si>
  <si>
    <t>Avery 496</t>
  </si>
  <si>
    <t>Bobby Elias</t>
  </si>
  <si>
    <t>Xerox 1942</t>
  </si>
  <si>
    <t>Xerox 210</t>
  </si>
  <si>
    <t>SAFCO Commercial Wire Shelving, Black</t>
  </si>
  <si>
    <t>Letter/Legal File Tote with Clear Snap-On Lid, Black Granite</t>
  </si>
  <si>
    <t>Hoover Replacement Belts For Soft Guard &amp; Commercial Ltweight Upright Vacs, 2/Pk</t>
  </si>
  <si>
    <t>Sanford Prismacolor Professional Thick Lead Art Pencils, 36-Color Set</t>
  </si>
  <si>
    <t>Avery 474</t>
  </si>
  <si>
    <t>Southworth 25% Cotton Granite Paper &amp; Envelopes</t>
  </si>
  <si>
    <t>Xerox 1985</t>
  </si>
  <si>
    <t>Plastic Stacking Crates &amp; Casters</t>
  </si>
  <si>
    <t>Fellowes High-Stak Drawer Files</t>
  </si>
  <si>
    <t>Fellowes Advanced 8 Outlet Surge Suppressor with Phone/Fax Protection</t>
  </si>
  <si>
    <t>Tennsco Industrial Shelving</t>
  </si>
  <si>
    <t>Acme Titanium Bonded Scissors</t>
  </si>
  <si>
    <t>Cardinal HOLDit! Binder Insert Strips,Extra Strips</t>
  </si>
  <si>
    <t>Pressboard Data Binders by Wilson Jones</t>
  </si>
  <si>
    <t>Surelock Post Binders</t>
  </si>
  <si>
    <t>Joy Daniels</t>
  </si>
  <si>
    <t>Avery 501</t>
  </si>
  <si>
    <t>Avery 499</t>
  </si>
  <si>
    <t>Xerox 1924</t>
  </si>
  <si>
    <t>Embossed Ink Jet Note Cards</t>
  </si>
  <si>
    <t>Xerox 227</t>
  </si>
  <si>
    <t>Heavy-Duty E-Z-D Binders</t>
  </si>
  <si>
    <t>GBC Instant Report Kit</t>
  </si>
  <si>
    <t>Binder Posts</t>
  </si>
  <si>
    <t>3M Organizer Strips</t>
  </si>
  <si>
    <t>Acco Suede Grain Vinyl Round Ring Binder</t>
  </si>
  <si>
    <t>Larry Hughes</t>
  </si>
  <si>
    <t>Aluminum Screw Posts</t>
  </si>
  <si>
    <t>Avery Binder Labels</t>
  </si>
  <si>
    <t>Suffolk</t>
  </si>
  <si>
    <t>Xerox 230</t>
  </si>
  <si>
    <t>Tripp Lite Isotel 6 Outlet Surge Protector with Fax/Modem Protection</t>
  </si>
  <si>
    <t>Charlottesville</t>
  </si>
  <si>
    <t>Woodstock</t>
  </si>
  <si>
    <t>Avery 52</t>
  </si>
  <si>
    <t>Xerox 1909</t>
  </si>
  <si>
    <t>Fellowes Desktop Hanging File Manager</t>
  </si>
  <si>
    <t>Eureka Hand Vacuum, Bagless</t>
  </si>
  <si>
    <t>Xerox 231</t>
  </si>
  <si>
    <t>Eldon Shelf Savers Cubes and Bins</t>
  </si>
  <si>
    <t>Hunt Boston Vacuum Mount KS Pencil Sharpener</t>
  </si>
  <si>
    <t>Panasonic KP-4ABK Battery-Operated Pencil Sharpener</t>
  </si>
  <si>
    <t>Acme Design Stainless Steel Bent Scissors</t>
  </si>
  <si>
    <t>Dixon Ticonderoga Core-Lock Colored Pencils</t>
  </si>
  <si>
    <t>Tennsco Double-Tier Lockers</t>
  </si>
  <si>
    <t>Dorothy Dickinson</t>
  </si>
  <si>
    <t>Acme Kleen Earth Office Shears</t>
  </si>
  <si>
    <t>Deluxe Chalkboard Eraser Cleaner</t>
  </si>
  <si>
    <t>Avery 492</t>
  </si>
  <si>
    <t>Belkin 8 Outlet Surge Protector</t>
  </si>
  <si>
    <t>Goldsboro</t>
  </si>
  <si>
    <t>Acco 6 Outlet Guardian Premium Surge Suppressor</t>
  </si>
  <si>
    <t>Staples in misc. colors</t>
  </si>
  <si>
    <t>#10 White Business Envelopes,4 1/8 x 9 1/2</t>
  </si>
  <si>
    <t>Delray Beach</t>
  </si>
  <si>
    <t>Avery 48</t>
  </si>
  <si>
    <t>Xerox 1915</t>
  </si>
  <si>
    <t>Xerox 1941</t>
  </si>
  <si>
    <t>Xerox 200</t>
  </si>
  <si>
    <t>Xerox 1955</t>
  </si>
  <si>
    <t>Tenex Personal Self-Stacking Standard File Box, Black/Gray</t>
  </si>
  <si>
    <t>Newell 336</t>
  </si>
  <si>
    <t>Newell 310</t>
  </si>
  <si>
    <t>Prang Drawing Pencil Set</t>
  </si>
  <si>
    <t>Xerox 199</t>
  </si>
  <si>
    <t>Avery Arch Ring Binders</t>
  </si>
  <si>
    <t>Newell 3-Hole Punched Plastic Slotted Magazine Holders for Binders</t>
  </si>
  <si>
    <t>Pensacola</t>
  </si>
  <si>
    <t>Boca Raton</t>
  </si>
  <si>
    <t>Vivian Mathis</t>
  </si>
  <si>
    <t>GBC Twin Loop Wire Binding Elements</t>
  </si>
  <si>
    <t>Belkin 7-Outlet SurgeMaster Home Series</t>
  </si>
  <si>
    <t>Boston 1799 Powerhouse Electric Pencil Sharpener</t>
  </si>
  <si>
    <t>Xerox 190</t>
  </si>
  <si>
    <t>Belkin 6 Outlet Metallic Surge Strip</t>
  </si>
  <si>
    <t>Newell 328</t>
  </si>
  <si>
    <t>Brites Rubber Bands, 1 1/2 oz. Box</t>
  </si>
  <si>
    <t>Binder Clips by OIC</t>
  </si>
  <si>
    <t>Xerox 1996</t>
  </si>
  <si>
    <t>Recycled Steel Personal File for Hanging File Folders</t>
  </si>
  <si>
    <t>Acme Box Cutter Scissors</t>
  </si>
  <si>
    <t>Newell 32</t>
  </si>
  <si>
    <t>Newell 35</t>
  </si>
  <si>
    <t>Pastel Pink Envelopes</t>
  </si>
  <si>
    <t>Xerox 206</t>
  </si>
  <si>
    <t>Santa Maria</t>
  </si>
  <si>
    <t>Advantus Rolling Drawer Organizers</t>
  </si>
  <si>
    <t>Fellowes Bankers Box Stor/Drawer Steel Plus</t>
  </si>
  <si>
    <t>Acco Smartsocket Color-Coded Six-Outlet AC Adapter Model Surge Protectors</t>
  </si>
  <si>
    <t>Holmes Visible Mist Ultrasonic Humidifier with 2.3-Gallon Output per Day, Replacement Filter</t>
  </si>
  <si>
    <t>BIC Liqua Brite Liner</t>
  </si>
  <si>
    <t>Xerox 1914</t>
  </si>
  <si>
    <t>Newell 334</t>
  </si>
  <si>
    <t>Stockwell Push Pins</t>
  </si>
  <si>
    <t>Xerox 213</t>
  </si>
  <si>
    <t>San Mateo</t>
  </si>
  <si>
    <t>Avery 50</t>
  </si>
  <si>
    <t>Xerox 1968</t>
  </si>
  <si>
    <t>Weyerhaeuser First Choice Laser/Copy Paper (20Lb. and 88 Bright)</t>
  </si>
  <si>
    <t>Riverside</t>
  </si>
  <si>
    <t>Wilson Jones Easy Flow II Sheet Lifters</t>
  </si>
  <si>
    <t>Recycled Premium Regency Composition Covers</t>
  </si>
  <si>
    <t>Xerox 1954</t>
  </si>
  <si>
    <t>Jennifer Jackson</t>
  </si>
  <si>
    <t>Pressboard Hanging Data Binders for Unburst Sheets</t>
  </si>
  <si>
    <t>GBC Plastic Binding Combs</t>
  </si>
  <si>
    <t>Wilson Jones data.warehouse D-Ring Binders with DublLock</t>
  </si>
  <si>
    <t>Commerce City</t>
  </si>
  <si>
    <t>GBC Poly Designer Binding Covers</t>
  </si>
  <si>
    <t>TOPS Carbonless Receipt Book, Four 2-3/4 x 7-1/4 Money Receipts per Page</t>
  </si>
  <si>
    <t>Computer Printout Index Tabs</t>
  </si>
  <si>
    <t>GBC DocuBind TL200 Manual Binding Machine</t>
  </si>
  <si>
    <t>Xerox 1888</t>
  </si>
  <si>
    <t>Thais Sissman</t>
  </si>
  <si>
    <t>Wilson Jones DublLock D-Ring Binders</t>
  </si>
  <si>
    <t>UniKeep View Case Binders</t>
  </si>
  <si>
    <t>GBC Standard Recycled Report Covers, Clear Plastic Sheets</t>
  </si>
  <si>
    <t>Colored Push Pins</t>
  </si>
  <si>
    <t>Xerox 224</t>
  </si>
  <si>
    <t>Portage</t>
  </si>
  <si>
    <t>Acco Expandable Hanging Binders</t>
  </si>
  <si>
    <t>GBC ProClick Punch Binding System</t>
  </si>
  <si>
    <t>Advantus Map Pennant Flags and Round Head Tacks</t>
  </si>
  <si>
    <t>Avery 515</t>
  </si>
  <si>
    <t>Avery Hole Reinforcements</t>
  </si>
  <si>
    <t>Fellowes Recycled Storage Drawers</t>
  </si>
  <si>
    <t>Hoover Shoulder Vac Commercial Portable Vacuum</t>
  </si>
  <si>
    <t>Xerox 1966</t>
  </si>
  <si>
    <t>Xerox 1986</t>
  </si>
  <si>
    <t>Bolingbrook</t>
  </si>
  <si>
    <t>Xerox 1902</t>
  </si>
  <si>
    <t>Xerox 1990</t>
  </si>
  <si>
    <t>Prismacolor Color Pencil Set</t>
  </si>
  <si>
    <t>Laser &amp; Ink Jet Business Envelopes</t>
  </si>
  <si>
    <t>Xerox 1923</t>
  </si>
  <si>
    <t>Rediform S.O.S. 1-Up Phone Message Bk, 4-1/4x3-1/16 Bk, 1 Form/Pg, 40 Messages/Bk, 3/Pk</t>
  </si>
  <si>
    <t>Milford</t>
  </si>
  <si>
    <t>Colorific Watercolor Pencils</t>
  </si>
  <si>
    <t>Orange</t>
  </si>
  <si>
    <t>Utica</t>
  </si>
  <si>
    <t>Xerox 1994</t>
  </si>
  <si>
    <t>Blue String-Tie &amp; Button Interoffice Envelopes, 10 x 13</t>
  </si>
  <si>
    <t>Avery 514</t>
  </si>
  <si>
    <t>Xerox 209</t>
  </si>
  <si>
    <t>#6 3/4 Gummed Flap White Envelopes</t>
  </si>
  <si>
    <t>Hanging Personal Folder File</t>
  </si>
  <si>
    <t>Tennsco Lockers, Sand</t>
  </si>
  <si>
    <t>Smead Adjustable Mobile File Trolley with Lockable Top</t>
  </si>
  <si>
    <t>Newell 347</t>
  </si>
  <si>
    <t>GBC DocuBind P100 Manual Binding Machine</t>
  </si>
  <si>
    <t>Avery Round Ring Poly Binders</t>
  </si>
  <si>
    <t>Ibico Plastic Spiral Binding Combs</t>
  </si>
  <si>
    <t>Accohide Poly Flexible Ring Binders</t>
  </si>
  <si>
    <t>Kenner</t>
  </si>
  <si>
    <t>Binding Machine Supplies</t>
  </si>
  <si>
    <t>Rock Hill</t>
  </si>
  <si>
    <t>Tops White Computer Printout Paper</t>
  </si>
  <si>
    <t>Sensible Storage WireTech Storage Systems</t>
  </si>
  <si>
    <t>Muhammed Lee</t>
  </si>
  <si>
    <t>Homestead</t>
  </si>
  <si>
    <t>Steel Personal Filing/Posting Tote</t>
  </si>
  <si>
    <t>Cari Schnelling</t>
  </si>
  <si>
    <t>Things To Do Today Spiral Book</t>
  </si>
  <si>
    <t>Acco Perma 3000 Stacking Storage Drawers</t>
  </si>
  <si>
    <t>Plantation</t>
  </si>
  <si>
    <t>Iris 3-Drawer Stacking Bin, Black</t>
  </si>
  <si>
    <t>Large Capacity Hanging Post Binders</t>
  </si>
  <si>
    <t>Ibico Plastic and Wire Spiral Binding Combs</t>
  </si>
  <si>
    <t>Manco Dry-Lighter Erasable Highlighter</t>
  </si>
  <si>
    <t>Xerox 1925</t>
  </si>
  <si>
    <t>Xerox 1984</t>
  </si>
  <si>
    <t>Avery 494</t>
  </si>
  <si>
    <t>Spiral Phone Message Books with Labels by Adams</t>
  </si>
  <si>
    <t>Chula Vista</t>
  </si>
  <si>
    <t>Kensington 4 Outlet MasterPiece Compact Power Control Center</t>
  </si>
  <si>
    <t>Ampad Phone Message Book, Recycled, 400 Message Capacity, 5 ¾” x 11”</t>
  </si>
  <si>
    <t>Spokane</t>
  </si>
  <si>
    <t>Dixon Ticonderoga Pencils</t>
  </si>
  <si>
    <t>Avery Non-Stick Heavy Duty View Round Locking Ring Binders</t>
  </si>
  <si>
    <t>Pueblo</t>
  </si>
  <si>
    <t>SpineVue Locking Slant-D Ring Binders by Cardinal</t>
  </si>
  <si>
    <t>South Bend</t>
  </si>
  <si>
    <t>Multi-Use Personal File Cart and Caster Set, Three Stacking Bins</t>
  </si>
  <si>
    <t>Acco 6 Outlet Guardian Standard Surge Suppressor</t>
  </si>
  <si>
    <t>Elkhart</t>
  </si>
  <si>
    <t>Stanley Contemporary Battery Pencil Sharpeners</t>
  </si>
  <si>
    <t>Noblesville</t>
  </si>
  <si>
    <t>Holland</t>
  </si>
  <si>
    <t>Smead Alpha-Z Color-Coded Name Labels First Letter Starter Set</t>
  </si>
  <si>
    <t>Xerox 1997</t>
  </si>
  <si>
    <t>Grand Island</t>
  </si>
  <si>
    <t>Xerox 2000</t>
  </si>
  <si>
    <t>Holmes Replacement Filter for HEPA Air Cleaner, Medium Room</t>
  </si>
  <si>
    <t>Fargo</t>
  </si>
  <si>
    <t>North Dakota</t>
  </si>
  <si>
    <t>VariCap6 Expandable Binder</t>
  </si>
  <si>
    <t>GBC Laser Imprintable Binding System Covers, Desert Sand</t>
  </si>
  <si>
    <t>La Crosse</t>
  </si>
  <si>
    <t>Avery 483</t>
  </si>
  <si>
    <t>Aberdeen</t>
  </si>
  <si>
    <t>South Dakota</t>
  </si>
  <si>
    <t>Fellowes Twister Kit, Gray/Clear, 3/pkg</t>
  </si>
  <si>
    <t>Xerox 1981</t>
  </si>
  <si>
    <t>Xerox 1887</t>
  </si>
  <si>
    <t>Xerox 1970</t>
  </si>
  <si>
    <t>Adjustable Personal File Tote</t>
  </si>
  <si>
    <t>Crayola Anti Dust Chalk, 12/Pack</t>
  </si>
  <si>
    <t>TOPS Money Receipt Book, Consecutively Numbered in Red,</t>
  </si>
  <si>
    <t>GBC Recycled Regency Composition Covers</t>
  </si>
  <si>
    <t>Binney &amp; Smith inkTank Desk Highlighter, Chisel Tip, Yellow, 12/Box</t>
  </si>
  <si>
    <t>Xerox 1949</t>
  </si>
  <si>
    <t>Adams Telephone Message Books, 5 1/4” x 11”</t>
  </si>
  <si>
    <t>Fellowes Bases and Tops For Staxonsteel/High-Stak Systems</t>
  </si>
  <si>
    <t>Acme Elite Stainless Steel Scissors</t>
  </si>
  <si>
    <t>Newell 319</t>
  </si>
  <si>
    <t>Keller</t>
  </si>
  <si>
    <t>Avery 510</t>
  </si>
  <si>
    <t>Xerox 1892</t>
  </si>
  <si>
    <t>Xerox 1953</t>
  </si>
  <si>
    <t>Dixon My First Ticonderoga Pencil, #2</t>
  </si>
  <si>
    <t>Newell 320</t>
  </si>
  <si>
    <t>Memo Book, 100 Message Capacity, 5 3/8” x 11”</t>
  </si>
  <si>
    <t>Dual Level, Single-Width Filing Carts</t>
  </si>
  <si>
    <t>Xerox 1901</t>
  </si>
  <si>
    <t>Irving</t>
  </si>
  <si>
    <t>Greg Hansen</t>
  </si>
  <si>
    <t>Xerox 1927</t>
  </si>
  <si>
    <t>Xerox 1947</t>
  </si>
  <si>
    <t>Hoover Commercial SteamVac</t>
  </si>
  <si>
    <t>Performers Binder/Pad Holder, Black</t>
  </si>
  <si>
    <t>Romeoville</t>
  </si>
  <si>
    <t>Avery Flip-Chart Easel Binder, Black</t>
  </si>
  <si>
    <t>3.6 Cubic Foot Counter Height Office Refrigerator</t>
  </si>
  <si>
    <t>Wilson Jones Impact Binders</t>
  </si>
  <si>
    <t>Wilson Jones Legal Size Ring Binders</t>
  </si>
  <si>
    <t>Avery Heavy-Duty EZD View Binder with Locking Rings</t>
  </si>
  <si>
    <t>Acco 6 Outlet Guardian Premium Plus Surge Suppressor</t>
  </si>
  <si>
    <t>Avery 486</t>
  </si>
  <si>
    <t>Xerox 1893</t>
  </si>
  <si>
    <t>Disposable Triple-Filter Dust Bags</t>
  </si>
  <si>
    <t>Boston 1827 Commercial Additional Cutter, Drive Gear &amp; Gear Rack for 1606</t>
  </si>
  <si>
    <t>Newell 349</t>
  </si>
  <si>
    <t>GBC Recycled VeloBinder Covers</t>
  </si>
  <si>
    <t>Smead Alpha-Z Color-Coded Second Alphabetical Labels and Starter Set</t>
  </si>
  <si>
    <t>Xerox 202</t>
  </si>
  <si>
    <t>Xerox 1891</t>
  </si>
  <si>
    <t>Newell 315</t>
  </si>
  <si>
    <t>Security-Tint Envelopes</t>
  </si>
  <si>
    <t>Wausau Papers Astrobrights Colored Envelopes</t>
  </si>
  <si>
    <t>Xerox 1890</t>
  </si>
  <si>
    <t>Green Bar Computer Printout Paper</t>
  </si>
  <si>
    <t>Portable Personal File Box</t>
  </si>
  <si>
    <t>Rogers Jumbo File, Granite</t>
  </si>
  <si>
    <t>Xerox 197</t>
  </si>
  <si>
    <t>Xerox 1895</t>
  </si>
  <si>
    <t>Xerox 1948</t>
  </si>
  <si>
    <t>Iris Project Case</t>
  </si>
  <si>
    <t>Hagerstown</t>
  </si>
  <si>
    <t>Nashua</t>
  </si>
  <si>
    <t>Xerox 1906</t>
  </si>
  <si>
    <t>Tennsco 6- and 18-Compartment Lockers</t>
  </si>
  <si>
    <t>Sanford 52201 APSCO Electric Pencil Sharpener</t>
  </si>
  <si>
    <t>GBC DocuBind P50 Personal Binding Machine</t>
  </si>
  <si>
    <t>Sanyo Counter Height Refrigerator with Crisper, 3.6 Cubic Foot, Stainless Steel/Black</t>
  </si>
  <si>
    <t>Neat Ideas Personal Hanging Folder Files, Black</t>
  </si>
  <si>
    <t>Acme Kleencut Forged Steel Scissors</t>
  </si>
  <si>
    <t>Newell 325</t>
  </si>
  <si>
    <t>Bowling Green</t>
  </si>
  <si>
    <t>Larry Tron</t>
  </si>
  <si>
    <t>Acco Perma 4000 Stacking Storage Drawers</t>
  </si>
  <si>
    <t>Acme Galleria Hot Forged Steel Scissors with Colored Handles</t>
  </si>
  <si>
    <t>DIXON Oriole Pencils</t>
  </si>
  <si>
    <t>Brian Derr</t>
  </si>
  <si>
    <t>Ricardo Emerson</t>
  </si>
  <si>
    <t>DIXON Ticonderoga Erasable Checking Pencils</t>
  </si>
  <si>
    <t>Xerox 214</t>
  </si>
  <si>
    <t>Avanti 1.7 Cu. Ft. Refrigerator</t>
  </si>
  <si>
    <t>Cuyahoga Falls</t>
  </si>
  <si>
    <t>Catalog Binders with Expanding Posts</t>
  </si>
  <si>
    <t>Boston 16750 Black Compact Battery Pencil Sharpener</t>
  </si>
  <si>
    <t>Panasonic KP-350BK Electric Pencil Sharpener with Auto Stop</t>
  </si>
  <si>
    <t>Avery 05222 Permanent Self-Adhesive File Folder Labels for Typewriters, on Rolls, White, 250/Roll</t>
  </si>
  <si>
    <t>Pine Bluff</t>
  </si>
  <si>
    <t>Xerox 1933</t>
  </si>
  <si>
    <t>Fellowes Smart Surge Ten-Outlet Protector, Platinum</t>
  </si>
  <si>
    <t>Holmes Replacement Filter for HEPA Air Cleaner, Large Room</t>
  </si>
  <si>
    <t>Xerox 1965</t>
  </si>
  <si>
    <t>North Charleston</t>
  </si>
  <si>
    <t>Carina Mini System Audio Rack, Model AR050B</t>
  </si>
  <si>
    <t>Advantus Plastic Paper Clips</t>
  </si>
  <si>
    <t>Alexandria</t>
  </si>
  <si>
    <t>Canvas Sectional Post Binders</t>
  </si>
  <si>
    <t>Jupiter</t>
  </si>
  <si>
    <t>Port Orange</t>
  </si>
  <si>
    <t>Holmes HEPA Air Purifier</t>
  </si>
  <si>
    <t>Belkin 5 Outlet SurgeMaster Power Centers</t>
  </si>
  <si>
    <t>Jiffy Padded Mailers with Self-Seal Closure</t>
  </si>
  <si>
    <t>Hoover WindTunnel Plus Canister Vacuum</t>
  </si>
  <si>
    <t>Johnson City</t>
  </si>
  <si>
    <t>Computer Printout Paper with Letter-Trim Perforations</t>
  </si>
  <si>
    <t>Xerox 1971</t>
  </si>
  <si>
    <t>North Miami</t>
  </si>
  <si>
    <t>Acme Serrated Blade Letter Opener</t>
  </si>
  <si>
    <t>Clarksville</t>
  </si>
  <si>
    <t>Xerox 2</t>
  </si>
  <si>
    <t>Fellowes 8 Outlet Superior Workstation Surge Protector w/o Phone/Fax/Modem Protection</t>
  </si>
  <si>
    <t>Tenex Personal Filing Tote With Secure Closure Lid, Black/Frost</t>
  </si>
  <si>
    <t>GBC DocuBind 200 Manual Binding Machine</t>
  </si>
  <si>
    <t>Chico</t>
  </si>
  <si>
    <t>Newell 31</t>
  </si>
  <si>
    <t>Xerox 1983</t>
  </si>
  <si>
    <t>Xerox 189</t>
  </si>
  <si>
    <t>Xerox 1931</t>
  </si>
  <si>
    <t>Project Tote Personal File</t>
  </si>
  <si>
    <t>Farmington</t>
  </si>
  <si>
    <t>Belkin 8 Outlet SurgeMaster II Gold Surge Protector</t>
  </si>
  <si>
    <t>Plymouth Boxed Rubber Bands by Plymouth</t>
  </si>
  <si>
    <t>Stockton</t>
  </si>
  <si>
    <t>Ivan Gibson</t>
  </si>
  <si>
    <t>Xerox 228</t>
  </si>
  <si>
    <t>Rancho Cucamonga</t>
  </si>
  <si>
    <t>APC 7 Outlet Network SurgeArrest Surge Protector</t>
  </si>
  <si>
    <t>Newell 307</t>
  </si>
  <si>
    <t>Important Message Pads, 50 4-1/4 x 5-1/2 Forms per Pad</t>
  </si>
  <si>
    <t>Tops Wirebound Message Log Books</t>
  </si>
  <si>
    <t>Xerox 203</t>
  </si>
  <si>
    <t>Xerox 1896</t>
  </si>
  <si>
    <t>Tennsco Commercial Shelving</t>
  </si>
  <si>
    <t>Fellowes Mobile File Cart, Black</t>
  </si>
  <si>
    <t>Stiletto Hand Letter Openers</t>
  </si>
  <si>
    <t>Belkin F9S820V06 8 Outlet Surge</t>
  </si>
  <si>
    <t>Fellowes Mighty 8 Compact Surge Protector</t>
  </si>
  <si>
    <t>Sparks</t>
  </si>
  <si>
    <t>Peel &amp; Seel Envelopes</t>
  </si>
  <si>
    <t>Standard Rollaway File with Lock</t>
  </si>
  <si>
    <t>Mobile Personal File Cube</t>
  </si>
  <si>
    <t>Newell 338</t>
  </si>
  <si>
    <t>Cindy Stewart</t>
  </si>
  <si>
    <t>High Speed Automatic Electric Letter Opener</t>
  </si>
  <si>
    <t>White GlueTop Scratch Pads</t>
  </si>
  <si>
    <t>Astroparche Fine Business Paper</t>
  </si>
  <si>
    <t>Vacaville</t>
  </si>
  <si>
    <t>BIC Brite Liner Grip Highlighters, Assorted, 5/Pack</t>
  </si>
  <si>
    <t>Avondale</t>
  </si>
  <si>
    <t>Wirebound Four 2-3/4 x 5 Forms per Page, 400 Sets per Book</t>
  </si>
  <si>
    <t>Peel &amp; Seel Recycled Catalog Envelopes, Brown</t>
  </si>
  <si>
    <t>Panasonic KP-150 Electric Pencil Sharpener</t>
  </si>
  <si>
    <t>Avery Self-Adhesive Photo Pockets for Polaroid Photos</t>
  </si>
  <si>
    <t>Avery Durable Slant Ring Binders</t>
  </si>
  <si>
    <t>Wilson Jones 14 Line Acrylic Coated Pressboard Data Binders</t>
  </si>
  <si>
    <t>Boston 1900 Electric Pencil Sharpener</t>
  </si>
  <si>
    <t>Satellite Sectional Post Binders</t>
  </si>
  <si>
    <t>Broken Arrow</t>
  </si>
  <si>
    <t>Harmony Air Purifier</t>
  </si>
  <si>
    <t>Avery Hi-Liter Comfort Grip Fluorescent Highlighter, Yellow Ink</t>
  </si>
  <si>
    <t>Sterling Heights</t>
  </si>
  <si>
    <t>Nontoxic Chalk</t>
  </si>
  <si>
    <t>ACCOHIDE Binder by Acco</t>
  </si>
  <si>
    <t>Xerox 1910</t>
  </si>
  <si>
    <t>Xerox 1950</t>
  </si>
  <si>
    <t>Royal Oak</t>
  </si>
  <si>
    <t>SAFCO Mobile Desk Side File, Wire Frame</t>
  </si>
  <si>
    <t>Wausau</t>
  </si>
  <si>
    <t>Newell 335</t>
  </si>
  <si>
    <t>Newell 346</t>
  </si>
  <si>
    <t>Norfolk</t>
  </si>
  <si>
    <t>Fellowes Black Plastic Comb Bindings</t>
  </si>
  <si>
    <t>Strathmore Photo Frame Cards</t>
  </si>
  <si>
    <t>Xerox 1978</t>
  </si>
  <si>
    <t>Things To Do Today Pad</t>
  </si>
  <si>
    <t>Wirebound Message Books, Four 2 3/4 x 5 White Forms per Page</t>
  </si>
  <si>
    <t>Waterloo</t>
  </si>
  <si>
    <t>Fellowes Binding Cases</t>
  </si>
  <si>
    <t>Coon Rapids</t>
  </si>
  <si>
    <t>Avery Hi-Liter Smear-Safe Highlighters</t>
  </si>
  <si>
    <t>Grand Rapids</t>
  </si>
  <si>
    <t>Ibico EPK-21 Electric Binding System</t>
  </si>
  <si>
    <t>Avery 49</t>
  </si>
  <si>
    <t>Xerox 1934</t>
  </si>
  <si>
    <t>Fellowes Staxonsteel Drawer Files</t>
  </si>
  <si>
    <t>Waukesha</t>
  </si>
  <si>
    <t>Honeywell Quietcare HEPA Air Cleaner</t>
  </si>
  <si>
    <t>New Castle</t>
  </si>
  <si>
    <t>Avery 491</t>
  </si>
  <si>
    <t>Sioux Falls</t>
  </si>
  <si>
    <t>Avery 498</t>
  </si>
  <si>
    <t>Avery 475</t>
  </si>
  <si>
    <t>Round Rock</t>
  </si>
  <si>
    <t>Mcallen</t>
  </si>
  <si>
    <t>Coppell</t>
  </si>
  <si>
    <t>Fiskars Spring-Action Scissors</t>
  </si>
  <si>
    <t>Avery Fluorescent Highlighter Four-Color Set</t>
  </si>
  <si>
    <t>Newell 339</t>
  </si>
  <si>
    <t>Grip Seal Envelopes</t>
  </si>
  <si>
    <t>Cameo Buff Policy Envelopes</t>
  </si>
  <si>
    <t>Stuart Calhoun</t>
  </si>
  <si>
    <t>Avery 502</t>
  </si>
  <si>
    <t>Xerox 1905</t>
  </si>
  <si>
    <t>Array Memo Cubes</t>
  </si>
  <si>
    <t>Port Arthur</t>
  </si>
  <si>
    <t>Akro Stacking Bins</t>
  </si>
  <si>
    <t>Newell 33</t>
  </si>
  <si>
    <t>Peel-Off China Markers</t>
  </si>
  <si>
    <t>Panasonic KP-380BK Classic Electric Pencil Sharpener</t>
  </si>
  <si>
    <t>Cedar Hill</t>
  </si>
  <si>
    <t>Recycled Interoffice Envelopes with Re-Use-A-Seal Closure, 10 x 13</t>
  </si>
  <si>
    <t>Xerox 229</t>
  </si>
  <si>
    <t>Xerox 188</t>
  </si>
  <si>
    <t>Tennsco Snap-Together Open Shelving Units, Starter Sets and Add-On Units</t>
  </si>
  <si>
    <t>Sterilite Show Offs Storage Containers</t>
  </si>
  <si>
    <t>Fluorescent Highlighters by Dixon</t>
  </si>
  <si>
    <t>Sterling Rubber Bands by Alliance</t>
  </si>
  <si>
    <t>Xerox 1903</t>
  </si>
  <si>
    <t>Xerox 198</t>
  </si>
  <si>
    <t>Staple magnet</t>
  </si>
  <si>
    <t>Oswego</t>
  </si>
  <si>
    <t>HP Office Paper (20Lb. and 87 Bright)</t>
  </si>
  <si>
    <t>Fellowes Super Stor/Drawer Files</t>
  </si>
  <si>
    <t>Arlington Heights</t>
  </si>
  <si>
    <t>Rediform Voice Mail Log Books</t>
  </si>
  <si>
    <t>Newell 316</t>
  </si>
  <si>
    <t>Boston KS Multi-Size Manual Pencil Sharpener</t>
  </si>
  <si>
    <t>Xerox 1982</t>
  </si>
  <si>
    <t>Craig Carroll</t>
  </si>
  <si>
    <t>TOPS 4 x 6 Fluorescent Color Memo Sheets, 500 Sheets per Pack</t>
  </si>
  <si>
    <t>Newell 348</t>
  </si>
  <si>
    <t>Ames Color-File Green Diamond Border X-ray Mailers</t>
  </si>
  <si>
    <t>Xerox 1951</t>
  </si>
  <si>
    <t>Universal Recycled Hanging Pressboard Report Binders, Letter Size</t>
  </si>
  <si>
    <t>Maureen Gnade</t>
  </si>
  <si>
    <t>Michael Oakman</t>
  </si>
  <si>
    <t>Commercial WindTunnel Clean Air Upright Vacuum, Replacement Belts, Filtration Bags</t>
  </si>
  <si>
    <t>Zipper Ring Binder Pockets</t>
  </si>
  <si>
    <t>Ibico Recycled Linen-Style Covers</t>
  </si>
  <si>
    <t>Insertable Tab Indexes For Data Binders</t>
  </si>
  <si>
    <t>Wilson Jones Standard D-Ring Binders</t>
  </si>
  <si>
    <t>Fellowes PB300 Plastic Comb Binding Machine</t>
  </si>
  <si>
    <t>Fellowes Command Center 5-outlet power strip</t>
  </si>
  <si>
    <t>Euro Pro Shark Stick Mini Vacuum</t>
  </si>
  <si>
    <t>Julia West</t>
  </si>
  <si>
    <t>Avery Reinforcements for Hole-Punch Pages</t>
  </si>
  <si>
    <t>Hoover Upright Vacuum With Dirt Cup</t>
  </si>
  <si>
    <t>Rome</t>
  </si>
  <si>
    <t>Avery 517</t>
  </si>
  <si>
    <t>Leominster</t>
  </si>
  <si>
    <t>Avery 518</t>
  </si>
  <si>
    <t>Color-Coded Legal Exhibit Labels</t>
  </si>
  <si>
    <t>Xerox 219</t>
  </si>
  <si>
    <t>Belkin OmniView SE Rackmount Kit</t>
  </si>
  <si>
    <t>Newell 326</t>
  </si>
  <si>
    <t>SANFORD Liquid Accent Tank-Style Highlighters</t>
  </si>
  <si>
    <t>Malden</t>
  </si>
  <si>
    <t>OIC #2 Pencils, Medium Soft</t>
  </si>
  <si>
    <t>Sanford Pocket Accent Highlighters</t>
  </si>
  <si>
    <t>Bobby Odegard</t>
  </si>
  <si>
    <t>Norwich</t>
  </si>
  <si>
    <t>Translucent Push Pins by OIC</t>
  </si>
  <si>
    <t>Xerox 1988</t>
  </si>
  <si>
    <t>Xerox 1975</t>
  </si>
  <si>
    <t>Rogers Profile Extra Capacity Storage Tub</t>
  </si>
  <si>
    <t>Letter Slitter</t>
  </si>
  <si>
    <t>Bionaire 99.97% HEPA Air Cleaner</t>
  </si>
  <si>
    <t>Kensington 6 Outlet SmartSocket Surge Protector</t>
  </si>
  <si>
    <t>Barrel Sharpener</t>
  </si>
  <si>
    <t>Boston 16701 Slimline Battery Pencil Sharpener</t>
  </si>
  <si>
    <t>Boston 1730 StandUp Electric Pencil Sharpener</t>
  </si>
  <si>
    <t>Avery White Multi-Purpose Labels</t>
  </si>
  <si>
    <t>Xerox 1944</t>
  </si>
  <si>
    <t>Eureka Sanitaire  Multi-Pro Heavy-Duty Upright, Disposable Bags</t>
  </si>
  <si>
    <t>Boston 16801 Nautilus Battery Pencil Sharpener</t>
  </si>
  <si>
    <t>Park Ridge Embossed Executive Business Envelopes</t>
  </si>
  <si>
    <t>Avery 477</t>
  </si>
  <si>
    <t>Xerox 1907</t>
  </si>
  <si>
    <t>Acme Preferred Stainless Steel Scissors</t>
  </si>
  <si>
    <t>Ampad #10 Peel &amp; Seel Holiday Envelopes</t>
  </si>
  <si>
    <t>Xerox 1980</t>
  </si>
  <si>
    <t>Compact Automatic Electric Letter Opener</t>
  </si>
  <si>
    <t>Xerox 1959</t>
  </si>
  <si>
    <t>Southworth Parchment Paper &amp; Envelopes</t>
  </si>
  <si>
    <t>Holmes 99% HEPA Air Purifier</t>
  </si>
  <si>
    <t>12 Colored Short Pencils</t>
  </si>
  <si>
    <t>Wilson Jones Hanging Recycled Pressboard Data Binders</t>
  </si>
  <si>
    <t>Wilson Jones Clip &amp; Carry Folder Binder Tool for Ring Binders, Clear</t>
  </si>
  <si>
    <t>Avery 488</t>
  </si>
  <si>
    <t>Acme Office Executive Series Stainless Steel Trimmers</t>
  </si>
  <si>
    <t>Newell 329</t>
  </si>
  <si>
    <t>DXL Angle-View Binders with Locking Rings, Black</t>
  </si>
  <si>
    <t>Eldon Jumbo ProFile Portable File Boxes Graphite/Black</t>
  </si>
  <si>
    <t>Durable Pressboard Binders</t>
  </si>
  <si>
    <t>Iceberg Mobile Mega Data/Printer Cart</t>
  </si>
  <si>
    <t>Newell 34</t>
  </si>
  <si>
    <t>Avery Metallic Poly Binders</t>
  </si>
  <si>
    <t>Revere Boxed Rubber Bands by Revere</t>
  </si>
  <si>
    <t>Avery Legal 4-Ring Binder</t>
  </si>
  <si>
    <t>GBC Personal VeloBind Strips</t>
  </si>
  <si>
    <t>GBC Plasticlear Binding Covers</t>
  </si>
  <si>
    <t>GBC Velobind Prepunched Cover Sets, Regency Series</t>
  </si>
  <si>
    <t>GBC Recycled Grain Textured Covers</t>
  </si>
  <si>
    <t>Self-Adhesive Ring Binder Labels</t>
  </si>
  <si>
    <t>Roswell</t>
  </si>
  <si>
    <t>Newport News</t>
  </si>
  <si>
    <t>#10 Self-Seal White Envelopes</t>
  </si>
  <si>
    <t>Avery 479</t>
  </si>
  <si>
    <t>Sanford Colorific Scented Colored Pencils, 12/Pack</t>
  </si>
  <si>
    <t>Avery Hi-Liter Pen Style Six-Color Fluorescent Set</t>
  </si>
  <si>
    <t>JM Magazine Binder</t>
  </si>
  <si>
    <t>Smyrna</t>
  </si>
  <si>
    <t>Owensboro</t>
  </si>
  <si>
    <t>Stride Job 150 Highlighters, Chisel Tip, Assorted Colors</t>
  </si>
  <si>
    <t>Marietta</t>
  </si>
  <si>
    <t>Xerox 201</t>
  </si>
  <si>
    <t>Cardinal Holdit Data Disk Pockets</t>
  </si>
  <si>
    <t>Xerox 1962</t>
  </si>
  <si>
    <t>SAFCO Commercial Wire Shelving, 72h</t>
  </si>
  <si>
    <t>Berol Giant Pencil Sharpener</t>
  </si>
  <si>
    <t>Tyvek  Top-Opening Peel &amp; Seel  Envelopes, Gray</t>
  </si>
  <si>
    <t>Rogers</t>
  </si>
  <si>
    <t>Gulfport</t>
  </si>
  <si>
    <t>Fashion Color Clasp Envelopes</t>
  </si>
  <si>
    <t>Asheville</t>
  </si>
  <si>
    <t>Pencil and Crayon Sharpener</t>
  </si>
  <si>
    <t>Xerox 194</t>
  </si>
  <si>
    <t>Orlando</t>
  </si>
  <si>
    <t>Avery 481</t>
  </si>
  <si>
    <t>Kleencut Forged Office Shears by Acme United Corporation</t>
  </si>
  <si>
    <t>Harmony HEPA Quiet Air Purifiers</t>
  </si>
  <si>
    <t>Margate</t>
  </si>
  <si>
    <t>Thomasville</t>
  </si>
  <si>
    <t>Xerox 208</t>
  </si>
  <si>
    <t>14-7/8 x 11 Blue Bar Computer Printout Paper</t>
  </si>
  <si>
    <t>Petty Cash Envelope</t>
  </si>
  <si>
    <t>West Palm Beach</t>
  </si>
  <si>
    <t>Model L Table or Wall-Mount Pencil Sharpener</t>
  </si>
  <si>
    <t>Lebanon</t>
  </si>
  <si>
    <t>Ritsa Hightower</t>
  </si>
  <si>
    <t>Portfile Personal File Boxes</t>
  </si>
  <si>
    <t>Hoover Commercial Soft Guard Upright Vacuum And Disposable Filtration Bags</t>
  </si>
  <si>
    <t>Xerox 1938</t>
  </si>
  <si>
    <t>Standard Line “While You Were Out” Hardbound Telephone Message Book</t>
  </si>
  <si>
    <t>Newell 321</t>
  </si>
  <si>
    <t>Port Saint Lucie</t>
  </si>
  <si>
    <t>Ormond Beach</t>
  </si>
  <si>
    <t>Hickory</t>
  </si>
  <si>
    <t>Redondo Beach</t>
  </si>
  <si>
    <t>Xerox 20</t>
  </si>
  <si>
    <t>Albuquerque</t>
  </si>
  <si>
    <t>Logan</t>
  </si>
  <si>
    <t>Fellowes Advanced Computer Series Surge Protectors</t>
  </si>
  <si>
    <t>Newell 323</t>
  </si>
  <si>
    <t>Visalia</t>
  </si>
  <si>
    <t>Hammermill Color Copier Paper (28Lb. and 96 Bright)</t>
  </si>
  <si>
    <t>Wirebound Message Forms, Four 2 3/4 x 5 Forms per Page, Pink Paper</t>
  </si>
  <si>
    <t>Xerox 1919</t>
  </si>
  <si>
    <t>Southworth 25% Cotton Premium Laser Paper and Envelopes</t>
  </si>
  <si>
    <t>Xerox 218</t>
  </si>
  <si>
    <t>24 Capacity Maxi Data Binder Racks, Pearl</t>
  </si>
  <si>
    <t>Boston 19500 Mighty Mite Electric Pencil Sharpener</t>
  </si>
  <si>
    <t>Dixon Ticonderoga Maple Cedar Pencil, #2</t>
  </si>
  <si>
    <t>San Clemente</t>
  </si>
  <si>
    <t>Assorted Color Push Pins</t>
  </si>
  <si>
    <t>Avery 495</t>
  </si>
  <si>
    <t>Multicolor Computer Printout Paper</t>
  </si>
  <si>
    <t>Xerox 22</t>
  </si>
  <si>
    <t>Salt Lake City</t>
  </si>
  <si>
    <t>Murrieta</t>
  </si>
  <si>
    <t>Avery Hi-Liter Fluorescent Desk Style Markers</t>
  </si>
  <si>
    <t>Davis</t>
  </si>
  <si>
    <t>Xerox 1973</t>
  </si>
  <si>
    <t>Xerox 1992</t>
  </si>
  <si>
    <t>Santa Barbara</t>
  </si>
  <si>
    <t>Dixon Ticonderoga Erasable Colored Pencil Set, 12-Color</t>
  </si>
  <si>
    <t>Avery 497</t>
  </si>
  <si>
    <t>Xerox 1900</t>
  </si>
  <si>
    <t>Xerox 1946</t>
  </si>
  <si>
    <t>Lodi</t>
  </si>
  <si>
    <t>Renton</t>
  </si>
  <si>
    <t>Alliance Super-Size Bands, Assorted Sizes</t>
  </si>
  <si>
    <t>Lewiston</t>
  </si>
  <si>
    <t>Medford</t>
  </si>
  <si>
    <t>Chandler</t>
  </si>
  <si>
    <t>Newell 313</t>
  </si>
  <si>
    <t>Missoula</t>
  </si>
  <si>
    <t>Cardinal Slant-D Ring Binders</t>
  </si>
  <si>
    <t>Unpadded Memo Slips</t>
  </si>
  <si>
    <t>Riverleaf Stik-Withit Designer Note Cubes</t>
  </si>
  <si>
    <t>Super Bands, 12/Pack</t>
  </si>
  <si>
    <t>Loveland</t>
  </si>
  <si>
    <t>Xerox 1932</t>
  </si>
  <si>
    <t>Xerox 1976</t>
  </si>
  <si>
    <t>Englewood</t>
  </si>
  <si>
    <t>Tigard</t>
  </si>
  <si>
    <t>Acco Side-Punched Conventional Columnar Pads</t>
  </si>
  <si>
    <t>Clovis</t>
  </si>
  <si>
    <t>BlackBerry Q10</t>
  </si>
  <si>
    <t>Samsung Convoy 3</t>
  </si>
  <si>
    <t>Cisco SPA 502G IP Phone</t>
  </si>
  <si>
    <t>Kensington SlimBlade Notebook Wireless Mouse with Nano Receiver</t>
  </si>
  <si>
    <t>Cedar Rapids</t>
  </si>
  <si>
    <t>Geemarc AmpliPOWER60</t>
  </si>
  <si>
    <t>Microsoft Wireless Mobile Mouse 4000</t>
  </si>
  <si>
    <t>Plantronics Encore H101 Dual Earpieces Headset</t>
  </si>
  <si>
    <t>Maxell 4.7GB DVD+RW 3/Pack</t>
  </si>
  <si>
    <t>PayAnywhere Card Reader</t>
  </si>
  <si>
    <t>QVS USB Car Charger 2-Port 2.1Amp for iPod/iPhone/iPad/iPad 2/iPad 3</t>
  </si>
  <si>
    <t>OtterBox Commuter Series Case - iPhone 5 &amp; 5s</t>
  </si>
  <si>
    <t>Kingston Digital DataTraveler 16GB USB 2.0</t>
  </si>
  <si>
    <t>ARKON Windshield Dashboard Air Vent Car Mount Holder</t>
  </si>
  <si>
    <t>Pearland</t>
  </si>
  <si>
    <t>LG G3</t>
  </si>
  <si>
    <t>Apple EarPods with Remote and Mic</t>
  </si>
  <si>
    <t>Maxell 74 Minute CDR, 10/Pack</t>
  </si>
  <si>
    <t>Griffin GC17055 Auxiliary Audio Cable</t>
  </si>
  <si>
    <t>Case Logic 2.4GHz Wireless Keyboard</t>
  </si>
  <si>
    <t>Cisco IP Phone 7961G VoIP phone - Dark gray</t>
  </si>
  <si>
    <t>RCA Visys Integrated PBX 8-Line Router</t>
  </si>
  <si>
    <t>WD My Passport Ultra 500GB Portable External Hard Drive</t>
  </si>
  <si>
    <t>Plantronics MX500i Earset</t>
  </si>
  <si>
    <t>RCA H5401RE1 DECT 6.0 4-Line Cordless Handset With Caller ID/Call Waiting</t>
  </si>
  <si>
    <t>Niagara Falls</t>
  </si>
  <si>
    <t>Cisco SPA112 2 Port Phone Adapter</t>
  </si>
  <si>
    <t>Jabra Supreme Plus Driver Edition Headset</t>
  </si>
  <si>
    <t>Ooma Telo VoIP Home Phone System</t>
  </si>
  <si>
    <t>Logitech Desktop MK120 Mouse and keyboard Combo</t>
  </si>
  <si>
    <t>Digium D40 VoIP phone</t>
  </si>
  <si>
    <t>Panasonic KX-TG9541B DECT 6.0 Digital 2-Line Expandable Cordless Phone With Digital Answering System</t>
  </si>
  <si>
    <t>Logitech G105 Gaming Keyboard</t>
  </si>
  <si>
    <t>Canon Imageclass D680 Copier / Fax</t>
  </si>
  <si>
    <t>Plantronics CS510 - Over-the-Head monaural Wireless Headset System</t>
  </si>
  <si>
    <t>Logitech VX Revolution Cordless Laser Mouse for Notebooks (Black)</t>
  </si>
  <si>
    <t>AmazonBasics 3-Button USB Wired Mouse</t>
  </si>
  <si>
    <t>Logitech Trackman Marble Mouse</t>
  </si>
  <si>
    <t>Hypercom P1300 Pinpad</t>
  </si>
  <si>
    <t>Plantronics Savi W720 Multi-Device Wireless Headset System</t>
  </si>
  <si>
    <t>Panasonic KX TS3282W Corded phone</t>
  </si>
  <si>
    <t>Ricoh - Ink Collector Unit for GX3000 Series Printers</t>
  </si>
  <si>
    <t>Cubify CubeX 3D Printer Double Head Print</t>
  </si>
  <si>
    <t>Cisco 8961 IP Phone Charcoal</t>
  </si>
  <si>
    <t>OtterBox Defender Series Case - Samsung Galaxy S4</t>
  </si>
  <si>
    <t>Memorex Froggy Flash Drive 8 GB</t>
  </si>
  <si>
    <t>Maxell 74 Minute CD-R Spindle, 50/Pack</t>
  </si>
  <si>
    <t>Belkin Standard 104 key USB Keyboard</t>
  </si>
  <si>
    <t>Verbatim Slim CD and DVD Storage Cases, 50/Pack</t>
  </si>
  <si>
    <t>Nortel Networks T7316 E Nt8 B27</t>
  </si>
  <si>
    <t>Sannysis Cute Owl Design Soft Skin Case Cover for Samsung Galaxy S4</t>
  </si>
  <si>
    <t>Lexmark 20R1285 X6650 Wireless All-in-One Printer</t>
  </si>
  <si>
    <t>Cisco CP-7937G Unified IP Conference Station Phone</t>
  </si>
  <si>
    <t>Texas Instruments TI-34 Scientific Calculator</t>
  </si>
  <si>
    <t>Belkin F8E887 USB Wired Ergonomic Keyboard</t>
  </si>
  <si>
    <t>Plantronics Audio 478 Stereo USB Headset</t>
  </si>
  <si>
    <t>Enermax Briskie RF Wireless Keyboard and Mouse Combo</t>
  </si>
  <si>
    <t>Boise</t>
  </si>
  <si>
    <t>Logitech Wireless Marathon Mouse M705</t>
  </si>
  <si>
    <t>Kensington Expert Mouse Optical USB Trackball for PC or Mac</t>
  </si>
  <si>
    <t>Kensington K72356US Mouse-in-a-Box USB Desktop Mouse</t>
  </si>
  <si>
    <t>Logitech Z-906 Speaker sys - home theater - 5.1-CH</t>
  </si>
  <si>
    <t>Micropad Numeric Keypads</t>
  </si>
  <si>
    <t>Hewlett Packard 310 Color Digital Copier</t>
  </si>
  <si>
    <t>Thousand Oaks</t>
  </si>
  <si>
    <t>Aastra 6757i CT Wireless VoIP phone</t>
  </si>
  <si>
    <t>Wilson Electronics DB Pro Signal Booster</t>
  </si>
  <si>
    <t>Nokia Lumia 925</t>
  </si>
  <si>
    <t>Clearsounds A400</t>
  </si>
  <si>
    <t>Motorla HX550 Universal Bluetooth Headset</t>
  </si>
  <si>
    <t>HTC One Mini</t>
  </si>
  <si>
    <t>Samsung Galaxy Mega 6.3</t>
  </si>
  <si>
    <t>Jawbone MINI JAMBOX Wireless Bluetooth Speaker</t>
  </si>
  <si>
    <t>Griffin GC36547 PowerJolt SE Lightning Charger</t>
  </si>
  <si>
    <t>Shocksock Galaxy S4 Armband</t>
  </si>
  <si>
    <t>Brother DCP1000 Digital 3 in 1 Multifunction Machine</t>
  </si>
  <si>
    <t>Maxell 4.7GB DVD-R</t>
  </si>
  <si>
    <t>Logitech G13 Programmable Gameboard with LCD Display</t>
  </si>
  <si>
    <t>Logitech MX Performance Wireless Mouse</t>
  </si>
  <si>
    <t>Plantronics Voyager Pro HD - Bluetooth Headset</t>
  </si>
  <si>
    <t>Panasonic KX MC6040 Color Laser Multifunction Printer</t>
  </si>
  <si>
    <t>Polycom SoundStation2 EX Conference phone</t>
  </si>
  <si>
    <t>iOttie HLCRIO102 Car Mount</t>
  </si>
  <si>
    <t>OtterBox Defender Series Case - iPhone 5c</t>
  </si>
  <si>
    <t>Micro Innovations USB RF Wireless Keyboard with Mouse</t>
  </si>
  <si>
    <t>AT&amp;T 17929 Lendline Telephone</t>
  </si>
  <si>
    <t>Jabra SPEAK 410 Multidevice Speakerphone</t>
  </si>
  <si>
    <t>Cisco Unified IP Phone 7945G VoIP phone</t>
  </si>
  <si>
    <t>Mediabridge Sport Armband iPhone 5s</t>
  </si>
  <si>
    <t>Razer Tiamat Over Ear 7.1 Surround Sound PC Gaming Headset</t>
  </si>
  <si>
    <t>Canon PC1060 Personal Laser Copier</t>
  </si>
  <si>
    <t>iOttie XL Car Mount</t>
  </si>
  <si>
    <t>Imation Bio 2GB USB Flash Drive Imation Corp</t>
  </si>
  <si>
    <t>Samsung Rugby III</t>
  </si>
  <si>
    <t>Memorex 25GB 6X Branded Blu-Ray Recordable Disc, 30/Pack</t>
  </si>
  <si>
    <t>TRENDnet 56K USB 2.0 Phone, Internet and Fax Modem</t>
  </si>
  <si>
    <t>Maxell Pro 80 Minute CD-R, 10/Pack</t>
  </si>
  <si>
    <t>Imation Clip USB flash drive - 8 GB</t>
  </si>
  <si>
    <t>Sony Micro Vault Click 4 GB USB 2.0 Flash Drive</t>
  </si>
  <si>
    <t>Logitech G19 Programmable Gaming Keyboard</t>
  </si>
  <si>
    <t>SanDisk Cruzer 4 GB USB Flash Drive</t>
  </si>
  <si>
    <t>Polycom CX300 Desktop Phone USB VoIP phone</t>
  </si>
  <si>
    <t>Glenview</t>
  </si>
  <si>
    <t>Razer Kraken 7.1 Surround Sound Over Ear USB Gaming Headset</t>
  </si>
  <si>
    <t>Enermax Acrylux Wireless Keyboard</t>
  </si>
  <si>
    <t>Polycom VVX 310 VoIP phone</t>
  </si>
  <si>
    <t>Logitech diNovo Edge Keyboard</t>
  </si>
  <si>
    <t>Vtech CS6719</t>
  </si>
  <si>
    <t>Blue Parrot B250XT Professional Grade Wireless Bluetooth Headset with</t>
  </si>
  <si>
    <t>StarTech.com 10/100 VDSL2 Ethernet Extender Kit</t>
  </si>
  <si>
    <t>GE DSL Phone Line Filter</t>
  </si>
  <si>
    <t>Plantronics CS 50-USB - headset - Convertible, Monaural</t>
  </si>
  <si>
    <t>Razer Kraken PRO Over Ear PC and Music Headset</t>
  </si>
  <si>
    <t>Jensen SMPS-640 - speaker phone</t>
  </si>
  <si>
    <t>Polycom SoundPoint IP 450 VoIP phone</t>
  </si>
  <si>
    <t>Jawbone JAMBOX Wireless Bluetooth Speaker</t>
  </si>
  <si>
    <t>invisibleSHIELD by ZAGG Smudge-Free Screen Protector</t>
  </si>
  <si>
    <t>Plantronics Calisto P620-M USB Wireless Speakerphone System</t>
  </si>
  <si>
    <t>Wilson SignalBoost 841262 DB PRO Amplifier Kit</t>
  </si>
  <si>
    <t>Polycom SoundPoint Pro SE-225 Corded phone</t>
  </si>
  <si>
    <t>WD My Passport Ultra 2TB Portable External Hard Drive</t>
  </si>
  <si>
    <t>Microsoft Natural Ergonomic Keyboard 4000</t>
  </si>
  <si>
    <t>Anker Ultrathin Bluetooth Wireless Keyboard Aluminum Cover with Stand</t>
  </si>
  <si>
    <t>Rosewill 107 Normal Keys USB Wired Standard Keyboard</t>
  </si>
  <si>
    <t>Nortel Meridian M5316 Digital phone</t>
  </si>
  <si>
    <t>Cisco SPA508G</t>
  </si>
  <si>
    <t>Grandstream GXP2100 Mainstream Business Phone</t>
  </si>
  <si>
    <t>Sharp 1540cs Digital Laser Copier</t>
  </si>
  <si>
    <t>PNY Rapid USB Car Charger - Black</t>
  </si>
  <si>
    <t>Belkin SportFit Armband For iPhone 5s/5c, Fuchsia</t>
  </si>
  <si>
    <t>Clarity 53712</t>
  </si>
  <si>
    <t>Pyle PMP37LED</t>
  </si>
  <si>
    <t>Samsung Galaxy S III - 16GB - pebble blue (T-Mobile)</t>
  </si>
  <si>
    <t>Maxell 4.7GB DVD-RW 3/Pack</t>
  </si>
  <si>
    <t>Logitech ClearChat Comfort/USB Headset H390</t>
  </si>
  <si>
    <t>Panasonic KX - TS880B Telephone</t>
  </si>
  <si>
    <t>AT&amp;T CL82213</t>
  </si>
  <si>
    <t>Kensington Orbit Wireless Mobile Trackball for PC and Mac</t>
  </si>
  <si>
    <t>Samsung Replacement EH64AVFWE Premium Headset</t>
  </si>
  <si>
    <t>Logitech Wireless Anywhere Mouse MX for PC and Mac</t>
  </si>
  <si>
    <t>Memorex Froggy Flash Drive 4 GB</t>
  </si>
  <si>
    <t>First Data TMFD35 PIN Pad</t>
  </si>
  <si>
    <t>KeyTronic E03601U1 - Keyboard - Beige</t>
  </si>
  <si>
    <t>Maxell DVD-RAM Discs</t>
  </si>
  <si>
    <t>Logitech B530 USB Headset - headset - Full size, Binaural</t>
  </si>
  <si>
    <t>Motorola Moto X</t>
  </si>
  <si>
    <t>Samsung HM1900 Bluetooth Headset</t>
  </si>
  <si>
    <t>Polycom CX600 IP Phone VoIP phone</t>
  </si>
  <si>
    <t>Cyber Acoustics AC-202b Speech Recognition Stereo Headset</t>
  </si>
  <si>
    <t>Dexim XPower Skin Super-Thin Power Case for iPhone 5 - Black</t>
  </si>
  <si>
    <t>Okidata MB760 Printer</t>
  </si>
  <si>
    <t>Jackery Bar Premium Fast-charging Portable Charger</t>
  </si>
  <si>
    <t>HTC One</t>
  </si>
  <si>
    <t>Pyle PRT45 Retro Home Telephone</t>
  </si>
  <si>
    <t>Cisco Desktop Collaboration Experience DX650 IP Video Phone</t>
  </si>
  <si>
    <t>PowerGen Dual USB Car Charger</t>
  </si>
  <si>
    <t>Memorex Micro Travel Drive 16 GB</t>
  </si>
  <si>
    <t>Plantronics Audio 995 Wireless Stereo Headset</t>
  </si>
  <si>
    <t>iKross Bluetooth Portable Keyboard + Cell Phone Stand Holder + Brush for Apple iPhone 5S 5C 5, 4S 4</t>
  </si>
  <si>
    <t>Panasonic KX TS208W Corded phone</t>
  </si>
  <si>
    <t>Spigen Samsung Galaxy S5 Case Wallet</t>
  </si>
  <si>
    <t>VTech DS6151</t>
  </si>
  <si>
    <t>Moorhead</t>
  </si>
  <si>
    <t>Dubuque</t>
  </si>
  <si>
    <t>ClearOne CHATAttach 160 - speaker phone</t>
  </si>
  <si>
    <t>Mitel MiVoice 5330e IP Phone</t>
  </si>
  <si>
    <t>Logitech G430 Surround Sound Gaming Headset with Dolby 7.1 Technology</t>
  </si>
  <si>
    <t>Appleton</t>
  </si>
  <si>
    <t>BlueLounge Milo Smartphone Stand, White/Metallic</t>
  </si>
  <si>
    <t>WD My Passport Ultra 1TB Portable External Hard Drive</t>
  </si>
  <si>
    <t>Wireless Extenders zBoost YX545 SOHO Signal Booster</t>
  </si>
  <si>
    <t>KeyTronic KT800P2 - Keyboard - Black</t>
  </si>
  <si>
    <t>Toshiba IPT2010-SD IP Telephone</t>
  </si>
  <si>
    <t>Apple iPhone 5C</t>
  </si>
  <si>
    <t>OtterBox Commuter Series Case - Samsung Galaxy S4</t>
  </si>
  <si>
    <t>Maxell 4.7GB DVD+R 5/Pack</t>
  </si>
  <si>
    <t>Kingston Digital DataTraveler 32GB USB 2.0</t>
  </si>
  <si>
    <t>Logitech Keyboard K120</t>
  </si>
  <si>
    <t>Anker Ultra-Slim Mini Bluetooth 3.0 Wireless Keyboard</t>
  </si>
  <si>
    <t>Canon PC-428 Personal Copier</t>
  </si>
  <si>
    <t>RCA ViSYS 25425RE1 Corded phone</t>
  </si>
  <si>
    <t>Classic Ivory Antique Telephone ZL1810</t>
  </si>
  <si>
    <t>Logitech G600 MMO Gaming Mouse</t>
  </si>
  <si>
    <t>Canon PC940 Copier</t>
  </si>
  <si>
    <t>Samsung Galaxy S4</t>
  </si>
  <si>
    <t>Nokia Lumia 1020</t>
  </si>
  <si>
    <t>Logitech Wireless Headset H600 Over-The-Head Design</t>
  </si>
  <si>
    <t>AT&amp;T 1080 Phone</t>
  </si>
  <si>
    <t>Okidata C610n Printer</t>
  </si>
  <si>
    <t>Okidata C331dn Printer</t>
  </si>
  <si>
    <t>Canon PC170 Desktop Personal Copier</t>
  </si>
  <si>
    <t>AT&amp;T 1080 Corded phone</t>
  </si>
  <si>
    <t>New Bedford</t>
  </si>
  <si>
    <t>Memorex Mini Travel Drive 64 GB USB 2.0 Flash Drive</t>
  </si>
  <si>
    <t>Dell Slim USB Multimedia Keyboard</t>
  </si>
  <si>
    <t>Innergie mMini Combo Duo USB Travel Charging Kit</t>
  </si>
  <si>
    <t>Panasonic KX T7736-B Digital phone</t>
  </si>
  <si>
    <t>SmartStand Mobile Device Holder, Assorted Colors</t>
  </si>
  <si>
    <t>Gear Head AU3700S Headset</t>
  </si>
  <si>
    <t>Memorex Micro Travel Drive 4 GB</t>
  </si>
  <si>
    <t>Canon imageCLASS 2200 Advanced Copier</t>
  </si>
  <si>
    <t>Fellowes Powershred HS-440 4-Sheet High Security Shredder</t>
  </si>
  <si>
    <t>Wi-Ex zBoost YX540 Cellular Phone Signal Booster</t>
  </si>
  <si>
    <t>AT&amp;T EL51110 DECT</t>
  </si>
  <si>
    <t>Google Nexus 5</t>
  </si>
  <si>
    <t>Maxell CD-R Discs</t>
  </si>
  <si>
    <t>Bady BDG101FRU Card Printer</t>
  </si>
  <si>
    <t>Ativa MDM8000 8-Sheet Micro-Cut Shredder</t>
  </si>
  <si>
    <t>Ativa V4110MDD Micro-Cut Shredder</t>
  </si>
  <si>
    <t>Jamestown</t>
  </si>
  <si>
    <t>Apple iPhone 5</t>
  </si>
  <si>
    <t>Cisco SPA525G2 5-Line IP Phone</t>
  </si>
  <si>
    <t>Memorex Micro Travel Drive 32 GB</t>
  </si>
  <si>
    <t>NETGEAR RangeMax WNR1000 Wireless Router</t>
  </si>
  <si>
    <t>Memorex 25GB 6X Branded Blu-Ray Recordable Disc, 15/Pack</t>
  </si>
  <si>
    <t>SanDisk Cruzer 16 GB USB Flash Drive</t>
  </si>
  <si>
    <t>Kingston Digital DataTraveler 8GB USB 2.0</t>
  </si>
  <si>
    <t>Cisco IP Phone 7961G-GE VoIP phone</t>
  </si>
  <si>
    <t>Avaya 5410 Digital phone</t>
  </si>
  <si>
    <t>Motorola Droid Maxx</t>
  </si>
  <si>
    <t>Epson Perfection V600 Photo Scanner</t>
  </si>
  <si>
    <t>Texas Instrument TI-15 Fraction Calculator</t>
  </si>
  <si>
    <t>Hot Springs</t>
  </si>
  <si>
    <t>Logitech G500s Laser Gaming Mouse with Adjustable Weight Tuning</t>
  </si>
  <si>
    <t>DYMO CardScan Personal V9 Business Card Scanner</t>
  </si>
  <si>
    <t>Anker Astro Mini 3000mAh Ultra-Compact Portable Charger</t>
  </si>
  <si>
    <t>Lexmark X 9575 Professional All-in-One Color Printer</t>
  </si>
  <si>
    <t>Maxell LTO Ultrium - 800 GB</t>
  </si>
  <si>
    <t>Maxell 4.7GB DVD-R 5/Pack</t>
  </si>
  <si>
    <t>Kissimmee</t>
  </si>
  <si>
    <t>Samsung Galaxy S4 Mini</t>
  </si>
  <si>
    <t>Imation 30456 USB Flash Drive 8GB</t>
  </si>
  <si>
    <t>Jocasta Rupert</t>
  </si>
  <si>
    <t>Avaya 4621SW VoIP phone</t>
  </si>
  <si>
    <t>AT&amp;T CL2909</t>
  </si>
  <si>
    <t>3D Systems Cube Printer, 2nd Generation, White</t>
  </si>
  <si>
    <t>Logitech Illuminated Ultrathin Keyboard with Backlighting</t>
  </si>
  <si>
    <t>Kingston Digital DataTraveler 64GB USB 2.0</t>
  </si>
  <si>
    <t>Logitech G35 7.1-Channel Surround Sound Headset</t>
  </si>
  <si>
    <t>Imation Swivel Flash Drive USB flash drive - 8 GB</t>
  </si>
  <si>
    <t>Cherry 142-key Programmable Keyboard</t>
  </si>
  <si>
    <t>Perixx PERIBOARD-512B, Ergonomic Split Keyboard</t>
  </si>
  <si>
    <t>Memorex Mini Travel Drive 32 GB USB 2.0 Flash Drive</t>
  </si>
  <si>
    <t>Santa Fe</t>
  </si>
  <si>
    <t>KeyTronic KT400U2 - Keyboard - Black</t>
  </si>
  <si>
    <t>Star Micronics TSP800 TSP847IIU Receipt Printer</t>
  </si>
  <si>
    <t>Okidata B400 Printer</t>
  </si>
  <si>
    <t>Woodland</t>
  </si>
  <si>
    <t>Motorola L703CM</t>
  </si>
  <si>
    <t>Vtech AT&amp;T CL2940 Corded Speakerphone, Black</t>
  </si>
  <si>
    <t>Panasonic KX TS3282B Corded phone</t>
  </si>
  <si>
    <t>Redding</t>
  </si>
  <si>
    <t>Polycom VoiceStation 500 Conference phone</t>
  </si>
  <si>
    <t>Hewlett-Packard Deskjet D4360 Printer</t>
  </si>
  <si>
    <t>RCA ViSYS 25825 Wireless digital phone</t>
  </si>
  <si>
    <t>ShoreTel ShorePhone IP 230 VoIP phone</t>
  </si>
  <si>
    <t>Zebra GX420t Direct Thermal/Thermal Transfer Printer</t>
  </si>
  <si>
    <t>SanDisk Ultra 16 GB MicroSDHC Class 10 Memory Card</t>
  </si>
  <si>
    <t>Plantronics Single Ear Headset</t>
  </si>
  <si>
    <t>Rapid City</t>
  </si>
  <si>
    <t>Carol Adams</t>
  </si>
  <si>
    <t>Jennifer Patt</t>
  </si>
  <si>
    <t>Odessa</t>
  </si>
  <si>
    <t>Jason Gross</t>
  </si>
  <si>
    <t>Helen Wasserman</t>
  </si>
  <si>
    <t>Bush Birmingham Collection Bookcase, Dark Cherry</t>
  </si>
  <si>
    <t>Craig Molinari</t>
  </si>
  <si>
    <t>Elizabeth Moffitt</t>
  </si>
  <si>
    <t>Stuart Van</t>
  </si>
  <si>
    <t>Tinley Park</t>
  </si>
  <si>
    <t>Aleksandra Gannaway</t>
  </si>
  <si>
    <t>Anthony Jacobs</t>
  </si>
  <si>
    <t>DAX Executive Solid Wood Document Frame, Desktop or Hang, Mahogany, 5 x 7</t>
  </si>
  <si>
    <t>Adam Hart</t>
  </si>
  <si>
    <t>Edward Hooks</t>
  </si>
  <si>
    <t>Harold Ryan</t>
  </si>
  <si>
    <t>Mason</t>
  </si>
  <si>
    <t>Deirdre Greer</t>
  </si>
  <si>
    <t>Katrina Edelman</t>
  </si>
  <si>
    <t>Victoria Pisteka</t>
  </si>
  <si>
    <t>Cathy Prescott</t>
  </si>
  <si>
    <t>Todd Sumrall</t>
  </si>
  <si>
    <t>Sauder Cornerstone Collection Library</t>
  </si>
  <si>
    <t>Todd Boyes</t>
  </si>
  <si>
    <t>George Bell</t>
  </si>
  <si>
    <t>Ricardo Sperren</t>
  </si>
  <si>
    <t>Rick Reed</t>
  </si>
  <si>
    <t>Don Miller</t>
  </si>
  <si>
    <t>Ann Blume</t>
  </si>
  <si>
    <t>Jim Epp</t>
  </si>
  <si>
    <t>Document Clip Frames</t>
  </si>
  <si>
    <t>Balt Solid Wood Round Tables</t>
  </si>
  <si>
    <t>Ken Dana</t>
  </si>
  <si>
    <t>Rick Wilson</t>
  </si>
  <si>
    <t>Hand-Finished Solid Wood Document Frame</t>
  </si>
  <si>
    <t>Eldon Econocleat Chair Mats for Low Pile Carpets</t>
  </si>
  <si>
    <t>Lindsay Williams</t>
  </si>
  <si>
    <t>Bill Shonely</t>
  </si>
  <si>
    <t>Aaron Smayling</t>
  </si>
  <si>
    <t>Scott Cohen</t>
  </si>
  <si>
    <t>Nick Crebassa</t>
  </si>
  <si>
    <t>Corey Catlett</t>
  </si>
  <si>
    <t>Jim Mitchum</t>
  </si>
  <si>
    <t>Damala Kotsonis</t>
  </si>
  <si>
    <t>Katherine Nockton</t>
  </si>
  <si>
    <t>Sunnyvale</t>
  </si>
  <si>
    <t>Fred Chung</t>
  </si>
  <si>
    <t>Bush Westfield Collection Bookcases, Dark Cherry Finish, Fully Assembled</t>
  </si>
  <si>
    <t>Keith Dawkins</t>
  </si>
  <si>
    <t>Luke Schmidt</t>
  </si>
  <si>
    <t>Muhammed Yedwab</t>
  </si>
  <si>
    <t>Noel Staavos</t>
  </si>
  <si>
    <t>Theresa Swint</t>
  </si>
  <si>
    <t>Edward Becker</t>
  </si>
  <si>
    <t>Frank Hawley</t>
  </si>
  <si>
    <t>Eleni McCrary</t>
  </si>
  <si>
    <t>West Allis</t>
  </si>
  <si>
    <t>Sauder Camden County Collection Library</t>
  </si>
  <si>
    <t>Mark Cousins</t>
  </si>
  <si>
    <t>San Marcos</t>
  </si>
  <si>
    <t>Matt Collister</t>
  </si>
  <si>
    <t>Contemporary Borderless Frame</t>
  </si>
  <si>
    <t>Corpus Christi</t>
  </si>
  <si>
    <t>Harold Engle</t>
  </si>
  <si>
    <t>Tenex B1-RE Series Chair Mats for Low Pile Carpets</t>
  </si>
  <si>
    <t>Marina Lichtenstein</t>
  </si>
  <si>
    <t>Stefania Perrino</t>
  </si>
  <si>
    <t>Katharine Harms</t>
  </si>
  <si>
    <t>Randy Ferguson</t>
  </si>
  <si>
    <t>Lori Olson</t>
  </si>
  <si>
    <t>Darren Budd</t>
  </si>
  <si>
    <t>Suzanne McNair</t>
  </si>
  <si>
    <t>Brendan Murry</t>
  </si>
  <si>
    <t>Maureen Fritzler</t>
  </si>
  <si>
    <t>Tom Stivers</t>
  </si>
  <si>
    <t>Steven Ward</t>
  </si>
  <si>
    <t>Pamela Coakley</t>
  </si>
  <si>
    <t>Alex Russell</t>
  </si>
  <si>
    <t>Filia McAdams</t>
  </si>
  <si>
    <t>Jane Waco</t>
  </si>
  <si>
    <t>Master Caster Door Stop, Gray</t>
  </si>
  <si>
    <t>Thomas Boland</t>
  </si>
  <si>
    <t>Aaron Hawkins</t>
  </si>
  <si>
    <t>Barbara Fisher</t>
  </si>
  <si>
    <t>Mitch Gastineau</t>
  </si>
  <si>
    <t>Pauline Webber</t>
  </si>
  <si>
    <t>Harry Marie</t>
  </si>
  <si>
    <t>Master Caster Door Stop, Large Brown</t>
  </si>
  <si>
    <t>Covington</t>
  </si>
  <si>
    <t>David Wiener</t>
  </si>
  <si>
    <t>Eugene</t>
  </si>
  <si>
    <t>Tracy Poddar</t>
  </si>
  <si>
    <t>Barricks Non-Folding Utility Table with Steel Legs, Laminate Tops</t>
  </si>
  <si>
    <t>Dave Hallsten</t>
  </si>
  <si>
    <t>Global Enterprise Series Seating High-Back Swivel/Tilt Chairs</t>
  </si>
  <si>
    <t>Greg Maxwell</t>
  </si>
  <si>
    <t>Eldon Regeneration Recycled Desk Accessories, Black</t>
  </si>
  <si>
    <t>Candace McMahon</t>
  </si>
  <si>
    <t>Dionis Lloyd</t>
  </si>
  <si>
    <t>Oak Park</t>
  </si>
  <si>
    <t>Nicole Hansen</t>
  </si>
  <si>
    <t>Kalyca Meade</t>
  </si>
  <si>
    <t>Michelle Lonsdale</t>
  </si>
  <si>
    <t>Saint Cloud</t>
  </si>
  <si>
    <t>Bill Overfelt</t>
  </si>
  <si>
    <t>Bill Tyler</t>
  </si>
  <si>
    <t>Eldon Expressions Mahogany Wood Desk Collection</t>
  </si>
  <si>
    <t>Dario Medina</t>
  </si>
  <si>
    <t>Mark Haberlin</t>
  </si>
  <si>
    <t>Thea Hudgings</t>
  </si>
  <si>
    <t>Bryan</t>
  </si>
  <si>
    <t>Lisa Ryan</t>
  </si>
  <si>
    <t>Brooke Gillingham</t>
  </si>
  <si>
    <t>Rachel Payne</t>
  </si>
  <si>
    <t>Dorothy Badders</t>
  </si>
  <si>
    <t>Cyma Kinney</t>
  </si>
  <si>
    <t>Mesquite</t>
  </si>
  <si>
    <t>Howard Miller 12-3/4 Diameter Accuwave DS  Wall Clock</t>
  </si>
  <si>
    <t>Michael Dominguez</t>
  </si>
  <si>
    <t>Anna Häberlin</t>
  </si>
  <si>
    <t>Bart Watters</t>
  </si>
  <si>
    <t>Linda Southworth</t>
  </si>
  <si>
    <t>Ann Chong</t>
  </si>
  <si>
    <t>Revere</t>
  </si>
  <si>
    <t>Bangor</t>
  </si>
  <si>
    <t>Maine</t>
  </si>
  <si>
    <t>Laurel</t>
  </si>
  <si>
    <t>Gaithersburg</t>
  </si>
  <si>
    <t>Monica Federle</t>
  </si>
  <si>
    <t>Theresa Coyne</t>
  </si>
  <si>
    <t>Quincy Jones</t>
  </si>
  <si>
    <t>Georgia Rosenberg</t>
  </si>
  <si>
    <t>Kean Nguyen</t>
  </si>
  <si>
    <t>Office Star - Task Chair with Contemporary Loop Arms</t>
  </si>
  <si>
    <t>Denise Monton</t>
  </si>
  <si>
    <t>Brian Moss</t>
  </si>
  <si>
    <t>Riverside Furniture Oval Coffee Table, Oval End Table, End Table with Drawer</t>
  </si>
  <si>
    <t>Jill Stevenson</t>
  </si>
  <si>
    <t>Yana Sorensen</t>
  </si>
  <si>
    <t>East Point</t>
  </si>
  <si>
    <t>Nicole Brennan</t>
  </si>
  <si>
    <t>Texarkana</t>
  </si>
  <si>
    <t>Coral Gables</t>
  </si>
  <si>
    <t>Charles Sheldon</t>
  </si>
  <si>
    <t>Robert Barroso</t>
  </si>
  <si>
    <t>Pompano Beach</t>
  </si>
  <si>
    <t>Stefanie Holloman</t>
  </si>
  <si>
    <t>Cindy Schnelling</t>
  </si>
  <si>
    <t>Camarillo</t>
  </si>
  <si>
    <t>Shaun Chance</t>
  </si>
  <si>
    <t>Electrix Fluorescent Magnifier Lamps &amp; Weighted Base</t>
  </si>
  <si>
    <t>Twin Falls</t>
  </si>
  <si>
    <t>Michelle Ellison</t>
  </si>
  <si>
    <t>Laurel Workman</t>
  </si>
  <si>
    <t>Beth Fritzler</t>
  </si>
  <si>
    <t>Mike Caudle</t>
  </si>
  <si>
    <t>George Zrebassa</t>
  </si>
  <si>
    <t>Caldwell</t>
  </si>
  <si>
    <t>Dave Poirier</t>
  </si>
  <si>
    <t>Noah Childs</t>
  </si>
  <si>
    <t>El Cajon</t>
  </si>
  <si>
    <t>Torrance</t>
  </si>
  <si>
    <t>Rob Williams</t>
  </si>
  <si>
    <t>Bill Stewart</t>
  </si>
  <si>
    <t>Justin Ritter</t>
  </si>
  <si>
    <t>Scot Coram</t>
  </si>
  <si>
    <t>Neil Ducich</t>
  </si>
  <si>
    <t>Vivek Grady</t>
  </si>
  <si>
    <t>Tim Taslimi</t>
  </si>
  <si>
    <t>Overland Park</t>
  </si>
  <si>
    <t>Lincoln Park</t>
  </si>
  <si>
    <t>Bedford</t>
  </si>
  <si>
    <t>Xerox 221</t>
  </si>
  <si>
    <t>Quartet Alpha White Chalk, 12/Pack</t>
  </si>
  <si>
    <t>Conroe</t>
  </si>
  <si>
    <t>Matt Hagelstein</t>
  </si>
  <si>
    <t>Cari Sayre</t>
  </si>
  <si>
    <t>Deer Park</t>
  </si>
  <si>
    <t>Barry Pond</t>
  </si>
  <si>
    <t>Karen Carlisle</t>
  </si>
  <si>
    <t>Stockwell Gold Paper Clips</t>
  </si>
  <si>
    <t>Letter or Legal Size Expandable Poly String Tie Envelopes</t>
  </si>
  <si>
    <t>Susan Gilcrest</t>
  </si>
  <si>
    <t>Sanford EarthWrite Recycled Pencils, Medium Soft, #2</t>
  </si>
  <si>
    <t>Acco Smartsocket Table Surge Protector, 6 Color-Coded Adapter Outlets</t>
  </si>
  <si>
    <t>Carl Jackson</t>
  </si>
  <si>
    <t>Altoona</t>
  </si>
  <si>
    <t>Self-Adhesive Address Labels for Typewriters with Dispenser Box</t>
  </si>
  <si>
    <t>Acco Economy Flexible Poly Round Ring Binder</t>
  </si>
  <si>
    <t>Wilson Jones Suede Grain Vinyl Binders</t>
  </si>
  <si>
    <t>GBC VeloBinder Strips</t>
  </si>
  <si>
    <t>Patrick Jones</t>
  </si>
  <si>
    <t>Hammermill CopyPlus Copy Paper (20Lb. and 84 Bright)</t>
  </si>
  <si>
    <t>Belkin 8-Outlet Premiere SurgeMaster II Surge Protectors</t>
  </si>
  <si>
    <t>Hoover</t>
  </si>
  <si>
    <t>Craig Yedwab</t>
  </si>
  <si>
    <t>Wilson Jones Four-Pocket Poly Binders</t>
  </si>
  <si>
    <t>Henry Goldwyn</t>
  </si>
  <si>
    <t>Eudokia Martin</t>
  </si>
  <si>
    <t>Xerox 1940</t>
  </si>
  <si>
    <t>Serrated Blade or Curved Handle Hand Letter Openers</t>
  </si>
  <si>
    <t>Avery 503</t>
  </si>
  <si>
    <t>Antioch</t>
  </si>
  <si>
    <t>Helena</t>
  </si>
  <si>
    <t>Boston 16765 Mini Stand Up Battery Pencil Sharpener</t>
  </si>
  <si>
    <t>Avery 506</t>
  </si>
  <si>
    <t>Dixon Ticonderoga Core-Lock Colored Pencils, 48-Color Set</t>
  </si>
  <si>
    <t>Billings</t>
  </si>
  <si>
    <t>Iowa City</t>
  </si>
  <si>
    <t>Ann Arbor</t>
  </si>
  <si>
    <t>Permanent Self-Adhesive File Folder Labels for Typewriters, 1 1/8 x 3 1/2, White</t>
  </si>
  <si>
    <t>Space Solutions Industrial Galvanized Steel Shelving.</t>
  </si>
  <si>
    <t>Binney &amp; Smith inkTank Erasable Pocket Highlighter, Chisel Tip, Yellow</t>
  </si>
  <si>
    <t>Atlantic City</t>
  </si>
  <si>
    <t>Jason Klamczynski</t>
  </si>
  <si>
    <t>Loose Memo Sheets</t>
  </si>
  <si>
    <t>Staple-on labels</t>
  </si>
  <si>
    <t>Acco 6 Outlet Guardian Basic Surge Suppressor</t>
  </si>
  <si>
    <t>Xerox 1935</t>
  </si>
  <si>
    <t>Belkin 7 Outlet SurgeMaster II</t>
  </si>
  <si>
    <t>Elyria</t>
  </si>
  <si>
    <t>Karen Seio</t>
  </si>
  <si>
    <t>Xerox 1963</t>
  </si>
  <si>
    <t>Summerville</t>
  </si>
  <si>
    <t>Newell 337</t>
  </si>
  <si>
    <t>Xerox 211</t>
  </si>
  <si>
    <t>Salinas</t>
  </si>
  <si>
    <t>Newell 308</t>
  </si>
  <si>
    <t>Col-Erase Pencils with Erasers</t>
  </si>
  <si>
    <t>Bulldog Table or Wall-Mount Pencil Sharpener</t>
  </si>
  <si>
    <t>Matthew Clasen</t>
  </si>
  <si>
    <t>Escondido</t>
  </si>
  <si>
    <t>Pleasant Grove</t>
  </si>
  <si>
    <t>Yuma</t>
  </si>
  <si>
    <t>Tamara Chand</t>
  </si>
  <si>
    <t>Maple Grove</t>
  </si>
  <si>
    <t>Woodbury</t>
  </si>
  <si>
    <t>Xerox 1991</t>
  </si>
  <si>
    <t>Roy Phan</t>
  </si>
  <si>
    <t>Xerox 1929</t>
  </si>
  <si>
    <t>Haltom City</t>
  </si>
  <si>
    <t>Baytown</t>
  </si>
  <si>
    <t>Lela Donovan</t>
  </si>
  <si>
    <t>Grapevine</t>
  </si>
  <si>
    <t>Xerox 1928</t>
  </si>
  <si>
    <t>Honeywell Enviracaire Portable Air Cleaner for up to 8 x 10 Room</t>
  </si>
  <si>
    <t>Missouri City</t>
  </si>
  <si>
    <t>Blackstonian Pencils</t>
  </si>
  <si>
    <t>Xerox 1969</t>
  </si>
  <si>
    <t>Bridgeton</t>
  </si>
  <si>
    <t>Guy Phonely</t>
  </si>
  <si>
    <t>Xerox 1885</t>
  </si>
  <si>
    <t>Beverly</t>
  </si>
  <si>
    <t>Xerox 1918</t>
  </si>
  <si>
    <t>Fiskars Home &amp; Office Scissors</t>
  </si>
  <si>
    <t>4009 Highlighters</t>
  </si>
  <si>
    <t>Xerox 1926</t>
  </si>
  <si>
    <t>Xerox 1956</t>
  </si>
  <si>
    <t>York</t>
  </si>
  <si>
    <t>Andy Yotov</t>
  </si>
  <si>
    <t>Phillip Breyer</t>
  </si>
  <si>
    <t>Quality Park Security Envelopes</t>
  </si>
  <si>
    <t>GBC Therma-A-Bind 250T Electric Binding System</t>
  </si>
  <si>
    <t>Avery 482</t>
  </si>
  <si>
    <t>Holmes Harmony HEPA Air Purifier for 17 x 20 Room</t>
  </si>
  <si>
    <t>Fred Wasserman</t>
  </si>
  <si>
    <t>Xerox 204</t>
  </si>
  <si>
    <t>Boston Model 1800 Electric Pencil Sharpener, Gray</t>
  </si>
  <si>
    <t>Mitch Willingham</t>
  </si>
  <si>
    <t>Erica Bern</t>
  </si>
  <si>
    <t>Avery 484</t>
  </si>
  <si>
    <t>Avery 507</t>
  </si>
  <si>
    <t>Reno</t>
  </si>
  <si>
    <t>EcoTones Memo Sheets</t>
  </si>
  <si>
    <t>Coachella</t>
  </si>
  <si>
    <t>Yucaipa</t>
  </si>
  <si>
    <t>Alliance Rubber Bands</t>
  </si>
  <si>
    <t>Meridian</t>
  </si>
  <si>
    <t>Eldon File Chest Portable File</t>
  </si>
  <si>
    <t>Palatine</t>
  </si>
  <si>
    <t>V7 USB Numeric Keypad</t>
  </si>
  <si>
    <t>Panasonic KX T7731-B Digital phone</t>
  </si>
  <si>
    <t>Epson TM-T88V Direct Thermal Printer - Monochrome - Desktop</t>
  </si>
  <si>
    <t>Hewlett-Packard Deskjet 3050a All-in-One Color Inkjet Printer</t>
  </si>
  <si>
    <t>Logitech Wireless Boombox Speaker - portable - wireless, wired</t>
  </si>
  <si>
    <t>Lexmark S315 Color Inkjet Printer</t>
  </si>
  <si>
    <t>Samsung Galaxy Note 2</t>
  </si>
  <si>
    <t>Star Micronics TSP100 TSP143LAN Receipt Printer</t>
  </si>
  <si>
    <t>Zebra ZM400 Thermal Label Printer</t>
  </si>
  <si>
    <t>Brother MFC-9340CDW LED All-In-One Printer, Copier Scanner</t>
  </si>
  <si>
    <t>Seidio BD2-HK3IPH5-BK DILEX Case and Holster Combo for Apple iPhone 5/5s - Black</t>
  </si>
  <si>
    <t>Lunatik TT5L-002 Taktik Strike Impact Protection System for iPhone 5</t>
  </si>
  <si>
    <t>Hewlett-Packard Deskjet 5550 Printer</t>
  </si>
  <si>
    <t>Maxell iVDR EX 500GB Cartridge</t>
  </si>
  <si>
    <t>Okidata MB491 Multifunction Printer</t>
  </si>
  <si>
    <t>Imation Secure Drive + Hardware Encrypted USB flash drive - 16 GB</t>
  </si>
  <si>
    <t>Ativa D5772 2-Line 5.8GHz Digital Expandable Corded/Cordless Phone System with Answering &amp; Caller ID/Call Waiting, Black/Silver</t>
  </si>
  <si>
    <t>Avaya IP Phone 1140E VoIP phone</t>
  </si>
  <si>
    <t>Plantronics 81402</t>
  </si>
  <si>
    <t>NeatDesk Desktop Scanner &amp; Digital Filing System</t>
  </si>
  <si>
    <t>Samsung Galaxy S4 Active</t>
  </si>
  <si>
    <t>GE 30522EE2</t>
  </si>
  <si>
    <t>3D Systems Cube Printer, 2nd Generation, Magenta</t>
  </si>
  <si>
    <t>Hewlett-Packard 300S Scientific Calculator</t>
  </si>
  <si>
    <t>Linden</t>
  </si>
  <si>
    <t>Konica Minolta magicolor 1690MF Multifunction Printer</t>
  </si>
  <si>
    <t>Plantronics Voyager Pro Legend</t>
  </si>
  <si>
    <t>Anker 24W Portable Micro USB Car Charger</t>
  </si>
  <si>
    <t>Sony 8GB Class 10 Micro SDHC R40 Memory Card</t>
  </si>
  <si>
    <t>Montebello</t>
  </si>
  <si>
    <t>HP Officejet Pro 8600 e-All-In-One Printer, Copier, Scanner, Fax</t>
  </si>
  <si>
    <t>RCA ViSYS 25423RE1 Corded phone</t>
  </si>
  <si>
    <t>Socket Bluetooth Cordless Hand Scanner (CHS)</t>
  </si>
  <si>
    <t>Lehi</t>
  </si>
  <si>
    <t>Macally Suction Cup Mount</t>
  </si>
  <si>
    <t>Panasonic KX MB2061 Multifunction Printer</t>
  </si>
  <si>
    <t>Peter McVee</t>
  </si>
  <si>
    <t>Gary Hansen</t>
  </si>
  <si>
    <t>Sam Zeldin</t>
  </si>
  <si>
    <t>Dennis Pardue</t>
  </si>
  <si>
    <t>Evan Minnotte</t>
  </si>
  <si>
    <t>Cyra Reiten</t>
  </si>
  <si>
    <t>Corinna Mitchell</t>
  </si>
  <si>
    <t>Michael Grace</t>
  </si>
  <si>
    <t>Tom Ashbrook</t>
  </si>
  <si>
    <t>Rick Huthwaite</t>
  </si>
  <si>
    <t>Emily Ducich</t>
  </si>
  <si>
    <t>Matthew Grinstein</t>
  </si>
  <si>
    <t>Anne Pryor</t>
  </si>
  <si>
    <t>Nicole Fjeld</t>
  </si>
  <si>
    <t>Dean percer</t>
  </si>
  <si>
    <t>Tony Chapman</t>
  </si>
  <si>
    <t>Penelope Sewall</t>
  </si>
  <si>
    <t>Laurel Beltran</t>
  </si>
  <si>
    <t>Chad Cunningham</t>
  </si>
  <si>
    <t>Maria Zettner</t>
  </si>
  <si>
    <t>Paul Van Hugh</t>
  </si>
  <si>
    <t>Pico Rivera</t>
  </si>
  <si>
    <t>Bill Eplett</t>
  </si>
  <si>
    <t>Becky Castell</t>
  </si>
  <si>
    <t>Karen Ferguson</t>
  </si>
  <si>
    <t>Cynthia Delaney</t>
  </si>
  <si>
    <t>Deborah Brumfield</t>
  </si>
  <si>
    <t>Clay Rozendal</t>
  </si>
  <si>
    <t>Muskogee</t>
  </si>
  <si>
    <t>Sara Luxemburg</t>
  </si>
  <si>
    <t>Stephanie Ulpright</t>
  </si>
  <si>
    <t>Duane Huffman</t>
  </si>
  <si>
    <t>Julie Kriz</t>
  </si>
  <si>
    <t>Mentor</t>
  </si>
  <si>
    <t>Brad Thomas</t>
  </si>
  <si>
    <t>Paul Prost</t>
  </si>
  <si>
    <t>Eldon 200 Class Desk Accessories, Black</t>
  </si>
  <si>
    <t>Marc Harrigan</t>
  </si>
  <si>
    <t>Eugene Moren</t>
  </si>
  <si>
    <t>Manteca</t>
  </si>
  <si>
    <t>Adrian Hane</t>
  </si>
  <si>
    <t>Erica Hernandez</t>
  </si>
  <si>
    <t>Mike Pelletier</t>
  </si>
  <si>
    <t>Hallie Redmond</t>
  </si>
  <si>
    <t>Arthur Wiediger</t>
  </si>
  <si>
    <t>Sanjit Jacobs</t>
  </si>
  <si>
    <t>Maria Etezadi</t>
  </si>
  <si>
    <t>Eldon Cleatmat Chair Mats for Medium Pile Carpets</t>
  </si>
  <si>
    <t>Daniel Raglin</t>
  </si>
  <si>
    <t>Daniel Byrd</t>
  </si>
  <si>
    <t>Tonja Turnell</t>
  </si>
  <si>
    <t>Brad Eason</t>
  </si>
  <si>
    <t>Dianna Arnett</t>
  </si>
  <si>
    <t>Tracy Collins</t>
  </si>
  <si>
    <t>Katrina Bavinger</t>
  </si>
  <si>
    <t>Sharelle Roach</t>
  </si>
  <si>
    <t>Ben Ferrer</t>
  </si>
  <si>
    <t>Danville</t>
  </si>
  <si>
    <t>Nancy Lomonaco</t>
  </si>
  <si>
    <t>Nora Pelletier</t>
  </si>
  <si>
    <t>Thomas Brumley</t>
  </si>
  <si>
    <t>Alyssa Tate</t>
  </si>
  <si>
    <t>Olathe</t>
  </si>
  <si>
    <t>Jefferson City</t>
  </si>
  <si>
    <t>Ed Ludwig</t>
  </si>
  <si>
    <t>Benjamin Farhat</t>
  </si>
  <si>
    <t>Saint Peters</t>
  </si>
  <si>
    <t>Robert Dilbeck</t>
  </si>
  <si>
    <t>Superior</t>
  </si>
  <si>
    <t>Deanra Eno</t>
  </si>
  <si>
    <t>Katherine Murray</t>
  </si>
  <si>
    <t>Normal</t>
  </si>
  <si>
    <t>Elmhurst</t>
  </si>
  <si>
    <t>Vicky Freymann</t>
  </si>
  <si>
    <t>Michael Granlund</t>
  </si>
  <si>
    <t>Pharr</t>
  </si>
  <si>
    <t>Mick Hernandez</t>
  </si>
  <si>
    <t>Barry Franz</t>
  </si>
  <si>
    <t>Cambridge</t>
  </si>
  <si>
    <t>Holyoke</t>
  </si>
  <si>
    <t>Danbury</t>
  </si>
  <si>
    <t>Julia Barnett</t>
  </si>
  <si>
    <t>Skye Norling</t>
  </si>
  <si>
    <t>Sample Company A</t>
  </si>
  <si>
    <t>Dennis Bolton</t>
  </si>
  <si>
    <t>Michelle Arnett</t>
  </si>
  <si>
    <t>Valerie Takahito</t>
  </si>
  <si>
    <t>DAX Solid Wood Frames</t>
  </si>
  <si>
    <t>Julie Prescott</t>
  </si>
  <si>
    <t>Tuscaloosa</t>
  </si>
  <si>
    <t>Ann Steele</t>
  </si>
  <si>
    <t>Shirley Schmidt</t>
  </si>
  <si>
    <t>Alejandro Ballentine</t>
  </si>
  <si>
    <t>Lindsay Castell</t>
  </si>
  <si>
    <t>Max Ludwig</t>
  </si>
  <si>
    <t>Sean Miller</t>
  </si>
  <si>
    <t>Sanford</t>
  </si>
  <si>
    <t>Heather Jas</t>
  </si>
  <si>
    <t>Burbank</t>
  </si>
  <si>
    <t>Frank Carlisle</t>
  </si>
  <si>
    <t>Beth Thompson</t>
  </si>
  <si>
    <t>Steve Carroll</t>
  </si>
  <si>
    <t>Paul Lucas</t>
  </si>
  <si>
    <t>San Gabriel</t>
  </si>
  <si>
    <t>Kristina Nunn</t>
  </si>
  <si>
    <t>Laguna Niguel</t>
  </si>
  <si>
    <t>Craig Leslie</t>
  </si>
  <si>
    <t>Cathy Armstrong</t>
  </si>
  <si>
    <t>James Lanier</t>
  </si>
  <si>
    <t>Cheyenne</t>
  </si>
  <si>
    <t>Wyoming</t>
  </si>
  <si>
    <t>Pauline Chand</t>
  </si>
  <si>
    <t>Kensington 7 Outlet MasterPiece Power Center with Fax/Phone Line Protection</t>
  </si>
  <si>
    <t>Bryan Spruell</t>
  </si>
  <si>
    <t>Shelton</t>
  </si>
  <si>
    <t>Computer Printout Paper with Letter-Trim Fine Perforations</t>
  </si>
  <si>
    <t>Paul Knutson</t>
  </si>
  <si>
    <t>Eileen Kiefer</t>
  </si>
  <si>
    <t>Anthony Garverick</t>
  </si>
  <si>
    <t>Avery 478</t>
  </si>
  <si>
    <t>Frank Gastineau</t>
  </si>
  <si>
    <t>Xerox 1989</t>
  </si>
  <si>
    <t>Sauder Facets Collection Locker/File Cabinet, Sky Alder Finish</t>
  </si>
  <si>
    <t>Roy Skaria</t>
  </si>
  <si>
    <t>Sean Wendt</t>
  </si>
  <si>
    <t>Bayonne</t>
  </si>
  <si>
    <t>Harold Dahlen</t>
  </si>
  <si>
    <t>Panasonic KP-310 Heavy-Duty Electric Pencil Sharpener</t>
  </si>
  <si>
    <t>Catherine Glotzbach</t>
  </si>
  <si>
    <t>Xerox 1979</t>
  </si>
  <si>
    <t>Sheboygan</t>
  </si>
  <si>
    <t>Xerox 207</t>
  </si>
  <si>
    <t>Neil Französisch</t>
  </si>
  <si>
    <t>New Brunswick</t>
  </si>
  <si>
    <t>Newell 340</t>
  </si>
  <si>
    <t>Letter Size File</t>
  </si>
  <si>
    <t>Bradley Talbott</t>
  </si>
  <si>
    <t>Desktop 3-Pocket Hot File</t>
  </si>
  <si>
    <t>Xerox 1882</t>
  </si>
  <si>
    <t>Cathy Hwang</t>
  </si>
  <si>
    <t>Joel Jenkins</t>
  </si>
  <si>
    <t>Springdale</t>
  </si>
  <si>
    <t>Snap-A-Way Black Print Carbonless Speed Message, No Reply Area, Duplicate</t>
  </si>
  <si>
    <t>Brendan Dodson</t>
  </si>
  <si>
    <t>Patrick Bzostek</t>
  </si>
  <si>
    <t>Kensington 6 Outlet MasterPiece HOMEOFFICE Power Control Center</t>
  </si>
  <si>
    <t>Xerox Blank Computer Paper</t>
  </si>
  <si>
    <t>Xerox 1922</t>
  </si>
  <si>
    <t>La Mesa</t>
  </si>
  <si>
    <t>Hewlett-Packard Deskjet 6540 Color Inkjet Printer</t>
  </si>
  <si>
    <t>Memorex Mini Travel Drive 4 GB USB 2.0 Flash Drive</t>
  </si>
  <si>
    <t>Penpower WorldCard Pro Card Scanner</t>
  </si>
  <si>
    <t>Manhattan</t>
  </si>
  <si>
    <t>I.R.I.S IRISCard Anywhere 5 Card Scanner</t>
  </si>
  <si>
    <t>LG Exalt</t>
  </si>
  <si>
    <t>SanDisk Cruzer 8 GB USB Flash Drive</t>
  </si>
  <si>
    <t>Wasp CCD Handheld Bar Code Reader</t>
  </si>
  <si>
    <t>Micro Innovations Wireless Classic Keyboard with Mouse</t>
  </si>
  <si>
    <t>Panasonic Business Telephones KX-T7736</t>
  </si>
  <si>
    <t>Xiaomi Mi3</t>
  </si>
  <si>
    <t>Hewlett-Packard Desktjet 6988DT Refurbished Printer</t>
  </si>
  <si>
    <t>LG G2</t>
  </si>
  <si>
    <t>Cisco TelePresence System EX90 Videoconferencing Unit</t>
  </si>
  <si>
    <t>Greeley</t>
  </si>
  <si>
    <t>Roland Murray</t>
  </si>
  <si>
    <t>Bush Saratoga Collection 5-Shelf Bookcase, Hanover Cherry, *Special Order</t>
  </si>
  <si>
    <t>Lake Elsinore</t>
  </si>
  <si>
    <t>Temecula</t>
  </si>
  <si>
    <t>Bartlett</t>
  </si>
  <si>
    <t>San Luis Obispo</t>
  </si>
  <si>
    <t>Acco Glide Clips</t>
  </si>
  <si>
    <t>Avery 500</t>
  </si>
  <si>
    <t>Okidata B401 Printer</t>
  </si>
  <si>
    <t>Hewlett-Packard Deskjet F4180 All-in-One Color Ink-jet - Printer / copier / scanner</t>
  </si>
  <si>
    <t>Hilary Holden</t>
  </si>
  <si>
    <t>Redwood City</t>
  </si>
  <si>
    <t>La Quinta</t>
  </si>
  <si>
    <t>Bozeman</t>
  </si>
  <si>
    <t>Zebra GK420t Direct Thermal/Thermal Transfer Printer</t>
  </si>
  <si>
    <t>ShipStatus</t>
  </si>
  <si>
    <t>CustomerName</t>
  </si>
  <si>
    <t>OrderDate</t>
  </si>
  <si>
    <t>PostalCode</t>
  </si>
  <si>
    <t>ProductName</t>
  </si>
  <si>
    <t>ShipDate</t>
  </si>
  <si>
    <t>ShipMode</t>
  </si>
  <si>
    <t>DiscountPercent</t>
  </si>
  <si>
    <t>ProductId</t>
  </si>
  <si>
    <t>SubCategory</t>
  </si>
  <si>
    <t>Sean ODonnell</t>
  </si>
  <si>
    <t>Eldon Fold N Roll Cart System</t>
  </si>
  <si>
    <t>Acco Six-Outlet Power Strip, 4 Cord Length</t>
  </si>
  <si>
    <t>Electrix Architects Clamp-On Swing Arm Lamp, Black</t>
  </si>
  <si>
    <t>Global Fabric Managers Chair, Dark Gray</t>
  </si>
  <si>
    <t>Patrick ODonnell</t>
  </si>
  <si>
    <t>Global Value Mid-Back Managers Chair, Gray</t>
  </si>
  <si>
    <t>High-Back Leather Managers Chair</t>
  </si>
  <si>
    <t>Jet-Pak Recycled Peel N Seal Padded Mailers</t>
  </si>
  <si>
    <t>Global Deluxe High-Back Managers Chair</t>
  </si>
  <si>
    <t>I Needs 3d Hello Kitty Hybrid Silicone Case Cover for HTC One X 4g with 3d Hello Kitty Stylus Pen Green/pink</t>
  </si>
  <si>
    <t>OSullivan 2-Door Barrister Bookcase in Odessa Pine</t>
  </si>
  <si>
    <t>Global Push Button Managers Chair, Indigo</t>
  </si>
  <si>
    <t>Honeywell Enviracaire Portable HEPA Air Cleaner for 17 x 22 Room</t>
  </si>
  <si>
    <t>Jas OCarroll</t>
  </si>
  <si>
    <t>Patrick OBrill</t>
  </si>
  <si>
    <t>OSullivan 4-Shelf Bookcase in Odessa Pine</t>
  </si>
  <si>
    <t>OSullivan Living Dimensions 2-Shelf Bookcases</t>
  </si>
  <si>
    <t>Rose OBrian</t>
  </si>
  <si>
    <t>Global Managers Adjustable Task Chair, Storm</t>
  </si>
  <si>
    <t>Meg OConnel</t>
  </si>
  <si>
    <t>OSullivan Living Dimensions 5-Shelf Bookcases</t>
  </si>
  <si>
    <t>OSullivan Cherrywood Estates Traditional Bookcase</t>
  </si>
  <si>
    <t>OSullivan Elevations Bookcase, Cherry Finish</t>
  </si>
  <si>
    <t>Global Wood Trimmed Managers Task Chair, Khaki</t>
  </si>
  <si>
    <t>OSullivan Plantations 2-Door Library in Landvery Oak</t>
  </si>
  <si>
    <t>OSullivan 3-Shelf Heavy-Duty Bookcases</t>
  </si>
  <si>
    <t>Hon Mobius Operators Chair</t>
  </si>
  <si>
    <t>Mary ORourke</t>
  </si>
  <si>
    <t>OSullivan Living Dimensions 3-Shelf Bookcases</t>
  </si>
  <si>
    <t>OSullivan 2-Shelf Heavy-Duty Bookcases</t>
  </si>
  <si>
    <t>Russell DAscenzo</t>
  </si>
  <si>
    <t>OSullivan Cherrywood Estates Traditional Barrister Bookcase</t>
  </si>
  <si>
    <t>Doug OConnell</t>
  </si>
  <si>
    <t>Global Executive Mid-Back Managers Chair</t>
  </si>
  <si>
    <t>OSullivan Manor Hill 2-Door Library in Brianna Oak</t>
  </si>
  <si>
    <t>Belkin 325VA UPS Surge Protector, 6</t>
  </si>
  <si>
    <t>Honeywell Enviracaire Portable HEPA Air Cleaner for 16 x 20 Room</t>
  </si>
  <si>
    <t>3M Replacement Filter for Office Air Cleaner for 20 x 33 Room</t>
  </si>
  <si>
    <t>Lock-Up Easel Spel-Binder</t>
  </si>
  <si>
    <t>OSullivan 5-Shelf Heavy-Duty Bookcases</t>
  </si>
  <si>
    <t>Jack OBriant</t>
  </si>
  <si>
    <t>Anthony ODonnell</t>
  </si>
  <si>
    <t>Eldon ProFile File N Store Portable File Tub Letter/Legal Size Black</t>
  </si>
  <si>
    <t>Stur-D-Stor Shelving, Vertical 5-Shelf: 72H x 36W x 18 1/2D</t>
  </si>
  <si>
    <t>Wilson Jones Hanging View Binder, White, 1</t>
  </si>
  <si>
    <t>Howard Miller 13-3/4 Diameter Brushed Chrome Round Wall Clock</t>
  </si>
  <si>
    <t>Acco Pressboard Covers with Storage Hooks, 14 7/8 x 11, Executive Red</t>
  </si>
  <si>
    <t>#10-4 1/8 x 9 1/2 Premium Diagonal Seam Envelopes</t>
  </si>
  <si>
    <t>Acco PRESSTEX Data Binder with Storage Hooks, Dark Blue, 14 7/8 X 11</t>
  </si>
  <si>
    <t>Telephone Message Books with Fax/Mobile Section, 5 1/2 x 3 3/16</t>
  </si>
  <si>
    <t>Tenex Traditional Chairmats for Medium Pile Carpet, Standard Lip, 36 x 48</t>
  </si>
  <si>
    <t>6 Cubicle Wall Clock, Black</t>
  </si>
  <si>
    <t>1.7 Cubic Foot Compact Cube Office Refrigerators</t>
  </si>
  <si>
    <t>Seth Thomas 13 1/2 Wall Clock</t>
  </si>
  <si>
    <t>Avery Trapezoid Ring Binder, 3 Capacity, Black, 1040 sheets</t>
  </si>
  <si>
    <t>Avery Durable Plastic 1 Binders</t>
  </si>
  <si>
    <t>Seth Thomas 14 Putty-Colored Wall Clock</t>
  </si>
  <si>
    <t>Pressboard Covers with Storage Hooks, 9 1/2 x 11, Light Blue</t>
  </si>
  <si>
    <t>Executive Impressions 14 Two-Color Numerals Wall Clock</t>
  </si>
  <si>
    <t>Tenex Contemporary Contur Chairmats for Low and Medium Pile Carpet, Computer, 39 x 49</t>
  </si>
  <si>
    <t>Wirebound Message Books, Two 4 1/4 x 5 Forms per Page</t>
  </si>
  <si>
    <t>Belkin 19 Vented Equipment Shelf, Black</t>
  </si>
  <si>
    <t>Ampad Gold Fibre Wirebound Steno Books, 6 x 9, Gregg Ruled</t>
  </si>
  <si>
    <t>Adams Write n Stick Phone Message Book, 11 X 5 1/4, 200 Messages</t>
  </si>
  <si>
    <t>Bevis Round Bullnose 29 High Table Top</t>
  </si>
  <si>
    <t>Howard Miller 13 Diameter Goldtone Round Wall Clock</t>
  </si>
  <si>
    <t>Tennsco Stur-D-Stor Boltless Shelving, 5 Shelves, 24 Deep, Sand</t>
  </si>
  <si>
    <t>OIC Binder Clips, Mini, 1/4 Capacity, Black</t>
  </si>
  <si>
    <t>Square Credit Card Reader, 4 1/2 x 4 1/2 x 1, White</t>
  </si>
  <si>
    <t>Avery Address/Shipping Labels for Typewriters, 4 x 2</t>
  </si>
  <si>
    <t>Office Impressions End Table, 20-1/2H x 24W x 20D</t>
  </si>
  <si>
    <t>GBC Twin Loop Wire Binding Elements, 9/16 Spine, Black</t>
  </si>
  <si>
    <t>Square Ring Data Binders, Rigid 75 Pt. Covers, 11 x 14-7/8</t>
  </si>
  <si>
    <t>Acme 10 Easy Grip Assistive Scissors</t>
  </si>
  <si>
    <t>Contico 72H Heavy-Duty Storage System</t>
  </si>
  <si>
    <t>Wirebound Service Call Books, 5 1/2 x 4</t>
  </si>
  <si>
    <t>Xerox Color Copier Paper, 11 x 17, Ream</t>
  </si>
  <si>
    <t>Recycled Desk Saver Line While You Were Out Book, 5 1/2 X 4</t>
  </si>
  <si>
    <t>Howard Miller 14-1/2 Diameter Chrome Round Wall Clock</t>
  </si>
  <si>
    <t>Howard Miller 11-1/2 Diameter Grantwood Wall Clock</t>
  </si>
  <si>
    <t>Contract Clock, 14, Brown</t>
  </si>
  <si>
    <t>Acco Pressboard Covers with Storage Hooks, 9 1/2 x 11, Executive Red</t>
  </si>
  <si>
    <t>Adams Telephone Message Book W/Dividers/Space For Phone Numbers, 5 1/4X8 1/2, 200/Messages</t>
  </si>
  <si>
    <t>Howard Miller 13-1/2 Diameter Rosebrook Wall Clock</t>
  </si>
  <si>
    <t>Tenex The Solids Textured Chair Mats</t>
  </si>
  <si>
    <t>#10- 4 1/8 x 9 1/2 Security-Tint Envelopes</t>
  </si>
  <si>
    <t>Howard Miller 13 Diameter Pewter Finish Round Wall Clock</t>
  </si>
  <si>
    <t>Seth Thomas 16 Steel Case Clock</t>
  </si>
  <si>
    <t>Manila Recycled Extra-Heavyweight Clasp Envelopes, 6 x 9</t>
  </si>
  <si>
    <t>Fiskars 8 Scissors, 2/Pack</t>
  </si>
  <si>
    <t>Tenex V2T-RE Standard Weight Series Chair Mat, 45 x 53, Lip 25 x 12</t>
  </si>
  <si>
    <t>Linden 10 Round Wall Clock, Black</t>
  </si>
  <si>
    <t>Eldon Delta Triangular Chair Mat, 52 x 58, Clear</t>
  </si>
  <si>
    <t>Dana Fluorescent Magnifying Lamp, White, 36</t>
  </si>
  <si>
    <t>Computer Room Manger, 14</t>
  </si>
  <si>
    <t>Ultra Door Kickplate, 8H x 34W</t>
  </si>
  <si>
    <t>Howard Miller 16 Diameter Gallery Wall Clock</t>
  </si>
  <si>
    <t>Iceberg OfficeWorks 42 Round Tables</t>
  </si>
  <si>
    <t>Executive Impressions 14 Contract Wall Clock</t>
  </si>
  <si>
    <t>Tenex Traditional Chairmats for Hard Floors, Average Lip, 36 x 48</t>
  </si>
  <si>
    <t>Rubbermaid ClusterMat Chairmats, Mat Size- 66 x 60, Lip 20 x 11 -90 Degree Angle</t>
  </si>
  <si>
    <t>GE 48 Fluorescent Tube, Cool White Energy Saver, 34 Watts, 30/Box</t>
  </si>
  <si>
    <t>Chromcraft 48 x 96 Racetrack Double Pedestal Table</t>
  </si>
  <si>
    <t>Linden 12 Wall Clock With Oak Frame</t>
  </si>
  <si>
    <t>Executive Impressions 13 Clairmont Wall Clock</t>
  </si>
  <si>
    <t>Executive Impressions 14</t>
  </si>
  <si>
    <t>Seth Thomas 12 Clock w/ Goldtone Case</t>
  </si>
  <si>
    <t>Career Cubicle Clock, 8 1/4, Black</t>
  </si>
  <si>
    <t>Eldon L Workstation Diamond Chairmat</t>
  </si>
  <si>
    <t>Chromcraft Bull-Nose Wood 48 x 96 Rectangular Conference Tables</t>
  </si>
  <si>
    <t>Executive Impressions 12 Wall Clock</t>
  </si>
  <si>
    <t>Howard Miller 11-1/2 Diameter Ridgewood Wall Clock</t>
  </si>
  <si>
    <t>Rush Hierlooms Collection 1 Thick Stackable Bookcases</t>
  </si>
  <si>
    <t>Executive Impressions 10 Spectator Wall Clock</t>
  </si>
  <si>
    <t>Executive Impressions 16-1/2 Circular Wall Clock</t>
  </si>
  <si>
    <t>Executive Impressions 14 Contract Wall Clock with Quartz Movement</t>
  </si>
  <si>
    <t>Tensor Hersey Kiss Styled Floor Lamp</t>
  </si>
  <si>
    <t>Seth Thomas 14 Day/Date Wall Clock</t>
  </si>
  <si>
    <t>Executive Impressions 13 Chairman Wall Clock</t>
  </si>
  <si>
    <t>Seth Thomas 8 1/2 Cubicle Clock</t>
  </si>
  <si>
    <t>Tenex 46 x 60 Computer Anti-Static Chairmat, Rectangular Shaped</t>
  </si>
  <si>
    <t>Executive Impressions 13-1/2 Indoor/Outdoor Wall Clock</t>
  </si>
  <si>
    <t>Howard Miller 11-1/2 Diameter Brentwood Wall Clock</t>
  </si>
  <si>
    <t>Executive Impressions 8-1/2 Career Panel/Partition Cubicle Clock</t>
  </si>
  <si>
    <t>Adams Telephone Message Book W/Dividers/Space For Phone Numbers, 5 1/4X8 1/2, 300/Messages</t>
  </si>
  <si>
    <t>Eberhard Faber 3 1/2 Golf Pencils</t>
  </si>
  <si>
    <t>Acco Recycled 2 Capacity Laser Printer Hanging Data Binders</t>
  </si>
  <si>
    <t>Wilson Jones Ledger-Size, Piano-Hinge Binder, 2, Blue</t>
  </si>
  <si>
    <t>Message Book, Phone, Wirebound Standard Line Memo, 2 3/4 X 5</t>
  </si>
  <si>
    <t>GBC Pre-Punched Binding Paper, Plastic, White, 8-1/2 x 11</t>
  </si>
  <si>
    <t>Acco PRESSTEX Data Binder with Storage Hooks, Light Blue, 9 1/2 X 11</t>
  </si>
  <si>
    <t>Acme Hot Forged Carbon Steel Scissors with Nickel-Plated Handles, 3 7/8 Cut, 8L</t>
  </si>
  <si>
    <t>Acco Data Flex Cable Posts For Top &amp; Bottom Load Binders, 6 Capacity</t>
  </si>
  <si>
    <t>Inter-Office Recycled Envelopes, Brown Kraft, Button-String,10 x 13 , 100/Box</t>
  </si>
  <si>
    <t>Wirebound Message Books, Four 2 3/4 x 5 Forms per Page, 600 Sets per Book</t>
  </si>
  <si>
    <t>Carina 42Hx23 3/4W Media Storage Unit</t>
  </si>
  <si>
    <t>Wirebound Message Books, 2 7/8 x 5, 3 Forms per Page</t>
  </si>
  <si>
    <t>Wilson Jones 1 Hanging DublLock Ring Binders</t>
  </si>
  <si>
    <t>ACCOHIDE 3-Ring Binder, Blue, 1</t>
  </si>
  <si>
    <t>Acco Flexible ACCOHIDE Square Ring Data Binder, Dark Blue, 11 1/2 X 14 7/8</t>
  </si>
  <si>
    <t>Eureka Recycled Copy Paper 8 1/2 x 11, Ream</t>
  </si>
  <si>
    <t>REDIFORM Incoming/Outgoing Call Register, 11 X 8 1/2, 100 Messages</t>
  </si>
  <si>
    <t>Acco Pressboard Covers with Storage Hooks, 14 7/8 x 11, Light Blue</t>
  </si>
  <si>
    <t>#10- 4 1/8 x 9 1/2 Recycled Envelopes</t>
  </si>
  <si>
    <t>Avery Trapezoid Extra Heavy Duty 4 Binders</t>
  </si>
  <si>
    <t>Ampad Poly Cover Wirebound Steno Book, 6 x 9 Assorted Colors, Gregg Ruled</t>
  </si>
  <si>
    <t>Ink Jet Note and Greeting Cards, 8-1/2 x 5-1/2 Card Size</t>
  </si>
  <si>
    <t>Black Print Carbonless Snap-Off Rapid Letter, 8 1/2 x 7</t>
  </si>
  <si>
    <t>SlimView Poly Binder, 3/8</t>
  </si>
  <si>
    <t>RSVP Cards &amp; Envelopes, Blank White, 8-1/2 X 11, 24 Cards/25 Envelopes/Set</t>
  </si>
  <si>
    <t>XtraLife ClearVue Slant-D Ring Binder, White, 3</t>
  </si>
  <si>
    <t>1/4 Fold Party Design Invitations &amp; White Envelopes, 24 8-1/2 X 11 Cards, 25 Env./Pack</t>
  </si>
  <si>
    <t>Telephone Message Books with Fax/Mobile Section, 4 1/4 x 6</t>
  </si>
  <si>
    <t>IBM Multi-Purpose Copy Paper, 8 1/2 x 11, Case</t>
  </si>
  <si>
    <t>Adams While You Were Out Message Pads</t>
  </si>
  <si>
    <t>Acco Bankers Clasps, 5 3/4-Long</t>
  </si>
  <si>
    <t>While you Were Out Message Book, One Form per Page</t>
  </si>
  <si>
    <t>Ampad Evidence Wirebond Steno Books, 6 x 9</t>
  </si>
  <si>
    <t>Belkin 19 Center-Weighted Shelf, Gray</t>
  </si>
  <si>
    <t>Pressboard Data Binder, Crimson, 12 X 8 1/2</t>
  </si>
  <si>
    <t>Universal Ultra Bright White Copier/Laser Paper, 8 1/2 x 11, Ream</t>
  </si>
  <si>
    <t>Geographics Note Cards, Blank, White, 8 1/2 x 11</t>
  </si>
  <si>
    <t>Premium Transparent Presentation Covers, No Pattern/Clear, 8 1/2 x 11</t>
  </si>
  <si>
    <t>Acco Pressboard Covers with Storage Hooks, 14 7/8 x 11, Dark Blue</t>
  </si>
  <si>
    <t>Elite 5 Scissors</t>
  </si>
  <si>
    <t>Rediform Wirebound Phone Memo Message Book, 11 x 5-3/4</t>
  </si>
  <si>
    <t>Green Canvas Binder for 8-1/2 x 14 Sheets</t>
  </si>
  <si>
    <t>Message Book, Wirebound, Four 5 1/2 X 4 Forms/Pg., 200 Dupl. Sets/Book</t>
  </si>
  <si>
    <t>Its Hot Message Books with Stickers, 2 3/4 x 5</t>
  </si>
  <si>
    <t>Wilson Jones Elliptical Ring 3 1/2 Capacity Binders, 800 sheets</t>
  </si>
  <si>
    <t>Acco Four Pocket Poly Ring Binder with Label Holder, Smoke, 1</t>
  </si>
  <si>
    <t>Avery Framed View Binder, EZD Ring (Locking), Navy, 1 1/2</t>
  </si>
  <si>
    <t>Perma STOR-ALL Hanging File Box, 13 1/8W x 12 1/4D x 10 1/2H</t>
  </si>
  <si>
    <t>Speediset Carbonless Redi-Letter 7 x 8 1/2</t>
  </si>
  <si>
    <t>Black Avery Memo-Size 3-Ring Binder, 5 1/2 x 8 1/2</t>
  </si>
  <si>
    <t>Mead 1st Gear 2 Zipper Binder, Asst. Colors</t>
  </si>
  <si>
    <t>Tyvek Interoffice Envelopes, 9 1/2 x 12 1/2, 100/Box</t>
  </si>
  <si>
    <t>Acco PRESSTEX Data Binder with Storage Hooks, Dark Blue, 9 1/2 X 11</t>
  </si>
  <si>
    <t>TOPS Important Message Pads, Canary, 4-1/4 x 5-1/2, 50 Sheets per Pad</t>
  </si>
  <si>
    <t>Acme Design Line 8 Stainless Steel Bent Scissors w/Champagne Handles, 3-1/8 Cut</t>
  </si>
  <si>
    <t>Avery 3 1/2 Diskette Storage Pages, 10/Pack</t>
  </si>
  <si>
    <t>SKILCRAFT Telephone Shoulder Rest, 2 x 6.5 x 2.5, Black</t>
  </si>
  <si>
    <t>HP Designjet T520 Inkjet Large Format Printer - 24 Color</t>
  </si>
  <si>
    <t>Howard Miller 12 Round Wall Clock</t>
  </si>
  <si>
    <t>Barricks 18 x 48 Non-Folding Utility Table with Bottom Storage Shelf</t>
  </si>
  <si>
    <t>Tenex Chairmat w/ Average Lip, 45 x 53</t>
  </si>
  <si>
    <t>Hon 30 x 60 Table with Locking Drawer</t>
  </si>
  <si>
    <t>Message Book, Standard Line While You Were Out, 5 1/2 X 4, 200 Sets/Book</t>
  </si>
  <si>
    <t>Safco Wire Cube Shelving System, For Use as 4 or 5 14 Cubes, Black</t>
  </si>
  <si>
    <t>Black Print Carbonless 8 1/2 x 8 1/4 Rapid Memo Book</t>
  </si>
  <si>
    <t>Sales Person</t>
  </si>
  <si>
    <t>Row Labels</t>
  </si>
  <si>
    <t>Sum of Profit</t>
  </si>
  <si>
    <t>Grand Total</t>
  </si>
  <si>
    <t>Sum of Sales</t>
  </si>
  <si>
    <t>Month</t>
  </si>
  <si>
    <t>Day</t>
  </si>
  <si>
    <t>%Sales</t>
  </si>
  <si>
    <t>%Profit</t>
  </si>
  <si>
    <t>Ship Status</t>
  </si>
  <si>
    <t>Ship Mode</t>
  </si>
  <si>
    <t>%count</t>
  </si>
  <si>
    <t>%Quantity</t>
  </si>
  <si>
    <t>States</t>
  </si>
  <si>
    <t>Sub Category</t>
  </si>
  <si>
    <t>Postal Code</t>
  </si>
  <si>
    <t>Jan</t>
  </si>
  <si>
    <t>Mar</t>
  </si>
  <si>
    <t>Jun</t>
  </si>
  <si>
    <t>Nov</t>
  </si>
  <si>
    <t>Dec</t>
  </si>
  <si>
    <t>Aug</t>
  </si>
  <si>
    <t>Sep</t>
  </si>
  <si>
    <t>May</t>
  </si>
  <si>
    <t>Feb</t>
  </si>
  <si>
    <t>Apr</t>
  </si>
  <si>
    <t>Oct</t>
  </si>
  <si>
    <t>Jul</t>
  </si>
  <si>
    <t>2016</t>
  </si>
  <si>
    <t>2017</t>
  </si>
  <si>
    <t>2018</t>
  </si>
  <si>
    <t>2019</t>
  </si>
  <si>
    <t>Year</t>
  </si>
  <si>
    <t>Net Sales</t>
  </si>
  <si>
    <t>2020</t>
  </si>
  <si>
    <t xml:space="preserve">Profit </t>
  </si>
  <si>
    <t xml:space="preserve">Sales </t>
  </si>
  <si>
    <t>Sum of Quantity</t>
  </si>
  <si>
    <t>return</t>
  </si>
  <si>
    <t>Profit Margin</t>
  </si>
  <si>
    <t>ProfitMargin</t>
  </si>
  <si>
    <t>Success Sale</t>
  </si>
  <si>
    <t>Identify weak areas and solve business problem</t>
  </si>
  <si>
    <t>Either Sales not good or Profit low</t>
  </si>
  <si>
    <t>Dashboard - Identify stakholder you want to present to</t>
  </si>
  <si>
    <t>No</t>
  </si>
  <si>
    <t>% Quantity</t>
  </si>
  <si>
    <t xml:space="preserve">Quantity </t>
  </si>
  <si>
    <t>Retuned Dashboard</t>
  </si>
  <si>
    <t>US Superstore Sales Dashboard</t>
  </si>
  <si>
    <t xml:space="preserve">   CUSTOMER RETURNS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</si>
</sst>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0070C0"/>
      <name val="Calibri"/>
      <family val="2"/>
      <scheme val="minor"/>
    </font>
    <font>
      <sz val="12"/>
      <color rgb="FFC00000"/>
      <name val="Calibri"/>
      <family val="2"/>
      <scheme val="minor"/>
    </font>
    <font>
      <sz val="12"/>
      <name val="Calibri"/>
      <family val="2"/>
      <scheme val="minor"/>
    </font>
    <font>
      <b/>
      <sz val="20"/>
      <color theme="0"/>
      <name val="Calibri"/>
      <family val="2"/>
      <scheme val="minor"/>
    </font>
    <font>
      <b/>
      <sz val="26"/>
      <color theme="4" tint="-0.499984740745262"/>
      <name val="Arial Rounded MT Bold"/>
      <family val="2"/>
    </font>
    <font>
      <b/>
      <sz val="24"/>
      <color theme="4" tint="-0.499984740745262"/>
      <name val="Calibri"/>
      <family val="2"/>
      <scheme val="minor"/>
    </font>
    <font>
      <b/>
      <sz val="24"/>
      <color theme="4" tint="-0.499984740745262"/>
      <name val="Arial Rounded MT Bold"/>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499984740745262"/>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002060"/>
        <bgColor indexed="64"/>
      </patternFill>
    </fill>
    <fill>
      <patternFill patternType="solid">
        <fgColor theme="0" tint="-0.34998626667073579"/>
        <bgColor indexed="64"/>
      </patternFill>
    </fill>
    <fill>
      <patternFill patternType="solid">
        <fgColor theme="0"/>
        <bgColor indexed="64"/>
      </patternFill>
    </fill>
    <fill>
      <patternFill patternType="solid">
        <fgColor theme="0" tint="-0.149998474074526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55">
    <xf numFmtId="0" fontId="0" fillId="0" borderId="0" xfId="0"/>
    <xf numFmtId="9" fontId="0" fillId="0" borderId="0" xfId="42" applyNumberFormat="1" applyFont="1"/>
    <xf numFmtId="14" fontId="0" fillId="0" borderId="0" xfId="0" applyNumberFormat="1"/>
    <xf numFmtId="0" fontId="16" fillId="33" borderId="0" xfId="0" applyFont="1" applyFill="1"/>
    <xf numFmtId="9" fontId="16" fillId="33" borderId="0" xfId="42" applyNumberFormat="1" applyFont="1" applyFill="1"/>
    <xf numFmtId="14" fontId="16" fillId="33" borderId="0" xfId="0" applyNumberFormat="1" applyFont="1" applyFill="1"/>
    <xf numFmtId="0" fontId="0" fillId="0" borderId="0" xfId="0" pivotButton="1"/>
    <xf numFmtId="0" fontId="0" fillId="0" borderId="0" xfId="0" applyAlignment="1">
      <alignment horizontal="left"/>
    </xf>
    <xf numFmtId="0" fontId="0" fillId="0" borderId="0" xfId="0" applyNumberFormat="1"/>
    <xf numFmtId="0" fontId="16" fillId="33" borderId="0" xfId="0" applyNumberFormat="1" applyFont="1" applyFill="1"/>
    <xf numFmtId="0" fontId="16" fillId="34" borderId="10" xfId="0" applyFont="1" applyFill="1" applyBorder="1"/>
    <xf numFmtId="0" fontId="16" fillId="34" borderId="11" xfId="0" applyFont="1" applyFill="1" applyBorder="1" applyAlignment="1">
      <alignment horizontal="left"/>
    </xf>
    <xf numFmtId="0" fontId="16" fillId="34" borderId="11" xfId="0" applyNumberFormat="1" applyFont="1" applyFill="1" applyBorder="1"/>
    <xf numFmtId="0" fontId="0" fillId="0" borderId="0" xfId="0" applyFill="1" applyAlignment="1">
      <alignment horizontal="left"/>
    </xf>
    <xf numFmtId="0" fontId="0" fillId="0" borderId="0" xfId="0" applyNumberFormat="1" applyFill="1"/>
    <xf numFmtId="9" fontId="0" fillId="0" borderId="0" xfId="0" applyNumberFormat="1" applyFill="1"/>
    <xf numFmtId="0" fontId="16" fillId="34" borderId="0" xfId="0" applyFont="1" applyFill="1" applyBorder="1"/>
    <xf numFmtId="9" fontId="18" fillId="0" borderId="0" xfId="0" applyNumberFormat="1" applyFont="1" applyFill="1"/>
    <xf numFmtId="9" fontId="0" fillId="0" borderId="0" xfId="0" applyNumberFormat="1"/>
    <xf numFmtId="9" fontId="14" fillId="0" borderId="0" xfId="0" applyNumberFormat="1" applyFont="1"/>
    <xf numFmtId="0" fontId="14" fillId="0" borderId="0" xfId="0" applyFont="1" applyAlignment="1">
      <alignment horizontal="left"/>
    </xf>
    <xf numFmtId="0" fontId="14" fillId="0" borderId="0" xfId="0" applyNumberFormat="1" applyFont="1"/>
    <xf numFmtId="0" fontId="0" fillId="0" borderId="0" xfId="0" applyAlignment="1">
      <alignment horizontal="left" indent="1"/>
    </xf>
    <xf numFmtId="9" fontId="0" fillId="0" borderId="0" xfId="0" applyNumberFormat="1" applyFont="1" applyFill="1"/>
    <xf numFmtId="0" fontId="0" fillId="35" borderId="0" xfId="0" applyFill="1" applyAlignment="1">
      <alignment horizontal="left"/>
    </xf>
    <xf numFmtId="0" fontId="0" fillId="35" borderId="0" xfId="0" applyNumberFormat="1" applyFill="1"/>
    <xf numFmtId="9" fontId="0" fillId="35" borderId="0" xfId="0" applyNumberFormat="1" applyFill="1"/>
    <xf numFmtId="0" fontId="16" fillId="36" borderId="0" xfId="0" applyFont="1" applyFill="1" applyAlignment="1">
      <alignment horizontal="left"/>
    </xf>
    <xf numFmtId="0" fontId="0" fillId="37" borderId="0" xfId="0" applyFill="1" applyAlignment="1">
      <alignment horizontal="left"/>
    </xf>
    <xf numFmtId="0" fontId="0" fillId="37" borderId="0" xfId="0" applyNumberFormat="1" applyFill="1"/>
    <xf numFmtId="9" fontId="0" fillId="37" borderId="0" xfId="0" applyNumberFormat="1" applyFill="1"/>
    <xf numFmtId="0" fontId="19" fillId="0" borderId="0" xfId="0" applyFont="1" applyAlignment="1">
      <alignment horizontal="left"/>
    </xf>
    <xf numFmtId="0" fontId="19" fillId="0" borderId="0" xfId="0" applyNumberFormat="1" applyFont="1"/>
    <xf numFmtId="9" fontId="19" fillId="0" borderId="0" xfId="0" applyNumberFormat="1" applyFont="1"/>
    <xf numFmtId="1" fontId="16" fillId="33" borderId="0" xfId="0" applyNumberFormat="1" applyFont="1" applyFill="1"/>
    <xf numFmtId="1" fontId="0" fillId="0" borderId="0" xfId="0" applyNumberFormat="1"/>
    <xf numFmtId="1" fontId="0" fillId="0" borderId="0" xfId="0" applyNumberFormat="1" applyAlignment="1">
      <alignment horizontal="left"/>
    </xf>
    <xf numFmtId="1" fontId="16" fillId="34" borderId="11" xfId="0" applyNumberFormat="1" applyFont="1" applyFill="1" applyBorder="1" applyAlignment="1">
      <alignment horizontal="left"/>
    </xf>
    <xf numFmtId="1" fontId="0" fillId="37" borderId="0" xfId="0" applyNumberFormat="1" applyFill="1" applyAlignment="1">
      <alignment horizontal="left"/>
    </xf>
    <xf numFmtId="1" fontId="14" fillId="0" borderId="0" xfId="0" applyNumberFormat="1" applyFont="1" applyAlignment="1">
      <alignment horizontal="left"/>
    </xf>
    <xf numFmtId="0" fontId="0" fillId="0" borderId="0" xfId="0" applyFont="1" applyAlignment="1">
      <alignment horizontal="left"/>
    </xf>
    <xf numFmtId="0" fontId="0" fillId="0" borderId="0" xfId="0" applyNumberFormat="1" applyFont="1"/>
    <xf numFmtId="9" fontId="0" fillId="0" borderId="0" xfId="0" applyNumberFormat="1" applyFont="1"/>
    <xf numFmtId="9" fontId="20" fillId="0" borderId="0" xfId="0" applyNumberFormat="1" applyFont="1"/>
    <xf numFmtId="10" fontId="0" fillId="0" borderId="0" xfId="0" applyNumberFormat="1"/>
    <xf numFmtId="0" fontId="13" fillId="38" borderId="0" xfId="0" applyFont="1" applyFill="1" applyAlignment="1">
      <alignment horizontal="center"/>
    </xf>
    <xf numFmtId="0" fontId="16" fillId="0" borderId="0" xfId="0" applyFont="1" applyAlignment="1">
      <alignment horizontal="center"/>
    </xf>
    <xf numFmtId="0" fontId="21" fillId="39" borderId="0" xfId="0" applyFont="1" applyFill="1" applyAlignment="1">
      <alignment vertical="center"/>
    </xf>
    <xf numFmtId="0" fontId="17" fillId="39" borderId="0" xfId="0" applyFont="1" applyFill="1" applyAlignment="1">
      <alignment vertical="center"/>
    </xf>
    <xf numFmtId="0" fontId="0" fillId="39" borderId="0" xfId="0" applyFill="1"/>
    <xf numFmtId="0" fontId="22" fillId="40" borderId="0" xfId="0" applyFont="1" applyFill="1" applyAlignment="1">
      <alignment horizontal="center" vertical="center"/>
    </xf>
    <xf numFmtId="0" fontId="0" fillId="41" borderId="0" xfId="0" applyFill="1"/>
    <xf numFmtId="0" fontId="23" fillId="41" borderId="0" xfId="0" applyFont="1" applyFill="1" applyAlignment="1">
      <alignment vertical="center"/>
    </xf>
    <xf numFmtId="0" fontId="0" fillId="41" borderId="0" xfId="0" applyFont="1" applyFill="1"/>
    <xf numFmtId="0" fontId="24" fillId="40" borderId="0" xfId="0" applyFont="1" applyFill="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8">
    <dxf>
      <font>
        <b val="0"/>
        <i val="0"/>
        <strike val="0"/>
        <condense val="0"/>
        <extend val="0"/>
        <outline val="0"/>
        <shadow val="0"/>
        <u val="none"/>
        <vertAlign val="baseline"/>
        <sz val="12"/>
        <color theme="1"/>
        <name val="Calibri"/>
        <family val="2"/>
        <scheme val="minor"/>
      </font>
      <numFmt numFmtId="13" formatCode="0%"/>
    </dxf>
    <dxf>
      <numFmt numFmtId="0" formatCode="General"/>
    </dxf>
    <dxf>
      <numFmt numFmtId="0" formatCode="General"/>
    </dxf>
    <dxf>
      <numFmt numFmtId="19" formatCode="dd/mm/yyyy"/>
    </dxf>
    <dxf>
      <numFmt numFmtId="0" formatCode="General"/>
    </dxf>
    <dxf>
      <numFmt numFmtId="1" formatCode="0"/>
    </dxf>
    <dxf>
      <numFmt numFmtId="19" formatCode="dd/mm/yyyy"/>
    </dxf>
    <dxf>
      <font>
        <b/>
        <i val="0"/>
        <strike val="0"/>
        <condense val="0"/>
        <extend val="0"/>
        <outline val="0"/>
        <shadow val="0"/>
        <u val="none"/>
        <vertAlign val="baseline"/>
        <sz val="12"/>
        <color theme="1"/>
        <name val="Calibri"/>
        <family val="2"/>
        <scheme val="minor"/>
      </font>
      <fill>
        <patternFill patternType="solid">
          <fgColor indexed="64"/>
          <bgColor theme="4"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microsoft.com/office/2007/relationships/slicerCache" Target="slicerCaches/slicerCache11.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4.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microsoft.com/office/2007/relationships/slicerCache" Target="slicerCaches/slicerCache10.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9.xml"/><Relationship Id="rId20"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8.xml"/><Relationship Id="rId23" Type="http://schemas.openxmlformats.org/officeDocument/2006/relationships/styles" Target="styles.xml"/><Relationship Id="rId10" Type="http://schemas.microsoft.com/office/2007/relationships/slicerCache" Target="slicerCaches/slicerCache3.xml"/><Relationship Id="rId19" Type="http://schemas.microsoft.com/office/2007/relationships/slicerCache" Target="slicerCaches/slicerCache12.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chartUserShapes" Target="../drawings/drawing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23.xml"/><Relationship Id="rId1" Type="http://schemas.microsoft.com/office/2011/relationships/chartStyle" Target="style23.xml"/><Relationship Id="rId4" Type="http://schemas.openxmlformats.org/officeDocument/2006/relationships/chartUserShapes" Target="../drawings/drawing7.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24.xml"/><Relationship Id="rId1" Type="http://schemas.microsoft.com/office/2011/relationships/chartStyle" Target="style24.xml"/><Relationship Id="rId4" Type="http://schemas.openxmlformats.org/officeDocument/2006/relationships/chartUserShapes" Target="../drawings/drawing8.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Superstore.xlsm]Pivot!timesequan</c:name>
    <c:fmtId val="55"/>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Returns by Quantity </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Pivot!$F$107</c:f>
              <c:strCache>
                <c:ptCount val="1"/>
                <c:pt idx="0">
                  <c:v>Total</c:v>
                </c:pt>
              </c:strCache>
            </c:strRef>
          </c:tx>
          <c:spPr>
            <a:ln w="28575" cap="rnd">
              <a:solidFill>
                <a:schemeClr val="accent2"/>
              </a:solidFill>
              <a:round/>
            </a:ln>
            <a:effectLst/>
          </c:spPr>
          <c:marker>
            <c:symbol val="none"/>
          </c:marker>
          <c:cat>
            <c:multiLvlStrRef>
              <c:f>Pivot!$E$108:$E$161</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Jul</c:v>
                  </c:pt>
                  <c:pt idx="18">
                    <c:v>Aug</c:v>
                  </c:pt>
                  <c:pt idx="19">
                    <c:v>Sep</c:v>
                  </c:pt>
                  <c:pt idx="20">
                    <c:v>Oct</c:v>
                  </c:pt>
                  <c:pt idx="21">
                    <c:v>Nov</c:v>
                  </c:pt>
                  <c:pt idx="22">
                    <c:v>Dec</c:v>
                  </c:pt>
                  <c:pt idx="23">
                    <c:v>Jan</c:v>
                  </c:pt>
                  <c:pt idx="24">
                    <c:v>Feb</c:v>
                  </c:pt>
                  <c:pt idx="25">
                    <c:v>Mar</c:v>
                  </c:pt>
                  <c:pt idx="26">
                    <c:v>Apr</c:v>
                  </c:pt>
                  <c:pt idx="27">
                    <c:v>May</c:v>
                  </c:pt>
                  <c:pt idx="28">
                    <c:v>Jun</c:v>
                  </c:pt>
                  <c:pt idx="29">
                    <c:v>Jul</c:v>
                  </c:pt>
                  <c:pt idx="30">
                    <c:v>Aug</c:v>
                  </c:pt>
                  <c:pt idx="31">
                    <c:v>Sep</c:v>
                  </c:pt>
                  <c:pt idx="32">
                    <c:v>Oct</c:v>
                  </c:pt>
                  <c:pt idx="33">
                    <c:v>Nov</c:v>
                  </c:pt>
                  <c:pt idx="34">
                    <c:v>Dec</c:v>
                  </c:pt>
                  <c:pt idx="35">
                    <c:v>Jan</c:v>
                  </c:pt>
                  <c:pt idx="36">
                    <c:v>Feb</c:v>
                  </c:pt>
                  <c:pt idx="37">
                    <c:v>Mar</c:v>
                  </c:pt>
                  <c:pt idx="38">
                    <c:v>Apr</c:v>
                  </c:pt>
                  <c:pt idx="39">
                    <c:v>May</c:v>
                  </c:pt>
                  <c:pt idx="40">
                    <c:v>Jun</c:v>
                  </c:pt>
                  <c:pt idx="41">
                    <c:v>Jul</c:v>
                  </c:pt>
                  <c:pt idx="42">
                    <c:v>Aug</c:v>
                  </c:pt>
                  <c:pt idx="43">
                    <c:v>Sep</c:v>
                  </c:pt>
                  <c:pt idx="44">
                    <c:v>Oct</c:v>
                  </c:pt>
                  <c:pt idx="45">
                    <c:v>Nov</c:v>
                  </c:pt>
                  <c:pt idx="46">
                    <c:v>Dec</c:v>
                  </c:pt>
                  <c:pt idx="47">
                    <c:v>Jan</c:v>
                  </c:pt>
                </c:lvl>
                <c:lvl>
                  <c:pt idx="0">
                    <c:v>2016</c:v>
                  </c:pt>
                  <c:pt idx="12">
                    <c:v>2017</c:v>
                  </c:pt>
                  <c:pt idx="23">
                    <c:v>2018</c:v>
                  </c:pt>
                  <c:pt idx="35">
                    <c:v>2019</c:v>
                  </c:pt>
                  <c:pt idx="47">
                    <c:v>2020</c:v>
                  </c:pt>
                </c:lvl>
              </c:multiLvlStrCache>
            </c:multiLvlStrRef>
          </c:cat>
          <c:val>
            <c:numRef>
              <c:f>Pivot!$F$108:$F$161</c:f>
              <c:numCache>
                <c:formatCode>General</c:formatCode>
                <c:ptCount val="48"/>
                <c:pt idx="0">
                  <c:v>4</c:v>
                </c:pt>
                <c:pt idx="1">
                  <c:v>6</c:v>
                </c:pt>
                <c:pt idx="2">
                  <c:v>24</c:v>
                </c:pt>
                <c:pt idx="3">
                  <c:v>20</c:v>
                </c:pt>
                <c:pt idx="4">
                  <c:v>11</c:v>
                </c:pt>
                <c:pt idx="5">
                  <c:v>15</c:v>
                </c:pt>
                <c:pt idx="6">
                  <c:v>64</c:v>
                </c:pt>
                <c:pt idx="7">
                  <c:v>68</c:v>
                </c:pt>
                <c:pt idx="8">
                  <c:v>115</c:v>
                </c:pt>
                <c:pt idx="9">
                  <c:v>16</c:v>
                </c:pt>
                <c:pt idx="10">
                  <c:v>82</c:v>
                </c:pt>
                <c:pt idx="11">
                  <c:v>60</c:v>
                </c:pt>
                <c:pt idx="12">
                  <c:v>82</c:v>
                </c:pt>
                <c:pt idx="13">
                  <c:v>25</c:v>
                </c:pt>
                <c:pt idx="14">
                  <c:v>31</c:v>
                </c:pt>
                <c:pt idx="15">
                  <c:v>49</c:v>
                </c:pt>
                <c:pt idx="16">
                  <c:v>59</c:v>
                </c:pt>
                <c:pt idx="17">
                  <c:v>9</c:v>
                </c:pt>
                <c:pt idx="18">
                  <c:v>39</c:v>
                </c:pt>
                <c:pt idx="19">
                  <c:v>55</c:v>
                </c:pt>
                <c:pt idx="20">
                  <c:v>67</c:v>
                </c:pt>
                <c:pt idx="21">
                  <c:v>92</c:v>
                </c:pt>
                <c:pt idx="22">
                  <c:v>112</c:v>
                </c:pt>
                <c:pt idx="23">
                  <c:v>49</c:v>
                </c:pt>
                <c:pt idx="24">
                  <c:v>2</c:v>
                </c:pt>
                <c:pt idx="25">
                  <c:v>50</c:v>
                </c:pt>
                <c:pt idx="26">
                  <c:v>52</c:v>
                </c:pt>
                <c:pt idx="27">
                  <c:v>70</c:v>
                </c:pt>
                <c:pt idx="28">
                  <c:v>105</c:v>
                </c:pt>
                <c:pt idx="29">
                  <c:v>45</c:v>
                </c:pt>
                <c:pt idx="30">
                  <c:v>33</c:v>
                </c:pt>
                <c:pt idx="31">
                  <c:v>105</c:v>
                </c:pt>
                <c:pt idx="32">
                  <c:v>95</c:v>
                </c:pt>
                <c:pt idx="33">
                  <c:v>57</c:v>
                </c:pt>
                <c:pt idx="34">
                  <c:v>145</c:v>
                </c:pt>
                <c:pt idx="35">
                  <c:v>25</c:v>
                </c:pt>
                <c:pt idx="36">
                  <c:v>59</c:v>
                </c:pt>
                <c:pt idx="37">
                  <c:v>101</c:v>
                </c:pt>
                <c:pt idx="38">
                  <c:v>56</c:v>
                </c:pt>
                <c:pt idx="39">
                  <c:v>31</c:v>
                </c:pt>
                <c:pt idx="40">
                  <c:v>76</c:v>
                </c:pt>
                <c:pt idx="41">
                  <c:v>71</c:v>
                </c:pt>
                <c:pt idx="42">
                  <c:v>116</c:v>
                </c:pt>
                <c:pt idx="43">
                  <c:v>182</c:v>
                </c:pt>
                <c:pt idx="44">
                  <c:v>94</c:v>
                </c:pt>
                <c:pt idx="45">
                  <c:v>145</c:v>
                </c:pt>
                <c:pt idx="46">
                  <c:v>143</c:v>
                </c:pt>
                <c:pt idx="47">
                  <c:v>41</c:v>
                </c:pt>
              </c:numCache>
            </c:numRef>
          </c:val>
          <c:smooth val="0"/>
          <c:extLst>
            <c:ext xmlns:c16="http://schemas.microsoft.com/office/drawing/2014/chart" uri="{C3380CC4-5D6E-409C-BE32-E72D297353CC}">
              <c16:uniqueId val="{00000000-607D-4DB3-B574-C837758101AF}"/>
            </c:ext>
          </c:extLst>
        </c:ser>
        <c:dLbls>
          <c:showLegendKey val="0"/>
          <c:showVal val="0"/>
          <c:showCatName val="0"/>
          <c:showSerName val="0"/>
          <c:showPercent val="0"/>
          <c:showBubbleSize val="0"/>
        </c:dLbls>
        <c:smooth val="0"/>
        <c:axId val="645532328"/>
        <c:axId val="645536264"/>
      </c:lineChart>
      <c:catAx>
        <c:axId val="645532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536264"/>
        <c:crosses val="autoZero"/>
        <c:auto val="1"/>
        <c:lblAlgn val="ctr"/>
        <c:lblOffset val="100"/>
        <c:noMultiLvlLbl val="0"/>
      </c:catAx>
      <c:valAx>
        <c:axId val="645536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532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Superstore.xlsm]Pivot!timesesa</c:name>
    <c:fmtId val="5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Returns by Sales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Pivot!$C$107</c:f>
              <c:strCache>
                <c:ptCount val="1"/>
                <c:pt idx="0">
                  <c:v>Total</c:v>
                </c:pt>
              </c:strCache>
            </c:strRef>
          </c:tx>
          <c:spPr>
            <a:ln w="28575" cap="rnd">
              <a:solidFill>
                <a:schemeClr val="accent1"/>
              </a:solidFill>
              <a:round/>
            </a:ln>
            <a:effectLst/>
          </c:spPr>
          <c:marker>
            <c:symbol val="none"/>
          </c:marker>
          <c:cat>
            <c:multiLvlStrRef>
              <c:f>Pivot!$B$108:$B$161</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Jul</c:v>
                  </c:pt>
                  <c:pt idx="18">
                    <c:v>Aug</c:v>
                  </c:pt>
                  <c:pt idx="19">
                    <c:v>Sep</c:v>
                  </c:pt>
                  <c:pt idx="20">
                    <c:v>Oct</c:v>
                  </c:pt>
                  <c:pt idx="21">
                    <c:v>Nov</c:v>
                  </c:pt>
                  <c:pt idx="22">
                    <c:v>Dec</c:v>
                  </c:pt>
                  <c:pt idx="23">
                    <c:v>Jan</c:v>
                  </c:pt>
                  <c:pt idx="24">
                    <c:v>Feb</c:v>
                  </c:pt>
                  <c:pt idx="25">
                    <c:v>Mar</c:v>
                  </c:pt>
                  <c:pt idx="26">
                    <c:v>Apr</c:v>
                  </c:pt>
                  <c:pt idx="27">
                    <c:v>May</c:v>
                  </c:pt>
                  <c:pt idx="28">
                    <c:v>Jun</c:v>
                  </c:pt>
                  <c:pt idx="29">
                    <c:v>Jul</c:v>
                  </c:pt>
                  <c:pt idx="30">
                    <c:v>Aug</c:v>
                  </c:pt>
                  <c:pt idx="31">
                    <c:v>Sep</c:v>
                  </c:pt>
                  <c:pt idx="32">
                    <c:v>Oct</c:v>
                  </c:pt>
                  <c:pt idx="33">
                    <c:v>Nov</c:v>
                  </c:pt>
                  <c:pt idx="34">
                    <c:v>Dec</c:v>
                  </c:pt>
                  <c:pt idx="35">
                    <c:v>Jan</c:v>
                  </c:pt>
                  <c:pt idx="36">
                    <c:v>Feb</c:v>
                  </c:pt>
                  <c:pt idx="37">
                    <c:v>Mar</c:v>
                  </c:pt>
                  <c:pt idx="38">
                    <c:v>Apr</c:v>
                  </c:pt>
                  <c:pt idx="39">
                    <c:v>May</c:v>
                  </c:pt>
                  <c:pt idx="40">
                    <c:v>Jun</c:v>
                  </c:pt>
                  <c:pt idx="41">
                    <c:v>Jul</c:v>
                  </c:pt>
                  <c:pt idx="42">
                    <c:v>Aug</c:v>
                  </c:pt>
                  <c:pt idx="43">
                    <c:v>Sep</c:v>
                  </c:pt>
                  <c:pt idx="44">
                    <c:v>Oct</c:v>
                  </c:pt>
                  <c:pt idx="45">
                    <c:v>Nov</c:v>
                  </c:pt>
                  <c:pt idx="46">
                    <c:v>Dec</c:v>
                  </c:pt>
                  <c:pt idx="47">
                    <c:v>Jan</c:v>
                  </c:pt>
                </c:lvl>
                <c:lvl>
                  <c:pt idx="0">
                    <c:v>2016</c:v>
                  </c:pt>
                  <c:pt idx="12">
                    <c:v>2017</c:v>
                  </c:pt>
                  <c:pt idx="23">
                    <c:v>2018</c:v>
                  </c:pt>
                  <c:pt idx="35">
                    <c:v>2019</c:v>
                  </c:pt>
                  <c:pt idx="47">
                    <c:v>2020</c:v>
                  </c:pt>
                </c:lvl>
              </c:multiLvlStrCache>
            </c:multiLvlStrRef>
          </c:cat>
          <c:val>
            <c:numRef>
              <c:f>Pivot!$C$108:$C$161</c:f>
              <c:numCache>
                <c:formatCode>General</c:formatCode>
                <c:ptCount val="48"/>
                <c:pt idx="0">
                  <c:v>38</c:v>
                </c:pt>
                <c:pt idx="1">
                  <c:v>11</c:v>
                </c:pt>
                <c:pt idx="2">
                  <c:v>1301</c:v>
                </c:pt>
                <c:pt idx="3">
                  <c:v>233</c:v>
                </c:pt>
                <c:pt idx="4">
                  <c:v>1538</c:v>
                </c:pt>
                <c:pt idx="5">
                  <c:v>1101</c:v>
                </c:pt>
                <c:pt idx="6">
                  <c:v>4262</c:v>
                </c:pt>
                <c:pt idx="7">
                  <c:v>4868</c:v>
                </c:pt>
                <c:pt idx="8">
                  <c:v>8427</c:v>
                </c:pt>
                <c:pt idx="9">
                  <c:v>908</c:v>
                </c:pt>
                <c:pt idx="10">
                  <c:v>3662</c:v>
                </c:pt>
                <c:pt idx="11">
                  <c:v>1447</c:v>
                </c:pt>
                <c:pt idx="12">
                  <c:v>3467</c:v>
                </c:pt>
                <c:pt idx="13">
                  <c:v>706</c:v>
                </c:pt>
                <c:pt idx="14">
                  <c:v>1569</c:v>
                </c:pt>
                <c:pt idx="15">
                  <c:v>3662</c:v>
                </c:pt>
                <c:pt idx="16">
                  <c:v>4303</c:v>
                </c:pt>
                <c:pt idx="17">
                  <c:v>798</c:v>
                </c:pt>
                <c:pt idx="18">
                  <c:v>3658</c:v>
                </c:pt>
                <c:pt idx="19">
                  <c:v>2994</c:v>
                </c:pt>
                <c:pt idx="20">
                  <c:v>6126</c:v>
                </c:pt>
                <c:pt idx="21">
                  <c:v>4685</c:v>
                </c:pt>
                <c:pt idx="22">
                  <c:v>5862</c:v>
                </c:pt>
                <c:pt idx="23">
                  <c:v>4628</c:v>
                </c:pt>
                <c:pt idx="24">
                  <c:v>90</c:v>
                </c:pt>
                <c:pt idx="25">
                  <c:v>1793</c:v>
                </c:pt>
                <c:pt idx="26">
                  <c:v>3386</c:v>
                </c:pt>
                <c:pt idx="27">
                  <c:v>3819</c:v>
                </c:pt>
                <c:pt idx="28">
                  <c:v>4966</c:v>
                </c:pt>
                <c:pt idx="29">
                  <c:v>3327</c:v>
                </c:pt>
                <c:pt idx="30">
                  <c:v>600</c:v>
                </c:pt>
                <c:pt idx="31">
                  <c:v>4748</c:v>
                </c:pt>
                <c:pt idx="32">
                  <c:v>2512</c:v>
                </c:pt>
                <c:pt idx="33">
                  <c:v>2360</c:v>
                </c:pt>
                <c:pt idx="34">
                  <c:v>7148</c:v>
                </c:pt>
                <c:pt idx="35">
                  <c:v>453</c:v>
                </c:pt>
                <c:pt idx="36">
                  <c:v>4755</c:v>
                </c:pt>
                <c:pt idx="37">
                  <c:v>18111</c:v>
                </c:pt>
                <c:pt idx="38">
                  <c:v>785</c:v>
                </c:pt>
                <c:pt idx="39">
                  <c:v>666</c:v>
                </c:pt>
                <c:pt idx="40">
                  <c:v>4808</c:v>
                </c:pt>
                <c:pt idx="41">
                  <c:v>5005</c:v>
                </c:pt>
                <c:pt idx="42">
                  <c:v>8285</c:v>
                </c:pt>
                <c:pt idx="43">
                  <c:v>14413</c:v>
                </c:pt>
                <c:pt idx="44">
                  <c:v>2700</c:v>
                </c:pt>
                <c:pt idx="45">
                  <c:v>8700</c:v>
                </c:pt>
                <c:pt idx="46">
                  <c:v>6441</c:v>
                </c:pt>
                <c:pt idx="47">
                  <c:v>390</c:v>
                </c:pt>
              </c:numCache>
            </c:numRef>
          </c:val>
          <c:smooth val="0"/>
          <c:extLst>
            <c:ext xmlns:c16="http://schemas.microsoft.com/office/drawing/2014/chart" uri="{C3380CC4-5D6E-409C-BE32-E72D297353CC}">
              <c16:uniqueId val="{00000000-3E0F-4778-83D9-0162D2A3559C}"/>
            </c:ext>
          </c:extLst>
        </c:ser>
        <c:dLbls>
          <c:showLegendKey val="0"/>
          <c:showVal val="0"/>
          <c:showCatName val="0"/>
          <c:showSerName val="0"/>
          <c:showPercent val="0"/>
          <c:showBubbleSize val="0"/>
        </c:dLbls>
        <c:smooth val="0"/>
        <c:axId val="512506920"/>
        <c:axId val="512507904"/>
      </c:lineChart>
      <c:catAx>
        <c:axId val="512506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07904"/>
        <c:crosses val="autoZero"/>
        <c:auto val="1"/>
        <c:lblAlgn val="ctr"/>
        <c:lblOffset val="100"/>
        <c:noMultiLvlLbl val="0"/>
      </c:catAx>
      <c:valAx>
        <c:axId val="512507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06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Superstore.xlsm]Pivot!%retquant</c:name>
    <c:fmtId val="4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%Returns</a:t>
            </a:r>
            <a:r>
              <a:rPr lang="en-US" sz="1600" b="1" baseline="0"/>
              <a:t> </a:t>
            </a:r>
            <a:r>
              <a:rPr lang="en-US" sz="1600" b="1"/>
              <a:t>by</a:t>
            </a:r>
            <a:r>
              <a:rPr lang="en-US" sz="1600" b="1" baseline="0"/>
              <a:t> Quantity</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w="19050">
            <a:solidFill>
              <a:schemeClr val="lt1"/>
            </a:solidFill>
          </a:ln>
          <a:effectLst/>
        </c:spPr>
      </c:pivotFmt>
      <c:pivotFmt>
        <c:idx val="12"/>
        <c:spPr>
          <a:solidFill>
            <a:schemeClr val="bg1">
              <a:lumMod val="65000"/>
            </a:schemeClr>
          </a:solidFill>
          <a:ln w="19050">
            <a:solidFill>
              <a:schemeClr val="lt1"/>
            </a:solidFill>
          </a:ln>
          <a:effectLst/>
        </c:spPr>
      </c:pivotFmt>
    </c:pivotFmts>
    <c:plotArea>
      <c:layout/>
      <c:doughnutChart>
        <c:varyColors val="1"/>
        <c:ser>
          <c:idx val="0"/>
          <c:order val="0"/>
          <c:tx>
            <c:strRef>
              <c:f>Pivot!$C$75</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3B76-4DC8-A0FB-9667F7E35858}"/>
              </c:ext>
            </c:extLst>
          </c:dPt>
          <c:dPt>
            <c:idx val="1"/>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3-3B76-4DC8-A0FB-9667F7E35858}"/>
              </c:ext>
            </c:extLst>
          </c:dPt>
          <c:cat>
            <c:strRef>
              <c:f>Pivot!$B$76:$B$78</c:f>
              <c:strCache>
                <c:ptCount val="2"/>
                <c:pt idx="0">
                  <c:v>No</c:v>
                </c:pt>
                <c:pt idx="1">
                  <c:v>Yes</c:v>
                </c:pt>
              </c:strCache>
            </c:strRef>
          </c:cat>
          <c:val>
            <c:numRef>
              <c:f>Pivot!$C$76:$C$78</c:f>
              <c:numCache>
                <c:formatCode>0.00%</c:formatCode>
                <c:ptCount val="2"/>
                <c:pt idx="0">
                  <c:v>0.91938422539674158</c:v>
                </c:pt>
                <c:pt idx="1">
                  <c:v>8.061577460325843E-2</c:v>
                </c:pt>
              </c:numCache>
            </c:numRef>
          </c:val>
          <c:extLst>
            <c:ext xmlns:c16="http://schemas.microsoft.com/office/drawing/2014/chart" uri="{C3380CC4-5D6E-409C-BE32-E72D297353CC}">
              <c16:uniqueId val="{00000004-3B76-4DC8-A0FB-9667F7E35858}"/>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[week1 US Superstore.xlsm]Pivot!%retsale</c:name>
    <c:fmtId val="3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%Returns</a:t>
            </a:r>
            <a:r>
              <a:rPr lang="en-IN" sz="1600" b="1" baseline="0"/>
              <a:t> by Sales</a:t>
            </a:r>
            <a:endParaRPr lang="en-IN"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ysClr val="window" lastClr="FFFFFF">
              <a:lumMod val="65000"/>
            </a:sysClr>
          </a:solidFill>
          <a:ln w="19050">
            <a:solidFill>
              <a:schemeClr val="lt1"/>
            </a:solidFill>
          </a:ln>
          <a:effectLst/>
        </c:spPr>
      </c:pivotFmt>
    </c:pivotFmts>
    <c:plotArea>
      <c:layout/>
      <c:doughnutChart>
        <c:varyColors val="1"/>
        <c:ser>
          <c:idx val="0"/>
          <c:order val="0"/>
          <c:tx>
            <c:strRef>
              <c:f>Pivot!$C$81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27-4DC2-A405-3B6ABED38D8C}"/>
              </c:ext>
            </c:extLst>
          </c:dPt>
          <c:dPt>
            <c:idx val="1"/>
            <c:bubble3D val="0"/>
            <c:spPr>
              <a:solidFill>
                <a:sysClr val="window" lastClr="FFFFFF">
                  <a:lumMod val="65000"/>
                </a:sysClr>
              </a:solidFill>
              <a:ln w="19050">
                <a:solidFill>
                  <a:schemeClr val="lt1"/>
                </a:solidFill>
              </a:ln>
              <a:effectLst/>
            </c:spPr>
            <c:extLst>
              <c:ext xmlns:c16="http://schemas.microsoft.com/office/drawing/2014/chart" uri="{C3380CC4-5D6E-409C-BE32-E72D297353CC}">
                <c16:uniqueId val="{00000003-4C27-4DC2-A405-3B6ABED38D8C}"/>
              </c:ext>
            </c:extLst>
          </c:dPt>
          <c:cat>
            <c:strRef>
              <c:f>Pivot!$B$82:$B$84</c:f>
              <c:strCache>
                <c:ptCount val="2"/>
                <c:pt idx="0">
                  <c:v>No</c:v>
                </c:pt>
                <c:pt idx="1">
                  <c:v>Yes</c:v>
                </c:pt>
              </c:strCache>
            </c:strRef>
          </c:cat>
          <c:val>
            <c:numRef>
              <c:f>Pivot!$C$82:$C$84</c:f>
              <c:numCache>
                <c:formatCode>0.00%</c:formatCode>
                <c:ptCount val="2"/>
                <c:pt idx="0">
                  <c:v>0.9214152097038274</c:v>
                </c:pt>
                <c:pt idx="1">
                  <c:v>7.858479029617256E-2</c:v>
                </c:pt>
              </c:numCache>
            </c:numRef>
          </c:val>
          <c:extLst>
            <c:ext xmlns:c16="http://schemas.microsoft.com/office/drawing/2014/chart" uri="{C3380CC4-5D6E-409C-BE32-E72D297353CC}">
              <c16:uniqueId val="{00000004-4C27-4DC2-A405-3B6ABED38D8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Superstore.xlsm]Pivot!subquan</c:name>
    <c:fmtId val="30"/>
  </c:pivotSource>
  <c:chart>
    <c:title>
      <c:tx>
        <c:rich>
          <a:bodyPr rot="0" spcFirstLastPara="1" vertOverflow="ellipsis" vert="horz" wrap="square" anchor="ctr" anchorCtr="1"/>
          <a:lstStyle/>
          <a:p>
            <a:pPr>
              <a:defRPr sz="1500" b="1" i="0" u="none" strike="noStrike" kern="1200" spc="0" baseline="0">
                <a:solidFill>
                  <a:schemeClr val="tx1">
                    <a:lumMod val="65000"/>
                    <a:lumOff val="35000"/>
                  </a:schemeClr>
                </a:solidFill>
                <a:latin typeface="+mn-lt"/>
                <a:ea typeface="+mn-ea"/>
                <a:cs typeface="+mn-cs"/>
              </a:defRPr>
            </a:pPr>
            <a:r>
              <a:rPr lang="en-US" sz="1500" b="1"/>
              <a:t>Top 10</a:t>
            </a:r>
            <a:r>
              <a:rPr lang="en-US" sz="1500" b="1" baseline="0"/>
              <a:t> Products Returns by Sales</a:t>
            </a:r>
            <a:endParaRPr lang="en-US" sz="1500" b="1"/>
          </a:p>
        </c:rich>
      </c:tx>
      <c:overlay val="0"/>
      <c:spPr>
        <a:noFill/>
        <a:ln>
          <a:noFill/>
        </a:ln>
        <a:effectLst/>
      </c:spPr>
      <c:txPr>
        <a:bodyPr rot="0" spcFirstLastPara="1" vertOverflow="ellipsis" vert="horz" wrap="square" anchor="ctr" anchorCtr="1"/>
        <a:lstStyle/>
        <a:p>
          <a:pPr>
            <a:defRPr sz="15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Pivot!$R$77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Pivot!$Q$78:$Q$88</c:f>
              <c:strCache>
                <c:ptCount val="10"/>
                <c:pt idx="0">
                  <c:v>Furnishings</c:v>
                </c:pt>
                <c:pt idx="1">
                  <c:v>Binders</c:v>
                </c:pt>
                <c:pt idx="2">
                  <c:v>Appliances</c:v>
                </c:pt>
                <c:pt idx="3">
                  <c:v>Accessories</c:v>
                </c:pt>
                <c:pt idx="4">
                  <c:v>Machines</c:v>
                </c:pt>
                <c:pt idx="5">
                  <c:v>Storage</c:v>
                </c:pt>
                <c:pt idx="6">
                  <c:v>Tables</c:v>
                </c:pt>
                <c:pt idx="7">
                  <c:v>Copiers</c:v>
                </c:pt>
                <c:pt idx="8">
                  <c:v>Chairs</c:v>
                </c:pt>
                <c:pt idx="9">
                  <c:v>Phones</c:v>
                </c:pt>
              </c:strCache>
            </c:strRef>
          </c:cat>
          <c:val>
            <c:numRef>
              <c:f>Pivot!$R$78:$R$88</c:f>
              <c:numCache>
                <c:formatCode>General</c:formatCode>
                <c:ptCount val="10"/>
                <c:pt idx="0">
                  <c:v>9577</c:v>
                </c:pt>
                <c:pt idx="1">
                  <c:v>9986</c:v>
                </c:pt>
                <c:pt idx="2">
                  <c:v>10131</c:v>
                </c:pt>
                <c:pt idx="3">
                  <c:v>12720</c:v>
                </c:pt>
                <c:pt idx="4">
                  <c:v>13159</c:v>
                </c:pt>
                <c:pt idx="5">
                  <c:v>14682</c:v>
                </c:pt>
                <c:pt idx="6">
                  <c:v>17042</c:v>
                </c:pt>
                <c:pt idx="7">
                  <c:v>19200</c:v>
                </c:pt>
                <c:pt idx="8">
                  <c:v>25153</c:v>
                </c:pt>
                <c:pt idx="9">
                  <c:v>27640</c:v>
                </c:pt>
              </c:numCache>
            </c:numRef>
          </c:val>
          <c:extLst>
            <c:ext xmlns:c16="http://schemas.microsoft.com/office/drawing/2014/chart" uri="{C3380CC4-5D6E-409C-BE32-E72D297353CC}">
              <c16:uniqueId val="{00000000-5672-4B18-AD2D-5DF75B3096D3}"/>
            </c:ext>
          </c:extLst>
        </c:ser>
        <c:dLbls>
          <c:dLblPos val="outEnd"/>
          <c:showLegendKey val="0"/>
          <c:showVal val="1"/>
          <c:showCatName val="0"/>
          <c:showSerName val="0"/>
          <c:showPercent val="0"/>
          <c:showBubbleSize val="0"/>
        </c:dLbls>
        <c:gapWidth val="182"/>
        <c:axId val="532858272"/>
        <c:axId val="532852040"/>
      </c:barChart>
      <c:catAx>
        <c:axId val="532858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852040"/>
        <c:crosses val="autoZero"/>
        <c:auto val="1"/>
        <c:lblAlgn val="ctr"/>
        <c:lblOffset val="100"/>
        <c:noMultiLvlLbl val="0"/>
      </c:catAx>
      <c:valAx>
        <c:axId val="532852040"/>
        <c:scaling>
          <c:orientation val="minMax"/>
        </c:scaling>
        <c:delete val="1"/>
        <c:axPos val="b"/>
        <c:numFmt formatCode="General" sourceLinked="1"/>
        <c:majorTickMark val="none"/>
        <c:minorTickMark val="none"/>
        <c:tickLblPos val="nextTo"/>
        <c:crossAx val="532858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Superstore.xlsm]Pivot!subsale</c:name>
    <c:fmtId val="3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Top 10 Product Returns</a:t>
            </a:r>
            <a:r>
              <a:rPr lang="en-US" sz="1600" b="1" baseline="0"/>
              <a:t> by Quantity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Pivot!$O$77</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Pivot!$N$78:$N$88</c:f>
              <c:strCache>
                <c:ptCount val="10"/>
                <c:pt idx="0">
                  <c:v>Tables</c:v>
                </c:pt>
                <c:pt idx="1">
                  <c:v>Art</c:v>
                </c:pt>
                <c:pt idx="2">
                  <c:v>Chairs</c:v>
                </c:pt>
                <c:pt idx="3">
                  <c:v>Appliances</c:v>
                </c:pt>
                <c:pt idx="4">
                  <c:v>Storage</c:v>
                </c:pt>
                <c:pt idx="5">
                  <c:v>Accessories</c:v>
                </c:pt>
                <c:pt idx="6">
                  <c:v>Phones</c:v>
                </c:pt>
                <c:pt idx="7">
                  <c:v>Furnishings</c:v>
                </c:pt>
                <c:pt idx="8">
                  <c:v>Paper</c:v>
                </c:pt>
                <c:pt idx="9">
                  <c:v>Binders</c:v>
                </c:pt>
              </c:strCache>
            </c:strRef>
          </c:cat>
          <c:val>
            <c:numRef>
              <c:f>Pivot!$O$78:$O$88</c:f>
              <c:numCache>
                <c:formatCode>General</c:formatCode>
                <c:ptCount val="10"/>
                <c:pt idx="0">
                  <c:v>134</c:v>
                </c:pt>
                <c:pt idx="1">
                  <c:v>166</c:v>
                </c:pt>
                <c:pt idx="2">
                  <c:v>177</c:v>
                </c:pt>
                <c:pt idx="3">
                  <c:v>180</c:v>
                </c:pt>
                <c:pt idx="4">
                  <c:v>211</c:v>
                </c:pt>
                <c:pt idx="5">
                  <c:v>221</c:v>
                </c:pt>
                <c:pt idx="6">
                  <c:v>263</c:v>
                </c:pt>
                <c:pt idx="7">
                  <c:v>277</c:v>
                </c:pt>
                <c:pt idx="8">
                  <c:v>453</c:v>
                </c:pt>
                <c:pt idx="9">
                  <c:v>558</c:v>
                </c:pt>
              </c:numCache>
            </c:numRef>
          </c:val>
          <c:extLst>
            <c:ext xmlns:c16="http://schemas.microsoft.com/office/drawing/2014/chart" uri="{C3380CC4-5D6E-409C-BE32-E72D297353CC}">
              <c16:uniqueId val="{00000000-0289-4774-8502-1C8397841A23}"/>
            </c:ext>
          </c:extLst>
        </c:ser>
        <c:dLbls>
          <c:dLblPos val="outEnd"/>
          <c:showLegendKey val="0"/>
          <c:showVal val="1"/>
          <c:showCatName val="0"/>
          <c:showSerName val="0"/>
          <c:showPercent val="0"/>
          <c:showBubbleSize val="0"/>
        </c:dLbls>
        <c:gapWidth val="182"/>
        <c:axId val="515572496"/>
        <c:axId val="515564952"/>
      </c:barChart>
      <c:catAx>
        <c:axId val="515572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564952"/>
        <c:crosses val="autoZero"/>
        <c:auto val="1"/>
        <c:lblAlgn val="ctr"/>
        <c:lblOffset val="100"/>
        <c:noMultiLvlLbl val="0"/>
      </c:catAx>
      <c:valAx>
        <c:axId val="515564952"/>
        <c:scaling>
          <c:orientation val="minMax"/>
        </c:scaling>
        <c:delete val="1"/>
        <c:axPos val="b"/>
        <c:numFmt formatCode="General" sourceLinked="1"/>
        <c:majorTickMark val="none"/>
        <c:minorTickMark val="none"/>
        <c:tickLblPos val="nextTo"/>
        <c:crossAx val="515572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Superstore.xlsm]Pivot!regquant</c:name>
    <c:fmtId val="4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Returns Quantity</a:t>
            </a:r>
            <a:r>
              <a:rPr lang="en-US" sz="1600" b="1" baseline="0"/>
              <a:t> by Region</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888888888888888E-2"/>
          <c:y val="0.13004629629629633"/>
          <c:w val="0.93888888888888888"/>
          <c:h val="0.72088764946048411"/>
        </c:manualLayout>
      </c:layout>
      <c:barChart>
        <c:barDir val="col"/>
        <c:grouping val="clustered"/>
        <c:varyColors val="0"/>
        <c:ser>
          <c:idx val="0"/>
          <c:order val="0"/>
          <c:tx>
            <c:strRef>
              <c:f>Pivot!$X$77</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Pivot!$W$78:$W$82</c:f>
              <c:strCache>
                <c:ptCount val="4"/>
                <c:pt idx="0">
                  <c:v>West</c:v>
                </c:pt>
                <c:pt idx="1">
                  <c:v>East</c:v>
                </c:pt>
                <c:pt idx="2">
                  <c:v>Central</c:v>
                </c:pt>
                <c:pt idx="3">
                  <c:v>South</c:v>
                </c:pt>
              </c:strCache>
            </c:strRef>
          </c:cat>
          <c:val>
            <c:numRef>
              <c:f>Pivot!$X$78:$X$82</c:f>
              <c:numCache>
                <c:formatCode>General</c:formatCode>
                <c:ptCount val="4"/>
                <c:pt idx="0">
                  <c:v>1898</c:v>
                </c:pt>
                <c:pt idx="1">
                  <c:v>543</c:v>
                </c:pt>
                <c:pt idx="2">
                  <c:v>350</c:v>
                </c:pt>
                <c:pt idx="3">
                  <c:v>262</c:v>
                </c:pt>
              </c:numCache>
            </c:numRef>
          </c:val>
          <c:extLst>
            <c:ext xmlns:c16="http://schemas.microsoft.com/office/drawing/2014/chart" uri="{C3380CC4-5D6E-409C-BE32-E72D297353CC}">
              <c16:uniqueId val="{00000000-10F8-40F7-85E7-E4BE1EB512C0}"/>
            </c:ext>
          </c:extLst>
        </c:ser>
        <c:dLbls>
          <c:showLegendKey val="0"/>
          <c:showVal val="0"/>
          <c:showCatName val="0"/>
          <c:showSerName val="0"/>
          <c:showPercent val="0"/>
          <c:showBubbleSize val="0"/>
        </c:dLbls>
        <c:gapWidth val="219"/>
        <c:overlap val="-27"/>
        <c:axId val="515465968"/>
        <c:axId val="515472528"/>
      </c:barChart>
      <c:catAx>
        <c:axId val="51546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2528"/>
        <c:crosses val="autoZero"/>
        <c:auto val="1"/>
        <c:lblAlgn val="ctr"/>
        <c:lblOffset val="100"/>
        <c:noMultiLvlLbl val="0"/>
      </c:catAx>
      <c:valAx>
        <c:axId val="515472528"/>
        <c:scaling>
          <c:orientation val="minMax"/>
        </c:scaling>
        <c:delete val="1"/>
        <c:axPos val="l"/>
        <c:numFmt formatCode="General" sourceLinked="1"/>
        <c:majorTickMark val="none"/>
        <c:minorTickMark val="none"/>
        <c:tickLblPos val="nextTo"/>
        <c:crossAx val="51546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Superstore.xlsm]Pivot!regsale</c:name>
    <c:fmtId val="36"/>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Returns Sales by Region</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Pivot!$U$77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Pivot!$T$78:$T$82</c:f>
              <c:strCache>
                <c:ptCount val="4"/>
                <c:pt idx="0">
                  <c:v>West</c:v>
                </c:pt>
                <c:pt idx="1">
                  <c:v>East</c:v>
                </c:pt>
                <c:pt idx="2">
                  <c:v>South</c:v>
                </c:pt>
                <c:pt idx="3">
                  <c:v>Central</c:v>
                </c:pt>
              </c:strCache>
            </c:strRef>
          </c:cat>
          <c:val>
            <c:numRef>
              <c:f>Pivot!$U$78:$U$82</c:f>
              <c:numCache>
                <c:formatCode>General</c:formatCode>
                <c:ptCount val="4"/>
                <c:pt idx="0">
                  <c:v>107491</c:v>
                </c:pt>
                <c:pt idx="1">
                  <c:v>41708</c:v>
                </c:pt>
                <c:pt idx="2">
                  <c:v>17311</c:v>
                </c:pt>
                <c:pt idx="3">
                  <c:v>14005</c:v>
                </c:pt>
              </c:numCache>
            </c:numRef>
          </c:val>
          <c:extLst>
            <c:ext xmlns:c16="http://schemas.microsoft.com/office/drawing/2014/chart" uri="{C3380CC4-5D6E-409C-BE32-E72D297353CC}">
              <c16:uniqueId val="{00000000-980E-48D3-816F-0DA8DF75F8F7}"/>
            </c:ext>
          </c:extLst>
        </c:ser>
        <c:dLbls>
          <c:dLblPos val="outEnd"/>
          <c:showLegendKey val="0"/>
          <c:showVal val="1"/>
          <c:showCatName val="0"/>
          <c:showSerName val="0"/>
          <c:showPercent val="0"/>
          <c:showBubbleSize val="0"/>
        </c:dLbls>
        <c:gapWidth val="219"/>
        <c:overlap val="-27"/>
        <c:axId val="515493192"/>
        <c:axId val="515494176"/>
      </c:barChart>
      <c:catAx>
        <c:axId val="515493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94176"/>
        <c:crosses val="autoZero"/>
        <c:auto val="1"/>
        <c:lblAlgn val="ctr"/>
        <c:lblOffset val="100"/>
        <c:noMultiLvlLbl val="0"/>
      </c:catAx>
      <c:valAx>
        <c:axId val="515494176"/>
        <c:scaling>
          <c:orientation val="minMax"/>
        </c:scaling>
        <c:delete val="1"/>
        <c:axPos val="l"/>
        <c:numFmt formatCode="General" sourceLinked="1"/>
        <c:majorTickMark val="out"/>
        <c:minorTickMark val="none"/>
        <c:tickLblPos val="nextTo"/>
        <c:crossAx val="515493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Superstore.xlsm]Pivot!statquant</c:name>
    <c:fmtId val="5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Top 10 States</a:t>
            </a:r>
            <a:r>
              <a:rPr lang="en-US" sz="1600" b="1" baseline="0"/>
              <a:t> by Return Quantity</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Pivot!$L$101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Pivot!$K$102:$K$112</c:f>
              <c:strCache>
                <c:ptCount val="10"/>
                <c:pt idx="0">
                  <c:v>Oregon</c:v>
                </c:pt>
                <c:pt idx="1">
                  <c:v>Illinois</c:v>
                </c:pt>
                <c:pt idx="2">
                  <c:v>Colorado</c:v>
                </c:pt>
                <c:pt idx="3">
                  <c:v>Tennessee</c:v>
                </c:pt>
                <c:pt idx="4">
                  <c:v>Arizona</c:v>
                </c:pt>
                <c:pt idx="5">
                  <c:v>Ohio</c:v>
                </c:pt>
                <c:pt idx="6">
                  <c:v>Texas</c:v>
                </c:pt>
                <c:pt idx="7">
                  <c:v>Washington</c:v>
                </c:pt>
                <c:pt idx="8">
                  <c:v>New York</c:v>
                </c:pt>
                <c:pt idx="9">
                  <c:v>California</c:v>
                </c:pt>
              </c:strCache>
            </c:strRef>
          </c:cat>
          <c:val>
            <c:numRef>
              <c:f>Pivot!$L$102:$L$112</c:f>
              <c:numCache>
                <c:formatCode>General</c:formatCode>
                <c:ptCount val="10"/>
                <c:pt idx="0">
                  <c:v>73</c:v>
                </c:pt>
                <c:pt idx="1">
                  <c:v>74</c:v>
                </c:pt>
                <c:pt idx="2">
                  <c:v>80</c:v>
                </c:pt>
                <c:pt idx="3">
                  <c:v>83</c:v>
                </c:pt>
                <c:pt idx="4">
                  <c:v>89</c:v>
                </c:pt>
                <c:pt idx="5">
                  <c:v>97</c:v>
                </c:pt>
                <c:pt idx="6">
                  <c:v>178</c:v>
                </c:pt>
                <c:pt idx="7">
                  <c:v>246</c:v>
                </c:pt>
                <c:pt idx="8">
                  <c:v>252</c:v>
                </c:pt>
                <c:pt idx="9">
                  <c:v>1330</c:v>
                </c:pt>
              </c:numCache>
            </c:numRef>
          </c:val>
          <c:extLst>
            <c:ext xmlns:c16="http://schemas.microsoft.com/office/drawing/2014/chart" uri="{C3380CC4-5D6E-409C-BE32-E72D297353CC}">
              <c16:uniqueId val="{00000000-850D-4632-B287-39F46A3D034F}"/>
            </c:ext>
          </c:extLst>
        </c:ser>
        <c:dLbls>
          <c:dLblPos val="outEnd"/>
          <c:showLegendKey val="0"/>
          <c:showVal val="1"/>
          <c:showCatName val="0"/>
          <c:showSerName val="0"/>
          <c:showPercent val="0"/>
          <c:showBubbleSize val="0"/>
        </c:dLbls>
        <c:gapWidth val="182"/>
        <c:axId val="695717216"/>
        <c:axId val="695723120"/>
      </c:barChart>
      <c:catAx>
        <c:axId val="695717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5723120"/>
        <c:crosses val="autoZero"/>
        <c:auto val="1"/>
        <c:lblAlgn val="ctr"/>
        <c:lblOffset val="100"/>
        <c:noMultiLvlLbl val="0"/>
      </c:catAx>
      <c:valAx>
        <c:axId val="695723120"/>
        <c:scaling>
          <c:orientation val="minMax"/>
        </c:scaling>
        <c:delete val="1"/>
        <c:axPos val="b"/>
        <c:numFmt formatCode="General" sourceLinked="1"/>
        <c:majorTickMark val="none"/>
        <c:minorTickMark val="none"/>
        <c:tickLblPos val="nextTo"/>
        <c:crossAx val="69571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Superstore.xlsm]Pivot!statsale</c:name>
    <c:fmtId val="46"/>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Top 10 </a:t>
            </a:r>
            <a:r>
              <a:rPr lang="en-IN" sz="1600" b="1" i="0" u="none" strike="noStrike" baseline="0">
                <a:effectLst/>
              </a:rPr>
              <a:t>States by Return Sales</a:t>
            </a:r>
            <a:endParaRPr lang="en-IN"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Pivot!$I$101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Pivot!$H$102:$H$112</c:f>
              <c:strCache>
                <c:ptCount val="10"/>
                <c:pt idx="0">
                  <c:v>Pennsylvania</c:v>
                </c:pt>
                <c:pt idx="1">
                  <c:v>Massachusetts</c:v>
                </c:pt>
                <c:pt idx="2">
                  <c:v>Tennessee</c:v>
                </c:pt>
                <c:pt idx="3">
                  <c:v>Colorado</c:v>
                </c:pt>
                <c:pt idx="4">
                  <c:v>Arizona</c:v>
                </c:pt>
                <c:pt idx="5">
                  <c:v>Ohio</c:v>
                </c:pt>
                <c:pt idx="6">
                  <c:v>Texas</c:v>
                </c:pt>
                <c:pt idx="7">
                  <c:v>New York</c:v>
                </c:pt>
                <c:pt idx="8">
                  <c:v>Washington</c:v>
                </c:pt>
                <c:pt idx="9">
                  <c:v>California</c:v>
                </c:pt>
              </c:strCache>
            </c:strRef>
          </c:cat>
          <c:val>
            <c:numRef>
              <c:f>Pivot!$I$102:$I$112</c:f>
              <c:numCache>
                <c:formatCode>General</c:formatCode>
                <c:ptCount val="10"/>
                <c:pt idx="0">
                  <c:v>3762</c:v>
                </c:pt>
                <c:pt idx="1">
                  <c:v>4177</c:v>
                </c:pt>
                <c:pt idx="2">
                  <c:v>4302</c:v>
                </c:pt>
                <c:pt idx="3">
                  <c:v>5435</c:v>
                </c:pt>
                <c:pt idx="4">
                  <c:v>6017</c:v>
                </c:pt>
                <c:pt idx="5">
                  <c:v>6678</c:v>
                </c:pt>
                <c:pt idx="6">
                  <c:v>9197</c:v>
                </c:pt>
                <c:pt idx="7">
                  <c:v>22392</c:v>
                </c:pt>
                <c:pt idx="8">
                  <c:v>25068</c:v>
                </c:pt>
                <c:pt idx="9">
                  <c:v>64920</c:v>
                </c:pt>
              </c:numCache>
            </c:numRef>
          </c:val>
          <c:extLst>
            <c:ext xmlns:c16="http://schemas.microsoft.com/office/drawing/2014/chart" uri="{C3380CC4-5D6E-409C-BE32-E72D297353CC}">
              <c16:uniqueId val="{00000000-2D06-4ACD-A8C8-09A799C160AD}"/>
            </c:ext>
          </c:extLst>
        </c:ser>
        <c:dLbls>
          <c:dLblPos val="outEnd"/>
          <c:showLegendKey val="0"/>
          <c:showVal val="1"/>
          <c:showCatName val="0"/>
          <c:showSerName val="0"/>
          <c:showPercent val="0"/>
          <c:showBubbleSize val="0"/>
        </c:dLbls>
        <c:gapWidth val="182"/>
        <c:axId val="515565608"/>
        <c:axId val="515570856"/>
      </c:barChart>
      <c:catAx>
        <c:axId val="515565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570856"/>
        <c:crosses val="autoZero"/>
        <c:auto val="1"/>
        <c:lblAlgn val="ctr"/>
        <c:lblOffset val="100"/>
        <c:noMultiLvlLbl val="0"/>
      </c:catAx>
      <c:valAx>
        <c:axId val="515570856"/>
        <c:scaling>
          <c:orientation val="minMax"/>
        </c:scaling>
        <c:delete val="1"/>
        <c:axPos val="b"/>
        <c:numFmt formatCode="General" sourceLinked="1"/>
        <c:majorTickMark val="none"/>
        <c:minorTickMark val="none"/>
        <c:tickLblPos val="nextTo"/>
        <c:crossAx val="515565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Superstore.xlsm]Pivot!CustQuant</c:name>
    <c:fmtId val="59"/>
  </c:pivotSource>
  <c:chart>
    <c:title>
      <c:tx>
        <c:rich>
          <a:bodyPr rot="0" spcFirstLastPara="1" vertOverflow="ellipsis" vert="horz" wrap="square" anchor="ctr" anchorCtr="1"/>
          <a:lstStyle/>
          <a:p>
            <a:pPr>
              <a:defRPr sz="1500" b="1" i="0" u="none" strike="noStrike" kern="1200" spc="0" baseline="0">
                <a:solidFill>
                  <a:schemeClr val="tx1">
                    <a:lumMod val="65000"/>
                    <a:lumOff val="35000"/>
                  </a:schemeClr>
                </a:solidFill>
                <a:latin typeface="+mn-lt"/>
                <a:ea typeface="+mn-ea"/>
                <a:cs typeface="+mn-cs"/>
              </a:defRPr>
            </a:pPr>
            <a:r>
              <a:rPr lang="en-US" sz="1500" b="1"/>
              <a:t>Top</a:t>
            </a:r>
            <a:r>
              <a:rPr lang="en-US" sz="1500" b="1" baseline="0"/>
              <a:t> 10 Customers by Return Quantity</a:t>
            </a:r>
            <a:endParaRPr lang="en-US" sz="1500" b="1"/>
          </a:p>
        </c:rich>
      </c:tx>
      <c:overlay val="0"/>
      <c:spPr>
        <a:noFill/>
        <a:ln>
          <a:noFill/>
        </a:ln>
        <a:effectLst/>
      </c:spPr>
      <c:txPr>
        <a:bodyPr rot="0" spcFirstLastPara="1" vertOverflow="ellipsis" vert="horz" wrap="square" anchor="ctr" anchorCtr="1"/>
        <a:lstStyle/>
        <a:p>
          <a:pPr>
            <a:defRPr sz="15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Pivot!$X$101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Pivot!$W$102:$W$112</c:f>
              <c:strCache>
                <c:ptCount val="10"/>
                <c:pt idx="0">
                  <c:v>Darrin Martin</c:v>
                </c:pt>
                <c:pt idx="1">
                  <c:v>Brosina Hoffman</c:v>
                </c:pt>
                <c:pt idx="2">
                  <c:v>Dan Reichenbach</c:v>
                </c:pt>
                <c:pt idx="3">
                  <c:v>Joe Elijah</c:v>
                </c:pt>
                <c:pt idx="4">
                  <c:v>Clay Ludtke</c:v>
                </c:pt>
                <c:pt idx="5">
                  <c:v>Lena Creighton</c:v>
                </c:pt>
                <c:pt idx="6">
                  <c:v>William Brown</c:v>
                </c:pt>
                <c:pt idx="7">
                  <c:v>Ted Butterfield</c:v>
                </c:pt>
                <c:pt idx="8">
                  <c:v>Seth Vernon</c:v>
                </c:pt>
                <c:pt idx="9">
                  <c:v>Anthony Johnson</c:v>
                </c:pt>
              </c:strCache>
            </c:strRef>
          </c:cat>
          <c:val>
            <c:numRef>
              <c:f>Pivot!$X$102:$X$112</c:f>
              <c:numCache>
                <c:formatCode>General</c:formatCode>
                <c:ptCount val="10"/>
                <c:pt idx="0">
                  <c:v>35</c:v>
                </c:pt>
                <c:pt idx="1">
                  <c:v>37</c:v>
                </c:pt>
                <c:pt idx="2">
                  <c:v>37</c:v>
                </c:pt>
                <c:pt idx="3">
                  <c:v>39</c:v>
                </c:pt>
                <c:pt idx="4">
                  <c:v>41</c:v>
                </c:pt>
                <c:pt idx="5">
                  <c:v>43</c:v>
                </c:pt>
                <c:pt idx="6">
                  <c:v>43</c:v>
                </c:pt>
                <c:pt idx="7">
                  <c:v>50</c:v>
                </c:pt>
                <c:pt idx="8">
                  <c:v>52</c:v>
                </c:pt>
                <c:pt idx="9">
                  <c:v>53</c:v>
                </c:pt>
              </c:numCache>
            </c:numRef>
          </c:val>
          <c:extLst>
            <c:ext xmlns:c16="http://schemas.microsoft.com/office/drawing/2014/chart" uri="{C3380CC4-5D6E-409C-BE32-E72D297353CC}">
              <c16:uniqueId val="{00000000-4687-4BD7-A0A4-1126C31386D4}"/>
            </c:ext>
          </c:extLst>
        </c:ser>
        <c:dLbls>
          <c:dLblPos val="outEnd"/>
          <c:showLegendKey val="0"/>
          <c:showVal val="1"/>
          <c:showCatName val="0"/>
          <c:showSerName val="0"/>
          <c:showPercent val="0"/>
          <c:showBubbleSize val="0"/>
        </c:dLbls>
        <c:gapWidth val="182"/>
        <c:axId val="532840888"/>
        <c:axId val="532850728"/>
      </c:barChart>
      <c:catAx>
        <c:axId val="532840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850728"/>
        <c:crosses val="autoZero"/>
        <c:auto val="1"/>
        <c:lblAlgn val="ctr"/>
        <c:lblOffset val="100"/>
        <c:noMultiLvlLbl val="0"/>
      </c:catAx>
      <c:valAx>
        <c:axId val="532850728"/>
        <c:scaling>
          <c:orientation val="minMax"/>
        </c:scaling>
        <c:delete val="1"/>
        <c:axPos val="b"/>
        <c:numFmt formatCode="General" sourceLinked="1"/>
        <c:majorTickMark val="none"/>
        <c:minorTickMark val="none"/>
        <c:tickLblPos val="nextTo"/>
        <c:crossAx val="532840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Superstore.xlsm]Pivot!CustSales</c:name>
    <c:fmtId val="5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Top 10 Customers</a:t>
            </a:r>
            <a:r>
              <a:rPr lang="en-US" sz="1600" b="1" baseline="0"/>
              <a:t> by Return Sales </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Pivot!$U$101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Pivot!$T$102:$T$112</c:f>
              <c:strCache>
                <c:ptCount val="10"/>
                <c:pt idx="0">
                  <c:v>Joel Eaton</c:v>
                </c:pt>
                <c:pt idx="1">
                  <c:v>Thomas Seio</c:v>
                </c:pt>
                <c:pt idx="2">
                  <c:v>Dan Reichenbach</c:v>
                </c:pt>
                <c:pt idx="3">
                  <c:v>Rick Wilson</c:v>
                </c:pt>
                <c:pt idx="4">
                  <c:v>Natalie Webber</c:v>
                </c:pt>
                <c:pt idx="5">
                  <c:v>Darrin Martin</c:v>
                </c:pt>
                <c:pt idx="6">
                  <c:v>Joe Elijah</c:v>
                </c:pt>
                <c:pt idx="7">
                  <c:v>Clay Ludtke</c:v>
                </c:pt>
                <c:pt idx="8">
                  <c:v>Seth Vernon</c:v>
                </c:pt>
                <c:pt idx="9">
                  <c:v>Raymond Buch</c:v>
                </c:pt>
              </c:strCache>
            </c:strRef>
          </c:cat>
          <c:val>
            <c:numRef>
              <c:f>Pivot!$U$102:$U$112</c:f>
              <c:numCache>
                <c:formatCode>General</c:formatCode>
                <c:ptCount val="10"/>
                <c:pt idx="0">
                  <c:v>2717</c:v>
                </c:pt>
                <c:pt idx="1">
                  <c:v>2943</c:v>
                </c:pt>
                <c:pt idx="2">
                  <c:v>3254</c:v>
                </c:pt>
                <c:pt idx="3">
                  <c:v>3398</c:v>
                </c:pt>
                <c:pt idx="4">
                  <c:v>3568</c:v>
                </c:pt>
                <c:pt idx="5">
                  <c:v>4283</c:v>
                </c:pt>
                <c:pt idx="6">
                  <c:v>4299</c:v>
                </c:pt>
                <c:pt idx="7">
                  <c:v>4410</c:v>
                </c:pt>
                <c:pt idx="8">
                  <c:v>7361</c:v>
                </c:pt>
                <c:pt idx="9">
                  <c:v>14052</c:v>
                </c:pt>
              </c:numCache>
            </c:numRef>
          </c:val>
          <c:extLst>
            <c:ext xmlns:c16="http://schemas.microsoft.com/office/drawing/2014/chart" uri="{C3380CC4-5D6E-409C-BE32-E72D297353CC}">
              <c16:uniqueId val="{00000000-8769-44C7-89F8-CF44A2FE57BD}"/>
            </c:ext>
          </c:extLst>
        </c:ser>
        <c:dLbls>
          <c:dLblPos val="outEnd"/>
          <c:showLegendKey val="0"/>
          <c:showVal val="1"/>
          <c:showCatName val="0"/>
          <c:showSerName val="0"/>
          <c:showPercent val="0"/>
          <c:showBubbleSize val="0"/>
        </c:dLbls>
        <c:gapWidth val="182"/>
        <c:axId val="416376056"/>
        <c:axId val="416380976"/>
      </c:barChart>
      <c:catAx>
        <c:axId val="4163760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80976"/>
        <c:crosses val="autoZero"/>
        <c:auto val="1"/>
        <c:lblAlgn val="ctr"/>
        <c:lblOffset val="100"/>
        <c:noMultiLvlLbl val="0"/>
      </c:catAx>
      <c:valAx>
        <c:axId val="416380976"/>
        <c:scaling>
          <c:orientation val="minMax"/>
        </c:scaling>
        <c:delete val="1"/>
        <c:axPos val="b"/>
        <c:numFmt formatCode="General" sourceLinked="1"/>
        <c:majorTickMark val="none"/>
        <c:minorTickMark val="none"/>
        <c:tickLblPos val="nextTo"/>
        <c:crossAx val="416376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Superstore.xlsm]Pivot!catquant</c:name>
    <c:fmtId val="6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Return</a:t>
            </a:r>
            <a:r>
              <a:rPr lang="en-US" sz="1600" b="1" baseline="0"/>
              <a:t> Quantity by Category</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Pivot!$AD$101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Pivot!$AC$102:$AC$105</c:f>
              <c:strCache>
                <c:ptCount val="3"/>
                <c:pt idx="0">
                  <c:v>Office Supplies</c:v>
                </c:pt>
                <c:pt idx="1">
                  <c:v>Furniture</c:v>
                </c:pt>
                <c:pt idx="2">
                  <c:v>Technology</c:v>
                </c:pt>
              </c:strCache>
            </c:strRef>
          </c:cat>
          <c:val>
            <c:numRef>
              <c:f>Pivot!$AD$102:$AD$105</c:f>
              <c:numCache>
                <c:formatCode>General</c:formatCode>
                <c:ptCount val="3"/>
                <c:pt idx="0">
                  <c:v>1835</c:v>
                </c:pt>
                <c:pt idx="1">
                  <c:v>654</c:v>
                </c:pt>
                <c:pt idx="2">
                  <c:v>564</c:v>
                </c:pt>
              </c:numCache>
            </c:numRef>
          </c:val>
          <c:extLst>
            <c:ext xmlns:c16="http://schemas.microsoft.com/office/drawing/2014/chart" uri="{C3380CC4-5D6E-409C-BE32-E72D297353CC}">
              <c16:uniqueId val="{00000000-8421-4E79-89A9-25297DE98936}"/>
            </c:ext>
          </c:extLst>
        </c:ser>
        <c:dLbls>
          <c:dLblPos val="outEnd"/>
          <c:showLegendKey val="0"/>
          <c:showVal val="1"/>
          <c:showCatName val="0"/>
          <c:showSerName val="0"/>
          <c:showPercent val="0"/>
          <c:showBubbleSize val="0"/>
        </c:dLbls>
        <c:gapWidth val="219"/>
        <c:overlap val="-27"/>
        <c:axId val="645548400"/>
        <c:axId val="645545776"/>
      </c:barChart>
      <c:catAx>
        <c:axId val="64554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545776"/>
        <c:crosses val="autoZero"/>
        <c:auto val="1"/>
        <c:lblAlgn val="ctr"/>
        <c:lblOffset val="100"/>
        <c:noMultiLvlLbl val="0"/>
      </c:catAx>
      <c:valAx>
        <c:axId val="645545776"/>
        <c:scaling>
          <c:orientation val="minMax"/>
        </c:scaling>
        <c:delete val="1"/>
        <c:axPos val="l"/>
        <c:numFmt formatCode="General" sourceLinked="1"/>
        <c:majorTickMark val="none"/>
        <c:minorTickMark val="none"/>
        <c:tickLblPos val="nextTo"/>
        <c:crossAx val="645548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Superstore.xlsm]Pivot!catsale</c:name>
    <c:fmtId val="57"/>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Returns</a:t>
            </a:r>
            <a:r>
              <a:rPr lang="en-US" sz="1600" b="1" baseline="0"/>
              <a:t> Amount by Category</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Pivot!$AA$101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Pivot!$Z$102:$Z$105</c:f>
              <c:strCache>
                <c:ptCount val="3"/>
                <c:pt idx="0">
                  <c:v>Technology</c:v>
                </c:pt>
                <c:pt idx="1">
                  <c:v>Furniture</c:v>
                </c:pt>
                <c:pt idx="2">
                  <c:v>Office Supplies</c:v>
                </c:pt>
              </c:strCache>
            </c:strRef>
          </c:cat>
          <c:val>
            <c:numRef>
              <c:f>Pivot!$AA$102:$AA$105</c:f>
              <c:numCache>
                <c:formatCode>General</c:formatCode>
                <c:ptCount val="3"/>
                <c:pt idx="0">
                  <c:v>72719</c:v>
                </c:pt>
                <c:pt idx="1">
                  <c:v>59215</c:v>
                </c:pt>
                <c:pt idx="2">
                  <c:v>48581</c:v>
                </c:pt>
              </c:numCache>
            </c:numRef>
          </c:val>
          <c:extLst>
            <c:ext xmlns:c16="http://schemas.microsoft.com/office/drawing/2014/chart" uri="{C3380CC4-5D6E-409C-BE32-E72D297353CC}">
              <c16:uniqueId val="{00000000-C0EA-4C64-82CE-789848095A32}"/>
            </c:ext>
          </c:extLst>
        </c:ser>
        <c:dLbls>
          <c:dLblPos val="outEnd"/>
          <c:showLegendKey val="0"/>
          <c:showVal val="1"/>
          <c:showCatName val="0"/>
          <c:showSerName val="0"/>
          <c:showPercent val="0"/>
          <c:showBubbleSize val="0"/>
        </c:dLbls>
        <c:gapWidth val="219"/>
        <c:overlap val="-27"/>
        <c:axId val="532905504"/>
        <c:axId val="532903536"/>
      </c:barChart>
      <c:catAx>
        <c:axId val="53290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903536"/>
        <c:crosses val="autoZero"/>
        <c:auto val="1"/>
        <c:lblAlgn val="ctr"/>
        <c:lblOffset val="100"/>
        <c:noMultiLvlLbl val="0"/>
      </c:catAx>
      <c:valAx>
        <c:axId val="532903536"/>
        <c:scaling>
          <c:orientation val="minMax"/>
        </c:scaling>
        <c:delete val="1"/>
        <c:axPos val="l"/>
        <c:numFmt formatCode="General" sourceLinked="1"/>
        <c:majorTickMark val="none"/>
        <c:minorTickMark val="none"/>
        <c:tickLblPos val="nextTo"/>
        <c:crossAx val="532905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Superstore.xlsm]Pivot!cityquant</c:name>
    <c:fmtId val="58"/>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Top</a:t>
            </a:r>
            <a:r>
              <a:rPr lang="en-US" sz="1600" b="1" baseline="0"/>
              <a:t> 10 Cities by Return Quantity</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Pivot!$R$101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Pivot!$Q$102:$Q$112</c:f>
              <c:strCache>
                <c:ptCount val="10"/>
                <c:pt idx="0">
                  <c:v>Oakland</c:v>
                </c:pt>
                <c:pt idx="1">
                  <c:v>Brentwood</c:v>
                </c:pt>
                <c:pt idx="2">
                  <c:v>Jackson</c:v>
                </c:pt>
                <c:pt idx="3">
                  <c:v>Columbus</c:v>
                </c:pt>
                <c:pt idx="4">
                  <c:v>Phoenix</c:v>
                </c:pt>
                <c:pt idx="5">
                  <c:v>San Diego</c:v>
                </c:pt>
                <c:pt idx="6">
                  <c:v>New York City</c:v>
                </c:pt>
                <c:pt idx="7">
                  <c:v>Seattle</c:v>
                </c:pt>
                <c:pt idx="8">
                  <c:v>San Francisco</c:v>
                </c:pt>
                <c:pt idx="9">
                  <c:v>Los Angeles</c:v>
                </c:pt>
              </c:strCache>
            </c:strRef>
          </c:cat>
          <c:val>
            <c:numRef>
              <c:f>Pivot!$R$102:$R$112</c:f>
              <c:numCache>
                <c:formatCode>General</c:formatCode>
                <c:ptCount val="10"/>
                <c:pt idx="0">
                  <c:v>50</c:v>
                </c:pt>
                <c:pt idx="1">
                  <c:v>53</c:v>
                </c:pt>
                <c:pt idx="2">
                  <c:v>56</c:v>
                </c:pt>
                <c:pt idx="3">
                  <c:v>57</c:v>
                </c:pt>
                <c:pt idx="4">
                  <c:v>61</c:v>
                </c:pt>
                <c:pt idx="5">
                  <c:v>73</c:v>
                </c:pt>
                <c:pt idx="6">
                  <c:v>180</c:v>
                </c:pt>
                <c:pt idx="7">
                  <c:v>225</c:v>
                </c:pt>
                <c:pt idx="8">
                  <c:v>257</c:v>
                </c:pt>
                <c:pt idx="9">
                  <c:v>487</c:v>
                </c:pt>
              </c:numCache>
            </c:numRef>
          </c:val>
          <c:extLst>
            <c:ext xmlns:c16="http://schemas.microsoft.com/office/drawing/2014/chart" uri="{C3380CC4-5D6E-409C-BE32-E72D297353CC}">
              <c16:uniqueId val="{00000000-0B9B-4496-A7D7-16FD43A6C67B}"/>
            </c:ext>
          </c:extLst>
        </c:ser>
        <c:dLbls>
          <c:dLblPos val="outEnd"/>
          <c:showLegendKey val="0"/>
          <c:showVal val="1"/>
          <c:showCatName val="0"/>
          <c:showSerName val="0"/>
          <c:showPercent val="0"/>
          <c:showBubbleSize val="0"/>
        </c:dLbls>
        <c:gapWidth val="182"/>
        <c:axId val="697970072"/>
        <c:axId val="697967120"/>
      </c:barChart>
      <c:catAx>
        <c:axId val="6979700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967120"/>
        <c:crosses val="autoZero"/>
        <c:auto val="1"/>
        <c:lblAlgn val="ctr"/>
        <c:lblOffset val="100"/>
        <c:noMultiLvlLbl val="0"/>
      </c:catAx>
      <c:valAx>
        <c:axId val="697967120"/>
        <c:scaling>
          <c:orientation val="minMax"/>
        </c:scaling>
        <c:delete val="1"/>
        <c:axPos val="b"/>
        <c:numFmt formatCode="General" sourceLinked="1"/>
        <c:majorTickMark val="none"/>
        <c:minorTickMark val="none"/>
        <c:tickLblPos val="nextTo"/>
        <c:crossAx val="697970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Superstore.xlsm]Pivot!citysale</c:name>
    <c:fmtId val="5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Top 10 Cities</a:t>
            </a:r>
            <a:r>
              <a:rPr lang="en-US" sz="1600" b="1" baseline="0"/>
              <a:t> by Return amount</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Pivot!$O$101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Pivot!$N$102:$N$112</c:f>
              <c:strCache>
                <c:ptCount val="10"/>
                <c:pt idx="0">
                  <c:v>Inglewood</c:v>
                </c:pt>
                <c:pt idx="1">
                  <c:v>Philadelphia</c:v>
                </c:pt>
                <c:pt idx="2">
                  <c:v>Columbus</c:v>
                </c:pt>
                <c:pt idx="3">
                  <c:v>Lowell</c:v>
                </c:pt>
                <c:pt idx="4">
                  <c:v>Phoenix</c:v>
                </c:pt>
                <c:pt idx="5">
                  <c:v>Brentwood</c:v>
                </c:pt>
                <c:pt idx="6">
                  <c:v>San Francisco</c:v>
                </c:pt>
                <c:pt idx="7">
                  <c:v>New York City</c:v>
                </c:pt>
                <c:pt idx="8">
                  <c:v>Seattle</c:v>
                </c:pt>
                <c:pt idx="9">
                  <c:v>Los Angeles</c:v>
                </c:pt>
              </c:strCache>
            </c:strRef>
          </c:cat>
          <c:val>
            <c:numRef>
              <c:f>Pivot!$O$102:$O$112</c:f>
              <c:numCache>
                <c:formatCode>General</c:formatCode>
                <c:ptCount val="10"/>
                <c:pt idx="0">
                  <c:v>2971</c:v>
                </c:pt>
                <c:pt idx="1">
                  <c:v>3048</c:v>
                </c:pt>
                <c:pt idx="2">
                  <c:v>3249</c:v>
                </c:pt>
                <c:pt idx="3">
                  <c:v>3575</c:v>
                </c:pt>
                <c:pt idx="4">
                  <c:v>4562</c:v>
                </c:pt>
                <c:pt idx="5">
                  <c:v>4592</c:v>
                </c:pt>
                <c:pt idx="6">
                  <c:v>11221</c:v>
                </c:pt>
                <c:pt idx="7">
                  <c:v>19723</c:v>
                </c:pt>
                <c:pt idx="8">
                  <c:v>24177</c:v>
                </c:pt>
                <c:pt idx="9">
                  <c:v>26018</c:v>
                </c:pt>
              </c:numCache>
            </c:numRef>
          </c:val>
          <c:extLst>
            <c:ext xmlns:c16="http://schemas.microsoft.com/office/drawing/2014/chart" uri="{C3380CC4-5D6E-409C-BE32-E72D297353CC}">
              <c16:uniqueId val="{00000000-4992-4EDA-B233-225CA78359BA}"/>
            </c:ext>
          </c:extLst>
        </c:ser>
        <c:dLbls>
          <c:dLblPos val="outEnd"/>
          <c:showLegendKey val="0"/>
          <c:showVal val="1"/>
          <c:showCatName val="0"/>
          <c:showSerName val="0"/>
          <c:showPercent val="0"/>
          <c:showBubbleSize val="0"/>
        </c:dLbls>
        <c:gapWidth val="182"/>
        <c:axId val="650767720"/>
        <c:axId val="650768704"/>
      </c:barChart>
      <c:catAx>
        <c:axId val="650767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68704"/>
        <c:crosses val="autoZero"/>
        <c:auto val="1"/>
        <c:lblAlgn val="ctr"/>
        <c:lblOffset val="100"/>
        <c:noMultiLvlLbl val="0"/>
      </c:catAx>
      <c:valAx>
        <c:axId val="650768704"/>
        <c:scaling>
          <c:orientation val="minMax"/>
        </c:scaling>
        <c:delete val="1"/>
        <c:axPos val="b"/>
        <c:numFmt formatCode="General" sourceLinked="1"/>
        <c:majorTickMark val="none"/>
        <c:minorTickMark val="none"/>
        <c:tickLblPos val="nextTo"/>
        <c:crossAx val="650767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Superstore.xlsm]Pivot!segquan</c:name>
    <c:fmtId val="44"/>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Return Quantity</a:t>
            </a:r>
            <a:r>
              <a:rPr lang="en-US" sz="1600" b="1" baseline="0"/>
              <a:t> by Segments</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Pivot!$L$77</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Pivot!$K$78:$K$81</c:f>
              <c:strCache>
                <c:ptCount val="3"/>
                <c:pt idx="0">
                  <c:v>Consumer</c:v>
                </c:pt>
                <c:pt idx="1">
                  <c:v>Corporate</c:v>
                </c:pt>
                <c:pt idx="2">
                  <c:v>Home Office</c:v>
                </c:pt>
              </c:strCache>
            </c:strRef>
          </c:cat>
          <c:val>
            <c:numRef>
              <c:f>Pivot!$L$78:$L$81</c:f>
              <c:numCache>
                <c:formatCode>General</c:formatCode>
                <c:ptCount val="3"/>
                <c:pt idx="0">
                  <c:v>1614</c:v>
                </c:pt>
                <c:pt idx="1">
                  <c:v>984</c:v>
                </c:pt>
                <c:pt idx="2">
                  <c:v>455</c:v>
                </c:pt>
              </c:numCache>
            </c:numRef>
          </c:val>
          <c:extLst>
            <c:ext xmlns:c16="http://schemas.microsoft.com/office/drawing/2014/chart" uri="{C3380CC4-5D6E-409C-BE32-E72D297353CC}">
              <c16:uniqueId val="{00000000-7D84-4FF8-ACBE-21B00AB0F776}"/>
            </c:ext>
          </c:extLst>
        </c:ser>
        <c:dLbls>
          <c:dLblPos val="outEnd"/>
          <c:showLegendKey val="0"/>
          <c:showVal val="1"/>
          <c:showCatName val="0"/>
          <c:showSerName val="0"/>
          <c:showPercent val="0"/>
          <c:showBubbleSize val="0"/>
        </c:dLbls>
        <c:gapWidth val="219"/>
        <c:overlap val="-27"/>
        <c:axId val="640750800"/>
        <c:axId val="640746864"/>
      </c:barChart>
      <c:catAx>
        <c:axId val="640750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46864"/>
        <c:crosses val="autoZero"/>
        <c:auto val="1"/>
        <c:lblAlgn val="ctr"/>
        <c:lblOffset val="100"/>
        <c:noMultiLvlLbl val="0"/>
      </c:catAx>
      <c:valAx>
        <c:axId val="640746864"/>
        <c:scaling>
          <c:orientation val="minMax"/>
        </c:scaling>
        <c:delete val="1"/>
        <c:axPos val="l"/>
        <c:numFmt formatCode="General" sourceLinked="1"/>
        <c:majorTickMark val="none"/>
        <c:minorTickMark val="none"/>
        <c:tickLblPos val="nextTo"/>
        <c:crossAx val="640750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Superstore.xlsm]Pivot!segsale</c:name>
    <c:fmtId val="4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Return</a:t>
            </a:r>
            <a:r>
              <a:rPr lang="en-US" sz="1600" b="1" baseline="0"/>
              <a:t> Amount</a:t>
            </a:r>
            <a:r>
              <a:rPr lang="en-US" sz="1600" b="1"/>
              <a:t> by Seg</a:t>
            </a:r>
            <a:r>
              <a:rPr lang="en-US" sz="1600" b="1" baseline="0"/>
              <a:t>ments</a:t>
            </a:r>
            <a:r>
              <a:rPr lang="en-US" sz="1600" b="1"/>
              <a:t> </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Pivot!$I$77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Pivot!$H$78:$H$81</c:f>
              <c:strCache>
                <c:ptCount val="3"/>
                <c:pt idx="0">
                  <c:v>Consumer</c:v>
                </c:pt>
                <c:pt idx="1">
                  <c:v>Corporate</c:v>
                </c:pt>
                <c:pt idx="2">
                  <c:v>Home Office</c:v>
                </c:pt>
              </c:strCache>
            </c:strRef>
          </c:cat>
          <c:val>
            <c:numRef>
              <c:f>Pivot!$I$78:$I$81</c:f>
              <c:numCache>
                <c:formatCode>General</c:formatCode>
                <c:ptCount val="3"/>
                <c:pt idx="0">
                  <c:v>105391</c:v>
                </c:pt>
                <c:pt idx="1">
                  <c:v>51914</c:v>
                </c:pt>
                <c:pt idx="2">
                  <c:v>23210</c:v>
                </c:pt>
              </c:numCache>
            </c:numRef>
          </c:val>
          <c:extLst>
            <c:ext xmlns:c16="http://schemas.microsoft.com/office/drawing/2014/chart" uri="{C3380CC4-5D6E-409C-BE32-E72D297353CC}">
              <c16:uniqueId val="{00000000-741B-4B8E-AC58-CD9BFA7EAB3B}"/>
            </c:ext>
          </c:extLst>
        </c:ser>
        <c:dLbls>
          <c:dLblPos val="outEnd"/>
          <c:showLegendKey val="0"/>
          <c:showVal val="1"/>
          <c:showCatName val="0"/>
          <c:showSerName val="0"/>
          <c:showPercent val="0"/>
          <c:showBubbleSize val="0"/>
        </c:dLbls>
        <c:gapWidth val="219"/>
        <c:overlap val="-27"/>
        <c:axId val="644836792"/>
        <c:axId val="644845320"/>
      </c:barChart>
      <c:catAx>
        <c:axId val="644836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845320"/>
        <c:crosses val="autoZero"/>
        <c:auto val="1"/>
        <c:lblAlgn val="ctr"/>
        <c:lblOffset val="100"/>
        <c:noMultiLvlLbl val="0"/>
      </c:catAx>
      <c:valAx>
        <c:axId val="644845320"/>
        <c:scaling>
          <c:orientation val="minMax"/>
        </c:scaling>
        <c:delete val="1"/>
        <c:axPos val="l"/>
        <c:numFmt formatCode="General" sourceLinked="1"/>
        <c:majorTickMark val="none"/>
        <c:minorTickMark val="none"/>
        <c:tickLblPos val="nextTo"/>
        <c:crossAx val="644836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Superstore.xlsm]Pivot!ship status s</c:name>
    <c:fmtId val="1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Ship Status by Sales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w="19050">
            <a:solidFill>
              <a:schemeClr val="lt1"/>
            </a:solidFill>
          </a:ln>
          <a:effectLst/>
        </c:spPr>
      </c:pivotFmt>
      <c:pivotFmt>
        <c:idx val="7"/>
        <c:spPr>
          <a:solidFill>
            <a:srgbClr val="C00000"/>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Pivot!$F$4</c:f>
              <c:strCache>
                <c:ptCount val="1"/>
                <c:pt idx="0">
                  <c:v>Total</c:v>
                </c:pt>
              </c:strCache>
            </c:strRef>
          </c:tx>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1-E103-4636-BFFF-459E35AD018E}"/>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E103-4636-BFFF-459E35AD018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103-4636-BFFF-459E35AD018E}"/>
              </c:ext>
            </c:extLst>
          </c:dPt>
          <c:cat>
            <c:strRef>
              <c:f>Pivot!$E$5:$E$8</c:f>
              <c:strCache>
                <c:ptCount val="3"/>
                <c:pt idx="0">
                  <c:v>Shipped Early</c:v>
                </c:pt>
                <c:pt idx="1">
                  <c:v>Shipped Late</c:v>
                </c:pt>
                <c:pt idx="2">
                  <c:v>Shipped On Time</c:v>
                </c:pt>
              </c:strCache>
            </c:strRef>
          </c:cat>
          <c:val>
            <c:numRef>
              <c:f>Pivot!$F$5:$F$8</c:f>
              <c:numCache>
                <c:formatCode>General</c:formatCode>
                <c:ptCount val="3"/>
                <c:pt idx="0">
                  <c:v>1159261</c:v>
                </c:pt>
                <c:pt idx="1">
                  <c:v>628733</c:v>
                </c:pt>
                <c:pt idx="2">
                  <c:v>509079</c:v>
                </c:pt>
              </c:numCache>
            </c:numRef>
          </c:val>
          <c:extLst>
            <c:ext xmlns:c16="http://schemas.microsoft.com/office/drawing/2014/chart" uri="{C3380CC4-5D6E-409C-BE32-E72D297353CC}">
              <c16:uniqueId val="{00000006-E103-4636-BFFF-459E35AD018E}"/>
            </c:ext>
          </c:extLst>
        </c:ser>
        <c:dLbls>
          <c:showLegendKey val="0"/>
          <c:showVal val="0"/>
          <c:showCatName val="0"/>
          <c:showSerName val="0"/>
          <c:showPercent val="0"/>
          <c:showBubbleSize val="0"/>
          <c:showLeaderLines val="1"/>
        </c:dLbls>
        <c:firstSliceAng val="0"/>
        <c:holeSize val="69"/>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[week1 US Superstore.xlsm]Pivot!ship mode s</c:name>
    <c:fmtId val="1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Ship Mode by</a:t>
            </a:r>
            <a:r>
              <a:rPr lang="en-IN" b="1" baseline="0"/>
              <a:t> Sales</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doughnutChart>
        <c:varyColors val="1"/>
        <c:ser>
          <c:idx val="0"/>
          <c:order val="0"/>
          <c:tx>
            <c:strRef>
              <c:f>Pivot!$F$12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6E-47EA-9836-6064CE7D93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6E-47EA-9836-6064CE7D93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6E-47EA-9836-6064CE7D93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06E-47EA-9836-6064CE7D93C6}"/>
              </c:ext>
            </c:extLst>
          </c:dPt>
          <c:cat>
            <c:strRef>
              <c:f>Pivot!$E$13:$E$17</c:f>
              <c:strCache>
                <c:ptCount val="4"/>
                <c:pt idx="0">
                  <c:v>First Class</c:v>
                </c:pt>
                <c:pt idx="1">
                  <c:v>Same Day</c:v>
                </c:pt>
                <c:pt idx="2">
                  <c:v>Second Class</c:v>
                </c:pt>
                <c:pt idx="3">
                  <c:v>Standard Class</c:v>
                </c:pt>
              </c:strCache>
            </c:strRef>
          </c:cat>
          <c:val>
            <c:numRef>
              <c:f>Pivot!$F$13:$F$17</c:f>
              <c:numCache>
                <c:formatCode>General</c:formatCode>
                <c:ptCount val="4"/>
                <c:pt idx="0">
                  <c:v>351463</c:v>
                </c:pt>
                <c:pt idx="1">
                  <c:v>128353</c:v>
                </c:pt>
                <c:pt idx="2">
                  <c:v>459233</c:v>
                </c:pt>
                <c:pt idx="3">
                  <c:v>1358024</c:v>
                </c:pt>
              </c:numCache>
            </c:numRef>
          </c:val>
          <c:extLst>
            <c:ext xmlns:c16="http://schemas.microsoft.com/office/drawing/2014/chart" uri="{C3380CC4-5D6E-409C-BE32-E72D297353CC}">
              <c16:uniqueId val="{00000008-306E-47EA-9836-6064CE7D93C6}"/>
            </c:ext>
          </c:extLst>
        </c:ser>
        <c:dLbls>
          <c:showLegendKey val="0"/>
          <c:showVal val="0"/>
          <c:showCatName val="0"/>
          <c:showSerName val="0"/>
          <c:showPercent val="0"/>
          <c:showBubbleSize val="0"/>
          <c:showLeaderLines val="1"/>
        </c:dLbls>
        <c:firstSliceAng val="0"/>
        <c:holeSize val="72"/>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Superstore.xlsm]Pivot!timeseries</c:name>
    <c:fmtId val="24"/>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Sales</a:t>
            </a:r>
            <a:r>
              <a:rPr lang="en-IN" sz="1600" b="1" baseline="0"/>
              <a:t> &amp; Profit Time Series </a:t>
            </a:r>
            <a:endParaRPr lang="en-IN"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949607519991126E-2"/>
          <c:y val="0.1526162875473899"/>
          <c:w val="0.91812406356933018"/>
          <c:h val="0.72940069991251089"/>
        </c:manualLayout>
      </c:layout>
      <c:lineChart>
        <c:grouping val="standard"/>
        <c:varyColors val="0"/>
        <c:ser>
          <c:idx val="0"/>
          <c:order val="0"/>
          <c:tx>
            <c:strRef>
              <c:f>Pivot!$I$12</c:f>
              <c:strCache>
                <c:ptCount val="1"/>
                <c:pt idx="0">
                  <c:v>Sum of Sales</c:v>
                </c:pt>
              </c:strCache>
            </c:strRef>
          </c:tx>
          <c:spPr>
            <a:ln w="28575" cap="rnd">
              <a:solidFill>
                <a:schemeClr val="accent1"/>
              </a:solidFill>
              <a:round/>
            </a:ln>
            <a:effectLst/>
          </c:spPr>
          <c:marker>
            <c:symbol val="none"/>
          </c:marker>
          <c:cat>
            <c:multiLvlStrRef>
              <c:f>Pivot!$H$13:$H$67</c:f>
              <c:multiLvlStrCache>
                <c:ptCount val="4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pt idx="48">
                    <c:v>Jan</c:v>
                  </c:pt>
                </c:lvl>
                <c:lvl>
                  <c:pt idx="0">
                    <c:v>2016</c:v>
                  </c:pt>
                  <c:pt idx="12">
                    <c:v>2017</c:v>
                  </c:pt>
                  <c:pt idx="24">
                    <c:v>2018</c:v>
                  </c:pt>
                  <c:pt idx="36">
                    <c:v>2019</c:v>
                  </c:pt>
                  <c:pt idx="48">
                    <c:v>2020</c:v>
                  </c:pt>
                </c:lvl>
              </c:multiLvlStrCache>
            </c:multiLvlStrRef>
          </c:cat>
          <c:val>
            <c:numRef>
              <c:f>Pivot!$I$13:$I$67</c:f>
              <c:numCache>
                <c:formatCode>General</c:formatCode>
                <c:ptCount val="49"/>
                <c:pt idx="0">
                  <c:v>13276</c:v>
                </c:pt>
                <c:pt idx="1">
                  <c:v>5405</c:v>
                </c:pt>
                <c:pt idx="2">
                  <c:v>50705</c:v>
                </c:pt>
                <c:pt idx="3">
                  <c:v>30107</c:v>
                </c:pt>
                <c:pt idx="4">
                  <c:v>22478</c:v>
                </c:pt>
                <c:pt idx="5">
                  <c:v>35996</c:v>
                </c:pt>
                <c:pt idx="6">
                  <c:v>32991</c:v>
                </c:pt>
                <c:pt idx="7">
                  <c:v>30244</c:v>
                </c:pt>
                <c:pt idx="8">
                  <c:v>73136</c:v>
                </c:pt>
                <c:pt idx="9">
                  <c:v>35737</c:v>
                </c:pt>
                <c:pt idx="10">
                  <c:v>80186</c:v>
                </c:pt>
                <c:pt idx="11">
                  <c:v>59846</c:v>
                </c:pt>
                <c:pt idx="12">
                  <c:v>29596</c:v>
                </c:pt>
                <c:pt idx="13">
                  <c:v>12680</c:v>
                </c:pt>
                <c:pt idx="14">
                  <c:v>39276</c:v>
                </c:pt>
                <c:pt idx="15">
                  <c:v>25517</c:v>
                </c:pt>
                <c:pt idx="16">
                  <c:v>32594</c:v>
                </c:pt>
                <c:pt idx="17">
                  <c:v>29853</c:v>
                </c:pt>
                <c:pt idx="18">
                  <c:v>30400</c:v>
                </c:pt>
                <c:pt idx="19">
                  <c:v>28119</c:v>
                </c:pt>
                <c:pt idx="20">
                  <c:v>69621</c:v>
                </c:pt>
                <c:pt idx="21">
                  <c:v>32575</c:v>
                </c:pt>
                <c:pt idx="22">
                  <c:v>70643</c:v>
                </c:pt>
                <c:pt idx="23">
                  <c:v>78598</c:v>
                </c:pt>
                <c:pt idx="24">
                  <c:v>19135</c:v>
                </c:pt>
                <c:pt idx="25">
                  <c:v>26956</c:v>
                </c:pt>
                <c:pt idx="26">
                  <c:v>48796</c:v>
                </c:pt>
                <c:pt idx="27">
                  <c:v>41033</c:v>
                </c:pt>
                <c:pt idx="28">
                  <c:v>46525</c:v>
                </c:pt>
                <c:pt idx="29">
                  <c:v>48282</c:v>
                </c:pt>
                <c:pt idx="30">
                  <c:v>37596</c:v>
                </c:pt>
                <c:pt idx="31">
                  <c:v>32032</c:v>
                </c:pt>
                <c:pt idx="32">
                  <c:v>70468</c:v>
                </c:pt>
                <c:pt idx="33">
                  <c:v>60864</c:v>
                </c:pt>
                <c:pt idx="34">
                  <c:v>74664</c:v>
                </c:pt>
                <c:pt idx="35">
                  <c:v>105024</c:v>
                </c:pt>
                <c:pt idx="36">
                  <c:v>42302</c:v>
                </c:pt>
                <c:pt idx="37">
                  <c:v>23511</c:v>
                </c:pt>
                <c:pt idx="38">
                  <c:v>52899</c:v>
                </c:pt>
                <c:pt idx="39">
                  <c:v>40027</c:v>
                </c:pt>
                <c:pt idx="40">
                  <c:v>44773</c:v>
                </c:pt>
                <c:pt idx="41">
                  <c:v>47218</c:v>
                </c:pt>
                <c:pt idx="42">
                  <c:v>47186</c:v>
                </c:pt>
                <c:pt idx="43">
                  <c:v>63772</c:v>
                </c:pt>
                <c:pt idx="44">
                  <c:v>91445</c:v>
                </c:pt>
                <c:pt idx="45">
                  <c:v>75562</c:v>
                </c:pt>
                <c:pt idx="46">
                  <c:v>105209</c:v>
                </c:pt>
                <c:pt idx="47">
                  <c:v>97054</c:v>
                </c:pt>
                <c:pt idx="48">
                  <c:v>5161</c:v>
                </c:pt>
              </c:numCache>
            </c:numRef>
          </c:val>
          <c:smooth val="0"/>
          <c:extLst>
            <c:ext xmlns:c16="http://schemas.microsoft.com/office/drawing/2014/chart" uri="{C3380CC4-5D6E-409C-BE32-E72D297353CC}">
              <c16:uniqueId val="{00000000-99FE-46AA-832B-0BD434749728}"/>
            </c:ext>
          </c:extLst>
        </c:ser>
        <c:ser>
          <c:idx val="1"/>
          <c:order val="1"/>
          <c:tx>
            <c:strRef>
              <c:f>Pivot!$J$12</c:f>
              <c:strCache>
                <c:ptCount val="1"/>
                <c:pt idx="0">
                  <c:v>Sum of Profit</c:v>
                </c:pt>
              </c:strCache>
            </c:strRef>
          </c:tx>
          <c:spPr>
            <a:ln w="28575" cap="rnd">
              <a:solidFill>
                <a:schemeClr val="accent2"/>
              </a:solidFill>
              <a:round/>
            </a:ln>
            <a:effectLst/>
          </c:spPr>
          <c:marker>
            <c:symbol val="none"/>
          </c:marker>
          <c:cat>
            <c:multiLvlStrRef>
              <c:f>Pivot!$H$13:$H$67</c:f>
              <c:multiLvlStrCache>
                <c:ptCount val="4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pt idx="48">
                    <c:v>Jan</c:v>
                  </c:pt>
                </c:lvl>
                <c:lvl>
                  <c:pt idx="0">
                    <c:v>2016</c:v>
                  </c:pt>
                  <c:pt idx="12">
                    <c:v>2017</c:v>
                  </c:pt>
                  <c:pt idx="24">
                    <c:v>2018</c:v>
                  </c:pt>
                  <c:pt idx="36">
                    <c:v>2019</c:v>
                  </c:pt>
                  <c:pt idx="48">
                    <c:v>2020</c:v>
                  </c:pt>
                </c:lvl>
              </c:multiLvlStrCache>
            </c:multiLvlStrRef>
          </c:cat>
          <c:val>
            <c:numRef>
              <c:f>Pivot!$J$13:$J$67</c:f>
              <c:numCache>
                <c:formatCode>General</c:formatCode>
                <c:ptCount val="49"/>
                <c:pt idx="0">
                  <c:v>2421</c:v>
                </c:pt>
                <c:pt idx="1">
                  <c:v>862</c:v>
                </c:pt>
                <c:pt idx="2">
                  <c:v>119</c:v>
                </c:pt>
                <c:pt idx="3">
                  <c:v>3327</c:v>
                </c:pt>
                <c:pt idx="4">
                  <c:v>2634</c:v>
                </c:pt>
                <c:pt idx="5">
                  <c:v>5314</c:v>
                </c:pt>
                <c:pt idx="6">
                  <c:v>-1045</c:v>
                </c:pt>
                <c:pt idx="7">
                  <c:v>6162</c:v>
                </c:pt>
                <c:pt idx="8">
                  <c:v>6826</c:v>
                </c:pt>
                <c:pt idx="9">
                  <c:v>4561</c:v>
                </c:pt>
                <c:pt idx="10">
                  <c:v>9416</c:v>
                </c:pt>
                <c:pt idx="11">
                  <c:v>6683</c:v>
                </c:pt>
                <c:pt idx="12">
                  <c:v>-1451</c:v>
                </c:pt>
                <c:pt idx="13">
                  <c:v>3158</c:v>
                </c:pt>
                <c:pt idx="14">
                  <c:v>9766</c:v>
                </c:pt>
                <c:pt idx="15">
                  <c:v>1557</c:v>
                </c:pt>
                <c:pt idx="16">
                  <c:v>5565</c:v>
                </c:pt>
                <c:pt idx="17">
                  <c:v>5223</c:v>
                </c:pt>
                <c:pt idx="18">
                  <c:v>2937</c:v>
                </c:pt>
                <c:pt idx="19">
                  <c:v>3649</c:v>
                </c:pt>
                <c:pt idx="20">
                  <c:v>8711</c:v>
                </c:pt>
                <c:pt idx="21">
                  <c:v>3599</c:v>
                </c:pt>
                <c:pt idx="22">
                  <c:v>12357</c:v>
                </c:pt>
                <c:pt idx="23">
                  <c:v>7798</c:v>
                </c:pt>
                <c:pt idx="24">
                  <c:v>3446</c:v>
                </c:pt>
                <c:pt idx="25">
                  <c:v>5278</c:v>
                </c:pt>
                <c:pt idx="26">
                  <c:v>3721</c:v>
                </c:pt>
                <c:pt idx="27">
                  <c:v>2832</c:v>
                </c:pt>
                <c:pt idx="28">
                  <c:v>6349</c:v>
                </c:pt>
                <c:pt idx="29">
                  <c:v>6664</c:v>
                </c:pt>
                <c:pt idx="30">
                  <c:v>4803</c:v>
                </c:pt>
                <c:pt idx="31">
                  <c:v>2077</c:v>
                </c:pt>
                <c:pt idx="32">
                  <c:v>9358</c:v>
                </c:pt>
                <c:pt idx="33">
                  <c:v>15626</c:v>
                </c:pt>
                <c:pt idx="34">
                  <c:v>11660</c:v>
                </c:pt>
                <c:pt idx="35">
                  <c:v>11122</c:v>
                </c:pt>
                <c:pt idx="36">
                  <c:v>6360</c:v>
                </c:pt>
                <c:pt idx="37">
                  <c:v>2052</c:v>
                </c:pt>
                <c:pt idx="38">
                  <c:v>13164</c:v>
                </c:pt>
                <c:pt idx="39">
                  <c:v>2677</c:v>
                </c:pt>
                <c:pt idx="40">
                  <c:v>5911</c:v>
                </c:pt>
                <c:pt idx="41">
                  <c:v>7195</c:v>
                </c:pt>
                <c:pt idx="42">
                  <c:v>6641</c:v>
                </c:pt>
                <c:pt idx="43">
                  <c:v>10149</c:v>
                </c:pt>
                <c:pt idx="44">
                  <c:v>11232</c:v>
                </c:pt>
                <c:pt idx="45">
                  <c:v>8820</c:v>
                </c:pt>
                <c:pt idx="46">
                  <c:v>8694</c:v>
                </c:pt>
                <c:pt idx="47">
                  <c:v>9442</c:v>
                </c:pt>
                <c:pt idx="48">
                  <c:v>937</c:v>
                </c:pt>
              </c:numCache>
            </c:numRef>
          </c:val>
          <c:smooth val="0"/>
          <c:extLst>
            <c:ext xmlns:c16="http://schemas.microsoft.com/office/drawing/2014/chart" uri="{C3380CC4-5D6E-409C-BE32-E72D297353CC}">
              <c16:uniqueId val="{00000001-99FE-46AA-832B-0BD434749728}"/>
            </c:ext>
          </c:extLst>
        </c:ser>
        <c:dLbls>
          <c:showLegendKey val="0"/>
          <c:showVal val="0"/>
          <c:showCatName val="0"/>
          <c:showSerName val="0"/>
          <c:showPercent val="0"/>
          <c:showBubbleSize val="0"/>
        </c:dLbls>
        <c:smooth val="0"/>
        <c:axId val="571809824"/>
        <c:axId val="571806872"/>
      </c:lineChart>
      <c:catAx>
        <c:axId val="571809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806872"/>
        <c:crosses val="autoZero"/>
        <c:auto val="1"/>
        <c:lblAlgn val="ctr"/>
        <c:lblOffset val="100"/>
        <c:noMultiLvlLbl val="0"/>
      </c:catAx>
      <c:valAx>
        <c:axId val="571806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809824"/>
        <c:crosses val="autoZero"/>
        <c:crossBetween val="between"/>
      </c:valAx>
      <c:spPr>
        <a:noFill/>
        <a:ln>
          <a:noFill/>
        </a:ln>
        <a:effectLst/>
      </c:spPr>
    </c:plotArea>
    <c:legend>
      <c:legendPos val="t"/>
      <c:layout>
        <c:manualLayout>
          <c:xMode val="edge"/>
          <c:yMode val="edge"/>
          <c:x val="0.71964159316375009"/>
          <c:y val="3.7037037037037035E-2"/>
          <c:w val="0.26238996371683282"/>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Superstore.xlsm]Pivot!segment</c:name>
    <c:fmtId val="24"/>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Sale</a:t>
            </a:r>
            <a:r>
              <a:rPr lang="en-IN" sz="1600" b="1" baseline="0"/>
              <a:t>s &amp; Profit </a:t>
            </a:r>
            <a:r>
              <a:rPr lang="en-IN" sz="1600" b="1"/>
              <a:t>by Segments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2.160493827160490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1.2345679012345678E-2"/>
              <c:y val="-1.0816000913008136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1.32013201320132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Pivot!$B$21</c:f>
              <c:strCache>
                <c:ptCount val="1"/>
                <c:pt idx="0">
                  <c:v>Sum of Sales</c:v>
                </c:pt>
              </c:strCache>
            </c:strRef>
          </c:tx>
          <c:spPr>
            <a:solidFill>
              <a:schemeClr val="accent1"/>
            </a:solidFill>
            <a:ln>
              <a:noFill/>
            </a:ln>
            <a:effectLst/>
          </c:spPr>
          <c:invertIfNegative val="0"/>
          <c:cat>
            <c:strRef>
              <c:f>Pivot!$A$22:$A$25</c:f>
              <c:strCache>
                <c:ptCount val="3"/>
                <c:pt idx="0">
                  <c:v>Consumer</c:v>
                </c:pt>
                <c:pt idx="1">
                  <c:v>Corporate</c:v>
                </c:pt>
                <c:pt idx="2">
                  <c:v>Home Office</c:v>
                </c:pt>
              </c:strCache>
            </c:strRef>
          </c:cat>
          <c:val>
            <c:numRef>
              <c:f>Pivot!$B$22:$B$25</c:f>
              <c:numCache>
                <c:formatCode>General</c:formatCode>
                <c:ptCount val="3"/>
                <c:pt idx="0">
                  <c:v>1161497</c:v>
                </c:pt>
                <c:pt idx="1">
                  <c:v>706183</c:v>
                </c:pt>
                <c:pt idx="2">
                  <c:v>429393</c:v>
                </c:pt>
              </c:numCache>
            </c:numRef>
          </c:val>
          <c:extLst>
            <c:ext xmlns:c16="http://schemas.microsoft.com/office/drawing/2014/chart" uri="{C3380CC4-5D6E-409C-BE32-E72D297353CC}">
              <c16:uniqueId val="{00000000-1A30-41C2-BE72-0C8234E307B3}"/>
            </c:ext>
          </c:extLst>
        </c:ser>
        <c:ser>
          <c:idx val="1"/>
          <c:order val="1"/>
          <c:tx>
            <c:strRef>
              <c:f>Pivot!$C$21</c:f>
              <c:strCache>
                <c:ptCount val="1"/>
                <c:pt idx="0">
                  <c:v>Sum of Profit</c:v>
                </c:pt>
              </c:strCache>
            </c:strRef>
          </c:tx>
          <c:spPr>
            <a:solidFill>
              <a:schemeClr val="accent2"/>
            </a:solidFill>
            <a:ln>
              <a:noFill/>
            </a:ln>
            <a:effectLst/>
          </c:spPr>
          <c:invertIfNegative val="0"/>
          <c:cat>
            <c:strRef>
              <c:f>Pivot!$A$22:$A$25</c:f>
              <c:strCache>
                <c:ptCount val="3"/>
                <c:pt idx="0">
                  <c:v>Consumer</c:v>
                </c:pt>
                <c:pt idx="1">
                  <c:v>Corporate</c:v>
                </c:pt>
                <c:pt idx="2">
                  <c:v>Home Office</c:v>
                </c:pt>
              </c:strCache>
            </c:strRef>
          </c:cat>
          <c:val>
            <c:numRef>
              <c:f>Pivot!$C$22:$C$25</c:f>
              <c:numCache>
                <c:formatCode>General</c:formatCode>
                <c:ptCount val="3"/>
                <c:pt idx="0">
                  <c:v>134113</c:v>
                </c:pt>
                <c:pt idx="1">
                  <c:v>91965</c:v>
                </c:pt>
                <c:pt idx="2">
                  <c:v>60281</c:v>
                </c:pt>
              </c:numCache>
            </c:numRef>
          </c:val>
          <c:extLst>
            <c:ext xmlns:c16="http://schemas.microsoft.com/office/drawing/2014/chart" uri="{C3380CC4-5D6E-409C-BE32-E72D297353CC}">
              <c16:uniqueId val="{00000001-1A30-41C2-BE72-0C8234E307B3}"/>
            </c:ext>
          </c:extLst>
        </c:ser>
        <c:dLbls>
          <c:showLegendKey val="0"/>
          <c:showVal val="0"/>
          <c:showCatName val="0"/>
          <c:showSerName val="0"/>
          <c:showPercent val="0"/>
          <c:showBubbleSize val="0"/>
        </c:dLbls>
        <c:gapWidth val="219"/>
        <c:overlap val="100"/>
        <c:axId val="481318464"/>
        <c:axId val="481318792"/>
      </c:barChart>
      <c:catAx>
        <c:axId val="4813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8792"/>
        <c:crosses val="autoZero"/>
        <c:auto val="1"/>
        <c:lblAlgn val="ctr"/>
        <c:lblOffset val="100"/>
        <c:noMultiLvlLbl val="0"/>
      </c:catAx>
      <c:valAx>
        <c:axId val="481318792"/>
        <c:scaling>
          <c:orientation val="minMax"/>
        </c:scaling>
        <c:delete val="1"/>
        <c:axPos val="l"/>
        <c:numFmt formatCode="General" sourceLinked="1"/>
        <c:majorTickMark val="none"/>
        <c:minorTickMark val="none"/>
        <c:tickLblPos val="nextTo"/>
        <c:crossAx val="481318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[week1 US Superstore.xlsm]Pivot!category</c:name>
    <c:fmtId val="27"/>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Sales &amp;  Profit</a:t>
            </a:r>
            <a:r>
              <a:rPr lang="en-US" sz="1600" b="1" baseline="0"/>
              <a:t> </a:t>
            </a:r>
            <a:r>
              <a:rPr lang="en-US" sz="1600" b="1"/>
              <a:t>by Category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2.160493827160490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1.2345679012345678E-2"/>
              <c:y val="-1.0816000913008136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1.32013201320132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Pivot!$B$29</c:f>
              <c:strCache>
                <c:ptCount val="1"/>
                <c:pt idx="0">
                  <c:v>Net Sales</c:v>
                </c:pt>
              </c:strCache>
            </c:strRef>
          </c:tx>
          <c:spPr>
            <a:solidFill>
              <a:schemeClr val="accent1"/>
            </a:solidFill>
            <a:ln>
              <a:noFill/>
            </a:ln>
            <a:effectLst/>
          </c:spPr>
          <c:invertIfNegative val="0"/>
          <c:cat>
            <c:strRef>
              <c:f>Pivot!$A$30:$A$33</c:f>
              <c:strCache>
                <c:ptCount val="3"/>
                <c:pt idx="0">
                  <c:v>Furniture</c:v>
                </c:pt>
                <c:pt idx="1">
                  <c:v>Office Supplies</c:v>
                </c:pt>
                <c:pt idx="2">
                  <c:v>Technology</c:v>
                </c:pt>
              </c:strCache>
            </c:strRef>
          </c:cat>
          <c:val>
            <c:numRef>
              <c:f>Pivot!$B$30:$B$33</c:f>
              <c:numCache>
                <c:formatCode>General</c:formatCode>
                <c:ptCount val="3"/>
                <c:pt idx="0">
                  <c:v>741725</c:v>
                </c:pt>
                <c:pt idx="1">
                  <c:v>719127</c:v>
                </c:pt>
                <c:pt idx="2">
                  <c:v>836221</c:v>
                </c:pt>
              </c:numCache>
            </c:numRef>
          </c:val>
          <c:extLst>
            <c:ext xmlns:c16="http://schemas.microsoft.com/office/drawing/2014/chart" uri="{C3380CC4-5D6E-409C-BE32-E72D297353CC}">
              <c16:uniqueId val="{00000000-00FC-449B-8134-25CD7660DFB2}"/>
            </c:ext>
          </c:extLst>
        </c:ser>
        <c:ser>
          <c:idx val="1"/>
          <c:order val="1"/>
          <c:tx>
            <c:strRef>
              <c:f>Pivot!$C$29</c:f>
              <c:strCache>
                <c:ptCount val="1"/>
                <c:pt idx="0">
                  <c:v>Profit </c:v>
                </c:pt>
              </c:strCache>
            </c:strRef>
          </c:tx>
          <c:spPr>
            <a:solidFill>
              <a:schemeClr val="accent2"/>
            </a:solidFill>
            <a:ln>
              <a:noFill/>
            </a:ln>
            <a:effectLst/>
          </c:spPr>
          <c:invertIfNegative val="0"/>
          <c:cat>
            <c:strRef>
              <c:f>Pivot!$A$30:$A$33</c:f>
              <c:strCache>
                <c:ptCount val="3"/>
                <c:pt idx="0">
                  <c:v>Furniture</c:v>
                </c:pt>
                <c:pt idx="1">
                  <c:v>Office Supplies</c:v>
                </c:pt>
                <c:pt idx="2">
                  <c:v>Technology</c:v>
                </c:pt>
              </c:strCache>
            </c:strRef>
          </c:cat>
          <c:val>
            <c:numRef>
              <c:f>Pivot!$C$30:$C$33</c:f>
              <c:numCache>
                <c:formatCode>General</c:formatCode>
                <c:ptCount val="3"/>
                <c:pt idx="0">
                  <c:v>18456</c:v>
                </c:pt>
                <c:pt idx="1">
                  <c:v>122474</c:v>
                </c:pt>
                <c:pt idx="2">
                  <c:v>145429</c:v>
                </c:pt>
              </c:numCache>
            </c:numRef>
          </c:val>
          <c:extLst>
            <c:ext xmlns:c16="http://schemas.microsoft.com/office/drawing/2014/chart" uri="{C3380CC4-5D6E-409C-BE32-E72D297353CC}">
              <c16:uniqueId val="{00000001-00FC-449B-8134-25CD7660DFB2}"/>
            </c:ext>
          </c:extLst>
        </c:ser>
        <c:dLbls>
          <c:showLegendKey val="0"/>
          <c:showVal val="0"/>
          <c:showCatName val="0"/>
          <c:showSerName val="0"/>
          <c:showPercent val="0"/>
          <c:showBubbleSize val="0"/>
        </c:dLbls>
        <c:gapWidth val="219"/>
        <c:overlap val="100"/>
        <c:axId val="481318464"/>
        <c:axId val="481318792"/>
      </c:barChart>
      <c:catAx>
        <c:axId val="4813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8792"/>
        <c:crosses val="autoZero"/>
        <c:auto val="1"/>
        <c:lblAlgn val="ctr"/>
        <c:lblOffset val="100"/>
        <c:noMultiLvlLbl val="0"/>
      </c:catAx>
      <c:valAx>
        <c:axId val="481318792"/>
        <c:scaling>
          <c:orientation val="minMax"/>
        </c:scaling>
        <c:delete val="1"/>
        <c:axPos val="l"/>
        <c:numFmt formatCode="General" sourceLinked="1"/>
        <c:majorTickMark val="none"/>
        <c:minorTickMark val="none"/>
        <c:tickLblPos val="nextTo"/>
        <c:crossAx val="481318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[week1 US Superstore.xlsm]Pivot!region</c:name>
    <c:fmtId val="1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Sales &amp; Profit by Region</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2.160493827160490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1.2345679012345678E-2"/>
              <c:y val="-1.0816000913008136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1.32013201320132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451181353352954E-2"/>
          <c:y val="0.19469816272965881"/>
          <c:w val="0.93154415463278728"/>
          <c:h val="0.56344679356025373"/>
        </c:manualLayout>
      </c:layout>
      <c:barChart>
        <c:barDir val="col"/>
        <c:grouping val="stacked"/>
        <c:varyColors val="0"/>
        <c:ser>
          <c:idx val="0"/>
          <c:order val="0"/>
          <c:tx>
            <c:strRef>
              <c:f>Pivot!$B$43</c:f>
              <c:strCache>
                <c:ptCount val="1"/>
                <c:pt idx="0">
                  <c:v>Net Sales</c:v>
                </c:pt>
              </c:strCache>
            </c:strRef>
          </c:tx>
          <c:spPr>
            <a:solidFill>
              <a:schemeClr val="accent1"/>
            </a:solidFill>
            <a:ln>
              <a:noFill/>
            </a:ln>
            <a:effectLst/>
          </c:spPr>
          <c:invertIfNegative val="0"/>
          <c:cat>
            <c:strRef>
              <c:f>Pivot!$A$44:$A$48</c:f>
              <c:strCache>
                <c:ptCount val="4"/>
                <c:pt idx="0">
                  <c:v>West</c:v>
                </c:pt>
                <c:pt idx="1">
                  <c:v>East</c:v>
                </c:pt>
                <c:pt idx="2">
                  <c:v>Central</c:v>
                </c:pt>
                <c:pt idx="3">
                  <c:v>South</c:v>
                </c:pt>
              </c:strCache>
            </c:strRef>
          </c:cat>
          <c:val>
            <c:numRef>
              <c:f>Pivot!$B$44:$B$48</c:f>
              <c:numCache>
                <c:formatCode>General</c:formatCode>
                <c:ptCount val="4"/>
                <c:pt idx="0">
                  <c:v>725514</c:v>
                </c:pt>
                <c:pt idx="1">
                  <c:v>678553</c:v>
                </c:pt>
                <c:pt idx="2">
                  <c:v>501256</c:v>
                </c:pt>
                <c:pt idx="3">
                  <c:v>391750</c:v>
                </c:pt>
              </c:numCache>
            </c:numRef>
          </c:val>
          <c:extLst>
            <c:ext xmlns:c16="http://schemas.microsoft.com/office/drawing/2014/chart" uri="{C3380CC4-5D6E-409C-BE32-E72D297353CC}">
              <c16:uniqueId val="{00000000-7244-44A8-92C9-BF6ACF77170D}"/>
            </c:ext>
          </c:extLst>
        </c:ser>
        <c:ser>
          <c:idx val="1"/>
          <c:order val="1"/>
          <c:tx>
            <c:strRef>
              <c:f>Pivot!$C$43</c:f>
              <c:strCache>
                <c:ptCount val="1"/>
                <c:pt idx="0">
                  <c:v>Profit </c:v>
                </c:pt>
              </c:strCache>
            </c:strRef>
          </c:tx>
          <c:spPr>
            <a:solidFill>
              <a:schemeClr val="accent2"/>
            </a:solidFill>
            <a:ln>
              <a:noFill/>
            </a:ln>
            <a:effectLst/>
          </c:spPr>
          <c:invertIfNegative val="0"/>
          <c:cat>
            <c:strRef>
              <c:f>Pivot!$A$44:$A$48</c:f>
              <c:strCache>
                <c:ptCount val="4"/>
                <c:pt idx="0">
                  <c:v>West</c:v>
                </c:pt>
                <c:pt idx="1">
                  <c:v>East</c:v>
                </c:pt>
                <c:pt idx="2">
                  <c:v>Central</c:v>
                </c:pt>
                <c:pt idx="3">
                  <c:v>South</c:v>
                </c:pt>
              </c:strCache>
            </c:strRef>
          </c:cat>
          <c:val>
            <c:numRef>
              <c:f>Pivot!$C$44:$C$48</c:f>
              <c:numCache>
                <c:formatCode>General</c:formatCode>
                <c:ptCount val="4"/>
                <c:pt idx="0">
                  <c:v>108386</c:v>
                </c:pt>
                <c:pt idx="1">
                  <c:v>91533</c:v>
                </c:pt>
                <c:pt idx="2">
                  <c:v>39719</c:v>
                </c:pt>
                <c:pt idx="3">
                  <c:v>46721</c:v>
                </c:pt>
              </c:numCache>
            </c:numRef>
          </c:val>
          <c:extLst>
            <c:ext xmlns:c16="http://schemas.microsoft.com/office/drawing/2014/chart" uri="{C3380CC4-5D6E-409C-BE32-E72D297353CC}">
              <c16:uniqueId val="{00000001-7244-44A8-92C9-BF6ACF77170D}"/>
            </c:ext>
          </c:extLst>
        </c:ser>
        <c:dLbls>
          <c:showLegendKey val="0"/>
          <c:showVal val="0"/>
          <c:showCatName val="0"/>
          <c:showSerName val="0"/>
          <c:showPercent val="0"/>
          <c:showBubbleSize val="0"/>
        </c:dLbls>
        <c:gapWidth val="219"/>
        <c:overlap val="100"/>
        <c:axId val="481318464"/>
        <c:axId val="481318792"/>
      </c:barChart>
      <c:catAx>
        <c:axId val="4813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8792"/>
        <c:crosses val="autoZero"/>
        <c:auto val="1"/>
        <c:lblAlgn val="ctr"/>
        <c:lblOffset val="100"/>
        <c:noMultiLvlLbl val="0"/>
      </c:catAx>
      <c:valAx>
        <c:axId val="481318792"/>
        <c:scaling>
          <c:orientation val="minMax"/>
        </c:scaling>
        <c:delete val="1"/>
        <c:axPos val="l"/>
        <c:numFmt formatCode="General" sourceLinked="1"/>
        <c:majorTickMark val="none"/>
        <c:minorTickMark val="none"/>
        <c:tickLblPos val="nextTo"/>
        <c:crossAx val="481318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Superstore.xlsm]Pivot!subcategory</c:name>
    <c:fmtId val="14"/>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Sales &amp; Profit by Sub Category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dLbl>
          <c:idx val="0"/>
          <c:layout>
            <c:manualLayout>
              <c:x val="0.36533625137236098"/>
              <c:y val="6.144393241167434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38547289514879024"/>
              <c:y val="-7.0403692578912405E-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27615968607674518"/>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23588639852388663"/>
              <c:y val="-3.072196620583717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0.267529695886847"/>
              <c:y val="-3.072196620583717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0.21862641814409003"/>
              <c:y val="-5.632295406312992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25602304230031597"/>
              <c:y val="3.072196620583717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0.26177636909358148"/>
              <c:y val="-5.632295406312992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0.15821648681480199"/>
              <c:y val="-5.632295406312992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0.16972314040133299"/>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0.1467098332282709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0.17259980379796577"/>
              <c:y val="-1.1264590812625985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0.1006832188821467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8.3423238502350144E-2"/>
              <c:y val="-1.1264590812625985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dLbl>
          <c:idx val="0"/>
          <c:layout>
            <c:manualLayout>
              <c:x val="8.6299901898982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8.0546575105717375E-2"/>
              <c:y val="-1.1264590812625985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layout>
            <c:manualLayout>
              <c:x val="5.465660453602248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dLbl>
          <c:idx val="0"/>
          <c:layout>
            <c:manualLayout>
              <c:x val="5.465660453602248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dLbl>
          <c:idx val="0"/>
          <c:layout>
            <c:manualLayout>
              <c:x val="8.0546575105717375E-2"/>
              <c:y val="-1.1264590812625985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dLbl>
          <c:idx val="0"/>
          <c:layout>
            <c:manualLayout>
              <c:x val="8.6299901898982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dLbl>
          <c:idx val="0"/>
          <c:layout>
            <c:manualLayout>
              <c:x val="8.3423238502350144E-2"/>
              <c:y val="-1.1264590812625985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dLbl>
          <c:idx val="0"/>
          <c:layout>
            <c:manualLayout>
              <c:x val="0.1006832188821467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dLbl>
          <c:idx val="0"/>
          <c:layout>
            <c:manualLayout>
              <c:x val="0.17259980379796577"/>
              <c:y val="-1.1264590812625985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dLbl>
          <c:idx val="0"/>
          <c:layout>
            <c:manualLayout>
              <c:x val="0.1467098332282709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dLbl>
          <c:idx val="0"/>
          <c:layout>
            <c:manualLayout>
              <c:x val="0.16972314040133299"/>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dLbl>
          <c:idx val="0"/>
          <c:layout>
            <c:manualLayout>
              <c:x val="0.15821648681480199"/>
              <c:y val="-5.632295406312992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dLbl>
          <c:idx val="0"/>
          <c:layout>
            <c:manualLayout>
              <c:x val="0.26177636909358148"/>
              <c:y val="-5.632295406312992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dLbl>
          <c:idx val="0"/>
          <c:layout>
            <c:manualLayout>
              <c:x val="0.25602304230031597"/>
              <c:y val="3.072196620583717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dLbl>
          <c:idx val="0"/>
          <c:layout>
            <c:manualLayout>
              <c:x val="0.21862641814409003"/>
              <c:y val="-5.632295406312992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dLbl>
          <c:idx val="0"/>
          <c:layout>
            <c:manualLayout>
              <c:x val="0.267529695886847"/>
              <c:y val="-3.072196620583717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dLbl>
          <c:idx val="0"/>
          <c:layout>
            <c:manualLayout>
              <c:x val="0.23588639852388663"/>
              <c:y val="-3.072196620583717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dLbl>
          <c:idx val="0"/>
          <c:layout>
            <c:manualLayout>
              <c:x val="0.27615968607674518"/>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dLbl>
          <c:idx val="0"/>
          <c:layout>
            <c:manualLayout>
              <c:x val="0.36533625137236098"/>
              <c:y val="6.144393241167434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layout>
            <c:manualLayout>
              <c:x val="0.38547289514879024"/>
              <c:y val="-7.0403692578912405E-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dLbl>
          <c:idx val="0"/>
          <c:layout>
            <c:manualLayout>
              <c:x val="3.9272813079963824E-2"/>
              <c:y val="-1.798309546228890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dLbl>
          <c:idx val="0"/>
          <c:layout>
            <c:manualLayout>
              <c:x val="6.6461683673784966E-2"/>
              <c:y val="-2.45226861880121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dLbl>
          <c:idx val="0"/>
          <c:layout>
            <c:manualLayout>
              <c:x val="7.5524640538392002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dLbl>
          <c:idx val="0"/>
          <c:layout>
            <c:manualLayout>
              <c:x val="6.9482669295320612E-2"/>
              <c:y val="-2.45226861880130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dLbl>
          <c:idx val="0"/>
          <c:layout>
            <c:manualLayout>
              <c:x val="0.10271351113221303"/>
              <c:y val="7.35680585640364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dLbl>
          <c:idx val="0"/>
          <c:layout>
            <c:manualLayout>
              <c:x val="0.15407026669831961"/>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dLbl>
          <c:idx val="0"/>
          <c:layout>
            <c:manualLayout>
              <c:x val="0.13594435296910554"/>
              <c:y val="-2.45226861880121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dLbl>
          <c:idx val="0"/>
          <c:layout>
            <c:manualLayout>
              <c:x val="0.1480282954552482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dLbl>
          <c:idx val="0"/>
          <c:layout>
            <c:manualLayout>
              <c:x val="0.151049281076783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dLbl>
          <c:idx val="0"/>
          <c:layout>
            <c:manualLayout>
              <c:x val="0.22959490723671153"/>
              <c:y val="2.452268618801125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dLbl>
          <c:idx val="0"/>
          <c:layout>
            <c:manualLayout>
              <c:x val="0.25980476345206827"/>
              <c:y val="4.90453723760243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dLbl>
          <c:idx val="0"/>
          <c:layout>
            <c:manualLayout>
              <c:x val="0.20542702226442611"/>
              <c:y val="2.452268618801170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dLbl>
          <c:idx val="0"/>
          <c:layout>
            <c:manualLayout>
              <c:x val="0.2658467346951397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dLbl>
          <c:idx val="0"/>
          <c:layout>
            <c:manualLayout>
              <c:x val="0.20844800788596179"/>
              <c:y val="-4.90453723760243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dLbl>
          <c:idx val="0"/>
          <c:layout>
            <c:manualLayout>
              <c:x val="0.25980476345206838"/>
              <c:y val="2.45226861880121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dLbl>
          <c:idx val="0"/>
          <c:layout>
            <c:manualLayout>
              <c:x val="0.33835038961199593"/>
              <c:y val="-2.45226861880121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dLbl>
          <c:idx val="0"/>
          <c:layout>
            <c:manualLayout>
              <c:x val="0.35647630334121"/>
              <c:y val="2.45226861880121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pivotFmt>
      <c:pivotFmt>
        <c:idx val="58"/>
        <c:spPr>
          <a:solidFill>
            <a:schemeClr val="accent2"/>
          </a:solidFill>
          <a:ln>
            <a:noFill/>
          </a:ln>
          <a:effectLst/>
        </c:spPr>
      </c:pivotFmt>
      <c:pivotFmt>
        <c:idx val="59"/>
        <c:spPr>
          <a:solidFill>
            <a:schemeClr val="accent2"/>
          </a:solidFill>
          <a:ln>
            <a:noFill/>
          </a:ln>
          <a:effectLst/>
        </c:spPr>
      </c:pivotFmt>
      <c:pivotFmt>
        <c:idx val="60"/>
        <c:spPr>
          <a:solidFill>
            <a:schemeClr val="accent2"/>
          </a:solidFill>
          <a:ln>
            <a:noFill/>
          </a:ln>
          <a:effectLst/>
        </c:spPr>
      </c:pivotFmt>
      <c:pivotFmt>
        <c:idx val="61"/>
        <c:spPr>
          <a:solidFill>
            <a:schemeClr val="accent2"/>
          </a:solidFill>
          <a:ln>
            <a:noFill/>
          </a:ln>
          <a:effectLst/>
        </c:spPr>
      </c:pivotFmt>
      <c:pivotFmt>
        <c:idx val="62"/>
        <c:spPr>
          <a:solidFill>
            <a:schemeClr val="accent2"/>
          </a:solidFill>
          <a:ln>
            <a:noFill/>
          </a:ln>
          <a:effectLst/>
        </c:spPr>
      </c:pivotFmt>
      <c:pivotFmt>
        <c:idx val="63"/>
        <c:spPr>
          <a:solidFill>
            <a:schemeClr val="accent2"/>
          </a:solidFill>
          <a:ln>
            <a:noFill/>
          </a:ln>
          <a:effectLst/>
        </c:spPr>
      </c:pivotFmt>
      <c:pivotFmt>
        <c:idx val="64"/>
        <c:spPr>
          <a:solidFill>
            <a:schemeClr val="accent2"/>
          </a:solidFill>
          <a:ln>
            <a:noFill/>
          </a:ln>
          <a:effectLst/>
        </c:spPr>
      </c:pivotFmt>
      <c:pivotFmt>
        <c:idx val="65"/>
        <c:spPr>
          <a:solidFill>
            <a:schemeClr val="accent2"/>
          </a:solidFill>
          <a:ln>
            <a:noFill/>
          </a:ln>
          <a:effectLst/>
        </c:spPr>
      </c:pivotFmt>
    </c:pivotFmts>
    <c:plotArea>
      <c:layout/>
      <c:barChart>
        <c:barDir val="bar"/>
        <c:grouping val="stacked"/>
        <c:varyColors val="0"/>
        <c:ser>
          <c:idx val="0"/>
          <c:order val="0"/>
          <c:tx>
            <c:strRef>
              <c:f>Pivot!$M$3</c:f>
              <c:strCache>
                <c:ptCount val="1"/>
                <c:pt idx="0">
                  <c:v>Net Sales</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0-F627-484F-9043-09EF1F7CF470}"/>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1-F627-484F-9043-09EF1F7CF470}"/>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2-F627-484F-9043-09EF1F7CF470}"/>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3-F627-484F-9043-09EF1F7CF470}"/>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4-F627-484F-9043-09EF1F7CF470}"/>
              </c:ext>
            </c:extLst>
          </c:dPt>
          <c:dPt>
            <c:idx val="5"/>
            <c:invertIfNegative val="0"/>
            <c:bubble3D val="0"/>
            <c:spPr>
              <a:solidFill>
                <a:schemeClr val="accent1"/>
              </a:solidFill>
              <a:ln>
                <a:noFill/>
              </a:ln>
              <a:effectLst/>
            </c:spPr>
            <c:extLst>
              <c:ext xmlns:c16="http://schemas.microsoft.com/office/drawing/2014/chart" uri="{C3380CC4-5D6E-409C-BE32-E72D297353CC}">
                <c16:uniqueId val="{00000005-F627-484F-9043-09EF1F7CF470}"/>
              </c:ext>
            </c:extLst>
          </c:dPt>
          <c:dPt>
            <c:idx val="6"/>
            <c:invertIfNegative val="0"/>
            <c:bubble3D val="0"/>
            <c:spPr>
              <a:solidFill>
                <a:schemeClr val="accent1"/>
              </a:solidFill>
              <a:ln>
                <a:noFill/>
              </a:ln>
              <a:effectLst/>
            </c:spPr>
            <c:extLst>
              <c:ext xmlns:c16="http://schemas.microsoft.com/office/drawing/2014/chart" uri="{C3380CC4-5D6E-409C-BE32-E72D297353CC}">
                <c16:uniqueId val="{00000006-F627-484F-9043-09EF1F7CF470}"/>
              </c:ext>
            </c:extLst>
          </c:dPt>
          <c:dPt>
            <c:idx val="7"/>
            <c:invertIfNegative val="0"/>
            <c:bubble3D val="0"/>
            <c:spPr>
              <a:solidFill>
                <a:schemeClr val="accent1"/>
              </a:solidFill>
              <a:ln>
                <a:noFill/>
              </a:ln>
              <a:effectLst/>
            </c:spPr>
            <c:extLst>
              <c:ext xmlns:c16="http://schemas.microsoft.com/office/drawing/2014/chart" uri="{C3380CC4-5D6E-409C-BE32-E72D297353CC}">
                <c16:uniqueId val="{00000007-F627-484F-9043-09EF1F7CF470}"/>
              </c:ext>
            </c:extLst>
          </c:dPt>
          <c:dPt>
            <c:idx val="8"/>
            <c:invertIfNegative val="0"/>
            <c:bubble3D val="0"/>
            <c:spPr>
              <a:solidFill>
                <a:schemeClr val="accent1"/>
              </a:solidFill>
              <a:ln>
                <a:noFill/>
              </a:ln>
              <a:effectLst/>
            </c:spPr>
            <c:extLst>
              <c:ext xmlns:c16="http://schemas.microsoft.com/office/drawing/2014/chart" uri="{C3380CC4-5D6E-409C-BE32-E72D297353CC}">
                <c16:uniqueId val="{00000008-F627-484F-9043-09EF1F7CF470}"/>
              </c:ext>
            </c:extLst>
          </c:dPt>
          <c:dPt>
            <c:idx val="9"/>
            <c:invertIfNegative val="0"/>
            <c:bubble3D val="0"/>
            <c:spPr>
              <a:solidFill>
                <a:schemeClr val="accent1"/>
              </a:solidFill>
              <a:ln>
                <a:noFill/>
              </a:ln>
              <a:effectLst/>
            </c:spPr>
            <c:extLst>
              <c:ext xmlns:c16="http://schemas.microsoft.com/office/drawing/2014/chart" uri="{C3380CC4-5D6E-409C-BE32-E72D297353CC}">
                <c16:uniqueId val="{00000009-F627-484F-9043-09EF1F7CF470}"/>
              </c:ext>
            </c:extLst>
          </c:dPt>
          <c:dPt>
            <c:idx val="10"/>
            <c:invertIfNegative val="0"/>
            <c:bubble3D val="0"/>
            <c:spPr>
              <a:solidFill>
                <a:schemeClr val="accent1"/>
              </a:solidFill>
              <a:ln>
                <a:noFill/>
              </a:ln>
              <a:effectLst/>
            </c:spPr>
            <c:extLst>
              <c:ext xmlns:c16="http://schemas.microsoft.com/office/drawing/2014/chart" uri="{C3380CC4-5D6E-409C-BE32-E72D297353CC}">
                <c16:uniqueId val="{0000000A-F627-484F-9043-09EF1F7CF470}"/>
              </c:ext>
            </c:extLst>
          </c:dPt>
          <c:dPt>
            <c:idx val="11"/>
            <c:invertIfNegative val="0"/>
            <c:bubble3D val="0"/>
            <c:spPr>
              <a:solidFill>
                <a:schemeClr val="accent1"/>
              </a:solidFill>
              <a:ln>
                <a:noFill/>
              </a:ln>
              <a:effectLst/>
            </c:spPr>
            <c:extLst>
              <c:ext xmlns:c16="http://schemas.microsoft.com/office/drawing/2014/chart" uri="{C3380CC4-5D6E-409C-BE32-E72D297353CC}">
                <c16:uniqueId val="{0000000B-F627-484F-9043-09EF1F7CF470}"/>
              </c:ext>
            </c:extLst>
          </c:dPt>
          <c:dPt>
            <c:idx val="12"/>
            <c:invertIfNegative val="0"/>
            <c:bubble3D val="0"/>
            <c:spPr>
              <a:solidFill>
                <a:schemeClr val="accent1"/>
              </a:solidFill>
              <a:ln>
                <a:noFill/>
              </a:ln>
              <a:effectLst/>
            </c:spPr>
            <c:extLst>
              <c:ext xmlns:c16="http://schemas.microsoft.com/office/drawing/2014/chart" uri="{C3380CC4-5D6E-409C-BE32-E72D297353CC}">
                <c16:uniqueId val="{0000000C-F627-484F-9043-09EF1F7CF470}"/>
              </c:ext>
            </c:extLst>
          </c:dPt>
          <c:dPt>
            <c:idx val="13"/>
            <c:invertIfNegative val="0"/>
            <c:bubble3D val="0"/>
            <c:spPr>
              <a:solidFill>
                <a:schemeClr val="accent1"/>
              </a:solidFill>
              <a:ln>
                <a:noFill/>
              </a:ln>
              <a:effectLst/>
            </c:spPr>
            <c:extLst>
              <c:ext xmlns:c16="http://schemas.microsoft.com/office/drawing/2014/chart" uri="{C3380CC4-5D6E-409C-BE32-E72D297353CC}">
                <c16:uniqueId val="{0000000D-F627-484F-9043-09EF1F7CF470}"/>
              </c:ext>
            </c:extLst>
          </c:dPt>
          <c:dPt>
            <c:idx val="14"/>
            <c:invertIfNegative val="0"/>
            <c:bubble3D val="0"/>
            <c:spPr>
              <a:solidFill>
                <a:schemeClr val="accent1"/>
              </a:solidFill>
              <a:ln>
                <a:noFill/>
              </a:ln>
              <a:effectLst/>
            </c:spPr>
            <c:extLst>
              <c:ext xmlns:c16="http://schemas.microsoft.com/office/drawing/2014/chart" uri="{C3380CC4-5D6E-409C-BE32-E72D297353CC}">
                <c16:uniqueId val="{0000000E-F627-484F-9043-09EF1F7CF470}"/>
              </c:ext>
            </c:extLst>
          </c:dPt>
          <c:dPt>
            <c:idx val="15"/>
            <c:invertIfNegative val="0"/>
            <c:bubble3D val="0"/>
            <c:spPr>
              <a:solidFill>
                <a:schemeClr val="accent1"/>
              </a:solidFill>
              <a:ln>
                <a:noFill/>
              </a:ln>
              <a:effectLst/>
            </c:spPr>
            <c:extLst>
              <c:ext xmlns:c16="http://schemas.microsoft.com/office/drawing/2014/chart" uri="{C3380CC4-5D6E-409C-BE32-E72D297353CC}">
                <c16:uniqueId val="{0000000F-F627-484F-9043-09EF1F7CF470}"/>
              </c:ext>
            </c:extLst>
          </c:dPt>
          <c:dPt>
            <c:idx val="16"/>
            <c:invertIfNegative val="0"/>
            <c:bubble3D val="0"/>
            <c:spPr>
              <a:solidFill>
                <a:schemeClr val="accent1"/>
              </a:solidFill>
              <a:ln>
                <a:noFill/>
              </a:ln>
              <a:effectLst/>
            </c:spPr>
            <c:extLst>
              <c:ext xmlns:c16="http://schemas.microsoft.com/office/drawing/2014/chart" uri="{C3380CC4-5D6E-409C-BE32-E72D297353CC}">
                <c16:uniqueId val="{00000010-F627-484F-9043-09EF1F7CF470}"/>
              </c:ext>
            </c:extLst>
          </c:dPt>
          <c:dLbls>
            <c:dLbl>
              <c:idx val="0"/>
              <c:layout>
                <c:manualLayout>
                  <c:x val="3.9272813079963824E-2"/>
                  <c:y val="-1.7983095462288907E-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627-484F-9043-09EF1F7CF470}"/>
                </c:ext>
              </c:extLst>
            </c:dLbl>
            <c:dLbl>
              <c:idx val="1"/>
              <c:layout>
                <c:manualLayout>
                  <c:x val="6.6461683673784966E-2"/>
                  <c:y val="-2.452268618801215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627-484F-9043-09EF1F7CF470}"/>
                </c:ext>
              </c:extLst>
            </c:dLbl>
            <c:dLbl>
              <c:idx val="2"/>
              <c:layout>
                <c:manualLayout>
                  <c:x val="7.5524640538392002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627-484F-9043-09EF1F7CF470}"/>
                </c:ext>
              </c:extLst>
            </c:dLbl>
            <c:dLbl>
              <c:idx val="3"/>
              <c:layout>
                <c:manualLayout>
                  <c:x val="6.9482669295320612E-2"/>
                  <c:y val="-2.452268618801305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627-484F-9043-09EF1F7CF470}"/>
                </c:ext>
              </c:extLst>
            </c:dLbl>
            <c:dLbl>
              <c:idx val="4"/>
              <c:layout>
                <c:manualLayout>
                  <c:x val="0.10271351113221303"/>
                  <c:y val="7.356805856403646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627-484F-9043-09EF1F7CF470}"/>
                </c:ext>
              </c:extLst>
            </c:dLbl>
            <c:dLbl>
              <c:idx val="5"/>
              <c:layout>
                <c:manualLayout>
                  <c:x val="0.1540702666983196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627-484F-9043-09EF1F7CF470}"/>
                </c:ext>
              </c:extLst>
            </c:dLbl>
            <c:dLbl>
              <c:idx val="6"/>
              <c:layout>
                <c:manualLayout>
                  <c:x val="0.13594435296910554"/>
                  <c:y val="-2.452268618801215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627-484F-9043-09EF1F7CF470}"/>
                </c:ext>
              </c:extLst>
            </c:dLbl>
            <c:dLbl>
              <c:idx val="7"/>
              <c:layout>
                <c:manualLayout>
                  <c:x val="0.14802829545524826"/>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627-484F-9043-09EF1F7CF470}"/>
                </c:ext>
              </c:extLst>
            </c:dLbl>
            <c:dLbl>
              <c:idx val="8"/>
              <c:layout>
                <c:manualLayout>
                  <c:x val="0.1510492810767839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627-484F-9043-09EF1F7CF470}"/>
                </c:ext>
              </c:extLst>
            </c:dLbl>
            <c:dLbl>
              <c:idx val="9"/>
              <c:layout>
                <c:manualLayout>
                  <c:x val="0.22959490723671153"/>
                  <c:y val="2.452268618801125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627-484F-9043-09EF1F7CF470}"/>
                </c:ext>
              </c:extLst>
            </c:dLbl>
            <c:dLbl>
              <c:idx val="10"/>
              <c:layout>
                <c:manualLayout>
                  <c:x val="0.25980476345206827"/>
                  <c:y val="4.904537237602430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627-484F-9043-09EF1F7CF470}"/>
                </c:ext>
              </c:extLst>
            </c:dLbl>
            <c:dLbl>
              <c:idx val="11"/>
              <c:layout>
                <c:manualLayout>
                  <c:x val="0.20542702226442611"/>
                  <c:y val="2.4522686188011701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627-484F-9043-09EF1F7CF470}"/>
                </c:ext>
              </c:extLst>
            </c:dLbl>
            <c:dLbl>
              <c:idx val="12"/>
              <c:layout>
                <c:manualLayout>
                  <c:x val="0.2658467346951397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627-484F-9043-09EF1F7CF470}"/>
                </c:ext>
              </c:extLst>
            </c:dLbl>
            <c:dLbl>
              <c:idx val="13"/>
              <c:layout>
                <c:manualLayout>
                  <c:x val="0.20844800788596179"/>
                  <c:y val="-4.904537237602430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F627-484F-9043-09EF1F7CF470}"/>
                </c:ext>
              </c:extLst>
            </c:dLbl>
            <c:dLbl>
              <c:idx val="14"/>
              <c:layout>
                <c:manualLayout>
                  <c:x val="0.25980476345206838"/>
                  <c:y val="2.452268618801215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F627-484F-9043-09EF1F7CF470}"/>
                </c:ext>
              </c:extLst>
            </c:dLbl>
            <c:dLbl>
              <c:idx val="15"/>
              <c:layout>
                <c:manualLayout>
                  <c:x val="0.33835038961199593"/>
                  <c:y val="-2.452268618801215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F627-484F-9043-09EF1F7CF470}"/>
                </c:ext>
              </c:extLst>
            </c:dLbl>
            <c:dLbl>
              <c:idx val="16"/>
              <c:layout>
                <c:manualLayout>
                  <c:x val="0.35647630334121"/>
                  <c:y val="2.452268618801215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627-484F-9043-09EF1F7CF4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Pivot!$L$4:$L$21</c:f>
              <c:strCache>
                <c:ptCount val="17"/>
                <c:pt idx="0">
                  <c:v>Fasteners</c:v>
                </c:pt>
                <c:pt idx="1">
                  <c:v>Labels</c:v>
                </c:pt>
                <c:pt idx="2">
                  <c:v>Envelopes</c:v>
                </c:pt>
                <c:pt idx="3">
                  <c:v>Art</c:v>
                </c:pt>
                <c:pt idx="4">
                  <c:v>Supplies</c:v>
                </c:pt>
                <c:pt idx="5">
                  <c:v>Paper</c:v>
                </c:pt>
                <c:pt idx="6">
                  <c:v>Furnishings</c:v>
                </c:pt>
                <c:pt idx="7">
                  <c:v>Appliances</c:v>
                </c:pt>
                <c:pt idx="8">
                  <c:v>Bookcases</c:v>
                </c:pt>
                <c:pt idx="9">
                  <c:v>Copiers</c:v>
                </c:pt>
                <c:pt idx="10">
                  <c:v>Accessories</c:v>
                </c:pt>
                <c:pt idx="11">
                  <c:v>Machines</c:v>
                </c:pt>
                <c:pt idx="12">
                  <c:v>Binders</c:v>
                </c:pt>
                <c:pt idx="13">
                  <c:v>Tables</c:v>
                </c:pt>
                <c:pt idx="14">
                  <c:v>Storage</c:v>
                </c:pt>
                <c:pt idx="15">
                  <c:v>Chairs</c:v>
                </c:pt>
                <c:pt idx="16">
                  <c:v>Phones</c:v>
                </c:pt>
              </c:strCache>
            </c:strRef>
          </c:cat>
          <c:val>
            <c:numRef>
              <c:f>Pivot!$M$4:$M$21</c:f>
              <c:numCache>
                <c:formatCode>General</c:formatCode>
                <c:ptCount val="17"/>
                <c:pt idx="0">
                  <c:v>3024</c:v>
                </c:pt>
                <c:pt idx="1">
                  <c:v>12507</c:v>
                </c:pt>
                <c:pt idx="2">
                  <c:v>16477</c:v>
                </c:pt>
                <c:pt idx="3">
                  <c:v>27137</c:v>
                </c:pt>
                <c:pt idx="4">
                  <c:v>46679</c:v>
                </c:pt>
                <c:pt idx="5">
                  <c:v>78475</c:v>
                </c:pt>
                <c:pt idx="6">
                  <c:v>91705</c:v>
                </c:pt>
                <c:pt idx="7">
                  <c:v>107538</c:v>
                </c:pt>
                <c:pt idx="8">
                  <c:v>114879</c:v>
                </c:pt>
                <c:pt idx="9">
                  <c:v>149530</c:v>
                </c:pt>
                <c:pt idx="10">
                  <c:v>167401</c:v>
                </c:pt>
                <c:pt idx="11">
                  <c:v>189243</c:v>
                </c:pt>
                <c:pt idx="12">
                  <c:v>203428</c:v>
                </c:pt>
                <c:pt idx="13">
                  <c:v>206968</c:v>
                </c:pt>
                <c:pt idx="14">
                  <c:v>223862</c:v>
                </c:pt>
                <c:pt idx="15">
                  <c:v>328173</c:v>
                </c:pt>
                <c:pt idx="16">
                  <c:v>330047</c:v>
                </c:pt>
              </c:numCache>
            </c:numRef>
          </c:val>
          <c:extLst>
            <c:ext xmlns:c16="http://schemas.microsoft.com/office/drawing/2014/chart" uri="{C3380CC4-5D6E-409C-BE32-E72D297353CC}">
              <c16:uniqueId val="{00000011-F627-484F-9043-09EF1F7CF470}"/>
            </c:ext>
          </c:extLst>
        </c:ser>
        <c:ser>
          <c:idx val="1"/>
          <c:order val="1"/>
          <c:tx>
            <c:strRef>
              <c:f>Pivot!$N$3</c:f>
              <c:strCache>
                <c:ptCount val="1"/>
                <c:pt idx="0">
                  <c:v>Profit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Pivot!$L$4:$L$21</c:f>
              <c:strCache>
                <c:ptCount val="17"/>
                <c:pt idx="0">
                  <c:v>Fasteners</c:v>
                </c:pt>
                <c:pt idx="1">
                  <c:v>Labels</c:v>
                </c:pt>
                <c:pt idx="2">
                  <c:v>Envelopes</c:v>
                </c:pt>
                <c:pt idx="3">
                  <c:v>Art</c:v>
                </c:pt>
                <c:pt idx="4">
                  <c:v>Supplies</c:v>
                </c:pt>
                <c:pt idx="5">
                  <c:v>Paper</c:v>
                </c:pt>
                <c:pt idx="6">
                  <c:v>Furnishings</c:v>
                </c:pt>
                <c:pt idx="7">
                  <c:v>Appliances</c:v>
                </c:pt>
                <c:pt idx="8">
                  <c:v>Bookcases</c:v>
                </c:pt>
                <c:pt idx="9">
                  <c:v>Copiers</c:v>
                </c:pt>
                <c:pt idx="10">
                  <c:v>Accessories</c:v>
                </c:pt>
                <c:pt idx="11">
                  <c:v>Machines</c:v>
                </c:pt>
                <c:pt idx="12">
                  <c:v>Binders</c:v>
                </c:pt>
                <c:pt idx="13">
                  <c:v>Tables</c:v>
                </c:pt>
                <c:pt idx="14">
                  <c:v>Storage</c:v>
                </c:pt>
                <c:pt idx="15">
                  <c:v>Chairs</c:v>
                </c:pt>
                <c:pt idx="16">
                  <c:v>Phones</c:v>
                </c:pt>
              </c:strCache>
            </c:strRef>
          </c:cat>
          <c:val>
            <c:numRef>
              <c:f>Pivot!$N$4:$N$21</c:f>
              <c:numCache>
                <c:formatCode>General</c:formatCode>
                <c:ptCount val="17"/>
                <c:pt idx="0">
                  <c:v>952</c:v>
                </c:pt>
                <c:pt idx="1">
                  <c:v>5558</c:v>
                </c:pt>
                <c:pt idx="2">
                  <c:v>6956</c:v>
                </c:pt>
                <c:pt idx="3">
                  <c:v>6530</c:v>
                </c:pt>
                <c:pt idx="4">
                  <c:v>-1187</c:v>
                </c:pt>
                <c:pt idx="5">
                  <c:v>34053</c:v>
                </c:pt>
                <c:pt idx="6">
                  <c:v>13070</c:v>
                </c:pt>
                <c:pt idx="7">
                  <c:v>18132</c:v>
                </c:pt>
                <c:pt idx="8">
                  <c:v>-3479</c:v>
                </c:pt>
                <c:pt idx="9">
                  <c:v>55618</c:v>
                </c:pt>
                <c:pt idx="10">
                  <c:v>41932</c:v>
                </c:pt>
                <c:pt idx="11">
                  <c:v>3387</c:v>
                </c:pt>
                <c:pt idx="12">
                  <c:v>30200</c:v>
                </c:pt>
                <c:pt idx="13">
                  <c:v>-17733</c:v>
                </c:pt>
                <c:pt idx="14">
                  <c:v>21280</c:v>
                </c:pt>
                <c:pt idx="15">
                  <c:v>26598</c:v>
                </c:pt>
                <c:pt idx="16">
                  <c:v>44492</c:v>
                </c:pt>
              </c:numCache>
            </c:numRef>
          </c:val>
          <c:extLst>
            <c:ext xmlns:c16="http://schemas.microsoft.com/office/drawing/2014/chart" uri="{C3380CC4-5D6E-409C-BE32-E72D297353CC}">
              <c16:uniqueId val="{00000012-F627-484F-9043-09EF1F7CF470}"/>
            </c:ext>
          </c:extLst>
        </c:ser>
        <c:dLbls>
          <c:dLblPos val="ctr"/>
          <c:showLegendKey val="0"/>
          <c:showVal val="1"/>
          <c:showCatName val="0"/>
          <c:showSerName val="0"/>
          <c:showPercent val="0"/>
          <c:showBubbleSize val="0"/>
        </c:dLbls>
        <c:gapWidth val="150"/>
        <c:overlap val="100"/>
        <c:axId val="635728792"/>
        <c:axId val="635728464"/>
      </c:barChart>
      <c:catAx>
        <c:axId val="6357287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5728464"/>
        <c:crosses val="autoZero"/>
        <c:auto val="1"/>
        <c:lblAlgn val="ctr"/>
        <c:lblOffset val="100"/>
        <c:noMultiLvlLbl val="0"/>
      </c:catAx>
      <c:valAx>
        <c:axId val="635728464"/>
        <c:scaling>
          <c:orientation val="minMax"/>
        </c:scaling>
        <c:delete val="1"/>
        <c:axPos val="b"/>
        <c:numFmt formatCode="General" sourceLinked="1"/>
        <c:majorTickMark val="out"/>
        <c:minorTickMark val="none"/>
        <c:tickLblPos val="nextTo"/>
        <c:crossAx val="635728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US Superstore.xlsm]Pivot!top sale</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States</a:t>
            </a:r>
            <a:r>
              <a:rPr lang="en-US" baseline="0"/>
              <a:t>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Pivot!$Q$3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Pivot!$P$4:$P$9</c:f>
              <c:strCache>
                <c:ptCount val="5"/>
                <c:pt idx="0">
                  <c:v>Pennsylvania</c:v>
                </c:pt>
                <c:pt idx="1">
                  <c:v>Washington</c:v>
                </c:pt>
                <c:pt idx="2">
                  <c:v>Texas</c:v>
                </c:pt>
                <c:pt idx="3">
                  <c:v>New York</c:v>
                </c:pt>
                <c:pt idx="4">
                  <c:v>California</c:v>
                </c:pt>
              </c:strCache>
            </c:strRef>
          </c:cat>
          <c:val>
            <c:numRef>
              <c:f>Pivot!$Q$4:$Q$9</c:f>
              <c:numCache>
                <c:formatCode>General</c:formatCode>
                <c:ptCount val="5"/>
                <c:pt idx="0">
                  <c:v>116522</c:v>
                </c:pt>
                <c:pt idx="1">
                  <c:v>138656</c:v>
                </c:pt>
                <c:pt idx="2">
                  <c:v>170187</c:v>
                </c:pt>
                <c:pt idx="3">
                  <c:v>310914</c:v>
                </c:pt>
                <c:pt idx="4">
                  <c:v>457731</c:v>
                </c:pt>
              </c:numCache>
            </c:numRef>
          </c:val>
          <c:extLst>
            <c:ext xmlns:c16="http://schemas.microsoft.com/office/drawing/2014/chart" uri="{C3380CC4-5D6E-409C-BE32-E72D297353CC}">
              <c16:uniqueId val="{00000000-ABFE-4627-901F-3DBE5FA07CA9}"/>
            </c:ext>
          </c:extLst>
        </c:ser>
        <c:dLbls>
          <c:dLblPos val="outEnd"/>
          <c:showLegendKey val="0"/>
          <c:showVal val="1"/>
          <c:showCatName val="0"/>
          <c:showSerName val="0"/>
          <c:showPercent val="0"/>
          <c:showBubbleSize val="0"/>
        </c:dLbls>
        <c:gapWidth val="182"/>
        <c:axId val="578845152"/>
        <c:axId val="578840560"/>
      </c:barChart>
      <c:catAx>
        <c:axId val="578845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840560"/>
        <c:crosses val="autoZero"/>
        <c:auto val="1"/>
        <c:lblAlgn val="ctr"/>
        <c:lblOffset val="100"/>
        <c:noMultiLvlLbl val="0"/>
      </c:catAx>
      <c:valAx>
        <c:axId val="578840560"/>
        <c:scaling>
          <c:orientation val="minMax"/>
        </c:scaling>
        <c:delete val="1"/>
        <c:axPos val="b"/>
        <c:numFmt formatCode="General" sourceLinked="1"/>
        <c:majorTickMark val="none"/>
        <c:minorTickMark val="none"/>
        <c:tickLblPos val="nextTo"/>
        <c:crossAx val="578845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[week1 US Superstore.xlsm]Pivot!bottom sale</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Bottom 5 States by</a:t>
            </a:r>
            <a:r>
              <a:rPr lang="en-IN" baseline="0"/>
              <a:t>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Pivot!$S$4:$S$9</c:f>
              <c:strCache>
                <c:ptCount val="5"/>
                <c:pt idx="0">
                  <c:v>North Dakota</c:v>
                </c:pt>
                <c:pt idx="1">
                  <c:v>West Virginia</c:v>
                </c:pt>
                <c:pt idx="2">
                  <c:v>Maine</c:v>
                </c:pt>
                <c:pt idx="3">
                  <c:v>South Dakota</c:v>
                </c:pt>
                <c:pt idx="4">
                  <c:v>Wyoming</c:v>
                </c:pt>
              </c:strCache>
            </c:strRef>
          </c:cat>
          <c:val>
            <c:numRef>
              <c:f>Pivot!$T$4:$T$9</c:f>
              <c:numCache>
                <c:formatCode>General</c:formatCode>
                <c:ptCount val="5"/>
                <c:pt idx="0">
                  <c:v>920</c:v>
                </c:pt>
                <c:pt idx="1">
                  <c:v>1209</c:v>
                </c:pt>
                <c:pt idx="2">
                  <c:v>1270</c:v>
                </c:pt>
                <c:pt idx="3">
                  <c:v>1317</c:v>
                </c:pt>
                <c:pt idx="4">
                  <c:v>1603</c:v>
                </c:pt>
              </c:numCache>
            </c:numRef>
          </c:val>
          <c:extLst>
            <c:ext xmlns:c16="http://schemas.microsoft.com/office/drawing/2014/chart" uri="{C3380CC4-5D6E-409C-BE32-E72D297353CC}">
              <c16:uniqueId val="{00000000-3360-4B93-851F-001A3EF26319}"/>
            </c:ext>
          </c:extLst>
        </c:ser>
        <c:dLbls>
          <c:dLblPos val="outEnd"/>
          <c:showLegendKey val="0"/>
          <c:showVal val="1"/>
          <c:showCatName val="0"/>
          <c:showSerName val="0"/>
          <c:showPercent val="0"/>
          <c:showBubbleSize val="0"/>
        </c:dLbls>
        <c:gapWidth val="182"/>
        <c:axId val="578845152"/>
        <c:axId val="578840560"/>
      </c:barChart>
      <c:catAx>
        <c:axId val="578845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840560"/>
        <c:crosses val="autoZero"/>
        <c:auto val="1"/>
        <c:lblAlgn val="ctr"/>
        <c:lblOffset val="100"/>
        <c:noMultiLvlLbl val="0"/>
      </c:catAx>
      <c:valAx>
        <c:axId val="578840560"/>
        <c:scaling>
          <c:orientation val="minMax"/>
        </c:scaling>
        <c:delete val="1"/>
        <c:axPos val="b"/>
        <c:numFmt formatCode="General" sourceLinked="1"/>
        <c:majorTickMark val="none"/>
        <c:minorTickMark val="none"/>
        <c:tickLblPos val="nextTo"/>
        <c:crossAx val="578845152"/>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[week1 US Superstore.xlsm]Pivot!top profit</c:name>
    <c:fmtId val="21"/>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i="0" kern="1200" spc="0" baseline="0">
                <a:solidFill>
                  <a:srgbClr val="595959"/>
                </a:solidFill>
                <a:effectLst/>
                <a:latin typeface="Calibri" panose="020F0502020204030204" pitchFamily="34" charset="0"/>
              </a:rPr>
              <a:t>Top 5 States by Profit</a:t>
            </a:r>
            <a:endParaRPr lang="en-IN" sz="1800" b="1">
              <a:effectLst/>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D7D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D7D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D7D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Pivot!$W$4</c:f>
              <c:strCache>
                <c:ptCount val="1"/>
                <c:pt idx="0">
                  <c:v>Total</c:v>
                </c:pt>
              </c:strCache>
            </c:strRef>
          </c:tx>
          <c:spPr>
            <a:solidFill>
              <a:srgbClr val="ED7D3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Pivot!$V$5:$V$10</c:f>
              <c:strCache>
                <c:ptCount val="5"/>
                <c:pt idx="0">
                  <c:v>Virginia</c:v>
                </c:pt>
                <c:pt idx="1">
                  <c:v>Michigan</c:v>
                </c:pt>
                <c:pt idx="2">
                  <c:v>Washington</c:v>
                </c:pt>
                <c:pt idx="3">
                  <c:v>New York</c:v>
                </c:pt>
                <c:pt idx="4">
                  <c:v>California</c:v>
                </c:pt>
              </c:strCache>
            </c:strRef>
          </c:cat>
          <c:val>
            <c:numRef>
              <c:f>Pivot!$W$5:$W$10</c:f>
              <c:numCache>
                <c:formatCode>General</c:formatCode>
                <c:ptCount val="5"/>
                <c:pt idx="0">
                  <c:v>18600</c:v>
                </c:pt>
                <c:pt idx="1">
                  <c:v>24458</c:v>
                </c:pt>
                <c:pt idx="2">
                  <c:v>33390</c:v>
                </c:pt>
                <c:pt idx="3">
                  <c:v>74020</c:v>
                </c:pt>
                <c:pt idx="4">
                  <c:v>76368</c:v>
                </c:pt>
              </c:numCache>
            </c:numRef>
          </c:val>
          <c:extLst>
            <c:ext xmlns:c16="http://schemas.microsoft.com/office/drawing/2014/chart" uri="{C3380CC4-5D6E-409C-BE32-E72D297353CC}">
              <c16:uniqueId val="{00000000-F00B-4DE1-A659-A7C649D216B2}"/>
            </c:ext>
          </c:extLst>
        </c:ser>
        <c:dLbls>
          <c:dLblPos val="outEnd"/>
          <c:showLegendKey val="0"/>
          <c:showVal val="1"/>
          <c:showCatName val="0"/>
          <c:showSerName val="0"/>
          <c:showPercent val="0"/>
          <c:showBubbleSize val="0"/>
        </c:dLbls>
        <c:gapWidth val="182"/>
        <c:axId val="578845152"/>
        <c:axId val="578840560"/>
      </c:barChart>
      <c:catAx>
        <c:axId val="578845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840560"/>
        <c:crosses val="autoZero"/>
        <c:auto val="1"/>
        <c:lblAlgn val="ctr"/>
        <c:lblOffset val="100"/>
        <c:noMultiLvlLbl val="0"/>
      </c:catAx>
      <c:valAx>
        <c:axId val="578840560"/>
        <c:scaling>
          <c:orientation val="minMax"/>
        </c:scaling>
        <c:delete val="1"/>
        <c:axPos val="b"/>
        <c:numFmt formatCode="General" sourceLinked="1"/>
        <c:majorTickMark val="none"/>
        <c:minorTickMark val="none"/>
        <c:tickLblPos val="nextTo"/>
        <c:crossAx val="578845152"/>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[week1 US Superstore.xlsm]Pivot!bottom profit</c:name>
    <c:fmtId val="21"/>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i="0" kern="1200" spc="0" baseline="0">
                <a:solidFill>
                  <a:srgbClr val="595959"/>
                </a:solidFill>
                <a:effectLst/>
              </a:rPr>
              <a:t>Bottom 5 States by Profit</a:t>
            </a:r>
            <a:endParaRPr lang="en-IN" sz="1800" b="1">
              <a:effectLst/>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D7D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D7D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D7D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Pivot!$Z$4</c:f>
              <c:strCache>
                <c:ptCount val="1"/>
                <c:pt idx="0">
                  <c:v>Total</c:v>
                </c:pt>
              </c:strCache>
            </c:strRef>
          </c:tx>
          <c:spPr>
            <a:solidFill>
              <a:srgbClr val="ED7D3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Pivot!$Y$5:$Y$10</c:f>
              <c:strCache>
                <c:ptCount val="5"/>
                <c:pt idx="0">
                  <c:v>Texas</c:v>
                </c:pt>
                <c:pt idx="1">
                  <c:v>Ohio</c:v>
                </c:pt>
                <c:pt idx="2">
                  <c:v>Pennsylvania</c:v>
                </c:pt>
                <c:pt idx="3">
                  <c:v>Illinois</c:v>
                </c:pt>
                <c:pt idx="4">
                  <c:v>North Carolina</c:v>
                </c:pt>
              </c:strCache>
            </c:strRef>
          </c:cat>
          <c:val>
            <c:numRef>
              <c:f>Pivot!$Z$5:$Z$10</c:f>
              <c:numCache>
                <c:formatCode>General</c:formatCode>
                <c:ptCount val="5"/>
                <c:pt idx="0">
                  <c:v>-25714</c:v>
                </c:pt>
                <c:pt idx="1">
                  <c:v>-16950</c:v>
                </c:pt>
                <c:pt idx="2">
                  <c:v>-15550</c:v>
                </c:pt>
                <c:pt idx="3">
                  <c:v>-12607</c:v>
                </c:pt>
                <c:pt idx="4">
                  <c:v>-7495</c:v>
                </c:pt>
              </c:numCache>
            </c:numRef>
          </c:val>
          <c:extLst>
            <c:ext xmlns:c16="http://schemas.microsoft.com/office/drawing/2014/chart" uri="{C3380CC4-5D6E-409C-BE32-E72D297353CC}">
              <c16:uniqueId val="{00000000-27A0-4A11-9108-3CE57AC1456B}"/>
            </c:ext>
          </c:extLst>
        </c:ser>
        <c:dLbls>
          <c:dLblPos val="outEnd"/>
          <c:showLegendKey val="0"/>
          <c:showVal val="1"/>
          <c:showCatName val="0"/>
          <c:showSerName val="0"/>
          <c:showPercent val="0"/>
          <c:showBubbleSize val="0"/>
        </c:dLbls>
        <c:gapWidth val="182"/>
        <c:axId val="578845152"/>
        <c:axId val="578840560"/>
      </c:barChart>
      <c:catAx>
        <c:axId val="578845152"/>
        <c:scaling>
          <c:orientation val="minMax"/>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840560"/>
        <c:crosses val="autoZero"/>
        <c:auto val="1"/>
        <c:lblAlgn val="ctr"/>
        <c:lblOffset val="100"/>
        <c:noMultiLvlLbl val="0"/>
      </c:catAx>
      <c:valAx>
        <c:axId val="578840560"/>
        <c:scaling>
          <c:orientation val="minMax"/>
        </c:scaling>
        <c:delete val="1"/>
        <c:axPos val="b"/>
        <c:numFmt formatCode="General" sourceLinked="1"/>
        <c:majorTickMark val="none"/>
        <c:minorTickMark val="none"/>
        <c:tickLblPos val="nextTo"/>
        <c:crossAx val="578845152"/>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oneCellAnchor>
    <xdr:from>
      <xdr:col>7</xdr:col>
      <xdr:colOff>533400</xdr:colOff>
      <xdr:row>9</xdr:row>
      <xdr:rowOff>133350</xdr:rowOff>
    </xdr:from>
    <xdr:ext cx="476250" cy="280205"/>
    <xdr:sp macro="" textlink="$G$5">
      <xdr:nvSpPr>
        <xdr:cNvPr id="5" name="TextBox 4">
          <a:extLst>
            <a:ext uri="{FF2B5EF4-FFF2-40B4-BE49-F238E27FC236}">
              <a16:creationId xmlns:a16="http://schemas.microsoft.com/office/drawing/2014/main" id="{CA16DCF1-AE6D-441D-9A1C-D3B23AE14080}"/>
            </a:ext>
          </a:extLst>
        </xdr:cNvPr>
        <xdr:cNvSpPr txBox="1"/>
      </xdr:nvSpPr>
      <xdr:spPr>
        <a:xfrm>
          <a:off x="7058025" y="1933575"/>
          <a:ext cx="47625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95EE224-BC98-4E9C-96C5-24283B32D87B}" type="TxLink">
            <a:rPr lang="en-US" sz="1200" b="0" i="0" u="none" strike="noStrike">
              <a:solidFill>
                <a:srgbClr val="000000"/>
              </a:solidFill>
              <a:latin typeface="Calibri"/>
              <a:cs typeface="Calibri"/>
            </a:rPr>
            <a:pPr/>
            <a:t> </a:t>
          </a:fld>
          <a:endParaRPr lang="en-IN"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8</xdr:col>
      <xdr:colOff>380999</xdr:colOff>
      <xdr:row>3</xdr:row>
      <xdr:rowOff>95249</xdr:rowOff>
    </xdr:from>
    <xdr:to>
      <xdr:col>17</xdr:col>
      <xdr:colOff>272144</xdr:colOff>
      <xdr:row>19</xdr:row>
      <xdr:rowOff>68036</xdr:rowOff>
    </xdr:to>
    <xdr:graphicFrame macro="">
      <xdr:nvGraphicFramePr>
        <xdr:cNvPr id="24" name="timeserquant" hidden="1">
          <a:extLst>
            <a:ext uri="{FF2B5EF4-FFF2-40B4-BE49-F238E27FC236}">
              <a16:creationId xmlns:a16="http://schemas.microsoft.com/office/drawing/2014/main" id="{D8C4C9A5-1F0F-4DBC-8611-87567CF5D7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380999</xdr:colOff>
      <xdr:row>3</xdr:row>
      <xdr:rowOff>95249</xdr:rowOff>
    </xdr:from>
    <xdr:to>
      <xdr:col>17</xdr:col>
      <xdr:colOff>255131</xdr:colOff>
      <xdr:row>19</xdr:row>
      <xdr:rowOff>88104</xdr:rowOff>
    </xdr:to>
    <xdr:graphicFrame macro="">
      <xdr:nvGraphicFramePr>
        <xdr:cNvPr id="19" name="retsale">
          <a:extLst>
            <a:ext uri="{FF2B5EF4-FFF2-40B4-BE49-F238E27FC236}">
              <a16:creationId xmlns:a16="http://schemas.microsoft.com/office/drawing/2014/main" id="{AA57DDB3-6EF0-4DE3-9933-E57A593F9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39227</xdr:colOff>
      <xdr:row>28</xdr:row>
      <xdr:rowOff>163288</xdr:rowOff>
    </xdr:from>
    <xdr:to>
      <xdr:col>8</xdr:col>
      <xdr:colOff>244928</xdr:colOff>
      <xdr:row>37</xdr:row>
      <xdr:rowOff>190500</xdr:rowOff>
    </xdr:to>
    <xdr:graphicFrame macro="">
      <xdr:nvGraphicFramePr>
        <xdr:cNvPr id="12" name="Chart 11">
          <a:extLst>
            <a:ext uri="{FF2B5EF4-FFF2-40B4-BE49-F238E27FC236}">
              <a16:creationId xmlns:a16="http://schemas.microsoft.com/office/drawing/2014/main" id="{9082120A-54B1-4EDC-A258-983BEFD17C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196521</xdr:colOff>
      <xdr:row>33</xdr:row>
      <xdr:rowOff>146271</xdr:rowOff>
    </xdr:from>
    <xdr:to>
      <xdr:col>7</xdr:col>
      <xdr:colOff>120830</xdr:colOff>
      <xdr:row>35</xdr:row>
      <xdr:rowOff>120108</xdr:rowOff>
    </xdr:to>
    <xdr:sp macro="" textlink="Pivot!$D$76">
      <xdr:nvSpPr>
        <xdr:cNvPr id="13" name="TextBox 12">
          <a:extLst>
            <a:ext uri="{FF2B5EF4-FFF2-40B4-BE49-F238E27FC236}">
              <a16:creationId xmlns:a16="http://schemas.microsoft.com/office/drawing/2014/main" id="{60AD4AE9-1DE6-4269-8371-7CD1F38DD75A}"/>
            </a:ext>
          </a:extLst>
        </xdr:cNvPr>
        <xdr:cNvSpPr txBox="1"/>
      </xdr:nvSpPr>
      <xdr:spPr>
        <a:xfrm>
          <a:off x="4278664" y="6881807"/>
          <a:ext cx="604666" cy="382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FDDFB80-DE19-43B6-9155-34EBD08F0697}" type="TxLink">
            <a:rPr lang="en-US" sz="2000" b="1" i="0" u="none" strike="noStrike">
              <a:ln>
                <a:noFill/>
              </a:ln>
              <a:solidFill>
                <a:srgbClr val="000000"/>
              </a:solidFill>
              <a:latin typeface="Calibri"/>
              <a:cs typeface="Calibri"/>
            </a:rPr>
            <a:pPr algn="ctr"/>
            <a:t>8%</a:t>
          </a:fld>
          <a:endParaRPr lang="en-IN" sz="2000" b="1">
            <a:ln>
              <a:noFill/>
            </a:ln>
          </a:endParaRPr>
        </a:p>
      </xdr:txBody>
    </xdr:sp>
    <xdr:clientData/>
  </xdr:twoCellAnchor>
  <xdr:twoCellAnchor>
    <xdr:from>
      <xdr:col>5</xdr:col>
      <xdr:colOff>38625</xdr:colOff>
      <xdr:row>20</xdr:row>
      <xdr:rowOff>55450</xdr:rowOff>
    </xdr:from>
    <xdr:to>
      <xdr:col>8</xdr:col>
      <xdr:colOff>244928</xdr:colOff>
      <xdr:row>27</xdr:row>
      <xdr:rowOff>202408</xdr:rowOff>
    </xdr:to>
    <xdr:graphicFrame macro="">
      <xdr:nvGraphicFramePr>
        <xdr:cNvPr id="14" name="Chart 13">
          <a:extLst>
            <a:ext uri="{FF2B5EF4-FFF2-40B4-BE49-F238E27FC236}">
              <a16:creationId xmlns:a16="http://schemas.microsoft.com/office/drawing/2014/main" id="{816AB3DA-EFF7-4722-BE1B-A98E92C618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530677</xdr:colOff>
      <xdr:row>21</xdr:row>
      <xdr:rowOff>40822</xdr:rowOff>
    </xdr:from>
    <xdr:to>
      <xdr:col>21</xdr:col>
      <xdr:colOff>13605</xdr:colOff>
      <xdr:row>37</xdr:row>
      <xdr:rowOff>190500</xdr:rowOff>
    </xdr:to>
    <xdr:graphicFrame macro="">
      <xdr:nvGraphicFramePr>
        <xdr:cNvPr id="16" name="top prodsale">
          <a:extLst>
            <a:ext uri="{FF2B5EF4-FFF2-40B4-BE49-F238E27FC236}">
              <a16:creationId xmlns:a16="http://schemas.microsoft.com/office/drawing/2014/main" id="{65F8B741-A463-4D09-8432-57B826149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544286</xdr:colOff>
      <xdr:row>21</xdr:row>
      <xdr:rowOff>28576</xdr:rowOff>
    </xdr:from>
    <xdr:to>
      <xdr:col>21</xdr:col>
      <xdr:colOff>27217</xdr:colOff>
      <xdr:row>37</xdr:row>
      <xdr:rowOff>190500</xdr:rowOff>
    </xdr:to>
    <xdr:graphicFrame macro="">
      <xdr:nvGraphicFramePr>
        <xdr:cNvPr id="15" name="produquant" hidden="1">
          <a:extLst>
            <a:ext uri="{FF2B5EF4-FFF2-40B4-BE49-F238E27FC236}">
              <a16:creationId xmlns:a16="http://schemas.microsoft.com/office/drawing/2014/main" id="{FF54B15D-8CC7-4D84-B657-5F95479595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435431</xdr:colOff>
      <xdr:row>3</xdr:row>
      <xdr:rowOff>95249</xdr:rowOff>
    </xdr:from>
    <xdr:to>
      <xdr:col>23</xdr:col>
      <xdr:colOff>149681</xdr:colOff>
      <xdr:row>19</xdr:row>
      <xdr:rowOff>81643</xdr:rowOff>
    </xdr:to>
    <xdr:graphicFrame macro="">
      <xdr:nvGraphicFramePr>
        <xdr:cNvPr id="22" name="regionquant" hidden="1">
          <a:extLst>
            <a:ext uri="{FF2B5EF4-FFF2-40B4-BE49-F238E27FC236}">
              <a16:creationId xmlns:a16="http://schemas.microsoft.com/office/drawing/2014/main" id="{E30D5E10-2B69-41D6-8141-61351E02B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435430</xdr:colOff>
      <xdr:row>3</xdr:row>
      <xdr:rowOff>107155</xdr:rowOff>
    </xdr:from>
    <xdr:to>
      <xdr:col>23</xdr:col>
      <xdr:colOff>149678</xdr:colOff>
      <xdr:row>19</xdr:row>
      <xdr:rowOff>95250</xdr:rowOff>
    </xdr:to>
    <xdr:graphicFrame macro="">
      <xdr:nvGraphicFramePr>
        <xdr:cNvPr id="17" name="regsale">
          <a:extLst>
            <a:ext uri="{FF2B5EF4-FFF2-40B4-BE49-F238E27FC236}">
              <a16:creationId xmlns:a16="http://schemas.microsoft.com/office/drawing/2014/main" id="{79DD3A1B-0FDC-4F6C-9FC2-B0B92892B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299360</xdr:colOff>
      <xdr:row>3</xdr:row>
      <xdr:rowOff>95249</xdr:rowOff>
    </xdr:from>
    <xdr:to>
      <xdr:col>29</xdr:col>
      <xdr:colOff>367395</xdr:colOff>
      <xdr:row>19</xdr:row>
      <xdr:rowOff>68034</xdr:rowOff>
    </xdr:to>
    <xdr:graphicFrame macro="">
      <xdr:nvGraphicFramePr>
        <xdr:cNvPr id="23" name="statequant" hidden="1">
          <a:extLst>
            <a:ext uri="{FF2B5EF4-FFF2-40B4-BE49-F238E27FC236}">
              <a16:creationId xmlns:a16="http://schemas.microsoft.com/office/drawing/2014/main" id="{94643351-23E7-440F-BC13-19E451A2C5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299360</xdr:colOff>
      <xdr:row>3</xdr:row>
      <xdr:rowOff>107157</xdr:rowOff>
    </xdr:from>
    <xdr:to>
      <xdr:col>29</xdr:col>
      <xdr:colOff>382702</xdr:colOff>
      <xdr:row>19</xdr:row>
      <xdr:rowOff>68036</xdr:rowOff>
    </xdr:to>
    <xdr:graphicFrame macro="">
      <xdr:nvGraphicFramePr>
        <xdr:cNvPr id="18" name="Statesale">
          <a:extLst>
            <a:ext uri="{FF2B5EF4-FFF2-40B4-BE49-F238E27FC236}">
              <a16:creationId xmlns:a16="http://schemas.microsoft.com/office/drawing/2014/main" id="{FB529455-2A2A-445D-9C8F-5EF1C970E1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380999</xdr:colOff>
      <xdr:row>21</xdr:row>
      <xdr:rowOff>54429</xdr:rowOff>
    </xdr:from>
    <xdr:to>
      <xdr:col>14</xdr:col>
      <xdr:colOff>299357</xdr:colOff>
      <xdr:row>37</xdr:row>
      <xdr:rowOff>190500</xdr:rowOff>
    </xdr:to>
    <xdr:graphicFrame macro="">
      <xdr:nvGraphicFramePr>
        <xdr:cNvPr id="21" name="topcust quan" hidden="1">
          <a:extLst>
            <a:ext uri="{FF2B5EF4-FFF2-40B4-BE49-F238E27FC236}">
              <a16:creationId xmlns:a16="http://schemas.microsoft.com/office/drawing/2014/main" id="{11BC1C85-85C3-4DE9-9FC6-10FE18BFF3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380999</xdr:colOff>
      <xdr:row>21</xdr:row>
      <xdr:rowOff>49324</xdr:rowOff>
    </xdr:from>
    <xdr:to>
      <xdr:col>14</xdr:col>
      <xdr:colOff>299357</xdr:colOff>
      <xdr:row>37</xdr:row>
      <xdr:rowOff>190500</xdr:rowOff>
    </xdr:to>
    <xdr:graphicFrame macro="">
      <xdr:nvGraphicFramePr>
        <xdr:cNvPr id="20" name="custsale">
          <a:extLst>
            <a:ext uri="{FF2B5EF4-FFF2-40B4-BE49-F238E27FC236}">
              <a16:creationId xmlns:a16="http://schemas.microsoft.com/office/drawing/2014/main" id="{DEF8D549-1DA1-4B4C-A7FA-9B9947844A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21</xdr:col>
      <xdr:colOff>244926</xdr:colOff>
      <xdr:row>20</xdr:row>
      <xdr:rowOff>204106</xdr:rowOff>
    </xdr:from>
    <xdr:to>
      <xdr:col>28</xdr:col>
      <xdr:colOff>122463</xdr:colOff>
      <xdr:row>37</xdr:row>
      <xdr:rowOff>190500</xdr:rowOff>
    </xdr:to>
    <xdr:graphicFrame macro="">
      <xdr:nvGraphicFramePr>
        <xdr:cNvPr id="26" name="catquant" hidden="1">
          <a:extLst>
            <a:ext uri="{FF2B5EF4-FFF2-40B4-BE49-F238E27FC236}">
              <a16:creationId xmlns:a16="http://schemas.microsoft.com/office/drawing/2014/main" id="{97A65AD5-8EEF-4D79-97BC-90CF180CEF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272141</xdr:colOff>
      <xdr:row>20</xdr:row>
      <xdr:rowOff>176893</xdr:rowOff>
    </xdr:from>
    <xdr:to>
      <xdr:col>28</xdr:col>
      <xdr:colOff>136069</xdr:colOff>
      <xdr:row>37</xdr:row>
      <xdr:rowOff>149683</xdr:rowOff>
    </xdr:to>
    <xdr:graphicFrame macro="">
      <xdr:nvGraphicFramePr>
        <xdr:cNvPr id="25" name="catsale">
          <a:extLst>
            <a:ext uri="{FF2B5EF4-FFF2-40B4-BE49-F238E27FC236}">
              <a16:creationId xmlns:a16="http://schemas.microsoft.com/office/drawing/2014/main" id="{FE4E19EC-8A3F-48D6-BFAA-F480CCAD70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29</xdr:col>
      <xdr:colOff>517071</xdr:colOff>
      <xdr:row>3</xdr:row>
      <xdr:rowOff>95249</xdr:rowOff>
    </xdr:from>
    <xdr:to>
      <xdr:col>35</xdr:col>
      <xdr:colOff>612322</xdr:colOff>
      <xdr:row>19</xdr:row>
      <xdr:rowOff>108857</xdr:rowOff>
    </xdr:to>
    <xdr:graphicFrame macro="">
      <xdr:nvGraphicFramePr>
        <xdr:cNvPr id="28" name="cityquant" hidden="1">
          <a:extLst>
            <a:ext uri="{FF2B5EF4-FFF2-40B4-BE49-F238E27FC236}">
              <a16:creationId xmlns:a16="http://schemas.microsoft.com/office/drawing/2014/main" id="{DC12BCAE-D4AD-4892-B31C-3CC50B16F7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29</xdr:col>
      <xdr:colOff>517071</xdr:colOff>
      <xdr:row>3</xdr:row>
      <xdr:rowOff>108856</xdr:rowOff>
    </xdr:from>
    <xdr:to>
      <xdr:col>35</xdr:col>
      <xdr:colOff>598714</xdr:colOff>
      <xdr:row>19</xdr:row>
      <xdr:rowOff>95249</xdr:rowOff>
    </xdr:to>
    <xdr:graphicFrame macro="">
      <xdr:nvGraphicFramePr>
        <xdr:cNvPr id="27" name="citysale">
          <a:extLst>
            <a:ext uri="{FF2B5EF4-FFF2-40B4-BE49-F238E27FC236}">
              <a16:creationId xmlns:a16="http://schemas.microsoft.com/office/drawing/2014/main" id="{44967632-A9C4-44A4-A544-1832D07D4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421820</xdr:colOff>
      <xdr:row>20</xdr:row>
      <xdr:rowOff>190497</xdr:rowOff>
    </xdr:from>
    <xdr:to>
      <xdr:col>35</xdr:col>
      <xdr:colOff>612321</xdr:colOff>
      <xdr:row>37</xdr:row>
      <xdr:rowOff>190500</xdr:rowOff>
    </xdr:to>
    <xdr:graphicFrame macro="">
      <xdr:nvGraphicFramePr>
        <xdr:cNvPr id="30" name="segquant" hidden="1">
          <a:extLst>
            <a:ext uri="{FF2B5EF4-FFF2-40B4-BE49-F238E27FC236}">
              <a16:creationId xmlns:a16="http://schemas.microsoft.com/office/drawing/2014/main" id="{74E36817-BAF0-4D76-B1A3-63C22C843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28</xdr:col>
      <xdr:colOff>408216</xdr:colOff>
      <xdr:row>20</xdr:row>
      <xdr:rowOff>190497</xdr:rowOff>
    </xdr:from>
    <xdr:to>
      <xdr:col>35</xdr:col>
      <xdr:colOff>612322</xdr:colOff>
      <xdr:row>37</xdr:row>
      <xdr:rowOff>204105</xdr:rowOff>
    </xdr:to>
    <xdr:graphicFrame macro="">
      <xdr:nvGraphicFramePr>
        <xdr:cNvPr id="29" name="segsale">
          <a:extLst>
            <a:ext uri="{FF2B5EF4-FFF2-40B4-BE49-F238E27FC236}">
              <a16:creationId xmlns:a16="http://schemas.microsoft.com/office/drawing/2014/main" id="{166C8061-B6E9-484E-B73E-48C988E73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2</xdr:col>
      <xdr:colOff>394608</xdr:colOff>
      <xdr:row>11</xdr:row>
      <xdr:rowOff>81642</xdr:rowOff>
    </xdr:from>
    <xdr:to>
      <xdr:col>4</xdr:col>
      <xdr:colOff>557893</xdr:colOff>
      <xdr:row>25</xdr:row>
      <xdr:rowOff>122465</xdr:rowOff>
    </xdr:to>
    <mc:AlternateContent xmlns:mc="http://schemas.openxmlformats.org/markup-compatibility/2006">
      <mc:Choice xmlns:a14="http://schemas.microsoft.com/office/drawing/2010/main" Requires="a14">
        <xdr:graphicFrame macro="">
          <xdr:nvGraphicFramePr>
            <xdr:cNvPr id="31" name="State 1">
              <a:extLst>
                <a:ext uri="{FF2B5EF4-FFF2-40B4-BE49-F238E27FC236}">
                  <a16:creationId xmlns:a16="http://schemas.microsoft.com/office/drawing/2014/main" id="{DEA994A1-453A-4297-B99C-5033F99857B8}"/>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dr:sp macro="" textlink="">
          <xdr:nvSpPr>
            <xdr:cNvPr id="0" name=""/>
            <xdr:cNvSpPr>
              <a:spLocks noTextEdit="1"/>
            </xdr:cNvSpPr>
          </xdr:nvSpPr>
          <xdr:spPr>
            <a:xfrm>
              <a:off x="1759858" y="2351767"/>
              <a:ext cx="1528535" cy="29300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54427</xdr:colOff>
      <xdr:row>11</xdr:row>
      <xdr:rowOff>68036</xdr:rowOff>
    </xdr:from>
    <xdr:to>
      <xdr:col>2</xdr:col>
      <xdr:colOff>332012</xdr:colOff>
      <xdr:row>25</xdr:row>
      <xdr:rowOff>122465</xdr:rowOff>
    </xdr:to>
    <mc:AlternateContent xmlns:mc="http://schemas.openxmlformats.org/markup-compatibility/2006">
      <mc:Choice xmlns:a14="http://schemas.microsoft.com/office/drawing/2010/main" Requires="a14">
        <xdr:graphicFrame macro="">
          <xdr:nvGraphicFramePr>
            <xdr:cNvPr id="32" name="City 1">
              <a:extLst>
                <a:ext uri="{FF2B5EF4-FFF2-40B4-BE49-F238E27FC236}">
                  <a16:creationId xmlns:a16="http://schemas.microsoft.com/office/drawing/2014/main" id="{D992CF41-7859-4396-A7EE-1D9E7E30A31C}"/>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dr:sp macro="" textlink="">
          <xdr:nvSpPr>
            <xdr:cNvPr id="0" name=""/>
            <xdr:cNvSpPr>
              <a:spLocks noTextEdit="1"/>
            </xdr:cNvSpPr>
          </xdr:nvSpPr>
          <xdr:spPr>
            <a:xfrm>
              <a:off x="54427" y="2338161"/>
              <a:ext cx="1642835" cy="29436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54430</xdr:colOff>
      <xdr:row>32</xdr:row>
      <xdr:rowOff>40819</xdr:rowOff>
    </xdr:from>
    <xdr:to>
      <xdr:col>2</xdr:col>
      <xdr:colOff>312966</xdr:colOff>
      <xdr:row>37</xdr:row>
      <xdr:rowOff>190500</xdr:rowOff>
    </xdr:to>
    <mc:AlternateContent xmlns:mc="http://schemas.openxmlformats.org/markup-compatibility/2006">
      <mc:Choice xmlns:a14="http://schemas.microsoft.com/office/drawing/2010/main" Requires="a14">
        <xdr:graphicFrame macro="">
          <xdr:nvGraphicFramePr>
            <xdr:cNvPr id="34" name="Category 1">
              <a:extLst>
                <a:ext uri="{FF2B5EF4-FFF2-40B4-BE49-F238E27FC236}">
                  <a16:creationId xmlns:a16="http://schemas.microsoft.com/office/drawing/2014/main" id="{00C6B44D-D25B-4A33-8035-D32BFF64F17A}"/>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54430" y="6644819"/>
              <a:ext cx="1623786" cy="11815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421822</xdr:colOff>
      <xdr:row>3</xdr:row>
      <xdr:rowOff>95249</xdr:rowOff>
    </xdr:from>
    <xdr:to>
      <xdr:col>4</xdr:col>
      <xdr:colOff>557892</xdr:colOff>
      <xdr:row>10</xdr:row>
      <xdr:rowOff>204106</xdr:rowOff>
    </xdr:to>
    <mc:AlternateContent xmlns:mc="http://schemas.openxmlformats.org/markup-compatibility/2006">
      <mc:Choice xmlns:a14="http://schemas.microsoft.com/office/drawing/2010/main" Requires="a14">
        <xdr:graphicFrame macro="">
          <xdr:nvGraphicFramePr>
            <xdr:cNvPr id="35" name="Region 1">
              <a:extLst>
                <a:ext uri="{FF2B5EF4-FFF2-40B4-BE49-F238E27FC236}">
                  <a16:creationId xmlns:a16="http://schemas.microsoft.com/office/drawing/2014/main" id="{B1D4FAC2-3063-4079-84AD-194E67939FE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787072" y="714374"/>
              <a:ext cx="1501320" cy="15534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40821</xdr:colOff>
      <xdr:row>25</xdr:row>
      <xdr:rowOff>163286</xdr:rowOff>
    </xdr:from>
    <xdr:to>
      <xdr:col>2</xdr:col>
      <xdr:colOff>326572</xdr:colOff>
      <xdr:row>31</xdr:row>
      <xdr:rowOff>136072</xdr:rowOff>
    </xdr:to>
    <mc:AlternateContent xmlns:mc="http://schemas.openxmlformats.org/markup-compatibility/2006">
      <mc:Choice xmlns:a14="http://schemas.microsoft.com/office/drawing/2010/main" Requires="a14">
        <xdr:graphicFrame macro="">
          <xdr:nvGraphicFramePr>
            <xdr:cNvPr id="36" name="Segment 1">
              <a:extLst>
                <a:ext uri="{FF2B5EF4-FFF2-40B4-BE49-F238E27FC236}">
                  <a16:creationId xmlns:a16="http://schemas.microsoft.com/office/drawing/2014/main" id="{70B33537-08F2-4F70-809F-B7628E7F19A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40821" y="5322661"/>
              <a:ext cx="1651001" cy="12110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394607</xdr:colOff>
      <xdr:row>26</xdr:row>
      <xdr:rowOff>40822</xdr:rowOff>
    </xdr:from>
    <xdr:to>
      <xdr:col>4</xdr:col>
      <xdr:colOff>557892</xdr:colOff>
      <xdr:row>37</xdr:row>
      <xdr:rowOff>190500</xdr:rowOff>
    </xdr:to>
    <mc:AlternateContent xmlns:mc="http://schemas.openxmlformats.org/markup-compatibility/2006">
      <mc:Choice xmlns:a14="http://schemas.microsoft.com/office/drawing/2010/main" Requires="a14">
        <xdr:graphicFrame macro="">
          <xdr:nvGraphicFramePr>
            <xdr:cNvPr id="37" name="SubCategory 1">
              <a:extLst>
                <a:ext uri="{FF2B5EF4-FFF2-40B4-BE49-F238E27FC236}">
                  <a16:creationId xmlns:a16="http://schemas.microsoft.com/office/drawing/2014/main" id="{8FEFE4C6-B5C0-41D6-804B-453358AAAD80}"/>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dr:sp macro="" textlink="">
          <xdr:nvSpPr>
            <xdr:cNvPr id="0" name=""/>
            <xdr:cNvSpPr>
              <a:spLocks noTextEdit="1"/>
            </xdr:cNvSpPr>
          </xdr:nvSpPr>
          <xdr:spPr>
            <a:xfrm>
              <a:off x="1759857" y="5406572"/>
              <a:ext cx="1528535" cy="24198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54429</xdr:colOff>
      <xdr:row>3</xdr:row>
      <xdr:rowOff>95249</xdr:rowOff>
    </xdr:from>
    <xdr:to>
      <xdr:col>2</xdr:col>
      <xdr:colOff>340179</xdr:colOff>
      <xdr:row>10</xdr:row>
      <xdr:rowOff>204106</xdr:rowOff>
    </xdr:to>
    <mc:AlternateContent xmlns:mc="http://schemas.openxmlformats.org/markup-compatibility/2006">
      <mc:Choice xmlns:a14="http://schemas.microsoft.com/office/drawing/2010/main" Requires="a14">
        <xdr:graphicFrame macro="">
          <xdr:nvGraphicFramePr>
            <xdr:cNvPr id="38" name="Year">
              <a:extLst>
                <a:ext uri="{FF2B5EF4-FFF2-40B4-BE49-F238E27FC236}">
                  <a16:creationId xmlns:a16="http://schemas.microsoft.com/office/drawing/2014/main" id="{EFF78575-5C78-4C6D-9EE0-D002692F588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54429" y="714374"/>
              <a:ext cx="1651000" cy="15534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27214</xdr:colOff>
      <xdr:row>3</xdr:row>
      <xdr:rowOff>95249</xdr:rowOff>
    </xdr:from>
    <xdr:to>
      <xdr:col>8</xdr:col>
      <xdr:colOff>244928</xdr:colOff>
      <xdr:row>10</xdr:row>
      <xdr:rowOff>149678</xdr:rowOff>
    </xdr:to>
    <xdr:sp macro="" textlink="">
      <xdr:nvSpPr>
        <xdr:cNvPr id="2" name="Rectangle 1">
          <a:extLst>
            <a:ext uri="{FF2B5EF4-FFF2-40B4-BE49-F238E27FC236}">
              <a16:creationId xmlns:a16="http://schemas.microsoft.com/office/drawing/2014/main" id="{0847E66B-18DD-4988-801C-9FC8200BCA84}"/>
            </a:ext>
          </a:extLst>
        </xdr:cNvPr>
        <xdr:cNvSpPr/>
      </xdr:nvSpPr>
      <xdr:spPr>
        <a:xfrm>
          <a:off x="3429000" y="707570"/>
          <a:ext cx="2258785" cy="148317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chemeClr val="tx1">
                  <a:lumMod val="65000"/>
                  <a:lumOff val="35000"/>
                </a:schemeClr>
              </a:solidFill>
            </a:rPr>
            <a:t>%Increase</a:t>
          </a:r>
          <a:r>
            <a:rPr lang="en-IN" sz="1600" b="1" baseline="0">
              <a:solidFill>
                <a:schemeClr val="tx1">
                  <a:lumMod val="65000"/>
                  <a:lumOff val="35000"/>
                </a:schemeClr>
              </a:solidFill>
            </a:rPr>
            <a:t> in Returns Amount from Prev Year</a:t>
          </a:r>
          <a:endParaRPr lang="en-IN" sz="1600" b="1">
            <a:solidFill>
              <a:schemeClr val="tx1">
                <a:lumMod val="65000"/>
                <a:lumOff val="35000"/>
              </a:schemeClr>
            </a:solidFill>
          </a:endParaRPr>
        </a:p>
      </xdr:txBody>
    </xdr:sp>
    <xdr:clientData/>
  </xdr:twoCellAnchor>
  <xdr:twoCellAnchor>
    <xdr:from>
      <xdr:col>5</xdr:col>
      <xdr:colOff>653143</xdr:colOff>
      <xdr:row>6</xdr:row>
      <xdr:rowOff>81643</xdr:rowOff>
    </xdr:from>
    <xdr:to>
      <xdr:col>7</xdr:col>
      <xdr:colOff>373762</xdr:colOff>
      <xdr:row>9</xdr:row>
      <xdr:rowOff>163286</xdr:rowOff>
    </xdr:to>
    <xdr:sp macro="" textlink="Pivot!$AH$105">
      <xdr:nvSpPr>
        <xdr:cNvPr id="39" name="TextBox 38">
          <a:extLst>
            <a:ext uri="{FF2B5EF4-FFF2-40B4-BE49-F238E27FC236}">
              <a16:creationId xmlns:a16="http://schemas.microsoft.com/office/drawing/2014/main" id="{0871EB3E-E9C5-419F-B9DB-0E339AC9F2FF}"/>
            </a:ext>
          </a:extLst>
        </xdr:cNvPr>
        <xdr:cNvSpPr txBox="1"/>
      </xdr:nvSpPr>
      <xdr:spPr>
        <a:xfrm>
          <a:off x="4054929" y="1306286"/>
          <a:ext cx="1081333" cy="693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98F0EC-AC13-468E-8481-B36FCC41995F}" type="TxLink">
            <a:rPr lang="en-US" sz="2800" b="1" i="0" u="none" strike="noStrike">
              <a:solidFill>
                <a:srgbClr val="FF0000"/>
              </a:solidFill>
              <a:latin typeface="Calibri"/>
              <a:cs typeface="Calibri"/>
            </a:rPr>
            <a:pPr algn="ctr"/>
            <a:t>91%</a:t>
          </a:fld>
          <a:endParaRPr lang="en-IN" sz="2400" b="1">
            <a:solidFill>
              <a:srgbClr val="FF0000"/>
            </a:solidFill>
          </a:endParaRPr>
        </a:p>
      </xdr:txBody>
    </xdr:sp>
    <xdr:clientData/>
  </xdr:twoCellAnchor>
  <xdr:twoCellAnchor>
    <xdr:from>
      <xdr:col>5</xdr:col>
      <xdr:colOff>27214</xdr:colOff>
      <xdr:row>11</xdr:row>
      <xdr:rowOff>108857</xdr:rowOff>
    </xdr:from>
    <xdr:to>
      <xdr:col>8</xdr:col>
      <xdr:colOff>244928</xdr:colOff>
      <xdr:row>19</xdr:row>
      <xdr:rowOff>54429</xdr:rowOff>
    </xdr:to>
    <xdr:sp macro="" textlink="">
      <xdr:nvSpPr>
        <xdr:cNvPr id="40" name="Rectangle 39">
          <a:extLst>
            <a:ext uri="{FF2B5EF4-FFF2-40B4-BE49-F238E27FC236}">
              <a16:creationId xmlns:a16="http://schemas.microsoft.com/office/drawing/2014/main" id="{67C357F9-4741-43F4-B2C9-7BD936FB7110}"/>
            </a:ext>
          </a:extLst>
        </xdr:cNvPr>
        <xdr:cNvSpPr/>
      </xdr:nvSpPr>
      <xdr:spPr>
        <a:xfrm>
          <a:off x="3429000" y="2354036"/>
          <a:ext cx="2258785" cy="157842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chemeClr val="tx1">
                  <a:lumMod val="65000"/>
                  <a:lumOff val="35000"/>
                </a:schemeClr>
              </a:solidFill>
            </a:rPr>
            <a:t>%Increase</a:t>
          </a:r>
          <a:r>
            <a:rPr lang="en-IN" sz="1600" b="1" baseline="0">
              <a:solidFill>
                <a:schemeClr val="tx1">
                  <a:lumMod val="65000"/>
                  <a:lumOff val="35000"/>
                </a:schemeClr>
              </a:solidFill>
            </a:rPr>
            <a:t> in Returns Quantity from Prev Year</a:t>
          </a:r>
          <a:endParaRPr lang="en-IN" sz="1600" b="1">
            <a:solidFill>
              <a:schemeClr val="tx1">
                <a:lumMod val="65000"/>
                <a:lumOff val="35000"/>
              </a:schemeClr>
            </a:solidFill>
          </a:endParaRPr>
        </a:p>
      </xdr:txBody>
    </xdr:sp>
    <xdr:clientData/>
  </xdr:twoCellAnchor>
  <xdr:twoCellAnchor>
    <xdr:from>
      <xdr:col>6</xdr:col>
      <xdr:colOff>40820</xdr:colOff>
      <xdr:row>14</xdr:row>
      <xdr:rowOff>108855</xdr:rowOff>
    </xdr:from>
    <xdr:to>
      <xdr:col>7</xdr:col>
      <xdr:colOff>333664</xdr:colOff>
      <xdr:row>17</xdr:row>
      <xdr:rowOff>190499</xdr:rowOff>
    </xdr:to>
    <xdr:sp macro="" textlink="Pivot!$AK$105">
      <xdr:nvSpPr>
        <xdr:cNvPr id="41" name="TextBox 40">
          <a:extLst>
            <a:ext uri="{FF2B5EF4-FFF2-40B4-BE49-F238E27FC236}">
              <a16:creationId xmlns:a16="http://schemas.microsoft.com/office/drawing/2014/main" id="{D1390778-8DDF-4C33-ADDC-A620D10D5DFD}"/>
            </a:ext>
          </a:extLst>
        </xdr:cNvPr>
        <xdr:cNvSpPr txBox="1"/>
      </xdr:nvSpPr>
      <xdr:spPr>
        <a:xfrm>
          <a:off x="4122963" y="2966355"/>
          <a:ext cx="973201" cy="6939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2B4DAC-715B-468A-A18A-D6FC807BD2DE}" type="TxLink">
            <a:rPr lang="en-US" sz="2800" b="1" i="0" u="none" strike="noStrike">
              <a:solidFill>
                <a:srgbClr val="FF0000"/>
              </a:solidFill>
              <a:latin typeface="Calibri"/>
              <a:cs typeface="Calibri"/>
            </a:rPr>
            <a:pPr algn="ctr"/>
            <a:t>36%</a:t>
          </a:fld>
          <a:endParaRPr lang="en-IN" sz="2400" b="1">
            <a:solidFill>
              <a:srgbClr val="FF0000"/>
            </a:solidFill>
          </a:endParaRPr>
        </a:p>
      </xdr:txBody>
    </xdr:sp>
    <xdr:clientData/>
  </xdr:twoCellAnchor>
  <xdr:twoCellAnchor>
    <xdr:from>
      <xdr:col>0</xdr:col>
      <xdr:colOff>108857</xdr:colOff>
      <xdr:row>1</xdr:row>
      <xdr:rowOff>54428</xdr:rowOff>
    </xdr:from>
    <xdr:to>
      <xdr:col>2</xdr:col>
      <xdr:colOff>108857</xdr:colOff>
      <xdr:row>2</xdr:row>
      <xdr:rowOff>163286</xdr:rowOff>
    </xdr:to>
    <xdr:sp macro="[0]!Module1.Sales" textlink="">
      <xdr:nvSpPr>
        <xdr:cNvPr id="3" name="Rectangle: Rounded Corners 2">
          <a:extLst>
            <a:ext uri="{FF2B5EF4-FFF2-40B4-BE49-F238E27FC236}">
              <a16:creationId xmlns:a16="http://schemas.microsoft.com/office/drawing/2014/main" id="{4FA9BDCC-D5B5-4BF5-8813-119B192FE1D9}"/>
            </a:ext>
          </a:extLst>
        </xdr:cNvPr>
        <xdr:cNvSpPr/>
      </xdr:nvSpPr>
      <xdr:spPr>
        <a:xfrm>
          <a:off x="108857" y="258535"/>
          <a:ext cx="1360714" cy="31296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Sales</a:t>
          </a:r>
        </a:p>
      </xdr:txBody>
    </xdr:sp>
    <xdr:clientData/>
  </xdr:twoCellAnchor>
  <xdr:twoCellAnchor>
    <xdr:from>
      <xdr:col>2</xdr:col>
      <xdr:colOff>274864</xdr:colOff>
      <xdr:row>1</xdr:row>
      <xdr:rowOff>57149</xdr:rowOff>
    </xdr:from>
    <xdr:to>
      <xdr:col>4</xdr:col>
      <xdr:colOff>274863</xdr:colOff>
      <xdr:row>2</xdr:row>
      <xdr:rowOff>166007</xdr:rowOff>
    </xdr:to>
    <xdr:sp macro="[0]!QuantButton" textlink="">
      <xdr:nvSpPr>
        <xdr:cNvPr id="42" name="Rectangle: Rounded Corners 41">
          <a:extLst>
            <a:ext uri="{FF2B5EF4-FFF2-40B4-BE49-F238E27FC236}">
              <a16:creationId xmlns:a16="http://schemas.microsoft.com/office/drawing/2014/main" id="{5143CFE0-4F41-4AA3-9873-D375684EA82D}"/>
            </a:ext>
          </a:extLst>
        </xdr:cNvPr>
        <xdr:cNvSpPr/>
      </xdr:nvSpPr>
      <xdr:spPr>
        <a:xfrm>
          <a:off x="1635578" y="261256"/>
          <a:ext cx="1360714" cy="312965"/>
        </a:xfrm>
        <a:prstGeom prst="roundRect">
          <a:avLst/>
        </a:prstGeom>
        <a:solidFill>
          <a:schemeClr val="accent2"/>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IN" sz="1600" b="1"/>
            <a:t>Quantity</a:t>
          </a:r>
          <a:endParaRPr lang="en-IN" sz="1400" b="1"/>
        </a:p>
      </xdr:txBody>
    </xdr:sp>
    <xdr:clientData/>
  </xdr:twoCellAnchor>
</xdr:wsDr>
</file>

<file path=xl/drawings/drawing3.xml><?xml version="1.0" encoding="utf-8"?>
<c:userShapes xmlns:c="http://schemas.openxmlformats.org/drawingml/2006/chart">
  <cdr:relSizeAnchor xmlns:cdr="http://schemas.openxmlformats.org/drawingml/2006/chartDrawing">
    <cdr:from>
      <cdr:x>0.41596</cdr:x>
      <cdr:y>0.54043</cdr:y>
    </cdr:from>
    <cdr:to>
      <cdr:x>0.58234</cdr:x>
      <cdr:y>0.65106</cdr:y>
    </cdr:to>
    <cdr:sp macro="" textlink="">
      <cdr:nvSpPr>
        <cdr:cNvPr id="2" name="TextBox 1">
          <a:extLst xmlns:a="http://schemas.openxmlformats.org/drawingml/2006/main">
            <a:ext uri="{FF2B5EF4-FFF2-40B4-BE49-F238E27FC236}">
              <a16:creationId xmlns:a16="http://schemas.microsoft.com/office/drawing/2014/main" id="{5AB706CA-D957-43A9-BCFA-19187219B403}"/>
            </a:ext>
          </a:extLst>
        </cdr:cNvPr>
        <cdr:cNvSpPr txBox="1"/>
      </cdr:nvSpPr>
      <cdr:spPr>
        <a:xfrm xmlns:a="http://schemas.openxmlformats.org/drawingml/2006/main">
          <a:off x="1166812" y="1209675"/>
          <a:ext cx="466725"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0.38879</cdr:x>
      <cdr:y>0.55745</cdr:y>
    </cdr:from>
    <cdr:to>
      <cdr:x>0.60951</cdr:x>
      <cdr:y>0.6766</cdr:y>
    </cdr:to>
    <cdr:sp macro="" textlink="">
      <cdr:nvSpPr>
        <cdr:cNvPr id="3" name="TextBox 2">
          <a:extLst xmlns:a="http://schemas.openxmlformats.org/drawingml/2006/main">
            <a:ext uri="{FF2B5EF4-FFF2-40B4-BE49-F238E27FC236}">
              <a16:creationId xmlns:a16="http://schemas.microsoft.com/office/drawing/2014/main" id="{F801CEBD-11A1-4C1D-A429-B93596A03516}"/>
            </a:ext>
          </a:extLst>
        </cdr:cNvPr>
        <cdr:cNvSpPr txBox="1"/>
      </cdr:nvSpPr>
      <cdr:spPr>
        <a:xfrm xmlns:a="http://schemas.openxmlformats.org/drawingml/2006/main">
          <a:off x="1090612" y="1247775"/>
          <a:ext cx="619125"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0.42615</cdr:x>
      <cdr:y>0.51915</cdr:y>
    </cdr:from>
    <cdr:to>
      <cdr:x>0.61969</cdr:x>
      <cdr:y>0.65106</cdr:y>
    </cdr:to>
    <cdr:sp macro="" textlink="">
      <cdr:nvSpPr>
        <cdr:cNvPr id="4" name="TextBox 3">
          <a:extLst xmlns:a="http://schemas.openxmlformats.org/drawingml/2006/main">
            <a:ext uri="{FF2B5EF4-FFF2-40B4-BE49-F238E27FC236}">
              <a16:creationId xmlns:a16="http://schemas.microsoft.com/office/drawing/2014/main" id="{B38BD102-5DC7-42B4-BF7B-F91E34757036}"/>
            </a:ext>
          </a:extLst>
        </cdr:cNvPr>
        <cdr:cNvSpPr txBox="1"/>
      </cdr:nvSpPr>
      <cdr:spPr>
        <a:xfrm xmlns:a="http://schemas.openxmlformats.org/drawingml/2006/main">
          <a:off x="1195387" y="1162050"/>
          <a:ext cx="54292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drawings/drawing4.xml><?xml version="1.0" encoding="utf-8"?>
<c:userShapes xmlns:c="http://schemas.openxmlformats.org/drawingml/2006/chart">
  <cdr:relSizeAnchor xmlns:cdr="http://schemas.openxmlformats.org/drawingml/2006/chartDrawing">
    <cdr:from>
      <cdr:x>0.41596</cdr:x>
      <cdr:y>0.54043</cdr:y>
    </cdr:from>
    <cdr:to>
      <cdr:x>0.58234</cdr:x>
      <cdr:y>0.65106</cdr:y>
    </cdr:to>
    <cdr:sp macro="" textlink="">
      <cdr:nvSpPr>
        <cdr:cNvPr id="2" name="TextBox 1">
          <a:extLst xmlns:a="http://schemas.openxmlformats.org/drawingml/2006/main">
            <a:ext uri="{FF2B5EF4-FFF2-40B4-BE49-F238E27FC236}">
              <a16:creationId xmlns:a16="http://schemas.microsoft.com/office/drawing/2014/main" id="{5AB706CA-D957-43A9-BCFA-19187219B403}"/>
            </a:ext>
          </a:extLst>
        </cdr:cNvPr>
        <cdr:cNvSpPr txBox="1"/>
      </cdr:nvSpPr>
      <cdr:spPr>
        <a:xfrm xmlns:a="http://schemas.openxmlformats.org/drawingml/2006/main">
          <a:off x="1166812" y="1209675"/>
          <a:ext cx="466725"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0.38879</cdr:x>
      <cdr:y>0.55745</cdr:y>
    </cdr:from>
    <cdr:to>
      <cdr:x>0.60951</cdr:x>
      <cdr:y>0.6766</cdr:y>
    </cdr:to>
    <cdr:sp macro="" textlink="">
      <cdr:nvSpPr>
        <cdr:cNvPr id="3" name="TextBox 2">
          <a:extLst xmlns:a="http://schemas.openxmlformats.org/drawingml/2006/main">
            <a:ext uri="{FF2B5EF4-FFF2-40B4-BE49-F238E27FC236}">
              <a16:creationId xmlns:a16="http://schemas.microsoft.com/office/drawing/2014/main" id="{F801CEBD-11A1-4C1D-A429-B93596A03516}"/>
            </a:ext>
          </a:extLst>
        </cdr:cNvPr>
        <cdr:cNvSpPr txBox="1"/>
      </cdr:nvSpPr>
      <cdr:spPr>
        <a:xfrm xmlns:a="http://schemas.openxmlformats.org/drawingml/2006/main">
          <a:off x="1090612" y="1247775"/>
          <a:ext cx="619125"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0.42615</cdr:x>
      <cdr:y>0.51915</cdr:y>
    </cdr:from>
    <cdr:to>
      <cdr:x>0.61969</cdr:x>
      <cdr:y>0.65106</cdr:y>
    </cdr:to>
    <cdr:sp macro="" textlink="">
      <cdr:nvSpPr>
        <cdr:cNvPr id="4" name="TextBox 3">
          <a:extLst xmlns:a="http://schemas.openxmlformats.org/drawingml/2006/main">
            <a:ext uri="{FF2B5EF4-FFF2-40B4-BE49-F238E27FC236}">
              <a16:creationId xmlns:a16="http://schemas.microsoft.com/office/drawing/2014/main" id="{B38BD102-5DC7-42B4-BF7B-F91E34757036}"/>
            </a:ext>
          </a:extLst>
        </cdr:cNvPr>
        <cdr:cNvSpPr txBox="1"/>
      </cdr:nvSpPr>
      <cdr:spPr>
        <a:xfrm xmlns:a="http://schemas.openxmlformats.org/drawingml/2006/main">
          <a:off x="1195387" y="1162050"/>
          <a:ext cx="54292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0.37028</cdr:x>
      <cdr:y>0.48206</cdr:y>
    </cdr:from>
    <cdr:to>
      <cdr:x>0.64755</cdr:x>
      <cdr:y>0.69968</cdr:y>
    </cdr:to>
    <cdr:sp macro="" textlink="Pivot!$D$82">
      <cdr:nvSpPr>
        <cdr:cNvPr id="5" name="TextBox 9">
          <a:extLst xmlns:a="http://schemas.openxmlformats.org/drawingml/2006/main">
            <a:ext uri="{FF2B5EF4-FFF2-40B4-BE49-F238E27FC236}">
              <a16:creationId xmlns:a16="http://schemas.microsoft.com/office/drawing/2014/main" id="{81EEDB7E-D8D4-4493-831C-0E48D202785A}"/>
            </a:ext>
          </a:extLst>
        </cdr:cNvPr>
        <cdr:cNvSpPr txBox="1"/>
      </cdr:nvSpPr>
      <cdr:spPr>
        <a:xfrm xmlns:a="http://schemas.openxmlformats.org/drawingml/2006/main">
          <a:off x="687745" y="743836"/>
          <a:ext cx="514995" cy="33579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49AE029A-6914-4149-B4A5-7014CE4AACD0}" type="TxLink">
            <a:rPr lang="en-US" sz="2000" b="1" i="0" u="none" strike="noStrike">
              <a:ln>
                <a:noFill/>
              </a:ln>
              <a:solidFill>
                <a:srgbClr val="000000"/>
              </a:solidFill>
              <a:latin typeface="Calibri"/>
              <a:cs typeface="Calibri"/>
            </a:rPr>
            <a:pPr algn="ctr"/>
            <a:t>8%</a:t>
          </a:fld>
          <a:endParaRPr lang="en-IN" sz="3200" b="1">
            <a:ln>
              <a:noFill/>
            </a:ln>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81642</xdr:colOff>
      <xdr:row>36</xdr:row>
      <xdr:rowOff>87085</xdr:rowOff>
    </xdr:from>
    <xdr:to>
      <xdr:col>3</xdr:col>
      <xdr:colOff>272142</xdr:colOff>
      <xdr:row>44</xdr:row>
      <xdr:rowOff>153761</xdr:rowOff>
    </xdr:to>
    <xdr:graphicFrame macro="">
      <xdr:nvGraphicFramePr>
        <xdr:cNvPr id="2" name="Chart 1">
          <a:extLst>
            <a:ext uri="{FF2B5EF4-FFF2-40B4-BE49-F238E27FC236}">
              <a16:creationId xmlns:a16="http://schemas.microsoft.com/office/drawing/2014/main" id="{CB6FB372-B219-4C6A-9A71-080AA39324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362631</xdr:colOff>
      <xdr:row>36</xdr:row>
      <xdr:rowOff>86907</xdr:rowOff>
    </xdr:from>
    <xdr:to>
      <xdr:col>7</xdr:col>
      <xdr:colOff>187182</xdr:colOff>
      <xdr:row>44</xdr:row>
      <xdr:rowOff>155310</xdr:rowOff>
    </xdr:to>
    <xdr:graphicFrame macro="">
      <xdr:nvGraphicFramePr>
        <xdr:cNvPr id="5" name="Chart 4">
          <a:extLst>
            <a:ext uri="{FF2B5EF4-FFF2-40B4-BE49-F238E27FC236}">
              <a16:creationId xmlns:a16="http://schemas.microsoft.com/office/drawing/2014/main" id="{A8388EE2-A9BD-488D-8EB5-1B39B07E69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272143</xdr:colOff>
      <xdr:row>4</xdr:row>
      <xdr:rowOff>87086</xdr:rowOff>
    </xdr:from>
    <xdr:to>
      <xdr:col>19</xdr:col>
      <xdr:colOff>295956</xdr:colOff>
      <xdr:row>18</xdr:row>
      <xdr:rowOff>29936</xdr:rowOff>
    </xdr:to>
    <xdr:graphicFrame macro="">
      <xdr:nvGraphicFramePr>
        <xdr:cNvPr id="7" name="Chart 6">
          <a:extLst>
            <a:ext uri="{FF2B5EF4-FFF2-40B4-BE49-F238E27FC236}">
              <a16:creationId xmlns:a16="http://schemas.microsoft.com/office/drawing/2014/main" id="{DA183387-E85A-4286-9FDB-A475E1BC72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585106</xdr:colOff>
      <xdr:row>32</xdr:row>
      <xdr:rowOff>13606</xdr:rowOff>
    </xdr:from>
    <xdr:to>
      <xdr:col>19</xdr:col>
      <xdr:colOff>299356</xdr:colOff>
      <xdr:row>44</xdr:row>
      <xdr:rowOff>149678</xdr:rowOff>
    </xdr:to>
    <xdr:graphicFrame macro="">
      <xdr:nvGraphicFramePr>
        <xdr:cNvPr id="8" name="Chart 7">
          <a:extLst>
            <a:ext uri="{FF2B5EF4-FFF2-40B4-BE49-F238E27FC236}">
              <a16:creationId xmlns:a16="http://schemas.microsoft.com/office/drawing/2014/main" id="{26C9638B-82A4-4C54-B80B-95211CC05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610960</xdr:colOff>
      <xdr:row>19</xdr:row>
      <xdr:rowOff>5443</xdr:rowOff>
    </xdr:from>
    <xdr:to>
      <xdr:col>19</xdr:col>
      <xdr:colOff>312963</xdr:colOff>
      <xdr:row>31</xdr:row>
      <xdr:rowOff>40822</xdr:rowOff>
    </xdr:to>
    <xdr:graphicFrame macro="">
      <xdr:nvGraphicFramePr>
        <xdr:cNvPr id="9" name="Chart 8">
          <a:extLst>
            <a:ext uri="{FF2B5EF4-FFF2-40B4-BE49-F238E27FC236}">
              <a16:creationId xmlns:a16="http://schemas.microsoft.com/office/drawing/2014/main" id="{1F2027EC-F3FF-4F78-8AC0-816061B30A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474890</xdr:colOff>
      <xdr:row>4</xdr:row>
      <xdr:rowOff>92528</xdr:rowOff>
    </xdr:from>
    <xdr:to>
      <xdr:col>25</xdr:col>
      <xdr:colOff>441553</xdr:colOff>
      <xdr:row>18</xdr:row>
      <xdr:rowOff>13607</xdr:rowOff>
    </xdr:to>
    <xdr:graphicFrame macro="">
      <xdr:nvGraphicFramePr>
        <xdr:cNvPr id="10" name="Chart 9">
          <a:extLst>
            <a:ext uri="{FF2B5EF4-FFF2-40B4-BE49-F238E27FC236}">
              <a16:creationId xmlns:a16="http://schemas.microsoft.com/office/drawing/2014/main" id="{46518170-4601-4524-AADF-73BC035274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285751</xdr:colOff>
      <xdr:row>18</xdr:row>
      <xdr:rowOff>195943</xdr:rowOff>
    </xdr:from>
    <xdr:to>
      <xdr:col>13</xdr:col>
      <xdr:colOff>407534</xdr:colOff>
      <xdr:row>44</xdr:row>
      <xdr:rowOff>136071</xdr:rowOff>
    </xdr:to>
    <xdr:graphicFrame macro="">
      <xdr:nvGraphicFramePr>
        <xdr:cNvPr id="11" name="Chart 10">
          <a:extLst>
            <a:ext uri="{FF2B5EF4-FFF2-40B4-BE49-F238E27FC236}">
              <a16:creationId xmlns:a16="http://schemas.microsoft.com/office/drawing/2014/main" id="{7CD96ACB-C05C-49F1-AB4C-18D1395F79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503463</xdr:colOff>
      <xdr:row>31</xdr:row>
      <xdr:rowOff>172810</xdr:rowOff>
    </xdr:from>
    <xdr:to>
      <xdr:col>25</xdr:col>
      <xdr:colOff>381000</xdr:colOff>
      <xdr:row>44</xdr:row>
      <xdr:rowOff>88402</xdr:rowOff>
    </xdr:to>
    <xdr:graphicFrame macro="">
      <xdr:nvGraphicFramePr>
        <xdr:cNvPr id="12" name="Chart 11">
          <a:extLst>
            <a:ext uri="{FF2B5EF4-FFF2-40B4-BE49-F238E27FC236}">
              <a16:creationId xmlns:a16="http://schemas.microsoft.com/office/drawing/2014/main" id="{04E9626F-8EA8-4DCA-BB95-65663DFACE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477611</xdr:colOff>
      <xdr:row>19</xdr:row>
      <xdr:rowOff>27216</xdr:rowOff>
    </xdr:from>
    <xdr:to>
      <xdr:col>25</xdr:col>
      <xdr:colOff>408213</xdr:colOff>
      <xdr:row>31</xdr:row>
      <xdr:rowOff>68037</xdr:rowOff>
    </xdr:to>
    <xdr:graphicFrame macro="">
      <xdr:nvGraphicFramePr>
        <xdr:cNvPr id="13" name="Chart 12">
          <a:extLst>
            <a:ext uri="{FF2B5EF4-FFF2-40B4-BE49-F238E27FC236}">
              <a16:creationId xmlns:a16="http://schemas.microsoft.com/office/drawing/2014/main" id="{6267DE65-B525-42D2-8803-92B899B1EF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485773</xdr:colOff>
      <xdr:row>19</xdr:row>
      <xdr:rowOff>28576</xdr:rowOff>
    </xdr:from>
    <xdr:to>
      <xdr:col>25</xdr:col>
      <xdr:colOff>408214</xdr:colOff>
      <xdr:row>31</xdr:row>
      <xdr:rowOff>68037</xdr:rowOff>
    </xdr:to>
    <xdr:graphicFrame macro="">
      <xdr:nvGraphicFramePr>
        <xdr:cNvPr id="14" name="Chart 13">
          <a:extLst>
            <a:ext uri="{FF2B5EF4-FFF2-40B4-BE49-F238E27FC236}">
              <a16:creationId xmlns:a16="http://schemas.microsoft.com/office/drawing/2014/main" id="{7C68E152-31E6-4254-BE5E-94FCABF352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505502</xdr:colOff>
      <xdr:row>31</xdr:row>
      <xdr:rowOff>174174</xdr:rowOff>
    </xdr:from>
    <xdr:to>
      <xdr:col>25</xdr:col>
      <xdr:colOff>394606</xdr:colOff>
      <xdr:row>44</xdr:row>
      <xdr:rowOff>176893</xdr:rowOff>
    </xdr:to>
    <xdr:graphicFrame macro="">
      <xdr:nvGraphicFramePr>
        <xdr:cNvPr id="15" name="Chart 14">
          <a:extLst>
            <a:ext uri="{FF2B5EF4-FFF2-40B4-BE49-F238E27FC236}">
              <a16:creationId xmlns:a16="http://schemas.microsoft.com/office/drawing/2014/main" id="{89DC9209-D09F-4366-A270-738D51CAC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122463</xdr:colOff>
      <xdr:row>29</xdr:row>
      <xdr:rowOff>190500</xdr:rowOff>
    </xdr:from>
    <xdr:to>
      <xdr:col>2</xdr:col>
      <xdr:colOff>231321</xdr:colOff>
      <xdr:row>36</xdr:row>
      <xdr:rowOff>13605</xdr:rowOff>
    </xdr:to>
    <mc:AlternateContent xmlns:mc="http://schemas.openxmlformats.org/markup-compatibility/2006" xmlns:a14="http://schemas.microsoft.com/office/drawing/2010/main">
      <mc:Choice Requires="a14">
        <xdr:graphicFrame macro="">
          <xdr:nvGraphicFramePr>
            <xdr:cNvPr id="16" name="ShipStatus">
              <a:extLst>
                <a:ext uri="{FF2B5EF4-FFF2-40B4-BE49-F238E27FC236}">
                  <a16:creationId xmlns:a16="http://schemas.microsoft.com/office/drawing/2014/main" id="{10650416-C5C4-4F34-8903-C43DF12CB10C}"/>
                </a:ext>
              </a:extLst>
            </xdr:cNvPr>
            <xdr:cNvGraphicFramePr/>
          </xdr:nvGraphicFramePr>
          <xdr:xfrm>
            <a:off x="0" y="0"/>
            <a:ext cx="0" cy="0"/>
          </xdr:xfrm>
          <a:graphic>
            <a:graphicData uri="http://schemas.microsoft.com/office/drawing/2010/slicer">
              <sle:slicer xmlns:sle="http://schemas.microsoft.com/office/drawing/2010/slicer" name="ShipStatus"/>
            </a:graphicData>
          </a:graphic>
        </xdr:graphicFrame>
      </mc:Choice>
      <mc:Fallback xmlns="">
        <xdr:sp macro="" textlink="">
          <xdr:nvSpPr>
            <xdr:cNvPr id="0" name=""/>
            <xdr:cNvSpPr>
              <a:spLocks noTextEdit="1"/>
            </xdr:cNvSpPr>
          </xdr:nvSpPr>
          <xdr:spPr>
            <a:xfrm>
              <a:off x="122463" y="6109607"/>
              <a:ext cx="1469572" cy="12518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95250</xdr:colOff>
      <xdr:row>21</xdr:row>
      <xdr:rowOff>190500</xdr:rowOff>
    </xdr:from>
    <xdr:to>
      <xdr:col>2</xdr:col>
      <xdr:colOff>244929</xdr:colOff>
      <xdr:row>29</xdr:row>
      <xdr:rowOff>81644</xdr:rowOff>
    </xdr:to>
    <mc:AlternateContent xmlns:mc="http://schemas.openxmlformats.org/markup-compatibility/2006" xmlns:a14="http://schemas.microsoft.com/office/drawing/2010/main">
      <mc:Choice Requires="a14">
        <xdr:graphicFrame macro="">
          <xdr:nvGraphicFramePr>
            <xdr:cNvPr id="17" name="ShipMode">
              <a:extLst>
                <a:ext uri="{FF2B5EF4-FFF2-40B4-BE49-F238E27FC236}">
                  <a16:creationId xmlns:a16="http://schemas.microsoft.com/office/drawing/2014/main" id="{F00FE123-D5C2-40E4-8DCE-062306F61F91}"/>
                </a:ext>
              </a:extLst>
            </xdr:cNvPr>
            <xdr:cNvGraphicFramePr/>
          </xdr:nvGraphicFramePr>
          <xdr:xfrm>
            <a:off x="0" y="0"/>
            <a:ext cx="0" cy="0"/>
          </xdr:xfrm>
          <a:graphic>
            <a:graphicData uri="http://schemas.microsoft.com/office/drawing/2010/slicer">
              <sle:slicer xmlns:sle="http://schemas.microsoft.com/office/drawing/2010/slicer" name="ShipMode"/>
            </a:graphicData>
          </a:graphic>
        </xdr:graphicFrame>
      </mc:Choice>
      <mc:Fallback xmlns="">
        <xdr:sp macro="" textlink="">
          <xdr:nvSpPr>
            <xdr:cNvPr id="0" name=""/>
            <xdr:cNvSpPr>
              <a:spLocks noTextEdit="1"/>
            </xdr:cNvSpPr>
          </xdr:nvSpPr>
          <xdr:spPr>
            <a:xfrm>
              <a:off x="95250" y="4476750"/>
              <a:ext cx="1510393" cy="15240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378278</xdr:colOff>
      <xdr:row>4</xdr:row>
      <xdr:rowOff>108857</xdr:rowOff>
    </xdr:from>
    <xdr:to>
      <xdr:col>4</xdr:col>
      <xdr:colOff>530677</xdr:colOff>
      <xdr:row>10</xdr:row>
      <xdr:rowOff>136071</xdr:rowOff>
    </xdr:to>
    <mc:AlternateContent xmlns:mc="http://schemas.openxmlformats.org/markup-compatibility/2006" xmlns:a14="http://schemas.microsoft.com/office/drawing/2010/main">
      <mc:Choice Requires="a14">
        <xdr:graphicFrame macro="">
          <xdr:nvGraphicFramePr>
            <xdr:cNvPr id="18" name="Category">
              <a:extLst>
                <a:ext uri="{FF2B5EF4-FFF2-40B4-BE49-F238E27FC236}">
                  <a16:creationId xmlns:a16="http://schemas.microsoft.com/office/drawing/2014/main" id="{B764C8B4-F75E-4CAC-A056-AF70DC332E7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738992" y="925286"/>
              <a:ext cx="1513114" cy="12518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639535</xdr:colOff>
      <xdr:row>4</xdr:row>
      <xdr:rowOff>108859</xdr:rowOff>
    </xdr:from>
    <xdr:to>
      <xdr:col>7</xdr:col>
      <xdr:colOff>114301</xdr:colOff>
      <xdr:row>11</xdr:row>
      <xdr:rowOff>176893</xdr:rowOff>
    </xdr:to>
    <mc:AlternateContent xmlns:mc="http://schemas.openxmlformats.org/markup-compatibility/2006" xmlns:a14="http://schemas.microsoft.com/office/drawing/2010/main">
      <mc:Choice Requires="a14">
        <xdr:graphicFrame macro="">
          <xdr:nvGraphicFramePr>
            <xdr:cNvPr id="20" name="Years">
              <a:extLst>
                <a:ext uri="{FF2B5EF4-FFF2-40B4-BE49-F238E27FC236}">
                  <a16:creationId xmlns:a16="http://schemas.microsoft.com/office/drawing/2014/main" id="{312BF128-1D8D-48BF-B82A-FAC61F6F8F99}"/>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3360964" y="925288"/>
              <a:ext cx="1515837" cy="1496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353787</xdr:colOff>
      <xdr:row>11</xdr:row>
      <xdr:rowOff>13607</xdr:rowOff>
    </xdr:from>
    <xdr:to>
      <xdr:col>4</xdr:col>
      <xdr:colOff>517071</xdr:colOff>
      <xdr:row>17</xdr:row>
      <xdr:rowOff>27215</xdr:rowOff>
    </xdr:to>
    <mc:AlternateContent xmlns:mc="http://schemas.openxmlformats.org/markup-compatibility/2006" xmlns:a14="http://schemas.microsoft.com/office/drawing/2010/main">
      <mc:Choice Requires="a14">
        <xdr:graphicFrame macro="">
          <xdr:nvGraphicFramePr>
            <xdr:cNvPr id="21" name="Segment">
              <a:extLst>
                <a:ext uri="{FF2B5EF4-FFF2-40B4-BE49-F238E27FC236}">
                  <a16:creationId xmlns:a16="http://schemas.microsoft.com/office/drawing/2014/main" id="{3FE28F09-1E62-4E70-81C8-AC96C5FB5A8F}"/>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714501" y="2258786"/>
              <a:ext cx="1523999" cy="1238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625928</xdr:colOff>
      <xdr:row>12</xdr:row>
      <xdr:rowOff>54428</xdr:rowOff>
    </xdr:from>
    <xdr:to>
      <xdr:col>7</xdr:col>
      <xdr:colOff>149678</xdr:colOff>
      <xdr:row>19</xdr:row>
      <xdr:rowOff>159203</xdr:rowOff>
    </xdr:to>
    <mc:AlternateContent xmlns:mc="http://schemas.openxmlformats.org/markup-compatibility/2006" xmlns:a14="http://schemas.microsoft.com/office/drawing/2010/main">
      <mc:Choice Requires="a14">
        <xdr:graphicFrame macro="">
          <xdr:nvGraphicFramePr>
            <xdr:cNvPr id="22" name="Region">
              <a:extLst>
                <a:ext uri="{FF2B5EF4-FFF2-40B4-BE49-F238E27FC236}">
                  <a16:creationId xmlns:a16="http://schemas.microsoft.com/office/drawing/2014/main" id="{149485B0-3B13-444E-B8A4-D47CD66F2CB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347357" y="2503714"/>
              <a:ext cx="1564821" cy="1533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625928</xdr:colOff>
      <xdr:row>20</xdr:row>
      <xdr:rowOff>54428</xdr:rowOff>
    </xdr:from>
    <xdr:to>
      <xdr:col>7</xdr:col>
      <xdr:colOff>190499</xdr:colOff>
      <xdr:row>36</xdr:row>
      <xdr:rowOff>13606</xdr:rowOff>
    </xdr:to>
    <mc:AlternateContent xmlns:mc="http://schemas.openxmlformats.org/markup-compatibility/2006" xmlns:a14="http://schemas.microsoft.com/office/drawing/2010/main">
      <mc:Choice Requires="a14">
        <xdr:graphicFrame macro="">
          <xdr:nvGraphicFramePr>
            <xdr:cNvPr id="23" name="State">
              <a:extLst>
                <a:ext uri="{FF2B5EF4-FFF2-40B4-BE49-F238E27FC236}">
                  <a16:creationId xmlns:a16="http://schemas.microsoft.com/office/drawing/2014/main" id="{F71EB780-73D1-4754-9BBD-FC41092EF60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347357" y="4136571"/>
              <a:ext cx="1605642" cy="32248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394607</xdr:colOff>
      <xdr:row>17</xdr:row>
      <xdr:rowOff>163286</xdr:rowOff>
    </xdr:from>
    <xdr:to>
      <xdr:col>4</xdr:col>
      <xdr:colOff>530678</xdr:colOff>
      <xdr:row>36</xdr:row>
      <xdr:rowOff>13607</xdr:rowOff>
    </xdr:to>
    <mc:AlternateContent xmlns:mc="http://schemas.openxmlformats.org/markup-compatibility/2006" xmlns:a14="http://schemas.microsoft.com/office/drawing/2010/main">
      <mc:Choice Requires="a14">
        <xdr:graphicFrame macro="">
          <xdr:nvGraphicFramePr>
            <xdr:cNvPr id="26" name="City">
              <a:extLst>
                <a:ext uri="{FF2B5EF4-FFF2-40B4-BE49-F238E27FC236}">
                  <a16:creationId xmlns:a16="http://schemas.microsoft.com/office/drawing/2014/main" id="{8210BB58-ECE2-44D0-A71C-A9A664A72F22}"/>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755321" y="3633107"/>
              <a:ext cx="1496786" cy="37283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68036</xdr:colOff>
      <xdr:row>4</xdr:row>
      <xdr:rowOff>95250</xdr:rowOff>
    </xdr:from>
    <xdr:to>
      <xdr:col>2</xdr:col>
      <xdr:colOff>258536</xdr:colOff>
      <xdr:row>21</xdr:row>
      <xdr:rowOff>81643</xdr:rowOff>
    </xdr:to>
    <mc:AlternateContent xmlns:mc="http://schemas.openxmlformats.org/markup-compatibility/2006" xmlns:a14="http://schemas.microsoft.com/office/drawing/2010/main">
      <mc:Choice Requires="a14">
        <xdr:graphicFrame macro="">
          <xdr:nvGraphicFramePr>
            <xdr:cNvPr id="27" name="SubCategory">
              <a:extLst>
                <a:ext uri="{FF2B5EF4-FFF2-40B4-BE49-F238E27FC236}">
                  <a16:creationId xmlns:a16="http://schemas.microsoft.com/office/drawing/2014/main" id="{5363726C-5A1B-4273-B4A1-16A978B7C7B0}"/>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68036" y="911679"/>
              <a:ext cx="1551214" cy="34562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c:userShapes xmlns:c="http://schemas.openxmlformats.org/drawingml/2006/chart">
  <cdr:relSizeAnchor xmlns:cdr="http://schemas.openxmlformats.org/drawingml/2006/chartDrawing">
    <cdr:from>
      <cdr:x>0.12308</cdr:x>
      <cdr:y>0.19912</cdr:y>
    </cdr:from>
    <cdr:to>
      <cdr:x>0.24872</cdr:x>
      <cdr:y>0.25664</cdr:y>
    </cdr:to>
    <cdr:sp macro="" textlink="">
      <cdr:nvSpPr>
        <cdr:cNvPr id="2" name="TextBox 1">
          <a:extLst xmlns:a="http://schemas.openxmlformats.org/drawingml/2006/main">
            <a:ext uri="{FF2B5EF4-FFF2-40B4-BE49-F238E27FC236}">
              <a16:creationId xmlns:a16="http://schemas.microsoft.com/office/drawing/2014/main" id="{E86F2A82-9208-46C4-AFA8-9032F7914E3E}"/>
            </a:ext>
          </a:extLst>
        </cdr:cNvPr>
        <cdr:cNvSpPr txBox="1"/>
      </cdr:nvSpPr>
      <cdr:spPr>
        <a:xfrm xmlns:a="http://schemas.openxmlformats.org/drawingml/2006/main">
          <a:off x="457200" y="428625"/>
          <a:ext cx="466725" cy="1238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0.14872</cdr:x>
      <cdr:y>0.13717</cdr:y>
    </cdr:from>
    <cdr:to>
      <cdr:x>0.26923</cdr:x>
      <cdr:y>0.19469</cdr:y>
    </cdr:to>
    <cdr:sp macro="" textlink="">
      <cdr:nvSpPr>
        <cdr:cNvPr id="3" name="TextBox 2">
          <a:extLst xmlns:a="http://schemas.openxmlformats.org/drawingml/2006/main">
            <a:ext uri="{FF2B5EF4-FFF2-40B4-BE49-F238E27FC236}">
              <a16:creationId xmlns:a16="http://schemas.microsoft.com/office/drawing/2014/main" id="{8A95470E-8C19-4BFD-9485-7E3712F00E05}"/>
            </a:ext>
          </a:extLst>
        </cdr:cNvPr>
        <cdr:cNvSpPr txBox="1"/>
      </cdr:nvSpPr>
      <cdr:spPr>
        <a:xfrm xmlns:a="http://schemas.openxmlformats.org/drawingml/2006/main">
          <a:off x="552450" y="295275"/>
          <a:ext cx="447675" cy="1238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0.12308</cdr:x>
      <cdr:y>0.15929</cdr:y>
    </cdr:from>
    <cdr:to>
      <cdr:x>0.29231</cdr:x>
      <cdr:y>0.26549</cdr:y>
    </cdr:to>
    <cdr:sp macro="" textlink="Pivot!$F$22">
      <cdr:nvSpPr>
        <cdr:cNvPr id="4" name="TextBox 3">
          <a:extLst xmlns:a="http://schemas.openxmlformats.org/drawingml/2006/main">
            <a:ext uri="{FF2B5EF4-FFF2-40B4-BE49-F238E27FC236}">
              <a16:creationId xmlns:a16="http://schemas.microsoft.com/office/drawing/2014/main" id="{3AA37DF7-483F-48B5-A9A8-0D4F5FE57908}"/>
            </a:ext>
          </a:extLst>
        </cdr:cNvPr>
        <cdr:cNvSpPr txBox="1"/>
      </cdr:nvSpPr>
      <cdr:spPr>
        <a:xfrm xmlns:a="http://schemas.openxmlformats.org/drawingml/2006/main">
          <a:off x="457200" y="342900"/>
          <a:ext cx="628650" cy="2286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BEE7D87-5F10-44E9-A7B0-0F805591D03B}" type="TxLink">
            <a:rPr lang="en-US" sz="900" b="0" i="0" u="none" strike="noStrike">
              <a:solidFill>
                <a:srgbClr val="000000"/>
              </a:solidFill>
              <a:latin typeface="Calibri"/>
              <a:cs typeface="Calibri"/>
            </a:rPr>
            <a:pPr/>
            <a:t>1161497</a:t>
          </a:fld>
          <a:endParaRPr lang="en-IN" sz="800"/>
        </a:p>
      </cdr:txBody>
    </cdr:sp>
  </cdr:relSizeAnchor>
  <cdr:relSizeAnchor xmlns:cdr="http://schemas.openxmlformats.org/drawingml/2006/chartDrawing">
    <cdr:from>
      <cdr:x>0.4265</cdr:x>
      <cdr:y>0.30236</cdr:y>
    </cdr:from>
    <cdr:to>
      <cdr:x>0.58034</cdr:x>
      <cdr:y>0.39971</cdr:y>
    </cdr:to>
    <cdr:sp macro="" textlink="Pivot!$F$23">
      <cdr:nvSpPr>
        <cdr:cNvPr id="5" name="TextBox 1">
          <a:extLst xmlns:a="http://schemas.openxmlformats.org/drawingml/2006/main">
            <a:ext uri="{FF2B5EF4-FFF2-40B4-BE49-F238E27FC236}">
              <a16:creationId xmlns:a16="http://schemas.microsoft.com/office/drawing/2014/main" id="{A000DBE1-7253-4E6D-8D89-5EC70B34D8E8}"/>
            </a:ext>
          </a:extLst>
        </cdr:cNvPr>
        <cdr:cNvSpPr txBox="1"/>
      </cdr:nvSpPr>
      <cdr:spPr>
        <a:xfrm xmlns:a="http://schemas.openxmlformats.org/drawingml/2006/main">
          <a:off x="1584325" y="650875"/>
          <a:ext cx="571500" cy="2095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AE8DCA4-6A44-4AC4-9DEB-97E856EC5083}" type="TxLink">
            <a:rPr lang="en-US" sz="900" b="0" i="0" u="none" strike="noStrike">
              <a:solidFill>
                <a:srgbClr val="000000"/>
              </a:solidFill>
              <a:latin typeface="Calibri"/>
              <a:cs typeface="Calibri"/>
            </a:rPr>
            <a:pPr/>
            <a:t>706183</a:t>
          </a:fld>
          <a:endParaRPr lang="en-IN" sz="300"/>
        </a:p>
      </cdr:txBody>
    </cdr:sp>
  </cdr:relSizeAnchor>
  <cdr:relSizeAnchor xmlns:cdr="http://schemas.openxmlformats.org/drawingml/2006/chartDrawing">
    <cdr:from>
      <cdr:x>0.73675</cdr:x>
      <cdr:y>0.41298</cdr:y>
    </cdr:from>
    <cdr:to>
      <cdr:x>0.8906</cdr:x>
      <cdr:y>0.51032</cdr:y>
    </cdr:to>
    <cdr:sp macro="" textlink="Pivot!$F$24">
      <cdr:nvSpPr>
        <cdr:cNvPr id="6" name="TextBox 1">
          <a:extLst xmlns:a="http://schemas.openxmlformats.org/drawingml/2006/main">
            <a:ext uri="{FF2B5EF4-FFF2-40B4-BE49-F238E27FC236}">
              <a16:creationId xmlns:a16="http://schemas.microsoft.com/office/drawing/2014/main" id="{BFCB6D17-B687-4CA3-916F-9EE51AA34BBB}"/>
            </a:ext>
          </a:extLst>
        </cdr:cNvPr>
        <cdr:cNvSpPr txBox="1"/>
      </cdr:nvSpPr>
      <cdr:spPr>
        <a:xfrm xmlns:a="http://schemas.openxmlformats.org/drawingml/2006/main">
          <a:off x="2736850" y="889000"/>
          <a:ext cx="571500" cy="2095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CAFB9587-7A5D-4280-B420-A8AA29ED5999}" type="TxLink">
            <a:rPr lang="en-US" sz="900" b="0" i="0" u="none" strike="noStrike">
              <a:solidFill>
                <a:srgbClr val="000000"/>
              </a:solidFill>
              <a:latin typeface="Calibri"/>
              <a:cs typeface="Calibri"/>
            </a:rPr>
            <a:pPr/>
            <a:t>429393</a:t>
          </a:fld>
          <a:endParaRPr lang="en-IN" sz="200"/>
        </a:p>
      </cdr:txBody>
    </cdr:sp>
  </cdr:relSizeAnchor>
  <cdr:relSizeAnchor xmlns:cdr="http://schemas.openxmlformats.org/drawingml/2006/chartDrawing">
    <cdr:from>
      <cdr:x>0.75983</cdr:x>
      <cdr:y>0.62537</cdr:y>
    </cdr:from>
    <cdr:to>
      <cdr:x>0.88462</cdr:x>
      <cdr:y>0.72124</cdr:y>
    </cdr:to>
    <cdr:sp macro="" textlink="Pivot!$D$24">
      <cdr:nvSpPr>
        <cdr:cNvPr id="7" name="TextBox 1">
          <a:extLst xmlns:a="http://schemas.openxmlformats.org/drawingml/2006/main">
            <a:ext uri="{FF2B5EF4-FFF2-40B4-BE49-F238E27FC236}">
              <a16:creationId xmlns:a16="http://schemas.microsoft.com/office/drawing/2014/main" id="{73DCFDC6-E829-41C0-968F-03075D97089B}"/>
            </a:ext>
          </a:extLst>
        </cdr:cNvPr>
        <cdr:cNvSpPr txBox="1"/>
      </cdr:nvSpPr>
      <cdr:spPr>
        <a:xfrm xmlns:a="http://schemas.openxmlformats.org/drawingml/2006/main">
          <a:off x="2822575" y="1346200"/>
          <a:ext cx="463550" cy="2063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F7034026-2886-4698-8C30-5AEDF5F95D81}" type="TxLink">
            <a:rPr lang="en-US" sz="1000" b="0" i="0" u="none" strike="noStrike">
              <a:solidFill>
                <a:schemeClr val="bg1"/>
              </a:solidFill>
              <a:latin typeface="Calibri"/>
              <a:cs typeface="Calibri"/>
            </a:rPr>
            <a:pPr/>
            <a:t>86%</a:t>
          </a:fld>
          <a:endParaRPr lang="en-IN" sz="100">
            <a:solidFill>
              <a:schemeClr val="bg1"/>
            </a:solidFill>
          </a:endParaRPr>
        </a:p>
      </cdr:txBody>
    </cdr:sp>
  </cdr:relSizeAnchor>
  <cdr:relSizeAnchor xmlns:cdr="http://schemas.openxmlformats.org/drawingml/2006/chartDrawing">
    <cdr:from>
      <cdr:x>0.4547</cdr:x>
      <cdr:y>0.62979</cdr:y>
    </cdr:from>
    <cdr:to>
      <cdr:x>0.57949</cdr:x>
      <cdr:y>0.72566</cdr:y>
    </cdr:to>
    <cdr:sp macro="" textlink="Pivot!$D$23">
      <cdr:nvSpPr>
        <cdr:cNvPr id="8" name="TextBox 1">
          <a:extLst xmlns:a="http://schemas.openxmlformats.org/drawingml/2006/main">
            <a:ext uri="{FF2B5EF4-FFF2-40B4-BE49-F238E27FC236}">
              <a16:creationId xmlns:a16="http://schemas.microsoft.com/office/drawing/2014/main" id="{95FBBCD3-A443-4F29-B415-B76001B97CCD}"/>
            </a:ext>
          </a:extLst>
        </cdr:cNvPr>
        <cdr:cNvSpPr txBox="1"/>
      </cdr:nvSpPr>
      <cdr:spPr>
        <a:xfrm xmlns:a="http://schemas.openxmlformats.org/drawingml/2006/main">
          <a:off x="1689100" y="1355725"/>
          <a:ext cx="463550" cy="2063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9B54FE3E-ED94-4F18-9CD5-89F5A0F06F44}" type="TxLink">
            <a:rPr lang="en-US" sz="900" b="0" i="0" u="none" strike="noStrike">
              <a:solidFill>
                <a:schemeClr val="bg1"/>
              </a:solidFill>
              <a:latin typeface="Calibri"/>
              <a:cs typeface="Calibri"/>
            </a:rPr>
            <a:pPr/>
            <a:t>87%</a:t>
          </a:fld>
          <a:endParaRPr lang="en-IN" sz="100">
            <a:solidFill>
              <a:schemeClr val="bg1"/>
            </a:solidFill>
          </a:endParaRPr>
        </a:p>
      </cdr:txBody>
    </cdr:sp>
  </cdr:relSizeAnchor>
  <cdr:relSizeAnchor xmlns:cdr="http://schemas.openxmlformats.org/drawingml/2006/chartDrawing">
    <cdr:from>
      <cdr:x>0.14444</cdr:x>
      <cdr:y>0.60767</cdr:y>
    </cdr:from>
    <cdr:to>
      <cdr:x>0.26923</cdr:x>
      <cdr:y>0.70354</cdr:y>
    </cdr:to>
    <cdr:sp macro="" textlink="Pivot!$D$22">
      <cdr:nvSpPr>
        <cdr:cNvPr id="9" name="TextBox 1">
          <a:extLst xmlns:a="http://schemas.openxmlformats.org/drawingml/2006/main">
            <a:ext uri="{FF2B5EF4-FFF2-40B4-BE49-F238E27FC236}">
              <a16:creationId xmlns:a16="http://schemas.microsoft.com/office/drawing/2014/main" id="{4F3C6B06-1C76-4E2F-85D2-70DB4022284B}"/>
            </a:ext>
          </a:extLst>
        </cdr:cNvPr>
        <cdr:cNvSpPr txBox="1"/>
      </cdr:nvSpPr>
      <cdr:spPr>
        <a:xfrm xmlns:a="http://schemas.openxmlformats.org/drawingml/2006/main">
          <a:off x="536575" y="1308100"/>
          <a:ext cx="463550" cy="2063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C854F215-6C9F-440E-8B05-66A603BE4105}" type="TxLink">
            <a:rPr lang="en-US" sz="1000" b="0" i="0" u="none" strike="noStrike">
              <a:solidFill>
                <a:schemeClr val="bg1"/>
              </a:solidFill>
              <a:latin typeface="Calibri"/>
              <a:cs typeface="Calibri"/>
            </a:rPr>
            <a:pPr/>
            <a:t>88%</a:t>
          </a:fld>
          <a:endParaRPr lang="en-IN" sz="300">
            <a:solidFill>
              <a:schemeClr val="bg1"/>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0.12308</cdr:x>
      <cdr:y>0.19912</cdr:y>
    </cdr:from>
    <cdr:to>
      <cdr:x>0.24872</cdr:x>
      <cdr:y>0.25664</cdr:y>
    </cdr:to>
    <cdr:sp macro="" textlink="">
      <cdr:nvSpPr>
        <cdr:cNvPr id="2" name="TextBox 1">
          <a:extLst xmlns:a="http://schemas.openxmlformats.org/drawingml/2006/main">
            <a:ext uri="{FF2B5EF4-FFF2-40B4-BE49-F238E27FC236}">
              <a16:creationId xmlns:a16="http://schemas.microsoft.com/office/drawing/2014/main" id="{E86F2A82-9208-46C4-AFA8-9032F7914E3E}"/>
            </a:ext>
          </a:extLst>
        </cdr:cNvPr>
        <cdr:cNvSpPr txBox="1"/>
      </cdr:nvSpPr>
      <cdr:spPr>
        <a:xfrm xmlns:a="http://schemas.openxmlformats.org/drawingml/2006/main">
          <a:off x="457200" y="428625"/>
          <a:ext cx="466725" cy="1238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0.14872</cdr:x>
      <cdr:y>0.13717</cdr:y>
    </cdr:from>
    <cdr:to>
      <cdr:x>0.26923</cdr:x>
      <cdr:y>0.19469</cdr:y>
    </cdr:to>
    <cdr:sp macro="" textlink="">
      <cdr:nvSpPr>
        <cdr:cNvPr id="3" name="TextBox 2">
          <a:extLst xmlns:a="http://schemas.openxmlformats.org/drawingml/2006/main">
            <a:ext uri="{FF2B5EF4-FFF2-40B4-BE49-F238E27FC236}">
              <a16:creationId xmlns:a16="http://schemas.microsoft.com/office/drawing/2014/main" id="{8A95470E-8C19-4BFD-9485-7E3712F00E05}"/>
            </a:ext>
          </a:extLst>
        </cdr:cNvPr>
        <cdr:cNvSpPr txBox="1"/>
      </cdr:nvSpPr>
      <cdr:spPr>
        <a:xfrm xmlns:a="http://schemas.openxmlformats.org/drawingml/2006/main">
          <a:off x="552450" y="295275"/>
          <a:ext cx="447675" cy="1238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0.12791</cdr:x>
      <cdr:y>0.27387</cdr:y>
    </cdr:from>
    <cdr:to>
      <cdr:x>0.29714</cdr:x>
      <cdr:y>0.38007</cdr:y>
    </cdr:to>
    <cdr:sp macro="" textlink="Pivot!$F$30">
      <cdr:nvSpPr>
        <cdr:cNvPr id="4" name="TextBox 3">
          <a:extLst xmlns:a="http://schemas.openxmlformats.org/drawingml/2006/main">
            <a:ext uri="{FF2B5EF4-FFF2-40B4-BE49-F238E27FC236}">
              <a16:creationId xmlns:a16="http://schemas.microsoft.com/office/drawing/2014/main" id="{3AA37DF7-483F-48B5-A9A8-0D4F5FE57908}"/>
            </a:ext>
          </a:extLst>
        </cdr:cNvPr>
        <cdr:cNvSpPr txBox="1"/>
      </cdr:nvSpPr>
      <cdr:spPr>
        <a:xfrm xmlns:a="http://schemas.openxmlformats.org/drawingml/2006/main">
          <a:off x="504398" y="751289"/>
          <a:ext cx="667332" cy="2913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85B11BEB-B493-4A23-A116-484F509952A1}" type="TxLink">
            <a:rPr lang="en-US" sz="900" b="0" i="0" u="none" strike="noStrike">
              <a:solidFill>
                <a:srgbClr val="000000"/>
              </a:solidFill>
              <a:latin typeface="Calibri"/>
              <a:cs typeface="Calibri"/>
            </a:rPr>
            <a:pPr/>
            <a:t>741725</a:t>
          </a:fld>
          <a:endParaRPr lang="en-IN" sz="400"/>
        </a:p>
      </cdr:txBody>
    </cdr:sp>
  </cdr:relSizeAnchor>
  <cdr:relSizeAnchor xmlns:cdr="http://schemas.openxmlformats.org/drawingml/2006/chartDrawing">
    <cdr:from>
      <cdr:x>0.42801</cdr:x>
      <cdr:y>0.23274</cdr:y>
    </cdr:from>
    <cdr:to>
      <cdr:x>0.58185</cdr:x>
      <cdr:y>0.33009</cdr:y>
    </cdr:to>
    <cdr:sp macro="" textlink="Pivot!$F$31">
      <cdr:nvSpPr>
        <cdr:cNvPr id="5" name="TextBox 1">
          <a:extLst xmlns:a="http://schemas.openxmlformats.org/drawingml/2006/main">
            <a:ext uri="{FF2B5EF4-FFF2-40B4-BE49-F238E27FC236}">
              <a16:creationId xmlns:a16="http://schemas.microsoft.com/office/drawing/2014/main" id="{A000DBE1-7253-4E6D-8D89-5EC70B34D8E8}"/>
            </a:ext>
          </a:extLst>
        </cdr:cNvPr>
        <cdr:cNvSpPr txBox="1"/>
      </cdr:nvSpPr>
      <cdr:spPr>
        <a:xfrm xmlns:a="http://schemas.openxmlformats.org/drawingml/2006/main">
          <a:off x="1687779" y="505433"/>
          <a:ext cx="606645" cy="21141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9EBE29CD-E64B-4697-A884-B68EC551C4BC}" type="TxLink">
            <a:rPr lang="en-US" sz="900" b="0" i="0" u="none" strike="noStrike">
              <a:solidFill>
                <a:srgbClr val="000000"/>
              </a:solidFill>
              <a:latin typeface="Calibri"/>
              <a:cs typeface="Calibri"/>
            </a:rPr>
            <a:pPr/>
            <a:t>719127</a:t>
          </a:fld>
          <a:endParaRPr lang="en-IN" sz="200"/>
        </a:p>
      </cdr:txBody>
    </cdr:sp>
  </cdr:relSizeAnchor>
  <cdr:relSizeAnchor xmlns:cdr="http://schemas.openxmlformats.org/drawingml/2006/chartDrawing">
    <cdr:from>
      <cdr:x>0.75133</cdr:x>
      <cdr:y>0.1734</cdr:y>
    </cdr:from>
    <cdr:to>
      <cdr:x>0.90518</cdr:x>
      <cdr:y>0.27074</cdr:y>
    </cdr:to>
    <cdr:sp macro="" textlink="Pivot!$F$32">
      <cdr:nvSpPr>
        <cdr:cNvPr id="6" name="TextBox 1">
          <a:extLst xmlns:a="http://schemas.openxmlformats.org/drawingml/2006/main">
            <a:ext uri="{FF2B5EF4-FFF2-40B4-BE49-F238E27FC236}">
              <a16:creationId xmlns:a16="http://schemas.microsoft.com/office/drawing/2014/main" id="{BFCB6D17-B687-4CA3-916F-9EE51AA34BBB}"/>
            </a:ext>
          </a:extLst>
        </cdr:cNvPr>
        <cdr:cNvSpPr txBox="1"/>
      </cdr:nvSpPr>
      <cdr:spPr>
        <a:xfrm xmlns:a="http://schemas.openxmlformats.org/drawingml/2006/main">
          <a:off x="3435096" y="475662"/>
          <a:ext cx="703402" cy="2670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9B0B2B6F-0D8A-42C6-844A-E0488C743BAD}" type="TxLink">
            <a:rPr lang="en-US" sz="900" b="0" i="0" u="none" strike="noStrike">
              <a:solidFill>
                <a:srgbClr val="000000"/>
              </a:solidFill>
              <a:latin typeface="Calibri"/>
              <a:cs typeface="Calibri"/>
            </a:rPr>
            <a:pPr/>
            <a:t>836221</a:t>
          </a:fld>
          <a:endParaRPr lang="en-IN" sz="100"/>
        </a:p>
      </cdr:txBody>
    </cdr:sp>
  </cdr:relSizeAnchor>
  <cdr:relSizeAnchor xmlns:cdr="http://schemas.openxmlformats.org/drawingml/2006/chartDrawing">
    <cdr:from>
      <cdr:x>0.76716</cdr:x>
      <cdr:y>0.60545</cdr:y>
    </cdr:from>
    <cdr:to>
      <cdr:x>0.89195</cdr:x>
      <cdr:y>0.70132</cdr:y>
    </cdr:to>
    <cdr:sp macro="" textlink="Pivot!$D$32">
      <cdr:nvSpPr>
        <cdr:cNvPr id="7" name="TextBox 1">
          <a:extLst xmlns:a="http://schemas.openxmlformats.org/drawingml/2006/main">
            <a:ext uri="{FF2B5EF4-FFF2-40B4-BE49-F238E27FC236}">
              <a16:creationId xmlns:a16="http://schemas.microsoft.com/office/drawing/2014/main" id="{73DCFDC6-E829-41C0-968F-03075D97089B}"/>
            </a:ext>
          </a:extLst>
        </cdr:cNvPr>
        <cdr:cNvSpPr txBox="1"/>
      </cdr:nvSpPr>
      <cdr:spPr>
        <a:xfrm xmlns:a="http://schemas.openxmlformats.org/drawingml/2006/main">
          <a:off x="3025195" y="1314861"/>
          <a:ext cx="492090" cy="20820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621C4D52-57B2-4A80-A748-A3B32D8EA967}" type="TxLink">
            <a:rPr lang="en-US" sz="1000" b="0" i="0" u="none" strike="noStrike">
              <a:solidFill>
                <a:schemeClr val="bg1"/>
              </a:solidFill>
              <a:latin typeface="Calibri"/>
              <a:cs typeface="Calibri"/>
            </a:rPr>
            <a:pPr/>
            <a:t>83%</a:t>
          </a:fld>
          <a:endParaRPr lang="en-IN" sz="100">
            <a:solidFill>
              <a:schemeClr val="bg1"/>
            </a:solidFill>
          </a:endParaRPr>
        </a:p>
      </cdr:txBody>
    </cdr:sp>
  </cdr:relSizeAnchor>
  <cdr:relSizeAnchor xmlns:cdr="http://schemas.openxmlformats.org/drawingml/2006/chartDrawing">
    <cdr:from>
      <cdr:x>0.45162</cdr:x>
      <cdr:y>0.61681</cdr:y>
    </cdr:from>
    <cdr:to>
      <cdr:x>0.57641</cdr:x>
      <cdr:y>0.71268</cdr:y>
    </cdr:to>
    <cdr:sp macro="" textlink="Pivot!$D$31">
      <cdr:nvSpPr>
        <cdr:cNvPr id="8" name="TextBox 1">
          <a:extLst xmlns:a="http://schemas.openxmlformats.org/drawingml/2006/main">
            <a:ext uri="{FF2B5EF4-FFF2-40B4-BE49-F238E27FC236}">
              <a16:creationId xmlns:a16="http://schemas.microsoft.com/office/drawing/2014/main" id="{95FBBCD3-A443-4F29-B415-B76001B97CCD}"/>
            </a:ext>
          </a:extLst>
        </cdr:cNvPr>
        <cdr:cNvSpPr txBox="1"/>
      </cdr:nvSpPr>
      <cdr:spPr>
        <a:xfrm xmlns:a="http://schemas.openxmlformats.org/drawingml/2006/main">
          <a:off x="1780910" y="1339532"/>
          <a:ext cx="492091" cy="20820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F0CE3A18-4F27-4500-83EA-C4B395FFDAB8}" type="TxLink">
            <a:rPr lang="en-US" sz="900" b="0" i="0" u="none" strike="noStrike">
              <a:solidFill>
                <a:schemeClr val="bg1"/>
              </a:solidFill>
              <a:latin typeface="Calibri"/>
              <a:cs typeface="Calibri"/>
            </a:rPr>
            <a:pPr/>
            <a:t>83%</a:t>
          </a:fld>
          <a:endParaRPr lang="en-IN" sz="100">
            <a:solidFill>
              <a:schemeClr val="bg1"/>
            </a:solidFill>
          </a:endParaRPr>
        </a:p>
      </cdr:txBody>
    </cdr:sp>
  </cdr:relSizeAnchor>
  <cdr:relSizeAnchor xmlns:cdr="http://schemas.openxmlformats.org/drawingml/2006/chartDrawing">
    <cdr:from>
      <cdr:x>0.13927</cdr:x>
      <cdr:y>0.61553</cdr:y>
    </cdr:from>
    <cdr:to>
      <cdr:x>0.26406</cdr:x>
      <cdr:y>0.7114</cdr:y>
    </cdr:to>
    <cdr:sp macro="" textlink="Pivot!$D$30">
      <cdr:nvSpPr>
        <cdr:cNvPr id="9" name="TextBox 1">
          <a:extLst xmlns:a="http://schemas.openxmlformats.org/drawingml/2006/main">
            <a:ext uri="{FF2B5EF4-FFF2-40B4-BE49-F238E27FC236}">
              <a16:creationId xmlns:a16="http://schemas.microsoft.com/office/drawing/2014/main" id="{4F3C6B06-1C76-4E2F-85D2-70DB4022284B}"/>
            </a:ext>
          </a:extLst>
        </cdr:cNvPr>
        <cdr:cNvSpPr txBox="1"/>
      </cdr:nvSpPr>
      <cdr:spPr>
        <a:xfrm xmlns:a="http://schemas.openxmlformats.org/drawingml/2006/main">
          <a:off x="549205" y="1336752"/>
          <a:ext cx="492090" cy="20820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C6AEAE0-FE6F-464A-826C-9896E5927845}" type="TxLink">
            <a:rPr lang="en-US" sz="900" b="0" i="0" u="none" strike="noStrike">
              <a:solidFill>
                <a:schemeClr val="bg1"/>
              </a:solidFill>
              <a:latin typeface="Calibri"/>
              <a:cs typeface="Calibri"/>
            </a:rPr>
            <a:pPr/>
            <a:t>98%</a:t>
          </a:fld>
          <a:endParaRPr lang="en-IN" sz="200">
            <a:solidFill>
              <a:schemeClr val="bg1"/>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0.12308</cdr:x>
      <cdr:y>0.19912</cdr:y>
    </cdr:from>
    <cdr:to>
      <cdr:x>0.24872</cdr:x>
      <cdr:y>0.25664</cdr:y>
    </cdr:to>
    <cdr:sp macro="" textlink="">
      <cdr:nvSpPr>
        <cdr:cNvPr id="2" name="TextBox 1">
          <a:extLst xmlns:a="http://schemas.openxmlformats.org/drawingml/2006/main">
            <a:ext uri="{FF2B5EF4-FFF2-40B4-BE49-F238E27FC236}">
              <a16:creationId xmlns:a16="http://schemas.microsoft.com/office/drawing/2014/main" id="{E86F2A82-9208-46C4-AFA8-9032F7914E3E}"/>
            </a:ext>
          </a:extLst>
        </cdr:cNvPr>
        <cdr:cNvSpPr txBox="1"/>
      </cdr:nvSpPr>
      <cdr:spPr>
        <a:xfrm xmlns:a="http://schemas.openxmlformats.org/drawingml/2006/main">
          <a:off x="457200" y="428625"/>
          <a:ext cx="466725" cy="1238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0.14872</cdr:x>
      <cdr:y>0.13717</cdr:y>
    </cdr:from>
    <cdr:to>
      <cdr:x>0.26923</cdr:x>
      <cdr:y>0.19469</cdr:y>
    </cdr:to>
    <cdr:sp macro="" textlink="">
      <cdr:nvSpPr>
        <cdr:cNvPr id="3" name="TextBox 2">
          <a:extLst xmlns:a="http://schemas.openxmlformats.org/drawingml/2006/main">
            <a:ext uri="{FF2B5EF4-FFF2-40B4-BE49-F238E27FC236}">
              <a16:creationId xmlns:a16="http://schemas.microsoft.com/office/drawing/2014/main" id="{8A95470E-8C19-4BFD-9485-7E3712F00E05}"/>
            </a:ext>
          </a:extLst>
        </cdr:cNvPr>
        <cdr:cNvSpPr txBox="1"/>
      </cdr:nvSpPr>
      <cdr:spPr>
        <a:xfrm xmlns:a="http://schemas.openxmlformats.org/drawingml/2006/main">
          <a:off x="552450" y="295275"/>
          <a:ext cx="447675" cy="1238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0.09508</cdr:x>
      <cdr:y>0.15149</cdr:y>
    </cdr:from>
    <cdr:to>
      <cdr:x>0.26431</cdr:x>
      <cdr:y>0.25769</cdr:y>
    </cdr:to>
    <cdr:sp macro="" textlink="Pivot!$E$44">
      <cdr:nvSpPr>
        <cdr:cNvPr id="4" name="TextBox 3">
          <a:extLst xmlns:a="http://schemas.openxmlformats.org/drawingml/2006/main">
            <a:ext uri="{FF2B5EF4-FFF2-40B4-BE49-F238E27FC236}">
              <a16:creationId xmlns:a16="http://schemas.microsoft.com/office/drawing/2014/main" id="{3AA37DF7-483F-48B5-A9A8-0D4F5FE57908}"/>
            </a:ext>
          </a:extLst>
        </cdr:cNvPr>
        <cdr:cNvSpPr txBox="1"/>
      </cdr:nvSpPr>
      <cdr:spPr>
        <a:xfrm xmlns:a="http://schemas.openxmlformats.org/drawingml/2006/main">
          <a:off x="388066" y="330431"/>
          <a:ext cx="690705" cy="23164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0697B59F-6DAD-419D-AF93-C8EC5B190FA1}" type="TxLink">
            <a:rPr lang="en-US" sz="900" b="0" i="0" u="none" strike="noStrike">
              <a:solidFill>
                <a:srgbClr val="000000"/>
              </a:solidFill>
              <a:latin typeface="Calibri"/>
              <a:cs typeface="Calibri"/>
            </a:rPr>
            <a:pPr/>
            <a:t>678553</a:t>
          </a:fld>
          <a:endParaRPr lang="en-IN" sz="400"/>
        </a:p>
      </cdr:txBody>
    </cdr:sp>
  </cdr:relSizeAnchor>
  <cdr:relSizeAnchor xmlns:cdr="http://schemas.openxmlformats.org/drawingml/2006/chartDrawing">
    <cdr:from>
      <cdr:x>0.55485</cdr:x>
      <cdr:y>0.29105</cdr:y>
    </cdr:from>
    <cdr:to>
      <cdr:x>0.70869</cdr:x>
      <cdr:y>0.3884</cdr:y>
    </cdr:to>
    <cdr:sp macro="" textlink="Pivot!$E$46">
      <cdr:nvSpPr>
        <cdr:cNvPr id="5" name="TextBox 1">
          <a:extLst xmlns:a="http://schemas.openxmlformats.org/drawingml/2006/main">
            <a:ext uri="{FF2B5EF4-FFF2-40B4-BE49-F238E27FC236}">
              <a16:creationId xmlns:a16="http://schemas.microsoft.com/office/drawing/2014/main" id="{A000DBE1-7253-4E6D-8D89-5EC70B34D8E8}"/>
            </a:ext>
          </a:extLst>
        </cdr:cNvPr>
        <cdr:cNvSpPr txBox="1"/>
      </cdr:nvSpPr>
      <cdr:spPr>
        <a:xfrm xmlns:a="http://schemas.openxmlformats.org/drawingml/2006/main">
          <a:off x="2264615" y="634836"/>
          <a:ext cx="627892" cy="21234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71B7E628-A2D5-4D8D-BA26-3F2498873FDB}" type="TxLink">
            <a:rPr lang="en-US" sz="900" b="0" i="0" u="none" strike="noStrike">
              <a:solidFill>
                <a:srgbClr val="000000"/>
              </a:solidFill>
              <a:latin typeface="Calibri"/>
              <a:cs typeface="Calibri"/>
            </a:rPr>
            <a:pPr/>
            <a:t>501256</a:t>
          </a:fld>
          <a:endParaRPr lang="en-IN" sz="100"/>
        </a:p>
      </cdr:txBody>
    </cdr:sp>
  </cdr:relSizeAnchor>
  <cdr:relSizeAnchor xmlns:cdr="http://schemas.openxmlformats.org/drawingml/2006/chartDrawing">
    <cdr:from>
      <cdr:x>0.79043</cdr:x>
      <cdr:y>0.37232</cdr:y>
    </cdr:from>
    <cdr:to>
      <cdr:x>0.94428</cdr:x>
      <cdr:y>0.46966</cdr:y>
    </cdr:to>
    <cdr:sp macro="" textlink="Pivot!$E$47">
      <cdr:nvSpPr>
        <cdr:cNvPr id="6" name="TextBox 1">
          <a:extLst xmlns:a="http://schemas.openxmlformats.org/drawingml/2006/main">
            <a:ext uri="{FF2B5EF4-FFF2-40B4-BE49-F238E27FC236}">
              <a16:creationId xmlns:a16="http://schemas.microsoft.com/office/drawing/2014/main" id="{BFCB6D17-B687-4CA3-916F-9EE51AA34BBB}"/>
            </a:ext>
          </a:extLst>
        </cdr:cNvPr>
        <cdr:cNvSpPr txBox="1"/>
      </cdr:nvSpPr>
      <cdr:spPr>
        <a:xfrm xmlns:a="http://schemas.openxmlformats.org/drawingml/2006/main">
          <a:off x="3226100" y="812113"/>
          <a:ext cx="627933" cy="21232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C9ACA4AD-0B78-4DEF-AE30-4275CB972FED}" type="TxLink">
            <a:rPr lang="en-US" sz="900" b="0" i="0" u="none" strike="noStrike">
              <a:solidFill>
                <a:srgbClr val="000000"/>
              </a:solidFill>
              <a:latin typeface="Calibri"/>
              <a:cs typeface="Calibri"/>
            </a:rPr>
            <a:pPr/>
            <a:t>391750</a:t>
          </a:fld>
          <a:endParaRPr lang="en-IN" sz="200"/>
        </a:p>
      </cdr:txBody>
    </cdr:sp>
  </cdr:relSizeAnchor>
  <cdr:relSizeAnchor xmlns:cdr="http://schemas.openxmlformats.org/drawingml/2006/chartDrawing">
    <cdr:from>
      <cdr:x>0.81117</cdr:x>
      <cdr:y>0.65687</cdr:y>
    </cdr:from>
    <cdr:to>
      <cdr:x>0.93596</cdr:x>
      <cdr:y>0.75274</cdr:y>
    </cdr:to>
    <cdr:sp macro="" textlink="Pivot!$D$47">
      <cdr:nvSpPr>
        <cdr:cNvPr id="7" name="TextBox 1">
          <a:extLst xmlns:a="http://schemas.openxmlformats.org/drawingml/2006/main">
            <a:ext uri="{FF2B5EF4-FFF2-40B4-BE49-F238E27FC236}">
              <a16:creationId xmlns:a16="http://schemas.microsoft.com/office/drawing/2014/main" id="{73DCFDC6-E829-41C0-968F-03075D97089B}"/>
            </a:ext>
          </a:extLst>
        </cdr:cNvPr>
        <cdr:cNvSpPr txBox="1"/>
      </cdr:nvSpPr>
      <cdr:spPr>
        <a:xfrm xmlns:a="http://schemas.openxmlformats.org/drawingml/2006/main">
          <a:off x="3310768" y="1589189"/>
          <a:ext cx="509326" cy="23194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7EDAD85D-7359-4B9C-8764-70201760116D}" type="TxLink">
            <a:rPr lang="en-US" sz="1000" b="0" i="0" u="none" strike="noStrike">
              <a:solidFill>
                <a:schemeClr val="bg1"/>
              </a:solidFill>
              <a:latin typeface="Calibri"/>
              <a:cs typeface="Calibri"/>
            </a:rPr>
            <a:pPr/>
            <a:t>88%</a:t>
          </a:fld>
          <a:endParaRPr lang="en-IN" sz="100">
            <a:solidFill>
              <a:schemeClr val="bg1"/>
            </a:solidFill>
          </a:endParaRPr>
        </a:p>
      </cdr:txBody>
    </cdr:sp>
  </cdr:relSizeAnchor>
  <cdr:relSizeAnchor xmlns:cdr="http://schemas.openxmlformats.org/drawingml/2006/chartDrawing">
    <cdr:from>
      <cdr:x>0.58072</cdr:x>
      <cdr:y>0.65735</cdr:y>
    </cdr:from>
    <cdr:to>
      <cdr:x>0.70551</cdr:x>
      <cdr:y>0.75322</cdr:y>
    </cdr:to>
    <cdr:sp macro="" textlink="Pivot!$D$46">
      <cdr:nvSpPr>
        <cdr:cNvPr id="8" name="TextBox 1">
          <a:extLst xmlns:a="http://schemas.openxmlformats.org/drawingml/2006/main">
            <a:ext uri="{FF2B5EF4-FFF2-40B4-BE49-F238E27FC236}">
              <a16:creationId xmlns:a16="http://schemas.microsoft.com/office/drawing/2014/main" id="{95FBBCD3-A443-4F29-B415-B76001B97CCD}"/>
            </a:ext>
          </a:extLst>
        </cdr:cNvPr>
        <cdr:cNvSpPr txBox="1"/>
      </cdr:nvSpPr>
      <cdr:spPr>
        <a:xfrm xmlns:a="http://schemas.openxmlformats.org/drawingml/2006/main">
          <a:off x="2370191" y="1590357"/>
          <a:ext cx="509326" cy="2319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3A41194-68E6-4E19-9D04-9FC85F18B794}" type="TxLink">
            <a:rPr lang="en-US" sz="900" b="0" i="0" u="none" strike="noStrike">
              <a:solidFill>
                <a:schemeClr val="bg1"/>
              </a:solidFill>
              <a:latin typeface="Calibri"/>
              <a:cs typeface="Calibri"/>
            </a:rPr>
            <a:pPr/>
            <a:t>92%</a:t>
          </a:fld>
          <a:endParaRPr lang="en-IN" sz="100">
            <a:solidFill>
              <a:schemeClr val="bg1"/>
            </a:solidFill>
          </a:endParaRPr>
        </a:p>
      </cdr:txBody>
    </cdr:sp>
  </cdr:relSizeAnchor>
  <cdr:relSizeAnchor xmlns:cdr="http://schemas.openxmlformats.org/drawingml/2006/chartDrawing">
    <cdr:from>
      <cdr:x>0.10943</cdr:x>
      <cdr:y>0.6431</cdr:y>
    </cdr:from>
    <cdr:to>
      <cdr:x>0.23422</cdr:x>
      <cdr:y>0.73897</cdr:y>
    </cdr:to>
    <cdr:sp macro="" textlink="Pivot!$D$44">
      <cdr:nvSpPr>
        <cdr:cNvPr id="9" name="TextBox 1">
          <a:extLst xmlns:a="http://schemas.openxmlformats.org/drawingml/2006/main">
            <a:ext uri="{FF2B5EF4-FFF2-40B4-BE49-F238E27FC236}">
              <a16:creationId xmlns:a16="http://schemas.microsoft.com/office/drawing/2014/main" id="{4F3C6B06-1C76-4E2F-85D2-70DB4022284B}"/>
            </a:ext>
          </a:extLst>
        </cdr:cNvPr>
        <cdr:cNvSpPr txBox="1"/>
      </cdr:nvSpPr>
      <cdr:spPr>
        <a:xfrm xmlns:a="http://schemas.openxmlformats.org/drawingml/2006/main">
          <a:off x="446652" y="1555891"/>
          <a:ext cx="509325" cy="23194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C9FAB26-D943-42A2-86E8-63B44432C798}" type="TxLink">
            <a:rPr lang="en-US" sz="900" b="0" i="0" u="none" strike="noStrike">
              <a:solidFill>
                <a:schemeClr val="bg1"/>
              </a:solidFill>
              <a:latin typeface="Calibri"/>
              <a:cs typeface="Calibri"/>
            </a:rPr>
            <a:pPr/>
            <a:t>85%</a:t>
          </a:fld>
          <a:endParaRPr lang="en-IN" sz="100">
            <a:solidFill>
              <a:schemeClr val="bg1"/>
            </a:solidFill>
          </a:endParaRPr>
        </a:p>
      </cdr:txBody>
    </cdr:sp>
  </cdr:relSizeAnchor>
  <cdr:relSizeAnchor xmlns:cdr="http://schemas.openxmlformats.org/drawingml/2006/chartDrawing">
    <cdr:from>
      <cdr:x>0.3485</cdr:x>
      <cdr:y>0.65879</cdr:y>
    </cdr:from>
    <cdr:to>
      <cdr:x>0.47329</cdr:x>
      <cdr:y>0.75466</cdr:y>
    </cdr:to>
    <cdr:sp macro="" textlink="Pivot!$D$45">
      <cdr:nvSpPr>
        <cdr:cNvPr id="10" name="TextBox 1">
          <a:extLst xmlns:a="http://schemas.openxmlformats.org/drawingml/2006/main">
            <a:ext uri="{FF2B5EF4-FFF2-40B4-BE49-F238E27FC236}">
              <a16:creationId xmlns:a16="http://schemas.microsoft.com/office/drawing/2014/main" id="{78558539-091B-4E4C-BDFE-9A357DAABBE4}"/>
            </a:ext>
          </a:extLst>
        </cdr:cNvPr>
        <cdr:cNvSpPr txBox="1"/>
      </cdr:nvSpPr>
      <cdr:spPr>
        <a:xfrm xmlns:a="http://schemas.openxmlformats.org/drawingml/2006/main">
          <a:off x="1422400" y="1593850"/>
          <a:ext cx="509326" cy="2319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27DACF3F-4D03-45E7-B04B-A22A2EEBA5FB}" type="TxLink">
            <a:rPr lang="en-US" sz="900" b="0" i="0" u="none" strike="noStrike">
              <a:solidFill>
                <a:schemeClr val="bg1"/>
              </a:solidFill>
              <a:latin typeface="Calibri"/>
              <a:cs typeface="Calibri"/>
            </a:rPr>
            <a:pPr/>
            <a:t>87%</a:t>
          </a:fld>
          <a:endParaRPr lang="en-IN" sz="100">
            <a:solidFill>
              <a:schemeClr val="bg1"/>
            </a:solidFill>
          </a:endParaRPr>
        </a:p>
      </cdr:txBody>
    </cdr:sp>
  </cdr:relSizeAnchor>
  <cdr:relSizeAnchor xmlns:cdr="http://schemas.openxmlformats.org/drawingml/2006/chartDrawing">
    <cdr:from>
      <cdr:x>0.3275</cdr:x>
      <cdr:y>0.16982</cdr:y>
    </cdr:from>
    <cdr:to>
      <cdr:x>0.48134</cdr:x>
      <cdr:y>0.26717</cdr:y>
    </cdr:to>
    <cdr:sp macro="" textlink="Pivot!$E$45">
      <cdr:nvSpPr>
        <cdr:cNvPr id="11" name="TextBox 1">
          <a:extLst xmlns:a="http://schemas.openxmlformats.org/drawingml/2006/main">
            <a:ext uri="{FF2B5EF4-FFF2-40B4-BE49-F238E27FC236}">
              <a16:creationId xmlns:a16="http://schemas.microsoft.com/office/drawing/2014/main" id="{A41CA531-22FF-4C31-AC4F-D3E13D138B8B}"/>
            </a:ext>
          </a:extLst>
        </cdr:cNvPr>
        <cdr:cNvSpPr txBox="1"/>
      </cdr:nvSpPr>
      <cdr:spPr>
        <a:xfrm xmlns:a="http://schemas.openxmlformats.org/drawingml/2006/main">
          <a:off x="1336679" y="370405"/>
          <a:ext cx="627892" cy="21234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F776C3E0-3169-441D-8B1B-989FB699731A}" type="TxLink">
            <a:rPr lang="en-US" sz="900" b="0" i="0" u="none" strike="noStrike">
              <a:solidFill>
                <a:srgbClr val="000000"/>
              </a:solidFill>
              <a:latin typeface="Calibri"/>
              <a:cs typeface="Calibri"/>
            </a:rPr>
            <a:pPr/>
            <a:t>725514</a:t>
          </a:fld>
          <a:endParaRPr lang="en-IN" sz="1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neetha B" refreshedDate="44249.650543055555" createdVersion="6" refreshedVersion="6" minRefreshableVersion="3" recordCount="9993" xr:uid="{22BB1FE9-9309-47CA-A954-635000557A4D}">
  <cacheSource type="worksheet">
    <worksheetSource name="Sales"/>
  </cacheSource>
  <cacheFields count="30">
    <cacheField name="DaystoShipActual" numFmtId="0">
      <sharedItems containsSemiMixedTypes="0" containsString="0" containsNumber="1" containsInteger="1" minValue="0" maxValue="7"/>
    </cacheField>
    <cacheField name="ShipStatus" numFmtId="0">
      <sharedItems count="3">
        <s v="Shipped On Time"/>
        <s v="Shipped Early"/>
        <s v="Shipped Late"/>
      </sharedItems>
    </cacheField>
    <cacheField name="ShipDate" numFmtId="14">
      <sharedItems containsSemiMixedTypes="0" containsNonDate="0" containsDate="1" containsString="0" minDate="2016-01-07T00:00:00" maxDate="2020-01-06T00:00:00" count="1334">
        <d v="2016-09-13T00:00:00"/>
        <d v="2016-07-12T00:00:00"/>
        <d v="2016-03-18T00:00:00"/>
        <d v="2016-02-03T00:00:00"/>
        <d v="2016-04-15T00:00:00"/>
        <d v="2016-05-29T00:00:00"/>
        <d v="2016-04-22T00:00:00"/>
        <d v="2016-12-18T00:00:00"/>
        <d v="2016-11-29T00:00:00"/>
        <d v="2016-03-30T00:00:00"/>
        <d v="2016-10-24T00:00:00"/>
        <d v="2016-04-01T00:00:00"/>
        <d v="2016-06-06T00:00:00"/>
        <d v="2016-10-26T00:00:00"/>
        <d v="2016-11-24T00:00:00"/>
        <d v="2016-12-04T00:00:00"/>
        <d v="2016-12-14T00:00:00"/>
        <d v="2016-08-30T00:00:00"/>
        <d v="2016-12-26T00:00:00"/>
        <d v="2016-12-13T00:00:00"/>
        <d v="2016-12-30T00:00:00"/>
        <d v="2016-04-25T00:00:00"/>
        <d v="2016-12-01T00:00:00"/>
        <d v="2016-04-04T00:00:00"/>
        <d v="2016-11-22T00:00:00"/>
        <d v="2016-10-31T00:00:00"/>
        <d v="2016-10-04T00:00:00"/>
        <d v="2016-10-09T00:00:00"/>
        <d v="2016-11-26T00:00:00"/>
        <d v="2017-01-03T00:00:00"/>
        <d v="2016-01-28T00:00:00"/>
        <d v="2016-04-12T00:00:00"/>
        <d v="2016-11-05T00:00:00"/>
        <d v="2016-09-14T00:00:00"/>
        <d v="2016-04-09T00:00:00"/>
        <d v="2016-07-24T00:00:00"/>
        <d v="2016-10-19T00:00:00"/>
        <d v="2016-12-23T00:00:00"/>
        <d v="2016-09-27T00:00:00"/>
        <d v="2016-11-13T00:00:00"/>
        <d v="2016-05-15T00:00:00"/>
        <d v="2016-07-08T00:00:00"/>
        <d v="2016-09-01T00:00:00"/>
        <d v="2016-01-17T00:00:00"/>
        <d v="2016-05-24T00:00:00"/>
        <d v="2016-06-01T00:00:00"/>
        <d v="2016-10-15T00:00:00"/>
        <d v="2016-09-17T00:00:00"/>
        <d v="2016-02-27T00:00:00"/>
        <d v="2016-01-07T00:00:00"/>
        <d v="2016-12-09T00:00:00"/>
        <d v="2016-05-16T00:00:00"/>
        <d v="2016-09-21T00:00:00"/>
        <d v="2016-03-21T00:00:00"/>
        <d v="2016-08-29T00:00:00"/>
        <d v="2016-03-06T00:00:00"/>
        <d v="2016-07-01T00:00:00"/>
        <d v="2016-06-23T00:00:00"/>
        <d v="2016-06-07T00:00:00"/>
        <d v="2016-03-12T00:00:00"/>
        <d v="2017-01-01T00:00:00"/>
        <d v="2016-05-25T00:00:00"/>
        <d v="2016-02-08T00:00:00"/>
        <d v="2016-11-21T00:00:00"/>
        <d v="2016-12-16T00:00:00"/>
        <d v="2016-09-10T00:00:00"/>
        <d v="2016-11-28T00:00:00"/>
        <d v="2016-11-18T00:00:00"/>
        <d v="2016-11-25T00:00:00"/>
        <d v="2016-01-12T00:00:00"/>
        <d v="2016-03-07T00:00:00"/>
        <d v="2016-06-11T00:00:00"/>
        <d v="2016-12-10T00:00:00"/>
        <d v="2016-11-04T00:00:00"/>
        <d v="2016-08-24T00:00:00"/>
        <d v="2016-12-08T00:00:00"/>
        <d v="2017-01-02T00:00:00"/>
        <d v="2016-05-20T00:00:00"/>
        <d v="2016-09-08T00:00:00"/>
        <d v="2016-07-11T00:00:00"/>
        <d v="2016-10-03T00:00:00"/>
        <d v="2016-11-06T00:00:00"/>
        <d v="2016-03-08T00:00:00"/>
        <d v="2016-12-17T00:00:00"/>
        <d v="2016-07-06T00:00:00"/>
        <d v="2016-02-19T00:00:00"/>
        <d v="2016-02-12T00:00:00"/>
        <d v="2016-11-01T00:00:00"/>
        <d v="2016-05-03T00:00:00"/>
        <d v="2016-08-26T00:00:00"/>
        <d v="2016-06-13T00:00:00"/>
        <d v="2016-02-10T00:00:00"/>
        <d v="2016-10-05T00:00:00"/>
        <d v="2016-12-21T00:00:00"/>
        <d v="2016-11-02T00:00:00"/>
        <d v="2016-10-29T00:00:00"/>
        <d v="2016-08-17T00:00:00"/>
        <d v="2016-12-25T00:00:00"/>
        <d v="2016-11-10T00:00:00"/>
        <d v="2016-07-03T00:00:00"/>
        <d v="2016-01-16T00:00:00"/>
        <d v="2016-08-16T00:00:00"/>
        <d v="2016-02-26T00:00:00"/>
        <d v="2016-09-05T00:00:00"/>
        <d v="2016-07-27T00:00:00"/>
        <d v="2016-07-17T00:00:00"/>
        <d v="2016-09-12T00:00:00"/>
        <d v="2016-12-11T00:00:00"/>
        <d v="2016-08-11T00:00:00"/>
        <d v="2016-10-28T00:00:00"/>
        <d v="2016-04-29T00:00:00"/>
        <d v="2016-07-16T00:00:00"/>
        <d v="2016-05-08T00:00:00"/>
        <d v="2016-10-20T00:00:00"/>
        <d v="2016-01-23T00:00:00"/>
        <d v="2016-04-18T00:00:00"/>
        <d v="2016-10-13T00:00:00"/>
        <d v="2016-08-23T00:00:00"/>
        <d v="2016-04-23T00:00:00"/>
        <d v="2016-02-06T00:00:00"/>
        <d v="2017-01-04T00:00:00"/>
        <d v="2016-08-05T00:00:00"/>
        <d v="2016-11-30T00:00:00"/>
        <d v="2016-12-28T00:00:00"/>
        <d v="2016-08-21T00:00:00"/>
        <d v="2016-04-26T00:00:00"/>
        <d v="2016-05-05T00:00:00"/>
        <d v="2016-05-07T00:00:00"/>
        <d v="2016-04-08T00:00:00"/>
        <d v="2016-01-08T00:00:00"/>
        <d v="2016-03-31T00:00:00"/>
        <d v="2016-09-16T00:00:00"/>
        <d v="2016-07-14T00:00:00"/>
        <d v="2016-12-15T00:00:00"/>
        <d v="2016-09-19T00:00:00"/>
        <d v="2016-05-19T00:00:00"/>
        <d v="2016-03-05T00:00:00"/>
        <d v="2016-04-07T00:00:00"/>
        <d v="2016-06-21T00:00:00"/>
        <d v="2016-09-30T00:00:00"/>
        <d v="2016-07-13T00:00:00"/>
        <d v="2016-05-14T00:00:00"/>
        <d v="2016-11-03T00:00:00"/>
        <d v="2016-08-25T00:00:00"/>
        <d v="2016-05-17T00:00:00"/>
        <d v="2016-03-19T00:00:00"/>
        <d v="2016-12-27T00:00:00"/>
        <d v="2016-06-17T00:00:00"/>
        <d v="2016-03-13T00:00:00"/>
        <d v="2016-10-01T00:00:00"/>
        <d v="2016-05-02T00:00:00"/>
        <d v="2016-10-22T00:00:00"/>
        <d v="2016-02-02T00:00:00"/>
        <d v="2016-08-27T00:00:00"/>
        <d v="2016-01-18T00:00:00"/>
        <d v="2016-06-14T00:00:00"/>
        <d v="2016-07-19T00:00:00"/>
        <d v="2016-08-01T00:00:00"/>
        <d v="2016-03-04T00:00:00"/>
        <d v="2016-12-20T00:00:00"/>
        <d v="2016-05-10T00:00:00"/>
        <d v="2016-12-19T00:00:00"/>
        <d v="2016-07-04T00:00:00"/>
        <d v="2016-04-30T00:00:00"/>
        <d v="2016-10-16T00:00:00"/>
        <d v="2016-09-28T00:00:00"/>
        <d v="2016-07-25T00:00:00"/>
        <d v="2016-03-09T00:00:00"/>
        <d v="2016-09-24T00:00:00"/>
        <d v="2016-05-04T00:00:00"/>
        <d v="2016-03-24T00:00:00"/>
        <d v="2016-08-09T00:00:00"/>
        <d v="2016-12-03T00:00:00"/>
        <d v="2016-07-07T00:00:00"/>
        <d v="2016-11-12T00:00:00"/>
        <d v="2016-09-23T00:00:00"/>
        <d v="2016-11-27T00:00:00"/>
        <d v="2016-10-07T00:00:00"/>
        <d v="2016-03-26T00:00:00"/>
        <d v="2016-11-11T00:00:00"/>
        <d v="2016-11-16T00:00:00"/>
        <d v="2016-11-08T00:00:00"/>
        <d v="2016-11-07T00:00:00"/>
        <d v="2016-12-02T00:00:00"/>
        <d v="2016-02-18T00:00:00"/>
        <d v="2016-04-24T00:00:00"/>
        <d v="2016-04-17T00:00:00"/>
        <d v="2016-02-21T00:00:00"/>
        <d v="2016-07-28T00:00:00"/>
        <d v="2016-07-02T00:00:00"/>
        <d v="2016-07-18T00:00:00"/>
        <d v="2016-10-17T00:00:00"/>
        <d v="2016-09-29T00:00:00"/>
        <d v="2016-02-09T00:00:00"/>
        <d v="2016-01-21T00:00:00"/>
        <d v="2016-11-09T00:00:00"/>
        <d v="2016-04-10T00:00:00"/>
        <d v="2016-05-27T00:00:00"/>
        <d v="2016-07-20T00:00:00"/>
        <d v="2016-08-12T00:00:00"/>
        <d v="2016-09-25T00:00:00"/>
        <d v="2016-06-24T00:00:00"/>
        <d v="2016-07-29T00:00:00"/>
        <d v="2016-07-15T00:00:00"/>
        <d v="2016-05-23T00:00:00"/>
        <d v="2016-09-03T00:00:00"/>
        <d v="2016-09-22T00:00:00"/>
        <d v="2016-12-07T00:00:00"/>
        <d v="2016-08-08T00:00:00"/>
        <d v="2016-06-28T00:00:00"/>
        <d v="2016-09-18T00:00:00"/>
        <d v="2016-08-02T00:00:00"/>
        <d v="2017-01-05T00:00:00"/>
        <d v="2016-06-15T00:00:00"/>
        <d v="2016-08-15T00:00:00"/>
        <d v="2016-05-18T00:00:00"/>
        <d v="2016-02-15T00:00:00"/>
        <d v="2016-03-20T00:00:00"/>
        <d v="2016-07-23T00:00:00"/>
        <d v="2016-09-04T00:00:00"/>
        <d v="2016-04-05T00:00:00"/>
        <d v="2016-06-25T00:00:00"/>
        <d v="2016-11-17T00:00:00"/>
        <d v="2016-01-14T00:00:00"/>
        <d v="2016-05-22T00:00:00"/>
        <d v="2016-09-09T00:00:00"/>
        <d v="2016-12-05T00:00:00"/>
        <d v="2016-10-08T00:00:00"/>
        <d v="2016-10-12T00:00:00"/>
        <d v="2016-06-09T00:00:00"/>
        <d v="2016-02-24T00:00:00"/>
        <d v="2016-06-22T00:00:00"/>
        <d v="2017-01-07T00:00:00"/>
        <d v="2016-09-26T00:00:00"/>
        <d v="2016-11-23T00:00:00"/>
        <d v="2016-06-16T00:00:00"/>
        <d v="2016-02-04T00:00:00"/>
        <d v="2016-10-10T00:00:00"/>
        <d v="2016-01-13T00:00:00"/>
        <d v="2016-06-02T00:00:00"/>
        <d v="2016-12-06T00:00:00"/>
        <d v="2016-09-07T00:00:00"/>
        <d v="2016-04-02T00:00:00"/>
        <d v="2016-08-18T00:00:00"/>
        <d v="2016-09-20T00:00:00"/>
        <d v="2016-10-14T00:00:00"/>
        <d v="2016-12-12T00:00:00"/>
        <d v="2016-04-06T00:00:00"/>
        <d v="2016-12-22T00:00:00"/>
        <d v="2016-07-09T00:00:00"/>
        <d v="2016-04-16T00:00:00"/>
        <d v="2016-12-31T00:00:00"/>
        <d v="2016-12-24T00:00:00"/>
        <d v="2016-03-25T00:00:00"/>
        <d v="2016-06-03T00:00:00"/>
        <d v="2016-06-20T00:00:00"/>
        <d v="2016-11-19T00:00:00"/>
        <d v="2016-11-20T00:00:00"/>
        <d v="2016-07-22T00:00:00"/>
        <d v="2016-08-14T00:00:00"/>
        <d v="2016-12-29T00:00:00"/>
        <d v="2016-05-01T00:00:00"/>
        <d v="2016-08-20T00:00:00"/>
        <d v="2016-10-23T00:00:00"/>
        <d v="2016-05-30T00:00:00"/>
        <d v="2016-03-29T00:00:00"/>
        <d v="2016-05-31T00:00:00"/>
        <d v="2016-09-15T00:00:00"/>
        <d v="2016-03-23T00:00:00"/>
        <d v="2016-06-05T00:00:00"/>
        <d v="2016-01-20T00:00:00"/>
        <d v="2016-07-05T00:00:00"/>
        <d v="2016-10-25T00:00:00"/>
        <d v="2016-01-27T00:00:00"/>
        <d v="2016-03-28T00:00:00"/>
        <d v="2016-01-25T00:00:00"/>
        <d v="2016-05-21T00:00:00"/>
        <d v="2016-01-15T00:00:00"/>
        <d v="2016-07-10T00:00:00"/>
        <d v="2016-11-15T00:00:00"/>
        <d v="2016-06-10T00:00:00"/>
        <d v="2016-10-06T00:00:00"/>
        <d v="2016-06-30T00:00:00"/>
        <d v="2016-08-03T00:00:00"/>
        <d v="2016-05-26T00:00:00"/>
        <d v="2016-03-17T00:00:00"/>
        <d v="2016-08-13T00:00:00"/>
        <d v="2016-06-27T00:00:00"/>
        <d v="2016-04-20T00:00:00"/>
        <d v="2016-03-03T00:00:00"/>
        <d v="2016-08-10T00:00:00"/>
        <d v="2016-03-14T00:00:00"/>
        <d v="2016-05-09T00:00:00"/>
        <d v="2016-10-30T00:00:00"/>
        <d v="2016-08-06T00:00:00"/>
        <d v="2016-09-11T00:00:00"/>
        <d v="2016-11-14T00:00:00"/>
        <d v="2016-10-18T00:00:00"/>
        <d v="2016-02-25T00:00:00"/>
        <d v="2016-05-12T00:00:00"/>
        <d v="2016-03-16T00:00:00"/>
        <d v="2016-01-10T00:00:00"/>
        <d v="2016-01-26T00:00:00"/>
        <d v="2016-01-29T00:00:00"/>
        <d v="2016-07-30T00:00:00"/>
        <d v="2016-04-03T00:00:00"/>
        <d v="2016-06-12T00:00:00"/>
        <d v="2016-04-21T00:00:00"/>
        <d v="2016-09-02T00:00:00"/>
        <d v="2017-05-19T00:00:00"/>
        <d v="2017-04-14T00:00:00"/>
        <d v="2017-05-23T00:00:00"/>
        <d v="2017-11-25T00:00:00"/>
        <d v="2017-11-26T00:00:00"/>
        <d v="2017-10-01T00:00:00"/>
        <d v="2017-11-07T00:00:00"/>
        <d v="2017-12-21T00:00:00"/>
        <d v="2017-09-20T00:00:00"/>
        <d v="2017-05-16T00:00:00"/>
        <d v="2017-06-05T00:00:00"/>
        <d v="2017-04-10T00:00:00"/>
        <d v="2017-02-13T00:00:00"/>
        <d v="2017-12-09T00:00:00"/>
        <d v="2017-02-14T00:00:00"/>
        <d v="2017-09-21T00:00:00"/>
        <d v="2017-09-01T00:00:00"/>
        <d v="2017-06-16T00:00:00"/>
        <d v="2017-12-31T00:00:00"/>
        <d v="2017-12-03T00:00:00"/>
        <d v="2017-09-09T00:00:00"/>
        <d v="2017-09-18T00:00:00"/>
        <d v="2017-09-27T00:00:00"/>
        <d v="2017-09-26T00:00:00"/>
        <d v="2017-10-14T00:00:00"/>
        <d v="2017-03-03T00:00:00"/>
        <d v="2017-08-28T00:00:00"/>
        <d v="2017-09-19T00:00:00"/>
        <d v="2017-04-19T00:00:00"/>
        <d v="2017-11-24T00:00:00"/>
        <d v="2017-05-28T00:00:00"/>
        <d v="2017-11-09T00:00:00"/>
        <d v="2017-04-06T00:00:00"/>
        <d v="2017-09-14T00:00:00"/>
        <d v="2017-09-30T00:00:00"/>
        <d v="2017-02-07T00:00:00"/>
        <d v="2017-07-28T00:00:00"/>
        <d v="2017-06-01T00:00:00"/>
        <d v="2017-12-10T00:00:00"/>
        <d v="2017-05-06T00:00:00"/>
        <d v="2017-12-06T00:00:00"/>
        <d v="2017-07-02T00:00:00"/>
        <d v="2017-03-31T00:00:00"/>
        <d v="2017-09-28T00:00:00"/>
        <d v="2017-08-13T00:00:00"/>
        <d v="2017-02-08T00:00:00"/>
        <d v="2017-03-02T00:00:00"/>
        <d v="2017-06-15T00:00:00"/>
        <d v="2017-01-09T00:00:00"/>
        <d v="2017-05-31T00:00:00"/>
        <d v="2017-12-16T00:00:00"/>
        <d v="2017-10-08T00:00:00"/>
        <d v="2017-09-08T00:00:00"/>
        <d v="2017-04-03T00:00:00"/>
        <d v="2017-06-19T00:00:00"/>
        <d v="2017-11-17T00:00:00"/>
        <d v="2017-09-10T00:00:00"/>
        <d v="2017-11-03T00:00:00"/>
        <d v="2017-11-28T00:00:00"/>
        <d v="2017-04-04T00:00:00"/>
        <d v="2017-09-29T00:00:00"/>
        <d v="2017-11-11T00:00:00"/>
        <d v="2017-09-07T00:00:00"/>
        <d v="2017-10-22T00:00:00"/>
        <d v="2017-03-12T00:00:00"/>
        <d v="2017-11-14T00:00:00"/>
        <d v="2017-02-24T00:00:00"/>
        <d v="2017-10-27T00:00:00"/>
        <d v="2017-03-07T00:00:00"/>
        <d v="2017-06-29T00:00:00"/>
        <d v="2017-12-15T00:00:00"/>
        <d v="2017-04-21T00:00:00"/>
        <d v="2017-04-17T00:00:00"/>
        <d v="2017-03-23T00:00:00"/>
        <d v="2017-10-04T00:00:00"/>
        <d v="2017-07-14T00:00:00"/>
        <d v="2017-11-27T00:00:00"/>
        <d v="2017-12-22T00:00:00"/>
        <d v="2017-04-28T00:00:00"/>
        <d v="2017-12-02T00:00:00"/>
        <d v="2017-03-10T00:00:00"/>
        <d v="2017-09-02T00:00:00"/>
        <d v="2017-05-08T00:00:00"/>
        <d v="2017-11-08T00:00:00"/>
        <d v="2017-11-15T00:00:00"/>
        <d v="2017-01-10T00:00:00"/>
        <d v="2017-07-10T00:00:00"/>
        <d v="2017-09-16T00:00:00"/>
        <d v="2017-03-09T00:00:00"/>
        <d v="2017-12-23T00:00:00"/>
        <d v="2017-04-24T00:00:00"/>
        <d v="2017-10-28T00:00:00"/>
        <d v="2018-01-04T00:00:00"/>
        <d v="2017-11-23T00:00:00"/>
        <d v="2017-11-13T00:00:00"/>
        <d v="2018-01-03T00:00:00"/>
        <d v="2017-03-05T00:00:00"/>
        <d v="2017-09-23T00:00:00"/>
        <d v="2017-02-01T00:00:00"/>
        <d v="2017-10-11T00:00:00"/>
        <d v="2017-10-30T00:00:00"/>
        <d v="2017-05-12T00:00:00"/>
        <d v="2017-12-04T00:00:00"/>
        <d v="2017-12-08T00:00:00"/>
        <d v="2017-11-02T00:00:00"/>
        <d v="2017-12-05T00:00:00"/>
        <d v="2017-03-11T00:00:00"/>
        <d v="2017-03-06T00:00:00"/>
        <d v="2017-03-22T00:00:00"/>
        <d v="2017-04-08T00:00:00"/>
        <d v="2017-09-12T00:00:00"/>
        <d v="2017-10-20T00:00:00"/>
        <d v="2017-10-26T00:00:00"/>
        <d v="2017-08-06T00:00:00"/>
        <d v="2017-12-30T00:00:00"/>
        <d v="2017-07-13T00:00:00"/>
        <d v="2017-04-15T00:00:00"/>
        <d v="2017-07-22T00:00:00"/>
        <d v="2017-02-22T00:00:00"/>
        <d v="2017-08-21T00:00:00"/>
        <d v="2017-02-28T00:00:00"/>
        <d v="2017-07-09T00:00:00"/>
        <d v="2017-03-20T00:00:00"/>
        <d v="2017-08-20T00:00:00"/>
        <d v="2017-10-13T00:00:00"/>
        <d v="2017-03-18T00:00:00"/>
        <d v="2017-05-07T00:00:00"/>
        <d v="2017-08-11T00:00:00"/>
        <d v="2017-09-05T00:00:00"/>
        <d v="2017-12-27T00:00:00"/>
        <d v="2017-10-17T00:00:00"/>
        <d v="2017-09-22T00:00:00"/>
        <d v="2017-07-18T00:00:00"/>
        <d v="2017-08-31T00:00:00"/>
        <d v="2017-09-24T00:00:00"/>
        <d v="2017-11-05T00:00:00"/>
        <d v="2017-07-16T00:00:00"/>
        <d v="2017-11-19T00:00:00"/>
        <d v="2017-10-24T00:00:00"/>
        <d v="2017-05-14T00:00:00"/>
        <d v="2017-12-18T00:00:00"/>
        <d v="2017-07-15T00:00:00"/>
        <d v="2017-03-15T00:00:00"/>
        <d v="2017-08-23T00:00:00"/>
        <d v="2017-10-09T00:00:00"/>
        <d v="2017-06-09T00:00:00"/>
        <d v="2017-05-02T00:00:00"/>
        <d v="2017-04-22T00:00:00"/>
        <d v="2017-06-30T00:00:00"/>
        <d v="2017-07-01T00:00:00"/>
        <d v="2017-02-18T00:00:00"/>
        <d v="2017-07-12T00:00:00"/>
        <d v="2017-01-31T00:00:00"/>
        <d v="2017-04-18T00:00:00"/>
        <d v="2017-02-21T00:00:00"/>
        <d v="2017-11-12T00:00:00"/>
        <d v="2017-11-10T00:00:00"/>
        <d v="2017-12-26T00:00:00"/>
        <d v="2017-12-11T00:00:00"/>
        <d v="2017-11-30T00:00:00"/>
        <d v="2017-03-27T00:00:00"/>
        <d v="2017-06-03T00:00:00"/>
        <d v="2017-06-20T00:00:00"/>
        <d v="2017-05-27T00:00:00"/>
        <d v="2017-01-27T00:00:00"/>
        <d v="2017-05-17T00:00:00"/>
        <d v="2017-01-13T00:00:00"/>
        <d v="2017-08-16T00:00:00"/>
        <d v="2017-06-28T00:00:00"/>
        <d v="2017-04-07T00:00:00"/>
        <d v="2017-12-29T00:00:00"/>
        <d v="2017-06-18T00:00:00"/>
        <d v="2017-11-18T00:00:00"/>
        <d v="2017-08-17T00:00:00"/>
        <d v="2017-04-20T00:00:00"/>
        <d v="2017-03-26T00:00:00"/>
        <d v="2017-06-04T00:00:00"/>
        <d v="2017-05-01T00:00:00"/>
        <d v="2017-07-27T00:00:00"/>
        <d v="2017-10-02T00:00:00"/>
        <d v="2017-10-03T00:00:00"/>
        <d v="2017-01-08T00:00:00"/>
        <d v="2017-07-24T00:00:00"/>
        <d v="2017-09-04T00:00:00"/>
        <d v="2017-10-07T00:00:00"/>
        <d v="2017-08-14T00:00:00"/>
        <d v="2017-06-12T00:00:00"/>
        <d v="2017-02-06T00:00:00"/>
        <d v="2017-06-23T00:00:00"/>
        <d v="2017-08-26T00:00:00"/>
        <d v="2017-11-04T00:00:00"/>
        <d v="2017-04-30T00:00:00"/>
        <d v="2017-08-05T00:00:00"/>
        <d v="2017-09-11T00:00:00"/>
        <d v="2017-12-07T00:00:00"/>
        <d v="2017-06-25T00:00:00"/>
        <d v="2017-07-20T00:00:00"/>
        <d v="2017-06-27T00:00:00"/>
        <d v="2017-11-01T00:00:00"/>
        <d v="2017-07-26T00:00:00"/>
        <d v="2017-10-12T00:00:00"/>
        <d v="2017-07-08T00:00:00"/>
        <d v="2017-05-03T00:00:00"/>
        <d v="2017-07-31T00:00:00"/>
        <d v="2017-06-02T00:00:00"/>
        <d v="2017-12-01T00:00:00"/>
        <d v="2017-10-06T00:00:00"/>
        <d v="2017-12-19T00:00:00"/>
        <d v="2017-07-17T00:00:00"/>
        <d v="2017-11-21T00:00:00"/>
        <d v="2017-12-25T00:00:00"/>
        <d v="2017-06-14T00:00:00"/>
        <d v="2017-12-20T00:00:00"/>
        <d v="2017-12-14T00:00:00"/>
        <d v="2017-08-12T00:00:00"/>
        <d v="2017-09-17T00:00:00"/>
        <d v="2017-03-17T00:00:00"/>
        <d v="2017-04-05T00:00:00"/>
        <d v="2017-06-26T00:00:00"/>
        <d v="2017-01-17T00:00:00"/>
        <d v="2017-07-05T00:00:00"/>
        <d v="2017-01-28T00:00:00"/>
        <d v="2017-12-17T00:00:00"/>
        <d v="2017-05-10T00:00:00"/>
        <d v="2017-08-10T00:00:00"/>
        <d v="2017-11-20T00:00:00"/>
        <d v="2017-12-12T00:00:00"/>
        <d v="2017-10-05T00:00:00"/>
        <d v="2017-05-05T00:00:00"/>
        <d v="2017-02-23T00:00:00"/>
        <d v="2017-04-29T00:00:00"/>
        <d v="2017-04-09T00:00:00"/>
        <d v="2017-10-25T00:00:00"/>
        <d v="2018-01-05T00:00:00"/>
        <d v="2017-11-06T00:00:00"/>
        <d v="2017-11-29T00:00:00"/>
        <d v="2017-04-02T00:00:00"/>
        <d v="2017-06-17T00:00:00"/>
        <d v="2017-08-25T00:00:00"/>
        <d v="2017-03-25T00:00:00"/>
        <d v="2017-09-15T00:00:00"/>
        <d v="2017-08-03T00:00:00"/>
        <d v="2017-02-05T00:00:00"/>
        <d v="2017-06-24T00:00:00"/>
        <d v="2017-08-15T00:00:00"/>
        <d v="2017-03-30T00:00:00"/>
        <d v="2017-03-04T00:00:00"/>
        <d v="2017-06-07T00:00:00"/>
        <d v="2017-04-16T00:00:00"/>
        <d v="2017-03-19T00:00:00"/>
        <d v="2017-10-15T00:00:00"/>
        <d v="2017-02-11T00:00:00"/>
        <d v="2017-12-28T00:00:00"/>
        <d v="2017-08-02T00:00:00"/>
        <d v="2017-03-01T00:00:00"/>
        <d v="2017-05-22T00:00:00"/>
        <d v="2017-07-19T00:00:00"/>
        <d v="2017-05-29T00:00:00"/>
        <d v="2017-07-30T00:00:00"/>
        <d v="2018-01-02T00:00:00"/>
        <d v="2017-04-11T00:00:00"/>
        <d v="2017-07-04T00:00:00"/>
        <d v="2017-06-11T00:00:00"/>
        <d v="2017-01-23T00:00:00"/>
        <d v="2017-04-25T00:00:00"/>
        <d v="2017-08-19T00:00:00"/>
        <d v="2017-12-13T00:00:00"/>
        <d v="2017-03-24T00:00:00"/>
        <d v="2017-05-15T00:00:00"/>
        <d v="2017-06-13T00:00:00"/>
        <d v="2017-05-09T00:00:00"/>
        <d v="2017-02-04T00:00:00"/>
        <d v="2017-05-18T00:00:00"/>
        <d v="2017-02-16T00:00:00"/>
        <d v="2017-07-11T00:00:00"/>
        <d v="2017-05-11T00:00:00"/>
        <d v="2017-06-22T00:00:00"/>
        <d v="2017-04-23T00:00:00"/>
        <d v="2018-01-01T00:00:00"/>
        <d v="2017-01-12T00:00:00"/>
        <d v="2017-05-26T00:00:00"/>
        <d v="2017-07-03T00:00:00"/>
        <d v="2017-09-13T00:00:00"/>
        <d v="2017-04-26T00:00:00"/>
        <d v="2017-09-25T00:00:00"/>
        <d v="2017-01-22T00:00:00"/>
        <d v="2017-08-07T00:00:00"/>
        <d v="2017-05-24T00:00:00"/>
        <d v="2017-12-24T00:00:00"/>
        <d v="2017-07-29T00:00:00"/>
        <d v="2017-02-19T00:00:00"/>
        <d v="2017-10-23T00:00:00"/>
        <d v="2017-03-21T00:00:00"/>
        <d v="2017-05-13T00:00:00"/>
        <d v="2017-10-29T00:00:00"/>
        <d v="2017-01-18T00:00:00"/>
        <d v="2017-02-20T00:00:00"/>
        <d v="2017-07-06T00:00:00"/>
        <d v="2017-05-04T00:00:00"/>
        <d v="2017-07-21T00:00:00"/>
        <d v="2017-03-13T00:00:00"/>
        <d v="2017-07-25T00:00:00"/>
        <d v="2017-08-08T00:00:00"/>
        <d v="2017-06-08T00:00:00"/>
        <d v="2017-02-27T00:00:00"/>
        <d v="2017-08-09T00:00:00"/>
        <d v="2017-11-22T00:00:00"/>
        <d v="2017-01-29T00:00:00"/>
        <d v="2017-10-31T00:00:00"/>
        <d v="2017-05-21T00:00:00"/>
        <d v="2017-05-20T00:00:00"/>
        <d v="2017-06-10T00:00:00"/>
        <d v="2017-05-25T00:00:00"/>
        <d v="2017-01-15T00:00:00"/>
        <d v="2017-02-25T00:00:00"/>
        <d v="2018-11-25T00:00:00"/>
        <d v="2018-11-29T00:00:00"/>
        <d v="2018-12-17T00:00:00"/>
        <d v="2019-01-05T00:00:00"/>
        <d v="2018-09-24T00:00:00"/>
        <d v="2018-06-26T00:00:00"/>
        <d v="2018-12-19T00:00:00"/>
        <d v="2018-12-01T00:00:00"/>
        <d v="2018-05-17T00:00:00"/>
        <d v="2018-12-14T00:00:00"/>
        <d v="2018-11-04T00:00:00"/>
        <d v="2018-07-02T00:00:00"/>
        <d v="2018-09-28T00:00:00"/>
        <d v="2018-07-11T00:00:00"/>
        <d v="2018-02-10T00:00:00"/>
        <d v="2018-10-20T00:00:00"/>
        <d v="2019-01-01T00:00:00"/>
        <d v="2018-02-09T00:00:00"/>
        <d v="2018-04-29T00:00:00"/>
        <d v="2018-11-18T00:00:00"/>
        <d v="2018-07-22T00:00:00"/>
        <d v="2018-07-14T00:00:00"/>
        <d v="2018-10-01T00:00:00"/>
        <d v="2018-03-01T00:00:00"/>
        <d v="2018-07-08T00:00:00"/>
        <d v="2018-05-04T00:00:00"/>
        <d v="2018-12-24T00:00:00"/>
        <d v="2018-03-06T00:00:00"/>
        <d v="2018-02-23T00:00:00"/>
        <d v="2018-12-30T00:00:00"/>
        <d v="2018-10-07T00:00:00"/>
        <d v="2018-06-27T00:00:00"/>
        <d v="2018-05-31T00:00:00"/>
        <d v="2018-01-12T00:00:00"/>
        <d v="2018-07-16T00:00:00"/>
        <d v="2018-08-20T00:00:00"/>
        <d v="2018-06-30T00:00:00"/>
        <d v="2018-12-11T00:00:00"/>
        <d v="2018-03-19T00:00:00"/>
        <d v="2018-09-16T00:00:00"/>
        <d v="2018-07-25T00:00:00"/>
        <d v="2018-07-03T00:00:00"/>
        <d v="2018-09-23T00:00:00"/>
        <d v="2018-09-09T00:00:00"/>
        <d v="2018-07-29T00:00:00"/>
        <d v="2018-07-04T00:00:00"/>
        <d v="2018-11-15T00:00:00"/>
        <d v="2018-06-11T00:00:00"/>
        <d v="2018-12-26T00:00:00"/>
        <d v="2018-11-22T00:00:00"/>
        <d v="2018-09-15T00:00:00"/>
        <d v="2018-06-15T00:00:00"/>
        <d v="2018-07-19T00:00:00"/>
        <d v="2018-04-08T00:00:00"/>
        <d v="2018-03-08T00:00:00"/>
        <d v="2018-08-05T00:00:00"/>
        <d v="2018-12-03T00:00:00"/>
        <d v="2018-05-06T00:00:00"/>
        <d v="2018-06-16T00:00:00"/>
        <d v="2018-12-05T00:00:00"/>
        <d v="2018-04-14T00:00:00"/>
        <d v="2018-12-02T00:00:00"/>
        <d v="2018-01-08T00:00:00"/>
        <d v="2018-05-20T00:00:00"/>
        <d v="2018-08-11T00:00:00"/>
        <d v="2018-12-08T00:00:00"/>
        <d v="2018-12-06T00:00:00"/>
        <d v="2018-08-17T00:00:00"/>
        <d v="2018-04-18T00:00:00"/>
        <d v="2018-11-12T00:00:00"/>
        <d v="2018-08-27T00:00:00"/>
        <d v="2018-05-09T00:00:00"/>
        <d v="2018-09-18T00:00:00"/>
        <d v="2018-10-26T00:00:00"/>
        <d v="2018-06-20T00:00:00"/>
        <d v="2018-02-20T00:00:00"/>
        <d v="2018-10-04T00:00:00"/>
        <d v="2018-09-05T00:00:00"/>
        <d v="2018-10-23T00:00:00"/>
        <d v="2018-03-21T00:00:00"/>
        <d v="2018-07-13T00:00:00"/>
        <d v="2018-02-22T00:00:00"/>
        <d v="2018-05-08T00:00:00"/>
        <d v="2018-01-21T00:00:00"/>
        <d v="2018-09-26T00:00:00"/>
        <d v="2018-02-07T00:00:00"/>
        <d v="2018-09-06T00:00:00"/>
        <d v="2018-11-30T00:00:00"/>
        <d v="2018-06-19T00:00:00"/>
        <d v="2018-05-28T00:00:00"/>
        <d v="2018-06-17T00:00:00"/>
        <d v="2018-08-15T00:00:00"/>
        <d v="2018-03-25T00:00:00"/>
        <d v="2018-11-24T00:00:00"/>
        <d v="2018-10-03T00:00:00"/>
        <d v="2018-05-14T00:00:00"/>
        <d v="2018-06-09T00:00:00"/>
        <d v="2018-12-07T00:00:00"/>
        <d v="2018-05-24T00:00:00"/>
        <d v="2018-04-21T00:00:00"/>
        <d v="2018-09-12T00:00:00"/>
        <d v="2018-01-15T00:00:00"/>
        <d v="2018-03-14T00:00:00"/>
        <d v="2018-09-10T00:00:00"/>
        <d v="2018-04-27T00:00:00"/>
        <d v="2018-05-15T00:00:00"/>
        <d v="2018-02-11T00:00:00"/>
        <d v="2018-11-08T00:00:00"/>
        <d v="2018-01-26T00:00:00"/>
        <d v="2018-04-15T00:00:00"/>
        <d v="2018-04-26T00:00:00"/>
        <d v="2018-09-29T00:00:00"/>
        <d v="2018-09-22T00:00:00"/>
        <d v="2018-05-16T00:00:00"/>
        <d v="2018-11-10T00:00:00"/>
        <d v="2018-07-18T00:00:00"/>
        <d v="2018-09-13T00:00:00"/>
        <d v="2018-09-11T00:00:00"/>
        <d v="2018-08-08T00:00:00"/>
        <d v="2018-09-07T00:00:00"/>
        <d v="2018-02-14T00:00:00"/>
        <d v="2018-04-09T00:00:00"/>
        <d v="2018-03-12T00:00:00"/>
        <d v="2018-06-07T00:00:00"/>
        <d v="2018-01-28T00:00:00"/>
        <d v="2018-07-27T00:00:00"/>
        <d v="2018-04-05T00:00:00"/>
        <d v="2018-03-04T00:00:00"/>
        <d v="2018-07-26T00:00:00"/>
        <d v="2018-10-22T00:00:00"/>
        <d v="2019-01-02T00:00:00"/>
        <d v="2018-06-18T00:00:00"/>
        <d v="2018-05-10T00:00:00"/>
        <d v="2018-08-06T00:00:00"/>
        <d v="2018-12-28T00:00:00"/>
        <d v="2018-08-04T00:00:00"/>
        <d v="2018-12-09T00:00:00"/>
        <d v="2018-04-16T00:00:00"/>
        <d v="2018-07-12T00:00:00"/>
        <d v="2018-07-28T00:00:00"/>
        <d v="2018-10-27T00:00:00"/>
        <d v="2018-05-13T00:00:00"/>
        <d v="2018-11-02T00:00:00"/>
        <d v="2018-08-02T00:00:00"/>
        <d v="2018-12-20T00:00:00"/>
        <d v="2018-06-10T00:00:00"/>
        <d v="2018-02-18T00:00:00"/>
        <d v="2018-09-04T00:00:00"/>
        <d v="2018-08-22T00:00:00"/>
        <d v="2018-05-29T00:00:00"/>
        <d v="2018-03-20T00:00:00"/>
        <d v="2018-10-15T00:00:00"/>
        <d v="2018-11-21T00:00:00"/>
        <d v="2018-10-18T00:00:00"/>
        <d v="2018-01-29T00:00:00"/>
        <d v="2018-12-12T00:00:00"/>
        <d v="2018-06-04T00:00:00"/>
        <d v="2018-03-26T00:00:00"/>
        <d v="2018-11-11T00:00:00"/>
        <d v="2018-06-03T00:00:00"/>
        <d v="2018-05-26T00:00:00"/>
        <d v="2018-04-12T00:00:00"/>
        <d v="2018-12-27T00:00:00"/>
        <d v="2018-09-02T00:00:00"/>
        <d v="2018-07-24T00:00:00"/>
        <d v="2018-10-14T00:00:00"/>
        <d v="2018-11-28T00:00:00"/>
        <d v="2018-02-04T00:00:00"/>
        <d v="2018-11-06T00:00:00"/>
        <d v="2018-11-23T00:00:00"/>
        <d v="2018-03-17T00:00:00"/>
        <d v="2018-05-25T00:00:00"/>
        <d v="2018-01-17T00:00:00"/>
        <d v="2018-09-17T00:00:00"/>
        <d v="2018-10-31T00:00:00"/>
        <d v="2018-11-16T00:00:00"/>
        <d v="2018-09-20T00:00:00"/>
        <d v="2018-10-06T00:00:00"/>
        <d v="2018-12-21T00:00:00"/>
        <d v="2018-12-10T00:00:00"/>
        <d v="2019-01-04T00:00:00"/>
        <d v="2018-04-17T00:00:00"/>
        <d v="2018-02-08T00:00:00"/>
        <d v="2018-08-29T00:00:00"/>
        <d v="2018-08-16T00:00:00"/>
        <d v="2018-03-24T00:00:00"/>
        <d v="2018-03-13T00:00:00"/>
        <d v="2018-10-28T00:00:00"/>
        <d v="2018-12-23T00:00:00"/>
        <d v="2018-11-17T00:00:00"/>
        <d v="2018-10-09T00:00:00"/>
        <d v="2018-03-22T00:00:00"/>
        <d v="2018-06-29T00:00:00"/>
        <d v="2018-08-14T00:00:00"/>
        <d v="2018-02-28T00:00:00"/>
        <d v="2018-03-31T00:00:00"/>
        <d v="2018-03-18T00:00:00"/>
        <d v="2018-03-16T00:00:00"/>
        <d v="2018-06-06T00:00:00"/>
        <d v="2018-11-14T00:00:00"/>
        <d v="2018-03-03T00:00:00"/>
        <d v="2018-03-27T00:00:00"/>
        <d v="2018-09-25T00:00:00"/>
        <d v="2018-04-07T00:00:00"/>
        <d v="2018-11-01T00:00:00"/>
        <d v="2018-08-10T00:00:00"/>
        <d v="2018-11-19T00:00:00"/>
        <d v="2018-06-02T00:00:00"/>
        <d v="2018-01-20T00:00:00"/>
        <d v="2018-06-12T00:00:00"/>
        <d v="2018-05-23T00:00:00"/>
        <d v="2018-07-21T00:00:00"/>
        <d v="2018-06-14T00:00:00"/>
        <d v="2018-03-11T00:00:00"/>
        <d v="2018-08-25T00:00:00"/>
        <d v="2018-09-08T00:00:00"/>
        <d v="2018-02-24T00:00:00"/>
        <d v="2018-12-25T00:00:00"/>
        <d v="2018-04-06T00:00:00"/>
        <d v="2018-03-30T00:00:00"/>
        <d v="2018-11-27T00:00:00"/>
        <d v="2018-10-21T00:00:00"/>
        <d v="2018-11-26T00:00:00"/>
        <d v="2018-09-03T00:00:00"/>
        <d v="2018-07-23T00:00:00"/>
        <d v="2018-04-23T00:00:00"/>
        <d v="2018-11-09T00:00:00"/>
        <d v="2018-10-19T00:00:00"/>
        <d v="2018-06-13T00:00:00"/>
        <d v="2018-09-27T00:00:00"/>
        <d v="2018-07-31T00:00:00"/>
        <d v="2018-05-07T00:00:00"/>
        <d v="2018-01-13T00:00:00"/>
        <d v="2018-10-12T00:00:00"/>
        <d v="2018-04-13T00:00:00"/>
        <d v="2018-03-15T00:00:00"/>
        <d v="2018-12-16T00:00:00"/>
        <d v="2018-04-02T00:00:00"/>
        <d v="2018-12-04T00:00:00"/>
        <d v="2018-11-07T00:00:00"/>
        <d v="2018-03-23T00:00:00"/>
        <d v="2018-04-01T00:00:00"/>
        <d v="2018-03-02T00:00:00"/>
        <d v="2018-05-11T00:00:00"/>
        <d v="2018-12-13T00:00:00"/>
        <d v="2018-05-05T00:00:00"/>
        <d v="2018-06-23T00:00:00"/>
        <d v="2018-12-31T00:00:00"/>
        <d v="2018-04-28T00:00:00"/>
        <d v="2018-07-06T00:00:00"/>
        <d v="2018-05-19T00:00:00"/>
        <d v="2018-06-01T00:00:00"/>
        <d v="2018-10-29T00:00:00"/>
        <d v="2018-04-11T00:00:00"/>
        <d v="2018-08-03T00:00:00"/>
        <d v="2018-05-21T00:00:00"/>
        <d v="2018-06-22T00:00:00"/>
        <d v="2018-10-24T00:00:00"/>
        <d v="2018-02-15T00:00:00"/>
        <d v="2018-10-02T00:00:00"/>
        <d v="2018-01-07T00:00:00"/>
        <d v="2018-07-09T00:00:00"/>
        <d v="2018-10-13T00:00:00"/>
        <d v="2018-08-18T00:00:00"/>
        <d v="2018-08-23T00:00:00"/>
        <d v="2018-07-17T00:00:00"/>
        <d v="2018-09-14T00:00:00"/>
        <d v="2018-08-28T00:00:00"/>
        <d v="2018-08-30T00:00:00"/>
        <d v="2018-02-26T00:00:00"/>
        <d v="2018-10-05T00:00:00"/>
        <d v="2018-05-30T00:00:00"/>
        <d v="2018-04-22T00:00:00"/>
        <d v="2018-12-18T00:00:00"/>
        <d v="2018-10-25T00:00:00"/>
        <d v="2018-05-01T00:00:00"/>
        <d v="2019-01-03T00:00:00"/>
        <d v="2018-10-11T00:00:00"/>
        <d v="2018-06-24T00:00:00"/>
        <d v="2018-11-05T00:00:00"/>
        <d v="2018-06-25T00:00:00"/>
        <d v="2018-06-28T00:00:00"/>
        <d v="2018-06-21T00:00:00"/>
        <d v="2018-09-30T00:00:00"/>
        <d v="2018-11-03T00:00:00"/>
        <d v="2018-05-27T00:00:00"/>
        <d v="2018-02-27T00:00:00"/>
        <d v="2018-10-08T00:00:00"/>
        <d v="2018-08-31T00:00:00"/>
        <d v="2018-09-01T00:00:00"/>
        <d v="2018-02-19T00:00:00"/>
        <d v="2018-01-27T00:00:00"/>
        <d v="2018-02-01T00:00:00"/>
        <d v="2018-05-02T00:00:00"/>
        <d v="2018-12-22T00:00:00"/>
        <d v="2018-02-02T00:00:00"/>
        <d v="2018-08-19T00:00:00"/>
        <d v="2018-12-29T00:00:00"/>
        <d v="2018-07-07T00:00:00"/>
        <d v="2018-11-13T00:00:00"/>
        <d v="2018-09-19T00:00:00"/>
        <d v="2018-08-13T00:00:00"/>
        <d v="2018-04-24T00:00:00"/>
        <d v="2018-01-19T00:00:00"/>
        <d v="2018-07-01T00:00:00"/>
        <d v="2018-08-24T00:00:00"/>
        <d v="2018-01-31T00:00:00"/>
        <d v="2018-03-10T00:00:00"/>
        <d v="2018-11-20T00:00:00"/>
        <d v="2018-12-15T00:00:00"/>
        <d v="2018-08-01T00:00:00"/>
        <d v="2019-01-06T00:00:00"/>
        <d v="2018-07-10T00:00:00"/>
        <d v="2018-07-20T00:00:00"/>
        <d v="2018-05-18T00:00:00"/>
        <d v="2018-01-11T00:00:00"/>
        <d v="2018-08-07T00:00:00"/>
        <d v="2018-05-22T00:00:00"/>
        <d v="2018-04-10T00:00:00"/>
        <d v="2018-09-21T00:00:00"/>
        <d v="2018-05-12T00:00:00"/>
        <d v="2018-02-06T00:00:00"/>
        <d v="2018-03-28T00:00:00"/>
        <d v="2018-04-03T00:00:00"/>
        <d v="2018-10-10T00:00:00"/>
        <d v="2018-02-03T00:00:00"/>
        <d v="2018-04-19T00:00:00"/>
        <d v="2018-02-13T00:00:00"/>
        <d v="2018-08-12T00:00:00"/>
        <d v="2018-04-30T00:00:00"/>
        <d v="2019-11-11T00:00:00"/>
        <d v="2019-06-01T00:00:00"/>
        <d v="2019-11-29T00:00:00"/>
        <d v="2019-09-26T00:00:00"/>
        <d v="2019-09-11T00:00:00"/>
        <d v="2019-07-10T00:00:00"/>
        <d v="2019-12-15T00:00:00"/>
        <d v="2019-10-19T00:00:00"/>
        <d v="2019-10-05T00:00:00"/>
        <d v="2019-09-13T00:00:00"/>
        <d v="2019-10-25T00:00:00"/>
        <d v="2019-07-01T00:00:00"/>
        <d v="2019-12-26T00:00:00"/>
        <d v="2019-06-08T00:00:00"/>
        <d v="2019-08-16T00:00:00"/>
        <d v="2019-04-02T00:00:00"/>
        <d v="2019-08-20T00:00:00"/>
        <d v="2019-11-20T00:00:00"/>
        <d v="2019-04-24T00:00:00"/>
        <d v="2019-11-07T00:00:00"/>
        <d v="2019-06-30T00:00:00"/>
        <d v="2019-07-03T00:00:00"/>
        <d v="2019-05-20T00:00:00"/>
        <d v="2019-09-08T00:00:00"/>
        <d v="2019-11-24T00:00:00"/>
        <d v="2019-09-14T00:00:00"/>
        <d v="2019-11-21T00:00:00"/>
        <d v="2019-06-10T00:00:00"/>
        <d v="2019-09-04T00:00:00"/>
        <d v="2019-11-23T00:00:00"/>
        <d v="2019-06-25T00:00:00"/>
        <d v="2019-03-30T00:00:00"/>
        <d v="2019-09-05T00:00:00"/>
        <d v="2019-08-28T00:00:00"/>
        <d v="2019-12-03T00:00:00"/>
        <d v="2019-08-30T00:00:00"/>
        <d v="2019-10-07T00:00:00"/>
        <d v="2019-12-31T00:00:00"/>
        <d v="2019-06-27T00:00:00"/>
        <d v="2019-08-01T00:00:00"/>
        <d v="2019-10-04T00:00:00"/>
        <d v="2019-10-27T00:00:00"/>
        <d v="2019-03-25T00:00:00"/>
        <d v="2019-12-01T00:00:00"/>
        <d v="2019-04-26T00:00:00"/>
        <d v="2019-08-23T00:00:00"/>
        <d v="2019-10-08T00:00:00"/>
        <d v="2019-12-06T00:00:00"/>
        <d v="2019-11-28T00:00:00"/>
        <d v="2019-03-06T00:00:00"/>
        <d v="2019-12-19T00:00:00"/>
        <d v="2019-07-17T00:00:00"/>
        <d v="2019-05-06T00:00:00"/>
        <d v="2019-12-04T00:00:00"/>
        <d v="2019-09-25T00:00:00"/>
        <d v="2019-06-16T00:00:00"/>
        <d v="2019-12-13T00:00:00"/>
        <d v="2019-05-18T00:00:00"/>
        <d v="2019-06-15T00:00:00"/>
        <d v="2019-11-08T00:00:00"/>
        <d v="2019-10-31T00:00:00"/>
        <d v="2019-09-09T00:00:00"/>
        <d v="2019-04-05T00:00:00"/>
        <d v="2019-05-11T00:00:00"/>
        <d v="2019-03-13T00:00:00"/>
        <d v="2019-11-10T00:00:00"/>
        <d v="2019-07-05T00:00:00"/>
        <d v="2019-09-24T00:00:00"/>
        <d v="2019-11-05T00:00:00"/>
        <d v="2019-10-20T00:00:00"/>
        <d v="2019-10-14T00:00:00"/>
        <d v="2019-11-30T00:00:00"/>
        <d v="2019-11-25T00:00:00"/>
        <d v="2019-12-08T00:00:00"/>
        <d v="2019-12-23T00:00:00"/>
        <d v="2019-07-24T00:00:00"/>
        <d v="2019-07-27T00:00:00"/>
        <d v="2019-09-15T00:00:00"/>
        <d v="2019-12-07T00:00:00"/>
        <d v="2019-10-13T00:00:00"/>
        <d v="2019-04-25T00:00:00"/>
        <d v="2019-09-03T00:00:00"/>
        <d v="2019-12-10T00:00:00"/>
        <d v="2019-03-15T00:00:00"/>
        <d v="2019-12-09T00:00:00"/>
        <d v="2019-11-04T00:00:00"/>
        <d v="2019-02-05T00:00:00"/>
        <d v="2019-07-07T00:00:00"/>
        <d v="2019-05-17T00:00:00"/>
        <d v="2019-01-29T00:00:00"/>
        <d v="2019-11-16T00:00:00"/>
        <d v="2019-03-01T00:00:00"/>
        <d v="2019-06-04T00:00:00"/>
        <d v="2019-02-19T00:00:00"/>
        <d v="2019-06-19T00:00:00"/>
        <d v="2019-03-08T00:00:00"/>
        <d v="2019-02-17T00:00:00"/>
        <d v="2019-11-22T00:00:00"/>
        <d v="2019-07-09T00:00:00"/>
        <d v="2019-06-29T00:00:00"/>
        <d v="2019-03-31T00:00:00"/>
        <d v="2019-12-11T00:00:00"/>
        <d v="2019-08-27T00:00:00"/>
        <d v="2019-03-22T00:00:00"/>
        <d v="2019-02-25T00:00:00"/>
        <d v="2019-12-28T00:00:00"/>
        <d v="2019-09-22T00:00:00"/>
        <d v="2019-02-23T00:00:00"/>
        <d v="2019-06-26T00:00:00"/>
        <d v="2019-03-20T00:00:00"/>
        <d v="2019-08-21T00:00:00"/>
        <d v="2019-10-18T00:00:00"/>
        <d v="2019-07-18T00:00:00"/>
        <d v="2019-10-28T00:00:00"/>
        <d v="2019-09-23T00:00:00"/>
        <d v="2019-10-24T00:00:00"/>
        <d v="2019-08-17T00:00:00"/>
        <d v="2019-11-12T00:00:00"/>
        <d v="2019-07-04T00:00:00"/>
        <d v="2019-12-27T00:00:00"/>
        <d v="2019-07-11T00:00:00"/>
        <d v="2019-06-03T00:00:00"/>
        <d v="2019-03-18T00:00:00"/>
        <d v="2019-11-19T00:00:00"/>
        <d v="2019-12-20T00:00:00"/>
        <d v="2019-12-02T00:00:00"/>
        <d v="2019-06-14T00:00:00"/>
        <d v="2019-11-13T00:00:00"/>
        <d v="2019-04-12T00:00:00"/>
        <d v="2019-09-06T00:00:00"/>
        <d v="2019-12-22T00:00:00"/>
        <d v="2019-02-09T00:00:00"/>
        <d v="2019-05-05T00:00:00"/>
        <d v="2019-12-14T00:00:00"/>
        <d v="2019-03-17T00:00:00"/>
        <d v="2019-10-23T00:00:00"/>
        <d v="2019-12-12T00:00:00"/>
        <d v="2019-11-18T00:00:00"/>
        <d v="2019-11-26T00:00:00"/>
        <d v="2019-05-31T00:00:00"/>
        <d v="2019-01-16T00:00:00"/>
        <d v="2019-04-20T00:00:00"/>
        <d v="2019-06-18T00:00:00"/>
        <d v="2019-03-23T00:00:00"/>
        <d v="2019-04-29T00:00:00"/>
        <d v="2019-07-15T00:00:00"/>
        <d v="2019-10-11T00:00:00"/>
        <d v="2019-12-29T00:00:00"/>
        <d v="2019-07-31T00:00:00"/>
        <d v="2019-09-29T00:00:00"/>
        <d v="2019-09-19T00:00:00"/>
        <d v="2019-02-20T00:00:00"/>
        <d v="2019-04-10T00:00:00"/>
        <d v="2019-07-02T00:00:00"/>
        <d v="2019-12-24T00:00:00"/>
        <d v="2019-07-28T00:00:00"/>
        <d v="2019-07-21T00:00:00"/>
        <d v="2019-04-21T00:00:00"/>
        <d v="2019-05-02T00:00:00"/>
        <d v="2019-11-02T00:00:00"/>
        <d v="2019-10-30T00:00:00"/>
        <d v="2019-09-07T00:00:00"/>
        <d v="2019-03-09T00:00:00"/>
        <d v="2019-12-30T00:00:00"/>
        <d v="2019-08-08T00:00:00"/>
        <d v="2019-03-12T00:00:00"/>
        <d v="2019-06-22T00:00:00"/>
        <d v="2019-11-01T00:00:00"/>
        <d v="2019-05-22T00:00:00"/>
        <d v="2019-02-28T00:00:00"/>
        <d v="2019-09-02T00:00:00"/>
        <d v="2019-10-21T00:00:00"/>
        <d v="2019-10-16T00:00:00"/>
        <d v="2019-01-07T00:00:00"/>
        <d v="2019-07-12T00:00:00"/>
        <d v="2019-03-10T00:00:00"/>
        <d v="2019-09-28T00:00:00"/>
        <d v="2019-03-29T00:00:00"/>
        <d v="2019-04-14T00:00:00"/>
        <d v="2019-09-21T00:00:00"/>
        <d v="2019-05-23T00:00:00"/>
        <d v="2019-02-06T00:00:00"/>
        <d v="2019-06-23T00:00:00"/>
        <d v="2019-09-12T00:00:00"/>
        <d v="2019-08-22T00:00:00"/>
        <d v="2019-09-18T00:00:00"/>
        <d v="2019-01-20T00:00:00"/>
        <d v="2019-12-05T00:00:00"/>
        <d v="2019-10-03T00:00:00"/>
        <d v="2019-11-09T00:00:00"/>
        <d v="2019-05-21T00:00:00"/>
        <d v="2019-10-26T00:00:00"/>
        <d v="2019-10-17T00:00:00"/>
        <d v="2019-06-09T00:00:00"/>
        <d v="2019-09-17T00:00:00"/>
        <d v="2019-08-29T00:00:00"/>
        <d v="2019-02-11T00:00:00"/>
        <d v="2019-01-11T00:00:00"/>
        <d v="2019-08-12T00:00:00"/>
        <d v="2019-05-16T00:00:00"/>
        <d v="2020-01-03T00:00:00"/>
        <d v="2019-11-14T00:00:00"/>
        <d v="2019-08-24T00:00:00"/>
        <d v="2019-01-31T00:00:00"/>
        <d v="2019-10-06T00:00:00"/>
        <d v="2019-02-14T00:00:00"/>
        <d v="2019-11-06T00:00:00"/>
        <d v="2019-10-15T00:00:00"/>
        <d v="2019-12-21T00:00:00"/>
        <d v="2019-09-10T00:00:00"/>
        <d v="2019-12-25T00:00:00"/>
        <d v="2019-08-25T00:00:00"/>
        <d v="2019-01-30T00:00:00"/>
        <d v="2019-04-07T00:00:00"/>
        <d v="2019-06-21T00:00:00"/>
        <d v="2019-07-26T00:00:00"/>
        <d v="2019-07-25T00:00:00"/>
        <d v="2019-04-18T00:00:00"/>
        <d v="2020-01-02T00:00:00"/>
        <d v="2019-06-20T00:00:00"/>
        <d v="2019-04-19T00:00:00"/>
        <d v="2019-03-27T00:00:00"/>
        <d v="2019-11-27T00:00:00"/>
        <d v="2019-05-09T00:00:00"/>
        <d v="2019-02-21T00:00:00"/>
        <d v="2019-05-25T00:00:00"/>
        <d v="2019-03-26T00:00:00"/>
        <d v="2019-03-03T00:00:00"/>
        <d v="2019-09-27T00:00:00"/>
        <d v="2019-04-04T00:00:00"/>
        <d v="2019-07-06T00:00:00"/>
        <d v="2019-03-02T00:00:00"/>
        <d v="2019-08-05T00:00:00"/>
        <d v="2019-06-17T00:00:00"/>
        <d v="2019-06-28T00:00:00"/>
        <d v="2019-04-11T00:00:00"/>
        <d v="2019-05-14T00:00:00"/>
        <d v="2019-03-28T00:00:00"/>
        <d v="2019-11-17T00:00:00"/>
        <d v="2019-04-15T00:00:00"/>
        <d v="2019-12-18T00:00:00"/>
        <d v="2020-01-01T00:00:00"/>
        <d v="2019-10-02T00:00:00"/>
        <d v="2019-05-07T00:00:00"/>
        <d v="2019-02-13T00:00:00"/>
        <d v="2019-05-29T00:00:00"/>
        <d v="2019-09-30T00:00:00"/>
        <d v="2019-11-03T00:00:00"/>
        <d v="2019-08-04T00:00:00"/>
        <d v="2019-02-26T00:00:00"/>
        <d v="2019-04-30T00:00:00"/>
        <d v="2019-07-30T00:00:00"/>
        <d v="2019-04-27T00:00:00"/>
        <d v="2019-07-29T00:00:00"/>
        <d v="2020-01-05T00:00:00"/>
        <d v="2019-02-08T00:00:00"/>
        <d v="2019-06-07T00:00:00"/>
        <d v="2019-04-01T00:00:00"/>
        <d v="2019-10-01T00:00:00"/>
        <d v="2019-05-04T00:00:00"/>
        <d v="2019-04-17T00:00:00"/>
        <d v="2019-06-06T00:00:00"/>
        <d v="2019-01-27T00:00:00"/>
        <d v="2019-01-18T00:00:00"/>
        <d v="2019-07-14T00:00:00"/>
        <d v="2019-02-07T00:00:00"/>
        <d v="2019-03-07T00:00:00"/>
        <d v="2019-09-01T00:00:00"/>
        <d v="2019-08-09T00:00:00"/>
        <d v="2019-08-18T00:00:00"/>
        <d v="2019-05-08T00:00:00"/>
        <d v="2019-04-23T00:00:00"/>
        <d v="2019-04-22T00:00:00"/>
        <d v="2019-08-26T00:00:00"/>
        <d v="2019-04-03T00:00:00"/>
        <d v="2019-03-21T00:00:00"/>
        <d v="2019-05-19T00:00:00"/>
        <d v="2019-05-26T00:00:00"/>
        <d v="2019-10-22T00:00:00"/>
        <d v="2019-10-12T00:00:00"/>
        <d v="2019-09-20T00:00:00"/>
        <d v="2019-08-03T00:00:00"/>
        <d v="2019-04-16T00:00:00"/>
        <d v="2019-03-16T00:00:00"/>
        <d v="2019-10-10T00:00:00"/>
        <d v="2019-01-25T00:00:00"/>
        <d v="2019-03-14T00:00:00"/>
        <d v="2019-08-07T00:00:00"/>
        <d v="2019-05-10T00:00:00"/>
        <d v="2019-05-12T00:00:00"/>
        <d v="2019-06-13T00:00:00"/>
        <d v="2019-11-15T00:00:00"/>
        <d v="2019-05-01T00:00:00"/>
        <d v="2019-02-27T00:00:00"/>
        <d v="2019-08-11T00:00:00"/>
        <d v="2019-07-16T00:00:00"/>
        <d v="2019-01-15T00:00:00"/>
        <d v="2019-01-28T00:00:00"/>
        <d v="2019-02-02T00:00:00"/>
        <d v="2019-08-13T00:00:00"/>
        <d v="2019-07-08T00:00:00"/>
        <d v="2019-10-29T00:00:00"/>
        <d v="2019-07-22T00:00:00"/>
        <d v="2019-05-30T00:00:00"/>
        <d v="2019-03-24T00:00:00"/>
        <d v="2019-06-05T00:00:00"/>
        <d v="2019-08-06T00:00:00"/>
        <d v="2019-07-19T00:00:00"/>
        <d v="2019-08-15T00:00:00"/>
        <d v="2019-10-09T00:00:00"/>
        <d v="2019-06-02T00:00:00"/>
        <d v="2019-08-19T00:00:00"/>
        <d v="2019-04-06T00:00:00"/>
        <d v="2019-02-01T00:00:00"/>
        <d v="2019-05-24T00:00:00"/>
        <d v="2019-03-05T00:00:00"/>
        <d v="2019-02-04T00:00:00"/>
        <d v="2019-01-19T00:00:00"/>
        <d v="2019-01-13T00:00:00"/>
        <d v="2019-01-21T00:00:00"/>
        <d v="2019-09-16T00:00:00"/>
        <d v="2019-01-24T00:00:00"/>
        <d v="2019-12-17T00:00:00"/>
        <d v="2019-02-22T00:00:00"/>
        <d v="2019-01-23T00:00:00"/>
        <d v="2019-03-11T00:00:00"/>
        <d v="2019-08-02T00:00:00"/>
        <d v="2019-07-13T00:00:00"/>
        <d v="2019-04-08T00:00:00"/>
        <d v="2020-01-04T00:00:00"/>
        <d v="2019-01-10T00:00:00"/>
        <d v="2019-01-26T00:00:00"/>
        <d v="2019-08-10T00:00:00"/>
        <d v="2019-05-15T00:00:00"/>
        <d v="2019-08-31T00:00:00"/>
        <d v="2019-05-27T00:00:00"/>
        <d v="2019-03-19T00:00:00"/>
        <d v="2019-04-28T00:00:00"/>
        <d v="2016-04-13T00:00:00"/>
        <d v="2016-03-15T00:00:00"/>
        <d v="2016-08-28T00:00:00"/>
        <d v="2016-08-07T00:00:00"/>
        <d v="2016-03-22T00:00:00"/>
        <d v="2016-06-26T00:00:00"/>
        <d v="2016-03-11T00:00:00"/>
        <d v="2016-03-02T00:00:00"/>
        <d v="2016-04-27T00:00:00"/>
        <d v="2016-07-21T00:00:00"/>
        <d v="2016-05-11T00:00:00"/>
        <d v="2016-01-31T00:00:00"/>
        <d v="2016-08-19T00:00:00"/>
        <d v="2017-01-24T00:00:00"/>
        <d v="2017-10-18T00:00:00"/>
        <d v="2017-05-30T00:00:00"/>
        <d v="2017-03-28T00:00:00"/>
        <d v="2017-03-29T00:00:00"/>
        <d v="2017-08-22T00:00:00"/>
        <d v="2017-08-30T00:00:00"/>
        <d v="2017-08-01T00:00:00"/>
        <d v="2018-10-17T00:00:00"/>
        <d v="2018-08-26T00:00:00"/>
        <d v="2018-04-20T00:00:00"/>
        <d v="2018-02-05T00:00:00"/>
        <d v="2018-08-21T00:00:00"/>
        <d v="2018-06-05T00:00:00"/>
        <d v="2018-02-25T00:00:00"/>
        <d v="2018-03-05T00:00:00"/>
        <d v="2018-04-25T00:00:00"/>
        <d v="2018-01-09T00:00:00"/>
        <d v="2018-01-23T00:00:00"/>
        <d v="2019-02-12T00:00:00"/>
        <d v="2019-12-16T00:00:00"/>
        <d v="2019-07-23T00:00:00"/>
        <d v="2019-01-08T00:00:00"/>
        <d v="2019-02-15T00:00:00"/>
        <d v="2019-06-12T00:00:00"/>
        <d v="2019-01-09T00:00:00"/>
        <d v="2019-05-13T00:00:00"/>
        <d v="2019-06-11T00:00:00"/>
        <d v="2019-01-17T00:00:00"/>
      </sharedItems>
      <fieldGroup par="29" base="2">
        <rangePr groupBy="months" startDate="2016-01-07T00:00:00" endDate="2020-01-06T00:00:00"/>
        <groupItems count="14">
          <s v="&lt;07-01-2016"/>
          <s v="Jan"/>
          <s v="Feb"/>
          <s v="Mar"/>
          <s v="Apr"/>
          <s v="May"/>
          <s v="Jun"/>
          <s v="Jul"/>
          <s v="Aug"/>
          <s v="Sep"/>
          <s v="Oct"/>
          <s v="Nov"/>
          <s v="Dec"/>
          <s v="&gt;06-01-2020"/>
        </groupItems>
      </fieldGroup>
    </cacheField>
    <cacheField name="Year" numFmtId="1">
      <sharedItems containsSemiMixedTypes="0" containsString="0" containsNumber="1" containsInteger="1" minValue="2016" maxValue="2020" count="5">
        <n v="2016"/>
        <n v="2017"/>
        <n v="2018"/>
        <n v="2019"/>
        <n v="2020"/>
      </sharedItems>
    </cacheField>
    <cacheField name="ShipMode" numFmtId="0">
      <sharedItems count="4">
        <s v="Standard Class"/>
        <s v="Second Class"/>
        <s v="First Class"/>
        <s v="Same Day"/>
      </sharedItems>
    </cacheField>
    <cacheField name="DaystoShipScheduled" numFmtId="0">
      <sharedItems containsSemiMixedTypes="0" containsString="0" containsNumber="1" containsInteger="1" minValue="0" maxValue="6"/>
    </cacheField>
    <cacheField name="Segment" numFmtId="0">
      <sharedItems count="3">
        <s v="Consumer"/>
        <s v="Corporate"/>
        <s v="Home Office"/>
      </sharedItems>
    </cacheField>
    <cacheField name="SubCategory" numFmtId="0">
      <sharedItems count="17">
        <s v="Phones"/>
        <s v="Tables"/>
        <s v="Binders"/>
        <s v="Paper"/>
        <s v="Fasteners"/>
        <s v="Chairs"/>
        <s v="Art"/>
        <s v="Envelopes"/>
        <s v="Accessories"/>
        <s v="Furnishings"/>
        <s v="Labels"/>
        <s v="Storage"/>
        <s v="Appliances"/>
        <s v="Machines"/>
        <s v="Bookcases"/>
        <s v="Supplies"/>
        <s v="Copiers"/>
      </sharedItems>
    </cacheField>
    <cacheField name="Category" numFmtId="0">
      <sharedItems count="3">
        <s v="Technology"/>
        <s v="Furniture"/>
        <s v="Office Supplies"/>
      </sharedItems>
    </cacheField>
    <cacheField name="City" numFmtId="0">
      <sharedItems count="531">
        <s v="New York City"/>
        <s v="San Francisco"/>
        <s v="Jacksonville"/>
        <s v="Glendale"/>
        <s v="Houston"/>
        <s v="Springfield"/>
        <s v="Jackson"/>
        <s v="Pomona"/>
        <s v="Lakewood"/>
        <s v="Albuquerque"/>
        <s v="Roswell"/>
        <s v="Newport News"/>
        <s v="Salt Lake City"/>
        <s v="Chicago"/>
        <s v="Mesa"/>
        <s v="Seattle"/>
        <s v="Philadelphia"/>
        <s v="Los Angeles"/>
        <s v="New Rochelle"/>
        <s v="Columbia"/>
        <s v="El Paso"/>
        <s v="Miami"/>
        <s v="Richmond"/>
        <s v="Sacramento"/>
        <s v="Brentwood"/>
        <s v="Las Vegas"/>
        <s v="Charlotte"/>
        <s v="Alexandria"/>
        <s v="Indianapolis"/>
        <s v="San Jose"/>
        <s v="Palm Coast"/>
        <s v="Newark"/>
        <s v="Cleveland"/>
        <s v="Huntsville"/>
        <s v="Mount Vernon"/>
        <s v="Fairfield"/>
        <s v="Sandy Springs"/>
        <s v="Fort Worth"/>
        <s v="Lakeland"/>
        <s v="Southaven"/>
        <s v="Orem"/>
        <s v="Laredo"/>
        <s v="San Diego"/>
        <s v="Escondido"/>
        <s v="Provo"/>
        <s v="Pasadena"/>
        <s v="Madison"/>
        <s v="Columbus"/>
        <s v="Athens"/>
        <s v="Aurora"/>
        <s v="Gilbert"/>
        <s v="Bowling Green"/>
        <s v="Billings"/>
        <s v="Cottage Grove"/>
        <s v="Saint Petersburg"/>
        <s v="Buffalo Grove"/>
        <s v="Lawrence"/>
        <s v="Plainfield"/>
        <s v="Linden"/>
        <s v="Garden City"/>
        <s v="Memphis"/>
        <s v="Pasco"/>
        <s v="Oceanside"/>
        <s v="Long Beach"/>
        <s v="Romeoville"/>
        <s v="Tempe"/>
        <s v="Lorain"/>
        <s v="Fort Lauderdale"/>
        <s v="Hollywood"/>
        <s v="Mount Pleasant"/>
        <s v="Omaha"/>
        <s v="Santa Clara"/>
        <s v="Brownsville"/>
        <s v="Wilmington"/>
        <s v="San Antonio"/>
        <s v="Montgomery"/>
        <s v="Great Falls"/>
        <s v="Akron"/>
        <s v="Colorado Springs"/>
        <s v="Little Rock"/>
        <s v="Arlington"/>
        <s v="Naperville"/>
        <s v="Oxnard"/>
        <s v="Chula Vista"/>
        <s v="Rock Hill"/>
        <s v="Beaumont"/>
        <s v="Oakland"/>
        <s v="Rochester"/>
        <s v="Clifton"/>
        <s v="Odessa"/>
        <s v="Elmhurst"/>
        <s v="Hempstead"/>
        <s v="Mason"/>
        <s v="Fayetteville"/>
        <s v="Hampton"/>
        <s v="Logan"/>
        <s v="Texarkana"/>
        <s v="Lancaster"/>
        <s v="Mission Viejo"/>
        <s v="Cincinnati"/>
        <s v="Sioux Falls"/>
        <s v="Atlanta"/>
        <s v="Johnson City"/>
        <s v="Deltona"/>
        <s v="Minneapolis"/>
        <s v="Margate"/>
        <s v="Virginia Beach"/>
        <s v="Tulsa"/>
        <s v="Saint Charles"/>
        <s v="Dover"/>
        <s v="Lakeville"/>
        <s v="Baltimore"/>
        <s v="Orange"/>
        <s v="Wausau"/>
        <s v="Owensboro"/>
        <s v="Mesquite"/>
        <s v="Florence"/>
        <s v="Dallas"/>
        <s v="Grand Prairie"/>
        <s v="Hackensack"/>
        <s v="Midland"/>
        <s v="Freeport"/>
        <s v="Cary"/>
        <s v="Toledo"/>
        <s v="Troy"/>
        <s v="Woonsocket"/>
        <s v="Carrollton"/>
        <s v="Oklahoma City"/>
        <s v="Tucson"/>
        <s v="Mobile"/>
        <s v="Phoenix"/>
        <s v="Trenton"/>
        <s v="Texas City"/>
        <s v="Utica"/>
        <s v="Denver"/>
        <s v="Gresham"/>
        <s v="North Las Vegas"/>
        <s v="Oswego"/>
        <s v="Port Arthur"/>
        <s v="Pleasant Grove"/>
        <s v="Lowell"/>
        <s v="Milwaukee"/>
        <s v="Boca Raton"/>
        <s v="Watertown"/>
        <s v="Chesapeake"/>
        <s v="Riverside"/>
        <s v="Buffalo"/>
        <s v="Redondo Beach"/>
        <s v="Medina"/>
        <s v="Salem"/>
        <s v="Murray"/>
        <s v="Henderson"/>
        <s v="Appleton"/>
        <s v="Tampa"/>
        <s v="San Marcos"/>
        <s v="Rancho Cucamonga"/>
        <s v="Cedar Hill"/>
        <s v="North Miami"/>
        <s v="Taylor"/>
        <s v="Apopka"/>
        <s v="Harrisonburg"/>
        <s v="Jamestown"/>
        <s v="Detroit"/>
        <s v="Moreno Valley"/>
        <s v="Providence"/>
        <s v="Bangor"/>
        <s v="Olympia"/>
        <s v="Yonkers"/>
        <s v="Mishawaka"/>
        <s v="Plano"/>
        <s v="Chandler"/>
        <s v="Revere"/>
        <s v="Bellevue"/>
        <s v="Austin"/>
        <s v="Hamilton"/>
        <s v="Hialeah"/>
        <s v="Manteca"/>
        <s v="Green Bay"/>
        <s v="Thornton"/>
        <s v="Clarksville"/>
        <s v="Fresno"/>
        <s v="Meriden"/>
        <s v="Beverly"/>
        <s v="Concord"/>
        <s v="Louisville"/>
        <s v="Lake Charles"/>
        <s v="Lodi"/>
        <s v="Anaheim"/>
        <s v="Santa Fe"/>
        <s v="Decatur"/>
        <s v="Cranston"/>
        <s v="Moorhead"/>
        <s v="Bristol"/>
        <s v="Scottsdale"/>
        <s v="Westland"/>
        <s v="Nashville"/>
        <s v="Avondale"/>
        <s v="Lafayette"/>
        <s v="El Cajon"/>
        <s v="Orlando"/>
        <s v="Eau Claire"/>
        <s v="Irving"/>
        <s v="Portland"/>
        <s v="Dearborn Heights"/>
        <s v="Manhattan"/>
        <s v="Coon Rapids"/>
        <s v="Everett"/>
        <s v="Bossier City"/>
        <s v="Edmonds"/>
        <s v="Knoxville"/>
        <s v="Vallejo"/>
        <s v="Woodstock"/>
        <s v="Evanston"/>
        <s v="Clinton"/>
        <s v="Vacaville"/>
        <s v="Chester"/>
        <s v="Middletown"/>
        <s v="Reading"/>
        <s v="Franklin"/>
        <s v="Raleigh"/>
        <s v="Huntington Beach"/>
        <s v="Monroe"/>
        <s v="Draper"/>
        <s v="Macon"/>
        <s v="Kent"/>
        <s v="League City"/>
        <s v="Skokie"/>
        <s v="Des Plaines"/>
        <s v="Delray Beach"/>
        <s v="Saint Louis"/>
        <s v="Asheville"/>
        <s v="Marietta"/>
        <s v="Niagara Falls"/>
        <s v="San Gabriel"/>
        <s v="West Jordan"/>
        <s v="Rapid City"/>
        <s v="Tigard"/>
        <s v="Camarillo"/>
        <s v="Norwich"/>
        <s v="Marion"/>
        <s v="Lake Elsinore"/>
        <s v="Medford"/>
        <s v="Auburn"/>
        <s v="Spokane"/>
        <s v="Smyrna"/>
        <s v="Murfreesboro"/>
        <s v="Quincy"/>
        <s v="Suffolk"/>
        <s v="Coppell"/>
        <s v="West Palm Beach"/>
        <s v="Normal"/>
        <s v="San Bernardino"/>
        <s v="Mcallen"/>
        <s v="Kenosha"/>
        <s v="Sparks"/>
        <s v="East Point"/>
        <s v="Pueblo"/>
        <s v="Conway"/>
        <s v="Lubbock"/>
        <s v="Missoula"/>
        <s v="Tallahassee"/>
        <s v="New Bedford"/>
        <s v="Altoona"/>
        <s v="Yucaipa"/>
        <s v="Daytona Beach"/>
        <s v="Lansing"/>
        <s v="Amarillo"/>
        <s v="Plantation"/>
        <s v="Cuyahoga Falls"/>
        <s v="Costa Mesa"/>
        <s v="Bolingbrook"/>
        <s v="Lebanon"/>
        <s v="Cambridge"/>
        <s v="New Albany"/>
        <s v="Des Moines"/>
        <s v="Vineland"/>
        <s v="Burlington"/>
        <s v="Bloomington"/>
        <s v="Leominster"/>
        <s v="Peoria"/>
        <s v="Coral Springs"/>
        <s v="Bozeman"/>
        <s v="Norfolk"/>
        <s v="Haltom City"/>
        <s v="Baytown"/>
        <s v="Roseville"/>
        <s v="Morristown"/>
        <s v="Rio Rancho"/>
        <s v="Ann Arbor"/>
        <s v="Washington"/>
        <s v="Bethlehem"/>
        <s v="Wilson"/>
        <s v="Paterson"/>
        <s v="Murrieta"/>
        <s v="Rome"/>
        <s v="North Charleston"/>
        <s v="Layton"/>
        <s v="Allen"/>
        <s v="Orland Park"/>
        <s v="Tinley Park"/>
        <s v="Las Cruces"/>
        <s v="Eagan"/>
        <s v="Sterling Heights"/>
        <s v="Redlands"/>
        <s v="Santa Barbara"/>
        <s v="Greensboro"/>
        <s v="Tamarac"/>
        <s v="Noblesville"/>
        <s v="Charlottesville"/>
        <s v="Waynesboro"/>
        <s v="Dearborn"/>
        <s v="Bakersfield"/>
        <s v="Rockford"/>
        <s v="Rockville"/>
        <s v="Pocatello"/>
        <s v="Durham"/>
        <s v="Bedford"/>
        <s v="La Quinta"/>
        <s v="Royal Oak"/>
        <s v="Helena"/>
        <s v="Covington"/>
        <s v="Holyoke"/>
        <s v="Thousand Oaks"/>
        <s v="Manchester"/>
        <s v="Farmington"/>
        <s v="Woodbury"/>
        <s v="Boise"/>
        <s v="Bartlett"/>
        <s v="Perth Amboy"/>
        <s v="New Castle"/>
        <s v="Dubuque"/>
        <s v="Superior"/>
        <s v="Lindenhurst"/>
        <s v="Santa Ana"/>
        <s v="Bullhead City"/>
        <s v="Lewiston"/>
        <s v="Lehi"/>
        <s v="Visalia"/>
        <s v="Chico"/>
        <s v="Bayonne"/>
        <s v="Champaign"/>
        <s v="Carol Stream"/>
        <s v="Temecula"/>
        <s v="South Bend"/>
        <s v="Hattiesburg"/>
        <s v="Warner Robins"/>
        <s v="Lincoln Park"/>
        <s v="Dublin"/>
        <s v="Holland"/>
        <s v="Hot Springs"/>
        <s v="Norman"/>
        <s v="Conroe"/>
        <s v="Nashua"/>
        <s v="La Crosse"/>
        <s v="Lake Forest"/>
        <s v="Arlington Heights"/>
        <s v="Sierra Vista"/>
        <s v="Round Rock"/>
        <s v="Broken Arrow"/>
        <s v="San Luis Obispo"/>
        <s v="Littleton"/>
        <s v="Yuma"/>
        <s v="Longmont"/>
        <s v="Port Saint Lucie"/>
        <s v="Gulfport"/>
        <s v="Georgetown"/>
        <s v="Woodland"/>
        <s v="Broomfield"/>
        <s v="Bridgeton"/>
        <s v="Stockton"/>
        <s v="Jefferson City"/>
        <s v="Davis"/>
        <s v="Edinburg"/>
        <s v="Greenville"/>
        <s v="Edmond"/>
        <s v="Pembroke Pines"/>
        <s v="Twin Falls"/>
        <s v="Deer Park"/>
        <s v="Waco"/>
        <s v="East Orange"/>
        <s v="Richardson"/>
        <s v="Jonesboro"/>
        <s v="Apple Valley"/>
        <s v="Hendersonville"/>
        <s v="Milford"/>
        <s v="Park Ridge"/>
        <s v="The Colony"/>
        <s v="Thomasville"/>
        <s v="Wichita"/>
        <s v="Allentown"/>
        <s v="Parma"/>
        <s v="Chattanooga"/>
        <s v="San Clemente"/>
        <s v="Grand Rapids"/>
        <s v="La Porte"/>
        <s v="Marysville"/>
        <s v="Warwick"/>
        <s v="Saint Peters"/>
        <s v="Malden"/>
        <s v="Urbandale"/>
        <s v="San Angelo"/>
        <s v="Goldsboro"/>
        <s v="Carlsbad"/>
        <s v="Waterbury"/>
        <s v="Redwood City"/>
        <s v="Belleville"/>
        <s v="Saint Paul"/>
        <s v="Fremont"/>
        <s v="Olathe"/>
        <s v="Montebello"/>
        <s v="Arvada"/>
        <s v="Torrance"/>
        <s v="Boynton Beach"/>
        <s v="Overland Park"/>
        <s v="Shelton"/>
        <s v="Coral Gables"/>
        <s v="Passaic"/>
        <s v="Bryan"/>
        <s v="Morgan Hill"/>
        <s v="Westfield"/>
        <s v="Cheyenne"/>
        <s v="Salinas"/>
        <s v="Andover"/>
        <s v="Highland Park"/>
        <s v="Vancouver"/>
        <s v="West Allis"/>
        <s v="Iowa City"/>
        <s v="Atlantic City"/>
        <s v="Gaithersburg"/>
        <s v="Reno"/>
        <s v="Encinitas"/>
        <s v="Cedar Rapids"/>
        <s v="Harlingen"/>
        <s v="Hesperia"/>
        <s v="Eugene"/>
        <s v="Longview"/>
        <s v="Waukesha"/>
        <s v="Redmond"/>
        <s v="Laurel"/>
        <s v="Tuscaloosa"/>
        <s v="Garland"/>
        <s v="Greeley"/>
        <s v="Fort Collins"/>
        <s v="Pine Bluff"/>
        <s v="Independence"/>
        <s v="Miramar"/>
        <s v="Rochester Hills"/>
        <s v="Mansfield"/>
        <s v="Pompano Beach"/>
        <s v="Whittier"/>
        <s v="Renton"/>
        <s v="Danbury"/>
        <s v="Wheeling"/>
        <s v="Fargo"/>
        <s v="Modesto"/>
        <s v="Parker"/>
        <s v="Inglewood"/>
        <s v="Greenwood"/>
        <s v="Westminster"/>
        <s v="College Station"/>
        <s v="Mentor"/>
        <s v="Elyria"/>
        <s v="Hoover"/>
        <s v="La Mesa"/>
        <s v="Bellingham"/>
        <s v="Laguna Niguel"/>
        <s v="Pearland"/>
        <s v="Waterloo"/>
        <s v="Summerville"/>
        <s v="Canton"/>
        <s v="Lawton"/>
        <s v="Loveland"/>
        <s v="Pico Rivera"/>
        <s v="Hickory"/>
        <s v="Grand Island"/>
        <s v="Gladstone"/>
        <s v="Saginaw"/>
        <s v="Oak Park"/>
        <s v="Chapel Hill"/>
        <s v="Sunnyvale"/>
        <s v="Kissimmee"/>
        <s v="Grove City"/>
        <s v="Melbourne"/>
        <s v="Saint Cloud"/>
        <s v="Port Orange"/>
        <s v="Muskogee"/>
        <s v="Commerce City"/>
        <s v="Palatine"/>
        <s v="Frisco"/>
        <s v="San Mateo"/>
        <s v="Maple Grove"/>
        <s v="Rogers"/>
        <s v="Keller"/>
        <s v="Hillsboro"/>
        <s v="Missouri City"/>
        <s v="Springdale"/>
        <s v="Coachella"/>
        <s v="New Brunswick"/>
        <s v="Corpus Christi"/>
        <s v="Meridian"/>
        <s v="Abilene"/>
        <s v="Clovis"/>
        <s v="Homestead"/>
        <s v="Aberdeen"/>
        <s v="Citrus Heights"/>
        <s v="York"/>
        <s v="Caldwell"/>
        <s v="Tyler"/>
        <s v="Redding"/>
        <s v="Portage"/>
        <s v="Burbank"/>
        <s v="Glenview"/>
        <s v="Santa Maria"/>
        <s v="Kirkwood"/>
        <s v="Frankfort"/>
        <s v="Antioch"/>
        <s v="Sheboygan"/>
        <s v="Gastonia"/>
        <s v="Pensacola"/>
        <s v="Grapevine"/>
        <s v="Englewood"/>
        <s v="Marlborough"/>
        <s v="Kenner"/>
        <s v="Pharr"/>
        <s v="Sanford"/>
        <s v="Ontario"/>
        <s v="Hagerstown"/>
        <s v="Danville"/>
        <s v="Jupiter"/>
        <s v="Ormond Beach"/>
        <s v="Elkhart"/>
      </sharedItems>
    </cacheField>
    <cacheField name="State" numFmtId="0">
      <sharedItems count="49">
        <s v="New York"/>
        <s v="California"/>
        <s v="Florida"/>
        <s v="Arizona"/>
        <s v="Texas"/>
        <s v="Virginia"/>
        <s v="Michigan"/>
        <s v="New Mexico"/>
        <s v="Georgia"/>
        <s v="Utah"/>
        <s v="Illinois"/>
        <s v="Washington"/>
        <s v="Pennsylvania"/>
        <s v="South Carolina"/>
        <s v="Kentucky"/>
        <s v="Nevada"/>
        <s v="North Carolina"/>
        <s v="Indiana"/>
        <s v="Delaware"/>
        <s v="Ohio"/>
        <s v="Mississippi"/>
        <s v="Wisconsin"/>
        <s v="Montana"/>
        <s v="Minnesota"/>
        <s v="Massachusetts"/>
        <s v="New Jersey"/>
        <s v="Kansas"/>
        <s v="Tennessee"/>
        <s v="Nebraska"/>
        <s v="Alabama"/>
        <s v="Missouri"/>
        <s v="Colorado"/>
        <s v="Arkansas"/>
        <s v="South Dakota"/>
        <s v="Oklahoma"/>
        <s v="Maryland"/>
        <s v="Rhode Island"/>
        <s v="Oregon"/>
        <s v="Connecticut"/>
        <s v="Maine"/>
        <s v="Louisiana"/>
        <s v="Iowa"/>
        <s v="Vermont"/>
        <s v="District of Columbia"/>
        <s v="New Hampshire"/>
        <s v="Idaho"/>
        <s v="Wyoming"/>
        <s v="North Dakota"/>
        <s v="West Virginia"/>
      </sharedItems>
    </cacheField>
    <cacheField name="Country" numFmtId="0">
      <sharedItems/>
    </cacheField>
    <cacheField name="CustomerName" numFmtId="0">
      <sharedItems count="793">
        <s v="Dennis Kane"/>
        <s v="Ed Braxton"/>
        <s v="Neil Französisch"/>
        <s v="Jasper Cacioppo"/>
        <s v="Jim Mitchum"/>
        <s v="Barry Weirich"/>
        <s v="Kunst Miller"/>
        <s v="Laurel Elliston"/>
        <s v="Nat Gilpin"/>
        <s v="Cindy Stewart"/>
        <s v="Eugene Hildebrand"/>
        <s v="Daniel Raglin"/>
        <s v="Stewart Visinsky"/>
        <s v="Frank Hawley"/>
        <s v="Dennis Bolton"/>
        <s v="Matt Collins"/>
        <s v="Dario Medina"/>
        <s v="Michael Moore"/>
        <s v="Tamara Willingham"/>
        <s v="Ann Steele"/>
        <s v="Andy Yotov"/>
        <s v="Benjamin Patterson"/>
        <s v="Shirley Daniels"/>
        <s v="Chris Selesnick"/>
        <s v="Mick Crebagga"/>
        <s v="Karen Bern"/>
        <s v="Frank Gastineau"/>
        <s v="Todd Sumrall"/>
        <s v="Russell Applegate"/>
        <s v="Joy Daniels"/>
        <s v="Dave Hallsten"/>
        <s v="Erica Hackney"/>
        <s v="Arianne Irving"/>
        <s v="Ionia McGrath"/>
        <s v="Ken Heidel"/>
        <s v="Logan Currie"/>
        <s v="Greg Maxwell"/>
        <s v="Alejandro Grove"/>
        <s v="Evan Bailliet"/>
        <s v="Adrian Barton"/>
        <s v="Vivek Grady"/>
        <s v="Benjamin Farhat"/>
        <s v="Greg Matthias"/>
        <s v="Don Miller"/>
        <s v="Karl Braun"/>
        <s v="Bruce Stewart"/>
        <s v="Georgia Rosenberg"/>
        <s v="Laurel Workman"/>
        <s v="Craig Molinari"/>
        <s v="Chris Cortes"/>
        <s v="Jeremy Lonsdale"/>
        <s v="Mitch Webber"/>
        <s v="Art Foster"/>
        <s v="Michael Grace"/>
        <s v="Darren Powers"/>
        <s v="Elizabeth Moffitt"/>
        <s v="Paul Gonzalez"/>
        <s v="Bradley Nguyen"/>
        <s v="Matt Connell"/>
        <s v="Janet Molinari"/>
        <s v="Dave Brooks"/>
        <s v="Liz MacKendrick"/>
        <s v="Duane Benoit"/>
        <s v="Christine Kargatis"/>
        <s v="Stefania Perrino"/>
        <s v="Thomas Boland"/>
        <s v="Bradley Talbott"/>
        <s v="Mark Haberlin"/>
        <s v="John Grady"/>
        <s v="Cyma Kinney"/>
        <s v="Sam Zeldin"/>
        <s v="Paul Knutson"/>
        <s v="Duane Huffman"/>
        <s v="Arthur Prichep"/>
        <s v="Evan Henry"/>
        <s v="Vivek Sundaresam"/>
        <s v="Eva Jacobs"/>
        <s v="James Galang"/>
        <s v="Pete Kriz"/>
        <s v="Muhammed Yedwab"/>
        <s v="Jack OBriant"/>
        <s v="Nick Radford"/>
        <s v="Clytie Kelty"/>
        <s v="Brendan Sweed"/>
        <s v="Greg Guthrie"/>
        <s v="Nora Preis"/>
        <s v="Robert Barroso"/>
        <s v="Roland Schwarz"/>
        <s v="Debra Catini"/>
        <s v="Anthony Johnson"/>
        <s v="Bryan Mills"/>
        <s v="Dennis Pardue"/>
        <s v="George Zrebassa"/>
        <s v="Deborah Brumfield"/>
        <s v="Roger Demir"/>
        <s v="Kristina Nunn"/>
        <s v="Philip Brown"/>
        <s v="Eric Hoffmann"/>
        <s v="Shui Tom"/>
        <s v="Bill Tyler"/>
        <s v="Laura Armstrong"/>
        <s v="Marc Crier"/>
        <s v="Jennifer Patt"/>
        <s v="Rick Duston"/>
        <s v="Delfina Latchford"/>
        <s v="Erin Smith"/>
        <s v="Ed Jacobs"/>
        <s v="Anthony Jacobs"/>
        <s v="Daniel Byrd"/>
        <s v="Magdelene Morse"/>
        <s v="Denny Ordway"/>
        <s v="Christine Sundaresam"/>
        <s v="John Castell"/>
        <s v="Deanra Eno"/>
        <s v="Anthony Rawles"/>
        <s v="Natalie DeCherney"/>
        <s v="Charles Sheldon"/>
        <s v="Linda Cazamias"/>
        <s v="Victoria Pisteka"/>
        <s v="Lena Hernandez"/>
        <s v="Patrick Gardner"/>
        <s v="Ben Wallace"/>
        <s v="Barbara Fisher"/>
        <s v="Lisa Ryan"/>
        <s v="Luke Foster"/>
        <s v="Stephanie Phelps"/>
        <s v="Maureen Gastineau"/>
        <s v="Lena Creighton"/>
        <s v="Ben Ferrer"/>
        <s v="Emily Burns"/>
        <s v="Emily Ducich"/>
        <s v="Alan Schoenberger"/>
        <s v="Tom Boeckenhauer"/>
        <s v="Michelle Moray"/>
        <s v="Rick Hansen"/>
        <s v="John Lee"/>
        <s v="Corey Roper"/>
        <s v="Rob Williams"/>
        <s v="Nicole Hansen"/>
        <s v="Tom Stivers"/>
        <s v="Alyssa Tate"/>
        <s v="Kelly Lampkin"/>
        <s v="Don Jones"/>
        <s v="Jim Karlsson"/>
        <s v="Nathan Mautz"/>
        <s v="Eileen Kiefer"/>
        <s v="Nat Carroll"/>
        <s v="Giulietta Dortch"/>
        <s v="David Philippe"/>
        <s v="Katrina Edelman"/>
        <s v="Phillina Ober"/>
        <s v="Jas OCarroll"/>
        <s v="Kean Nguyen"/>
        <s v="Liz Willingham"/>
        <s v="Sean Christensen"/>
        <s v="Darrin Sayre"/>
        <s v="Logan Haushalter"/>
        <s v="Astrea Jones"/>
        <s v="Sandra Flanagan"/>
        <s v="Katherine Ducich"/>
        <s v="Aaron Hawkins"/>
        <s v="Becky Castell"/>
        <s v="Vicky Freymann"/>
        <s v="Tracy Hopkins"/>
        <s v="Chloris Kastensmidt"/>
        <s v="Julie Prescott"/>
        <s v="Gary Hansen"/>
        <s v="Erin Ashbrook"/>
        <s v="Maribeth Dona"/>
        <s v="Dorothy Badders"/>
        <s v="Nick Crebassa"/>
        <s v="Xylona Preis"/>
        <s v="Naresj Patel"/>
        <s v="Jason Fortune-"/>
        <s v="Tiffany House"/>
        <s v="Filia McAdams"/>
        <s v="Andrew Roberts"/>
        <s v="Luke Schmidt"/>
        <s v="Dianna Arnett"/>
        <s v="Liz Carlisle"/>
        <s v="Ryan Crowe"/>
        <s v="Ann Blume"/>
        <s v="Roland Fjeld"/>
        <s v="Brosina Hoffman"/>
        <s v="Shahid Hopkins"/>
        <s v="Nathan Gelder"/>
        <s v="Victoria Wilson"/>
        <s v="Sheri Gordon"/>
        <s v="Clay Ludtke"/>
        <s v="Luke Weiss"/>
        <s v="Jamie Frazer"/>
        <s v="Kean Thornton"/>
        <s v="Michael Stewart"/>
        <s v="Marc Harrigan"/>
        <s v="Dean percer"/>
        <s v="Sanjit Chand"/>
        <s v="Michelle Ellison"/>
        <s v="Jeremy Farry"/>
        <s v="Mathew Reese"/>
        <s v="Larry Hughes"/>
        <s v="Mitch Willingham"/>
        <s v="Paul MacIntyre"/>
        <s v="Rick Bensley"/>
        <s v="Michael Granlund"/>
        <s v="Katherine Hughes"/>
        <s v="Chad Sievert"/>
        <s v="Maxwell Schwartz"/>
        <s v="Justin Deggeller"/>
        <s v="Mike Pelletier"/>
        <s v="Harold Dahlen"/>
        <s v="Yoseph Carroll"/>
        <s v="Sung Pak"/>
        <s v="Denise Monton"/>
        <s v="Duane Noonan"/>
        <s v="Maribeth Schnelling"/>
        <s v="Sarah Brown"/>
        <s v="Dorothy Wardle"/>
        <s v="Resi Pölking"/>
        <s v="Saphhira Shifley"/>
        <s v="Julie Kriz"/>
        <s v="Irene Maddox"/>
        <s v="Russell DAscenzo"/>
        <s v="Patrick ODonnell"/>
        <s v="William Brown"/>
        <s v="Thomas Seio"/>
        <s v="George Ashbrook"/>
        <s v="Sam Craven"/>
        <s v="Mary ORourke"/>
        <s v="Odella Nelson"/>
        <s v="Speros Goranitis"/>
        <s v="Brian Thompson"/>
        <s v="Harold Pawlan"/>
        <s v="Marina Lichtenstein"/>
        <s v="John Stevenson"/>
        <s v="Jonathan Doherty"/>
        <s v="Michael Nguyen"/>
        <s v="Andy Reiter"/>
        <s v="Alejandro Ballentine"/>
        <s v="Sean Braxton"/>
        <s v="Suzanne McNair"/>
        <s v="Frank Merwin"/>
        <s v="Adrian Hane"/>
        <s v="Sibella Parks"/>
        <s v="Julia Dunbar"/>
        <s v="Eric Barreto"/>
        <s v="David Wiener"/>
        <s v="Tamara Chand"/>
        <s v="Roy Französisch"/>
        <s v="Pauline Johnson"/>
        <s v="Randy Ferguson"/>
        <s v="Stefanie Holloman"/>
        <s v="Tracy Blumstein"/>
        <s v="Maya Herman"/>
        <s v="Shirley Schmidt"/>
        <s v="Matt Abelman"/>
        <s v="Sara Luxemburg"/>
        <s v="Cari Schnelling"/>
        <s v="Dianna Vittorini"/>
        <s v="Corey Catlett"/>
        <s v="Giulietta Weimer"/>
        <s v="Gary Zandusky"/>
        <s v="Lynn Smith"/>
        <s v="Max Engle"/>
        <s v="Lisa DeCherney"/>
        <s v="Keith Dawkins"/>
        <s v="Pauline Webber"/>
        <s v="Allen Goldenen"/>
        <s v="Brian Moss"/>
        <s v="Nona Balk"/>
        <s v="Maris LaWare"/>
        <s v="Berenike Kampe"/>
        <s v="Brian Stugart"/>
        <s v="Shahid Shariari"/>
        <s v="Joe Elijah"/>
        <s v="Valerie Dominguez"/>
        <s v="Rick Reed"/>
        <s v="Henry Goldwyn"/>
        <s v="Larry Tron"/>
        <s v="Paul Prost"/>
        <s v="Zuschuss Carroll"/>
        <s v="Pamela Stobb"/>
        <s v="Harold Ryan"/>
        <s v="Hunter Lopez"/>
        <s v="Cathy Prescott"/>
        <s v="Candace McMahon"/>
        <s v="Matt Collister"/>
        <s v="Brooke Gillingham"/>
        <s v="Christopher Schild"/>
        <s v="Natalie Fritzler"/>
        <s v="Erin Mull"/>
        <s v="Quincy Jones"/>
        <s v="Anne Pryor"/>
        <s v="Alex Avila"/>
        <s v="Alan Dominguez"/>
        <s v="Greg Tran"/>
        <s v="Christina Anderson"/>
        <s v="Mary Zewe"/>
        <s v="Alan Shonely"/>
        <s v="Scott Cohen"/>
        <s v="Ted Trevino"/>
        <s v="Peter Bühler"/>
        <s v="Ruben Ausman"/>
        <s v="Ken Black"/>
        <s v="Harry Marie"/>
        <s v="Tim Brockman"/>
        <s v="Kimberly Carter"/>
        <s v="Alyssa Crouse"/>
        <s v="Seth Vernon"/>
        <s v="Tamara Dahlen"/>
        <s v="Joni Sundaresam"/>
        <s v="Trudy Glocke"/>
        <s v="Cari Sayre"/>
        <s v="Toby Braunhardt"/>
        <s v="Allen Armold"/>
        <s v="Lycoris Saunders"/>
        <s v="Cassandra Brandow"/>
        <s v="Jeremy Pistek"/>
        <s v="Ken Brennan"/>
        <s v="Shahid Collister"/>
        <s v="Toby Ritter"/>
        <s v="Guy Armstrong"/>
        <s v="Lena Radford"/>
        <s v="Neil Ducich"/>
        <s v="Dianna Wilson"/>
        <s v="Joseph Airdo"/>
        <s v="Michelle Arnett"/>
        <s v="Karen Ferguson"/>
        <s v="Alice McCarthy"/>
        <s v="Frank Olsen"/>
        <s v="Mike Caudle"/>
        <s v="Katherine Nockton"/>
        <s v="Adam Shillingsburg"/>
        <s v="Jessica Myrick"/>
        <s v="David Smith"/>
        <s v="Maurice Satty"/>
        <s v="Mark Hamilton"/>
        <s v="Sue Ann Reed"/>
        <s v="Dorris liebe"/>
        <s v="Khloe Miller"/>
        <s v="Katherine Murray"/>
        <s v="Steven Roelle"/>
        <s v="Carl Weiss"/>
        <s v="MaryBeth Skach"/>
        <s v="Rob Lucas"/>
        <s v="Chuck Magee"/>
        <s v="Lauren Leatherbury"/>
        <s v="Mike Vittorini"/>
        <s v="Emily Phan"/>
        <s v="Tony Sayre"/>
        <s v="Steven Ward"/>
        <s v="Susan Pistek"/>
        <s v="Melanie Seite"/>
        <s v="Steven Cartwright"/>
        <s v="Hilary Holden"/>
        <s v="Nathan Cano"/>
        <s v="Patrick Jones"/>
        <s v="Corey-Lock"/>
        <s v="Chad Cunningham"/>
        <s v="Penelope Sewall"/>
        <s v="Sonia Cooley"/>
        <s v="Guy Phonely"/>
        <s v="Patrick Ryan"/>
        <s v="Lindsay Shagiari"/>
        <s v="Mike Gockenbach"/>
        <s v="Doug Bickford"/>
        <s v="Trudy Brown"/>
        <s v="Bart Pistole"/>
        <s v="Keith Herrera"/>
        <s v="Frank Preis"/>
        <s v="Jack Lebron"/>
        <s v="Shirley Jackson"/>
        <s v="Roy Collins"/>
        <s v="Natalie Webber"/>
        <s v="Katharine Harms"/>
        <s v="Edward Hooks"/>
        <s v="Brad Norvell"/>
        <s v="Carol Triggs"/>
        <s v="Gary Mitchum"/>
        <s v="Raymond Messe"/>
        <s v="Bobby Trafton"/>
        <s v="Deirdre Greer"/>
        <s v="Maureen Gnade"/>
        <s v="Erin Creighton"/>
        <s v="Cynthia Delaney"/>
        <s v="Becky Martin"/>
        <s v="Toby Swindell"/>
        <s v="Erica Hernandez"/>
        <s v="George Bell"/>
        <s v="Tanja Norvell"/>
        <s v="Mark Cousins"/>
        <s v="Sharelle Roach"/>
        <s v="Bradley Drucker"/>
        <s v="Toby Carlisle"/>
        <s v="Cynthia Arntzen"/>
        <s v="Kelly Williams"/>
        <s v="Julie Creighton"/>
        <s v="Ross Baird"/>
        <s v="Barry Franz"/>
        <s v="Charles Crestani"/>
        <s v="Mick Brown"/>
        <s v="Damala Kotsonis"/>
        <s v="Gene McClure"/>
        <s v="Joel Eaton"/>
        <s v="Sarah Foster"/>
        <s v="Harry Greene"/>
        <s v="Troy Staebel"/>
        <s v="Jack Garza"/>
        <s v="Scot Wooten"/>
        <s v="Ivan Gibson"/>
        <s v="Dan Lawera"/>
        <s v="Anna Andreadi"/>
        <s v="Zuschuss Donatelli"/>
        <s v="Ken Lonsdale"/>
        <s v="Denny Joy"/>
        <s v="Heather Kirkland"/>
        <s v="Gary Hwang"/>
        <s v="John Murray"/>
        <s v="Dan Campbell"/>
        <s v="Sean Miller"/>
        <s v="Anne McFarland"/>
        <s v="Mark Packer"/>
        <s v="Kean Takahito"/>
        <s v="Annie Thurman"/>
        <s v="Helen Abelman"/>
        <s v="Ellis Ballard"/>
        <s v="Carlos Daly"/>
        <s v="Aleksandra Gannaway"/>
        <s v="Jim Kriz"/>
        <s v="Beth Fritzler"/>
        <s v="Ross DeVincentis"/>
        <s v="Thea Hudgings"/>
        <s v="Sally Matthias"/>
        <s v="Annie Zypern"/>
        <s v="Mark Van Huff"/>
        <s v="Pete Armstrong"/>
        <s v="Patrick OBrill"/>
        <s v="Phillip Breyer"/>
        <s v="Ruben Dartt"/>
        <s v="Monica Federle"/>
        <s v="Rick Huthwaite"/>
        <s v="Joni Blumstein"/>
        <s v="Pamela Coakley"/>
        <s v="Michelle Huthwaite"/>
        <s v="Sonia Sunley"/>
        <s v="Joe Kamberova"/>
        <s v="Steve Chapman"/>
        <s v="Maria Bertelson"/>
        <s v="Christina VanderZanden"/>
        <s v="Valerie Takahito"/>
        <s v="Nicole Brennan"/>
        <s v="Brian DeCherney"/>
        <s v="Ivan Liston"/>
        <s v="Brian Derr"/>
        <s v="Aaron Bergman"/>
        <s v="David Flashing"/>
        <s v="Tracy Collins"/>
        <s v="Thea Hendricks"/>
        <s v="Herbert Flentye"/>
        <s v="Beth Paige"/>
        <s v="Alan Hwang"/>
        <s v="Craig Carreira"/>
        <s v="Ralph Arnett"/>
        <s v="Tamara Manning"/>
        <s v="Steve Carroll"/>
        <s v="Gary McGarr"/>
        <s v="Rachel Payne"/>
        <s v="Andrew Allen"/>
        <s v="Barry Gonzalez"/>
        <s v="Ashley Jarboe"/>
        <s v="Jennifer Ferguson"/>
        <s v="Erica Smith"/>
        <s v="Joy Smith"/>
        <s v="Michael Chen"/>
        <s v="Frank Atkinson"/>
        <s v="Vivek Gonzalez"/>
        <s v="Brian Dahlen"/>
        <s v="Dean Katz"/>
        <s v="Justin MacKendrick"/>
        <s v="Allen Rosenblatt"/>
        <s v="Helen Andreada"/>
        <s v="Sanjit Engle"/>
        <s v="Robert Marley"/>
        <s v="Andy Gerbode"/>
        <s v="Kelly Andreada"/>
        <s v="Noel Staavos"/>
        <s v="Grant Thornton"/>
        <s v="Liz Pelletier"/>
        <s v="Randy Bradley"/>
        <s v="Adam Hart"/>
        <s v="Anna Häberlin"/>
        <s v="Darrin Martin"/>
        <s v="Michael Kennedy"/>
        <s v="Paul Van Hugh"/>
        <s v="Angele Hood"/>
        <s v="Bart Folk"/>
        <s v="Darren Koutras"/>
        <s v="Kristen Hastings"/>
        <s v="Karen Carlisle"/>
        <s v="Tracy Zic"/>
        <s v="Thomas Brumley"/>
        <s v="Thomas Thornton"/>
        <s v="Hunter Glantz"/>
        <s v="Richard Eichhorn"/>
        <s v="Pierre Wener"/>
        <s v="Rob Dowd"/>
        <s v="Grace Kelly"/>
        <s v="Bruce Geld"/>
        <s v="Matthew Clasen"/>
        <s v="Karen Daniels"/>
        <s v="Ricardo Emerson"/>
        <s v="Barry Französisch"/>
        <s v="Valerie Mitchum"/>
        <s v="David Kendrick"/>
        <s v="Peter Fuller"/>
        <s v="Matthew Grinstein"/>
        <s v="Jamie Kunitz"/>
        <s v="Noah Childs"/>
        <s v="Craig Reiter"/>
        <s v="Dorothy Dickinson"/>
        <s v="Beth Thompson"/>
        <s v="Maria Etezadi"/>
        <s v="Richard Bierner"/>
        <s v="Carol Adams"/>
        <s v="Bill Shonely"/>
        <s v="Eugene Moren"/>
        <s v="Paul Lucas"/>
        <s v="Aimee Bixby"/>
        <s v="Nicole Fjeld"/>
        <s v="Barry Blumstein"/>
        <s v="Fred Hopkins"/>
        <s v="Joseph Holt"/>
        <s v="Ryan Akin"/>
        <s v="Sylvia Foulston"/>
        <s v="Claudia Bergmann"/>
        <s v="Heather Jas"/>
        <s v="Ann Chong"/>
        <s v="Charlotte Melton"/>
        <s v="Philip Fox"/>
        <s v="Max Jones"/>
        <s v="David Bremer"/>
        <s v="Sanjit Jacobs"/>
        <s v="Katrina Willman"/>
        <s v="John Huston"/>
        <s v="Helen Wasserman"/>
        <s v="Edward Nazzal"/>
        <s v="Joel Jenkins"/>
        <s v="Benjamin Venier"/>
        <s v="Shaun Chance"/>
        <s v="Dan Reichenbach"/>
        <s v="Hallie Redmond"/>
        <s v="Lori Olson"/>
        <s v="Tracy Poddar"/>
        <s v="Frank Carlisle"/>
        <s v="Jonathan Howell"/>
        <s v="Andrew Gjertsen"/>
        <s v="Brendan Murry"/>
        <s v="Meg Tillman"/>
        <s v="Chad McGuire"/>
        <s v="Christine Phan"/>
        <s v="Dana Kaydos"/>
        <s v="Guy Thornton"/>
        <s v="Julia West"/>
        <s v="Eugene Barchas"/>
        <s v="Bart Watters"/>
        <s v="Brenda Bowman"/>
        <s v="Juliana Krohn"/>
        <s v="Fred Chung"/>
        <s v="Julia Barnett"/>
        <s v="Kalyca Meade"/>
        <s v="Olvera Toch"/>
        <s v="Craig Carroll"/>
        <s v="Denise Leinenbach"/>
        <s v="Rob Haberlin"/>
        <s v="Craig Yedwab"/>
        <s v="Ritsa Hightower"/>
        <s v="Toby Gnade"/>
        <s v="Dave Kipp"/>
        <s v="Michael Paige"/>
        <s v="Anthony Garverick"/>
        <s v="Lindsay Castell"/>
        <s v="Victoria Brennan"/>
        <s v="Jeremy Ellison"/>
        <s v="Katrina Bavinger"/>
        <s v="John Lucas"/>
        <s v="Daniel Lacy"/>
        <s v="Fred McMath"/>
        <s v="Eleni McCrary"/>
        <s v="Lisa Hazard"/>
        <s v="Arthur Gainer"/>
        <s v="Linda Southworth"/>
        <s v="Brad Eason"/>
        <s v="Alan Barnes"/>
        <s v="Theone Pippenger"/>
        <s v="Steve Nguyen"/>
        <s v="Maria Zettner"/>
        <s v="Neil Knudson"/>
        <s v="Jesus Ocampo"/>
        <s v="Roger Barcio"/>
        <s v="Muhammed MacIntyre"/>
        <s v="Eric Murdock"/>
        <s v="Bill Donatelli"/>
        <s v="Jennifer Jackson"/>
        <s v="Fred Wasserman"/>
        <s v="Jennifer Braxton"/>
        <s v="Jim Epp"/>
        <s v="Philisse Overcash"/>
        <s v="Skye Norling"/>
        <s v="Bryan Spruell"/>
        <s v="Doug Jacobs"/>
        <s v="Cathy Hwang"/>
        <s v="Rick Wilson"/>
        <s v="Alan Haines"/>
        <s v="Kelly Collister"/>
        <s v="Nora Pelletier"/>
        <s v="Doug OConnell"/>
        <s v="Stuart Van"/>
        <s v="Justin Hirsh"/>
        <s v="Elpida Rittenbach"/>
        <s v="Jay Kimmel"/>
        <s v="Christopher Martinez"/>
        <s v="Edward Becker"/>
        <s v="Bruce Degenhardt"/>
        <s v="Cindy Schnelling"/>
        <s v="Cyra Reiten"/>
        <s v="Anthony Witt"/>
        <s v="Denny Blanton"/>
        <s v="Yana Sorensen"/>
        <s v="Roy Phan"/>
        <s v="Henry MacAllister"/>
        <s v="Victor Preis"/>
        <s v="Gene Hale"/>
        <s v="Dave Poirier"/>
        <s v="Jay Fein"/>
        <s v="Meg OConnel"/>
        <s v="Sample Company A"/>
        <s v="John Dryer"/>
        <s v="Stephanie Ulpright"/>
        <s v="Tonja Turnell"/>
        <s v="Paul Stevenson"/>
        <s v="Tom Prescott"/>
        <s v="Muhammed Lee"/>
        <s v="Bobby Odegard"/>
        <s v="Trudy Schmidt"/>
        <s v="Anna Gayman"/>
        <s v="Jill Fjeld"/>
        <s v="Janet Lee"/>
        <s v="Nora Paige"/>
        <s v="Emily Grady"/>
        <s v="Maribeth Yedwab"/>
        <s v="Alex Russell"/>
        <s v="Giulietta Baptist"/>
        <s v="Stewart Carmichael"/>
        <s v="Corinna Mitchell"/>
        <s v="Amy Hunt"/>
        <s v="Darren Budd"/>
        <s v="Evan Minnotte"/>
        <s v="Parhena Norris"/>
        <s v="Justin Ritter"/>
        <s v="Bill Stewart"/>
        <s v="Jill Stevenson"/>
        <s v="Nick Zandusky"/>
        <s v="Arthur Wiediger"/>
        <s v="Robert Dilbeck"/>
        <s v="Sarah Jordon"/>
        <s v="Patrick Bzostek"/>
        <s v="Carlos Meador"/>
        <s v="Fred Harton"/>
        <s v="Sally Hughsby"/>
        <s v="Theresa Swint"/>
        <s v="Adam Bellavance"/>
        <s v="Shaun Weien"/>
        <s v="Lena Cacioppo"/>
        <s v="Chuck Clark"/>
        <s v="Tony Chapman"/>
        <s v="Carlos Soltero"/>
        <s v="Pauline Chand"/>
        <s v="Dionis Lloyd"/>
        <s v="Rose OBrian"/>
        <s v="Liz Thompson"/>
        <s v="Sung Shariari"/>
        <s v="Karen Seio"/>
        <s v="Stuart Calhoun"/>
        <s v="Matt Hagelstein"/>
        <s v="Michelle Tran"/>
        <s v="Dean Braden"/>
        <s v="Becky Pak"/>
        <s v="James Lanier"/>
        <s v="Ralph Kennedy"/>
        <s v="Catherine Glotzbach"/>
        <s v="Sean ODonnell"/>
        <s v="Neoma Murray"/>
        <s v="Tim Taslimi"/>
        <s v="Sandra Glassco"/>
        <s v="Cathy Armstrong"/>
        <s v="Greg Hansen"/>
        <s v="Eudokia Martin"/>
        <s v="Brendan Dodson"/>
        <s v="Amy Cox"/>
        <s v="Brad Thomas"/>
        <s v="Ben Peterman"/>
        <s v="Art Ferguson"/>
        <s v="Carol Darley"/>
        <s v="Chris McAfee"/>
        <s v="Clay Rozendal"/>
        <s v="Sung Chung"/>
        <s v="Liz Preis"/>
        <s v="Alex Grayson"/>
        <s v="Sally Knutson"/>
        <s v="Bill Overfelt"/>
        <s v="Darrin Van Huff"/>
        <s v="Roy Skaria"/>
        <s v="Scot Coram"/>
        <s v="Barry Pond"/>
        <s v="Bobby Elias"/>
        <s v="Craig Leslie"/>
        <s v="Jim Sink"/>
        <s v="Raymond Buch"/>
        <s v="Max Ludwig"/>
        <s v="Larry Blacks"/>
        <s v="Charles McCrossin"/>
        <s v="Joni Wasserman"/>
        <s v="Ted Butterfield"/>
        <s v="Ed Ludwig"/>
        <s v="Christy Brittain"/>
        <s v="Alejandro Savely"/>
        <s v="Maureen Fritzler"/>
        <s v="Justin Ellison"/>
        <s v="Harold Engle"/>
        <s v="Phillip Flathmann"/>
        <s v="Vivian Mathis"/>
        <s v="Jason Gross"/>
        <s v="Todd Boyes"/>
        <s v="Cynthia Voltz"/>
        <s v="Joy Bell-"/>
        <s v="Jim Radford"/>
        <s v="Caroline Jumper"/>
        <s v="Laurel Beltran"/>
        <s v="Bryan Davis"/>
        <s v="Susan Vittorini"/>
        <s v="Troy Blackwell"/>
        <s v="Scott Williamson"/>
        <s v="Bill Eplett"/>
        <s v="Sean Wendt"/>
        <s v="Neola Schneider"/>
        <s v="Don Weiss"/>
        <s v="Susan MacKendrick"/>
        <s v="Tom Ashbrook"/>
        <s v="Jane Waco"/>
        <s v="Anna Chung"/>
        <s v="Christopher Conant"/>
        <s v="Erica Bern"/>
        <s v="Jill Matthias"/>
        <s v="Susan Gilcrest"/>
        <s v="Ken Dana"/>
        <s v="Robert Waldorf"/>
        <s v="Cindy Chapman"/>
        <s v="Nancy Lomonaco"/>
        <s v="Anthony ODonnell"/>
        <s v="Aaron Smayling"/>
        <s v="Adrian Shami"/>
        <s v="Ralph Ritter"/>
        <s v="Peter McVee"/>
        <s v="Claire Gute"/>
        <s v="Lela Donovan"/>
        <s v="Anemone Ratner"/>
        <s v="Jason Klamczynski"/>
        <s v="Carl Jackson"/>
        <s v="Janet Martin"/>
        <s v="Rob Beeghly"/>
        <s v="Michael Dominguez"/>
        <s v="Lindsay Williams"/>
        <s v="Christina DeMoss"/>
        <s v="Pete Takahito"/>
        <s v="Jennifer Halladay"/>
        <s v="Sarah Bern"/>
        <s v="Jenna Caffey"/>
        <s v="Tony Molinari"/>
        <s v="Henia Zydlo"/>
        <s v="Michelle Lonsdale"/>
        <s v="Patricia Hirasaki"/>
        <s v="Mick Hernandez"/>
        <s v="Mitch Gastineau"/>
        <s v="Ricardo Sperren"/>
        <s v="Jocasta Rupert"/>
        <s v="Clay Cheatham"/>
        <s v="Christine Abelman"/>
        <s v="Carl Ludwig"/>
        <s v="Theresa Coyne"/>
        <s v="Mike Kennedy"/>
        <s v="Chuck Sachs"/>
        <s v="Roland Murray"/>
        <s v="Michael Oakman"/>
        <s v="Thais Sissman"/>
      </sharedItems>
    </cacheField>
    <cacheField name="Region" numFmtId="0">
      <sharedItems count="4">
        <s v="East"/>
        <s v="West"/>
        <s v="South"/>
        <s v="Central"/>
      </sharedItems>
    </cacheField>
    <cacheField name="return" numFmtId="0">
      <sharedItems containsBlank="1"/>
    </cacheField>
    <cacheField name="Returned" numFmtId="0">
      <sharedItems count="2">
        <s v="No"/>
        <s v="Yes"/>
      </sharedItems>
    </cacheField>
    <cacheField name="DiscountPercent" numFmtId="9">
      <sharedItems containsSemiMixedTypes="0" containsString="0" containsNumber="1" minValue="0" maxValue="0.8" count="12">
        <n v="0"/>
        <n v="0.2"/>
        <n v="0.3"/>
        <n v="0.8"/>
        <n v="0.7"/>
        <n v="0.15"/>
        <n v="0.4"/>
        <n v="0.6"/>
        <n v="0.5"/>
        <n v="0.1"/>
        <n v="0.32"/>
        <n v="0.45"/>
      </sharedItems>
    </cacheField>
    <cacheField name="OrderDate" numFmtId="14">
      <sharedItems containsSemiMixedTypes="0" containsNonDate="0" containsDate="1" containsString="0" minDate="2016-01-03T00:00:00" maxDate="2019-12-31T00:00:00"/>
    </cacheField>
    <cacheField name="Day" numFmtId="0">
      <sharedItems/>
    </cacheField>
    <cacheField name="Month" numFmtId="0">
      <sharedItems count="12">
        <s v="Sep"/>
        <s v="Jul"/>
        <s v="Mar"/>
        <s v="Feb"/>
        <s v="Apr"/>
        <s v="May"/>
        <s v="Dec"/>
        <s v="Nov"/>
        <s v="Oct"/>
        <s v="Jun"/>
        <s v="Aug"/>
        <s v="Jan"/>
      </sharedItems>
    </cacheField>
    <cacheField name="OrderID" numFmtId="0">
      <sharedItems/>
    </cacheField>
    <cacheField name="ProductId" numFmtId="0">
      <sharedItems containsSemiMixedTypes="0" containsString="0" containsNumber="1" containsInteger="1" minValue="2" maxValue="1850"/>
    </cacheField>
    <cacheField name="ProductName" numFmtId="0">
      <sharedItems/>
    </cacheField>
    <cacheField name="Sales Person" numFmtId="0">
      <sharedItems/>
    </cacheField>
    <cacheField name="PostalCode" numFmtId="0">
      <sharedItems containsString="0" containsBlank="1" containsNumber="1" containsInteger="1" minValue="1040" maxValue="99301"/>
    </cacheField>
    <cacheField name="Profit" numFmtId="0">
      <sharedItems containsSemiMixedTypes="0" containsString="0" containsNumber="1" containsInteger="1" minValue="-6600" maxValue="8400"/>
    </cacheField>
    <cacheField name="Quantity" numFmtId="0">
      <sharedItems containsSemiMixedTypes="0" containsString="0" containsNumber="1" containsInteger="1" minValue="1" maxValue="14"/>
    </cacheField>
    <cacheField name="Sales" numFmtId="0">
      <sharedItems containsSemiMixedTypes="0" containsString="0" containsNumber="1" containsInteger="1" minValue="0" maxValue="22638"/>
    </cacheField>
    <cacheField name="Quarters" numFmtId="0" databaseField="0">
      <fieldGroup base="2">
        <rangePr groupBy="quarters" startDate="2016-01-07T00:00:00" endDate="2020-01-06T00:00:00"/>
        <groupItems count="6">
          <s v="&lt;07-01-2016"/>
          <s v="Qtr1"/>
          <s v="Qtr2"/>
          <s v="Qtr3"/>
          <s v="Qtr4"/>
          <s v="&gt;06-01-2020"/>
        </groupItems>
      </fieldGroup>
    </cacheField>
    <cacheField name="Years" numFmtId="0" databaseField="0">
      <fieldGroup base="2">
        <rangePr groupBy="years" startDate="2016-01-07T00:00:00" endDate="2020-01-06T00:00:00"/>
        <groupItems count="7">
          <s v="&lt;07-01-2016"/>
          <s v="2016"/>
          <s v="2017"/>
          <s v="2018"/>
          <s v="2019"/>
          <s v="2020"/>
          <s v="&gt;06-01-2020"/>
        </groupItems>
      </fieldGroup>
    </cacheField>
  </cacheFields>
  <extLst>
    <ext xmlns:x14="http://schemas.microsoft.com/office/spreadsheetml/2009/9/main" uri="{725AE2AE-9491-48be-B2B4-4EB974FC3084}">
      <x14:pivotCacheDefinition pivotCacheId="2429379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n v="6"/>
    <x v="0"/>
    <x v="0"/>
    <x v="0"/>
    <x v="0"/>
    <n v="6"/>
    <x v="0"/>
    <x v="0"/>
    <x v="0"/>
    <x v="0"/>
    <x v="0"/>
    <s v="United States"/>
    <x v="0"/>
    <x v="0"/>
    <m/>
    <x v="0"/>
    <x v="0"/>
    <d v="2016-09-07T00:00:00"/>
    <s v="Sat"/>
    <x v="0"/>
    <s v="CA-2016-100006"/>
    <n v="161"/>
    <s v="AT&amp;T EL51110 DECT"/>
    <s v="Chuck Magee"/>
    <n v="10024"/>
    <n v="110"/>
    <n v="3"/>
    <n v="378"/>
  </r>
  <r>
    <n v="4"/>
    <x v="1"/>
    <x v="1"/>
    <x v="0"/>
    <x v="0"/>
    <n v="6"/>
    <x v="1"/>
    <x v="1"/>
    <x v="1"/>
    <x v="1"/>
    <x v="1"/>
    <s v="United States"/>
    <x v="1"/>
    <x v="1"/>
    <m/>
    <x v="0"/>
    <x v="1"/>
    <d v="2016-07-08T00:00:00"/>
    <s v="Sun"/>
    <x v="1"/>
    <s v="CA-2016-100090"/>
    <n v="819"/>
    <s v="Hon 2111 Invitation Series Corner Table"/>
    <s v="Anna Andreadi"/>
    <n v="94122"/>
    <n v="-88"/>
    <n v="3"/>
    <n v="502"/>
  </r>
  <r>
    <n v="4"/>
    <x v="1"/>
    <x v="1"/>
    <x v="0"/>
    <x v="0"/>
    <n v="6"/>
    <x v="1"/>
    <x v="2"/>
    <x v="2"/>
    <x v="1"/>
    <x v="1"/>
    <s v="United States"/>
    <x v="1"/>
    <x v="1"/>
    <m/>
    <x v="0"/>
    <x v="1"/>
    <d v="2016-07-08T00:00:00"/>
    <s v="Sun"/>
    <x v="1"/>
    <s v="CA-2016-100090"/>
    <n v="1647"/>
    <s v="Wilson Jones Ledger-Size, Piano-Hinge Binder, 2, Blue"/>
    <s v="Anna Andreadi"/>
    <n v="94122"/>
    <n v="69"/>
    <n v="6"/>
    <n v="197"/>
  </r>
  <r>
    <n v="4"/>
    <x v="1"/>
    <x v="2"/>
    <x v="0"/>
    <x v="0"/>
    <n v="6"/>
    <x v="2"/>
    <x v="3"/>
    <x v="2"/>
    <x v="2"/>
    <x v="2"/>
    <s v="United States"/>
    <x v="2"/>
    <x v="2"/>
    <m/>
    <x v="0"/>
    <x v="1"/>
    <d v="2016-03-14T00:00:00"/>
    <s v="Sat"/>
    <x v="2"/>
    <s v="CA-2016-100293"/>
    <n v="1677"/>
    <s v="Xerox 1887"/>
    <s v="Cassandra Brandow"/>
    <n v="32216"/>
    <n v="32"/>
    <n v="6"/>
    <n v="91"/>
  </r>
  <r>
    <n v="6"/>
    <x v="0"/>
    <x v="3"/>
    <x v="0"/>
    <x v="0"/>
    <n v="6"/>
    <x v="0"/>
    <x v="2"/>
    <x v="2"/>
    <x v="0"/>
    <x v="0"/>
    <s v="United States"/>
    <x v="3"/>
    <x v="0"/>
    <m/>
    <x v="0"/>
    <x v="1"/>
    <d v="2016-01-28T00:00:00"/>
    <s v="Sat"/>
    <x v="3"/>
    <s v="CA-2016-100328"/>
    <n v="1312"/>
    <s v="Pressboard Covers with Storage Hooks, 9 1/2 x 11, Light Blue"/>
    <s v="Chuck Magee"/>
    <n v="10024"/>
    <n v="1"/>
    <n v="1"/>
    <n v="4"/>
  </r>
  <r>
    <n v="7"/>
    <x v="2"/>
    <x v="4"/>
    <x v="0"/>
    <x v="0"/>
    <n v="6"/>
    <x v="1"/>
    <x v="4"/>
    <x v="2"/>
    <x v="3"/>
    <x v="3"/>
    <s v="United States"/>
    <x v="4"/>
    <x v="1"/>
    <m/>
    <x v="0"/>
    <x v="1"/>
    <d v="2016-04-08T00:00:00"/>
    <s v="Sun"/>
    <x v="4"/>
    <s v="CA-2016-100363"/>
    <n v="326"/>
    <s v="Binder Clips by OIC"/>
    <s v="Anna Andreadi"/>
    <n v="85301"/>
    <n v="1"/>
    <n v="2"/>
    <n v="2"/>
  </r>
  <r>
    <n v="7"/>
    <x v="2"/>
    <x v="4"/>
    <x v="0"/>
    <x v="0"/>
    <n v="6"/>
    <x v="1"/>
    <x v="3"/>
    <x v="2"/>
    <x v="3"/>
    <x v="3"/>
    <s v="United States"/>
    <x v="4"/>
    <x v="1"/>
    <m/>
    <x v="0"/>
    <x v="1"/>
    <d v="2016-04-08T00:00:00"/>
    <s v="Sun"/>
    <x v="4"/>
    <s v="CA-2016-100363"/>
    <n v="1568"/>
    <s v="Things To Do Today Spiral Book"/>
    <s v="Anna Andreadi"/>
    <n v="85301"/>
    <n v="7"/>
    <n v="3"/>
    <n v="19"/>
  </r>
  <r>
    <n v="4"/>
    <x v="1"/>
    <x v="5"/>
    <x v="0"/>
    <x v="0"/>
    <n v="6"/>
    <x v="0"/>
    <x v="3"/>
    <x v="2"/>
    <x v="0"/>
    <x v="0"/>
    <s v="United States"/>
    <x v="5"/>
    <x v="0"/>
    <m/>
    <x v="0"/>
    <x v="0"/>
    <d v="2016-05-25T00:00:00"/>
    <s v="Wed"/>
    <x v="5"/>
    <s v="CA-2016-100391"/>
    <n v="1523"/>
    <s v="Strathmore Photo Frame Cards"/>
    <s v="Chuck Magee"/>
    <n v="10035"/>
    <n v="7"/>
    <n v="2"/>
    <n v="15"/>
  </r>
  <r>
    <n v="4"/>
    <x v="1"/>
    <x v="6"/>
    <x v="0"/>
    <x v="0"/>
    <n v="6"/>
    <x v="0"/>
    <x v="5"/>
    <x v="1"/>
    <x v="4"/>
    <x v="4"/>
    <s v="United States"/>
    <x v="6"/>
    <x v="3"/>
    <m/>
    <x v="0"/>
    <x v="2"/>
    <d v="2016-04-18T00:00:00"/>
    <s v="Wed"/>
    <x v="4"/>
    <s v="CA-2016-100678"/>
    <n v="529"/>
    <s v="DMI Arturo Collection Mission-style Design Wood Chair"/>
    <s v="Kelly Williams"/>
    <n v="77095"/>
    <n v="-18"/>
    <n v="3"/>
    <n v="317"/>
  </r>
  <r>
    <n v="4"/>
    <x v="1"/>
    <x v="6"/>
    <x v="0"/>
    <x v="0"/>
    <n v="6"/>
    <x v="0"/>
    <x v="6"/>
    <x v="2"/>
    <x v="4"/>
    <x v="4"/>
    <s v="United States"/>
    <x v="6"/>
    <x v="3"/>
    <m/>
    <x v="0"/>
    <x v="1"/>
    <d v="2016-04-18T00:00:00"/>
    <s v="Wed"/>
    <x v="4"/>
    <s v="CA-2016-100678"/>
    <n v="1306"/>
    <s v="Prang Dustless Chalk Sticks"/>
    <s v="Kelly Williams"/>
    <n v="77095"/>
    <n v="1"/>
    <n v="2"/>
    <n v="3"/>
  </r>
  <r>
    <n v="4"/>
    <x v="1"/>
    <x v="6"/>
    <x v="0"/>
    <x v="0"/>
    <n v="6"/>
    <x v="0"/>
    <x v="7"/>
    <x v="2"/>
    <x v="4"/>
    <x v="4"/>
    <s v="United States"/>
    <x v="6"/>
    <x v="3"/>
    <m/>
    <x v="0"/>
    <x v="1"/>
    <d v="2016-04-18T00:00:00"/>
    <s v="Wed"/>
    <x v="4"/>
    <s v="CA-2016-100678"/>
    <n v="396"/>
    <s v="Cameo Buff Policy Envelopes"/>
    <s v="Kelly Williams"/>
    <n v="77095"/>
    <n v="50"/>
    <n v="3"/>
    <n v="149"/>
  </r>
  <r>
    <n v="4"/>
    <x v="1"/>
    <x v="6"/>
    <x v="0"/>
    <x v="0"/>
    <n v="6"/>
    <x v="0"/>
    <x v="8"/>
    <x v="0"/>
    <x v="4"/>
    <x v="4"/>
    <s v="United States"/>
    <x v="6"/>
    <x v="3"/>
    <m/>
    <x v="0"/>
    <x v="1"/>
    <d v="2016-04-18T00:00:00"/>
    <s v="Wed"/>
    <x v="4"/>
    <s v="CA-2016-100678"/>
    <n v="956"/>
    <s v="Kensington Expert Mouse Optical USB Trackball for PC or Mac"/>
    <s v="Kelly Williams"/>
    <n v="77095"/>
    <n v="28"/>
    <n v="3"/>
    <n v="228"/>
  </r>
  <r>
    <n v="2"/>
    <x v="1"/>
    <x v="7"/>
    <x v="0"/>
    <x v="1"/>
    <n v="3"/>
    <x v="0"/>
    <x v="9"/>
    <x v="1"/>
    <x v="5"/>
    <x v="5"/>
    <s v="United States"/>
    <x v="7"/>
    <x v="2"/>
    <m/>
    <x v="0"/>
    <x v="0"/>
    <d v="2016-12-16T00:00:00"/>
    <s v="Mon"/>
    <x v="6"/>
    <s v="CA-2016-100706"/>
    <n v="1595"/>
    <s v="Ultra Door Push Plate"/>
    <s v="Cassandra Brandow"/>
    <n v="22153"/>
    <n v="10"/>
    <n v="6"/>
    <n v="29"/>
  </r>
  <r>
    <n v="2"/>
    <x v="1"/>
    <x v="7"/>
    <x v="0"/>
    <x v="1"/>
    <n v="3"/>
    <x v="0"/>
    <x v="8"/>
    <x v="0"/>
    <x v="5"/>
    <x v="5"/>
    <s v="United States"/>
    <x v="7"/>
    <x v="2"/>
    <m/>
    <x v="0"/>
    <x v="0"/>
    <d v="2016-12-16T00:00:00"/>
    <s v="Mon"/>
    <x v="6"/>
    <s v="CA-2016-100706"/>
    <n v="421"/>
    <s v="Case Logic 2.4GHz Wireless Keyboard"/>
    <s v="Cassandra Brandow"/>
    <n v="22153"/>
    <n v="8"/>
    <n v="2"/>
    <n v="100"/>
  </r>
  <r>
    <n v="5"/>
    <x v="1"/>
    <x v="8"/>
    <x v="0"/>
    <x v="0"/>
    <n v="6"/>
    <x v="1"/>
    <x v="10"/>
    <x v="2"/>
    <x v="6"/>
    <x v="6"/>
    <s v="United States"/>
    <x v="8"/>
    <x v="3"/>
    <s v="Yes"/>
    <x v="1"/>
    <x v="0"/>
    <d v="2016-11-24T00:00:00"/>
    <s v="Tue"/>
    <x v="7"/>
    <s v="CA-2016-100762"/>
    <n v="532"/>
    <s v="Dot Matrix Printer Tape Reel Labels, White, 5000/Box"/>
    <s v="Kelly Williams"/>
    <n v="49201"/>
    <n v="96"/>
    <n v="2"/>
    <n v="197"/>
  </r>
  <r>
    <n v="5"/>
    <x v="1"/>
    <x v="8"/>
    <x v="0"/>
    <x v="0"/>
    <n v="6"/>
    <x v="1"/>
    <x v="3"/>
    <x v="2"/>
    <x v="6"/>
    <x v="6"/>
    <s v="United States"/>
    <x v="8"/>
    <x v="3"/>
    <s v="Yes"/>
    <x v="1"/>
    <x v="0"/>
    <d v="2016-11-24T00:00:00"/>
    <s v="Tue"/>
    <x v="7"/>
    <s v="CA-2016-100762"/>
    <n v="97"/>
    <s v="Adams Telephone Message Book w/Frequently-Called Numbers Space, 400 Messages per Book"/>
    <s v="Kelly Williams"/>
    <n v="49201"/>
    <n v="8"/>
    <n v="2"/>
    <n v="16"/>
  </r>
  <r>
    <n v="5"/>
    <x v="1"/>
    <x v="8"/>
    <x v="0"/>
    <x v="0"/>
    <n v="6"/>
    <x v="1"/>
    <x v="3"/>
    <x v="2"/>
    <x v="6"/>
    <x v="6"/>
    <s v="United States"/>
    <x v="8"/>
    <x v="3"/>
    <s v="Yes"/>
    <x v="1"/>
    <x v="0"/>
    <d v="2016-11-24T00:00:00"/>
    <s v="Tue"/>
    <x v="7"/>
    <s v="CA-2016-100762"/>
    <n v="1675"/>
    <s v="Xerox 1885"/>
    <s v="Kelly Williams"/>
    <n v="49201"/>
    <n v="69"/>
    <n v="3"/>
    <n v="144"/>
  </r>
  <r>
    <n v="5"/>
    <x v="1"/>
    <x v="8"/>
    <x v="0"/>
    <x v="0"/>
    <n v="6"/>
    <x v="1"/>
    <x v="6"/>
    <x v="2"/>
    <x v="6"/>
    <x v="6"/>
    <s v="United States"/>
    <x v="8"/>
    <x v="3"/>
    <s v="Yes"/>
    <x v="1"/>
    <x v="0"/>
    <d v="2016-11-24T00:00:00"/>
    <s v="Tue"/>
    <x v="7"/>
    <s v="CA-2016-100762"/>
    <n v="889"/>
    <s v="Hunt PowerHouse Electric Pencil Sharpener, Blue"/>
    <s v="Kelly Williams"/>
    <n v="49201"/>
    <n v="46"/>
    <n v="4"/>
    <n v="152"/>
  </r>
  <r>
    <n v="4"/>
    <x v="2"/>
    <x v="9"/>
    <x v="0"/>
    <x v="1"/>
    <n v="3"/>
    <x v="0"/>
    <x v="10"/>
    <x v="2"/>
    <x v="7"/>
    <x v="1"/>
    <s v="United States"/>
    <x v="9"/>
    <x v="1"/>
    <m/>
    <x v="0"/>
    <x v="0"/>
    <d v="2016-03-26T00:00:00"/>
    <s v="Thu"/>
    <x v="2"/>
    <s v="CA-2016-100860"/>
    <n v="1462"/>
    <s v="Smead Alpha-Z Color-Coded Name Labels First Letter Starter Set"/>
    <s v="Anna Andreadi"/>
    <n v="91767"/>
    <n v="9"/>
    <n v="5"/>
    <n v="19"/>
  </r>
  <r>
    <n v="5"/>
    <x v="1"/>
    <x v="10"/>
    <x v="0"/>
    <x v="0"/>
    <n v="6"/>
    <x v="2"/>
    <x v="0"/>
    <x v="0"/>
    <x v="8"/>
    <x v="1"/>
    <s v="United States"/>
    <x v="10"/>
    <x v="1"/>
    <s v="Yes"/>
    <x v="1"/>
    <x v="1"/>
    <d v="2016-10-19T00:00:00"/>
    <s v="Thu"/>
    <x v="8"/>
    <s v="CA-2016-100867"/>
    <n v="1335"/>
    <s v="RCA Visys Integrated PBX 8-Line Router"/>
    <s v="Anna Andreadi"/>
    <n v="90712"/>
    <n v="20"/>
    <n v="6"/>
    <n v="322"/>
  </r>
  <r>
    <n v="4"/>
    <x v="1"/>
    <x v="11"/>
    <x v="0"/>
    <x v="0"/>
    <n v="6"/>
    <x v="2"/>
    <x v="0"/>
    <x v="0"/>
    <x v="9"/>
    <x v="7"/>
    <s v="United States"/>
    <x v="11"/>
    <x v="1"/>
    <m/>
    <x v="0"/>
    <x v="1"/>
    <d v="2016-03-28T00:00:00"/>
    <s v="Sat"/>
    <x v="4"/>
    <s v="CA-2016-100881"/>
    <n v="163"/>
    <s v="AT&amp;T TR1909W"/>
    <s v="Anna Andreadi"/>
    <n v="87105"/>
    <n v="23"/>
    <n v="3"/>
    <n v="302"/>
  </r>
  <r>
    <n v="4"/>
    <x v="1"/>
    <x v="12"/>
    <x v="0"/>
    <x v="0"/>
    <n v="6"/>
    <x v="0"/>
    <x v="6"/>
    <x v="2"/>
    <x v="10"/>
    <x v="8"/>
    <s v="United States"/>
    <x v="12"/>
    <x v="2"/>
    <m/>
    <x v="0"/>
    <x v="0"/>
    <d v="2016-06-02T00:00:00"/>
    <s v="Mon"/>
    <x v="9"/>
    <s v="CA-2016-100895"/>
    <n v="1414"/>
    <s v="Sanford Colorific Scented Colored Pencils, 12/Pack"/>
    <s v="Cassandra Brandow"/>
    <n v="30076"/>
    <n v="3"/>
    <n v="2"/>
    <n v="9"/>
  </r>
  <r>
    <n v="4"/>
    <x v="1"/>
    <x v="12"/>
    <x v="0"/>
    <x v="0"/>
    <n v="6"/>
    <x v="0"/>
    <x v="11"/>
    <x v="2"/>
    <x v="10"/>
    <x v="8"/>
    <s v="United States"/>
    <x v="12"/>
    <x v="2"/>
    <m/>
    <x v="0"/>
    <x v="0"/>
    <d v="2016-06-02T00:00:00"/>
    <s v="Mon"/>
    <x v="9"/>
    <s v="CA-2016-100895"/>
    <n v="866"/>
    <s v="Hot File 7-Pocket, Floor Stand"/>
    <s v="Cassandra Brandow"/>
    <n v="30076"/>
    <n v="107"/>
    <n v="2"/>
    <n v="357"/>
  </r>
  <r>
    <n v="4"/>
    <x v="1"/>
    <x v="12"/>
    <x v="0"/>
    <x v="0"/>
    <n v="6"/>
    <x v="0"/>
    <x v="0"/>
    <x v="0"/>
    <x v="10"/>
    <x v="8"/>
    <s v="United States"/>
    <x v="12"/>
    <x v="2"/>
    <m/>
    <x v="0"/>
    <x v="0"/>
    <d v="2016-06-02T00:00:00"/>
    <s v="Mon"/>
    <x v="9"/>
    <s v="CA-2016-100895"/>
    <n v="1103"/>
    <s v="Mophie Juice Pack Helium for iPhone"/>
    <s v="Cassandra Brandow"/>
    <n v="30076"/>
    <n v="67"/>
    <n v="3"/>
    <n v="240"/>
  </r>
  <r>
    <n v="5"/>
    <x v="1"/>
    <x v="13"/>
    <x v="0"/>
    <x v="0"/>
    <n v="6"/>
    <x v="1"/>
    <x v="1"/>
    <x v="1"/>
    <x v="11"/>
    <x v="5"/>
    <s v="United States"/>
    <x v="13"/>
    <x v="2"/>
    <m/>
    <x v="0"/>
    <x v="0"/>
    <d v="2016-10-21T00:00:00"/>
    <s v="Sat"/>
    <x v="8"/>
    <s v="CA-2016-100916"/>
    <n v="820"/>
    <s v="Hon 2111 Invitation Series Straight Table"/>
    <s v="Cassandra Brandow"/>
    <n v="23602"/>
    <n v="112"/>
    <n v="4"/>
    <n v="591"/>
  </r>
  <r>
    <n v="5"/>
    <x v="1"/>
    <x v="13"/>
    <x v="0"/>
    <x v="0"/>
    <n v="6"/>
    <x v="1"/>
    <x v="6"/>
    <x v="2"/>
    <x v="11"/>
    <x v="5"/>
    <s v="United States"/>
    <x v="13"/>
    <x v="2"/>
    <m/>
    <x v="0"/>
    <x v="0"/>
    <d v="2016-10-21T00:00:00"/>
    <s v="Sat"/>
    <x v="8"/>
    <s v="CA-2016-100916"/>
    <n v="1417"/>
    <s v="SANFORD Liquid Accent Tank-Style Highlighters"/>
    <s v="Cassandra Brandow"/>
    <n v="23602"/>
    <n v="1"/>
    <n v="1"/>
    <n v="3"/>
  </r>
  <r>
    <n v="5"/>
    <x v="1"/>
    <x v="13"/>
    <x v="0"/>
    <x v="0"/>
    <n v="6"/>
    <x v="1"/>
    <x v="11"/>
    <x v="2"/>
    <x v="11"/>
    <x v="5"/>
    <s v="United States"/>
    <x v="13"/>
    <x v="2"/>
    <m/>
    <x v="0"/>
    <x v="0"/>
    <d v="2016-10-21T00:00:00"/>
    <s v="Sat"/>
    <x v="8"/>
    <s v="CA-2016-100916"/>
    <n v="557"/>
    <s v="Eldon Base for stackable storage shelf, platinum"/>
    <s v="Cassandra Brandow"/>
    <n v="23602"/>
    <n v="10"/>
    <n v="5"/>
    <n v="195"/>
  </r>
  <r>
    <n v="5"/>
    <x v="2"/>
    <x v="14"/>
    <x v="0"/>
    <x v="1"/>
    <n v="3"/>
    <x v="2"/>
    <x v="3"/>
    <x v="2"/>
    <x v="12"/>
    <x v="9"/>
    <s v="United States"/>
    <x v="14"/>
    <x v="1"/>
    <m/>
    <x v="0"/>
    <x v="0"/>
    <d v="2016-11-19T00:00:00"/>
    <s v="Thu"/>
    <x v="7"/>
    <s v="CA-2016-100972"/>
    <n v="1678"/>
    <s v="Xerox 1888"/>
    <s v="Anna Andreadi"/>
    <n v="84106"/>
    <n v="80"/>
    <n v="3"/>
    <n v="166"/>
  </r>
  <r>
    <n v="2"/>
    <x v="2"/>
    <x v="15"/>
    <x v="0"/>
    <x v="2"/>
    <n v="1"/>
    <x v="0"/>
    <x v="12"/>
    <x v="2"/>
    <x v="13"/>
    <x v="10"/>
    <s v="United States"/>
    <x v="15"/>
    <x v="3"/>
    <m/>
    <x v="0"/>
    <x v="3"/>
    <d v="2016-12-02T00:00:00"/>
    <s v="Mon"/>
    <x v="6"/>
    <s v="CA-2016-101147"/>
    <n v="1502"/>
    <s v="Staple holder"/>
    <s v="Kelly Williams"/>
    <n v="60623"/>
    <n v="-6"/>
    <n v="1"/>
    <n v="2"/>
  </r>
  <r>
    <n v="5"/>
    <x v="1"/>
    <x v="16"/>
    <x v="0"/>
    <x v="0"/>
    <n v="6"/>
    <x v="1"/>
    <x v="11"/>
    <x v="2"/>
    <x v="14"/>
    <x v="3"/>
    <s v="United States"/>
    <x v="16"/>
    <x v="1"/>
    <m/>
    <x v="0"/>
    <x v="1"/>
    <d v="2016-12-09T00:00:00"/>
    <s v="Mon"/>
    <x v="6"/>
    <s v="CA-2016-101175"/>
    <n v="53"/>
    <s v="Acco Perma 3000 Stacking Storage Drawers"/>
    <s v="Anna Andreadi"/>
    <n v="85204"/>
    <n v="-1"/>
    <n v="6"/>
    <n v="101"/>
  </r>
  <r>
    <n v="3"/>
    <x v="0"/>
    <x v="17"/>
    <x v="0"/>
    <x v="1"/>
    <n v="3"/>
    <x v="0"/>
    <x v="3"/>
    <x v="2"/>
    <x v="5"/>
    <x v="5"/>
    <s v="United States"/>
    <x v="17"/>
    <x v="2"/>
    <m/>
    <x v="0"/>
    <x v="0"/>
    <d v="2016-08-27T00:00:00"/>
    <s v="Fri"/>
    <x v="10"/>
    <s v="CA-2016-101266"/>
    <n v="1689"/>
    <s v="Xerox 1898"/>
    <s v="Cassandra Brandow"/>
    <n v="22153"/>
    <n v="6"/>
    <n v="2"/>
    <n v="13"/>
  </r>
  <r>
    <n v="4"/>
    <x v="1"/>
    <x v="18"/>
    <x v="0"/>
    <x v="0"/>
    <n v="6"/>
    <x v="2"/>
    <x v="2"/>
    <x v="2"/>
    <x v="0"/>
    <x v="0"/>
    <s v="United States"/>
    <x v="18"/>
    <x v="0"/>
    <m/>
    <x v="0"/>
    <x v="1"/>
    <d v="2016-12-22T00:00:00"/>
    <s v="Sun"/>
    <x v="6"/>
    <s v="CA-2016-101364"/>
    <n v="999"/>
    <s v="Lock-Up Easel Spel-Binder"/>
    <s v="Chuck Magee"/>
    <n v="10011"/>
    <n v="100"/>
    <n v="13"/>
    <n v="297"/>
  </r>
  <r>
    <n v="6"/>
    <x v="0"/>
    <x v="19"/>
    <x v="0"/>
    <x v="0"/>
    <n v="6"/>
    <x v="2"/>
    <x v="11"/>
    <x v="2"/>
    <x v="15"/>
    <x v="11"/>
    <s v="United States"/>
    <x v="19"/>
    <x v="1"/>
    <m/>
    <x v="0"/>
    <x v="0"/>
    <d v="2016-12-07T00:00:00"/>
    <s v="Sat"/>
    <x v="6"/>
    <s v="CA-2016-101392"/>
    <n v="112"/>
    <s v="Advantus Rolling Drawer Organizers"/>
    <s v="Anna Andreadi"/>
    <n v="98103"/>
    <n v="70"/>
    <n v="7"/>
    <n v="269"/>
  </r>
  <r>
    <n v="4"/>
    <x v="1"/>
    <x v="20"/>
    <x v="0"/>
    <x v="0"/>
    <n v="6"/>
    <x v="1"/>
    <x v="6"/>
    <x v="2"/>
    <x v="16"/>
    <x v="12"/>
    <s v="United States"/>
    <x v="20"/>
    <x v="0"/>
    <m/>
    <x v="0"/>
    <x v="1"/>
    <d v="2016-12-26T00:00:00"/>
    <s v="Thu"/>
    <x v="6"/>
    <s v="CA-2016-101427"/>
    <n v="590"/>
    <s v="Eldon Spacemaker Box, Quick-Snap Lid, Clear"/>
    <s v="Chuck Magee"/>
    <n v="19140"/>
    <n v="1"/>
    <n v="3"/>
    <n v="8"/>
  </r>
  <r>
    <n v="5"/>
    <x v="1"/>
    <x v="21"/>
    <x v="0"/>
    <x v="0"/>
    <n v="6"/>
    <x v="0"/>
    <x v="9"/>
    <x v="1"/>
    <x v="17"/>
    <x v="1"/>
    <s v="United States"/>
    <x v="21"/>
    <x v="1"/>
    <m/>
    <x v="0"/>
    <x v="0"/>
    <d v="2016-04-20T00:00:00"/>
    <s v="Fri"/>
    <x v="4"/>
    <s v="CA-2016-101462"/>
    <n v="727"/>
    <s v="GE 4 Foot Flourescent Tube, 40 Watt"/>
    <s v="Anna Andreadi"/>
    <n v="90045"/>
    <n v="28"/>
    <n v="4"/>
    <n v="60"/>
  </r>
  <r>
    <n v="1"/>
    <x v="0"/>
    <x v="0"/>
    <x v="0"/>
    <x v="2"/>
    <n v="1"/>
    <x v="2"/>
    <x v="13"/>
    <x v="0"/>
    <x v="18"/>
    <x v="0"/>
    <s v="United States"/>
    <x v="22"/>
    <x v="0"/>
    <m/>
    <x v="0"/>
    <x v="0"/>
    <d v="2016-09-12T00:00:00"/>
    <s v="Thu"/>
    <x v="0"/>
    <s v="CA-2016-101476"/>
    <n v="605"/>
    <s v="Epson WorkForce WF-2530 All-in-One Printer, Copier Scanner"/>
    <s v="Chuck Magee"/>
    <n v="10801"/>
    <n v="30"/>
    <n v="1"/>
    <n v="70"/>
  </r>
  <r>
    <n v="3"/>
    <x v="0"/>
    <x v="22"/>
    <x v="0"/>
    <x v="1"/>
    <n v="3"/>
    <x v="1"/>
    <x v="9"/>
    <x v="1"/>
    <x v="19"/>
    <x v="13"/>
    <s v="United States"/>
    <x v="23"/>
    <x v="2"/>
    <m/>
    <x v="0"/>
    <x v="0"/>
    <d v="2016-11-28T00:00:00"/>
    <s v="Sat"/>
    <x v="6"/>
    <s v="CA-2016-101560"/>
    <n v="559"/>
    <s v="Eldon Cleatmat Plus Chair Mats for High Pile Carpets"/>
    <s v="Cassandra Brandow"/>
    <n v="29203"/>
    <n v="44"/>
    <n v="5"/>
    <n v="398"/>
  </r>
  <r>
    <n v="3"/>
    <x v="0"/>
    <x v="22"/>
    <x v="0"/>
    <x v="1"/>
    <n v="3"/>
    <x v="1"/>
    <x v="2"/>
    <x v="2"/>
    <x v="19"/>
    <x v="13"/>
    <s v="United States"/>
    <x v="23"/>
    <x v="2"/>
    <m/>
    <x v="0"/>
    <x v="0"/>
    <d v="2016-11-28T00:00:00"/>
    <s v="Sat"/>
    <x v="6"/>
    <s v="CA-2016-101560"/>
    <n v="714"/>
    <s v="GBC Twin Loop Wire Binding Elements, 9/16 Spine, Black"/>
    <s v="Cassandra Brandow"/>
    <n v="29203"/>
    <n v="22"/>
    <n v="3"/>
    <n v="46"/>
  </r>
  <r>
    <n v="3"/>
    <x v="0"/>
    <x v="22"/>
    <x v="0"/>
    <x v="1"/>
    <n v="3"/>
    <x v="1"/>
    <x v="6"/>
    <x v="2"/>
    <x v="19"/>
    <x v="13"/>
    <s v="United States"/>
    <x v="23"/>
    <x v="2"/>
    <m/>
    <x v="0"/>
    <x v="0"/>
    <d v="2016-11-28T00:00:00"/>
    <s v="Sat"/>
    <x v="6"/>
    <s v="CA-2016-101560"/>
    <n v="475"/>
    <s v="Crayola Colored Pencils"/>
    <s v="Cassandra Brandow"/>
    <n v="29203"/>
    <n v="4"/>
    <n v="4"/>
    <n v="13"/>
  </r>
  <r>
    <n v="3"/>
    <x v="0"/>
    <x v="22"/>
    <x v="0"/>
    <x v="1"/>
    <n v="3"/>
    <x v="1"/>
    <x v="3"/>
    <x v="2"/>
    <x v="19"/>
    <x v="13"/>
    <s v="United States"/>
    <x v="23"/>
    <x v="2"/>
    <m/>
    <x v="0"/>
    <x v="0"/>
    <d v="2016-11-28T00:00:00"/>
    <s v="Sat"/>
    <x v="6"/>
    <s v="CA-2016-101560"/>
    <n v="1728"/>
    <s v="Xerox 1933"/>
    <s v="Cassandra Brandow"/>
    <n v="29203"/>
    <n v="40"/>
    <n v="7"/>
    <n v="86"/>
  </r>
  <r>
    <n v="3"/>
    <x v="2"/>
    <x v="7"/>
    <x v="0"/>
    <x v="2"/>
    <n v="1"/>
    <x v="0"/>
    <x v="5"/>
    <x v="1"/>
    <x v="20"/>
    <x v="4"/>
    <s v="United States"/>
    <x v="24"/>
    <x v="3"/>
    <m/>
    <x v="0"/>
    <x v="2"/>
    <d v="2016-12-15T00:00:00"/>
    <s v="Sun"/>
    <x v="6"/>
    <s v="CA-2016-101602"/>
    <n v="996"/>
    <s v="Lifetime Advantage Folding Chairs, 4/Carton"/>
    <s v="Kelly Williams"/>
    <n v="79907"/>
    <n v="-22"/>
    <n v="5"/>
    <n v="763"/>
  </r>
  <r>
    <n v="3"/>
    <x v="2"/>
    <x v="7"/>
    <x v="0"/>
    <x v="2"/>
    <n v="1"/>
    <x v="0"/>
    <x v="0"/>
    <x v="0"/>
    <x v="20"/>
    <x v="4"/>
    <s v="United States"/>
    <x v="24"/>
    <x v="3"/>
    <m/>
    <x v="0"/>
    <x v="1"/>
    <d v="2016-12-15T00:00:00"/>
    <s v="Sun"/>
    <x v="6"/>
    <s v="CA-2016-101602"/>
    <n v="147"/>
    <s v="ARKON Windshield Dashboard Air Vent Car Mount Holder"/>
    <s v="Kelly Williams"/>
    <n v="79907"/>
    <n v="-9"/>
    <n v="3"/>
    <n v="41"/>
  </r>
  <r>
    <n v="4"/>
    <x v="1"/>
    <x v="23"/>
    <x v="0"/>
    <x v="0"/>
    <n v="6"/>
    <x v="1"/>
    <x v="2"/>
    <x v="2"/>
    <x v="21"/>
    <x v="2"/>
    <s v="United States"/>
    <x v="25"/>
    <x v="2"/>
    <m/>
    <x v="0"/>
    <x v="4"/>
    <d v="2016-03-31T00:00:00"/>
    <s v="Tue"/>
    <x v="4"/>
    <s v="CA-2016-101770"/>
    <n v="257"/>
    <s v="Avery Hole Reinforcements"/>
    <s v="Cassandra Brandow"/>
    <n v="33180"/>
    <n v="-1"/>
    <n v="1"/>
    <n v="2"/>
  </r>
  <r>
    <n v="5"/>
    <x v="2"/>
    <x v="24"/>
    <x v="0"/>
    <x v="1"/>
    <n v="3"/>
    <x v="2"/>
    <x v="3"/>
    <x v="2"/>
    <x v="0"/>
    <x v="0"/>
    <s v="United States"/>
    <x v="26"/>
    <x v="0"/>
    <m/>
    <x v="0"/>
    <x v="0"/>
    <d v="2016-11-17T00:00:00"/>
    <s v="Tue"/>
    <x v="7"/>
    <s v="CA-2016-101833"/>
    <n v="1475"/>
    <s v="Southworth 100% Cotton The Best Paper"/>
    <s v="Chuck Magee"/>
    <n v="10024"/>
    <n v="17"/>
    <n v="3"/>
    <n v="34"/>
  </r>
  <r>
    <n v="3"/>
    <x v="2"/>
    <x v="25"/>
    <x v="0"/>
    <x v="2"/>
    <n v="1"/>
    <x v="1"/>
    <x v="14"/>
    <x v="1"/>
    <x v="17"/>
    <x v="1"/>
    <s v="United States"/>
    <x v="27"/>
    <x v="1"/>
    <m/>
    <x v="0"/>
    <x v="5"/>
    <d v="2016-10-28T00:00:00"/>
    <s v="Sat"/>
    <x v="8"/>
    <s v="CA-2016-101931"/>
    <n v="1228"/>
    <s v="OSullivan Living Dimensions 2-Shelf Bookcases"/>
    <s v="Anna Andreadi"/>
    <n v="90049"/>
    <n v="-36"/>
    <n v="6"/>
    <n v="617"/>
  </r>
  <r>
    <n v="3"/>
    <x v="2"/>
    <x v="25"/>
    <x v="0"/>
    <x v="2"/>
    <n v="1"/>
    <x v="1"/>
    <x v="15"/>
    <x v="2"/>
    <x v="17"/>
    <x v="1"/>
    <s v="United States"/>
    <x v="27"/>
    <x v="1"/>
    <m/>
    <x v="0"/>
    <x v="0"/>
    <d v="2016-10-28T00:00:00"/>
    <s v="Sat"/>
    <x v="8"/>
    <s v="CA-2016-101931"/>
    <n v="1307"/>
    <s v="Premier Automatic Letter Opener"/>
    <s v="Anna Andreadi"/>
    <n v="90049"/>
    <n v="14"/>
    <n v="2"/>
    <n v="481"/>
  </r>
  <r>
    <n v="3"/>
    <x v="2"/>
    <x v="25"/>
    <x v="0"/>
    <x v="2"/>
    <n v="1"/>
    <x v="1"/>
    <x v="15"/>
    <x v="2"/>
    <x v="17"/>
    <x v="1"/>
    <s v="United States"/>
    <x v="27"/>
    <x v="1"/>
    <m/>
    <x v="0"/>
    <x v="0"/>
    <d v="2016-10-28T00:00:00"/>
    <s v="Sat"/>
    <x v="8"/>
    <s v="CA-2016-101931"/>
    <n v="1445"/>
    <s v="Serrated Blade or Curved Handle Hand Letter Openers"/>
    <s v="Anna Andreadi"/>
    <n v="90049"/>
    <n v="0"/>
    <n v="2"/>
    <n v="6"/>
  </r>
  <r>
    <n v="3"/>
    <x v="2"/>
    <x v="25"/>
    <x v="0"/>
    <x v="2"/>
    <n v="1"/>
    <x v="1"/>
    <x v="11"/>
    <x v="2"/>
    <x v="17"/>
    <x v="1"/>
    <s v="United States"/>
    <x v="27"/>
    <x v="1"/>
    <m/>
    <x v="0"/>
    <x v="0"/>
    <d v="2016-10-28T00:00:00"/>
    <s v="Sat"/>
    <x v="8"/>
    <s v="CA-2016-101931"/>
    <n v="583"/>
    <s v="Eldon Portable Mobile Manager"/>
    <s v="Anna Andreadi"/>
    <n v="90049"/>
    <n v="38"/>
    <n v="5"/>
    <n v="141"/>
  </r>
  <r>
    <n v="3"/>
    <x v="2"/>
    <x v="25"/>
    <x v="0"/>
    <x v="2"/>
    <n v="1"/>
    <x v="1"/>
    <x v="2"/>
    <x v="2"/>
    <x v="17"/>
    <x v="1"/>
    <s v="United States"/>
    <x v="27"/>
    <x v="1"/>
    <m/>
    <x v="0"/>
    <x v="1"/>
    <d v="2016-10-28T00:00:00"/>
    <s v="Sat"/>
    <x v="8"/>
    <s v="CA-2016-101931"/>
    <n v="260"/>
    <s v="Avery Non-Stick Binders"/>
    <s v="Anna Andreadi"/>
    <n v="90049"/>
    <n v="2"/>
    <n v="2"/>
    <n v="7"/>
  </r>
  <r>
    <n v="4"/>
    <x v="1"/>
    <x v="26"/>
    <x v="0"/>
    <x v="0"/>
    <n v="6"/>
    <x v="0"/>
    <x v="3"/>
    <x v="2"/>
    <x v="0"/>
    <x v="0"/>
    <s v="United States"/>
    <x v="28"/>
    <x v="0"/>
    <m/>
    <x v="0"/>
    <x v="0"/>
    <d v="2016-09-30T00:00:00"/>
    <s v="Mon"/>
    <x v="8"/>
    <s v="CA-2016-102008"/>
    <n v="1572"/>
    <s v="Tops Green Bar Computer Printout Paper"/>
    <s v="Chuck Magee"/>
    <n v="10011"/>
    <n v="24"/>
    <n v="1"/>
    <n v="49"/>
  </r>
  <r>
    <n v="5"/>
    <x v="1"/>
    <x v="27"/>
    <x v="0"/>
    <x v="0"/>
    <n v="6"/>
    <x v="0"/>
    <x v="10"/>
    <x v="2"/>
    <x v="15"/>
    <x v="11"/>
    <s v="United States"/>
    <x v="29"/>
    <x v="1"/>
    <m/>
    <x v="0"/>
    <x v="0"/>
    <d v="2016-10-04T00:00:00"/>
    <s v="Wed"/>
    <x v="8"/>
    <s v="CA-2016-102085"/>
    <n v="230"/>
    <s v="Avery 519"/>
    <s v="Anna Andreadi"/>
    <n v="98115"/>
    <n v="14"/>
    <n v="4"/>
    <n v="29"/>
  </r>
  <r>
    <n v="5"/>
    <x v="1"/>
    <x v="28"/>
    <x v="0"/>
    <x v="0"/>
    <n v="6"/>
    <x v="1"/>
    <x v="6"/>
    <x v="2"/>
    <x v="22"/>
    <x v="14"/>
    <s v="United States"/>
    <x v="30"/>
    <x v="2"/>
    <m/>
    <x v="0"/>
    <x v="0"/>
    <d v="2016-11-21T00:00:00"/>
    <s v="Sat"/>
    <x v="7"/>
    <s v="CA-2016-102274"/>
    <n v="1137"/>
    <s v="Newell 322"/>
    <s v="Cassandra Brandow"/>
    <n v="40475"/>
    <n v="1"/>
    <n v="3"/>
    <n v="5"/>
  </r>
  <r>
    <n v="5"/>
    <x v="1"/>
    <x v="28"/>
    <x v="0"/>
    <x v="0"/>
    <n v="6"/>
    <x v="1"/>
    <x v="11"/>
    <x v="2"/>
    <x v="22"/>
    <x v="14"/>
    <s v="United States"/>
    <x v="30"/>
    <x v="2"/>
    <m/>
    <x v="0"/>
    <x v="0"/>
    <d v="2016-11-21T00:00:00"/>
    <s v="Sat"/>
    <x v="7"/>
    <s v="CA-2016-102274"/>
    <n v="1483"/>
    <s v="Space Solutions Commercial Steel Shelving"/>
    <s v="Cassandra Brandow"/>
    <n v="40475"/>
    <n v="10"/>
    <n v="3"/>
    <n v="194"/>
  </r>
  <r>
    <n v="5"/>
    <x v="1"/>
    <x v="28"/>
    <x v="0"/>
    <x v="0"/>
    <n v="6"/>
    <x v="1"/>
    <x v="3"/>
    <x v="2"/>
    <x v="22"/>
    <x v="14"/>
    <s v="United States"/>
    <x v="30"/>
    <x v="2"/>
    <m/>
    <x v="0"/>
    <x v="0"/>
    <d v="2016-11-21T00:00:00"/>
    <s v="Sat"/>
    <x v="7"/>
    <s v="CA-2016-102274"/>
    <n v="1111"/>
    <s v="Multicolor Computer Printout Paper"/>
    <s v="Cassandra Brandow"/>
    <n v="40475"/>
    <n v="302"/>
    <n v="6"/>
    <n v="629"/>
  </r>
  <r>
    <n v="5"/>
    <x v="1"/>
    <x v="28"/>
    <x v="0"/>
    <x v="0"/>
    <n v="6"/>
    <x v="1"/>
    <x v="0"/>
    <x v="0"/>
    <x v="22"/>
    <x v="14"/>
    <s v="United States"/>
    <x v="30"/>
    <x v="2"/>
    <m/>
    <x v="0"/>
    <x v="0"/>
    <d v="2016-11-21T00:00:00"/>
    <s v="Sat"/>
    <x v="7"/>
    <s v="CA-2016-102274"/>
    <n v="1001"/>
    <s v="Logitech B530 USB Headset - headset - Full size, Binaural"/>
    <s v="Cassandra Brandow"/>
    <n v="40475"/>
    <n v="10"/>
    <n v="1"/>
    <n v="37"/>
  </r>
  <r>
    <n v="2"/>
    <x v="1"/>
    <x v="28"/>
    <x v="0"/>
    <x v="1"/>
    <n v="3"/>
    <x v="0"/>
    <x v="5"/>
    <x v="1"/>
    <x v="23"/>
    <x v="1"/>
    <s v="United States"/>
    <x v="31"/>
    <x v="1"/>
    <m/>
    <x v="0"/>
    <x v="1"/>
    <d v="2016-11-24T00:00:00"/>
    <s v="Tue"/>
    <x v="7"/>
    <s v="CA-2016-102295"/>
    <n v="758"/>
    <s v="Global Leather &amp; Oak Executive Chair, Burgundy"/>
    <s v="Anna Andreadi"/>
    <n v="95823"/>
    <n v="-18"/>
    <n v="1"/>
    <n v="121"/>
  </r>
  <r>
    <n v="5"/>
    <x v="1"/>
    <x v="29"/>
    <x v="1"/>
    <x v="0"/>
    <n v="6"/>
    <x v="0"/>
    <x v="10"/>
    <x v="2"/>
    <x v="24"/>
    <x v="1"/>
    <s v="United States"/>
    <x v="32"/>
    <x v="1"/>
    <m/>
    <x v="0"/>
    <x v="0"/>
    <d v="2016-12-29T00:00:00"/>
    <s v="Sun"/>
    <x v="11"/>
    <s v="CA-2016-102330"/>
    <n v="122"/>
    <s v="Alphabetical Labels for Top Tab Filing"/>
    <s v="Anna Andreadi"/>
    <n v="94513"/>
    <n v="44"/>
    <n v="6"/>
    <n v="89"/>
  </r>
  <r>
    <n v="5"/>
    <x v="1"/>
    <x v="29"/>
    <x v="1"/>
    <x v="0"/>
    <n v="6"/>
    <x v="0"/>
    <x v="0"/>
    <x v="0"/>
    <x v="24"/>
    <x v="1"/>
    <s v="United States"/>
    <x v="32"/>
    <x v="1"/>
    <m/>
    <x v="0"/>
    <x v="1"/>
    <d v="2016-12-29T00:00:00"/>
    <s v="Sun"/>
    <x v="11"/>
    <s v="CA-2016-102330"/>
    <n v="884"/>
    <s v="HTC One"/>
    <s v="Anna Andreadi"/>
    <n v="94513"/>
    <n v="36"/>
    <n v="4"/>
    <n v="320"/>
  </r>
  <r>
    <n v="5"/>
    <x v="1"/>
    <x v="30"/>
    <x v="0"/>
    <x v="0"/>
    <n v="6"/>
    <x v="0"/>
    <x v="3"/>
    <x v="2"/>
    <x v="25"/>
    <x v="15"/>
    <s v="United States"/>
    <x v="33"/>
    <x v="1"/>
    <m/>
    <x v="0"/>
    <x v="0"/>
    <d v="2016-01-23T00:00:00"/>
    <s v="Mon"/>
    <x v="11"/>
    <s v="CA-2016-102645"/>
    <n v="1746"/>
    <s v="Xerox 195"/>
    <s v="Anna Andreadi"/>
    <n v="89115"/>
    <n v="19"/>
    <n v="6"/>
    <n v="40"/>
  </r>
  <r>
    <n v="6"/>
    <x v="0"/>
    <x v="31"/>
    <x v="0"/>
    <x v="0"/>
    <n v="6"/>
    <x v="1"/>
    <x v="9"/>
    <x v="1"/>
    <x v="17"/>
    <x v="1"/>
    <s v="United States"/>
    <x v="20"/>
    <x v="1"/>
    <s v="Yes"/>
    <x v="1"/>
    <x v="0"/>
    <d v="2016-04-06T00:00:00"/>
    <s v="Fri"/>
    <x v="4"/>
    <s v="CA-2016-102652"/>
    <n v="1537"/>
    <s v="Tenex B1-RE Series Chair Mats for Low Pile Carpets"/>
    <s v="Anna Andreadi"/>
    <n v="90049"/>
    <n v="16"/>
    <n v="2"/>
    <n v="92"/>
  </r>
  <r>
    <n v="6"/>
    <x v="0"/>
    <x v="31"/>
    <x v="0"/>
    <x v="0"/>
    <n v="6"/>
    <x v="1"/>
    <x v="9"/>
    <x v="1"/>
    <x v="17"/>
    <x v="1"/>
    <s v="United States"/>
    <x v="20"/>
    <x v="1"/>
    <s v="Yes"/>
    <x v="1"/>
    <x v="0"/>
    <d v="2016-04-06T00:00:00"/>
    <s v="Fri"/>
    <x v="4"/>
    <s v="CA-2016-102652"/>
    <n v="393"/>
    <s v="C-Line Cubicle Keepers Polyproplyene Holder With Velcro Backings"/>
    <s v="Anna Andreadi"/>
    <n v="90049"/>
    <n v="13"/>
    <n v="7"/>
    <n v="33"/>
  </r>
  <r>
    <n v="6"/>
    <x v="0"/>
    <x v="31"/>
    <x v="0"/>
    <x v="0"/>
    <n v="6"/>
    <x v="1"/>
    <x v="3"/>
    <x v="2"/>
    <x v="17"/>
    <x v="1"/>
    <s v="United States"/>
    <x v="20"/>
    <x v="1"/>
    <s v="Yes"/>
    <x v="1"/>
    <x v="0"/>
    <d v="2016-04-06T00:00:00"/>
    <s v="Fri"/>
    <x v="4"/>
    <s v="CA-2016-102652"/>
    <n v="1735"/>
    <s v="Xerox 194"/>
    <s v="Anna Andreadi"/>
    <n v="90049"/>
    <n v="27"/>
    <n v="1"/>
    <n v="55"/>
  </r>
  <r>
    <n v="6"/>
    <x v="0"/>
    <x v="31"/>
    <x v="0"/>
    <x v="0"/>
    <n v="6"/>
    <x v="1"/>
    <x v="3"/>
    <x v="2"/>
    <x v="17"/>
    <x v="1"/>
    <s v="United States"/>
    <x v="20"/>
    <x v="1"/>
    <s v="Yes"/>
    <x v="1"/>
    <x v="0"/>
    <d v="2016-04-06T00:00:00"/>
    <s v="Fri"/>
    <x v="4"/>
    <s v="CA-2016-102652"/>
    <n v="1815"/>
    <s v="Xerox 211"/>
    <s v="Anna Andreadi"/>
    <n v="90049"/>
    <n v="9"/>
    <n v="3"/>
    <n v="19"/>
  </r>
  <r>
    <n v="4"/>
    <x v="1"/>
    <x v="32"/>
    <x v="0"/>
    <x v="0"/>
    <n v="6"/>
    <x v="1"/>
    <x v="6"/>
    <x v="2"/>
    <x v="26"/>
    <x v="16"/>
    <s v="United States"/>
    <x v="34"/>
    <x v="2"/>
    <m/>
    <x v="0"/>
    <x v="1"/>
    <d v="2016-11-01T00:00:00"/>
    <s v="Sun"/>
    <x v="7"/>
    <s v="CA-2016-102673"/>
    <n v="1135"/>
    <s v="Newell 320"/>
    <s v="Cassandra Brandow"/>
    <n v="28205"/>
    <n v="1"/>
    <n v="3"/>
    <n v="10"/>
  </r>
  <r>
    <n v="4"/>
    <x v="1"/>
    <x v="32"/>
    <x v="0"/>
    <x v="0"/>
    <n v="6"/>
    <x v="1"/>
    <x v="4"/>
    <x v="2"/>
    <x v="26"/>
    <x v="16"/>
    <s v="United States"/>
    <x v="34"/>
    <x v="2"/>
    <m/>
    <x v="0"/>
    <x v="1"/>
    <d v="2016-11-01T00:00:00"/>
    <s v="Sun"/>
    <x v="7"/>
    <s v="CA-2016-102673"/>
    <n v="1507"/>
    <s v="Staples"/>
    <s v="Cassandra Brandow"/>
    <n v="28205"/>
    <n v="1"/>
    <n v="5"/>
    <n v="8"/>
  </r>
  <r>
    <n v="4"/>
    <x v="1"/>
    <x v="32"/>
    <x v="0"/>
    <x v="0"/>
    <n v="6"/>
    <x v="1"/>
    <x v="10"/>
    <x v="2"/>
    <x v="26"/>
    <x v="16"/>
    <s v="United States"/>
    <x v="34"/>
    <x v="2"/>
    <m/>
    <x v="0"/>
    <x v="1"/>
    <d v="2016-11-01T00:00:00"/>
    <s v="Sun"/>
    <x v="7"/>
    <s v="CA-2016-102673"/>
    <n v="224"/>
    <s v="Avery 513"/>
    <s v="Cassandra Brandow"/>
    <n v="28205"/>
    <n v="16"/>
    <n v="12"/>
    <n v="48"/>
  </r>
  <r>
    <n v="4"/>
    <x v="1"/>
    <x v="32"/>
    <x v="0"/>
    <x v="0"/>
    <n v="6"/>
    <x v="1"/>
    <x v="0"/>
    <x v="0"/>
    <x v="26"/>
    <x v="16"/>
    <s v="United States"/>
    <x v="34"/>
    <x v="2"/>
    <m/>
    <x v="0"/>
    <x v="1"/>
    <d v="2016-11-01T00:00:00"/>
    <s v="Sun"/>
    <x v="7"/>
    <s v="CA-2016-102673"/>
    <n v="435"/>
    <s v="Cisco IP Phone 7961G VoIP phone - Dark gray"/>
    <s v="Cassandra Brandow"/>
    <n v="28205"/>
    <n v="110"/>
    <n v="9"/>
    <n v="979"/>
  </r>
  <r>
    <n v="5"/>
    <x v="2"/>
    <x v="33"/>
    <x v="0"/>
    <x v="1"/>
    <n v="3"/>
    <x v="0"/>
    <x v="9"/>
    <x v="1"/>
    <x v="16"/>
    <x v="12"/>
    <s v="United States"/>
    <x v="35"/>
    <x v="0"/>
    <m/>
    <x v="0"/>
    <x v="1"/>
    <d v="2016-09-09T00:00:00"/>
    <s v="Mon"/>
    <x v="0"/>
    <s v="CA-2016-102869"/>
    <n v="1056"/>
    <s v="Master Caster Door Stop, Large Neon Orange"/>
    <s v="Chuck Magee"/>
    <n v="19140"/>
    <n v="5"/>
    <n v="3"/>
    <n v="17"/>
  </r>
  <r>
    <n v="5"/>
    <x v="2"/>
    <x v="33"/>
    <x v="0"/>
    <x v="1"/>
    <n v="3"/>
    <x v="0"/>
    <x v="3"/>
    <x v="2"/>
    <x v="16"/>
    <x v="12"/>
    <s v="United States"/>
    <x v="35"/>
    <x v="0"/>
    <m/>
    <x v="0"/>
    <x v="1"/>
    <d v="2016-09-09T00:00:00"/>
    <s v="Mon"/>
    <x v="0"/>
    <s v="CA-2016-102869"/>
    <n v="1814"/>
    <s v="Xerox 210"/>
    <s v="Chuck Magee"/>
    <n v="19140"/>
    <n v="5"/>
    <n v="3"/>
    <n v="16"/>
  </r>
  <r>
    <n v="5"/>
    <x v="2"/>
    <x v="33"/>
    <x v="0"/>
    <x v="1"/>
    <n v="3"/>
    <x v="0"/>
    <x v="8"/>
    <x v="0"/>
    <x v="16"/>
    <x v="12"/>
    <s v="United States"/>
    <x v="35"/>
    <x v="0"/>
    <m/>
    <x v="0"/>
    <x v="1"/>
    <d v="2016-09-09T00:00:00"/>
    <s v="Mon"/>
    <x v="0"/>
    <s v="CA-2016-102869"/>
    <n v="1363"/>
    <s v="Rosewill 107 Normal Keys USB Wired Standard Keyboard"/>
    <s v="Chuck Magee"/>
    <n v="19140"/>
    <n v="-5"/>
    <n v="6"/>
    <n v="65"/>
  </r>
  <r>
    <n v="5"/>
    <x v="2"/>
    <x v="33"/>
    <x v="0"/>
    <x v="1"/>
    <n v="3"/>
    <x v="0"/>
    <x v="0"/>
    <x v="0"/>
    <x v="16"/>
    <x v="12"/>
    <s v="United States"/>
    <x v="35"/>
    <x v="0"/>
    <m/>
    <x v="0"/>
    <x v="6"/>
    <d v="2016-09-09T00:00:00"/>
    <s v="Mon"/>
    <x v="0"/>
    <s v="CA-2016-102869"/>
    <n v="1295"/>
    <s v="Polycom SoundPoint IP 450 VoIP phone"/>
    <s v="Chuck Magee"/>
    <n v="19140"/>
    <n v="-32"/>
    <n v="1"/>
    <n v="136"/>
  </r>
  <r>
    <n v="4"/>
    <x v="2"/>
    <x v="34"/>
    <x v="0"/>
    <x v="1"/>
    <n v="3"/>
    <x v="1"/>
    <x v="3"/>
    <x v="2"/>
    <x v="27"/>
    <x v="5"/>
    <s v="United States"/>
    <x v="36"/>
    <x v="2"/>
    <m/>
    <x v="0"/>
    <x v="0"/>
    <d v="2016-04-05T00:00:00"/>
    <s v="Thu"/>
    <x v="4"/>
    <s v="CA-2016-102988"/>
    <n v="1754"/>
    <s v="Xerox 1957"/>
    <s v="Cassandra Brandow"/>
    <n v="22304"/>
    <n v="6"/>
    <n v="2"/>
    <n v="13"/>
  </r>
  <r>
    <n v="4"/>
    <x v="2"/>
    <x v="34"/>
    <x v="0"/>
    <x v="1"/>
    <n v="3"/>
    <x v="1"/>
    <x v="15"/>
    <x v="2"/>
    <x v="27"/>
    <x v="5"/>
    <s v="United States"/>
    <x v="36"/>
    <x v="2"/>
    <m/>
    <x v="0"/>
    <x v="0"/>
    <d v="2016-04-05T00:00:00"/>
    <s v="Thu"/>
    <x v="4"/>
    <s v="CA-2016-102988"/>
    <n v="1050"/>
    <s v="Martin Yale Chadless Opener Electric Letter Opener"/>
    <s v="Cassandra Brandow"/>
    <n v="22304"/>
    <n v="83"/>
    <n v="5"/>
    <n v="4164"/>
  </r>
  <r>
    <n v="4"/>
    <x v="2"/>
    <x v="34"/>
    <x v="0"/>
    <x v="1"/>
    <n v="3"/>
    <x v="1"/>
    <x v="6"/>
    <x v="2"/>
    <x v="27"/>
    <x v="5"/>
    <s v="United States"/>
    <x v="36"/>
    <x v="2"/>
    <m/>
    <x v="0"/>
    <x v="0"/>
    <d v="2016-04-05T00:00:00"/>
    <s v="Thu"/>
    <x v="4"/>
    <s v="CA-2016-102988"/>
    <n v="475"/>
    <s v="Crayola Colored Pencils"/>
    <s v="Cassandra Brandow"/>
    <n v="22304"/>
    <n v="8"/>
    <n v="7"/>
    <n v="23"/>
  </r>
  <r>
    <n v="4"/>
    <x v="2"/>
    <x v="34"/>
    <x v="0"/>
    <x v="1"/>
    <n v="3"/>
    <x v="1"/>
    <x v="6"/>
    <x v="2"/>
    <x v="27"/>
    <x v="5"/>
    <s v="United States"/>
    <x v="36"/>
    <x v="2"/>
    <m/>
    <x v="0"/>
    <x v="0"/>
    <d v="2016-04-05T00:00:00"/>
    <s v="Thu"/>
    <x v="4"/>
    <s v="CA-2016-102988"/>
    <n v="1136"/>
    <s v="Newell 321"/>
    <s v="Cassandra Brandow"/>
    <n v="22304"/>
    <n v="7"/>
    <n v="7"/>
    <n v="23"/>
  </r>
  <r>
    <n v="4"/>
    <x v="2"/>
    <x v="34"/>
    <x v="0"/>
    <x v="1"/>
    <n v="3"/>
    <x v="1"/>
    <x v="0"/>
    <x v="0"/>
    <x v="27"/>
    <x v="5"/>
    <s v="United States"/>
    <x v="36"/>
    <x v="2"/>
    <m/>
    <x v="0"/>
    <x v="0"/>
    <d v="2016-04-05T00:00:00"/>
    <s v="Thu"/>
    <x v="4"/>
    <s v="CA-2016-102988"/>
    <n v="159"/>
    <s v="AT&amp;T CL82213"/>
    <s v="Cassandra Brandow"/>
    <n v="22304"/>
    <n v="8"/>
    <n v="1"/>
    <n v="29"/>
  </r>
  <r>
    <n v="1"/>
    <x v="0"/>
    <x v="35"/>
    <x v="0"/>
    <x v="2"/>
    <n v="1"/>
    <x v="0"/>
    <x v="8"/>
    <x v="0"/>
    <x v="0"/>
    <x v="0"/>
    <s v="United States"/>
    <x v="37"/>
    <x v="0"/>
    <m/>
    <x v="0"/>
    <x v="0"/>
    <d v="2016-07-23T00:00:00"/>
    <s v="Mon"/>
    <x v="1"/>
    <s v="CA-2016-103058"/>
    <n v="421"/>
    <s v="Case Logic 2.4GHz Wireless Keyboard"/>
    <s v="Chuck Magee"/>
    <n v="10011"/>
    <n v="8"/>
    <n v="2"/>
    <n v="100"/>
  </r>
  <r>
    <n v="2"/>
    <x v="1"/>
    <x v="36"/>
    <x v="0"/>
    <x v="1"/>
    <n v="3"/>
    <x v="0"/>
    <x v="9"/>
    <x v="1"/>
    <x v="4"/>
    <x v="4"/>
    <s v="United States"/>
    <x v="38"/>
    <x v="3"/>
    <m/>
    <x v="0"/>
    <x v="7"/>
    <d v="2016-10-17T00:00:00"/>
    <s v="Tue"/>
    <x v="8"/>
    <s v="CA-2016-103086"/>
    <n v="678"/>
    <s v="G.E. Longer-Life Indoor Recessed Floodlight Bulbs"/>
    <s v="Kelly Williams"/>
    <n v="77095"/>
    <n v="-2"/>
    <n v="2"/>
    <n v="5"/>
  </r>
  <r>
    <n v="3"/>
    <x v="2"/>
    <x v="37"/>
    <x v="0"/>
    <x v="2"/>
    <n v="1"/>
    <x v="0"/>
    <x v="10"/>
    <x v="2"/>
    <x v="28"/>
    <x v="17"/>
    <s v="United States"/>
    <x v="39"/>
    <x v="3"/>
    <m/>
    <x v="0"/>
    <x v="0"/>
    <d v="2016-12-20T00:00:00"/>
    <s v="Fri"/>
    <x v="6"/>
    <s v="CA-2016-103100"/>
    <n v="195"/>
    <s v="Avery 487"/>
    <s v="Kelly Williams"/>
    <n v="46203"/>
    <n v="2"/>
    <n v="1"/>
    <n v="4"/>
  </r>
  <r>
    <n v="3"/>
    <x v="2"/>
    <x v="37"/>
    <x v="0"/>
    <x v="2"/>
    <n v="1"/>
    <x v="0"/>
    <x v="2"/>
    <x v="2"/>
    <x v="28"/>
    <x v="17"/>
    <s v="United States"/>
    <x v="39"/>
    <x v="3"/>
    <m/>
    <x v="0"/>
    <x v="0"/>
    <d v="2016-12-20T00:00:00"/>
    <s v="Fri"/>
    <x v="6"/>
    <s v="CA-2016-103100"/>
    <n v="898"/>
    <s v="Ibico Ibimaster 300 Manual Binding System"/>
    <s v="Kelly Williams"/>
    <n v="46203"/>
    <n v="497"/>
    <n v="3"/>
    <n v="1104"/>
  </r>
  <r>
    <n v="5"/>
    <x v="1"/>
    <x v="38"/>
    <x v="0"/>
    <x v="0"/>
    <n v="6"/>
    <x v="1"/>
    <x v="11"/>
    <x v="2"/>
    <x v="13"/>
    <x v="10"/>
    <s v="United States"/>
    <x v="40"/>
    <x v="3"/>
    <m/>
    <x v="0"/>
    <x v="1"/>
    <d v="2016-09-22T00:00:00"/>
    <s v="Sun"/>
    <x v="0"/>
    <s v="CA-2016-103191"/>
    <n v="1377"/>
    <s v="SAFCO Commercial Wire Shelving, Black"/>
    <s v="Kelly Williams"/>
    <n v="60653"/>
    <n v="-83"/>
    <n v="3"/>
    <n v="332"/>
  </r>
  <r>
    <n v="4"/>
    <x v="1"/>
    <x v="39"/>
    <x v="0"/>
    <x v="0"/>
    <n v="6"/>
    <x v="2"/>
    <x v="9"/>
    <x v="1"/>
    <x v="0"/>
    <x v="0"/>
    <s v="United States"/>
    <x v="41"/>
    <x v="0"/>
    <m/>
    <x v="0"/>
    <x v="0"/>
    <d v="2016-11-09T00:00:00"/>
    <s v="Mon"/>
    <x v="7"/>
    <s v="CA-2016-103219"/>
    <n v="548"/>
    <s v="Eldon 200 Class Desk Accessories, Black"/>
    <s v="Chuck Magee"/>
    <n v="10035"/>
    <n v="21"/>
    <n v="9"/>
    <n v="57"/>
  </r>
  <r>
    <n v="5"/>
    <x v="1"/>
    <x v="40"/>
    <x v="0"/>
    <x v="0"/>
    <n v="6"/>
    <x v="0"/>
    <x v="5"/>
    <x v="1"/>
    <x v="29"/>
    <x v="1"/>
    <s v="United States"/>
    <x v="42"/>
    <x v="1"/>
    <m/>
    <x v="0"/>
    <x v="1"/>
    <d v="2016-05-10T00:00:00"/>
    <s v="Tue"/>
    <x v="5"/>
    <s v="CA-2016-103310"/>
    <n v="846"/>
    <s v="Hon Pagoda Stacking Chairs"/>
    <s v="Anna Andreadi"/>
    <n v="95123"/>
    <n v="32"/>
    <n v="1"/>
    <n v="257"/>
  </r>
  <r>
    <n v="5"/>
    <x v="1"/>
    <x v="40"/>
    <x v="0"/>
    <x v="0"/>
    <n v="6"/>
    <x v="0"/>
    <x v="3"/>
    <x v="2"/>
    <x v="29"/>
    <x v="1"/>
    <s v="United States"/>
    <x v="42"/>
    <x v="1"/>
    <m/>
    <x v="0"/>
    <x v="0"/>
    <d v="2016-05-10T00:00:00"/>
    <s v="Tue"/>
    <x v="5"/>
    <s v="CA-2016-103310"/>
    <n v="1480"/>
    <s v="Southworth 25% Cotton Premium Laser Paper and Envelopes"/>
    <s v="Anna Andreadi"/>
    <n v="95123"/>
    <n v="19"/>
    <n v="2"/>
    <n v="40"/>
  </r>
  <r>
    <n v="5"/>
    <x v="1"/>
    <x v="40"/>
    <x v="0"/>
    <x v="0"/>
    <n v="6"/>
    <x v="0"/>
    <x v="15"/>
    <x v="2"/>
    <x v="29"/>
    <x v="1"/>
    <s v="United States"/>
    <x v="42"/>
    <x v="1"/>
    <m/>
    <x v="0"/>
    <x v="0"/>
    <d v="2016-05-10T00:00:00"/>
    <s v="Tue"/>
    <x v="5"/>
    <s v="CA-2016-103310"/>
    <n v="75"/>
    <s v="Acme Design Stainless Steel Bent Scissors"/>
    <s v="Anna Andreadi"/>
    <n v="95123"/>
    <n v="11"/>
    <n v="6"/>
    <n v="41"/>
  </r>
  <r>
    <n v="5"/>
    <x v="1"/>
    <x v="40"/>
    <x v="0"/>
    <x v="0"/>
    <n v="6"/>
    <x v="0"/>
    <x v="0"/>
    <x v="0"/>
    <x v="29"/>
    <x v="1"/>
    <s v="United States"/>
    <x v="42"/>
    <x v="1"/>
    <m/>
    <x v="0"/>
    <x v="1"/>
    <d v="2016-05-10T00:00:00"/>
    <s v="Tue"/>
    <x v="5"/>
    <s v="CA-2016-103310"/>
    <n v="1629"/>
    <s v="Wilson Electronics DB Pro Signal Booster"/>
    <s v="Anna Andreadi"/>
    <n v="95123"/>
    <n v="125"/>
    <n v="5"/>
    <n v="1432"/>
  </r>
  <r>
    <n v="3"/>
    <x v="2"/>
    <x v="41"/>
    <x v="0"/>
    <x v="2"/>
    <n v="1"/>
    <x v="1"/>
    <x v="9"/>
    <x v="1"/>
    <x v="30"/>
    <x v="2"/>
    <s v="United States"/>
    <x v="43"/>
    <x v="2"/>
    <m/>
    <x v="0"/>
    <x v="1"/>
    <d v="2016-07-05T00:00:00"/>
    <s v="Thu"/>
    <x v="1"/>
    <s v="CA-2016-103317"/>
    <n v="108"/>
    <s v="Advantus Panel Wall Certificate Holder - 8.5x11"/>
    <s v="Cassandra Brandow"/>
    <n v="32137"/>
    <n v="5"/>
    <n v="2"/>
    <n v="20"/>
  </r>
  <r>
    <n v="3"/>
    <x v="2"/>
    <x v="41"/>
    <x v="0"/>
    <x v="2"/>
    <n v="1"/>
    <x v="1"/>
    <x v="9"/>
    <x v="1"/>
    <x v="30"/>
    <x v="2"/>
    <s v="United States"/>
    <x v="43"/>
    <x v="2"/>
    <m/>
    <x v="0"/>
    <x v="1"/>
    <d v="2016-07-05T00:00:00"/>
    <s v="Thu"/>
    <x v="1"/>
    <s v="CA-2016-103317"/>
    <n v="1040"/>
    <s v="Luxo Adjustable Task Clamp Lamp"/>
    <s v="Cassandra Brandow"/>
    <n v="32137"/>
    <n v="16"/>
    <n v="3"/>
    <n v="213"/>
  </r>
  <r>
    <n v="3"/>
    <x v="2"/>
    <x v="41"/>
    <x v="0"/>
    <x v="2"/>
    <n v="1"/>
    <x v="1"/>
    <x v="2"/>
    <x v="2"/>
    <x v="30"/>
    <x v="2"/>
    <s v="United States"/>
    <x v="43"/>
    <x v="2"/>
    <m/>
    <x v="0"/>
    <x v="4"/>
    <d v="2016-07-05T00:00:00"/>
    <s v="Thu"/>
    <x v="1"/>
    <s v="CA-2016-103317"/>
    <n v="1641"/>
    <s v="Wilson Jones Four-Pocket Poly Binders"/>
    <s v="Cassandra Brandow"/>
    <n v="32137"/>
    <n v="-7"/>
    <n v="5"/>
    <n v="10"/>
  </r>
  <r>
    <n v="6"/>
    <x v="0"/>
    <x v="42"/>
    <x v="0"/>
    <x v="0"/>
    <n v="6"/>
    <x v="0"/>
    <x v="9"/>
    <x v="1"/>
    <x v="31"/>
    <x v="18"/>
    <s v="United States"/>
    <x v="44"/>
    <x v="0"/>
    <m/>
    <x v="0"/>
    <x v="0"/>
    <d v="2016-08-26T00:00:00"/>
    <s v="Thu"/>
    <x v="0"/>
    <s v="CA-2016-103331"/>
    <n v="91"/>
    <s v="Acrylic Self-Standing Desk Frames"/>
    <s v="Chuck Magee"/>
    <n v="19711"/>
    <n v="4"/>
    <n v="4"/>
    <n v="11"/>
  </r>
  <r>
    <n v="6"/>
    <x v="0"/>
    <x v="42"/>
    <x v="0"/>
    <x v="0"/>
    <n v="6"/>
    <x v="0"/>
    <x v="3"/>
    <x v="2"/>
    <x v="31"/>
    <x v="18"/>
    <s v="United States"/>
    <x v="44"/>
    <x v="0"/>
    <m/>
    <x v="0"/>
    <x v="0"/>
    <d v="2016-08-26T00:00:00"/>
    <s v="Thu"/>
    <x v="0"/>
    <s v="CA-2016-103331"/>
    <n v="274"/>
    <s v="Avoid Verbal Orders Carbonless Minifold Book"/>
    <s v="Chuck Magee"/>
    <n v="19711"/>
    <n v="2"/>
    <n v="1"/>
    <n v="3"/>
  </r>
  <r>
    <n v="6"/>
    <x v="0"/>
    <x v="42"/>
    <x v="0"/>
    <x v="0"/>
    <n v="6"/>
    <x v="0"/>
    <x v="3"/>
    <x v="2"/>
    <x v="31"/>
    <x v="18"/>
    <s v="United States"/>
    <x v="44"/>
    <x v="0"/>
    <m/>
    <x v="0"/>
    <x v="0"/>
    <d v="2016-08-26T00:00:00"/>
    <s v="Thu"/>
    <x v="0"/>
    <s v="CA-2016-103331"/>
    <n v="1776"/>
    <s v="Xerox 1978"/>
    <s v="Chuck Magee"/>
    <n v="19711"/>
    <n v="8"/>
    <n v="3"/>
    <n v="17"/>
  </r>
  <r>
    <n v="2"/>
    <x v="2"/>
    <x v="43"/>
    <x v="0"/>
    <x v="2"/>
    <n v="1"/>
    <x v="0"/>
    <x v="8"/>
    <x v="0"/>
    <x v="10"/>
    <x v="8"/>
    <s v="United States"/>
    <x v="31"/>
    <x v="2"/>
    <m/>
    <x v="0"/>
    <x v="0"/>
    <d v="2016-01-15T00:00:00"/>
    <s v="Sun"/>
    <x v="11"/>
    <s v="CA-2016-103366"/>
    <n v="1000"/>
    <s v="Logitech 910-002974 M325 Wireless Mouse for Web Scrolling"/>
    <s v="Cassandra Brandow"/>
    <n v="30076"/>
    <n v="66"/>
    <n v="5"/>
    <n v="150"/>
  </r>
  <r>
    <n v="6"/>
    <x v="0"/>
    <x v="44"/>
    <x v="0"/>
    <x v="0"/>
    <n v="6"/>
    <x v="0"/>
    <x v="0"/>
    <x v="0"/>
    <x v="32"/>
    <x v="19"/>
    <s v="United States"/>
    <x v="45"/>
    <x v="0"/>
    <s v="Yes"/>
    <x v="1"/>
    <x v="6"/>
    <d v="2016-05-18T00:00:00"/>
    <s v="Wed"/>
    <x v="5"/>
    <s v="CA-2016-103373"/>
    <n v="144"/>
    <s v="Apple iPhone 5"/>
    <s v="Chuck Magee"/>
    <n v="44105"/>
    <n v="-169"/>
    <n v="2"/>
    <n v="780"/>
  </r>
  <r>
    <n v="5"/>
    <x v="1"/>
    <x v="28"/>
    <x v="0"/>
    <x v="0"/>
    <n v="6"/>
    <x v="1"/>
    <x v="3"/>
    <x v="2"/>
    <x v="1"/>
    <x v="1"/>
    <s v="United States"/>
    <x v="46"/>
    <x v="1"/>
    <m/>
    <x v="0"/>
    <x v="0"/>
    <d v="2016-11-21T00:00:00"/>
    <s v="Sat"/>
    <x v="7"/>
    <s v="CA-2016-103401"/>
    <n v="1815"/>
    <s v="Xerox 211"/>
    <s v="Anna Andreadi"/>
    <n v="94110"/>
    <n v="6"/>
    <n v="2"/>
    <n v="13"/>
  </r>
  <r>
    <n v="2"/>
    <x v="2"/>
    <x v="45"/>
    <x v="0"/>
    <x v="2"/>
    <n v="1"/>
    <x v="1"/>
    <x v="12"/>
    <x v="2"/>
    <x v="0"/>
    <x v="0"/>
    <s v="United States"/>
    <x v="47"/>
    <x v="0"/>
    <m/>
    <x v="0"/>
    <x v="0"/>
    <d v="2016-05-30T00:00:00"/>
    <s v="Mon"/>
    <x v="9"/>
    <s v="CA-2016-103429"/>
    <n v="855"/>
    <s v="Honeywell Quietcare HEPA Air Cleaner"/>
    <s v="Chuck Magee"/>
    <n v="10024"/>
    <n v="78"/>
    <n v="3"/>
    <n v="236"/>
  </r>
  <r>
    <n v="2"/>
    <x v="2"/>
    <x v="45"/>
    <x v="0"/>
    <x v="2"/>
    <n v="1"/>
    <x v="1"/>
    <x v="3"/>
    <x v="2"/>
    <x v="0"/>
    <x v="0"/>
    <s v="United States"/>
    <x v="47"/>
    <x v="0"/>
    <m/>
    <x v="0"/>
    <x v="0"/>
    <d v="2016-05-30T00:00:00"/>
    <s v="Mon"/>
    <x v="9"/>
    <s v="CA-2016-103429"/>
    <n v="1744"/>
    <s v="Xerox 1948"/>
    <s v="Chuck Magee"/>
    <n v="10024"/>
    <n v="18"/>
    <n v="4"/>
    <n v="40"/>
  </r>
  <r>
    <n v="2"/>
    <x v="2"/>
    <x v="45"/>
    <x v="0"/>
    <x v="2"/>
    <n v="1"/>
    <x v="1"/>
    <x v="2"/>
    <x v="2"/>
    <x v="0"/>
    <x v="0"/>
    <s v="United States"/>
    <x v="47"/>
    <x v="0"/>
    <m/>
    <x v="0"/>
    <x v="1"/>
    <d v="2016-05-30T00:00:00"/>
    <s v="Mon"/>
    <x v="9"/>
    <s v="CA-2016-103429"/>
    <n v="698"/>
    <s v="GBC Pre-Punched Binding Paper, Plastic, White, 8-1/2 x 11"/>
    <s v="Chuck Magee"/>
    <n v="10024"/>
    <n v="9"/>
    <n v="2"/>
    <n v="26"/>
  </r>
  <r>
    <n v="2"/>
    <x v="2"/>
    <x v="45"/>
    <x v="0"/>
    <x v="2"/>
    <n v="1"/>
    <x v="1"/>
    <x v="0"/>
    <x v="0"/>
    <x v="0"/>
    <x v="0"/>
    <s v="United States"/>
    <x v="47"/>
    <x v="0"/>
    <m/>
    <x v="0"/>
    <x v="0"/>
    <d v="2016-05-30T00:00:00"/>
    <s v="Mon"/>
    <x v="9"/>
    <s v="CA-2016-103429"/>
    <n v="733"/>
    <s v="Geemarc AmpliPOWER60"/>
    <s v="Chuck Magee"/>
    <n v="10024"/>
    <n v="135"/>
    <n v="5"/>
    <n v="464"/>
  </r>
  <r>
    <n v="5"/>
    <x v="1"/>
    <x v="46"/>
    <x v="0"/>
    <x v="0"/>
    <n v="6"/>
    <x v="1"/>
    <x v="2"/>
    <x v="2"/>
    <x v="33"/>
    <x v="4"/>
    <s v="United States"/>
    <x v="48"/>
    <x v="3"/>
    <m/>
    <x v="0"/>
    <x v="3"/>
    <d v="2016-10-10T00:00:00"/>
    <s v="Tue"/>
    <x v="8"/>
    <s v="CA-2016-103492"/>
    <n v="260"/>
    <s v="Avery Non-Stick Binders"/>
    <s v="Kelly Williams"/>
    <n v="77340"/>
    <n v="-2"/>
    <n v="1"/>
    <n v="1"/>
  </r>
  <r>
    <n v="5"/>
    <x v="1"/>
    <x v="46"/>
    <x v="0"/>
    <x v="0"/>
    <n v="6"/>
    <x v="1"/>
    <x v="2"/>
    <x v="2"/>
    <x v="33"/>
    <x v="4"/>
    <s v="United States"/>
    <x v="48"/>
    <x v="3"/>
    <m/>
    <x v="0"/>
    <x v="3"/>
    <d v="2016-10-10T00:00:00"/>
    <s v="Tue"/>
    <x v="8"/>
    <s v="CA-2016-103492"/>
    <n v="695"/>
    <s v="GBC Personal VeloBind Strips"/>
    <s v="Kelly Williams"/>
    <n v="77340"/>
    <n v="-19"/>
    <n v="5"/>
    <n v="12"/>
  </r>
  <r>
    <n v="5"/>
    <x v="1"/>
    <x v="46"/>
    <x v="0"/>
    <x v="0"/>
    <n v="6"/>
    <x v="1"/>
    <x v="0"/>
    <x v="0"/>
    <x v="33"/>
    <x v="4"/>
    <s v="United States"/>
    <x v="48"/>
    <x v="3"/>
    <m/>
    <x v="0"/>
    <x v="1"/>
    <d v="2016-10-10T00:00:00"/>
    <s v="Tue"/>
    <x v="8"/>
    <s v="CA-2016-103492"/>
    <n v="1105"/>
    <s v="Motorola Droid Maxx"/>
    <s v="Kelly Williams"/>
    <n v="77340"/>
    <n v="72"/>
    <n v="6"/>
    <n v="720"/>
  </r>
  <r>
    <n v="5"/>
    <x v="1"/>
    <x v="46"/>
    <x v="0"/>
    <x v="0"/>
    <n v="6"/>
    <x v="1"/>
    <x v="0"/>
    <x v="0"/>
    <x v="33"/>
    <x v="4"/>
    <s v="United States"/>
    <x v="48"/>
    <x v="3"/>
    <m/>
    <x v="0"/>
    <x v="1"/>
    <d v="2016-10-10T00:00:00"/>
    <s v="Tue"/>
    <x v="8"/>
    <s v="CA-2016-103492"/>
    <n v="431"/>
    <s v="Cisco 8x8 Inc. 6753i IP Business Phone System"/>
    <s v="Kelly Williams"/>
    <n v="77340"/>
    <n v="66"/>
    <n v="7"/>
    <n v="756"/>
  </r>
  <r>
    <n v="5"/>
    <x v="2"/>
    <x v="33"/>
    <x v="0"/>
    <x v="1"/>
    <n v="3"/>
    <x v="0"/>
    <x v="3"/>
    <x v="2"/>
    <x v="13"/>
    <x v="10"/>
    <s v="United States"/>
    <x v="49"/>
    <x v="3"/>
    <m/>
    <x v="0"/>
    <x v="1"/>
    <d v="2016-09-09T00:00:00"/>
    <s v="Mon"/>
    <x v="0"/>
    <s v="CA-2016-103527"/>
    <n v="131"/>
    <s v="Ampad Poly Cover Wirebound Steno Book, 6 x 9 Assorted Colors, Gregg Ruled"/>
    <s v="Kelly Williams"/>
    <n v="60653"/>
    <n v="3"/>
    <n v="3"/>
    <n v="11"/>
  </r>
  <r>
    <n v="4"/>
    <x v="1"/>
    <x v="15"/>
    <x v="0"/>
    <x v="0"/>
    <n v="6"/>
    <x v="0"/>
    <x v="7"/>
    <x v="2"/>
    <x v="34"/>
    <x v="0"/>
    <s v="United States"/>
    <x v="50"/>
    <x v="0"/>
    <m/>
    <x v="0"/>
    <x v="0"/>
    <d v="2016-11-30T00:00:00"/>
    <s v="Mon"/>
    <x v="6"/>
    <s v="CA-2016-103590"/>
    <n v="1252"/>
    <s v="Park Ridge Embossed Executive Business Envelopes"/>
    <s v="Chuck Magee"/>
    <n v="10550"/>
    <n v="29"/>
    <n v="4"/>
    <n v="62"/>
  </r>
  <r>
    <n v="5"/>
    <x v="1"/>
    <x v="17"/>
    <x v="0"/>
    <x v="0"/>
    <n v="6"/>
    <x v="0"/>
    <x v="0"/>
    <x v="0"/>
    <x v="15"/>
    <x v="11"/>
    <s v="United States"/>
    <x v="51"/>
    <x v="1"/>
    <m/>
    <x v="0"/>
    <x v="1"/>
    <d v="2016-08-25T00:00:00"/>
    <s v="Wed"/>
    <x v="10"/>
    <s v="CA-2016-103660"/>
    <n v="1299"/>
    <s v="Polycom VVX 310 VoIP phone"/>
    <s v="Anna Andreadi"/>
    <n v="98103"/>
    <n v="76"/>
    <n v="7"/>
    <n v="1008"/>
  </r>
  <r>
    <n v="5"/>
    <x v="1"/>
    <x v="47"/>
    <x v="0"/>
    <x v="0"/>
    <n v="6"/>
    <x v="0"/>
    <x v="2"/>
    <x v="2"/>
    <x v="35"/>
    <x v="19"/>
    <s v="United States"/>
    <x v="52"/>
    <x v="0"/>
    <m/>
    <x v="0"/>
    <x v="4"/>
    <d v="2016-09-12T00:00:00"/>
    <s v="Thu"/>
    <x v="0"/>
    <s v="CA-2016-103702"/>
    <n v="1309"/>
    <s v="Premier Elliptical Ring Binder, Black"/>
    <s v="Chuck Magee"/>
    <n v="45014"/>
    <n v="-47"/>
    <n v="7"/>
    <n v="64"/>
  </r>
  <r>
    <n v="4"/>
    <x v="1"/>
    <x v="48"/>
    <x v="0"/>
    <x v="0"/>
    <n v="6"/>
    <x v="2"/>
    <x v="10"/>
    <x v="2"/>
    <x v="20"/>
    <x v="4"/>
    <s v="United States"/>
    <x v="53"/>
    <x v="3"/>
    <s v="Yes"/>
    <x v="1"/>
    <x v="1"/>
    <d v="2016-02-23T00:00:00"/>
    <s v="Mon"/>
    <x v="3"/>
    <s v="CA-2016-103744"/>
    <n v="1506"/>
    <s v="Staple-on labels"/>
    <s v="Kelly Williams"/>
    <n v="79907"/>
    <n v="2"/>
    <n v="3"/>
    <n v="7"/>
  </r>
  <r>
    <n v="4"/>
    <x v="1"/>
    <x v="48"/>
    <x v="0"/>
    <x v="0"/>
    <n v="6"/>
    <x v="2"/>
    <x v="2"/>
    <x v="2"/>
    <x v="20"/>
    <x v="4"/>
    <s v="United States"/>
    <x v="53"/>
    <x v="3"/>
    <s v="Yes"/>
    <x v="1"/>
    <x v="3"/>
    <d v="2016-02-23T00:00:00"/>
    <s v="Mon"/>
    <x v="3"/>
    <s v="CA-2016-103744"/>
    <n v="696"/>
    <s v="GBC Plastic Binding Combs"/>
    <s v="Kelly Williams"/>
    <n v="79907"/>
    <n v="-7"/>
    <n v="3"/>
    <n v="4"/>
  </r>
  <r>
    <n v="4"/>
    <x v="1"/>
    <x v="49"/>
    <x v="0"/>
    <x v="0"/>
    <n v="6"/>
    <x v="0"/>
    <x v="3"/>
    <x v="2"/>
    <x v="4"/>
    <x v="4"/>
    <s v="United States"/>
    <x v="54"/>
    <x v="3"/>
    <m/>
    <x v="0"/>
    <x v="1"/>
    <d v="2016-01-03T00:00:00"/>
    <s v="Tue"/>
    <x v="11"/>
    <s v="CA-2016-103800"/>
    <n v="1087"/>
    <s v="Message Book, Wirebound, Four 5 1/2 X 4 Forms/Pg., 200 Dupl. Sets/Book"/>
    <s v="Kelly Williams"/>
    <n v="77095"/>
    <n v="6"/>
    <n v="2"/>
    <n v="16"/>
  </r>
  <r>
    <n v="7"/>
    <x v="2"/>
    <x v="50"/>
    <x v="0"/>
    <x v="0"/>
    <n v="6"/>
    <x v="1"/>
    <x v="3"/>
    <x v="2"/>
    <x v="36"/>
    <x v="8"/>
    <s v="United States"/>
    <x v="55"/>
    <x v="2"/>
    <m/>
    <x v="0"/>
    <x v="0"/>
    <d v="2016-12-02T00:00:00"/>
    <s v="Mon"/>
    <x v="6"/>
    <s v="CA-2016-103807"/>
    <n v="1365"/>
    <s v="RSVP Cards &amp; Envelopes, Blank White, 8-1/2 X 11, 24 Cards/25 Envelopes/Set"/>
    <s v="Cassandra Brandow"/>
    <n v="30328"/>
    <n v="7"/>
    <n v="3"/>
    <n v="15"/>
  </r>
  <r>
    <n v="7"/>
    <x v="2"/>
    <x v="50"/>
    <x v="0"/>
    <x v="0"/>
    <n v="6"/>
    <x v="1"/>
    <x v="8"/>
    <x v="0"/>
    <x v="36"/>
    <x v="8"/>
    <s v="United States"/>
    <x v="55"/>
    <x v="2"/>
    <m/>
    <x v="0"/>
    <x v="0"/>
    <d v="2016-12-02T00:00:00"/>
    <s v="Mon"/>
    <x v="6"/>
    <s v="CA-2016-103807"/>
    <n v="969"/>
    <s v="Kingston Digital DataTraveler 8GB USB 2.0"/>
    <s v="Cassandra Brandow"/>
    <n v="30328"/>
    <n v="1"/>
    <n v="1"/>
    <n v="6"/>
  </r>
  <r>
    <n v="5"/>
    <x v="1"/>
    <x v="51"/>
    <x v="0"/>
    <x v="0"/>
    <n v="6"/>
    <x v="0"/>
    <x v="8"/>
    <x v="0"/>
    <x v="37"/>
    <x v="4"/>
    <s v="United States"/>
    <x v="56"/>
    <x v="3"/>
    <m/>
    <x v="0"/>
    <x v="1"/>
    <d v="2016-05-11T00:00:00"/>
    <s v="Wed"/>
    <x v="5"/>
    <s v="CA-2016-103849"/>
    <n v="1406"/>
    <s v="SanDisk Cruzer 64 GB USB Flash Drive"/>
    <s v="Kelly Williams"/>
    <n v="76106"/>
    <n v="7"/>
    <n v="2"/>
    <n v="58"/>
  </r>
  <r>
    <n v="5"/>
    <x v="1"/>
    <x v="51"/>
    <x v="0"/>
    <x v="0"/>
    <n v="6"/>
    <x v="0"/>
    <x v="0"/>
    <x v="0"/>
    <x v="37"/>
    <x v="4"/>
    <s v="United States"/>
    <x v="56"/>
    <x v="3"/>
    <m/>
    <x v="0"/>
    <x v="1"/>
    <d v="2016-05-11T00:00:00"/>
    <s v="Wed"/>
    <x v="5"/>
    <s v="CA-2016-103849"/>
    <n v="1668"/>
    <s v="Xblue XB-1670-86 X16 Small Office Telephone - Titanium"/>
    <s v="Kelly Williams"/>
    <n v="76106"/>
    <n v="6"/>
    <n v="1"/>
    <n v="101"/>
  </r>
  <r>
    <n v="5"/>
    <x v="1"/>
    <x v="51"/>
    <x v="0"/>
    <x v="0"/>
    <n v="6"/>
    <x v="0"/>
    <x v="9"/>
    <x v="1"/>
    <x v="37"/>
    <x v="4"/>
    <s v="United States"/>
    <x v="56"/>
    <x v="3"/>
    <m/>
    <x v="0"/>
    <x v="7"/>
    <d v="2016-05-11T00:00:00"/>
    <s v="Wed"/>
    <x v="5"/>
    <s v="CA-2016-103849"/>
    <n v="506"/>
    <s v="Deflect-o EconoMat Studded, No Bevel Mat for Low Pile Carpeting"/>
    <s v="Kelly Williams"/>
    <n v="76106"/>
    <n v="-84"/>
    <n v="4"/>
    <n v="66"/>
  </r>
  <r>
    <n v="4"/>
    <x v="1"/>
    <x v="52"/>
    <x v="0"/>
    <x v="0"/>
    <n v="6"/>
    <x v="0"/>
    <x v="9"/>
    <x v="1"/>
    <x v="15"/>
    <x v="11"/>
    <s v="United States"/>
    <x v="57"/>
    <x v="1"/>
    <s v="Yes"/>
    <x v="1"/>
    <x v="0"/>
    <d v="2016-09-17T00:00:00"/>
    <s v="Tue"/>
    <x v="0"/>
    <s v="CA-2016-103940"/>
    <n v="616"/>
    <s v="Executive Impressions 12 Wall Clock"/>
    <s v="Anna Andreadi"/>
    <n v="98103"/>
    <n v="13"/>
    <n v="2"/>
    <n v="35"/>
  </r>
  <r>
    <n v="4"/>
    <x v="1"/>
    <x v="52"/>
    <x v="0"/>
    <x v="0"/>
    <n v="6"/>
    <x v="0"/>
    <x v="11"/>
    <x v="2"/>
    <x v="15"/>
    <x v="11"/>
    <s v="United States"/>
    <x v="57"/>
    <x v="1"/>
    <s v="Yes"/>
    <x v="1"/>
    <x v="0"/>
    <d v="2016-09-17T00:00:00"/>
    <s v="Tue"/>
    <x v="0"/>
    <s v="CA-2016-103940"/>
    <n v="575"/>
    <s v="Eldon Gobal File Keepers"/>
    <s v="Anna Andreadi"/>
    <n v="98103"/>
    <n v="1"/>
    <n v="2"/>
    <n v="30"/>
  </r>
  <r>
    <n v="4"/>
    <x v="1"/>
    <x v="52"/>
    <x v="0"/>
    <x v="0"/>
    <n v="6"/>
    <x v="0"/>
    <x v="11"/>
    <x v="2"/>
    <x v="15"/>
    <x v="11"/>
    <s v="United States"/>
    <x v="57"/>
    <x v="1"/>
    <s v="Yes"/>
    <x v="1"/>
    <x v="0"/>
    <d v="2016-09-17T00:00:00"/>
    <s v="Tue"/>
    <x v="0"/>
    <s v="CA-2016-103940"/>
    <n v="584"/>
    <s v="Eldon ProFile File N Store Portable File Tub Letter/Legal Size Black"/>
    <s v="Anna Andreadi"/>
    <n v="98103"/>
    <n v="16"/>
    <n v="3"/>
    <n v="58"/>
  </r>
  <r>
    <n v="4"/>
    <x v="1"/>
    <x v="52"/>
    <x v="0"/>
    <x v="0"/>
    <n v="6"/>
    <x v="0"/>
    <x v="2"/>
    <x v="2"/>
    <x v="15"/>
    <x v="11"/>
    <s v="United States"/>
    <x v="57"/>
    <x v="1"/>
    <s v="Yes"/>
    <x v="1"/>
    <x v="1"/>
    <d v="2016-09-17T00:00:00"/>
    <s v="Tue"/>
    <x v="0"/>
    <s v="CA-2016-103940"/>
    <n v="702"/>
    <s v="GBC Prestige Therm-A-Bind Covers"/>
    <s v="Anna Andreadi"/>
    <n v="98103"/>
    <n v="46"/>
    <n v="5"/>
    <n v="137"/>
  </r>
  <r>
    <n v="2"/>
    <x v="2"/>
    <x v="53"/>
    <x v="0"/>
    <x v="2"/>
    <n v="1"/>
    <x v="1"/>
    <x v="9"/>
    <x v="1"/>
    <x v="38"/>
    <x v="2"/>
    <s v="United States"/>
    <x v="58"/>
    <x v="2"/>
    <m/>
    <x v="0"/>
    <x v="1"/>
    <d v="2016-03-19T00:00:00"/>
    <s v="Thu"/>
    <x v="2"/>
    <s v="CA-2016-103989"/>
    <n v="531"/>
    <s v="Document Clip Frames"/>
    <s v="Cassandra Brandow"/>
    <n v="33801"/>
    <n v="6"/>
    <n v="3"/>
    <n v="20"/>
  </r>
  <r>
    <n v="2"/>
    <x v="2"/>
    <x v="53"/>
    <x v="0"/>
    <x v="2"/>
    <n v="1"/>
    <x v="1"/>
    <x v="9"/>
    <x v="1"/>
    <x v="38"/>
    <x v="2"/>
    <s v="United States"/>
    <x v="58"/>
    <x v="2"/>
    <m/>
    <x v="0"/>
    <x v="1"/>
    <d v="2016-03-19T00:00:00"/>
    <s v="Thu"/>
    <x v="2"/>
    <s v="CA-2016-103989"/>
    <n v="592"/>
    <s v="Eldon Wave Desk Accessories"/>
    <s v="Cassandra Brandow"/>
    <n v="33801"/>
    <n v="1"/>
    <n v="3"/>
    <n v="5"/>
  </r>
  <r>
    <n v="2"/>
    <x v="2"/>
    <x v="53"/>
    <x v="0"/>
    <x v="2"/>
    <n v="1"/>
    <x v="1"/>
    <x v="11"/>
    <x v="2"/>
    <x v="38"/>
    <x v="2"/>
    <s v="United States"/>
    <x v="58"/>
    <x v="2"/>
    <m/>
    <x v="0"/>
    <x v="1"/>
    <d v="2016-03-19T00:00:00"/>
    <s v="Thu"/>
    <x v="2"/>
    <s v="CA-2016-103989"/>
    <n v="473"/>
    <s v="Crate-A-Files"/>
    <s v="Cassandra Brandow"/>
    <n v="33801"/>
    <n v="2"/>
    <n v="3"/>
    <n v="26"/>
  </r>
  <r>
    <n v="2"/>
    <x v="2"/>
    <x v="53"/>
    <x v="0"/>
    <x v="2"/>
    <n v="1"/>
    <x v="1"/>
    <x v="10"/>
    <x v="2"/>
    <x v="38"/>
    <x v="2"/>
    <s v="United States"/>
    <x v="58"/>
    <x v="2"/>
    <m/>
    <x v="0"/>
    <x v="1"/>
    <d v="2016-03-19T00:00:00"/>
    <s v="Thu"/>
    <x v="2"/>
    <s v="CA-2016-103989"/>
    <n v="212"/>
    <s v="Avery 501"/>
    <s v="Cassandra Brandow"/>
    <n v="33801"/>
    <n v="4"/>
    <n v="4"/>
    <n v="12"/>
  </r>
  <r>
    <n v="2"/>
    <x v="2"/>
    <x v="53"/>
    <x v="0"/>
    <x v="2"/>
    <n v="1"/>
    <x v="1"/>
    <x v="2"/>
    <x v="2"/>
    <x v="38"/>
    <x v="2"/>
    <s v="United States"/>
    <x v="58"/>
    <x v="2"/>
    <m/>
    <x v="0"/>
    <x v="4"/>
    <d v="2016-03-19T00:00:00"/>
    <s v="Thu"/>
    <x v="2"/>
    <s v="CA-2016-103989"/>
    <n v="244"/>
    <s v="Avery Flip-Chart Easel Binder, Black"/>
    <s v="Cassandra Brandow"/>
    <n v="33801"/>
    <n v="-26"/>
    <n v="5"/>
    <n v="34"/>
  </r>
  <r>
    <n v="2"/>
    <x v="2"/>
    <x v="53"/>
    <x v="0"/>
    <x v="2"/>
    <n v="1"/>
    <x v="1"/>
    <x v="8"/>
    <x v="0"/>
    <x v="38"/>
    <x v="2"/>
    <s v="United States"/>
    <x v="58"/>
    <x v="2"/>
    <m/>
    <x v="0"/>
    <x v="1"/>
    <d v="2016-03-19T00:00:00"/>
    <s v="Thu"/>
    <x v="2"/>
    <s v="CA-2016-103989"/>
    <n v="1028"/>
    <s v="Logitech Wireless Boombox Speaker - portable - wireless, wired"/>
    <s v="Cassandra Brandow"/>
    <n v="33801"/>
    <n v="53"/>
    <n v="2"/>
    <n v="170"/>
  </r>
  <r>
    <n v="2"/>
    <x v="2"/>
    <x v="53"/>
    <x v="0"/>
    <x v="2"/>
    <n v="1"/>
    <x v="1"/>
    <x v="0"/>
    <x v="0"/>
    <x v="38"/>
    <x v="2"/>
    <s v="United States"/>
    <x v="58"/>
    <x v="2"/>
    <m/>
    <x v="0"/>
    <x v="1"/>
    <d v="2016-03-19T00:00:00"/>
    <s v="Thu"/>
    <x v="2"/>
    <s v="CA-2016-103989"/>
    <n v="431"/>
    <s v="Cisco 8x8 Inc. 6753i IP Business Phone System"/>
    <s v="Cassandra Brandow"/>
    <n v="33801"/>
    <n v="28"/>
    <n v="3"/>
    <n v="324"/>
  </r>
  <r>
    <n v="4"/>
    <x v="1"/>
    <x v="54"/>
    <x v="0"/>
    <x v="0"/>
    <n v="6"/>
    <x v="1"/>
    <x v="9"/>
    <x v="1"/>
    <x v="17"/>
    <x v="1"/>
    <s v="United States"/>
    <x v="59"/>
    <x v="1"/>
    <m/>
    <x v="0"/>
    <x v="0"/>
    <d v="2016-08-25T00:00:00"/>
    <s v="Wed"/>
    <x v="10"/>
    <s v="CA-2016-104178"/>
    <n v="550"/>
    <s v="Eldon 200 Class Desk Accessories, Smoke"/>
    <s v="Anna Andreadi"/>
    <n v="90036"/>
    <n v="3"/>
    <n v="1"/>
    <n v="6"/>
  </r>
  <r>
    <n v="4"/>
    <x v="1"/>
    <x v="54"/>
    <x v="0"/>
    <x v="0"/>
    <n v="6"/>
    <x v="1"/>
    <x v="3"/>
    <x v="2"/>
    <x v="17"/>
    <x v="1"/>
    <s v="United States"/>
    <x v="59"/>
    <x v="1"/>
    <m/>
    <x v="0"/>
    <x v="0"/>
    <d v="2016-08-25T00:00:00"/>
    <s v="Wed"/>
    <x v="10"/>
    <s v="CA-2016-104178"/>
    <n v="1835"/>
    <s v="Xerox 23"/>
    <s v="Anna Andreadi"/>
    <n v="90036"/>
    <n v="12"/>
    <n v="4"/>
    <n v="26"/>
  </r>
  <r>
    <n v="4"/>
    <x v="1"/>
    <x v="54"/>
    <x v="0"/>
    <x v="0"/>
    <n v="6"/>
    <x v="1"/>
    <x v="11"/>
    <x v="2"/>
    <x v="17"/>
    <x v="1"/>
    <s v="United States"/>
    <x v="59"/>
    <x v="1"/>
    <m/>
    <x v="0"/>
    <x v="0"/>
    <d v="2016-08-25T00:00:00"/>
    <s v="Wed"/>
    <x v="10"/>
    <s v="CA-2016-104178"/>
    <n v="1300"/>
    <s v="Portable Personal File Box"/>
    <s v="Anna Andreadi"/>
    <n v="90036"/>
    <n v="13"/>
    <n v="4"/>
    <n v="49"/>
  </r>
  <r>
    <n v="4"/>
    <x v="1"/>
    <x v="54"/>
    <x v="0"/>
    <x v="0"/>
    <n v="6"/>
    <x v="1"/>
    <x v="8"/>
    <x v="0"/>
    <x v="17"/>
    <x v="1"/>
    <s v="United States"/>
    <x v="59"/>
    <x v="1"/>
    <m/>
    <x v="0"/>
    <x v="0"/>
    <d v="2016-08-25T00:00:00"/>
    <s v="Wed"/>
    <x v="10"/>
    <s v="CA-2016-104178"/>
    <n v="1404"/>
    <s v="SanDisk Cruzer 32 GB USB Flash Drive"/>
    <s v="Anna Andreadi"/>
    <n v="90036"/>
    <n v="30"/>
    <n v="5"/>
    <n v="95"/>
  </r>
  <r>
    <n v="5"/>
    <x v="2"/>
    <x v="55"/>
    <x v="0"/>
    <x v="1"/>
    <n v="3"/>
    <x v="0"/>
    <x v="5"/>
    <x v="1"/>
    <x v="15"/>
    <x v="11"/>
    <s v="United States"/>
    <x v="60"/>
    <x v="1"/>
    <m/>
    <x v="0"/>
    <x v="1"/>
    <d v="2016-03-01T00:00:00"/>
    <s v="Sun"/>
    <x v="2"/>
    <s v="CA-2016-104269"/>
    <n v="744"/>
    <s v="Global Deluxe High-Back Managers Chair"/>
    <s v="Anna Andreadi"/>
    <n v="98115"/>
    <n v="51"/>
    <n v="2"/>
    <n v="458"/>
  </r>
  <r>
    <n v="4"/>
    <x v="1"/>
    <x v="56"/>
    <x v="0"/>
    <x v="0"/>
    <n v="6"/>
    <x v="0"/>
    <x v="1"/>
    <x v="1"/>
    <x v="39"/>
    <x v="20"/>
    <s v="United States"/>
    <x v="61"/>
    <x v="2"/>
    <m/>
    <x v="0"/>
    <x v="0"/>
    <d v="2016-06-27T00:00:00"/>
    <s v="Fri"/>
    <x v="1"/>
    <s v="CA-2016-104283"/>
    <n v="964"/>
    <s v="KI Adjustable-Height Table"/>
    <s v="Cassandra Brandow"/>
    <n v="38671"/>
    <n v="22"/>
    <n v="1"/>
    <n v="86"/>
  </r>
  <r>
    <n v="4"/>
    <x v="1"/>
    <x v="56"/>
    <x v="0"/>
    <x v="0"/>
    <n v="6"/>
    <x v="0"/>
    <x v="11"/>
    <x v="2"/>
    <x v="39"/>
    <x v="20"/>
    <s v="United States"/>
    <x v="61"/>
    <x v="2"/>
    <m/>
    <x v="0"/>
    <x v="0"/>
    <d v="2016-06-27T00:00:00"/>
    <s v="Fri"/>
    <x v="1"/>
    <s v="CA-2016-104283"/>
    <n v="1376"/>
    <s v="SAFCO Commercial Wire Shelving, 72h"/>
    <s v="Cassandra Brandow"/>
    <n v="38671"/>
    <n v="0"/>
    <n v="5"/>
    <n v="306"/>
  </r>
  <r>
    <n v="4"/>
    <x v="1"/>
    <x v="56"/>
    <x v="0"/>
    <x v="0"/>
    <n v="6"/>
    <x v="0"/>
    <x v="8"/>
    <x v="0"/>
    <x v="39"/>
    <x v="20"/>
    <s v="United States"/>
    <x v="61"/>
    <x v="2"/>
    <m/>
    <x v="0"/>
    <x v="0"/>
    <d v="2016-06-27T00:00:00"/>
    <s v="Fri"/>
    <x v="1"/>
    <s v="CA-2016-104283"/>
    <n v="1471"/>
    <s v="Sony Micro Vault Click 16 GB USB 2.0 Flash Drive"/>
    <s v="Cassandra Brandow"/>
    <n v="38671"/>
    <n v="54"/>
    <n v="4"/>
    <n v="224"/>
  </r>
  <r>
    <n v="6"/>
    <x v="0"/>
    <x v="57"/>
    <x v="0"/>
    <x v="0"/>
    <n v="6"/>
    <x v="0"/>
    <x v="13"/>
    <x v="0"/>
    <x v="31"/>
    <x v="18"/>
    <s v="United States"/>
    <x v="62"/>
    <x v="0"/>
    <m/>
    <x v="0"/>
    <x v="0"/>
    <d v="2016-06-17T00:00:00"/>
    <s v="Tue"/>
    <x v="9"/>
    <s v="CA-2016-104402"/>
    <n v="1566"/>
    <s v="Texas Instruments TI-34 Scientific Calculator"/>
    <s v="Chuck Magee"/>
    <n v="19711"/>
    <n v="31"/>
    <n v="3"/>
    <n v="66"/>
  </r>
  <r>
    <n v="5"/>
    <x v="1"/>
    <x v="58"/>
    <x v="0"/>
    <x v="0"/>
    <n v="6"/>
    <x v="2"/>
    <x v="2"/>
    <x v="2"/>
    <x v="40"/>
    <x v="9"/>
    <s v="United States"/>
    <x v="63"/>
    <x v="1"/>
    <m/>
    <x v="0"/>
    <x v="1"/>
    <d v="2016-06-02T00:00:00"/>
    <s v="Mon"/>
    <x v="9"/>
    <s v="CA-2016-104472"/>
    <n v="712"/>
    <s v="GBC Standard Therm-A-Bind Covers"/>
    <s v="Anna Andreadi"/>
    <n v="84057"/>
    <n v="19"/>
    <n v="3"/>
    <n v="60"/>
  </r>
  <r>
    <n v="5"/>
    <x v="1"/>
    <x v="58"/>
    <x v="0"/>
    <x v="0"/>
    <n v="6"/>
    <x v="2"/>
    <x v="9"/>
    <x v="1"/>
    <x v="40"/>
    <x v="9"/>
    <s v="United States"/>
    <x v="63"/>
    <x v="1"/>
    <m/>
    <x v="0"/>
    <x v="0"/>
    <d v="2016-06-02T00:00:00"/>
    <s v="Mon"/>
    <x v="9"/>
    <s v="CA-2016-104472"/>
    <n v="123"/>
    <s v="Aluminum Document Frame"/>
    <s v="Anna Andreadi"/>
    <n v="84057"/>
    <n v="22"/>
    <n v="6"/>
    <n v="73"/>
  </r>
  <r>
    <n v="5"/>
    <x v="1"/>
    <x v="59"/>
    <x v="0"/>
    <x v="0"/>
    <n v="6"/>
    <x v="1"/>
    <x v="5"/>
    <x v="1"/>
    <x v="15"/>
    <x v="11"/>
    <s v="United States"/>
    <x v="48"/>
    <x v="1"/>
    <m/>
    <x v="0"/>
    <x v="1"/>
    <d v="2016-03-07T00:00:00"/>
    <s v="Sat"/>
    <x v="2"/>
    <s v="CA-2016-104563"/>
    <n v="759"/>
    <s v="Global Leather and Oak Executive Chair, Black"/>
    <s v="Anna Andreadi"/>
    <n v="98103"/>
    <n v="54"/>
    <n v="2"/>
    <n v="482"/>
  </r>
  <r>
    <n v="5"/>
    <x v="1"/>
    <x v="59"/>
    <x v="0"/>
    <x v="0"/>
    <n v="6"/>
    <x v="1"/>
    <x v="5"/>
    <x v="1"/>
    <x v="15"/>
    <x v="11"/>
    <s v="United States"/>
    <x v="48"/>
    <x v="1"/>
    <m/>
    <x v="0"/>
    <x v="1"/>
    <d v="2016-03-07T00:00:00"/>
    <s v="Sat"/>
    <x v="2"/>
    <s v="CA-2016-104563"/>
    <n v="1212"/>
    <s v="Office Star - Task Chair with Contemporary Loop Arms"/>
    <s v="Anna Andreadi"/>
    <n v="98103"/>
    <n v="22"/>
    <n v="6"/>
    <n v="437"/>
  </r>
  <r>
    <n v="5"/>
    <x v="1"/>
    <x v="59"/>
    <x v="0"/>
    <x v="0"/>
    <n v="6"/>
    <x v="1"/>
    <x v="6"/>
    <x v="2"/>
    <x v="15"/>
    <x v="11"/>
    <s v="United States"/>
    <x v="48"/>
    <x v="1"/>
    <m/>
    <x v="0"/>
    <x v="0"/>
    <d v="2016-03-07T00:00:00"/>
    <s v="Sat"/>
    <x v="2"/>
    <s v="CA-2016-104563"/>
    <n v="1170"/>
    <s v="Newell Chalk Holder"/>
    <s v="Anna Andreadi"/>
    <n v="98103"/>
    <n v="9"/>
    <n v="5"/>
    <n v="21"/>
  </r>
  <r>
    <n v="5"/>
    <x v="1"/>
    <x v="59"/>
    <x v="0"/>
    <x v="0"/>
    <n v="6"/>
    <x v="1"/>
    <x v="11"/>
    <x v="2"/>
    <x v="15"/>
    <x v="11"/>
    <s v="United States"/>
    <x v="48"/>
    <x v="1"/>
    <m/>
    <x v="0"/>
    <x v="0"/>
    <d v="2016-03-07T00:00:00"/>
    <s v="Sat"/>
    <x v="2"/>
    <s v="CA-2016-104563"/>
    <n v="470"/>
    <s v="Contico 72H Heavy-Duty Storage System"/>
    <s v="Anna Andreadi"/>
    <n v="98103"/>
    <n v="0"/>
    <n v="5"/>
    <n v="205"/>
  </r>
  <r>
    <n v="2"/>
    <x v="1"/>
    <x v="60"/>
    <x v="1"/>
    <x v="1"/>
    <n v="3"/>
    <x v="1"/>
    <x v="7"/>
    <x v="2"/>
    <x v="41"/>
    <x v="4"/>
    <s v="United States"/>
    <x v="64"/>
    <x v="3"/>
    <m/>
    <x v="0"/>
    <x v="1"/>
    <d v="2016-12-30T00:00:00"/>
    <s v="Mon"/>
    <x v="11"/>
    <s v="CA-2016-104738"/>
    <n v="629"/>
    <s v="Fashion Color Clasp Envelopes"/>
    <s v="Kelly Williams"/>
    <n v="78041"/>
    <n v="5"/>
    <n v="3"/>
    <n v="13"/>
  </r>
  <r>
    <n v="2"/>
    <x v="1"/>
    <x v="60"/>
    <x v="1"/>
    <x v="1"/>
    <n v="3"/>
    <x v="1"/>
    <x v="2"/>
    <x v="2"/>
    <x v="41"/>
    <x v="4"/>
    <s v="United States"/>
    <x v="64"/>
    <x v="3"/>
    <m/>
    <x v="0"/>
    <x v="3"/>
    <d v="2016-12-30T00:00:00"/>
    <s v="Mon"/>
    <x v="11"/>
    <s v="CA-2016-104738"/>
    <n v="50"/>
    <s v="Acco Hanging Data Binders"/>
    <s v="Kelly Williams"/>
    <n v="78041"/>
    <n v="-4"/>
    <n v="3"/>
    <n v="2"/>
  </r>
  <r>
    <n v="2"/>
    <x v="1"/>
    <x v="60"/>
    <x v="1"/>
    <x v="1"/>
    <n v="3"/>
    <x v="1"/>
    <x v="8"/>
    <x v="0"/>
    <x v="41"/>
    <x v="4"/>
    <s v="United States"/>
    <x v="64"/>
    <x v="3"/>
    <m/>
    <x v="0"/>
    <x v="1"/>
    <d v="2016-12-30T00:00:00"/>
    <s v="Mon"/>
    <x v="11"/>
    <s v="CA-2016-104738"/>
    <n v="1000"/>
    <s v="Logitech 910-002974 M325 Wireless Mouse for Web Scrolling"/>
    <s v="Kelly Williams"/>
    <n v="78041"/>
    <n v="14"/>
    <n v="2"/>
    <n v="48"/>
  </r>
  <r>
    <n v="2"/>
    <x v="1"/>
    <x v="60"/>
    <x v="1"/>
    <x v="1"/>
    <n v="3"/>
    <x v="1"/>
    <x v="0"/>
    <x v="0"/>
    <x v="41"/>
    <x v="4"/>
    <s v="United States"/>
    <x v="64"/>
    <x v="3"/>
    <m/>
    <x v="0"/>
    <x v="1"/>
    <d v="2016-12-30T00:00:00"/>
    <s v="Mon"/>
    <x v="11"/>
    <s v="CA-2016-104738"/>
    <n v="1277"/>
    <s v="Plantronics CS 50-USB - headset - Convertible, Monaural"/>
    <s v="Kelly Williams"/>
    <n v="78041"/>
    <n v="19"/>
    <n v="2"/>
    <n v="218"/>
  </r>
  <r>
    <n v="2"/>
    <x v="1"/>
    <x v="60"/>
    <x v="1"/>
    <x v="1"/>
    <n v="3"/>
    <x v="1"/>
    <x v="0"/>
    <x v="0"/>
    <x v="41"/>
    <x v="4"/>
    <s v="United States"/>
    <x v="64"/>
    <x v="3"/>
    <m/>
    <x v="0"/>
    <x v="1"/>
    <d v="2016-12-30T00:00:00"/>
    <s v="Mon"/>
    <x v="11"/>
    <s v="CA-2016-104738"/>
    <n v="154"/>
    <s v="AT&amp;T 1080 Corded phone"/>
    <s v="Kelly Williams"/>
    <n v="78041"/>
    <n v="29"/>
    <n v="3"/>
    <n v="329"/>
  </r>
  <r>
    <n v="5"/>
    <x v="1"/>
    <x v="19"/>
    <x v="0"/>
    <x v="0"/>
    <n v="6"/>
    <x v="1"/>
    <x v="11"/>
    <x v="2"/>
    <x v="4"/>
    <x v="4"/>
    <s v="United States"/>
    <x v="65"/>
    <x v="3"/>
    <m/>
    <x v="0"/>
    <x v="1"/>
    <d v="2016-12-08T00:00:00"/>
    <s v="Sun"/>
    <x v="6"/>
    <s v="CA-2016-104773"/>
    <n v="462"/>
    <s v="Companion Letter/Legal File, Black"/>
    <s v="Kelly Williams"/>
    <n v="77041"/>
    <n v="6"/>
    <n v="2"/>
    <n v="60"/>
  </r>
  <r>
    <n v="4"/>
    <x v="1"/>
    <x v="61"/>
    <x v="0"/>
    <x v="0"/>
    <n v="6"/>
    <x v="2"/>
    <x v="6"/>
    <x v="2"/>
    <x v="42"/>
    <x v="1"/>
    <s v="United States"/>
    <x v="66"/>
    <x v="1"/>
    <m/>
    <x v="0"/>
    <x v="0"/>
    <d v="2016-05-21T00:00:00"/>
    <s v="Sat"/>
    <x v="5"/>
    <s v="CA-2016-104780"/>
    <n v="29"/>
    <s v="4009 Highlighters by Sanford"/>
    <s v="Anna Andreadi"/>
    <n v="92037"/>
    <n v="11"/>
    <n v="8"/>
    <n v="32"/>
  </r>
  <r>
    <n v="4"/>
    <x v="2"/>
    <x v="62"/>
    <x v="0"/>
    <x v="1"/>
    <n v="3"/>
    <x v="1"/>
    <x v="2"/>
    <x v="2"/>
    <x v="43"/>
    <x v="1"/>
    <s v="United States"/>
    <x v="67"/>
    <x v="1"/>
    <m/>
    <x v="0"/>
    <x v="1"/>
    <d v="2016-02-04T00:00:00"/>
    <s v="Wed"/>
    <x v="3"/>
    <s v="CA-2016-104808"/>
    <n v="711"/>
    <s v="GBC Standard Recycled Report Covers, Clear Plastic Sheets"/>
    <s v="Anna Andreadi"/>
    <n v="92025"/>
    <n v="6"/>
    <n v="2"/>
    <n v="17"/>
  </r>
  <r>
    <n v="3"/>
    <x v="0"/>
    <x v="63"/>
    <x v="0"/>
    <x v="1"/>
    <n v="3"/>
    <x v="1"/>
    <x v="3"/>
    <x v="2"/>
    <x v="44"/>
    <x v="9"/>
    <s v="United States"/>
    <x v="68"/>
    <x v="1"/>
    <s v="Yes"/>
    <x v="1"/>
    <x v="0"/>
    <d v="2016-11-18T00:00:00"/>
    <s v="Wed"/>
    <x v="7"/>
    <s v="CA-2016-104829"/>
    <n v="98"/>
    <s v="Adams While You Were Out Message Pads"/>
    <s v="Anna Andreadi"/>
    <n v="84604"/>
    <n v="10"/>
    <n v="7"/>
    <n v="22"/>
  </r>
  <r>
    <n v="7"/>
    <x v="2"/>
    <x v="64"/>
    <x v="0"/>
    <x v="0"/>
    <n v="6"/>
    <x v="1"/>
    <x v="3"/>
    <x v="2"/>
    <x v="1"/>
    <x v="1"/>
    <s v="United States"/>
    <x v="69"/>
    <x v="1"/>
    <m/>
    <x v="0"/>
    <x v="0"/>
    <d v="2016-12-09T00:00:00"/>
    <s v="Mon"/>
    <x v="6"/>
    <s v="CA-2016-104976"/>
    <n v="1786"/>
    <s v="Xerox 1987"/>
    <s v="Anna Andreadi"/>
    <n v="94122"/>
    <n v="17"/>
    <n v="6"/>
    <n v="35"/>
  </r>
  <r>
    <n v="3"/>
    <x v="2"/>
    <x v="65"/>
    <x v="0"/>
    <x v="2"/>
    <n v="1"/>
    <x v="2"/>
    <x v="1"/>
    <x v="1"/>
    <x v="4"/>
    <x v="4"/>
    <s v="United States"/>
    <x v="70"/>
    <x v="3"/>
    <m/>
    <x v="0"/>
    <x v="2"/>
    <d v="2016-09-07T00:00:00"/>
    <s v="Sat"/>
    <x v="0"/>
    <s v="CA-2016-105165"/>
    <n v="1356"/>
    <s v="Riverside Furniture Oval Coffee Table, Oval End Table, End Table with Drawer"/>
    <s v="Kelly Williams"/>
    <n v="77036"/>
    <n v="-23"/>
    <n v="1"/>
    <n v="201"/>
  </r>
  <r>
    <n v="3"/>
    <x v="2"/>
    <x v="65"/>
    <x v="0"/>
    <x v="2"/>
    <n v="1"/>
    <x v="2"/>
    <x v="6"/>
    <x v="2"/>
    <x v="4"/>
    <x v="4"/>
    <s v="United States"/>
    <x v="70"/>
    <x v="3"/>
    <m/>
    <x v="0"/>
    <x v="1"/>
    <d v="2016-09-07T00:00:00"/>
    <s v="Sat"/>
    <x v="0"/>
    <s v="CA-2016-105165"/>
    <n v="523"/>
    <s v="Dixon Ticonderoga Core-Lock Colored Pencils"/>
    <s v="Kelly Williams"/>
    <n v="77036"/>
    <n v="4"/>
    <n v="3"/>
    <n v="22"/>
  </r>
  <r>
    <n v="3"/>
    <x v="2"/>
    <x v="65"/>
    <x v="0"/>
    <x v="2"/>
    <n v="1"/>
    <x v="2"/>
    <x v="2"/>
    <x v="2"/>
    <x v="4"/>
    <x v="4"/>
    <s v="United States"/>
    <x v="70"/>
    <x v="3"/>
    <m/>
    <x v="0"/>
    <x v="3"/>
    <d v="2016-09-07T00:00:00"/>
    <s v="Sat"/>
    <x v="0"/>
    <s v="CA-2016-105165"/>
    <n v="134"/>
    <s v="Angle-D Binders with Locking Rings, Label Holders"/>
    <s v="Kelly Williams"/>
    <n v="77036"/>
    <n v="-5"/>
    <n v="2"/>
    <n v="3"/>
  </r>
  <r>
    <n v="3"/>
    <x v="2"/>
    <x v="65"/>
    <x v="0"/>
    <x v="2"/>
    <n v="1"/>
    <x v="2"/>
    <x v="0"/>
    <x v="0"/>
    <x v="4"/>
    <x v="4"/>
    <s v="United States"/>
    <x v="70"/>
    <x v="3"/>
    <m/>
    <x v="0"/>
    <x v="1"/>
    <d v="2016-09-07T00:00:00"/>
    <s v="Sat"/>
    <x v="0"/>
    <s v="CA-2016-105165"/>
    <n v="1246"/>
    <s v="Panasonic KX TS3282B Corded phone"/>
    <s v="Kelly Williams"/>
    <n v="77036"/>
    <n v="15"/>
    <n v="3"/>
    <n v="197"/>
  </r>
  <r>
    <n v="3"/>
    <x v="2"/>
    <x v="65"/>
    <x v="0"/>
    <x v="2"/>
    <n v="1"/>
    <x v="2"/>
    <x v="8"/>
    <x v="0"/>
    <x v="4"/>
    <x v="4"/>
    <s v="United States"/>
    <x v="70"/>
    <x v="3"/>
    <m/>
    <x v="0"/>
    <x v="1"/>
    <d v="2016-09-07T00:00:00"/>
    <s v="Sat"/>
    <x v="0"/>
    <s v="CA-2016-105165"/>
    <n v="307"/>
    <s v="Belkin Standard 104 key USB Keyboard"/>
    <s v="Kelly Williams"/>
    <n v="77036"/>
    <n v="-3"/>
    <n v="4"/>
    <n v="47"/>
  </r>
  <r>
    <n v="5"/>
    <x v="1"/>
    <x v="34"/>
    <x v="0"/>
    <x v="0"/>
    <n v="6"/>
    <x v="2"/>
    <x v="10"/>
    <x v="2"/>
    <x v="1"/>
    <x v="1"/>
    <s v="United States"/>
    <x v="71"/>
    <x v="1"/>
    <m/>
    <x v="0"/>
    <x v="0"/>
    <d v="2016-04-04T00:00:00"/>
    <s v="Wed"/>
    <x v="4"/>
    <s v="CA-2016-105172"/>
    <n v="229"/>
    <s v="Avery 518"/>
    <s v="Anna Andreadi"/>
    <n v="94109"/>
    <n v="9"/>
    <n v="6"/>
    <n v="19"/>
  </r>
  <r>
    <n v="0"/>
    <x v="0"/>
    <x v="66"/>
    <x v="0"/>
    <x v="3"/>
    <n v="0"/>
    <x v="2"/>
    <x v="14"/>
    <x v="1"/>
    <x v="1"/>
    <x v="1"/>
    <s v="United States"/>
    <x v="72"/>
    <x v="1"/>
    <m/>
    <x v="0"/>
    <x v="5"/>
    <d v="2016-11-28T00:00:00"/>
    <s v="Sat"/>
    <x v="7"/>
    <s v="CA-2016-105249"/>
    <n v="1428"/>
    <s v="Sauder Camden County Barrister Bookcase, Planked Cherry Finish"/>
    <s v="Anna Andreadi"/>
    <n v="94122"/>
    <n v="-5"/>
    <n v="4"/>
    <n v="411"/>
  </r>
  <r>
    <n v="0"/>
    <x v="0"/>
    <x v="66"/>
    <x v="0"/>
    <x v="3"/>
    <n v="0"/>
    <x v="2"/>
    <x v="15"/>
    <x v="2"/>
    <x v="1"/>
    <x v="1"/>
    <s v="United States"/>
    <x v="72"/>
    <x v="1"/>
    <m/>
    <x v="0"/>
    <x v="0"/>
    <d v="2016-11-28T00:00:00"/>
    <s v="Sat"/>
    <x v="7"/>
    <s v="CA-2016-105249"/>
    <n v="1504"/>
    <s v="Staple remover"/>
    <s v="Anna Andreadi"/>
    <n v="94122"/>
    <n v="0"/>
    <n v="2"/>
    <n v="7"/>
  </r>
  <r>
    <n v="0"/>
    <x v="0"/>
    <x v="66"/>
    <x v="0"/>
    <x v="3"/>
    <n v="0"/>
    <x v="2"/>
    <x v="10"/>
    <x v="2"/>
    <x v="1"/>
    <x v="1"/>
    <s v="United States"/>
    <x v="72"/>
    <x v="1"/>
    <m/>
    <x v="0"/>
    <x v="0"/>
    <d v="2016-11-28T00:00:00"/>
    <s v="Sat"/>
    <x v="7"/>
    <s v="CA-2016-105249"/>
    <n v="197"/>
    <s v="Avery 489"/>
    <s v="Anna Andreadi"/>
    <n v="94122"/>
    <n v="20"/>
    <n v="4"/>
    <n v="41"/>
  </r>
  <r>
    <n v="7"/>
    <x v="2"/>
    <x v="67"/>
    <x v="0"/>
    <x v="0"/>
    <n v="6"/>
    <x v="0"/>
    <x v="5"/>
    <x v="1"/>
    <x v="17"/>
    <x v="1"/>
    <s v="United States"/>
    <x v="73"/>
    <x v="1"/>
    <s v="Yes"/>
    <x v="1"/>
    <x v="1"/>
    <d v="2016-11-11T00:00:00"/>
    <s v="Wed"/>
    <x v="7"/>
    <s v="CA-2016-105270"/>
    <n v="845"/>
    <s v="Hon Olson Stacker Stools"/>
    <s v="Anna Andreadi"/>
    <n v="90008"/>
    <n v="11"/>
    <n v="1"/>
    <n v="113"/>
  </r>
  <r>
    <n v="7"/>
    <x v="2"/>
    <x v="67"/>
    <x v="0"/>
    <x v="0"/>
    <n v="6"/>
    <x v="0"/>
    <x v="6"/>
    <x v="2"/>
    <x v="17"/>
    <x v="1"/>
    <s v="United States"/>
    <x v="73"/>
    <x v="1"/>
    <s v="Yes"/>
    <x v="1"/>
    <x v="0"/>
    <d v="2016-11-11T00:00:00"/>
    <s v="Wed"/>
    <x v="7"/>
    <s v="CA-2016-105270"/>
    <n v="30"/>
    <s v="50 Colored Long Pencils"/>
    <s v="Anna Andreadi"/>
    <n v="90008"/>
    <n v="8"/>
    <n v="3"/>
    <n v="30"/>
  </r>
  <r>
    <n v="3"/>
    <x v="2"/>
    <x v="68"/>
    <x v="0"/>
    <x v="2"/>
    <n v="1"/>
    <x v="0"/>
    <x v="2"/>
    <x v="2"/>
    <x v="45"/>
    <x v="4"/>
    <s v="United States"/>
    <x v="74"/>
    <x v="3"/>
    <m/>
    <x v="0"/>
    <x v="3"/>
    <d v="2016-11-22T00:00:00"/>
    <s v="Sun"/>
    <x v="7"/>
    <s v="CA-2016-105340"/>
    <n v="1644"/>
    <s v="Wilson Jones Heavy-Duty Casebound Ring Binders with Metal Hinges"/>
    <s v="Kelly Williams"/>
    <n v="77506"/>
    <n v="-11"/>
    <n v="1"/>
    <n v="7"/>
  </r>
  <r>
    <n v="5"/>
    <x v="1"/>
    <x v="69"/>
    <x v="0"/>
    <x v="0"/>
    <n v="6"/>
    <x v="0"/>
    <x v="9"/>
    <x v="1"/>
    <x v="33"/>
    <x v="4"/>
    <s v="United States"/>
    <x v="75"/>
    <x v="3"/>
    <m/>
    <x v="0"/>
    <x v="7"/>
    <d v="2016-01-07T00:00:00"/>
    <s v="Sat"/>
    <x v="11"/>
    <s v="CA-2016-105417"/>
    <n v="875"/>
    <s v="Howard Miller 14-1/2 Diameter Chrome Round Wall Clock"/>
    <s v="Kelly Williams"/>
    <n v="77340"/>
    <n v="-54"/>
    <n v="3"/>
    <n v="77"/>
  </r>
  <r>
    <n v="5"/>
    <x v="1"/>
    <x v="69"/>
    <x v="0"/>
    <x v="0"/>
    <n v="6"/>
    <x v="0"/>
    <x v="2"/>
    <x v="2"/>
    <x v="33"/>
    <x v="4"/>
    <s v="United States"/>
    <x v="75"/>
    <x v="3"/>
    <m/>
    <x v="0"/>
    <x v="3"/>
    <d v="2016-01-07T00:00:00"/>
    <s v="Sat"/>
    <x v="11"/>
    <s v="CA-2016-105417"/>
    <n v="47"/>
    <s v="Acco Four Pocket Poly Ring Binder with Label Holder, Smoke, 1"/>
    <s v="Kelly Williams"/>
    <n v="77340"/>
    <n v="-18"/>
    <n v="7"/>
    <n v="10"/>
  </r>
  <r>
    <n v="4"/>
    <x v="1"/>
    <x v="70"/>
    <x v="0"/>
    <x v="0"/>
    <n v="6"/>
    <x v="0"/>
    <x v="1"/>
    <x v="1"/>
    <x v="42"/>
    <x v="1"/>
    <s v="United States"/>
    <x v="76"/>
    <x v="1"/>
    <m/>
    <x v="0"/>
    <x v="1"/>
    <d v="2016-03-03T00:00:00"/>
    <s v="Tue"/>
    <x v="2"/>
    <s v="CA-2016-105648"/>
    <n v="313"/>
    <s v="Bevis Oval Conference Table, Walnut"/>
    <s v="Anna Andreadi"/>
    <n v="92037"/>
    <n v="-23"/>
    <n v="3"/>
    <n v="626"/>
  </r>
  <r>
    <n v="7"/>
    <x v="2"/>
    <x v="12"/>
    <x v="0"/>
    <x v="0"/>
    <n v="6"/>
    <x v="0"/>
    <x v="2"/>
    <x v="2"/>
    <x v="0"/>
    <x v="0"/>
    <s v="United States"/>
    <x v="77"/>
    <x v="0"/>
    <m/>
    <x v="0"/>
    <x v="1"/>
    <d v="2016-05-30T00:00:00"/>
    <s v="Mon"/>
    <x v="9"/>
    <s v="CA-2016-105872"/>
    <n v="1649"/>
    <s v="Wilson Jones Legal Size Ring Binders"/>
    <s v="Chuck Magee"/>
    <n v="10024"/>
    <n v="26"/>
    <n v="4"/>
    <n v="70"/>
  </r>
  <r>
    <n v="7"/>
    <x v="2"/>
    <x v="67"/>
    <x v="0"/>
    <x v="0"/>
    <n v="6"/>
    <x v="0"/>
    <x v="11"/>
    <x v="2"/>
    <x v="46"/>
    <x v="21"/>
    <s v="United States"/>
    <x v="78"/>
    <x v="3"/>
    <m/>
    <x v="0"/>
    <x v="0"/>
    <d v="2016-11-11T00:00:00"/>
    <s v="Wed"/>
    <x v="7"/>
    <s v="CA-2016-105893"/>
    <n v="1526"/>
    <s v="Stur-D-Stor Shelving, Vertical 5-Shelf: 72H x 36W x 18 1/2D"/>
    <s v="Kelly Williams"/>
    <n v="53711"/>
    <n v="13"/>
    <n v="6"/>
    <n v="666"/>
  </r>
  <r>
    <n v="0"/>
    <x v="0"/>
    <x v="14"/>
    <x v="0"/>
    <x v="3"/>
    <n v="0"/>
    <x v="1"/>
    <x v="5"/>
    <x v="1"/>
    <x v="47"/>
    <x v="19"/>
    <s v="United States"/>
    <x v="79"/>
    <x v="0"/>
    <m/>
    <x v="0"/>
    <x v="2"/>
    <d v="2016-11-24T00:00:00"/>
    <s v="Tue"/>
    <x v="7"/>
    <s v="CA-2016-105984"/>
    <n v="752"/>
    <s v="Global Executive Mid-Back Managers Chair"/>
    <s v="Chuck Magee"/>
    <n v="43229"/>
    <n v="-35"/>
    <n v="3"/>
    <n v="611"/>
  </r>
  <r>
    <n v="0"/>
    <x v="0"/>
    <x v="14"/>
    <x v="0"/>
    <x v="3"/>
    <n v="0"/>
    <x v="1"/>
    <x v="0"/>
    <x v="0"/>
    <x v="47"/>
    <x v="19"/>
    <s v="United States"/>
    <x v="79"/>
    <x v="0"/>
    <m/>
    <x v="0"/>
    <x v="6"/>
    <d v="2016-11-24T00:00:00"/>
    <s v="Tue"/>
    <x v="7"/>
    <s v="CA-2016-105984"/>
    <n v="1396"/>
    <s v="Samsung Galaxy S III - 16GB - pebble blue (T-Mobile)"/>
    <s v="Chuck Magee"/>
    <n v="43229"/>
    <n v="-210"/>
    <n v="5"/>
    <n v="1050"/>
  </r>
  <r>
    <n v="1"/>
    <x v="0"/>
    <x v="49"/>
    <x v="0"/>
    <x v="2"/>
    <n v="1"/>
    <x v="1"/>
    <x v="6"/>
    <x v="2"/>
    <x v="48"/>
    <x v="8"/>
    <s v="United States"/>
    <x v="80"/>
    <x v="2"/>
    <m/>
    <x v="0"/>
    <x v="0"/>
    <d v="2016-01-06T00:00:00"/>
    <s v="Fri"/>
    <x v="11"/>
    <s v="CA-2016-106054"/>
    <n v="522"/>
    <s v="Dixon Prang Watercolor Pencils, 10-Color Set with Brush"/>
    <s v="Cassandra Brandow"/>
    <n v="30605"/>
    <n v="5"/>
    <n v="3"/>
    <n v="13"/>
  </r>
  <r>
    <n v="4"/>
    <x v="2"/>
    <x v="71"/>
    <x v="0"/>
    <x v="1"/>
    <n v="3"/>
    <x v="0"/>
    <x v="1"/>
    <x v="1"/>
    <x v="49"/>
    <x v="10"/>
    <s v="United States"/>
    <x v="81"/>
    <x v="3"/>
    <m/>
    <x v="0"/>
    <x v="8"/>
    <d v="2016-06-07T00:00:00"/>
    <s v="Sat"/>
    <x v="9"/>
    <s v="CA-2016-106229"/>
    <n v="318"/>
    <s v="Bevis Round Conference Table Top, X-Base"/>
    <s v="Kelly Williams"/>
    <n v="60505"/>
    <n v="-210"/>
    <n v="3"/>
    <n v="269"/>
  </r>
  <r>
    <n v="4"/>
    <x v="1"/>
    <x v="20"/>
    <x v="0"/>
    <x v="0"/>
    <n v="6"/>
    <x v="0"/>
    <x v="9"/>
    <x v="1"/>
    <x v="42"/>
    <x v="1"/>
    <s v="United States"/>
    <x v="82"/>
    <x v="1"/>
    <m/>
    <x v="0"/>
    <x v="0"/>
    <d v="2016-12-26T00:00:00"/>
    <s v="Thu"/>
    <x v="6"/>
    <s v="CA-2016-106264"/>
    <n v="587"/>
    <s v="Eldon Regeneration Recycled Desk Accessories, Smoke"/>
    <s v="Anna Andreadi"/>
    <n v="92024"/>
    <n v="1"/>
    <n v="2"/>
    <n v="3"/>
  </r>
  <r>
    <n v="4"/>
    <x v="1"/>
    <x v="20"/>
    <x v="0"/>
    <x v="0"/>
    <n v="6"/>
    <x v="0"/>
    <x v="15"/>
    <x v="2"/>
    <x v="42"/>
    <x v="1"/>
    <s v="United States"/>
    <x v="82"/>
    <x v="1"/>
    <m/>
    <x v="0"/>
    <x v="0"/>
    <d v="2016-12-26T00:00:00"/>
    <s v="Thu"/>
    <x v="6"/>
    <s v="CA-2016-106264"/>
    <n v="84"/>
    <s v="Acme Rosewood Handle Letter Opener"/>
    <s v="Anna Andreadi"/>
    <n v="92024"/>
    <n v="0"/>
    <n v="3"/>
    <n v="12"/>
  </r>
  <r>
    <n v="5"/>
    <x v="1"/>
    <x v="72"/>
    <x v="0"/>
    <x v="0"/>
    <n v="6"/>
    <x v="1"/>
    <x v="6"/>
    <x v="2"/>
    <x v="50"/>
    <x v="3"/>
    <s v="United States"/>
    <x v="83"/>
    <x v="1"/>
    <m/>
    <x v="0"/>
    <x v="1"/>
    <d v="2016-12-05T00:00:00"/>
    <s v="Thu"/>
    <x v="6"/>
    <s v="CA-2016-106376"/>
    <n v="886"/>
    <s v="Hunt BOSTON Model 1606 High-Volume Electric Pencil Sharpener, Beige"/>
    <s v="Anna Andreadi"/>
    <n v="85234"/>
    <n v="111"/>
    <n v="8"/>
    <n v="1113"/>
  </r>
  <r>
    <n v="5"/>
    <x v="1"/>
    <x v="72"/>
    <x v="0"/>
    <x v="0"/>
    <n v="6"/>
    <x v="1"/>
    <x v="0"/>
    <x v="0"/>
    <x v="50"/>
    <x v="3"/>
    <s v="United States"/>
    <x v="83"/>
    <x v="1"/>
    <m/>
    <x v="0"/>
    <x v="1"/>
    <d v="2016-12-05T00:00:00"/>
    <s v="Thu"/>
    <x v="6"/>
    <s v="CA-2016-106376"/>
    <n v="1118"/>
    <s v="netTALK DUO VoIP Telephone Service"/>
    <s v="Anna Andreadi"/>
    <n v="85234"/>
    <n v="63"/>
    <n v="4"/>
    <n v="168"/>
  </r>
  <r>
    <n v="4"/>
    <x v="1"/>
    <x v="73"/>
    <x v="0"/>
    <x v="0"/>
    <n v="6"/>
    <x v="1"/>
    <x v="5"/>
    <x v="1"/>
    <x v="17"/>
    <x v="1"/>
    <s v="United States"/>
    <x v="84"/>
    <x v="1"/>
    <m/>
    <x v="0"/>
    <x v="1"/>
    <d v="2016-10-31T00:00:00"/>
    <s v="Tue"/>
    <x v="7"/>
    <s v="CA-2016-106439"/>
    <n v="1179"/>
    <s v="Novimex Fabric Task Chair"/>
    <s v="Anna Andreadi"/>
    <n v="90049"/>
    <n v="-9"/>
    <n v="3"/>
    <n v="146"/>
  </r>
  <r>
    <n v="4"/>
    <x v="1"/>
    <x v="73"/>
    <x v="0"/>
    <x v="0"/>
    <n v="6"/>
    <x v="1"/>
    <x v="6"/>
    <x v="2"/>
    <x v="17"/>
    <x v="1"/>
    <s v="United States"/>
    <x v="84"/>
    <x v="1"/>
    <m/>
    <x v="0"/>
    <x v="0"/>
    <d v="2016-10-31T00:00:00"/>
    <s v="Tue"/>
    <x v="7"/>
    <s v="CA-2016-106439"/>
    <n v="1140"/>
    <s v="Newell 325"/>
    <s v="Anna Andreadi"/>
    <n v="90049"/>
    <n v="4"/>
    <n v="3"/>
    <n v="12"/>
  </r>
  <r>
    <n v="4"/>
    <x v="1"/>
    <x v="73"/>
    <x v="0"/>
    <x v="0"/>
    <n v="6"/>
    <x v="1"/>
    <x v="4"/>
    <x v="2"/>
    <x v="17"/>
    <x v="1"/>
    <s v="United States"/>
    <x v="84"/>
    <x v="1"/>
    <m/>
    <x v="0"/>
    <x v="0"/>
    <d v="2016-10-31T00:00:00"/>
    <s v="Tue"/>
    <x v="7"/>
    <s v="CA-2016-106439"/>
    <n v="1507"/>
    <s v="Staples"/>
    <s v="Anna Andreadi"/>
    <n v="90049"/>
    <n v="5"/>
    <n v="3"/>
    <n v="11"/>
  </r>
  <r>
    <n v="4"/>
    <x v="1"/>
    <x v="73"/>
    <x v="0"/>
    <x v="0"/>
    <n v="6"/>
    <x v="1"/>
    <x v="11"/>
    <x v="2"/>
    <x v="17"/>
    <x v="1"/>
    <s v="United States"/>
    <x v="84"/>
    <x v="1"/>
    <m/>
    <x v="0"/>
    <x v="0"/>
    <d v="2016-10-31T00:00:00"/>
    <s v="Tue"/>
    <x v="7"/>
    <s v="CA-2016-106439"/>
    <n v="1557"/>
    <s v="Tennsco Regal Shelving Units"/>
    <s v="Anna Andreadi"/>
    <n v="90049"/>
    <n v="12"/>
    <n v="4"/>
    <n v="406"/>
  </r>
  <r>
    <n v="4"/>
    <x v="1"/>
    <x v="73"/>
    <x v="0"/>
    <x v="0"/>
    <n v="6"/>
    <x v="1"/>
    <x v="11"/>
    <x v="2"/>
    <x v="17"/>
    <x v="1"/>
    <s v="United States"/>
    <x v="84"/>
    <x v="1"/>
    <m/>
    <x v="0"/>
    <x v="0"/>
    <d v="2016-10-31T00:00:00"/>
    <s v="Tue"/>
    <x v="7"/>
    <s v="CA-2016-106439"/>
    <n v="985"/>
    <s v="Letter/Legal File Tote with Clear Snap-On Lid, Black Granite"/>
    <s v="Anna Andreadi"/>
    <n v="90049"/>
    <n v="21"/>
    <n v="5"/>
    <n v="80"/>
  </r>
  <r>
    <n v="4"/>
    <x v="1"/>
    <x v="73"/>
    <x v="0"/>
    <x v="0"/>
    <n v="6"/>
    <x v="1"/>
    <x v="3"/>
    <x v="2"/>
    <x v="17"/>
    <x v="1"/>
    <s v="United States"/>
    <x v="84"/>
    <x v="1"/>
    <m/>
    <x v="0"/>
    <x v="0"/>
    <d v="2016-10-31T00:00:00"/>
    <s v="Tue"/>
    <x v="7"/>
    <s v="CA-2016-106439"/>
    <n v="1749"/>
    <s v="Xerox 1952"/>
    <s v="Anna Andreadi"/>
    <n v="90049"/>
    <n v="30"/>
    <n v="13"/>
    <n v="65"/>
  </r>
  <r>
    <n v="4"/>
    <x v="1"/>
    <x v="73"/>
    <x v="0"/>
    <x v="0"/>
    <n v="6"/>
    <x v="1"/>
    <x v="2"/>
    <x v="2"/>
    <x v="17"/>
    <x v="1"/>
    <s v="United States"/>
    <x v="84"/>
    <x v="1"/>
    <m/>
    <x v="0"/>
    <x v="1"/>
    <d v="2016-10-31T00:00:00"/>
    <s v="Tue"/>
    <x v="7"/>
    <s v="CA-2016-106439"/>
    <n v="245"/>
    <s v="Avery Framed View Binder, EZD Ring (Locking), Navy, 1 1/2"/>
    <s v="Anna Andreadi"/>
    <n v="90049"/>
    <n v="5"/>
    <n v="2"/>
    <n v="16"/>
  </r>
  <r>
    <n v="4"/>
    <x v="1"/>
    <x v="73"/>
    <x v="0"/>
    <x v="0"/>
    <n v="6"/>
    <x v="1"/>
    <x v="2"/>
    <x v="2"/>
    <x v="17"/>
    <x v="1"/>
    <s v="United States"/>
    <x v="84"/>
    <x v="1"/>
    <m/>
    <x v="0"/>
    <x v="1"/>
    <d v="2016-10-31T00:00:00"/>
    <s v="Tue"/>
    <x v="7"/>
    <s v="CA-2016-106439"/>
    <n v="664"/>
    <s v="Fellowes Twister Kit, Gray/Clear, 3/pkg"/>
    <s v="Anna Andreadi"/>
    <n v="90049"/>
    <n v="6"/>
    <n v="3"/>
    <n v="19"/>
  </r>
  <r>
    <n v="4"/>
    <x v="1"/>
    <x v="73"/>
    <x v="0"/>
    <x v="0"/>
    <n v="6"/>
    <x v="1"/>
    <x v="8"/>
    <x v="0"/>
    <x v="17"/>
    <x v="1"/>
    <s v="United States"/>
    <x v="84"/>
    <x v="1"/>
    <m/>
    <x v="0"/>
    <x v="0"/>
    <d v="2016-10-31T00:00:00"/>
    <s v="Tue"/>
    <x v="7"/>
    <s v="CA-2016-106439"/>
    <n v="1068"/>
    <s v="Maxell LTO Ultrium - 800 GB"/>
    <s v="Anna Andreadi"/>
    <n v="90049"/>
    <n v="48"/>
    <n v="9"/>
    <n v="252"/>
  </r>
  <r>
    <n v="5"/>
    <x v="1"/>
    <x v="65"/>
    <x v="0"/>
    <x v="0"/>
    <n v="6"/>
    <x v="0"/>
    <x v="11"/>
    <x v="2"/>
    <x v="51"/>
    <x v="19"/>
    <s v="United States"/>
    <x v="85"/>
    <x v="0"/>
    <m/>
    <x v="0"/>
    <x v="1"/>
    <d v="2016-09-05T00:00:00"/>
    <s v="Thu"/>
    <x v="0"/>
    <s v="CA-2016-106572"/>
    <n v="543"/>
    <s v="Economy Rollaway Files"/>
    <s v="Chuck Magee"/>
    <n v="43402"/>
    <n v="20"/>
    <n v="2"/>
    <n v="264"/>
  </r>
  <r>
    <n v="0"/>
    <x v="0"/>
    <x v="74"/>
    <x v="0"/>
    <x v="3"/>
    <n v="0"/>
    <x v="1"/>
    <x v="2"/>
    <x v="2"/>
    <x v="52"/>
    <x v="22"/>
    <s v="United States"/>
    <x v="86"/>
    <x v="1"/>
    <m/>
    <x v="0"/>
    <x v="1"/>
    <d v="2016-08-24T00:00:00"/>
    <s v="Tue"/>
    <x v="10"/>
    <s v="CA-2016-106719"/>
    <n v="1458"/>
    <s v="SlimView Poly Binder, 3/8"/>
    <s v="Anna Andreadi"/>
    <n v="59102"/>
    <n v="3"/>
    <n v="2"/>
    <n v="8"/>
  </r>
  <r>
    <n v="2"/>
    <x v="2"/>
    <x v="75"/>
    <x v="0"/>
    <x v="2"/>
    <n v="1"/>
    <x v="1"/>
    <x v="11"/>
    <x v="2"/>
    <x v="17"/>
    <x v="1"/>
    <s v="United States"/>
    <x v="87"/>
    <x v="1"/>
    <m/>
    <x v="0"/>
    <x v="0"/>
    <d v="2016-12-06T00:00:00"/>
    <s v="Fri"/>
    <x v="6"/>
    <s v="CA-2016-106726"/>
    <n v="1498"/>
    <s v="Standard Rollaway File with Lock"/>
    <s v="Anna Andreadi"/>
    <n v="90008"/>
    <n v="328"/>
    <n v="7"/>
    <n v="1261"/>
  </r>
  <r>
    <n v="4"/>
    <x v="1"/>
    <x v="76"/>
    <x v="1"/>
    <x v="0"/>
    <n v="6"/>
    <x v="0"/>
    <x v="11"/>
    <x v="2"/>
    <x v="53"/>
    <x v="23"/>
    <s v="United States"/>
    <x v="88"/>
    <x v="3"/>
    <m/>
    <x v="0"/>
    <x v="0"/>
    <d v="2016-12-29T00:00:00"/>
    <s v="Sun"/>
    <x v="11"/>
    <s v="CA-2016-106803"/>
    <n v="1339"/>
    <s v="Recycled Eldon Regeneration Jumbo File"/>
    <s v="Kelly Williams"/>
    <n v="55016"/>
    <n v="7"/>
    <n v="2"/>
    <n v="25"/>
  </r>
  <r>
    <n v="4"/>
    <x v="1"/>
    <x v="76"/>
    <x v="1"/>
    <x v="0"/>
    <n v="6"/>
    <x v="0"/>
    <x v="8"/>
    <x v="0"/>
    <x v="53"/>
    <x v="23"/>
    <s v="United States"/>
    <x v="88"/>
    <x v="3"/>
    <m/>
    <x v="0"/>
    <x v="0"/>
    <d v="2016-12-29T00:00:00"/>
    <s v="Sun"/>
    <x v="11"/>
    <s v="CA-2016-106803"/>
    <n v="915"/>
    <s v="Imation 32GB Pocket Pro USB 3.0 Flash Drive - 32 GB - Black - 1 P ..."/>
    <s v="Kelly Williams"/>
    <n v="55016"/>
    <n v="48"/>
    <n v="4"/>
    <n v="120"/>
  </r>
  <r>
    <n v="6"/>
    <x v="0"/>
    <x v="77"/>
    <x v="0"/>
    <x v="0"/>
    <n v="6"/>
    <x v="1"/>
    <x v="9"/>
    <x v="1"/>
    <x v="54"/>
    <x v="2"/>
    <s v="United States"/>
    <x v="89"/>
    <x v="2"/>
    <m/>
    <x v="0"/>
    <x v="1"/>
    <d v="2016-05-14T00:00:00"/>
    <s v="Sat"/>
    <x v="5"/>
    <s v="CA-2016-106810"/>
    <n v="596"/>
    <s v="Electrix Halogen Magnifier Lamp"/>
    <s v="Cassandra Brandow"/>
    <n v="33710"/>
    <n v="23"/>
    <n v="2"/>
    <n v="311"/>
  </r>
  <r>
    <n v="6"/>
    <x v="0"/>
    <x v="78"/>
    <x v="0"/>
    <x v="0"/>
    <n v="6"/>
    <x v="0"/>
    <x v="8"/>
    <x v="0"/>
    <x v="55"/>
    <x v="10"/>
    <s v="United States"/>
    <x v="90"/>
    <x v="3"/>
    <m/>
    <x v="0"/>
    <x v="1"/>
    <d v="2016-09-02T00:00:00"/>
    <s v="Mon"/>
    <x v="0"/>
    <s v="CA-2016-106971"/>
    <n v="1014"/>
    <s v="Logitech Gaming G510s - Keyboard"/>
    <s v="Kelly Williams"/>
    <n v="60089"/>
    <n v="95"/>
    <n v="7"/>
    <n v="476"/>
  </r>
  <r>
    <n v="6"/>
    <x v="0"/>
    <x v="79"/>
    <x v="0"/>
    <x v="0"/>
    <n v="6"/>
    <x v="2"/>
    <x v="2"/>
    <x v="2"/>
    <x v="17"/>
    <x v="1"/>
    <s v="United States"/>
    <x v="91"/>
    <x v="1"/>
    <m/>
    <x v="0"/>
    <x v="1"/>
    <d v="2016-07-05T00:00:00"/>
    <s v="Thu"/>
    <x v="1"/>
    <s v="CA-2016-107139"/>
    <n v="1609"/>
    <s v="Vinyl Sectional Post Binders"/>
    <s v="Anna Andreadi"/>
    <n v="90004"/>
    <n v="68"/>
    <n v="6"/>
    <n v="181"/>
  </r>
  <r>
    <n v="5"/>
    <x v="1"/>
    <x v="80"/>
    <x v="0"/>
    <x v="0"/>
    <n v="6"/>
    <x v="1"/>
    <x v="11"/>
    <x v="2"/>
    <x v="56"/>
    <x v="24"/>
    <s v="United States"/>
    <x v="92"/>
    <x v="0"/>
    <m/>
    <x v="0"/>
    <x v="0"/>
    <d v="2016-09-28T00:00:00"/>
    <s v="Sat"/>
    <x v="8"/>
    <s v="CA-2016-107153"/>
    <n v="502"/>
    <s v="Decoflex Hanging Personal Folder File, Blue"/>
    <s v="Chuck Magee"/>
    <n v="1841"/>
    <n v="12"/>
    <n v="3"/>
    <n v="46"/>
  </r>
  <r>
    <n v="4"/>
    <x v="1"/>
    <x v="62"/>
    <x v="0"/>
    <x v="0"/>
    <n v="6"/>
    <x v="2"/>
    <x v="3"/>
    <x v="2"/>
    <x v="42"/>
    <x v="1"/>
    <s v="United States"/>
    <x v="93"/>
    <x v="1"/>
    <m/>
    <x v="0"/>
    <x v="0"/>
    <d v="2016-02-04T00:00:00"/>
    <s v="Wed"/>
    <x v="3"/>
    <s v="CA-2016-107181"/>
    <n v="1087"/>
    <s v="Message Book, Standard Line While You Were Out, 5 1/2 X 4, 200 Sets/Book"/>
    <s v="Anna Andreadi"/>
    <n v="92024"/>
    <n v="16"/>
    <n v="4"/>
    <n v="34"/>
  </r>
  <r>
    <n v="4"/>
    <x v="1"/>
    <x v="62"/>
    <x v="0"/>
    <x v="0"/>
    <n v="6"/>
    <x v="2"/>
    <x v="2"/>
    <x v="2"/>
    <x v="42"/>
    <x v="1"/>
    <s v="United States"/>
    <x v="93"/>
    <x v="1"/>
    <m/>
    <x v="0"/>
    <x v="1"/>
    <d v="2016-02-04T00:00:00"/>
    <s v="Wed"/>
    <x v="3"/>
    <s v="CA-2016-107181"/>
    <n v="706"/>
    <s v="GBC Recycled Grain Textured Covers"/>
    <s v="Anna Andreadi"/>
    <n v="92024"/>
    <n v="29"/>
    <n v="3"/>
    <n v="83"/>
  </r>
  <r>
    <n v="5"/>
    <x v="1"/>
    <x v="17"/>
    <x v="0"/>
    <x v="0"/>
    <n v="6"/>
    <x v="1"/>
    <x v="2"/>
    <x v="2"/>
    <x v="47"/>
    <x v="19"/>
    <s v="United States"/>
    <x v="83"/>
    <x v="0"/>
    <m/>
    <x v="0"/>
    <x v="4"/>
    <d v="2016-08-25T00:00:00"/>
    <s v="Wed"/>
    <x v="10"/>
    <s v="CA-2016-107398"/>
    <n v="928"/>
    <s v="Insertable Tab Indexes For Data Binders"/>
    <s v="Chuck Magee"/>
    <n v="43229"/>
    <n v="-2"/>
    <n v="3"/>
    <n v="3"/>
  </r>
  <r>
    <n v="5"/>
    <x v="1"/>
    <x v="17"/>
    <x v="0"/>
    <x v="0"/>
    <n v="6"/>
    <x v="1"/>
    <x v="2"/>
    <x v="2"/>
    <x v="47"/>
    <x v="19"/>
    <s v="United States"/>
    <x v="83"/>
    <x v="0"/>
    <m/>
    <x v="0"/>
    <x v="4"/>
    <d v="2016-08-25T00:00:00"/>
    <s v="Wed"/>
    <x v="10"/>
    <s v="CA-2016-107398"/>
    <n v="1636"/>
    <s v="Wilson Jones Custom Binder Spines &amp; Labels"/>
    <s v="Chuck Magee"/>
    <n v="43229"/>
    <n v="-5"/>
    <n v="4"/>
    <n v="7"/>
  </r>
  <r>
    <n v="5"/>
    <x v="1"/>
    <x v="17"/>
    <x v="0"/>
    <x v="0"/>
    <n v="6"/>
    <x v="1"/>
    <x v="2"/>
    <x v="2"/>
    <x v="47"/>
    <x v="19"/>
    <s v="United States"/>
    <x v="83"/>
    <x v="0"/>
    <m/>
    <x v="0"/>
    <x v="4"/>
    <d v="2016-08-25T00:00:00"/>
    <s v="Wed"/>
    <x v="10"/>
    <s v="CA-2016-107398"/>
    <n v="414"/>
    <s v="Cardinal Slant-D Ring Binder, Heavy Gauge Vinyl"/>
    <s v="Chuck Magee"/>
    <n v="43229"/>
    <n v="-17"/>
    <n v="8"/>
    <n v="21"/>
  </r>
  <r>
    <n v="4"/>
    <x v="1"/>
    <x v="81"/>
    <x v="0"/>
    <x v="0"/>
    <n v="6"/>
    <x v="0"/>
    <x v="9"/>
    <x v="1"/>
    <x v="0"/>
    <x v="0"/>
    <s v="United States"/>
    <x v="94"/>
    <x v="0"/>
    <m/>
    <x v="0"/>
    <x v="0"/>
    <d v="2016-11-02T00:00:00"/>
    <s v="Mon"/>
    <x v="7"/>
    <s v="CA-2016-107454"/>
    <n v="1563"/>
    <s v="Tensor Computer Mounted Lamp"/>
    <s v="Chuck Magee"/>
    <n v="10024"/>
    <n v="24"/>
    <n v="6"/>
    <n v="89"/>
  </r>
  <r>
    <n v="4"/>
    <x v="1"/>
    <x v="81"/>
    <x v="0"/>
    <x v="0"/>
    <n v="6"/>
    <x v="0"/>
    <x v="10"/>
    <x v="2"/>
    <x v="0"/>
    <x v="0"/>
    <s v="United States"/>
    <x v="94"/>
    <x v="0"/>
    <m/>
    <x v="0"/>
    <x v="0"/>
    <d v="2016-11-02T00:00:00"/>
    <s v="Mon"/>
    <x v="7"/>
    <s v="CA-2016-107454"/>
    <n v="208"/>
    <s v="Avery 499"/>
    <s v="Chuck Magee"/>
    <n v="10024"/>
    <n v="16"/>
    <n v="7"/>
    <n v="35"/>
  </r>
  <r>
    <n v="6"/>
    <x v="0"/>
    <x v="82"/>
    <x v="0"/>
    <x v="0"/>
    <n v="6"/>
    <x v="2"/>
    <x v="7"/>
    <x v="2"/>
    <x v="0"/>
    <x v="0"/>
    <s v="United States"/>
    <x v="95"/>
    <x v="0"/>
    <m/>
    <x v="0"/>
    <x v="0"/>
    <d v="2016-03-02T00:00:00"/>
    <s v="Mon"/>
    <x v="2"/>
    <s v="CA-2016-107524"/>
    <n v="1501"/>
    <s v="Staple envelope"/>
    <s v="Chuck Magee"/>
    <n v="10009"/>
    <n v="5"/>
    <n v="2"/>
    <n v="11"/>
  </r>
  <r>
    <n v="6"/>
    <x v="0"/>
    <x v="82"/>
    <x v="0"/>
    <x v="0"/>
    <n v="6"/>
    <x v="2"/>
    <x v="3"/>
    <x v="2"/>
    <x v="0"/>
    <x v="0"/>
    <s v="United States"/>
    <x v="95"/>
    <x v="0"/>
    <m/>
    <x v="0"/>
    <x v="0"/>
    <d v="2016-03-02T00:00:00"/>
    <s v="Mon"/>
    <x v="2"/>
    <s v="CA-2016-107524"/>
    <n v="149"/>
    <s v="Array Parchment Paper, Assorted Colors"/>
    <s v="Chuck Magee"/>
    <n v="10009"/>
    <n v="17"/>
    <n v="5"/>
    <n v="36"/>
  </r>
  <r>
    <n v="5"/>
    <x v="1"/>
    <x v="83"/>
    <x v="0"/>
    <x v="0"/>
    <n v="6"/>
    <x v="0"/>
    <x v="7"/>
    <x v="2"/>
    <x v="21"/>
    <x v="2"/>
    <s v="United States"/>
    <x v="96"/>
    <x v="2"/>
    <m/>
    <x v="0"/>
    <x v="1"/>
    <d v="2016-12-12T00:00:00"/>
    <s v="Thu"/>
    <x v="6"/>
    <s v="CA-2016-107573"/>
    <n v="1501"/>
    <s v="Staple envelope"/>
    <s v="Cassandra Brandow"/>
    <n v="33178"/>
    <n v="8"/>
    <n v="3"/>
    <n v="23"/>
  </r>
  <r>
    <n v="4"/>
    <x v="1"/>
    <x v="84"/>
    <x v="0"/>
    <x v="0"/>
    <n v="6"/>
    <x v="0"/>
    <x v="6"/>
    <x v="2"/>
    <x v="57"/>
    <x v="25"/>
    <s v="United States"/>
    <x v="97"/>
    <x v="0"/>
    <m/>
    <x v="0"/>
    <x v="0"/>
    <d v="2016-07-02T00:00:00"/>
    <s v="Mon"/>
    <x v="1"/>
    <s v="CA-2016-107594"/>
    <n v="525"/>
    <s v="DIXON Ticonderoga Erasable Checking Pencils"/>
    <s v="Chuck Magee"/>
    <n v="7060"/>
    <n v="2"/>
    <n v="1"/>
    <n v="6"/>
  </r>
  <r>
    <n v="4"/>
    <x v="1"/>
    <x v="84"/>
    <x v="0"/>
    <x v="0"/>
    <n v="6"/>
    <x v="0"/>
    <x v="0"/>
    <x v="0"/>
    <x v="57"/>
    <x v="25"/>
    <s v="United States"/>
    <x v="97"/>
    <x v="0"/>
    <m/>
    <x v="0"/>
    <x v="0"/>
    <d v="2016-07-02T00:00:00"/>
    <s v="Mon"/>
    <x v="1"/>
    <s v="CA-2016-107594"/>
    <n v="1001"/>
    <s v="Logitech B530 USB Headset - headset - Full size, Binaural"/>
    <s v="Chuck Magee"/>
    <n v="7060"/>
    <n v="20"/>
    <n v="2"/>
    <n v="74"/>
  </r>
  <r>
    <n v="5"/>
    <x v="2"/>
    <x v="85"/>
    <x v="0"/>
    <x v="1"/>
    <n v="3"/>
    <x v="0"/>
    <x v="3"/>
    <x v="2"/>
    <x v="4"/>
    <x v="4"/>
    <s v="United States"/>
    <x v="98"/>
    <x v="3"/>
    <m/>
    <x v="0"/>
    <x v="1"/>
    <d v="2016-02-14T00:00:00"/>
    <s v="Sat"/>
    <x v="3"/>
    <s v="CA-2016-107706"/>
    <n v="1072"/>
    <s v="Memo Book, 100 Message Capacity, 5 3/8” x 11”"/>
    <s v="Kelly Williams"/>
    <n v="77095"/>
    <n v="6"/>
    <n v="3"/>
    <n v="16"/>
  </r>
  <r>
    <n v="5"/>
    <x v="1"/>
    <x v="86"/>
    <x v="0"/>
    <x v="0"/>
    <n v="6"/>
    <x v="1"/>
    <x v="8"/>
    <x v="0"/>
    <x v="58"/>
    <x v="25"/>
    <s v="United States"/>
    <x v="69"/>
    <x v="0"/>
    <m/>
    <x v="0"/>
    <x v="0"/>
    <d v="2016-02-07T00:00:00"/>
    <s v="Sat"/>
    <x v="3"/>
    <s v="CA-2016-107755"/>
    <n v="1066"/>
    <s v="Maxell DVD-RAM Discs"/>
    <s v="Chuck Magee"/>
    <n v="7036"/>
    <n v="50"/>
    <n v="7"/>
    <n v="115"/>
  </r>
  <r>
    <n v="4"/>
    <x v="1"/>
    <x v="87"/>
    <x v="0"/>
    <x v="0"/>
    <n v="6"/>
    <x v="1"/>
    <x v="0"/>
    <x v="0"/>
    <x v="59"/>
    <x v="26"/>
    <s v="United States"/>
    <x v="99"/>
    <x v="3"/>
    <m/>
    <x v="0"/>
    <x v="0"/>
    <d v="2016-10-28T00:00:00"/>
    <s v="Sat"/>
    <x v="7"/>
    <s v="CA-2016-107769"/>
    <n v="518"/>
    <s v="Digium D40 VoIP phone"/>
    <s v="Kelly Williams"/>
    <n v="67846"/>
    <n v="75"/>
    <n v="2"/>
    <n v="258"/>
  </r>
  <r>
    <n v="4"/>
    <x v="1"/>
    <x v="88"/>
    <x v="0"/>
    <x v="0"/>
    <n v="6"/>
    <x v="1"/>
    <x v="5"/>
    <x v="1"/>
    <x v="60"/>
    <x v="27"/>
    <s v="United States"/>
    <x v="100"/>
    <x v="2"/>
    <m/>
    <x v="0"/>
    <x v="1"/>
    <d v="2016-04-29T00:00:00"/>
    <s v="Sun"/>
    <x v="5"/>
    <s v="CA-2016-107811"/>
    <n v="760"/>
    <s v="Global Leather Executive Chair"/>
    <s v="Cassandra Brandow"/>
    <n v="38109"/>
    <n v="70"/>
    <n v="2"/>
    <n v="562"/>
  </r>
  <r>
    <n v="4"/>
    <x v="1"/>
    <x v="88"/>
    <x v="0"/>
    <x v="0"/>
    <n v="6"/>
    <x v="1"/>
    <x v="11"/>
    <x v="2"/>
    <x v="60"/>
    <x v="27"/>
    <s v="United States"/>
    <x v="100"/>
    <x v="2"/>
    <m/>
    <x v="0"/>
    <x v="1"/>
    <d v="2016-04-29T00:00:00"/>
    <s v="Sun"/>
    <x v="5"/>
    <s v="CA-2016-107811"/>
    <n v="14"/>
    <s v="2300 Heavy-Duty Transfer File Systems by Perma"/>
    <s v="Cassandra Brandow"/>
    <n v="38109"/>
    <n v="-1"/>
    <n v="5"/>
    <n v="100"/>
  </r>
  <r>
    <n v="6"/>
    <x v="0"/>
    <x v="33"/>
    <x v="0"/>
    <x v="0"/>
    <n v="6"/>
    <x v="0"/>
    <x v="5"/>
    <x v="1"/>
    <x v="61"/>
    <x v="11"/>
    <s v="United States"/>
    <x v="101"/>
    <x v="1"/>
    <m/>
    <x v="0"/>
    <x v="1"/>
    <d v="2016-09-08T00:00:00"/>
    <s v="Sun"/>
    <x v="0"/>
    <s v="CA-2016-107818"/>
    <n v="833"/>
    <s v="Hon Deluxe Fabric Upholstered Stacking Chairs, Rounded Back"/>
    <s v="Anna Andreadi"/>
    <n v="99301"/>
    <n v="122"/>
    <n v="5"/>
    <n v="976"/>
  </r>
  <r>
    <n v="6"/>
    <x v="0"/>
    <x v="33"/>
    <x v="0"/>
    <x v="0"/>
    <n v="6"/>
    <x v="0"/>
    <x v="6"/>
    <x v="2"/>
    <x v="61"/>
    <x v="11"/>
    <s v="United States"/>
    <x v="101"/>
    <x v="1"/>
    <m/>
    <x v="0"/>
    <x v="0"/>
    <d v="2016-09-08T00:00:00"/>
    <s v="Sun"/>
    <x v="0"/>
    <s v="CA-2016-107818"/>
    <n v="1304"/>
    <s v="Prang Colored Pencils"/>
    <s v="Anna Andreadi"/>
    <n v="99301"/>
    <n v="3"/>
    <n v="2"/>
    <n v="6"/>
  </r>
  <r>
    <n v="6"/>
    <x v="0"/>
    <x v="33"/>
    <x v="0"/>
    <x v="0"/>
    <n v="6"/>
    <x v="0"/>
    <x v="11"/>
    <x v="2"/>
    <x v="61"/>
    <x v="11"/>
    <s v="United States"/>
    <x v="101"/>
    <x v="1"/>
    <m/>
    <x v="0"/>
    <x v="0"/>
    <d v="2016-09-08T00:00:00"/>
    <s v="Sun"/>
    <x v="0"/>
    <s v="CA-2016-107818"/>
    <n v="418"/>
    <s v="Carina Double Wide Media Storage Towers in Natural &amp; Black"/>
    <s v="Anna Andreadi"/>
    <n v="99301"/>
    <n v="19"/>
    <n v="6"/>
    <n v="486"/>
  </r>
  <r>
    <n v="6"/>
    <x v="0"/>
    <x v="33"/>
    <x v="0"/>
    <x v="0"/>
    <n v="6"/>
    <x v="0"/>
    <x v="6"/>
    <x v="2"/>
    <x v="61"/>
    <x v="11"/>
    <s v="United States"/>
    <x v="101"/>
    <x v="1"/>
    <m/>
    <x v="0"/>
    <x v="0"/>
    <d v="2016-09-08T00:00:00"/>
    <s v="Sun"/>
    <x v="0"/>
    <s v="CA-2016-107818"/>
    <n v="889"/>
    <s v="Hunt PowerHouse Electric Pencil Sharpener, Blue"/>
    <s v="Anna Andreadi"/>
    <n v="99301"/>
    <n v="91"/>
    <n v="8"/>
    <n v="304"/>
  </r>
  <r>
    <n v="2"/>
    <x v="2"/>
    <x v="89"/>
    <x v="0"/>
    <x v="2"/>
    <n v="1"/>
    <x v="1"/>
    <x v="9"/>
    <x v="1"/>
    <x v="62"/>
    <x v="0"/>
    <s v="United States"/>
    <x v="102"/>
    <x v="0"/>
    <m/>
    <x v="0"/>
    <x v="0"/>
    <d v="2016-08-24T00:00:00"/>
    <s v="Tue"/>
    <x v="10"/>
    <s v="CA-2016-107916"/>
    <n v="678"/>
    <s v="G.E. Longer-Life Indoor Recessed Floodlight Bulbs"/>
    <s v="Chuck Magee"/>
    <n v="11572"/>
    <n v="6"/>
    <n v="2"/>
    <n v="13"/>
  </r>
  <r>
    <n v="2"/>
    <x v="2"/>
    <x v="89"/>
    <x v="0"/>
    <x v="2"/>
    <n v="1"/>
    <x v="1"/>
    <x v="2"/>
    <x v="2"/>
    <x v="62"/>
    <x v="0"/>
    <s v="United States"/>
    <x v="102"/>
    <x v="0"/>
    <m/>
    <x v="0"/>
    <x v="1"/>
    <d v="2016-08-24T00:00:00"/>
    <s v="Tue"/>
    <x v="10"/>
    <s v="CA-2016-107916"/>
    <n v="1630"/>
    <s v="Wilson Jones 1 Hanging DublLock Ring Binders"/>
    <s v="Chuck Magee"/>
    <n v="11572"/>
    <n v="4"/>
    <n v="3"/>
    <n v="13"/>
  </r>
  <r>
    <n v="5"/>
    <x v="1"/>
    <x v="90"/>
    <x v="0"/>
    <x v="0"/>
    <n v="6"/>
    <x v="0"/>
    <x v="11"/>
    <x v="2"/>
    <x v="63"/>
    <x v="0"/>
    <s v="United States"/>
    <x v="103"/>
    <x v="0"/>
    <m/>
    <x v="0"/>
    <x v="0"/>
    <d v="2016-06-08T00:00:00"/>
    <s v="Sun"/>
    <x v="9"/>
    <s v="CA-2016-108147"/>
    <n v="1559"/>
    <s v="Tennsco Snap-Together Open Shelving Units, Starter Sets and Add-On Units"/>
    <s v="Chuck Magee"/>
    <n v="11561"/>
    <n v="84"/>
    <n v="6"/>
    <n v="1677"/>
  </r>
  <r>
    <n v="5"/>
    <x v="1"/>
    <x v="90"/>
    <x v="0"/>
    <x v="0"/>
    <n v="6"/>
    <x v="0"/>
    <x v="2"/>
    <x v="2"/>
    <x v="63"/>
    <x v="0"/>
    <s v="United States"/>
    <x v="103"/>
    <x v="0"/>
    <m/>
    <x v="0"/>
    <x v="1"/>
    <d v="2016-06-08T00:00:00"/>
    <s v="Sun"/>
    <x v="9"/>
    <s v="CA-2016-108147"/>
    <n v="781"/>
    <s v="Green Canvas Binder for 8-1/2 x 14 Sheets"/>
    <s v="Chuck Magee"/>
    <n v="11561"/>
    <n v="26"/>
    <n v="2"/>
    <n v="68"/>
  </r>
  <r>
    <n v="4"/>
    <x v="2"/>
    <x v="91"/>
    <x v="0"/>
    <x v="1"/>
    <n v="3"/>
    <x v="0"/>
    <x v="2"/>
    <x v="2"/>
    <x v="64"/>
    <x v="10"/>
    <s v="United States"/>
    <x v="104"/>
    <x v="3"/>
    <m/>
    <x v="0"/>
    <x v="3"/>
    <d v="2016-02-06T00:00:00"/>
    <s v="Fri"/>
    <x v="3"/>
    <s v="CA-2016-108182"/>
    <n v="244"/>
    <s v="Avery Flip-Chart Easel Binder, Black"/>
    <s v="Kelly Williams"/>
    <n v="60441"/>
    <n v="-15"/>
    <n v="2"/>
    <n v="9"/>
  </r>
  <r>
    <n v="3"/>
    <x v="2"/>
    <x v="92"/>
    <x v="0"/>
    <x v="2"/>
    <n v="1"/>
    <x v="1"/>
    <x v="4"/>
    <x v="2"/>
    <x v="65"/>
    <x v="3"/>
    <s v="United States"/>
    <x v="105"/>
    <x v="1"/>
    <m/>
    <x v="0"/>
    <x v="1"/>
    <d v="2016-10-02T00:00:00"/>
    <s v="Mon"/>
    <x v="8"/>
    <s v="CA-2016-108189"/>
    <n v="1507"/>
    <s v="Staples"/>
    <s v="Anna Andreadi"/>
    <n v="85281"/>
    <n v="1"/>
    <n v="2"/>
    <n v="5"/>
  </r>
  <r>
    <n v="3"/>
    <x v="2"/>
    <x v="92"/>
    <x v="0"/>
    <x v="2"/>
    <n v="1"/>
    <x v="1"/>
    <x v="3"/>
    <x v="2"/>
    <x v="65"/>
    <x v="3"/>
    <s v="United States"/>
    <x v="105"/>
    <x v="1"/>
    <m/>
    <x v="0"/>
    <x v="1"/>
    <d v="2016-10-02T00:00:00"/>
    <s v="Mon"/>
    <x v="8"/>
    <s v="CA-2016-108189"/>
    <n v="96"/>
    <s v="Adams Telephone Message Book W/Dividers/Space For Phone Numbers, 5 1/4X8 1/2, 300/Messages"/>
    <s v="Anna Andreadi"/>
    <n v="85281"/>
    <n v="3"/>
    <n v="2"/>
    <n v="9"/>
  </r>
  <r>
    <n v="3"/>
    <x v="2"/>
    <x v="92"/>
    <x v="0"/>
    <x v="2"/>
    <n v="1"/>
    <x v="1"/>
    <x v="15"/>
    <x v="2"/>
    <x v="65"/>
    <x v="3"/>
    <s v="United States"/>
    <x v="105"/>
    <x v="1"/>
    <m/>
    <x v="0"/>
    <x v="1"/>
    <d v="2016-10-02T00:00:00"/>
    <s v="Mon"/>
    <x v="8"/>
    <s v="CA-2016-108189"/>
    <n v="1516"/>
    <s v="Stiletto Hand Letter Openers"/>
    <s v="Anna Andreadi"/>
    <n v="85281"/>
    <n v="-3"/>
    <n v="2"/>
    <n v="15"/>
  </r>
  <r>
    <n v="3"/>
    <x v="2"/>
    <x v="92"/>
    <x v="0"/>
    <x v="2"/>
    <n v="1"/>
    <x v="1"/>
    <x v="7"/>
    <x v="2"/>
    <x v="65"/>
    <x v="3"/>
    <s v="United States"/>
    <x v="105"/>
    <x v="1"/>
    <m/>
    <x v="0"/>
    <x v="1"/>
    <d v="2016-10-02T00:00:00"/>
    <s v="Mon"/>
    <x v="8"/>
    <s v="CA-2016-108189"/>
    <n v="981"/>
    <s v="Letter or Legal Size Expandable Poly String Tie Envelopes"/>
    <s v="Anna Andreadi"/>
    <n v="85281"/>
    <n v="5"/>
    <n v="6"/>
    <n v="13"/>
  </r>
  <r>
    <n v="3"/>
    <x v="2"/>
    <x v="92"/>
    <x v="0"/>
    <x v="2"/>
    <n v="1"/>
    <x v="1"/>
    <x v="8"/>
    <x v="0"/>
    <x v="65"/>
    <x v="3"/>
    <s v="United States"/>
    <x v="105"/>
    <x v="1"/>
    <m/>
    <x v="0"/>
    <x v="1"/>
    <d v="2016-10-02T00:00:00"/>
    <s v="Mon"/>
    <x v="8"/>
    <s v="CA-2016-108189"/>
    <n v="966"/>
    <s v="Kingston Digital DataTraveler 16GB USB 2.0"/>
    <s v="Anna Andreadi"/>
    <n v="85281"/>
    <n v="0"/>
    <n v="1"/>
    <n v="7"/>
  </r>
  <r>
    <n v="3"/>
    <x v="2"/>
    <x v="92"/>
    <x v="0"/>
    <x v="2"/>
    <n v="1"/>
    <x v="1"/>
    <x v="0"/>
    <x v="0"/>
    <x v="65"/>
    <x v="3"/>
    <s v="United States"/>
    <x v="105"/>
    <x v="1"/>
    <m/>
    <x v="0"/>
    <x v="1"/>
    <d v="2016-10-02T00:00:00"/>
    <s v="Mon"/>
    <x v="8"/>
    <s v="CA-2016-108189"/>
    <n v="345"/>
    <s v="Bose SoundLink Bluetooth Speaker"/>
    <s v="Anna Andreadi"/>
    <n v="85281"/>
    <n v="107"/>
    <n v="2"/>
    <n v="318"/>
  </r>
  <r>
    <n v="3"/>
    <x v="2"/>
    <x v="92"/>
    <x v="0"/>
    <x v="2"/>
    <n v="1"/>
    <x v="1"/>
    <x v="0"/>
    <x v="0"/>
    <x v="65"/>
    <x v="3"/>
    <s v="United States"/>
    <x v="105"/>
    <x v="1"/>
    <m/>
    <x v="0"/>
    <x v="1"/>
    <d v="2016-10-02T00:00:00"/>
    <s v="Mon"/>
    <x v="8"/>
    <s v="CA-2016-108189"/>
    <n v="1322"/>
    <s v="Pyle PMP37LED"/>
    <s v="Anna Andreadi"/>
    <n v="85281"/>
    <n v="20"/>
    <n v="3"/>
    <n v="230"/>
  </r>
  <r>
    <n v="5"/>
    <x v="1"/>
    <x v="93"/>
    <x v="0"/>
    <x v="0"/>
    <n v="6"/>
    <x v="0"/>
    <x v="9"/>
    <x v="1"/>
    <x v="33"/>
    <x v="4"/>
    <s v="United States"/>
    <x v="106"/>
    <x v="3"/>
    <m/>
    <x v="0"/>
    <x v="7"/>
    <d v="2016-12-16T00:00:00"/>
    <s v="Mon"/>
    <x v="6"/>
    <s v="CA-2016-108273"/>
    <n v="1538"/>
    <s v="Tenex Carpeted, Granite-Look or Clear Contemporary Contour Shape Chair Mats"/>
    <s v="Kelly Williams"/>
    <n v="77340"/>
    <n v="-75"/>
    <n v="2"/>
    <n v="57"/>
  </r>
  <r>
    <n v="5"/>
    <x v="1"/>
    <x v="93"/>
    <x v="0"/>
    <x v="0"/>
    <n v="6"/>
    <x v="0"/>
    <x v="3"/>
    <x v="2"/>
    <x v="33"/>
    <x v="4"/>
    <s v="United States"/>
    <x v="106"/>
    <x v="3"/>
    <m/>
    <x v="0"/>
    <x v="1"/>
    <d v="2016-12-16T00:00:00"/>
    <s v="Mon"/>
    <x v="6"/>
    <s v="CA-2016-108273"/>
    <n v="1829"/>
    <s v="Xerox 224"/>
    <s v="Kelly Williams"/>
    <n v="77340"/>
    <n v="13"/>
    <n v="7"/>
    <n v="36"/>
  </r>
  <r>
    <n v="2"/>
    <x v="1"/>
    <x v="94"/>
    <x v="0"/>
    <x v="1"/>
    <n v="3"/>
    <x v="1"/>
    <x v="1"/>
    <x v="1"/>
    <x v="66"/>
    <x v="19"/>
    <s v="United States"/>
    <x v="107"/>
    <x v="0"/>
    <s v="Yes"/>
    <x v="1"/>
    <x v="6"/>
    <d v="2016-10-31T00:00:00"/>
    <s v="Tue"/>
    <x v="7"/>
    <s v="CA-2016-108609"/>
    <n v="830"/>
    <s v="Hon 94000 Series Round Tables"/>
    <s v="Chuck Magee"/>
    <n v="44052"/>
    <n v="-735"/>
    <n v="8"/>
    <n v="1422"/>
  </r>
  <r>
    <n v="5"/>
    <x v="1"/>
    <x v="95"/>
    <x v="0"/>
    <x v="0"/>
    <n v="6"/>
    <x v="2"/>
    <x v="3"/>
    <x v="2"/>
    <x v="67"/>
    <x v="2"/>
    <s v="United States"/>
    <x v="108"/>
    <x v="2"/>
    <m/>
    <x v="0"/>
    <x v="1"/>
    <d v="2016-10-24T00:00:00"/>
    <s v="Tue"/>
    <x v="8"/>
    <s v="CA-2016-108707"/>
    <n v="1814"/>
    <s v="Xerox 210"/>
    <s v="Cassandra Brandow"/>
    <n v="33311"/>
    <n v="4"/>
    <n v="2"/>
    <n v="10"/>
  </r>
  <r>
    <n v="4"/>
    <x v="1"/>
    <x v="45"/>
    <x v="0"/>
    <x v="0"/>
    <n v="6"/>
    <x v="0"/>
    <x v="2"/>
    <x v="2"/>
    <x v="15"/>
    <x v="11"/>
    <s v="United States"/>
    <x v="109"/>
    <x v="1"/>
    <s v="Yes"/>
    <x v="1"/>
    <x v="1"/>
    <d v="2016-05-28T00:00:00"/>
    <s v="Sat"/>
    <x v="9"/>
    <s v="CA-2016-108861"/>
    <n v="781"/>
    <s v="Green Canvas Binder for 8-1/2 x 14 Sheets"/>
    <s v="Anna Andreadi"/>
    <n v="98105"/>
    <n v="51"/>
    <n v="4"/>
    <n v="137"/>
  </r>
  <r>
    <n v="0"/>
    <x v="0"/>
    <x v="80"/>
    <x v="0"/>
    <x v="3"/>
    <n v="0"/>
    <x v="0"/>
    <x v="6"/>
    <x v="2"/>
    <x v="47"/>
    <x v="19"/>
    <s v="United States"/>
    <x v="110"/>
    <x v="0"/>
    <m/>
    <x v="0"/>
    <x v="1"/>
    <d v="2016-10-03T00:00:00"/>
    <s v="Tue"/>
    <x v="8"/>
    <s v="CA-2016-108903"/>
    <n v="887"/>
    <s v="Hunt Boston Vacuum Mount KS Pencil Sharpener"/>
    <s v="Chuck Magee"/>
    <n v="43229"/>
    <n v="4"/>
    <n v="2"/>
    <n v="56"/>
  </r>
  <r>
    <n v="0"/>
    <x v="0"/>
    <x v="80"/>
    <x v="0"/>
    <x v="3"/>
    <n v="0"/>
    <x v="0"/>
    <x v="7"/>
    <x v="2"/>
    <x v="47"/>
    <x v="19"/>
    <s v="United States"/>
    <x v="110"/>
    <x v="0"/>
    <m/>
    <x v="0"/>
    <x v="1"/>
    <d v="2016-10-03T00:00:00"/>
    <s v="Tue"/>
    <x v="8"/>
    <s v="CA-2016-108903"/>
    <n v="472"/>
    <s v="Convenience Packs of Business Envelopes"/>
    <s v="Chuck Magee"/>
    <n v="43229"/>
    <n v="5"/>
    <n v="5"/>
    <n v="14"/>
  </r>
  <r>
    <n v="0"/>
    <x v="0"/>
    <x v="80"/>
    <x v="0"/>
    <x v="3"/>
    <n v="0"/>
    <x v="0"/>
    <x v="8"/>
    <x v="0"/>
    <x v="47"/>
    <x v="19"/>
    <s v="United States"/>
    <x v="110"/>
    <x v="0"/>
    <m/>
    <x v="0"/>
    <x v="1"/>
    <d v="2016-10-03T00:00:00"/>
    <s v="Tue"/>
    <x v="8"/>
    <s v="CA-2016-108903"/>
    <n v="1005"/>
    <s v="Logitech G105 Gaming Keyboard"/>
    <s v="Chuck Magee"/>
    <n v="43229"/>
    <n v="-4"/>
    <n v="3"/>
    <n v="142"/>
  </r>
  <r>
    <n v="2"/>
    <x v="2"/>
    <x v="96"/>
    <x v="0"/>
    <x v="2"/>
    <n v="1"/>
    <x v="0"/>
    <x v="12"/>
    <x v="2"/>
    <x v="68"/>
    <x v="2"/>
    <s v="United States"/>
    <x v="111"/>
    <x v="2"/>
    <m/>
    <x v="0"/>
    <x v="1"/>
    <d v="2016-08-15T00:00:00"/>
    <s v="Sun"/>
    <x v="10"/>
    <s v="CA-2016-109043"/>
    <n v="663"/>
    <s v="Fellowes Superior 10 Outlet Split Surge Protector"/>
    <s v="Cassandra Brandow"/>
    <n v="33021"/>
    <n v="17"/>
    <n v="5"/>
    <n v="152"/>
  </r>
  <r>
    <n v="2"/>
    <x v="2"/>
    <x v="96"/>
    <x v="0"/>
    <x v="2"/>
    <n v="1"/>
    <x v="0"/>
    <x v="3"/>
    <x v="2"/>
    <x v="68"/>
    <x v="2"/>
    <s v="United States"/>
    <x v="111"/>
    <x v="2"/>
    <m/>
    <x v="0"/>
    <x v="1"/>
    <d v="2016-08-15T00:00:00"/>
    <s v="Sun"/>
    <x v="10"/>
    <s v="CA-2016-109043"/>
    <n v="1752"/>
    <s v="Xerox 1955"/>
    <s v="Cassandra Brandow"/>
    <n v="33021"/>
    <n v="30"/>
    <n v="5"/>
    <n v="91"/>
  </r>
  <r>
    <n v="4"/>
    <x v="1"/>
    <x v="97"/>
    <x v="0"/>
    <x v="0"/>
    <n v="6"/>
    <x v="0"/>
    <x v="10"/>
    <x v="2"/>
    <x v="31"/>
    <x v="18"/>
    <s v="United States"/>
    <x v="112"/>
    <x v="0"/>
    <m/>
    <x v="0"/>
    <x v="0"/>
    <d v="2016-12-21T00:00:00"/>
    <s v="Sat"/>
    <x v="6"/>
    <s v="CA-2016-109127"/>
    <n v="201"/>
    <s v="Avery 492"/>
    <s v="Chuck Magee"/>
    <n v="19711"/>
    <n v="8"/>
    <n v="6"/>
    <n v="17"/>
  </r>
  <r>
    <n v="5"/>
    <x v="1"/>
    <x v="98"/>
    <x v="0"/>
    <x v="0"/>
    <n v="6"/>
    <x v="2"/>
    <x v="9"/>
    <x v="1"/>
    <x v="17"/>
    <x v="1"/>
    <s v="United States"/>
    <x v="113"/>
    <x v="1"/>
    <m/>
    <x v="0"/>
    <x v="0"/>
    <d v="2016-11-05T00:00:00"/>
    <s v="Thu"/>
    <x v="7"/>
    <s v="CA-2016-109134"/>
    <n v="1220"/>
    <s v="OIC Stacking Trays"/>
    <s v="Anna Andreadi"/>
    <n v="90008"/>
    <n v="9"/>
    <n v="6"/>
    <n v="20"/>
  </r>
  <r>
    <n v="3"/>
    <x v="0"/>
    <x v="99"/>
    <x v="0"/>
    <x v="1"/>
    <n v="3"/>
    <x v="1"/>
    <x v="6"/>
    <x v="2"/>
    <x v="17"/>
    <x v="1"/>
    <s v="United States"/>
    <x v="114"/>
    <x v="1"/>
    <m/>
    <x v="0"/>
    <x v="0"/>
    <d v="2016-06-30T00:00:00"/>
    <s v="Mon"/>
    <x v="1"/>
    <s v="CA-2016-109218"/>
    <n v="324"/>
    <s v="BIC Brite Liner Highlighters, Chisel Tip"/>
    <s v="Anna Andreadi"/>
    <n v="90004"/>
    <n v="10"/>
    <n v="5"/>
    <n v="32"/>
  </r>
  <r>
    <n v="3"/>
    <x v="0"/>
    <x v="100"/>
    <x v="0"/>
    <x v="1"/>
    <n v="3"/>
    <x v="0"/>
    <x v="5"/>
    <x v="1"/>
    <x v="69"/>
    <x v="13"/>
    <s v="United States"/>
    <x v="115"/>
    <x v="2"/>
    <m/>
    <x v="0"/>
    <x v="0"/>
    <d v="2016-01-13T00:00:00"/>
    <s v="Fri"/>
    <x v="11"/>
    <s v="CA-2016-109232"/>
    <n v="756"/>
    <s v="Global Highback Leather Tilter in Burgundy"/>
    <s v="Cassandra Brandow"/>
    <n v="29464"/>
    <n v="87"/>
    <n v="6"/>
    <n v="546"/>
  </r>
  <r>
    <n v="4"/>
    <x v="1"/>
    <x v="101"/>
    <x v="0"/>
    <x v="0"/>
    <n v="6"/>
    <x v="1"/>
    <x v="2"/>
    <x v="2"/>
    <x v="8"/>
    <x v="25"/>
    <s v="United States"/>
    <x v="116"/>
    <x v="0"/>
    <m/>
    <x v="0"/>
    <x v="0"/>
    <d v="2016-08-12T00:00:00"/>
    <s v="Thu"/>
    <x v="10"/>
    <s v="CA-2016-109302"/>
    <n v="1261"/>
    <s v="Performers Binder/Pad Holder, Black"/>
    <s v="Chuck Magee"/>
    <n v="8701"/>
    <n v="98"/>
    <n v="7"/>
    <n v="196"/>
  </r>
  <r>
    <n v="6"/>
    <x v="0"/>
    <x v="102"/>
    <x v="0"/>
    <x v="0"/>
    <n v="6"/>
    <x v="1"/>
    <x v="9"/>
    <x v="1"/>
    <x v="22"/>
    <x v="17"/>
    <s v="United States"/>
    <x v="117"/>
    <x v="3"/>
    <m/>
    <x v="0"/>
    <x v="0"/>
    <d v="2016-02-20T00:00:00"/>
    <s v="Fri"/>
    <x v="3"/>
    <s v="CA-2016-109491"/>
    <n v="1053"/>
    <s v="Master Caster Door Stop, Brown"/>
    <s v="Kelly Williams"/>
    <n v="47374"/>
    <n v="7"/>
    <n v="4"/>
    <n v="20"/>
  </r>
  <r>
    <n v="6"/>
    <x v="0"/>
    <x v="102"/>
    <x v="0"/>
    <x v="0"/>
    <n v="6"/>
    <x v="1"/>
    <x v="8"/>
    <x v="0"/>
    <x v="22"/>
    <x v="17"/>
    <s v="United States"/>
    <x v="117"/>
    <x v="3"/>
    <m/>
    <x v="0"/>
    <x v="0"/>
    <d v="2016-02-20T00:00:00"/>
    <s v="Fri"/>
    <x v="3"/>
    <s v="CA-2016-109491"/>
    <n v="602"/>
    <s v="Enermax Briskie RF Wireless Keyboard and Mouse Combo"/>
    <s v="Kelly Williams"/>
    <n v="47374"/>
    <n v="22"/>
    <n v="3"/>
    <n v="62"/>
  </r>
  <r>
    <n v="3"/>
    <x v="2"/>
    <x v="27"/>
    <x v="0"/>
    <x v="2"/>
    <n v="1"/>
    <x v="1"/>
    <x v="11"/>
    <x v="2"/>
    <x v="28"/>
    <x v="17"/>
    <s v="United States"/>
    <x v="118"/>
    <x v="3"/>
    <m/>
    <x v="0"/>
    <x v="0"/>
    <d v="2016-10-06T00:00:00"/>
    <s v="Fri"/>
    <x v="8"/>
    <s v="CA-2016-109680"/>
    <n v="658"/>
    <s v="Fellowes Staxonsteel Drawer Files"/>
    <s v="Kelly Williams"/>
    <n v="46203"/>
    <n v="54"/>
    <n v="2"/>
    <n v="386"/>
  </r>
  <r>
    <n v="4"/>
    <x v="1"/>
    <x v="103"/>
    <x v="0"/>
    <x v="0"/>
    <n v="6"/>
    <x v="0"/>
    <x v="2"/>
    <x v="2"/>
    <x v="0"/>
    <x v="0"/>
    <s v="United States"/>
    <x v="119"/>
    <x v="0"/>
    <m/>
    <x v="0"/>
    <x v="1"/>
    <d v="2016-09-01T00:00:00"/>
    <s v="Sun"/>
    <x v="0"/>
    <s v="CA-2016-109855"/>
    <n v="1642"/>
    <s v="Wilson Jones Hanging Recycled Pressboard Data Binders"/>
    <s v="Chuck Magee"/>
    <n v="10009"/>
    <n v="8"/>
    <n v="2"/>
    <n v="24"/>
  </r>
  <r>
    <n v="4"/>
    <x v="1"/>
    <x v="103"/>
    <x v="0"/>
    <x v="0"/>
    <n v="6"/>
    <x v="0"/>
    <x v="8"/>
    <x v="0"/>
    <x v="0"/>
    <x v="0"/>
    <s v="United States"/>
    <x v="119"/>
    <x v="0"/>
    <m/>
    <x v="0"/>
    <x v="0"/>
    <d v="2016-09-01T00:00:00"/>
    <s v="Sun"/>
    <x v="0"/>
    <s v="CA-2016-109855"/>
    <n v="1616"/>
    <s v="WD My Passport Ultra 2TB Portable External Hard Drive"/>
    <s v="Chuck Magee"/>
    <n v="10009"/>
    <n v="57"/>
    <n v="3"/>
    <n v="357"/>
  </r>
  <r>
    <n v="6"/>
    <x v="0"/>
    <x v="104"/>
    <x v="0"/>
    <x v="0"/>
    <n v="6"/>
    <x v="0"/>
    <x v="0"/>
    <x v="0"/>
    <x v="70"/>
    <x v="28"/>
    <s v="United States"/>
    <x v="120"/>
    <x v="3"/>
    <m/>
    <x v="0"/>
    <x v="0"/>
    <d v="2016-07-21T00:00:00"/>
    <s v="Sat"/>
    <x v="1"/>
    <s v="CA-2016-109890"/>
    <n v="783"/>
    <s v="Griffin GC17055 Auxiliary Audio Cable"/>
    <s v="Kelly Williams"/>
    <n v="68104"/>
    <n v="10"/>
    <n v="2"/>
    <n v="36"/>
  </r>
  <r>
    <n v="4"/>
    <x v="1"/>
    <x v="101"/>
    <x v="0"/>
    <x v="0"/>
    <n v="6"/>
    <x v="0"/>
    <x v="9"/>
    <x v="1"/>
    <x v="1"/>
    <x v="1"/>
    <s v="United States"/>
    <x v="121"/>
    <x v="1"/>
    <m/>
    <x v="0"/>
    <x v="0"/>
    <d v="2016-08-12T00:00:00"/>
    <s v="Thu"/>
    <x v="10"/>
    <s v="CA-2016-109897"/>
    <n v="1447"/>
    <s v="Seth Thomas 14 Day/Date Wall Clock"/>
    <s v="Anna Andreadi"/>
    <n v="94122"/>
    <n v="32"/>
    <n v="3"/>
    <n v="85"/>
  </r>
  <r>
    <n v="4"/>
    <x v="1"/>
    <x v="101"/>
    <x v="0"/>
    <x v="0"/>
    <n v="6"/>
    <x v="0"/>
    <x v="0"/>
    <x v="0"/>
    <x v="1"/>
    <x v="1"/>
    <s v="United States"/>
    <x v="121"/>
    <x v="1"/>
    <m/>
    <x v="0"/>
    <x v="1"/>
    <d v="2016-08-12T00:00:00"/>
    <s v="Thu"/>
    <x v="10"/>
    <s v="CA-2016-109897"/>
    <n v="340"/>
    <s v="BlackBerry Q10"/>
    <s v="Anna Andreadi"/>
    <n v="94122"/>
    <n v="50"/>
    <n v="8"/>
    <n v="806"/>
  </r>
  <r>
    <n v="3"/>
    <x v="0"/>
    <x v="105"/>
    <x v="0"/>
    <x v="1"/>
    <n v="3"/>
    <x v="1"/>
    <x v="6"/>
    <x v="2"/>
    <x v="0"/>
    <x v="0"/>
    <s v="United States"/>
    <x v="122"/>
    <x v="0"/>
    <m/>
    <x v="0"/>
    <x v="0"/>
    <d v="2016-07-14T00:00:00"/>
    <s v="Sat"/>
    <x v="1"/>
    <s v="CA-2016-109904"/>
    <n v="1129"/>
    <s v="Newell 315"/>
    <s v="Chuck Magee"/>
    <n v="10009"/>
    <n v="4"/>
    <n v="3"/>
    <n v="18"/>
  </r>
  <r>
    <n v="5"/>
    <x v="2"/>
    <x v="106"/>
    <x v="0"/>
    <x v="1"/>
    <n v="3"/>
    <x v="1"/>
    <x v="3"/>
    <x v="2"/>
    <x v="71"/>
    <x v="1"/>
    <s v="United States"/>
    <x v="123"/>
    <x v="1"/>
    <s v="Yes"/>
    <x v="1"/>
    <x v="0"/>
    <d v="2016-09-07T00:00:00"/>
    <s v="Sat"/>
    <x v="0"/>
    <s v="CA-2016-109918"/>
    <n v="1087"/>
    <s v="Message Book, Wirebound, Four 5 1/2 X 4 Forms/Pg., 200 Dupl. Sets/Book"/>
    <s v="Anna Andreadi"/>
    <n v="95051"/>
    <n v="10"/>
    <n v="2"/>
    <n v="21"/>
  </r>
  <r>
    <n v="5"/>
    <x v="2"/>
    <x v="106"/>
    <x v="0"/>
    <x v="1"/>
    <n v="3"/>
    <x v="1"/>
    <x v="15"/>
    <x v="2"/>
    <x v="71"/>
    <x v="1"/>
    <s v="United States"/>
    <x v="123"/>
    <x v="1"/>
    <s v="Yes"/>
    <x v="1"/>
    <x v="0"/>
    <d v="2016-09-07T00:00:00"/>
    <s v="Sat"/>
    <x v="0"/>
    <s v="CA-2016-109918"/>
    <n v="73"/>
    <s v="Acme Design Line 8 Stainless Steel Bent Scissors w/Champagne Handles, 3-1/8 Cut"/>
    <s v="Anna Andreadi"/>
    <n v="95051"/>
    <n v="7"/>
    <n v="4"/>
    <n v="27"/>
  </r>
  <r>
    <n v="5"/>
    <x v="2"/>
    <x v="106"/>
    <x v="0"/>
    <x v="1"/>
    <n v="3"/>
    <x v="1"/>
    <x v="2"/>
    <x v="2"/>
    <x v="71"/>
    <x v="1"/>
    <s v="United States"/>
    <x v="123"/>
    <x v="1"/>
    <s v="Yes"/>
    <x v="1"/>
    <x v="1"/>
    <d v="2016-09-07T00:00:00"/>
    <s v="Sat"/>
    <x v="0"/>
    <s v="CA-2016-109918"/>
    <n v="258"/>
    <s v="Avery Legal 4-Ring Binder"/>
    <s v="Anna Andreadi"/>
    <n v="95051"/>
    <n v="31"/>
    <n v="5"/>
    <n v="84"/>
  </r>
  <r>
    <n v="2"/>
    <x v="2"/>
    <x v="107"/>
    <x v="0"/>
    <x v="2"/>
    <n v="1"/>
    <x v="1"/>
    <x v="3"/>
    <x v="2"/>
    <x v="72"/>
    <x v="4"/>
    <s v="United States"/>
    <x v="118"/>
    <x v="3"/>
    <m/>
    <x v="0"/>
    <x v="1"/>
    <d v="2016-12-09T00:00:00"/>
    <s v="Mon"/>
    <x v="6"/>
    <s v="CA-2016-109932"/>
    <n v="1746"/>
    <s v="Xerox 195"/>
    <s v="Kelly Williams"/>
    <n v="78521"/>
    <n v="4"/>
    <n v="2"/>
    <n v="11"/>
  </r>
  <r>
    <n v="2"/>
    <x v="2"/>
    <x v="107"/>
    <x v="0"/>
    <x v="2"/>
    <n v="1"/>
    <x v="1"/>
    <x v="11"/>
    <x v="2"/>
    <x v="72"/>
    <x v="4"/>
    <s v="United States"/>
    <x v="118"/>
    <x v="3"/>
    <m/>
    <x v="0"/>
    <x v="1"/>
    <d v="2016-12-09T00:00:00"/>
    <s v="Mon"/>
    <x v="6"/>
    <s v="CA-2016-109932"/>
    <n v="1336"/>
    <s v="Recycled Data-Pak for Archival Bound Computer Printouts, 12-1/2 x 12-1/2 x 16"/>
    <s v="Kelly Williams"/>
    <n v="78521"/>
    <n v="21"/>
    <n v="3"/>
    <n v="237"/>
  </r>
  <r>
    <n v="2"/>
    <x v="1"/>
    <x v="75"/>
    <x v="0"/>
    <x v="1"/>
    <n v="3"/>
    <x v="0"/>
    <x v="9"/>
    <x v="1"/>
    <x v="4"/>
    <x v="4"/>
    <s v="United States"/>
    <x v="124"/>
    <x v="3"/>
    <m/>
    <x v="0"/>
    <x v="7"/>
    <d v="2016-12-06T00:00:00"/>
    <s v="Fri"/>
    <x v="6"/>
    <s v="CA-2016-110030"/>
    <n v="12"/>
    <s v="12-1/2 Diameter Round Wall Clock"/>
    <s v="Kelly Williams"/>
    <n v="77095"/>
    <n v="-14"/>
    <n v="3"/>
    <n v="24"/>
  </r>
  <r>
    <n v="6"/>
    <x v="0"/>
    <x v="108"/>
    <x v="0"/>
    <x v="0"/>
    <n v="6"/>
    <x v="1"/>
    <x v="6"/>
    <x v="2"/>
    <x v="0"/>
    <x v="0"/>
    <s v="United States"/>
    <x v="125"/>
    <x v="0"/>
    <m/>
    <x v="0"/>
    <x v="0"/>
    <d v="2016-08-05T00:00:00"/>
    <s v="Thu"/>
    <x v="10"/>
    <s v="CA-2016-110065"/>
    <n v="333"/>
    <s v="Binney &amp; Smith inkTank Erasable Pocket Highlighter, Chisel Tip, Yellow"/>
    <s v="Chuck Magee"/>
    <n v="10009"/>
    <n v="7"/>
    <n v="7"/>
    <n v="16"/>
  </r>
  <r>
    <n v="6"/>
    <x v="0"/>
    <x v="108"/>
    <x v="0"/>
    <x v="0"/>
    <n v="6"/>
    <x v="1"/>
    <x v="0"/>
    <x v="0"/>
    <x v="0"/>
    <x v="0"/>
    <s v="United States"/>
    <x v="125"/>
    <x v="0"/>
    <m/>
    <x v="0"/>
    <x v="0"/>
    <d v="2016-08-05T00:00:00"/>
    <s v="Thu"/>
    <x v="10"/>
    <s v="CA-2016-110065"/>
    <n v="1277"/>
    <s v="Plantronics CS 50-USB - headset - Convertible, Monaural"/>
    <s v="Chuck Magee"/>
    <n v="10009"/>
    <n v="37"/>
    <n v="1"/>
    <n v="136"/>
  </r>
  <r>
    <n v="6"/>
    <x v="0"/>
    <x v="109"/>
    <x v="0"/>
    <x v="0"/>
    <n v="6"/>
    <x v="2"/>
    <x v="9"/>
    <x v="1"/>
    <x v="31"/>
    <x v="19"/>
    <s v="United States"/>
    <x v="126"/>
    <x v="0"/>
    <m/>
    <x v="0"/>
    <x v="1"/>
    <d v="2016-10-22T00:00:00"/>
    <s v="Sun"/>
    <x v="8"/>
    <s v="CA-2016-110072"/>
    <n v="1447"/>
    <s v="Seth Thomas 14 Putty-Colored Wall Clock"/>
    <s v="Chuck Magee"/>
    <n v="43055"/>
    <n v="13"/>
    <n v="4"/>
    <n v="94"/>
  </r>
  <r>
    <n v="4"/>
    <x v="1"/>
    <x v="110"/>
    <x v="0"/>
    <x v="0"/>
    <n v="6"/>
    <x v="0"/>
    <x v="0"/>
    <x v="0"/>
    <x v="73"/>
    <x v="16"/>
    <s v="United States"/>
    <x v="127"/>
    <x v="2"/>
    <m/>
    <x v="0"/>
    <x v="1"/>
    <d v="2016-04-25T00:00:00"/>
    <s v="Wed"/>
    <x v="4"/>
    <s v="CA-2016-110100"/>
    <n v="158"/>
    <s v="AT&amp;T CL2909"/>
    <s v="Cassandra Brandow"/>
    <n v="28403"/>
    <n v="38"/>
    <n v="3"/>
    <n v="302"/>
  </r>
  <r>
    <n v="4"/>
    <x v="1"/>
    <x v="111"/>
    <x v="0"/>
    <x v="0"/>
    <n v="6"/>
    <x v="2"/>
    <x v="11"/>
    <x v="2"/>
    <x v="17"/>
    <x v="1"/>
    <s v="United States"/>
    <x v="128"/>
    <x v="1"/>
    <m/>
    <x v="0"/>
    <x v="0"/>
    <d v="2016-07-12T00:00:00"/>
    <s v="Thu"/>
    <x v="1"/>
    <s v="CA-2016-110184"/>
    <n v="661"/>
    <s v="Fellowes Super Stor/Drawer"/>
    <s v="Anna Andreadi"/>
    <n v="90036"/>
    <n v="45"/>
    <n v="9"/>
    <n v="250"/>
  </r>
  <r>
    <n v="4"/>
    <x v="1"/>
    <x v="111"/>
    <x v="0"/>
    <x v="0"/>
    <n v="6"/>
    <x v="2"/>
    <x v="0"/>
    <x v="0"/>
    <x v="17"/>
    <x v="1"/>
    <s v="United States"/>
    <x v="128"/>
    <x v="1"/>
    <m/>
    <x v="0"/>
    <x v="1"/>
    <d v="2016-07-12T00:00:00"/>
    <s v="Thu"/>
    <x v="1"/>
    <s v="CA-2016-110184"/>
    <n v="729"/>
    <s v="GE DSL Phone Line Filter"/>
    <s v="Anna Andreadi"/>
    <n v="90036"/>
    <n v="29"/>
    <n v="8"/>
    <n v="256"/>
  </r>
  <r>
    <n v="3"/>
    <x v="2"/>
    <x v="112"/>
    <x v="0"/>
    <x v="2"/>
    <n v="1"/>
    <x v="0"/>
    <x v="5"/>
    <x v="1"/>
    <x v="74"/>
    <x v="4"/>
    <s v="United States"/>
    <x v="129"/>
    <x v="3"/>
    <m/>
    <x v="0"/>
    <x v="2"/>
    <d v="2016-05-05T00:00:00"/>
    <s v="Thu"/>
    <x v="5"/>
    <s v="CA-2016-110219"/>
    <n v="771"/>
    <s v="Global Value Mid-Back Managers Chair, Gray"/>
    <s v="Kelly Williams"/>
    <n v="78207"/>
    <n v="-9"/>
    <n v="3"/>
    <n v="128"/>
  </r>
  <r>
    <n v="6"/>
    <x v="0"/>
    <x v="8"/>
    <x v="0"/>
    <x v="0"/>
    <n v="6"/>
    <x v="2"/>
    <x v="10"/>
    <x v="2"/>
    <x v="4"/>
    <x v="4"/>
    <s v="United States"/>
    <x v="130"/>
    <x v="3"/>
    <m/>
    <x v="0"/>
    <x v="1"/>
    <d v="2016-11-23T00:00:00"/>
    <s v="Mon"/>
    <x v="7"/>
    <s v="CA-2016-110352"/>
    <n v="122"/>
    <s v="Alphabetical Labels for Top Tab Filing"/>
    <s v="Kelly Williams"/>
    <n v="77036"/>
    <n v="9"/>
    <n v="2"/>
    <n v="24"/>
  </r>
  <r>
    <n v="2"/>
    <x v="1"/>
    <x v="113"/>
    <x v="0"/>
    <x v="1"/>
    <n v="3"/>
    <x v="1"/>
    <x v="5"/>
    <x v="1"/>
    <x v="75"/>
    <x v="29"/>
    <s v="United States"/>
    <x v="131"/>
    <x v="2"/>
    <m/>
    <x v="0"/>
    <x v="0"/>
    <d v="2016-10-18T00:00:00"/>
    <s v="Wed"/>
    <x v="8"/>
    <s v="CA-2016-110408"/>
    <n v="773"/>
    <s v="Global Wood Trimmed Managers Task Chair, Khaki"/>
    <s v="Cassandra Brandow"/>
    <n v="36116"/>
    <n v="71"/>
    <n v="6"/>
    <n v="546"/>
  </r>
  <r>
    <n v="2"/>
    <x v="1"/>
    <x v="113"/>
    <x v="0"/>
    <x v="1"/>
    <n v="3"/>
    <x v="1"/>
    <x v="11"/>
    <x v="2"/>
    <x v="75"/>
    <x v="29"/>
    <s v="United States"/>
    <x v="131"/>
    <x v="2"/>
    <m/>
    <x v="0"/>
    <x v="0"/>
    <d v="2016-10-18T00:00:00"/>
    <s v="Wed"/>
    <x v="8"/>
    <s v="CA-2016-110408"/>
    <n v="776"/>
    <s v="Gould Plastics 18-Pocket Panel Bin, 34w x 5-1/4d x 20-1/2h"/>
    <s v="Cassandra Brandow"/>
    <n v="36116"/>
    <n v="11"/>
    <n v="3"/>
    <n v="276"/>
  </r>
  <r>
    <n v="2"/>
    <x v="1"/>
    <x v="113"/>
    <x v="0"/>
    <x v="1"/>
    <n v="3"/>
    <x v="1"/>
    <x v="0"/>
    <x v="0"/>
    <x v="75"/>
    <x v="29"/>
    <s v="United States"/>
    <x v="131"/>
    <x v="2"/>
    <m/>
    <x v="0"/>
    <x v="0"/>
    <d v="2016-10-18T00:00:00"/>
    <s v="Wed"/>
    <x v="8"/>
    <s v="CA-2016-110408"/>
    <n v="176"/>
    <s v="Avaya IP Phone 1140E VoIP phone"/>
    <s v="Cassandra Brandow"/>
    <n v="36116"/>
    <n v="363"/>
    <n v="5"/>
    <n v="1395"/>
  </r>
  <r>
    <n v="2"/>
    <x v="1"/>
    <x v="114"/>
    <x v="0"/>
    <x v="1"/>
    <n v="3"/>
    <x v="0"/>
    <x v="9"/>
    <x v="1"/>
    <x v="21"/>
    <x v="2"/>
    <s v="United States"/>
    <x v="132"/>
    <x v="2"/>
    <m/>
    <x v="0"/>
    <x v="1"/>
    <d v="2016-01-21T00:00:00"/>
    <s v="Sat"/>
    <x v="11"/>
    <s v="CA-2016-110422"/>
    <n v="1594"/>
    <s v="Ultra Door Pull Handle"/>
    <s v="Cassandra Brandow"/>
    <n v="33180"/>
    <n v="4"/>
    <n v="3"/>
    <n v="25"/>
  </r>
  <r>
    <n v="7"/>
    <x v="2"/>
    <x v="101"/>
    <x v="0"/>
    <x v="0"/>
    <n v="6"/>
    <x v="2"/>
    <x v="10"/>
    <x v="2"/>
    <x v="42"/>
    <x v="1"/>
    <s v="United States"/>
    <x v="130"/>
    <x v="1"/>
    <m/>
    <x v="0"/>
    <x v="0"/>
    <d v="2016-08-09T00:00:00"/>
    <s v="Mon"/>
    <x v="10"/>
    <s v="CA-2016-110527"/>
    <n v="203"/>
    <s v="Avery 494"/>
    <s v="Anna Andreadi"/>
    <n v="92037"/>
    <n v="10"/>
    <n v="8"/>
    <n v="21"/>
  </r>
  <r>
    <n v="7"/>
    <x v="2"/>
    <x v="115"/>
    <x v="0"/>
    <x v="0"/>
    <n v="6"/>
    <x v="0"/>
    <x v="11"/>
    <x v="2"/>
    <x v="76"/>
    <x v="22"/>
    <s v="United States"/>
    <x v="133"/>
    <x v="1"/>
    <m/>
    <x v="0"/>
    <x v="0"/>
    <d v="2016-04-11T00:00:00"/>
    <s v="Wed"/>
    <x v="4"/>
    <s v="CA-2016-110555"/>
    <n v="589"/>
    <s v="Eldon Simplefile Box Office"/>
    <s v="Anna Andreadi"/>
    <n v="59405"/>
    <n v="24"/>
    <n v="7"/>
    <n v="87"/>
  </r>
  <r>
    <n v="7"/>
    <x v="2"/>
    <x v="115"/>
    <x v="0"/>
    <x v="0"/>
    <n v="6"/>
    <x v="0"/>
    <x v="8"/>
    <x v="0"/>
    <x v="76"/>
    <x v="22"/>
    <s v="United States"/>
    <x v="133"/>
    <x v="1"/>
    <m/>
    <x v="0"/>
    <x v="0"/>
    <d v="2016-04-11T00:00:00"/>
    <s v="Wed"/>
    <x v="4"/>
    <s v="CA-2016-110555"/>
    <n v="1084"/>
    <s v="Memorex Mini Travel Drive 64 GB USB 2.0 Flash Drive"/>
    <s v="Anna Andreadi"/>
    <n v="59405"/>
    <n v="91"/>
    <n v="6"/>
    <n v="217"/>
  </r>
  <r>
    <n v="7"/>
    <x v="2"/>
    <x v="115"/>
    <x v="0"/>
    <x v="0"/>
    <n v="6"/>
    <x v="0"/>
    <x v="0"/>
    <x v="0"/>
    <x v="76"/>
    <x v="22"/>
    <s v="United States"/>
    <x v="133"/>
    <x v="1"/>
    <m/>
    <x v="0"/>
    <x v="1"/>
    <d v="2016-04-11T00:00:00"/>
    <s v="Wed"/>
    <x v="4"/>
    <s v="CA-2016-110555"/>
    <n v="162"/>
    <s v="AT&amp;T SB67148 SynJ"/>
    <s v="Anna Andreadi"/>
    <n v="59405"/>
    <n v="9"/>
    <n v="2"/>
    <n v="106"/>
  </r>
  <r>
    <n v="7"/>
    <x v="2"/>
    <x v="116"/>
    <x v="0"/>
    <x v="0"/>
    <n v="6"/>
    <x v="0"/>
    <x v="11"/>
    <x v="2"/>
    <x v="16"/>
    <x v="12"/>
    <s v="United States"/>
    <x v="29"/>
    <x v="0"/>
    <m/>
    <x v="0"/>
    <x v="1"/>
    <d v="2016-10-06T00:00:00"/>
    <s v="Fri"/>
    <x v="8"/>
    <s v="CA-2016-110611"/>
    <n v="1555"/>
    <s v="Tennsco Lockers, Gray"/>
    <s v="Chuck Magee"/>
    <n v="19120"/>
    <n v="-14"/>
    <n v="5"/>
    <n v="84"/>
  </r>
  <r>
    <n v="0"/>
    <x v="0"/>
    <x v="117"/>
    <x v="0"/>
    <x v="3"/>
    <n v="0"/>
    <x v="0"/>
    <x v="3"/>
    <x v="2"/>
    <x v="0"/>
    <x v="0"/>
    <s v="United States"/>
    <x v="134"/>
    <x v="0"/>
    <m/>
    <x v="0"/>
    <x v="0"/>
    <d v="2016-08-23T00:00:00"/>
    <s v="Mon"/>
    <x v="10"/>
    <s v="CA-2016-110639"/>
    <n v="1266"/>
    <s v="Personal Creations Ink Jet Cards and Labels"/>
    <s v="Chuck Magee"/>
    <n v="10009"/>
    <n v="23"/>
    <n v="4"/>
    <n v="46"/>
  </r>
  <r>
    <n v="0"/>
    <x v="0"/>
    <x v="117"/>
    <x v="0"/>
    <x v="3"/>
    <n v="0"/>
    <x v="0"/>
    <x v="3"/>
    <x v="2"/>
    <x v="0"/>
    <x v="0"/>
    <s v="United States"/>
    <x v="134"/>
    <x v="0"/>
    <m/>
    <x v="0"/>
    <x v="0"/>
    <d v="2016-08-23T00:00:00"/>
    <s v="Mon"/>
    <x v="10"/>
    <s v="CA-2016-110639"/>
    <n v="1794"/>
    <s v="Xerox 1994"/>
    <s v="Chuck Magee"/>
    <n v="10009"/>
    <n v="12"/>
    <n v="4"/>
    <n v="26"/>
  </r>
  <r>
    <n v="4"/>
    <x v="1"/>
    <x v="76"/>
    <x v="1"/>
    <x v="0"/>
    <n v="6"/>
    <x v="1"/>
    <x v="9"/>
    <x v="1"/>
    <x v="1"/>
    <x v="1"/>
    <s v="United States"/>
    <x v="89"/>
    <x v="1"/>
    <s v="Yes"/>
    <x v="1"/>
    <x v="0"/>
    <d v="2016-12-29T00:00:00"/>
    <s v="Sun"/>
    <x v="11"/>
    <s v="CA-2016-110786"/>
    <n v="1496"/>
    <s v="Stacking Trays by OIC"/>
    <s v="Anna Andreadi"/>
    <n v="94110"/>
    <n v="8"/>
    <n v="5"/>
    <n v="25"/>
  </r>
  <r>
    <n v="4"/>
    <x v="1"/>
    <x v="76"/>
    <x v="1"/>
    <x v="0"/>
    <n v="6"/>
    <x v="1"/>
    <x v="9"/>
    <x v="1"/>
    <x v="1"/>
    <x v="1"/>
    <s v="United States"/>
    <x v="89"/>
    <x v="1"/>
    <s v="Yes"/>
    <x v="1"/>
    <x v="0"/>
    <d v="2016-12-29T00:00:00"/>
    <s v="Sun"/>
    <x v="11"/>
    <s v="CA-2016-110786"/>
    <n v="615"/>
    <s v="Executive Impressions 10 Spectator Wall Clock"/>
    <s v="Anna Andreadi"/>
    <n v="94110"/>
    <n v="24"/>
    <n v="6"/>
    <n v="71"/>
  </r>
  <r>
    <n v="4"/>
    <x v="1"/>
    <x v="76"/>
    <x v="1"/>
    <x v="0"/>
    <n v="6"/>
    <x v="1"/>
    <x v="3"/>
    <x v="2"/>
    <x v="1"/>
    <x v="1"/>
    <s v="United States"/>
    <x v="89"/>
    <x v="1"/>
    <s v="Yes"/>
    <x v="1"/>
    <x v="0"/>
    <d v="2016-12-29T00:00:00"/>
    <s v="Sun"/>
    <x v="11"/>
    <s v="CA-2016-110786"/>
    <n v="1780"/>
    <s v="Xerox 1981"/>
    <s v="Anna Andreadi"/>
    <n v="94110"/>
    <n v="10"/>
    <n v="4"/>
    <n v="21"/>
  </r>
  <r>
    <n v="4"/>
    <x v="1"/>
    <x v="76"/>
    <x v="1"/>
    <x v="0"/>
    <n v="6"/>
    <x v="1"/>
    <x v="10"/>
    <x v="2"/>
    <x v="1"/>
    <x v="1"/>
    <s v="United States"/>
    <x v="89"/>
    <x v="1"/>
    <s v="Yes"/>
    <x v="1"/>
    <x v="0"/>
    <d v="2016-12-29T00:00:00"/>
    <s v="Sun"/>
    <x v="11"/>
    <s v="CA-2016-110786"/>
    <n v="184"/>
    <s v="Avery 477"/>
    <s v="Anna Andreadi"/>
    <n v="94110"/>
    <n v="126"/>
    <n v="9"/>
    <n v="275"/>
  </r>
  <r>
    <n v="4"/>
    <x v="1"/>
    <x v="76"/>
    <x v="1"/>
    <x v="0"/>
    <n v="6"/>
    <x v="1"/>
    <x v="2"/>
    <x v="2"/>
    <x v="1"/>
    <x v="1"/>
    <s v="United States"/>
    <x v="89"/>
    <x v="1"/>
    <s v="Yes"/>
    <x v="1"/>
    <x v="1"/>
    <d v="2016-12-29T00:00:00"/>
    <s v="Sun"/>
    <x v="11"/>
    <s v="CA-2016-110786"/>
    <n v="247"/>
    <s v="Avery Hanging File Binders"/>
    <s v="Anna Andreadi"/>
    <n v="94110"/>
    <n v="5"/>
    <n v="3"/>
    <n v="14"/>
  </r>
  <r>
    <n v="4"/>
    <x v="1"/>
    <x v="76"/>
    <x v="1"/>
    <x v="0"/>
    <n v="6"/>
    <x v="1"/>
    <x v="0"/>
    <x v="0"/>
    <x v="1"/>
    <x v="1"/>
    <s v="United States"/>
    <x v="89"/>
    <x v="1"/>
    <s v="Yes"/>
    <x v="1"/>
    <x v="1"/>
    <d v="2016-12-29T00:00:00"/>
    <s v="Sun"/>
    <x v="11"/>
    <s v="CA-2016-110786"/>
    <n v="1103"/>
    <s v="Mophie Juice Pack Helium for iPhone"/>
    <s v="Anna Andreadi"/>
    <n v="94110"/>
    <n v="19"/>
    <n v="3"/>
    <n v="192"/>
  </r>
  <r>
    <n v="4"/>
    <x v="1"/>
    <x v="76"/>
    <x v="1"/>
    <x v="0"/>
    <n v="6"/>
    <x v="1"/>
    <x v="13"/>
    <x v="0"/>
    <x v="1"/>
    <x v="1"/>
    <s v="United States"/>
    <x v="89"/>
    <x v="1"/>
    <s v="Yes"/>
    <x v="1"/>
    <x v="1"/>
    <d v="2016-12-29T00:00:00"/>
    <s v="Sun"/>
    <x v="11"/>
    <s v="CA-2016-110786"/>
    <n v="537"/>
    <s v="DYMO CardScan Personal V9 Business Card Scanner"/>
    <s v="Anna Andreadi"/>
    <n v="94110"/>
    <n v="288"/>
    <n v="6"/>
    <n v="768"/>
  </r>
  <r>
    <n v="5"/>
    <x v="1"/>
    <x v="118"/>
    <x v="0"/>
    <x v="0"/>
    <n v="6"/>
    <x v="0"/>
    <x v="4"/>
    <x v="2"/>
    <x v="17"/>
    <x v="1"/>
    <s v="United States"/>
    <x v="135"/>
    <x v="1"/>
    <m/>
    <x v="0"/>
    <x v="0"/>
    <d v="2016-04-18T00:00:00"/>
    <s v="Wed"/>
    <x v="4"/>
    <s v="CA-2016-110849"/>
    <n v="111"/>
    <s v="Advantus Push Pins, Aluminum Head"/>
    <s v="Anna Andreadi"/>
    <n v="90049"/>
    <n v="4"/>
    <n v="2"/>
    <n v="12"/>
  </r>
  <r>
    <n v="5"/>
    <x v="1"/>
    <x v="118"/>
    <x v="0"/>
    <x v="0"/>
    <n v="6"/>
    <x v="0"/>
    <x v="6"/>
    <x v="2"/>
    <x v="17"/>
    <x v="1"/>
    <s v="United States"/>
    <x v="135"/>
    <x v="1"/>
    <m/>
    <x v="0"/>
    <x v="0"/>
    <d v="2016-04-18T00:00:00"/>
    <s v="Wed"/>
    <x v="4"/>
    <s v="CA-2016-110849"/>
    <n v="1169"/>
    <s v="Newell 351"/>
    <s v="Anna Andreadi"/>
    <n v="90049"/>
    <n v="4"/>
    <n v="4"/>
    <n v="13"/>
  </r>
  <r>
    <n v="5"/>
    <x v="1"/>
    <x v="118"/>
    <x v="0"/>
    <x v="0"/>
    <n v="6"/>
    <x v="0"/>
    <x v="6"/>
    <x v="2"/>
    <x v="17"/>
    <x v="1"/>
    <s v="United States"/>
    <x v="135"/>
    <x v="1"/>
    <m/>
    <x v="0"/>
    <x v="0"/>
    <d v="2016-04-18T00:00:00"/>
    <s v="Wed"/>
    <x v="4"/>
    <s v="CA-2016-110849"/>
    <n v="331"/>
    <s v="Binney &amp; Smith inkTank Desk Highlighter, Chisel Tip, Yellow, 12/Box"/>
    <s v="Anna Andreadi"/>
    <n v="90049"/>
    <n v="4"/>
    <n v="5"/>
    <n v="11"/>
  </r>
  <r>
    <n v="5"/>
    <x v="1"/>
    <x v="118"/>
    <x v="0"/>
    <x v="0"/>
    <n v="6"/>
    <x v="0"/>
    <x v="13"/>
    <x v="0"/>
    <x v="17"/>
    <x v="1"/>
    <s v="United States"/>
    <x v="135"/>
    <x v="1"/>
    <m/>
    <x v="0"/>
    <x v="1"/>
    <d v="2016-04-18T00:00:00"/>
    <s v="Wed"/>
    <x v="4"/>
    <s v="CA-2016-110849"/>
    <n v="165"/>
    <s v="Ativa MDM8000 8-Sheet Micro-Cut Shredder"/>
    <s v="Anna Andreadi"/>
    <n v="90049"/>
    <n v="97"/>
    <n v="4"/>
    <n v="288"/>
  </r>
  <r>
    <n v="5"/>
    <x v="1"/>
    <x v="12"/>
    <x v="0"/>
    <x v="0"/>
    <n v="6"/>
    <x v="2"/>
    <x v="2"/>
    <x v="2"/>
    <x v="8"/>
    <x v="25"/>
    <s v="United States"/>
    <x v="136"/>
    <x v="0"/>
    <m/>
    <x v="0"/>
    <x v="0"/>
    <d v="2016-06-01T00:00:00"/>
    <s v="Sun"/>
    <x v="9"/>
    <s v="CA-2016-111003"/>
    <n v="680"/>
    <s v="GBC Clear Cover, 8-1/2 x 11, unpunched, 25 covers per pack"/>
    <s v="Chuck Magee"/>
    <n v="8701"/>
    <n v="21"/>
    <n v="3"/>
    <n v="45"/>
  </r>
  <r>
    <n v="5"/>
    <x v="1"/>
    <x v="12"/>
    <x v="0"/>
    <x v="0"/>
    <n v="6"/>
    <x v="2"/>
    <x v="6"/>
    <x v="2"/>
    <x v="8"/>
    <x v="25"/>
    <s v="United States"/>
    <x v="136"/>
    <x v="0"/>
    <m/>
    <x v="0"/>
    <x v="0"/>
    <d v="2016-06-01T00:00:00"/>
    <s v="Sun"/>
    <x v="9"/>
    <s v="CA-2016-111003"/>
    <n v="357"/>
    <s v="Boston Heavy-Duty Trimline Electric Pencil Sharpeners"/>
    <s v="Chuck Magee"/>
    <n v="8701"/>
    <n v="84"/>
    <n v="6"/>
    <n v="289"/>
  </r>
  <r>
    <n v="3"/>
    <x v="0"/>
    <x v="119"/>
    <x v="0"/>
    <x v="1"/>
    <n v="3"/>
    <x v="0"/>
    <x v="2"/>
    <x v="2"/>
    <x v="15"/>
    <x v="11"/>
    <s v="United States"/>
    <x v="132"/>
    <x v="1"/>
    <m/>
    <x v="0"/>
    <x v="1"/>
    <d v="2016-02-03T00:00:00"/>
    <s v="Tue"/>
    <x v="3"/>
    <s v="CA-2016-111059"/>
    <n v="899"/>
    <s v="Ibico Laser Imprintable Binding System Covers"/>
    <s v="Anna Andreadi"/>
    <n v="98105"/>
    <n v="27"/>
    <n v="2"/>
    <n v="84"/>
  </r>
  <r>
    <n v="3"/>
    <x v="0"/>
    <x v="119"/>
    <x v="0"/>
    <x v="1"/>
    <n v="3"/>
    <x v="0"/>
    <x v="2"/>
    <x v="2"/>
    <x v="15"/>
    <x v="11"/>
    <s v="United States"/>
    <x v="132"/>
    <x v="1"/>
    <m/>
    <x v="0"/>
    <x v="1"/>
    <d v="2016-02-03T00:00:00"/>
    <s v="Tue"/>
    <x v="3"/>
    <s v="CA-2016-111059"/>
    <n v="239"/>
    <s v="Avery Durable Poly Binders"/>
    <s v="Anna Andreadi"/>
    <n v="98105"/>
    <n v="4"/>
    <n v="3"/>
    <n v="13"/>
  </r>
  <r>
    <n v="4"/>
    <x v="1"/>
    <x v="120"/>
    <x v="1"/>
    <x v="0"/>
    <n v="6"/>
    <x v="1"/>
    <x v="6"/>
    <x v="2"/>
    <x v="19"/>
    <x v="30"/>
    <s v="United States"/>
    <x v="137"/>
    <x v="3"/>
    <m/>
    <x v="0"/>
    <x v="0"/>
    <d v="2016-12-31T00:00:00"/>
    <s v="Tue"/>
    <x v="11"/>
    <s v="CA-2016-111150"/>
    <n v="322"/>
    <s v="BIC Brite Liner Grip Highlighters, Assorted, 5/Pack"/>
    <s v="Kelly Williams"/>
    <n v="65203"/>
    <n v="12"/>
    <n v="7"/>
    <n v="30"/>
  </r>
  <r>
    <n v="4"/>
    <x v="1"/>
    <x v="120"/>
    <x v="1"/>
    <x v="0"/>
    <n v="6"/>
    <x v="1"/>
    <x v="8"/>
    <x v="0"/>
    <x v="19"/>
    <x v="30"/>
    <s v="United States"/>
    <x v="137"/>
    <x v="3"/>
    <m/>
    <x v="0"/>
    <x v="0"/>
    <d v="2016-12-31T00:00:00"/>
    <s v="Tue"/>
    <x v="11"/>
    <s v="CA-2016-111150"/>
    <n v="1371"/>
    <s v="Sabrent 4-Port USB 2.0 Hub"/>
    <s v="Kelly Williams"/>
    <n v="65203"/>
    <n v="16"/>
    <n v="7"/>
    <n v="48"/>
  </r>
  <r>
    <n v="4"/>
    <x v="1"/>
    <x v="55"/>
    <x v="0"/>
    <x v="0"/>
    <n v="6"/>
    <x v="1"/>
    <x v="3"/>
    <x v="2"/>
    <x v="16"/>
    <x v="12"/>
    <s v="United States"/>
    <x v="138"/>
    <x v="0"/>
    <m/>
    <x v="0"/>
    <x v="1"/>
    <d v="2016-03-02T00:00:00"/>
    <s v="Mon"/>
    <x v="2"/>
    <s v="CA-2016-111157"/>
    <n v="1769"/>
    <s v="Xerox 1971"/>
    <s v="Chuck Magee"/>
    <n v="19120"/>
    <n v="1"/>
    <n v="1"/>
    <n v="3"/>
  </r>
  <r>
    <n v="4"/>
    <x v="1"/>
    <x v="55"/>
    <x v="0"/>
    <x v="0"/>
    <n v="6"/>
    <x v="1"/>
    <x v="8"/>
    <x v="0"/>
    <x v="16"/>
    <x v="12"/>
    <s v="United States"/>
    <x v="138"/>
    <x v="0"/>
    <m/>
    <x v="0"/>
    <x v="1"/>
    <d v="2016-03-02T00:00:00"/>
    <s v="Mon"/>
    <x v="2"/>
    <s v="CA-2016-111157"/>
    <n v="890"/>
    <s v="Hypercom P1300 Pinpad"/>
    <s v="Chuck Magee"/>
    <n v="19120"/>
    <n v="32"/>
    <n v="3"/>
    <n v="151"/>
  </r>
  <r>
    <n v="6"/>
    <x v="0"/>
    <x v="121"/>
    <x v="0"/>
    <x v="0"/>
    <n v="6"/>
    <x v="1"/>
    <x v="14"/>
    <x v="1"/>
    <x v="15"/>
    <x v="11"/>
    <s v="United States"/>
    <x v="139"/>
    <x v="1"/>
    <m/>
    <x v="0"/>
    <x v="0"/>
    <d v="2016-07-30T00:00:00"/>
    <s v="Mon"/>
    <x v="10"/>
    <s v="CA-2016-111192"/>
    <n v="1368"/>
    <s v="Rush Hierlooms Collection 1 Thick Stackable Bookcases"/>
    <s v="Anna Andreadi"/>
    <n v="98103"/>
    <n v="260"/>
    <n v="8"/>
    <n v="1368"/>
  </r>
  <r>
    <n v="6"/>
    <x v="0"/>
    <x v="122"/>
    <x v="0"/>
    <x v="0"/>
    <n v="6"/>
    <x v="2"/>
    <x v="2"/>
    <x v="2"/>
    <x v="77"/>
    <x v="19"/>
    <s v="United States"/>
    <x v="140"/>
    <x v="0"/>
    <m/>
    <x v="0"/>
    <x v="4"/>
    <d v="2016-11-24T00:00:00"/>
    <s v="Tue"/>
    <x v="7"/>
    <s v="CA-2016-111360"/>
    <n v="46"/>
    <s v="Acco Expandable Hanging Binders"/>
    <s v="Chuck Magee"/>
    <n v="44312"/>
    <n v="-5"/>
    <n v="3"/>
    <n v="6"/>
  </r>
  <r>
    <n v="2"/>
    <x v="2"/>
    <x v="123"/>
    <x v="0"/>
    <x v="2"/>
    <n v="1"/>
    <x v="1"/>
    <x v="9"/>
    <x v="1"/>
    <x v="78"/>
    <x v="31"/>
    <s v="United States"/>
    <x v="141"/>
    <x v="1"/>
    <m/>
    <x v="0"/>
    <x v="1"/>
    <d v="2016-12-26T00:00:00"/>
    <s v="Thu"/>
    <x v="6"/>
    <s v="CA-2016-111451"/>
    <n v="871"/>
    <s v="Howard Miller 13 Diameter Goldtone Round Wall Clock"/>
    <s v="Anna Andreadi"/>
    <n v="80906"/>
    <n v="79"/>
    <n v="8"/>
    <n v="300"/>
  </r>
  <r>
    <n v="2"/>
    <x v="2"/>
    <x v="123"/>
    <x v="0"/>
    <x v="2"/>
    <n v="1"/>
    <x v="1"/>
    <x v="5"/>
    <x v="1"/>
    <x v="78"/>
    <x v="31"/>
    <s v="United States"/>
    <x v="141"/>
    <x v="1"/>
    <m/>
    <x v="0"/>
    <x v="1"/>
    <d v="2016-12-26T00:00:00"/>
    <s v="Thu"/>
    <x v="6"/>
    <s v="CA-2016-111451"/>
    <n v="746"/>
    <s v="Global Deluxe Office Fabric Chairs"/>
    <s v="Anna Andreadi"/>
    <n v="80906"/>
    <n v="20"/>
    <n v="3"/>
    <n v="230"/>
  </r>
  <r>
    <n v="2"/>
    <x v="2"/>
    <x v="123"/>
    <x v="0"/>
    <x v="2"/>
    <n v="1"/>
    <x v="1"/>
    <x v="9"/>
    <x v="1"/>
    <x v="78"/>
    <x v="31"/>
    <s v="United States"/>
    <x v="141"/>
    <x v="1"/>
    <m/>
    <x v="0"/>
    <x v="1"/>
    <d v="2016-12-26T00:00:00"/>
    <s v="Thu"/>
    <x v="6"/>
    <s v="CA-2016-111451"/>
    <n v="560"/>
    <s v="Eldon ClusterMat Chair Mat with Cordless Antistatic Protection"/>
    <s v="Anna Andreadi"/>
    <n v="80906"/>
    <n v="-25"/>
    <n v="3"/>
    <n v="218"/>
  </r>
  <r>
    <n v="2"/>
    <x v="2"/>
    <x v="123"/>
    <x v="0"/>
    <x v="2"/>
    <n v="1"/>
    <x v="1"/>
    <x v="2"/>
    <x v="2"/>
    <x v="78"/>
    <x v="31"/>
    <s v="United States"/>
    <x v="141"/>
    <x v="1"/>
    <m/>
    <x v="0"/>
    <x v="4"/>
    <d v="2016-12-26T00:00:00"/>
    <s v="Thu"/>
    <x v="6"/>
    <s v="CA-2016-111451"/>
    <n v="899"/>
    <s v="Ibico Laser Imprintable Binding System Covers"/>
    <s v="Anna Andreadi"/>
    <n v="80906"/>
    <n v="-63"/>
    <n v="5"/>
    <n v="79"/>
  </r>
  <r>
    <n v="2"/>
    <x v="2"/>
    <x v="123"/>
    <x v="0"/>
    <x v="2"/>
    <n v="1"/>
    <x v="1"/>
    <x v="4"/>
    <x v="2"/>
    <x v="78"/>
    <x v="31"/>
    <s v="United States"/>
    <x v="141"/>
    <x v="1"/>
    <m/>
    <x v="0"/>
    <x v="1"/>
    <d v="2016-12-26T00:00:00"/>
    <s v="Thu"/>
    <x v="6"/>
    <s v="CA-2016-111451"/>
    <n v="1608"/>
    <s v="Vinyl Coated Wire Paper Clips in Organizer Box, 800/Box"/>
    <s v="Anna Andreadi"/>
    <n v="80906"/>
    <n v="9"/>
    <n v="3"/>
    <n v="28"/>
  </r>
  <r>
    <n v="4"/>
    <x v="1"/>
    <x v="124"/>
    <x v="0"/>
    <x v="0"/>
    <n v="6"/>
    <x v="1"/>
    <x v="2"/>
    <x v="2"/>
    <x v="79"/>
    <x v="32"/>
    <s v="United States"/>
    <x v="142"/>
    <x v="2"/>
    <m/>
    <x v="0"/>
    <x v="0"/>
    <d v="2016-08-17T00:00:00"/>
    <s v="Tue"/>
    <x v="10"/>
    <s v="CA-2016-111500"/>
    <n v="260"/>
    <s v="Avery Non-Stick Binders"/>
    <s v="Cassandra Brandow"/>
    <n v="72209"/>
    <n v="8"/>
    <n v="4"/>
    <n v="18"/>
  </r>
  <r>
    <n v="4"/>
    <x v="1"/>
    <x v="124"/>
    <x v="0"/>
    <x v="0"/>
    <n v="6"/>
    <x v="1"/>
    <x v="3"/>
    <x v="2"/>
    <x v="79"/>
    <x v="32"/>
    <s v="United States"/>
    <x v="142"/>
    <x v="2"/>
    <m/>
    <x v="0"/>
    <x v="0"/>
    <d v="2016-08-17T00:00:00"/>
    <s v="Tue"/>
    <x v="10"/>
    <s v="CA-2016-111500"/>
    <n v="1723"/>
    <s v="Xerox 1929"/>
    <s v="Cassandra Brandow"/>
    <n v="72209"/>
    <n v="53"/>
    <n v="5"/>
    <n v="114"/>
  </r>
  <r>
    <n v="4"/>
    <x v="1"/>
    <x v="124"/>
    <x v="0"/>
    <x v="0"/>
    <n v="6"/>
    <x v="1"/>
    <x v="4"/>
    <x v="2"/>
    <x v="79"/>
    <x v="32"/>
    <s v="United States"/>
    <x v="142"/>
    <x v="2"/>
    <m/>
    <x v="0"/>
    <x v="0"/>
    <d v="2016-08-17T00:00:00"/>
    <s v="Tue"/>
    <x v="10"/>
    <s v="CA-2016-111500"/>
    <n v="457"/>
    <s v="Colored Push Pins"/>
    <s v="Cassandra Brandow"/>
    <n v="72209"/>
    <n v="5"/>
    <n v="7"/>
    <n v="13"/>
  </r>
  <r>
    <n v="4"/>
    <x v="1"/>
    <x v="124"/>
    <x v="0"/>
    <x v="0"/>
    <n v="6"/>
    <x v="1"/>
    <x v="8"/>
    <x v="0"/>
    <x v="79"/>
    <x v="32"/>
    <s v="United States"/>
    <x v="142"/>
    <x v="2"/>
    <m/>
    <x v="0"/>
    <x v="0"/>
    <d v="2016-08-17T00:00:00"/>
    <s v="Tue"/>
    <x v="10"/>
    <s v="CA-2016-111500"/>
    <n v="1014"/>
    <s v="Logitech Gaming G510s - Keyboard"/>
    <s v="Cassandra Brandow"/>
    <n v="72209"/>
    <n v="122"/>
    <n v="4"/>
    <n v="340"/>
  </r>
  <r>
    <n v="4"/>
    <x v="1"/>
    <x v="99"/>
    <x v="0"/>
    <x v="0"/>
    <n v="6"/>
    <x v="0"/>
    <x v="2"/>
    <x v="2"/>
    <x v="0"/>
    <x v="0"/>
    <s v="United States"/>
    <x v="143"/>
    <x v="0"/>
    <m/>
    <x v="0"/>
    <x v="1"/>
    <d v="2016-06-29T00:00:00"/>
    <s v="Sun"/>
    <x v="1"/>
    <s v="CA-2016-111773"/>
    <n v="1635"/>
    <s v="Wilson Jones Clip &amp; Carry Folder Binder Tool for Ring Binders, Clear"/>
    <s v="Chuck Magee"/>
    <n v="10024"/>
    <n v="5"/>
    <n v="3"/>
    <n v="14"/>
  </r>
  <r>
    <n v="3"/>
    <x v="0"/>
    <x v="125"/>
    <x v="0"/>
    <x v="1"/>
    <n v="3"/>
    <x v="2"/>
    <x v="3"/>
    <x v="2"/>
    <x v="1"/>
    <x v="1"/>
    <s v="United States"/>
    <x v="144"/>
    <x v="1"/>
    <m/>
    <x v="0"/>
    <x v="0"/>
    <d v="2016-04-23T00:00:00"/>
    <s v="Mon"/>
    <x v="4"/>
    <s v="CA-2016-111857"/>
    <n v="1682"/>
    <s v="Xerox 1891"/>
    <s v="Anna Andreadi"/>
    <n v="94109"/>
    <n v="23"/>
    <n v="1"/>
    <n v="49"/>
  </r>
  <r>
    <n v="3"/>
    <x v="0"/>
    <x v="53"/>
    <x v="0"/>
    <x v="1"/>
    <n v="3"/>
    <x v="2"/>
    <x v="14"/>
    <x v="1"/>
    <x v="1"/>
    <x v="1"/>
    <s v="United States"/>
    <x v="145"/>
    <x v="1"/>
    <s v="Yes"/>
    <x v="1"/>
    <x v="5"/>
    <d v="2016-03-18T00:00:00"/>
    <s v="Wed"/>
    <x v="2"/>
    <s v="CA-2016-111871"/>
    <n v="384"/>
    <s v="Bush Heritage Pine Collection 5-Shelf Bookcase, Albany Pine Finish, *Special Order"/>
    <s v="Anna Andreadi"/>
    <n v="94110"/>
    <n v="70"/>
    <n v="10"/>
    <n v="1198"/>
  </r>
  <r>
    <n v="1"/>
    <x v="0"/>
    <x v="126"/>
    <x v="0"/>
    <x v="2"/>
    <n v="1"/>
    <x v="0"/>
    <x v="6"/>
    <x v="2"/>
    <x v="4"/>
    <x v="4"/>
    <s v="United States"/>
    <x v="146"/>
    <x v="3"/>
    <m/>
    <x v="0"/>
    <x v="1"/>
    <d v="2016-05-04T00:00:00"/>
    <s v="Wed"/>
    <x v="5"/>
    <s v="CA-2016-111899"/>
    <n v="358"/>
    <s v="Boston Home &amp; Office Model 2000 Electric Pencil Sharpeners"/>
    <s v="Kelly Williams"/>
    <n v="77036"/>
    <n v="3"/>
    <n v="2"/>
    <n v="38"/>
  </r>
  <r>
    <n v="1"/>
    <x v="0"/>
    <x v="126"/>
    <x v="0"/>
    <x v="2"/>
    <n v="1"/>
    <x v="0"/>
    <x v="4"/>
    <x v="2"/>
    <x v="4"/>
    <x v="4"/>
    <s v="United States"/>
    <x v="146"/>
    <x v="3"/>
    <m/>
    <x v="0"/>
    <x v="1"/>
    <d v="2016-05-04T00:00:00"/>
    <s v="Wed"/>
    <x v="5"/>
    <s v="CA-2016-111899"/>
    <n v="1221"/>
    <s v="OIC Thumb-Tacks"/>
    <s v="Kelly Williams"/>
    <n v="77036"/>
    <n v="2"/>
    <n v="6"/>
    <n v="5"/>
  </r>
  <r>
    <n v="2"/>
    <x v="2"/>
    <x v="127"/>
    <x v="0"/>
    <x v="2"/>
    <n v="1"/>
    <x v="1"/>
    <x v="3"/>
    <x v="2"/>
    <x v="80"/>
    <x v="5"/>
    <s v="United States"/>
    <x v="147"/>
    <x v="2"/>
    <m/>
    <x v="0"/>
    <x v="0"/>
    <d v="2016-05-05T00:00:00"/>
    <s v="Thu"/>
    <x v="5"/>
    <s v="CA-2016-111934"/>
    <n v="538"/>
    <s v="Easy-staple paper"/>
    <s v="Cassandra Brandow"/>
    <n v="22204"/>
    <n v="17"/>
    <n v="1"/>
    <n v="35"/>
  </r>
  <r>
    <n v="2"/>
    <x v="2"/>
    <x v="127"/>
    <x v="0"/>
    <x v="2"/>
    <n v="1"/>
    <x v="1"/>
    <x v="2"/>
    <x v="2"/>
    <x v="80"/>
    <x v="5"/>
    <s v="United States"/>
    <x v="147"/>
    <x v="2"/>
    <m/>
    <x v="0"/>
    <x v="0"/>
    <d v="2016-05-05T00:00:00"/>
    <s v="Thu"/>
    <x v="5"/>
    <s v="CA-2016-111934"/>
    <n v="1519"/>
    <s v="Storex Dura Pro Binders"/>
    <s v="Cassandra Brandow"/>
    <n v="22204"/>
    <n v="5"/>
    <n v="2"/>
    <n v="12"/>
  </r>
  <r>
    <n v="5"/>
    <x v="1"/>
    <x v="26"/>
    <x v="0"/>
    <x v="0"/>
    <n v="6"/>
    <x v="0"/>
    <x v="11"/>
    <x v="2"/>
    <x v="15"/>
    <x v="11"/>
    <s v="United States"/>
    <x v="38"/>
    <x v="1"/>
    <m/>
    <x v="0"/>
    <x v="0"/>
    <d v="2016-09-29T00:00:00"/>
    <s v="Sun"/>
    <x v="8"/>
    <s v="CA-2016-111962"/>
    <n v="662"/>
    <s v="Fellowes Super Stor/Drawer Files"/>
    <s v="Anna Andreadi"/>
    <n v="98115"/>
    <n v="153"/>
    <n v="5"/>
    <n v="808"/>
  </r>
  <r>
    <n v="5"/>
    <x v="1"/>
    <x v="26"/>
    <x v="0"/>
    <x v="0"/>
    <n v="6"/>
    <x v="0"/>
    <x v="2"/>
    <x v="2"/>
    <x v="15"/>
    <x v="11"/>
    <s v="United States"/>
    <x v="38"/>
    <x v="1"/>
    <m/>
    <x v="0"/>
    <x v="1"/>
    <d v="2016-09-29T00:00:00"/>
    <s v="Sun"/>
    <x v="8"/>
    <s v="CA-2016-111962"/>
    <n v="709"/>
    <s v="GBC Standard Plastic Binding Systems Combs"/>
    <s v="Anna Andreadi"/>
    <n v="98115"/>
    <n v="3"/>
    <n v="2"/>
    <n v="10"/>
  </r>
  <r>
    <n v="2"/>
    <x v="2"/>
    <x v="15"/>
    <x v="0"/>
    <x v="2"/>
    <n v="1"/>
    <x v="0"/>
    <x v="8"/>
    <x v="0"/>
    <x v="0"/>
    <x v="0"/>
    <s v="United States"/>
    <x v="148"/>
    <x v="0"/>
    <m/>
    <x v="0"/>
    <x v="0"/>
    <d v="2016-12-02T00:00:00"/>
    <s v="Mon"/>
    <x v="6"/>
    <s v="CA-2016-112158"/>
    <n v="1000"/>
    <s v="Logitech 910-002974 M325 Wireless Mouse for Web Scrolling"/>
    <s v="Chuck Magee"/>
    <n v="10035"/>
    <n v="53"/>
    <n v="4"/>
    <n v="120"/>
  </r>
  <r>
    <n v="2"/>
    <x v="2"/>
    <x v="15"/>
    <x v="0"/>
    <x v="2"/>
    <n v="1"/>
    <x v="0"/>
    <x v="14"/>
    <x v="1"/>
    <x v="0"/>
    <x v="0"/>
    <s v="United States"/>
    <x v="148"/>
    <x v="0"/>
    <m/>
    <x v="0"/>
    <x v="1"/>
    <d v="2016-12-02T00:00:00"/>
    <s v="Mon"/>
    <x v="6"/>
    <s v="CA-2016-112158"/>
    <n v="1228"/>
    <s v="OSullivan Living Dimensions 5-Shelf Bookcases"/>
    <s v="Chuck Magee"/>
    <n v="10035"/>
    <n v="-110"/>
    <n v="5"/>
    <n v="884"/>
  </r>
  <r>
    <n v="2"/>
    <x v="2"/>
    <x v="15"/>
    <x v="0"/>
    <x v="2"/>
    <n v="1"/>
    <x v="0"/>
    <x v="2"/>
    <x v="2"/>
    <x v="0"/>
    <x v="0"/>
    <s v="United States"/>
    <x v="148"/>
    <x v="0"/>
    <m/>
    <x v="0"/>
    <x v="1"/>
    <d v="2016-12-02T00:00:00"/>
    <s v="Mon"/>
    <x v="6"/>
    <s v="CA-2016-112158"/>
    <n v="134"/>
    <s v="Angle-D Binders with Locking Rings, Label Holders"/>
    <s v="Chuck Magee"/>
    <n v="10035"/>
    <n v="16"/>
    <n v="8"/>
    <n v="47"/>
  </r>
  <r>
    <n v="5"/>
    <x v="1"/>
    <x v="128"/>
    <x v="0"/>
    <x v="0"/>
    <n v="6"/>
    <x v="1"/>
    <x v="7"/>
    <x v="2"/>
    <x v="17"/>
    <x v="1"/>
    <s v="United States"/>
    <x v="149"/>
    <x v="1"/>
    <m/>
    <x v="0"/>
    <x v="0"/>
    <d v="2016-04-03T00:00:00"/>
    <s v="Tue"/>
    <x v="4"/>
    <s v="CA-2016-112291"/>
    <n v="1501"/>
    <s v="Staple envelope"/>
    <s v="Anna Andreadi"/>
    <n v="90008"/>
    <n v="6"/>
    <n v="2"/>
    <n v="11"/>
  </r>
  <r>
    <n v="5"/>
    <x v="1"/>
    <x v="128"/>
    <x v="0"/>
    <x v="0"/>
    <n v="6"/>
    <x v="1"/>
    <x v="8"/>
    <x v="0"/>
    <x v="17"/>
    <x v="1"/>
    <s v="United States"/>
    <x v="149"/>
    <x v="1"/>
    <m/>
    <x v="0"/>
    <x v="0"/>
    <d v="2016-04-03T00:00:00"/>
    <s v="Tue"/>
    <x v="4"/>
    <s v="CA-2016-112291"/>
    <n v="1011"/>
    <s v="Logitech G600 MMO Gaming Mouse"/>
    <s v="Anna Andreadi"/>
    <n v="90008"/>
    <n v="58"/>
    <n v="2"/>
    <n v="160"/>
  </r>
  <r>
    <n v="5"/>
    <x v="1"/>
    <x v="128"/>
    <x v="0"/>
    <x v="0"/>
    <n v="6"/>
    <x v="1"/>
    <x v="8"/>
    <x v="0"/>
    <x v="17"/>
    <x v="1"/>
    <s v="United States"/>
    <x v="149"/>
    <x v="1"/>
    <m/>
    <x v="0"/>
    <x v="0"/>
    <d v="2016-04-03T00:00:00"/>
    <s v="Tue"/>
    <x v="4"/>
    <s v="CA-2016-112291"/>
    <n v="602"/>
    <s v="Enermax Briskie RF Wireless Keyboard and Mouse Combo"/>
    <s v="Anna Andreadi"/>
    <n v="90008"/>
    <n v="22"/>
    <n v="3"/>
    <n v="62"/>
  </r>
  <r>
    <n v="4"/>
    <x v="1"/>
    <x v="129"/>
    <x v="0"/>
    <x v="0"/>
    <n v="6"/>
    <x v="2"/>
    <x v="10"/>
    <x v="2"/>
    <x v="81"/>
    <x v="10"/>
    <s v="United States"/>
    <x v="150"/>
    <x v="3"/>
    <m/>
    <x v="0"/>
    <x v="1"/>
    <d v="2016-01-04T00:00:00"/>
    <s v="Wed"/>
    <x v="11"/>
    <s v="CA-2016-112326"/>
    <n v="218"/>
    <s v="Avery 508"/>
    <s v="Kelly Williams"/>
    <n v="60540"/>
    <n v="4"/>
    <n v="3"/>
    <n v="12"/>
  </r>
  <r>
    <n v="4"/>
    <x v="1"/>
    <x v="129"/>
    <x v="0"/>
    <x v="0"/>
    <n v="6"/>
    <x v="2"/>
    <x v="11"/>
    <x v="2"/>
    <x v="81"/>
    <x v="10"/>
    <s v="United States"/>
    <x v="150"/>
    <x v="3"/>
    <m/>
    <x v="0"/>
    <x v="1"/>
    <d v="2016-01-04T00:00:00"/>
    <s v="Wed"/>
    <x v="11"/>
    <s v="CA-2016-112326"/>
    <n v="1373"/>
    <s v="SAFCO Boltless Steel Shelving"/>
    <s v="Kelly Williams"/>
    <n v="60540"/>
    <n v="-65"/>
    <n v="3"/>
    <n v="273"/>
  </r>
  <r>
    <n v="4"/>
    <x v="1"/>
    <x v="129"/>
    <x v="0"/>
    <x v="0"/>
    <n v="6"/>
    <x v="2"/>
    <x v="2"/>
    <x v="2"/>
    <x v="81"/>
    <x v="10"/>
    <s v="United States"/>
    <x v="150"/>
    <x v="3"/>
    <m/>
    <x v="0"/>
    <x v="3"/>
    <d v="2016-01-04T00:00:00"/>
    <s v="Wed"/>
    <x v="11"/>
    <s v="CA-2016-112326"/>
    <n v="709"/>
    <s v="GBC Standard Plastic Binding Systems Combs"/>
    <s v="Kelly Williams"/>
    <n v="60540"/>
    <n v="-5"/>
    <n v="2"/>
    <n v="4"/>
  </r>
  <r>
    <n v="0"/>
    <x v="0"/>
    <x v="130"/>
    <x v="0"/>
    <x v="3"/>
    <n v="0"/>
    <x v="0"/>
    <x v="2"/>
    <x v="2"/>
    <x v="16"/>
    <x v="12"/>
    <s v="United States"/>
    <x v="151"/>
    <x v="0"/>
    <m/>
    <x v="0"/>
    <x v="4"/>
    <d v="2016-03-31T00:00:00"/>
    <s v="Tue"/>
    <x v="2"/>
    <s v="CA-2016-112403"/>
    <n v="268"/>
    <s v="Avery Round Ring Poly Binders"/>
    <s v="Chuck Magee"/>
    <n v="19120"/>
    <n v="-1"/>
    <n v="1"/>
    <n v="1"/>
  </r>
  <r>
    <n v="5"/>
    <x v="1"/>
    <x v="93"/>
    <x v="0"/>
    <x v="0"/>
    <n v="6"/>
    <x v="1"/>
    <x v="2"/>
    <x v="2"/>
    <x v="2"/>
    <x v="2"/>
    <s v="United States"/>
    <x v="152"/>
    <x v="2"/>
    <m/>
    <x v="0"/>
    <x v="4"/>
    <d v="2016-12-16T00:00:00"/>
    <s v="Mon"/>
    <x v="6"/>
    <s v="CA-2016-112718"/>
    <n v="235"/>
    <s v="Avery Binder Labels"/>
    <s v="Cassandra Brandow"/>
    <n v="32216"/>
    <n v="-1"/>
    <n v="1"/>
    <n v="1"/>
  </r>
  <r>
    <n v="5"/>
    <x v="1"/>
    <x v="131"/>
    <x v="0"/>
    <x v="0"/>
    <n v="6"/>
    <x v="0"/>
    <x v="9"/>
    <x v="1"/>
    <x v="82"/>
    <x v="1"/>
    <s v="United States"/>
    <x v="153"/>
    <x v="1"/>
    <m/>
    <x v="0"/>
    <x v="0"/>
    <d v="2016-09-11T00:00:00"/>
    <s v="Wed"/>
    <x v="0"/>
    <s v="CA-2016-112837"/>
    <n v="504"/>
    <s v="Deflect-o DuraMat Lighweight, Studded, Beveled Mat for Low Pile Carpeting"/>
    <s v="Anna Andreadi"/>
    <n v="93030"/>
    <n v="22"/>
    <n v="3"/>
    <n v="128"/>
  </r>
  <r>
    <n v="4"/>
    <x v="1"/>
    <x v="52"/>
    <x v="0"/>
    <x v="0"/>
    <n v="6"/>
    <x v="0"/>
    <x v="7"/>
    <x v="2"/>
    <x v="83"/>
    <x v="1"/>
    <s v="United States"/>
    <x v="81"/>
    <x v="1"/>
    <m/>
    <x v="0"/>
    <x v="0"/>
    <d v="2016-09-17T00:00:00"/>
    <s v="Tue"/>
    <x v="0"/>
    <s v="CA-2016-112851"/>
    <n v="1589"/>
    <s v="Tyvek Interoffice Envelopes, 9 1/2 x 12 1/2, 100/Box"/>
    <s v="Anna Andreadi"/>
    <n v="91911"/>
    <n v="86"/>
    <n v="3"/>
    <n v="183"/>
  </r>
  <r>
    <n v="0"/>
    <x v="0"/>
    <x v="10"/>
    <x v="0"/>
    <x v="3"/>
    <n v="0"/>
    <x v="0"/>
    <x v="4"/>
    <x v="2"/>
    <x v="84"/>
    <x v="13"/>
    <s v="United States"/>
    <x v="73"/>
    <x v="2"/>
    <m/>
    <x v="0"/>
    <x v="0"/>
    <d v="2016-10-24T00:00:00"/>
    <s v="Tue"/>
    <x v="8"/>
    <s v="CA-2016-113047"/>
    <n v="105"/>
    <s v="Advantus Map Pennant Flags and Round Head Tacks"/>
    <s v="Cassandra Brandow"/>
    <n v="29730"/>
    <n v="4"/>
    <n v="3"/>
    <n v="12"/>
  </r>
  <r>
    <n v="2"/>
    <x v="2"/>
    <x v="18"/>
    <x v="0"/>
    <x v="2"/>
    <n v="1"/>
    <x v="0"/>
    <x v="3"/>
    <x v="2"/>
    <x v="21"/>
    <x v="2"/>
    <s v="United States"/>
    <x v="124"/>
    <x v="2"/>
    <m/>
    <x v="0"/>
    <x v="1"/>
    <d v="2016-12-24T00:00:00"/>
    <s v="Tue"/>
    <x v="6"/>
    <s v="CA-2016-113166"/>
    <n v="1772"/>
    <s v="Xerox 1974"/>
    <s v="Cassandra Brandow"/>
    <n v="33180"/>
    <n v="3"/>
    <n v="2"/>
    <n v="10"/>
  </r>
  <r>
    <n v="2"/>
    <x v="1"/>
    <x v="7"/>
    <x v="0"/>
    <x v="1"/>
    <n v="3"/>
    <x v="0"/>
    <x v="9"/>
    <x v="1"/>
    <x v="85"/>
    <x v="4"/>
    <s v="United States"/>
    <x v="154"/>
    <x v="3"/>
    <m/>
    <x v="0"/>
    <x v="7"/>
    <d v="2016-12-16T00:00:00"/>
    <s v="Mon"/>
    <x v="6"/>
    <s v="CA-2016-113257"/>
    <n v="1036"/>
    <s v="Longer-Life Soft White Bulbs"/>
    <s v="Kelly Williams"/>
    <n v="77705"/>
    <n v="-3"/>
    <n v="7"/>
    <n v="9"/>
  </r>
  <r>
    <n v="2"/>
    <x v="1"/>
    <x v="7"/>
    <x v="0"/>
    <x v="1"/>
    <n v="3"/>
    <x v="0"/>
    <x v="8"/>
    <x v="0"/>
    <x v="85"/>
    <x v="4"/>
    <s v="United States"/>
    <x v="154"/>
    <x v="3"/>
    <m/>
    <x v="0"/>
    <x v="1"/>
    <d v="2016-12-16T00:00:00"/>
    <s v="Mon"/>
    <x v="6"/>
    <s v="CA-2016-113257"/>
    <n v="1328"/>
    <s v="Razer Kraken 7.1 Surround Sound Over Ear USB Gaming Headset"/>
    <s v="Kelly Williams"/>
    <n v="77705"/>
    <n v="96"/>
    <n v="4"/>
    <n v="320"/>
  </r>
  <r>
    <n v="5"/>
    <x v="1"/>
    <x v="132"/>
    <x v="0"/>
    <x v="0"/>
    <n v="6"/>
    <x v="2"/>
    <x v="14"/>
    <x v="1"/>
    <x v="1"/>
    <x v="1"/>
    <s v="United States"/>
    <x v="155"/>
    <x v="1"/>
    <m/>
    <x v="0"/>
    <x v="5"/>
    <d v="2016-07-09T00:00:00"/>
    <s v="Mon"/>
    <x v="1"/>
    <s v="CA-2016-113271"/>
    <n v="384"/>
    <s v="Bush Heritage Pine Collection 5-Shelf Bookcase, Albany Pine Finish, *Special Order"/>
    <s v="Anna Andreadi"/>
    <n v="94122"/>
    <n v="7"/>
    <n v="1"/>
    <n v="120"/>
  </r>
  <r>
    <n v="5"/>
    <x v="1"/>
    <x v="132"/>
    <x v="0"/>
    <x v="0"/>
    <n v="6"/>
    <x v="2"/>
    <x v="6"/>
    <x v="2"/>
    <x v="1"/>
    <x v="1"/>
    <s v="United States"/>
    <x v="155"/>
    <x v="1"/>
    <m/>
    <x v="0"/>
    <x v="0"/>
    <d v="2016-07-09T00:00:00"/>
    <s v="Mon"/>
    <x v="1"/>
    <s v="CA-2016-113271"/>
    <n v="1305"/>
    <s v="Prang Drawing Pencil Set"/>
    <s v="Anna Andreadi"/>
    <n v="94122"/>
    <n v="2"/>
    <n v="2"/>
    <n v="6"/>
  </r>
  <r>
    <n v="5"/>
    <x v="1"/>
    <x v="132"/>
    <x v="0"/>
    <x v="0"/>
    <n v="6"/>
    <x v="2"/>
    <x v="3"/>
    <x v="2"/>
    <x v="1"/>
    <x v="1"/>
    <s v="United States"/>
    <x v="155"/>
    <x v="1"/>
    <m/>
    <x v="0"/>
    <x v="0"/>
    <d v="2016-07-09T00:00:00"/>
    <s v="Mon"/>
    <x v="1"/>
    <s v="CA-2016-113271"/>
    <n v="1764"/>
    <s v="Xerox 1967"/>
    <s v="Anna Andreadi"/>
    <n v="94122"/>
    <n v="16"/>
    <n v="5"/>
    <n v="32"/>
  </r>
  <r>
    <n v="5"/>
    <x v="1"/>
    <x v="132"/>
    <x v="0"/>
    <x v="0"/>
    <n v="6"/>
    <x v="2"/>
    <x v="2"/>
    <x v="2"/>
    <x v="1"/>
    <x v="1"/>
    <s v="United States"/>
    <x v="155"/>
    <x v="1"/>
    <m/>
    <x v="0"/>
    <x v="1"/>
    <d v="2016-07-09T00:00:00"/>
    <s v="Mon"/>
    <x v="1"/>
    <s v="CA-2016-113271"/>
    <n v="256"/>
    <s v="Avery Hidden Tab Dividers for Binding Systems"/>
    <s v="Anna Andreadi"/>
    <n v="94122"/>
    <n v="5"/>
    <n v="6"/>
    <n v="14"/>
  </r>
  <r>
    <n v="3"/>
    <x v="0"/>
    <x v="133"/>
    <x v="0"/>
    <x v="1"/>
    <n v="3"/>
    <x v="0"/>
    <x v="9"/>
    <x v="1"/>
    <x v="86"/>
    <x v="1"/>
    <s v="United States"/>
    <x v="156"/>
    <x v="1"/>
    <m/>
    <x v="0"/>
    <x v="0"/>
    <d v="2016-12-12T00:00:00"/>
    <s v="Thu"/>
    <x v="6"/>
    <s v="CA-2016-113320"/>
    <n v="577"/>
    <s v="Eldon Image Series Desk Accessories, Burgundy"/>
    <s v="Anna Andreadi"/>
    <n v="94601"/>
    <n v="5"/>
    <n v="3"/>
    <n v="13"/>
  </r>
  <r>
    <n v="3"/>
    <x v="0"/>
    <x v="133"/>
    <x v="0"/>
    <x v="1"/>
    <n v="3"/>
    <x v="0"/>
    <x v="9"/>
    <x v="1"/>
    <x v="86"/>
    <x v="1"/>
    <s v="United States"/>
    <x v="156"/>
    <x v="1"/>
    <m/>
    <x v="0"/>
    <x v="0"/>
    <d v="2016-12-12T00:00:00"/>
    <s v="Thu"/>
    <x v="6"/>
    <s v="CA-2016-113320"/>
    <n v="1036"/>
    <s v="Longer-Life Soft White Bulbs"/>
    <s v="Anna Andreadi"/>
    <n v="94601"/>
    <n v="4"/>
    <n v="3"/>
    <n v="9"/>
  </r>
  <r>
    <n v="3"/>
    <x v="0"/>
    <x v="133"/>
    <x v="0"/>
    <x v="1"/>
    <n v="3"/>
    <x v="0"/>
    <x v="11"/>
    <x v="2"/>
    <x v="86"/>
    <x v="1"/>
    <s v="United States"/>
    <x v="156"/>
    <x v="1"/>
    <m/>
    <x v="0"/>
    <x v="0"/>
    <d v="2016-12-12T00:00:00"/>
    <s v="Thu"/>
    <x v="6"/>
    <s v="CA-2016-113320"/>
    <n v="1666"/>
    <s v="Woodgrain Magazine Files by Perma"/>
    <s v="Anna Andreadi"/>
    <n v="94601"/>
    <n v="1"/>
    <n v="3"/>
    <n v="9"/>
  </r>
  <r>
    <n v="5"/>
    <x v="1"/>
    <x v="134"/>
    <x v="0"/>
    <x v="0"/>
    <n v="6"/>
    <x v="0"/>
    <x v="11"/>
    <x v="2"/>
    <x v="87"/>
    <x v="0"/>
    <s v="United States"/>
    <x v="157"/>
    <x v="0"/>
    <m/>
    <x v="0"/>
    <x v="0"/>
    <d v="2016-09-14T00:00:00"/>
    <s v="Sat"/>
    <x v="0"/>
    <s v="CA-2016-113362"/>
    <n v="648"/>
    <s v="Fellowes Officeware Wire Shelving"/>
    <s v="Chuck Magee"/>
    <n v="14609"/>
    <n v="9"/>
    <n v="5"/>
    <n v="449"/>
  </r>
  <r>
    <n v="5"/>
    <x v="1"/>
    <x v="134"/>
    <x v="0"/>
    <x v="0"/>
    <n v="6"/>
    <x v="0"/>
    <x v="7"/>
    <x v="2"/>
    <x v="87"/>
    <x v="0"/>
    <s v="United States"/>
    <x v="157"/>
    <x v="0"/>
    <m/>
    <x v="0"/>
    <x v="0"/>
    <d v="2016-09-14T00:00:00"/>
    <s v="Sat"/>
    <x v="0"/>
    <s v="CA-2016-113362"/>
    <n v="456"/>
    <s v="Colored Envelopes"/>
    <s v="Chuck Magee"/>
    <n v="14609"/>
    <n v="5"/>
    <n v="3"/>
    <n v="11"/>
  </r>
  <r>
    <n v="3"/>
    <x v="2"/>
    <x v="0"/>
    <x v="0"/>
    <x v="2"/>
    <n v="1"/>
    <x v="0"/>
    <x v="9"/>
    <x v="1"/>
    <x v="88"/>
    <x v="25"/>
    <s v="United States"/>
    <x v="158"/>
    <x v="0"/>
    <m/>
    <x v="0"/>
    <x v="0"/>
    <d v="2016-09-10T00:00:00"/>
    <s v="Tue"/>
    <x v="0"/>
    <s v="CA-2016-113383"/>
    <n v="479"/>
    <s v="Dana Fluorescent Magnifying Lamp, White, 36"/>
    <s v="Chuck Magee"/>
    <n v="7011"/>
    <n v="76"/>
    <n v="5"/>
    <n v="255"/>
  </r>
  <r>
    <n v="3"/>
    <x v="2"/>
    <x v="0"/>
    <x v="0"/>
    <x v="2"/>
    <n v="1"/>
    <x v="0"/>
    <x v="12"/>
    <x v="2"/>
    <x v="88"/>
    <x v="25"/>
    <s v="United States"/>
    <x v="158"/>
    <x v="0"/>
    <m/>
    <x v="0"/>
    <x v="0"/>
    <d v="2016-09-10T00:00:00"/>
    <s v="Tue"/>
    <x v="0"/>
    <s v="CA-2016-113383"/>
    <n v="950"/>
    <s v="Kensington 6 Outlet Guardian Standard Surge Protector"/>
    <s v="Chuck Magee"/>
    <n v="7011"/>
    <n v="22"/>
    <n v="4"/>
    <n v="82"/>
  </r>
  <r>
    <n v="2"/>
    <x v="1"/>
    <x v="133"/>
    <x v="0"/>
    <x v="1"/>
    <n v="3"/>
    <x v="0"/>
    <x v="3"/>
    <x v="2"/>
    <x v="17"/>
    <x v="1"/>
    <s v="United States"/>
    <x v="159"/>
    <x v="1"/>
    <m/>
    <x v="0"/>
    <x v="0"/>
    <d v="2016-12-13T00:00:00"/>
    <s v="Fri"/>
    <x v="6"/>
    <s v="CA-2016-113579"/>
    <n v="1627"/>
    <s v="White GlueTop Scratch Pads"/>
    <s v="Anna Andreadi"/>
    <n v="90049"/>
    <n v="42"/>
    <n v="6"/>
    <n v="90"/>
  </r>
  <r>
    <n v="6"/>
    <x v="0"/>
    <x v="135"/>
    <x v="0"/>
    <x v="0"/>
    <n v="6"/>
    <x v="1"/>
    <x v="5"/>
    <x v="1"/>
    <x v="17"/>
    <x v="1"/>
    <s v="United States"/>
    <x v="160"/>
    <x v="1"/>
    <m/>
    <x v="0"/>
    <x v="1"/>
    <d v="2016-05-13T00:00:00"/>
    <s v="Fri"/>
    <x v="5"/>
    <s v="CA-2016-113768"/>
    <n v="908"/>
    <s v="Iceberg Nesting Folding Chair, 19w x 6d x 43h"/>
    <s v="Anna Andreadi"/>
    <n v="90004"/>
    <n v="21"/>
    <n v="6"/>
    <n v="279"/>
  </r>
  <r>
    <n v="6"/>
    <x v="0"/>
    <x v="135"/>
    <x v="0"/>
    <x v="0"/>
    <n v="6"/>
    <x v="1"/>
    <x v="3"/>
    <x v="2"/>
    <x v="17"/>
    <x v="1"/>
    <s v="United States"/>
    <x v="160"/>
    <x v="1"/>
    <m/>
    <x v="0"/>
    <x v="0"/>
    <d v="2016-05-13T00:00:00"/>
    <s v="Fri"/>
    <x v="5"/>
    <s v="CA-2016-113768"/>
    <n v="544"/>
    <s v="EcoTones Memo Sheets"/>
    <s v="Anna Andreadi"/>
    <n v="90004"/>
    <n v="4"/>
    <n v="2"/>
    <n v="8"/>
  </r>
  <r>
    <n v="4"/>
    <x v="1"/>
    <x v="47"/>
    <x v="0"/>
    <x v="0"/>
    <n v="6"/>
    <x v="2"/>
    <x v="5"/>
    <x v="1"/>
    <x v="89"/>
    <x v="4"/>
    <s v="United States"/>
    <x v="161"/>
    <x v="3"/>
    <m/>
    <x v="0"/>
    <x v="2"/>
    <d v="2016-09-13T00:00:00"/>
    <s v="Fri"/>
    <x v="0"/>
    <s v="CA-2016-113859"/>
    <n v="1233"/>
    <s v="Padded Folding Chairs, Black, 4/Carton"/>
    <s v="Kelly Williams"/>
    <n v="79762"/>
    <n v="-10"/>
    <n v="6"/>
    <n v="340"/>
  </r>
  <r>
    <n v="4"/>
    <x v="1"/>
    <x v="136"/>
    <x v="0"/>
    <x v="0"/>
    <n v="6"/>
    <x v="2"/>
    <x v="5"/>
    <x v="1"/>
    <x v="90"/>
    <x v="10"/>
    <s v="United States"/>
    <x v="162"/>
    <x v="3"/>
    <m/>
    <x v="0"/>
    <x v="2"/>
    <d v="2016-03-01T00:00:00"/>
    <s v="Sun"/>
    <x v="2"/>
    <s v="CA-2016-113880"/>
    <n v="1181"/>
    <s v="Novimex Swivel Fabric Task Chair"/>
    <s v="Kelly Williams"/>
    <n v="60126"/>
    <n v="-172"/>
    <n v="6"/>
    <n v="634"/>
  </r>
  <r>
    <n v="4"/>
    <x v="1"/>
    <x v="136"/>
    <x v="0"/>
    <x v="0"/>
    <n v="6"/>
    <x v="2"/>
    <x v="3"/>
    <x v="2"/>
    <x v="90"/>
    <x v="10"/>
    <s v="United States"/>
    <x v="162"/>
    <x v="3"/>
    <m/>
    <x v="0"/>
    <x v="1"/>
    <d v="2016-03-01T00:00:00"/>
    <s v="Sun"/>
    <x v="2"/>
    <s v="CA-2016-113880"/>
    <n v="337"/>
    <s v="Black Print Carbonless 8 1/2 x 8 1/4 Rapid Memo Book"/>
    <s v="Kelly Williams"/>
    <n v="60126"/>
    <n v="6"/>
    <n v="3"/>
    <n v="17"/>
  </r>
  <r>
    <n v="2"/>
    <x v="2"/>
    <x v="137"/>
    <x v="0"/>
    <x v="2"/>
    <n v="1"/>
    <x v="2"/>
    <x v="3"/>
    <x v="2"/>
    <x v="0"/>
    <x v="0"/>
    <s v="United States"/>
    <x v="163"/>
    <x v="0"/>
    <m/>
    <x v="0"/>
    <x v="0"/>
    <d v="2016-04-05T00:00:00"/>
    <s v="Thu"/>
    <x v="4"/>
    <s v="CA-2016-113887"/>
    <n v="539"/>
    <s v="Eaton Premium Continuous-Feed Paper, 25% Cotton, Letter Size, White, 1000 Shts/Box"/>
    <s v="Chuck Magee"/>
    <n v="10035"/>
    <n v="27"/>
    <n v="1"/>
    <n v="55"/>
  </r>
  <r>
    <n v="5"/>
    <x v="1"/>
    <x v="138"/>
    <x v="0"/>
    <x v="0"/>
    <n v="6"/>
    <x v="0"/>
    <x v="6"/>
    <x v="2"/>
    <x v="91"/>
    <x v="0"/>
    <s v="United States"/>
    <x v="164"/>
    <x v="0"/>
    <m/>
    <x v="0"/>
    <x v="0"/>
    <d v="2016-06-16T00:00:00"/>
    <s v="Mon"/>
    <x v="9"/>
    <s v="CA-2016-113929"/>
    <n v="348"/>
    <s v="Boston 16750 Black Compact Battery Pencil Sharpener"/>
    <s v="Chuck Magee"/>
    <n v="11550"/>
    <n v="11"/>
    <n v="4"/>
    <n v="35"/>
  </r>
  <r>
    <n v="5"/>
    <x v="1"/>
    <x v="138"/>
    <x v="0"/>
    <x v="0"/>
    <n v="6"/>
    <x v="0"/>
    <x v="7"/>
    <x v="2"/>
    <x v="91"/>
    <x v="0"/>
    <s v="United States"/>
    <x v="164"/>
    <x v="0"/>
    <m/>
    <x v="0"/>
    <x v="0"/>
    <d v="2016-06-16T00:00:00"/>
    <s v="Mon"/>
    <x v="9"/>
    <s v="CA-2016-113929"/>
    <n v="1501"/>
    <s v="Staple envelope"/>
    <s v="Chuck Magee"/>
    <n v="11550"/>
    <n v="19"/>
    <n v="5"/>
    <n v="41"/>
  </r>
  <r>
    <n v="5"/>
    <x v="1"/>
    <x v="138"/>
    <x v="0"/>
    <x v="0"/>
    <n v="6"/>
    <x v="0"/>
    <x v="2"/>
    <x v="2"/>
    <x v="91"/>
    <x v="0"/>
    <s v="United States"/>
    <x v="164"/>
    <x v="0"/>
    <m/>
    <x v="0"/>
    <x v="1"/>
    <d v="2016-06-16T00:00:00"/>
    <s v="Mon"/>
    <x v="9"/>
    <s v="CA-2016-113929"/>
    <n v="905"/>
    <s v="Ibico Standard Transparent Covers"/>
    <s v="Chuck Magee"/>
    <n v="11550"/>
    <n v="14"/>
    <n v="3"/>
    <n v="40"/>
  </r>
  <r>
    <n v="7"/>
    <x v="2"/>
    <x v="139"/>
    <x v="0"/>
    <x v="0"/>
    <n v="6"/>
    <x v="2"/>
    <x v="2"/>
    <x v="2"/>
    <x v="0"/>
    <x v="0"/>
    <s v="United States"/>
    <x v="165"/>
    <x v="0"/>
    <m/>
    <x v="0"/>
    <x v="1"/>
    <d v="2016-09-23T00:00:00"/>
    <s v="Mon"/>
    <x v="0"/>
    <s v="CA-2016-113964"/>
    <n v="236"/>
    <s v="Avery Binding System Hidden Tab Executive Style Index Sets"/>
    <s v="Chuck Magee"/>
    <n v="10011"/>
    <n v="7"/>
    <n v="4"/>
    <n v="18"/>
  </r>
  <r>
    <n v="4"/>
    <x v="1"/>
    <x v="140"/>
    <x v="0"/>
    <x v="0"/>
    <n v="6"/>
    <x v="2"/>
    <x v="10"/>
    <x v="2"/>
    <x v="17"/>
    <x v="1"/>
    <s v="United States"/>
    <x v="166"/>
    <x v="1"/>
    <m/>
    <x v="0"/>
    <x v="0"/>
    <d v="2016-07-09T00:00:00"/>
    <s v="Mon"/>
    <x v="1"/>
    <s v="CA-2016-114125"/>
    <n v="198"/>
    <s v="Avery 49"/>
    <s v="Anna Andreadi"/>
    <n v="90049"/>
    <n v="1"/>
    <n v="1"/>
    <n v="3"/>
  </r>
  <r>
    <n v="4"/>
    <x v="1"/>
    <x v="140"/>
    <x v="0"/>
    <x v="0"/>
    <n v="6"/>
    <x v="2"/>
    <x v="11"/>
    <x v="2"/>
    <x v="17"/>
    <x v="1"/>
    <s v="United States"/>
    <x v="166"/>
    <x v="1"/>
    <m/>
    <x v="0"/>
    <x v="0"/>
    <d v="2016-07-09T00:00:00"/>
    <s v="Mon"/>
    <x v="1"/>
    <s v="CA-2016-114125"/>
    <n v="1263"/>
    <s v="Perma STOR-ALL Hanging File Box, 13 1/8W x 12 1/4D x 10 1/2H"/>
    <s v="Anna Andreadi"/>
    <n v="90049"/>
    <n v="4"/>
    <n v="4"/>
    <n v="24"/>
  </r>
  <r>
    <n v="4"/>
    <x v="1"/>
    <x v="140"/>
    <x v="0"/>
    <x v="0"/>
    <n v="6"/>
    <x v="2"/>
    <x v="2"/>
    <x v="2"/>
    <x v="17"/>
    <x v="1"/>
    <s v="United States"/>
    <x v="166"/>
    <x v="1"/>
    <m/>
    <x v="0"/>
    <x v="1"/>
    <d v="2016-07-09T00:00:00"/>
    <s v="Mon"/>
    <x v="1"/>
    <s v="CA-2016-114125"/>
    <n v="1647"/>
    <s v="Wilson Jones Leather-Like Binders with DublLock Round Rings"/>
    <s v="Anna Andreadi"/>
    <n v="90049"/>
    <n v="14"/>
    <n v="6"/>
    <n v="42"/>
  </r>
  <r>
    <n v="4"/>
    <x v="2"/>
    <x v="141"/>
    <x v="0"/>
    <x v="1"/>
    <n v="3"/>
    <x v="0"/>
    <x v="14"/>
    <x v="1"/>
    <x v="16"/>
    <x v="12"/>
    <s v="United States"/>
    <x v="52"/>
    <x v="0"/>
    <m/>
    <x v="0"/>
    <x v="8"/>
    <d v="2016-05-10T00:00:00"/>
    <s v="Tue"/>
    <x v="5"/>
    <s v="CA-2016-114181"/>
    <n v="309"/>
    <s v="Bestar Classic Bookcase"/>
    <s v="Chuck Magee"/>
    <n v="19134"/>
    <n v="-217"/>
    <n v="7"/>
    <n v="350"/>
  </r>
  <r>
    <n v="4"/>
    <x v="2"/>
    <x v="141"/>
    <x v="0"/>
    <x v="1"/>
    <n v="3"/>
    <x v="0"/>
    <x v="6"/>
    <x v="2"/>
    <x v="16"/>
    <x v="12"/>
    <s v="United States"/>
    <x v="52"/>
    <x v="0"/>
    <m/>
    <x v="0"/>
    <x v="1"/>
    <d v="2016-05-10T00:00:00"/>
    <s v="Tue"/>
    <x v="5"/>
    <s v="CA-2016-114181"/>
    <n v="525"/>
    <s v="DIXON Ticonderoga Erasable Checking Pencils"/>
    <s v="Chuck Magee"/>
    <n v="19134"/>
    <n v="5"/>
    <n v="5"/>
    <n v="22"/>
  </r>
  <r>
    <n v="2"/>
    <x v="2"/>
    <x v="142"/>
    <x v="0"/>
    <x v="2"/>
    <n v="1"/>
    <x v="1"/>
    <x v="9"/>
    <x v="1"/>
    <x v="92"/>
    <x v="19"/>
    <s v="United States"/>
    <x v="167"/>
    <x v="0"/>
    <m/>
    <x v="0"/>
    <x v="1"/>
    <d v="2016-11-01T00:00:00"/>
    <s v="Sun"/>
    <x v="7"/>
    <s v="CA-2016-114195"/>
    <n v="871"/>
    <s v="Howard Miller 13 Diameter Pewter Finish Round Wall Clock"/>
    <s v="Chuck Magee"/>
    <n v="45040"/>
    <n v="16"/>
    <n v="2"/>
    <n v="69"/>
  </r>
  <r>
    <n v="2"/>
    <x v="2"/>
    <x v="142"/>
    <x v="0"/>
    <x v="2"/>
    <n v="1"/>
    <x v="1"/>
    <x v="2"/>
    <x v="2"/>
    <x v="92"/>
    <x v="19"/>
    <s v="United States"/>
    <x v="167"/>
    <x v="0"/>
    <m/>
    <x v="0"/>
    <x v="4"/>
    <d v="2016-11-01T00:00:00"/>
    <s v="Sun"/>
    <x v="7"/>
    <s v="CA-2016-114195"/>
    <n v="45"/>
    <s v="Acco Economy Flexible Poly Round Ring Binder"/>
    <s v="Chuck Magee"/>
    <n v="45040"/>
    <n v="-3"/>
    <n v="2"/>
    <n v="3"/>
  </r>
  <r>
    <n v="2"/>
    <x v="2"/>
    <x v="142"/>
    <x v="0"/>
    <x v="2"/>
    <n v="1"/>
    <x v="1"/>
    <x v="2"/>
    <x v="2"/>
    <x v="92"/>
    <x v="19"/>
    <s v="United States"/>
    <x v="167"/>
    <x v="0"/>
    <m/>
    <x v="0"/>
    <x v="4"/>
    <d v="2016-11-01T00:00:00"/>
    <s v="Sun"/>
    <x v="7"/>
    <s v="CA-2016-114195"/>
    <n v="712"/>
    <s v="GBC Standard Therm-A-Bind Covers"/>
    <s v="Chuck Magee"/>
    <n v="45040"/>
    <n v="-18"/>
    <n v="3"/>
    <n v="22"/>
  </r>
  <r>
    <n v="5"/>
    <x v="1"/>
    <x v="98"/>
    <x v="0"/>
    <x v="0"/>
    <n v="6"/>
    <x v="0"/>
    <x v="9"/>
    <x v="1"/>
    <x v="16"/>
    <x v="12"/>
    <s v="United States"/>
    <x v="168"/>
    <x v="0"/>
    <m/>
    <x v="0"/>
    <x v="1"/>
    <d v="2016-11-05T00:00:00"/>
    <s v="Thu"/>
    <x v="7"/>
    <s v="CA-2016-114251"/>
    <n v="1536"/>
    <s v="Tenex Antistatic Computer Chair Mats"/>
    <s v="Chuck Magee"/>
    <n v="19143"/>
    <n v="-34"/>
    <n v="2"/>
    <n v="274"/>
  </r>
  <r>
    <n v="5"/>
    <x v="1"/>
    <x v="98"/>
    <x v="0"/>
    <x v="0"/>
    <n v="6"/>
    <x v="0"/>
    <x v="11"/>
    <x v="2"/>
    <x v="16"/>
    <x v="12"/>
    <s v="United States"/>
    <x v="168"/>
    <x v="0"/>
    <m/>
    <x v="0"/>
    <x v="1"/>
    <d v="2016-11-05T00:00:00"/>
    <s v="Thu"/>
    <x v="7"/>
    <s v="CA-2016-114251"/>
    <n v="1553"/>
    <s v="Tennsco Double-Tier Lockers"/>
    <s v="Chuck Magee"/>
    <n v="19143"/>
    <n v="-95"/>
    <n v="6"/>
    <n v="1080"/>
  </r>
  <r>
    <n v="5"/>
    <x v="1"/>
    <x v="98"/>
    <x v="0"/>
    <x v="0"/>
    <n v="6"/>
    <x v="0"/>
    <x v="2"/>
    <x v="2"/>
    <x v="16"/>
    <x v="12"/>
    <s v="United States"/>
    <x v="168"/>
    <x v="0"/>
    <m/>
    <x v="0"/>
    <x v="4"/>
    <d v="2016-11-05T00:00:00"/>
    <s v="Thu"/>
    <x v="7"/>
    <s v="CA-2016-114251"/>
    <n v="1649"/>
    <s v="Wilson Jones Legal Size Ring Binders"/>
    <s v="Chuck Magee"/>
    <n v="19143"/>
    <n v="-9"/>
    <n v="2"/>
    <n v="13"/>
  </r>
  <r>
    <n v="5"/>
    <x v="1"/>
    <x v="98"/>
    <x v="0"/>
    <x v="0"/>
    <n v="6"/>
    <x v="0"/>
    <x v="8"/>
    <x v="0"/>
    <x v="16"/>
    <x v="12"/>
    <s v="United States"/>
    <x v="168"/>
    <x v="0"/>
    <m/>
    <x v="0"/>
    <x v="1"/>
    <d v="2016-11-05T00:00:00"/>
    <s v="Thu"/>
    <x v="7"/>
    <s v="CA-2016-114251"/>
    <n v="1078"/>
    <s v="Memorex Micro Travel Drive 32 GB"/>
    <s v="Chuck Magee"/>
    <n v="19143"/>
    <n v="17"/>
    <n v="2"/>
    <n v="58"/>
  </r>
  <r>
    <n v="5"/>
    <x v="1"/>
    <x v="98"/>
    <x v="0"/>
    <x v="0"/>
    <n v="6"/>
    <x v="0"/>
    <x v="8"/>
    <x v="0"/>
    <x v="16"/>
    <x v="12"/>
    <s v="United States"/>
    <x v="168"/>
    <x v="0"/>
    <m/>
    <x v="0"/>
    <x v="1"/>
    <d v="2016-11-05T00:00:00"/>
    <s v="Thu"/>
    <x v="7"/>
    <s v="CA-2016-114251"/>
    <n v="1467"/>
    <s v="Sony 16GB Class 10 Micro SDHC R40 Memory Card"/>
    <s v="Chuck Magee"/>
    <n v="19143"/>
    <n v="-6"/>
    <n v="5"/>
    <n v="52"/>
  </r>
  <r>
    <n v="4"/>
    <x v="1"/>
    <x v="46"/>
    <x v="0"/>
    <x v="0"/>
    <n v="6"/>
    <x v="1"/>
    <x v="9"/>
    <x v="1"/>
    <x v="93"/>
    <x v="32"/>
    <s v="United States"/>
    <x v="169"/>
    <x v="2"/>
    <m/>
    <x v="0"/>
    <x v="0"/>
    <d v="2016-10-11T00:00:00"/>
    <s v="Wed"/>
    <x v="8"/>
    <s v="CA-2016-114314"/>
    <n v="582"/>
    <s v="Eldon Pizzaz Desk Accessories"/>
    <s v="Cassandra Brandow"/>
    <n v="72701"/>
    <n v="4"/>
    <n v="4"/>
    <n v="9"/>
  </r>
  <r>
    <n v="4"/>
    <x v="1"/>
    <x v="46"/>
    <x v="0"/>
    <x v="0"/>
    <n v="6"/>
    <x v="1"/>
    <x v="10"/>
    <x v="2"/>
    <x v="93"/>
    <x v="32"/>
    <s v="United States"/>
    <x v="169"/>
    <x v="2"/>
    <m/>
    <x v="0"/>
    <x v="0"/>
    <d v="2016-10-11T00:00:00"/>
    <s v="Wed"/>
    <x v="8"/>
    <s v="CA-2016-114314"/>
    <n v="1440"/>
    <s v="Self-Adhesive Address Labels for Typewriters by Universal"/>
    <s v="Cassandra Brandow"/>
    <n v="72701"/>
    <n v="3"/>
    <n v="1"/>
    <n v="7"/>
  </r>
  <r>
    <n v="5"/>
    <x v="1"/>
    <x v="143"/>
    <x v="0"/>
    <x v="0"/>
    <n v="6"/>
    <x v="1"/>
    <x v="5"/>
    <x v="1"/>
    <x v="94"/>
    <x v="5"/>
    <s v="United States"/>
    <x v="170"/>
    <x v="2"/>
    <m/>
    <x v="0"/>
    <x v="0"/>
    <d v="2016-08-20T00:00:00"/>
    <s v="Fri"/>
    <x v="10"/>
    <s v="CA-2016-114321"/>
    <n v="1374"/>
    <s v="Safco Chair Connectors, 6/Carton"/>
    <s v="Cassandra Brandow"/>
    <n v="23666"/>
    <n v="145"/>
    <n v="13"/>
    <n v="500"/>
  </r>
  <r>
    <n v="5"/>
    <x v="1"/>
    <x v="143"/>
    <x v="0"/>
    <x v="0"/>
    <n v="6"/>
    <x v="1"/>
    <x v="2"/>
    <x v="2"/>
    <x v="94"/>
    <x v="5"/>
    <s v="United States"/>
    <x v="170"/>
    <x v="2"/>
    <m/>
    <x v="0"/>
    <x v="0"/>
    <d v="2016-08-20T00:00:00"/>
    <s v="Fri"/>
    <x v="10"/>
    <s v="CA-2016-114321"/>
    <n v="687"/>
    <s v="GBC DocuBind TL300 Electric Binding System"/>
    <s v="Cassandra Brandow"/>
    <n v="23666"/>
    <n v="422"/>
    <n v="1"/>
    <n v="897"/>
  </r>
  <r>
    <n v="5"/>
    <x v="1"/>
    <x v="143"/>
    <x v="0"/>
    <x v="0"/>
    <n v="6"/>
    <x v="1"/>
    <x v="3"/>
    <x v="2"/>
    <x v="94"/>
    <x v="5"/>
    <s v="United States"/>
    <x v="170"/>
    <x v="2"/>
    <m/>
    <x v="0"/>
    <x v="0"/>
    <d v="2016-08-20T00:00:00"/>
    <s v="Fri"/>
    <x v="10"/>
    <s v="CA-2016-114321"/>
    <n v="1355"/>
    <s v="Riverleaf Stik-Withit Designer Note Cubes"/>
    <s v="Cassandra Brandow"/>
    <n v="23666"/>
    <n v="9"/>
    <n v="2"/>
    <n v="20"/>
  </r>
  <r>
    <n v="5"/>
    <x v="1"/>
    <x v="80"/>
    <x v="0"/>
    <x v="0"/>
    <n v="6"/>
    <x v="0"/>
    <x v="9"/>
    <x v="1"/>
    <x v="68"/>
    <x v="2"/>
    <s v="United States"/>
    <x v="171"/>
    <x v="2"/>
    <m/>
    <x v="0"/>
    <x v="1"/>
    <d v="2016-09-28T00:00:00"/>
    <s v="Sat"/>
    <x v="8"/>
    <s v="CA-2016-114335"/>
    <n v="503"/>
    <s v="Deflect-o DuraMat Antistatic Studded Beveled Mat for Medium Pile Carpeting"/>
    <s v="Cassandra Brandow"/>
    <n v="33021"/>
    <n v="17"/>
    <n v="4"/>
    <n v="337"/>
  </r>
  <r>
    <n v="4"/>
    <x v="1"/>
    <x v="144"/>
    <x v="0"/>
    <x v="0"/>
    <n v="6"/>
    <x v="0"/>
    <x v="8"/>
    <x v="0"/>
    <x v="86"/>
    <x v="1"/>
    <s v="United States"/>
    <x v="172"/>
    <x v="1"/>
    <m/>
    <x v="0"/>
    <x v="0"/>
    <d v="2016-05-13T00:00:00"/>
    <s v="Fri"/>
    <x v="5"/>
    <s v="CA-2016-114433"/>
    <n v="1273"/>
    <s v="Plantronics Audio 478 Stereo USB Headset"/>
    <s v="Anna Andreadi"/>
    <n v="94601"/>
    <n v="52"/>
    <n v="3"/>
    <n v="150"/>
  </r>
  <r>
    <n v="5"/>
    <x v="1"/>
    <x v="145"/>
    <x v="0"/>
    <x v="0"/>
    <n v="6"/>
    <x v="0"/>
    <x v="11"/>
    <x v="2"/>
    <x v="95"/>
    <x v="9"/>
    <s v="United States"/>
    <x v="173"/>
    <x v="1"/>
    <m/>
    <x v="0"/>
    <x v="0"/>
    <d v="2016-03-14T00:00:00"/>
    <s v="Sat"/>
    <x v="2"/>
    <s v="CA-2016-114510"/>
    <n v="418"/>
    <s v="Carina Double Wide Media Storage Towers in Natural &amp; Black"/>
    <s v="Anna Andreadi"/>
    <n v="84321"/>
    <n v="3"/>
    <n v="1"/>
    <n v="81"/>
  </r>
  <r>
    <n v="5"/>
    <x v="1"/>
    <x v="145"/>
    <x v="0"/>
    <x v="0"/>
    <n v="6"/>
    <x v="0"/>
    <x v="11"/>
    <x v="2"/>
    <x v="95"/>
    <x v="9"/>
    <s v="United States"/>
    <x v="173"/>
    <x v="1"/>
    <m/>
    <x v="0"/>
    <x v="0"/>
    <d v="2016-03-14T00:00:00"/>
    <s v="Sat"/>
    <x v="2"/>
    <s v="CA-2016-114510"/>
    <n v="1503"/>
    <s v="Staple magnet"/>
    <s v="Anna Andreadi"/>
    <n v="84321"/>
    <n v="6"/>
    <n v="2"/>
    <n v="21"/>
  </r>
  <r>
    <n v="5"/>
    <x v="1"/>
    <x v="145"/>
    <x v="0"/>
    <x v="0"/>
    <n v="6"/>
    <x v="0"/>
    <x v="2"/>
    <x v="2"/>
    <x v="95"/>
    <x v="9"/>
    <s v="United States"/>
    <x v="173"/>
    <x v="1"/>
    <m/>
    <x v="0"/>
    <x v="1"/>
    <d v="2016-03-14T00:00:00"/>
    <s v="Sat"/>
    <x v="2"/>
    <s v="CA-2016-114510"/>
    <n v="1310"/>
    <s v="Premium Transparent Presentation Covers, No Pattern/Clear, 8 1/2 x 11"/>
    <s v="Anna Andreadi"/>
    <n v="84321"/>
    <n v="20"/>
    <n v="2"/>
    <n v="62"/>
  </r>
  <r>
    <n v="5"/>
    <x v="1"/>
    <x v="145"/>
    <x v="0"/>
    <x v="0"/>
    <n v="6"/>
    <x v="0"/>
    <x v="2"/>
    <x v="2"/>
    <x v="95"/>
    <x v="9"/>
    <s v="United States"/>
    <x v="173"/>
    <x v="1"/>
    <m/>
    <x v="0"/>
    <x v="1"/>
    <d v="2016-03-14T00:00:00"/>
    <s v="Sat"/>
    <x v="2"/>
    <s v="CA-2016-114510"/>
    <n v="722"/>
    <s v="GBC Wire Binding Combs"/>
    <s v="Anna Andreadi"/>
    <n v="84321"/>
    <n v="11"/>
    <n v="4"/>
    <n v="33"/>
  </r>
  <r>
    <n v="5"/>
    <x v="1"/>
    <x v="145"/>
    <x v="0"/>
    <x v="0"/>
    <n v="6"/>
    <x v="0"/>
    <x v="8"/>
    <x v="0"/>
    <x v="95"/>
    <x v="9"/>
    <s v="United States"/>
    <x v="173"/>
    <x v="1"/>
    <m/>
    <x v="0"/>
    <x v="0"/>
    <d v="2016-03-14T00:00:00"/>
    <s v="Sat"/>
    <x v="2"/>
    <s v="CA-2016-114510"/>
    <n v="914"/>
    <s v="Imation 30456 USB Flash Drive 8GB"/>
    <s v="Anna Andreadi"/>
    <n v="84321"/>
    <n v="7"/>
    <n v="12"/>
    <n v="83"/>
  </r>
  <r>
    <n v="4"/>
    <x v="1"/>
    <x v="146"/>
    <x v="0"/>
    <x v="0"/>
    <n v="6"/>
    <x v="1"/>
    <x v="1"/>
    <x v="1"/>
    <x v="0"/>
    <x v="0"/>
    <s v="United States"/>
    <x v="174"/>
    <x v="0"/>
    <m/>
    <x v="0"/>
    <x v="6"/>
    <d v="2016-12-23T00:00:00"/>
    <s v="Mon"/>
    <x v="6"/>
    <s v="CA-2016-114517"/>
    <n v="829"/>
    <s v="Hon 61000 Series Interactive Training Tables"/>
    <s v="Chuck Magee"/>
    <n v="10024"/>
    <n v="-20"/>
    <n v="2"/>
    <n v="53"/>
  </r>
  <r>
    <n v="4"/>
    <x v="1"/>
    <x v="146"/>
    <x v="0"/>
    <x v="0"/>
    <n v="6"/>
    <x v="1"/>
    <x v="12"/>
    <x v="2"/>
    <x v="0"/>
    <x v="0"/>
    <s v="United States"/>
    <x v="174"/>
    <x v="0"/>
    <m/>
    <x v="0"/>
    <x v="0"/>
    <d v="2016-12-23T00:00:00"/>
    <s v="Mon"/>
    <x v="6"/>
    <s v="CA-2016-114517"/>
    <n v="298"/>
    <s v="Belkin F9H710-06 7 Outlet SurgeMaster Surge Protector"/>
    <s v="Chuck Magee"/>
    <n v="10024"/>
    <n v="16"/>
    <n v="3"/>
    <n v="57"/>
  </r>
  <r>
    <n v="4"/>
    <x v="1"/>
    <x v="147"/>
    <x v="0"/>
    <x v="0"/>
    <n v="6"/>
    <x v="1"/>
    <x v="6"/>
    <x v="2"/>
    <x v="17"/>
    <x v="1"/>
    <s v="United States"/>
    <x v="175"/>
    <x v="1"/>
    <m/>
    <x v="0"/>
    <x v="0"/>
    <d v="2016-06-13T00:00:00"/>
    <s v="Fri"/>
    <x v="9"/>
    <s v="CA-2016-114643"/>
    <n v="1508"/>
    <s v="Staples in misc. colors"/>
    <s v="Anna Andreadi"/>
    <n v="90032"/>
    <n v="5"/>
    <n v="3"/>
    <n v="15"/>
  </r>
  <r>
    <n v="2"/>
    <x v="1"/>
    <x v="148"/>
    <x v="0"/>
    <x v="1"/>
    <n v="3"/>
    <x v="1"/>
    <x v="12"/>
    <x v="2"/>
    <x v="22"/>
    <x v="14"/>
    <s v="United States"/>
    <x v="175"/>
    <x v="2"/>
    <m/>
    <x v="0"/>
    <x v="0"/>
    <d v="2016-03-11T00:00:00"/>
    <s v="Wed"/>
    <x v="2"/>
    <s v="CA-2016-114790"/>
    <n v="654"/>
    <s v="Fellowes Premier Superior Surge Suppressor, 10-Outlet, With Phone and Remote"/>
    <s v="Cassandra Brandow"/>
    <n v="40475"/>
    <n v="38"/>
    <n v="3"/>
    <n v="147"/>
  </r>
  <r>
    <n v="2"/>
    <x v="1"/>
    <x v="148"/>
    <x v="0"/>
    <x v="1"/>
    <n v="3"/>
    <x v="1"/>
    <x v="3"/>
    <x v="2"/>
    <x v="22"/>
    <x v="14"/>
    <s v="United States"/>
    <x v="175"/>
    <x v="2"/>
    <m/>
    <x v="0"/>
    <x v="0"/>
    <d v="2016-03-11T00:00:00"/>
    <s v="Wed"/>
    <x v="2"/>
    <s v="CA-2016-114790"/>
    <n v="1778"/>
    <s v="Xerox 198"/>
    <s v="Cassandra Brandow"/>
    <n v="40475"/>
    <n v="7"/>
    <n v="3"/>
    <n v="15"/>
  </r>
  <r>
    <n v="2"/>
    <x v="1"/>
    <x v="148"/>
    <x v="0"/>
    <x v="1"/>
    <n v="3"/>
    <x v="1"/>
    <x v="8"/>
    <x v="0"/>
    <x v="22"/>
    <x v="14"/>
    <s v="United States"/>
    <x v="175"/>
    <x v="2"/>
    <m/>
    <x v="0"/>
    <x v="0"/>
    <d v="2016-03-11T00:00:00"/>
    <s v="Wed"/>
    <x v="2"/>
    <s v="CA-2016-114790"/>
    <n v="1066"/>
    <s v="Maxell DVD-RAM Discs"/>
    <s v="Cassandra Brandow"/>
    <n v="40475"/>
    <n v="14"/>
    <n v="2"/>
    <n v="33"/>
  </r>
  <r>
    <n v="2"/>
    <x v="1"/>
    <x v="148"/>
    <x v="0"/>
    <x v="1"/>
    <n v="3"/>
    <x v="1"/>
    <x v="0"/>
    <x v="0"/>
    <x v="22"/>
    <x v="14"/>
    <s v="United States"/>
    <x v="175"/>
    <x v="2"/>
    <m/>
    <x v="0"/>
    <x v="0"/>
    <d v="2016-03-11T00:00:00"/>
    <s v="Wed"/>
    <x v="2"/>
    <s v="CA-2016-114790"/>
    <n v="1249"/>
    <s v="Panasonic KX-TG9471B"/>
    <s v="Cassandra Brandow"/>
    <n v="40475"/>
    <n v="165"/>
    <n v="3"/>
    <n v="588"/>
  </r>
  <r>
    <n v="5"/>
    <x v="1"/>
    <x v="149"/>
    <x v="0"/>
    <x v="0"/>
    <n v="6"/>
    <x v="0"/>
    <x v="8"/>
    <x v="0"/>
    <x v="13"/>
    <x v="10"/>
    <s v="United States"/>
    <x v="17"/>
    <x v="3"/>
    <m/>
    <x v="0"/>
    <x v="1"/>
    <d v="2016-09-26T00:00:00"/>
    <s v="Thu"/>
    <x v="8"/>
    <s v="CA-2016-115049"/>
    <n v="1069"/>
    <s v="Maxell Pro 80 Minute CD-R, 10/Pack"/>
    <s v="Kelly Williams"/>
    <n v="60623"/>
    <n v="38"/>
    <n v="11"/>
    <n v="154"/>
  </r>
  <r>
    <n v="0"/>
    <x v="0"/>
    <x v="150"/>
    <x v="0"/>
    <x v="3"/>
    <n v="0"/>
    <x v="0"/>
    <x v="12"/>
    <x v="2"/>
    <x v="47"/>
    <x v="19"/>
    <s v="United States"/>
    <x v="176"/>
    <x v="0"/>
    <m/>
    <x v="0"/>
    <x v="1"/>
    <d v="2016-05-02T00:00:00"/>
    <s v="Mon"/>
    <x v="5"/>
    <s v="CA-2016-115056"/>
    <n v="287"/>
    <s v="Belkin 6 Outlet Metallic Surge Strip"/>
    <s v="Chuck Magee"/>
    <n v="43229"/>
    <n v="2"/>
    <n v="3"/>
    <n v="26"/>
  </r>
  <r>
    <n v="4"/>
    <x v="1"/>
    <x v="151"/>
    <x v="0"/>
    <x v="0"/>
    <n v="6"/>
    <x v="1"/>
    <x v="5"/>
    <x v="1"/>
    <x v="96"/>
    <x v="32"/>
    <s v="United States"/>
    <x v="177"/>
    <x v="2"/>
    <m/>
    <x v="0"/>
    <x v="0"/>
    <d v="2016-10-18T00:00:00"/>
    <s v="Wed"/>
    <x v="8"/>
    <s v="CA-2016-115084"/>
    <n v="1213"/>
    <s v="Office Star Flex Back Scooter Chair with Aluminum Finish Frame"/>
    <s v="Cassandra Brandow"/>
    <n v="71854"/>
    <n v="145"/>
    <n v="6"/>
    <n v="605"/>
  </r>
  <r>
    <n v="4"/>
    <x v="1"/>
    <x v="139"/>
    <x v="0"/>
    <x v="0"/>
    <n v="6"/>
    <x v="2"/>
    <x v="3"/>
    <x v="2"/>
    <x v="97"/>
    <x v="19"/>
    <s v="United States"/>
    <x v="178"/>
    <x v="0"/>
    <m/>
    <x v="0"/>
    <x v="1"/>
    <d v="2016-09-26T00:00:00"/>
    <s v="Thu"/>
    <x v="0"/>
    <s v="CA-2016-115133"/>
    <n v="1087"/>
    <s v="Message Book, Wirebound, Four 5 1/2 X 4 Forms/Pg., 200 Dupl. Sets/Book"/>
    <s v="Chuck Magee"/>
    <n v="43130"/>
    <n v="11"/>
    <n v="4"/>
    <n v="33"/>
  </r>
  <r>
    <n v="4"/>
    <x v="1"/>
    <x v="139"/>
    <x v="0"/>
    <x v="0"/>
    <n v="6"/>
    <x v="2"/>
    <x v="12"/>
    <x v="2"/>
    <x v="97"/>
    <x v="19"/>
    <s v="United States"/>
    <x v="178"/>
    <x v="0"/>
    <m/>
    <x v="0"/>
    <x v="1"/>
    <d v="2016-09-26T00:00:00"/>
    <s v="Thu"/>
    <x v="0"/>
    <s v="CA-2016-115133"/>
    <n v="856"/>
    <s v="Hoover Commercial Lightweight Upright Vacuum"/>
    <s v="Chuck Magee"/>
    <n v="43130"/>
    <n v="1"/>
    <n v="6"/>
    <n v="17"/>
  </r>
  <r>
    <n v="4"/>
    <x v="1"/>
    <x v="139"/>
    <x v="0"/>
    <x v="0"/>
    <n v="6"/>
    <x v="2"/>
    <x v="8"/>
    <x v="0"/>
    <x v="97"/>
    <x v="19"/>
    <s v="United States"/>
    <x v="178"/>
    <x v="0"/>
    <m/>
    <x v="0"/>
    <x v="1"/>
    <d v="2016-09-26T00:00:00"/>
    <s v="Thu"/>
    <x v="0"/>
    <s v="CA-2016-115133"/>
    <n v="1065"/>
    <s v="Maxell CD-R Discs"/>
    <s v="Chuck Magee"/>
    <n v="43130"/>
    <n v="0"/>
    <n v="2"/>
    <n v="3"/>
  </r>
  <r>
    <n v="2"/>
    <x v="2"/>
    <x v="152"/>
    <x v="0"/>
    <x v="2"/>
    <n v="1"/>
    <x v="0"/>
    <x v="14"/>
    <x v="1"/>
    <x v="98"/>
    <x v="1"/>
    <s v="United States"/>
    <x v="179"/>
    <x v="1"/>
    <m/>
    <x v="0"/>
    <x v="5"/>
    <d v="2016-01-31T00:00:00"/>
    <s v="Tue"/>
    <x v="3"/>
    <s v="CA-2016-115161"/>
    <n v="1432"/>
    <s v="Sauder Facets Collection Library, Sky Alder Finish"/>
    <s v="Anna Andreadi"/>
    <n v="92691"/>
    <n v="3"/>
    <n v="2"/>
    <n v="291"/>
  </r>
  <r>
    <n v="2"/>
    <x v="1"/>
    <x v="153"/>
    <x v="0"/>
    <x v="1"/>
    <n v="3"/>
    <x v="0"/>
    <x v="4"/>
    <x v="2"/>
    <x v="47"/>
    <x v="19"/>
    <s v="United States"/>
    <x v="180"/>
    <x v="0"/>
    <m/>
    <x v="0"/>
    <x v="1"/>
    <d v="2016-08-25T00:00:00"/>
    <s v="Wed"/>
    <x v="10"/>
    <s v="CA-2016-115259"/>
    <n v="1219"/>
    <s v="OIC Colored Binder Clips, Assorted Sizes"/>
    <s v="Chuck Magee"/>
    <n v="43229"/>
    <n v="15"/>
    <n v="14"/>
    <n v="40"/>
  </r>
  <r>
    <n v="2"/>
    <x v="1"/>
    <x v="153"/>
    <x v="0"/>
    <x v="1"/>
    <n v="3"/>
    <x v="0"/>
    <x v="7"/>
    <x v="2"/>
    <x v="47"/>
    <x v="19"/>
    <s v="United States"/>
    <x v="180"/>
    <x v="0"/>
    <m/>
    <x v="0"/>
    <x v="1"/>
    <d v="2016-08-25T00:00:00"/>
    <s v="Wed"/>
    <x v="10"/>
    <s v="CA-2016-115259"/>
    <n v="1346"/>
    <s v="Redi-Strip #10 Envelopes, 4 1/8 x 9 1/2"/>
    <s v="Chuck Magee"/>
    <n v="43229"/>
    <n v="2"/>
    <n v="2"/>
    <n v="5"/>
  </r>
  <r>
    <n v="2"/>
    <x v="1"/>
    <x v="153"/>
    <x v="0"/>
    <x v="1"/>
    <n v="3"/>
    <x v="0"/>
    <x v="3"/>
    <x v="2"/>
    <x v="47"/>
    <x v="19"/>
    <s v="United States"/>
    <x v="180"/>
    <x v="0"/>
    <m/>
    <x v="0"/>
    <x v="1"/>
    <d v="2016-08-25T00:00:00"/>
    <s v="Wed"/>
    <x v="10"/>
    <s v="CA-2016-115259"/>
    <n v="1715"/>
    <s v="Xerox 1921"/>
    <s v="Chuck Magee"/>
    <n v="43229"/>
    <n v="7"/>
    <n v="3"/>
    <n v="24"/>
  </r>
  <r>
    <n v="2"/>
    <x v="1"/>
    <x v="153"/>
    <x v="0"/>
    <x v="1"/>
    <n v="3"/>
    <x v="0"/>
    <x v="7"/>
    <x v="2"/>
    <x v="47"/>
    <x v="19"/>
    <s v="United States"/>
    <x v="180"/>
    <x v="0"/>
    <m/>
    <x v="0"/>
    <x v="1"/>
    <d v="2016-08-25T00:00:00"/>
    <s v="Wed"/>
    <x v="10"/>
    <s v="CA-2016-115259"/>
    <n v="1589"/>
    <s v="Tyvek  Top-Opening Peel &amp; Seel Envelopes, Plain White"/>
    <s v="Chuck Magee"/>
    <n v="43229"/>
    <n v="44"/>
    <n v="6"/>
    <n v="130"/>
  </r>
  <r>
    <n v="7"/>
    <x v="2"/>
    <x v="68"/>
    <x v="0"/>
    <x v="0"/>
    <n v="6"/>
    <x v="1"/>
    <x v="2"/>
    <x v="2"/>
    <x v="13"/>
    <x v="10"/>
    <s v="United States"/>
    <x v="181"/>
    <x v="3"/>
    <m/>
    <x v="0"/>
    <x v="3"/>
    <d v="2016-11-18T00:00:00"/>
    <s v="Wed"/>
    <x v="7"/>
    <s v="CA-2016-115336"/>
    <n v="721"/>
    <s v="GBC White Gloss Covers, Plain Front"/>
    <s v="Kelly Williams"/>
    <n v="60623"/>
    <n v="-24"/>
    <n v="5"/>
    <n v="14"/>
  </r>
  <r>
    <n v="5"/>
    <x v="2"/>
    <x v="108"/>
    <x v="0"/>
    <x v="1"/>
    <n v="3"/>
    <x v="0"/>
    <x v="8"/>
    <x v="0"/>
    <x v="19"/>
    <x v="13"/>
    <s v="United States"/>
    <x v="182"/>
    <x v="2"/>
    <m/>
    <x v="0"/>
    <x v="0"/>
    <d v="2016-08-06T00:00:00"/>
    <s v="Fri"/>
    <x v="10"/>
    <s v="CA-2016-115357"/>
    <n v="1063"/>
    <s v="Maxell 74 Minute CD-R Spindle, 50/Pack"/>
    <s v="Cassandra Brandow"/>
    <n v="29203"/>
    <n v="23"/>
    <n v="3"/>
    <n v="63"/>
  </r>
  <r>
    <n v="2"/>
    <x v="1"/>
    <x v="154"/>
    <x v="0"/>
    <x v="1"/>
    <n v="3"/>
    <x v="0"/>
    <x v="9"/>
    <x v="1"/>
    <x v="16"/>
    <x v="12"/>
    <s v="United States"/>
    <x v="104"/>
    <x v="0"/>
    <m/>
    <x v="0"/>
    <x v="1"/>
    <d v="2016-01-16T00:00:00"/>
    <s v="Mon"/>
    <x v="11"/>
    <s v="CA-2016-115791"/>
    <n v="484"/>
    <s v="DAX Black Cherry Wood-Tone Poster Frame"/>
    <s v="Chuck Magee"/>
    <n v="19134"/>
    <n v="29"/>
    <n v="6"/>
    <n v="127"/>
  </r>
  <r>
    <n v="2"/>
    <x v="1"/>
    <x v="154"/>
    <x v="0"/>
    <x v="1"/>
    <n v="3"/>
    <x v="0"/>
    <x v="10"/>
    <x v="2"/>
    <x v="16"/>
    <x v="12"/>
    <s v="United States"/>
    <x v="104"/>
    <x v="0"/>
    <m/>
    <x v="0"/>
    <x v="1"/>
    <d v="2016-01-16T00:00:00"/>
    <s v="Mon"/>
    <x v="11"/>
    <s v="CA-2016-115791"/>
    <n v="1365"/>
    <s v="Round Specialty Laser Printer Labels"/>
    <s v="Chuck Magee"/>
    <n v="19134"/>
    <n v="10"/>
    <n v="3"/>
    <n v="30"/>
  </r>
  <r>
    <n v="2"/>
    <x v="1"/>
    <x v="154"/>
    <x v="0"/>
    <x v="1"/>
    <n v="3"/>
    <x v="0"/>
    <x v="2"/>
    <x v="2"/>
    <x v="16"/>
    <x v="12"/>
    <s v="United States"/>
    <x v="104"/>
    <x v="0"/>
    <m/>
    <x v="0"/>
    <x v="4"/>
    <d v="2016-01-16T00:00:00"/>
    <s v="Mon"/>
    <x v="11"/>
    <s v="CA-2016-115791"/>
    <n v="694"/>
    <s v="GBC Linen Binding Covers"/>
    <s v="Chuck Magee"/>
    <n v="19134"/>
    <n v="-14"/>
    <n v="2"/>
    <n v="19"/>
  </r>
  <r>
    <n v="2"/>
    <x v="1"/>
    <x v="154"/>
    <x v="0"/>
    <x v="1"/>
    <n v="3"/>
    <x v="0"/>
    <x v="0"/>
    <x v="0"/>
    <x v="16"/>
    <x v="12"/>
    <s v="United States"/>
    <x v="104"/>
    <x v="0"/>
    <m/>
    <x v="0"/>
    <x v="6"/>
    <d v="2016-01-16T00:00:00"/>
    <s v="Mon"/>
    <x v="11"/>
    <s v="CA-2016-115791"/>
    <n v="157"/>
    <s v="AT&amp;T 841000 Phone"/>
    <s v="Chuck Magee"/>
    <n v="19134"/>
    <n v="-31"/>
    <n v="3"/>
    <n v="124"/>
  </r>
  <r>
    <n v="5"/>
    <x v="1"/>
    <x v="155"/>
    <x v="0"/>
    <x v="0"/>
    <n v="6"/>
    <x v="0"/>
    <x v="9"/>
    <x v="1"/>
    <x v="17"/>
    <x v="1"/>
    <s v="United States"/>
    <x v="183"/>
    <x v="1"/>
    <m/>
    <x v="0"/>
    <x v="0"/>
    <d v="2016-06-09T00:00:00"/>
    <s v="Mon"/>
    <x v="9"/>
    <s v="CA-2016-115812"/>
    <n v="570"/>
    <s v="Eldon Expressions Wood and Plastic Desk Accessories, Cherry Wood"/>
    <s v="Anna Andreadi"/>
    <n v="90032"/>
    <n v="14"/>
    <n v="7"/>
    <n v="49"/>
  </r>
  <r>
    <n v="5"/>
    <x v="1"/>
    <x v="155"/>
    <x v="0"/>
    <x v="0"/>
    <n v="6"/>
    <x v="0"/>
    <x v="6"/>
    <x v="2"/>
    <x v="17"/>
    <x v="1"/>
    <s v="United States"/>
    <x v="183"/>
    <x v="1"/>
    <m/>
    <x v="0"/>
    <x v="0"/>
    <d v="2016-06-09T00:00:00"/>
    <s v="Mon"/>
    <x v="9"/>
    <s v="CA-2016-115812"/>
    <n v="1137"/>
    <s v="Newell 322"/>
    <s v="Anna Andreadi"/>
    <n v="90032"/>
    <n v="2"/>
    <n v="4"/>
    <n v="7"/>
  </r>
  <r>
    <n v="5"/>
    <x v="1"/>
    <x v="155"/>
    <x v="0"/>
    <x v="0"/>
    <n v="6"/>
    <x v="0"/>
    <x v="0"/>
    <x v="0"/>
    <x v="17"/>
    <x v="1"/>
    <s v="United States"/>
    <x v="183"/>
    <x v="1"/>
    <m/>
    <x v="0"/>
    <x v="1"/>
    <d v="2016-06-09T00:00:00"/>
    <s v="Mon"/>
    <x v="9"/>
    <s v="CA-2016-115812"/>
    <n v="1099"/>
    <s v="Mitel 5320 IP Phone VoIP phone"/>
    <s v="Anna Andreadi"/>
    <n v="90032"/>
    <n v="91"/>
    <n v="6"/>
    <n v="907"/>
  </r>
  <r>
    <n v="5"/>
    <x v="1"/>
    <x v="155"/>
    <x v="0"/>
    <x v="0"/>
    <n v="6"/>
    <x v="0"/>
    <x v="2"/>
    <x v="2"/>
    <x v="17"/>
    <x v="1"/>
    <s v="United States"/>
    <x v="183"/>
    <x v="1"/>
    <m/>
    <x v="0"/>
    <x v="1"/>
    <d v="2016-06-09T00:00:00"/>
    <s v="Mon"/>
    <x v="9"/>
    <s v="CA-2016-115812"/>
    <n v="535"/>
    <s v="DXL Angle-View Binders with Locking Rings by Samsill"/>
    <s v="Anna Andreadi"/>
    <n v="90032"/>
    <n v="6"/>
    <n v="3"/>
    <n v="19"/>
  </r>
  <r>
    <n v="5"/>
    <x v="1"/>
    <x v="155"/>
    <x v="0"/>
    <x v="0"/>
    <n v="6"/>
    <x v="0"/>
    <x v="12"/>
    <x v="2"/>
    <x v="17"/>
    <x v="1"/>
    <s v="United States"/>
    <x v="183"/>
    <x v="1"/>
    <m/>
    <x v="0"/>
    <x v="0"/>
    <d v="2016-06-09T00:00:00"/>
    <s v="Mon"/>
    <x v="9"/>
    <s v="CA-2016-115812"/>
    <n v="295"/>
    <s v="Belkin F5C206VTEL 6 Outlet Surge"/>
    <s v="Anna Andreadi"/>
    <n v="90032"/>
    <n v="34"/>
    <n v="5"/>
    <n v="115"/>
  </r>
  <r>
    <n v="5"/>
    <x v="1"/>
    <x v="155"/>
    <x v="0"/>
    <x v="0"/>
    <n v="6"/>
    <x v="0"/>
    <x v="1"/>
    <x v="1"/>
    <x v="17"/>
    <x v="1"/>
    <s v="United States"/>
    <x v="183"/>
    <x v="1"/>
    <m/>
    <x v="0"/>
    <x v="1"/>
    <d v="2016-06-09T00:00:00"/>
    <s v="Mon"/>
    <x v="9"/>
    <s v="CA-2016-115812"/>
    <n v="428"/>
    <s v="Chromcraft Rectangular Conference Tables"/>
    <s v="Anna Andreadi"/>
    <n v="90032"/>
    <n v="85"/>
    <n v="9"/>
    <n v="1706"/>
  </r>
  <r>
    <n v="5"/>
    <x v="1"/>
    <x v="155"/>
    <x v="0"/>
    <x v="0"/>
    <n v="6"/>
    <x v="0"/>
    <x v="0"/>
    <x v="0"/>
    <x v="17"/>
    <x v="1"/>
    <s v="United States"/>
    <x v="183"/>
    <x v="1"/>
    <m/>
    <x v="0"/>
    <x v="1"/>
    <d v="2016-06-09T00:00:00"/>
    <s v="Mon"/>
    <x v="9"/>
    <s v="CA-2016-115812"/>
    <n v="972"/>
    <s v="Konftel 250 Conference phone - Charcoal black"/>
    <s v="Anna Andreadi"/>
    <n v="90032"/>
    <n v="68"/>
    <n v="4"/>
    <n v="911"/>
  </r>
  <r>
    <n v="4"/>
    <x v="1"/>
    <x v="81"/>
    <x v="0"/>
    <x v="0"/>
    <n v="6"/>
    <x v="0"/>
    <x v="11"/>
    <x v="2"/>
    <x v="1"/>
    <x v="1"/>
    <s v="United States"/>
    <x v="184"/>
    <x v="1"/>
    <m/>
    <x v="0"/>
    <x v="0"/>
    <d v="2016-11-02T00:00:00"/>
    <s v="Mon"/>
    <x v="7"/>
    <s v="CA-2016-115889"/>
    <n v="100"/>
    <s v="Adjustable Depth Letter/Legal Cart"/>
    <s v="Anna Andreadi"/>
    <n v="94122"/>
    <n v="105"/>
    <n v="2"/>
    <n v="363"/>
  </r>
  <r>
    <n v="4"/>
    <x v="1"/>
    <x v="81"/>
    <x v="0"/>
    <x v="0"/>
    <n v="6"/>
    <x v="0"/>
    <x v="0"/>
    <x v="0"/>
    <x v="1"/>
    <x v="1"/>
    <s v="United States"/>
    <x v="184"/>
    <x v="1"/>
    <m/>
    <x v="0"/>
    <x v="1"/>
    <d v="2016-11-02T00:00:00"/>
    <s v="Mon"/>
    <x v="7"/>
    <s v="CA-2016-115889"/>
    <n v="159"/>
    <s v="AT&amp;T CL82213"/>
    <s v="Anna Andreadi"/>
    <n v="94122"/>
    <n v="5"/>
    <n v="2"/>
    <n v="46"/>
  </r>
  <r>
    <n v="2"/>
    <x v="2"/>
    <x v="28"/>
    <x v="0"/>
    <x v="2"/>
    <n v="1"/>
    <x v="0"/>
    <x v="6"/>
    <x v="2"/>
    <x v="99"/>
    <x v="19"/>
    <s v="United States"/>
    <x v="185"/>
    <x v="0"/>
    <m/>
    <x v="0"/>
    <x v="1"/>
    <d v="2016-11-24T00:00:00"/>
    <s v="Tue"/>
    <x v="7"/>
    <s v="CA-2016-115973"/>
    <n v="475"/>
    <s v="Crayola Colored Pencils"/>
    <s v="Chuck Magee"/>
    <n v="45231"/>
    <n v="0"/>
    <n v="1"/>
    <n v="3"/>
  </r>
  <r>
    <n v="4"/>
    <x v="1"/>
    <x v="156"/>
    <x v="0"/>
    <x v="0"/>
    <n v="6"/>
    <x v="1"/>
    <x v="4"/>
    <x v="2"/>
    <x v="100"/>
    <x v="33"/>
    <s v="United States"/>
    <x v="186"/>
    <x v="3"/>
    <m/>
    <x v="0"/>
    <x v="0"/>
    <d v="2016-07-15T00:00:00"/>
    <s v="Sun"/>
    <x v="1"/>
    <s v="CA-2016-115980"/>
    <n v="110"/>
    <s v="Advantus Push Pins"/>
    <s v="Kelly Williams"/>
    <n v="57103"/>
    <n v="3"/>
    <n v="3"/>
    <n v="7"/>
  </r>
  <r>
    <n v="4"/>
    <x v="1"/>
    <x v="156"/>
    <x v="0"/>
    <x v="0"/>
    <n v="6"/>
    <x v="1"/>
    <x v="8"/>
    <x v="0"/>
    <x v="100"/>
    <x v="33"/>
    <s v="United States"/>
    <x v="186"/>
    <x v="3"/>
    <m/>
    <x v="0"/>
    <x v="0"/>
    <d v="2016-07-15T00:00:00"/>
    <s v="Sun"/>
    <x v="1"/>
    <s v="CA-2016-115980"/>
    <n v="1059"/>
    <s v="Maxell 4.7GB DVD-R 5/Pack"/>
    <s v="Kelly Williams"/>
    <n v="57103"/>
    <n v="1"/>
    <n v="3"/>
    <n v="3"/>
  </r>
  <r>
    <n v="6"/>
    <x v="0"/>
    <x v="157"/>
    <x v="0"/>
    <x v="0"/>
    <n v="6"/>
    <x v="0"/>
    <x v="5"/>
    <x v="1"/>
    <x v="101"/>
    <x v="8"/>
    <s v="United States"/>
    <x v="187"/>
    <x v="2"/>
    <m/>
    <x v="0"/>
    <x v="0"/>
    <d v="2016-07-26T00:00:00"/>
    <s v="Thu"/>
    <x v="10"/>
    <s v="CA-2016-116190"/>
    <n v="1089"/>
    <s v="Metal Folding Chairs, Beige, 4/Carton"/>
    <s v="Cassandra Brandow"/>
    <n v="30318"/>
    <n v="18"/>
    <n v="2"/>
    <n v="68"/>
  </r>
  <r>
    <n v="6"/>
    <x v="0"/>
    <x v="157"/>
    <x v="0"/>
    <x v="0"/>
    <n v="6"/>
    <x v="0"/>
    <x v="9"/>
    <x v="1"/>
    <x v="101"/>
    <x v="8"/>
    <s v="United States"/>
    <x v="187"/>
    <x v="2"/>
    <m/>
    <x v="0"/>
    <x v="0"/>
    <d v="2016-07-26T00:00:00"/>
    <s v="Thu"/>
    <x v="10"/>
    <s v="CA-2016-116190"/>
    <n v="491"/>
    <s v="DAX Cubicle Frames, 8-1/2 x 11"/>
    <s v="Cassandra Brandow"/>
    <n v="30318"/>
    <n v="9"/>
    <n v="3"/>
    <n v="26"/>
  </r>
  <r>
    <n v="6"/>
    <x v="0"/>
    <x v="157"/>
    <x v="0"/>
    <x v="0"/>
    <n v="6"/>
    <x v="0"/>
    <x v="10"/>
    <x v="2"/>
    <x v="101"/>
    <x v="8"/>
    <s v="United States"/>
    <x v="187"/>
    <x v="2"/>
    <m/>
    <x v="0"/>
    <x v="0"/>
    <d v="2016-07-26T00:00:00"/>
    <s v="Thu"/>
    <x v="10"/>
    <s v="CA-2016-116190"/>
    <n v="193"/>
    <s v="Avery 485"/>
    <s v="Cassandra Brandow"/>
    <n v="30318"/>
    <n v="77"/>
    <n v="13"/>
    <n v="163"/>
  </r>
  <r>
    <n v="0"/>
    <x v="0"/>
    <x v="158"/>
    <x v="0"/>
    <x v="3"/>
    <n v="0"/>
    <x v="0"/>
    <x v="11"/>
    <x v="2"/>
    <x v="19"/>
    <x v="13"/>
    <s v="United States"/>
    <x v="188"/>
    <x v="2"/>
    <m/>
    <x v="0"/>
    <x v="0"/>
    <d v="2016-03-04T00:00:00"/>
    <s v="Wed"/>
    <x v="2"/>
    <s v="CA-2016-116239"/>
    <n v="1444"/>
    <s v="Sensible Storage WireTech Storage Systems"/>
    <s v="Cassandra Brandow"/>
    <n v="29203"/>
    <n v="18"/>
    <n v="5"/>
    <n v="355"/>
  </r>
  <r>
    <n v="5"/>
    <x v="2"/>
    <x v="47"/>
    <x v="0"/>
    <x v="1"/>
    <n v="3"/>
    <x v="0"/>
    <x v="5"/>
    <x v="1"/>
    <x v="0"/>
    <x v="0"/>
    <s v="United States"/>
    <x v="189"/>
    <x v="0"/>
    <m/>
    <x v="0"/>
    <x v="9"/>
    <d v="2016-09-12T00:00:00"/>
    <s v="Thu"/>
    <x v="0"/>
    <s v="CA-2016-116246"/>
    <n v="828"/>
    <s v="HON 5400 Series Task Chairs for Big and Tall"/>
    <s v="Chuck Magee"/>
    <n v="10035"/>
    <n v="421"/>
    <n v="6"/>
    <n v="3785"/>
  </r>
  <r>
    <n v="6"/>
    <x v="0"/>
    <x v="63"/>
    <x v="0"/>
    <x v="0"/>
    <n v="6"/>
    <x v="0"/>
    <x v="12"/>
    <x v="2"/>
    <x v="102"/>
    <x v="27"/>
    <s v="United States"/>
    <x v="190"/>
    <x v="2"/>
    <m/>
    <x v="0"/>
    <x v="1"/>
    <d v="2016-11-15T00:00:00"/>
    <s v="Sun"/>
    <x v="7"/>
    <s v="CA-2016-116407"/>
    <n v="9"/>
    <s v="1.7 Cubic Foot Compact Cube Office Refrigerators"/>
    <s v="Cassandra Brandow"/>
    <n v="37604"/>
    <n v="29"/>
    <n v="2"/>
    <n v="333"/>
  </r>
  <r>
    <n v="6"/>
    <x v="0"/>
    <x v="63"/>
    <x v="0"/>
    <x v="0"/>
    <n v="6"/>
    <x v="0"/>
    <x v="6"/>
    <x v="2"/>
    <x v="102"/>
    <x v="27"/>
    <s v="United States"/>
    <x v="190"/>
    <x v="2"/>
    <m/>
    <x v="0"/>
    <x v="1"/>
    <d v="2016-11-15T00:00:00"/>
    <s v="Sun"/>
    <x v="7"/>
    <s v="CA-2016-116407"/>
    <n v="1124"/>
    <s v="Newell 310"/>
    <s v="Cassandra Brandow"/>
    <n v="37604"/>
    <n v="0"/>
    <n v="3"/>
    <n v="4"/>
  </r>
  <r>
    <n v="6"/>
    <x v="0"/>
    <x v="63"/>
    <x v="0"/>
    <x v="0"/>
    <n v="6"/>
    <x v="0"/>
    <x v="3"/>
    <x v="2"/>
    <x v="102"/>
    <x v="27"/>
    <s v="United States"/>
    <x v="190"/>
    <x v="2"/>
    <m/>
    <x v="0"/>
    <x v="1"/>
    <d v="2016-11-15T00:00:00"/>
    <s v="Sun"/>
    <x v="7"/>
    <s v="CA-2016-116407"/>
    <n v="1476"/>
    <s v="Southworth 100% Résumé Paper, 24lb."/>
    <s v="Cassandra Brandow"/>
    <n v="37604"/>
    <n v="8"/>
    <n v="4"/>
    <n v="25"/>
  </r>
  <r>
    <n v="6"/>
    <x v="0"/>
    <x v="159"/>
    <x v="0"/>
    <x v="0"/>
    <n v="6"/>
    <x v="0"/>
    <x v="5"/>
    <x v="1"/>
    <x v="103"/>
    <x v="2"/>
    <s v="United States"/>
    <x v="90"/>
    <x v="2"/>
    <m/>
    <x v="0"/>
    <x v="1"/>
    <d v="2016-12-14T00:00:00"/>
    <s v="Sat"/>
    <x v="6"/>
    <s v="CA-2016-116568"/>
    <n v="908"/>
    <s v="Iceberg Nesting Folding Chair, 19w x 6d x 43h"/>
    <s v="Cassandra Brandow"/>
    <n v="32725"/>
    <n v="14"/>
    <n v="4"/>
    <n v="186"/>
  </r>
  <r>
    <n v="2"/>
    <x v="2"/>
    <x v="160"/>
    <x v="0"/>
    <x v="2"/>
    <n v="1"/>
    <x v="0"/>
    <x v="16"/>
    <x v="0"/>
    <x v="16"/>
    <x v="12"/>
    <s v="United States"/>
    <x v="191"/>
    <x v="0"/>
    <m/>
    <x v="0"/>
    <x v="6"/>
    <d v="2016-05-08T00:00:00"/>
    <s v="Sun"/>
    <x v="5"/>
    <s v="CA-2016-116666"/>
    <n v="798"/>
    <s v="Hewlett Packard LaserJet 3310 Copier"/>
    <s v="Chuck Magee"/>
    <n v="19134"/>
    <n v="240"/>
    <n v="5"/>
    <n v="1800"/>
  </r>
  <r>
    <n v="4"/>
    <x v="2"/>
    <x v="161"/>
    <x v="0"/>
    <x v="1"/>
    <n v="3"/>
    <x v="0"/>
    <x v="9"/>
    <x v="1"/>
    <x v="42"/>
    <x v="1"/>
    <s v="United States"/>
    <x v="151"/>
    <x v="1"/>
    <m/>
    <x v="0"/>
    <x v="0"/>
    <d v="2016-12-15T00:00:00"/>
    <s v="Sun"/>
    <x v="6"/>
    <s v="CA-2016-116673"/>
    <n v="1494"/>
    <s v="Stackable Trays"/>
    <s v="Anna Andreadi"/>
    <n v="92037"/>
    <n v="2"/>
    <n v="2"/>
    <n v="6"/>
  </r>
  <r>
    <n v="4"/>
    <x v="1"/>
    <x v="162"/>
    <x v="0"/>
    <x v="0"/>
    <n v="6"/>
    <x v="1"/>
    <x v="3"/>
    <x v="2"/>
    <x v="4"/>
    <x v="4"/>
    <s v="United States"/>
    <x v="192"/>
    <x v="3"/>
    <m/>
    <x v="0"/>
    <x v="1"/>
    <d v="2016-06-30T00:00:00"/>
    <s v="Mon"/>
    <x v="1"/>
    <s v="CA-2016-116757"/>
    <n v="1830"/>
    <s v="Xerox 225"/>
    <s v="Kelly Williams"/>
    <n v="77095"/>
    <n v="9"/>
    <n v="5"/>
    <n v="26"/>
  </r>
  <r>
    <n v="4"/>
    <x v="1"/>
    <x v="162"/>
    <x v="0"/>
    <x v="0"/>
    <n v="6"/>
    <x v="1"/>
    <x v="4"/>
    <x v="2"/>
    <x v="4"/>
    <x v="4"/>
    <s v="United States"/>
    <x v="192"/>
    <x v="3"/>
    <m/>
    <x v="0"/>
    <x v="1"/>
    <d v="2016-06-30T00:00:00"/>
    <s v="Mon"/>
    <x v="1"/>
    <s v="CA-2016-116757"/>
    <n v="1507"/>
    <s v="Staples"/>
    <s v="Kelly Williams"/>
    <n v="77095"/>
    <n v="7"/>
    <n v="6"/>
    <n v="21"/>
  </r>
  <r>
    <n v="4"/>
    <x v="1"/>
    <x v="163"/>
    <x v="0"/>
    <x v="0"/>
    <n v="6"/>
    <x v="2"/>
    <x v="10"/>
    <x v="2"/>
    <x v="17"/>
    <x v="1"/>
    <s v="United States"/>
    <x v="193"/>
    <x v="1"/>
    <s v="Yes"/>
    <x v="1"/>
    <x v="0"/>
    <d v="2016-04-26T00:00:00"/>
    <s v="Thu"/>
    <x v="4"/>
    <s v="CA-2016-116785"/>
    <n v="204"/>
    <s v="Avery 495"/>
    <s v="Anna Andreadi"/>
    <n v="90036"/>
    <n v="6"/>
    <n v="2"/>
    <n v="13"/>
  </r>
  <r>
    <n v="4"/>
    <x v="1"/>
    <x v="163"/>
    <x v="0"/>
    <x v="0"/>
    <n v="6"/>
    <x v="2"/>
    <x v="6"/>
    <x v="2"/>
    <x v="17"/>
    <x v="1"/>
    <s v="United States"/>
    <x v="193"/>
    <x v="1"/>
    <s v="Yes"/>
    <x v="1"/>
    <x v="0"/>
    <d v="2016-04-26T00:00:00"/>
    <s v="Thu"/>
    <x v="4"/>
    <s v="CA-2016-116785"/>
    <n v="1164"/>
    <s v="Newell 347"/>
    <s v="Anna Andreadi"/>
    <n v="90036"/>
    <n v="6"/>
    <n v="5"/>
    <n v="21"/>
  </r>
  <r>
    <n v="5"/>
    <x v="1"/>
    <x v="164"/>
    <x v="0"/>
    <x v="0"/>
    <n v="6"/>
    <x v="2"/>
    <x v="9"/>
    <x v="1"/>
    <x v="15"/>
    <x v="11"/>
    <s v="United States"/>
    <x v="194"/>
    <x v="1"/>
    <m/>
    <x v="0"/>
    <x v="0"/>
    <d v="2016-10-11T00:00:00"/>
    <s v="Wed"/>
    <x v="8"/>
    <s v="CA-2016-116834"/>
    <n v="490"/>
    <s v="DAX Cubicle Frames - 8x10"/>
    <s v="Anna Andreadi"/>
    <n v="98115"/>
    <n v="19"/>
    <n v="11"/>
    <n v="63"/>
  </r>
  <r>
    <n v="5"/>
    <x v="1"/>
    <x v="164"/>
    <x v="0"/>
    <x v="0"/>
    <n v="6"/>
    <x v="2"/>
    <x v="8"/>
    <x v="0"/>
    <x v="15"/>
    <x v="11"/>
    <s v="United States"/>
    <x v="194"/>
    <x v="1"/>
    <m/>
    <x v="0"/>
    <x v="0"/>
    <d v="2016-10-11T00:00:00"/>
    <s v="Wed"/>
    <x v="8"/>
    <s v="CA-2016-116834"/>
    <n v="1615"/>
    <s v="WD My Passport Ultra 1TB Portable External Hard Drive"/>
    <s v="Anna Andreadi"/>
    <n v="98115"/>
    <n v="59"/>
    <n v="5"/>
    <n v="345"/>
  </r>
  <r>
    <n v="5"/>
    <x v="1"/>
    <x v="165"/>
    <x v="0"/>
    <x v="0"/>
    <n v="6"/>
    <x v="0"/>
    <x v="2"/>
    <x v="2"/>
    <x v="104"/>
    <x v="23"/>
    <s v="United States"/>
    <x v="195"/>
    <x v="3"/>
    <m/>
    <x v="0"/>
    <x v="0"/>
    <d v="2016-09-23T00:00:00"/>
    <s v="Mon"/>
    <x v="0"/>
    <s v="CA-2016-116904"/>
    <n v="692"/>
    <s v="GBC Instant Report Kit"/>
    <s v="Kelly Williams"/>
    <n v="55407"/>
    <n v="6"/>
    <n v="2"/>
    <n v="13"/>
  </r>
  <r>
    <n v="5"/>
    <x v="1"/>
    <x v="165"/>
    <x v="0"/>
    <x v="0"/>
    <n v="6"/>
    <x v="0"/>
    <x v="2"/>
    <x v="2"/>
    <x v="104"/>
    <x v="23"/>
    <s v="United States"/>
    <x v="195"/>
    <x v="3"/>
    <m/>
    <x v="0"/>
    <x v="0"/>
    <d v="2016-09-23T00:00:00"/>
    <s v="Mon"/>
    <x v="0"/>
    <s v="CA-2016-116904"/>
    <n v="896"/>
    <s v="Ibico EPK-21 Electric Binding System"/>
    <s v="Kelly Williams"/>
    <n v="55407"/>
    <n v="4630"/>
    <n v="5"/>
    <n v="9450"/>
  </r>
  <r>
    <n v="5"/>
    <x v="1"/>
    <x v="165"/>
    <x v="0"/>
    <x v="0"/>
    <n v="6"/>
    <x v="0"/>
    <x v="3"/>
    <x v="2"/>
    <x v="104"/>
    <x v="23"/>
    <s v="United States"/>
    <x v="195"/>
    <x v="3"/>
    <m/>
    <x v="0"/>
    <x v="0"/>
    <d v="2016-09-23T00:00:00"/>
    <s v="Mon"/>
    <x v="0"/>
    <s v="CA-2016-116904"/>
    <n v="1821"/>
    <s v="Xerox 217"/>
    <s v="Kelly Williams"/>
    <n v="55407"/>
    <n v="16"/>
    <n v="5"/>
    <n v="32"/>
  </r>
  <r>
    <n v="5"/>
    <x v="1"/>
    <x v="165"/>
    <x v="0"/>
    <x v="0"/>
    <n v="6"/>
    <x v="0"/>
    <x v="11"/>
    <x v="2"/>
    <x v="104"/>
    <x v="23"/>
    <s v="United States"/>
    <x v="195"/>
    <x v="3"/>
    <m/>
    <x v="0"/>
    <x v="0"/>
    <d v="2016-09-23T00:00:00"/>
    <s v="Mon"/>
    <x v="0"/>
    <s v="CA-2016-116904"/>
    <n v="418"/>
    <s v="Carina Double Wide Media Storage Towers in Natural &amp; Black"/>
    <s v="Kelly Williams"/>
    <n v="55407"/>
    <n v="16"/>
    <n v="5"/>
    <n v="405"/>
  </r>
  <r>
    <n v="4"/>
    <x v="1"/>
    <x v="166"/>
    <x v="0"/>
    <x v="0"/>
    <n v="6"/>
    <x v="1"/>
    <x v="1"/>
    <x v="1"/>
    <x v="1"/>
    <x v="1"/>
    <s v="United States"/>
    <x v="196"/>
    <x v="1"/>
    <m/>
    <x v="0"/>
    <x v="1"/>
    <d v="2016-07-21T00:00:00"/>
    <s v="Sat"/>
    <x v="1"/>
    <s v="CA-2016-116932"/>
    <n v="820"/>
    <s v="Hon 30 x 60 Table with Locking Drawer"/>
    <s v="Anna Andreadi"/>
    <n v="94122"/>
    <n v="27"/>
    <n v="1"/>
    <n v="273"/>
  </r>
  <r>
    <n v="4"/>
    <x v="1"/>
    <x v="166"/>
    <x v="0"/>
    <x v="0"/>
    <n v="6"/>
    <x v="1"/>
    <x v="5"/>
    <x v="1"/>
    <x v="1"/>
    <x v="1"/>
    <s v="United States"/>
    <x v="196"/>
    <x v="1"/>
    <m/>
    <x v="0"/>
    <x v="1"/>
    <d v="2016-07-21T00:00:00"/>
    <s v="Sat"/>
    <x v="1"/>
    <s v="CA-2016-116932"/>
    <n v="770"/>
    <s v="Global Troy Executive Leather Low-Back Tilter"/>
    <s v="Anna Andreadi"/>
    <n v="94122"/>
    <n v="50"/>
    <n v="2"/>
    <n v="802"/>
  </r>
  <r>
    <n v="4"/>
    <x v="1"/>
    <x v="166"/>
    <x v="0"/>
    <x v="0"/>
    <n v="6"/>
    <x v="1"/>
    <x v="6"/>
    <x v="2"/>
    <x v="1"/>
    <x v="1"/>
    <s v="United States"/>
    <x v="196"/>
    <x v="1"/>
    <m/>
    <x v="0"/>
    <x v="0"/>
    <d v="2016-07-21T00:00:00"/>
    <s v="Sat"/>
    <x v="1"/>
    <s v="CA-2016-116932"/>
    <n v="1150"/>
    <s v="Newell 334"/>
    <s v="Anna Andreadi"/>
    <n v="94122"/>
    <n v="26"/>
    <n v="5"/>
    <n v="99"/>
  </r>
  <r>
    <n v="5"/>
    <x v="1"/>
    <x v="167"/>
    <x v="0"/>
    <x v="0"/>
    <n v="6"/>
    <x v="0"/>
    <x v="6"/>
    <x v="2"/>
    <x v="105"/>
    <x v="2"/>
    <s v="United States"/>
    <x v="195"/>
    <x v="2"/>
    <m/>
    <x v="0"/>
    <x v="1"/>
    <d v="2016-03-04T00:00:00"/>
    <s v="Wed"/>
    <x v="2"/>
    <s v="CA-2016-117016"/>
    <n v="324"/>
    <s v="BIC Brite Liner Highlighters, Chisel Tip"/>
    <s v="Cassandra Brandow"/>
    <n v="33063"/>
    <n v="2"/>
    <n v="3"/>
    <n v="16"/>
  </r>
  <r>
    <n v="0"/>
    <x v="0"/>
    <x v="36"/>
    <x v="0"/>
    <x v="3"/>
    <n v="0"/>
    <x v="0"/>
    <x v="3"/>
    <x v="2"/>
    <x v="17"/>
    <x v="1"/>
    <s v="United States"/>
    <x v="197"/>
    <x v="1"/>
    <m/>
    <x v="0"/>
    <x v="0"/>
    <d v="2016-10-19T00:00:00"/>
    <s v="Thu"/>
    <x v="8"/>
    <s v="CA-2016-117317"/>
    <n v="1490"/>
    <s v="Spiral Phone Message Books with Labels by Adams"/>
    <s v="Anna Andreadi"/>
    <n v="90032"/>
    <n v="7"/>
    <n v="3"/>
    <n v="13"/>
  </r>
  <r>
    <n v="4"/>
    <x v="1"/>
    <x v="121"/>
    <x v="0"/>
    <x v="0"/>
    <n v="6"/>
    <x v="1"/>
    <x v="9"/>
    <x v="1"/>
    <x v="26"/>
    <x v="16"/>
    <s v="United States"/>
    <x v="122"/>
    <x v="2"/>
    <m/>
    <x v="0"/>
    <x v="1"/>
    <d v="2016-08-01T00:00:00"/>
    <s v="Sun"/>
    <x v="10"/>
    <s v="CA-2016-117345"/>
    <n v="32"/>
    <s v="9-3/4 Diameter Round Wall Clock"/>
    <s v="Cassandra Brandow"/>
    <n v="28205"/>
    <n v="12"/>
    <n v="4"/>
    <n v="44"/>
  </r>
  <r>
    <n v="4"/>
    <x v="1"/>
    <x v="121"/>
    <x v="0"/>
    <x v="0"/>
    <n v="6"/>
    <x v="1"/>
    <x v="12"/>
    <x v="2"/>
    <x v="26"/>
    <x v="16"/>
    <s v="United States"/>
    <x v="122"/>
    <x v="2"/>
    <m/>
    <x v="0"/>
    <x v="1"/>
    <d v="2016-08-01T00:00:00"/>
    <s v="Sun"/>
    <x v="10"/>
    <s v="CA-2016-117345"/>
    <n v="855"/>
    <s v="Honeywell Quietcare HEPA Air Cleaner"/>
    <s v="Cassandra Brandow"/>
    <n v="28205"/>
    <n v="10"/>
    <n v="1"/>
    <n v="63"/>
  </r>
  <r>
    <n v="4"/>
    <x v="1"/>
    <x v="121"/>
    <x v="0"/>
    <x v="0"/>
    <n v="6"/>
    <x v="1"/>
    <x v="3"/>
    <x v="2"/>
    <x v="26"/>
    <x v="16"/>
    <s v="United States"/>
    <x v="122"/>
    <x v="2"/>
    <m/>
    <x v="0"/>
    <x v="1"/>
    <d v="2016-08-01T00:00:00"/>
    <s v="Sun"/>
    <x v="10"/>
    <s v="CA-2016-117345"/>
    <n v="1709"/>
    <s v="Xerox 1916"/>
    <s v="Cassandra Brandow"/>
    <n v="28205"/>
    <n v="29"/>
    <n v="2"/>
    <n v="78"/>
  </r>
  <r>
    <n v="4"/>
    <x v="1"/>
    <x v="121"/>
    <x v="0"/>
    <x v="0"/>
    <n v="6"/>
    <x v="1"/>
    <x v="10"/>
    <x v="2"/>
    <x v="26"/>
    <x v="16"/>
    <s v="United States"/>
    <x v="122"/>
    <x v="2"/>
    <m/>
    <x v="0"/>
    <x v="1"/>
    <d v="2016-08-01T00:00:00"/>
    <s v="Sun"/>
    <x v="10"/>
    <s v="CA-2016-117345"/>
    <n v="1440"/>
    <s v="Self-Adhesive Address Labels for Typewriters by Universal"/>
    <s v="Cassandra Brandow"/>
    <n v="28205"/>
    <n v="6"/>
    <n v="3"/>
    <n v="18"/>
  </r>
  <r>
    <n v="6"/>
    <x v="0"/>
    <x v="116"/>
    <x v="0"/>
    <x v="0"/>
    <n v="6"/>
    <x v="2"/>
    <x v="9"/>
    <x v="1"/>
    <x v="16"/>
    <x v="12"/>
    <s v="United States"/>
    <x v="198"/>
    <x v="0"/>
    <m/>
    <x v="0"/>
    <x v="1"/>
    <d v="2016-10-07T00:00:00"/>
    <s v="Sat"/>
    <x v="8"/>
    <s v="CA-2016-117429"/>
    <n v="1449"/>
    <s v="Seth Thomas 16 Steel Case Clock"/>
    <s v="Chuck Magee"/>
    <n v="19140"/>
    <n v="21"/>
    <n v="5"/>
    <n v="130"/>
  </r>
  <r>
    <n v="2"/>
    <x v="1"/>
    <x v="35"/>
    <x v="0"/>
    <x v="1"/>
    <n v="3"/>
    <x v="0"/>
    <x v="5"/>
    <x v="1"/>
    <x v="1"/>
    <x v="1"/>
    <s v="United States"/>
    <x v="172"/>
    <x v="1"/>
    <m/>
    <x v="0"/>
    <x v="1"/>
    <d v="2016-07-22T00:00:00"/>
    <s v="Sun"/>
    <x v="1"/>
    <s v="CA-2016-117464"/>
    <n v="741"/>
    <s v="Global Comet Stacking Armless Chair"/>
    <s v="Anna Andreadi"/>
    <n v="94122"/>
    <n v="72"/>
    <n v="3"/>
    <n v="718"/>
  </r>
  <r>
    <n v="2"/>
    <x v="1"/>
    <x v="35"/>
    <x v="0"/>
    <x v="1"/>
    <n v="3"/>
    <x v="0"/>
    <x v="1"/>
    <x v="1"/>
    <x v="1"/>
    <x v="1"/>
    <s v="United States"/>
    <x v="172"/>
    <x v="1"/>
    <m/>
    <x v="0"/>
    <x v="1"/>
    <d v="2016-07-22T00:00:00"/>
    <s v="Sun"/>
    <x v="1"/>
    <s v="CA-2016-117464"/>
    <n v="1379"/>
    <s v="Safco Drafting Table"/>
    <s v="Anna Andreadi"/>
    <n v="94122"/>
    <n v="19"/>
    <n v="3"/>
    <n v="170"/>
  </r>
  <r>
    <n v="2"/>
    <x v="1"/>
    <x v="35"/>
    <x v="0"/>
    <x v="1"/>
    <n v="3"/>
    <x v="0"/>
    <x v="6"/>
    <x v="2"/>
    <x v="1"/>
    <x v="1"/>
    <s v="United States"/>
    <x v="172"/>
    <x v="1"/>
    <m/>
    <x v="0"/>
    <x v="0"/>
    <d v="2016-07-22T00:00:00"/>
    <s v="Sun"/>
    <x v="1"/>
    <s v="CA-2016-117464"/>
    <n v="1134"/>
    <s v="Newell 32"/>
    <s v="Anna Andreadi"/>
    <n v="94122"/>
    <n v="3"/>
    <n v="4"/>
    <n v="12"/>
  </r>
  <r>
    <n v="2"/>
    <x v="1"/>
    <x v="35"/>
    <x v="0"/>
    <x v="1"/>
    <n v="3"/>
    <x v="0"/>
    <x v="11"/>
    <x v="2"/>
    <x v="1"/>
    <x v="1"/>
    <s v="United States"/>
    <x v="172"/>
    <x v="1"/>
    <m/>
    <x v="0"/>
    <x v="0"/>
    <d v="2016-07-22T00:00:00"/>
    <s v="Sun"/>
    <x v="1"/>
    <s v="CA-2016-117464"/>
    <n v="581"/>
    <s v="Eldon Mobile Mega Data Cart  Mega Stackable  Add-On Trays"/>
    <s v="Anna Andreadi"/>
    <n v="94122"/>
    <n v="69"/>
    <n v="10"/>
    <n v="237"/>
  </r>
  <r>
    <n v="3"/>
    <x v="2"/>
    <x v="168"/>
    <x v="0"/>
    <x v="2"/>
    <n v="1"/>
    <x v="0"/>
    <x v="2"/>
    <x v="2"/>
    <x v="16"/>
    <x v="12"/>
    <s v="United States"/>
    <x v="199"/>
    <x v="0"/>
    <m/>
    <x v="0"/>
    <x v="4"/>
    <d v="2016-09-21T00:00:00"/>
    <s v="Sat"/>
    <x v="0"/>
    <s v="CA-2016-117478"/>
    <n v="134"/>
    <s v="Angle-D Binders with Locking Rings, Label Holders"/>
    <s v="Chuck Magee"/>
    <n v="19140"/>
    <n v="-5"/>
    <n v="3"/>
    <n v="7"/>
  </r>
  <r>
    <n v="4"/>
    <x v="1"/>
    <x v="61"/>
    <x v="0"/>
    <x v="0"/>
    <n v="6"/>
    <x v="1"/>
    <x v="2"/>
    <x v="2"/>
    <x v="106"/>
    <x v="5"/>
    <s v="United States"/>
    <x v="200"/>
    <x v="2"/>
    <m/>
    <x v="0"/>
    <x v="0"/>
    <d v="2016-05-21T00:00:00"/>
    <s v="Sat"/>
    <x v="5"/>
    <s v="CA-2016-117639"/>
    <n v="650"/>
    <s v="Fellowes PB300 Plastic Comb Binding Machine"/>
    <s v="Cassandra Brandow"/>
    <n v="23464"/>
    <n v="1276"/>
    <n v="7"/>
    <n v="2716"/>
  </r>
  <r>
    <n v="4"/>
    <x v="1"/>
    <x v="61"/>
    <x v="0"/>
    <x v="0"/>
    <n v="6"/>
    <x v="1"/>
    <x v="0"/>
    <x v="0"/>
    <x v="106"/>
    <x v="5"/>
    <s v="United States"/>
    <x v="200"/>
    <x v="2"/>
    <m/>
    <x v="0"/>
    <x v="0"/>
    <d v="2016-05-21T00:00:00"/>
    <s v="Sat"/>
    <x v="5"/>
    <s v="CA-2016-117639"/>
    <n v="1286"/>
    <s v="Plantronics Voyager Pro Legend"/>
    <s v="Cassandra Brandow"/>
    <n v="23464"/>
    <n v="173"/>
    <n v="3"/>
    <n v="618"/>
  </r>
  <r>
    <n v="4"/>
    <x v="1"/>
    <x v="112"/>
    <x v="0"/>
    <x v="0"/>
    <n v="6"/>
    <x v="0"/>
    <x v="2"/>
    <x v="2"/>
    <x v="6"/>
    <x v="6"/>
    <s v="United States"/>
    <x v="201"/>
    <x v="3"/>
    <m/>
    <x v="0"/>
    <x v="0"/>
    <d v="2016-05-04T00:00:00"/>
    <s v="Wed"/>
    <x v="5"/>
    <s v="CA-2016-117709"/>
    <n v="639"/>
    <s v="Fellowes Binding Cases"/>
    <s v="Kelly Williams"/>
    <n v="49201"/>
    <n v="21"/>
    <n v="4"/>
    <n v="47"/>
  </r>
  <r>
    <n v="6"/>
    <x v="0"/>
    <x v="0"/>
    <x v="0"/>
    <x v="0"/>
    <n v="6"/>
    <x v="2"/>
    <x v="5"/>
    <x v="1"/>
    <x v="107"/>
    <x v="34"/>
    <s v="United States"/>
    <x v="202"/>
    <x v="3"/>
    <m/>
    <x v="0"/>
    <x v="0"/>
    <d v="2016-09-07T00:00:00"/>
    <s v="Sat"/>
    <x v="0"/>
    <s v="CA-2016-117765"/>
    <n v="1233"/>
    <s v="Padded Folding Chairs, Black, 4/Carton"/>
    <s v="Kelly Williams"/>
    <n v="74133"/>
    <n v="45"/>
    <n v="2"/>
    <n v="162"/>
  </r>
  <r>
    <n v="6"/>
    <x v="0"/>
    <x v="0"/>
    <x v="0"/>
    <x v="0"/>
    <n v="6"/>
    <x v="2"/>
    <x v="1"/>
    <x v="1"/>
    <x v="107"/>
    <x v="34"/>
    <s v="United States"/>
    <x v="202"/>
    <x v="3"/>
    <m/>
    <x v="0"/>
    <x v="0"/>
    <d v="2016-09-07T00:00:00"/>
    <s v="Sat"/>
    <x v="0"/>
    <s v="CA-2016-117765"/>
    <n v="964"/>
    <s v="KI Adjustable-Height Table"/>
    <s v="Kelly Williams"/>
    <n v="74133"/>
    <n v="112"/>
    <n v="5"/>
    <n v="430"/>
  </r>
  <r>
    <n v="6"/>
    <x v="0"/>
    <x v="0"/>
    <x v="0"/>
    <x v="0"/>
    <n v="6"/>
    <x v="2"/>
    <x v="2"/>
    <x v="2"/>
    <x v="107"/>
    <x v="34"/>
    <s v="United States"/>
    <x v="202"/>
    <x v="3"/>
    <m/>
    <x v="0"/>
    <x v="0"/>
    <d v="2016-09-07T00:00:00"/>
    <s v="Sat"/>
    <x v="0"/>
    <s v="CA-2016-117765"/>
    <n v="266"/>
    <s v="Avery Recycled Flexi-View Covers for Binding Systems"/>
    <s v="Kelly Williams"/>
    <n v="74133"/>
    <n v="15"/>
    <n v="2"/>
    <n v="32"/>
  </r>
  <r>
    <n v="6"/>
    <x v="0"/>
    <x v="0"/>
    <x v="0"/>
    <x v="0"/>
    <n v="6"/>
    <x v="2"/>
    <x v="11"/>
    <x v="2"/>
    <x v="107"/>
    <x v="34"/>
    <s v="United States"/>
    <x v="202"/>
    <x v="3"/>
    <m/>
    <x v="0"/>
    <x v="0"/>
    <d v="2016-09-07T00:00:00"/>
    <s v="Sat"/>
    <x v="0"/>
    <s v="CA-2016-117765"/>
    <n v="118"/>
    <s v="Akro-Mils 12-Gallon Tote"/>
    <s v="Kelly Williams"/>
    <n v="74133"/>
    <n v="6"/>
    <n v="2"/>
    <n v="20"/>
  </r>
  <r>
    <n v="5"/>
    <x v="1"/>
    <x v="154"/>
    <x v="0"/>
    <x v="0"/>
    <n v="6"/>
    <x v="0"/>
    <x v="3"/>
    <x v="2"/>
    <x v="31"/>
    <x v="19"/>
    <s v="United States"/>
    <x v="17"/>
    <x v="0"/>
    <m/>
    <x v="0"/>
    <x v="1"/>
    <d v="2016-01-13T00:00:00"/>
    <s v="Fri"/>
    <x v="11"/>
    <s v="CA-2016-118192"/>
    <n v="1717"/>
    <s v="Xerox 1923"/>
    <s v="Chuck Magee"/>
    <n v="43055"/>
    <n v="13"/>
    <n v="7"/>
    <n v="37"/>
  </r>
  <r>
    <n v="5"/>
    <x v="1"/>
    <x v="154"/>
    <x v="0"/>
    <x v="0"/>
    <n v="6"/>
    <x v="0"/>
    <x v="2"/>
    <x v="2"/>
    <x v="31"/>
    <x v="19"/>
    <s v="United States"/>
    <x v="17"/>
    <x v="0"/>
    <m/>
    <x v="0"/>
    <x v="4"/>
    <d v="2016-01-13T00:00:00"/>
    <s v="Fri"/>
    <x v="11"/>
    <s v="CA-2016-118192"/>
    <n v="259"/>
    <s v="Avery Metallic Poly Binders"/>
    <s v="Chuck Magee"/>
    <n v="43055"/>
    <n v="-3"/>
    <n v="2"/>
    <n v="3"/>
  </r>
  <r>
    <n v="4"/>
    <x v="1"/>
    <x v="76"/>
    <x v="1"/>
    <x v="0"/>
    <n v="6"/>
    <x v="2"/>
    <x v="9"/>
    <x v="1"/>
    <x v="108"/>
    <x v="10"/>
    <s v="United States"/>
    <x v="203"/>
    <x v="3"/>
    <m/>
    <x v="0"/>
    <x v="7"/>
    <d v="2016-12-29T00:00:00"/>
    <s v="Sun"/>
    <x v="11"/>
    <s v="CA-2016-118276"/>
    <n v="1055"/>
    <s v="Master Caster Door Stop, Large Brown"/>
    <s v="Kelly Williams"/>
    <n v="60174"/>
    <n v="-5"/>
    <n v="3"/>
    <n v="9"/>
  </r>
  <r>
    <n v="5"/>
    <x v="1"/>
    <x v="169"/>
    <x v="0"/>
    <x v="0"/>
    <n v="6"/>
    <x v="0"/>
    <x v="0"/>
    <x v="0"/>
    <x v="109"/>
    <x v="18"/>
    <s v="United States"/>
    <x v="204"/>
    <x v="0"/>
    <m/>
    <x v="0"/>
    <x v="0"/>
    <d v="2016-04-29T00:00:00"/>
    <s v="Sun"/>
    <x v="5"/>
    <s v="CA-2016-118304"/>
    <n v="1491"/>
    <s v="Square Credit Card Reader"/>
    <s v="Chuck Magee"/>
    <n v="19901"/>
    <n v="5"/>
    <n v="2"/>
    <n v="20"/>
  </r>
  <r>
    <n v="7"/>
    <x v="2"/>
    <x v="170"/>
    <x v="0"/>
    <x v="0"/>
    <n v="6"/>
    <x v="0"/>
    <x v="12"/>
    <x v="2"/>
    <x v="110"/>
    <x v="23"/>
    <s v="United States"/>
    <x v="57"/>
    <x v="3"/>
    <m/>
    <x v="0"/>
    <x v="0"/>
    <d v="2016-03-17T00:00:00"/>
    <s v="Tue"/>
    <x v="2"/>
    <s v="CA-2016-118339"/>
    <n v="335"/>
    <s v="Bionaire Personal Warm Mist Humidifier/Vaporizer"/>
    <s v="Kelly Williams"/>
    <n v="55044"/>
    <n v="37"/>
    <n v="2"/>
    <n v="94"/>
  </r>
  <r>
    <n v="7"/>
    <x v="2"/>
    <x v="170"/>
    <x v="0"/>
    <x v="0"/>
    <n v="6"/>
    <x v="0"/>
    <x v="6"/>
    <x v="2"/>
    <x v="110"/>
    <x v="23"/>
    <s v="United States"/>
    <x v="57"/>
    <x v="3"/>
    <m/>
    <x v="0"/>
    <x v="0"/>
    <d v="2016-03-17T00:00:00"/>
    <s v="Tue"/>
    <x v="2"/>
    <s v="CA-2016-118339"/>
    <n v="1167"/>
    <s v="Newell 35"/>
    <s v="Kelly Williams"/>
    <n v="55044"/>
    <n v="6"/>
    <n v="6"/>
    <n v="20"/>
  </r>
  <r>
    <n v="7"/>
    <x v="2"/>
    <x v="170"/>
    <x v="0"/>
    <x v="0"/>
    <n v="6"/>
    <x v="0"/>
    <x v="2"/>
    <x v="2"/>
    <x v="110"/>
    <x v="23"/>
    <s v="United States"/>
    <x v="57"/>
    <x v="3"/>
    <m/>
    <x v="0"/>
    <x v="0"/>
    <d v="2016-03-17T00:00:00"/>
    <s v="Tue"/>
    <x v="2"/>
    <s v="CA-2016-118339"/>
    <n v="261"/>
    <s v="Avery Non-Stick Heavy Duty View Round Locking Ring Binders"/>
    <s v="Kelly Williams"/>
    <n v="55044"/>
    <n v="17"/>
    <n v="6"/>
    <n v="36"/>
  </r>
  <r>
    <n v="7"/>
    <x v="2"/>
    <x v="170"/>
    <x v="0"/>
    <x v="0"/>
    <n v="6"/>
    <x v="0"/>
    <x v="3"/>
    <x v="2"/>
    <x v="110"/>
    <x v="23"/>
    <s v="United States"/>
    <x v="57"/>
    <x v="3"/>
    <m/>
    <x v="0"/>
    <x v="0"/>
    <d v="2016-03-17T00:00:00"/>
    <s v="Tue"/>
    <x v="2"/>
    <s v="CA-2016-118339"/>
    <n v="1072"/>
    <s v="Memo Book, 100 Message Capacity, 5 3/8” x 11”"/>
    <s v="Kelly Williams"/>
    <n v="55044"/>
    <n v="24"/>
    <n v="7"/>
    <n v="47"/>
  </r>
  <r>
    <n v="7"/>
    <x v="2"/>
    <x v="170"/>
    <x v="0"/>
    <x v="0"/>
    <n v="6"/>
    <x v="0"/>
    <x v="2"/>
    <x v="2"/>
    <x v="110"/>
    <x v="23"/>
    <s v="United States"/>
    <x v="57"/>
    <x v="3"/>
    <m/>
    <x v="0"/>
    <x v="0"/>
    <d v="2016-03-17T00:00:00"/>
    <s v="Tue"/>
    <x v="2"/>
    <s v="CA-2016-118339"/>
    <n v="1632"/>
    <s v="Wilson Jones 14 Line Acrylic Coated Pressboard Data Binders"/>
    <s v="Kelly Williams"/>
    <n v="55044"/>
    <n v="25"/>
    <n v="10"/>
    <n v="53"/>
  </r>
  <r>
    <n v="4"/>
    <x v="1"/>
    <x v="171"/>
    <x v="0"/>
    <x v="0"/>
    <n v="6"/>
    <x v="0"/>
    <x v="3"/>
    <x v="2"/>
    <x v="17"/>
    <x v="1"/>
    <s v="United States"/>
    <x v="205"/>
    <x v="1"/>
    <m/>
    <x v="0"/>
    <x v="0"/>
    <d v="2016-08-05T00:00:00"/>
    <s v="Thu"/>
    <x v="10"/>
    <s v="CA-2016-118962"/>
    <n v="94"/>
    <s v="Adams Phone Message Book, Professional, 400 Message Capacity, 5 3/6” x 11”"/>
    <s v="Anna Andreadi"/>
    <n v="90004"/>
    <n v="10"/>
    <n v="3"/>
    <n v="21"/>
  </r>
  <r>
    <n v="4"/>
    <x v="1"/>
    <x v="171"/>
    <x v="0"/>
    <x v="0"/>
    <n v="6"/>
    <x v="0"/>
    <x v="3"/>
    <x v="2"/>
    <x v="17"/>
    <x v="1"/>
    <s v="United States"/>
    <x v="205"/>
    <x v="1"/>
    <m/>
    <x v="0"/>
    <x v="0"/>
    <d v="2016-08-05T00:00:00"/>
    <s v="Thu"/>
    <x v="10"/>
    <s v="CA-2016-118962"/>
    <n v="1706"/>
    <s v="Xerox 1913"/>
    <s v="Anna Andreadi"/>
    <n v="90004"/>
    <n v="53"/>
    <n v="2"/>
    <n v="111"/>
  </r>
  <r>
    <n v="4"/>
    <x v="1"/>
    <x v="171"/>
    <x v="0"/>
    <x v="0"/>
    <n v="6"/>
    <x v="0"/>
    <x v="5"/>
    <x v="1"/>
    <x v="17"/>
    <x v="1"/>
    <s v="United States"/>
    <x v="205"/>
    <x v="1"/>
    <m/>
    <x v="0"/>
    <x v="1"/>
    <d v="2016-08-05T00:00:00"/>
    <s v="Thu"/>
    <x v="10"/>
    <s v="CA-2016-118962"/>
    <n v="772"/>
    <s v="Global Value Steno Chair, Gray"/>
    <s v="Anna Andreadi"/>
    <n v="90004"/>
    <n v="21"/>
    <n v="7"/>
    <n v="340"/>
  </r>
  <r>
    <n v="5"/>
    <x v="1"/>
    <x v="88"/>
    <x v="0"/>
    <x v="0"/>
    <n v="6"/>
    <x v="1"/>
    <x v="10"/>
    <x v="2"/>
    <x v="111"/>
    <x v="35"/>
    <s v="United States"/>
    <x v="79"/>
    <x v="0"/>
    <m/>
    <x v="0"/>
    <x v="0"/>
    <d v="2016-04-28T00:00:00"/>
    <s v="Sat"/>
    <x v="5"/>
    <s v="CA-2016-118976"/>
    <n v="196"/>
    <s v="Avery 488"/>
    <s v="Chuck Magee"/>
    <n v="21215"/>
    <n v="2"/>
    <n v="1"/>
    <n v="3"/>
  </r>
  <r>
    <n v="5"/>
    <x v="1"/>
    <x v="88"/>
    <x v="0"/>
    <x v="0"/>
    <n v="6"/>
    <x v="1"/>
    <x v="6"/>
    <x v="2"/>
    <x v="111"/>
    <x v="35"/>
    <s v="United States"/>
    <x v="79"/>
    <x v="0"/>
    <m/>
    <x v="0"/>
    <x v="0"/>
    <d v="2016-04-28T00:00:00"/>
    <s v="Sat"/>
    <x v="5"/>
    <s v="CA-2016-118976"/>
    <n v="341"/>
    <s v="Blackstonian Pencils"/>
    <s v="Chuck Magee"/>
    <n v="21215"/>
    <n v="1"/>
    <n v="2"/>
    <n v="5"/>
  </r>
  <r>
    <n v="5"/>
    <x v="1"/>
    <x v="88"/>
    <x v="0"/>
    <x v="0"/>
    <n v="6"/>
    <x v="1"/>
    <x v="2"/>
    <x v="2"/>
    <x v="111"/>
    <x v="35"/>
    <s v="United States"/>
    <x v="79"/>
    <x v="0"/>
    <m/>
    <x v="0"/>
    <x v="0"/>
    <d v="2016-04-28T00:00:00"/>
    <s v="Sat"/>
    <x v="5"/>
    <s v="CA-2016-118976"/>
    <n v="43"/>
    <s v="Acco Data Flex Cable Posts For Top &amp; Bottom Load Binders, 6 Capacity"/>
    <s v="Chuck Magee"/>
    <n v="21215"/>
    <n v="9"/>
    <n v="2"/>
    <n v="21"/>
  </r>
  <r>
    <n v="5"/>
    <x v="1"/>
    <x v="88"/>
    <x v="0"/>
    <x v="0"/>
    <n v="6"/>
    <x v="1"/>
    <x v="11"/>
    <x v="2"/>
    <x v="111"/>
    <x v="35"/>
    <s v="United States"/>
    <x v="79"/>
    <x v="0"/>
    <m/>
    <x v="0"/>
    <x v="0"/>
    <d v="2016-04-28T00:00:00"/>
    <s v="Sat"/>
    <x v="5"/>
    <s v="CA-2016-118976"/>
    <n v="1345"/>
    <s v="Recycled Steel Personal File for Standard File Folders"/>
    <s v="Chuck Magee"/>
    <n v="21215"/>
    <n v="129"/>
    <n v="9"/>
    <n v="498"/>
  </r>
  <r>
    <n v="6"/>
    <x v="0"/>
    <x v="172"/>
    <x v="0"/>
    <x v="0"/>
    <n v="6"/>
    <x v="0"/>
    <x v="4"/>
    <x v="2"/>
    <x v="0"/>
    <x v="0"/>
    <s v="United States"/>
    <x v="206"/>
    <x v="0"/>
    <m/>
    <x v="0"/>
    <x v="0"/>
    <d v="2016-11-27T00:00:00"/>
    <s v="Fri"/>
    <x v="6"/>
    <s v="CA-2016-119032"/>
    <n v="1507"/>
    <s v="Staples"/>
    <s v="Chuck Magee"/>
    <n v="10035"/>
    <n v="1"/>
    <n v="2"/>
    <n v="4"/>
  </r>
  <r>
    <n v="2"/>
    <x v="2"/>
    <x v="67"/>
    <x v="0"/>
    <x v="2"/>
    <n v="1"/>
    <x v="1"/>
    <x v="14"/>
    <x v="1"/>
    <x v="17"/>
    <x v="1"/>
    <s v="United States"/>
    <x v="207"/>
    <x v="1"/>
    <m/>
    <x v="0"/>
    <x v="5"/>
    <d v="2016-11-16T00:00:00"/>
    <s v="Mon"/>
    <x v="7"/>
    <s v="CA-2016-119144"/>
    <n v="379"/>
    <s v="Bush Andora Bookcase, Maple/Graphite Gray Finish"/>
    <s v="Anna Andreadi"/>
    <n v="90008"/>
    <n v="25"/>
    <n v="3"/>
    <n v="306"/>
  </r>
  <r>
    <n v="2"/>
    <x v="2"/>
    <x v="67"/>
    <x v="0"/>
    <x v="2"/>
    <n v="1"/>
    <x v="1"/>
    <x v="11"/>
    <x v="2"/>
    <x v="17"/>
    <x v="1"/>
    <s v="United States"/>
    <x v="207"/>
    <x v="1"/>
    <m/>
    <x v="0"/>
    <x v="0"/>
    <d v="2016-11-16T00:00:00"/>
    <s v="Mon"/>
    <x v="7"/>
    <s v="CA-2016-119144"/>
    <n v="1484"/>
    <s v="Space Solutions HD Industrial Steel Shelving."/>
    <s v="Anna Andreadi"/>
    <n v="90008"/>
    <n v="10"/>
    <n v="3"/>
    <n v="345"/>
  </r>
  <r>
    <n v="2"/>
    <x v="2"/>
    <x v="67"/>
    <x v="0"/>
    <x v="2"/>
    <n v="1"/>
    <x v="1"/>
    <x v="0"/>
    <x v="0"/>
    <x v="17"/>
    <x v="1"/>
    <s v="United States"/>
    <x v="207"/>
    <x v="1"/>
    <m/>
    <x v="0"/>
    <x v="1"/>
    <d v="2016-11-16T00:00:00"/>
    <s v="Mon"/>
    <x v="7"/>
    <s v="CA-2016-119144"/>
    <n v="1230"/>
    <s v="OtterBox Commuter Series Case - Samsung Galaxy S4"/>
    <s v="Anna Andreadi"/>
    <n v="90008"/>
    <n v="-18"/>
    <n v="4"/>
    <n v="80"/>
  </r>
  <r>
    <n v="4"/>
    <x v="2"/>
    <x v="8"/>
    <x v="0"/>
    <x v="1"/>
    <n v="3"/>
    <x v="2"/>
    <x v="14"/>
    <x v="1"/>
    <x v="0"/>
    <x v="0"/>
    <s v="United States"/>
    <x v="208"/>
    <x v="0"/>
    <m/>
    <x v="0"/>
    <x v="1"/>
    <d v="2016-11-25T00:00:00"/>
    <s v="Wed"/>
    <x v="7"/>
    <s v="CA-2016-119151"/>
    <n v="1429"/>
    <s v="Sauder Camden County Collection Libraries, Planked Cherry Finish"/>
    <s v="Chuck Magee"/>
    <n v="10009"/>
    <n v="-38"/>
    <n v="3"/>
    <n v="276"/>
  </r>
  <r>
    <n v="4"/>
    <x v="2"/>
    <x v="8"/>
    <x v="0"/>
    <x v="1"/>
    <n v="3"/>
    <x v="2"/>
    <x v="11"/>
    <x v="2"/>
    <x v="0"/>
    <x v="0"/>
    <s v="United States"/>
    <x v="208"/>
    <x v="0"/>
    <m/>
    <x v="0"/>
    <x v="0"/>
    <d v="2016-11-25T00:00:00"/>
    <s v="Wed"/>
    <x v="7"/>
    <s v="CA-2016-119151"/>
    <n v="1559"/>
    <s v="Tennsco Snap-Together Open Shelving Units, Starter Sets and Add-On Units"/>
    <s v="Chuck Magee"/>
    <n v="10009"/>
    <n v="56"/>
    <n v="4"/>
    <n v="1118"/>
  </r>
  <r>
    <n v="4"/>
    <x v="1"/>
    <x v="40"/>
    <x v="0"/>
    <x v="0"/>
    <n v="6"/>
    <x v="2"/>
    <x v="3"/>
    <x v="2"/>
    <x v="13"/>
    <x v="10"/>
    <s v="United States"/>
    <x v="209"/>
    <x v="3"/>
    <m/>
    <x v="0"/>
    <x v="1"/>
    <d v="2016-05-11T00:00:00"/>
    <s v="Wed"/>
    <x v="5"/>
    <s v="CA-2016-119172"/>
    <n v="337"/>
    <s v="Black Print Carbonless 8 1/2 x 8 1/4 Rapid Memo Book"/>
    <s v="Kelly Williams"/>
    <n v="60610"/>
    <n v="6"/>
    <n v="3"/>
    <n v="17"/>
  </r>
  <r>
    <n v="4"/>
    <x v="1"/>
    <x v="40"/>
    <x v="0"/>
    <x v="0"/>
    <n v="6"/>
    <x v="2"/>
    <x v="2"/>
    <x v="2"/>
    <x v="13"/>
    <x v="10"/>
    <s v="United States"/>
    <x v="209"/>
    <x v="3"/>
    <m/>
    <x v="0"/>
    <x v="3"/>
    <d v="2016-05-11T00:00:00"/>
    <s v="Wed"/>
    <x v="5"/>
    <s v="CA-2016-119172"/>
    <n v="234"/>
    <s v="Avery Arch Ring Binders"/>
    <s v="Kelly Williams"/>
    <n v="60610"/>
    <n v="-173"/>
    <n v="9"/>
    <n v="105"/>
  </r>
  <r>
    <n v="5"/>
    <x v="1"/>
    <x v="24"/>
    <x v="0"/>
    <x v="0"/>
    <n v="6"/>
    <x v="1"/>
    <x v="9"/>
    <x v="1"/>
    <x v="31"/>
    <x v="18"/>
    <s v="United States"/>
    <x v="210"/>
    <x v="0"/>
    <m/>
    <x v="0"/>
    <x v="0"/>
    <d v="2016-11-17T00:00:00"/>
    <s v="Tue"/>
    <x v="7"/>
    <s v="CA-2016-119375"/>
    <n v="562"/>
    <s v="Eldon Econocleat Chair Mats for Low Pile Carpets"/>
    <s v="Chuck Magee"/>
    <n v="19711"/>
    <n v="15"/>
    <n v="3"/>
    <n v="124"/>
  </r>
  <r>
    <n v="5"/>
    <x v="1"/>
    <x v="24"/>
    <x v="0"/>
    <x v="0"/>
    <n v="6"/>
    <x v="1"/>
    <x v="6"/>
    <x v="2"/>
    <x v="31"/>
    <x v="18"/>
    <s v="United States"/>
    <x v="210"/>
    <x v="0"/>
    <m/>
    <x v="0"/>
    <x v="0"/>
    <d v="2016-11-17T00:00:00"/>
    <s v="Tue"/>
    <x v="7"/>
    <s v="CA-2016-119375"/>
    <n v="512"/>
    <s v="Deluxe Chalkboard Eraser Cleaner"/>
    <s v="Chuck Magee"/>
    <n v="19711"/>
    <n v="27"/>
    <n v="5"/>
    <n v="58"/>
  </r>
  <r>
    <n v="5"/>
    <x v="1"/>
    <x v="24"/>
    <x v="0"/>
    <x v="0"/>
    <n v="6"/>
    <x v="1"/>
    <x v="11"/>
    <x v="2"/>
    <x v="31"/>
    <x v="18"/>
    <s v="United States"/>
    <x v="210"/>
    <x v="0"/>
    <m/>
    <x v="0"/>
    <x v="0"/>
    <d v="2016-11-17T00:00:00"/>
    <s v="Tue"/>
    <x v="7"/>
    <s v="CA-2016-119375"/>
    <n v="1461"/>
    <s v="Smead Adjustable Mobile File Trolley with Lockable Top"/>
    <s v="Chuck Magee"/>
    <n v="19711"/>
    <n v="792"/>
    <n v="7"/>
    <n v="2934"/>
  </r>
  <r>
    <n v="6"/>
    <x v="0"/>
    <x v="93"/>
    <x v="0"/>
    <x v="0"/>
    <n v="6"/>
    <x v="1"/>
    <x v="9"/>
    <x v="1"/>
    <x v="13"/>
    <x v="10"/>
    <s v="United States"/>
    <x v="211"/>
    <x v="3"/>
    <m/>
    <x v="0"/>
    <x v="7"/>
    <d v="2016-12-15T00:00:00"/>
    <s v="Sun"/>
    <x v="6"/>
    <s v="CA-2016-119466"/>
    <n v="482"/>
    <s v="Dana Swing-Arm Lamps"/>
    <s v="Kelly Williams"/>
    <n v="60623"/>
    <n v="-7"/>
    <n v="2"/>
    <n v="9"/>
  </r>
  <r>
    <n v="2"/>
    <x v="1"/>
    <x v="32"/>
    <x v="0"/>
    <x v="1"/>
    <n v="3"/>
    <x v="1"/>
    <x v="2"/>
    <x v="2"/>
    <x v="112"/>
    <x v="25"/>
    <s v="United States"/>
    <x v="212"/>
    <x v="0"/>
    <m/>
    <x v="0"/>
    <x v="0"/>
    <d v="2016-11-03T00:00:00"/>
    <s v="Tue"/>
    <x v="7"/>
    <s v="CA-2016-119529"/>
    <n v="237"/>
    <s v="Avery Durable Binders"/>
    <s v="Chuck Magee"/>
    <n v="7050"/>
    <n v="3"/>
    <n v="2"/>
    <n v="6"/>
  </r>
  <r>
    <n v="5"/>
    <x v="2"/>
    <x v="116"/>
    <x v="0"/>
    <x v="1"/>
    <n v="3"/>
    <x v="0"/>
    <x v="3"/>
    <x v="2"/>
    <x v="0"/>
    <x v="0"/>
    <s v="United States"/>
    <x v="213"/>
    <x v="0"/>
    <m/>
    <x v="0"/>
    <x v="0"/>
    <d v="2016-10-08T00:00:00"/>
    <s v="Sun"/>
    <x v="8"/>
    <s v="CA-2016-119977"/>
    <n v="1767"/>
    <s v="Xerox 197"/>
    <s v="Chuck Magee"/>
    <n v="10011"/>
    <n v="56"/>
    <n v="4"/>
    <n v="124"/>
  </r>
  <r>
    <n v="3"/>
    <x v="2"/>
    <x v="173"/>
    <x v="0"/>
    <x v="2"/>
    <n v="1"/>
    <x v="1"/>
    <x v="12"/>
    <x v="2"/>
    <x v="49"/>
    <x v="31"/>
    <s v="United States"/>
    <x v="149"/>
    <x v="1"/>
    <m/>
    <x v="0"/>
    <x v="1"/>
    <d v="2016-07-04T00:00:00"/>
    <s v="Wed"/>
    <x v="1"/>
    <s v="CA-2016-120096"/>
    <n v="645"/>
    <s v="Fellowes Mighty 8 Compact Surge Protector"/>
    <s v="Anna Andreadi"/>
    <n v="80013"/>
    <n v="3"/>
    <n v="2"/>
    <n v="32"/>
  </r>
  <r>
    <n v="3"/>
    <x v="2"/>
    <x v="173"/>
    <x v="0"/>
    <x v="2"/>
    <n v="1"/>
    <x v="1"/>
    <x v="3"/>
    <x v="2"/>
    <x v="49"/>
    <x v="31"/>
    <s v="United States"/>
    <x v="149"/>
    <x v="1"/>
    <m/>
    <x v="0"/>
    <x v="1"/>
    <d v="2016-07-04T00:00:00"/>
    <s v="Wed"/>
    <x v="1"/>
    <s v="CA-2016-120096"/>
    <n v="1735"/>
    <s v="Xerox 194"/>
    <s v="Anna Andreadi"/>
    <n v="80013"/>
    <n v="62"/>
    <n v="4"/>
    <n v="178"/>
  </r>
  <r>
    <n v="3"/>
    <x v="0"/>
    <x v="20"/>
    <x v="0"/>
    <x v="1"/>
    <n v="3"/>
    <x v="2"/>
    <x v="10"/>
    <x v="2"/>
    <x v="17"/>
    <x v="1"/>
    <s v="United States"/>
    <x v="140"/>
    <x v="1"/>
    <m/>
    <x v="0"/>
    <x v="0"/>
    <d v="2016-12-27T00:00:00"/>
    <s v="Fri"/>
    <x v="6"/>
    <s v="CA-2016-120243"/>
    <n v="1506"/>
    <s v="Staple-on labels"/>
    <s v="Anna Andreadi"/>
    <n v="90004"/>
    <n v="5"/>
    <n v="4"/>
    <n v="12"/>
  </r>
  <r>
    <n v="5"/>
    <x v="1"/>
    <x v="174"/>
    <x v="0"/>
    <x v="0"/>
    <n v="6"/>
    <x v="0"/>
    <x v="11"/>
    <x v="2"/>
    <x v="113"/>
    <x v="21"/>
    <s v="United States"/>
    <x v="214"/>
    <x v="3"/>
    <m/>
    <x v="0"/>
    <x v="0"/>
    <d v="2016-11-07T00:00:00"/>
    <s v="Sat"/>
    <x v="7"/>
    <s v="CA-2016-120278"/>
    <n v="1667"/>
    <s v="X-Rack File for Hanging Folders"/>
    <s v="Kelly Williams"/>
    <n v="54401"/>
    <n v="6"/>
    <n v="2"/>
    <n v="23"/>
  </r>
  <r>
    <n v="5"/>
    <x v="1"/>
    <x v="174"/>
    <x v="0"/>
    <x v="0"/>
    <n v="6"/>
    <x v="0"/>
    <x v="2"/>
    <x v="2"/>
    <x v="113"/>
    <x v="21"/>
    <s v="United States"/>
    <x v="214"/>
    <x v="3"/>
    <m/>
    <x v="0"/>
    <x v="0"/>
    <d v="2016-11-07T00:00:00"/>
    <s v="Sat"/>
    <x v="7"/>
    <s v="CA-2016-120278"/>
    <n v="68"/>
    <s v="ACCOHIDE 3-Ring Binder, Blue, 1"/>
    <s v="Kelly Williams"/>
    <n v="54401"/>
    <n v="6"/>
    <n v="3"/>
    <n v="12"/>
  </r>
  <r>
    <n v="5"/>
    <x v="1"/>
    <x v="174"/>
    <x v="0"/>
    <x v="0"/>
    <n v="6"/>
    <x v="0"/>
    <x v="11"/>
    <x v="2"/>
    <x v="113"/>
    <x v="21"/>
    <s v="United States"/>
    <x v="214"/>
    <x v="3"/>
    <m/>
    <x v="0"/>
    <x v="0"/>
    <d v="2016-11-07T00:00:00"/>
    <s v="Sat"/>
    <x v="7"/>
    <s v="CA-2016-120278"/>
    <n v="1300"/>
    <s v="Portable Personal File Box"/>
    <s v="Kelly Williams"/>
    <n v="54401"/>
    <n v="10"/>
    <n v="3"/>
    <n v="37"/>
  </r>
  <r>
    <n v="5"/>
    <x v="1"/>
    <x v="174"/>
    <x v="0"/>
    <x v="0"/>
    <n v="6"/>
    <x v="0"/>
    <x v="12"/>
    <x v="2"/>
    <x v="113"/>
    <x v="21"/>
    <s v="United States"/>
    <x v="214"/>
    <x v="3"/>
    <m/>
    <x v="0"/>
    <x v="0"/>
    <d v="2016-11-07T00:00:00"/>
    <s v="Sat"/>
    <x v="7"/>
    <s v="CA-2016-120278"/>
    <n v="291"/>
    <s v="Belkin 8 Outlet Surge Protector"/>
    <s v="Kelly Williams"/>
    <n v="54401"/>
    <n v="69"/>
    <n v="6"/>
    <n v="246"/>
  </r>
  <r>
    <n v="3"/>
    <x v="2"/>
    <x v="175"/>
    <x v="0"/>
    <x v="2"/>
    <n v="1"/>
    <x v="0"/>
    <x v="14"/>
    <x v="1"/>
    <x v="13"/>
    <x v="10"/>
    <s v="United States"/>
    <x v="215"/>
    <x v="3"/>
    <m/>
    <x v="0"/>
    <x v="2"/>
    <d v="2016-09-20T00:00:00"/>
    <s v="Fri"/>
    <x v="0"/>
    <s v="CA-2016-120411"/>
    <n v="384"/>
    <s v="Bush Heritage Pine Collection 5-Shelf Bookcase, Albany Pine Finish, *Special Order"/>
    <s v="Kelly Williams"/>
    <n v="60653"/>
    <n v="-70"/>
    <n v="5"/>
    <n v="493"/>
  </r>
  <r>
    <n v="3"/>
    <x v="2"/>
    <x v="175"/>
    <x v="0"/>
    <x v="2"/>
    <n v="1"/>
    <x v="0"/>
    <x v="0"/>
    <x v="0"/>
    <x v="13"/>
    <x v="10"/>
    <s v="United States"/>
    <x v="215"/>
    <x v="3"/>
    <m/>
    <x v="0"/>
    <x v="1"/>
    <d v="2016-09-20T00:00:00"/>
    <s v="Fri"/>
    <x v="0"/>
    <s v="CA-2016-120411"/>
    <n v="1327"/>
    <s v="QVS USB Car Charger 2-Port 2.1Amp for iPod/iPhone/iPad/iPad 2/iPad 3"/>
    <s v="Kelly Williams"/>
    <n v="60653"/>
    <n v="3"/>
    <n v="2"/>
    <n v="11"/>
  </r>
  <r>
    <n v="2"/>
    <x v="1"/>
    <x v="89"/>
    <x v="0"/>
    <x v="1"/>
    <n v="3"/>
    <x v="1"/>
    <x v="15"/>
    <x v="2"/>
    <x v="114"/>
    <x v="14"/>
    <s v="United States"/>
    <x v="216"/>
    <x v="2"/>
    <m/>
    <x v="0"/>
    <x v="0"/>
    <d v="2016-08-24T00:00:00"/>
    <s v="Tue"/>
    <x v="10"/>
    <s v="CA-2016-120432"/>
    <n v="89"/>
    <s v="Acme Titanium Bonded Scissors"/>
    <s v="Cassandra Brandow"/>
    <n v="42301"/>
    <n v="7"/>
    <n v="3"/>
    <n v="26"/>
  </r>
  <r>
    <n v="2"/>
    <x v="2"/>
    <x v="172"/>
    <x v="0"/>
    <x v="2"/>
    <n v="1"/>
    <x v="0"/>
    <x v="5"/>
    <x v="1"/>
    <x v="46"/>
    <x v="21"/>
    <s v="United States"/>
    <x v="217"/>
    <x v="3"/>
    <m/>
    <x v="0"/>
    <x v="0"/>
    <d v="2016-12-01T00:00:00"/>
    <s v="Sun"/>
    <x v="6"/>
    <s v="CA-2016-120474"/>
    <n v="1211"/>
    <s v="Office Star - Professional Matrix Back Chair with 2-to-1 Synchro Tilt and Mesh Fabric Seat"/>
    <s v="Kelly Williams"/>
    <n v="53711"/>
    <n v="674"/>
    <n v="8"/>
    <n v="2808"/>
  </r>
  <r>
    <n v="2"/>
    <x v="2"/>
    <x v="172"/>
    <x v="0"/>
    <x v="2"/>
    <n v="1"/>
    <x v="0"/>
    <x v="6"/>
    <x v="2"/>
    <x v="46"/>
    <x v="21"/>
    <s v="United States"/>
    <x v="217"/>
    <x v="3"/>
    <m/>
    <x v="0"/>
    <x v="0"/>
    <d v="2016-12-01T00:00:00"/>
    <s v="Sun"/>
    <x v="6"/>
    <s v="CA-2016-120474"/>
    <n v="888"/>
    <s v="Hunt BOSTON Vista Battery-Operated Pencil Sharpener, Black"/>
    <s v="Kelly Williams"/>
    <n v="53711"/>
    <n v="13"/>
    <n v="4"/>
    <n v="47"/>
  </r>
  <r>
    <n v="4"/>
    <x v="1"/>
    <x v="176"/>
    <x v="0"/>
    <x v="0"/>
    <n v="6"/>
    <x v="1"/>
    <x v="9"/>
    <x v="1"/>
    <x v="115"/>
    <x v="4"/>
    <s v="United States"/>
    <x v="218"/>
    <x v="3"/>
    <m/>
    <x v="0"/>
    <x v="7"/>
    <d v="2016-11-23T00:00:00"/>
    <s v="Mon"/>
    <x v="7"/>
    <s v="CA-2016-120544"/>
    <n v="1505"/>
    <s v="Staple-based wall hangings"/>
    <s v="Kelly Williams"/>
    <n v="75150"/>
    <n v="-3"/>
    <n v="2"/>
    <n v="6"/>
  </r>
  <r>
    <n v="4"/>
    <x v="1"/>
    <x v="176"/>
    <x v="0"/>
    <x v="0"/>
    <n v="6"/>
    <x v="1"/>
    <x v="12"/>
    <x v="2"/>
    <x v="115"/>
    <x v="4"/>
    <s v="United States"/>
    <x v="218"/>
    <x v="3"/>
    <m/>
    <x v="0"/>
    <x v="3"/>
    <d v="2016-11-23T00:00:00"/>
    <s v="Mon"/>
    <x v="7"/>
    <s v="CA-2016-120544"/>
    <n v="467"/>
    <s v="Conquest 14 Commercial Heavy-Duty Upright Vacuum, Collection System, Accessory Kit"/>
    <s v="Kelly Williams"/>
    <n v="75150"/>
    <n v="-87"/>
    <n v="3"/>
    <n v="34"/>
  </r>
  <r>
    <n v="4"/>
    <x v="1"/>
    <x v="176"/>
    <x v="0"/>
    <x v="0"/>
    <n v="6"/>
    <x v="1"/>
    <x v="8"/>
    <x v="0"/>
    <x v="115"/>
    <x v="4"/>
    <s v="United States"/>
    <x v="218"/>
    <x v="3"/>
    <m/>
    <x v="0"/>
    <x v="1"/>
    <d v="2016-11-23T00:00:00"/>
    <s v="Mon"/>
    <x v="7"/>
    <s v="CA-2016-120544"/>
    <n v="1059"/>
    <s v="Maxell 4.7GB DVD-R 5/Pack"/>
    <s v="Kelly Williams"/>
    <n v="75150"/>
    <n v="2"/>
    <n v="7"/>
    <n v="6"/>
  </r>
  <r>
    <n v="4"/>
    <x v="1"/>
    <x v="81"/>
    <x v="0"/>
    <x v="0"/>
    <n v="6"/>
    <x v="2"/>
    <x v="8"/>
    <x v="0"/>
    <x v="67"/>
    <x v="2"/>
    <s v="United States"/>
    <x v="219"/>
    <x v="2"/>
    <m/>
    <x v="0"/>
    <x v="1"/>
    <d v="2016-11-02T00:00:00"/>
    <s v="Mon"/>
    <x v="7"/>
    <s v="CA-2016-120670"/>
    <n v="1328"/>
    <s v="Razer Kraken 7.1 Surround Sound Over Ear USB Gaming Headset"/>
    <s v="Cassandra Brandow"/>
    <n v="33311"/>
    <n v="240"/>
    <n v="10"/>
    <n v="800"/>
  </r>
  <r>
    <n v="2"/>
    <x v="1"/>
    <x v="93"/>
    <x v="0"/>
    <x v="1"/>
    <n v="3"/>
    <x v="0"/>
    <x v="5"/>
    <x v="1"/>
    <x v="116"/>
    <x v="29"/>
    <s v="United States"/>
    <x v="220"/>
    <x v="2"/>
    <m/>
    <x v="0"/>
    <x v="0"/>
    <d v="2016-12-19T00:00:00"/>
    <s v="Thu"/>
    <x v="6"/>
    <s v="CA-2016-120768"/>
    <n v="807"/>
    <s v="High-Back Leather Managers Chair"/>
    <s v="Cassandra Brandow"/>
    <n v="35630"/>
    <n v="164"/>
    <n v="14"/>
    <n v="1820"/>
  </r>
  <r>
    <n v="2"/>
    <x v="1"/>
    <x v="93"/>
    <x v="0"/>
    <x v="1"/>
    <n v="3"/>
    <x v="0"/>
    <x v="15"/>
    <x v="2"/>
    <x v="116"/>
    <x v="29"/>
    <s v="United States"/>
    <x v="220"/>
    <x v="2"/>
    <m/>
    <x v="0"/>
    <x v="0"/>
    <d v="2016-12-19T00:00:00"/>
    <s v="Thu"/>
    <x v="6"/>
    <s v="CA-2016-120768"/>
    <n v="87"/>
    <s v="Acme Stainless Steel Office Snips"/>
    <s v="Cassandra Brandow"/>
    <n v="35630"/>
    <n v="2"/>
    <n v="1"/>
    <n v="7"/>
  </r>
  <r>
    <n v="2"/>
    <x v="1"/>
    <x v="93"/>
    <x v="0"/>
    <x v="1"/>
    <n v="3"/>
    <x v="0"/>
    <x v="2"/>
    <x v="2"/>
    <x v="116"/>
    <x v="29"/>
    <s v="United States"/>
    <x v="220"/>
    <x v="2"/>
    <m/>
    <x v="0"/>
    <x v="0"/>
    <d v="2016-12-19T00:00:00"/>
    <s v="Thu"/>
    <x v="6"/>
    <s v="CA-2016-120768"/>
    <n v="407"/>
    <s v="Canvas Sectional Post Binders"/>
    <s v="Cassandra Brandow"/>
    <n v="35630"/>
    <n v="75"/>
    <n v="6"/>
    <n v="153"/>
  </r>
  <r>
    <n v="4"/>
    <x v="1"/>
    <x v="177"/>
    <x v="0"/>
    <x v="0"/>
    <n v="6"/>
    <x v="0"/>
    <x v="9"/>
    <x v="1"/>
    <x v="117"/>
    <x v="4"/>
    <s v="United States"/>
    <x v="221"/>
    <x v="3"/>
    <m/>
    <x v="0"/>
    <x v="7"/>
    <d v="2016-10-03T00:00:00"/>
    <s v="Tue"/>
    <x v="8"/>
    <s v="CA-2016-120775"/>
    <n v="494"/>
    <s v="DAX Natural Wood-Tone Poster Frame"/>
    <s v="Kelly Williams"/>
    <n v="75217"/>
    <n v="-19"/>
    <n v="3"/>
    <n v="32"/>
  </r>
  <r>
    <n v="4"/>
    <x v="1"/>
    <x v="177"/>
    <x v="0"/>
    <x v="0"/>
    <n v="6"/>
    <x v="0"/>
    <x v="10"/>
    <x v="2"/>
    <x v="117"/>
    <x v="4"/>
    <s v="United States"/>
    <x v="221"/>
    <x v="3"/>
    <m/>
    <x v="0"/>
    <x v="1"/>
    <d v="2016-10-03T00:00:00"/>
    <s v="Tue"/>
    <x v="8"/>
    <s v="CA-2016-120775"/>
    <n v="1463"/>
    <s v="Smead Alpha-Z Color-Coded Second Alphabetical Labels and Starter Set"/>
    <s v="Kelly Williams"/>
    <n v="75217"/>
    <n v="2"/>
    <n v="2"/>
    <n v="5"/>
  </r>
  <r>
    <n v="4"/>
    <x v="1"/>
    <x v="177"/>
    <x v="0"/>
    <x v="0"/>
    <n v="6"/>
    <x v="0"/>
    <x v="4"/>
    <x v="2"/>
    <x v="117"/>
    <x v="4"/>
    <s v="United States"/>
    <x v="221"/>
    <x v="3"/>
    <m/>
    <x v="0"/>
    <x v="1"/>
    <d v="2016-10-03T00:00:00"/>
    <s v="Tue"/>
    <x v="8"/>
    <s v="CA-2016-120775"/>
    <n v="457"/>
    <s v="Colored Push Pins"/>
    <s v="Kelly Williams"/>
    <n v="75217"/>
    <n v="1"/>
    <n v="3"/>
    <n v="4"/>
  </r>
  <r>
    <n v="4"/>
    <x v="1"/>
    <x v="177"/>
    <x v="0"/>
    <x v="0"/>
    <n v="6"/>
    <x v="0"/>
    <x v="4"/>
    <x v="2"/>
    <x v="117"/>
    <x v="4"/>
    <s v="United States"/>
    <x v="221"/>
    <x v="3"/>
    <m/>
    <x v="0"/>
    <x v="1"/>
    <d v="2016-10-03T00:00:00"/>
    <s v="Tue"/>
    <x v="8"/>
    <s v="CA-2016-120775"/>
    <n v="1515"/>
    <s v="Sterling Rubber Bands by Alliance"/>
    <s v="Kelly Williams"/>
    <n v="75217"/>
    <n v="-4"/>
    <n v="4"/>
    <n v="15"/>
  </r>
  <r>
    <n v="4"/>
    <x v="1"/>
    <x v="177"/>
    <x v="0"/>
    <x v="0"/>
    <n v="6"/>
    <x v="0"/>
    <x v="2"/>
    <x v="2"/>
    <x v="117"/>
    <x v="4"/>
    <s v="United States"/>
    <x v="221"/>
    <x v="3"/>
    <m/>
    <x v="0"/>
    <x v="3"/>
    <d v="2016-10-03T00:00:00"/>
    <s v="Tue"/>
    <x v="8"/>
    <s v="CA-2016-120775"/>
    <n v="256"/>
    <s v="Avery Hidden Tab Dividers for Binding Systems"/>
    <s v="Kelly Williams"/>
    <n v="75217"/>
    <n v="-3"/>
    <n v="3"/>
    <n v="2"/>
  </r>
  <r>
    <n v="3"/>
    <x v="0"/>
    <x v="178"/>
    <x v="0"/>
    <x v="1"/>
    <n v="3"/>
    <x v="0"/>
    <x v="11"/>
    <x v="2"/>
    <x v="17"/>
    <x v="1"/>
    <s v="United States"/>
    <x v="222"/>
    <x v="1"/>
    <m/>
    <x v="0"/>
    <x v="0"/>
    <d v="2016-03-23T00:00:00"/>
    <s v="Mon"/>
    <x v="2"/>
    <s v="CA-2016-120838"/>
    <n v="543"/>
    <s v="Economy Rollaway Files"/>
    <s v="Anna Andreadi"/>
    <n v="90036"/>
    <n v="86"/>
    <n v="2"/>
    <n v="330"/>
  </r>
  <r>
    <n v="3"/>
    <x v="0"/>
    <x v="178"/>
    <x v="0"/>
    <x v="1"/>
    <n v="3"/>
    <x v="0"/>
    <x v="0"/>
    <x v="0"/>
    <x v="17"/>
    <x v="1"/>
    <s v="United States"/>
    <x v="222"/>
    <x v="1"/>
    <m/>
    <x v="0"/>
    <x v="1"/>
    <d v="2016-03-23T00:00:00"/>
    <s v="Mon"/>
    <x v="2"/>
    <s v="CA-2016-120838"/>
    <n v="1228"/>
    <s v="Ooma Telo VoIP Home Phone System"/>
    <s v="Anna Andreadi"/>
    <n v="90036"/>
    <n v="38"/>
    <n v="6"/>
    <n v="605"/>
  </r>
  <r>
    <n v="5"/>
    <x v="1"/>
    <x v="97"/>
    <x v="0"/>
    <x v="0"/>
    <n v="6"/>
    <x v="0"/>
    <x v="12"/>
    <x v="2"/>
    <x v="118"/>
    <x v="4"/>
    <s v="United States"/>
    <x v="223"/>
    <x v="3"/>
    <m/>
    <x v="0"/>
    <x v="3"/>
    <d v="2016-12-20T00:00:00"/>
    <s v="Fri"/>
    <x v="6"/>
    <s v="CA-2016-120852"/>
    <n v="304"/>
    <s v="Belkin Premiere Surge Master II 8-outlet surge protector"/>
    <s v="Kelly Williams"/>
    <n v="75051"/>
    <n v="-50"/>
    <n v="2"/>
    <n v="19"/>
  </r>
  <r>
    <n v="5"/>
    <x v="1"/>
    <x v="97"/>
    <x v="0"/>
    <x v="0"/>
    <n v="6"/>
    <x v="0"/>
    <x v="8"/>
    <x v="0"/>
    <x v="118"/>
    <x v="4"/>
    <s v="United States"/>
    <x v="223"/>
    <x v="3"/>
    <m/>
    <x v="0"/>
    <x v="1"/>
    <d v="2016-12-20T00:00:00"/>
    <s v="Fri"/>
    <x v="6"/>
    <s v="CA-2016-120852"/>
    <n v="1003"/>
    <s v="Logitech Desktop MK120 Mouse and keyboard Combo"/>
    <s v="Kelly Williams"/>
    <n v="75051"/>
    <n v="-8"/>
    <n v="5"/>
    <n v="65"/>
  </r>
  <r>
    <n v="6"/>
    <x v="0"/>
    <x v="80"/>
    <x v="0"/>
    <x v="0"/>
    <n v="6"/>
    <x v="1"/>
    <x v="9"/>
    <x v="1"/>
    <x v="119"/>
    <x v="25"/>
    <s v="United States"/>
    <x v="224"/>
    <x v="0"/>
    <m/>
    <x v="0"/>
    <x v="0"/>
    <d v="2016-09-27T00:00:00"/>
    <s v="Fri"/>
    <x v="8"/>
    <s v="CA-2016-120887"/>
    <n v="510"/>
    <s v="Deflect-o SuperTray Unbreakable Stackable Tray, Letter, Black"/>
    <s v="Chuck Magee"/>
    <n v="7601"/>
    <n v="38"/>
    <n v="3"/>
    <n v="88"/>
  </r>
  <r>
    <n v="5"/>
    <x v="1"/>
    <x v="179"/>
    <x v="0"/>
    <x v="0"/>
    <n v="6"/>
    <x v="0"/>
    <x v="3"/>
    <x v="2"/>
    <x v="47"/>
    <x v="8"/>
    <s v="United States"/>
    <x v="225"/>
    <x v="2"/>
    <m/>
    <x v="0"/>
    <x v="0"/>
    <d v="2016-11-06T00:00:00"/>
    <s v="Fri"/>
    <x v="7"/>
    <s v="CA-2016-120950"/>
    <n v="149"/>
    <s v="Array Parchment Paper, Assorted Colors"/>
    <s v="Cassandra Brandow"/>
    <n v="31907"/>
    <n v="21"/>
    <n v="6"/>
    <n v="44"/>
  </r>
  <r>
    <n v="6"/>
    <x v="0"/>
    <x v="180"/>
    <x v="0"/>
    <x v="0"/>
    <n v="6"/>
    <x v="0"/>
    <x v="5"/>
    <x v="1"/>
    <x v="120"/>
    <x v="6"/>
    <s v="United States"/>
    <x v="226"/>
    <x v="3"/>
    <m/>
    <x v="0"/>
    <x v="0"/>
    <d v="2016-11-10T00:00:00"/>
    <s v="Tue"/>
    <x v="7"/>
    <s v="CA-2016-121006"/>
    <n v="836"/>
    <s v="Hon Every-Day Series Multi-Task Chairs"/>
    <s v="Kelly Williams"/>
    <n v="48640"/>
    <n v="113"/>
    <n v="3"/>
    <n v="564"/>
  </r>
  <r>
    <n v="6"/>
    <x v="0"/>
    <x v="180"/>
    <x v="0"/>
    <x v="0"/>
    <n v="6"/>
    <x v="0"/>
    <x v="6"/>
    <x v="2"/>
    <x v="120"/>
    <x v="6"/>
    <s v="United States"/>
    <x v="226"/>
    <x v="3"/>
    <m/>
    <x v="0"/>
    <x v="0"/>
    <d v="2016-11-10T00:00:00"/>
    <s v="Tue"/>
    <x v="7"/>
    <s v="CA-2016-121006"/>
    <n v="250"/>
    <s v="Avery Hi-Liter Comfort Grip Fluorescent Highlighter, Yellow Ink"/>
    <s v="Kelly Williams"/>
    <n v="48640"/>
    <n v="2"/>
    <n v="2"/>
    <n v="4"/>
  </r>
  <r>
    <n v="6"/>
    <x v="0"/>
    <x v="180"/>
    <x v="0"/>
    <x v="0"/>
    <n v="6"/>
    <x v="0"/>
    <x v="3"/>
    <x v="2"/>
    <x v="120"/>
    <x v="6"/>
    <s v="United States"/>
    <x v="226"/>
    <x v="3"/>
    <m/>
    <x v="0"/>
    <x v="0"/>
    <d v="2016-11-10T00:00:00"/>
    <s v="Tue"/>
    <x v="7"/>
    <s v="CA-2016-121006"/>
    <n v="1789"/>
    <s v="Xerox 199"/>
    <s v="Kelly Williams"/>
    <n v="48640"/>
    <n v="6"/>
    <n v="3"/>
    <n v="13"/>
  </r>
  <r>
    <n v="6"/>
    <x v="0"/>
    <x v="180"/>
    <x v="0"/>
    <x v="0"/>
    <n v="6"/>
    <x v="0"/>
    <x v="3"/>
    <x v="2"/>
    <x v="120"/>
    <x v="6"/>
    <s v="United States"/>
    <x v="226"/>
    <x v="3"/>
    <m/>
    <x v="0"/>
    <x v="0"/>
    <d v="2016-11-10T00:00:00"/>
    <s v="Tue"/>
    <x v="7"/>
    <s v="CA-2016-121006"/>
    <n v="1839"/>
    <s v="Xerox 4200 Series MultiUse Premium Copy Paper (20Lb. and 84 Bright)"/>
    <s v="Kelly Williams"/>
    <n v="48640"/>
    <n v="7"/>
    <n v="3"/>
    <n v="16"/>
  </r>
  <r>
    <n v="6"/>
    <x v="0"/>
    <x v="180"/>
    <x v="0"/>
    <x v="0"/>
    <n v="6"/>
    <x v="0"/>
    <x v="11"/>
    <x v="2"/>
    <x v="120"/>
    <x v="6"/>
    <s v="United States"/>
    <x v="226"/>
    <x v="3"/>
    <m/>
    <x v="0"/>
    <x v="0"/>
    <d v="2016-11-10T00:00:00"/>
    <s v="Tue"/>
    <x v="7"/>
    <s v="CA-2016-121006"/>
    <n v="53"/>
    <s v="Acco Perma 3000 Stacking Storage Drawers"/>
    <s v="Kelly Williams"/>
    <n v="48640"/>
    <n v="12"/>
    <n v="3"/>
    <n v="63"/>
  </r>
  <r>
    <n v="6"/>
    <x v="0"/>
    <x v="180"/>
    <x v="0"/>
    <x v="0"/>
    <n v="6"/>
    <x v="0"/>
    <x v="11"/>
    <x v="2"/>
    <x v="120"/>
    <x v="6"/>
    <s v="United States"/>
    <x v="226"/>
    <x v="3"/>
    <m/>
    <x v="0"/>
    <x v="0"/>
    <d v="2016-11-10T00:00:00"/>
    <s v="Tue"/>
    <x v="7"/>
    <s v="CA-2016-121006"/>
    <n v="866"/>
    <s v="Hot File 7-Pocket, Floor Stand"/>
    <s v="Kelly Williams"/>
    <n v="48640"/>
    <n v="161"/>
    <n v="3"/>
    <n v="535"/>
  </r>
  <r>
    <n v="2"/>
    <x v="1"/>
    <x v="122"/>
    <x v="0"/>
    <x v="1"/>
    <n v="3"/>
    <x v="0"/>
    <x v="2"/>
    <x v="2"/>
    <x v="121"/>
    <x v="0"/>
    <s v="United States"/>
    <x v="227"/>
    <x v="0"/>
    <m/>
    <x v="0"/>
    <x v="1"/>
    <d v="2016-11-28T00:00:00"/>
    <s v="Sat"/>
    <x v="7"/>
    <s v="CA-2016-121167"/>
    <n v="711"/>
    <s v="GBC Standard Recycled Report Covers, Clear Plastic Sheets"/>
    <s v="Chuck Magee"/>
    <n v="11520"/>
    <n v="6"/>
    <n v="2"/>
    <n v="17"/>
  </r>
  <r>
    <n v="4"/>
    <x v="2"/>
    <x v="181"/>
    <x v="0"/>
    <x v="1"/>
    <n v="3"/>
    <x v="1"/>
    <x v="4"/>
    <x v="2"/>
    <x v="122"/>
    <x v="16"/>
    <s v="United States"/>
    <x v="228"/>
    <x v="2"/>
    <m/>
    <x v="0"/>
    <x v="1"/>
    <d v="2016-11-04T00:00:00"/>
    <s v="Wed"/>
    <x v="7"/>
    <s v="CA-2016-121286"/>
    <n v="1218"/>
    <s v="OIC Bulk Pack Metal Binder Clips"/>
    <s v="Cassandra Brandow"/>
    <n v="27511"/>
    <n v="3"/>
    <n v="3"/>
    <n v="8"/>
  </r>
  <r>
    <n v="4"/>
    <x v="2"/>
    <x v="181"/>
    <x v="0"/>
    <x v="1"/>
    <n v="3"/>
    <x v="1"/>
    <x v="12"/>
    <x v="2"/>
    <x v="122"/>
    <x v="16"/>
    <s v="United States"/>
    <x v="228"/>
    <x v="2"/>
    <m/>
    <x v="0"/>
    <x v="1"/>
    <d v="2016-11-04T00:00:00"/>
    <s v="Wed"/>
    <x v="7"/>
    <s v="CA-2016-121286"/>
    <n v="38"/>
    <s v="Acco 6 Outlet Guardian Premium Surge Suppressor"/>
    <s v="Cassandra Brandow"/>
    <n v="27511"/>
    <n v="5"/>
    <n v="5"/>
    <n v="58"/>
  </r>
  <r>
    <n v="4"/>
    <x v="1"/>
    <x v="182"/>
    <x v="0"/>
    <x v="0"/>
    <n v="6"/>
    <x v="0"/>
    <x v="2"/>
    <x v="2"/>
    <x v="0"/>
    <x v="0"/>
    <s v="United States"/>
    <x v="229"/>
    <x v="0"/>
    <m/>
    <x v="0"/>
    <x v="1"/>
    <d v="2016-11-03T00:00:00"/>
    <s v="Tue"/>
    <x v="7"/>
    <s v="CA-2016-121573"/>
    <n v="54"/>
    <s v="Acco Pressboard Covers with Storage Hooks, 14 7/8 x 11, Light Blue"/>
    <s v="Chuck Magee"/>
    <n v="10009"/>
    <n v="3"/>
    <n v="2"/>
    <n v="8"/>
  </r>
  <r>
    <n v="4"/>
    <x v="1"/>
    <x v="182"/>
    <x v="0"/>
    <x v="0"/>
    <n v="6"/>
    <x v="0"/>
    <x v="2"/>
    <x v="2"/>
    <x v="0"/>
    <x v="0"/>
    <s v="United States"/>
    <x v="229"/>
    <x v="0"/>
    <m/>
    <x v="0"/>
    <x v="1"/>
    <d v="2016-11-03T00:00:00"/>
    <s v="Tue"/>
    <x v="7"/>
    <s v="CA-2016-121573"/>
    <n v="1529"/>
    <s v="Surelock Post Binders"/>
    <s v="Chuck Magee"/>
    <n v="10009"/>
    <n v="18"/>
    <n v="2"/>
    <n v="49"/>
  </r>
  <r>
    <n v="4"/>
    <x v="1"/>
    <x v="182"/>
    <x v="0"/>
    <x v="0"/>
    <n v="6"/>
    <x v="0"/>
    <x v="0"/>
    <x v="0"/>
    <x v="0"/>
    <x v="0"/>
    <s v="United States"/>
    <x v="229"/>
    <x v="0"/>
    <m/>
    <x v="0"/>
    <x v="0"/>
    <d v="2016-11-03T00:00:00"/>
    <s v="Tue"/>
    <x v="7"/>
    <s v="CA-2016-121573"/>
    <n v="1249"/>
    <s v="Panasonic KX-TG9471B"/>
    <s v="Chuck Magee"/>
    <n v="10009"/>
    <n v="220"/>
    <n v="4"/>
    <n v="784"/>
  </r>
  <r>
    <n v="4"/>
    <x v="1"/>
    <x v="183"/>
    <x v="0"/>
    <x v="0"/>
    <n v="6"/>
    <x v="0"/>
    <x v="13"/>
    <x v="0"/>
    <x v="4"/>
    <x v="4"/>
    <s v="United States"/>
    <x v="230"/>
    <x v="3"/>
    <m/>
    <x v="0"/>
    <x v="6"/>
    <d v="2016-11-28T00:00:00"/>
    <s v="Sat"/>
    <x v="6"/>
    <s v="CA-2016-121629"/>
    <n v="1511"/>
    <s v="StarTech.com 10/100 VDSL2 Ethernet Extender Kit"/>
    <s v="Kelly Williams"/>
    <n v="77041"/>
    <n v="-200"/>
    <n v="5"/>
    <n v="999"/>
  </r>
  <r>
    <n v="4"/>
    <x v="1"/>
    <x v="160"/>
    <x v="0"/>
    <x v="0"/>
    <n v="6"/>
    <x v="2"/>
    <x v="2"/>
    <x v="2"/>
    <x v="17"/>
    <x v="1"/>
    <s v="United States"/>
    <x v="231"/>
    <x v="1"/>
    <m/>
    <x v="0"/>
    <x v="1"/>
    <d v="2016-05-06T00:00:00"/>
    <s v="Fri"/>
    <x v="5"/>
    <s v="CA-2016-121664"/>
    <n v="1649"/>
    <s v="Wilson Jones Legal Size Ring Binders"/>
    <s v="Anna Andreadi"/>
    <n v="90049"/>
    <n v="53"/>
    <n v="8"/>
    <n v="141"/>
  </r>
  <r>
    <n v="5"/>
    <x v="1"/>
    <x v="74"/>
    <x v="0"/>
    <x v="0"/>
    <n v="6"/>
    <x v="0"/>
    <x v="6"/>
    <x v="2"/>
    <x v="47"/>
    <x v="19"/>
    <s v="United States"/>
    <x v="143"/>
    <x v="0"/>
    <m/>
    <x v="0"/>
    <x v="1"/>
    <d v="2016-08-19T00:00:00"/>
    <s v="Thu"/>
    <x v="10"/>
    <s v="CA-2016-121727"/>
    <n v="1587"/>
    <s v="Turquoise Lead Holder with Pocket Clip"/>
    <s v="Chuck Magee"/>
    <n v="43229"/>
    <n v="2"/>
    <n v="2"/>
    <n v="11"/>
  </r>
  <r>
    <n v="4"/>
    <x v="1"/>
    <x v="184"/>
    <x v="0"/>
    <x v="0"/>
    <n v="6"/>
    <x v="1"/>
    <x v="12"/>
    <x v="2"/>
    <x v="15"/>
    <x v="11"/>
    <s v="United States"/>
    <x v="232"/>
    <x v="1"/>
    <m/>
    <x v="0"/>
    <x v="0"/>
    <d v="2016-02-14T00:00:00"/>
    <s v="Sat"/>
    <x v="3"/>
    <s v="CA-2016-121762"/>
    <n v="291"/>
    <s v="Belkin 8 Outlet Surge Protector"/>
    <s v="Anna Andreadi"/>
    <n v="98103"/>
    <n v="23"/>
    <n v="2"/>
    <n v="82"/>
  </r>
  <r>
    <n v="4"/>
    <x v="1"/>
    <x v="184"/>
    <x v="0"/>
    <x v="0"/>
    <n v="6"/>
    <x v="1"/>
    <x v="15"/>
    <x v="2"/>
    <x v="15"/>
    <x v="11"/>
    <s v="United States"/>
    <x v="232"/>
    <x v="1"/>
    <m/>
    <x v="0"/>
    <x v="0"/>
    <d v="2016-02-14T00:00:00"/>
    <s v="Sat"/>
    <x v="3"/>
    <s v="CA-2016-121762"/>
    <n v="461"/>
    <s v="Compact Automatic Electric Letter Opener"/>
    <s v="Anna Andreadi"/>
    <n v="98103"/>
    <n v="5"/>
    <n v="2"/>
    <n v="239"/>
  </r>
  <r>
    <n v="4"/>
    <x v="1"/>
    <x v="184"/>
    <x v="0"/>
    <x v="0"/>
    <n v="6"/>
    <x v="1"/>
    <x v="8"/>
    <x v="0"/>
    <x v="15"/>
    <x v="11"/>
    <s v="United States"/>
    <x v="232"/>
    <x v="1"/>
    <m/>
    <x v="0"/>
    <x v="0"/>
    <d v="2016-02-14T00:00:00"/>
    <s v="Sat"/>
    <x v="3"/>
    <s v="CA-2016-121762"/>
    <n v="1011"/>
    <s v="Logitech G600 MMO Gaming Mouse"/>
    <s v="Anna Andreadi"/>
    <n v="98103"/>
    <n v="86"/>
    <n v="3"/>
    <n v="240"/>
  </r>
  <r>
    <n v="4"/>
    <x v="1"/>
    <x v="31"/>
    <x v="0"/>
    <x v="0"/>
    <n v="6"/>
    <x v="0"/>
    <x v="1"/>
    <x v="1"/>
    <x v="123"/>
    <x v="19"/>
    <s v="United States"/>
    <x v="233"/>
    <x v="0"/>
    <m/>
    <x v="0"/>
    <x v="6"/>
    <d v="2016-04-08T00:00:00"/>
    <s v="Sun"/>
    <x v="4"/>
    <s v="CA-2016-121769"/>
    <n v="1357"/>
    <s v="Riverside Furniture Stanwyck Manor Table Series"/>
    <s v="Chuck Magee"/>
    <n v="43615"/>
    <n v="-95"/>
    <n v="1"/>
    <n v="172"/>
  </r>
  <r>
    <n v="2"/>
    <x v="1"/>
    <x v="185"/>
    <x v="0"/>
    <x v="1"/>
    <n v="3"/>
    <x v="1"/>
    <x v="7"/>
    <x v="2"/>
    <x v="124"/>
    <x v="0"/>
    <s v="United States"/>
    <x v="160"/>
    <x v="0"/>
    <m/>
    <x v="0"/>
    <x v="0"/>
    <d v="2016-04-22T00:00:00"/>
    <s v="Sun"/>
    <x v="4"/>
    <s v="CA-2016-122070"/>
    <n v="1501"/>
    <s v="Staple envelope"/>
    <s v="Chuck Magee"/>
    <n v="12180"/>
    <n v="121"/>
    <n v="8"/>
    <n v="248"/>
  </r>
  <r>
    <n v="2"/>
    <x v="1"/>
    <x v="185"/>
    <x v="0"/>
    <x v="1"/>
    <n v="3"/>
    <x v="1"/>
    <x v="2"/>
    <x v="2"/>
    <x v="124"/>
    <x v="0"/>
    <s v="United States"/>
    <x v="160"/>
    <x v="0"/>
    <m/>
    <x v="0"/>
    <x v="1"/>
    <d v="2016-04-22T00:00:00"/>
    <s v="Sun"/>
    <x v="4"/>
    <s v="CA-2016-122070"/>
    <n v="68"/>
    <s v="ACCOHIDE 3-Ring Binder, Blue, 1"/>
    <s v="Chuck Magee"/>
    <n v="12180"/>
    <n v="3"/>
    <n v="3"/>
    <n v="10"/>
  </r>
  <r>
    <n v="5"/>
    <x v="1"/>
    <x v="8"/>
    <x v="0"/>
    <x v="0"/>
    <n v="6"/>
    <x v="2"/>
    <x v="9"/>
    <x v="1"/>
    <x v="106"/>
    <x v="5"/>
    <s v="United States"/>
    <x v="231"/>
    <x v="2"/>
    <m/>
    <x v="0"/>
    <x v="0"/>
    <d v="2016-11-24T00:00:00"/>
    <s v="Tue"/>
    <x v="7"/>
    <s v="CA-2016-122217"/>
    <n v="620"/>
    <s v="Executive Impressions 14"/>
    <s v="Cassandra Brandow"/>
    <n v="23464"/>
    <n v="49"/>
    <n v="5"/>
    <n v="111"/>
  </r>
  <r>
    <n v="4"/>
    <x v="2"/>
    <x v="186"/>
    <x v="0"/>
    <x v="1"/>
    <n v="3"/>
    <x v="1"/>
    <x v="6"/>
    <x v="2"/>
    <x v="16"/>
    <x v="12"/>
    <s v="United States"/>
    <x v="234"/>
    <x v="0"/>
    <m/>
    <x v="0"/>
    <x v="1"/>
    <d v="2016-04-13T00:00:00"/>
    <s v="Fri"/>
    <x v="4"/>
    <s v="CA-2016-122336"/>
    <n v="1128"/>
    <s v="Newell 314"/>
    <s v="Chuck Magee"/>
    <n v="19140"/>
    <n v="1"/>
    <n v="4"/>
    <n v="18"/>
  </r>
  <r>
    <n v="4"/>
    <x v="2"/>
    <x v="186"/>
    <x v="0"/>
    <x v="1"/>
    <n v="3"/>
    <x v="1"/>
    <x v="2"/>
    <x v="2"/>
    <x v="16"/>
    <x v="12"/>
    <s v="United States"/>
    <x v="234"/>
    <x v="0"/>
    <m/>
    <x v="0"/>
    <x v="4"/>
    <d v="2016-04-13T00:00:00"/>
    <s v="Fri"/>
    <x v="4"/>
    <s v="CA-2016-122336"/>
    <n v="649"/>
    <s v="Fellowes PB200 Plastic Comb Binding Machine"/>
    <s v="Chuck Magee"/>
    <n v="19140"/>
    <n v="-408"/>
    <n v="10"/>
    <n v="510"/>
  </r>
  <r>
    <n v="4"/>
    <x v="2"/>
    <x v="186"/>
    <x v="0"/>
    <x v="1"/>
    <n v="3"/>
    <x v="1"/>
    <x v="4"/>
    <x v="2"/>
    <x v="16"/>
    <x v="12"/>
    <s v="United States"/>
    <x v="234"/>
    <x v="0"/>
    <m/>
    <x v="0"/>
    <x v="1"/>
    <d v="2016-04-13T00:00:00"/>
    <s v="Fri"/>
    <x v="4"/>
    <s v="CA-2016-122336"/>
    <n v="1507"/>
    <s v="Staples"/>
    <s v="Chuck Magee"/>
    <n v="19140"/>
    <n v="10"/>
    <n v="13"/>
    <n v="31"/>
  </r>
  <r>
    <n v="4"/>
    <x v="2"/>
    <x v="186"/>
    <x v="0"/>
    <x v="1"/>
    <n v="3"/>
    <x v="1"/>
    <x v="0"/>
    <x v="0"/>
    <x v="16"/>
    <x v="12"/>
    <s v="United States"/>
    <x v="234"/>
    <x v="0"/>
    <m/>
    <x v="0"/>
    <x v="6"/>
    <d v="2016-04-13T00:00:00"/>
    <s v="Fri"/>
    <x v="4"/>
    <s v="CA-2016-122336"/>
    <n v="1491"/>
    <s v="Square Credit Card Reader, 4 1/2 x 4 1/2 x 1, White"/>
    <s v="Chuck Magee"/>
    <n v="19140"/>
    <n v="8"/>
    <n v="12"/>
    <n v="72"/>
  </r>
  <r>
    <n v="5"/>
    <x v="1"/>
    <x v="187"/>
    <x v="0"/>
    <x v="0"/>
    <n v="6"/>
    <x v="0"/>
    <x v="12"/>
    <x v="2"/>
    <x v="117"/>
    <x v="4"/>
    <s v="United States"/>
    <x v="235"/>
    <x v="3"/>
    <m/>
    <x v="0"/>
    <x v="3"/>
    <d v="2016-02-16T00:00:00"/>
    <s v="Mon"/>
    <x v="3"/>
    <s v="CA-2016-122567"/>
    <n v="809"/>
    <s v="Holmes Cool Mist Humidifier for the Whole House with 8-Gallon Output per Day, Extended Life Filter"/>
    <s v="Kelly Williams"/>
    <n v="75220"/>
    <n v="-14"/>
    <n v="2"/>
    <n v="8"/>
  </r>
  <r>
    <n v="5"/>
    <x v="1"/>
    <x v="187"/>
    <x v="0"/>
    <x v="0"/>
    <n v="6"/>
    <x v="0"/>
    <x v="2"/>
    <x v="2"/>
    <x v="117"/>
    <x v="4"/>
    <s v="United States"/>
    <x v="235"/>
    <x v="3"/>
    <m/>
    <x v="0"/>
    <x v="3"/>
    <d v="2016-02-16T00:00:00"/>
    <s v="Mon"/>
    <x v="3"/>
    <s v="CA-2016-122567"/>
    <n v="1639"/>
    <s v="Wilson Jones Easy Flow II Sheet Lifters"/>
    <s v="Kelly Williams"/>
    <n v="75220"/>
    <n v="-2"/>
    <n v="3"/>
    <n v="1"/>
  </r>
  <r>
    <n v="2"/>
    <x v="1"/>
    <x v="176"/>
    <x v="0"/>
    <x v="1"/>
    <n v="3"/>
    <x v="0"/>
    <x v="9"/>
    <x v="1"/>
    <x v="125"/>
    <x v="36"/>
    <s v="United States"/>
    <x v="236"/>
    <x v="0"/>
    <m/>
    <x v="0"/>
    <x v="0"/>
    <d v="2016-11-25T00:00:00"/>
    <s v="Wed"/>
    <x v="7"/>
    <s v="CA-2016-122588"/>
    <n v="484"/>
    <s v="DAX Black Cherry Wood-Tone Poster Frame"/>
    <s v="Chuck Magee"/>
    <n v="2895"/>
    <n v="20"/>
    <n v="2"/>
    <n v="53"/>
  </r>
  <r>
    <n v="6"/>
    <x v="0"/>
    <x v="67"/>
    <x v="0"/>
    <x v="0"/>
    <n v="6"/>
    <x v="0"/>
    <x v="9"/>
    <x v="1"/>
    <x v="126"/>
    <x v="4"/>
    <s v="United States"/>
    <x v="54"/>
    <x v="3"/>
    <m/>
    <x v="0"/>
    <x v="7"/>
    <d v="2016-11-12T00:00:00"/>
    <s v="Thu"/>
    <x v="7"/>
    <s v="CA-2016-122609"/>
    <n v="731"/>
    <s v="GE General Use Halogen Bulbs, 100 Watts, 1 Bulb per Pack"/>
    <s v="Kelly Williams"/>
    <n v="75007"/>
    <n v="-7"/>
    <n v="3"/>
    <n v="25"/>
  </r>
  <r>
    <n v="6"/>
    <x v="0"/>
    <x v="67"/>
    <x v="0"/>
    <x v="0"/>
    <n v="6"/>
    <x v="0"/>
    <x v="8"/>
    <x v="0"/>
    <x v="126"/>
    <x v="4"/>
    <s v="United States"/>
    <x v="54"/>
    <x v="3"/>
    <m/>
    <x v="0"/>
    <x v="1"/>
    <d v="2016-11-12T00:00:00"/>
    <s v="Thu"/>
    <x v="7"/>
    <s v="CA-2016-122609"/>
    <n v="1012"/>
    <s v="Logitech G602 Wireless Gaming Mouse"/>
    <s v="Kelly Williams"/>
    <n v="75007"/>
    <n v="26"/>
    <n v="2"/>
    <n v="128"/>
  </r>
  <r>
    <n v="6"/>
    <x v="0"/>
    <x v="188"/>
    <x v="0"/>
    <x v="0"/>
    <n v="6"/>
    <x v="2"/>
    <x v="6"/>
    <x v="2"/>
    <x v="17"/>
    <x v="1"/>
    <s v="United States"/>
    <x v="237"/>
    <x v="1"/>
    <m/>
    <x v="0"/>
    <x v="0"/>
    <d v="2016-07-22T00:00:00"/>
    <s v="Sun"/>
    <x v="1"/>
    <s v="CA-2016-122679"/>
    <n v="475"/>
    <s v="Crayola Colored Pencils"/>
    <s v="Anna Andreadi"/>
    <n v="90008"/>
    <n v="6"/>
    <n v="6"/>
    <n v="20"/>
  </r>
  <r>
    <n v="6"/>
    <x v="0"/>
    <x v="50"/>
    <x v="0"/>
    <x v="0"/>
    <n v="6"/>
    <x v="0"/>
    <x v="0"/>
    <x v="0"/>
    <x v="127"/>
    <x v="34"/>
    <s v="United States"/>
    <x v="185"/>
    <x v="3"/>
    <m/>
    <x v="0"/>
    <x v="0"/>
    <d v="2016-12-03T00:00:00"/>
    <s v="Tue"/>
    <x v="6"/>
    <s v="CA-2016-122749"/>
    <n v="940"/>
    <s v="Jabra Supreme Plus Driver Edition Headset"/>
    <s v="Kelly Williams"/>
    <n v="73120"/>
    <n v="134"/>
    <n v="4"/>
    <n v="480"/>
  </r>
  <r>
    <n v="6"/>
    <x v="0"/>
    <x v="0"/>
    <x v="0"/>
    <x v="0"/>
    <n v="6"/>
    <x v="1"/>
    <x v="9"/>
    <x v="1"/>
    <x v="16"/>
    <x v="12"/>
    <s v="United States"/>
    <x v="238"/>
    <x v="0"/>
    <m/>
    <x v="0"/>
    <x v="1"/>
    <d v="2016-09-07T00:00:00"/>
    <s v="Sat"/>
    <x v="0"/>
    <s v="CA-2016-122882"/>
    <n v="494"/>
    <s v="DAX Natural Wood-Tone Poster Frame"/>
    <s v="Chuck Magee"/>
    <n v="19134"/>
    <n v="8"/>
    <n v="2"/>
    <n v="42"/>
  </r>
  <r>
    <n v="6"/>
    <x v="0"/>
    <x v="0"/>
    <x v="0"/>
    <x v="0"/>
    <n v="6"/>
    <x v="1"/>
    <x v="11"/>
    <x v="2"/>
    <x v="16"/>
    <x v="12"/>
    <s v="United States"/>
    <x v="238"/>
    <x v="0"/>
    <m/>
    <x v="0"/>
    <x v="1"/>
    <d v="2016-09-07T00:00:00"/>
    <s v="Sat"/>
    <x v="0"/>
    <s v="CA-2016-122882"/>
    <n v="417"/>
    <s v="Carina 42Hx23 3/4W Media Storage Unit"/>
    <s v="Chuck Magee"/>
    <n v="19134"/>
    <n v="-15"/>
    <n v="1"/>
    <n v="65"/>
  </r>
  <r>
    <n v="6"/>
    <x v="0"/>
    <x v="0"/>
    <x v="0"/>
    <x v="0"/>
    <n v="6"/>
    <x v="1"/>
    <x v="0"/>
    <x v="0"/>
    <x v="16"/>
    <x v="12"/>
    <s v="United States"/>
    <x v="238"/>
    <x v="0"/>
    <m/>
    <x v="0"/>
    <x v="6"/>
    <d v="2016-09-07T00:00:00"/>
    <s v="Sat"/>
    <x v="0"/>
    <s v="CA-2016-122882"/>
    <n v="931"/>
    <s v="invisibleSHIELD by ZAGG Smudge-Free Screen Protector"/>
    <s v="Chuck Magee"/>
    <n v="19134"/>
    <n v="4"/>
    <n v="3"/>
    <n v="32"/>
  </r>
  <r>
    <n v="6"/>
    <x v="0"/>
    <x v="0"/>
    <x v="0"/>
    <x v="0"/>
    <n v="6"/>
    <x v="1"/>
    <x v="13"/>
    <x v="0"/>
    <x v="16"/>
    <x v="12"/>
    <s v="United States"/>
    <x v="238"/>
    <x v="0"/>
    <m/>
    <x v="0"/>
    <x v="4"/>
    <d v="2016-09-07T00:00:00"/>
    <s v="Sat"/>
    <x v="0"/>
    <s v="CA-2016-122882"/>
    <n v="1511"/>
    <s v="StarTech.com 10/100 VDSL2 Ethernet Extender Kit"/>
    <s v="Chuck Magee"/>
    <n v="19134"/>
    <n v="-559"/>
    <n v="4"/>
    <n v="400"/>
  </r>
  <r>
    <n v="4"/>
    <x v="1"/>
    <x v="80"/>
    <x v="0"/>
    <x v="0"/>
    <n v="6"/>
    <x v="1"/>
    <x v="1"/>
    <x v="1"/>
    <x v="16"/>
    <x v="12"/>
    <s v="United States"/>
    <x v="239"/>
    <x v="0"/>
    <m/>
    <x v="0"/>
    <x v="6"/>
    <d v="2016-09-29T00:00:00"/>
    <s v="Sun"/>
    <x v="8"/>
    <s v="CA-2016-122931"/>
    <n v="823"/>
    <s v="Hon 4060 Series Tables"/>
    <s v="Chuck Magee"/>
    <n v="19134"/>
    <n v="-20"/>
    <n v="1"/>
    <n v="67"/>
  </r>
  <r>
    <n v="4"/>
    <x v="1"/>
    <x v="80"/>
    <x v="0"/>
    <x v="0"/>
    <n v="6"/>
    <x v="1"/>
    <x v="1"/>
    <x v="1"/>
    <x v="16"/>
    <x v="12"/>
    <s v="United States"/>
    <x v="239"/>
    <x v="0"/>
    <m/>
    <x v="0"/>
    <x v="6"/>
    <d v="2016-09-29T00:00:00"/>
    <s v="Sun"/>
    <x v="8"/>
    <s v="CA-2016-122931"/>
    <n v="820"/>
    <s v="Hon 30 x 60 Table with Locking Drawer"/>
    <s v="Chuck Magee"/>
    <n v="19134"/>
    <n v="-82"/>
    <n v="2"/>
    <n v="409"/>
  </r>
  <r>
    <n v="4"/>
    <x v="1"/>
    <x v="80"/>
    <x v="0"/>
    <x v="0"/>
    <n v="6"/>
    <x v="1"/>
    <x v="6"/>
    <x v="2"/>
    <x v="16"/>
    <x v="12"/>
    <s v="United States"/>
    <x v="239"/>
    <x v="0"/>
    <m/>
    <x v="0"/>
    <x v="1"/>
    <d v="2016-09-29T00:00:00"/>
    <s v="Sun"/>
    <x v="8"/>
    <s v="CA-2016-122931"/>
    <n v="1174"/>
    <s v="Nontoxic Chalk"/>
    <s v="Chuck Magee"/>
    <n v="19134"/>
    <n v="1"/>
    <n v="3"/>
    <n v="4"/>
  </r>
  <r>
    <n v="4"/>
    <x v="1"/>
    <x v="80"/>
    <x v="0"/>
    <x v="0"/>
    <n v="6"/>
    <x v="1"/>
    <x v="3"/>
    <x v="2"/>
    <x v="16"/>
    <x v="12"/>
    <s v="United States"/>
    <x v="239"/>
    <x v="0"/>
    <m/>
    <x v="0"/>
    <x v="1"/>
    <d v="2016-09-29T00:00:00"/>
    <s v="Sun"/>
    <x v="8"/>
    <s v="CA-2016-122931"/>
    <n v="1481"/>
    <s v="Southworth Parchment Paper &amp; Envelopes"/>
    <s v="Chuck Magee"/>
    <n v="19134"/>
    <n v="7"/>
    <n v="4"/>
    <n v="21"/>
  </r>
  <r>
    <n v="4"/>
    <x v="1"/>
    <x v="80"/>
    <x v="0"/>
    <x v="0"/>
    <n v="6"/>
    <x v="1"/>
    <x v="11"/>
    <x v="2"/>
    <x v="16"/>
    <x v="12"/>
    <s v="United States"/>
    <x v="239"/>
    <x v="0"/>
    <m/>
    <x v="0"/>
    <x v="1"/>
    <d v="2016-09-29T00:00:00"/>
    <s v="Sun"/>
    <x v="8"/>
    <s v="CA-2016-122931"/>
    <n v="1558"/>
    <s v="Tennsco Single-Tier Lockers"/>
    <s v="Chuck Magee"/>
    <n v="19134"/>
    <n v="-338"/>
    <n v="6"/>
    <n v="1802"/>
  </r>
  <r>
    <n v="4"/>
    <x v="1"/>
    <x v="80"/>
    <x v="0"/>
    <x v="0"/>
    <n v="6"/>
    <x v="1"/>
    <x v="10"/>
    <x v="2"/>
    <x v="16"/>
    <x v="12"/>
    <s v="United States"/>
    <x v="239"/>
    <x v="0"/>
    <m/>
    <x v="0"/>
    <x v="1"/>
    <d v="2016-09-29T00:00:00"/>
    <s v="Sun"/>
    <x v="8"/>
    <s v="CA-2016-122931"/>
    <n v="1265"/>
    <s v="Permanent Self-Adhesive File Folder Labels for Typewriters, 1 1/8 x 3 1/2, White"/>
    <s v="Chuck Magee"/>
    <n v="19134"/>
    <n v="18"/>
    <n v="11"/>
    <n v="55"/>
  </r>
  <r>
    <n v="2"/>
    <x v="2"/>
    <x v="189"/>
    <x v="0"/>
    <x v="2"/>
    <n v="1"/>
    <x v="0"/>
    <x v="6"/>
    <x v="2"/>
    <x v="13"/>
    <x v="10"/>
    <s v="United States"/>
    <x v="28"/>
    <x v="3"/>
    <m/>
    <x v="0"/>
    <x v="1"/>
    <d v="2016-06-30T00:00:00"/>
    <s v="Mon"/>
    <x v="1"/>
    <s v="CA-2016-123064"/>
    <n v="321"/>
    <s v="BIC Brite Liner Grip Highlighters"/>
    <s v="Kelly Williams"/>
    <n v="60653"/>
    <n v="2"/>
    <n v="4"/>
    <n v="5"/>
  </r>
  <r>
    <n v="4"/>
    <x v="1"/>
    <x v="106"/>
    <x v="0"/>
    <x v="0"/>
    <n v="6"/>
    <x v="1"/>
    <x v="12"/>
    <x v="2"/>
    <x v="63"/>
    <x v="0"/>
    <s v="United States"/>
    <x v="64"/>
    <x v="0"/>
    <m/>
    <x v="0"/>
    <x v="0"/>
    <d v="2016-09-08T00:00:00"/>
    <s v="Sun"/>
    <x v="0"/>
    <s v="CA-2016-123127"/>
    <n v="336"/>
    <s v="Black &amp; Decker Filter for Double Action Dustbuster Cordless Vac BLDV7210"/>
    <s v="Chuck Magee"/>
    <n v="11561"/>
    <n v="4"/>
    <n v="2"/>
    <n v="17"/>
  </r>
  <r>
    <n v="3"/>
    <x v="2"/>
    <x v="132"/>
    <x v="0"/>
    <x v="2"/>
    <n v="1"/>
    <x v="0"/>
    <x v="3"/>
    <x v="2"/>
    <x v="20"/>
    <x v="4"/>
    <s v="United States"/>
    <x v="235"/>
    <x v="3"/>
    <s v="Yes"/>
    <x v="1"/>
    <x v="1"/>
    <d v="2016-07-11T00:00:00"/>
    <s v="Wed"/>
    <x v="1"/>
    <s v="CA-2016-123225"/>
    <n v="1802"/>
    <s v="Xerox 200"/>
    <s v="Kelly Williams"/>
    <n v="79907"/>
    <n v="4"/>
    <n v="2"/>
    <n v="10"/>
  </r>
  <r>
    <n v="3"/>
    <x v="2"/>
    <x v="132"/>
    <x v="0"/>
    <x v="2"/>
    <n v="1"/>
    <x v="0"/>
    <x v="0"/>
    <x v="0"/>
    <x v="20"/>
    <x v="4"/>
    <s v="United States"/>
    <x v="235"/>
    <x v="3"/>
    <s v="Yes"/>
    <x v="1"/>
    <x v="1"/>
    <d v="2016-07-11T00:00:00"/>
    <s v="Wed"/>
    <x v="1"/>
    <s v="CA-2016-123225"/>
    <n v="1299"/>
    <s v="Polycom VVX 310 VoIP phone"/>
    <s v="Kelly Williams"/>
    <n v="79907"/>
    <n v="43"/>
    <n v="4"/>
    <n v="576"/>
  </r>
  <r>
    <n v="3"/>
    <x v="0"/>
    <x v="143"/>
    <x v="0"/>
    <x v="1"/>
    <n v="3"/>
    <x v="2"/>
    <x v="6"/>
    <x v="2"/>
    <x v="8"/>
    <x v="19"/>
    <s v="United States"/>
    <x v="113"/>
    <x v="0"/>
    <s v="Yes"/>
    <x v="1"/>
    <x v="1"/>
    <d v="2016-08-22T00:00:00"/>
    <s v="Sun"/>
    <x v="10"/>
    <s v="CA-2016-123253"/>
    <n v="628"/>
    <s v="Faber Castell Col-Erase Pencils"/>
    <s v="Chuck Magee"/>
    <n v="44107"/>
    <n v="1"/>
    <n v="1"/>
    <n v="4"/>
  </r>
  <r>
    <n v="4"/>
    <x v="1"/>
    <x v="17"/>
    <x v="0"/>
    <x v="0"/>
    <n v="6"/>
    <x v="2"/>
    <x v="8"/>
    <x v="0"/>
    <x v="17"/>
    <x v="1"/>
    <s v="United States"/>
    <x v="240"/>
    <x v="1"/>
    <m/>
    <x v="0"/>
    <x v="0"/>
    <d v="2016-08-26T00:00:00"/>
    <s v="Thu"/>
    <x v="10"/>
    <s v="CA-2016-123260"/>
    <n v="1409"/>
    <s v="SanDisk Ultra 32 GB MicroSDHC Class 10 Memory Card"/>
    <s v="Anna Andreadi"/>
    <n v="90032"/>
    <n v="23"/>
    <n v="8"/>
    <n v="177"/>
  </r>
  <r>
    <n v="0"/>
    <x v="0"/>
    <x v="190"/>
    <x v="0"/>
    <x v="3"/>
    <n v="0"/>
    <x v="2"/>
    <x v="5"/>
    <x v="1"/>
    <x v="128"/>
    <x v="3"/>
    <s v="United States"/>
    <x v="241"/>
    <x v="1"/>
    <m/>
    <x v="0"/>
    <x v="1"/>
    <d v="2016-07-18T00:00:00"/>
    <s v="Wed"/>
    <x v="1"/>
    <s v="CA-2016-123295"/>
    <n v="1208"/>
    <s v="Office Star - Ergonomically Designed Knee Chair"/>
    <s v="Anna Andreadi"/>
    <n v="85705"/>
    <n v="-26"/>
    <n v="4"/>
    <n v="259"/>
  </r>
  <r>
    <n v="4"/>
    <x v="1"/>
    <x v="191"/>
    <x v="0"/>
    <x v="0"/>
    <n v="6"/>
    <x v="1"/>
    <x v="2"/>
    <x v="2"/>
    <x v="34"/>
    <x v="0"/>
    <s v="United States"/>
    <x v="242"/>
    <x v="0"/>
    <m/>
    <x v="0"/>
    <x v="1"/>
    <d v="2016-10-13T00:00:00"/>
    <s v="Fri"/>
    <x v="8"/>
    <s v="CA-2016-123316"/>
    <n v="1343"/>
    <s v="Recycled Pressboard Report Cover with Reinforced Top Hinge"/>
    <s v="Chuck Magee"/>
    <n v="10550"/>
    <n v="3"/>
    <n v="3"/>
    <n v="8"/>
  </r>
  <r>
    <n v="5"/>
    <x v="1"/>
    <x v="174"/>
    <x v="0"/>
    <x v="0"/>
    <n v="6"/>
    <x v="0"/>
    <x v="2"/>
    <x v="2"/>
    <x v="1"/>
    <x v="1"/>
    <s v="United States"/>
    <x v="119"/>
    <x v="1"/>
    <m/>
    <x v="0"/>
    <x v="1"/>
    <d v="2016-11-07T00:00:00"/>
    <s v="Sat"/>
    <x v="7"/>
    <s v="CA-2016-123323"/>
    <n v="1649"/>
    <s v="Wilson Jones Legal Size Ring Binders"/>
    <s v="Anna Andreadi"/>
    <n v="94110"/>
    <n v="46"/>
    <n v="7"/>
    <n v="123"/>
  </r>
  <r>
    <n v="5"/>
    <x v="1"/>
    <x v="192"/>
    <x v="0"/>
    <x v="0"/>
    <n v="6"/>
    <x v="0"/>
    <x v="11"/>
    <x v="2"/>
    <x v="1"/>
    <x v="1"/>
    <s v="United States"/>
    <x v="243"/>
    <x v="1"/>
    <m/>
    <x v="0"/>
    <x v="0"/>
    <d v="2016-09-24T00:00:00"/>
    <s v="Tue"/>
    <x v="0"/>
    <s v="CA-2016-123344"/>
    <n v="777"/>
    <s v="Gould Plastics 9-Pocket Panel Bin, 18-3/8w x 5-1/4d x 20-1/2h, Black"/>
    <s v="Anna Andreadi"/>
    <n v="94109"/>
    <n v="8"/>
    <n v="4"/>
    <n v="212"/>
  </r>
  <r>
    <n v="7"/>
    <x v="2"/>
    <x v="193"/>
    <x v="0"/>
    <x v="0"/>
    <n v="6"/>
    <x v="0"/>
    <x v="2"/>
    <x v="2"/>
    <x v="54"/>
    <x v="2"/>
    <s v="United States"/>
    <x v="244"/>
    <x v="2"/>
    <m/>
    <x v="0"/>
    <x v="4"/>
    <d v="2016-02-02T00:00:00"/>
    <s v="Mon"/>
    <x v="3"/>
    <s v="CA-2016-123400"/>
    <n v="1529"/>
    <s v="Surelock Post Binders"/>
    <s v="Cassandra Brandow"/>
    <n v="33710"/>
    <n v="-12"/>
    <n v="2"/>
    <n v="18"/>
  </r>
  <r>
    <n v="7"/>
    <x v="2"/>
    <x v="193"/>
    <x v="0"/>
    <x v="0"/>
    <n v="6"/>
    <x v="0"/>
    <x v="0"/>
    <x v="0"/>
    <x v="54"/>
    <x v="2"/>
    <s v="United States"/>
    <x v="244"/>
    <x v="2"/>
    <m/>
    <x v="0"/>
    <x v="1"/>
    <d v="2016-02-02T00:00:00"/>
    <s v="Mon"/>
    <x v="3"/>
    <s v="CA-2016-123400"/>
    <n v="156"/>
    <s v="AT&amp;T 17929 Lendline Telephone"/>
    <s v="Cassandra Brandow"/>
    <n v="33710"/>
    <n v="14"/>
    <n v="5"/>
    <n v="181"/>
  </r>
  <r>
    <n v="3"/>
    <x v="0"/>
    <x v="194"/>
    <x v="0"/>
    <x v="1"/>
    <n v="3"/>
    <x v="1"/>
    <x v="12"/>
    <x v="2"/>
    <x v="5"/>
    <x v="37"/>
    <s v="United States"/>
    <x v="245"/>
    <x v="1"/>
    <m/>
    <x v="0"/>
    <x v="1"/>
    <d v="2016-01-18T00:00:00"/>
    <s v="Wed"/>
    <x v="11"/>
    <s v="CA-2016-123477"/>
    <n v="645"/>
    <s v="Fellowes Mighty 8 Compact Surge Protector"/>
    <s v="Anna Andreadi"/>
    <n v="97477"/>
    <n v="6"/>
    <n v="4"/>
    <n v="65"/>
  </r>
  <r>
    <n v="2"/>
    <x v="2"/>
    <x v="195"/>
    <x v="0"/>
    <x v="2"/>
    <n v="1"/>
    <x v="1"/>
    <x v="7"/>
    <x v="2"/>
    <x v="4"/>
    <x v="4"/>
    <s v="United States"/>
    <x v="246"/>
    <x v="3"/>
    <s v="Yes"/>
    <x v="1"/>
    <x v="1"/>
    <d v="2016-11-07T00:00:00"/>
    <s v="Sat"/>
    <x v="7"/>
    <s v="CA-2016-123498"/>
    <n v="1501"/>
    <s v="Staple envelope"/>
    <s v="Kelly Williams"/>
    <n v="77041"/>
    <n v="27"/>
    <n v="3"/>
    <n v="74"/>
  </r>
  <r>
    <n v="2"/>
    <x v="2"/>
    <x v="195"/>
    <x v="0"/>
    <x v="2"/>
    <n v="1"/>
    <x v="1"/>
    <x v="2"/>
    <x v="2"/>
    <x v="4"/>
    <x v="4"/>
    <s v="United States"/>
    <x v="246"/>
    <x v="3"/>
    <s v="Yes"/>
    <x v="1"/>
    <x v="3"/>
    <d v="2016-11-07T00:00:00"/>
    <s v="Sat"/>
    <x v="7"/>
    <s v="CA-2016-123498"/>
    <n v="1426"/>
    <s v="Satellite Sectional Post Binders"/>
    <s v="Kelly Williams"/>
    <n v="77041"/>
    <n v="-44"/>
    <n v="3"/>
    <n v="26"/>
  </r>
  <r>
    <n v="5"/>
    <x v="1"/>
    <x v="57"/>
    <x v="0"/>
    <x v="0"/>
    <n v="6"/>
    <x v="0"/>
    <x v="0"/>
    <x v="0"/>
    <x v="17"/>
    <x v="1"/>
    <s v="United States"/>
    <x v="24"/>
    <x v="1"/>
    <m/>
    <x v="0"/>
    <x v="1"/>
    <d v="2016-06-18T00:00:00"/>
    <s v="Wed"/>
    <x v="9"/>
    <s v="CA-2016-123855"/>
    <n v="1276"/>
    <s v="Plantronics Cordless Phone Headset with In-line Volume - M214C"/>
    <s v="Anna Andreadi"/>
    <n v="90036"/>
    <n v="12"/>
    <n v="5"/>
    <n v="140"/>
  </r>
  <r>
    <n v="2"/>
    <x v="1"/>
    <x v="161"/>
    <x v="0"/>
    <x v="1"/>
    <n v="3"/>
    <x v="0"/>
    <x v="6"/>
    <x v="2"/>
    <x v="47"/>
    <x v="8"/>
    <s v="United States"/>
    <x v="247"/>
    <x v="2"/>
    <m/>
    <x v="0"/>
    <x v="0"/>
    <d v="2016-12-17T00:00:00"/>
    <s v="Tue"/>
    <x v="6"/>
    <s v="CA-2016-123925"/>
    <n v="1500"/>
    <s v="Stanley Contemporary Battery Pencil Sharpeners"/>
    <s v="Cassandra Brandow"/>
    <n v="31907"/>
    <n v="11"/>
    <n v="3"/>
    <n v="40"/>
  </r>
  <r>
    <n v="3"/>
    <x v="2"/>
    <x v="196"/>
    <x v="0"/>
    <x v="2"/>
    <n v="1"/>
    <x v="0"/>
    <x v="9"/>
    <x v="1"/>
    <x v="129"/>
    <x v="29"/>
    <s v="United States"/>
    <x v="248"/>
    <x v="2"/>
    <m/>
    <x v="0"/>
    <x v="0"/>
    <d v="2016-04-07T00:00:00"/>
    <s v="Sat"/>
    <x v="4"/>
    <s v="CA-2016-124023"/>
    <n v="1495"/>
    <s v="Stacking Tray, Side-Loading, Legal, Smoke"/>
    <s v="Cassandra Brandow"/>
    <n v="36608"/>
    <n v="3"/>
    <n v="2"/>
    <n v="9"/>
  </r>
  <r>
    <n v="4"/>
    <x v="1"/>
    <x v="83"/>
    <x v="0"/>
    <x v="0"/>
    <n v="6"/>
    <x v="1"/>
    <x v="9"/>
    <x v="1"/>
    <x v="130"/>
    <x v="3"/>
    <s v="United States"/>
    <x v="249"/>
    <x v="1"/>
    <m/>
    <x v="0"/>
    <x v="1"/>
    <d v="2016-12-13T00:00:00"/>
    <s v="Fri"/>
    <x v="6"/>
    <s v="CA-2016-124079"/>
    <n v="597"/>
    <s v="Electrix Incandescent Magnifying Lamp, Black"/>
    <s v="Anna Andreadi"/>
    <n v="85023"/>
    <n v="8"/>
    <n v="3"/>
    <n v="88"/>
  </r>
  <r>
    <n v="4"/>
    <x v="1"/>
    <x v="83"/>
    <x v="0"/>
    <x v="0"/>
    <n v="6"/>
    <x v="1"/>
    <x v="2"/>
    <x v="2"/>
    <x v="130"/>
    <x v="3"/>
    <s v="United States"/>
    <x v="249"/>
    <x v="1"/>
    <m/>
    <x v="0"/>
    <x v="4"/>
    <d v="2016-12-13T00:00:00"/>
    <s v="Fri"/>
    <x v="6"/>
    <s v="CA-2016-124079"/>
    <n v="414"/>
    <s v="Cardinal Slant-D Ring Binder, Heavy Gauge Vinyl"/>
    <s v="Anna Andreadi"/>
    <n v="85023"/>
    <n v="-4"/>
    <n v="2"/>
    <n v="5"/>
  </r>
  <r>
    <n v="5"/>
    <x v="1"/>
    <x v="93"/>
    <x v="0"/>
    <x v="0"/>
    <n v="6"/>
    <x v="1"/>
    <x v="5"/>
    <x v="1"/>
    <x v="23"/>
    <x v="1"/>
    <s v="United States"/>
    <x v="250"/>
    <x v="1"/>
    <m/>
    <x v="0"/>
    <x v="1"/>
    <d v="2016-12-16T00:00:00"/>
    <s v="Mon"/>
    <x v="6"/>
    <s v="CA-2016-124247"/>
    <n v="1211"/>
    <s v="Office Star - Professional Matrix Back Chair with 2-to-1 Synchro Tilt and Mesh Fabric Seat"/>
    <s v="Anna Andreadi"/>
    <n v="95823"/>
    <n v="70"/>
    <n v="5"/>
    <n v="1404"/>
  </r>
  <r>
    <n v="5"/>
    <x v="2"/>
    <x v="151"/>
    <x v="0"/>
    <x v="1"/>
    <n v="3"/>
    <x v="0"/>
    <x v="2"/>
    <x v="2"/>
    <x v="85"/>
    <x v="4"/>
    <s v="United States"/>
    <x v="251"/>
    <x v="3"/>
    <m/>
    <x v="0"/>
    <x v="3"/>
    <d v="2016-10-17T00:00:00"/>
    <s v="Tue"/>
    <x v="8"/>
    <s v="CA-2016-124394"/>
    <n v="711"/>
    <s v="GBC Standard Recycled Report Covers, Clear Plastic Sheets"/>
    <s v="Kelly Williams"/>
    <n v="77705"/>
    <n v="-17"/>
    <n v="5"/>
    <n v="11"/>
  </r>
  <r>
    <n v="5"/>
    <x v="2"/>
    <x v="151"/>
    <x v="0"/>
    <x v="1"/>
    <n v="3"/>
    <x v="0"/>
    <x v="8"/>
    <x v="0"/>
    <x v="85"/>
    <x v="4"/>
    <s v="United States"/>
    <x v="251"/>
    <x v="3"/>
    <m/>
    <x v="0"/>
    <x v="1"/>
    <d v="2016-10-17T00:00:00"/>
    <s v="Tue"/>
    <x v="8"/>
    <s v="CA-2016-124394"/>
    <n v="421"/>
    <s v="Case Logic 2.4GHz Wireless Keyboard"/>
    <s v="Kelly Williams"/>
    <n v="77705"/>
    <n v="-18"/>
    <n v="3"/>
    <n v="120"/>
  </r>
  <r>
    <n v="0"/>
    <x v="0"/>
    <x v="197"/>
    <x v="0"/>
    <x v="3"/>
    <n v="0"/>
    <x v="1"/>
    <x v="1"/>
    <x v="1"/>
    <x v="42"/>
    <x v="1"/>
    <s v="United States"/>
    <x v="252"/>
    <x v="1"/>
    <m/>
    <x v="0"/>
    <x v="1"/>
    <d v="2016-05-27T00:00:00"/>
    <s v="Fri"/>
    <x v="5"/>
    <s v="CA-2016-124429"/>
    <n v="965"/>
    <s v="KI Conference Tables"/>
    <s v="Anna Andreadi"/>
    <n v="92105"/>
    <n v="-28"/>
    <n v="10"/>
    <n v="567"/>
  </r>
  <r>
    <n v="0"/>
    <x v="0"/>
    <x v="197"/>
    <x v="0"/>
    <x v="3"/>
    <n v="0"/>
    <x v="1"/>
    <x v="11"/>
    <x v="2"/>
    <x v="42"/>
    <x v="1"/>
    <s v="United States"/>
    <x v="252"/>
    <x v="1"/>
    <m/>
    <x v="0"/>
    <x v="0"/>
    <d v="2016-05-27T00:00:00"/>
    <s v="Fri"/>
    <x v="5"/>
    <s v="CA-2016-124429"/>
    <n v="648"/>
    <s v="Fellowes Officeware Wire Shelving"/>
    <s v="Anna Andreadi"/>
    <n v="92105"/>
    <n v="7"/>
    <n v="4"/>
    <n v="359"/>
  </r>
  <r>
    <n v="6"/>
    <x v="0"/>
    <x v="198"/>
    <x v="0"/>
    <x v="0"/>
    <n v="6"/>
    <x v="2"/>
    <x v="12"/>
    <x v="2"/>
    <x v="31"/>
    <x v="18"/>
    <s v="United States"/>
    <x v="253"/>
    <x v="0"/>
    <m/>
    <x v="0"/>
    <x v="0"/>
    <d v="2016-07-14T00:00:00"/>
    <s v="Sat"/>
    <x v="1"/>
    <s v="CA-2016-124464"/>
    <n v="288"/>
    <s v="Belkin 7 Outlet SurgeMaster II"/>
    <s v="Chuck Magee"/>
    <n v="19711"/>
    <n v="11"/>
    <n v="1"/>
    <n v="39"/>
  </r>
  <r>
    <n v="4"/>
    <x v="1"/>
    <x v="199"/>
    <x v="0"/>
    <x v="0"/>
    <n v="6"/>
    <x v="2"/>
    <x v="9"/>
    <x v="1"/>
    <x v="131"/>
    <x v="6"/>
    <s v="United States"/>
    <x v="254"/>
    <x v="3"/>
    <m/>
    <x v="0"/>
    <x v="0"/>
    <d v="2016-08-08T00:00:00"/>
    <s v="Sun"/>
    <x v="10"/>
    <s v="CA-2016-124478"/>
    <n v="1185"/>
    <s v="Nu-Dell Float Frame 11 x 14 1/2"/>
    <s v="Kelly Williams"/>
    <n v="48183"/>
    <n v="23"/>
    <n v="6"/>
    <n v="54"/>
  </r>
  <r>
    <n v="4"/>
    <x v="1"/>
    <x v="199"/>
    <x v="0"/>
    <x v="0"/>
    <n v="6"/>
    <x v="2"/>
    <x v="7"/>
    <x v="2"/>
    <x v="131"/>
    <x v="6"/>
    <s v="United States"/>
    <x v="254"/>
    <x v="3"/>
    <m/>
    <x v="0"/>
    <x v="0"/>
    <d v="2016-08-08T00:00:00"/>
    <s v="Sun"/>
    <x v="10"/>
    <s v="CA-2016-124478"/>
    <n v="774"/>
    <s v="Globe Weis Peel &amp; Seel First Class Envelopes"/>
    <s v="Kelly Williams"/>
    <n v="48183"/>
    <n v="17"/>
    <n v="3"/>
    <n v="38"/>
  </r>
  <r>
    <n v="4"/>
    <x v="1"/>
    <x v="199"/>
    <x v="0"/>
    <x v="0"/>
    <n v="6"/>
    <x v="2"/>
    <x v="12"/>
    <x v="2"/>
    <x v="131"/>
    <x v="6"/>
    <s v="United States"/>
    <x v="254"/>
    <x v="3"/>
    <m/>
    <x v="0"/>
    <x v="9"/>
    <d v="2016-08-08T00:00:00"/>
    <s v="Sun"/>
    <x v="10"/>
    <s v="CA-2016-124478"/>
    <n v="66"/>
    <s v="Acco Smartsocket Table Surge Protector, 6 Color-Coded Adapter Outlets"/>
    <s v="Kelly Williams"/>
    <n v="48183"/>
    <n v="37"/>
    <n v="3"/>
    <n v="168"/>
  </r>
  <r>
    <n v="4"/>
    <x v="1"/>
    <x v="199"/>
    <x v="0"/>
    <x v="0"/>
    <n v="6"/>
    <x v="2"/>
    <x v="16"/>
    <x v="0"/>
    <x v="131"/>
    <x v="6"/>
    <s v="United States"/>
    <x v="254"/>
    <x v="3"/>
    <m/>
    <x v="0"/>
    <x v="0"/>
    <d v="2016-08-08T00:00:00"/>
    <s v="Sun"/>
    <x v="10"/>
    <s v="CA-2016-124478"/>
    <n v="1452"/>
    <s v="Sharp 1540cs Digital Laser Copier"/>
    <s v="Kelly Williams"/>
    <n v="48183"/>
    <n v="275"/>
    <n v="1"/>
    <n v="550"/>
  </r>
  <r>
    <n v="4"/>
    <x v="1"/>
    <x v="199"/>
    <x v="0"/>
    <x v="0"/>
    <n v="6"/>
    <x v="2"/>
    <x v="0"/>
    <x v="0"/>
    <x v="131"/>
    <x v="6"/>
    <s v="United States"/>
    <x v="254"/>
    <x v="3"/>
    <m/>
    <x v="0"/>
    <x v="0"/>
    <d v="2016-08-08T00:00:00"/>
    <s v="Sun"/>
    <x v="10"/>
    <s v="CA-2016-124478"/>
    <n v="1105"/>
    <s v="Motorola Droid Maxx"/>
    <s v="Kelly Williams"/>
    <n v="48183"/>
    <n v="84"/>
    <n v="2"/>
    <n v="300"/>
  </r>
  <r>
    <n v="4"/>
    <x v="1"/>
    <x v="200"/>
    <x v="0"/>
    <x v="0"/>
    <n v="6"/>
    <x v="2"/>
    <x v="6"/>
    <x v="2"/>
    <x v="0"/>
    <x v="0"/>
    <s v="United States"/>
    <x v="255"/>
    <x v="0"/>
    <m/>
    <x v="0"/>
    <x v="0"/>
    <d v="2016-09-21T00:00:00"/>
    <s v="Sat"/>
    <x v="0"/>
    <s v="CA-2016-124513"/>
    <n v="350"/>
    <s v="Boston 16801 Nautilus Battery Pencil Sharpener"/>
    <s v="Chuck Magee"/>
    <n v="10011"/>
    <n v="17"/>
    <n v="3"/>
    <n v="66"/>
  </r>
  <r>
    <n v="2"/>
    <x v="1"/>
    <x v="169"/>
    <x v="0"/>
    <x v="1"/>
    <n v="3"/>
    <x v="0"/>
    <x v="16"/>
    <x v="0"/>
    <x v="38"/>
    <x v="2"/>
    <s v="United States"/>
    <x v="256"/>
    <x v="2"/>
    <m/>
    <x v="0"/>
    <x v="1"/>
    <d v="2016-05-02T00:00:00"/>
    <s v="Mon"/>
    <x v="5"/>
    <s v="CA-2016-124618"/>
    <n v="372"/>
    <s v="Brother DCP1000 Digital 3 in 1 Multifunction Machine"/>
    <s v="Cassandra Brandow"/>
    <n v="33801"/>
    <n v="90"/>
    <n v="2"/>
    <n v="480"/>
  </r>
  <r>
    <n v="2"/>
    <x v="2"/>
    <x v="201"/>
    <x v="0"/>
    <x v="2"/>
    <n v="1"/>
    <x v="0"/>
    <x v="11"/>
    <x v="2"/>
    <x v="104"/>
    <x v="23"/>
    <s v="United States"/>
    <x v="257"/>
    <x v="3"/>
    <m/>
    <x v="0"/>
    <x v="0"/>
    <d v="2016-06-22T00:00:00"/>
    <s v="Sun"/>
    <x v="9"/>
    <s v="CA-2016-124646"/>
    <n v="634"/>
    <s v="Fellowes Bankers Box Recycled Super Stor/Drawer"/>
    <s v="Kelly Williams"/>
    <n v="55407"/>
    <n v="10"/>
    <n v="3"/>
    <n v="162"/>
  </r>
  <r>
    <n v="2"/>
    <x v="2"/>
    <x v="201"/>
    <x v="0"/>
    <x v="2"/>
    <n v="1"/>
    <x v="0"/>
    <x v="11"/>
    <x v="2"/>
    <x v="104"/>
    <x v="23"/>
    <s v="United States"/>
    <x v="257"/>
    <x v="3"/>
    <m/>
    <x v="0"/>
    <x v="0"/>
    <d v="2016-06-22T00:00:00"/>
    <s v="Sun"/>
    <x v="9"/>
    <s v="CA-2016-124646"/>
    <n v="1202"/>
    <s v="Office Impressions Heavy Duty Welded Shelving &amp; Multimedia Storage Drawers"/>
    <s v="Kelly Williams"/>
    <n v="55407"/>
    <n v="0"/>
    <n v="3"/>
    <n v="502"/>
  </r>
  <r>
    <n v="2"/>
    <x v="2"/>
    <x v="54"/>
    <x v="0"/>
    <x v="2"/>
    <n v="1"/>
    <x v="1"/>
    <x v="1"/>
    <x v="1"/>
    <x v="5"/>
    <x v="5"/>
    <s v="United States"/>
    <x v="258"/>
    <x v="2"/>
    <s v="Yes"/>
    <x v="1"/>
    <x v="0"/>
    <d v="2016-08-27T00:00:00"/>
    <s v="Fri"/>
    <x v="10"/>
    <s v="CA-2016-124688"/>
    <n v="369"/>
    <s v="Bretford CR8500 Series Meeting Room Furniture"/>
    <s v="Cassandra Brandow"/>
    <n v="22153"/>
    <n v="301"/>
    <n v="3"/>
    <n v="1203"/>
  </r>
  <r>
    <n v="2"/>
    <x v="2"/>
    <x v="54"/>
    <x v="0"/>
    <x v="2"/>
    <n v="1"/>
    <x v="1"/>
    <x v="9"/>
    <x v="1"/>
    <x v="5"/>
    <x v="5"/>
    <s v="United States"/>
    <x v="258"/>
    <x v="2"/>
    <s v="Yes"/>
    <x v="1"/>
    <x v="0"/>
    <d v="2016-08-27T00:00:00"/>
    <s v="Fri"/>
    <x v="10"/>
    <s v="CA-2016-124688"/>
    <n v="1056"/>
    <s v="Master Caster Door Stop, Large Neon Orange"/>
    <s v="Cassandra Brandow"/>
    <n v="22153"/>
    <n v="13"/>
    <n v="4"/>
    <n v="29"/>
  </r>
  <r>
    <n v="2"/>
    <x v="2"/>
    <x v="54"/>
    <x v="0"/>
    <x v="2"/>
    <n v="1"/>
    <x v="1"/>
    <x v="0"/>
    <x v="0"/>
    <x v="5"/>
    <x v="5"/>
    <s v="United States"/>
    <x v="258"/>
    <x v="2"/>
    <s v="Yes"/>
    <x v="1"/>
    <x v="0"/>
    <d v="2016-08-27T00:00:00"/>
    <s v="Fri"/>
    <x v="10"/>
    <s v="CA-2016-124688"/>
    <n v="725"/>
    <s v="GE 30522EE2"/>
    <s v="Cassandra Brandow"/>
    <n v="22153"/>
    <n v="168"/>
    <n v="5"/>
    <n v="580"/>
  </r>
  <r>
    <n v="7"/>
    <x v="2"/>
    <x v="68"/>
    <x v="0"/>
    <x v="0"/>
    <n v="6"/>
    <x v="1"/>
    <x v="9"/>
    <x v="1"/>
    <x v="15"/>
    <x v="11"/>
    <s v="United States"/>
    <x v="252"/>
    <x v="1"/>
    <m/>
    <x v="0"/>
    <x v="0"/>
    <d v="2016-11-18T00:00:00"/>
    <s v="Wed"/>
    <x v="7"/>
    <s v="CA-2016-124702"/>
    <n v="871"/>
    <s v="Howard Miller 13-1/2 Diameter Rosebrook Wall Clock"/>
    <s v="Anna Andreadi"/>
    <n v="98105"/>
    <n v="55"/>
    <n v="2"/>
    <n v="138"/>
  </r>
  <r>
    <n v="7"/>
    <x v="2"/>
    <x v="68"/>
    <x v="0"/>
    <x v="0"/>
    <n v="6"/>
    <x v="1"/>
    <x v="1"/>
    <x v="1"/>
    <x v="15"/>
    <x v="11"/>
    <s v="United States"/>
    <x v="252"/>
    <x v="1"/>
    <m/>
    <x v="0"/>
    <x v="0"/>
    <d v="2016-11-18T00:00:00"/>
    <s v="Wed"/>
    <x v="7"/>
    <s v="CA-2016-124702"/>
    <n v="979"/>
    <s v="Lesro Round Back Collection Coffee Table, End Table"/>
    <s v="Anna Andreadi"/>
    <n v="98105"/>
    <n v="95"/>
    <n v="4"/>
    <n v="730"/>
  </r>
  <r>
    <n v="2"/>
    <x v="1"/>
    <x v="202"/>
    <x v="0"/>
    <x v="1"/>
    <n v="3"/>
    <x v="0"/>
    <x v="8"/>
    <x v="0"/>
    <x v="1"/>
    <x v="1"/>
    <s v="United States"/>
    <x v="259"/>
    <x v="1"/>
    <m/>
    <x v="0"/>
    <x v="0"/>
    <d v="2016-07-27T00:00:00"/>
    <s v="Fri"/>
    <x v="1"/>
    <s v="CA-2016-124709"/>
    <n v="1616"/>
    <s v="WD My Passport Ultra 2TB Portable External Hard Drive"/>
    <s v="Anna Andreadi"/>
    <n v="94122"/>
    <n v="38"/>
    <n v="2"/>
    <n v="238"/>
  </r>
  <r>
    <n v="7"/>
    <x v="2"/>
    <x v="199"/>
    <x v="0"/>
    <x v="0"/>
    <n v="6"/>
    <x v="0"/>
    <x v="1"/>
    <x v="1"/>
    <x v="132"/>
    <x v="4"/>
    <s v="United States"/>
    <x v="260"/>
    <x v="3"/>
    <m/>
    <x v="0"/>
    <x v="2"/>
    <d v="2016-08-05T00:00:00"/>
    <s v="Thu"/>
    <x v="10"/>
    <s v="CA-2016-124723"/>
    <n v="1387"/>
    <s v="SAFCO PlanMaster Heigh-Adjustable Drafting Table Base, 43w x 30d x 30-37h, Black"/>
    <s v="Kelly Williams"/>
    <n v="77590"/>
    <n v="42"/>
    <n v="2"/>
    <n v="489"/>
  </r>
  <r>
    <n v="0"/>
    <x v="0"/>
    <x v="28"/>
    <x v="0"/>
    <x v="3"/>
    <n v="0"/>
    <x v="0"/>
    <x v="10"/>
    <x v="2"/>
    <x v="133"/>
    <x v="0"/>
    <s v="United States"/>
    <x v="261"/>
    <x v="0"/>
    <m/>
    <x v="0"/>
    <x v="0"/>
    <d v="2016-11-26T00:00:00"/>
    <s v="Thu"/>
    <x v="7"/>
    <s v="CA-2016-124730"/>
    <n v="243"/>
    <s v="Avery File Folder Labels"/>
    <s v="Chuck Magee"/>
    <n v="13501"/>
    <n v="6"/>
    <n v="4"/>
    <n v="12"/>
  </r>
  <r>
    <n v="0"/>
    <x v="0"/>
    <x v="28"/>
    <x v="0"/>
    <x v="3"/>
    <n v="0"/>
    <x v="0"/>
    <x v="10"/>
    <x v="2"/>
    <x v="133"/>
    <x v="0"/>
    <s v="United States"/>
    <x v="261"/>
    <x v="0"/>
    <m/>
    <x v="0"/>
    <x v="0"/>
    <d v="2016-11-26T00:00:00"/>
    <s v="Thu"/>
    <x v="7"/>
    <s v="CA-2016-124730"/>
    <n v="232"/>
    <s v="Avery Address/Shipping Labels for Typewriters, 4 x 2"/>
    <s v="Chuck Magee"/>
    <n v="13501"/>
    <n v="45"/>
    <n v="9"/>
    <n v="93"/>
  </r>
  <r>
    <n v="0"/>
    <x v="0"/>
    <x v="28"/>
    <x v="0"/>
    <x v="3"/>
    <n v="0"/>
    <x v="0"/>
    <x v="2"/>
    <x v="2"/>
    <x v="133"/>
    <x v="0"/>
    <s v="United States"/>
    <x v="261"/>
    <x v="0"/>
    <m/>
    <x v="0"/>
    <x v="1"/>
    <d v="2016-11-26T00:00:00"/>
    <s v="Thu"/>
    <x v="7"/>
    <s v="CA-2016-124730"/>
    <n v="58"/>
    <s v="Acco PRESSTEX Data Binder with Storage Hooks, Dark Blue, 14 7/8 X 11"/>
    <s v="Chuck Magee"/>
    <n v="13501"/>
    <n v="5"/>
    <n v="3"/>
    <n v="13"/>
  </r>
  <r>
    <n v="0"/>
    <x v="0"/>
    <x v="28"/>
    <x v="0"/>
    <x v="3"/>
    <n v="0"/>
    <x v="0"/>
    <x v="2"/>
    <x v="2"/>
    <x v="133"/>
    <x v="0"/>
    <s v="United States"/>
    <x v="261"/>
    <x v="0"/>
    <m/>
    <x v="0"/>
    <x v="1"/>
    <d v="2016-11-26T00:00:00"/>
    <s v="Thu"/>
    <x v="7"/>
    <s v="CA-2016-124730"/>
    <n v="1315"/>
    <s v="Pressboard Data Binders by Wilson Jones"/>
    <s v="Chuck Magee"/>
    <n v="13501"/>
    <n v="6"/>
    <n v="4"/>
    <n v="17"/>
  </r>
  <r>
    <n v="0"/>
    <x v="0"/>
    <x v="28"/>
    <x v="0"/>
    <x v="3"/>
    <n v="0"/>
    <x v="0"/>
    <x v="0"/>
    <x v="0"/>
    <x v="133"/>
    <x v="0"/>
    <s v="United States"/>
    <x v="261"/>
    <x v="0"/>
    <m/>
    <x v="0"/>
    <x v="0"/>
    <d v="2016-11-26T00:00:00"/>
    <s v="Thu"/>
    <x v="7"/>
    <s v="CA-2016-124730"/>
    <n v="453"/>
    <s v="ClearSounds CSC500 Amplified Spirit Phone Corded phone"/>
    <s v="Chuck Magee"/>
    <n v="13501"/>
    <n v="78"/>
    <n v="4"/>
    <n v="280"/>
  </r>
  <r>
    <n v="4"/>
    <x v="1"/>
    <x v="153"/>
    <x v="0"/>
    <x v="0"/>
    <n v="6"/>
    <x v="0"/>
    <x v="9"/>
    <x v="1"/>
    <x v="134"/>
    <x v="31"/>
    <s v="United States"/>
    <x v="73"/>
    <x v="1"/>
    <m/>
    <x v="0"/>
    <x v="1"/>
    <d v="2016-08-23T00:00:00"/>
    <s v="Mon"/>
    <x v="10"/>
    <s v="CA-2016-124737"/>
    <n v="1352"/>
    <s v="Regeneration Desk Collection"/>
    <s v="Anna Andreadi"/>
    <n v="80219"/>
    <n v="1"/>
    <n v="3"/>
    <n v="4"/>
  </r>
  <r>
    <n v="4"/>
    <x v="1"/>
    <x v="153"/>
    <x v="0"/>
    <x v="0"/>
    <n v="6"/>
    <x v="0"/>
    <x v="15"/>
    <x v="2"/>
    <x v="134"/>
    <x v="31"/>
    <s v="United States"/>
    <x v="73"/>
    <x v="1"/>
    <m/>
    <x v="0"/>
    <x v="1"/>
    <d v="2016-08-23T00:00:00"/>
    <s v="Mon"/>
    <x v="10"/>
    <s v="CA-2016-124737"/>
    <n v="89"/>
    <s v="Acme Titanium Bonded Scissors"/>
    <s v="Anna Andreadi"/>
    <n v="80219"/>
    <n v="1"/>
    <n v="1"/>
    <n v="7"/>
  </r>
  <r>
    <n v="4"/>
    <x v="1"/>
    <x v="153"/>
    <x v="0"/>
    <x v="0"/>
    <n v="6"/>
    <x v="0"/>
    <x v="3"/>
    <x v="2"/>
    <x v="134"/>
    <x v="31"/>
    <s v="United States"/>
    <x v="73"/>
    <x v="1"/>
    <m/>
    <x v="0"/>
    <x v="1"/>
    <d v="2016-08-23T00:00:00"/>
    <s v="Mon"/>
    <x v="10"/>
    <s v="CA-2016-124737"/>
    <n v="1774"/>
    <s v="Xerox 1976"/>
    <s v="Anna Andreadi"/>
    <n v="80219"/>
    <n v="5"/>
    <n v="3"/>
    <n v="16"/>
  </r>
  <r>
    <n v="4"/>
    <x v="1"/>
    <x v="153"/>
    <x v="0"/>
    <x v="0"/>
    <n v="6"/>
    <x v="0"/>
    <x v="3"/>
    <x v="2"/>
    <x v="134"/>
    <x v="31"/>
    <s v="United States"/>
    <x v="73"/>
    <x v="1"/>
    <m/>
    <x v="0"/>
    <x v="1"/>
    <d v="2016-08-23T00:00:00"/>
    <s v="Mon"/>
    <x v="10"/>
    <s v="CA-2016-124737"/>
    <n v="1726"/>
    <s v="Xerox 1931"/>
    <s v="Anna Andreadi"/>
    <n v="80219"/>
    <n v="11"/>
    <n v="6"/>
    <n v="31"/>
  </r>
  <r>
    <n v="4"/>
    <x v="1"/>
    <x v="153"/>
    <x v="0"/>
    <x v="0"/>
    <n v="6"/>
    <x v="0"/>
    <x v="3"/>
    <x v="2"/>
    <x v="134"/>
    <x v="31"/>
    <s v="United States"/>
    <x v="73"/>
    <x v="1"/>
    <m/>
    <x v="0"/>
    <x v="1"/>
    <d v="2016-08-23T00:00:00"/>
    <s v="Mon"/>
    <x v="10"/>
    <s v="CA-2016-124737"/>
    <n v="1787"/>
    <s v="Xerox 1988"/>
    <s v="Anna Andreadi"/>
    <n v="80219"/>
    <n v="70"/>
    <n v="9"/>
    <n v="223"/>
  </r>
  <r>
    <n v="4"/>
    <x v="1"/>
    <x v="153"/>
    <x v="0"/>
    <x v="0"/>
    <n v="6"/>
    <x v="0"/>
    <x v="0"/>
    <x v="0"/>
    <x v="134"/>
    <x v="31"/>
    <s v="United States"/>
    <x v="73"/>
    <x v="1"/>
    <m/>
    <x v="0"/>
    <x v="1"/>
    <d v="2016-08-23T00:00:00"/>
    <s v="Mon"/>
    <x v="10"/>
    <s v="CA-2016-124737"/>
    <n v="444"/>
    <s v="Cisco SPA525G2 IP Phone - Wireless"/>
    <s v="Anna Andreadi"/>
    <n v="80219"/>
    <n v="11"/>
    <n v="9"/>
    <n v="144"/>
  </r>
  <r>
    <n v="3"/>
    <x v="0"/>
    <x v="203"/>
    <x v="0"/>
    <x v="1"/>
    <n v="3"/>
    <x v="0"/>
    <x v="3"/>
    <x v="2"/>
    <x v="13"/>
    <x v="10"/>
    <s v="United States"/>
    <x v="262"/>
    <x v="3"/>
    <m/>
    <x v="0"/>
    <x v="1"/>
    <d v="2016-07-12T00:00:00"/>
    <s v="Thu"/>
    <x v="1"/>
    <s v="CA-2016-124807"/>
    <n v="1745"/>
    <s v="Xerox 1949"/>
    <s v="Kelly Williams"/>
    <n v="60610"/>
    <n v="13"/>
    <n v="9"/>
    <n v="36"/>
  </r>
  <r>
    <n v="3"/>
    <x v="0"/>
    <x v="203"/>
    <x v="0"/>
    <x v="1"/>
    <n v="3"/>
    <x v="0"/>
    <x v="8"/>
    <x v="0"/>
    <x v="13"/>
    <x v="10"/>
    <s v="United States"/>
    <x v="262"/>
    <x v="3"/>
    <m/>
    <x v="0"/>
    <x v="1"/>
    <d v="2016-07-12T00:00:00"/>
    <s v="Thu"/>
    <x v="1"/>
    <s v="CA-2016-124807"/>
    <n v="1603"/>
    <s v="Verbatim 25 GB 6x Blu-ray Single Layer Recordable Disc, 1/Pack"/>
    <s v="Kelly Williams"/>
    <n v="60610"/>
    <n v="3"/>
    <n v="4"/>
    <n v="24"/>
  </r>
  <r>
    <n v="4"/>
    <x v="2"/>
    <x v="80"/>
    <x v="0"/>
    <x v="1"/>
    <n v="3"/>
    <x v="0"/>
    <x v="9"/>
    <x v="1"/>
    <x v="0"/>
    <x v="0"/>
    <s v="United States"/>
    <x v="263"/>
    <x v="0"/>
    <m/>
    <x v="0"/>
    <x v="0"/>
    <d v="2016-09-29T00:00:00"/>
    <s v="Sun"/>
    <x v="8"/>
    <s v="CA-2016-124856"/>
    <n v="1447"/>
    <s v="Seth Thomas 14 Putty-Colored Wall Clock"/>
    <s v="Chuck Magee"/>
    <n v="10011"/>
    <n v="36"/>
    <n v="4"/>
    <n v="117"/>
  </r>
  <r>
    <n v="4"/>
    <x v="2"/>
    <x v="80"/>
    <x v="0"/>
    <x v="1"/>
    <n v="3"/>
    <x v="0"/>
    <x v="3"/>
    <x v="2"/>
    <x v="0"/>
    <x v="0"/>
    <s v="United States"/>
    <x v="263"/>
    <x v="0"/>
    <m/>
    <x v="0"/>
    <x v="0"/>
    <d v="2016-09-29T00:00:00"/>
    <s v="Sun"/>
    <x v="8"/>
    <s v="CA-2016-124856"/>
    <n v="1624"/>
    <s v="White Computer Printout Paper by Universal"/>
    <s v="Chuck Magee"/>
    <n v="10011"/>
    <n v="38"/>
    <n v="2"/>
    <n v="78"/>
  </r>
  <r>
    <n v="4"/>
    <x v="2"/>
    <x v="80"/>
    <x v="0"/>
    <x v="1"/>
    <n v="3"/>
    <x v="0"/>
    <x v="10"/>
    <x v="2"/>
    <x v="0"/>
    <x v="0"/>
    <s v="United States"/>
    <x v="263"/>
    <x v="0"/>
    <m/>
    <x v="0"/>
    <x v="0"/>
    <d v="2016-09-29T00:00:00"/>
    <s v="Sun"/>
    <x v="8"/>
    <s v="CA-2016-124856"/>
    <n v="187"/>
    <s v="Avery 48"/>
    <s v="Chuck Magee"/>
    <n v="10011"/>
    <n v="9"/>
    <n v="3"/>
    <n v="19"/>
  </r>
  <r>
    <n v="4"/>
    <x v="2"/>
    <x v="80"/>
    <x v="0"/>
    <x v="1"/>
    <n v="3"/>
    <x v="0"/>
    <x v="11"/>
    <x v="2"/>
    <x v="0"/>
    <x v="0"/>
    <s v="United States"/>
    <x v="263"/>
    <x v="0"/>
    <m/>
    <x v="0"/>
    <x v="0"/>
    <d v="2016-09-29T00:00:00"/>
    <s v="Sun"/>
    <x v="8"/>
    <s v="CA-2016-124856"/>
    <n v="533"/>
    <s v="Dual Level, Single-Width Filing Carts"/>
    <s v="Chuck Magee"/>
    <n v="10011"/>
    <n v="363"/>
    <n v="9"/>
    <n v="1396"/>
  </r>
  <r>
    <n v="5"/>
    <x v="1"/>
    <x v="80"/>
    <x v="0"/>
    <x v="0"/>
    <n v="6"/>
    <x v="1"/>
    <x v="3"/>
    <x v="2"/>
    <x v="93"/>
    <x v="16"/>
    <s v="United States"/>
    <x v="264"/>
    <x v="2"/>
    <m/>
    <x v="0"/>
    <x v="1"/>
    <d v="2016-09-28T00:00:00"/>
    <s v="Sat"/>
    <x v="8"/>
    <s v="CA-2016-125136"/>
    <n v="1746"/>
    <s v="Xerox 195"/>
    <s v="Cassandra Brandow"/>
    <n v="28314"/>
    <n v="4"/>
    <n v="2"/>
    <n v="11"/>
  </r>
  <r>
    <n v="5"/>
    <x v="1"/>
    <x v="80"/>
    <x v="0"/>
    <x v="0"/>
    <n v="6"/>
    <x v="1"/>
    <x v="3"/>
    <x v="2"/>
    <x v="93"/>
    <x v="16"/>
    <s v="United States"/>
    <x v="264"/>
    <x v="2"/>
    <m/>
    <x v="0"/>
    <x v="1"/>
    <d v="2016-09-28T00:00:00"/>
    <s v="Sat"/>
    <x v="8"/>
    <s v="CA-2016-125136"/>
    <n v="1627"/>
    <s v="White GlueTop Scratch Pads"/>
    <s v="Cassandra Brandow"/>
    <n v="28314"/>
    <n v="31"/>
    <n v="8"/>
    <n v="96"/>
  </r>
  <r>
    <n v="7"/>
    <x v="2"/>
    <x v="204"/>
    <x v="0"/>
    <x v="0"/>
    <n v="6"/>
    <x v="1"/>
    <x v="5"/>
    <x v="1"/>
    <x v="17"/>
    <x v="1"/>
    <s v="United States"/>
    <x v="265"/>
    <x v="1"/>
    <m/>
    <x v="0"/>
    <x v="1"/>
    <d v="2016-05-16T00:00:00"/>
    <s v="Mon"/>
    <x v="5"/>
    <s v="CA-2016-125150"/>
    <n v="908"/>
    <s v="Iceberg Nesting Folding Chair, 19w x 6d x 43h"/>
    <s v="Anna Andreadi"/>
    <n v="90036"/>
    <n v="17"/>
    <n v="5"/>
    <n v="233"/>
  </r>
  <r>
    <n v="0"/>
    <x v="0"/>
    <x v="205"/>
    <x v="0"/>
    <x v="3"/>
    <n v="0"/>
    <x v="0"/>
    <x v="10"/>
    <x v="2"/>
    <x v="0"/>
    <x v="0"/>
    <s v="United States"/>
    <x v="266"/>
    <x v="0"/>
    <m/>
    <x v="0"/>
    <x v="0"/>
    <d v="2016-09-03T00:00:00"/>
    <s v="Tue"/>
    <x v="0"/>
    <s v="CA-2016-125171"/>
    <n v="225"/>
    <s v="Avery 514"/>
    <s v="Chuck Magee"/>
    <n v="10009"/>
    <n v="7"/>
    <n v="5"/>
    <n v="14"/>
  </r>
  <r>
    <n v="1"/>
    <x v="0"/>
    <x v="206"/>
    <x v="0"/>
    <x v="2"/>
    <n v="1"/>
    <x v="1"/>
    <x v="3"/>
    <x v="2"/>
    <x v="70"/>
    <x v="28"/>
    <s v="United States"/>
    <x v="267"/>
    <x v="3"/>
    <m/>
    <x v="0"/>
    <x v="0"/>
    <d v="2016-09-21T00:00:00"/>
    <s v="Sat"/>
    <x v="0"/>
    <s v="CA-2016-125514"/>
    <n v="1829"/>
    <s v="Xerox 224"/>
    <s v="Kelly Williams"/>
    <n v="68104"/>
    <n v="3"/>
    <n v="1"/>
    <n v="6"/>
  </r>
  <r>
    <n v="1"/>
    <x v="0"/>
    <x v="206"/>
    <x v="0"/>
    <x v="2"/>
    <n v="1"/>
    <x v="1"/>
    <x v="12"/>
    <x v="2"/>
    <x v="70"/>
    <x v="28"/>
    <s v="United States"/>
    <x v="267"/>
    <x v="3"/>
    <m/>
    <x v="0"/>
    <x v="0"/>
    <d v="2016-09-21T00:00:00"/>
    <s v="Sat"/>
    <x v="0"/>
    <s v="CA-2016-125514"/>
    <n v="638"/>
    <s v="Fellowes Basic Home/Office Series Surge Protectors"/>
    <s v="Kelly Williams"/>
    <n v="68104"/>
    <n v="8"/>
    <n v="2"/>
    <n v="26"/>
  </r>
  <r>
    <n v="1"/>
    <x v="0"/>
    <x v="206"/>
    <x v="0"/>
    <x v="2"/>
    <n v="1"/>
    <x v="1"/>
    <x v="12"/>
    <x v="2"/>
    <x v="70"/>
    <x v="28"/>
    <s v="United States"/>
    <x v="267"/>
    <x v="3"/>
    <m/>
    <x v="0"/>
    <x v="0"/>
    <d v="2016-09-21T00:00:00"/>
    <s v="Sat"/>
    <x v="0"/>
    <s v="CA-2016-125514"/>
    <n v="39"/>
    <s v="Acco 6 Outlet Guardian Standard Surge Suppressor"/>
    <s v="Kelly Williams"/>
    <n v="68104"/>
    <n v="11"/>
    <n v="3"/>
    <n v="36"/>
  </r>
  <r>
    <n v="2"/>
    <x v="2"/>
    <x v="207"/>
    <x v="0"/>
    <x v="2"/>
    <n v="1"/>
    <x v="1"/>
    <x v="11"/>
    <x v="2"/>
    <x v="16"/>
    <x v="12"/>
    <s v="United States"/>
    <x v="268"/>
    <x v="0"/>
    <m/>
    <x v="0"/>
    <x v="1"/>
    <d v="2016-12-05T00:00:00"/>
    <s v="Thu"/>
    <x v="6"/>
    <s v="CA-2016-125542"/>
    <n v="634"/>
    <s v="Fellowes Bankers Box Recycled Super Stor/Drawer"/>
    <s v="Chuck Magee"/>
    <n v="19134"/>
    <n v="-30"/>
    <n v="4"/>
    <n v="173"/>
  </r>
  <r>
    <n v="2"/>
    <x v="2"/>
    <x v="207"/>
    <x v="0"/>
    <x v="2"/>
    <n v="1"/>
    <x v="1"/>
    <x v="7"/>
    <x v="2"/>
    <x v="16"/>
    <x v="12"/>
    <s v="United States"/>
    <x v="268"/>
    <x v="0"/>
    <m/>
    <x v="0"/>
    <x v="1"/>
    <d v="2016-12-05T00:00:00"/>
    <s v="Thu"/>
    <x v="6"/>
    <s v="CA-2016-125542"/>
    <n v="396"/>
    <s v="Cameo Buff Policy Envelopes"/>
    <s v="Chuck Magee"/>
    <n v="19134"/>
    <n v="118"/>
    <n v="7"/>
    <n v="348"/>
  </r>
  <r>
    <n v="2"/>
    <x v="1"/>
    <x v="180"/>
    <x v="0"/>
    <x v="1"/>
    <n v="3"/>
    <x v="0"/>
    <x v="2"/>
    <x v="2"/>
    <x v="35"/>
    <x v="38"/>
    <s v="United States"/>
    <x v="269"/>
    <x v="0"/>
    <m/>
    <x v="0"/>
    <x v="0"/>
    <d v="2016-11-14T00:00:00"/>
    <s v="Sat"/>
    <x v="7"/>
    <s v="CA-2016-125556"/>
    <n v="35"/>
    <s v="Acco 3-Hole Punch"/>
    <s v="Chuck Magee"/>
    <n v="6824"/>
    <n v="21"/>
    <n v="10"/>
    <n v="44"/>
  </r>
  <r>
    <n v="2"/>
    <x v="1"/>
    <x v="180"/>
    <x v="0"/>
    <x v="1"/>
    <n v="3"/>
    <x v="0"/>
    <x v="0"/>
    <x v="0"/>
    <x v="35"/>
    <x v="38"/>
    <s v="United States"/>
    <x v="269"/>
    <x v="0"/>
    <m/>
    <x v="0"/>
    <x v="0"/>
    <d v="2016-11-14T00:00:00"/>
    <s v="Sat"/>
    <x v="7"/>
    <s v="CA-2016-125556"/>
    <n v="1296"/>
    <s v="Polycom SoundPoint Pro SE-225 Corded phone"/>
    <s v="Chuck Magee"/>
    <n v="6824"/>
    <n v="233"/>
    <n v="7"/>
    <n v="833"/>
  </r>
  <r>
    <n v="5"/>
    <x v="1"/>
    <x v="208"/>
    <x v="0"/>
    <x v="0"/>
    <n v="6"/>
    <x v="0"/>
    <x v="3"/>
    <x v="2"/>
    <x v="0"/>
    <x v="0"/>
    <s v="United States"/>
    <x v="270"/>
    <x v="0"/>
    <m/>
    <x v="0"/>
    <x v="0"/>
    <d v="2016-08-03T00:00:00"/>
    <s v="Tue"/>
    <x v="10"/>
    <s v="CA-2016-125612"/>
    <n v="1674"/>
    <s v="Xerox 1884"/>
    <s v="Chuck Magee"/>
    <n v="10035"/>
    <n v="19"/>
    <n v="2"/>
    <n v="40"/>
  </r>
  <r>
    <n v="5"/>
    <x v="1"/>
    <x v="208"/>
    <x v="0"/>
    <x v="0"/>
    <n v="6"/>
    <x v="0"/>
    <x v="11"/>
    <x v="2"/>
    <x v="0"/>
    <x v="0"/>
    <s v="United States"/>
    <x v="270"/>
    <x v="0"/>
    <m/>
    <x v="0"/>
    <x v="0"/>
    <d v="2016-08-03T00:00:00"/>
    <s v="Tue"/>
    <x v="10"/>
    <s v="CA-2016-125612"/>
    <n v="1503"/>
    <s v="Staple magnet"/>
    <s v="Chuck Magee"/>
    <n v="10035"/>
    <n v="6"/>
    <n v="2"/>
    <n v="21"/>
  </r>
  <r>
    <n v="5"/>
    <x v="1"/>
    <x v="208"/>
    <x v="0"/>
    <x v="0"/>
    <n v="6"/>
    <x v="0"/>
    <x v="15"/>
    <x v="2"/>
    <x v="0"/>
    <x v="0"/>
    <s v="United States"/>
    <x v="270"/>
    <x v="0"/>
    <m/>
    <x v="0"/>
    <x v="0"/>
    <d v="2016-08-03T00:00:00"/>
    <s v="Tue"/>
    <x v="10"/>
    <s v="CA-2016-125612"/>
    <n v="73"/>
    <s v="Acme Box Cutter Scissors"/>
    <s v="Chuck Magee"/>
    <n v="10035"/>
    <n v="27"/>
    <n v="10"/>
    <n v="102"/>
  </r>
  <r>
    <n v="3"/>
    <x v="2"/>
    <x v="68"/>
    <x v="0"/>
    <x v="2"/>
    <n v="1"/>
    <x v="1"/>
    <x v="3"/>
    <x v="2"/>
    <x v="101"/>
    <x v="8"/>
    <s v="United States"/>
    <x v="86"/>
    <x v="2"/>
    <m/>
    <x v="0"/>
    <x v="0"/>
    <d v="2016-11-22T00:00:00"/>
    <s v="Sun"/>
    <x v="7"/>
    <s v="CA-2016-125682"/>
    <n v="788"/>
    <s v="Hammermill CopyPlus Copy Paper (20Lb. and 84 Bright)"/>
    <s v="Cassandra Brandow"/>
    <n v="30318"/>
    <n v="5"/>
    <n v="2"/>
    <n v="10"/>
  </r>
  <r>
    <n v="6"/>
    <x v="0"/>
    <x v="131"/>
    <x v="0"/>
    <x v="0"/>
    <n v="6"/>
    <x v="0"/>
    <x v="5"/>
    <x v="1"/>
    <x v="135"/>
    <x v="37"/>
    <s v="United States"/>
    <x v="188"/>
    <x v="1"/>
    <m/>
    <x v="0"/>
    <x v="1"/>
    <d v="2016-09-10T00:00:00"/>
    <s v="Tue"/>
    <x v="0"/>
    <s v="CA-2016-125731"/>
    <n v="786"/>
    <s v="GuestStacker Chair with Chrome Finish Legs"/>
    <s v="Anna Andreadi"/>
    <n v="97030"/>
    <n v="149"/>
    <n v="5"/>
    <n v="1487"/>
  </r>
  <r>
    <n v="6"/>
    <x v="0"/>
    <x v="131"/>
    <x v="0"/>
    <x v="0"/>
    <n v="6"/>
    <x v="0"/>
    <x v="7"/>
    <x v="2"/>
    <x v="135"/>
    <x v="37"/>
    <s v="United States"/>
    <x v="188"/>
    <x v="1"/>
    <m/>
    <x v="0"/>
    <x v="1"/>
    <d v="2016-09-10T00:00:00"/>
    <s v="Tue"/>
    <x v="0"/>
    <s v="CA-2016-125731"/>
    <n v="1255"/>
    <s v="Peel &amp; Seel Envelopes"/>
    <s v="Anna Andreadi"/>
    <n v="97030"/>
    <n v="8"/>
    <n v="7"/>
    <n v="22"/>
  </r>
  <r>
    <n v="1"/>
    <x v="0"/>
    <x v="193"/>
    <x v="0"/>
    <x v="2"/>
    <n v="1"/>
    <x v="2"/>
    <x v="9"/>
    <x v="1"/>
    <x v="136"/>
    <x v="15"/>
    <s v="United States"/>
    <x v="144"/>
    <x v="1"/>
    <m/>
    <x v="0"/>
    <x v="0"/>
    <d v="2016-02-08T00:00:00"/>
    <s v="Sun"/>
    <x v="3"/>
    <s v="CA-2016-125759"/>
    <n v="1055"/>
    <s v="Master Caster Door Stop, Large Brown"/>
    <s v="Anna Andreadi"/>
    <n v="89031"/>
    <n v="6"/>
    <n v="2"/>
    <n v="15"/>
  </r>
  <r>
    <n v="7"/>
    <x v="2"/>
    <x v="179"/>
    <x v="0"/>
    <x v="0"/>
    <n v="6"/>
    <x v="0"/>
    <x v="1"/>
    <x v="1"/>
    <x v="17"/>
    <x v="1"/>
    <s v="United States"/>
    <x v="223"/>
    <x v="1"/>
    <m/>
    <x v="0"/>
    <x v="1"/>
    <d v="2016-11-04T00:00:00"/>
    <s v="Wed"/>
    <x v="7"/>
    <s v="CA-2016-125829"/>
    <n v="318"/>
    <s v="Bevis Round Conference Table Top, X-Base"/>
    <s v="Anna Andreadi"/>
    <n v="90045"/>
    <n v="-65"/>
    <n v="4"/>
    <n v="574"/>
  </r>
  <r>
    <n v="7"/>
    <x v="2"/>
    <x v="179"/>
    <x v="0"/>
    <x v="0"/>
    <n v="6"/>
    <x v="0"/>
    <x v="3"/>
    <x v="2"/>
    <x v="17"/>
    <x v="1"/>
    <s v="United States"/>
    <x v="223"/>
    <x v="1"/>
    <m/>
    <x v="0"/>
    <x v="0"/>
    <d v="2016-11-04T00:00:00"/>
    <s v="Wed"/>
    <x v="7"/>
    <s v="CA-2016-125829"/>
    <n v="1803"/>
    <s v="Xerox 2000"/>
    <s v="Anna Andreadi"/>
    <n v="90045"/>
    <n v="9"/>
    <n v="3"/>
    <n v="19"/>
  </r>
  <r>
    <n v="7"/>
    <x v="2"/>
    <x v="179"/>
    <x v="0"/>
    <x v="0"/>
    <n v="6"/>
    <x v="0"/>
    <x v="2"/>
    <x v="2"/>
    <x v="17"/>
    <x v="1"/>
    <s v="United States"/>
    <x v="223"/>
    <x v="1"/>
    <m/>
    <x v="0"/>
    <x v="1"/>
    <d v="2016-11-04T00:00:00"/>
    <s v="Wed"/>
    <x v="7"/>
    <s v="CA-2016-125829"/>
    <n v="408"/>
    <s v="Cardinal EasyOpen D-Ring Binders"/>
    <s v="Anna Andreadi"/>
    <n v="90045"/>
    <n v="8"/>
    <n v="3"/>
    <n v="22"/>
  </r>
  <r>
    <n v="7"/>
    <x v="2"/>
    <x v="179"/>
    <x v="0"/>
    <x v="0"/>
    <n v="6"/>
    <x v="0"/>
    <x v="13"/>
    <x v="0"/>
    <x v="17"/>
    <x v="1"/>
    <s v="United States"/>
    <x v="223"/>
    <x v="1"/>
    <m/>
    <x v="0"/>
    <x v="1"/>
    <d v="2016-11-04T00:00:00"/>
    <s v="Wed"/>
    <x v="7"/>
    <s v="CA-2016-125829"/>
    <n v="803"/>
    <s v="Hewlett-Packard Deskjet D4360 Printer"/>
    <s v="Anna Andreadi"/>
    <n v="90045"/>
    <n v="140"/>
    <n v="4"/>
    <n v="448"/>
  </r>
  <r>
    <n v="7"/>
    <x v="2"/>
    <x v="179"/>
    <x v="0"/>
    <x v="0"/>
    <n v="6"/>
    <x v="0"/>
    <x v="0"/>
    <x v="0"/>
    <x v="17"/>
    <x v="1"/>
    <s v="United States"/>
    <x v="223"/>
    <x v="1"/>
    <m/>
    <x v="0"/>
    <x v="1"/>
    <d v="2016-11-04T00:00:00"/>
    <s v="Wed"/>
    <x v="7"/>
    <s v="CA-2016-125829"/>
    <n v="1296"/>
    <s v="Polycom SoundPoint Pro SE-225 Corded phone"/>
    <s v="Anna Andreadi"/>
    <n v="90045"/>
    <n v="67"/>
    <n v="7"/>
    <n v="666"/>
  </r>
  <r>
    <n v="3"/>
    <x v="2"/>
    <x v="175"/>
    <x v="0"/>
    <x v="2"/>
    <n v="1"/>
    <x v="0"/>
    <x v="5"/>
    <x v="1"/>
    <x v="0"/>
    <x v="0"/>
    <s v="United States"/>
    <x v="51"/>
    <x v="0"/>
    <m/>
    <x v="0"/>
    <x v="9"/>
    <d v="2016-09-20T00:00:00"/>
    <s v="Fri"/>
    <x v="0"/>
    <s v="CA-2016-125997"/>
    <n v="760"/>
    <s v="Global Leather Executive Chair"/>
    <s v="Chuck Magee"/>
    <n v="10011"/>
    <n v="140"/>
    <n v="2"/>
    <n v="632"/>
  </r>
  <r>
    <n v="3"/>
    <x v="2"/>
    <x v="175"/>
    <x v="0"/>
    <x v="2"/>
    <n v="1"/>
    <x v="0"/>
    <x v="14"/>
    <x v="1"/>
    <x v="0"/>
    <x v="0"/>
    <s v="United States"/>
    <x v="51"/>
    <x v="0"/>
    <m/>
    <x v="0"/>
    <x v="1"/>
    <d v="2016-09-20T00:00:00"/>
    <s v="Fri"/>
    <x v="0"/>
    <s v="CA-2016-125997"/>
    <n v="530"/>
    <s v="DMI Eclipse Executive Suite Bookcases"/>
    <s v="Chuck Magee"/>
    <n v="10011"/>
    <n v="-10"/>
    <n v="2"/>
    <n v="802"/>
  </r>
  <r>
    <n v="3"/>
    <x v="2"/>
    <x v="175"/>
    <x v="0"/>
    <x v="2"/>
    <n v="1"/>
    <x v="0"/>
    <x v="12"/>
    <x v="2"/>
    <x v="0"/>
    <x v="0"/>
    <s v="United States"/>
    <x v="51"/>
    <x v="0"/>
    <m/>
    <x v="0"/>
    <x v="0"/>
    <d v="2016-09-20T00:00:00"/>
    <s v="Fri"/>
    <x v="0"/>
    <s v="CA-2016-125997"/>
    <n v="615"/>
    <s v="Euro-Pro Shark Turbo Vacuum"/>
    <s v="Chuck Magee"/>
    <n v="10011"/>
    <n v="8"/>
    <n v="1"/>
    <n v="31"/>
  </r>
  <r>
    <n v="3"/>
    <x v="2"/>
    <x v="175"/>
    <x v="0"/>
    <x v="2"/>
    <n v="1"/>
    <x v="0"/>
    <x v="10"/>
    <x v="2"/>
    <x v="0"/>
    <x v="0"/>
    <s v="United States"/>
    <x v="51"/>
    <x v="0"/>
    <m/>
    <x v="0"/>
    <x v="0"/>
    <d v="2016-09-20T00:00:00"/>
    <s v="Fri"/>
    <x v="0"/>
    <s v="CA-2016-125997"/>
    <n v="193"/>
    <s v="Avery 485"/>
    <s v="Chuck Magee"/>
    <n v="10011"/>
    <n v="35"/>
    <n v="6"/>
    <n v="75"/>
  </r>
  <r>
    <n v="3"/>
    <x v="2"/>
    <x v="175"/>
    <x v="0"/>
    <x v="2"/>
    <n v="1"/>
    <x v="0"/>
    <x v="0"/>
    <x v="0"/>
    <x v="0"/>
    <x v="0"/>
    <s v="United States"/>
    <x v="51"/>
    <x v="0"/>
    <m/>
    <x v="0"/>
    <x v="0"/>
    <d v="2016-09-20T00:00:00"/>
    <s v="Fri"/>
    <x v="0"/>
    <s v="CA-2016-125997"/>
    <n v="1228"/>
    <s v="Ooma Telo VoIP Home Phone System"/>
    <s v="Chuck Magee"/>
    <n v="10011"/>
    <n v="157"/>
    <n v="5"/>
    <n v="630"/>
  </r>
  <r>
    <n v="3"/>
    <x v="2"/>
    <x v="175"/>
    <x v="0"/>
    <x v="2"/>
    <n v="1"/>
    <x v="0"/>
    <x v="0"/>
    <x v="0"/>
    <x v="0"/>
    <x v="0"/>
    <s v="United States"/>
    <x v="51"/>
    <x v="0"/>
    <m/>
    <x v="0"/>
    <x v="0"/>
    <d v="2016-09-20T00:00:00"/>
    <s v="Fri"/>
    <x v="0"/>
    <s v="CA-2016-125997"/>
    <n v="1250"/>
    <s v="Panasonic KX-TG9541B DECT 6.0 Digital 2-Line Expandable Cordless Phone With Digital Answering System"/>
    <s v="Chuck Magee"/>
    <n v="10011"/>
    <n v="661"/>
    <n v="9"/>
    <n v="1350"/>
  </r>
  <r>
    <n v="5"/>
    <x v="1"/>
    <x v="209"/>
    <x v="0"/>
    <x v="0"/>
    <n v="6"/>
    <x v="0"/>
    <x v="8"/>
    <x v="0"/>
    <x v="16"/>
    <x v="12"/>
    <s v="United States"/>
    <x v="271"/>
    <x v="0"/>
    <m/>
    <x v="0"/>
    <x v="1"/>
    <d v="2016-06-23T00:00:00"/>
    <s v="Mon"/>
    <x v="9"/>
    <s v="CA-2016-126032"/>
    <n v="1469"/>
    <s v="Sony 64GB Class 10 Micro SDHC R40 Memory Card"/>
    <s v="Chuck Magee"/>
    <n v="19143"/>
    <n v="1"/>
    <n v="3"/>
    <n v="86"/>
  </r>
  <r>
    <n v="7"/>
    <x v="2"/>
    <x v="33"/>
    <x v="0"/>
    <x v="0"/>
    <n v="6"/>
    <x v="0"/>
    <x v="4"/>
    <x v="2"/>
    <x v="137"/>
    <x v="10"/>
    <s v="United States"/>
    <x v="272"/>
    <x v="3"/>
    <m/>
    <x v="0"/>
    <x v="1"/>
    <d v="2016-09-07T00:00:00"/>
    <s v="Sat"/>
    <x v="0"/>
    <s v="CA-2016-126193"/>
    <n v="51"/>
    <s v="Acco Hot Clips Clips to Go"/>
    <s v="Kelly Williams"/>
    <n v="60543"/>
    <n v="4"/>
    <n v="5"/>
    <n v="13"/>
  </r>
  <r>
    <n v="7"/>
    <x v="2"/>
    <x v="33"/>
    <x v="0"/>
    <x v="0"/>
    <n v="6"/>
    <x v="0"/>
    <x v="2"/>
    <x v="2"/>
    <x v="137"/>
    <x v="10"/>
    <s v="United States"/>
    <x v="272"/>
    <x v="3"/>
    <m/>
    <x v="0"/>
    <x v="3"/>
    <d v="2016-09-07T00:00:00"/>
    <s v="Sat"/>
    <x v="0"/>
    <s v="CA-2016-126193"/>
    <n v="249"/>
    <s v="Avery Heavy-Duty EZD View Binder with Locking Rings"/>
    <s v="Kelly Williams"/>
    <n v="60543"/>
    <n v="-7"/>
    <n v="3"/>
    <n v="4"/>
  </r>
  <r>
    <n v="7"/>
    <x v="2"/>
    <x v="33"/>
    <x v="0"/>
    <x v="0"/>
    <n v="6"/>
    <x v="0"/>
    <x v="2"/>
    <x v="2"/>
    <x v="137"/>
    <x v="10"/>
    <s v="United States"/>
    <x v="272"/>
    <x v="3"/>
    <m/>
    <x v="0"/>
    <x v="3"/>
    <d v="2016-09-07T00:00:00"/>
    <s v="Sat"/>
    <x v="0"/>
    <s v="CA-2016-126193"/>
    <n v="897"/>
    <s v="Ibico Hi-Tech Manual Binding System"/>
    <s v="Kelly Williams"/>
    <n v="60543"/>
    <n v="-534"/>
    <n v="5"/>
    <n v="305"/>
  </r>
  <r>
    <n v="4"/>
    <x v="1"/>
    <x v="54"/>
    <x v="0"/>
    <x v="0"/>
    <n v="6"/>
    <x v="0"/>
    <x v="2"/>
    <x v="2"/>
    <x v="4"/>
    <x v="4"/>
    <s v="United States"/>
    <x v="273"/>
    <x v="3"/>
    <m/>
    <x v="0"/>
    <x v="3"/>
    <d v="2016-08-25T00:00:00"/>
    <s v="Wed"/>
    <x v="10"/>
    <s v="CA-2016-126200"/>
    <n v="1492"/>
    <s v="Square Ring Data Binders, Rigid 75 Pt. Covers, 11 x 14-7/8"/>
    <s v="Kelly Williams"/>
    <n v="77070"/>
    <n v="-20"/>
    <n v="3"/>
    <n v="12"/>
  </r>
  <r>
    <n v="4"/>
    <x v="1"/>
    <x v="54"/>
    <x v="0"/>
    <x v="0"/>
    <n v="6"/>
    <x v="0"/>
    <x v="2"/>
    <x v="2"/>
    <x v="4"/>
    <x v="4"/>
    <s v="United States"/>
    <x v="273"/>
    <x v="3"/>
    <m/>
    <x v="0"/>
    <x v="3"/>
    <d v="2016-08-25T00:00:00"/>
    <s v="Wed"/>
    <x v="10"/>
    <s v="CA-2016-126200"/>
    <n v="1639"/>
    <s v="Wilson Jones Elliptical Ring 3 1/2 Capacity Binders, 800 sheets"/>
    <s v="Kelly Williams"/>
    <n v="77070"/>
    <n v="-40"/>
    <n v="3"/>
    <n v="26"/>
  </r>
  <r>
    <n v="5"/>
    <x v="2"/>
    <x v="210"/>
    <x v="0"/>
    <x v="1"/>
    <n v="3"/>
    <x v="0"/>
    <x v="2"/>
    <x v="2"/>
    <x v="47"/>
    <x v="19"/>
    <s v="United States"/>
    <x v="119"/>
    <x v="0"/>
    <m/>
    <x v="0"/>
    <x v="4"/>
    <d v="2016-09-13T00:00:00"/>
    <s v="Fri"/>
    <x v="0"/>
    <s v="CA-2016-126277"/>
    <n v="67"/>
    <s v="Acco Suede Grain Vinyl Round Ring Binder"/>
    <s v="Chuck Magee"/>
    <n v="43229"/>
    <n v="-2"/>
    <n v="3"/>
    <n v="3"/>
  </r>
  <r>
    <n v="5"/>
    <x v="1"/>
    <x v="123"/>
    <x v="0"/>
    <x v="0"/>
    <n v="6"/>
    <x v="1"/>
    <x v="3"/>
    <x v="2"/>
    <x v="138"/>
    <x v="4"/>
    <s v="United States"/>
    <x v="196"/>
    <x v="3"/>
    <m/>
    <x v="0"/>
    <x v="1"/>
    <d v="2016-12-23T00:00:00"/>
    <s v="Mon"/>
    <x v="6"/>
    <s v="CA-2016-126333"/>
    <n v="1803"/>
    <s v="Xerox 2000"/>
    <s v="Kelly Williams"/>
    <n v="77642"/>
    <n v="2"/>
    <n v="1"/>
    <n v="5"/>
  </r>
  <r>
    <n v="5"/>
    <x v="2"/>
    <x v="171"/>
    <x v="0"/>
    <x v="1"/>
    <n v="3"/>
    <x v="0"/>
    <x v="12"/>
    <x v="2"/>
    <x v="139"/>
    <x v="9"/>
    <s v="United States"/>
    <x v="274"/>
    <x v="1"/>
    <s v="Yes"/>
    <x v="1"/>
    <x v="0"/>
    <d v="2016-08-04T00:00:00"/>
    <s v="Wed"/>
    <x v="10"/>
    <s v="CA-2016-126361"/>
    <n v="865"/>
    <s v="Hoover WindTunnel Plus Canister Vacuum"/>
    <s v="Anna Andreadi"/>
    <n v="84062"/>
    <n v="305"/>
    <n v="3"/>
    <n v="1090"/>
  </r>
  <r>
    <n v="5"/>
    <x v="2"/>
    <x v="171"/>
    <x v="0"/>
    <x v="1"/>
    <n v="3"/>
    <x v="0"/>
    <x v="6"/>
    <x v="2"/>
    <x v="139"/>
    <x v="9"/>
    <s v="United States"/>
    <x v="274"/>
    <x v="1"/>
    <s v="Yes"/>
    <x v="1"/>
    <x v="0"/>
    <d v="2016-08-04T00:00:00"/>
    <s v="Wed"/>
    <x v="10"/>
    <s v="CA-2016-126361"/>
    <n v="1144"/>
    <s v="Newell 329"/>
    <s v="Anna Andreadi"/>
    <n v="84062"/>
    <n v="4"/>
    <n v="5"/>
    <n v="16"/>
  </r>
  <r>
    <n v="5"/>
    <x v="2"/>
    <x v="171"/>
    <x v="0"/>
    <x v="1"/>
    <n v="3"/>
    <x v="0"/>
    <x v="11"/>
    <x v="2"/>
    <x v="139"/>
    <x v="9"/>
    <s v="United States"/>
    <x v="274"/>
    <x v="1"/>
    <s v="Yes"/>
    <x v="1"/>
    <x v="0"/>
    <d v="2016-08-04T00:00:00"/>
    <s v="Wed"/>
    <x v="10"/>
    <s v="CA-2016-126361"/>
    <n v="1390"/>
    <s v="Safco Wire Cube Shelving System, For Use as 4 or 5 14 Cubes, Black"/>
    <s v="Anna Andreadi"/>
    <n v="84062"/>
    <n v="8"/>
    <n v="5"/>
    <n v="159"/>
  </r>
  <r>
    <n v="5"/>
    <x v="2"/>
    <x v="171"/>
    <x v="0"/>
    <x v="1"/>
    <n v="3"/>
    <x v="0"/>
    <x v="3"/>
    <x v="2"/>
    <x v="139"/>
    <x v="9"/>
    <s v="United States"/>
    <x v="274"/>
    <x v="1"/>
    <s v="Yes"/>
    <x v="1"/>
    <x v="0"/>
    <d v="2016-08-04T00:00:00"/>
    <s v="Wed"/>
    <x v="10"/>
    <s v="CA-2016-126361"/>
    <n v="1729"/>
    <s v="Xerox 1934"/>
    <s v="Anna Andreadi"/>
    <n v="84062"/>
    <n v="219"/>
    <n v="8"/>
    <n v="448"/>
  </r>
  <r>
    <n v="5"/>
    <x v="2"/>
    <x v="171"/>
    <x v="0"/>
    <x v="1"/>
    <n v="3"/>
    <x v="0"/>
    <x v="2"/>
    <x v="2"/>
    <x v="139"/>
    <x v="9"/>
    <s v="United States"/>
    <x v="274"/>
    <x v="1"/>
    <s v="Yes"/>
    <x v="1"/>
    <x v="1"/>
    <d v="2016-08-04T00:00:00"/>
    <s v="Wed"/>
    <x v="10"/>
    <s v="CA-2016-126361"/>
    <n v="905"/>
    <s v="Ibico Standard Transparent Covers"/>
    <s v="Anna Andreadi"/>
    <n v="84062"/>
    <n v="5"/>
    <n v="1"/>
    <n v="13"/>
  </r>
  <r>
    <n v="5"/>
    <x v="2"/>
    <x v="171"/>
    <x v="0"/>
    <x v="1"/>
    <n v="3"/>
    <x v="0"/>
    <x v="0"/>
    <x v="0"/>
    <x v="139"/>
    <x v="9"/>
    <s v="United States"/>
    <x v="274"/>
    <x v="1"/>
    <s v="Yes"/>
    <x v="1"/>
    <x v="1"/>
    <d v="2016-08-04T00:00:00"/>
    <s v="Wed"/>
    <x v="10"/>
    <s v="CA-2016-126361"/>
    <n v="1243"/>
    <s v="Panasonic KX T7731-B Digital phone"/>
    <s v="Anna Andreadi"/>
    <n v="84062"/>
    <n v="35"/>
    <n v="5"/>
    <n v="400"/>
  </r>
  <r>
    <n v="3"/>
    <x v="0"/>
    <x v="106"/>
    <x v="0"/>
    <x v="1"/>
    <n v="3"/>
    <x v="1"/>
    <x v="5"/>
    <x v="1"/>
    <x v="140"/>
    <x v="24"/>
    <s v="United States"/>
    <x v="275"/>
    <x v="0"/>
    <s v="Yes"/>
    <x v="1"/>
    <x v="0"/>
    <d v="2016-09-09T00:00:00"/>
    <s v="Mon"/>
    <x v="0"/>
    <s v="CA-2016-126403"/>
    <n v="757"/>
    <s v="Global Italian Leather Office Chair"/>
    <s v="Chuck Magee"/>
    <n v="1852"/>
    <n v="212"/>
    <n v="6"/>
    <n v="786"/>
  </r>
  <r>
    <n v="3"/>
    <x v="0"/>
    <x v="106"/>
    <x v="0"/>
    <x v="1"/>
    <n v="3"/>
    <x v="1"/>
    <x v="3"/>
    <x v="2"/>
    <x v="140"/>
    <x v="24"/>
    <s v="United States"/>
    <x v="275"/>
    <x v="0"/>
    <s v="Yes"/>
    <x v="1"/>
    <x v="0"/>
    <d v="2016-09-09T00:00:00"/>
    <s v="Mon"/>
    <x v="0"/>
    <s v="CA-2016-126403"/>
    <n v="106"/>
    <s v="Advantus Motivational Note Cards"/>
    <s v="Chuck Magee"/>
    <n v="1852"/>
    <n v="13"/>
    <n v="2"/>
    <n v="26"/>
  </r>
  <r>
    <n v="3"/>
    <x v="0"/>
    <x v="106"/>
    <x v="0"/>
    <x v="1"/>
    <n v="3"/>
    <x v="1"/>
    <x v="3"/>
    <x v="2"/>
    <x v="140"/>
    <x v="24"/>
    <s v="United States"/>
    <x v="275"/>
    <x v="0"/>
    <s v="Yes"/>
    <x v="1"/>
    <x v="0"/>
    <d v="2016-09-09T00:00:00"/>
    <s v="Mon"/>
    <x v="0"/>
    <s v="CA-2016-126403"/>
    <n v="1706"/>
    <s v="Xerox 1913"/>
    <s v="Chuck Magee"/>
    <n v="1852"/>
    <n v="80"/>
    <n v="3"/>
    <n v="166"/>
  </r>
  <r>
    <n v="3"/>
    <x v="0"/>
    <x v="106"/>
    <x v="0"/>
    <x v="1"/>
    <n v="3"/>
    <x v="1"/>
    <x v="11"/>
    <x v="2"/>
    <x v="140"/>
    <x v="24"/>
    <s v="United States"/>
    <x v="275"/>
    <x v="0"/>
    <s v="Yes"/>
    <x v="1"/>
    <x v="0"/>
    <d v="2016-09-09T00:00:00"/>
    <s v="Mon"/>
    <x v="0"/>
    <s v="CA-2016-126403"/>
    <n v="1551"/>
    <s v="Tennsco 6- and 18-Compartment Lockers"/>
    <s v="Chuck Magee"/>
    <n v="1852"/>
    <n v="239"/>
    <n v="5"/>
    <n v="1326"/>
  </r>
  <r>
    <n v="4"/>
    <x v="1"/>
    <x v="168"/>
    <x v="0"/>
    <x v="0"/>
    <n v="6"/>
    <x v="1"/>
    <x v="3"/>
    <x v="2"/>
    <x v="42"/>
    <x v="1"/>
    <s v="United States"/>
    <x v="276"/>
    <x v="1"/>
    <m/>
    <x v="0"/>
    <x v="0"/>
    <d v="2016-09-20T00:00:00"/>
    <s v="Fri"/>
    <x v="0"/>
    <s v="CA-2016-126480"/>
    <n v="1693"/>
    <s v="Xerox 1900"/>
    <s v="Anna Andreadi"/>
    <n v="92024"/>
    <n v="4"/>
    <n v="2"/>
    <n v="9"/>
  </r>
  <r>
    <n v="4"/>
    <x v="2"/>
    <x v="103"/>
    <x v="0"/>
    <x v="1"/>
    <n v="3"/>
    <x v="0"/>
    <x v="6"/>
    <x v="2"/>
    <x v="43"/>
    <x v="1"/>
    <s v="United States"/>
    <x v="277"/>
    <x v="1"/>
    <s v="Yes"/>
    <x v="1"/>
    <x v="0"/>
    <d v="2016-09-01T00:00:00"/>
    <s v="Sun"/>
    <x v="0"/>
    <s v="CA-2016-126522"/>
    <n v="361"/>
    <s v="BOSTON Model 1800 Electric Pencil Sharpeners, Putty/Woodgrain"/>
    <s v="Anna Andreadi"/>
    <n v="92025"/>
    <n v="16"/>
    <n v="3"/>
    <n v="54"/>
  </r>
  <r>
    <n v="2"/>
    <x v="1"/>
    <x v="149"/>
    <x v="0"/>
    <x v="1"/>
    <n v="3"/>
    <x v="2"/>
    <x v="9"/>
    <x v="1"/>
    <x v="15"/>
    <x v="11"/>
    <s v="United States"/>
    <x v="278"/>
    <x v="1"/>
    <m/>
    <x v="0"/>
    <x v="0"/>
    <d v="2016-09-29T00:00:00"/>
    <s v="Sun"/>
    <x v="8"/>
    <s v="CA-2016-126683"/>
    <n v="1036"/>
    <s v="Longer-Life Soft White Bulbs"/>
    <s v="Anna Andreadi"/>
    <n v="98115"/>
    <n v="3"/>
    <n v="2"/>
    <n v="6"/>
  </r>
  <r>
    <n v="2"/>
    <x v="1"/>
    <x v="149"/>
    <x v="0"/>
    <x v="1"/>
    <n v="3"/>
    <x v="2"/>
    <x v="1"/>
    <x v="1"/>
    <x v="15"/>
    <x v="11"/>
    <s v="United States"/>
    <x v="278"/>
    <x v="1"/>
    <m/>
    <x v="0"/>
    <x v="0"/>
    <d v="2016-09-29T00:00:00"/>
    <s v="Sun"/>
    <x v="8"/>
    <s v="CA-2016-126683"/>
    <n v="313"/>
    <s v="Bevis Oval Conference Table, Walnut"/>
    <s v="Anna Andreadi"/>
    <n v="98115"/>
    <n v="399"/>
    <n v="9"/>
    <n v="2349"/>
  </r>
  <r>
    <n v="7"/>
    <x v="2"/>
    <x v="211"/>
    <x v="0"/>
    <x v="0"/>
    <n v="6"/>
    <x v="0"/>
    <x v="9"/>
    <x v="1"/>
    <x v="136"/>
    <x v="15"/>
    <s v="United States"/>
    <x v="6"/>
    <x v="1"/>
    <m/>
    <x v="0"/>
    <x v="0"/>
    <d v="2016-07-26T00:00:00"/>
    <s v="Thu"/>
    <x v="10"/>
    <s v="CA-2016-126760"/>
    <n v="1563"/>
    <s v="Tensor Computer Mounted Lamp"/>
    <s v="Anna Andreadi"/>
    <n v="89031"/>
    <n v="36"/>
    <n v="9"/>
    <n v="134"/>
  </r>
  <r>
    <n v="7"/>
    <x v="2"/>
    <x v="211"/>
    <x v="0"/>
    <x v="0"/>
    <n v="6"/>
    <x v="0"/>
    <x v="5"/>
    <x v="1"/>
    <x v="136"/>
    <x v="15"/>
    <s v="United States"/>
    <x v="6"/>
    <x v="1"/>
    <m/>
    <x v="0"/>
    <x v="1"/>
    <d v="2016-07-26T00:00:00"/>
    <s v="Thu"/>
    <x v="10"/>
    <s v="CA-2016-126760"/>
    <n v="818"/>
    <s v="Hon 2090 “Pillow Soft” Series Mid Back Swivel/Tilt Chairs"/>
    <s v="Anna Andreadi"/>
    <n v="89031"/>
    <n v="-110"/>
    <n v="3"/>
    <n v="674"/>
  </r>
  <r>
    <n v="7"/>
    <x v="2"/>
    <x v="211"/>
    <x v="0"/>
    <x v="0"/>
    <n v="6"/>
    <x v="0"/>
    <x v="8"/>
    <x v="0"/>
    <x v="136"/>
    <x v="15"/>
    <s v="United States"/>
    <x v="6"/>
    <x v="1"/>
    <m/>
    <x v="0"/>
    <x v="0"/>
    <d v="2016-07-26T00:00:00"/>
    <s v="Thu"/>
    <x v="10"/>
    <s v="CA-2016-126760"/>
    <n v="1016"/>
    <s v="Logitech Illuminated Ultrathin Keyboard with Backlighting"/>
    <s v="Anna Andreadi"/>
    <n v="89031"/>
    <n v="70"/>
    <n v="3"/>
    <n v="171"/>
  </r>
  <r>
    <n v="7"/>
    <x v="2"/>
    <x v="211"/>
    <x v="0"/>
    <x v="0"/>
    <n v="6"/>
    <x v="0"/>
    <x v="0"/>
    <x v="0"/>
    <x v="136"/>
    <x v="15"/>
    <s v="United States"/>
    <x v="6"/>
    <x v="1"/>
    <m/>
    <x v="0"/>
    <x v="1"/>
    <d v="2016-07-26T00:00:00"/>
    <s v="Thu"/>
    <x v="10"/>
    <s v="CA-2016-126760"/>
    <n v="146"/>
    <s v="Apple iPhone 5S"/>
    <s v="Anna Andreadi"/>
    <n v="89031"/>
    <n v="114"/>
    <n v="2"/>
    <n v="912"/>
  </r>
  <r>
    <n v="7"/>
    <x v="2"/>
    <x v="212"/>
    <x v="1"/>
    <x v="0"/>
    <n v="6"/>
    <x v="0"/>
    <x v="9"/>
    <x v="1"/>
    <x v="13"/>
    <x v="10"/>
    <s v="United States"/>
    <x v="279"/>
    <x v="3"/>
    <m/>
    <x v="0"/>
    <x v="7"/>
    <d v="2016-12-29T00:00:00"/>
    <s v="Sun"/>
    <x v="11"/>
    <s v="CA-2016-126802"/>
    <n v="1541"/>
    <s v="Tenex Chairmats For Use with Hard Floors"/>
    <s v="Kelly Williams"/>
    <n v="60610"/>
    <n v="-51"/>
    <n v="3"/>
    <n v="39"/>
  </r>
  <r>
    <n v="7"/>
    <x v="2"/>
    <x v="181"/>
    <x v="0"/>
    <x v="0"/>
    <n v="6"/>
    <x v="1"/>
    <x v="3"/>
    <x v="2"/>
    <x v="13"/>
    <x v="10"/>
    <s v="United States"/>
    <x v="239"/>
    <x v="3"/>
    <m/>
    <x v="0"/>
    <x v="1"/>
    <d v="2016-11-01T00:00:00"/>
    <s v="Sun"/>
    <x v="7"/>
    <s v="CA-2016-126907"/>
    <n v="1481"/>
    <s v="Southworth Parchment Paper &amp; Envelopes"/>
    <s v="Kelly Williams"/>
    <n v="60610"/>
    <n v="5"/>
    <n v="3"/>
    <n v="16"/>
  </r>
  <r>
    <n v="0"/>
    <x v="0"/>
    <x v="213"/>
    <x v="0"/>
    <x v="3"/>
    <n v="0"/>
    <x v="0"/>
    <x v="3"/>
    <x v="2"/>
    <x v="20"/>
    <x v="4"/>
    <s v="United States"/>
    <x v="280"/>
    <x v="3"/>
    <m/>
    <x v="0"/>
    <x v="1"/>
    <d v="2016-06-15T00:00:00"/>
    <s v="Sun"/>
    <x v="9"/>
    <s v="CA-2016-126963"/>
    <n v="1695"/>
    <s v="Xerox 1902"/>
    <s v="Kelly Williams"/>
    <n v="79907"/>
    <n v="12"/>
    <n v="2"/>
    <n v="37"/>
  </r>
  <r>
    <n v="4"/>
    <x v="1"/>
    <x v="214"/>
    <x v="0"/>
    <x v="0"/>
    <n v="6"/>
    <x v="0"/>
    <x v="9"/>
    <x v="1"/>
    <x v="15"/>
    <x v="11"/>
    <s v="United States"/>
    <x v="42"/>
    <x v="1"/>
    <s v="Yes"/>
    <x v="1"/>
    <x v="0"/>
    <d v="2016-08-11T00:00:00"/>
    <s v="Wed"/>
    <x v="10"/>
    <s v="CA-2016-127012"/>
    <n v="579"/>
    <s v="Eldon Image Series Desk Accessories, Ebony"/>
    <s v="Anna Andreadi"/>
    <n v="98105"/>
    <n v="5"/>
    <n v="1"/>
    <n v="12"/>
  </r>
  <r>
    <n v="4"/>
    <x v="1"/>
    <x v="214"/>
    <x v="0"/>
    <x v="0"/>
    <n v="6"/>
    <x v="0"/>
    <x v="6"/>
    <x v="2"/>
    <x v="15"/>
    <x v="11"/>
    <s v="United States"/>
    <x v="42"/>
    <x v="1"/>
    <s v="Yes"/>
    <x v="1"/>
    <x v="0"/>
    <d v="2016-08-11T00:00:00"/>
    <s v="Wed"/>
    <x v="10"/>
    <s v="CA-2016-127012"/>
    <n v="1411"/>
    <s v="Sanford 52201 APSCO Electric Pencil Sharpener"/>
    <s v="Anna Andreadi"/>
    <n v="98105"/>
    <n v="11"/>
    <n v="1"/>
    <n v="41"/>
  </r>
  <r>
    <n v="4"/>
    <x v="1"/>
    <x v="214"/>
    <x v="0"/>
    <x v="0"/>
    <n v="6"/>
    <x v="0"/>
    <x v="4"/>
    <x v="2"/>
    <x v="15"/>
    <x v="11"/>
    <s v="United States"/>
    <x v="42"/>
    <x v="1"/>
    <s v="Yes"/>
    <x v="1"/>
    <x v="0"/>
    <d v="2016-08-11T00:00:00"/>
    <s v="Wed"/>
    <x v="10"/>
    <s v="CA-2016-127012"/>
    <n v="1608"/>
    <s v="Vinyl Coated Wire Paper Clips in Organizer Box, 800/Box"/>
    <s v="Anna Andreadi"/>
    <n v="98105"/>
    <n v="11"/>
    <n v="2"/>
    <n v="23"/>
  </r>
  <r>
    <n v="6"/>
    <x v="0"/>
    <x v="122"/>
    <x v="0"/>
    <x v="0"/>
    <n v="6"/>
    <x v="1"/>
    <x v="11"/>
    <x v="2"/>
    <x v="15"/>
    <x v="11"/>
    <s v="United States"/>
    <x v="281"/>
    <x v="1"/>
    <s v="Yes"/>
    <x v="1"/>
    <x v="0"/>
    <d v="2016-11-24T00:00:00"/>
    <s v="Tue"/>
    <x v="7"/>
    <s v="CA-2016-127131"/>
    <n v="1336"/>
    <s v="Recycled Data-Pak for Archival Bound Computer Printouts, 12-1/2 x 12-1/2 x 16"/>
    <s v="Anna Andreadi"/>
    <n v="98103"/>
    <n v="53"/>
    <n v="2"/>
    <n v="198"/>
  </r>
  <r>
    <n v="6"/>
    <x v="0"/>
    <x v="122"/>
    <x v="0"/>
    <x v="0"/>
    <n v="6"/>
    <x v="1"/>
    <x v="3"/>
    <x v="2"/>
    <x v="15"/>
    <x v="11"/>
    <s v="United States"/>
    <x v="281"/>
    <x v="1"/>
    <s v="Yes"/>
    <x v="1"/>
    <x v="0"/>
    <d v="2016-11-24T00:00:00"/>
    <s v="Tue"/>
    <x v="7"/>
    <s v="CA-2016-127131"/>
    <n v="1825"/>
    <s v="Xerox 220"/>
    <s v="Anna Andreadi"/>
    <n v="98103"/>
    <n v="12"/>
    <n v="4"/>
    <n v="26"/>
  </r>
  <r>
    <n v="6"/>
    <x v="0"/>
    <x v="122"/>
    <x v="0"/>
    <x v="0"/>
    <n v="6"/>
    <x v="1"/>
    <x v="11"/>
    <x v="2"/>
    <x v="15"/>
    <x v="11"/>
    <s v="United States"/>
    <x v="281"/>
    <x v="1"/>
    <s v="Yes"/>
    <x v="1"/>
    <x v="0"/>
    <d v="2016-11-24T00:00:00"/>
    <s v="Tue"/>
    <x v="7"/>
    <s v="CA-2016-127131"/>
    <n v="417"/>
    <s v="Carina 42Hx23 3/4W Media Storage Unit"/>
    <s v="Anna Andreadi"/>
    <n v="98103"/>
    <n v="10"/>
    <n v="6"/>
    <n v="486"/>
  </r>
  <r>
    <n v="6"/>
    <x v="0"/>
    <x v="122"/>
    <x v="0"/>
    <x v="0"/>
    <n v="6"/>
    <x v="1"/>
    <x v="2"/>
    <x v="2"/>
    <x v="15"/>
    <x v="11"/>
    <s v="United States"/>
    <x v="281"/>
    <x v="1"/>
    <s v="Yes"/>
    <x v="1"/>
    <x v="1"/>
    <d v="2016-11-24T00:00:00"/>
    <s v="Tue"/>
    <x v="7"/>
    <s v="CA-2016-127131"/>
    <n v="1257"/>
    <s v="Peel &amp; Stick Add-On Corner Pockets"/>
    <s v="Anna Andreadi"/>
    <n v="98103"/>
    <n v="4"/>
    <n v="7"/>
    <n v="12"/>
  </r>
  <r>
    <n v="3"/>
    <x v="2"/>
    <x v="40"/>
    <x v="0"/>
    <x v="2"/>
    <n v="1"/>
    <x v="0"/>
    <x v="9"/>
    <x v="1"/>
    <x v="141"/>
    <x v="21"/>
    <s v="United States"/>
    <x v="282"/>
    <x v="3"/>
    <m/>
    <x v="0"/>
    <x v="0"/>
    <d v="2016-05-12T00:00:00"/>
    <s v="Thu"/>
    <x v="5"/>
    <s v="CA-2016-127159"/>
    <n v="498"/>
    <s v="DAX Value U-Channel Document Frames, Easel Back"/>
    <s v="Kelly Williams"/>
    <n v="53209"/>
    <n v="11"/>
    <n v="7"/>
    <n v="35"/>
  </r>
  <r>
    <n v="2"/>
    <x v="1"/>
    <x v="204"/>
    <x v="0"/>
    <x v="1"/>
    <n v="3"/>
    <x v="0"/>
    <x v="5"/>
    <x v="1"/>
    <x v="4"/>
    <x v="4"/>
    <s v="United States"/>
    <x v="204"/>
    <x v="3"/>
    <m/>
    <x v="0"/>
    <x v="2"/>
    <d v="2016-05-21T00:00:00"/>
    <s v="Sat"/>
    <x v="5"/>
    <s v="CA-2016-127166"/>
    <n v="748"/>
    <s v="Global Deluxe Steno Chair"/>
    <s v="Kelly Williams"/>
    <n v="77070"/>
    <n v="-29"/>
    <n v="2"/>
    <n v="108"/>
  </r>
  <r>
    <n v="2"/>
    <x v="1"/>
    <x v="204"/>
    <x v="0"/>
    <x v="1"/>
    <n v="3"/>
    <x v="0"/>
    <x v="3"/>
    <x v="2"/>
    <x v="4"/>
    <x v="4"/>
    <s v="United States"/>
    <x v="204"/>
    <x v="3"/>
    <m/>
    <x v="0"/>
    <x v="1"/>
    <d v="2016-05-21T00:00:00"/>
    <s v="Sat"/>
    <x v="5"/>
    <s v="CA-2016-127166"/>
    <n v="98"/>
    <s v="Adams Telephone Message Books, 5 1/4” x 11”"/>
    <s v="Kelly Williams"/>
    <n v="77070"/>
    <n v="2"/>
    <n v="1"/>
    <n v="5"/>
  </r>
  <r>
    <n v="2"/>
    <x v="1"/>
    <x v="204"/>
    <x v="0"/>
    <x v="1"/>
    <n v="3"/>
    <x v="0"/>
    <x v="7"/>
    <x v="2"/>
    <x v="4"/>
    <x v="4"/>
    <s v="United States"/>
    <x v="204"/>
    <x v="3"/>
    <m/>
    <x v="0"/>
    <x v="1"/>
    <d v="2016-05-21T00:00:00"/>
    <s v="Sat"/>
    <x v="5"/>
    <s v="CA-2016-127166"/>
    <n v="1501"/>
    <s v="Staple envelope"/>
    <s v="Kelly Williams"/>
    <n v="77070"/>
    <n v="21"/>
    <n v="6"/>
    <n v="56"/>
  </r>
  <r>
    <n v="2"/>
    <x v="1"/>
    <x v="204"/>
    <x v="0"/>
    <x v="1"/>
    <n v="3"/>
    <x v="0"/>
    <x v="2"/>
    <x v="2"/>
    <x v="4"/>
    <x v="4"/>
    <s v="United States"/>
    <x v="204"/>
    <x v="3"/>
    <m/>
    <x v="0"/>
    <x v="3"/>
    <d v="2016-05-21T00:00:00"/>
    <s v="Sat"/>
    <x v="5"/>
    <s v="CA-2016-127166"/>
    <n v="901"/>
    <s v="Ibico Plastic Spiral Binding Combs"/>
    <s v="Kelly Williams"/>
    <n v="77070"/>
    <n v="-31"/>
    <n v="3"/>
    <n v="18"/>
  </r>
  <r>
    <n v="4"/>
    <x v="1"/>
    <x v="75"/>
    <x v="0"/>
    <x v="0"/>
    <n v="6"/>
    <x v="1"/>
    <x v="0"/>
    <x v="0"/>
    <x v="0"/>
    <x v="0"/>
    <s v="United States"/>
    <x v="283"/>
    <x v="0"/>
    <m/>
    <x v="0"/>
    <x v="0"/>
    <d v="2016-12-04T00:00:00"/>
    <s v="Wed"/>
    <x v="6"/>
    <s v="CA-2016-127187"/>
    <n v="1285"/>
    <s v="Plantronics Voyager Pro HD - Bluetooth Headset"/>
    <s v="Chuck Magee"/>
    <n v="10024"/>
    <n v="62"/>
    <n v="2"/>
    <n v="130"/>
  </r>
  <r>
    <n v="5"/>
    <x v="1"/>
    <x v="168"/>
    <x v="0"/>
    <x v="0"/>
    <n v="6"/>
    <x v="0"/>
    <x v="11"/>
    <x v="2"/>
    <x v="26"/>
    <x v="16"/>
    <s v="United States"/>
    <x v="135"/>
    <x v="2"/>
    <m/>
    <x v="0"/>
    <x v="1"/>
    <d v="2016-09-19T00:00:00"/>
    <s v="Thu"/>
    <x v="0"/>
    <s v="CA-2016-127299"/>
    <n v="1320"/>
    <s v="Project Tote Personal File"/>
    <s v="Cassandra Brandow"/>
    <n v="28205"/>
    <n v="8"/>
    <n v="6"/>
    <n v="67"/>
  </r>
  <r>
    <n v="5"/>
    <x v="1"/>
    <x v="168"/>
    <x v="0"/>
    <x v="0"/>
    <n v="6"/>
    <x v="0"/>
    <x v="13"/>
    <x v="0"/>
    <x v="26"/>
    <x v="16"/>
    <s v="United States"/>
    <x v="135"/>
    <x v="2"/>
    <m/>
    <x v="0"/>
    <x v="8"/>
    <d v="2016-09-19T00:00:00"/>
    <s v="Thu"/>
    <x v="0"/>
    <s v="CA-2016-127299"/>
    <n v="878"/>
    <s v="HP Designjet T520 Inkjet Large Format Printer - 24 Color"/>
    <s v="Cassandra Brandow"/>
    <n v="28205"/>
    <n v="-945"/>
    <n v="3"/>
    <n v="2625"/>
  </r>
  <r>
    <n v="5"/>
    <x v="1"/>
    <x v="212"/>
    <x v="1"/>
    <x v="0"/>
    <n v="6"/>
    <x v="1"/>
    <x v="7"/>
    <x v="2"/>
    <x v="20"/>
    <x v="4"/>
    <s v="United States"/>
    <x v="284"/>
    <x v="3"/>
    <m/>
    <x v="0"/>
    <x v="1"/>
    <d v="2016-12-31T00:00:00"/>
    <s v="Tue"/>
    <x v="11"/>
    <s v="CA-2016-127383"/>
    <n v="1501"/>
    <s v="Staple envelope"/>
    <s v="Kelly Williams"/>
    <n v="79907"/>
    <n v="18"/>
    <n v="2"/>
    <n v="50"/>
  </r>
  <r>
    <n v="5"/>
    <x v="1"/>
    <x v="122"/>
    <x v="0"/>
    <x v="0"/>
    <n v="6"/>
    <x v="1"/>
    <x v="1"/>
    <x v="1"/>
    <x v="80"/>
    <x v="4"/>
    <s v="United States"/>
    <x v="285"/>
    <x v="3"/>
    <m/>
    <x v="0"/>
    <x v="2"/>
    <d v="2016-11-25T00:00:00"/>
    <s v="Wed"/>
    <x v="7"/>
    <s v="CA-2016-127446"/>
    <n v="368"/>
    <s v="Bretford CR4500 Series Slim Rectangular Table"/>
    <s v="Kelly Williams"/>
    <n v="76017"/>
    <n v="-122"/>
    <n v="5"/>
    <n v="1219"/>
  </r>
  <r>
    <n v="5"/>
    <x v="1"/>
    <x v="122"/>
    <x v="0"/>
    <x v="0"/>
    <n v="6"/>
    <x v="1"/>
    <x v="9"/>
    <x v="1"/>
    <x v="80"/>
    <x v="4"/>
    <s v="United States"/>
    <x v="285"/>
    <x v="3"/>
    <m/>
    <x v="0"/>
    <x v="7"/>
    <d v="2016-11-25T00:00:00"/>
    <s v="Wed"/>
    <x v="7"/>
    <s v="CA-2016-127446"/>
    <n v="1053"/>
    <s v="Master Caster Door Stop, Brown"/>
    <s v="Kelly Williams"/>
    <n v="76017"/>
    <n v="-4"/>
    <n v="3"/>
    <n v="6"/>
  </r>
  <r>
    <n v="5"/>
    <x v="1"/>
    <x v="122"/>
    <x v="0"/>
    <x v="0"/>
    <n v="6"/>
    <x v="1"/>
    <x v="10"/>
    <x v="2"/>
    <x v="80"/>
    <x v="4"/>
    <s v="United States"/>
    <x v="285"/>
    <x v="3"/>
    <m/>
    <x v="0"/>
    <x v="1"/>
    <d v="2016-11-25T00:00:00"/>
    <s v="Wed"/>
    <x v="7"/>
    <s v="CA-2016-127446"/>
    <n v="232"/>
    <s v="Avery 520"/>
    <s v="Kelly Williams"/>
    <n v="76017"/>
    <n v="1"/>
    <n v="1"/>
    <n v="3"/>
  </r>
  <r>
    <n v="5"/>
    <x v="1"/>
    <x v="122"/>
    <x v="0"/>
    <x v="0"/>
    <n v="6"/>
    <x v="1"/>
    <x v="10"/>
    <x v="2"/>
    <x v="80"/>
    <x v="4"/>
    <s v="United States"/>
    <x v="285"/>
    <x v="3"/>
    <m/>
    <x v="0"/>
    <x v="1"/>
    <d v="2016-11-25T00:00:00"/>
    <s v="Wed"/>
    <x v="7"/>
    <s v="CA-2016-127446"/>
    <n v="231"/>
    <s v="Avery 52"/>
    <s v="Kelly Williams"/>
    <n v="76017"/>
    <n v="2"/>
    <n v="2"/>
    <n v="6"/>
  </r>
  <r>
    <n v="5"/>
    <x v="1"/>
    <x v="122"/>
    <x v="0"/>
    <x v="0"/>
    <n v="6"/>
    <x v="1"/>
    <x v="3"/>
    <x v="2"/>
    <x v="80"/>
    <x v="4"/>
    <s v="United States"/>
    <x v="285"/>
    <x v="3"/>
    <m/>
    <x v="0"/>
    <x v="1"/>
    <d v="2016-11-25T00:00:00"/>
    <s v="Wed"/>
    <x v="7"/>
    <s v="CA-2016-127446"/>
    <n v="1478"/>
    <s v="Southworth 25% Cotton Granite Paper &amp; Envelopes"/>
    <s v="Kelly Williams"/>
    <n v="76017"/>
    <n v="5"/>
    <n v="3"/>
    <n v="16"/>
  </r>
  <r>
    <n v="5"/>
    <x v="1"/>
    <x v="122"/>
    <x v="0"/>
    <x v="0"/>
    <n v="6"/>
    <x v="1"/>
    <x v="8"/>
    <x v="0"/>
    <x v="80"/>
    <x v="4"/>
    <s v="United States"/>
    <x v="285"/>
    <x v="3"/>
    <m/>
    <x v="0"/>
    <x v="1"/>
    <d v="2016-11-25T00:00:00"/>
    <s v="Wed"/>
    <x v="7"/>
    <s v="CA-2016-127446"/>
    <n v="962"/>
    <s v="KeyTronic KT400U2 - Keyboard - Black"/>
    <s v="Kelly Williams"/>
    <n v="76017"/>
    <n v="0"/>
    <n v="3"/>
    <n v="25"/>
  </r>
  <r>
    <n v="2"/>
    <x v="1"/>
    <x v="168"/>
    <x v="0"/>
    <x v="1"/>
    <n v="3"/>
    <x v="0"/>
    <x v="10"/>
    <x v="2"/>
    <x v="142"/>
    <x v="2"/>
    <s v="United States"/>
    <x v="214"/>
    <x v="2"/>
    <m/>
    <x v="0"/>
    <x v="1"/>
    <d v="2016-09-22T00:00:00"/>
    <s v="Sun"/>
    <x v="0"/>
    <s v="CA-2016-127488"/>
    <n v="243"/>
    <s v="Avery File Folder Labels"/>
    <s v="Cassandra Brandow"/>
    <n v="33433"/>
    <n v="2"/>
    <n v="2"/>
    <n v="5"/>
  </r>
  <r>
    <n v="7"/>
    <x v="2"/>
    <x v="215"/>
    <x v="0"/>
    <x v="0"/>
    <n v="6"/>
    <x v="1"/>
    <x v="12"/>
    <x v="2"/>
    <x v="143"/>
    <x v="0"/>
    <s v="United States"/>
    <x v="286"/>
    <x v="0"/>
    <m/>
    <x v="0"/>
    <x v="0"/>
    <d v="2016-05-11T00:00:00"/>
    <s v="Wed"/>
    <x v="5"/>
    <s v="CA-2016-127523"/>
    <n v="1502"/>
    <s v="Staple holder"/>
    <s v="Chuck Magee"/>
    <n v="13601"/>
    <n v="10"/>
    <n v="3"/>
    <n v="36"/>
  </r>
  <r>
    <n v="3"/>
    <x v="2"/>
    <x v="67"/>
    <x v="0"/>
    <x v="2"/>
    <n v="1"/>
    <x v="0"/>
    <x v="9"/>
    <x v="1"/>
    <x v="17"/>
    <x v="1"/>
    <s v="United States"/>
    <x v="272"/>
    <x v="1"/>
    <m/>
    <x v="0"/>
    <x v="0"/>
    <d v="2016-11-15T00:00:00"/>
    <s v="Sun"/>
    <x v="7"/>
    <s v="CA-2016-127558"/>
    <n v="546"/>
    <s v="Eldon 100 Class Desk Accessories"/>
    <s v="Anna Andreadi"/>
    <n v="90008"/>
    <n v="3"/>
    <n v="3"/>
    <n v="10"/>
  </r>
  <r>
    <n v="3"/>
    <x v="2"/>
    <x v="67"/>
    <x v="0"/>
    <x v="2"/>
    <n v="1"/>
    <x v="0"/>
    <x v="15"/>
    <x v="2"/>
    <x v="17"/>
    <x v="1"/>
    <s v="United States"/>
    <x v="272"/>
    <x v="1"/>
    <m/>
    <x v="0"/>
    <x v="0"/>
    <d v="2016-11-15T00:00:00"/>
    <s v="Sun"/>
    <x v="7"/>
    <s v="CA-2016-127558"/>
    <n v="73"/>
    <s v="Acme Box Cutter Scissors"/>
    <s v="Anna Andreadi"/>
    <n v="90008"/>
    <n v="5"/>
    <n v="2"/>
    <n v="20"/>
  </r>
  <r>
    <n v="3"/>
    <x v="2"/>
    <x v="67"/>
    <x v="0"/>
    <x v="2"/>
    <n v="1"/>
    <x v="0"/>
    <x v="8"/>
    <x v="0"/>
    <x v="17"/>
    <x v="1"/>
    <s v="United States"/>
    <x v="272"/>
    <x v="1"/>
    <m/>
    <x v="0"/>
    <x v="0"/>
    <d v="2016-11-15T00:00:00"/>
    <s v="Sun"/>
    <x v="7"/>
    <s v="CA-2016-127558"/>
    <n v="1024"/>
    <s v="Logitech P710e Mobile Speakerphone"/>
    <s v="Anna Andreadi"/>
    <n v="90008"/>
    <n v="147"/>
    <n v="3"/>
    <n v="772"/>
  </r>
  <r>
    <n v="4"/>
    <x v="1"/>
    <x v="139"/>
    <x v="0"/>
    <x v="0"/>
    <n v="6"/>
    <x v="2"/>
    <x v="11"/>
    <x v="2"/>
    <x v="15"/>
    <x v="11"/>
    <s v="United States"/>
    <x v="287"/>
    <x v="1"/>
    <m/>
    <x v="0"/>
    <x v="0"/>
    <d v="2016-09-26T00:00:00"/>
    <s v="Thu"/>
    <x v="0"/>
    <s v="CA-2016-127586"/>
    <n v="533"/>
    <s v="Dual Level, Single-Width Filing Carts"/>
    <s v="Anna Andreadi"/>
    <n v="98115"/>
    <n v="81"/>
    <n v="2"/>
    <n v="310"/>
  </r>
  <r>
    <n v="4"/>
    <x v="1"/>
    <x v="216"/>
    <x v="0"/>
    <x v="0"/>
    <n v="6"/>
    <x v="0"/>
    <x v="1"/>
    <x v="1"/>
    <x v="144"/>
    <x v="5"/>
    <s v="United States"/>
    <x v="288"/>
    <x v="2"/>
    <m/>
    <x v="0"/>
    <x v="0"/>
    <d v="2016-02-11T00:00:00"/>
    <s v="Wed"/>
    <x v="3"/>
    <s v="CA-2016-127614"/>
    <n v="819"/>
    <s v="Hon 2111 Invitation Series Corner Table"/>
    <s v="Cassandra Brandow"/>
    <n v="23320"/>
    <n v="75"/>
    <n v="6"/>
    <n v="1256"/>
  </r>
  <r>
    <n v="4"/>
    <x v="1"/>
    <x v="216"/>
    <x v="0"/>
    <x v="0"/>
    <n v="6"/>
    <x v="0"/>
    <x v="2"/>
    <x v="2"/>
    <x v="144"/>
    <x v="5"/>
    <s v="United States"/>
    <x v="288"/>
    <x v="2"/>
    <m/>
    <x v="0"/>
    <x v="0"/>
    <d v="2016-02-11T00:00:00"/>
    <s v="Wed"/>
    <x v="3"/>
    <s v="CA-2016-127614"/>
    <n v="1647"/>
    <s v="Wilson Jones Leather-Like Binders with DublLock Round Rings"/>
    <s v="Cassandra Brandow"/>
    <n v="23320"/>
    <n v="8"/>
    <n v="2"/>
    <n v="17"/>
  </r>
  <r>
    <n v="4"/>
    <x v="1"/>
    <x v="216"/>
    <x v="0"/>
    <x v="0"/>
    <n v="6"/>
    <x v="0"/>
    <x v="8"/>
    <x v="0"/>
    <x v="144"/>
    <x v="5"/>
    <s v="United States"/>
    <x v="288"/>
    <x v="2"/>
    <m/>
    <x v="0"/>
    <x v="0"/>
    <d v="2016-02-11T00:00:00"/>
    <s v="Wed"/>
    <x v="3"/>
    <s v="CA-2016-127614"/>
    <n v="601"/>
    <s v="Enermax Aurora Lite Keyboard"/>
    <s v="Cassandra Brandow"/>
    <n v="23320"/>
    <n v="103"/>
    <n v="3"/>
    <n v="234"/>
  </r>
  <r>
    <n v="5"/>
    <x v="1"/>
    <x v="104"/>
    <x v="0"/>
    <x v="0"/>
    <n v="6"/>
    <x v="0"/>
    <x v="6"/>
    <x v="2"/>
    <x v="0"/>
    <x v="0"/>
    <s v="United States"/>
    <x v="289"/>
    <x v="0"/>
    <m/>
    <x v="0"/>
    <x v="0"/>
    <d v="2016-07-22T00:00:00"/>
    <s v="Sun"/>
    <x v="1"/>
    <s v="CA-2016-127691"/>
    <n v="1312"/>
    <s v="Premium Writing Pencils, Soft, #2 by Central Association for the Blind"/>
    <s v="Chuck Magee"/>
    <n v="10024"/>
    <n v="2"/>
    <n v="2"/>
    <n v="6"/>
  </r>
  <r>
    <n v="5"/>
    <x v="1"/>
    <x v="104"/>
    <x v="0"/>
    <x v="0"/>
    <n v="6"/>
    <x v="0"/>
    <x v="8"/>
    <x v="0"/>
    <x v="0"/>
    <x v="0"/>
    <s v="United States"/>
    <x v="289"/>
    <x v="0"/>
    <m/>
    <x v="0"/>
    <x v="0"/>
    <d v="2016-07-22T00:00:00"/>
    <s v="Sun"/>
    <x v="1"/>
    <s v="CA-2016-127691"/>
    <n v="1012"/>
    <s v="Logitech G602 Wireless Gaming Mouse"/>
    <s v="Chuck Magee"/>
    <n v="10024"/>
    <n v="58"/>
    <n v="2"/>
    <n v="160"/>
  </r>
  <r>
    <n v="3"/>
    <x v="0"/>
    <x v="217"/>
    <x v="0"/>
    <x v="1"/>
    <n v="3"/>
    <x v="1"/>
    <x v="3"/>
    <x v="2"/>
    <x v="16"/>
    <x v="12"/>
    <s v="United States"/>
    <x v="290"/>
    <x v="0"/>
    <m/>
    <x v="0"/>
    <x v="1"/>
    <d v="2016-03-17T00:00:00"/>
    <s v="Tue"/>
    <x v="2"/>
    <s v="CA-2016-127859"/>
    <n v="1701"/>
    <s v="Xerox 1909"/>
    <s v="Chuck Magee"/>
    <n v="19134"/>
    <n v="41"/>
    <n v="6"/>
    <n v="127"/>
  </r>
  <r>
    <n v="3"/>
    <x v="2"/>
    <x v="218"/>
    <x v="0"/>
    <x v="2"/>
    <n v="1"/>
    <x v="1"/>
    <x v="3"/>
    <x v="2"/>
    <x v="145"/>
    <x v="1"/>
    <s v="United States"/>
    <x v="234"/>
    <x v="1"/>
    <m/>
    <x v="0"/>
    <x v="0"/>
    <d v="2016-07-20T00:00:00"/>
    <s v="Fri"/>
    <x v="1"/>
    <s v="CA-2016-127866"/>
    <n v="1762"/>
    <s v="Xerox 1965"/>
    <s v="Anna Andreadi"/>
    <n v="92503"/>
    <n v="6"/>
    <n v="2"/>
    <n v="12"/>
  </r>
  <r>
    <n v="3"/>
    <x v="2"/>
    <x v="218"/>
    <x v="0"/>
    <x v="2"/>
    <n v="1"/>
    <x v="1"/>
    <x v="11"/>
    <x v="2"/>
    <x v="145"/>
    <x v="1"/>
    <s v="United States"/>
    <x v="234"/>
    <x v="1"/>
    <m/>
    <x v="0"/>
    <x v="0"/>
    <d v="2016-07-20T00:00:00"/>
    <s v="Fri"/>
    <x v="1"/>
    <s v="CA-2016-127866"/>
    <n v="866"/>
    <s v="Hot File 7-Pocket, Floor Stand"/>
    <s v="Anna Andreadi"/>
    <n v="92503"/>
    <n v="161"/>
    <n v="3"/>
    <n v="535"/>
  </r>
  <r>
    <n v="3"/>
    <x v="2"/>
    <x v="218"/>
    <x v="0"/>
    <x v="2"/>
    <n v="1"/>
    <x v="1"/>
    <x v="6"/>
    <x v="2"/>
    <x v="145"/>
    <x v="1"/>
    <s v="United States"/>
    <x v="234"/>
    <x v="1"/>
    <m/>
    <x v="0"/>
    <x v="0"/>
    <d v="2016-07-20T00:00:00"/>
    <s v="Fri"/>
    <x v="1"/>
    <s v="CA-2016-127866"/>
    <n v="1165"/>
    <s v="Newell 348"/>
    <s v="Anna Andreadi"/>
    <n v="92503"/>
    <n v="4"/>
    <n v="4"/>
    <n v="13"/>
  </r>
  <r>
    <n v="3"/>
    <x v="2"/>
    <x v="218"/>
    <x v="0"/>
    <x v="2"/>
    <n v="1"/>
    <x v="1"/>
    <x v="8"/>
    <x v="0"/>
    <x v="145"/>
    <x v="1"/>
    <s v="United States"/>
    <x v="234"/>
    <x v="1"/>
    <m/>
    <x v="0"/>
    <x v="0"/>
    <d v="2016-07-20T00:00:00"/>
    <s v="Fri"/>
    <x v="1"/>
    <s v="CA-2016-127866"/>
    <n v="1063"/>
    <s v="Maxell 74 Minute CD-R Spindle, 50/Pack"/>
    <s v="Anna Andreadi"/>
    <n v="92503"/>
    <n v="15"/>
    <n v="2"/>
    <n v="42"/>
  </r>
  <r>
    <n v="2"/>
    <x v="2"/>
    <x v="219"/>
    <x v="0"/>
    <x v="2"/>
    <n v="1"/>
    <x v="0"/>
    <x v="6"/>
    <x v="2"/>
    <x v="0"/>
    <x v="0"/>
    <s v="United States"/>
    <x v="188"/>
    <x v="0"/>
    <m/>
    <x v="0"/>
    <x v="0"/>
    <d v="2016-09-02T00:00:00"/>
    <s v="Mon"/>
    <x v="0"/>
    <s v="CA-2016-127936"/>
    <n v="1418"/>
    <s v="SANFORD Major Accent Highlighters"/>
    <s v="Chuck Magee"/>
    <n v="10009"/>
    <n v="8"/>
    <n v="3"/>
    <n v="21"/>
  </r>
  <r>
    <n v="5"/>
    <x v="1"/>
    <x v="82"/>
    <x v="0"/>
    <x v="0"/>
    <n v="6"/>
    <x v="2"/>
    <x v="2"/>
    <x v="2"/>
    <x v="0"/>
    <x v="0"/>
    <s v="United States"/>
    <x v="291"/>
    <x v="0"/>
    <m/>
    <x v="0"/>
    <x v="1"/>
    <d v="2016-03-03T00:00:00"/>
    <s v="Tue"/>
    <x v="2"/>
    <s v="CA-2016-127964"/>
    <n v="899"/>
    <s v="Ibico Laser Imprintable Binding System Covers"/>
    <s v="Chuck Magee"/>
    <n v="10035"/>
    <n v="41"/>
    <n v="3"/>
    <n v="126"/>
  </r>
  <r>
    <n v="5"/>
    <x v="1"/>
    <x v="82"/>
    <x v="0"/>
    <x v="0"/>
    <n v="6"/>
    <x v="2"/>
    <x v="2"/>
    <x v="2"/>
    <x v="0"/>
    <x v="0"/>
    <s v="United States"/>
    <x v="291"/>
    <x v="0"/>
    <m/>
    <x v="0"/>
    <x v="1"/>
    <d v="2016-03-03T00:00:00"/>
    <s v="Tue"/>
    <x v="2"/>
    <s v="CA-2016-127964"/>
    <n v="412"/>
    <s v="Cardinal HOLDit! Binder Insert Strips,Extra Strips"/>
    <s v="Chuck Magee"/>
    <n v="10035"/>
    <n v="9"/>
    <n v="5"/>
    <n v="25"/>
  </r>
  <r>
    <n v="5"/>
    <x v="1"/>
    <x v="82"/>
    <x v="0"/>
    <x v="0"/>
    <n v="6"/>
    <x v="2"/>
    <x v="0"/>
    <x v="0"/>
    <x v="0"/>
    <x v="0"/>
    <s v="United States"/>
    <x v="291"/>
    <x v="0"/>
    <m/>
    <x v="0"/>
    <x v="0"/>
    <d v="2016-03-03T00:00:00"/>
    <s v="Tue"/>
    <x v="2"/>
    <s v="CA-2016-127964"/>
    <n v="1303"/>
    <s v="PowerGen Dual USB Car Charger"/>
    <s v="Chuck Magee"/>
    <n v="10035"/>
    <n v="5"/>
    <n v="1"/>
    <n v="10"/>
  </r>
  <r>
    <n v="5"/>
    <x v="1"/>
    <x v="220"/>
    <x v="0"/>
    <x v="0"/>
    <n v="6"/>
    <x v="0"/>
    <x v="12"/>
    <x v="2"/>
    <x v="1"/>
    <x v="1"/>
    <s v="United States"/>
    <x v="292"/>
    <x v="1"/>
    <m/>
    <x v="0"/>
    <x v="0"/>
    <d v="2016-03-31T00:00:00"/>
    <s v="Tue"/>
    <x v="4"/>
    <s v="CA-2016-128055"/>
    <n v="633"/>
    <s v="Fellowes Advanced Computer Series Surge Protectors"/>
    <s v="Anna Andreadi"/>
    <n v="94122"/>
    <n v="15"/>
    <n v="2"/>
    <n v="53"/>
  </r>
  <r>
    <n v="5"/>
    <x v="1"/>
    <x v="220"/>
    <x v="0"/>
    <x v="0"/>
    <n v="6"/>
    <x v="0"/>
    <x v="2"/>
    <x v="2"/>
    <x v="1"/>
    <x v="1"/>
    <s v="United States"/>
    <x v="292"/>
    <x v="1"/>
    <m/>
    <x v="0"/>
    <x v="1"/>
    <d v="2016-03-31T00:00:00"/>
    <s v="Tue"/>
    <x v="4"/>
    <s v="CA-2016-128055"/>
    <n v="681"/>
    <s v="GBC DocuBind 200 Manual Binding Machine"/>
    <s v="Anna Andreadi"/>
    <n v="94122"/>
    <n v="253"/>
    <n v="2"/>
    <n v="674"/>
  </r>
  <r>
    <n v="3"/>
    <x v="0"/>
    <x v="24"/>
    <x v="0"/>
    <x v="1"/>
    <n v="3"/>
    <x v="2"/>
    <x v="3"/>
    <x v="2"/>
    <x v="16"/>
    <x v="12"/>
    <s v="United States"/>
    <x v="293"/>
    <x v="0"/>
    <m/>
    <x v="0"/>
    <x v="1"/>
    <d v="2016-11-19T00:00:00"/>
    <s v="Thu"/>
    <x v="7"/>
    <s v="CA-2016-128062"/>
    <n v="9"/>
    <s v="1/4 Fold Party Design Invitations &amp; White Envelopes, 24 8-1/2 X 11 Cards, 25 Env./Pack"/>
    <s v="Chuck Magee"/>
    <n v="19134"/>
    <n v="2"/>
    <n v="1"/>
    <n v="6"/>
  </r>
  <r>
    <n v="4"/>
    <x v="1"/>
    <x v="221"/>
    <x v="0"/>
    <x v="0"/>
    <n v="6"/>
    <x v="0"/>
    <x v="6"/>
    <x v="2"/>
    <x v="8"/>
    <x v="25"/>
    <s v="United States"/>
    <x v="60"/>
    <x v="0"/>
    <m/>
    <x v="0"/>
    <x v="0"/>
    <d v="2016-06-21T00:00:00"/>
    <s v="Sat"/>
    <x v="9"/>
    <s v="CA-2016-128146"/>
    <n v="1215"/>
    <s v="OIC #2 Pencils, Medium Soft"/>
    <s v="Chuck Magee"/>
    <n v="8701"/>
    <n v="1"/>
    <n v="2"/>
    <n v="4"/>
  </r>
  <r>
    <n v="4"/>
    <x v="1"/>
    <x v="221"/>
    <x v="0"/>
    <x v="0"/>
    <n v="6"/>
    <x v="0"/>
    <x v="0"/>
    <x v="0"/>
    <x v="8"/>
    <x v="25"/>
    <s v="United States"/>
    <x v="60"/>
    <x v="0"/>
    <m/>
    <x v="0"/>
    <x v="0"/>
    <d v="2016-06-21T00:00:00"/>
    <s v="Sat"/>
    <x v="9"/>
    <s v="CA-2016-128146"/>
    <n v="1665"/>
    <s v="Wireless Extenders zBoost YX545 SOHO Signal Booster"/>
    <s v="Chuck Magee"/>
    <n v="8701"/>
    <n v="357"/>
    <n v="7"/>
    <n v="1323"/>
  </r>
  <r>
    <n v="5"/>
    <x v="1"/>
    <x v="24"/>
    <x v="0"/>
    <x v="0"/>
    <n v="6"/>
    <x v="0"/>
    <x v="14"/>
    <x v="1"/>
    <x v="146"/>
    <x v="0"/>
    <s v="United States"/>
    <x v="294"/>
    <x v="0"/>
    <m/>
    <x v="0"/>
    <x v="1"/>
    <d v="2016-11-17T00:00:00"/>
    <s v="Tue"/>
    <x v="7"/>
    <s v="CA-2016-128209"/>
    <n v="530"/>
    <s v="DMI Eclipse Executive Suite Bookcases"/>
    <s v="Chuck Magee"/>
    <n v="14215"/>
    <n v="-50"/>
    <n v="10"/>
    <n v="4008"/>
  </r>
  <r>
    <n v="5"/>
    <x v="1"/>
    <x v="24"/>
    <x v="0"/>
    <x v="0"/>
    <n v="6"/>
    <x v="0"/>
    <x v="2"/>
    <x v="2"/>
    <x v="146"/>
    <x v="0"/>
    <s v="United States"/>
    <x v="294"/>
    <x v="0"/>
    <m/>
    <x v="0"/>
    <x v="1"/>
    <d v="2016-11-17T00:00:00"/>
    <s v="Tue"/>
    <x v="7"/>
    <s v="CA-2016-128209"/>
    <n v="687"/>
    <s v="GBC DocuBind TL300 Electric Binding System"/>
    <s v="Chuck Magee"/>
    <n v="14215"/>
    <n v="727"/>
    <n v="3"/>
    <n v="2153"/>
  </r>
  <r>
    <n v="5"/>
    <x v="1"/>
    <x v="9"/>
    <x v="0"/>
    <x v="0"/>
    <n v="6"/>
    <x v="0"/>
    <x v="6"/>
    <x v="2"/>
    <x v="1"/>
    <x v="1"/>
    <s v="United States"/>
    <x v="295"/>
    <x v="1"/>
    <m/>
    <x v="0"/>
    <x v="0"/>
    <d v="2016-03-25T00:00:00"/>
    <s v="Wed"/>
    <x v="2"/>
    <s v="CA-2016-128237"/>
    <n v="539"/>
    <s v="Eberhard Faber 3 1/2 Golf Pencils"/>
    <s v="Anna Andreadi"/>
    <n v="94110"/>
    <n v="4"/>
    <n v="2"/>
    <n v="15"/>
  </r>
  <r>
    <n v="5"/>
    <x v="1"/>
    <x v="9"/>
    <x v="0"/>
    <x v="0"/>
    <n v="6"/>
    <x v="0"/>
    <x v="6"/>
    <x v="2"/>
    <x v="1"/>
    <x v="1"/>
    <s v="United States"/>
    <x v="295"/>
    <x v="1"/>
    <m/>
    <x v="0"/>
    <x v="0"/>
    <d v="2016-03-25T00:00:00"/>
    <s v="Wed"/>
    <x v="2"/>
    <s v="CA-2016-128237"/>
    <n v="1167"/>
    <s v="Newell 35"/>
    <s v="Anna Andreadi"/>
    <n v="94110"/>
    <n v="2"/>
    <n v="2"/>
    <n v="7"/>
  </r>
  <r>
    <n v="5"/>
    <x v="1"/>
    <x v="9"/>
    <x v="0"/>
    <x v="0"/>
    <n v="6"/>
    <x v="0"/>
    <x v="6"/>
    <x v="2"/>
    <x v="1"/>
    <x v="1"/>
    <s v="United States"/>
    <x v="295"/>
    <x v="1"/>
    <m/>
    <x v="0"/>
    <x v="0"/>
    <d v="2016-03-25T00:00:00"/>
    <s v="Wed"/>
    <x v="2"/>
    <s v="CA-2016-128237"/>
    <n v="322"/>
    <s v="BIC Brite Liner Grip Highlighters, Assorted, 5/Pack"/>
    <s v="Anna Andreadi"/>
    <n v="94110"/>
    <n v="10"/>
    <n v="6"/>
    <n v="25"/>
  </r>
  <r>
    <n v="5"/>
    <x v="1"/>
    <x v="9"/>
    <x v="0"/>
    <x v="0"/>
    <n v="6"/>
    <x v="0"/>
    <x v="8"/>
    <x v="0"/>
    <x v="1"/>
    <x v="1"/>
    <s v="United States"/>
    <x v="295"/>
    <x v="1"/>
    <m/>
    <x v="0"/>
    <x v="0"/>
    <d v="2016-03-25T00:00:00"/>
    <s v="Wed"/>
    <x v="2"/>
    <s v="CA-2016-128237"/>
    <n v="923"/>
    <s v="Imation Swivel Flash Drive USB flash drive - 8 GB"/>
    <s v="Anna Andreadi"/>
    <n v="94110"/>
    <n v="16"/>
    <n v="4"/>
    <n v="45"/>
  </r>
  <r>
    <n v="2"/>
    <x v="2"/>
    <x v="39"/>
    <x v="0"/>
    <x v="2"/>
    <n v="1"/>
    <x v="1"/>
    <x v="12"/>
    <x v="2"/>
    <x v="15"/>
    <x v="11"/>
    <s v="United States"/>
    <x v="296"/>
    <x v="1"/>
    <m/>
    <x v="0"/>
    <x v="0"/>
    <d v="2016-11-11T00:00:00"/>
    <s v="Wed"/>
    <x v="7"/>
    <s v="CA-2016-128524"/>
    <n v="295"/>
    <s v="Belkin F5C206VTEL 6 Outlet Surge"/>
    <s v="Anna Andreadi"/>
    <n v="98115"/>
    <n v="7"/>
    <n v="1"/>
    <n v="23"/>
  </r>
  <r>
    <n v="2"/>
    <x v="2"/>
    <x v="39"/>
    <x v="0"/>
    <x v="2"/>
    <n v="1"/>
    <x v="1"/>
    <x v="2"/>
    <x v="2"/>
    <x v="15"/>
    <x v="11"/>
    <s v="United States"/>
    <x v="296"/>
    <x v="1"/>
    <m/>
    <x v="0"/>
    <x v="1"/>
    <d v="2016-11-11T00:00:00"/>
    <s v="Wed"/>
    <x v="7"/>
    <s v="CA-2016-128524"/>
    <n v="651"/>
    <s v="Fellowes PB500 Electric Punch Plastic Comb Binding Machine with Manual Bind"/>
    <s v="Anna Andreadi"/>
    <n v="98115"/>
    <n v="763"/>
    <n v="2"/>
    <n v="2034"/>
  </r>
  <r>
    <n v="2"/>
    <x v="2"/>
    <x v="39"/>
    <x v="0"/>
    <x v="2"/>
    <n v="1"/>
    <x v="1"/>
    <x v="8"/>
    <x v="0"/>
    <x v="15"/>
    <x v="11"/>
    <s v="United States"/>
    <x v="296"/>
    <x v="1"/>
    <m/>
    <x v="0"/>
    <x v="0"/>
    <d v="2016-11-11T00:00:00"/>
    <s v="Wed"/>
    <x v="7"/>
    <s v="CA-2016-128524"/>
    <n v="307"/>
    <s v="Belkin Standard 104 key USB Keyboard"/>
    <s v="Anna Andreadi"/>
    <n v="98115"/>
    <n v="15"/>
    <n v="7"/>
    <n v="102"/>
  </r>
  <r>
    <n v="4"/>
    <x v="1"/>
    <x v="46"/>
    <x v="0"/>
    <x v="0"/>
    <n v="6"/>
    <x v="0"/>
    <x v="7"/>
    <x v="2"/>
    <x v="147"/>
    <x v="1"/>
    <s v="United States"/>
    <x v="297"/>
    <x v="1"/>
    <m/>
    <x v="0"/>
    <x v="0"/>
    <d v="2016-10-11T00:00:00"/>
    <s v="Wed"/>
    <x v="8"/>
    <s v="CA-2016-128538"/>
    <n v="4"/>
    <s v="#10- 4 1/8 x 9 1/2 Security-Tint Envelopes"/>
    <s v="Anna Andreadi"/>
    <n v="90278"/>
    <n v="4"/>
    <n v="1"/>
    <n v="8"/>
  </r>
  <r>
    <n v="2"/>
    <x v="1"/>
    <x v="222"/>
    <x v="0"/>
    <x v="1"/>
    <n v="3"/>
    <x v="1"/>
    <x v="15"/>
    <x v="2"/>
    <x v="1"/>
    <x v="1"/>
    <s v="United States"/>
    <x v="298"/>
    <x v="1"/>
    <m/>
    <x v="0"/>
    <x v="0"/>
    <d v="2016-11-15T00:00:00"/>
    <s v="Sun"/>
    <x v="7"/>
    <s v="CA-2016-128622"/>
    <n v="90"/>
    <s v="Acme Value Line Scissors"/>
    <s v="Anna Andreadi"/>
    <n v="94110"/>
    <n v="3"/>
    <n v="3"/>
    <n v="11"/>
  </r>
  <r>
    <n v="5"/>
    <x v="1"/>
    <x v="0"/>
    <x v="0"/>
    <x v="0"/>
    <n v="6"/>
    <x v="0"/>
    <x v="4"/>
    <x v="2"/>
    <x v="144"/>
    <x v="5"/>
    <s v="United States"/>
    <x v="299"/>
    <x v="2"/>
    <m/>
    <x v="0"/>
    <x v="0"/>
    <d v="2016-09-08T00:00:00"/>
    <s v="Sun"/>
    <x v="0"/>
    <s v="CA-2016-128839"/>
    <n v="109"/>
    <s v="Advantus Plastic Paper Clips"/>
    <s v="Cassandra Brandow"/>
    <n v="23320"/>
    <n v="22"/>
    <n v="9"/>
    <n v="45"/>
  </r>
  <r>
    <n v="5"/>
    <x v="1"/>
    <x v="0"/>
    <x v="0"/>
    <x v="0"/>
    <n v="6"/>
    <x v="0"/>
    <x v="13"/>
    <x v="0"/>
    <x v="144"/>
    <x v="5"/>
    <s v="United States"/>
    <x v="299"/>
    <x v="2"/>
    <m/>
    <x v="0"/>
    <x v="0"/>
    <d v="2016-09-08T00:00:00"/>
    <s v="Sun"/>
    <x v="0"/>
    <s v="CA-2016-128839"/>
    <n v="605"/>
    <s v="Epson WorkForce WF-2530 All-in-One Printer, Copier Scanner"/>
    <s v="Cassandra Brandow"/>
    <n v="23320"/>
    <n v="90"/>
    <n v="3"/>
    <n v="210"/>
  </r>
  <r>
    <n v="5"/>
    <x v="1"/>
    <x v="31"/>
    <x v="0"/>
    <x v="0"/>
    <n v="6"/>
    <x v="1"/>
    <x v="3"/>
    <x v="2"/>
    <x v="19"/>
    <x v="13"/>
    <s v="United States"/>
    <x v="87"/>
    <x v="2"/>
    <m/>
    <x v="0"/>
    <x v="0"/>
    <d v="2016-04-07T00:00:00"/>
    <s v="Sat"/>
    <x v="4"/>
    <s v="CA-2016-128846"/>
    <n v="1741"/>
    <s v="Xerox 1945"/>
    <s v="Cassandra Brandow"/>
    <n v="29203"/>
    <n v="60"/>
    <n v="3"/>
    <n v="123"/>
  </r>
  <r>
    <n v="5"/>
    <x v="1"/>
    <x v="31"/>
    <x v="0"/>
    <x v="0"/>
    <n v="6"/>
    <x v="1"/>
    <x v="0"/>
    <x v="0"/>
    <x v="19"/>
    <x v="13"/>
    <s v="United States"/>
    <x v="87"/>
    <x v="2"/>
    <m/>
    <x v="0"/>
    <x v="0"/>
    <d v="2016-04-07T00:00:00"/>
    <s v="Sat"/>
    <x v="4"/>
    <s v="CA-2016-128846"/>
    <n v="163"/>
    <s v="AT&amp;T TR1909W"/>
    <s v="Cassandra Brandow"/>
    <n v="29203"/>
    <n v="164"/>
    <n v="5"/>
    <n v="630"/>
  </r>
  <r>
    <n v="7"/>
    <x v="2"/>
    <x v="24"/>
    <x v="0"/>
    <x v="0"/>
    <n v="6"/>
    <x v="0"/>
    <x v="7"/>
    <x v="2"/>
    <x v="4"/>
    <x v="4"/>
    <s v="United States"/>
    <x v="300"/>
    <x v="3"/>
    <m/>
    <x v="0"/>
    <x v="1"/>
    <d v="2016-11-15T00:00:00"/>
    <s v="Sun"/>
    <x v="7"/>
    <s v="CA-2016-128888"/>
    <n v="127"/>
    <s v="Ames Color-File Green Diamond Border X-ray Mailers"/>
    <s v="Kelly Williams"/>
    <n v="77095"/>
    <n v="204"/>
    <n v="9"/>
    <n v="605"/>
  </r>
  <r>
    <n v="2"/>
    <x v="1"/>
    <x v="121"/>
    <x v="0"/>
    <x v="1"/>
    <n v="3"/>
    <x v="2"/>
    <x v="3"/>
    <x v="2"/>
    <x v="3"/>
    <x v="3"/>
    <s v="United States"/>
    <x v="166"/>
    <x v="1"/>
    <m/>
    <x v="0"/>
    <x v="1"/>
    <d v="2016-08-03T00:00:00"/>
    <s v="Tue"/>
    <x v="10"/>
    <s v="CA-2016-128986"/>
    <n v="1624"/>
    <s v="White Computer Printout Paper by Universal"/>
    <s v="Anna Andreadi"/>
    <n v="85301"/>
    <n v="34"/>
    <n v="3"/>
    <n v="93"/>
  </r>
  <r>
    <n v="5"/>
    <x v="1"/>
    <x v="176"/>
    <x v="0"/>
    <x v="0"/>
    <n v="6"/>
    <x v="1"/>
    <x v="7"/>
    <x v="2"/>
    <x v="47"/>
    <x v="8"/>
    <s v="United States"/>
    <x v="301"/>
    <x v="2"/>
    <m/>
    <x v="0"/>
    <x v="0"/>
    <d v="2016-11-22T00:00:00"/>
    <s v="Sun"/>
    <x v="7"/>
    <s v="CA-2016-129091"/>
    <n v="1501"/>
    <s v="Staple envelope"/>
    <s v="Cassandra Brandow"/>
    <n v="31907"/>
    <n v="5"/>
    <n v="2"/>
    <n v="11"/>
  </r>
  <r>
    <n v="5"/>
    <x v="1"/>
    <x v="176"/>
    <x v="0"/>
    <x v="0"/>
    <n v="6"/>
    <x v="1"/>
    <x v="12"/>
    <x v="2"/>
    <x v="47"/>
    <x v="8"/>
    <s v="United States"/>
    <x v="301"/>
    <x v="2"/>
    <m/>
    <x v="0"/>
    <x v="0"/>
    <d v="2016-11-22T00:00:00"/>
    <s v="Sun"/>
    <x v="7"/>
    <s v="CA-2016-129091"/>
    <n v="810"/>
    <s v="Holmes Harmony HEPA Air Purifier for 17 x 20 Room"/>
    <s v="Cassandra Brandow"/>
    <n v="31907"/>
    <n v="290"/>
    <n v="3"/>
    <n v="675"/>
  </r>
  <r>
    <n v="5"/>
    <x v="1"/>
    <x v="176"/>
    <x v="0"/>
    <x v="0"/>
    <n v="6"/>
    <x v="1"/>
    <x v="7"/>
    <x v="2"/>
    <x v="47"/>
    <x v="8"/>
    <s v="United States"/>
    <x v="301"/>
    <x v="2"/>
    <m/>
    <x v="0"/>
    <x v="0"/>
    <d v="2016-11-22T00:00:00"/>
    <s v="Sun"/>
    <x v="7"/>
    <s v="CA-2016-129091"/>
    <n v="629"/>
    <s v="Fashion Color Clasp Envelopes"/>
    <s v="Cassandra Brandow"/>
    <n v="31907"/>
    <n v="8"/>
    <n v="3"/>
    <n v="16"/>
  </r>
  <r>
    <n v="5"/>
    <x v="1"/>
    <x v="176"/>
    <x v="0"/>
    <x v="0"/>
    <n v="6"/>
    <x v="1"/>
    <x v="2"/>
    <x v="2"/>
    <x v="47"/>
    <x v="8"/>
    <s v="United States"/>
    <x v="301"/>
    <x v="2"/>
    <m/>
    <x v="0"/>
    <x v="0"/>
    <d v="2016-11-22T00:00:00"/>
    <s v="Sun"/>
    <x v="7"/>
    <s v="CA-2016-129091"/>
    <n v="704"/>
    <s v="GBC ProClick Punch Binding System"/>
    <s v="Cassandra Brandow"/>
    <n v="31907"/>
    <n v="157"/>
    <n v="5"/>
    <n v="320"/>
  </r>
  <r>
    <n v="4"/>
    <x v="1"/>
    <x v="81"/>
    <x v="0"/>
    <x v="0"/>
    <n v="6"/>
    <x v="0"/>
    <x v="2"/>
    <x v="2"/>
    <x v="148"/>
    <x v="19"/>
    <s v="United States"/>
    <x v="179"/>
    <x v="0"/>
    <m/>
    <x v="0"/>
    <x v="4"/>
    <d v="2016-11-02T00:00:00"/>
    <s v="Mon"/>
    <x v="7"/>
    <s v="CA-2016-129147"/>
    <n v="43"/>
    <s v="Acco D-Ring Binder w/DublLock"/>
    <s v="Chuck Magee"/>
    <n v="44256"/>
    <n v="-13"/>
    <n v="3"/>
    <n v="19"/>
  </r>
  <r>
    <n v="4"/>
    <x v="1"/>
    <x v="81"/>
    <x v="0"/>
    <x v="0"/>
    <n v="6"/>
    <x v="0"/>
    <x v="0"/>
    <x v="0"/>
    <x v="148"/>
    <x v="19"/>
    <s v="United States"/>
    <x v="179"/>
    <x v="0"/>
    <m/>
    <x v="0"/>
    <x v="6"/>
    <d v="2016-11-02T00:00:00"/>
    <s v="Mon"/>
    <x v="7"/>
    <s v="CA-2016-129147"/>
    <n v="1293"/>
    <s v="Polycom CX300 Desktop Phone USB VoIP phone"/>
    <s v="Chuck Magee"/>
    <n v="44256"/>
    <n v="-108"/>
    <n v="6"/>
    <n v="540"/>
  </r>
  <r>
    <n v="4"/>
    <x v="1"/>
    <x v="81"/>
    <x v="0"/>
    <x v="0"/>
    <n v="6"/>
    <x v="0"/>
    <x v="0"/>
    <x v="0"/>
    <x v="148"/>
    <x v="19"/>
    <s v="United States"/>
    <x v="179"/>
    <x v="0"/>
    <m/>
    <x v="0"/>
    <x v="6"/>
    <d v="2016-11-02T00:00:00"/>
    <s v="Mon"/>
    <x v="7"/>
    <s v="CA-2016-129147"/>
    <n v="891"/>
    <s v="I Needs 3d Hello Kitty Hybrid Silicone Case Cover for HTC One X 4g with 3d Hello Kitty Stylus Pen Green/pink"/>
    <s v="Chuck Magee"/>
    <n v="44256"/>
    <n v="-10"/>
    <n v="7"/>
    <n v="50"/>
  </r>
  <r>
    <n v="6"/>
    <x v="0"/>
    <x v="117"/>
    <x v="0"/>
    <x v="0"/>
    <n v="6"/>
    <x v="1"/>
    <x v="3"/>
    <x v="2"/>
    <x v="4"/>
    <x v="4"/>
    <s v="United States"/>
    <x v="302"/>
    <x v="3"/>
    <m/>
    <x v="0"/>
    <x v="1"/>
    <d v="2016-08-17T00:00:00"/>
    <s v="Tue"/>
    <x v="10"/>
    <s v="CA-2016-129168"/>
    <n v="1806"/>
    <s v="Xerox 203"/>
    <s v="Kelly Williams"/>
    <n v="77095"/>
    <n v="5"/>
    <n v="3"/>
    <n v="16"/>
  </r>
  <r>
    <n v="4"/>
    <x v="1"/>
    <x v="166"/>
    <x v="0"/>
    <x v="0"/>
    <n v="6"/>
    <x v="1"/>
    <x v="5"/>
    <x v="1"/>
    <x v="117"/>
    <x v="4"/>
    <s v="United States"/>
    <x v="303"/>
    <x v="3"/>
    <m/>
    <x v="0"/>
    <x v="2"/>
    <d v="2016-07-21T00:00:00"/>
    <s v="Sat"/>
    <x v="1"/>
    <s v="CA-2016-129189"/>
    <n v="836"/>
    <s v="Hon Every-Day Series Multi-Task Chairs"/>
    <s v="Kelly Williams"/>
    <n v="75217"/>
    <n v="-94"/>
    <n v="5"/>
    <n v="658"/>
  </r>
  <r>
    <n v="4"/>
    <x v="1"/>
    <x v="166"/>
    <x v="0"/>
    <x v="0"/>
    <n v="6"/>
    <x v="1"/>
    <x v="7"/>
    <x v="2"/>
    <x v="117"/>
    <x v="4"/>
    <s v="United States"/>
    <x v="303"/>
    <x v="3"/>
    <m/>
    <x v="0"/>
    <x v="1"/>
    <d v="2016-07-21T00:00:00"/>
    <s v="Sat"/>
    <x v="1"/>
    <s v="CA-2016-129189"/>
    <n v="929"/>
    <s v="Inter-Office Recycled Envelopes, Brown Kraft, Button-String,10 x 13 , 100/Box"/>
    <s v="Kelly Williams"/>
    <n v="75217"/>
    <n v="30"/>
    <n v="5"/>
    <n v="88"/>
  </r>
  <r>
    <n v="4"/>
    <x v="1"/>
    <x v="166"/>
    <x v="0"/>
    <x v="0"/>
    <n v="6"/>
    <x v="1"/>
    <x v="2"/>
    <x v="2"/>
    <x v="117"/>
    <x v="4"/>
    <s v="United States"/>
    <x v="303"/>
    <x v="3"/>
    <m/>
    <x v="0"/>
    <x v="3"/>
    <d v="2016-07-21T00:00:00"/>
    <s v="Sat"/>
    <x v="1"/>
    <s v="CA-2016-129189"/>
    <n v="45"/>
    <s v="Acco Economy Flexible Poly Round Ring Binder"/>
    <s v="Kelly Williams"/>
    <n v="75217"/>
    <n v="-2"/>
    <n v="1"/>
    <n v="1"/>
  </r>
  <r>
    <n v="4"/>
    <x v="1"/>
    <x v="166"/>
    <x v="0"/>
    <x v="0"/>
    <n v="6"/>
    <x v="1"/>
    <x v="12"/>
    <x v="2"/>
    <x v="117"/>
    <x v="4"/>
    <s v="United States"/>
    <x v="303"/>
    <x v="3"/>
    <m/>
    <x v="0"/>
    <x v="3"/>
    <d v="2016-07-21T00:00:00"/>
    <s v="Sat"/>
    <x v="1"/>
    <s v="CA-2016-129189"/>
    <n v="36"/>
    <s v="Acco 6 Outlet Guardian Basic Surge Suppressor"/>
    <s v="Kelly Williams"/>
    <n v="75217"/>
    <n v="-13"/>
    <n v="3"/>
    <n v="5"/>
  </r>
  <r>
    <n v="5"/>
    <x v="1"/>
    <x v="19"/>
    <x v="0"/>
    <x v="0"/>
    <n v="6"/>
    <x v="0"/>
    <x v="3"/>
    <x v="2"/>
    <x v="149"/>
    <x v="37"/>
    <s v="United States"/>
    <x v="304"/>
    <x v="1"/>
    <m/>
    <x v="0"/>
    <x v="1"/>
    <d v="2016-12-08T00:00:00"/>
    <s v="Sun"/>
    <x v="6"/>
    <s v="CA-2016-129364"/>
    <n v="1838"/>
    <s v="Xerox 232"/>
    <s v="Anna Andreadi"/>
    <n v="97301"/>
    <n v="4"/>
    <n v="2"/>
    <n v="10"/>
  </r>
  <r>
    <n v="5"/>
    <x v="1"/>
    <x v="19"/>
    <x v="0"/>
    <x v="0"/>
    <n v="6"/>
    <x v="0"/>
    <x v="11"/>
    <x v="2"/>
    <x v="149"/>
    <x v="37"/>
    <s v="United States"/>
    <x v="304"/>
    <x v="1"/>
    <m/>
    <x v="0"/>
    <x v="1"/>
    <d v="2016-12-08T00:00:00"/>
    <s v="Sun"/>
    <x v="6"/>
    <s v="CA-2016-129364"/>
    <n v="101"/>
    <s v="Adjustable Personal File Tote"/>
    <s v="Anna Andreadi"/>
    <n v="97301"/>
    <n v="3"/>
    <n v="3"/>
    <n v="39"/>
  </r>
  <r>
    <n v="5"/>
    <x v="1"/>
    <x v="19"/>
    <x v="0"/>
    <x v="0"/>
    <n v="6"/>
    <x v="0"/>
    <x v="10"/>
    <x v="2"/>
    <x v="149"/>
    <x v="37"/>
    <s v="United States"/>
    <x v="304"/>
    <x v="1"/>
    <m/>
    <x v="0"/>
    <x v="1"/>
    <d v="2016-12-08T00:00:00"/>
    <s v="Sun"/>
    <x v="6"/>
    <s v="CA-2016-129364"/>
    <n v="201"/>
    <s v="Avery 492"/>
    <s v="Anna Andreadi"/>
    <n v="97301"/>
    <n v="4"/>
    <n v="5"/>
    <n v="12"/>
  </r>
  <r>
    <n v="5"/>
    <x v="1"/>
    <x v="19"/>
    <x v="0"/>
    <x v="0"/>
    <n v="6"/>
    <x v="0"/>
    <x v="15"/>
    <x v="2"/>
    <x v="149"/>
    <x v="37"/>
    <s v="United States"/>
    <x v="304"/>
    <x v="1"/>
    <m/>
    <x v="0"/>
    <x v="1"/>
    <d v="2016-12-08T00:00:00"/>
    <s v="Sun"/>
    <x v="6"/>
    <s v="CA-2016-129364"/>
    <n v="63"/>
    <s v="Acco Side-Punched Conventional Columnar Pads"/>
    <s v="Anna Andreadi"/>
    <n v="97301"/>
    <n v="-3"/>
    <n v="5"/>
    <n v="14"/>
  </r>
  <r>
    <n v="5"/>
    <x v="1"/>
    <x v="19"/>
    <x v="0"/>
    <x v="0"/>
    <n v="6"/>
    <x v="0"/>
    <x v="10"/>
    <x v="2"/>
    <x v="149"/>
    <x v="37"/>
    <s v="United States"/>
    <x v="304"/>
    <x v="1"/>
    <m/>
    <x v="0"/>
    <x v="1"/>
    <d v="2016-12-08T00:00:00"/>
    <s v="Sun"/>
    <x v="6"/>
    <s v="CA-2016-129364"/>
    <n v="208"/>
    <s v="Avery 499"/>
    <s v="Anna Andreadi"/>
    <n v="97301"/>
    <n v="9"/>
    <n v="7"/>
    <n v="28"/>
  </r>
  <r>
    <n v="5"/>
    <x v="1"/>
    <x v="19"/>
    <x v="0"/>
    <x v="0"/>
    <n v="6"/>
    <x v="0"/>
    <x v="2"/>
    <x v="2"/>
    <x v="149"/>
    <x v="37"/>
    <s v="United States"/>
    <x v="304"/>
    <x v="1"/>
    <m/>
    <x v="0"/>
    <x v="4"/>
    <d v="2016-12-08T00:00:00"/>
    <s v="Sun"/>
    <x v="6"/>
    <s v="CA-2016-129364"/>
    <n v="59"/>
    <s v="Acco PRESSTEX Data Binder with Storage Hooks, Dark Blue, 9 1/2 X 11"/>
    <s v="Anna Andreadi"/>
    <n v="97301"/>
    <n v="-5"/>
    <n v="4"/>
    <n v="6"/>
  </r>
  <r>
    <n v="5"/>
    <x v="1"/>
    <x v="19"/>
    <x v="0"/>
    <x v="0"/>
    <n v="6"/>
    <x v="0"/>
    <x v="0"/>
    <x v="0"/>
    <x v="149"/>
    <x v="37"/>
    <s v="United States"/>
    <x v="304"/>
    <x v="1"/>
    <m/>
    <x v="0"/>
    <x v="1"/>
    <d v="2016-12-08T00:00:00"/>
    <s v="Sun"/>
    <x v="6"/>
    <s v="CA-2016-129364"/>
    <n v="1400"/>
    <s v="Samsung HM1900 Bluetooth Headset"/>
    <s v="Anna Andreadi"/>
    <n v="97301"/>
    <n v="20"/>
    <n v="3"/>
    <n v="53"/>
  </r>
  <r>
    <n v="5"/>
    <x v="1"/>
    <x v="19"/>
    <x v="0"/>
    <x v="0"/>
    <n v="6"/>
    <x v="0"/>
    <x v="8"/>
    <x v="0"/>
    <x v="149"/>
    <x v="37"/>
    <s v="United States"/>
    <x v="304"/>
    <x v="1"/>
    <m/>
    <x v="0"/>
    <x v="1"/>
    <d v="2016-12-08T00:00:00"/>
    <s v="Sun"/>
    <x v="6"/>
    <s v="CA-2016-129364"/>
    <n v="1408"/>
    <s v="SanDisk Ultra 16 GB MicroSDHC Class 10 Memory Card"/>
    <s v="Anna Andreadi"/>
    <n v="97301"/>
    <n v="-18"/>
    <n v="10"/>
    <n v="104"/>
  </r>
  <r>
    <n v="3"/>
    <x v="2"/>
    <x v="5"/>
    <x v="0"/>
    <x v="2"/>
    <n v="1"/>
    <x v="2"/>
    <x v="3"/>
    <x v="2"/>
    <x v="150"/>
    <x v="9"/>
    <s v="United States"/>
    <x v="194"/>
    <x v="1"/>
    <m/>
    <x v="0"/>
    <x v="0"/>
    <d v="2016-05-26T00:00:00"/>
    <s v="Thu"/>
    <x v="5"/>
    <s v="CA-2016-129574"/>
    <n v="1662"/>
    <s v="Wirebound Service Call Books, 5 1/2 x 4"/>
    <s v="Anna Andreadi"/>
    <n v="84107"/>
    <n v="23"/>
    <n v="5"/>
    <n v="48"/>
  </r>
  <r>
    <n v="2"/>
    <x v="1"/>
    <x v="133"/>
    <x v="0"/>
    <x v="1"/>
    <n v="3"/>
    <x v="1"/>
    <x v="2"/>
    <x v="2"/>
    <x v="151"/>
    <x v="14"/>
    <s v="United States"/>
    <x v="305"/>
    <x v="2"/>
    <m/>
    <x v="0"/>
    <x v="0"/>
    <d v="2016-12-13T00:00:00"/>
    <s v="Fri"/>
    <x v="6"/>
    <s v="CA-2016-129819"/>
    <n v="68"/>
    <s v="ACCOHIDE 3-Ring Binder, Blue, 1"/>
    <s v="Cassandra Brandow"/>
    <n v="42420"/>
    <n v="6"/>
    <n v="3"/>
    <n v="12"/>
  </r>
  <r>
    <n v="5"/>
    <x v="1"/>
    <x v="105"/>
    <x v="0"/>
    <x v="0"/>
    <n v="6"/>
    <x v="1"/>
    <x v="2"/>
    <x v="2"/>
    <x v="1"/>
    <x v="1"/>
    <s v="United States"/>
    <x v="306"/>
    <x v="1"/>
    <m/>
    <x v="0"/>
    <x v="1"/>
    <d v="2016-07-12T00:00:00"/>
    <s v="Thu"/>
    <x v="1"/>
    <s v="CA-2016-129924"/>
    <n v="1586"/>
    <s v="Tuff Stuff Recycled Round Ring Binders"/>
    <s v="Anna Andreadi"/>
    <n v="94122"/>
    <n v="3"/>
    <n v="2"/>
    <n v="8"/>
  </r>
  <r>
    <n v="5"/>
    <x v="1"/>
    <x v="105"/>
    <x v="0"/>
    <x v="0"/>
    <n v="6"/>
    <x v="1"/>
    <x v="1"/>
    <x v="1"/>
    <x v="1"/>
    <x v="1"/>
    <s v="United States"/>
    <x v="306"/>
    <x v="1"/>
    <m/>
    <x v="0"/>
    <x v="1"/>
    <d v="2016-07-12T00:00:00"/>
    <s v="Thu"/>
    <x v="1"/>
    <s v="CA-2016-129924"/>
    <n v="827"/>
    <s v="Hon 5100 Series Wood Tables"/>
    <s v="Anna Andreadi"/>
    <n v="94122"/>
    <n v="-17"/>
    <n v="3"/>
    <n v="698"/>
  </r>
  <r>
    <n v="2"/>
    <x v="1"/>
    <x v="83"/>
    <x v="0"/>
    <x v="1"/>
    <n v="3"/>
    <x v="1"/>
    <x v="5"/>
    <x v="1"/>
    <x v="16"/>
    <x v="12"/>
    <s v="United States"/>
    <x v="1"/>
    <x v="0"/>
    <m/>
    <x v="0"/>
    <x v="2"/>
    <d v="2016-12-15T00:00:00"/>
    <s v="Sun"/>
    <x v="6"/>
    <s v="CA-2016-129938"/>
    <n v="773"/>
    <s v="Global Wood Trimmed Managers Task Chair, Khaki"/>
    <s v="Chuck Magee"/>
    <n v="19140"/>
    <n v="-108"/>
    <n v="7"/>
    <n v="446"/>
  </r>
  <r>
    <n v="3"/>
    <x v="2"/>
    <x v="223"/>
    <x v="0"/>
    <x v="2"/>
    <n v="1"/>
    <x v="0"/>
    <x v="9"/>
    <x v="1"/>
    <x v="109"/>
    <x v="18"/>
    <s v="United States"/>
    <x v="307"/>
    <x v="0"/>
    <m/>
    <x v="0"/>
    <x v="0"/>
    <d v="2016-01-11T00:00:00"/>
    <s v="Wed"/>
    <x v="11"/>
    <s v="CA-2016-130092"/>
    <n v="498"/>
    <s v="DAX Value U-Channel Document Frames, Easel Back"/>
    <s v="Chuck Magee"/>
    <n v="19901"/>
    <n v="3"/>
    <n v="2"/>
    <n v="10"/>
  </r>
  <r>
    <n v="3"/>
    <x v="2"/>
    <x v="224"/>
    <x v="0"/>
    <x v="2"/>
    <n v="1"/>
    <x v="0"/>
    <x v="15"/>
    <x v="2"/>
    <x v="106"/>
    <x v="5"/>
    <s v="United States"/>
    <x v="308"/>
    <x v="2"/>
    <m/>
    <x v="0"/>
    <x v="0"/>
    <d v="2016-05-19T00:00:00"/>
    <s v="Thu"/>
    <x v="5"/>
    <s v="CA-2016-130155"/>
    <n v="75"/>
    <s v="Acme Design Stainless Steel Bent Scissors"/>
    <s v="Cassandra Brandow"/>
    <n v="23464"/>
    <n v="9"/>
    <n v="5"/>
    <n v="34"/>
  </r>
  <r>
    <n v="2"/>
    <x v="2"/>
    <x v="126"/>
    <x v="0"/>
    <x v="2"/>
    <n v="1"/>
    <x v="2"/>
    <x v="10"/>
    <x v="2"/>
    <x v="152"/>
    <x v="21"/>
    <s v="United States"/>
    <x v="309"/>
    <x v="3"/>
    <m/>
    <x v="0"/>
    <x v="0"/>
    <d v="2016-05-03T00:00:00"/>
    <s v="Tue"/>
    <x v="5"/>
    <s v="CA-2016-130274"/>
    <n v="189"/>
    <s v="Avery 481"/>
    <s v="Kelly Williams"/>
    <n v="54915"/>
    <n v="10"/>
    <n v="7"/>
    <n v="22"/>
  </r>
  <r>
    <n v="4"/>
    <x v="1"/>
    <x v="70"/>
    <x v="0"/>
    <x v="0"/>
    <n v="6"/>
    <x v="0"/>
    <x v="12"/>
    <x v="2"/>
    <x v="4"/>
    <x v="4"/>
    <s v="United States"/>
    <x v="226"/>
    <x v="3"/>
    <m/>
    <x v="0"/>
    <x v="3"/>
    <d v="2016-03-03T00:00:00"/>
    <s v="Tue"/>
    <x v="2"/>
    <s v="CA-2016-130421"/>
    <n v="18"/>
    <s v="3.6 Cubic Foot Counter Height Office Refrigerator"/>
    <s v="Kelly Williams"/>
    <n v="77095"/>
    <n v="-460"/>
    <n v="3"/>
    <n v="177"/>
  </r>
  <r>
    <n v="0"/>
    <x v="0"/>
    <x v="130"/>
    <x v="0"/>
    <x v="3"/>
    <n v="0"/>
    <x v="0"/>
    <x v="5"/>
    <x v="1"/>
    <x v="153"/>
    <x v="2"/>
    <s v="United States"/>
    <x v="310"/>
    <x v="2"/>
    <m/>
    <x v="0"/>
    <x v="1"/>
    <d v="2016-03-31T00:00:00"/>
    <s v="Tue"/>
    <x v="2"/>
    <s v="CA-2016-130428"/>
    <n v="761"/>
    <s v="Global Leather Highback Executive Chair with Pneumatic Height Adjustment, Black"/>
    <s v="Cassandra Brandow"/>
    <n v="33614"/>
    <n v="98"/>
    <n v="7"/>
    <n v="1125"/>
  </r>
  <r>
    <n v="0"/>
    <x v="0"/>
    <x v="130"/>
    <x v="0"/>
    <x v="3"/>
    <n v="0"/>
    <x v="0"/>
    <x v="6"/>
    <x v="2"/>
    <x v="153"/>
    <x v="2"/>
    <s v="United States"/>
    <x v="310"/>
    <x v="2"/>
    <m/>
    <x v="0"/>
    <x v="1"/>
    <d v="2016-03-31T00:00:00"/>
    <s v="Tue"/>
    <x v="2"/>
    <s v="CA-2016-130428"/>
    <n v="332"/>
    <s v="Binney &amp; Smith inkTank Erasable Desk Highlighter, Chisel Tip, Yellow, 12/Box"/>
    <s v="Cassandra Brandow"/>
    <n v="33614"/>
    <n v="1"/>
    <n v="2"/>
    <n v="4"/>
  </r>
  <r>
    <n v="0"/>
    <x v="0"/>
    <x v="130"/>
    <x v="0"/>
    <x v="3"/>
    <n v="0"/>
    <x v="0"/>
    <x v="2"/>
    <x v="2"/>
    <x v="153"/>
    <x v="2"/>
    <s v="United States"/>
    <x v="310"/>
    <x v="2"/>
    <m/>
    <x v="0"/>
    <x v="4"/>
    <d v="2016-03-31T00:00:00"/>
    <s v="Tue"/>
    <x v="2"/>
    <s v="CA-2016-130428"/>
    <n v="900"/>
    <s v="Ibico Plastic and Wire Spiral Binding Combs"/>
    <s v="Cassandra Brandow"/>
    <n v="33614"/>
    <n v="-10"/>
    <n v="5"/>
    <n v="13"/>
  </r>
  <r>
    <n v="3"/>
    <x v="2"/>
    <x v="225"/>
    <x v="0"/>
    <x v="2"/>
    <n v="1"/>
    <x v="1"/>
    <x v="9"/>
    <x v="1"/>
    <x v="1"/>
    <x v="1"/>
    <s v="United States"/>
    <x v="118"/>
    <x v="1"/>
    <m/>
    <x v="0"/>
    <x v="0"/>
    <d v="2016-09-06T00:00:00"/>
    <s v="Fri"/>
    <x v="0"/>
    <s v="CA-2016-130449"/>
    <n v="570"/>
    <s v="Eldon Expressions Wood and Plastic Desk Accessories, Cherry Wood"/>
    <s v="Anna Andreadi"/>
    <n v="94109"/>
    <n v="12"/>
    <n v="6"/>
    <n v="42"/>
  </r>
  <r>
    <n v="3"/>
    <x v="2"/>
    <x v="225"/>
    <x v="0"/>
    <x v="2"/>
    <n v="1"/>
    <x v="1"/>
    <x v="10"/>
    <x v="2"/>
    <x v="1"/>
    <x v="1"/>
    <s v="United States"/>
    <x v="118"/>
    <x v="1"/>
    <m/>
    <x v="0"/>
    <x v="0"/>
    <d v="2016-09-06T00:00:00"/>
    <s v="Fri"/>
    <x v="0"/>
    <s v="CA-2016-130449"/>
    <n v="227"/>
    <s v="Avery 516"/>
    <s v="Anna Andreadi"/>
    <n v="94109"/>
    <n v="27"/>
    <n v="8"/>
    <n v="58"/>
  </r>
  <r>
    <n v="2"/>
    <x v="2"/>
    <x v="64"/>
    <x v="0"/>
    <x v="2"/>
    <n v="1"/>
    <x v="1"/>
    <x v="2"/>
    <x v="2"/>
    <x v="13"/>
    <x v="10"/>
    <s v="United States"/>
    <x v="311"/>
    <x v="3"/>
    <m/>
    <x v="0"/>
    <x v="3"/>
    <d v="2016-12-14T00:00:00"/>
    <s v="Sat"/>
    <x v="6"/>
    <s v="CA-2016-130575"/>
    <n v="716"/>
    <s v="GBC VeloBind Cover Sets"/>
    <s v="Kelly Williams"/>
    <n v="60623"/>
    <n v="-14"/>
    <n v="3"/>
    <n v="9"/>
  </r>
  <r>
    <n v="3"/>
    <x v="2"/>
    <x v="201"/>
    <x v="0"/>
    <x v="2"/>
    <n v="1"/>
    <x v="0"/>
    <x v="12"/>
    <x v="2"/>
    <x v="0"/>
    <x v="0"/>
    <s v="United States"/>
    <x v="312"/>
    <x v="0"/>
    <m/>
    <x v="0"/>
    <x v="0"/>
    <d v="2016-06-21T00:00:00"/>
    <s v="Sat"/>
    <x v="9"/>
    <s v="CA-2016-130624"/>
    <n v="809"/>
    <s v="Holmes Cool Mist Humidifier for the Whole House with 8-Gallon Output per Day, Extended Life Filter"/>
    <s v="Chuck Magee"/>
    <n v="10024"/>
    <n v="27"/>
    <n v="3"/>
    <n v="60"/>
  </r>
  <r>
    <n v="3"/>
    <x v="2"/>
    <x v="201"/>
    <x v="0"/>
    <x v="2"/>
    <n v="1"/>
    <x v="0"/>
    <x v="3"/>
    <x v="2"/>
    <x v="0"/>
    <x v="0"/>
    <s v="United States"/>
    <x v="312"/>
    <x v="0"/>
    <m/>
    <x v="0"/>
    <x v="0"/>
    <d v="2016-06-21T00:00:00"/>
    <s v="Sat"/>
    <x v="9"/>
    <s v="CA-2016-130624"/>
    <n v="1085"/>
    <s v="Message Book, Phone, Wirebound Standard Line Memo, 2 3/4 X 5"/>
    <s v="Chuck Magee"/>
    <n v="10024"/>
    <n v="9"/>
    <n v="3"/>
    <n v="20"/>
  </r>
  <r>
    <n v="3"/>
    <x v="2"/>
    <x v="201"/>
    <x v="0"/>
    <x v="2"/>
    <n v="1"/>
    <x v="0"/>
    <x v="0"/>
    <x v="0"/>
    <x v="0"/>
    <x v="0"/>
    <s v="United States"/>
    <x v="312"/>
    <x v="0"/>
    <m/>
    <x v="0"/>
    <x v="0"/>
    <d v="2016-06-21T00:00:00"/>
    <s v="Sat"/>
    <x v="9"/>
    <s v="CA-2016-130624"/>
    <n v="724"/>
    <s v="GE 2-Jack Phone Line Splitter"/>
    <s v="Chuck Magee"/>
    <n v="10024"/>
    <n v="161"/>
    <n v="3"/>
    <n v="618"/>
  </r>
  <r>
    <n v="2"/>
    <x v="1"/>
    <x v="224"/>
    <x v="0"/>
    <x v="1"/>
    <n v="3"/>
    <x v="1"/>
    <x v="9"/>
    <x v="1"/>
    <x v="154"/>
    <x v="4"/>
    <s v="United States"/>
    <x v="285"/>
    <x v="3"/>
    <m/>
    <x v="0"/>
    <x v="7"/>
    <d v="2016-05-20T00:00:00"/>
    <s v="Fri"/>
    <x v="5"/>
    <s v="CA-2016-130673"/>
    <n v="468"/>
    <s v="Contemporary Borderless Frame"/>
    <s v="Kelly Williams"/>
    <n v="78666"/>
    <n v="-6"/>
    <n v="3"/>
    <n v="10"/>
  </r>
  <r>
    <n v="2"/>
    <x v="1"/>
    <x v="224"/>
    <x v="0"/>
    <x v="1"/>
    <n v="3"/>
    <x v="1"/>
    <x v="3"/>
    <x v="2"/>
    <x v="154"/>
    <x v="4"/>
    <s v="United States"/>
    <x v="285"/>
    <x v="3"/>
    <m/>
    <x v="0"/>
    <x v="1"/>
    <d v="2016-05-20T00:00:00"/>
    <s v="Fri"/>
    <x v="5"/>
    <s v="CA-2016-130673"/>
    <n v="1817"/>
    <s v="Xerox 213"/>
    <s v="Kelly Williams"/>
    <n v="78666"/>
    <n v="4"/>
    <n v="2"/>
    <n v="10"/>
  </r>
  <r>
    <n v="2"/>
    <x v="1"/>
    <x v="224"/>
    <x v="0"/>
    <x v="1"/>
    <n v="3"/>
    <x v="1"/>
    <x v="11"/>
    <x v="2"/>
    <x v="154"/>
    <x v="4"/>
    <s v="United States"/>
    <x v="285"/>
    <x v="3"/>
    <m/>
    <x v="0"/>
    <x v="1"/>
    <d v="2016-05-20T00:00:00"/>
    <s v="Fri"/>
    <x v="5"/>
    <s v="CA-2016-130673"/>
    <n v="1362"/>
    <s v="Rogers Profile Extra Capacity Storage Tub"/>
    <s v="Kelly Williams"/>
    <n v="78666"/>
    <n v="-13"/>
    <n v="5"/>
    <n v="67"/>
  </r>
  <r>
    <n v="2"/>
    <x v="1"/>
    <x v="224"/>
    <x v="0"/>
    <x v="1"/>
    <n v="3"/>
    <x v="1"/>
    <x v="8"/>
    <x v="0"/>
    <x v="154"/>
    <x v="4"/>
    <s v="United States"/>
    <x v="285"/>
    <x v="3"/>
    <m/>
    <x v="0"/>
    <x v="1"/>
    <d v="2016-05-20T00:00:00"/>
    <s v="Fri"/>
    <x v="5"/>
    <s v="CA-2016-130673"/>
    <n v="1408"/>
    <s v="SanDisk Ultra 16 GB MicroSDHC Class 10 Memory Card"/>
    <s v="Kelly Williams"/>
    <n v="78666"/>
    <n v="-4"/>
    <n v="2"/>
    <n v="21"/>
  </r>
  <r>
    <n v="5"/>
    <x v="1"/>
    <x v="95"/>
    <x v="0"/>
    <x v="0"/>
    <n v="6"/>
    <x v="0"/>
    <x v="2"/>
    <x v="2"/>
    <x v="155"/>
    <x v="1"/>
    <s v="United States"/>
    <x v="313"/>
    <x v="1"/>
    <m/>
    <x v="0"/>
    <x v="1"/>
    <d v="2016-10-24T00:00:00"/>
    <s v="Tue"/>
    <x v="8"/>
    <s v="CA-2016-130729"/>
    <n v="264"/>
    <s v="Avery Premier Heavy-Duty Binder with Round Locking Rings"/>
    <s v="Anna Andreadi"/>
    <n v="91730"/>
    <n v="11"/>
    <n v="3"/>
    <n v="34"/>
  </r>
  <r>
    <n v="2"/>
    <x v="1"/>
    <x v="129"/>
    <x v="0"/>
    <x v="1"/>
    <n v="3"/>
    <x v="0"/>
    <x v="3"/>
    <x v="2"/>
    <x v="17"/>
    <x v="1"/>
    <s v="United States"/>
    <x v="314"/>
    <x v="1"/>
    <m/>
    <x v="0"/>
    <x v="0"/>
    <d v="2016-01-06T00:00:00"/>
    <s v="Fri"/>
    <x v="11"/>
    <s v="CA-2016-130813"/>
    <n v="1830"/>
    <s v="Xerox 225"/>
    <s v="Anna Andreadi"/>
    <n v="90049"/>
    <n v="9"/>
    <n v="3"/>
    <n v="19"/>
  </r>
  <r>
    <n v="4"/>
    <x v="1"/>
    <x v="63"/>
    <x v="0"/>
    <x v="0"/>
    <n v="6"/>
    <x v="0"/>
    <x v="7"/>
    <x v="2"/>
    <x v="156"/>
    <x v="4"/>
    <s v="United States"/>
    <x v="315"/>
    <x v="3"/>
    <m/>
    <x v="0"/>
    <x v="1"/>
    <d v="2016-11-17T00:00:00"/>
    <s v="Tue"/>
    <x v="7"/>
    <s v="CA-2016-130869"/>
    <n v="1346"/>
    <s v="Redi-Strip #10 Envelopes, 4 1/8 x 9 1/2"/>
    <s v="Kelly Williams"/>
    <n v="75104"/>
    <n v="2"/>
    <n v="3"/>
    <n v="7"/>
  </r>
  <r>
    <n v="2"/>
    <x v="1"/>
    <x v="74"/>
    <x v="0"/>
    <x v="1"/>
    <n v="3"/>
    <x v="0"/>
    <x v="15"/>
    <x v="2"/>
    <x v="157"/>
    <x v="2"/>
    <s v="United States"/>
    <x v="316"/>
    <x v="2"/>
    <m/>
    <x v="0"/>
    <x v="1"/>
    <d v="2016-08-22T00:00:00"/>
    <s v="Sun"/>
    <x v="10"/>
    <s v="CA-2016-130918"/>
    <n v="85"/>
    <s v="Acme Serrated Blade Letter Opener"/>
    <s v="Cassandra Brandow"/>
    <n v="33161"/>
    <n v="-2"/>
    <n v="3"/>
    <n v="8"/>
  </r>
  <r>
    <n v="5"/>
    <x v="1"/>
    <x v="120"/>
    <x v="1"/>
    <x v="0"/>
    <n v="6"/>
    <x v="1"/>
    <x v="6"/>
    <x v="2"/>
    <x v="158"/>
    <x v="6"/>
    <s v="United States"/>
    <x v="317"/>
    <x v="3"/>
    <m/>
    <x v="0"/>
    <x v="0"/>
    <d v="2016-12-30T00:00:00"/>
    <s v="Mon"/>
    <x v="11"/>
    <s v="CA-2016-130960"/>
    <n v="1168"/>
    <s v="Newell 350"/>
    <s v="Kelly Williams"/>
    <n v="48180"/>
    <n v="3"/>
    <n v="3"/>
    <n v="10"/>
  </r>
  <r>
    <n v="5"/>
    <x v="2"/>
    <x v="106"/>
    <x v="0"/>
    <x v="1"/>
    <n v="3"/>
    <x v="0"/>
    <x v="9"/>
    <x v="1"/>
    <x v="107"/>
    <x v="34"/>
    <s v="United States"/>
    <x v="132"/>
    <x v="3"/>
    <m/>
    <x v="0"/>
    <x v="0"/>
    <d v="2016-09-07T00:00:00"/>
    <s v="Sat"/>
    <x v="0"/>
    <s v="CA-2016-131002"/>
    <n v="617"/>
    <s v="Executive Impressions 13 Clairmont Wall Clock"/>
    <s v="Kelly Williams"/>
    <n v="74133"/>
    <n v="24"/>
    <n v="3"/>
    <n v="58"/>
  </r>
  <r>
    <n v="5"/>
    <x v="2"/>
    <x v="106"/>
    <x v="0"/>
    <x v="1"/>
    <n v="3"/>
    <x v="0"/>
    <x v="9"/>
    <x v="1"/>
    <x v="107"/>
    <x v="34"/>
    <s v="United States"/>
    <x v="132"/>
    <x v="3"/>
    <m/>
    <x v="0"/>
    <x v="0"/>
    <d v="2016-09-07T00:00:00"/>
    <s v="Sat"/>
    <x v="0"/>
    <s v="CA-2016-131002"/>
    <n v="26"/>
    <s v="3M Polarizing Task Lamp with Clamp Arm, Light Gray"/>
    <s v="Kelly Williams"/>
    <n v="74133"/>
    <n v="214"/>
    <n v="6"/>
    <n v="822"/>
  </r>
  <r>
    <n v="5"/>
    <x v="2"/>
    <x v="106"/>
    <x v="0"/>
    <x v="1"/>
    <n v="3"/>
    <x v="0"/>
    <x v="3"/>
    <x v="2"/>
    <x v="107"/>
    <x v="34"/>
    <s v="United States"/>
    <x v="132"/>
    <x v="3"/>
    <m/>
    <x v="0"/>
    <x v="0"/>
    <d v="2016-09-07T00:00:00"/>
    <s v="Sat"/>
    <x v="0"/>
    <s v="CA-2016-131002"/>
    <n v="1803"/>
    <s v="Xerox 2000"/>
    <s v="Kelly Williams"/>
    <n v="74133"/>
    <n v="6"/>
    <n v="2"/>
    <n v="13"/>
  </r>
  <r>
    <n v="5"/>
    <x v="2"/>
    <x v="106"/>
    <x v="0"/>
    <x v="1"/>
    <n v="3"/>
    <x v="0"/>
    <x v="2"/>
    <x v="2"/>
    <x v="107"/>
    <x v="34"/>
    <s v="United States"/>
    <x v="132"/>
    <x v="3"/>
    <m/>
    <x v="0"/>
    <x v="0"/>
    <d v="2016-09-07T00:00:00"/>
    <s v="Sat"/>
    <x v="0"/>
    <s v="CA-2016-131002"/>
    <n v="693"/>
    <s v="GBC Laser Imprintable Binding System Covers, Desert Sand"/>
    <s v="Kelly Williams"/>
    <n v="74133"/>
    <n v="20"/>
    <n v="3"/>
    <n v="43"/>
  </r>
  <r>
    <n v="5"/>
    <x v="2"/>
    <x v="106"/>
    <x v="0"/>
    <x v="1"/>
    <n v="3"/>
    <x v="0"/>
    <x v="0"/>
    <x v="0"/>
    <x v="107"/>
    <x v="34"/>
    <s v="United States"/>
    <x v="132"/>
    <x v="3"/>
    <m/>
    <x v="0"/>
    <x v="0"/>
    <d v="2016-09-07T00:00:00"/>
    <s v="Sat"/>
    <x v="0"/>
    <s v="CA-2016-131002"/>
    <n v="1276"/>
    <s v="Plantronics Cordless Phone Headset with In-line Volume - M214C"/>
    <s v="Kelly Williams"/>
    <n v="74133"/>
    <n v="28"/>
    <n v="3"/>
    <n v="105"/>
  </r>
  <r>
    <n v="4"/>
    <x v="1"/>
    <x v="136"/>
    <x v="0"/>
    <x v="0"/>
    <n v="6"/>
    <x v="0"/>
    <x v="5"/>
    <x v="1"/>
    <x v="20"/>
    <x v="4"/>
    <s v="United States"/>
    <x v="318"/>
    <x v="3"/>
    <m/>
    <x v="0"/>
    <x v="2"/>
    <d v="2016-03-01T00:00:00"/>
    <s v="Sun"/>
    <x v="2"/>
    <s v="CA-2016-131009"/>
    <n v="792"/>
    <s v="Harbour Creations Steel Folding Chair"/>
    <s v="Kelly Williams"/>
    <n v="79907"/>
    <n v="0"/>
    <n v="6"/>
    <n v="362"/>
  </r>
  <r>
    <n v="4"/>
    <x v="1"/>
    <x v="136"/>
    <x v="0"/>
    <x v="0"/>
    <n v="6"/>
    <x v="0"/>
    <x v="9"/>
    <x v="1"/>
    <x v="20"/>
    <x v="4"/>
    <s v="United States"/>
    <x v="318"/>
    <x v="3"/>
    <m/>
    <x v="0"/>
    <x v="7"/>
    <d v="2016-03-01T00:00:00"/>
    <s v="Sun"/>
    <x v="2"/>
    <s v="CA-2016-131009"/>
    <n v="484"/>
    <s v="DAX Black Cherry Wood-Tone Poster Frame"/>
    <s v="Kelly Williams"/>
    <n v="79907"/>
    <n v="-35"/>
    <n v="6"/>
    <n v="64"/>
  </r>
  <r>
    <n v="4"/>
    <x v="1"/>
    <x v="136"/>
    <x v="0"/>
    <x v="0"/>
    <n v="6"/>
    <x v="0"/>
    <x v="11"/>
    <x v="2"/>
    <x v="20"/>
    <x v="4"/>
    <s v="United States"/>
    <x v="318"/>
    <x v="3"/>
    <m/>
    <x v="0"/>
    <x v="1"/>
    <d v="2016-03-01T00:00:00"/>
    <s v="Sun"/>
    <x v="2"/>
    <s v="CA-2016-131009"/>
    <n v="634"/>
    <s v="Fellowes Bankers Box Recycled Super Stor/Drawer"/>
    <s v="Kelly Williams"/>
    <n v="79907"/>
    <n v="-23"/>
    <n v="3"/>
    <n v="130"/>
  </r>
  <r>
    <n v="4"/>
    <x v="1"/>
    <x v="136"/>
    <x v="0"/>
    <x v="0"/>
    <n v="6"/>
    <x v="0"/>
    <x v="4"/>
    <x v="2"/>
    <x v="20"/>
    <x v="4"/>
    <s v="United States"/>
    <x v="318"/>
    <x v="3"/>
    <m/>
    <x v="0"/>
    <x v="1"/>
    <d v="2016-03-01T00:00:00"/>
    <s v="Sun"/>
    <x v="2"/>
    <s v="CA-2016-131009"/>
    <n v="1289"/>
    <s v="Plymouth Boxed Rubber Bands by Plymouth"/>
    <s v="Kelly Williams"/>
    <n v="79907"/>
    <n v="-4"/>
    <n v="5"/>
    <n v="19"/>
  </r>
  <r>
    <n v="4"/>
    <x v="1"/>
    <x v="226"/>
    <x v="0"/>
    <x v="0"/>
    <n v="6"/>
    <x v="0"/>
    <x v="9"/>
    <x v="1"/>
    <x v="1"/>
    <x v="1"/>
    <s v="United States"/>
    <x v="319"/>
    <x v="1"/>
    <m/>
    <x v="0"/>
    <x v="0"/>
    <d v="2016-12-01T00:00:00"/>
    <s v="Sun"/>
    <x v="6"/>
    <s v="CA-2016-131051"/>
    <n v="675"/>
    <s v="Floodlight Indoor Halogen Bulbs, 1 Bulb per Pack, 60 Watts"/>
    <s v="Anna Andreadi"/>
    <n v="94122"/>
    <n v="29"/>
    <n v="3"/>
    <n v="58"/>
  </r>
  <r>
    <n v="5"/>
    <x v="1"/>
    <x v="23"/>
    <x v="0"/>
    <x v="0"/>
    <n v="6"/>
    <x v="0"/>
    <x v="14"/>
    <x v="1"/>
    <x v="1"/>
    <x v="1"/>
    <s v="United States"/>
    <x v="320"/>
    <x v="1"/>
    <m/>
    <x v="0"/>
    <x v="5"/>
    <d v="2016-03-30T00:00:00"/>
    <s v="Mon"/>
    <x v="4"/>
    <s v="CA-2016-131247"/>
    <n v="1228"/>
    <s v="OSullivan Living Dimensions 2-Shelf Bookcases"/>
    <s v="Anna Andreadi"/>
    <n v="94110"/>
    <n v="-12"/>
    <n v="2"/>
    <n v="206"/>
  </r>
  <r>
    <n v="6"/>
    <x v="0"/>
    <x v="190"/>
    <x v="0"/>
    <x v="0"/>
    <n v="6"/>
    <x v="0"/>
    <x v="5"/>
    <x v="1"/>
    <x v="15"/>
    <x v="11"/>
    <s v="United States"/>
    <x v="188"/>
    <x v="1"/>
    <m/>
    <x v="0"/>
    <x v="1"/>
    <d v="2016-07-12T00:00:00"/>
    <s v="Thu"/>
    <x v="1"/>
    <s v="CA-2016-131310"/>
    <n v="1374"/>
    <s v="Safco Chair Connectors, 6/Carton"/>
    <s v="Anna Andreadi"/>
    <n v="98115"/>
    <n v="14"/>
    <n v="4"/>
    <n v="123"/>
  </r>
  <r>
    <n v="6"/>
    <x v="0"/>
    <x v="190"/>
    <x v="0"/>
    <x v="0"/>
    <n v="6"/>
    <x v="0"/>
    <x v="2"/>
    <x v="2"/>
    <x v="15"/>
    <x v="11"/>
    <s v="United States"/>
    <x v="188"/>
    <x v="1"/>
    <m/>
    <x v="0"/>
    <x v="1"/>
    <d v="2016-07-12T00:00:00"/>
    <s v="Thu"/>
    <x v="1"/>
    <s v="CA-2016-131310"/>
    <n v="1443"/>
    <s v="Self-Adhesive Ring Binder Labels"/>
    <s v="Anna Andreadi"/>
    <n v="98115"/>
    <n v="4"/>
    <n v="4"/>
    <n v="11"/>
  </r>
  <r>
    <n v="2"/>
    <x v="2"/>
    <x v="163"/>
    <x v="0"/>
    <x v="2"/>
    <n v="1"/>
    <x v="0"/>
    <x v="0"/>
    <x v="0"/>
    <x v="1"/>
    <x v="1"/>
    <s v="United States"/>
    <x v="32"/>
    <x v="1"/>
    <m/>
    <x v="0"/>
    <x v="1"/>
    <d v="2016-04-28T00:00:00"/>
    <s v="Sat"/>
    <x v="4"/>
    <s v="CA-2016-131387"/>
    <n v="1393"/>
    <s v="Samsung Galaxy Mega 6.3"/>
    <s v="Anna Andreadi"/>
    <n v="94122"/>
    <n v="126"/>
    <n v="5"/>
    <n v="1680"/>
  </r>
  <r>
    <n v="7"/>
    <x v="2"/>
    <x v="214"/>
    <x v="0"/>
    <x v="0"/>
    <n v="6"/>
    <x v="0"/>
    <x v="12"/>
    <x v="2"/>
    <x v="42"/>
    <x v="1"/>
    <s v="United States"/>
    <x v="321"/>
    <x v="1"/>
    <m/>
    <x v="0"/>
    <x v="0"/>
    <d v="2016-08-08T00:00:00"/>
    <s v="Sun"/>
    <x v="10"/>
    <s v="CA-2016-131450"/>
    <n v="663"/>
    <s v="Fellowes Superior 10 Outlet Split Surge Protector"/>
    <s v="Anna Andreadi"/>
    <n v="92024"/>
    <n v="22"/>
    <n v="2"/>
    <n v="76"/>
  </r>
  <r>
    <n v="7"/>
    <x v="2"/>
    <x v="214"/>
    <x v="0"/>
    <x v="0"/>
    <n v="6"/>
    <x v="0"/>
    <x v="16"/>
    <x v="0"/>
    <x v="42"/>
    <x v="1"/>
    <s v="United States"/>
    <x v="321"/>
    <x v="1"/>
    <m/>
    <x v="0"/>
    <x v="1"/>
    <d v="2016-08-08T00:00:00"/>
    <s v="Sun"/>
    <x v="10"/>
    <s v="CA-2016-131450"/>
    <n v="1453"/>
    <s v="Sharp AL-1530CS Digital Copier"/>
    <s v="Anna Andreadi"/>
    <n v="92024"/>
    <n v="435"/>
    <n v="3"/>
    <n v="1200"/>
  </r>
  <r>
    <n v="7"/>
    <x v="2"/>
    <x v="214"/>
    <x v="0"/>
    <x v="0"/>
    <n v="6"/>
    <x v="0"/>
    <x v="0"/>
    <x v="0"/>
    <x v="42"/>
    <x v="1"/>
    <s v="United States"/>
    <x v="321"/>
    <x v="1"/>
    <m/>
    <x v="0"/>
    <x v="1"/>
    <d v="2016-08-08T00:00:00"/>
    <s v="Sun"/>
    <x v="10"/>
    <s v="CA-2016-131450"/>
    <n v="153"/>
    <s v="AT&amp;T 1070 Corded Phone"/>
    <s v="Anna Andreadi"/>
    <n v="92024"/>
    <n v="56"/>
    <n v="5"/>
    <n v="446"/>
  </r>
  <r>
    <n v="7"/>
    <x v="2"/>
    <x v="214"/>
    <x v="0"/>
    <x v="0"/>
    <n v="6"/>
    <x v="0"/>
    <x v="9"/>
    <x v="1"/>
    <x v="42"/>
    <x v="1"/>
    <s v="United States"/>
    <x v="321"/>
    <x v="1"/>
    <m/>
    <x v="0"/>
    <x v="0"/>
    <d v="2016-08-08T00:00:00"/>
    <s v="Sun"/>
    <x v="10"/>
    <s v="CA-2016-131450"/>
    <n v="481"/>
    <s v="Dana Halogen Swing-Arm Architect Lamp"/>
    <s v="Anna Andreadi"/>
    <n v="92024"/>
    <n v="92"/>
    <n v="8"/>
    <n v="328"/>
  </r>
  <r>
    <n v="6"/>
    <x v="0"/>
    <x v="207"/>
    <x v="0"/>
    <x v="0"/>
    <n v="6"/>
    <x v="0"/>
    <x v="0"/>
    <x v="0"/>
    <x v="2"/>
    <x v="16"/>
    <s v="United States"/>
    <x v="312"/>
    <x v="2"/>
    <m/>
    <x v="0"/>
    <x v="1"/>
    <d v="2016-12-01T00:00:00"/>
    <s v="Sun"/>
    <x v="6"/>
    <s v="CA-2016-131527"/>
    <n v="344"/>
    <s v="BlueLounge Milo Smartphone Stand, White/Metallic"/>
    <s v="Cassandra Brandow"/>
    <n v="28540"/>
    <n v="10"/>
    <n v="4"/>
    <n v="96"/>
  </r>
  <r>
    <n v="0"/>
    <x v="0"/>
    <x v="188"/>
    <x v="0"/>
    <x v="3"/>
    <n v="0"/>
    <x v="0"/>
    <x v="9"/>
    <x v="1"/>
    <x v="159"/>
    <x v="2"/>
    <s v="United States"/>
    <x v="164"/>
    <x v="2"/>
    <m/>
    <x v="0"/>
    <x v="1"/>
    <d v="2016-07-28T00:00:00"/>
    <s v="Sat"/>
    <x v="1"/>
    <s v="CA-2016-131541"/>
    <n v="483"/>
    <s v="DataProducts Ampli Magnifier Task Lamp, Black,"/>
    <s v="Cassandra Brandow"/>
    <n v="32712"/>
    <n v="13"/>
    <n v="6"/>
    <n v="130"/>
  </r>
  <r>
    <n v="0"/>
    <x v="0"/>
    <x v="188"/>
    <x v="0"/>
    <x v="3"/>
    <n v="0"/>
    <x v="0"/>
    <x v="4"/>
    <x v="2"/>
    <x v="159"/>
    <x v="2"/>
    <s v="United States"/>
    <x v="164"/>
    <x v="2"/>
    <m/>
    <x v="0"/>
    <x v="1"/>
    <d v="2016-07-28T00:00:00"/>
    <s v="Sat"/>
    <x v="1"/>
    <s v="CA-2016-131541"/>
    <n v="1219"/>
    <s v="OIC Colored Binder Clips, Assorted Sizes"/>
    <s v="Cassandra Brandow"/>
    <n v="32712"/>
    <n v="5"/>
    <n v="5"/>
    <n v="14"/>
  </r>
  <r>
    <n v="0"/>
    <x v="0"/>
    <x v="188"/>
    <x v="0"/>
    <x v="3"/>
    <n v="0"/>
    <x v="0"/>
    <x v="7"/>
    <x v="2"/>
    <x v="159"/>
    <x v="2"/>
    <s v="United States"/>
    <x v="164"/>
    <x v="2"/>
    <m/>
    <x v="0"/>
    <x v="1"/>
    <d v="2016-07-28T00:00:00"/>
    <s v="Sat"/>
    <x v="1"/>
    <s v="CA-2016-131541"/>
    <n v="4"/>
    <s v="#10- 4 1/8 x 9 1/2 Recycled Envelopes"/>
    <s v="Cassandra Brandow"/>
    <n v="32712"/>
    <n v="17"/>
    <n v="7"/>
    <n v="49"/>
  </r>
  <r>
    <n v="5"/>
    <x v="1"/>
    <x v="120"/>
    <x v="1"/>
    <x v="0"/>
    <n v="6"/>
    <x v="0"/>
    <x v="12"/>
    <x v="2"/>
    <x v="0"/>
    <x v="0"/>
    <s v="United States"/>
    <x v="157"/>
    <x v="0"/>
    <m/>
    <x v="0"/>
    <x v="0"/>
    <d v="2016-12-30T00:00:00"/>
    <s v="Mon"/>
    <x v="11"/>
    <s v="CA-2016-131800"/>
    <n v="952"/>
    <s v="Kensington 6 Outlet SmartSocket Surge Protector"/>
    <s v="Chuck Magee"/>
    <n v="10035"/>
    <n v="31"/>
    <n v="3"/>
    <n v="123"/>
  </r>
  <r>
    <n v="5"/>
    <x v="1"/>
    <x v="120"/>
    <x v="1"/>
    <x v="0"/>
    <n v="6"/>
    <x v="0"/>
    <x v="2"/>
    <x v="2"/>
    <x v="0"/>
    <x v="0"/>
    <s v="United States"/>
    <x v="157"/>
    <x v="0"/>
    <m/>
    <x v="0"/>
    <x v="1"/>
    <d v="2016-12-30T00:00:00"/>
    <s v="Mon"/>
    <x v="11"/>
    <s v="CA-2016-131800"/>
    <n v="412"/>
    <s v="Cardinal HOLDit! Binder Insert Strips,Extra Strips"/>
    <s v="Chuck Magee"/>
    <n v="10035"/>
    <n v="13"/>
    <n v="7"/>
    <n v="35"/>
  </r>
  <r>
    <n v="3"/>
    <x v="2"/>
    <x v="193"/>
    <x v="0"/>
    <x v="2"/>
    <n v="1"/>
    <x v="1"/>
    <x v="10"/>
    <x v="2"/>
    <x v="144"/>
    <x v="5"/>
    <s v="United States"/>
    <x v="322"/>
    <x v="2"/>
    <m/>
    <x v="0"/>
    <x v="0"/>
    <d v="2016-02-06T00:00:00"/>
    <s v="Fri"/>
    <x v="3"/>
    <s v="CA-2016-131905"/>
    <n v="188"/>
    <s v="Avery 480"/>
    <s v="Cassandra Brandow"/>
    <n v="23320"/>
    <n v="7"/>
    <n v="4"/>
    <n v="15"/>
  </r>
  <r>
    <n v="3"/>
    <x v="2"/>
    <x v="193"/>
    <x v="0"/>
    <x v="2"/>
    <n v="1"/>
    <x v="1"/>
    <x v="0"/>
    <x v="0"/>
    <x v="144"/>
    <x v="5"/>
    <s v="United States"/>
    <x v="322"/>
    <x v="2"/>
    <m/>
    <x v="0"/>
    <x v="0"/>
    <d v="2016-02-06T00:00:00"/>
    <s v="Fri"/>
    <x v="3"/>
    <s v="CA-2016-131905"/>
    <n v="33"/>
    <s v="Aastra 57i VoIP phone"/>
    <s v="Cassandra Brandow"/>
    <n v="23320"/>
    <n v="42"/>
    <n v="1"/>
    <n v="162"/>
  </r>
  <r>
    <n v="3"/>
    <x v="2"/>
    <x v="193"/>
    <x v="0"/>
    <x v="2"/>
    <n v="1"/>
    <x v="1"/>
    <x v="0"/>
    <x v="0"/>
    <x v="144"/>
    <x v="5"/>
    <s v="United States"/>
    <x v="322"/>
    <x v="2"/>
    <m/>
    <x v="0"/>
    <x v="0"/>
    <d v="2016-02-06T00:00:00"/>
    <s v="Fri"/>
    <x v="3"/>
    <s v="CA-2016-131905"/>
    <n v="159"/>
    <s v="AT&amp;T CL82213"/>
    <s v="Cassandra Brandow"/>
    <n v="23320"/>
    <n v="42"/>
    <n v="5"/>
    <n v="145"/>
  </r>
  <r>
    <n v="5"/>
    <x v="2"/>
    <x v="12"/>
    <x v="0"/>
    <x v="1"/>
    <n v="3"/>
    <x v="2"/>
    <x v="5"/>
    <x v="1"/>
    <x v="110"/>
    <x v="23"/>
    <s v="United States"/>
    <x v="323"/>
    <x v="3"/>
    <m/>
    <x v="0"/>
    <x v="0"/>
    <d v="2016-06-01T00:00:00"/>
    <s v="Sun"/>
    <x v="9"/>
    <s v="CA-2016-131926"/>
    <n v="744"/>
    <s v="Global Deluxe High-Back Managers Chair"/>
    <s v="Kelly Williams"/>
    <n v="55044"/>
    <n v="581"/>
    <n v="7"/>
    <n v="2002"/>
  </r>
  <r>
    <n v="5"/>
    <x v="2"/>
    <x v="12"/>
    <x v="0"/>
    <x v="1"/>
    <n v="3"/>
    <x v="2"/>
    <x v="11"/>
    <x v="2"/>
    <x v="110"/>
    <x v="23"/>
    <s v="United States"/>
    <x v="323"/>
    <x v="3"/>
    <m/>
    <x v="0"/>
    <x v="0"/>
    <d v="2016-06-01T00:00:00"/>
    <s v="Sun"/>
    <x v="9"/>
    <s v="CA-2016-131926"/>
    <n v="1388"/>
    <s v="Safco Steel Mobile File Cart"/>
    <s v="Kelly Williams"/>
    <n v="55044"/>
    <n v="42"/>
    <n v="2"/>
    <n v="167"/>
  </r>
  <r>
    <n v="5"/>
    <x v="2"/>
    <x v="12"/>
    <x v="0"/>
    <x v="1"/>
    <n v="3"/>
    <x v="2"/>
    <x v="3"/>
    <x v="2"/>
    <x v="110"/>
    <x v="23"/>
    <s v="United States"/>
    <x v="323"/>
    <x v="3"/>
    <m/>
    <x v="0"/>
    <x v="0"/>
    <d v="2016-06-01T00:00:00"/>
    <s v="Sun"/>
    <x v="9"/>
    <s v="CA-2016-131926"/>
    <n v="97"/>
    <s v="Adams Telephone Message Book w/Frequently-Called Numbers Space, 400 Messages per Book"/>
    <s v="Kelly Williams"/>
    <n v="55044"/>
    <n v="24"/>
    <n v="6"/>
    <n v="48"/>
  </r>
  <r>
    <n v="5"/>
    <x v="2"/>
    <x v="12"/>
    <x v="0"/>
    <x v="1"/>
    <n v="3"/>
    <x v="2"/>
    <x v="12"/>
    <x v="2"/>
    <x v="110"/>
    <x v="23"/>
    <s v="United States"/>
    <x v="323"/>
    <x v="3"/>
    <m/>
    <x v="0"/>
    <x v="0"/>
    <d v="2016-06-01T00:00:00"/>
    <s v="Sun"/>
    <x v="9"/>
    <s v="CA-2016-131926"/>
    <n v="852"/>
    <s v="Honeywell Enviracaire Portable HEPA Air Cleaner for 17 x 22 Room"/>
    <s v="Kelly Williams"/>
    <n v="55044"/>
    <n v="496"/>
    <n v="5"/>
    <n v="1503"/>
  </r>
  <r>
    <n v="5"/>
    <x v="2"/>
    <x v="12"/>
    <x v="0"/>
    <x v="1"/>
    <n v="3"/>
    <x v="2"/>
    <x v="3"/>
    <x v="2"/>
    <x v="110"/>
    <x v="23"/>
    <s v="United States"/>
    <x v="323"/>
    <x v="3"/>
    <m/>
    <x v="0"/>
    <x v="0"/>
    <d v="2016-06-01T00:00:00"/>
    <s v="Sun"/>
    <x v="9"/>
    <s v="CA-2016-131926"/>
    <n v="1808"/>
    <s v="Xerox 205"/>
    <s v="Kelly Williams"/>
    <n v="55044"/>
    <n v="12"/>
    <n v="4"/>
    <n v="26"/>
  </r>
  <r>
    <n v="5"/>
    <x v="1"/>
    <x v="206"/>
    <x v="0"/>
    <x v="0"/>
    <n v="6"/>
    <x v="0"/>
    <x v="6"/>
    <x v="2"/>
    <x v="5"/>
    <x v="37"/>
    <s v="United States"/>
    <x v="324"/>
    <x v="1"/>
    <m/>
    <x v="0"/>
    <x v="1"/>
    <d v="2016-09-17T00:00:00"/>
    <s v="Tue"/>
    <x v="0"/>
    <s v="CA-2016-131947"/>
    <n v="1127"/>
    <s v="Newell 313"/>
    <s v="Anna Andreadi"/>
    <n v="97477"/>
    <n v="0"/>
    <n v="2"/>
    <n v="5"/>
  </r>
  <r>
    <n v="5"/>
    <x v="1"/>
    <x v="206"/>
    <x v="0"/>
    <x v="0"/>
    <n v="6"/>
    <x v="0"/>
    <x v="6"/>
    <x v="2"/>
    <x v="5"/>
    <x v="37"/>
    <s v="United States"/>
    <x v="324"/>
    <x v="1"/>
    <m/>
    <x v="0"/>
    <x v="1"/>
    <d v="2016-09-17T00:00:00"/>
    <s v="Tue"/>
    <x v="0"/>
    <s v="CA-2016-131947"/>
    <n v="347"/>
    <s v="Boston 16701 Slimline Battery Pencil Sharpener"/>
    <s v="Anna Andreadi"/>
    <n v="97477"/>
    <n v="5"/>
    <n v="3"/>
    <n v="38"/>
  </r>
  <r>
    <n v="5"/>
    <x v="1"/>
    <x v="206"/>
    <x v="0"/>
    <x v="0"/>
    <n v="6"/>
    <x v="0"/>
    <x v="3"/>
    <x v="2"/>
    <x v="5"/>
    <x v="37"/>
    <s v="United States"/>
    <x v="324"/>
    <x v="1"/>
    <m/>
    <x v="0"/>
    <x v="1"/>
    <d v="2016-09-17T00:00:00"/>
    <s v="Tue"/>
    <x v="0"/>
    <s v="CA-2016-131947"/>
    <n v="1355"/>
    <s v="Riverleaf Stik-Withit Designer Note Cubes"/>
    <s v="Anna Andreadi"/>
    <n v="97477"/>
    <n v="13"/>
    <n v="5"/>
    <n v="40"/>
  </r>
  <r>
    <n v="5"/>
    <x v="1"/>
    <x v="206"/>
    <x v="0"/>
    <x v="0"/>
    <n v="6"/>
    <x v="0"/>
    <x v="3"/>
    <x v="2"/>
    <x v="5"/>
    <x v="37"/>
    <s v="United States"/>
    <x v="324"/>
    <x v="1"/>
    <m/>
    <x v="0"/>
    <x v="1"/>
    <d v="2016-09-17T00:00:00"/>
    <s v="Tue"/>
    <x v="0"/>
    <s v="CA-2016-131947"/>
    <n v="1758"/>
    <s v="Xerox 1960"/>
    <s v="Anna Andreadi"/>
    <n v="97477"/>
    <n v="46"/>
    <n v="6"/>
    <n v="149"/>
  </r>
  <r>
    <n v="5"/>
    <x v="1"/>
    <x v="206"/>
    <x v="0"/>
    <x v="0"/>
    <n v="6"/>
    <x v="0"/>
    <x v="8"/>
    <x v="0"/>
    <x v="5"/>
    <x v="37"/>
    <s v="United States"/>
    <x v="324"/>
    <x v="1"/>
    <m/>
    <x v="0"/>
    <x v="1"/>
    <d v="2016-09-17T00:00:00"/>
    <s v="Tue"/>
    <x v="0"/>
    <s v="CA-2016-131947"/>
    <n v="1606"/>
    <s v="Verbatim 25 GB 6x Blu-ray Single Layer Recordable Disc, 3/Pack"/>
    <s v="Anna Andreadi"/>
    <n v="97477"/>
    <n v="17"/>
    <n v="10"/>
    <n v="56"/>
  </r>
  <r>
    <n v="5"/>
    <x v="1"/>
    <x v="206"/>
    <x v="0"/>
    <x v="0"/>
    <n v="6"/>
    <x v="0"/>
    <x v="13"/>
    <x v="0"/>
    <x v="5"/>
    <x v="37"/>
    <s v="United States"/>
    <x v="324"/>
    <x v="1"/>
    <m/>
    <x v="0"/>
    <x v="4"/>
    <d v="2016-09-17T00:00:00"/>
    <s v="Tue"/>
    <x v="0"/>
    <s v="CA-2016-131947"/>
    <n v="1284"/>
    <s v="Plantronics Single Ear Headset"/>
    <s v="Anna Andreadi"/>
    <n v="97477"/>
    <n v="-22"/>
    <n v="5"/>
    <n v="30"/>
  </r>
  <r>
    <n v="2"/>
    <x v="2"/>
    <x v="46"/>
    <x v="0"/>
    <x v="2"/>
    <n v="1"/>
    <x v="2"/>
    <x v="2"/>
    <x v="2"/>
    <x v="22"/>
    <x v="5"/>
    <s v="United States"/>
    <x v="325"/>
    <x v="2"/>
    <m/>
    <x v="0"/>
    <x v="0"/>
    <d v="2016-10-13T00:00:00"/>
    <s v="Fri"/>
    <x v="8"/>
    <s v="CA-2016-132010"/>
    <n v="1650"/>
    <s v="Wilson Jones Standard D-Ring Binders"/>
    <s v="Cassandra Brandow"/>
    <n v="23223"/>
    <n v="7"/>
    <n v="3"/>
    <n v="15"/>
  </r>
  <r>
    <n v="2"/>
    <x v="2"/>
    <x v="46"/>
    <x v="0"/>
    <x v="2"/>
    <n v="1"/>
    <x v="2"/>
    <x v="11"/>
    <x v="2"/>
    <x v="22"/>
    <x v="5"/>
    <s v="United States"/>
    <x v="325"/>
    <x v="2"/>
    <m/>
    <x v="0"/>
    <x v="0"/>
    <d v="2016-10-13T00:00:00"/>
    <s v="Fri"/>
    <x v="8"/>
    <s v="CA-2016-132010"/>
    <n v="1485"/>
    <s v="Space Solutions Industrial Galvanized Steel Shelving."/>
    <s v="Cassandra Brandow"/>
    <n v="23223"/>
    <n v="6"/>
    <n v="4"/>
    <n v="315"/>
  </r>
  <r>
    <n v="2"/>
    <x v="2"/>
    <x v="46"/>
    <x v="0"/>
    <x v="2"/>
    <n v="1"/>
    <x v="2"/>
    <x v="7"/>
    <x v="2"/>
    <x v="22"/>
    <x v="5"/>
    <s v="United States"/>
    <x v="325"/>
    <x v="2"/>
    <m/>
    <x v="0"/>
    <x v="0"/>
    <d v="2016-10-13T00:00:00"/>
    <s v="Fri"/>
    <x v="8"/>
    <s v="CA-2016-132010"/>
    <n v="1253"/>
    <s v="Pastel Pink Envelopes"/>
    <s v="Cassandra Brandow"/>
    <n v="23223"/>
    <n v="17"/>
    <n v="5"/>
    <n v="36"/>
  </r>
  <r>
    <n v="2"/>
    <x v="2"/>
    <x v="46"/>
    <x v="0"/>
    <x v="2"/>
    <n v="1"/>
    <x v="2"/>
    <x v="8"/>
    <x v="0"/>
    <x v="22"/>
    <x v="5"/>
    <s v="United States"/>
    <x v="325"/>
    <x v="2"/>
    <m/>
    <x v="0"/>
    <x v="0"/>
    <d v="2016-10-13T00:00:00"/>
    <s v="Fri"/>
    <x v="8"/>
    <s v="CA-2016-132010"/>
    <n v="1403"/>
    <s v="SanDisk Cruzer 16 GB USB Flash Drive"/>
    <s v="Cassandra Brandow"/>
    <n v="23223"/>
    <n v="4"/>
    <n v="2"/>
    <n v="23"/>
  </r>
  <r>
    <n v="6"/>
    <x v="0"/>
    <x v="98"/>
    <x v="0"/>
    <x v="0"/>
    <n v="6"/>
    <x v="2"/>
    <x v="2"/>
    <x v="2"/>
    <x v="0"/>
    <x v="0"/>
    <s v="United States"/>
    <x v="70"/>
    <x v="0"/>
    <m/>
    <x v="0"/>
    <x v="1"/>
    <d v="2016-11-04T00:00:00"/>
    <s v="Wed"/>
    <x v="7"/>
    <s v="CA-2016-132227"/>
    <n v="46"/>
    <s v="Acco Flexible ACCOHIDE Square Ring Data Binder, Dark Blue, 11 1/2 X 14 7/8"/>
    <s v="Chuck Magee"/>
    <n v="10011"/>
    <n v="19"/>
    <n v="4"/>
    <n v="52"/>
  </r>
  <r>
    <n v="1"/>
    <x v="0"/>
    <x v="38"/>
    <x v="0"/>
    <x v="2"/>
    <n v="1"/>
    <x v="2"/>
    <x v="5"/>
    <x v="1"/>
    <x v="42"/>
    <x v="1"/>
    <s v="United States"/>
    <x v="326"/>
    <x v="1"/>
    <m/>
    <x v="0"/>
    <x v="1"/>
    <d v="2016-09-26T00:00:00"/>
    <s v="Thu"/>
    <x v="0"/>
    <s v="CA-2016-132451"/>
    <n v="833"/>
    <s v="Hon Deluxe Fabric Upholstered Stacking Chairs, Rounded Back"/>
    <s v="Anna Andreadi"/>
    <n v="92105"/>
    <n v="73"/>
    <n v="3"/>
    <n v="586"/>
  </r>
  <r>
    <n v="1"/>
    <x v="0"/>
    <x v="38"/>
    <x v="0"/>
    <x v="2"/>
    <n v="1"/>
    <x v="2"/>
    <x v="3"/>
    <x v="2"/>
    <x v="42"/>
    <x v="1"/>
    <s v="United States"/>
    <x v="326"/>
    <x v="1"/>
    <m/>
    <x v="0"/>
    <x v="0"/>
    <d v="2016-09-26T00:00:00"/>
    <s v="Thu"/>
    <x v="0"/>
    <s v="CA-2016-132451"/>
    <n v="1821"/>
    <s v="Xerox 217"/>
    <s v="Anna Andreadi"/>
    <n v="92105"/>
    <n v="9"/>
    <n v="3"/>
    <n v="19"/>
  </r>
  <r>
    <n v="4"/>
    <x v="1"/>
    <x v="106"/>
    <x v="0"/>
    <x v="0"/>
    <n v="6"/>
    <x v="0"/>
    <x v="8"/>
    <x v="0"/>
    <x v="1"/>
    <x v="1"/>
    <s v="United States"/>
    <x v="260"/>
    <x v="1"/>
    <m/>
    <x v="0"/>
    <x v="0"/>
    <d v="2016-09-08T00:00:00"/>
    <s v="Sun"/>
    <x v="0"/>
    <s v="CA-2016-132500"/>
    <n v="1034"/>
    <s v="Logitech Wireless Touch Keyboard K400"/>
    <s v="Anna Andreadi"/>
    <n v="94110"/>
    <n v="8"/>
    <n v="2"/>
    <n v="50"/>
  </r>
  <r>
    <n v="2"/>
    <x v="1"/>
    <x v="227"/>
    <x v="0"/>
    <x v="1"/>
    <n v="3"/>
    <x v="1"/>
    <x v="2"/>
    <x v="2"/>
    <x v="70"/>
    <x v="28"/>
    <s v="United States"/>
    <x v="327"/>
    <x v="3"/>
    <m/>
    <x v="0"/>
    <x v="0"/>
    <d v="2016-10-06T00:00:00"/>
    <s v="Fri"/>
    <x v="8"/>
    <s v="CA-2016-132542"/>
    <n v="720"/>
    <s v="GBC VeloBinder Strips"/>
    <s v="Kelly Williams"/>
    <n v="68104"/>
    <n v="8"/>
    <n v="2"/>
    <n v="15"/>
  </r>
  <r>
    <n v="2"/>
    <x v="1"/>
    <x v="71"/>
    <x v="0"/>
    <x v="1"/>
    <n v="3"/>
    <x v="0"/>
    <x v="1"/>
    <x v="1"/>
    <x v="160"/>
    <x v="5"/>
    <s v="United States"/>
    <x v="328"/>
    <x v="2"/>
    <m/>
    <x v="0"/>
    <x v="0"/>
    <d v="2016-06-09T00:00:00"/>
    <s v="Mon"/>
    <x v="9"/>
    <s v="CA-2016-132612"/>
    <n v="311"/>
    <s v="Bevis 44 x 96 Conference Tables"/>
    <s v="Cassandra Brandow"/>
    <n v="22801"/>
    <n v="245"/>
    <n v="7"/>
    <n v="1441"/>
  </r>
  <r>
    <n v="4"/>
    <x v="1"/>
    <x v="175"/>
    <x v="0"/>
    <x v="0"/>
    <n v="6"/>
    <x v="1"/>
    <x v="11"/>
    <x v="2"/>
    <x v="15"/>
    <x v="11"/>
    <s v="United States"/>
    <x v="329"/>
    <x v="1"/>
    <m/>
    <x v="0"/>
    <x v="0"/>
    <d v="2016-09-19T00:00:00"/>
    <s v="Thu"/>
    <x v="0"/>
    <s v="CA-2016-132787"/>
    <n v="502"/>
    <s v="Decoflex Hanging Personal Folder File, Blue"/>
    <s v="Anna Andreadi"/>
    <n v="98115"/>
    <n v="25"/>
    <n v="6"/>
    <n v="93"/>
  </r>
  <r>
    <n v="5"/>
    <x v="1"/>
    <x v="228"/>
    <x v="0"/>
    <x v="0"/>
    <n v="6"/>
    <x v="1"/>
    <x v="11"/>
    <x v="2"/>
    <x v="117"/>
    <x v="4"/>
    <s v="United States"/>
    <x v="68"/>
    <x v="3"/>
    <m/>
    <x v="0"/>
    <x v="1"/>
    <d v="2016-10-07T00:00:00"/>
    <s v="Sat"/>
    <x v="8"/>
    <s v="CA-2016-132801"/>
    <n v="652"/>
    <s v="Fellowes Personal Hanging Folder Files, Navy"/>
    <s v="Kelly Williams"/>
    <n v="75217"/>
    <n v="11"/>
    <n v="10"/>
    <n v="107"/>
  </r>
  <r>
    <n v="5"/>
    <x v="1"/>
    <x v="207"/>
    <x v="0"/>
    <x v="0"/>
    <n v="6"/>
    <x v="1"/>
    <x v="8"/>
    <x v="0"/>
    <x v="47"/>
    <x v="19"/>
    <s v="United States"/>
    <x v="330"/>
    <x v="0"/>
    <m/>
    <x v="0"/>
    <x v="1"/>
    <d v="2016-12-02T00:00:00"/>
    <s v="Mon"/>
    <x v="6"/>
    <s v="CA-2016-132864"/>
    <n v="915"/>
    <s v="Imation 32GB Pocket Pro USB 3.0 Flash Drive - 32 GB - Black - 1 P ..."/>
    <s v="Chuck Magee"/>
    <n v="43229"/>
    <n v="30"/>
    <n v="5"/>
    <n v="120"/>
  </r>
  <r>
    <n v="2"/>
    <x v="2"/>
    <x v="18"/>
    <x v="0"/>
    <x v="2"/>
    <n v="1"/>
    <x v="0"/>
    <x v="12"/>
    <x v="2"/>
    <x v="42"/>
    <x v="1"/>
    <s v="United States"/>
    <x v="331"/>
    <x v="1"/>
    <m/>
    <x v="0"/>
    <x v="0"/>
    <d v="2016-12-24T00:00:00"/>
    <s v="Tue"/>
    <x v="6"/>
    <s v="CA-2016-132913"/>
    <n v="290"/>
    <s v="Belkin 7-Outlet SurgeMaster Home Series"/>
    <s v="Anna Andreadi"/>
    <n v="92037"/>
    <n v="4"/>
    <n v="1"/>
    <n v="14"/>
  </r>
  <r>
    <n v="3"/>
    <x v="2"/>
    <x v="131"/>
    <x v="0"/>
    <x v="2"/>
    <n v="1"/>
    <x v="0"/>
    <x v="3"/>
    <x v="2"/>
    <x v="16"/>
    <x v="12"/>
    <s v="United States"/>
    <x v="332"/>
    <x v="0"/>
    <m/>
    <x v="0"/>
    <x v="1"/>
    <d v="2016-09-13T00:00:00"/>
    <s v="Fri"/>
    <x v="0"/>
    <s v="CA-2016-132962"/>
    <n v="1784"/>
    <s v="Xerox 1985"/>
    <s v="Chuck Magee"/>
    <n v="19143"/>
    <n v="5"/>
    <n v="3"/>
    <n v="16"/>
  </r>
  <r>
    <n v="3"/>
    <x v="2"/>
    <x v="131"/>
    <x v="0"/>
    <x v="2"/>
    <n v="1"/>
    <x v="0"/>
    <x v="8"/>
    <x v="0"/>
    <x v="16"/>
    <x v="12"/>
    <s v="United States"/>
    <x v="332"/>
    <x v="0"/>
    <m/>
    <x v="0"/>
    <x v="1"/>
    <d v="2016-09-13T00:00:00"/>
    <s v="Fri"/>
    <x v="0"/>
    <s v="CA-2016-132962"/>
    <n v="890"/>
    <s v="Hypercom P1300 Pinpad"/>
    <s v="Chuck Magee"/>
    <n v="19143"/>
    <n v="54"/>
    <n v="5"/>
    <n v="252"/>
  </r>
  <r>
    <n v="5"/>
    <x v="1"/>
    <x v="88"/>
    <x v="0"/>
    <x v="0"/>
    <n v="6"/>
    <x v="1"/>
    <x v="8"/>
    <x v="0"/>
    <x v="161"/>
    <x v="0"/>
    <s v="United States"/>
    <x v="333"/>
    <x v="0"/>
    <m/>
    <x v="0"/>
    <x v="0"/>
    <d v="2016-04-28T00:00:00"/>
    <s v="Sat"/>
    <x v="5"/>
    <s v="CA-2016-132983"/>
    <n v="1011"/>
    <s v="Logitech G600 MMO Gaming Mouse"/>
    <s v="Chuck Magee"/>
    <n v="14701"/>
    <n v="58"/>
    <n v="2"/>
    <n v="160"/>
  </r>
  <r>
    <n v="2"/>
    <x v="1"/>
    <x v="124"/>
    <x v="0"/>
    <x v="1"/>
    <n v="3"/>
    <x v="1"/>
    <x v="9"/>
    <x v="1"/>
    <x v="17"/>
    <x v="1"/>
    <s v="United States"/>
    <x v="245"/>
    <x v="1"/>
    <m/>
    <x v="0"/>
    <x v="0"/>
    <d v="2016-08-19T00:00:00"/>
    <s v="Thu"/>
    <x v="10"/>
    <s v="CA-2016-133158"/>
    <n v="506"/>
    <s v="Deflect-o EconoMat Studded, No Bevel Mat for Low Pile Carpeting"/>
    <s v="Anna Andreadi"/>
    <n v="90045"/>
    <n v="26"/>
    <n v="7"/>
    <n v="289"/>
  </r>
  <r>
    <n v="2"/>
    <x v="1"/>
    <x v="124"/>
    <x v="0"/>
    <x v="1"/>
    <n v="3"/>
    <x v="1"/>
    <x v="2"/>
    <x v="2"/>
    <x v="17"/>
    <x v="1"/>
    <s v="United States"/>
    <x v="245"/>
    <x v="1"/>
    <m/>
    <x v="0"/>
    <x v="1"/>
    <d v="2016-08-19T00:00:00"/>
    <s v="Thu"/>
    <x v="10"/>
    <s v="CA-2016-133158"/>
    <n v="1426"/>
    <s v="Satellite Sectional Post Binders"/>
    <s v="Anna Andreadi"/>
    <n v="90045"/>
    <n v="23"/>
    <n v="2"/>
    <n v="69"/>
  </r>
  <r>
    <n v="5"/>
    <x v="1"/>
    <x v="34"/>
    <x v="0"/>
    <x v="0"/>
    <n v="6"/>
    <x v="0"/>
    <x v="9"/>
    <x v="1"/>
    <x v="162"/>
    <x v="6"/>
    <s v="United States"/>
    <x v="334"/>
    <x v="3"/>
    <m/>
    <x v="0"/>
    <x v="0"/>
    <d v="2016-04-04T00:00:00"/>
    <s v="Wed"/>
    <x v="4"/>
    <s v="CA-2016-133228"/>
    <n v="107"/>
    <s v="Advantus Panel Wall Acrylic Frame"/>
    <s v="Kelly Williams"/>
    <n v="48205"/>
    <n v="2"/>
    <n v="1"/>
    <n v="5"/>
  </r>
  <r>
    <n v="5"/>
    <x v="1"/>
    <x v="34"/>
    <x v="0"/>
    <x v="0"/>
    <n v="6"/>
    <x v="0"/>
    <x v="6"/>
    <x v="2"/>
    <x v="162"/>
    <x v="6"/>
    <s v="United States"/>
    <x v="334"/>
    <x v="3"/>
    <m/>
    <x v="0"/>
    <x v="0"/>
    <d v="2016-04-04T00:00:00"/>
    <s v="Wed"/>
    <x v="4"/>
    <s v="CA-2016-133228"/>
    <n v="1133"/>
    <s v="Newell 319"/>
    <s v="Kelly Williams"/>
    <n v="48205"/>
    <n v="24"/>
    <n v="4"/>
    <n v="79"/>
  </r>
  <r>
    <n v="3"/>
    <x v="2"/>
    <x v="229"/>
    <x v="0"/>
    <x v="2"/>
    <n v="1"/>
    <x v="0"/>
    <x v="6"/>
    <x v="2"/>
    <x v="87"/>
    <x v="0"/>
    <s v="United States"/>
    <x v="90"/>
    <x v="0"/>
    <m/>
    <x v="0"/>
    <x v="0"/>
    <d v="2016-06-06T00:00:00"/>
    <s v="Fri"/>
    <x v="9"/>
    <s v="CA-2016-133270"/>
    <n v="1416"/>
    <s v="Sanford Liquid Accent Highlighters"/>
    <s v="Chuck Magee"/>
    <n v="14609"/>
    <n v="5"/>
    <n v="2"/>
    <n v="13"/>
  </r>
  <r>
    <n v="4"/>
    <x v="1"/>
    <x v="203"/>
    <x v="0"/>
    <x v="0"/>
    <n v="6"/>
    <x v="0"/>
    <x v="3"/>
    <x v="2"/>
    <x v="0"/>
    <x v="0"/>
    <s v="United States"/>
    <x v="335"/>
    <x v="0"/>
    <m/>
    <x v="0"/>
    <x v="0"/>
    <d v="2016-07-11T00:00:00"/>
    <s v="Wed"/>
    <x v="1"/>
    <s v="CA-2016-133305"/>
    <n v="1671"/>
    <s v="Xerox 1881"/>
    <s v="Chuck Magee"/>
    <n v="10011"/>
    <n v="23"/>
    <n v="4"/>
    <n v="49"/>
  </r>
  <r>
    <n v="4"/>
    <x v="1"/>
    <x v="203"/>
    <x v="0"/>
    <x v="0"/>
    <n v="6"/>
    <x v="0"/>
    <x v="2"/>
    <x v="2"/>
    <x v="0"/>
    <x v="0"/>
    <s v="United States"/>
    <x v="335"/>
    <x v="0"/>
    <m/>
    <x v="0"/>
    <x v="1"/>
    <d v="2016-07-11T00:00:00"/>
    <s v="Wed"/>
    <x v="1"/>
    <s v="CA-2016-133305"/>
    <n v="1119"/>
    <s v="Newell 3-Hole Punched Plastic Slotted Magazine Holders for Binders"/>
    <s v="Chuck Magee"/>
    <n v="10011"/>
    <n v="6"/>
    <n v="5"/>
    <n v="18"/>
  </r>
  <r>
    <n v="2"/>
    <x v="2"/>
    <x v="230"/>
    <x v="0"/>
    <x v="2"/>
    <n v="1"/>
    <x v="0"/>
    <x v="3"/>
    <x v="2"/>
    <x v="163"/>
    <x v="1"/>
    <s v="United States"/>
    <x v="336"/>
    <x v="1"/>
    <m/>
    <x v="0"/>
    <x v="0"/>
    <d v="2016-02-22T00:00:00"/>
    <s v="Sun"/>
    <x v="3"/>
    <s v="CA-2016-133354"/>
    <n v="1825"/>
    <s v="Xerox 220"/>
    <s v="Anna Andreadi"/>
    <n v="92553"/>
    <n v="9"/>
    <n v="3"/>
    <n v="19"/>
  </r>
  <r>
    <n v="0"/>
    <x v="0"/>
    <x v="231"/>
    <x v="0"/>
    <x v="3"/>
    <n v="0"/>
    <x v="0"/>
    <x v="2"/>
    <x v="2"/>
    <x v="130"/>
    <x v="3"/>
    <s v="United States"/>
    <x v="312"/>
    <x v="1"/>
    <m/>
    <x v="0"/>
    <x v="4"/>
    <d v="2016-06-22T00:00:00"/>
    <s v="Sun"/>
    <x v="9"/>
    <s v="CA-2016-133389"/>
    <n v="1489"/>
    <s v="SpineVue Locking Slant-D Ring Binders by Cardinal"/>
    <s v="Anna Andreadi"/>
    <n v="85023"/>
    <n v="-6"/>
    <n v="3"/>
    <n v="8"/>
  </r>
  <r>
    <n v="5"/>
    <x v="1"/>
    <x v="23"/>
    <x v="0"/>
    <x v="0"/>
    <n v="6"/>
    <x v="1"/>
    <x v="10"/>
    <x v="2"/>
    <x v="15"/>
    <x v="11"/>
    <s v="United States"/>
    <x v="337"/>
    <x v="1"/>
    <m/>
    <x v="0"/>
    <x v="0"/>
    <d v="2016-03-30T00:00:00"/>
    <s v="Mon"/>
    <x v="4"/>
    <s v="CA-2016-133424"/>
    <n v="199"/>
    <s v="Avery 490"/>
    <s v="Anna Andreadi"/>
    <n v="98105"/>
    <n v="22"/>
    <n v="3"/>
    <n v="44"/>
  </r>
  <r>
    <n v="5"/>
    <x v="1"/>
    <x v="23"/>
    <x v="0"/>
    <x v="0"/>
    <n v="6"/>
    <x v="1"/>
    <x v="11"/>
    <x v="2"/>
    <x v="15"/>
    <x v="11"/>
    <s v="United States"/>
    <x v="337"/>
    <x v="1"/>
    <m/>
    <x v="0"/>
    <x v="0"/>
    <d v="2016-03-30T00:00:00"/>
    <s v="Mon"/>
    <x v="4"/>
    <s v="CA-2016-133424"/>
    <n v="1514"/>
    <s v="Sterilite Show Offs Storage Containers"/>
    <s v="Anna Andreadi"/>
    <n v="98105"/>
    <n v="0"/>
    <n v="3"/>
    <n v="16"/>
  </r>
  <r>
    <n v="4"/>
    <x v="1"/>
    <x v="18"/>
    <x v="0"/>
    <x v="0"/>
    <n v="6"/>
    <x v="0"/>
    <x v="6"/>
    <x v="2"/>
    <x v="29"/>
    <x v="1"/>
    <s v="United States"/>
    <x v="338"/>
    <x v="1"/>
    <m/>
    <x v="0"/>
    <x v="0"/>
    <d v="2016-12-22T00:00:00"/>
    <s v="Sun"/>
    <x v="6"/>
    <s v="CA-2016-133543"/>
    <n v="1148"/>
    <s v="Newell 332"/>
    <s v="Anna Andreadi"/>
    <n v="95123"/>
    <n v="3"/>
    <n v="4"/>
    <n v="12"/>
  </r>
  <r>
    <n v="7"/>
    <x v="2"/>
    <x v="232"/>
    <x v="1"/>
    <x v="0"/>
    <n v="6"/>
    <x v="2"/>
    <x v="14"/>
    <x v="1"/>
    <x v="164"/>
    <x v="36"/>
    <s v="United States"/>
    <x v="339"/>
    <x v="0"/>
    <m/>
    <x v="0"/>
    <x v="0"/>
    <d v="2016-12-31T00:00:00"/>
    <s v="Tue"/>
    <x v="11"/>
    <s v="CA-2016-133592"/>
    <n v="1436"/>
    <s v="Sauder Inglewood Library Bookcases"/>
    <s v="Chuck Magee"/>
    <n v="2908"/>
    <n v="79"/>
    <n v="2"/>
    <n v="342"/>
  </r>
  <r>
    <n v="7"/>
    <x v="2"/>
    <x v="232"/>
    <x v="1"/>
    <x v="0"/>
    <n v="6"/>
    <x v="2"/>
    <x v="5"/>
    <x v="1"/>
    <x v="164"/>
    <x v="36"/>
    <s v="United States"/>
    <x v="339"/>
    <x v="0"/>
    <m/>
    <x v="0"/>
    <x v="0"/>
    <d v="2016-12-31T00:00:00"/>
    <s v="Tue"/>
    <x v="11"/>
    <s v="CA-2016-133592"/>
    <n v="753"/>
    <s v="Global Fabric Managers Chair, Dark Gray"/>
    <s v="Chuck Magee"/>
    <n v="2908"/>
    <n v="151"/>
    <n v="6"/>
    <n v="606"/>
  </r>
  <r>
    <n v="7"/>
    <x v="2"/>
    <x v="232"/>
    <x v="1"/>
    <x v="0"/>
    <n v="6"/>
    <x v="2"/>
    <x v="3"/>
    <x v="2"/>
    <x v="164"/>
    <x v="36"/>
    <s v="United States"/>
    <x v="339"/>
    <x v="0"/>
    <m/>
    <x v="0"/>
    <x v="0"/>
    <d v="2016-12-31T00:00:00"/>
    <s v="Tue"/>
    <x v="11"/>
    <s v="CA-2016-133592"/>
    <n v="1768"/>
    <s v="Xerox 1970"/>
    <s v="Chuck Magee"/>
    <n v="2908"/>
    <n v="7"/>
    <n v="3"/>
    <n v="15"/>
  </r>
  <r>
    <n v="7"/>
    <x v="2"/>
    <x v="232"/>
    <x v="1"/>
    <x v="0"/>
    <n v="6"/>
    <x v="2"/>
    <x v="3"/>
    <x v="2"/>
    <x v="164"/>
    <x v="36"/>
    <s v="United States"/>
    <x v="339"/>
    <x v="0"/>
    <m/>
    <x v="0"/>
    <x v="0"/>
    <d v="2016-12-31T00:00:00"/>
    <s v="Tue"/>
    <x v="11"/>
    <s v="CA-2016-133592"/>
    <n v="1710"/>
    <s v="Xerox 1917"/>
    <s v="Chuck Magee"/>
    <n v="2908"/>
    <n v="92"/>
    <n v="4"/>
    <n v="196"/>
  </r>
  <r>
    <n v="7"/>
    <x v="2"/>
    <x v="232"/>
    <x v="1"/>
    <x v="0"/>
    <n v="6"/>
    <x v="2"/>
    <x v="8"/>
    <x v="0"/>
    <x v="164"/>
    <x v="36"/>
    <s v="United States"/>
    <x v="339"/>
    <x v="0"/>
    <m/>
    <x v="0"/>
    <x v="0"/>
    <d v="2016-12-31T00:00:00"/>
    <s v="Tue"/>
    <x v="11"/>
    <s v="CA-2016-133592"/>
    <n v="1283"/>
    <s v="Plantronics Savi W720 Multi-Device Wireless Headset System"/>
    <s v="Chuck Magee"/>
    <n v="2908"/>
    <n v="743"/>
    <n v="4"/>
    <n v="1688"/>
  </r>
  <r>
    <n v="5"/>
    <x v="1"/>
    <x v="98"/>
    <x v="0"/>
    <x v="0"/>
    <n v="6"/>
    <x v="2"/>
    <x v="8"/>
    <x v="0"/>
    <x v="80"/>
    <x v="5"/>
    <s v="United States"/>
    <x v="340"/>
    <x v="2"/>
    <m/>
    <x v="0"/>
    <x v="0"/>
    <d v="2016-11-05T00:00:00"/>
    <s v="Thu"/>
    <x v="7"/>
    <s v="CA-2016-133634"/>
    <n v="1060"/>
    <s v="Maxell 4.7GB DVD-RW 3/Pack"/>
    <s v="Cassandra Brandow"/>
    <n v="22204"/>
    <n v="16"/>
    <n v="3"/>
    <n v="48"/>
  </r>
  <r>
    <n v="2"/>
    <x v="2"/>
    <x v="121"/>
    <x v="0"/>
    <x v="2"/>
    <n v="1"/>
    <x v="0"/>
    <x v="1"/>
    <x v="1"/>
    <x v="134"/>
    <x v="31"/>
    <s v="United States"/>
    <x v="45"/>
    <x v="1"/>
    <s v="Yes"/>
    <x v="1"/>
    <x v="8"/>
    <d v="2016-08-03T00:00:00"/>
    <s v="Tue"/>
    <x v="10"/>
    <s v="CA-2016-133690"/>
    <n v="364"/>
    <s v="BoxOffice By Design Rectangular and Half-Moon Meeting Room Tables"/>
    <s v="Anna Andreadi"/>
    <n v="80219"/>
    <n v="-162"/>
    <n v="2"/>
    <n v="219"/>
  </r>
  <r>
    <n v="2"/>
    <x v="2"/>
    <x v="121"/>
    <x v="0"/>
    <x v="2"/>
    <n v="1"/>
    <x v="0"/>
    <x v="12"/>
    <x v="2"/>
    <x v="134"/>
    <x v="31"/>
    <s v="United States"/>
    <x v="45"/>
    <x v="1"/>
    <s v="Yes"/>
    <x v="1"/>
    <x v="1"/>
    <d v="2016-08-03T00:00:00"/>
    <s v="Tue"/>
    <x v="10"/>
    <s v="CA-2016-133690"/>
    <n v="366"/>
    <s v="Bravo II Megaboss 12-Amp Hard Body Upright, Replacement Belts, 2 Belts per Pack"/>
    <s v="Anna Andreadi"/>
    <n v="80219"/>
    <n v="0"/>
    <n v="1"/>
    <n v="3"/>
  </r>
  <r>
    <n v="6"/>
    <x v="0"/>
    <x v="233"/>
    <x v="0"/>
    <x v="0"/>
    <n v="6"/>
    <x v="2"/>
    <x v="12"/>
    <x v="2"/>
    <x v="17"/>
    <x v="1"/>
    <s v="United States"/>
    <x v="325"/>
    <x v="1"/>
    <m/>
    <x v="0"/>
    <x v="0"/>
    <d v="2016-09-20T00:00:00"/>
    <s v="Fri"/>
    <x v="0"/>
    <s v="CA-2016-133704"/>
    <n v="1502"/>
    <s v="Staple holder"/>
    <s v="Anna Andreadi"/>
    <n v="90004"/>
    <n v="12"/>
    <n v="4"/>
    <n v="44"/>
  </r>
  <r>
    <n v="6"/>
    <x v="0"/>
    <x v="233"/>
    <x v="0"/>
    <x v="0"/>
    <n v="6"/>
    <x v="2"/>
    <x v="2"/>
    <x v="2"/>
    <x v="17"/>
    <x v="1"/>
    <s v="United States"/>
    <x v="325"/>
    <x v="1"/>
    <m/>
    <x v="0"/>
    <x v="1"/>
    <d v="2016-09-20T00:00:00"/>
    <s v="Fri"/>
    <x v="0"/>
    <s v="CA-2016-133704"/>
    <n v="900"/>
    <s v="Ibico Plastic and Wire Spiral Binding Combs"/>
    <s v="Anna Andreadi"/>
    <n v="90004"/>
    <n v="7"/>
    <n v="3"/>
    <n v="20"/>
  </r>
  <r>
    <n v="4"/>
    <x v="2"/>
    <x v="90"/>
    <x v="0"/>
    <x v="1"/>
    <n v="3"/>
    <x v="2"/>
    <x v="0"/>
    <x v="0"/>
    <x v="33"/>
    <x v="4"/>
    <s v="United States"/>
    <x v="341"/>
    <x v="3"/>
    <m/>
    <x v="0"/>
    <x v="1"/>
    <d v="2016-06-09T00:00:00"/>
    <s v="Mon"/>
    <x v="9"/>
    <s v="CA-2016-133753"/>
    <n v="1491"/>
    <s v="Square Credit Card Reader"/>
    <s v="Kelly Williams"/>
    <n v="77340"/>
    <n v="1"/>
    <n v="1"/>
    <n v="8"/>
  </r>
  <r>
    <n v="4"/>
    <x v="2"/>
    <x v="90"/>
    <x v="0"/>
    <x v="1"/>
    <n v="3"/>
    <x v="2"/>
    <x v="8"/>
    <x v="0"/>
    <x v="33"/>
    <x v="4"/>
    <s v="United States"/>
    <x v="341"/>
    <x v="3"/>
    <m/>
    <x v="0"/>
    <x v="1"/>
    <d v="2016-06-09T00:00:00"/>
    <s v="Mon"/>
    <x v="9"/>
    <s v="CA-2016-133753"/>
    <n v="1020"/>
    <s v="Logitech M510 Wireless Mouse"/>
    <s v="Kelly Williams"/>
    <n v="77340"/>
    <n v="10"/>
    <n v="2"/>
    <n v="64"/>
  </r>
  <r>
    <n v="4"/>
    <x v="2"/>
    <x v="90"/>
    <x v="0"/>
    <x v="1"/>
    <n v="3"/>
    <x v="2"/>
    <x v="6"/>
    <x v="2"/>
    <x v="33"/>
    <x v="4"/>
    <s v="United States"/>
    <x v="341"/>
    <x v="3"/>
    <m/>
    <x v="0"/>
    <x v="1"/>
    <d v="2016-06-09T00:00:00"/>
    <s v="Mon"/>
    <x v="9"/>
    <s v="CA-2016-133753"/>
    <n v="346"/>
    <s v="Boston 1645 Deluxe Heavier-Duty Electric Pencil Sharpener"/>
    <s v="Kelly Williams"/>
    <n v="77340"/>
    <n v="6"/>
    <n v="2"/>
    <n v="70"/>
  </r>
  <r>
    <n v="5"/>
    <x v="2"/>
    <x v="234"/>
    <x v="0"/>
    <x v="1"/>
    <n v="3"/>
    <x v="0"/>
    <x v="2"/>
    <x v="2"/>
    <x v="35"/>
    <x v="19"/>
    <s v="United States"/>
    <x v="342"/>
    <x v="0"/>
    <m/>
    <x v="0"/>
    <x v="4"/>
    <d v="2016-11-18T00:00:00"/>
    <s v="Wed"/>
    <x v="7"/>
    <s v="CA-2016-133809"/>
    <n v="1316"/>
    <s v="Pressboard Hanging Data Binders for Unburst Sheets"/>
    <s v="Chuck Magee"/>
    <n v="45014"/>
    <n v="-9"/>
    <n v="8"/>
    <n v="12"/>
  </r>
  <r>
    <n v="5"/>
    <x v="2"/>
    <x v="234"/>
    <x v="0"/>
    <x v="1"/>
    <n v="3"/>
    <x v="0"/>
    <x v="0"/>
    <x v="0"/>
    <x v="35"/>
    <x v="19"/>
    <s v="United States"/>
    <x v="342"/>
    <x v="0"/>
    <m/>
    <x v="0"/>
    <x v="6"/>
    <d v="2016-11-18T00:00:00"/>
    <s v="Wed"/>
    <x v="7"/>
    <s v="CA-2016-133809"/>
    <n v="1290"/>
    <s v="PNY Rapid USB Car Charger - Black"/>
    <s v="Chuck Magee"/>
    <n v="45014"/>
    <n v="-2"/>
    <n v="2"/>
    <n v="10"/>
  </r>
  <r>
    <n v="5"/>
    <x v="1"/>
    <x v="72"/>
    <x v="0"/>
    <x v="0"/>
    <n v="6"/>
    <x v="0"/>
    <x v="4"/>
    <x v="2"/>
    <x v="17"/>
    <x v="1"/>
    <s v="United States"/>
    <x v="343"/>
    <x v="1"/>
    <m/>
    <x v="0"/>
    <x v="0"/>
    <d v="2016-12-05T00:00:00"/>
    <s v="Thu"/>
    <x v="6"/>
    <s v="CA-2016-133830"/>
    <n v="109"/>
    <s v="Advantus Plastic Paper Clips"/>
    <s v="Anna Andreadi"/>
    <n v="90045"/>
    <n v="7"/>
    <n v="3"/>
    <n v="15"/>
  </r>
  <r>
    <n v="5"/>
    <x v="1"/>
    <x v="72"/>
    <x v="0"/>
    <x v="0"/>
    <n v="6"/>
    <x v="0"/>
    <x v="3"/>
    <x v="2"/>
    <x v="17"/>
    <x v="1"/>
    <s v="United States"/>
    <x v="343"/>
    <x v="1"/>
    <m/>
    <x v="0"/>
    <x v="0"/>
    <d v="2016-12-05T00:00:00"/>
    <s v="Thu"/>
    <x v="6"/>
    <s v="CA-2016-133830"/>
    <n v="1728"/>
    <s v="Xerox 1933"/>
    <s v="Anna Andreadi"/>
    <n v="90045"/>
    <n v="23"/>
    <n v="4"/>
    <n v="49"/>
  </r>
  <r>
    <n v="5"/>
    <x v="1"/>
    <x v="72"/>
    <x v="0"/>
    <x v="0"/>
    <n v="6"/>
    <x v="0"/>
    <x v="6"/>
    <x v="2"/>
    <x v="17"/>
    <x v="1"/>
    <s v="United States"/>
    <x v="343"/>
    <x v="1"/>
    <m/>
    <x v="0"/>
    <x v="0"/>
    <d v="2016-12-05T00:00:00"/>
    <s v="Thu"/>
    <x v="6"/>
    <s v="CA-2016-133830"/>
    <n v="1304"/>
    <s v="Prang Colored Pencils"/>
    <s v="Anna Andreadi"/>
    <n v="90045"/>
    <n v="12"/>
    <n v="9"/>
    <n v="26"/>
  </r>
  <r>
    <n v="7"/>
    <x v="2"/>
    <x v="235"/>
    <x v="0"/>
    <x v="0"/>
    <n v="6"/>
    <x v="0"/>
    <x v="6"/>
    <x v="2"/>
    <x v="1"/>
    <x v="1"/>
    <s v="United States"/>
    <x v="344"/>
    <x v="1"/>
    <m/>
    <x v="0"/>
    <x v="0"/>
    <d v="2016-06-09T00:00:00"/>
    <s v="Mon"/>
    <x v="9"/>
    <s v="CA-2016-133851"/>
    <n v="512"/>
    <s v="Deluxe Chalkboard Eraser Cleaner"/>
    <s v="Anna Andreadi"/>
    <n v="94122"/>
    <n v="11"/>
    <n v="2"/>
    <n v="23"/>
  </r>
  <r>
    <n v="7"/>
    <x v="2"/>
    <x v="235"/>
    <x v="0"/>
    <x v="0"/>
    <n v="6"/>
    <x v="0"/>
    <x v="15"/>
    <x v="2"/>
    <x v="1"/>
    <x v="1"/>
    <s v="United States"/>
    <x v="344"/>
    <x v="1"/>
    <m/>
    <x v="0"/>
    <x v="0"/>
    <d v="2016-06-09T00:00:00"/>
    <s v="Mon"/>
    <x v="9"/>
    <s v="CA-2016-133851"/>
    <n v="1504"/>
    <s v="Staple remover"/>
    <s v="Anna Andreadi"/>
    <n v="94122"/>
    <n v="0"/>
    <n v="2"/>
    <n v="7"/>
  </r>
  <r>
    <n v="4"/>
    <x v="2"/>
    <x v="224"/>
    <x v="0"/>
    <x v="1"/>
    <n v="3"/>
    <x v="0"/>
    <x v="3"/>
    <x v="2"/>
    <x v="117"/>
    <x v="4"/>
    <s v="United States"/>
    <x v="225"/>
    <x v="3"/>
    <m/>
    <x v="0"/>
    <x v="1"/>
    <d v="2016-05-18T00:00:00"/>
    <s v="Wed"/>
    <x v="5"/>
    <s v="CA-2016-133963"/>
    <n v="1745"/>
    <s v="Xerox 1949"/>
    <s v="Kelly Williams"/>
    <n v="75220"/>
    <n v="1"/>
    <n v="1"/>
    <n v="4"/>
  </r>
  <r>
    <n v="5"/>
    <x v="1"/>
    <x v="169"/>
    <x v="0"/>
    <x v="0"/>
    <n v="6"/>
    <x v="0"/>
    <x v="9"/>
    <x v="1"/>
    <x v="87"/>
    <x v="0"/>
    <s v="United States"/>
    <x v="345"/>
    <x v="0"/>
    <m/>
    <x v="0"/>
    <x v="0"/>
    <d v="2016-04-29T00:00:00"/>
    <s v="Sun"/>
    <x v="5"/>
    <s v="CA-2016-134061"/>
    <n v="486"/>
    <s v="Dax Clear Box Frame"/>
    <s v="Chuck Magee"/>
    <n v="14609"/>
    <n v="6"/>
    <n v="2"/>
    <n v="17"/>
  </r>
  <r>
    <n v="5"/>
    <x v="1"/>
    <x v="236"/>
    <x v="0"/>
    <x v="0"/>
    <n v="6"/>
    <x v="0"/>
    <x v="3"/>
    <x v="2"/>
    <x v="162"/>
    <x v="6"/>
    <s v="United States"/>
    <x v="346"/>
    <x v="3"/>
    <m/>
    <x v="0"/>
    <x v="0"/>
    <d v="2016-01-30T00:00:00"/>
    <s v="Mon"/>
    <x v="3"/>
    <s v="CA-2016-134103"/>
    <n v="1770"/>
    <s v="Xerox 1972"/>
    <s v="Kelly Williams"/>
    <n v="48234"/>
    <n v="5"/>
    <n v="2"/>
    <n v="11"/>
  </r>
  <r>
    <n v="5"/>
    <x v="1"/>
    <x v="236"/>
    <x v="0"/>
    <x v="0"/>
    <n v="6"/>
    <x v="0"/>
    <x v="11"/>
    <x v="2"/>
    <x v="162"/>
    <x v="6"/>
    <s v="United States"/>
    <x v="346"/>
    <x v="3"/>
    <m/>
    <x v="0"/>
    <x v="0"/>
    <d v="2016-01-30T00:00:00"/>
    <s v="Mon"/>
    <x v="3"/>
    <s v="CA-2016-134103"/>
    <n v="1484"/>
    <s v="Space Solutions HD Industrial Steel Shelving."/>
    <s v="Kelly Williams"/>
    <n v="48234"/>
    <n v="7"/>
    <n v="2"/>
    <n v="230"/>
  </r>
  <r>
    <n v="4"/>
    <x v="1"/>
    <x v="208"/>
    <x v="0"/>
    <x v="0"/>
    <n v="6"/>
    <x v="1"/>
    <x v="12"/>
    <x v="2"/>
    <x v="165"/>
    <x v="39"/>
    <s v="United States"/>
    <x v="232"/>
    <x v="0"/>
    <m/>
    <x v="0"/>
    <x v="0"/>
    <d v="2016-08-04T00:00:00"/>
    <s v="Wed"/>
    <x v="10"/>
    <s v="CA-2016-134215"/>
    <n v="611"/>
    <s v="Eureka The Boss Cordless Rechargeable Stick Vac"/>
    <s v="Chuck Magee"/>
    <n v="4401"/>
    <n v="28"/>
    <n v="2"/>
    <n v="102"/>
  </r>
  <r>
    <n v="4"/>
    <x v="1"/>
    <x v="208"/>
    <x v="0"/>
    <x v="0"/>
    <n v="6"/>
    <x v="1"/>
    <x v="3"/>
    <x v="2"/>
    <x v="165"/>
    <x v="39"/>
    <s v="United States"/>
    <x v="232"/>
    <x v="0"/>
    <m/>
    <x v="0"/>
    <x v="0"/>
    <d v="2016-08-04T00:00:00"/>
    <s v="Wed"/>
    <x v="10"/>
    <s v="CA-2016-134215"/>
    <n v="1480"/>
    <s v="Southworth 25% Cotton Premium Laser Paper and Envelopes"/>
    <s v="Chuck Magee"/>
    <n v="4401"/>
    <n v="125"/>
    <n v="13"/>
    <n v="260"/>
  </r>
  <r>
    <n v="4"/>
    <x v="1"/>
    <x v="208"/>
    <x v="0"/>
    <x v="0"/>
    <n v="6"/>
    <x v="1"/>
    <x v="8"/>
    <x v="0"/>
    <x v="165"/>
    <x v="39"/>
    <s v="United States"/>
    <x v="232"/>
    <x v="0"/>
    <m/>
    <x v="0"/>
    <x v="0"/>
    <d v="2016-08-04T00:00:00"/>
    <s v="Wed"/>
    <x v="10"/>
    <s v="CA-2016-134215"/>
    <n v="1058"/>
    <s v="Maxell 4.7GB DVD-R"/>
    <s v="Chuck Magee"/>
    <n v="4401"/>
    <n v="105"/>
    <n v="9"/>
    <n v="255"/>
  </r>
  <r>
    <n v="2"/>
    <x v="2"/>
    <x v="41"/>
    <x v="0"/>
    <x v="2"/>
    <n v="1"/>
    <x v="0"/>
    <x v="16"/>
    <x v="0"/>
    <x v="0"/>
    <x v="0"/>
    <s v="United States"/>
    <x v="347"/>
    <x v="0"/>
    <m/>
    <x v="0"/>
    <x v="1"/>
    <d v="2016-07-06T00:00:00"/>
    <s v="Fri"/>
    <x v="1"/>
    <s v="CA-2016-134278"/>
    <n v="400"/>
    <s v="Canon Imageclass D680 Copier / Fax"/>
    <s v="Chuck Magee"/>
    <n v="10011"/>
    <n v="175"/>
    <n v="1"/>
    <n v="560"/>
  </r>
  <r>
    <n v="6"/>
    <x v="0"/>
    <x v="182"/>
    <x v="0"/>
    <x v="0"/>
    <n v="6"/>
    <x v="0"/>
    <x v="6"/>
    <x v="2"/>
    <x v="134"/>
    <x v="31"/>
    <s v="United States"/>
    <x v="28"/>
    <x v="1"/>
    <m/>
    <x v="0"/>
    <x v="1"/>
    <d v="2016-11-01T00:00:00"/>
    <s v="Sun"/>
    <x v="7"/>
    <s v="CA-2016-134313"/>
    <n v="1102"/>
    <s v="Model L Table or Wall-Mount Pencil Sharpener"/>
    <s v="Anna Andreadi"/>
    <n v="80219"/>
    <n v="4"/>
    <n v="3"/>
    <n v="43"/>
  </r>
  <r>
    <n v="6"/>
    <x v="0"/>
    <x v="182"/>
    <x v="0"/>
    <x v="0"/>
    <n v="6"/>
    <x v="0"/>
    <x v="0"/>
    <x v="0"/>
    <x v="134"/>
    <x v="31"/>
    <s v="United States"/>
    <x v="28"/>
    <x v="1"/>
    <m/>
    <x v="0"/>
    <x v="1"/>
    <d v="2016-11-01T00:00:00"/>
    <s v="Sun"/>
    <x v="7"/>
    <s v="CA-2016-134313"/>
    <n v="450"/>
    <s v="ClearOne CHATAttach 160 - speaker phone"/>
    <s v="Anna Andreadi"/>
    <n v="80219"/>
    <n v="248"/>
    <n v="4"/>
    <n v="1984"/>
  </r>
  <r>
    <n v="5"/>
    <x v="1"/>
    <x v="97"/>
    <x v="0"/>
    <x v="0"/>
    <n v="6"/>
    <x v="0"/>
    <x v="5"/>
    <x v="1"/>
    <x v="19"/>
    <x v="27"/>
    <s v="United States"/>
    <x v="348"/>
    <x v="2"/>
    <m/>
    <x v="0"/>
    <x v="1"/>
    <d v="2016-12-20T00:00:00"/>
    <s v="Fri"/>
    <x v="6"/>
    <s v="CA-2016-134551"/>
    <n v="1372"/>
    <s v="SAFCO Arco Folding Chair"/>
    <s v="Cassandra Brandow"/>
    <n v="38401"/>
    <n v="75"/>
    <n v="3"/>
    <n v="663"/>
  </r>
  <r>
    <n v="5"/>
    <x v="1"/>
    <x v="97"/>
    <x v="0"/>
    <x v="0"/>
    <n v="6"/>
    <x v="0"/>
    <x v="3"/>
    <x v="2"/>
    <x v="19"/>
    <x v="27"/>
    <s v="United States"/>
    <x v="348"/>
    <x v="2"/>
    <m/>
    <x v="0"/>
    <x v="1"/>
    <d v="2016-12-20T00:00:00"/>
    <s v="Fri"/>
    <x v="6"/>
    <s v="CA-2016-134551"/>
    <n v="1621"/>
    <s v="Weyerhaeuser First Choice Laser/Copy Paper (20Lb. and 88 Bright)"/>
    <s v="Cassandra Brandow"/>
    <n v="38401"/>
    <n v="9"/>
    <n v="5"/>
    <n v="26"/>
  </r>
  <r>
    <n v="5"/>
    <x v="1"/>
    <x v="97"/>
    <x v="0"/>
    <x v="0"/>
    <n v="6"/>
    <x v="0"/>
    <x v="12"/>
    <x v="2"/>
    <x v="19"/>
    <x v="27"/>
    <s v="United States"/>
    <x v="348"/>
    <x v="2"/>
    <m/>
    <x v="0"/>
    <x v="1"/>
    <d v="2016-12-20T00:00:00"/>
    <s v="Fri"/>
    <x v="6"/>
    <s v="CA-2016-134551"/>
    <n v="858"/>
    <s v="Hoover Commercial Soft Guard Upright Vacuum And Disposable Filtration Bags"/>
    <s v="Cassandra Brandow"/>
    <n v="38401"/>
    <n v="4"/>
    <n v="7"/>
    <n v="44"/>
  </r>
  <r>
    <n v="2"/>
    <x v="1"/>
    <x v="6"/>
    <x v="0"/>
    <x v="1"/>
    <n v="3"/>
    <x v="0"/>
    <x v="1"/>
    <x v="1"/>
    <x v="4"/>
    <x v="4"/>
    <s v="United States"/>
    <x v="307"/>
    <x v="3"/>
    <m/>
    <x v="0"/>
    <x v="2"/>
    <d v="2016-04-20T00:00:00"/>
    <s v="Fri"/>
    <x v="4"/>
    <s v="CA-2016-134572"/>
    <n v="1357"/>
    <s v="Riverside Furniture Stanwyck Manor Table Series"/>
    <s v="Kelly Williams"/>
    <n v="77070"/>
    <n v="-132"/>
    <n v="2"/>
    <n v="402"/>
  </r>
  <r>
    <n v="2"/>
    <x v="1"/>
    <x v="6"/>
    <x v="0"/>
    <x v="1"/>
    <n v="3"/>
    <x v="0"/>
    <x v="1"/>
    <x v="1"/>
    <x v="4"/>
    <x v="4"/>
    <s v="United States"/>
    <x v="307"/>
    <x v="3"/>
    <m/>
    <x v="0"/>
    <x v="2"/>
    <d v="2016-04-20T00:00:00"/>
    <s v="Fri"/>
    <x v="4"/>
    <s v="CA-2016-134572"/>
    <n v="378"/>
    <s v="Bush Advantage Collection Round Conference Table"/>
    <s v="Kelly Williams"/>
    <n v="77070"/>
    <n v="-96"/>
    <n v="5"/>
    <n v="744"/>
  </r>
  <r>
    <n v="2"/>
    <x v="1"/>
    <x v="6"/>
    <x v="0"/>
    <x v="1"/>
    <n v="3"/>
    <x v="0"/>
    <x v="11"/>
    <x v="2"/>
    <x v="4"/>
    <x v="4"/>
    <s v="United States"/>
    <x v="307"/>
    <x v="3"/>
    <m/>
    <x v="0"/>
    <x v="1"/>
    <d v="2016-04-20T00:00:00"/>
    <s v="Fri"/>
    <x v="4"/>
    <s v="CA-2016-134572"/>
    <n v="1269"/>
    <s v="Personal Folder Holder, Ebony"/>
    <s v="Kelly Williams"/>
    <n v="77070"/>
    <n v="6"/>
    <n v="5"/>
    <n v="45"/>
  </r>
  <r>
    <n v="7"/>
    <x v="2"/>
    <x v="123"/>
    <x v="0"/>
    <x v="0"/>
    <n v="6"/>
    <x v="2"/>
    <x v="2"/>
    <x v="2"/>
    <x v="19"/>
    <x v="27"/>
    <s v="United States"/>
    <x v="91"/>
    <x v="2"/>
    <m/>
    <x v="0"/>
    <x v="4"/>
    <d v="2016-12-21T00:00:00"/>
    <s v="Sat"/>
    <x v="6"/>
    <s v="CA-2016-134621"/>
    <n v="901"/>
    <s v="Ibico Plastic Spiral Binding Combs"/>
    <s v="Cassandra Brandow"/>
    <n v="38401"/>
    <n v="-15"/>
    <n v="2"/>
    <n v="18"/>
  </r>
  <r>
    <n v="4"/>
    <x v="1"/>
    <x v="237"/>
    <x v="0"/>
    <x v="0"/>
    <n v="6"/>
    <x v="0"/>
    <x v="8"/>
    <x v="0"/>
    <x v="42"/>
    <x v="1"/>
    <s v="United States"/>
    <x v="171"/>
    <x v="1"/>
    <m/>
    <x v="0"/>
    <x v="0"/>
    <d v="2016-10-06T00:00:00"/>
    <s v="Fri"/>
    <x v="8"/>
    <s v="CA-2016-134677"/>
    <n v="924"/>
    <s v="Imation USB 2.0 Swivel Flash Drive USB flash drive - 4 GB - Pink"/>
    <s v="Anna Andreadi"/>
    <n v="92024"/>
    <n v="2"/>
    <n v="3"/>
    <n v="9"/>
  </r>
  <r>
    <n v="5"/>
    <x v="2"/>
    <x v="182"/>
    <x v="0"/>
    <x v="1"/>
    <n v="3"/>
    <x v="1"/>
    <x v="8"/>
    <x v="0"/>
    <x v="15"/>
    <x v="11"/>
    <s v="United States"/>
    <x v="349"/>
    <x v="1"/>
    <s v="Yes"/>
    <x v="1"/>
    <x v="0"/>
    <d v="2016-11-02T00:00:00"/>
    <s v="Mon"/>
    <x v="7"/>
    <s v="CA-2016-134726"/>
    <n v="1063"/>
    <s v="Maxell 74 Minute CD-R Spindle, 50/Pack"/>
    <s v="Anna Andreadi"/>
    <n v="98115"/>
    <n v="15"/>
    <n v="2"/>
    <n v="42"/>
  </r>
  <r>
    <n v="5"/>
    <x v="2"/>
    <x v="182"/>
    <x v="0"/>
    <x v="1"/>
    <n v="3"/>
    <x v="1"/>
    <x v="0"/>
    <x v="0"/>
    <x v="15"/>
    <x v="11"/>
    <s v="United States"/>
    <x v="349"/>
    <x v="1"/>
    <s v="Yes"/>
    <x v="1"/>
    <x v="1"/>
    <d v="2016-11-02T00:00:00"/>
    <s v="Mon"/>
    <x v="7"/>
    <s v="CA-2016-134726"/>
    <n v="1402"/>
    <s v="Samsung Rugby III"/>
    <s v="Anna Andreadi"/>
    <n v="98115"/>
    <n v="5"/>
    <n v="1"/>
    <n v="53"/>
  </r>
  <r>
    <n v="4"/>
    <x v="1"/>
    <x v="28"/>
    <x v="0"/>
    <x v="0"/>
    <n v="6"/>
    <x v="0"/>
    <x v="3"/>
    <x v="2"/>
    <x v="17"/>
    <x v="1"/>
    <s v="United States"/>
    <x v="350"/>
    <x v="1"/>
    <m/>
    <x v="0"/>
    <x v="0"/>
    <d v="2016-11-22T00:00:00"/>
    <s v="Sun"/>
    <x v="7"/>
    <s v="CA-2016-135090"/>
    <n v="1686"/>
    <s v="Xerox 1895"/>
    <s v="Anna Andreadi"/>
    <n v="90036"/>
    <n v="24"/>
    <n v="9"/>
    <n v="54"/>
  </r>
  <r>
    <n v="4"/>
    <x v="1"/>
    <x v="238"/>
    <x v="0"/>
    <x v="0"/>
    <n v="6"/>
    <x v="0"/>
    <x v="6"/>
    <x v="2"/>
    <x v="41"/>
    <x v="4"/>
    <s v="United States"/>
    <x v="351"/>
    <x v="3"/>
    <m/>
    <x v="0"/>
    <x v="1"/>
    <d v="2016-01-09T00:00:00"/>
    <s v="Mon"/>
    <x v="11"/>
    <s v="CA-2016-135405"/>
    <n v="1126"/>
    <s v="Newell 312"/>
    <s v="Kelly Williams"/>
    <n v="78041"/>
    <n v="1"/>
    <n v="2"/>
    <n v="9"/>
  </r>
  <r>
    <n v="4"/>
    <x v="1"/>
    <x v="238"/>
    <x v="0"/>
    <x v="0"/>
    <n v="6"/>
    <x v="0"/>
    <x v="8"/>
    <x v="0"/>
    <x v="41"/>
    <x v="4"/>
    <s v="United States"/>
    <x v="351"/>
    <x v="3"/>
    <m/>
    <x v="0"/>
    <x v="1"/>
    <d v="2016-01-09T00:00:00"/>
    <s v="Mon"/>
    <x v="11"/>
    <s v="CA-2016-135405"/>
    <n v="1080"/>
    <s v="Memorex Micro Travel Drive 8 GB"/>
    <s v="Kelly Williams"/>
    <n v="78041"/>
    <n v="10"/>
    <n v="3"/>
    <n v="31"/>
  </r>
  <r>
    <n v="2"/>
    <x v="1"/>
    <x v="72"/>
    <x v="0"/>
    <x v="1"/>
    <n v="3"/>
    <x v="0"/>
    <x v="5"/>
    <x v="1"/>
    <x v="166"/>
    <x v="11"/>
    <s v="United States"/>
    <x v="143"/>
    <x v="1"/>
    <m/>
    <x v="0"/>
    <x v="1"/>
    <d v="2016-12-08T00:00:00"/>
    <s v="Sun"/>
    <x v="6"/>
    <s v="CA-2016-135608"/>
    <n v="529"/>
    <s v="DMI Arturo Collection Mission-style Design Wood Chair"/>
    <s v="Anna Andreadi"/>
    <n v="98502"/>
    <n v="45"/>
    <n v="5"/>
    <n v="604"/>
  </r>
  <r>
    <n v="2"/>
    <x v="1"/>
    <x v="72"/>
    <x v="0"/>
    <x v="1"/>
    <n v="3"/>
    <x v="0"/>
    <x v="3"/>
    <x v="2"/>
    <x v="166"/>
    <x v="11"/>
    <s v="United States"/>
    <x v="143"/>
    <x v="1"/>
    <m/>
    <x v="0"/>
    <x v="0"/>
    <d v="2016-12-08T00:00:00"/>
    <s v="Sun"/>
    <x v="6"/>
    <s v="CA-2016-135608"/>
    <n v="1761"/>
    <s v="Xerox 1964"/>
    <s v="Anna Andreadi"/>
    <n v="98502"/>
    <n v="21"/>
    <n v="2"/>
    <n v="46"/>
  </r>
  <r>
    <n v="4"/>
    <x v="2"/>
    <x v="58"/>
    <x v="0"/>
    <x v="1"/>
    <n v="3"/>
    <x v="0"/>
    <x v="1"/>
    <x v="1"/>
    <x v="15"/>
    <x v="11"/>
    <s v="United States"/>
    <x v="352"/>
    <x v="1"/>
    <s v="Yes"/>
    <x v="1"/>
    <x v="0"/>
    <d v="2016-06-03T00:00:00"/>
    <s v="Tue"/>
    <x v="9"/>
    <s v="CA-2016-135657"/>
    <n v="964"/>
    <s v="KI Adjustable-Height Table"/>
    <s v="Anna Andreadi"/>
    <n v="98115"/>
    <n v="113"/>
    <n v="6"/>
    <n v="516"/>
  </r>
  <r>
    <n v="0"/>
    <x v="0"/>
    <x v="54"/>
    <x v="0"/>
    <x v="3"/>
    <n v="0"/>
    <x v="1"/>
    <x v="3"/>
    <x v="2"/>
    <x v="1"/>
    <x v="1"/>
    <s v="United States"/>
    <x v="353"/>
    <x v="1"/>
    <s v="Yes"/>
    <x v="1"/>
    <x v="0"/>
    <d v="2016-08-29T00:00:00"/>
    <s v="Sun"/>
    <x v="10"/>
    <s v="CA-2016-135699"/>
    <n v="1736"/>
    <s v="Xerox 1940"/>
    <s v="Anna Andreadi"/>
    <n v="94110"/>
    <n v="54"/>
    <n v="2"/>
    <n v="110"/>
  </r>
  <r>
    <n v="0"/>
    <x v="0"/>
    <x v="54"/>
    <x v="0"/>
    <x v="3"/>
    <n v="0"/>
    <x v="1"/>
    <x v="3"/>
    <x v="2"/>
    <x v="1"/>
    <x v="1"/>
    <s v="United States"/>
    <x v="353"/>
    <x v="1"/>
    <s v="Yes"/>
    <x v="1"/>
    <x v="0"/>
    <d v="2016-08-29T00:00:00"/>
    <s v="Sun"/>
    <x v="10"/>
    <s v="CA-2016-135699"/>
    <n v="1785"/>
    <s v="Xerox 1986"/>
    <s v="Anna Andreadi"/>
    <n v="94110"/>
    <n v="6"/>
    <n v="2"/>
    <n v="13"/>
  </r>
  <r>
    <n v="7"/>
    <x v="2"/>
    <x v="160"/>
    <x v="0"/>
    <x v="0"/>
    <n v="6"/>
    <x v="0"/>
    <x v="2"/>
    <x v="2"/>
    <x v="167"/>
    <x v="0"/>
    <s v="United States"/>
    <x v="354"/>
    <x v="0"/>
    <m/>
    <x v="0"/>
    <x v="1"/>
    <d v="2016-05-03T00:00:00"/>
    <s v="Tue"/>
    <x v="5"/>
    <s v="CA-2016-135755"/>
    <n v="237"/>
    <s v="Avery Durable Plastic 1 Binders"/>
    <s v="Chuck Magee"/>
    <n v="10701"/>
    <n v="4"/>
    <n v="3"/>
    <n v="11"/>
  </r>
  <r>
    <n v="7"/>
    <x v="2"/>
    <x v="160"/>
    <x v="0"/>
    <x v="0"/>
    <n v="6"/>
    <x v="0"/>
    <x v="2"/>
    <x v="2"/>
    <x v="167"/>
    <x v="0"/>
    <s v="United States"/>
    <x v="354"/>
    <x v="0"/>
    <m/>
    <x v="0"/>
    <x v="1"/>
    <d v="2016-05-03T00:00:00"/>
    <s v="Tue"/>
    <x v="5"/>
    <s v="CA-2016-135755"/>
    <n v="698"/>
    <s v="GBC Poly Designer Binding Covers"/>
    <s v="Chuck Magee"/>
    <n v="10701"/>
    <n v="15"/>
    <n v="3"/>
    <n v="40"/>
  </r>
  <r>
    <n v="5"/>
    <x v="1"/>
    <x v="239"/>
    <x v="0"/>
    <x v="0"/>
    <n v="6"/>
    <x v="1"/>
    <x v="8"/>
    <x v="0"/>
    <x v="15"/>
    <x v="11"/>
    <s v="United States"/>
    <x v="355"/>
    <x v="1"/>
    <m/>
    <x v="0"/>
    <x v="0"/>
    <d v="2016-05-28T00:00:00"/>
    <s v="Sat"/>
    <x v="9"/>
    <s v="CA-2016-135993"/>
    <n v="914"/>
    <s v="Imation 30456 USB Flash Drive 8GB"/>
    <s v="Anna Andreadi"/>
    <n v="98115"/>
    <n v="2"/>
    <n v="4"/>
    <n v="28"/>
  </r>
  <r>
    <n v="5"/>
    <x v="1"/>
    <x v="239"/>
    <x v="0"/>
    <x v="0"/>
    <n v="6"/>
    <x v="1"/>
    <x v="0"/>
    <x v="0"/>
    <x v="15"/>
    <x v="11"/>
    <s v="United States"/>
    <x v="355"/>
    <x v="1"/>
    <m/>
    <x v="0"/>
    <x v="1"/>
    <d v="2016-05-28T00:00:00"/>
    <s v="Sat"/>
    <x v="9"/>
    <s v="CA-2016-135993"/>
    <n v="891"/>
    <s v="I Needs 3d Hello Kitty Hybrid Silicone Case Cover for HTC One X 4g with 3d Hello Kitty Stylus Pen Green/pink"/>
    <s v="Anna Andreadi"/>
    <n v="98115"/>
    <n v="6"/>
    <n v="6"/>
    <n v="57"/>
  </r>
  <r>
    <n v="7"/>
    <x v="2"/>
    <x v="240"/>
    <x v="0"/>
    <x v="0"/>
    <n v="6"/>
    <x v="0"/>
    <x v="10"/>
    <x v="2"/>
    <x v="16"/>
    <x v="12"/>
    <s v="United States"/>
    <x v="356"/>
    <x v="0"/>
    <m/>
    <x v="0"/>
    <x v="1"/>
    <d v="2016-11-29T00:00:00"/>
    <s v="Sun"/>
    <x v="6"/>
    <s v="CA-2016-136280"/>
    <n v="196"/>
    <s v="Avery 488"/>
    <s v="Chuck Magee"/>
    <n v="19143"/>
    <n v="2"/>
    <n v="2"/>
    <n v="5"/>
  </r>
  <r>
    <n v="5"/>
    <x v="1"/>
    <x v="125"/>
    <x v="0"/>
    <x v="0"/>
    <n v="6"/>
    <x v="1"/>
    <x v="11"/>
    <x v="2"/>
    <x v="151"/>
    <x v="14"/>
    <s v="United States"/>
    <x v="169"/>
    <x v="2"/>
    <m/>
    <x v="0"/>
    <x v="0"/>
    <d v="2016-04-21T00:00:00"/>
    <s v="Sat"/>
    <x v="4"/>
    <s v="CA-2016-136336"/>
    <n v="1377"/>
    <s v="SAFCO Commercial Wire Shelving, Black"/>
    <s v="Cassandra Brandow"/>
    <n v="42420"/>
    <n v="0"/>
    <n v="6"/>
    <n v="829"/>
  </r>
  <r>
    <n v="1"/>
    <x v="0"/>
    <x v="83"/>
    <x v="0"/>
    <x v="2"/>
    <n v="1"/>
    <x v="2"/>
    <x v="9"/>
    <x v="1"/>
    <x v="17"/>
    <x v="1"/>
    <s v="United States"/>
    <x v="357"/>
    <x v="1"/>
    <m/>
    <x v="0"/>
    <x v="0"/>
    <d v="2016-12-16T00:00:00"/>
    <s v="Mon"/>
    <x v="6"/>
    <s v="CA-2016-136399"/>
    <n v="620"/>
    <s v="Executive Impressions 14 Contract Wall Clock"/>
    <s v="Anna Andreadi"/>
    <n v="90049"/>
    <n v="15"/>
    <n v="2"/>
    <n v="44"/>
  </r>
  <r>
    <n v="1"/>
    <x v="0"/>
    <x v="83"/>
    <x v="0"/>
    <x v="2"/>
    <n v="1"/>
    <x v="2"/>
    <x v="5"/>
    <x v="1"/>
    <x v="17"/>
    <x v="1"/>
    <s v="United States"/>
    <x v="357"/>
    <x v="1"/>
    <m/>
    <x v="0"/>
    <x v="1"/>
    <d v="2016-12-16T00:00:00"/>
    <s v="Mon"/>
    <x v="6"/>
    <s v="CA-2016-136399"/>
    <n v="529"/>
    <s v="DMI Arturo Collection Mission-style Design Wood Chair"/>
    <s v="Anna Andreadi"/>
    <n v="90049"/>
    <n v="18"/>
    <n v="2"/>
    <n v="242"/>
  </r>
  <r>
    <n v="1"/>
    <x v="0"/>
    <x v="83"/>
    <x v="0"/>
    <x v="2"/>
    <n v="1"/>
    <x v="2"/>
    <x v="8"/>
    <x v="0"/>
    <x v="17"/>
    <x v="1"/>
    <s v="United States"/>
    <x v="357"/>
    <x v="1"/>
    <m/>
    <x v="0"/>
    <x v="0"/>
    <d v="2016-12-16T00:00:00"/>
    <s v="Mon"/>
    <x v="6"/>
    <s v="CA-2016-136399"/>
    <n v="667"/>
    <s v="First Data FD10 PIN Pad"/>
    <s v="Anna Andreadi"/>
    <n v="90049"/>
    <n v="40"/>
    <n v="5"/>
    <n v="395"/>
  </r>
  <r>
    <n v="1"/>
    <x v="0"/>
    <x v="83"/>
    <x v="0"/>
    <x v="2"/>
    <n v="1"/>
    <x v="2"/>
    <x v="0"/>
    <x v="0"/>
    <x v="17"/>
    <x v="1"/>
    <s v="United States"/>
    <x v="357"/>
    <x v="1"/>
    <m/>
    <x v="0"/>
    <x v="1"/>
    <d v="2016-12-16T00:00:00"/>
    <s v="Mon"/>
    <x v="6"/>
    <s v="CA-2016-136399"/>
    <n v="726"/>
    <s v="GE 30524EE4"/>
    <s v="Anna Andreadi"/>
    <n v="90049"/>
    <n v="71"/>
    <n v="4"/>
    <n v="627"/>
  </r>
  <r>
    <n v="1"/>
    <x v="0"/>
    <x v="93"/>
    <x v="0"/>
    <x v="2"/>
    <n v="1"/>
    <x v="2"/>
    <x v="1"/>
    <x v="1"/>
    <x v="160"/>
    <x v="5"/>
    <s v="United States"/>
    <x v="358"/>
    <x v="2"/>
    <m/>
    <x v="0"/>
    <x v="0"/>
    <d v="2016-12-20T00:00:00"/>
    <s v="Fri"/>
    <x v="6"/>
    <s v="CA-2016-136567"/>
    <n v="847"/>
    <s v="Hon Practical Foundations 30 x 60 Training Table, Light Gray/Charcoal"/>
    <s v="Cassandra Brandow"/>
    <n v="22801"/>
    <n v="100"/>
    <n v="2"/>
    <n v="455"/>
  </r>
  <r>
    <n v="1"/>
    <x v="0"/>
    <x v="93"/>
    <x v="0"/>
    <x v="2"/>
    <n v="1"/>
    <x v="2"/>
    <x v="1"/>
    <x v="1"/>
    <x v="160"/>
    <x v="5"/>
    <s v="United States"/>
    <x v="358"/>
    <x v="2"/>
    <m/>
    <x v="0"/>
    <x v="0"/>
    <d v="2016-12-20T00:00:00"/>
    <s v="Fri"/>
    <x v="6"/>
    <s v="CA-2016-136567"/>
    <n v="423"/>
    <s v="Chromcraft 48 x 96 Racetrack Double Pedestal Table"/>
    <s v="Cassandra Brandow"/>
    <n v="22801"/>
    <n v="494"/>
    <n v="7"/>
    <n v="2244"/>
  </r>
  <r>
    <n v="1"/>
    <x v="0"/>
    <x v="93"/>
    <x v="0"/>
    <x v="2"/>
    <n v="1"/>
    <x v="2"/>
    <x v="11"/>
    <x v="2"/>
    <x v="160"/>
    <x v="5"/>
    <s v="United States"/>
    <x v="358"/>
    <x v="2"/>
    <m/>
    <x v="0"/>
    <x v="0"/>
    <d v="2016-12-20T00:00:00"/>
    <s v="Fri"/>
    <x v="6"/>
    <s v="CA-2016-136567"/>
    <n v="1376"/>
    <s v="SAFCO Commercial Wire Shelving, 72h"/>
    <s v="Cassandra Brandow"/>
    <n v="22801"/>
    <n v="0"/>
    <n v="2"/>
    <n v="122"/>
  </r>
  <r>
    <n v="1"/>
    <x v="0"/>
    <x v="93"/>
    <x v="0"/>
    <x v="2"/>
    <n v="1"/>
    <x v="2"/>
    <x v="2"/>
    <x v="2"/>
    <x v="160"/>
    <x v="5"/>
    <s v="United States"/>
    <x v="358"/>
    <x v="2"/>
    <m/>
    <x v="0"/>
    <x v="0"/>
    <d v="2016-12-20T00:00:00"/>
    <s v="Fri"/>
    <x v="6"/>
    <s v="CA-2016-136567"/>
    <n v="1634"/>
    <s v="Wilson Jones Century Plastic Molded Ring Binders"/>
    <s v="Cassandra Brandow"/>
    <n v="22801"/>
    <n v="29"/>
    <n v="3"/>
    <n v="62"/>
  </r>
  <r>
    <n v="6"/>
    <x v="0"/>
    <x v="231"/>
    <x v="0"/>
    <x v="0"/>
    <n v="6"/>
    <x v="0"/>
    <x v="5"/>
    <x v="1"/>
    <x v="168"/>
    <x v="17"/>
    <s v="United States"/>
    <x v="359"/>
    <x v="3"/>
    <m/>
    <x v="0"/>
    <x v="0"/>
    <d v="2016-06-16T00:00:00"/>
    <s v="Mon"/>
    <x v="9"/>
    <s v="CA-2016-136644"/>
    <n v="754"/>
    <s v="Global Geo Office Task Chair, Gray"/>
    <s v="Kelly Williams"/>
    <n v="46544"/>
    <n v="32"/>
    <n v="8"/>
    <n v="648"/>
  </r>
  <r>
    <n v="4"/>
    <x v="1"/>
    <x v="196"/>
    <x v="0"/>
    <x v="0"/>
    <n v="6"/>
    <x v="1"/>
    <x v="2"/>
    <x v="2"/>
    <x v="97"/>
    <x v="12"/>
    <s v="United States"/>
    <x v="360"/>
    <x v="0"/>
    <m/>
    <x v="0"/>
    <x v="4"/>
    <d v="2016-04-06T00:00:00"/>
    <s v="Fri"/>
    <x v="4"/>
    <s v="CA-2016-136742"/>
    <n v="975"/>
    <s v="Large Capacity Hanging Post Binders"/>
    <s v="Chuck Magee"/>
    <n v="17602"/>
    <n v="-36"/>
    <n v="6"/>
    <n v="45"/>
  </r>
  <r>
    <n v="2"/>
    <x v="2"/>
    <x v="241"/>
    <x v="0"/>
    <x v="2"/>
    <n v="1"/>
    <x v="0"/>
    <x v="9"/>
    <x v="1"/>
    <x v="54"/>
    <x v="2"/>
    <s v="United States"/>
    <x v="361"/>
    <x v="2"/>
    <m/>
    <x v="0"/>
    <x v="1"/>
    <d v="2016-09-05T00:00:00"/>
    <s v="Thu"/>
    <x v="0"/>
    <s v="CA-2016-136861"/>
    <n v="1533"/>
    <s v="Telescoping Adjustable Floor Lamp"/>
    <s v="Cassandra Brandow"/>
    <n v="33710"/>
    <n v="2"/>
    <n v="2"/>
    <n v="32"/>
  </r>
  <r>
    <n v="2"/>
    <x v="1"/>
    <x v="151"/>
    <x v="0"/>
    <x v="1"/>
    <n v="3"/>
    <x v="2"/>
    <x v="10"/>
    <x v="2"/>
    <x v="13"/>
    <x v="10"/>
    <s v="United States"/>
    <x v="362"/>
    <x v="3"/>
    <m/>
    <x v="0"/>
    <x v="1"/>
    <d v="2016-10-20T00:00:00"/>
    <s v="Fri"/>
    <x v="8"/>
    <s v="CA-2016-137092"/>
    <n v="179"/>
    <s v="Avery 4027 File Folder Labels for Dot Matrix Printers, 5000 Labels per Box, White"/>
    <s v="Kelly Williams"/>
    <n v="60653"/>
    <n v="8"/>
    <n v="1"/>
    <n v="24"/>
  </r>
  <r>
    <n v="2"/>
    <x v="1"/>
    <x v="151"/>
    <x v="0"/>
    <x v="1"/>
    <n v="3"/>
    <x v="2"/>
    <x v="3"/>
    <x v="2"/>
    <x v="13"/>
    <x v="10"/>
    <s v="United States"/>
    <x v="362"/>
    <x v="3"/>
    <m/>
    <x v="0"/>
    <x v="1"/>
    <d v="2016-10-20T00:00:00"/>
    <s v="Fri"/>
    <x v="8"/>
    <s v="CA-2016-137092"/>
    <n v="1664"/>
    <s v="Wirebound Voice Message Log Book"/>
    <s v="Kelly Williams"/>
    <n v="60653"/>
    <n v="1"/>
    <n v="1"/>
    <n v="4"/>
  </r>
  <r>
    <n v="2"/>
    <x v="1"/>
    <x v="151"/>
    <x v="0"/>
    <x v="1"/>
    <n v="3"/>
    <x v="2"/>
    <x v="11"/>
    <x v="2"/>
    <x v="13"/>
    <x v="10"/>
    <s v="United States"/>
    <x v="362"/>
    <x v="3"/>
    <m/>
    <x v="0"/>
    <x v="1"/>
    <d v="2016-10-20T00:00:00"/>
    <s v="Fri"/>
    <x v="8"/>
    <s v="CA-2016-137092"/>
    <n v="15"/>
    <s v="24 Capacity Maxi Data Binder Racks, Pearl"/>
    <s v="Kelly Williams"/>
    <n v="60653"/>
    <n v="32"/>
    <n v="3"/>
    <n v="505"/>
  </r>
  <r>
    <n v="2"/>
    <x v="1"/>
    <x v="151"/>
    <x v="0"/>
    <x v="1"/>
    <n v="3"/>
    <x v="2"/>
    <x v="2"/>
    <x v="2"/>
    <x v="13"/>
    <x v="10"/>
    <s v="United States"/>
    <x v="362"/>
    <x v="3"/>
    <m/>
    <x v="0"/>
    <x v="3"/>
    <d v="2016-10-20T00:00:00"/>
    <s v="Fri"/>
    <x v="8"/>
    <s v="CA-2016-137092"/>
    <n v="1426"/>
    <s v="Satellite Sectional Post Binders"/>
    <s v="Kelly Williams"/>
    <n v="60653"/>
    <n v="-15"/>
    <n v="1"/>
    <n v="9"/>
  </r>
  <r>
    <n v="2"/>
    <x v="1"/>
    <x v="151"/>
    <x v="0"/>
    <x v="1"/>
    <n v="3"/>
    <x v="2"/>
    <x v="8"/>
    <x v="0"/>
    <x v="13"/>
    <x v="10"/>
    <s v="United States"/>
    <x v="362"/>
    <x v="3"/>
    <m/>
    <x v="0"/>
    <x v="1"/>
    <d v="2016-10-20T00:00:00"/>
    <s v="Fri"/>
    <x v="8"/>
    <s v="CA-2016-137092"/>
    <n v="1033"/>
    <s v="Logitech Wireless Performance Mouse MX for PC and Mac"/>
    <s v="Kelly Williams"/>
    <n v="60653"/>
    <n v="72"/>
    <n v="4"/>
    <n v="320"/>
  </r>
  <r>
    <n v="4"/>
    <x v="1"/>
    <x v="242"/>
    <x v="0"/>
    <x v="0"/>
    <n v="6"/>
    <x v="0"/>
    <x v="1"/>
    <x v="1"/>
    <x v="169"/>
    <x v="4"/>
    <s v="United States"/>
    <x v="363"/>
    <x v="3"/>
    <m/>
    <x v="0"/>
    <x v="2"/>
    <d v="2016-03-29T00:00:00"/>
    <s v="Sun"/>
    <x v="4"/>
    <s v="CA-2016-137274"/>
    <n v="377"/>
    <s v="Bush Advantage Collection Racetrack Conference Table"/>
    <s v="Kelly Williams"/>
    <n v="75023"/>
    <n v="-153"/>
    <n v="3"/>
    <n v="891"/>
  </r>
  <r>
    <n v="4"/>
    <x v="1"/>
    <x v="26"/>
    <x v="0"/>
    <x v="0"/>
    <n v="6"/>
    <x v="0"/>
    <x v="2"/>
    <x v="2"/>
    <x v="15"/>
    <x v="11"/>
    <s v="United States"/>
    <x v="364"/>
    <x v="1"/>
    <m/>
    <x v="0"/>
    <x v="1"/>
    <d v="2016-09-30T00:00:00"/>
    <s v="Mon"/>
    <x v="8"/>
    <s v="CA-2016-137351"/>
    <n v="535"/>
    <s v="DXL Angle-View Binders with Locking Rings by Samsill"/>
    <s v="Anna Andreadi"/>
    <n v="98105"/>
    <n v="13"/>
    <n v="7"/>
    <n v="43"/>
  </r>
  <r>
    <n v="5"/>
    <x v="1"/>
    <x v="108"/>
    <x v="0"/>
    <x v="0"/>
    <n v="6"/>
    <x v="0"/>
    <x v="8"/>
    <x v="0"/>
    <x v="0"/>
    <x v="0"/>
    <s v="United States"/>
    <x v="365"/>
    <x v="0"/>
    <m/>
    <x v="0"/>
    <x v="0"/>
    <d v="2016-08-06T00:00:00"/>
    <s v="Fri"/>
    <x v="10"/>
    <s v="CA-2016-137575"/>
    <n v="1013"/>
    <s v="Logitech G700s Rechargeable Gaming Mouse"/>
    <s v="Chuck Magee"/>
    <n v="10035"/>
    <n v="84"/>
    <n v="2"/>
    <n v="200"/>
  </r>
  <r>
    <n v="5"/>
    <x v="1"/>
    <x v="181"/>
    <x v="0"/>
    <x v="0"/>
    <n v="6"/>
    <x v="0"/>
    <x v="15"/>
    <x v="2"/>
    <x v="97"/>
    <x v="12"/>
    <s v="United States"/>
    <x v="206"/>
    <x v="0"/>
    <m/>
    <x v="0"/>
    <x v="1"/>
    <d v="2016-11-03T00:00:00"/>
    <s v="Tue"/>
    <x v="7"/>
    <s v="CA-2016-137589"/>
    <n v="461"/>
    <s v="Compact Automatic Electric Letter Opener"/>
    <s v="Chuck Magee"/>
    <n v="17602"/>
    <n v="-64"/>
    <n v="3"/>
    <n v="286"/>
  </r>
  <r>
    <n v="6"/>
    <x v="0"/>
    <x v="46"/>
    <x v="0"/>
    <x v="0"/>
    <n v="6"/>
    <x v="1"/>
    <x v="3"/>
    <x v="2"/>
    <x v="2"/>
    <x v="16"/>
    <s v="United States"/>
    <x v="366"/>
    <x v="2"/>
    <m/>
    <x v="0"/>
    <x v="1"/>
    <d v="2016-10-09T00:00:00"/>
    <s v="Mon"/>
    <x v="8"/>
    <s v="CA-2016-137911"/>
    <n v="539"/>
    <s v="Eaton Premium Continuous-Feed Paper, 25% Cotton, Letter Size, White, 1000 Shts/Box"/>
    <s v="Cassandra Brandow"/>
    <n v="28540"/>
    <n v="31"/>
    <n v="2"/>
    <n v="89"/>
  </r>
  <r>
    <n v="3"/>
    <x v="2"/>
    <x v="243"/>
    <x v="0"/>
    <x v="2"/>
    <n v="1"/>
    <x v="0"/>
    <x v="2"/>
    <x v="2"/>
    <x v="117"/>
    <x v="4"/>
    <s v="United States"/>
    <x v="367"/>
    <x v="3"/>
    <m/>
    <x v="0"/>
    <x v="3"/>
    <d v="2016-08-15T00:00:00"/>
    <s v="Sun"/>
    <x v="10"/>
    <s v="CA-2016-138023"/>
    <n v="688"/>
    <s v="GBC Durable Plastic Covers"/>
    <s v="Kelly Williams"/>
    <n v="75081"/>
    <n v="-53"/>
    <n v="8"/>
    <n v="31"/>
  </r>
  <r>
    <n v="4"/>
    <x v="1"/>
    <x v="29"/>
    <x v="1"/>
    <x v="0"/>
    <n v="6"/>
    <x v="0"/>
    <x v="8"/>
    <x v="0"/>
    <x v="16"/>
    <x v="12"/>
    <s v="United States"/>
    <x v="320"/>
    <x v="0"/>
    <m/>
    <x v="0"/>
    <x v="1"/>
    <d v="2016-12-30T00:00:00"/>
    <s v="Mon"/>
    <x v="11"/>
    <s v="CA-2016-138072"/>
    <n v="1069"/>
    <s v="Maxell Pro 80 Minute CD-R, 10/Pack"/>
    <s v="Chuck Magee"/>
    <n v="19120"/>
    <n v="7"/>
    <n v="2"/>
    <n v="28"/>
  </r>
  <r>
    <n v="5"/>
    <x v="1"/>
    <x v="244"/>
    <x v="0"/>
    <x v="0"/>
    <n v="6"/>
    <x v="0"/>
    <x v="9"/>
    <x v="1"/>
    <x v="0"/>
    <x v="0"/>
    <s v="United States"/>
    <x v="292"/>
    <x v="0"/>
    <m/>
    <x v="0"/>
    <x v="0"/>
    <d v="2016-09-15T00:00:00"/>
    <s v="Sun"/>
    <x v="0"/>
    <s v="CA-2016-138100"/>
    <n v="1056"/>
    <s v="Master Caster Door Stop, Large Neon Orange"/>
    <s v="Chuck Magee"/>
    <n v="10011"/>
    <n v="6"/>
    <n v="2"/>
    <n v="15"/>
  </r>
  <r>
    <n v="5"/>
    <x v="1"/>
    <x v="244"/>
    <x v="0"/>
    <x v="0"/>
    <n v="6"/>
    <x v="0"/>
    <x v="3"/>
    <x v="2"/>
    <x v="0"/>
    <x v="0"/>
    <s v="United States"/>
    <x v="292"/>
    <x v="0"/>
    <m/>
    <x v="0"/>
    <x v="0"/>
    <d v="2016-09-15T00:00:00"/>
    <s v="Sun"/>
    <x v="0"/>
    <s v="CA-2016-138100"/>
    <n v="538"/>
    <s v="Easy-staple paper"/>
    <s v="Chuck Magee"/>
    <n v="10011"/>
    <n v="7"/>
    <n v="3"/>
    <n v="15"/>
  </r>
  <r>
    <n v="6"/>
    <x v="0"/>
    <x v="133"/>
    <x v="0"/>
    <x v="0"/>
    <n v="6"/>
    <x v="0"/>
    <x v="7"/>
    <x v="2"/>
    <x v="16"/>
    <x v="12"/>
    <s v="United States"/>
    <x v="368"/>
    <x v="0"/>
    <m/>
    <x v="0"/>
    <x v="1"/>
    <d v="2016-12-09T00:00:00"/>
    <s v="Mon"/>
    <x v="6"/>
    <s v="CA-2016-138128"/>
    <n v="774"/>
    <s v="Globe Weis Peel &amp; Seel First Class Envelopes"/>
    <s v="Chuck Magee"/>
    <n v="19134"/>
    <n v="10"/>
    <n v="3"/>
    <n v="31"/>
  </r>
  <r>
    <n v="6"/>
    <x v="0"/>
    <x v="133"/>
    <x v="0"/>
    <x v="0"/>
    <n v="6"/>
    <x v="0"/>
    <x v="16"/>
    <x v="0"/>
    <x v="16"/>
    <x v="12"/>
    <s v="United States"/>
    <x v="368"/>
    <x v="0"/>
    <m/>
    <x v="0"/>
    <x v="6"/>
    <d v="2016-12-09T00:00:00"/>
    <s v="Mon"/>
    <x v="6"/>
    <s v="CA-2016-138128"/>
    <n v="406"/>
    <s v="Canon PC940 Copier"/>
    <s v="Chuck Magee"/>
    <n v="19134"/>
    <n v="126"/>
    <n v="4"/>
    <n v="1080"/>
  </r>
  <r>
    <n v="5"/>
    <x v="1"/>
    <x v="168"/>
    <x v="0"/>
    <x v="0"/>
    <n v="6"/>
    <x v="1"/>
    <x v="1"/>
    <x v="1"/>
    <x v="170"/>
    <x v="3"/>
    <s v="United States"/>
    <x v="322"/>
    <x v="1"/>
    <m/>
    <x v="0"/>
    <x v="8"/>
    <d v="2016-09-19T00:00:00"/>
    <s v="Thu"/>
    <x v="0"/>
    <s v="CA-2016-138177"/>
    <n v="820"/>
    <s v="Hon 2111 Invitation Series Straight Table"/>
    <s v="Anna Andreadi"/>
    <n v="85224"/>
    <n v="-46"/>
    <n v="1"/>
    <n v="74"/>
  </r>
  <r>
    <n v="5"/>
    <x v="1"/>
    <x v="218"/>
    <x v="0"/>
    <x v="0"/>
    <n v="6"/>
    <x v="0"/>
    <x v="2"/>
    <x v="2"/>
    <x v="18"/>
    <x v="0"/>
    <s v="United States"/>
    <x v="369"/>
    <x v="0"/>
    <m/>
    <x v="0"/>
    <x v="1"/>
    <d v="2016-07-18T00:00:00"/>
    <s v="Wed"/>
    <x v="1"/>
    <s v="CA-2016-138198"/>
    <n v="414"/>
    <s v="Cardinal Slant-D Ring Binder, Heavy Gauge Vinyl"/>
    <s v="Chuck Magee"/>
    <n v="10801"/>
    <n v="5"/>
    <n v="2"/>
    <n v="14"/>
  </r>
  <r>
    <n v="5"/>
    <x v="1"/>
    <x v="245"/>
    <x v="0"/>
    <x v="0"/>
    <n v="6"/>
    <x v="0"/>
    <x v="6"/>
    <x v="2"/>
    <x v="1"/>
    <x v="1"/>
    <s v="United States"/>
    <x v="370"/>
    <x v="1"/>
    <m/>
    <x v="0"/>
    <x v="0"/>
    <d v="2016-10-09T00:00:00"/>
    <s v="Mon"/>
    <x v="8"/>
    <s v="CA-2016-138240"/>
    <n v="357"/>
    <s v="Boston Heavy-Duty Trimline Electric Pencil Sharpeners"/>
    <s v="Anna Andreadi"/>
    <n v="94122"/>
    <n v="42"/>
    <n v="3"/>
    <n v="145"/>
  </r>
  <r>
    <n v="5"/>
    <x v="1"/>
    <x v="245"/>
    <x v="0"/>
    <x v="0"/>
    <n v="6"/>
    <x v="0"/>
    <x v="0"/>
    <x v="0"/>
    <x v="1"/>
    <x v="1"/>
    <s v="United States"/>
    <x v="370"/>
    <x v="1"/>
    <m/>
    <x v="0"/>
    <x v="1"/>
    <d v="2016-10-09T00:00:00"/>
    <s v="Mon"/>
    <x v="8"/>
    <s v="CA-2016-138240"/>
    <n v="932"/>
    <s v="iOttie HLCRIO102 Car Mount"/>
    <s v="Anna Andreadi"/>
    <n v="94122"/>
    <n v="-3"/>
    <n v="1"/>
    <n v="16"/>
  </r>
  <r>
    <n v="7"/>
    <x v="2"/>
    <x v="246"/>
    <x v="0"/>
    <x v="0"/>
    <n v="6"/>
    <x v="0"/>
    <x v="11"/>
    <x v="2"/>
    <x v="27"/>
    <x v="5"/>
    <s v="United States"/>
    <x v="371"/>
    <x v="2"/>
    <m/>
    <x v="0"/>
    <x v="0"/>
    <d v="2016-12-05T00:00:00"/>
    <s v="Thu"/>
    <x v="6"/>
    <s v="CA-2016-138296"/>
    <n v="1339"/>
    <s v="Recycled Eldon Regeneration Jumbo File"/>
    <s v="Cassandra Brandow"/>
    <n v="22304"/>
    <n v="7"/>
    <n v="2"/>
    <n v="25"/>
  </r>
  <r>
    <n v="4"/>
    <x v="1"/>
    <x v="221"/>
    <x v="0"/>
    <x v="0"/>
    <n v="6"/>
    <x v="0"/>
    <x v="9"/>
    <x v="1"/>
    <x v="16"/>
    <x v="12"/>
    <s v="United States"/>
    <x v="372"/>
    <x v="0"/>
    <m/>
    <x v="0"/>
    <x v="1"/>
    <d v="2016-06-21T00:00:00"/>
    <s v="Sat"/>
    <x v="9"/>
    <s v="CA-2016-138317"/>
    <n v="1496"/>
    <s v="Stacking Trays by OIC"/>
    <s v="Chuck Magee"/>
    <n v="19120"/>
    <n v="1"/>
    <n v="1"/>
    <n v="4"/>
  </r>
  <r>
    <n v="4"/>
    <x v="1"/>
    <x v="221"/>
    <x v="0"/>
    <x v="0"/>
    <n v="6"/>
    <x v="0"/>
    <x v="12"/>
    <x v="2"/>
    <x v="16"/>
    <x v="12"/>
    <s v="United States"/>
    <x v="372"/>
    <x v="0"/>
    <m/>
    <x v="0"/>
    <x v="1"/>
    <d v="2016-06-21T00:00:00"/>
    <s v="Sat"/>
    <x v="9"/>
    <s v="CA-2016-138317"/>
    <n v="632"/>
    <s v="Fellowes Advanced 8 Outlet Surge Suppressor with Phone/Fax Protection"/>
    <s v="Chuck Magee"/>
    <n v="19120"/>
    <n v="4"/>
    <n v="2"/>
    <n v="44"/>
  </r>
  <r>
    <n v="4"/>
    <x v="1"/>
    <x v="221"/>
    <x v="0"/>
    <x v="0"/>
    <n v="6"/>
    <x v="0"/>
    <x v="7"/>
    <x v="2"/>
    <x v="16"/>
    <x v="12"/>
    <s v="United States"/>
    <x v="372"/>
    <x v="0"/>
    <m/>
    <x v="0"/>
    <x v="1"/>
    <d v="2016-06-21T00:00:00"/>
    <s v="Sat"/>
    <x v="9"/>
    <s v="CA-2016-138317"/>
    <n v="1501"/>
    <s v="Staple envelope"/>
    <s v="Chuck Magee"/>
    <n v="19120"/>
    <n v="8"/>
    <n v="4"/>
    <n v="25"/>
  </r>
  <r>
    <n v="4"/>
    <x v="1"/>
    <x v="221"/>
    <x v="0"/>
    <x v="0"/>
    <n v="6"/>
    <x v="0"/>
    <x v="2"/>
    <x v="2"/>
    <x v="16"/>
    <x v="12"/>
    <s v="United States"/>
    <x v="372"/>
    <x v="0"/>
    <m/>
    <x v="0"/>
    <x v="4"/>
    <d v="2016-06-21T00:00:00"/>
    <s v="Sat"/>
    <x v="9"/>
    <s v="CA-2016-138317"/>
    <n v="701"/>
    <s v="GBC Prepunched Paper, 19-Hole, for Binding Systems, 24-lb"/>
    <s v="Chuck Magee"/>
    <n v="19120"/>
    <n v="-7"/>
    <n v="2"/>
    <n v="9"/>
  </r>
  <r>
    <n v="4"/>
    <x v="1"/>
    <x v="221"/>
    <x v="0"/>
    <x v="0"/>
    <n v="6"/>
    <x v="0"/>
    <x v="8"/>
    <x v="0"/>
    <x v="16"/>
    <x v="12"/>
    <s v="United States"/>
    <x v="372"/>
    <x v="0"/>
    <m/>
    <x v="0"/>
    <x v="1"/>
    <d v="2016-06-21T00:00:00"/>
    <s v="Sat"/>
    <x v="9"/>
    <s v="CA-2016-138317"/>
    <n v="1000"/>
    <s v="Logitech 910-002974 M325 Wireless Mouse for Web Scrolling"/>
    <s v="Chuck Magee"/>
    <n v="19120"/>
    <n v="29"/>
    <n v="4"/>
    <n v="96"/>
  </r>
  <r>
    <n v="4"/>
    <x v="1"/>
    <x v="221"/>
    <x v="0"/>
    <x v="0"/>
    <n v="6"/>
    <x v="0"/>
    <x v="13"/>
    <x v="0"/>
    <x v="16"/>
    <x v="12"/>
    <s v="United States"/>
    <x v="372"/>
    <x v="0"/>
    <m/>
    <x v="0"/>
    <x v="4"/>
    <d v="2016-06-21T00:00:00"/>
    <s v="Sat"/>
    <x v="9"/>
    <s v="CA-2016-138317"/>
    <n v="603"/>
    <s v="Epson Perfection V600 Photo Scanner"/>
    <s v="Chuck Magee"/>
    <n v="19120"/>
    <n v="-172"/>
    <n v="3"/>
    <n v="207"/>
  </r>
  <r>
    <n v="5"/>
    <x v="1"/>
    <x v="247"/>
    <x v="0"/>
    <x v="0"/>
    <n v="6"/>
    <x v="1"/>
    <x v="2"/>
    <x v="2"/>
    <x v="171"/>
    <x v="24"/>
    <s v="United States"/>
    <x v="373"/>
    <x v="0"/>
    <m/>
    <x v="0"/>
    <x v="0"/>
    <d v="2016-04-01T00:00:00"/>
    <s v="Sun"/>
    <x v="4"/>
    <s v="CA-2016-138359"/>
    <n v="1850"/>
    <s v="Zipper Ring Binder Pockets"/>
    <s v="Chuck Magee"/>
    <n v="2151"/>
    <n v="3"/>
    <n v="2"/>
    <n v="6"/>
  </r>
  <r>
    <n v="5"/>
    <x v="1"/>
    <x v="247"/>
    <x v="0"/>
    <x v="0"/>
    <n v="6"/>
    <x v="1"/>
    <x v="11"/>
    <x v="2"/>
    <x v="171"/>
    <x v="24"/>
    <s v="United States"/>
    <x v="373"/>
    <x v="0"/>
    <m/>
    <x v="0"/>
    <x v="0"/>
    <d v="2016-04-01T00:00:00"/>
    <s v="Sun"/>
    <x v="4"/>
    <s v="CA-2016-138359"/>
    <n v="1362"/>
    <s v="Rogers Profile Extra Capacity Storage Tub"/>
    <s v="Chuck Magee"/>
    <n v="2151"/>
    <n v="3"/>
    <n v="4"/>
    <n v="67"/>
  </r>
  <r>
    <n v="4"/>
    <x v="1"/>
    <x v="9"/>
    <x v="0"/>
    <x v="0"/>
    <n v="6"/>
    <x v="1"/>
    <x v="8"/>
    <x v="0"/>
    <x v="17"/>
    <x v="1"/>
    <s v="United States"/>
    <x v="234"/>
    <x v="1"/>
    <m/>
    <x v="0"/>
    <x v="0"/>
    <d v="2016-03-26T00:00:00"/>
    <s v="Thu"/>
    <x v="2"/>
    <s v="CA-2016-138436"/>
    <n v="1409"/>
    <s v="SanDisk Ultra 32 GB MicroSDHC Class 10 Memory Card"/>
    <s v="Anna Andreadi"/>
    <n v="90036"/>
    <n v="9"/>
    <n v="3"/>
    <n v="66"/>
  </r>
  <r>
    <n v="4"/>
    <x v="1"/>
    <x v="151"/>
    <x v="0"/>
    <x v="0"/>
    <n v="6"/>
    <x v="1"/>
    <x v="3"/>
    <x v="2"/>
    <x v="16"/>
    <x v="12"/>
    <s v="United States"/>
    <x v="374"/>
    <x v="0"/>
    <m/>
    <x v="0"/>
    <x v="1"/>
    <d v="2016-10-18T00:00:00"/>
    <s v="Wed"/>
    <x v="8"/>
    <s v="CA-2016-138450"/>
    <n v="98"/>
    <s v="Adams While You Were Out Message Pads"/>
    <s v="Chuck Magee"/>
    <n v="19134"/>
    <n v="3"/>
    <n v="4"/>
    <n v="10"/>
  </r>
  <r>
    <n v="4"/>
    <x v="1"/>
    <x v="151"/>
    <x v="0"/>
    <x v="0"/>
    <n v="6"/>
    <x v="1"/>
    <x v="7"/>
    <x v="2"/>
    <x v="16"/>
    <x v="12"/>
    <s v="United States"/>
    <x v="374"/>
    <x v="0"/>
    <m/>
    <x v="0"/>
    <x v="1"/>
    <d v="2016-10-18T00:00:00"/>
    <s v="Wed"/>
    <x v="8"/>
    <s v="CA-2016-138450"/>
    <n v="1623"/>
    <s v="White Business Envelopes with Contemporary Seam, Recycled White Business Envelopes"/>
    <s v="Chuck Magee"/>
    <n v="19134"/>
    <n v="20"/>
    <n v="6"/>
    <n v="53"/>
  </r>
  <r>
    <n v="4"/>
    <x v="1"/>
    <x v="151"/>
    <x v="0"/>
    <x v="0"/>
    <n v="6"/>
    <x v="1"/>
    <x v="11"/>
    <x v="2"/>
    <x v="16"/>
    <x v="12"/>
    <s v="United States"/>
    <x v="374"/>
    <x v="0"/>
    <m/>
    <x v="0"/>
    <x v="1"/>
    <d v="2016-10-18T00:00:00"/>
    <s v="Wed"/>
    <x v="8"/>
    <s v="CA-2016-138450"/>
    <n v="557"/>
    <s v="Eldon Base for stackable storage shelf, platinum"/>
    <s v="Chuck Magee"/>
    <n v="19134"/>
    <n v="-35"/>
    <n v="6"/>
    <n v="187"/>
  </r>
  <r>
    <n v="4"/>
    <x v="1"/>
    <x v="197"/>
    <x v="0"/>
    <x v="0"/>
    <n v="6"/>
    <x v="0"/>
    <x v="3"/>
    <x v="2"/>
    <x v="172"/>
    <x v="11"/>
    <s v="United States"/>
    <x v="31"/>
    <x v="1"/>
    <m/>
    <x v="0"/>
    <x v="0"/>
    <d v="2016-05-23T00:00:00"/>
    <s v="Mon"/>
    <x v="5"/>
    <s v="CA-2016-138513"/>
    <n v="1799"/>
    <s v="Xerox 1999"/>
    <s v="Anna Andreadi"/>
    <n v="98006"/>
    <n v="6"/>
    <n v="2"/>
    <n v="13"/>
  </r>
  <r>
    <n v="5"/>
    <x v="1"/>
    <x v="47"/>
    <x v="0"/>
    <x v="0"/>
    <n v="6"/>
    <x v="1"/>
    <x v="3"/>
    <x v="2"/>
    <x v="122"/>
    <x v="16"/>
    <s v="United States"/>
    <x v="375"/>
    <x v="2"/>
    <m/>
    <x v="0"/>
    <x v="1"/>
    <d v="2016-09-12T00:00:00"/>
    <s v="Thu"/>
    <x v="0"/>
    <s v="CA-2016-138527"/>
    <n v="1825"/>
    <s v="Xerox 220"/>
    <s v="Cassandra Brandow"/>
    <n v="27511"/>
    <n v="4"/>
    <n v="2"/>
    <n v="10"/>
  </r>
  <r>
    <n v="5"/>
    <x v="1"/>
    <x v="47"/>
    <x v="0"/>
    <x v="0"/>
    <n v="6"/>
    <x v="1"/>
    <x v="12"/>
    <x v="2"/>
    <x v="122"/>
    <x v="16"/>
    <s v="United States"/>
    <x v="375"/>
    <x v="2"/>
    <m/>
    <x v="0"/>
    <x v="1"/>
    <d v="2016-09-12T00:00:00"/>
    <s v="Thu"/>
    <x v="0"/>
    <s v="CA-2016-138527"/>
    <n v="630"/>
    <s v="Fellowes 8 Outlet Superior Workstation Surge Protector"/>
    <s v="Cassandra Brandow"/>
    <n v="27511"/>
    <n v="19"/>
    <n v="5"/>
    <n v="167"/>
  </r>
  <r>
    <n v="5"/>
    <x v="1"/>
    <x v="47"/>
    <x v="0"/>
    <x v="0"/>
    <n v="6"/>
    <x v="1"/>
    <x v="8"/>
    <x v="0"/>
    <x v="122"/>
    <x v="16"/>
    <s v="United States"/>
    <x v="375"/>
    <x v="2"/>
    <m/>
    <x v="0"/>
    <x v="1"/>
    <d v="2016-09-12T00:00:00"/>
    <s v="Thu"/>
    <x v="0"/>
    <s v="CA-2016-138527"/>
    <n v="1404"/>
    <s v="SanDisk Cruzer 32 GB USB Flash Drive"/>
    <s v="Cassandra Brandow"/>
    <n v="27511"/>
    <n v="2"/>
    <n v="1"/>
    <n v="15"/>
  </r>
  <r>
    <n v="2"/>
    <x v="2"/>
    <x v="248"/>
    <x v="0"/>
    <x v="2"/>
    <n v="1"/>
    <x v="0"/>
    <x v="9"/>
    <x v="1"/>
    <x v="128"/>
    <x v="3"/>
    <s v="United States"/>
    <x v="376"/>
    <x v="1"/>
    <m/>
    <x v="0"/>
    <x v="1"/>
    <d v="2016-12-20T00:00:00"/>
    <s v="Fri"/>
    <x v="6"/>
    <s v="CA-2016-138681"/>
    <n v="465"/>
    <s v="Computer Room Manger, 14"/>
    <s v="Anna Andreadi"/>
    <n v="85705"/>
    <n v="10"/>
    <n v="2"/>
    <n v="52"/>
  </r>
  <r>
    <n v="2"/>
    <x v="2"/>
    <x v="248"/>
    <x v="0"/>
    <x v="2"/>
    <n v="1"/>
    <x v="0"/>
    <x v="5"/>
    <x v="1"/>
    <x v="128"/>
    <x v="3"/>
    <s v="United States"/>
    <x v="376"/>
    <x v="1"/>
    <m/>
    <x v="0"/>
    <x v="1"/>
    <d v="2016-12-20T00:00:00"/>
    <s v="Fri"/>
    <x v="6"/>
    <s v="CA-2016-138681"/>
    <n v="763"/>
    <s v="Global Low Back Tilter Chair"/>
    <s v="Anna Andreadi"/>
    <n v="85705"/>
    <n v="-42"/>
    <n v="3"/>
    <n v="242"/>
  </r>
  <r>
    <n v="2"/>
    <x v="2"/>
    <x v="248"/>
    <x v="0"/>
    <x v="2"/>
    <n v="1"/>
    <x v="0"/>
    <x v="3"/>
    <x v="2"/>
    <x v="128"/>
    <x v="3"/>
    <s v="United States"/>
    <x v="376"/>
    <x v="1"/>
    <m/>
    <x v="0"/>
    <x v="1"/>
    <d v="2016-12-20T00:00:00"/>
    <s v="Fri"/>
    <x v="6"/>
    <s v="CA-2016-138681"/>
    <n v="1751"/>
    <s v="Xerox 1954"/>
    <s v="Anna Andreadi"/>
    <n v="85705"/>
    <n v="3"/>
    <n v="2"/>
    <n v="8"/>
  </r>
  <r>
    <n v="2"/>
    <x v="2"/>
    <x v="248"/>
    <x v="0"/>
    <x v="2"/>
    <n v="1"/>
    <x v="0"/>
    <x v="3"/>
    <x v="2"/>
    <x v="128"/>
    <x v="3"/>
    <s v="United States"/>
    <x v="376"/>
    <x v="1"/>
    <m/>
    <x v="0"/>
    <x v="1"/>
    <d v="2016-12-20T00:00:00"/>
    <s v="Fri"/>
    <x v="6"/>
    <s v="CA-2016-138681"/>
    <n v="1678"/>
    <s v="Xerox 1888"/>
    <s v="Anna Andreadi"/>
    <n v="85705"/>
    <n v="78"/>
    <n v="5"/>
    <n v="222"/>
  </r>
  <r>
    <n v="2"/>
    <x v="2"/>
    <x v="248"/>
    <x v="0"/>
    <x v="2"/>
    <n v="1"/>
    <x v="0"/>
    <x v="8"/>
    <x v="0"/>
    <x v="128"/>
    <x v="3"/>
    <s v="United States"/>
    <x v="376"/>
    <x v="1"/>
    <m/>
    <x v="0"/>
    <x v="1"/>
    <d v="2016-12-20T00:00:00"/>
    <s v="Fri"/>
    <x v="6"/>
    <s v="CA-2016-138681"/>
    <n v="1000"/>
    <s v="Logitech 910-002974 M325 Wireless Mouse for Web Scrolling"/>
    <s v="Anna Andreadi"/>
    <n v="85705"/>
    <n v="22"/>
    <n v="3"/>
    <n v="72"/>
  </r>
  <r>
    <n v="5"/>
    <x v="1"/>
    <x v="249"/>
    <x v="0"/>
    <x v="0"/>
    <n v="6"/>
    <x v="0"/>
    <x v="3"/>
    <x v="2"/>
    <x v="22"/>
    <x v="5"/>
    <s v="United States"/>
    <x v="206"/>
    <x v="2"/>
    <m/>
    <x v="0"/>
    <x v="0"/>
    <d v="2016-07-04T00:00:00"/>
    <s v="Wed"/>
    <x v="1"/>
    <s v="CA-2016-138709"/>
    <n v="1482"/>
    <s v="Southworth Structures Collection"/>
    <s v="Cassandra Brandow"/>
    <n v="23223"/>
    <n v="11"/>
    <n v="3"/>
    <n v="22"/>
  </r>
  <r>
    <n v="5"/>
    <x v="1"/>
    <x v="249"/>
    <x v="0"/>
    <x v="0"/>
    <n v="6"/>
    <x v="0"/>
    <x v="2"/>
    <x v="2"/>
    <x v="22"/>
    <x v="5"/>
    <s v="United States"/>
    <x v="206"/>
    <x v="2"/>
    <m/>
    <x v="0"/>
    <x v="0"/>
    <d v="2016-07-04T00:00:00"/>
    <s v="Wed"/>
    <x v="1"/>
    <s v="CA-2016-138709"/>
    <n v="1850"/>
    <s v="Zipper Ring Binder Pockets"/>
    <s v="Cassandra Brandow"/>
    <n v="23223"/>
    <n v="8"/>
    <n v="5"/>
    <n v="16"/>
  </r>
  <r>
    <n v="3"/>
    <x v="2"/>
    <x v="72"/>
    <x v="0"/>
    <x v="2"/>
    <n v="1"/>
    <x v="0"/>
    <x v="6"/>
    <x v="2"/>
    <x v="17"/>
    <x v="1"/>
    <s v="United States"/>
    <x v="368"/>
    <x v="1"/>
    <m/>
    <x v="0"/>
    <x v="0"/>
    <d v="2016-12-07T00:00:00"/>
    <s v="Sat"/>
    <x v="6"/>
    <s v="CA-2016-138737"/>
    <n v="1134"/>
    <s v="Newell 32"/>
    <s v="Anna Andreadi"/>
    <n v="90049"/>
    <n v="2"/>
    <n v="3"/>
    <n v="9"/>
  </r>
  <r>
    <n v="5"/>
    <x v="2"/>
    <x v="250"/>
    <x v="0"/>
    <x v="1"/>
    <n v="3"/>
    <x v="2"/>
    <x v="0"/>
    <x v="0"/>
    <x v="173"/>
    <x v="4"/>
    <s v="United States"/>
    <x v="377"/>
    <x v="3"/>
    <m/>
    <x v="0"/>
    <x v="1"/>
    <d v="2016-04-11T00:00:00"/>
    <s v="Wed"/>
    <x v="4"/>
    <s v="CA-2016-138940"/>
    <n v="942"/>
    <s v="Jawbone JAMBOX Wireless Bluetooth Speaker"/>
    <s v="Kelly Williams"/>
    <n v="78745"/>
    <n v="265"/>
    <n v="6"/>
    <n v="758"/>
  </r>
  <r>
    <n v="6"/>
    <x v="0"/>
    <x v="144"/>
    <x v="0"/>
    <x v="0"/>
    <n v="6"/>
    <x v="0"/>
    <x v="8"/>
    <x v="0"/>
    <x v="4"/>
    <x v="4"/>
    <s v="United States"/>
    <x v="378"/>
    <x v="3"/>
    <m/>
    <x v="0"/>
    <x v="1"/>
    <d v="2016-05-11T00:00:00"/>
    <s v="Wed"/>
    <x v="5"/>
    <s v="CA-2016-139017"/>
    <n v="1002"/>
    <s v="Logitech ClearChat Comfort/USB Headset H390"/>
    <s v="Kelly Williams"/>
    <n v="77095"/>
    <n v="8"/>
    <n v="2"/>
    <n v="47"/>
  </r>
  <r>
    <n v="5"/>
    <x v="2"/>
    <x v="45"/>
    <x v="0"/>
    <x v="1"/>
    <n v="3"/>
    <x v="0"/>
    <x v="8"/>
    <x v="0"/>
    <x v="1"/>
    <x v="1"/>
    <s v="United States"/>
    <x v="127"/>
    <x v="1"/>
    <m/>
    <x v="0"/>
    <x v="0"/>
    <d v="2016-05-27T00:00:00"/>
    <s v="Fri"/>
    <x v="9"/>
    <s v="CA-2016-139192"/>
    <n v="1033"/>
    <s v="Logitech Wireless Performance Mouse MX for PC and Mac"/>
    <s v="Anna Andreadi"/>
    <n v="94109"/>
    <n v="38"/>
    <n v="1"/>
    <n v="100"/>
  </r>
  <r>
    <n v="5"/>
    <x v="2"/>
    <x v="45"/>
    <x v="0"/>
    <x v="1"/>
    <n v="3"/>
    <x v="0"/>
    <x v="0"/>
    <x v="0"/>
    <x v="1"/>
    <x v="1"/>
    <s v="United States"/>
    <x v="127"/>
    <x v="1"/>
    <m/>
    <x v="0"/>
    <x v="1"/>
    <d v="2016-05-27T00:00:00"/>
    <s v="Fri"/>
    <x v="9"/>
    <s v="CA-2016-139192"/>
    <n v="1280"/>
    <s v="Plantronics HL10 Handset Lifter"/>
    <s v="Anna Andreadi"/>
    <n v="94109"/>
    <n v="125"/>
    <n v="12"/>
    <n v="1114"/>
  </r>
  <r>
    <n v="4"/>
    <x v="1"/>
    <x v="176"/>
    <x v="0"/>
    <x v="0"/>
    <n v="6"/>
    <x v="0"/>
    <x v="2"/>
    <x v="2"/>
    <x v="162"/>
    <x v="6"/>
    <s v="United States"/>
    <x v="379"/>
    <x v="3"/>
    <m/>
    <x v="0"/>
    <x v="0"/>
    <d v="2016-11-23T00:00:00"/>
    <s v="Mon"/>
    <x v="7"/>
    <s v="CA-2016-139283"/>
    <n v="1596"/>
    <s v="UniKeep View Case Binders"/>
    <s v="Kelly Williams"/>
    <n v="48227"/>
    <n v="7"/>
    <n v="3"/>
    <n v="15"/>
  </r>
  <r>
    <n v="4"/>
    <x v="1"/>
    <x v="32"/>
    <x v="0"/>
    <x v="0"/>
    <n v="6"/>
    <x v="1"/>
    <x v="12"/>
    <x v="2"/>
    <x v="112"/>
    <x v="25"/>
    <s v="United States"/>
    <x v="380"/>
    <x v="0"/>
    <m/>
    <x v="0"/>
    <x v="0"/>
    <d v="2016-11-01T00:00:00"/>
    <s v="Sun"/>
    <x v="7"/>
    <s v="CA-2016-139423"/>
    <n v="663"/>
    <s v="Fellowes Superior 10 Outlet Split Surge Protector"/>
    <s v="Chuck Magee"/>
    <n v="7050"/>
    <n v="22"/>
    <n v="2"/>
    <n v="76"/>
  </r>
  <r>
    <n v="4"/>
    <x v="1"/>
    <x v="164"/>
    <x v="0"/>
    <x v="0"/>
    <n v="6"/>
    <x v="0"/>
    <x v="6"/>
    <x v="2"/>
    <x v="1"/>
    <x v="1"/>
    <s v="United States"/>
    <x v="213"/>
    <x v="1"/>
    <m/>
    <x v="0"/>
    <x v="0"/>
    <d v="2016-10-12T00:00:00"/>
    <s v="Thu"/>
    <x v="8"/>
    <s v="CA-2016-139451"/>
    <n v="1312"/>
    <s v="Premium Writing Pencils, Soft, #2 by Central Association for the Blind"/>
    <s v="Anna Andreadi"/>
    <n v="94122"/>
    <n v="4"/>
    <n v="5"/>
    <n v="15"/>
  </r>
  <r>
    <n v="4"/>
    <x v="1"/>
    <x v="164"/>
    <x v="0"/>
    <x v="0"/>
    <n v="6"/>
    <x v="0"/>
    <x v="11"/>
    <x v="2"/>
    <x v="1"/>
    <x v="1"/>
    <s v="United States"/>
    <x v="213"/>
    <x v="1"/>
    <m/>
    <x v="0"/>
    <x v="0"/>
    <d v="2016-10-12T00:00:00"/>
    <s v="Thu"/>
    <x v="8"/>
    <s v="CA-2016-139451"/>
    <n v="1474"/>
    <s v="Sortfiler Multipurpose Personal File Organizer, Black"/>
    <s v="Anna Andreadi"/>
    <n v="94122"/>
    <n v="6"/>
    <n v="1"/>
    <n v="21"/>
  </r>
  <r>
    <n v="4"/>
    <x v="1"/>
    <x v="95"/>
    <x v="0"/>
    <x v="0"/>
    <n v="6"/>
    <x v="0"/>
    <x v="2"/>
    <x v="2"/>
    <x v="16"/>
    <x v="12"/>
    <s v="United States"/>
    <x v="74"/>
    <x v="0"/>
    <m/>
    <x v="0"/>
    <x v="4"/>
    <d v="2016-10-25T00:00:00"/>
    <s v="Wed"/>
    <x v="8"/>
    <s v="CA-2016-139542"/>
    <n v="714"/>
    <s v="GBC Twin Loop Wire Binding Elements, 9/16 Spine, Black"/>
    <s v="Chuck Magee"/>
    <n v="19120"/>
    <n v="-10"/>
    <n v="3"/>
    <n v="14"/>
  </r>
  <r>
    <n v="4"/>
    <x v="1"/>
    <x v="95"/>
    <x v="0"/>
    <x v="0"/>
    <n v="6"/>
    <x v="0"/>
    <x v="8"/>
    <x v="0"/>
    <x v="16"/>
    <x v="12"/>
    <s v="United States"/>
    <x v="74"/>
    <x v="0"/>
    <m/>
    <x v="0"/>
    <x v="1"/>
    <d v="2016-10-25T00:00:00"/>
    <s v="Wed"/>
    <x v="8"/>
    <s v="CA-2016-139542"/>
    <n v="1073"/>
    <s v="Memorex 25GB 6X Branded Blu-Ray Recordable Disc, 15/Pack"/>
    <s v="Chuck Magee"/>
    <n v="19120"/>
    <n v="1"/>
    <n v="3"/>
    <n v="41"/>
  </r>
  <r>
    <n v="5"/>
    <x v="1"/>
    <x v="251"/>
    <x v="0"/>
    <x v="0"/>
    <n v="6"/>
    <x v="0"/>
    <x v="12"/>
    <x v="2"/>
    <x v="16"/>
    <x v="12"/>
    <s v="United States"/>
    <x v="381"/>
    <x v="0"/>
    <m/>
    <x v="0"/>
    <x v="1"/>
    <d v="2016-12-26T00:00:00"/>
    <s v="Thu"/>
    <x v="6"/>
    <s v="CA-2016-139598"/>
    <n v="808"/>
    <s v="Holmes 99% HEPA Air Purifier"/>
    <s v="Chuck Magee"/>
    <n v="19134"/>
    <n v="6"/>
    <n v="2"/>
    <n v="35"/>
  </r>
  <r>
    <n v="5"/>
    <x v="1"/>
    <x v="251"/>
    <x v="0"/>
    <x v="0"/>
    <n v="6"/>
    <x v="0"/>
    <x v="12"/>
    <x v="2"/>
    <x v="16"/>
    <x v="12"/>
    <s v="United States"/>
    <x v="381"/>
    <x v="0"/>
    <m/>
    <x v="0"/>
    <x v="1"/>
    <d v="2016-12-26T00:00:00"/>
    <s v="Thu"/>
    <x v="6"/>
    <s v="CA-2016-139598"/>
    <n v="1584"/>
    <s v="Tripp Lite TLP810NET Broadband Surge for Modem/Fax"/>
    <s v="Chuck Magee"/>
    <n v="19134"/>
    <n v="8"/>
    <n v="2"/>
    <n v="82"/>
  </r>
  <r>
    <n v="5"/>
    <x v="1"/>
    <x v="251"/>
    <x v="0"/>
    <x v="0"/>
    <n v="6"/>
    <x v="0"/>
    <x v="3"/>
    <x v="2"/>
    <x v="16"/>
    <x v="12"/>
    <s v="United States"/>
    <x v="381"/>
    <x v="0"/>
    <m/>
    <x v="0"/>
    <x v="1"/>
    <d v="2016-12-26T00:00:00"/>
    <s v="Thu"/>
    <x v="6"/>
    <s v="CA-2016-139598"/>
    <n v="1660"/>
    <s v="Wirebound Message Books, Two 4 1/4 x 5 Forms per Page"/>
    <s v="Chuck Magee"/>
    <n v="19134"/>
    <n v="6"/>
    <n v="3"/>
    <n v="18"/>
  </r>
  <r>
    <n v="5"/>
    <x v="1"/>
    <x v="251"/>
    <x v="0"/>
    <x v="0"/>
    <n v="6"/>
    <x v="0"/>
    <x v="11"/>
    <x v="2"/>
    <x v="16"/>
    <x v="12"/>
    <s v="United States"/>
    <x v="381"/>
    <x v="0"/>
    <m/>
    <x v="0"/>
    <x v="1"/>
    <d v="2016-12-26T00:00:00"/>
    <s v="Thu"/>
    <x v="6"/>
    <s v="CA-2016-139598"/>
    <n v="1444"/>
    <s v="Sensible Storage WireTech Storage Systems"/>
    <s v="Chuck Magee"/>
    <n v="19134"/>
    <n v="-43"/>
    <n v="4"/>
    <n v="227"/>
  </r>
  <r>
    <n v="7"/>
    <x v="2"/>
    <x v="252"/>
    <x v="0"/>
    <x v="0"/>
    <n v="6"/>
    <x v="0"/>
    <x v="2"/>
    <x v="2"/>
    <x v="47"/>
    <x v="19"/>
    <s v="United States"/>
    <x v="382"/>
    <x v="0"/>
    <m/>
    <x v="0"/>
    <x v="4"/>
    <d v="2016-12-17T00:00:00"/>
    <s v="Tue"/>
    <x v="6"/>
    <s v="CA-2016-139633"/>
    <n v="1119"/>
    <s v="Newell 3-Hole Punched Plastic Slotted Magazine Holders for Binders"/>
    <s v="Chuck Magee"/>
    <n v="43229"/>
    <n v="-4"/>
    <n v="4"/>
    <n v="5"/>
  </r>
  <r>
    <n v="4"/>
    <x v="1"/>
    <x v="119"/>
    <x v="0"/>
    <x v="0"/>
    <n v="6"/>
    <x v="2"/>
    <x v="4"/>
    <x v="2"/>
    <x v="42"/>
    <x v="1"/>
    <s v="United States"/>
    <x v="383"/>
    <x v="1"/>
    <m/>
    <x v="0"/>
    <x v="0"/>
    <d v="2016-02-02T00:00:00"/>
    <s v="Mon"/>
    <x v="3"/>
    <s v="CA-2016-139857"/>
    <n v="1507"/>
    <s v="Staples"/>
    <s v="Anna Andreadi"/>
    <n v="92037"/>
    <n v="6"/>
    <n v="5"/>
    <n v="12"/>
  </r>
  <r>
    <n v="4"/>
    <x v="1"/>
    <x v="106"/>
    <x v="0"/>
    <x v="0"/>
    <n v="6"/>
    <x v="0"/>
    <x v="6"/>
    <x v="2"/>
    <x v="74"/>
    <x v="4"/>
    <s v="United States"/>
    <x v="384"/>
    <x v="3"/>
    <m/>
    <x v="0"/>
    <x v="1"/>
    <d v="2016-09-08T00:00:00"/>
    <s v="Sun"/>
    <x v="0"/>
    <s v="CA-2016-139892"/>
    <n v="323"/>
    <s v="BIC Brite Liner Highlighters"/>
    <s v="Kelly Williams"/>
    <n v="78207"/>
    <n v="3"/>
    <n v="3"/>
    <n v="10"/>
  </r>
  <r>
    <n v="4"/>
    <x v="1"/>
    <x v="106"/>
    <x v="0"/>
    <x v="0"/>
    <n v="6"/>
    <x v="0"/>
    <x v="13"/>
    <x v="0"/>
    <x v="74"/>
    <x v="4"/>
    <s v="United States"/>
    <x v="384"/>
    <x v="3"/>
    <m/>
    <x v="0"/>
    <x v="6"/>
    <d v="2016-09-08T00:00:00"/>
    <s v="Sun"/>
    <x v="0"/>
    <s v="CA-2016-139892"/>
    <n v="988"/>
    <s v="Lexmark MX611dhe Monochrome Laser Printer"/>
    <s v="Kelly Williams"/>
    <n v="78207"/>
    <n v="-1360"/>
    <n v="8"/>
    <n v="8160"/>
  </r>
  <r>
    <n v="4"/>
    <x v="1"/>
    <x v="106"/>
    <x v="0"/>
    <x v="0"/>
    <n v="6"/>
    <x v="0"/>
    <x v="11"/>
    <x v="2"/>
    <x v="74"/>
    <x v="4"/>
    <s v="United States"/>
    <x v="384"/>
    <x v="3"/>
    <m/>
    <x v="0"/>
    <x v="1"/>
    <d v="2016-09-08T00:00:00"/>
    <s v="Sun"/>
    <x v="0"/>
    <s v="CA-2016-139892"/>
    <n v="1484"/>
    <s v="Space Solutions HD Industrial Steel Shelving."/>
    <s v="Kelly Williams"/>
    <n v="78207"/>
    <n v="-59"/>
    <n v="3"/>
    <n v="276"/>
  </r>
  <r>
    <n v="4"/>
    <x v="1"/>
    <x v="106"/>
    <x v="0"/>
    <x v="0"/>
    <n v="6"/>
    <x v="0"/>
    <x v="5"/>
    <x v="1"/>
    <x v="74"/>
    <x v="4"/>
    <s v="United States"/>
    <x v="384"/>
    <x v="3"/>
    <m/>
    <x v="0"/>
    <x v="2"/>
    <d v="2016-09-08T00:00:00"/>
    <s v="Sun"/>
    <x v="0"/>
    <s v="CA-2016-139892"/>
    <n v="1372"/>
    <s v="SAFCO Arco Folding Chair"/>
    <s v="Kelly Williams"/>
    <n v="78207"/>
    <n v="-25"/>
    <n v="9"/>
    <n v="1740"/>
  </r>
  <r>
    <n v="4"/>
    <x v="1"/>
    <x v="106"/>
    <x v="0"/>
    <x v="0"/>
    <n v="6"/>
    <x v="0"/>
    <x v="6"/>
    <x v="2"/>
    <x v="74"/>
    <x v="4"/>
    <s v="United States"/>
    <x v="384"/>
    <x v="3"/>
    <m/>
    <x v="0"/>
    <x v="1"/>
    <d v="2016-09-08T00:00:00"/>
    <s v="Sun"/>
    <x v="0"/>
    <s v="CA-2016-139892"/>
    <n v="1416"/>
    <s v="Sanford Liquid Accent Highlighters"/>
    <s v="Kelly Williams"/>
    <n v="78207"/>
    <n v="7"/>
    <n v="6"/>
    <n v="32"/>
  </r>
  <r>
    <n v="4"/>
    <x v="1"/>
    <x v="106"/>
    <x v="0"/>
    <x v="0"/>
    <n v="6"/>
    <x v="0"/>
    <x v="12"/>
    <x v="2"/>
    <x v="74"/>
    <x v="4"/>
    <s v="United States"/>
    <x v="384"/>
    <x v="3"/>
    <m/>
    <x v="0"/>
    <x v="3"/>
    <d v="2016-09-08T00:00:00"/>
    <s v="Sun"/>
    <x v="0"/>
    <s v="CA-2016-139892"/>
    <n v="954"/>
    <s v="Kensington 7 Outlet MasterPiece Power Center"/>
    <s v="Kelly Williams"/>
    <n v="78207"/>
    <n v="-454"/>
    <n v="5"/>
    <n v="178"/>
  </r>
  <r>
    <n v="4"/>
    <x v="1"/>
    <x v="106"/>
    <x v="0"/>
    <x v="0"/>
    <n v="6"/>
    <x v="0"/>
    <x v="0"/>
    <x v="0"/>
    <x v="74"/>
    <x v="4"/>
    <s v="United States"/>
    <x v="384"/>
    <x v="3"/>
    <m/>
    <x v="0"/>
    <x v="1"/>
    <d v="2016-09-08T00:00:00"/>
    <s v="Sun"/>
    <x v="0"/>
    <s v="CA-2016-139892"/>
    <n v="944"/>
    <s v="JBL Micro Wireless Portable Bluetooth Speaker"/>
    <s v="Kelly Williams"/>
    <n v="78207"/>
    <n v="9"/>
    <n v="3"/>
    <n v="144"/>
  </r>
  <r>
    <n v="4"/>
    <x v="1"/>
    <x v="253"/>
    <x v="0"/>
    <x v="0"/>
    <n v="6"/>
    <x v="0"/>
    <x v="6"/>
    <x v="2"/>
    <x v="174"/>
    <x v="19"/>
    <s v="United States"/>
    <x v="315"/>
    <x v="0"/>
    <m/>
    <x v="0"/>
    <x v="1"/>
    <d v="2016-03-21T00:00:00"/>
    <s v="Sat"/>
    <x v="2"/>
    <s v="CA-2016-140004"/>
    <n v="329"/>
    <s v="Binney &amp; Smith Crayola Metallic Colored Pencils, 8-Color Set"/>
    <s v="Chuck Magee"/>
    <n v="45011"/>
    <n v="1"/>
    <n v="2"/>
    <n v="7"/>
  </r>
  <r>
    <n v="4"/>
    <x v="1"/>
    <x v="253"/>
    <x v="0"/>
    <x v="0"/>
    <n v="6"/>
    <x v="0"/>
    <x v="6"/>
    <x v="2"/>
    <x v="174"/>
    <x v="19"/>
    <s v="United States"/>
    <x v="315"/>
    <x v="0"/>
    <m/>
    <x v="0"/>
    <x v="1"/>
    <d v="2016-03-21T00:00:00"/>
    <s v="Sat"/>
    <x v="2"/>
    <s v="CA-2016-140004"/>
    <n v="332"/>
    <s v="Binney &amp; Smith inkTank Erasable Desk Highlighter, Chisel Tip, Yellow, 12/Box"/>
    <s v="Chuck Magee"/>
    <n v="45011"/>
    <n v="2"/>
    <n v="3"/>
    <n v="6"/>
  </r>
  <r>
    <n v="5"/>
    <x v="1"/>
    <x v="0"/>
    <x v="0"/>
    <x v="0"/>
    <n v="6"/>
    <x v="0"/>
    <x v="2"/>
    <x v="2"/>
    <x v="1"/>
    <x v="1"/>
    <s v="United States"/>
    <x v="385"/>
    <x v="1"/>
    <m/>
    <x v="0"/>
    <x v="1"/>
    <d v="2016-09-08T00:00:00"/>
    <s v="Sun"/>
    <x v="0"/>
    <s v="CA-2016-140032"/>
    <n v="60"/>
    <s v="Acco PRESSTEX Data Binder with Storage Hooks, Light Blue, 9 1/2 X 11"/>
    <s v="Anna Andreadi"/>
    <n v="94109"/>
    <n v="3"/>
    <n v="2"/>
    <n v="9"/>
  </r>
  <r>
    <n v="4"/>
    <x v="1"/>
    <x v="47"/>
    <x v="0"/>
    <x v="0"/>
    <n v="6"/>
    <x v="1"/>
    <x v="11"/>
    <x v="2"/>
    <x v="65"/>
    <x v="3"/>
    <s v="United States"/>
    <x v="228"/>
    <x v="1"/>
    <m/>
    <x v="0"/>
    <x v="1"/>
    <d v="2016-09-13T00:00:00"/>
    <s v="Fri"/>
    <x v="0"/>
    <s v="CA-2016-140039"/>
    <n v="573"/>
    <s v="Eldon File Chest Portable File"/>
    <s v="Anna Andreadi"/>
    <n v="85281"/>
    <n v="6"/>
    <n v="5"/>
    <n v="79"/>
  </r>
  <r>
    <n v="2"/>
    <x v="2"/>
    <x v="40"/>
    <x v="0"/>
    <x v="2"/>
    <n v="1"/>
    <x v="2"/>
    <x v="4"/>
    <x v="2"/>
    <x v="175"/>
    <x v="2"/>
    <s v="United States"/>
    <x v="386"/>
    <x v="2"/>
    <m/>
    <x v="0"/>
    <x v="1"/>
    <d v="2016-05-13T00:00:00"/>
    <s v="Fri"/>
    <x v="5"/>
    <s v="CA-2016-140165"/>
    <n v="1507"/>
    <s v="Staples"/>
    <s v="Cassandra Brandow"/>
    <n v="33012"/>
    <n v="2"/>
    <n v="2"/>
    <n v="7"/>
  </r>
  <r>
    <n v="2"/>
    <x v="2"/>
    <x v="40"/>
    <x v="0"/>
    <x v="2"/>
    <n v="1"/>
    <x v="2"/>
    <x v="2"/>
    <x v="2"/>
    <x v="175"/>
    <x v="2"/>
    <s v="United States"/>
    <x v="386"/>
    <x v="2"/>
    <m/>
    <x v="0"/>
    <x v="4"/>
    <d v="2016-05-13T00:00:00"/>
    <s v="Fri"/>
    <x v="5"/>
    <s v="CA-2016-140165"/>
    <n v="683"/>
    <s v="GBC DocuBind P100 Manual Binding Machine"/>
    <s v="Cassandra Brandow"/>
    <n v="33012"/>
    <n v="-332"/>
    <n v="8"/>
    <n v="398"/>
  </r>
  <r>
    <n v="5"/>
    <x v="1"/>
    <x v="88"/>
    <x v="0"/>
    <x v="0"/>
    <n v="6"/>
    <x v="1"/>
    <x v="11"/>
    <x v="2"/>
    <x v="31"/>
    <x v="19"/>
    <s v="United States"/>
    <x v="387"/>
    <x v="0"/>
    <m/>
    <x v="0"/>
    <x v="1"/>
    <d v="2016-04-28T00:00:00"/>
    <s v="Sat"/>
    <x v="5"/>
    <s v="CA-2016-140228"/>
    <n v="420"/>
    <s v="Carina Mini System Audio Rack, Model AR050B"/>
    <s v="Chuck Magee"/>
    <n v="43055"/>
    <n v="-38"/>
    <n v="2"/>
    <n v="178"/>
  </r>
  <r>
    <n v="5"/>
    <x v="1"/>
    <x v="88"/>
    <x v="0"/>
    <x v="0"/>
    <n v="6"/>
    <x v="1"/>
    <x v="10"/>
    <x v="2"/>
    <x v="31"/>
    <x v="19"/>
    <s v="United States"/>
    <x v="387"/>
    <x v="0"/>
    <m/>
    <x v="0"/>
    <x v="1"/>
    <d v="2016-04-28T00:00:00"/>
    <s v="Sat"/>
    <x v="5"/>
    <s v="CA-2016-140228"/>
    <n v="243"/>
    <s v="Avery File Folder Labels"/>
    <s v="Chuck Magee"/>
    <n v="43055"/>
    <n v="3"/>
    <n v="3"/>
    <n v="7"/>
  </r>
  <r>
    <n v="5"/>
    <x v="1"/>
    <x v="88"/>
    <x v="0"/>
    <x v="0"/>
    <n v="6"/>
    <x v="1"/>
    <x v="11"/>
    <x v="2"/>
    <x v="31"/>
    <x v="19"/>
    <s v="United States"/>
    <x v="387"/>
    <x v="0"/>
    <m/>
    <x v="0"/>
    <x v="1"/>
    <d v="2016-04-28T00:00:00"/>
    <s v="Sat"/>
    <x v="5"/>
    <s v="CA-2016-140228"/>
    <n v="1667"/>
    <s v="X-Rack File for Hanging Folders"/>
    <s v="Chuck Magee"/>
    <n v="43055"/>
    <n v="2"/>
    <n v="3"/>
    <n v="27"/>
  </r>
  <r>
    <n v="5"/>
    <x v="1"/>
    <x v="68"/>
    <x v="0"/>
    <x v="0"/>
    <n v="6"/>
    <x v="1"/>
    <x v="7"/>
    <x v="2"/>
    <x v="0"/>
    <x v="0"/>
    <s v="United States"/>
    <x v="373"/>
    <x v="0"/>
    <m/>
    <x v="0"/>
    <x v="0"/>
    <d v="2016-11-20T00:00:00"/>
    <s v="Fri"/>
    <x v="7"/>
    <s v="CA-2016-140396"/>
    <n v="1256"/>
    <s v="Peel &amp; Seel Recycled Catalog Envelopes, Brown"/>
    <s v="Chuck Magee"/>
    <n v="10024"/>
    <n v="17"/>
    <n v="3"/>
    <n v="35"/>
  </r>
  <r>
    <n v="5"/>
    <x v="1"/>
    <x v="68"/>
    <x v="0"/>
    <x v="0"/>
    <n v="6"/>
    <x v="1"/>
    <x v="3"/>
    <x v="2"/>
    <x v="0"/>
    <x v="0"/>
    <s v="United States"/>
    <x v="373"/>
    <x v="0"/>
    <m/>
    <x v="0"/>
    <x v="0"/>
    <d v="2016-11-20T00:00:00"/>
    <s v="Fri"/>
    <x v="7"/>
    <s v="CA-2016-140396"/>
    <n v="1803"/>
    <s v="Xerox 2000"/>
    <s v="Chuck Magee"/>
    <n v="10024"/>
    <n v="12"/>
    <n v="4"/>
    <n v="26"/>
  </r>
  <r>
    <n v="5"/>
    <x v="1"/>
    <x v="68"/>
    <x v="0"/>
    <x v="0"/>
    <n v="6"/>
    <x v="1"/>
    <x v="2"/>
    <x v="2"/>
    <x v="0"/>
    <x v="0"/>
    <s v="United States"/>
    <x v="373"/>
    <x v="0"/>
    <m/>
    <x v="0"/>
    <x v="1"/>
    <d v="2016-11-20T00:00:00"/>
    <s v="Fri"/>
    <x v="7"/>
    <s v="CA-2016-140396"/>
    <n v="24"/>
    <s v="3M Organizer Strips"/>
    <s v="Chuck Magee"/>
    <n v="10024"/>
    <n v="5"/>
    <n v="3"/>
    <n v="13"/>
  </r>
  <r>
    <n v="5"/>
    <x v="1"/>
    <x v="68"/>
    <x v="0"/>
    <x v="0"/>
    <n v="6"/>
    <x v="1"/>
    <x v="0"/>
    <x v="0"/>
    <x v="0"/>
    <x v="0"/>
    <s v="United States"/>
    <x v="373"/>
    <x v="0"/>
    <m/>
    <x v="0"/>
    <x v="0"/>
    <d v="2016-11-20T00:00:00"/>
    <s v="Fri"/>
    <x v="7"/>
    <s v="CA-2016-140396"/>
    <n v="1577"/>
    <s v="Toshiba IPT2010-SD IP Telephone"/>
    <s v="Chuck Magee"/>
    <n v="10024"/>
    <n v="217"/>
    <n v="6"/>
    <n v="834"/>
  </r>
  <r>
    <n v="0"/>
    <x v="0"/>
    <x v="237"/>
    <x v="0"/>
    <x v="3"/>
    <n v="0"/>
    <x v="2"/>
    <x v="5"/>
    <x v="1"/>
    <x v="176"/>
    <x v="1"/>
    <s v="United States"/>
    <x v="388"/>
    <x v="1"/>
    <m/>
    <x v="0"/>
    <x v="1"/>
    <d v="2016-10-10T00:00:00"/>
    <s v="Tue"/>
    <x v="8"/>
    <s v="CA-2016-140403"/>
    <n v="747"/>
    <s v="Global Deluxe Stacking Chair, Gray"/>
    <s v="Anna Andreadi"/>
    <n v="95336"/>
    <n v="14"/>
    <n v="3"/>
    <n v="122"/>
  </r>
  <r>
    <n v="0"/>
    <x v="0"/>
    <x v="237"/>
    <x v="0"/>
    <x v="3"/>
    <n v="0"/>
    <x v="2"/>
    <x v="7"/>
    <x v="2"/>
    <x v="176"/>
    <x v="1"/>
    <s v="United States"/>
    <x v="388"/>
    <x v="1"/>
    <m/>
    <x v="0"/>
    <x v="0"/>
    <d v="2016-10-10T00:00:00"/>
    <s v="Tue"/>
    <x v="8"/>
    <s v="CA-2016-140403"/>
    <n v="4"/>
    <s v="#10- 4 1/8 x 9 1/2 Security-Tint Envelopes"/>
    <s v="Anna Andreadi"/>
    <n v="95336"/>
    <n v="7"/>
    <n v="2"/>
    <n v="15"/>
  </r>
  <r>
    <n v="4"/>
    <x v="1"/>
    <x v="254"/>
    <x v="0"/>
    <x v="0"/>
    <n v="6"/>
    <x v="1"/>
    <x v="16"/>
    <x v="0"/>
    <x v="13"/>
    <x v="10"/>
    <s v="United States"/>
    <x v="389"/>
    <x v="3"/>
    <m/>
    <x v="0"/>
    <x v="1"/>
    <d v="2016-05-30T00:00:00"/>
    <s v="Mon"/>
    <x v="9"/>
    <s v="CA-2016-140473"/>
    <n v="372"/>
    <s v="Brother DCP1000 Digital 3 in 1 Multifunction Machine"/>
    <s v="Kelly Williams"/>
    <n v="60623"/>
    <n v="135"/>
    <n v="3"/>
    <n v="720"/>
  </r>
  <r>
    <n v="6"/>
    <x v="0"/>
    <x v="255"/>
    <x v="0"/>
    <x v="0"/>
    <n v="6"/>
    <x v="2"/>
    <x v="14"/>
    <x v="1"/>
    <x v="162"/>
    <x v="6"/>
    <s v="United States"/>
    <x v="390"/>
    <x v="3"/>
    <m/>
    <x v="0"/>
    <x v="0"/>
    <d v="2016-06-14T00:00:00"/>
    <s v="Sat"/>
    <x v="9"/>
    <s v="CA-2016-140487"/>
    <n v="839"/>
    <s v="Hon Metal Bookcases, Gray"/>
    <s v="Kelly Williams"/>
    <n v="48234"/>
    <n v="57"/>
    <n v="3"/>
    <n v="213"/>
  </r>
  <r>
    <n v="2"/>
    <x v="2"/>
    <x v="256"/>
    <x v="0"/>
    <x v="2"/>
    <n v="1"/>
    <x v="1"/>
    <x v="12"/>
    <x v="2"/>
    <x v="1"/>
    <x v="1"/>
    <s v="United States"/>
    <x v="224"/>
    <x v="1"/>
    <m/>
    <x v="0"/>
    <x v="0"/>
    <d v="2016-11-17T00:00:00"/>
    <s v="Tue"/>
    <x v="7"/>
    <s v="CA-2016-140662"/>
    <n v="142"/>
    <s v="APC 7 Outlet Network SurgeArrest Surge Protector"/>
    <s v="Anna Andreadi"/>
    <n v="94109"/>
    <n v="72"/>
    <n v="3"/>
    <n v="241"/>
  </r>
  <r>
    <n v="2"/>
    <x v="2"/>
    <x v="256"/>
    <x v="0"/>
    <x v="2"/>
    <n v="1"/>
    <x v="1"/>
    <x v="3"/>
    <x v="2"/>
    <x v="1"/>
    <x v="1"/>
    <s v="United States"/>
    <x v="224"/>
    <x v="1"/>
    <m/>
    <x v="0"/>
    <x v="0"/>
    <d v="2016-11-17T00:00:00"/>
    <s v="Tue"/>
    <x v="7"/>
    <s v="CA-2016-140662"/>
    <n v="1737"/>
    <s v="Xerox 1941"/>
    <s v="Anna Andreadi"/>
    <n v="94109"/>
    <n v="352"/>
    <n v="7"/>
    <n v="734"/>
  </r>
  <r>
    <n v="2"/>
    <x v="2"/>
    <x v="256"/>
    <x v="0"/>
    <x v="2"/>
    <n v="1"/>
    <x v="1"/>
    <x v="8"/>
    <x v="0"/>
    <x v="1"/>
    <x v="1"/>
    <s v="United States"/>
    <x v="224"/>
    <x v="1"/>
    <m/>
    <x v="0"/>
    <x v="0"/>
    <d v="2016-11-17T00:00:00"/>
    <s v="Tue"/>
    <x v="7"/>
    <s v="CA-2016-140662"/>
    <n v="421"/>
    <s v="Case Logic 2.4GHz Wireless Keyboard"/>
    <s v="Anna Andreadi"/>
    <n v="94109"/>
    <n v="8"/>
    <n v="2"/>
    <n v="100"/>
  </r>
  <r>
    <n v="2"/>
    <x v="1"/>
    <x v="39"/>
    <x v="0"/>
    <x v="1"/>
    <n v="3"/>
    <x v="2"/>
    <x v="12"/>
    <x v="2"/>
    <x v="17"/>
    <x v="1"/>
    <s v="United States"/>
    <x v="254"/>
    <x v="1"/>
    <m/>
    <x v="0"/>
    <x v="0"/>
    <d v="2016-11-11T00:00:00"/>
    <s v="Wed"/>
    <x v="7"/>
    <s v="CA-2016-140732"/>
    <n v="460"/>
    <s v="Commercial WindTunnel Clean Air Upright Vacuum, Replacement Belts, Filtration Bags"/>
    <s v="Anna Andreadi"/>
    <n v="90004"/>
    <n v="2"/>
    <n v="2"/>
    <n v="8"/>
  </r>
  <r>
    <n v="2"/>
    <x v="1"/>
    <x v="39"/>
    <x v="0"/>
    <x v="1"/>
    <n v="3"/>
    <x v="2"/>
    <x v="3"/>
    <x v="2"/>
    <x v="17"/>
    <x v="1"/>
    <s v="United States"/>
    <x v="254"/>
    <x v="1"/>
    <m/>
    <x v="0"/>
    <x v="0"/>
    <d v="2016-11-11T00:00:00"/>
    <s v="Wed"/>
    <x v="7"/>
    <s v="CA-2016-140732"/>
    <n v="1777"/>
    <s v="Xerox 1979"/>
    <s v="Anna Andreadi"/>
    <n v="90004"/>
    <n v="56"/>
    <n v="4"/>
    <n v="124"/>
  </r>
  <r>
    <n v="2"/>
    <x v="1"/>
    <x v="39"/>
    <x v="0"/>
    <x v="1"/>
    <n v="3"/>
    <x v="2"/>
    <x v="0"/>
    <x v="0"/>
    <x v="17"/>
    <x v="1"/>
    <s v="United States"/>
    <x v="254"/>
    <x v="1"/>
    <m/>
    <x v="0"/>
    <x v="1"/>
    <d v="2016-11-11T00:00:00"/>
    <s v="Wed"/>
    <x v="7"/>
    <s v="CA-2016-140732"/>
    <n v="1103"/>
    <s v="Mophie Juice Pack Helium for iPhone"/>
    <s v="Anna Andreadi"/>
    <n v="90004"/>
    <n v="58"/>
    <n v="9"/>
    <n v="576"/>
  </r>
  <r>
    <n v="2"/>
    <x v="2"/>
    <x v="3"/>
    <x v="0"/>
    <x v="2"/>
    <n v="1"/>
    <x v="0"/>
    <x v="8"/>
    <x v="0"/>
    <x v="177"/>
    <x v="21"/>
    <s v="United States"/>
    <x v="391"/>
    <x v="3"/>
    <m/>
    <x v="0"/>
    <x v="0"/>
    <d v="2016-02-01T00:00:00"/>
    <s v="Sun"/>
    <x v="3"/>
    <s v="CA-2016-140795"/>
    <n v="601"/>
    <s v="Enermax Aurora Lite Keyboard"/>
    <s v="Kelly Williams"/>
    <n v="54302"/>
    <n v="206"/>
    <n v="6"/>
    <n v="469"/>
  </r>
  <r>
    <n v="0"/>
    <x v="0"/>
    <x v="159"/>
    <x v="0"/>
    <x v="3"/>
    <n v="0"/>
    <x v="0"/>
    <x v="8"/>
    <x v="0"/>
    <x v="178"/>
    <x v="31"/>
    <s v="United States"/>
    <x v="392"/>
    <x v="1"/>
    <s v="Yes"/>
    <x v="1"/>
    <x v="1"/>
    <d v="2016-12-20T00:00:00"/>
    <s v="Fri"/>
    <x v="6"/>
    <s v="CA-2016-140816"/>
    <n v="1009"/>
    <s v="Logitech G430 Surround Sound Gaming Headset with Dolby 7.1 Technology"/>
    <s v="Anna Andreadi"/>
    <n v="80229"/>
    <n v="90"/>
    <n v="7"/>
    <n v="448"/>
  </r>
  <r>
    <n v="4"/>
    <x v="1"/>
    <x v="189"/>
    <x v="0"/>
    <x v="0"/>
    <n v="6"/>
    <x v="0"/>
    <x v="5"/>
    <x v="1"/>
    <x v="16"/>
    <x v="12"/>
    <s v="United States"/>
    <x v="393"/>
    <x v="0"/>
    <m/>
    <x v="0"/>
    <x v="2"/>
    <d v="2016-06-28T00:00:00"/>
    <s v="Sat"/>
    <x v="1"/>
    <s v="CA-2016-140858"/>
    <n v="760"/>
    <s v="Global Leather Executive Chair"/>
    <s v="Chuck Magee"/>
    <n v="19140"/>
    <n v="0"/>
    <n v="5"/>
    <n v="1228"/>
  </r>
  <r>
    <n v="4"/>
    <x v="1"/>
    <x v="189"/>
    <x v="0"/>
    <x v="0"/>
    <n v="6"/>
    <x v="0"/>
    <x v="3"/>
    <x v="2"/>
    <x v="16"/>
    <x v="12"/>
    <s v="United States"/>
    <x v="393"/>
    <x v="0"/>
    <m/>
    <x v="0"/>
    <x v="1"/>
    <d v="2016-06-28T00:00:00"/>
    <s v="Sat"/>
    <x v="1"/>
    <s v="CA-2016-140858"/>
    <n v="1737"/>
    <s v="Xerox 1941"/>
    <s v="Chuck Magee"/>
    <n v="19140"/>
    <n v="117"/>
    <n v="4"/>
    <n v="336"/>
  </r>
  <r>
    <n v="4"/>
    <x v="1"/>
    <x v="189"/>
    <x v="0"/>
    <x v="0"/>
    <n v="6"/>
    <x v="0"/>
    <x v="3"/>
    <x v="2"/>
    <x v="16"/>
    <x v="12"/>
    <s v="United States"/>
    <x v="393"/>
    <x v="0"/>
    <m/>
    <x v="0"/>
    <x v="1"/>
    <d v="2016-06-28T00:00:00"/>
    <s v="Sat"/>
    <x v="1"/>
    <s v="CA-2016-140858"/>
    <n v="1795"/>
    <s v="Xerox 1995"/>
    <s v="Chuck Magee"/>
    <n v="19140"/>
    <n v="15"/>
    <n v="8"/>
    <n v="41"/>
  </r>
  <r>
    <n v="4"/>
    <x v="1"/>
    <x v="189"/>
    <x v="0"/>
    <x v="0"/>
    <n v="6"/>
    <x v="0"/>
    <x v="2"/>
    <x v="2"/>
    <x v="16"/>
    <x v="12"/>
    <s v="United States"/>
    <x v="393"/>
    <x v="0"/>
    <m/>
    <x v="0"/>
    <x v="4"/>
    <d v="2016-06-28T00:00:00"/>
    <s v="Sat"/>
    <x v="1"/>
    <s v="CA-2016-140858"/>
    <n v="706"/>
    <s v="GBC Recycled Grain Textured Covers"/>
    <s v="Chuck Magee"/>
    <n v="19140"/>
    <n v="-23"/>
    <n v="3"/>
    <n v="31"/>
  </r>
  <r>
    <n v="4"/>
    <x v="1"/>
    <x v="189"/>
    <x v="0"/>
    <x v="0"/>
    <n v="6"/>
    <x v="0"/>
    <x v="2"/>
    <x v="2"/>
    <x v="16"/>
    <x v="12"/>
    <s v="United States"/>
    <x v="393"/>
    <x v="0"/>
    <m/>
    <x v="0"/>
    <x v="4"/>
    <d v="2016-06-28T00:00:00"/>
    <s v="Sat"/>
    <x v="1"/>
    <s v="CA-2016-140858"/>
    <n v="1443"/>
    <s v="Self-Adhesive Ring Binder Labels"/>
    <s v="Chuck Magee"/>
    <n v="19140"/>
    <n v="-2"/>
    <n v="3"/>
    <n v="3"/>
  </r>
  <r>
    <n v="4"/>
    <x v="1"/>
    <x v="26"/>
    <x v="0"/>
    <x v="0"/>
    <n v="6"/>
    <x v="0"/>
    <x v="12"/>
    <x v="2"/>
    <x v="179"/>
    <x v="27"/>
    <s v="United States"/>
    <x v="394"/>
    <x v="2"/>
    <m/>
    <x v="0"/>
    <x v="1"/>
    <d v="2016-09-30T00:00:00"/>
    <s v="Mon"/>
    <x v="8"/>
    <s v="CA-2016-140886"/>
    <n v="812"/>
    <s v="Holmes Odor Grabber"/>
    <s v="Cassandra Brandow"/>
    <n v="37042"/>
    <n v="11"/>
    <n v="6"/>
    <n v="69"/>
  </r>
  <r>
    <n v="3"/>
    <x v="2"/>
    <x v="243"/>
    <x v="0"/>
    <x v="2"/>
    <n v="1"/>
    <x v="0"/>
    <x v="2"/>
    <x v="2"/>
    <x v="35"/>
    <x v="38"/>
    <s v="United States"/>
    <x v="111"/>
    <x v="0"/>
    <m/>
    <x v="0"/>
    <x v="0"/>
    <d v="2016-08-15T00:00:00"/>
    <s v="Sun"/>
    <x v="10"/>
    <s v="CA-2016-141005"/>
    <n v="1310"/>
    <s v="Premium Transparent Presentation Covers by GBC"/>
    <s v="Chuck Magee"/>
    <n v="6824"/>
    <n v="30"/>
    <n v="3"/>
    <n v="63"/>
  </r>
  <r>
    <n v="5"/>
    <x v="1"/>
    <x v="22"/>
    <x v="0"/>
    <x v="0"/>
    <n v="6"/>
    <x v="1"/>
    <x v="12"/>
    <x v="2"/>
    <x v="180"/>
    <x v="1"/>
    <s v="United States"/>
    <x v="177"/>
    <x v="1"/>
    <m/>
    <x v="0"/>
    <x v="0"/>
    <d v="2016-11-26T00:00:00"/>
    <s v="Thu"/>
    <x v="6"/>
    <s v="CA-2016-141110"/>
    <n v="645"/>
    <s v="Fellowes Mighty 8 Compact Surge Protector"/>
    <s v="Anna Andreadi"/>
    <n v="93727"/>
    <n v="11"/>
    <n v="2"/>
    <n v="41"/>
  </r>
  <r>
    <n v="5"/>
    <x v="1"/>
    <x v="22"/>
    <x v="0"/>
    <x v="0"/>
    <n v="6"/>
    <x v="1"/>
    <x v="3"/>
    <x v="2"/>
    <x v="180"/>
    <x v="1"/>
    <s v="United States"/>
    <x v="177"/>
    <x v="1"/>
    <m/>
    <x v="0"/>
    <x v="0"/>
    <d v="2016-11-26T00:00:00"/>
    <s v="Thu"/>
    <x v="6"/>
    <s v="CA-2016-141110"/>
    <n v="1768"/>
    <s v="Xerox 1970"/>
    <s v="Anna Andreadi"/>
    <n v="93727"/>
    <n v="7"/>
    <n v="3"/>
    <n v="15"/>
  </r>
  <r>
    <n v="5"/>
    <x v="1"/>
    <x v="22"/>
    <x v="0"/>
    <x v="0"/>
    <n v="6"/>
    <x v="1"/>
    <x v="2"/>
    <x v="2"/>
    <x v="180"/>
    <x v="1"/>
    <s v="United States"/>
    <x v="177"/>
    <x v="1"/>
    <m/>
    <x v="0"/>
    <x v="1"/>
    <d v="2016-11-26T00:00:00"/>
    <s v="Thu"/>
    <x v="6"/>
    <s v="CA-2016-141110"/>
    <n v="1489"/>
    <s v="SpineVue Locking Slant-D Ring Binders by Cardinal"/>
    <s v="Anna Andreadi"/>
    <n v="93727"/>
    <n v="3"/>
    <n v="1"/>
    <n v="7"/>
  </r>
  <r>
    <n v="5"/>
    <x v="1"/>
    <x v="22"/>
    <x v="0"/>
    <x v="0"/>
    <n v="6"/>
    <x v="1"/>
    <x v="2"/>
    <x v="2"/>
    <x v="180"/>
    <x v="1"/>
    <s v="United States"/>
    <x v="177"/>
    <x v="1"/>
    <m/>
    <x v="0"/>
    <x v="1"/>
    <d v="2016-11-26T00:00:00"/>
    <s v="Thu"/>
    <x v="6"/>
    <s v="CA-2016-141110"/>
    <n v="1639"/>
    <s v="Wilson Jones Easy Flow II Sheet Lifters"/>
    <s v="Anna Andreadi"/>
    <n v="93727"/>
    <n v="2"/>
    <n v="3"/>
    <n v="4"/>
  </r>
  <r>
    <n v="3"/>
    <x v="2"/>
    <x v="134"/>
    <x v="0"/>
    <x v="2"/>
    <n v="1"/>
    <x v="1"/>
    <x v="2"/>
    <x v="2"/>
    <x v="0"/>
    <x v="0"/>
    <s v="United States"/>
    <x v="249"/>
    <x v="0"/>
    <m/>
    <x v="0"/>
    <x v="1"/>
    <d v="2016-09-16T00:00:00"/>
    <s v="Mon"/>
    <x v="0"/>
    <s v="CA-2016-141152"/>
    <n v="269"/>
    <s v="Avery Trapezoid Extra Heavy Duty 4 Binders"/>
    <s v="Chuck Magee"/>
    <n v="10024"/>
    <n v="13"/>
    <n v="1"/>
    <n v="34"/>
  </r>
  <r>
    <n v="2"/>
    <x v="1"/>
    <x v="257"/>
    <x v="0"/>
    <x v="1"/>
    <n v="3"/>
    <x v="1"/>
    <x v="11"/>
    <x v="2"/>
    <x v="104"/>
    <x v="23"/>
    <s v="United States"/>
    <x v="395"/>
    <x v="3"/>
    <m/>
    <x v="0"/>
    <x v="0"/>
    <d v="2016-11-18T00:00:00"/>
    <s v="Wed"/>
    <x v="7"/>
    <s v="CA-2016-141173"/>
    <n v="642"/>
    <s v="Fellowes Desktop Hanging File Manager"/>
    <s v="Kelly Williams"/>
    <n v="55407"/>
    <n v="17"/>
    <n v="5"/>
    <n v="67"/>
  </r>
  <r>
    <n v="3"/>
    <x v="2"/>
    <x v="201"/>
    <x v="0"/>
    <x v="2"/>
    <n v="1"/>
    <x v="0"/>
    <x v="6"/>
    <x v="2"/>
    <x v="181"/>
    <x v="38"/>
    <s v="United States"/>
    <x v="378"/>
    <x v="0"/>
    <m/>
    <x v="0"/>
    <x v="0"/>
    <d v="2016-06-21T00:00:00"/>
    <s v="Sat"/>
    <x v="9"/>
    <s v="CA-2016-141278"/>
    <n v="1158"/>
    <s v="Newell 341"/>
    <s v="Chuck Magee"/>
    <n v="6450"/>
    <n v="6"/>
    <n v="5"/>
    <n v="21"/>
  </r>
  <r>
    <n v="4"/>
    <x v="2"/>
    <x v="58"/>
    <x v="0"/>
    <x v="1"/>
    <n v="3"/>
    <x v="2"/>
    <x v="7"/>
    <x v="2"/>
    <x v="120"/>
    <x v="6"/>
    <s v="United States"/>
    <x v="396"/>
    <x v="3"/>
    <m/>
    <x v="0"/>
    <x v="0"/>
    <d v="2016-06-03T00:00:00"/>
    <s v="Tue"/>
    <x v="9"/>
    <s v="CA-2016-141299"/>
    <n v="1438"/>
    <s v="Security-Tint Envelopes"/>
    <s v="Kelly Williams"/>
    <n v="48640"/>
    <n v="7"/>
    <n v="2"/>
    <n v="15"/>
  </r>
  <r>
    <n v="4"/>
    <x v="1"/>
    <x v="60"/>
    <x v="1"/>
    <x v="0"/>
    <n v="6"/>
    <x v="1"/>
    <x v="3"/>
    <x v="2"/>
    <x v="182"/>
    <x v="24"/>
    <s v="United States"/>
    <x v="107"/>
    <x v="0"/>
    <m/>
    <x v="0"/>
    <x v="0"/>
    <d v="2016-12-28T00:00:00"/>
    <s v="Sat"/>
    <x v="11"/>
    <s v="CA-2016-141313"/>
    <n v="1698"/>
    <s v="Xerox 1906"/>
    <s v="Chuck Magee"/>
    <n v="1915"/>
    <n v="67"/>
    <n v="4"/>
    <n v="142"/>
  </r>
  <r>
    <n v="4"/>
    <x v="1"/>
    <x v="60"/>
    <x v="1"/>
    <x v="0"/>
    <n v="6"/>
    <x v="1"/>
    <x v="11"/>
    <x v="2"/>
    <x v="182"/>
    <x v="24"/>
    <s v="United States"/>
    <x v="107"/>
    <x v="0"/>
    <m/>
    <x v="0"/>
    <x v="0"/>
    <d v="2016-12-28T00:00:00"/>
    <s v="Sat"/>
    <x v="11"/>
    <s v="CA-2016-141313"/>
    <n v="660"/>
    <s v="Fellowes Strictly Business Drawer File, Letter/Legal Size"/>
    <s v="Chuck Magee"/>
    <n v="1915"/>
    <n v="85"/>
    <n v="5"/>
    <n v="704"/>
  </r>
  <r>
    <n v="4"/>
    <x v="1"/>
    <x v="60"/>
    <x v="1"/>
    <x v="0"/>
    <n v="6"/>
    <x v="1"/>
    <x v="12"/>
    <x v="2"/>
    <x v="182"/>
    <x v="24"/>
    <s v="United States"/>
    <x v="107"/>
    <x v="0"/>
    <m/>
    <x v="0"/>
    <x v="0"/>
    <d v="2016-12-28T00:00:00"/>
    <s v="Sat"/>
    <x v="11"/>
    <s v="CA-2016-141313"/>
    <n v="864"/>
    <s v="Hoover Upright Vacuum With Dirt Cup"/>
    <s v="Chuck Magee"/>
    <n v="1915"/>
    <n v="504"/>
    <n v="6"/>
    <n v="1737"/>
  </r>
  <r>
    <n v="5"/>
    <x v="1"/>
    <x v="139"/>
    <x v="0"/>
    <x v="0"/>
    <n v="6"/>
    <x v="2"/>
    <x v="6"/>
    <x v="2"/>
    <x v="49"/>
    <x v="31"/>
    <s v="United States"/>
    <x v="397"/>
    <x v="1"/>
    <m/>
    <x v="0"/>
    <x v="1"/>
    <d v="2016-09-25T00:00:00"/>
    <s v="Wed"/>
    <x v="0"/>
    <s v="CA-2016-141355"/>
    <n v="523"/>
    <s v="Dixon Ticonderoga Core-Lock Colored Pencils"/>
    <s v="Anna Andreadi"/>
    <n v="80013"/>
    <n v="2"/>
    <n v="2"/>
    <n v="15"/>
  </r>
  <r>
    <n v="5"/>
    <x v="1"/>
    <x v="83"/>
    <x v="0"/>
    <x v="0"/>
    <n v="6"/>
    <x v="0"/>
    <x v="9"/>
    <x v="1"/>
    <x v="183"/>
    <x v="1"/>
    <s v="United States"/>
    <x v="223"/>
    <x v="1"/>
    <m/>
    <x v="0"/>
    <x v="0"/>
    <d v="2016-12-12T00:00:00"/>
    <s v="Thu"/>
    <x v="6"/>
    <s v="CA-2016-141607"/>
    <n v="554"/>
    <s v="Eldon Advantage Chair Mats for Low to Medium Pile Carpets"/>
    <s v="Anna Andreadi"/>
    <n v="94521"/>
    <n v="4"/>
    <n v="1"/>
    <n v="43"/>
  </r>
  <r>
    <n v="0"/>
    <x v="0"/>
    <x v="139"/>
    <x v="0"/>
    <x v="3"/>
    <n v="0"/>
    <x v="1"/>
    <x v="12"/>
    <x v="2"/>
    <x v="35"/>
    <x v="19"/>
    <s v="United States"/>
    <x v="16"/>
    <x v="0"/>
    <m/>
    <x v="0"/>
    <x v="1"/>
    <d v="2016-09-30T00:00:00"/>
    <s v="Mon"/>
    <x v="0"/>
    <s v="CA-2016-141649"/>
    <n v="609"/>
    <s v="Eureka Sanitaire  Commercial Upright"/>
    <s v="Chuck Magee"/>
    <n v="45014"/>
    <n v="60"/>
    <n v="6"/>
    <n v="795"/>
  </r>
  <r>
    <n v="2"/>
    <x v="2"/>
    <x v="258"/>
    <x v="0"/>
    <x v="2"/>
    <n v="1"/>
    <x v="0"/>
    <x v="9"/>
    <x v="1"/>
    <x v="42"/>
    <x v="1"/>
    <s v="United States"/>
    <x v="398"/>
    <x v="1"/>
    <s v="Yes"/>
    <x v="1"/>
    <x v="0"/>
    <d v="2016-07-20T00:00:00"/>
    <s v="Fri"/>
    <x v="1"/>
    <s v="CA-2016-141726"/>
    <n v="1186"/>
    <s v="Nu-Dell Leatherette Frames"/>
    <s v="Anna Andreadi"/>
    <n v="92105"/>
    <n v="15"/>
    <n v="3"/>
    <n v="43"/>
  </r>
  <r>
    <n v="2"/>
    <x v="2"/>
    <x v="258"/>
    <x v="0"/>
    <x v="2"/>
    <n v="1"/>
    <x v="0"/>
    <x v="3"/>
    <x v="2"/>
    <x v="42"/>
    <x v="1"/>
    <s v="United States"/>
    <x v="398"/>
    <x v="1"/>
    <s v="Yes"/>
    <x v="1"/>
    <x v="0"/>
    <d v="2016-07-20T00:00:00"/>
    <s v="Fri"/>
    <x v="1"/>
    <s v="CA-2016-141726"/>
    <n v="1680"/>
    <s v="Xerox 189"/>
    <s v="Anna Andreadi"/>
    <n v="92105"/>
    <n v="50"/>
    <n v="1"/>
    <n v="105"/>
  </r>
  <r>
    <n v="2"/>
    <x v="2"/>
    <x v="258"/>
    <x v="0"/>
    <x v="2"/>
    <n v="1"/>
    <x v="0"/>
    <x v="3"/>
    <x v="2"/>
    <x v="42"/>
    <x v="1"/>
    <s v="United States"/>
    <x v="398"/>
    <x v="1"/>
    <s v="Yes"/>
    <x v="1"/>
    <x v="0"/>
    <d v="2016-07-20T00:00:00"/>
    <s v="Fri"/>
    <x v="1"/>
    <s v="CA-2016-141726"/>
    <n v="1688"/>
    <s v="Xerox 1897"/>
    <s v="Anna Andreadi"/>
    <n v="92105"/>
    <n v="10"/>
    <n v="4"/>
    <n v="20"/>
  </r>
  <r>
    <n v="2"/>
    <x v="2"/>
    <x v="258"/>
    <x v="0"/>
    <x v="2"/>
    <n v="1"/>
    <x v="0"/>
    <x v="2"/>
    <x v="2"/>
    <x v="42"/>
    <x v="1"/>
    <s v="United States"/>
    <x v="398"/>
    <x v="1"/>
    <s v="Yes"/>
    <x v="1"/>
    <x v="1"/>
    <d v="2016-07-20T00:00:00"/>
    <s v="Fri"/>
    <x v="1"/>
    <s v="CA-2016-141726"/>
    <n v="1636"/>
    <s v="Wilson Jones Custom Binder Spines &amp; Labels"/>
    <s v="Anna Andreadi"/>
    <n v="92105"/>
    <n v="3"/>
    <n v="2"/>
    <n v="9"/>
  </r>
  <r>
    <n v="0"/>
    <x v="0"/>
    <x v="138"/>
    <x v="0"/>
    <x v="3"/>
    <n v="0"/>
    <x v="0"/>
    <x v="0"/>
    <x v="0"/>
    <x v="63"/>
    <x v="0"/>
    <s v="United States"/>
    <x v="77"/>
    <x v="0"/>
    <m/>
    <x v="0"/>
    <x v="0"/>
    <d v="2016-06-21T00:00:00"/>
    <s v="Sat"/>
    <x v="9"/>
    <s v="CA-2016-141796"/>
    <n v="1297"/>
    <s v="Polycom SoundStation2 EX Conference phone"/>
    <s v="Chuck Magee"/>
    <n v="11561"/>
    <n v="352"/>
    <n v="3"/>
    <n v="1215"/>
  </r>
  <r>
    <n v="7"/>
    <x v="2"/>
    <x v="69"/>
    <x v="0"/>
    <x v="0"/>
    <n v="6"/>
    <x v="0"/>
    <x v="6"/>
    <x v="2"/>
    <x v="16"/>
    <x v="12"/>
    <s v="United States"/>
    <x v="399"/>
    <x v="0"/>
    <m/>
    <x v="0"/>
    <x v="1"/>
    <d v="2016-01-05T00:00:00"/>
    <s v="Thu"/>
    <x v="11"/>
    <s v="CA-2016-141817"/>
    <n v="251"/>
    <s v="Avery Hi-Liter EverBold Pen Style Fluorescent Highlighters, 4/Pack"/>
    <s v="Chuck Magee"/>
    <n v="19143"/>
    <n v="5"/>
    <n v="3"/>
    <n v="20"/>
  </r>
  <r>
    <n v="5"/>
    <x v="2"/>
    <x v="130"/>
    <x v="0"/>
    <x v="1"/>
    <n v="3"/>
    <x v="1"/>
    <x v="6"/>
    <x v="2"/>
    <x v="1"/>
    <x v="1"/>
    <s v="United States"/>
    <x v="400"/>
    <x v="1"/>
    <m/>
    <x v="0"/>
    <x v="0"/>
    <d v="2016-03-26T00:00:00"/>
    <s v="Thu"/>
    <x v="2"/>
    <s v="CA-2016-141838"/>
    <n v="1121"/>
    <s v="Newell 308"/>
    <s v="Anna Andreadi"/>
    <n v="94122"/>
    <n v="1"/>
    <n v="2"/>
    <n v="3"/>
  </r>
  <r>
    <n v="5"/>
    <x v="2"/>
    <x v="130"/>
    <x v="0"/>
    <x v="1"/>
    <n v="3"/>
    <x v="1"/>
    <x v="2"/>
    <x v="2"/>
    <x v="1"/>
    <x v="1"/>
    <s v="United States"/>
    <x v="400"/>
    <x v="1"/>
    <m/>
    <x v="0"/>
    <x v="1"/>
    <d v="2016-03-26T00:00:00"/>
    <s v="Thu"/>
    <x v="2"/>
    <s v="CA-2016-141838"/>
    <n v="1647"/>
    <s v="Wilson Jones Leather-Like Binders with DublLock Round Rings"/>
    <s v="Anna Andreadi"/>
    <n v="94122"/>
    <n v="9"/>
    <n v="4"/>
    <n v="28"/>
  </r>
  <r>
    <n v="5"/>
    <x v="2"/>
    <x v="130"/>
    <x v="0"/>
    <x v="1"/>
    <n v="3"/>
    <x v="1"/>
    <x v="0"/>
    <x v="0"/>
    <x v="1"/>
    <x v="1"/>
    <s v="United States"/>
    <x v="400"/>
    <x v="1"/>
    <m/>
    <x v="0"/>
    <x v="1"/>
    <d v="2016-03-26T00:00:00"/>
    <s v="Thu"/>
    <x v="2"/>
    <s v="CA-2016-141838"/>
    <n v="783"/>
    <s v="Griffin GC17055 Auxiliary Audio Cable"/>
    <s v="Anna Andreadi"/>
    <n v="94122"/>
    <n v="3"/>
    <n v="2"/>
    <n v="29"/>
  </r>
  <r>
    <n v="5"/>
    <x v="1"/>
    <x v="259"/>
    <x v="0"/>
    <x v="0"/>
    <n v="6"/>
    <x v="0"/>
    <x v="3"/>
    <x v="2"/>
    <x v="180"/>
    <x v="1"/>
    <s v="United States"/>
    <x v="401"/>
    <x v="1"/>
    <m/>
    <x v="0"/>
    <x v="0"/>
    <d v="2016-08-09T00:00:00"/>
    <s v="Mon"/>
    <x v="10"/>
    <s v="CA-2016-141901"/>
    <n v="780"/>
    <s v="Great White Multi-Use Recycled Paper (20Lb. and 84 Bright)"/>
    <s v="Anna Andreadi"/>
    <n v="93727"/>
    <n v="3"/>
    <n v="1"/>
    <n v="6"/>
  </r>
  <r>
    <n v="3"/>
    <x v="2"/>
    <x v="221"/>
    <x v="0"/>
    <x v="2"/>
    <n v="1"/>
    <x v="0"/>
    <x v="8"/>
    <x v="0"/>
    <x v="184"/>
    <x v="31"/>
    <s v="United States"/>
    <x v="402"/>
    <x v="1"/>
    <m/>
    <x v="0"/>
    <x v="1"/>
    <d v="2016-06-22T00:00:00"/>
    <s v="Sun"/>
    <x v="9"/>
    <s v="CA-2016-142048"/>
    <n v="960"/>
    <s v="KeyTronic 6101 Series - Keyboard - Black"/>
    <s v="Anna Andreadi"/>
    <n v="80027"/>
    <n v="57"/>
    <n v="6"/>
    <n v="197"/>
  </r>
  <r>
    <n v="5"/>
    <x v="1"/>
    <x v="123"/>
    <x v="0"/>
    <x v="0"/>
    <n v="6"/>
    <x v="0"/>
    <x v="12"/>
    <x v="2"/>
    <x v="22"/>
    <x v="17"/>
    <s v="United States"/>
    <x v="403"/>
    <x v="3"/>
    <m/>
    <x v="0"/>
    <x v="0"/>
    <d v="2016-12-23T00:00:00"/>
    <s v="Mon"/>
    <x v="6"/>
    <s v="CA-2016-142314"/>
    <n v="298"/>
    <s v="Belkin F9H710-06 7 Outlet SurgeMaster Surge Protector"/>
    <s v="Kelly Williams"/>
    <n v="47374"/>
    <n v="58"/>
    <n v="11"/>
    <n v="207"/>
  </r>
  <r>
    <n v="7"/>
    <x v="2"/>
    <x v="260"/>
    <x v="0"/>
    <x v="0"/>
    <n v="6"/>
    <x v="0"/>
    <x v="11"/>
    <x v="2"/>
    <x v="13"/>
    <x v="10"/>
    <s v="United States"/>
    <x v="85"/>
    <x v="3"/>
    <m/>
    <x v="0"/>
    <x v="1"/>
    <d v="2016-12-22T00:00:00"/>
    <s v="Sun"/>
    <x v="6"/>
    <s v="CA-2016-142510"/>
    <n v="543"/>
    <s v="Economy Rollaway Files"/>
    <s v="Kelly Williams"/>
    <n v="60623"/>
    <n v="10"/>
    <n v="1"/>
    <n v="132"/>
  </r>
  <r>
    <n v="7"/>
    <x v="2"/>
    <x v="260"/>
    <x v="0"/>
    <x v="0"/>
    <n v="6"/>
    <x v="0"/>
    <x v="3"/>
    <x v="2"/>
    <x v="13"/>
    <x v="10"/>
    <s v="United States"/>
    <x v="85"/>
    <x v="3"/>
    <m/>
    <x v="0"/>
    <x v="1"/>
    <d v="2016-12-22T00:00:00"/>
    <s v="Sun"/>
    <x v="6"/>
    <s v="CA-2016-142510"/>
    <n v="1624"/>
    <s v="White Computer Printout Paper by Universal"/>
    <s v="Kelly Williams"/>
    <n v="60623"/>
    <n v="45"/>
    <n v="4"/>
    <n v="124"/>
  </r>
  <r>
    <n v="7"/>
    <x v="2"/>
    <x v="260"/>
    <x v="0"/>
    <x v="0"/>
    <n v="6"/>
    <x v="0"/>
    <x v="2"/>
    <x v="2"/>
    <x v="13"/>
    <x v="10"/>
    <s v="United States"/>
    <x v="85"/>
    <x v="3"/>
    <m/>
    <x v="0"/>
    <x v="3"/>
    <d v="2016-12-22T00:00:00"/>
    <s v="Sun"/>
    <x v="6"/>
    <s v="CA-2016-142510"/>
    <n v="1338"/>
    <s v="Recycled Easel Ring Binders"/>
    <s v="Kelly Williams"/>
    <n v="60623"/>
    <n v="-31"/>
    <n v="6"/>
    <n v="18"/>
  </r>
  <r>
    <n v="1"/>
    <x v="0"/>
    <x v="151"/>
    <x v="0"/>
    <x v="2"/>
    <n v="1"/>
    <x v="0"/>
    <x v="1"/>
    <x v="1"/>
    <x v="35"/>
    <x v="19"/>
    <s v="United States"/>
    <x v="251"/>
    <x v="0"/>
    <m/>
    <x v="0"/>
    <x v="6"/>
    <d v="2016-10-21T00:00:00"/>
    <s v="Sat"/>
    <x v="8"/>
    <s v="CA-2016-142587"/>
    <n v="847"/>
    <s v="Hon Practical Foundations 30 x 60 Training Table, Light Gray/Charcoal"/>
    <s v="Chuck Magee"/>
    <n v="45014"/>
    <n v="-123"/>
    <n v="3"/>
    <n v="410"/>
  </r>
  <r>
    <n v="1"/>
    <x v="0"/>
    <x v="151"/>
    <x v="0"/>
    <x v="2"/>
    <n v="1"/>
    <x v="0"/>
    <x v="12"/>
    <x v="2"/>
    <x v="35"/>
    <x v="19"/>
    <s v="United States"/>
    <x v="251"/>
    <x v="0"/>
    <m/>
    <x v="0"/>
    <x v="1"/>
    <d v="2016-10-21T00:00:00"/>
    <s v="Sat"/>
    <x v="8"/>
    <s v="CA-2016-142587"/>
    <n v="663"/>
    <s v="Fellowes Superior 10 Outlet Split Surge Protector"/>
    <s v="Chuck Magee"/>
    <n v="45014"/>
    <n v="14"/>
    <n v="4"/>
    <n v="122"/>
  </r>
  <r>
    <n v="2"/>
    <x v="1"/>
    <x v="261"/>
    <x v="0"/>
    <x v="1"/>
    <n v="3"/>
    <x v="0"/>
    <x v="5"/>
    <x v="1"/>
    <x v="185"/>
    <x v="40"/>
    <s v="United States"/>
    <x v="404"/>
    <x v="2"/>
    <m/>
    <x v="0"/>
    <x v="0"/>
    <d v="2016-04-29T00:00:00"/>
    <s v="Sun"/>
    <x v="5"/>
    <s v="CA-2016-142727"/>
    <n v="767"/>
    <s v="Global Stack Chair without Arms, Black"/>
    <s v="Cassandra Brandow"/>
    <n v="70601"/>
    <n v="13"/>
    <n v="2"/>
    <n v="52"/>
  </r>
  <r>
    <n v="2"/>
    <x v="1"/>
    <x v="261"/>
    <x v="0"/>
    <x v="1"/>
    <n v="3"/>
    <x v="0"/>
    <x v="2"/>
    <x v="2"/>
    <x v="185"/>
    <x v="40"/>
    <s v="United States"/>
    <x v="404"/>
    <x v="2"/>
    <m/>
    <x v="0"/>
    <x v="0"/>
    <d v="2016-04-29T00:00:00"/>
    <s v="Sun"/>
    <x v="5"/>
    <s v="CA-2016-142727"/>
    <n v="261"/>
    <s v="Avery Non-Stick Heavy Duty View Round Locking Ring Binders"/>
    <s v="Cassandra Brandow"/>
    <n v="70601"/>
    <n v="9"/>
    <n v="3"/>
    <n v="18"/>
  </r>
  <r>
    <n v="0"/>
    <x v="0"/>
    <x v="0"/>
    <x v="0"/>
    <x v="3"/>
    <n v="0"/>
    <x v="0"/>
    <x v="9"/>
    <x v="1"/>
    <x v="15"/>
    <x v="11"/>
    <s v="United States"/>
    <x v="217"/>
    <x v="1"/>
    <s v="Yes"/>
    <x v="1"/>
    <x v="0"/>
    <d v="2016-09-13T00:00:00"/>
    <s v="Fri"/>
    <x v="0"/>
    <s v="CA-2016-142769"/>
    <n v="393"/>
    <s v="C-Line Cubicle Keepers Polyproplyene Holder With Velcro Backings"/>
    <s v="Anna Andreadi"/>
    <n v="98103"/>
    <n v="6"/>
    <n v="3"/>
    <n v="14"/>
  </r>
  <r>
    <n v="0"/>
    <x v="0"/>
    <x v="0"/>
    <x v="0"/>
    <x v="3"/>
    <n v="0"/>
    <x v="0"/>
    <x v="3"/>
    <x v="2"/>
    <x v="15"/>
    <x v="11"/>
    <s v="United States"/>
    <x v="217"/>
    <x v="1"/>
    <s v="Yes"/>
    <x v="1"/>
    <x v="0"/>
    <d v="2016-09-13T00:00:00"/>
    <s v="Fri"/>
    <x v="0"/>
    <s v="CA-2016-142769"/>
    <n v="1738"/>
    <s v="Xerox 1942"/>
    <s v="Anna Andreadi"/>
    <n v="98103"/>
    <n v="24"/>
    <n v="1"/>
    <n v="49"/>
  </r>
  <r>
    <n v="0"/>
    <x v="0"/>
    <x v="0"/>
    <x v="0"/>
    <x v="3"/>
    <n v="0"/>
    <x v="0"/>
    <x v="12"/>
    <x v="2"/>
    <x v="15"/>
    <x v="11"/>
    <s v="United States"/>
    <x v="217"/>
    <x v="1"/>
    <s v="Yes"/>
    <x v="1"/>
    <x v="0"/>
    <d v="2016-09-13T00:00:00"/>
    <s v="Fri"/>
    <x v="0"/>
    <s v="CA-2016-142769"/>
    <n v="814"/>
    <s v="Holmes Replacement Filter for HEPA Air Cleaner, Medium Room"/>
    <s v="Anna Andreadi"/>
    <n v="98103"/>
    <n v="10"/>
    <n v="2"/>
    <n v="23"/>
  </r>
  <r>
    <n v="0"/>
    <x v="0"/>
    <x v="0"/>
    <x v="0"/>
    <x v="3"/>
    <n v="0"/>
    <x v="0"/>
    <x v="15"/>
    <x v="2"/>
    <x v="15"/>
    <x v="11"/>
    <s v="United States"/>
    <x v="217"/>
    <x v="1"/>
    <s v="Yes"/>
    <x v="1"/>
    <x v="0"/>
    <d v="2016-09-13T00:00:00"/>
    <s v="Fri"/>
    <x v="0"/>
    <s v="CA-2016-142769"/>
    <n v="90"/>
    <s v="Acme Value Line Scissors"/>
    <s v="Anna Andreadi"/>
    <n v="98103"/>
    <n v="2"/>
    <n v="2"/>
    <n v="7"/>
  </r>
  <r>
    <n v="0"/>
    <x v="0"/>
    <x v="0"/>
    <x v="0"/>
    <x v="3"/>
    <n v="0"/>
    <x v="0"/>
    <x v="4"/>
    <x v="2"/>
    <x v="15"/>
    <x v="11"/>
    <s v="United States"/>
    <x v="217"/>
    <x v="1"/>
    <s v="Yes"/>
    <x v="1"/>
    <x v="0"/>
    <d v="2016-09-13T00:00:00"/>
    <s v="Fri"/>
    <x v="0"/>
    <s v="CA-2016-142769"/>
    <n v="1221"/>
    <s v="OIC Thumb-Tacks"/>
    <s v="Anna Andreadi"/>
    <n v="98103"/>
    <n v="3"/>
    <n v="5"/>
    <n v="6"/>
  </r>
  <r>
    <n v="0"/>
    <x v="0"/>
    <x v="0"/>
    <x v="0"/>
    <x v="3"/>
    <n v="0"/>
    <x v="0"/>
    <x v="8"/>
    <x v="0"/>
    <x v="15"/>
    <x v="11"/>
    <s v="United States"/>
    <x v="217"/>
    <x v="1"/>
    <s v="Yes"/>
    <x v="1"/>
    <x v="0"/>
    <d v="2016-09-13T00:00:00"/>
    <s v="Fri"/>
    <x v="0"/>
    <s v="CA-2016-142769"/>
    <n v="1033"/>
    <s v="Logitech Wireless Performance Mouse MX for PC and Mac"/>
    <s v="Anna Andreadi"/>
    <n v="98103"/>
    <n v="76"/>
    <n v="2"/>
    <n v="200"/>
  </r>
  <r>
    <n v="0"/>
    <x v="0"/>
    <x v="0"/>
    <x v="0"/>
    <x v="3"/>
    <n v="0"/>
    <x v="0"/>
    <x v="8"/>
    <x v="0"/>
    <x v="15"/>
    <x v="11"/>
    <s v="United States"/>
    <x v="217"/>
    <x v="1"/>
    <s v="Yes"/>
    <x v="1"/>
    <x v="0"/>
    <d v="2016-09-13T00:00:00"/>
    <s v="Fri"/>
    <x v="0"/>
    <s v="CA-2016-142769"/>
    <n v="1617"/>
    <s v="WD My Passport Ultra 500GB Portable External Hard Drive"/>
    <s v="Anna Andreadi"/>
    <n v="98103"/>
    <n v="20"/>
    <n v="2"/>
    <n v="118"/>
  </r>
  <r>
    <n v="0"/>
    <x v="0"/>
    <x v="0"/>
    <x v="0"/>
    <x v="3"/>
    <n v="0"/>
    <x v="0"/>
    <x v="8"/>
    <x v="0"/>
    <x v="15"/>
    <x v="11"/>
    <s v="United States"/>
    <x v="217"/>
    <x v="1"/>
    <s v="Yes"/>
    <x v="1"/>
    <x v="0"/>
    <d v="2016-09-13T00:00:00"/>
    <s v="Fri"/>
    <x v="0"/>
    <s v="CA-2016-142769"/>
    <n v="1084"/>
    <s v="Memorex Mini Travel Drive 64 GB USB 2.0 Flash Drive"/>
    <s v="Anna Andreadi"/>
    <n v="98103"/>
    <n v="61"/>
    <n v="4"/>
    <n v="145"/>
  </r>
  <r>
    <n v="4"/>
    <x v="1"/>
    <x v="262"/>
    <x v="0"/>
    <x v="0"/>
    <n v="6"/>
    <x v="0"/>
    <x v="1"/>
    <x v="1"/>
    <x v="16"/>
    <x v="12"/>
    <s v="United States"/>
    <x v="405"/>
    <x v="0"/>
    <m/>
    <x v="0"/>
    <x v="6"/>
    <d v="2016-08-16T00:00:00"/>
    <s v="Mon"/>
    <x v="10"/>
    <s v="CA-2016-142839"/>
    <n v="428"/>
    <s v="Chromcraft Rectangular Conference Tables"/>
    <s v="Chuck Magee"/>
    <n v="19143"/>
    <n v="-227"/>
    <n v="6"/>
    <n v="853"/>
  </r>
  <r>
    <n v="0"/>
    <x v="0"/>
    <x v="227"/>
    <x v="0"/>
    <x v="3"/>
    <n v="0"/>
    <x v="0"/>
    <x v="8"/>
    <x v="0"/>
    <x v="26"/>
    <x v="16"/>
    <s v="United States"/>
    <x v="406"/>
    <x v="2"/>
    <m/>
    <x v="0"/>
    <x v="1"/>
    <d v="2016-10-08T00:00:00"/>
    <s v="Sun"/>
    <x v="8"/>
    <s v="CA-2016-142951"/>
    <n v="1064"/>
    <s v="Maxell 74 Minute CDR, 10/Pack"/>
    <s v="Cassandra Brandow"/>
    <n v="28205"/>
    <n v="5"/>
    <n v="3"/>
    <n v="23"/>
  </r>
  <r>
    <n v="0"/>
    <x v="0"/>
    <x v="198"/>
    <x v="0"/>
    <x v="3"/>
    <n v="0"/>
    <x v="0"/>
    <x v="11"/>
    <x v="2"/>
    <x v="5"/>
    <x v="19"/>
    <s v="United States"/>
    <x v="407"/>
    <x v="0"/>
    <m/>
    <x v="0"/>
    <x v="1"/>
    <d v="2016-07-20T00:00:00"/>
    <s v="Fri"/>
    <x v="1"/>
    <s v="CA-2016-142965"/>
    <n v="647"/>
    <s v="Fellowes Neat Ideas Storage Cubes"/>
    <s v="Chuck Magee"/>
    <n v="45503"/>
    <n v="-5"/>
    <n v="1"/>
    <n v="26"/>
  </r>
  <r>
    <n v="0"/>
    <x v="0"/>
    <x v="198"/>
    <x v="0"/>
    <x v="3"/>
    <n v="0"/>
    <x v="0"/>
    <x v="2"/>
    <x v="2"/>
    <x v="5"/>
    <x v="19"/>
    <s v="United States"/>
    <x v="407"/>
    <x v="0"/>
    <m/>
    <x v="0"/>
    <x v="4"/>
    <d v="2016-07-20T00:00:00"/>
    <s v="Fri"/>
    <x v="1"/>
    <s v="CA-2016-142965"/>
    <n v="901"/>
    <s v="Ibico Plastic Spiral Binding Combs"/>
    <s v="Chuck Magee"/>
    <n v="45503"/>
    <n v="-22"/>
    <n v="3"/>
    <n v="27"/>
  </r>
  <r>
    <n v="6"/>
    <x v="0"/>
    <x v="115"/>
    <x v="0"/>
    <x v="0"/>
    <n v="6"/>
    <x v="1"/>
    <x v="6"/>
    <x v="2"/>
    <x v="186"/>
    <x v="1"/>
    <s v="United States"/>
    <x v="374"/>
    <x v="1"/>
    <m/>
    <x v="0"/>
    <x v="0"/>
    <d v="2016-04-12T00:00:00"/>
    <s v="Thu"/>
    <x v="4"/>
    <s v="CA-2016-142979"/>
    <n v="1319"/>
    <s v="Prismacolor Color Pencil Set"/>
    <s v="Anna Andreadi"/>
    <n v="95240"/>
    <n v="16"/>
    <n v="2"/>
    <n v="40"/>
  </r>
  <r>
    <n v="5"/>
    <x v="2"/>
    <x v="263"/>
    <x v="0"/>
    <x v="1"/>
    <n v="3"/>
    <x v="0"/>
    <x v="3"/>
    <x v="2"/>
    <x v="15"/>
    <x v="11"/>
    <s v="United States"/>
    <x v="408"/>
    <x v="1"/>
    <m/>
    <x v="0"/>
    <x v="0"/>
    <d v="2016-10-18T00:00:00"/>
    <s v="Wed"/>
    <x v="8"/>
    <s v="CA-2016-143168"/>
    <n v="1719"/>
    <s v="Xerox 1925"/>
    <s v="Anna Andreadi"/>
    <n v="98103"/>
    <n v="28"/>
    <n v="2"/>
    <n v="62"/>
  </r>
  <r>
    <n v="5"/>
    <x v="2"/>
    <x v="263"/>
    <x v="0"/>
    <x v="1"/>
    <n v="3"/>
    <x v="0"/>
    <x v="2"/>
    <x v="2"/>
    <x v="15"/>
    <x v="11"/>
    <s v="United States"/>
    <x v="408"/>
    <x v="1"/>
    <m/>
    <x v="0"/>
    <x v="1"/>
    <d v="2016-10-18T00:00:00"/>
    <s v="Wed"/>
    <x v="8"/>
    <s v="CA-2016-143168"/>
    <n v="463"/>
    <s v="Computer Printout Index Tabs"/>
    <s v="Anna Andreadi"/>
    <n v="98103"/>
    <n v="0"/>
    <n v="1"/>
    <n v="1"/>
  </r>
  <r>
    <n v="5"/>
    <x v="1"/>
    <x v="113"/>
    <x v="0"/>
    <x v="0"/>
    <n v="6"/>
    <x v="0"/>
    <x v="9"/>
    <x v="1"/>
    <x v="175"/>
    <x v="2"/>
    <s v="United States"/>
    <x v="409"/>
    <x v="2"/>
    <m/>
    <x v="0"/>
    <x v="1"/>
    <d v="2016-10-15T00:00:00"/>
    <s v="Sun"/>
    <x v="8"/>
    <s v="CA-2016-143182"/>
    <n v="617"/>
    <s v="Executive Impressions 13 Clairmont Wall Clock"/>
    <s v="Cassandra Brandow"/>
    <n v="33012"/>
    <n v="4"/>
    <n v="1"/>
    <n v="15"/>
  </r>
  <r>
    <n v="2"/>
    <x v="2"/>
    <x v="172"/>
    <x v="0"/>
    <x v="2"/>
    <n v="1"/>
    <x v="0"/>
    <x v="9"/>
    <x v="1"/>
    <x v="140"/>
    <x v="24"/>
    <s v="United States"/>
    <x v="410"/>
    <x v="0"/>
    <m/>
    <x v="0"/>
    <x v="0"/>
    <d v="2016-12-01T00:00:00"/>
    <s v="Sun"/>
    <x v="6"/>
    <s v="CA-2016-143210"/>
    <n v="1595"/>
    <s v="Ultra Door Push Plate"/>
    <s v="Chuck Magee"/>
    <n v="1852"/>
    <n v="3"/>
    <n v="2"/>
    <n v="10"/>
  </r>
  <r>
    <n v="2"/>
    <x v="2"/>
    <x v="172"/>
    <x v="0"/>
    <x v="2"/>
    <n v="1"/>
    <x v="0"/>
    <x v="9"/>
    <x v="1"/>
    <x v="140"/>
    <x v="24"/>
    <s v="United States"/>
    <x v="410"/>
    <x v="0"/>
    <m/>
    <x v="0"/>
    <x v="0"/>
    <d v="2016-12-01T00:00:00"/>
    <s v="Sun"/>
    <x v="6"/>
    <s v="CA-2016-143210"/>
    <n v="996"/>
    <s v="Linden 10 Round Wall Clock, Black"/>
    <s v="Chuck Magee"/>
    <n v="1852"/>
    <n v="16"/>
    <n v="3"/>
    <n v="46"/>
  </r>
  <r>
    <n v="2"/>
    <x v="2"/>
    <x v="172"/>
    <x v="0"/>
    <x v="2"/>
    <n v="1"/>
    <x v="0"/>
    <x v="0"/>
    <x v="0"/>
    <x v="140"/>
    <x v="24"/>
    <s v="United States"/>
    <x v="410"/>
    <x v="0"/>
    <m/>
    <x v="0"/>
    <x v="0"/>
    <d v="2016-12-01T00:00:00"/>
    <s v="Sun"/>
    <x v="6"/>
    <s v="CA-2016-143210"/>
    <n v="435"/>
    <s v="Cisco IP Phone 7961G VoIP phone - Dark gray"/>
    <s v="Chuck Magee"/>
    <n v="1852"/>
    <n v="79"/>
    <n v="2"/>
    <n v="272"/>
  </r>
  <r>
    <n v="5"/>
    <x v="2"/>
    <x v="42"/>
    <x v="0"/>
    <x v="1"/>
    <n v="3"/>
    <x v="0"/>
    <x v="6"/>
    <x v="2"/>
    <x v="1"/>
    <x v="1"/>
    <s v="United States"/>
    <x v="411"/>
    <x v="1"/>
    <s v="Yes"/>
    <x v="1"/>
    <x v="0"/>
    <d v="2016-08-27T00:00:00"/>
    <s v="Fri"/>
    <x v="0"/>
    <s v="CA-2016-143336"/>
    <n v="1158"/>
    <s v="Newell 341"/>
    <s v="Anna Andreadi"/>
    <n v="94109"/>
    <n v="2"/>
    <n v="2"/>
    <n v="9"/>
  </r>
  <r>
    <n v="5"/>
    <x v="2"/>
    <x v="42"/>
    <x v="0"/>
    <x v="1"/>
    <n v="3"/>
    <x v="0"/>
    <x v="0"/>
    <x v="0"/>
    <x v="1"/>
    <x v="1"/>
    <s v="United States"/>
    <x v="411"/>
    <x v="1"/>
    <s v="Yes"/>
    <x v="1"/>
    <x v="1"/>
    <d v="2016-08-27T00:00:00"/>
    <s v="Fri"/>
    <x v="0"/>
    <s v="CA-2016-143336"/>
    <n v="438"/>
    <s v="Cisco SPA 501G IP Phone"/>
    <s v="Anna Andreadi"/>
    <n v="94109"/>
    <n v="16"/>
    <n v="3"/>
    <n v="213"/>
  </r>
  <r>
    <n v="5"/>
    <x v="2"/>
    <x v="42"/>
    <x v="0"/>
    <x v="1"/>
    <n v="3"/>
    <x v="0"/>
    <x v="2"/>
    <x v="2"/>
    <x v="1"/>
    <x v="1"/>
    <s v="United States"/>
    <x v="411"/>
    <x v="1"/>
    <s v="Yes"/>
    <x v="1"/>
    <x v="1"/>
    <d v="2016-08-27T00:00:00"/>
    <s v="Fri"/>
    <x v="0"/>
    <s v="CA-2016-143336"/>
    <n v="1642"/>
    <s v="Wilson Jones Hanging View Binder, White, 1"/>
    <s v="Anna Andreadi"/>
    <n v="94109"/>
    <n v="7"/>
    <n v="4"/>
    <n v="23"/>
  </r>
  <r>
    <n v="6"/>
    <x v="0"/>
    <x v="29"/>
    <x v="1"/>
    <x v="0"/>
    <n v="6"/>
    <x v="0"/>
    <x v="15"/>
    <x v="2"/>
    <x v="187"/>
    <x v="1"/>
    <s v="United States"/>
    <x v="168"/>
    <x v="1"/>
    <m/>
    <x v="0"/>
    <x v="0"/>
    <d v="2016-12-28T00:00:00"/>
    <s v="Sat"/>
    <x v="11"/>
    <s v="CA-2016-143371"/>
    <n v="73"/>
    <s v="Acme Box Cutter Scissors"/>
    <s v="Anna Andreadi"/>
    <n v="92804"/>
    <n v="13"/>
    <n v="5"/>
    <n v="51"/>
  </r>
  <r>
    <n v="6"/>
    <x v="0"/>
    <x v="29"/>
    <x v="1"/>
    <x v="0"/>
    <n v="6"/>
    <x v="0"/>
    <x v="11"/>
    <x v="2"/>
    <x v="187"/>
    <x v="1"/>
    <s v="United States"/>
    <x v="168"/>
    <x v="1"/>
    <m/>
    <x v="0"/>
    <x v="0"/>
    <d v="2016-12-28T00:00:00"/>
    <s v="Sat"/>
    <x v="11"/>
    <s v="CA-2016-143371"/>
    <n v="420"/>
    <s v="Carina Mini System Audio Rack, Model AR050B"/>
    <s v="Anna Andreadi"/>
    <n v="92804"/>
    <n v="30"/>
    <n v="9"/>
    <n v="999"/>
  </r>
  <r>
    <n v="5"/>
    <x v="1"/>
    <x v="103"/>
    <x v="0"/>
    <x v="0"/>
    <n v="6"/>
    <x v="0"/>
    <x v="8"/>
    <x v="0"/>
    <x v="188"/>
    <x v="7"/>
    <s v="United States"/>
    <x v="370"/>
    <x v="1"/>
    <m/>
    <x v="0"/>
    <x v="0"/>
    <d v="2016-08-31T00:00:00"/>
    <s v="Tue"/>
    <x v="0"/>
    <s v="CA-2016-143385"/>
    <n v="962"/>
    <s v="KeyTronic KT400U2 - Keyboard - Black"/>
    <s v="Anna Andreadi"/>
    <n v="87505"/>
    <n v="19"/>
    <n v="9"/>
    <n v="93"/>
  </r>
  <r>
    <n v="6"/>
    <x v="0"/>
    <x v="264"/>
    <x v="0"/>
    <x v="0"/>
    <n v="6"/>
    <x v="0"/>
    <x v="3"/>
    <x v="2"/>
    <x v="111"/>
    <x v="35"/>
    <s v="United States"/>
    <x v="217"/>
    <x v="0"/>
    <m/>
    <x v="0"/>
    <x v="0"/>
    <d v="2016-05-24T00:00:00"/>
    <s v="Tue"/>
    <x v="5"/>
    <s v="CA-2016-143413"/>
    <n v="1740"/>
    <s v="Xerox 1944"/>
    <s v="Chuck Magee"/>
    <n v="21215"/>
    <n v="57"/>
    <n v="3"/>
    <n v="116"/>
  </r>
  <r>
    <n v="5"/>
    <x v="2"/>
    <x v="265"/>
    <x v="0"/>
    <x v="1"/>
    <n v="3"/>
    <x v="0"/>
    <x v="9"/>
    <x v="1"/>
    <x v="180"/>
    <x v="1"/>
    <s v="United States"/>
    <x v="334"/>
    <x v="1"/>
    <m/>
    <x v="0"/>
    <x v="0"/>
    <d v="2016-03-24T00:00:00"/>
    <s v="Tue"/>
    <x v="2"/>
    <s v="CA-2016-143637"/>
    <n v="488"/>
    <s v="DAX Contemporary Wood Frame with Silver Metal Mat, Desktop, 11 x 14 Size"/>
    <s v="Anna Andreadi"/>
    <n v="93727"/>
    <n v="15"/>
    <n v="2"/>
    <n v="40"/>
  </r>
  <r>
    <n v="7"/>
    <x v="2"/>
    <x v="5"/>
    <x v="0"/>
    <x v="0"/>
    <n v="6"/>
    <x v="0"/>
    <x v="0"/>
    <x v="0"/>
    <x v="189"/>
    <x v="29"/>
    <s v="United States"/>
    <x v="74"/>
    <x v="2"/>
    <s v="Yes"/>
    <x v="1"/>
    <x v="0"/>
    <d v="2016-05-22T00:00:00"/>
    <s v="Sun"/>
    <x v="5"/>
    <s v="CA-2016-143840"/>
    <n v="1279"/>
    <s v="Plantronics Encore H101 Dual Earpieces Headset"/>
    <s v="Cassandra Brandow"/>
    <n v="35601"/>
    <n v="13"/>
    <n v="1"/>
    <n v="45"/>
  </r>
  <r>
    <n v="7"/>
    <x v="2"/>
    <x v="5"/>
    <x v="0"/>
    <x v="0"/>
    <n v="6"/>
    <x v="0"/>
    <x v="0"/>
    <x v="0"/>
    <x v="189"/>
    <x v="29"/>
    <s v="United States"/>
    <x v="74"/>
    <x v="2"/>
    <s v="Yes"/>
    <x v="1"/>
    <x v="0"/>
    <d v="2016-05-22T00:00:00"/>
    <s v="Sun"/>
    <x v="5"/>
    <s v="CA-2016-143840"/>
    <n v="1178"/>
    <s v="Nortel Networks T7316 E Nt8 B27"/>
    <s v="Cassandra Brandow"/>
    <n v="35601"/>
    <n v="34"/>
    <n v="2"/>
    <n v="136"/>
  </r>
  <r>
    <n v="4"/>
    <x v="1"/>
    <x v="35"/>
    <x v="0"/>
    <x v="0"/>
    <n v="6"/>
    <x v="2"/>
    <x v="5"/>
    <x v="1"/>
    <x v="117"/>
    <x v="4"/>
    <s v="United States"/>
    <x v="339"/>
    <x v="3"/>
    <m/>
    <x v="0"/>
    <x v="2"/>
    <d v="2016-07-20T00:00:00"/>
    <s v="Fri"/>
    <x v="1"/>
    <s v="CA-2016-143903"/>
    <n v="828"/>
    <s v="HON 5400 Series Task Chairs for Big and Tall"/>
    <s v="Kelly Williams"/>
    <n v="75217"/>
    <n v="-140"/>
    <n v="2"/>
    <n v="981"/>
  </r>
  <r>
    <n v="4"/>
    <x v="1"/>
    <x v="35"/>
    <x v="0"/>
    <x v="0"/>
    <n v="6"/>
    <x v="2"/>
    <x v="9"/>
    <x v="1"/>
    <x v="117"/>
    <x v="4"/>
    <s v="United States"/>
    <x v="339"/>
    <x v="3"/>
    <m/>
    <x v="0"/>
    <x v="7"/>
    <d v="2016-07-20T00:00:00"/>
    <s v="Fri"/>
    <x v="1"/>
    <s v="CA-2016-143903"/>
    <n v="1618"/>
    <s v="Westinghouse Clip-On Gooseneck Lamps"/>
    <s v="Kelly Williams"/>
    <n v="75217"/>
    <n v="-14"/>
    <n v="5"/>
    <n v="17"/>
  </r>
  <r>
    <n v="4"/>
    <x v="1"/>
    <x v="35"/>
    <x v="0"/>
    <x v="0"/>
    <n v="6"/>
    <x v="2"/>
    <x v="11"/>
    <x v="2"/>
    <x v="117"/>
    <x v="4"/>
    <s v="United States"/>
    <x v="339"/>
    <x v="3"/>
    <m/>
    <x v="0"/>
    <x v="1"/>
    <d v="2016-07-20T00:00:00"/>
    <s v="Fri"/>
    <x v="1"/>
    <s v="CA-2016-143903"/>
    <n v="982"/>
    <s v="Letter Size Cart"/>
    <s v="Kelly Williams"/>
    <n v="75217"/>
    <n v="39"/>
    <n v="3"/>
    <n v="343"/>
  </r>
  <r>
    <n v="2"/>
    <x v="1"/>
    <x v="104"/>
    <x v="0"/>
    <x v="1"/>
    <n v="3"/>
    <x v="0"/>
    <x v="9"/>
    <x v="1"/>
    <x v="1"/>
    <x v="1"/>
    <s v="United States"/>
    <x v="412"/>
    <x v="1"/>
    <m/>
    <x v="0"/>
    <x v="0"/>
    <d v="2016-07-25T00:00:00"/>
    <s v="Wed"/>
    <x v="1"/>
    <s v="CA-2016-143917"/>
    <n v="1505"/>
    <s v="Staple-based wall hangings"/>
    <s v="Anna Andreadi"/>
    <n v="94122"/>
    <n v="34"/>
    <n v="8"/>
    <n v="78"/>
  </r>
  <r>
    <n v="2"/>
    <x v="1"/>
    <x v="104"/>
    <x v="0"/>
    <x v="1"/>
    <n v="3"/>
    <x v="0"/>
    <x v="11"/>
    <x v="2"/>
    <x v="1"/>
    <x v="1"/>
    <s v="United States"/>
    <x v="412"/>
    <x v="1"/>
    <m/>
    <x v="0"/>
    <x v="0"/>
    <d v="2016-07-25T00:00:00"/>
    <s v="Wed"/>
    <x v="1"/>
    <s v="CA-2016-143917"/>
    <n v="652"/>
    <s v="Fellowes Personal Hanging Folder Files, Navy"/>
    <s v="Anna Andreadi"/>
    <n v="94122"/>
    <n v="15"/>
    <n v="4"/>
    <n v="54"/>
  </r>
  <r>
    <n v="2"/>
    <x v="1"/>
    <x v="104"/>
    <x v="0"/>
    <x v="1"/>
    <n v="3"/>
    <x v="0"/>
    <x v="15"/>
    <x v="2"/>
    <x v="1"/>
    <x v="1"/>
    <s v="United States"/>
    <x v="412"/>
    <x v="1"/>
    <m/>
    <x v="0"/>
    <x v="0"/>
    <d v="2016-07-25T00:00:00"/>
    <s v="Wed"/>
    <x v="1"/>
    <s v="CA-2016-143917"/>
    <n v="806"/>
    <s v="High Speed Automatic Electric Letter Opener"/>
    <s v="Anna Andreadi"/>
    <n v="94122"/>
    <n v="328"/>
    <n v="5"/>
    <n v="8188"/>
  </r>
  <r>
    <n v="5"/>
    <x v="1"/>
    <x v="266"/>
    <x v="0"/>
    <x v="0"/>
    <n v="6"/>
    <x v="0"/>
    <x v="5"/>
    <x v="1"/>
    <x v="13"/>
    <x v="10"/>
    <s v="United States"/>
    <x v="133"/>
    <x v="3"/>
    <m/>
    <x v="0"/>
    <x v="2"/>
    <d v="2016-05-26T00:00:00"/>
    <s v="Thu"/>
    <x v="5"/>
    <s v="CA-2016-144029"/>
    <n v="743"/>
    <s v="Global Commerce Series Low-Back Swivel/Tilt Chairs"/>
    <s v="Kelly Williams"/>
    <n v="60623"/>
    <n v="-5"/>
    <n v="2"/>
    <n v="360"/>
  </r>
  <r>
    <n v="5"/>
    <x v="1"/>
    <x v="266"/>
    <x v="0"/>
    <x v="0"/>
    <n v="6"/>
    <x v="0"/>
    <x v="6"/>
    <x v="2"/>
    <x v="13"/>
    <x v="10"/>
    <s v="United States"/>
    <x v="133"/>
    <x v="3"/>
    <m/>
    <x v="0"/>
    <x v="1"/>
    <d v="2016-05-26T00:00:00"/>
    <s v="Thu"/>
    <x v="5"/>
    <s v="CA-2016-144029"/>
    <n v="525"/>
    <s v="DIXON Ticonderoga Erasable Checking Pencils"/>
    <s v="Kelly Williams"/>
    <n v="60623"/>
    <n v="3"/>
    <n v="3"/>
    <n v="13"/>
  </r>
  <r>
    <n v="5"/>
    <x v="1"/>
    <x v="266"/>
    <x v="0"/>
    <x v="0"/>
    <n v="6"/>
    <x v="0"/>
    <x v="11"/>
    <x v="2"/>
    <x v="13"/>
    <x v="10"/>
    <s v="United States"/>
    <x v="133"/>
    <x v="3"/>
    <m/>
    <x v="0"/>
    <x v="1"/>
    <d v="2016-05-26T00:00:00"/>
    <s v="Thu"/>
    <x v="5"/>
    <s v="CA-2016-144029"/>
    <n v="1384"/>
    <s v="SAFCO Mobile Desk Side File, Wire Frame"/>
    <s v="Kelly Williams"/>
    <n v="60623"/>
    <n v="8"/>
    <n v="3"/>
    <n v="103"/>
  </r>
  <r>
    <n v="7"/>
    <x v="2"/>
    <x v="133"/>
    <x v="0"/>
    <x v="0"/>
    <n v="6"/>
    <x v="1"/>
    <x v="9"/>
    <x v="1"/>
    <x v="1"/>
    <x v="1"/>
    <s v="United States"/>
    <x v="413"/>
    <x v="1"/>
    <m/>
    <x v="0"/>
    <x v="0"/>
    <d v="2016-12-08T00:00:00"/>
    <s v="Sun"/>
    <x v="6"/>
    <s v="CA-2016-144071"/>
    <n v="1041"/>
    <s v="Luxo Economy Swing Arm Lamp"/>
    <s v="Anna Andreadi"/>
    <n v="94110"/>
    <n v="11"/>
    <n v="2"/>
    <n v="40"/>
  </r>
  <r>
    <n v="7"/>
    <x v="2"/>
    <x v="133"/>
    <x v="0"/>
    <x v="0"/>
    <n v="6"/>
    <x v="1"/>
    <x v="9"/>
    <x v="1"/>
    <x v="1"/>
    <x v="1"/>
    <s v="United States"/>
    <x v="413"/>
    <x v="1"/>
    <m/>
    <x v="0"/>
    <x v="0"/>
    <d v="2016-12-08T00:00:00"/>
    <s v="Sun"/>
    <x v="6"/>
    <s v="CA-2016-144071"/>
    <n v="494"/>
    <s v="DAX Natural Wood-Tone Poster Frame"/>
    <s v="Anna Andreadi"/>
    <n v="94110"/>
    <n v="29"/>
    <n v="3"/>
    <n v="79"/>
  </r>
  <r>
    <n v="5"/>
    <x v="2"/>
    <x v="213"/>
    <x v="0"/>
    <x v="1"/>
    <n v="3"/>
    <x v="1"/>
    <x v="10"/>
    <x v="2"/>
    <x v="162"/>
    <x v="6"/>
    <s v="United States"/>
    <x v="414"/>
    <x v="3"/>
    <m/>
    <x v="0"/>
    <x v="0"/>
    <d v="2016-06-10T00:00:00"/>
    <s v="Tue"/>
    <x v="9"/>
    <s v="CA-2016-144281"/>
    <n v="532"/>
    <s v="Dot Matrix Printer Tape Reel Labels, White, 5000/Box"/>
    <s v="Kelly Williams"/>
    <n v="48234"/>
    <n v="241"/>
    <n v="5"/>
    <n v="492"/>
  </r>
  <r>
    <n v="6"/>
    <x v="0"/>
    <x v="267"/>
    <x v="0"/>
    <x v="0"/>
    <n v="6"/>
    <x v="0"/>
    <x v="10"/>
    <x v="2"/>
    <x v="162"/>
    <x v="6"/>
    <s v="United States"/>
    <x v="214"/>
    <x v="3"/>
    <m/>
    <x v="0"/>
    <x v="0"/>
    <d v="2016-09-09T00:00:00"/>
    <s v="Mon"/>
    <x v="0"/>
    <s v="CA-2016-144407"/>
    <n v="122"/>
    <s v="Alphabetical Labels for Top Tab Filing"/>
    <s v="Kelly Williams"/>
    <n v="48227"/>
    <n v="52"/>
    <n v="7"/>
    <n v="104"/>
  </r>
  <r>
    <n v="4"/>
    <x v="1"/>
    <x v="138"/>
    <x v="0"/>
    <x v="0"/>
    <n v="6"/>
    <x v="0"/>
    <x v="9"/>
    <x v="1"/>
    <x v="15"/>
    <x v="11"/>
    <s v="United States"/>
    <x v="415"/>
    <x v="1"/>
    <m/>
    <x v="0"/>
    <x v="0"/>
    <d v="2016-06-17T00:00:00"/>
    <s v="Tue"/>
    <x v="9"/>
    <s v="CA-2016-144414"/>
    <n v="592"/>
    <s v="Eldon Wave Desk Accessories"/>
    <s v="Anna Andreadi"/>
    <n v="98105"/>
    <n v="3"/>
    <n v="3"/>
    <n v="6"/>
  </r>
  <r>
    <n v="4"/>
    <x v="1"/>
    <x v="138"/>
    <x v="0"/>
    <x v="0"/>
    <n v="6"/>
    <x v="0"/>
    <x v="4"/>
    <x v="2"/>
    <x v="15"/>
    <x v="11"/>
    <s v="United States"/>
    <x v="415"/>
    <x v="1"/>
    <m/>
    <x v="0"/>
    <x v="0"/>
    <d v="2016-06-17T00:00:00"/>
    <s v="Tue"/>
    <x v="9"/>
    <s v="CA-2016-144414"/>
    <n v="1216"/>
    <s v="OIC Binder Clips"/>
    <s v="Anna Andreadi"/>
    <n v="98105"/>
    <n v="9"/>
    <n v="5"/>
    <n v="18"/>
  </r>
  <r>
    <n v="4"/>
    <x v="1"/>
    <x v="138"/>
    <x v="0"/>
    <x v="0"/>
    <n v="6"/>
    <x v="0"/>
    <x v="2"/>
    <x v="2"/>
    <x v="15"/>
    <x v="11"/>
    <s v="United States"/>
    <x v="415"/>
    <x v="1"/>
    <m/>
    <x v="0"/>
    <x v="1"/>
    <d v="2016-06-17T00:00:00"/>
    <s v="Tue"/>
    <x v="9"/>
    <s v="CA-2016-144414"/>
    <n v="684"/>
    <s v="GBC DocuBind P400 Electric Binding System"/>
    <s v="Anna Andreadi"/>
    <n v="98105"/>
    <n v="1062"/>
    <n v="3"/>
    <n v="3266"/>
  </r>
  <r>
    <n v="4"/>
    <x v="1"/>
    <x v="234"/>
    <x v="0"/>
    <x v="0"/>
    <n v="6"/>
    <x v="0"/>
    <x v="0"/>
    <x v="0"/>
    <x v="161"/>
    <x v="0"/>
    <s v="United States"/>
    <x v="416"/>
    <x v="0"/>
    <m/>
    <x v="0"/>
    <x v="0"/>
    <d v="2016-11-19T00:00:00"/>
    <s v="Thu"/>
    <x v="7"/>
    <s v="CA-2016-144624"/>
    <n v="144"/>
    <s v="Apple iPhone 5"/>
    <s v="Chuck Magee"/>
    <n v="14701"/>
    <n v="1228"/>
    <n v="7"/>
    <n v="4549"/>
  </r>
  <r>
    <n v="2"/>
    <x v="1"/>
    <x v="179"/>
    <x v="0"/>
    <x v="1"/>
    <n v="3"/>
    <x v="0"/>
    <x v="11"/>
    <x v="2"/>
    <x v="1"/>
    <x v="1"/>
    <s v="United States"/>
    <x v="316"/>
    <x v="1"/>
    <m/>
    <x v="0"/>
    <x v="0"/>
    <d v="2016-11-09T00:00:00"/>
    <s v="Mon"/>
    <x v="7"/>
    <s v="CA-2016-144666"/>
    <n v="1373"/>
    <s v="SAFCO Boltless Steel Shelving"/>
    <s v="Anna Andreadi"/>
    <n v="94110"/>
    <n v="3"/>
    <n v="3"/>
    <n v="341"/>
  </r>
  <r>
    <n v="2"/>
    <x v="1"/>
    <x v="179"/>
    <x v="0"/>
    <x v="1"/>
    <n v="3"/>
    <x v="0"/>
    <x v="14"/>
    <x v="1"/>
    <x v="1"/>
    <x v="1"/>
    <s v="United States"/>
    <x v="316"/>
    <x v="1"/>
    <m/>
    <x v="0"/>
    <x v="5"/>
    <d v="2016-11-09T00:00:00"/>
    <s v="Mon"/>
    <x v="7"/>
    <s v="CA-2016-144666"/>
    <n v="1437"/>
    <s v="Sauder Mission Library with Doors, Fruitwood Finish"/>
    <s v="Anna Andreadi"/>
    <n v="94110"/>
    <n v="10"/>
    <n v="2"/>
    <n v="223"/>
  </r>
  <r>
    <n v="2"/>
    <x v="1"/>
    <x v="179"/>
    <x v="0"/>
    <x v="1"/>
    <n v="3"/>
    <x v="0"/>
    <x v="0"/>
    <x v="0"/>
    <x v="1"/>
    <x v="1"/>
    <s v="United States"/>
    <x v="316"/>
    <x v="1"/>
    <m/>
    <x v="0"/>
    <x v="1"/>
    <d v="2016-11-09T00:00:00"/>
    <s v="Mon"/>
    <x v="7"/>
    <s v="CA-2016-144666"/>
    <n v="1395"/>
    <s v="Samsung Galaxy Note 3"/>
    <s v="Anna Andreadi"/>
    <n v="94110"/>
    <n v="88"/>
    <n v="4"/>
    <n v="704"/>
  </r>
  <r>
    <n v="2"/>
    <x v="1"/>
    <x v="179"/>
    <x v="0"/>
    <x v="1"/>
    <n v="3"/>
    <x v="0"/>
    <x v="11"/>
    <x v="2"/>
    <x v="1"/>
    <x v="1"/>
    <s v="United States"/>
    <x v="316"/>
    <x v="1"/>
    <m/>
    <x v="0"/>
    <x v="0"/>
    <d v="2016-11-09T00:00:00"/>
    <s v="Mon"/>
    <x v="7"/>
    <s v="CA-2016-144666"/>
    <n v="502"/>
    <s v="Decoflex Hanging Personal Folder File, Blue"/>
    <s v="Anna Andreadi"/>
    <n v="94110"/>
    <n v="25"/>
    <n v="6"/>
    <n v="93"/>
  </r>
  <r>
    <n v="2"/>
    <x v="1"/>
    <x v="179"/>
    <x v="0"/>
    <x v="1"/>
    <n v="3"/>
    <x v="0"/>
    <x v="3"/>
    <x v="2"/>
    <x v="1"/>
    <x v="1"/>
    <s v="United States"/>
    <x v="316"/>
    <x v="1"/>
    <m/>
    <x v="0"/>
    <x v="0"/>
    <d v="2016-11-09T00:00:00"/>
    <s v="Mon"/>
    <x v="7"/>
    <s v="CA-2016-144666"/>
    <n v="1337"/>
    <s v="Recycled Desk Saver Line While You Were Out Book, 5 1/2 X 4"/>
    <s v="Anna Andreadi"/>
    <n v="94110"/>
    <n v="29"/>
    <n v="7"/>
    <n v="63"/>
  </r>
  <r>
    <n v="2"/>
    <x v="1"/>
    <x v="179"/>
    <x v="0"/>
    <x v="1"/>
    <n v="3"/>
    <x v="0"/>
    <x v="3"/>
    <x v="2"/>
    <x v="1"/>
    <x v="1"/>
    <s v="United States"/>
    <x v="316"/>
    <x v="1"/>
    <m/>
    <x v="0"/>
    <x v="0"/>
    <d v="2016-11-09T00:00:00"/>
    <s v="Mon"/>
    <x v="7"/>
    <s v="CA-2016-144666"/>
    <n v="1705"/>
    <s v="Xerox 1912"/>
    <s v="Anna Andreadi"/>
    <n v="94110"/>
    <n v="46"/>
    <n v="5"/>
    <n v="95"/>
  </r>
  <r>
    <n v="4"/>
    <x v="1"/>
    <x v="139"/>
    <x v="0"/>
    <x v="0"/>
    <n v="6"/>
    <x v="1"/>
    <x v="9"/>
    <x v="1"/>
    <x v="16"/>
    <x v="12"/>
    <s v="United States"/>
    <x v="48"/>
    <x v="0"/>
    <m/>
    <x v="0"/>
    <x v="1"/>
    <d v="2016-09-26T00:00:00"/>
    <s v="Thu"/>
    <x v="0"/>
    <s v="CA-2016-144974"/>
    <n v="484"/>
    <s v="DAX Black Cherry Wood-Tone Poster Frame"/>
    <s v="Chuck Magee"/>
    <n v="19140"/>
    <n v="5"/>
    <n v="1"/>
    <n v="21"/>
  </r>
  <r>
    <n v="4"/>
    <x v="1"/>
    <x v="139"/>
    <x v="0"/>
    <x v="0"/>
    <n v="6"/>
    <x v="1"/>
    <x v="12"/>
    <x v="2"/>
    <x v="16"/>
    <x v="12"/>
    <s v="United States"/>
    <x v="48"/>
    <x v="0"/>
    <m/>
    <x v="0"/>
    <x v="1"/>
    <d v="2016-09-26T00:00:00"/>
    <s v="Thu"/>
    <x v="0"/>
    <s v="CA-2016-144974"/>
    <n v="63"/>
    <s v="Acco Six-Outlet Power Strip, 4 Cord Length"/>
    <s v="Chuck Magee"/>
    <n v="19140"/>
    <n v="3"/>
    <n v="6"/>
    <n v="41"/>
  </r>
  <r>
    <n v="4"/>
    <x v="1"/>
    <x v="139"/>
    <x v="0"/>
    <x v="0"/>
    <n v="6"/>
    <x v="1"/>
    <x v="2"/>
    <x v="2"/>
    <x v="16"/>
    <x v="12"/>
    <s v="United States"/>
    <x v="48"/>
    <x v="0"/>
    <m/>
    <x v="0"/>
    <x v="4"/>
    <d v="2016-09-26T00:00:00"/>
    <s v="Thu"/>
    <x v="0"/>
    <s v="CA-2016-144974"/>
    <n v="242"/>
    <s v="Avery Durable Slant Ring Binders, No Labels"/>
    <s v="Chuck Magee"/>
    <n v="19140"/>
    <n v="-5"/>
    <n v="5"/>
    <n v="6"/>
  </r>
  <r>
    <n v="6"/>
    <x v="0"/>
    <x v="134"/>
    <x v="0"/>
    <x v="0"/>
    <n v="6"/>
    <x v="0"/>
    <x v="6"/>
    <x v="2"/>
    <x v="0"/>
    <x v="0"/>
    <s v="United States"/>
    <x v="417"/>
    <x v="0"/>
    <m/>
    <x v="0"/>
    <x v="0"/>
    <d v="2016-09-13T00:00:00"/>
    <s v="Fri"/>
    <x v="0"/>
    <s v="CA-2016-145212"/>
    <n v="1137"/>
    <s v="Newell 322"/>
    <s v="Chuck Magee"/>
    <n v="10011"/>
    <n v="1"/>
    <n v="3"/>
    <n v="5"/>
  </r>
  <r>
    <n v="4"/>
    <x v="1"/>
    <x v="104"/>
    <x v="0"/>
    <x v="0"/>
    <n v="6"/>
    <x v="1"/>
    <x v="15"/>
    <x v="2"/>
    <x v="1"/>
    <x v="1"/>
    <s v="United States"/>
    <x v="170"/>
    <x v="1"/>
    <m/>
    <x v="0"/>
    <x v="0"/>
    <d v="2016-07-23T00:00:00"/>
    <s v="Mon"/>
    <x v="1"/>
    <s v="CA-2016-145254"/>
    <n v="86"/>
    <s v="Acme Softgrip Scissors"/>
    <s v="Anna Andreadi"/>
    <n v="94122"/>
    <n v="12"/>
    <n v="5"/>
    <n v="41"/>
  </r>
  <r>
    <n v="4"/>
    <x v="1"/>
    <x v="104"/>
    <x v="0"/>
    <x v="0"/>
    <n v="6"/>
    <x v="1"/>
    <x v="8"/>
    <x v="0"/>
    <x v="1"/>
    <x v="1"/>
    <s v="United States"/>
    <x v="170"/>
    <x v="1"/>
    <m/>
    <x v="0"/>
    <x v="0"/>
    <d v="2016-07-23T00:00:00"/>
    <s v="Mon"/>
    <x v="1"/>
    <s v="CA-2016-145254"/>
    <n v="916"/>
    <s v="Imation 8gb Micro Traveldrive Usb 2.0 Flash Drive"/>
    <s v="Anna Andreadi"/>
    <n v="94122"/>
    <n v="5"/>
    <n v="3"/>
    <n v="45"/>
  </r>
  <r>
    <n v="4"/>
    <x v="1"/>
    <x v="104"/>
    <x v="0"/>
    <x v="0"/>
    <n v="6"/>
    <x v="1"/>
    <x v="0"/>
    <x v="0"/>
    <x v="1"/>
    <x v="1"/>
    <s v="United States"/>
    <x v="170"/>
    <x v="1"/>
    <m/>
    <x v="0"/>
    <x v="1"/>
    <d v="2016-07-23T00:00:00"/>
    <s v="Mon"/>
    <x v="1"/>
    <s v="CA-2016-145254"/>
    <n v="158"/>
    <s v="AT&amp;T CL2909"/>
    <s v="Anna Andreadi"/>
    <n v="94122"/>
    <n v="38"/>
    <n v="3"/>
    <n v="302"/>
  </r>
  <r>
    <n v="4"/>
    <x v="1"/>
    <x v="104"/>
    <x v="0"/>
    <x v="0"/>
    <n v="6"/>
    <x v="1"/>
    <x v="0"/>
    <x v="0"/>
    <x v="1"/>
    <x v="1"/>
    <s v="United States"/>
    <x v="170"/>
    <x v="1"/>
    <m/>
    <x v="0"/>
    <x v="1"/>
    <d v="2016-07-23T00:00:00"/>
    <s v="Mon"/>
    <x v="1"/>
    <s v="CA-2016-145254"/>
    <n v="1612"/>
    <s v="VTech DS6151"/>
    <s v="Anna Andreadi"/>
    <n v="94122"/>
    <n v="60"/>
    <n v="6"/>
    <n v="605"/>
  </r>
  <r>
    <n v="5"/>
    <x v="1"/>
    <x v="268"/>
    <x v="0"/>
    <x v="0"/>
    <n v="6"/>
    <x v="2"/>
    <x v="9"/>
    <x v="1"/>
    <x v="2"/>
    <x v="2"/>
    <s v="United States"/>
    <x v="418"/>
    <x v="2"/>
    <m/>
    <x v="0"/>
    <x v="1"/>
    <d v="2016-03-18T00:00:00"/>
    <s v="Wed"/>
    <x v="2"/>
    <s v="CA-2016-145317"/>
    <n v="617"/>
    <s v="Executive Impressions 13 Clairmont Wall Clock"/>
    <s v="Cassandra Brandow"/>
    <n v="32216"/>
    <n v="8"/>
    <n v="2"/>
    <n v="31"/>
  </r>
  <r>
    <n v="5"/>
    <x v="1"/>
    <x v="268"/>
    <x v="0"/>
    <x v="0"/>
    <n v="6"/>
    <x v="2"/>
    <x v="9"/>
    <x v="1"/>
    <x v="2"/>
    <x v="2"/>
    <s v="United States"/>
    <x v="418"/>
    <x v="2"/>
    <m/>
    <x v="0"/>
    <x v="1"/>
    <d v="2016-03-18T00:00:00"/>
    <s v="Wed"/>
    <x v="2"/>
    <s v="CA-2016-145317"/>
    <n v="479"/>
    <s v="Dana Fluorescent Magnifying Lamp, White, 36"/>
    <s v="Cassandra Brandow"/>
    <n v="32216"/>
    <n v="15"/>
    <n v="3"/>
    <n v="122"/>
  </r>
  <r>
    <n v="5"/>
    <x v="1"/>
    <x v="268"/>
    <x v="0"/>
    <x v="0"/>
    <n v="6"/>
    <x v="2"/>
    <x v="6"/>
    <x v="2"/>
    <x v="2"/>
    <x v="2"/>
    <s v="United States"/>
    <x v="418"/>
    <x v="2"/>
    <m/>
    <x v="0"/>
    <x v="1"/>
    <d v="2016-03-18T00:00:00"/>
    <s v="Wed"/>
    <x v="2"/>
    <s v="CA-2016-145317"/>
    <n v="245"/>
    <s v="Avery Fluorescent Highlighter Four-Color Set"/>
    <s v="Cassandra Brandow"/>
    <n v="32216"/>
    <n v="1"/>
    <n v="3"/>
    <n v="8"/>
  </r>
  <r>
    <n v="5"/>
    <x v="1"/>
    <x v="268"/>
    <x v="0"/>
    <x v="0"/>
    <n v="6"/>
    <x v="2"/>
    <x v="4"/>
    <x v="2"/>
    <x v="2"/>
    <x v="2"/>
    <s v="United States"/>
    <x v="418"/>
    <x v="2"/>
    <m/>
    <x v="0"/>
    <x v="1"/>
    <d v="2016-03-18T00:00:00"/>
    <s v="Wed"/>
    <x v="2"/>
    <s v="CA-2016-145317"/>
    <n v="1507"/>
    <s v="Staples"/>
    <s v="Cassandra Brandow"/>
    <n v="32216"/>
    <n v="6"/>
    <n v="3"/>
    <n v="19"/>
  </r>
  <r>
    <n v="5"/>
    <x v="1"/>
    <x v="268"/>
    <x v="0"/>
    <x v="0"/>
    <n v="6"/>
    <x v="2"/>
    <x v="3"/>
    <x v="2"/>
    <x v="2"/>
    <x v="2"/>
    <s v="United States"/>
    <x v="418"/>
    <x v="2"/>
    <m/>
    <x v="0"/>
    <x v="1"/>
    <d v="2016-03-18T00:00:00"/>
    <s v="Wed"/>
    <x v="2"/>
    <s v="CA-2016-145317"/>
    <n v="1746"/>
    <s v="Xerox 195"/>
    <s v="Cassandra Brandow"/>
    <n v="32216"/>
    <n v="7"/>
    <n v="4"/>
    <n v="21"/>
  </r>
  <r>
    <n v="5"/>
    <x v="1"/>
    <x v="268"/>
    <x v="0"/>
    <x v="0"/>
    <n v="6"/>
    <x v="2"/>
    <x v="13"/>
    <x v="0"/>
    <x v="2"/>
    <x v="2"/>
    <s v="United States"/>
    <x v="418"/>
    <x v="2"/>
    <m/>
    <x v="0"/>
    <x v="8"/>
    <d v="2016-03-18T00:00:00"/>
    <s v="Wed"/>
    <x v="2"/>
    <s v="CA-2016-145317"/>
    <n v="802"/>
    <s v="Hewlett-Packard Deskjet 6540 Color Inkjet Printer"/>
    <s v="Cassandra Brandow"/>
    <n v="32216"/>
    <n v="-16"/>
    <n v="4"/>
    <n v="821"/>
  </r>
  <r>
    <n v="5"/>
    <x v="1"/>
    <x v="268"/>
    <x v="0"/>
    <x v="0"/>
    <n v="6"/>
    <x v="2"/>
    <x v="13"/>
    <x v="0"/>
    <x v="2"/>
    <x v="2"/>
    <s v="United States"/>
    <x v="418"/>
    <x v="2"/>
    <m/>
    <x v="0"/>
    <x v="8"/>
    <d v="2016-03-18T00:00:00"/>
    <s v="Wed"/>
    <x v="2"/>
    <s v="CA-2016-145317"/>
    <n v="445"/>
    <s v="Cisco TelePresence System EX90 Videoconferencing Unit"/>
    <s v="Cassandra Brandow"/>
    <n v="32216"/>
    <n v="-1811"/>
    <n v="6"/>
    <n v="22638"/>
  </r>
  <r>
    <n v="2"/>
    <x v="1"/>
    <x v="94"/>
    <x v="0"/>
    <x v="1"/>
    <n v="3"/>
    <x v="0"/>
    <x v="9"/>
    <x v="1"/>
    <x v="190"/>
    <x v="36"/>
    <s v="United States"/>
    <x v="419"/>
    <x v="0"/>
    <m/>
    <x v="0"/>
    <x v="0"/>
    <d v="2016-10-31T00:00:00"/>
    <s v="Tue"/>
    <x v="7"/>
    <s v="CA-2016-145387"/>
    <n v="572"/>
    <s v="Eldon Expressions Wood Desk Accessories, Oak"/>
    <s v="Chuck Magee"/>
    <n v="2920"/>
    <n v="4"/>
    <n v="2"/>
    <n v="15"/>
  </r>
  <r>
    <n v="2"/>
    <x v="1"/>
    <x v="94"/>
    <x v="0"/>
    <x v="1"/>
    <n v="3"/>
    <x v="0"/>
    <x v="9"/>
    <x v="1"/>
    <x v="190"/>
    <x v="36"/>
    <s v="United States"/>
    <x v="419"/>
    <x v="0"/>
    <m/>
    <x v="0"/>
    <x v="0"/>
    <d v="2016-10-31T00:00:00"/>
    <s v="Tue"/>
    <x v="7"/>
    <s v="CA-2016-145387"/>
    <n v="592"/>
    <s v="Eldon Wave Desk Accessories"/>
    <s v="Chuck Magee"/>
    <n v="2920"/>
    <n v="8"/>
    <n v="3"/>
    <n v="18"/>
  </r>
  <r>
    <n v="2"/>
    <x v="1"/>
    <x v="94"/>
    <x v="0"/>
    <x v="1"/>
    <n v="3"/>
    <x v="0"/>
    <x v="5"/>
    <x v="1"/>
    <x v="190"/>
    <x v="36"/>
    <s v="United States"/>
    <x v="419"/>
    <x v="0"/>
    <m/>
    <x v="0"/>
    <x v="0"/>
    <d v="2016-10-31T00:00:00"/>
    <s v="Tue"/>
    <x v="7"/>
    <s v="CA-2016-145387"/>
    <n v="846"/>
    <s v="Hon Pagoda Stacking Chairs"/>
    <s v="Chuck Magee"/>
    <n v="2920"/>
    <n v="481"/>
    <n v="5"/>
    <n v="1605"/>
  </r>
  <r>
    <n v="2"/>
    <x v="1"/>
    <x v="94"/>
    <x v="0"/>
    <x v="1"/>
    <n v="3"/>
    <x v="0"/>
    <x v="1"/>
    <x v="1"/>
    <x v="190"/>
    <x v="36"/>
    <s v="United States"/>
    <x v="419"/>
    <x v="0"/>
    <m/>
    <x v="0"/>
    <x v="2"/>
    <d v="2016-10-31T00:00:00"/>
    <s v="Tue"/>
    <x v="7"/>
    <s v="CA-2016-145387"/>
    <n v="424"/>
    <s v="Chromcraft Bull-Nose Wood 48 x 96 Rectangular Conference Tables"/>
    <s v="Chuck Magee"/>
    <n v="2920"/>
    <n v="-61"/>
    <n v="1"/>
    <n v="386"/>
  </r>
  <r>
    <n v="2"/>
    <x v="1"/>
    <x v="94"/>
    <x v="0"/>
    <x v="1"/>
    <n v="3"/>
    <x v="0"/>
    <x v="2"/>
    <x v="2"/>
    <x v="190"/>
    <x v="36"/>
    <s v="United States"/>
    <x v="419"/>
    <x v="0"/>
    <m/>
    <x v="0"/>
    <x v="0"/>
    <d v="2016-10-31T00:00:00"/>
    <s v="Tue"/>
    <x v="7"/>
    <s v="CA-2016-145387"/>
    <n v="708"/>
    <s v="GBC Recycled VeloBinder Covers"/>
    <s v="Chuck Magee"/>
    <n v="2920"/>
    <n v="16"/>
    <n v="2"/>
    <n v="34"/>
  </r>
  <r>
    <n v="2"/>
    <x v="1"/>
    <x v="94"/>
    <x v="0"/>
    <x v="1"/>
    <n v="3"/>
    <x v="0"/>
    <x v="3"/>
    <x v="2"/>
    <x v="190"/>
    <x v="36"/>
    <s v="United States"/>
    <x v="419"/>
    <x v="0"/>
    <m/>
    <x v="0"/>
    <x v="0"/>
    <d v="2016-10-31T00:00:00"/>
    <s v="Tue"/>
    <x v="7"/>
    <s v="CA-2016-145387"/>
    <n v="1365"/>
    <s v="RSVP Cards &amp; Envelopes, Blank White, 8-1/2 X 11, 24 Cards/25 Envelopes/Set"/>
    <s v="Chuck Magee"/>
    <n v="2920"/>
    <n v="5"/>
    <n v="2"/>
    <n v="10"/>
  </r>
  <r>
    <n v="2"/>
    <x v="1"/>
    <x v="94"/>
    <x v="0"/>
    <x v="1"/>
    <n v="3"/>
    <x v="0"/>
    <x v="6"/>
    <x v="2"/>
    <x v="190"/>
    <x v="36"/>
    <s v="United States"/>
    <x v="419"/>
    <x v="0"/>
    <m/>
    <x v="0"/>
    <x v="0"/>
    <d v="2016-10-31T00:00:00"/>
    <s v="Tue"/>
    <x v="7"/>
    <s v="CA-2016-145387"/>
    <n v="1038"/>
    <s v="Lumber Crayons"/>
    <s v="Chuck Magee"/>
    <n v="2920"/>
    <n v="19"/>
    <n v="5"/>
    <n v="49"/>
  </r>
  <r>
    <n v="7"/>
    <x v="2"/>
    <x v="93"/>
    <x v="0"/>
    <x v="0"/>
    <n v="6"/>
    <x v="0"/>
    <x v="13"/>
    <x v="0"/>
    <x v="0"/>
    <x v="0"/>
    <s v="United States"/>
    <x v="132"/>
    <x v="0"/>
    <m/>
    <x v="0"/>
    <x v="0"/>
    <d v="2016-12-14T00:00:00"/>
    <s v="Sat"/>
    <x v="6"/>
    <s v="CA-2016-145541"/>
    <n v="878"/>
    <s v="HP Designjet T520 Inkjet Large Format Printer - 24 Color"/>
    <s v="Chuck Magee"/>
    <n v="10024"/>
    <n v="2240"/>
    <n v="4"/>
    <n v="7000"/>
  </r>
  <r>
    <n v="4"/>
    <x v="2"/>
    <x v="210"/>
    <x v="0"/>
    <x v="1"/>
    <n v="3"/>
    <x v="0"/>
    <x v="12"/>
    <x v="2"/>
    <x v="153"/>
    <x v="2"/>
    <s v="United States"/>
    <x v="393"/>
    <x v="2"/>
    <m/>
    <x v="0"/>
    <x v="1"/>
    <d v="2016-09-14T00:00:00"/>
    <s v="Sat"/>
    <x v="0"/>
    <s v="CA-2016-145576"/>
    <n v="1422"/>
    <s v="Sanitaire Vibra Groomer IR Commercial Upright Vacuum, Replacement Belts"/>
    <s v="Cassandra Brandow"/>
    <n v="33614"/>
    <n v="1"/>
    <n v="5"/>
    <n v="13"/>
  </r>
  <r>
    <n v="4"/>
    <x v="2"/>
    <x v="210"/>
    <x v="0"/>
    <x v="1"/>
    <n v="3"/>
    <x v="0"/>
    <x v="9"/>
    <x v="1"/>
    <x v="153"/>
    <x v="2"/>
    <s v="United States"/>
    <x v="393"/>
    <x v="2"/>
    <m/>
    <x v="0"/>
    <x v="1"/>
    <d v="2016-09-14T00:00:00"/>
    <s v="Sat"/>
    <x v="0"/>
    <s v="CA-2016-145576"/>
    <n v="107"/>
    <s v="Advantus Panel Wall Acrylic Frame"/>
    <s v="Cassandra Brandow"/>
    <n v="33614"/>
    <n v="4"/>
    <n v="3"/>
    <n v="13"/>
  </r>
  <r>
    <n v="6"/>
    <x v="0"/>
    <x v="269"/>
    <x v="0"/>
    <x v="0"/>
    <n v="6"/>
    <x v="0"/>
    <x v="1"/>
    <x v="1"/>
    <x v="55"/>
    <x v="10"/>
    <s v="United States"/>
    <x v="272"/>
    <x v="3"/>
    <m/>
    <x v="0"/>
    <x v="8"/>
    <d v="2016-05-30T00:00:00"/>
    <s v="Mon"/>
    <x v="9"/>
    <s v="CA-2016-145800"/>
    <n v="428"/>
    <s v="Chromcraft Rectangular Conference Tables"/>
    <s v="Kelly Williams"/>
    <n v="60089"/>
    <n v="-185"/>
    <n v="3"/>
    <n v="355"/>
  </r>
  <r>
    <n v="4"/>
    <x v="1"/>
    <x v="63"/>
    <x v="0"/>
    <x v="0"/>
    <n v="6"/>
    <x v="2"/>
    <x v="5"/>
    <x v="1"/>
    <x v="191"/>
    <x v="23"/>
    <s v="United States"/>
    <x v="420"/>
    <x v="3"/>
    <m/>
    <x v="0"/>
    <x v="0"/>
    <d v="2016-11-17T00:00:00"/>
    <s v="Tue"/>
    <x v="7"/>
    <s v="CA-2016-145926"/>
    <n v="768"/>
    <s v="Global Super Steno Chair"/>
    <s v="Kelly Williams"/>
    <n v="56560"/>
    <n v="82"/>
    <n v="5"/>
    <n v="480"/>
  </r>
  <r>
    <n v="7"/>
    <x v="2"/>
    <x v="267"/>
    <x v="0"/>
    <x v="0"/>
    <n v="6"/>
    <x v="0"/>
    <x v="5"/>
    <x v="1"/>
    <x v="4"/>
    <x v="4"/>
    <s v="United States"/>
    <x v="421"/>
    <x v="3"/>
    <m/>
    <x v="0"/>
    <x v="2"/>
    <d v="2016-09-08T00:00:00"/>
    <s v="Sun"/>
    <x v="0"/>
    <s v="CA-2016-146283"/>
    <n v="1372"/>
    <s v="SAFCO Arco Folding Chair"/>
    <s v="Kelly Williams"/>
    <n v="77036"/>
    <n v="-14"/>
    <n v="5"/>
    <n v="967"/>
  </r>
  <r>
    <n v="7"/>
    <x v="2"/>
    <x v="267"/>
    <x v="0"/>
    <x v="0"/>
    <n v="6"/>
    <x v="0"/>
    <x v="3"/>
    <x v="2"/>
    <x v="4"/>
    <x v="4"/>
    <s v="United States"/>
    <x v="421"/>
    <x v="3"/>
    <m/>
    <x v="0"/>
    <x v="1"/>
    <d v="2016-09-08T00:00:00"/>
    <s v="Sun"/>
    <x v="0"/>
    <s v="CA-2016-146283"/>
    <n v="733"/>
    <s v="Geographics Note Cards, Blank, White, 8 1/2 x 11"/>
    <s v="Kelly Williams"/>
    <n v="77036"/>
    <n v="6"/>
    <n v="2"/>
    <n v="18"/>
  </r>
  <r>
    <n v="7"/>
    <x v="2"/>
    <x v="267"/>
    <x v="0"/>
    <x v="0"/>
    <n v="6"/>
    <x v="0"/>
    <x v="3"/>
    <x v="2"/>
    <x v="4"/>
    <x v="4"/>
    <s v="United States"/>
    <x v="421"/>
    <x v="3"/>
    <m/>
    <x v="0"/>
    <x v="1"/>
    <d v="2016-09-08T00:00:00"/>
    <s v="Sun"/>
    <x v="0"/>
    <s v="CA-2016-146283"/>
    <n v="1464"/>
    <s v="Snap-A-Way Black Print Carbonless Ruled Speed Letter, Triplicate"/>
    <s v="Kelly Williams"/>
    <n v="77036"/>
    <n v="61"/>
    <n v="6"/>
    <n v="182"/>
  </r>
  <r>
    <n v="5"/>
    <x v="1"/>
    <x v="219"/>
    <x v="0"/>
    <x v="0"/>
    <n v="6"/>
    <x v="0"/>
    <x v="11"/>
    <x v="2"/>
    <x v="192"/>
    <x v="38"/>
    <s v="United States"/>
    <x v="422"/>
    <x v="0"/>
    <m/>
    <x v="0"/>
    <x v="0"/>
    <d v="2016-08-30T00:00:00"/>
    <s v="Mon"/>
    <x v="0"/>
    <s v="CA-2016-146500"/>
    <n v="636"/>
    <s v="Fellowes Bankers Box Stor/Drawer Steel Plus"/>
    <s v="Chuck Magee"/>
    <n v="6010"/>
    <n v="10"/>
    <n v="3"/>
    <n v="96"/>
  </r>
  <r>
    <n v="5"/>
    <x v="1"/>
    <x v="219"/>
    <x v="0"/>
    <x v="0"/>
    <n v="6"/>
    <x v="0"/>
    <x v="2"/>
    <x v="2"/>
    <x v="192"/>
    <x v="38"/>
    <s v="United States"/>
    <x v="422"/>
    <x v="0"/>
    <m/>
    <x v="0"/>
    <x v="0"/>
    <d v="2016-08-30T00:00:00"/>
    <s v="Mon"/>
    <x v="0"/>
    <s v="CA-2016-146500"/>
    <n v="1650"/>
    <s v="Wilson Jones Standard D-Ring Binders"/>
    <s v="Chuck Magee"/>
    <n v="6010"/>
    <n v="12"/>
    <n v="5"/>
    <n v="25"/>
  </r>
  <r>
    <n v="2"/>
    <x v="1"/>
    <x v="104"/>
    <x v="0"/>
    <x v="1"/>
    <n v="3"/>
    <x v="2"/>
    <x v="3"/>
    <x v="2"/>
    <x v="17"/>
    <x v="1"/>
    <s v="United States"/>
    <x v="162"/>
    <x v="1"/>
    <m/>
    <x v="0"/>
    <x v="0"/>
    <d v="2016-07-25T00:00:00"/>
    <s v="Wed"/>
    <x v="1"/>
    <s v="CA-2016-146528"/>
    <n v="1763"/>
    <s v="Xerox 1966"/>
    <s v="Anna Andreadi"/>
    <n v="90045"/>
    <n v="3"/>
    <n v="1"/>
    <n v="6"/>
  </r>
  <r>
    <n v="2"/>
    <x v="1"/>
    <x v="104"/>
    <x v="0"/>
    <x v="1"/>
    <n v="3"/>
    <x v="2"/>
    <x v="15"/>
    <x v="2"/>
    <x v="17"/>
    <x v="1"/>
    <s v="United States"/>
    <x v="162"/>
    <x v="1"/>
    <m/>
    <x v="0"/>
    <x v="0"/>
    <d v="2016-07-25T00:00:00"/>
    <s v="Wed"/>
    <x v="1"/>
    <s v="CA-2016-146528"/>
    <n v="80"/>
    <s v="Acme Kleen Earth Office Shears"/>
    <s v="Anna Andreadi"/>
    <n v="90045"/>
    <n v="5"/>
    <n v="4"/>
    <n v="16"/>
  </r>
  <r>
    <n v="1"/>
    <x v="0"/>
    <x v="270"/>
    <x v="0"/>
    <x v="2"/>
    <n v="1"/>
    <x v="0"/>
    <x v="14"/>
    <x v="1"/>
    <x v="193"/>
    <x v="3"/>
    <s v="United States"/>
    <x v="385"/>
    <x v="1"/>
    <m/>
    <x v="0"/>
    <x v="4"/>
    <d v="2016-01-19T00:00:00"/>
    <s v="Thu"/>
    <x v="11"/>
    <s v="CA-2016-146591"/>
    <n v="1228"/>
    <s v="OSullivan 4-Shelf Bookcase in Odessa Pine"/>
    <s v="Anna Andreadi"/>
    <n v="85254"/>
    <n v="-321"/>
    <n v="5"/>
    <n v="181"/>
  </r>
  <r>
    <n v="1"/>
    <x v="0"/>
    <x v="270"/>
    <x v="0"/>
    <x v="2"/>
    <n v="1"/>
    <x v="0"/>
    <x v="3"/>
    <x v="2"/>
    <x v="193"/>
    <x v="3"/>
    <s v="United States"/>
    <x v="385"/>
    <x v="1"/>
    <m/>
    <x v="0"/>
    <x v="1"/>
    <d v="2016-01-19T00:00:00"/>
    <s v="Thu"/>
    <x v="11"/>
    <s v="CA-2016-146591"/>
    <n v="1571"/>
    <s v="TOPS Carbonless Receipt Book, Four 2-3/4 x 7-1/4 Money Receipts per Page"/>
    <s v="Anna Andreadi"/>
    <n v="85254"/>
    <n v="20"/>
    <n v="4"/>
    <n v="56"/>
  </r>
  <r>
    <n v="1"/>
    <x v="0"/>
    <x v="270"/>
    <x v="0"/>
    <x v="2"/>
    <n v="1"/>
    <x v="0"/>
    <x v="7"/>
    <x v="2"/>
    <x v="193"/>
    <x v="3"/>
    <s v="United States"/>
    <x v="385"/>
    <x v="1"/>
    <m/>
    <x v="0"/>
    <x v="1"/>
    <d v="2016-01-19T00:00:00"/>
    <s v="Thu"/>
    <x v="11"/>
    <s v="CA-2016-146591"/>
    <n v="1589"/>
    <s v="Tyvek  Top-Opening Peel &amp; Seel Envelopes, Plain White"/>
    <s v="Anna Andreadi"/>
    <n v="85254"/>
    <n v="37"/>
    <n v="5"/>
    <n v="109"/>
  </r>
  <r>
    <n v="1"/>
    <x v="0"/>
    <x v="270"/>
    <x v="0"/>
    <x v="2"/>
    <n v="1"/>
    <x v="0"/>
    <x v="2"/>
    <x v="2"/>
    <x v="193"/>
    <x v="3"/>
    <s v="United States"/>
    <x v="385"/>
    <x v="1"/>
    <m/>
    <x v="0"/>
    <x v="4"/>
    <d v="2016-01-19T00:00:00"/>
    <s v="Thu"/>
    <x v="11"/>
    <s v="CA-2016-146591"/>
    <n v="711"/>
    <s v="GBC Standard Recycled Report Covers, Clear Plastic Sheets"/>
    <s v="Anna Andreadi"/>
    <n v="85254"/>
    <n v="-24"/>
    <n v="10"/>
    <n v="32"/>
  </r>
  <r>
    <n v="5"/>
    <x v="1"/>
    <x v="271"/>
    <x v="0"/>
    <x v="0"/>
    <n v="6"/>
    <x v="0"/>
    <x v="2"/>
    <x v="2"/>
    <x v="0"/>
    <x v="0"/>
    <s v="United States"/>
    <x v="423"/>
    <x v="0"/>
    <m/>
    <x v="0"/>
    <x v="1"/>
    <d v="2016-06-30T00:00:00"/>
    <s v="Mon"/>
    <x v="1"/>
    <s v="CA-2016-146640"/>
    <n v="707"/>
    <s v="GBC Recycled Regency Composition Covers"/>
    <s v="Chuck Magee"/>
    <n v="10024"/>
    <n v="109"/>
    <n v="7"/>
    <n v="335"/>
  </r>
  <r>
    <n v="5"/>
    <x v="2"/>
    <x v="272"/>
    <x v="0"/>
    <x v="1"/>
    <n v="3"/>
    <x v="0"/>
    <x v="11"/>
    <x v="2"/>
    <x v="194"/>
    <x v="6"/>
    <s v="United States"/>
    <x v="222"/>
    <x v="3"/>
    <m/>
    <x v="0"/>
    <x v="0"/>
    <d v="2016-10-20T00:00:00"/>
    <s v="Fri"/>
    <x v="8"/>
    <s v="CA-2016-146703"/>
    <n v="777"/>
    <s v="Gould Plastics 9-Pocket Panel Bin, 18-3/8w x 5-1/4d x 20-1/2h, Black"/>
    <s v="Kelly Williams"/>
    <n v="48185"/>
    <n v="8"/>
    <n v="4"/>
    <n v="212"/>
  </r>
  <r>
    <n v="5"/>
    <x v="1"/>
    <x v="181"/>
    <x v="0"/>
    <x v="0"/>
    <n v="6"/>
    <x v="0"/>
    <x v="3"/>
    <x v="2"/>
    <x v="195"/>
    <x v="27"/>
    <s v="United States"/>
    <x v="422"/>
    <x v="2"/>
    <m/>
    <x v="0"/>
    <x v="1"/>
    <d v="2016-11-03T00:00:00"/>
    <s v="Tue"/>
    <x v="7"/>
    <s v="CA-2016-146731"/>
    <n v="128"/>
    <s v="Ampad Evidence Wirebond Steno Books, 6 x 9"/>
    <s v="Cassandra Brandow"/>
    <n v="37211"/>
    <n v="1"/>
    <n v="2"/>
    <n v="3"/>
  </r>
  <r>
    <n v="5"/>
    <x v="1"/>
    <x v="181"/>
    <x v="0"/>
    <x v="0"/>
    <n v="6"/>
    <x v="0"/>
    <x v="3"/>
    <x v="2"/>
    <x v="195"/>
    <x v="27"/>
    <s v="United States"/>
    <x v="422"/>
    <x v="2"/>
    <m/>
    <x v="0"/>
    <x v="1"/>
    <d v="2016-11-03T00:00:00"/>
    <s v="Tue"/>
    <x v="7"/>
    <s v="CA-2016-146731"/>
    <n v="1674"/>
    <s v="Xerox 1884"/>
    <s v="Cassandra Brandow"/>
    <n v="37211"/>
    <n v="49"/>
    <n v="9"/>
    <n v="144"/>
  </r>
  <r>
    <n v="5"/>
    <x v="1"/>
    <x v="0"/>
    <x v="0"/>
    <x v="0"/>
    <n v="6"/>
    <x v="2"/>
    <x v="5"/>
    <x v="1"/>
    <x v="0"/>
    <x v="0"/>
    <s v="United States"/>
    <x v="278"/>
    <x v="0"/>
    <m/>
    <x v="0"/>
    <x v="9"/>
    <d v="2016-09-08T00:00:00"/>
    <s v="Sun"/>
    <x v="0"/>
    <s v="CA-2016-146815"/>
    <n v="768"/>
    <s v="Global Super Steno Chair"/>
    <s v="Chuck Magee"/>
    <n v="10009"/>
    <n v="13"/>
    <n v="2"/>
    <n v="173"/>
  </r>
  <r>
    <n v="5"/>
    <x v="1"/>
    <x v="0"/>
    <x v="0"/>
    <x v="0"/>
    <n v="6"/>
    <x v="2"/>
    <x v="6"/>
    <x v="2"/>
    <x v="0"/>
    <x v="0"/>
    <s v="United States"/>
    <x v="278"/>
    <x v="0"/>
    <m/>
    <x v="0"/>
    <x v="0"/>
    <d v="2016-09-08T00:00:00"/>
    <s v="Sun"/>
    <x v="0"/>
    <s v="CA-2016-146815"/>
    <n v="1174"/>
    <s v="Nontoxic Chalk"/>
    <s v="Chuck Magee"/>
    <n v="10009"/>
    <n v="2"/>
    <n v="2"/>
    <n v="4"/>
  </r>
  <r>
    <n v="6"/>
    <x v="0"/>
    <x v="240"/>
    <x v="0"/>
    <x v="0"/>
    <n v="6"/>
    <x v="0"/>
    <x v="15"/>
    <x v="2"/>
    <x v="196"/>
    <x v="3"/>
    <s v="United States"/>
    <x v="96"/>
    <x v="1"/>
    <m/>
    <x v="0"/>
    <x v="1"/>
    <d v="2016-11-30T00:00:00"/>
    <s v="Mon"/>
    <x v="6"/>
    <s v="CA-2016-146843"/>
    <n v="82"/>
    <s v="Acme Office Executive Series Stainless Steel Trimmers"/>
    <s v="Anna Andreadi"/>
    <n v="85323"/>
    <n v="4"/>
    <n v="7"/>
    <n v="48"/>
  </r>
  <r>
    <n v="6"/>
    <x v="0"/>
    <x v="240"/>
    <x v="0"/>
    <x v="0"/>
    <n v="6"/>
    <x v="0"/>
    <x v="8"/>
    <x v="0"/>
    <x v="196"/>
    <x v="3"/>
    <s v="United States"/>
    <x v="96"/>
    <x v="1"/>
    <m/>
    <x v="0"/>
    <x v="1"/>
    <d v="2016-11-30T00:00:00"/>
    <s v="Mon"/>
    <x v="6"/>
    <s v="CA-2016-146843"/>
    <n v="1074"/>
    <s v="Memorex 25GB 6X Branded Blu-Ray Recordable Disc, 30/Pack"/>
    <s v="Anna Andreadi"/>
    <n v="85323"/>
    <n v="-17"/>
    <n v="4"/>
    <n v="102"/>
  </r>
  <r>
    <n v="4"/>
    <x v="1"/>
    <x v="18"/>
    <x v="0"/>
    <x v="0"/>
    <n v="6"/>
    <x v="2"/>
    <x v="11"/>
    <x v="2"/>
    <x v="0"/>
    <x v="0"/>
    <s v="United States"/>
    <x v="66"/>
    <x v="0"/>
    <m/>
    <x v="0"/>
    <x v="0"/>
    <d v="2016-12-22T00:00:00"/>
    <s v="Sun"/>
    <x v="6"/>
    <s v="CA-2016-146864"/>
    <n v="516"/>
    <s v="Desktop 3-Pocket Hot File"/>
    <s v="Chuck Magee"/>
    <n v="10024"/>
    <n v="56"/>
    <n v="4"/>
    <n v="216"/>
  </r>
  <r>
    <n v="6"/>
    <x v="0"/>
    <x v="269"/>
    <x v="0"/>
    <x v="0"/>
    <n v="6"/>
    <x v="1"/>
    <x v="3"/>
    <x v="2"/>
    <x v="22"/>
    <x v="5"/>
    <s v="United States"/>
    <x v="424"/>
    <x v="2"/>
    <m/>
    <x v="0"/>
    <x v="0"/>
    <d v="2016-05-30T00:00:00"/>
    <s v="Mon"/>
    <x v="9"/>
    <s v="CA-2016-146885"/>
    <n v="131"/>
    <s v="Ampad Poly Cover Wirebound Steno Book, 6 x 9 Assorted Colors, Gregg Ruled"/>
    <s v="Cassandra Brandow"/>
    <n v="23223"/>
    <n v="6"/>
    <n v="3"/>
    <n v="14"/>
  </r>
  <r>
    <n v="4"/>
    <x v="1"/>
    <x v="80"/>
    <x v="0"/>
    <x v="0"/>
    <n v="6"/>
    <x v="0"/>
    <x v="9"/>
    <x v="1"/>
    <x v="17"/>
    <x v="1"/>
    <s v="United States"/>
    <x v="73"/>
    <x v="1"/>
    <m/>
    <x v="0"/>
    <x v="0"/>
    <d v="2016-09-29T00:00:00"/>
    <s v="Sun"/>
    <x v="8"/>
    <s v="CA-2016-146969"/>
    <n v="1042"/>
    <s v="Luxo Professional Combination Clamp-On Lamps"/>
    <s v="Anna Andreadi"/>
    <n v="90045"/>
    <n v="53"/>
    <n v="2"/>
    <n v="205"/>
  </r>
  <r>
    <n v="4"/>
    <x v="1"/>
    <x v="80"/>
    <x v="0"/>
    <x v="0"/>
    <n v="6"/>
    <x v="0"/>
    <x v="3"/>
    <x v="2"/>
    <x v="17"/>
    <x v="1"/>
    <s v="United States"/>
    <x v="73"/>
    <x v="1"/>
    <m/>
    <x v="0"/>
    <x v="0"/>
    <d v="2016-09-29T00:00:00"/>
    <s v="Sun"/>
    <x v="8"/>
    <s v="CA-2016-146969"/>
    <n v="1828"/>
    <s v="Xerox 223"/>
    <s v="Anna Andreadi"/>
    <n v="90045"/>
    <n v="3"/>
    <n v="1"/>
    <n v="6"/>
  </r>
  <r>
    <n v="4"/>
    <x v="1"/>
    <x v="80"/>
    <x v="0"/>
    <x v="0"/>
    <n v="6"/>
    <x v="0"/>
    <x v="11"/>
    <x v="2"/>
    <x v="17"/>
    <x v="1"/>
    <s v="United States"/>
    <x v="73"/>
    <x v="1"/>
    <m/>
    <x v="0"/>
    <x v="0"/>
    <d v="2016-09-29T00:00:00"/>
    <s v="Sun"/>
    <x v="8"/>
    <s v="CA-2016-146969"/>
    <n v="646"/>
    <s v="Fellowes Mobile File Cart, Black"/>
    <s v="Anna Andreadi"/>
    <n v="90045"/>
    <n v="17"/>
    <n v="1"/>
    <n v="62"/>
  </r>
  <r>
    <n v="4"/>
    <x v="1"/>
    <x v="80"/>
    <x v="0"/>
    <x v="0"/>
    <n v="6"/>
    <x v="0"/>
    <x v="4"/>
    <x v="2"/>
    <x v="17"/>
    <x v="1"/>
    <s v="United States"/>
    <x v="73"/>
    <x v="1"/>
    <m/>
    <x v="0"/>
    <x v="0"/>
    <d v="2016-09-29T00:00:00"/>
    <s v="Sun"/>
    <x v="8"/>
    <s v="CA-2016-146969"/>
    <n v="1518"/>
    <s v="Stockwell Push Pins"/>
    <s v="Anna Andreadi"/>
    <n v="90045"/>
    <n v="3"/>
    <n v="4"/>
    <n v="9"/>
  </r>
  <r>
    <n v="4"/>
    <x v="1"/>
    <x v="80"/>
    <x v="0"/>
    <x v="0"/>
    <n v="6"/>
    <x v="0"/>
    <x v="13"/>
    <x v="0"/>
    <x v="17"/>
    <x v="1"/>
    <s v="United States"/>
    <x v="73"/>
    <x v="1"/>
    <m/>
    <x v="0"/>
    <x v="1"/>
    <d v="2016-09-29T00:00:00"/>
    <s v="Sun"/>
    <x v="8"/>
    <s v="CA-2016-146969"/>
    <n v="1510"/>
    <s v="Star Micronics TSP800 TSP847IIU Receipt Printer"/>
    <s v="Anna Andreadi"/>
    <n v="90045"/>
    <n v="223"/>
    <n v="2"/>
    <n v="686"/>
  </r>
  <r>
    <n v="1"/>
    <x v="0"/>
    <x v="181"/>
    <x v="0"/>
    <x v="2"/>
    <n v="1"/>
    <x v="1"/>
    <x v="3"/>
    <x v="2"/>
    <x v="0"/>
    <x v="0"/>
    <s v="United States"/>
    <x v="366"/>
    <x v="0"/>
    <m/>
    <x v="0"/>
    <x v="0"/>
    <d v="2016-11-07T00:00:00"/>
    <s v="Sat"/>
    <x v="7"/>
    <s v="CA-2016-146990"/>
    <n v="1355"/>
    <s v="Riverleaf Stik-Withit Designer Note Cubes"/>
    <s v="Chuck Magee"/>
    <n v="10024"/>
    <n v="14"/>
    <n v="3"/>
    <n v="30"/>
  </r>
  <r>
    <n v="1"/>
    <x v="0"/>
    <x v="181"/>
    <x v="0"/>
    <x v="2"/>
    <n v="1"/>
    <x v="1"/>
    <x v="4"/>
    <x v="2"/>
    <x v="0"/>
    <x v="0"/>
    <s v="United States"/>
    <x v="366"/>
    <x v="0"/>
    <m/>
    <x v="0"/>
    <x v="0"/>
    <d v="2016-11-07T00:00:00"/>
    <s v="Sat"/>
    <x v="7"/>
    <s v="CA-2016-146990"/>
    <n v="326"/>
    <s v="Binder Clips by OIC"/>
    <s v="Chuck Magee"/>
    <n v="10024"/>
    <n v="3"/>
    <n v="4"/>
    <n v="6"/>
  </r>
  <r>
    <n v="4"/>
    <x v="1"/>
    <x v="273"/>
    <x v="0"/>
    <x v="0"/>
    <n v="6"/>
    <x v="0"/>
    <x v="4"/>
    <x v="2"/>
    <x v="197"/>
    <x v="17"/>
    <s v="United States"/>
    <x v="229"/>
    <x v="3"/>
    <m/>
    <x v="0"/>
    <x v="0"/>
    <d v="2016-01-23T00:00:00"/>
    <s v="Mon"/>
    <x v="11"/>
    <s v="CA-2016-146997"/>
    <n v="119"/>
    <s v="Alliance Big Bands Rubber Bands, 12/Pack"/>
    <s v="Kelly Williams"/>
    <n v="47905"/>
    <n v="0"/>
    <n v="3"/>
    <n v="6"/>
  </r>
  <r>
    <n v="4"/>
    <x v="1"/>
    <x v="274"/>
    <x v="0"/>
    <x v="0"/>
    <n v="6"/>
    <x v="0"/>
    <x v="3"/>
    <x v="2"/>
    <x v="0"/>
    <x v="0"/>
    <s v="United States"/>
    <x v="425"/>
    <x v="0"/>
    <m/>
    <x v="0"/>
    <x v="0"/>
    <d v="2016-03-24T00:00:00"/>
    <s v="Tue"/>
    <x v="2"/>
    <s v="CA-2016-147235"/>
    <n v="1692"/>
    <s v="Xerox 190"/>
    <s v="Chuck Magee"/>
    <n v="10024"/>
    <n v="12"/>
    <n v="5"/>
    <n v="25"/>
  </r>
  <r>
    <n v="7"/>
    <x v="2"/>
    <x v="88"/>
    <x v="0"/>
    <x v="0"/>
    <n v="6"/>
    <x v="1"/>
    <x v="5"/>
    <x v="1"/>
    <x v="17"/>
    <x v="1"/>
    <s v="United States"/>
    <x v="426"/>
    <x v="1"/>
    <m/>
    <x v="0"/>
    <x v="1"/>
    <d v="2016-04-26T00:00:00"/>
    <s v="Thu"/>
    <x v="5"/>
    <s v="CA-2016-147298"/>
    <n v="319"/>
    <s v="Bevis Steel Folding Chairs"/>
    <s v="Anna Andreadi"/>
    <n v="90049"/>
    <n v="23"/>
    <n v="3"/>
    <n v="230"/>
  </r>
  <r>
    <n v="7"/>
    <x v="2"/>
    <x v="88"/>
    <x v="0"/>
    <x v="0"/>
    <n v="6"/>
    <x v="1"/>
    <x v="2"/>
    <x v="2"/>
    <x v="17"/>
    <x v="1"/>
    <s v="United States"/>
    <x v="426"/>
    <x v="1"/>
    <m/>
    <x v="0"/>
    <x v="1"/>
    <d v="2016-04-26T00:00:00"/>
    <s v="Thu"/>
    <x v="5"/>
    <s v="CA-2016-147298"/>
    <n v="54"/>
    <s v="Acco Pressboard Covers with Storage Hooks, 14 7/8 x 11, Executive Red"/>
    <s v="Anna Andreadi"/>
    <n v="90049"/>
    <n v="6"/>
    <n v="6"/>
    <n v="18"/>
  </r>
  <r>
    <n v="6"/>
    <x v="0"/>
    <x v="1"/>
    <x v="0"/>
    <x v="0"/>
    <n v="6"/>
    <x v="2"/>
    <x v="5"/>
    <x v="1"/>
    <x v="198"/>
    <x v="1"/>
    <s v="United States"/>
    <x v="161"/>
    <x v="1"/>
    <m/>
    <x v="0"/>
    <x v="1"/>
    <d v="2016-07-06T00:00:00"/>
    <s v="Fri"/>
    <x v="1"/>
    <s v="CA-2016-147543"/>
    <n v="741"/>
    <s v="Global Comet Stacking Armless Chair"/>
    <s v="Anna Andreadi"/>
    <n v="92020"/>
    <n v="48"/>
    <n v="2"/>
    <n v="478"/>
  </r>
  <r>
    <n v="5"/>
    <x v="1"/>
    <x v="165"/>
    <x v="0"/>
    <x v="0"/>
    <n v="6"/>
    <x v="2"/>
    <x v="3"/>
    <x v="2"/>
    <x v="8"/>
    <x v="19"/>
    <s v="United States"/>
    <x v="427"/>
    <x v="0"/>
    <m/>
    <x v="0"/>
    <x v="1"/>
    <d v="2016-09-23T00:00:00"/>
    <s v="Mon"/>
    <x v="0"/>
    <s v="CA-2016-147900"/>
    <n v="544"/>
    <s v="EcoTones Memo Sheets"/>
    <s v="Chuck Magee"/>
    <n v="44107"/>
    <n v="10"/>
    <n v="9"/>
    <n v="29"/>
  </r>
  <r>
    <n v="5"/>
    <x v="1"/>
    <x v="229"/>
    <x v="0"/>
    <x v="0"/>
    <n v="6"/>
    <x v="2"/>
    <x v="3"/>
    <x v="2"/>
    <x v="47"/>
    <x v="19"/>
    <s v="United States"/>
    <x v="420"/>
    <x v="0"/>
    <m/>
    <x v="0"/>
    <x v="1"/>
    <d v="2016-06-04T00:00:00"/>
    <s v="Wed"/>
    <x v="9"/>
    <s v="CA-2016-147914"/>
    <n v="538"/>
    <s v="Easy-staple paper"/>
    <s v="Chuck Magee"/>
    <n v="43229"/>
    <n v="6"/>
    <n v="2"/>
    <n v="16"/>
  </r>
  <r>
    <n v="4"/>
    <x v="1"/>
    <x v="178"/>
    <x v="0"/>
    <x v="0"/>
    <n v="6"/>
    <x v="1"/>
    <x v="5"/>
    <x v="1"/>
    <x v="128"/>
    <x v="3"/>
    <s v="United States"/>
    <x v="428"/>
    <x v="1"/>
    <m/>
    <x v="0"/>
    <x v="1"/>
    <d v="2016-03-22T00:00:00"/>
    <s v="Sun"/>
    <x v="2"/>
    <s v="CA-2016-148040"/>
    <n v="1209"/>
    <s v="Office Star - Mesh Screen back chair with Vinyl seat"/>
    <s v="Anna Andreadi"/>
    <n v="85705"/>
    <n v="-35"/>
    <n v="3"/>
    <n v="314"/>
  </r>
  <r>
    <n v="4"/>
    <x v="1"/>
    <x v="178"/>
    <x v="0"/>
    <x v="0"/>
    <n v="6"/>
    <x v="1"/>
    <x v="3"/>
    <x v="2"/>
    <x v="128"/>
    <x v="3"/>
    <s v="United States"/>
    <x v="428"/>
    <x v="1"/>
    <m/>
    <x v="0"/>
    <x v="1"/>
    <d v="2016-03-22T00:00:00"/>
    <s v="Sun"/>
    <x v="2"/>
    <s v="CA-2016-148040"/>
    <n v="1748"/>
    <s v="Xerox 1951"/>
    <s v="Anna Andreadi"/>
    <n v="85705"/>
    <n v="23"/>
    <n v="3"/>
    <n v="74"/>
  </r>
  <r>
    <n v="5"/>
    <x v="1"/>
    <x v="87"/>
    <x v="0"/>
    <x v="0"/>
    <n v="6"/>
    <x v="2"/>
    <x v="3"/>
    <x v="2"/>
    <x v="93"/>
    <x v="16"/>
    <s v="United States"/>
    <x v="429"/>
    <x v="2"/>
    <m/>
    <x v="0"/>
    <x v="1"/>
    <d v="2016-10-27T00:00:00"/>
    <s v="Fri"/>
    <x v="7"/>
    <s v="CA-2016-148285"/>
    <n v="1800"/>
    <s v="Xerox 2"/>
    <s v="Cassandra Brandow"/>
    <n v="28314"/>
    <n v="4"/>
    <n v="2"/>
    <n v="10"/>
  </r>
  <r>
    <n v="5"/>
    <x v="1"/>
    <x v="87"/>
    <x v="0"/>
    <x v="0"/>
    <n v="6"/>
    <x v="2"/>
    <x v="3"/>
    <x v="2"/>
    <x v="93"/>
    <x v="16"/>
    <s v="United States"/>
    <x v="429"/>
    <x v="2"/>
    <m/>
    <x v="0"/>
    <x v="1"/>
    <d v="2016-10-27T00:00:00"/>
    <s v="Fri"/>
    <x v="7"/>
    <s v="CA-2016-148285"/>
    <n v="538"/>
    <s v="Easy-staple paper"/>
    <s v="Cassandra Brandow"/>
    <n v="28314"/>
    <n v="4"/>
    <n v="3"/>
    <n v="12"/>
  </r>
  <r>
    <n v="4"/>
    <x v="1"/>
    <x v="38"/>
    <x v="0"/>
    <x v="0"/>
    <n v="6"/>
    <x v="1"/>
    <x v="2"/>
    <x v="2"/>
    <x v="31"/>
    <x v="18"/>
    <s v="United States"/>
    <x v="430"/>
    <x v="0"/>
    <m/>
    <x v="0"/>
    <x v="0"/>
    <d v="2016-09-23T00:00:00"/>
    <s v="Mon"/>
    <x v="0"/>
    <s v="CA-2016-148369"/>
    <n v="1651"/>
    <s v="Wilson Jones Suede Grain Vinyl Binders"/>
    <s v="Chuck Magee"/>
    <n v="19711"/>
    <n v="5"/>
    <n v="4"/>
    <n v="11"/>
  </r>
  <r>
    <n v="4"/>
    <x v="1"/>
    <x v="251"/>
    <x v="0"/>
    <x v="0"/>
    <n v="6"/>
    <x v="0"/>
    <x v="2"/>
    <x v="2"/>
    <x v="130"/>
    <x v="3"/>
    <s v="United States"/>
    <x v="217"/>
    <x v="1"/>
    <m/>
    <x v="0"/>
    <x v="4"/>
    <d v="2016-12-27T00:00:00"/>
    <s v="Fri"/>
    <x v="6"/>
    <s v="CA-2016-148383"/>
    <n v="682"/>
    <s v="GBC DocuBind 300 Electric Binding Machine"/>
    <s v="Anna Andreadi"/>
    <n v="85023"/>
    <n v="-694"/>
    <n v="6"/>
    <n v="947"/>
  </r>
  <r>
    <n v="4"/>
    <x v="1"/>
    <x v="15"/>
    <x v="0"/>
    <x v="0"/>
    <n v="6"/>
    <x v="1"/>
    <x v="2"/>
    <x v="2"/>
    <x v="199"/>
    <x v="2"/>
    <s v="United States"/>
    <x v="249"/>
    <x v="2"/>
    <m/>
    <x v="0"/>
    <x v="4"/>
    <d v="2016-11-30T00:00:00"/>
    <s v="Mon"/>
    <x v="6"/>
    <s v="CA-2016-148425"/>
    <n v="272"/>
    <s v="Avery Triangle Shaped Sheet Lifters, Black, 2/Pack"/>
    <s v="Cassandra Brandow"/>
    <n v="32839"/>
    <n v="-4"/>
    <n v="9"/>
    <n v="7"/>
  </r>
  <r>
    <n v="5"/>
    <x v="1"/>
    <x v="133"/>
    <x v="0"/>
    <x v="0"/>
    <n v="6"/>
    <x v="0"/>
    <x v="3"/>
    <x v="2"/>
    <x v="0"/>
    <x v="0"/>
    <s v="United States"/>
    <x v="431"/>
    <x v="0"/>
    <m/>
    <x v="0"/>
    <x v="0"/>
    <d v="2016-12-10T00:00:00"/>
    <s v="Tue"/>
    <x v="6"/>
    <s v="CA-2016-148488"/>
    <n v="98"/>
    <s v="Adams Write n Stick Phone Message Book, 11 X 5 1/4, 200 Messages"/>
    <s v="Chuck Magee"/>
    <n v="10009"/>
    <n v="5"/>
    <n v="2"/>
    <n v="11"/>
  </r>
  <r>
    <n v="5"/>
    <x v="1"/>
    <x v="133"/>
    <x v="0"/>
    <x v="0"/>
    <n v="6"/>
    <x v="0"/>
    <x v="2"/>
    <x v="2"/>
    <x v="0"/>
    <x v="0"/>
    <s v="United States"/>
    <x v="431"/>
    <x v="0"/>
    <m/>
    <x v="0"/>
    <x v="1"/>
    <d v="2016-12-10T00:00:00"/>
    <s v="Tue"/>
    <x v="6"/>
    <s v="CA-2016-148488"/>
    <n v="1291"/>
    <s v="Poly Designer Cover &amp; Back"/>
    <s v="Chuck Magee"/>
    <n v="10009"/>
    <n v="37"/>
    <n v="7"/>
    <n v="106"/>
  </r>
  <r>
    <n v="7"/>
    <x v="2"/>
    <x v="11"/>
    <x v="0"/>
    <x v="0"/>
    <n v="6"/>
    <x v="0"/>
    <x v="5"/>
    <x v="1"/>
    <x v="0"/>
    <x v="0"/>
    <s v="United States"/>
    <x v="432"/>
    <x v="0"/>
    <m/>
    <x v="0"/>
    <x v="9"/>
    <d v="2016-03-25T00:00:00"/>
    <s v="Wed"/>
    <x v="4"/>
    <s v="CA-2016-148586"/>
    <n v="908"/>
    <s v="Iceberg Nesting Folding Chair, 19w x 6d x 43h"/>
    <s v="Chuck Magee"/>
    <n v="10009"/>
    <n v="65"/>
    <n v="7"/>
    <n v="367"/>
  </r>
  <r>
    <n v="5"/>
    <x v="1"/>
    <x v="275"/>
    <x v="0"/>
    <x v="0"/>
    <n v="6"/>
    <x v="0"/>
    <x v="9"/>
    <x v="1"/>
    <x v="17"/>
    <x v="1"/>
    <s v="United States"/>
    <x v="433"/>
    <x v="1"/>
    <s v="Yes"/>
    <x v="1"/>
    <x v="0"/>
    <d v="2016-01-20T00:00:00"/>
    <s v="Fri"/>
    <x v="11"/>
    <s v="CA-2016-148614"/>
    <n v="565"/>
    <s v="Eldon Expressions Desk Accessory, Wood Pencil Holder, Oak"/>
    <s v="Anna Andreadi"/>
    <n v="90049"/>
    <n v="6"/>
    <n v="2"/>
    <n v="19"/>
  </r>
  <r>
    <n v="5"/>
    <x v="1"/>
    <x v="275"/>
    <x v="0"/>
    <x v="0"/>
    <n v="6"/>
    <x v="0"/>
    <x v="3"/>
    <x v="2"/>
    <x v="17"/>
    <x v="1"/>
    <s v="United States"/>
    <x v="433"/>
    <x v="1"/>
    <s v="Yes"/>
    <x v="1"/>
    <x v="0"/>
    <d v="2016-01-20T00:00:00"/>
    <s v="Fri"/>
    <x v="11"/>
    <s v="CA-2016-148614"/>
    <n v="1662"/>
    <s v="Wirebound Service Call Books, 5 1/2 x 4"/>
    <s v="Anna Andreadi"/>
    <n v="90049"/>
    <n v="9"/>
    <n v="2"/>
    <n v="19"/>
  </r>
  <r>
    <n v="4"/>
    <x v="1"/>
    <x v="276"/>
    <x v="0"/>
    <x v="0"/>
    <n v="6"/>
    <x v="2"/>
    <x v="2"/>
    <x v="2"/>
    <x v="200"/>
    <x v="21"/>
    <s v="United States"/>
    <x v="434"/>
    <x v="3"/>
    <m/>
    <x v="0"/>
    <x v="0"/>
    <d v="2016-05-17T00:00:00"/>
    <s v="Tue"/>
    <x v="5"/>
    <s v="CA-2016-148761"/>
    <n v="1529"/>
    <s v="Surelock Post Binders"/>
    <s v="Kelly Williams"/>
    <n v="54703"/>
    <n v="46"/>
    <n v="3"/>
    <n v="92"/>
  </r>
  <r>
    <n v="5"/>
    <x v="1"/>
    <x v="182"/>
    <x v="0"/>
    <x v="0"/>
    <n v="6"/>
    <x v="0"/>
    <x v="0"/>
    <x v="0"/>
    <x v="201"/>
    <x v="4"/>
    <s v="United States"/>
    <x v="435"/>
    <x v="3"/>
    <m/>
    <x v="0"/>
    <x v="1"/>
    <d v="2016-11-02T00:00:00"/>
    <s v="Mon"/>
    <x v="7"/>
    <s v="CA-2016-148782"/>
    <n v="1001"/>
    <s v="Logitech B530 USB Headset - headset - Full size, Binaural"/>
    <s v="Kelly Williams"/>
    <n v="75061"/>
    <n v="8"/>
    <n v="3"/>
    <n v="89"/>
  </r>
  <r>
    <n v="4"/>
    <x v="1"/>
    <x v="32"/>
    <x v="0"/>
    <x v="0"/>
    <n v="6"/>
    <x v="0"/>
    <x v="11"/>
    <x v="2"/>
    <x v="202"/>
    <x v="37"/>
    <s v="United States"/>
    <x v="115"/>
    <x v="1"/>
    <m/>
    <x v="0"/>
    <x v="1"/>
    <d v="2016-11-01T00:00:00"/>
    <s v="Sun"/>
    <x v="7"/>
    <s v="CA-2016-148915"/>
    <n v="420"/>
    <s v="Carina Mini System Audio Rack, Model AR050B"/>
    <s v="Anna Andreadi"/>
    <n v="97206"/>
    <n v="-94"/>
    <n v="5"/>
    <n v="444"/>
  </r>
  <r>
    <n v="4"/>
    <x v="1"/>
    <x v="32"/>
    <x v="0"/>
    <x v="0"/>
    <n v="6"/>
    <x v="0"/>
    <x v="0"/>
    <x v="0"/>
    <x v="202"/>
    <x v="37"/>
    <s v="United States"/>
    <x v="115"/>
    <x v="1"/>
    <m/>
    <x v="0"/>
    <x v="1"/>
    <d v="2016-11-01T00:00:00"/>
    <s v="Sun"/>
    <x v="7"/>
    <s v="CA-2016-148915"/>
    <n v="1285"/>
    <s v="Plantronics Voyager Pro HD - Bluetooth Headset"/>
    <s v="Anna Andreadi"/>
    <n v="97206"/>
    <n v="55"/>
    <n v="3"/>
    <n v="156"/>
  </r>
  <r>
    <n v="5"/>
    <x v="1"/>
    <x v="161"/>
    <x v="0"/>
    <x v="0"/>
    <n v="6"/>
    <x v="0"/>
    <x v="4"/>
    <x v="2"/>
    <x v="13"/>
    <x v="10"/>
    <s v="United States"/>
    <x v="29"/>
    <x v="3"/>
    <s v="Yes"/>
    <x v="1"/>
    <x v="1"/>
    <d v="2016-12-14T00:00:00"/>
    <s v="Sat"/>
    <x v="6"/>
    <s v="CA-2016-148950"/>
    <n v="151"/>
    <s v="Assorted Color Push Pins"/>
    <s v="Kelly Williams"/>
    <n v="60610"/>
    <n v="0"/>
    <n v="2"/>
    <n v="3"/>
  </r>
  <r>
    <n v="5"/>
    <x v="1"/>
    <x v="161"/>
    <x v="0"/>
    <x v="0"/>
    <n v="6"/>
    <x v="0"/>
    <x v="2"/>
    <x v="2"/>
    <x v="13"/>
    <x v="10"/>
    <s v="United States"/>
    <x v="29"/>
    <x v="3"/>
    <s v="Yes"/>
    <x v="1"/>
    <x v="3"/>
    <d v="2016-12-14T00:00:00"/>
    <s v="Sat"/>
    <x v="6"/>
    <s v="CA-2016-148950"/>
    <n v="249"/>
    <s v="Avery Heavy-Duty EZD View Binder with Locking Rings"/>
    <s v="Kelly Williams"/>
    <n v="60610"/>
    <n v="-9"/>
    <n v="4"/>
    <n v="5"/>
  </r>
  <r>
    <n v="5"/>
    <x v="1"/>
    <x v="161"/>
    <x v="0"/>
    <x v="0"/>
    <n v="6"/>
    <x v="0"/>
    <x v="8"/>
    <x v="0"/>
    <x v="13"/>
    <x v="10"/>
    <s v="United States"/>
    <x v="29"/>
    <x v="3"/>
    <s v="Yes"/>
    <x v="1"/>
    <x v="1"/>
    <d v="2016-12-14T00:00:00"/>
    <s v="Sat"/>
    <x v="6"/>
    <s v="CA-2016-148950"/>
    <n v="307"/>
    <s v="Belkin Standard 104 key USB Keyboard"/>
    <s v="Kelly Williams"/>
    <n v="60610"/>
    <n v="-2"/>
    <n v="3"/>
    <n v="35"/>
  </r>
  <r>
    <n v="5"/>
    <x v="1"/>
    <x v="277"/>
    <x v="0"/>
    <x v="0"/>
    <n v="6"/>
    <x v="1"/>
    <x v="9"/>
    <x v="1"/>
    <x v="5"/>
    <x v="5"/>
    <s v="United States"/>
    <x v="107"/>
    <x v="2"/>
    <m/>
    <x v="0"/>
    <x v="0"/>
    <d v="2016-01-10T00:00:00"/>
    <s v="Tue"/>
    <x v="11"/>
    <s v="CA-2016-149020"/>
    <n v="866"/>
    <s v="Howard Miller 11-1/2 Diameter Ridgewood Wall Clock"/>
    <s v="Cassandra Brandow"/>
    <n v="22153"/>
    <n v="21"/>
    <n v="1"/>
    <n v="52"/>
  </r>
  <r>
    <n v="5"/>
    <x v="1"/>
    <x v="277"/>
    <x v="0"/>
    <x v="0"/>
    <n v="6"/>
    <x v="1"/>
    <x v="10"/>
    <x v="2"/>
    <x v="5"/>
    <x v="5"/>
    <s v="United States"/>
    <x v="107"/>
    <x v="2"/>
    <m/>
    <x v="0"/>
    <x v="0"/>
    <d v="2016-01-10T00:00:00"/>
    <s v="Tue"/>
    <x v="11"/>
    <s v="CA-2016-149020"/>
    <n v="190"/>
    <s v="Avery 482"/>
    <s v="Cassandra Brandow"/>
    <n v="22153"/>
    <n v="1"/>
    <n v="1"/>
    <n v="3"/>
  </r>
  <r>
    <n v="5"/>
    <x v="1"/>
    <x v="66"/>
    <x v="0"/>
    <x v="0"/>
    <n v="6"/>
    <x v="1"/>
    <x v="7"/>
    <x v="2"/>
    <x v="16"/>
    <x v="12"/>
    <s v="United States"/>
    <x v="436"/>
    <x v="0"/>
    <m/>
    <x v="0"/>
    <x v="1"/>
    <d v="2016-11-23T00:00:00"/>
    <s v="Mon"/>
    <x v="7"/>
    <s v="CA-2016-149055"/>
    <n v="1324"/>
    <s v="Quality Park Security Envelopes"/>
    <s v="Chuck Magee"/>
    <n v="19134"/>
    <n v="21"/>
    <n v="3"/>
    <n v="63"/>
  </r>
  <r>
    <n v="2"/>
    <x v="1"/>
    <x v="137"/>
    <x v="0"/>
    <x v="1"/>
    <n v="3"/>
    <x v="0"/>
    <x v="6"/>
    <x v="2"/>
    <x v="203"/>
    <x v="6"/>
    <s v="United States"/>
    <x v="437"/>
    <x v="3"/>
    <m/>
    <x v="0"/>
    <x v="0"/>
    <d v="2016-04-05T00:00:00"/>
    <s v="Thu"/>
    <x v="4"/>
    <s v="CA-2016-149104"/>
    <n v="1500"/>
    <s v="Stanley Contemporary Battery Pencil Sharpeners"/>
    <s v="Kelly Williams"/>
    <n v="48127"/>
    <n v="7"/>
    <n v="2"/>
    <n v="27"/>
  </r>
  <r>
    <n v="2"/>
    <x v="1"/>
    <x v="137"/>
    <x v="0"/>
    <x v="1"/>
    <n v="3"/>
    <x v="0"/>
    <x v="6"/>
    <x v="2"/>
    <x v="203"/>
    <x v="6"/>
    <s v="United States"/>
    <x v="437"/>
    <x v="3"/>
    <m/>
    <x v="0"/>
    <x v="0"/>
    <d v="2016-04-05T00:00:00"/>
    <s v="Thu"/>
    <x v="4"/>
    <s v="CA-2016-149104"/>
    <n v="329"/>
    <s v="Binney &amp; Smith Crayola Metallic Colored Pencils, 8-Color Set"/>
    <s v="Kelly Williams"/>
    <n v="48127"/>
    <n v="5"/>
    <n v="3"/>
    <n v="14"/>
  </r>
  <r>
    <n v="2"/>
    <x v="1"/>
    <x v="137"/>
    <x v="0"/>
    <x v="1"/>
    <n v="3"/>
    <x v="0"/>
    <x v="2"/>
    <x v="2"/>
    <x v="203"/>
    <x v="6"/>
    <s v="United States"/>
    <x v="437"/>
    <x v="3"/>
    <m/>
    <x v="0"/>
    <x v="0"/>
    <d v="2016-04-05T00:00:00"/>
    <s v="Thu"/>
    <x v="4"/>
    <s v="CA-2016-149104"/>
    <n v="664"/>
    <s v="Fellowes Twister Kit, Gray/Clear, 3/pkg"/>
    <s v="Kelly Williams"/>
    <n v="48127"/>
    <n v="18"/>
    <n v="5"/>
    <n v="40"/>
  </r>
  <r>
    <n v="2"/>
    <x v="1"/>
    <x v="137"/>
    <x v="0"/>
    <x v="1"/>
    <n v="3"/>
    <x v="0"/>
    <x v="11"/>
    <x v="2"/>
    <x v="203"/>
    <x v="6"/>
    <s v="United States"/>
    <x v="437"/>
    <x v="3"/>
    <m/>
    <x v="0"/>
    <x v="0"/>
    <d v="2016-04-05T00:00:00"/>
    <s v="Thu"/>
    <x v="4"/>
    <s v="CA-2016-149104"/>
    <n v="1484"/>
    <s v="Space Solutions HD Industrial Steel Shelving."/>
    <s v="Kelly Williams"/>
    <n v="48127"/>
    <n v="21"/>
    <n v="6"/>
    <n v="690"/>
  </r>
  <r>
    <n v="4"/>
    <x v="1"/>
    <x v="181"/>
    <x v="0"/>
    <x v="0"/>
    <n v="6"/>
    <x v="0"/>
    <x v="9"/>
    <x v="1"/>
    <x v="42"/>
    <x v="1"/>
    <s v="United States"/>
    <x v="342"/>
    <x v="1"/>
    <m/>
    <x v="0"/>
    <x v="0"/>
    <d v="2016-11-04T00:00:00"/>
    <s v="Wed"/>
    <x v="7"/>
    <s v="CA-2016-149244"/>
    <n v="616"/>
    <s v="Executive Impressions 12 Wall Clock"/>
    <s v="Anna Andreadi"/>
    <n v="92037"/>
    <n v="13"/>
    <n v="2"/>
    <n v="35"/>
  </r>
  <r>
    <n v="1"/>
    <x v="0"/>
    <x v="277"/>
    <x v="0"/>
    <x v="2"/>
    <n v="1"/>
    <x v="1"/>
    <x v="14"/>
    <x v="1"/>
    <x v="16"/>
    <x v="12"/>
    <s v="United States"/>
    <x v="83"/>
    <x v="0"/>
    <m/>
    <x v="0"/>
    <x v="8"/>
    <d v="2016-01-14T00:00:00"/>
    <s v="Sat"/>
    <x v="11"/>
    <s v="CA-2016-149524"/>
    <n v="1431"/>
    <s v="Sauder Cornerstone Collection Library"/>
    <s v="Chuck Magee"/>
    <n v="19140"/>
    <n v="-53"/>
    <n v="4"/>
    <n v="62"/>
  </r>
  <r>
    <n v="4"/>
    <x v="1"/>
    <x v="128"/>
    <x v="0"/>
    <x v="0"/>
    <n v="6"/>
    <x v="1"/>
    <x v="3"/>
    <x v="2"/>
    <x v="197"/>
    <x v="40"/>
    <s v="United States"/>
    <x v="302"/>
    <x v="2"/>
    <m/>
    <x v="0"/>
    <x v="0"/>
    <d v="2016-04-04T00:00:00"/>
    <s v="Wed"/>
    <x v="4"/>
    <s v="CA-2016-149538"/>
    <n v="1763"/>
    <s v="Xerox 1966"/>
    <s v="Cassandra Brandow"/>
    <n v="70506"/>
    <n v="6"/>
    <n v="2"/>
    <n v="13"/>
  </r>
  <r>
    <n v="4"/>
    <x v="1"/>
    <x v="128"/>
    <x v="0"/>
    <x v="0"/>
    <n v="6"/>
    <x v="1"/>
    <x v="3"/>
    <x v="2"/>
    <x v="197"/>
    <x v="40"/>
    <s v="United States"/>
    <x v="302"/>
    <x v="2"/>
    <m/>
    <x v="0"/>
    <x v="0"/>
    <d v="2016-04-04T00:00:00"/>
    <s v="Wed"/>
    <x v="4"/>
    <s v="CA-2016-149538"/>
    <n v="1812"/>
    <s v="Xerox 209"/>
    <s v="Cassandra Brandow"/>
    <n v="70506"/>
    <n v="9"/>
    <n v="3"/>
    <n v="19"/>
  </r>
  <r>
    <n v="4"/>
    <x v="1"/>
    <x v="128"/>
    <x v="0"/>
    <x v="0"/>
    <n v="6"/>
    <x v="1"/>
    <x v="11"/>
    <x v="2"/>
    <x v="197"/>
    <x v="40"/>
    <s v="United States"/>
    <x v="302"/>
    <x v="2"/>
    <m/>
    <x v="0"/>
    <x v="0"/>
    <d v="2016-04-04T00:00:00"/>
    <s v="Wed"/>
    <x v="4"/>
    <s v="CA-2016-149538"/>
    <n v="1375"/>
    <s v="Safco Commercial Shelving"/>
    <s v="Cassandra Brandow"/>
    <n v="70506"/>
    <n v="9"/>
    <n v="5"/>
    <n v="233"/>
  </r>
  <r>
    <n v="4"/>
    <x v="1"/>
    <x v="128"/>
    <x v="0"/>
    <x v="0"/>
    <n v="6"/>
    <x v="1"/>
    <x v="8"/>
    <x v="0"/>
    <x v="197"/>
    <x v="40"/>
    <s v="United States"/>
    <x v="302"/>
    <x v="2"/>
    <m/>
    <x v="0"/>
    <x v="0"/>
    <d v="2016-04-04T00:00:00"/>
    <s v="Wed"/>
    <x v="4"/>
    <s v="CA-2016-149538"/>
    <n v="1032"/>
    <s v="Logitech Wireless Marathon Mouse M705"/>
    <s v="Cassandra Brandow"/>
    <n v="70506"/>
    <n v="43"/>
    <n v="2"/>
    <n v="100"/>
  </r>
  <r>
    <n v="4"/>
    <x v="1"/>
    <x v="134"/>
    <x v="0"/>
    <x v="0"/>
    <n v="6"/>
    <x v="1"/>
    <x v="9"/>
    <x v="1"/>
    <x v="16"/>
    <x v="12"/>
    <s v="United States"/>
    <x v="438"/>
    <x v="0"/>
    <m/>
    <x v="0"/>
    <x v="1"/>
    <d v="2016-09-15T00:00:00"/>
    <s v="Sun"/>
    <x v="0"/>
    <s v="CA-2016-149594"/>
    <n v="1449"/>
    <s v="Seth Thomas 16 Steel Case Clock"/>
    <s v="Chuck Magee"/>
    <n v="19120"/>
    <n v="17"/>
    <n v="4"/>
    <n v="104"/>
  </r>
  <r>
    <n v="4"/>
    <x v="1"/>
    <x v="257"/>
    <x v="0"/>
    <x v="0"/>
    <n v="6"/>
    <x v="2"/>
    <x v="0"/>
    <x v="0"/>
    <x v="204"/>
    <x v="26"/>
    <s v="United States"/>
    <x v="439"/>
    <x v="3"/>
    <m/>
    <x v="0"/>
    <x v="0"/>
    <d v="2016-11-16T00:00:00"/>
    <s v="Mon"/>
    <x v="7"/>
    <s v="CA-2016-149643"/>
    <n v="943"/>
    <s v="Jawbone MINI JAMBOX Wireless Bluetooth Speaker"/>
    <s v="Kelly Williams"/>
    <n v="66502"/>
    <n v="11"/>
    <n v="2"/>
    <n v="274"/>
  </r>
  <r>
    <n v="4"/>
    <x v="1"/>
    <x v="145"/>
    <x v="0"/>
    <x v="0"/>
    <n v="6"/>
    <x v="0"/>
    <x v="11"/>
    <x v="2"/>
    <x v="153"/>
    <x v="2"/>
    <s v="United States"/>
    <x v="297"/>
    <x v="2"/>
    <m/>
    <x v="0"/>
    <x v="1"/>
    <d v="2016-03-15T00:00:00"/>
    <s v="Sun"/>
    <x v="2"/>
    <s v="CA-2016-149958"/>
    <n v="866"/>
    <s v="Hot File 7-Pocket, Floor Stand"/>
    <s v="Cassandra Brandow"/>
    <n v="33614"/>
    <n v="18"/>
    <n v="1"/>
    <n v="143"/>
  </r>
  <r>
    <n v="4"/>
    <x v="1"/>
    <x v="145"/>
    <x v="0"/>
    <x v="0"/>
    <n v="6"/>
    <x v="0"/>
    <x v="9"/>
    <x v="1"/>
    <x v="153"/>
    <x v="2"/>
    <s v="United States"/>
    <x v="297"/>
    <x v="2"/>
    <m/>
    <x v="0"/>
    <x v="1"/>
    <d v="2016-03-15T00:00:00"/>
    <s v="Sun"/>
    <x v="2"/>
    <s v="CA-2016-149958"/>
    <n v="566"/>
    <s v="Eldon Expressions Desk Accessory, Wood Photo Frame, Mahogany"/>
    <s v="Cassandra Brandow"/>
    <n v="33614"/>
    <n v="5"/>
    <n v="3"/>
    <n v="46"/>
  </r>
  <r>
    <n v="4"/>
    <x v="1"/>
    <x v="145"/>
    <x v="0"/>
    <x v="0"/>
    <n v="6"/>
    <x v="0"/>
    <x v="2"/>
    <x v="2"/>
    <x v="153"/>
    <x v="2"/>
    <s v="United States"/>
    <x v="297"/>
    <x v="2"/>
    <m/>
    <x v="0"/>
    <x v="4"/>
    <d v="2016-03-15T00:00:00"/>
    <s v="Sun"/>
    <x v="2"/>
    <s v="CA-2016-149958"/>
    <n v="929"/>
    <s v="Insertable Tab Post Binder Dividers"/>
    <s v="Cassandra Brandow"/>
    <n v="33614"/>
    <n v="-6"/>
    <n v="3"/>
    <n v="7"/>
  </r>
  <r>
    <n v="4"/>
    <x v="1"/>
    <x v="145"/>
    <x v="0"/>
    <x v="0"/>
    <n v="6"/>
    <x v="0"/>
    <x v="2"/>
    <x v="2"/>
    <x v="153"/>
    <x v="2"/>
    <s v="United States"/>
    <x v="297"/>
    <x v="2"/>
    <m/>
    <x v="0"/>
    <x v="4"/>
    <d v="2016-03-15T00:00:00"/>
    <s v="Sun"/>
    <x v="2"/>
    <s v="CA-2016-149958"/>
    <n v="719"/>
    <s v="GBC VeloBinder Manual Binding System"/>
    <s v="Cassandra Brandow"/>
    <n v="33614"/>
    <n v="-32"/>
    <n v="4"/>
    <n v="43"/>
  </r>
  <r>
    <n v="4"/>
    <x v="1"/>
    <x v="145"/>
    <x v="0"/>
    <x v="0"/>
    <n v="6"/>
    <x v="0"/>
    <x v="3"/>
    <x v="2"/>
    <x v="153"/>
    <x v="2"/>
    <s v="United States"/>
    <x v="297"/>
    <x v="2"/>
    <m/>
    <x v="0"/>
    <x v="1"/>
    <d v="2016-03-15T00:00:00"/>
    <s v="Sun"/>
    <x v="2"/>
    <s v="CA-2016-149958"/>
    <n v="1679"/>
    <s v="Xerox 1889"/>
    <s v="Cassandra Brandow"/>
    <n v="33614"/>
    <n v="48"/>
    <n v="3"/>
    <n v="132"/>
  </r>
  <r>
    <n v="2"/>
    <x v="2"/>
    <x v="207"/>
    <x v="0"/>
    <x v="2"/>
    <n v="1"/>
    <x v="0"/>
    <x v="12"/>
    <x v="2"/>
    <x v="17"/>
    <x v="1"/>
    <s v="United States"/>
    <x v="440"/>
    <x v="1"/>
    <m/>
    <x v="0"/>
    <x v="0"/>
    <d v="2016-12-05T00:00:00"/>
    <s v="Thu"/>
    <x v="6"/>
    <s v="CA-2016-150203"/>
    <n v="630"/>
    <s v="Fellowes 8 Outlet Superior Workstation Surge Protector"/>
    <s v="Anna Andreadi"/>
    <n v="90032"/>
    <n v="73"/>
    <n v="6"/>
    <n v="250"/>
  </r>
  <r>
    <n v="4"/>
    <x v="2"/>
    <x v="120"/>
    <x v="1"/>
    <x v="1"/>
    <n v="3"/>
    <x v="1"/>
    <x v="14"/>
    <x v="1"/>
    <x v="143"/>
    <x v="0"/>
    <s v="United States"/>
    <x v="441"/>
    <x v="0"/>
    <m/>
    <x v="0"/>
    <x v="1"/>
    <d v="2016-12-31T00:00:00"/>
    <s v="Tue"/>
    <x v="11"/>
    <s v="CA-2016-150245"/>
    <n v="169"/>
    <s v="Atlantic Metals Mobile 4-Shelf Bookcases, Custom Colors"/>
    <s v="Chuck Magee"/>
    <n v="13601"/>
    <n v="197"/>
    <n v="7"/>
    <n v="1573"/>
  </r>
  <r>
    <n v="2"/>
    <x v="2"/>
    <x v="278"/>
    <x v="0"/>
    <x v="2"/>
    <n v="1"/>
    <x v="0"/>
    <x v="5"/>
    <x v="1"/>
    <x v="146"/>
    <x v="0"/>
    <s v="United States"/>
    <x v="442"/>
    <x v="0"/>
    <m/>
    <x v="0"/>
    <x v="9"/>
    <d v="2016-07-08T00:00:00"/>
    <s v="Sun"/>
    <x v="1"/>
    <s v="CA-2016-150301"/>
    <n v="1457"/>
    <s v="Situations Contoured Folding Chairs, 4/Set"/>
    <s v="Chuck Magee"/>
    <n v="14215"/>
    <n v="11"/>
    <n v="1"/>
    <n v="64"/>
  </r>
  <r>
    <n v="4"/>
    <x v="1"/>
    <x v="245"/>
    <x v="0"/>
    <x v="0"/>
    <n v="6"/>
    <x v="2"/>
    <x v="9"/>
    <x v="1"/>
    <x v="130"/>
    <x v="3"/>
    <s v="United States"/>
    <x v="22"/>
    <x v="1"/>
    <m/>
    <x v="0"/>
    <x v="1"/>
    <d v="2016-10-10T00:00:00"/>
    <s v="Tue"/>
    <x v="8"/>
    <s v="CA-2016-150329"/>
    <n v="1618"/>
    <s v="Westinghouse Clip-On Gooseneck Lamps"/>
    <s v="Anna Andreadi"/>
    <n v="85023"/>
    <n v="4"/>
    <n v="7"/>
    <n v="47"/>
  </r>
  <r>
    <n v="6"/>
    <x v="0"/>
    <x v="108"/>
    <x v="0"/>
    <x v="0"/>
    <n v="6"/>
    <x v="0"/>
    <x v="6"/>
    <x v="2"/>
    <x v="1"/>
    <x v="1"/>
    <s v="United States"/>
    <x v="443"/>
    <x v="1"/>
    <m/>
    <x v="0"/>
    <x v="0"/>
    <d v="2016-08-05T00:00:00"/>
    <s v="Thu"/>
    <x v="10"/>
    <s v="CA-2016-150490"/>
    <n v="359"/>
    <s v="Boston KS Multi-Size Manual Pencil Sharpener"/>
    <s v="Anna Andreadi"/>
    <n v="94122"/>
    <n v="13"/>
    <n v="2"/>
    <n v="46"/>
  </r>
  <r>
    <n v="6"/>
    <x v="0"/>
    <x v="108"/>
    <x v="0"/>
    <x v="0"/>
    <n v="6"/>
    <x v="0"/>
    <x v="11"/>
    <x v="2"/>
    <x v="1"/>
    <x v="1"/>
    <s v="United States"/>
    <x v="443"/>
    <x v="1"/>
    <m/>
    <x v="0"/>
    <x v="0"/>
    <d v="2016-08-05T00:00:00"/>
    <s v="Thu"/>
    <x v="10"/>
    <s v="CA-2016-150490"/>
    <n v="117"/>
    <s v="Akro Stacking Bins"/>
    <s v="Anna Andreadi"/>
    <n v="94122"/>
    <n v="1"/>
    <n v="2"/>
    <n v="16"/>
  </r>
  <r>
    <n v="6"/>
    <x v="0"/>
    <x v="108"/>
    <x v="0"/>
    <x v="0"/>
    <n v="6"/>
    <x v="0"/>
    <x v="8"/>
    <x v="0"/>
    <x v="1"/>
    <x v="1"/>
    <s v="United States"/>
    <x v="443"/>
    <x v="1"/>
    <m/>
    <x v="0"/>
    <x v="0"/>
    <d v="2016-08-05T00:00:00"/>
    <s v="Thu"/>
    <x v="10"/>
    <s v="CA-2016-150490"/>
    <n v="1003"/>
    <s v="Logitech Desktop MK120 Mouse and keyboard Combo"/>
    <s v="Anna Andreadi"/>
    <n v="94122"/>
    <n v="2"/>
    <n v="1"/>
    <n v="16"/>
  </r>
  <r>
    <n v="5"/>
    <x v="1"/>
    <x v="14"/>
    <x v="0"/>
    <x v="0"/>
    <n v="6"/>
    <x v="0"/>
    <x v="11"/>
    <x v="2"/>
    <x v="205"/>
    <x v="23"/>
    <s v="United States"/>
    <x v="51"/>
    <x v="3"/>
    <m/>
    <x v="0"/>
    <x v="0"/>
    <d v="2016-11-19T00:00:00"/>
    <s v="Thu"/>
    <x v="7"/>
    <s v="CA-2016-150518"/>
    <n v="1345"/>
    <s v="Recycled Steel Personal File for Standard File Folders"/>
    <s v="Kelly Williams"/>
    <n v="55433"/>
    <n v="58"/>
    <n v="4"/>
    <n v="221"/>
  </r>
  <r>
    <n v="5"/>
    <x v="1"/>
    <x v="14"/>
    <x v="0"/>
    <x v="0"/>
    <n v="6"/>
    <x v="0"/>
    <x v="0"/>
    <x v="0"/>
    <x v="205"/>
    <x v="23"/>
    <s v="United States"/>
    <x v="51"/>
    <x v="3"/>
    <m/>
    <x v="0"/>
    <x v="0"/>
    <d v="2016-11-19T00:00:00"/>
    <s v="Thu"/>
    <x v="7"/>
    <s v="CA-2016-150518"/>
    <n v="938"/>
    <s v="Jabra SPEAK 410"/>
    <s v="Kelly Williams"/>
    <n v="55433"/>
    <n v="79"/>
    <n v="3"/>
    <n v="282"/>
  </r>
  <r>
    <n v="4"/>
    <x v="1"/>
    <x v="31"/>
    <x v="0"/>
    <x v="0"/>
    <n v="6"/>
    <x v="2"/>
    <x v="1"/>
    <x v="1"/>
    <x v="183"/>
    <x v="1"/>
    <s v="United States"/>
    <x v="144"/>
    <x v="1"/>
    <m/>
    <x v="0"/>
    <x v="1"/>
    <d v="2016-04-08T00:00:00"/>
    <s v="Sun"/>
    <x v="4"/>
    <s v="CA-2016-150581"/>
    <n v="310"/>
    <s v="Bevis 36 x 72 Conference Tables"/>
    <s v="Anna Andreadi"/>
    <n v="94521"/>
    <n v="2"/>
    <n v="1"/>
    <n v="100"/>
  </r>
  <r>
    <n v="4"/>
    <x v="1"/>
    <x v="31"/>
    <x v="0"/>
    <x v="0"/>
    <n v="6"/>
    <x v="2"/>
    <x v="8"/>
    <x v="0"/>
    <x v="183"/>
    <x v="1"/>
    <s v="United States"/>
    <x v="144"/>
    <x v="1"/>
    <m/>
    <x v="0"/>
    <x v="0"/>
    <d v="2016-04-08T00:00:00"/>
    <s v="Sun"/>
    <x v="4"/>
    <s v="CA-2016-150581"/>
    <n v="1031"/>
    <s v="Logitech Wireless Headset h800"/>
    <s v="Anna Andreadi"/>
    <n v="94521"/>
    <n v="140"/>
    <n v="4"/>
    <n v="400"/>
  </r>
  <r>
    <n v="2"/>
    <x v="1"/>
    <x v="172"/>
    <x v="0"/>
    <x v="1"/>
    <n v="3"/>
    <x v="0"/>
    <x v="9"/>
    <x v="1"/>
    <x v="47"/>
    <x v="19"/>
    <s v="United States"/>
    <x v="444"/>
    <x v="0"/>
    <m/>
    <x v="0"/>
    <x v="1"/>
    <d v="2016-12-01T00:00:00"/>
    <s v="Sun"/>
    <x v="6"/>
    <s v="CA-2016-150798"/>
    <n v="1053"/>
    <s v="Master Caster Door Stop, Brown"/>
    <s v="Chuck Magee"/>
    <n v="43229"/>
    <n v="1"/>
    <n v="2"/>
    <n v="8"/>
  </r>
  <r>
    <n v="2"/>
    <x v="1"/>
    <x v="172"/>
    <x v="0"/>
    <x v="1"/>
    <n v="3"/>
    <x v="0"/>
    <x v="5"/>
    <x v="1"/>
    <x v="47"/>
    <x v="19"/>
    <s v="United States"/>
    <x v="444"/>
    <x v="0"/>
    <m/>
    <x v="0"/>
    <x v="2"/>
    <d v="2016-12-01T00:00:00"/>
    <s v="Sun"/>
    <x v="6"/>
    <s v="CA-2016-150798"/>
    <n v="842"/>
    <s v="Hon Multipurpose Stacking Arm Chairs"/>
    <s v="Chuck Magee"/>
    <n v="43229"/>
    <n v="-52"/>
    <n v="6"/>
    <n v="910"/>
  </r>
  <r>
    <n v="2"/>
    <x v="1"/>
    <x v="172"/>
    <x v="0"/>
    <x v="1"/>
    <n v="3"/>
    <x v="0"/>
    <x v="3"/>
    <x v="2"/>
    <x v="47"/>
    <x v="19"/>
    <s v="United States"/>
    <x v="444"/>
    <x v="0"/>
    <m/>
    <x v="0"/>
    <x v="1"/>
    <d v="2016-12-01T00:00:00"/>
    <s v="Sun"/>
    <x v="6"/>
    <s v="CA-2016-150798"/>
    <n v="1818"/>
    <s v="Xerox 214"/>
    <s v="Chuck Magee"/>
    <n v="43229"/>
    <n v="13"/>
    <n v="7"/>
    <n v="36"/>
  </r>
  <r>
    <n v="2"/>
    <x v="1"/>
    <x v="172"/>
    <x v="0"/>
    <x v="1"/>
    <n v="3"/>
    <x v="0"/>
    <x v="16"/>
    <x v="0"/>
    <x v="47"/>
    <x v="19"/>
    <s v="United States"/>
    <x v="444"/>
    <x v="0"/>
    <m/>
    <x v="0"/>
    <x v="6"/>
    <d v="2016-12-01T00:00:00"/>
    <s v="Sun"/>
    <x v="6"/>
    <s v="CA-2016-150798"/>
    <n v="1452"/>
    <s v="Sharp 1540cs Digital Laser Copier"/>
    <s v="Chuck Magee"/>
    <n v="43229"/>
    <n v="110"/>
    <n v="2"/>
    <n v="660"/>
  </r>
  <r>
    <n v="2"/>
    <x v="2"/>
    <x v="137"/>
    <x v="0"/>
    <x v="2"/>
    <n v="1"/>
    <x v="1"/>
    <x v="11"/>
    <x v="2"/>
    <x v="189"/>
    <x v="10"/>
    <s v="United States"/>
    <x v="68"/>
    <x v="3"/>
    <m/>
    <x v="0"/>
    <x v="1"/>
    <d v="2016-04-05T00:00:00"/>
    <s v="Thu"/>
    <x v="4"/>
    <s v="CA-2016-151001"/>
    <n v="101"/>
    <s v="Adjustable Personal File Tote"/>
    <s v="Kelly Williams"/>
    <n v="62521"/>
    <n v="4"/>
    <n v="4"/>
    <n v="52"/>
  </r>
  <r>
    <n v="2"/>
    <x v="2"/>
    <x v="137"/>
    <x v="0"/>
    <x v="2"/>
    <n v="1"/>
    <x v="1"/>
    <x v="11"/>
    <x v="2"/>
    <x v="189"/>
    <x v="10"/>
    <s v="United States"/>
    <x v="68"/>
    <x v="3"/>
    <m/>
    <x v="0"/>
    <x v="1"/>
    <d v="2016-04-05T00:00:00"/>
    <s v="Thu"/>
    <x v="4"/>
    <s v="CA-2016-151001"/>
    <n v="1543"/>
    <s v="Tenex File Box, Personal Filing Tote with Lid, Black"/>
    <s v="Kelly Williams"/>
    <n v="62521"/>
    <n v="4"/>
    <n v="4"/>
    <n v="50"/>
  </r>
  <r>
    <n v="0"/>
    <x v="0"/>
    <x v="174"/>
    <x v="0"/>
    <x v="3"/>
    <n v="0"/>
    <x v="0"/>
    <x v="11"/>
    <x v="2"/>
    <x v="74"/>
    <x v="4"/>
    <s v="United States"/>
    <x v="247"/>
    <x v="3"/>
    <m/>
    <x v="0"/>
    <x v="1"/>
    <d v="2016-11-12T00:00:00"/>
    <s v="Thu"/>
    <x v="7"/>
    <s v="CA-2016-151078"/>
    <n v="1268"/>
    <s v="Personal Filing Tote with Lid, Black/Gray"/>
    <s v="Kelly Williams"/>
    <n v="78207"/>
    <n v="5"/>
    <n v="4"/>
    <n v="50"/>
  </r>
  <r>
    <n v="4"/>
    <x v="1"/>
    <x v="50"/>
    <x v="0"/>
    <x v="0"/>
    <n v="6"/>
    <x v="1"/>
    <x v="3"/>
    <x v="2"/>
    <x v="47"/>
    <x v="19"/>
    <s v="United States"/>
    <x v="167"/>
    <x v="0"/>
    <s v="Yes"/>
    <x v="1"/>
    <x v="1"/>
    <d v="2016-12-05T00:00:00"/>
    <s v="Thu"/>
    <x v="6"/>
    <s v="CA-2016-151162"/>
    <n v="337"/>
    <s v="Black Print Carbonless 8 1/2 x 8 1/4 Rapid Memo Book"/>
    <s v="Chuck Magee"/>
    <n v="43229"/>
    <n v="6"/>
    <n v="3"/>
    <n v="17"/>
  </r>
  <r>
    <n v="4"/>
    <x v="1"/>
    <x v="50"/>
    <x v="0"/>
    <x v="0"/>
    <n v="6"/>
    <x v="1"/>
    <x v="3"/>
    <x v="2"/>
    <x v="47"/>
    <x v="19"/>
    <s v="United States"/>
    <x v="167"/>
    <x v="0"/>
    <s v="Yes"/>
    <x v="1"/>
    <x v="1"/>
    <d v="2016-12-05T00:00:00"/>
    <s v="Thu"/>
    <x v="6"/>
    <s v="CA-2016-151162"/>
    <n v="1684"/>
    <s v="Xerox 1893"/>
    <s v="Chuck Magee"/>
    <n v="43229"/>
    <n v="36"/>
    <n v="3"/>
    <n v="98"/>
  </r>
  <r>
    <n v="4"/>
    <x v="1"/>
    <x v="50"/>
    <x v="0"/>
    <x v="0"/>
    <n v="6"/>
    <x v="1"/>
    <x v="2"/>
    <x v="2"/>
    <x v="47"/>
    <x v="19"/>
    <s v="United States"/>
    <x v="167"/>
    <x v="0"/>
    <s v="Yes"/>
    <x v="1"/>
    <x v="4"/>
    <d v="2016-12-05T00:00:00"/>
    <s v="Thu"/>
    <x v="6"/>
    <s v="CA-2016-151162"/>
    <n v="975"/>
    <s v="Large Capacity Hanging Post Binders"/>
    <s v="Chuck Magee"/>
    <n v="43229"/>
    <n v="-24"/>
    <n v="4"/>
    <n v="30"/>
  </r>
  <r>
    <n v="4"/>
    <x v="1"/>
    <x v="50"/>
    <x v="0"/>
    <x v="0"/>
    <n v="6"/>
    <x v="1"/>
    <x v="0"/>
    <x v="0"/>
    <x v="47"/>
    <x v="19"/>
    <s v="United States"/>
    <x v="167"/>
    <x v="0"/>
    <s v="Yes"/>
    <x v="1"/>
    <x v="6"/>
    <d v="2016-12-05T00:00:00"/>
    <s v="Thu"/>
    <x v="6"/>
    <s v="CA-2016-151162"/>
    <n v="1039"/>
    <s v="Lunatik TT5L-002 Taktik Strike Impact Protection System for iPhone 5"/>
    <s v="Chuck Magee"/>
    <n v="43229"/>
    <n v="-9"/>
    <n v="1"/>
    <n v="37"/>
  </r>
  <r>
    <n v="4"/>
    <x v="1"/>
    <x v="50"/>
    <x v="0"/>
    <x v="0"/>
    <n v="6"/>
    <x v="1"/>
    <x v="0"/>
    <x v="0"/>
    <x v="47"/>
    <x v="19"/>
    <s v="United States"/>
    <x v="167"/>
    <x v="0"/>
    <s v="Yes"/>
    <x v="1"/>
    <x v="6"/>
    <d v="2016-12-05T00:00:00"/>
    <s v="Thu"/>
    <x v="6"/>
    <s v="CA-2016-151162"/>
    <n v="1244"/>
    <s v="Panasonic KX T7736-B Digital phone"/>
    <s v="Chuck Magee"/>
    <n v="43229"/>
    <n v="-45"/>
    <n v="2"/>
    <n v="180"/>
  </r>
  <r>
    <n v="4"/>
    <x v="1"/>
    <x v="180"/>
    <x v="0"/>
    <x v="0"/>
    <n v="6"/>
    <x v="0"/>
    <x v="1"/>
    <x v="1"/>
    <x v="17"/>
    <x v="1"/>
    <s v="United States"/>
    <x v="324"/>
    <x v="1"/>
    <m/>
    <x v="0"/>
    <x v="1"/>
    <d v="2016-11-12T00:00:00"/>
    <s v="Thu"/>
    <x v="7"/>
    <s v="CA-2016-151295"/>
    <n v="312"/>
    <s v="Bevis Boat-Shaped Conference Table"/>
    <s v="Anna Andreadi"/>
    <n v="90045"/>
    <n v="31"/>
    <n v="3"/>
    <n v="629"/>
  </r>
  <r>
    <n v="4"/>
    <x v="1"/>
    <x v="180"/>
    <x v="0"/>
    <x v="0"/>
    <n v="6"/>
    <x v="0"/>
    <x v="3"/>
    <x v="2"/>
    <x v="17"/>
    <x v="1"/>
    <s v="United States"/>
    <x v="324"/>
    <x v="1"/>
    <m/>
    <x v="0"/>
    <x v="0"/>
    <d v="2016-11-12T00:00:00"/>
    <s v="Thu"/>
    <x v="7"/>
    <s v="CA-2016-151295"/>
    <n v="1772"/>
    <s v="Xerox 1974"/>
    <s v="Anna Andreadi"/>
    <n v="90045"/>
    <n v="6"/>
    <n v="2"/>
    <n v="12"/>
  </r>
  <r>
    <n v="3"/>
    <x v="2"/>
    <x v="191"/>
    <x v="0"/>
    <x v="2"/>
    <n v="1"/>
    <x v="0"/>
    <x v="5"/>
    <x v="1"/>
    <x v="206"/>
    <x v="24"/>
    <s v="United States"/>
    <x v="392"/>
    <x v="0"/>
    <m/>
    <x v="0"/>
    <x v="0"/>
    <d v="2016-10-14T00:00:00"/>
    <s v="Sat"/>
    <x v="8"/>
    <s v="CA-2016-151330"/>
    <n v="1207"/>
    <s v="Office Star - Ergonomic Mid Back Chair with 2-Way Adjustable Arms"/>
    <s v="Chuck Magee"/>
    <n v="2149"/>
    <n v="261"/>
    <n v="9"/>
    <n v="1629"/>
  </r>
  <r>
    <n v="3"/>
    <x v="2"/>
    <x v="191"/>
    <x v="0"/>
    <x v="2"/>
    <n v="1"/>
    <x v="0"/>
    <x v="11"/>
    <x v="2"/>
    <x v="206"/>
    <x v="24"/>
    <s v="United States"/>
    <x v="392"/>
    <x v="0"/>
    <m/>
    <x v="0"/>
    <x v="0"/>
    <d v="2016-10-14T00:00:00"/>
    <s v="Sat"/>
    <x v="8"/>
    <s v="CA-2016-151330"/>
    <n v="1456"/>
    <s v="SimpliFile Personal File, Black Granite, 15w x 6-15/16d x 11-1/4h"/>
    <s v="Chuck Magee"/>
    <n v="2149"/>
    <n v="22"/>
    <n v="7"/>
    <n v="79"/>
  </r>
  <r>
    <n v="3"/>
    <x v="2"/>
    <x v="191"/>
    <x v="0"/>
    <x v="2"/>
    <n v="1"/>
    <x v="0"/>
    <x v="8"/>
    <x v="0"/>
    <x v="206"/>
    <x v="24"/>
    <s v="United States"/>
    <x v="392"/>
    <x v="0"/>
    <m/>
    <x v="0"/>
    <x v="0"/>
    <d v="2016-10-14T00:00:00"/>
    <s v="Sat"/>
    <x v="8"/>
    <s v="CA-2016-151330"/>
    <n v="1617"/>
    <s v="WD My Passport Ultra 500GB Portable External Hard Drive"/>
    <s v="Chuck Magee"/>
    <n v="2149"/>
    <n v="30"/>
    <n v="3"/>
    <n v="177"/>
  </r>
  <r>
    <n v="4"/>
    <x v="1"/>
    <x v="159"/>
    <x v="0"/>
    <x v="0"/>
    <n v="6"/>
    <x v="1"/>
    <x v="3"/>
    <x v="2"/>
    <x v="162"/>
    <x v="6"/>
    <s v="United States"/>
    <x v="445"/>
    <x v="3"/>
    <m/>
    <x v="0"/>
    <x v="0"/>
    <d v="2016-12-16T00:00:00"/>
    <s v="Mon"/>
    <x v="6"/>
    <s v="CA-2016-151379"/>
    <n v="1723"/>
    <s v="Xerox 1929"/>
    <s v="Kelly Williams"/>
    <n v="48227"/>
    <n v="53"/>
    <n v="5"/>
    <n v="114"/>
  </r>
  <r>
    <n v="1"/>
    <x v="0"/>
    <x v="279"/>
    <x v="0"/>
    <x v="2"/>
    <n v="1"/>
    <x v="1"/>
    <x v="3"/>
    <x v="2"/>
    <x v="45"/>
    <x v="4"/>
    <s v="United States"/>
    <x v="284"/>
    <x v="3"/>
    <m/>
    <x v="0"/>
    <x v="1"/>
    <d v="2016-11-14T00:00:00"/>
    <s v="Sat"/>
    <x v="7"/>
    <s v="CA-2016-151554"/>
    <n v="1826"/>
    <s v="Xerox 221"/>
    <s v="Kelly Williams"/>
    <n v="77506"/>
    <n v="7"/>
    <n v="4"/>
    <n v="21"/>
  </r>
  <r>
    <n v="6"/>
    <x v="0"/>
    <x v="259"/>
    <x v="0"/>
    <x v="0"/>
    <n v="6"/>
    <x v="0"/>
    <x v="9"/>
    <x v="1"/>
    <x v="3"/>
    <x v="3"/>
    <s v="United States"/>
    <x v="446"/>
    <x v="1"/>
    <m/>
    <x v="0"/>
    <x v="1"/>
    <d v="2016-08-08T00:00:00"/>
    <s v="Sun"/>
    <x v="10"/>
    <s v="CA-2016-151708"/>
    <n v="560"/>
    <s v="Eldon Delta Triangular Chair Mat, 52 x 58, Clear"/>
    <s v="Anna Andreadi"/>
    <n v="85301"/>
    <n v="-3"/>
    <n v="4"/>
    <n v="121"/>
  </r>
  <r>
    <n v="6"/>
    <x v="0"/>
    <x v="259"/>
    <x v="0"/>
    <x v="0"/>
    <n v="6"/>
    <x v="0"/>
    <x v="8"/>
    <x v="0"/>
    <x v="3"/>
    <x v="3"/>
    <s v="United States"/>
    <x v="446"/>
    <x v="1"/>
    <m/>
    <x v="0"/>
    <x v="1"/>
    <d v="2016-08-08T00:00:00"/>
    <s v="Sun"/>
    <x v="10"/>
    <s v="CA-2016-151708"/>
    <n v="1410"/>
    <s v="SanDisk Ultra 64 GB MicroSDHC Class 10 Memory Card"/>
    <s v="Anna Andreadi"/>
    <n v="85301"/>
    <n v="-11"/>
    <n v="3"/>
    <n v="96"/>
  </r>
  <r>
    <n v="5"/>
    <x v="2"/>
    <x v="241"/>
    <x v="0"/>
    <x v="1"/>
    <n v="3"/>
    <x v="0"/>
    <x v="8"/>
    <x v="0"/>
    <x v="13"/>
    <x v="10"/>
    <s v="United States"/>
    <x v="447"/>
    <x v="3"/>
    <m/>
    <x v="0"/>
    <x v="1"/>
    <d v="2016-09-02T00:00:00"/>
    <s v="Mon"/>
    <x v="0"/>
    <s v="CA-2016-151792"/>
    <n v="1033"/>
    <s v="Logitech Wireless Performance Mouse MX for PC and Mac"/>
    <s v="Kelly Williams"/>
    <n v="60653"/>
    <n v="54"/>
    <n v="3"/>
    <n v="240"/>
  </r>
  <r>
    <n v="4"/>
    <x v="1"/>
    <x v="280"/>
    <x v="0"/>
    <x v="0"/>
    <n v="6"/>
    <x v="2"/>
    <x v="10"/>
    <x v="2"/>
    <x v="4"/>
    <x v="4"/>
    <s v="United States"/>
    <x v="448"/>
    <x v="3"/>
    <m/>
    <x v="0"/>
    <x v="1"/>
    <d v="2016-06-06T00:00:00"/>
    <s v="Fri"/>
    <x v="9"/>
    <s v="CA-2016-151897"/>
    <n v="1365"/>
    <s v="Round Specialty Laser Printer Labels"/>
    <s v="Kelly Williams"/>
    <n v="77070"/>
    <n v="34"/>
    <n v="10"/>
    <n v="100"/>
  </r>
  <r>
    <n v="5"/>
    <x v="1"/>
    <x v="229"/>
    <x v="0"/>
    <x v="0"/>
    <n v="6"/>
    <x v="0"/>
    <x v="9"/>
    <x v="1"/>
    <x v="0"/>
    <x v="0"/>
    <s v="United States"/>
    <x v="379"/>
    <x v="0"/>
    <m/>
    <x v="0"/>
    <x v="0"/>
    <d v="2016-06-04T00:00:00"/>
    <s v="Wed"/>
    <x v="9"/>
    <s v="CA-2016-151946"/>
    <n v="677"/>
    <s v="G.E. Halogen Desk Lamp Bulbs"/>
    <s v="Chuck Magee"/>
    <n v="10035"/>
    <n v="7"/>
    <n v="2"/>
    <n v="14"/>
  </r>
  <r>
    <n v="5"/>
    <x v="1"/>
    <x v="229"/>
    <x v="0"/>
    <x v="0"/>
    <n v="6"/>
    <x v="0"/>
    <x v="9"/>
    <x v="1"/>
    <x v="0"/>
    <x v="0"/>
    <s v="United States"/>
    <x v="379"/>
    <x v="0"/>
    <m/>
    <x v="0"/>
    <x v="0"/>
    <d v="2016-06-04T00:00:00"/>
    <s v="Wed"/>
    <x v="9"/>
    <s v="CA-2016-151946"/>
    <n v="1447"/>
    <s v="Seth Thomas 14 Day/Date Wall Clock"/>
    <s v="Chuck Magee"/>
    <n v="10035"/>
    <n v="21"/>
    <n v="2"/>
    <n v="57"/>
  </r>
  <r>
    <n v="5"/>
    <x v="1"/>
    <x v="229"/>
    <x v="0"/>
    <x v="0"/>
    <n v="6"/>
    <x v="0"/>
    <x v="14"/>
    <x v="1"/>
    <x v="0"/>
    <x v="0"/>
    <s v="United States"/>
    <x v="379"/>
    <x v="0"/>
    <m/>
    <x v="0"/>
    <x v="1"/>
    <d v="2016-06-04T00:00:00"/>
    <s v="Wed"/>
    <x v="9"/>
    <s v="CA-2016-151946"/>
    <n v="1228"/>
    <s v="OSullivan Living Dimensions 5-Shelf Bookcases"/>
    <s v="Chuck Magee"/>
    <n v="10035"/>
    <n v="-44"/>
    <n v="2"/>
    <n v="354"/>
  </r>
  <r>
    <n v="5"/>
    <x v="1"/>
    <x v="229"/>
    <x v="0"/>
    <x v="0"/>
    <n v="6"/>
    <x v="0"/>
    <x v="12"/>
    <x v="2"/>
    <x v="0"/>
    <x v="0"/>
    <s v="United States"/>
    <x v="379"/>
    <x v="0"/>
    <m/>
    <x v="0"/>
    <x v="0"/>
    <d v="2016-06-04T00:00:00"/>
    <s v="Wed"/>
    <x v="9"/>
    <s v="CA-2016-151946"/>
    <n v="460"/>
    <s v="Commercial WindTunnel Clean Air Upright Vacuum, Replacement Belts, Filtration Bags"/>
    <s v="Chuck Magee"/>
    <n v="10035"/>
    <n v="4"/>
    <n v="4"/>
    <n v="16"/>
  </r>
  <r>
    <n v="5"/>
    <x v="1"/>
    <x v="200"/>
    <x v="0"/>
    <x v="0"/>
    <n v="6"/>
    <x v="1"/>
    <x v="6"/>
    <x v="2"/>
    <x v="2"/>
    <x v="2"/>
    <s v="United States"/>
    <x v="169"/>
    <x v="2"/>
    <m/>
    <x v="0"/>
    <x v="1"/>
    <d v="2016-09-20T00:00:00"/>
    <s v="Fri"/>
    <x v="0"/>
    <s v="CA-2016-151953"/>
    <n v="1174"/>
    <s v="Nontoxic Chalk"/>
    <s v="Cassandra Brandow"/>
    <n v="32216"/>
    <n v="1"/>
    <n v="2"/>
    <n v="3"/>
  </r>
  <r>
    <n v="4"/>
    <x v="1"/>
    <x v="13"/>
    <x v="0"/>
    <x v="0"/>
    <n v="6"/>
    <x v="1"/>
    <x v="9"/>
    <x v="1"/>
    <x v="207"/>
    <x v="40"/>
    <s v="United States"/>
    <x v="449"/>
    <x v="2"/>
    <m/>
    <x v="0"/>
    <x v="0"/>
    <d v="2016-10-22T00:00:00"/>
    <s v="Sun"/>
    <x v="8"/>
    <s v="CA-2016-151967"/>
    <n v="1541"/>
    <s v="Tenex Chairmats For Use with Hard Floors"/>
    <s v="Cassandra Brandow"/>
    <n v="71111"/>
    <n v="10"/>
    <n v="4"/>
    <n v="130"/>
  </r>
  <r>
    <n v="2"/>
    <x v="2"/>
    <x v="46"/>
    <x v="0"/>
    <x v="2"/>
    <n v="1"/>
    <x v="0"/>
    <x v="1"/>
    <x v="1"/>
    <x v="208"/>
    <x v="11"/>
    <s v="United States"/>
    <x v="279"/>
    <x v="1"/>
    <m/>
    <x v="0"/>
    <x v="0"/>
    <d v="2016-10-13T00:00:00"/>
    <s v="Fri"/>
    <x v="8"/>
    <s v="CA-2016-151995"/>
    <n v="314"/>
    <s v="Bevis Round Bullnose 29 High Table Top"/>
    <s v="Anna Andreadi"/>
    <n v="98026"/>
    <n v="312"/>
    <n v="5"/>
    <n v="1299"/>
  </r>
  <r>
    <n v="2"/>
    <x v="2"/>
    <x v="46"/>
    <x v="0"/>
    <x v="2"/>
    <n v="1"/>
    <x v="0"/>
    <x v="12"/>
    <x v="2"/>
    <x v="208"/>
    <x v="11"/>
    <s v="United States"/>
    <x v="279"/>
    <x v="1"/>
    <m/>
    <x v="0"/>
    <x v="0"/>
    <d v="2016-10-13T00:00:00"/>
    <s v="Fri"/>
    <x v="8"/>
    <s v="CA-2016-151995"/>
    <n v="297"/>
    <s v="Belkin F9G930V10-GRY 9 Outlet Surge"/>
    <s v="Anna Andreadi"/>
    <n v="98026"/>
    <n v="62"/>
    <n v="4"/>
    <n v="214"/>
  </r>
  <r>
    <n v="2"/>
    <x v="2"/>
    <x v="46"/>
    <x v="0"/>
    <x v="2"/>
    <n v="1"/>
    <x v="0"/>
    <x v="6"/>
    <x v="2"/>
    <x v="208"/>
    <x v="11"/>
    <s v="United States"/>
    <x v="279"/>
    <x v="1"/>
    <m/>
    <x v="0"/>
    <x v="0"/>
    <d v="2016-10-13T00:00:00"/>
    <s v="Fri"/>
    <x v="8"/>
    <s v="CA-2016-151995"/>
    <n v="1134"/>
    <s v="Newell 32"/>
    <s v="Anna Andreadi"/>
    <n v="98026"/>
    <n v="3"/>
    <n v="4"/>
    <n v="12"/>
  </r>
  <r>
    <n v="2"/>
    <x v="2"/>
    <x v="46"/>
    <x v="0"/>
    <x v="2"/>
    <n v="1"/>
    <x v="0"/>
    <x v="8"/>
    <x v="0"/>
    <x v="208"/>
    <x v="11"/>
    <s v="United States"/>
    <x v="279"/>
    <x v="1"/>
    <m/>
    <x v="0"/>
    <x v="0"/>
    <d v="2016-10-13T00:00:00"/>
    <s v="Fri"/>
    <x v="8"/>
    <s v="CA-2016-151995"/>
    <n v="1467"/>
    <s v="Sony 16GB Class 10 Micro SDHC R40 Memory Card"/>
    <s v="Anna Andreadi"/>
    <n v="98026"/>
    <n v="3"/>
    <n v="2"/>
    <n v="26"/>
  </r>
  <r>
    <n v="5"/>
    <x v="1"/>
    <x v="51"/>
    <x v="0"/>
    <x v="0"/>
    <n v="6"/>
    <x v="1"/>
    <x v="5"/>
    <x v="1"/>
    <x v="33"/>
    <x v="4"/>
    <s v="United States"/>
    <x v="186"/>
    <x v="3"/>
    <m/>
    <x v="0"/>
    <x v="2"/>
    <d v="2016-05-11T00:00:00"/>
    <s v="Wed"/>
    <x v="5"/>
    <s v="CA-2016-152100"/>
    <n v="842"/>
    <s v="Hon Multipurpose Stacking Arm Chairs"/>
    <s v="Kelly Williams"/>
    <n v="77340"/>
    <n v="-69"/>
    <n v="8"/>
    <n v="1213"/>
  </r>
  <r>
    <n v="1"/>
    <x v="0"/>
    <x v="281"/>
    <x v="0"/>
    <x v="2"/>
    <n v="1"/>
    <x v="0"/>
    <x v="8"/>
    <x v="0"/>
    <x v="7"/>
    <x v="1"/>
    <s v="United States"/>
    <x v="367"/>
    <x v="1"/>
    <m/>
    <x v="0"/>
    <x v="0"/>
    <d v="2016-10-05T00:00:00"/>
    <s v="Thu"/>
    <x v="8"/>
    <s v="CA-2016-152233"/>
    <n v="1273"/>
    <s v="Plantronics Audio 478 Stereo USB Headset"/>
    <s v="Anna Andreadi"/>
    <n v="91767"/>
    <n v="35"/>
    <n v="2"/>
    <n v="100"/>
  </r>
  <r>
    <n v="0"/>
    <x v="0"/>
    <x v="282"/>
    <x v="0"/>
    <x v="3"/>
    <n v="0"/>
    <x v="0"/>
    <x v="3"/>
    <x v="2"/>
    <x v="73"/>
    <x v="16"/>
    <s v="United States"/>
    <x v="450"/>
    <x v="2"/>
    <m/>
    <x v="0"/>
    <x v="1"/>
    <d v="2016-06-30T00:00:00"/>
    <s v="Mon"/>
    <x v="9"/>
    <s v="CA-2016-152254"/>
    <n v="1706"/>
    <s v="Xerox 1913"/>
    <s v="Cassandra Brandow"/>
    <n v="28403"/>
    <n v="109"/>
    <n v="7"/>
    <n v="311"/>
  </r>
  <r>
    <n v="5"/>
    <x v="1"/>
    <x v="241"/>
    <x v="0"/>
    <x v="0"/>
    <n v="6"/>
    <x v="0"/>
    <x v="2"/>
    <x v="2"/>
    <x v="93"/>
    <x v="32"/>
    <s v="United States"/>
    <x v="195"/>
    <x v="2"/>
    <m/>
    <x v="0"/>
    <x v="0"/>
    <d v="2016-09-02T00:00:00"/>
    <s v="Mon"/>
    <x v="0"/>
    <s v="CA-2016-152268"/>
    <n v="687"/>
    <s v="GBC DocuBind TL300 Electric Binding System"/>
    <s v="Cassandra Brandow"/>
    <n v="72701"/>
    <n v="843"/>
    <n v="2"/>
    <n v="1794"/>
  </r>
  <r>
    <n v="2"/>
    <x v="2"/>
    <x v="283"/>
    <x v="0"/>
    <x v="2"/>
    <n v="1"/>
    <x v="0"/>
    <x v="2"/>
    <x v="2"/>
    <x v="1"/>
    <x v="1"/>
    <s v="United States"/>
    <x v="451"/>
    <x v="1"/>
    <m/>
    <x v="0"/>
    <x v="1"/>
    <d v="2016-08-01T00:00:00"/>
    <s v="Sun"/>
    <x v="10"/>
    <s v="CA-2016-152296"/>
    <n v="1637"/>
    <s v="Wilson Jones data.warehouse D-Ring Binders with DublLock"/>
    <s v="Anna Andreadi"/>
    <n v="94122"/>
    <n v="7"/>
    <n v="3"/>
    <n v="20"/>
  </r>
  <r>
    <n v="5"/>
    <x v="2"/>
    <x v="29"/>
    <x v="1"/>
    <x v="1"/>
    <n v="3"/>
    <x v="0"/>
    <x v="11"/>
    <x v="2"/>
    <x v="9"/>
    <x v="7"/>
    <s v="United States"/>
    <x v="98"/>
    <x v="1"/>
    <s v="Yes"/>
    <x v="1"/>
    <x v="0"/>
    <d v="2016-12-29T00:00:00"/>
    <s v="Sun"/>
    <x v="11"/>
    <s v="CA-2016-152345"/>
    <n v="637"/>
    <s v="Fellowes Bases and Tops For Staxonsteel/High-Stak Systems"/>
    <s v="Anna Andreadi"/>
    <n v="87105"/>
    <n v="8"/>
    <n v="1"/>
    <n v="33"/>
  </r>
  <r>
    <n v="5"/>
    <x v="2"/>
    <x v="29"/>
    <x v="1"/>
    <x v="1"/>
    <n v="3"/>
    <x v="0"/>
    <x v="0"/>
    <x v="0"/>
    <x v="9"/>
    <x v="7"/>
    <s v="United States"/>
    <x v="98"/>
    <x v="1"/>
    <s v="Yes"/>
    <x v="1"/>
    <x v="1"/>
    <d v="2016-12-29T00:00:00"/>
    <s v="Sun"/>
    <x v="11"/>
    <s v="CA-2016-152345"/>
    <n v="1071"/>
    <s v="Mediabridge Sport Armband iPhone 5s"/>
    <s v="Anna Andreadi"/>
    <n v="87105"/>
    <n v="-6"/>
    <n v="3"/>
    <n v="24"/>
  </r>
  <r>
    <n v="5"/>
    <x v="2"/>
    <x v="237"/>
    <x v="0"/>
    <x v="1"/>
    <n v="3"/>
    <x v="0"/>
    <x v="12"/>
    <x v="2"/>
    <x v="47"/>
    <x v="19"/>
    <s v="United States"/>
    <x v="452"/>
    <x v="0"/>
    <m/>
    <x v="0"/>
    <x v="1"/>
    <d v="2016-10-05T00:00:00"/>
    <s v="Thu"/>
    <x v="8"/>
    <s v="CA-2016-152422"/>
    <n v="295"/>
    <s v="Belkin F5C206VTEL 6 Outlet Surge"/>
    <s v="Chuck Magee"/>
    <n v="43229"/>
    <n v="11"/>
    <n v="5"/>
    <n v="92"/>
  </r>
  <r>
    <n v="5"/>
    <x v="1"/>
    <x v="284"/>
    <x v="0"/>
    <x v="0"/>
    <n v="6"/>
    <x v="2"/>
    <x v="3"/>
    <x v="2"/>
    <x v="56"/>
    <x v="24"/>
    <s v="United States"/>
    <x v="26"/>
    <x v="0"/>
    <m/>
    <x v="0"/>
    <x v="0"/>
    <d v="2016-05-21T00:00:00"/>
    <s v="Sat"/>
    <x v="5"/>
    <s v="CA-2016-152443"/>
    <n v="1792"/>
    <s v="Xerox 1992"/>
    <s v="Chuck Magee"/>
    <n v="1841"/>
    <n v="9"/>
    <n v="3"/>
    <n v="18"/>
  </r>
  <r>
    <n v="5"/>
    <x v="1"/>
    <x v="284"/>
    <x v="0"/>
    <x v="0"/>
    <n v="6"/>
    <x v="2"/>
    <x v="12"/>
    <x v="2"/>
    <x v="56"/>
    <x v="24"/>
    <s v="United States"/>
    <x v="26"/>
    <x v="0"/>
    <m/>
    <x v="0"/>
    <x v="0"/>
    <d v="2016-05-21T00:00:00"/>
    <s v="Sat"/>
    <x v="5"/>
    <s v="CA-2016-152443"/>
    <n v="291"/>
    <s v="Belkin 8 Outlet Surge Protector"/>
    <s v="Chuck Magee"/>
    <n v="1841"/>
    <n v="69"/>
    <n v="6"/>
    <n v="246"/>
  </r>
  <r>
    <n v="5"/>
    <x v="1"/>
    <x v="284"/>
    <x v="0"/>
    <x v="0"/>
    <n v="6"/>
    <x v="2"/>
    <x v="2"/>
    <x v="2"/>
    <x v="56"/>
    <x v="24"/>
    <s v="United States"/>
    <x v="26"/>
    <x v="0"/>
    <m/>
    <x v="0"/>
    <x v="0"/>
    <d v="2016-05-21T00:00:00"/>
    <s v="Sat"/>
    <x v="5"/>
    <s v="CA-2016-152443"/>
    <n v="704"/>
    <s v="GBC ProClick Punch Binding System"/>
    <s v="Chuck Magee"/>
    <n v="1841"/>
    <n v="219"/>
    <n v="7"/>
    <n v="448"/>
  </r>
  <r>
    <n v="7"/>
    <x v="2"/>
    <x v="181"/>
    <x v="0"/>
    <x v="0"/>
    <n v="6"/>
    <x v="1"/>
    <x v="11"/>
    <x v="2"/>
    <x v="22"/>
    <x v="14"/>
    <s v="United States"/>
    <x v="80"/>
    <x v="2"/>
    <m/>
    <x v="0"/>
    <x v="0"/>
    <d v="2016-11-01T00:00:00"/>
    <s v="Sun"/>
    <x v="7"/>
    <s v="CA-2016-152562"/>
    <n v="1110"/>
    <s v="Multi-Use Personal File Cart and Caster Set, Three Stacking Bins"/>
    <s v="Cassandra Brandow"/>
    <n v="40475"/>
    <n v="19"/>
    <n v="2"/>
    <n v="70"/>
  </r>
  <r>
    <n v="7"/>
    <x v="2"/>
    <x v="181"/>
    <x v="0"/>
    <x v="0"/>
    <n v="6"/>
    <x v="1"/>
    <x v="6"/>
    <x v="2"/>
    <x v="22"/>
    <x v="14"/>
    <s v="United States"/>
    <x v="80"/>
    <x v="2"/>
    <m/>
    <x v="0"/>
    <x v="0"/>
    <d v="2016-11-01T00:00:00"/>
    <s v="Sun"/>
    <x v="7"/>
    <s v="CA-2016-152562"/>
    <n v="1215"/>
    <s v="OIC #2 Pencils, Medium Soft"/>
    <s v="Cassandra Brandow"/>
    <n v="40475"/>
    <n v="2"/>
    <n v="3"/>
    <n v="6"/>
  </r>
  <r>
    <n v="3"/>
    <x v="2"/>
    <x v="285"/>
    <x v="0"/>
    <x v="2"/>
    <n v="1"/>
    <x v="2"/>
    <x v="3"/>
    <x v="2"/>
    <x v="13"/>
    <x v="10"/>
    <s v="United States"/>
    <x v="202"/>
    <x v="3"/>
    <m/>
    <x v="0"/>
    <x v="1"/>
    <d v="2016-03-14T00:00:00"/>
    <s v="Sat"/>
    <x v="2"/>
    <s v="CA-2016-152618"/>
    <n v="1760"/>
    <s v="Xerox 1963"/>
    <s v="Kelly Williams"/>
    <n v="60653"/>
    <n v="3"/>
    <n v="2"/>
    <n v="8"/>
  </r>
  <r>
    <n v="3"/>
    <x v="2"/>
    <x v="285"/>
    <x v="0"/>
    <x v="2"/>
    <n v="1"/>
    <x v="2"/>
    <x v="13"/>
    <x v="0"/>
    <x v="13"/>
    <x v="10"/>
    <s v="United States"/>
    <x v="202"/>
    <x v="3"/>
    <m/>
    <x v="0"/>
    <x v="2"/>
    <d v="2016-03-14T00:00:00"/>
    <s v="Sat"/>
    <x v="2"/>
    <s v="CA-2016-152618"/>
    <n v="802"/>
    <s v="Hewlett-Packard Deskjet 6540 Color Inkjet Printer"/>
    <s v="Kelly Williams"/>
    <n v="60653"/>
    <n v="156"/>
    <n v="2"/>
    <n v="575"/>
  </r>
  <r>
    <n v="7"/>
    <x v="2"/>
    <x v="1"/>
    <x v="0"/>
    <x v="0"/>
    <n v="6"/>
    <x v="1"/>
    <x v="6"/>
    <x v="2"/>
    <x v="209"/>
    <x v="27"/>
    <s v="United States"/>
    <x v="245"/>
    <x v="2"/>
    <m/>
    <x v="0"/>
    <x v="1"/>
    <d v="2016-07-05T00:00:00"/>
    <s v="Thu"/>
    <x v="1"/>
    <s v="CA-2016-152849"/>
    <n v="1137"/>
    <s v="Newell 322"/>
    <s v="Cassandra Brandow"/>
    <n v="37918"/>
    <n v="0"/>
    <n v="3"/>
    <n v="4"/>
  </r>
  <r>
    <n v="6"/>
    <x v="0"/>
    <x v="230"/>
    <x v="0"/>
    <x v="0"/>
    <n v="6"/>
    <x v="0"/>
    <x v="11"/>
    <x v="2"/>
    <x v="80"/>
    <x v="4"/>
    <s v="United States"/>
    <x v="453"/>
    <x v="3"/>
    <m/>
    <x v="0"/>
    <x v="1"/>
    <d v="2016-02-18T00:00:00"/>
    <s v="Wed"/>
    <x v="3"/>
    <s v="CA-2016-152905"/>
    <n v="117"/>
    <s v="Akro Stacking Bins"/>
    <s v="Kelly Williams"/>
    <n v="76017"/>
    <n v="-3"/>
    <n v="2"/>
    <n v="13"/>
  </r>
  <r>
    <n v="7"/>
    <x v="2"/>
    <x v="29"/>
    <x v="1"/>
    <x v="0"/>
    <n v="6"/>
    <x v="1"/>
    <x v="3"/>
    <x v="2"/>
    <x v="189"/>
    <x v="29"/>
    <s v="United States"/>
    <x v="246"/>
    <x v="2"/>
    <m/>
    <x v="0"/>
    <x v="0"/>
    <d v="2016-12-27T00:00:00"/>
    <s v="Fri"/>
    <x v="11"/>
    <s v="CA-2016-153087"/>
    <n v="1782"/>
    <s v="Xerox 1983"/>
    <s v="Cassandra Brandow"/>
    <n v="35601"/>
    <n v="12"/>
    <n v="4"/>
    <n v="24"/>
  </r>
  <r>
    <n v="7"/>
    <x v="2"/>
    <x v="29"/>
    <x v="1"/>
    <x v="0"/>
    <n v="6"/>
    <x v="1"/>
    <x v="8"/>
    <x v="0"/>
    <x v="189"/>
    <x v="29"/>
    <s v="United States"/>
    <x v="246"/>
    <x v="2"/>
    <m/>
    <x v="0"/>
    <x v="0"/>
    <d v="2016-12-27T00:00:00"/>
    <s v="Fri"/>
    <x v="11"/>
    <s v="CA-2016-153087"/>
    <n v="600"/>
    <s v="Enermax Acrylux Wireless Keyboard"/>
    <s v="Cassandra Brandow"/>
    <n v="35601"/>
    <n v="184"/>
    <n v="5"/>
    <n v="498"/>
  </r>
  <r>
    <n v="5"/>
    <x v="2"/>
    <x v="84"/>
    <x v="0"/>
    <x v="1"/>
    <n v="3"/>
    <x v="1"/>
    <x v="2"/>
    <x v="2"/>
    <x v="15"/>
    <x v="11"/>
    <s v="United States"/>
    <x v="337"/>
    <x v="1"/>
    <s v="Yes"/>
    <x v="1"/>
    <x v="1"/>
    <d v="2016-07-01T00:00:00"/>
    <s v="Sun"/>
    <x v="1"/>
    <s v="CA-2016-153150"/>
    <n v="410"/>
    <s v="Cardinal Holdit Business Card Pockets"/>
    <s v="Anna Andreadi"/>
    <n v="98105"/>
    <n v="7"/>
    <n v="5"/>
    <n v="20"/>
  </r>
  <r>
    <n v="4"/>
    <x v="1"/>
    <x v="227"/>
    <x v="0"/>
    <x v="0"/>
    <n v="6"/>
    <x v="0"/>
    <x v="10"/>
    <x v="2"/>
    <x v="210"/>
    <x v="1"/>
    <s v="United States"/>
    <x v="454"/>
    <x v="1"/>
    <m/>
    <x v="0"/>
    <x v="0"/>
    <d v="2016-10-04T00:00:00"/>
    <s v="Wed"/>
    <x v="8"/>
    <s v="CA-2016-153479"/>
    <n v="223"/>
    <s v="Avery 512"/>
    <s v="Anna Andreadi"/>
    <n v="94591"/>
    <n v="7"/>
    <n v="5"/>
    <n v="14"/>
  </r>
  <r>
    <n v="4"/>
    <x v="1"/>
    <x v="227"/>
    <x v="0"/>
    <x v="0"/>
    <n v="6"/>
    <x v="0"/>
    <x v="2"/>
    <x v="2"/>
    <x v="210"/>
    <x v="1"/>
    <s v="United States"/>
    <x v="454"/>
    <x v="1"/>
    <m/>
    <x v="0"/>
    <x v="1"/>
    <d v="2016-10-04T00:00:00"/>
    <s v="Wed"/>
    <x v="8"/>
    <s v="CA-2016-153479"/>
    <n v="707"/>
    <s v="GBC Recycled Regency Composition Covers"/>
    <s v="Anna Andreadi"/>
    <n v="94591"/>
    <n v="31"/>
    <n v="2"/>
    <n v="96"/>
  </r>
  <r>
    <n v="0"/>
    <x v="0"/>
    <x v="142"/>
    <x v="0"/>
    <x v="3"/>
    <n v="0"/>
    <x v="2"/>
    <x v="6"/>
    <x v="2"/>
    <x v="17"/>
    <x v="1"/>
    <s v="United States"/>
    <x v="455"/>
    <x v="1"/>
    <m/>
    <x v="0"/>
    <x v="0"/>
    <d v="2016-11-03T00:00:00"/>
    <s v="Tue"/>
    <x v="7"/>
    <s v="CA-2016-153619"/>
    <n v="1306"/>
    <s v="Prang Dustless Chalk Sticks"/>
    <s v="Anna Andreadi"/>
    <n v="90049"/>
    <n v="3"/>
    <n v="4"/>
    <n v="7"/>
  </r>
  <r>
    <n v="4"/>
    <x v="2"/>
    <x v="196"/>
    <x v="0"/>
    <x v="1"/>
    <n v="3"/>
    <x v="1"/>
    <x v="6"/>
    <x v="2"/>
    <x v="17"/>
    <x v="1"/>
    <s v="United States"/>
    <x v="13"/>
    <x v="1"/>
    <m/>
    <x v="0"/>
    <x v="0"/>
    <d v="2016-04-06T00:00:00"/>
    <s v="Fri"/>
    <x v="4"/>
    <s v="CA-2016-153808"/>
    <n v="358"/>
    <s v="Boston Home &amp; Office Model 2000 Electric Pencil Sharpeners"/>
    <s v="Anna Andreadi"/>
    <n v="90004"/>
    <n v="18"/>
    <n v="3"/>
    <n v="71"/>
  </r>
  <r>
    <n v="4"/>
    <x v="2"/>
    <x v="196"/>
    <x v="0"/>
    <x v="1"/>
    <n v="3"/>
    <x v="1"/>
    <x v="2"/>
    <x v="2"/>
    <x v="17"/>
    <x v="1"/>
    <s v="United States"/>
    <x v="13"/>
    <x v="1"/>
    <m/>
    <x v="0"/>
    <x v="1"/>
    <d v="2016-04-06T00:00:00"/>
    <s v="Fri"/>
    <x v="4"/>
    <s v="CA-2016-153808"/>
    <n v="270"/>
    <s v="Avery Trapezoid Ring Binder, 3 Capacity, Black, 1040 sheets"/>
    <s v="Anna Andreadi"/>
    <n v="90004"/>
    <n v="24"/>
    <n v="2"/>
    <n v="66"/>
  </r>
  <r>
    <n v="4"/>
    <x v="2"/>
    <x v="196"/>
    <x v="0"/>
    <x v="1"/>
    <n v="3"/>
    <x v="1"/>
    <x v="8"/>
    <x v="0"/>
    <x v="17"/>
    <x v="1"/>
    <s v="United States"/>
    <x v="13"/>
    <x v="1"/>
    <m/>
    <x v="0"/>
    <x v="0"/>
    <d v="2016-04-06T00:00:00"/>
    <s v="Fri"/>
    <x v="4"/>
    <s v="CA-2016-153808"/>
    <n v="1328"/>
    <s v="Razer Kraken 7.1 Surround Sound Over Ear USB Gaming Headset"/>
    <s v="Anna Andreadi"/>
    <n v="90004"/>
    <n v="132"/>
    <n v="3"/>
    <n v="300"/>
  </r>
  <r>
    <n v="5"/>
    <x v="1"/>
    <x v="8"/>
    <x v="0"/>
    <x v="0"/>
    <n v="6"/>
    <x v="0"/>
    <x v="9"/>
    <x v="1"/>
    <x v="123"/>
    <x v="19"/>
    <s v="United States"/>
    <x v="456"/>
    <x v="0"/>
    <m/>
    <x v="0"/>
    <x v="1"/>
    <d v="2016-11-24T00:00:00"/>
    <s v="Tue"/>
    <x v="7"/>
    <s v="CA-2016-153850"/>
    <n v="549"/>
    <s v="Eldon 200 Class Desk Accessories, Burgundy"/>
    <s v="Chuck Magee"/>
    <n v="43615"/>
    <n v="10"/>
    <n v="7"/>
    <n v="35"/>
  </r>
  <r>
    <n v="5"/>
    <x v="1"/>
    <x v="8"/>
    <x v="0"/>
    <x v="0"/>
    <n v="6"/>
    <x v="0"/>
    <x v="0"/>
    <x v="0"/>
    <x v="123"/>
    <x v="19"/>
    <s v="United States"/>
    <x v="456"/>
    <x v="0"/>
    <m/>
    <x v="0"/>
    <x v="6"/>
    <d v="2016-11-24T00:00:00"/>
    <s v="Tue"/>
    <x v="7"/>
    <s v="CA-2016-153850"/>
    <n v="1397"/>
    <s v="Samsung Galaxy S4"/>
    <s v="Chuck Magee"/>
    <n v="43615"/>
    <n v="-250"/>
    <n v="4"/>
    <n v="1502"/>
  </r>
  <r>
    <n v="4"/>
    <x v="2"/>
    <x v="159"/>
    <x v="0"/>
    <x v="1"/>
    <n v="3"/>
    <x v="1"/>
    <x v="5"/>
    <x v="1"/>
    <x v="175"/>
    <x v="2"/>
    <s v="United States"/>
    <x v="302"/>
    <x v="2"/>
    <m/>
    <x v="0"/>
    <x v="1"/>
    <d v="2016-12-16T00:00:00"/>
    <s v="Mon"/>
    <x v="6"/>
    <s v="CA-2016-153913"/>
    <n v="845"/>
    <s v="Hon Olson Stacker Stools"/>
    <s v="Cassandra Brandow"/>
    <n v="33012"/>
    <n v="101"/>
    <n v="9"/>
    <n v="1014"/>
  </r>
  <r>
    <n v="4"/>
    <x v="2"/>
    <x v="159"/>
    <x v="0"/>
    <x v="1"/>
    <n v="3"/>
    <x v="1"/>
    <x v="4"/>
    <x v="2"/>
    <x v="175"/>
    <x v="2"/>
    <s v="United States"/>
    <x v="302"/>
    <x v="2"/>
    <m/>
    <x v="0"/>
    <x v="1"/>
    <d v="2016-12-16T00:00:00"/>
    <s v="Mon"/>
    <x v="6"/>
    <s v="CA-2016-153913"/>
    <n v="1216"/>
    <s v="OIC Binder Clips, Mini, 1/4 Capacity, Black"/>
    <s v="Cassandra Brandow"/>
    <n v="33012"/>
    <n v="1"/>
    <n v="2"/>
    <n v="2"/>
  </r>
  <r>
    <n v="1"/>
    <x v="0"/>
    <x v="286"/>
    <x v="0"/>
    <x v="2"/>
    <n v="1"/>
    <x v="0"/>
    <x v="2"/>
    <x v="2"/>
    <x v="211"/>
    <x v="8"/>
    <s v="United States"/>
    <x v="345"/>
    <x v="2"/>
    <m/>
    <x v="0"/>
    <x v="0"/>
    <d v="2016-08-12T00:00:00"/>
    <s v="Thu"/>
    <x v="10"/>
    <s v="CA-2016-153927"/>
    <n v="68"/>
    <s v="Acco Translucent Poly Ring Binders"/>
    <s v="Cassandra Brandow"/>
    <n v="30188"/>
    <n v="7"/>
    <n v="3"/>
    <n v="14"/>
  </r>
  <r>
    <n v="1"/>
    <x v="0"/>
    <x v="286"/>
    <x v="0"/>
    <x v="2"/>
    <n v="1"/>
    <x v="0"/>
    <x v="8"/>
    <x v="0"/>
    <x v="211"/>
    <x v="8"/>
    <s v="United States"/>
    <x v="345"/>
    <x v="2"/>
    <m/>
    <x v="0"/>
    <x v="0"/>
    <d v="2016-08-12T00:00:00"/>
    <s v="Thu"/>
    <x v="10"/>
    <s v="CA-2016-153927"/>
    <n v="1063"/>
    <s v="Maxell 74 Minute CD-R Spindle, 50/Pack"/>
    <s v="Cassandra Brandow"/>
    <n v="30188"/>
    <n v="98"/>
    <n v="13"/>
    <n v="273"/>
  </r>
  <r>
    <n v="4"/>
    <x v="1"/>
    <x v="200"/>
    <x v="0"/>
    <x v="0"/>
    <n v="6"/>
    <x v="0"/>
    <x v="7"/>
    <x v="2"/>
    <x v="1"/>
    <x v="1"/>
    <s v="United States"/>
    <x v="457"/>
    <x v="1"/>
    <m/>
    <x v="0"/>
    <x v="0"/>
    <d v="2016-09-21T00:00:00"/>
    <s v="Sat"/>
    <x v="0"/>
    <s v="CA-2016-153969"/>
    <n v="1501"/>
    <s v="Staple envelope"/>
    <s v="Anna Andreadi"/>
    <n v="94109"/>
    <n v="7"/>
    <n v="2"/>
    <n v="16"/>
  </r>
  <r>
    <n v="4"/>
    <x v="1"/>
    <x v="200"/>
    <x v="0"/>
    <x v="0"/>
    <n v="6"/>
    <x v="0"/>
    <x v="6"/>
    <x v="2"/>
    <x v="1"/>
    <x v="1"/>
    <s v="United States"/>
    <x v="457"/>
    <x v="1"/>
    <m/>
    <x v="0"/>
    <x v="0"/>
    <d v="2016-09-21T00:00:00"/>
    <s v="Sat"/>
    <x v="0"/>
    <s v="CA-2016-153969"/>
    <n v="1156"/>
    <s v="Newell 34"/>
    <s v="Anna Andreadi"/>
    <n v="94109"/>
    <n v="15"/>
    <n v="3"/>
    <n v="60"/>
  </r>
  <r>
    <n v="4"/>
    <x v="1"/>
    <x v="200"/>
    <x v="0"/>
    <x v="0"/>
    <n v="6"/>
    <x v="0"/>
    <x v="3"/>
    <x v="2"/>
    <x v="1"/>
    <x v="1"/>
    <s v="United States"/>
    <x v="457"/>
    <x v="1"/>
    <m/>
    <x v="0"/>
    <x v="0"/>
    <d v="2016-09-21T00:00:00"/>
    <s v="Sat"/>
    <x v="0"/>
    <s v="CA-2016-153969"/>
    <n v="1654"/>
    <s v="Wirebound Four 2-3/4 x 5 Forms per Page, 400 Sets per Book"/>
    <s v="Anna Andreadi"/>
    <n v="94109"/>
    <n v="9"/>
    <n v="3"/>
    <n v="19"/>
  </r>
  <r>
    <n v="4"/>
    <x v="1"/>
    <x v="200"/>
    <x v="0"/>
    <x v="0"/>
    <n v="6"/>
    <x v="0"/>
    <x v="7"/>
    <x v="2"/>
    <x v="1"/>
    <x v="1"/>
    <s v="United States"/>
    <x v="457"/>
    <x v="1"/>
    <m/>
    <x v="0"/>
    <x v="0"/>
    <d v="2016-09-21T00:00:00"/>
    <s v="Sat"/>
    <x v="0"/>
    <s v="CA-2016-153969"/>
    <n v="4"/>
    <s v="#10 White Business Envelopes,4 1/8 x 9 1/2"/>
    <s v="Anna Andreadi"/>
    <n v="94109"/>
    <n v="37"/>
    <n v="5"/>
    <n v="78"/>
  </r>
  <r>
    <n v="4"/>
    <x v="1"/>
    <x v="200"/>
    <x v="0"/>
    <x v="0"/>
    <n v="6"/>
    <x v="0"/>
    <x v="3"/>
    <x v="2"/>
    <x v="1"/>
    <x v="1"/>
    <s v="United States"/>
    <x v="457"/>
    <x v="1"/>
    <m/>
    <x v="0"/>
    <x v="0"/>
    <d v="2016-09-21T00:00:00"/>
    <s v="Sat"/>
    <x v="0"/>
    <s v="CA-2016-153969"/>
    <n v="1769"/>
    <s v="Xerox 1971"/>
    <s v="Anna Andreadi"/>
    <n v="94109"/>
    <n v="17"/>
    <n v="9"/>
    <n v="39"/>
  </r>
  <r>
    <n v="4"/>
    <x v="1"/>
    <x v="200"/>
    <x v="0"/>
    <x v="0"/>
    <n v="6"/>
    <x v="0"/>
    <x v="0"/>
    <x v="0"/>
    <x v="1"/>
    <x v="1"/>
    <s v="United States"/>
    <x v="457"/>
    <x v="1"/>
    <m/>
    <x v="0"/>
    <x v="1"/>
    <d v="2016-09-21T00:00:00"/>
    <s v="Sat"/>
    <x v="0"/>
    <s v="CA-2016-153969"/>
    <n v="1293"/>
    <s v="Polycom CX300 Desktop Phone USB VoIP phone"/>
    <s v="Anna Andreadi"/>
    <n v="94109"/>
    <n v="24"/>
    <n v="2"/>
    <n v="240"/>
  </r>
  <r>
    <n v="5"/>
    <x v="2"/>
    <x v="227"/>
    <x v="0"/>
    <x v="1"/>
    <n v="3"/>
    <x v="0"/>
    <x v="5"/>
    <x v="1"/>
    <x v="212"/>
    <x v="10"/>
    <s v="United States"/>
    <x v="458"/>
    <x v="3"/>
    <m/>
    <x v="0"/>
    <x v="2"/>
    <d v="2016-10-03T00:00:00"/>
    <s v="Tue"/>
    <x v="8"/>
    <s v="CA-2016-153976"/>
    <n v="755"/>
    <s v="Global High-Back Leather Tilter, Burgundy"/>
    <s v="Kelly Williams"/>
    <n v="60201"/>
    <n v="-70"/>
    <n v="3"/>
    <n v="258"/>
  </r>
  <r>
    <n v="7"/>
    <x v="2"/>
    <x v="240"/>
    <x v="0"/>
    <x v="0"/>
    <n v="6"/>
    <x v="0"/>
    <x v="4"/>
    <x v="2"/>
    <x v="1"/>
    <x v="1"/>
    <s v="United States"/>
    <x v="459"/>
    <x v="1"/>
    <m/>
    <x v="0"/>
    <x v="0"/>
    <d v="2016-11-29T00:00:00"/>
    <s v="Sun"/>
    <x v="6"/>
    <s v="CA-2016-153983"/>
    <n v="1507"/>
    <s v="Staples"/>
    <s v="Anna Andreadi"/>
    <n v="94122"/>
    <n v="15"/>
    <n v="5"/>
    <n v="30"/>
  </r>
  <r>
    <n v="7"/>
    <x v="2"/>
    <x v="240"/>
    <x v="0"/>
    <x v="0"/>
    <n v="6"/>
    <x v="0"/>
    <x v="0"/>
    <x v="0"/>
    <x v="1"/>
    <x v="1"/>
    <s v="United States"/>
    <x v="459"/>
    <x v="1"/>
    <m/>
    <x v="0"/>
    <x v="1"/>
    <d v="2016-11-29T00:00:00"/>
    <s v="Sun"/>
    <x v="6"/>
    <s v="CA-2016-153983"/>
    <n v="1653"/>
    <s v="Wilson SignalBoost 841262 DB PRO Amplifier Kit"/>
    <s v="Anna Andreadi"/>
    <n v="94122"/>
    <n v="72"/>
    <n v="2"/>
    <n v="576"/>
  </r>
  <r>
    <n v="5"/>
    <x v="1"/>
    <x v="207"/>
    <x v="0"/>
    <x v="0"/>
    <n v="6"/>
    <x v="1"/>
    <x v="9"/>
    <x v="1"/>
    <x v="213"/>
    <x v="35"/>
    <s v="United States"/>
    <x v="228"/>
    <x v="0"/>
    <m/>
    <x v="0"/>
    <x v="0"/>
    <d v="2016-12-02T00:00:00"/>
    <s v="Mon"/>
    <x v="6"/>
    <s v="CA-2016-154095"/>
    <n v="493"/>
    <s v="DAX Metal Frame, Desktop, Stepped-Edge"/>
    <s v="Chuck Magee"/>
    <n v="20735"/>
    <n v="24"/>
    <n v="3"/>
    <n v="61"/>
  </r>
  <r>
    <n v="5"/>
    <x v="1"/>
    <x v="207"/>
    <x v="0"/>
    <x v="0"/>
    <n v="6"/>
    <x v="1"/>
    <x v="5"/>
    <x v="1"/>
    <x v="213"/>
    <x v="35"/>
    <s v="United States"/>
    <x v="228"/>
    <x v="0"/>
    <m/>
    <x v="0"/>
    <x v="0"/>
    <d v="2016-12-02T00:00:00"/>
    <s v="Mon"/>
    <x v="6"/>
    <s v="CA-2016-154095"/>
    <n v="766"/>
    <s v="Global Stack Chair with Arms, Black"/>
    <s v="Chuck Magee"/>
    <n v="20735"/>
    <n v="65"/>
    <n v="8"/>
    <n v="240"/>
  </r>
  <r>
    <n v="5"/>
    <x v="1"/>
    <x v="207"/>
    <x v="0"/>
    <x v="0"/>
    <n v="6"/>
    <x v="1"/>
    <x v="3"/>
    <x v="2"/>
    <x v="213"/>
    <x v="35"/>
    <s v="United States"/>
    <x v="228"/>
    <x v="0"/>
    <m/>
    <x v="0"/>
    <x v="0"/>
    <d v="2016-12-02T00:00:00"/>
    <s v="Mon"/>
    <x v="6"/>
    <s v="CA-2016-154095"/>
    <n v="1738"/>
    <s v="Xerox 1942"/>
    <s v="Chuck Magee"/>
    <n v="20735"/>
    <n v="73"/>
    <n v="3"/>
    <n v="147"/>
  </r>
  <r>
    <n v="5"/>
    <x v="1"/>
    <x v="207"/>
    <x v="0"/>
    <x v="0"/>
    <n v="6"/>
    <x v="1"/>
    <x v="10"/>
    <x v="2"/>
    <x v="213"/>
    <x v="35"/>
    <s v="United States"/>
    <x v="228"/>
    <x v="0"/>
    <m/>
    <x v="0"/>
    <x v="0"/>
    <d v="2016-12-02T00:00:00"/>
    <s v="Mon"/>
    <x v="6"/>
    <s v="CA-2016-154095"/>
    <n v="219"/>
    <s v="Avery 509"/>
    <s v="Chuck Magee"/>
    <n v="20735"/>
    <n v="7"/>
    <n v="6"/>
    <n v="16"/>
  </r>
  <r>
    <n v="4"/>
    <x v="2"/>
    <x v="146"/>
    <x v="0"/>
    <x v="1"/>
    <n v="3"/>
    <x v="0"/>
    <x v="5"/>
    <x v="1"/>
    <x v="153"/>
    <x v="2"/>
    <s v="United States"/>
    <x v="460"/>
    <x v="2"/>
    <m/>
    <x v="0"/>
    <x v="1"/>
    <d v="2016-12-23T00:00:00"/>
    <s v="Mon"/>
    <x v="6"/>
    <s v="CA-2016-154158"/>
    <n v="1233"/>
    <s v="Padded Folding Chairs, Black, 4/Carton"/>
    <s v="Cassandra Brandow"/>
    <n v="33614"/>
    <n v="6"/>
    <n v="1"/>
    <n v="65"/>
  </r>
  <r>
    <n v="4"/>
    <x v="2"/>
    <x v="146"/>
    <x v="0"/>
    <x v="1"/>
    <n v="3"/>
    <x v="0"/>
    <x v="6"/>
    <x v="2"/>
    <x v="153"/>
    <x v="2"/>
    <s v="United States"/>
    <x v="460"/>
    <x v="2"/>
    <m/>
    <x v="0"/>
    <x v="1"/>
    <d v="2016-12-23T00:00:00"/>
    <s v="Mon"/>
    <x v="6"/>
    <s v="CA-2016-154158"/>
    <n v="1306"/>
    <s v="Prang Dustless Chalk Sticks"/>
    <s v="Cassandra Brandow"/>
    <n v="33614"/>
    <n v="1"/>
    <n v="1"/>
    <n v="1"/>
  </r>
  <r>
    <n v="4"/>
    <x v="2"/>
    <x v="146"/>
    <x v="0"/>
    <x v="1"/>
    <n v="3"/>
    <x v="0"/>
    <x v="11"/>
    <x v="2"/>
    <x v="153"/>
    <x v="2"/>
    <s v="United States"/>
    <x v="460"/>
    <x v="2"/>
    <m/>
    <x v="0"/>
    <x v="1"/>
    <d v="2016-12-23T00:00:00"/>
    <s v="Mon"/>
    <x v="6"/>
    <s v="CA-2016-154158"/>
    <n v="1551"/>
    <s v="Tennsco 6- and 18-Compartment Lockers"/>
    <s v="Cassandra Brandow"/>
    <n v="33614"/>
    <n v="-11"/>
    <n v="2"/>
    <n v="424"/>
  </r>
  <r>
    <n v="4"/>
    <x v="2"/>
    <x v="146"/>
    <x v="0"/>
    <x v="1"/>
    <n v="3"/>
    <x v="0"/>
    <x v="3"/>
    <x v="2"/>
    <x v="153"/>
    <x v="2"/>
    <s v="United States"/>
    <x v="460"/>
    <x v="2"/>
    <m/>
    <x v="0"/>
    <x v="1"/>
    <d v="2016-12-23T00:00:00"/>
    <s v="Mon"/>
    <x v="6"/>
    <s v="CA-2016-154158"/>
    <n v="465"/>
    <s v="Computer Printout Paper with Letter-Trim Perforations"/>
    <s v="Cassandra Brandow"/>
    <n v="33614"/>
    <n v="16"/>
    <n v="3"/>
    <n v="46"/>
  </r>
  <r>
    <n v="4"/>
    <x v="2"/>
    <x v="146"/>
    <x v="0"/>
    <x v="1"/>
    <n v="3"/>
    <x v="0"/>
    <x v="11"/>
    <x v="2"/>
    <x v="153"/>
    <x v="2"/>
    <s v="United States"/>
    <x v="460"/>
    <x v="2"/>
    <m/>
    <x v="0"/>
    <x v="1"/>
    <d v="2016-12-23T00:00:00"/>
    <s v="Mon"/>
    <x v="6"/>
    <s v="CA-2016-154158"/>
    <n v="53"/>
    <s v="Acco Perma 3000 Stacking Storage Drawers"/>
    <s v="Cassandra Brandow"/>
    <n v="33614"/>
    <n v="-1"/>
    <n v="5"/>
    <n v="84"/>
  </r>
  <r>
    <n v="7"/>
    <x v="2"/>
    <x v="230"/>
    <x v="0"/>
    <x v="0"/>
    <n v="6"/>
    <x v="0"/>
    <x v="6"/>
    <x v="2"/>
    <x v="13"/>
    <x v="10"/>
    <s v="United States"/>
    <x v="104"/>
    <x v="3"/>
    <m/>
    <x v="0"/>
    <x v="1"/>
    <d v="2016-02-17T00:00:00"/>
    <s v="Tue"/>
    <x v="3"/>
    <s v="CA-2016-154165"/>
    <n v="1508"/>
    <s v="Staples in misc. colors"/>
    <s v="Kelly Williams"/>
    <n v="60653"/>
    <n v="9"/>
    <n v="14"/>
    <n v="54"/>
  </r>
  <r>
    <n v="2"/>
    <x v="1"/>
    <x v="133"/>
    <x v="0"/>
    <x v="1"/>
    <n v="3"/>
    <x v="0"/>
    <x v="15"/>
    <x v="2"/>
    <x v="4"/>
    <x v="4"/>
    <s v="United States"/>
    <x v="461"/>
    <x v="3"/>
    <m/>
    <x v="0"/>
    <x v="1"/>
    <d v="2016-12-13T00:00:00"/>
    <s v="Fri"/>
    <x v="6"/>
    <s v="CA-2016-154186"/>
    <n v="90"/>
    <s v="Acme Value Line Scissors"/>
    <s v="Kelly Williams"/>
    <n v="77070"/>
    <n v="0"/>
    <n v="1"/>
    <n v="3"/>
  </r>
  <r>
    <n v="1"/>
    <x v="0"/>
    <x v="75"/>
    <x v="0"/>
    <x v="2"/>
    <n v="1"/>
    <x v="2"/>
    <x v="3"/>
    <x v="2"/>
    <x v="1"/>
    <x v="1"/>
    <s v="United States"/>
    <x v="386"/>
    <x v="1"/>
    <m/>
    <x v="0"/>
    <x v="0"/>
    <d v="2016-12-07T00:00:00"/>
    <s v="Sat"/>
    <x v="6"/>
    <s v="CA-2016-154592"/>
    <n v="781"/>
    <s v="Green Bar Computer Printout Paper"/>
    <s v="Anna Andreadi"/>
    <n v="94109"/>
    <n v="81"/>
    <n v="3"/>
    <n v="165"/>
  </r>
  <r>
    <n v="5"/>
    <x v="1"/>
    <x v="186"/>
    <x v="0"/>
    <x v="0"/>
    <n v="6"/>
    <x v="1"/>
    <x v="14"/>
    <x v="1"/>
    <x v="147"/>
    <x v="1"/>
    <s v="United States"/>
    <x v="152"/>
    <x v="1"/>
    <m/>
    <x v="0"/>
    <x v="5"/>
    <d v="2016-04-12T00:00:00"/>
    <s v="Thu"/>
    <x v="4"/>
    <s v="CA-2016-154599"/>
    <n v="1228"/>
    <s v="OSullivan Living Dimensions 2-Shelf Bookcases"/>
    <s v="Anna Andreadi"/>
    <n v="90278"/>
    <n v="-18"/>
    <n v="3"/>
    <n v="308"/>
  </r>
  <r>
    <n v="5"/>
    <x v="1"/>
    <x v="186"/>
    <x v="0"/>
    <x v="0"/>
    <n v="6"/>
    <x v="1"/>
    <x v="2"/>
    <x v="2"/>
    <x v="147"/>
    <x v="1"/>
    <s v="United States"/>
    <x v="152"/>
    <x v="1"/>
    <m/>
    <x v="0"/>
    <x v="1"/>
    <d v="2016-04-12T00:00:00"/>
    <s v="Thu"/>
    <x v="4"/>
    <s v="CA-2016-154599"/>
    <n v="1343"/>
    <s v="Recycled Pressboard Report Cover with Reinforced Top Hinge"/>
    <s v="Anna Andreadi"/>
    <n v="90278"/>
    <n v="7"/>
    <n v="7"/>
    <n v="18"/>
  </r>
  <r>
    <n v="5"/>
    <x v="1"/>
    <x v="186"/>
    <x v="0"/>
    <x v="0"/>
    <n v="6"/>
    <x v="1"/>
    <x v="0"/>
    <x v="0"/>
    <x v="147"/>
    <x v="1"/>
    <s v="United States"/>
    <x v="152"/>
    <x v="1"/>
    <m/>
    <x v="0"/>
    <x v="1"/>
    <d v="2016-04-12T00:00:00"/>
    <s v="Thu"/>
    <x v="4"/>
    <s v="CA-2016-154599"/>
    <n v="154"/>
    <s v="AT&amp;T 1080 Corded phone"/>
    <s v="Anna Andreadi"/>
    <n v="90278"/>
    <n v="38"/>
    <n v="4"/>
    <n v="438"/>
  </r>
  <r>
    <n v="5"/>
    <x v="1"/>
    <x v="186"/>
    <x v="0"/>
    <x v="0"/>
    <n v="6"/>
    <x v="1"/>
    <x v="0"/>
    <x v="0"/>
    <x v="147"/>
    <x v="1"/>
    <s v="United States"/>
    <x v="152"/>
    <x v="1"/>
    <m/>
    <x v="0"/>
    <x v="1"/>
    <d v="2016-04-12T00:00:00"/>
    <s v="Thu"/>
    <x v="4"/>
    <s v="CA-2016-154599"/>
    <n v="1322"/>
    <s v="Pyle PMP37LED"/>
    <s v="Anna Andreadi"/>
    <n v="90278"/>
    <n v="94"/>
    <n v="14"/>
    <n v="1075"/>
  </r>
  <r>
    <n v="2"/>
    <x v="2"/>
    <x v="25"/>
    <x v="0"/>
    <x v="2"/>
    <n v="1"/>
    <x v="0"/>
    <x v="0"/>
    <x v="0"/>
    <x v="13"/>
    <x v="10"/>
    <s v="United States"/>
    <x v="336"/>
    <x v="3"/>
    <m/>
    <x v="0"/>
    <x v="1"/>
    <d v="2016-10-29T00:00:00"/>
    <s v="Sun"/>
    <x v="8"/>
    <s v="CA-2016-154627"/>
    <n v="146"/>
    <s v="Apple iPhone 5S"/>
    <s v="Kelly Williams"/>
    <n v="60610"/>
    <n v="342"/>
    <n v="6"/>
    <n v="2736"/>
  </r>
  <r>
    <n v="5"/>
    <x v="1"/>
    <x v="101"/>
    <x v="0"/>
    <x v="0"/>
    <n v="6"/>
    <x v="0"/>
    <x v="11"/>
    <x v="2"/>
    <x v="0"/>
    <x v="0"/>
    <s v="United States"/>
    <x v="412"/>
    <x v="0"/>
    <m/>
    <x v="0"/>
    <x v="0"/>
    <d v="2016-08-11T00:00:00"/>
    <s v="Wed"/>
    <x v="10"/>
    <s v="CA-2016-154641"/>
    <n v="1558"/>
    <s v="Tennsco Single-Tier Lockers"/>
    <s v="Chuck Magee"/>
    <n v="10035"/>
    <n v="19"/>
    <n v="1"/>
    <n v="375"/>
  </r>
  <r>
    <n v="3"/>
    <x v="0"/>
    <x v="108"/>
    <x v="0"/>
    <x v="1"/>
    <n v="3"/>
    <x v="0"/>
    <x v="11"/>
    <x v="2"/>
    <x v="214"/>
    <x v="1"/>
    <s v="United States"/>
    <x v="462"/>
    <x v="1"/>
    <m/>
    <x v="0"/>
    <x v="0"/>
    <d v="2016-08-08T00:00:00"/>
    <s v="Sun"/>
    <x v="10"/>
    <s v="CA-2016-154669"/>
    <n v="112"/>
    <s v="Advantus Rolling Drawer Organizers"/>
    <s v="Anna Andreadi"/>
    <n v="95687"/>
    <n v="110"/>
    <n v="11"/>
    <n v="423"/>
  </r>
  <r>
    <n v="5"/>
    <x v="1"/>
    <x v="28"/>
    <x v="0"/>
    <x v="0"/>
    <n v="6"/>
    <x v="2"/>
    <x v="3"/>
    <x v="2"/>
    <x v="1"/>
    <x v="1"/>
    <s v="United States"/>
    <x v="463"/>
    <x v="1"/>
    <m/>
    <x v="0"/>
    <x v="0"/>
    <d v="2016-11-21T00:00:00"/>
    <s v="Sat"/>
    <x v="7"/>
    <s v="CA-2016-154781"/>
    <n v="1576"/>
    <s v="Tops Wirebound Message Log Books"/>
    <s v="Anna Andreadi"/>
    <n v="94110"/>
    <n v="3"/>
    <n v="2"/>
    <n v="7"/>
  </r>
  <r>
    <n v="5"/>
    <x v="1"/>
    <x v="28"/>
    <x v="0"/>
    <x v="0"/>
    <n v="6"/>
    <x v="2"/>
    <x v="8"/>
    <x v="0"/>
    <x v="1"/>
    <x v="1"/>
    <s v="United States"/>
    <x v="463"/>
    <x v="1"/>
    <m/>
    <x v="0"/>
    <x v="0"/>
    <d v="2016-11-21T00:00:00"/>
    <s v="Sat"/>
    <x v="7"/>
    <s v="CA-2016-154781"/>
    <n v="956"/>
    <s v="Kensington Expert Mouse Optical USB Trackball for PC or Mac"/>
    <s v="Anna Andreadi"/>
    <n v="94110"/>
    <n v="28"/>
    <n v="1"/>
    <n v="95"/>
  </r>
  <r>
    <n v="4"/>
    <x v="2"/>
    <x v="153"/>
    <x v="0"/>
    <x v="1"/>
    <n v="3"/>
    <x v="1"/>
    <x v="2"/>
    <x v="2"/>
    <x v="17"/>
    <x v="1"/>
    <s v="United States"/>
    <x v="86"/>
    <x v="1"/>
    <m/>
    <x v="0"/>
    <x v="1"/>
    <d v="2016-08-23T00:00:00"/>
    <s v="Mon"/>
    <x v="10"/>
    <s v="CA-2016-154837"/>
    <n v="694"/>
    <s v="GBC Linen Binding Covers"/>
    <s v="Anna Andreadi"/>
    <n v="90032"/>
    <n v="17"/>
    <n v="2"/>
    <n v="50"/>
  </r>
  <r>
    <n v="6"/>
    <x v="0"/>
    <x v="146"/>
    <x v="0"/>
    <x v="0"/>
    <n v="6"/>
    <x v="0"/>
    <x v="5"/>
    <x v="1"/>
    <x v="42"/>
    <x v="1"/>
    <s v="United States"/>
    <x v="464"/>
    <x v="1"/>
    <m/>
    <x v="0"/>
    <x v="1"/>
    <d v="2016-12-21T00:00:00"/>
    <s v="Sat"/>
    <x v="6"/>
    <s v="CA-2016-154893"/>
    <n v="1378"/>
    <s v="Safco Contoured Stacking Chairs"/>
    <s v="Anna Andreadi"/>
    <n v="92024"/>
    <n v="36"/>
    <n v="3"/>
    <n v="572"/>
  </r>
  <r>
    <n v="6"/>
    <x v="0"/>
    <x v="146"/>
    <x v="0"/>
    <x v="0"/>
    <n v="6"/>
    <x v="0"/>
    <x v="5"/>
    <x v="1"/>
    <x v="42"/>
    <x v="1"/>
    <s v="United States"/>
    <x v="464"/>
    <x v="1"/>
    <m/>
    <x v="0"/>
    <x v="1"/>
    <d v="2016-12-21T00:00:00"/>
    <s v="Sat"/>
    <x v="6"/>
    <s v="CA-2016-154893"/>
    <n v="1372"/>
    <s v="SAFCO Arco Folding Chair"/>
    <s v="Anna Andreadi"/>
    <n v="92024"/>
    <n v="149"/>
    <n v="6"/>
    <n v="1326"/>
  </r>
  <r>
    <n v="5"/>
    <x v="1"/>
    <x v="287"/>
    <x v="0"/>
    <x v="0"/>
    <n v="6"/>
    <x v="0"/>
    <x v="5"/>
    <x v="1"/>
    <x v="215"/>
    <x v="12"/>
    <s v="United States"/>
    <x v="410"/>
    <x v="0"/>
    <m/>
    <x v="0"/>
    <x v="2"/>
    <d v="2016-06-22T00:00:00"/>
    <s v="Sun"/>
    <x v="9"/>
    <s v="CA-2016-154963"/>
    <n v="1233"/>
    <s v="Padded Folding Chairs, Black, 4/Carton"/>
    <s v="Chuck Magee"/>
    <n v="19013"/>
    <n v="-5"/>
    <n v="3"/>
    <n v="170"/>
  </r>
  <r>
    <n v="5"/>
    <x v="1"/>
    <x v="287"/>
    <x v="0"/>
    <x v="0"/>
    <n v="6"/>
    <x v="0"/>
    <x v="5"/>
    <x v="1"/>
    <x v="215"/>
    <x v="12"/>
    <s v="United States"/>
    <x v="410"/>
    <x v="0"/>
    <m/>
    <x v="0"/>
    <x v="2"/>
    <d v="2016-06-22T00:00:00"/>
    <s v="Sun"/>
    <x v="9"/>
    <s v="CA-2016-154963"/>
    <n v="833"/>
    <s v="Hon Deluxe Fabric Upholstered Stacking Chairs, Rounded Back"/>
    <s v="Chuck Magee"/>
    <n v="19013"/>
    <n v="0"/>
    <n v="5"/>
    <n v="854"/>
  </r>
  <r>
    <n v="5"/>
    <x v="1"/>
    <x v="287"/>
    <x v="0"/>
    <x v="0"/>
    <n v="6"/>
    <x v="0"/>
    <x v="0"/>
    <x v="0"/>
    <x v="215"/>
    <x v="12"/>
    <s v="United States"/>
    <x v="410"/>
    <x v="0"/>
    <m/>
    <x v="0"/>
    <x v="6"/>
    <d v="2016-06-22T00:00:00"/>
    <s v="Sun"/>
    <x v="9"/>
    <s v="CA-2016-154963"/>
    <n v="1251"/>
    <s v="Panasonic Kx-TS550"/>
    <s v="Chuck Magee"/>
    <n v="19013"/>
    <n v="-15"/>
    <n v="3"/>
    <n v="83"/>
  </r>
  <r>
    <n v="4"/>
    <x v="1"/>
    <x v="288"/>
    <x v="0"/>
    <x v="0"/>
    <n v="6"/>
    <x v="1"/>
    <x v="6"/>
    <x v="2"/>
    <x v="73"/>
    <x v="16"/>
    <s v="United States"/>
    <x v="125"/>
    <x v="2"/>
    <m/>
    <x v="0"/>
    <x v="1"/>
    <d v="2016-04-16T00:00:00"/>
    <s v="Mon"/>
    <x v="4"/>
    <s v="CA-2016-155208"/>
    <n v="251"/>
    <s v="Avery Hi-Liter EverBold Pen Style Fluorescent Highlighters, 4/Pack"/>
    <s v="Cassandra Brandow"/>
    <n v="28403"/>
    <n v="10"/>
    <n v="6"/>
    <n v="39"/>
  </r>
  <r>
    <n v="3"/>
    <x v="0"/>
    <x v="151"/>
    <x v="0"/>
    <x v="1"/>
    <n v="3"/>
    <x v="1"/>
    <x v="3"/>
    <x v="2"/>
    <x v="1"/>
    <x v="1"/>
    <s v="United States"/>
    <x v="465"/>
    <x v="1"/>
    <m/>
    <x v="0"/>
    <x v="0"/>
    <d v="2016-10-19T00:00:00"/>
    <s v="Thu"/>
    <x v="8"/>
    <s v="CA-2016-155264"/>
    <n v="1710"/>
    <s v="Xerox 1917"/>
    <s v="Anna Andreadi"/>
    <n v="94110"/>
    <n v="69"/>
    <n v="3"/>
    <n v="147"/>
  </r>
  <r>
    <n v="3"/>
    <x v="0"/>
    <x v="151"/>
    <x v="0"/>
    <x v="1"/>
    <n v="3"/>
    <x v="1"/>
    <x v="10"/>
    <x v="2"/>
    <x v="1"/>
    <x v="1"/>
    <s v="United States"/>
    <x v="465"/>
    <x v="1"/>
    <m/>
    <x v="0"/>
    <x v="0"/>
    <d v="2016-10-19T00:00:00"/>
    <s v="Thu"/>
    <x v="8"/>
    <s v="CA-2016-155264"/>
    <n v="188"/>
    <s v="Avery 480"/>
    <s v="Anna Andreadi"/>
    <n v="94110"/>
    <n v="9"/>
    <n v="5"/>
    <n v="19"/>
  </r>
  <r>
    <n v="3"/>
    <x v="0"/>
    <x v="151"/>
    <x v="0"/>
    <x v="1"/>
    <n v="3"/>
    <x v="1"/>
    <x v="2"/>
    <x v="2"/>
    <x v="1"/>
    <x v="1"/>
    <s v="United States"/>
    <x v="465"/>
    <x v="1"/>
    <m/>
    <x v="0"/>
    <x v="1"/>
    <d v="2016-10-19T00:00:00"/>
    <s v="Thu"/>
    <x v="8"/>
    <s v="CA-2016-155264"/>
    <n v="71"/>
    <s v="Accohide Poly Flexible Ring Binders"/>
    <s v="Anna Andreadi"/>
    <n v="94110"/>
    <n v="1"/>
    <n v="1"/>
    <n v="3"/>
  </r>
  <r>
    <n v="3"/>
    <x v="0"/>
    <x v="151"/>
    <x v="0"/>
    <x v="1"/>
    <n v="3"/>
    <x v="1"/>
    <x v="2"/>
    <x v="2"/>
    <x v="1"/>
    <x v="1"/>
    <s v="United States"/>
    <x v="465"/>
    <x v="1"/>
    <m/>
    <x v="0"/>
    <x v="1"/>
    <d v="2016-10-19T00:00:00"/>
    <s v="Thu"/>
    <x v="8"/>
    <s v="CA-2016-155264"/>
    <n v="241"/>
    <s v="Avery Durable Slant Ring Binders With Label Holder"/>
    <s v="Anna Andreadi"/>
    <n v="94110"/>
    <n v="7"/>
    <n v="6"/>
    <n v="20"/>
  </r>
  <r>
    <n v="3"/>
    <x v="0"/>
    <x v="151"/>
    <x v="0"/>
    <x v="1"/>
    <n v="3"/>
    <x v="1"/>
    <x v="0"/>
    <x v="0"/>
    <x v="1"/>
    <x v="1"/>
    <s v="United States"/>
    <x v="465"/>
    <x v="1"/>
    <m/>
    <x v="0"/>
    <x v="1"/>
    <d v="2016-10-19T00:00:00"/>
    <s v="Thu"/>
    <x v="8"/>
    <s v="CA-2016-155264"/>
    <n v="1245"/>
    <s v="Panasonic KX TS208W Corded phone"/>
    <s v="Anna Andreadi"/>
    <n v="94110"/>
    <n v="12"/>
    <n v="3"/>
    <n v="118"/>
  </r>
  <r>
    <n v="0"/>
    <x v="0"/>
    <x v="169"/>
    <x v="0"/>
    <x v="3"/>
    <n v="0"/>
    <x v="0"/>
    <x v="9"/>
    <x v="1"/>
    <x v="216"/>
    <x v="38"/>
    <s v="United States"/>
    <x v="466"/>
    <x v="0"/>
    <m/>
    <x v="0"/>
    <x v="0"/>
    <d v="2016-05-04T00:00:00"/>
    <s v="Wed"/>
    <x v="5"/>
    <s v="CA-2016-155271"/>
    <n v="499"/>
    <s v="DAX Wood Document Frame"/>
    <s v="Chuck Magee"/>
    <n v="6457"/>
    <n v="10"/>
    <n v="2"/>
    <n v="27"/>
  </r>
  <r>
    <n v="5"/>
    <x v="1"/>
    <x v="107"/>
    <x v="0"/>
    <x v="0"/>
    <n v="6"/>
    <x v="0"/>
    <x v="3"/>
    <x v="2"/>
    <x v="60"/>
    <x v="27"/>
    <s v="United States"/>
    <x v="467"/>
    <x v="2"/>
    <m/>
    <x v="0"/>
    <x v="1"/>
    <d v="2016-12-06T00:00:00"/>
    <s v="Fri"/>
    <x v="6"/>
    <s v="CA-2016-155390"/>
    <n v="1701"/>
    <s v="Xerox 1909"/>
    <s v="Cassandra Brandow"/>
    <n v="38109"/>
    <n v="14"/>
    <n v="2"/>
    <n v="42"/>
  </r>
  <r>
    <n v="5"/>
    <x v="1"/>
    <x v="181"/>
    <x v="0"/>
    <x v="0"/>
    <n v="6"/>
    <x v="0"/>
    <x v="15"/>
    <x v="2"/>
    <x v="35"/>
    <x v="38"/>
    <s v="United States"/>
    <x v="217"/>
    <x v="0"/>
    <m/>
    <x v="0"/>
    <x v="0"/>
    <d v="2016-11-03T00:00:00"/>
    <s v="Tue"/>
    <x v="7"/>
    <s v="CA-2016-155593"/>
    <n v="80"/>
    <s v="Acme Kleen Earth Office Shears"/>
    <s v="Chuck Magee"/>
    <n v="6824"/>
    <n v="3"/>
    <n v="3"/>
    <n v="12"/>
  </r>
  <r>
    <n v="4"/>
    <x v="2"/>
    <x v="279"/>
    <x v="0"/>
    <x v="1"/>
    <n v="3"/>
    <x v="1"/>
    <x v="9"/>
    <x v="1"/>
    <x v="217"/>
    <x v="12"/>
    <s v="United States"/>
    <x v="139"/>
    <x v="0"/>
    <m/>
    <x v="0"/>
    <x v="1"/>
    <d v="2016-11-11T00:00:00"/>
    <s v="Wed"/>
    <x v="7"/>
    <s v="CA-2016-155796"/>
    <n v="727"/>
    <s v="GE 4 Foot Flourescent Tube, 40 Watt"/>
    <s v="Chuck Magee"/>
    <n v="19601"/>
    <n v="8"/>
    <n v="2"/>
    <n v="24"/>
  </r>
  <r>
    <n v="4"/>
    <x v="2"/>
    <x v="279"/>
    <x v="0"/>
    <x v="1"/>
    <n v="3"/>
    <x v="1"/>
    <x v="14"/>
    <x v="1"/>
    <x v="217"/>
    <x v="12"/>
    <s v="United States"/>
    <x v="139"/>
    <x v="0"/>
    <m/>
    <x v="0"/>
    <x v="8"/>
    <d v="2016-11-11T00:00:00"/>
    <s v="Wed"/>
    <x v="7"/>
    <s v="CA-2016-155796"/>
    <n v="168"/>
    <s v="Atlantic Metals Mobile 3-Shelf Bookcases, Custom Colors"/>
    <s v="Chuck Magee"/>
    <n v="19601"/>
    <n v="-251"/>
    <n v="4"/>
    <n v="522"/>
  </r>
  <r>
    <n v="4"/>
    <x v="2"/>
    <x v="70"/>
    <x v="0"/>
    <x v="1"/>
    <n v="3"/>
    <x v="0"/>
    <x v="6"/>
    <x v="2"/>
    <x v="73"/>
    <x v="16"/>
    <s v="United States"/>
    <x v="468"/>
    <x v="2"/>
    <m/>
    <x v="0"/>
    <x v="1"/>
    <d v="2016-03-03T00:00:00"/>
    <s v="Tue"/>
    <x v="2"/>
    <s v="CA-2016-155852"/>
    <n v="1848"/>
    <s v="Zebra Zazzle Fluorescent Highlighters"/>
    <s v="Cassandra Brandow"/>
    <n v="28403"/>
    <n v="3"/>
    <n v="4"/>
    <n v="19"/>
  </r>
  <r>
    <n v="5"/>
    <x v="1"/>
    <x v="144"/>
    <x v="0"/>
    <x v="0"/>
    <n v="6"/>
    <x v="0"/>
    <x v="1"/>
    <x v="1"/>
    <x v="218"/>
    <x v="24"/>
    <s v="United States"/>
    <x v="191"/>
    <x v="0"/>
    <m/>
    <x v="0"/>
    <x v="2"/>
    <d v="2016-05-12T00:00:00"/>
    <s v="Thu"/>
    <x v="5"/>
    <s v="CA-2016-155887"/>
    <n v="320"/>
    <s v="Bevis Traditional Conference Table Top, Plinth Base"/>
    <s v="Chuck Magee"/>
    <n v="2038"/>
    <n v="-130"/>
    <n v="3"/>
    <n v="700"/>
  </r>
  <r>
    <n v="2"/>
    <x v="1"/>
    <x v="150"/>
    <x v="0"/>
    <x v="1"/>
    <n v="3"/>
    <x v="0"/>
    <x v="8"/>
    <x v="0"/>
    <x v="6"/>
    <x v="20"/>
    <s v="United States"/>
    <x v="462"/>
    <x v="2"/>
    <m/>
    <x v="0"/>
    <x v="0"/>
    <d v="2016-04-30T00:00:00"/>
    <s v="Mon"/>
    <x v="5"/>
    <s v="CA-2016-156006"/>
    <n v="1060"/>
    <s v="Maxell 4.7GB DVD-RW 3/Pack"/>
    <s v="Cassandra Brandow"/>
    <n v="39212"/>
    <n v="16"/>
    <n v="3"/>
    <n v="48"/>
  </r>
  <r>
    <n v="7"/>
    <x v="2"/>
    <x v="192"/>
    <x v="0"/>
    <x v="0"/>
    <n v="6"/>
    <x v="0"/>
    <x v="9"/>
    <x v="1"/>
    <x v="0"/>
    <x v="0"/>
    <s v="United States"/>
    <x v="331"/>
    <x v="0"/>
    <m/>
    <x v="0"/>
    <x v="0"/>
    <d v="2016-09-22T00:00:00"/>
    <s v="Sun"/>
    <x v="0"/>
    <s v="CA-2016-156160"/>
    <n v="465"/>
    <s v="Computer Room Manger, 14"/>
    <s v="Chuck Magee"/>
    <n v="10035"/>
    <n v="35"/>
    <n v="3"/>
    <n v="97"/>
  </r>
  <r>
    <n v="7"/>
    <x v="2"/>
    <x v="192"/>
    <x v="0"/>
    <x v="0"/>
    <n v="6"/>
    <x v="0"/>
    <x v="5"/>
    <x v="1"/>
    <x v="0"/>
    <x v="0"/>
    <s v="United States"/>
    <x v="331"/>
    <x v="0"/>
    <m/>
    <x v="0"/>
    <x v="9"/>
    <d v="2016-09-22T00:00:00"/>
    <s v="Sun"/>
    <x v="0"/>
    <s v="CA-2016-156160"/>
    <n v="1210"/>
    <s v="Office Star - Mid Back Dual function Ergonomic High Back Chair with 2-Way Adjustable Arms"/>
    <s v="Chuck Magee"/>
    <n v="10035"/>
    <n v="84"/>
    <n v="4"/>
    <n v="580"/>
  </r>
  <r>
    <n v="7"/>
    <x v="2"/>
    <x v="192"/>
    <x v="0"/>
    <x v="0"/>
    <n v="6"/>
    <x v="0"/>
    <x v="6"/>
    <x v="2"/>
    <x v="0"/>
    <x v="0"/>
    <s v="United States"/>
    <x v="331"/>
    <x v="0"/>
    <m/>
    <x v="0"/>
    <x v="0"/>
    <d v="2016-09-22T00:00:00"/>
    <s v="Sun"/>
    <x v="0"/>
    <s v="CA-2016-156160"/>
    <n v="253"/>
    <s v="Avery Hi-Liter GlideStik Fluorescent Highlighter, Yellow Ink"/>
    <s v="Chuck Magee"/>
    <n v="10035"/>
    <n v="6"/>
    <n v="4"/>
    <n v="13"/>
  </r>
  <r>
    <n v="7"/>
    <x v="2"/>
    <x v="192"/>
    <x v="0"/>
    <x v="0"/>
    <n v="6"/>
    <x v="0"/>
    <x v="2"/>
    <x v="2"/>
    <x v="0"/>
    <x v="0"/>
    <s v="United States"/>
    <x v="331"/>
    <x v="0"/>
    <m/>
    <x v="0"/>
    <x v="1"/>
    <d v="2016-09-22T00:00:00"/>
    <s v="Sun"/>
    <x v="0"/>
    <s v="CA-2016-156160"/>
    <n v="410"/>
    <s v="Cardinal Holdit Business Card Pockets"/>
    <s v="Chuck Magee"/>
    <n v="10035"/>
    <n v="1"/>
    <n v="1"/>
    <n v="4"/>
  </r>
  <r>
    <n v="4"/>
    <x v="1"/>
    <x v="101"/>
    <x v="0"/>
    <x v="0"/>
    <n v="6"/>
    <x v="2"/>
    <x v="10"/>
    <x v="2"/>
    <x v="21"/>
    <x v="2"/>
    <s v="United States"/>
    <x v="72"/>
    <x v="2"/>
    <m/>
    <x v="0"/>
    <x v="1"/>
    <d v="2016-08-12T00:00:00"/>
    <s v="Thu"/>
    <x v="10"/>
    <s v="CA-2016-156244"/>
    <n v="212"/>
    <s v="Avery 501"/>
    <s v="Cassandra Brandow"/>
    <n v="33180"/>
    <n v="1"/>
    <n v="1"/>
    <n v="3"/>
  </r>
  <r>
    <n v="4"/>
    <x v="1"/>
    <x v="101"/>
    <x v="0"/>
    <x v="0"/>
    <n v="6"/>
    <x v="2"/>
    <x v="15"/>
    <x v="2"/>
    <x v="21"/>
    <x v="2"/>
    <s v="United States"/>
    <x v="72"/>
    <x v="2"/>
    <m/>
    <x v="0"/>
    <x v="1"/>
    <d v="2016-08-12T00:00:00"/>
    <s v="Thu"/>
    <x v="10"/>
    <s v="CA-2016-156244"/>
    <n v="63"/>
    <s v="Acco Side-Punched Conventional Columnar Pads"/>
    <s v="Cassandra Brandow"/>
    <n v="33180"/>
    <n v="-1"/>
    <n v="2"/>
    <n v="6"/>
  </r>
  <r>
    <n v="4"/>
    <x v="1"/>
    <x v="101"/>
    <x v="0"/>
    <x v="0"/>
    <n v="6"/>
    <x v="2"/>
    <x v="6"/>
    <x v="2"/>
    <x v="21"/>
    <x v="2"/>
    <s v="United States"/>
    <x v="72"/>
    <x v="2"/>
    <m/>
    <x v="0"/>
    <x v="1"/>
    <d v="2016-08-12T00:00:00"/>
    <s v="Thu"/>
    <x v="10"/>
    <s v="CA-2016-156244"/>
    <n v="376"/>
    <s v="Bulldog Vacuum Base Pencil Sharpener"/>
    <s v="Cassandra Brandow"/>
    <n v="33180"/>
    <n v="4"/>
    <n v="5"/>
    <n v="48"/>
  </r>
  <r>
    <n v="4"/>
    <x v="1"/>
    <x v="101"/>
    <x v="0"/>
    <x v="0"/>
    <n v="6"/>
    <x v="2"/>
    <x v="12"/>
    <x v="2"/>
    <x v="21"/>
    <x v="2"/>
    <s v="United States"/>
    <x v="72"/>
    <x v="2"/>
    <m/>
    <x v="0"/>
    <x v="1"/>
    <d v="2016-08-12T00:00:00"/>
    <s v="Thu"/>
    <x v="10"/>
    <s v="CA-2016-156244"/>
    <n v="65"/>
    <s v="Acco Smartsocket Color-Coded Six-Outlet AC Adapter Model Surge Protectors"/>
    <s v="Cassandra Brandow"/>
    <n v="33180"/>
    <n v="16"/>
    <n v="6"/>
    <n v="211"/>
  </r>
  <r>
    <n v="4"/>
    <x v="1"/>
    <x v="101"/>
    <x v="0"/>
    <x v="0"/>
    <n v="6"/>
    <x v="2"/>
    <x v="3"/>
    <x v="2"/>
    <x v="21"/>
    <x v="2"/>
    <s v="United States"/>
    <x v="72"/>
    <x v="2"/>
    <m/>
    <x v="0"/>
    <x v="1"/>
    <d v="2016-08-12T00:00:00"/>
    <s v="Thu"/>
    <x v="10"/>
    <s v="CA-2016-156244"/>
    <n v="1834"/>
    <s v="Xerox 229"/>
    <s v="Cassandra Brandow"/>
    <n v="33180"/>
    <n v="11"/>
    <n v="6"/>
    <n v="31"/>
  </r>
  <r>
    <n v="4"/>
    <x v="1"/>
    <x v="101"/>
    <x v="0"/>
    <x v="0"/>
    <n v="6"/>
    <x v="2"/>
    <x v="8"/>
    <x v="0"/>
    <x v="21"/>
    <x v="2"/>
    <s v="United States"/>
    <x v="72"/>
    <x v="2"/>
    <m/>
    <x v="0"/>
    <x v="1"/>
    <d v="2016-08-12T00:00:00"/>
    <s v="Thu"/>
    <x v="10"/>
    <s v="CA-2016-156244"/>
    <n v="1058"/>
    <s v="Maxell 4.7GB DVD-R"/>
    <s v="Cassandra Brandow"/>
    <n v="33180"/>
    <n v="42"/>
    <n v="7"/>
    <n v="159"/>
  </r>
  <r>
    <n v="2"/>
    <x v="2"/>
    <x v="18"/>
    <x v="0"/>
    <x v="2"/>
    <n v="1"/>
    <x v="0"/>
    <x v="9"/>
    <x v="1"/>
    <x v="32"/>
    <x v="19"/>
    <s v="United States"/>
    <x v="217"/>
    <x v="0"/>
    <m/>
    <x v="0"/>
    <x v="1"/>
    <d v="2016-12-24T00:00:00"/>
    <s v="Tue"/>
    <x v="6"/>
    <s v="CA-2016-156314"/>
    <n v="1057"/>
    <s v="Master Giant Foot Doorstop, Safety Yellow"/>
    <s v="Chuck Magee"/>
    <n v="44105"/>
    <n v="9"/>
    <n v="5"/>
    <n v="30"/>
  </r>
  <r>
    <n v="3"/>
    <x v="0"/>
    <x v="255"/>
    <x v="0"/>
    <x v="1"/>
    <n v="3"/>
    <x v="0"/>
    <x v="3"/>
    <x v="2"/>
    <x v="13"/>
    <x v="10"/>
    <s v="United States"/>
    <x v="469"/>
    <x v="3"/>
    <m/>
    <x v="0"/>
    <x v="1"/>
    <d v="2016-06-17T00:00:00"/>
    <s v="Tue"/>
    <x v="9"/>
    <s v="CA-2016-156342"/>
    <n v="1683"/>
    <s v="Xerox 1892"/>
    <s v="Kelly Williams"/>
    <n v="60653"/>
    <n v="22"/>
    <n v="2"/>
    <n v="62"/>
  </r>
  <r>
    <n v="4"/>
    <x v="1"/>
    <x v="264"/>
    <x v="0"/>
    <x v="0"/>
    <n v="6"/>
    <x v="1"/>
    <x v="14"/>
    <x v="1"/>
    <x v="17"/>
    <x v="1"/>
    <s v="United States"/>
    <x v="232"/>
    <x v="1"/>
    <s v="Yes"/>
    <x v="1"/>
    <x v="5"/>
    <d v="2016-05-26T00:00:00"/>
    <s v="Thu"/>
    <x v="5"/>
    <s v="CA-2016-156349"/>
    <n v="1436"/>
    <s v="Sauder Inglewood Library Bookcases"/>
    <s v="Anna Andreadi"/>
    <n v="90008"/>
    <n v="27"/>
    <n v="2"/>
    <n v="291"/>
  </r>
  <r>
    <n v="4"/>
    <x v="1"/>
    <x v="264"/>
    <x v="0"/>
    <x v="0"/>
    <n v="6"/>
    <x v="1"/>
    <x v="0"/>
    <x v="0"/>
    <x v="17"/>
    <x v="1"/>
    <s v="United States"/>
    <x v="232"/>
    <x v="1"/>
    <s v="Yes"/>
    <x v="1"/>
    <x v="1"/>
    <d v="2016-05-26T00:00:00"/>
    <s v="Thu"/>
    <x v="5"/>
    <s v="CA-2016-156349"/>
    <n v="1612"/>
    <s v="VTech DS6151"/>
    <s v="Anna Andreadi"/>
    <n v="90008"/>
    <n v="20"/>
    <n v="2"/>
    <n v="202"/>
  </r>
  <r>
    <n v="4"/>
    <x v="1"/>
    <x v="264"/>
    <x v="0"/>
    <x v="0"/>
    <n v="6"/>
    <x v="1"/>
    <x v="0"/>
    <x v="0"/>
    <x v="17"/>
    <x v="1"/>
    <s v="United States"/>
    <x v="232"/>
    <x v="1"/>
    <s v="Yes"/>
    <x v="1"/>
    <x v="1"/>
    <d v="2016-05-26T00:00:00"/>
    <s v="Thu"/>
    <x v="5"/>
    <s v="CA-2016-156349"/>
    <n v="1118"/>
    <s v="netTALK DUO VoIP Telephone Service"/>
    <s v="Anna Andreadi"/>
    <n v="90008"/>
    <n v="31"/>
    <n v="2"/>
    <n v="84"/>
  </r>
  <r>
    <n v="6"/>
    <x v="0"/>
    <x v="233"/>
    <x v="0"/>
    <x v="0"/>
    <n v="6"/>
    <x v="0"/>
    <x v="10"/>
    <x v="2"/>
    <x v="1"/>
    <x v="1"/>
    <s v="United States"/>
    <x v="470"/>
    <x v="1"/>
    <m/>
    <x v="0"/>
    <x v="0"/>
    <d v="2016-09-20T00:00:00"/>
    <s v="Fri"/>
    <x v="0"/>
    <s v="CA-2016-156433"/>
    <n v="208"/>
    <s v="Avery 499"/>
    <s v="Anna Andreadi"/>
    <n v="94110"/>
    <n v="5"/>
    <n v="2"/>
    <n v="10"/>
  </r>
  <r>
    <n v="6"/>
    <x v="0"/>
    <x v="233"/>
    <x v="0"/>
    <x v="0"/>
    <n v="6"/>
    <x v="0"/>
    <x v="3"/>
    <x v="2"/>
    <x v="1"/>
    <x v="1"/>
    <s v="United States"/>
    <x v="470"/>
    <x v="1"/>
    <m/>
    <x v="0"/>
    <x v="0"/>
    <d v="2016-09-20T00:00:00"/>
    <s v="Fri"/>
    <x v="0"/>
    <s v="CA-2016-156433"/>
    <n v="1655"/>
    <s v="Wirebound Message Book, 4 per Page"/>
    <s v="Anna Andreadi"/>
    <n v="94110"/>
    <n v="11"/>
    <n v="4"/>
    <n v="22"/>
  </r>
  <r>
    <n v="5"/>
    <x v="2"/>
    <x v="289"/>
    <x v="0"/>
    <x v="2"/>
    <n v="1"/>
    <x v="0"/>
    <x v="6"/>
    <x v="2"/>
    <x v="47"/>
    <x v="19"/>
    <s v="United States"/>
    <x v="471"/>
    <x v="0"/>
    <m/>
    <x v="0"/>
    <x v="1"/>
    <d v="2016-02-27T00:00:00"/>
    <s v="Fri"/>
    <x v="2"/>
    <s v="CA-2016-156545"/>
    <n v="1848"/>
    <s v="Zebra Zazzle Fluorescent Highlighters"/>
    <s v="Chuck Magee"/>
    <n v="43229"/>
    <n v="3"/>
    <n v="4"/>
    <n v="19"/>
  </r>
  <r>
    <n v="1"/>
    <x v="0"/>
    <x v="82"/>
    <x v="0"/>
    <x v="2"/>
    <n v="1"/>
    <x v="0"/>
    <x v="5"/>
    <x v="1"/>
    <x v="15"/>
    <x v="11"/>
    <s v="United States"/>
    <x v="453"/>
    <x v="1"/>
    <m/>
    <x v="0"/>
    <x v="1"/>
    <d v="2016-03-07T00:00:00"/>
    <s v="Sat"/>
    <x v="2"/>
    <s v="CA-2016-156587"/>
    <n v="765"/>
    <s v="Global Push Button Managers Chair, Indigo"/>
    <s v="Anna Andreadi"/>
    <n v="98103"/>
    <n v="5"/>
    <n v="1"/>
    <n v="49"/>
  </r>
  <r>
    <n v="1"/>
    <x v="0"/>
    <x v="82"/>
    <x v="0"/>
    <x v="2"/>
    <n v="1"/>
    <x v="0"/>
    <x v="6"/>
    <x v="2"/>
    <x v="15"/>
    <x v="11"/>
    <s v="United States"/>
    <x v="453"/>
    <x v="1"/>
    <m/>
    <x v="0"/>
    <x v="0"/>
    <d v="2016-03-07T00:00:00"/>
    <s v="Sat"/>
    <x v="2"/>
    <s v="CA-2016-156587"/>
    <n v="1146"/>
    <s v="Newell 330"/>
    <s v="Anna Andreadi"/>
    <n v="98103"/>
    <n v="5"/>
    <n v="3"/>
    <n v="18"/>
  </r>
  <r>
    <n v="1"/>
    <x v="0"/>
    <x v="82"/>
    <x v="0"/>
    <x v="2"/>
    <n v="1"/>
    <x v="0"/>
    <x v="11"/>
    <x v="2"/>
    <x v="15"/>
    <x v="11"/>
    <s v="United States"/>
    <x v="453"/>
    <x v="1"/>
    <m/>
    <x v="0"/>
    <x v="0"/>
    <d v="2016-03-07T00:00:00"/>
    <s v="Sat"/>
    <x v="2"/>
    <s v="CA-2016-156587"/>
    <n v="417"/>
    <s v="Carina 42Hx23 3/4W Media Storage Unit"/>
    <s v="Anna Andreadi"/>
    <n v="98103"/>
    <n v="5"/>
    <n v="3"/>
    <n v="243"/>
  </r>
  <r>
    <n v="3"/>
    <x v="0"/>
    <x v="37"/>
    <x v="0"/>
    <x v="1"/>
    <n v="3"/>
    <x v="0"/>
    <x v="6"/>
    <x v="2"/>
    <x v="17"/>
    <x v="1"/>
    <s v="United States"/>
    <x v="472"/>
    <x v="1"/>
    <m/>
    <x v="0"/>
    <x v="0"/>
    <d v="2016-12-20T00:00:00"/>
    <s v="Fri"/>
    <x v="6"/>
    <s v="CA-2016-156594"/>
    <n v="1123"/>
    <s v="Newell 31"/>
    <s v="Anna Andreadi"/>
    <n v="90008"/>
    <n v="1"/>
    <n v="1"/>
    <n v="4"/>
  </r>
  <r>
    <n v="3"/>
    <x v="0"/>
    <x v="37"/>
    <x v="0"/>
    <x v="1"/>
    <n v="3"/>
    <x v="0"/>
    <x v="6"/>
    <x v="2"/>
    <x v="17"/>
    <x v="1"/>
    <s v="United States"/>
    <x v="472"/>
    <x v="1"/>
    <m/>
    <x v="0"/>
    <x v="0"/>
    <d v="2016-12-20T00:00:00"/>
    <s v="Fri"/>
    <x v="6"/>
    <s v="CA-2016-156594"/>
    <n v="358"/>
    <s v="Boston Home &amp; Office Model 2000 Electric Pencil Sharpeners"/>
    <s v="Anna Andreadi"/>
    <n v="90008"/>
    <n v="12"/>
    <n v="2"/>
    <n v="47"/>
  </r>
  <r>
    <n v="3"/>
    <x v="0"/>
    <x v="37"/>
    <x v="0"/>
    <x v="1"/>
    <n v="3"/>
    <x v="0"/>
    <x v="2"/>
    <x v="2"/>
    <x v="17"/>
    <x v="1"/>
    <s v="United States"/>
    <x v="472"/>
    <x v="1"/>
    <m/>
    <x v="0"/>
    <x v="1"/>
    <d v="2016-12-20T00:00:00"/>
    <s v="Fri"/>
    <x v="6"/>
    <s v="CA-2016-156594"/>
    <n v="897"/>
    <s v="Ibico Hi-Tech Manual Binding System"/>
    <s v="Anna Andreadi"/>
    <n v="90008"/>
    <n v="152"/>
    <n v="2"/>
    <n v="488"/>
  </r>
  <r>
    <n v="3"/>
    <x v="0"/>
    <x v="37"/>
    <x v="0"/>
    <x v="1"/>
    <n v="3"/>
    <x v="0"/>
    <x v="2"/>
    <x v="2"/>
    <x v="17"/>
    <x v="1"/>
    <s v="United States"/>
    <x v="472"/>
    <x v="1"/>
    <m/>
    <x v="0"/>
    <x v="1"/>
    <d v="2016-12-20T00:00:00"/>
    <s v="Fri"/>
    <x v="6"/>
    <s v="CA-2016-156594"/>
    <n v="1310"/>
    <s v="Premium Transparent Presentation Covers, No Pattern/Clear, 8 1/2 x 11"/>
    <s v="Anna Andreadi"/>
    <n v="90008"/>
    <n v="50"/>
    <n v="5"/>
    <n v="155"/>
  </r>
  <r>
    <n v="5"/>
    <x v="1"/>
    <x v="168"/>
    <x v="0"/>
    <x v="0"/>
    <n v="6"/>
    <x v="1"/>
    <x v="4"/>
    <x v="2"/>
    <x v="63"/>
    <x v="1"/>
    <s v="United States"/>
    <x v="473"/>
    <x v="1"/>
    <m/>
    <x v="0"/>
    <x v="0"/>
    <d v="2016-09-19T00:00:00"/>
    <s v="Thu"/>
    <x v="0"/>
    <s v="CA-2016-156601"/>
    <n v="1216"/>
    <s v="OIC Binder Clips"/>
    <s v="Anna Andreadi"/>
    <n v="90805"/>
    <n v="4"/>
    <n v="2"/>
    <n v="7"/>
  </r>
  <r>
    <n v="2"/>
    <x v="1"/>
    <x v="290"/>
    <x v="0"/>
    <x v="1"/>
    <n v="3"/>
    <x v="0"/>
    <x v="14"/>
    <x v="1"/>
    <x v="2"/>
    <x v="2"/>
    <s v="United States"/>
    <x v="474"/>
    <x v="2"/>
    <m/>
    <x v="0"/>
    <x v="1"/>
    <d v="2016-08-08T00:00:00"/>
    <s v="Sun"/>
    <x v="10"/>
    <s v="CA-2016-156790"/>
    <n v="1228"/>
    <s v="OSullivan 2-Shelf Heavy-Duty Bookcases"/>
    <s v="Cassandra Brandow"/>
    <n v="32216"/>
    <n v="-8"/>
    <n v="4"/>
    <n v="155"/>
  </r>
  <r>
    <n v="6"/>
    <x v="0"/>
    <x v="162"/>
    <x v="0"/>
    <x v="0"/>
    <n v="6"/>
    <x v="1"/>
    <x v="4"/>
    <x v="2"/>
    <x v="162"/>
    <x v="6"/>
    <s v="United States"/>
    <x v="137"/>
    <x v="3"/>
    <m/>
    <x v="0"/>
    <x v="0"/>
    <d v="2016-06-28T00:00:00"/>
    <s v="Sat"/>
    <x v="1"/>
    <s v="CA-2016-156993"/>
    <n v="1507"/>
    <s v="Staples"/>
    <s v="Kelly Williams"/>
    <n v="48234"/>
    <n v="3"/>
    <n v="1"/>
    <n v="6"/>
  </r>
  <r>
    <n v="5"/>
    <x v="1"/>
    <x v="154"/>
    <x v="0"/>
    <x v="0"/>
    <n v="6"/>
    <x v="0"/>
    <x v="14"/>
    <x v="1"/>
    <x v="1"/>
    <x v="1"/>
    <s v="United States"/>
    <x v="475"/>
    <x v="1"/>
    <m/>
    <x v="0"/>
    <x v="5"/>
    <d v="2016-01-13T00:00:00"/>
    <s v="Fri"/>
    <x v="11"/>
    <s v="CA-2016-157147"/>
    <n v="1228"/>
    <s v="OSullivan Elevations Bookcase, Cherry Finish"/>
    <s v="Anna Andreadi"/>
    <n v="94109"/>
    <n v="4"/>
    <n v="3"/>
    <n v="334"/>
  </r>
  <r>
    <n v="5"/>
    <x v="1"/>
    <x v="154"/>
    <x v="0"/>
    <x v="0"/>
    <n v="6"/>
    <x v="0"/>
    <x v="6"/>
    <x v="2"/>
    <x v="1"/>
    <x v="1"/>
    <s v="United States"/>
    <x v="475"/>
    <x v="1"/>
    <m/>
    <x v="0"/>
    <x v="0"/>
    <d v="2016-01-13T00:00:00"/>
    <s v="Fri"/>
    <x v="11"/>
    <s v="CA-2016-157147"/>
    <n v="29"/>
    <s v="4009 Highlighters by Sanford"/>
    <s v="Anna Andreadi"/>
    <n v="94109"/>
    <n v="7"/>
    <n v="5"/>
    <n v="20"/>
  </r>
  <r>
    <n v="5"/>
    <x v="1"/>
    <x v="154"/>
    <x v="0"/>
    <x v="0"/>
    <n v="6"/>
    <x v="0"/>
    <x v="11"/>
    <x v="2"/>
    <x v="1"/>
    <x v="1"/>
    <s v="United States"/>
    <x v="475"/>
    <x v="1"/>
    <m/>
    <x v="0"/>
    <x v="0"/>
    <d v="2016-01-13T00:00:00"/>
    <s v="Fri"/>
    <x v="11"/>
    <s v="CA-2016-157147"/>
    <n v="1551"/>
    <s v="Tennsco 6- and 18-Compartment Lockers"/>
    <s v="Anna Andreadi"/>
    <n v="94109"/>
    <n v="239"/>
    <n v="5"/>
    <n v="1326"/>
  </r>
  <r>
    <n v="2"/>
    <x v="2"/>
    <x v="258"/>
    <x v="0"/>
    <x v="2"/>
    <n v="1"/>
    <x v="0"/>
    <x v="3"/>
    <x v="2"/>
    <x v="1"/>
    <x v="1"/>
    <s v="United States"/>
    <x v="94"/>
    <x v="1"/>
    <m/>
    <x v="0"/>
    <x v="0"/>
    <d v="2016-07-20T00:00:00"/>
    <s v="Fri"/>
    <x v="1"/>
    <s v="CA-2016-157546"/>
    <n v="1660"/>
    <s v="Wirebound Message Books, Two 4 1/4 x 5 Forms per Page"/>
    <s v="Anna Andreadi"/>
    <n v="94122"/>
    <n v="11"/>
    <n v="3"/>
    <n v="23"/>
  </r>
  <r>
    <n v="2"/>
    <x v="2"/>
    <x v="258"/>
    <x v="0"/>
    <x v="2"/>
    <n v="1"/>
    <x v="0"/>
    <x v="2"/>
    <x v="2"/>
    <x v="1"/>
    <x v="1"/>
    <s v="United States"/>
    <x v="94"/>
    <x v="1"/>
    <m/>
    <x v="0"/>
    <x v="1"/>
    <d v="2016-07-20T00:00:00"/>
    <s v="Fri"/>
    <x v="1"/>
    <s v="CA-2016-157546"/>
    <n v="449"/>
    <s v="Clear Mylar Reinforcing Strips"/>
    <s v="Anna Andreadi"/>
    <n v="94122"/>
    <n v="30"/>
    <n v="6"/>
    <n v="90"/>
  </r>
  <r>
    <n v="5"/>
    <x v="2"/>
    <x v="53"/>
    <x v="0"/>
    <x v="1"/>
    <n v="3"/>
    <x v="2"/>
    <x v="0"/>
    <x v="0"/>
    <x v="219"/>
    <x v="16"/>
    <s v="United States"/>
    <x v="95"/>
    <x v="2"/>
    <m/>
    <x v="0"/>
    <x v="1"/>
    <d v="2016-03-16T00:00:00"/>
    <s v="Mon"/>
    <x v="2"/>
    <s v="CA-2016-157609"/>
    <n v="1298"/>
    <s v="Polycom VoiceStation 500 Conference phone"/>
    <s v="Cassandra Brandow"/>
    <n v="27604"/>
    <n v="29"/>
    <n v="2"/>
    <n v="472"/>
  </r>
  <r>
    <n v="4"/>
    <x v="1"/>
    <x v="2"/>
    <x v="0"/>
    <x v="0"/>
    <n v="6"/>
    <x v="1"/>
    <x v="6"/>
    <x v="2"/>
    <x v="220"/>
    <x v="1"/>
    <s v="United States"/>
    <x v="476"/>
    <x v="1"/>
    <m/>
    <x v="0"/>
    <x v="0"/>
    <d v="2016-03-14T00:00:00"/>
    <s v="Sat"/>
    <x v="2"/>
    <s v="CA-2016-157623"/>
    <n v="252"/>
    <s v="Avery Hi-Liter Fluorescent Desk Style Markers"/>
    <s v="Anna Andreadi"/>
    <n v="92646"/>
    <n v="1"/>
    <n v="1"/>
    <n v="3"/>
  </r>
  <r>
    <n v="4"/>
    <x v="1"/>
    <x v="2"/>
    <x v="0"/>
    <x v="0"/>
    <n v="6"/>
    <x v="1"/>
    <x v="3"/>
    <x v="2"/>
    <x v="220"/>
    <x v="1"/>
    <s v="United States"/>
    <x v="476"/>
    <x v="1"/>
    <m/>
    <x v="0"/>
    <x v="0"/>
    <d v="2016-03-14T00:00:00"/>
    <s v="Sat"/>
    <x v="2"/>
    <s v="CA-2016-157623"/>
    <n v="1770"/>
    <s v="Xerox 1972"/>
    <s v="Anna Andreadi"/>
    <n v="92646"/>
    <n v="5"/>
    <n v="2"/>
    <n v="11"/>
  </r>
  <r>
    <n v="1"/>
    <x v="0"/>
    <x v="60"/>
    <x v="1"/>
    <x v="2"/>
    <n v="1"/>
    <x v="1"/>
    <x v="10"/>
    <x v="2"/>
    <x v="0"/>
    <x v="0"/>
    <s v="United States"/>
    <x v="160"/>
    <x v="0"/>
    <m/>
    <x v="0"/>
    <x v="0"/>
    <d v="2016-12-31T00:00:00"/>
    <s v="Tue"/>
    <x v="11"/>
    <s v="CA-2016-157644"/>
    <n v="220"/>
    <s v="Avery 51"/>
    <s v="Chuck Magee"/>
    <n v="10035"/>
    <n v="9"/>
    <n v="3"/>
    <n v="19"/>
  </r>
  <r>
    <n v="1"/>
    <x v="0"/>
    <x v="60"/>
    <x v="1"/>
    <x v="2"/>
    <n v="1"/>
    <x v="1"/>
    <x v="8"/>
    <x v="0"/>
    <x v="0"/>
    <x v="0"/>
    <s v="United States"/>
    <x v="160"/>
    <x v="0"/>
    <m/>
    <x v="0"/>
    <x v="0"/>
    <d v="2016-12-31T00:00:00"/>
    <s v="Tue"/>
    <x v="11"/>
    <s v="CA-2016-157644"/>
    <n v="1604"/>
    <s v="Verbatim 25 GB 6x Blu-ray Single Layer Recordable Disc, 10/Pack"/>
    <s v="Chuck Magee"/>
    <n v="10035"/>
    <n v="11"/>
    <n v="3"/>
    <n v="35"/>
  </r>
  <r>
    <n v="3"/>
    <x v="2"/>
    <x v="103"/>
    <x v="0"/>
    <x v="2"/>
    <n v="1"/>
    <x v="0"/>
    <x v="9"/>
    <x v="1"/>
    <x v="143"/>
    <x v="0"/>
    <s v="United States"/>
    <x v="477"/>
    <x v="0"/>
    <m/>
    <x v="0"/>
    <x v="0"/>
    <d v="2016-09-02T00:00:00"/>
    <s v="Mon"/>
    <x v="0"/>
    <s v="CA-2016-157721"/>
    <n v="1538"/>
    <s v="Tenex Carpeted, Granite-Look or Clear Contemporary Contour Shape Chair Mats"/>
    <s v="Chuck Magee"/>
    <n v="13601"/>
    <n v="5"/>
    <n v="1"/>
    <n v="71"/>
  </r>
  <r>
    <n v="3"/>
    <x v="2"/>
    <x v="103"/>
    <x v="0"/>
    <x v="2"/>
    <n v="1"/>
    <x v="0"/>
    <x v="12"/>
    <x v="2"/>
    <x v="143"/>
    <x v="0"/>
    <s v="United States"/>
    <x v="477"/>
    <x v="0"/>
    <m/>
    <x v="0"/>
    <x v="0"/>
    <d v="2016-09-02T00:00:00"/>
    <s v="Mon"/>
    <x v="0"/>
    <s v="CA-2016-157721"/>
    <n v="809"/>
    <s v="Holmes Cool Mist Humidifier for the Whole House with 8-Gallon Output per Day, Extended Life Filter"/>
    <s v="Chuck Magee"/>
    <n v="13601"/>
    <n v="9"/>
    <n v="1"/>
    <n v="20"/>
  </r>
  <r>
    <n v="3"/>
    <x v="2"/>
    <x v="41"/>
    <x v="0"/>
    <x v="2"/>
    <n v="1"/>
    <x v="0"/>
    <x v="8"/>
    <x v="0"/>
    <x v="6"/>
    <x v="20"/>
    <s v="United States"/>
    <x v="472"/>
    <x v="2"/>
    <m/>
    <x v="0"/>
    <x v="0"/>
    <d v="2016-07-05T00:00:00"/>
    <s v="Thu"/>
    <x v="1"/>
    <s v="CA-2016-157784"/>
    <n v="1115"/>
    <s v="NETGEAR AC1750 Dual Band Gigabit Smart WiFi Router"/>
    <s v="Cassandra Brandow"/>
    <n v="39212"/>
    <n v="163"/>
    <n v="3"/>
    <n v="480"/>
  </r>
  <r>
    <n v="3"/>
    <x v="2"/>
    <x v="41"/>
    <x v="0"/>
    <x v="2"/>
    <n v="1"/>
    <x v="0"/>
    <x v="10"/>
    <x v="2"/>
    <x v="6"/>
    <x v="20"/>
    <s v="United States"/>
    <x v="472"/>
    <x v="2"/>
    <m/>
    <x v="0"/>
    <x v="0"/>
    <d v="2016-07-05T00:00:00"/>
    <s v="Thu"/>
    <x v="1"/>
    <s v="CA-2016-157784"/>
    <n v="227"/>
    <s v="Avery 516"/>
    <s v="Cassandra Brandow"/>
    <n v="39212"/>
    <n v="7"/>
    <n v="2"/>
    <n v="15"/>
  </r>
  <r>
    <n v="3"/>
    <x v="2"/>
    <x v="41"/>
    <x v="0"/>
    <x v="2"/>
    <n v="1"/>
    <x v="0"/>
    <x v="3"/>
    <x v="2"/>
    <x v="6"/>
    <x v="20"/>
    <s v="United States"/>
    <x v="472"/>
    <x v="2"/>
    <m/>
    <x v="0"/>
    <x v="0"/>
    <d v="2016-07-05T00:00:00"/>
    <s v="Thu"/>
    <x v="1"/>
    <s v="CA-2016-157784"/>
    <n v="1795"/>
    <s v="Xerox 1995"/>
    <s v="Cassandra Brandow"/>
    <n v="39212"/>
    <n v="9"/>
    <n v="3"/>
    <n v="19"/>
  </r>
  <r>
    <n v="5"/>
    <x v="2"/>
    <x v="227"/>
    <x v="0"/>
    <x v="1"/>
    <n v="3"/>
    <x v="1"/>
    <x v="1"/>
    <x v="1"/>
    <x v="17"/>
    <x v="1"/>
    <s v="United States"/>
    <x v="478"/>
    <x v="1"/>
    <m/>
    <x v="0"/>
    <x v="1"/>
    <d v="2016-10-03T00:00:00"/>
    <s v="Tue"/>
    <x v="8"/>
    <s v="CA-2016-157882"/>
    <n v="316"/>
    <s v="Bevis Round Conference Room Tables and Bases"/>
    <s v="Anna Andreadi"/>
    <n v="90036"/>
    <n v="4"/>
    <n v="1"/>
    <n v="143"/>
  </r>
  <r>
    <n v="5"/>
    <x v="2"/>
    <x v="227"/>
    <x v="0"/>
    <x v="1"/>
    <n v="3"/>
    <x v="1"/>
    <x v="5"/>
    <x v="1"/>
    <x v="17"/>
    <x v="1"/>
    <s v="United States"/>
    <x v="478"/>
    <x v="1"/>
    <m/>
    <x v="0"/>
    <x v="1"/>
    <d v="2016-10-03T00:00:00"/>
    <s v="Tue"/>
    <x v="8"/>
    <s v="CA-2016-157882"/>
    <n v="747"/>
    <s v="Global Deluxe Stacking Chair, Gray"/>
    <s v="Anna Andreadi"/>
    <n v="90036"/>
    <n v="14"/>
    <n v="3"/>
    <n v="122"/>
  </r>
  <r>
    <n v="2"/>
    <x v="2"/>
    <x v="116"/>
    <x v="0"/>
    <x v="2"/>
    <n v="1"/>
    <x v="0"/>
    <x v="5"/>
    <x v="1"/>
    <x v="45"/>
    <x v="1"/>
    <s v="United States"/>
    <x v="479"/>
    <x v="1"/>
    <s v="Yes"/>
    <x v="1"/>
    <x v="1"/>
    <d v="2016-10-11T00:00:00"/>
    <s v="Wed"/>
    <x v="8"/>
    <s v="CA-2016-157924"/>
    <n v="749"/>
    <s v="Global Enterprise Series Seating High-Back Swivel/Tilt Chairs"/>
    <s v="Anna Andreadi"/>
    <n v="91104"/>
    <n v="-65"/>
    <n v="2"/>
    <n v="434"/>
  </r>
  <r>
    <n v="2"/>
    <x v="2"/>
    <x v="116"/>
    <x v="0"/>
    <x v="2"/>
    <n v="1"/>
    <x v="0"/>
    <x v="11"/>
    <x v="2"/>
    <x v="45"/>
    <x v="1"/>
    <s v="United States"/>
    <x v="479"/>
    <x v="1"/>
    <s v="Yes"/>
    <x v="1"/>
    <x v="0"/>
    <d v="2016-10-11T00:00:00"/>
    <s v="Wed"/>
    <x v="8"/>
    <s v="CA-2016-157924"/>
    <n v="935"/>
    <s v="Iris Project Case"/>
    <s v="Anna Andreadi"/>
    <n v="91104"/>
    <n v="8"/>
    <n v="4"/>
    <n v="32"/>
  </r>
  <r>
    <n v="4"/>
    <x v="1"/>
    <x v="264"/>
    <x v="0"/>
    <x v="0"/>
    <n v="6"/>
    <x v="0"/>
    <x v="5"/>
    <x v="1"/>
    <x v="17"/>
    <x v="1"/>
    <s v="United States"/>
    <x v="457"/>
    <x v="1"/>
    <m/>
    <x v="0"/>
    <x v="1"/>
    <d v="2016-05-26T00:00:00"/>
    <s v="Thu"/>
    <x v="5"/>
    <s v="CA-2016-158029"/>
    <n v="845"/>
    <s v="Hon Olson Stacker Stools"/>
    <s v="Anna Andreadi"/>
    <n v="90008"/>
    <n v="23"/>
    <n v="2"/>
    <n v="225"/>
  </r>
  <r>
    <n v="4"/>
    <x v="1"/>
    <x v="21"/>
    <x v="0"/>
    <x v="0"/>
    <n v="6"/>
    <x v="0"/>
    <x v="2"/>
    <x v="2"/>
    <x v="17"/>
    <x v="1"/>
    <s v="United States"/>
    <x v="313"/>
    <x v="1"/>
    <m/>
    <x v="0"/>
    <x v="1"/>
    <d v="2016-04-21T00:00:00"/>
    <s v="Sat"/>
    <x v="4"/>
    <s v="CA-2016-158064"/>
    <n v="70"/>
    <s v="ACCOHIDE Binder by Acco"/>
    <s v="Anna Andreadi"/>
    <n v="90008"/>
    <n v="6"/>
    <n v="5"/>
    <n v="17"/>
  </r>
  <r>
    <n v="6"/>
    <x v="0"/>
    <x v="165"/>
    <x v="0"/>
    <x v="0"/>
    <n v="6"/>
    <x v="0"/>
    <x v="11"/>
    <x v="2"/>
    <x v="29"/>
    <x v="1"/>
    <s v="United States"/>
    <x v="480"/>
    <x v="1"/>
    <m/>
    <x v="0"/>
    <x v="0"/>
    <d v="2016-09-22T00:00:00"/>
    <s v="Sun"/>
    <x v="0"/>
    <s v="CA-2016-158225"/>
    <n v="1552"/>
    <s v="Tennsco Commercial Shelving"/>
    <s v="Anna Andreadi"/>
    <n v="95123"/>
    <n v="0"/>
    <n v="2"/>
    <n v="41"/>
  </r>
  <r>
    <n v="6"/>
    <x v="0"/>
    <x v="165"/>
    <x v="0"/>
    <x v="0"/>
    <n v="6"/>
    <x v="0"/>
    <x v="11"/>
    <x v="2"/>
    <x v="29"/>
    <x v="1"/>
    <s v="United States"/>
    <x v="480"/>
    <x v="1"/>
    <m/>
    <x v="0"/>
    <x v="0"/>
    <d v="2016-09-22T00:00:00"/>
    <s v="Sun"/>
    <x v="0"/>
    <s v="CA-2016-158225"/>
    <n v="666"/>
    <s v="File Shuttle II and Handi-File, Black"/>
    <s v="Anna Andreadi"/>
    <n v="95123"/>
    <n v="42"/>
    <n v="5"/>
    <n v="169"/>
  </r>
  <r>
    <n v="5"/>
    <x v="2"/>
    <x v="14"/>
    <x v="0"/>
    <x v="1"/>
    <n v="3"/>
    <x v="2"/>
    <x v="0"/>
    <x v="0"/>
    <x v="221"/>
    <x v="40"/>
    <s v="United States"/>
    <x v="481"/>
    <x v="2"/>
    <m/>
    <x v="0"/>
    <x v="0"/>
    <d v="2016-11-19T00:00:00"/>
    <s v="Thu"/>
    <x v="7"/>
    <s v="CA-2016-158274"/>
    <n v="163"/>
    <s v="AT&amp;T TR1909W"/>
    <s v="Cassandra Brandow"/>
    <n v="71203"/>
    <n v="131"/>
    <n v="4"/>
    <n v="504"/>
  </r>
  <r>
    <n v="5"/>
    <x v="2"/>
    <x v="14"/>
    <x v="0"/>
    <x v="1"/>
    <n v="3"/>
    <x v="2"/>
    <x v="0"/>
    <x v="0"/>
    <x v="221"/>
    <x v="40"/>
    <s v="United States"/>
    <x v="481"/>
    <x v="2"/>
    <m/>
    <x v="0"/>
    <x v="0"/>
    <d v="2016-11-19T00:00:00"/>
    <s v="Thu"/>
    <x v="7"/>
    <s v="CA-2016-158274"/>
    <n v="1172"/>
    <s v="Nokia Lumia 521 (T-Mobile)"/>
    <s v="Cassandra Brandow"/>
    <n v="71203"/>
    <n v="42"/>
    <n v="5"/>
    <n v="150"/>
  </r>
  <r>
    <n v="5"/>
    <x v="2"/>
    <x v="14"/>
    <x v="0"/>
    <x v="1"/>
    <n v="3"/>
    <x v="2"/>
    <x v="8"/>
    <x v="0"/>
    <x v="221"/>
    <x v="40"/>
    <s v="United States"/>
    <x v="481"/>
    <x v="2"/>
    <m/>
    <x v="0"/>
    <x v="0"/>
    <d v="2016-11-19T00:00:00"/>
    <s v="Thu"/>
    <x v="7"/>
    <s v="CA-2016-158274"/>
    <n v="883"/>
    <s v="HP Standard 104 key PS/2 Keyboard"/>
    <s v="Cassandra Brandow"/>
    <n v="71203"/>
    <n v="7"/>
    <n v="2"/>
    <n v="29"/>
  </r>
  <r>
    <n v="5"/>
    <x v="1"/>
    <x v="241"/>
    <x v="0"/>
    <x v="0"/>
    <n v="6"/>
    <x v="1"/>
    <x v="13"/>
    <x v="0"/>
    <x v="4"/>
    <x v="4"/>
    <s v="United States"/>
    <x v="482"/>
    <x v="3"/>
    <m/>
    <x v="0"/>
    <x v="6"/>
    <d v="2016-09-02T00:00:00"/>
    <s v="Mon"/>
    <x v="0"/>
    <s v="CA-2016-158281"/>
    <n v="604"/>
    <s v="Epson TM-T88V Direct Thermal Printer - Monochrome - Desktop"/>
    <s v="Kelly Williams"/>
    <n v="77095"/>
    <n v="-121"/>
    <n v="3"/>
    <n v="560"/>
  </r>
  <r>
    <n v="3"/>
    <x v="0"/>
    <x v="291"/>
    <x v="0"/>
    <x v="1"/>
    <n v="3"/>
    <x v="0"/>
    <x v="3"/>
    <x v="2"/>
    <x v="0"/>
    <x v="0"/>
    <s v="United States"/>
    <x v="483"/>
    <x v="0"/>
    <m/>
    <x v="0"/>
    <x v="0"/>
    <d v="2016-03-11T00:00:00"/>
    <s v="Wed"/>
    <x v="2"/>
    <s v="CA-2016-158337"/>
    <n v="1476"/>
    <s v="Southworth 100% Résumé Paper, 24lb."/>
    <s v="Chuck Magee"/>
    <n v="10024"/>
    <n v="49"/>
    <n v="14"/>
    <n v="109"/>
  </r>
  <r>
    <n v="6"/>
    <x v="0"/>
    <x v="180"/>
    <x v="0"/>
    <x v="0"/>
    <n v="6"/>
    <x v="0"/>
    <x v="9"/>
    <x v="1"/>
    <x v="42"/>
    <x v="1"/>
    <s v="United States"/>
    <x v="437"/>
    <x v="1"/>
    <m/>
    <x v="0"/>
    <x v="0"/>
    <d v="2016-11-10T00:00:00"/>
    <s v="Tue"/>
    <x v="7"/>
    <s v="CA-2016-158372"/>
    <n v="1041"/>
    <s v="Luxo Economy Swing Arm Lamp"/>
    <s v="Anna Andreadi"/>
    <n v="92037"/>
    <n v="11"/>
    <n v="2"/>
    <n v="40"/>
  </r>
  <r>
    <n v="6"/>
    <x v="0"/>
    <x v="180"/>
    <x v="0"/>
    <x v="0"/>
    <n v="6"/>
    <x v="0"/>
    <x v="9"/>
    <x v="1"/>
    <x v="42"/>
    <x v="1"/>
    <s v="United States"/>
    <x v="437"/>
    <x v="1"/>
    <m/>
    <x v="0"/>
    <x v="0"/>
    <d v="2016-11-10T00:00:00"/>
    <s v="Tue"/>
    <x v="7"/>
    <s v="CA-2016-158372"/>
    <n v="569"/>
    <s v="Eldon Expressions Punched Metal &amp; Wood Desk Accessories, Pewter &amp; Cherry"/>
    <s v="Anna Andreadi"/>
    <n v="92037"/>
    <n v="15"/>
    <n v="5"/>
    <n v="53"/>
  </r>
  <r>
    <n v="6"/>
    <x v="0"/>
    <x v="180"/>
    <x v="0"/>
    <x v="0"/>
    <n v="6"/>
    <x v="0"/>
    <x v="10"/>
    <x v="2"/>
    <x v="42"/>
    <x v="1"/>
    <s v="United States"/>
    <x v="437"/>
    <x v="1"/>
    <m/>
    <x v="0"/>
    <x v="0"/>
    <d v="2016-11-10T00:00:00"/>
    <s v="Tue"/>
    <x v="7"/>
    <s v="CA-2016-158372"/>
    <n v="273"/>
    <s v="Avery White Multi-Purpose Labels"/>
    <s v="Anna Andreadi"/>
    <n v="92037"/>
    <n v="18"/>
    <n v="8"/>
    <n v="40"/>
  </r>
  <r>
    <n v="6"/>
    <x v="0"/>
    <x v="180"/>
    <x v="0"/>
    <x v="0"/>
    <n v="6"/>
    <x v="0"/>
    <x v="3"/>
    <x v="2"/>
    <x v="42"/>
    <x v="1"/>
    <s v="United States"/>
    <x v="437"/>
    <x v="1"/>
    <m/>
    <x v="0"/>
    <x v="0"/>
    <d v="2016-11-10T00:00:00"/>
    <s v="Tue"/>
    <x v="7"/>
    <s v="CA-2016-158372"/>
    <n v="1476"/>
    <s v="Southworth 100% Résumé Paper, 24lb."/>
    <s v="Anna Andreadi"/>
    <n v="92037"/>
    <n v="28"/>
    <n v="8"/>
    <n v="62"/>
  </r>
  <r>
    <n v="6"/>
    <x v="0"/>
    <x v="180"/>
    <x v="0"/>
    <x v="0"/>
    <n v="6"/>
    <x v="0"/>
    <x v="8"/>
    <x v="0"/>
    <x v="42"/>
    <x v="1"/>
    <s v="United States"/>
    <x v="437"/>
    <x v="1"/>
    <m/>
    <x v="0"/>
    <x v="0"/>
    <d v="2016-11-10T00:00:00"/>
    <s v="Tue"/>
    <x v="7"/>
    <s v="CA-2016-158372"/>
    <n v="1075"/>
    <s v="Memorex Froggy Flash Drive 4 GB"/>
    <s v="Anna Andreadi"/>
    <n v="92037"/>
    <n v="4"/>
    <n v="1"/>
    <n v="11"/>
  </r>
  <r>
    <n v="6"/>
    <x v="0"/>
    <x v="180"/>
    <x v="0"/>
    <x v="0"/>
    <n v="6"/>
    <x v="0"/>
    <x v="0"/>
    <x v="0"/>
    <x v="42"/>
    <x v="1"/>
    <s v="United States"/>
    <x v="437"/>
    <x v="1"/>
    <m/>
    <x v="0"/>
    <x v="1"/>
    <d v="2016-11-10T00:00:00"/>
    <s v="Tue"/>
    <x v="7"/>
    <s v="CA-2016-158372"/>
    <n v="938"/>
    <s v="Jabra SPEAK 410"/>
    <s v="Anna Andreadi"/>
    <n v="92037"/>
    <n v="60"/>
    <n v="8"/>
    <n v="602"/>
  </r>
  <r>
    <n v="0"/>
    <x v="0"/>
    <x v="285"/>
    <x v="0"/>
    <x v="3"/>
    <n v="0"/>
    <x v="0"/>
    <x v="3"/>
    <x v="2"/>
    <x v="117"/>
    <x v="4"/>
    <s v="United States"/>
    <x v="432"/>
    <x v="3"/>
    <m/>
    <x v="0"/>
    <x v="1"/>
    <d v="2016-03-17T00:00:00"/>
    <s v="Tue"/>
    <x v="2"/>
    <s v="CA-2016-158442"/>
    <n v="1763"/>
    <s v="Xerox 1966"/>
    <s v="Kelly Williams"/>
    <n v="75217"/>
    <n v="2"/>
    <n v="1"/>
    <n v="5"/>
  </r>
  <r>
    <n v="0"/>
    <x v="0"/>
    <x v="285"/>
    <x v="0"/>
    <x v="3"/>
    <n v="0"/>
    <x v="0"/>
    <x v="6"/>
    <x v="2"/>
    <x v="117"/>
    <x v="4"/>
    <s v="United States"/>
    <x v="432"/>
    <x v="3"/>
    <m/>
    <x v="0"/>
    <x v="1"/>
    <d v="2016-03-17T00:00:00"/>
    <s v="Tue"/>
    <x v="2"/>
    <s v="CA-2016-158442"/>
    <n v="1149"/>
    <s v="Newell 333"/>
    <s v="Kelly Williams"/>
    <n v="75217"/>
    <n v="0"/>
    <n v="2"/>
    <n v="4"/>
  </r>
  <r>
    <n v="0"/>
    <x v="0"/>
    <x v="285"/>
    <x v="0"/>
    <x v="3"/>
    <n v="0"/>
    <x v="0"/>
    <x v="3"/>
    <x v="2"/>
    <x v="117"/>
    <x v="4"/>
    <s v="United States"/>
    <x v="432"/>
    <x v="3"/>
    <m/>
    <x v="0"/>
    <x v="1"/>
    <d v="2016-03-17T00:00:00"/>
    <s v="Tue"/>
    <x v="2"/>
    <s v="CA-2016-158442"/>
    <n v="1764"/>
    <s v="Xerox 1967"/>
    <s v="Kelly Williams"/>
    <n v="75217"/>
    <n v="5"/>
    <n v="3"/>
    <n v="16"/>
  </r>
  <r>
    <n v="4"/>
    <x v="2"/>
    <x v="118"/>
    <x v="0"/>
    <x v="1"/>
    <n v="3"/>
    <x v="0"/>
    <x v="2"/>
    <x v="2"/>
    <x v="80"/>
    <x v="5"/>
    <s v="United States"/>
    <x v="266"/>
    <x v="2"/>
    <m/>
    <x v="0"/>
    <x v="0"/>
    <d v="2016-04-19T00:00:00"/>
    <s v="Thu"/>
    <x v="4"/>
    <s v="CA-2016-158470"/>
    <n v="688"/>
    <s v="GBC Durable Plastic Covers"/>
    <s v="Cassandra Brandow"/>
    <n v="22204"/>
    <n v="27"/>
    <n v="3"/>
    <n v="58"/>
  </r>
  <r>
    <n v="4"/>
    <x v="2"/>
    <x v="118"/>
    <x v="0"/>
    <x v="1"/>
    <n v="3"/>
    <x v="0"/>
    <x v="3"/>
    <x v="2"/>
    <x v="80"/>
    <x v="5"/>
    <s v="United States"/>
    <x v="266"/>
    <x v="2"/>
    <m/>
    <x v="0"/>
    <x v="0"/>
    <d v="2016-04-19T00:00:00"/>
    <s v="Thu"/>
    <x v="4"/>
    <s v="CA-2016-158470"/>
    <n v="1838"/>
    <s v="Xerox 232"/>
    <s v="Cassandra Brandow"/>
    <n v="22204"/>
    <n v="34"/>
    <n v="11"/>
    <n v="71"/>
  </r>
  <r>
    <n v="2"/>
    <x v="2"/>
    <x v="28"/>
    <x v="0"/>
    <x v="2"/>
    <n v="1"/>
    <x v="0"/>
    <x v="9"/>
    <x v="1"/>
    <x v="42"/>
    <x v="1"/>
    <s v="United States"/>
    <x v="474"/>
    <x v="1"/>
    <m/>
    <x v="0"/>
    <x v="0"/>
    <d v="2016-11-24T00:00:00"/>
    <s v="Tue"/>
    <x v="7"/>
    <s v="CA-2016-158540"/>
    <n v="560"/>
    <s v="Eldon Delta Triangular Chair Mat, 52 x 58, Clear"/>
    <s v="Anna Andreadi"/>
    <n v="92037"/>
    <n v="27"/>
    <n v="4"/>
    <n v="152"/>
  </r>
  <r>
    <n v="0"/>
    <x v="0"/>
    <x v="292"/>
    <x v="0"/>
    <x v="3"/>
    <n v="0"/>
    <x v="1"/>
    <x v="10"/>
    <x v="2"/>
    <x v="151"/>
    <x v="14"/>
    <s v="United States"/>
    <x v="238"/>
    <x v="2"/>
    <m/>
    <x v="0"/>
    <x v="0"/>
    <d v="2016-05-09T00:00:00"/>
    <s v="Mon"/>
    <x v="5"/>
    <s v="CA-2016-158771"/>
    <n v="229"/>
    <s v="Avery 518"/>
    <s v="Cassandra Brandow"/>
    <n v="42420"/>
    <n v="5"/>
    <n v="3"/>
    <n v="9"/>
  </r>
  <r>
    <n v="0"/>
    <x v="0"/>
    <x v="292"/>
    <x v="0"/>
    <x v="3"/>
    <n v="0"/>
    <x v="1"/>
    <x v="11"/>
    <x v="2"/>
    <x v="151"/>
    <x v="14"/>
    <s v="United States"/>
    <x v="238"/>
    <x v="2"/>
    <m/>
    <x v="0"/>
    <x v="0"/>
    <d v="2016-05-09T00:00:00"/>
    <s v="Mon"/>
    <x v="5"/>
    <s v="CA-2016-158771"/>
    <n v="661"/>
    <s v="Fellowes Super Stor/Drawer"/>
    <s v="Cassandra Brandow"/>
    <n v="42420"/>
    <n v="15"/>
    <n v="3"/>
    <n v="83"/>
  </r>
  <r>
    <n v="0"/>
    <x v="0"/>
    <x v="292"/>
    <x v="0"/>
    <x v="3"/>
    <n v="0"/>
    <x v="1"/>
    <x v="10"/>
    <x v="2"/>
    <x v="151"/>
    <x v="14"/>
    <s v="United States"/>
    <x v="238"/>
    <x v="2"/>
    <m/>
    <x v="0"/>
    <x v="0"/>
    <d v="2016-05-09T00:00:00"/>
    <s v="Mon"/>
    <x v="5"/>
    <s v="CA-2016-158771"/>
    <n v="216"/>
    <s v="Avery 506"/>
    <s v="Cassandra Brandow"/>
    <n v="42420"/>
    <n v="9"/>
    <n v="5"/>
    <n v="21"/>
  </r>
  <r>
    <n v="0"/>
    <x v="0"/>
    <x v="292"/>
    <x v="0"/>
    <x v="3"/>
    <n v="0"/>
    <x v="1"/>
    <x v="3"/>
    <x v="2"/>
    <x v="151"/>
    <x v="14"/>
    <s v="United States"/>
    <x v="238"/>
    <x v="2"/>
    <m/>
    <x v="0"/>
    <x v="0"/>
    <d v="2016-05-09T00:00:00"/>
    <s v="Mon"/>
    <x v="5"/>
    <s v="CA-2016-158771"/>
    <n v="1621"/>
    <s v="Weyerhaeuser First Choice Laser/Copy Paper (20Lb. and 88 Bright)"/>
    <s v="Cassandra Brandow"/>
    <n v="42420"/>
    <n v="22"/>
    <n v="7"/>
    <n v="45"/>
  </r>
  <r>
    <n v="6"/>
    <x v="0"/>
    <x v="157"/>
    <x v="0"/>
    <x v="0"/>
    <n v="6"/>
    <x v="1"/>
    <x v="8"/>
    <x v="0"/>
    <x v="222"/>
    <x v="9"/>
    <s v="United States"/>
    <x v="80"/>
    <x v="1"/>
    <m/>
    <x v="0"/>
    <x v="0"/>
    <d v="2016-07-26T00:00:00"/>
    <s v="Thu"/>
    <x v="10"/>
    <s v="CA-2016-159121"/>
    <n v="1077"/>
    <s v="Memorex Micro Travel Drive 16 GB"/>
    <s v="Anna Andreadi"/>
    <n v="84020"/>
    <n v="35"/>
    <n v="7"/>
    <n v="112"/>
  </r>
  <r>
    <n v="5"/>
    <x v="1"/>
    <x v="134"/>
    <x v="0"/>
    <x v="0"/>
    <n v="6"/>
    <x v="0"/>
    <x v="9"/>
    <x v="1"/>
    <x v="223"/>
    <x v="8"/>
    <s v="United States"/>
    <x v="112"/>
    <x v="2"/>
    <m/>
    <x v="0"/>
    <x v="0"/>
    <d v="2016-09-14T00:00:00"/>
    <s v="Sat"/>
    <x v="0"/>
    <s v="CA-2016-159184"/>
    <n v="1447"/>
    <s v="Seth Thomas 14 Day/Date Wall Clock"/>
    <s v="Cassandra Brandow"/>
    <n v="31204"/>
    <n v="53"/>
    <n v="5"/>
    <n v="142"/>
  </r>
  <r>
    <n v="5"/>
    <x v="1"/>
    <x v="134"/>
    <x v="0"/>
    <x v="0"/>
    <n v="6"/>
    <x v="0"/>
    <x v="2"/>
    <x v="2"/>
    <x v="223"/>
    <x v="8"/>
    <s v="United States"/>
    <x v="112"/>
    <x v="2"/>
    <m/>
    <x v="0"/>
    <x v="0"/>
    <d v="2016-09-14T00:00:00"/>
    <s v="Sat"/>
    <x v="0"/>
    <s v="CA-2016-159184"/>
    <n v="263"/>
    <s v="Avery Poly Binder Pockets"/>
    <s v="Cassandra Brandow"/>
    <n v="31204"/>
    <n v="3"/>
    <n v="2"/>
    <n v="7"/>
  </r>
  <r>
    <n v="5"/>
    <x v="1"/>
    <x v="174"/>
    <x v="0"/>
    <x v="0"/>
    <n v="6"/>
    <x v="0"/>
    <x v="5"/>
    <x v="1"/>
    <x v="4"/>
    <x v="4"/>
    <s v="United States"/>
    <x v="352"/>
    <x v="3"/>
    <m/>
    <x v="0"/>
    <x v="2"/>
    <d v="2016-11-07T00:00:00"/>
    <s v="Sat"/>
    <x v="7"/>
    <s v="CA-2016-159310"/>
    <n v="834"/>
    <s v="Hon Deluxe Fabric Upholstered Stacking Chairs, Squared Back"/>
    <s v="Kelly Williams"/>
    <n v="77070"/>
    <n v="0"/>
    <n v="4"/>
    <n v="683"/>
  </r>
  <r>
    <n v="5"/>
    <x v="1"/>
    <x v="174"/>
    <x v="0"/>
    <x v="0"/>
    <n v="6"/>
    <x v="0"/>
    <x v="15"/>
    <x v="2"/>
    <x v="4"/>
    <x v="4"/>
    <s v="United States"/>
    <x v="352"/>
    <x v="3"/>
    <m/>
    <x v="0"/>
    <x v="1"/>
    <d v="2016-11-07T00:00:00"/>
    <s v="Sat"/>
    <x v="7"/>
    <s v="CA-2016-159310"/>
    <n v="87"/>
    <s v="Acme Stainless Steel Office Snips"/>
    <s v="Kelly Williams"/>
    <n v="77070"/>
    <n v="4"/>
    <n v="7"/>
    <n v="41"/>
  </r>
  <r>
    <n v="5"/>
    <x v="1"/>
    <x v="174"/>
    <x v="0"/>
    <x v="0"/>
    <n v="6"/>
    <x v="0"/>
    <x v="2"/>
    <x v="2"/>
    <x v="4"/>
    <x v="4"/>
    <s v="United States"/>
    <x v="352"/>
    <x v="3"/>
    <m/>
    <x v="0"/>
    <x v="3"/>
    <d v="2016-11-07T00:00:00"/>
    <s v="Sat"/>
    <x v="7"/>
    <s v="CA-2016-159310"/>
    <n v="272"/>
    <s v="Avery Triangle Shaped Sheet Lifters, Black, 2/Pack"/>
    <s v="Kelly Williams"/>
    <n v="77070"/>
    <n v="-2"/>
    <n v="3"/>
    <n v="1"/>
  </r>
  <r>
    <n v="3"/>
    <x v="2"/>
    <x v="209"/>
    <x v="0"/>
    <x v="2"/>
    <n v="1"/>
    <x v="1"/>
    <x v="1"/>
    <x v="1"/>
    <x v="17"/>
    <x v="1"/>
    <s v="United States"/>
    <x v="484"/>
    <x v="1"/>
    <s v="Yes"/>
    <x v="1"/>
    <x v="1"/>
    <d v="2016-06-25T00:00:00"/>
    <s v="Wed"/>
    <x v="9"/>
    <s v="CA-2016-159338"/>
    <n v="823"/>
    <s v="Hon 4060 Series Tables"/>
    <s v="Anna Andreadi"/>
    <n v="90049"/>
    <n v="11"/>
    <n v="5"/>
    <n v="448"/>
  </r>
  <r>
    <n v="6"/>
    <x v="0"/>
    <x v="281"/>
    <x v="0"/>
    <x v="0"/>
    <n v="6"/>
    <x v="1"/>
    <x v="9"/>
    <x v="1"/>
    <x v="0"/>
    <x v="0"/>
    <s v="United States"/>
    <x v="252"/>
    <x v="0"/>
    <m/>
    <x v="0"/>
    <x v="0"/>
    <d v="2016-09-30T00:00:00"/>
    <s v="Mon"/>
    <x v="8"/>
    <s v="CA-2016-159478"/>
    <n v="1053"/>
    <s v="Master Caster Door Stop, Brown"/>
    <s v="Chuck Magee"/>
    <n v="10035"/>
    <n v="5"/>
    <n v="3"/>
    <n v="15"/>
  </r>
  <r>
    <n v="5"/>
    <x v="1"/>
    <x v="71"/>
    <x v="0"/>
    <x v="0"/>
    <n v="6"/>
    <x v="1"/>
    <x v="1"/>
    <x v="1"/>
    <x v="63"/>
    <x v="0"/>
    <s v="United States"/>
    <x v="485"/>
    <x v="0"/>
    <m/>
    <x v="0"/>
    <x v="6"/>
    <d v="2016-06-06T00:00:00"/>
    <s v="Fri"/>
    <x v="9"/>
    <s v="CA-2016-159520"/>
    <n v="424"/>
    <s v="Chromcraft Bull-Nose Wood 48 x 96 Rectangular Conference Tables"/>
    <s v="Chuck Magee"/>
    <n v="11561"/>
    <n v="-347"/>
    <n v="3"/>
    <n v="992"/>
  </r>
  <r>
    <n v="5"/>
    <x v="1"/>
    <x v="71"/>
    <x v="0"/>
    <x v="0"/>
    <n v="6"/>
    <x v="1"/>
    <x v="15"/>
    <x v="2"/>
    <x v="63"/>
    <x v="0"/>
    <s v="United States"/>
    <x v="485"/>
    <x v="0"/>
    <m/>
    <x v="0"/>
    <x v="0"/>
    <d v="2016-06-06T00:00:00"/>
    <s v="Fri"/>
    <x v="9"/>
    <s v="CA-2016-159520"/>
    <n v="82"/>
    <s v="Acme Office Executive Series Stainless Steel Trimmers"/>
    <s v="Chuck Magee"/>
    <n v="11561"/>
    <n v="4"/>
    <n v="2"/>
    <n v="17"/>
  </r>
  <r>
    <n v="5"/>
    <x v="1"/>
    <x v="71"/>
    <x v="0"/>
    <x v="0"/>
    <n v="6"/>
    <x v="1"/>
    <x v="2"/>
    <x v="2"/>
    <x v="63"/>
    <x v="0"/>
    <s v="United States"/>
    <x v="485"/>
    <x v="0"/>
    <m/>
    <x v="0"/>
    <x v="1"/>
    <d v="2016-06-06T00:00:00"/>
    <s v="Fri"/>
    <x v="9"/>
    <s v="CA-2016-159520"/>
    <n v="1634"/>
    <s v="Wilson Jones Century Plastic Molded Ring Binders"/>
    <s v="Chuck Magee"/>
    <n v="11561"/>
    <n v="50"/>
    <n v="9"/>
    <n v="150"/>
  </r>
  <r>
    <n v="5"/>
    <x v="1"/>
    <x v="66"/>
    <x v="0"/>
    <x v="0"/>
    <n v="6"/>
    <x v="0"/>
    <x v="7"/>
    <x v="2"/>
    <x v="193"/>
    <x v="3"/>
    <s v="United States"/>
    <x v="431"/>
    <x v="1"/>
    <m/>
    <x v="0"/>
    <x v="1"/>
    <d v="2016-11-23T00:00:00"/>
    <s v="Mon"/>
    <x v="7"/>
    <s v="CA-2016-159625"/>
    <n v="1501"/>
    <s v="Staple envelope"/>
    <s v="Anna Andreadi"/>
    <n v="85254"/>
    <n v="9"/>
    <n v="3"/>
    <n v="23"/>
  </r>
  <r>
    <n v="6"/>
    <x v="0"/>
    <x v="19"/>
    <x v="0"/>
    <x v="0"/>
    <n v="6"/>
    <x v="0"/>
    <x v="3"/>
    <x v="2"/>
    <x v="106"/>
    <x v="5"/>
    <s v="United States"/>
    <x v="435"/>
    <x v="2"/>
    <m/>
    <x v="0"/>
    <x v="0"/>
    <d v="2016-12-07T00:00:00"/>
    <s v="Sat"/>
    <x v="6"/>
    <s v="CA-2016-159681"/>
    <n v="1701"/>
    <s v="Xerox 1909"/>
    <s v="Cassandra Brandow"/>
    <n v="23464"/>
    <n v="49"/>
    <n v="4"/>
    <n v="106"/>
  </r>
  <r>
    <n v="5"/>
    <x v="1"/>
    <x v="40"/>
    <x v="0"/>
    <x v="0"/>
    <n v="6"/>
    <x v="0"/>
    <x v="7"/>
    <x v="2"/>
    <x v="224"/>
    <x v="11"/>
    <s v="United States"/>
    <x v="32"/>
    <x v="1"/>
    <m/>
    <x v="0"/>
    <x v="0"/>
    <d v="2016-05-10T00:00:00"/>
    <s v="Tue"/>
    <x v="5"/>
    <s v="CA-2016-159709"/>
    <n v="1522"/>
    <s v="Strathmore #10 Envelopes, Ultimate White"/>
    <s v="Anna Andreadi"/>
    <n v="98031"/>
    <n v="77"/>
    <n v="3"/>
    <n v="158"/>
  </r>
  <r>
    <n v="5"/>
    <x v="1"/>
    <x v="40"/>
    <x v="0"/>
    <x v="0"/>
    <n v="6"/>
    <x v="0"/>
    <x v="0"/>
    <x v="0"/>
    <x v="224"/>
    <x v="11"/>
    <s v="United States"/>
    <x v="32"/>
    <x v="1"/>
    <m/>
    <x v="0"/>
    <x v="1"/>
    <d v="2016-05-10T00:00:00"/>
    <s v="Tue"/>
    <x v="5"/>
    <s v="CA-2016-159709"/>
    <n v="991"/>
    <s v="LF Elite 3D Dazzle Designer Hard Case Cover, Lf Stylus Pen and Wiper For Apple Iphone 5c Mini Lite"/>
    <s v="Anna Andreadi"/>
    <n v="98031"/>
    <n v="4"/>
    <n v="5"/>
    <n v="44"/>
  </r>
  <r>
    <n v="3"/>
    <x v="2"/>
    <x v="22"/>
    <x v="0"/>
    <x v="2"/>
    <n v="1"/>
    <x v="0"/>
    <x v="12"/>
    <x v="2"/>
    <x v="1"/>
    <x v="1"/>
    <s v="United States"/>
    <x v="187"/>
    <x v="1"/>
    <m/>
    <x v="0"/>
    <x v="0"/>
    <d v="2016-11-28T00:00:00"/>
    <s v="Sat"/>
    <x v="6"/>
    <s v="CA-2016-159800"/>
    <n v="38"/>
    <s v="Acco 6 Outlet Guardian Premium Surge Suppressor"/>
    <s v="Anna Andreadi"/>
    <n v="94109"/>
    <n v="12"/>
    <n v="3"/>
    <n v="44"/>
  </r>
  <r>
    <n v="3"/>
    <x v="2"/>
    <x v="22"/>
    <x v="0"/>
    <x v="2"/>
    <n v="1"/>
    <x v="0"/>
    <x v="8"/>
    <x v="0"/>
    <x v="1"/>
    <x v="1"/>
    <s v="United States"/>
    <x v="187"/>
    <x v="1"/>
    <m/>
    <x v="0"/>
    <x v="0"/>
    <d v="2016-11-28T00:00:00"/>
    <s v="Sat"/>
    <x v="6"/>
    <s v="CA-2016-159800"/>
    <n v="1092"/>
    <s v="Micropad Numeric Keypads"/>
    <s v="Anna Andreadi"/>
    <n v="94109"/>
    <n v="35"/>
    <n v="7"/>
    <n v="140"/>
  </r>
  <r>
    <n v="4"/>
    <x v="1"/>
    <x v="209"/>
    <x v="0"/>
    <x v="0"/>
    <n v="6"/>
    <x v="0"/>
    <x v="9"/>
    <x v="1"/>
    <x v="128"/>
    <x v="3"/>
    <s v="United States"/>
    <x v="486"/>
    <x v="1"/>
    <m/>
    <x v="0"/>
    <x v="1"/>
    <d v="2016-06-24T00:00:00"/>
    <s v="Tue"/>
    <x v="9"/>
    <s v="CA-2016-159814"/>
    <n v="91"/>
    <s v="Acrylic Self-Standing Desk Frames"/>
    <s v="Anna Andreadi"/>
    <n v="85705"/>
    <n v="1"/>
    <n v="2"/>
    <n v="4"/>
  </r>
  <r>
    <n v="7"/>
    <x v="2"/>
    <x v="14"/>
    <x v="0"/>
    <x v="0"/>
    <n v="6"/>
    <x v="0"/>
    <x v="5"/>
    <x v="1"/>
    <x v="16"/>
    <x v="12"/>
    <s v="United States"/>
    <x v="487"/>
    <x v="0"/>
    <m/>
    <x v="0"/>
    <x v="2"/>
    <d v="2016-11-17T00:00:00"/>
    <s v="Tue"/>
    <x v="7"/>
    <s v="CA-2016-159835"/>
    <n v="836"/>
    <s v="Hon Every-Day Series Multi-Task Chairs"/>
    <s v="Chuck Magee"/>
    <n v="19143"/>
    <n v="-94"/>
    <n v="5"/>
    <n v="658"/>
  </r>
  <r>
    <n v="7"/>
    <x v="2"/>
    <x v="14"/>
    <x v="0"/>
    <x v="0"/>
    <n v="6"/>
    <x v="0"/>
    <x v="3"/>
    <x v="2"/>
    <x v="16"/>
    <x v="12"/>
    <s v="United States"/>
    <x v="487"/>
    <x v="0"/>
    <m/>
    <x v="0"/>
    <x v="1"/>
    <d v="2016-11-17T00:00:00"/>
    <s v="Tue"/>
    <x v="7"/>
    <s v="CA-2016-159835"/>
    <n v="1476"/>
    <s v="Southworth 100% Résumé Paper, 24lb."/>
    <s v="Chuck Magee"/>
    <n v="19143"/>
    <n v="4"/>
    <n v="2"/>
    <n v="12"/>
  </r>
  <r>
    <n v="0"/>
    <x v="0"/>
    <x v="134"/>
    <x v="0"/>
    <x v="3"/>
    <n v="0"/>
    <x v="2"/>
    <x v="4"/>
    <x v="2"/>
    <x v="1"/>
    <x v="1"/>
    <s v="United States"/>
    <x v="427"/>
    <x v="1"/>
    <m/>
    <x v="0"/>
    <x v="0"/>
    <d v="2016-09-19T00:00:00"/>
    <s v="Thu"/>
    <x v="0"/>
    <s v="CA-2016-159849"/>
    <n v="1353"/>
    <s v="Revere Boxed Rubber Bands by Revere"/>
    <s v="Anna Andreadi"/>
    <n v="94110"/>
    <n v="0"/>
    <n v="3"/>
    <n v="6"/>
  </r>
  <r>
    <n v="6"/>
    <x v="0"/>
    <x v="24"/>
    <x v="0"/>
    <x v="0"/>
    <n v="6"/>
    <x v="1"/>
    <x v="10"/>
    <x v="2"/>
    <x v="220"/>
    <x v="1"/>
    <s v="United States"/>
    <x v="488"/>
    <x v="1"/>
    <m/>
    <x v="0"/>
    <x v="0"/>
    <d v="2016-11-16T00:00:00"/>
    <s v="Mon"/>
    <x v="7"/>
    <s v="CA-2016-160066"/>
    <n v="1264"/>
    <s v="Permanent Self-Adhesive File Folder Labels for Typewriters by Universal"/>
    <s v="Anna Andreadi"/>
    <n v="92646"/>
    <n v="2"/>
    <n v="2"/>
    <n v="5"/>
  </r>
  <r>
    <n v="2"/>
    <x v="2"/>
    <x v="150"/>
    <x v="0"/>
    <x v="2"/>
    <n v="1"/>
    <x v="0"/>
    <x v="6"/>
    <x v="2"/>
    <x v="184"/>
    <x v="14"/>
    <s v="United States"/>
    <x v="477"/>
    <x v="2"/>
    <m/>
    <x v="0"/>
    <x v="0"/>
    <d v="2016-04-30T00:00:00"/>
    <s v="Mon"/>
    <x v="5"/>
    <s v="CA-2016-160094"/>
    <n v="887"/>
    <s v="Hunt Boston Vacuum Mount KS Pencil Sharpener"/>
    <s v="Cassandra Brandow"/>
    <n v="40214"/>
    <n v="45"/>
    <n v="5"/>
    <n v="175"/>
  </r>
  <r>
    <n v="2"/>
    <x v="2"/>
    <x v="150"/>
    <x v="0"/>
    <x v="2"/>
    <n v="1"/>
    <x v="0"/>
    <x v="11"/>
    <x v="2"/>
    <x v="184"/>
    <x v="14"/>
    <s v="United States"/>
    <x v="477"/>
    <x v="2"/>
    <m/>
    <x v="0"/>
    <x v="0"/>
    <d v="2016-04-30T00:00:00"/>
    <s v="Mon"/>
    <x v="5"/>
    <s v="CA-2016-160094"/>
    <n v="543"/>
    <s v="Economy Rollaway Files"/>
    <s v="Cassandra Brandow"/>
    <n v="40214"/>
    <n v="215"/>
    <n v="5"/>
    <n v="826"/>
  </r>
  <r>
    <n v="7"/>
    <x v="2"/>
    <x v="146"/>
    <x v="0"/>
    <x v="0"/>
    <n v="6"/>
    <x v="0"/>
    <x v="9"/>
    <x v="1"/>
    <x v="174"/>
    <x v="19"/>
    <s v="United States"/>
    <x v="335"/>
    <x v="0"/>
    <m/>
    <x v="0"/>
    <x v="1"/>
    <d v="2016-12-20T00:00:00"/>
    <s v="Fri"/>
    <x v="6"/>
    <s v="CA-2016-160157"/>
    <n v="559"/>
    <s v="Eldon Cleatmat Plus Chair Mats for High Pile Carpets"/>
    <s v="Chuck Magee"/>
    <n v="45011"/>
    <n v="-21"/>
    <n v="3"/>
    <n v="191"/>
  </r>
  <r>
    <n v="4"/>
    <x v="2"/>
    <x v="90"/>
    <x v="0"/>
    <x v="1"/>
    <n v="3"/>
    <x v="1"/>
    <x v="9"/>
    <x v="1"/>
    <x v="136"/>
    <x v="15"/>
    <s v="United States"/>
    <x v="224"/>
    <x v="1"/>
    <m/>
    <x v="0"/>
    <x v="0"/>
    <d v="2016-06-09T00:00:00"/>
    <s v="Mon"/>
    <x v="9"/>
    <s v="CA-2016-160262"/>
    <n v="617"/>
    <s v="Executive Impressions 13-1/2 Indoor/Outdoor Wall Clock"/>
    <s v="Anna Andreadi"/>
    <n v="89031"/>
    <n v="14"/>
    <n v="2"/>
    <n v="37"/>
  </r>
  <r>
    <n v="4"/>
    <x v="2"/>
    <x v="90"/>
    <x v="0"/>
    <x v="1"/>
    <n v="3"/>
    <x v="1"/>
    <x v="3"/>
    <x v="2"/>
    <x v="136"/>
    <x v="15"/>
    <s v="United States"/>
    <x v="224"/>
    <x v="1"/>
    <m/>
    <x v="0"/>
    <x v="0"/>
    <d v="2016-06-09T00:00:00"/>
    <s v="Mon"/>
    <x v="9"/>
    <s v="CA-2016-160262"/>
    <n v="1701"/>
    <s v="Xerox 1909"/>
    <s v="Anna Andreadi"/>
    <n v="89031"/>
    <n v="36"/>
    <n v="3"/>
    <n v="79"/>
  </r>
  <r>
    <n v="4"/>
    <x v="2"/>
    <x v="90"/>
    <x v="0"/>
    <x v="1"/>
    <n v="3"/>
    <x v="1"/>
    <x v="6"/>
    <x v="2"/>
    <x v="136"/>
    <x v="15"/>
    <s v="United States"/>
    <x v="224"/>
    <x v="1"/>
    <m/>
    <x v="0"/>
    <x v="0"/>
    <d v="2016-06-09T00:00:00"/>
    <s v="Mon"/>
    <x v="9"/>
    <s v="CA-2016-160262"/>
    <n v="521"/>
    <s v="DIXON Oriole Pencils"/>
    <s v="Anna Andreadi"/>
    <n v="89031"/>
    <n v="5"/>
    <n v="7"/>
    <n v="18"/>
  </r>
  <r>
    <n v="6"/>
    <x v="0"/>
    <x v="128"/>
    <x v="0"/>
    <x v="0"/>
    <n v="6"/>
    <x v="1"/>
    <x v="9"/>
    <x v="1"/>
    <x v="106"/>
    <x v="5"/>
    <s v="United States"/>
    <x v="489"/>
    <x v="2"/>
    <m/>
    <x v="0"/>
    <x v="0"/>
    <d v="2016-04-02T00:00:00"/>
    <s v="Mon"/>
    <x v="4"/>
    <s v="CA-2016-160276"/>
    <n v="1040"/>
    <s v="Luxo Adjustable Task Clamp Lamp"/>
    <s v="Cassandra Brandow"/>
    <n v="23464"/>
    <n v="46"/>
    <n v="2"/>
    <n v="178"/>
  </r>
  <r>
    <n v="5"/>
    <x v="1"/>
    <x v="160"/>
    <x v="0"/>
    <x v="0"/>
    <n v="6"/>
    <x v="1"/>
    <x v="11"/>
    <x v="2"/>
    <x v="121"/>
    <x v="10"/>
    <s v="United States"/>
    <x v="373"/>
    <x v="3"/>
    <m/>
    <x v="0"/>
    <x v="1"/>
    <d v="2016-05-05T00:00:00"/>
    <s v="Thu"/>
    <x v="5"/>
    <s v="CA-2016-160738"/>
    <n v="583"/>
    <s v="Eldon Portable Mobile Manager"/>
    <s v="Kelly Williams"/>
    <n v="61032"/>
    <n v="4"/>
    <n v="2"/>
    <n v="45"/>
  </r>
  <r>
    <n v="0"/>
    <x v="0"/>
    <x v="33"/>
    <x v="0"/>
    <x v="3"/>
    <n v="0"/>
    <x v="0"/>
    <x v="1"/>
    <x v="1"/>
    <x v="0"/>
    <x v="0"/>
    <s v="United States"/>
    <x v="490"/>
    <x v="0"/>
    <s v="Yes"/>
    <x v="1"/>
    <x v="6"/>
    <d v="2016-09-14T00:00:00"/>
    <s v="Sat"/>
    <x v="0"/>
    <s v="CA-2016-160766"/>
    <n v="964"/>
    <s v="KI Adjustable-Height Table"/>
    <s v="Chuck Magee"/>
    <n v="10009"/>
    <n v="-108"/>
    <n v="9"/>
    <n v="464"/>
  </r>
  <r>
    <n v="0"/>
    <x v="0"/>
    <x v="33"/>
    <x v="0"/>
    <x v="3"/>
    <n v="0"/>
    <x v="0"/>
    <x v="12"/>
    <x v="2"/>
    <x v="0"/>
    <x v="0"/>
    <s v="United States"/>
    <x v="490"/>
    <x v="0"/>
    <s v="Yes"/>
    <x v="1"/>
    <x v="0"/>
    <d v="2016-09-14T00:00:00"/>
    <s v="Sat"/>
    <x v="0"/>
    <s v="CA-2016-160766"/>
    <n v="852"/>
    <s v="Honeywell Enviracaire Portable HEPA Air Cleaner for 17 x 22 Room"/>
    <s v="Chuck Magee"/>
    <n v="10009"/>
    <n v="198"/>
    <n v="2"/>
    <n v="601"/>
  </r>
  <r>
    <n v="0"/>
    <x v="0"/>
    <x v="33"/>
    <x v="0"/>
    <x v="3"/>
    <n v="0"/>
    <x v="0"/>
    <x v="7"/>
    <x v="2"/>
    <x v="0"/>
    <x v="0"/>
    <s v="United States"/>
    <x v="490"/>
    <x v="0"/>
    <s v="Yes"/>
    <x v="1"/>
    <x v="0"/>
    <d v="2016-09-14T00:00:00"/>
    <s v="Sat"/>
    <x v="0"/>
    <s v="CA-2016-160766"/>
    <n v="1501"/>
    <s v="Staple envelope"/>
    <s v="Chuck Magee"/>
    <n v="10009"/>
    <n v="31"/>
    <n v="7"/>
    <n v="68"/>
  </r>
  <r>
    <n v="0"/>
    <x v="0"/>
    <x v="33"/>
    <x v="0"/>
    <x v="3"/>
    <n v="0"/>
    <x v="0"/>
    <x v="3"/>
    <x v="2"/>
    <x v="0"/>
    <x v="0"/>
    <s v="United States"/>
    <x v="490"/>
    <x v="0"/>
    <s v="Yes"/>
    <x v="1"/>
    <x v="0"/>
    <d v="2016-09-14T00:00:00"/>
    <s v="Sat"/>
    <x v="0"/>
    <s v="CA-2016-160766"/>
    <n v="1778"/>
    <s v="Xerox 198"/>
    <s v="Chuck Magee"/>
    <n v="10009"/>
    <n v="21"/>
    <n v="9"/>
    <n v="45"/>
  </r>
  <r>
    <n v="0"/>
    <x v="0"/>
    <x v="33"/>
    <x v="0"/>
    <x v="3"/>
    <n v="0"/>
    <x v="0"/>
    <x v="0"/>
    <x v="0"/>
    <x v="0"/>
    <x v="0"/>
    <s v="United States"/>
    <x v="490"/>
    <x v="0"/>
    <s v="Yes"/>
    <x v="1"/>
    <x v="0"/>
    <d v="2016-09-14T00:00:00"/>
    <s v="Sat"/>
    <x v="0"/>
    <s v="CA-2016-160766"/>
    <n v="1488"/>
    <s v="Spigen Samsung Galaxy S5 Case Wallet"/>
    <s v="Chuck Magee"/>
    <n v="10009"/>
    <n v="4"/>
    <n v="1"/>
    <n v="17"/>
  </r>
  <r>
    <n v="0"/>
    <x v="0"/>
    <x v="33"/>
    <x v="0"/>
    <x v="3"/>
    <n v="0"/>
    <x v="0"/>
    <x v="0"/>
    <x v="0"/>
    <x v="0"/>
    <x v="0"/>
    <s v="United States"/>
    <x v="490"/>
    <x v="0"/>
    <s v="Yes"/>
    <x v="1"/>
    <x v="0"/>
    <d v="2016-09-14T00:00:00"/>
    <s v="Sat"/>
    <x v="0"/>
    <s v="CA-2016-160766"/>
    <n v="1611"/>
    <s v="Vtech CS6719"/>
    <s v="Chuck Magee"/>
    <n v="10009"/>
    <n v="81"/>
    <n v="3"/>
    <n v="288"/>
  </r>
  <r>
    <n v="0"/>
    <x v="0"/>
    <x v="33"/>
    <x v="0"/>
    <x v="3"/>
    <n v="0"/>
    <x v="0"/>
    <x v="13"/>
    <x v="0"/>
    <x v="0"/>
    <x v="0"/>
    <s v="United States"/>
    <x v="490"/>
    <x v="0"/>
    <s v="Yes"/>
    <x v="1"/>
    <x v="0"/>
    <d v="2016-09-14T00:00:00"/>
    <s v="Sat"/>
    <x v="0"/>
    <s v="CA-2016-160766"/>
    <n v="166"/>
    <s v="Ativa V4110MDD Micro-Cut Shredder"/>
    <s v="Chuck Magee"/>
    <n v="10009"/>
    <n v="1372"/>
    <n v="4"/>
    <n v="2800"/>
  </r>
  <r>
    <n v="4"/>
    <x v="1"/>
    <x v="271"/>
    <x v="0"/>
    <x v="0"/>
    <n v="6"/>
    <x v="1"/>
    <x v="2"/>
    <x v="2"/>
    <x v="103"/>
    <x v="2"/>
    <s v="United States"/>
    <x v="47"/>
    <x v="2"/>
    <s v="Yes"/>
    <x v="1"/>
    <x v="4"/>
    <d v="2016-07-01T00:00:00"/>
    <s v="Sun"/>
    <x v="1"/>
    <s v="CA-2016-160773"/>
    <n v="237"/>
    <s v="Avery Durable Binders"/>
    <s v="Cassandra Brandow"/>
    <n v="32725"/>
    <n v="-4"/>
    <n v="6"/>
    <n v="5"/>
  </r>
  <r>
    <n v="4"/>
    <x v="1"/>
    <x v="271"/>
    <x v="0"/>
    <x v="0"/>
    <n v="6"/>
    <x v="1"/>
    <x v="0"/>
    <x v="0"/>
    <x v="103"/>
    <x v="2"/>
    <s v="United States"/>
    <x v="47"/>
    <x v="2"/>
    <s v="Yes"/>
    <x v="1"/>
    <x v="1"/>
    <d v="2016-07-01T00:00:00"/>
    <s v="Sun"/>
    <x v="1"/>
    <s v="CA-2016-160773"/>
    <n v="1653"/>
    <s v="Wilson SignalBoost 841262 DB PRO Amplifier Kit"/>
    <s v="Cassandra Brandow"/>
    <n v="32725"/>
    <n v="72"/>
    <n v="2"/>
    <n v="576"/>
  </r>
  <r>
    <n v="5"/>
    <x v="1"/>
    <x v="234"/>
    <x v="0"/>
    <x v="0"/>
    <n v="6"/>
    <x v="1"/>
    <x v="5"/>
    <x v="1"/>
    <x v="218"/>
    <x v="21"/>
    <s v="United States"/>
    <x v="491"/>
    <x v="3"/>
    <m/>
    <x v="0"/>
    <x v="0"/>
    <d v="2016-11-18T00:00:00"/>
    <s v="Wed"/>
    <x v="7"/>
    <s v="CA-2016-161032"/>
    <n v="1209"/>
    <s v="Office Star - Mesh Screen back chair with Vinyl seat"/>
    <s v="Kelly Williams"/>
    <n v="53132"/>
    <n v="43"/>
    <n v="3"/>
    <n v="393"/>
  </r>
  <r>
    <n v="4"/>
    <x v="1"/>
    <x v="286"/>
    <x v="0"/>
    <x v="0"/>
    <n v="6"/>
    <x v="0"/>
    <x v="4"/>
    <x v="2"/>
    <x v="130"/>
    <x v="3"/>
    <s v="United States"/>
    <x v="94"/>
    <x v="1"/>
    <m/>
    <x v="0"/>
    <x v="1"/>
    <d v="2016-08-09T00:00:00"/>
    <s v="Mon"/>
    <x v="10"/>
    <s v="CA-2016-161249"/>
    <n v="1527"/>
    <s v="Super Bands, 12/Pack"/>
    <s v="Anna Andreadi"/>
    <n v="85023"/>
    <n v="-1"/>
    <n v="3"/>
    <n v="4"/>
  </r>
  <r>
    <n v="4"/>
    <x v="1"/>
    <x v="286"/>
    <x v="0"/>
    <x v="0"/>
    <n v="6"/>
    <x v="0"/>
    <x v="2"/>
    <x v="2"/>
    <x v="130"/>
    <x v="3"/>
    <s v="United States"/>
    <x v="94"/>
    <x v="1"/>
    <m/>
    <x v="0"/>
    <x v="4"/>
    <d v="2016-08-09T00:00:00"/>
    <s v="Mon"/>
    <x v="10"/>
    <s v="CA-2016-161249"/>
    <n v="257"/>
    <s v="Avery Hole Reinforcements"/>
    <s v="Anna Andreadi"/>
    <n v="85023"/>
    <n v="-7"/>
    <n v="5"/>
    <n v="9"/>
  </r>
  <r>
    <n v="4"/>
    <x v="1"/>
    <x v="111"/>
    <x v="0"/>
    <x v="0"/>
    <n v="6"/>
    <x v="2"/>
    <x v="5"/>
    <x v="1"/>
    <x v="225"/>
    <x v="4"/>
    <s v="United States"/>
    <x v="492"/>
    <x v="3"/>
    <m/>
    <x v="0"/>
    <x v="2"/>
    <d v="2016-07-12T00:00:00"/>
    <s v="Thu"/>
    <x v="1"/>
    <s v="CA-2016-161508"/>
    <n v="832"/>
    <s v="Hon Deluxe Fabric Upholstered Stacking Chairs"/>
    <s v="Kelly Williams"/>
    <n v="77573"/>
    <n v="-15"/>
    <n v="3"/>
    <n v="512"/>
  </r>
  <r>
    <n v="4"/>
    <x v="1"/>
    <x v="111"/>
    <x v="0"/>
    <x v="0"/>
    <n v="6"/>
    <x v="2"/>
    <x v="4"/>
    <x v="2"/>
    <x v="225"/>
    <x v="4"/>
    <s v="United States"/>
    <x v="492"/>
    <x v="3"/>
    <m/>
    <x v="0"/>
    <x v="1"/>
    <d v="2016-07-12T00:00:00"/>
    <s v="Thu"/>
    <x v="1"/>
    <s v="CA-2016-161508"/>
    <n v="1518"/>
    <s v="Stockwell Push Pins"/>
    <s v="Kelly Williams"/>
    <n v="77573"/>
    <n v="1"/>
    <n v="2"/>
    <n v="3"/>
  </r>
  <r>
    <n v="4"/>
    <x v="1"/>
    <x v="111"/>
    <x v="0"/>
    <x v="0"/>
    <n v="6"/>
    <x v="2"/>
    <x v="3"/>
    <x v="2"/>
    <x v="225"/>
    <x v="4"/>
    <s v="United States"/>
    <x v="492"/>
    <x v="3"/>
    <m/>
    <x v="0"/>
    <x v="1"/>
    <d v="2016-07-12T00:00:00"/>
    <s v="Thu"/>
    <x v="1"/>
    <s v="CA-2016-161508"/>
    <n v="1746"/>
    <s v="Xerox 195"/>
    <s v="Kelly Williams"/>
    <n v="77573"/>
    <n v="6"/>
    <n v="3"/>
    <n v="16"/>
  </r>
  <r>
    <n v="4"/>
    <x v="1"/>
    <x v="111"/>
    <x v="0"/>
    <x v="0"/>
    <n v="6"/>
    <x v="2"/>
    <x v="6"/>
    <x v="2"/>
    <x v="225"/>
    <x v="4"/>
    <s v="United States"/>
    <x v="492"/>
    <x v="3"/>
    <m/>
    <x v="0"/>
    <x v="1"/>
    <d v="2016-07-12T00:00:00"/>
    <s v="Thu"/>
    <x v="1"/>
    <s v="CA-2016-161508"/>
    <n v="676"/>
    <s v="Fluorescent Highlighters by Dixon"/>
    <s v="Kelly Williams"/>
    <n v="77573"/>
    <n v="4"/>
    <n v="7"/>
    <n v="22"/>
  </r>
  <r>
    <n v="6"/>
    <x v="0"/>
    <x v="257"/>
    <x v="0"/>
    <x v="0"/>
    <n v="6"/>
    <x v="0"/>
    <x v="3"/>
    <x v="2"/>
    <x v="144"/>
    <x v="5"/>
    <s v="United States"/>
    <x v="49"/>
    <x v="2"/>
    <m/>
    <x v="0"/>
    <x v="0"/>
    <d v="2016-11-14T00:00:00"/>
    <s v="Sat"/>
    <x v="7"/>
    <s v="CA-2016-161634"/>
    <n v="1713"/>
    <s v="Xerox 192"/>
    <s v="Cassandra Brandow"/>
    <n v="23320"/>
    <n v="16"/>
    <n v="5"/>
    <n v="32"/>
  </r>
  <r>
    <n v="2"/>
    <x v="2"/>
    <x v="11"/>
    <x v="0"/>
    <x v="2"/>
    <n v="1"/>
    <x v="2"/>
    <x v="5"/>
    <x v="1"/>
    <x v="72"/>
    <x v="4"/>
    <s v="United States"/>
    <x v="420"/>
    <x v="3"/>
    <m/>
    <x v="0"/>
    <x v="2"/>
    <d v="2016-03-30T00:00:00"/>
    <s v="Mon"/>
    <x v="4"/>
    <s v="CA-2016-162089"/>
    <n v="767"/>
    <s v="Global Stack Chair without Arms, Black"/>
    <s v="Kelly Williams"/>
    <n v="78521"/>
    <n v="-9"/>
    <n v="7"/>
    <n v="127"/>
  </r>
  <r>
    <n v="2"/>
    <x v="2"/>
    <x v="11"/>
    <x v="0"/>
    <x v="2"/>
    <n v="1"/>
    <x v="2"/>
    <x v="7"/>
    <x v="2"/>
    <x v="72"/>
    <x v="4"/>
    <s v="United States"/>
    <x v="420"/>
    <x v="3"/>
    <m/>
    <x v="0"/>
    <x v="1"/>
    <d v="2016-03-30T00:00:00"/>
    <s v="Mon"/>
    <x v="4"/>
    <s v="CA-2016-162089"/>
    <n v="116"/>
    <s v="Airmail Envelopes"/>
    <s v="Kelly Williams"/>
    <n v="78521"/>
    <n v="113"/>
    <n v="5"/>
    <n v="336"/>
  </r>
  <r>
    <n v="2"/>
    <x v="2"/>
    <x v="11"/>
    <x v="0"/>
    <x v="2"/>
    <n v="1"/>
    <x v="2"/>
    <x v="0"/>
    <x v="0"/>
    <x v="72"/>
    <x v="4"/>
    <s v="United States"/>
    <x v="420"/>
    <x v="3"/>
    <m/>
    <x v="0"/>
    <x v="1"/>
    <d v="2016-03-30T00:00:00"/>
    <s v="Mon"/>
    <x v="4"/>
    <s v="CA-2016-162089"/>
    <n v="927"/>
    <s v="Innergie mMini Combo Duo USB Travel Charging Kit"/>
    <s v="Kelly Williams"/>
    <n v="78521"/>
    <n v="88"/>
    <n v="7"/>
    <n v="252"/>
  </r>
  <r>
    <n v="4"/>
    <x v="2"/>
    <x v="293"/>
    <x v="0"/>
    <x v="1"/>
    <n v="3"/>
    <x v="0"/>
    <x v="9"/>
    <x v="1"/>
    <x v="15"/>
    <x v="11"/>
    <s v="United States"/>
    <x v="493"/>
    <x v="1"/>
    <m/>
    <x v="0"/>
    <x v="0"/>
    <d v="2016-10-26T00:00:00"/>
    <s v="Thu"/>
    <x v="8"/>
    <s v="CA-2016-162278"/>
    <n v="1540"/>
    <s v="Tenex Chairmats For Use With Carpeted Floors"/>
    <s v="Anna Andreadi"/>
    <n v="98105"/>
    <n v="3"/>
    <n v="4"/>
    <n v="64"/>
  </r>
  <r>
    <n v="4"/>
    <x v="2"/>
    <x v="293"/>
    <x v="0"/>
    <x v="1"/>
    <n v="3"/>
    <x v="0"/>
    <x v="0"/>
    <x v="0"/>
    <x v="15"/>
    <x v="11"/>
    <s v="United States"/>
    <x v="493"/>
    <x v="1"/>
    <m/>
    <x v="0"/>
    <x v="1"/>
    <d v="2016-10-26T00:00:00"/>
    <s v="Thu"/>
    <x v="8"/>
    <s v="CA-2016-162278"/>
    <n v="1611"/>
    <s v="Vtech CS6719"/>
    <s v="Anna Andreadi"/>
    <n v="98105"/>
    <n v="38"/>
    <n v="5"/>
    <n v="384"/>
  </r>
  <r>
    <n v="4"/>
    <x v="1"/>
    <x v="67"/>
    <x v="0"/>
    <x v="0"/>
    <n v="6"/>
    <x v="0"/>
    <x v="2"/>
    <x v="2"/>
    <x v="120"/>
    <x v="6"/>
    <s v="United States"/>
    <x v="50"/>
    <x v="3"/>
    <m/>
    <x v="0"/>
    <x v="0"/>
    <d v="2016-11-14T00:00:00"/>
    <s v="Sat"/>
    <x v="7"/>
    <s v="CA-2016-162362"/>
    <n v="1520"/>
    <s v="Storex DuraTech Recycled Plastic Frosted Binders"/>
    <s v="Kelly Williams"/>
    <n v="48640"/>
    <n v="6"/>
    <n v="3"/>
    <n v="13"/>
  </r>
  <r>
    <n v="4"/>
    <x v="1"/>
    <x v="67"/>
    <x v="0"/>
    <x v="0"/>
    <n v="6"/>
    <x v="0"/>
    <x v="2"/>
    <x v="2"/>
    <x v="120"/>
    <x v="6"/>
    <s v="United States"/>
    <x v="50"/>
    <x v="3"/>
    <m/>
    <x v="0"/>
    <x v="0"/>
    <d v="2016-11-14T00:00:00"/>
    <s v="Sat"/>
    <x v="7"/>
    <s v="CA-2016-162362"/>
    <n v="237"/>
    <s v="Avery Durable Binders"/>
    <s v="Kelly Williams"/>
    <n v="48640"/>
    <n v="6"/>
    <n v="4"/>
    <n v="12"/>
  </r>
  <r>
    <n v="5"/>
    <x v="1"/>
    <x v="294"/>
    <x v="0"/>
    <x v="0"/>
    <n v="6"/>
    <x v="2"/>
    <x v="4"/>
    <x v="2"/>
    <x v="16"/>
    <x v="12"/>
    <s v="United States"/>
    <x v="19"/>
    <x v="0"/>
    <m/>
    <x v="0"/>
    <x v="1"/>
    <d v="2016-08-01T00:00:00"/>
    <s v="Sun"/>
    <x v="10"/>
    <s v="CA-2016-162684"/>
    <n v="42"/>
    <s v="Acco Clips to Go Binder Clips, 24 Clips in Two Sizes"/>
    <s v="Chuck Magee"/>
    <n v="19120"/>
    <n v="2"/>
    <n v="2"/>
    <n v="6"/>
  </r>
  <r>
    <n v="2"/>
    <x v="1"/>
    <x v="277"/>
    <x v="0"/>
    <x v="1"/>
    <n v="3"/>
    <x v="1"/>
    <x v="7"/>
    <x v="2"/>
    <x v="207"/>
    <x v="40"/>
    <s v="United States"/>
    <x v="23"/>
    <x v="2"/>
    <m/>
    <x v="0"/>
    <x v="0"/>
    <d v="2016-01-13T00:00:00"/>
    <s v="Fri"/>
    <x v="11"/>
    <s v="CA-2016-162775"/>
    <n v="1501"/>
    <s v="Staple envelope"/>
    <s v="Cassandra Brandow"/>
    <n v="71111"/>
    <n v="5"/>
    <n v="2"/>
    <n v="11"/>
  </r>
  <r>
    <n v="2"/>
    <x v="1"/>
    <x v="277"/>
    <x v="0"/>
    <x v="1"/>
    <n v="3"/>
    <x v="1"/>
    <x v="7"/>
    <x v="2"/>
    <x v="207"/>
    <x v="40"/>
    <s v="United States"/>
    <x v="23"/>
    <x v="2"/>
    <m/>
    <x v="0"/>
    <x v="0"/>
    <d v="2016-01-13T00:00:00"/>
    <s v="Fri"/>
    <x v="11"/>
    <s v="CA-2016-162775"/>
    <n v="374"/>
    <s v="Brown Kraft Recycled Envelopes"/>
    <s v="Cassandra Brandow"/>
    <n v="71111"/>
    <n v="25"/>
    <n v="3"/>
    <n v="51"/>
  </r>
  <r>
    <n v="2"/>
    <x v="1"/>
    <x v="277"/>
    <x v="0"/>
    <x v="1"/>
    <n v="3"/>
    <x v="1"/>
    <x v="8"/>
    <x v="0"/>
    <x v="207"/>
    <x v="40"/>
    <s v="United States"/>
    <x v="23"/>
    <x v="2"/>
    <m/>
    <x v="0"/>
    <x v="0"/>
    <d v="2016-01-13T00:00:00"/>
    <s v="Fri"/>
    <x v="11"/>
    <s v="CA-2016-162775"/>
    <n v="1282"/>
    <s v="Plantronics S12 Corded Telephone Headset System"/>
    <s v="Cassandra Brandow"/>
    <n v="71111"/>
    <n v="259"/>
    <n v="6"/>
    <n v="647"/>
  </r>
  <r>
    <n v="2"/>
    <x v="1"/>
    <x v="277"/>
    <x v="0"/>
    <x v="1"/>
    <n v="3"/>
    <x v="1"/>
    <x v="2"/>
    <x v="2"/>
    <x v="207"/>
    <x v="40"/>
    <s v="United States"/>
    <x v="23"/>
    <x v="2"/>
    <m/>
    <x v="0"/>
    <x v="0"/>
    <d v="2016-01-13T00:00:00"/>
    <s v="Fri"/>
    <x v="11"/>
    <s v="CA-2016-162775"/>
    <n v="17"/>
    <s v="3-ring staple pack"/>
    <s v="Cassandra Brandow"/>
    <n v="71111"/>
    <n v="3"/>
    <n v="3"/>
    <n v="6"/>
  </r>
  <r>
    <n v="2"/>
    <x v="1"/>
    <x v="277"/>
    <x v="0"/>
    <x v="1"/>
    <n v="3"/>
    <x v="1"/>
    <x v="11"/>
    <x v="2"/>
    <x v="207"/>
    <x v="40"/>
    <s v="United States"/>
    <x v="23"/>
    <x v="2"/>
    <m/>
    <x v="0"/>
    <x v="0"/>
    <d v="2016-01-13T00:00:00"/>
    <s v="Fri"/>
    <x v="11"/>
    <s v="CA-2016-162775"/>
    <n v="659"/>
    <s v="Fellowes Stor/Drawer Steel Plus Storage Drawers"/>
    <s v="Cassandra Brandow"/>
    <n v="71111"/>
    <n v="34"/>
    <n v="6"/>
    <n v="573"/>
  </r>
  <r>
    <n v="4"/>
    <x v="1"/>
    <x v="251"/>
    <x v="0"/>
    <x v="0"/>
    <n v="6"/>
    <x v="0"/>
    <x v="9"/>
    <x v="1"/>
    <x v="226"/>
    <x v="10"/>
    <s v="United States"/>
    <x v="356"/>
    <x v="3"/>
    <m/>
    <x v="0"/>
    <x v="7"/>
    <d v="2016-12-27T00:00:00"/>
    <s v="Fri"/>
    <x v="6"/>
    <s v="CA-2016-162866"/>
    <n v="499"/>
    <s v="DAX Wood Document Frame"/>
    <s v="Kelly Williams"/>
    <n v="60076"/>
    <n v="-20"/>
    <n v="6"/>
    <n v="33"/>
  </r>
  <r>
    <n v="4"/>
    <x v="1"/>
    <x v="251"/>
    <x v="0"/>
    <x v="0"/>
    <n v="6"/>
    <x v="0"/>
    <x v="11"/>
    <x v="2"/>
    <x v="226"/>
    <x v="10"/>
    <s v="United States"/>
    <x v="356"/>
    <x v="3"/>
    <m/>
    <x v="0"/>
    <x v="1"/>
    <d v="2016-12-27T00:00:00"/>
    <s v="Fri"/>
    <x v="6"/>
    <s v="CA-2016-162866"/>
    <n v="1503"/>
    <s v="Staple magnet"/>
    <s v="Kelly Williams"/>
    <n v="60076"/>
    <n v="3"/>
    <n v="4"/>
    <n v="30"/>
  </r>
  <r>
    <n v="2"/>
    <x v="2"/>
    <x v="93"/>
    <x v="0"/>
    <x v="2"/>
    <n v="1"/>
    <x v="1"/>
    <x v="10"/>
    <x v="2"/>
    <x v="17"/>
    <x v="1"/>
    <s v="United States"/>
    <x v="366"/>
    <x v="1"/>
    <m/>
    <x v="0"/>
    <x v="0"/>
    <d v="2016-12-19T00:00:00"/>
    <s v="Thu"/>
    <x v="6"/>
    <s v="CA-2016-162992"/>
    <n v="227"/>
    <s v="Avery 516"/>
    <s v="Anna Andreadi"/>
    <n v="90008"/>
    <n v="7"/>
    <n v="2"/>
    <n v="15"/>
  </r>
  <r>
    <n v="2"/>
    <x v="2"/>
    <x v="93"/>
    <x v="0"/>
    <x v="2"/>
    <n v="1"/>
    <x v="1"/>
    <x v="4"/>
    <x v="2"/>
    <x v="17"/>
    <x v="1"/>
    <s v="United States"/>
    <x v="366"/>
    <x v="1"/>
    <m/>
    <x v="0"/>
    <x v="0"/>
    <d v="2016-12-19T00:00:00"/>
    <s v="Thu"/>
    <x v="6"/>
    <s v="CA-2016-162992"/>
    <n v="115"/>
    <s v="Advantus T-Pin Paper Clips"/>
    <s v="Anna Andreadi"/>
    <n v="90008"/>
    <n v="9"/>
    <n v="5"/>
    <n v="23"/>
  </r>
  <r>
    <n v="2"/>
    <x v="2"/>
    <x v="93"/>
    <x v="0"/>
    <x v="2"/>
    <n v="1"/>
    <x v="1"/>
    <x v="0"/>
    <x v="0"/>
    <x v="17"/>
    <x v="1"/>
    <s v="United States"/>
    <x v="366"/>
    <x v="1"/>
    <m/>
    <x v="0"/>
    <x v="1"/>
    <d v="2016-12-19T00:00:00"/>
    <s v="Thu"/>
    <x v="6"/>
    <s v="CA-2016-162992"/>
    <n v="447"/>
    <s v="Clarity 53712"/>
    <s v="Anna Andreadi"/>
    <n v="90008"/>
    <n v="16"/>
    <n v="4"/>
    <n v="211"/>
  </r>
  <r>
    <n v="2"/>
    <x v="2"/>
    <x v="93"/>
    <x v="0"/>
    <x v="2"/>
    <n v="1"/>
    <x v="1"/>
    <x v="0"/>
    <x v="0"/>
    <x v="17"/>
    <x v="1"/>
    <s v="United States"/>
    <x v="366"/>
    <x v="1"/>
    <m/>
    <x v="0"/>
    <x v="1"/>
    <d v="2016-12-19T00:00:00"/>
    <s v="Thu"/>
    <x v="6"/>
    <s v="CA-2016-162992"/>
    <n v="1628"/>
    <s v="Wi-Ex zBoost YX540 Cellular Phone Signal Booster"/>
    <s v="Anna Andreadi"/>
    <n v="90008"/>
    <n v="73"/>
    <n v="5"/>
    <n v="584"/>
  </r>
  <r>
    <n v="6"/>
    <x v="0"/>
    <x v="15"/>
    <x v="0"/>
    <x v="0"/>
    <n v="6"/>
    <x v="0"/>
    <x v="6"/>
    <x v="2"/>
    <x v="75"/>
    <x v="29"/>
    <s v="United States"/>
    <x v="494"/>
    <x v="2"/>
    <m/>
    <x v="0"/>
    <x v="0"/>
    <d v="2016-11-28T00:00:00"/>
    <s v="Sat"/>
    <x v="6"/>
    <s v="CA-2016-163013"/>
    <n v="1147"/>
    <s v="Newell 331"/>
    <s v="Cassandra Brandow"/>
    <n v="36116"/>
    <n v="4"/>
    <n v="3"/>
    <n v="15"/>
  </r>
  <r>
    <n v="4"/>
    <x v="1"/>
    <x v="66"/>
    <x v="0"/>
    <x v="0"/>
    <n v="6"/>
    <x v="0"/>
    <x v="11"/>
    <x v="2"/>
    <x v="13"/>
    <x v="10"/>
    <s v="United States"/>
    <x v="495"/>
    <x v="3"/>
    <m/>
    <x v="0"/>
    <x v="1"/>
    <d v="2016-11-24T00:00:00"/>
    <s v="Tue"/>
    <x v="7"/>
    <s v="CA-2016-163034"/>
    <n v="662"/>
    <s v="Fellowes Super Stor/Drawer Files"/>
    <s v="Kelly Williams"/>
    <n v="60610"/>
    <n v="-8"/>
    <n v="5"/>
    <n v="646"/>
  </r>
  <r>
    <n v="4"/>
    <x v="1"/>
    <x v="253"/>
    <x v="0"/>
    <x v="0"/>
    <n v="6"/>
    <x v="1"/>
    <x v="2"/>
    <x v="2"/>
    <x v="5"/>
    <x v="5"/>
    <s v="United States"/>
    <x v="496"/>
    <x v="2"/>
    <m/>
    <x v="0"/>
    <x v="0"/>
    <d v="2016-03-21T00:00:00"/>
    <s v="Sat"/>
    <x v="2"/>
    <s v="CA-2016-163223"/>
    <n v="1647"/>
    <s v="Wilson Jones Ledger-Size, Piano-Hinge Binder, 2, Blue"/>
    <s v="Cassandra Brandow"/>
    <n v="22153"/>
    <n v="59"/>
    <n v="3"/>
    <n v="123"/>
  </r>
  <r>
    <n v="4"/>
    <x v="1"/>
    <x v="253"/>
    <x v="0"/>
    <x v="0"/>
    <n v="6"/>
    <x v="1"/>
    <x v="3"/>
    <x v="2"/>
    <x v="5"/>
    <x v="5"/>
    <s v="United States"/>
    <x v="496"/>
    <x v="2"/>
    <m/>
    <x v="0"/>
    <x v="0"/>
    <d v="2016-03-21T00:00:00"/>
    <s v="Sat"/>
    <x v="2"/>
    <s v="CA-2016-163223"/>
    <n v="1712"/>
    <s v="Xerox 1919"/>
    <s v="Cassandra Brandow"/>
    <n v="22153"/>
    <n v="60"/>
    <n v="3"/>
    <n v="123"/>
  </r>
  <r>
    <n v="4"/>
    <x v="1"/>
    <x v="253"/>
    <x v="0"/>
    <x v="0"/>
    <n v="6"/>
    <x v="1"/>
    <x v="6"/>
    <x v="2"/>
    <x v="5"/>
    <x v="5"/>
    <s v="United States"/>
    <x v="496"/>
    <x v="2"/>
    <m/>
    <x v="0"/>
    <x v="0"/>
    <d v="2016-03-21T00:00:00"/>
    <s v="Sat"/>
    <x v="2"/>
    <s v="CA-2016-163223"/>
    <n v="126"/>
    <s v="American Pencil"/>
    <s v="Cassandra Brandow"/>
    <n v="22153"/>
    <n v="3"/>
    <n v="4"/>
    <n v="9"/>
  </r>
  <r>
    <n v="4"/>
    <x v="1"/>
    <x v="253"/>
    <x v="0"/>
    <x v="0"/>
    <n v="6"/>
    <x v="1"/>
    <x v="10"/>
    <x v="2"/>
    <x v="5"/>
    <x v="5"/>
    <s v="United States"/>
    <x v="496"/>
    <x v="2"/>
    <m/>
    <x v="0"/>
    <x v="0"/>
    <d v="2016-03-21T00:00:00"/>
    <s v="Sat"/>
    <x v="2"/>
    <s v="CA-2016-163223"/>
    <n v="201"/>
    <s v="Avery 492"/>
    <s v="Cassandra Brandow"/>
    <n v="22153"/>
    <n v="7"/>
    <n v="5"/>
    <n v="14"/>
  </r>
  <r>
    <n v="4"/>
    <x v="1"/>
    <x v="253"/>
    <x v="0"/>
    <x v="0"/>
    <n v="6"/>
    <x v="1"/>
    <x v="0"/>
    <x v="0"/>
    <x v="5"/>
    <x v="5"/>
    <s v="United States"/>
    <x v="496"/>
    <x v="2"/>
    <m/>
    <x v="0"/>
    <x v="0"/>
    <d v="2016-03-21T00:00:00"/>
    <s v="Sat"/>
    <x v="2"/>
    <s v="CA-2016-163223"/>
    <n v="1398"/>
    <s v="Samsung Galaxy S4 Active"/>
    <s v="Cassandra Brandow"/>
    <n v="22153"/>
    <n v="910"/>
    <n v="7"/>
    <n v="3500"/>
  </r>
  <r>
    <n v="3"/>
    <x v="2"/>
    <x v="295"/>
    <x v="0"/>
    <x v="2"/>
    <n v="1"/>
    <x v="1"/>
    <x v="8"/>
    <x v="0"/>
    <x v="223"/>
    <x v="8"/>
    <s v="United States"/>
    <x v="497"/>
    <x v="2"/>
    <m/>
    <x v="0"/>
    <x v="0"/>
    <d v="2016-09-08T00:00:00"/>
    <s v="Sun"/>
    <x v="0"/>
    <s v="CA-2016-163293"/>
    <n v="1075"/>
    <s v="Memorex Froggy Flash Drive 4 GB"/>
    <s v="Cassandra Brandow"/>
    <n v="31204"/>
    <n v="13"/>
    <n v="3"/>
    <n v="33"/>
  </r>
  <r>
    <n v="3"/>
    <x v="2"/>
    <x v="295"/>
    <x v="0"/>
    <x v="2"/>
    <n v="1"/>
    <x v="1"/>
    <x v="8"/>
    <x v="0"/>
    <x v="223"/>
    <x v="8"/>
    <s v="United States"/>
    <x v="497"/>
    <x v="2"/>
    <m/>
    <x v="0"/>
    <x v="0"/>
    <d v="2016-09-08T00:00:00"/>
    <s v="Sun"/>
    <x v="0"/>
    <s v="CA-2016-163293"/>
    <n v="1063"/>
    <s v="Maxell 74 Minute CD-R Spindle, 50/Pack"/>
    <s v="Cassandra Brandow"/>
    <n v="31204"/>
    <n v="30"/>
    <n v="4"/>
    <n v="84"/>
  </r>
  <r>
    <n v="3"/>
    <x v="0"/>
    <x v="37"/>
    <x v="0"/>
    <x v="1"/>
    <n v="3"/>
    <x v="1"/>
    <x v="5"/>
    <x v="1"/>
    <x v="0"/>
    <x v="0"/>
    <s v="United States"/>
    <x v="239"/>
    <x v="0"/>
    <m/>
    <x v="0"/>
    <x v="9"/>
    <d v="2016-12-20T00:00:00"/>
    <s v="Fri"/>
    <x v="6"/>
    <s v="CA-2016-163412"/>
    <n v="791"/>
    <s v="Harbour Creations 67200 Series Stacking Chairs"/>
    <s v="Chuck Magee"/>
    <n v="10035"/>
    <n v="36"/>
    <n v="3"/>
    <n v="192"/>
  </r>
  <r>
    <n v="3"/>
    <x v="0"/>
    <x v="296"/>
    <x v="0"/>
    <x v="1"/>
    <n v="3"/>
    <x v="0"/>
    <x v="5"/>
    <x v="1"/>
    <x v="184"/>
    <x v="31"/>
    <s v="United States"/>
    <x v="498"/>
    <x v="1"/>
    <m/>
    <x v="0"/>
    <x v="1"/>
    <d v="2016-11-11T00:00:00"/>
    <s v="Wed"/>
    <x v="7"/>
    <s v="CA-2016-163419"/>
    <n v="737"/>
    <s v="Global Airflow Leather Mesh Back Chair, Black"/>
    <s v="Anna Andreadi"/>
    <n v="80027"/>
    <n v="75"/>
    <n v="5"/>
    <n v="604"/>
  </r>
  <r>
    <n v="3"/>
    <x v="0"/>
    <x v="296"/>
    <x v="0"/>
    <x v="1"/>
    <n v="3"/>
    <x v="0"/>
    <x v="6"/>
    <x v="2"/>
    <x v="184"/>
    <x v="31"/>
    <s v="United States"/>
    <x v="498"/>
    <x v="1"/>
    <m/>
    <x v="0"/>
    <x v="1"/>
    <d v="2016-11-11T00:00:00"/>
    <s v="Wed"/>
    <x v="7"/>
    <s v="CA-2016-163419"/>
    <n v="322"/>
    <s v="BIC Brite Liner Grip Highlighters, Assorted, 5/Pack"/>
    <s v="Anna Andreadi"/>
    <n v="80027"/>
    <n v="1"/>
    <n v="1"/>
    <n v="3"/>
  </r>
  <r>
    <n v="3"/>
    <x v="0"/>
    <x v="296"/>
    <x v="0"/>
    <x v="1"/>
    <n v="3"/>
    <x v="0"/>
    <x v="0"/>
    <x v="0"/>
    <x v="184"/>
    <x v="31"/>
    <s v="United States"/>
    <x v="498"/>
    <x v="1"/>
    <m/>
    <x v="0"/>
    <x v="1"/>
    <d v="2016-11-11T00:00:00"/>
    <s v="Wed"/>
    <x v="7"/>
    <s v="CA-2016-163419"/>
    <n v="1396"/>
    <s v="Samsung Galaxy S III - 16GB - pebble blue (T-Mobile)"/>
    <s v="Anna Andreadi"/>
    <n v="80027"/>
    <n v="56"/>
    <n v="2"/>
    <n v="560"/>
  </r>
  <r>
    <n v="4"/>
    <x v="1"/>
    <x v="251"/>
    <x v="0"/>
    <x v="0"/>
    <n v="6"/>
    <x v="2"/>
    <x v="5"/>
    <x v="1"/>
    <x v="0"/>
    <x v="0"/>
    <s v="United States"/>
    <x v="499"/>
    <x v="0"/>
    <m/>
    <x v="0"/>
    <x v="9"/>
    <d v="2016-12-27T00:00:00"/>
    <s v="Fri"/>
    <x v="6"/>
    <s v="CA-2016-163447"/>
    <n v="765"/>
    <s v="Global Push Button Managers Chair, Indigo"/>
    <s v="Chuck Magee"/>
    <n v="10011"/>
    <n v="162"/>
    <n v="14"/>
    <n v="767"/>
  </r>
  <r>
    <n v="3"/>
    <x v="2"/>
    <x v="63"/>
    <x v="0"/>
    <x v="2"/>
    <n v="1"/>
    <x v="0"/>
    <x v="14"/>
    <x v="1"/>
    <x v="227"/>
    <x v="10"/>
    <s v="United States"/>
    <x v="444"/>
    <x v="3"/>
    <m/>
    <x v="0"/>
    <x v="2"/>
    <d v="2016-11-18T00:00:00"/>
    <s v="Wed"/>
    <x v="7"/>
    <s v="CA-2016-163468"/>
    <n v="822"/>
    <s v="Hon 4-Shelf Metal Bookcases"/>
    <s v="Kelly Williams"/>
    <n v="60016"/>
    <n v="-30"/>
    <n v="6"/>
    <n v="424"/>
  </r>
  <r>
    <n v="3"/>
    <x v="2"/>
    <x v="63"/>
    <x v="0"/>
    <x v="2"/>
    <n v="1"/>
    <x v="0"/>
    <x v="1"/>
    <x v="1"/>
    <x v="227"/>
    <x v="10"/>
    <s v="United States"/>
    <x v="444"/>
    <x v="3"/>
    <m/>
    <x v="0"/>
    <x v="8"/>
    <d v="2016-11-18T00:00:00"/>
    <s v="Wed"/>
    <x v="7"/>
    <s v="CA-2016-163468"/>
    <n v="365"/>
    <s v="BPI Conference Tables"/>
    <s v="Kelly Williams"/>
    <n v="60016"/>
    <n v="-175"/>
    <n v="4"/>
    <n v="292"/>
  </r>
  <r>
    <n v="3"/>
    <x v="2"/>
    <x v="63"/>
    <x v="0"/>
    <x v="2"/>
    <n v="1"/>
    <x v="0"/>
    <x v="9"/>
    <x v="1"/>
    <x v="227"/>
    <x v="10"/>
    <s v="United States"/>
    <x v="444"/>
    <x v="3"/>
    <m/>
    <x v="0"/>
    <x v="7"/>
    <d v="2016-11-18T00:00:00"/>
    <s v="Wed"/>
    <x v="7"/>
    <s v="CA-2016-163468"/>
    <n v="482"/>
    <s v="Dana Swing-Arm Lamps"/>
    <s v="Kelly Williams"/>
    <n v="60016"/>
    <n v="-7"/>
    <n v="2"/>
    <n v="9"/>
  </r>
  <r>
    <n v="3"/>
    <x v="2"/>
    <x v="63"/>
    <x v="0"/>
    <x v="2"/>
    <n v="1"/>
    <x v="0"/>
    <x v="11"/>
    <x v="2"/>
    <x v="227"/>
    <x v="10"/>
    <s v="United States"/>
    <x v="444"/>
    <x v="3"/>
    <m/>
    <x v="0"/>
    <x v="1"/>
    <d v="2016-11-18T00:00:00"/>
    <s v="Wed"/>
    <x v="7"/>
    <s v="CA-2016-163468"/>
    <n v="659"/>
    <s v="Fellowes Stor/Drawer Steel Plus Storage Drawers"/>
    <s v="Kelly Williams"/>
    <n v="60016"/>
    <n v="-67"/>
    <n v="5"/>
    <n v="382"/>
  </r>
  <r>
    <n v="3"/>
    <x v="2"/>
    <x v="63"/>
    <x v="0"/>
    <x v="2"/>
    <n v="1"/>
    <x v="0"/>
    <x v="2"/>
    <x v="2"/>
    <x v="227"/>
    <x v="10"/>
    <s v="United States"/>
    <x v="444"/>
    <x v="3"/>
    <m/>
    <x v="0"/>
    <x v="3"/>
    <d v="2016-11-18T00:00:00"/>
    <s v="Wed"/>
    <x v="7"/>
    <s v="CA-2016-163468"/>
    <n v="1652"/>
    <s v="Wilson Jones Turn Tabs Binder Tool for Ring Binders"/>
    <s v="Kelly Williams"/>
    <n v="60016"/>
    <n v="-5"/>
    <n v="3"/>
    <n v="3"/>
  </r>
  <r>
    <n v="4"/>
    <x v="1"/>
    <x v="203"/>
    <x v="0"/>
    <x v="0"/>
    <n v="6"/>
    <x v="1"/>
    <x v="5"/>
    <x v="1"/>
    <x v="119"/>
    <x v="25"/>
    <s v="United States"/>
    <x v="100"/>
    <x v="0"/>
    <m/>
    <x v="0"/>
    <x v="0"/>
    <d v="2016-07-11T00:00:00"/>
    <s v="Wed"/>
    <x v="1"/>
    <s v="CA-2016-163552"/>
    <n v="742"/>
    <s v="Global Commerce Series High-Back Swivel/Tilt Chairs"/>
    <s v="Chuck Magee"/>
    <n v="7601"/>
    <n v="214"/>
    <n v="3"/>
    <n v="855"/>
  </r>
  <r>
    <n v="4"/>
    <x v="1"/>
    <x v="203"/>
    <x v="0"/>
    <x v="0"/>
    <n v="6"/>
    <x v="1"/>
    <x v="9"/>
    <x v="1"/>
    <x v="119"/>
    <x v="25"/>
    <s v="United States"/>
    <x v="100"/>
    <x v="0"/>
    <m/>
    <x v="0"/>
    <x v="0"/>
    <d v="2016-07-11T00:00:00"/>
    <s v="Wed"/>
    <x v="1"/>
    <s v="CA-2016-163552"/>
    <n v="32"/>
    <s v="9-3/4 Diameter Round Wall Clock"/>
    <s v="Chuck Magee"/>
    <n v="7601"/>
    <n v="52"/>
    <n v="9"/>
    <n v="124"/>
  </r>
  <r>
    <n v="4"/>
    <x v="1"/>
    <x v="203"/>
    <x v="0"/>
    <x v="0"/>
    <n v="6"/>
    <x v="1"/>
    <x v="10"/>
    <x v="2"/>
    <x v="119"/>
    <x v="25"/>
    <s v="United States"/>
    <x v="100"/>
    <x v="0"/>
    <m/>
    <x v="0"/>
    <x v="0"/>
    <d v="2016-07-11T00:00:00"/>
    <s v="Wed"/>
    <x v="1"/>
    <s v="CA-2016-163552"/>
    <n v="225"/>
    <s v="Avery 514"/>
    <s v="Chuck Magee"/>
    <n v="7601"/>
    <n v="7"/>
    <n v="5"/>
    <n v="14"/>
  </r>
  <r>
    <n v="4"/>
    <x v="1"/>
    <x v="203"/>
    <x v="0"/>
    <x v="0"/>
    <n v="6"/>
    <x v="1"/>
    <x v="3"/>
    <x v="2"/>
    <x v="119"/>
    <x v="25"/>
    <s v="United States"/>
    <x v="100"/>
    <x v="0"/>
    <m/>
    <x v="0"/>
    <x v="0"/>
    <d v="2016-07-11T00:00:00"/>
    <s v="Wed"/>
    <x v="1"/>
    <s v="CA-2016-163552"/>
    <n v="538"/>
    <s v="Easy-staple paper"/>
    <s v="Chuck Magee"/>
    <n v="7601"/>
    <n v="83"/>
    <n v="5"/>
    <n v="177"/>
  </r>
  <r>
    <n v="4"/>
    <x v="1"/>
    <x v="203"/>
    <x v="0"/>
    <x v="0"/>
    <n v="6"/>
    <x v="1"/>
    <x v="0"/>
    <x v="0"/>
    <x v="119"/>
    <x v="25"/>
    <s v="United States"/>
    <x v="100"/>
    <x v="0"/>
    <m/>
    <x v="0"/>
    <x v="0"/>
    <d v="2016-07-11T00:00:00"/>
    <s v="Wed"/>
    <x v="1"/>
    <s v="CA-2016-163552"/>
    <n v="442"/>
    <s v="Cisco SPA508G"/>
    <s v="Chuck Magee"/>
    <n v="7601"/>
    <n v="57"/>
    <n v="3"/>
    <n v="198"/>
  </r>
  <r>
    <n v="5"/>
    <x v="2"/>
    <x v="165"/>
    <x v="0"/>
    <x v="1"/>
    <n v="3"/>
    <x v="0"/>
    <x v="2"/>
    <x v="2"/>
    <x v="0"/>
    <x v="0"/>
    <s v="United States"/>
    <x v="98"/>
    <x v="0"/>
    <m/>
    <x v="0"/>
    <x v="1"/>
    <d v="2016-09-23T00:00:00"/>
    <s v="Mon"/>
    <x v="0"/>
    <s v="CA-2016-163559"/>
    <n v="234"/>
    <s v="Avery Arch Ring Binders"/>
    <s v="Chuck Magee"/>
    <n v="10035"/>
    <n v="47"/>
    <n v="3"/>
    <n v="139"/>
  </r>
  <r>
    <n v="2"/>
    <x v="2"/>
    <x v="200"/>
    <x v="0"/>
    <x v="2"/>
    <n v="1"/>
    <x v="0"/>
    <x v="6"/>
    <x v="2"/>
    <x v="109"/>
    <x v="18"/>
    <s v="United States"/>
    <x v="500"/>
    <x v="0"/>
    <m/>
    <x v="0"/>
    <x v="0"/>
    <d v="2016-09-23T00:00:00"/>
    <s v="Mon"/>
    <x v="0"/>
    <s v="CA-2016-163650"/>
    <n v="1169"/>
    <s v="Newell 351"/>
    <s v="Chuck Magee"/>
    <n v="19901"/>
    <n v="3"/>
    <n v="3"/>
    <n v="10"/>
  </r>
  <r>
    <n v="2"/>
    <x v="2"/>
    <x v="200"/>
    <x v="0"/>
    <x v="2"/>
    <n v="1"/>
    <x v="0"/>
    <x v="2"/>
    <x v="2"/>
    <x v="109"/>
    <x v="18"/>
    <s v="United States"/>
    <x v="500"/>
    <x v="0"/>
    <m/>
    <x v="0"/>
    <x v="0"/>
    <d v="2016-09-23T00:00:00"/>
    <s v="Mon"/>
    <x v="0"/>
    <s v="CA-2016-163650"/>
    <n v="894"/>
    <s v="Ibico Covers for Plastic or Wire Binding Elements"/>
    <s v="Chuck Magee"/>
    <n v="19901"/>
    <n v="16"/>
    <n v="3"/>
    <n v="35"/>
  </r>
  <r>
    <n v="4"/>
    <x v="1"/>
    <x v="297"/>
    <x v="0"/>
    <x v="0"/>
    <n v="6"/>
    <x v="0"/>
    <x v="12"/>
    <x v="2"/>
    <x v="37"/>
    <x v="4"/>
    <s v="United States"/>
    <x v="501"/>
    <x v="3"/>
    <m/>
    <x v="0"/>
    <x v="3"/>
    <d v="2016-10-14T00:00:00"/>
    <s v="Sat"/>
    <x v="8"/>
    <s v="CA-2016-163748"/>
    <n v="862"/>
    <s v="Hoover Replacement Belts For Soft Guard &amp; Commercial Ltweight Upright Vacs, 2/Pk"/>
    <s v="Kelly Williams"/>
    <n v="76106"/>
    <n v="-9"/>
    <n v="4"/>
    <n v="3"/>
  </r>
  <r>
    <n v="4"/>
    <x v="1"/>
    <x v="297"/>
    <x v="0"/>
    <x v="0"/>
    <n v="6"/>
    <x v="0"/>
    <x v="16"/>
    <x v="0"/>
    <x v="37"/>
    <x v="4"/>
    <s v="United States"/>
    <x v="501"/>
    <x v="3"/>
    <m/>
    <x v="0"/>
    <x v="1"/>
    <d v="2016-10-14T00:00:00"/>
    <s v="Sat"/>
    <x v="8"/>
    <s v="CA-2016-163748"/>
    <n v="797"/>
    <s v="Hewlett Packard 610 Color Digital Copier / Printer"/>
    <s v="Kelly Williams"/>
    <n v="76106"/>
    <n v="625"/>
    <n v="5"/>
    <n v="2000"/>
  </r>
  <r>
    <n v="3"/>
    <x v="2"/>
    <x v="12"/>
    <x v="0"/>
    <x v="2"/>
    <n v="1"/>
    <x v="0"/>
    <x v="9"/>
    <x v="1"/>
    <x v="189"/>
    <x v="10"/>
    <s v="United States"/>
    <x v="502"/>
    <x v="3"/>
    <m/>
    <x v="0"/>
    <x v="7"/>
    <d v="2016-06-03T00:00:00"/>
    <s v="Tue"/>
    <x v="9"/>
    <s v="CA-2016-163867"/>
    <n v="470"/>
    <s v="Contract Clock, 14, Brown"/>
    <s v="Kelly Williams"/>
    <n v="62521"/>
    <n v="-40"/>
    <n v="7"/>
    <n v="62"/>
  </r>
  <r>
    <n v="3"/>
    <x v="2"/>
    <x v="12"/>
    <x v="0"/>
    <x v="2"/>
    <n v="1"/>
    <x v="0"/>
    <x v="11"/>
    <x v="2"/>
    <x v="189"/>
    <x v="10"/>
    <s v="United States"/>
    <x v="502"/>
    <x v="3"/>
    <m/>
    <x v="0"/>
    <x v="1"/>
    <d v="2016-06-03T00:00:00"/>
    <s v="Tue"/>
    <x v="9"/>
    <s v="CA-2016-163867"/>
    <n v="1345"/>
    <s v="Recycled Steel Personal File for Standard File Folders"/>
    <s v="Kelly Williams"/>
    <n v="62521"/>
    <n v="10"/>
    <n v="3"/>
    <n v="133"/>
  </r>
  <r>
    <n v="3"/>
    <x v="2"/>
    <x v="12"/>
    <x v="0"/>
    <x v="2"/>
    <n v="1"/>
    <x v="0"/>
    <x v="10"/>
    <x v="2"/>
    <x v="189"/>
    <x v="10"/>
    <s v="United States"/>
    <x v="502"/>
    <x v="3"/>
    <m/>
    <x v="0"/>
    <x v="1"/>
    <d v="2016-06-03T00:00:00"/>
    <s v="Tue"/>
    <x v="9"/>
    <s v="CA-2016-163867"/>
    <n v="224"/>
    <s v="Avery 513"/>
    <s v="Kelly Williams"/>
    <n v="62521"/>
    <n v="5"/>
    <n v="4"/>
    <n v="16"/>
  </r>
  <r>
    <n v="4"/>
    <x v="1"/>
    <x v="190"/>
    <x v="0"/>
    <x v="0"/>
    <n v="6"/>
    <x v="0"/>
    <x v="9"/>
    <x v="1"/>
    <x v="16"/>
    <x v="12"/>
    <s v="United States"/>
    <x v="98"/>
    <x v="0"/>
    <m/>
    <x v="0"/>
    <x v="1"/>
    <d v="2016-07-14T00:00:00"/>
    <s v="Sat"/>
    <x v="1"/>
    <s v="CA-2016-164182"/>
    <n v="1564"/>
    <s v="Tensor Track Tree Floor Lamp"/>
    <s v="Chuck Magee"/>
    <n v="19140"/>
    <n v="1"/>
    <n v="2"/>
    <n v="32"/>
  </r>
  <r>
    <n v="4"/>
    <x v="1"/>
    <x v="190"/>
    <x v="0"/>
    <x v="0"/>
    <n v="6"/>
    <x v="0"/>
    <x v="6"/>
    <x v="2"/>
    <x v="16"/>
    <x v="12"/>
    <s v="United States"/>
    <x v="98"/>
    <x v="0"/>
    <m/>
    <x v="0"/>
    <x v="1"/>
    <d v="2016-07-14T00:00:00"/>
    <s v="Sat"/>
    <x v="1"/>
    <s v="CA-2016-164182"/>
    <n v="362"/>
    <s v="BOSTON Ranger #55 Pencil Sharpener, Black"/>
    <s v="Chuck Magee"/>
    <n v="19140"/>
    <n v="5"/>
    <n v="2"/>
    <n v="42"/>
  </r>
  <r>
    <n v="4"/>
    <x v="1"/>
    <x v="190"/>
    <x v="0"/>
    <x v="0"/>
    <n v="6"/>
    <x v="0"/>
    <x v="0"/>
    <x v="0"/>
    <x v="16"/>
    <x v="12"/>
    <s v="United States"/>
    <x v="98"/>
    <x v="0"/>
    <m/>
    <x v="0"/>
    <x v="6"/>
    <d v="2016-07-14T00:00:00"/>
    <s v="Sat"/>
    <x v="1"/>
    <s v="CA-2016-164182"/>
    <n v="784"/>
    <s v="Griffin GC36547 PowerJolt SE Lightning Charger"/>
    <s v="Chuck Magee"/>
    <n v="19140"/>
    <n v="-2"/>
    <n v="1"/>
    <n v="13"/>
  </r>
  <r>
    <n v="4"/>
    <x v="1"/>
    <x v="190"/>
    <x v="0"/>
    <x v="0"/>
    <n v="6"/>
    <x v="0"/>
    <x v="0"/>
    <x v="0"/>
    <x v="16"/>
    <x v="12"/>
    <s v="United States"/>
    <x v="98"/>
    <x v="0"/>
    <m/>
    <x v="0"/>
    <x v="6"/>
    <d v="2016-07-14T00:00:00"/>
    <s v="Sat"/>
    <x v="1"/>
    <s v="CA-2016-164182"/>
    <n v="932"/>
    <s v="iOttie HLCRIO102 Car Mount"/>
    <s v="Chuck Magee"/>
    <n v="19140"/>
    <n v="-14"/>
    <n v="2"/>
    <n v="24"/>
  </r>
  <r>
    <n v="2"/>
    <x v="1"/>
    <x v="257"/>
    <x v="0"/>
    <x v="1"/>
    <n v="3"/>
    <x v="0"/>
    <x v="1"/>
    <x v="1"/>
    <x v="184"/>
    <x v="31"/>
    <s v="United States"/>
    <x v="503"/>
    <x v="1"/>
    <m/>
    <x v="0"/>
    <x v="8"/>
    <d v="2016-11-18T00:00:00"/>
    <s v="Wed"/>
    <x v="7"/>
    <s v="CA-2016-164210"/>
    <n v="314"/>
    <s v="Bevis Rectangular Conference Tables"/>
    <s v="Anna Andreadi"/>
    <n v="80027"/>
    <n v="-99"/>
    <n v="2"/>
    <n v="146"/>
  </r>
  <r>
    <n v="2"/>
    <x v="1"/>
    <x v="257"/>
    <x v="0"/>
    <x v="1"/>
    <n v="3"/>
    <x v="0"/>
    <x v="3"/>
    <x v="2"/>
    <x v="184"/>
    <x v="31"/>
    <s v="United States"/>
    <x v="503"/>
    <x v="1"/>
    <m/>
    <x v="0"/>
    <x v="1"/>
    <d v="2016-11-18T00:00:00"/>
    <s v="Wed"/>
    <x v="7"/>
    <s v="CA-2016-164210"/>
    <n v="733"/>
    <s v="Geographics Note Cards, Blank, White, 8 1/2 x 11"/>
    <s v="Anna Andreadi"/>
    <n v="80027"/>
    <n v="13"/>
    <n v="4"/>
    <n v="36"/>
  </r>
  <r>
    <n v="2"/>
    <x v="1"/>
    <x v="77"/>
    <x v="0"/>
    <x v="1"/>
    <n v="3"/>
    <x v="0"/>
    <x v="9"/>
    <x v="1"/>
    <x v="77"/>
    <x v="19"/>
    <s v="United States"/>
    <x v="299"/>
    <x v="0"/>
    <m/>
    <x v="0"/>
    <x v="1"/>
    <d v="2016-05-18T00:00:00"/>
    <s v="Wed"/>
    <x v="5"/>
    <s v="CA-2016-164224"/>
    <n v="507"/>
    <s v="Deflect-o Glass Clear Studded Chair Mats"/>
    <s v="Chuck Magee"/>
    <n v="44312"/>
    <n v="4"/>
    <n v="3"/>
    <n v="149"/>
  </r>
  <r>
    <n v="2"/>
    <x v="1"/>
    <x v="77"/>
    <x v="0"/>
    <x v="1"/>
    <n v="3"/>
    <x v="0"/>
    <x v="3"/>
    <x v="2"/>
    <x v="77"/>
    <x v="19"/>
    <s v="United States"/>
    <x v="299"/>
    <x v="0"/>
    <m/>
    <x v="0"/>
    <x v="1"/>
    <d v="2016-05-18T00:00:00"/>
    <s v="Wed"/>
    <x v="5"/>
    <s v="CA-2016-164224"/>
    <n v="1745"/>
    <s v="Xerox 1949"/>
    <s v="Chuck Magee"/>
    <n v="44312"/>
    <n v="6"/>
    <n v="4"/>
    <n v="16"/>
  </r>
  <r>
    <n v="2"/>
    <x v="2"/>
    <x v="20"/>
    <x v="0"/>
    <x v="2"/>
    <n v="1"/>
    <x v="1"/>
    <x v="6"/>
    <x v="2"/>
    <x v="16"/>
    <x v="12"/>
    <s v="United States"/>
    <x v="211"/>
    <x v="0"/>
    <m/>
    <x v="0"/>
    <x v="1"/>
    <d v="2016-12-28T00:00:00"/>
    <s v="Sat"/>
    <x v="6"/>
    <s v="CA-2016-164259"/>
    <n v="363"/>
    <s v="Boston School Pro Electric Pencil Sharpener, 1670"/>
    <s v="Chuck Magee"/>
    <n v="19143"/>
    <n v="9"/>
    <n v="4"/>
    <n v="99"/>
  </r>
  <r>
    <n v="6"/>
    <x v="0"/>
    <x v="128"/>
    <x v="0"/>
    <x v="0"/>
    <n v="6"/>
    <x v="0"/>
    <x v="3"/>
    <x v="2"/>
    <x v="48"/>
    <x v="8"/>
    <s v="United States"/>
    <x v="504"/>
    <x v="2"/>
    <m/>
    <x v="0"/>
    <x v="0"/>
    <d v="2016-04-02T00:00:00"/>
    <s v="Mon"/>
    <x v="4"/>
    <s v="CA-2016-164315"/>
    <n v="1790"/>
    <s v="Xerox 1990"/>
    <s v="Cassandra Brandow"/>
    <n v="30605"/>
    <n v="7"/>
    <n v="3"/>
    <n v="16"/>
  </r>
  <r>
    <n v="6"/>
    <x v="0"/>
    <x v="128"/>
    <x v="0"/>
    <x v="0"/>
    <n v="6"/>
    <x v="0"/>
    <x v="12"/>
    <x v="2"/>
    <x v="48"/>
    <x v="8"/>
    <s v="United States"/>
    <x v="504"/>
    <x v="2"/>
    <m/>
    <x v="0"/>
    <x v="0"/>
    <d v="2016-04-02T00:00:00"/>
    <s v="Mon"/>
    <x v="4"/>
    <s v="CA-2016-164315"/>
    <n v="615"/>
    <s v="Euro-Pro Shark Turbo Vacuum"/>
    <s v="Cassandra Brandow"/>
    <n v="30605"/>
    <n v="40"/>
    <n v="5"/>
    <n v="155"/>
  </r>
  <r>
    <n v="6"/>
    <x v="0"/>
    <x v="128"/>
    <x v="0"/>
    <x v="0"/>
    <n v="6"/>
    <x v="0"/>
    <x v="0"/>
    <x v="0"/>
    <x v="48"/>
    <x v="8"/>
    <s v="United States"/>
    <x v="504"/>
    <x v="2"/>
    <m/>
    <x v="0"/>
    <x v="0"/>
    <d v="2016-04-02T00:00:00"/>
    <s v="Mon"/>
    <x v="4"/>
    <s v="CA-2016-164315"/>
    <n v="1105"/>
    <s v="Motorola Droid Maxx"/>
    <s v="Cassandra Brandow"/>
    <n v="30605"/>
    <n v="294"/>
    <n v="7"/>
    <n v="1050"/>
  </r>
  <r>
    <n v="5"/>
    <x v="2"/>
    <x v="149"/>
    <x v="0"/>
    <x v="1"/>
    <n v="3"/>
    <x v="1"/>
    <x v="12"/>
    <x v="2"/>
    <x v="16"/>
    <x v="12"/>
    <s v="United States"/>
    <x v="449"/>
    <x v="0"/>
    <m/>
    <x v="0"/>
    <x v="1"/>
    <d v="2016-09-26T00:00:00"/>
    <s v="Thu"/>
    <x v="8"/>
    <s v="CA-2016-164385"/>
    <n v="292"/>
    <s v="Belkin 8 Outlet SurgeMaster II Gold Surge Protector"/>
    <s v="Chuck Magee"/>
    <n v="19134"/>
    <n v="14"/>
    <n v="3"/>
    <n v="144"/>
  </r>
  <r>
    <n v="2"/>
    <x v="1"/>
    <x v="287"/>
    <x v="0"/>
    <x v="1"/>
    <n v="3"/>
    <x v="1"/>
    <x v="6"/>
    <x v="2"/>
    <x v="149"/>
    <x v="37"/>
    <s v="United States"/>
    <x v="505"/>
    <x v="1"/>
    <m/>
    <x v="0"/>
    <x v="1"/>
    <d v="2016-06-25T00:00:00"/>
    <s v="Wed"/>
    <x v="9"/>
    <s v="CA-2016-164469"/>
    <n v="888"/>
    <s v="Hunt BOSTON Vista Battery-Operated Pencil Sharpener, Black"/>
    <s v="Anna Andreadi"/>
    <n v="97301"/>
    <n v="1"/>
    <n v="1"/>
    <n v="9"/>
  </r>
  <r>
    <n v="2"/>
    <x v="1"/>
    <x v="287"/>
    <x v="0"/>
    <x v="1"/>
    <n v="3"/>
    <x v="1"/>
    <x v="6"/>
    <x v="2"/>
    <x v="149"/>
    <x v="37"/>
    <s v="United States"/>
    <x v="505"/>
    <x v="1"/>
    <m/>
    <x v="0"/>
    <x v="1"/>
    <d v="2016-06-25T00:00:00"/>
    <s v="Wed"/>
    <x v="9"/>
    <s v="CA-2016-164469"/>
    <n v="251"/>
    <s v="Avery Hi-Liter EverBold Pen Style Fluorescent Highlighters, 4/Pack"/>
    <s v="Anna Andreadi"/>
    <n v="97301"/>
    <n v="18"/>
    <n v="11"/>
    <n v="72"/>
  </r>
  <r>
    <n v="2"/>
    <x v="1"/>
    <x v="287"/>
    <x v="0"/>
    <x v="1"/>
    <n v="3"/>
    <x v="1"/>
    <x v="0"/>
    <x v="0"/>
    <x v="149"/>
    <x v="37"/>
    <s v="United States"/>
    <x v="505"/>
    <x v="1"/>
    <m/>
    <x v="0"/>
    <x v="1"/>
    <d v="2016-06-25T00:00:00"/>
    <s v="Wed"/>
    <x v="9"/>
    <s v="CA-2016-164469"/>
    <n v="1272"/>
    <s v="Plantronics 81402"/>
    <s v="Anna Andreadi"/>
    <n v="97301"/>
    <n v="20"/>
    <n v="5"/>
    <n v="264"/>
  </r>
  <r>
    <n v="2"/>
    <x v="1"/>
    <x v="176"/>
    <x v="0"/>
    <x v="1"/>
    <n v="3"/>
    <x v="1"/>
    <x v="9"/>
    <x v="1"/>
    <x v="24"/>
    <x v="1"/>
    <s v="United States"/>
    <x v="47"/>
    <x v="1"/>
    <s v="Yes"/>
    <x v="1"/>
    <x v="0"/>
    <d v="2016-11-25T00:00:00"/>
    <s v="Wed"/>
    <x v="7"/>
    <s v="CA-2016-164721"/>
    <n v="1505"/>
    <s v="Staple-based wall hangings"/>
    <s v="Anna Andreadi"/>
    <n v="94513"/>
    <n v="11"/>
    <n v="3"/>
    <n v="24"/>
  </r>
  <r>
    <n v="2"/>
    <x v="1"/>
    <x v="176"/>
    <x v="0"/>
    <x v="1"/>
    <n v="3"/>
    <x v="1"/>
    <x v="3"/>
    <x v="2"/>
    <x v="24"/>
    <x v="1"/>
    <s v="United States"/>
    <x v="47"/>
    <x v="1"/>
    <s v="Yes"/>
    <x v="1"/>
    <x v="0"/>
    <d v="2016-11-25T00:00:00"/>
    <s v="Wed"/>
    <x v="7"/>
    <s v="CA-2016-164721"/>
    <n v="1659"/>
    <s v="Wirebound Message Books, Four 2 3/4 x 5 White Forms per Page"/>
    <s v="Anna Andreadi"/>
    <n v="94513"/>
    <n v="12"/>
    <n v="4"/>
    <n v="27"/>
  </r>
  <r>
    <n v="2"/>
    <x v="1"/>
    <x v="176"/>
    <x v="0"/>
    <x v="1"/>
    <n v="3"/>
    <x v="1"/>
    <x v="12"/>
    <x v="2"/>
    <x v="24"/>
    <x v="1"/>
    <s v="United States"/>
    <x v="47"/>
    <x v="1"/>
    <s v="Yes"/>
    <x v="1"/>
    <x v="0"/>
    <d v="2016-11-25T00:00:00"/>
    <s v="Wed"/>
    <x v="7"/>
    <s v="CA-2016-164721"/>
    <n v="297"/>
    <s v="Belkin F9G930V10-GRY 9 Outlet Surge"/>
    <s v="Anna Andreadi"/>
    <n v="94513"/>
    <n v="93"/>
    <n v="6"/>
    <n v="321"/>
  </r>
  <r>
    <n v="5"/>
    <x v="2"/>
    <x v="297"/>
    <x v="0"/>
    <x v="1"/>
    <n v="3"/>
    <x v="1"/>
    <x v="5"/>
    <x v="1"/>
    <x v="8"/>
    <x v="25"/>
    <s v="United States"/>
    <x v="232"/>
    <x v="0"/>
    <m/>
    <x v="0"/>
    <x v="0"/>
    <d v="2016-10-13T00:00:00"/>
    <s v="Fri"/>
    <x v="8"/>
    <s v="CA-2016-164742"/>
    <n v="755"/>
    <s v="Global High-Back Leather Tilter, Burgundy"/>
    <s v="Chuck Magee"/>
    <n v="8701"/>
    <n v="27"/>
    <n v="2"/>
    <n v="246"/>
  </r>
  <r>
    <n v="5"/>
    <x v="2"/>
    <x v="297"/>
    <x v="0"/>
    <x v="1"/>
    <n v="3"/>
    <x v="1"/>
    <x v="2"/>
    <x v="2"/>
    <x v="8"/>
    <x v="25"/>
    <s v="United States"/>
    <x v="232"/>
    <x v="0"/>
    <m/>
    <x v="0"/>
    <x v="0"/>
    <d v="2016-10-13T00:00:00"/>
    <s v="Fri"/>
    <x v="8"/>
    <s v="CA-2016-164742"/>
    <n v="674"/>
    <s v="Flexible Leather- Look Classic Collection Ring Binder"/>
    <s v="Chuck Magee"/>
    <n v="8701"/>
    <n v="9"/>
    <n v="1"/>
    <n v="19"/>
  </r>
  <r>
    <n v="3"/>
    <x v="2"/>
    <x v="178"/>
    <x v="0"/>
    <x v="2"/>
    <n v="1"/>
    <x v="0"/>
    <x v="10"/>
    <x v="2"/>
    <x v="228"/>
    <x v="2"/>
    <s v="United States"/>
    <x v="506"/>
    <x v="2"/>
    <m/>
    <x v="0"/>
    <x v="1"/>
    <d v="2016-03-23T00:00:00"/>
    <s v="Mon"/>
    <x v="2"/>
    <s v="CA-2016-164749"/>
    <n v="183"/>
    <s v="Avery 476"/>
    <s v="Cassandra Brandow"/>
    <n v="33445"/>
    <n v="3"/>
    <n v="3"/>
    <n v="10"/>
  </r>
  <r>
    <n v="3"/>
    <x v="0"/>
    <x v="240"/>
    <x v="0"/>
    <x v="1"/>
    <n v="3"/>
    <x v="1"/>
    <x v="3"/>
    <x v="2"/>
    <x v="229"/>
    <x v="30"/>
    <s v="United States"/>
    <x v="507"/>
    <x v="3"/>
    <s v="Yes"/>
    <x v="1"/>
    <x v="0"/>
    <d v="2016-12-03T00:00:00"/>
    <s v="Tue"/>
    <x v="6"/>
    <s v="CA-2016-164861"/>
    <n v="1818"/>
    <s v="Xerox 214"/>
    <s v="Kelly Williams"/>
    <n v="63116"/>
    <n v="12"/>
    <n v="4"/>
    <n v="26"/>
  </r>
  <r>
    <n v="4"/>
    <x v="1"/>
    <x v="230"/>
    <x v="0"/>
    <x v="0"/>
    <n v="6"/>
    <x v="2"/>
    <x v="3"/>
    <x v="2"/>
    <x v="17"/>
    <x v="1"/>
    <s v="United States"/>
    <x v="340"/>
    <x v="1"/>
    <m/>
    <x v="0"/>
    <x v="0"/>
    <d v="2016-02-20T00:00:00"/>
    <s v="Fri"/>
    <x v="3"/>
    <s v="CA-2016-164903"/>
    <n v="1807"/>
    <s v="Xerox 204"/>
    <s v="Anna Andreadi"/>
    <n v="90049"/>
    <n v="6"/>
    <n v="2"/>
    <n v="13"/>
  </r>
  <r>
    <n v="5"/>
    <x v="2"/>
    <x v="222"/>
    <x v="0"/>
    <x v="1"/>
    <n v="3"/>
    <x v="1"/>
    <x v="6"/>
    <x v="2"/>
    <x v="230"/>
    <x v="16"/>
    <s v="United States"/>
    <x v="212"/>
    <x v="2"/>
    <m/>
    <x v="0"/>
    <x v="1"/>
    <d v="2016-11-12T00:00:00"/>
    <s v="Thu"/>
    <x v="7"/>
    <s v="CA-2016-164910"/>
    <n v="1168"/>
    <s v="Newell 350"/>
    <s v="Cassandra Brandow"/>
    <n v="28806"/>
    <n v="1"/>
    <n v="3"/>
    <n v="8"/>
  </r>
  <r>
    <n v="5"/>
    <x v="1"/>
    <x v="195"/>
    <x v="0"/>
    <x v="0"/>
    <n v="6"/>
    <x v="2"/>
    <x v="5"/>
    <x v="1"/>
    <x v="0"/>
    <x v="0"/>
    <s v="United States"/>
    <x v="144"/>
    <x v="0"/>
    <m/>
    <x v="0"/>
    <x v="9"/>
    <d v="2016-11-04T00:00:00"/>
    <s v="Wed"/>
    <x v="7"/>
    <s v="CA-2016-164973"/>
    <n v="529"/>
    <s v="DMI Arturo Collection Mission-style Design Wood Chair"/>
    <s v="Chuck Magee"/>
    <n v="10024"/>
    <n v="24"/>
    <n v="1"/>
    <n v="136"/>
  </r>
  <r>
    <n v="5"/>
    <x v="1"/>
    <x v="195"/>
    <x v="0"/>
    <x v="0"/>
    <n v="6"/>
    <x v="2"/>
    <x v="13"/>
    <x v="0"/>
    <x v="0"/>
    <x v="0"/>
    <s v="United States"/>
    <x v="144"/>
    <x v="0"/>
    <m/>
    <x v="0"/>
    <x v="0"/>
    <d v="2016-11-04T00:00:00"/>
    <s v="Wed"/>
    <x v="7"/>
    <s v="CA-2016-164973"/>
    <n v="401"/>
    <s v="Canon imageCLASS MF7460 Monochrome Digital Laser Multifunction Copier"/>
    <s v="Chuck Magee"/>
    <n v="10024"/>
    <n v="1996"/>
    <n v="2"/>
    <n v="3992"/>
  </r>
  <r>
    <n v="5"/>
    <x v="1"/>
    <x v="195"/>
    <x v="0"/>
    <x v="0"/>
    <n v="6"/>
    <x v="2"/>
    <x v="0"/>
    <x v="0"/>
    <x v="0"/>
    <x v="0"/>
    <s v="United States"/>
    <x v="144"/>
    <x v="0"/>
    <m/>
    <x v="0"/>
    <x v="0"/>
    <d v="2016-11-04T00:00:00"/>
    <s v="Wed"/>
    <x v="7"/>
    <s v="CA-2016-164973"/>
    <n v="1251"/>
    <s v="Panasonic Kx-TS550"/>
    <s v="Chuck Magee"/>
    <n v="10024"/>
    <n v="80"/>
    <n v="6"/>
    <n v="276"/>
  </r>
  <r>
    <n v="5"/>
    <x v="1"/>
    <x v="195"/>
    <x v="0"/>
    <x v="0"/>
    <n v="6"/>
    <x v="2"/>
    <x v="8"/>
    <x v="0"/>
    <x v="0"/>
    <x v="0"/>
    <s v="United States"/>
    <x v="144"/>
    <x v="0"/>
    <m/>
    <x v="0"/>
    <x v="0"/>
    <d v="2016-11-04T00:00:00"/>
    <s v="Wed"/>
    <x v="7"/>
    <s v="CA-2016-164973"/>
    <n v="1116"/>
    <s v="NETGEAR N750 Dual Band Wi-Fi Gigabit Router"/>
    <s v="Chuck Magee"/>
    <n v="10024"/>
    <n v="130"/>
    <n v="4"/>
    <n v="360"/>
  </r>
  <r>
    <n v="5"/>
    <x v="1"/>
    <x v="195"/>
    <x v="0"/>
    <x v="0"/>
    <n v="6"/>
    <x v="2"/>
    <x v="11"/>
    <x v="2"/>
    <x v="0"/>
    <x v="0"/>
    <s v="United States"/>
    <x v="144"/>
    <x v="0"/>
    <m/>
    <x v="0"/>
    <x v="0"/>
    <d v="2016-11-04T00:00:00"/>
    <s v="Wed"/>
    <x v="7"/>
    <s v="CA-2016-164973"/>
    <n v="1579"/>
    <s v="Trav-L-File Heavy-Duty Shuttle II, Black"/>
    <s v="Chuck Magee"/>
    <n v="10024"/>
    <n v="13"/>
    <n v="1"/>
    <n v="44"/>
  </r>
  <r>
    <n v="4"/>
    <x v="1"/>
    <x v="279"/>
    <x v="0"/>
    <x v="0"/>
    <n v="6"/>
    <x v="0"/>
    <x v="6"/>
    <x v="2"/>
    <x v="4"/>
    <x v="4"/>
    <s v="United States"/>
    <x v="508"/>
    <x v="3"/>
    <m/>
    <x v="0"/>
    <x v="1"/>
    <d v="2016-11-11T00:00:00"/>
    <s v="Wed"/>
    <x v="7"/>
    <s v="CA-2016-165309"/>
    <n v="356"/>
    <s v="Boston Electric Pencil Sharpener, Model 1818, Charcoal Black"/>
    <s v="Kelly Williams"/>
    <n v="77095"/>
    <n v="7"/>
    <n v="3"/>
    <n v="68"/>
  </r>
  <r>
    <n v="4"/>
    <x v="1"/>
    <x v="279"/>
    <x v="0"/>
    <x v="0"/>
    <n v="6"/>
    <x v="0"/>
    <x v="3"/>
    <x v="2"/>
    <x v="4"/>
    <x v="4"/>
    <s v="United States"/>
    <x v="508"/>
    <x v="3"/>
    <m/>
    <x v="0"/>
    <x v="1"/>
    <d v="2016-11-11T00:00:00"/>
    <s v="Wed"/>
    <x v="7"/>
    <s v="CA-2016-165309"/>
    <n v="1655"/>
    <s v="Wirebound Message Book, 4 per Page"/>
    <s v="Kelly Williams"/>
    <n v="77095"/>
    <n v="8"/>
    <n v="5"/>
    <n v="22"/>
  </r>
  <r>
    <n v="4"/>
    <x v="1"/>
    <x v="279"/>
    <x v="0"/>
    <x v="0"/>
    <n v="6"/>
    <x v="0"/>
    <x v="3"/>
    <x v="2"/>
    <x v="4"/>
    <x v="4"/>
    <s v="United States"/>
    <x v="508"/>
    <x v="3"/>
    <m/>
    <x v="0"/>
    <x v="1"/>
    <d v="2016-11-11T00:00:00"/>
    <s v="Wed"/>
    <x v="7"/>
    <s v="CA-2016-165309"/>
    <n v="1684"/>
    <s v="Xerox 1893"/>
    <s v="Kelly Williams"/>
    <n v="77095"/>
    <n v="95"/>
    <n v="8"/>
    <n v="262"/>
  </r>
  <r>
    <n v="4"/>
    <x v="1"/>
    <x v="279"/>
    <x v="0"/>
    <x v="0"/>
    <n v="6"/>
    <x v="0"/>
    <x v="2"/>
    <x v="2"/>
    <x v="4"/>
    <x v="4"/>
    <s v="United States"/>
    <x v="508"/>
    <x v="3"/>
    <m/>
    <x v="0"/>
    <x v="3"/>
    <d v="2016-11-11T00:00:00"/>
    <s v="Wed"/>
    <x v="7"/>
    <s v="CA-2016-165309"/>
    <n v="1598"/>
    <s v="Universal Recycled Hanging Pressboard Report Binders, Letter Size"/>
    <s v="Kelly Williams"/>
    <n v="77095"/>
    <n v="-2"/>
    <n v="1"/>
    <n v="1"/>
  </r>
  <r>
    <n v="4"/>
    <x v="1"/>
    <x v="279"/>
    <x v="0"/>
    <x v="0"/>
    <n v="6"/>
    <x v="0"/>
    <x v="2"/>
    <x v="2"/>
    <x v="4"/>
    <x v="4"/>
    <s v="United States"/>
    <x v="508"/>
    <x v="3"/>
    <m/>
    <x v="0"/>
    <x v="3"/>
    <d v="2016-11-11T00:00:00"/>
    <s v="Wed"/>
    <x v="7"/>
    <s v="CA-2016-165309"/>
    <n v="687"/>
    <s v="GBC DocuBind TL300 Electric Binding System"/>
    <s v="Kelly Williams"/>
    <n v="77095"/>
    <n v="-1480"/>
    <n v="5"/>
    <n v="897"/>
  </r>
  <r>
    <n v="4"/>
    <x v="1"/>
    <x v="279"/>
    <x v="0"/>
    <x v="0"/>
    <n v="6"/>
    <x v="0"/>
    <x v="0"/>
    <x v="0"/>
    <x v="4"/>
    <x v="4"/>
    <s v="United States"/>
    <x v="508"/>
    <x v="3"/>
    <m/>
    <x v="0"/>
    <x v="1"/>
    <d v="2016-11-11T00:00:00"/>
    <s v="Wed"/>
    <x v="7"/>
    <s v="CA-2016-165309"/>
    <n v="733"/>
    <s v="Geemarc AmpliPOWER60"/>
    <s v="Kelly Williams"/>
    <n v="77095"/>
    <n v="17"/>
    <n v="2"/>
    <n v="148"/>
  </r>
  <r>
    <n v="4"/>
    <x v="1"/>
    <x v="279"/>
    <x v="0"/>
    <x v="0"/>
    <n v="6"/>
    <x v="0"/>
    <x v="0"/>
    <x v="0"/>
    <x v="4"/>
    <x v="4"/>
    <s v="United States"/>
    <x v="508"/>
    <x v="3"/>
    <m/>
    <x v="0"/>
    <x v="1"/>
    <d v="2016-11-11T00:00:00"/>
    <s v="Wed"/>
    <x v="7"/>
    <s v="CA-2016-165309"/>
    <n v="448"/>
    <s v="Classic Ivory Antique Telephone ZL1810"/>
    <s v="Kelly Williams"/>
    <n v="77095"/>
    <n v="15"/>
    <n v="3"/>
    <n v="241"/>
  </r>
  <r>
    <n v="6"/>
    <x v="0"/>
    <x v="203"/>
    <x v="0"/>
    <x v="0"/>
    <n v="6"/>
    <x v="1"/>
    <x v="3"/>
    <x v="2"/>
    <x v="117"/>
    <x v="4"/>
    <s v="United States"/>
    <x v="267"/>
    <x v="3"/>
    <m/>
    <x v="0"/>
    <x v="1"/>
    <d v="2016-07-09T00:00:00"/>
    <s v="Mon"/>
    <x v="1"/>
    <s v="CA-2016-165379"/>
    <n v="607"/>
    <s v="Eureka Recycled Copy Paper 8 1/2 x 11, Ream"/>
    <s v="Kelly Williams"/>
    <n v="75217"/>
    <n v="4"/>
    <n v="2"/>
    <n v="10"/>
  </r>
  <r>
    <n v="6"/>
    <x v="0"/>
    <x v="203"/>
    <x v="0"/>
    <x v="0"/>
    <n v="6"/>
    <x v="1"/>
    <x v="3"/>
    <x v="2"/>
    <x v="117"/>
    <x v="4"/>
    <s v="United States"/>
    <x v="267"/>
    <x v="3"/>
    <m/>
    <x v="0"/>
    <x v="1"/>
    <d v="2016-07-09T00:00:00"/>
    <s v="Mon"/>
    <x v="1"/>
    <s v="CA-2016-165379"/>
    <n v="1686"/>
    <s v="Xerox 1895"/>
    <s v="Kelly Williams"/>
    <n v="75217"/>
    <n v="4"/>
    <n v="3"/>
    <n v="14"/>
  </r>
  <r>
    <n v="3"/>
    <x v="2"/>
    <x v="20"/>
    <x v="0"/>
    <x v="2"/>
    <n v="1"/>
    <x v="0"/>
    <x v="2"/>
    <x v="2"/>
    <x v="37"/>
    <x v="4"/>
    <s v="United States"/>
    <x v="354"/>
    <x v="3"/>
    <m/>
    <x v="0"/>
    <x v="3"/>
    <d v="2016-12-27T00:00:00"/>
    <s v="Fri"/>
    <x v="6"/>
    <s v="CA-2016-165393"/>
    <n v="712"/>
    <s v="GBC Standard Therm-A-Bind Covers"/>
    <s v="Kelly Williams"/>
    <n v="76106"/>
    <n v="-8"/>
    <n v="1"/>
    <n v="5"/>
  </r>
  <r>
    <n v="3"/>
    <x v="2"/>
    <x v="219"/>
    <x v="0"/>
    <x v="2"/>
    <n v="1"/>
    <x v="0"/>
    <x v="3"/>
    <x v="2"/>
    <x v="4"/>
    <x v="4"/>
    <s v="United States"/>
    <x v="369"/>
    <x v="3"/>
    <m/>
    <x v="0"/>
    <x v="1"/>
    <d v="2016-09-01T00:00:00"/>
    <s v="Sun"/>
    <x v="0"/>
    <s v="CA-2016-165428"/>
    <n v="1820"/>
    <s v="Xerox 216"/>
    <s v="Kelly Williams"/>
    <n v="77036"/>
    <n v="11"/>
    <n v="6"/>
    <n v="31"/>
  </r>
  <r>
    <n v="3"/>
    <x v="2"/>
    <x v="219"/>
    <x v="0"/>
    <x v="2"/>
    <n v="1"/>
    <x v="0"/>
    <x v="2"/>
    <x v="2"/>
    <x v="4"/>
    <x v="4"/>
    <s v="United States"/>
    <x v="369"/>
    <x v="3"/>
    <m/>
    <x v="0"/>
    <x v="3"/>
    <d v="2016-09-01T00:00:00"/>
    <s v="Sun"/>
    <x v="0"/>
    <s v="CA-2016-165428"/>
    <n v="1318"/>
    <s v="Prestige Round Ring Binders"/>
    <s v="Kelly Williams"/>
    <n v="77036"/>
    <n v="-6"/>
    <n v="3"/>
    <n v="4"/>
  </r>
  <r>
    <n v="2"/>
    <x v="1"/>
    <x v="251"/>
    <x v="0"/>
    <x v="1"/>
    <n v="3"/>
    <x v="0"/>
    <x v="12"/>
    <x v="2"/>
    <x v="224"/>
    <x v="19"/>
    <s v="United States"/>
    <x v="509"/>
    <x v="0"/>
    <m/>
    <x v="0"/>
    <x v="1"/>
    <d v="2016-12-29T00:00:00"/>
    <s v="Sun"/>
    <x v="6"/>
    <s v="CA-2016-165477"/>
    <n v="39"/>
    <s v="Acco 6 Outlet Guardian Standard Surge Suppressor"/>
    <s v="Chuck Magee"/>
    <n v="44240"/>
    <n v="6"/>
    <n v="5"/>
    <n v="48"/>
  </r>
  <r>
    <n v="4"/>
    <x v="1"/>
    <x v="298"/>
    <x v="0"/>
    <x v="0"/>
    <n v="6"/>
    <x v="0"/>
    <x v="2"/>
    <x v="2"/>
    <x v="211"/>
    <x v="10"/>
    <s v="United States"/>
    <x v="462"/>
    <x v="3"/>
    <m/>
    <x v="0"/>
    <x v="3"/>
    <d v="2016-02-21T00:00:00"/>
    <s v="Sat"/>
    <x v="3"/>
    <s v="CA-2016-165540"/>
    <n v="709"/>
    <s v="GBC Standard Plastic Binding Systems Combs"/>
    <s v="Kelly Williams"/>
    <n v="60098"/>
    <n v="-14"/>
    <n v="5"/>
    <n v="9"/>
  </r>
  <r>
    <n v="4"/>
    <x v="1"/>
    <x v="85"/>
    <x v="0"/>
    <x v="0"/>
    <n v="6"/>
    <x v="1"/>
    <x v="2"/>
    <x v="2"/>
    <x v="15"/>
    <x v="11"/>
    <s v="United States"/>
    <x v="510"/>
    <x v="1"/>
    <m/>
    <x v="0"/>
    <x v="1"/>
    <d v="2016-02-15T00:00:00"/>
    <s v="Sun"/>
    <x v="3"/>
    <s v="CA-2016-165568"/>
    <n v="1315"/>
    <s v="Pressboard Data Binders by Wilson Jones"/>
    <s v="Anna Andreadi"/>
    <n v="98105"/>
    <n v="7"/>
    <n v="5"/>
    <n v="21"/>
  </r>
  <r>
    <n v="4"/>
    <x v="1"/>
    <x v="182"/>
    <x v="0"/>
    <x v="0"/>
    <n v="6"/>
    <x v="0"/>
    <x v="9"/>
    <x v="1"/>
    <x v="2"/>
    <x v="16"/>
    <s v="United States"/>
    <x v="184"/>
    <x v="2"/>
    <m/>
    <x v="0"/>
    <x v="1"/>
    <d v="2016-11-03T00:00:00"/>
    <s v="Tue"/>
    <x v="7"/>
    <s v="CA-2016-165764"/>
    <n v="1536"/>
    <s v="Tenex Antistatic Computer Chair Mats"/>
    <s v="Cassandra Brandow"/>
    <n v="28540"/>
    <n v="-51"/>
    <n v="3"/>
    <n v="410"/>
  </r>
  <r>
    <n v="4"/>
    <x v="1"/>
    <x v="182"/>
    <x v="0"/>
    <x v="0"/>
    <n v="6"/>
    <x v="0"/>
    <x v="1"/>
    <x v="1"/>
    <x v="2"/>
    <x v="16"/>
    <s v="United States"/>
    <x v="184"/>
    <x v="2"/>
    <m/>
    <x v="0"/>
    <x v="6"/>
    <d v="2016-11-03T00:00:00"/>
    <s v="Tue"/>
    <x v="7"/>
    <s v="CA-2016-165764"/>
    <n v="848"/>
    <s v="Hon Racetrack Conference Tables"/>
    <s v="Cassandra Brandow"/>
    <n v="28540"/>
    <n v="-299"/>
    <n v="6"/>
    <n v="945"/>
  </r>
  <r>
    <n v="4"/>
    <x v="1"/>
    <x v="182"/>
    <x v="0"/>
    <x v="0"/>
    <n v="6"/>
    <x v="0"/>
    <x v="11"/>
    <x v="2"/>
    <x v="2"/>
    <x v="16"/>
    <s v="United States"/>
    <x v="184"/>
    <x v="2"/>
    <m/>
    <x v="0"/>
    <x v="1"/>
    <d v="2016-11-03T00:00:00"/>
    <s v="Tue"/>
    <x v="7"/>
    <s v="CA-2016-165764"/>
    <n v="54"/>
    <s v="Acco Perma 4000 Stacking Storage Drawers"/>
    <s v="Cassandra Brandow"/>
    <n v="28540"/>
    <n v="-2"/>
    <n v="2"/>
    <n v="26"/>
  </r>
  <r>
    <n v="4"/>
    <x v="1"/>
    <x v="182"/>
    <x v="0"/>
    <x v="0"/>
    <n v="6"/>
    <x v="0"/>
    <x v="2"/>
    <x v="2"/>
    <x v="2"/>
    <x v="16"/>
    <s v="United States"/>
    <x v="184"/>
    <x v="2"/>
    <m/>
    <x v="0"/>
    <x v="4"/>
    <d v="2016-11-03T00:00:00"/>
    <s v="Tue"/>
    <x v="7"/>
    <s v="CA-2016-165764"/>
    <n v="269"/>
    <s v="Avery Self-Adhesive Photo Pockets for Polaroid Photos"/>
    <s v="Cassandra Brandow"/>
    <n v="28540"/>
    <n v="-10"/>
    <n v="7"/>
    <n v="14"/>
  </r>
  <r>
    <n v="0"/>
    <x v="0"/>
    <x v="137"/>
    <x v="0"/>
    <x v="3"/>
    <n v="0"/>
    <x v="2"/>
    <x v="3"/>
    <x v="2"/>
    <x v="231"/>
    <x v="8"/>
    <s v="United States"/>
    <x v="511"/>
    <x v="2"/>
    <m/>
    <x v="0"/>
    <x v="0"/>
    <d v="2016-04-07T00:00:00"/>
    <s v="Sat"/>
    <x v="4"/>
    <s v="CA-2016-165806"/>
    <n v="1831"/>
    <s v="Xerox 226"/>
    <s v="Cassandra Brandow"/>
    <n v="30062"/>
    <n v="28"/>
    <n v="9"/>
    <n v="58"/>
  </r>
  <r>
    <n v="0"/>
    <x v="0"/>
    <x v="137"/>
    <x v="0"/>
    <x v="3"/>
    <n v="0"/>
    <x v="2"/>
    <x v="0"/>
    <x v="0"/>
    <x v="231"/>
    <x v="8"/>
    <s v="United States"/>
    <x v="511"/>
    <x v="2"/>
    <m/>
    <x v="0"/>
    <x v="0"/>
    <d v="2016-04-07T00:00:00"/>
    <s v="Sat"/>
    <x v="4"/>
    <s v="CA-2016-165806"/>
    <n v="1335"/>
    <s v="RCA Visys Integrated PBX 8-Line Router"/>
    <s v="Cassandra Brandow"/>
    <n v="30062"/>
    <n v="50"/>
    <n v="3"/>
    <n v="201"/>
  </r>
  <r>
    <n v="7"/>
    <x v="2"/>
    <x v="84"/>
    <x v="0"/>
    <x v="0"/>
    <n v="6"/>
    <x v="0"/>
    <x v="6"/>
    <x v="2"/>
    <x v="99"/>
    <x v="19"/>
    <s v="United States"/>
    <x v="409"/>
    <x v="0"/>
    <m/>
    <x v="0"/>
    <x v="1"/>
    <d v="2016-06-29T00:00:00"/>
    <s v="Sun"/>
    <x v="1"/>
    <s v="CA-2016-165974"/>
    <n v="520"/>
    <s v="Dixon My First Ticonderoga Pencil, #2"/>
    <s v="Chuck Magee"/>
    <n v="45231"/>
    <n v="4"/>
    <n v="7"/>
    <n v="33"/>
  </r>
  <r>
    <n v="5"/>
    <x v="1"/>
    <x v="269"/>
    <x v="0"/>
    <x v="0"/>
    <n v="6"/>
    <x v="0"/>
    <x v="0"/>
    <x v="0"/>
    <x v="6"/>
    <x v="20"/>
    <s v="United States"/>
    <x v="143"/>
    <x v="2"/>
    <m/>
    <x v="0"/>
    <x v="0"/>
    <d v="2016-05-31T00:00:00"/>
    <s v="Tue"/>
    <x v="9"/>
    <s v="CA-2016-166051"/>
    <n v="778"/>
    <s v="Grandstream GXP1160 VoIP phone"/>
    <s v="Cassandra Brandow"/>
    <n v="39212"/>
    <n v="33"/>
    <n v="3"/>
    <n v="114"/>
  </r>
  <r>
    <n v="5"/>
    <x v="1"/>
    <x v="269"/>
    <x v="0"/>
    <x v="0"/>
    <n v="6"/>
    <x v="0"/>
    <x v="0"/>
    <x v="0"/>
    <x v="6"/>
    <x v="20"/>
    <s v="United States"/>
    <x v="143"/>
    <x v="2"/>
    <m/>
    <x v="0"/>
    <x v="0"/>
    <d v="2016-05-31T00:00:00"/>
    <s v="Tue"/>
    <x v="9"/>
    <s v="CA-2016-166051"/>
    <n v="1395"/>
    <s v="Samsung Galaxy Note 3"/>
    <s v="Cassandra Brandow"/>
    <n v="39212"/>
    <n v="198"/>
    <n v="3"/>
    <n v="660"/>
  </r>
  <r>
    <n v="5"/>
    <x v="1"/>
    <x v="299"/>
    <x v="0"/>
    <x v="0"/>
    <n v="6"/>
    <x v="0"/>
    <x v="5"/>
    <x v="1"/>
    <x v="56"/>
    <x v="24"/>
    <s v="United States"/>
    <x v="376"/>
    <x v="0"/>
    <m/>
    <x v="0"/>
    <x v="0"/>
    <d v="2016-05-07T00:00:00"/>
    <s v="Sat"/>
    <x v="5"/>
    <s v="CA-2016-166086"/>
    <n v="996"/>
    <s v="Lifetime Advantage Folding Chairs, 4/Carton"/>
    <s v="Chuck Magee"/>
    <n v="1841"/>
    <n v="244"/>
    <n v="4"/>
    <n v="872"/>
  </r>
  <r>
    <n v="5"/>
    <x v="1"/>
    <x v="299"/>
    <x v="0"/>
    <x v="0"/>
    <n v="6"/>
    <x v="0"/>
    <x v="1"/>
    <x v="1"/>
    <x v="56"/>
    <x v="24"/>
    <s v="United States"/>
    <x v="376"/>
    <x v="0"/>
    <m/>
    <x v="0"/>
    <x v="2"/>
    <d v="2016-05-07T00:00:00"/>
    <s v="Sat"/>
    <x v="5"/>
    <s v="CA-2016-166086"/>
    <n v="279"/>
    <s v="Balt Split Level Computer Training Table"/>
    <s v="Chuck Magee"/>
    <n v="1841"/>
    <n v="-39"/>
    <n v="2"/>
    <n v="194"/>
  </r>
  <r>
    <n v="5"/>
    <x v="1"/>
    <x v="299"/>
    <x v="0"/>
    <x v="0"/>
    <n v="6"/>
    <x v="0"/>
    <x v="6"/>
    <x v="2"/>
    <x v="56"/>
    <x v="24"/>
    <s v="United States"/>
    <x v="376"/>
    <x v="0"/>
    <m/>
    <x v="0"/>
    <x v="0"/>
    <d v="2016-05-07T00:00:00"/>
    <s v="Sat"/>
    <x v="5"/>
    <s v="CA-2016-166086"/>
    <n v="1151"/>
    <s v="Newell 335"/>
    <s v="Chuck Magee"/>
    <n v="1841"/>
    <n v="3"/>
    <n v="3"/>
    <n v="9"/>
  </r>
  <r>
    <n v="5"/>
    <x v="1"/>
    <x v="299"/>
    <x v="0"/>
    <x v="0"/>
    <n v="6"/>
    <x v="0"/>
    <x v="2"/>
    <x v="2"/>
    <x v="56"/>
    <x v="24"/>
    <s v="United States"/>
    <x v="376"/>
    <x v="0"/>
    <m/>
    <x v="0"/>
    <x v="0"/>
    <d v="2016-05-07T00:00:00"/>
    <s v="Sat"/>
    <x v="5"/>
    <s v="CA-2016-166086"/>
    <n v="58"/>
    <s v="Acco PRESSTEX Data Binder with Storage Hooks, Dark Blue, 14 7/8 X 11"/>
    <s v="Chuck Magee"/>
    <n v="1841"/>
    <n v="8"/>
    <n v="3"/>
    <n v="16"/>
  </r>
  <r>
    <n v="4"/>
    <x v="2"/>
    <x v="50"/>
    <x v="0"/>
    <x v="1"/>
    <n v="3"/>
    <x v="1"/>
    <x v="11"/>
    <x v="2"/>
    <x v="189"/>
    <x v="10"/>
    <s v="United States"/>
    <x v="512"/>
    <x v="3"/>
    <m/>
    <x v="0"/>
    <x v="1"/>
    <d v="2016-12-05T00:00:00"/>
    <s v="Thu"/>
    <x v="6"/>
    <s v="CA-2016-166191"/>
    <n v="1543"/>
    <s v="Tenex File Box, Personal Filing Tote with Lid, Black"/>
    <s v="Kelly Williams"/>
    <n v="62521"/>
    <n v="2"/>
    <n v="2"/>
    <n v="25"/>
  </r>
  <r>
    <n v="4"/>
    <x v="2"/>
    <x v="50"/>
    <x v="0"/>
    <x v="1"/>
    <n v="3"/>
    <x v="1"/>
    <x v="8"/>
    <x v="0"/>
    <x v="189"/>
    <x v="10"/>
    <s v="United States"/>
    <x v="512"/>
    <x v="3"/>
    <m/>
    <x v="0"/>
    <x v="1"/>
    <d v="2016-12-05T00:00:00"/>
    <s v="Thu"/>
    <x v="6"/>
    <s v="CA-2016-166191"/>
    <n v="922"/>
    <s v="Imation Secure+ Hardware Encrypted USB 2.0 Flash Drive; 16GB"/>
    <s v="Kelly Williams"/>
    <n v="62521"/>
    <n v="77"/>
    <n v="7"/>
    <n v="409"/>
  </r>
  <r>
    <n v="4"/>
    <x v="2"/>
    <x v="292"/>
    <x v="0"/>
    <x v="1"/>
    <n v="3"/>
    <x v="0"/>
    <x v="6"/>
    <x v="2"/>
    <x v="22"/>
    <x v="14"/>
    <s v="United States"/>
    <x v="513"/>
    <x v="2"/>
    <m/>
    <x v="0"/>
    <x v="0"/>
    <d v="2016-05-05T00:00:00"/>
    <s v="Thu"/>
    <x v="5"/>
    <s v="CA-2016-166457"/>
    <n v="1168"/>
    <s v="Newell 350"/>
    <s v="Cassandra Brandow"/>
    <n v="40475"/>
    <n v="2"/>
    <n v="2"/>
    <n v="7"/>
  </r>
  <r>
    <n v="4"/>
    <x v="2"/>
    <x v="292"/>
    <x v="0"/>
    <x v="1"/>
    <n v="3"/>
    <x v="0"/>
    <x v="3"/>
    <x v="2"/>
    <x v="22"/>
    <x v="14"/>
    <s v="United States"/>
    <x v="513"/>
    <x v="2"/>
    <m/>
    <x v="0"/>
    <x v="0"/>
    <d v="2016-05-05T00:00:00"/>
    <s v="Thu"/>
    <x v="5"/>
    <s v="CA-2016-166457"/>
    <n v="1728"/>
    <s v="Xerox 1933"/>
    <s v="Cassandra Brandow"/>
    <n v="40475"/>
    <n v="12"/>
    <n v="2"/>
    <n v="25"/>
  </r>
  <r>
    <n v="4"/>
    <x v="2"/>
    <x v="292"/>
    <x v="0"/>
    <x v="1"/>
    <n v="3"/>
    <x v="0"/>
    <x v="3"/>
    <x v="2"/>
    <x v="22"/>
    <x v="14"/>
    <s v="United States"/>
    <x v="513"/>
    <x v="2"/>
    <m/>
    <x v="0"/>
    <x v="0"/>
    <d v="2016-05-05T00:00:00"/>
    <s v="Thu"/>
    <x v="5"/>
    <s v="CA-2016-166457"/>
    <n v="98"/>
    <s v="Adams While You Were Out Message Pads"/>
    <s v="Cassandra Brandow"/>
    <n v="40475"/>
    <n v="4"/>
    <n v="3"/>
    <n v="9"/>
  </r>
  <r>
    <n v="4"/>
    <x v="1"/>
    <x v="286"/>
    <x v="0"/>
    <x v="0"/>
    <n v="6"/>
    <x v="2"/>
    <x v="0"/>
    <x v="0"/>
    <x v="15"/>
    <x v="11"/>
    <s v="United States"/>
    <x v="514"/>
    <x v="1"/>
    <m/>
    <x v="0"/>
    <x v="1"/>
    <d v="2016-08-09T00:00:00"/>
    <s v="Mon"/>
    <x v="10"/>
    <s v="CA-2016-166471"/>
    <n v="943"/>
    <s v="Jawbone MINI JAMBOX Wireless Bluetooth Speaker"/>
    <s v="Anna Andreadi"/>
    <n v="98103"/>
    <n v="-44"/>
    <n v="2"/>
    <n v="219"/>
  </r>
  <r>
    <n v="4"/>
    <x v="1"/>
    <x v="286"/>
    <x v="0"/>
    <x v="0"/>
    <n v="6"/>
    <x v="2"/>
    <x v="0"/>
    <x v="0"/>
    <x v="15"/>
    <x v="11"/>
    <s v="United States"/>
    <x v="514"/>
    <x v="1"/>
    <m/>
    <x v="0"/>
    <x v="1"/>
    <d v="2016-08-09T00:00:00"/>
    <s v="Mon"/>
    <x v="10"/>
    <s v="CA-2016-166471"/>
    <n v="446"/>
    <s v="Cisco Unified IP Phone 7945G VoIP phone"/>
    <s v="Anna Andreadi"/>
    <n v="98103"/>
    <n v="68"/>
    <n v="4"/>
    <n v="1091"/>
  </r>
  <r>
    <n v="3"/>
    <x v="2"/>
    <x v="132"/>
    <x v="0"/>
    <x v="2"/>
    <n v="1"/>
    <x v="0"/>
    <x v="0"/>
    <x v="0"/>
    <x v="232"/>
    <x v="0"/>
    <s v="United States"/>
    <x v="515"/>
    <x v="0"/>
    <m/>
    <x v="0"/>
    <x v="0"/>
    <d v="2016-07-11T00:00:00"/>
    <s v="Wed"/>
    <x v="1"/>
    <s v="CA-2016-166555"/>
    <n v="440"/>
    <s v="Cisco SPA112 2 Port Phone Adapter"/>
    <s v="Chuck Magee"/>
    <n v="14304"/>
    <n v="48"/>
    <n v="3"/>
    <n v="165"/>
  </r>
  <r>
    <n v="4"/>
    <x v="1"/>
    <x v="94"/>
    <x v="0"/>
    <x v="0"/>
    <n v="6"/>
    <x v="1"/>
    <x v="3"/>
    <x v="2"/>
    <x v="47"/>
    <x v="17"/>
    <s v="United States"/>
    <x v="516"/>
    <x v="3"/>
    <m/>
    <x v="0"/>
    <x v="0"/>
    <d v="2016-10-29T00:00:00"/>
    <s v="Sun"/>
    <x v="7"/>
    <s v="CA-2016-166590"/>
    <n v="1464"/>
    <s v="Snap-A-Way Black Print Carbonless Ruled Speed Letter, Triplicate"/>
    <s v="Kelly Williams"/>
    <n v="47201"/>
    <n v="36"/>
    <n v="2"/>
    <n v="76"/>
  </r>
  <r>
    <n v="4"/>
    <x v="1"/>
    <x v="94"/>
    <x v="0"/>
    <x v="0"/>
    <n v="6"/>
    <x v="1"/>
    <x v="8"/>
    <x v="0"/>
    <x v="47"/>
    <x v="17"/>
    <s v="United States"/>
    <x v="516"/>
    <x v="3"/>
    <m/>
    <x v="0"/>
    <x v="0"/>
    <d v="2016-10-29T00:00:00"/>
    <s v="Sun"/>
    <x v="7"/>
    <s v="CA-2016-166590"/>
    <n v="1061"/>
    <s v="Maxell 4.7GB DVD+R 5/Pack"/>
    <s v="Kelly Williams"/>
    <n v="47201"/>
    <n v="1"/>
    <n v="2"/>
    <n v="2"/>
  </r>
  <r>
    <n v="5"/>
    <x v="2"/>
    <x v="143"/>
    <x v="0"/>
    <x v="1"/>
    <n v="3"/>
    <x v="0"/>
    <x v="5"/>
    <x v="1"/>
    <x v="13"/>
    <x v="10"/>
    <s v="United States"/>
    <x v="517"/>
    <x v="3"/>
    <m/>
    <x v="0"/>
    <x v="2"/>
    <d v="2016-08-20T00:00:00"/>
    <s v="Fri"/>
    <x v="10"/>
    <s v="CA-2016-166716"/>
    <n v="759"/>
    <s v="Global Leather and Oak Executive Chair, Black"/>
    <s v="Kelly Williams"/>
    <n v="60610"/>
    <n v="-6"/>
    <n v="2"/>
    <n v="421"/>
  </r>
  <r>
    <n v="2"/>
    <x v="2"/>
    <x v="60"/>
    <x v="1"/>
    <x v="2"/>
    <n v="1"/>
    <x v="0"/>
    <x v="11"/>
    <x v="2"/>
    <x v="60"/>
    <x v="27"/>
    <s v="United States"/>
    <x v="518"/>
    <x v="2"/>
    <m/>
    <x v="0"/>
    <x v="1"/>
    <d v="2016-12-30T00:00:00"/>
    <s v="Mon"/>
    <x v="11"/>
    <s v="CA-2016-166730"/>
    <n v="1554"/>
    <s v="Tennsco Industrial Shelving"/>
    <s v="Cassandra Brandow"/>
    <n v="38109"/>
    <n v="-9"/>
    <n v="1"/>
    <n v="39"/>
  </r>
  <r>
    <n v="4"/>
    <x v="1"/>
    <x v="168"/>
    <x v="0"/>
    <x v="0"/>
    <n v="6"/>
    <x v="0"/>
    <x v="14"/>
    <x v="1"/>
    <x v="19"/>
    <x v="35"/>
    <s v="United States"/>
    <x v="213"/>
    <x v="0"/>
    <s v="Yes"/>
    <x v="1"/>
    <x v="0"/>
    <d v="2016-09-20T00:00:00"/>
    <s v="Fri"/>
    <x v="0"/>
    <s v="CA-2016-166744"/>
    <n v="1228"/>
    <s v="OSullivan Living Dimensions 2-Shelf Bookcases"/>
    <s v="Chuck Magee"/>
    <n v="21044"/>
    <n v="36"/>
    <n v="3"/>
    <n v="363"/>
  </r>
  <r>
    <n v="4"/>
    <x v="1"/>
    <x v="168"/>
    <x v="0"/>
    <x v="0"/>
    <n v="6"/>
    <x v="0"/>
    <x v="9"/>
    <x v="1"/>
    <x v="19"/>
    <x v="35"/>
    <s v="United States"/>
    <x v="213"/>
    <x v="0"/>
    <s v="Yes"/>
    <x v="1"/>
    <x v="0"/>
    <d v="2016-09-20T00:00:00"/>
    <s v="Fri"/>
    <x v="0"/>
    <s v="CA-2016-166744"/>
    <n v="392"/>
    <s v="C-Line Cubicle Keepers Polyproplyene Holder w/Velcro Back, 8-1/2x11, 25/Bx"/>
    <s v="Chuck Magee"/>
    <n v="21044"/>
    <n v="51"/>
    <n v="3"/>
    <n v="164"/>
  </r>
  <r>
    <n v="4"/>
    <x v="1"/>
    <x v="168"/>
    <x v="0"/>
    <x v="0"/>
    <n v="6"/>
    <x v="0"/>
    <x v="8"/>
    <x v="0"/>
    <x v="19"/>
    <x v="35"/>
    <s v="United States"/>
    <x v="213"/>
    <x v="0"/>
    <s v="Yes"/>
    <x v="1"/>
    <x v="0"/>
    <d v="2016-09-20T00:00:00"/>
    <s v="Fri"/>
    <x v="0"/>
    <s v="CA-2016-166744"/>
    <n v="1000"/>
    <s v="Logitech 910-002974 M325 Wireless Mouse for Web Scrolling"/>
    <s v="Chuck Magee"/>
    <n v="21044"/>
    <n v="26"/>
    <n v="2"/>
    <n v="60"/>
  </r>
  <r>
    <n v="4"/>
    <x v="1"/>
    <x v="201"/>
    <x v="0"/>
    <x v="0"/>
    <n v="6"/>
    <x v="0"/>
    <x v="14"/>
    <x v="1"/>
    <x v="169"/>
    <x v="4"/>
    <s v="United States"/>
    <x v="226"/>
    <x v="3"/>
    <m/>
    <x v="0"/>
    <x v="10"/>
    <d v="2016-06-20T00:00:00"/>
    <s v="Fri"/>
    <x v="9"/>
    <s v="CA-2016-166863"/>
    <n v="838"/>
    <s v="Hon Metal Bookcases, Black"/>
    <s v="Kelly Williams"/>
    <n v="75023"/>
    <n v="-20"/>
    <n v="4"/>
    <n v="193"/>
  </r>
  <r>
    <n v="4"/>
    <x v="1"/>
    <x v="201"/>
    <x v="0"/>
    <x v="0"/>
    <n v="6"/>
    <x v="0"/>
    <x v="3"/>
    <x v="2"/>
    <x v="169"/>
    <x v="4"/>
    <s v="United States"/>
    <x v="226"/>
    <x v="3"/>
    <m/>
    <x v="0"/>
    <x v="1"/>
    <d v="2016-06-20T00:00:00"/>
    <s v="Fri"/>
    <x v="9"/>
    <s v="CA-2016-166863"/>
    <n v="149"/>
    <s v="Array Parchment Paper, Assorted Colors"/>
    <s v="Kelly Williams"/>
    <n v="75023"/>
    <n v="4"/>
    <n v="2"/>
    <n v="12"/>
  </r>
  <r>
    <n v="4"/>
    <x v="1"/>
    <x v="201"/>
    <x v="0"/>
    <x v="0"/>
    <n v="6"/>
    <x v="0"/>
    <x v="3"/>
    <x v="2"/>
    <x v="169"/>
    <x v="4"/>
    <s v="United States"/>
    <x v="226"/>
    <x v="3"/>
    <m/>
    <x v="0"/>
    <x v="1"/>
    <d v="2016-06-20T00:00:00"/>
    <s v="Fri"/>
    <x v="9"/>
    <s v="CA-2016-166863"/>
    <n v="1800"/>
    <s v="Xerox 2"/>
    <s v="Kelly Williams"/>
    <n v="75023"/>
    <n v="5"/>
    <n v="3"/>
    <n v="16"/>
  </r>
  <r>
    <n v="4"/>
    <x v="1"/>
    <x v="201"/>
    <x v="0"/>
    <x v="0"/>
    <n v="6"/>
    <x v="0"/>
    <x v="11"/>
    <x v="2"/>
    <x v="169"/>
    <x v="4"/>
    <s v="United States"/>
    <x v="226"/>
    <x v="3"/>
    <m/>
    <x v="0"/>
    <x v="1"/>
    <d v="2016-06-20T00:00:00"/>
    <s v="Fri"/>
    <x v="9"/>
    <s v="CA-2016-166863"/>
    <n v="1383"/>
    <s v="Safco Industrial Wire Shelving System"/>
    <s v="Kelly Williams"/>
    <n v="75023"/>
    <n v="-127"/>
    <n v="7"/>
    <n v="509"/>
  </r>
  <r>
    <n v="4"/>
    <x v="1"/>
    <x v="201"/>
    <x v="0"/>
    <x v="0"/>
    <n v="6"/>
    <x v="0"/>
    <x v="2"/>
    <x v="2"/>
    <x v="169"/>
    <x v="4"/>
    <s v="United States"/>
    <x v="226"/>
    <x v="3"/>
    <m/>
    <x v="0"/>
    <x v="3"/>
    <d v="2016-06-20T00:00:00"/>
    <s v="Fri"/>
    <x v="9"/>
    <s v="CA-2016-166863"/>
    <n v="1520"/>
    <s v="Storex DuraTech Recycled Plastic Frosted Binders"/>
    <s v="Kelly Williams"/>
    <n v="75023"/>
    <n v="-5"/>
    <n v="4"/>
    <n v="3"/>
  </r>
  <r>
    <n v="4"/>
    <x v="1"/>
    <x v="201"/>
    <x v="0"/>
    <x v="0"/>
    <n v="6"/>
    <x v="0"/>
    <x v="0"/>
    <x v="0"/>
    <x v="169"/>
    <x v="4"/>
    <s v="United States"/>
    <x v="226"/>
    <x v="3"/>
    <m/>
    <x v="0"/>
    <x v="1"/>
    <d v="2016-06-20T00:00:00"/>
    <s v="Fri"/>
    <x v="9"/>
    <s v="CA-2016-166863"/>
    <n v="885"/>
    <s v="HTC One Mini"/>
    <s v="Kelly Williams"/>
    <n v="75023"/>
    <n v="20"/>
    <n v="2"/>
    <n v="202"/>
  </r>
  <r>
    <n v="4"/>
    <x v="1"/>
    <x v="201"/>
    <x v="0"/>
    <x v="0"/>
    <n v="6"/>
    <x v="0"/>
    <x v="13"/>
    <x v="0"/>
    <x v="169"/>
    <x v="4"/>
    <s v="United States"/>
    <x v="226"/>
    <x v="3"/>
    <m/>
    <x v="0"/>
    <x v="6"/>
    <d v="2016-06-20T00:00:00"/>
    <s v="Fri"/>
    <x v="9"/>
    <s v="CA-2016-166863"/>
    <n v="1224"/>
    <s v="Okidata C331dn Printer"/>
    <s v="Kelly Williams"/>
    <n v="75023"/>
    <n v="-98"/>
    <n v="2"/>
    <n v="419"/>
  </r>
  <r>
    <n v="5"/>
    <x v="2"/>
    <x v="300"/>
    <x v="0"/>
    <x v="1"/>
    <n v="3"/>
    <x v="0"/>
    <x v="9"/>
    <x v="1"/>
    <x v="47"/>
    <x v="19"/>
    <s v="United States"/>
    <x v="164"/>
    <x v="0"/>
    <m/>
    <x v="0"/>
    <x v="1"/>
    <d v="2016-03-11T00:00:00"/>
    <s v="Wed"/>
    <x v="2"/>
    <s v="CA-2016-166884"/>
    <n v="592"/>
    <s v="Eldon Wave Desk Accessories"/>
    <s v="Chuck Magee"/>
    <n v="43229"/>
    <n v="2"/>
    <n v="5"/>
    <n v="8"/>
  </r>
  <r>
    <n v="5"/>
    <x v="2"/>
    <x v="300"/>
    <x v="0"/>
    <x v="1"/>
    <n v="3"/>
    <x v="0"/>
    <x v="4"/>
    <x v="2"/>
    <x v="47"/>
    <x v="19"/>
    <s v="United States"/>
    <x v="164"/>
    <x v="0"/>
    <m/>
    <x v="0"/>
    <x v="1"/>
    <d v="2016-03-11T00:00:00"/>
    <s v="Wed"/>
    <x v="2"/>
    <s v="CA-2016-166884"/>
    <n v="1518"/>
    <s v="Stockwell Push Pins"/>
    <s v="Chuck Magee"/>
    <n v="43229"/>
    <n v="2"/>
    <n v="6"/>
    <n v="10"/>
  </r>
  <r>
    <n v="2"/>
    <x v="2"/>
    <x v="281"/>
    <x v="0"/>
    <x v="2"/>
    <n v="1"/>
    <x v="0"/>
    <x v="5"/>
    <x v="1"/>
    <x v="0"/>
    <x v="0"/>
    <s v="United States"/>
    <x v="49"/>
    <x v="0"/>
    <m/>
    <x v="0"/>
    <x v="9"/>
    <d v="2016-10-04T00:00:00"/>
    <s v="Wed"/>
    <x v="8"/>
    <s v="CA-2016-166891"/>
    <n v="1206"/>
    <s v="Office Star - Contemporary Task Swivel chair with Loop Arms, Charcoal"/>
    <s v="Chuck Magee"/>
    <n v="10024"/>
    <n v="-7"/>
    <n v="5"/>
    <n v="589"/>
  </r>
  <r>
    <n v="5"/>
    <x v="1"/>
    <x v="163"/>
    <x v="0"/>
    <x v="0"/>
    <n v="6"/>
    <x v="2"/>
    <x v="9"/>
    <x v="1"/>
    <x v="233"/>
    <x v="1"/>
    <s v="United States"/>
    <x v="519"/>
    <x v="1"/>
    <m/>
    <x v="0"/>
    <x v="0"/>
    <d v="2016-04-25T00:00:00"/>
    <s v="Wed"/>
    <x v="4"/>
    <s v="CA-2016-166954"/>
    <n v="1547"/>
    <s v="Tenex Traditional Chairmats for Medium Pile Carpet, Standard Lip, 36 x 48"/>
    <s v="Anna Andreadi"/>
    <n v="91776"/>
    <n v="64"/>
    <n v="5"/>
    <n v="303"/>
  </r>
  <r>
    <n v="5"/>
    <x v="1"/>
    <x v="163"/>
    <x v="0"/>
    <x v="0"/>
    <n v="6"/>
    <x v="2"/>
    <x v="5"/>
    <x v="1"/>
    <x v="233"/>
    <x v="1"/>
    <s v="United States"/>
    <x v="519"/>
    <x v="1"/>
    <m/>
    <x v="0"/>
    <x v="1"/>
    <d v="2016-04-25T00:00:00"/>
    <s v="Wed"/>
    <x v="4"/>
    <s v="CA-2016-166954"/>
    <n v="786"/>
    <s v="GuestStacker Chair with Chrome Finish Legs"/>
    <s v="Anna Andreadi"/>
    <n v="91776"/>
    <n v="149"/>
    <n v="5"/>
    <n v="1487"/>
  </r>
  <r>
    <n v="5"/>
    <x v="1"/>
    <x v="163"/>
    <x v="0"/>
    <x v="0"/>
    <n v="6"/>
    <x v="2"/>
    <x v="12"/>
    <x v="2"/>
    <x v="233"/>
    <x v="1"/>
    <s v="United States"/>
    <x v="519"/>
    <x v="1"/>
    <m/>
    <x v="0"/>
    <x v="0"/>
    <d v="2016-04-25T00:00:00"/>
    <s v="Wed"/>
    <x v="4"/>
    <s v="CA-2016-166954"/>
    <n v="951"/>
    <s v="Kensington 6 Outlet MasterPiece HOMEOFFICE Power Control Center"/>
    <s v="Anna Andreadi"/>
    <n v="91776"/>
    <n v="79"/>
    <n v="3"/>
    <n v="271"/>
  </r>
  <r>
    <n v="4"/>
    <x v="1"/>
    <x v="251"/>
    <x v="0"/>
    <x v="0"/>
    <n v="6"/>
    <x v="2"/>
    <x v="12"/>
    <x v="2"/>
    <x v="163"/>
    <x v="1"/>
    <s v="United States"/>
    <x v="383"/>
    <x v="1"/>
    <m/>
    <x v="0"/>
    <x v="0"/>
    <d v="2016-12-27T00:00:00"/>
    <s v="Fri"/>
    <x v="6"/>
    <s v="CA-2016-166961"/>
    <n v="1502"/>
    <s v="Staple holder"/>
    <s v="Anna Andreadi"/>
    <n v="92553"/>
    <n v="3"/>
    <n v="1"/>
    <n v="11"/>
  </r>
  <r>
    <n v="4"/>
    <x v="1"/>
    <x v="251"/>
    <x v="0"/>
    <x v="0"/>
    <n v="6"/>
    <x v="2"/>
    <x v="4"/>
    <x v="2"/>
    <x v="163"/>
    <x v="1"/>
    <s v="United States"/>
    <x v="383"/>
    <x v="1"/>
    <m/>
    <x v="0"/>
    <x v="0"/>
    <d v="2016-12-27T00:00:00"/>
    <s v="Fri"/>
    <x v="6"/>
    <s v="CA-2016-166961"/>
    <n v="1507"/>
    <s v="Staples"/>
    <s v="Anna Andreadi"/>
    <n v="92553"/>
    <n v="4"/>
    <n v="3"/>
    <n v="8"/>
  </r>
  <r>
    <n v="4"/>
    <x v="1"/>
    <x v="251"/>
    <x v="0"/>
    <x v="0"/>
    <n v="6"/>
    <x v="2"/>
    <x v="11"/>
    <x v="2"/>
    <x v="163"/>
    <x v="1"/>
    <s v="United States"/>
    <x v="383"/>
    <x v="1"/>
    <m/>
    <x v="0"/>
    <x v="0"/>
    <d v="2016-12-27T00:00:00"/>
    <s v="Fri"/>
    <x v="6"/>
    <s v="CA-2016-166961"/>
    <n v="113"/>
    <s v="Advantus Rolling Storage Box"/>
    <s v="Anna Andreadi"/>
    <n v="92553"/>
    <n v="14"/>
    <n v="3"/>
    <n v="51"/>
  </r>
  <r>
    <n v="4"/>
    <x v="1"/>
    <x v="251"/>
    <x v="0"/>
    <x v="0"/>
    <n v="6"/>
    <x v="2"/>
    <x v="2"/>
    <x v="2"/>
    <x v="163"/>
    <x v="1"/>
    <s v="United States"/>
    <x v="383"/>
    <x v="1"/>
    <m/>
    <x v="0"/>
    <x v="1"/>
    <d v="2016-12-27T00:00:00"/>
    <s v="Fri"/>
    <x v="6"/>
    <s v="CA-2016-166961"/>
    <n v="716"/>
    <s v="GBC VeloBind Cover Sets"/>
    <s v="Anna Andreadi"/>
    <n v="92553"/>
    <n v="14"/>
    <n v="3"/>
    <n v="37"/>
  </r>
  <r>
    <n v="4"/>
    <x v="1"/>
    <x v="67"/>
    <x v="0"/>
    <x v="0"/>
    <n v="6"/>
    <x v="2"/>
    <x v="5"/>
    <x v="1"/>
    <x v="0"/>
    <x v="0"/>
    <s v="United States"/>
    <x v="481"/>
    <x v="0"/>
    <m/>
    <x v="0"/>
    <x v="9"/>
    <d v="2016-11-14T00:00:00"/>
    <s v="Sat"/>
    <x v="7"/>
    <s v="CA-2016-166989"/>
    <n v="1374"/>
    <s v="Safco Chair Connectors, 6/Carton"/>
    <s v="Chuck Magee"/>
    <n v="10011"/>
    <n v="15"/>
    <n v="2"/>
    <n v="69"/>
  </r>
  <r>
    <n v="4"/>
    <x v="1"/>
    <x v="67"/>
    <x v="0"/>
    <x v="0"/>
    <n v="6"/>
    <x v="2"/>
    <x v="3"/>
    <x v="2"/>
    <x v="0"/>
    <x v="0"/>
    <s v="United States"/>
    <x v="481"/>
    <x v="0"/>
    <m/>
    <x v="0"/>
    <x v="0"/>
    <d v="2016-11-14T00:00:00"/>
    <s v="Sat"/>
    <x v="7"/>
    <s v="CA-2016-166989"/>
    <n v="98"/>
    <s v="Adams Write n Stick Phone Message Book, 11 X 5 1/4, 200 Messages"/>
    <s v="Chuck Magee"/>
    <n v="10011"/>
    <n v="5"/>
    <n v="2"/>
    <n v="11"/>
  </r>
  <r>
    <n v="2"/>
    <x v="1"/>
    <x v="40"/>
    <x v="0"/>
    <x v="1"/>
    <n v="3"/>
    <x v="0"/>
    <x v="11"/>
    <x v="2"/>
    <x v="234"/>
    <x v="9"/>
    <s v="United States"/>
    <x v="37"/>
    <x v="1"/>
    <m/>
    <x v="0"/>
    <x v="0"/>
    <d v="2016-05-13T00:00:00"/>
    <s v="Fri"/>
    <x v="5"/>
    <s v="CA-2016-167164"/>
    <n v="661"/>
    <s v="Fellowes Super Stor/Drawer"/>
    <s v="Anna Andreadi"/>
    <n v="84084"/>
    <n v="10"/>
    <n v="2"/>
    <n v="56"/>
  </r>
  <r>
    <n v="4"/>
    <x v="1"/>
    <x v="301"/>
    <x v="0"/>
    <x v="0"/>
    <n v="6"/>
    <x v="2"/>
    <x v="5"/>
    <x v="1"/>
    <x v="151"/>
    <x v="14"/>
    <s v="United States"/>
    <x v="520"/>
    <x v="2"/>
    <m/>
    <x v="0"/>
    <x v="0"/>
    <d v="2016-01-06T00:00:00"/>
    <s v="Fri"/>
    <x v="11"/>
    <s v="CA-2016-167199"/>
    <n v="744"/>
    <s v="Global Deluxe High-Back Managers Chair"/>
    <s v="Cassandra Brandow"/>
    <n v="42420"/>
    <n v="746"/>
    <n v="9"/>
    <n v="2574"/>
  </r>
  <r>
    <n v="4"/>
    <x v="1"/>
    <x v="301"/>
    <x v="0"/>
    <x v="0"/>
    <n v="6"/>
    <x v="2"/>
    <x v="3"/>
    <x v="2"/>
    <x v="151"/>
    <x v="14"/>
    <s v="United States"/>
    <x v="520"/>
    <x v="2"/>
    <m/>
    <x v="0"/>
    <x v="0"/>
    <d v="2016-01-06T00:00:00"/>
    <s v="Fri"/>
    <x v="11"/>
    <s v="CA-2016-167199"/>
    <n v="1478"/>
    <s v="Southworth 25% Cotton Granite Paper &amp; Envelopes"/>
    <s v="Cassandra Brandow"/>
    <n v="42420"/>
    <n v="3"/>
    <n v="1"/>
    <n v="7"/>
  </r>
  <r>
    <n v="4"/>
    <x v="1"/>
    <x v="301"/>
    <x v="0"/>
    <x v="0"/>
    <n v="6"/>
    <x v="2"/>
    <x v="6"/>
    <x v="2"/>
    <x v="151"/>
    <x v="14"/>
    <s v="United States"/>
    <x v="520"/>
    <x v="2"/>
    <m/>
    <x v="0"/>
    <x v="0"/>
    <d v="2016-01-06T00:00:00"/>
    <s v="Fri"/>
    <x v="11"/>
    <s v="CA-2016-167199"/>
    <n v="1360"/>
    <s v="Rogers Handheld Barrel Pencil Sharpener"/>
    <s v="Cassandra Brandow"/>
    <n v="42420"/>
    <n v="1"/>
    <n v="2"/>
    <n v="5"/>
  </r>
  <r>
    <n v="4"/>
    <x v="1"/>
    <x v="301"/>
    <x v="0"/>
    <x v="0"/>
    <n v="6"/>
    <x v="2"/>
    <x v="2"/>
    <x v="2"/>
    <x v="151"/>
    <x v="14"/>
    <s v="United States"/>
    <x v="520"/>
    <x v="2"/>
    <m/>
    <x v="0"/>
    <x v="0"/>
    <d v="2016-01-06T00:00:00"/>
    <s v="Fri"/>
    <x v="11"/>
    <s v="CA-2016-167199"/>
    <n v="897"/>
    <s v="Ibico Hi-Tech Manual Binding System"/>
    <s v="Cassandra Brandow"/>
    <n v="42420"/>
    <n v="274"/>
    <n v="2"/>
    <n v="610"/>
  </r>
  <r>
    <n v="4"/>
    <x v="1"/>
    <x v="301"/>
    <x v="0"/>
    <x v="0"/>
    <n v="6"/>
    <x v="2"/>
    <x v="4"/>
    <x v="2"/>
    <x v="151"/>
    <x v="14"/>
    <s v="United States"/>
    <x v="520"/>
    <x v="2"/>
    <m/>
    <x v="0"/>
    <x v="0"/>
    <d v="2016-01-06T00:00:00"/>
    <s v="Fri"/>
    <x v="11"/>
    <s v="CA-2016-167199"/>
    <n v="121"/>
    <s v="Alliance Super-Size Bands, Assorted Sizes"/>
    <s v="Cassandra Brandow"/>
    <n v="42420"/>
    <n v="0"/>
    <n v="4"/>
    <n v="31"/>
  </r>
  <r>
    <n v="4"/>
    <x v="1"/>
    <x v="301"/>
    <x v="0"/>
    <x v="0"/>
    <n v="6"/>
    <x v="2"/>
    <x v="0"/>
    <x v="0"/>
    <x v="151"/>
    <x v="14"/>
    <s v="United States"/>
    <x v="520"/>
    <x v="2"/>
    <m/>
    <x v="0"/>
    <x v="0"/>
    <d v="2016-01-06T00:00:00"/>
    <s v="Fri"/>
    <x v="11"/>
    <s v="CA-2016-167199"/>
    <n v="726"/>
    <s v="GE 30524EE4"/>
    <s v="Cassandra Brandow"/>
    <n v="42420"/>
    <n v="114"/>
    <n v="2"/>
    <n v="392"/>
  </r>
  <r>
    <n v="4"/>
    <x v="1"/>
    <x v="301"/>
    <x v="0"/>
    <x v="0"/>
    <n v="6"/>
    <x v="2"/>
    <x v="0"/>
    <x v="0"/>
    <x v="151"/>
    <x v="14"/>
    <s v="United States"/>
    <x v="520"/>
    <x v="2"/>
    <m/>
    <x v="0"/>
    <x v="0"/>
    <d v="2016-01-06T00:00:00"/>
    <s v="Fri"/>
    <x v="11"/>
    <s v="CA-2016-167199"/>
    <n v="1665"/>
    <s v="Wireless Extenders zBoost YX545 SOHO Signal Booster"/>
    <s v="Cassandra Brandow"/>
    <n v="42420"/>
    <n v="204"/>
    <n v="4"/>
    <n v="756"/>
  </r>
  <r>
    <n v="5"/>
    <x v="2"/>
    <x v="8"/>
    <x v="0"/>
    <x v="1"/>
    <n v="3"/>
    <x v="0"/>
    <x v="8"/>
    <x v="0"/>
    <x v="229"/>
    <x v="30"/>
    <s v="United States"/>
    <x v="521"/>
    <x v="3"/>
    <m/>
    <x v="0"/>
    <x v="0"/>
    <d v="2016-11-24T00:00:00"/>
    <s v="Tue"/>
    <x v="7"/>
    <s v="CA-2016-167360"/>
    <n v="1081"/>
    <s v="Memorex Mini Travel Drive 16 GB USB 2.0 Flash Drive"/>
    <s v="Kelly Williams"/>
    <n v="63116"/>
    <n v="44"/>
    <n v="7"/>
    <n v="112"/>
  </r>
  <r>
    <n v="4"/>
    <x v="1"/>
    <x v="22"/>
    <x v="0"/>
    <x v="0"/>
    <n v="6"/>
    <x v="1"/>
    <x v="9"/>
    <x v="1"/>
    <x v="146"/>
    <x v="0"/>
    <s v="United States"/>
    <x v="80"/>
    <x v="0"/>
    <m/>
    <x v="0"/>
    <x v="0"/>
    <d v="2016-11-27T00:00:00"/>
    <s v="Fri"/>
    <x v="6"/>
    <s v="CA-2016-167486"/>
    <n v="585"/>
    <s v="Eldon Radial Chair Mat for Low to Medium Pile Carpets"/>
    <s v="Chuck Magee"/>
    <n v="14215"/>
    <n v="40"/>
    <n v="5"/>
    <n v="200"/>
  </r>
  <r>
    <n v="5"/>
    <x v="1"/>
    <x v="115"/>
    <x v="0"/>
    <x v="0"/>
    <n v="6"/>
    <x v="2"/>
    <x v="10"/>
    <x v="2"/>
    <x v="111"/>
    <x v="35"/>
    <s v="United States"/>
    <x v="128"/>
    <x v="0"/>
    <m/>
    <x v="0"/>
    <x v="0"/>
    <d v="2016-04-13T00:00:00"/>
    <s v="Fri"/>
    <x v="4"/>
    <s v="CA-2016-167724"/>
    <n v="186"/>
    <s v="Avery 479"/>
    <s v="Chuck Magee"/>
    <n v="21215"/>
    <n v="4"/>
    <n v="3"/>
    <n v="8"/>
  </r>
  <r>
    <n v="7"/>
    <x v="2"/>
    <x v="101"/>
    <x v="0"/>
    <x v="0"/>
    <n v="6"/>
    <x v="1"/>
    <x v="0"/>
    <x v="0"/>
    <x v="54"/>
    <x v="2"/>
    <s v="United States"/>
    <x v="482"/>
    <x v="2"/>
    <m/>
    <x v="0"/>
    <x v="1"/>
    <d v="2016-08-09T00:00:00"/>
    <s v="Mon"/>
    <x v="10"/>
    <s v="CA-2016-167850"/>
    <n v="153"/>
    <s v="AT&amp;T 1070 Corded Phone"/>
    <s v="Cassandra Brandow"/>
    <n v="33710"/>
    <n v="22"/>
    <n v="2"/>
    <n v="178"/>
  </r>
  <r>
    <n v="7"/>
    <x v="2"/>
    <x v="101"/>
    <x v="0"/>
    <x v="0"/>
    <n v="6"/>
    <x v="1"/>
    <x v="3"/>
    <x v="2"/>
    <x v="54"/>
    <x v="2"/>
    <s v="United States"/>
    <x v="482"/>
    <x v="2"/>
    <m/>
    <x v="0"/>
    <x v="1"/>
    <d v="2016-08-09T00:00:00"/>
    <s v="Mon"/>
    <x v="10"/>
    <s v="CA-2016-167850"/>
    <n v="1813"/>
    <s v="Xerox 21"/>
    <s v="Cassandra Brandow"/>
    <n v="33710"/>
    <n v="5"/>
    <n v="3"/>
    <n v="16"/>
  </r>
  <r>
    <n v="6"/>
    <x v="0"/>
    <x v="302"/>
    <x v="0"/>
    <x v="0"/>
    <n v="6"/>
    <x v="0"/>
    <x v="9"/>
    <x v="1"/>
    <x v="194"/>
    <x v="6"/>
    <s v="United States"/>
    <x v="171"/>
    <x v="3"/>
    <m/>
    <x v="0"/>
    <x v="0"/>
    <d v="2016-01-20T00:00:00"/>
    <s v="Fri"/>
    <x v="11"/>
    <s v="CA-2016-167927"/>
    <n v="560"/>
    <s v="Eldon ClusterMat Chair Mat with Cordless Antistatic Protection"/>
    <s v="Kelly Williams"/>
    <n v="48185"/>
    <n v="30"/>
    <n v="3"/>
    <n v="273"/>
  </r>
  <r>
    <n v="6"/>
    <x v="0"/>
    <x v="302"/>
    <x v="0"/>
    <x v="0"/>
    <n v="6"/>
    <x v="0"/>
    <x v="9"/>
    <x v="1"/>
    <x v="194"/>
    <x v="6"/>
    <s v="United States"/>
    <x v="171"/>
    <x v="3"/>
    <m/>
    <x v="0"/>
    <x v="0"/>
    <d v="2016-01-20T00:00:00"/>
    <s v="Fri"/>
    <x v="11"/>
    <s v="CA-2016-167927"/>
    <n v="1595"/>
    <s v="Ultra Door Push Plate"/>
    <s v="Kelly Williams"/>
    <n v="48185"/>
    <n v="5"/>
    <n v="3"/>
    <n v="15"/>
  </r>
  <r>
    <n v="6"/>
    <x v="0"/>
    <x v="302"/>
    <x v="0"/>
    <x v="0"/>
    <n v="6"/>
    <x v="0"/>
    <x v="11"/>
    <x v="2"/>
    <x v="194"/>
    <x v="6"/>
    <s v="United States"/>
    <x v="171"/>
    <x v="3"/>
    <m/>
    <x v="0"/>
    <x v="0"/>
    <d v="2016-01-20T00:00:00"/>
    <s v="Fri"/>
    <x v="11"/>
    <s v="CA-2016-167927"/>
    <n v="574"/>
    <s v="Eldon Fold N Roll Cart System"/>
    <s v="Kelly Williams"/>
    <n v="48185"/>
    <n v="4"/>
    <n v="1"/>
    <n v="14"/>
  </r>
  <r>
    <n v="6"/>
    <x v="0"/>
    <x v="302"/>
    <x v="0"/>
    <x v="0"/>
    <n v="6"/>
    <x v="0"/>
    <x v="11"/>
    <x v="2"/>
    <x v="194"/>
    <x v="6"/>
    <s v="United States"/>
    <x v="171"/>
    <x v="3"/>
    <m/>
    <x v="0"/>
    <x v="0"/>
    <d v="2016-01-20T00:00:00"/>
    <s v="Fri"/>
    <x v="11"/>
    <s v="CA-2016-167927"/>
    <n v="637"/>
    <s v="Fellowes Bases and Tops For Staxonsteel/High-Stak Systems"/>
    <s v="Kelly Williams"/>
    <n v="48185"/>
    <n v="16"/>
    <n v="2"/>
    <n v="67"/>
  </r>
  <r>
    <n v="6"/>
    <x v="0"/>
    <x v="302"/>
    <x v="0"/>
    <x v="0"/>
    <n v="6"/>
    <x v="0"/>
    <x v="6"/>
    <x v="2"/>
    <x v="194"/>
    <x v="6"/>
    <s v="United States"/>
    <x v="171"/>
    <x v="3"/>
    <m/>
    <x v="0"/>
    <x v="0"/>
    <d v="2016-01-20T00:00:00"/>
    <s v="Fri"/>
    <x v="11"/>
    <s v="CA-2016-167927"/>
    <n v="1239"/>
    <s v="Panasonic KP-4ABK Battery-Operated Pencil Sharpener"/>
    <s v="Kelly Williams"/>
    <n v="48185"/>
    <n v="13"/>
    <n v="3"/>
    <n v="44"/>
  </r>
  <r>
    <n v="6"/>
    <x v="0"/>
    <x v="302"/>
    <x v="0"/>
    <x v="0"/>
    <n v="6"/>
    <x v="0"/>
    <x v="2"/>
    <x v="2"/>
    <x v="194"/>
    <x v="6"/>
    <s v="United States"/>
    <x v="171"/>
    <x v="3"/>
    <m/>
    <x v="0"/>
    <x v="0"/>
    <d v="2016-01-20T00:00:00"/>
    <s v="Fri"/>
    <x v="11"/>
    <s v="CA-2016-167927"/>
    <n v="57"/>
    <s v="Acco Pressboard Covers with Storage Hooks, 9 1/2 x 11, Executive Red"/>
    <s v="Kelly Williams"/>
    <n v="48185"/>
    <n v="9"/>
    <n v="5"/>
    <n v="19"/>
  </r>
  <r>
    <n v="6"/>
    <x v="0"/>
    <x v="302"/>
    <x v="0"/>
    <x v="0"/>
    <n v="6"/>
    <x v="0"/>
    <x v="2"/>
    <x v="2"/>
    <x v="194"/>
    <x v="6"/>
    <s v="United States"/>
    <x v="171"/>
    <x v="3"/>
    <m/>
    <x v="0"/>
    <x v="0"/>
    <d v="2016-01-20T00:00:00"/>
    <s v="Fri"/>
    <x v="11"/>
    <s v="CA-2016-167927"/>
    <n v="1519"/>
    <s v="Storex Dura Pro Binders"/>
    <s v="Kelly Williams"/>
    <n v="48185"/>
    <n v="13"/>
    <n v="5"/>
    <n v="30"/>
  </r>
  <r>
    <n v="6"/>
    <x v="0"/>
    <x v="302"/>
    <x v="0"/>
    <x v="0"/>
    <n v="6"/>
    <x v="0"/>
    <x v="12"/>
    <x v="2"/>
    <x v="194"/>
    <x v="6"/>
    <s v="United States"/>
    <x v="171"/>
    <x v="3"/>
    <m/>
    <x v="0"/>
    <x v="9"/>
    <d v="2016-01-20T00:00:00"/>
    <s v="Fri"/>
    <x v="11"/>
    <s v="CA-2016-167927"/>
    <n v="815"/>
    <s v="Holmes Replacement Filter for HEPA Air Cleaner, Very Large Room, HEPA Filter"/>
    <s v="Kelly Williams"/>
    <n v="48185"/>
    <n v="94"/>
    <n v="4"/>
    <n v="248"/>
  </r>
  <r>
    <n v="3"/>
    <x v="2"/>
    <x v="303"/>
    <x v="0"/>
    <x v="2"/>
    <n v="1"/>
    <x v="1"/>
    <x v="14"/>
    <x v="1"/>
    <x v="235"/>
    <x v="33"/>
    <s v="United States"/>
    <x v="522"/>
    <x v="3"/>
    <m/>
    <x v="0"/>
    <x v="0"/>
    <d v="2016-01-26T00:00:00"/>
    <s v="Thu"/>
    <x v="11"/>
    <s v="CA-2016-167997"/>
    <n v="1389"/>
    <s v="Safco Value Mate Series Steel Bookcases, Baked Enamel Finish on Steel, Gray"/>
    <s v="Kelly Williams"/>
    <n v="57701"/>
    <n v="40"/>
    <n v="2"/>
    <n v="142"/>
  </r>
  <r>
    <n v="3"/>
    <x v="2"/>
    <x v="303"/>
    <x v="0"/>
    <x v="2"/>
    <n v="1"/>
    <x v="1"/>
    <x v="2"/>
    <x v="2"/>
    <x v="235"/>
    <x v="33"/>
    <s v="United States"/>
    <x v="522"/>
    <x v="3"/>
    <m/>
    <x v="0"/>
    <x v="0"/>
    <d v="2016-01-26T00:00:00"/>
    <s v="Thu"/>
    <x v="11"/>
    <s v="CA-2016-167997"/>
    <n v="1632"/>
    <s v="Wilson Jones 14 Line Acrylic Coated Pressboard Data Binders"/>
    <s v="Kelly Williams"/>
    <n v="57701"/>
    <n v="5"/>
    <n v="2"/>
    <n v="11"/>
  </r>
  <r>
    <n v="0"/>
    <x v="0"/>
    <x v="134"/>
    <x v="0"/>
    <x v="3"/>
    <n v="0"/>
    <x v="1"/>
    <x v="5"/>
    <x v="1"/>
    <x v="0"/>
    <x v="0"/>
    <s v="United States"/>
    <x v="523"/>
    <x v="0"/>
    <m/>
    <x v="0"/>
    <x v="9"/>
    <d v="2016-09-19T00:00:00"/>
    <s v="Thu"/>
    <x v="0"/>
    <s v="CA-2016-168130"/>
    <n v="845"/>
    <s v="Hon Olson Stacker Stools"/>
    <s v="Chuck Magee"/>
    <n v="10011"/>
    <n v="177"/>
    <n v="7"/>
    <n v="887"/>
  </r>
  <r>
    <n v="5"/>
    <x v="1"/>
    <x v="35"/>
    <x v="0"/>
    <x v="0"/>
    <n v="6"/>
    <x v="2"/>
    <x v="2"/>
    <x v="2"/>
    <x v="76"/>
    <x v="22"/>
    <s v="United States"/>
    <x v="524"/>
    <x v="1"/>
    <m/>
    <x v="0"/>
    <x v="1"/>
    <d v="2016-07-19T00:00:00"/>
    <s v="Thu"/>
    <x v="1"/>
    <s v="CA-2016-168158"/>
    <n v="54"/>
    <s v="Acco Pressboard Covers with Storage Hooks, 14 7/8 x 11, Dark Blue"/>
    <s v="Anna Andreadi"/>
    <n v="59405"/>
    <n v="2"/>
    <n v="2"/>
    <n v="6"/>
  </r>
  <r>
    <n v="7"/>
    <x v="2"/>
    <x v="181"/>
    <x v="0"/>
    <x v="0"/>
    <n v="6"/>
    <x v="2"/>
    <x v="10"/>
    <x v="2"/>
    <x v="17"/>
    <x v="1"/>
    <s v="United States"/>
    <x v="525"/>
    <x v="1"/>
    <m/>
    <x v="0"/>
    <x v="0"/>
    <d v="2016-11-01T00:00:00"/>
    <s v="Sun"/>
    <x v="7"/>
    <s v="CA-2016-168305"/>
    <n v="182"/>
    <s v="Avery 475"/>
    <s v="Anna Andreadi"/>
    <n v="90049"/>
    <n v="22"/>
    <n v="3"/>
    <n v="44"/>
  </r>
  <r>
    <n v="7"/>
    <x v="2"/>
    <x v="181"/>
    <x v="0"/>
    <x v="0"/>
    <n v="6"/>
    <x v="2"/>
    <x v="3"/>
    <x v="2"/>
    <x v="17"/>
    <x v="1"/>
    <s v="United States"/>
    <x v="525"/>
    <x v="1"/>
    <m/>
    <x v="0"/>
    <x v="0"/>
    <d v="2016-11-01T00:00:00"/>
    <s v="Sun"/>
    <x v="7"/>
    <s v="CA-2016-168305"/>
    <n v="538"/>
    <s v="Easy-staple paper"/>
    <s v="Anna Andreadi"/>
    <n v="90049"/>
    <n v="10"/>
    <n v="5"/>
    <n v="21"/>
  </r>
  <r>
    <n v="6"/>
    <x v="0"/>
    <x v="70"/>
    <x v="0"/>
    <x v="0"/>
    <n v="6"/>
    <x v="0"/>
    <x v="1"/>
    <x v="1"/>
    <x v="4"/>
    <x v="4"/>
    <s v="United States"/>
    <x v="259"/>
    <x v="3"/>
    <m/>
    <x v="0"/>
    <x v="2"/>
    <d v="2016-03-01T00:00:00"/>
    <s v="Sun"/>
    <x v="2"/>
    <s v="CA-2016-168312"/>
    <n v="316"/>
    <s v="Bevis Round Conference Room Tables and Bases"/>
    <s v="Kelly Williams"/>
    <n v="77036"/>
    <n v="-43"/>
    <n v="3"/>
    <n v="377"/>
  </r>
  <r>
    <n v="6"/>
    <x v="0"/>
    <x v="70"/>
    <x v="0"/>
    <x v="0"/>
    <n v="6"/>
    <x v="0"/>
    <x v="11"/>
    <x v="2"/>
    <x v="4"/>
    <x v="4"/>
    <s v="United States"/>
    <x v="259"/>
    <x v="3"/>
    <m/>
    <x v="0"/>
    <x v="1"/>
    <d v="2016-03-01T00:00:00"/>
    <s v="Sun"/>
    <x v="2"/>
    <s v="CA-2016-168312"/>
    <n v="1344"/>
    <s v="Recycled Steel Personal File for Hanging File Folders"/>
    <s v="Kelly Williams"/>
    <n v="77036"/>
    <n v="9"/>
    <n v="3"/>
    <n v="137"/>
  </r>
  <r>
    <n v="4"/>
    <x v="2"/>
    <x v="216"/>
    <x v="0"/>
    <x v="1"/>
    <n v="3"/>
    <x v="0"/>
    <x v="5"/>
    <x v="1"/>
    <x v="19"/>
    <x v="30"/>
    <s v="United States"/>
    <x v="320"/>
    <x v="3"/>
    <m/>
    <x v="0"/>
    <x v="0"/>
    <d v="2016-02-11T00:00:00"/>
    <s v="Wed"/>
    <x v="3"/>
    <s v="CA-2016-168368"/>
    <n v="771"/>
    <s v="Global Value Mid-Back Managers Chair, Gray"/>
    <s v="Kelly Williams"/>
    <n v="65203"/>
    <n v="15"/>
    <n v="1"/>
    <n v="61"/>
  </r>
  <r>
    <n v="4"/>
    <x v="2"/>
    <x v="216"/>
    <x v="0"/>
    <x v="1"/>
    <n v="3"/>
    <x v="0"/>
    <x v="9"/>
    <x v="1"/>
    <x v="19"/>
    <x v="30"/>
    <s v="United States"/>
    <x v="320"/>
    <x v="3"/>
    <m/>
    <x v="0"/>
    <x v="0"/>
    <d v="2016-02-11T00:00:00"/>
    <s v="Wed"/>
    <x v="3"/>
    <s v="CA-2016-168368"/>
    <n v="1367"/>
    <s v="Rubbermaid ClusterMat Chairmats, Mat Size- 66 x 60, Lip 20 x 11 -90 Degree Angle"/>
    <s v="Kelly Williams"/>
    <n v="65203"/>
    <n v="53"/>
    <n v="3"/>
    <n v="333"/>
  </r>
  <r>
    <n v="4"/>
    <x v="2"/>
    <x v="216"/>
    <x v="0"/>
    <x v="1"/>
    <n v="3"/>
    <x v="0"/>
    <x v="2"/>
    <x v="2"/>
    <x v="19"/>
    <x v="30"/>
    <s v="United States"/>
    <x v="320"/>
    <x v="3"/>
    <m/>
    <x v="0"/>
    <x v="0"/>
    <d v="2016-02-11T00:00:00"/>
    <s v="Wed"/>
    <x v="3"/>
    <s v="CA-2016-168368"/>
    <n v="1652"/>
    <s v="Wilson Jones Turn Tabs Binder Tool for Ring Binders"/>
    <s v="Kelly Williams"/>
    <n v="65203"/>
    <n v="4"/>
    <n v="2"/>
    <n v="10"/>
  </r>
  <r>
    <n v="4"/>
    <x v="2"/>
    <x v="216"/>
    <x v="0"/>
    <x v="1"/>
    <n v="3"/>
    <x v="0"/>
    <x v="11"/>
    <x v="2"/>
    <x v="19"/>
    <x v="30"/>
    <s v="United States"/>
    <x v="320"/>
    <x v="3"/>
    <m/>
    <x v="0"/>
    <x v="0"/>
    <d v="2016-02-11T00:00:00"/>
    <s v="Wed"/>
    <x v="3"/>
    <s v="CA-2016-168368"/>
    <n v="647"/>
    <s v="Fellowes Neat Ideas Storage Cubes"/>
    <s v="Kelly Williams"/>
    <n v="65203"/>
    <n v="3"/>
    <n v="2"/>
    <n v="65"/>
  </r>
  <r>
    <n v="4"/>
    <x v="2"/>
    <x v="216"/>
    <x v="0"/>
    <x v="1"/>
    <n v="3"/>
    <x v="0"/>
    <x v="2"/>
    <x v="2"/>
    <x v="19"/>
    <x v="30"/>
    <s v="United States"/>
    <x v="320"/>
    <x v="3"/>
    <m/>
    <x v="0"/>
    <x v="0"/>
    <d v="2016-02-11T00:00:00"/>
    <s v="Wed"/>
    <x v="3"/>
    <s v="CA-2016-168368"/>
    <n v="1602"/>
    <s v="VariCap6 Expandable Binder"/>
    <s v="Kelly Williams"/>
    <n v="65203"/>
    <n v="24"/>
    <n v="3"/>
    <n v="52"/>
  </r>
  <r>
    <n v="4"/>
    <x v="2"/>
    <x v="216"/>
    <x v="0"/>
    <x v="1"/>
    <n v="3"/>
    <x v="0"/>
    <x v="10"/>
    <x v="2"/>
    <x v="19"/>
    <x v="30"/>
    <s v="United States"/>
    <x v="320"/>
    <x v="3"/>
    <m/>
    <x v="0"/>
    <x v="0"/>
    <d v="2016-02-11T00:00:00"/>
    <s v="Wed"/>
    <x v="3"/>
    <s v="CA-2016-168368"/>
    <n v="191"/>
    <s v="Avery 483"/>
    <s v="Kelly Williams"/>
    <n v="65203"/>
    <n v="7"/>
    <n v="3"/>
    <n v="15"/>
  </r>
  <r>
    <n v="6"/>
    <x v="0"/>
    <x v="60"/>
    <x v="1"/>
    <x v="0"/>
    <n v="6"/>
    <x v="0"/>
    <x v="11"/>
    <x v="2"/>
    <x v="0"/>
    <x v="0"/>
    <s v="United States"/>
    <x v="251"/>
    <x v="0"/>
    <m/>
    <x v="0"/>
    <x v="0"/>
    <d v="2016-12-26T00:00:00"/>
    <s v="Thu"/>
    <x v="11"/>
    <s v="CA-2016-168473"/>
    <n v="636"/>
    <s v="Fellowes Bankers Box Stor/Drawer Steel Plus"/>
    <s v="Chuck Magee"/>
    <n v="10009"/>
    <n v="19"/>
    <n v="6"/>
    <n v="192"/>
  </r>
  <r>
    <n v="2"/>
    <x v="1"/>
    <x v="16"/>
    <x v="0"/>
    <x v="1"/>
    <n v="3"/>
    <x v="0"/>
    <x v="14"/>
    <x v="1"/>
    <x v="180"/>
    <x v="1"/>
    <s v="United States"/>
    <x v="85"/>
    <x v="1"/>
    <m/>
    <x v="0"/>
    <x v="5"/>
    <d v="2016-12-12T00:00:00"/>
    <s v="Thu"/>
    <x v="6"/>
    <s v="CA-2016-168494"/>
    <n v="309"/>
    <s v="Bestar Classic Bookcase"/>
    <s v="Anna Andreadi"/>
    <n v="93727"/>
    <n v="12"/>
    <n v="3"/>
    <n v="255"/>
  </r>
  <r>
    <n v="2"/>
    <x v="1"/>
    <x v="16"/>
    <x v="0"/>
    <x v="1"/>
    <n v="3"/>
    <x v="0"/>
    <x v="1"/>
    <x v="1"/>
    <x v="180"/>
    <x v="1"/>
    <s v="United States"/>
    <x v="85"/>
    <x v="1"/>
    <m/>
    <x v="0"/>
    <x v="1"/>
    <d v="2016-12-12T00:00:00"/>
    <s v="Thu"/>
    <x v="6"/>
    <s v="CA-2016-168494"/>
    <n v="843"/>
    <s v="Hon Non-Folding Utility Tables"/>
    <s v="Anna Andreadi"/>
    <n v="93727"/>
    <n v="96"/>
    <n v="6"/>
    <n v="765"/>
  </r>
  <r>
    <n v="2"/>
    <x v="1"/>
    <x v="16"/>
    <x v="0"/>
    <x v="1"/>
    <n v="3"/>
    <x v="0"/>
    <x v="1"/>
    <x v="1"/>
    <x v="180"/>
    <x v="1"/>
    <s v="United States"/>
    <x v="85"/>
    <x v="1"/>
    <m/>
    <x v="0"/>
    <x v="1"/>
    <d v="2016-12-12T00:00:00"/>
    <s v="Thu"/>
    <x v="6"/>
    <s v="CA-2016-168494"/>
    <n v="370"/>
    <s v="Bretford Rectangular Conference Table Tops"/>
    <s v="Anna Andreadi"/>
    <n v="93727"/>
    <n v="135"/>
    <n v="12"/>
    <n v="3611"/>
  </r>
  <r>
    <n v="6"/>
    <x v="0"/>
    <x v="33"/>
    <x v="0"/>
    <x v="0"/>
    <n v="6"/>
    <x v="2"/>
    <x v="11"/>
    <x v="2"/>
    <x v="1"/>
    <x v="1"/>
    <s v="United States"/>
    <x v="91"/>
    <x v="1"/>
    <m/>
    <x v="0"/>
    <x v="0"/>
    <d v="2016-09-08T00:00:00"/>
    <s v="Sun"/>
    <x v="0"/>
    <s v="CA-2016-168592"/>
    <n v="1271"/>
    <s v="Pizazz Global Quick File"/>
    <s v="Anna Andreadi"/>
    <n v="94110"/>
    <n v="4"/>
    <n v="1"/>
    <n v="15"/>
  </r>
  <r>
    <n v="6"/>
    <x v="0"/>
    <x v="33"/>
    <x v="0"/>
    <x v="0"/>
    <n v="6"/>
    <x v="2"/>
    <x v="4"/>
    <x v="2"/>
    <x v="1"/>
    <x v="1"/>
    <s v="United States"/>
    <x v="91"/>
    <x v="1"/>
    <m/>
    <x v="0"/>
    <x v="0"/>
    <d v="2016-09-08T00:00:00"/>
    <s v="Sun"/>
    <x v="0"/>
    <s v="CA-2016-168592"/>
    <n v="910"/>
    <s v="Ideal Clamps"/>
    <s v="Anna Andreadi"/>
    <n v="94110"/>
    <n v="2"/>
    <n v="2"/>
    <n v="4"/>
  </r>
  <r>
    <n v="6"/>
    <x v="0"/>
    <x v="33"/>
    <x v="0"/>
    <x v="0"/>
    <n v="6"/>
    <x v="2"/>
    <x v="12"/>
    <x v="2"/>
    <x v="1"/>
    <x v="1"/>
    <s v="United States"/>
    <x v="91"/>
    <x v="1"/>
    <m/>
    <x v="0"/>
    <x v="0"/>
    <d v="2016-09-08T00:00:00"/>
    <s v="Sun"/>
    <x v="0"/>
    <s v="CA-2016-168592"/>
    <n v="814"/>
    <s v="Holmes Replacement Filter for HEPA Air Cleaner, Medium Room"/>
    <s v="Anna Andreadi"/>
    <n v="94110"/>
    <n v="24"/>
    <n v="5"/>
    <n v="57"/>
  </r>
  <r>
    <n v="3"/>
    <x v="2"/>
    <x v="168"/>
    <x v="0"/>
    <x v="2"/>
    <n v="1"/>
    <x v="2"/>
    <x v="3"/>
    <x v="2"/>
    <x v="16"/>
    <x v="12"/>
    <s v="United States"/>
    <x v="254"/>
    <x v="0"/>
    <m/>
    <x v="0"/>
    <x v="1"/>
    <d v="2016-09-21T00:00:00"/>
    <s v="Sat"/>
    <x v="0"/>
    <s v="CA-2016-168823"/>
    <n v="1622"/>
    <s v="While You Were Out Pads, 50 per Pad, 4 x 5 1/4, Green Cycle"/>
    <s v="Chuck Magee"/>
    <n v="19143"/>
    <n v="4"/>
    <n v="3"/>
    <n v="11"/>
  </r>
  <r>
    <n v="3"/>
    <x v="2"/>
    <x v="168"/>
    <x v="0"/>
    <x v="2"/>
    <n v="1"/>
    <x v="2"/>
    <x v="10"/>
    <x v="2"/>
    <x v="16"/>
    <x v="12"/>
    <s v="United States"/>
    <x v="254"/>
    <x v="0"/>
    <m/>
    <x v="0"/>
    <x v="1"/>
    <d v="2016-09-21T00:00:00"/>
    <s v="Sat"/>
    <x v="0"/>
    <s v="CA-2016-168823"/>
    <n v="1506"/>
    <s v="Staple-on labels"/>
    <s v="Chuck Magee"/>
    <n v="19143"/>
    <n v="7"/>
    <n v="9"/>
    <n v="21"/>
  </r>
  <r>
    <n v="6"/>
    <x v="0"/>
    <x v="183"/>
    <x v="0"/>
    <x v="0"/>
    <n v="6"/>
    <x v="0"/>
    <x v="3"/>
    <x v="2"/>
    <x v="236"/>
    <x v="37"/>
    <s v="United States"/>
    <x v="372"/>
    <x v="1"/>
    <m/>
    <x v="0"/>
    <x v="1"/>
    <d v="2016-11-26T00:00:00"/>
    <s v="Thu"/>
    <x v="6"/>
    <s v="CA-2016-168984"/>
    <n v="1800"/>
    <s v="Xerox 2"/>
    <s v="Anna Andreadi"/>
    <n v="97224"/>
    <n v="5"/>
    <n v="3"/>
    <n v="16"/>
  </r>
  <r>
    <n v="6"/>
    <x v="0"/>
    <x v="183"/>
    <x v="0"/>
    <x v="0"/>
    <n v="6"/>
    <x v="0"/>
    <x v="11"/>
    <x v="2"/>
    <x v="236"/>
    <x v="37"/>
    <s v="United States"/>
    <x v="372"/>
    <x v="1"/>
    <m/>
    <x v="0"/>
    <x v="1"/>
    <d v="2016-11-26T00:00:00"/>
    <s v="Thu"/>
    <x v="6"/>
    <s v="CA-2016-168984"/>
    <n v="1202"/>
    <s v="Office Impressions Heavy Duty Welded Shelving &amp; Multimedia Storage Drawers"/>
    <s v="Anna Andreadi"/>
    <n v="97224"/>
    <n v="-167"/>
    <n v="5"/>
    <n v="669"/>
  </r>
  <r>
    <n v="6"/>
    <x v="0"/>
    <x v="183"/>
    <x v="0"/>
    <x v="0"/>
    <n v="6"/>
    <x v="0"/>
    <x v="0"/>
    <x v="0"/>
    <x v="236"/>
    <x v="37"/>
    <s v="United States"/>
    <x v="372"/>
    <x v="1"/>
    <m/>
    <x v="0"/>
    <x v="1"/>
    <d v="2016-11-26T00:00:00"/>
    <s v="Thu"/>
    <x v="6"/>
    <s v="CA-2016-168984"/>
    <n v="943"/>
    <s v="Jawbone MINI JAMBOX Wireless Bluetooth Speaker"/>
    <s v="Anna Andreadi"/>
    <n v="97224"/>
    <n v="-88"/>
    <n v="4"/>
    <n v="438"/>
  </r>
  <r>
    <n v="4"/>
    <x v="1"/>
    <x v="304"/>
    <x v="0"/>
    <x v="0"/>
    <n v="6"/>
    <x v="0"/>
    <x v="9"/>
    <x v="1"/>
    <x v="74"/>
    <x v="4"/>
    <s v="United States"/>
    <x v="124"/>
    <x v="3"/>
    <s v="Yes"/>
    <x v="1"/>
    <x v="7"/>
    <d v="2016-07-26T00:00:00"/>
    <s v="Thu"/>
    <x v="1"/>
    <s v="CA-2016-169019"/>
    <n v="487"/>
    <s v="DAX Clear Channel Poster Frame"/>
    <s v="Kelly Williams"/>
    <n v="78207"/>
    <n v="-10"/>
    <n v="3"/>
    <n v="17"/>
  </r>
  <r>
    <n v="4"/>
    <x v="1"/>
    <x v="304"/>
    <x v="0"/>
    <x v="0"/>
    <n v="6"/>
    <x v="0"/>
    <x v="12"/>
    <x v="2"/>
    <x v="74"/>
    <x v="4"/>
    <s v="United States"/>
    <x v="124"/>
    <x v="3"/>
    <s v="Yes"/>
    <x v="1"/>
    <x v="3"/>
    <d v="2016-07-26T00:00:00"/>
    <s v="Thu"/>
    <x v="1"/>
    <s v="CA-2016-169019"/>
    <n v="39"/>
    <s v="Acco 6 Outlet Guardian Standard Surge Suppressor"/>
    <s v="Kelly Williams"/>
    <n v="78207"/>
    <n v="-12"/>
    <n v="2"/>
    <n v="5"/>
  </r>
  <r>
    <n v="4"/>
    <x v="1"/>
    <x v="304"/>
    <x v="0"/>
    <x v="0"/>
    <n v="6"/>
    <x v="0"/>
    <x v="2"/>
    <x v="2"/>
    <x v="74"/>
    <x v="4"/>
    <s v="United States"/>
    <x v="124"/>
    <x v="3"/>
    <s v="Yes"/>
    <x v="1"/>
    <x v="3"/>
    <d v="2016-07-26T00:00:00"/>
    <s v="Thu"/>
    <x v="1"/>
    <s v="CA-2016-169019"/>
    <n v="700"/>
    <s v="GBC Premium Transparent Covers with Diagonal Lined Pattern"/>
    <s v="Kelly Williams"/>
    <n v="78207"/>
    <n v="-27"/>
    <n v="4"/>
    <n v="17"/>
  </r>
  <r>
    <n v="4"/>
    <x v="1"/>
    <x v="304"/>
    <x v="0"/>
    <x v="0"/>
    <n v="6"/>
    <x v="0"/>
    <x v="2"/>
    <x v="2"/>
    <x v="74"/>
    <x v="4"/>
    <s v="United States"/>
    <x v="124"/>
    <x v="3"/>
    <s v="Yes"/>
    <x v="1"/>
    <x v="3"/>
    <d v="2016-07-26T00:00:00"/>
    <s v="Thu"/>
    <x v="1"/>
    <s v="CA-2016-169019"/>
    <n v="691"/>
    <s v="GBC Instant Index System for Binding Systems"/>
    <s v="Kelly Williams"/>
    <n v="78207"/>
    <n v="-13"/>
    <n v="5"/>
    <n v="9"/>
  </r>
  <r>
    <n v="4"/>
    <x v="1"/>
    <x v="304"/>
    <x v="0"/>
    <x v="0"/>
    <n v="6"/>
    <x v="0"/>
    <x v="2"/>
    <x v="2"/>
    <x v="74"/>
    <x v="4"/>
    <s v="United States"/>
    <x v="124"/>
    <x v="3"/>
    <s v="Yes"/>
    <x v="1"/>
    <x v="3"/>
    <d v="2016-07-26T00:00:00"/>
    <s v="Thu"/>
    <x v="1"/>
    <s v="CA-2016-169019"/>
    <n v="684"/>
    <s v="GBC DocuBind P400 Electric Binding System"/>
    <s v="Kelly Williams"/>
    <n v="78207"/>
    <n v="-3702"/>
    <n v="8"/>
    <n v="2178"/>
  </r>
  <r>
    <n v="4"/>
    <x v="1"/>
    <x v="304"/>
    <x v="0"/>
    <x v="0"/>
    <n v="6"/>
    <x v="0"/>
    <x v="8"/>
    <x v="0"/>
    <x v="74"/>
    <x v="4"/>
    <s v="United States"/>
    <x v="124"/>
    <x v="3"/>
    <s v="Yes"/>
    <x v="1"/>
    <x v="1"/>
    <d v="2016-07-26T00:00:00"/>
    <s v="Thu"/>
    <x v="1"/>
    <s v="CA-2016-169019"/>
    <n v="1095"/>
    <s v="Microsoft Natural Keyboard Elite"/>
    <s v="Kelly Williams"/>
    <n v="78207"/>
    <n v="-27"/>
    <n v="9"/>
    <n v="431"/>
  </r>
  <r>
    <n v="4"/>
    <x v="1"/>
    <x v="305"/>
    <x v="0"/>
    <x v="0"/>
    <n v="6"/>
    <x v="0"/>
    <x v="6"/>
    <x v="2"/>
    <x v="63"/>
    <x v="0"/>
    <s v="United States"/>
    <x v="6"/>
    <x v="0"/>
    <m/>
    <x v="0"/>
    <x v="0"/>
    <d v="2016-03-30T00:00:00"/>
    <s v="Mon"/>
    <x v="4"/>
    <s v="CA-2016-169033"/>
    <n v="1258"/>
    <s v="Peel-Off China Markers"/>
    <s v="Chuck Magee"/>
    <n v="11561"/>
    <n v="21"/>
    <n v="5"/>
    <n v="50"/>
  </r>
  <r>
    <n v="3"/>
    <x v="0"/>
    <x v="82"/>
    <x v="0"/>
    <x v="1"/>
    <n v="3"/>
    <x v="0"/>
    <x v="3"/>
    <x v="2"/>
    <x v="167"/>
    <x v="0"/>
    <s v="United States"/>
    <x v="526"/>
    <x v="0"/>
    <m/>
    <x v="0"/>
    <x v="0"/>
    <d v="2016-03-05T00:00:00"/>
    <s v="Thu"/>
    <x v="2"/>
    <s v="CA-2016-169061"/>
    <n v="1682"/>
    <s v="Xerox 1891"/>
    <s v="Chuck Magee"/>
    <n v="10701"/>
    <n v="46"/>
    <n v="2"/>
    <n v="98"/>
  </r>
  <r>
    <n v="3"/>
    <x v="0"/>
    <x v="82"/>
    <x v="0"/>
    <x v="1"/>
    <n v="3"/>
    <x v="0"/>
    <x v="15"/>
    <x v="2"/>
    <x v="167"/>
    <x v="0"/>
    <s v="United States"/>
    <x v="526"/>
    <x v="0"/>
    <m/>
    <x v="0"/>
    <x v="0"/>
    <d v="2016-03-05T00:00:00"/>
    <s v="Thu"/>
    <x v="2"/>
    <s v="CA-2016-169061"/>
    <n v="77"/>
    <s v="Acme Forged Steel Scissors with Black Enamel Handles"/>
    <s v="Chuck Magee"/>
    <n v="10701"/>
    <n v="5"/>
    <n v="2"/>
    <n v="19"/>
  </r>
  <r>
    <n v="3"/>
    <x v="0"/>
    <x v="82"/>
    <x v="0"/>
    <x v="1"/>
    <n v="3"/>
    <x v="0"/>
    <x v="6"/>
    <x v="2"/>
    <x v="167"/>
    <x v="0"/>
    <s v="United States"/>
    <x v="526"/>
    <x v="0"/>
    <m/>
    <x v="0"/>
    <x v="0"/>
    <d v="2016-03-05T00:00:00"/>
    <s v="Thu"/>
    <x v="2"/>
    <s v="CA-2016-169061"/>
    <n v="1162"/>
    <s v="Newell 345"/>
    <s v="Chuck Magee"/>
    <n v="10701"/>
    <n v="15"/>
    <n v="3"/>
    <n v="60"/>
  </r>
  <r>
    <n v="3"/>
    <x v="0"/>
    <x v="82"/>
    <x v="0"/>
    <x v="1"/>
    <n v="3"/>
    <x v="0"/>
    <x v="2"/>
    <x v="2"/>
    <x v="167"/>
    <x v="0"/>
    <s v="United States"/>
    <x v="526"/>
    <x v="0"/>
    <m/>
    <x v="0"/>
    <x v="1"/>
    <d v="2016-03-05T00:00:00"/>
    <s v="Thu"/>
    <x v="2"/>
    <s v="CA-2016-169061"/>
    <n v="722"/>
    <s v="GBC Wire Binding Combs"/>
    <s v="Chuck Magee"/>
    <n v="10701"/>
    <n v="17"/>
    <n v="6"/>
    <n v="50"/>
  </r>
  <r>
    <n v="3"/>
    <x v="0"/>
    <x v="82"/>
    <x v="0"/>
    <x v="1"/>
    <n v="3"/>
    <x v="0"/>
    <x v="8"/>
    <x v="0"/>
    <x v="167"/>
    <x v="0"/>
    <s v="United States"/>
    <x v="526"/>
    <x v="0"/>
    <m/>
    <x v="0"/>
    <x v="0"/>
    <d v="2016-03-05T00:00:00"/>
    <s v="Thu"/>
    <x v="2"/>
    <s v="CA-2016-169061"/>
    <n v="1029"/>
    <s v="Logitech Wireless Gaming Headset G930"/>
    <s v="Chuck Magee"/>
    <n v="10701"/>
    <n v="178"/>
    <n v="3"/>
    <n v="480"/>
  </r>
  <r>
    <n v="6"/>
    <x v="0"/>
    <x v="306"/>
    <x v="0"/>
    <x v="0"/>
    <n v="6"/>
    <x v="0"/>
    <x v="3"/>
    <x v="2"/>
    <x v="2"/>
    <x v="2"/>
    <s v="United States"/>
    <x v="12"/>
    <x v="2"/>
    <m/>
    <x v="0"/>
    <x v="1"/>
    <d v="2016-06-06T00:00:00"/>
    <s v="Fri"/>
    <x v="9"/>
    <s v="CA-2016-169257"/>
    <n v="1740"/>
    <s v="Xerox 1944"/>
    <s v="Cassandra Brandow"/>
    <n v="32216"/>
    <n v="22"/>
    <n v="2"/>
    <n v="62"/>
  </r>
  <r>
    <n v="6"/>
    <x v="0"/>
    <x v="306"/>
    <x v="0"/>
    <x v="0"/>
    <n v="6"/>
    <x v="0"/>
    <x v="2"/>
    <x v="2"/>
    <x v="2"/>
    <x v="2"/>
    <s v="United States"/>
    <x v="12"/>
    <x v="2"/>
    <m/>
    <x v="0"/>
    <x v="4"/>
    <d v="2016-06-06T00:00:00"/>
    <s v="Fri"/>
    <x v="9"/>
    <s v="CA-2016-169257"/>
    <n v="1317"/>
    <s v="Presstex Flexible Ring Binders"/>
    <s v="Cassandra Brandow"/>
    <n v="32216"/>
    <n v="-1"/>
    <n v="1"/>
    <n v="1"/>
  </r>
  <r>
    <n v="6"/>
    <x v="0"/>
    <x v="97"/>
    <x v="0"/>
    <x v="0"/>
    <n v="6"/>
    <x v="0"/>
    <x v="3"/>
    <x v="2"/>
    <x v="13"/>
    <x v="10"/>
    <s v="United States"/>
    <x v="229"/>
    <x v="3"/>
    <m/>
    <x v="0"/>
    <x v="1"/>
    <d v="2016-12-19T00:00:00"/>
    <s v="Thu"/>
    <x v="6"/>
    <s v="CA-2016-169446"/>
    <n v="1834"/>
    <s v="Xerox 229"/>
    <s v="Kelly Williams"/>
    <n v="60623"/>
    <n v="5"/>
    <n v="3"/>
    <n v="16"/>
  </r>
  <r>
    <n v="6"/>
    <x v="0"/>
    <x v="97"/>
    <x v="0"/>
    <x v="0"/>
    <n v="6"/>
    <x v="0"/>
    <x v="11"/>
    <x v="2"/>
    <x v="13"/>
    <x v="10"/>
    <s v="United States"/>
    <x v="229"/>
    <x v="3"/>
    <m/>
    <x v="0"/>
    <x v="1"/>
    <d v="2016-12-19T00:00:00"/>
    <s v="Thu"/>
    <x v="6"/>
    <s v="CA-2016-169446"/>
    <n v="1361"/>
    <s v="Rogers Jumbo File, Granite"/>
    <s v="Kelly Williams"/>
    <n v="60623"/>
    <n v="-8"/>
    <n v="3"/>
    <n v="33"/>
  </r>
  <r>
    <n v="6"/>
    <x v="0"/>
    <x v="97"/>
    <x v="0"/>
    <x v="0"/>
    <n v="6"/>
    <x v="0"/>
    <x v="0"/>
    <x v="0"/>
    <x v="13"/>
    <x v="10"/>
    <s v="United States"/>
    <x v="229"/>
    <x v="3"/>
    <m/>
    <x v="0"/>
    <x v="1"/>
    <d v="2016-12-19T00:00:00"/>
    <s v="Thu"/>
    <x v="6"/>
    <s v="CA-2016-169446"/>
    <n v="1333"/>
    <s v="RCA ViSYS 25425RE1 Corded phone"/>
    <s v="Kelly Williams"/>
    <n v="60623"/>
    <n v="36"/>
    <n v="3"/>
    <n v="324"/>
  </r>
  <r>
    <n v="2"/>
    <x v="1"/>
    <x v="307"/>
    <x v="0"/>
    <x v="1"/>
    <n v="3"/>
    <x v="2"/>
    <x v="9"/>
    <x v="1"/>
    <x v="29"/>
    <x v="1"/>
    <s v="United States"/>
    <x v="527"/>
    <x v="1"/>
    <m/>
    <x v="0"/>
    <x v="0"/>
    <d v="2016-04-19T00:00:00"/>
    <s v="Thu"/>
    <x v="4"/>
    <s v="CA-2016-169460"/>
    <n v="617"/>
    <s v="Executive Impressions 13 Chairman Wall Clock"/>
    <s v="Anna Andreadi"/>
    <n v="95123"/>
    <n v="27"/>
    <n v="3"/>
    <n v="76"/>
  </r>
  <r>
    <n v="3"/>
    <x v="0"/>
    <x v="304"/>
    <x v="0"/>
    <x v="1"/>
    <n v="3"/>
    <x v="1"/>
    <x v="11"/>
    <x v="2"/>
    <x v="17"/>
    <x v="1"/>
    <s v="United States"/>
    <x v="528"/>
    <x v="1"/>
    <m/>
    <x v="0"/>
    <x v="0"/>
    <d v="2016-07-27T00:00:00"/>
    <s v="Fri"/>
    <x v="1"/>
    <s v="CA-2016-169642"/>
    <n v="1377"/>
    <s v="SAFCO Commercial Wire Shelving, Black"/>
    <s v="Anna Andreadi"/>
    <n v="90036"/>
    <n v="0"/>
    <n v="2"/>
    <n v="276"/>
  </r>
  <r>
    <n v="6"/>
    <x v="0"/>
    <x v="133"/>
    <x v="0"/>
    <x v="0"/>
    <n v="6"/>
    <x v="1"/>
    <x v="3"/>
    <x v="2"/>
    <x v="13"/>
    <x v="10"/>
    <s v="United States"/>
    <x v="224"/>
    <x v="3"/>
    <m/>
    <x v="0"/>
    <x v="1"/>
    <d v="2016-12-09T00:00:00"/>
    <s v="Mon"/>
    <x v="6"/>
    <s v="CA-2016-169649"/>
    <n v="152"/>
    <s v="Astroparche Fine Business Paper"/>
    <s v="Kelly Williams"/>
    <n v="60653"/>
    <n v="3"/>
    <n v="2"/>
    <n v="8"/>
  </r>
  <r>
    <n v="6"/>
    <x v="0"/>
    <x v="133"/>
    <x v="0"/>
    <x v="0"/>
    <n v="6"/>
    <x v="1"/>
    <x v="12"/>
    <x v="2"/>
    <x v="13"/>
    <x v="10"/>
    <s v="United States"/>
    <x v="224"/>
    <x v="3"/>
    <m/>
    <x v="0"/>
    <x v="3"/>
    <d v="2016-12-09T00:00:00"/>
    <s v="Mon"/>
    <x v="6"/>
    <s v="CA-2016-169649"/>
    <n v="1584"/>
    <s v="Tripp Lite TLP810NET Broadband Surge for Modem/Fax"/>
    <s v="Kelly Williams"/>
    <n v="60653"/>
    <n v="-53"/>
    <n v="2"/>
    <n v="20"/>
  </r>
  <r>
    <n v="3"/>
    <x v="2"/>
    <x v="263"/>
    <x v="0"/>
    <x v="2"/>
    <n v="1"/>
    <x v="1"/>
    <x v="1"/>
    <x v="1"/>
    <x v="209"/>
    <x v="27"/>
    <s v="United States"/>
    <x v="529"/>
    <x v="2"/>
    <m/>
    <x v="0"/>
    <x v="6"/>
    <d v="2016-10-20T00:00:00"/>
    <s v="Fri"/>
    <x v="8"/>
    <s v="CA-2016-169684"/>
    <n v="979"/>
    <s v="Lesro Round Back Collection Coffee Table, End Table"/>
    <s v="Cassandra Brandow"/>
    <n v="37918"/>
    <n v="-148"/>
    <n v="3"/>
    <n v="329"/>
  </r>
  <r>
    <n v="3"/>
    <x v="2"/>
    <x v="263"/>
    <x v="0"/>
    <x v="2"/>
    <n v="1"/>
    <x v="1"/>
    <x v="11"/>
    <x v="2"/>
    <x v="209"/>
    <x v="27"/>
    <s v="United States"/>
    <x v="529"/>
    <x v="2"/>
    <m/>
    <x v="0"/>
    <x v="1"/>
    <d v="2016-10-20T00:00:00"/>
    <s v="Fri"/>
    <x v="8"/>
    <s v="CA-2016-169684"/>
    <n v="470"/>
    <s v="Contico 72H Heavy-Duty Storage System"/>
    <s v="Cassandra Brandow"/>
    <n v="37918"/>
    <n v="-25"/>
    <n v="3"/>
    <n v="98"/>
  </r>
  <r>
    <n v="4"/>
    <x v="1"/>
    <x v="286"/>
    <x v="0"/>
    <x v="0"/>
    <n v="6"/>
    <x v="0"/>
    <x v="2"/>
    <x v="2"/>
    <x v="15"/>
    <x v="11"/>
    <s v="United States"/>
    <x v="530"/>
    <x v="1"/>
    <m/>
    <x v="0"/>
    <x v="1"/>
    <d v="2016-08-09T00:00:00"/>
    <s v="Mon"/>
    <x v="10"/>
    <s v="CA-2016-169726"/>
    <n v="898"/>
    <s v="Ibico Ibimaster 300 Manual Binding System"/>
    <s v="Anna Andreadi"/>
    <n v="98103"/>
    <n v="644"/>
    <n v="7"/>
    <n v="2061"/>
  </r>
  <r>
    <n v="4"/>
    <x v="2"/>
    <x v="308"/>
    <x v="0"/>
    <x v="1"/>
    <n v="3"/>
    <x v="0"/>
    <x v="1"/>
    <x v="1"/>
    <x v="21"/>
    <x v="2"/>
    <s v="United States"/>
    <x v="531"/>
    <x v="2"/>
    <m/>
    <x v="0"/>
    <x v="11"/>
    <d v="2016-08-29T00:00:00"/>
    <s v="Sun"/>
    <x v="0"/>
    <s v="CA-2016-169775"/>
    <n v="277"/>
    <s v="Balt Solid Wood Rectangular Table"/>
    <s v="Cassandra Brandow"/>
    <n v="33178"/>
    <n v="-111"/>
    <n v="3"/>
    <n v="174"/>
  </r>
  <r>
    <n v="4"/>
    <x v="2"/>
    <x v="308"/>
    <x v="0"/>
    <x v="1"/>
    <n v="3"/>
    <x v="0"/>
    <x v="7"/>
    <x v="2"/>
    <x v="21"/>
    <x v="2"/>
    <s v="United States"/>
    <x v="531"/>
    <x v="2"/>
    <m/>
    <x v="0"/>
    <x v="1"/>
    <d v="2016-08-29T00:00:00"/>
    <s v="Sun"/>
    <x v="0"/>
    <s v="CA-2016-169775"/>
    <n v="947"/>
    <s v="Jiffy Padded Mailers with Self-Seal Closure"/>
    <s v="Cassandra Brandow"/>
    <n v="33178"/>
    <n v="11"/>
    <n v="2"/>
    <n v="30"/>
  </r>
  <r>
    <n v="4"/>
    <x v="2"/>
    <x v="308"/>
    <x v="0"/>
    <x v="1"/>
    <n v="3"/>
    <x v="0"/>
    <x v="2"/>
    <x v="2"/>
    <x v="21"/>
    <x v="2"/>
    <s v="United States"/>
    <x v="531"/>
    <x v="2"/>
    <m/>
    <x v="0"/>
    <x v="4"/>
    <d v="2016-08-29T00:00:00"/>
    <s v="Sun"/>
    <x v="0"/>
    <s v="CA-2016-169775"/>
    <n v="681"/>
    <s v="GBC DocuBind 200 Manual Binding Machine"/>
    <s v="Cassandra Brandow"/>
    <n v="33178"/>
    <n v="-337"/>
    <n v="4"/>
    <n v="505"/>
  </r>
  <r>
    <n v="6"/>
    <x v="0"/>
    <x v="31"/>
    <x v="0"/>
    <x v="0"/>
    <n v="6"/>
    <x v="1"/>
    <x v="1"/>
    <x v="1"/>
    <x v="15"/>
    <x v="11"/>
    <s v="United States"/>
    <x v="298"/>
    <x v="1"/>
    <m/>
    <x v="0"/>
    <x v="0"/>
    <d v="2016-04-06T00:00:00"/>
    <s v="Fri"/>
    <x v="4"/>
    <s v="CA-2016-169803"/>
    <n v="427"/>
    <s v="Chromcraft Bull-Nose Wood Round Conference Table Top, Wood Base"/>
    <s v="Anna Andreadi"/>
    <n v="98115"/>
    <n v="111"/>
    <n v="3"/>
    <n v="654"/>
  </r>
  <r>
    <n v="6"/>
    <x v="0"/>
    <x v="31"/>
    <x v="0"/>
    <x v="0"/>
    <n v="6"/>
    <x v="1"/>
    <x v="8"/>
    <x v="0"/>
    <x v="15"/>
    <x v="11"/>
    <s v="United States"/>
    <x v="298"/>
    <x v="1"/>
    <m/>
    <x v="0"/>
    <x v="0"/>
    <d v="2016-04-06T00:00:00"/>
    <s v="Fri"/>
    <x v="4"/>
    <s v="CA-2016-169803"/>
    <n v="967"/>
    <s v="Kingston Digital DataTraveler 32GB USB 2.0"/>
    <s v="Anna Andreadi"/>
    <n v="98115"/>
    <n v="2"/>
    <n v="2"/>
    <n v="34"/>
  </r>
  <r>
    <n v="5"/>
    <x v="1"/>
    <x v="13"/>
    <x v="0"/>
    <x v="0"/>
    <n v="6"/>
    <x v="1"/>
    <x v="2"/>
    <x v="2"/>
    <x v="42"/>
    <x v="1"/>
    <s v="United States"/>
    <x v="532"/>
    <x v="1"/>
    <m/>
    <x v="0"/>
    <x v="1"/>
    <d v="2016-10-21T00:00:00"/>
    <s v="Sat"/>
    <x v="8"/>
    <s v="CA-2016-169852"/>
    <n v="1287"/>
    <s v="Plastic Binding Combs"/>
    <s v="Anna Andreadi"/>
    <n v="92024"/>
    <n v="12"/>
    <n v="3"/>
    <n v="36"/>
  </r>
  <r>
    <n v="5"/>
    <x v="1"/>
    <x v="309"/>
    <x v="1"/>
    <x v="0"/>
    <n v="6"/>
    <x v="1"/>
    <x v="9"/>
    <x v="1"/>
    <x v="237"/>
    <x v="1"/>
    <s v="United States"/>
    <x v="533"/>
    <x v="1"/>
    <m/>
    <x v="0"/>
    <x v="0"/>
    <d v="2017-05-14T00:00:00"/>
    <s v="Sat"/>
    <x v="5"/>
    <s v="CA-2017-100146"/>
    <n v="481"/>
    <s v="Dana Halogen Swing-Arm Architect Lamp"/>
    <s v="Anna Andreadi"/>
    <n v="93010"/>
    <n v="34"/>
    <n v="3"/>
    <n v="123"/>
  </r>
  <r>
    <n v="5"/>
    <x v="1"/>
    <x v="309"/>
    <x v="1"/>
    <x v="0"/>
    <n v="6"/>
    <x v="1"/>
    <x v="14"/>
    <x v="1"/>
    <x v="237"/>
    <x v="1"/>
    <s v="United States"/>
    <x v="533"/>
    <x v="1"/>
    <m/>
    <x v="0"/>
    <x v="5"/>
    <d v="2017-05-14T00:00:00"/>
    <s v="Sat"/>
    <x v="5"/>
    <s v="CA-2017-100146"/>
    <n v="379"/>
    <s v="Bush Andora Bookcase, Maple/Graphite Gray Finish"/>
    <s v="Anna Andreadi"/>
    <n v="93010"/>
    <n v="42"/>
    <n v="5"/>
    <n v="510"/>
  </r>
  <r>
    <n v="5"/>
    <x v="1"/>
    <x v="309"/>
    <x v="1"/>
    <x v="0"/>
    <n v="6"/>
    <x v="1"/>
    <x v="5"/>
    <x v="1"/>
    <x v="237"/>
    <x v="1"/>
    <s v="United States"/>
    <x v="533"/>
    <x v="1"/>
    <m/>
    <x v="0"/>
    <x v="1"/>
    <d v="2017-05-14T00:00:00"/>
    <s v="Sat"/>
    <x v="5"/>
    <s v="CA-2017-100146"/>
    <n v="1179"/>
    <s v="Novimex Fabric Task Chair"/>
    <s v="Anna Andreadi"/>
    <n v="93010"/>
    <n v="-6"/>
    <n v="2"/>
    <n v="98"/>
  </r>
  <r>
    <n v="5"/>
    <x v="1"/>
    <x v="309"/>
    <x v="1"/>
    <x v="0"/>
    <n v="6"/>
    <x v="1"/>
    <x v="5"/>
    <x v="1"/>
    <x v="237"/>
    <x v="1"/>
    <s v="United States"/>
    <x v="533"/>
    <x v="1"/>
    <m/>
    <x v="0"/>
    <x v="1"/>
    <d v="2017-05-14T00:00:00"/>
    <s v="Sat"/>
    <x v="5"/>
    <s v="CA-2017-100146"/>
    <n v="759"/>
    <s v="Global Leather and Oak Executive Chair, Black"/>
    <s v="Anna Andreadi"/>
    <n v="93010"/>
    <n v="81"/>
    <n v="3"/>
    <n v="722"/>
  </r>
  <r>
    <n v="1"/>
    <x v="0"/>
    <x v="310"/>
    <x v="1"/>
    <x v="2"/>
    <n v="1"/>
    <x v="2"/>
    <x v="3"/>
    <x v="2"/>
    <x v="14"/>
    <x v="3"/>
    <s v="United States"/>
    <x v="534"/>
    <x v="1"/>
    <m/>
    <x v="0"/>
    <x v="1"/>
    <d v="2017-04-13T00:00:00"/>
    <s v="Fri"/>
    <x v="4"/>
    <s v="CA-2017-100216"/>
    <n v="1771"/>
    <s v="Xerox 1973"/>
    <s v="Anna Andreadi"/>
    <n v="85204"/>
    <n v="18"/>
    <n v="3"/>
    <n v="55"/>
  </r>
  <r>
    <n v="1"/>
    <x v="0"/>
    <x v="310"/>
    <x v="1"/>
    <x v="2"/>
    <n v="1"/>
    <x v="2"/>
    <x v="3"/>
    <x v="2"/>
    <x v="14"/>
    <x v="3"/>
    <s v="United States"/>
    <x v="534"/>
    <x v="1"/>
    <m/>
    <x v="0"/>
    <x v="1"/>
    <d v="2017-04-13T00:00:00"/>
    <s v="Fri"/>
    <x v="4"/>
    <s v="CA-2017-100216"/>
    <n v="1814"/>
    <s v="Xerox 210"/>
    <s v="Anna Andreadi"/>
    <n v="85204"/>
    <n v="11"/>
    <n v="6"/>
    <n v="31"/>
  </r>
  <r>
    <n v="6"/>
    <x v="0"/>
    <x v="311"/>
    <x v="1"/>
    <x v="0"/>
    <n v="6"/>
    <x v="0"/>
    <x v="15"/>
    <x v="2"/>
    <x v="63"/>
    <x v="0"/>
    <s v="United States"/>
    <x v="257"/>
    <x v="0"/>
    <m/>
    <x v="0"/>
    <x v="0"/>
    <d v="2017-05-17T00:00:00"/>
    <s v="Tue"/>
    <x v="5"/>
    <s v="CA-2017-100251"/>
    <n v="78"/>
    <s v="Acme Hot Forged Carbon Steel Scissors with Nickel-Plated Handles, 3 7/8 Cut, 8L"/>
    <s v="Chuck Magee"/>
    <n v="11561"/>
    <n v="16"/>
    <n v="4"/>
    <n v="56"/>
  </r>
  <r>
    <n v="6"/>
    <x v="0"/>
    <x v="311"/>
    <x v="1"/>
    <x v="0"/>
    <n v="6"/>
    <x v="0"/>
    <x v="10"/>
    <x v="2"/>
    <x v="63"/>
    <x v="0"/>
    <s v="United States"/>
    <x v="257"/>
    <x v="0"/>
    <m/>
    <x v="0"/>
    <x v="0"/>
    <d v="2017-05-17T00:00:00"/>
    <s v="Tue"/>
    <x v="5"/>
    <s v="CA-2017-100251"/>
    <n v="1442"/>
    <s v="Self-Adhesive Removable Labels"/>
    <s v="Chuck Magee"/>
    <n v="11561"/>
    <n v="15"/>
    <n v="10"/>
    <n v="32"/>
  </r>
  <r>
    <n v="5"/>
    <x v="1"/>
    <x v="312"/>
    <x v="1"/>
    <x v="0"/>
    <n v="6"/>
    <x v="1"/>
    <x v="14"/>
    <x v="1"/>
    <x v="0"/>
    <x v="0"/>
    <s v="United States"/>
    <x v="267"/>
    <x v="0"/>
    <m/>
    <x v="0"/>
    <x v="1"/>
    <d v="2017-11-20T00:00:00"/>
    <s v="Fri"/>
    <x v="7"/>
    <s v="CA-2017-100454"/>
    <n v="1228"/>
    <s v="OSullivan 3-Shelf Heavy-Duty Bookcases"/>
    <s v="Chuck Magee"/>
    <n v="10035"/>
    <n v="9"/>
    <n v="4"/>
    <n v="186"/>
  </r>
  <r>
    <n v="5"/>
    <x v="1"/>
    <x v="312"/>
    <x v="1"/>
    <x v="0"/>
    <n v="6"/>
    <x v="1"/>
    <x v="6"/>
    <x v="2"/>
    <x v="0"/>
    <x v="0"/>
    <s v="United States"/>
    <x v="267"/>
    <x v="0"/>
    <m/>
    <x v="0"/>
    <x v="0"/>
    <d v="2017-11-20T00:00:00"/>
    <s v="Fri"/>
    <x v="7"/>
    <s v="CA-2017-100454"/>
    <n v="355"/>
    <s v="Boston 19500 Mighty Mite Electric Pencil Sharpener"/>
    <s v="Chuck Magee"/>
    <n v="10035"/>
    <n v="16"/>
    <n v="3"/>
    <n v="60"/>
  </r>
  <r>
    <n v="5"/>
    <x v="1"/>
    <x v="312"/>
    <x v="1"/>
    <x v="0"/>
    <n v="6"/>
    <x v="1"/>
    <x v="6"/>
    <x v="2"/>
    <x v="0"/>
    <x v="0"/>
    <s v="United States"/>
    <x v="267"/>
    <x v="0"/>
    <m/>
    <x v="0"/>
    <x v="0"/>
    <d v="2017-11-20T00:00:00"/>
    <s v="Fri"/>
    <x v="7"/>
    <s v="CA-2017-100454"/>
    <n v="1151"/>
    <s v="Newell 335"/>
    <s v="Chuck Magee"/>
    <n v="10035"/>
    <n v="3"/>
    <n v="4"/>
    <n v="12"/>
  </r>
  <r>
    <n v="4"/>
    <x v="1"/>
    <x v="313"/>
    <x v="1"/>
    <x v="0"/>
    <n v="6"/>
    <x v="0"/>
    <x v="2"/>
    <x v="2"/>
    <x v="16"/>
    <x v="12"/>
    <s v="United States"/>
    <x v="220"/>
    <x v="0"/>
    <m/>
    <x v="0"/>
    <x v="4"/>
    <d v="2017-11-22T00:00:00"/>
    <s v="Sun"/>
    <x v="7"/>
    <s v="CA-2017-100545"/>
    <n v="688"/>
    <s v="GBC Durable Plastic Covers"/>
    <s v="Chuck Magee"/>
    <n v="19120"/>
    <n v="-9"/>
    <n v="2"/>
    <n v="12"/>
  </r>
  <r>
    <n v="6"/>
    <x v="0"/>
    <x v="314"/>
    <x v="1"/>
    <x v="0"/>
    <n v="6"/>
    <x v="0"/>
    <x v="7"/>
    <x v="2"/>
    <x v="17"/>
    <x v="1"/>
    <s v="United States"/>
    <x v="419"/>
    <x v="1"/>
    <m/>
    <x v="0"/>
    <x v="0"/>
    <d v="2017-09-25T00:00:00"/>
    <s v="Wed"/>
    <x v="8"/>
    <s v="CA-2017-100573"/>
    <n v="4"/>
    <s v="#10- 4 1/8 x 9 1/2 Recycled Envelopes"/>
    <s v="Anna Andreadi"/>
    <n v="90004"/>
    <n v="8"/>
    <n v="2"/>
    <n v="17"/>
  </r>
  <r>
    <n v="5"/>
    <x v="1"/>
    <x v="315"/>
    <x v="1"/>
    <x v="0"/>
    <n v="6"/>
    <x v="0"/>
    <x v="5"/>
    <x v="1"/>
    <x v="124"/>
    <x v="0"/>
    <s v="United States"/>
    <x v="407"/>
    <x v="0"/>
    <m/>
    <x v="0"/>
    <x v="9"/>
    <d v="2017-11-02T00:00:00"/>
    <s v="Mon"/>
    <x v="7"/>
    <s v="CA-2017-100657"/>
    <n v="738"/>
    <s v="Global Armless Task Chair, Royal Blue"/>
    <s v="Chuck Magee"/>
    <n v="12180"/>
    <n v="9"/>
    <n v="2"/>
    <n v="110"/>
  </r>
  <r>
    <n v="2"/>
    <x v="1"/>
    <x v="316"/>
    <x v="1"/>
    <x v="1"/>
    <n v="3"/>
    <x v="1"/>
    <x v="2"/>
    <x v="2"/>
    <x v="70"/>
    <x v="28"/>
    <s v="United States"/>
    <x v="239"/>
    <x v="3"/>
    <m/>
    <x v="0"/>
    <x v="0"/>
    <d v="2017-12-19T00:00:00"/>
    <s v="Thu"/>
    <x v="6"/>
    <s v="CA-2017-100685"/>
    <n v="1443"/>
    <s v="Self-Adhesive Ring Binder Labels"/>
    <s v="Kelly Williams"/>
    <n v="68104"/>
    <n v="3"/>
    <n v="2"/>
    <n v="7"/>
  </r>
  <r>
    <n v="2"/>
    <x v="1"/>
    <x v="316"/>
    <x v="1"/>
    <x v="1"/>
    <n v="3"/>
    <x v="1"/>
    <x v="3"/>
    <x v="2"/>
    <x v="70"/>
    <x v="28"/>
    <s v="United States"/>
    <x v="239"/>
    <x v="3"/>
    <m/>
    <x v="0"/>
    <x v="0"/>
    <d v="2017-12-19T00:00:00"/>
    <s v="Thu"/>
    <x v="6"/>
    <s v="CA-2017-100685"/>
    <n v="1624"/>
    <s v="White Computer Printout Paper by Universal"/>
    <s v="Kelly Williams"/>
    <n v="68104"/>
    <n v="57"/>
    <n v="3"/>
    <n v="116"/>
  </r>
  <r>
    <n v="2"/>
    <x v="1"/>
    <x v="316"/>
    <x v="1"/>
    <x v="1"/>
    <n v="3"/>
    <x v="1"/>
    <x v="4"/>
    <x v="2"/>
    <x v="70"/>
    <x v="28"/>
    <s v="United States"/>
    <x v="239"/>
    <x v="3"/>
    <m/>
    <x v="0"/>
    <x v="0"/>
    <d v="2017-12-19T00:00:00"/>
    <s v="Thu"/>
    <x v="6"/>
    <s v="CA-2017-100685"/>
    <n v="276"/>
    <s v="Bagged Rubber Bands"/>
    <s v="Kelly Williams"/>
    <n v="68104"/>
    <n v="0"/>
    <n v="4"/>
    <n v="5"/>
  </r>
  <r>
    <n v="5"/>
    <x v="1"/>
    <x v="317"/>
    <x v="1"/>
    <x v="0"/>
    <n v="6"/>
    <x v="1"/>
    <x v="11"/>
    <x v="2"/>
    <x v="16"/>
    <x v="12"/>
    <s v="United States"/>
    <x v="535"/>
    <x v="0"/>
    <m/>
    <x v="0"/>
    <x v="1"/>
    <d v="2017-09-15T00:00:00"/>
    <s v="Sun"/>
    <x v="0"/>
    <s v="CA-2017-100734"/>
    <n v="776"/>
    <s v="Gould Plastics 18-Pocket Panel Bin, 34w x 5-1/4d x 20-1/2h"/>
    <s v="Chuck Magee"/>
    <n v="19143"/>
    <n v="-29"/>
    <n v="2"/>
    <n v="147"/>
  </r>
  <r>
    <n v="5"/>
    <x v="1"/>
    <x v="317"/>
    <x v="1"/>
    <x v="0"/>
    <n v="6"/>
    <x v="1"/>
    <x v="2"/>
    <x v="2"/>
    <x v="16"/>
    <x v="12"/>
    <s v="United States"/>
    <x v="535"/>
    <x v="0"/>
    <m/>
    <x v="0"/>
    <x v="4"/>
    <d v="2017-09-15T00:00:00"/>
    <s v="Sun"/>
    <x v="0"/>
    <s v="CA-2017-100734"/>
    <n v="256"/>
    <s v="Avery Hidden Tab Dividers for Binding Systems"/>
    <s v="Chuck Magee"/>
    <n v="19143"/>
    <n v="-3"/>
    <n v="4"/>
    <n v="4"/>
  </r>
  <r>
    <n v="0"/>
    <x v="0"/>
    <x v="318"/>
    <x v="1"/>
    <x v="3"/>
    <n v="0"/>
    <x v="2"/>
    <x v="8"/>
    <x v="0"/>
    <x v="2"/>
    <x v="2"/>
    <s v="United States"/>
    <x v="163"/>
    <x v="2"/>
    <m/>
    <x v="0"/>
    <x v="1"/>
    <d v="2017-05-16T00:00:00"/>
    <s v="Mon"/>
    <x v="5"/>
    <s v="CA-2017-100769"/>
    <n v="1329"/>
    <s v="Razer Kraken PRO Over Ear PC and Music Headset"/>
    <s v="Cassandra Brandow"/>
    <n v="32216"/>
    <n v="32"/>
    <n v="4"/>
    <n v="256"/>
  </r>
  <r>
    <n v="5"/>
    <x v="2"/>
    <x v="319"/>
    <x v="1"/>
    <x v="1"/>
    <n v="3"/>
    <x v="1"/>
    <x v="9"/>
    <x v="1"/>
    <x v="13"/>
    <x v="10"/>
    <s v="United States"/>
    <x v="59"/>
    <x v="3"/>
    <m/>
    <x v="0"/>
    <x v="7"/>
    <d v="2017-05-31T00:00:00"/>
    <s v="Tue"/>
    <x v="9"/>
    <s v="CA-2017-100818"/>
    <n v="1546"/>
    <s v="Tenex Traditional Chairmats for Hard Floors, Average Lip, 36 x 48"/>
    <s v="Kelly Williams"/>
    <n v="60653"/>
    <n v="-62"/>
    <n v="2"/>
    <n v="52"/>
  </r>
  <r>
    <n v="5"/>
    <x v="2"/>
    <x v="319"/>
    <x v="1"/>
    <x v="1"/>
    <n v="3"/>
    <x v="1"/>
    <x v="10"/>
    <x v="2"/>
    <x v="13"/>
    <x v="10"/>
    <s v="United States"/>
    <x v="59"/>
    <x v="3"/>
    <m/>
    <x v="0"/>
    <x v="1"/>
    <d v="2017-05-31T00:00:00"/>
    <s v="Tue"/>
    <x v="9"/>
    <s v="CA-2017-100818"/>
    <n v="212"/>
    <s v="Avery 501"/>
    <s v="Kelly Williams"/>
    <n v="60653"/>
    <n v="2"/>
    <n v="2"/>
    <n v="6"/>
  </r>
  <r>
    <n v="5"/>
    <x v="2"/>
    <x v="319"/>
    <x v="1"/>
    <x v="1"/>
    <n v="3"/>
    <x v="1"/>
    <x v="3"/>
    <x v="2"/>
    <x v="13"/>
    <x v="10"/>
    <s v="United States"/>
    <x v="59"/>
    <x v="3"/>
    <m/>
    <x v="0"/>
    <x v="1"/>
    <d v="2017-05-31T00:00:00"/>
    <s v="Tue"/>
    <x v="9"/>
    <s v="CA-2017-100818"/>
    <n v="1787"/>
    <s v="Xerox 1988"/>
    <s v="Kelly Williams"/>
    <n v="60653"/>
    <n v="54"/>
    <n v="7"/>
    <n v="173"/>
  </r>
  <r>
    <n v="5"/>
    <x v="2"/>
    <x v="319"/>
    <x v="1"/>
    <x v="1"/>
    <n v="3"/>
    <x v="1"/>
    <x v="2"/>
    <x v="2"/>
    <x v="13"/>
    <x v="10"/>
    <s v="United States"/>
    <x v="59"/>
    <x v="3"/>
    <m/>
    <x v="0"/>
    <x v="3"/>
    <d v="2017-05-31T00:00:00"/>
    <s v="Tue"/>
    <x v="9"/>
    <s v="CA-2017-100818"/>
    <n v="1519"/>
    <s v="Storex Dura Pro Binders"/>
    <s v="Kelly Williams"/>
    <n v="60653"/>
    <n v="-6"/>
    <n v="3"/>
    <n v="4"/>
  </r>
  <r>
    <n v="4"/>
    <x v="1"/>
    <x v="320"/>
    <x v="1"/>
    <x v="0"/>
    <n v="6"/>
    <x v="0"/>
    <x v="3"/>
    <x v="2"/>
    <x v="2"/>
    <x v="16"/>
    <s v="United States"/>
    <x v="335"/>
    <x v="2"/>
    <m/>
    <x v="0"/>
    <x v="1"/>
    <d v="2017-04-06T00:00:00"/>
    <s v="Fri"/>
    <x v="4"/>
    <s v="CA-2017-100888"/>
    <n v="1674"/>
    <s v="Xerox 1884"/>
    <s v="Cassandra Brandow"/>
    <n v="28540"/>
    <n v="16"/>
    <n v="3"/>
    <n v="48"/>
  </r>
  <r>
    <n v="5"/>
    <x v="1"/>
    <x v="310"/>
    <x v="1"/>
    <x v="0"/>
    <n v="6"/>
    <x v="0"/>
    <x v="12"/>
    <x v="2"/>
    <x v="238"/>
    <x v="38"/>
    <s v="United States"/>
    <x v="408"/>
    <x v="0"/>
    <m/>
    <x v="0"/>
    <x v="0"/>
    <d v="2017-04-09T00:00:00"/>
    <s v="Mon"/>
    <x v="4"/>
    <s v="CA-2017-101000"/>
    <n v="854"/>
    <s v="Honeywell Enviracaire Portable HEPA Air Cleaner for up to 10 x 16 Room"/>
    <s v="Chuck Magee"/>
    <n v="6360"/>
    <n v="144"/>
    <n v="3"/>
    <n v="370"/>
  </r>
  <r>
    <n v="4"/>
    <x v="2"/>
    <x v="321"/>
    <x v="1"/>
    <x v="1"/>
    <n v="3"/>
    <x v="1"/>
    <x v="8"/>
    <x v="0"/>
    <x v="117"/>
    <x v="4"/>
    <s v="United States"/>
    <x v="192"/>
    <x v="3"/>
    <m/>
    <x v="0"/>
    <x v="1"/>
    <d v="2017-02-09T00:00:00"/>
    <s v="Mon"/>
    <x v="3"/>
    <s v="CA-2017-101007"/>
    <n v="1080"/>
    <s v="Memorex Micro Travel Drive 8 GB"/>
    <s v="Kelly Williams"/>
    <n v="75220"/>
    <n v="7"/>
    <n v="2"/>
    <n v="21"/>
  </r>
  <r>
    <n v="4"/>
    <x v="2"/>
    <x v="322"/>
    <x v="1"/>
    <x v="1"/>
    <n v="3"/>
    <x v="0"/>
    <x v="2"/>
    <x v="2"/>
    <x v="16"/>
    <x v="12"/>
    <s v="United States"/>
    <x v="407"/>
    <x v="0"/>
    <m/>
    <x v="0"/>
    <x v="4"/>
    <d v="2017-12-05T00:00:00"/>
    <s v="Thu"/>
    <x v="6"/>
    <s v="CA-2017-101091"/>
    <n v="721"/>
    <s v="GBC White Gloss Covers, Plain Front"/>
    <s v="Chuck Magee"/>
    <n v="19140"/>
    <n v="-20"/>
    <n v="6"/>
    <n v="26"/>
  </r>
  <r>
    <n v="4"/>
    <x v="2"/>
    <x v="322"/>
    <x v="1"/>
    <x v="1"/>
    <n v="3"/>
    <x v="0"/>
    <x v="8"/>
    <x v="0"/>
    <x v="16"/>
    <x v="12"/>
    <s v="United States"/>
    <x v="407"/>
    <x v="0"/>
    <m/>
    <x v="0"/>
    <x v="1"/>
    <d v="2017-12-05T00:00:00"/>
    <s v="Thu"/>
    <x v="6"/>
    <s v="CA-2017-101091"/>
    <n v="296"/>
    <s v="Belkin F8E887 USB Wired Ergonomic Keyboard"/>
    <s v="Chuck Magee"/>
    <n v="19140"/>
    <n v="1"/>
    <n v="2"/>
    <n v="48"/>
  </r>
  <r>
    <n v="4"/>
    <x v="2"/>
    <x v="323"/>
    <x v="1"/>
    <x v="1"/>
    <n v="3"/>
    <x v="1"/>
    <x v="11"/>
    <x v="2"/>
    <x v="16"/>
    <x v="12"/>
    <s v="United States"/>
    <x v="268"/>
    <x v="0"/>
    <m/>
    <x v="0"/>
    <x v="1"/>
    <d v="2017-02-10T00:00:00"/>
    <s v="Tue"/>
    <x v="3"/>
    <s v="CA-2017-101126"/>
    <n v="584"/>
    <s v="Eldon ProFile File N Store Portable File Tub Letter/Legal Size Black"/>
    <s v="Chuck Magee"/>
    <n v="19143"/>
    <n v="8"/>
    <n v="5"/>
    <n v="77"/>
  </r>
  <r>
    <n v="3"/>
    <x v="2"/>
    <x v="324"/>
    <x v="1"/>
    <x v="2"/>
    <n v="1"/>
    <x v="0"/>
    <x v="11"/>
    <x v="2"/>
    <x v="42"/>
    <x v="1"/>
    <s v="United States"/>
    <x v="536"/>
    <x v="1"/>
    <m/>
    <x v="0"/>
    <x v="0"/>
    <d v="2017-09-18T00:00:00"/>
    <s v="Wed"/>
    <x v="0"/>
    <s v="CA-2017-101154"/>
    <n v="1526"/>
    <s v="Stur-D-Stor Shelving, Vertical 5-Shelf: 72H x 36W x 18 1/2D"/>
    <s v="Anna Andreadi"/>
    <n v="92105"/>
    <n v="9"/>
    <n v="4"/>
    <n v="444"/>
  </r>
  <r>
    <n v="5"/>
    <x v="1"/>
    <x v="325"/>
    <x v="1"/>
    <x v="0"/>
    <n v="6"/>
    <x v="0"/>
    <x v="10"/>
    <x v="2"/>
    <x v="42"/>
    <x v="1"/>
    <s v="United States"/>
    <x v="537"/>
    <x v="1"/>
    <m/>
    <x v="0"/>
    <x v="0"/>
    <d v="2017-08-27T00:00:00"/>
    <s v="Fri"/>
    <x v="0"/>
    <s v="CA-2017-101707"/>
    <n v="222"/>
    <s v="Avery 511"/>
    <s v="Anna Andreadi"/>
    <n v="92105"/>
    <n v="1"/>
    <n v="1"/>
    <n v="3"/>
  </r>
  <r>
    <n v="5"/>
    <x v="1"/>
    <x v="325"/>
    <x v="1"/>
    <x v="0"/>
    <n v="6"/>
    <x v="0"/>
    <x v="15"/>
    <x v="2"/>
    <x v="42"/>
    <x v="1"/>
    <s v="United States"/>
    <x v="537"/>
    <x v="1"/>
    <m/>
    <x v="0"/>
    <x v="0"/>
    <d v="2017-08-27T00:00:00"/>
    <s v="Fri"/>
    <x v="0"/>
    <s v="CA-2017-101707"/>
    <n v="671"/>
    <s v="Fiskars Softgrip Scissors"/>
    <s v="Anna Andreadi"/>
    <n v="92105"/>
    <n v="9"/>
    <n v="3"/>
    <n v="33"/>
  </r>
  <r>
    <n v="5"/>
    <x v="1"/>
    <x v="325"/>
    <x v="1"/>
    <x v="0"/>
    <n v="6"/>
    <x v="0"/>
    <x v="3"/>
    <x v="2"/>
    <x v="42"/>
    <x v="1"/>
    <s v="United States"/>
    <x v="537"/>
    <x v="1"/>
    <m/>
    <x v="0"/>
    <x v="0"/>
    <d v="2017-08-27T00:00:00"/>
    <s v="Fri"/>
    <x v="0"/>
    <s v="CA-2017-101707"/>
    <n v="1771"/>
    <s v="Xerox 1973"/>
    <s v="Anna Andreadi"/>
    <n v="92105"/>
    <n v="53"/>
    <n v="5"/>
    <n v="114"/>
  </r>
  <r>
    <n v="7"/>
    <x v="2"/>
    <x v="326"/>
    <x v="1"/>
    <x v="0"/>
    <n v="6"/>
    <x v="0"/>
    <x v="2"/>
    <x v="2"/>
    <x v="21"/>
    <x v="2"/>
    <s v="United States"/>
    <x v="538"/>
    <x v="2"/>
    <m/>
    <x v="0"/>
    <x v="4"/>
    <d v="2017-06-09T00:00:00"/>
    <s v="Mon"/>
    <x v="9"/>
    <s v="CA-2017-101868"/>
    <n v="1639"/>
    <s v="Wilson Jones Elliptical Ring 3 1/2 Capacity Binders, 800 sheets"/>
    <s v="Cassandra Brandow"/>
    <n v="33178"/>
    <n v="-27"/>
    <n v="3"/>
    <n v="39"/>
  </r>
  <r>
    <n v="7"/>
    <x v="2"/>
    <x v="326"/>
    <x v="1"/>
    <x v="0"/>
    <n v="6"/>
    <x v="0"/>
    <x v="2"/>
    <x v="2"/>
    <x v="21"/>
    <x v="2"/>
    <s v="United States"/>
    <x v="538"/>
    <x v="2"/>
    <m/>
    <x v="0"/>
    <x v="4"/>
    <d v="2017-06-09T00:00:00"/>
    <s v="Mon"/>
    <x v="9"/>
    <s v="CA-2017-101868"/>
    <n v="781"/>
    <s v="Green Canvas Binder for 8-1/2 x 14 Sheets"/>
    <s v="Cassandra Brandow"/>
    <n v="33178"/>
    <n v="-43"/>
    <n v="5"/>
    <n v="64"/>
  </r>
  <r>
    <n v="7"/>
    <x v="2"/>
    <x v="326"/>
    <x v="1"/>
    <x v="0"/>
    <n v="6"/>
    <x v="0"/>
    <x v="8"/>
    <x v="0"/>
    <x v="21"/>
    <x v="2"/>
    <s v="United States"/>
    <x v="538"/>
    <x v="2"/>
    <m/>
    <x v="0"/>
    <x v="1"/>
    <d v="2017-06-09T00:00:00"/>
    <s v="Mon"/>
    <x v="9"/>
    <s v="CA-2017-101868"/>
    <n v="1018"/>
    <s v="Logitech Keyboard K120"/>
    <s v="Cassandra Brandow"/>
    <n v="33178"/>
    <n v="-8"/>
    <n v="5"/>
    <n v="73"/>
  </r>
  <r>
    <n v="4"/>
    <x v="1"/>
    <x v="327"/>
    <x v="1"/>
    <x v="0"/>
    <n v="6"/>
    <x v="1"/>
    <x v="1"/>
    <x v="1"/>
    <x v="239"/>
    <x v="19"/>
    <s v="United States"/>
    <x v="539"/>
    <x v="0"/>
    <m/>
    <x v="0"/>
    <x v="6"/>
    <d v="2017-12-27T00:00:00"/>
    <s v="Fri"/>
    <x v="6"/>
    <s v="CA-2017-101889"/>
    <n v="1356"/>
    <s v="Riverside Furniture Oval Coffee Table, Oval End Table, End Table with Drawer"/>
    <s v="Chuck Magee"/>
    <n v="43302"/>
    <n v="-465"/>
    <n v="9"/>
    <n v="1549"/>
  </r>
  <r>
    <n v="4"/>
    <x v="1"/>
    <x v="327"/>
    <x v="1"/>
    <x v="0"/>
    <n v="6"/>
    <x v="1"/>
    <x v="7"/>
    <x v="2"/>
    <x v="239"/>
    <x v="19"/>
    <s v="United States"/>
    <x v="539"/>
    <x v="0"/>
    <m/>
    <x v="0"/>
    <x v="1"/>
    <d v="2017-12-27T00:00:00"/>
    <s v="Fri"/>
    <x v="6"/>
    <s v="CA-2017-101889"/>
    <n v="1501"/>
    <s v="Staple envelope"/>
    <s v="Chuck Magee"/>
    <n v="43302"/>
    <n v="7"/>
    <n v="3"/>
    <n v="20"/>
  </r>
  <r>
    <n v="6"/>
    <x v="0"/>
    <x v="328"/>
    <x v="1"/>
    <x v="0"/>
    <n v="6"/>
    <x v="0"/>
    <x v="5"/>
    <x v="1"/>
    <x v="240"/>
    <x v="1"/>
    <s v="United States"/>
    <x v="425"/>
    <x v="1"/>
    <s v="Yes"/>
    <x v="1"/>
    <x v="1"/>
    <d v="2017-11-27T00:00:00"/>
    <s v="Fri"/>
    <x v="6"/>
    <s v="CA-2017-101910"/>
    <n v="1457"/>
    <s v="Situations Contoured Folding Chairs, 4/Set"/>
    <s v="Anna Andreadi"/>
    <n v="92530"/>
    <n v="18"/>
    <n v="5"/>
    <n v="284"/>
  </r>
  <r>
    <n v="5"/>
    <x v="1"/>
    <x v="329"/>
    <x v="1"/>
    <x v="0"/>
    <n v="6"/>
    <x v="1"/>
    <x v="2"/>
    <x v="2"/>
    <x v="241"/>
    <x v="37"/>
    <s v="United States"/>
    <x v="302"/>
    <x v="1"/>
    <m/>
    <x v="0"/>
    <x v="4"/>
    <d v="2017-09-04T00:00:00"/>
    <s v="Wed"/>
    <x v="0"/>
    <s v="CA-2017-101924"/>
    <n v="46"/>
    <s v="Acco Flexible ACCOHIDE Square Ring Data Binder, Dark Blue, 11 1/2 X 14 7/8"/>
    <s v="Anna Andreadi"/>
    <n v="97504"/>
    <n v="-7"/>
    <n v="2"/>
    <n v="10"/>
  </r>
  <r>
    <n v="6"/>
    <x v="0"/>
    <x v="330"/>
    <x v="1"/>
    <x v="0"/>
    <n v="6"/>
    <x v="0"/>
    <x v="7"/>
    <x v="2"/>
    <x v="242"/>
    <x v="0"/>
    <s v="United States"/>
    <x v="462"/>
    <x v="0"/>
    <m/>
    <x v="0"/>
    <x v="0"/>
    <d v="2017-09-12T00:00:00"/>
    <s v="Thu"/>
    <x v="0"/>
    <s v="CA-2017-102016"/>
    <n v="1589"/>
    <s v="Tyvek  Top-Opening Peel &amp; Seel Envelopes, Plain White"/>
    <s v="Chuck Magee"/>
    <n v="13021"/>
    <n v="13"/>
    <n v="1"/>
    <n v="27"/>
  </r>
  <r>
    <n v="6"/>
    <x v="0"/>
    <x v="330"/>
    <x v="1"/>
    <x v="0"/>
    <n v="6"/>
    <x v="0"/>
    <x v="4"/>
    <x v="2"/>
    <x v="242"/>
    <x v="0"/>
    <s v="United States"/>
    <x v="462"/>
    <x v="0"/>
    <m/>
    <x v="0"/>
    <x v="0"/>
    <d v="2017-09-12T00:00:00"/>
    <s v="Thu"/>
    <x v="0"/>
    <s v="CA-2017-102016"/>
    <n v="1216"/>
    <s v="OIC Binder Clips, Mini, 1/4 Capacity, Black"/>
    <s v="Chuck Magee"/>
    <n v="13021"/>
    <n v="1"/>
    <n v="1"/>
    <n v="1"/>
  </r>
  <r>
    <n v="6"/>
    <x v="0"/>
    <x v="330"/>
    <x v="1"/>
    <x v="0"/>
    <n v="6"/>
    <x v="0"/>
    <x v="6"/>
    <x v="2"/>
    <x v="242"/>
    <x v="0"/>
    <s v="United States"/>
    <x v="462"/>
    <x v="0"/>
    <m/>
    <x v="0"/>
    <x v="0"/>
    <d v="2017-09-12T00:00:00"/>
    <s v="Thu"/>
    <x v="0"/>
    <s v="CA-2017-102016"/>
    <n v="329"/>
    <s v="Binney &amp; Smith Crayola Metallic Colored Pencils, 8-Color Set"/>
    <s v="Chuck Magee"/>
    <n v="13021"/>
    <n v="3"/>
    <n v="2"/>
    <n v="9"/>
  </r>
  <r>
    <n v="6"/>
    <x v="0"/>
    <x v="330"/>
    <x v="1"/>
    <x v="0"/>
    <n v="6"/>
    <x v="0"/>
    <x v="10"/>
    <x v="2"/>
    <x v="242"/>
    <x v="0"/>
    <s v="United States"/>
    <x v="462"/>
    <x v="0"/>
    <m/>
    <x v="0"/>
    <x v="0"/>
    <d v="2017-09-12T00:00:00"/>
    <s v="Thu"/>
    <x v="0"/>
    <s v="CA-2017-102016"/>
    <n v="197"/>
    <s v="Avery 489"/>
    <s v="Chuck Magee"/>
    <n v="13021"/>
    <n v="10"/>
    <n v="2"/>
    <n v="21"/>
  </r>
  <r>
    <n v="6"/>
    <x v="0"/>
    <x v="330"/>
    <x v="1"/>
    <x v="0"/>
    <n v="6"/>
    <x v="0"/>
    <x v="11"/>
    <x v="2"/>
    <x v="242"/>
    <x v="0"/>
    <s v="United States"/>
    <x v="462"/>
    <x v="0"/>
    <m/>
    <x v="0"/>
    <x v="0"/>
    <d v="2017-09-12T00:00:00"/>
    <s v="Thu"/>
    <x v="0"/>
    <s v="CA-2017-102016"/>
    <n v="777"/>
    <s v="Gould Plastics 9-Pocket Panel Bin, 18-3/8w x 5-1/4d x 20-1/2h, Black"/>
    <s v="Chuck Magee"/>
    <n v="13021"/>
    <n v="4"/>
    <n v="2"/>
    <n v="106"/>
  </r>
  <r>
    <n v="6"/>
    <x v="0"/>
    <x v="330"/>
    <x v="1"/>
    <x v="0"/>
    <n v="6"/>
    <x v="0"/>
    <x v="3"/>
    <x v="2"/>
    <x v="242"/>
    <x v="0"/>
    <s v="United States"/>
    <x v="462"/>
    <x v="0"/>
    <m/>
    <x v="0"/>
    <x v="0"/>
    <d v="2017-09-12T00:00:00"/>
    <s v="Thu"/>
    <x v="0"/>
    <s v="CA-2017-102016"/>
    <n v="881"/>
    <s v="HP Office Recycled Paper (20Lb. and 87 Bright)"/>
    <s v="Chuck Magee"/>
    <n v="13021"/>
    <n v="14"/>
    <n v="5"/>
    <n v="29"/>
  </r>
  <r>
    <n v="6"/>
    <x v="0"/>
    <x v="331"/>
    <x v="1"/>
    <x v="0"/>
    <n v="6"/>
    <x v="0"/>
    <x v="11"/>
    <x v="2"/>
    <x v="15"/>
    <x v="11"/>
    <s v="United States"/>
    <x v="205"/>
    <x v="1"/>
    <m/>
    <x v="0"/>
    <x v="0"/>
    <d v="2017-09-21T00:00:00"/>
    <s v="Sat"/>
    <x v="0"/>
    <s v="CA-2017-102036"/>
    <n v="637"/>
    <s v="Fellowes Bases and Tops For Staxonsteel/High-Stak Systems"/>
    <s v="Anna Andreadi"/>
    <n v="98105"/>
    <n v="48"/>
    <n v="6"/>
    <n v="200"/>
  </r>
  <r>
    <n v="4"/>
    <x v="1"/>
    <x v="332"/>
    <x v="1"/>
    <x v="0"/>
    <n v="6"/>
    <x v="2"/>
    <x v="11"/>
    <x v="2"/>
    <x v="218"/>
    <x v="27"/>
    <s v="United States"/>
    <x v="540"/>
    <x v="2"/>
    <m/>
    <x v="0"/>
    <x v="1"/>
    <d v="2017-09-22T00:00:00"/>
    <s v="Sun"/>
    <x v="0"/>
    <s v="CA-2017-102260"/>
    <n v="1390"/>
    <s v="Safco Wire Cube Shelving System, For Use as 4 or 5 14 Cubes, Black"/>
    <s v="Cassandra Brandow"/>
    <n v="37064"/>
    <n v="-5"/>
    <n v="1"/>
    <n v="25"/>
  </r>
  <r>
    <n v="4"/>
    <x v="1"/>
    <x v="332"/>
    <x v="1"/>
    <x v="0"/>
    <n v="6"/>
    <x v="2"/>
    <x v="6"/>
    <x v="2"/>
    <x v="218"/>
    <x v="27"/>
    <s v="United States"/>
    <x v="540"/>
    <x v="2"/>
    <m/>
    <x v="0"/>
    <x v="1"/>
    <d v="2017-09-22T00:00:00"/>
    <s v="Sun"/>
    <x v="0"/>
    <s v="CA-2017-102260"/>
    <n v="1124"/>
    <s v="Newell 310"/>
    <s v="Cassandra Brandow"/>
    <n v="37064"/>
    <n v="0"/>
    <n v="2"/>
    <n v="3"/>
  </r>
  <r>
    <n v="4"/>
    <x v="1"/>
    <x v="332"/>
    <x v="1"/>
    <x v="0"/>
    <n v="6"/>
    <x v="2"/>
    <x v="10"/>
    <x v="2"/>
    <x v="218"/>
    <x v="27"/>
    <s v="United States"/>
    <x v="540"/>
    <x v="2"/>
    <m/>
    <x v="0"/>
    <x v="1"/>
    <d v="2017-09-22T00:00:00"/>
    <s v="Sun"/>
    <x v="0"/>
    <s v="CA-2017-102260"/>
    <n v="221"/>
    <s v="Avery 510"/>
    <s v="Cassandra Brandow"/>
    <n v="37064"/>
    <n v="4"/>
    <n v="4"/>
    <n v="12"/>
  </r>
  <r>
    <n v="4"/>
    <x v="1"/>
    <x v="332"/>
    <x v="1"/>
    <x v="0"/>
    <n v="6"/>
    <x v="2"/>
    <x v="11"/>
    <x v="2"/>
    <x v="218"/>
    <x v="27"/>
    <s v="United States"/>
    <x v="540"/>
    <x v="2"/>
    <m/>
    <x v="0"/>
    <x v="1"/>
    <d v="2017-09-22T00:00:00"/>
    <s v="Sun"/>
    <x v="0"/>
    <s v="CA-2017-102260"/>
    <n v="1553"/>
    <s v="Tennsco Double-Tier Lockers"/>
    <s v="Cassandra Brandow"/>
    <n v="37064"/>
    <n v="-63"/>
    <n v="4"/>
    <n v="720"/>
  </r>
  <r>
    <n v="4"/>
    <x v="1"/>
    <x v="332"/>
    <x v="1"/>
    <x v="0"/>
    <n v="6"/>
    <x v="2"/>
    <x v="2"/>
    <x v="2"/>
    <x v="218"/>
    <x v="27"/>
    <s v="United States"/>
    <x v="540"/>
    <x v="2"/>
    <m/>
    <x v="0"/>
    <x v="4"/>
    <d v="2017-09-22T00:00:00"/>
    <s v="Sun"/>
    <x v="0"/>
    <s v="CA-2017-102260"/>
    <n v="1313"/>
    <s v="Pressboard Data Binder, Crimson, 12 X 8 1/2"/>
    <s v="Cassandra Brandow"/>
    <n v="37064"/>
    <n v="-3"/>
    <n v="2"/>
    <n v="3"/>
  </r>
  <r>
    <n v="2"/>
    <x v="2"/>
    <x v="333"/>
    <x v="1"/>
    <x v="2"/>
    <n v="1"/>
    <x v="2"/>
    <x v="14"/>
    <x v="1"/>
    <x v="0"/>
    <x v="0"/>
    <s v="United States"/>
    <x v="420"/>
    <x v="0"/>
    <m/>
    <x v="0"/>
    <x v="1"/>
    <d v="2017-10-12T00:00:00"/>
    <s v="Thu"/>
    <x v="8"/>
    <s v="CA-2017-102281"/>
    <n v="169"/>
    <s v="Atlantic Metals Mobile 4-Shelf Bookcases, Custom Colors"/>
    <s v="Chuck Magee"/>
    <n v="10035"/>
    <n v="112"/>
    <n v="4"/>
    <n v="899"/>
  </r>
  <r>
    <n v="2"/>
    <x v="2"/>
    <x v="333"/>
    <x v="1"/>
    <x v="2"/>
    <n v="1"/>
    <x v="2"/>
    <x v="0"/>
    <x v="0"/>
    <x v="0"/>
    <x v="0"/>
    <s v="United States"/>
    <x v="420"/>
    <x v="0"/>
    <m/>
    <x v="0"/>
    <x v="0"/>
    <d v="2017-10-12T00:00:00"/>
    <s v="Thu"/>
    <x v="8"/>
    <s v="CA-2017-102281"/>
    <n v="891"/>
    <s v="I Needs 3d Hello Kitty Hybrid Silicone Case Cover for HTC One X 4g with 3d Hello Kitty Stylus Pen Green/pink"/>
    <s v="Chuck Magee"/>
    <n v="10035"/>
    <n v="20"/>
    <n v="6"/>
    <n v="72"/>
  </r>
  <r>
    <n v="2"/>
    <x v="2"/>
    <x v="333"/>
    <x v="1"/>
    <x v="2"/>
    <n v="1"/>
    <x v="2"/>
    <x v="3"/>
    <x v="2"/>
    <x v="0"/>
    <x v="0"/>
    <s v="United States"/>
    <x v="420"/>
    <x v="0"/>
    <m/>
    <x v="0"/>
    <x v="0"/>
    <d v="2017-10-12T00:00:00"/>
    <s v="Thu"/>
    <x v="8"/>
    <s v="CA-2017-102281"/>
    <n v="1808"/>
    <s v="Xerox 205"/>
    <s v="Chuck Magee"/>
    <n v="10035"/>
    <n v="25"/>
    <n v="8"/>
    <n v="52"/>
  </r>
  <r>
    <n v="2"/>
    <x v="2"/>
    <x v="333"/>
    <x v="1"/>
    <x v="2"/>
    <n v="1"/>
    <x v="2"/>
    <x v="14"/>
    <x v="1"/>
    <x v="0"/>
    <x v="0"/>
    <s v="United States"/>
    <x v="420"/>
    <x v="0"/>
    <m/>
    <x v="0"/>
    <x v="1"/>
    <d v="2017-10-12T00:00:00"/>
    <s v="Thu"/>
    <x v="8"/>
    <s v="CA-2017-102281"/>
    <n v="168"/>
    <s v="Atlantic Metals Mobile 3-Shelf Bookcases, Custom Colors"/>
    <s v="Chuck Magee"/>
    <n v="10035"/>
    <n v="47"/>
    <n v="3"/>
    <n v="626"/>
  </r>
  <r>
    <n v="2"/>
    <x v="2"/>
    <x v="333"/>
    <x v="1"/>
    <x v="2"/>
    <n v="1"/>
    <x v="2"/>
    <x v="6"/>
    <x v="2"/>
    <x v="0"/>
    <x v="0"/>
    <s v="United States"/>
    <x v="420"/>
    <x v="0"/>
    <m/>
    <x v="0"/>
    <x v="0"/>
    <d v="2017-10-12T00:00:00"/>
    <s v="Thu"/>
    <x v="8"/>
    <s v="CA-2017-102281"/>
    <n v="29"/>
    <s v="4009 Highlighters by Sanford"/>
    <s v="Chuck Magee"/>
    <n v="10035"/>
    <n v="7"/>
    <n v="5"/>
    <n v="20"/>
  </r>
  <r>
    <n v="2"/>
    <x v="1"/>
    <x v="334"/>
    <x v="1"/>
    <x v="1"/>
    <n v="3"/>
    <x v="1"/>
    <x v="5"/>
    <x v="1"/>
    <x v="17"/>
    <x v="1"/>
    <s v="United States"/>
    <x v="30"/>
    <x v="1"/>
    <m/>
    <x v="0"/>
    <x v="1"/>
    <d v="2017-03-01T00:00:00"/>
    <s v="Sun"/>
    <x v="2"/>
    <s v="CA-2017-102316"/>
    <n v="748"/>
    <s v="Global Deluxe Steno Chair"/>
    <s v="Anna Andreadi"/>
    <n v="90045"/>
    <n v="-21"/>
    <n v="3"/>
    <n v="185"/>
  </r>
  <r>
    <n v="2"/>
    <x v="1"/>
    <x v="334"/>
    <x v="1"/>
    <x v="1"/>
    <n v="3"/>
    <x v="1"/>
    <x v="0"/>
    <x v="0"/>
    <x v="17"/>
    <x v="1"/>
    <s v="United States"/>
    <x v="30"/>
    <x v="1"/>
    <m/>
    <x v="0"/>
    <x v="1"/>
    <d v="2017-03-01T00:00:00"/>
    <s v="Sun"/>
    <x v="2"/>
    <s v="CA-2017-102316"/>
    <n v="1491"/>
    <s v="Square Credit Card Reader"/>
    <s v="Anna Andreadi"/>
    <n v="90045"/>
    <n v="1"/>
    <n v="2"/>
    <n v="16"/>
  </r>
  <r>
    <n v="4"/>
    <x v="1"/>
    <x v="335"/>
    <x v="1"/>
    <x v="0"/>
    <n v="6"/>
    <x v="0"/>
    <x v="0"/>
    <x v="0"/>
    <x v="116"/>
    <x v="14"/>
    <s v="United States"/>
    <x v="541"/>
    <x v="2"/>
    <m/>
    <x v="0"/>
    <x v="0"/>
    <d v="2017-08-24T00:00:00"/>
    <s v="Tue"/>
    <x v="10"/>
    <s v="CA-2017-102491"/>
    <n v="995"/>
    <s v="LG G3"/>
    <s v="Cassandra Brandow"/>
    <n v="41042"/>
    <n v="171"/>
    <n v="3"/>
    <n v="588"/>
  </r>
  <r>
    <n v="4"/>
    <x v="1"/>
    <x v="335"/>
    <x v="1"/>
    <x v="0"/>
    <n v="6"/>
    <x v="0"/>
    <x v="8"/>
    <x v="0"/>
    <x v="116"/>
    <x v="14"/>
    <s v="United States"/>
    <x v="541"/>
    <x v="2"/>
    <m/>
    <x v="0"/>
    <x v="0"/>
    <d v="2017-08-24T00:00:00"/>
    <s v="Tue"/>
    <x v="10"/>
    <s v="CA-2017-102491"/>
    <n v="140"/>
    <s v="Anker Ultra-Slim Mini Bluetooth 3.0 Wireless Keyboard"/>
    <s v="Cassandra Brandow"/>
    <n v="41042"/>
    <n v="18"/>
    <n v="4"/>
    <n v="80"/>
  </r>
  <r>
    <n v="4"/>
    <x v="1"/>
    <x v="335"/>
    <x v="1"/>
    <x v="0"/>
    <n v="6"/>
    <x v="0"/>
    <x v="13"/>
    <x v="0"/>
    <x v="116"/>
    <x v="14"/>
    <s v="United States"/>
    <x v="541"/>
    <x v="2"/>
    <m/>
    <x v="0"/>
    <x v="0"/>
    <d v="2017-08-24T00:00:00"/>
    <s v="Tue"/>
    <x v="10"/>
    <s v="CA-2017-102491"/>
    <n v="432"/>
    <s v="Cisco 9971 IP Video Phone Charcoal"/>
    <s v="Cassandra Brandow"/>
    <n v="41042"/>
    <n v="1417"/>
    <n v="7"/>
    <n v="3080"/>
  </r>
  <r>
    <n v="4"/>
    <x v="1"/>
    <x v="336"/>
    <x v="1"/>
    <x v="0"/>
    <n v="6"/>
    <x v="0"/>
    <x v="1"/>
    <x v="1"/>
    <x v="129"/>
    <x v="29"/>
    <s v="United States"/>
    <x v="372"/>
    <x v="2"/>
    <m/>
    <x v="0"/>
    <x v="0"/>
    <d v="2017-09-15T00:00:00"/>
    <s v="Sun"/>
    <x v="0"/>
    <s v="CA-2017-102582"/>
    <n v="369"/>
    <s v="Bretford CR8500 Series Meeting Room Furniture"/>
    <s v="Cassandra Brandow"/>
    <n v="36608"/>
    <n v="200"/>
    <n v="2"/>
    <n v="802"/>
  </r>
  <r>
    <n v="4"/>
    <x v="1"/>
    <x v="336"/>
    <x v="1"/>
    <x v="0"/>
    <n v="6"/>
    <x v="0"/>
    <x v="5"/>
    <x v="1"/>
    <x v="129"/>
    <x v="29"/>
    <s v="United States"/>
    <x v="372"/>
    <x v="2"/>
    <m/>
    <x v="0"/>
    <x v="0"/>
    <d v="2017-09-15T00:00:00"/>
    <s v="Sun"/>
    <x v="0"/>
    <s v="CA-2017-102582"/>
    <n v="764"/>
    <s v="Global Managers Adjustable Task Chair, Storm"/>
    <s v="Cassandra Brandow"/>
    <n v="36608"/>
    <n v="306"/>
    <n v="7"/>
    <n v="1057"/>
  </r>
  <r>
    <n v="4"/>
    <x v="1"/>
    <x v="336"/>
    <x v="1"/>
    <x v="0"/>
    <n v="6"/>
    <x v="0"/>
    <x v="0"/>
    <x v="0"/>
    <x v="129"/>
    <x v="29"/>
    <s v="United States"/>
    <x v="372"/>
    <x v="2"/>
    <m/>
    <x v="0"/>
    <x v="0"/>
    <d v="2017-09-15T00:00:00"/>
    <s v="Sun"/>
    <x v="0"/>
    <s v="CA-2017-102582"/>
    <n v="139"/>
    <s v="Anker Astro Mini 3000mAh Ultra-Compact Portable Charger"/>
    <s v="Cassandra Brandow"/>
    <n v="36608"/>
    <n v="0"/>
    <n v="3"/>
    <n v="60"/>
  </r>
  <r>
    <n v="1"/>
    <x v="0"/>
    <x v="337"/>
    <x v="1"/>
    <x v="2"/>
    <n v="1"/>
    <x v="0"/>
    <x v="8"/>
    <x v="0"/>
    <x v="221"/>
    <x v="40"/>
    <s v="United States"/>
    <x v="394"/>
    <x v="2"/>
    <m/>
    <x v="0"/>
    <x v="0"/>
    <d v="2017-04-18T00:00:00"/>
    <s v="Wed"/>
    <x v="4"/>
    <s v="CA-2017-102722"/>
    <n v="1076"/>
    <s v="Memorex Froggy Flash Drive 8 GB"/>
    <s v="Cassandra Brandow"/>
    <n v="71203"/>
    <n v="42"/>
    <n v="6"/>
    <n v="107"/>
  </r>
  <r>
    <n v="3"/>
    <x v="2"/>
    <x v="338"/>
    <x v="1"/>
    <x v="2"/>
    <n v="1"/>
    <x v="0"/>
    <x v="9"/>
    <x v="1"/>
    <x v="221"/>
    <x v="16"/>
    <s v="United States"/>
    <x v="542"/>
    <x v="2"/>
    <m/>
    <x v="0"/>
    <x v="1"/>
    <d v="2017-11-21T00:00:00"/>
    <s v="Sat"/>
    <x v="7"/>
    <s v="CA-2017-102778"/>
    <n v="620"/>
    <s v="Executive Impressions 14 Two-Color Numerals Wall Clock"/>
    <s v="Cassandra Brandow"/>
    <n v="28110"/>
    <n v="5"/>
    <n v="1"/>
    <n v="18"/>
  </r>
  <r>
    <n v="7"/>
    <x v="2"/>
    <x v="339"/>
    <x v="1"/>
    <x v="0"/>
    <n v="6"/>
    <x v="1"/>
    <x v="2"/>
    <x v="2"/>
    <x v="16"/>
    <x v="12"/>
    <s v="United States"/>
    <x v="276"/>
    <x v="0"/>
    <m/>
    <x v="0"/>
    <x v="4"/>
    <d v="2017-05-21T00:00:00"/>
    <s v="Sat"/>
    <x v="5"/>
    <s v="CA-2017-102806"/>
    <n v="1647"/>
    <s v="Wilson Jones Ledger-Size, Piano-Hinge Binder, 2, Blue"/>
    <s v="Chuck Magee"/>
    <n v="19143"/>
    <n v="-18"/>
    <n v="2"/>
    <n v="25"/>
  </r>
  <r>
    <n v="2"/>
    <x v="1"/>
    <x v="340"/>
    <x v="1"/>
    <x v="1"/>
    <n v="3"/>
    <x v="1"/>
    <x v="5"/>
    <x v="1"/>
    <x v="17"/>
    <x v="1"/>
    <s v="United States"/>
    <x v="25"/>
    <x v="1"/>
    <m/>
    <x v="0"/>
    <x v="1"/>
    <d v="2017-11-07T00:00:00"/>
    <s v="Sat"/>
    <x v="7"/>
    <s v="CA-2017-102848"/>
    <n v="1378"/>
    <s v="Safco Contoured Stacking Chairs"/>
    <s v="Anna Andreadi"/>
    <n v="90036"/>
    <n v="12"/>
    <n v="1"/>
    <n v="191"/>
  </r>
  <r>
    <n v="1"/>
    <x v="2"/>
    <x v="341"/>
    <x v="1"/>
    <x v="3"/>
    <n v="0"/>
    <x v="0"/>
    <x v="6"/>
    <x v="2"/>
    <x v="243"/>
    <x v="11"/>
    <s v="United States"/>
    <x v="469"/>
    <x v="1"/>
    <m/>
    <x v="0"/>
    <x v="0"/>
    <d v="2017-04-05T00:00:00"/>
    <s v="Thu"/>
    <x v="4"/>
    <s v="CA-2017-102855"/>
    <n v="528"/>
    <s v="Dixon Ticonderoga Pencils"/>
    <s v="Anna Andreadi"/>
    <n v="99207"/>
    <n v="6"/>
    <n v="8"/>
    <n v="24"/>
  </r>
  <r>
    <n v="1"/>
    <x v="2"/>
    <x v="341"/>
    <x v="1"/>
    <x v="3"/>
    <n v="0"/>
    <x v="0"/>
    <x v="8"/>
    <x v="0"/>
    <x v="243"/>
    <x v="11"/>
    <s v="United States"/>
    <x v="469"/>
    <x v="1"/>
    <m/>
    <x v="0"/>
    <x v="0"/>
    <d v="2017-04-05T00:00:00"/>
    <s v="Thu"/>
    <x v="4"/>
    <s v="CA-2017-102855"/>
    <n v="1410"/>
    <s v="SanDisk Ultra 64 GB MicroSDHC Class 10 Memory Card"/>
    <s v="Anna Andreadi"/>
    <n v="99207"/>
    <n v="26"/>
    <n v="6"/>
    <n v="240"/>
  </r>
  <r>
    <n v="7"/>
    <x v="2"/>
    <x v="342"/>
    <x v="1"/>
    <x v="0"/>
    <n v="6"/>
    <x v="1"/>
    <x v="2"/>
    <x v="2"/>
    <x v="16"/>
    <x v="12"/>
    <s v="United States"/>
    <x v="123"/>
    <x v="0"/>
    <m/>
    <x v="0"/>
    <x v="4"/>
    <d v="2017-09-07T00:00:00"/>
    <s v="Sat"/>
    <x v="0"/>
    <s v="CA-2017-102876"/>
    <n v="723"/>
    <s v="GBC Wire Binding Strips"/>
    <s v="Chuck Magee"/>
    <n v="19134"/>
    <n v="-7"/>
    <n v="1"/>
    <n v="10"/>
  </r>
  <r>
    <n v="7"/>
    <x v="2"/>
    <x v="342"/>
    <x v="1"/>
    <x v="0"/>
    <n v="6"/>
    <x v="1"/>
    <x v="2"/>
    <x v="2"/>
    <x v="16"/>
    <x v="12"/>
    <s v="United States"/>
    <x v="123"/>
    <x v="0"/>
    <m/>
    <x v="0"/>
    <x v="4"/>
    <d v="2017-09-07T00:00:00"/>
    <s v="Sat"/>
    <x v="0"/>
    <s v="CA-2017-102876"/>
    <n v="135"/>
    <s v="Angle-D Ring Binders"/>
    <s v="Chuck Magee"/>
    <n v="19134"/>
    <n v="-4"/>
    <n v="3"/>
    <n v="5"/>
  </r>
  <r>
    <n v="7"/>
    <x v="2"/>
    <x v="342"/>
    <x v="1"/>
    <x v="0"/>
    <n v="6"/>
    <x v="1"/>
    <x v="0"/>
    <x v="0"/>
    <x v="16"/>
    <x v="12"/>
    <s v="United States"/>
    <x v="123"/>
    <x v="0"/>
    <m/>
    <x v="0"/>
    <x v="6"/>
    <d v="2017-09-07T00:00:00"/>
    <s v="Sat"/>
    <x v="0"/>
    <s v="CA-2017-102876"/>
    <n v="1395"/>
    <s v="Samsung Galaxy Note 3"/>
    <s v="Chuck Magee"/>
    <n v="19134"/>
    <n v="-132"/>
    <n v="6"/>
    <n v="792"/>
  </r>
  <r>
    <n v="3"/>
    <x v="0"/>
    <x v="343"/>
    <x v="1"/>
    <x v="1"/>
    <n v="3"/>
    <x v="1"/>
    <x v="3"/>
    <x v="2"/>
    <x v="162"/>
    <x v="6"/>
    <s v="United States"/>
    <x v="543"/>
    <x v="3"/>
    <m/>
    <x v="0"/>
    <x v="0"/>
    <d v="2017-09-27T00:00:00"/>
    <s v="Fri"/>
    <x v="0"/>
    <s v="CA-2017-103072"/>
    <n v="1796"/>
    <s v="Xerox 1996"/>
    <s v="Kelly Williams"/>
    <n v="48205"/>
    <n v="12"/>
    <n v="4"/>
    <n v="26"/>
  </r>
  <r>
    <n v="3"/>
    <x v="0"/>
    <x v="343"/>
    <x v="1"/>
    <x v="1"/>
    <n v="3"/>
    <x v="1"/>
    <x v="6"/>
    <x v="2"/>
    <x v="162"/>
    <x v="6"/>
    <s v="United States"/>
    <x v="543"/>
    <x v="3"/>
    <m/>
    <x v="0"/>
    <x v="0"/>
    <d v="2017-09-27T00:00:00"/>
    <s v="Fri"/>
    <x v="0"/>
    <s v="CA-2017-103072"/>
    <n v="1136"/>
    <s v="Newell 321"/>
    <s v="Kelly Williams"/>
    <n v="48205"/>
    <n v="5"/>
    <n v="5"/>
    <n v="16"/>
  </r>
  <r>
    <n v="4"/>
    <x v="1"/>
    <x v="344"/>
    <x v="1"/>
    <x v="0"/>
    <n v="6"/>
    <x v="0"/>
    <x v="7"/>
    <x v="2"/>
    <x v="47"/>
    <x v="8"/>
    <s v="United States"/>
    <x v="328"/>
    <x v="2"/>
    <m/>
    <x v="0"/>
    <x v="0"/>
    <d v="2017-02-03T00:00:00"/>
    <s v="Tue"/>
    <x v="3"/>
    <s v="CA-2017-103093"/>
    <n v="1501"/>
    <s v="Staple envelope"/>
    <s v="Cassandra Brandow"/>
    <n v="31907"/>
    <n v="35"/>
    <n v="9"/>
    <n v="75"/>
  </r>
  <r>
    <n v="4"/>
    <x v="1"/>
    <x v="345"/>
    <x v="1"/>
    <x v="0"/>
    <n v="6"/>
    <x v="2"/>
    <x v="9"/>
    <x v="1"/>
    <x v="184"/>
    <x v="14"/>
    <s v="United States"/>
    <x v="253"/>
    <x v="2"/>
    <m/>
    <x v="0"/>
    <x v="0"/>
    <d v="2017-07-24T00:00:00"/>
    <s v="Tue"/>
    <x v="1"/>
    <s v="CA-2017-103135"/>
    <n v="570"/>
    <s v="Eldon Expressions Wood and Plastic Desk Accessories, Cherry Wood"/>
    <s v="Cassandra Brandow"/>
    <n v="40214"/>
    <n v="6"/>
    <n v="3"/>
    <n v="21"/>
  </r>
  <r>
    <n v="4"/>
    <x v="1"/>
    <x v="345"/>
    <x v="1"/>
    <x v="0"/>
    <n v="6"/>
    <x v="2"/>
    <x v="2"/>
    <x v="2"/>
    <x v="184"/>
    <x v="14"/>
    <s v="United States"/>
    <x v="253"/>
    <x v="2"/>
    <m/>
    <x v="0"/>
    <x v="0"/>
    <d v="2017-07-24T00:00:00"/>
    <s v="Tue"/>
    <x v="1"/>
    <s v="CA-2017-103135"/>
    <n v="701"/>
    <s v="GBC Prepunched Paper, 19-Hole, for Binding Systems, 24-lb"/>
    <s v="Cassandra Brandow"/>
    <n v="40214"/>
    <n v="41"/>
    <n v="6"/>
    <n v="90"/>
  </r>
  <r>
    <n v="4"/>
    <x v="1"/>
    <x v="345"/>
    <x v="1"/>
    <x v="0"/>
    <n v="6"/>
    <x v="2"/>
    <x v="2"/>
    <x v="2"/>
    <x v="184"/>
    <x v="14"/>
    <s v="United States"/>
    <x v="253"/>
    <x v="2"/>
    <m/>
    <x v="0"/>
    <x v="0"/>
    <d v="2017-07-24T00:00:00"/>
    <s v="Tue"/>
    <x v="1"/>
    <s v="CA-2017-103135"/>
    <n v="701"/>
    <s v="GBC Prepunched Paper, 19-Hole, for Binding Systems, 24-lb"/>
    <s v="Cassandra Brandow"/>
    <n v="40214"/>
    <n v="62"/>
    <n v="9"/>
    <n v="135"/>
  </r>
  <r>
    <n v="4"/>
    <x v="1"/>
    <x v="345"/>
    <x v="1"/>
    <x v="0"/>
    <n v="6"/>
    <x v="2"/>
    <x v="8"/>
    <x v="0"/>
    <x v="184"/>
    <x v="14"/>
    <s v="United States"/>
    <x v="253"/>
    <x v="2"/>
    <m/>
    <x v="0"/>
    <x v="0"/>
    <d v="2017-07-24T00:00:00"/>
    <s v="Tue"/>
    <x v="1"/>
    <s v="CA-2017-103135"/>
    <n v="140"/>
    <s v="Anker Ultra-Slim Mini Bluetooth 3.0 Wireless Keyboard"/>
    <s v="Cassandra Brandow"/>
    <n v="40214"/>
    <n v="64"/>
    <n v="14"/>
    <n v="280"/>
  </r>
  <r>
    <n v="2"/>
    <x v="2"/>
    <x v="346"/>
    <x v="1"/>
    <x v="2"/>
    <n v="1"/>
    <x v="0"/>
    <x v="12"/>
    <x v="2"/>
    <x v="0"/>
    <x v="0"/>
    <s v="United States"/>
    <x v="544"/>
    <x v="0"/>
    <m/>
    <x v="0"/>
    <x v="0"/>
    <d v="2017-05-30T00:00:00"/>
    <s v="Mon"/>
    <x v="9"/>
    <s v="CA-2017-103177"/>
    <n v="612"/>
    <s v="Eureka The Boss Lite 10-Amp Upright Vacuum, Blue"/>
    <s v="Chuck Magee"/>
    <n v="10009"/>
    <n v="45"/>
    <n v="2"/>
    <n v="160"/>
  </r>
  <r>
    <n v="2"/>
    <x v="2"/>
    <x v="346"/>
    <x v="1"/>
    <x v="2"/>
    <n v="1"/>
    <x v="0"/>
    <x v="0"/>
    <x v="0"/>
    <x v="0"/>
    <x v="0"/>
    <s v="United States"/>
    <x v="544"/>
    <x v="0"/>
    <m/>
    <x v="0"/>
    <x v="0"/>
    <d v="2017-05-30T00:00:00"/>
    <s v="Mon"/>
    <x v="9"/>
    <s v="CA-2017-103177"/>
    <n v="1281"/>
    <s v="Plantronics MX500i Earset"/>
    <s v="Chuck Magee"/>
    <n v="10009"/>
    <n v="4"/>
    <n v="3"/>
    <n v="129"/>
  </r>
  <r>
    <n v="2"/>
    <x v="2"/>
    <x v="346"/>
    <x v="1"/>
    <x v="2"/>
    <n v="1"/>
    <x v="0"/>
    <x v="0"/>
    <x v="0"/>
    <x v="0"/>
    <x v="0"/>
    <s v="United States"/>
    <x v="544"/>
    <x v="0"/>
    <m/>
    <x v="0"/>
    <x v="0"/>
    <d v="2017-05-30T00:00:00"/>
    <s v="Mon"/>
    <x v="9"/>
    <s v="CA-2017-103177"/>
    <n v="1331"/>
    <s v="RCA H5401RE1 DECT 6.0 4-Line Cordless Handset With Caller ID/Call Waiting"/>
    <s v="Chuck Magee"/>
    <n v="10009"/>
    <n v="2"/>
    <n v="3"/>
    <n v="240"/>
  </r>
  <r>
    <n v="2"/>
    <x v="1"/>
    <x v="347"/>
    <x v="1"/>
    <x v="1"/>
    <n v="3"/>
    <x v="2"/>
    <x v="0"/>
    <x v="0"/>
    <x v="4"/>
    <x v="4"/>
    <s v="United States"/>
    <x v="545"/>
    <x v="3"/>
    <m/>
    <x v="0"/>
    <x v="1"/>
    <d v="2017-12-08T00:00:00"/>
    <s v="Sun"/>
    <x v="6"/>
    <s v="CA-2017-103205"/>
    <n v="1172"/>
    <s v="Nokia Lumia 521 (T-Mobile)"/>
    <s v="Kelly Williams"/>
    <n v="77036"/>
    <n v="12"/>
    <n v="5"/>
    <n v="120"/>
  </r>
  <r>
    <n v="6"/>
    <x v="0"/>
    <x v="348"/>
    <x v="1"/>
    <x v="0"/>
    <n v="6"/>
    <x v="1"/>
    <x v="6"/>
    <x v="2"/>
    <x v="1"/>
    <x v="1"/>
    <s v="United States"/>
    <x v="302"/>
    <x v="1"/>
    <s v="Yes"/>
    <x v="1"/>
    <x v="0"/>
    <d v="2017-04-30T00:00:00"/>
    <s v="Mon"/>
    <x v="5"/>
    <s v="CA-2017-103716"/>
    <n v="1139"/>
    <s v="Newell 324"/>
    <s v="Anna Andreadi"/>
    <n v="94110"/>
    <n v="10"/>
    <n v="3"/>
    <n v="35"/>
  </r>
  <r>
    <n v="6"/>
    <x v="0"/>
    <x v="348"/>
    <x v="1"/>
    <x v="0"/>
    <n v="6"/>
    <x v="1"/>
    <x v="0"/>
    <x v="0"/>
    <x v="1"/>
    <x v="1"/>
    <s v="United States"/>
    <x v="302"/>
    <x v="1"/>
    <s v="Yes"/>
    <x v="1"/>
    <x v="1"/>
    <d v="2017-04-30T00:00:00"/>
    <s v="Mon"/>
    <x v="5"/>
    <s v="CA-2017-103716"/>
    <n v="478"/>
    <s v="Cush Cases Heavy Duty Rugged Cover Case for Samsung Galaxy S5 - Purple"/>
    <s v="Anna Andreadi"/>
    <n v="94110"/>
    <n v="2"/>
    <n v="5"/>
    <n v="20"/>
  </r>
  <r>
    <n v="5"/>
    <x v="1"/>
    <x v="349"/>
    <x v="1"/>
    <x v="0"/>
    <n v="6"/>
    <x v="2"/>
    <x v="6"/>
    <x v="2"/>
    <x v="15"/>
    <x v="11"/>
    <s v="United States"/>
    <x v="519"/>
    <x v="1"/>
    <m/>
    <x v="0"/>
    <x v="0"/>
    <d v="2017-12-01T00:00:00"/>
    <s v="Sun"/>
    <x v="6"/>
    <s v="CA-2017-103723"/>
    <n v="1305"/>
    <s v="Prang Drawing Pencil Set"/>
    <s v="Anna Andreadi"/>
    <n v="98105"/>
    <n v="6"/>
    <n v="5"/>
    <n v="14"/>
  </r>
  <r>
    <n v="4"/>
    <x v="1"/>
    <x v="350"/>
    <x v="1"/>
    <x v="0"/>
    <n v="6"/>
    <x v="2"/>
    <x v="2"/>
    <x v="2"/>
    <x v="244"/>
    <x v="8"/>
    <s v="United States"/>
    <x v="420"/>
    <x v="2"/>
    <m/>
    <x v="0"/>
    <x v="0"/>
    <d v="2017-06-28T00:00:00"/>
    <s v="Sat"/>
    <x v="1"/>
    <s v="CA-2017-103772"/>
    <n v="707"/>
    <s v="GBC Recycled Regency Composition Covers"/>
    <s v="Cassandra Brandow"/>
    <n v="30080"/>
    <n v="55"/>
    <n v="2"/>
    <n v="120"/>
  </r>
  <r>
    <n v="4"/>
    <x v="1"/>
    <x v="350"/>
    <x v="1"/>
    <x v="0"/>
    <n v="6"/>
    <x v="2"/>
    <x v="6"/>
    <x v="2"/>
    <x v="244"/>
    <x v="8"/>
    <s v="United States"/>
    <x v="420"/>
    <x v="2"/>
    <m/>
    <x v="0"/>
    <x v="0"/>
    <d v="2017-06-28T00:00:00"/>
    <s v="Sat"/>
    <x v="1"/>
    <s v="CA-2017-103772"/>
    <n v="360"/>
    <s v="Boston Model 1800 Electric Pencil Sharpener, Gray"/>
    <s v="Cassandra Brandow"/>
    <n v="30080"/>
    <n v="42"/>
    <n v="5"/>
    <n v="141"/>
  </r>
  <r>
    <n v="5"/>
    <x v="1"/>
    <x v="351"/>
    <x v="1"/>
    <x v="0"/>
    <n v="6"/>
    <x v="1"/>
    <x v="3"/>
    <x v="2"/>
    <x v="21"/>
    <x v="2"/>
    <s v="United States"/>
    <x v="546"/>
    <x v="2"/>
    <m/>
    <x v="0"/>
    <x v="1"/>
    <d v="2017-03-26T00:00:00"/>
    <s v="Thu"/>
    <x v="2"/>
    <s v="CA-2017-103793"/>
    <n v="1787"/>
    <s v="Xerox 1988"/>
    <s v="Cassandra Brandow"/>
    <n v="33142"/>
    <n v="23"/>
    <n v="3"/>
    <n v="74"/>
  </r>
  <r>
    <n v="4"/>
    <x v="1"/>
    <x v="352"/>
    <x v="1"/>
    <x v="0"/>
    <n v="6"/>
    <x v="1"/>
    <x v="9"/>
    <x v="1"/>
    <x v="17"/>
    <x v="1"/>
    <s v="United States"/>
    <x v="547"/>
    <x v="1"/>
    <m/>
    <x v="0"/>
    <x v="0"/>
    <d v="2017-09-24T00:00:00"/>
    <s v="Tue"/>
    <x v="0"/>
    <s v="CA-2017-103835"/>
    <n v="498"/>
    <s v="DAX Value U-Channel Document Frames, Easel Back"/>
    <s v="Anna Andreadi"/>
    <n v="90032"/>
    <n v="5"/>
    <n v="3"/>
    <n v="15"/>
  </r>
  <r>
    <n v="4"/>
    <x v="1"/>
    <x v="352"/>
    <x v="1"/>
    <x v="0"/>
    <n v="6"/>
    <x v="1"/>
    <x v="12"/>
    <x v="2"/>
    <x v="17"/>
    <x v="1"/>
    <s v="United States"/>
    <x v="547"/>
    <x v="1"/>
    <m/>
    <x v="0"/>
    <x v="0"/>
    <d v="2017-09-24T00:00:00"/>
    <s v="Tue"/>
    <x v="0"/>
    <s v="CA-2017-103835"/>
    <n v="864"/>
    <s v="Hoover Upright Vacuum With Dirt Cup"/>
    <s v="Anna Andreadi"/>
    <n v="90032"/>
    <n v="336"/>
    <n v="4"/>
    <n v="1158"/>
  </r>
  <r>
    <n v="4"/>
    <x v="1"/>
    <x v="327"/>
    <x v="1"/>
    <x v="0"/>
    <n v="6"/>
    <x v="1"/>
    <x v="14"/>
    <x v="1"/>
    <x v="245"/>
    <x v="27"/>
    <s v="United States"/>
    <x v="211"/>
    <x v="2"/>
    <m/>
    <x v="0"/>
    <x v="1"/>
    <d v="2017-12-27T00:00:00"/>
    <s v="Fri"/>
    <x v="6"/>
    <s v="CA-2017-103870"/>
    <n v="1228"/>
    <s v="OSullivan 5-Shelf Heavy-Duty Bookcases"/>
    <s v="Cassandra Brandow"/>
    <n v="37130"/>
    <n v="8"/>
    <n v="2"/>
    <n v="131"/>
  </r>
  <r>
    <n v="4"/>
    <x v="1"/>
    <x v="327"/>
    <x v="1"/>
    <x v="0"/>
    <n v="6"/>
    <x v="1"/>
    <x v="9"/>
    <x v="1"/>
    <x v="245"/>
    <x v="27"/>
    <s v="United States"/>
    <x v="211"/>
    <x v="2"/>
    <m/>
    <x v="0"/>
    <x v="1"/>
    <d v="2017-12-27T00:00:00"/>
    <s v="Fri"/>
    <x v="6"/>
    <s v="CA-2017-103870"/>
    <n v="620"/>
    <s v="Executive Impressions 14 Contract Wall Clock with Quartz Movement"/>
    <s v="Cassandra Brandow"/>
    <n v="37130"/>
    <n v="16"/>
    <n v="3"/>
    <n v="53"/>
  </r>
  <r>
    <n v="4"/>
    <x v="1"/>
    <x v="327"/>
    <x v="1"/>
    <x v="0"/>
    <n v="6"/>
    <x v="1"/>
    <x v="11"/>
    <x v="2"/>
    <x v="245"/>
    <x v="27"/>
    <s v="United States"/>
    <x v="211"/>
    <x v="2"/>
    <m/>
    <x v="0"/>
    <x v="1"/>
    <d v="2017-12-27T00:00:00"/>
    <s v="Fri"/>
    <x v="6"/>
    <s v="CA-2017-103870"/>
    <n v="1503"/>
    <s v="Staple magnet"/>
    <s v="Cassandra Brandow"/>
    <n v="37130"/>
    <n v="2"/>
    <n v="3"/>
    <n v="23"/>
  </r>
  <r>
    <n v="4"/>
    <x v="1"/>
    <x v="327"/>
    <x v="1"/>
    <x v="0"/>
    <n v="6"/>
    <x v="1"/>
    <x v="8"/>
    <x v="0"/>
    <x v="245"/>
    <x v="27"/>
    <s v="United States"/>
    <x v="211"/>
    <x v="2"/>
    <m/>
    <x v="0"/>
    <x v="1"/>
    <d v="2017-12-27T00:00:00"/>
    <s v="Fri"/>
    <x v="6"/>
    <s v="CA-2017-103870"/>
    <n v="1065"/>
    <s v="Maxell CD-R Discs"/>
    <s v="Cassandra Brandow"/>
    <n v="37130"/>
    <n v="1"/>
    <n v="3"/>
    <n v="5"/>
  </r>
  <r>
    <n v="4"/>
    <x v="1"/>
    <x v="327"/>
    <x v="1"/>
    <x v="0"/>
    <n v="6"/>
    <x v="1"/>
    <x v="8"/>
    <x v="0"/>
    <x v="245"/>
    <x v="27"/>
    <s v="United States"/>
    <x v="211"/>
    <x v="2"/>
    <m/>
    <x v="0"/>
    <x v="1"/>
    <d v="2017-12-27T00:00:00"/>
    <s v="Fri"/>
    <x v="6"/>
    <s v="CA-2017-103870"/>
    <n v="1408"/>
    <s v="SanDisk Ultra 16 GB MicroSDHC Class 10 Memory Card"/>
    <s v="Cassandra Brandow"/>
    <n v="37130"/>
    <n v="-13"/>
    <n v="7"/>
    <n v="73"/>
  </r>
  <r>
    <n v="2"/>
    <x v="2"/>
    <x v="331"/>
    <x v="1"/>
    <x v="2"/>
    <n v="1"/>
    <x v="1"/>
    <x v="8"/>
    <x v="0"/>
    <x v="0"/>
    <x v="0"/>
    <s v="United States"/>
    <x v="548"/>
    <x v="0"/>
    <m/>
    <x v="0"/>
    <x v="0"/>
    <d v="2017-09-25T00:00:00"/>
    <s v="Wed"/>
    <x v="0"/>
    <s v="CA-2017-103933"/>
    <n v="1328"/>
    <s v="Razer Kraken 7.1 Surround Sound Over Ear USB Gaming Headset"/>
    <s v="Chuck Magee"/>
    <n v="10011"/>
    <n v="396"/>
    <n v="9"/>
    <n v="900"/>
  </r>
  <r>
    <n v="4"/>
    <x v="2"/>
    <x v="353"/>
    <x v="1"/>
    <x v="1"/>
    <n v="3"/>
    <x v="2"/>
    <x v="14"/>
    <x v="1"/>
    <x v="141"/>
    <x v="21"/>
    <s v="United States"/>
    <x v="549"/>
    <x v="3"/>
    <m/>
    <x v="0"/>
    <x v="0"/>
    <d v="2017-08-09T00:00:00"/>
    <s v="Mon"/>
    <x v="10"/>
    <s v="CA-2017-103954"/>
    <n v="1228"/>
    <s v="OSullivan Cherrywood Estates Traditional Barrister Bookcase"/>
    <s v="Kelly Williams"/>
    <n v="53209"/>
    <n v="48"/>
    <n v="5"/>
    <n v="687"/>
  </r>
  <r>
    <n v="4"/>
    <x v="1"/>
    <x v="340"/>
    <x v="1"/>
    <x v="0"/>
    <n v="6"/>
    <x v="0"/>
    <x v="10"/>
    <x v="2"/>
    <x v="246"/>
    <x v="10"/>
    <s v="United States"/>
    <x v="185"/>
    <x v="3"/>
    <m/>
    <x v="0"/>
    <x v="1"/>
    <d v="2017-11-05T00:00:00"/>
    <s v="Thu"/>
    <x v="7"/>
    <s v="CA-2017-103961"/>
    <n v="183"/>
    <s v="Avery 476"/>
    <s v="Kelly Williams"/>
    <n v="62301"/>
    <n v="6"/>
    <n v="6"/>
    <n v="20"/>
  </r>
  <r>
    <n v="2"/>
    <x v="2"/>
    <x v="354"/>
    <x v="1"/>
    <x v="2"/>
    <n v="1"/>
    <x v="1"/>
    <x v="11"/>
    <x v="2"/>
    <x v="247"/>
    <x v="5"/>
    <s v="United States"/>
    <x v="550"/>
    <x v="2"/>
    <m/>
    <x v="0"/>
    <x v="0"/>
    <d v="2017-02-06T00:00:00"/>
    <s v="Fri"/>
    <x v="3"/>
    <s v="CA-2017-104038"/>
    <n v="1554"/>
    <s v="Tennsco Industrial Shelving"/>
    <s v="Cassandra Brandow"/>
    <n v="23434"/>
    <n v="3"/>
    <n v="3"/>
    <n v="147"/>
  </r>
  <r>
    <n v="2"/>
    <x v="2"/>
    <x v="354"/>
    <x v="1"/>
    <x v="2"/>
    <n v="1"/>
    <x v="1"/>
    <x v="3"/>
    <x v="2"/>
    <x v="247"/>
    <x v="5"/>
    <s v="United States"/>
    <x v="550"/>
    <x v="2"/>
    <m/>
    <x v="0"/>
    <x v="0"/>
    <d v="2017-02-06T00:00:00"/>
    <s v="Fri"/>
    <x v="3"/>
    <s v="CA-2017-104038"/>
    <n v="1714"/>
    <s v="Xerox 1920"/>
    <s v="Cassandra Brandow"/>
    <n v="23434"/>
    <n v="13"/>
    <n v="5"/>
    <n v="30"/>
  </r>
  <r>
    <n v="1"/>
    <x v="0"/>
    <x v="355"/>
    <x v="1"/>
    <x v="2"/>
    <n v="1"/>
    <x v="1"/>
    <x v="0"/>
    <x v="0"/>
    <x v="248"/>
    <x v="4"/>
    <s v="United States"/>
    <x v="551"/>
    <x v="3"/>
    <m/>
    <x v="0"/>
    <x v="1"/>
    <d v="2017-03-01T00:00:00"/>
    <s v="Sun"/>
    <x v="2"/>
    <s v="CA-2017-104052"/>
    <n v="941"/>
    <s v="Jackery Bar Premium Fast-charging Portable Charger"/>
    <s v="Kelly Williams"/>
    <n v="75019"/>
    <n v="35"/>
    <n v="4"/>
    <n v="96"/>
  </r>
  <r>
    <n v="2"/>
    <x v="1"/>
    <x v="356"/>
    <x v="1"/>
    <x v="1"/>
    <n v="3"/>
    <x v="2"/>
    <x v="6"/>
    <x v="2"/>
    <x v="5"/>
    <x v="19"/>
    <s v="United States"/>
    <x v="552"/>
    <x v="0"/>
    <m/>
    <x v="0"/>
    <x v="1"/>
    <d v="2017-06-13T00:00:00"/>
    <s v="Fri"/>
    <x v="9"/>
    <s v="CA-2017-104059"/>
    <n v="1135"/>
    <s v="Newell 320"/>
    <s v="Chuck Magee"/>
    <n v="45503"/>
    <n v="0"/>
    <n v="1"/>
    <n v="3"/>
  </r>
  <r>
    <n v="4"/>
    <x v="1"/>
    <x v="326"/>
    <x v="1"/>
    <x v="0"/>
    <n v="6"/>
    <x v="0"/>
    <x v="0"/>
    <x v="0"/>
    <x v="249"/>
    <x v="2"/>
    <s v="United States"/>
    <x v="553"/>
    <x v="2"/>
    <m/>
    <x v="0"/>
    <x v="1"/>
    <d v="2017-06-12T00:00:00"/>
    <s v="Thu"/>
    <x v="9"/>
    <s v="CA-2017-104115"/>
    <n v="1486"/>
    <s v="Speck Products Candyshell Flip Case"/>
    <s v="Cassandra Brandow"/>
    <n v="33407"/>
    <n v="4"/>
    <n v="2"/>
    <n v="56"/>
  </r>
  <r>
    <n v="3"/>
    <x v="1"/>
    <x v="355"/>
    <x v="1"/>
    <x v="0"/>
    <n v="6"/>
    <x v="1"/>
    <x v="1"/>
    <x v="1"/>
    <x v="164"/>
    <x v="36"/>
    <s v="United States"/>
    <x v="105"/>
    <x v="0"/>
    <s v="Yes"/>
    <x v="1"/>
    <x v="2"/>
    <d v="2017-02-27T00:00:00"/>
    <s v="Fri"/>
    <x v="2"/>
    <s v="CA-2017-104129"/>
    <n v="280"/>
    <s v="Barricks 18 x 48 Non-Folding Utility Table with Bottom Storage Shelf"/>
    <s v="Chuck Magee"/>
    <n v="2908"/>
    <n v="-28"/>
    <n v="7"/>
    <n v="494"/>
  </r>
  <r>
    <n v="3"/>
    <x v="1"/>
    <x v="355"/>
    <x v="1"/>
    <x v="0"/>
    <n v="6"/>
    <x v="1"/>
    <x v="0"/>
    <x v="0"/>
    <x v="164"/>
    <x v="36"/>
    <s v="United States"/>
    <x v="105"/>
    <x v="0"/>
    <s v="Yes"/>
    <x v="1"/>
    <x v="0"/>
    <d v="2017-02-27T00:00:00"/>
    <s v="Fri"/>
    <x v="2"/>
    <s v="CA-2017-104129"/>
    <n v="893"/>
    <s v="i.Sound Portable Power - 8000 mAh"/>
    <s v="Chuck Magee"/>
    <n v="2908"/>
    <n v="1"/>
    <n v="2"/>
    <n v="106"/>
  </r>
  <r>
    <n v="5"/>
    <x v="1"/>
    <x v="357"/>
    <x v="1"/>
    <x v="0"/>
    <n v="6"/>
    <x v="1"/>
    <x v="9"/>
    <x v="1"/>
    <x v="27"/>
    <x v="5"/>
    <s v="United States"/>
    <x v="554"/>
    <x v="2"/>
    <m/>
    <x v="0"/>
    <x v="0"/>
    <d v="2017-01-04T00:00:00"/>
    <s v="Wed"/>
    <x v="11"/>
    <s v="CA-2017-104241"/>
    <n v="499"/>
    <s v="DAX Wood Document Frame"/>
    <s v="Cassandra Brandow"/>
    <n v="22304"/>
    <n v="69"/>
    <n v="14"/>
    <n v="192"/>
  </r>
  <r>
    <n v="2"/>
    <x v="2"/>
    <x v="358"/>
    <x v="1"/>
    <x v="2"/>
    <n v="1"/>
    <x v="2"/>
    <x v="3"/>
    <x v="2"/>
    <x v="32"/>
    <x v="19"/>
    <s v="United States"/>
    <x v="357"/>
    <x v="0"/>
    <m/>
    <x v="0"/>
    <x v="1"/>
    <d v="2017-05-29T00:00:00"/>
    <s v="Sun"/>
    <x v="5"/>
    <s v="CA-2017-104297"/>
    <n v="538"/>
    <s v="Easy-staple paper"/>
    <s v="Chuck Magee"/>
    <n v="44105"/>
    <n v="29"/>
    <n v="3"/>
    <n v="85"/>
  </r>
  <r>
    <n v="5"/>
    <x v="1"/>
    <x v="359"/>
    <x v="1"/>
    <x v="0"/>
    <n v="6"/>
    <x v="0"/>
    <x v="9"/>
    <x v="1"/>
    <x v="78"/>
    <x v="31"/>
    <s v="United States"/>
    <x v="220"/>
    <x v="1"/>
    <m/>
    <x v="0"/>
    <x v="1"/>
    <d v="2017-12-11T00:00:00"/>
    <s v="Wed"/>
    <x v="6"/>
    <s v="CA-2017-104346"/>
    <n v="499"/>
    <s v="DAX Wood Document Frame"/>
    <s v="Anna Andreadi"/>
    <n v="80906"/>
    <n v="11"/>
    <n v="5"/>
    <n v="55"/>
  </r>
  <r>
    <n v="5"/>
    <x v="1"/>
    <x v="359"/>
    <x v="1"/>
    <x v="0"/>
    <n v="6"/>
    <x v="0"/>
    <x v="9"/>
    <x v="1"/>
    <x v="78"/>
    <x v="31"/>
    <s v="United States"/>
    <x v="220"/>
    <x v="1"/>
    <m/>
    <x v="0"/>
    <x v="1"/>
    <d v="2017-12-11T00:00:00"/>
    <s v="Wed"/>
    <x v="6"/>
    <s v="CA-2017-104346"/>
    <n v="1056"/>
    <s v="Master Caster Door Stop, Large Neon Orange"/>
    <s v="Anna Andreadi"/>
    <n v="80906"/>
    <n v="15"/>
    <n v="9"/>
    <n v="52"/>
  </r>
  <r>
    <n v="5"/>
    <x v="1"/>
    <x v="359"/>
    <x v="1"/>
    <x v="0"/>
    <n v="6"/>
    <x v="0"/>
    <x v="1"/>
    <x v="1"/>
    <x v="78"/>
    <x v="31"/>
    <s v="United States"/>
    <x v="220"/>
    <x v="1"/>
    <m/>
    <x v="0"/>
    <x v="8"/>
    <d v="2017-12-11T00:00:00"/>
    <s v="Wed"/>
    <x v="6"/>
    <s v="CA-2017-104346"/>
    <n v="314"/>
    <s v="Bevis Rectangular Conference Tables"/>
    <s v="Anna Andreadi"/>
    <n v="80906"/>
    <n v="-248"/>
    <n v="5"/>
    <n v="365"/>
  </r>
  <r>
    <n v="5"/>
    <x v="1"/>
    <x v="359"/>
    <x v="1"/>
    <x v="0"/>
    <n v="6"/>
    <x v="0"/>
    <x v="14"/>
    <x v="1"/>
    <x v="78"/>
    <x v="31"/>
    <s v="United States"/>
    <x v="220"/>
    <x v="1"/>
    <m/>
    <x v="0"/>
    <x v="4"/>
    <d v="2017-12-11T00:00:00"/>
    <s v="Wed"/>
    <x v="6"/>
    <s v="CA-2017-104346"/>
    <n v="388"/>
    <s v="Bush Westfield Collection Bookcases, Dark Cherry Finish"/>
    <s v="Anna Andreadi"/>
    <n v="80906"/>
    <n v="-144"/>
    <n v="4"/>
    <n v="70"/>
  </r>
  <r>
    <n v="5"/>
    <x v="1"/>
    <x v="359"/>
    <x v="1"/>
    <x v="0"/>
    <n v="6"/>
    <x v="0"/>
    <x v="6"/>
    <x v="2"/>
    <x v="78"/>
    <x v="31"/>
    <s v="United States"/>
    <x v="220"/>
    <x v="1"/>
    <m/>
    <x v="0"/>
    <x v="1"/>
    <d v="2017-12-11T00:00:00"/>
    <s v="Wed"/>
    <x v="6"/>
    <s v="CA-2017-104346"/>
    <n v="1141"/>
    <s v="Newell 326"/>
    <s v="Anna Andreadi"/>
    <n v="80906"/>
    <n v="0"/>
    <n v="3"/>
    <n v="4"/>
  </r>
  <r>
    <n v="5"/>
    <x v="1"/>
    <x v="359"/>
    <x v="1"/>
    <x v="0"/>
    <n v="6"/>
    <x v="0"/>
    <x v="3"/>
    <x v="2"/>
    <x v="78"/>
    <x v="31"/>
    <s v="United States"/>
    <x v="220"/>
    <x v="1"/>
    <m/>
    <x v="0"/>
    <x v="1"/>
    <d v="2017-12-11T00:00:00"/>
    <s v="Wed"/>
    <x v="6"/>
    <s v="CA-2017-104346"/>
    <n v="262"/>
    <s v="Avery Personal Creations Heavyweight Cards"/>
    <s v="Anna Andreadi"/>
    <n v="80906"/>
    <n v="10"/>
    <n v="3"/>
    <n v="28"/>
  </r>
  <r>
    <n v="5"/>
    <x v="1"/>
    <x v="359"/>
    <x v="1"/>
    <x v="0"/>
    <n v="6"/>
    <x v="0"/>
    <x v="3"/>
    <x v="2"/>
    <x v="78"/>
    <x v="31"/>
    <s v="United States"/>
    <x v="220"/>
    <x v="1"/>
    <m/>
    <x v="0"/>
    <x v="1"/>
    <d v="2017-12-11T00:00:00"/>
    <s v="Wed"/>
    <x v="6"/>
    <s v="CA-2017-104346"/>
    <n v="1727"/>
    <s v="Xerox 1932"/>
    <s v="Anna Andreadi"/>
    <n v="80906"/>
    <n v="29"/>
    <n v="3"/>
    <n v="85"/>
  </r>
  <r>
    <n v="5"/>
    <x v="1"/>
    <x v="359"/>
    <x v="1"/>
    <x v="0"/>
    <n v="6"/>
    <x v="0"/>
    <x v="6"/>
    <x v="2"/>
    <x v="78"/>
    <x v="31"/>
    <s v="United States"/>
    <x v="220"/>
    <x v="1"/>
    <m/>
    <x v="0"/>
    <x v="1"/>
    <d v="2017-12-11T00:00:00"/>
    <s v="Wed"/>
    <x v="6"/>
    <s v="CA-2017-104346"/>
    <n v="1127"/>
    <s v="Newell 313"/>
    <s v="Anna Andreadi"/>
    <n v="80906"/>
    <n v="1"/>
    <n v="5"/>
    <n v="13"/>
  </r>
  <r>
    <n v="5"/>
    <x v="1"/>
    <x v="359"/>
    <x v="1"/>
    <x v="0"/>
    <n v="6"/>
    <x v="0"/>
    <x v="8"/>
    <x v="0"/>
    <x v="78"/>
    <x v="31"/>
    <s v="United States"/>
    <x v="220"/>
    <x v="1"/>
    <m/>
    <x v="0"/>
    <x v="1"/>
    <d v="2017-12-11T00:00:00"/>
    <s v="Wed"/>
    <x v="6"/>
    <s v="CA-2017-104346"/>
    <n v="1018"/>
    <s v="Logitech Keyboard K120"/>
    <s v="Anna Andreadi"/>
    <n v="80906"/>
    <n v="-7"/>
    <n v="4"/>
    <n v="58"/>
  </r>
  <r>
    <n v="5"/>
    <x v="1"/>
    <x v="348"/>
    <x v="1"/>
    <x v="0"/>
    <n v="6"/>
    <x v="0"/>
    <x v="15"/>
    <x v="2"/>
    <x v="1"/>
    <x v="1"/>
    <s v="United States"/>
    <x v="435"/>
    <x v="1"/>
    <m/>
    <x v="0"/>
    <x v="0"/>
    <d v="2017-05-01T00:00:00"/>
    <s v="Sun"/>
    <x v="5"/>
    <s v="CA-2017-104486"/>
    <n v="71"/>
    <s v="Acme 10 Easy Grip Assistive Scissors"/>
    <s v="Anna Andreadi"/>
    <n v="94109"/>
    <n v="11"/>
    <n v="2"/>
    <n v="35"/>
  </r>
  <r>
    <n v="5"/>
    <x v="1"/>
    <x v="348"/>
    <x v="1"/>
    <x v="0"/>
    <n v="6"/>
    <x v="0"/>
    <x v="11"/>
    <x v="2"/>
    <x v="1"/>
    <x v="1"/>
    <s v="United States"/>
    <x v="435"/>
    <x v="1"/>
    <m/>
    <x v="0"/>
    <x v="0"/>
    <d v="2017-05-01T00:00:00"/>
    <s v="Sun"/>
    <x v="5"/>
    <s v="CA-2017-104486"/>
    <n v="589"/>
    <s v="Eldon Simplefile Box Office"/>
    <s v="Anna Andreadi"/>
    <n v="94109"/>
    <n v="10"/>
    <n v="3"/>
    <n v="37"/>
  </r>
  <r>
    <n v="5"/>
    <x v="1"/>
    <x v="348"/>
    <x v="1"/>
    <x v="0"/>
    <n v="6"/>
    <x v="0"/>
    <x v="2"/>
    <x v="2"/>
    <x v="1"/>
    <x v="1"/>
    <s v="United States"/>
    <x v="435"/>
    <x v="1"/>
    <m/>
    <x v="0"/>
    <x v="1"/>
    <d v="2017-05-01T00:00:00"/>
    <s v="Sun"/>
    <x v="5"/>
    <s v="CA-2017-104486"/>
    <n v="714"/>
    <s v="GBC Twin Loop Wire Binding Elements, 9/16 Spine, Black"/>
    <s v="Anna Andreadi"/>
    <n v="94109"/>
    <n v="4"/>
    <n v="1"/>
    <n v="12"/>
  </r>
  <r>
    <n v="6"/>
    <x v="0"/>
    <x v="360"/>
    <x v="1"/>
    <x v="0"/>
    <n v="6"/>
    <x v="1"/>
    <x v="2"/>
    <x v="2"/>
    <x v="42"/>
    <x v="1"/>
    <s v="United States"/>
    <x v="1"/>
    <x v="1"/>
    <m/>
    <x v="0"/>
    <x v="1"/>
    <d v="2017-10-02T00:00:00"/>
    <s v="Mon"/>
    <x v="8"/>
    <s v="CA-2017-104493"/>
    <n v="695"/>
    <s v="GBC Personal VeloBind Strips"/>
    <s v="Anna Andreadi"/>
    <n v="92105"/>
    <n v="20"/>
    <n v="6"/>
    <n v="58"/>
  </r>
  <r>
    <n v="2"/>
    <x v="1"/>
    <x v="120"/>
    <x v="1"/>
    <x v="1"/>
    <n v="3"/>
    <x v="1"/>
    <x v="11"/>
    <x v="2"/>
    <x v="31"/>
    <x v="18"/>
    <s v="United States"/>
    <x v="533"/>
    <x v="0"/>
    <m/>
    <x v="0"/>
    <x v="0"/>
    <d v="2017-01-02T00:00:00"/>
    <s v="Mon"/>
    <x v="11"/>
    <s v="CA-2017-104514"/>
    <n v="1384"/>
    <s v="SAFCO Mobile Desk Side File, Wire Frame"/>
    <s v="Chuck Magee"/>
    <n v="19711"/>
    <n v="22"/>
    <n v="2"/>
    <n v="86"/>
  </r>
  <r>
    <n v="2"/>
    <x v="1"/>
    <x v="120"/>
    <x v="1"/>
    <x v="1"/>
    <n v="3"/>
    <x v="1"/>
    <x v="6"/>
    <x v="2"/>
    <x v="31"/>
    <x v="18"/>
    <s v="United States"/>
    <x v="533"/>
    <x v="0"/>
    <m/>
    <x v="0"/>
    <x v="0"/>
    <d v="2017-01-02T00:00:00"/>
    <s v="Mon"/>
    <x v="11"/>
    <s v="CA-2017-104514"/>
    <n v="1127"/>
    <s v="Newell 313"/>
    <s v="Chuck Magee"/>
    <n v="19711"/>
    <n v="3"/>
    <n v="3"/>
    <n v="10"/>
  </r>
  <r>
    <n v="2"/>
    <x v="1"/>
    <x v="120"/>
    <x v="1"/>
    <x v="1"/>
    <n v="3"/>
    <x v="1"/>
    <x v="3"/>
    <x v="2"/>
    <x v="31"/>
    <x v="18"/>
    <s v="United States"/>
    <x v="533"/>
    <x v="0"/>
    <m/>
    <x v="0"/>
    <x v="0"/>
    <d v="2017-01-02T00:00:00"/>
    <s v="Mon"/>
    <x v="11"/>
    <s v="CA-2017-104514"/>
    <n v="1756"/>
    <s v="Xerox 1959"/>
    <s v="Chuck Magee"/>
    <n v="19711"/>
    <n v="10"/>
    <n v="3"/>
    <n v="20"/>
  </r>
  <r>
    <n v="7"/>
    <x v="2"/>
    <x v="361"/>
    <x v="1"/>
    <x v="0"/>
    <n v="6"/>
    <x v="2"/>
    <x v="5"/>
    <x v="1"/>
    <x v="218"/>
    <x v="24"/>
    <s v="United States"/>
    <x v="11"/>
    <x v="0"/>
    <m/>
    <x v="0"/>
    <x v="0"/>
    <d v="2017-09-01T00:00:00"/>
    <s v="Sun"/>
    <x v="0"/>
    <s v="CA-2017-104626"/>
    <n v="772"/>
    <s v="Global Value Steno Chair, Gray"/>
    <s v="Chuck Magee"/>
    <n v="2038"/>
    <n v="15"/>
    <n v="1"/>
    <n v="61"/>
  </r>
  <r>
    <n v="7"/>
    <x v="2"/>
    <x v="361"/>
    <x v="1"/>
    <x v="0"/>
    <n v="6"/>
    <x v="2"/>
    <x v="9"/>
    <x v="1"/>
    <x v="218"/>
    <x v="24"/>
    <s v="United States"/>
    <x v="11"/>
    <x v="0"/>
    <m/>
    <x v="0"/>
    <x v="0"/>
    <d v="2017-09-01T00:00:00"/>
    <s v="Sun"/>
    <x v="0"/>
    <s v="CA-2017-104626"/>
    <n v="507"/>
    <s v="Deflect-o Glass Clear Studded Chair Mats"/>
    <s v="Chuck Magee"/>
    <n v="2038"/>
    <n v="27"/>
    <n v="2"/>
    <n v="124"/>
  </r>
  <r>
    <n v="7"/>
    <x v="2"/>
    <x v="361"/>
    <x v="1"/>
    <x v="0"/>
    <n v="6"/>
    <x v="2"/>
    <x v="2"/>
    <x v="2"/>
    <x v="218"/>
    <x v="24"/>
    <s v="United States"/>
    <x v="11"/>
    <x v="0"/>
    <m/>
    <x v="0"/>
    <x v="0"/>
    <d v="2017-09-01T00:00:00"/>
    <s v="Sun"/>
    <x v="0"/>
    <s v="CA-2017-104626"/>
    <n v="513"/>
    <s v="Deluxe Heavy-Duty Vinyl Round Ring Binder"/>
    <s v="Chuck Magee"/>
    <n v="2038"/>
    <n v="52"/>
    <n v="5"/>
    <n v="115"/>
  </r>
  <r>
    <n v="7"/>
    <x v="2"/>
    <x v="361"/>
    <x v="1"/>
    <x v="0"/>
    <n v="6"/>
    <x v="2"/>
    <x v="11"/>
    <x v="2"/>
    <x v="218"/>
    <x v="24"/>
    <s v="United States"/>
    <x v="11"/>
    <x v="0"/>
    <m/>
    <x v="0"/>
    <x v="0"/>
    <d v="2017-09-01T00:00:00"/>
    <s v="Sun"/>
    <x v="0"/>
    <s v="CA-2017-104626"/>
    <n v="100"/>
    <s v="Adjustable Depth Letter/Legal Cart"/>
    <s v="Chuck Magee"/>
    <n v="2038"/>
    <n v="316"/>
    <n v="6"/>
    <n v="1089"/>
  </r>
  <r>
    <n v="4"/>
    <x v="1"/>
    <x v="362"/>
    <x v="1"/>
    <x v="0"/>
    <n v="6"/>
    <x v="2"/>
    <x v="5"/>
    <x v="1"/>
    <x v="250"/>
    <x v="10"/>
    <s v="United States"/>
    <x v="11"/>
    <x v="3"/>
    <m/>
    <x v="0"/>
    <x v="2"/>
    <d v="2017-03-30T00:00:00"/>
    <s v="Mon"/>
    <x v="4"/>
    <s v="CA-2017-104871"/>
    <n v="1206"/>
    <s v="Office Star - Contemporary Task Swivel chair with Loop Arms, Charcoal"/>
    <s v="Kelly Williams"/>
    <n v="61761"/>
    <n v="-110"/>
    <n v="4"/>
    <n v="367"/>
  </r>
  <r>
    <n v="6"/>
    <x v="0"/>
    <x v="363"/>
    <x v="1"/>
    <x v="0"/>
    <n v="6"/>
    <x v="1"/>
    <x v="2"/>
    <x v="2"/>
    <x v="189"/>
    <x v="29"/>
    <s v="United States"/>
    <x v="30"/>
    <x v="2"/>
    <m/>
    <x v="0"/>
    <x v="0"/>
    <d v="2017-06-13T00:00:00"/>
    <s v="Fri"/>
    <x v="9"/>
    <s v="CA-2017-104941"/>
    <n v="249"/>
    <s v="Avery Heavy-Duty EZD View Binder with Locking Rings"/>
    <s v="Cassandra Brandow"/>
    <n v="35601"/>
    <n v="9"/>
    <n v="3"/>
    <n v="19"/>
  </r>
  <r>
    <n v="6"/>
    <x v="0"/>
    <x v="363"/>
    <x v="1"/>
    <x v="0"/>
    <n v="6"/>
    <x v="1"/>
    <x v="3"/>
    <x v="2"/>
    <x v="189"/>
    <x v="29"/>
    <s v="United States"/>
    <x v="30"/>
    <x v="2"/>
    <m/>
    <x v="0"/>
    <x v="0"/>
    <d v="2017-06-13T00:00:00"/>
    <s v="Fri"/>
    <x v="9"/>
    <s v="CA-2017-104941"/>
    <n v="1807"/>
    <s v="Xerox 204"/>
    <s v="Cassandra Brandow"/>
    <n v="35601"/>
    <n v="16"/>
    <n v="5"/>
    <n v="32"/>
  </r>
  <r>
    <n v="6"/>
    <x v="0"/>
    <x v="363"/>
    <x v="1"/>
    <x v="0"/>
    <n v="6"/>
    <x v="1"/>
    <x v="6"/>
    <x v="2"/>
    <x v="189"/>
    <x v="29"/>
    <s v="United States"/>
    <x v="30"/>
    <x v="2"/>
    <m/>
    <x v="0"/>
    <x v="0"/>
    <d v="2017-06-13T00:00:00"/>
    <s v="Fri"/>
    <x v="9"/>
    <s v="CA-2017-104941"/>
    <n v="1123"/>
    <s v="Newell 31"/>
    <s v="Cassandra Brandow"/>
    <n v="35601"/>
    <n v="7"/>
    <n v="6"/>
    <n v="25"/>
  </r>
  <r>
    <n v="6"/>
    <x v="0"/>
    <x v="363"/>
    <x v="1"/>
    <x v="0"/>
    <n v="6"/>
    <x v="1"/>
    <x v="16"/>
    <x v="0"/>
    <x v="189"/>
    <x v="29"/>
    <s v="United States"/>
    <x v="30"/>
    <x v="2"/>
    <m/>
    <x v="0"/>
    <x v="0"/>
    <d v="2017-06-13T00:00:00"/>
    <s v="Fri"/>
    <x v="9"/>
    <s v="CA-2017-104941"/>
    <n v="372"/>
    <s v="Brother DCP1000 Digital 3 in 1 Multifunction Machine"/>
    <s v="Cassandra Brandow"/>
    <n v="35601"/>
    <n v="315"/>
    <n v="3"/>
    <n v="900"/>
  </r>
  <r>
    <n v="4"/>
    <x v="1"/>
    <x v="364"/>
    <x v="1"/>
    <x v="0"/>
    <n v="6"/>
    <x v="0"/>
    <x v="14"/>
    <x v="1"/>
    <x v="251"/>
    <x v="1"/>
    <s v="United States"/>
    <x v="367"/>
    <x v="1"/>
    <m/>
    <x v="0"/>
    <x v="5"/>
    <d v="2017-11-13T00:00:00"/>
    <s v="Fri"/>
    <x v="7"/>
    <s v="CA-2017-104948"/>
    <n v="1228"/>
    <s v="OSullivan Living Dimensions 3-Shelf Bookcases"/>
    <s v="Anna Andreadi"/>
    <n v="92404"/>
    <n v="-40"/>
    <n v="4"/>
    <n v="683"/>
  </r>
  <r>
    <n v="4"/>
    <x v="1"/>
    <x v="364"/>
    <x v="1"/>
    <x v="0"/>
    <n v="6"/>
    <x v="0"/>
    <x v="3"/>
    <x v="2"/>
    <x v="251"/>
    <x v="1"/>
    <s v="United States"/>
    <x v="367"/>
    <x v="1"/>
    <m/>
    <x v="0"/>
    <x v="0"/>
    <d v="2017-11-13T00:00:00"/>
    <s v="Fri"/>
    <x v="7"/>
    <s v="CA-2017-104948"/>
    <n v="1693"/>
    <s v="Xerox 1900"/>
    <s v="Anna Andreadi"/>
    <n v="92404"/>
    <n v="13"/>
    <n v="7"/>
    <n v="30"/>
  </r>
  <r>
    <n v="4"/>
    <x v="1"/>
    <x v="364"/>
    <x v="1"/>
    <x v="0"/>
    <n v="6"/>
    <x v="0"/>
    <x v="2"/>
    <x v="2"/>
    <x v="251"/>
    <x v="1"/>
    <s v="United States"/>
    <x v="367"/>
    <x v="1"/>
    <m/>
    <x v="0"/>
    <x v="1"/>
    <d v="2017-11-13T00:00:00"/>
    <s v="Fri"/>
    <x v="7"/>
    <s v="CA-2017-104948"/>
    <n v="1598"/>
    <s v="Universal Recycled Hanging Pressboard Report Binders, Letter Size"/>
    <s v="Anna Andreadi"/>
    <n v="92404"/>
    <n v="3"/>
    <n v="2"/>
    <n v="10"/>
  </r>
  <r>
    <n v="4"/>
    <x v="2"/>
    <x v="336"/>
    <x v="1"/>
    <x v="1"/>
    <n v="3"/>
    <x v="1"/>
    <x v="14"/>
    <x v="1"/>
    <x v="0"/>
    <x v="0"/>
    <s v="United States"/>
    <x v="555"/>
    <x v="0"/>
    <m/>
    <x v="0"/>
    <x v="1"/>
    <d v="2017-09-15T00:00:00"/>
    <s v="Sun"/>
    <x v="0"/>
    <s v="CA-2017-105102"/>
    <n v="391"/>
    <s v="Bush Westfield Collection Bookcases, Medium Cherry Finish"/>
    <s v="Chuck Magee"/>
    <n v="10035"/>
    <n v="1"/>
    <n v="1"/>
    <n v="46"/>
  </r>
  <r>
    <n v="4"/>
    <x v="2"/>
    <x v="336"/>
    <x v="1"/>
    <x v="1"/>
    <n v="3"/>
    <x v="1"/>
    <x v="3"/>
    <x v="2"/>
    <x v="0"/>
    <x v="0"/>
    <s v="United States"/>
    <x v="555"/>
    <x v="0"/>
    <m/>
    <x v="0"/>
    <x v="0"/>
    <d v="2017-09-15T00:00:00"/>
    <s v="Sun"/>
    <x v="0"/>
    <s v="CA-2017-105102"/>
    <n v="1764"/>
    <s v="Xerox 1967"/>
    <s v="Chuck Magee"/>
    <n v="10035"/>
    <n v="6"/>
    <n v="2"/>
    <n v="13"/>
  </r>
  <r>
    <n v="4"/>
    <x v="2"/>
    <x v="336"/>
    <x v="1"/>
    <x v="1"/>
    <n v="3"/>
    <x v="1"/>
    <x v="2"/>
    <x v="2"/>
    <x v="0"/>
    <x v="0"/>
    <s v="United States"/>
    <x v="555"/>
    <x v="0"/>
    <m/>
    <x v="0"/>
    <x v="1"/>
    <d v="2017-09-15T00:00:00"/>
    <s v="Sun"/>
    <x v="0"/>
    <s v="CA-2017-105102"/>
    <n v="714"/>
    <s v="GBC Twin Loop Wire Binding Elements"/>
    <s v="Chuck Magee"/>
    <n v="10035"/>
    <n v="30"/>
    <n v="3"/>
    <n v="80"/>
  </r>
  <r>
    <n v="5"/>
    <x v="1"/>
    <x v="365"/>
    <x v="1"/>
    <x v="0"/>
    <n v="6"/>
    <x v="1"/>
    <x v="9"/>
    <x v="1"/>
    <x v="87"/>
    <x v="23"/>
    <s v="United States"/>
    <x v="211"/>
    <x v="3"/>
    <s v="Yes"/>
    <x v="1"/>
    <x v="0"/>
    <d v="2017-09-05T00:00:00"/>
    <s v="Thu"/>
    <x v="0"/>
    <s v="CA-2017-105158"/>
    <n v="1036"/>
    <s v="Longer-Life Soft White Bulbs"/>
    <s v="Kelly Williams"/>
    <n v="55901"/>
    <n v="3"/>
    <n v="2"/>
    <n v="6"/>
  </r>
  <r>
    <n v="5"/>
    <x v="1"/>
    <x v="365"/>
    <x v="1"/>
    <x v="0"/>
    <n v="6"/>
    <x v="1"/>
    <x v="3"/>
    <x v="2"/>
    <x v="87"/>
    <x v="23"/>
    <s v="United States"/>
    <x v="211"/>
    <x v="3"/>
    <s v="Yes"/>
    <x v="1"/>
    <x v="0"/>
    <d v="2017-09-05T00:00:00"/>
    <s v="Thu"/>
    <x v="0"/>
    <s v="CA-2017-105158"/>
    <n v="1671"/>
    <s v="Xerox 1881"/>
    <s v="Kelly Williams"/>
    <n v="55901"/>
    <n v="17"/>
    <n v="3"/>
    <n v="37"/>
  </r>
  <r>
    <n v="2"/>
    <x v="2"/>
    <x v="366"/>
    <x v="1"/>
    <x v="2"/>
    <n v="1"/>
    <x v="2"/>
    <x v="4"/>
    <x v="2"/>
    <x v="16"/>
    <x v="12"/>
    <s v="United States"/>
    <x v="511"/>
    <x v="0"/>
    <m/>
    <x v="0"/>
    <x v="1"/>
    <d v="2017-11-01T00:00:00"/>
    <s v="Sun"/>
    <x v="7"/>
    <s v="CA-2017-105221"/>
    <n v="371"/>
    <s v="Brites Rubber Bands, 1 1/2 oz. Box"/>
    <s v="Chuck Magee"/>
    <n v="19140"/>
    <n v="-1"/>
    <n v="2"/>
    <n v="3"/>
  </r>
  <r>
    <n v="2"/>
    <x v="2"/>
    <x v="366"/>
    <x v="1"/>
    <x v="2"/>
    <n v="1"/>
    <x v="2"/>
    <x v="8"/>
    <x v="0"/>
    <x v="16"/>
    <x v="12"/>
    <s v="United States"/>
    <x v="511"/>
    <x v="0"/>
    <m/>
    <x v="0"/>
    <x v="1"/>
    <d v="2017-11-01T00:00:00"/>
    <s v="Sun"/>
    <x v="7"/>
    <s v="CA-2017-105221"/>
    <n v="1409"/>
    <s v="SanDisk Ultra 32 GB MicroSDHC Class 10 Memory Card"/>
    <s v="Chuck Magee"/>
    <n v="19140"/>
    <n v="-3"/>
    <n v="2"/>
    <n v="35"/>
  </r>
  <r>
    <n v="3"/>
    <x v="2"/>
    <x v="340"/>
    <x v="1"/>
    <x v="2"/>
    <n v="1"/>
    <x v="0"/>
    <x v="7"/>
    <x v="2"/>
    <x v="193"/>
    <x v="3"/>
    <s v="United States"/>
    <x v="556"/>
    <x v="1"/>
    <m/>
    <x v="0"/>
    <x v="1"/>
    <d v="2017-11-06T00:00:00"/>
    <s v="Fri"/>
    <x v="7"/>
    <s v="CA-2017-105312"/>
    <n v="1346"/>
    <s v="Redi-Strip #10 Envelopes, 4 1/8 x 9 1/2"/>
    <s v="Anna Andreadi"/>
    <n v="85254"/>
    <n v="2"/>
    <n v="3"/>
    <n v="7"/>
  </r>
  <r>
    <n v="3"/>
    <x v="2"/>
    <x v="340"/>
    <x v="1"/>
    <x v="2"/>
    <n v="1"/>
    <x v="0"/>
    <x v="2"/>
    <x v="2"/>
    <x v="193"/>
    <x v="3"/>
    <s v="United States"/>
    <x v="556"/>
    <x v="1"/>
    <m/>
    <x v="0"/>
    <x v="4"/>
    <d v="2017-11-06T00:00:00"/>
    <s v="Fri"/>
    <x v="7"/>
    <s v="CA-2017-105312"/>
    <n v="1596"/>
    <s v="UniKeep View Case Binders"/>
    <s v="Anna Andreadi"/>
    <n v="85254"/>
    <n v="-4"/>
    <n v="3"/>
    <n v="4"/>
  </r>
  <r>
    <n v="4"/>
    <x v="1"/>
    <x v="367"/>
    <x v="1"/>
    <x v="0"/>
    <n v="6"/>
    <x v="0"/>
    <x v="6"/>
    <x v="2"/>
    <x v="17"/>
    <x v="1"/>
    <s v="United States"/>
    <x v="54"/>
    <x v="1"/>
    <m/>
    <x v="0"/>
    <x v="0"/>
    <d v="2017-11-24T00:00:00"/>
    <s v="Tue"/>
    <x v="7"/>
    <s v="CA-2017-105347"/>
    <n v="1304"/>
    <s v="Prang Colored Pencils"/>
    <s v="Anna Andreadi"/>
    <n v="90004"/>
    <n v="7"/>
    <n v="5"/>
    <n v="15"/>
  </r>
  <r>
    <n v="4"/>
    <x v="1"/>
    <x v="367"/>
    <x v="1"/>
    <x v="0"/>
    <n v="6"/>
    <x v="0"/>
    <x v="3"/>
    <x v="2"/>
    <x v="17"/>
    <x v="1"/>
    <s v="United States"/>
    <x v="54"/>
    <x v="1"/>
    <m/>
    <x v="0"/>
    <x v="0"/>
    <d v="2017-11-24T00:00:00"/>
    <s v="Tue"/>
    <x v="7"/>
    <s v="CA-2017-105347"/>
    <n v="1712"/>
    <s v="Xerox 1919"/>
    <s v="Anna Andreadi"/>
    <n v="90004"/>
    <n v="181"/>
    <n v="9"/>
    <n v="369"/>
  </r>
  <r>
    <n v="6"/>
    <x v="0"/>
    <x v="368"/>
    <x v="1"/>
    <x v="0"/>
    <n v="6"/>
    <x v="0"/>
    <x v="3"/>
    <x v="2"/>
    <x v="0"/>
    <x v="0"/>
    <s v="United States"/>
    <x v="557"/>
    <x v="0"/>
    <m/>
    <x v="0"/>
    <x v="0"/>
    <d v="2017-03-29T00:00:00"/>
    <s v="Sun"/>
    <x v="4"/>
    <s v="CA-2017-105361"/>
    <n v="129"/>
    <s v="Ampad Gold Fibre Wirebound Steno Books, 6 x 9, Gregg Ruled"/>
    <s v="Chuck Magee"/>
    <n v="10024"/>
    <n v="8"/>
    <n v="4"/>
    <n v="18"/>
  </r>
  <r>
    <n v="5"/>
    <x v="1"/>
    <x v="369"/>
    <x v="1"/>
    <x v="0"/>
    <n v="6"/>
    <x v="0"/>
    <x v="7"/>
    <x v="2"/>
    <x v="0"/>
    <x v="0"/>
    <s v="United States"/>
    <x v="190"/>
    <x v="0"/>
    <m/>
    <x v="0"/>
    <x v="0"/>
    <d v="2017-09-24T00:00:00"/>
    <s v="Tue"/>
    <x v="0"/>
    <s v="CA-2017-105508"/>
    <n v="343"/>
    <s v="Blue String-Tie &amp; Button Interoffice Envelopes, 10 x 13"/>
    <s v="Chuck Magee"/>
    <n v="10035"/>
    <n v="18"/>
    <n v="1"/>
    <n v="40"/>
  </r>
  <r>
    <n v="4"/>
    <x v="1"/>
    <x v="370"/>
    <x v="1"/>
    <x v="0"/>
    <n v="6"/>
    <x v="1"/>
    <x v="2"/>
    <x v="2"/>
    <x v="21"/>
    <x v="2"/>
    <s v="United States"/>
    <x v="558"/>
    <x v="2"/>
    <m/>
    <x v="0"/>
    <x v="4"/>
    <d v="2017-11-07T00:00:00"/>
    <s v="Sat"/>
    <x v="7"/>
    <s v="CA-2017-105571"/>
    <n v="687"/>
    <s v="GBC DocuBind TL300 Electric Binding System"/>
    <s v="Cassandra Brandow"/>
    <n v="33142"/>
    <n v="-1032"/>
    <n v="5"/>
    <n v="1345"/>
  </r>
  <r>
    <n v="4"/>
    <x v="1"/>
    <x v="370"/>
    <x v="1"/>
    <x v="0"/>
    <n v="6"/>
    <x v="1"/>
    <x v="2"/>
    <x v="2"/>
    <x v="21"/>
    <x v="2"/>
    <s v="United States"/>
    <x v="558"/>
    <x v="2"/>
    <m/>
    <x v="0"/>
    <x v="4"/>
    <d v="2017-11-07T00:00:00"/>
    <s v="Sat"/>
    <x v="7"/>
    <s v="CA-2017-105571"/>
    <n v="247"/>
    <s v="Avery Hanging File Binders"/>
    <s v="Cassandra Brandow"/>
    <n v="33142"/>
    <n v="-13"/>
    <n v="9"/>
    <n v="16"/>
  </r>
  <r>
    <n v="0"/>
    <x v="0"/>
    <x v="371"/>
    <x v="1"/>
    <x v="3"/>
    <n v="0"/>
    <x v="0"/>
    <x v="1"/>
    <x v="1"/>
    <x v="0"/>
    <x v="0"/>
    <s v="United States"/>
    <x v="101"/>
    <x v="0"/>
    <m/>
    <x v="0"/>
    <x v="6"/>
    <d v="2017-09-07T00:00:00"/>
    <s v="Sat"/>
    <x v="0"/>
    <s v="CA-2017-105599"/>
    <n v="133"/>
    <s v="Anderson Hickey Conga Table Tops &amp; Accessories"/>
    <s v="Chuck Magee"/>
    <n v="10011"/>
    <n v="-14"/>
    <n v="3"/>
    <n v="27"/>
  </r>
  <r>
    <n v="0"/>
    <x v="0"/>
    <x v="371"/>
    <x v="1"/>
    <x v="3"/>
    <n v="0"/>
    <x v="0"/>
    <x v="11"/>
    <x v="2"/>
    <x v="0"/>
    <x v="0"/>
    <s v="United States"/>
    <x v="101"/>
    <x v="0"/>
    <m/>
    <x v="0"/>
    <x v="0"/>
    <d v="2017-09-07T00:00:00"/>
    <s v="Sat"/>
    <x v="0"/>
    <s v="CA-2017-105599"/>
    <n v="588"/>
    <s v="Eldon Shelf Savers Cubes and Bins"/>
    <s v="Chuck Magee"/>
    <n v="10011"/>
    <n v="0"/>
    <n v="2"/>
    <n v="14"/>
  </r>
  <r>
    <n v="4"/>
    <x v="1"/>
    <x v="372"/>
    <x v="1"/>
    <x v="0"/>
    <n v="6"/>
    <x v="2"/>
    <x v="12"/>
    <x v="2"/>
    <x v="252"/>
    <x v="4"/>
    <s v="United States"/>
    <x v="95"/>
    <x v="3"/>
    <m/>
    <x v="0"/>
    <x v="3"/>
    <d v="2017-10-18T00:00:00"/>
    <s v="Wed"/>
    <x v="8"/>
    <s v="CA-2017-105613"/>
    <n v="1582"/>
    <s v="Tripp Lite Isotel 6 Outlet Surge Protector with Fax/Modem Protection"/>
    <s v="Kelly Williams"/>
    <n v="78501"/>
    <n v="-187"/>
    <n v="6"/>
    <n v="73"/>
  </r>
  <r>
    <n v="4"/>
    <x v="1"/>
    <x v="372"/>
    <x v="1"/>
    <x v="0"/>
    <n v="6"/>
    <x v="2"/>
    <x v="8"/>
    <x v="0"/>
    <x v="252"/>
    <x v="4"/>
    <s v="United States"/>
    <x v="95"/>
    <x v="3"/>
    <m/>
    <x v="0"/>
    <x v="1"/>
    <d v="2017-10-18T00:00:00"/>
    <s v="Wed"/>
    <x v="8"/>
    <s v="CA-2017-105613"/>
    <n v="1607"/>
    <s v="Verbatim Slim CD and DVD Storage Cases, 50/Pack"/>
    <s v="Kelly Williams"/>
    <n v="78501"/>
    <n v="3"/>
    <n v="3"/>
    <n v="28"/>
  </r>
  <r>
    <n v="4"/>
    <x v="1"/>
    <x v="373"/>
    <x v="1"/>
    <x v="0"/>
    <n v="6"/>
    <x v="0"/>
    <x v="14"/>
    <x v="1"/>
    <x v="253"/>
    <x v="21"/>
    <s v="United States"/>
    <x v="559"/>
    <x v="3"/>
    <m/>
    <x v="0"/>
    <x v="0"/>
    <d v="2017-03-08T00:00:00"/>
    <s v="Sun"/>
    <x v="2"/>
    <s v="CA-2017-105627"/>
    <n v="1368"/>
    <s v="Rush Hierlooms Collection 1 Thick Stackable Bookcases"/>
    <s v="Kelly Williams"/>
    <n v="53142"/>
    <n v="97"/>
    <n v="3"/>
    <n v="513"/>
  </r>
  <r>
    <n v="4"/>
    <x v="1"/>
    <x v="373"/>
    <x v="1"/>
    <x v="0"/>
    <n v="6"/>
    <x v="0"/>
    <x v="9"/>
    <x v="1"/>
    <x v="253"/>
    <x v="21"/>
    <s v="United States"/>
    <x v="559"/>
    <x v="3"/>
    <m/>
    <x v="0"/>
    <x v="0"/>
    <d v="2017-03-08T00:00:00"/>
    <s v="Sun"/>
    <x v="2"/>
    <s v="CA-2017-105627"/>
    <n v="507"/>
    <s v="Deflect-o Glass Clear Studded Chair Mats"/>
    <s v="Kelly Williams"/>
    <n v="53142"/>
    <n v="82"/>
    <n v="6"/>
    <n v="373"/>
  </r>
  <r>
    <n v="4"/>
    <x v="1"/>
    <x v="373"/>
    <x v="1"/>
    <x v="0"/>
    <n v="6"/>
    <x v="0"/>
    <x v="5"/>
    <x v="1"/>
    <x v="253"/>
    <x v="21"/>
    <s v="United States"/>
    <x v="559"/>
    <x v="3"/>
    <m/>
    <x v="0"/>
    <x v="0"/>
    <d v="2017-03-08T00:00:00"/>
    <s v="Sun"/>
    <x v="2"/>
    <s v="CA-2017-105627"/>
    <n v="841"/>
    <s v="Hon Mobius Operators Chair"/>
    <s v="Kelly Williams"/>
    <n v="53142"/>
    <n v="189"/>
    <n v="7"/>
    <n v="861"/>
  </r>
  <r>
    <n v="4"/>
    <x v="1"/>
    <x v="373"/>
    <x v="1"/>
    <x v="0"/>
    <n v="6"/>
    <x v="0"/>
    <x v="6"/>
    <x v="2"/>
    <x v="253"/>
    <x v="21"/>
    <s v="United States"/>
    <x v="559"/>
    <x v="3"/>
    <m/>
    <x v="0"/>
    <x v="0"/>
    <d v="2017-03-08T00:00:00"/>
    <s v="Sun"/>
    <x v="2"/>
    <s v="CA-2017-105627"/>
    <n v="354"/>
    <s v="Boston 1900 Electric Pencil Sharpener"/>
    <s v="Kelly Williams"/>
    <n v="53142"/>
    <n v="4"/>
    <n v="1"/>
    <n v="15"/>
  </r>
  <r>
    <n v="4"/>
    <x v="1"/>
    <x v="373"/>
    <x v="1"/>
    <x v="0"/>
    <n v="6"/>
    <x v="0"/>
    <x v="0"/>
    <x v="0"/>
    <x v="253"/>
    <x v="21"/>
    <s v="United States"/>
    <x v="559"/>
    <x v="3"/>
    <m/>
    <x v="0"/>
    <x v="0"/>
    <d v="2017-03-08T00:00:00"/>
    <s v="Sun"/>
    <x v="2"/>
    <s v="CA-2017-105627"/>
    <n v="1176"/>
    <s v="Nortel Meridian M3904 Professional Digital phone"/>
    <s v="Kelly Williams"/>
    <n v="53142"/>
    <n v="223"/>
    <n v="5"/>
    <n v="770"/>
  </r>
  <r>
    <n v="6"/>
    <x v="0"/>
    <x v="374"/>
    <x v="1"/>
    <x v="0"/>
    <n v="6"/>
    <x v="0"/>
    <x v="6"/>
    <x v="2"/>
    <x v="218"/>
    <x v="24"/>
    <s v="United States"/>
    <x v="423"/>
    <x v="0"/>
    <m/>
    <x v="0"/>
    <x v="0"/>
    <d v="2017-11-08T00:00:00"/>
    <s v="Sun"/>
    <x v="7"/>
    <s v="CA-2017-105634"/>
    <n v="126"/>
    <s v="American Pencil"/>
    <s v="Chuck Magee"/>
    <n v="2038"/>
    <n v="3"/>
    <n v="5"/>
    <n v="12"/>
  </r>
  <r>
    <n v="5"/>
    <x v="2"/>
    <x v="313"/>
    <x v="1"/>
    <x v="1"/>
    <n v="3"/>
    <x v="1"/>
    <x v="14"/>
    <x v="1"/>
    <x v="138"/>
    <x v="4"/>
    <s v="United States"/>
    <x v="522"/>
    <x v="3"/>
    <m/>
    <x v="0"/>
    <x v="10"/>
    <d v="2017-11-21T00:00:00"/>
    <s v="Sat"/>
    <x v="7"/>
    <s v="CA-2017-105690"/>
    <n v="1228"/>
    <s v="OSullivan Manor Hill 2-Door Library in Brianna Oak"/>
    <s v="Kelly Williams"/>
    <n v="77642"/>
    <n v="-76"/>
    <n v="2"/>
    <n v="246"/>
  </r>
  <r>
    <n v="5"/>
    <x v="2"/>
    <x v="313"/>
    <x v="1"/>
    <x v="1"/>
    <n v="3"/>
    <x v="1"/>
    <x v="10"/>
    <x v="2"/>
    <x v="138"/>
    <x v="4"/>
    <s v="United States"/>
    <x v="522"/>
    <x v="3"/>
    <m/>
    <x v="0"/>
    <x v="1"/>
    <d v="2017-11-21T00:00:00"/>
    <s v="Sat"/>
    <x v="7"/>
    <s v="CA-2017-105690"/>
    <n v="1440"/>
    <s v="Self-Adhesive Address Labels for Typewriters by Universal"/>
    <s v="Kelly Williams"/>
    <n v="77642"/>
    <n v="4"/>
    <n v="2"/>
    <n v="12"/>
  </r>
  <r>
    <n v="5"/>
    <x v="2"/>
    <x v="313"/>
    <x v="1"/>
    <x v="1"/>
    <n v="3"/>
    <x v="1"/>
    <x v="16"/>
    <x v="0"/>
    <x v="138"/>
    <x v="4"/>
    <s v="United States"/>
    <x v="522"/>
    <x v="3"/>
    <m/>
    <x v="0"/>
    <x v="1"/>
    <d v="2017-11-21T00:00:00"/>
    <s v="Sat"/>
    <x v="7"/>
    <s v="CA-2017-105690"/>
    <n v="1452"/>
    <s v="Sharp 1540cs Digital Laser Copier"/>
    <s v="Kelly Williams"/>
    <n v="77642"/>
    <n v="165"/>
    <n v="1"/>
    <n v="440"/>
  </r>
  <r>
    <n v="6"/>
    <x v="0"/>
    <x v="375"/>
    <x v="1"/>
    <x v="0"/>
    <n v="6"/>
    <x v="0"/>
    <x v="1"/>
    <x v="1"/>
    <x v="63"/>
    <x v="1"/>
    <s v="United States"/>
    <x v="560"/>
    <x v="1"/>
    <m/>
    <x v="0"/>
    <x v="1"/>
    <d v="2017-02-18T00:00:00"/>
    <s v="Wed"/>
    <x v="3"/>
    <s v="CA-2017-105725"/>
    <n v="829"/>
    <s v="Hon 61000 Series Interactive Training Tables"/>
    <s v="Anna Andreadi"/>
    <n v="90805"/>
    <n v="-1"/>
    <n v="1"/>
    <n v="36"/>
  </r>
  <r>
    <n v="6"/>
    <x v="0"/>
    <x v="375"/>
    <x v="1"/>
    <x v="0"/>
    <n v="6"/>
    <x v="0"/>
    <x v="10"/>
    <x v="2"/>
    <x v="63"/>
    <x v="1"/>
    <s v="United States"/>
    <x v="560"/>
    <x v="1"/>
    <m/>
    <x v="0"/>
    <x v="0"/>
    <d v="2017-02-18T00:00:00"/>
    <s v="Wed"/>
    <x v="3"/>
    <s v="CA-2017-105725"/>
    <n v="179"/>
    <s v="Avery 4027 File Folder Labels for Dot Matrix Printers, 5000 Labels per Box, White"/>
    <s v="Anna Andreadi"/>
    <n v="90805"/>
    <n v="28"/>
    <n v="2"/>
    <n v="61"/>
  </r>
  <r>
    <n v="2"/>
    <x v="1"/>
    <x v="376"/>
    <x v="1"/>
    <x v="1"/>
    <n v="3"/>
    <x v="0"/>
    <x v="6"/>
    <x v="2"/>
    <x v="254"/>
    <x v="15"/>
    <s v="United States"/>
    <x v="469"/>
    <x v="1"/>
    <m/>
    <x v="0"/>
    <x v="0"/>
    <d v="2017-10-25T00:00:00"/>
    <s v="Wed"/>
    <x v="8"/>
    <s v="CA-2017-105844"/>
    <n v="1133"/>
    <s v="Newell 319"/>
    <s v="Anna Andreadi"/>
    <n v="89431"/>
    <n v="24"/>
    <n v="4"/>
    <n v="79"/>
  </r>
  <r>
    <n v="5"/>
    <x v="1"/>
    <x v="377"/>
    <x v="1"/>
    <x v="0"/>
    <n v="6"/>
    <x v="2"/>
    <x v="6"/>
    <x v="2"/>
    <x v="22"/>
    <x v="17"/>
    <s v="United States"/>
    <x v="434"/>
    <x v="3"/>
    <m/>
    <x v="0"/>
    <x v="0"/>
    <d v="2017-03-02T00:00:00"/>
    <s v="Mon"/>
    <x v="2"/>
    <s v="CA-2017-105970"/>
    <n v="30"/>
    <s v="50 Colored Long Pencils"/>
    <s v="Kelly Williams"/>
    <n v="47374"/>
    <n v="3"/>
    <n v="1"/>
    <n v="10"/>
  </r>
  <r>
    <n v="5"/>
    <x v="1"/>
    <x v="377"/>
    <x v="1"/>
    <x v="0"/>
    <n v="6"/>
    <x v="2"/>
    <x v="7"/>
    <x v="2"/>
    <x v="22"/>
    <x v="17"/>
    <s v="United States"/>
    <x v="434"/>
    <x v="3"/>
    <m/>
    <x v="0"/>
    <x v="0"/>
    <d v="2017-03-02T00:00:00"/>
    <s v="Mon"/>
    <x v="2"/>
    <s v="CA-2017-105970"/>
    <n v="374"/>
    <s v="Brown Kraft Recycled Envelopes"/>
    <s v="Kelly Williams"/>
    <n v="47374"/>
    <n v="51"/>
    <n v="6"/>
    <n v="102"/>
  </r>
  <r>
    <n v="6"/>
    <x v="0"/>
    <x v="378"/>
    <x v="1"/>
    <x v="0"/>
    <n v="6"/>
    <x v="1"/>
    <x v="9"/>
    <x v="1"/>
    <x v="255"/>
    <x v="8"/>
    <s v="United States"/>
    <x v="249"/>
    <x v="2"/>
    <m/>
    <x v="0"/>
    <x v="0"/>
    <d v="2017-06-23T00:00:00"/>
    <s v="Mon"/>
    <x v="9"/>
    <s v="CA-2017-106187"/>
    <n v="591"/>
    <s v="Eldon Stackable Tray, Side-Load, Legal, Smoke"/>
    <s v="Cassandra Brandow"/>
    <n v="30344"/>
    <n v="9"/>
    <n v="3"/>
    <n v="27"/>
  </r>
  <r>
    <n v="6"/>
    <x v="0"/>
    <x v="378"/>
    <x v="1"/>
    <x v="0"/>
    <n v="6"/>
    <x v="1"/>
    <x v="2"/>
    <x v="2"/>
    <x v="255"/>
    <x v="8"/>
    <s v="United States"/>
    <x v="249"/>
    <x v="2"/>
    <m/>
    <x v="0"/>
    <x v="0"/>
    <d v="2017-06-23T00:00:00"/>
    <s v="Mon"/>
    <x v="9"/>
    <s v="CA-2017-106187"/>
    <n v="683"/>
    <s v="GBC DocuBind P100 Manual Binding Machine"/>
    <s v="Cassandra Brandow"/>
    <n v="30344"/>
    <n v="75"/>
    <n v="1"/>
    <n v="166"/>
  </r>
  <r>
    <n v="6"/>
    <x v="0"/>
    <x v="378"/>
    <x v="1"/>
    <x v="0"/>
    <n v="6"/>
    <x v="1"/>
    <x v="8"/>
    <x v="0"/>
    <x v="255"/>
    <x v="8"/>
    <s v="United States"/>
    <x v="249"/>
    <x v="2"/>
    <m/>
    <x v="0"/>
    <x v="0"/>
    <d v="2017-06-23T00:00:00"/>
    <s v="Mon"/>
    <x v="9"/>
    <s v="CA-2017-106187"/>
    <n v="511"/>
    <s v="Dell Slim USB Multimedia Keyboard"/>
    <s v="Cassandra Brandow"/>
    <n v="30344"/>
    <n v="18"/>
    <n v="3"/>
    <n v="75"/>
  </r>
  <r>
    <n v="5"/>
    <x v="1"/>
    <x v="379"/>
    <x v="1"/>
    <x v="0"/>
    <n v="6"/>
    <x v="0"/>
    <x v="12"/>
    <x v="2"/>
    <x v="13"/>
    <x v="10"/>
    <s v="United States"/>
    <x v="561"/>
    <x v="3"/>
    <m/>
    <x v="0"/>
    <x v="3"/>
    <d v="2017-12-10T00:00:00"/>
    <s v="Tue"/>
    <x v="6"/>
    <s v="CA-2017-106208"/>
    <n v="26"/>
    <s v="3M Replacement Filter for Office Air Cleaner for 20 x 33 Room"/>
    <s v="Kelly Williams"/>
    <n v="60610"/>
    <n v="-109"/>
    <n v="7"/>
    <n v="53"/>
  </r>
  <r>
    <n v="5"/>
    <x v="1"/>
    <x v="380"/>
    <x v="1"/>
    <x v="0"/>
    <n v="6"/>
    <x v="1"/>
    <x v="4"/>
    <x v="2"/>
    <x v="16"/>
    <x v="12"/>
    <s v="United States"/>
    <x v="375"/>
    <x v="0"/>
    <m/>
    <x v="0"/>
    <x v="1"/>
    <d v="2017-04-16T00:00:00"/>
    <s v="Mon"/>
    <x v="4"/>
    <s v="CA-2017-106215"/>
    <n v="1507"/>
    <s v="Staples"/>
    <s v="Chuck Magee"/>
    <n v="19143"/>
    <n v="4"/>
    <n v="4"/>
    <n v="13"/>
  </r>
  <r>
    <n v="4"/>
    <x v="2"/>
    <x v="381"/>
    <x v="1"/>
    <x v="1"/>
    <n v="3"/>
    <x v="0"/>
    <x v="1"/>
    <x v="1"/>
    <x v="17"/>
    <x v="1"/>
    <s v="United States"/>
    <x v="562"/>
    <x v="1"/>
    <m/>
    <x v="0"/>
    <x v="1"/>
    <d v="2017-04-13T00:00:00"/>
    <s v="Fri"/>
    <x v="4"/>
    <s v="CA-2017-106257"/>
    <n v="908"/>
    <s v="Iceberg OfficeWorks 42 Round Tables"/>
    <s v="Anna Andreadi"/>
    <n v="90045"/>
    <n v="-15"/>
    <n v="2"/>
    <n v="242"/>
  </r>
  <r>
    <n v="4"/>
    <x v="2"/>
    <x v="381"/>
    <x v="1"/>
    <x v="1"/>
    <n v="3"/>
    <x v="0"/>
    <x v="0"/>
    <x v="0"/>
    <x v="17"/>
    <x v="1"/>
    <s v="United States"/>
    <x v="562"/>
    <x v="1"/>
    <m/>
    <x v="0"/>
    <x v="1"/>
    <d v="2017-04-13T00:00:00"/>
    <s v="Fri"/>
    <x v="4"/>
    <s v="CA-2017-106257"/>
    <n v="1294"/>
    <s v="Polycom CX600 IP Phone VoIP phone"/>
    <s v="Anna Andreadi"/>
    <n v="90045"/>
    <n v="42"/>
    <n v="2"/>
    <n v="480"/>
  </r>
  <r>
    <n v="5"/>
    <x v="1"/>
    <x v="343"/>
    <x v="1"/>
    <x v="0"/>
    <n v="6"/>
    <x v="0"/>
    <x v="1"/>
    <x v="1"/>
    <x v="40"/>
    <x v="9"/>
    <s v="United States"/>
    <x v="129"/>
    <x v="1"/>
    <m/>
    <x v="0"/>
    <x v="0"/>
    <d v="2017-09-25T00:00:00"/>
    <s v="Wed"/>
    <x v="0"/>
    <s v="CA-2017-106320"/>
    <n v="368"/>
    <s v="Bretford CR4500 Series Slim Rectangular Table"/>
    <s v="Anna Andreadi"/>
    <n v="84057"/>
    <n v="240"/>
    <n v="3"/>
    <n v="1045"/>
  </r>
  <r>
    <n v="4"/>
    <x v="1"/>
    <x v="379"/>
    <x v="1"/>
    <x v="0"/>
    <n v="6"/>
    <x v="0"/>
    <x v="2"/>
    <x v="2"/>
    <x v="124"/>
    <x v="19"/>
    <s v="United States"/>
    <x v="127"/>
    <x v="0"/>
    <m/>
    <x v="0"/>
    <x v="4"/>
    <d v="2017-12-11T00:00:00"/>
    <s v="Wed"/>
    <x v="6"/>
    <s v="CA-2017-106362"/>
    <n v="697"/>
    <s v="GBC Plasticlear Binding Covers"/>
    <s v="Chuck Magee"/>
    <n v="45373"/>
    <n v="-8"/>
    <n v="3"/>
    <n v="10"/>
  </r>
  <r>
    <n v="3"/>
    <x v="2"/>
    <x v="382"/>
    <x v="1"/>
    <x v="2"/>
    <n v="1"/>
    <x v="1"/>
    <x v="3"/>
    <x v="2"/>
    <x v="141"/>
    <x v="21"/>
    <s v="United States"/>
    <x v="563"/>
    <x v="3"/>
    <m/>
    <x v="0"/>
    <x v="0"/>
    <d v="2017-03-20T00:00:00"/>
    <s v="Fri"/>
    <x v="2"/>
    <s v="CA-2017-106565"/>
    <n v="1808"/>
    <s v="Xerox 205"/>
    <s v="Kelly Williams"/>
    <n v="53209"/>
    <n v="25"/>
    <n v="8"/>
    <n v="52"/>
  </r>
  <r>
    <n v="6"/>
    <x v="0"/>
    <x v="383"/>
    <x v="1"/>
    <x v="0"/>
    <n v="6"/>
    <x v="0"/>
    <x v="7"/>
    <x v="2"/>
    <x v="49"/>
    <x v="31"/>
    <s v="United States"/>
    <x v="279"/>
    <x v="1"/>
    <m/>
    <x v="0"/>
    <x v="1"/>
    <d v="2017-09-28T00:00:00"/>
    <s v="Sat"/>
    <x v="8"/>
    <s v="CA-2017-106978"/>
    <n v="4"/>
    <s v="#10 White Business Envelopes,4 1/8 x 9 1/2"/>
    <s v="Anna Andreadi"/>
    <n v="80013"/>
    <n v="4"/>
    <n v="1"/>
    <n v="13"/>
  </r>
  <r>
    <n v="6"/>
    <x v="0"/>
    <x v="383"/>
    <x v="1"/>
    <x v="0"/>
    <n v="6"/>
    <x v="0"/>
    <x v="4"/>
    <x v="2"/>
    <x v="49"/>
    <x v="31"/>
    <s v="United States"/>
    <x v="279"/>
    <x v="1"/>
    <m/>
    <x v="0"/>
    <x v="1"/>
    <d v="2017-09-28T00:00:00"/>
    <s v="Sat"/>
    <x v="8"/>
    <s v="CA-2017-106978"/>
    <n v="1507"/>
    <s v="Staples"/>
    <s v="Anna Andreadi"/>
    <n v="80013"/>
    <n v="1"/>
    <n v="3"/>
    <n v="5"/>
  </r>
  <r>
    <n v="6"/>
    <x v="0"/>
    <x v="383"/>
    <x v="1"/>
    <x v="0"/>
    <n v="6"/>
    <x v="0"/>
    <x v="2"/>
    <x v="2"/>
    <x v="49"/>
    <x v="31"/>
    <s v="United States"/>
    <x v="279"/>
    <x v="1"/>
    <m/>
    <x v="0"/>
    <x v="4"/>
    <d v="2017-09-28T00:00:00"/>
    <s v="Sat"/>
    <x v="8"/>
    <s v="CA-2017-106978"/>
    <n v="1639"/>
    <s v="Wilson Jones Easy Flow II Sheet Lifters"/>
    <s v="Anna Andreadi"/>
    <n v="80013"/>
    <n v="-1"/>
    <n v="2"/>
    <n v="1"/>
  </r>
  <r>
    <n v="4"/>
    <x v="1"/>
    <x v="384"/>
    <x v="1"/>
    <x v="0"/>
    <n v="6"/>
    <x v="0"/>
    <x v="2"/>
    <x v="2"/>
    <x v="251"/>
    <x v="1"/>
    <s v="United States"/>
    <x v="346"/>
    <x v="1"/>
    <m/>
    <x v="0"/>
    <x v="1"/>
    <d v="2017-07-10T00:00:00"/>
    <s v="Tue"/>
    <x v="1"/>
    <s v="CA-2017-107020"/>
    <n v="975"/>
    <s v="Large Capacity Hanging Post Binders"/>
    <s v="Anna Andreadi"/>
    <n v="92404"/>
    <n v="13"/>
    <n v="2"/>
    <n v="40"/>
  </r>
  <r>
    <n v="6"/>
    <x v="0"/>
    <x v="385"/>
    <x v="1"/>
    <x v="0"/>
    <n v="6"/>
    <x v="1"/>
    <x v="6"/>
    <x v="2"/>
    <x v="37"/>
    <x v="4"/>
    <s v="United States"/>
    <x v="564"/>
    <x v="3"/>
    <m/>
    <x v="0"/>
    <x v="1"/>
    <d v="2017-11-21T00:00:00"/>
    <s v="Sat"/>
    <x v="7"/>
    <s v="CA-2017-107083"/>
    <n v="590"/>
    <s v="Eldon Spacemaker Box, Quick-Snap Lid, Clear"/>
    <s v="Kelly Williams"/>
    <n v="76106"/>
    <n v="1"/>
    <n v="2"/>
    <n v="5"/>
  </r>
  <r>
    <n v="6"/>
    <x v="0"/>
    <x v="385"/>
    <x v="1"/>
    <x v="0"/>
    <n v="6"/>
    <x v="1"/>
    <x v="2"/>
    <x v="2"/>
    <x v="37"/>
    <x v="4"/>
    <s v="United States"/>
    <x v="564"/>
    <x v="3"/>
    <m/>
    <x v="0"/>
    <x v="3"/>
    <d v="2017-11-21T00:00:00"/>
    <s v="Sat"/>
    <x v="7"/>
    <s v="CA-2017-107083"/>
    <n v="1520"/>
    <s v="Storex DuraTech Recycled Plastic Frosted Binders"/>
    <s v="Kelly Williams"/>
    <n v="76106"/>
    <n v="-3"/>
    <n v="2"/>
    <n v="2"/>
  </r>
  <r>
    <n v="6"/>
    <x v="0"/>
    <x v="385"/>
    <x v="1"/>
    <x v="0"/>
    <n v="6"/>
    <x v="1"/>
    <x v="12"/>
    <x v="2"/>
    <x v="37"/>
    <x v="4"/>
    <s v="United States"/>
    <x v="564"/>
    <x v="3"/>
    <m/>
    <x v="0"/>
    <x v="3"/>
    <d v="2017-11-21T00:00:00"/>
    <s v="Sat"/>
    <x v="7"/>
    <s v="CA-2017-107083"/>
    <n v="952"/>
    <s v="Kensington 6 Outlet SmartSocket Surge Protector"/>
    <s v="Kelly Williams"/>
    <n v="76106"/>
    <n v="-68"/>
    <n v="3"/>
    <n v="25"/>
  </r>
  <r>
    <n v="6"/>
    <x v="0"/>
    <x v="385"/>
    <x v="1"/>
    <x v="0"/>
    <n v="6"/>
    <x v="1"/>
    <x v="2"/>
    <x v="2"/>
    <x v="37"/>
    <x v="4"/>
    <s v="United States"/>
    <x v="564"/>
    <x v="3"/>
    <m/>
    <x v="0"/>
    <x v="3"/>
    <d v="2017-11-21T00:00:00"/>
    <s v="Sat"/>
    <x v="7"/>
    <s v="CA-2017-107083"/>
    <n v="409"/>
    <s v="Cardinal Hold-It CD Pocket"/>
    <s v="Kelly Williams"/>
    <n v="76106"/>
    <n v="-13"/>
    <n v="5"/>
    <n v="8"/>
  </r>
  <r>
    <n v="4"/>
    <x v="1"/>
    <x v="386"/>
    <x v="1"/>
    <x v="0"/>
    <n v="6"/>
    <x v="1"/>
    <x v="6"/>
    <x v="2"/>
    <x v="184"/>
    <x v="31"/>
    <s v="United States"/>
    <x v="491"/>
    <x v="1"/>
    <m/>
    <x v="0"/>
    <x v="1"/>
    <d v="2017-12-18T00:00:00"/>
    <s v="Wed"/>
    <x v="6"/>
    <s v="CA-2017-107468"/>
    <n v="1135"/>
    <s v="Newell 320"/>
    <s v="Anna Andreadi"/>
    <n v="80027"/>
    <n v="1"/>
    <n v="2"/>
    <n v="7"/>
  </r>
  <r>
    <n v="7"/>
    <x v="2"/>
    <x v="387"/>
    <x v="1"/>
    <x v="0"/>
    <n v="6"/>
    <x v="0"/>
    <x v="5"/>
    <x v="1"/>
    <x v="184"/>
    <x v="14"/>
    <s v="United States"/>
    <x v="565"/>
    <x v="2"/>
    <s v="Yes"/>
    <x v="1"/>
    <x v="0"/>
    <d v="2017-04-21T00:00:00"/>
    <s v="Sat"/>
    <x v="4"/>
    <s v="CA-2017-107678"/>
    <n v="746"/>
    <s v="Global Deluxe Office Fabric Chairs"/>
    <s v="Cassandra Brandow"/>
    <n v="40214"/>
    <n v="52"/>
    <n v="2"/>
    <n v="192"/>
  </r>
  <r>
    <n v="7"/>
    <x v="2"/>
    <x v="387"/>
    <x v="1"/>
    <x v="0"/>
    <n v="6"/>
    <x v="0"/>
    <x v="9"/>
    <x v="1"/>
    <x v="184"/>
    <x v="14"/>
    <s v="United States"/>
    <x v="565"/>
    <x v="2"/>
    <s v="Yes"/>
    <x v="1"/>
    <x v="0"/>
    <d v="2017-04-21T00:00:00"/>
    <s v="Sat"/>
    <x v="4"/>
    <s v="CA-2017-107678"/>
    <n v="1546"/>
    <s v="Tenex The Solids Textured Chair Mats"/>
    <s v="Cassandra Brandow"/>
    <n v="40214"/>
    <n v="36"/>
    <n v="3"/>
    <n v="210"/>
  </r>
  <r>
    <n v="7"/>
    <x v="2"/>
    <x v="387"/>
    <x v="1"/>
    <x v="0"/>
    <n v="6"/>
    <x v="0"/>
    <x v="2"/>
    <x v="2"/>
    <x v="184"/>
    <x v="14"/>
    <s v="United States"/>
    <x v="565"/>
    <x v="2"/>
    <s v="Yes"/>
    <x v="1"/>
    <x v="0"/>
    <d v="2017-04-21T00:00:00"/>
    <s v="Sat"/>
    <x v="4"/>
    <s v="CA-2017-107678"/>
    <n v="1642"/>
    <s v="Wilson Jones Hanging View Binder, White, 1"/>
    <s v="Cassandra Brandow"/>
    <n v="40214"/>
    <n v="10"/>
    <n v="3"/>
    <n v="21"/>
  </r>
  <r>
    <n v="7"/>
    <x v="2"/>
    <x v="387"/>
    <x v="1"/>
    <x v="0"/>
    <n v="6"/>
    <x v="0"/>
    <x v="0"/>
    <x v="0"/>
    <x v="184"/>
    <x v="14"/>
    <s v="United States"/>
    <x v="565"/>
    <x v="2"/>
    <s v="Yes"/>
    <x v="1"/>
    <x v="0"/>
    <d v="2017-04-21T00:00:00"/>
    <s v="Sat"/>
    <x v="4"/>
    <s v="CA-2017-107678"/>
    <n v="938"/>
    <s v="Jabra SPEAK 410"/>
    <s v="Cassandra Brandow"/>
    <n v="40214"/>
    <n v="132"/>
    <n v="5"/>
    <n v="470"/>
  </r>
  <r>
    <n v="2"/>
    <x v="1"/>
    <x v="388"/>
    <x v="1"/>
    <x v="1"/>
    <n v="3"/>
    <x v="0"/>
    <x v="9"/>
    <x v="1"/>
    <x v="25"/>
    <x v="15"/>
    <s v="United States"/>
    <x v="416"/>
    <x v="1"/>
    <m/>
    <x v="0"/>
    <x v="0"/>
    <d v="2017-11-30T00:00:00"/>
    <s v="Mon"/>
    <x v="6"/>
    <s v="CA-2017-107685"/>
    <n v="488"/>
    <s v="DAX Contemporary Wood Frame with Silver Metal Mat, Desktop, 11 x 14 Size"/>
    <s v="Anna Andreadi"/>
    <n v="89115"/>
    <n v="29"/>
    <n v="4"/>
    <n v="81"/>
  </r>
  <r>
    <n v="2"/>
    <x v="1"/>
    <x v="388"/>
    <x v="1"/>
    <x v="1"/>
    <n v="3"/>
    <x v="0"/>
    <x v="3"/>
    <x v="2"/>
    <x v="25"/>
    <x v="15"/>
    <s v="United States"/>
    <x v="416"/>
    <x v="1"/>
    <m/>
    <x v="0"/>
    <x v="0"/>
    <d v="2017-11-30T00:00:00"/>
    <s v="Mon"/>
    <x v="6"/>
    <s v="CA-2017-107685"/>
    <n v="1797"/>
    <s v="Xerox 1997"/>
    <s v="Anna Andreadi"/>
    <n v="89115"/>
    <n v="12"/>
    <n v="4"/>
    <n v="26"/>
  </r>
  <r>
    <n v="2"/>
    <x v="2"/>
    <x v="389"/>
    <x v="1"/>
    <x v="2"/>
    <n v="1"/>
    <x v="1"/>
    <x v="6"/>
    <x v="2"/>
    <x v="256"/>
    <x v="31"/>
    <s v="United States"/>
    <x v="566"/>
    <x v="1"/>
    <m/>
    <x v="0"/>
    <x v="1"/>
    <d v="2017-03-08T00:00:00"/>
    <s v="Sun"/>
    <x v="2"/>
    <s v="CA-2017-107741"/>
    <n v="522"/>
    <s v="Dixon Prang Watercolor Pencils, 10-Color Set with Brush"/>
    <s v="Anna Andreadi"/>
    <n v="81001"/>
    <n v="1"/>
    <n v="1"/>
    <n v="3"/>
  </r>
  <r>
    <n v="5"/>
    <x v="1"/>
    <x v="390"/>
    <x v="1"/>
    <x v="0"/>
    <n v="6"/>
    <x v="1"/>
    <x v="11"/>
    <x v="2"/>
    <x v="35"/>
    <x v="38"/>
    <s v="United States"/>
    <x v="239"/>
    <x v="0"/>
    <m/>
    <x v="0"/>
    <x v="0"/>
    <d v="2017-08-28T00:00:00"/>
    <s v="Sat"/>
    <x v="0"/>
    <s v="CA-2017-107902"/>
    <n v="1384"/>
    <s v="SAFCO Mobile Desk Side File, Wire Frame"/>
    <s v="Chuck Magee"/>
    <n v="6824"/>
    <n v="122"/>
    <n v="11"/>
    <n v="470"/>
  </r>
  <r>
    <n v="5"/>
    <x v="1"/>
    <x v="391"/>
    <x v="1"/>
    <x v="0"/>
    <n v="6"/>
    <x v="2"/>
    <x v="9"/>
    <x v="1"/>
    <x v="83"/>
    <x v="1"/>
    <s v="United States"/>
    <x v="567"/>
    <x v="1"/>
    <m/>
    <x v="0"/>
    <x v="0"/>
    <d v="2017-05-03T00:00:00"/>
    <s v="Tue"/>
    <x v="5"/>
    <s v="CA-2017-107937"/>
    <n v="1367"/>
    <s v="Rubbermaid ClusterMat Chairmats, Mat Size- 66 x 60, Lip 20 x 11 -90 Degree Angle"/>
    <s v="Anna Andreadi"/>
    <n v="91911"/>
    <n v="107"/>
    <n v="6"/>
    <n v="666"/>
  </r>
  <r>
    <n v="7"/>
    <x v="2"/>
    <x v="392"/>
    <x v="1"/>
    <x v="0"/>
    <n v="6"/>
    <x v="0"/>
    <x v="1"/>
    <x v="1"/>
    <x v="257"/>
    <x v="32"/>
    <s v="United States"/>
    <x v="342"/>
    <x v="2"/>
    <m/>
    <x v="0"/>
    <x v="0"/>
    <d v="2017-11-01T00:00:00"/>
    <s v="Sun"/>
    <x v="7"/>
    <s v="CA-2017-108119"/>
    <n v="908"/>
    <s v="Iceberg OfficeWorks 42 Round Tables"/>
    <s v="Cassandra Brandow"/>
    <n v="72032"/>
    <n v="45"/>
    <n v="2"/>
    <n v="302"/>
  </r>
  <r>
    <n v="7"/>
    <x v="2"/>
    <x v="393"/>
    <x v="1"/>
    <x v="0"/>
    <n v="6"/>
    <x v="1"/>
    <x v="9"/>
    <x v="1"/>
    <x v="2"/>
    <x v="16"/>
    <s v="United States"/>
    <x v="484"/>
    <x v="2"/>
    <m/>
    <x v="0"/>
    <x v="1"/>
    <d v="2017-11-08T00:00:00"/>
    <s v="Sun"/>
    <x v="7"/>
    <s v="CA-2017-108259"/>
    <n v="592"/>
    <s v="Eldon Wave Desk Accessories"/>
    <s v="Cassandra Brandow"/>
    <n v="28540"/>
    <n v="1"/>
    <n v="1"/>
    <n v="5"/>
  </r>
  <r>
    <n v="7"/>
    <x v="2"/>
    <x v="393"/>
    <x v="1"/>
    <x v="0"/>
    <n v="6"/>
    <x v="1"/>
    <x v="10"/>
    <x v="2"/>
    <x v="2"/>
    <x v="16"/>
    <s v="United States"/>
    <x v="484"/>
    <x v="2"/>
    <m/>
    <x v="0"/>
    <x v="1"/>
    <d v="2017-11-08T00:00:00"/>
    <s v="Sun"/>
    <x v="7"/>
    <s v="CA-2017-108259"/>
    <n v="1265"/>
    <s v="Permanent Self-Adhesive File Folder Labels for Typewriters, 1 1/8 x 3 1/2, White"/>
    <s v="Cassandra Brandow"/>
    <n v="28540"/>
    <n v="2"/>
    <n v="1"/>
    <n v="5"/>
  </r>
  <r>
    <n v="7"/>
    <x v="2"/>
    <x v="393"/>
    <x v="1"/>
    <x v="0"/>
    <n v="6"/>
    <x v="1"/>
    <x v="4"/>
    <x v="2"/>
    <x v="2"/>
    <x v="16"/>
    <s v="United States"/>
    <x v="484"/>
    <x v="2"/>
    <m/>
    <x v="0"/>
    <x v="1"/>
    <d v="2017-11-08T00:00:00"/>
    <s v="Sun"/>
    <x v="7"/>
    <s v="CA-2017-108259"/>
    <n v="1216"/>
    <s v="OIC Binder Clips"/>
    <s v="Cassandra Brandow"/>
    <n v="28540"/>
    <n v="12"/>
    <n v="11"/>
    <n v="32"/>
  </r>
  <r>
    <n v="7"/>
    <x v="2"/>
    <x v="393"/>
    <x v="1"/>
    <x v="0"/>
    <n v="6"/>
    <x v="1"/>
    <x v="2"/>
    <x v="2"/>
    <x v="2"/>
    <x v="16"/>
    <s v="United States"/>
    <x v="484"/>
    <x v="2"/>
    <m/>
    <x v="0"/>
    <x v="4"/>
    <d v="2017-11-08T00:00:00"/>
    <s v="Sun"/>
    <x v="7"/>
    <s v="CA-2017-108259"/>
    <n v="1291"/>
    <s v="Poly Designer Cover &amp; Back"/>
    <s v="Cassandra Brandow"/>
    <n v="28540"/>
    <n v="-29"/>
    <n v="7"/>
    <n v="40"/>
  </r>
  <r>
    <n v="4"/>
    <x v="1"/>
    <x v="390"/>
    <x v="1"/>
    <x v="0"/>
    <n v="6"/>
    <x v="2"/>
    <x v="0"/>
    <x v="0"/>
    <x v="162"/>
    <x v="6"/>
    <s v="United States"/>
    <x v="357"/>
    <x v="3"/>
    <m/>
    <x v="0"/>
    <x v="0"/>
    <d v="2017-08-29T00:00:00"/>
    <s v="Sun"/>
    <x v="0"/>
    <s v="CA-2017-108532"/>
    <n v="1402"/>
    <s v="Samsung Rugby III"/>
    <s v="Kelly Williams"/>
    <n v="48234"/>
    <n v="36"/>
    <n v="2"/>
    <n v="132"/>
  </r>
  <r>
    <n v="4"/>
    <x v="1"/>
    <x v="390"/>
    <x v="1"/>
    <x v="0"/>
    <n v="6"/>
    <x v="2"/>
    <x v="8"/>
    <x v="0"/>
    <x v="162"/>
    <x v="6"/>
    <s v="United States"/>
    <x v="357"/>
    <x v="3"/>
    <m/>
    <x v="0"/>
    <x v="0"/>
    <d v="2017-08-29T00:00:00"/>
    <s v="Sun"/>
    <x v="0"/>
    <s v="CA-2017-108532"/>
    <n v="1003"/>
    <s v="Logitech Desktop MK120 Mouse and keyboard Combo"/>
    <s v="Kelly Williams"/>
    <n v="48234"/>
    <n v="11"/>
    <n v="7"/>
    <n v="115"/>
  </r>
  <r>
    <n v="5"/>
    <x v="1"/>
    <x v="394"/>
    <x v="1"/>
    <x v="0"/>
    <n v="6"/>
    <x v="1"/>
    <x v="7"/>
    <x v="2"/>
    <x v="0"/>
    <x v="0"/>
    <s v="United States"/>
    <x v="286"/>
    <x v="0"/>
    <m/>
    <x v="0"/>
    <x v="0"/>
    <d v="2017-01-05T00:00:00"/>
    <s v="Thu"/>
    <x v="11"/>
    <s v="CA-2017-108588"/>
    <n v="4"/>
    <s v="#10- 4 1/8 x 9 1/2 Recycled Envelopes"/>
    <s v="Chuck Magee"/>
    <n v="10009"/>
    <n v="8"/>
    <n v="2"/>
    <n v="17"/>
  </r>
  <r>
    <n v="5"/>
    <x v="1"/>
    <x v="394"/>
    <x v="1"/>
    <x v="0"/>
    <n v="6"/>
    <x v="1"/>
    <x v="6"/>
    <x v="2"/>
    <x v="0"/>
    <x v="0"/>
    <s v="United States"/>
    <x v="286"/>
    <x v="0"/>
    <m/>
    <x v="0"/>
    <x v="0"/>
    <d v="2017-01-05T00:00:00"/>
    <s v="Thu"/>
    <x v="11"/>
    <s v="CA-2017-108588"/>
    <n v="1156"/>
    <s v="Newell 34"/>
    <s v="Chuck Magee"/>
    <n v="10009"/>
    <n v="15"/>
    <n v="3"/>
    <n v="60"/>
  </r>
  <r>
    <n v="5"/>
    <x v="1"/>
    <x v="394"/>
    <x v="1"/>
    <x v="0"/>
    <n v="6"/>
    <x v="1"/>
    <x v="2"/>
    <x v="2"/>
    <x v="0"/>
    <x v="0"/>
    <s v="United States"/>
    <x v="286"/>
    <x v="0"/>
    <m/>
    <x v="0"/>
    <x v="1"/>
    <d v="2017-01-05T00:00:00"/>
    <s v="Thu"/>
    <x v="11"/>
    <s v="CA-2017-108588"/>
    <n v="1637"/>
    <s v="Wilson Jones data.warehouse D-Ring Binders with DublLock"/>
    <s v="Chuck Magee"/>
    <n v="10009"/>
    <n v="5"/>
    <n v="2"/>
    <n v="13"/>
  </r>
  <r>
    <n v="4"/>
    <x v="1"/>
    <x v="395"/>
    <x v="1"/>
    <x v="0"/>
    <n v="6"/>
    <x v="1"/>
    <x v="9"/>
    <x v="1"/>
    <x v="0"/>
    <x v="0"/>
    <s v="United States"/>
    <x v="568"/>
    <x v="0"/>
    <m/>
    <x v="0"/>
    <x v="0"/>
    <d v="2017-07-06T00:00:00"/>
    <s v="Fri"/>
    <x v="1"/>
    <s v="CA-2017-108665"/>
    <n v="677"/>
    <s v="G.E. Halogen Desk Lamp Bulbs"/>
    <s v="Chuck Magee"/>
    <n v="10011"/>
    <n v="7"/>
    <n v="2"/>
    <n v="14"/>
  </r>
  <r>
    <n v="4"/>
    <x v="1"/>
    <x v="395"/>
    <x v="1"/>
    <x v="0"/>
    <n v="6"/>
    <x v="1"/>
    <x v="9"/>
    <x v="1"/>
    <x v="0"/>
    <x v="0"/>
    <s v="United States"/>
    <x v="568"/>
    <x v="0"/>
    <m/>
    <x v="0"/>
    <x v="0"/>
    <d v="2017-07-06T00:00:00"/>
    <s v="Fri"/>
    <x v="1"/>
    <s v="CA-2017-108665"/>
    <n v="866"/>
    <s v="Howard Miller 11-1/2 Diameter Ridgewood Wall Clock"/>
    <s v="Chuck Magee"/>
    <n v="10011"/>
    <n v="64"/>
    <n v="3"/>
    <n v="156"/>
  </r>
  <r>
    <n v="4"/>
    <x v="1"/>
    <x v="395"/>
    <x v="1"/>
    <x v="0"/>
    <n v="6"/>
    <x v="1"/>
    <x v="11"/>
    <x v="2"/>
    <x v="0"/>
    <x v="0"/>
    <s v="United States"/>
    <x v="568"/>
    <x v="0"/>
    <m/>
    <x v="0"/>
    <x v="0"/>
    <d v="2017-07-06T00:00:00"/>
    <s v="Fri"/>
    <x v="1"/>
    <s v="CA-2017-108665"/>
    <n v="907"/>
    <s v="Iceberg Mobile Mega Data/Printer Cart"/>
    <s v="Chuck Magee"/>
    <n v="10011"/>
    <n v="156"/>
    <n v="5"/>
    <n v="602"/>
  </r>
  <r>
    <n v="4"/>
    <x v="1"/>
    <x v="395"/>
    <x v="1"/>
    <x v="0"/>
    <n v="6"/>
    <x v="1"/>
    <x v="0"/>
    <x v="0"/>
    <x v="0"/>
    <x v="0"/>
    <s v="United States"/>
    <x v="568"/>
    <x v="0"/>
    <m/>
    <x v="0"/>
    <x v="0"/>
    <d v="2017-07-06T00:00:00"/>
    <s v="Fri"/>
    <x v="1"/>
    <s v="CA-2017-108665"/>
    <n v="1230"/>
    <s v="OtterBox Commuter Series Case - Samsung Galaxy S4"/>
    <s v="Chuck Magee"/>
    <n v="10011"/>
    <n v="2"/>
    <n v="5"/>
    <n v="125"/>
  </r>
  <r>
    <n v="6"/>
    <x v="0"/>
    <x v="396"/>
    <x v="1"/>
    <x v="0"/>
    <n v="6"/>
    <x v="1"/>
    <x v="9"/>
    <x v="1"/>
    <x v="17"/>
    <x v="1"/>
    <s v="United States"/>
    <x v="473"/>
    <x v="1"/>
    <m/>
    <x v="0"/>
    <x v="0"/>
    <d v="2017-09-10T00:00:00"/>
    <s v="Tue"/>
    <x v="0"/>
    <s v="CA-2017-108672"/>
    <n v="1446"/>
    <s v="Seth Thomas 13 1/2 Wall Clock"/>
    <s v="Anna Andreadi"/>
    <n v="90032"/>
    <n v="33"/>
    <n v="6"/>
    <n v="107"/>
  </r>
  <r>
    <n v="4"/>
    <x v="1"/>
    <x v="397"/>
    <x v="1"/>
    <x v="0"/>
    <n v="6"/>
    <x v="1"/>
    <x v="2"/>
    <x v="2"/>
    <x v="16"/>
    <x v="12"/>
    <s v="United States"/>
    <x v="330"/>
    <x v="0"/>
    <m/>
    <x v="0"/>
    <x v="4"/>
    <d v="2017-03-05T00:00:00"/>
    <s v="Thu"/>
    <x v="2"/>
    <s v="CA-2017-109001"/>
    <n v="268"/>
    <s v="Avery Round Ring Poly Binders"/>
    <s v="Chuck Magee"/>
    <n v="19120"/>
    <n v="-2"/>
    <n v="3"/>
    <n v="3"/>
  </r>
  <r>
    <n v="4"/>
    <x v="1"/>
    <x v="397"/>
    <x v="1"/>
    <x v="0"/>
    <n v="6"/>
    <x v="1"/>
    <x v="8"/>
    <x v="0"/>
    <x v="16"/>
    <x v="12"/>
    <s v="United States"/>
    <x v="330"/>
    <x v="0"/>
    <m/>
    <x v="0"/>
    <x v="1"/>
    <d v="2017-03-05T00:00:00"/>
    <s v="Thu"/>
    <x v="2"/>
    <s v="CA-2017-109001"/>
    <n v="1467"/>
    <s v="Sony 16GB Class 10 Micro SDHC R40 Memory Card"/>
    <s v="Chuck Magee"/>
    <n v="19120"/>
    <n v="-1"/>
    <n v="1"/>
    <n v="10"/>
  </r>
  <r>
    <n v="4"/>
    <x v="1"/>
    <x v="397"/>
    <x v="1"/>
    <x v="0"/>
    <n v="6"/>
    <x v="1"/>
    <x v="0"/>
    <x v="0"/>
    <x v="16"/>
    <x v="12"/>
    <s v="United States"/>
    <x v="330"/>
    <x v="0"/>
    <m/>
    <x v="0"/>
    <x v="6"/>
    <d v="2017-03-05T00:00:00"/>
    <s v="Thu"/>
    <x v="2"/>
    <s v="CA-2017-109001"/>
    <n v="1392"/>
    <s v="Samsung Convoy 3"/>
    <s v="Chuck Magee"/>
    <n v="19120"/>
    <n v="-93"/>
    <n v="7"/>
    <n v="466"/>
  </r>
  <r>
    <n v="4"/>
    <x v="1"/>
    <x v="398"/>
    <x v="1"/>
    <x v="0"/>
    <n v="6"/>
    <x v="2"/>
    <x v="8"/>
    <x v="0"/>
    <x v="13"/>
    <x v="10"/>
    <s v="United States"/>
    <x v="145"/>
    <x v="3"/>
    <m/>
    <x v="0"/>
    <x v="1"/>
    <d v="2017-12-19T00:00:00"/>
    <s v="Thu"/>
    <x v="6"/>
    <s v="CA-2017-109113"/>
    <n v="1062"/>
    <s v="Maxell 4.7GB DVD+RW 3/Pack"/>
    <s v="Kelly Williams"/>
    <n v="60610"/>
    <n v="5"/>
    <n v="2"/>
    <n v="25"/>
  </r>
  <r>
    <n v="4"/>
    <x v="1"/>
    <x v="399"/>
    <x v="1"/>
    <x v="0"/>
    <n v="6"/>
    <x v="0"/>
    <x v="7"/>
    <x v="2"/>
    <x v="162"/>
    <x v="6"/>
    <s v="United States"/>
    <x v="569"/>
    <x v="3"/>
    <m/>
    <x v="0"/>
    <x v="0"/>
    <d v="2017-04-20T00:00:00"/>
    <s v="Fri"/>
    <x v="4"/>
    <s v="CA-2017-109169"/>
    <n v="1591"/>
    <s v="Tyvek Side-Opening Peel &amp; Seel Expanding Envelopes"/>
    <s v="Kelly Williams"/>
    <n v="48234"/>
    <n v="81"/>
    <n v="2"/>
    <n v="181"/>
  </r>
  <r>
    <n v="5"/>
    <x v="1"/>
    <x v="400"/>
    <x v="1"/>
    <x v="0"/>
    <n v="6"/>
    <x v="0"/>
    <x v="3"/>
    <x v="2"/>
    <x v="258"/>
    <x v="4"/>
    <s v="United States"/>
    <x v="570"/>
    <x v="3"/>
    <m/>
    <x v="0"/>
    <x v="1"/>
    <d v="2017-10-23T00:00:00"/>
    <s v="Mon"/>
    <x v="8"/>
    <s v="CA-2017-109190"/>
    <n v="1570"/>
    <s v="TOPS 4 x 6 Fluorescent Color Memo Sheets, 500 Sheets per Pack"/>
    <s v="Kelly Williams"/>
    <n v="79424"/>
    <n v="20"/>
    <n v="8"/>
    <n v="61"/>
  </r>
  <r>
    <n v="5"/>
    <x v="1"/>
    <x v="400"/>
    <x v="1"/>
    <x v="0"/>
    <n v="6"/>
    <x v="0"/>
    <x v="2"/>
    <x v="2"/>
    <x v="258"/>
    <x v="4"/>
    <s v="United States"/>
    <x v="570"/>
    <x v="3"/>
    <m/>
    <x v="0"/>
    <x v="3"/>
    <d v="2017-10-23T00:00:00"/>
    <s v="Mon"/>
    <x v="8"/>
    <s v="CA-2017-109190"/>
    <n v="901"/>
    <s v="Ibico Plastic Spiral Binding Combs"/>
    <s v="Kelly Williams"/>
    <n v="79424"/>
    <n v="-10"/>
    <n v="1"/>
    <n v="6"/>
  </r>
  <r>
    <n v="5"/>
    <x v="1"/>
    <x v="400"/>
    <x v="1"/>
    <x v="0"/>
    <n v="6"/>
    <x v="0"/>
    <x v="16"/>
    <x v="0"/>
    <x v="258"/>
    <x v="4"/>
    <s v="United States"/>
    <x v="570"/>
    <x v="3"/>
    <m/>
    <x v="0"/>
    <x v="1"/>
    <d v="2017-10-23T00:00:00"/>
    <s v="Mon"/>
    <x v="8"/>
    <s v="CA-2017-109190"/>
    <n v="402"/>
    <s v="Canon PC-428 Personal Copier"/>
    <s v="Kelly Williams"/>
    <n v="79424"/>
    <n v="162"/>
    <n v="3"/>
    <n v="480"/>
  </r>
  <r>
    <n v="4"/>
    <x v="1"/>
    <x v="401"/>
    <x v="2"/>
    <x v="0"/>
    <n v="6"/>
    <x v="0"/>
    <x v="2"/>
    <x v="2"/>
    <x v="259"/>
    <x v="22"/>
    <s v="United States"/>
    <x v="151"/>
    <x v="1"/>
    <m/>
    <x v="0"/>
    <x v="1"/>
    <d v="2017-12-31T00:00:00"/>
    <s v="Tue"/>
    <x v="11"/>
    <s v="CA-2017-109197"/>
    <n v="897"/>
    <s v="Ibico Hi-Tech Manual Binding System"/>
    <s v="Anna Andreadi"/>
    <n v="59801"/>
    <n v="152"/>
    <n v="2"/>
    <n v="488"/>
  </r>
  <r>
    <n v="2"/>
    <x v="1"/>
    <x v="402"/>
    <x v="1"/>
    <x v="1"/>
    <n v="3"/>
    <x v="0"/>
    <x v="12"/>
    <x v="2"/>
    <x v="56"/>
    <x v="17"/>
    <s v="United States"/>
    <x v="571"/>
    <x v="3"/>
    <m/>
    <x v="0"/>
    <x v="0"/>
    <d v="2017-11-21T00:00:00"/>
    <s v="Sat"/>
    <x v="7"/>
    <s v="CA-2017-109337"/>
    <n v="862"/>
    <s v="Hoover Replacement Belts For Soft Guard &amp; Commercial Ltweight Upright Vacs, 2/Pk"/>
    <s v="Kelly Williams"/>
    <n v="46226"/>
    <n v="5"/>
    <n v="5"/>
    <n v="20"/>
  </r>
  <r>
    <n v="2"/>
    <x v="1"/>
    <x v="402"/>
    <x v="1"/>
    <x v="1"/>
    <n v="3"/>
    <x v="0"/>
    <x v="6"/>
    <x v="2"/>
    <x v="56"/>
    <x v="17"/>
    <s v="United States"/>
    <x v="571"/>
    <x v="3"/>
    <m/>
    <x v="0"/>
    <x v="0"/>
    <d v="2017-11-21T00:00:00"/>
    <s v="Sat"/>
    <x v="7"/>
    <s v="CA-2017-109337"/>
    <n v="474"/>
    <s v="Crayola Anti Dust Chalk, 12/Pack"/>
    <s v="Kelly Williams"/>
    <n v="46226"/>
    <n v="5"/>
    <n v="6"/>
    <n v="11"/>
  </r>
  <r>
    <n v="2"/>
    <x v="1"/>
    <x v="402"/>
    <x v="1"/>
    <x v="1"/>
    <n v="3"/>
    <x v="0"/>
    <x v="13"/>
    <x v="0"/>
    <x v="56"/>
    <x v="17"/>
    <s v="United States"/>
    <x v="571"/>
    <x v="3"/>
    <m/>
    <x v="0"/>
    <x v="0"/>
    <d v="2017-11-21T00:00:00"/>
    <s v="Sat"/>
    <x v="7"/>
    <s v="CA-2017-109337"/>
    <n v="1354"/>
    <s v="Ricoh - Ink Collector Unit for GX3000 Series Printers"/>
    <s v="Kelly Williams"/>
    <n v="46226"/>
    <n v="23"/>
    <n v="2"/>
    <n v="84"/>
  </r>
  <r>
    <n v="2"/>
    <x v="1"/>
    <x v="402"/>
    <x v="1"/>
    <x v="1"/>
    <n v="3"/>
    <x v="0"/>
    <x v="8"/>
    <x v="0"/>
    <x v="56"/>
    <x v="17"/>
    <s v="United States"/>
    <x v="571"/>
    <x v="3"/>
    <m/>
    <x v="0"/>
    <x v="0"/>
    <d v="2017-11-21T00:00:00"/>
    <s v="Sat"/>
    <x v="7"/>
    <s v="CA-2017-109337"/>
    <n v="918"/>
    <s v="Imation Bio 2GB USB Flash Drive Imation Corp"/>
    <s v="Kelly Williams"/>
    <n v="46226"/>
    <n v="165"/>
    <n v="3"/>
    <n v="394"/>
  </r>
  <r>
    <n v="5"/>
    <x v="2"/>
    <x v="403"/>
    <x v="1"/>
    <x v="1"/>
    <n v="3"/>
    <x v="0"/>
    <x v="9"/>
    <x v="1"/>
    <x v="94"/>
    <x v="5"/>
    <s v="United States"/>
    <x v="572"/>
    <x v="2"/>
    <m/>
    <x v="0"/>
    <x v="0"/>
    <d v="2017-11-08T00:00:00"/>
    <s v="Sun"/>
    <x v="7"/>
    <s v="CA-2017-109386"/>
    <n v="507"/>
    <s v="Deflect-o Glass Clear Studded Chair Mats"/>
    <s v="Cassandra Brandow"/>
    <n v="23666"/>
    <n v="41"/>
    <n v="3"/>
    <n v="187"/>
  </r>
  <r>
    <n v="5"/>
    <x v="2"/>
    <x v="403"/>
    <x v="1"/>
    <x v="1"/>
    <n v="3"/>
    <x v="0"/>
    <x v="12"/>
    <x v="2"/>
    <x v="94"/>
    <x v="5"/>
    <s v="United States"/>
    <x v="572"/>
    <x v="2"/>
    <m/>
    <x v="0"/>
    <x v="0"/>
    <d v="2017-11-08T00:00:00"/>
    <s v="Sun"/>
    <x v="7"/>
    <s v="CA-2017-109386"/>
    <n v="813"/>
    <s v="Holmes Replacement Filter for HEPA Air Cleaner, Large Room"/>
    <s v="Cassandra Brandow"/>
    <n v="23666"/>
    <n v="19"/>
    <n v="3"/>
    <n v="44"/>
  </r>
  <r>
    <n v="5"/>
    <x v="2"/>
    <x v="403"/>
    <x v="1"/>
    <x v="1"/>
    <n v="3"/>
    <x v="0"/>
    <x v="6"/>
    <x v="2"/>
    <x v="94"/>
    <x v="5"/>
    <s v="United States"/>
    <x v="572"/>
    <x v="2"/>
    <m/>
    <x v="0"/>
    <x v="0"/>
    <d v="2017-11-08T00:00:00"/>
    <s v="Sun"/>
    <x v="7"/>
    <s v="CA-2017-109386"/>
    <n v="1128"/>
    <s v="Newell 314"/>
    <s v="Cassandra Brandow"/>
    <n v="23666"/>
    <n v="7"/>
    <n v="5"/>
    <n v="28"/>
  </r>
  <r>
    <n v="5"/>
    <x v="2"/>
    <x v="403"/>
    <x v="1"/>
    <x v="1"/>
    <n v="3"/>
    <x v="0"/>
    <x v="6"/>
    <x v="2"/>
    <x v="94"/>
    <x v="5"/>
    <s v="United States"/>
    <x v="572"/>
    <x v="2"/>
    <m/>
    <x v="0"/>
    <x v="0"/>
    <d v="2017-11-08T00:00:00"/>
    <s v="Sun"/>
    <x v="7"/>
    <s v="CA-2017-109386"/>
    <n v="889"/>
    <s v="Hunt PowerHouse Electric Pencil Sharpener, Blue"/>
    <s v="Cassandra Brandow"/>
    <n v="23666"/>
    <n v="80"/>
    <n v="7"/>
    <n v="266"/>
  </r>
  <r>
    <n v="5"/>
    <x v="2"/>
    <x v="403"/>
    <x v="1"/>
    <x v="1"/>
    <n v="3"/>
    <x v="0"/>
    <x v="0"/>
    <x v="0"/>
    <x v="94"/>
    <x v="5"/>
    <s v="United States"/>
    <x v="572"/>
    <x v="2"/>
    <m/>
    <x v="0"/>
    <x v="0"/>
    <d v="2017-11-08T00:00:00"/>
    <s v="Sun"/>
    <x v="7"/>
    <s v="CA-2017-109386"/>
    <n v="156"/>
    <s v="AT&amp;T 17929 Lendline Telephone"/>
    <s v="Cassandra Brandow"/>
    <n v="23666"/>
    <n v="59"/>
    <n v="5"/>
    <n v="226"/>
  </r>
  <r>
    <n v="3"/>
    <x v="0"/>
    <x v="404"/>
    <x v="2"/>
    <x v="1"/>
    <n v="3"/>
    <x v="1"/>
    <x v="2"/>
    <x v="2"/>
    <x v="151"/>
    <x v="14"/>
    <s v="United States"/>
    <x v="497"/>
    <x v="2"/>
    <m/>
    <x v="0"/>
    <x v="0"/>
    <d v="2017-12-31T00:00:00"/>
    <s v="Tue"/>
    <x v="11"/>
    <s v="CA-2017-109470"/>
    <n v="1585"/>
    <s v="Tuf-Vin Binders"/>
    <s v="Cassandra Brandow"/>
    <n v="42420"/>
    <n v="45"/>
    <n v="3"/>
    <n v="95"/>
  </r>
  <r>
    <n v="3"/>
    <x v="0"/>
    <x v="404"/>
    <x v="2"/>
    <x v="1"/>
    <n v="3"/>
    <x v="1"/>
    <x v="2"/>
    <x v="2"/>
    <x v="151"/>
    <x v="14"/>
    <s v="United States"/>
    <x v="497"/>
    <x v="2"/>
    <m/>
    <x v="0"/>
    <x v="0"/>
    <d v="2017-12-31T00:00:00"/>
    <s v="Tue"/>
    <x v="11"/>
    <s v="CA-2017-109470"/>
    <n v="680"/>
    <s v="GBC Clear Cover, 8-1/2 x 11, unpunched, 25 covers per pack"/>
    <s v="Cassandra Brandow"/>
    <n v="42420"/>
    <n v="28"/>
    <n v="4"/>
    <n v="61"/>
  </r>
  <r>
    <n v="3"/>
    <x v="0"/>
    <x v="404"/>
    <x v="2"/>
    <x v="1"/>
    <n v="3"/>
    <x v="1"/>
    <x v="2"/>
    <x v="2"/>
    <x v="151"/>
    <x v="14"/>
    <s v="United States"/>
    <x v="497"/>
    <x v="2"/>
    <m/>
    <x v="0"/>
    <x v="0"/>
    <d v="2017-12-31T00:00:00"/>
    <s v="Tue"/>
    <x v="11"/>
    <s v="CA-2017-109470"/>
    <n v="124"/>
    <s v="Aluminum Screw Posts"/>
    <s v="Cassandra Brandow"/>
    <n v="42420"/>
    <n v="38"/>
    <n v="5"/>
    <n v="76"/>
  </r>
  <r>
    <n v="3"/>
    <x v="0"/>
    <x v="404"/>
    <x v="2"/>
    <x v="1"/>
    <n v="3"/>
    <x v="1"/>
    <x v="2"/>
    <x v="2"/>
    <x v="151"/>
    <x v="14"/>
    <s v="United States"/>
    <x v="497"/>
    <x v="2"/>
    <m/>
    <x v="0"/>
    <x v="0"/>
    <d v="2017-12-31T00:00:00"/>
    <s v="Tue"/>
    <x v="11"/>
    <s v="CA-2017-109470"/>
    <n v="901"/>
    <s v="Ibico Plastic Spiral Binding Combs"/>
    <s v="Cassandra Brandow"/>
    <n v="42420"/>
    <n v="168"/>
    <n v="12"/>
    <n v="365"/>
  </r>
  <r>
    <n v="0"/>
    <x v="0"/>
    <x v="405"/>
    <x v="1"/>
    <x v="3"/>
    <n v="0"/>
    <x v="0"/>
    <x v="5"/>
    <x v="1"/>
    <x v="0"/>
    <x v="0"/>
    <s v="United States"/>
    <x v="124"/>
    <x v="0"/>
    <m/>
    <x v="0"/>
    <x v="9"/>
    <d v="2017-03-05T00:00:00"/>
    <s v="Thu"/>
    <x v="2"/>
    <s v="CA-2017-109512"/>
    <n v="771"/>
    <s v="Global Value Mid-Back Managers Chair, Gray"/>
    <s v="Chuck Magee"/>
    <n v="10011"/>
    <n v="64"/>
    <n v="7"/>
    <n v="384"/>
  </r>
  <r>
    <n v="0"/>
    <x v="0"/>
    <x v="405"/>
    <x v="1"/>
    <x v="3"/>
    <n v="0"/>
    <x v="0"/>
    <x v="7"/>
    <x v="2"/>
    <x v="0"/>
    <x v="0"/>
    <s v="United States"/>
    <x v="124"/>
    <x v="0"/>
    <m/>
    <x v="0"/>
    <x v="0"/>
    <d v="2017-03-05T00:00:00"/>
    <s v="Thu"/>
    <x v="2"/>
    <s v="CA-2017-109512"/>
    <n v="1501"/>
    <s v="Staple envelope"/>
    <s v="Chuck Magee"/>
    <n v="10011"/>
    <n v="15"/>
    <n v="3"/>
    <n v="29"/>
  </r>
  <r>
    <n v="0"/>
    <x v="0"/>
    <x v="405"/>
    <x v="1"/>
    <x v="3"/>
    <n v="0"/>
    <x v="0"/>
    <x v="11"/>
    <x v="2"/>
    <x v="0"/>
    <x v="0"/>
    <s v="United States"/>
    <x v="124"/>
    <x v="0"/>
    <m/>
    <x v="0"/>
    <x v="0"/>
    <d v="2017-03-05T00:00:00"/>
    <s v="Thu"/>
    <x v="2"/>
    <s v="CA-2017-109512"/>
    <n v="660"/>
    <s v="Fellowes Strictly Business Drawer File, Letter/Legal Size"/>
    <s v="Chuck Magee"/>
    <n v="10011"/>
    <n v="68"/>
    <n v="4"/>
    <n v="563"/>
  </r>
  <r>
    <n v="5"/>
    <x v="1"/>
    <x v="406"/>
    <x v="1"/>
    <x v="0"/>
    <n v="6"/>
    <x v="1"/>
    <x v="11"/>
    <x v="2"/>
    <x v="213"/>
    <x v="35"/>
    <s v="United States"/>
    <x v="34"/>
    <x v="0"/>
    <m/>
    <x v="0"/>
    <x v="0"/>
    <d v="2017-09-18T00:00:00"/>
    <s v="Wed"/>
    <x v="0"/>
    <s v="CA-2017-109575"/>
    <n v="53"/>
    <s v="Acco Perma 3000 Stacking Storage Drawers"/>
    <s v="Chuck Magee"/>
    <n v="20735"/>
    <n v="8"/>
    <n v="2"/>
    <n v="42"/>
  </r>
  <r>
    <n v="5"/>
    <x v="1"/>
    <x v="406"/>
    <x v="1"/>
    <x v="0"/>
    <n v="6"/>
    <x v="1"/>
    <x v="2"/>
    <x v="2"/>
    <x v="213"/>
    <x v="35"/>
    <s v="United States"/>
    <x v="34"/>
    <x v="0"/>
    <m/>
    <x v="0"/>
    <x v="0"/>
    <d v="2017-09-18T00:00:00"/>
    <s v="Wed"/>
    <x v="0"/>
    <s v="CA-2017-109575"/>
    <n v="46"/>
    <s v="Acco Flexible ACCOHIDE Square Ring Data Binder, Dark Blue, 11 1/2 X 14 7/8"/>
    <s v="Chuck Magee"/>
    <n v="20735"/>
    <n v="32"/>
    <n v="4"/>
    <n v="65"/>
  </r>
  <r>
    <n v="5"/>
    <x v="1"/>
    <x v="406"/>
    <x v="1"/>
    <x v="0"/>
    <n v="6"/>
    <x v="1"/>
    <x v="11"/>
    <x v="2"/>
    <x v="213"/>
    <x v="35"/>
    <s v="United States"/>
    <x v="34"/>
    <x v="0"/>
    <m/>
    <x v="0"/>
    <x v="0"/>
    <d v="2017-09-18T00:00:00"/>
    <s v="Wed"/>
    <x v="0"/>
    <s v="CA-2017-109575"/>
    <n v="1383"/>
    <s v="Safco Industrial Wire Shelving System"/>
    <s v="Chuck Magee"/>
    <n v="20735"/>
    <n v="0"/>
    <n v="7"/>
    <n v="637"/>
  </r>
  <r>
    <n v="5"/>
    <x v="1"/>
    <x v="406"/>
    <x v="1"/>
    <x v="0"/>
    <n v="6"/>
    <x v="1"/>
    <x v="0"/>
    <x v="0"/>
    <x v="213"/>
    <x v="35"/>
    <s v="United States"/>
    <x v="34"/>
    <x v="0"/>
    <m/>
    <x v="0"/>
    <x v="0"/>
    <d v="2017-09-18T00:00:00"/>
    <s v="Wed"/>
    <x v="0"/>
    <s v="CA-2017-109575"/>
    <n v="1398"/>
    <s v="Samsung Galaxy S4 Active"/>
    <s v="Chuck Magee"/>
    <n v="20735"/>
    <n v="130"/>
    <n v="1"/>
    <n v="500"/>
  </r>
  <r>
    <n v="5"/>
    <x v="1"/>
    <x v="406"/>
    <x v="1"/>
    <x v="0"/>
    <n v="6"/>
    <x v="1"/>
    <x v="0"/>
    <x v="0"/>
    <x v="213"/>
    <x v="35"/>
    <s v="United States"/>
    <x v="34"/>
    <x v="0"/>
    <m/>
    <x v="0"/>
    <x v="0"/>
    <d v="2017-09-18T00:00:00"/>
    <s v="Wed"/>
    <x v="0"/>
    <s v="CA-2017-109575"/>
    <n v="1299"/>
    <s v="Polycom VVX 310 VoIP phone"/>
    <s v="Chuck Magee"/>
    <n v="20735"/>
    <n v="328"/>
    <n v="7"/>
    <n v="1260"/>
  </r>
  <r>
    <n v="6"/>
    <x v="0"/>
    <x v="407"/>
    <x v="1"/>
    <x v="0"/>
    <n v="6"/>
    <x v="1"/>
    <x v="3"/>
    <x v="2"/>
    <x v="163"/>
    <x v="1"/>
    <s v="United States"/>
    <x v="55"/>
    <x v="1"/>
    <m/>
    <x v="0"/>
    <x v="0"/>
    <d v="2017-01-26T00:00:00"/>
    <s v="Thu"/>
    <x v="3"/>
    <s v="CA-2017-109603"/>
    <n v="1791"/>
    <s v="Xerox 1991"/>
    <s v="Anna Andreadi"/>
    <n v="92553"/>
    <n v="84"/>
    <n v="8"/>
    <n v="183"/>
  </r>
  <r>
    <n v="7"/>
    <x v="2"/>
    <x v="386"/>
    <x v="1"/>
    <x v="0"/>
    <n v="6"/>
    <x v="0"/>
    <x v="12"/>
    <x v="2"/>
    <x v="15"/>
    <x v="11"/>
    <s v="United States"/>
    <x v="530"/>
    <x v="1"/>
    <m/>
    <x v="0"/>
    <x v="0"/>
    <d v="2017-12-15T00:00:00"/>
    <s v="Sun"/>
    <x v="6"/>
    <s v="CA-2017-109638"/>
    <n v="23"/>
    <s v="3M Office Air Cleaner"/>
    <s v="Anna Andreadi"/>
    <n v="98115"/>
    <n v="36"/>
    <n v="4"/>
    <n v="104"/>
  </r>
  <r>
    <n v="7"/>
    <x v="2"/>
    <x v="386"/>
    <x v="1"/>
    <x v="0"/>
    <n v="6"/>
    <x v="0"/>
    <x v="8"/>
    <x v="0"/>
    <x v="15"/>
    <x v="11"/>
    <s v="United States"/>
    <x v="530"/>
    <x v="1"/>
    <m/>
    <x v="0"/>
    <x v="0"/>
    <d v="2017-12-15T00:00:00"/>
    <s v="Sun"/>
    <x v="6"/>
    <s v="CA-2017-109638"/>
    <n v="1013"/>
    <s v="Logitech G700s Rechargeable Gaming Mouse"/>
    <s v="Anna Andreadi"/>
    <n v="98115"/>
    <n v="378"/>
    <n v="9"/>
    <n v="900"/>
  </r>
  <r>
    <n v="7"/>
    <x v="2"/>
    <x v="386"/>
    <x v="1"/>
    <x v="0"/>
    <n v="6"/>
    <x v="0"/>
    <x v="2"/>
    <x v="2"/>
    <x v="15"/>
    <x v="11"/>
    <s v="United States"/>
    <x v="530"/>
    <x v="1"/>
    <m/>
    <x v="0"/>
    <x v="1"/>
    <d v="2017-12-15T00:00:00"/>
    <s v="Sun"/>
    <x v="6"/>
    <s v="CA-2017-109638"/>
    <n v="43"/>
    <s v="Acco D-Ring Binder w/DublLock"/>
    <s v="Anna Andreadi"/>
    <n v="98115"/>
    <n v="19"/>
    <n v="3"/>
    <n v="51"/>
  </r>
  <r>
    <n v="3"/>
    <x v="0"/>
    <x v="339"/>
    <x v="1"/>
    <x v="1"/>
    <n v="3"/>
    <x v="1"/>
    <x v="0"/>
    <x v="0"/>
    <x v="19"/>
    <x v="27"/>
    <s v="United States"/>
    <x v="573"/>
    <x v="2"/>
    <m/>
    <x v="0"/>
    <x v="1"/>
    <d v="2017-05-25T00:00:00"/>
    <s v="Wed"/>
    <x v="5"/>
    <s v="CA-2017-109708"/>
    <n v="1628"/>
    <s v="Wi-Ex zBoost YX540 Cellular Phone Signal Booster"/>
    <s v="Cassandra Brandow"/>
    <n v="38401"/>
    <n v="58"/>
    <n v="4"/>
    <n v="467"/>
  </r>
  <r>
    <n v="1"/>
    <x v="0"/>
    <x v="408"/>
    <x v="1"/>
    <x v="2"/>
    <n v="1"/>
    <x v="1"/>
    <x v="3"/>
    <x v="2"/>
    <x v="1"/>
    <x v="1"/>
    <s v="United States"/>
    <x v="413"/>
    <x v="1"/>
    <s v="Yes"/>
    <x v="1"/>
    <x v="0"/>
    <d v="2017-10-10T00:00:00"/>
    <s v="Tue"/>
    <x v="8"/>
    <s v="CA-2017-109736"/>
    <n v="1685"/>
    <s v="Xerox 1894"/>
    <s v="Anna Andreadi"/>
    <n v="94109"/>
    <n v="22"/>
    <n v="7"/>
    <n v="45"/>
  </r>
  <r>
    <n v="5"/>
    <x v="1"/>
    <x v="409"/>
    <x v="1"/>
    <x v="0"/>
    <n v="6"/>
    <x v="1"/>
    <x v="5"/>
    <x v="1"/>
    <x v="31"/>
    <x v="18"/>
    <s v="United States"/>
    <x v="414"/>
    <x v="0"/>
    <m/>
    <x v="0"/>
    <x v="0"/>
    <d v="2017-10-25T00:00:00"/>
    <s v="Wed"/>
    <x v="8"/>
    <s v="CA-2017-109862"/>
    <n v="908"/>
    <s v="Iceberg Nesting Folding Chair, 19w x 6d x 43h"/>
    <s v="Chuck Magee"/>
    <n v="19711"/>
    <n v="76"/>
    <n v="5"/>
    <n v="291"/>
  </r>
  <r>
    <n v="5"/>
    <x v="1"/>
    <x v="409"/>
    <x v="1"/>
    <x v="0"/>
    <n v="6"/>
    <x v="1"/>
    <x v="0"/>
    <x v="0"/>
    <x v="31"/>
    <x v="18"/>
    <s v="United States"/>
    <x v="414"/>
    <x v="0"/>
    <m/>
    <x v="0"/>
    <x v="0"/>
    <d v="2017-10-25T00:00:00"/>
    <s v="Wed"/>
    <x v="8"/>
    <s v="CA-2017-109862"/>
    <n v="451"/>
    <s v="ClearOne Communications CHAT 70 OC Speaker Phone"/>
    <s v="Chuck Magee"/>
    <n v="19711"/>
    <n v="41"/>
    <n v="1"/>
    <n v="159"/>
  </r>
  <r>
    <n v="4"/>
    <x v="1"/>
    <x v="410"/>
    <x v="1"/>
    <x v="0"/>
    <n v="6"/>
    <x v="0"/>
    <x v="6"/>
    <x v="2"/>
    <x v="149"/>
    <x v="37"/>
    <s v="United States"/>
    <x v="313"/>
    <x v="1"/>
    <m/>
    <x v="0"/>
    <x v="1"/>
    <d v="2017-05-08T00:00:00"/>
    <s v="Sun"/>
    <x v="5"/>
    <s v="CA-2017-109939"/>
    <n v="1136"/>
    <s v="Newell 321"/>
    <s v="Anna Andreadi"/>
    <n v="97301"/>
    <n v="1"/>
    <n v="2"/>
    <n v="5"/>
  </r>
  <r>
    <n v="5"/>
    <x v="1"/>
    <x v="411"/>
    <x v="1"/>
    <x v="0"/>
    <n v="6"/>
    <x v="1"/>
    <x v="5"/>
    <x v="1"/>
    <x v="162"/>
    <x v="6"/>
    <s v="United States"/>
    <x v="99"/>
    <x v="3"/>
    <m/>
    <x v="0"/>
    <x v="0"/>
    <d v="2017-11-29T00:00:00"/>
    <s v="Sun"/>
    <x v="6"/>
    <s v="CA-2017-110016"/>
    <n v="755"/>
    <s v="Global High-Back Leather Tilter, Burgundy"/>
    <s v="Kelly Williams"/>
    <n v="48227"/>
    <n v="122"/>
    <n v="9"/>
    <n v="1107"/>
  </r>
  <r>
    <n v="5"/>
    <x v="1"/>
    <x v="411"/>
    <x v="1"/>
    <x v="0"/>
    <n v="6"/>
    <x v="1"/>
    <x v="3"/>
    <x v="2"/>
    <x v="162"/>
    <x v="6"/>
    <s v="United States"/>
    <x v="99"/>
    <x v="3"/>
    <m/>
    <x v="0"/>
    <x v="0"/>
    <d v="2017-11-29T00:00:00"/>
    <s v="Sun"/>
    <x v="6"/>
    <s v="CA-2017-110016"/>
    <n v="538"/>
    <s v="Easy-staple paper"/>
    <s v="Kelly Williams"/>
    <n v="48227"/>
    <n v="9"/>
    <n v="4"/>
    <n v="20"/>
  </r>
  <r>
    <n v="5"/>
    <x v="1"/>
    <x v="412"/>
    <x v="1"/>
    <x v="0"/>
    <n v="6"/>
    <x v="2"/>
    <x v="3"/>
    <x v="2"/>
    <x v="16"/>
    <x v="12"/>
    <s v="United States"/>
    <x v="237"/>
    <x v="0"/>
    <m/>
    <x v="0"/>
    <x v="1"/>
    <d v="2017-12-03T00:00:00"/>
    <s v="Tue"/>
    <x v="6"/>
    <s v="CA-2017-110093"/>
    <n v="1087"/>
    <s v="Message Book, Wirebound, Four 5 1/2 X 4 Forms/Pg., 200 Dupl. Sets/Book"/>
    <s v="Chuck Magee"/>
    <n v="19134"/>
    <n v="6"/>
    <n v="2"/>
    <n v="16"/>
  </r>
  <r>
    <n v="5"/>
    <x v="1"/>
    <x v="412"/>
    <x v="1"/>
    <x v="0"/>
    <n v="6"/>
    <x v="2"/>
    <x v="8"/>
    <x v="0"/>
    <x v="16"/>
    <x v="12"/>
    <s v="United States"/>
    <x v="237"/>
    <x v="0"/>
    <m/>
    <x v="0"/>
    <x v="1"/>
    <d v="2017-12-03T00:00:00"/>
    <s v="Tue"/>
    <x v="6"/>
    <s v="CA-2017-110093"/>
    <n v="1605"/>
    <s v="Verbatim 25 GB 6x Blu-ray Single Layer Recordable Disc, 25/Pack"/>
    <s v="Chuck Magee"/>
    <n v="19134"/>
    <n v="11"/>
    <n v="2"/>
    <n v="37"/>
  </r>
  <r>
    <n v="4"/>
    <x v="1"/>
    <x v="412"/>
    <x v="1"/>
    <x v="0"/>
    <n v="6"/>
    <x v="0"/>
    <x v="2"/>
    <x v="2"/>
    <x v="260"/>
    <x v="2"/>
    <s v="United States"/>
    <x v="574"/>
    <x v="2"/>
    <m/>
    <x v="0"/>
    <x v="4"/>
    <d v="2017-12-04T00:00:00"/>
    <s v="Wed"/>
    <x v="6"/>
    <s v="CA-2017-110247"/>
    <n v="1489"/>
    <s v="SpineVue Locking Slant-D Ring Binders by Cardinal"/>
    <s v="Cassandra Brandow"/>
    <n v="32303"/>
    <n v="-6"/>
    <n v="3"/>
    <n v="8"/>
  </r>
  <r>
    <n v="4"/>
    <x v="1"/>
    <x v="413"/>
    <x v="1"/>
    <x v="0"/>
    <n v="6"/>
    <x v="1"/>
    <x v="7"/>
    <x v="2"/>
    <x v="1"/>
    <x v="1"/>
    <s v="United States"/>
    <x v="268"/>
    <x v="1"/>
    <m/>
    <x v="0"/>
    <x v="0"/>
    <d v="2017-10-29T00:00:00"/>
    <s v="Sun"/>
    <x v="7"/>
    <s v="CA-2017-110289"/>
    <n v="1522"/>
    <s v="Strathmore #10 Envelopes, Ultimate White"/>
    <s v="Anna Andreadi"/>
    <n v="94109"/>
    <n v="103"/>
    <n v="4"/>
    <n v="211"/>
  </r>
  <r>
    <n v="4"/>
    <x v="1"/>
    <x v="413"/>
    <x v="1"/>
    <x v="0"/>
    <n v="6"/>
    <x v="1"/>
    <x v="3"/>
    <x v="2"/>
    <x v="1"/>
    <x v="1"/>
    <s v="United States"/>
    <x v="268"/>
    <x v="1"/>
    <m/>
    <x v="0"/>
    <x v="0"/>
    <d v="2017-10-29T00:00:00"/>
    <s v="Sun"/>
    <x v="7"/>
    <s v="CA-2017-110289"/>
    <n v="1689"/>
    <s v="Xerox 1898"/>
    <s v="Anna Andreadi"/>
    <n v="94109"/>
    <n v="16"/>
    <n v="5"/>
    <n v="33"/>
  </r>
  <r>
    <n v="4"/>
    <x v="1"/>
    <x v="414"/>
    <x v="1"/>
    <x v="0"/>
    <n v="6"/>
    <x v="2"/>
    <x v="6"/>
    <x v="2"/>
    <x v="6"/>
    <x v="6"/>
    <s v="United States"/>
    <x v="254"/>
    <x v="3"/>
    <m/>
    <x v="0"/>
    <x v="0"/>
    <d v="2017-12-01T00:00:00"/>
    <s v="Sun"/>
    <x v="6"/>
    <s v="CA-2017-110324"/>
    <n v="1120"/>
    <s v="Newell 307"/>
    <s v="Kelly Williams"/>
    <n v="49201"/>
    <n v="1"/>
    <n v="2"/>
    <n v="4"/>
  </r>
  <r>
    <n v="4"/>
    <x v="1"/>
    <x v="414"/>
    <x v="1"/>
    <x v="0"/>
    <n v="6"/>
    <x v="2"/>
    <x v="3"/>
    <x v="2"/>
    <x v="6"/>
    <x v="6"/>
    <s v="United States"/>
    <x v="254"/>
    <x v="3"/>
    <m/>
    <x v="0"/>
    <x v="0"/>
    <d v="2017-12-01T00:00:00"/>
    <s v="Sun"/>
    <x v="6"/>
    <s v="CA-2017-110324"/>
    <n v="1658"/>
    <s v="Wirebound Message Books, Four 2 3/4 x 5 Forms per Page, 600 Sets per Book"/>
    <s v="Kelly Williams"/>
    <n v="49201"/>
    <n v="9"/>
    <n v="2"/>
    <n v="19"/>
  </r>
  <r>
    <n v="4"/>
    <x v="1"/>
    <x v="414"/>
    <x v="1"/>
    <x v="0"/>
    <n v="6"/>
    <x v="2"/>
    <x v="3"/>
    <x v="2"/>
    <x v="6"/>
    <x v="6"/>
    <s v="United States"/>
    <x v="254"/>
    <x v="3"/>
    <m/>
    <x v="0"/>
    <x v="0"/>
    <d v="2017-12-01T00:00:00"/>
    <s v="Sun"/>
    <x v="6"/>
    <s v="CA-2017-110324"/>
    <n v="1810"/>
    <s v="Xerox 207"/>
    <s v="Kelly Williams"/>
    <n v="49201"/>
    <n v="9"/>
    <n v="3"/>
    <n v="19"/>
  </r>
  <r>
    <n v="2"/>
    <x v="1"/>
    <x v="415"/>
    <x v="1"/>
    <x v="1"/>
    <n v="3"/>
    <x v="0"/>
    <x v="10"/>
    <x v="2"/>
    <x v="219"/>
    <x v="16"/>
    <s v="United States"/>
    <x v="575"/>
    <x v="2"/>
    <m/>
    <x v="0"/>
    <x v="1"/>
    <d v="2017-03-09T00:00:00"/>
    <s v="Mon"/>
    <x v="2"/>
    <s v="CA-2017-110345"/>
    <n v="225"/>
    <s v="Avery 514"/>
    <s v="Cassandra Brandow"/>
    <n v="27604"/>
    <n v="2"/>
    <n v="2"/>
    <n v="5"/>
  </r>
  <r>
    <n v="4"/>
    <x v="1"/>
    <x v="416"/>
    <x v="1"/>
    <x v="0"/>
    <n v="6"/>
    <x v="0"/>
    <x v="1"/>
    <x v="1"/>
    <x v="15"/>
    <x v="11"/>
    <s v="United States"/>
    <x v="576"/>
    <x v="1"/>
    <m/>
    <x v="0"/>
    <x v="0"/>
    <d v="2017-03-02T00:00:00"/>
    <s v="Mon"/>
    <x v="2"/>
    <s v="CA-2017-110457"/>
    <n v="848"/>
    <s v="Hon Racetrack Conference Tables"/>
    <s v="Anna Andreadi"/>
    <n v="98103"/>
    <n v="165"/>
    <n v="3"/>
    <n v="788"/>
  </r>
  <r>
    <n v="4"/>
    <x v="1"/>
    <x v="391"/>
    <x v="1"/>
    <x v="0"/>
    <n v="6"/>
    <x v="1"/>
    <x v="0"/>
    <x v="0"/>
    <x v="4"/>
    <x v="4"/>
    <s v="United States"/>
    <x v="489"/>
    <x v="3"/>
    <m/>
    <x v="0"/>
    <x v="1"/>
    <d v="2017-05-04T00:00:00"/>
    <s v="Wed"/>
    <x v="5"/>
    <s v="CA-2017-110548"/>
    <n v="1455"/>
    <s v="ShoreTel ShorePhone IP 230 VoIP phone"/>
    <s v="Kelly Williams"/>
    <n v="77095"/>
    <n v="118"/>
    <n v="7"/>
    <n v="946"/>
  </r>
  <r>
    <n v="5"/>
    <x v="2"/>
    <x v="417"/>
    <x v="1"/>
    <x v="1"/>
    <n v="3"/>
    <x v="1"/>
    <x v="11"/>
    <x v="2"/>
    <x v="0"/>
    <x v="0"/>
    <s v="United States"/>
    <x v="281"/>
    <x v="0"/>
    <m/>
    <x v="0"/>
    <x v="0"/>
    <d v="2017-03-17T00:00:00"/>
    <s v="Tue"/>
    <x v="2"/>
    <s v="CA-2017-110632"/>
    <n v="1546"/>
    <s v="Tenex Personal Self-Stacking Standard File Box, Black/Gray"/>
    <s v="Chuck Magee"/>
    <n v="10009"/>
    <n v="9"/>
    <n v="2"/>
    <n v="34"/>
  </r>
  <r>
    <n v="5"/>
    <x v="2"/>
    <x v="417"/>
    <x v="1"/>
    <x v="1"/>
    <n v="3"/>
    <x v="1"/>
    <x v="8"/>
    <x v="0"/>
    <x v="0"/>
    <x v="0"/>
    <s v="United States"/>
    <x v="281"/>
    <x v="0"/>
    <m/>
    <x v="0"/>
    <x v="0"/>
    <d v="2017-03-17T00:00:00"/>
    <s v="Tue"/>
    <x v="2"/>
    <s v="CA-2017-110632"/>
    <n v="963"/>
    <s v="KeyTronic KT800P2 - Keyboard - Black"/>
    <s v="Chuck Magee"/>
    <n v="10009"/>
    <n v="3"/>
    <n v="1"/>
    <n v="15"/>
  </r>
  <r>
    <n v="4"/>
    <x v="1"/>
    <x v="418"/>
    <x v="1"/>
    <x v="0"/>
    <n v="6"/>
    <x v="2"/>
    <x v="9"/>
    <x v="1"/>
    <x v="0"/>
    <x v="0"/>
    <s v="United States"/>
    <x v="527"/>
    <x v="0"/>
    <m/>
    <x v="0"/>
    <x v="0"/>
    <d v="2017-04-04T00:00:00"/>
    <s v="Wed"/>
    <x v="4"/>
    <s v="CA-2017-110667"/>
    <n v="555"/>
    <s v="Eldon Advantage Foldable Chair Mats for Low Pile Carpets"/>
    <s v="Chuck Magee"/>
    <n v="10009"/>
    <n v="23"/>
    <n v="2"/>
    <n v="108"/>
  </r>
  <r>
    <n v="4"/>
    <x v="1"/>
    <x v="418"/>
    <x v="1"/>
    <x v="0"/>
    <n v="6"/>
    <x v="2"/>
    <x v="6"/>
    <x v="2"/>
    <x v="0"/>
    <x v="0"/>
    <s v="United States"/>
    <x v="527"/>
    <x v="0"/>
    <m/>
    <x v="0"/>
    <x v="0"/>
    <d v="2017-04-04T00:00:00"/>
    <s v="Wed"/>
    <x v="4"/>
    <s v="CA-2017-110667"/>
    <n v="525"/>
    <s v="DIXON Ticonderoga Erasable Checking Pencils"/>
    <s v="Chuck Magee"/>
    <n v="10009"/>
    <n v="4"/>
    <n v="2"/>
    <n v="11"/>
  </r>
  <r>
    <n v="4"/>
    <x v="1"/>
    <x v="418"/>
    <x v="1"/>
    <x v="0"/>
    <n v="6"/>
    <x v="2"/>
    <x v="2"/>
    <x v="2"/>
    <x v="0"/>
    <x v="0"/>
    <s v="United States"/>
    <x v="527"/>
    <x v="0"/>
    <m/>
    <x v="0"/>
    <x v="1"/>
    <d v="2017-04-04T00:00:00"/>
    <s v="Wed"/>
    <x v="4"/>
    <s v="CA-2017-110667"/>
    <n v="702"/>
    <s v="GBC Prestige Therm-A-Bind Covers"/>
    <s v="Chuck Magee"/>
    <n v="10009"/>
    <n v="28"/>
    <n v="3"/>
    <n v="82"/>
  </r>
  <r>
    <n v="4"/>
    <x v="1"/>
    <x v="418"/>
    <x v="1"/>
    <x v="0"/>
    <n v="6"/>
    <x v="2"/>
    <x v="2"/>
    <x v="2"/>
    <x v="0"/>
    <x v="0"/>
    <s v="United States"/>
    <x v="527"/>
    <x v="0"/>
    <m/>
    <x v="0"/>
    <x v="1"/>
    <d v="2017-04-04T00:00:00"/>
    <s v="Wed"/>
    <x v="4"/>
    <s v="CA-2017-110667"/>
    <n v="268"/>
    <s v="Avery Round Ring Poly Binders"/>
    <s v="Chuck Magee"/>
    <n v="10009"/>
    <n v="3"/>
    <n v="4"/>
    <n v="9"/>
  </r>
  <r>
    <n v="5"/>
    <x v="1"/>
    <x v="419"/>
    <x v="1"/>
    <x v="0"/>
    <n v="6"/>
    <x v="0"/>
    <x v="11"/>
    <x v="2"/>
    <x v="45"/>
    <x v="1"/>
    <s v="United States"/>
    <x v="479"/>
    <x v="1"/>
    <m/>
    <x v="0"/>
    <x v="0"/>
    <d v="2017-09-07T00:00:00"/>
    <s v="Sat"/>
    <x v="0"/>
    <s v="CA-2017-110744"/>
    <n v="1382"/>
    <s v="Safco Industrial Wire Shelving"/>
    <s v="Anna Andreadi"/>
    <n v="91104"/>
    <n v="20"/>
    <n v="7"/>
    <n v="672"/>
  </r>
  <r>
    <n v="4"/>
    <x v="2"/>
    <x v="420"/>
    <x v="1"/>
    <x v="1"/>
    <n v="3"/>
    <x v="1"/>
    <x v="0"/>
    <x v="0"/>
    <x v="0"/>
    <x v="0"/>
    <s v="United States"/>
    <x v="577"/>
    <x v="0"/>
    <m/>
    <x v="0"/>
    <x v="0"/>
    <d v="2017-10-16T00:00:00"/>
    <s v="Mon"/>
    <x v="8"/>
    <s v="CA-2017-110765"/>
    <n v="1100"/>
    <s v="Mitel MiVoice 5330e IP Phone"/>
    <s v="Chuck Magee"/>
    <n v="10011"/>
    <n v="214"/>
    <n v="3"/>
    <n v="825"/>
  </r>
  <r>
    <n v="4"/>
    <x v="2"/>
    <x v="322"/>
    <x v="1"/>
    <x v="1"/>
    <n v="3"/>
    <x v="0"/>
    <x v="5"/>
    <x v="1"/>
    <x v="0"/>
    <x v="0"/>
    <s v="United States"/>
    <x v="452"/>
    <x v="0"/>
    <s v="Yes"/>
    <x v="1"/>
    <x v="9"/>
    <d v="2017-12-05T00:00:00"/>
    <s v="Thu"/>
    <x v="6"/>
    <s v="CA-2017-110814"/>
    <n v="738"/>
    <s v="Global Armless Task Chair, Royal Blue"/>
    <s v="Chuck Magee"/>
    <n v="10009"/>
    <n v="13"/>
    <n v="3"/>
    <n v="165"/>
  </r>
  <r>
    <n v="4"/>
    <x v="2"/>
    <x v="322"/>
    <x v="1"/>
    <x v="1"/>
    <n v="3"/>
    <x v="0"/>
    <x v="3"/>
    <x v="2"/>
    <x v="0"/>
    <x v="0"/>
    <s v="United States"/>
    <x v="452"/>
    <x v="0"/>
    <s v="Yes"/>
    <x v="1"/>
    <x v="0"/>
    <d v="2017-12-05T00:00:00"/>
    <s v="Thu"/>
    <x v="6"/>
    <s v="CA-2017-110814"/>
    <n v="1669"/>
    <s v="Xerox 188"/>
    <s v="Chuck Magee"/>
    <n v="10009"/>
    <n v="11"/>
    <n v="2"/>
    <n v="23"/>
  </r>
  <r>
    <n v="4"/>
    <x v="2"/>
    <x v="322"/>
    <x v="1"/>
    <x v="1"/>
    <n v="3"/>
    <x v="0"/>
    <x v="2"/>
    <x v="2"/>
    <x v="0"/>
    <x v="0"/>
    <s v="United States"/>
    <x v="452"/>
    <x v="0"/>
    <s v="Yes"/>
    <x v="1"/>
    <x v="1"/>
    <d v="2017-12-05T00:00:00"/>
    <s v="Thu"/>
    <x v="6"/>
    <s v="CA-2017-110814"/>
    <n v="234"/>
    <s v="Avery Arch Ring Binders"/>
    <s v="Chuck Magee"/>
    <n v="10009"/>
    <n v="78"/>
    <n v="5"/>
    <n v="232"/>
  </r>
  <r>
    <n v="7"/>
    <x v="2"/>
    <x v="338"/>
    <x v="1"/>
    <x v="0"/>
    <n v="6"/>
    <x v="0"/>
    <x v="5"/>
    <x v="1"/>
    <x v="127"/>
    <x v="34"/>
    <s v="United States"/>
    <x v="410"/>
    <x v="3"/>
    <m/>
    <x v="0"/>
    <x v="0"/>
    <d v="2017-11-17T00:00:00"/>
    <s v="Tue"/>
    <x v="7"/>
    <s v="CA-2017-110863"/>
    <n v="844"/>
    <s v="Hon Olson Stacker Chairs"/>
    <s v="Kelly Williams"/>
    <n v="73120"/>
    <n v="384"/>
    <n v="5"/>
    <n v="1324"/>
  </r>
  <r>
    <n v="7"/>
    <x v="2"/>
    <x v="338"/>
    <x v="1"/>
    <x v="0"/>
    <n v="6"/>
    <x v="0"/>
    <x v="3"/>
    <x v="2"/>
    <x v="127"/>
    <x v="34"/>
    <s v="United States"/>
    <x v="410"/>
    <x v="3"/>
    <m/>
    <x v="0"/>
    <x v="0"/>
    <d v="2017-11-17T00:00:00"/>
    <s v="Tue"/>
    <x v="7"/>
    <s v="CA-2017-110863"/>
    <n v="538"/>
    <s v="Easy-staple paper"/>
    <s v="Kelly Williams"/>
    <n v="73120"/>
    <n v="50"/>
    <n v="3"/>
    <n v="106"/>
  </r>
  <r>
    <n v="7"/>
    <x v="2"/>
    <x v="338"/>
    <x v="1"/>
    <x v="0"/>
    <n v="6"/>
    <x v="0"/>
    <x v="11"/>
    <x v="2"/>
    <x v="127"/>
    <x v="34"/>
    <s v="United States"/>
    <x v="410"/>
    <x v="3"/>
    <m/>
    <x v="0"/>
    <x v="0"/>
    <d v="2017-11-17T00:00:00"/>
    <s v="Tue"/>
    <x v="7"/>
    <s v="CA-2017-110863"/>
    <n v="1559"/>
    <s v="Tennsco Stur-D-Stor Boltless Shelving, 5 Shelves, 24 Deep, Sand"/>
    <s v="Kelly Williams"/>
    <n v="73120"/>
    <n v="5"/>
    <n v="4"/>
    <n v="541"/>
  </r>
  <r>
    <n v="3"/>
    <x v="2"/>
    <x v="379"/>
    <x v="1"/>
    <x v="2"/>
    <n v="1"/>
    <x v="0"/>
    <x v="15"/>
    <x v="2"/>
    <x v="17"/>
    <x v="1"/>
    <s v="United States"/>
    <x v="508"/>
    <x v="1"/>
    <m/>
    <x v="0"/>
    <x v="0"/>
    <d v="2017-12-12T00:00:00"/>
    <s v="Thu"/>
    <x v="6"/>
    <s v="CA-2017-110870"/>
    <n v="1504"/>
    <s v="Staple remover"/>
    <s v="Anna Andreadi"/>
    <n v="90032"/>
    <n v="1"/>
    <n v="7"/>
    <n v="26"/>
  </r>
  <r>
    <n v="3"/>
    <x v="2"/>
    <x v="379"/>
    <x v="1"/>
    <x v="2"/>
    <n v="1"/>
    <x v="0"/>
    <x v="8"/>
    <x v="0"/>
    <x v="17"/>
    <x v="1"/>
    <s v="United States"/>
    <x v="508"/>
    <x v="1"/>
    <m/>
    <x v="0"/>
    <x v="0"/>
    <d v="2017-12-12T00:00:00"/>
    <s v="Thu"/>
    <x v="6"/>
    <s v="CA-2017-110870"/>
    <n v="1032"/>
    <s v="Logitech Wireless Marathon Mouse M705"/>
    <s v="Anna Andreadi"/>
    <n v="90032"/>
    <n v="129"/>
    <n v="6"/>
    <n v="300"/>
  </r>
  <r>
    <n v="3"/>
    <x v="2"/>
    <x v="421"/>
    <x v="1"/>
    <x v="2"/>
    <n v="1"/>
    <x v="0"/>
    <x v="3"/>
    <x v="2"/>
    <x v="4"/>
    <x v="4"/>
    <s v="United States"/>
    <x v="273"/>
    <x v="3"/>
    <m/>
    <x v="0"/>
    <x v="1"/>
    <d v="2017-10-23T00:00:00"/>
    <s v="Mon"/>
    <x v="8"/>
    <s v="CA-2017-110877"/>
    <n v="1816"/>
    <s v="Xerox 212"/>
    <s v="Kelly Williams"/>
    <n v="77041"/>
    <n v="13"/>
    <n v="7"/>
    <n v="36"/>
  </r>
  <r>
    <n v="3"/>
    <x v="2"/>
    <x v="421"/>
    <x v="1"/>
    <x v="2"/>
    <n v="1"/>
    <x v="0"/>
    <x v="0"/>
    <x v="0"/>
    <x v="4"/>
    <x v="4"/>
    <s v="United States"/>
    <x v="273"/>
    <x v="3"/>
    <m/>
    <x v="0"/>
    <x v="1"/>
    <d v="2017-10-23T00:00:00"/>
    <s v="Mon"/>
    <x v="8"/>
    <s v="CA-2017-110877"/>
    <n v="938"/>
    <s v="Jabra SPEAK 410"/>
    <s v="Kelly Williams"/>
    <n v="77041"/>
    <n v="15"/>
    <n v="2"/>
    <n v="150"/>
  </r>
  <r>
    <n v="4"/>
    <x v="1"/>
    <x v="338"/>
    <x v="1"/>
    <x v="0"/>
    <n v="6"/>
    <x v="2"/>
    <x v="5"/>
    <x v="1"/>
    <x v="16"/>
    <x v="12"/>
    <s v="United States"/>
    <x v="150"/>
    <x v="0"/>
    <m/>
    <x v="0"/>
    <x v="2"/>
    <d v="2017-11-20T00:00:00"/>
    <s v="Fri"/>
    <x v="7"/>
    <s v="CA-2017-110891"/>
    <n v="755"/>
    <s v="Global High-Back Leather Tilter, Burgundy"/>
    <s v="Chuck Magee"/>
    <n v="19140"/>
    <n v="-93"/>
    <n v="4"/>
    <n v="344"/>
  </r>
  <r>
    <n v="6"/>
    <x v="0"/>
    <x v="356"/>
    <x v="1"/>
    <x v="0"/>
    <n v="6"/>
    <x v="2"/>
    <x v="2"/>
    <x v="2"/>
    <x v="94"/>
    <x v="5"/>
    <s v="United States"/>
    <x v="578"/>
    <x v="2"/>
    <m/>
    <x v="0"/>
    <x v="0"/>
    <d v="2017-06-09T00:00:00"/>
    <s v="Mon"/>
    <x v="9"/>
    <s v="CA-2017-110947"/>
    <n v="1609"/>
    <s v="Vinyl Sectional Post Binders"/>
    <s v="Cassandra Brandow"/>
    <n v="23666"/>
    <n v="57"/>
    <n v="3"/>
    <n v="113"/>
  </r>
  <r>
    <n v="6"/>
    <x v="0"/>
    <x v="422"/>
    <x v="1"/>
    <x v="0"/>
    <n v="6"/>
    <x v="1"/>
    <x v="15"/>
    <x v="2"/>
    <x v="229"/>
    <x v="30"/>
    <s v="United States"/>
    <x v="445"/>
    <x v="3"/>
    <m/>
    <x v="0"/>
    <x v="0"/>
    <d v="2017-07-31T00:00:00"/>
    <s v="Tue"/>
    <x v="10"/>
    <s v="CA-2017-111017"/>
    <n v="71"/>
    <s v="Acme 10 Easy Grip Assistive Scissors"/>
    <s v="Kelly Williams"/>
    <n v="63116"/>
    <n v="16"/>
    <n v="3"/>
    <n v="53"/>
  </r>
  <r>
    <n v="5"/>
    <x v="1"/>
    <x v="349"/>
    <x v="1"/>
    <x v="0"/>
    <n v="6"/>
    <x v="2"/>
    <x v="5"/>
    <x v="1"/>
    <x v="42"/>
    <x v="1"/>
    <s v="United States"/>
    <x v="579"/>
    <x v="1"/>
    <m/>
    <x v="0"/>
    <x v="1"/>
    <d v="2017-12-01T00:00:00"/>
    <s v="Sun"/>
    <x v="6"/>
    <s v="CA-2017-111038"/>
    <n v="786"/>
    <s v="GuestStacker Chair with Chrome Finish Legs"/>
    <s v="Anna Andreadi"/>
    <n v="92037"/>
    <n v="268"/>
    <n v="9"/>
    <n v="2677"/>
  </r>
  <r>
    <n v="4"/>
    <x v="1"/>
    <x v="423"/>
    <x v="1"/>
    <x v="0"/>
    <n v="6"/>
    <x v="0"/>
    <x v="1"/>
    <x v="1"/>
    <x v="148"/>
    <x v="19"/>
    <s v="United States"/>
    <x v="24"/>
    <x v="0"/>
    <m/>
    <x v="0"/>
    <x v="6"/>
    <d v="2017-12-26T00:00:00"/>
    <s v="Thu"/>
    <x v="6"/>
    <s v="CA-2017-111073"/>
    <n v="964"/>
    <s v="KI Adjustable-Height Table"/>
    <s v="Chuck Magee"/>
    <n v="44256"/>
    <n v="-15"/>
    <n v="1"/>
    <n v="52"/>
  </r>
  <r>
    <n v="4"/>
    <x v="1"/>
    <x v="424"/>
    <x v="1"/>
    <x v="0"/>
    <n v="6"/>
    <x v="1"/>
    <x v="3"/>
    <x v="2"/>
    <x v="218"/>
    <x v="24"/>
    <s v="United States"/>
    <x v="533"/>
    <x v="0"/>
    <m/>
    <x v="0"/>
    <x v="0"/>
    <d v="2017-07-09T00:00:00"/>
    <s v="Mon"/>
    <x v="1"/>
    <s v="CA-2017-111094"/>
    <n v="1576"/>
    <s v="Tops Wirebound Message Log Books"/>
    <s v="Chuck Magee"/>
    <n v="2038"/>
    <n v="3"/>
    <n v="2"/>
    <n v="7"/>
  </r>
  <r>
    <n v="4"/>
    <x v="1"/>
    <x v="424"/>
    <x v="1"/>
    <x v="0"/>
    <n v="6"/>
    <x v="1"/>
    <x v="2"/>
    <x v="2"/>
    <x v="218"/>
    <x v="24"/>
    <s v="United States"/>
    <x v="533"/>
    <x v="0"/>
    <m/>
    <x v="0"/>
    <x v="0"/>
    <d v="2017-07-09T00:00:00"/>
    <s v="Mon"/>
    <x v="1"/>
    <s v="CA-2017-111094"/>
    <n v="1647"/>
    <s v="Wilson Jones Ledger-Size, Piano-Hinge Binder, 2, Blue"/>
    <s v="Chuck Magee"/>
    <n v="2038"/>
    <n v="59"/>
    <n v="3"/>
    <n v="123"/>
  </r>
  <r>
    <n v="4"/>
    <x v="1"/>
    <x v="425"/>
    <x v="1"/>
    <x v="0"/>
    <n v="6"/>
    <x v="0"/>
    <x v="12"/>
    <x v="2"/>
    <x v="0"/>
    <x v="0"/>
    <s v="United States"/>
    <x v="480"/>
    <x v="0"/>
    <m/>
    <x v="0"/>
    <x v="0"/>
    <d v="2017-04-11T00:00:00"/>
    <s v="Wed"/>
    <x v="4"/>
    <s v="CA-2017-111164"/>
    <n v="949"/>
    <s v="Kensington 4 Outlet MasterPiece Compact Power Control Center"/>
    <s v="Chuck Magee"/>
    <n v="10009"/>
    <n v="114"/>
    <n v="5"/>
    <n v="407"/>
  </r>
  <r>
    <n v="4"/>
    <x v="1"/>
    <x v="425"/>
    <x v="1"/>
    <x v="0"/>
    <n v="6"/>
    <x v="0"/>
    <x v="0"/>
    <x v="0"/>
    <x v="0"/>
    <x v="0"/>
    <s v="United States"/>
    <x v="480"/>
    <x v="0"/>
    <m/>
    <x v="0"/>
    <x v="0"/>
    <d v="2017-04-11T00:00:00"/>
    <s v="Wed"/>
    <x v="4"/>
    <s v="CA-2017-111164"/>
    <n v="1229"/>
    <s v="OtterBox Commuter Series Case - iPhone 5 &amp; 5s"/>
    <s v="Chuck Magee"/>
    <n v="10009"/>
    <n v="11"/>
    <n v="1"/>
    <n v="22"/>
  </r>
  <r>
    <n v="4"/>
    <x v="1"/>
    <x v="425"/>
    <x v="1"/>
    <x v="0"/>
    <n v="6"/>
    <x v="0"/>
    <x v="8"/>
    <x v="0"/>
    <x v="0"/>
    <x v="0"/>
    <s v="United States"/>
    <x v="480"/>
    <x v="0"/>
    <m/>
    <x v="0"/>
    <x v="0"/>
    <d v="2017-04-11T00:00:00"/>
    <s v="Wed"/>
    <x v="4"/>
    <s v="CA-2017-111164"/>
    <n v="1058"/>
    <s v="Maxell 4.7GB DVD-R"/>
    <s v="Chuck Magee"/>
    <n v="10009"/>
    <n v="35"/>
    <n v="3"/>
    <n v="85"/>
  </r>
  <r>
    <n v="4"/>
    <x v="1"/>
    <x v="364"/>
    <x v="1"/>
    <x v="0"/>
    <n v="6"/>
    <x v="0"/>
    <x v="3"/>
    <x v="2"/>
    <x v="2"/>
    <x v="16"/>
    <s v="United States"/>
    <x v="444"/>
    <x v="2"/>
    <m/>
    <x v="0"/>
    <x v="1"/>
    <d v="2017-11-13T00:00:00"/>
    <s v="Fri"/>
    <x v="7"/>
    <s v="CA-2017-111199"/>
    <n v="1703"/>
    <s v="Xerox 1910"/>
    <s v="Cassandra Brandow"/>
    <n v="28540"/>
    <n v="40"/>
    <n v="3"/>
    <n v="115"/>
  </r>
  <r>
    <n v="4"/>
    <x v="1"/>
    <x v="426"/>
    <x v="1"/>
    <x v="0"/>
    <n v="6"/>
    <x v="0"/>
    <x v="8"/>
    <x v="0"/>
    <x v="42"/>
    <x v="1"/>
    <s v="United States"/>
    <x v="182"/>
    <x v="1"/>
    <m/>
    <x v="0"/>
    <x v="0"/>
    <d v="2017-07-18T00:00:00"/>
    <s v="Wed"/>
    <x v="1"/>
    <s v="CA-2017-111206"/>
    <n v="1008"/>
    <s v="Logitech G35 7.1-Channel Surround Sound Headset"/>
    <s v="Anna Andreadi"/>
    <n v="92105"/>
    <n v="177"/>
    <n v="4"/>
    <n v="520"/>
  </r>
  <r>
    <n v="4"/>
    <x v="1"/>
    <x v="427"/>
    <x v="1"/>
    <x v="0"/>
    <n v="6"/>
    <x v="1"/>
    <x v="10"/>
    <x v="2"/>
    <x v="17"/>
    <x v="1"/>
    <s v="United States"/>
    <x v="181"/>
    <x v="1"/>
    <m/>
    <x v="0"/>
    <x v="0"/>
    <d v="2017-02-18T00:00:00"/>
    <s v="Wed"/>
    <x v="3"/>
    <s v="CA-2017-111234"/>
    <n v="1463"/>
    <s v="Smead Alpha-Z Color-Coded Second Alphabetical Labels and Starter Set"/>
    <s v="Anna Andreadi"/>
    <n v="90004"/>
    <n v="4"/>
    <n v="3"/>
    <n v="9"/>
  </r>
  <r>
    <n v="4"/>
    <x v="1"/>
    <x v="428"/>
    <x v="1"/>
    <x v="0"/>
    <n v="6"/>
    <x v="1"/>
    <x v="2"/>
    <x v="2"/>
    <x v="261"/>
    <x v="24"/>
    <s v="United States"/>
    <x v="547"/>
    <x v="0"/>
    <m/>
    <x v="0"/>
    <x v="0"/>
    <d v="2017-08-17T00:00:00"/>
    <s v="Tue"/>
    <x v="10"/>
    <s v="CA-2017-111297"/>
    <n v="1630"/>
    <s v="Wilson Jones “Snap” Scratch Pad Binder Tool for Ring Binders"/>
    <s v="Chuck Magee"/>
    <n v="2740"/>
    <n v="23"/>
    <n v="9"/>
    <n v="52"/>
  </r>
  <r>
    <n v="1"/>
    <x v="0"/>
    <x v="429"/>
    <x v="1"/>
    <x v="2"/>
    <n v="1"/>
    <x v="1"/>
    <x v="6"/>
    <x v="2"/>
    <x v="262"/>
    <x v="12"/>
    <s v="United States"/>
    <x v="99"/>
    <x v="0"/>
    <m/>
    <x v="0"/>
    <x v="1"/>
    <d v="2017-02-27T00:00:00"/>
    <s v="Fri"/>
    <x v="3"/>
    <s v="CA-2017-111325"/>
    <n v="590"/>
    <s v="Eldon Spacemaker Box, Quick-Snap Lid, Clear"/>
    <s v="Chuck Magee"/>
    <n v="16602"/>
    <n v="2"/>
    <n v="6"/>
    <n v="16"/>
  </r>
  <r>
    <n v="1"/>
    <x v="0"/>
    <x v="429"/>
    <x v="1"/>
    <x v="2"/>
    <n v="1"/>
    <x v="1"/>
    <x v="2"/>
    <x v="2"/>
    <x v="262"/>
    <x v="12"/>
    <s v="United States"/>
    <x v="99"/>
    <x v="0"/>
    <m/>
    <x v="0"/>
    <x v="4"/>
    <d v="2017-02-27T00:00:00"/>
    <s v="Fri"/>
    <x v="3"/>
    <s v="CA-2017-111325"/>
    <n v="1312"/>
    <s v="Pressboard Covers with Storage Hooks, 9 1/2 x 11, Light Blue"/>
    <s v="Chuck Magee"/>
    <n v="16602"/>
    <n v="-3"/>
    <n v="3"/>
    <n v="4"/>
  </r>
  <r>
    <n v="2"/>
    <x v="2"/>
    <x v="358"/>
    <x v="1"/>
    <x v="2"/>
    <n v="1"/>
    <x v="1"/>
    <x v="9"/>
    <x v="1"/>
    <x v="47"/>
    <x v="19"/>
    <s v="United States"/>
    <x v="118"/>
    <x v="0"/>
    <m/>
    <x v="0"/>
    <x v="1"/>
    <d v="2017-05-29T00:00:00"/>
    <s v="Sun"/>
    <x v="5"/>
    <s v="CA-2017-111339"/>
    <n v="1563"/>
    <s v="Tensor Hersey Kiss Styled Floor Lamp"/>
    <s v="Chuck Magee"/>
    <n v="43229"/>
    <n v="-4"/>
    <n v="4"/>
    <n v="42"/>
  </r>
  <r>
    <n v="2"/>
    <x v="2"/>
    <x v="358"/>
    <x v="1"/>
    <x v="2"/>
    <n v="1"/>
    <x v="1"/>
    <x v="5"/>
    <x v="1"/>
    <x v="47"/>
    <x v="19"/>
    <s v="United States"/>
    <x v="118"/>
    <x v="0"/>
    <m/>
    <x v="0"/>
    <x v="2"/>
    <d v="2017-05-29T00:00:00"/>
    <s v="Sun"/>
    <x v="5"/>
    <s v="CA-2017-111339"/>
    <n v="1181"/>
    <s v="Novimex Swivel Fabric Task Chair"/>
    <s v="Chuck Magee"/>
    <n v="43229"/>
    <n v="-86"/>
    <n v="3"/>
    <n v="317"/>
  </r>
  <r>
    <n v="2"/>
    <x v="2"/>
    <x v="358"/>
    <x v="1"/>
    <x v="2"/>
    <n v="1"/>
    <x v="1"/>
    <x v="4"/>
    <x v="2"/>
    <x v="47"/>
    <x v="19"/>
    <s v="United States"/>
    <x v="118"/>
    <x v="0"/>
    <m/>
    <x v="0"/>
    <x v="1"/>
    <d v="2017-05-29T00:00:00"/>
    <s v="Sun"/>
    <x v="5"/>
    <s v="CA-2017-111339"/>
    <n v="910"/>
    <s v="Ideal Clamps"/>
    <s v="Chuck Magee"/>
    <n v="43229"/>
    <n v="3"/>
    <n v="5"/>
    <n v="8"/>
  </r>
  <r>
    <n v="4"/>
    <x v="1"/>
    <x v="385"/>
    <x v="1"/>
    <x v="0"/>
    <n v="6"/>
    <x v="1"/>
    <x v="11"/>
    <x v="2"/>
    <x v="74"/>
    <x v="4"/>
    <s v="United States"/>
    <x v="580"/>
    <x v="3"/>
    <m/>
    <x v="0"/>
    <x v="1"/>
    <d v="2017-11-23T00:00:00"/>
    <s v="Mon"/>
    <x v="7"/>
    <s v="CA-2017-111395"/>
    <n v="1546"/>
    <s v="Tenex Personal Self-Stacking Standard File Box, Black/Gray"/>
    <s v="Kelly Williams"/>
    <n v="78207"/>
    <n v="2"/>
    <n v="2"/>
    <n v="27"/>
  </r>
  <r>
    <n v="4"/>
    <x v="1"/>
    <x v="385"/>
    <x v="1"/>
    <x v="0"/>
    <n v="6"/>
    <x v="1"/>
    <x v="3"/>
    <x v="2"/>
    <x v="74"/>
    <x v="4"/>
    <s v="United States"/>
    <x v="580"/>
    <x v="3"/>
    <m/>
    <x v="0"/>
    <x v="1"/>
    <d v="2017-11-23T00:00:00"/>
    <s v="Mon"/>
    <x v="7"/>
    <s v="CA-2017-111395"/>
    <n v="1708"/>
    <s v="Xerox 1915"/>
    <s v="Kelly Williams"/>
    <n v="78207"/>
    <n v="117"/>
    <n v="4"/>
    <n v="336"/>
  </r>
  <r>
    <n v="4"/>
    <x v="1"/>
    <x v="385"/>
    <x v="1"/>
    <x v="0"/>
    <n v="6"/>
    <x v="1"/>
    <x v="2"/>
    <x v="2"/>
    <x v="74"/>
    <x v="4"/>
    <s v="United States"/>
    <x v="580"/>
    <x v="3"/>
    <m/>
    <x v="0"/>
    <x v="3"/>
    <d v="2017-11-23T00:00:00"/>
    <s v="Mon"/>
    <x v="7"/>
    <s v="CA-2017-111395"/>
    <n v="707"/>
    <s v="GBC Recycled Regency Composition Covers"/>
    <s v="Kelly Williams"/>
    <n v="78207"/>
    <n v="-41"/>
    <n v="2"/>
    <n v="24"/>
  </r>
  <r>
    <n v="4"/>
    <x v="1"/>
    <x v="343"/>
    <x v="1"/>
    <x v="0"/>
    <n v="6"/>
    <x v="0"/>
    <x v="8"/>
    <x v="0"/>
    <x v="0"/>
    <x v="0"/>
    <s v="United States"/>
    <x v="537"/>
    <x v="0"/>
    <m/>
    <x v="0"/>
    <x v="0"/>
    <d v="2017-09-26T00:00:00"/>
    <s v="Thu"/>
    <x v="0"/>
    <s v="CA-2017-111458"/>
    <n v="511"/>
    <s v="Dell Slim USB Multimedia Keyboard"/>
    <s v="Chuck Magee"/>
    <n v="10035"/>
    <n v="12"/>
    <n v="2"/>
    <n v="50"/>
  </r>
  <r>
    <n v="7"/>
    <x v="2"/>
    <x v="321"/>
    <x v="1"/>
    <x v="0"/>
    <n v="6"/>
    <x v="1"/>
    <x v="6"/>
    <x v="2"/>
    <x v="172"/>
    <x v="11"/>
    <s v="United States"/>
    <x v="186"/>
    <x v="1"/>
    <m/>
    <x v="0"/>
    <x v="0"/>
    <d v="2017-02-06T00:00:00"/>
    <s v="Fri"/>
    <x v="3"/>
    <s v="CA-2017-111507"/>
    <n v="1124"/>
    <s v="Newell 310"/>
    <s v="Anna Andreadi"/>
    <n v="98006"/>
    <n v="2"/>
    <n v="3"/>
    <n v="5"/>
  </r>
  <r>
    <n v="2"/>
    <x v="2"/>
    <x v="390"/>
    <x v="1"/>
    <x v="2"/>
    <n v="1"/>
    <x v="1"/>
    <x v="14"/>
    <x v="1"/>
    <x v="1"/>
    <x v="1"/>
    <s v="United States"/>
    <x v="298"/>
    <x v="1"/>
    <m/>
    <x v="0"/>
    <x v="5"/>
    <d v="2017-08-31T00:00:00"/>
    <s v="Tue"/>
    <x v="0"/>
    <s v="CA-2017-111514"/>
    <n v="168"/>
    <s v="Atlantic Metals Mobile 3-Shelf Bookcases, Custom Colors"/>
    <s v="Anna Andreadi"/>
    <n v="94122"/>
    <n v="201"/>
    <n v="7"/>
    <n v="1553"/>
  </r>
  <r>
    <n v="2"/>
    <x v="2"/>
    <x v="390"/>
    <x v="1"/>
    <x v="2"/>
    <n v="1"/>
    <x v="1"/>
    <x v="2"/>
    <x v="2"/>
    <x v="1"/>
    <x v="1"/>
    <s v="United States"/>
    <x v="298"/>
    <x v="1"/>
    <m/>
    <x v="0"/>
    <x v="1"/>
    <d v="2017-08-31T00:00:00"/>
    <s v="Tue"/>
    <x v="0"/>
    <s v="CA-2017-111514"/>
    <n v="702"/>
    <s v="GBC Prestige Therm-A-Bind Covers"/>
    <s v="Anna Andreadi"/>
    <n v="94122"/>
    <n v="46"/>
    <n v="5"/>
    <n v="137"/>
  </r>
  <r>
    <n v="2"/>
    <x v="2"/>
    <x v="390"/>
    <x v="1"/>
    <x v="2"/>
    <n v="1"/>
    <x v="1"/>
    <x v="8"/>
    <x v="0"/>
    <x v="1"/>
    <x v="1"/>
    <s v="United States"/>
    <x v="298"/>
    <x v="1"/>
    <m/>
    <x v="0"/>
    <x v="0"/>
    <d v="2017-08-31T00:00:00"/>
    <s v="Tue"/>
    <x v="0"/>
    <s v="CA-2017-111514"/>
    <n v="1078"/>
    <s v="Memorex Micro Travel Drive 32 GB"/>
    <s v="Anna Andreadi"/>
    <n v="94122"/>
    <n v="16"/>
    <n v="1"/>
    <n v="37"/>
  </r>
  <r>
    <n v="2"/>
    <x v="2"/>
    <x v="390"/>
    <x v="1"/>
    <x v="2"/>
    <n v="1"/>
    <x v="1"/>
    <x v="13"/>
    <x v="0"/>
    <x v="1"/>
    <x v="1"/>
    <s v="United States"/>
    <x v="298"/>
    <x v="1"/>
    <m/>
    <x v="0"/>
    <x v="1"/>
    <d v="2017-08-31T00:00:00"/>
    <s v="Tue"/>
    <x v="0"/>
    <s v="CA-2017-111514"/>
    <n v="989"/>
    <s v="Lexmark S315 Color Inkjet Printer"/>
    <s v="Anna Andreadi"/>
    <n v="94122"/>
    <n v="81"/>
    <n v="3"/>
    <n v="240"/>
  </r>
  <r>
    <n v="4"/>
    <x v="1"/>
    <x v="388"/>
    <x v="1"/>
    <x v="0"/>
    <n v="6"/>
    <x v="0"/>
    <x v="9"/>
    <x v="1"/>
    <x v="47"/>
    <x v="19"/>
    <s v="United States"/>
    <x v="562"/>
    <x v="0"/>
    <m/>
    <x v="0"/>
    <x v="1"/>
    <d v="2017-11-28T00:00:00"/>
    <s v="Sat"/>
    <x v="6"/>
    <s v="CA-2017-111612"/>
    <n v="1446"/>
    <s v="Seth Thomas 13 1/2 Wall Clock"/>
    <s v="Chuck Magee"/>
    <n v="43229"/>
    <n v="10"/>
    <n v="5"/>
    <n v="71"/>
  </r>
  <r>
    <n v="4"/>
    <x v="1"/>
    <x v="388"/>
    <x v="1"/>
    <x v="0"/>
    <n v="6"/>
    <x v="0"/>
    <x v="4"/>
    <x v="2"/>
    <x v="47"/>
    <x v="19"/>
    <s v="United States"/>
    <x v="562"/>
    <x v="0"/>
    <m/>
    <x v="0"/>
    <x v="1"/>
    <d v="2017-11-28T00:00:00"/>
    <s v="Sat"/>
    <x v="6"/>
    <s v="CA-2017-111612"/>
    <n v="1507"/>
    <s v="Staples"/>
    <s v="Chuck Magee"/>
    <n v="43229"/>
    <n v="1"/>
    <n v="2"/>
    <n v="3"/>
  </r>
  <r>
    <n v="7"/>
    <x v="2"/>
    <x v="430"/>
    <x v="1"/>
    <x v="0"/>
    <n v="6"/>
    <x v="0"/>
    <x v="3"/>
    <x v="2"/>
    <x v="68"/>
    <x v="2"/>
    <s v="United States"/>
    <x v="44"/>
    <x v="2"/>
    <m/>
    <x v="0"/>
    <x v="1"/>
    <d v="2017-07-02T00:00:00"/>
    <s v="Mon"/>
    <x v="1"/>
    <s v="CA-2017-111703"/>
    <n v="538"/>
    <s v="Easy-staple paper"/>
    <s v="Cassandra Brandow"/>
    <n v="33021"/>
    <n v="4"/>
    <n v="3"/>
    <n v="12"/>
  </r>
  <r>
    <n v="7"/>
    <x v="2"/>
    <x v="430"/>
    <x v="1"/>
    <x v="0"/>
    <n v="6"/>
    <x v="0"/>
    <x v="3"/>
    <x v="2"/>
    <x v="68"/>
    <x v="2"/>
    <s v="United States"/>
    <x v="44"/>
    <x v="2"/>
    <m/>
    <x v="0"/>
    <x v="1"/>
    <d v="2017-07-02T00:00:00"/>
    <s v="Mon"/>
    <x v="1"/>
    <s v="CA-2017-111703"/>
    <n v="1754"/>
    <s v="Xerox 1957"/>
    <s v="Cassandra Brandow"/>
    <n v="33021"/>
    <n v="6"/>
    <n v="3"/>
    <n v="16"/>
  </r>
  <r>
    <n v="5"/>
    <x v="2"/>
    <x v="423"/>
    <x v="1"/>
    <x v="1"/>
    <n v="3"/>
    <x v="0"/>
    <x v="3"/>
    <x v="2"/>
    <x v="42"/>
    <x v="1"/>
    <s v="United States"/>
    <x v="461"/>
    <x v="1"/>
    <m/>
    <x v="0"/>
    <x v="0"/>
    <d v="2017-12-25T00:00:00"/>
    <s v="Wed"/>
    <x v="6"/>
    <s v="CA-2017-111780"/>
    <n v="780"/>
    <s v="Great White Multi-Use Recycled Paper (20Lb. and 84 Bright)"/>
    <s v="Anna Andreadi"/>
    <n v="92037"/>
    <n v="8"/>
    <n v="3"/>
    <n v="18"/>
  </r>
  <r>
    <n v="5"/>
    <x v="2"/>
    <x v="423"/>
    <x v="1"/>
    <x v="1"/>
    <n v="3"/>
    <x v="0"/>
    <x v="3"/>
    <x v="2"/>
    <x v="42"/>
    <x v="1"/>
    <s v="United States"/>
    <x v="461"/>
    <x v="1"/>
    <m/>
    <x v="0"/>
    <x v="0"/>
    <d v="2017-12-25T00:00:00"/>
    <s v="Wed"/>
    <x v="6"/>
    <s v="CA-2017-111780"/>
    <n v="925"/>
    <s v="Important Message Pads, 50 4-1/4 x 5-1/2 Forms per Pad"/>
    <s v="Anna Andreadi"/>
    <n v="92037"/>
    <n v="6"/>
    <n v="3"/>
    <n v="13"/>
  </r>
  <r>
    <n v="5"/>
    <x v="2"/>
    <x v="423"/>
    <x v="1"/>
    <x v="1"/>
    <n v="3"/>
    <x v="0"/>
    <x v="16"/>
    <x v="0"/>
    <x v="42"/>
    <x v="1"/>
    <s v="United States"/>
    <x v="461"/>
    <x v="1"/>
    <m/>
    <x v="0"/>
    <x v="1"/>
    <d v="2017-12-25T00:00:00"/>
    <s v="Wed"/>
    <x v="6"/>
    <s v="CA-2017-111780"/>
    <n v="372"/>
    <s v="Brother DCP1000 Digital 3 in 1 Multifunction Machine"/>
    <s v="Anna Andreadi"/>
    <n v="92037"/>
    <n v="225"/>
    <n v="5"/>
    <n v="1200"/>
  </r>
  <r>
    <n v="1"/>
    <x v="0"/>
    <x v="431"/>
    <x v="1"/>
    <x v="2"/>
    <n v="1"/>
    <x v="1"/>
    <x v="3"/>
    <x v="2"/>
    <x v="15"/>
    <x v="11"/>
    <s v="United States"/>
    <x v="529"/>
    <x v="1"/>
    <m/>
    <x v="0"/>
    <x v="0"/>
    <d v="2017-03-19T00:00:00"/>
    <s v="Thu"/>
    <x v="2"/>
    <s v="CA-2017-111829"/>
    <n v="1111"/>
    <s v="Multicolor Computer Printout Paper"/>
    <s v="Anna Andreadi"/>
    <n v="98115"/>
    <n v="101"/>
    <n v="2"/>
    <n v="210"/>
  </r>
  <r>
    <n v="1"/>
    <x v="0"/>
    <x v="431"/>
    <x v="1"/>
    <x v="2"/>
    <n v="1"/>
    <x v="1"/>
    <x v="11"/>
    <x v="2"/>
    <x v="15"/>
    <x v="11"/>
    <s v="United States"/>
    <x v="529"/>
    <x v="1"/>
    <m/>
    <x v="0"/>
    <x v="0"/>
    <d v="2017-03-19T00:00:00"/>
    <s v="Thu"/>
    <x v="2"/>
    <s v="CA-2017-111829"/>
    <n v="514"/>
    <s v="Deluxe Rollaway Locking File with Drawer"/>
    <s v="Anna Andreadi"/>
    <n v="98115"/>
    <n v="349"/>
    <n v="3"/>
    <n v="1248"/>
  </r>
  <r>
    <n v="1"/>
    <x v="0"/>
    <x v="431"/>
    <x v="1"/>
    <x v="2"/>
    <n v="1"/>
    <x v="1"/>
    <x v="16"/>
    <x v="0"/>
    <x v="15"/>
    <x v="11"/>
    <s v="United States"/>
    <x v="529"/>
    <x v="1"/>
    <m/>
    <x v="0"/>
    <x v="0"/>
    <d v="2017-03-19T00:00:00"/>
    <s v="Thu"/>
    <x v="2"/>
    <s v="CA-2017-111829"/>
    <n v="406"/>
    <s v="Canon PC940 Copier"/>
    <s v="Anna Andreadi"/>
    <n v="98115"/>
    <n v="1480"/>
    <n v="7"/>
    <n v="3150"/>
  </r>
  <r>
    <n v="0"/>
    <x v="0"/>
    <x v="363"/>
    <x v="1"/>
    <x v="3"/>
    <n v="0"/>
    <x v="2"/>
    <x v="10"/>
    <x v="2"/>
    <x v="16"/>
    <x v="12"/>
    <s v="United States"/>
    <x v="278"/>
    <x v="0"/>
    <m/>
    <x v="0"/>
    <x v="1"/>
    <d v="2017-06-19T00:00:00"/>
    <s v="Thu"/>
    <x v="9"/>
    <s v="CA-2017-111864"/>
    <n v="1441"/>
    <s v="Self-Adhesive Address Labels for Typewriters with Dispenser Box"/>
    <s v="Chuck Magee"/>
    <n v="19134"/>
    <n v="2"/>
    <n v="2"/>
    <n v="6"/>
  </r>
  <r>
    <n v="0"/>
    <x v="0"/>
    <x v="370"/>
    <x v="1"/>
    <x v="3"/>
    <n v="0"/>
    <x v="1"/>
    <x v="11"/>
    <x v="2"/>
    <x v="162"/>
    <x v="6"/>
    <s v="United States"/>
    <x v="554"/>
    <x v="3"/>
    <s v="Yes"/>
    <x v="1"/>
    <x v="0"/>
    <d v="2017-11-11T00:00:00"/>
    <s v="Wed"/>
    <x v="7"/>
    <s v="CA-2017-111948"/>
    <n v="103"/>
    <s v="Advantus 10-Drawer Portable Organizer, Chrome Metal Frame, Smoke Drawers"/>
    <s v="Kelly Williams"/>
    <n v="48234"/>
    <n v="117"/>
    <n v="7"/>
    <n v="418"/>
  </r>
  <r>
    <n v="0"/>
    <x v="0"/>
    <x v="370"/>
    <x v="1"/>
    <x v="3"/>
    <n v="0"/>
    <x v="1"/>
    <x v="12"/>
    <x v="2"/>
    <x v="162"/>
    <x v="6"/>
    <s v="United States"/>
    <x v="554"/>
    <x v="3"/>
    <s v="Yes"/>
    <x v="1"/>
    <x v="9"/>
    <d v="2017-11-11T00:00:00"/>
    <s v="Wed"/>
    <x v="7"/>
    <s v="CA-2017-111948"/>
    <n v="815"/>
    <s v="Holmes Replacement Filter for HEPA Air Cleaner, Very Large Room, HEPA Filter"/>
    <s v="Kelly Williams"/>
    <n v="48234"/>
    <n v="47"/>
    <n v="2"/>
    <n v="124"/>
  </r>
  <r>
    <n v="5"/>
    <x v="1"/>
    <x v="403"/>
    <x v="1"/>
    <x v="0"/>
    <n v="6"/>
    <x v="0"/>
    <x v="2"/>
    <x v="2"/>
    <x v="4"/>
    <x v="4"/>
    <s v="United States"/>
    <x v="62"/>
    <x v="3"/>
    <m/>
    <x v="0"/>
    <x v="3"/>
    <d v="2017-11-08T00:00:00"/>
    <s v="Sun"/>
    <x v="7"/>
    <s v="CA-2017-111990"/>
    <n v="1647"/>
    <s v="Wilson Jones Leather-Like Binders with DublLock Round Rings"/>
    <s v="Kelly Williams"/>
    <n v="77095"/>
    <n v="-17"/>
    <n v="6"/>
    <n v="10"/>
  </r>
  <r>
    <n v="7"/>
    <x v="2"/>
    <x v="432"/>
    <x v="1"/>
    <x v="0"/>
    <n v="6"/>
    <x v="1"/>
    <x v="6"/>
    <x v="2"/>
    <x v="263"/>
    <x v="1"/>
    <s v="United States"/>
    <x v="228"/>
    <x v="1"/>
    <m/>
    <x v="0"/>
    <x v="0"/>
    <d v="2017-08-13T00:00:00"/>
    <s v="Fri"/>
    <x v="10"/>
    <s v="CA-2017-112014"/>
    <n v="30"/>
    <s v="50 Colored Long Pencils"/>
    <s v="Anna Andreadi"/>
    <n v="92399"/>
    <n v="13"/>
    <n v="5"/>
    <n v="51"/>
  </r>
  <r>
    <n v="2"/>
    <x v="1"/>
    <x v="433"/>
    <x v="1"/>
    <x v="1"/>
    <n v="3"/>
    <x v="0"/>
    <x v="8"/>
    <x v="0"/>
    <x v="87"/>
    <x v="0"/>
    <s v="United States"/>
    <x v="184"/>
    <x v="0"/>
    <m/>
    <x v="0"/>
    <x v="0"/>
    <d v="2017-10-11T00:00:00"/>
    <s v="Wed"/>
    <x v="8"/>
    <s v="CA-2017-112053"/>
    <n v="1074"/>
    <s v="Memorex 25GB 6X Branded Blu-Ray Recordable Disc, 30/Pack"/>
    <s v="Chuck Magee"/>
    <n v="14609"/>
    <n v="2"/>
    <n v="1"/>
    <n v="32"/>
  </r>
  <r>
    <n v="2"/>
    <x v="1"/>
    <x v="434"/>
    <x v="1"/>
    <x v="1"/>
    <n v="3"/>
    <x v="0"/>
    <x v="1"/>
    <x v="1"/>
    <x v="15"/>
    <x v="11"/>
    <s v="United States"/>
    <x v="581"/>
    <x v="1"/>
    <m/>
    <x v="0"/>
    <x v="0"/>
    <d v="2017-03-16T00:00:00"/>
    <s v="Mon"/>
    <x v="2"/>
    <s v="CA-2017-112116"/>
    <n v="964"/>
    <s v="KI Adjustable-Height Table"/>
    <s v="Anna Andreadi"/>
    <n v="98103"/>
    <n v="45"/>
    <n v="2"/>
    <n v="172"/>
  </r>
  <r>
    <n v="4"/>
    <x v="1"/>
    <x v="435"/>
    <x v="1"/>
    <x v="0"/>
    <n v="6"/>
    <x v="0"/>
    <x v="5"/>
    <x v="1"/>
    <x v="16"/>
    <x v="12"/>
    <s v="United States"/>
    <x v="12"/>
    <x v="0"/>
    <m/>
    <x v="0"/>
    <x v="2"/>
    <d v="2017-05-03T00:00:00"/>
    <s v="Tue"/>
    <x v="5"/>
    <s v="CA-2017-112130"/>
    <n v="761"/>
    <s v="Global Leather Highback Executive Chair with Pneumatic Height Adjustment, Black"/>
    <s v="Chuck Magee"/>
    <n v="19140"/>
    <n v="-36"/>
    <n v="6"/>
    <n v="844"/>
  </r>
  <r>
    <n v="4"/>
    <x v="1"/>
    <x v="435"/>
    <x v="1"/>
    <x v="0"/>
    <n v="6"/>
    <x v="0"/>
    <x v="12"/>
    <x v="2"/>
    <x v="16"/>
    <x v="12"/>
    <s v="United States"/>
    <x v="12"/>
    <x v="0"/>
    <m/>
    <x v="0"/>
    <x v="1"/>
    <d v="2017-05-03T00:00:00"/>
    <s v="Tue"/>
    <x v="5"/>
    <s v="CA-2017-112130"/>
    <n v="813"/>
    <s v="Holmes Replacement Filter for HEPA Air Cleaner, Large Room"/>
    <s v="Chuck Magee"/>
    <n v="19140"/>
    <n v="7"/>
    <n v="2"/>
    <n v="24"/>
  </r>
  <r>
    <n v="4"/>
    <x v="1"/>
    <x v="435"/>
    <x v="1"/>
    <x v="0"/>
    <n v="6"/>
    <x v="0"/>
    <x v="6"/>
    <x v="2"/>
    <x v="16"/>
    <x v="12"/>
    <s v="United States"/>
    <x v="12"/>
    <x v="0"/>
    <m/>
    <x v="0"/>
    <x v="1"/>
    <d v="2017-05-03T00:00:00"/>
    <s v="Tue"/>
    <x v="5"/>
    <s v="CA-2017-112130"/>
    <n v="1420"/>
    <s v="Sanford Prismacolor Professional Thick Lead Art Pencils, 36-Color Set"/>
    <s v="Chuck Magee"/>
    <n v="19140"/>
    <n v="14"/>
    <n v="2"/>
    <n v="60"/>
  </r>
  <r>
    <n v="4"/>
    <x v="1"/>
    <x v="435"/>
    <x v="1"/>
    <x v="0"/>
    <n v="6"/>
    <x v="0"/>
    <x v="3"/>
    <x v="2"/>
    <x v="16"/>
    <x v="12"/>
    <s v="United States"/>
    <x v="12"/>
    <x v="0"/>
    <m/>
    <x v="0"/>
    <x v="1"/>
    <d v="2017-05-03T00:00:00"/>
    <s v="Tue"/>
    <x v="5"/>
    <s v="CA-2017-112130"/>
    <n v="1688"/>
    <s v="Xerox 1897"/>
    <s v="Chuck Magee"/>
    <n v="19140"/>
    <n v="3"/>
    <n v="2"/>
    <n v="8"/>
  </r>
  <r>
    <n v="4"/>
    <x v="1"/>
    <x v="435"/>
    <x v="1"/>
    <x v="0"/>
    <n v="6"/>
    <x v="0"/>
    <x v="11"/>
    <x v="2"/>
    <x v="16"/>
    <x v="12"/>
    <s v="United States"/>
    <x v="12"/>
    <x v="0"/>
    <m/>
    <x v="0"/>
    <x v="1"/>
    <d v="2017-05-03T00:00:00"/>
    <s v="Tue"/>
    <x v="5"/>
    <s v="CA-2017-112130"/>
    <n v="636"/>
    <s v="Fellowes Bankers Box Stor/Drawer Steel Plus"/>
    <s v="Chuck Magee"/>
    <n v="19140"/>
    <n v="-10"/>
    <n v="3"/>
    <n v="77"/>
  </r>
  <r>
    <n v="4"/>
    <x v="1"/>
    <x v="435"/>
    <x v="1"/>
    <x v="0"/>
    <n v="6"/>
    <x v="0"/>
    <x v="12"/>
    <x v="2"/>
    <x v="16"/>
    <x v="12"/>
    <s v="United States"/>
    <x v="12"/>
    <x v="0"/>
    <m/>
    <x v="0"/>
    <x v="1"/>
    <d v="2017-05-03T00:00:00"/>
    <s v="Tue"/>
    <x v="5"/>
    <s v="CA-2017-112130"/>
    <n v="366"/>
    <s v="Bravo II Megaboss 12-Amp Hard Body Upright, Replacement Belts, 2 Belts per Pack"/>
    <s v="Chuck Magee"/>
    <n v="19140"/>
    <n v="2"/>
    <n v="7"/>
    <n v="18"/>
  </r>
  <r>
    <n v="4"/>
    <x v="1"/>
    <x v="435"/>
    <x v="1"/>
    <x v="0"/>
    <n v="6"/>
    <x v="0"/>
    <x v="8"/>
    <x v="0"/>
    <x v="16"/>
    <x v="12"/>
    <s v="United States"/>
    <x v="12"/>
    <x v="0"/>
    <m/>
    <x v="0"/>
    <x v="1"/>
    <d v="2017-05-03T00:00:00"/>
    <s v="Tue"/>
    <x v="5"/>
    <s v="CA-2017-112130"/>
    <n v="1403"/>
    <s v="SanDisk Cruzer 16 GB USB Flash Drive"/>
    <s v="Chuck Magee"/>
    <n v="19140"/>
    <n v="0"/>
    <n v="3"/>
    <n v="28"/>
  </r>
  <r>
    <n v="4"/>
    <x v="1"/>
    <x v="350"/>
    <x v="1"/>
    <x v="0"/>
    <n v="6"/>
    <x v="1"/>
    <x v="9"/>
    <x v="1"/>
    <x v="50"/>
    <x v="3"/>
    <s v="United States"/>
    <x v="573"/>
    <x v="1"/>
    <s v="Yes"/>
    <x v="1"/>
    <x v="1"/>
    <d v="2017-06-28T00:00:00"/>
    <s v="Sat"/>
    <x v="1"/>
    <s v="CA-2017-112144"/>
    <n v="596"/>
    <s v="Electrix Halogen Magnifier Lamp"/>
    <s v="Anna Andreadi"/>
    <n v="85234"/>
    <n v="47"/>
    <n v="4"/>
    <n v="622"/>
  </r>
  <r>
    <n v="4"/>
    <x v="1"/>
    <x v="350"/>
    <x v="1"/>
    <x v="0"/>
    <n v="6"/>
    <x v="1"/>
    <x v="10"/>
    <x v="2"/>
    <x v="50"/>
    <x v="3"/>
    <s v="United States"/>
    <x v="573"/>
    <x v="1"/>
    <s v="Yes"/>
    <x v="1"/>
    <x v="1"/>
    <d v="2017-06-28T00:00:00"/>
    <s v="Sat"/>
    <x v="1"/>
    <s v="CA-2017-112144"/>
    <n v="212"/>
    <s v="Avery 501"/>
    <s v="Anna Andreadi"/>
    <n v="85234"/>
    <n v="2"/>
    <n v="2"/>
    <n v="6"/>
  </r>
  <r>
    <n v="6"/>
    <x v="0"/>
    <x v="436"/>
    <x v="1"/>
    <x v="0"/>
    <n v="6"/>
    <x v="1"/>
    <x v="9"/>
    <x v="1"/>
    <x v="117"/>
    <x v="4"/>
    <s v="United States"/>
    <x v="489"/>
    <x v="3"/>
    <m/>
    <x v="0"/>
    <x v="7"/>
    <d v="2017-08-05T00:00:00"/>
    <s v="Thu"/>
    <x v="10"/>
    <s v="CA-2017-112214"/>
    <n v="572"/>
    <s v="Eldon Expressions Wood Desk Accessories, Oak"/>
    <s v="Kelly Williams"/>
    <n v="75220"/>
    <n v="-11"/>
    <n v="5"/>
    <n v="15"/>
  </r>
  <r>
    <n v="6"/>
    <x v="0"/>
    <x v="436"/>
    <x v="1"/>
    <x v="0"/>
    <n v="6"/>
    <x v="1"/>
    <x v="15"/>
    <x v="2"/>
    <x v="117"/>
    <x v="4"/>
    <s v="United States"/>
    <x v="489"/>
    <x v="3"/>
    <m/>
    <x v="0"/>
    <x v="1"/>
    <d v="2017-08-05T00:00:00"/>
    <s v="Thu"/>
    <x v="10"/>
    <s v="CA-2017-112214"/>
    <n v="1516"/>
    <s v="Stiletto Hand Letter Openers"/>
    <s v="Kelly Williams"/>
    <n v="75220"/>
    <n v="-5"/>
    <n v="3"/>
    <n v="23"/>
  </r>
  <r>
    <n v="6"/>
    <x v="0"/>
    <x v="436"/>
    <x v="1"/>
    <x v="0"/>
    <n v="6"/>
    <x v="1"/>
    <x v="11"/>
    <x v="2"/>
    <x v="117"/>
    <x v="4"/>
    <s v="United States"/>
    <x v="489"/>
    <x v="3"/>
    <m/>
    <x v="0"/>
    <x v="1"/>
    <d v="2017-08-05T00:00:00"/>
    <s v="Thu"/>
    <x v="10"/>
    <s v="CA-2017-112214"/>
    <n v="1263"/>
    <s v="Perma STOR-ALL Hanging File Box, 13 1/8W x 12 1/4D x 10 1/2H"/>
    <s v="Kelly Williams"/>
    <n v="75220"/>
    <n v="-1"/>
    <n v="7"/>
    <n v="33"/>
  </r>
  <r>
    <n v="6"/>
    <x v="0"/>
    <x v="436"/>
    <x v="1"/>
    <x v="0"/>
    <n v="6"/>
    <x v="1"/>
    <x v="2"/>
    <x v="2"/>
    <x v="117"/>
    <x v="4"/>
    <s v="United States"/>
    <x v="489"/>
    <x v="3"/>
    <m/>
    <x v="0"/>
    <x v="3"/>
    <d v="2017-08-05T00:00:00"/>
    <s v="Thu"/>
    <x v="10"/>
    <s v="CA-2017-112214"/>
    <n v="269"/>
    <s v="Avery Self-Adhesive Photo Pockets for Polaroid Photos"/>
    <s v="Kelly Williams"/>
    <n v="75220"/>
    <n v="-2"/>
    <n v="1"/>
    <n v="1"/>
  </r>
  <r>
    <n v="5"/>
    <x v="1"/>
    <x v="312"/>
    <x v="1"/>
    <x v="0"/>
    <n v="6"/>
    <x v="2"/>
    <x v="9"/>
    <x v="1"/>
    <x v="15"/>
    <x v="11"/>
    <s v="United States"/>
    <x v="582"/>
    <x v="1"/>
    <m/>
    <x v="0"/>
    <x v="0"/>
    <d v="2017-11-20T00:00:00"/>
    <s v="Fri"/>
    <x v="7"/>
    <s v="CA-2017-112305"/>
    <n v="572"/>
    <s v="Eldon Expressions Wood Desk Accessories, Oak"/>
    <s v="Anna Andreadi"/>
    <n v="98105"/>
    <n v="6"/>
    <n v="3"/>
    <n v="22"/>
  </r>
  <r>
    <n v="5"/>
    <x v="1"/>
    <x v="312"/>
    <x v="1"/>
    <x v="0"/>
    <n v="6"/>
    <x v="2"/>
    <x v="6"/>
    <x v="2"/>
    <x v="15"/>
    <x v="11"/>
    <s v="United States"/>
    <x v="582"/>
    <x v="1"/>
    <m/>
    <x v="0"/>
    <x v="0"/>
    <d v="2017-11-20T00:00:00"/>
    <s v="Fri"/>
    <x v="7"/>
    <s v="CA-2017-112305"/>
    <n v="1150"/>
    <s v="Newell 334"/>
    <s v="Anna Andreadi"/>
    <n v="98105"/>
    <n v="31"/>
    <n v="6"/>
    <n v="119"/>
  </r>
  <r>
    <n v="5"/>
    <x v="1"/>
    <x v="312"/>
    <x v="1"/>
    <x v="0"/>
    <n v="6"/>
    <x v="2"/>
    <x v="8"/>
    <x v="0"/>
    <x v="15"/>
    <x v="11"/>
    <s v="United States"/>
    <x v="582"/>
    <x v="1"/>
    <m/>
    <x v="0"/>
    <x v="0"/>
    <d v="2017-11-20T00:00:00"/>
    <s v="Fri"/>
    <x v="7"/>
    <s v="CA-2017-112305"/>
    <n v="125"/>
    <s v="AmazonBasics 3-Button USB Wired Mouse"/>
    <s v="Anna Andreadi"/>
    <n v="98105"/>
    <n v="6"/>
    <n v="2"/>
    <n v="14"/>
  </r>
  <r>
    <n v="5"/>
    <x v="1"/>
    <x v="437"/>
    <x v="1"/>
    <x v="0"/>
    <n v="6"/>
    <x v="0"/>
    <x v="3"/>
    <x v="2"/>
    <x v="17"/>
    <x v="1"/>
    <s v="United States"/>
    <x v="176"/>
    <x v="1"/>
    <m/>
    <x v="0"/>
    <x v="0"/>
    <d v="2017-08-31T00:00:00"/>
    <s v="Tue"/>
    <x v="0"/>
    <s v="CA-2017-112319"/>
    <n v="1831"/>
    <s v="Xerox 226"/>
    <s v="Anna Andreadi"/>
    <n v="90004"/>
    <n v="28"/>
    <n v="9"/>
    <n v="58"/>
  </r>
  <r>
    <n v="6"/>
    <x v="0"/>
    <x v="438"/>
    <x v="1"/>
    <x v="0"/>
    <n v="6"/>
    <x v="0"/>
    <x v="7"/>
    <x v="2"/>
    <x v="264"/>
    <x v="2"/>
    <s v="United States"/>
    <x v="94"/>
    <x v="2"/>
    <m/>
    <x v="0"/>
    <x v="1"/>
    <d v="2017-12-21T00:00:00"/>
    <s v="Sat"/>
    <x v="6"/>
    <s v="CA-2017-112375"/>
    <n v="1340"/>
    <s v="Recycled Interoffice Envelopes with Re-Use-A-Seal Closure, 10 x 13"/>
    <s v="Cassandra Brandow"/>
    <n v="32114"/>
    <n v="9"/>
    <n v="2"/>
    <n v="27"/>
  </r>
  <r>
    <n v="6"/>
    <x v="0"/>
    <x v="438"/>
    <x v="1"/>
    <x v="0"/>
    <n v="6"/>
    <x v="0"/>
    <x v="8"/>
    <x v="0"/>
    <x v="264"/>
    <x v="2"/>
    <s v="United States"/>
    <x v="94"/>
    <x v="2"/>
    <m/>
    <x v="0"/>
    <x v="1"/>
    <d v="2017-12-21T00:00:00"/>
    <s v="Sat"/>
    <x v="6"/>
    <s v="CA-2017-112375"/>
    <n v="1079"/>
    <s v="Memorex Micro Travel Drive 4 GB"/>
    <s v="Cassandra Brandow"/>
    <n v="32114"/>
    <n v="15"/>
    <n v="6"/>
    <n v="51"/>
  </r>
  <r>
    <n v="0"/>
    <x v="0"/>
    <x v="368"/>
    <x v="1"/>
    <x v="3"/>
    <n v="0"/>
    <x v="0"/>
    <x v="2"/>
    <x v="2"/>
    <x v="265"/>
    <x v="6"/>
    <s v="United States"/>
    <x v="146"/>
    <x v="3"/>
    <m/>
    <x v="0"/>
    <x v="0"/>
    <d v="2017-04-04T00:00:00"/>
    <s v="Wed"/>
    <x v="4"/>
    <s v="CA-2017-112452"/>
    <n v="46"/>
    <s v="Acco Expandable Hanging Binders"/>
    <s v="Kelly Williams"/>
    <n v="48911"/>
    <n v="6"/>
    <n v="2"/>
    <n v="13"/>
  </r>
  <r>
    <n v="0"/>
    <x v="0"/>
    <x v="368"/>
    <x v="1"/>
    <x v="3"/>
    <n v="0"/>
    <x v="0"/>
    <x v="4"/>
    <x v="2"/>
    <x v="265"/>
    <x v="6"/>
    <s v="United States"/>
    <x v="146"/>
    <x v="3"/>
    <m/>
    <x v="0"/>
    <x v="0"/>
    <d v="2017-04-04T00:00:00"/>
    <s v="Wed"/>
    <x v="4"/>
    <s v="CA-2017-112452"/>
    <n v="1507"/>
    <s v="Staples"/>
    <s v="Kelly Williams"/>
    <n v="48911"/>
    <n v="3"/>
    <n v="2"/>
    <n v="6"/>
  </r>
  <r>
    <n v="0"/>
    <x v="0"/>
    <x v="368"/>
    <x v="1"/>
    <x v="3"/>
    <n v="0"/>
    <x v="0"/>
    <x v="12"/>
    <x v="2"/>
    <x v="265"/>
    <x v="6"/>
    <s v="United States"/>
    <x v="146"/>
    <x v="3"/>
    <m/>
    <x v="0"/>
    <x v="9"/>
    <d v="2017-04-04T00:00:00"/>
    <s v="Wed"/>
    <x v="4"/>
    <s v="CA-2017-112452"/>
    <n v="863"/>
    <s v="Hoover Shoulder Vac Commercial Portable Vacuum"/>
    <s v="Kelly Williams"/>
    <n v="48911"/>
    <n v="107"/>
    <n v="2"/>
    <n v="644"/>
  </r>
  <r>
    <n v="0"/>
    <x v="0"/>
    <x v="368"/>
    <x v="1"/>
    <x v="3"/>
    <n v="0"/>
    <x v="0"/>
    <x v="0"/>
    <x v="0"/>
    <x v="265"/>
    <x v="6"/>
    <s v="United States"/>
    <x v="146"/>
    <x v="3"/>
    <m/>
    <x v="0"/>
    <x v="0"/>
    <d v="2017-04-04T00:00:00"/>
    <s v="Wed"/>
    <x v="4"/>
    <s v="CA-2017-112452"/>
    <n v="1454"/>
    <s v="Shocksock Galaxy S4 Armband"/>
    <s v="Kelly Williams"/>
    <n v="48911"/>
    <n v="0"/>
    <n v="1"/>
    <n v="11"/>
  </r>
  <r>
    <n v="0"/>
    <x v="0"/>
    <x v="368"/>
    <x v="1"/>
    <x v="3"/>
    <n v="0"/>
    <x v="0"/>
    <x v="16"/>
    <x v="0"/>
    <x v="265"/>
    <x v="6"/>
    <s v="United States"/>
    <x v="146"/>
    <x v="3"/>
    <m/>
    <x v="0"/>
    <x v="0"/>
    <d v="2017-04-04T00:00:00"/>
    <s v="Wed"/>
    <x v="4"/>
    <s v="CA-2017-112452"/>
    <n v="372"/>
    <s v="Brother DCP1000 Digital 3 in 1 Multifunction Machine"/>
    <s v="Kelly Williams"/>
    <n v="48911"/>
    <n v="210"/>
    <n v="2"/>
    <n v="600"/>
  </r>
  <r>
    <n v="7"/>
    <x v="2"/>
    <x v="439"/>
    <x v="1"/>
    <x v="0"/>
    <n v="6"/>
    <x v="0"/>
    <x v="6"/>
    <x v="2"/>
    <x v="13"/>
    <x v="10"/>
    <s v="United States"/>
    <x v="148"/>
    <x v="3"/>
    <m/>
    <x v="0"/>
    <x v="1"/>
    <d v="2017-10-10T00:00:00"/>
    <s v="Tue"/>
    <x v="8"/>
    <s v="CA-2017-112522"/>
    <n v="245"/>
    <s v="Avery Fluorescent Highlighter Four-Color Set"/>
    <s v="Kelly Williams"/>
    <n v="60610"/>
    <n v="1"/>
    <n v="3"/>
    <n v="8"/>
  </r>
  <r>
    <n v="3"/>
    <x v="2"/>
    <x v="387"/>
    <x v="1"/>
    <x v="2"/>
    <n v="1"/>
    <x v="0"/>
    <x v="12"/>
    <x v="2"/>
    <x v="0"/>
    <x v="0"/>
    <s v="United States"/>
    <x v="583"/>
    <x v="0"/>
    <m/>
    <x v="0"/>
    <x v="0"/>
    <d v="2017-04-25T00:00:00"/>
    <s v="Wed"/>
    <x v="4"/>
    <s v="CA-2017-112557"/>
    <n v="815"/>
    <s v="Holmes Replacement Filter for HEPA Air Cleaner, Very Large Room, HEPA Filter"/>
    <s v="Chuck Magee"/>
    <n v="10035"/>
    <n v="91"/>
    <n v="3"/>
    <n v="206"/>
  </r>
  <r>
    <n v="0"/>
    <x v="0"/>
    <x v="440"/>
    <x v="1"/>
    <x v="3"/>
    <n v="0"/>
    <x v="0"/>
    <x v="9"/>
    <x v="1"/>
    <x v="62"/>
    <x v="1"/>
    <s v="United States"/>
    <x v="584"/>
    <x v="1"/>
    <m/>
    <x v="0"/>
    <x v="0"/>
    <d v="2017-09-22T00:00:00"/>
    <s v="Sun"/>
    <x v="0"/>
    <s v="CA-2017-112571"/>
    <n v="1042"/>
    <s v="Luxo Professional Combination Clamp-On Lamps"/>
    <s v="Anna Andreadi"/>
    <n v="92054"/>
    <n v="53"/>
    <n v="2"/>
    <n v="205"/>
  </r>
  <r>
    <n v="6"/>
    <x v="0"/>
    <x v="441"/>
    <x v="1"/>
    <x v="0"/>
    <n v="6"/>
    <x v="0"/>
    <x v="0"/>
    <x v="0"/>
    <x v="266"/>
    <x v="4"/>
    <s v="United States"/>
    <x v="585"/>
    <x v="3"/>
    <m/>
    <x v="0"/>
    <x v="1"/>
    <d v="2017-07-12T00:00:00"/>
    <s v="Thu"/>
    <x v="1"/>
    <s v="CA-2017-112711"/>
    <n v="1611"/>
    <s v="Vtech CS6719"/>
    <s v="Kelly Williams"/>
    <n v="79109"/>
    <n v="31"/>
    <n v="4"/>
    <n v="307"/>
  </r>
  <r>
    <n v="4"/>
    <x v="1"/>
    <x v="422"/>
    <x v="1"/>
    <x v="0"/>
    <n v="6"/>
    <x v="0"/>
    <x v="1"/>
    <x v="1"/>
    <x v="5"/>
    <x v="37"/>
    <s v="United States"/>
    <x v="495"/>
    <x v="1"/>
    <m/>
    <x v="0"/>
    <x v="8"/>
    <d v="2017-08-02T00:00:00"/>
    <s v="Mon"/>
    <x v="10"/>
    <s v="CA-2017-112767"/>
    <n v="279"/>
    <s v="Balt Split Level Computer Training Table"/>
    <s v="Anna Andreadi"/>
    <n v="97477"/>
    <n v="-189"/>
    <n v="4"/>
    <n v="278"/>
  </r>
  <r>
    <n v="6"/>
    <x v="0"/>
    <x v="359"/>
    <x v="1"/>
    <x v="0"/>
    <n v="6"/>
    <x v="0"/>
    <x v="8"/>
    <x v="0"/>
    <x v="32"/>
    <x v="19"/>
    <s v="United States"/>
    <x v="531"/>
    <x v="0"/>
    <m/>
    <x v="0"/>
    <x v="1"/>
    <d v="2017-12-10T00:00:00"/>
    <s v="Tue"/>
    <x v="6"/>
    <s v="CA-2017-112823"/>
    <n v="1060"/>
    <s v="Maxell 4.7GB DVD-RW 3/Pack"/>
    <s v="Chuck Magee"/>
    <n v="44105"/>
    <n v="4"/>
    <n v="2"/>
    <n v="25"/>
  </r>
  <r>
    <n v="4"/>
    <x v="1"/>
    <x v="442"/>
    <x v="1"/>
    <x v="0"/>
    <n v="6"/>
    <x v="2"/>
    <x v="2"/>
    <x v="2"/>
    <x v="17"/>
    <x v="1"/>
    <s v="United States"/>
    <x v="357"/>
    <x v="1"/>
    <m/>
    <x v="0"/>
    <x v="1"/>
    <d v="2017-08-27T00:00:00"/>
    <s v="Fri"/>
    <x v="10"/>
    <s v="CA-2017-113040"/>
    <n v="249"/>
    <s v="Avery Heavy-Duty EZD View Binder with Locking Rings"/>
    <s v="Anna Andreadi"/>
    <n v="90045"/>
    <n v="2"/>
    <n v="1"/>
    <n v="5"/>
  </r>
  <r>
    <n v="4"/>
    <x v="1"/>
    <x v="382"/>
    <x v="1"/>
    <x v="0"/>
    <n v="6"/>
    <x v="0"/>
    <x v="10"/>
    <x v="2"/>
    <x v="251"/>
    <x v="1"/>
    <s v="United States"/>
    <x v="270"/>
    <x v="1"/>
    <m/>
    <x v="0"/>
    <x v="0"/>
    <d v="2017-03-19T00:00:00"/>
    <s v="Thu"/>
    <x v="2"/>
    <s v="CA-2017-113110"/>
    <n v="1440"/>
    <s v="Self-Adhesive Address Labels for Typewriters by Universal"/>
    <s v="Anna Andreadi"/>
    <n v="92404"/>
    <n v="7"/>
    <n v="2"/>
    <n v="15"/>
  </r>
  <r>
    <n v="4"/>
    <x v="1"/>
    <x v="382"/>
    <x v="1"/>
    <x v="0"/>
    <n v="6"/>
    <x v="0"/>
    <x v="15"/>
    <x v="2"/>
    <x v="251"/>
    <x v="1"/>
    <s v="United States"/>
    <x v="270"/>
    <x v="1"/>
    <m/>
    <x v="0"/>
    <x v="0"/>
    <d v="2017-03-19T00:00:00"/>
    <s v="Thu"/>
    <x v="2"/>
    <s v="CA-2017-113110"/>
    <n v="76"/>
    <s v="Acme Elite Stainless Steel Scissors"/>
    <s v="Anna Andreadi"/>
    <n v="92404"/>
    <n v="9"/>
    <n v="4"/>
    <n v="33"/>
  </r>
  <r>
    <n v="4"/>
    <x v="1"/>
    <x v="382"/>
    <x v="1"/>
    <x v="0"/>
    <n v="6"/>
    <x v="0"/>
    <x v="3"/>
    <x v="2"/>
    <x v="251"/>
    <x v="1"/>
    <s v="United States"/>
    <x v="270"/>
    <x v="1"/>
    <m/>
    <x v="0"/>
    <x v="0"/>
    <d v="2017-03-19T00:00:00"/>
    <s v="Thu"/>
    <x v="2"/>
    <s v="CA-2017-113110"/>
    <n v="1657"/>
    <s v="Wirebound Message Books, 5-1/2 x 4 Forms, 2 or 4 Forms per Page"/>
    <s v="Anna Andreadi"/>
    <n v="92404"/>
    <n v="20"/>
    <n v="6"/>
    <n v="40"/>
  </r>
  <r>
    <n v="4"/>
    <x v="1"/>
    <x v="382"/>
    <x v="1"/>
    <x v="0"/>
    <n v="6"/>
    <x v="0"/>
    <x v="2"/>
    <x v="2"/>
    <x v="251"/>
    <x v="1"/>
    <s v="United States"/>
    <x v="270"/>
    <x v="1"/>
    <m/>
    <x v="0"/>
    <x v="1"/>
    <d v="2017-03-19T00:00:00"/>
    <s v="Thu"/>
    <x v="2"/>
    <s v="CA-2017-113110"/>
    <n v="690"/>
    <s v="GBC Imprintable Covers"/>
    <s v="Anna Andreadi"/>
    <n v="92404"/>
    <n v="6"/>
    <n v="2"/>
    <n v="18"/>
  </r>
  <r>
    <n v="0"/>
    <x v="0"/>
    <x v="443"/>
    <x v="1"/>
    <x v="3"/>
    <n v="0"/>
    <x v="0"/>
    <x v="10"/>
    <x v="2"/>
    <x v="47"/>
    <x v="19"/>
    <s v="United States"/>
    <x v="446"/>
    <x v="0"/>
    <m/>
    <x v="0"/>
    <x v="1"/>
    <d v="2017-09-24T00:00:00"/>
    <s v="Tue"/>
    <x v="0"/>
    <s v="CA-2017-113131"/>
    <n v="179"/>
    <s v="Avery 4027 File Folder Labels for Dot Matrix Printers, 5000 Labels per Box, White"/>
    <s v="Chuck Magee"/>
    <n v="43229"/>
    <n v="8"/>
    <n v="1"/>
    <n v="24"/>
  </r>
  <r>
    <n v="0"/>
    <x v="0"/>
    <x v="443"/>
    <x v="1"/>
    <x v="3"/>
    <n v="0"/>
    <x v="0"/>
    <x v="7"/>
    <x v="2"/>
    <x v="47"/>
    <x v="19"/>
    <s v="United States"/>
    <x v="446"/>
    <x v="0"/>
    <m/>
    <x v="0"/>
    <x v="1"/>
    <d v="2017-09-24T00:00:00"/>
    <s v="Tue"/>
    <x v="0"/>
    <s v="CA-2017-113131"/>
    <n v="8"/>
    <s v="#6 3/4 Gummed Flap White Envelopes"/>
    <s v="Chuck Magee"/>
    <n v="43229"/>
    <n v="6"/>
    <n v="2"/>
    <n v="16"/>
  </r>
  <r>
    <n v="0"/>
    <x v="0"/>
    <x v="443"/>
    <x v="1"/>
    <x v="3"/>
    <n v="0"/>
    <x v="0"/>
    <x v="11"/>
    <x v="2"/>
    <x v="47"/>
    <x v="19"/>
    <s v="United States"/>
    <x v="446"/>
    <x v="0"/>
    <m/>
    <x v="0"/>
    <x v="1"/>
    <d v="2017-09-24T00:00:00"/>
    <s v="Tue"/>
    <x v="0"/>
    <s v="CA-2017-113131"/>
    <n v="1556"/>
    <s v="Tennsco Lockers, Sand"/>
    <s v="Chuck Magee"/>
    <n v="43229"/>
    <n v="2"/>
    <n v="2"/>
    <n v="34"/>
  </r>
  <r>
    <n v="0"/>
    <x v="0"/>
    <x v="443"/>
    <x v="1"/>
    <x v="3"/>
    <n v="0"/>
    <x v="0"/>
    <x v="6"/>
    <x v="2"/>
    <x v="47"/>
    <x v="19"/>
    <s v="United States"/>
    <x v="446"/>
    <x v="0"/>
    <m/>
    <x v="0"/>
    <x v="1"/>
    <d v="2017-09-24T00:00:00"/>
    <s v="Tue"/>
    <x v="0"/>
    <s v="CA-2017-113131"/>
    <n v="1164"/>
    <s v="Newell 347"/>
    <s v="Chuck Magee"/>
    <n v="43229"/>
    <n v="2"/>
    <n v="5"/>
    <n v="17"/>
  </r>
  <r>
    <n v="0"/>
    <x v="0"/>
    <x v="443"/>
    <x v="1"/>
    <x v="3"/>
    <n v="0"/>
    <x v="0"/>
    <x v="2"/>
    <x v="2"/>
    <x v="47"/>
    <x v="19"/>
    <s v="United States"/>
    <x v="446"/>
    <x v="0"/>
    <m/>
    <x v="0"/>
    <x v="4"/>
    <d v="2017-09-24T00:00:00"/>
    <s v="Tue"/>
    <x v="0"/>
    <s v="CA-2017-113131"/>
    <n v="71"/>
    <s v="Accohide Poly Flexible Ring Binders"/>
    <s v="Chuck Magee"/>
    <n v="43229"/>
    <n v="-4"/>
    <n v="6"/>
    <n v="7"/>
  </r>
  <r>
    <n v="4"/>
    <x v="1"/>
    <x v="444"/>
    <x v="1"/>
    <x v="0"/>
    <n v="6"/>
    <x v="0"/>
    <x v="9"/>
    <x v="1"/>
    <x v="0"/>
    <x v="0"/>
    <s v="United States"/>
    <x v="274"/>
    <x v="0"/>
    <m/>
    <x v="0"/>
    <x v="0"/>
    <d v="2017-11-01T00:00:00"/>
    <s v="Sun"/>
    <x v="7"/>
    <s v="CA-2017-113145"/>
    <n v="866"/>
    <s v="Howard Miller 11-1/2 Diameter Ridgewood Wall Clock"/>
    <s v="Chuck Magee"/>
    <n v="10011"/>
    <n v="106"/>
    <n v="5"/>
    <n v="260"/>
  </r>
  <r>
    <n v="4"/>
    <x v="1"/>
    <x v="444"/>
    <x v="1"/>
    <x v="0"/>
    <n v="6"/>
    <x v="0"/>
    <x v="3"/>
    <x v="2"/>
    <x v="0"/>
    <x v="0"/>
    <s v="United States"/>
    <x v="274"/>
    <x v="0"/>
    <m/>
    <x v="0"/>
    <x v="0"/>
    <d v="2017-11-01T00:00:00"/>
    <s v="Sun"/>
    <x v="7"/>
    <s v="CA-2017-113145"/>
    <n v="274"/>
    <s v="Avoid Verbal Orders Carbonless Minifold Book"/>
    <s v="Chuck Magee"/>
    <n v="10011"/>
    <n v="6"/>
    <n v="4"/>
    <n v="14"/>
  </r>
  <r>
    <n v="4"/>
    <x v="1"/>
    <x v="444"/>
    <x v="1"/>
    <x v="0"/>
    <n v="6"/>
    <x v="0"/>
    <x v="0"/>
    <x v="0"/>
    <x v="0"/>
    <x v="0"/>
    <s v="United States"/>
    <x v="274"/>
    <x v="0"/>
    <m/>
    <x v="0"/>
    <x v="0"/>
    <d v="2017-11-01T00:00:00"/>
    <s v="Sun"/>
    <x v="7"/>
    <s v="CA-2017-113145"/>
    <n v="1281"/>
    <s v="Plantronics MX500i Earset"/>
    <s v="Chuck Magee"/>
    <n v="10011"/>
    <n v="1"/>
    <n v="1"/>
    <n v="43"/>
  </r>
  <r>
    <n v="4"/>
    <x v="1"/>
    <x v="444"/>
    <x v="1"/>
    <x v="0"/>
    <n v="6"/>
    <x v="0"/>
    <x v="0"/>
    <x v="0"/>
    <x v="0"/>
    <x v="0"/>
    <s v="United States"/>
    <x v="274"/>
    <x v="0"/>
    <m/>
    <x v="0"/>
    <x v="0"/>
    <d v="2017-11-01T00:00:00"/>
    <s v="Sun"/>
    <x v="7"/>
    <s v="CA-2017-113145"/>
    <n v="1668"/>
    <s v="Xblue XB-1670-86 X16 Small Office Telephone - Titanium"/>
    <s v="Chuck Magee"/>
    <n v="10011"/>
    <n v="126"/>
    <n v="4"/>
    <n v="504"/>
  </r>
  <r>
    <n v="4"/>
    <x v="1"/>
    <x v="444"/>
    <x v="1"/>
    <x v="0"/>
    <n v="6"/>
    <x v="0"/>
    <x v="8"/>
    <x v="0"/>
    <x v="0"/>
    <x v="0"/>
    <s v="United States"/>
    <x v="274"/>
    <x v="0"/>
    <m/>
    <x v="0"/>
    <x v="0"/>
    <d v="2017-11-01T00:00:00"/>
    <s v="Sun"/>
    <x v="7"/>
    <s v="CA-2017-113145"/>
    <n v="1330"/>
    <s v="Razer Tiamat Over Ear 7.1 Surround Sound PC Gaming Headset"/>
    <s v="Chuck Magee"/>
    <n v="10011"/>
    <n v="602"/>
    <n v="7"/>
    <n v="1400"/>
  </r>
  <r>
    <n v="5"/>
    <x v="1"/>
    <x v="423"/>
    <x v="1"/>
    <x v="0"/>
    <n v="6"/>
    <x v="0"/>
    <x v="14"/>
    <x v="1"/>
    <x v="0"/>
    <x v="0"/>
    <s v="United States"/>
    <x v="143"/>
    <x v="0"/>
    <m/>
    <x v="0"/>
    <x v="1"/>
    <d v="2017-12-25T00:00:00"/>
    <s v="Wed"/>
    <x v="6"/>
    <s v="CA-2017-113152"/>
    <n v="169"/>
    <s v="Atlantic Metals Mobile 4-Shelf Bookcases, Custom Colors"/>
    <s v="Chuck Magee"/>
    <n v="10024"/>
    <n v="56"/>
    <n v="2"/>
    <n v="450"/>
  </r>
  <r>
    <n v="5"/>
    <x v="1"/>
    <x v="423"/>
    <x v="1"/>
    <x v="0"/>
    <n v="6"/>
    <x v="0"/>
    <x v="8"/>
    <x v="0"/>
    <x v="0"/>
    <x v="0"/>
    <s v="United States"/>
    <x v="143"/>
    <x v="0"/>
    <m/>
    <x v="0"/>
    <x v="0"/>
    <d v="2017-12-25T00:00:00"/>
    <s v="Wed"/>
    <x v="6"/>
    <s v="CA-2017-113152"/>
    <n v="1283"/>
    <s v="Plantronics Savi W720 Multi-Device Wireless Headset System"/>
    <s v="Chuck Magee"/>
    <n v="10024"/>
    <n v="371"/>
    <n v="2"/>
    <n v="844"/>
  </r>
  <r>
    <n v="2"/>
    <x v="1"/>
    <x v="364"/>
    <x v="1"/>
    <x v="1"/>
    <n v="3"/>
    <x v="1"/>
    <x v="11"/>
    <x v="2"/>
    <x v="13"/>
    <x v="10"/>
    <s v="United States"/>
    <x v="476"/>
    <x v="3"/>
    <m/>
    <x v="0"/>
    <x v="1"/>
    <d v="2017-11-15T00:00:00"/>
    <s v="Sun"/>
    <x v="7"/>
    <s v="CA-2017-113173"/>
    <n v="817"/>
    <s v="Home/Office Personal File Carts"/>
    <s v="Kelly Williams"/>
    <n v="60653"/>
    <n v="16"/>
    <n v="9"/>
    <n v="250"/>
  </r>
  <r>
    <n v="2"/>
    <x v="1"/>
    <x v="364"/>
    <x v="1"/>
    <x v="1"/>
    <n v="3"/>
    <x v="1"/>
    <x v="2"/>
    <x v="2"/>
    <x v="13"/>
    <x v="10"/>
    <s v="United States"/>
    <x v="476"/>
    <x v="3"/>
    <m/>
    <x v="0"/>
    <x v="3"/>
    <d v="2017-11-15T00:00:00"/>
    <s v="Sun"/>
    <x v="7"/>
    <s v="CA-2017-113173"/>
    <n v="674"/>
    <s v="Flexible Leather- Look Classic Collection Ring Binder"/>
    <s v="Kelly Williams"/>
    <n v="60653"/>
    <n v="-17"/>
    <n v="3"/>
    <n v="11"/>
  </r>
  <r>
    <n v="2"/>
    <x v="1"/>
    <x v="364"/>
    <x v="1"/>
    <x v="1"/>
    <n v="3"/>
    <x v="1"/>
    <x v="15"/>
    <x v="2"/>
    <x v="13"/>
    <x v="10"/>
    <s v="United States"/>
    <x v="476"/>
    <x v="3"/>
    <m/>
    <x v="0"/>
    <x v="1"/>
    <d v="2017-11-15T00:00:00"/>
    <s v="Sun"/>
    <x v="7"/>
    <s v="CA-2017-113173"/>
    <n v="1504"/>
    <s v="Staple remover"/>
    <s v="Kelly Williams"/>
    <n v="60653"/>
    <n v="-2"/>
    <n v="5"/>
    <n v="9"/>
  </r>
  <r>
    <n v="5"/>
    <x v="1"/>
    <x v="361"/>
    <x v="1"/>
    <x v="0"/>
    <n v="6"/>
    <x v="1"/>
    <x v="9"/>
    <x v="1"/>
    <x v="128"/>
    <x v="3"/>
    <s v="United States"/>
    <x v="283"/>
    <x v="1"/>
    <m/>
    <x v="0"/>
    <x v="1"/>
    <d v="2017-09-03T00:00:00"/>
    <s v="Tue"/>
    <x v="0"/>
    <s v="CA-2017-113215"/>
    <n v="727"/>
    <s v="GE 48 Fluorescent Tube, Cool White Energy Saver, 34 Watts, 30/Box"/>
    <s v="Anna Andreadi"/>
    <n v="85705"/>
    <n v="89"/>
    <n v="3"/>
    <n v="238"/>
  </r>
  <r>
    <n v="0"/>
    <x v="0"/>
    <x v="340"/>
    <x v="1"/>
    <x v="3"/>
    <n v="0"/>
    <x v="2"/>
    <x v="2"/>
    <x v="2"/>
    <x v="56"/>
    <x v="17"/>
    <s v="United States"/>
    <x v="578"/>
    <x v="3"/>
    <m/>
    <x v="0"/>
    <x v="0"/>
    <d v="2017-11-09T00:00:00"/>
    <s v="Mon"/>
    <x v="7"/>
    <s v="CA-2017-113222"/>
    <n v="263"/>
    <s v="Avery Poly Binder Pockets"/>
    <s v="Kelly Williams"/>
    <n v="46226"/>
    <n v="5"/>
    <n v="3"/>
    <n v="11"/>
  </r>
  <r>
    <n v="0"/>
    <x v="0"/>
    <x v="445"/>
    <x v="1"/>
    <x v="3"/>
    <n v="0"/>
    <x v="1"/>
    <x v="5"/>
    <x v="1"/>
    <x v="1"/>
    <x v="1"/>
    <s v="United States"/>
    <x v="586"/>
    <x v="1"/>
    <m/>
    <x v="0"/>
    <x v="1"/>
    <d v="2017-07-16T00:00:00"/>
    <s v="Mon"/>
    <x v="1"/>
    <s v="CA-2017-113404"/>
    <n v="824"/>
    <s v="Hon 4070 Series Pagoda Armless Upholstered Stacking Chairs"/>
    <s v="Anna Andreadi"/>
    <n v="94122"/>
    <n v="79"/>
    <n v="3"/>
    <n v="700"/>
  </r>
  <r>
    <n v="0"/>
    <x v="0"/>
    <x v="445"/>
    <x v="1"/>
    <x v="3"/>
    <n v="0"/>
    <x v="1"/>
    <x v="5"/>
    <x v="1"/>
    <x v="1"/>
    <x v="1"/>
    <s v="United States"/>
    <x v="586"/>
    <x v="1"/>
    <m/>
    <x v="0"/>
    <x v="1"/>
    <d v="2017-07-16T00:00:00"/>
    <s v="Mon"/>
    <x v="1"/>
    <s v="CA-2017-113404"/>
    <n v="818"/>
    <s v="Hon 2090 “Pillow Soft” Series Mid Back Swivel/Tilt Chairs"/>
    <s v="Anna Andreadi"/>
    <n v="94122"/>
    <n v="-219"/>
    <n v="6"/>
    <n v="1349"/>
  </r>
  <r>
    <n v="4"/>
    <x v="1"/>
    <x v="361"/>
    <x v="1"/>
    <x v="0"/>
    <n v="6"/>
    <x v="1"/>
    <x v="2"/>
    <x v="2"/>
    <x v="16"/>
    <x v="12"/>
    <s v="United States"/>
    <x v="547"/>
    <x v="0"/>
    <m/>
    <x v="0"/>
    <x v="4"/>
    <d v="2017-09-04T00:00:00"/>
    <s v="Wed"/>
    <x v="0"/>
    <s v="CA-2017-113523"/>
    <n v="249"/>
    <s v="Avery Heavy-Duty EZD View Binder with Locking Rings"/>
    <s v="Chuck Magee"/>
    <n v="19140"/>
    <n v="-6"/>
    <n v="4"/>
    <n v="8"/>
  </r>
  <r>
    <n v="7"/>
    <x v="2"/>
    <x v="446"/>
    <x v="1"/>
    <x v="0"/>
    <n v="6"/>
    <x v="1"/>
    <x v="5"/>
    <x v="1"/>
    <x v="267"/>
    <x v="2"/>
    <s v="United States"/>
    <x v="489"/>
    <x v="2"/>
    <s v="Yes"/>
    <x v="1"/>
    <x v="1"/>
    <d v="2017-11-12T00:00:00"/>
    <s v="Thu"/>
    <x v="7"/>
    <s v="CA-2017-113628"/>
    <n v="765"/>
    <s v="Global Push Button Managers Chair, Indigo"/>
    <s v="Cassandra Brandow"/>
    <n v="33317"/>
    <n v="16"/>
    <n v="3"/>
    <n v="146"/>
  </r>
  <r>
    <n v="7"/>
    <x v="2"/>
    <x v="446"/>
    <x v="1"/>
    <x v="0"/>
    <n v="6"/>
    <x v="1"/>
    <x v="5"/>
    <x v="1"/>
    <x v="267"/>
    <x v="2"/>
    <s v="United States"/>
    <x v="489"/>
    <x v="2"/>
    <s v="Yes"/>
    <x v="1"/>
    <x v="1"/>
    <d v="2017-11-12T00:00:00"/>
    <s v="Thu"/>
    <x v="7"/>
    <s v="CA-2017-113628"/>
    <n v="1206"/>
    <s v="Office Star - Contemporary Task Swivel chair with Loop Arms, Charcoal"/>
    <s v="Cassandra Brandow"/>
    <n v="33317"/>
    <n v="-72"/>
    <n v="5"/>
    <n v="524"/>
  </r>
  <r>
    <n v="7"/>
    <x v="2"/>
    <x v="446"/>
    <x v="1"/>
    <x v="0"/>
    <n v="6"/>
    <x v="1"/>
    <x v="6"/>
    <x v="2"/>
    <x v="267"/>
    <x v="2"/>
    <s v="United States"/>
    <x v="489"/>
    <x v="2"/>
    <s v="Yes"/>
    <x v="1"/>
    <x v="1"/>
    <d v="2017-11-12T00:00:00"/>
    <s v="Thu"/>
    <x v="7"/>
    <s v="CA-2017-113628"/>
    <n v="1131"/>
    <s v="Newell 317"/>
    <s v="Cassandra Brandow"/>
    <n v="33317"/>
    <n v="1"/>
    <n v="5"/>
    <n v="12"/>
  </r>
  <r>
    <n v="7"/>
    <x v="2"/>
    <x v="446"/>
    <x v="1"/>
    <x v="0"/>
    <n v="6"/>
    <x v="1"/>
    <x v="2"/>
    <x v="2"/>
    <x v="267"/>
    <x v="2"/>
    <s v="United States"/>
    <x v="489"/>
    <x v="2"/>
    <s v="Yes"/>
    <x v="1"/>
    <x v="4"/>
    <d v="2017-11-12T00:00:00"/>
    <s v="Thu"/>
    <x v="7"/>
    <s v="CA-2017-113628"/>
    <n v="1647"/>
    <s v="Wilson Jones Leather-Like Binders with DublLock Round Rings"/>
    <s v="Cassandra Brandow"/>
    <n v="33317"/>
    <n v="-4"/>
    <n v="2"/>
    <n v="5"/>
  </r>
  <r>
    <n v="7"/>
    <x v="2"/>
    <x v="446"/>
    <x v="1"/>
    <x v="0"/>
    <n v="6"/>
    <x v="1"/>
    <x v="2"/>
    <x v="2"/>
    <x v="267"/>
    <x v="2"/>
    <s v="United States"/>
    <x v="489"/>
    <x v="2"/>
    <s v="Yes"/>
    <x v="1"/>
    <x v="4"/>
    <d v="2017-11-12T00:00:00"/>
    <s v="Thu"/>
    <x v="7"/>
    <s v="CA-2017-113628"/>
    <n v="1458"/>
    <s v="SlimView Poly Binder, 3/8"/>
    <s v="Cassandra Brandow"/>
    <n v="33317"/>
    <n v="-4"/>
    <n v="3"/>
    <n v="5"/>
  </r>
  <r>
    <n v="7"/>
    <x v="2"/>
    <x v="446"/>
    <x v="1"/>
    <x v="0"/>
    <n v="6"/>
    <x v="1"/>
    <x v="0"/>
    <x v="0"/>
    <x v="267"/>
    <x v="2"/>
    <s v="United States"/>
    <x v="489"/>
    <x v="2"/>
    <s v="Yes"/>
    <x v="1"/>
    <x v="1"/>
    <d v="2017-11-12T00:00:00"/>
    <s v="Thu"/>
    <x v="7"/>
    <s v="CA-2017-113628"/>
    <n v="1612"/>
    <s v="VTech DS6151"/>
    <s v="Cassandra Brandow"/>
    <n v="33317"/>
    <n v="10"/>
    <n v="1"/>
    <n v="101"/>
  </r>
  <r>
    <n v="4"/>
    <x v="2"/>
    <x v="335"/>
    <x v="1"/>
    <x v="1"/>
    <n v="3"/>
    <x v="0"/>
    <x v="9"/>
    <x v="1"/>
    <x v="0"/>
    <x v="0"/>
    <s v="United States"/>
    <x v="318"/>
    <x v="0"/>
    <m/>
    <x v="0"/>
    <x v="0"/>
    <d v="2017-08-24T00:00:00"/>
    <s v="Tue"/>
    <x v="10"/>
    <s v="CA-2017-113740"/>
    <n v="498"/>
    <s v="DAX Value U-Channel Document Frames, Easel Back"/>
    <s v="Chuck Magee"/>
    <n v="10035"/>
    <n v="5"/>
    <n v="3"/>
    <n v="15"/>
  </r>
  <r>
    <n v="5"/>
    <x v="1"/>
    <x v="447"/>
    <x v="1"/>
    <x v="0"/>
    <n v="6"/>
    <x v="1"/>
    <x v="2"/>
    <x v="2"/>
    <x v="162"/>
    <x v="6"/>
    <s v="United States"/>
    <x v="138"/>
    <x v="3"/>
    <m/>
    <x v="0"/>
    <x v="0"/>
    <d v="2017-10-19T00:00:00"/>
    <s v="Thu"/>
    <x v="8"/>
    <s v="CA-2017-113901"/>
    <n v="249"/>
    <s v="Avery Heavy-Duty EZD View Binder with Locking Rings"/>
    <s v="Kelly Williams"/>
    <n v="48227"/>
    <n v="18"/>
    <n v="6"/>
    <n v="38"/>
  </r>
  <r>
    <n v="5"/>
    <x v="1"/>
    <x v="447"/>
    <x v="1"/>
    <x v="0"/>
    <n v="6"/>
    <x v="1"/>
    <x v="0"/>
    <x v="0"/>
    <x v="162"/>
    <x v="6"/>
    <s v="United States"/>
    <x v="138"/>
    <x v="3"/>
    <m/>
    <x v="0"/>
    <x v="0"/>
    <d v="2017-10-19T00:00:00"/>
    <s v="Thu"/>
    <x v="8"/>
    <s v="CA-2017-113901"/>
    <n v="1232"/>
    <s v="OtterBox Defender Series Case - Samsung Galaxy S4"/>
    <s v="Kelly Williams"/>
    <n v="48227"/>
    <n v="45"/>
    <n v="5"/>
    <n v="150"/>
  </r>
  <r>
    <n v="6"/>
    <x v="0"/>
    <x v="448"/>
    <x v="1"/>
    <x v="0"/>
    <n v="6"/>
    <x v="1"/>
    <x v="9"/>
    <x v="1"/>
    <x v="268"/>
    <x v="19"/>
    <s v="United States"/>
    <x v="533"/>
    <x v="0"/>
    <m/>
    <x v="0"/>
    <x v="1"/>
    <d v="2017-05-08T00:00:00"/>
    <s v="Sun"/>
    <x v="5"/>
    <s v="CA-2017-113971"/>
    <n v="587"/>
    <s v="Eldon Regeneration Recycled Desk Accessories, Smoke"/>
    <s v="Chuck Magee"/>
    <n v="44221"/>
    <n v="1"/>
    <n v="6"/>
    <n v="8"/>
  </r>
  <r>
    <n v="4"/>
    <x v="1"/>
    <x v="449"/>
    <x v="1"/>
    <x v="0"/>
    <n v="6"/>
    <x v="0"/>
    <x v="9"/>
    <x v="1"/>
    <x v="269"/>
    <x v="1"/>
    <s v="United States"/>
    <x v="97"/>
    <x v="1"/>
    <s v="Yes"/>
    <x v="1"/>
    <x v="0"/>
    <d v="2017-12-14T00:00:00"/>
    <s v="Sat"/>
    <x v="6"/>
    <s v="CA-2017-114048"/>
    <n v="1505"/>
    <s v="Staple-based wall hangings"/>
    <s v="Anna Andreadi"/>
    <n v="92627"/>
    <n v="13"/>
    <n v="3"/>
    <n v="29"/>
  </r>
  <r>
    <n v="2"/>
    <x v="1"/>
    <x v="450"/>
    <x v="1"/>
    <x v="1"/>
    <n v="3"/>
    <x v="0"/>
    <x v="5"/>
    <x v="1"/>
    <x v="0"/>
    <x v="0"/>
    <s v="United States"/>
    <x v="115"/>
    <x v="0"/>
    <m/>
    <x v="0"/>
    <x v="9"/>
    <d v="2017-07-13T00:00:00"/>
    <s v="Fri"/>
    <x v="1"/>
    <s v="CA-2017-114069"/>
    <n v="1378"/>
    <s v="Safco Contoured Stacking Chairs"/>
    <s v="Chuck Magee"/>
    <n v="10035"/>
    <n v="322"/>
    <n v="9"/>
    <n v="1931"/>
  </r>
  <r>
    <n v="2"/>
    <x v="1"/>
    <x v="450"/>
    <x v="1"/>
    <x v="1"/>
    <n v="3"/>
    <x v="0"/>
    <x v="3"/>
    <x v="2"/>
    <x v="0"/>
    <x v="0"/>
    <s v="United States"/>
    <x v="115"/>
    <x v="0"/>
    <m/>
    <x v="0"/>
    <x v="0"/>
    <d v="2017-07-13T00:00:00"/>
    <s v="Fri"/>
    <x v="1"/>
    <s v="CA-2017-114069"/>
    <n v="538"/>
    <s v="Easy-staple paper"/>
    <s v="Chuck Magee"/>
    <n v="10035"/>
    <n v="5"/>
    <n v="2"/>
    <n v="10"/>
  </r>
  <r>
    <n v="2"/>
    <x v="1"/>
    <x v="450"/>
    <x v="1"/>
    <x v="1"/>
    <n v="3"/>
    <x v="0"/>
    <x v="2"/>
    <x v="2"/>
    <x v="0"/>
    <x v="0"/>
    <s v="United States"/>
    <x v="115"/>
    <x v="0"/>
    <m/>
    <x v="0"/>
    <x v="1"/>
    <d v="2017-07-13T00:00:00"/>
    <s v="Fri"/>
    <x v="1"/>
    <s v="CA-2017-114069"/>
    <n v="696"/>
    <s v="GBC Plastic Binding Combs"/>
    <s v="Chuck Magee"/>
    <n v="10035"/>
    <n v="4"/>
    <n v="2"/>
    <n v="12"/>
  </r>
  <r>
    <n v="2"/>
    <x v="2"/>
    <x v="451"/>
    <x v="1"/>
    <x v="2"/>
    <n v="1"/>
    <x v="0"/>
    <x v="14"/>
    <x v="1"/>
    <x v="15"/>
    <x v="11"/>
    <s v="United States"/>
    <x v="101"/>
    <x v="1"/>
    <m/>
    <x v="0"/>
    <x v="0"/>
    <d v="2017-03-13T00:00:00"/>
    <s v="Fri"/>
    <x v="2"/>
    <s v="CA-2017-114237"/>
    <n v="1389"/>
    <s v="Safco Value Mate Series Steel Bookcases, Baked Enamel Finish on Steel, Gray"/>
    <s v="Anna Andreadi"/>
    <n v="98103"/>
    <n v="40"/>
    <n v="2"/>
    <n v="142"/>
  </r>
  <r>
    <n v="4"/>
    <x v="1"/>
    <x v="439"/>
    <x v="1"/>
    <x v="0"/>
    <n v="6"/>
    <x v="0"/>
    <x v="5"/>
    <x v="1"/>
    <x v="184"/>
    <x v="14"/>
    <s v="United States"/>
    <x v="52"/>
    <x v="2"/>
    <m/>
    <x v="0"/>
    <x v="0"/>
    <d v="2017-10-13T00:00:00"/>
    <s v="Fri"/>
    <x v="8"/>
    <s v="CA-2017-114300"/>
    <n v="746"/>
    <s v="Global Deluxe Office Fabric Chairs"/>
    <s v="Cassandra Brandow"/>
    <n v="40214"/>
    <n v="78"/>
    <n v="3"/>
    <n v="288"/>
  </r>
  <r>
    <n v="4"/>
    <x v="1"/>
    <x v="439"/>
    <x v="1"/>
    <x v="0"/>
    <n v="6"/>
    <x v="0"/>
    <x v="0"/>
    <x v="0"/>
    <x v="184"/>
    <x v="14"/>
    <s v="United States"/>
    <x v="52"/>
    <x v="2"/>
    <m/>
    <x v="0"/>
    <x v="0"/>
    <d v="2017-10-13T00:00:00"/>
    <s v="Fri"/>
    <x v="8"/>
    <s v="CA-2017-114300"/>
    <n v="891"/>
    <s v="I Needs 3d Hello Kitty Hybrid Silicone Case Cover for HTC One X 4g with 3d Hello Kitty Stylus Pen Green/pink"/>
    <s v="Cassandra Brandow"/>
    <n v="40214"/>
    <n v="23"/>
    <n v="7"/>
    <n v="84"/>
  </r>
  <r>
    <n v="0"/>
    <x v="0"/>
    <x v="452"/>
    <x v="1"/>
    <x v="3"/>
    <n v="0"/>
    <x v="0"/>
    <x v="3"/>
    <x v="2"/>
    <x v="270"/>
    <x v="10"/>
    <s v="United States"/>
    <x v="308"/>
    <x v="3"/>
    <m/>
    <x v="0"/>
    <x v="1"/>
    <d v="2017-08-23T00:00:00"/>
    <s v="Mon"/>
    <x v="10"/>
    <s v="CA-2017-114468"/>
    <n v="1809"/>
    <s v="Xerox 206"/>
    <s v="Kelly Williams"/>
    <n v="60440"/>
    <n v="4"/>
    <n v="2"/>
    <n v="10"/>
  </r>
  <r>
    <n v="0"/>
    <x v="0"/>
    <x v="452"/>
    <x v="1"/>
    <x v="3"/>
    <n v="0"/>
    <x v="0"/>
    <x v="15"/>
    <x v="2"/>
    <x v="270"/>
    <x v="10"/>
    <s v="United States"/>
    <x v="308"/>
    <x v="3"/>
    <m/>
    <x v="0"/>
    <x v="1"/>
    <d v="2017-08-23T00:00:00"/>
    <s v="Mon"/>
    <x v="10"/>
    <s v="CA-2017-114468"/>
    <n v="88"/>
    <s v="Acme Tagit Stainless Steel Antibacterial Scissors"/>
    <s v="Kelly Williams"/>
    <n v="60440"/>
    <n v="3"/>
    <n v="4"/>
    <n v="32"/>
  </r>
  <r>
    <n v="0"/>
    <x v="0"/>
    <x v="452"/>
    <x v="1"/>
    <x v="3"/>
    <n v="0"/>
    <x v="0"/>
    <x v="4"/>
    <x v="2"/>
    <x v="270"/>
    <x v="10"/>
    <s v="United States"/>
    <x v="308"/>
    <x v="3"/>
    <m/>
    <x v="0"/>
    <x v="1"/>
    <d v="2017-08-23T00:00:00"/>
    <s v="Mon"/>
    <x v="10"/>
    <s v="CA-2017-114468"/>
    <n v="1507"/>
    <s v="Staples"/>
    <s v="Kelly Williams"/>
    <n v="60440"/>
    <n v="2"/>
    <n v="8"/>
    <n v="12"/>
  </r>
  <r>
    <n v="0"/>
    <x v="0"/>
    <x v="452"/>
    <x v="1"/>
    <x v="3"/>
    <n v="0"/>
    <x v="0"/>
    <x v="12"/>
    <x v="2"/>
    <x v="270"/>
    <x v="10"/>
    <s v="United States"/>
    <x v="308"/>
    <x v="3"/>
    <m/>
    <x v="0"/>
    <x v="3"/>
    <d v="2017-08-23T00:00:00"/>
    <s v="Mon"/>
    <x v="10"/>
    <s v="CA-2017-114468"/>
    <n v="812"/>
    <s v="Holmes Odor Grabber"/>
    <s v="Kelly Williams"/>
    <n v="60440"/>
    <n v="-14"/>
    <n v="2"/>
    <n v="6"/>
  </r>
  <r>
    <n v="4"/>
    <x v="1"/>
    <x v="364"/>
    <x v="1"/>
    <x v="0"/>
    <n v="6"/>
    <x v="0"/>
    <x v="11"/>
    <x v="2"/>
    <x v="271"/>
    <x v="27"/>
    <s v="United States"/>
    <x v="313"/>
    <x v="2"/>
    <m/>
    <x v="0"/>
    <x v="1"/>
    <d v="2017-11-13T00:00:00"/>
    <s v="Fri"/>
    <x v="7"/>
    <s v="CA-2017-114503"/>
    <n v="1301"/>
    <s v="Portfile Personal File Boxes"/>
    <s v="Cassandra Brandow"/>
    <n v="37087"/>
    <n v="6"/>
    <n v="6"/>
    <n v="85"/>
  </r>
  <r>
    <n v="0"/>
    <x v="0"/>
    <x v="392"/>
    <x v="1"/>
    <x v="3"/>
    <n v="0"/>
    <x v="1"/>
    <x v="9"/>
    <x v="1"/>
    <x v="0"/>
    <x v="0"/>
    <s v="United States"/>
    <x v="264"/>
    <x v="0"/>
    <m/>
    <x v="0"/>
    <x v="0"/>
    <d v="2017-11-08T00:00:00"/>
    <s v="Sun"/>
    <x v="7"/>
    <s v="CA-2017-114811"/>
    <n v="1184"/>
    <s v="Nu-Dell EZ-Mount Plastic Wall Frames"/>
    <s v="Chuck Magee"/>
    <n v="10024"/>
    <n v="5"/>
    <n v="3"/>
    <n v="12"/>
  </r>
  <r>
    <n v="0"/>
    <x v="0"/>
    <x v="392"/>
    <x v="1"/>
    <x v="3"/>
    <n v="0"/>
    <x v="1"/>
    <x v="5"/>
    <x v="1"/>
    <x v="0"/>
    <x v="0"/>
    <s v="United States"/>
    <x v="264"/>
    <x v="0"/>
    <m/>
    <x v="0"/>
    <x v="9"/>
    <d v="2017-11-08T00:00:00"/>
    <s v="Sun"/>
    <x v="7"/>
    <s v="CA-2017-114811"/>
    <n v="825"/>
    <s v="Hon 4070 Series Pagoda Round Back Stacking Chairs"/>
    <s v="Chuck Magee"/>
    <n v="10024"/>
    <n v="116"/>
    <n v="2"/>
    <n v="578"/>
  </r>
  <r>
    <n v="0"/>
    <x v="0"/>
    <x v="392"/>
    <x v="1"/>
    <x v="3"/>
    <n v="0"/>
    <x v="1"/>
    <x v="11"/>
    <x v="2"/>
    <x v="0"/>
    <x v="0"/>
    <s v="United States"/>
    <x v="264"/>
    <x v="0"/>
    <m/>
    <x v="0"/>
    <x v="0"/>
    <d v="2017-11-08T00:00:00"/>
    <s v="Sun"/>
    <x v="7"/>
    <s v="CA-2017-114811"/>
    <n v="642"/>
    <s v="Fellowes Desktop Hanging File Manager"/>
    <s v="Chuck Magee"/>
    <n v="10024"/>
    <n v="17"/>
    <n v="5"/>
    <n v="67"/>
  </r>
  <r>
    <n v="0"/>
    <x v="0"/>
    <x v="392"/>
    <x v="1"/>
    <x v="3"/>
    <n v="0"/>
    <x v="1"/>
    <x v="0"/>
    <x v="0"/>
    <x v="0"/>
    <x v="0"/>
    <s v="United States"/>
    <x v="264"/>
    <x v="0"/>
    <m/>
    <x v="0"/>
    <x v="0"/>
    <d v="2017-11-08T00:00:00"/>
    <s v="Sun"/>
    <x v="7"/>
    <s v="CA-2017-114811"/>
    <n v="1100"/>
    <s v="Mitel MiVoice 5330e IP Phone"/>
    <s v="Chuck Magee"/>
    <n v="10024"/>
    <n v="143"/>
    <n v="2"/>
    <n v="550"/>
  </r>
  <r>
    <n v="0"/>
    <x v="0"/>
    <x v="392"/>
    <x v="1"/>
    <x v="3"/>
    <n v="0"/>
    <x v="1"/>
    <x v="13"/>
    <x v="0"/>
    <x v="0"/>
    <x v="0"/>
    <s v="United States"/>
    <x v="264"/>
    <x v="0"/>
    <m/>
    <x v="0"/>
    <x v="0"/>
    <d v="2017-11-08T00:00:00"/>
    <s v="Sun"/>
    <x v="7"/>
    <s v="CA-2017-114811"/>
    <n v="1849"/>
    <s v="Zebra ZM400 Thermal Label Printer"/>
    <s v="Chuck Magee"/>
    <n v="10024"/>
    <n v="2229"/>
    <n v="4"/>
    <n v="4644"/>
  </r>
  <r>
    <n v="5"/>
    <x v="1"/>
    <x v="321"/>
    <x v="1"/>
    <x v="0"/>
    <n v="6"/>
    <x v="0"/>
    <x v="0"/>
    <x v="0"/>
    <x v="47"/>
    <x v="19"/>
    <s v="United States"/>
    <x v="587"/>
    <x v="0"/>
    <m/>
    <x v="0"/>
    <x v="6"/>
    <d v="2017-02-08T00:00:00"/>
    <s v="Sun"/>
    <x v="3"/>
    <s v="CA-2017-114923"/>
    <n v="944"/>
    <s v="JBL Micro Wireless Portable Bluetooth Speaker"/>
    <s v="Chuck Magee"/>
    <n v="43229"/>
    <n v="-27"/>
    <n v="3"/>
    <n v="108"/>
  </r>
  <r>
    <n v="4"/>
    <x v="1"/>
    <x v="453"/>
    <x v="1"/>
    <x v="0"/>
    <n v="6"/>
    <x v="2"/>
    <x v="12"/>
    <x v="2"/>
    <x v="5"/>
    <x v="5"/>
    <s v="United States"/>
    <x v="545"/>
    <x v="2"/>
    <m/>
    <x v="0"/>
    <x v="0"/>
    <d v="2017-10-05T00:00:00"/>
    <s v="Thu"/>
    <x v="8"/>
    <s v="CA-2017-115091"/>
    <n v="812"/>
    <s v="Holmes Odor Grabber"/>
    <s v="Cassandra Brandow"/>
    <n v="22153"/>
    <n v="10"/>
    <n v="2"/>
    <n v="29"/>
  </r>
  <r>
    <n v="4"/>
    <x v="1"/>
    <x v="453"/>
    <x v="1"/>
    <x v="0"/>
    <n v="6"/>
    <x v="2"/>
    <x v="6"/>
    <x v="2"/>
    <x v="5"/>
    <x v="5"/>
    <s v="United States"/>
    <x v="545"/>
    <x v="2"/>
    <m/>
    <x v="0"/>
    <x v="0"/>
    <d v="2017-10-05T00:00:00"/>
    <s v="Thu"/>
    <x v="8"/>
    <s v="CA-2017-115091"/>
    <n v="1139"/>
    <s v="Newell 324"/>
    <s v="Cassandra Brandow"/>
    <n v="22153"/>
    <n v="13"/>
    <n v="4"/>
    <n v="46"/>
  </r>
  <r>
    <n v="4"/>
    <x v="1"/>
    <x v="454"/>
    <x v="1"/>
    <x v="0"/>
    <n v="6"/>
    <x v="1"/>
    <x v="3"/>
    <x v="2"/>
    <x v="108"/>
    <x v="30"/>
    <s v="United States"/>
    <x v="564"/>
    <x v="3"/>
    <m/>
    <x v="0"/>
    <x v="0"/>
    <d v="2017-06-05T00:00:00"/>
    <s v="Thu"/>
    <x v="9"/>
    <s v="CA-2017-115168"/>
    <n v="1780"/>
    <s v="Xerox 1981"/>
    <s v="Kelly Williams"/>
    <n v="63301"/>
    <n v="5"/>
    <n v="2"/>
    <n v="11"/>
  </r>
  <r>
    <n v="3"/>
    <x v="0"/>
    <x v="383"/>
    <x v="1"/>
    <x v="1"/>
    <n v="3"/>
    <x v="2"/>
    <x v="2"/>
    <x v="2"/>
    <x v="272"/>
    <x v="24"/>
    <s v="United States"/>
    <x v="481"/>
    <x v="0"/>
    <m/>
    <x v="0"/>
    <x v="0"/>
    <d v="2017-10-01T00:00:00"/>
    <s v="Sun"/>
    <x v="8"/>
    <s v="CA-2017-115392"/>
    <n v="260"/>
    <s v="Avery Non-Stick Binders"/>
    <s v="Chuck Magee"/>
    <n v="2138"/>
    <n v="10"/>
    <n v="5"/>
    <n v="22"/>
  </r>
  <r>
    <n v="3"/>
    <x v="0"/>
    <x v="383"/>
    <x v="1"/>
    <x v="1"/>
    <n v="3"/>
    <x v="2"/>
    <x v="0"/>
    <x v="0"/>
    <x v="272"/>
    <x v="24"/>
    <s v="United States"/>
    <x v="481"/>
    <x v="0"/>
    <m/>
    <x v="0"/>
    <x v="0"/>
    <d v="2017-10-01T00:00:00"/>
    <s v="Sun"/>
    <x v="8"/>
    <s v="CA-2017-115392"/>
    <n v="441"/>
    <s v="Cisco SPA301"/>
    <s v="Chuck Magee"/>
    <n v="2138"/>
    <n v="94"/>
    <n v="2"/>
    <n v="312"/>
  </r>
  <r>
    <n v="3"/>
    <x v="2"/>
    <x v="386"/>
    <x v="1"/>
    <x v="2"/>
    <n v="1"/>
    <x v="0"/>
    <x v="10"/>
    <x v="2"/>
    <x v="16"/>
    <x v="12"/>
    <s v="United States"/>
    <x v="588"/>
    <x v="0"/>
    <m/>
    <x v="0"/>
    <x v="1"/>
    <d v="2017-12-19T00:00:00"/>
    <s v="Thu"/>
    <x v="6"/>
    <s v="CA-2017-115399"/>
    <n v="181"/>
    <s v="Avery 474"/>
    <s v="Chuck Magee"/>
    <n v="19134"/>
    <n v="3"/>
    <n v="3"/>
    <n v="7"/>
  </r>
  <r>
    <n v="7"/>
    <x v="2"/>
    <x v="455"/>
    <x v="1"/>
    <x v="0"/>
    <n v="6"/>
    <x v="1"/>
    <x v="7"/>
    <x v="2"/>
    <x v="17"/>
    <x v="1"/>
    <s v="United States"/>
    <x v="589"/>
    <x v="1"/>
    <m/>
    <x v="0"/>
    <x v="0"/>
    <d v="2017-04-25T00:00:00"/>
    <s v="Wed"/>
    <x v="5"/>
    <s v="CA-2017-115420"/>
    <n v="976"/>
    <s v="Laser &amp; Ink Jet Business Envelopes"/>
    <s v="Anna Andreadi"/>
    <n v="90004"/>
    <n v="10"/>
    <n v="2"/>
    <n v="21"/>
  </r>
  <r>
    <n v="4"/>
    <x v="1"/>
    <x v="312"/>
    <x v="1"/>
    <x v="0"/>
    <n v="6"/>
    <x v="0"/>
    <x v="14"/>
    <x v="1"/>
    <x v="25"/>
    <x v="15"/>
    <s v="United States"/>
    <x v="372"/>
    <x v="1"/>
    <m/>
    <x v="0"/>
    <x v="0"/>
    <d v="2017-11-21T00:00:00"/>
    <s v="Sat"/>
    <x v="7"/>
    <s v="CA-2017-115511"/>
    <n v="840"/>
    <s v="Hon Metal Bookcases, Putty"/>
    <s v="Anna Andreadi"/>
    <n v="89115"/>
    <n v="41"/>
    <n v="2"/>
    <n v="142"/>
  </r>
  <r>
    <n v="4"/>
    <x v="1"/>
    <x v="312"/>
    <x v="1"/>
    <x v="0"/>
    <n v="6"/>
    <x v="0"/>
    <x v="2"/>
    <x v="2"/>
    <x v="25"/>
    <x v="15"/>
    <s v="United States"/>
    <x v="372"/>
    <x v="1"/>
    <m/>
    <x v="0"/>
    <x v="1"/>
    <d v="2017-11-21T00:00:00"/>
    <s v="Sat"/>
    <x v="7"/>
    <s v="CA-2017-115511"/>
    <n v="1492"/>
    <s v="Square Ring Data Binders, Rigid 75 Pt. Covers, 11 x 14-7/8"/>
    <s v="Anna Andreadi"/>
    <n v="89115"/>
    <n v="23"/>
    <n v="4"/>
    <n v="66"/>
  </r>
  <r>
    <n v="5"/>
    <x v="1"/>
    <x v="330"/>
    <x v="1"/>
    <x v="0"/>
    <n v="6"/>
    <x v="0"/>
    <x v="5"/>
    <x v="1"/>
    <x v="47"/>
    <x v="17"/>
    <s v="United States"/>
    <x v="279"/>
    <x v="3"/>
    <m/>
    <x v="0"/>
    <x v="0"/>
    <d v="2017-09-13T00:00:00"/>
    <s v="Fri"/>
    <x v="0"/>
    <s v="CA-2017-115567"/>
    <n v="842"/>
    <s v="Hon Multipurpose Stacking Arm Chairs"/>
    <s v="Kelly Williams"/>
    <n v="47201"/>
    <n v="394"/>
    <n v="7"/>
    <n v="1516"/>
  </r>
  <r>
    <n v="5"/>
    <x v="1"/>
    <x v="330"/>
    <x v="1"/>
    <x v="0"/>
    <n v="6"/>
    <x v="0"/>
    <x v="8"/>
    <x v="0"/>
    <x v="47"/>
    <x v="17"/>
    <s v="United States"/>
    <x v="279"/>
    <x v="3"/>
    <m/>
    <x v="0"/>
    <x v="0"/>
    <d v="2017-09-13T00:00:00"/>
    <s v="Fri"/>
    <x v="0"/>
    <s v="CA-2017-115567"/>
    <n v="421"/>
    <s v="Case Logic 2.4GHz Wireless Keyboard"/>
    <s v="Kelly Williams"/>
    <n v="47201"/>
    <n v="16"/>
    <n v="4"/>
    <n v="200"/>
  </r>
  <r>
    <n v="5"/>
    <x v="1"/>
    <x v="379"/>
    <x v="1"/>
    <x v="0"/>
    <n v="6"/>
    <x v="2"/>
    <x v="6"/>
    <x v="2"/>
    <x v="17"/>
    <x v="1"/>
    <s v="United States"/>
    <x v="552"/>
    <x v="1"/>
    <m/>
    <x v="0"/>
    <x v="0"/>
    <d v="2017-12-10T00:00:00"/>
    <s v="Tue"/>
    <x v="6"/>
    <s v="CA-2017-115693"/>
    <n v="356"/>
    <s v="Boston Electric Pencil Sharpener, Model 1818, Charcoal Black"/>
    <s v="Anna Andreadi"/>
    <n v="90032"/>
    <n v="16"/>
    <n v="2"/>
    <n v="56"/>
  </r>
  <r>
    <n v="4"/>
    <x v="1"/>
    <x v="456"/>
    <x v="1"/>
    <x v="0"/>
    <n v="6"/>
    <x v="0"/>
    <x v="2"/>
    <x v="2"/>
    <x v="273"/>
    <x v="17"/>
    <s v="United States"/>
    <x v="54"/>
    <x v="3"/>
    <m/>
    <x v="0"/>
    <x v="0"/>
    <d v="2017-04-18T00:00:00"/>
    <s v="Wed"/>
    <x v="4"/>
    <s v="CA-2017-115742"/>
    <n v="395"/>
    <s v="C-Line Peel &amp; Stick Add-On Filing Pockets, 8-3/4 x 5-1/8, 10/Pack"/>
    <s v="Kelly Williams"/>
    <n v="47150"/>
    <n v="18"/>
    <n v="6"/>
    <n v="38"/>
  </r>
  <r>
    <n v="4"/>
    <x v="1"/>
    <x v="456"/>
    <x v="1"/>
    <x v="0"/>
    <n v="6"/>
    <x v="0"/>
    <x v="10"/>
    <x v="2"/>
    <x v="273"/>
    <x v="17"/>
    <s v="United States"/>
    <x v="54"/>
    <x v="3"/>
    <m/>
    <x v="0"/>
    <x v="0"/>
    <d v="2017-04-18T00:00:00"/>
    <s v="Wed"/>
    <x v="4"/>
    <s v="CA-2017-115742"/>
    <n v="193"/>
    <s v="Avery 485"/>
    <s v="Kelly Williams"/>
    <n v="47150"/>
    <n v="35"/>
    <n v="6"/>
    <n v="75"/>
  </r>
  <r>
    <n v="4"/>
    <x v="1"/>
    <x v="456"/>
    <x v="1"/>
    <x v="0"/>
    <n v="6"/>
    <x v="0"/>
    <x v="9"/>
    <x v="1"/>
    <x v="273"/>
    <x v="17"/>
    <s v="United States"/>
    <x v="54"/>
    <x v="3"/>
    <m/>
    <x v="0"/>
    <x v="0"/>
    <d v="2017-04-18T00:00:00"/>
    <s v="Wed"/>
    <x v="4"/>
    <s v="CA-2017-115742"/>
    <n v="1036"/>
    <s v="Longer-Life Soft White Bulbs"/>
    <s v="Kelly Williams"/>
    <n v="47150"/>
    <n v="3"/>
    <n v="2"/>
    <n v="6"/>
  </r>
  <r>
    <n v="4"/>
    <x v="1"/>
    <x v="456"/>
    <x v="1"/>
    <x v="0"/>
    <n v="6"/>
    <x v="0"/>
    <x v="5"/>
    <x v="1"/>
    <x v="273"/>
    <x v="17"/>
    <s v="United States"/>
    <x v="54"/>
    <x v="3"/>
    <m/>
    <x v="0"/>
    <x v="0"/>
    <d v="2017-04-18T00:00:00"/>
    <s v="Wed"/>
    <x v="4"/>
    <s v="CA-2017-115742"/>
    <n v="762"/>
    <s v="Global Leather Task Chair, Black"/>
    <s v="Kelly Williams"/>
    <n v="47150"/>
    <n v="17"/>
    <n v="1"/>
    <n v="90"/>
  </r>
  <r>
    <n v="6"/>
    <x v="0"/>
    <x v="446"/>
    <x v="1"/>
    <x v="0"/>
    <n v="6"/>
    <x v="0"/>
    <x v="14"/>
    <x v="1"/>
    <x v="31"/>
    <x v="18"/>
    <s v="United States"/>
    <x v="412"/>
    <x v="0"/>
    <m/>
    <x v="0"/>
    <x v="0"/>
    <d v="2017-11-13T00:00:00"/>
    <s v="Fri"/>
    <x v="7"/>
    <s v="CA-2017-115798"/>
    <n v="309"/>
    <s v="Bestar Classic Bookcase"/>
    <s v="Chuck Magee"/>
    <n v="19711"/>
    <n v="57"/>
    <n v="3"/>
    <n v="300"/>
  </r>
  <r>
    <n v="6"/>
    <x v="0"/>
    <x v="446"/>
    <x v="1"/>
    <x v="0"/>
    <n v="6"/>
    <x v="0"/>
    <x v="3"/>
    <x v="2"/>
    <x v="31"/>
    <x v="18"/>
    <s v="United States"/>
    <x v="412"/>
    <x v="0"/>
    <m/>
    <x v="0"/>
    <x v="0"/>
    <d v="2017-11-13T00:00:00"/>
    <s v="Fri"/>
    <x v="7"/>
    <s v="CA-2017-115798"/>
    <n v="98"/>
    <s v="Adams Telephone Message Books, 5 1/4” x 11”"/>
    <s v="Chuck Magee"/>
    <n v="19711"/>
    <n v="20"/>
    <n v="7"/>
    <n v="42"/>
  </r>
  <r>
    <n v="6"/>
    <x v="0"/>
    <x v="446"/>
    <x v="1"/>
    <x v="0"/>
    <n v="6"/>
    <x v="0"/>
    <x v="0"/>
    <x v="0"/>
    <x v="31"/>
    <x v="18"/>
    <s v="United States"/>
    <x v="412"/>
    <x v="0"/>
    <m/>
    <x v="0"/>
    <x v="0"/>
    <d v="2017-11-13T00:00:00"/>
    <s v="Fri"/>
    <x v="7"/>
    <s v="CA-2017-115798"/>
    <n v="927"/>
    <s v="Innergie mMini Combo Duo USB Travel Charging Kit"/>
    <s v="Chuck Magee"/>
    <n v="19711"/>
    <n v="43"/>
    <n v="2"/>
    <n v="90"/>
  </r>
  <r>
    <n v="6"/>
    <x v="0"/>
    <x v="446"/>
    <x v="1"/>
    <x v="0"/>
    <n v="6"/>
    <x v="0"/>
    <x v="0"/>
    <x v="0"/>
    <x v="31"/>
    <x v="18"/>
    <s v="United States"/>
    <x v="412"/>
    <x v="0"/>
    <m/>
    <x v="0"/>
    <x v="0"/>
    <d v="2017-11-13T00:00:00"/>
    <s v="Fri"/>
    <x v="7"/>
    <s v="CA-2017-115798"/>
    <n v="340"/>
    <s v="BlackBerry Q10"/>
    <s v="Chuck Magee"/>
    <n v="19711"/>
    <n v="94"/>
    <n v="3"/>
    <n v="378"/>
  </r>
  <r>
    <n v="5"/>
    <x v="2"/>
    <x v="443"/>
    <x v="1"/>
    <x v="1"/>
    <n v="3"/>
    <x v="2"/>
    <x v="14"/>
    <x v="1"/>
    <x v="80"/>
    <x v="5"/>
    <s v="United States"/>
    <x v="455"/>
    <x v="2"/>
    <m/>
    <x v="0"/>
    <x v="0"/>
    <d v="2017-09-19T00:00:00"/>
    <s v="Thu"/>
    <x v="0"/>
    <s v="CA-2017-115847"/>
    <n v="1431"/>
    <s v="Sauder Cornerstone Collection Library"/>
    <s v="Cassandra Brandow"/>
    <n v="22204"/>
    <n v="4"/>
    <n v="2"/>
    <n v="62"/>
  </r>
  <r>
    <n v="4"/>
    <x v="2"/>
    <x v="330"/>
    <x v="1"/>
    <x v="1"/>
    <n v="3"/>
    <x v="2"/>
    <x v="2"/>
    <x v="2"/>
    <x v="274"/>
    <x v="41"/>
    <s v="United States"/>
    <x v="590"/>
    <x v="3"/>
    <m/>
    <x v="0"/>
    <x v="0"/>
    <d v="2017-09-14T00:00:00"/>
    <s v="Sat"/>
    <x v="0"/>
    <s v="CA-2017-115924"/>
    <n v="1645"/>
    <s v="Wilson Jones Impact Binders"/>
    <s v="Kelly Williams"/>
    <n v="50315"/>
    <n v="13"/>
    <n v="5"/>
    <n v="26"/>
  </r>
  <r>
    <n v="4"/>
    <x v="1"/>
    <x v="457"/>
    <x v="1"/>
    <x v="0"/>
    <n v="6"/>
    <x v="0"/>
    <x v="5"/>
    <x v="1"/>
    <x v="22"/>
    <x v="5"/>
    <s v="United States"/>
    <x v="336"/>
    <x v="2"/>
    <m/>
    <x v="0"/>
    <x v="0"/>
    <d v="2017-06-26T00:00:00"/>
    <s v="Thu"/>
    <x v="9"/>
    <s v="CA-2017-115938"/>
    <n v="1204"/>
    <s v="Office Star - Contemporary Task Swivel Chair"/>
    <s v="Cassandra Brandow"/>
    <n v="23223"/>
    <n v="80"/>
    <n v="3"/>
    <n v="333"/>
  </r>
  <r>
    <n v="4"/>
    <x v="1"/>
    <x v="457"/>
    <x v="1"/>
    <x v="0"/>
    <n v="6"/>
    <x v="0"/>
    <x v="11"/>
    <x v="2"/>
    <x v="22"/>
    <x v="5"/>
    <s v="United States"/>
    <x v="336"/>
    <x v="2"/>
    <m/>
    <x v="0"/>
    <x v="0"/>
    <d v="2017-06-26T00:00:00"/>
    <s v="Thu"/>
    <x v="9"/>
    <s v="CA-2017-115938"/>
    <n v="502"/>
    <s v="Decoflex Hanging Personal Folder File, Blue"/>
    <s v="Cassandra Brandow"/>
    <n v="23223"/>
    <n v="4"/>
    <n v="1"/>
    <n v="15"/>
  </r>
  <r>
    <n v="4"/>
    <x v="1"/>
    <x v="457"/>
    <x v="1"/>
    <x v="0"/>
    <n v="6"/>
    <x v="0"/>
    <x v="2"/>
    <x v="2"/>
    <x v="22"/>
    <x v="5"/>
    <s v="United States"/>
    <x v="336"/>
    <x v="2"/>
    <m/>
    <x v="0"/>
    <x v="0"/>
    <d v="2017-06-26T00:00:00"/>
    <s v="Thu"/>
    <x v="9"/>
    <s v="CA-2017-115938"/>
    <n v="719"/>
    <s v="GBC VeloBinder Manual Binding System"/>
    <s v="Cassandra Brandow"/>
    <n v="23223"/>
    <n v="69"/>
    <n v="4"/>
    <n v="144"/>
  </r>
  <r>
    <n v="4"/>
    <x v="1"/>
    <x v="457"/>
    <x v="1"/>
    <x v="0"/>
    <n v="6"/>
    <x v="0"/>
    <x v="2"/>
    <x v="2"/>
    <x v="22"/>
    <x v="5"/>
    <s v="United States"/>
    <x v="336"/>
    <x v="2"/>
    <m/>
    <x v="0"/>
    <x v="0"/>
    <d v="2017-06-26T00:00:00"/>
    <s v="Thu"/>
    <x v="9"/>
    <s v="CA-2017-115938"/>
    <n v="59"/>
    <s v="Acco PRESSTEX Data Binder with Storage Hooks, Dark Blue, 9 1/2 X 11"/>
    <s v="Cassandra Brandow"/>
    <n v="23223"/>
    <n v="21"/>
    <n v="8"/>
    <n v="43"/>
  </r>
  <r>
    <n v="6"/>
    <x v="0"/>
    <x v="458"/>
    <x v="1"/>
    <x v="0"/>
    <n v="6"/>
    <x v="0"/>
    <x v="6"/>
    <x v="2"/>
    <x v="17"/>
    <x v="1"/>
    <s v="United States"/>
    <x v="591"/>
    <x v="1"/>
    <m/>
    <x v="0"/>
    <x v="0"/>
    <d v="2017-06-25T00:00:00"/>
    <s v="Wed"/>
    <x v="1"/>
    <s v="CA-2017-115945"/>
    <n v="1508"/>
    <s v="Staples in misc. colors"/>
    <s v="Anna Andreadi"/>
    <n v="90045"/>
    <n v="5"/>
    <n v="2"/>
    <n v="21"/>
  </r>
  <r>
    <n v="6"/>
    <x v="0"/>
    <x v="458"/>
    <x v="1"/>
    <x v="0"/>
    <n v="6"/>
    <x v="0"/>
    <x v="11"/>
    <x v="2"/>
    <x v="17"/>
    <x v="1"/>
    <s v="United States"/>
    <x v="591"/>
    <x v="1"/>
    <m/>
    <x v="0"/>
    <x v="0"/>
    <d v="2017-06-25T00:00:00"/>
    <s v="Wed"/>
    <x v="1"/>
    <s v="CA-2017-115945"/>
    <n v="1557"/>
    <s v="Tennsco Regal Shelving Units"/>
    <s v="Anna Andreadi"/>
    <n v="90045"/>
    <n v="9"/>
    <n v="3"/>
    <n v="304"/>
  </r>
  <r>
    <n v="6"/>
    <x v="0"/>
    <x v="458"/>
    <x v="1"/>
    <x v="0"/>
    <n v="6"/>
    <x v="0"/>
    <x v="2"/>
    <x v="2"/>
    <x v="17"/>
    <x v="1"/>
    <s v="United States"/>
    <x v="591"/>
    <x v="1"/>
    <m/>
    <x v="0"/>
    <x v="1"/>
    <d v="2017-06-25T00:00:00"/>
    <s v="Wed"/>
    <x v="1"/>
    <s v="CA-2017-115945"/>
    <n v="717"/>
    <s v="GBC Velobind Prepunched Cover Sets, Regency Series"/>
    <s v="Anna Andreadi"/>
    <n v="90045"/>
    <n v="28"/>
    <n v="3"/>
    <n v="89"/>
  </r>
  <r>
    <n v="3"/>
    <x v="0"/>
    <x v="459"/>
    <x v="1"/>
    <x v="1"/>
    <n v="3"/>
    <x v="0"/>
    <x v="3"/>
    <x v="2"/>
    <x v="17"/>
    <x v="1"/>
    <s v="United States"/>
    <x v="477"/>
    <x v="1"/>
    <s v="Yes"/>
    <x v="1"/>
    <x v="0"/>
    <d v="2017-02-15T00:00:00"/>
    <s v="Sun"/>
    <x v="3"/>
    <s v="CA-2017-116092"/>
    <n v="1756"/>
    <s v="Xerox 1959"/>
    <s v="Anna Andreadi"/>
    <n v="90004"/>
    <n v="6"/>
    <n v="2"/>
    <n v="13"/>
  </r>
  <r>
    <n v="3"/>
    <x v="0"/>
    <x v="459"/>
    <x v="1"/>
    <x v="1"/>
    <n v="3"/>
    <x v="0"/>
    <x v="3"/>
    <x v="2"/>
    <x v="17"/>
    <x v="1"/>
    <s v="United States"/>
    <x v="477"/>
    <x v="1"/>
    <s v="Yes"/>
    <x v="1"/>
    <x v="0"/>
    <d v="2017-02-15T00:00:00"/>
    <s v="Sun"/>
    <x v="3"/>
    <s v="CA-2017-116092"/>
    <n v="1824"/>
    <s v="Xerox 22"/>
    <s v="Anna Andreadi"/>
    <n v="90004"/>
    <n v="9"/>
    <n v="3"/>
    <n v="19"/>
  </r>
  <r>
    <n v="3"/>
    <x v="0"/>
    <x v="459"/>
    <x v="1"/>
    <x v="1"/>
    <n v="3"/>
    <x v="0"/>
    <x v="12"/>
    <x v="2"/>
    <x v="17"/>
    <x v="1"/>
    <s v="United States"/>
    <x v="477"/>
    <x v="1"/>
    <s v="Yes"/>
    <x v="1"/>
    <x v="0"/>
    <d v="2017-02-15T00:00:00"/>
    <s v="Sun"/>
    <x v="3"/>
    <s v="CA-2017-116092"/>
    <n v="951"/>
    <s v="Kensington 6 Outlet MasterPiece HOMEOFFICE Power Control Center"/>
    <s v="Anna Andreadi"/>
    <n v="90004"/>
    <n v="157"/>
    <n v="6"/>
    <n v="541"/>
  </r>
  <r>
    <n v="3"/>
    <x v="0"/>
    <x v="459"/>
    <x v="1"/>
    <x v="1"/>
    <n v="3"/>
    <x v="0"/>
    <x v="2"/>
    <x v="2"/>
    <x v="17"/>
    <x v="1"/>
    <s v="United States"/>
    <x v="477"/>
    <x v="1"/>
    <s v="Yes"/>
    <x v="1"/>
    <x v="1"/>
    <d v="2017-02-15T00:00:00"/>
    <s v="Sun"/>
    <x v="3"/>
    <s v="CA-2017-116092"/>
    <n v="43"/>
    <s v="Acco Data Flex Cable Posts For Top &amp; Bottom Load Binders, 6 Capacity"/>
    <s v="Anna Andreadi"/>
    <n v="90004"/>
    <n v="13"/>
    <n v="5"/>
    <n v="42"/>
  </r>
  <r>
    <n v="3"/>
    <x v="0"/>
    <x v="459"/>
    <x v="1"/>
    <x v="1"/>
    <n v="3"/>
    <x v="0"/>
    <x v="2"/>
    <x v="2"/>
    <x v="17"/>
    <x v="1"/>
    <s v="United States"/>
    <x v="477"/>
    <x v="1"/>
    <s v="Yes"/>
    <x v="1"/>
    <x v="1"/>
    <d v="2017-02-15T00:00:00"/>
    <s v="Sun"/>
    <x v="3"/>
    <s v="CA-2017-116092"/>
    <n v="237"/>
    <s v="Avery Durable Binders"/>
    <s v="Anna Andreadi"/>
    <n v="90004"/>
    <n v="4"/>
    <n v="5"/>
    <n v="12"/>
  </r>
  <r>
    <n v="6"/>
    <x v="0"/>
    <x v="460"/>
    <x v="1"/>
    <x v="0"/>
    <n v="6"/>
    <x v="1"/>
    <x v="6"/>
    <x v="2"/>
    <x v="275"/>
    <x v="25"/>
    <s v="United States"/>
    <x v="122"/>
    <x v="0"/>
    <m/>
    <x v="0"/>
    <x v="0"/>
    <d v="2017-07-06T00:00:00"/>
    <s v="Fri"/>
    <x v="1"/>
    <s v="CA-2017-116260"/>
    <n v="1149"/>
    <s v="Newell 333"/>
    <s v="Chuck Magee"/>
    <n v="8360"/>
    <n v="3"/>
    <n v="4"/>
    <n v="11"/>
  </r>
  <r>
    <n v="6"/>
    <x v="0"/>
    <x v="313"/>
    <x v="1"/>
    <x v="0"/>
    <n v="6"/>
    <x v="0"/>
    <x v="9"/>
    <x v="1"/>
    <x v="239"/>
    <x v="19"/>
    <s v="United States"/>
    <x v="515"/>
    <x v="0"/>
    <m/>
    <x v="0"/>
    <x v="1"/>
    <d v="2017-11-20T00:00:00"/>
    <s v="Fri"/>
    <x v="7"/>
    <s v="CA-2017-116484"/>
    <n v="1592"/>
    <s v="Ultra Commercial Grade Dual Valve Door Closer"/>
    <s v="Chuck Magee"/>
    <n v="43302"/>
    <n v="10"/>
    <n v="2"/>
    <n v="64"/>
  </r>
  <r>
    <n v="6"/>
    <x v="0"/>
    <x v="313"/>
    <x v="1"/>
    <x v="0"/>
    <n v="6"/>
    <x v="0"/>
    <x v="11"/>
    <x v="2"/>
    <x v="239"/>
    <x v="19"/>
    <s v="United States"/>
    <x v="515"/>
    <x v="0"/>
    <m/>
    <x v="0"/>
    <x v="1"/>
    <d v="2017-11-20T00:00:00"/>
    <s v="Fri"/>
    <x v="7"/>
    <s v="CA-2017-116484"/>
    <n v="282"/>
    <s v="Belkin 19 Center-Weighted Shelf, Gray"/>
    <s v="Chuck Magee"/>
    <n v="43302"/>
    <n v="-27"/>
    <n v="3"/>
    <n v="142"/>
  </r>
  <r>
    <n v="5"/>
    <x v="1"/>
    <x v="310"/>
    <x v="1"/>
    <x v="0"/>
    <n v="6"/>
    <x v="0"/>
    <x v="11"/>
    <x v="2"/>
    <x v="0"/>
    <x v="0"/>
    <s v="United States"/>
    <x v="24"/>
    <x v="0"/>
    <m/>
    <x v="0"/>
    <x v="0"/>
    <d v="2017-04-09T00:00:00"/>
    <s v="Mon"/>
    <x v="4"/>
    <s v="CA-2017-116512"/>
    <n v="1263"/>
    <s v="Perma STOR-ALL Hanging File Box, 13 1/8W x 12 1/4D x 10 1/2H"/>
    <s v="Chuck Magee"/>
    <n v="10024"/>
    <n v="3"/>
    <n v="3"/>
    <n v="18"/>
  </r>
  <r>
    <n v="3"/>
    <x v="0"/>
    <x v="461"/>
    <x v="1"/>
    <x v="1"/>
    <n v="3"/>
    <x v="0"/>
    <x v="1"/>
    <x v="1"/>
    <x v="183"/>
    <x v="16"/>
    <s v="United States"/>
    <x v="530"/>
    <x v="2"/>
    <m/>
    <x v="0"/>
    <x v="6"/>
    <d v="2017-01-28T00:00:00"/>
    <s v="Sat"/>
    <x v="11"/>
    <s v="CA-2017-116638"/>
    <n v="426"/>
    <s v="Chromcraft Bull-Nose Wood Oval Conference Tables &amp; Bases"/>
    <s v="Cassandra Brandow"/>
    <n v="28027"/>
    <n v="-1862"/>
    <n v="13"/>
    <n v="4298"/>
  </r>
  <r>
    <n v="5"/>
    <x v="1"/>
    <x v="435"/>
    <x v="1"/>
    <x v="0"/>
    <n v="6"/>
    <x v="1"/>
    <x v="10"/>
    <x v="2"/>
    <x v="4"/>
    <x v="4"/>
    <s v="United States"/>
    <x v="516"/>
    <x v="3"/>
    <m/>
    <x v="0"/>
    <x v="1"/>
    <d v="2017-05-02T00:00:00"/>
    <s v="Mon"/>
    <x v="5"/>
    <s v="CA-2017-116687"/>
    <n v="212"/>
    <s v="Avery 501"/>
    <s v="Kelly Williams"/>
    <n v="77095"/>
    <n v="3"/>
    <n v="3"/>
    <n v="9"/>
  </r>
  <r>
    <n v="5"/>
    <x v="1"/>
    <x v="435"/>
    <x v="1"/>
    <x v="0"/>
    <n v="6"/>
    <x v="1"/>
    <x v="0"/>
    <x v="0"/>
    <x v="4"/>
    <x v="4"/>
    <s v="United States"/>
    <x v="516"/>
    <x v="3"/>
    <m/>
    <x v="0"/>
    <x v="1"/>
    <d v="2017-05-02T00:00:00"/>
    <s v="Mon"/>
    <x v="5"/>
    <s v="CA-2017-116687"/>
    <n v="1402"/>
    <s v="Samsung Rugby III"/>
    <s v="Kelly Williams"/>
    <n v="77095"/>
    <n v="14"/>
    <n v="3"/>
    <n v="158"/>
  </r>
  <r>
    <n v="5"/>
    <x v="2"/>
    <x v="395"/>
    <x v="1"/>
    <x v="1"/>
    <n v="3"/>
    <x v="1"/>
    <x v="9"/>
    <x v="1"/>
    <x v="93"/>
    <x v="16"/>
    <s v="United States"/>
    <x v="122"/>
    <x v="2"/>
    <m/>
    <x v="0"/>
    <x v="1"/>
    <d v="2017-07-05T00:00:00"/>
    <s v="Thu"/>
    <x v="1"/>
    <s v="CA-2017-116750"/>
    <n v="1494"/>
    <s v="Stackable Trays"/>
    <s v="Cassandra Brandow"/>
    <n v="28314"/>
    <n v="1"/>
    <n v="2"/>
    <n v="5"/>
  </r>
  <r>
    <n v="5"/>
    <x v="2"/>
    <x v="395"/>
    <x v="1"/>
    <x v="1"/>
    <n v="3"/>
    <x v="1"/>
    <x v="2"/>
    <x v="2"/>
    <x v="93"/>
    <x v="16"/>
    <s v="United States"/>
    <x v="122"/>
    <x v="2"/>
    <m/>
    <x v="0"/>
    <x v="4"/>
    <d v="2017-07-05T00:00:00"/>
    <s v="Thu"/>
    <x v="1"/>
    <s v="CA-2017-116750"/>
    <n v="1652"/>
    <s v="Wilson Jones Turn Tabs Binder Tool for Ring Binders"/>
    <s v="Cassandra Brandow"/>
    <n v="28314"/>
    <n v="-6"/>
    <n v="5"/>
    <n v="7"/>
  </r>
  <r>
    <n v="4"/>
    <x v="1"/>
    <x v="462"/>
    <x v="1"/>
    <x v="0"/>
    <n v="6"/>
    <x v="0"/>
    <x v="12"/>
    <x v="2"/>
    <x v="5"/>
    <x v="37"/>
    <s v="United States"/>
    <x v="592"/>
    <x v="1"/>
    <m/>
    <x v="0"/>
    <x v="1"/>
    <d v="2017-04-14T00:00:00"/>
    <s v="Sat"/>
    <x v="4"/>
    <s v="CA-2017-116841"/>
    <n v="65"/>
    <s v="Acco Smartsocket Color-Coded Six-Outlet AC Adapter Model Surge Protectors"/>
    <s v="Anna Andreadi"/>
    <n v="97477"/>
    <n v="3"/>
    <n v="1"/>
    <n v="35"/>
  </r>
  <r>
    <n v="7"/>
    <x v="2"/>
    <x v="463"/>
    <x v="1"/>
    <x v="0"/>
    <n v="6"/>
    <x v="0"/>
    <x v="2"/>
    <x v="2"/>
    <x v="87"/>
    <x v="0"/>
    <s v="United States"/>
    <x v="299"/>
    <x v="0"/>
    <m/>
    <x v="0"/>
    <x v="1"/>
    <d v="2017-02-14T00:00:00"/>
    <s v="Sat"/>
    <x v="3"/>
    <s v="CA-2017-116876"/>
    <n v="336"/>
    <s v="Black Avery Memo-Size 3-Ring Binder, 5 1/2 x 8 1/2"/>
    <s v="Chuck Magee"/>
    <n v="14609"/>
    <n v="10"/>
    <n v="9"/>
    <n v="26"/>
  </r>
  <r>
    <n v="7"/>
    <x v="2"/>
    <x v="463"/>
    <x v="1"/>
    <x v="0"/>
    <n v="6"/>
    <x v="0"/>
    <x v="0"/>
    <x v="0"/>
    <x v="87"/>
    <x v="0"/>
    <s v="United States"/>
    <x v="299"/>
    <x v="0"/>
    <m/>
    <x v="0"/>
    <x v="0"/>
    <d v="2017-02-14T00:00:00"/>
    <s v="Sat"/>
    <x v="3"/>
    <s v="CA-2017-116876"/>
    <n v="1397"/>
    <s v="Samsung Galaxy S4"/>
    <s v="Chuck Magee"/>
    <n v="14609"/>
    <n v="188"/>
    <n v="1"/>
    <n v="626"/>
  </r>
  <r>
    <n v="4"/>
    <x v="1"/>
    <x v="464"/>
    <x v="1"/>
    <x v="0"/>
    <n v="6"/>
    <x v="1"/>
    <x v="14"/>
    <x v="1"/>
    <x v="276"/>
    <x v="42"/>
    <s v="United States"/>
    <x v="290"/>
    <x v="0"/>
    <m/>
    <x v="0"/>
    <x v="0"/>
    <d v="2017-11-08T00:00:00"/>
    <s v="Sun"/>
    <x v="7"/>
    <s v="CA-2017-117086"/>
    <n v="1358"/>
    <s v="Riverside Palais Royal Lawyers Bookcase, Royale Cherry Finish"/>
    <s v="Chuck Magee"/>
    <m/>
    <n v="1013"/>
    <n v="5"/>
    <n v="4405"/>
  </r>
  <r>
    <n v="4"/>
    <x v="1"/>
    <x v="327"/>
    <x v="1"/>
    <x v="0"/>
    <n v="6"/>
    <x v="2"/>
    <x v="7"/>
    <x v="2"/>
    <x v="4"/>
    <x v="4"/>
    <s v="United States"/>
    <x v="593"/>
    <x v="3"/>
    <m/>
    <x v="0"/>
    <x v="1"/>
    <d v="2017-12-27T00:00:00"/>
    <s v="Fri"/>
    <x v="6"/>
    <s v="CA-2017-117415"/>
    <n v="6"/>
    <s v="#10-4 1/8 x 9 1/2 Premium Diagonal Seam Envelopes"/>
    <s v="Kelly Williams"/>
    <n v="77041"/>
    <n v="35"/>
    <n v="9"/>
    <n v="113"/>
  </r>
  <r>
    <n v="4"/>
    <x v="1"/>
    <x v="327"/>
    <x v="1"/>
    <x v="0"/>
    <n v="6"/>
    <x v="2"/>
    <x v="14"/>
    <x v="1"/>
    <x v="4"/>
    <x v="4"/>
    <s v="United States"/>
    <x v="593"/>
    <x v="3"/>
    <m/>
    <x v="0"/>
    <x v="10"/>
    <d v="2017-12-27T00:00:00"/>
    <s v="Fri"/>
    <x v="6"/>
    <s v="CA-2017-117415"/>
    <n v="168"/>
    <s v="Atlantic Metals Mobile 3-Shelf Bookcases, Custom Colors"/>
    <s v="Kelly Williams"/>
    <n v="77041"/>
    <n v="-47"/>
    <n v="3"/>
    <n v="532"/>
  </r>
  <r>
    <n v="4"/>
    <x v="1"/>
    <x v="327"/>
    <x v="1"/>
    <x v="0"/>
    <n v="6"/>
    <x v="2"/>
    <x v="5"/>
    <x v="1"/>
    <x v="4"/>
    <x v="4"/>
    <s v="United States"/>
    <x v="593"/>
    <x v="3"/>
    <m/>
    <x v="0"/>
    <x v="2"/>
    <d v="2017-12-27T00:00:00"/>
    <s v="Fri"/>
    <x v="6"/>
    <s v="CA-2017-117415"/>
    <n v="753"/>
    <s v="Global Fabric Managers Chair, Dark Gray"/>
    <s v="Kelly Williams"/>
    <n v="77041"/>
    <n v="-15"/>
    <n v="3"/>
    <n v="212"/>
  </r>
  <r>
    <n v="4"/>
    <x v="1"/>
    <x v="327"/>
    <x v="1"/>
    <x v="0"/>
    <n v="6"/>
    <x v="2"/>
    <x v="0"/>
    <x v="0"/>
    <x v="4"/>
    <x v="4"/>
    <s v="United States"/>
    <x v="593"/>
    <x v="3"/>
    <m/>
    <x v="0"/>
    <x v="1"/>
    <d v="2017-12-27T00:00:00"/>
    <s v="Fri"/>
    <x v="6"/>
    <s v="CA-2017-117415"/>
    <n v="1280"/>
    <s v="Plantronics HL10 Handset Lifter"/>
    <s v="Kelly Williams"/>
    <n v="77041"/>
    <n v="42"/>
    <n v="4"/>
    <n v="371"/>
  </r>
  <r>
    <n v="2"/>
    <x v="1"/>
    <x v="465"/>
    <x v="1"/>
    <x v="1"/>
    <n v="3"/>
    <x v="2"/>
    <x v="4"/>
    <x v="2"/>
    <x v="42"/>
    <x v="1"/>
    <s v="United States"/>
    <x v="594"/>
    <x v="1"/>
    <m/>
    <x v="0"/>
    <x v="0"/>
    <d v="2017-11-08T00:00:00"/>
    <s v="Sun"/>
    <x v="7"/>
    <s v="CA-2017-117611"/>
    <n v="109"/>
    <s v="Advantus Plastic Paper Clips"/>
    <s v="Anna Andreadi"/>
    <n v="92024"/>
    <n v="2"/>
    <n v="1"/>
    <n v="5"/>
  </r>
  <r>
    <n v="2"/>
    <x v="1"/>
    <x v="465"/>
    <x v="1"/>
    <x v="1"/>
    <n v="3"/>
    <x v="2"/>
    <x v="8"/>
    <x v="0"/>
    <x v="42"/>
    <x v="1"/>
    <s v="United States"/>
    <x v="594"/>
    <x v="1"/>
    <m/>
    <x v="0"/>
    <x v="0"/>
    <d v="2017-11-08T00:00:00"/>
    <s v="Sun"/>
    <x v="7"/>
    <s v="CA-2017-117611"/>
    <n v="1007"/>
    <s v="Logitech G19 Programmable Gaming Keyboard"/>
    <s v="Anna Andreadi"/>
    <n v="92024"/>
    <n v="67"/>
    <n v="3"/>
    <n v="372"/>
  </r>
  <r>
    <n v="2"/>
    <x v="1"/>
    <x v="419"/>
    <x v="1"/>
    <x v="1"/>
    <n v="3"/>
    <x v="0"/>
    <x v="11"/>
    <x v="2"/>
    <x v="15"/>
    <x v="11"/>
    <s v="United States"/>
    <x v="15"/>
    <x v="1"/>
    <m/>
    <x v="0"/>
    <x v="0"/>
    <d v="2017-09-10T00:00:00"/>
    <s v="Tue"/>
    <x v="0"/>
    <s v="CA-2017-117772"/>
    <n v="282"/>
    <s v="Belkin 19 Center-Weighted Shelf, Gray"/>
    <s v="Anna Andreadi"/>
    <n v="98103"/>
    <n v="18"/>
    <n v="6"/>
    <n v="354"/>
  </r>
  <r>
    <n v="5"/>
    <x v="1"/>
    <x v="332"/>
    <x v="1"/>
    <x v="0"/>
    <n v="6"/>
    <x v="2"/>
    <x v="5"/>
    <x v="1"/>
    <x v="206"/>
    <x v="24"/>
    <s v="United States"/>
    <x v="163"/>
    <x v="0"/>
    <m/>
    <x v="0"/>
    <x v="0"/>
    <d v="2017-09-21T00:00:00"/>
    <s v="Sat"/>
    <x v="0"/>
    <s v="CA-2017-117800"/>
    <n v="751"/>
    <s v="Global Ergonomic Managers Chair"/>
    <s v="Chuck Magee"/>
    <n v="2149"/>
    <n v="141"/>
    <n v="3"/>
    <n v="543"/>
  </r>
  <r>
    <n v="5"/>
    <x v="1"/>
    <x v="332"/>
    <x v="1"/>
    <x v="0"/>
    <n v="6"/>
    <x v="2"/>
    <x v="0"/>
    <x v="0"/>
    <x v="206"/>
    <x v="24"/>
    <s v="United States"/>
    <x v="163"/>
    <x v="0"/>
    <m/>
    <x v="0"/>
    <x v="0"/>
    <d v="2017-09-21T00:00:00"/>
    <s v="Sat"/>
    <x v="0"/>
    <s v="CA-2017-117800"/>
    <n v="1298"/>
    <s v="Polycom VoiceStation 500 Conference phone"/>
    <s v="Chuck Magee"/>
    <n v="2149"/>
    <n v="147"/>
    <n v="2"/>
    <n v="590"/>
  </r>
  <r>
    <n v="3"/>
    <x v="2"/>
    <x v="466"/>
    <x v="1"/>
    <x v="2"/>
    <n v="1"/>
    <x v="0"/>
    <x v="12"/>
    <x v="2"/>
    <x v="22"/>
    <x v="5"/>
    <s v="United States"/>
    <x v="391"/>
    <x v="2"/>
    <m/>
    <x v="0"/>
    <x v="0"/>
    <d v="2017-12-23T00:00:00"/>
    <s v="Mon"/>
    <x v="6"/>
    <s v="CA-2017-117828"/>
    <n v="304"/>
    <s v="Belkin Premiere Surge Master II 8-outlet surge protector"/>
    <s v="Cassandra Brandow"/>
    <n v="23223"/>
    <n v="56"/>
    <n v="4"/>
    <n v="194"/>
  </r>
  <r>
    <n v="0"/>
    <x v="0"/>
    <x v="417"/>
    <x v="1"/>
    <x v="3"/>
    <n v="0"/>
    <x v="0"/>
    <x v="11"/>
    <x v="2"/>
    <x v="267"/>
    <x v="2"/>
    <s v="United States"/>
    <x v="88"/>
    <x v="2"/>
    <m/>
    <x v="0"/>
    <x v="1"/>
    <d v="2017-03-22T00:00:00"/>
    <s v="Sun"/>
    <x v="2"/>
    <s v="CA-2017-117884"/>
    <n v="934"/>
    <s v="Iris 3-Drawer Stacking Bin, Black"/>
    <s v="Cassandra Brandow"/>
    <n v="33317"/>
    <n v="-34"/>
    <n v="9"/>
    <n v="150"/>
  </r>
  <r>
    <n v="0"/>
    <x v="0"/>
    <x v="417"/>
    <x v="1"/>
    <x v="3"/>
    <n v="0"/>
    <x v="0"/>
    <x v="8"/>
    <x v="0"/>
    <x v="267"/>
    <x v="2"/>
    <s v="United States"/>
    <x v="88"/>
    <x v="2"/>
    <m/>
    <x v="0"/>
    <x v="1"/>
    <d v="2017-03-22T00:00:00"/>
    <s v="Sun"/>
    <x v="2"/>
    <s v="CA-2017-117884"/>
    <n v="1012"/>
    <s v="Logitech G602 Wireless Gaming Mouse"/>
    <s v="Cassandra Brandow"/>
    <n v="33317"/>
    <n v="90"/>
    <n v="7"/>
    <n v="448"/>
  </r>
  <r>
    <n v="6"/>
    <x v="0"/>
    <x v="467"/>
    <x v="1"/>
    <x v="0"/>
    <n v="6"/>
    <x v="0"/>
    <x v="7"/>
    <x v="2"/>
    <x v="277"/>
    <x v="10"/>
    <s v="United States"/>
    <x v="304"/>
    <x v="3"/>
    <m/>
    <x v="0"/>
    <x v="1"/>
    <d v="2017-12-05T00:00:00"/>
    <s v="Thu"/>
    <x v="6"/>
    <s v="CA-2017-117898"/>
    <n v="1438"/>
    <s v="Security-Tint Envelopes"/>
    <s v="Kelly Williams"/>
    <n v="61701"/>
    <n v="4"/>
    <n v="2"/>
    <n v="12"/>
  </r>
  <r>
    <n v="4"/>
    <x v="1"/>
    <x v="468"/>
    <x v="1"/>
    <x v="0"/>
    <n v="6"/>
    <x v="1"/>
    <x v="2"/>
    <x v="2"/>
    <x v="278"/>
    <x v="24"/>
    <s v="United States"/>
    <x v="360"/>
    <x v="0"/>
    <m/>
    <x v="0"/>
    <x v="0"/>
    <d v="2017-11-26T00:00:00"/>
    <s v="Thu"/>
    <x v="7"/>
    <s v="CA-2017-117961"/>
    <n v="1312"/>
    <s v="Pressboard Covers with Storage Hooks, 9 1/2 x 11, Light Blue"/>
    <s v="Chuck Magee"/>
    <n v="1453"/>
    <n v="7"/>
    <n v="3"/>
    <n v="15"/>
  </r>
  <r>
    <n v="4"/>
    <x v="1"/>
    <x v="468"/>
    <x v="1"/>
    <x v="0"/>
    <n v="6"/>
    <x v="1"/>
    <x v="3"/>
    <x v="2"/>
    <x v="278"/>
    <x v="24"/>
    <s v="United States"/>
    <x v="360"/>
    <x v="0"/>
    <m/>
    <x v="0"/>
    <x v="0"/>
    <d v="2017-11-26T00:00:00"/>
    <s v="Thu"/>
    <x v="7"/>
    <s v="CA-2017-117961"/>
    <n v="1037"/>
    <s v="Loose Memo Sheets"/>
    <s v="Chuck Magee"/>
    <n v="1453"/>
    <n v="5"/>
    <n v="3"/>
    <n v="11"/>
  </r>
  <r>
    <n v="4"/>
    <x v="1"/>
    <x v="468"/>
    <x v="1"/>
    <x v="0"/>
    <n v="6"/>
    <x v="1"/>
    <x v="2"/>
    <x v="2"/>
    <x v="278"/>
    <x v="24"/>
    <s v="United States"/>
    <x v="360"/>
    <x v="0"/>
    <m/>
    <x v="0"/>
    <x v="0"/>
    <d v="2017-11-26T00:00:00"/>
    <s v="Thu"/>
    <x v="7"/>
    <s v="CA-2017-117961"/>
    <n v="124"/>
    <s v="Aluminum Screw Posts"/>
    <s v="Chuck Magee"/>
    <n v="1453"/>
    <n v="31"/>
    <n v="4"/>
    <n v="61"/>
  </r>
  <r>
    <n v="4"/>
    <x v="1"/>
    <x v="468"/>
    <x v="1"/>
    <x v="0"/>
    <n v="6"/>
    <x v="1"/>
    <x v="11"/>
    <x v="2"/>
    <x v="278"/>
    <x v="24"/>
    <s v="United States"/>
    <x v="360"/>
    <x v="0"/>
    <m/>
    <x v="0"/>
    <x v="0"/>
    <d v="2017-11-26T00:00:00"/>
    <s v="Thu"/>
    <x v="7"/>
    <s v="CA-2017-117961"/>
    <n v="1556"/>
    <s v="Tennsco Lockers, Sand"/>
    <s v="Chuck Magee"/>
    <n v="1453"/>
    <n v="25"/>
    <n v="5"/>
    <n v="105"/>
  </r>
  <r>
    <n v="4"/>
    <x v="1"/>
    <x v="387"/>
    <x v="1"/>
    <x v="0"/>
    <n v="6"/>
    <x v="2"/>
    <x v="6"/>
    <x v="2"/>
    <x v="0"/>
    <x v="0"/>
    <s v="United States"/>
    <x v="93"/>
    <x v="0"/>
    <m/>
    <x v="0"/>
    <x v="0"/>
    <d v="2017-04-24T00:00:00"/>
    <s v="Tue"/>
    <x v="4"/>
    <s v="CA-2017-118227"/>
    <n v="362"/>
    <s v="BOSTON Ranger #55 Pencil Sharpener, Black"/>
    <s v="Chuck Magee"/>
    <n v="10009"/>
    <n v="8"/>
    <n v="1"/>
    <n v="26"/>
  </r>
  <r>
    <n v="3"/>
    <x v="2"/>
    <x v="469"/>
    <x v="1"/>
    <x v="2"/>
    <n v="1"/>
    <x v="2"/>
    <x v="14"/>
    <x v="1"/>
    <x v="279"/>
    <x v="10"/>
    <s v="United States"/>
    <x v="91"/>
    <x v="3"/>
    <m/>
    <x v="0"/>
    <x v="2"/>
    <d v="2017-03-24T00:00:00"/>
    <s v="Tue"/>
    <x v="2"/>
    <s v="CA-2017-118423"/>
    <n v="1436"/>
    <s v="Sauder Inglewood Library Bookcases"/>
    <s v="Kelly Williams"/>
    <n v="61604"/>
    <n v="-36"/>
    <n v="3"/>
    <n v="359"/>
  </r>
  <r>
    <n v="4"/>
    <x v="1"/>
    <x v="340"/>
    <x v="1"/>
    <x v="0"/>
    <n v="6"/>
    <x v="0"/>
    <x v="12"/>
    <x v="2"/>
    <x v="280"/>
    <x v="2"/>
    <s v="United States"/>
    <x v="274"/>
    <x v="2"/>
    <m/>
    <x v="0"/>
    <x v="1"/>
    <d v="2017-11-05T00:00:00"/>
    <s v="Thu"/>
    <x v="7"/>
    <s v="CA-2017-118444"/>
    <n v="284"/>
    <s v="Belkin 325VA UPS Surge Protector, 6"/>
    <s v="Cassandra Brandow"/>
    <n v="33065"/>
    <n v="24"/>
    <n v="4"/>
    <n v="387"/>
  </r>
  <r>
    <n v="6"/>
    <x v="0"/>
    <x v="409"/>
    <x v="1"/>
    <x v="0"/>
    <n v="6"/>
    <x v="1"/>
    <x v="1"/>
    <x v="1"/>
    <x v="4"/>
    <x v="4"/>
    <s v="United States"/>
    <x v="554"/>
    <x v="3"/>
    <m/>
    <x v="0"/>
    <x v="2"/>
    <d v="2017-10-24T00:00:00"/>
    <s v="Tue"/>
    <x v="8"/>
    <s v="CA-2017-118738"/>
    <n v="965"/>
    <s v="KI Conference Tables"/>
    <s v="Kelly Williams"/>
    <n v="77041"/>
    <n v="-69"/>
    <n v="7"/>
    <n v="347"/>
  </r>
  <r>
    <n v="6"/>
    <x v="0"/>
    <x v="409"/>
    <x v="1"/>
    <x v="0"/>
    <n v="6"/>
    <x v="1"/>
    <x v="3"/>
    <x v="2"/>
    <x v="4"/>
    <x v="4"/>
    <s v="United States"/>
    <x v="554"/>
    <x v="3"/>
    <m/>
    <x v="0"/>
    <x v="1"/>
    <d v="2017-10-24T00:00:00"/>
    <s v="Tue"/>
    <x v="8"/>
    <s v="CA-2017-118738"/>
    <n v="1800"/>
    <s v="Xerox 2"/>
    <s v="Kelly Williams"/>
    <n v="77041"/>
    <n v="4"/>
    <n v="2"/>
    <n v="10"/>
  </r>
  <r>
    <n v="6"/>
    <x v="0"/>
    <x v="409"/>
    <x v="1"/>
    <x v="0"/>
    <n v="6"/>
    <x v="1"/>
    <x v="3"/>
    <x v="2"/>
    <x v="4"/>
    <x v="4"/>
    <s v="United States"/>
    <x v="554"/>
    <x v="3"/>
    <m/>
    <x v="0"/>
    <x v="1"/>
    <d v="2017-10-24T00:00:00"/>
    <s v="Tue"/>
    <x v="8"/>
    <s v="CA-2017-118738"/>
    <n v="1799"/>
    <s v="Xerox 1999"/>
    <s v="Kelly Williams"/>
    <n v="77041"/>
    <n v="5"/>
    <n v="3"/>
    <n v="16"/>
  </r>
  <r>
    <n v="7"/>
    <x v="2"/>
    <x v="317"/>
    <x v="1"/>
    <x v="0"/>
    <n v="6"/>
    <x v="0"/>
    <x v="9"/>
    <x v="1"/>
    <x v="101"/>
    <x v="8"/>
    <s v="United States"/>
    <x v="553"/>
    <x v="2"/>
    <m/>
    <x v="0"/>
    <x v="0"/>
    <d v="2017-09-13T00:00:00"/>
    <s v="Fri"/>
    <x v="0"/>
    <s v="CA-2017-118843"/>
    <n v="554"/>
    <s v="Eldon Advantage Chair Mats for Low to Medium Pile Carpets"/>
    <s v="Cassandra Brandow"/>
    <n v="30318"/>
    <n v="13"/>
    <n v="3"/>
    <n v="130"/>
  </r>
  <r>
    <n v="7"/>
    <x v="2"/>
    <x v="317"/>
    <x v="1"/>
    <x v="0"/>
    <n v="6"/>
    <x v="0"/>
    <x v="3"/>
    <x v="2"/>
    <x v="101"/>
    <x v="8"/>
    <s v="United States"/>
    <x v="553"/>
    <x v="2"/>
    <m/>
    <x v="0"/>
    <x v="0"/>
    <d v="2017-09-13T00:00:00"/>
    <s v="Fri"/>
    <x v="0"/>
    <s v="CA-2017-118843"/>
    <n v="1744"/>
    <s v="Xerox 1948"/>
    <s v="Cassandra Brandow"/>
    <n v="30318"/>
    <n v="31"/>
    <n v="7"/>
    <n v="70"/>
  </r>
  <r>
    <n v="5"/>
    <x v="2"/>
    <x v="322"/>
    <x v="1"/>
    <x v="1"/>
    <n v="3"/>
    <x v="1"/>
    <x v="9"/>
    <x v="1"/>
    <x v="17"/>
    <x v="1"/>
    <s v="United States"/>
    <x v="303"/>
    <x v="1"/>
    <m/>
    <x v="0"/>
    <x v="0"/>
    <d v="2017-12-04T00:00:00"/>
    <s v="Wed"/>
    <x v="6"/>
    <s v="CA-2017-118871"/>
    <n v="1055"/>
    <s v="Master Caster Door Stop, Large Brown"/>
    <s v="Anna Andreadi"/>
    <n v="90049"/>
    <n v="14"/>
    <n v="5"/>
    <n v="36"/>
  </r>
  <r>
    <n v="5"/>
    <x v="2"/>
    <x v="322"/>
    <x v="1"/>
    <x v="1"/>
    <n v="3"/>
    <x v="1"/>
    <x v="7"/>
    <x v="2"/>
    <x v="17"/>
    <x v="1"/>
    <s v="United States"/>
    <x v="303"/>
    <x v="1"/>
    <m/>
    <x v="0"/>
    <x v="0"/>
    <d v="2017-12-04T00:00:00"/>
    <s v="Wed"/>
    <x v="6"/>
    <s v="CA-2017-118871"/>
    <n v="1591"/>
    <s v="Tyvek Side-Opening Peel &amp; Seel Expanding Envelopes"/>
    <s v="Anna Andreadi"/>
    <n v="90049"/>
    <n v="122"/>
    <n v="3"/>
    <n v="271"/>
  </r>
  <r>
    <n v="5"/>
    <x v="2"/>
    <x v="322"/>
    <x v="1"/>
    <x v="1"/>
    <n v="3"/>
    <x v="1"/>
    <x v="0"/>
    <x v="0"/>
    <x v="17"/>
    <x v="1"/>
    <s v="United States"/>
    <x v="303"/>
    <x v="1"/>
    <m/>
    <x v="0"/>
    <x v="1"/>
    <d v="2017-12-04T00:00:00"/>
    <s v="Wed"/>
    <x v="6"/>
    <s v="CA-2017-118871"/>
    <n v="945"/>
    <s v="Jensen SMPS-640 - speaker phone"/>
    <s v="Anna Andreadi"/>
    <n v="90049"/>
    <n v="8"/>
    <n v="3"/>
    <n v="110"/>
  </r>
  <r>
    <n v="6"/>
    <x v="0"/>
    <x v="470"/>
    <x v="1"/>
    <x v="0"/>
    <n v="6"/>
    <x v="2"/>
    <x v="6"/>
    <x v="2"/>
    <x v="15"/>
    <x v="11"/>
    <s v="United States"/>
    <x v="595"/>
    <x v="1"/>
    <m/>
    <x v="0"/>
    <x v="0"/>
    <d v="2017-05-28T00:00:00"/>
    <s v="Sat"/>
    <x v="9"/>
    <s v="CA-2017-118948"/>
    <n v="1125"/>
    <s v="Newell 311"/>
    <s v="Anna Andreadi"/>
    <n v="98105"/>
    <n v="2"/>
    <n v="3"/>
    <n v="7"/>
  </r>
  <r>
    <n v="4"/>
    <x v="1"/>
    <x v="471"/>
    <x v="1"/>
    <x v="0"/>
    <n v="6"/>
    <x v="0"/>
    <x v="5"/>
    <x v="1"/>
    <x v="118"/>
    <x v="4"/>
    <s v="United States"/>
    <x v="314"/>
    <x v="3"/>
    <m/>
    <x v="0"/>
    <x v="2"/>
    <d v="2017-06-16T00:00:00"/>
    <s v="Mon"/>
    <x v="9"/>
    <s v="CA-2017-118955"/>
    <n v="1203"/>
    <s v="Office Star - Contemporary Swivel Chair with Padded Adjustable Arms and Flex Back"/>
    <s v="Kelly Williams"/>
    <n v="75051"/>
    <n v="-25"/>
    <n v="2"/>
    <n v="197"/>
  </r>
  <r>
    <n v="4"/>
    <x v="1"/>
    <x v="471"/>
    <x v="1"/>
    <x v="0"/>
    <n v="6"/>
    <x v="0"/>
    <x v="7"/>
    <x v="2"/>
    <x v="118"/>
    <x v="4"/>
    <s v="United States"/>
    <x v="314"/>
    <x v="3"/>
    <m/>
    <x v="0"/>
    <x v="1"/>
    <d v="2017-06-16T00:00:00"/>
    <s v="Mon"/>
    <x v="9"/>
    <s v="CA-2017-118955"/>
    <n v="1501"/>
    <s v="Staple envelope"/>
    <s v="Kelly Williams"/>
    <n v="75051"/>
    <n v="9"/>
    <n v="3"/>
    <n v="29"/>
  </r>
  <r>
    <n v="4"/>
    <x v="1"/>
    <x v="471"/>
    <x v="1"/>
    <x v="0"/>
    <n v="6"/>
    <x v="0"/>
    <x v="3"/>
    <x v="2"/>
    <x v="118"/>
    <x v="4"/>
    <s v="United States"/>
    <x v="314"/>
    <x v="3"/>
    <m/>
    <x v="0"/>
    <x v="1"/>
    <d v="2017-06-16T00:00:00"/>
    <s v="Mon"/>
    <x v="9"/>
    <s v="CA-2017-118955"/>
    <n v="1669"/>
    <s v="Xerox 188"/>
    <s v="Kelly Williams"/>
    <n v="75051"/>
    <n v="10"/>
    <n v="3"/>
    <n v="27"/>
  </r>
  <r>
    <n v="4"/>
    <x v="1"/>
    <x v="472"/>
    <x v="1"/>
    <x v="0"/>
    <n v="6"/>
    <x v="1"/>
    <x v="11"/>
    <x v="2"/>
    <x v="125"/>
    <x v="36"/>
    <s v="United States"/>
    <x v="496"/>
    <x v="0"/>
    <m/>
    <x v="0"/>
    <x v="0"/>
    <d v="2017-05-23T00:00:00"/>
    <s v="Mon"/>
    <x v="5"/>
    <s v="CA-2017-119102"/>
    <n v="113"/>
    <s v="Advantus Rolling Storage Box"/>
    <s v="Chuck Magee"/>
    <n v="2895"/>
    <n v="14"/>
    <n v="3"/>
    <n v="51"/>
  </r>
  <r>
    <n v="4"/>
    <x v="1"/>
    <x v="473"/>
    <x v="1"/>
    <x v="0"/>
    <n v="6"/>
    <x v="2"/>
    <x v="10"/>
    <x v="2"/>
    <x v="281"/>
    <x v="22"/>
    <s v="United States"/>
    <x v="341"/>
    <x v="1"/>
    <s v="Yes"/>
    <x v="1"/>
    <x v="0"/>
    <d v="2017-01-23T00:00:00"/>
    <s v="Mon"/>
    <x v="11"/>
    <s v="CA-2017-119214"/>
    <n v="211"/>
    <s v="Avery 500"/>
    <s v="Anna Andreadi"/>
    <n v="59715"/>
    <n v="7"/>
    <n v="2"/>
    <n v="15"/>
  </r>
  <r>
    <n v="4"/>
    <x v="1"/>
    <x v="473"/>
    <x v="1"/>
    <x v="0"/>
    <n v="6"/>
    <x v="2"/>
    <x v="3"/>
    <x v="2"/>
    <x v="281"/>
    <x v="22"/>
    <s v="United States"/>
    <x v="341"/>
    <x v="1"/>
    <s v="Yes"/>
    <x v="1"/>
    <x v="0"/>
    <d v="2017-01-23T00:00:00"/>
    <s v="Mon"/>
    <x v="11"/>
    <s v="CA-2017-119214"/>
    <n v="1662"/>
    <s v="Wirebound Service Call Books, 5 1/2 x 4"/>
    <s v="Anna Andreadi"/>
    <n v="59715"/>
    <n v="14"/>
    <n v="3"/>
    <n v="29"/>
  </r>
  <r>
    <n v="3"/>
    <x v="2"/>
    <x v="474"/>
    <x v="1"/>
    <x v="2"/>
    <n v="1"/>
    <x v="2"/>
    <x v="6"/>
    <x v="2"/>
    <x v="215"/>
    <x v="12"/>
    <s v="United States"/>
    <x v="596"/>
    <x v="0"/>
    <m/>
    <x v="0"/>
    <x v="1"/>
    <d v="2017-05-14T00:00:00"/>
    <s v="Sat"/>
    <x v="5"/>
    <s v="CA-2017-119291"/>
    <n v="363"/>
    <s v="Boston School Pro Electric Pencil Sharpener, 1670"/>
    <s v="Chuck Magee"/>
    <n v="19013"/>
    <n v="17"/>
    <n v="8"/>
    <n v="198"/>
  </r>
  <r>
    <n v="3"/>
    <x v="2"/>
    <x v="474"/>
    <x v="1"/>
    <x v="2"/>
    <n v="1"/>
    <x v="2"/>
    <x v="10"/>
    <x v="2"/>
    <x v="215"/>
    <x v="12"/>
    <s v="United States"/>
    <x v="596"/>
    <x v="0"/>
    <m/>
    <x v="0"/>
    <x v="1"/>
    <d v="2017-05-14T00:00:00"/>
    <s v="Sat"/>
    <x v="5"/>
    <s v="CA-2017-119291"/>
    <n v="199"/>
    <s v="Avery 490"/>
    <s v="Chuck Magee"/>
    <n v="19013"/>
    <n v="18"/>
    <n v="4"/>
    <n v="47"/>
  </r>
  <r>
    <n v="3"/>
    <x v="2"/>
    <x v="474"/>
    <x v="1"/>
    <x v="2"/>
    <n v="1"/>
    <x v="2"/>
    <x v="7"/>
    <x v="2"/>
    <x v="215"/>
    <x v="12"/>
    <s v="United States"/>
    <x v="596"/>
    <x v="0"/>
    <m/>
    <x v="0"/>
    <x v="1"/>
    <d v="2017-05-14T00:00:00"/>
    <s v="Sat"/>
    <x v="5"/>
    <s v="CA-2017-119291"/>
    <n v="946"/>
    <s v="Jet-Pak Recycled Peel N Seal Padded Mailers"/>
    <s v="Chuck Magee"/>
    <n v="19013"/>
    <n v="63"/>
    <n v="7"/>
    <n v="201"/>
  </r>
  <r>
    <n v="3"/>
    <x v="2"/>
    <x v="474"/>
    <x v="1"/>
    <x v="2"/>
    <n v="1"/>
    <x v="2"/>
    <x v="10"/>
    <x v="2"/>
    <x v="215"/>
    <x v="12"/>
    <s v="United States"/>
    <x v="596"/>
    <x v="0"/>
    <m/>
    <x v="0"/>
    <x v="1"/>
    <d v="2017-05-14T00:00:00"/>
    <s v="Sat"/>
    <x v="5"/>
    <s v="CA-2017-119291"/>
    <n v="179"/>
    <s v="Avery 4027 File Folder Labels for Dot Matrix Printers, 5000 Labels per Box, White"/>
    <s v="Chuck Magee"/>
    <n v="19013"/>
    <n v="32"/>
    <n v="4"/>
    <n v="98"/>
  </r>
  <r>
    <n v="3"/>
    <x v="2"/>
    <x v="474"/>
    <x v="1"/>
    <x v="2"/>
    <n v="1"/>
    <x v="2"/>
    <x v="6"/>
    <x v="2"/>
    <x v="215"/>
    <x v="12"/>
    <s v="United States"/>
    <x v="596"/>
    <x v="0"/>
    <m/>
    <x v="0"/>
    <x v="1"/>
    <d v="2017-05-14T00:00:00"/>
    <s v="Sat"/>
    <x v="5"/>
    <s v="CA-2017-119291"/>
    <n v="330"/>
    <s v="Binney &amp; Smith Crayola Metallic Crayons, 16-Color Pack"/>
    <s v="Chuck Magee"/>
    <n v="19013"/>
    <n v="1"/>
    <n v="1"/>
    <n v="3"/>
  </r>
  <r>
    <n v="3"/>
    <x v="2"/>
    <x v="474"/>
    <x v="1"/>
    <x v="2"/>
    <n v="1"/>
    <x v="2"/>
    <x v="2"/>
    <x v="2"/>
    <x v="215"/>
    <x v="12"/>
    <s v="United States"/>
    <x v="596"/>
    <x v="0"/>
    <m/>
    <x v="0"/>
    <x v="4"/>
    <d v="2017-05-14T00:00:00"/>
    <s v="Sat"/>
    <x v="5"/>
    <s v="CA-2017-119291"/>
    <n v="694"/>
    <s v="GBC Linen Binding Covers"/>
    <s v="Chuck Magee"/>
    <n v="19013"/>
    <n v="-14"/>
    <n v="2"/>
    <n v="19"/>
  </r>
  <r>
    <n v="3"/>
    <x v="2"/>
    <x v="474"/>
    <x v="1"/>
    <x v="2"/>
    <n v="1"/>
    <x v="2"/>
    <x v="2"/>
    <x v="2"/>
    <x v="215"/>
    <x v="12"/>
    <s v="United States"/>
    <x v="596"/>
    <x v="0"/>
    <m/>
    <x v="0"/>
    <x v="4"/>
    <d v="2017-05-14T00:00:00"/>
    <s v="Sat"/>
    <x v="5"/>
    <s v="CA-2017-119291"/>
    <n v="1636"/>
    <s v="Wilson Jones Custom Binder Spines &amp; Labels"/>
    <s v="Chuck Magee"/>
    <n v="19013"/>
    <n v="-3"/>
    <n v="3"/>
    <n v="5"/>
  </r>
  <r>
    <n v="4"/>
    <x v="1"/>
    <x v="475"/>
    <x v="1"/>
    <x v="0"/>
    <n v="6"/>
    <x v="0"/>
    <x v="6"/>
    <x v="2"/>
    <x v="151"/>
    <x v="14"/>
    <s v="United States"/>
    <x v="570"/>
    <x v="2"/>
    <m/>
    <x v="0"/>
    <x v="0"/>
    <d v="2017-01-09T00:00:00"/>
    <s v="Mon"/>
    <x v="11"/>
    <s v="CA-2017-119480"/>
    <n v="351"/>
    <s v="Boston 1730 StandUp Electric Pencil Sharpener"/>
    <s v="Cassandra Brandow"/>
    <n v="42420"/>
    <n v="11"/>
    <n v="2"/>
    <n v="43"/>
  </r>
  <r>
    <n v="4"/>
    <x v="1"/>
    <x v="475"/>
    <x v="1"/>
    <x v="0"/>
    <n v="6"/>
    <x v="0"/>
    <x v="12"/>
    <x v="2"/>
    <x v="151"/>
    <x v="14"/>
    <s v="United States"/>
    <x v="570"/>
    <x v="2"/>
    <m/>
    <x v="0"/>
    <x v="0"/>
    <d v="2017-01-09T00:00:00"/>
    <s v="Mon"/>
    <x v="11"/>
    <s v="CA-2017-119480"/>
    <n v="286"/>
    <s v="Belkin 5 Outlet SurgeMaster Power Centers"/>
    <s v="Cassandra Brandow"/>
    <n v="42420"/>
    <n v="46"/>
    <n v="3"/>
    <n v="163"/>
  </r>
  <r>
    <n v="4"/>
    <x v="1"/>
    <x v="475"/>
    <x v="1"/>
    <x v="0"/>
    <n v="6"/>
    <x v="0"/>
    <x v="3"/>
    <x v="2"/>
    <x v="151"/>
    <x v="14"/>
    <s v="United States"/>
    <x v="570"/>
    <x v="2"/>
    <m/>
    <x v="0"/>
    <x v="0"/>
    <d v="2017-01-09T00:00:00"/>
    <s v="Mon"/>
    <x v="11"/>
    <s v="CA-2017-119480"/>
    <n v="538"/>
    <s v="Easy-staple paper"/>
    <s v="Cassandra Brandow"/>
    <n v="42420"/>
    <n v="50"/>
    <n v="3"/>
    <n v="106"/>
  </r>
  <r>
    <n v="4"/>
    <x v="1"/>
    <x v="475"/>
    <x v="1"/>
    <x v="0"/>
    <n v="6"/>
    <x v="0"/>
    <x v="3"/>
    <x v="2"/>
    <x v="151"/>
    <x v="14"/>
    <s v="United States"/>
    <x v="570"/>
    <x v="2"/>
    <m/>
    <x v="0"/>
    <x v="0"/>
    <d v="2017-01-09T00:00:00"/>
    <s v="Mon"/>
    <x v="11"/>
    <s v="CA-2017-119480"/>
    <n v="1486"/>
    <s v="Speediset Carbonless Redi-Letter 7 x 8 1/2"/>
    <s v="Cassandra Brandow"/>
    <n v="42420"/>
    <n v="24"/>
    <n v="5"/>
    <n v="52"/>
  </r>
  <r>
    <n v="5"/>
    <x v="1"/>
    <x v="322"/>
    <x v="1"/>
    <x v="0"/>
    <n v="6"/>
    <x v="0"/>
    <x v="9"/>
    <x v="1"/>
    <x v="8"/>
    <x v="1"/>
    <s v="United States"/>
    <x v="498"/>
    <x v="1"/>
    <m/>
    <x v="0"/>
    <x v="0"/>
    <d v="2017-12-04T00:00:00"/>
    <s v="Wed"/>
    <x v="6"/>
    <s v="CA-2017-119508"/>
    <n v="577"/>
    <s v="Eldon Image Series Desk Accessories, Burgundy"/>
    <s v="Anna Andreadi"/>
    <n v="90712"/>
    <n v="9"/>
    <n v="6"/>
    <n v="25"/>
  </r>
  <r>
    <n v="5"/>
    <x v="1"/>
    <x v="322"/>
    <x v="1"/>
    <x v="0"/>
    <n v="6"/>
    <x v="0"/>
    <x v="6"/>
    <x v="2"/>
    <x v="8"/>
    <x v="1"/>
    <s v="United States"/>
    <x v="498"/>
    <x v="1"/>
    <m/>
    <x v="0"/>
    <x v="0"/>
    <d v="2017-12-04T00:00:00"/>
    <s v="Wed"/>
    <x v="6"/>
    <s v="CA-2017-119508"/>
    <n v="252"/>
    <s v="Avery Hi-Liter Fluorescent Desk Style Markers"/>
    <s v="Anna Andreadi"/>
    <n v="90712"/>
    <n v="6"/>
    <n v="5"/>
    <n v="17"/>
  </r>
  <r>
    <n v="5"/>
    <x v="1"/>
    <x v="327"/>
    <x v="1"/>
    <x v="0"/>
    <n v="6"/>
    <x v="2"/>
    <x v="5"/>
    <x v="1"/>
    <x v="4"/>
    <x v="4"/>
    <s v="United States"/>
    <x v="597"/>
    <x v="3"/>
    <m/>
    <x v="0"/>
    <x v="2"/>
    <d v="2017-12-26T00:00:00"/>
    <s v="Thu"/>
    <x v="6"/>
    <s v="CA-2017-119550"/>
    <n v="1205"/>
    <s v="Office Star - Contemporary Task Swivel chair with 2-way adjustable arms, Plum"/>
    <s v="Kelly Williams"/>
    <n v="77070"/>
    <n v="-90"/>
    <n v="3"/>
    <n v="275"/>
  </r>
  <r>
    <n v="2"/>
    <x v="1"/>
    <x v="359"/>
    <x v="1"/>
    <x v="1"/>
    <n v="3"/>
    <x v="1"/>
    <x v="2"/>
    <x v="2"/>
    <x v="47"/>
    <x v="8"/>
    <s v="United States"/>
    <x v="598"/>
    <x v="2"/>
    <m/>
    <x v="0"/>
    <x v="0"/>
    <d v="2017-12-14T00:00:00"/>
    <s v="Sat"/>
    <x v="6"/>
    <s v="CA-2017-119592"/>
    <n v="17"/>
    <s v="3-ring staple pack"/>
    <s v="Cassandra Brandow"/>
    <n v="31907"/>
    <n v="2"/>
    <n v="2"/>
    <n v="4"/>
  </r>
  <r>
    <n v="6"/>
    <x v="0"/>
    <x v="452"/>
    <x v="1"/>
    <x v="0"/>
    <n v="6"/>
    <x v="0"/>
    <x v="6"/>
    <x v="2"/>
    <x v="279"/>
    <x v="3"/>
    <s v="United States"/>
    <x v="352"/>
    <x v="1"/>
    <m/>
    <x v="0"/>
    <x v="1"/>
    <d v="2017-08-17T00:00:00"/>
    <s v="Tue"/>
    <x v="10"/>
    <s v="CA-2017-119627"/>
    <n v="1152"/>
    <s v="Newell 336"/>
    <s v="Anna Andreadi"/>
    <n v="85345"/>
    <n v="1"/>
    <n v="3"/>
    <n v="10"/>
  </r>
  <r>
    <n v="6"/>
    <x v="0"/>
    <x v="452"/>
    <x v="1"/>
    <x v="0"/>
    <n v="6"/>
    <x v="0"/>
    <x v="3"/>
    <x v="2"/>
    <x v="279"/>
    <x v="3"/>
    <s v="United States"/>
    <x v="352"/>
    <x v="1"/>
    <m/>
    <x v="0"/>
    <x v="1"/>
    <d v="2017-08-17T00:00:00"/>
    <s v="Tue"/>
    <x v="10"/>
    <s v="CA-2017-119627"/>
    <n v="1813"/>
    <s v="Xerox 21"/>
    <s v="Anna Andreadi"/>
    <n v="85345"/>
    <n v="13"/>
    <n v="7"/>
    <n v="36"/>
  </r>
  <r>
    <n v="6"/>
    <x v="0"/>
    <x v="452"/>
    <x v="1"/>
    <x v="0"/>
    <n v="6"/>
    <x v="0"/>
    <x v="8"/>
    <x v="0"/>
    <x v="279"/>
    <x v="3"/>
    <s v="United States"/>
    <x v="352"/>
    <x v="1"/>
    <m/>
    <x v="0"/>
    <x v="1"/>
    <d v="2017-08-17T00:00:00"/>
    <s v="Tue"/>
    <x v="10"/>
    <s v="CA-2017-119627"/>
    <n v="920"/>
    <s v="Imation Clip USB flash drive - 8 GB"/>
    <s v="Anna Andreadi"/>
    <n v="85345"/>
    <n v="-5"/>
    <n v="2"/>
    <n v="30"/>
  </r>
  <r>
    <n v="6"/>
    <x v="0"/>
    <x v="452"/>
    <x v="1"/>
    <x v="0"/>
    <n v="6"/>
    <x v="0"/>
    <x v="8"/>
    <x v="0"/>
    <x v="279"/>
    <x v="3"/>
    <s v="United States"/>
    <x v="352"/>
    <x v="1"/>
    <m/>
    <x v="0"/>
    <x v="1"/>
    <d v="2017-08-17T00:00:00"/>
    <s v="Tue"/>
    <x v="10"/>
    <s v="CA-2017-119627"/>
    <n v="667"/>
    <s v="First Data FD10 PIN Pad"/>
    <s v="Anna Andreadi"/>
    <n v="85345"/>
    <n v="-32"/>
    <n v="4"/>
    <n v="253"/>
  </r>
  <r>
    <n v="5"/>
    <x v="1"/>
    <x v="476"/>
    <x v="1"/>
    <x v="0"/>
    <n v="6"/>
    <x v="0"/>
    <x v="9"/>
    <x v="1"/>
    <x v="219"/>
    <x v="16"/>
    <s v="United States"/>
    <x v="5"/>
    <x v="2"/>
    <m/>
    <x v="0"/>
    <x v="1"/>
    <d v="2017-08-11T00:00:00"/>
    <s v="Wed"/>
    <x v="10"/>
    <s v="CA-2017-119634"/>
    <n v="617"/>
    <s v="Executive Impressions 13 Clairmont Wall Clock"/>
    <s v="Cassandra Brandow"/>
    <n v="27604"/>
    <n v="12"/>
    <n v="3"/>
    <n v="46"/>
  </r>
  <r>
    <n v="3"/>
    <x v="2"/>
    <x v="477"/>
    <x v="1"/>
    <x v="2"/>
    <n v="1"/>
    <x v="0"/>
    <x v="9"/>
    <x v="1"/>
    <x v="4"/>
    <x v="4"/>
    <s v="United States"/>
    <x v="433"/>
    <x v="3"/>
    <m/>
    <x v="0"/>
    <x v="7"/>
    <d v="2017-06-25T00:00:00"/>
    <s v="Wed"/>
    <x v="9"/>
    <s v="CA-2017-119690"/>
    <n v="731"/>
    <s v="GE General Use Halogen Bulbs, 100 Watts, 1 Bulb per Pack"/>
    <s v="Kelly Williams"/>
    <n v="77041"/>
    <n v="-21"/>
    <n v="9"/>
    <n v="75"/>
  </r>
  <r>
    <n v="3"/>
    <x v="2"/>
    <x v="477"/>
    <x v="1"/>
    <x v="2"/>
    <n v="1"/>
    <x v="0"/>
    <x v="10"/>
    <x v="2"/>
    <x v="4"/>
    <x v="4"/>
    <s v="United States"/>
    <x v="433"/>
    <x v="3"/>
    <m/>
    <x v="0"/>
    <x v="1"/>
    <d v="2017-06-25T00:00:00"/>
    <s v="Wed"/>
    <x v="9"/>
    <s v="CA-2017-119690"/>
    <n v="243"/>
    <s v="Avery File Folder Labels"/>
    <s v="Kelly Williams"/>
    <n v="77041"/>
    <n v="2"/>
    <n v="2"/>
    <n v="5"/>
  </r>
  <r>
    <n v="3"/>
    <x v="2"/>
    <x v="477"/>
    <x v="1"/>
    <x v="2"/>
    <n v="1"/>
    <x v="0"/>
    <x v="3"/>
    <x v="2"/>
    <x v="4"/>
    <x v="4"/>
    <s v="United States"/>
    <x v="433"/>
    <x v="3"/>
    <m/>
    <x v="0"/>
    <x v="1"/>
    <d v="2017-06-25T00:00:00"/>
    <s v="Wed"/>
    <x v="9"/>
    <s v="CA-2017-119690"/>
    <n v="1674"/>
    <s v="Xerox 1884"/>
    <s v="Kelly Williams"/>
    <n v="77041"/>
    <n v="16"/>
    <n v="3"/>
    <n v="48"/>
  </r>
  <r>
    <n v="3"/>
    <x v="2"/>
    <x v="477"/>
    <x v="1"/>
    <x v="2"/>
    <n v="1"/>
    <x v="0"/>
    <x v="2"/>
    <x v="2"/>
    <x v="4"/>
    <x v="4"/>
    <s v="United States"/>
    <x v="433"/>
    <x v="3"/>
    <m/>
    <x v="0"/>
    <x v="3"/>
    <d v="2017-06-25T00:00:00"/>
    <s v="Wed"/>
    <x v="9"/>
    <s v="CA-2017-119690"/>
    <n v="272"/>
    <s v="Avery Triangle Shaped Sheet Lifters, Black, 2/Pack"/>
    <s v="Kelly Williams"/>
    <n v="77041"/>
    <n v="-1"/>
    <n v="2"/>
    <n v="1"/>
  </r>
  <r>
    <n v="3"/>
    <x v="0"/>
    <x v="327"/>
    <x v="1"/>
    <x v="1"/>
    <n v="3"/>
    <x v="0"/>
    <x v="8"/>
    <x v="0"/>
    <x v="16"/>
    <x v="12"/>
    <s v="United States"/>
    <x v="599"/>
    <x v="0"/>
    <m/>
    <x v="0"/>
    <x v="1"/>
    <d v="2017-12-28T00:00:00"/>
    <s v="Sat"/>
    <x v="6"/>
    <s v="CA-2017-119697"/>
    <n v="978"/>
    <s v="Lenovo 17-Key USB Numeric Keypad"/>
    <s v="Chuck Magee"/>
    <n v="19134"/>
    <n v="1"/>
    <n v="2"/>
    <n v="54"/>
  </r>
  <r>
    <n v="4"/>
    <x v="1"/>
    <x v="312"/>
    <x v="1"/>
    <x v="0"/>
    <n v="6"/>
    <x v="0"/>
    <x v="1"/>
    <x v="1"/>
    <x v="16"/>
    <x v="12"/>
    <s v="United States"/>
    <x v="272"/>
    <x v="0"/>
    <m/>
    <x v="0"/>
    <x v="6"/>
    <d v="2017-11-21T00:00:00"/>
    <s v="Sat"/>
    <x v="7"/>
    <s v="CA-2017-119879"/>
    <n v="313"/>
    <s v="Bevis Oval Conference Table, Walnut"/>
    <s v="Chuck Magee"/>
    <n v="19120"/>
    <n v="-480"/>
    <n v="8"/>
    <n v="1253"/>
  </r>
  <r>
    <n v="4"/>
    <x v="1"/>
    <x v="312"/>
    <x v="1"/>
    <x v="0"/>
    <n v="6"/>
    <x v="0"/>
    <x v="0"/>
    <x v="0"/>
    <x v="16"/>
    <x v="12"/>
    <s v="United States"/>
    <x v="272"/>
    <x v="0"/>
    <m/>
    <x v="0"/>
    <x v="6"/>
    <d v="2017-11-21T00:00:00"/>
    <s v="Sat"/>
    <x v="7"/>
    <s v="CA-2017-119879"/>
    <n v="1001"/>
    <s v="Logitech B530 USB Headset - headset - Full size, Binaural"/>
    <s v="Chuck Magee"/>
    <n v="19120"/>
    <n v="-24"/>
    <n v="5"/>
    <n v="111"/>
  </r>
  <r>
    <n v="7"/>
    <x v="2"/>
    <x v="412"/>
    <x v="1"/>
    <x v="0"/>
    <n v="6"/>
    <x v="0"/>
    <x v="2"/>
    <x v="2"/>
    <x v="15"/>
    <x v="11"/>
    <s v="United States"/>
    <x v="35"/>
    <x v="1"/>
    <s v="Yes"/>
    <x v="1"/>
    <x v="1"/>
    <d v="2017-12-01T00:00:00"/>
    <s v="Sun"/>
    <x v="6"/>
    <s v="CA-2017-119907"/>
    <n v="1644"/>
    <s v="Wilson Jones Heavy-Duty Casebound Ring Binders with Metal Hinges"/>
    <s v="Anna Andreadi"/>
    <n v="98103"/>
    <n v="19"/>
    <n v="2"/>
    <n v="55"/>
  </r>
  <r>
    <n v="2"/>
    <x v="2"/>
    <x v="478"/>
    <x v="1"/>
    <x v="2"/>
    <n v="1"/>
    <x v="0"/>
    <x v="10"/>
    <x v="2"/>
    <x v="16"/>
    <x v="12"/>
    <s v="United States"/>
    <x v="299"/>
    <x v="0"/>
    <m/>
    <x v="0"/>
    <x v="1"/>
    <d v="2017-04-05T00:00:00"/>
    <s v="Thu"/>
    <x v="4"/>
    <s v="CA-2017-119942"/>
    <n v="208"/>
    <s v="Avery 499"/>
    <s v="Chuck Magee"/>
    <n v="19120"/>
    <n v="8"/>
    <n v="6"/>
    <n v="24"/>
  </r>
  <r>
    <n v="5"/>
    <x v="1"/>
    <x v="479"/>
    <x v="1"/>
    <x v="0"/>
    <n v="6"/>
    <x v="0"/>
    <x v="9"/>
    <x v="1"/>
    <x v="130"/>
    <x v="3"/>
    <s v="United States"/>
    <x v="214"/>
    <x v="1"/>
    <m/>
    <x v="0"/>
    <x v="1"/>
    <d v="2017-12-24T00:00:00"/>
    <s v="Tue"/>
    <x v="6"/>
    <s v="CA-2017-120103"/>
    <n v="1046"/>
    <s v="Magna Visual Magnetic Picture Hangers"/>
    <s v="Anna Andreadi"/>
    <n v="85023"/>
    <n v="2"/>
    <n v="2"/>
    <n v="8"/>
  </r>
  <r>
    <n v="5"/>
    <x v="1"/>
    <x v="479"/>
    <x v="1"/>
    <x v="0"/>
    <n v="6"/>
    <x v="0"/>
    <x v="3"/>
    <x v="2"/>
    <x v="130"/>
    <x v="3"/>
    <s v="United States"/>
    <x v="214"/>
    <x v="1"/>
    <m/>
    <x v="0"/>
    <x v="1"/>
    <d v="2017-12-24T00:00:00"/>
    <s v="Tue"/>
    <x v="6"/>
    <s v="CA-2017-120103"/>
    <n v="465"/>
    <s v="Computer Printout Paper with Letter-Trim Perforations"/>
    <s v="Anna Andreadi"/>
    <n v="85023"/>
    <n v="37"/>
    <n v="7"/>
    <n v="106"/>
  </r>
  <r>
    <n v="5"/>
    <x v="1"/>
    <x v="479"/>
    <x v="1"/>
    <x v="0"/>
    <n v="6"/>
    <x v="0"/>
    <x v="0"/>
    <x v="0"/>
    <x v="130"/>
    <x v="3"/>
    <s v="United States"/>
    <x v="214"/>
    <x v="1"/>
    <m/>
    <x v="0"/>
    <x v="1"/>
    <d v="2017-12-24T00:00:00"/>
    <s v="Tue"/>
    <x v="6"/>
    <s v="CA-2017-120103"/>
    <n v="453"/>
    <s v="ClearSounds CSC500 Amplified Spirit Phone Corded phone"/>
    <s v="Anna Andreadi"/>
    <n v="85023"/>
    <n v="11"/>
    <n v="2"/>
    <n v="112"/>
  </r>
  <r>
    <n v="4"/>
    <x v="1"/>
    <x v="397"/>
    <x v="1"/>
    <x v="0"/>
    <n v="6"/>
    <x v="0"/>
    <x v="0"/>
    <x v="0"/>
    <x v="4"/>
    <x v="4"/>
    <s v="United States"/>
    <x v="346"/>
    <x v="3"/>
    <m/>
    <x v="0"/>
    <x v="1"/>
    <d v="2017-03-05T00:00:00"/>
    <s v="Thu"/>
    <x v="2"/>
    <s v="CA-2017-120320"/>
    <n v="444"/>
    <s v="Cisco SPA525G2 IP Phone - Wireless"/>
    <s v="Kelly Williams"/>
    <n v="77036"/>
    <n v="2"/>
    <n v="2"/>
    <n v="32"/>
  </r>
  <r>
    <n v="3"/>
    <x v="0"/>
    <x v="369"/>
    <x v="1"/>
    <x v="1"/>
    <n v="3"/>
    <x v="0"/>
    <x v="2"/>
    <x v="2"/>
    <x v="16"/>
    <x v="12"/>
    <s v="United States"/>
    <x v="403"/>
    <x v="0"/>
    <m/>
    <x v="0"/>
    <x v="4"/>
    <d v="2017-09-26T00:00:00"/>
    <s v="Thu"/>
    <x v="0"/>
    <s v="CA-2017-120341"/>
    <n v="422"/>
    <s v="Catalog Binders with Expanding Posts"/>
    <s v="Chuck Magee"/>
    <n v="19143"/>
    <n v="-101"/>
    <n v="6"/>
    <n v="121"/>
  </r>
  <r>
    <n v="3"/>
    <x v="0"/>
    <x v="369"/>
    <x v="1"/>
    <x v="1"/>
    <n v="3"/>
    <x v="0"/>
    <x v="0"/>
    <x v="0"/>
    <x v="16"/>
    <x v="12"/>
    <s v="United States"/>
    <x v="403"/>
    <x v="0"/>
    <m/>
    <x v="0"/>
    <x v="6"/>
    <d v="2017-09-26T00:00:00"/>
    <s v="Thu"/>
    <x v="0"/>
    <s v="CA-2017-120341"/>
    <n v="779"/>
    <s v="Grandstream GXP2100 Mainstream Business Phone"/>
    <s v="Chuck Magee"/>
    <n v="19143"/>
    <n v="-9"/>
    <n v="1"/>
    <n v="46"/>
  </r>
  <r>
    <n v="5"/>
    <x v="1"/>
    <x v="336"/>
    <x v="1"/>
    <x v="0"/>
    <n v="6"/>
    <x v="0"/>
    <x v="1"/>
    <x v="1"/>
    <x v="44"/>
    <x v="9"/>
    <s v="United States"/>
    <x v="295"/>
    <x v="1"/>
    <m/>
    <x v="0"/>
    <x v="0"/>
    <d v="2017-09-14T00:00:00"/>
    <s v="Sat"/>
    <x v="0"/>
    <s v="CA-2017-120362"/>
    <n v="979"/>
    <s v="Lesro Round Back Collection Coffee Table, End Table"/>
    <s v="Anna Andreadi"/>
    <n v="84604"/>
    <n v="119"/>
    <n v="5"/>
    <n v="913"/>
  </r>
  <r>
    <n v="0"/>
    <x v="0"/>
    <x v="350"/>
    <x v="1"/>
    <x v="3"/>
    <n v="0"/>
    <x v="0"/>
    <x v="12"/>
    <x v="2"/>
    <x v="4"/>
    <x v="4"/>
    <s v="United States"/>
    <x v="521"/>
    <x v="3"/>
    <m/>
    <x v="0"/>
    <x v="3"/>
    <d v="2017-07-02T00:00:00"/>
    <s v="Mon"/>
    <x v="1"/>
    <s v="CA-2017-120397"/>
    <n v="291"/>
    <s v="Belkin 8 Outlet Surge Protector"/>
    <s v="Kelly Williams"/>
    <n v="77070"/>
    <n v="-85"/>
    <n v="4"/>
    <n v="33"/>
  </r>
  <r>
    <n v="4"/>
    <x v="1"/>
    <x v="480"/>
    <x v="1"/>
    <x v="0"/>
    <n v="6"/>
    <x v="2"/>
    <x v="9"/>
    <x v="1"/>
    <x v="16"/>
    <x v="12"/>
    <s v="United States"/>
    <x v="293"/>
    <x v="0"/>
    <m/>
    <x v="0"/>
    <x v="1"/>
    <d v="2017-06-14T00:00:00"/>
    <s v="Sat"/>
    <x v="9"/>
    <s v="CA-2017-120439"/>
    <n v="569"/>
    <s v="Eldon Expressions Punched Metal &amp; Wood Desk Accessories, Pewter &amp; Cherry"/>
    <s v="Chuck Magee"/>
    <n v="19120"/>
    <n v="5"/>
    <n v="6"/>
    <n v="51"/>
  </r>
  <r>
    <n v="2"/>
    <x v="2"/>
    <x v="481"/>
    <x v="1"/>
    <x v="2"/>
    <n v="1"/>
    <x v="1"/>
    <x v="10"/>
    <x v="2"/>
    <x v="42"/>
    <x v="1"/>
    <s v="United States"/>
    <x v="68"/>
    <x v="1"/>
    <m/>
    <x v="0"/>
    <x v="0"/>
    <d v="2017-11-16T00:00:00"/>
    <s v="Mon"/>
    <x v="7"/>
    <s v="CA-2017-120446"/>
    <n v="220"/>
    <s v="Avery 51"/>
    <s v="Anna Andreadi"/>
    <n v="92105"/>
    <n v="9"/>
    <n v="3"/>
    <n v="19"/>
  </r>
  <r>
    <n v="4"/>
    <x v="1"/>
    <x v="482"/>
    <x v="1"/>
    <x v="0"/>
    <n v="6"/>
    <x v="0"/>
    <x v="2"/>
    <x v="2"/>
    <x v="231"/>
    <x v="8"/>
    <s v="United States"/>
    <x v="82"/>
    <x v="2"/>
    <m/>
    <x v="0"/>
    <x v="0"/>
    <d v="2017-08-13T00:00:00"/>
    <s v="Fri"/>
    <x v="10"/>
    <s v="CA-2017-120516"/>
    <n v="17"/>
    <s v="3-ring staple pack"/>
    <s v="Cassandra Brandow"/>
    <n v="30062"/>
    <n v="3"/>
    <n v="3"/>
    <n v="6"/>
  </r>
  <r>
    <n v="7"/>
    <x v="2"/>
    <x v="483"/>
    <x v="1"/>
    <x v="0"/>
    <n v="6"/>
    <x v="0"/>
    <x v="2"/>
    <x v="2"/>
    <x v="282"/>
    <x v="28"/>
    <s v="United States"/>
    <x v="443"/>
    <x v="3"/>
    <m/>
    <x v="0"/>
    <x v="0"/>
    <d v="2017-04-13T00:00:00"/>
    <s v="Fri"/>
    <x v="4"/>
    <s v="CA-2017-120551"/>
    <n v="640"/>
    <s v="Fellowes Black Plastic Comb Bindings"/>
    <s v="Kelly Williams"/>
    <n v="68701"/>
    <n v="8"/>
    <n v="3"/>
    <n v="17"/>
  </r>
  <r>
    <n v="5"/>
    <x v="1"/>
    <x v="484"/>
    <x v="1"/>
    <x v="0"/>
    <n v="6"/>
    <x v="0"/>
    <x v="12"/>
    <x v="2"/>
    <x v="2"/>
    <x v="16"/>
    <s v="United States"/>
    <x v="561"/>
    <x v="2"/>
    <m/>
    <x v="0"/>
    <x v="1"/>
    <d v="2017-03-21T00:00:00"/>
    <s v="Sat"/>
    <x v="2"/>
    <s v="CA-2017-120621"/>
    <n v="852"/>
    <s v="Honeywell Enviracaire Portable HEPA Air Cleaner for 17 x 22 Room"/>
    <s v="Cassandra Brandow"/>
    <n v="28540"/>
    <n v="156"/>
    <n v="4"/>
    <n v="962"/>
  </r>
  <r>
    <n v="5"/>
    <x v="1"/>
    <x v="484"/>
    <x v="1"/>
    <x v="0"/>
    <n v="6"/>
    <x v="0"/>
    <x v="3"/>
    <x v="2"/>
    <x v="2"/>
    <x v="16"/>
    <s v="United States"/>
    <x v="561"/>
    <x v="2"/>
    <m/>
    <x v="0"/>
    <x v="1"/>
    <d v="2017-03-21T00:00:00"/>
    <s v="Sat"/>
    <x v="2"/>
    <s v="CA-2017-120621"/>
    <n v="1673"/>
    <s v="Xerox 1883"/>
    <s v="Cassandra Brandow"/>
    <n v="28540"/>
    <n v="96"/>
    <n v="14"/>
    <n v="295"/>
  </r>
  <r>
    <n v="5"/>
    <x v="1"/>
    <x v="484"/>
    <x v="1"/>
    <x v="0"/>
    <n v="6"/>
    <x v="0"/>
    <x v="2"/>
    <x v="2"/>
    <x v="2"/>
    <x v="16"/>
    <s v="United States"/>
    <x v="561"/>
    <x v="2"/>
    <m/>
    <x v="0"/>
    <x v="4"/>
    <d v="2017-03-21T00:00:00"/>
    <s v="Sat"/>
    <x v="2"/>
    <s v="CA-2017-120621"/>
    <n v="693"/>
    <s v="GBC Laser Imprintable Binding System Covers, Desert Sand"/>
    <s v="Cassandra Brandow"/>
    <n v="28540"/>
    <n v="-10"/>
    <n v="3"/>
    <n v="13"/>
  </r>
  <r>
    <n v="4"/>
    <x v="1"/>
    <x v="485"/>
    <x v="1"/>
    <x v="0"/>
    <n v="6"/>
    <x v="0"/>
    <x v="5"/>
    <x v="1"/>
    <x v="104"/>
    <x v="23"/>
    <s v="United States"/>
    <x v="600"/>
    <x v="3"/>
    <m/>
    <x v="0"/>
    <x v="0"/>
    <d v="2017-05-31T00:00:00"/>
    <s v="Tue"/>
    <x v="9"/>
    <s v="CA-2017-120677"/>
    <n v="846"/>
    <s v="Hon Pagoda Stacking Chairs"/>
    <s v="Kelly Williams"/>
    <n v="55407"/>
    <n v="770"/>
    <n v="8"/>
    <n v="2568"/>
  </r>
  <r>
    <n v="3"/>
    <x v="2"/>
    <x v="486"/>
    <x v="1"/>
    <x v="2"/>
    <n v="1"/>
    <x v="2"/>
    <x v="2"/>
    <x v="2"/>
    <x v="120"/>
    <x v="6"/>
    <s v="United States"/>
    <x v="22"/>
    <x v="3"/>
    <m/>
    <x v="0"/>
    <x v="0"/>
    <d v="2017-04-28T00:00:00"/>
    <s v="Sat"/>
    <x v="5"/>
    <s v="CA-2017-120782"/>
    <n v="651"/>
    <s v="Fellowes PB500 Electric Punch Plastic Comb Binding Machine with Manual Bind"/>
    <s v="Kelly Williams"/>
    <n v="48640"/>
    <n v="1906"/>
    <n v="3"/>
    <n v="3813"/>
  </r>
  <r>
    <n v="3"/>
    <x v="2"/>
    <x v="486"/>
    <x v="1"/>
    <x v="2"/>
    <n v="1"/>
    <x v="2"/>
    <x v="12"/>
    <x v="2"/>
    <x v="120"/>
    <x v="6"/>
    <s v="United States"/>
    <x v="22"/>
    <x v="3"/>
    <m/>
    <x v="0"/>
    <x v="9"/>
    <d v="2017-04-28T00:00:00"/>
    <s v="Sat"/>
    <x v="5"/>
    <s v="CA-2017-120782"/>
    <n v="955"/>
    <s v="Kensington 7 Outlet MasterPiece Power Center with Fax/Phone Line Protection"/>
    <s v="Kelly Williams"/>
    <n v="48640"/>
    <n v="41"/>
    <n v="1"/>
    <n v="187"/>
  </r>
  <r>
    <n v="4"/>
    <x v="1"/>
    <x v="487"/>
    <x v="1"/>
    <x v="0"/>
    <n v="6"/>
    <x v="2"/>
    <x v="9"/>
    <x v="1"/>
    <x v="0"/>
    <x v="0"/>
    <s v="United States"/>
    <x v="163"/>
    <x v="0"/>
    <m/>
    <x v="0"/>
    <x v="0"/>
    <d v="2017-07-23T00:00:00"/>
    <s v="Mon"/>
    <x v="1"/>
    <s v="CA-2017-120810"/>
    <n v="871"/>
    <s v="Howard Miller 13 Diameter Pewter Finish Round Wall Clock"/>
    <s v="Chuck Magee"/>
    <n v="10009"/>
    <n v="50"/>
    <n v="3"/>
    <n v="129"/>
  </r>
  <r>
    <n v="4"/>
    <x v="1"/>
    <x v="487"/>
    <x v="1"/>
    <x v="0"/>
    <n v="6"/>
    <x v="2"/>
    <x v="12"/>
    <x v="2"/>
    <x v="0"/>
    <x v="0"/>
    <s v="United States"/>
    <x v="163"/>
    <x v="0"/>
    <m/>
    <x v="0"/>
    <x v="0"/>
    <d v="2017-07-23T00:00:00"/>
    <s v="Mon"/>
    <x v="1"/>
    <s v="CA-2017-120810"/>
    <n v="295"/>
    <s v="Belkin F5C206VTEL 6 Outlet Surge"/>
    <s v="Chuck Magee"/>
    <n v="10009"/>
    <n v="21"/>
    <n v="3"/>
    <n v="69"/>
  </r>
  <r>
    <n v="7"/>
    <x v="2"/>
    <x v="488"/>
    <x v="1"/>
    <x v="0"/>
    <n v="6"/>
    <x v="1"/>
    <x v="3"/>
    <x v="2"/>
    <x v="245"/>
    <x v="27"/>
    <s v="United States"/>
    <x v="232"/>
    <x v="2"/>
    <m/>
    <x v="0"/>
    <x v="1"/>
    <d v="2017-09-25T00:00:00"/>
    <s v="Wed"/>
    <x v="8"/>
    <s v="CA-2017-120845"/>
    <n v="106"/>
    <s v="Advantus Motivational Note Cards"/>
    <s v="Cassandra Brandow"/>
    <n v="37130"/>
    <n v="4"/>
    <n v="1"/>
    <n v="10"/>
  </r>
  <r>
    <n v="7"/>
    <x v="2"/>
    <x v="488"/>
    <x v="1"/>
    <x v="0"/>
    <n v="6"/>
    <x v="1"/>
    <x v="2"/>
    <x v="2"/>
    <x v="245"/>
    <x v="27"/>
    <s v="United States"/>
    <x v="232"/>
    <x v="2"/>
    <m/>
    <x v="0"/>
    <x v="4"/>
    <d v="2017-09-25T00:00:00"/>
    <s v="Wed"/>
    <x v="8"/>
    <s v="CA-2017-120845"/>
    <n v="1637"/>
    <s v="Wilson Jones data.warehouse D-Ring Binders with DublLock"/>
    <s v="Cassandra Brandow"/>
    <n v="37130"/>
    <n v="-2"/>
    <n v="1"/>
    <n v="2"/>
  </r>
  <r>
    <n v="7"/>
    <x v="2"/>
    <x v="488"/>
    <x v="1"/>
    <x v="0"/>
    <n v="6"/>
    <x v="1"/>
    <x v="2"/>
    <x v="2"/>
    <x v="245"/>
    <x v="27"/>
    <s v="United States"/>
    <x v="232"/>
    <x v="2"/>
    <m/>
    <x v="0"/>
    <x v="4"/>
    <d v="2017-09-25T00:00:00"/>
    <s v="Wed"/>
    <x v="8"/>
    <s v="CA-2017-120845"/>
    <n v="1636"/>
    <s v="Wilson Jones Custom Binder Spines &amp; Labels"/>
    <s v="Cassandra Brandow"/>
    <n v="37130"/>
    <n v="-2"/>
    <n v="2"/>
    <n v="3"/>
  </r>
  <r>
    <n v="7"/>
    <x v="2"/>
    <x v="488"/>
    <x v="1"/>
    <x v="0"/>
    <n v="6"/>
    <x v="1"/>
    <x v="2"/>
    <x v="2"/>
    <x v="245"/>
    <x v="27"/>
    <s v="United States"/>
    <x v="232"/>
    <x v="2"/>
    <m/>
    <x v="0"/>
    <x v="4"/>
    <d v="2017-09-25T00:00:00"/>
    <s v="Wed"/>
    <x v="8"/>
    <s v="CA-2017-120845"/>
    <n v="1630"/>
    <s v="Wilson Jones 1 Hanging DublLock Ring Binders"/>
    <s v="Cassandra Brandow"/>
    <n v="37130"/>
    <n v="-5"/>
    <n v="4"/>
    <n v="6"/>
  </r>
  <r>
    <n v="5"/>
    <x v="1"/>
    <x v="470"/>
    <x v="1"/>
    <x v="0"/>
    <n v="6"/>
    <x v="0"/>
    <x v="11"/>
    <x v="2"/>
    <x v="15"/>
    <x v="11"/>
    <s v="United States"/>
    <x v="583"/>
    <x v="1"/>
    <m/>
    <x v="0"/>
    <x v="0"/>
    <d v="2017-05-29T00:00:00"/>
    <s v="Sun"/>
    <x v="9"/>
    <s v="CA-2017-120880"/>
    <n v="1498"/>
    <s v="Standard Rollaway File with Lock"/>
    <s v="Anna Andreadi"/>
    <n v="98105"/>
    <n v="141"/>
    <n v="3"/>
    <n v="541"/>
  </r>
  <r>
    <n v="5"/>
    <x v="1"/>
    <x v="470"/>
    <x v="1"/>
    <x v="0"/>
    <n v="6"/>
    <x v="0"/>
    <x v="3"/>
    <x v="2"/>
    <x v="15"/>
    <x v="11"/>
    <s v="United States"/>
    <x v="583"/>
    <x v="1"/>
    <m/>
    <x v="0"/>
    <x v="0"/>
    <d v="2017-05-29T00:00:00"/>
    <s v="Sun"/>
    <x v="9"/>
    <s v="CA-2017-120880"/>
    <n v="1685"/>
    <s v="Xerox 1894"/>
    <s v="Anna Andreadi"/>
    <n v="98105"/>
    <n v="16"/>
    <n v="5"/>
    <n v="32"/>
  </r>
  <r>
    <n v="5"/>
    <x v="1"/>
    <x v="470"/>
    <x v="1"/>
    <x v="0"/>
    <n v="6"/>
    <x v="0"/>
    <x v="2"/>
    <x v="2"/>
    <x v="15"/>
    <x v="11"/>
    <s v="United States"/>
    <x v="583"/>
    <x v="1"/>
    <m/>
    <x v="0"/>
    <x v="1"/>
    <d v="2017-05-29T00:00:00"/>
    <s v="Sun"/>
    <x v="9"/>
    <s v="CA-2017-120880"/>
    <n v="269"/>
    <s v="Avery Trapezoid Extra Heavy Duty 4 Binders"/>
    <s v="Anna Andreadi"/>
    <n v="98105"/>
    <n v="63"/>
    <n v="5"/>
    <n v="168"/>
  </r>
  <r>
    <n v="4"/>
    <x v="1"/>
    <x v="401"/>
    <x v="2"/>
    <x v="0"/>
    <n v="6"/>
    <x v="0"/>
    <x v="4"/>
    <x v="2"/>
    <x v="173"/>
    <x v="4"/>
    <s v="United States"/>
    <x v="467"/>
    <x v="3"/>
    <m/>
    <x v="0"/>
    <x v="1"/>
    <d v="2017-12-31T00:00:00"/>
    <s v="Tue"/>
    <x v="11"/>
    <s v="CA-2017-120901"/>
    <n v="1518"/>
    <s v="Stockwell Push Pins"/>
    <s v="Kelly Williams"/>
    <n v="78745"/>
    <n v="1"/>
    <n v="2"/>
    <n v="3"/>
  </r>
  <r>
    <n v="4"/>
    <x v="1"/>
    <x v="401"/>
    <x v="2"/>
    <x v="0"/>
    <n v="6"/>
    <x v="0"/>
    <x v="11"/>
    <x v="2"/>
    <x v="173"/>
    <x v="4"/>
    <s v="United States"/>
    <x v="467"/>
    <x v="3"/>
    <m/>
    <x v="0"/>
    <x v="1"/>
    <d v="2017-12-31T00:00:00"/>
    <s v="Tue"/>
    <x v="11"/>
    <s v="CA-2017-120901"/>
    <n v="659"/>
    <s v="Fellowes Stor/Drawer Steel Plus Storage Drawers"/>
    <s v="Kelly Williams"/>
    <n v="78745"/>
    <n v="-27"/>
    <n v="2"/>
    <n v="153"/>
  </r>
  <r>
    <n v="4"/>
    <x v="1"/>
    <x v="401"/>
    <x v="2"/>
    <x v="0"/>
    <n v="6"/>
    <x v="0"/>
    <x v="15"/>
    <x v="2"/>
    <x v="173"/>
    <x v="4"/>
    <s v="United States"/>
    <x v="467"/>
    <x v="3"/>
    <m/>
    <x v="0"/>
    <x v="1"/>
    <d v="2017-12-31T00:00:00"/>
    <s v="Tue"/>
    <x v="11"/>
    <s v="CA-2017-120901"/>
    <n v="1504"/>
    <s v="Staple remover"/>
    <s v="Kelly Williams"/>
    <n v="78745"/>
    <n v="-1"/>
    <n v="2"/>
    <n v="6"/>
  </r>
  <r>
    <n v="5"/>
    <x v="2"/>
    <x v="489"/>
    <x v="1"/>
    <x v="1"/>
    <n v="3"/>
    <x v="0"/>
    <x v="12"/>
    <x v="2"/>
    <x v="0"/>
    <x v="0"/>
    <s v="United States"/>
    <x v="601"/>
    <x v="0"/>
    <m/>
    <x v="0"/>
    <x v="0"/>
    <d v="2017-09-28T00:00:00"/>
    <s v="Sat"/>
    <x v="8"/>
    <s v="CA-2017-120915"/>
    <n v="654"/>
    <s v="Fellowes Premier Superior Surge Suppressor, 10-Outlet, With Phone and Remote"/>
    <s v="Chuck Magee"/>
    <n v="10035"/>
    <n v="76"/>
    <n v="6"/>
    <n v="294"/>
  </r>
  <r>
    <n v="5"/>
    <x v="2"/>
    <x v="489"/>
    <x v="1"/>
    <x v="1"/>
    <n v="3"/>
    <x v="0"/>
    <x v="0"/>
    <x v="0"/>
    <x v="0"/>
    <x v="0"/>
    <s v="United States"/>
    <x v="601"/>
    <x v="0"/>
    <m/>
    <x v="0"/>
    <x v="0"/>
    <d v="2017-09-28T00:00:00"/>
    <s v="Sat"/>
    <x v="8"/>
    <s v="CA-2017-120915"/>
    <n v="1176"/>
    <s v="Nortel Meridian M3904 Professional Digital phone"/>
    <s v="Chuck Magee"/>
    <n v="10035"/>
    <n v="89"/>
    <n v="2"/>
    <n v="308"/>
  </r>
  <r>
    <n v="7"/>
    <x v="2"/>
    <x v="465"/>
    <x v="1"/>
    <x v="0"/>
    <n v="6"/>
    <x v="1"/>
    <x v="7"/>
    <x v="2"/>
    <x v="283"/>
    <x v="4"/>
    <s v="United States"/>
    <x v="23"/>
    <x v="3"/>
    <m/>
    <x v="0"/>
    <x v="1"/>
    <d v="2017-11-03T00:00:00"/>
    <s v="Tue"/>
    <x v="7"/>
    <s v="CA-2017-121041"/>
    <n v="2"/>
    <s v="#10 Gummed Flap White Envelopes, 100/Box"/>
    <s v="Kelly Williams"/>
    <n v="76117"/>
    <n v="2"/>
    <n v="2"/>
    <n v="7"/>
  </r>
  <r>
    <n v="5"/>
    <x v="1"/>
    <x v="490"/>
    <x v="1"/>
    <x v="0"/>
    <n v="6"/>
    <x v="1"/>
    <x v="3"/>
    <x v="2"/>
    <x v="284"/>
    <x v="4"/>
    <s v="United States"/>
    <x v="532"/>
    <x v="3"/>
    <m/>
    <x v="0"/>
    <x v="1"/>
    <d v="2017-01-03T00:00:00"/>
    <s v="Tue"/>
    <x v="11"/>
    <s v="CA-2017-121097"/>
    <n v="1813"/>
    <s v="Xerox 21"/>
    <s v="Kelly Williams"/>
    <n v="77520"/>
    <n v="4"/>
    <n v="2"/>
    <n v="10"/>
  </r>
  <r>
    <n v="7"/>
    <x v="2"/>
    <x v="491"/>
    <x v="1"/>
    <x v="0"/>
    <n v="6"/>
    <x v="1"/>
    <x v="10"/>
    <x v="2"/>
    <x v="4"/>
    <x v="4"/>
    <s v="United States"/>
    <x v="580"/>
    <x v="3"/>
    <m/>
    <x v="0"/>
    <x v="1"/>
    <d v="2017-07-17T00:00:00"/>
    <s v="Tue"/>
    <x v="1"/>
    <s v="CA-2017-121132"/>
    <n v="186"/>
    <s v="Avery 479"/>
    <s v="Kelly Williams"/>
    <n v="77041"/>
    <n v="2"/>
    <n v="3"/>
    <n v="6"/>
  </r>
  <r>
    <n v="7"/>
    <x v="2"/>
    <x v="491"/>
    <x v="1"/>
    <x v="0"/>
    <n v="6"/>
    <x v="1"/>
    <x v="4"/>
    <x v="2"/>
    <x v="4"/>
    <x v="4"/>
    <s v="United States"/>
    <x v="580"/>
    <x v="3"/>
    <m/>
    <x v="0"/>
    <x v="1"/>
    <d v="2017-07-17T00:00:00"/>
    <s v="Tue"/>
    <x v="1"/>
    <s v="CA-2017-121132"/>
    <n v="115"/>
    <s v="Advantus T-Pin Paper Clips"/>
    <s v="Kelly Williams"/>
    <n v="77041"/>
    <n v="3"/>
    <n v="4"/>
    <n v="14"/>
  </r>
  <r>
    <n v="7"/>
    <x v="2"/>
    <x v="492"/>
    <x v="1"/>
    <x v="0"/>
    <n v="6"/>
    <x v="0"/>
    <x v="9"/>
    <x v="1"/>
    <x v="17"/>
    <x v="1"/>
    <s v="United States"/>
    <x v="315"/>
    <x v="1"/>
    <m/>
    <x v="0"/>
    <x v="0"/>
    <d v="2017-08-28T00:00:00"/>
    <s v="Sat"/>
    <x v="0"/>
    <s v="CA-2017-121188"/>
    <n v="592"/>
    <s v="Eldon Wave Desk Accessories"/>
    <s v="Anna Andreadi"/>
    <n v="90049"/>
    <n v="2"/>
    <n v="2"/>
    <n v="4"/>
  </r>
  <r>
    <n v="7"/>
    <x v="2"/>
    <x v="492"/>
    <x v="1"/>
    <x v="0"/>
    <n v="6"/>
    <x v="0"/>
    <x v="14"/>
    <x v="1"/>
    <x v="17"/>
    <x v="1"/>
    <s v="United States"/>
    <x v="315"/>
    <x v="1"/>
    <m/>
    <x v="0"/>
    <x v="5"/>
    <d v="2017-08-28T00:00:00"/>
    <s v="Sat"/>
    <x v="0"/>
    <s v="CA-2017-121188"/>
    <n v="1228"/>
    <s v="OSullivan 2-Door Barrister Bookcase in Odessa Pine"/>
    <s v="Anna Andreadi"/>
    <n v="90049"/>
    <n v="29"/>
    <n v="2"/>
    <n v="308"/>
  </r>
  <r>
    <n v="7"/>
    <x v="2"/>
    <x v="492"/>
    <x v="1"/>
    <x v="0"/>
    <n v="6"/>
    <x v="0"/>
    <x v="11"/>
    <x v="2"/>
    <x v="17"/>
    <x v="1"/>
    <s v="United States"/>
    <x v="315"/>
    <x v="1"/>
    <m/>
    <x v="0"/>
    <x v="0"/>
    <d v="2017-08-28T00:00:00"/>
    <s v="Sat"/>
    <x v="0"/>
    <s v="CA-2017-121188"/>
    <n v="866"/>
    <s v="Hot File 7-Pocket, Floor Stand"/>
    <s v="Anna Andreadi"/>
    <n v="90049"/>
    <n v="268"/>
    <n v="5"/>
    <n v="892"/>
  </r>
  <r>
    <n v="7"/>
    <x v="2"/>
    <x v="492"/>
    <x v="1"/>
    <x v="0"/>
    <n v="6"/>
    <x v="0"/>
    <x v="11"/>
    <x v="2"/>
    <x v="17"/>
    <x v="1"/>
    <s v="United States"/>
    <x v="315"/>
    <x v="1"/>
    <m/>
    <x v="0"/>
    <x v="0"/>
    <d v="2017-08-28T00:00:00"/>
    <s v="Sat"/>
    <x v="0"/>
    <s v="CA-2017-121188"/>
    <n v="418"/>
    <s v="Carina Double Wide Media Storage Towers in Natural &amp; Black"/>
    <s v="Anna Andreadi"/>
    <n v="90049"/>
    <n v="29"/>
    <n v="9"/>
    <n v="729"/>
  </r>
  <r>
    <n v="7"/>
    <x v="2"/>
    <x v="492"/>
    <x v="1"/>
    <x v="0"/>
    <n v="6"/>
    <x v="0"/>
    <x v="2"/>
    <x v="2"/>
    <x v="17"/>
    <x v="1"/>
    <s v="United States"/>
    <x v="315"/>
    <x v="1"/>
    <m/>
    <x v="0"/>
    <x v="1"/>
    <d v="2017-08-28T00:00:00"/>
    <s v="Sat"/>
    <x v="0"/>
    <s v="CA-2017-121188"/>
    <n v="722"/>
    <s v="GBC Wire Binding Combs"/>
    <s v="Anna Andreadi"/>
    <n v="90049"/>
    <n v="14"/>
    <n v="5"/>
    <n v="41"/>
  </r>
  <r>
    <n v="7"/>
    <x v="2"/>
    <x v="492"/>
    <x v="1"/>
    <x v="0"/>
    <n v="6"/>
    <x v="0"/>
    <x v="0"/>
    <x v="0"/>
    <x v="17"/>
    <x v="1"/>
    <s v="United States"/>
    <x v="315"/>
    <x v="1"/>
    <m/>
    <x v="0"/>
    <x v="1"/>
    <d v="2017-08-28T00:00:00"/>
    <s v="Sat"/>
    <x v="0"/>
    <s v="CA-2017-121188"/>
    <n v="931"/>
    <s v="invisibleSHIELD by ZAGG Smudge-Free Screen Protector"/>
    <s v="Anna Andreadi"/>
    <n v="90049"/>
    <n v="15"/>
    <n v="3"/>
    <n v="43"/>
  </r>
  <r>
    <n v="6"/>
    <x v="0"/>
    <x v="368"/>
    <x v="1"/>
    <x v="0"/>
    <n v="6"/>
    <x v="0"/>
    <x v="12"/>
    <x v="2"/>
    <x v="15"/>
    <x v="11"/>
    <s v="United States"/>
    <x v="110"/>
    <x v="1"/>
    <m/>
    <x v="0"/>
    <x v="0"/>
    <d v="2017-03-29T00:00:00"/>
    <s v="Sun"/>
    <x v="4"/>
    <s v="CA-2017-121272"/>
    <n v="37"/>
    <s v="Acco 6 Outlet Guardian Premium Plus Surge Suppressor"/>
    <s v="Anna Andreadi"/>
    <n v="98103"/>
    <n v="21"/>
    <n v="4"/>
    <n v="73"/>
  </r>
  <r>
    <n v="3"/>
    <x v="2"/>
    <x v="493"/>
    <x v="1"/>
    <x v="2"/>
    <n v="1"/>
    <x v="0"/>
    <x v="11"/>
    <x v="2"/>
    <x v="1"/>
    <x v="1"/>
    <s v="United States"/>
    <x v="292"/>
    <x v="1"/>
    <m/>
    <x v="0"/>
    <x v="0"/>
    <d v="2017-10-04T00:00:00"/>
    <s v="Wed"/>
    <x v="8"/>
    <s v="CA-2017-121391"/>
    <n v="1545"/>
    <s v="Tenex Personal Project File with Scoop Front Design, Black"/>
    <s v="Anna Andreadi"/>
    <n v="94109"/>
    <n v="7"/>
    <n v="2"/>
    <n v="27"/>
  </r>
  <r>
    <n v="5"/>
    <x v="1"/>
    <x v="368"/>
    <x v="1"/>
    <x v="0"/>
    <n v="6"/>
    <x v="1"/>
    <x v="3"/>
    <x v="2"/>
    <x v="13"/>
    <x v="10"/>
    <s v="United States"/>
    <x v="566"/>
    <x v="3"/>
    <m/>
    <x v="0"/>
    <x v="1"/>
    <d v="2017-03-30T00:00:00"/>
    <s v="Mon"/>
    <x v="4"/>
    <s v="CA-2017-121405"/>
    <n v="96"/>
    <s v="Adams Telephone Message Book W/Dividers/Space For Phone Numbers, 5 1/4X8 1/2, 300/Messages"/>
    <s v="Kelly Williams"/>
    <n v="60610"/>
    <n v="9"/>
    <n v="5"/>
    <n v="24"/>
  </r>
  <r>
    <n v="5"/>
    <x v="1"/>
    <x v="368"/>
    <x v="1"/>
    <x v="0"/>
    <n v="6"/>
    <x v="1"/>
    <x v="0"/>
    <x v="0"/>
    <x v="13"/>
    <x v="10"/>
    <s v="United States"/>
    <x v="566"/>
    <x v="3"/>
    <m/>
    <x v="0"/>
    <x v="1"/>
    <d v="2017-03-30T00:00:00"/>
    <s v="Mon"/>
    <x v="4"/>
    <s v="CA-2017-121405"/>
    <n v="156"/>
    <s v="AT&amp;T 17929 Lendline Telephone"/>
    <s v="Kelly Williams"/>
    <n v="60610"/>
    <n v="14"/>
    <n v="5"/>
    <n v="181"/>
  </r>
  <r>
    <n v="5"/>
    <x v="1"/>
    <x v="469"/>
    <x v="1"/>
    <x v="0"/>
    <n v="6"/>
    <x v="1"/>
    <x v="6"/>
    <x v="2"/>
    <x v="33"/>
    <x v="29"/>
    <s v="United States"/>
    <x v="602"/>
    <x v="2"/>
    <m/>
    <x v="0"/>
    <x v="0"/>
    <d v="2017-03-22T00:00:00"/>
    <s v="Sun"/>
    <x v="2"/>
    <s v="CA-2017-121552"/>
    <n v="1130"/>
    <s v="Newell 316"/>
    <s v="Cassandra Brandow"/>
    <n v="35810"/>
    <n v="5"/>
    <n v="4"/>
    <n v="20"/>
  </r>
  <r>
    <n v="2"/>
    <x v="2"/>
    <x v="437"/>
    <x v="1"/>
    <x v="2"/>
    <n v="1"/>
    <x v="1"/>
    <x v="12"/>
    <x v="2"/>
    <x v="192"/>
    <x v="38"/>
    <s v="United States"/>
    <x v="603"/>
    <x v="0"/>
    <m/>
    <x v="0"/>
    <x v="0"/>
    <d v="2017-09-03T00:00:00"/>
    <s v="Tue"/>
    <x v="0"/>
    <s v="CA-2017-121608"/>
    <n v="815"/>
    <s v="Holmes Replacement Filter for HEPA Air Cleaner, Very Large Room, HEPA Filter"/>
    <s v="Chuck Magee"/>
    <n v="6010"/>
    <n v="61"/>
    <n v="2"/>
    <n v="138"/>
  </r>
  <r>
    <n v="2"/>
    <x v="2"/>
    <x v="437"/>
    <x v="1"/>
    <x v="2"/>
    <n v="1"/>
    <x v="1"/>
    <x v="0"/>
    <x v="0"/>
    <x v="192"/>
    <x v="38"/>
    <s v="United States"/>
    <x v="603"/>
    <x v="0"/>
    <m/>
    <x v="0"/>
    <x v="0"/>
    <d v="2017-09-03T00:00:00"/>
    <s v="Tue"/>
    <x v="0"/>
    <s v="CA-2017-121608"/>
    <n v="448"/>
    <s v="Classic Ivory Antique Telephone ZL1810"/>
    <s v="Chuck Magee"/>
    <n v="6010"/>
    <n v="25"/>
    <n v="1"/>
    <n v="100"/>
  </r>
  <r>
    <n v="6"/>
    <x v="0"/>
    <x v="359"/>
    <x v="1"/>
    <x v="0"/>
    <n v="6"/>
    <x v="1"/>
    <x v="5"/>
    <x v="1"/>
    <x v="6"/>
    <x v="6"/>
    <s v="United States"/>
    <x v="264"/>
    <x v="3"/>
    <m/>
    <x v="0"/>
    <x v="0"/>
    <d v="2017-12-10T00:00:00"/>
    <s v="Tue"/>
    <x v="6"/>
    <s v="CA-2017-121650"/>
    <n v="768"/>
    <s v="Global Super Steno Chair"/>
    <s v="Kelly Williams"/>
    <n v="49201"/>
    <n v="33"/>
    <n v="2"/>
    <n v="192"/>
  </r>
  <r>
    <n v="6"/>
    <x v="0"/>
    <x v="359"/>
    <x v="1"/>
    <x v="0"/>
    <n v="6"/>
    <x v="1"/>
    <x v="1"/>
    <x v="1"/>
    <x v="6"/>
    <x v="6"/>
    <s v="United States"/>
    <x v="264"/>
    <x v="3"/>
    <m/>
    <x v="0"/>
    <x v="0"/>
    <d v="2017-12-10T00:00:00"/>
    <s v="Tue"/>
    <x v="6"/>
    <s v="CA-2017-121650"/>
    <n v="369"/>
    <s v="Bretford CR8500 Series Meeting Room Furniture"/>
    <s v="Kelly Williams"/>
    <n v="49201"/>
    <n v="200"/>
    <n v="2"/>
    <n v="802"/>
  </r>
  <r>
    <n v="6"/>
    <x v="0"/>
    <x v="359"/>
    <x v="1"/>
    <x v="0"/>
    <n v="6"/>
    <x v="1"/>
    <x v="10"/>
    <x v="2"/>
    <x v="6"/>
    <x v="6"/>
    <s v="United States"/>
    <x v="264"/>
    <x v="3"/>
    <m/>
    <x v="0"/>
    <x v="0"/>
    <d v="2017-12-10T00:00:00"/>
    <s v="Tue"/>
    <x v="6"/>
    <s v="CA-2017-121650"/>
    <n v="1264"/>
    <s v="Permanent Self-Adhesive File Folder Labels for Typewriters by Universal"/>
    <s v="Kelly Williams"/>
    <n v="49201"/>
    <n v="1"/>
    <n v="1"/>
    <n v="3"/>
  </r>
  <r>
    <n v="6"/>
    <x v="0"/>
    <x v="359"/>
    <x v="1"/>
    <x v="0"/>
    <n v="6"/>
    <x v="1"/>
    <x v="6"/>
    <x v="2"/>
    <x v="6"/>
    <x v="6"/>
    <s v="United States"/>
    <x v="264"/>
    <x v="3"/>
    <m/>
    <x v="0"/>
    <x v="0"/>
    <d v="2017-12-10T00:00:00"/>
    <s v="Tue"/>
    <x v="6"/>
    <s v="CA-2017-121650"/>
    <n v="250"/>
    <s v="Avery Hi-Liter Comfort Grip Fluorescent Highlighter, Yellow Ink"/>
    <s v="Kelly Williams"/>
    <n v="49201"/>
    <n v="2"/>
    <n v="2"/>
    <n v="4"/>
  </r>
  <r>
    <n v="4"/>
    <x v="1"/>
    <x v="494"/>
    <x v="1"/>
    <x v="0"/>
    <n v="6"/>
    <x v="0"/>
    <x v="2"/>
    <x v="2"/>
    <x v="162"/>
    <x v="6"/>
    <s v="United States"/>
    <x v="600"/>
    <x v="3"/>
    <m/>
    <x v="0"/>
    <x v="0"/>
    <d v="2017-08-10T00:00:00"/>
    <s v="Tue"/>
    <x v="10"/>
    <s v="CA-2017-121699"/>
    <n v="679"/>
    <s v="GBC Binding covers"/>
    <s v="Kelly Williams"/>
    <n v="48227"/>
    <n v="29"/>
    <n v="5"/>
    <n v="65"/>
  </r>
  <r>
    <n v="1"/>
    <x v="0"/>
    <x v="495"/>
    <x v="1"/>
    <x v="2"/>
    <n v="1"/>
    <x v="1"/>
    <x v="9"/>
    <x v="1"/>
    <x v="38"/>
    <x v="2"/>
    <s v="United States"/>
    <x v="604"/>
    <x v="2"/>
    <m/>
    <x v="0"/>
    <x v="1"/>
    <d v="2017-06-11T00:00:00"/>
    <s v="Wed"/>
    <x v="9"/>
    <s v="CA-2017-121720"/>
    <n v="1450"/>
    <s v="Seth Thomas 8 1/2 Cubicle Clock"/>
    <s v="Cassandra Brandow"/>
    <n v="33801"/>
    <n v="7"/>
    <n v="3"/>
    <n v="49"/>
  </r>
  <r>
    <n v="1"/>
    <x v="0"/>
    <x v="495"/>
    <x v="1"/>
    <x v="2"/>
    <n v="1"/>
    <x v="1"/>
    <x v="5"/>
    <x v="1"/>
    <x v="38"/>
    <x v="2"/>
    <s v="United States"/>
    <x v="604"/>
    <x v="2"/>
    <m/>
    <x v="0"/>
    <x v="1"/>
    <d v="2017-06-11T00:00:00"/>
    <s v="Wed"/>
    <x v="9"/>
    <s v="CA-2017-121720"/>
    <n v="818"/>
    <s v="Hon 2090 “Pillow Soft” Series Mid Back Swivel/Tilt Chairs"/>
    <s v="Cassandra Brandow"/>
    <n v="33801"/>
    <n v="-183"/>
    <n v="5"/>
    <n v="1124"/>
  </r>
  <r>
    <n v="1"/>
    <x v="0"/>
    <x v="495"/>
    <x v="1"/>
    <x v="2"/>
    <n v="1"/>
    <x v="1"/>
    <x v="6"/>
    <x v="2"/>
    <x v="38"/>
    <x v="2"/>
    <s v="United States"/>
    <x v="604"/>
    <x v="2"/>
    <m/>
    <x v="0"/>
    <x v="1"/>
    <d v="2017-06-11T00:00:00"/>
    <s v="Wed"/>
    <x v="9"/>
    <s v="CA-2017-121720"/>
    <n v="889"/>
    <s v="Hunt PowerHouse Electric Pencil Sharpener, Blue"/>
    <s v="Cassandra Brandow"/>
    <n v="33801"/>
    <n v="8"/>
    <n v="2"/>
    <n v="61"/>
  </r>
  <r>
    <n v="1"/>
    <x v="0"/>
    <x v="495"/>
    <x v="1"/>
    <x v="2"/>
    <n v="1"/>
    <x v="1"/>
    <x v="11"/>
    <x v="2"/>
    <x v="38"/>
    <x v="2"/>
    <s v="United States"/>
    <x v="604"/>
    <x v="2"/>
    <m/>
    <x v="0"/>
    <x v="1"/>
    <d v="2017-06-11T00:00:00"/>
    <s v="Wed"/>
    <x v="9"/>
    <s v="CA-2017-121720"/>
    <n v="1550"/>
    <s v="Tennsco 16-Compartment Lockers with Coat Rack"/>
    <s v="Cassandra Brandow"/>
    <n v="33801"/>
    <n v="52"/>
    <n v="2"/>
    <n v="1037"/>
  </r>
  <r>
    <n v="1"/>
    <x v="0"/>
    <x v="495"/>
    <x v="1"/>
    <x v="2"/>
    <n v="1"/>
    <x v="1"/>
    <x v="11"/>
    <x v="2"/>
    <x v="38"/>
    <x v="2"/>
    <s v="United States"/>
    <x v="604"/>
    <x v="2"/>
    <m/>
    <x v="0"/>
    <x v="1"/>
    <d v="2017-06-11T00:00:00"/>
    <s v="Wed"/>
    <x v="9"/>
    <s v="CA-2017-121720"/>
    <n v="644"/>
    <s v="Fellowes High-Stak Drawer Files"/>
    <s v="Cassandra Brandow"/>
    <n v="33801"/>
    <n v="21"/>
    <n v="4"/>
    <n v="564"/>
  </r>
  <r>
    <n v="1"/>
    <x v="0"/>
    <x v="495"/>
    <x v="1"/>
    <x v="2"/>
    <n v="1"/>
    <x v="1"/>
    <x v="2"/>
    <x v="2"/>
    <x v="38"/>
    <x v="2"/>
    <s v="United States"/>
    <x v="604"/>
    <x v="2"/>
    <m/>
    <x v="0"/>
    <x v="4"/>
    <d v="2017-06-11T00:00:00"/>
    <s v="Wed"/>
    <x v="9"/>
    <s v="CA-2017-121720"/>
    <n v="709"/>
    <s v="GBC Standard Plastic Binding Systems Combs"/>
    <s v="Cassandra Brandow"/>
    <n v="33801"/>
    <n v="-3"/>
    <n v="2"/>
    <n v="4"/>
  </r>
  <r>
    <n v="1"/>
    <x v="0"/>
    <x v="495"/>
    <x v="1"/>
    <x v="2"/>
    <n v="1"/>
    <x v="1"/>
    <x v="2"/>
    <x v="2"/>
    <x v="38"/>
    <x v="2"/>
    <s v="United States"/>
    <x v="604"/>
    <x v="2"/>
    <m/>
    <x v="0"/>
    <x v="4"/>
    <d v="2017-06-11T00:00:00"/>
    <s v="Wed"/>
    <x v="9"/>
    <s v="CA-2017-121720"/>
    <n v="899"/>
    <s v="Ibico Laser Imprintable Binding System Covers"/>
    <s v="Cassandra Brandow"/>
    <n v="33801"/>
    <n v="-63"/>
    <n v="5"/>
    <n v="79"/>
  </r>
  <r>
    <n v="1"/>
    <x v="0"/>
    <x v="495"/>
    <x v="1"/>
    <x v="2"/>
    <n v="1"/>
    <x v="1"/>
    <x v="0"/>
    <x v="0"/>
    <x v="38"/>
    <x v="2"/>
    <s v="United States"/>
    <x v="604"/>
    <x v="2"/>
    <m/>
    <x v="0"/>
    <x v="1"/>
    <d v="2017-06-11T00:00:00"/>
    <s v="Wed"/>
    <x v="9"/>
    <s v="CA-2017-121720"/>
    <n v="441"/>
    <s v="Cisco SPA301"/>
    <s v="Cassandra Brandow"/>
    <n v="33801"/>
    <n v="31"/>
    <n v="2"/>
    <n v="250"/>
  </r>
  <r>
    <n v="5"/>
    <x v="1"/>
    <x v="463"/>
    <x v="1"/>
    <x v="0"/>
    <n v="6"/>
    <x v="0"/>
    <x v="3"/>
    <x v="2"/>
    <x v="17"/>
    <x v="1"/>
    <s v="United States"/>
    <x v="504"/>
    <x v="1"/>
    <m/>
    <x v="0"/>
    <x v="0"/>
    <d v="2017-02-16T00:00:00"/>
    <s v="Mon"/>
    <x v="3"/>
    <s v="CA-2017-121776"/>
    <n v="1671"/>
    <s v="Xerox 1881"/>
    <s v="Anna Andreadi"/>
    <n v="90008"/>
    <n v="17"/>
    <n v="3"/>
    <n v="37"/>
  </r>
  <r>
    <n v="5"/>
    <x v="1"/>
    <x v="463"/>
    <x v="1"/>
    <x v="0"/>
    <n v="6"/>
    <x v="0"/>
    <x v="10"/>
    <x v="2"/>
    <x v="17"/>
    <x v="1"/>
    <s v="United States"/>
    <x v="504"/>
    <x v="1"/>
    <m/>
    <x v="0"/>
    <x v="0"/>
    <d v="2017-02-16T00:00:00"/>
    <s v="Mon"/>
    <x v="3"/>
    <s v="CA-2017-121776"/>
    <n v="193"/>
    <s v="Avery 485"/>
    <s v="Anna Andreadi"/>
    <n v="90008"/>
    <n v="41"/>
    <n v="7"/>
    <n v="88"/>
  </r>
  <r>
    <n v="4"/>
    <x v="1"/>
    <x v="374"/>
    <x v="1"/>
    <x v="0"/>
    <n v="6"/>
    <x v="2"/>
    <x v="9"/>
    <x v="1"/>
    <x v="285"/>
    <x v="23"/>
    <s v="United States"/>
    <x v="605"/>
    <x v="3"/>
    <m/>
    <x v="0"/>
    <x v="0"/>
    <d v="2017-11-10T00:00:00"/>
    <s v="Tue"/>
    <x v="7"/>
    <s v="CA-2017-121783"/>
    <n v="1505"/>
    <s v="Staple-based wall hangings"/>
    <s v="Kelly Williams"/>
    <n v="55113"/>
    <n v="13"/>
    <n v="3"/>
    <n v="29"/>
  </r>
  <r>
    <n v="4"/>
    <x v="1"/>
    <x v="374"/>
    <x v="1"/>
    <x v="0"/>
    <n v="6"/>
    <x v="2"/>
    <x v="12"/>
    <x v="2"/>
    <x v="285"/>
    <x v="23"/>
    <s v="United States"/>
    <x v="605"/>
    <x v="3"/>
    <m/>
    <x v="0"/>
    <x v="0"/>
    <d v="2017-11-10T00:00:00"/>
    <s v="Tue"/>
    <x v="7"/>
    <s v="CA-2017-121783"/>
    <n v="863"/>
    <s v="Hoover Shoulder Vac Commercial Portable Vacuum"/>
    <s v="Kelly Williams"/>
    <n v="55113"/>
    <n v="179"/>
    <n v="2"/>
    <n v="716"/>
  </r>
  <r>
    <n v="4"/>
    <x v="1"/>
    <x v="374"/>
    <x v="1"/>
    <x v="0"/>
    <n v="6"/>
    <x v="2"/>
    <x v="2"/>
    <x v="2"/>
    <x v="285"/>
    <x v="23"/>
    <s v="United States"/>
    <x v="605"/>
    <x v="3"/>
    <m/>
    <x v="0"/>
    <x v="0"/>
    <d v="2017-11-10T00:00:00"/>
    <s v="Tue"/>
    <x v="7"/>
    <s v="CA-2017-121783"/>
    <n v="712"/>
    <s v="GBC Standard Therm-A-Bind Covers"/>
    <s v="Kelly Williams"/>
    <n v="55113"/>
    <n v="34"/>
    <n v="3"/>
    <n v="75"/>
  </r>
  <r>
    <n v="4"/>
    <x v="1"/>
    <x v="374"/>
    <x v="1"/>
    <x v="0"/>
    <n v="6"/>
    <x v="2"/>
    <x v="11"/>
    <x v="2"/>
    <x v="285"/>
    <x v="23"/>
    <s v="United States"/>
    <x v="605"/>
    <x v="3"/>
    <m/>
    <x v="0"/>
    <x v="0"/>
    <d v="2017-11-10T00:00:00"/>
    <s v="Tue"/>
    <x v="7"/>
    <s v="CA-2017-121783"/>
    <n v="1551"/>
    <s v="Tennsco 6- and 18-Compartment Lockers"/>
    <s v="Kelly Williams"/>
    <n v="55113"/>
    <n v="143"/>
    <n v="3"/>
    <n v="796"/>
  </r>
  <r>
    <n v="4"/>
    <x v="1"/>
    <x v="374"/>
    <x v="1"/>
    <x v="0"/>
    <n v="6"/>
    <x v="2"/>
    <x v="16"/>
    <x v="0"/>
    <x v="285"/>
    <x v="23"/>
    <s v="United States"/>
    <x v="605"/>
    <x v="3"/>
    <m/>
    <x v="0"/>
    <x v="0"/>
    <d v="2017-11-10T00:00:00"/>
    <s v="Tue"/>
    <x v="7"/>
    <s v="CA-2017-121783"/>
    <n v="1452"/>
    <s v="Sharp 1540cs Digital Laser Copier"/>
    <s v="Kelly Williams"/>
    <n v="55113"/>
    <n v="275"/>
    <n v="1"/>
    <n v="550"/>
  </r>
  <r>
    <n v="7"/>
    <x v="2"/>
    <x v="496"/>
    <x v="1"/>
    <x v="0"/>
    <n v="6"/>
    <x v="0"/>
    <x v="9"/>
    <x v="1"/>
    <x v="17"/>
    <x v="1"/>
    <s v="United States"/>
    <x v="398"/>
    <x v="1"/>
    <m/>
    <x v="0"/>
    <x v="0"/>
    <d v="2017-01-30T00:00:00"/>
    <s v="Mon"/>
    <x v="3"/>
    <s v="CA-2017-121797"/>
    <n v="465"/>
    <s v="Computer Room Manger, 14"/>
    <s v="Anna Andreadi"/>
    <n v="90049"/>
    <n v="82"/>
    <n v="7"/>
    <n v="227"/>
  </r>
  <r>
    <n v="7"/>
    <x v="2"/>
    <x v="496"/>
    <x v="1"/>
    <x v="0"/>
    <n v="6"/>
    <x v="0"/>
    <x v="13"/>
    <x v="0"/>
    <x v="17"/>
    <x v="1"/>
    <s v="United States"/>
    <x v="398"/>
    <x v="1"/>
    <m/>
    <x v="0"/>
    <x v="1"/>
    <d v="2017-01-30T00:00:00"/>
    <s v="Mon"/>
    <x v="3"/>
    <s v="CA-2017-121797"/>
    <n v="275"/>
    <s v="Bady BDG101FRU Card Printer"/>
    <s v="Anna Andreadi"/>
    <n v="90049"/>
    <n v="216"/>
    <n v="3"/>
    <n v="1920"/>
  </r>
  <r>
    <n v="4"/>
    <x v="1"/>
    <x v="497"/>
    <x v="1"/>
    <x v="0"/>
    <n v="6"/>
    <x v="0"/>
    <x v="9"/>
    <x v="1"/>
    <x v="17"/>
    <x v="1"/>
    <s v="United States"/>
    <x v="156"/>
    <x v="1"/>
    <m/>
    <x v="0"/>
    <x v="0"/>
    <d v="2017-06-19T00:00:00"/>
    <s v="Thu"/>
    <x v="9"/>
    <s v="CA-2017-121965"/>
    <n v="547"/>
    <s v="Eldon 200 Class Desk Accessories"/>
    <s v="Anna Andreadi"/>
    <n v="90032"/>
    <n v="4"/>
    <n v="2"/>
    <n v="13"/>
  </r>
  <r>
    <n v="4"/>
    <x v="1"/>
    <x v="497"/>
    <x v="1"/>
    <x v="0"/>
    <n v="6"/>
    <x v="0"/>
    <x v="3"/>
    <x v="2"/>
    <x v="17"/>
    <x v="1"/>
    <s v="United States"/>
    <x v="156"/>
    <x v="1"/>
    <m/>
    <x v="0"/>
    <x v="0"/>
    <d v="2017-06-19T00:00:00"/>
    <s v="Thu"/>
    <x v="9"/>
    <s v="CA-2017-121965"/>
    <n v="1837"/>
    <s v="Xerox 231"/>
    <s v="Anna Andreadi"/>
    <n v="90032"/>
    <n v="3"/>
    <n v="1"/>
    <n v="6"/>
  </r>
  <r>
    <n v="4"/>
    <x v="1"/>
    <x v="497"/>
    <x v="1"/>
    <x v="0"/>
    <n v="6"/>
    <x v="0"/>
    <x v="7"/>
    <x v="2"/>
    <x v="17"/>
    <x v="1"/>
    <s v="United States"/>
    <x v="156"/>
    <x v="1"/>
    <m/>
    <x v="0"/>
    <x v="0"/>
    <d v="2017-06-19T00:00:00"/>
    <s v="Thu"/>
    <x v="9"/>
    <s v="CA-2017-121965"/>
    <n v="396"/>
    <s v="Cameo Buff Policy Envelopes"/>
    <s v="Anna Andreadi"/>
    <n v="90032"/>
    <n v="88"/>
    <n v="3"/>
    <n v="187"/>
  </r>
  <r>
    <n v="5"/>
    <x v="1"/>
    <x v="498"/>
    <x v="1"/>
    <x v="0"/>
    <n v="6"/>
    <x v="1"/>
    <x v="6"/>
    <x v="2"/>
    <x v="116"/>
    <x v="14"/>
    <s v="United States"/>
    <x v="276"/>
    <x v="2"/>
    <m/>
    <x v="0"/>
    <x v="0"/>
    <d v="2017-08-21T00:00:00"/>
    <s v="Sat"/>
    <x v="10"/>
    <s v="CA-2017-122168"/>
    <n v="1326"/>
    <s v="Quartet Omega Colored Chalk, 12/Pack"/>
    <s v="Cassandra Brandow"/>
    <n v="41042"/>
    <n v="8"/>
    <n v="3"/>
    <n v="18"/>
  </r>
  <r>
    <n v="5"/>
    <x v="1"/>
    <x v="498"/>
    <x v="1"/>
    <x v="0"/>
    <n v="6"/>
    <x v="1"/>
    <x v="6"/>
    <x v="2"/>
    <x v="116"/>
    <x v="14"/>
    <s v="United States"/>
    <x v="276"/>
    <x v="2"/>
    <m/>
    <x v="0"/>
    <x v="0"/>
    <d v="2017-08-21T00:00:00"/>
    <s v="Sat"/>
    <x v="10"/>
    <s v="CA-2017-122168"/>
    <n v="1312"/>
    <s v="Premium Writing Pencils, Soft, #2 by Central Association for the Blind"/>
    <s v="Cassandra Brandow"/>
    <n v="41042"/>
    <n v="10"/>
    <n v="12"/>
    <n v="36"/>
  </r>
  <r>
    <n v="4"/>
    <x v="1"/>
    <x v="411"/>
    <x v="1"/>
    <x v="0"/>
    <n v="6"/>
    <x v="0"/>
    <x v="4"/>
    <x v="2"/>
    <x v="16"/>
    <x v="12"/>
    <s v="United States"/>
    <x v="223"/>
    <x v="0"/>
    <m/>
    <x v="0"/>
    <x v="1"/>
    <d v="2017-11-30T00:00:00"/>
    <s v="Mon"/>
    <x v="6"/>
    <s v="CA-2017-122210"/>
    <n v="1353"/>
    <s v="Revere Boxed Rubber Bands by Revere"/>
    <s v="Chuck Magee"/>
    <n v="19134"/>
    <n v="-2"/>
    <n v="7"/>
    <n v="11"/>
  </r>
  <r>
    <n v="4"/>
    <x v="1"/>
    <x v="411"/>
    <x v="1"/>
    <x v="0"/>
    <n v="6"/>
    <x v="0"/>
    <x v="2"/>
    <x v="2"/>
    <x v="16"/>
    <x v="12"/>
    <s v="United States"/>
    <x v="223"/>
    <x v="0"/>
    <m/>
    <x v="0"/>
    <x v="4"/>
    <d v="2017-11-30T00:00:00"/>
    <s v="Mon"/>
    <x v="6"/>
    <s v="CA-2017-122210"/>
    <n v="649"/>
    <s v="Fellowes PB200 Plastic Comb Binding Machine"/>
    <s v="Chuck Magee"/>
    <n v="19134"/>
    <n v="-122"/>
    <n v="3"/>
    <n v="153"/>
  </r>
  <r>
    <n v="4"/>
    <x v="1"/>
    <x v="411"/>
    <x v="1"/>
    <x v="0"/>
    <n v="6"/>
    <x v="0"/>
    <x v="0"/>
    <x v="0"/>
    <x v="16"/>
    <x v="12"/>
    <s v="United States"/>
    <x v="223"/>
    <x v="0"/>
    <m/>
    <x v="0"/>
    <x v="6"/>
    <d v="2017-11-30T00:00:00"/>
    <s v="Mon"/>
    <x v="6"/>
    <s v="CA-2017-122210"/>
    <n v="1104"/>
    <s v="Motorla HX550 Universal Bluetooth Headset"/>
    <s v="Chuck Magee"/>
    <n v="19134"/>
    <n v="16"/>
    <n v="4"/>
    <n v="95"/>
  </r>
  <r>
    <n v="4"/>
    <x v="1"/>
    <x v="499"/>
    <x v="1"/>
    <x v="0"/>
    <n v="6"/>
    <x v="2"/>
    <x v="15"/>
    <x v="2"/>
    <x v="6"/>
    <x v="6"/>
    <s v="United States"/>
    <x v="231"/>
    <x v="3"/>
    <m/>
    <x v="0"/>
    <x v="0"/>
    <d v="2017-10-31T00:00:00"/>
    <s v="Tue"/>
    <x v="7"/>
    <s v="CA-2017-122259"/>
    <n v="71"/>
    <s v="Acme 10 Easy Grip Assistive Scissors"/>
    <s v="Kelly Williams"/>
    <n v="49201"/>
    <n v="21"/>
    <n v="4"/>
    <n v="70"/>
  </r>
  <r>
    <n v="4"/>
    <x v="1"/>
    <x v="500"/>
    <x v="1"/>
    <x v="0"/>
    <n v="6"/>
    <x v="0"/>
    <x v="1"/>
    <x v="1"/>
    <x v="264"/>
    <x v="2"/>
    <s v="United States"/>
    <x v="336"/>
    <x v="2"/>
    <m/>
    <x v="0"/>
    <x v="11"/>
    <d v="2017-04-26T00:00:00"/>
    <s v="Thu"/>
    <x v="4"/>
    <s v="CA-2017-122266"/>
    <n v="368"/>
    <s v="Bretford CR4500 Series Slim Rectangular Table"/>
    <s v="Cassandra Brandow"/>
    <n v="32114"/>
    <n v="-77"/>
    <n v="1"/>
    <n v="192"/>
  </r>
  <r>
    <n v="4"/>
    <x v="1"/>
    <x v="500"/>
    <x v="1"/>
    <x v="0"/>
    <n v="6"/>
    <x v="0"/>
    <x v="6"/>
    <x v="2"/>
    <x v="264"/>
    <x v="2"/>
    <s v="United States"/>
    <x v="336"/>
    <x v="2"/>
    <m/>
    <x v="0"/>
    <x v="1"/>
    <d v="2017-04-26T00:00:00"/>
    <s v="Thu"/>
    <x v="4"/>
    <s v="CA-2017-122266"/>
    <n v="475"/>
    <s v="Crayola Colored Pencils"/>
    <s v="Cassandra Brandow"/>
    <n v="32114"/>
    <n v="0"/>
    <n v="1"/>
    <n v="3"/>
  </r>
  <r>
    <n v="5"/>
    <x v="1"/>
    <x v="497"/>
    <x v="1"/>
    <x v="0"/>
    <n v="6"/>
    <x v="2"/>
    <x v="9"/>
    <x v="1"/>
    <x v="279"/>
    <x v="3"/>
    <s v="United States"/>
    <x v="606"/>
    <x v="1"/>
    <m/>
    <x v="0"/>
    <x v="1"/>
    <d v="2017-06-18T00:00:00"/>
    <s v="Wed"/>
    <x v="9"/>
    <s v="CA-2017-122287"/>
    <n v="673"/>
    <s v="Flat Face Poster Frame"/>
    <s v="Anna Andreadi"/>
    <n v="85345"/>
    <n v="21"/>
    <n v="5"/>
    <n v="75"/>
  </r>
  <r>
    <n v="5"/>
    <x v="1"/>
    <x v="497"/>
    <x v="1"/>
    <x v="0"/>
    <n v="6"/>
    <x v="2"/>
    <x v="3"/>
    <x v="2"/>
    <x v="279"/>
    <x v="3"/>
    <s v="United States"/>
    <x v="606"/>
    <x v="1"/>
    <m/>
    <x v="0"/>
    <x v="1"/>
    <d v="2017-06-18T00:00:00"/>
    <s v="Wed"/>
    <x v="9"/>
    <s v="CA-2017-122287"/>
    <n v="1716"/>
    <s v="Xerox 1922"/>
    <s v="Anna Andreadi"/>
    <n v="85345"/>
    <n v="4"/>
    <n v="3"/>
    <n v="12"/>
  </r>
  <r>
    <n v="5"/>
    <x v="1"/>
    <x v="497"/>
    <x v="1"/>
    <x v="0"/>
    <n v="6"/>
    <x v="2"/>
    <x v="2"/>
    <x v="2"/>
    <x v="279"/>
    <x v="3"/>
    <s v="United States"/>
    <x v="606"/>
    <x v="1"/>
    <m/>
    <x v="0"/>
    <x v="4"/>
    <d v="2017-06-18T00:00:00"/>
    <s v="Wed"/>
    <x v="9"/>
    <s v="CA-2017-122287"/>
    <n v="124"/>
    <s v="Aluminum Screw Posts"/>
    <s v="Anna Andreadi"/>
    <n v="85345"/>
    <n v="-6"/>
    <n v="2"/>
    <n v="9"/>
  </r>
  <r>
    <n v="5"/>
    <x v="1"/>
    <x v="497"/>
    <x v="1"/>
    <x v="0"/>
    <n v="6"/>
    <x v="2"/>
    <x v="2"/>
    <x v="2"/>
    <x v="279"/>
    <x v="3"/>
    <s v="United States"/>
    <x v="606"/>
    <x v="1"/>
    <m/>
    <x v="0"/>
    <x v="4"/>
    <d v="2017-06-18T00:00:00"/>
    <s v="Wed"/>
    <x v="9"/>
    <s v="CA-2017-122287"/>
    <n v="1257"/>
    <s v="Peel &amp; Stick Add-On Corner Pockets"/>
    <s v="Anna Andreadi"/>
    <n v="85345"/>
    <n v="-3"/>
    <n v="7"/>
    <n v="5"/>
  </r>
  <r>
    <n v="5"/>
    <x v="1"/>
    <x v="314"/>
    <x v="1"/>
    <x v="0"/>
    <n v="6"/>
    <x v="2"/>
    <x v="7"/>
    <x v="2"/>
    <x v="42"/>
    <x v="1"/>
    <s v="United States"/>
    <x v="607"/>
    <x v="1"/>
    <m/>
    <x v="0"/>
    <x v="0"/>
    <d v="2017-09-26T00:00:00"/>
    <s v="Thu"/>
    <x v="8"/>
    <s v="CA-2017-122371"/>
    <n v="396"/>
    <s v="Cameo Buff Policy Envelopes"/>
    <s v="Anna Andreadi"/>
    <n v="92037"/>
    <n v="58"/>
    <n v="2"/>
    <n v="124"/>
  </r>
  <r>
    <n v="5"/>
    <x v="1"/>
    <x v="314"/>
    <x v="1"/>
    <x v="0"/>
    <n v="6"/>
    <x v="2"/>
    <x v="11"/>
    <x v="2"/>
    <x v="42"/>
    <x v="1"/>
    <s v="United States"/>
    <x v="607"/>
    <x v="1"/>
    <m/>
    <x v="0"/>
    <x v="0"/>
    <d v="2017-09-26T00:00:00"/>
    <s v="Thu"/>
    <x v="8"/>
    <s v="CA-2017-122371"/>
    <n v="1474"/>
    <s v="Sortfiler Multipurpose Personal File Organizer, Black"/>
    <s v="Anna Andreadi"/>
    <n v="92037"/>
    <n v="19"/>
    <n v="3"/>
    <n v="64"/>
  </r>
  <r>
    <n v="3"/>
    <x v="0"/>
    <x v="501"/>
    <x v="1"/>
    <x v="1"/>
    <n v="3"/>
    <x v="2"/>
    <x v="5"/>
    <x v="1"/>
    <x v="164"/>
    <x v="36"/>
    <s v="United States"/>
    <x v="590"/>
    <x v="0"/>
    <m/>
    <x v="0"/>
    <x v="0"/>
    <d v="2017-08-02T00:00:00"/>
    <s v="Mon"/>
    <x v="10"/>
    <s v="CA-2017-122406"/>
    <n v="1214"/>
    <s v="Office Star Flex Back Scooter Chair with White Frame"/>
    <s v="Chuck Magee"/>
    <n v="2908"/>
    <n v="16"/>
    <n v="1"/>
    <n v="111"/>
  </r>
  <r>
    <n v="3"/>
    <x v="0"/>
    <x v="501"/>
    <x v="1"/>
    <x v="1"/>
    <n v="3"/>
    <x v="2"/>
    <x v="3"/>
    <x v="2"/>
    <x v="164"/>
    <x v="36"/>
    <s v="United States"/>
    <x v="590"/>
    <x v="0"/>
    <m/>
    <x v="0"/>
    <x v="0"/>
    <d v="2017-08-02T00:00:00"/>
    <s v="Mon"/>
    <x v="10"/>
    <s v="CA-2017-122406"/>
    <n v="925"/>
    <s v="Important Message Pads, 50 4-1/4 x 5-1/2 Forms per Pad"/>
    <s v="Chuck Magee"/>
    <n v="2908"/>
    <n v="4"/>
    <n v="2"/>
    <n v="8"/>
  </r>
  <r>
    <n v="3"/>
    <x v="0"/>
    <x v="501"/>
    <x v="1"/>
    <x v="1"/>
    <n v="3"/>
    <x v="2"/>
    <x v="8"/>
    <x v="0"/>
    <x v="164"/>
    <x v="36"/>
    <s v="United States"/>
    <x v="590"/>
    <x v="0"/>
    <m/>
    <x v="0"/>
    <x v="0"/>
    <d v="2017-08-02T00:00:00"/>
    <s v="Mon"/>
    <x v="10"/>
    <s v="CA-2017-122406"/>
    <n v="1013"/>
    <s v="Logitech G700s Rechargeable Gaming Mouse"/>
    <s v="Chuck Magee"/>
    <n v="2908"/>
    <n v="84"/>
    <n v="2"/>
    <n v="200"/>
  </r>
  <r>
    <n v="3"/>
    <x v="0"/>
    <x v="501"/>
    <x v="1"/>
    <x v="1"/>
    <n v="3"/>
    <x v="2"/>
    <x v="0"/>
    <x v="0"/>
    <x v="164"/>
    <x v="36"/>
    <s v="United States"/>
    <x v="590"/>
    <x v="0"/>
    <m/>
    <x v="0"/>
    <x v="0"/>
    <d v="2017-08-02T00:00:00"/>
    <s v="Mon"/>
    <x v="10"/>
    <s v="CA-2017-122406"/>
    <n v="1281"/>
    <s v="Plantronics MX500i Earset"/>
    <s v="Chuck Magee"/>
    <n v="2908"/>
    <n v="4"/>
    <n v="3"/>
    <n v="129"/>
  </r>
  <r>
    <n v="4"/>
    <x v="1"/>
    <x v="502"/>
    <x v="1"/>
    <x v="0"/>
    <n v="6"/>
    <x v="0"/>
    <x v="5"/>
    <x v="1"/>
    <x v="20"/>
    <x v="4"/>
    <s v="United States"/>
    <x v="398"/>
    <x v="3"/>
    <m/>
    <x v="0"/>
    <x v="2"/>
    <d v="2017-09-07T00:00:00"/>
    <s v="Sat"/>
    <x v="0"/>
    <s v="CA-2017-122623"/>
    <n v="1089"/>
    <s v="Metal Folding Chairs, Beige, 4/Carton"/>
    <s v="Kelly Williams"/>
    <n v="79907"/>
    <n v="-2"/>
    <n v="2"/>
    <n v="48"/>
  </r>
  <r>
    <n v="4"/>
    <x v="1"/>
    <x v="503"/>
    <x v="1"/>
    <x v="0"/>
    <n v="6"/>
    <x v="1"/>
    <x v="13"/>
    <x v="0"/>
    <x v="16"/>
    <x v="12"/>
    <s v="United States"/>
    <x v="476"/>
    <x v="0"/>
    <m/>
    <x v="0"/>
    <x v="4"/>
    <d v="2017-12-03T00:00:00"/>
    <s v="Tue"/>
    <x v="6"/>
    <s v="CA-2017-122756"/>
    <n v="987"/>
    <s v="Lexmark MarkNet N8150 Wireless Print Server"/>
    <s v="Chuck Magee"/>
    <n v="19140"/>
    <n v="-338"/>
    <n v="4"/>
    <n v="482"/>
  </r>
  <r>
    <n v="4"/>
    <x v="1"/>
    <x v="503"/>
    <x v="1"/>
    <x v="0"/>
    <n v="6"/>
    <x v="1"/>
    <x v="9"/>
    <x v="1"/>
    <x v="16"/>
    <x v="12"/>
    <s v="United States"/>
    <x v="476"/>
    <x v="0"/>
    <m/>
    <x v="0"/>
    <x v="1"/>
    <d v="2017-12-03T00:00:00"/>
    <s v="Tue"/>
    <x v="6"/>
    <s v="CA-2017-122756"/>
    <n v="22"/>
    <s v="3M Hangers With Command Adhesive"/>
    <s v="Chuck Magee"/>
    <n v="19140"/>
    <n v="1"/>
    <n v="1"/>
    <n v="3"/>
  </r>
  <r>
    <n v="2"/>
    <x v="1"/>
    <x v="504"/>
    <x v="1"/>
    <x v="1"/>
    <n v="3"/>
    <x v="0"/>
    <x v="0"/>
    <x v="0"/>
    <x v="166"/>
    <x v="11"/>
    <s v="United States"/>
    <x v="103"/>
    <x v="1"/>
    <m/>
    <x v="0"/>
    <x v="1"/>
    <d v="2017-06-23T00:00:00"/>
    <s v="Mon"/>
    <x v="9"/>
    <s v="CA-2017-122826"/>
    <n v="1323"/>
    <s v="Pyle PRT45 Retro Home Telephone"/>
    <s v="Anna Andreadi"/>
    <n v="98502"/>
    <n v="23"/>
    <n v="4"/>
    <n v="202"/>
  </r>
  <r>
    <n v="2"/>
    <x v="1"/>
    <x v="505"/>
    <x v="1"/>
    <x v="1"/>
    <n v="3"/>
    <x v="0"/>
    <x v="9"/>
    <x v="1"/>
    <x v="0"/>
    <x v="0"/>
    <s v="United States"/>
    <x v="248"/>
    <x v="0"/>
    <m/>
    <x v="0"/>
    <x v="0"/>
    <d v="2017-07-18T00:00:00"/>
    <s v="Wed"/>
    <x v="1"/>
    <s v="CA-2017-122973"/>
    <n v="572"/>
    <s v="Eldon Expressions Wood Desk Accessories, Oak"/>
    <s v="Chuck Magee"/>
    <n v="10024"/>
    <n v="2"/>
    <n v="1"/>
    <n v="7"/>
  </r>
  <r>
    <n v="2"/>
    <x v="1"/>
    <x v="505"/>
    <x v="1"/>
    <x v="1"/>
    <n v="3"/>
    <x v="0"/>
    <x v="2"/>
    <x v="2"/>
    <x v="0"/>
    <x v="0"/>
    <s v="United States"/>
    <x v="248"/>
    <x v="0"/>
    <m/>
    <x v="0"/>
    <x v="1"/>
    <d v="2017-07-18T00:00:00"/>
    <s v="Wed"/>
    <x v="1"/>
    <s v="CA-2017-122973"/>
    <n v="542"/>
    <s v="Economy Binders"/>
    <s v="Chuck Magee"/>
    <n v="10024"/>
    <n v="1"/>
    <n v="2"/>
    <n v="3"/>
  </r>
  <r>
    <n v="2"/>
    <x v="1"/>
    <x v="505"/>
    <x v="1"/>
    <x v="1"/>
    <n v="3"/>
    <x v="0"/>
    <x v="0"/>
    <x v="0"/>
    <x v="0"/>
    <x v="0"/>
    <s v="United States"/>
    <x v="248"/>
    <x v="0"/>
    <m/>
    <x v="0"/>
    <x v="0"/>
    <d v="2017-07-18T00:00:00"/>
    <s v="Wed"/>
    <x v="1"/>
    <s v="CA-2017-122973"/>
    <n v="1277"/>
    <s v="Plantronics CS 50-USB - headset - Convertible, Monaural"/>
    <s v="Chuck Magee"/>
    <n v="10024"/>
    <n v="37"/>
    <n v="1"/>
    <n v="136"/>
  </r>
  <r>
    <n v="4"/>
    <x v="1"/>
    <x v="503"/>
    <x v="1"/>
    <x v="0"/>
    <n v="6"/>
    <x v="0"/>
    <x v="9"/>
    <x v="1"/>
    <x v="2"/>
    <x v="16"/>
    <s v="United States"/>
    <x v="406"/>
    <x v="2"/>
    <m/>
    <x v="0"/>
    <x v="1"/>
    <d v="2017-12-03T00:00:00"/>
    <s v="Tue"/>
    <x v="6"/>
    <s v="CA-2017-123092"/>
    <n v="1449"/>
    <s v="Seth Thomas 16 Steel Case Clock"/>
    <s v="Cassandra Brandow"/>
    <n v="28540"/>
    <n v="13"/>
    <n v="3"/>
    <n v="78"/>
  </r>
  <r>
    <n v="4"/>
    <x v="1"/>
    <x v="503"/>
    <x v="1"/>
    <x v="0"/>
    <n v="6"/>
    <x v="0"/>
    <x v="6"/>
    <x v="2"/>
    <x v="2"/>
    <x v="16"/>
    <s v="United States"/>
    <x v="406"/>
    <x v="2"/>
    <m/>
    <x v="0"/>
    <x v="1"/>
    <d v="2017-12-03T00:00:00"/>
    <s v="Tue"/>
    <x v="6"/>
    <s v="CA-2017-123092"/>
    <n v="1126"/>
    <s v="Newell 312"/>
    <s v="Cassandra Brandow"/>
    <n v="28540"/>
    <n v="1"/>
    <n v="2"/>
    <n v="9"/>
  </r>
  <r>
    <n v="4"/>
    <x v="1"/>
    <x v="503"/>
    <x v="1"/>
    <x v="0"/>
    <n v="6"/>
    <x v="0"/>
    <x v="2"/>
    <x v="2"/>
    <x v="2"/>
    <x v="16"/>
    <s v="United States"/>
    <x v="406"/>
    <x v="2"/>
    <m/>
    <x v="0"/>
    <x v="4"/>
    <d v="2017-12-03T00:00:00"/>
    <s v="Tue"/>
    <x v="6"/>
    <s v="CA-2017-123092"/>
    <n v="685"/>
    <s v="GBC DocuBind P50 Personal Binding Machine"/>
    <s v="Cassandra Brandow"/>
    <n v="28540"/>
    <n v="-74"/>
    <n v="5"/>
    <n v="96"/>
  </r>
  <r>
    <n v="4"/>
    <x v="1"/>
    <x v="503"/>
    <x v="1"/>
    <x v="0"/>
    <n v="6"/>
    <x v="0"/>
    <x v="0"/>
    <x v="0"/>
    <x v="2"/>
    <x v="16"/>
    <s v="United States"/>
    <x v="406"/>
    <x v="2"/>
    <m/>
    <x v="0"/>
    <x v="1"/>
    <d v="2017-12-03T00:00:00"/>
    <s v="Tue"/>
    <x v="6"/>
    <s v="CA-2017-123092"/>
    <n v="1248"/>
    <s v="Panasonic KX-TG6844B Expandable Digital Cordless Telephone"/>
    <s v="Cassandra Brandow"/>
    <n v="28540"/>
    <n v="9"/>
    <n v="2"/>
    <n v="106"/>
  </r>
  <r>
    <n v="4"/>
    <x v="2"/>
    <x v="385"/>
    <x v="1"/>
    <x v="1"/>
    <n v="3"/>
    <x v="0"/>
    <x v="6"/>
    <x v="2"/>
    <x v="286"/>
    <x v="25"/>
    <s v="United States"/>
    <x v="422"/>
    <x v="0"/>
    <m/>
    <x v="0"/>
    <x v="0"/>
    <d v="2017-11-23T00:00:00"/>
    <s v="Mon"/>
    <x v="7"/>
    <s v="CA-2017-123113"/>
    <n v="1129"/>
    <s v="Newell 315"/>
    <s v="Chuck Magee"/>
    <n v="7960"/>
    <n v="4"/>
    <n v="3"/>
    <n v="18"/>
  </r>
  <r>
    <n v="4"/>
    <x v="2"/>
    <x v="385"/>
    <x v="1"/>
    <x v="1"/>
    <n v="3"/>
    <x v="0"/>
    <x v="12"/>
    <x v="2"/>
    <x v="286"/>
    <x v="25"/>
    <s v="United States"/>
    <x v="422"/>
    <x v="0"/>
    <m/>
    <x v="0"/>
    <x v="0"/>
    <d v="2017-11-23T00:00:00"/>
    <s v="Mon"/>
    <x v="7"/>
    <s v="CA-2017-123113"/>
    <n v="1425"/>
    <s v="Sanyo Counter Height Refrigerator with Crisper, 3.6 Cubic Foot, Stainless Steel/Black"/>
    <s v="Chuck Magee"/>
    <n v="7960"/>
    <n v="735"/>
    <n v="8"/>
    <n v="2625"/>
  </r>
  <r>
    <n v="5"/>
    <x v="1"/>
    <x v="446"/>
    <x v="1"/>
    <x v="0"/>
    <n v="6"/>
    <x v="0"/>
    <x v="5"/>
    <x v="1"/>
    <x v="287"/>
    <x v="7"/>
    <s v="United States"/>
    <x v="260"/>
    <x v="1"/>
    <m/>
    <x v="0"/>
    <x v="1"/>
    <d v="2017-11-14T00:00:00"/>
    <s v="Sat"/>
    <x v="7"/>
    <s v="CA-2017-123141"/>
    <n v="746"/>
    <s v="Global Deluxe Office Fabric Chairs"/>
    <s v="Anna Andreadi"/>
    <n v="87124"/>
    <n v="20"/>
    <n v="3"/>
    <n v="230"/>
  </r>
  <r>
    <n v="5"/>
    <x v="1"/>
    <x v="446"/>
    <x v="1"/>
    <x v="0"/>
    <n v="6"/>
    <x v="0"/>
    <x v="5"/>
    <x v="1"/>
    <x v="287"/>
    <x v="7"/>
    <s v="United States"/>
    <x v="260"/>
    <x v="1"/>
    <m/>
    <x v="0"/>
    <x v="1"/>
    <d v="2017-11-14T00:00:00"/>
    <s v="Sat"/>
    <x v="7"/>
    <s v="CA-2017-123141"/>
    <n v="1372"/>
    <s v="SAFCO Arco Folding Chair"/>
    <s v="Anna Andreadi"/>
    <n v="87124"/>
    <n v="99"/>
    <n v="4"/>
    <n v="884"/>
  </r>
  <r>
    <n v="3"/>
    <x v="2"/>
    <x v="373"/>
    <x v="1"/>
    <x v="2"/>
    <n v="1"/>
    <x v="1"/>
    <x v="0"/>
    <x v="0"/>
    <x v="74"/>
    <x v="4"/>
    <s v="United States"/>
    <x v="484"/>
    <x v="3"/>
    <m/>
    <x v="0"/>
    <x v="1"/>
    <d v="2017-03-09T00:00:00"/>
    <s v="Mon"/>
    <x v="2"/>
    <s v="CA-2017-123155"/>
    <n v="1244"/>
    <s v="Panasonic KX T7736-B Digital phone"/>
    <s v="Kelly Williams"/>
    <n v="78207"/>
    <n v="22"/>
    <n v="3"/>
    <n v="360"/>
  </r>
  <r>
    <n v="3"/>
    <x v="2"/>
    <x v="373"/>
    <x v="1"/>
    <x v="2"/>
    <n v="1"/>
    <x v="1"/>
    <x v="8"/>
    <x v="0"/>
    <x v="74"/>
    <x v="4"/>
    <s v="United States"/>
    <x v="484"/>
    <x v="3"/>
    <m/>
    <x v="0"/>
    <x v="1"/>
    <d v="2017-03-09T00:00:00"/>
    <s v="Mon"/>
    <x v="2"/>
    <s v="CA-2017-123155"/>
    <n v="1058"/>
    <s v="Maxell 4.7GB DVD-R"/>
    <s v="Kelly Williams"/>
    <n v="78207"/>
    <n v="30"/>
    <n v="5"/>
    <n v="114"/>
  </r>
  <r>
    <n v="2"/>
    <x v="1"/>
    <x v="359"/>
    <x v="1"/>
    <x v="1"/>
    <n v="3"/>
    <x v="0"/>
    <x v="0"/>
    <x v="0"/>
    <x v="202"/>
    <x v="37"/>
    <s v="United States"/>
    <x v="608"/>
    <x v="1"/>
    <m/>
    <x v="0"/>
    <x v="1"/>
    <d v="2017-12-14T00:00:00"/>
    <s v="Sat"/>
    <x v="6"/>
    <s v="CA-2017-123232"/>
    <n v="884"/>
    <s v="HTC One"/>
    <s v="Anna Andreadi"/>
    <n v="97206"/>
    <n v="36"/>
    <n v="4"/>
    <n v="320"/>
  </r>
  <r>
    <n v="6"/>
    <x v="0"/>
    <x v="506"/>
    <x v="1"/>
    <x v="0"/>
    <n v="6"/>
    <x v="0"/>
    <x v="0"/>
    <x v="0"/>
    <x v="103"/>
    <x v="2"/>
    <s v="United States"/>
    <x v="347"/>
    <x v="2"/>
    <m/>
    <x v="0"/>
    <x v="1"/>
    <d v="2017-06-21T00:00:00"/>
    <s v="Sat"/>
    <x v="9"/>
    <s v="CA-2017-123330"/>
    <n v="927"/>
    <s v="Innergie mMini Combo Duo USB Travel Charging Kit"/>
    <s v="Cassandra Brandow"/>
    <n v="32725"/>
    <n v="38"/>
    <n v="3"/>
    <n v="108"/>
  </r>
  <r>
    <n v="4"/>
    <x v="1"/>
    <x v="424"/>
    <x v="1"/>
    <x v="0"/>
    <n v="6"/>
    <x v="1"/>
    <x v="12"/>
    <x v="2"/>
    <x v="117"/>
    <x v="4"/>
    <s v="United States"/>
    <x v="152"/>
    <x v="3"/>
    <m/>
    <x v="0"/>
    <x v="3"/>
    <d v="2017-07-09T00:00:00"/>
    <s v="Mon"/>
    <x v="1"/>
    <s v="CA-2017-123456"/>
    <n v="40"/>
    <s v="Acco 7-Outlet Masterpiece Power Center, Wihtout Fax/Phone Line Protection"/>
    <s v="Kelly Williams"/>
    <n v="75220"/>
    <n v="-122"/>
    <n v="2"/>
    <n v="49"/>
  </r>
  <r>
    <n v="4"/>
    <x v="1"/>
    <x v="313"/>
    <x v="1"/>
    <x v="0"/>
    <n v="6"/>
    <x v="0"/>
    <x v="3"/>
    <x v="2"/>
    <x v="246"/>
    <x v="24"/>
    <s v="United States"/>
    <x v="236"/>
    <x v="0"/>
    <m/>
    <x v="0"/>
    <x v="0"/>
    <d v="2017-11-22T00:00:00"/>
    <s v="Sun"/>
    <x v="7"/>
    <s v="CA-2017-123505"/>
    <n v="1768"/>
    <s v="Xerox 1970"/>
    <s v="Chuck Magee"/>
    <n v="2169"/>
    <n v="7"/>
    <n v="3"/>
    <n v="15"/>
  </r>
  <r>
    <n v="6"/>
    <x v="0"/>
    <x v="374"/>
    <x v="1"/>
    <x v="0"/>
    <n v="6"/>
    <x v="0"/>
    <x v="9"/>
    <x v="1"/>
    <x v="234"/>
    <x v="9"/>
    <s v="United States"/>
    <x v="195"/>
    <x v="1"/>
    <s v="Yes"/>
    <x v="1"/>
    <x v="0"/>
    <d v="2017-11-08T00:00:00"/>
    <s v="Sun"/>
    <x v="7"/>
    <s v="CA-2017-123568"/>
    <n v="620"/>
    <s v="Executive Impressions 14 Contract Wall Clock"/>
    <s v="Anna Andreadi"/>
    <n v="84084"/>
    <n v="22"/>
    <n v="3"/>
    <n v="67"/>
  </r>
  <r>
    <n v="6"/>
    <x v="0"/>
    <x v="374"/>
    <x v="1"/>
    <x v="0"/>
    <n v="6"/>
    <x v="0"/>
    <x v="4"/>
    <x v="2"/>
    <x v="234"/>
    <x v="9"/>
    <s v="United States"/>
    <x v="195"/>
    <x v="1"/>
    <s v="Yes"/>
    <x v="1"/>
    <x v="0"/>
    <d v="2017-11-08T00:00:00"/>
    <s v="Sun"/>
    <x v="7"/>
    <s v="CA-2017-123568"/>
    <n v="120"/>
    <s v="Alliance Rubber Bands"/>
    <s v="Anna Andreadi"/>
    <n v="84084"/>
    <n v="0"/>
    <n v="3"/>
    <n v="5"/>
  </r>
  <r>
    <n v="6"/>
    <x v="0"/>
    <x v="374"/>
    <x v="1"/>
    <x v="0"/>
    <n v="6"/>
    <x v="0"/>
    <x v="3"/>
    <x v="2"/>
    <x v="234"/>
    <x v="9"/>
    <s v="United States"/>
    <x v="195"/>
    <x v="1"/>
    <s v="Yes"/>
    <x v="1"/>
    <x v="0"/>
    <d v="2017-11-08T00:00:00"/>
    <s v="Sun"/>
    <x v="7"/>
    <s v="CA-2017-123568"/>
    <n v="1787"/>
    <s v="Xerox 1988"/>
    <s v="Anna Andreadi"/>
    <n v="84084"/>
    <n v="42"/>
    <n v="3"/>
    <n v="93"/>
  </r>
  <r>
    <n v="6"/>
    <x v="0"/>
    <x v="374"/>
    <x v="1"/>
    <x v="0"/>
    <n v="6"/>
    <x v="0"/>
    <x v="2"/>
    <x v="2"/>
    <x v="234"/>
    <x v="9"/>
    <s v="United States"/>
    <x v="195"/>
    <x v="1"/>
    <s v="Yes"/>
    <x v="1"/>
    <x v="1"/>
    <d v="2017-11-08T00:00:00"/>
    <s v="Sun"/>
    <x v="7"/>
    <s v="CA-2017-123568"/>
    <n v="513"/>
    <s v="Deluxe Heavy-Duty Vinyl Round Ring Binder"/>
    <s v="Anna Andreadi"/>
    <n v="84084"/>
    <n v="29"/>
    <n v="5"/>
    <n v="92"/>
  </r>
  <r>
    <n v="2"/>
    <x v="1"/>
    <x v="507"/>
    <x v="1"/>
    <x v="1"/>
    <n v="3"/>
    <x v="2"/>
    <x v="0"/>
    <x v="0"/>
    <x v="162"/>
    <x v="6"/>
    <s v="United States"/>
    <x v="609"/>
    <x v="3"/>
    <m/>
    <x v="0"/>
    <x v="0"/>
    <d v="2017-10-30T00:00:00"/>
    <s v="Mon"/>
    <x v="7"/>
    <s v="CA-2017-123673"/>
    <n v="1244"/>
    <s v="Panasonic KX T7736-B Digital phone"/>
    <s v="Kelly Williams"/>
    <n v="48227"/>
    <n v="75"/>
    <n v="2"/>
    <n v="300"/>
  </r>
  <r>
    <n v="2"/>
    <x v="1"/>
    <x v="498"/>
    <x v="1"/>
    <x v="1"/>
    <n v="3"/>
    <x v="0"/>
    <x v="10"/>
    <x v="2"/>
    <x v="51"/>
    <x v="19"/>
    <s v="United States"/>
    <x v="334"/>
    <x v="0"/>
    <m/>
    <x v="0"/>
    <x v="1"/>
    <d v="2017-08-24T00:00:00"/>
    <s v="Tue"/>
    <x v="10"/>
    <s v="CA-2017-123939"/>
    <n v="181"/>
    <s v="Avery 474"/>
    <s v="Chuck Magee"/>
    <n v="43402"/>
    <n v="3"/>
    <n v="3"/>
    <n v="7"/>
  </r>
  <r>
    <n v="2"/>
    <x v="1"/>
    <x v="498"/>
    <x v="1"/>
    <x v="1"/>
    <n v="3"/>
    <x v="0"/>
    <x v="11"/>
    <x v="2"/>
    <x v="51"/>
    <x v="19"/>
    <s v="United States"/>
    <x v="334"/>
    <x v="0"/>
    <m/>
    <x v="0"/>
    <x v="1"/>
    <d v="2017-08-24T00:00:00"/>
    <s v="Tue"/>
    <x v="10"/>
    <s v="CA-2017-123939"/>
    <n v="100"/>
    <s v="Adjustable Depth Letter/Legal Cart"/>
    <s v="Chuck Magee"/>
    <n v="43402"/>
    <n v="49"/>
    <n v="3"/>
    <n v="436"/>
  </r>
  <r>
    <n v="2"/>
    <x v="1"/>
    <x v="498"/>
    <x v="1"/>
    <x v="1"/>
    <n v="3"/>
    <x v="0"/>
    <x v="0"/>
    <x v="0"/>
    <x v="51"/>
    <x v="19"/>
    <s v="United States"/>
    <x v="334"/>
    <x v="0"/>
    <m/>
    <x v="0"/>
    <x v="6"/>
    <d v="2017-08-24T00:00:00"/>
    <s v="Tue"/>
    <x v="10"/>
    <s v="CA-2017-123939"/>
    <n v="306"/>
    <s v="Belkin SportFit Armband For iPhone 5s/5c, Fuchsia"/>
    <s v="Chuck Magee"/>
    <n v="43402"/>
    <n v="4"/>
    <n v="3"/>
    <n v="27"/>
  </r>
  <r>
    <n v="3"/>
    <x v="0"/>
    <x v="508"/>
    <x v="1"/>
    <x v="1"/>
    <n v="3"/>
    <x v="0"/>
    <x v="2"/>
    <x v="2"/>
    <x v="87"/>
    <x v="0"/>
    <s v="United States"/>
    <x v="351"/>
    <x v="0"/>
    <m/>
    <x v="0"/>
    <x v="1"/>
    <d v="2017-07-23T00:00:00"/>
    <s v="Mon"/>
    <x v="1"/>
    <s v="CA-2017-124044"/>
    <n v="35"/>
    <s v="Acco 3-Hole Punch"/>
    <s v="Chuck Magee"/>
    <n v="14609"/>
    <n v="4"/>
    <n v="3"/>
    <n v="11"/>
  </r>
  <r>
    <n v="4"/>
    <x v="1"/>
    <x v="338"/>
    <x v="1"/>
    <x v="0"/>
    <n v="6"/>
    <x v="0"/>
    <x v="5"/>
    <x v="1"/>
    <x v="86"/>
    <x v="1"/>
    <s v="United States"/>
    <x v="127"/>
    <x v="1"/>
    <s v="Yes"/>
    <x v="1"/>
    <x v="1"/>
    <d v="2017-11-20T00:00:00"/>
    <s v="Fri"/>
    <x v="7"/>
    <s v="CA-2017-124058"/>
    <n v="1378"/>
    <s v="Safco Contoured Stacking Chairs"/>
    <s v="Anna Andreadi"/>
    <n v="94601"/>
    <n v="36"/>
    <n v="3"/>
    <n v="572"/>
  </r>
  <r>
    <n v="4"/>
    <x v="1"/>
    <x v="338"/>
    <x v="1"/>
    <x v="0"/>
    <n v="6"/>
    <x v="0"/>
    <x v="0"/>
    <x v="0"/>
    <x v="86"/>
    <x v="1"/>
    <s v="United States"/>
    <x v="127"/>
    <x v="1"/>
    <s v="Yes"/>
    <x v="1"/>
    <x v="1"/>
    <d v="2017-11-20T00:00:00"/>
    <s v="Fri"/>
    <x v="7"/>
    <s v="CA-2017-124058"/>
    <n v="732"/>
    <s v="Gear Head AU3700S Headset"/>
    <s v="Anna Andreadi"/>
    <n v="94601"/>
    <n v="-15"/>
    <n v="7"/>
    <n v="73"/>
  </r>
  <r>
    <n v="3"/>
    <x v="0"/>
    <x v="509"/>
    <x v="1"/>
    <x v="1"/>
    <n v="3"/>
    <x v="1"/>
    <x v="7"/>
    <x v="2"/>
    <x v="288"/>
    <x v="6"/>
    <s v="United States"/>
    <x v="267"/>
    <x v="3"/>
    <m/>
    <x v="0"/>
    <x v="0"/>
    <d v="2017-10-09T00:00:00"/>
    <s v="Mon"/>
    <x v="8"/>
    <s v="CA-2017-124107"/>
    <n v="1501"/>
    <s v="Staple envelope"/>
    <s v="Kelly Williams"/>
    <n v="48104"/>
    <n v="27"/>
    <n v="7"/>
    <n v="58"/>
  </r>
  <r>
    <n v="3"/>
    <x v="0"/>
    <x v="509"/>
    <x v="1"/>
    <x v="1"/>
    <n v="3"/>
    <x v="1"/>
    <x v="12"/>
    <x v="2"/>
    <x v="288"/>
    <x v="6"/>
    <s v="United States"/>
    <x v="267"/>
    <x v="3"/>
    <m/>
    <x v="0"/>
    <x v="9"/>
    <d v="2017-10-09T00:00:00"/>
    <s v="Mon"/>
    <x v="8"/>
    <s v="CA-2017-124107"/>
    <n v="287"/>
    <s v="Belkin 6 Outlet Metallic Surge Strip"/>
    <s v="Kelly Williams"/>
    <n v="48104"/>
    <n v="5"/>
    <n v="3"/>
    <n v="29"/>
  </r>
  <r>
    <n v="3"/>
    <x v="0"/>
    <x v="509"/>
    <x v="1"/>
    <x v="1"/>
    <n v="3"/>
    <x v="1"/>
    <x v="0"/>
    <x v="0"/>
    <x v="288"/>
    <x v="6"/>
    <s v="United States"/>
    <x v="267"/>
    <x v="3"/>
    <m/>
    <x v="0"/>
    <x v="0"/>
    <d v="2017-10-09T00:00:00"/>
    <s v="Mon"/>
    <x v="8"/>
    <s v="CA-2017-124107"/>
    <n v="970"/>
    <s v="KLD Oscar II Style Snap-on Ultra Thin Side Flip Synthetic Leather Cover Case for HTC One HTC M7"/>
    <s v="Kelly Williams"/>
    <n v="48104"/>
    <n v="8"/>
    <n v="3"/>
    <n v="29"/>
  </r>
  <r>
    <n v="3"/>
    <x v="0"/>
    <x v="509"/>
    <x v="1"/>
    <x v="1"/>
    <n v="3"/>
    <x v="1"/>
    <x v="8"/>
    <x v="0"/>
    <x v="288"/>
    <x v="6"/>
    <s v="United States"/>
    <x v="267"/>
    <x v="3"/>
    <m/>
    <x v="0"/>
    <x v="0"/>
    <d v="2017-10-09T00:00:00"/>
    <s v="Mon"/>
    <x v="8"/>
    <s v="CA-2017-124107"/>
    <n v="1007"/>
    <s v="Logitech G19 Programmable Gaming Keyboard"/>
    <s v="Kelly Williams"/>
    <n v="48104"/>
    <n v="112"/>
    <n v="5"/>
    <n v="620"/>
  </r>
  <r>
    <n v="4"/>
    <x v="1"/>
    <x v="510"/>
    <x v="1"/>
    <x v="0"/>
    <n v="6"/>
    <x v="2"/>
    <x v="6"/>
    <x v="2"/>
    <x v="0"/>
    <x v="0"/>
    <s v="United States"/>
    <x v="293"/>
    <x v="0"/>
    <m/>
    <x v="0"/>
    <x v="0"/>
    <d v="2017-07-04T00:00:00"/>
    <s v="Wed"/>
    <x v="1"/>
    <s v="CA-2017-124268"/>
    <n v="459"/>
    <s v="Colorific Watercolor Pencils"/>
    <s v="Chuck Magee"/>
    <n v="10035"/>
    <n v="4"/>
    <n v="3"/>
    <n v="15"/>
  </r>
  <r>
    <n v="6"/>
    <x v="0"/>
    <x v="511"/>
    <x v="1"/>
    <x v="0"/>
    <n v="6"/>
    <x v="0"/>
    <x v="5"/>
    <x v="1"/>
    <x v="289"/>
    <x v="43"/>
    <s v="United States"/>
    <x v="294"/>
    <x v="0"/>
    <m/>
    <x v="0"/>
    <x v="0"/>
    <d v="2017-04-27T00:00:00"/>
    <s v="Fri"/>
    <x v="5"/>
    <s v="CA-2017-124450"/>
    <n v="740"/>
    <s v="Global Comet Stacking Arm Chair"/>
    <s v="Chuck Magee"/>
    <n v="20016"/>
    <n v="317"/>
    <n v="3"/>
    <n v="1268"/>
  </r>
  <r>
    <n v="6"/>
    <x v="0"/>
    <x v="511"/>
    <x v="1"/>
    <x v="0"/>
    <n v="6"/>
    <x v="0"/>
    <x v="6"/>
    <x v="2"/>
    <x v="289"/>
    <x v="43"/>
    <s v="United States"/>
    <x v="294"/>
    <x v="0"/>
    <m/>
    <x v="0"/>
    <x v="0"/>
    <d v="2017-04-27T00:00:00"/>
    <s v="Fri"/>
    <x v="5"/>
    <s v="CA-2017-124450"/>
    <n v="1508"/>
    <s v="Staples in misc. colors"/>
    <s v="Chuck Magee"/>
    <n v="20016"/>
    <n v="9"/>
    <n v="3"/>
    <n v="23"/>
  </r>
  <r>
    <n v="6"/>
    <x v="0"/>
    <x v="511"/>
    <x v="1"/>
    <x v="0"/>
    <n v="6"/>
    <x v="0"/>
    <x v="13"/>
    <x v="0"/>
    <x v="289"/>
    <x v="43"/>
    <s v="United States"/>
    <x v="294"/>
    <x v="0"/>
    <m/>
    <x v="0"/>
    <x v="0"/>
    <d v="2017-04-27T00:00:00"/>
    <s v="Fri"/>
    <x v="5"/>
    <s v="CA-2017-124450"/>
    <n v="443"/>
    <s v="Cisco SPA525G2 5-Line IP Phone"/>
    <s v="Chuck Magee"/>
    <n v="20016"/>
    <n v="649"/>
    <n v="8"/>
    <n v="1380"/>
  </r>
  <r>
    <n v="4"/>
    <x v="1"/>
    <x v="433"/>
    <x v="1"/>
    <x v="0"/>
    <n v="6"/>
    <x v="0"/>
    <x v="5"/>
    <x v="1"/>
    <x v="162"/>
    <x v="6"/>
    <s v="United States"/>
    <x v="585"/>
    <x v="3"/>
    <m/>
    <x v="0"/>
    <x v="0"/>
    <d v="2017-10-09T00:00:00"/>
    <s v="Mon"/>
    <x v="8"/>
    <s v="CA-2017-124499"/>
    <n v="807"/>
    <s v="High-Back Leather Managers Chair"/>
    <s v="Kelly Williams"/>
    <n v="48227"/>
    <n v="35"/>
    <n v="3"/>
    <n v="390"/>
  </r>
  <r>
    <n v="4"/>
    <x v="1"/>
    <x v="433"/>
    <x v="1"/>
    <x v="0"/>
    <n v="6"/>
    <x v="0"/>
    <x v="12"/>
    <x v="2"/>
    <x v="162"/>
    <x v="6"/>
    <s v="United States"/>
    <x v="585"/>
    <x v="3"/>
    <m/>
    <x v="0"/>
    <x v="9"/>
    <d v="2017-10-09T00:00:00"/>
    <s v="Mon"/>
    <x v="8"/>
    <s v="CA-2017-124499"/>
    <n v="292"/>
    <s v="Belkin 8 Outlet SurgeMaster II Gold Surge Protector"/>
    <s v="Kelly Williams"/>
    <n v="48227"/>
    <n v="54"/>
    <n v="5"/>
    <n v="270"/>
  </r>
  <r>
    <n v="4"/>
    <x v="1"/>
    <x v="320"/>
    <x v="1"/>
    <x v="0"/>
    <n v="6"/>
    <x v="0"/>
    <x v="3"/>
    <x v="2"/>
    <x v="4"/>
    <x v="4"/>
    <s v="United States"/>
    <x v="500"/>
    <x v="3"/>
    <m/>
    <x v="0"/>
    <x v="1"/>
    <d v="2017-04-06T00:00:00"/>
    <s v="Fri"/>
    <x v="4"/>
    <s v="CA-2017-124541"/>
    <n v="1745"/>
    <s v="Xerox 1949"/>
    <s v="Kelly Williams"/>
    <n v="77041"/>
    <n v="3"/>
    <n v="2"/>
    <n v="8"/>
  </r>
  <r>
    <n v="4"/>
    <x v="1"/>
    <x v="320"/>
    <x v="1"/>
    <x v="0"/>
    <n v="6"/>
    <x v="0"/>
    <x v="6"/>
    <x v="2"/>
    <x v="4"/>
    <x v="4"/>
    <s v="United States"/>
    <x v="500"/>
    <x v="3"/>
    <m/>
    <x v="0"/>
    <x v="1"/>
    <d v="2017-04-06T00:00:00"/>
    <s v="Fri"/>
    <x v="4"/>
    <s v="CA-2017-124541"/>
    <n v="1126"/>
    <s v="Newell 312"/>
    <s v="Kelly Williams"/>
    <n v="77041"/>
    <n v="5"/>
    <n v="9"/>
    <n v="42"/>
  </r>
  <r>
    <n v="4"/>
    <x v="1"/>
    <x v="320"/>
    <x v="1"/>
    <x v="0"/>
    <n v="6"/>
    <x v="0"/>
    <x v="2"/>
    <x v="2"/>
    <x v="4"/>
    <x v="4"/>
    <s v="United States"/>
    <x v="500"/>
    <x v="3"/>
    <m/>
    <x v="0"/>
    <x v="3"/>
    <d v="2017-04-06T00:00:00"/>
    <s v="Fri"/>
    <x v="4"/>
    <s v="CA-2017-124541"/>
    <n v="894"/>
    <s v="Ibico Covers for Plastic or Wire Binding Elements"/>
    <s v="Kelly Williams"/>
    <n v="77041"/>
    <n v="-12"/>
    <n v="3"/>
    <n v="7"/>
  </r>
  <r>
    <n v="4"/>
    <x v="1"/>
    <x v="320"/>
    <x v="1"/>
    <x v="0"/>
    <n v="6"/>
    <x v="0"/>
    <x v="2"/>
    <x v="2"/>
    <x v="4"/>
    <x v="4"/>
    <s v="United States"/>
    <x v="500"/>
    <x v="3"/>
    <m/>
    <x v="0"/>
    <x v="3"/>
    <d v="2017-04-06T00:00:00"/>
    <s v="Fri"/>
    <x v="4"/>
    <s v="CA-2017-124541"/>
    <n v="664"/>
    <s v="Fellowes Twister Kit, Gray/Clear, 3/pkg"/>
    <s v="Kelly Williams"/>
    <n v="77041"/>
    <n v="-17"/>
    <n v="6"/>
    <n v="10"/>
  </r>
  <r>
    <n v="4"/>
    <x v="1"/>
    <x v="320"/>
    <x v="1"/>
    <x v="0"/>
    <n v="6"/>
    <x v="0"/>
    <x v="8"/>
    <x v="0"/>
    <x v="4"/>
    <x v="4"/>
    <s v="United States"/>
    <x v="500"/>
    <x v="3"/>
    <m/>
    <x v="0"/>
    <x v="1"/>
    <d v="2017-04-06T00:00:00"/>
    <s v="Fri"/>
    <x v="4"/>
    <s v="CA-2017-124541"/>
    <n v="1060"/>
    <s v="Maxell 4.7GB DVD-RW 3/Pack"/>
    <s v="Kelly Williams"/>
    <n v="77041"/>
    <n v="4"/>
    <n v="2"/>
    <n v="25"/>
  </r>
  <r>
    <n v="2"/>
    <x v="2"/>
    <x v="466"/>
    <x v="1"/>
    <x v="2"/>
    <n v="1"/>
    <x v="1"/>
    <x v="3"/>
    <x v="2"/>
    <x v="87"/>
    <x v="0"/>
    <s v="United States"/>
    <x v="539"/>
    <x v="0"/>
    <m/>
    <x v="0"/>
    <x v="0"/>
    <d v="2017-12-24T00:00:00"/>
    <s v="Tue"/>
    <x v="6"/>
    <s v="CA-2017-124653"/>
    <n v="1764"/>
    <s v="Xerox 1967"/>
    <s v="Chuck Magee"/>
    <n v="14609"/>
    <n v="6"/>
    <n v="2"/>
    <n v="13"/>
  </r>
  <r>
    <n v="2"/>
    <x v="2"/>
    <x v="466"/>
    <x v="1"/>
    <x v="2"/>
    <n v="1"/>
    <x v="1"/>
    <x v="10"/>
    <x v="2"/>
    <x v="87"/>
    <x v="0"/>
    <s v="United States"/>
    <x v="539"/>
    <x v="0"/>
    <m/>
    <x v="0"/>
    <x v="0"/>
    <d v="2017-12-24T00:00:00"/>
    <s v="Tue"/>
    <x v="6"/>
    <s v="CA-2017-124653"/>
    <n v="1463"/>
    <s v="Smead Alpha-Z Color-Coded Second Alphabetical Labels and Starter Set"/>
    <s v="Chuck Magee"/>
    <n v="14609"/>
    <n v="10"/>
    <n v="7"/>
    <n v="22"/>
  </r>
  <r>
    <n v="2"/>
    <x v="2"/>
    <x v="466"/>
    <x v="1"/>
    <x v="2"/>
    <n v="1"/>
    <x v="1"/>
    <x v="3"/>
    <x v="2"/>
    <x v="87"/>
    <x v="0"/>
    <s v="United States"/>
    <x v="539"/>
    <x v="0"/>
    <m/>
    <x v="0"/>
    <x v="0"/>
    <d v="2017-12-24T00:00:00"/>
    <s v="Tue"/>
    <x v="6"/>
    <s v="CA-2017-124653"/>
    <n v="1677"/>
    <s v="Xerox 1887"/>
    <s v="Chuck Magee"/>
    <n v="14609"/>
    <n v="64"/>
    <n v="7"/>
    <n v="133"/>
  </r>
  <r>
    <n v="4"/>
    <x v="1"/>
    <x v="343"/>
    <x v="1"/>
    <x v="0"/>
    <n v="6"/>
    <x v="1"/>
    <x v="12"/>
    <x v="2"/>
    <x v="14"/>
    <x v="3"/>
    <s v="United States"/>
    <x v="610"/>
    <x v="1"/>
    <m/>
    <x v="0"/>
    <x v="1"/>
    <d v="2017-09-26T00:00:00"/>
    <s v="Thu"/>
    <x v="0"/>
    <s v="CA-2017-124800"/>
    <n v="26"/>
    <s v="3M Replacement Filter for Office Air Cleaner for 20 x 33 Room"/>
    <s v="Anna Andreadi"/>
    <n v="85204"/>
    <n v="14"/>
    <n v="2"/>
    <n v="61"/>
  </r>
  <r>
    <n v="4"/>
    <x v="1"/>
    <x v="343"/>
    <x v="1"/>
    <x v="0"/>
    <n v="6"/>
    <x v="1"/>
    <x v="3"/>
    <x v="2"/>
    <x v="14"/>
    <x v="3"/>
    <s v="United States"/>
    <x v="610"/>
    <x v="1"/>
    <m/>
    <x v="0"/>
    <x v="1"/>
    <d v="2017-09-26T00:00:00"/>
    <s v="Thu"/>
    <x v="0"/>
    <s v="CA-2017-124800"/>
    <n v="1270"/>
    <s v="Petty Cash Envelope"/>
    <s v="Anna Andreadi"/>
    <n v="85204"/>
    <n v="31"/>
    <n v="4"/>
    <n v="86"/>
  </r>
  <r>
    <n v="4"/>
    <x v="1"/>
    <x v="343"/>
    <x v="1"/>
    <x v="0"/>
    <n v="6"/>
    <x v="1"/>
    <x v="11"/>
    <x v="2"/>
    <x v="14"/>
    <x v="3"/>
    <s v="United States"/>
    <x v="610"/>
    <x v="1"/>
    <m/>
    <x v="0"/>
    <x v="1"/>
    <d v="2017-09-26T00:00:00"/>
    <s v="Thu"/>
    <x v="0"/>
    <s v="CA-2017-124800"/>
    <n v="1373"/>
    <s v="SAFCO Boltless Steel Shelving"/>
    <s v="Anna Andreadi"/>
    <n v="85204"/>
    <n v="-86"/>
    <n v="4"/>
    <n v="364"/>
  </r>
  <r>
    <n v="4"/>
    <x v="1"/>
    <x v="343"/>
    <x v="1"/>
    <x v="0"/>
    <n v="6"/>
    <x v="1"/>
    <x v="11"/>
    <x v="2"/>
    <x v="14"/>
    <x v="3"/>
    <s v="United States"/>
    <x v="610"/>
    <x v="1"/>
    <m/>
    <x v="0"/>
    <x v="1"/>
    <d v="2017-09-26T00:00:00"/>
    <s v="Thu"/>
    <x v="0"/>
    <s v="CA-2017-124800"/>
    <n v="14"/>
    <s v="2300 Heavy-Duty Transfer File Systems by Perma"/>
    <s v="Anna Andreadi"/>
    <n v="85204"/>
    <n v="-1"/>
    <n v="6"/>
    <n v="120"/>
  </r>
  <r>
    <n v="4"/>
    <x v="1"/>
    <x v="343"/>
    <x v="1"/>
    <x v="0"/>
    <n v="6"/>
    <x v="1"/>
    <x v="2"/>
    <x v="2"/>
    <x v="14"/>
    <x v="3"/>
    <s v="United States"/>
    <x v="610"/>
    <x v="1"/>
    <m/>
    <x v="0"/>
    <x v="4"/>
    <d v="2017-09-26T00:00:00"/>
    <s v="Thu"/>
    <x v="0"/>
    <s v="CA-2017-124800"/>
    <n v="718"/>
    <s v="GBC VeloBinder Electric Binding Machine"/>
    <s v="Anna Andreadi"/>
    <n v="85204"/>
    <n v="-48"/>
    <n v="2"/>
    <n v="73"/>
  </r>
  <r>
    <n v="4"/>
    <x v="1"/>
    <x v="343"/>
    <x v="1"/>
    <x v="0"/>
    <n v="6"/>
    <x v="1"/>
    <x v="2"/>
    <x v="2"/>
    <x v="14"/>
    <x v="3"/>
    <s v="United States"/>
    <x v="610"/>
    <x v="1"/>
    <m/>
    <x v="0"/>
    <x v="4"/>
    <d v="2017-09-26T00:00:00"/>
    <s v="Thu"/>
    <x v="0"/>
    <s v="CA-2017-124800"/>
    <n v="999"/>
    <s v="Lock-Up Easel Spel-Binder"/>
    <s v="Anna Andreadi"/>
    <n v="85204"/>
    <n v="-59"/>
    <n v="9"/>
    <n v="77"/>
  </r>
  <r>
    <n v="4"/>
    <x v="1"/>
    <x v="343"/>
    <x v="1"/>
    <x v="0"/>
    <n v="6"/>
    <x v="1"/>
    <x v="0"/>
    <x v="0"/>
    <x v="14"/>
    <x v="3"/>
    <s v="United States"/>
    <x v="610"/>
    <x v="1"/>
    <m/>
    <x v="0"/>
    <x v="1"/>
    <d v="2017-09-26T00:00:00"/>
    <s v="Thu"/>
    <x v="0"/>
    <s v="CA-2017-124800"/>
    <n v="1402"/>
    <s v="Samsung Rugby III"/>
    <s v="Anna Andreadi"/>
    <n v="85204"/>
    <n v="23"/>
    <n v="5"/>
    <n v="264"/>
  </r>
  <r>
    <n v="0"/>
    <x v="0"/>
    <x v="512"/>
    <x v="1"/>
    <x v="3"/>
    <n v="0"/>
    <x v="0"/>
    <x v="1"/>
    <x v="1"/>
    <x v="0"/>
    <x v="0"/>
    <s v="United States"/>
    <x v="134"/>
    <x v="0"/>
    <m/>
    <x v="0"/>
    <x v="6"/>
    <d v="2017-07-31T00:00:00"/>
    <s v="Tue"/>
    <x v="1"/>
    <s v="CA-2017-124891"/>
    <n v="314"/>
    <s v="Bevis Round Bullnose 29 High Table Top"/>
    <s v="Chuck Magee"/>
    <n v="10024"/>
    <n v="-291"/>
    <n v="7"/>
    <n v="1091"/>
  </r>
  <r>
    <n v="0"/>
    <x v="0"/>
    <x v="512"/>
    <x v="1"/>
    <x v="3"/>
    <n v="0"/>
    <x v="0"/>
    <x v="3"/>
    <x v="2"/>
    <x v="0"/>
    <x v="0"/>
    <s v="United States"/>
    <x v="134"/>
    <x v="0"/>
    <m/>
    <x v="0"/>
    <x v="0"/>
    <d v="2017-07-31T00:00:00"/>
    <s v="Tue"/>
    <x v="1"/>
    <s v="CA-2017-124891"/>
    <n v="1816"/>
    <s v="Xerox 212"/>
    <s v="Chuck Magee"/>
    <n v="10024"/>
    <n v="9"/>
    <n v="3"/>
    <n v="19"/>
  </r>
  <r>
    <n v="0"/>
    <x v="0"/>
    <x v="512"/>
    <x v="1"/>
    <x v="3"/>
    <n v="0"/>
    <x v="0"/>
    <x v="8"/>
    <x v="0"/>
    <x v="0"/>
    <x v="0"/>
    <s v="United States"/>
    <x v="134"/>
    <x v="0"/>
    <m/>
    <x v="0"/>
    <x v="0"/>
    <d v="2017-07-31T00:00:00"/>
    <s v="Tue"/>
    <x v="1"/>
    <s v="CA-2017-124891"/>
    <n v="1278"/>
    <s v="Plantronics CS510 - Over-the-Head monaural Wireless Headset System"/>
    <s v="Chuck Magee"/>
    <n v="10024"/>
    <n v="762"/>
    <n v="7"/>
    <n v="2310"/>
  </r>
  <r>
    <n v="2"/>
    <x v="2"/>
    <x v="513"/>
    <x v="1"/>
    <x v="2"/>
    <n v="1"/>
    <x v="1"/>
    <x v="3"/>
    <x v="2"/>
    <x v="29"/>
    <x v="1"/>
    <s v="United States"/>
    <x v="125"/>
    <x v="1"/>
    <m/>
    <x v="0"/>
    <x v="0"/>
    <d v="2017-05-31T00:00:00"/>
    <s v="Tue"/>
    <x v="9"/>
    <s v="CA-2017-124919"/>
    <n v="1477"/>
    <s v="Southworth 25% Cotton Antique Laid Paper &amp; Envelopes"/>
    <s v="Anna Andreadi"/>
    <n v="95123"/>
    <n v="26"/>
    <n v="7"/>
    <n v="58"/>
  </r>
  <r>
    <n v="2"/>
    <x v="2"/>
    <x v="513"/>
    <x v="1"/>
    <x v="2"/>
    <n v="1"/>
    <x v="1"/>
    <x v="3"/>
    <x v="2"/>
    <x v="29"/>
    <x v="1"/>
    <s v="United States"/>
    <x v="125"/>
    <x v="1"/>
    <m/>
    <x v="0"/>
    <x v="0"/>
    <d v="2017-05-31T00:00:00"/>
    <s v="Tue"/>
    <x v="9"/>
    <s v="CA-2017-124919"/>
    <n v="1673"/>
    <s v="Xerox 1883"/>
    <s v="Anna Andreadi"/>
    <n v="95123"/>
    <n v="49"/>
    <n v="4"/>
    <n v="106"/>
  </r>
  <r>
    <n v="2"/>
    <x v="2"/>
    <x v="513"/>
    <x v="1"/>
    <x v="2"/>
    <n v="1"/>
    <x v="1"/>
    <x v="11"/>
    <x v="2"/>
    <x v="29"/>
    <x v="1"/>
    <s v="United States"/>
    <x v="125"/>
    <x v="1"/>
    <m/>
    <x v="0"/>
    <x v="0"/>
    <d v="2017-05-31T00:00:00"/>
    <s v="Tue"/>
    <x v="9"/>
    <s v="CA-2017-124919"/>
    <n v="1545"/>
    <s v="Tenex Personal Project File with Scoop Front Design, Black"/>
    <s v="Anna Andreadi"/>
    <n v="95123"/>
    <n v="21"/>
    <n v="6"/>
    <n v="81"/>
  </r>
  <r>
    <n v="4"/>
    <x v="2"/>
    <x v="423"/>
    <x v="1"/>
    <x v="1"/>
    <n v="3"/>
    <x v="0"/>
    <x v="3"/>
    <x v="2"/>
    <x v="0"/>
    <x v="0"/>
    <s v="United States"/>
    <x v="454"/>
    <x v="0"/>
    <m/>
    <x v="0"/>
    <x v="0"/>
    <d v="2017-12-26T00:00:00"/>
    <s v="Thu"/>
    <x v="6"/>
    <s v="CA-2017-124933"/>
    <n v="1698"/>
    <s v="Xerox 1906"/>
    <s v="Chuck Magee"/>
    <n v="10009"/>
    <n v="100"/>
    <n v="6"/>
    <n v="213"/>
  </r>
  <r>
    <n v="3"/>
    <x v="2"/>
    <x v="504"/>
    <x v="1"/>
    <x v="2"/>
    <n v="1"/>
    <x v="2"/>
    <x v="1"/>
    <x v="1"/>
    <x v="49"/>
    <x v="10"/>
    <s v="United States"/>
    <x v="53"/>
    <x v="3"/>
    <m/>
    <x v="0"/>
    <x v="8"/>
    <d v="2017-06-22T00:00:00"/>
    <s v="Sun"/>
    <x v="9"/>
    <s v="CA-2017-124975"/>
    <n v="849"/>
    <s v="Hon Rectangular Conference Tables"/>
    <s v="Kelly Williams"/>
    <n v="60505"/>
    <n v="-526"/>
    <n v="7"/>
    <n v="796"/>
  </r>
  <r>
    <n v="4"/>
    <x v="1"/>
    <x v="449"/>
    <x v="1"/>
    <x v="0"/>
    <n v="6"/>
    <x v="1"/>
    <x v="9"/>
    <x v="1"/>
    <x v="6"/>
    <x v="20"/>
    <s v="United States"/>
    <x v="264"/>
    <x v="2"/>
    <m/>
    <x v="0"/>
    <x v="0"/>
    <d v="2017-12-14T00:00:00"/>
    <s v="Sat"/>
    <x v="6"/>
    <s v="CA-2017-125066"/>
    <n v="1494"/>
    <s v="Stackable Trays"/>
    <s v="Cassandra Brandow"/>
    <n v="39212"/>
    <n v="2"/>
    <n v="2"/>
    <n v="6"/>
  </r>
  <r>
    <n v="4"/>
    <x v="1"/>
    <x v="449"/>
    <x v="1"/>
    <x v="0"/>
    <n v="6"/>
    <x v="1"/>
    <x v="6"/>
    <x v="2"/>
    <x v="6"/>
    <x v="20"/>
    <s v="United States"/>
    <x v="264"/>
    <x v="2"/>
    <m/>
    <x v="0"/>
    <x v="0"/>
    <d v="2017-12-14T00:00:00"/>
    <s v="Sat"/>
    <x v="6"/>
    <s v="CA-2017-125066"/>
    <n v="356"/>
    <s v="Boston Electric Pencil Sharpener, Model 1818, Charcoal Black"/>
    <s v="Cassandra Brandow"/>
    <n v="39212"/>
    <n v="16"/>
    <n v="2"/>
    <n v="56"/>
  </r>
  <r>
    <n v="6"/>
    <x v="0"/>
    <x v="453"/>
    <x v="1"/>
    <x v="0"/>
    <n v="6"/>
    <x v="1"/>
    <x v="11"/>
    <x v="2"/>
    <x v="217"/>
    <x v="12"/>
    <s v="United States"/>
    <x v="296"/>
    <x v="0"/>
    <m/>
    <x v="0"/>
    <x v="1"/>
    <d v="2017-10-03T00:00:00"/>
    <s v="Tue"/>
    <x v="8"/>
    <s v="CA-2017-125178"/>
    <n v="1503"/>
    <s v="Staple magnet"/>
    <s v="Chuck Magee"/>
    <n v="19601"/>
    <n v="2"/>
    <n v="2"/>
    <n v="15"/>
  </r>
  <r>
    <n v="2"/>
    <x v="1"/>
    <x v="377"/>
    <x v="1"/>
    <x v="1"/>
    <n v="3"/>
    <x v="1"/>
    <x v="9"/>
    <x v="1"/>
    <x v="290"/>
    <x v="12"/>
    <s v="United States"/>
    <x v="611"/>
    <x v="0"/>
    <m/>
    <x v="0"/>
    <x v="1"/>
    <d v="2017-03-05T00:00:00"/>
    <s v="Thu"/>
    <x v="2"/>
    <s v="CA-2017-125185"/>
    <n v="19"/>
    <s v="36X48 HARDFLOOR CHAIRMAT"/>
    <s v="Chuck Magee"/>
    <n v="18018"/>
    <n v="-5"/>
    <n v="2"/>
    <n v="34"/>
  </r>
  <r>
    <n v="2"/>
    <x v="1"/>
    <x v="377"/>
    <x v="1"/>
    <x v="1"/>
    <n v="3"/>
    <x v="1"/>
    <x v="5"/>
    <x v="1"/>
    <x v="290"/>
    <x v="12"/>
    <s v="United States"/>
    <x v="611"/>
    <x v="0"/>
    <m/>
    <x v="0"/>
    <x v="2"/>
    <d v="2017-03-05T00:00:00"/>
    <s v="Thu"/>
    <x v="2"/>
    <s v="CA-2017-125185"/>
    <n v="1457"/>
    <s v="Situations Contoured Folding Chairs, 4/Set"/>
    <s v="Chuck Magee"/>
    <n v="18018"/>
    <n v="-7"/>
    <n v="2"/>
    <n v="99"/>
  </r>
  <r>
    <n v="4"/>
    <x v="1"/>
    <x v="514"/>
    <x v="1"/>
    <x v="0"/>
    <n v="6"/>
    <x v="2"/>
    <x v="3"/>
    <x v="2"/>
    <x v="17"/>
    <x v="1"/>
    <s v="United States"/>
    <x v="593"/>
    <x v="1"/>
    <m/>
    <x v="0"/>
    <x v="0"/>
    <d v="2017-11-27T00:00:00"/>
    <s v="Fri"/>
    <x v="6"/>
    <s v="CA-2017-125234"/>
    <n v="1464"/>
    <s v="Snap-A-Way Black Print Carbonless Ruled Speed Letter, Triplicate"/>
    <s v="Anna Andreadi"/>
    <n v="90049"/>
    <n v="53"/>
    <n v="3"/>
    <n v="114"/>
  </r>
  <r>
    <n v="4"/>
    <x v="1"/>
    <x v="514"/>
    <x v="1"/>
    <x v="0"/>
    <n v="6"/>
    <x v="2"/>
    <x v="8"/>
    <x v="0"/>
    <x v="17"/>
    <x v="1"/>
    <s v="United States"/>
    <x v="593"/>
    <x v="1"/>
    <m/>
    <x v="0"/>
    <x v="0"/>
    <d v="2017-11-27T00:00:00"/>
    <s v="Fri"/>
    <x v="6"/>
    <s v="CA-2017-125234"/>
    <n v="1469"/>
    <s v="Sony 64GB Class 10 Micro SDHC R40 Memory Card"/>
    <s v="Anna Andreadi"/>
    <n v="90049"/>
    <n v="23"/>
    <n v="3"/>
    <n v="108"/>
  </r>
  <r>
    <n v="3"/>
    <x v="0"/>
    <x v="378"/>
    <x v="1"/>
    <x v="1"/>
    <n v="3"/>
    <x v="1"/>
    <x v="8"/>
    <x v="0"/>
    <x v="158"/>
    <x v="6"/>
    <s v="United States"/>
    <x v="100"/>
    <x v="3"/>
    <m/>
    <x v="0"/>
    <x v="0"/>
    <d v="2017-06-26T00:00:00"/>
    <s v="Thu"/>
    <x v="9"/>
    <s v="CA-2017-125395"/>
    <n v="1468"/>
    <s v="Sony 32GB Class 10 Micro SDHC R40 Memory Card"/>
    <s v="Kelly Williams"/>
    <n v="48180"/>
    <n v="9"/>
    <n v="2"/>
    <n v="42"/>
  </r>
  <r>
    <n v="0"/>
    <x v="0"/>
    <x v="413"/>
    <x v="1"/>
    <x v="3"/>
    <n v="0"/>
    <x v="0"/>
    <x v="8"/>
    <x v="0"/>
    <x v="15"/>
    <x v="11"/>
    <s v="United States"/>
    <x v="612"/>
    <x v="1"/>
    <m/>
    <x v="0"/>
    <x v="0"/>
    <d v="2017-11-02T00:00:00"/>
    <s v="Mon"/>
    <x v="7"/>
    <s v="CA-2017-125416"/>
    <n v="1017"/>
    <s v="Logitech K350 2.4Ghz Wireless Keyboard"/>
    <s v="Anna Andreadi"/>
    <n v="98115"/>
    <n v="49"/>
    <n v="9"/>
    <n v="448"/>
  </r>
  <r>
    <n v="2"/>
    <x v="1"/>
    <x v="379"/>
    <x v="1"/>
    <x v="1"/>
    <n v="3"/>
    <x v="0"/>
    <x v="10"/>
    <x v="2"/>
    <x v="17"/>
    <x v="1"/>
    <s v="United States"/>
    <x v="15"/>
    <x v="1"/>
    <m/>
    <x v="0"/>
    <x v="0"/>
    <d v="2017-12-13T00:00:00"/>
    <s v="Fri"/>
    <x v="6"/>
    <s v="CA-2017-125423"/>
    <n v="224"/>
    <s v="Avery 513"/>
    <s v="Anna Andreadi"/>
    <n v="90036"/>
    <n v="5"/>
    <n v="2"/>
    <n v="10"/>
  </r>
  <r>
    <n v="6"/>
    <x v="0"/>
    <x v="381"/>
    <x v="1"/>
    <x v="0"/>
    <n v="6"/>
    <x v="0"/>
    <x v="9"/>
    <x v="1"/>
    <x v="153"/>
    <x v="2"/>
    <s v="United States"/>
    <x v="361"/>
    <x v="2"/>
    <m/>
    <x v="0"/>
    <x v="1"/>
    <d v="2017-04-11T00:00:00"/>
    <s v="Wed"/>
    <x v="4"/>
    <s v="CA-2017-125563"/>
    <n v="627"/>
    <s v="Executive Impressions Supervisor Wall Clock"/>
    <s v="Cassandra Brandow"/>
    <n v="33614"/>
    <n v="10"/>
    <n v="2"/>
    <n v="67"/>
  </r>
  <r>
    <n v="6"/>
    <x v="0"/>
    <x v="381"/>
    <x v="1"/>
    <x v="0"/>
    <n v="6"/>
    <x v="0"/>
    <x v="9"/>
    <x v="1"/>
    <x v="153"/>
    <x v="2"/>
    <s v="United States"/>
    <x v="361"/>
    <x v="2"/>
    <m/>
    <x v="0"/>
    <x v="1"/>
    <d v="2017-04-11T00:00:00"/>
    <s v="Wed"/>
    <x v="4"/>
    <s v="CA-2017-125563"/>
    <n v="620"/>
    <s v="Executive Impressions 14 Two-Color Numerals Wall Clock"/>
    <s v="Cassandra Brandow"/>
    <n v="33614"/>
    <n v="14"/>
    <n v="3"/>
    <n v="55"/>
  </r>
  <r>
    <n v="4"/>
    <x v="1"/>
    <x v="515"/>
    <x v="1"/>
    <x v="0"/>
    <n v="6"/>
    <x v="2"/>
    <x v="2"/>
    <x v="2"/>
    <x v="291"/>
    <x v="16"/>
    <s v="United States"/>
    <x v="613"/>
    <x v="2"/>
    <m/>
    <x v="0"/>
    <x v="4"/>
    <d v="2017-10-02T00:00:00"/>
    <s v="Mon"/>
    <x v="8"/>
    <s v="CA-2017-125696"/>
    <n v="1316"/>
    <s v="Pressboard Hanging Data Binders for Unburst Sheets"/>
    <s v="Cassandra Brandow"/>
    <n v="27893"/>
    <n v="-5"/>
    <n v="5"/>
    <n v="7"/>
  </r>
  <r>
    <n v="5"/>
    <x v="1"/>
    <x v="433"/>
    <x v="1"/>
    <x v="0"/>
    <n v="6"/>
    <x v="0"/>
    <x v="6"/>
    <x v="2"/>
    <x v="4"/>
    <x v="4"/>
    <s v="United States"/>
    <x v="230"/>
    <x v="3"/>
    <m/>
    <x v="0"/>
    <x v="1"/>
    <d v="2017-10-08T00:00:00"/>
    <s v="Sun"/>
    <x v="8"/>
    <s v="CA-2017-125710"/>
    <n v="331"/>
    <s v="Binney &amp; Smith inkTank Desk Highlighter, Chisel Tip, Yellow, 12/Box"/>
    <s v="Kelly Williams"/>
    <n v="77036"/>
    <n v="1"/>
    <n v="2"/>
    <n v="3"/>
  </r>
  <r>
    <n v="7"/>
    <x v="2"/>
    <x v="330"/>
    <x v="1"/>
    <x v="0"/>
    <n v="6"/>
    <x v="2"/>
    <x v="9"/>
    <x v="1"/>
    <x v="292"/>
    <x v="25"/>
    <s v="United States"/>
    <x v="606"/>
    <x v="0"/>
    <m/>
    <x v="0"/>
    <x v="0"/>
    <d v="2017-09-11T00:00:00"/>
    <s v="Wed"/>
    <x v="0"/>
    <s v="CA-2017-125934"/>
    <n v="582"/>
    <s v="Eldon Pizzaz Desk Accessories"/>
    <s v="Chuck Magee"/>
    <n v="7501"/>
    <n v="4"/>
    <n v="4"/>
    <n v="9"/>
  </r>
  <r>
    <n v="7"/>
    <x v="2"/>
    <x v="330"/>
    <x v="1"/>
    <x v="0"/>
    <n v="6"/>
    <x v="2"/>
    <x v="10"/>
    <x v="2"/>
    <x v="292"/>
    <x v="25"/>
    <s v="United States"/>
    <x v="606"/>
    <x v="0"/>
    <m/>
    <x v="0"/>
    <x v="0"/>
    <d v="2017-09-11T00:00:00"/>
    <s v="Wed"/>
    <x v="0"/>
    <s v="CA-2017-125934"/>
    <n v="214"/>
    <s v="Avery 503"/>
    <s v="Chuck Magee"/>
    <n v="7501"/>
    <n v="15"/>
    <n v="3"/>
    <n v="31"/>
  </r>
  <r>
    <n v="7"/>
    <x v="2"/>
    <x v="330"/>
    <x v="1"/>
    <x v="0"/>
    <n v="6"/>
    <x v="2"/>
    <x v="12"/>
    <x v="2"/>
    <x v="292"/>
    <x v="25"/>
    <s v="United States"/>
    <x v="606"/>
    <x v="0"/>
    <m/>
    <x v="0"/>
    <x v="0"/>
    <d v="2017-09-11T00:00:00"/>
    <s v="Wed"/>
    <x v="0"/>
    <s v="CA-2017-125934"/>
    <n v="632"/>
    <s v="Fellowes Advanced 8 Outlet Surge Suppressor with Phone/Fax Protection"/>
    <s v="Chuck Magee"/>
    <n v="7501"/>
    <n v="30"/>
    <n v="4"/>
    <n v="111"/>
  </r>
  <r>
    <n v="7"/>
    <x v="2"/>
    <x v="330"/>
    <x v="1"/>
    <x v="0"/>
    <n v="6"/>
    <x v="2"/>
    <x v="2"/>
    <x v="2"/>
    <x v="292"/>
    <x v="25"/>
    <s v="United States"/>
    <x v="606"/>
    <x v="0"/>
    <m/>
    <x v="0"/>
    <x v="0"/>
    <d v="2017-09-11T00:00:00"/>
    <s v="Wed"/>
    <x v="0"/>
    <s v="CA-2017-125934"/>
    <n v="899"/>
    <s v="Ibico Laser Imprintable Binding System Covers"/>
    <s v="Chuck Magee"/>
    <n v="7501"/>
    <n v="96"/>
    <n v="4"/>
    <n v="210"/>
  </r>
  <r>
    <n v="7"/>
    <x v="2"/>
    <x v="330"/>
    <x v="1"/>
    <x v="0"/>
    <n v="6"/>
    <x v="2"/>
    <x v="3"/>
    <x v="2"/>
    <x v="292"/>
    <x v="25"/>
    <s v="United States"/>
    <x v="606"/>
    <x v="0"/>
    <m/>
    <x v="0"/>
    <x v="0"/>
    <d v="2017-09-11T00:00:00"/>
    <s v="Wed"/>
    <x v="0"/>
    <s v="CA-2017-125934"/>
    <n v="1811"/>
    <s v="Xerox 208"/>
    <s v="Chuck Magee"/>
    <n v="7501"/>
    <n v="19"/>
    <n v="6"/>
    <n v="39"/>
  </r>
  <r>
    <n v="5"/>
    <x v="1"/>
    <x v="488"/>
    <x v="1"/>
    <x v="0"/>
    <n v="6"/>
    <x v="0"/>
    <x v="3"/>
    <x v="2"/>
    <x v="80"/>
    <x v="5"/>
    <s v="United States"/>
    <x v="515"/>
    <x v="2"/>
    <m/>
    <x v="0"/>
    <x v="0"/>
    <d v="2017-09-27T00:00:00"/>
    <s v="Fri"/>
    <x v="8"/>
    <s v="CA-2017-125976"/>
    <n v="1787"/>
    <s v="Xerox 1988"/>
    <s v="Cassandra Brandow"/>
    <n v="22204"/>
    <n v="70"/>
    <n v="5"/>
    <n v="155"/>
  </r>
  <r>
    <n v="5"/>
    <x v="1"/>
    <x v="488"/>
    <x v="1"/>
    <x v="0"/>
    <n v="6"/>
    <x v="0"/>
    <x v="0"/>
    <x v="0"/>
    <x v="80"/>
    <x v="5"/>
    <s v="United States"/>
    <x v="515"/>
    <x v="2"/>
    <m/>
    <x v="0"/>
    <x v="0"/>
    <d v="2017-09-27T00:00:00"/>
    <s v="Fri"/>
    <x v="8"/>
    <s v="CA-2017-125976"/>
    <n v="441"/>
    <s v="Cisco SPA301"/>
    <s v="Cassandra Brandow"/>
    <n v="22204"/>
    <n v="562"/>
    <n v="12"/>
    <n v="1872"/>
  </r>
  <r>
    <n v="5"/>
    <x v="1"/>
    <x v="360"/>
    <x v="1"/>
    <x v="0"/>
    <n v="6"/>
    <x v="0"/>
    <x v="14"/>
    <x v="1"/>
    <x v="17"/>
    <x v="1"/>
    <s v="United States"/>
    <x v="45"/>
    <x v="1"/>
    <m/>
    <x v="0"/>
    <x v="5"/>
    <d v="2017-10-03T00:00:00"/>
    <s v="Tue"/>
    <x v="8"/>
    <s v="CA-2017-126137"/>
    <n v="1389"/>
    <s v="Safco Value Mate Series Steel Bookcases, Baked Enamel Finish on Steel, Gray"/>
    <s v="Anna Andreadi"/>
    <n v="90032"/>
    <n v="18"/>
    <n v="2"/>
    <n v="121"/>
  </r>
  <r>
    <n v="1"/>
    <x v="0"/>
    <x v="419"/>
    <x v="1"/>
    <x v="2"/>
    <n v="1"/>
    <x v="1"/>
    <x v="9"/>
    <x v="1"/>
    <x v="49"/>
    <x v="31"/>
    <s v="United States"/>
    <x v="387"/>
    <x v="1"/>
    <m/>
    <x v="0"/>
    <x v="1"/>
    <d v="2017-09-11T00:00:00"/>
    <s v="Wed"/>
    <x v="0"/>
    <s v="CA-2017-126186"/>
    <n v="508"/>
    <s v="Deflect-O Glasstique Clear Desk Accessories"/>
    <s v="Anna Andreadi"/>
    <n v="80013"/>
    <n v="4"/>
    <n v="4"/>
    <n v="25"/>
  </r>
  <r>
    <n v="5"/>
    <x v="2"/>
    <x v="516"/>
    <x v="1"/>
    <x v="1"/>
    <n v="3"/>
    <x v="0"/>
    <x v="8"/>
    <x v="0"/>
    <x v="17"/>
    <x v="1"/>
    <s v="United States"/>
    <x v="468"/>
    <x v="1"/>
    <m/>
    <x v="0"/>
    <x v="0"/>
    <d v="2017-12-14T00:00:00"/>
    <s v="Sat"/>
    <x v="6"/>
    <s v="CA-2017-126347"/>
    <n v="1090"/>
    <s v="Micro Innovations USB RF Wireless Keyboard with Mouse"/>
    <s v="Anna Andreadi"/>
    <n v="90045"/>
    <n v="11"/>
    <n v="2"/>
    <n v="50"/>
  </r>
  <r>
    <n v="4"/>
    <x v="1"/>
    <x v="442"/>
    <x v="1"/>
    <x v="0"/>
    <n v="6"/>
    <x v="0"/>
    <x v="11"/>
    <x v="2"/>
    <x v="293"/>
    <x v="1"/>
    <s v="United States"/>
    <x v="531"/>
    <x v="1"/>
    <m/>
    <x v="0"/>
    <x v="0"/>
    <d v="2017-08-27T00:00:00"/>
    <s v="Fri"/>
    <x v="10"/>
    <s v="CA-2017-126445"/>
    <n v="662"/>
    <s v="Fellowes Super Stor/Drawer Files"/>
    <s v="Anna Andreadi"/>
    <n v="92563"/>
    <n v="92"/>
    <n v="3"/>
    <n v="485"/>
  </r>
  <r>
    <n v="4"/>
    <x v="1"/>
    <x v="403"/>
    <x v="1"/>
    <x v="0"/>
    <n v="6"/>
    <x v="2"/>
    <x v="4"/>
    <x v="2"/>
    <x v="285"/>
    <x v="1"/>
    <s v="United States"/>
    <x v="596"/>
    <x v="1"/>
    <m/>
    <x v="0"/>
    <x v="0"/>
    <d v="2017-11-09T00:00:00"/>
    <s v="Mon"/>
    <x v="7"/>
    <s v="CA-2017-126466"/>
    <n v="1216"/>
    <s v="OIC Binder Clips, Mini, 1/4 Capacity, Black"/>
    <s v="Anna Andreadi"/>
    <n v="95661"/>
    <n v="1"/>
    <n v="2"/>
    <n v="2"/>
  </r>
  <r>
    <n v="5"/>
    <x v="2"/>
    <x v="517"/>
    <x v="1"/>
    <x v="1"/>
    <n v="3"/>
    <x v="0"/>
    <x v="5"/>
    <x v="1"/>
    <x v="13"/>
    <x v="10"/>
    <s v="United States"/>
    <x v="343"/>
    <x v="3"/>
    <m/>
    <x v="0"/>
    <x v="2"/>
    <d v="2017-07-12T00:00:00"/>
    <s v="Thu"/>
    <x v="1"/>
    <s v="CA-2017-126557"/>
    <n v="765"/>
    <s v="Global Push Button Managers Chair, Indigo"/>
    <s v="Kelly Williams"/>
    <n v="60610"/>
    <n v="-5"/>
    <n v="9"/>
    <n v="384"/>
  </r>
  <r>
    <n v="5"/>
    <x v="2"/>
    <x v="517"/>
    <x v="1"/>
    <x v="1"/>
    <n v="3"/>
    <x v="0"/>
    <x v="9"/>
    <x v="1"/>
    <x v="13"/>
    <x v="10"/>
    <s v="United States"/>
    <x v="343"/>
    <x v="3"/>
    <m/>
    <x v="0"/>
    <x v="7"/>
    <d v="2017-07-12T00:00:00"/>
    <s v="Thu"/>
    <x v="1"/>
    <s v="CA-2017-126557"/>
    <n v="675"/>
    <s v="Floodlight Indoor Halogen Bulbs, 1 Bulb per Pack, 60 Watts"/>
    <s v="Kelly Williams"/>
    <n v="60610"/>
    <n v="-2"/>
    <n v="1"/>
    <n v="8"/>
  </r>
  <r>
    <n v="5"/>
    <x v="2"/>
    <x v="517"/>
    <x v="1"/>
    <x v="1"/>
    <n v="3"/>
    <x v="0"/>
    <x v="6"/>
    <x v="2"/>
    <x v="13"/>
    <x v="10"/>
    <s v="United States"/>
    <x v="343"/>
    <x v="3"/>
    <m/>
    <x v="0"/>
    <x v="1"/>
    <d v="2017-07-12T00:00:00"/>
    <s v="Thu"/>
    <x v="1"/>
    <s v="CA-2017-126557"/>
    <n v="1134"/>
    <s v="Newell 32"/>
    <s v="Kelly Williams"/>
    <n v="60610"/>
    <n v="1"/>
    <n v="3"/>
    <n v="7"/>
  </r>
  <r>
    <n v="5"/>
    <x v="2"/>
    <x v="517"/>
    <x v="1"/>
    <x v="1"/>
    <n v="3"/>
    <x v="0"/>
    <x v="2"/>
    <x v="2"/>
    <x v="13"/>
    <x v="10"/>
    <s v="United States"/>
    <x v="343"/>
    <x v="3"/>
    <m/>
    <x v="0"/>
    <x v="3"/>
    <d v="2017-07-12T00:00:00"/>
    <s v="Thu"/>
    <x v="1"/>
    <s v="CA-2017-126557"/>
    <n v="1586"/>
    <s v="Tuff Stuff Recycled Round Ring Binders"/>
    <s v="Kelly Williams"/>
    <n v="60610"/>
    <n v="-3"/>
    <n v="2"/>
    <n v="2"/>
  </r>
  <r>
    <n v="5"/>
    <x v="2"/>
    <x v="517"/>
    <x v="1"/>
    <x v="1"/>
    <n v="3"/>
    <x v="0"/>
    <x v="0"/>
    <x v="0"/>
    <x v="13"/>
    <x v="10"/>
    <s v="United States"/>
    <x v="343"/>
    <x v="3"/>
    <m/>
    <x v="0"/>
    <x v="1"/>
    <d v="2017-07-12T00:00:00"/>
    <s v="Thu"/>
    <x v="1"/>
    <s v="CA-2017-126557"/>
    <n v="733"/>
    <s v="Geemarc AmpliPOWER60"/>
    <s v="Kelly Williams"/>
    <n v="60610"/>
    <n v="17"/>
    <n v="2"/>
    <n v="148"/>
  </r>
  <r>
    <n v="5"/>
    <x v="2"/>
    <x v="517"/>
    <x v="1"/>
    <x v="1"/>
    <n v="3"/>
    <x v="0"/>
    <x v="0"/>
    <x v="0"/>
    <x v="13"/>
    <x v="10"/>
    <s v="United States"/>
    <x v="343"/>
    <x v="3"/>
    <m/>
    <x v="0"/>
    <x v="1"/>
    <d v="2017-07-12T00:00:00"/>
    <s v="Thu"/>
    <x v="1"/>
    <s v="CA-2017-126557"/>
    <n v="724"/>
    <s v="GE 2-Jack Phone Line Splitter"/>
    <s v="Kelly Williams"/>
    <n v="60610"/>
    <n v="49"/>
    <n v="4"/>
    <n v="659"/>
  </r>
  <r>
    <n v="5"/>
    <x v="2"/>
    <x v="517"/>
    <x v="1"/>
    <x v="1"/>
    <n v="3"/>
    <x v="0"/>
    <x v="0"/>
    <x v="0"/>
    <x v="13"/>
    <x v="10"/>
    <s v="United States"/>
    <x v="343"/>
    <x v="3"/>
    <m/>
    <x v="0"/>
    <x v="1"/>
    <d v="2017-07-12T00:00:00"/>
    <s v="Thu"/>
    <x v="1"/>
    <s v="CA-2017-126557"/>
    <n v="1611"/>
    <s v="Vtech CS6719"/>
    <s v="Kelly Williams"/>
    <n v="60610"/>
    <n v="54"/>
    <n v="7"/>
    <n v="538"/>
  </r>
  <r>
    <n v="6"/>
    <x v="0"/>
    <x v="403"/>
    <x v="1"/>
    <x v="0"/>
    <n v="6"/>
    <x v="0"/>
    <x v="3"/>
    <x v="2"/>
    <x v="4"/>
    <x v="4"/>
    <s v="United States"/>
    <x v="614"/>
    <x v="3"/>
    <m/>
    <x v="0"/>
    <x v="1"/>
    <d v="2017-11-07T00:00:00"/>
    <s v="Sat"/>
    <x v="7"/>
    <s v="CA-2017-126669"/>
    <n v="1676"/>
    <s v="Xerox 1886"/>
    <s v="Kelly Williams"/>
    <n v="77036"/>
    <n v="27"/>
    <n v="2"/>
    <n v="77"/>
  </r>
  <r>
    <n v="3"/>
    <x v="2"/>
    <x v="443"/>
    <x v="1"/>
    <x v="2"/>
    <n v="1"/>
    <x v="1"/>
    <x v="9"/>
    <x v="1"/>
    <x v="4"/>
    <x v="4"/>
    <s v="United States"/>
    <x v="615"/>
    <x v="3"/>
    <m/>
    <x v="0"/>
    <x v="7"/>
    <d v="2017-09-21T00:00:00"/>
    <s v="Sat"/>
    <x v="0"/>
    <s v="CA-2017-126697"/>
    <n v="1036"/>
    <s v="Longer-Life Soft White Bulbs"/>
    <s v="Kelly Williams"/>
    <n v="77041"/>
    <n v="-1"/>
    <n v="4"/>
    <n v="5"/>
  </r>
  <r>
    <n v="3"/>
    <x v="2"/>
    <x v="443"/>
    <x v="1"/>
    <x v="2"/>
    <n v="1"/>
    <x v="1"/>
    <x v="8"/>
    <x v="0"/>
    <x v="4"/>
    <x v="4"/>
    <s v="United States"/>
    <x v="615"/>
    <x v="3"/>
    <m/>
    <x v="0"/>
    <x v="1"/>
    <d v="2017-09-21T00:00:00"/>
    <s v="Sat"/>
    <x v="0"/>
    <s v="CA-2017-126697"/>
    <n v="890"/>
    <s v="Hypercom P1300 Pinpad"/>
    <s v="Kelly Williams"/>
    <n v="77041"/>
    <n v="32"/>
    <n v="3"/>
    <n v="151"/>
  </r>
  <r>
    <n v="3"/>
    <x v="2"/>
    <x v="443"/>
    <x v="1"/>
    <x v="2"/>
    <n v="1"/>
    <x v="1"/>
    <x v="0"/>
    <x v="0"/>
    <x v="4"/>
    <x v="4"/>
    <s v="United States"/>
    <x v="615"/>
    <x v="3"/>
    <m/>
    <x v="0"/>
    <x v="1"/>
    <d v="2017-09-21T00:00:00"/>
    <s v="Sat"/>
    <x v="0"/>
    <s v="CA-2017-126697"/>
    <n v="1455"/>
    <s v="ShoreTel ShorePhone IP 230 VoIP phone"/>
    <s v="Kelly Williams"/>
    <n v="77041"/>
    <n v="118"/>
    <n v="7"/>
    <n v="946"/>
  </r>
  <r>
    <n v="4"/>
    <x v="1"/>
    <x v="518"/>
    <x v="1"/>
    <x v="0"/>
    <n v="6"/>
    <x v="0"/>
    <x v="9"/>
    <x v="1"/>
    <x v="42"/>
    <x v="1"/>
    <s v="United States"/>
    <x v="271"/>
    <x v="1"/>
    <m/>
    <x v="0"/>
    <x v="0"/>
    <d v="2017-11-17T00:00:00"/>
    <s v="Tue"/>
    <x v="7"/>
    <s v="CA-2017-126725"/>
    <n v="108"/>
    <s v="Advantus Panel Wall Certificate Holder - 8.5x11"/>
    <s v="Anna Andreadi"/>
    <n v="92105"/>
    <n v="15"/>
    <n v="3"/>
    <n v="37"/>
  </r>
  <r>
    <n v="4"/>
    <x v="1"/>
    <x v="518"/>
    <x v="1"/>
    <x v="0"/>
    <n v="6"/>
    <x v="0"/>
    <x v="9"/>
    <x v="1"/>
    <x v="42"/>
    <x v="1"/>
    <s v="United States"/>
    <x v="271"/>
    <x v="1"/>
    <m/>
    <x v="0"/>
    <x v="0"/>
    <d v="2017-11-17T00:00:00"/>
    <s v="Tue"/>
    <x v="7"/>
    <s v="CA-2017-126725"/>
    <n v="488"/>
    <s v="DAX Contemporary Wood Frame with Silver Metal Mat, Desktop, 11 x 14 Size"/>
    <s v="Anna Andreadi"/>
    <n v="92105"/>
    <n v="29"/>
    <n v="4"/>
    <n v="81"/>
  </r>
  <r>
    <n v="4"/>
    <x v="1"/>
    <x v="518"/>
    <x v="1"/>
    <x v="0"/>
    <n v="6"/>
    <x v="0"/>
    <x v="5"/>
    <x v="1"/>
    <x v="42"/>
    <x v="1"/>
    <s v="United States"/>
    <x v="271"/>
    <x v="1"/>
    <m/>
    <x v="0"/>
    <x v="1"/>
    <d v="2017-11-17T00:00:00"/>
    <s v="Tue"/>
    <x v="7"/>
    <s v="CA-2017-126725"/>
    <n v="1203"/>
    <s v="Office Star - Contemporary Swivel Chair with Padded Adjustable Arms and Flex Back"/>
    <s v="Anna Andreadi"/>
    <n v="92105"/>
    <n v="3"/>
    <n v="2"/>
    <n v="226"/>
  </r>
  <r>
    <n v="4"/>
    <x v="1"/>
    <x v="518"/>
    <x v="1"/>
    <x v="0"/>
    <n v="6"/>
    <x v="0"/>
    <x v="3"/>
    <x v="2"/>
    <x v="42"/>
    <x v="1"/>
    <s v="United States"/>
    <x v="271"/>
    <x v="1"/>
    <m/>
    <x v="0"/>
    <x v="0"/>
    <d v="2017-11-17T00:00:00"/>
    <s v="Tue"/>
    <x v="7"/>
    <s v="CA-2017-126725"/>
    <n v="1806"/>
    <s v="Xerox 203"/>
    <s v="Anna Andreadi"/>
    <n v="92105"/>
    <n v="16"/>
    <n v="5"/>
    <n v="32"/>
  </r>
  <r>
    <n v="4"/>
    <x v="1"/>
    <x v="518"/>
    <x v="1"/>
    <x v="0"/>
    <n v="6"/>
    <x v="0"/>
    <x v="11"/>
    <x v="2"/>
    <x v="42"/>
    <x v="1"/>
    <s v="United States"/>
    <x v="271"/>
    <x v="1"/>
    <m/>
    <x v="0"/>
    <x v="0"/>
    <d v="2017-11-17T00:00:00"/>
    <s v="Tue"/>
    <x v="7"/>
    <s v="CA-2017-126725"/>
    <n v="419"/>
    <s v="Carina Media Storage Towers in Natural &amp; Black"/>
    <s v="Anna Andreadi"/>
    <n v="92105"/>
    <n v="6"/>
    <n v="5"/>
    <n v="305"/>
  </r>
  <r>
    <n v="4"/>
    <x v="1"/>
    <x v="518"/>
    <x v="1"/>
    <x v="0"/>
    <n v="6"/>
    <x v="0"/>
    <x v="11"/>
    <x v="2"/>
    <x v="42"/>
    <x v="1"/>
    <s v="United States"/>
    <x v="271"/>
    <x v="1"/>
    <m/>
    <x v="0"/>
    <x v="0"/>
    <d v="2017-11-17T00:00:00"/>
    <s v="Tue"/>
    <x v="7"/>
    <s v="CA-2017-126725"/>
    <n v="656"/>
    <s v="Fellowes Recycled Storage Drawers"/>
    <s v="Anna Andreadi"/>
    <n v="92105"/>
    <n v="54"/>
    <n v="7"/>
    <n v="777"/>
  </r>
  <r>
    <n v="4"/>
    <x v="1"/>
    <x v="518"/>
    <x v="1"/>
    <x v="0"/>
    <n v="6"/>
    <x v="0"/>
    <x v="0"/>
    <x v="0"/>
    <x v="42"/>
    <x v="1"/>
    <s v="United States"/>
    <x v="271"/>
    <x v="1"/>
    <m/>
    <x v="0"/>
    <x v="1"/>
    <d v="2017-11-17T00:00:00"/>
    <s v="Tue"/>
    <x v="7"/>
    <s v="CA-2017-126725"/>
    <n v="1334"/>
    <s v="RCA ViSYS 25825 Wireless digital phone"/>
    <s v="Anna Andreadi"/>
    <n v="92105"/>
    <n v="52"/>
    <n v="4"/>
    <n v="416"/>
  </r>
  <r>
    <n v="2"/>
    <x v="1"/>
    <x v="366"/>
    <x v="1"/>
    <x v="1"/>
    <n v="3"/>
    <x v="0"/>
    <x v="5"/>
    <x v="1"/>
    <x v="0"/>
    <x v="0"/>
    <s v="United States"/>
    <x v="616"/>
    <x v="0"/>
    <m/>
    <x v="0"/>
    <x v="9"/>
    <d v="2017-11-01T00:00:00"/>
    <s v="Sun"/>
    <x v="7"/>
    <s v="CA-2017-126739"/>
    <n v="756"/>
    <s v="Global Highback Leather Tilter in Burgundy"/>
    <s v="Chuck Magee"/>
    <n v="10035"/>
    <n v="22"/>
    <n v="4"/>
    <n v="328"/>
  </r>
  <r>
    <n v="4"/>
    <x v="1"/>
    <x v="443"/>
    <x v="1"/>
    <x v="0"/>
    <n v="6"/>
    <x v="0"/>
    <x v="2"/>
    <x v="2"/>
    <x v="81"/>
    <x v="10"/>
    <s v="United States"/>
    <x v="592"/>
    <x v="3"/>
    <m/>
    <x v="0"/>
    <x v="3"/>
    <d v="2017-09-20T00:00:00"/>
    <s v="Fri"/>
    <x v="0"/>
    <s v="CA-2017-126970"/>
    <n v="68"/>
    <s v="Acco Translucent Poly Ring Binders"/>
    <s v="Kelly Williams"/>
    <n v="60540"/>
    <n v="-4"/>
    <n v="3"/>
    <n v="3"/>
  </r>
  <r>
    <n v="4"/>
    <x v="1"/>
    <x v="519"/>
    <x v="1"/>
    <x v="0"/>
    <n v="6"/>
    <x v="1"/>
    <x v="12"/>
    <x v="2"/>
    <x v="78"/>
    <x v="31"/>
    <s v="United States"/>
    <x v="617"/>
    <x v="1"/>
    <m/>
    <x v="0"/>
    <x v="1"/>
    <d v="2017-12-21T00:00:00"/>
    <s v="Sat"/>
    <x v="6"/>
    <s v="CA-2017-127019"/>
    <n v="287"/>
    <s v="Belkin 6 Outlet Metallic Surge Strip"/>
    <s v="Anna Andreadi"/>
    <n v="80906"/>
    <n v="5"/>
    <n v="7"/>
    <n v="61"/>
  </r>
  <r>
    <n v="6"/>
    <x v="0"/>
    <x v="458"/>
    <x v="1"/>
    <x v="0"/>
    <n v="6"/>
    <x v="2"/>
    <x v="11"/>
    <x v="2"/>
    <x v="16"/>
    <x v="12"/>
    <s v="United States"/>
    <x v="609"/>
    <x v="0"/>
    <m/>
    <x v="0"/>
    <x v="1"/>
    <d v="2017-06-25T00:00:00"/>
    <s v="Wed"/>
    <x v="1"/>
    <s v="CA-2017-127110"/>
    <n v="1554"/>
    <s v="Tennsco Industrial Shelving"/>
    <s v="Chuck Magee"/>
    <n v="19143"/>
    <n v="-18"/>
    <n v="2"/>
    <n v="78"/>
  </r>
  <r>
    <n v="6"/>
    <x v="0"/>
    <x v="458"/>
    <x v="1"/>
    <x v="0"/>
    <n v="6"/>
    <x v="2"/>
    <x v="3"/>
    <x v="2"/>
    <x v="16"/>
    <x v="12"/>
    <s v="United States"/>
    <x v="609"/>
    <x v="0"/>
    <m/>
    <x v="0"/>
    <x v="1"/>
    <d v="2017-06-25T00:00:00"/>
    <s v="Wed"/>
    <x v="1"/>
    <s v="CA-2017-127110"/>
    <n v="1815"/>
    <s v="Xerox 211"/>
    <s v="Chuck Magee"/>
    <n v="19143"/>
    <n v="11"/>
    <n v="6"/>
    <n v="31"/>
  </r>
  <r>
    <n v="7"/>
    <x v="2"/>
    <x v="489"/>
    <x v="1"/>
    <x v="0"/>
    <n v="6"/>
    <x v="0"/>
    <x v="4"/>
    <x v="2"/>
    <x v="62"/>
    <x v="0"/>
    <s v="United States"/>
    <x v="401"/>
    <x v="0"/>
    <m/>
    <x v="0"/>
    <x v="0"/>
    <d v="2017-09-26T00:00:00"/>
    <s v="Thu"/>
    <x v="8"/>
    <s v="CA-2017-127173"/>
    <n v="1608"/>
    <s v="Vinyl Coated Wire Paper Clips in Organizer Box, 800/Box"/>
    <s v="Chuck Magee"/>
    <n v="11572"/>
    <n v="16"/>
    <n v="3"/>
    <n v="34"/>
  </r>
  <r>
    <n v="7"/>
    <x v="2"/>
    <x v="489"/>
    <x v="1"/>
    <x v="0"/>
    <n v="6"/>
    <x v="0"/>
    <x v="2"/>
    <x v="2"/>
    <x v="62"/>
    <x v="0"/>
    <s v="United States"/>
    <x v="401"/>
    <x v="0"/>
    <m/>
    <x v="0"/>
    <x v="1"/>
    <d v="2017-09-26T00:00:00"/>
    <s v="Thu"/>
    <x v="8"/>
    <s v="CA-2017-127173"/>
    <n v="690"/>
    <s v="GBC Imprintable Covers"/>
    <s v="Chuck Magee"/>
    <n v="11572"/>
    <n v="29"/>
    <n v="9"/>
    <n v="79"/>
  </r>
  <r>
    <n v="7"/>
    <x v="2"/>
    <x v="489"/>
    <x v="1"/>
    <x v="0"/>
    <n v="6"/>
    <x v="0"/>
    <x v="13"/>
    <x v="0"/>
    <x v="62"/>
    <x v="0"/>
    <s v="United States"/>
    <x v="401"/>
    <x v="0"/>
    <m/>
    <x v="0"/>
    <x v="0"/>
    <d v="2017-09-26T00:00:00"/>
    <s v="Thu"/>
    <x v="8"/>
    <s v="CA-2017-127173"/>
    <n v="165"/>
    <s v="Ativa MDM8000 8-Sheet Micro-Cut Shredder"/>
    <s v="Chuck Magee"/>
    <n v="11572"/>
    <n v="296"/>
    <n v="7"/>
    <n v="630"/>
  </r>
  <r>
    <n v="4"/>
    <x v="1"/>
    <x v="344"/>
    <x v="1"/>
    <x v="0"/>
    <n v="6"/>
    <x v="1"/>
    <x v="5"/>
    <x v="1"/>
    <x v="294"/>
    <x v="0"/>
    <s v="United States"/>
    <x v="265"/>
    <x v="0"/>
    <m/>
    <x v="0"/>
    <x v="9"/>
    <d v="2017-02-03T00:00:00"/>
    <s v="Tue"/>
    <x v="3"/>
    <s v="CA-2017-127327"/>
    <n v="753"/>
    <s v="Global Fabric Managers Chair, Dark Gray"/>
    <s v="Chuck Magee"/>
    <n v="13440"/>
    <n v="15"/>
    <n v="1"/>
    <n v="91"/>
  </r>
  <r>
    <n v="1"/>
    <x v="0"/>
    <x v="520"/>
    <x v="1"/>
    <x v="2"/>
    <n v="1"/>
    <x v="0"/>
    <x v="2"/>
    <x v="2"/>
    <x v="17"/>
    <x v="1"/>
    <s v="United States"/>
    <x v="601"/>
    <x v="1"/>
    <m/>
    <x v="0"/>
    <x v="1"/>
    <d v="2017-06-13T00:00:00"/>
    <s v="Fri"/>
    <x v="9"/>
    <s v="CA-2017-127418"/>
    <n v="124"/>
    <s v="Aluminum Screw Posts"/>
    <s v="Anna Andreadi"/>
    <n v="90004"/>
    <n v="14"/>
    <n v="3"/>
    <n v="37"/>
  </r>
  <r>
    <n v="1"/>
    <x v="0"/>
    <x v="521"/>
    <x v="1"/>
    <x v="2"/>
    <n v="1"/>
    <x v="0"/>
    <x v="12"/>
    <x v="2"/>
    <x v="16"/>
    <x v="12"/>
    <s v="United States"/>
    <x v="618"/>
    <x v="0"/>
    <m/>
    <x v="0"/>
    <x v="1"/>
    <d v="2017-12-19T00:00:00"/>
    <s v="Thu"/>
    <x v="6"/>
    <s v="CA-2017-127453"/>
    <n v="861"/>
    <s v="Hoover Replacement Belt for Commercial Guardsman Heavy-Duty Upright Vacuum"/>
    <s v="Chuck Magee"/>
    <n v="19143"/>
    <n v="0"/>
    <n v="2"/>
    <n v="4"/>
  </r>
  <r>
    <n v="1"/>
    <x v="0"/>
    <x v="521"/>
    <x v="1"/>
    <x v="2"/>
    <n v="1"/>
    <x v="0"/>
    <x v="12"/>
    <x v="2"/>
    <x v="16"/>
    <x v="12"/>
    <s v="United States"/>
    <x v="618"/>
    <x v="0"/>
    <m/>
    <x v="0"/>
    <x v="1"/>
    <d v="2017-12-19T00:00:00"/>
    <s v="Thu"/>
    <x v="6"/>
    <s v="CA-2017-127453"/>
    <n v="172"/>
    <s v="Avanti 4.4 Cu. Ft. Refrigerator"/>
    <s v="Chuck Magee"/>
    <n v="19143"/>
    <n v="43"/>
    <n v="3"/>
    <n v="434"/>
  </r>
  <r>
    <n v="1"/>
    <x v="0"/>
    <x v="521"/>
    <x v="1"/>
    <x v="2"/>
    <n v="1"/>
    <x v="0"/>
    <x v="12"/>
    <x v="2"/>
    <x v="16"/>
    <x v="12"/>
    <s v="United States"/>
    <x v="618"/>
    <x v="0"/>
    <m/>
    <x v="0"/>
    <x v="1"/>
    <d v="2017-12-19T00:00:00"/>
    <s v="Thu"/>
    <x v="6"/>
    <s v="CA-2017-127453"/>
    <n v="632"/>
    <s v="Fellowes Advanced 8 Outlet Surge Suppressor with Phone/Fax Protection"/>
    <s v="Chuck Magee"/>
    <n v="19143"/>
    <n v="8"/>
    <n v="4"/>
    <n v="89"/>
  </r>
  <r>
    <n v="3"/>
    <x v="0"/>
    <x v="379"/>
    <x v="1"/>
    <x v="1"/>
    <n v="3"/>
    <x v="1"/>
    <x v="3"/>
    <x v="2"/>
    <x v="25"/>
    <x v="15"/>
    <s v="United States"/>
    <x v="234"/>
    <x v="1"/>
    <m/>
    <x v="0"/>
    <x v="0"/>
    <d v="2017-12-12T00:00:00"/>
    <s v="Thu"/>
    <x v="6"/>
    <s v="CA-2017-127481"/>
    <n v="1709"/>
    <s v="Xerox 1916"/>
    <s v="Anna Andreadi"/>
    <n v="89115"/>
    <n v="49"/>
    <n v="2"/>
    <n v="98"/>
  </r>
  <r>
    <n v="3"/>
    <x v="0"/>
    <x v="379"/>
    <x v="1"/>
    <x v="1"/>
    <n v="3"/>
    <x v="1"/>
    <x v="3"/>
    <x v="2"/>
    <x v="25"/>
    <x v="15"/>
    <s v="United States"/>
    <x v="234"/>
    <x v="1"/>
    <m/>
    <x v="0"/>
    <x v="0"/>
    <d v="2017-12-12T00:00:00"/>
    <s v="Thu"/>
    <x v="6"/>
    <s v="CA-2017-127481"/>
    <n v="1725"/>
    <s v="Xerox 1930"/>
    <s v="Anna Andreadi"/>
    <n v="89115"/>
    <n v="16"/>
    <n v="5"/>
    <n v="32"/>
  </r>
  <r>
    <n v="4"/>
    <x v="1"/>
    <x v="522"/>
    <x v="1"/>
    <x v="0"/>
    <n v="6"/>
    <x v="0"/>
    <x v="10"/>
    <x v="2"/>
    <x v="1"/>
    <x v="1"/>
    <s v="United States"/>
    <x v="556"/>
    <x v="1"/>
    <m/>
    <x v="0"/>
    <x v="0"/>
    <d v="2017-12-10T00:00:00"/>
    <s v="Tue"/>
    <x v="6"/>
    <s v="CA-2017-127502"/>
    <n v="243"/>
    <s v="Avery File Folder Labels"/>
    <s v="Anna Andreadi"/>
    <n v="94110"/>
    <n v="3"/>
    <n v="2"/>
    <n v="6"/>
  </r>
  <r>
    <n v="4"/>
    <x v="1"/>
    <x v="403"/>
    <x v="1"/>
    <x v="0"/>
    <n v="6"/>
    <x v="0"/>
    <x v="1"/>
    <x v="1"/>
    <x v="5"/>
    <x v="30"/>
    <s v="United States"/>
    <x v="331"/>
    <x v="3"/>
    <m/>
    <x v="0"/>
    <x v="0"/>
    <d v="2017-11-09T00:00:00"/>
    <s v="Mon"/>
    <x v="7"/>
    <s v="CA-2017-127509"/>
    <n v="317"/>
    <s v="Bevis Round Conference Table Top &amp; Single Column Base"/>
    <s v="Kelly Williams"/>
    <n v="65807"/>
    <n v="215"/>
    <n v="7"/>
    <n v="1024"/>
  </r>
  <r>
    <n v="4"/>
    <x v="1"/>
    <x v="403"/>
    <x v="1"/>
    <x v="0"/>
    <n v="6"/>
    <x v="0"/>
    <x v="2"/>
    <x v="2"/>
    <x v="5"/>
    <x v="30"/>
    <s v="United States"/>
    <x v="331"/>
    <x v="3"/>
    <m/>
    <x v="0"/>
    <x v="0"/>
    <d v="2017-11-09T00:00:00"/>
    <s v="Mon"/>
    <x v="7"/>
    <s v="CA-2017-127509"/>
    <n v="327"/>
    <s v="Binder Posts"/>
    <s v="Kelly Williams"/>
    <n v="65807"/>
    <n v="8"/>
    <n v="3"/>
    <n v="17"/>
  </r>
  <r>
    <n v="4"/>
    <x v="1"/>
    <x v="403"/>
    <x v="1"/>
    <x v="0"/>
    <n v="6"/>
    <x v="0"/>
    <x v="7"/>
    <x v="2"/>
    <x v="5"/>
    <x v="30"/>
    <s v="United States"/>
    <x v="331"/>
    <x v="3"/>
    <m/>
    <x v="0"/>
    <x v="0"/>
    <d v="2017-11-09T00:00:00"/>
    <s v="Mon"/>
    <x v="7"/>
    <s v="CA-2017-127509"/>
    <n v="4"/>
    <s v="#10- 4 1/8 x 9 1/2 Recycled Envelopes"/>
    <s v="Kelly Williams"/>
    <n v="65807"/>
    <n v="12"/>
    <n v="3"/>
    <n v="26"/>
  </r>
  <r>
    <n v="4"/>
    <x v="1"/>
    <x v="403"/>
    <x v="1"/>
    <x v="0"/>
    <n v="6"/>
    <x v="0"/>
    <x v="3"/>
    <x v="2"/>
    <x v="5"/>
    <x v="30"/>
    <s v="United States"/>
    <x v="331"/>
    <x v="3"/>
    <m/>
    <x v="0"/>
    <x v="0"/>
    <d v="2017-11-09T00:00:00"/>
    <s v="Mon"/>
    <x v="7"/>
    <s v="CA-2017-127509"/>
    <n v="1776"/>
    <s v="Xerox 1978"/>
    <s v="Kelly Williams"/>
    <n v="65807"/>
    <n v="8"/>
    <n v="3"/>
    <n v="17"/>
  </r>
  <r>
    <n v="4"/>
    <x v="1"/>
    <x v="523"/>
    <x v="1"/>
    <x v="0"/>
    <n v="6"/>
    <x v="0"/>
    <x v="8"/>
    <x v="0"/>
    <x v="133"/>
    <x v="0"/>
    <s v="United States"/>
    <x v="504"/>
    <x v="0"/>
    <m/>
    <x v="0"/>
    <x v="0"/>
    <d v="2017-08-08T00:00:00"/>
    <s v="Sun"/>
    <x v="10"/>
    <s v="CA-2017-127544"/>
    <n v="1011"/>
    <s v="Logitech G600 MMO Gaming Mouse"/>
    <s v="Chuck Magee"/>
    <n v="13501"/>
    <n v="29"/>
    <n v="1"/>
    <n v="80"/>
  </r>
  <r>
    <n v="0"/>
    <x v="0"/>
    <x v="324"/>
    <x v="1"/>
    <x v="3"/>
    <n v="0"/>
    <x v="2"/>
    <x v="9"/>
    <x v="1"/>
    <x v="246"/>
    <x v="24"/>
    <s v="United States"/>
    <x v="72"/>
    <x v="0"/>
    <m/>
    <x v="0"/>
    <x v="0"/>
    <d v="2017-09-21T00:00:00"/>
    <s v="Sat"/>
    <x v="0"/>
    <s v="CA-2017-127593"/>
    <n v="504"/>
    <s v="Deflect-o DuraMat Lighweight, Studded, Beveled Mat for Low Pile Carpeting"/>
    <s v="Chuck Magee"/>
    <n v="2169"/>
    <n v="15"/>
    <n v="2"/>
    <n v="85"/>
  </r>
  <r>
    <n v="6"/>
    <x v="0"/>
    <x v="484"/>
    <x v="1"/>
    <x v="0"/>
    <n v="6"/>
    <x v="0"/>
    <x v="4"/>
    <x v="2"/>
    <x v="126"/>
    <x v="4"/>
    <s v="United States"/>
    <x v="444"/>
    <x v="3"/>
    <m/>
    <x v="0"/>
    <x v="1"/>
    <d v="2017-03-20T00:00:00"/>
    <s v="Fri"/>
    <x v="2"/>
    <s v="CA-2017-127607"/>
    <n v="1507"/>
    <s v="Staples"/>
    <s v="Kelly Williams"/>
    <n v="75007"/>
    <n v="6"/>
    <n v="9"/>
    <n v="19"/>
  </r>
  <r>
    <n v="6"/>
    <x v="0"/>
    <x v="484"/>
    <x v="1"/>
    <x v="0"/>
    <n v="6"/>
    <x v="0"/>
    <x v="2"/>
    <x v="2"/>
    <x v="126"/>
    <x v="4"/>
    <s v="United States"/>
    <x v="444"/>
    <x v="3"/>
    <m/>
    <x v="0"/>
    <x v="3"/>
    <d v="2017-03-20T00:00:00"/>
    <s v="Fri"/>
    <x v="2"/>
    <s v="CA-2017-127607"/>
    <n v="709"/>
    <s v="GBC Standard Plastic Binding Systems Combs"/>
    <s v="Kelly Williams"/>
    <n v="75007"/>
    <n v="-4"/>
    <n v="2"/>
    <n v="3"/>
  </r>
  <r>
    <n v="5"/>
    <x v="1"/>
    <x v="512"/>
    <x v="1"/>
    <x v="0"/>
    <n v="6"/>
    <x v="1"/>
    <x v="5"/>
    <x v="1"/>
    <x v="3"/>
    <x v="3"/>
    <s v="United States"/>
    <x v="69"/>
    <x v="1"/>
    <m/>
    <x v="0"/>
    <x v="1"/>
    <d v="2017-07-26T00:00:00"/>
    <s v="Thu"/>
    <x v="1"/>
    <s v="CA-2017-127754"/>
    <n v="1204"/>
    <s v="Office Star - Contemporary Task Swivel Chair"/>
    <s v="Anna Andreadi"/>
    <n v="85301"/>
    <n v="13"/>
    <n v="3"/>
    <n v="266"/>
  </r>
  <r>
    <n v="4"/>
    <x v="1"/>
    <x v="372"/>
    <x v="1"/>
    <x v="0"/>
    <n v="6"/>
    <x v="0"/>
    <x v="9"/>
    <x v="1"/>
    <x v="15"/>
    <x v="11"/>
    <s v="United States"/>
    <x v="112"/>
    <x v="1"/>
    <m/>
    <x v="0"/>
    <x v="0"/>
    <d v="2017-10-18T00:00:00"/>
    <s v="Wed"/>
    <x v="8"/>
    <s v="CA-2017-127824"/>
    <n v="546"/>
    <s v="Eldon 100 Class Desk Accessories"/>
    <s v="Anna Andreadi"/>
    <n v="98115"/>
    <n v="3"/>
    <n v="3"/>
    <n v="10"/>
  </r>
  <r>
    <n v="4"/>
    <x v="1"/>
    <x v="372"/>
    <x v="1"/>
    <x v="0"/>
    <n v="6"/>
    <x v="0"/>
    <x v="3"/>
    <x v="2"/>
    <x v="15"/>
    <x v="11"/>
    <s v="United States"/>
    <x v="112"/>
    <x v="1"/>
    <m/>
    <x v="0"/>
    <x v="0"/>
    <d v="2017-10-18T00:00:00"/>
    <s v="Wed"/>
    <x v="8"/>
    <s v="CA-2017-127824"/>
    <n v="1696"/>
    <s v="Xerox 1903"/>
    <s v="Anna Andreadi"/>
    <n v="98115"/>
    <n v="9"/>
    <n v="3"/>
    <n v="18"/>
  </r>
  <r>
    <n v="4"/>
    <x v="1"/>
    <x v="372"/>
    <x v="1"/>
    <x v="0"/>
    <n v="6"/>
    <x v="0"/>
    <x v="0"/>
    <x v="0"/>
    <x v="15"/>
    <x v="11"/>
    <s v="United States"/>
    <x v="112"/>
    <x v="1"/>
    <m/>
    <x v="0"/>
    <x v="1"/>
    <d v="2017-10-18T00:00:00"/>
    <s v="Wed"/>
    <x v="8"/>
    <s v="CA-2017-127824"/>
    <n v="1107"/>
    <s v="Motorola L703CM"/>
    <s v="Anna Andreadi"/>
    <n v="98115"/>
    <n v="16"/>
    <n v="2"/>
    <n v="250"/>
  </r>
  <r>
    <n v="7"/>
    <x v="2"/>
    <x v="476"/>
    <x v="1"/>
    <x v="0"/>
    <n v="6"/>
    <x v="1"/>
    <x v="9"/>
    <x v="1"/>
    <x v="0"/>
    <x v="0"/>
    <s v="United States"/>
    <x v="438"/>
    <x v="0"/>
    <m/>
    <x v="0"/>
    <x v="0"/>
    <d v="2017-08-09T00:00:00"/>
    <s v="Mon"/>
    <x v="10"/>
    <s v="CA-2017-128013"/>
    <n v="1220"/>
    <s v="OIC Stacking Trays"/>
    <s v="Chuck Magee"/>
    <n v="10035"/>
    <n v="4"/>
    <n v="3"/>
    <n v="10"/>
  </r>
  <r>
    <n v="7"/>
    <x v="2"/>
    <x v="476"/>
    <x v="1"/>
    <x v="0"/>
    <n v="6"/>
    <x v="1"/>
    <x v="3"/>
    <x v="2"/>
    <x v="0"/>
    <x v="0"/>
    <s v="United States"/>
    <x v="438"/>
    <x v="0"/>
    <m/>
    <x v="0"/>
    <x v="0"/>
    <d v="2017-08-09T00:00:00"/>
    <s v="Mon"/>
    <x v="10"/>
    <s v="CA-2017-128013"/>
    <n v="1675"/>
    <s v="Xerox 1885"/>
    <s v="Chuck Magee"/>
    <n v="10035"/>
    <n v="69"/>
    <n v="3"/>
    <n v="144"/>
  </r>
  <r>
    <n v="3"/>
    <x v="0"/>
    <x v="524"/>
    <x v="1"/>
    <x v="1"/>
    <n v="3"/>
    <x v="0"/>
    <x v="11"/>
    <x v="2"/>
    <x v="295"/>
    <x v="13"/>
    <s v="United States"/>
    <x v="619"/>
    <x v="2"/>
    <m/>
    <x v="0"/>
    <x v="0"/>
    <d v="2017-09-14T00:00:00"/>
    <s v="Sat"/>
    <x v="0"/>
    <s v="CA-2017-128027"/>
    <n v="648"/>
    <s v="Fellowes Officeware Wire Shelving"/>
    <s v="Cassandra Brandow"/>
    <n v="29406"/>
    <n v="5"/>
    <n v="3"/>
    <n v="269"/>
  </r>
  <r>
    <n v="5"/>
    <x v="1"/>
    <x v="525"/>
    <x v="1"/>
    <x v="0"/>
    <n v="6"/>
    <x v="1"/>
    <x v="9"/>
    <x v="1"/>
    <x v="267"/>
    <x v="2"/>
    <s v="United States"/>
    <x v="620"/>
    <x v="2"/>
    <m/>
    <x v="0"/>
    <x v="1"/>
    <d v="2017-03-12T00:00:00"/>
    <s v="Thu"/>
    <x v="2"/>
    <s v="CA-2017-128083"/>
    <n v="91"/>
    <s v="Acrylic Self-Standing Desk Frames"/>
    <s v="Cassandra Brandow"/>
    <n v="33317"/>
    <n v="1"/>
    <n v="3"/>
    <n v="6"/>
  </r>
  <r>
    <n v="5"/>
    <x v="1"/>
    <x v="525"/>
    <x v="1"/>
    <x v="0"/>
    <n v="6"/>
    <x v="1"/>
    <x v="9"/>
    <x v="1"/>
    <x v="267"/>
    <x v="2"/>
    <s v="United States"/>
    <x v="620"/>
    <x v="2"/>
    <m/>
    <x v="0"/>
    <x v="1"/>
    <d v="2017-03-12T00:00:00"/>
    <s v="Thu"/>
    <x v="2"/>
    <s v="CA-2017-128083"/>
    <n v="565"/>
    <s v="Eldon Expressions Desk Accessory, Wood Pencil Holder, Oak"/>
    <s v="Cassandra Brandow"/>
    <n v="33317"/>
    <n v="4"/>
    <n v="4"/>
    <n v="31"/>
  </r>
  <r>
    <n v="5"/>
    <x v="1"/>
    <x v="525"/>
    <x v="1"/>
    <x v="0"/>
    <n v="6"/>
    <x v="1"/>
    <x v="7"/>
    <x v="2"/>
    <x v="267"/>
    <x v="2"/>
    <s v="United States"/>
    <x v="620"/>
    <x v="2"/>
    <m/>
    <x v="0"/>
    <x v="1"/>
    <d v="2017-03-12T00:00:00"/>
    <s v="Thu"/>
    <x v="2"/>
    <s v="CA-2017-128083"/>
    <n v="472"/>
    <s v="Convenience Packs of Business Envelopes"/>
    <s v="Cassandra Brandow"/>
    <n v="33317"/>
    <n v="3"/>
    <n v="3"/>
    <n v="9"/>
  </r>
  <r>
    <n v="5"/>
    <x v="1"/>
    <x v="526"/>
    <x v="1"/>
    <x v="0"/>
    <n v="6"/>
    <x v="1"/>
    <x v="9"/>
    <x v="1"/>
    <x v="4"/>
    <x v="4"/>
    <s v="United States"/>
    <x v="1"/>
    <x v="3"/>
    <m/>
    <x v="0"/>
    <x v="7"/>
    <d v="2017-03-31T00:00:00"/>
    <s v="Tue"/>
    <x v="4"/>
    <s v="CA-2017-128125"/>
    <n v="25"/>
    <s v="3M Polarizing Light Filter Sleeves"/>
    <s v="Kelly Williams"/>
    <n v="77095"/>
    <n v="-8"/>
    <n v="3"/>
    <n v="22"/>
  </r>
  <r>
    <n v="5"/>
    <x v="1"/>
    <x v="526"/>
    <x v="1"/>
    <x v="0"/>
    <n v="6"/>
    <x v="1"/>
    <x v="3"/>
    <x v="2"/>
    <x v="4"/>
    <x v="4"/>
    <s v="United States"/>
    <x v="1"/>
    <x v="3"/>
    <m/>
    <x v="0"/>
    <x v="1"/>
    <d v="2017-03-31T00:00:00"/>
    <s v="Tue"/>
    <x v="4"/>
    <s v="CA-2017-128125"/>
    <n v="1625"/>
    <s v="White Dual Perf Computer Printout Paper, 2700 Sheets, 1 Part, Heavyweight, 20 lbs., 14 7/8 x 11"/>
    <s v="Kelly Williams"/>
    <n v="77095"/>
    <n v="36"/>
    <n v="3"/>
    <n v="98"/>
  </r>
  <r>
    <n v="6"/>
    <x v="0"/>
    <x v="430"/>
    <x v="1"/>
    <x v="0"/>
    <n v="6"/>
    <x v="0"/>
    <x v="5"/>
    <x v="1"/>
    <x v="22"/>
    <x v="14"/>
    <s v="United States"/>
    <x v="621"/>
    <x v="2"/>
    <m/>
    <x v="0"/>
    <x v="0"/>
    <d v="2017-07-03T00:00:00"/>
    <s v="Tue"/>
    <x v="1"/>
    <s v="CA-2017-128139"/>
    <n v="1180"/>
    <s v="Novimex High-Tech Fabric Mesh Task Chair"/>
    <s v="Cassandra Brandow"/>
    <n v="40475"/>
    <n v="5"/>
    <n v="1"/>
    <n v="71"/>
  </r>
  <r>
    <n v="6"/>
    <x v="0"/>
    <x v="430"/>
    <x v="1"/>
    <x v="0"/>
    <n v="6"/>
    <x v="0"/>
    <x v="10"/>
    <x v="2"/>
    <x v="22"/>
    <x v="14"/>
    <s v="United States"/>
    <x v="621"/>
    <x v="2"/>
    <m/>
    <x v="0"/>
    <x v="0"/>
    <d v="2017-07-03T00:00:00"/>
    <s v="Tue"/>
    <x v="1"/>
    <s v="CA-2017-128139"/>
    <n v="532"/>
    <s v="Dot Matrix Printer Tape Reel Labels, White, 5000/Box"/>
    <s v="Cassandra Brandow"/>
    <n v="40475"/>
    <n v="145"/>
    <n v="3"/>
    <n v="295"/>
  </r>
  <r>
    <n v="4"/>
    <x v="2"/>
    <x v="527"/>
    <x v="1"/>
    <x v="1"/>
    <n v="3"/>
    <x v="0"/>
    <x v="4"/>
    <x v="2"/>
    <x v="296"/>
    <x v="9"/>
    <s v="United States"/>
    <x v="412"/>
    <x v="1"/>
    <m/>
    <x v="0"/>
    <x v="0"/>
    <d v="2017-06-22T00:00:00"/>
    <s v="Sun"/>
    <x v="9"/>
    <s v="CA-2017-128167"/>
    <n v="1216"/>
    <s v="OIC Binder Clips, Mini, 1/4 Capacity, Black"/>
    <s v="Anna Andreadi"/>
    <n v="84041"/>
    <n v="2"/>
    <n v="4"/>
    <n v="5"/>
  </r>
  <r>
    <n v="5"/>
    <x v="1"/>
    <x v="493"/>
    <x v="1"/>
    <x v="0"/>
    <n v="6"/>
    <x v="0"/>
    <x v="15"/>
    <x v="2"/>
    <x v="178"/>
    <x v="31"/>
    <s v="United States"/>
    <x v="217"/>
    <x v="1"/>
    <m/>
    <x v="0"/>
    <x v="1"/>
    <d v="2017-10-02T00:00:00"/>
    <s v="Mon"/>
    <x v="8"/>
    <s v="CA-2017-128356"/>
    <n v="73"/>
    <s v="Acme Design Line 8 Stainless Steel Bent Scissors w/Champagne Handles, 3-1/8 Cut"/>
    <s v="Anna Andreadi"/>
    <n v="80229"/>
    <n v="1"/>
    <n v="2"/>
    <n v="11"/>
  </r>
  <r>
    <n v="5"/>
    <x v="1"/>
    <x v="528"/>
    <x v="1"/>
    <x v="0"/>
    <n v="6"/>
    <x v="1"/>
    <x v="6"/>
    <x v="2"/>
    <x v="123"/>
    <x v="19"/>
    <s v="United States"/>
    <x v="622"/>
    <x v="0"/>
    <m/>
    <x v="0"/>
    <x v="1"/>
    <d v="2017-01-12T00:00:00"/>
    <s v="Thu"/>
    <x v="11"/>
    <s v="CA-2017-128608"/>
    <n v="324"/>
    <s v="BIC Brite Liner Highlighters, Chisel Tip"/>
    <s v="Chuck Magee"/>
    <n v="43615"/>
    <n v="2"/>
    <n v="2"/>
    <n v="10"/>
  </r>
  <r>
    <n v="5"/>
    <x v="1"/>
    <x v="528"/>
    <x v="1"/>
    <x v="0"/>
    <n v="6"/>
    <x v="1"/>
    <x v="8"/>
    <x v="0"/>
    <x v="123"/>
    <x v="19"/>
    <s v="United States"/>
    <x v="622"/>
    <x v="0"/>
    <m/>
    <x v="0"/>
    <x v="1"/>
    <d v="2017-01-12T00:00:00"/>
    <s v="Thu"/>
    <x v="11"/>
    <s v="CA-2017-128608"/>
    <n v="1405"/>
    <s v="SanDisk Cruzer 4 GB USB Flash Drive"/>
    <s v="Chuck Magee"/>
    <n v="43615"/>
    <n v="2"/>
    <n v="2"/>
    <n v="10"/>
  </r>
  <r>
    <n v="5"/>
    <x v="1"/>
    <x v="528"/>
    <x v="1"/>
    <x v="0"/>
    <n v="6"/>
    <x v="1"/>
    <x v="0"/>
    <x v="0"/>
    <x v="123"/>
    <x v="19"/>
    <s v="United States"/>
    <x v="622"/>
    <x v="0"/>
    <m/>
    <x v="0"/>
    <x v="6"/>
    <d v="2017-01-12T00:00:00"/>
    <s v="Thu"/>
    <x v="11"/>
    <s v="CA-2017-128608"/>
    <n v="726"/>
    <s v="GE 30524EE4"/>
    <s v="Chuck Magee"/>
    <n v="43615"/>
    <n v="-43"/>
    <n v="2"/>
    <n v="235"/>
  </r>
  <r>
    <n v="5"/>
    <x v="1"/>
    <x v="528"/>
    <x v="1"/>
    <x v="0"/>
    <n v="6"/>
    <x v="1"/>
    <x v="0"/>
    <x v="0"/>
    <x v="123"/>
    <x v="19"/>
    <s v="United States"/>
    <x v="622"/>
    <x v="0"/>
    <m/>
    <x v="0"/>
    <x v="6"/>
    <d v="2017-01-12T00:00:00"/>
    <s v="Thu"/>
    <x v="11"/>
    <s v="CA-2017-128608"/>
    <n v="992"/>
    <s v="LG Electronics Tone+ HBS-730 Bluetooth Headset"/>
    <s v="Chuck Magee"/>
    <n v="43615"/>
    <n v="-21"/>
    <n v="3"/>
    <n v="107"/>
  </r>
  <r>
    <n v="5"/>
    <x v="1"/>
    <x v="528"/>
    <x v="1"/>
    <x v="0"/>
    <n v="6"/>
    <x v="1"/>
    <x v="0"/>
    <x v="0"/>
    <x v="123"/>
    <x v="19"/>
    <s v="United States"/>
    <x v="622"/>
    <x v="0"/>
    <m/>
    <x v="0"/>
    <x v="6"/>
    <d v="2017-01-12T00:00:00"/>
    <s v="Thu"/>
    <x v="11"/>
    <s v="CA-2017-128608"/>
    <n v="136"/>
    <s v="Anker 24W Portable Micro USB Car Charger"/>
    <s v="Chuck Magee"/>
    <n v="43615"/>
    <n v="3"/>
    <n v="4"/>
    <n v="26"/>
  </r>
  <r>
    <n v="6"/>
    <x v="0"/>
    <x v="529"/>
    <x v="1"/>
    <x v="0"/>
    <n v="6"/>
    <x v="0"/>
    <x v="9"/>
    <x v="1"/>
    <x v="97"/>
    <x v="12"/>
    <s v="United States"/>
    <x v="352"/>
    <x v="0"/>
    <m/>
    <x v="0"/>
    <x v="1"/>
    <d v="2017-06-29T00:00:00"/>
    <s v="Sun"/>
    <x v="1"/>
    <s v="CA-2017-128860"/>
    <n v="564"/>
    <s v="Eldon Executive Woodline II Desk Accessories, Mahogany"/>
    <s v="Chuck Magee"/>
    <n v="17602"/>
    <n v="2"/>
    <n v="1"/>
    <n v="20"/>
  </r>
  <r>
    <n v="4"/>
    <x v="1"/>
    <x v="530"/>
    <x v="1"/>
    <x v="0"/>
    <n v="6"/>
    <x v="2"/>
    <x v="6"/>
    <x v="2"/>
    <x v="249"/>
    <x v="2"/>
    <s v="United States"/>
    <x v="623"/>
    <x v="2"/>
    <m/>
    <x v="0"/>
    <x v="1"/>
    <d v="2017-01-24T00:00:00"/>
    <s v="Tue"/>
    <x v="11"/>
    <s v="CA-2017-128958"/>
    <n v="475"/>
    <s v="Crayola Colored Pencils"/>
    <s v="Cassandra Brandow"/>
    <n v="33407"/>
    <n v="2"/>
    <n v="5"/>
    <n v="13"/>
  </r>
  <r>
    <n v="5"/>
    <x v="2"/>
    <x v="524"/>
    <x v="1"/>
    <x v="1"/>
    <n v="3"/>
    <x v="0"/>
    <x v="8"/>
    <x v="0"/>
    <x v="15"/>
    <x v="11"/>
    <s v="United States"/>
    <x v="460"/>
    <x v="1"/>
    <m/>
    <x v="0"/>
    <x v="0"/>
    <d v="2017-09-12T00:00:00"/>
    <s v="Thu"/>
    <x v="0"/>
    <s v="CA-2017-128993"/>
    <n v="1075"/>
    <s v="Memorex Froggy Flash Drive 4 GB"/>
    <s v="Anna Andreadi"/>
    <n v="98103"/>
    <n v="9"/>
    <n v="2"/>
    <n v="22"/>
  </r>
  <r>
    <n v="5"/>
    <x v="1"/>
    <x v="531"/>
    <x v="1"/>
    <x v="0"/>
    <n v="6"/>
    <x v="0"/>
    <x v="6"/>
    <x v="2"/>
    <x v="111"/>
    <x v="35"/>
    <s v="United States"/>
    <x v="599"/>
    <x v="0"/>
    <m/>
    <x v="0"/>
    <x v="0"/>
    <d v="2017-12-12T00:00:00"/>
    <s v="Thu"/>
    <x v="6"/>
    <s v="CA-2017-129042"/>
    <n v="1360"/>
    <s v="Rogers Handheld Barrel Pencil Sharpener"/>
    <s v="Chuck Magee"/>
    <n v="21215"/>
    <n v="2"/>
    <n v="3"/>
    <n v="8"/>
  </r>
  <r>
    <n v="4"/>
    <x v="1"/>
    <x v="433"/>
    <x v="1"/>
    <x v="0"/>
    <n v="6"/>
    <x v="0"/>
    <x v="11"/>
    <x v="2"/>
    <x v="5"/>
    <x v="5"/>
    <s v="United States"/>
    <x v="576"/>
    <x v="2"/>
    <m/>
    <x v="0"/>
    <x v="0"/>
    <d v="2017-10-09T00:00:00"/>
    <s v="Mon"/>
    <x v="8"/>
    <s v="CA-2017-129098"/>
    <n v="502"/>
    <s v="Decoflex Hanging Personal Folder File, Blue"/>
    <s v="Cassandra Brandow"/>
    <n v="22153"/>
    <n v="8"/>
    <n v="2"/>
    <n v="31"/>
  </r>
  <r>
    <n v="1"/>
    <x v="0"/>
    <x v="468"/>
    <x v="1"/>
    <x v="2"/>
    <n v="1"/>
    <x v="0"/>
    <x v="2"/>
    <x v="2"/>
    <x v="297"/>
    <x v="4"/>
    <s v="United States"/>
    <x v="624"/>
    <x v="3"/>
    <m/>
    <x v="0"/>
    <x v="3"/>
    <d v="2017-11-29T00:00:00"/>
    <s v="Sun"/>
    <x v="7"/>
    <s v="CA-2017-129112"/>
    <n v="690"/>
    <s v="GBC Imprintable Covers"/>
    <s v="Kelly Williams"/>
    <n v="75002"/>
    <n v="-14"/>
    <n v="4"/>
    <n v="9"/>
  </r>
  <r>
    <n v="1"/>
    <x v="0"/>
    <x v="468"/>
    <x v="1"/>
    <x v="2"/>
    <n v="1"/>
    <x v="0"/>
    <x v="8"/>
    <x v="0"/>
    <x v="297"/>
    <x v="4"/>
    <s v="United States"/>
    <x v="624"/>
    <x v="3"/>
    <m/>
    <x v="0"/>
    <x v="1"/>
    <d v="2017-11-29T00:00:00"/>
    <s v="Sun"/>
    <x v="7"/>
    <s v="CA-2017-129112"/>
    <n v="966"/>
    <s v="Kingston Digital DataTraveler 16GB USB 2.0"/>
    <s v="Kelly Williams"/>
    <n v="75002"/>
    <n v="0"/>
    <n v="3"/>
    <n v="21"/>
  </r>
  <r>
    <n v="0"/>
    <x v="0"/>
    <x v="532"/>
    <x v="1"/>
    <x v="3"/>
    <n v="0"/>
    <x v="2"/>
    <x v="6"/>
    <x v="2"/>
    <x v="49"/>
    <x v="10"/>
    <s v="United States"/>
    <x v="91"/>
    <x v="3"/>
    <m/>
    <x v="0"/>
    <x v="1"/>
    <d v="2017-05-10T00:00:00"/>
    <s v="Tue"/>
    <x v="5"/>
    <s v="CA-2017-129217"/>
    <n v="359"/>
    <s v="Boston KS Multi-Size Manual Pencil Sharpener"/>
    <s v="Kelly Williams"/>
    <n v="60505"/>
    <n v="4"/>
    <n v="2"/>
    <n v="37"/>
  </r>
  <r>
    <n v="0"/>
    <x v="0"/>
    <x v="532"/>
    <x v="1"/>
    <x v="3"/>
    <n v="0"/>
    <x v="2"/>
    <x v="12"/>
    <x v="2"/>
    <x v="49"/>
    <x v="10"/>
    <s v="United States"/>
    <x v="91"/>
    <x v="3"/>
    <m/>
    <x v="0"/>
    <x v="3"/>
    <d v="2017-05-10T00:00:00"/>
    <s v="Tue"/>
    <x v="5"/>
    <s v="CA-2017-129217"/>
    <n v="1583"/>
    <s v="Tripp Lite Isotel 8 Ultra 8 Outlet Metal Surge"/>
    <s v="Kelly Williams"/>
    <n v="60505"/>
    <n v="-192"/>
    <n v="5"/>
    <n v="71"/>
  </r>
  <r>
    <n v="2"/>
    <x v="1"/>
    <x v="533"/>
    <x v="1"/>
    <x v="1"/>
    <n v="3"/>
    <x v="0"/>
    <x v="12"/>
    <x v="2"/>
    <x v="56"/>
    <x v="24"/>
    <s v="United States"/>
    <x v="625"/>
    <x v="0"/>
    <m/>
    <x v="0"/>
    <x v="0"/>
    <d v="2017-08-08T00:00:00"/>
    <s v="Sun"/>
    <x v="10"/>
    <s v="CA-2017-129322"/>
    <n v="467"/>
    <s v="Conquest 14 Commercial Heavy-Duty Upright Vacuum, Collection System, Accessory Kit"/>
    <s v="Chuck Magee"/>
    <n v="1841"/>
    <n v="33"/>
    <n v="2"/>
    <n v="114"/>
  </r>
  <r>
    <n v="2"/>
    <x v="1"/>
    <x v="533"/>
    <x v="1"/>
    <x v="1"/>
    <n v="3"/>
    <x v="0"/>
    <x v="6"/>
    <x v="2"/>
    <x v="56"/>
    <x v="24"/>
    <s v="United States"/>
    <x v="625"/>
    <x v="0"/>
    <m/>
    <x v="0"/>
    <x v="0"/>
    <d v="2017-08-08T00:00:00"/>
    <s v="Sun"/>
    <x v="10"/>
    <s v="CA-2017-129322"/>
    <n v="353"/>
    <s v="Boston 1827 Commercial Additional Cutter, Drive Gear &amp; Gear Rack for 1606"/>
    <s v="Chuck Magee"/>
    <n v="1841"/>
    <n v="12"/>
    <n v="2"/>
    <n v="40"/>
  </r>
  <r>
    <n v="2"/>
    <x v="1"/>
    <x v="533"/>
    <x v="1"/>
    <x v="1"/>
    <n v="3"/>
    <x v="0"/>
    <x v="2"/>
    <x v="2"/>
    <x v="56"/>
    <x v="24"/>
    <s v="United States"/>
    <x v="625"/>
    <x v="0"/>
    <m/>
    <x v="0"/>
    <x v="0"/>
    <d v="2017-08-08T00:00:00"/>
    <s v="Sun"/>
    <x v="10"/>
    <s v="CA-2017-129322"/>
    <n v="685"/>
    <s v="GBC DocuBind P50 Personal Binding Machine"/>
    <s v="Chuck Magee"/>
    <n v="1841"/>
    <n v="210"/>
    <n v="7"/>
    <n v="448"/>
  </r>
  <r>
    <n v="0"/>
    <x v="0"/>
    <x v="510"/>
    <x v="1"/>
    <x v="3"/>
    <n v="0"/>
    <x v="0"/>
    <x v="3"/>
    <x v="2"/>
    <x v="4"/>
    <x v="4"/>
    <s v="United States"/>
    <x v="490"/>
    <x v="3"/>
    <m/>
    <x v="0"/>
    <x v="1"/>
    <d v="2017-07-08T00:00:00"/>
    <s v="Sun"/>
    <x v="1"/>
    <s v="CA-2017-129392"/>
    <n v="1790"/>
    <s v="Xerox 1990"/>
    <s v="Kelly Williams"/>
    <n v="77070"/>
    <n v="7"/>
    <n v="5"/>
    <n v="21"/>
  </r>
  <r>
    <n v="5"/>
    <x v="1"/>
    <x v="420"/>
    <x v="1"/>
    <x v="0"/>
    <n v="6"/>
    <x v="2"/>
    <x v="8"/>
    <x v="0"/>
    <x v="298"/>
    <x v="10"/>
    <s v="United States"/>
    <x v="434"/>
    <x v="3"/>
    <m/>
    <x v="0"/>
    <x v="1"/>
    <d v="2017-10-15T00:00:00"/>
    <s v="Sun"/>
    <x v="8"/>
    <s v="CA-2017-129476"/>
    <n v="1014"/>
    <s v="Logitech Gaming G510s - Keyboard"/>
    <s v="Kelly Williams"/>
    <n v="60462"/>
    <n v="68"/>
    <n v="5"/>
    <n v="340"/>
  </r>
  <r>
    <n v="5"/>
    <x v="1"/>
    <x v="534"/>
    <x v="1"/>
    <x v="0"/>
    <n v="6"/>
    <x v="1"/>
    <x v="2"/>
    <x v="2"/>
    <x v="123"/>
    <x v="19"/>
    <s v="United States"/>
    <x v="118"/>
    <x v="0"/>
    <m/>
    <x v="0"/>
    <x v="4"/>
    <d v="2017-11-15T00:00:00"/>
    <s v="Sun"/>
    <x v="7"/>
    <s v="CA-2017-129525"/>
    <n v="1639"/>
    <s v="Wilson Jones Elliptical Ring 3 1/2 Capacity Binders, 800 sheets"/>
    <s v="Chuck Magee"/>
    <n v="43615"/>
    <n v="-117"/>
    <n v="13"/>
    <n v="167"/>
  </r>
  <r>
    <n v="4"/>
    <x v="1"/>
    <x v="535"/>
    <x v="1"/>
    <x v="0"/>
    <n v="6"/>
    <x v="1"/>
    <x v="11"/>
    <x v="2"/>
    <x v="17"/>
    <x v="1"/>
    <s v="United States"/>
    <x v="626"/>
    <x v="1"/>
    <m/>
    <x v="0"/>
    <x v="0"/>
    <d v="2017-12-08T00:00:00"/>
    <s v="Sun"/>
    <x v="6"/>
    <s v="CA-2017-129532"/>
    <n v="1526"/>
    <s v="Stur-D-Stor Shelving, Vertical 5-Shelf: 72H x 36W x 18 1/2D"/>
    <s v="Anna Andreadi"/>
    <n v="90036"/>
    <n v="4"/>
    <n v="2"/>
    <n v="222"/>
  </r>
  <r>
    <n v="4"/>
    <x v="1"/>
    <x v="535"/>
    <x v="1"/>
    <x v="0"/>
    <n v="6"/>
    <x v="1"/>
    <x v="8"/>
    <x v="0"/>
    <x v="17"/>
    <x v="1"/>
    <s v="United States"/>
    <x v="626"/>
    <x v="1"/>
    <m/>
    <x v="0"/>
    <x v="0"/>
    <d v="2017-12-08T00:00:00"/>
    <s v="Sun"/>
    <x v="6"/>
    <s v="CA-2017-129532"/>
    <n v="1617"/>
    <s v="WD My Passport Ultra 500GB Portable External Hard Drive"/>
    <s v="Anna Andreadi"/>
    <n v="90036"/>
    <n v="40"/>
    <n v="4"/>
    <n v="236"/>
  </r>
  <r>
    <n v="7"/>
    <x v="2"/>
    <x v="536"/>
    <x v="1"/>
    <x v="0"/>
    <n v="6"/>
    <x v="1"/>
    <x v="12"/>
    <x v="2"/>
    <x v="17"/>
    <x v="1"/>
    <s v="United States"/>
    <x v="627"/>
    <x v="1"/>
    <m/>
    <x v="0"/>
    <x v="0"/>
    <d v="2017-09-28T00:00:00"/>
    <s v="Sat"/>
    <x v="8"/>
    <s v="CA-2017-129546"/>
    <n v="66"/>
    <s v="Acco Smartsocket Table Surge Protector, 6 Color-Coded Adapter Outlets"/>
    <s v="Anna Andreadi"/>
    <n v="90032"/>
    <n v="56"/>
    <n v="3"/>
    <n v="186"/>
  </r>
  <r>
    <n v="7"/>
    <x v="2"/>
    <x v="536"/>
    <x v="1"/>
    <x v="0"/>
    <n v="6"/>
    <x v="1"/>
    <x v="15"/>
    <x v="2"/>
    <x v="17"/>
    <x v="1"/>
    <s v="United States"/>
    <x v="627"/>
    <x v="1"/>
    <m/>
    <x v="0"/>
    <x v="0"/>
    <d v="2017-09-28T00:00:00"/>
    <s v="Sat"/>
    <x v="8"/>
    <s v="CA-2017-129546"/>
    <n v="78"/>
    <s v="Acme Galleria Hot Forged Steel Scissors with Colored Handles"/>
    <s v="Anna Andreadi"/>
    <n v="90032"/>
    <n v="14"/>
    <n v="3"/>
    <n v="47"/>
  </r>
  <r>
    <n v="7"/>
    <x v="2"/>
    <x v="536"/>
    <x v="1"/>
    <x v="0"/>
    <n v="6"/>
    <x v="1"/>
    <x v="2"/>
    <x v="2"/>
    <x v="17"/>
    <x v="1"/>
    <s v="United States"/>
    <x v="627"/>
    <x v="1"/>
    <m/>
    <x v="0"/>
    <x v="1"/>
    <d v="2017-09-28T00:00:00"/>
    <s v="Sat"/>
    <x v="8"/>
    <s v="CA-2017-129546"/>
    <n v="708"/>
    <s v="GBC Recycled VeloBinder Covers"/>
    <s v="Anna Andreadi"/>
    <n v="90032"/>
    <n v="27"/>
    <n v="6"/>
    <n v="82"/>
  </r>
  <r>
    <n v="7"/>
    <x v="2"/>
    <x v="536"/>
    <x v="1"/>
    <x v="0"/>
    <n v="6"/>
    <x v="1"/>
    <x v="0"/>
    <x v="0"/>
    <x v="17"/>
    <x v="1"/>
    <s v="United States"/>
    <x v="627"/>
    <x v="1"/>
    <m/>
    <x v="0"/>
    <x v="1"/>
    <d v="2017-09-28T00:00:00"/>
    <s v="Sat"/>
    <x v="8"/>
    <s v="CA-2017-129546"/>
    <n v="1106"/>
    <s v="Motorola HK250 Universal Bluetooth Headset"/>
    <s v="Anna Andreadi"/>
    <n v="90032"/>
    <n v="-8"/>
    <n v="2"/>
    <n v="37"/>
  </r>
  <r>
    <n v="1"/>
    <x v="0"/>
    <x v="537"/>
    <x v="1"/>
    <x v="2"/>
    <n v="1"/>
    <x v="1"/>
    <x v="9"/>
    <x v="1"/>
    <x v="299"/>
    <x v="10"/>
    <s v="United States"/>
    <x v="100"/>
    <x v="3"/>
    <m/>
    <x v="0"/>
    <x v="7"/>
    <d v="2017-05-04T00:00:00"/>
    <s v="Wed"/>
    <x v="5"/>
    <s v="CA-2017-129700"/>
    <n v="1505"/>
    <s v="Staple-based wall hangings"/>
    <s v="Kelly Williams"/>
    <n v="60477"/>
    <n v="-9"/>
    <n v="7"/>
    <n v="22"/>
  </r>
  <r>
    <n v="2"/>
    <x v="1"/>
    <x v="538"/>
    <x v="1"/>
    <x v="1"/>
    <n v="3"/>
    <x v="0"/>
    <x v="3"/>
    <x v="2"/>
    <x v="300"/>
    <x v="7"/>
    <s v="United States"/>
    <x v="273"/>
    <x v="1"/>
    <m/>
    <x v="0"/>
    <x v="0"/>
    <d v="2017-02-21T00:00:00"/>
    <s v="Sat"/>
    <x v="3"/>
    <s v="CA-2017-129770"/>
    <n v="538"/>
    <s v="Easy-staple paper"/>
    <s v="Anna Andreadi"/>
    <n v="88001"/>
    <n v="23"/>
    <n v="4"/>
    <n v="49"/>
  </r>
  <r>
    <n v="4"/>
    <x v="1"/>
    <x v="498"/>
    <x v="1"/>
    <x v="0"/>
    <n v="6"/>
    <x v="2"/>
    <x v="6"/>
    <x v="2"/>
    <x v="0"/>
    <x v="0"/>
    <s v="United States"/>
    <x v="597"/>
    <x v="0"/>
    <m/>
    <x v="0"/>
    <x v="0"/>
    <d v="2017-08-22T00:00:00"/>
    <s v="Sun"/>
    <x v="10"/>
    <s v="CA-2017-129854"/>
    <n v="1170"/>
    <s v="Newell Chalk Holder"/>
    <s v="Chuck Magee"/>
    <n v="10009"/>
    <n v="8"/>
    <n v="4"/>
    <n v="17"/>
  </r>
  <r>
    <n v="5"/>
    <x v="1"/>
    <x v="471"/>
    <x v="1"/>
    <x v="0"/>
    <n v="6"/>
    <x v="0"/>
    <x v="9"/>
    <x v="1"/>
    <x v="50"/>
    <x v="3"/>
    <s v="United States"/>
    <x v="513"/>
    <x v="1"/>
    <m/>
    <x v="0"/>
    <x v="1"/>
    <d v="2017-06-15T00:00:00"/>
    <s v="Sun"/>
    <x v="9"/>
    <s v="CA-2017-129896"/>
    <n v="489"/>
    <s v="DAX Copper Panel Document Frame, 5 x 7 Size"/>
    <s v="Anna Andreadi"/>
    <n v="85234"/>
    <n v="11"/>
    <n v="4"/>
    <n v="40"/>
  </r>
  <r>
    <n v="5"/>
    <x v="1"/>
    <x v="471"/>
    <x v="1"/>
    <x v="0"/>
    <n v="6"/>
    <x v="0"/>
    <x v="9"/>
    <x v="1"/>
    <x v="50"/>
    <x v="3"/>
    <s v="United States"/>
    <x v="513"/>
    <x v="1"/>
    <m/>
    <x v="0"/>
    <x v="1"/>
    <d v="2017-06-15T00:00:00"/>
    <s v="Sun"/>
    <x v="9"/>
    <s v="CA-2017-129896"/>
    <n v="580"/>
    <s v="Eldon L Workstation Diamond Chairmat"/>
    <s v="Anna Andreadi"/>
    <n v="85234"/>
    <n v="-36"/>
    <n v="6"/>
    <n v="365"/>
  </r>
  <r>
    <n v="5"/>
    <x v="1"/>
    <x v="471"/>
    <x v="1"/>
    <x v="0"/>
    <n v="6"/>
    <x v="0"/>
    <x v="3"/>
    <x v="2"/>
    <x v="50"/>
    <x v="3"/>
    <s v="United States"/>
    <x v="513"/>
    <x v="1"/>
    <m/>
    <x v="0"/>
    <x v="1"/>
    <d v="2017-06-15T00:00:00"/>
    <s v="Sun"/>
    <x v="9"/>
    <s v="CA-2017-129896"/>
    <n v="1686"/>
    <s v="Xerox 1895"/>
    <s v="Anna Andreadi"/>
    <n v="85234"/>
    <n v="3"/>
    <n v="2"/>
    <n v="10"/>
  </r>
  <r>
    <n v="5"/>
    <x v="1"/>
    <x v="471"/>
    <x v="1"/>
    <x v="0"/>
    <n v="6"/>
    <x v="0"/>
    <x v="11"/>
    <x v="2"/>
    <x v="50"/>
    <x v="3"/>
    <s v="United States"/>
    <x v="513"/>
    <x v="1"/>
    <m/>
    <x v="0"/>
    <x v="1"/>
    <d v="2017-06-15T00:00:00"/>
    <s v="Sun"/>
    <x v="9"/>
    <s v="CA-2017-129896"/>
    <n v="282"/>
    <s v="Belkin 19 Vented Equipment Shelf, Black"/>
    <s v="Anna Andreadi"/>
    <n v="85234"/>
    <n v="-20"/>
    <n v="2"/>
    <n v="82"/>
  </r>
  <r>
    <n v="1"/>
    <x v="0"/>
    <x v="489"/>
    <x v="1"/>
    <x v="2"/>
    <n v="1"/>
    <x v="0"/>
    <x v="2"/>
    <x v="2"/>
    <x v="17"/>
    <x v="1"/>
    <s v="United States"/>
    <x v="628"/>
    <x v="1"/>
    <m/>
    <x v="0"/>
    <x v="1"/>
    <d v="2017-10-02T00:00:00"/>
    <s v="Mon"/>
    <x v="8"/>
    <s v="CA-2017-129917"/>
    <n v="1316"/>
    <s v="Pressboard Hanging Data Binders for Unburst Sheets"/>
    <s v="Anna Andreadi"/>
    <n v="90008"/>
    <n v="4"/>
    <n v="3"/>
    <n v="12"/>
  </r>
  <r>
    <n v="1"/>
    <x v="0"/>
    <x v="489"/>
    <x v="1"/>
    <x v="2"/>
    <n v="1"/>
    <x v="0"/>
    <x v="2"/>
    <x v="2"/>
    <x v="17"/>
    <x v="1"/>
    <s v="United States"/>
    <x v="628"/>
    <x v="1"/>
    <m/>
    <x v="0"/>
    <x v="1"/>
    <d v="2017-10-02T00:00:00"/>
    <s v="Mon"/>
    <x v="8"/>
    <s v="CA-2017-129917"/>
    <n v="698"/>
    <s v="GBC Poly Designer Binding Covers"/>
    <s v="Anna Andreadi"/>
    <n v="90008"/>
    <n v="19"/>
    <n v="4"/>
    <n v="54"/>
  </r>
  <r>
    <n v="1"/>
    <x v="0"/>
    <x v="489"/>
    <x v="1"/>
    <x v="2"/>
    <n v="1"/>
    <x v="0"/>
    <x v="0"/>
    <x v="0"/>
    <x v="17"/>
    <x v="1"/>
    <s v="United States"/>
    <x v="628"/>
    <x v="1"/>
    <m/>
    <x v="0"/>
    <x v="1"/>
    <d v="2017-10-02T00:00:00"/>
    <s v="Mon"/>
    <x v="8"/>
    <s v="CA-2017-129917"/>
    <n v="885"/>
    <s v="HTC One Mini"/>
    <s v="Anna Andreadi"/>
    <n v="90008"/>
    <n v="50"/>
    <n v="5"/>
    <n v="504"/>
  </r>
  <r>
    <n v="6"/>
    <x v="0"/>
    <x v="476"/>
    <x v="1"/>
    <x v="0"/>
    <n v="6"/>
    <x v="2"/>
    <x v="10"/>
    <x v="2"/>
    <x v="301"/>
    <x v="23"/>
    <s v="United States"/>
    <x v="219"/>
    <x v="3"/>
    <m/>
    <x v="0"/>
    <x v="0"/>
    <d v="2017-08-10T00:00:00"/>
    <s v="Tue"/>
    <x v="10"/>
    <s v="CA-2017-130022"/>
    <n v="188"/>
    <s v="Avery 480"/>
    <s v="Kelly Williams"/>
    <n v="55122"/>
    <n v="2"/>
    <n v="1"/>
    <n v="4"/>
  </r>
  <r>
    <n v="6"/>
    <x v="0"/>
    <x v="476"/>
    <x v="1"/>
    <x v="0"/>
    <n v="6"/>
    <x v="2"/>
    <x v="6"/>
    <x v="2"/>
    <x v="301"/>
    <x v="23"/>
    <s v="United States"/>
    <x v="219"/>
    <x v="3"/>
    <m/>
    <x v="0"/>
    <x v="0"/>
    <d v="2017-08-10T00:00:00"/>
    <s v="Tue"/>
    <x v="10"/>
    <s v="CA-2017-130022"/>
    <n v="1258"/>
    <s v="Peel-Off China Markers"/>
    <s v="Kelly Williams"/>
    <n v="55122"/>
    <n v="13"/>
    <n v="3"/>
    <n v="30"/>
  </r>
  <r>
    <n v="6"/>
    <x v="0"/>
    <x v="476"/>
    <x v="1"/>
    <x v="0"/>
    <n v="6"/>
    <x v="2"/>
    <x v="10"/>
    <x v="2"/>
    <x v="301"/>
    <x v="23"/>
    <s v="United States"/>
    <x v="219"/>
    <x v="3"/>
    <m/>
    <x v="0"/>
    <x v="0"/>
    <d v="2017-08-10T00:00:00"/>
    <s v="Tue"/>
    <x v="10"/>
    <s v="CA-2017-130022"/>
    <n v="197"/>
    <s v="Avery 489"/>
    <s v="Kelly Williams"/>
    <n v="55122"/>
    <n v="20"/>
    <n v="4"/>
    <n v="41"/>
  </r>
  <r>
    <n v="4"/>
    <x v="1"/>
    <x v="327"/>
    <x v="1"/>
    <x v="0"/>
    <n v="6"/>
    <x v="1"/>
    <x v="11"/>
    <x v="2"/>
    <x v="1"/>
    <x v="1"/>
    <s v="United States"/>
    <x v="160"/>
    <x v="1"/>
    <m/>
    <x v="0"/>
    <x v="0"/>
    <d v="2017-12-27T00:00:00"/>
    <s v="Fri"/>
    <x v="6"/>
    <s v="CA-2017-130113"/>
    <n v="662"/>
    <s v="Fellowes Super Stor/Drawer Files"/>
    <s v="Anna Andreadi"/>
    <n v="94122"/>
    <n v="61"/>
    <n v="2"/>
    <n v="323"/>
  </r>
  <r>
    <n v="4"/>
    <x v="1"/>
    <x v="327"/>
    <x v="1"/>
    <x v="0"/>
    <n v="6"/>
    <x v="1"/>
    <x v="0"/>
    <x v="0"/>
    <x v="1"/>
    <x v="1"/>
    <s v="United States"/>
    <x v="160"/>
    <x v="1"/>
    <m/>
    <x v="0"/>
    <x v="1"/>
    <d v="2017-12-27T00:00:00"/>
    <s v="Fri"/>
    <x v="6"/>
    <s v="CA-2017-130113"/>
    <n v="733"/>
    <s v="Geemarc AmpliPOWER60"/>
    <s v="Anna Andreadi"/>
    <n v="94122"/>
    <n v="75"/>
    <n v="9"/>
    <n v="668"/>
  </r>
  <r>
    <n v="4"/>
    <x v="1"/>
    <x v="364"/>
    <x v="1"/>
    <x v="0"/>
    <n v="6"/>
    <x v="0"/>
    <x v="14"/>
    <x v="1"/>
    <x v="4"/>
    <x v="4"/>
    <s v="United States"/>
    <x v="435"/>
    <x v="3"/>
    <m/>
    <x v="0"/>
    <x v="10"/>
    <d v="2017-11-13T00:00:00"/>
    <s v="Fri"/>
    <x v="7"/>
    <s v="CA-2017-130183"/>
    <n v="170"/>
    <s v="Atlantic Metals Mobile 5-Shelf Bookcases, Custom Colors"/>
    <s v="Kelly Williams"/>
    <n v="77041"/>
    <n v="-18"/>
    <n v="3"/>
    <n v="614"/>
  </r>
  <r>
    <n v="6"/>
    <x v="0"/>
    <x v="329"/>
    <x v="1"/>
    <x v="0"/>
    <n v="6"/>
    <x v="1"/>
    <x v="11"/>
    <x v="2"/>
    <x v="1"/>
    <x v="1"/>
    <s v="United States"/>
    <x v="539"/>
    <x v="1"/>
    <m/>
    <x v="0"/>
    <x v="0"/>
    <d v="2017-09-03T00:00:00"/>
    <s v="Tue"/>
    <x v="0"/>
    <s v="CA-2017-130204"/>
    <n v="1513"/>
    <s v="Sterilite Officeware Hinged File Box"/>
    <s v="Anna Andreadi"/>
    <n v="94122"/>
    <n v="8"/>
    <n v="3"/>
    <n v="31"/>
  </r>
  <r>
    <n v="6"/>
    <x v="0"/>
    <x v="329"/>
    <x v="1"/>
    <x v="0"/>
    <n v="6"/>
    <x v="1"/>
    <x v="8"/>
    <x v="0"/>
    <x v="1"/>
    <x v="1"/>
    <s v="United States"/>
    <x v="539"/>
    <x v="1"/>
    <m/>
    <x v="0"/>
    <x v="0"/>
    <d v="2017-09-03T00:00:00"/>
    <s v="Tue"/>
    <x v="0"/>
    <s v="CA-2017-130204"/>
    <n v="966"/>
    <s v="Kingston Digital DataTraveler 16GB USB 2.0"/>
    <s v="Anna Andreadi"/>
    <n v="94122"/>
    <n v="3"/>
    <n v="2"/>
    <n v="18"/>
  </r>
  <r>
    <n v="6"/>
    <x v="0"/>
    <x v="329"/>
    <x v="1"/>
    <x v="0"/>
    <n v="6"/>
    <x v="1"/>
    <x v="8"/>
    <x v="0"/>
    <x v="1"/>
    <x v="1"/>
    <s v="United States"/>
    <x v="539"/>
    <x v="1"/>
    <m/>
    <x v="0"/>
    <x v="0"/>
    <d v="2017-09-03T00:00:00"/>
    <s v="Tue"/>
    <x v="0"/>
    <s v="CA-2017-130204"/>
    <n v="1580"/>
    <s v="TRENDnet 56K USB 2.0 Phone, Internet and Fax Modem"/>
    <s v="Anna Andreadi"/>
    <n v="94122"/>
    <n v="47"/>
    <n v="5"/>
    <n v="129"/>
  </r>
  <r>
    <n v="3"/>
    <x v="2"/>
    <x v="484"/>
    <x v="1"/>
    <x v="2"/>
    <n v="1"/>
    <x v="0"/>
    <x v="4"/>
    <x v="2"/>
    <x v="116"/>
    <x v="13"/>
    <s v="United States"/>
    <x v="187"/>
    <x v="2"/>
    <m/>
    <x v="0"/>
    <x v="0"/>
    <d v="2017-03-23T00:00:00"/>
    <s v="Mon"/>
    <x v="2"/>
    <s v="CA-2017-130218"/>
    <n v="1507"/>
    <s v="Staples"/>
    <s v="Cassandra Brandow"/>
    <n v="29501"/>
    <n v="14"/>
    <n v="4"/>
    <n v="32"/>
  </r>
  <r>
    <n v="3"/>
    <x v="2"/>
    <x v="484"/>
    <x v="1"/>
    <x v="2"/>
    <n v="1"/>
    <x v="0"/>
    <x v="11"/>
    <x v="2"/>
    <x v="116"/>
    <x v="13"/>
    <s v="United States"/>
    <x v="187"/>
    <x v="2"/>
    <m/>
    <x v="0"/>
    <x v="0"/>
    <d v="2017-03-23T00:00:00"/>
    <s v="Mon"/>
    <x v="2"/>
    <s v="CA-2017-130218"/>
    <n v="588"/>
    <s v="Eldon Shelf Savers Cubes and Bins"/>
    <s v="Cassandra Brandow"/>
    <n v="29501"/>
    <n v="1"/>
    <n v="4"/>
    <n v="28"/>
  </r>
  <r>
    <n v="4"/>
    <x v="1"/>
    <x v="449"/>
    <x v="1"/>
    <x v="0"/>
    <n v="6"/>
    <x v="2"/>
    <x v="9"/>
    <x v="1"/>
    <x v="17"/>
    <x v="1"/>
    <s v="United States"/>
    <x v="278"/>
    <x v="1"/>
    <m/>
    <x v="0"/>
    <x v="0"/>
    <d v="2017-12-14T00:00:00"/>
    <s v="Sat"/>
    <x v="6"/>
    <s v="CA-2017-130253"/>
    <n v="1054"/>
    <s v="Master Caster Door Stop, Gray"/>
    <s v="Anna Andreadi"/>
    <n v="90036"/>
    <n v="5"/>
    <n v="3"/>
    <n v="15"/>
  </r>
  <r>
    <n v="4"/>
    <x v="1"/>
    <x v="539"/>
    <x v="1"/>
    <x v="0"/>
    <n v="6"/>
    <x v="0"/>
    <x v="5"/>
    <x v="1"/>
    <x v="49"/>
    <x v="10"/>
    <s v="United States"/>
    <x v="279"/>
    <x v="3"/>
    <m/>
    <x v="0"/>
    <x v="2"/>
    <d v="2017-04-25T00:00:00"/>
    <s v="Wed"/>
    <x v="4"/>
    <s v="CA-2017-130365"/>
    <n v="738"/>
    <s v="Global Armless Task Chair, Royal Blue"/>
    <s v="Kelly Williams"/>
    <n v="60505"/>
    <n v="-24"/>
    <n v="3"/>
    <n v="128"/>
  </r>
  <r>
    <n v="4"/>
    <x v="1"/>
    <x v="539"/>
    <x v="1"/>
    <x v="0"/>
    <n v="6"/>
    <x v="0"/>
    <x v="11"/>
    <x v="2"/>
    <x v="49"/>
    <x v="10"/>
    <s v="United States"/>
    <x v="279"/>
    <x v="3"/>
    <m/>
    <x v="0"/>
    <x v="1"/>
    <d v="2017-04-25T00:00:00"/>
    <s v="Wed"/>
    <x v="4"/>
    <s v="CA-2017-130365"/>
    <n v="1377"/>
    <s v="SAFCO Commercial Wire Shelving, Black"/>
    <s v="Kelly Williams"/>
    <n v="60505"/>
    <n v="-55"/>
    <n v="2"/>
    <n v="221"/>
  </r>
  <r>
    <n v="5"/>
    <x v="1"/>
    <x v="498"/>
    <x v="1"/>
    <x v="0"/>
    <n v="6"/>
    <x v="1"/>
    <x v="14"/>
    <x v="1"/>
    <x v="1"/>
    <x v="1"/>
    <s v="United States"/>
    <x v="333"/>
    <x v="1"/>
    <s v="Yes"/>
    <x v="1"/>
    <x v="5"/>
    <d v="2017-08-21T00:00:00"/>
    <s v="Sat"/>
    <x v="10"/>
    <s v="CA-2017-130456"/>
    <n v="1430"/>
    <s v="Sauder Camden County Collection Library"/>
    <s v="Anna Andreadi"/>
    <n v="94122"/>
    <n v="34"/>
    <n v="6"/>
    <n v="586"/>
  </r>
  <r>
    <n v="5"/>
    <x v="1"/>
    <x v="498"/>
    <x v="1"/>
    <x v="0"/>
    <n v="6"/>
    <x v="1"/>
    <x v="11"/>
    <x v="2"/>
    <x v="1"/>
    <x v="1"/>
    <s v="United States"/>
    <x v="333"/>
    <x v="1"/>
    <s v="Yes"/>
    <x v="1"/>
    <x v="0"/>
    <d v="2017-08-21T00:00:00"/>
    <s v="Sat"/>
    <x v="10"/>
    <s v="CA-2017-130456"/>
    <n v="418"/>
    <s v="Carina Double Wide Media Storage Towers in Natural &amp; Black"/>
    <s v="Anna Andreadi"/>
    <n v="94122"/>
    <n v="3"/>
    <n v="1"/>
    <n v="81"/>
  </r>
  <r>
    <n v="2"/>
    <x v="2"/>
    <x v="540"/>
    <x v="1"/>
    <x v="2"/>
    <n v="1"/>
    <x v="2"/>
    <x v="6"/>
    <x v="2"/>
    <x v="16"/>
    <x v="12"/>
    <s v="United States"/>
    <x v="240"/>
    <x v="0"/>
    <m/>
    <x v="0"/>
    <x v="1"/>
    <d v="2017-04-07T00:00:00"/>
    <s v="Sat"/>
    <x v="4"/>
    <s v="CA-2017-130554"/>
    <n v="1147"/>
    <s v="Newell 331"/>
    <s v="Chuck Magee"/>
    <n v="19140"/>
    <n v="1"/>
    <n v="3"/>
    <n v="12"/>
  </r>
  <r>
    <n v="5"/>
    <x v="1"/>
    <x v="395"/>
    <x v="1"/>
    <x v="0"/>
    <n v="6"/>
    <x v="2"/>
    <x v="2"/>
    <x v="2"/>
    <x v="302"/>
    <x v="6"/>
    <s v="United States"/>
    <x v="629"/>
    <x v="3"/>
    <m/>
    <x v="0"/>
    <x v="0"/>
    <d v="2017-07-05T00:00:00"/>
    <s v="Thu"/>
    <x v="1"/>
    <s v="CA-2017-130610"/>
    <n v="534"/>
    <s v="Durable Pressboard Binders"/>
    <s v="Kelly Williams"/>
    <n v="48310"/>
    <n v="9"/>
    <n v="5"/>
    <n v="19"/>
  </r>
  <r>
    <n v="5"/>
    <x v="2"/>
    <x v="322"/>
    <x v="1"/>
    <x v="1"/>
    <n v="3"/>
    <x v="0"/>
    <x v="5"/>
    <x v="1"/>
    <x v="0"/>
    <x v="0"/>
    <s v="United States"/>
    <x v="214"/>
    <x v="0"/>
    <m/>
    <x v="0"/>
    <x v="9"/>
    <d v="2017-12-04T00:00:00"/>
    <s v="Wed"/>
    <x v="6"/>
    <s v="CA-2017-130659"/>
    <n v="738"/>
    <s v="Global Armless Task Chair, Royal Blue"/>
    <s v="Chuck Magee"/>
    <n v="10035"/>
    <n v="30"/>
    <n v="7"/>
    <n v="384"/>
  </r>
  <r>
    <n v="5"/>
    <x v="2"/>
    <x v="322"/>
    <x v="1"/>
    <x v="1"/>
    <n v="3"/>
    <x v="0"/>
    <x v="7"/>
    <x v="2"/>
    <x v="0"/>
    <x v="0"/>
    <s v="United States"/>
    <x v="214"/>
    <x v="0"/>
    <m/>
    <x v="0"/>
    <x v="0"/>
    <d v="2017-12-04T00:00:00"/>
    <s v="Wed"/>
    <x v="6"/>
    <s v="CA-2017-130659"/>
    <n v="1614"/>
    <s v="Wausau Papers Astrobrights Colored Envelopes"/>
    <s v="Chuck Magee"/>
    <n v="10035"/>
    <n v="9"/>
    <n v="3"/>
    <n v="18"/>
  </r>
  <r>
    <n v="5"/>
    <x v="2"/>
    <x v="322"/>
    <x v="1"/>
    <x v="1"/>
    <n v="3"/>
    <x v="0"/>
    <x v="0"/>
    <x v="0"/>
    <x v="0"/>
    <x v="0"/>
    <s v="United States"/>
    <x v="214"/>
    <x v="0"/>
    <m/>
    <x v="0"/>
    <x v="0"/>
    <d v="2017-12-04T00:00:00"/>
    <s v="Wed"/>
    <x v="6"/>
    <s v="CA-2017-130659"/>
    <n v="1653"/>
    <s v="Wilson SignalBoost 841262 DB PRO Amplifier Kit"/>
    <s v="Chuck Magee"/>
    <n v="10035"/>
    <n v="540"/>
    <n v="5"/>
    <n v="1800"/>
  </r>
  <r>
    <n v="2"/>
    <x v="2"/>
    <x v="322"/>
    <x v="1"/>
    <x v="2"/>
    <n v="1"/>
    <x v="0"/>
    <x v="4"/>
    <x v="2"/>
    <x v="15"/>
    <x v="11"/>
    <s v="United States"/>
    <x v="197"/>
    <x v="1"/>
    <m/>
    <x v="0"/>
    <x v="0"/>
    <d v="2017-12-07T00:00:00"/>
    <s v="Sat"/>
    <x v="6"/>
    <s v="CA-2017-130736"/>
    <n v="119"/>
    <s v="Alliance Big Bands Rubber Bands, 12/Pack"/>
    <s v="Anna Andreadi"/>
    <n v="98105"/>
    <n v="0"/>
    <n v="2"/>
    <n v="4"/>
  </r>
  <r>
    <n v="2"/>
    <x v="2"/>
    <x v="322"/>
    <x v="1"/>
    <x v="2"/>
    <n v="1"/>
    <x v="0"/>
    <x v="10"/>
    <x v="2"/>
    <x v="15"/>
    <x v="11"/>
    <s v="United States"/>
    <x v="197"/>
    <x v="1"/>
    <m/>
    <x v="0"/>
    <x v="0"/>
    <d v="2017-12-07T00:00:00"/>
    <s v="Sat"/>
    <x v="6"/>
    <s v="CA-2017-130736"/>
    <n v="219"/>
    <s v="Avery 509"/>
    <s v="Anna Andreadi"/>
    <n v="98105"/>
    <n v="1"/>
    <n v="1"/>
    <n v="3"/>
  </r>
  <r>
    <n v="4"/>
    <x v="1"/>
    <x v="329"/>
    <x v="1"/>
    <x v="0"/>
    <n v="6"/>
    <x v="0"/>
    <x v="14"/>
    <x v="1"/>
    <x v="42"/>
    <x v="1"/>
    <s v="United States"/>
    <x v="588"/>
    <x v="1"/>
    <s v="Yes"/>
    <x v="1"/>
    <x v="5"/>
    <d v="2017-09-05T00:00:00"/>
    <s v="Thu"/>
    <x v="0"/>
    <s v="CA-2017-130785"/>
    <n v="1429"/>
    <s v="Sauder Camden County Collection Libraries, Planked Cherry Finish"/>
    <s v="Anna Andreadi"/>
    <n v="92105"/>
    <n v="-21"/>
    <n v="3"/>
    <n v="293"/>
  </r>
  <r>
    <n v="4"/>
    <x v="1"/>
    <x v="329"/>
    <x v="1"/>
    <x v="0"/>
    <n v="6"/>
    <x v="0"/>
    <x v="14"/>
    <x v="1"/>
    <x v="42"/>
    <x v="1"/>
    <s v="United States"/>
    <x v="588"/>
    <x v="1"/>
    <s v="Yes"/>
    <x v="1"/>
    <x v="5"/>
    <d v="2017-09-05T00:00:00"/>
    <s v="Thu"/>
    <x v="0"/>
    <s v="CA-2017-130785"/>
    <n v="1428"/>
    <s v="Sauder Camden County Barrister Bookcase, Planked Cherry Finish"/>
    <s v="Anna Andreadi"/>
    <n v="92105"/>
    <n v="-5"/>
    <n v="4"/>
    <n v="411"/>
  </r>
  <r>
    <n v="4"/>
    <x v="1"/>
    <x v="329"/>
    <x v="1"/>
    <x v="0"/>
    <n v="6"/>
    <x v="0"/>
    <x v="2"/>
    <x v="2"/>
    <x v="42"/>
    <x v="1"/>
    <s v="United States"/>
    <x v="588"/>
    <x v="1"/>
    <s v="Yes"/>
    <x v="1"/>
    <x v="1"/>
    <d v="2017-09-05T00:00:00"/>
    <s v="Thu"/>
    <x v="0"/>
    <s v="CA-2017-130785"/>
    <n v="536"/>
    <s v="DXL Angle-View Binders with Locking Rings, Black"/>
    <s v="Anna Andreadi"/>
    <n v="92105"/>
    <n v="10"/>
    <n v="6"/>
    <n v="29"/>
  </r>
  <r>
    <n v="7"/>
    <x v="2"/>
    <x v="537"/>
    <x v="1"/>
    <x v="0"/>
    <n v="6"/>
    <x v="0"/>
    <x v="12"/>
    <x v="2"/>
    <x v="4"/>
    <x v="4"/>
    <s v="United States"/>
    <x v="28"/>
    <x v="3"/>
    <m/>
    <x v="0"/>
    <x v="3"/>
    <d v="2017-04-28T00:00:00"/>
    <s v="Sat"/>
    <x v="5"/>
    <s v="CA-2017-130792"/>
    <n v="812"/>
    <s v="Holmes Odor Grabber"/>
    <s v="Kelly Williams"/>
    <n v="77095"/>
    <n v="-20"/>
    <n v="3"/>
    <n v="9"/>
  </r>
  <r>
    <n v="7"/>
    <x v="2"/>
    <x v="537"/>
    <x v="1"/>
    <x v="0"/>
    <n v="6"/>
    <x v="0"/>
    <x v="11"/>
    <x v="2"/>
    <x v="4"/>
    <x v="4"/>
    <s v="United States"/>
    <x v="28"/>
    <x v="3"/>
    <m/>
    <x v="0"/>
    <x v="1"/>
    <d v="2017-04-28T00:00:00"/>
    <s v="Sat"/>
    <x v="5"/>
    <s v="CA-2017-130792"/>
    <n v="118"/>
    <s v="Akro-Mils 12-Gallon Tote"/>
    <s v="Kelly Williams"/>
    <n v="77095"/>
    <n v="3"/>
    <n v="3"/>
    <n v="24"/>
  </r>
  <r>
    <n v="7"/>
    <x v="2"/>
    <x v="537"/>
    <x v="1"/>
    <x v="0"/>
    <n v="6"/>
    <x v="0"/>
    <x v="2"/>
    <x v="2"/>
    <x v="4"/>
    <x v="4"/>
    <s v="United States"/>
    <x v="28"/>
    <x v="3"/>
    <m/>
    <x v="0"/>
    <x v="3"/>
    <d v="2017-04-28T00:00:00"/>
    <s v="Sat"/>
    <x v="5"/>
    <s v="CA-2017-130792"/>
    <n v="714"/>
    <s v="GBC Twin Loop Wire Binding Elements, 9/16 Spine, Black"/>
    <s v="Kelly Williams"/>
    <n v="77095"/>
    <n v="-19"/>
    <n v="4"/>
    <n v="12"/>
  </r>
  <r>
    <n v="0"/>
    <x v="0"/>
    <x v="541"/>
    <x v="1"/>
    <x v="3"/>
    <n v="0"/>
    <x v="1"/>
    <x v="5"/>
    <x v="1"/>
    <x v="134"/>
    <x v="31"/>
    <s v="United States"/>
    <x v="380"/>
    <x v="1"/>
    <m/>
    <x v="0"/>
    <x v="1"/>
    <d v="2017-10-25T00:00:00"/>
    <s v="Wed"/>
    <x v="8"/>
    <s v="CA-2017-130848"/>
    <n v="756"/>
    <s v="Global Highback Leather Tilter in Burgundy"/>
    <s v="Anna Andreadi"/>
    <n v="80219"/>
    <n v="-29"/>
    <n v="8"/>
    <n v="582"/>
  </r>
  <r>
    <n v="7"/>
    <x v="2"/>
    <x v="542"/>
    <x v="2"/>
    <x v="0"/>
    <n v="6"/>
    <x v="0"/>
    <x v="15"/>
    <x v="2"/>
    <x v="0"/>
    <x v="0"/>
    <s v="United States"/>
    <x v="247"/>
    <x v="0"/>
    <m/>
    <x v="0"/>
    <x v="0"/>
    <d v="2017-12-29T00:00:00"/>
    <s v="Sun"/>
    <x v="11"/>
    <s v="CA-2017-130855"/>
    <n v="85"/>
    <s v="Acme Serrated Blade Letter Opener"/>
    <s v="Chuck Magee"/>
    <n v="10035"/>
    <n v="0"/>
    <n v="2"/>
    <n v="6"/>
  </r>
  <r>
    <n v="4"/>
    <x v="2"/>
    <x v="318"/>
    <x v="1"/>
    <x v="1"/>
    <n v="3"/>
    <x v="0"/>
    <x v="11"/>
    <x v="2"/>
    <x v="0"/>
    <x v="0"/>
    <s v="United States"/>
    <x v="432"/>
    <x v="0"/>
    <m/>
    <x v="0"/>
    <x v="0"/>
    <d v="2017-05-12T00:00:00"/>
    <s v="Thu"/>
    <x v="5"/>
    <s v="CA-2017-130876"/>
    <n v="1300"/>
    <s v="Portable Personal File Box"/>
    <s v="Chuck Magee"/>
    <n v="10024"/>
    <n v="10"/>
    <n v="3"/>
    <n v="37"/>
  </r>
  <r>
    <n v="6"/>
    <x v="0"/>
    <x v="488"/>
    <x v="1"/>
    <x v="0"/>
    <n v="6"/>
    <x v="0"/>
    <x v="3"/>
    <x v="2"/>
    <x v="202"/>
    <x v="37"/>
    <s v="United States"/>
    <x v="251"/>
    <x v="1"/>
    <m/>
    <x v="0"/>
    <x v="1"/>
    <d v="2017-09-26T00:00:00"/>
    <s v="Thu"/>
    <x v="8"/>
    <s v="CA-2017-130883"/>
    <n v="538"/>
    <s v="Easy-staple paper"/>
    <s v="Anna Andreadi"/>
    <n v="97206"/>
    <n v="48"/>
    <n v="5"/>
    <n v="142"/>
  </r>
  <r>
    <n v="6"/>
    <x v="0"/>
    <x v="488"/>
    <x v="1"/>
    <x v="0"/>
    <n v="6"/>
    <x v="0"/>
    <x v="8"/>
    <x v="0"/>
    <x v="202"/>
    <x v="37"/>
    <s v="United States"/>
    <x v="251"/>
    <x v="1"/>
    <m/>
    <x v="0"/>
    <x v="1"/>
    <d v="2017-09-26T00:00:00"/>
    <s v="Thu"/>
    <x v="8"/>
    <s v="CA-2017-130883"/>
    <n v="1093"/>
    <s v="Microsoft Arc Touch Mouse"/>
    <s v="Anna Andreadi"/>
    <n v="97206"/>
    <n v="48"/>
    <n v="5"/>
    <n v="240"/>
  </r>
  <r>
    <n v="6"/>
    <x v="0"/>
    <x v="488"/>
    <x v="1"/>
    <x v="0"/>
    <n v="6"/>
    <x v="0"/>
    <x v="3"/>
    <x v="2"/>
    <x v="202"/>
    <x v="37"/>
    <s v="United States"/>
    <x v="251"/>
    <x v="1"/>
    <m/>
    <x v="0"/>
    <x v="1"/>
    <d v="2017-09-26T00:00:00"/>
    <s v="Thu"/>
    <x v="8"/>
    <s v="CA-2017-130883"/>
    <n v="1820"/>
    <s v="Xerox 216"/>
    <s v="Anna Andreadi"/>
    <n v="97206"/>
    <n v="11"/>
    <n v="6"/>
    <n v="31"/>
  </r>
  <r>
    <n v="4"/>
    <x v="1"/>
    <x v="543"/>
    <x v="1"/>
    <x v="0"/>
    <n v="6"/>
    <x v="0"/>
    <x v="1"/>
    <x v="1"/>
    <x v="17"/>
    <x v="1"/>
    <s v="United States"/>
    <x v="151"/>
    <x v="1"/>
    <m/>
    <x v="0"/>
    <x v="1"/>
    <d v="2017-11-02T00:00:00"/>
    <s v="Mon"/>
    <x v="7"/>
    <s v="CA-2017-130890"/>
    <n v="314"/>
    <s v="Bevis Round Bullnose 29 High Table Top"/>
    <s v="Anna Andreadi"/>
    <n v="90004"/>
    <n v="52"/>
    <n v="5"/>
    <n v="1039"/>
  </r>
  <r>
    <n v="2"/>
    <x v="1"/>
    <x v="544"/>
    <x v="1"/>
    <x v="1"/>
    <n v="3"/>
    <x v="2"/>
    <x v="14"/>
    <x v="1"/>
    <x v="206"/>
    <x v="24"/>
    <s v="United States"/>
    <x v="254"/>
    <x v="0"/>
    <m/>
    <x v="0"/>
    <x v="0"/>
    <d v="2017-11-27T00:00:00"/>
    <s v="Fri"/>
    <x v="7"/>
    <s v="CA-2017-130974"/>
    <n v="1368"/>
    <s v="Rush Hierlooms Collection 1 Thick Stackable Bookcases"/>
    <s v="Chuck Magee"/>
    <n v="2149"/>
    <n v="32"/>
    <n v="1"/>
    <n v="171"/>
  </r>
  <r>
    <n v="2"/>
    <x v="1"/>
    <x v="544"/>
    <x v="1"/>
    <x v="1"/>
    <n v="3"/>
    <x v="2"/>
    <x v="9"/>
    <x v="1"/>
    <x v="206"/>
    <x v="24"/>
    <s v="United States"/>
    <x v="254"/>
    <x v="0"/>
    <m/>
    <x v="0"/>
    <x v="0"/>
    <d v="2017-11-27T00:00:00"/>
    <s v="Fri"/>
    <x v="7"/>
    <s v="CA-2017-130974"/>
    <n v="1563"/>
    <s v="Tensor Hersey Kiss Styled Floor Lamp"/>
    <s v="Chuck Magee"/>
    <n v="2149"/>
    <n v="5"/>
    <n v="3"/>
    <n v="39"/>
  </r>
  <r>
    <n v="2"/>
    <x v="1"/>
    <x v="544"/>
    <x v="1"/>
    <x v="1"/>
    <n v="3"/>
    <x v="2"/>
    <x v="1"/>
    <x v="1"/>
    <x v="206"/>
    <x v="24"/>
    <s v="United States"/>
    <x v="254"/>
    <x v="0"/>
    <m/>
    <x v="0"/>
    <x v="2"/>
    <d v="2017-11-27T00:00:00"/>
    <s v="Fri"/>
    <x v="7"/>
    <s v="CA-2017-130974"/>
    <n v="843"/>
    <s v="Hon Non-Folding Utility Tables"/>
    <s v="Chuck Magee"/>
    <n v="2149"/>
    <n v="0"/>
    <n v="4"/>
    <n v="446"/>
  </r>
  <r>
    <n v="2"/>
    <x v="1"/>
    <x v="544"/>
    <x v="1"/>
    <x v="1"/>
    <n v="3"/>
    <x v="2"/>
    <x v="3"/>
    <x v="2"/>
    <x v="206"/>
    <x v="24"/>
    <s v="United States"/>
    <x v="254"/>
    <x v="0"/>
    <m/>
    <x v="0"/>
    <x v="0"/>
    <d v="2017-11-27T00:00:00"/>
    <s v="Fri"/>
    <x v="7"/>
    <s v="CA-2017-130974"/>
    <n v="1674"/>
    <s v="Xerox 1884"/>
    <s v="Chuck Magee"/>
    <n v="2149"/>
    <n v="28"/>
    <n v="3"/>
    <n v="60"/>
  </r>
  <r>
    <n v="2"/>
    <x v="1"/>
    <x v="544"/>
    <x v="1"/>
    <x v="1"/>
    <n v="3"/>
    <x v="2"/>
    <x v="3"/>
    <x v="2"/>
    <x v="206"/>
    <x v="24"/>
    <s v="United States"/>
    <x v="254"/>
    <x v="0"/>
    <m/>
    <x v="0"/>
    <x v="0"/>
    <d v="2017-11-27T00:00:00"/>
    <s v="Fri"/>
    <x v="7"/>
    <s v="CA-2017-130974"/>
    <n v="1767"/>
    <s v="Xerox 197"/>
    <s v="Chuck Magee"/>
    <n v="2149"/>
    <n v="70"/>
    <n v="5"/>
    <n v="155"/>
  </r>
  <r>
    <n v="2"/>
    <x v="1"/>
    <x v="544"/>
    <x v="1"/>
    <x v="1"/>
    <n v="3"/>
    <x v="2"/>
    <x v="3"/>
    <x v="2"/>
    <x v="206"/>
    <x v="24"/>
    <s v="United States"/>
    <x v="254"/>
    <x v="0"/>
    <m/>
    <x v="0"/>
    <x v="0"/>
    <d v="2017-11-27T00:00:00"/>
    <s v="Fri"/>
    <x v="7"/>
    <s v="CA-2017-130974"/>
    <n v="1775"/>
    <s v="Xerox 1977"/>
    <s v="Chuck Magee"/>
    <n v="2149"/>
    <n v="19"/>
    <n v="6"/>
    <n v="40"/>
  </r>
  <r>
    <n v="2"/>
    <x v="1"/>
    <x v="544"/>
    <x v="1"/>
    <x v="1"/>
    <n v="3"/>
    <x v="2"/>
    <x v="8"/>
    <x v="0"/>
    <x v="206"/>
    <x v="24"/>
    <s v="United States"/>
    <x v="254"/>
    <x v="0"/>
    <m/>
    <x v="0"/>
    <x v="0"/>
    <d v="2017-11-27T00:00:00"/>
    <s v="Fri"/>
    <x v="7"/>
    <s v="CA-2017-130974"/>
    <n v="1008"/>
    <s v="Logitech G35 7.1-Channel Surround Sound Headset"/>
    <s v="Chuck Magee"/>
    <n v="2149"/>
    <n v="88"/>
    <n v="2"/>
    <n v="260"/>
  </r>
  <r>
    <n v="5"/>
    <x v="1"/>
    <x v="543"/>
    <x v="1"/>
    <x v="0"/>
    <n v="6"/>
    <x v="1"/>
    <x v="0"/>
    <x v="0"/>
    <x v="0"/>
    <x v="0"/>
    <s v="United States"/>
    <x v="290"/>
    <x v="0"/>
    <m/>
    <x v="0"/>
    <x v="0"/>
    <d v="2017-11-01T00:00:00"/>
    <s v="Sun"/>
    <x v="7"/>
    <s v="CA-2017-130995"/>
    <n v="478"/>
    <s v="Cush Cases Heavy Duty Rugged Cover Case for Samsung Galaxy S5 - Purple"/>
    <s v="Chuck Magee"/>
    <n v="10009"/>
    <n v="1"/>
    <n v="1"/>
    <n v="5"/>
  </r>
  <r>
    <n v="0"/>
    <x v="0"/>
    <x v="444"/>
    <x v="1"/>
    <x v="3"/>
    <n v="0"/>
    <x v="0"/>
    <x v="2"/>
    <x v="2"/>
    <x v="15"/>
    <x v="11"/>
    <s v="United States"/>
    <x v="412"/>
    <x v="1"/>
    <m/>
    <x v="0"/>
    <x v="1"/>
    <d v="2017-11-05T00:00:00"/>
    <s v="Thu"/>
    <x v="7"/>
    <s v="CA-2017-131072"/>
    <n v="270"/>
    <s v="Avery Trapezoid Ring Binder, 3 Capacity, Black, 1040 sheets"/>
    <s v="Anna Andreadi"/>
    <n v="98105"/>
    <n v="36"/>
    <n v="3"/>
    <n v="98"/>
  </r>
  <r>
    <n v="1"/>
    <x v="0"/>
    <x v="420"/>
    <x v="1"/>
    <x v="2"/>
    <n v="1"/>
    <x v="0"/>
    <x v="3"/>
    <x v="2"/>
    <x v="183"/>
    <x v="44"/>
    <s v="United States"/>
    <x v="251"/>
    <x v="0"/>
    <m/>
    <x v="0"/>
    <x v="0"/>
    <d v="2017-10-19T00:00:00"/>
    <s v="Thu"/>
    <x v="8"/>
    <s v="CA-2017-131128"/>
    <n v="1475"/>
    <s v="Southworth 100% Cotton The Best Paper"/>
    <s v="Chuck Magee"/>
    <n v="3301"/>
    <n v="17"/>
    <n v="3"/>
    <n v="34"/>
  </r>
  <r>
    <n v="3"/>
    <x v="2"/>
    <x v="523"/>
    <x v="1"/>
    <x v="2"/>
    <n v="1"/>
    <x v="0"/>
    <x v="9"/>
    <x v="1"/>
    <x v="0"/>
    <x v="0"/>
    <s v="United States"/>
    <x v="172"/>
    <x v="0"/>
    <m/>
    <x v="0"/>
    <x v="0"/>
    <d v="2017-08-09T00:00:00"/>
    <s v="Mon"/>
    <x v="10"/>
    <s v="CA-2017-131338"/>
    <n v="1036"/>
    <s v="Longer-Life Soft White Bulbs"/>
    <s v="Chuck Magee"/>
    <n v="10024"/>
    <n v="3"/>
    <n v="2"/>
    <n v="6"/>
  </r>
  <r>
    <n v="3"/>
    <x v="2"/>
    <x v="523"/>
    <x v="1"/>
    <x v="2"/>
    <n v="1"/>
    <x v="0"/>
    <x v="9"/>
    <x v="1"/>
    <x v="0"/>
    <x v="0"/>
    <s v="United States"/>
    <x v="172"/>
    <x v="0"/>
    <m/>
    <x v="0"/>
    <x v="0"/>
    <d v="2017-08-09T00:00:00"/>
    <s v="Mon"/>
    <x v="10"/>
    <s v="CA-2017-131338"/>
    <n v="150"/>
    <s v="Artistic Insta-Plaque"/>
    <s v="Chuck Magee"/>
    <n v="10024"/>
    <n v="18"/>
    <n v="3"/>
    <n v="47"/>
  </r>
  <r>
    <n v="3"/>
    <x v="2"/>
    <x v="523"/>
    <x v="1"/>
    <x v="2"/>
    <n v="1"/>
    <x v="0"/>
    <x v="1"/>
    <x v="1"/>
    <x v="0"/>
    <x v="0"/>
    <s v="United States"/>
    <x v="172"/>
    <x v="0"/>
    <m/>
    <x v="0"/>
    <x v="6"/>
    <d v="2017-08-09T00:00:00"/>
    <s v="Mon"/>
    <x v="10"/>
    <s v="CA-2017-131338"/>
    <n v="965"/>
    <s v="KI Conference Tables"/>
    <s v="Chuck Magee"/>
    <n v="10024"/>
    <n v="-153"/>
    <n v="9"/>
    <n v="383"/>
  </r>
  <r>
    <n v="3"/>
    <x v="2"/>
    <x v="523"/>
    <x v="1"/>
    <x v="2"/>
    <n v="1"/>
    <x v="0"/>
    <x v="11"/>
    <x v="2"/>
    <x v="0"/>
    <x v="0"/>
    <s v="United States"/>
    <x v="172"/>
    <x v="0"/>
    <m/>
    <x v="0"/>
    <x v="0"/>
    <d v="2017-08-09T00:00:00"/>
    <s v="Mon"/>
    <x v="10"/>
    <s v="CA-2017-131338"/>
    <n v="1555"/>
    <s v="Tennsco Lockers, Gray"/>
    <s v="Chuck Magee"/>
    <n v="10024"/>
    <n v="3"/>
    <n v="2"/>
    <n v="42"/>
  </r>
  <r>
    <n v="3"/>
    <x v="2"/>
    <x v="523"/>
    <x v="1"/>
    <x v="2"/>
    <n v="1"/>
    <x v="0"/>
    <x v="4"/>
    <x v="2"/>
    <x v="0"/>
    <x v="0"/>
    <s v="United States"/>
    <x v="172"/>
    <x v="0"/>
    <m/>
    <x v="0"/>
    <x v="0"/>
    <d v="2017-08-09T00:00:00"/>
    <s v="Mon"/>
    <x v="10"/>
    <s v="CA-2017-131338"/>
    <n v="42"/>
    <s v="Acco Clips to Go Binder Clips, 24 Clips in Two Sizes"/>
    <s v="Chuck Magee"/>
    <n v="10024"/>
    <n v="5"/>
    <n v="3"/>
    <n v="11"/>
  </r>
  <r>
    <n v="3"/>
    <x v="2"/>
    <x v="523"/>
    <x v="1"/>
    <x v="2"/>
    <n v="1"/>
    <x v="0"/>
    <x v="3"/>
    <x v="2"/>
    <x v="0"/>
    <x v="0"/>
    <s v="United States"/>
    <x v="172"/>
    <x v="0"/>
    <m/>
    <x v="0"/>
    <x v="0"/>
    <d v="2017-08-09T00:00:00"/>
    <s v="Mon"/>
    <x v="10"/>
    <s v="CA-2017-131338"/>
    <n v="1676"/>
    <s v="Xerox 1886"/>
    <s v="Chuck Magee"/>
    <n v="10024"/>
    <n v="69"/>
    <n v="3"/>
    <n v="144"/>
  </r>
  <r>
    <n v="3"/>
    <x v="2"/>
    <x v="523"/>
    <x v="1"/>
    <x v="2"/>
    <n v="1"/>
    <x v="0"/>
    <x v="2"/>
    <x v="2"/>
    <x v="0"/>
    <x v="0"/>
    <s v="United States"/>
    <x v="172"/>
    <x v="0"/>
    <m/>
    <x v="0"/>
    <x v="1"/>
    <d v="2017-08-09T00:00:00"/>
    <s v="Mon"/>
    <x v="10"/>
    <s v="CA-2017-131338"/>
    <n v="689"/>
    <s v="GBC Ibimaster 500 Manual ProClick Binding System"/>
    <s v="Chuck Magee"/>
    <n v="10024"/>
    <n v="457"/>
    <n v="2"/>
    <n v="1218"/>
  </r>
  <r>
    <n v="3"/>
    <x v="2"/>
    <x v="523"/>
    <x v="1"/>
    <x v="2"/>
    <n v="1"/>
    <x v="0"/>
    <x v="0"/>
    <x v="0"/>
    <x v="0"/>
    <x v="0"/>
    <s v="United States"/>
    <x v="172"/>
    <x v="0"/>
    <m/>
    <x v="0"/>
    <x v="0"/>
    <d v="2017-08-09T00:00:00"/>
    <s v="Mon"/>
    <x v="10"/>
    <s v="CA-2017-131338"/>
    <n v="1176"/>
    <s v="Nortel Meridian M3904 Professional Digital phone"/>
    <s v="Chuck Magee"/>
    <n v="10024"/>
    <n v="89"/>
    <n v="2"/>
    <n v="308"/>
  </r>
  <r>
    <n v="3"/>
    <x v="2"/>
    <x v="523"/>
    <x v="1"/>
    <x v="2"/>
    <n v="1"/>
    <x v="0"/>
    <x v="8"/>
    <x v="0"/>
    <x v="0"/>
    <x v="0"/>
    <s v="United States"/>
    <x v="172"/>
    <x v="0"/>
    <m/>
    <x v="0"/>
    <x v="0"/>
    <d v="2017-08-09T00:00:00"/>
    <s v="Mon"/>
    <x v="10"/>
    <s v="CA-2017-131338"/>
    <n v="305"/>
    <s v="Belkin QODE FastFit Bluetooth Keyboard"/>
    <s v="Chuck Magee"/>
    <n v="10024"/>
    <n v="35"/>
    <n v="4"/>
    <n v="248"/>
  </r>
  <r>
    <n v="3"/>
    <x v="2"/>
    <x v="523"/>
    <x v="1"/>
    <x v="2"/>
    <n v="1"/>
    <x v="0"/>
    <x v="0"/>
    <x v="0"/>
    <x v="0"/>
    <x v="0"/>
    <s v="United States"/>
    <x v="172"/>
    <x v="0"/>
    <m/>
    <x v="0"/>
    <x v="0"/>
    <d v="2017-08-09T00:00:00"/>
    <s v="Mon"/>
    <x v="10"/>
    <s v="CA-2017-131338"/>
    <n v="1249"/>
    <s v="Panasonic KX-TG9471B"/>
    <s v="Chuck Magee"/>
    <n v="10024"/>
    <n v="274"/>
    <n v="5"/>
    <n v="980"/>
  </r>
  <r>
    <n v="5"/>
    <x v="1"/>
    <x v="433"/>
    <x v="1"/>
    <x v="0"/>
    <n v="6"/>
    <x v="1"/>
    <x v="9"/>
    <x v="1"/>
    <x v="117"/>
    <x v="4"/>
    <s v="United States"/>
    <x v="630"/>
    <x v="3"/>
    <m/>
    <x v="0"/>
    <x v="7"/>
    <d v="2017-10-08T00:00:00"/>
    <s v="Sun"/>
    <x v="8"/>
    <s v="CA-2017-131352"/>
    <n v="1547"/>
    <s v="Tenex Traditional Chairmats for Medium Pile Carpet, Standard Lip, 36 x 48"/>
    <s v="Kelly Williams"/>
    <n v="75081"/>
    <n v="-71"/>
    <n v="3"/>
    <n v="73"/>
  </r>
  <r>
    <n v="4"/>
    <x v="1"/>
    <x v="340"/>
    <x v="1"/>
    <x v="0"/>
    <n v="6"/>
    <x v="1"/>
    <x v="5"/>
    <x v="1"/>
    <x v="221"/>
    <x v="16"/>
    <s v="United States"/>
    <x v="387"/>
    <x v="2"/>
    <m/>
    <x v="0"/>
    <x v="1"/>
    <d v="2017-11-05T00:00:00"/>
    <s v="Thu"/>
    <x v="7"/>
    <s v="CA-2017-131422"/>
    <n v="792"/>
    <s v="Harbour Creations Steel Folding Chair"/>
    <s v="Cassandra Brandow"/>
    <n v="28110"/>
    <n v="26"/>
    <n v="3"/>
    <n v="207"/>
  </r>
  <r>
    <n v="6"/>
    <x v="0"/>
    <x v="543"/>
    <x v="1"/>
    <x v="0"/>
    <n v="6"/>
    <x v="1"/>
    <x v="7"/>
    <x v="2"/>
    <x v="303"/>
    <x v="1"/>
    <s v="United States"/>
    <x v="296"/>
    <x v="1"/>
    <m/>
    <x v="0"/>
    <x v="0"/>
    <d v="2017-10-31T00:00:00"/>
    <s v="Tue"/>
    <x v="7"/>
    <s v="CA-2017-131457"/>
    <n v="1292"/>
    <s v="Poly String Tie Envelopes"/>
    <s v="Anna Andreadi"/>
    <n v="92374"/>
    <n v="7"/>
    <n v="7"/>
    <n v="14"/>
  </r>
  <r>
    <n v="5"/>
    <x v="1"/>
    <x v="545"/>
    <x v="1"/>
    <x v="0"/>
    <n v="6"/>
    <x v="0"/>
    <x v="8"/>
    <x v="0"/>
    <x v="17"/>
    <x v="1"/>
    <s v="United States"/>
    <x v="591"/>
    <x v="1"/>
    <m/>
    <x v="0"/>
    <x v="0"/>
    <d v="2017-03-28T00:00:00"/>
    <s v="Sat"/>
    <x v="4"/>
    <s v="CA-2017-131534"/>
    <n v="919"/>
    <s v="Imation Bio 8GB USB Flash Drive Imation Corp"/>
    <s v="Anna Andreadi"/>
    <n v="90036"/>
    <n v="25"/>
    <n v="1"/>
    <n v="166"/>
  </r>
  <r>
    <n v="5"/>
    <x v="1"/>
    <x v="545"/>
    <x v="1"/>
    <x v="0"/>
    <n v="6"/>
    <x v="0"/>
    <x v="3"/>
    <x v="2"/>
    <x v="17"/>
    <x v="1"/>
    <s v="United States"/>
    <x v="591"/>
    <x v="1"/>
    <m/>
    <x v="0"/>
    <x v="0"/>
    <d v="2017-03-28T00:00:00"/>
    <s v="Sat"/>
    <x v="4"/>
    <s v="CA-2017-131534"/>
    <n v="1775"/>
    <s v="Xerox 1977"/>
    <s v="Anna Andreadi"/>
    <n v="90036"/>
    <n v="16"/>
    <n v="5"/>
    <n v="33"/>
  </r>
  <r>
    <n v="4"/>
    <x v="1"/>
    <x v="330"/>
    <x v="1"/>
    <x v="0"/>
    <n v="6"/>
    <x v="1"/>
    <x v="1"/>
    <x v="1"/>
    <x v="17"/>
    <x v="1"/>
    <s v="United States"/>
    <x v="64"/>
    <x v="1"/>
    <m/>
    <x v="0"/>
    <x v="1"/>
    <d v="2017-09-14T00:00:00"/>
    <s v="Sat"/>
    <x v="0"/>
    <s v="CA-2017-131597"/>
    <n v="965"/>
    <s v="KI Conference Tables"/>
    <s v="Anna Andreadi"/>
    <n v="90045"/>
    <n v="-9"/>
    <n v="3"/>
    <n v="170"/>
  </r>
  <r>
    <n v="4"/>
    <x v="1"/>
    <x v="346"/>
    <x v="1"/>
    <x v="0"/>
    <n v="6"/>
    <x v="0"/>
    <x v="6"/>
    <x v="2"/>
    <x v="121"/>
    <x v="0"/>
    <s v="United States"/>
    <x v="44"/>
    <x v="0"/>
    <m/>
    <x v="0"/>
    <x v="0"/>
    <d v="2017-05-28T00:00:00"/>
    <s v="Sat"/>
    <x v="9"/>
    <s v="CA-2017-131758"/>
    <n v="347"/>
    <s v="Boston 16701 Slimline Battery Pencil Sharpener"/>
    <s v="Chuck Magee"/>
    <n v="11520"/>
    <n v="14"/>
    <n v="3"/>
    <n v="48"/>
  </r>
  <r>
    <n v="4"/>
    <x v="1"/>
    <x v="346"/>
    <x v="1"/>
    <x v="0"/>
    <n v="6"/>
    <x v="0"/>
    <x v="10"/>
    <x v="2"/>
    <x v="121"/>
    <x v="0"/>
    <s v="United States"/>
    <x v="44"/>
    <x v="0"/>
    <m/>
    <x v="0"/>
    <x v="0"/>
    <d v="2017-05-28T00:00:00"/>
    <s v="Sat"/>
    <x v="9"/>
    <s v="CA-2017-131758"/>
    <n v="203"/>
    <s v="Avery 494"/>
    <s v="Chuck Magee"/>
    <n v="11520"/>
    <n v="6"/>
    <n v="5"/>
    <n v="13"/>
  </r>
  <r>
    <n v="5"/>
    <x v="1"/>
    <x v="546"/>
    <x v="1"/>
    <x v="0"/>
    <n v="6"/>
    <x v="0"/>
    <x v="11"/>
    <x v="2"/>
    <x v="31"/>
    <x v="18"/>
    <s v="United States"/>
    <x v="7"/>
    <x v="0"/>
    <m/>
    <x v="0"/>
    <x v="0"/>
    <d v="2017-06-12T00:00:00"/>
    <s v="Thu"/>
    <x v="9"/>
    <s v="CA-2017-131779"/>
    <n v="1263"/>
    <s v="Perma STOR-ALL Hanging File Box, 13 1/8W x 12 1/4D x 10 1/2H"/>
    <s v="Chuck Magee"/>
    <n v="19711"/>
    <n v="5"/>
    <n v="5"/>
    <n v="30"/>
  </r>
  <r>
    <n v="5"/>
    <x v="1"/>
    <x v="474"/>
    <x v="1"/>
    <x v="0"/>
    <n v="6"/>
    <x v="0"/>
    <x v="9"/>
    <x v="1"/>
    <x v="4"/>
    <x v="4"/>
    <s v="United States"/>
    <x v="77"/>
    <x v="3"/>
    <m/>
    <x v="0"/>
    <x v="7"/>
    <d v="2017-05-12T00:00:00"/>
    <s v="Thu"/>
    <x v="5"/>
    <s v="CA-2017-131856"/>
    <n v="500"/>
    <s v="DAX Wood Document Frame."/>
    <s v="Kelly Williams"/>
    <n v="77041"/>
    <n v="-16"/>
    <n v="4"/>
    <n v="22"/>
  </r>
  <r>
    <n v="5"/>
    <x v="1"/>
    <x v="474"/>
    <x v="1"/>
    <x v="0"/>
    <n v="6"/>
    <x v="0"/>
    <x v="3"/>
    <x v="2"/>
    <x v="4"/>
    <x v="4"/>
    <s v="United States"/>
    <x v="77"/>
    <x v="3"/>
    <m/>
    <x v="0"/>
    <x v="1"/>
    <d v="2017-05-12T00:00:00"/>
    <s v="Thu"/>
    <x v="5"/>
    <s v="CA-2017-131856"/>
    <n v="1761"/>
    <s v="Xerox 1964"/>
    <s v="Kelly Williams"/>
    <n v="77041"/>
    <n v="42"/>
    <n v="7"/>
    <n v="128"/>
  </r>
  <r>
    <n v="5"/>
    <x v="1"/>
    <x v="474"/>
    <x v="1"/>
    <x v="0"/>
    <n v="6"/>
    <x v="0"/>
    <x v="0"/>
    <x v="0"/>
    <x v="4"/>
    <x v="4"/>
    <s v="United States"/>
    <x v="77"/>
    <x v="3"/>
    <m/>
    <x v="0"/>
    <x v="1"/>
    <d v="2017-05-12T00:00:00"/>
    <s v="Thu"/>
    <x v="5"/>
    <s v="CA-2017-131856"/>
    <n v="518"/>
    <s v="Digium D40 VoIP phone"/>
    <s v="Kelly Williams"/>
    <n v="77041"/>
    <n v="70"/>
    <n v="6"/>
    <n v="619"/>
  </r>
  <r>
    <n v="0"/>
    <x v="0"/>
    <x v="349"/>
    <x v="1"/>
    <x v="3"/>
    <n v="0"/>
    <x v="0"/>
    <x v="5"/>
    <x v="1"/>
    <x v="239"/>
    <x v="19"/>
    <s v="United States"/>
    <x v="0"/>
    <x v="0"/>
    <m/>
    <x v="0"/>
    <x v="2"/>
    <d v="2017-12-06T00:00:00"/>
    <s v="Fri"/>
    <x v="6"/>
    <s v="CA-2017-131884"/>
    <n v="763"/>
    <s v="Global Low Back Tilter Chair"/>
    <s v="Chuck Magee"/>
    <n v="43302"/>
    <n v="-24"/>
    <n v="1"/>
    <n v="71"/>
  </r>
  <r>
    <n v="0"/>
    <x v="0"/>
    <x v="349"/>
    <x v="1"/>
    <x v="3"/>
    <n v="0"/>
    <x v="0"/>
    <x v="6"/>
    <x v="2"/>
    <x v="239"/>
    <x v="19"/>
    <s v="United States"/>
    <x v="0"/>
    <x v="0"/>
    <m/>
    <x v="0"/>
    <x v="1"/>
    <d v="2017-12-06T00:00:00"/>
    <s v="Fri"/>
    <x v="6"/>
    <s v="CA-2017-131884"/>
    <n v="1126"/>
    <s v="Newell 312"/>
    <s v="Chuck Magee"/>
    <n v="43302"/>
    <n v="5"/>
    <n v="8"/>
    <n v="37"/>
  </r>
  <r>
    <n v="0"/>
    <x v="0"/>
    <x v="349"/>
    <x v="1"/>
    <x v="3"/>
    <n v="0"/>
    <x v="0"/>
    <x v="0"/>
    <x v="0"/>
    <x v="239"/>
    <x v="19"/>
    <s v="United States"/>
    <x v="0"/>
    <x v="0"/>
    <m/>
    <x v="0"/>
    <x v="6"/>
    <d v="2017-12-06T00:00:00"/>
    <s v="Fri"/>
    <x v="6"/>
    <s v="CA-2017-131884"/>
    <n v="1297"/>
    <s v="Polycom SoundStation2 EX Conference phone"/>
    <s v="Chuck Magee"/>
    <n v="43302"/>
    <n v="-89"/>
    <n v="2"/>
    <n v="486"/>
  </r>
  <r>
    <n v="3"/>
    <x v="2"/>
    <x v="547"/>
    <x v="1"/>
    <x v="2"/>
    <n v="1"/>
    <x v="1"/>
    <x v="2"/>
    <x v="2"/>
    <x v="0"/>
    <x v="0"/>
    <s v="United States"/>
    <x v="631"/>
    <x v="0"/>
    <m/>
    <x v="0"/>
    <x v="1"/>
    <d v="2017-08-22T00:00:00"/>
    <s v="Sun"/>
    <x v="10"/>
    <s v="CA-2017-132080"/>
    <n v="177"/>
    <s v="Avery 3 1/2 Diskette Storage Pages, 10/Pack"/>
    <s v="Chuck Magee"/>
    <n v="10035"/>
    <n v="16"/>
    <n v="6"/>
    <n v="50"/>
  </r>
  <r>
    <n v="6"/>
    <x v="0"/>
    <x v="548"/>
    <x v="1"/>
    <x v="0"/>
    <n v="6"/>
    <x v="2"/>
    <x v="0"/>
    <x v="0"/>
    <x v="15"/>
    <x v="11"/>
    <s v="United States"/>
    <x v="596"/>
    <x v="1"/>
    <m/>
    <x v="0"/>
    <x v="1"/>
    <d v="2017-03-19T00:00:00"/>
    <s v="Thu"/>
    <x v="2"/>
    <s v="CA-2017-132101"/>
    <n v="1665"/>
    <s v="Wireless Extenders zBoost YX545 SOHO Signal Booster"/>
    <s v="Anna Andreadi"/>
    <n v="98105"/>
    <n v="40"/>
    <n v="3"/>
    <n v="454"/>
  </r>
  <r>
    <n v="4"/>
    <x v="1"/>
    <x v="373"/>
    <x v="1"/>
    <x v="0"/>
    <n v="6"/>
    <x v="0"/>
    <x v="2"/>
    <x v="2"/>
    <x v="13"/>
    <x v="10"/>
    <s v="United States"/>
    <x v="328"/>
    <x v="3"/>
    <m/>
    <x v="0"/>
    <x v="3"/>
    <d v="2017-03-08T00:00:00"/>
    <s v="Sun"/>
    <x v="2"/>
    <s v="CA-2017-132136"/>
    <n v="264"/>
    <s v="Avery Premier Heavy-Duty Binder with Round Locking Rings"/>
    <s v="Kelly Williams"/>
    <n v="60623"/>
    <n v="-15"/>
    <n v="3"/>
    <n v="9"/>
  </r>
  <r>
    <n v="5"/>
    <x v="1"/>
    <x v="429"/>
    <x v="1"/>
    <x v="0"/>
    <n v="6"/>
    <x v="2"/>
    <x v="12"/>
    <x v="2"/>
    <x v="0"/>
    <x v="0"/>
    <s v="United States"/>
    <x v="579"/>
    <x v="0"/>
    <m/>
    <x v="0"/>
    <x v="0"/>
    <d v="2017-02-23T00:00:00"/>
    <s v="Mon"/>
    <x v="3"/>
    <s v="CA-2017-132276"/>
    <n v="860"/>
    <s v="Hoover Portapower Portable Vacuum"/>
    <s v="Chuck Magee"/>
    <n v="10024"/>
    <n v="7"/>
    <n v="6"/>
    <n v="27"/>
  </r>
  <r>
    <n v="5"/>
    <x v="1"/>
    <x v="429"/>
    <x v="1"/>
    <x v="0"/>
    <n v="6"/>
    <x v="2"/>
    <x v="2"/>
    <x v="2"/>
    <x v="0"/>
    <x v="0"/>
    <s v="United States"/>
    <x v="579"/>
    <x v="0"/>
    <m/>
    <x v="0"/>
    <x v="1"/>
    <d v="2017-02-23T00:00:00"/>
    <s v="Mon"/>
    <x v="3"/>
    <s v="CA-2017-132276"/>
    <n v="269"/>
    <s v="Avery Self-Adhesive Photo Pockets for Polaroid Photos"/>
    <s v="Chuck Magee"/>
    <n v="10024"/>
    <n v="4"/>
    <n v="2"/>
    <n v="11"/>
  </r>
  <r>
    <n v="3"/>
    <x v="2"/>
    <x v="413"/>
    <x v="1"/>
    <x v="2"/>
    <n v="1"/>
    <x v="0"/>
    <x v="12"/>
    <x v="2"/>
    <x v="106"/>
    <x v="5"/>
    <s v="United States"/>
    <x v="500"/>
    <x v="2"/>
    <m/>
    <x v="0"/>
    <x v="0"/>
    <d v="2017-10-30T00:00:00"/>
    <s v="Mon"/>
    <x v="7"/>
    <s v="CA-2017-132318"/>
    <n v="1582"/>
    <s v="Tripp Lite Isotel 6 Outlet Surge Protector with Fax/Modem Protection"/>
    <s v="Cassandra Brandow"/>
    <n v="23464"/>
    <n v="53"/>
    <n v="3"/>
    <n v="183"/>
  </r>
  <r>
    <n v="2"/>
    <x v="1"/>
    <x v="375"/>
    <x v="1"/>
    <x v="1"/>
    <n v="3"/>
    <x v="2"/>
    <x v="6"/>
    <x v="2"/>
    <x v="302"/>
    <x v="6"/>
    <s v="United States"/>
    <x v="358"/>
    <x v="3"/>
    <s v="Yes"/>
    <x v="1"/>
    <x v="0"/>
    <d v="2017-02-22T00:00:00"/>
    <s v="Sun"/>
    <x v="3"/>
    <s v="CA-2017-132374"/>
    <n v="1156"/>
    <s v="Newell 34"/>
    <s v="Kelly Williams"/>
    <n v="48310"/>
    <n v="21"/>
    <n v="4"/>
    <n v="79"/>
  </r>
  <r>
    <n v="2"/>
    <x v="2"/>
    <x v="509"/>
    <x v="1"/>
    <x v="2"/>
    <n v="1"/>
    <x v="1"/>
    <x v="5"/>
    <x v="1"/>
    <x v="304"/>
    <x v="1"/>
    <s v="United States"/>
    <x v="330"/>
    <x v="1"/>
    <m/>
    <x v="0"/>
    <x v="1"/>
    <d v="2017-10-10T00:00:00"/>
    <s v="Tue"/>
    <x v="8"/>
    <s v="CA-2017-132388"/>
    <n v="758"/>
    <s v="Global Leather &amp; Oak Executive Chair, Burgundy"/>
    <s v="Anna Andreadi"/>
    <n v="93101"/>
    <n v="-54"/>
    <n v="3"/>
    <n v="362"/>
  </r>
  <r>
    <n v="2"/>
    <x v="2"/>
    <x v="509"/>
    <x v="1"/>
    <x v="2"/>
    <n v="1"/>
    <x v="1"/>
    <x v="10"/>
    <x v="2"/>
    <x v="304"/>
    <x v="1"/>
    <s v="United States"/>
    <x v="330"/>
    <x v="1"/>
    <m/>
    <x v="0"/>
    <x v="0"/>
    <d v="2017-10-10T00:00:00"/>
    <s v="Tue"/>
    <x v="8"/>
    <s v="CA-2017-132388"/>
    <n v="214"/>
    <s v="Avery 503"/>
    <s v="Anna Andreadi"/>
    <n v="93101"/>
    <n v="15"/>
    <n v="3"/>
    <n v="31"/>
  </r>
  <r>
    <n v="4"/>
    <x v="2"/>
    <x v="549"/>
    <x v="1"/>
    <x v="1"/>
    <n v="3"/>
    <x v="1"/>
    <x v="9"/>
    <x v="1"/>
    <x v="0"/>
    <x v="0"/>
    <s v="United States"/>
    <x v="43"/>
    <x v="0"/>
    <m/>
    <x v="0"/>
    <x v="0"/>
    <d v="2017-09-11T00:00:00"/>
    <s v="Wed"/>
    <x v="0"/>
    <s v="CA-2017-132465"/>
    <n v="503"/>
    <s v="Deflect-o DuraMat Antistatic Studded Beveled Mat for Medium Pile Carpeting"/>
    <s v="Chuck Magee"/>
    <n v="10035"/>
    <n v="51"/>
    <n v="2"/>
    <n v="211"/>
  </r>
  <r>
    <n v="4"/>
    <x v="2"/>
    <x v="549"/>
    <x v="1"/>
    <x v="1"/>
    <n v="3"/>
    <x v="1"/>
    <x v="11"/>
    <x v="2"/>
    <x v="0"/>
    <x v="0"/>
    <s v="United States"/>
    <x v="43"/>
    <x v="0"/>
    <m/>
    <x v="0"/>
    <x v="0"/>
    <d v="2017-09-11T00:00:00"/>
    <s v="Wed"/>
    <x v="0"/>
    <s v="CA-2017-132465"/>
    <n v="1485"/>
    <s v="Space Solutions Industrial Galvanized Steel Shelving."/>
    <s v="Chuck Magee"/>
    <n v="10035"/>
    <n v="2"/>
    <n v="1"/>
    <n v="79"/>
  </r>
  <r>
    <n v="4"/>
    <x v="2"/>
    <x v="549"/>
    <x v="1"/>
    <x v="1"/>
    <n v="3"/>
    <x v="1"/>
    <x v="11"/>
    <x v="2"/>
    <x v="0"/>
    <x v="0"/>
    <s v="United States"/>
    <x v="43"/>
    <x v="0"/>
    <m/>
    <x v="0"/>
    <x v="0"/>
    <d v="2017-09-11T00:00:00"/>
    <s v="Wed"/>
    <x v="0"/>
    <s v="CA-2017-132465"/>
    <n v="658"/>
    <s v="Fellowes Staxonsteel Drawer Files"/>
    <s v="Chuck Magee"/>
    <n v="10035"/>
    <n v="108"/>
    <n v="4"/>
    <n v="773"/>
  </r>
  <r>
    <n v="4"/>
    <x v="2"/>
    <x v="549"/>
    <x v="1"/>
    <x v="1"/>
    <n v="3"/>
    <x v="1"/>
    <x v="8"/>
    <x v="0"/>
    <x v="0"/>
    <x v="0"/>
    <s v="United States"/>
    <x v="43"/>
    <x v="0"/>
    <m/>
    <x v="0"/>
    <x v="0"/>
    <d v="2017-09-11T00:00:00"/>
    <s v="Wed"/>
    <x v="0"/>
    <s v="CA-2017-132465"/>
    <n v="1019"/>
    <s v="Logitech LS21 Speaker System - PC Multimedia - 2.1-CH - Wired"/>
    <s v="Chuck Magee"/>
    <n v="10035"/>
    <n v="7"/>
    <n v="1"/>
    <n v="20"/>
  </r>
  <r>
    <n v="4"/>
    <x v="2"/>
    <x v="376"/>
    <x v="1"/>
    <x v="1"/>
    <n v="3"/>
    <x v="0"/>
    <x v="5"/>
    <x v="1"/>
    <x v="42"/>
    <x v="1"/>
    <s v="United States"/>
    <x v="632"/>
    <x v="1"/>
    <m/>
    <x v="0"/>
    <x v="1"/>
    <d v="2017-10-23T00:00:00"/>
    <s v="Mon"/>
    <x v="8"/>
    <s v="CA-2017-132486"/>
    <n v="759"/>
    <s v="Global Leather and Oak Executive Chair, Black"/>
    <s v="Anna Andreadi"/>
    <n v="92105"/>
    <n v="27"/>
    <n v="1"/>
    <n v="241"/>
  </r>
  <r>
    <n v="4"/>
    <x v="2"/>
    <x v="376"/>
    <x v="1"/>
    <x v="1"/>
    <n v="3"/>
    <x v="0"/>
    <x v="5"/>
    <x v="1"/>
    <x v="42"/>
    <x v="1"/>
    <s v="United States"/>
    <x v="632"/>
    <x v="1"/>
    <m/>
    <x v="0"/>
    <x v="1"/>
    <d v="2017-10-23T00:00:00"/>
    <s v="Mon"/>
    <x v="8"/>
    <s v="CA-2017-132486"/>
    <n v="1211"/>
    <s v="Office Star - Professional Matrix Back Chair with 2-to-1 Synchro Tilt and Mesh Fabric Seat"/>
    <s v="Anna Andreadi"/>
    <n v="92105"/>
    <n v="42"/>
    <n v="3"/>
    <n v="842"/>
  </r>
  <r>
    <n v="4"/>
    <x v="2"/>
    <x v="376"/>
    <x v="1"/>
    <x v="1"/>
    <n v="3"/>
    <x v="0"/>
    <x v="5"/>
    <x v="1"/>
    <x v="42"/>
    <x v="1"/>
    <s v="United States"/>
    <x v="632"/>
    <x v="1"/>
    <m/>
    <x v="0"/>
    <x v="1"/>
    <d v="2017-10-23T00:00:00"/>
    <s v="Mon"/>
    <x v="8"/>
    <s v="CA-2017-132486"/>
    <n v="739"/>
    <s v="Global Chrome Stack Chair"/>
    <s v="Anna Andreadi"/>
    <n v="92105"/>
    <n v="17"/>
    <n v="7"/>
    <n v="192"/>
  </r>
  <r>
    <n v="4"/>
    <x v="2"/>
    <x v="376"/>
    <x v="1"/>
    <x v="1"/>
    <n v="3"/>
    <x v="0"/>
    <x v="3"/>
    <x v="2"/>
    <x v="42"/>
    <x v="1"/>
    <s v="United States"/>
    <x v="632"/>
    <x v="1"/>
    <m/>
    <x v="0"/>
    <x v="0"/>
    <d v="2017-10-23T00:00:00"/>
    <s v="Mon"/>
    <x v="8"/>
    <s v="CA-2017-132486"/>
    <n v="1757"/>
    <s v="Xerox 196"/>
    <s v="Anna Andreadi"/>
    <n v="92105"/>
    <n v="6"/>
    <n v="2"/>
    <n v="12"/>
  </r>
  <r>
    <n v="4"/>
    <x v="2"/>
    <x v="376"/>
    <x v="1"/>
    <x v="1"/>
    <n v="3"/>
    <x v="0"/>
    <x v="7"/>
    <x v="2"/>
    <x v="42"/>
    <x v="1"/>
    <s v="United States"/>
    <x v="632"/>
    <x v="1"/>
    <m/>
    <x v="0"/>
    <x v="0"/>
    <d v="2017-10-23T00:00:00"/>
    <s v="Mon"/>
    <x v="8"/>
    <s v="CA-2017-132486"/>
    <n v="1346"/>
    <s v="Redi-Strip #10 Envelopes, 4 1/8 x 9 1/2"/>
    <s v="Anna Andreadi"/>
    <n v="92105"/>
    <n v="6"/>
    <n v="4"/>
    <n v="12"/>
  </r>
  <r>
    <n v="4"/>
    <x v="2"/>
    <x v="376"/>
    <x v="1"/>
    <x v="1"/>
    <n v="3"/>
    <x v="0"/>
    <x v="8"/>
    <x v="0"/>
    <x v="42"/>
    <x v="1"/>
    <s v="United States"/>
    <x v="632"/>
    <x v="1"/>
    <m/>
    <x v="0"/>
    <x v="0"/>
    <d v="2017-10-23T00:00:00"/>
    <s v="Mon"/>
    <x v="8"/>
    <s v="CA-2017-132486"/>
    <n v="1066"/>
    <s v="Maxell DVD-RAM Discs"/>
    <s v="Anna Andreadi"/>
    <n v="92105"/>
    <n v="64"/>
    <n v="9"/>
    <n v="148"/>
  </r>
  <r>
    <n v="4"/>
    <x v="2"/>
    <x v="550"/>
    <x v="1"/>
    <x v="1"/>
    <n v="3"/>
    <x v="1"/>
    <x v="11"/>
    <x v="2"/>
    <x v="4"/>
    <x v="4"/>
    <s v="United States"/>
    <x v="258"/>
    <x v="3"/>
    <m/>
    <x v="0"/>
    <x v="1"/>
    <d v="2017-07-30T00:00:00"/>
    <s v="Mon"/>
    <x v="10"/>
    <s v="CA-2017-132507"/>
    <n v="584"/>
    <s v="Eldon ProFile File N Store Portable File Tub Letter/Legal Size Black"/>
    <s v="Kelly Williams"/>
    <n v="77041"/>
    <n v="6"/>
    <n v="4"/>
    <n v="62"/>
  </r>
  <r>
    <n v="2"/>
    <x v="1"/>
    <x v="413"/>
    <x v="1"/>
    <x v="1"/>
    <n v="3"/>
    <x v="0"/>
    <x v="6"/>
    <x v="2"/>
    <x v="146"/>
    <x v="0"/>
    <s v="United States"/>
    <x v="191"/>
    <x v="0"/>
    <m/>
    <x v="0"/>
    <x v="0"/>
    <d v="2017-10-31T00:00:00"/>
    <s v="Tue"/>
    <x v="7"/>
    <s v="CA-2017-132570"/>
    <n v="515"/>
    <s v="Design Ebony Sketching Pencil"/>
    <s v="Chuck Magee"/>
    <n v="14215"/>
    <n v="1"/>
    <n v="2"/>
    <n v="3"/>
  </r>
  <r>
    <n v="2"/>
    <x v="1"/>
    <x v="413"/>
    <x v="1"/>
    <x v="1"/>
    <n v="3"/>
    <x v="0"/>
    <x v="7"/>
    <x v="2"/>
    <x v="146"/>
    <x v="0"/>
    <s v="United States"/>
    <x v="191"/>
    <x v="0"/>
    <m/>
    <x v="0"/>
    <x v="0"/>
    <d v="2017-10-31T00:00:00"/>
    <s v="Tue"/>
    <x v="7"/>
    <s v="CA-2017-132570"/>
    <n v="343"/>
    <s v="Blue String-Tie &amp; Button Interoffice Envelopes, 10 x 13"/>
    <s v="Chuck Magee"/>
    <n v="14215"/>
    <n v="36"/>
    <n v="2"/>
    <n v="80"/>
  </r>
  <r>
    <n v="5"/>
    <x v="1"/>
    <x v="384"/>
    <x v="1"/>
    <x v="0"/>
    <n v="6"/>
    <x v="0"/>
    <x v="9"/>
    <x v="1"/>
    <x v="213"/>
    <x v="35"/>
    <s v="United States"/>
    <x v="230"/>
    <x v="0"/>
    <m/>
    <x v="0"/>
    <x v="0"/>
    <d v="2017-07-09T00:00:00"/>
    <s v="Mon"/>
    <x v="1"/>
    <s v="CA-2017-132626"/>
    <n v="560"/>
    <s v="Eldon ClusterMat Chair Mat with Cordless Antistatic Protection"/>
    <s v="Chuck Magee"/>
    <n v="20735"/>
    <n v="20"/>
    <n v="2"/>
    <n v="182"/>
  </r>
  <r>
    <n v="5"/>
    <x v="1"/>
    <x v="384"/>
    <x v="1"/>
    <x v="0"/>
    <n v="6"/>
    <x v="0"/>
    <x v="2"/>
    <x v="2"/>
    <x v="213"/>
    <x v="35"/>
    <s v="United States"/>
    <x v="230"/>
    <x v="0"/>
    <m/>
    <x v="0"/>
    <x v="0"/>
    <d v="2017-07-09T00:00:00"/>
    <s v="Mon"/>
    <x v="1"/>
    <s v="CA-2017-132626"/>
    <n v="1261"/>
    <s v="Performers Binder/Pad Holder, Black"/>
    <s v="Chuck Magee"/>
    <n v="20735"/>
    <n v="42"/>
    <n v="3"/>
    <n v="84"/>
  </r>
  <r>
    <n v="5"/>
    <x v="1"/>
    <x v="384"/>
    <x v="1"/>
    <x v="0"/>
    <n v="6"/>
    <x v="0"/>
    <x v="10"/>
    <x v="2"/>
    <x v="213"/>
    <x v="35"/>
    <s v="United States"/>
    <x v="230"/>
    <x v="0"/>
    <m/>
    <x v="0"/>
    <x v="0"/>
    <d v="2017-07-09T00:00:00"/>
    <s v="Mon"/>
    <x v="1"/>
    <s v="CA-2017-132626"/>
    <n v="177"/>
    <s v="Avery 05222 Permanent Self-Adhesive File Folder Labels for Typewriters, on Rolls, White, 250/Roll"/>
    <s v="Chuck Magee"/>
    <n v="20735"/>
    <n v="6"/>
    <n v="3"/>
    <n v="12"/>
  </r>
  <r>
    <n v="5"/>
    <x v="1"/>
    <x v="384"/>
    <x v="1"/>
    <x v="0"/>
    <n v="6"/>
    <x v="0"/>
    <x v="6"/>
    <x v="2"/>
    <x v="213"/>
    <x v="35"/>
    <s v="United States"/>
    <x v="230"/>
    <x v="0"/>
    <m/>
    <x v="0"/>
    <x v="0"/>
    <d v="2017-07-09T00:00:00"/>
    <s v="Mon"/>
    <x v="1"/>
    <s v="CA-2017-132626"/>
    <n v="1319"/>
    <s v="Prismacolor Color Pencil Set"/>
    <s v="Chuck Magee"/>
    <n v="20735"/>
    <n v="33"/>
    <n v="4"/>
    <n v="79"/>
  </r>
  <r>
    <n v="5"/>
    <x v="1"/>
    <x v="384"/>
    <x v="1"/>
    <x v="0"/>
    <n v="6"/>
    <x v="0"/>
    <x v="4"/>
    <x v="2"/>
    <x v="213"/>
    <x v="35"/>
    <s v="United States"/>
    <x v="230"/>
    <x v="0"/>
    <m/>
    <x v="0"/>
    <x v="0"/>
    <d v="2017-07-09T00:00:00"/>
    <s v="Mon"/>
    <x v="1"/>
    <s v="CA-2017-132626"/>
    <n v="105"/>
    <s v="Advantus Map Pennant Flags and Round Head Tacks"/>
    <s v="Chuck Magee"/>
    <n v="20735"/>
    <n v="5"/>
    <n v="4"/>
    <n v="16"/>
  </r>
  <r>
    <n v="5"/>
    <x v="1"/>
    <x v="384"/>
    <x v="1"/>
    <x v="0"/>
    <n v="6"/>
    <x v="0"/>
    <x v="2"/>
    <x v="2"/>
    <x v="213"/>
    <x v="35"/>
    <s v="United States"/>
    <x v="230"/>
    <x v="0"/>
    <m/>
    <x v="0"/>
    <x v="0"/>
    <d v="2017-07-09T00:00:00"/>
    <s v="Mon"/>
    <x v="1"/>
    <s v="CA-2017-132626"/>
    <n v="1633"/>
    <s v="Wilson Jones Active Use Binders"/>
    <s v="Chuck Magee"/>
    <n v="20735"/>
    <n v="21"/>
    <n v="6"/>
    <n v="44"/>
  </r>
  <r>
    <n v="5"/>
    <x v="1"/>
    <x v="384"/>
    <x v="1"/>
    <x v="0"/>
    <n v="6"/>
    <x v="0"/>
    <x v="11"/>
    <x v="2"/>
    <x v="213"/>
    <x v="35"/>
    <s v="United States"/>
    <x v="230"/>
    <x v="0"/>
    <m/>
    <x v="0"/>
    <x v="0"/>
    <d v="2017-07-09T00:00:00"/>
    <s v="Mon"/>
    <x v="1"/>
    <s v="CA-2017-132626"/>
    <n v="1320"/>
    <s v="Project Tote Personal File"/>
    <s v="Chuck Magee"/>
    <n v="20735"/>
    <n v="28"/>
    <n v="7"/>
    <n v="98"/>
  </r>
  <r>
    <n v="5"/>
    <x v="1"/>
    <x v="384"/>
    <x v="1"/>
    <x v="0"/>
    <n v="6"/>
    <x v="0"/>
    <x v="2"/>
    <x v="2"/>
    <x v="213"/>
    <x v="35"/>
    <s v="United States"/>
    <x v="230"/>
    <x v="0"/>
    <m/>
    <x v="0"/>
    <x v="0"/>
    <d v="2017-07-09T00:00:00"/>
    <s v="Mon"/>
    <x v="1"/>
    <s v="CA-2017-132626"/>
    <n v="708"/>
    <s v="GBC Recycled VeloBinder Covers"/>
    <s v="Chuck Magee"/>
    <n v="20735"/>
    <n v="71"/>
    <n v="9"/>
    <n v="153"/>
  </r>
  <r>
    <n v="5"/>
    <x v="1"/>
    <x v="384"/>
    <x v="1"/>
    <x v="0"/>
    <n v="6"/>
    <x v="0"/>
    <x v="13"/>
    <x v="0"/>
    <x v="213"/>
    <x v="35"/>
    <s v="United States"/>
    <x v="230"/>
    <x v="0"/>
    <m/>
    <x v="0"/>
    <x v="0"/>
    <d v="2017-07-09T00:00:00"/>
    <s v="Mon"/>
    <x v="1"/>
    <s v="CA-2017-132626"/>
    <n v="653"/>
    <s v="Fellowes Powershred HS-440 4-Sheet High Security Shredder"/>
    <s v="Chuck Magee"/>
    <n v="20735"/>
    <n v="209"/>
    <n v="3"/>
    <n v="465"/>
  </r>
  <r>
    <n v="2"/>
    <x v="1"/>
    <x v="551"/>
    <x v="1"/>
    <x v="1"/>
    <n v="3"/>
    <x v="1"/>
    <x v="2"/>
    <x v="2"/>
    <x v="139"/>
    <x v="9"/>
    <s v="United States"/>
    <x v="34"/>
    <x v="1"/>
    <m/>
    <x v="0"/>
    <x v="1"/>
    <d v="2017-02-03T00:00:00"/>
    <s v="Tue"/>
    <x v="3"/>
    <s v="CA-2017-132633"/>
    <n v="1650"/>
    <s v="Wilson Jones Standard D-Ring Binders"/>
    <s v="Anna Andreadi"/>
    <n v="84062"/>
    <n v="4"/>
    <n v="3"/>
    <n v="12"/>
  </r>
  <r>
    <n v="3"/>
    <x v="0"/>
    <x v="440"/>
    <x v="1"/>
    <x v="1"/>
    <n v="3"/>
    <x v="1"/>
    <x v="3"/>
    <x v="2"/>
    <x v="17"/>
    <x v="1"/>
    <s v="United States"/>
    <x v="610"/>
    <x v="1"/>
    <m/>
    <x v="0"/>
    <x v="0"/>
    <d v="2017-09-19T00:00:00"/>
    <s v="Thu"/>
    <x v="0"/>
    <s v="CA-2017-132815"/>
    <n v="1266"/>
    <s v="Personal Creations Ink Jet Cards and Labels"/>
    <s v="Anna Andreadi"/>
    <n v="90008"/>
    <n v="11"/>
    <n v="2"/>
    <n v="23"/>
  </r>
  <r>
    <n v="4"/>
    <x v="1"/>
    <x v="342"/>
    <x v="1"/>
    <x v="0"/>
    <n v="6"/>
    <x v="0"/>
    <x v="15"/>
    <x v="2"/>
    <x v="17"/>
    <x v="1"/>
    <s v="United States"/>
    <x v="398"/>
    <x v="1"/>
    <m/>
    <x v="0"/>
    <x v="0"/>
    <d v="2017-09-10T00:00:00"/>
    <s v="Tue"/>
    <x v="0"/>
    <s v="CA-2017-132906"/>
    <n v="1051"/>
    <s v="Martin-Yale Premier Letter Opener"/>
    <s v="Anna Andreadi"/>
    <n v="90004"/>
    <n v="2"/>
    <n v="4"/>
    <n v="52"/>
  </r>
  <r>
    <n v="3"/>
    <x v="2"/>
    <x v="339"/>
    <x v="1"/>
    <x v="2"/>
    <n v="1"/>
    <x v="1"/>
    <x v="15"/>
    <x v="2"/>
    <x v="283"/>
    <x v="4"/>
    <s v="United States"/>
    <x v="598"/>
    <x v="3"/>
    <s v="Yes"/>
    <x v="1"/>
    <x v="1"/>
    <d v="2017-05-25T00:00:00"/>
    <s v="Wed"/>
    <x v="5"/>
    <s v="CA-2017-132941"/>
    <n v="672"/>
    <s v="Fiskars Spring-Action Scissors"/>
    <s v="Kelly Williams"/>
    <n v="76117"/>
    <n v="2"/>
    <n v="2"/>
    <n v="22"/>
  </r>
  <r>
    <n v="3"/>
    <x v="2"/>
    <x v="339"/>
    <x v="1"/>
    <x v="2"/>
    <n v="1"/>
    <x v="1"/>
    <x v="3"/>
    <x v="2"/>
    <x v="283"/>
    <x v="4"/>
    <s v="United States"/>
    <x v="598"/>
    <x v="3"/>
    <s v="Yes"/>
    <x v="1"/>
    <x v="1"/>
    <d v="2017-05-25T00:00:00"/>
    <s v="Wed"/>
    <x v="5"/>
    <s v="CA-2017-132941"/>
    <n v="1776"/>
    <s v="Xerox 1978"/>
    <s v="Kelly Williams"/>
    <n v="76117"/>
    <n v="12"/>
    <n v="7"/>
    <n v="32"/>
  </r>
  <r>
    <n v="3"/>
    <x v="2"/>
    <x v="339"/>
    <x v="1"/>
    <x v="2"/>
    <n v="1"/>
    <x v="1"/>
    <x v="8"/>
    <x v="0"/>
    <x v="283"/>
    <x v="4"/>
    <s v="United States"/>
    <x v="598"/>
    <x v="3"/>
    <s v="Yes"/>
    <x v="1"/>
    <x v="1"/>
    <d v="2017-05-25T00:00:00"/>
    <s v="Wed"/>
    <x v="5"/>
    <s v="CA-2017-132941"/>
    <n v="1008"/>
    <s v="Logitech G35 7.1-Channel Surround Sound Headset"/>
    <s v="Kelly Williams"/>
    <n v="76117"/>
    <n v="36"/>
    <n v="2"/>
    <n v="208"/>
  </r>
  <r>
    <n v="7"/>
    <x v="2"/>
    <x v="362"/>
    <x v="1"/>
    <x v="0"/>
    <n v="6"/>
    <x v="0"/>
    <x v="11"/>
    <x v="2"/>
    <x v="15"/>
    <x v="11"/>
    <s v="United States"/>
    <x v="433"/>
    <x v="1"/>
    <m/>
    <x v="0"/>
    <x v="0"/>
    <d v="2017-03-27T00:00:00"/>
    <s v="Fri"/>
    <x v="4"/>
    <s v="CA-2017-132948"/>
    <n v="1362"/>
    <s v="Rogers Profile Extra Capacity Storage Tub"/>
    <s v="Anna Andreadi"/>
    <n v="98115"/>
    <n v="3"/>
    <n v="5"/>
    <n v="84"/>
  </r>
  <r>
    <n v="2"/>
    <x v="1"/>
    <x v="336"/>
    <x v="1"/>
    <x v="1"/>
    <n v="3"/>
    <x v="2"/>
    <x v="3"/>
    <x v="2"/>
    <x v="17"/>
    <x v="1"/>
    <s v="United States"/>
    <x v="633"/>
    <x v="1"/>
    <m/>
    <x v="0"/>
    <x v="0"/>
    <d v="2017-09-17T00:00:00"/>
    <s v="Tue"/>
    <x v="0"/>
    <s v="CA-2017-133025"/>
    <n v="1820"/>
    <s v="Xerox 216"/>
    <s v="Anna Andreadi"/>
    <n v="90036"/>
    <n v="16"/>
    <n v="5"/>
    <n v="32"/>
  </r>
  <r>
    <n v="6"/>
    <x v="0"/>
    <x v="552"/>
    <x v="1"/>
    <x v="0"/>
    <n v="6"/>
    <x v="0"/>
    <x v="9"/>
    <x v="1"/>
    <x v="80"/>
    <x v="5"/>
    <s v="United States"/>
    <x v="367"/>
    <x v="2"/>
    <m/>
    <x v="0"/>
    <x v="0"/>
    <d v="2017-06-18T00:00:00"/>
    <s v="Wed"/>
    <x v="9"/>
    <s v="CA-2017-133242"/>
    <n v="1450"/>
    <s v="Seth Thomas 8 1/2 Cubicle Clock"/>
    <s v="Cassandra Brandow"/>
    <n v="22204"/>
    <n v="19"/>
    <n v="3"/>
    <n v="61"/>
  </r>
  <r>
    <n v="6"/>
    <x v="0"/>
    <x v="552"/>
    <x v="1"/>
    <x v="0"/>
    <n v="6"/>
    <x v="0"/>
    <x v="2"/>
    <x v="2"/>
    <x v="80"/>
    <x v="5"/>
    <s v="United States"/>
    <x v="367"/>
    <x v="2"/>
    <m/>
    <x v="0"/>
    <x v="0"/>
    <d v="2017-06-18T00:00:00"/>
    <s v="Wed"/>
    <x v="9"/>
    <s v="CA-2017-133242"/>
    <n v="948"/>
    <s v="JM Magazine Binder"/>
    <s v="Cassandra Brandow"/>
    <n v="22204"/>
    <n v="16"/>
    <n v="2"/>
    <n v="33"/>
  </r>
  <r>
    <n v="6"/>
    <x v="0"/>
    <x v="552"/>
    <x v="1"/>
    <x v="0"/>
    <n v="6"/>
    <x v="0"/>
    <x v="2"/>
    <x v="2"/>
    <x v="80"/>
    <x v="5"/>
    <s v="United States"/>
    <x v="367"/>
    <x v="2"/>
    <m/>
    <x v="0"/>
    <x v="0"/>
    <d v="2017-06-18T00:00:00"/>
    <s v="Wed"/>
    <x v="9"/>
    <s v="CA-2017-133242"/>
    <n v="1646"/>
    <s v="Wilson Jones International Size A4 Ring Binders"/>
    <s v="Cassandra Brandow"/>
    <n v="22204"/>
    <n v="17"/>
    <n v="2"/>
    <n v="35"/>
  </r>
  <r>
    <n v="6"/>
    <x v="0"/>
    <x v="552"/>
    <x v="1"/>
    <x v="0"/>
    <n v="6"/>
    <x v="0"/>
    <x v="11"/>
    <x v="2"/>
    <x v="80"/>
    <x v="5"/>
    <s v="United States"/>
    <x v="367"/>
    <x v="2"/>
    <m/>
    <x v="0"/>
    <x v="0"/>
    <d v="2017-06-18T00:00:00"/>
    <s v="Wed"/>
    <x v="9"/>
    <s v="CA-2017-133242"/>
    <n v="1553"/>
    <s v="Tennsco Double-Tier Lockers"/>
    <s v="Cassandra Brandow"/>
    <n v="22204"/>
    <n v="59"/>
    <n v="2"/>
    <n v="450"/>
  </r>
  <r>
    <n v="6"/>
    <x v="0"/>
    <x v="552"/>
    <x v="1"/>
    <x v="0"/>
    <n v="6"/>
    <x v="0"/>
    <x v="0"/>
    <x v="0"/>
    <x v="80"/>
    <x v="5"/>
    <s v="United States"/>
    <x v="367"/>
    <x v="2"/>
    <m/>
    <x v="0"/>
    <x v="0"/>
    <d v="2017-06-18T00:00:00"/>
    <s v="Wed"/>
    <x v="9"/>
    <s v="CA-2017-133242"/>
    <n v="441"/>
    <s v="Cisco SPA301"/>
    <s v="Cassandra Brandow"/>
    <n v="22204"/>
    <n v="140"/>
    <n v="3"/>
    <n v="468"/>
  </r>
  <r>
    <n v="2"/>
    <x v="2"/>
    <x v="553"/>
    <x v="1"/>
    <x v="2"/>
    <n v="1"/>
    <x v="1"/>
    <x v="6"/>
    <x v="2"/>
    <x v="305"/>
    <x v="16"/>
    <s v="United States"/>
    <x v="505"/>
    <x v="2"/>
    <m/>
    <x v="0"/>
    <x v="1"/>
    <d v="2017-08-13T00:00:00"/>
    <s v="Fri"/>
    <x v="10"/>
    <s v="CA-2017-133396"/>
    <n v="1122"/>
    <s v="Newell 309"/>
    <s v="Cassandra Brandow"/>
    <n v="27405"/>
    <n v="8"/>
    <n v="7"/>
    <n v="65"/>
  </r>
  <r>
    <n v="4"/>
    <x v="1"/>
    <x v="453"/>
    <x v="1"/>
    <x v="0"/>
    <n v="6"/>
    <x v="0"/>
    <x v="5"/>
    <x v="1"/>
    <x v="202"/>
    <x v="37"/>
    <s v="United States"/>
    <x v="197"/>
    <x v="1"/>
    <m/>
    <x v="0"/>
    <x v="1"/>
    <d v="2017-10-05T00:00:00"/>
    <s v="Thu"/>
    <x v="8"/>
    <s v="CA-2017-133445"/>
    <n v="756"/>
    <s v="Global Highback Leather Tilter in Burgundy"/>
    <s v="Anna Andreadi"/>
    <n v="97206"/>
    <n v="-15"/>
    <n v="4"/>
    <n v="291"/>
  </r>
  <r>
    <n v="4"/>
    <x v="1"/>
    <x v="453"/>
    <x v="1"/>
    <x v="0"/>
    <n v="6"/>
    <x v="0"/>
    <x v="14"/>
    <x v="1"/>
    <x v="202"/>
    <x v="37"/>
    <s v="United States"/>
    <x v="197"/>
    <x v="1"/>
    <m/>
    <x v="0"/>
    <x v="4"/>
    <d v="2017-10-05T00:00:00"/>
    <s v="Thu"/>
    <x v="8"/>
    <s v="CA-2017-133445"/>
    <n v="382"/>
    <s v="Bush Cubix Collection Bookcases, Fully Assembled"/>
    <s v="Anna Andreadi"/>
    <n v="97206"/>
    <n v="-104"/>
    <n v="1"/>
    <n v="66"/>
  </r>
  <r>
    <n v="6"/>
    <x v="0"/>
    <x v="337"/>
    <x v="1"/>
    <x v="0"/>
    <n v="6"/>
    <x v="0"/>
    <x v="1"/>
    <x v="1"/>
    <x v="7"/>
    <x v="1"/>
    <s v="United States"/>
    <x v="279"/>
    <x v="1"/>
    <m/>
    <x v="0"/>
    <x v="1"/>
    <d v="2017-04-13T00:00:00"/>
    <s v="Fri"/>
    <x v="4"/>
    <s v="CA-2017-133452"/>
    <n v="830"/>
    <s v="Hon 94000 Series Round Tables"/>
    <s v="Anna Andreadi"/>
    <n v="91767"/>
    <n v="-98"/>
    <n v="3"/>
    <n v="711"/>
  </r>
  <r>
    <n v="6"/>
    <x v="0"/>
    <x v="337"/>
    <x v="1"/>
    <x v="0"/>
    <n v="6"/>
    <x v="0"/>
    <x v="8"/>
    <x v="0"/>
    <x v="7"/>
    <x v="1"/>
    <s v="United States"/>
    <x v="279"/>
    <x v="1"/>
    <m/>
    <x v="0"/>
    <x v="0"/>
    <d v="2017-04-13T00:00:00"/>
    <s v="Fri"/>
    <x v="4"/>
    <s v="CA-2017-133452"/>
    <n v="1273"/>
    <s v="Plantronics Audio 478 Stereo USB Headset"/>
    <s v="Anna Andreadi"/>
    <n v="91767"/>
    <n v="70"/>
    <n v="4"/>
    <n v="200"/>
  </r>
  <r>
    <n v="4"/>
    <x v="1"/>
    <x v="405"/>
    <x v="1"/>
    <x v="0"/>
    <n v="6"/>
    <x v="0"/>
    <x v="12"/>
    <x v="2"/>
    <x v="16"/>
    <x v="12"/>
    <s v="United States"/>
    <x v="217"/>
    <x v="0"/>
    <m/>
    <x v="0"/>
    <x v="1"/>
    <d v="2017-03-01T00:00:00"/>
    <s v="Sun"/>
    <x v="2"/>
    <s v="CA-2017-133494"/>
    <n v="861"/>
    <s v="Hoover Replacement Belt for Commercial Guardsman Heavy-Duty Upright Vacuum"/>
    <s v="Chuck Magee"/>
    <n v="19120"/>
    <n v="0"/>
    <n v="2"/>
    <n v="4"/>
  </r>
  <r>
    <n v="2"/>
    <x v="1"/>
    <x v="554"/>
    <x v="1"/>
    <x v="1"/>
    <n v="3"/>
    <x v="0"/>
    <x v="7"/>
    <x v="2"/>
    <x v="0"/>
    <x v="0"/>
    <s v="United States"/>
    <x v="542"/>
    <x v="0"/>
    <m/>
    <x v="0"/>
    <x v="0"/>
    <d v="2017-03-28T00:00:00"/>
    <s v="Sat"/>
    <x v="2"/>
    <s v="CA-2017-133536"/>
    <n v="1438"/>
    <s v="Security-Tint Envelopes"/>
    <s v="Chuck Magee"/>
    <n v="10009"/>
    <n v="11"/>
    <n v="3"/>
    <n v="23"/>
  </r>
  <r>
    <n v="3"/>
    <x v="2"/>
    <x v="555"/>
    <x v="1"/>
    <x v="2"/>
    <n v="1"/>
    <x v="1"/>
    <x v="14"/>
    <x v="1"/>
    <x v="4"/>
    <x v="4"/>
    <s v="United States"/>
    <x v="48"/>
    <x v="3"/>
    <m/>
    <x v="0"/>
    <x v="10"/>
    <d v="2017-03-01T00:00:00"/>
    <s v="Sun"/>
    <x v="2"/>
    <s v="CA-2017-133585"/>
    <n v="170"/>
    <s v="Atlantic Metals Mobile 5-Shelf Bookcases, Custom Colors"/>
    <s v="Kelly Williams"/>
    <n v="77070"/>
    <n v="-36"/>
    <n v="6"/>
    <n v="1228"/>
  </r>
  <r>
    <n v="3"/>
    <x v="2"/>
    <x v="555"/>
    <x v="1"/>
    <x v="2"/>
    <n v="1"/>
    <x v="1"/>
    <x v="6"/>
    <x v="2"/>
    <x v="4"/>
    <x v="4"/>
    <s v="United States"/>
    <x v="48"/>
    <x v="3"/>
    <m/>
    <x v="0"/>
    <x v="1"/>
    <d v="2017-03-01T00:00:00"/>
    <s v="Sun"/>
    <x v="2"/>
    <s v="CA-2017-133585"/>
    <n v="1237"/>
    <s v="Panasonic KP-350BK Electric Pencil Sharpener with Auto Stop"/>
    <s v="Kelly Williams"/>
    <n v="77070"/>
    <n v="6"/>
    <n v="2"/>
    <n v="55"/>
  </r>
  <r>
    <n v="7"/>
    <x v="2"/>
    <x v="556"/>
    <x v="1"/>
    <x v="0"/>
    <n v="6"/>
    <x v="2"/>
    <x v="9"/>
    <x v="1"/>
    <x v="238"/>
    <x v="38"/>
    <s v="United States"/>
    <x v="634"/>
    <x v="0"/>
    <m/>
    <x v="0"/>
    <x v="0"/>
    <d v="2017-05-31T00:00:00"/>
    <s v="Tue"/>
    <x v="9"/>
    <s v="CA-2017-133627"/>
    <n v="22"/>
    <s v="3M Hangers With Command Adhesive"/>
    <s v="Chuck Magee"/>
    <n v="6360"/>
    <n v="9"/>
    <n v="6"/>
    <n v="22"/>
  </r>
  <r>
    <n v="5"/>
    <x v="1"/>
    <x v="462"/>
    <x v="1"/>
    <x v="0"/>
    <n v="6"/>
    <x v="0"/>
    <x v="11"/>
    <x v="2"/>
    <x v="3"/>
    <x v="3"/>
    <s v="United States"/>
    <x v="456"/>
    <x v="1"/>
    <m/>
    <x v="0"/>
    <x v="1"/>
    <d v="2017-04-13T00:00:00"/>
    <s v="Fri"/>
    <x v="4"/>
    <s v="CA-2017-133837"/>
    <n v="1113"/>
    <s v="Neat Ideas Personal Hanging Folder Files, Black"/>
    <s v="Anna Andreadi"/>
    <n v="85301"/>
    <n v="1"/>
    <n v="1"/>
    <n v="11"/>
  </r>
  <r>
    <n v="2"/>
    <x v="1"/>
    <x v="361"/>
    <x v="1"/>
    <x v="1"/>
    <n v="3"/>
    <x v="2"/>
    <x v="2"/>
    <x v="2"/>
    <x v="306"/>
    <x v="2"/>
    <s v="United States"/>
    <x v="140"/>
    <x v="2"/>
    <m/>
    <x v="0"/>
    <x v="4"/>
    <d v="2017-09-06T00:00:00"/>
    <s v="Fri"/>
    <x v="0"/>
    <s v="CA-2017-133977"/>
    <n v="697"/>
    <s v="GBC Plasticlear Binding Covers"/>
    <s v="Cassandra Brandow"/>
    <n v="33319"/>
    <n v="-3"/>
    <n v="1"/>
    <n v="3"/>
  </r>
  <r>
    <n v="4"/>
    <x v="1"/>
    <x v="359"/>
    <x v="1"/>
    <x v="0"/>
    <n v="6"/>
    <x v="0"/>
    <x v="9"/>
    <x v="1"/>
    <x v="29"/>
    <x v="1"/>
    <s v="United States"/>
    <x v="423"/>
    <x v="1"/>
    <s v="Yes"/>
    <x v="1"/>
    <x v="0"/>
    <d v="2017-12-12T00:00:00"/>
    <s v="Thu"/>
    <x v="6"/>
    <s v="CA-2017-134075"/>
    <n v="558"/>
    <s v="Eldon Cleatmat Chair Mats for Medium Pile Carpets"/>
    <s v="Anna Andreadi"/>
    <n v="95123"/>
    <n v="22"/>
    <n v="3"/>
    <n v="167"/>
  </r>
  <r>
    <n v="4"/>
    <x v="1"/>
    <x v="359"/>
    <x v="1"/>
    <x v="0"/>
    <n v="6"/>
    <x v="0"/>
    <x v="11"/>
    <x v="2"/>
    <x v="29"/>
    <x v="1"/>
    <s v="United States"/>
    <x v="423"/>
    <x v="1"/>
    <s v="Yes"/>
    <x v="1"/>
    <x v="0"/>
    <d v="2017-12-12T00:00:00"/>
    <s v="Thu"/>
    <x v="6"/>
    <s v="CA-2017-134075"/>
    <n v="1498"/>
    <s v="Standard Rollaway File with Lock"/>
    <s v="Anna Andreadi"/>
    <n v="95123"/>
    <n v="94"/>
    <n v="2"/>
    <n v="360"/>
  </r>
  <r>
    <n v="6"/>
    <x v="0"/>
    <x v="531"/>
    <x v="1"/>
    <x v="0"/>
    <n v="6"/>
    <x v="2"/>
    <x v="2"/>
    <x v="2"/>
    <x v="251"/>
    <x v="1"/>
    <s v="United States"/>
    <x v="427"/>
    <x v="1"/>
    <m/>
    <x v="0"/>
    <x v="1"/>
    <d v="2017-12-11T00:00:00"/>
    <s v="Wed"/>
    <x v="6"/>
    <s v="CA-2017-134082"/>
    <n v="706"/>
    <s v="GBC Recycled Grain Textured Covers"/>
    <s v="Anna Andreadi"/>
    <n v="92404"/>
    <n v="39"/>
    <n v="4"/>
    <n v="111"/>
  </r>
  <r>
    <n v="2"/>
    <x v="1"/>
    <x v="516"/>
    <x v="1"/>
    <x v="1"/>
    <n v="3"/>
    <x v="0"/>
    <x v="6"/>
    <x v="2"/>
    <x v="17"/>
    <x v="1"/>
    <s v="United States"/>
    <x v="56"/>
    <x v="1"/>
    <m/>
    <x v="0"/>
    <x v="0"/>
    <d v="2017-12-17T00:00:00"/>
    <s v="Tue"/>
    <x v="6"/>
    <s v="CA-2017-134117"/>
    <n v="1411"/>
    <s v="Sanford 52201 APSCO Electric Pencil Sharpener"/>
    <s v="Anna Andreadi"/>
    <n v="90008"/>
    <n v="53"/>
    <n v="5"/>
    <n v="205"/>
  </r>
  <r>
    <n v="2"/>
    <x v="1"/>
    <x v="516"/>
    <x v="1"/>
    <x v="1"/>
    <n v="3"/>
    <x v="0"/>
    <x v="6"/>
    <x v="2"/>
    <x v="17"/>
    <x v="1"/>
    <s v="United States"/>
    <x v="56"/>
    <x v="1"/>
    <m/>
    <x v="0"/>
    <x v="0"/>
    <d v="2017-12-17T00:00:00"/>
    <s v="Tue"/>
    <x v="6"/>
    <s v="CA-2017-134117"/>
    <n v="1413"/>
    <s v="Sanford Colorific Eraseable Coloring Pencils, 12 Count"/>
    <s v="Anna Andreadi"/>
    <n v="90008"/>
    <n v="7"/>
    <n v="5"/>
    <n v="16"/>
  </r>
  <r>
    <n v="2"/>
    <x v="1"/>
    <x v="516"/>
    <x v="1"/>
    <x v="1"/>
    <n v="3"/>
    <x v="0"/>
    <x v="2"/>
    <x v="2"/>
    <x v="17"/>
    <x v="1"/>
    <s v="United States"/>
    <x v="56"/>
    <x v="1"/>
    <m/>
    <x v="0"/>
    <x v="1"/>
    <d v="2017-12-17T00:00:00"/>
    <s v="Tue"/>
    <x v="6"/>
    <s v="CA-2017-134117"/>
    <n v="234"/>
    <s v="Avery Arch Ring Binders"/>
    <s v="Anna Andreadi"/>
    <n v="90008"/>
    <n v="31"/>
    <n v="2"/>
    <n v="93"/>
  </r>
  <r>
    <n v="2"/>
    <x v="1"/>
    <x v="516"/>
    <x v="1"/>
    <x v="1"/>
    <n v="3"/>
    <x v="0"/>
    <x v="0"/>
    <x v="0"/>
    <x v="17"/>
    <x v="1"/>
    <s v="United States"/>
    <x v="56"/>
    <x v="1"/>
    <m/>
    <x v="0"/>
    <x v="1"/>
    <d v="2017-12-17T00:00:00"/>
    <s v="Tue"/>
    <x v="6"/>
    <s v="CA-2017-134117"/>
    <n v="1247"/>
    <s v="Panasonic KX TS3282W Corded phone"/>
    <s v="Anna Andreadi"/>
    <n v="90008"/>
    <n v="17"/>
    <n v="2"/>
    <n v="136"/>
  </r>
  <r>
    <n v="6"/>
    <x v="0"/>
    <x v="557"/>
    <x v="1"/>
    <x v="0"/>
    <n v="6"/>
    <x v="2"/>
    <x v="6"/>
    <x v="2"/>
    <x v="87"/>
    <x v="0"/>
    <s v="United States"/>
    <x v="10"/>
    <x v="0"/>
    <s v="Yes"/>
    <x v="1"/>
    <x v="0"/>
    <d v="2017-04-10T00:00:00"/>
    <s v="Tue"/>
    <x v="4"/>
    <s v="CA-2017-134201"/>
    <n v="628"/>
    <s v="Faber Castell Col-Erase Pencils"/>
    <s v="Chuck Magee"/>
    <n v="14609"/>
    <n v="6"/>
    <n v="3"/>
    <n v="15"/>
  </r>
  <r>
    <n v="6"/>
    <x v="0"/>
    <x v="557"/>
    <x v="1"/>
    <x v="0"/>
    <n v="6"/>
    <x v="2"/>
    <x v="11"/>
    <x v="2"/>
    <x v="87"/>
    <x v="0"/>
    <s v="United States"/>
    <x v="10"/>
    <x v="0"/>
    <s v="Yes"/>
    <x v="1"/>
    <x v="0"/>
    <d v="2017-04-10T00:00:00"/>
    <s v="Tue"/>
    <x v="4"/>
    <s v="CA-2017-134201"/>
    <n v="1512"/>
    <s v="Steel Personal Filing/Posting Tote"/>
    <s v="Chuck Magee"/>
    <n v="14609"/>
    <n v="38"/>
    <n v="4"/>
    <n v="142"/>
  </r>
  <r>
    <n v="3"/>
    <x v="0"/>
    <x v="558"/>
    <x v="1"/>
    <x v="1"/>
    <n v="3"/>
    <x v="0"/>
    <x v="7"/>
    <x v="2"/>
    <x v="242"/>
    <x v="29"/>
    <s v="United States"/>
    <x v="334"/>
    <x v="2"/>
    <m/>
    <x v="0"/>
    <x v="0"/>
    <d v="2017-03-16T00:00:00"/>
    <s v="Mon"/>
    <x v="2"/>
    <s v="CA-2017-134257"/>
    <n v="456"/>
    <s v="Colored Envelopes"/>
    <s v="Cassandra Brandow"/>
    <n v="36830"/>
    <n v="3"/>
    <n v="2"/>
    <n v="7"/>
  </r>
  <r>
    <n v="3"/>
    <x v="0"/>
    <x v="558"/>
    <x v="1"/>
    <x v="1"/>
    <n v="3"/>
    <x v="0"/>
    <x v="10"/>
    <x v="2"/>
    <x v="242"/>
    <x v="29"/>
    <s v="United States"/>
    <x v="334"/>
    <x v="2"/>
    <m/>
    <x v="0"/>
    <x v="0"/>
    <d v="2017-03-16T00:00:00"/>
    <s v="Mon"/>
    <x v="2"/>
    <s v="CA-2017-134257"/>
    <n v="532"/>
    <s v="Dot Matrix Printer Tape Reel Labels, White, 5000/Box"/>
    <s v="Cassandra Brandow"/>
    <n v="36830"/>
    <n v="241"/>
    <n v="5"/>
    <n v="492"/>
  </r>
  <r>
    <n v="5"/>
    <x v="1"/>
    <x v="559"/>
    <x v="1"/>
    <x v="0"/>
    <n v="6"/>
    <x v="0"/>
    <x v="11"/>
    <x v="2"/>
    <x v="2"/>
    <x v="2"/>
    <s v="United States"/>
    <x v="635"/>
    <x v="2"/>
    <m/>
    <x v="0"/>
    <x v="1"/>
    <d v="2017-10-10T00:00:00"/>
    <s v="Tue"/>
    <x v="8"/>
    <s v="CA-2017-134719"/>
    <n v="1558"/>
    <s v="Tennsco Single-Tier Lockers"/>
    <s v="Cassandra Brandow"/>
    <n v="32216"/>
    <n v="-338"/>
    <n v="6"/>
    <n v="1802"/>
  </r>
  <r>
    <n v="5"/>
    <x v="2"/>
    <x v="439"/>
    <x v="1"/>
    <x v="1"/>
    <n v="3"/>
    <x v="0"/>
    <x v="2"/>
    <x v="2"/>
    <x v="307"/>
    <x v="17"/>
    <s v="United States"/>
    <x v="584"/>
    <x v="3"/>
    <m/>
    <x v="0"/>
    <x v="0"/>
    <d v="2017-10-12T00:00:00"/>
    <s v="Thu"/>
    <x v="8"/>
    <s v="CA-2017-134747"/>
    <n v="709"/>
    <s v="GBC Standard Plastic Binding Systems Combs"/>
    <s v="Kelly Williams"/>
    <n v="46060"/>
    <n v="6"/>
    <n v="2"/>
    <n v="13"/>
  </r>
  <r>
    <n v="5"/>
    <x v="2"/>
    <x v="439"/>
    <x v="1"/>
    <x v="1"/>
    <n v="3"/>
    <x v="0"/>
    <x v="0"/>
    <x v="0"/>
    <x v="307"/>
    <x v="17"/>
    <s v="United States"/>
    <x v="584"/>
    <x v="3"/>
    <m/>
    <x v="0"/>
    <x v="0"/>
    <d v="2017-10-12T00:00:00"/>
    <s v="Thu"/>
    <x v="8"/>
    <s v="CA-2017-134747"/>
    <n v="156"/>
    <s v="AT&amp;T 17929 Lendline Telephone"/>
    <s v="Kelly Williams"/>
    <n v="46060"/>
    <n v="35"/>
    <n v="3"/>
    <n v="136"/>
  </r>
  <r>
    <n v="5"/>
    <x v="2"/>
    <x v="439"/>
    <x v="1"/>
    <x v="1"/>
    <n v="3"/>
    <x v="0"/>
    <x v="0"/>
    <x v="0"/>
    <x v="307"/>
    <x v="17"/>
    <s v="United States"/>
    <x v="584"/>
    <x v="3"/>
    <m/>
    <x v="0"/>
    <x v="0"/>
    <d v="2017-10-12T00:00:00"/>
    <s v="Thu"/>
    <x v="8"/>
    <s v="CA-2017-134747"/>
    <n v="1402"/>
    <s v="Samsung Rugby III"/>
    <s v="Kelly Williams"/>
    <n v="46060"/>
    <n v="71"/>
    <n v="4"/>
    <n v="264"/>
  </r>
  <r>
    <n v="4"/>
    <x v="1"/>
    <x v="327"/>
    <x v="1"/>
    <x v="0"/>
    <n v="6"/>
    <x v="0"/>
    <x v="7"/>
    <x v="2"/>
    <x v="93"/>
    <x v="32"/>
    <s v="United States"/>
    <x v="168"/>
    <x v="2"/>
    <m/>
    <x v="0"/>
    <x v="0"/>
    <d v="2017-12-27T00:00:00"/>
    <s v="Fri"/>
    <x v="6"/>
    <s v="CA-2017-134782"/>
    <n v="1522"/>
    <s v="Strathmore #10 Envelopes, Ultimate White"/>
    <s v="Cassandra Brandow"/>
    <n v="72701"/>
    <n v="52"/>
    <n v="2"/>
    <n v="105"/>
  </r>
  <r>
    <n v="5"/>
    <x v="1"/>
    <x v="453"/>
    <x v="1"/>
    <x v="0"/>
    <n v="6"/>
    <x v="2"/>
    <x v="9"/>
    <x v="1"/>
    <x v="16"/>
    <x v="12"/>
    <s v="United States"/>
    <x v="219"/>
    <x v="0"/>
    <m/>
    <x v="0"/>
    <x v="1"/>
    <d v="2017-10-04T00:00:00"/>
    <s v="Wed"/>
    <x v="8"/>
    <s v="CA-2017-134859"/>
    <n v="483"/>
    <s v="DataProducts Ampli Magnifier Task Lamp, Black,"/>
    <s v="Chuck Magee"/>
    <n v="19134"/>
    <n v="6"/>
    <n v="3"/>
    <n v="65"/>
  </r>
  <r>
    <n v="5"/>
    <x v="1"/>
    <x v="453"/>
    <x v="1"/>
    <x v="0"/>
    <n v="6"/>
    <x v="2"/>
    <x v="3"/>
    <x v="2"/>
    <x v="16"/>
    <x v="12"/>
    <s v="United States"/>
    <x v="219"/>
    <x v="0"/>
    <m/>
    <x v="0"/>
    <x v="1"/>
    <d v="2017-10-04T00:00:00"/>
    <s v="Wed"/>
    <x v="8"/>
    <s v="CA-2017-134859"/>
    <n v="1742"/>
    <s v="Xerox 1946"/>
    <s v="Chuck Magee"/>
    <n v="19134"/>
    <n v="7"/>
    <n v="4"/>
    <n v="21"/>
  </r>
  <r>
    <n v="4"/>
    <x v="1"/>
    <x v="467"/>
    <x v="1"/>
    <x v="0"/>
    <n v="6"/>
    <x v="0"/>
    <x v="12"/>
    <x v="2"/>
    <x v="151"/>
    <x v="14"/>
    <s v="United States"/>
    <x v="495"/>
    <x v="2"/>
    <m/>
    <x v="0"/>
    <x v="0"/>
    <d v="2017-12-07T00:00:00"/>
    <s v="Sat"/>
    <x v="6"/>
    <s v="CA-2017-134894"/>
    <n v="611"/>
    <s v="Eureka The Boss Cordless Rechargeable Stick Vac"/>
    <s v="Cassandra Brandow"/>
    <n v="42420"/>
    <n v="41"/>
    <n v="3"/>
    <n v="153"/>
  </r>
  <r>
    <n v="4"/>
    <x v="1"/>
    <x v="467"/>
    <x v="1"/>
    <x v="0"/>
    <n v="6"/>
    <x v="0"/>
    <x v="5"/>
    <x v="1"/>
    <x v="151"/>
    <x v="14"/>
    <s v="United States"/>
    <x v="495"/>
    <x v="2"/>
    <m/>
    <x v="0"/>
    <x v="0"/>
    <d v="2017-12-07T00:00:00"/>
    <s v="Sat"/>
    <x v="6"/>
    <s v="CA-2017-134894"/>
    <n v="1457"/>
    <s v="Situations Contoured Folding Chairs, 4/Set"/>
    <s v="Cassandra Brandow"/>
    <n v="42420"/>
    <n v="71"/>
    <n v="4"/>
    <n v="284"/>
  </r>
  <r>
    <n v="4"/>
    <x v="1"/>
    <x v="370"/>
    <x v="1"/>
    <x v="0"/>
    <n v="6"/>
    <x v="1"/>
    <x v="7"/>
    <x v="2"/>
    <x v="16"/>
    <x v="12"/>
    <s v="United States"/>
    <x v="25"/>
    <x v="0"/>
    <m/>
    <x v="0"/>
    <x v="1"/>
    <d v="2017-11-07T00:00:00"/>
    <s v="Sat"/>
    <x v="7"/>
    <s v="CA-2017-134922"/>
    <n v="1626"/>
    <s v="White Envelopes, White Envelopes with Clear Poly Window"/>
    <s v="Chuck Magee"/>
    <n v="19140"/>
    <n v="8"/>
    <n v="2"/>
    <n v="24"/>
  </r>
  <r>
    <n v="1"/>
    <x v="0"/>
    <x v="349"/>
    <x v="1"/>
    <x v="2"/>
    <n v="1"/>
    <x v="2"/>
    <x v="2"/>
    <x v="2"/>
    <x v="288"/>
    <x v="6"/>
    <s v="United States"/>
    <x v="636"/>
    <x v="3"/>
    <m/>
    <x v="0"/>
    <x v="0"/>
    <d v="2017-12-05T00:00:00"/>
    <s v="Thu"/>
    <x v="6"/>
    <s v="CA-2017-134943"/>
    <n v="1529"/>
    <s v="Surelock Post Binders"/>
    <s v="Kelly Williams"/>
    <n v="48104"/>
    <n v="76"/>
    <n v="5"/>
    <n v="153"/>
  </r>
  <r>
    <n v="4"/>
    <x v="2"/>
    <x v="332"/>
    <x v="1"/>
    <x v="1"/>
    <n v="3"/>
    <x v="2"/>
    <x v="9"/>
    <x v="1"/>
    <x v="80"/>
    <x v="5"/>
    <s v="United States"/>
    <x v="53"/>
    <x v="2"/>
    <m/>
    <x v="0"/>
    <x v="0"/>
    <d v="2017-09-22T00:00:00"/>
    <s v="Sun"/>
    <x v="0"/>
    <s v="CA-2017-134992"/>
    <n v="1619"/>
    <s v="Westinghouse Floor Lamp with Metal Mesh Shade, Black"/>
    <s v="Cassandra Brandow"/>
    <n v="22204"/>
    <n v="11"/>
    <n v="2"/>
    <n v="48"/>
  </r>
  <r>
    <n v="4"/>
    <x v="2"/>
    <x v="332"/>
    <x v="1"/>
    <x v="1"/>
    <n v="3"/>
    <x v="2"/>
    <x v="3"/>
    <x v="2"/>
    <x v="80"/>
    <x v="5"/>
    <s v="United States"/>
    <x v="53"/>
    <x v="2"/>
    <m/>
    <x v="0"/>
    <x v="0"/>
    <d v="2017-09-22T00:00:00"/>
    <s v="Sun"/>
    <x v="0"/>
    <s v="CA-2017-134992"/>
    <n v="1818"/>
    <s v="Xerox 214"/>
    <s v="Cassandra Brandow"/>
    <n v="22204"/>
    <n v="16"/>
    <n v="5"/>
    <n v="32"/>
  </r>
  <r>
    <n v="5"/>
    <x v="1"/>
    <x v="513"/>
    <x v="1"/>
    <x v="0"/>
    <n v="6"/>
    <x v="0"/>
    <x v="11"/>
    <x v="2"/>
    <x v="87"/>
    <x v="0"/>
    <s v="United States"/>
    <x v="206"/>
    <x v="0"/>
    <m/>
    <x v="0"/>
    <x v="0"/>
    <d v="2017-05-28T00:00:00"/>
    <s v="Sat"/>
    <x v="9"/>
    <s v="CA-2017-135020"/>
    <n v="866"/>
    <s v="Hot File 7-Pocket, Floor Stand"/>
    <s v="Chuck Magee"/>
    <n v="14609"/>
    <n v="161"/>
    <n v="3"/>
    <n v="535"/>
  </r>
  <r>
    <n v="5"/>
    <x v="1"/>
    <x v="513"/>
    <x v="1"/>
    <x v="0"/>
    <n v="6"/>
    <x v="0"/>
    <x v="3"/>
    <x v="2"/>
    <x v="87"/>
    <x v="0"/>
    <s v="United States"/>
    <x v="206"/>
    <x v="0"/>
    <m/>
    <x v="0"/>
    <x v="0"/>
    <d v="2017-05-28T00:00:00"/>
    <s v="Sat"/>
    <x v="9"/>
    <s v="CA-2017-135020"/>
    <n v="1823"/>
    <s v="Xerox 219"/>
    <s v="Chuck Magee"/>
    <n v="14609"/>
    <n v="22"/>
    <n v="7"/>
    <n v="45"/>
  </r>
  <r>
    <n v="5"/>
    <x v="1"/>
    <x v="513"/>
    <x v="1"/>
    <x v="0"/>
    <n v="6"/>
    <x v="0"/>
    <x v="2"/>
    <x v="2"/>
    <x v="87"/>
    <x v="0"/>
    <s v="United States"/>
    <x v="206"/>
    <x v="0"/>
    <m/>
    <x v="0"/>
    <x v="1"/>
    <d v="2017-05-28T00:00:00"/>
    <s v="Sat"/>
    <x v="9"/>
    <s v="CA-2017-135020"/>
    <n v="57"/>
    <s v="Acco Pressboard Covers with Storage Hooks, 9 1/2 x 11, Executive Red"/>
    <s v="Chuck Magee"/>
    <n v="14609"/>
    <n v="2"/>
    <n v="2"/>
    <n v="6"/>
  </r>
  <r>
    <n v="5"/>
    <x v="1"/>
    <x v="513"/>
    <x v="1"/>
    <x v="0"/>
    <n v="6"/>
    <x v="0"/>
    <x v="0"/>
    <x v="0"/>
    <x v="87"/>
    <x v="0"/>
    <s v="United States"/>
    <x v="206"/>
    <x v="0"/>
    <m/>
    <x v="0"/>
    <x v="0"/>
    <d v="2017-05-28T00:00:00"/>
    <s v="Sat"/>
    <x v="9"/>
    <s v="CA-2017-135020"/>
    <n v="1251"/>
    <s v="Panasonic Kx-TS550"/>
    <s v="Chuck Magee"/>
    <n v="14609"/>
    <n v="13"/>
    <n v="1"/>
    <n v="46"/>
  </r>
  <r>
    <n v="2"/>
    <x v="1"/>
    <x v="455"/>
    <x v="1"/>
    <x v="1"/>
    <n v="3"/>
    <x v="0"/>
    <x v="0"/>
    <x v="0"/>
    <x v="124"/>
    <x v="19"/>
    <s v="United States"/>
    <x v="21"/>
    <x v="0"/>
    <m/>
    <x v="0"/>
    <x v="6"/>
    <d v="2017-04-30T00:00:00"/>
    <s v="Mon"/>
    <x v="5"/>
    <s v="CA-2017-135174"/>
    <n v="446"/>
    <s v="Cisco Unified IP Phone 7945G VoIP phone"/>
    <s v="Chuck Magee"/>
    <n v="45373"/>
    <n v="-256"/>
    <n v="5"/>
    <n v="1023"/>
  </r>
  <r>
    <n v="4"/>
    <x v="1"/>
    <x v="533"/>
    <x v="1"/>
    <x v="0"/>
    <n v="6"/>
    <x v="1"/>
    <x v="14"/>
    <x v="1"/>
    <x v="4"/>
    <x v="4"/>
    <s v="United States"/>
    <x v="465"/>
    <x v="3"/>
    <m/>
    <x v="0"/>
    <x v="10"/>
    <d v="2017-08-06T00:00:00"/>
    <s v="Fri"/>
    <x v="10"/>
    <s v="CA-2017-135251"/>
    <n v="1228"/>
    <s v="OSullivan Manor Hill 2-Door Library in Brianna Oak"/>
    <s v="Kelly Williams"/>
    <n v="77095"/>
    <n v="-114"/>
    <n v="3"/>
    <n v="369"/>
  </r>
  <r>
    <n v="4"/>
    <x v="1"/>
    <x v="533"/>
    <x v="1"/>
    <x v="0"/>
    <n v="6"/>
    <x v="1"/>
    <x v="3"/>
    <x v="2"/>
    <x v="4"/>
    <x v="4"/>
    <s v="United States"/>
    <x v="465"/>
    <x v="3"/>
    <m/>
    <x v="0"/>
    <x v="1"/>
    <d v="2017-08-06T00:00:00"/>
    <s v="Fri"/>
    <x v="10"/>
    <s v="CA-2017-135251"/>
    <n v="1698"/>
    <s v="Xerox 1906"/>
    <s v="Kelly Williams"/>
    <n v="77095"/>
    <n v="19"/>
    <n v="2"/>
    <n v="57"/>
  </r>
  <r>
    <n v="4"/>
    <x v="1"/>
    <x v="533"/>
    <x v="1"/>
    <x v="0"/>
    <n v="6"/>
    <x v="1"/>
    <x v="10"/>
    <x v="2"/>
    <x v="4"/>
    <x v="4"/>
    <s v="United States"/>
    <x v="465"/>
    <x v="3"/>
    <m/>
    <x v="0"/>
    <x v="1"/>
    <d v="2017-08-06T00:00:00"/>
    <s v="Fri"/>
    <x v="10"/>
    <s v="CA-2017-135251"/>
    <n v="215"/>
    <s v="Avery 505"/>
    <s v="Kelly Williams"/>
    <n v="77095"/>
    <n v="13"/>
    <n v="3"/>
    <n v="36"/>
  </r>
  <r>
    <n v="4"/>
    <x v="1"/>
    <x v="533"/>
    <x v="1"/>
    <x v="0"/>
    <n v="6"/>
    <x v="1"/>
    <x v="2"/>
    <x v="2"/>
    <x v="4"/>
    <x v="4"/>
    <s v="United States"/>
    <x v="465"/>
    <x v="3"/>
    <m/>
    <x v="0"/>
    <x v="3"/>
    <d v="2017-08-06T00:00:00"/>
    <s v="Fri"/>
    <x v="10"/>
    <s v="CA-2017-135251"/>
    <n v="257"/>
    <s v="Avery Hole Reinforcements"/>
    <s v="Kelly Williams"/>
    <n v="77095"/>
    <n v="-10"/>
    <n v="5"/>
    <n v="6"/>
  </r>
  <r>
    <n v="5"/>
    <x v="1"/>
    <x v="535"/>
    <x v="1"/>
    <x v="0"/>
    <n v="6"/>
    <x v="0"/>
    <x v="9"/>
    <x v="1"/>
    <x v="17"/>
    <x v="1"/>
    <s v="United States"/>
    <x v="351"/>
    <x v="1"/>
    <m/>
    <x v="0"/>
    <x v="0"/>
    <d v="2017-12-07T00:00:00"/>
    <s v="Sat"/>
    <x v="6"/>
    <s v="CA-2017-135272"/>
    <n v="12"/>
    <s v="12-1/2 Diameter Round Wall Clock"/>
    <s v="Anna Andreadi"/>
    <n v="90036"/>
    <n v="29"/>
    <n v="4"/>
    <n v="80"/>
  </r>
  <r>
    <n v="5"/>
    <x v="2"/>
    <x v="384"/>
    <x v="1"/>
    <x v="1"/>
    <n v="3"/>
    <x v="0"/>
    <x v="0"/>
    <x v="0"/>
    <x v="16"/>
    <x v="12"/>
    <s v="United States"/>
    <x v="15"/>
    <x v="0"/>
    <m/>
    <x v="0"/>
    <x v="6"/>
    <d v="2017-07-09T00:00:00"/>
    <s v="Mon"/>
    <x v="1"/>
    <s v="CA-2017-135314"/>
    <n v="1250"/>
    <s v="Panasonic KX-TG9541B DECT 6.0 Digital 2-Line Expandable Cordless Phone With Digital Answering System"/>
    <s v="Chuck Magee"/>
    <n v="19120"/>
    <n v="40"/>
    <n v="3"/>
    <n v="270"/>
  </r>
  <r>
    <n v="5"/>
    <x v="1"/>
    <x v="545"/>
    <x v="1"/>
    <x v="0"/>
    <n v="6"/>
    <x v="0"/>
    <x v="3"/>
    <x v="2"/>
    <x v="16"/>
    <x v="12"/>
    <s v="United States"/>
    <x v="164"/>
    <x v="0"/>
    <m/>
    <x v="0"/>
    <x v="1"/>
    <d v="2017-03-28T00:00:00"/>
    <s v="Sat"/>
    <x v="4"/>
    <s v="CA-2017-135363"/>
    <n v="1481"/>
    <s v="Southworth Parchment Paper &amp; Envelopes"/>
    <s v="Chuck Magee"/>
    <n v="19120"/>
    <n v="2"/>
    <n v="1"/>
    <n v="5"/>
  </r>
  <r>
    <n v="5"/>
    <x v="1"/>
    <x v="545"/>
    <x v="1"/>
    <x v="0"/>
    <n v="6"/>
    <x v="0"/>
    <x v="3"/>
    <x v="2"/>
    <x v="16"/>
    <x v="12"/>
    <s v="United States"/>
    <x v="164"/>
    <x v="0"/>
    <m/>
    <x v="0"/>
    <x v="1"/>
    <d v="2017-03-28T00:00:00"/>
    <s v="Sat"/>
    <x v="4"/>
    <s v="CA-2017-135363"/>
    <n v="1799"/>
    <s v="Xerox 1999"/>
    <s v="Chuck Magee"/>
    <n v="19120"/>
    <n v="5"/>
    <n v="3"/>
    <n v="16"/>
  </r>
  <r>
    <n v="2"/>
    <x v="1"/>
    <x v="560"/>
    <x v="1"/>
    <x v="1"/>
    <n v="3"/>
    <x v="1"/>
    <x v="9"/>
    <x v="1"/>
    <x v="74"/>
    <x v="4"/>
    <s v="United States"/>
    <x v="473"/>
    <x v="3"/>
    <m/>
    <x v="0"/>
    <x v="7"/>
    <d v="2017-02-09T00:00:00"/>
    <s v="Mon"/>
    <x v="3"/>
    <s v="CA-2017-135391"/>
    <n v="479"/>
    <s v="Dana Fluorescent Magnifying Lamp, White, 36"/>
    <s v="Kelly Williams"/>
    <n v="78207"/>
    <n v="-31"/>
    <n v="2"/>
    <n v="41"/>
  </r>
  <r>
    <n v="2"/>
    <x v="1"/>
    <x v="560"/>
    <x v="1"/>
    <x v="1"/>
    <n v="3"/>
    <x v="1"/>
    <x v="10"/>
    <x v="2"/>
    <x v="74"/>
    <x v="4"/>
    <s v="United States"/>
    <x v="473"/>
    <x v="3"/>
    <m/>
    <x v="0"/>
    <x v="1"/>
    <d v="2017-02-09T00:00:00"/>
    <s v="Mon"/>
    <x v="3"/>
    <s v="CA-2017-135391"/>
    <n v="1365"/>
    <s v="Round Specialty Laser Printer Labels"/>
    <s v="Kelly Williams"/>
    <n v="78207"/>
    <n v="14"/>
    <n v="4"/>
    <n v="40"/>
  </r>
  <r>
    <n v="3"/>
    <x v="0"/>
    <x v="440"/>
    <x v="1"/>
    <x v="1"/>
    <n v="3"/>
    <x v="0"/>
    <x v="0"/>
    <x v="0"/>
    <x v="0"/>
    <x v="0"/>
    <s v="United States"/>
    <x v="259"/>
    <x v="0"/>
    <m/>
    <x v="0"/>
    <x v="0"/>
    <d v="2017-09-19T00:00:00"/>
    <s v="Thu"/>
    <x v="0"/>
    <s v="CA-2017-135489"/>
    <n v="1321"/>
    <s v="PureGear Roll-On Screen Protector"/>
    <s v="Chuck Magee"/>
    <n v="10024"/>
    <n v="134"/>
    <n v="14"/>
    <n v="280"/>
  </r>
  <r>
    <n v="7"/>
    <x v="2"/>
    <x v="419"/>
    <x v="1"/>
    <x v="0"/>
    <n v="6"/>
    <x v="2"/>
    <x v="9"/>
    <x v="1"/>
    <x v="308"/>
    <x v="5"/>
    <s v="United States"/>
    <x v="18"/>
    <x v="2"/>
    <m/>
    <x v="0"/>
    <x v="0"/>
    <d v="2017-09-05T00:00:00"/>
    <s v="Thu"/>
    <x v="0"/>
    <s v="CA-2017-135510"/>
    <n v="1562"/>
    <s v="Tensor Brushed Steel Torchiere Floor Lamp"/>
    <s v="Cassandra Brandow"/>
    <n v="22901"/>
    <n v="12"/>
    <n v="4"/>
    <n v="68"/>
  </r>
  <r>
    <n v="4"/>
    <x v="1"/>
    <x v="561"/>
    <x v="1"/>
    <x v="0"/>
    <n v="6"/>
    <x v="1"/>
    <x v="5"/>
    <x v="1"/>
    <x v="50"/>
    <x v="3"/>
    <s v="United States"/>
    <x v="281"/>
    <x v="1"/>
    <m/>
    <x v="0"/>
    <x v="1"/>
    <d v="2017-12-24T00:00:00"/>
    <s v="Tue"/>
    <x v="6"/>
    <s v="CA-2017-135538"/>
    <n v="1372"/>
    <s v="SAFCO Arco Folding Chair"/>
    <s v="Anna Andreadi"/>
    <n v="85234"/>
    <n v="99"/>
    <n v="4"/>
    <n v="884"/>
  </r>
  <r>
    <n v="6"/>
    <x v="0"/>
    <x v="468"/>
    <x v="1"/>
    <x v="0"/>
    <n v="6"/>
    <x v="0"/>
    <x v="8"/>
    <x v="0"/>
    <x v="17"/>
    <x v="1"/>
    <s v="United States"/>
    <x v="6"/>
    <x v="1"/>
    <m/>
    <x v="0"/>
    <x v="0"/>
    <d v="2017-11-24T00:00:00"/>
    <s v="Tue"/>
    <x v="7"/>
    <s v="CA-2017-135545"/>
    <n v="1606"/>
    <s v="Verbatim 25 GB 6x Blu-ray Single Layer Recordable Disc, 3/Pack"/>
    <s v="Anna Andreadi"/>
    <n v="90004"/>
    <n v="6"/>
    <n v="2"/>
    <n v="14"/>
  </r>
  <r>
    <n v="6"/>
    <x v="0"/>
    <x v="468"/>
    <x v="1"/>
    <x v="0"/>
    <n v="6"/>
    <x v="0"/>
    <x v="2"/>
    <x v="2"/>
    <x v="17"/>
    <x v="1"/>
    <s v="United States"/>
    <x v="6"/>
    <x v="1"/>
    <m/>
    <x v="0"/>
    <x v="1"/>
    <d v="2017-11-24T00:00:00"/>
    <s v="Tue"/>
    <x v="7"/>
    <s v="CA-2017-135545"/>
    <n v="58"/>
    <s v="Acco PRESSTEX Data Binder with Storage Hooks, Dark Blue, 14 7/8 X 11"/>
    <s v="Anna Andreadi"/>
    <n v="90004"/>
    <n v="9"/>
    <n v="6"/>
    <n v="26"/>
  </r>
  <r>
    <n v="6"/>
    <x v="0"/>
    <x v="468"/>
    <x v="1"/>
    <x v="0"/>
    <n v="6"/>
    <x v="0"/>
    <x v="3"/>
    <x v="2"/>
    <x v="17"/>
    <x v="1"/>
    <s v="United States"/>
    <x v="6"/>
    <x v="1"/>
    <m/>
    <x v="0"/>
    <x v="0"/>
    <d v="2017-11-24T00:00:00"/>
    <s v="Tue"/>
    <x v="7"/>
    <s v="CA-2017-135545"/>
    <n v="1739"/>
    <s v="Xerox 1943"/>
    <s v="Anna Andreadi"/>
    <n v="90004"/>
    <n v="69"/>
    <n v="3"/>
    <n v="147"/>
  </r>
  <r>
    <n v="6"/>
    <x v="0"/>
    <x v="468"/>
    <x v="1"/>
    <x v="0"/>
    <n v="6"/>
    <x v="0"/>
    <x v="9"/>
    <x v="1"/>
    <x v="17"/>
    <x v="1"/>
    <s v="United States"/>
    <x v="6"/>
    <x v="1"/>
    <m/>
    <x v="0"/>
    <x v="0"/>
    <d v="2017-11-24T00:00:00"/>
    <s v="Tue"/>
    <x v="7"/>
    <s v="CA-2017-135545"/>
    <n v="1041"/>
    <s v="Luxo Economy Swing Arm Lamp"/>
    <s v="Anna Andreadi"/>
    <n v="90004"/>
    <n v="22"/>
    <n v="4"/>
    <n v="80"/>
  </r>
  <r>
    <n v="4"/>
    <x v="1"/>
    <x v="404"/>
    <x v="2"/>
    <x v="0"/>
    <n v="6"/>
    <x v="0"/>
    <x v="7"/>
    <x v="2"/>
    <x v="17"/>
    <x v="1"/>
    <s v="United States"/>
    <x v="188"/>
    <x v="1"/>
    <s v="Yes"/>
    <x v="1"/>
    <x v="0"/>
    <d v="2017-12-30T00:00:00"/>
    <s v="Mon"/>
    <x v="11"/>
    <s v="CA-2017-135580"/>
    <n v="1591"/>
    <s v="Tyvek Side-Opening Peel &amp; Seel Expanding Envelopes"/>
    <s v="Anna Andreadi"/>
    <n v="90049"/>
    <n v="122"/>
    <n v="3"/>
    <n v="271"/>
  </r>
  <r>
    <n v="4"/>
    <x v="1"/>
    <x v="404"/>
    <x v="2"/>
    <x v="0"/>
    <n v="6"/>
    <x v="0"/>
    <x v="3"/>
    <x v="2"/>
    <x v="17"/>
    <x v="1"/>
    <s v="United States"/>
    <x v="188"/>
    <x v="1"/>
    <s v="Yes"/>
    <x v="1"/>
    <x v="0"/>
    <d v="2017-12-30T00:00:00"/>
    <s v="Mon"/>
    <x v="11"/>
    <s v="CA-2017-135580"/>
    <n v="1723"/>
    <s v="Xerox 1929"/>
    <s v="Anna Andreadi"/>
    <n v="90049"/>
    <n v="32"/>
    <n v="3"/>
    <n v="69"/>
  </r>
  <r>
    <n v="4"/>
    <x v="1"/>
    <x v="404"/>
    <x v="2"/>
    <x v="0"/>
    <n v="6"/>
    <x v="0"/>
    <x v="11"/>
    <x v="2"/>
    <x v="17"/>
    <x v="1"/>
    <s v="United States"/>
    <x v="188"/>
    <x v="1"/>
    <s v="Yes"/>
    <x v="1"/>
    <x v="0"/>
    <d v="2017-12-30T00:00:00"/>
    <s v="Mon"/>
    <x v="11"/>
    <s v="CA-2017-135580"/>
    <n v="14"/>
    <s v="2300 Heavy-Duty Transfer File Systems by Perma"/>
    <s v="Anna Andreadi"/>
    <n v="90049"/>
    <n v="14"/>
    <n v="3"/>
    <n v="75"/>
  </r>
  <r>
    <n v="4"/>
    <x v="1"/>
    <x v="404"/>
    <x v="2"/>
    <x v="0"/>
    <n v="6"/>
    <x v="0"/>
    <x v="0"/>
    <x v="0"/>
    <x v="17"/>
    <x v="1"/>
    <s v="United States"/>
    <x v="188"/>
    <x v="1"/>
    <s v="Yes"/>
    <x v="1"/>
    <x v="1"/>
    <d v="2017-12-30T00:00:00"/>
    <s v="Mon"/>
    <x v="11"/>
    <s v="CA-2017-135580"/>
    <n v="439"/>
    <s v="Cisco SPA 502G IP Phone"/>
    <s v="Anna Andreadi"/>
    <n v="90049"/>
    <n v="36"/>
    <n v="3"/>
    <n v="288"/>
  </r>
  <r>
    <n v="4"/>
    <x v="1"/>
    <x v="404"/>
    <x v="2"/>
    <x v="0"/>
    <n v="6"/>
    <x v="0"/>
    <x v="13"/>
    <x v="0"/>
    <x v="17"/>
    <x v="1"/>
    <s v="United States"/>
    <x v="188"/>
    <x v="1"/>
    <s v="Yes"/>
    <x v="1"/>
    <x v="1"/>
    <d v="2017-12-30T00:00:00"/>
    <s v="Mon"/>
    <x v="11"/>
    <s v="CA-2017-135580"/>
    <n v="1847"/>
    <s v="Zebra GX420t Direct Thermal/Thermal Transfer Printer"/>
    <s v="Anna Andreadi"/>
    <n v="90049"/>
    <n v="287"/>
    <n v="6"/>
    <n v="2549"/>
  </r>
  <r>
    <n v="3"/>
    <x v="0"/>
    <x v="467"/>
    <x v="1"/>
    <x v="1"/>
    <n v="3"/>
    <x v="2"/>
    <x v="3"/>
    <x v="2"/>
    <x v="37"/>
    <x v="4"/>
    <s v="United States"/>
    <x v="637"/>
    <x v="3"/>
    <m/>
    <x v="0"/>
    <x v="1"/>
    <d v="2017-12-08T00:00:00"/>
    <s v="Sun"/>
    <x v="6"/>
    <s v="CA-2017-135622"/>
    <n v="1741"/>
    <s v="Xerox 1945"/>
    <s v="Kelly Williams"/>
    <n v="76106"/>
    <n v="131"/>
    <n v="11"/>
    <n v="361"/>
  </r>
  <r>
    <n v="3"/>
    <x v="0"/>
    <x v="467"/>
    <x v="1"/>
    <x v="1"/>
    <n v="3"/>
    <x v="2"/>
    <x v="0"/>
    <x v="0"/>
    <x v="37"/>
    <x v="4"/>
    <s v="United States"/>
    <x v="637"/>
    <x v="3"/>
    <m/>
    <x v="0"/>
    <x v="1"/>
    <d v="2017-12-08T00:00:00"/>
    <s v="Sun"/>
    <x v="6"/>
    <s v="CA-2017-135622"/>
    <n v="1629"/>
    <s v="Wilson Electronics DB Pro Signal Booster"/>
    <s v="Kelly Williams"/>
    <n v="76106"/>
    <n v="150"/>
    <n v="6"/>
    <n v="1718"/>
  </r>
  <r>
    <n v="2"/>
    <x v="1"/>
    <x v="481"/>
    <x v="1"/>
    <x v="1"/>
    <n v="3"/>
    <x v="2"/>
    <x v="1"/>
    <x v="1"/>
    <x v="141"/>
    <x v="21"/>
    <s v="United States"/>
    <x v="208"/>
    <x v="3"/>
    <m/>
    <x v="0"/>
    <x v="0"/>
    <d v="2017-11-16T00:00:00"/>
    <s v="Mon"/>
    <x v="7"/>
    <s v="CA-2017-135685"/>
    <n v="427"/>
    <s v="Chromcraft Bull-Nose Wood Round Conference Table Top, Wood Base"/>
    <s v="Kelly Williams"/>
    <n v="53209"/>
    <n v="111"/>
    <n v="3"/>
    <n v="654"/>
  </r>
  <r>
    <n v="2"/>
    <x v="1"/>
    <x v="481"/>
    <x v="1"/>
    <x v="1"/>
    <n v="3"/>
    <x v="2"/>
    <x v="1"/>
    <x v="1"/>
    <x v="141"/>
    <x v="21"/>
    <s v="United States"/>
    <x v="208"/>
    <x v="3"/>
    <m/>
    <x v="0"/>
    <x v="0"/>
    <d v="2017-11-16T00:00:00"/>
    <s v="Mon"/>
    <x v="7"/>
    <s v="CA-2017-135685"/>
    <n v="980"/>
    <s v="Lesro Sheffield Collection Coffee Table, End Table, Center Table, Corner Table"/>
    <s v="Kelly Williams"/>
    <n v="53209"/>
    <n v="36"/>
    <n v="3"/>
    <n v="214"/>
  </r>
  <r>
    <n v="2"/>
    <x v="1"/>
    <x v="481"/>
    <x v="1"/>
    <x v="1"/>
    <n v="3"/>
    <x v="2"/>
    <x v="9"/>
    <x v="1"/>
    <x v="141"/>
    <x v="21"/>
    <s v="United States"/>
    <x v="208"/>
    <x v="3"/>
    <m/>
    <x v="0"/>
    <x v="0"/>
    <d v="2017-11-16T00:00:00"/>
    <s v="Mon"/>
    <x v="7"/>
    <s v="CA-2017-135685"/>
    <n v="104"/>
    <s v="Advantus Employee of the Month Certificate Frame, 11 x 13-1/2"/>
    <s v="Kelly Williams"/>
    <n v="53209"/>
    <n v="76"/>
    <n v="6"/>
    <n v="186"/>
  </r>
  <r>
    <n v="2"/>
    <x v="1"/>
    <x v="481"/>
    <x v="1"/>
    <x v="1"/>
    <n v="3"/>
    <x v="2"/>
    <x v="3"/>
    <x v="2"/>
    <x v="141"/>
    <x v="21"/>
    <s v="United States"/>
    <x v="208"/>
    <x v="3"/>
    <m/>
    <x v="0"/>
    <x v="0"/>
    <d v="2017-11-16T00:00:00"/>
    <s v="Mon"/>
    <x v="7"/>
    <s v="CA-2017-135685"/>
    <n v="1702"/>
    <s v="Xerox 191"/>
    <s v="Kelly Williams"/>
    <n v="53209"/>
    <n v="85"/>
    <n v="9"/>
    <n v="180"/>
  </r>
  <r>
    <n v="2"/>
    <x v="1"/>
    <x v="481"/>
    <x v="1"/>
    <x v="1"/>
    <n v="3"/>
    <x v="2"/>
    <x v="8"/>
    <x v="0"/>
    <x v="141"/>
    <x v="21"/>
    <s v="United States"/>
    <x v="208"/>
    <x v="3"/>
    <m/>
    <x v="0"/>
    <x v="0"/>
    <d v="2017-11-16T00:00:00"/>
    <s v="Mon"/>
    <x v="7"/>
    <s v="CA-2017-135685"/>
    <n v="1004"/>
    <s v="Logitech diNovo Edge Keyboard"/>
    <s v="Kelly Williams"/>
    <n v="53209"/>
    <n v="230"/>
    <n v="4"/>
    <n v="1000"/>
  </r>
  <r>
    <n v="5"/>
    <x v="2"/>
    <x v="318"/>
    <x v="1"/>
    <x v="1"/>
    <n v="3"/>
    <x v="2"/>
    <x v="5"/>
    <x v="1"/>
    <x v="130"/>
    <x v="3"/>
    <s v="United States"/>
    <x v="638"/>
    <x v="1"/>
    <m/>
    <x v="0"/>
    <x v="1"/>
    <d v="2017-05-11T00:00:00"/>
    <s v="Wed"/>
    <x v="5"/>
    <s v="CA-2017-135727"/>
    <n v="739"/>
    <s v="Global Chrome Stack Chair"/>
    <s v="Anna Andreadi"/>
    <n v="85023"/>
    <n v="17"/>
    <n v="7"/>
    <n v="192"/>
  </r>
  <r>
    <n v="3"/>
    <x v="2"/>
    <x v="522"/>
    <x v="1"/>
    <x v="2"/>
    <n v="1"/>
    <x v="0"/>
    <x v="2"/>
    <x v="2"/>
    <x v="162"/>
    <x v="6"/>
    <s v="United States"/>
    <x v="393"/>
    <x v="3"/>
    <m/>
    <x v="0"/>
    <x v="0"/>
    <d v="2017-12-11T00:00:00"/>
    <s v="Wed"/>
    <x v="6"/>
    <s v="CA-2017-135853"/>
    <n v="894"/>
    <s v="Ibico Covers for Plastic or Wire Binding Elements"/>
    <s v="Kelly Williams"/>
    <n v="48205"/>
    <n v="10"/>
    <n v="2"/>
    <n v="23"/>
  </r>
  <r>
    <n v="3"/>
    <x v="2"/>
    <x v="522"/>
    <x v="1"/>
    <x v="2"/>
    <n v="1"/>
    <x v="0"/>
    <x v="0"/>
    <x v="0"/>
    <x v="162"/>
    <x v="6"/>
    <s v="United States"/>
    <x v="393"/>
    <x v="3"/>
    <m/>
    <x v="0"/>
    <x v="0"/>
    <d v="2017-12-11T00:00:00"/>
    <s v="Wed"/>
    <x v="6"/>
    <s v="CA-2017-135853"/>
    <n v="340"/>
    <s v="BlackBerry Q10"/>
    <s v="Kelly Williams"/>
    <n v="48205"/>
    <n v="31"/>
    <n v="1"/>
    <n v="126"/>
  </r>
  <r>
    <n v="3"/>
    <x v="2"/>
    <x v="522"/>
    <x v="1"/>
    <x v="2"/>
    <n v="1"/>
    <x v="0"/>
    <x v="8"/>
    <x v="0"/>
    <x v="162"/>
    <x v="6"/>
    <s v="United States"/>
    <x v="393"/>
    <x v="3"/>
    <m/>
    <x v="0"/>
    <x v="0"/>
    <d v="2017-12-11T00:00:00"/>
    <s v="Wed"/>
    <x v="6"/>
    <s v="CA-2017-135853"/>
    <n v="1062"/>
    <s v="Maxell 4.7GB DVD+RW 3/Pack"/>
    <s v="Kelly Williams"/>
    <n v="48205"/>
    <n v="61"/>
    <n v="11"/>
    <n v="175"/>
  </r>
  <r>
    <n v="4"/>
    <x v="1"/>
    <x v="326"/>
    <x v="1"/>
    <x v="0"/>
    <n v="6"/>
    <x v="2"/>
    <x v="11"/>
    <x v="2"/>
    <x v="47"/>
    <x v="17"/>
    <s v="United States"/>
    <x v="70"/>
    <x v="3"/>
    <m/>
    <x v="0"/>
    <x v="0"/>
    <d v="2017-06-12T00:00:00"/>
    <s v="Thu"/>
    <x v="9"/>
    <s v="CA-2017-136105"/>
    <n v="1339"/>
    <s v="Recycled Eldon Regeneration Jumbo File"/>
    <s v="Kelly Williams"/>
    <n v="47201"/>
    <n v="7"/>
    <n v="2"/>
    <n v="25"/>
  </r>
  <r>
    <n v="5"/>
    <x v="1"/>
    <x v="481"/>
    <x v="1"/>
    <x v="0"/>
    <n v="6"/>
    <x v="0"/>
    <x v="2"/>
    <x v="2"/>
    <x v="21"/>
    <x v="2"/>
    <s v="United States"/>
    <x v="585"/>
    <x v="2"/>
    <m/>
    <x v="0"/>
    <x v="4"/>
    <d v="2017-11-13T00:00:00"/>
    <s v="Fri"/>
    <x v="7"/>
    <s v="CA-2017-136147"/>
    <n v="422"/>
    <s v="Catalog Binders with Expanding Posts"/>
    <s v="Cassandra Brandow"/>
    <n v="33178"/>
    <n v="-101"/>
    <n v="6"/>
    <n v="121"/>
  </r>
  <r>
    <n v="5"/>
    <x v="1"/>
    <x v="481"/>
    <x v="1"/>
    <x v="0"/>
    <n v="6"/>
    <x v="0"/>
    <x v="8"/>
    <x v="0"/>
    <x v="21"/>
    <x v="2"/>
    <s v="United States"/>
    <x v="585"/>
    <x v="2"/>
    <m/>
    <x v="0"/>
    <x v="1"/>
    <d v="2017-11-13T00:00:00"/>
    <s v="Fri"/>
    <x v="7"/>
    <s v="CA-2017-136147"/>
    <n v="1068"/>
    <s v="Maxell LTO Ultrium - 800 GB"/>
    <s v="Cassandra Brandow"/>
    <n v="33178"/>
    <n v="-1"/>
    <n v="5"/>
    <n v="112"/>
  </r>
  <r>
    <n v="6"/>
    <x v="0"/>
    <x v="411"/>
    <x v="1"/>
    <x v="0"/>
    <n v="6"/>
    <x v="0"/>
    <x v="9"/>
    <x v="1"/>
    <x v="121"/>
    <x v="0"/>
    <s v="United States"/>
    <x v="639"/>
    <x v="0"/>
    <m/>
    <x v="0"/>
    <x v="0"/>
    <d v="2017-11-28T00:00:00"/>
    <s v="Sat"/>
    <x v="6"/>
    <s v="CA-2017-136196"/>
    <n v="1541"/>
    <s v="Tenex Contemporary Contur Chairmats for Low and Medium Pile Carpet, Computer, 39 x 49"/>
    <s v="Chuck Magee"/>
    <n v="11520"/>
    <n v="65"/>
    <n v="3"/>
    <n v="323"/>
  </r>
  <r>
    <n v="0"/>
    <x v="0"/>
    <x v="358"/>
    <x v="1"/>
    <x v="3"/>
    <n v="0"/>
    <x v="0"/>
    <x v="6"/>
    <x v="2"/>
    <x v="93"/>
    <x v="16"/>
    <s v="United States"/>
    <x v="640"/>
    <x v="2"/>
    <m/>
    <x v="0"/>
    <x v="1"/>
    <d v="2017-05-31T00:00:00"/>
    <s v="Tue"/>
    <x v="5"/>
    <s v="CA-2017-136224"/>
    <n v="1164"/>
    <s v="Newell 347"/>
    <s v="Cassandra Brandow"/>
    <n v="28314"/>
    <n v="1"/>
    <n v="3"/>
    <n v="10"/>
  </r>
  <r>
    <n v="5"/>
    <x v="1"/>
    <x v="478"/>
    <x v="1"/>
    <x v="0"/>
    <n v="6"/>
    <x v="1"/>
    <x v="2"/>
    <x v="2"/>
    <x v="4"/>
    <x v="4"/>
    <s v="United States"/>
    <x v="311"/>
    <x v="3"/>
    <m/>
    <x v="0"/>
    <x v="3"/>
    <d v="2017-04-02T00:00:00"/>
    <s v="Mon"/>
    <x v="4"/>
    <s v="CA-2017-136378"/>
    <n v="124"/>
    <s v="Aluminum Screw Posts"/>
    <s v="Kelly Williams"/>
    <n v="77070"/>
    <n v="-14"/>
    <n v="3"/>
    <n v="9"/>
  </r>
  <r>
    <n v="1"/>
    <x v="0"/>
    <x v="518"/>
    <x v="1"/>
    <x v="2"/>
    <n v="1"/>
    <x v="1"/>
    <x v="10"/>
    <x v="2"/>
    <x v="42"/>
    <x v="1"/>
    <s v="United States"/>
    <x v="23"/>
    <x v="1"/>
    <m/>
    <x v="0"/>
    <x v="0"/>
    <d v="2017-11-20T00:00:00"/>
    <s v="Fri"/>
    <x v="7"/>
    <s v="CA-2017-136420"/>
    <n v="193"/>
    <s v="Avery 485"/>
    <s v="Anna Andreadi"/>
    <n v="92024"/>
    <n v="24"/>
    <n v="4"/>
    <n v="50"/>
  </r>
  <r>
    <n v="1"/>
    <x v="0"/>
    <x v="518"/>
    <x v="1"/>
    <x v="2"/>
    <n v="1"/>
    <x v="1"/>
    <x v="2"/>
    <x v="2"/>
    <x v="42"/>
    <x v="1"/>
    <s v="United States"/>
    <x v="23"/>
    <x v="1"/>
    <m/>
    <x v="0"/>
    <x v="1"/>
    <d v="2017-11-20T00:00:00"/>
    <s v="Fri"/>
    <x v="7"/>
    <s v="CA-2017-136420"/>
    <n v="1261"/>
    <s v="Performers Binder/Pad Holder, Black"/>
    <s v="Anna Andreadi"/>
    <n v="92024"/>
    <n v="34"/>
    <n v="4"/>
    <n v="90"/>
  </r>
  <r>
    <n v="1"/>
    <x v="0"/>
    <x v="460"/>
    <x v="1"/>
    <x v="2"/>
    <n v="1"/>
    <x v="1"/>
    <x v="1"/>
    <x v="1"/>
    <x v="73"/>
    <x v="18"/>
    <s v="United States"/>
    <x v="27"/>
    <x v="0"/>
    <m/>
    <x v="0"/>
    <x v="2"/>
    <d v="2017-07-11T00:00:00"/>
    <s v="Wed"/>
    <x v="1"/>
    <s v="CA-2017-136469"/>
    <n v="980"/>
    <s v="Lesro Sheffield Collection Coffee Table, End Table, Center Table, Corner Table"/>
    <s v="Chuck Magee"/>
    <n v="19805"/>
    <n v="-37"/>
    <n v="4"/>
    <n v="200"/>
  </r>
  <r>
    <n v="1"/>
    <x v="0"/>
    <x v="460"/>
    <x v="1"/>
    <x v="2"/>
    <n v="1"/>
    <x v="1"/>
    <x v="2"/>
    <x v="2"/>
    <x v="73"/>
    <x v="18"/>
    <s v="United States"/>
    <x v="27"/>
    <x v="0"/>
    <m/>
    <x v="0"/>
    <x v="0"/>
    <d v="2017-07-11T00:00:00"/>
    <s v="Wed"/>
    <x v="1"/>
    <s v="CA-2017-136469"/>
    <n v="1585"/>
    <s v="Tuf-Vin Binders"/>
    <s v="Chuck Magee"/>
    <n v="19805"/>
    <n v="104"/>
    <n v="7"/>
    <n v="221"/>
  </r>
  <r>
    <n v="1"/>
    <x v="0"/>
    <x v="460"/>
    <x v="1"/>
    <x v="2"/>
    <n v="1"/>
    <x v="1"/>
    <x v="0"/>
    <x v="0"/>
    <x v="73"/>
    <x v="18"/>
    <s v="United States"/>
    <x v="27"/>
    <x v="0"/>
    <m/>
    <x v="0"/>
    <x v="0"/>
    <d v="2017-07-11T00:00:00"/>
    <s v="Wed"/>
    <x v="1"/>
    <s v="CA-2017-136469"/>
    <n v="1629"/>
    <s v="Wilson Electronics DB Pro Signal Booster"/>
    <s v="Chuck Magee"/>
    <n v="19805"/>
    <n v="193"/>
    <n v="2"/>
    <n v="716"/>
  </r>
  <r>
    <n v="7"/>
    <x v="2"/>
    <x v="524"/>
    <x v="1"/>
    <x v="0"/>
    <n v="6"/>
    <x v="0"/>
    <x v="6"/>
    <x v="2"/>
    <x v="0"/>
    <x v="0"/>
    <s v="United States"/>
    <x v="641"/>
    <x v="0"/>
    <m/>
    <x v="0"/>
    <x v="0"/>
    <d v="2017-09-10T00:00:00"/>
    <s v="Tue"/>
    <x v="0"/>
    <s v="CA-2017-136658"/>
    <n v="1048"/>
    <s v="Manco Dry-Lighter Erasable Highlighter"/>
    <s v="Chuck Magee"/>
    <n v="10024"/>
    <n v="2"/>
    <n v="2"/>
    <n v="6"/>
  </r>
  <r>
    <n v="5"/>
    <x v="2"/>
    <x v="467"/>
    <x v="1"/>
    <x v="1"/>
    <n v="3"/>
    <x v="1"/>
    <x v="3"/>
    <x v="2"/>
    <x v="304"/>
    <x v="1"/>
    <s v="United States"/>
    <x v="539"/>
    <x v="1"/>
    <m/>
    <x v="0"/>
    <x v="0"/>
    <d v="2017-12-06T00:00:00"/>
    <s v="Fri"/>
    <x v="6"/>
    <s v="CA-2017-136700"/>
    <n v="1490"/>
    <s v="Spiral Phone Message Books with Labels by Adams"/>
    <s v="Anna Andreadi"/>
    <n v="93101"/>
    <n v="4"/>
    <n v="2"/>
    <n v="9"/>
  </r>
  <r>
    <n v="4"/>
    <x v="2"/>
    <x v="524"/>
    <x v="1"/>
    <x v="1"/>
    <n v="3"/>
    <x v="0"/>
    <x v="5"/>
    <x v="1"/>
    <x v="13"/>
    <x v="10"/>
    <s v="United States"/>
    <x v="588"/>
    <x v="3"/>
    <m/>
    <x v="0"/>
    <x v="2"/>
    <d v="2017-09-13T00:00:00"/>
    <s v="Fri"/>
    <x v="0"/>
    <s v="CA-2017-136728"/>
    <n v="772"/>
    <s v="Global Value Steno Chair, Gray"/>
    <s v="Kelly Williams"/>
    <n v="60623"/>
    <n v="-12"/>
    <n v="4"/>
    <n v="170"/>
  </r>
  <r>
    <n v="4"/>
    <x v="2"/>
    <x v="524"/>
    <x v="1"/>
    <x v="1"/>
    <n v="3"/>
    <x v="0"/>
    <x v="7"/>
    <x v="2"/>
    <x v="13"/>
    <x v="10"/>
    <s v="United States"/>
    <x v="588"/>
    <x v="3"/>
    <m/>
    <x v="0"/>
    <x v="1"/>
    <d v="2017-09-13T00:00:00"/>
    <s v="Fri"/>
    <x v="0"/>
    <s v="CA-2017-136728"/>
    <n v="1501"/>
    <s v="Staple envelope"/>
    <s v="Kelly Williams"/>
    <n v="60623"/>
    <n v="3"/>
    <n v="1"/>
    <n v="8"/>
  </r>
  <r>
    <n v="7"/>
    <x v="2"/>
    <x v="562"/>
    <x v="1"/>
    <x v="0"/>
    <n v="6"/>
    <x v="0"/>
    <x v="7"/>
    <x v="2"/>
    <x v="1"/>
    <x v="1"/>
    <s v="United States"/>
    <x v="479"/>
    <x v="1"/>
    <m/>
    <x v="0"/>
    <x v="0"/>
    <d v="2017-07-26T00:00:00"/>
    <s v="Thu"/>
    <x v="10"/>
    <s v="CA-2017-136735"/>
    <n v="116"/>
    <s v="Airmail Envelopes"/>
    <s v="Anna Andreadi"/>
    <n v="94110"/>
    <n v="79"/>
    <n v="2"/>
    <n v="168"/>
  </r>
  <r>
    <n v="4"/>
    <x v="1"/>
    <x v="410"/>
    <x v="1"/>
    <x v="0"/>
    <n v="6"/>
    <x v="0"/>
    <x v="9"/>
    <x v="1"/>
    <x v="104"/>
    <x v="23"/>
    <s v="United States"/>
    <x v="584"/>
    <x v="3"/>
    <m/>
    <x v="0"/>
    <x v="0"/>
    <d v="2017-05-08T00:00:00"/>
    <s v="Sun"/>
    <x v="5"/>
    <s v="CA-2017-136798"/>
    <n v="506"/>
    <s v="Deflect-o EconoMat Studded, No Bevel Mat for Low Pile Carpeting"/>
    <s v="Kelly Williams"/>
    <n v="55407"/>
    <n v="11"/>
    <n v="3"/>
    <n v="124"/>
  </r>
  <r>
    <n v="4"/>
    <x v="1"/>
    <x v="410"/>
    <x v="1"/>
    <x v="0"/>
    <n v="6"/>
    <x v="0"/>
    <x v="2"/>
    <x v="2"/>
    <x v="104"/>
    <x v="23"/>
    <s v="United States"/>
    <x v="584"/>
    <x v="3"/>
    <m/>
    <x v="0"/>
    <x v="0"/>
    <d v="2017-05-08T00:00:00"/>
    <s v="Sun"/>
    <x v="5"/>
    <s v="CA-2017-136798"/>
    <n v="1649"/>
    <s v="Wilson Jones Legal Size Ring Binders"/>
    <s v="Kelly Williams"/>
    <n v="55407"/>
    <n v="22"/>
    <n v="2"/>
    <n v="44"/>
  </r>
  <r>
    <n v="4"/>
    <x v="1"/>
    <x v="410"/>
    <x v="1"/>
    <x v="0"/>
    <n v="6"/>
    <x v="0"/>
    <x v="0"/>
    <x v="0"/>
    <x v="104"/>
    <x v="23"/>
    <s v="United States"/>
    <x v="584"/>
    <x v="3"/>
    <m/>
    <x v="0"/>
    <x v="0"/>
    <d v="2017-05-08T00:00:00"/>
    <s v="Sun"/>
    <x v="5"/>
    <s v="CA-2017-136798"/>
    <n v="1612"/>
    <s v="VTech DS6151"/>
    <s v="Kelly Williams"/>
    <n v="55407"/>
    <n v="106"/>
    <n v="3"/>
    <n v="378"/>
  </r>
  <r>
    <n v="4"/>
    <x v="2"/>
    <x v="472"/>
    <x v="1"/>
    <x v="1"/>
    <n v="3"/>
    <x v="2"/>
    <x v="9"/>
    <x v="1"/>
    <x v="162"/>
    <x v="6"/>
    <s v="United States"/>
    <x v="144"/>
    <x v="3"/>
    <m/>
    <x v="0"/>
    <x v="0"/>
    <d v="2017-05-23T00:00:00"/>
    <s v="Mon"/>
    <x v="5"/>
    <s v="CA-2017-136805"/>
    <n v="1618"/>
    <s v="Westinghouse Clip-On Gooseneck Lamps"/>
    <s v="Kelly Williams"/>
    <n v="48234"/>
    <n v="20"/>
    <n v="9"/>
    <n v="75"/>
  </r>
  <r>
    <n v="4"/>
    <x v="2"/>
    <x v="472"/>
    <x v="1"/>
    <x v="1"/>
    <n v="3"/>
    <x v="2"/>
    <x v="12"/>
    <x v="2"/>
    <x v="162"/>
    <x v="6"/>
    <s v="United States"/>
    <x v="144"/>
    <x v="3"/>
    <m/>
    <x v="0"/>
    <x v="9"/>
    <d v="2017-05-23T00:00:00"/>
    <s v="Mon"/>
    <x v="5"/>
    <s v="CA-2017-136805"/>
    <n v="793"/>
    <s v="Harmony Air Purifier"/>
    <s v="Kelly Williams"/>
    <n v="48234"/>
    <n v="246"/>
    <n v="5"/>
    <n v="851"/>
  </r>
  <r>
    <n v="7"/>
    <x v="2"/>
    <x v="321"/>
    <x v="1"/>
    <x v="0"/>
    <n v="6"/>
    <x v="0"/>
    <x v="11"/>
    <x v="2"/>
    <x v="4"/>
    <x v="4"/>
    <s v="United States"/>
    <x v="642"/>
    <x v="3"/>
    <m/>
    <x v="0"/>
    <x v="1"/>
    <d v="2017-02-06T00:00:00"/>
    <s v="Fri"/>
    <x v="3"/>
    <s v="CA-2017-137064"/>
    <n v="1559"/>
    <s v="Tennsco Snap-Together Open Shelving Units, Starter Sets and Add-On Units"/>
    <s v="Kelly Williams"/>
    <n v="77070"/>
    <n v="-126"/>
    <n v="3"/>
    <n v="671"/>
  </r>
  <r>
    <n v="7"/>
    <x v="2"/>
    <x v="321"/>
    <x v="1"/>
    <x v="0"/>
    <n v="6"/>
    <x v="0"/>
    <x v="2"/>
    <x v="2"/>
    <x v="4"/>
    <x v="4"/>
    <s v="United States"/>
    <x v="642"/>
    <x v="3"/>
    <m/>
    <x v="0"/>
    <x v="3"/>
    <d v="2017-02-06T00:00:00"/>
    <s v="Fri"/>
    <x v="3"/>
    <s v="CA-2017-137064"/>
    <n v="1596"/>
    <s v="UniKeep View Case Binders"/>
    <s v="Kelly Williams"/>
    <n v="77070"/>
    <n v="-5"/>
    <n v="3"/>
    <n v="3"/>
  </r>
  <r>
    <n v="7"/>
    <x v="2"/>
    <x v="321"/>
    <x v="1"/>
    <x v="0"/>
    <n v="6"/>
    <x v="0"/>
    <x v="8"/>
    <x v="0"/>
    <x v="4"/>
    <x v="4"/>
    <s v="United States"/>
    <x v="642"/>
    <x v="3"/>
    <m/>
    <x v="0"/>
    <x v="1"/>
    <d v="2017-02-06T00:00:00"/>
    <s v="Fri"/>
    <x v="3"/>
    <s v="CA-2017-137064"/>
    <n v="1085"/>
    <s v="Memorex Mini Travel Drive 8 GB USB 2.0 Flash Drive"/>
    <s v="Kelly Williams"/>
    <n v="77070"/>
    <n v="4"/>
    <n v="2"/>
    <n v="19"/>
  </r>
  <r>
    <n v="1"/>
    <x v="0"/>
    <x v="316"/>
    <x v="1"/>
    <x v="2"/>
    <n v="1"/>
    <x v="2"/>
    <x v="8"/>
    <x v="0"/>
    <x v="4"/>
    <x v="4"/>
    <s v="United States"/>
    <x v="130"/>
    <x v="3"/>
    <m/>
    <x v="0"/>
    <x v="1"/>
    <d v="2017-12-20T00:00:00"/>
    <s v="Fri"/>
    <x v="6"/>
    <s v="CA-2017-137071"/>
    <n v="890"/>
    <s v="Hypercom P1300 Pinpad"/>
    <s v="Kelly Williams"/>
    <n v="77036"/>
    <n v="21"/>
    <n v="2"/>
    <n v="101"/>
  </r>
  <r>
    <n v="4"/>
    <x v="1"/>
    <x v="368"/>
    <x v="1"/>
    <x v="0"/>
    <n v="6"/>
    <x v="1"/>
    <x v="0"/>
    <x v="0"/>
    <x v="2"/>
    <x v="2"/>
    <s v="United States"/>
    <x v="298"/>
    <x v="2"/>
    <m/>
    <x v="0"/>
    <x v="1"/>
    <d v="2017-03-31T00:00:00"/>
    <s v="Tue"/>
    <x v="4"/>
    <s v="CA-2017-137106"/>
    <n v="1321"/>
    <s v="PureGear Roll-On Screen Protector"/>
    <s v="Cassandra Brandow"/>
    <n v="32216"/>
    <n v="28"/>
    <n v="5"/>
    <n v="80"/>
  </r>
  <r>
    <n v="4"/>
    <x v="2"/>
    <x v="414"/>
    <x v="1"/>
    <x v="1"/>
    <n v="3"/>
    <x v="2"/>
    <x v="1"/>
    <x v="1"/>
    <x v="15"/>
    <x v="11"/>
    <s v="United States"/>
    <x v="18"/>
    <x v="1"/>
    <m/>
    <x v="0"/>
    <x v="0"/>
    <d v="2017-12-01T00:00:00"/>
    <s v="Sun"/>
    <x v="6"/>
    <s v="CA-2017-137113"/>
    <n v="378"/>
    <s v="Bush Advantage Collection Round Conference Table"/>
    <s v="Anna Andreadi"/>
    <n v="98105"/>
    <n v="402"/>
    <n v="9"/>
    <n v="1913"/>
  </r>
  <r>
    <n v="4"/>
    <x v="2"/>
    <x v="414"/>
    <x v="1"/>
    <x v="1"/>
    <n v="3"/>
    <x v="2"/>
    <x v="5"/>
    <x v="1"/>
    <x v="15"/>
    <x v="11"/>
    <s v="United States"/>
    <x v="18"/>
    <x v="1"/>
    <m/>
    <x v="0"/>
    <x v="1"/>
    <d v="2017-12-01T00:00:00"/>
    <s v="Sun"/>
    <x v="6"/>
    <s v="CA-2017-137113"/>
    <n v="770"/>
    <s v="Global Troy Executive Leather Low-Back Tilter"/>
    <s v="Anna Andreadi"/>
    <n v="98105"/>
    <n v="125"/>
    <n v="5"/>
    <n v="2004"/>
  </r>
  <r>
    <n v="4"/>
    <x v="2"/>
    <x v="414"/>
    <x v="1"/>
    <x v="1"/>
    <n v="3"/>
    <x v="2"/>
    <x v="11"/>
    <x v="2"/>
    <x v="15"/>
    <x v="11"/>
    <s v="United States"/>
    <x v="18"/>
    <x v="1"/>
    <m/>
    <x v="0"/>
    <x v="0"/>
    <d v="2017-12-01T00:00:00"/>
    <s v="Sun"/>
    <x v="6"/>
    <s v="CA-2017-137113"/>
    <n v="1554"/>
    <s v="Tennsco Industrial Shelving"/>
    <s v="Anna Andreadi"/>
    <n v="98105"/>
    <n v="3"/>
    <n v="3"/>
    <n v="147"/>
  </r>
  <r>
    <n v="4"/>
    <x v="2"/>
    <x v="414"/>
    <x v="1"/>
    <x v="1"/>
    <n v="3"/>
    <x v="2"/>
    <x v="3"/>
    <x v="2"/>
    <x v="15"/>
    <x v="11"/>
    <s v="United States"/>
    <x v="18"/>
    <x v="1"/>
    <m/>
    <x v="0"/>
    <x v="0"/>
    <d v="2017-12-01T00:00:00"/>
    <s v="Sun"/>
    <x v="6"/>
    <s v="CA-2017-137113"/>
    <n v="1823"/>
    <s v="Xerox 219"/>
    <s v="Anna Andreadi"/>
    <n v="98105"/>
    <n v="16"/>
    <n v="5"/>
    <n v="32"/>
  </r>
  <r>
    <n v="4"/>
    <x v="2"/>
    <x v="414"/>
    <x v="1"/>
    <x v="1"/>
    <n v="3"/>
    <x v="2"/>
    <x v="3"/>
    <x v="2"/>
    <x v="15"/>
    <x v="11"/>
    <s v="United States"/>
    <x v="18"/>
    <x v="1"/>
    <m/>
    <x v="0"/>
    <x v="0"/>
    <d v="2017-12-01T00:00:00"/>
    <s v="Sun"/>
    <x v="6"/>
    <s v="CA-2017-137113"/>
    <n v="1840"/>
    <s v="Xerox Color Copier Paper, 11 x 17, Ream"/>
    <s v="Anna Andreadi"/>
    <n v="98105"/>
    <n v="53"/>
    <n v="5"/>
    <n v="114"/>
  </r>
  <r>
    <n v="4"/>
    <x v="1"/>
    <x v="516"/>
    <x v="1"/>
    <x v="0"/>
    <n v="6"/>
    <x v="2"/>
    <x v="6"/>
    <x v="2"/>
    <x v="0"/>
    <x v="0"/>
    <s v="United States"/>
    <x v="427"/>
    <x v="0"/>
    <m/>
    <x v="0"/>
    <x v="0"/>
    <d v="2017-12-15T00:00:00"/>
    <s v="Sun"/>
    <x v="6"/>
    <s v="CA-2017-137225"/>
    <n v="1413"/>
    <s v="Sanford Colorific Eraseable Coloring Pencils, 12 Count"/>
    <s v="Chuck Magee"/>
    <n v="10009"/>
    <n v="1"/>
    <n v="1"/>
    <n v="3"/>
  </r>
  <r>
    <n v="4"/>
    <x v="1"/>
    <x v="546"/>
    <x v="1"/>
    <x v="0"/>
    <n v="6"/>
    <x v="1"/>
    <x v="3"/>
    <x v="2"/>
    <x v="10"/>
    <x v="8"/>
    <s v="United States"/>
    <x v="122"/>
    <x v="2"/>
    <m/>
    <x v="0"/>
    <x v="0"/>
    <d v="2017-06-13T00:00:00"/>
    <s v="Fri"/>
    <x v="9"/>
    <s v="CA-2017-137281"/>
    <n v="1805"/>
    <s v="Xerox 202"/>
    <s v="Cassandra Brandow"/>
    <n v="30076"/>
    <n v="3"/>
    <n v="1"/>
    <n v="6"/>
  </r>
  <r>
    <n v="5"/>
    <x v="1"/>
    <x v="486"/>
    <x v="1"/>
    <x v="0"/>
    <n v="6"/>
    <x v="1"/>
    <x v="5"/>
    <x v="1"/>
    <x v="42"/>
    <x v="1"/>
    <s v="United States"/>
    <x v="563"/>
    <x v="1"/>
    <m/>
    <x v="0"/>
    <x v="1"/>
    <d v="2017-04-26T00:00:00"/>
    <s v="Thu"/>
    <x v="5"/>
    <s v="CA-2017-137302"/>
    <n v="1385"/>
    <s v="SAFCO Optional Arm Kit for Workspace Cribbage Stacking Chair"/>
    <s v="Anna Andreadi"/>
    <n v="92105"/>
    <n v="6"/>
    <n v="3"/>
    <n v="64"/>
  </r>
  <r>
    <n v="5"/>
    <x v="1"/>
    <x v="486"/>
    <x v="1"/>
    <x v="0"/>
    <n v="6"/>
    <x v="1"/>
    <x v="6"/>
    <x v="2"/>
    <x v="42"/>
    <x v="1"/>
    <s v="United States"/>
    <x v="563"/>
    <x v="1"/>
    <m/>
    <x v="0"/>
    <x v="0"/>
    <d v="2017-04-26T00:00:00"/>
    <s v="Thu"/>
    <x v="5"/>
    <s v="CA-2017-137302"/>
    <n v="1162"/>
    <s v="Newell 345"/>
    <s v="Anna Andreadi"/>
    <n v="92105"/>
    <n v="15"/>
    <n v="3"/>
    <n v="60"/>
  </r>
  <r>
    <n v="5"/>
    <x v="1"/>
    <x v="486"/>
    <x v="1"/>
    <x v="0"/>
    <n v="6"/>
    <x v="1"/>
    <x v="2"/>
    <x v="2"/>
    <x v="42"/>
    <x v="1"/>
    <s v="United States"/>
    <x v="563"/>
    <x v="1"/>
    <m/>
    <x v="0"/>
    <x v="1"/>
    <d v="2017-04-26T00:00:00"/>
    <s v="Thu"/>
    <x v="5"/>
    <s v="CA-2017-137302"/>
    <n v="700"/>
    <s v="GBC Premium Transparent Covers with Diagonal Lined Pattern"/>
    <s v="Anna Andreadi"/>
    <n v="92105"/>
    <n v="18"/>
    <n v="3"/>
    <n v="50"/>
  </r>
  <r>
    <n v="5"/>
    <x v="1"/>
    <x v="486"/>
    <x v="1"/>
    <x v="0"/>
    <n v="6"/>
    <x v="1"/>
    <x v="0"/>
    <x v="0"/>
    <x v="42"/>
    <x v="1"/>
    <s v="United States"/>
    <x v="563"/>
    <x v="1"/>
    <m/>
    <x v="0"/>
    <x v="1"/>
    <d v="2017-04-26T00:00:00"/>
    <s v="Thu"/>
    <x v="5"/>
    <s v="CA-2017-137302"/>
    <n v="1334"/>
    <s v="RCA ViSYS 25825 Wireless digital phone"/>
    <s v="Anna Andreadi"/>
    <n v="92105"/>
    <n v="39"/>
    <n v="3"/>
    <n v="312"/>
  </r>
  <r>
    <n v="5"/>
    <x v="1"/>
    <x v="410"/>
    <x v="1"/>
    <x v="0"/>
    <n v="6"/>
    <x v="0"/>
    <x v="1"/>
    <x v="1"/>
    <x v="297"/>
    <x v="4"/>
    <s v="United States"/>
    <x v="643"/>
    <x v="3"/>
    <m/>
    <x v="0"/>
    <x v="2"/>
    <d v="2017-05-07T00:00:00"/>
    <s v="Sat"/>
    <x v="5"/>
    <s v="CA-2017-137512"/>
    <n v="429"/>
    <s v="Chromcraft Round Conference Tables"/>
    <s v="Kelly Williams"/>
    <n v="75002"/>
    <n v="-31"/>
    <n v="2"/>
    <n v="244"/>
  </r>
  <r>
    <n v="5"/>
    <x v="1"/>
    <x v="410"/>
    <x v="1"/>
    <x v="0"/>
    <n v="6"/>
    <x v="0"/>
    <x v="3"/>
    <x v="2"/>
    <x v="297"/>
    <x v="4"/>
    <s v="United States"/>
    <x v="643"/>
    <x v="3"/>
    <m/>
    <x v="0"/>
    <x v="1"/>
    <d v="2017-05-07T00:00:00"/>
    <s v="Sat"/>
    <x v="5"/>
    <s v="CA-2017-137512"/>
    <n v="1778"/>
    <s v="Xerox 198"/>
    <s v="Kelly Williams"/>
    <n v="75002"/>
    <n v="5"/>
    <n v="4"/>
    <n v="16"/>
  </r>
  <r>
    <n v="4"/>
    <x v="1"/>
    <x v="528"/>
    <x v="1"/>
    <x v="0"/>
    <n v="6"/>
    <x v="0"/>
    <x v="9"/>
    <x v="1"/>
    <x v="17"/>
    <x v="1"/>
    <s v="United States"/>
    <x v="96"/>
    <x v="1"/>
    <m/>
    <x v="0"/>
    <x v="0"/>
    <d v="2017-01-13T00:00:00"/>
    <s v="Fri"/>
    <x v="11"/>
    <s v="CA-2017-137526"/>
    <n v="675"/>
    <s v="Floodlight Indoor Halogen Bulbs, 1 Bulb per Pack, 60 Watts"/>
    <s v="Anna Andreadi"/>
    <n v="90004"/>
    <n v="38"/>
    <n v="4"/>
    <n v="78"/>
  </r>
  <r>
    <n v="4"/>
    <x v="1"/>
    <x v="528"/>
    <x v="1"/>
    <x v="0"/>
    <n v="6"/>
    <x v="0"/>
    <x v="9"/>
    <x v="1"/>
    <x v="17"/>
    <x v="1"/>
    <s v="United States"/>
    <x v="96"/>
    <x v="1"/>
    <m/>
    <x v="0"/>
    <x v="0"/>
    <d v="2017-01-13T00:00:00"/>
    <s v="Fri"/>
    <x v="11"/>
    <s v="CA-2017-137526"/>
    <n v="505"/>
    <s v="Deflect-o EconoMat Nonstudded, No Bevel Mat"/>
    <s v="Anna Andreadi"/>
    <n v="90004"/>
    <n v="93"/>
    <n v="9"/>
    <n v="465"/>
  </r>
  <r>
    <n v="4"/>
    <x v="1"/>
    <x v="528"/>
    <x v="1"/>
    <x v="0"/>
    <n v="6"/>
    <x v="0"/>
    <x v="2"/>
    <x v="2"/>
    <x v="17"/>
    <x v="1"/>
    <s v="United States"/>
    <x v="96"/>
    <x v="1"/>
    <m/>
    <x v="0"/>
    <x v="1"/>
    <d v="2017-01-13T00:00:00"/>
    <s v="Fri"/>
    <x v="11"/>
    <s v="CA-2017-137526"/>
    <n v="328"/>
    <s v="Binding Machine Supplies"/>
    <s v="Anna Andreadi"/>
    <n v="90004"/>
    <n v="25"/>
    <n v="3"/>
    <n v="70"/>
  </r>
  <r>
    <n v="5"/>
    <x v="1"/>
    <x v="443"/>
    <x v="1"/>
    <x v="0"/>
    <n v="6"/>
    <x v="2"/>
    <x v="6"/>
    <x v="2"/>
    <x v="188"/>
    <x v="7"/>
    <s v="United States"/>
    <x v="193"/>
    <x v="1"/>
    <m/>
    <x v="0"/>
    <x v="0"/>
    <d v="2017-09-19T00:00:00"/>
    <s v="Thu"/>
    <x v="0"/>
    <s v="CA-2017-137603"/>
    <n v="1138"/>
    <s v="Newell 323"/>
    <s v="Anna Andreadi"/>
    <n v="87505"/>
    <n v="2"/>
    <n v="5"/>
    <n v="8"/>
  </r>
  <r>
    <n v="3"/>
    <x v="0"/>
    <x v="312"/>
    <x v="1"/>
    <x v="1"/>
    <n v="3"/>
    <x v="0"/>
    <x v="3"/>
    <x v="2"/>
    <x v="17"/>
    <x v="1"/>
    <s v="United States"/>
    <x v="185"/>
    <x v="1"/>
    <m/>
    <x v="0"/>
    <x v="0"/>
    <d v="2017-11-22T00:00:00"/>
    <s v="Sun"/>
    <x v="7"/>
    <s v="CA-2017-137708"/>
    <n v="1677"/>
    <s v="Xerox 1887"/>
    <s v="Anna Andreadi"/>
    <n v="90008"/>
    <n v="18"/>
    <n v="2"/>
    <n v="38"/>
  </r>
  <r>
    <n v="3"/>
    <x v="0"/>
    <x v="312"/>
    <x v="1"/>
    <x v="1"/>
    <n v="3"/>
    <x v="0"/>
    <x v="11"/>
    <x v="2"/>
    <x v="17"/>
    <x v="1"/>
    <s v="United States"/>
    <x v="185"/>
    <x v="1"/>
    <m/>
    <x v="0"/>
    <x v="0"/>
    <d v="2017-11-22T00:00:00"/>
    <s v="Sun"/>
    <x v="7"/>
    <s v="CA-2017-137708"/>
    <n v="1269"/>
    <s v="Personal Folder Holder, Ebony"/>
    <s v="Anna Andreadi"/>
    <n v="90008"/>
    <n v="10"/>
    <n v="3"/>
    <n v="34"/>
  </r>
  <r>
    <n v="3"/>
    <x v="0"/>
    <x v="312"/>
    <x v="1"/>
    <x v="1"/>
    <n v="3"/>
    <x v="0"/>
    <x v="3"/>
    <x v="2"/>
    <x v="17"/>
    <x v="1"/>
    <s v="United States"/>
    <x v="185"/>
    <x v="1"/>
    <m/>
    <x v="0"/>
    <x v="0"/>
    <d v="2017-11-22T00:00:00"/>
    <s v="Sun"/>
    <x v="7"/>
    <s v="CA-2017-137708"/>
    <n v="1769"/>
    <s v="Xerox 1971"/>
    <s v="Anna Andreadi"/>
    <n v="90008"/>
    <n v="19"/>
    <n v="10"/>
    <n v="43"/>
  </r>
  <r>
    <n v="5"/>
    <x v="1"/>
    <x v="457"/>
    <x v="1"/>
    <x v="0"/>
    <n v="6"/>
    <x v="0"/>
    <x v="9"/>
    <x v="1"/>
    <x v="1"/>
    <x v="1"/>
    <s v="United States"/>
    <x v="644"/>
    <x v="1"/>
    <m/>
    <x v="0"/>
    <x v="0"/>
    <d v="2017-06-25T00:00:00"/>
    <s v="Wed"/>
    <x v="9"/>
    <s v="CA-2017-137750"/>
    <n v="481"/>
    <s v="Dana Halogen Swing-Arm Architect Lamp"/>
    <s v="Anna Andreadi"/>
    <n v="94110"/>
    <n v="57"/>
    <n v="5"/>
    <n v="205"/>
  </r>
  <r>
    <n v="5"/>
    <x v="1"/>
    <x v="446"/>
    <x v="1"/>
    <x v="0"/>
    <n v="6"/>
    <x v="1"/>
    <x v="3"/>
    <x v="2"/>
    <x v="0"/>
    <x v="0"/>
    <s v="United States"/>
    <x v="355"/>
    <x v="0"/>
    <m/>
    <x v="0"/>
    <x v="0"/>
    <d v="2017-11-14T00:00:00"/>
    <s v="Sat"/>
    <x v="7"/>
    <s v="CA-2017-137897"/>
    <n v="936"/>
    <s v="Its Hot Message Books with Stickers, 2 3/4 x 5"/>
    <s v="Chuck Magee"/>
    <n v="10035"/>
    <n v="17"/>
    <n v="5"/>
    <n v="37"/>
  </r>
  <r>
    <n v="5"/>
    <x v="1"/>
    <x v="446"/>
    <x v="1"/>
    <x v="0"/>
    <n v="6"/>
    <x v="1"/>
    <x v="8"/>
    <x v="0"/>
    <x v="0"/>
    <x v="0"/>
    <s v="United States"/>
    <x v="355"/>
    <x v="0"/>
    <m/>
    <x v="0"/>
    <x v="0"/>
    <d v="2017-11-14T00:00:00"/>
    <s v="Sat"/>
    <x v="7"/>
    <s v="CA-2017-137897"/>
    <n v="915"/>
    <s v="Imation 32GB Pocket Pro USB 3.0 Flash Drive - 32 GB - Black - 1 P ..."/>
    <s v="Chuck Magee"/>
    <n v="10035"/>
    <n v="24"/>
    <n v="2"/>
    <n v="60"/>
  </r>
  <r>
    <n v="5"/>
    <x v="1"/>
    <x v="446"/>
    <x v="1"/>
    <x v="0"/>
    <n v="6"/>
    <x v="1"/>
    <x v="8"/>
    <x v="0"/>
    <x v="0"/>
    <x v="0"/>
    <s v="United States"/>
    <x v="355"/>
    <x v="0"/>
    <m/>
    <x v="0"/>
    <x v="0"/>
    <d v="2017-11-14T00:00:00"/>
    <s v="Sat"/>
    <x v="7"/>
    <s v="CA-2017-137897"/>
    <n v="920"/>
    <s v="Imation Clip USB flash drive - 8 GB"/>
    <s v="Chuck Magee"/>
    <n v="10035"/>
    <n v="2"/>
    <n v="2"/>
    <n v="38"/>
  </r>
  <r>
    <n v="4"/>
    <x v="1"/>
    <x v="411"/>
    <x v="1"/>
    <x v="0"/>
    <n v="6"/>
    <x v="0"/>
    <x v="14"/>
    <x v="1"/>
    <x v="0"/>
    <x v="0"/>
    <s v="United States"/>
    <x v="645"/>
    <x v="0"/>
    <m/>
    <x v="0"/>
    <x v="1"/>
    <d v="2017-11-30T00:00:00"/>
    <s v="Mon"/>
    <x v="6"/>
    <s v="CA-2017-137925"/>
    <n v="838"/>
    <s v="Hon Metal Bookcases, Black"/>
    <s v="Chuck Magee"/>
    <n v="10035"/>
    <n v="43"/>
    <n v="12"/>
    <n v="681"/>
  </r>
  <r>
    <n v="4"/>
    <x v="1"/>
    <x v="411"/>
    <x v="1"/>
    <x v="0"/>
    <n v="6"/>
    <x v="0"/>
    <x v="3"/>
    <x v="2"/>
    <x v="0"/>
    <x v="0"/>
    <s v="United States"/>
    <x v="645"/>
    <x v="0"/>
    <m/>
    <x v="0"/>
    <x v="0"/>
    <d v="2017-11-30T00:00:00"/>
    <s v="Mon"/>
    <x v="6"/>
    <s v="CA-2017-137925"/>
    <n v="274"/>
    <s v="Avoid Verbal Orders Carbonless Minifold Book"/>
    <s v="Chuck Magee"/>
    <n v="10035"/>
    <n v="11"/>
    <n v="7"/>
    <n v="24"/>
  </r>
  <r>
    <n v="3"/>
    <x v="0"/>
    <x v="492"/>
    <x v="1"/>
    <x v="1"/>
    <n v="3"/>
    <x v="0"/>
    <x v="2"/>
    <x v="2"/>
    <x v="17"/>
    <x v="1"/>
    <s v="United States"/>
    <x v="364"/>
    <x v="1"/>
    <m/>
    <x v="0"/>
    <x v="1"/>
    <d v="2017-09-01T00:00:00"/>
    <s v="Sun"/>
    <x v="0"/>
    <s v="CA-2017-137946"/>
    <n v="1519"/>
    <s v="Storex Dura Pro Binders"/>
    <s v="Anna Andreadi"/>
    <n v="90045"/>
    <n v="2"/>
    <n v="1"/>
    <n v="5"/>
  </r>
  <r>
    <n v="3"/>
    <x v="0"/>
    <x v="492"/>
    <x v="1"/>
    <x v="1"/>
    <n v="3"/>
    <x v="0"/>
    <x v="16"/>
    <x v="0"/>
    <x v="17"/>
    <x v="1"/>
    <s v="United States"/>
    <x v="364"/>
    <x v="1"/>
    <m/>
    <x v="0"/>
    <x v="1"/>
    <d v="2017-09-01T00:00:00"/>
    <s v="Sun"/>
    <x v="0"/>
    <s v="CA-2017-137946"/>
    <n v="798"/>
    <s v="Hewlett Packard LaserJet 3310 Copier"/>
    <s v="Anna Andreadi"/>
    <n v="90045"/>
    <n v="336"/>
    <n v="2"/>
    <n v="960"/>
  </r>
  <r>
    <n v="3"/>
    <x v="0"/>
    <x v="492"/>
    <x v="1"/>
    <x v="1"/>
    <n v="3"/>
    <x v="0"/>
    <x v="2"/>
    <x v="2"/>
    <x v="17"/>
    <x v="1"/>
    <s v="United States"/>
    <x v="364"/>
    <x v="1"/>
    <m/>
    <x v="0"/>
    <x v="1"/>
    <d v="2017-09-01T00:00:00"/>
    <s v="Sun"/>
    <x v="0"/>
    <s v="CA-2017-137946"/>
    <n v="260"/>
    <s v="Avery Non-Stick Binders"/>
    <s v="Anna Andreadi"/>
    <n v="90045"/>
    <n v="4"/>
    <n v="4"/>
    <n v="14"/>
  </r>
  <r>
    <n v="2"/>
    <x v="2"/>
    <x v="462"/>
    <x v="1"/>
    <x v="2"/>
    <n v="1"/>
    <x v="0"/>
    <x v="9"/>
    <x v="1"/>
    <x v="309"/>
    <x v="5"/>
    <s v="United States"/>
    <x v="345"/>
    <x v="2"/>
    <m/>
    <x v="0"/>
    <x v="0"/>
    <d v="2017-04-16T00:00:00"/>
    <s v="Mon"/>
    <x v="4"/>
    <s v="CA-2017-137974"/>
    <n v="1536"/>
    <s v="Tenex Antistatic Computer Chair Mats"/>
    <s v="Cassandra Brandow"/>
    <n v="22980"/>
    <n v="120"/>
    <n v="7"/>
    <n v="1197"/>
  </r>
  <r>
    <n v="2"/>
    <x v="2"/>
    <x v="462"/>
    <x v="1"/>
    <x v="2"/>
    <n v="1"/>
    <x v="0"/>
    <x v="14"/>
    <x v="1"/>
    <x v="309"/>
    <x v="5"/>
    <s v="United States"/>
    <x v="345"/>
    <x v="2"/>
    <m/>
    <x v="0"/>
    <x v="0"/>
    <d v="2017-04-16T00:00:00"/>
    <s v="Mon"/>
    <x v="4"/>
    <s v="CA-2017-137974"/>
    <n v="1228"/>
    <s v="OSullivan 3-Shelf Heavy-Duty Bookcases"/>
    <s v="Cassandra Brandow"/>
    <n v="22980"/>
    <n v="126"/>
    <n v="9"/>
    <n v="523"/>
  </r>
  <r>
    <n v="2"/>
    <x v="2"/>
    <x v="462"/>
    <x v="1"/>
    <x v="2"/>
    <n v="1"/>
    <x v="0"/>
    <x v="2"/>
    <x v="2"/>
    <x v="309"/>
    <x v="5"/>
    <s v="United States"/>
    <x v="345"/>
    <x v="2"/>
    <m/>
    <x v="0"/>
    <x v="0"/>
    <d v="2017-04-16T00:00:00"/>
    <s v="Mon"/>
    <x v="4"/>
    <s v="CA-2017-137974"/>
    <n v="408"/>
    <s v="Cardinal EasyOpen D-Ring Binders"/>
    <s v="Cassandra Brandow"/>
    <n v="22980"/>
    <n v="5"/>
    <n v="1"/>
    <n v="9"/>
  </r>
  <r>
    <n v="2"/>
    <x v="2"/>
    <x v="462"/>
    <x v="1"/>
    <x v="2"/>
    <n v="1"/>
    <x v="0"/>
    <x v="0"/>
    <x v="0"/>
    <x v="309"/>
    <x v="5"/>
    <s v="United States"/>
    <x v="345"/>
    <x v="2"/>
    <m/>
    <x v="0"/>
    <x v="0"/>
    <d v="2017-04-16T00:00:00"/>
    <s v="Mon"/>
    <x v="4"/>
    <s v="CA-2017-137974"/>
    <n v="972"/>
    <s v="Konftel 250 Conference phone - Charcoal black"/>
    <s v="Cassandra Brandow"/>
    <n v="22980"/>
    <n v="148"/>
    <n v="2"/>
    <n v="570"/>
  </r>
  <r>
    <n v="6"/>
    <x v="0"/>
    <x v="419"/>
    <x v="1"/>
    <x v="0"/>
    <n v="6"/>
    <x v="2"/>
    <x v="9"/>
    <x v="1"/>
    <x v="15"/>
    <x v="11"/>
    <s v="United States"/>
    <x v="519"/>
    <x v="1"/>
    <m/>
    <x v="0"/>
    <x v="0"/>
    <d v="2017-09-06T00:00:00"/>
    <s v="Fri"/>
    <x v="0"/>
    <s v="CA-2017-138002"/>
    <n v="876"/>
    <s v="Howard Miller 16 Diameter Gallery Wall Clock"/>
    <s v="Anna Andreadi"/>
    <n v="98103"/>
    <n v="75"/>
    <n v="3"/>
    <n v="192"/>
  </r>
  <r>
    <n v="6"/>
    <x v="0"/>
    <x v="419"/>
    <x v="1"/>
    <x v="0"/>
    <n v="6"/>
    <x v="2"/>
    <x v="2"/>
    <x v="2"/>
    <x v="15"/>
    <x v="11"/>
    <s v="United States"/>
    <x v="519"/>
    <x v="1"/>
    <m/>
    <x v="0"/>
    <x v="1"/>
    <d v="2017-09-06T00:00:00"/>
    <s v="Fri"/>
    <x v="0"/>
    <s v="CA-2017-138002"/>
    <n v="50"/>
    <s v="Acco Hanging Data Binders"/>
    <s v="Anna Andreadi"/>
    <n v="98103"/>
    <n v="2"/>
    <n v="2"/>
    <n v="6"/>
  </r>
  <r>
    <n v="4"/>
    <x v="1"/>
    <x v="328"/>
    <x v="1"/>
    <x v="0"/>
    <n v="6"/>
    <x v="1"/>
    <x v="5"/>
    <x v="1"/>
    <x v="310"/>
    <x v="6"/>
    <s v="United States"/>
    <x v="532"/>
    <x v="3"/>
    <m/>
    <x v="0"/>
    <x v="0"/>
    <d v="2017-11-29T00:00:00"/>
    <s v="Sun"/>
    <x v="6"/>
    <s v="CA-2017-138009"/>
    <n v="764"/>
    <s v="Global Managers Adjustable Task Chair, Storm"/>
    <s v="Kelly Williams"/>
    <n v="48126"/>
    <n v="88"/>
    <n v="2"/>
    <n v="302"/>
  </r>
  <r>
    <n v="4"/>
    <x v="1"/>
    <x v="328"/>
    <x v="1"/>
    <x v="0"/>
    <n v="6"/>
    <x v="1"/>
    <x v="12"/>
    <x v="2"/>
    <x v="310"/>
    <x v="6"/>
    <s v="United States"/>
    <x v="532"/>
    <x v="3"/>
    <m/>
    <x v="0"/>
    <x v="9"/>
    <d v="2017-11-29T00:00:00"/>
    <s v="Sun"/>
    <x v="6"/>
    <s v="CA-2017-138009"/>
    <n v="854"/>
    <s v="Honeywell Enviracaire Portable HEPA Air Cleaner for up to 10 x 16 Room"/>
    <s v="Kelly Williams"/>
    <n v="48126"/>
    <n v="179"/>
    <n v="5"/>
    <n v="555"/>
  </r>
  <r>
    <n v="4"/>
    <x v="1"/>
    <x v="328"/>
    <x v="1"/>
    <x v="0"/>
    <n v="6"/>
    <x v="1"/>
    <x v="11"/>
    <x v="2"/>
    <x v="310"/>
    <x v="6"/>
    <s v="United States"/>
    <x v="532"/>
    <x v="3"/>
    <m/>
    <x v="0"/>
    <x v="0"/>
    <d v="2017-11-29T00:00:00"/>
    <s v="Sun"/>
    <x v="6"/>
    <s v="CA-2017-138009"/>
    <n v="1098"/>
    <s v="Mini 13-1/2 Capacity Data Binder Rack, Pearl"/>
    <s v="Kelly Williams"/>
    <n v="48126"/>
    <n v="131"/>
    <n v="4"/>
    <n v="523"/>
  </r>
  <r>
    <n v="4"/>
    <x v="1"/>
    <x v="328"/>
    <x v="1"/>
    <x v="0"/>
    <n v="6"/>
    <x v="1"/>
    <x v="6"/>
    <x v="2"/>
    <x v="310"/>
    <x v="6"/>
    <s v="United States"/>
    <x v="532"/>
    <x v="3"/>
    <m/>
    <x v="0"/>
    <x v="0"/>
    <d v="2017-11-29T00:00:00"/>
    <s v="Sun"/>
    <x v="6"/>
    <s v="CA-2017-138009"/>
    <n v="361"/>
    <s v="BOSTON Model 1800 Electric Pencil Sharpeners, Putty/Woodgrain"/>
    <s v="Kelly Williams"/>
    <n v="48126"/>
    <n v="47"/>
    <n v="9"/>
    <n v="162"/>
  </r>
  <r>
    <n v="7"/>
    <x v="2"/>
    <x v="554"/>
    <x v="1"/>
    <x v="0"/>
    <n v="6"/>
    <x v="1"/>
    <x v="3"/>
    <x v="2"/>
    <x v="17"/>
    <x v="1"/>
    <s v="United States"/>
    <x v="366"/>
    <x v="1"/>
    <m/>
    <x v="0"/>
    <x v="0"/>
    <d v="2017-03-23T00:00:00"/>
    <s v="Mon"/>
    <x v="2"/>
    <s v="CA-2017-138219"/>
    <n v="1346"/>
    <s v="REDIFORM Incoming/Outgoing Call Register, 11 X 8 1/2, 100 Messages"/>
    <s v="Anna Andreadi"/>
    <n v="90049"/>
    <n v="17"/>
    <n v="4"/>
    <n v="33"/>
  </r>
  <r>
    <n v="5"/>
    <x v="1"/>
    <x v="523"/>
    <x v="1"/>
    <x v="0"/>
    <n v="6"/>
    <x v="0"/>
    <x v="6"/>
    <x v="2"/>
    <x v="16"/>
    <x v="12"/>
    <s v="United States"/>
    <x v="143"/>
    <x v="0"/>
    <m/>
    <x v="0"/>
    <x v="1"/>
    <d v="2017-08-07T00:00:00"/>
    <s v="Sat"/>
    <x v="10"/>
    <s v="CA-2017-138331"/>
    <n v="1500"/>
    <s v="Stanley Contemporary Battery Pencil Sharpeners"/>
    <s v="Chuck Magee"/>
    <n v="19120"/>
    <n v="11"/>
    <n v="10"/>
    <n v="107"/>
  </r>
  <r>
    <n v="4"/>
    <x v="1"/>
    <x v="524"/>
    <x v="1"/>
    <x v="0"/>
    <n v="6"/>
    <x v="0"/>
    <x v="2"/>
    <x v="2"/>
    <x v="2"/>
    <x v="16"/>
    <s v="United States"/>
    <x v="419"/>
    <x v="2"/>
    <m/>
    <x v="0"/>
    <x v="4"/>
    <d v="2017-09-13T00:00:00"/>
    <s v="Fri"/>
    <x v="0"/>
    <s v="CA-2017-138457"/>
    <n v="795"/>
    <s v="Heavy-Duty E-Z-D Binders"/>
    <s v="Cassandra Brandow"/>
    <n v="28540"/>
    <n v="-10"/>
    <n v="4"/>
    <n v="13"/>
  </r>
  <r>
    <n v="2"/>
    <x v="1"/>
    <x v="563"/>
    <x v="1"/>
    <x v="1"/>
    <n v="3"/>
    <x v="0"/>
    <x v="8"/>
    <x v="0"/>
    <x v="15"/>
    <x v="11"/>
    <s v="United States"/>
    <x v="646"/>
    <x v="1"/>
    <m/>
    <x v="0"/>
    <x v="0"/>
    <d v="2017-02-27T00:00:00"/>
    <s v="Fri"/>
    <x v="2"/>
    <s v="CA-2017-138485"/>
    <n v="1095"/>
    <s v="Microsoft Natural Keyboard Elite"/>
    <s v="Anna Andreadi"/>
    <n v="98105"/>
    <n v="81"/>
    <n v="9"/>
    <n v="539"/>
  </r>
  <r>
    <n v="7"/>
    <x v="2"/>
    <x v="564"/>
    <x v="1"/>
    <x v="0"/>
    <n v="6"/>
    <x v="1"/>
    <x v="11"/>
    <x v="2"/>
    <x v="16"/>
    <x v="12"/>
    <s v="United States"/>
    <x v="566"/>
    <x v="0"/>
    <m/>
    <x v="0"/>
    <x v="1"/>
    <d v="2017-05-15T00:00:00"/>
    <s v="Sun"/>
    <x v="5"/>
    <s v="CA-2017-138492"/>
    <n v="647"/>
    <s v="Fellowes Neat Ideas Storage Cubes"/>
    <s v="Chuck Magee"/>
    <n v="19140"/>
    <n v="-10"/>
    <n v="2"/>
    <n v="52"/>
  </r>
  <r>
    <n v="2"/>
    <x v="1"/>
    <x v="565"/>
    <x v="1"/>
    <x v="1"/>
    <n v="3"/>
    <x v="0"/>
    <x v="14"/>
    <x v="1"/>
    <x v="311"/>
    <x v="1"/>
    <s v="United States"/>
    <x v="332"/>
    <x v="1"/>
    <m/>
    <x v="0"/>
    <x v="5"/>
    <d v="2017-07-17T00:00:00"/>
    <s v="Tue"/>
    <x v="1"/>
    <s v="CA-2017-138534"/>
    <n v="1429"/>
    <s v="Sauder Camden County Collection Libraries, Planked Cherry Finish"/>
    <s v="Anna Andreadi"/>
    <n v="93309"/>
    <n v="-14"/>
    <n v="2"/>
    <n v="195"/>
  </r>
  <r>
    <n v="3"/>
    <x v="2"/>
    <x v="444"/>
    <x v="1"/>
    <x v="2"/>
    <n v="1"/>
    <x v="0"/>
    <x v="12"/>
    <x v="2"/>
    <x v="144"/>
    <x v="5"/>
    <s v="United States"/>
    <x v="647"/>
    <x v="2"/>
    <m/>
    <x v="0"/>
    <x v="0"/>
    <d v="2017-11-02T00:00:00"/>
    <s v="Mon"/>
    <x v="7"/>
    <s v="CA-2017-138625"/>
    <n v="607"/>
    <s v="Eureka Hand Vacuum, Bagless"/>
    <s v="Cassandra Brandow"/>
    <n v="23320"/>
    <n v="55"/>
    <n v="4"/>
    <n v="198"/>
  </r>
  <r>
    <n v="3"/>
    <x v="2"/>
    <x v="364"/>
    <x v="1"/>
    <x v="2"/>
    <n v="1"/>
    <x v="1"/>
    <x v="4"/>
    <x v="2"/>
    <x v="5"/>
    <x v="37"/>
    <s v="United States"/>
    <x v="302"/>
    <x v="1"/>
    <s v="Yes"/>
    <x v="1"/>
    <x v="1"/>
    <d v="2017-11-14T00:00:00"/>
    <s v="Sat"/>
    <x v="7"/>
    <s v="CA-2017-138674"/>
    <n v="110"/>
    <s v="Advantus Push Pins"/>
    <s v="Anna Andreadi"/>
    <n v="97477"/>
    <n v="2"/>
    <n v="5"/>
    <n v="9"/>
  </r>
  <r>
    <n v="3"/>
    <x v="2"/>
    <x v="364"/>
    <x v="1"/>
    <x v="2"/>
    <n v="1"/>
    <x v="1"/>
    <x v="8"/>
    <x v="0"/>
    <x v="5"/>
    <x v="37"/>
    <s v="United States"/>
    <x v="302"/>
    <x v="1"/>
    <s v="Yes"/>
    <x v="1"/>
    <x v="1"/>
    <d v="2017-11-14T00:00:00"/>
    <s v="Sat"/>
    <x v="7"/>
    <s v="CA-2017-138674"/>
    <n v="921"/>
    <s v="Imation Secure Drive + Hardware Encrypted USB flash drive - 16 GB"/>
    <s v="Anna Andreadi"/>
    <n v="97477"/>
    <n v="5"/>
    <n v="3"/>
    <n v="91"/>
  </r>
  <r>
    <n v="3"/>
    <x v="2"/>
    <x v="364"/>
    <x v="1"/>
    <x v="2"/>
    <n v="1"/>
    <x v="1"/>
    <x v="8"/>
    <x v="0"/>
    <x v="5"/>
    <x v="37"/>
    <s v="United States"/>
    <x v="302"/>
    <x v="1"/>
    <s v="Yes"/>
    <x v="1"/>
    <x v="1"/>
    <d v="2017-11-14T00:00:00"/>
    <s v="Sat"/>
    <x v="7"/>
    <s v="CA-2017-138674"/>
    <n v="1273"/>
    <s v="Plantronics Audio 478 Stereo USB Headset"/>
    <s v="Anna Andreadi"/>
    <n v="97477"/>
    <n v="30"/>
    <n v="4"/>
    <n v="160"/>
  </r>
  <r>
    <n v="4"/>
    <x v="1"/>
    <x v="566"/>
    <x v="1"/>
    <x v="0"/>
    <n v="6"/>
    <x v="0"/>
    <x v="12"/>
    <x v="2"/>
    <x v="256"/>
    <x v="31"/>
    <s v="United States"/>
    <x v="616"/>
    <x v="1"/>
    <m/>
    <x v="0"/>
    <x v="1"/>
    <d v="2017-05-25T00:00:00"/>
    <s v="Wed"/>
    <x v="5"/>
    <s v="CA-2017-138898"/>
    <n v="949"/>
    <s v="Kensington 4 Outlet MasterPiece Compact Power Control Center"/>
    <s v="Anna Andreadi"/>
    <n v="81001"/>
    <n v="85"/>
    <n v="13"/>
    <n v="846"/>
  </r>
  <r>
    <n v="2"/>
    <x v="2"/>
    <x v="364"/>
    <x v="1"/>
    <x v="2"/>
    <n v="1"/>
    <x v="1"/>
    <x v="11"/>
    <x v="2"/>
    <x v="0"/>
    <x v="0"/>
    <s v="United States"/>
    <x v="252"/>
    <x v="0"/>
    <m/>
    <x v="0"/>
    <x v="0"/>
    <d v="2017-11-15T00:00:00"/>
    <s v="Sun"/>
    <x v="7"/>
    <s v="CA-2017-138954"/>
    <n v="581"/>
    <s v="Eldon Mobile Mega Data Cart  Mega Stackable  Add-On Trays"/>
    <s v="Chuck Magee"/>
    <n v="10035"/>
    <n v="21"/>
    <n v="3"/>
    <n v="71"/>
  </r>
  <r>
    <n v="2"/>
    <x v="2"/>
    <x v="364"/>
    <x v="1"/>
    <x v="2"/>
    <n v="1"/>
    <x v="1"/>
    <x v="6"/>
    <x v="2"/>
    <x v="0"/>
    <x v="0"/>
    <s v="United States"/>
    <x v="252"/>
    <x v="0"/>
    <m/>
    <x v="0"/>
    <x v="0"/>
    <d v="2017-11-15T00:00:00"/>
    <s v="Sun"/>
    <x v="7"/>
    <s v="CA-2017-138954"/>
    <n v="1133"/>
    <s v="Newell 319"/>
    <s v="Chuck Magee"/>
    <n v="10035"/>
    <n v="36"/>
    <n v="6"/>
    <n v="119"/>
  </r>
  <r>
    <n v="2"/>
    <x v="2"/>
    <x v="364"/>
    <x v="1"/>
    <x v="2"/>
    <n v="1"/>
    <x v="1"/>
    <x v="2"/>
    <x v="2"/>
    <x v="0"/>
    <x v="0"/>
    <s v="United States"/>
    <x v="252"/>
    <x v="0"/>
    <m/>
    <x v="0"/>
    <x v="1"/>
    <d v="2017-11-15T00:00:00"/>
    <s v="Sun"/>
    <x v="7"/>
    <s v="CA-2017-138954"/>
    <n v="411"/>
    <s v="Cardinal Holdit Data Disk Pockets"/>
    <s v="Chuck Magee"/>
    <n v="10035"/>
    <n v="12"/>
    <n v="6"/>
    <n v="35"/>
  </r>
  <r>
    <n v="5"/>
    <x v="1"/>
    <x v="385"/>
    <x v="1"/>
    <x v="0"/>
    <n v="6"/>
    <x v="2"/>
    <x v="1"/>
    <x v="1"/>
    <x v="74"/>
    <x v="4"/>
    <s v="United States"/>
    <x v="633"/>
    <x v="3"/>
    <m/>
    <x v="0"/>
    <x v="2"/>
    <d v="2017-11-22T00:00:00"/>
    <s v="Sun"/>
    <x v="7"/>
    <s v="CA-2017-139094"/>
    <n v="820"/>
    <s v="Hon 2111 Invitation Series Straight Table"/>
    <s v="Kelly Williams"/>
    <n v="78207"/>
    <n v="-33"/>
    <n v="2"/>
    <n v="207"/>
  </r>
  <r>
    <n v="5"/>
    <x v="1"/>
    <x v="477"/>
    <x v="1"/>
    <x v="0"/>
    <n v="6"/>
    <x v="0"/>
    <x v="4"/>
    <x v="2"/>
    <x v="63"/>
    <x v="1"/>
    <s v="United States"/>
    <x v="111"/>
    <x v="1"/>
    <m/>
    <x v="0"/>
    <x v="0"/>
    <d v="2017-06-23T00:00:00"/>
    <s v="Mon"/>
    <x v="9"/>
    <s v="CA-2017-139164"/>
    <n v="151"/>
    <s v="Assorted Color Push Pins"/>
    <s v="Anna Andreadi"/>
    <n v="90805"/>
    <n v="2"/>
    <n v="3"/>
    <n v="5"/>
  </r>
  <r>
    <n v="5"/>
    <x v="1"/>
    <x v="477"/>
    <x v="1"/>
    <x v="0"/>
    <n v="6"/>
    <x v="0"/>
    <x v="0"/>
    <x v="0"/>
    <x v="63"/>
    <x v="1"/>
    <s v="United States"/>
    <x v="111"/>
    <x v="1"/>
    <m/>
    <x v="0"/>
    <x v="1"/>
    <d v="2017-06-23T00:00:00"/>
    <s v="Mon"/>
    <x v="9"/>
    <s v="CA-2017-139164"/>
    <n v="1277"/>
    <s v="Plantronics CS 50-USB - headset - Convertible, Monaural"/>
    <s v="Anna Andreadi"/>
    <n v="90805"/>
    <n v="19"/>
    <n v="2"/>
    <n v="218"/>
  </r>
  <r>
    <n v="5"/>
    <x v="1"/>
    <x v="477"/>
    <x v="1"/>
    <x v="0"/>
    <n v="6"/>
    <x v="0"/>
    <x v="0"/>
    <x v="0"/>
    <x v="63"/>
    <x v="1"/>
    <s v="United States"/>
    <x v="111"/>
    <x v="1"/>
    <m/>
    <x v="0"/>
    <x v="1"/>
    <d v="2017-06-23T00:00:00"/>
    <s v="Mon"/>
    <x v="9"/>
    <s v="CA-2017-139164"/>
    <n v="944"/>
    <s v="JBL Micro Wireless Portable Bluetooth Speaker"/>
    <s v="Anna Andreadi"/>
    <n v="90805"/>
    <n v="9"/>
    <n v="3"/>
    <n v="144"/>
  </r>
  <r>
    <n v="5"/>
    <x v="1"/>
    <x v="567"/>
    <x v="1"/>
    <x v="0"/>
    <n v="6"/>
    <x v="0"/>
    <x v="0"/>
    <x v="0"/>
    <x v="17"/>
    <x v="1"/>
    <s v="United States"/>
    <x v="221"/>
    <x v="1"/>
    <m/>
    <x v="0"/>
    <x v="1"/>
    <d v="2017-07-25T00:00:00"/>
    <s v="Wed"/>
    <x v="1"/>
    <s v="CA-2017-139248"/>
    <n v="1107"/>
    <s v="Motorola L703CM"/>
    <s v="Anna Andreadi"/>
    <n v="90032"/>
    <n v="39"/>
    <n v="5"/>
    <n v="624"/>
  </r>
  <r>
    <n v="4"/>
    <x v="1"/>
    <x v="409"/>
    <x v="1"/>
    <x v="0"/>
    <n v="6"/>
    <x v="1"/>
    <x v="10"/>
    <x v="2"/>
    <x v="155"/>
    <x v="1"/>
    <s v="United States"/>
    <x v="648"/>
    <x v="1"/>
    <m/>
    <x v="0"/>
    <x v="0"/>
    <d v="2017-10-26T00:00:00"/>
    <s v="Thu"/>
    <x v="8"/>
    <s v="CA-2017-139290"/>
    <n v="217"/>
    <s v="Avery 507"/>
    <s v="Anna Andreadi"/>
    <n v="91730"/>
    <n v="3"/>
    <n v="2"/>
    <n v="6"/>
  </r>
  <r>
    <n v="4"/>
    <x v="1"/>
    <x v="342"/>
    <x v="1"/>
    <x v="0"/>
    <n v="6"/>
    <x v="1"/>
    <x v="5"/>
    <x v="1"/>
    <x v="173"/>
    <x v="4"/>
    <s v="United States"/>
    <x v="649"/>
    <x v="3"/>
    <m/>
    <x v="0"/>
    <x v="2"/>
    <d v="2017-09-10T00:00:00"/>
    <s v="Tue"/>
    <x v="0"/>
    <s v="CA-2017-139374"/>
    <n v="743"/>
    <s v="Global Commerce Series Low-Back Swivel/Tilt Chairs"/>
    <s v="Kelly Williams"/>
    <n v="78745"/>
    <n v="-3"/>
    <n v="1"/>
    <n v="180"/>
  </r>
  <r>
    <n v="4"/>
    <x v="1"/>
    <x v="335"/>
    <x v="1"/>
    <x v="0"/>
    <n v="6"/>
    <x v="1"/>
    <x v="1"/>
    <x v="1"/>
    <x v="0"/>
    <x v="0"/>
    <s v="United States"/>
    <x v="586"/>
    <x v="0"/>
    <m/>
    <x v="0"/>
    <x v="6"/>
    <d v="2017-08-24T00:00:00"/>
    <s v="Tue"/>
    <x v="10"/>
    <s v="CA-2017-139584"/>
    <n v="428"/>
    <s v="Chromcraft Rectangular Conference Tables"/>
    <s v="Chuck Magee"/>
    <n v="10009"/>
    <n v="-76"/>
    <n v="2"/>
    <n v="284"/>
  </r>
  <r>
    <n v="4"/>
    <x v="1"/>
    <x v="335"/>
    <x v="1"/>
    <x v="0"/>
    <n v="6"/>
    <x v="1"/>
    <x v="8"/>
    <x v="0"/>
    <x v="0"/>
    <x v="0"/>
    <s v="United States"/>
    <x v="586"/>
    <x v="0"/>
    <m/>
    <x v="0"/>
    <x v="0"/>
    <d v="2017-08-24T00:00:00"/>
    <s v="Tue"/>
    <x v="10"/>
    <s v="CA-2017-139584"/>
    <n v="1080"/>
    <s v="Memorex Micro Travel Drive 8 GB"/>
    <s v="Chuck Magee"/>
    <n v="10009"/>
    <n v="12"/>
    <n v="2"/>
    <n v="26"/>
  </r>
  <r>
    <n v="0"/>
    <x v="0"/>
    <x v="559"/>
    <x v="1"/>
    <x v="3"/>
    <n v="0"/>
    <x v="0"/>
    <x v="5"/>
    <x v="1"/>
    <x v="266"/>
    <x v="4"/>
    <s v="United States"/>
    <x v="402"/>
    <x v="3"/>
    <s v="Yes"/>
    <x v="1"/>
    <x v="2"/>
    <d v="2017-10-15T00:00:00"/>
    <s v="Sun"/>
    <x v="8"/>
    <s v="CA-2017-139731"/>
    <n v="828"/>
    <s v="HON 5400 Series Task Chairs for Big and Tall"/>
    <s v="Kelly Williams"/>
    <n v="79109"/>
    <n v="-350"/>
    <n v="5"/>
    <n v="2453"/>
  </r>
  <r>
    <n v="0"/>
    <x v="0"/>
    <x v="559"/>
    <x v="1"/>
    <x v="3"/>
    <n v="0"/>
    <x v="0"/>
    <x v="8"/>
    <x v="0"/>
    <x v="266"/>
    <x v="4"/>
    <s v="United States"/>
    <x v="402"/>
    <x v="3"/>
    <s v="Yes"/>
    <x v="1"/>
    <x v="1"/>
    <d v="2017-10-15T00:00:00"/>
    <s v="Sun"/>
    <x v="8"/>
    <s v="CA-2017-139731"/>
    <n v="1274"/>
    <s v="Plantronics Audio 995 Wireless Stereo Headset"/>
    <s v="Kelly Williams"/>
    <n v="79109"/>
    <n v="43"/>
    <n v="3"/>
    <n v="264"/>
  </r>
  <r>
    <n v="4"/>
    <x v="1"/>
    <x v="369"/>
    <x v="1"/>
    <x v="0"/>
    <n v="6"/>
    <x v="0"/>
    <x v="6"/>
    <x v="2"/>
    <x v="312"/>
    <x v="10"/>
    <s v="United States"/>
    <x v="559"/>
    <x v="3"/>
    <m/>
    <x v="0"/>
    <x v="1"/>
    <d v="2017-09-25T00:00:00"/>
    <s v="Wed"/>
    <x v="0"/>
    <s v="CA-2017-139738"/>
    <n v="359"/>
    <s v="Boston KS Multi-Size Manual Pencil Sharpener"/>
    <s v="Kelly Williams"/>
    <n v="61107"/>
    <n v="13"/>
    <n v="7"/>
    <n v="129"/>
  </r>
  <r>
    <n v="2"/>
    <x v="1"/>
    <x v="568"/>
    <x v="2"/>
    <x v="1"/>
    <n v="3"/>
    <x v="1"/>
    <x v="2"/>
    <x v="2"/>
    <x v="162"/>
    <x v="6"/>
    <s v="United States"/>
    <x v="489"/>
    <x v="3"/>
    <m/>
    <x v="0"/>
    <x v="0"/>
    <d v="2017-12-31T00:00:00"/>
    <s v="Tue"/>
    <x v="11"/>
    <s v="CA-2017-139780"/>
    <n v="655"/>
    <s v="Fellowes Presentation Covers for Comb Binding Machines"/>
    <s v="Kelly Williams"/>
    <n v="48205"/>
    <n v="52"/>
    <n v="8"/>
    <n v="116"/>
  </r>
  <r>
    <n v="5"/>
    <x v="1"/>
    <x v="546"/>
    <x v="1"/>
    <x v="0"/>
    <n v="6"/>
    <x v="0"/>
    <x v="9"/>
    <x v="1"/>
    <x v="16"/>
    <x v="12"/>
    <s v="United States"/>
    <x v="650"/>
    <x v="0"/>
    <m/>
    <x v="0"/>
    <x v="1"/>
    <d v="2017-06-12T00:00:00"/>
    <s v="Thu"/>
    <x v="9"/>
    <s v="CA-2017-139850"/>
    <n v="483"/>
    <s v="DataProducts Ampli Magnifier Task Lamp, Black,"/>
    <s v="Chuck Magee"/>
    <n v="19134"/>
    <n v="4"/>
    <n v="2"/>
    <n v="43"/>
  </r>
  <r>
    <n v="5"/>
    <x v="1"/>
    <x v="546"/>
    <x v="1"/>
    <x v="0"/>
    <n v="6"/>
    <x v="0"/>
    <x v="3"/>
    <x v="2"/>
    <x v="16"/>
    <x v="12"/>
    <s v="United States"/>
    <x v="650"/>
    <x v="0"/>
    <m/>
    <x v="0"/>
    <x v="1"/>
    <d v="2017-06-12T00:00:00"/>
    <s v="Thu"/>
    <x v="9"/>
    <s v="CA-2017-139850"/>
    <n v="1797"/>
    <s v="Xerox 1997"/>
    <s v="Chuck Magee"/>
    <n v="19134"/>
    <n v="7"/>
    <n v="4"/>
    <n v="21"/>
  </r>
  <r>
    <n v="7"/>
    <x v="2"/>
    <x v="521"/>
    <x v="1"/>
    <x v="0"/>
    <n v="6"/>
    <x v="2"/>
    <x v="2"/>
    <x v="2"/>
    <x v="171"/>
    <x v="24"/>
    <s v="United States"/>
    <x v="194"/>
    <x v="0"/>
    <m/>
    <x v="0"/>
    <x v="0"/>
    <d v="2017-12-13T00:00:00"/>
    <s v="Fri"/>
    <x v="6"/>
    <s v="CA-2017-139962"/>
    <n v="674"/>
    <s v="Flexible Leather- Look Classic Collection Ring Binder"/>
    <s v="Chuck Magee"/>
    <n v="2151"/>
    <n v="19"/>
    <n v="2"/>
    <n v="38"/>
  </r>
  <r>
    <n v="7"/>
    <x v="2"/>
    <x v="521"/>
    <x v="1"/>
    <x v="0"/>
    <n v="6"/>
    <x v="2"/>
    <x v="3"/>
    <x v="2"/>
    <x v="171"/>
    <x v="24"/>
    <s v="United States"/>
    <x v="194"/>
    <x v="0"/>
    <m/>
    <x v="0"/>
    <x v="0"/>
    <d v="2017-12-13T00:00:00"/>
    <s v="Fri"/>
    <x v="6"/>
    <s v="CA-2017-139962"/>
    <n v="1827"/>
    <s v="Xerox 222"/>
    <s v="Chuck Magee"/>
    <n v="2151"/>
    <n v="9"/>
    <n v="3"/>
    <n v="19"/>
  </r>
  <r>
    <n v="4"/>
    <x v="1"/>
    <x v="569"/>
    <x v="1"/>
    <x v="0"/>
    <n v="6"/>
    <x v="0"/>
    <x v="12"/>
    <x v="2"/>
    <x v="74"/>
    <x v="4"/>
    <s v="United States"/>
    <x v="513"/>
    <x v="3"/>
    <m/>
    <x v="0"/>
    <x v="3"/>
    <d v="2017-04-07T00:00:00"/>
    <s v="Sat"/>
    <x v="4"/>
    <s v="CA-2017-140025"/>
    <n v="864"/>
    <s v="Hoover Upright Vacuum With Dirt Cup"/>
    <s v="Kelly Williams"/>
    <n v="78207"/>
    <n v="-1181"/>
    <n v="8"/>
    <n v="463"/>
  </r>
  <r>
    <n v="4"/>
    <x v="1"/>
    <x v="569"/>
    <x v="1"/>
    <x v="0"/>
    <n v="6"/>
    <x v="0"/>
    <x v="8"/>
    <x v="0"/>
    <x v="74"/>
    <x v="4"/>
    <s v="United States"/>
    <x v="513"/>
    <x v="3"/>
    <m/>
    <x v="0"/>
    <x v="1"/>
    <d v="2017-04-07T00:00:00"/>
    <s v="Sat"/>
    <x v="4"/>
    <s v="CA-2017-140025"/>
    <n v="1329"/>
    <s v="Razer Kraken PRO Over Ear PC and Music Headset"/>
    <s v="Kelly Williams"/>
    <n v="78207"/>
    <n v="48"/>
    <n v="6"/>
    <n v="384"/>
  </r>
  <r>
    <n v="5"/>
    <x v="2"/>
    <x v="504"/>
    <x v="1"/>
    <x v="1"/>
    <n v="3"/>
    <x v="1"/>
    <x v="9"/>
    <x v="1"/>
    <x v="1"/>
    <x v="1"/>
    <s v="United States"/>
    <x v="651"/>
    <x v="1"/>
    <m/>
    <x v="0"/>
    <x v="0"/>
    <d v="2017-06-20T00:00:00"/>
    <s v="Fri"/>
    <x v="9"/>
    <s v="CA-2017-140144"/>
    <n v="871"/>
    <s v="Howard Miller 13 Diameter Pewter Finish Round Wall Clock"/>
    <s v="Anna Andreadi"/>
    <n v="94122"/>
    <n v="100"/>
    <n v="6"/>
    <n v="258"/>
  </r>
  <r>
    <n v="5"/>
    <x v="2"/>
    <x v="504"/>
    <x v="1"/>
    <x v="1"/>
    <n v="3"/>
    <x v="1"/>
    <x v="0"/>
    <x v="0"/>
    <x v="1"/>
    <x v="1"/>
    <s v="United States"/>
    <x v="651"/>
    <x v="1"/>
    <m/>
    <x v="0"/>
    <x v="1"/>
    <d v="2017-06-20T00:00:00"/>
    <s v="Fri"/>
    <x v="9"/>
    <s v="CA-2017-140144"/>
    <n v="1118"/>
    <s v="netTALK DUO VoIP Telephone Service"/>
    <s v="Anna Andreadi"/>
    <n v="94122"/>
    <n v="47"/>
    <n v="3"/>
    <n v="126"/>
  </r>
  <r>
    <n v="4"/>
    <x v="2"/>
    <x v="397"/>
    <x v="1"/>
    <x v="1"/>
    <n v="3"/>
    <x v="0"/>
    <x v="9"/>
    <x v="1"/>
    <x v="13"/>
    <x v="10"/>
    <s v="United States"/>
    <x v="214"/>
    <x v="3"/>
    <m/>
    <x v="0"/>
    <x v="7"/>
    <d v="2017-03-05T00:00:00"/>
    <s v="Thu"/>
    <x v="2"/>
    <s v="CA-2017-140221"/>
    <n v="592"/>
    <s v="Eldon Wave Desk Accessories"/>
    <s v="Kelly Williams"/>
    <n v="60653"/>
    <n v="-2"/>
    <n v="2"/>
    <n v="5"/>
  </r>
  <r>
    <n v="4"/>
    <x v="2"/>
    <x v="397"/>
    <x v="1"/>
    <x v="1"/>
    <n v="3"/>
    <x v="0"/>
    <x v="11"/>
    <x v="2"/>
    <x v="13"/>
    <x v="10"/>
    <s v="United States"/>
    <x v="214"/>
    <x v="3"/>
    <m/>
    <x v="0"/>
    <x v="1"/>
    <d v="2017-03-05T00:00:00"/>
    <s v="Thu"/>
    <x v="2"/>
    <s v="CA-2017-140221"/>
    <n v="462"/>
    <s v="Companion Letter/Legal File, Black"/>
    <s v="Kelly Williams"/>
    <n v="60653"/>
    <n v="6"/>
    <n v="2"/>
    <n v="60"/>
  </r>
  <r>
    <n v="4"/>
    <x v="2"/>
    <x v="397"/>
    <x v="1"/>
    <x v="1"/>
    <n v="3"/>
    <x v="0"/>
    <x v="2"/>
    <x v="2"/>
    <x v="13"/>
    <x v="10"/>
    <s v="United States"/>
    <x v="214"/>
    <x v="3"/>
    <m/>
    <x v="0"/>
    <x v="3"/>
    <d v="2017-03-05T00:00:00"/>
    <s v="Thu"/>
    <x v="2"/>
    <s v="CA-2017-140221"/>
    <n v="1261"/>
    <s v="Performers Binder/Pad Holder, Black"/>
    <s v="Kelly Williams"/>
    <n v="60653"/>
    <n v="-17"/>
    <n v="2"/>
    <n v="11"/>
  </r>
  <r>
    <n v="4"/>
    <x v="2"/>
    <x v="397"/>
    <x v="1"/>
    <x v="1"/>
    <n v="3"/>
    <x v="0"/>
    <x v="12"/>
    <x v="2"/>
    <x v="13"/>
    <x v="10"/>
    <s v="United States"/>
    <x v="214"/>
    <x v="3"/>
    <m/>
    <x v="0"/>
    <x v="3"/>
    <d v="2017-03-05T00:00:00"/>
    <s v="Thu"/>
    <x v="2"/>
    <s v="CA-2017-140221"/>
    <n v="172"/>
    <s v="Avanti 4.4 Cu. Ft. Refrigerator"/>
    <s v="Kelly Williams"/>
    <n v="60653"/>
    <n v="-471"/>
    <n v="5"/>
    <n v="181"/>
  </r>
  <r>
    <n v="3"/>
    <x v="0"/>
    <x v="536"/>
    <x v="1"/>
    <x v="1"/>
    <n v="3"/>
    <x v="0"/>
    <x v="2"/>
    <x v="2"/>
    <x v="313"/>
    <x v="35"/>
    <s v="United States"/>
    <x v="187"/>
    <x v="0"/>
    <m/>
    <x v="0"/>
    <x v="0"/>
    <d v="2017-10-02T00:00:00"/>
    <s v="Mon"/>
    <x v="8"/>
    <s v="CA-2017-140375"/>
    <n v="696"/>
    <s v="GBC Plastic Binding Combs"/>
    <s v="Chuck Magee"/>
    <n v="20852"/>
    <n v="4"/>
    <n v="1"/>
    <n v="7"/>
  </r>
  <r>
    <n v="3"/>
    <x v="0"/>
    <x v="536"/>
    <x v="1"/>
    <x v="1"/>
    <n v="3"/>
    <x v="0"/>
    <x v="3"/>
    <x v="2"/>
    <x v="313"/>
    <x v="35"/>
    <s v="United States"/>
    <x v="187"/>
    <x v="0"/>
    <m/>
    <x v="0"/>
    <x v="0"/>
    <d v="2017-10-02T00:00:00"/>
    <s v="Mon"/>
    <x v="8"/>
    <s v="CA-2017-140375"/>
    <n v="1805"/>
    <s v="Xerox 202"/>
    <s v="Chuck Magee"/>
    <n v="20852"/>
    <n v="9"/>
    <n v="3"/>
    <n v="19"/>
  </r>
  <r>
    <n v="4"/>
    <x v="1"/>
    <x v="315"/>
    <x v="1"/>
    <x v="0"/>
    <n v="6"/>
    <x v="2"/>
    <x v="9"/>
    <x v="1"/>
    <x v="17"/>
    <x v="1"/>
    <s v="United States"/>
    <x v="652"/>
    <x v="1"/>
    <m/>
    <x v="0"/>
    <x v="0"/>
    <d v="2017-11-03T00:00:00"/>
    <s v="Tue"/>
    <x v="7"/>
    <s v="CA-2017-140410"/>
    <n v="458"/>
    <s v="Coloredge Poster Frame"/>
    <s v="Anna Andreadi"/>
    <n v="90008"/>
    <n v="17"/>
    <n v="3"/>
    <n v="43"/>
  </r>
  <r>
    <n v="4"/>
    <x v="1"/>
    <x v="315"/>
    <x v="1"/>
    <x v="0"/>
    <n v="6"/>
    <x v="2"/>
    <x v="8"/>
    <x v="0"/>
    <x v="17"/>
    <x v="1"/>
    <s v="United States"/>
    <x v="652"/>
    <x v="1"/>
    <m/>
    <x v="0"/>
    <x v="0"/>
    <d v="2017-11-03T00:00:00"/>
    <s v="Tue"/>
    <x v="7"/>
    <s v="CA-2017-140410"/>
    <n v="1025"/>
    <s v="Logitech Trackman Marble Mouse"/>
    <s v="Anna Andreadi"/>
    <n v="90008"/>
    <n v="38"/>
    <n v="3"/>
    <n v="90"/>
  </r>
  <r>
    <n v="4"/>
    <x v="1"/>
    <x v="315"/>
    <x v="1"/>
    <x v="0"/>
    <n v="6"/>
    <x v="2"/>
    <x v="0"/>
    <x v="0"/>
    <x v="17"/>
    <x v="1"/>
    <s v="United States"/>
    <x v="652"/>
    <x v="1"/>
    <m/>
    <x v="0"/>
    <x v="1"/>
    <d v="2017-11-03T00:00:00"/>
    <s v="Tue"/>
    <x v="7"/>
    <s v="CA-2017-140410"/>
    <n v="436"/>
    <s v="Cisco IP Phone 7961G-GE VoIP phone"/>
    <s v="Anna Andreadi"/>
    <n v="90008"/>
    <n v="106"/>
    <n v="7"/>
    <n v="1213"/>
  </r>
  <r>
    <n v="4"/>
    <x v="1"/>
    <x v="502"/>
    <x v="1"/>
    <x v="0"/>
    <n v="6"/>
    <x v="2"/>
    <x v="8"/>
    <x v="0"/>
    <x v="0"/>
    <x v="0"/>
    <s v="United States"/>
    <x v="388"/>
    <x v="0"/>
    <m/>
    <x v="0"/>
    <x v="0"/>
    <d v="2017-09-07T00:00:00"/>
    <s v="Sat"/>
    <x v="0"/>
    <s v="CA-2017-140557"/>
    <n v="1329"/>
    <s v="Razer Kraken PRO Over Ear PC and Music Headset"/>
    <s v="Chuck Magee"/>
    <n v="10009"/>
    <n v="168"/>
    <n v="7"/>
    <n v="560"/>
  </r>
  <r>
    <n v="2"/>
    <x v="2"/>
    <x v="570"/>
    <x v="1"/>
    <x v="2"/>
    <n v="1"/>
    <x v="1"/>
    <x v="9"/>
    <x v="1"/>
    <x v="219"/>
    <x v="16"/>
    <s v="United States"/>
    <x v="473"/>
    <x v="2"/>
    <m/>
    <x v="0"/>
    <x v="1"/>
    <d v="2017-07-02T00:00:00"/>
    <s v="Mon"/>
    <x v="1"/>
    <s v="CA-2017-140718"/>
    <n v="16"/>
    <s v="24-Hour Round Wall Clock"/>
    <s v="Cassandra Brandow"/>
    <n v="27604"/>
    <n v="46"/>
    <n v="10"/>
    <n v="160"/>
  </r>
  <r>
    <n v="2"/>
    <x v="2"/>
    <x v="570"/>
    <x v="1"/>
    <x v="2"/>
    <n v="1"/>
    <x v="1"/>
    <x v="3"/>
    <x v="2"/>
    <x v="219"/>
    <x v="16"/>
    <s v="United States"/>
    <x v="473"/>
    <x v="2"/>
    <m/>
    <x v="0"/>
    <x v="1"/>
    <d v="2017-07-02T00:00:00"/>
    <s v="Mon"/>
    <x v="1"/>
    <s v="CA-2017-140718"/>
    <n v="1567"/>
    <s v="Things To Do Today Pad"/>
    <s v="Cassandra Brandow"/>
    <n v="27604"/>
    <n v="3"/>
    <n v="2"/>
    <n v="9"/>
  </r>
  <r>
    <n v="2"/>
    <x v="2"/>
    <x v="570"/>
    <x v="1"/>
    <x v="2"/>
    <n v="1"/>
    <x v="1"/>
    <x v="2"/>
    <x v="2"/>
    <x v="219"/>
    <x v="16"/>
    <s v="United States"/>
    <x v="473"/>
    <x v="2"/>
    <m/>
    <x v="0"/>
    <x v="4"/>
    <d v="2017-07-02T00:00:00"/>
    <s v="Mon"/>
    <x v="1"/>
    <s v="CA-2017-140718"/>
    <n v="1652"/>
    <s v="Wilson Jones Turn Tabs Binder Tool for Ring Binders"/>
    <s v="Cassandra Brandow"/>
    <n v="27604"/>
    <n v="-2"/>
    <n v="2"/>
    <n v="3"/>
  </r>
  <r>
    <n v="2"/>
    <x v="2"/>
    <x v="570"/>
    <x v="1"/>
    <x v="2"/>
    <n v="1"/>
    <x v="1"/>
    <x v="0"/>
    <x v="0"/>
    <x v="219"/>
    <x v="16"/>
    <s v="United States"/>
    <x v="473"/>
    <x v="2"/>
    <m/>
    <x v="0"/>
    <x v="1"/>
    <d v="2017-07-02T00:00:00"/>
    <s v="Mon"/>
    <x v="1"/>
    <s v="CA-2017-140718"/>
    <n v="733"/>
    <s v="Geemarc AmpliPOWER60"/>
    <s v="Cassandra Brandow"/>
    <n v="27604"/>
    <n v="8"/>
    <n v="1"/>
    <n v="74"/>
  </r>
  <r>
    <n v="2"/>
    <x v="1"/>
    <x v="388"/>
    <x v="1"/>
    <x v="1"/>
    <n v="3"/>
    <x v="2"/>
    <x v="7"/>
    <x v="2"/>
    <x v="151"/>
    <x v="14"/>
    <s v="United States"/>
    <x v="638"/>
    <x v="2"/>
    <m/>
    <x v="0"/>
    <x v="0"/>
    <d v="2017-11-30T00:00:00"/>
    <s v="Mon"/>
    <x v="6"/>
    <s v="CA-2017-140830"/>
    <n v="4"/>
    <s v="#10- 4 1/8 x 9 1/2 Recycled Envelopes"/>
    <s v="Cassandra Brandow"/>
    <n v="42420"/>
    <n v="8"/>
    <n v="2"/>
    <n v="17"/>
  </r>
  <r>
    <n v="2"/>
    <x v="1"/>
    <x v="388"/>
    <x v="1"/>
    <x v="1"/>
    <n v="3"/>
    <x v="2"/>
    <x v="7"/>
    <x v="2"/>
    <x v="151"/>
    <x v="14"/>
    <s v="United States"/>
    <x v="638"/>
    <x v="2"/>
    <m/>
    <x v="0"/>
    <x v="0"/>
    <d v="2017-11-30T00:00:00"/>
    <s v="Mon"/>
    <x v="6"/>
    <s v="CA-2017-140830"/>
    <n v="1588"/>
    <s v="Tyvek  Top-Opening Peel &amp; Seel  Envelopes, Gray"/>
    <s v="Cassandra Brandow"/>
    <n v="42420"/>
    <n v="32"/>
    <n v="2"/>
    <n v="72"/>
  </r>
  <r>
    <n v="2"/>
    <x v="2"/>
    <x v="551"/>
    <x v="1"/>
    <x v="2"/>
    <n v="1"/>
    <x v="0"/>
    <x v="9"/>
    <x v="1"/>
    <x v="70"/>
    <x v="28"/>
    <s v="United States"/>
    <x v="313"/>
    <x v="3"/>
    <m/>
    <x v="0"/>
    <x v="0"/>
    <d v="2017-02-03T00:00:00"/>
    <s v="Tue"/>
    <x v="3"/>
    <s v="CA-2017-140921"/>
    <n v="458"/>
    <s v="Coloredge Poster Frame"/>
    <s v="Kelly Williams"/>
    <n v="68104"/>
    <n v="11"/>
    <n v="2"/>
    <n v="28"/>
  </r>
  <r>
    <n v="2"/>
    <x v="2"/>
    <x v="551"/>
    <x v="1"/>
    <x v="2"/>
    <n v="1"/>
    <x v="0"/>
    <x v="8"/>
    <x v="0"/>
    <x v="70"/>
    <x v="28"/>
    <s v="United States"/>
    <x v="313"/>
    <x v="3"/>
    <m/>
    <x v="0"/>
    <x v="0"/>
    <d v="2017-02-03T00:00:00"/>
    <s v="Tue"/>
    <x v="3"/>
    <s v="CA-2017-140921"/>
    <n v="959"/>
    <s v="Kensington SlimBlade Notebook Wireless Mouse with Nano Receiver"/>
    <s v="Kelly Williams"/>
    <n v="68104"/>
    <n v="51"/>
    <n v="3"/>
    <n v="150"/>
  </r>
  <r>
    <n v="4"/>
    <x v="1"/>
    <x v="330"/>
    <x v="1"/>
    <x v="0"/>
    <n v="6"/>
    <x v="0"/>
    <x v="11"/>
    <x v="2"/>
    <x v="0"/>
    <x v="0"/>
    <s v="United States"/>
    <x v="570"/>
    <x v="0"/>
    <s v="Yes"/>
    <x v="1"/>
    <x v="0"/>
    <d v="2017-09-14T00:00:00"/>
    <s v="Sat"/>
    <x v="0"/>
    <s v="CA-2017-140984"/>
    <n v="543"/>
    <s v="Economy Rollaway Files"/>
    <s v="Chuck Magee"/>
    <n v="10011"/>
    <n v="258"/>
    <n v="6"/>
    <n v="991"/>
  </r>
  <r>
    <n v="4"/>
    <x v="1"/>
    <x v="330"/>
    <x v="1"/>
    <x v="0"/>
    <n v="6"/>
    <x v="0"/>
    <x v="2"/>
    <x v="2"/>
    <x v="0"/>
    <x v="0"/>
    <s v="United States"/>
    <x v="570"/>
    <x v="0"/>
    <s v="Yes"/>
    <x v="1"/>
    <x v="1"/>
    <d v="2017-09-14T00:00:00"/>
    <s v="Sat"/>
    <x v="0"/>
    <s v="CA-2017-140984"/>
    <n v="1639"/>
    <s v="Wilson Jones Easy Flow II Sheet Lifters"/>
    <s v="Chuck Magee"/>
    <n v="10011"/>
    <n v="5"/>
    <n v="9"/>
    <n v="13"/>
  </r>
  <r>
    <n v="4"/>
    <x v="1"/>
    <x v="330"/>
    <x v="1"/>
    <x v="0"/>
    <n v="6"/>
    <x v="0"/>
    <x v="16"/>
    <x v="0"/>
    <x v="0"/>
    <x v="0"/>
    <s v="United States"/>
    <x v="570"/>
    <x v="0"/>
    <s v="Yes"/>
    <x v="1"/>
    <x v="1"/>
    <d v="2017-09-14T00:00:00"/>
    <s v="Sat"/>
    <x v="0"/>
    <s v="CA-2017-140984"/>
    <n v="1452"/>
    <s v="Sharp 1540cs Digital Laser Copier"/>
    <s v="Chuck Magee"/>
    <n v="10011"/>
    <n v="330"/>
    <n v="2"/>
    <n v="880"/>
  </r>
  <r>
    <n v="2"/>
    <x v="1"/>
    <x v="571"/>
    <x v="1"/>
    <x v="1"/>
    <n v="3"/>
    <x v="0"/>
    <x v="9"/>
    <x v="1"/>
    <x v="314"/>
    <x v="45"/>
    <s v="United States"/>
    <x v="310"/>
    <x v="1"/>
    <m/>
    <x v="0"/>
    <x v="0"/>
    <d v="2017-06-09T00:00:00"/>
    <s v="Mon"/>
    <x v="9"/>
    <s v="CA-2017-141012"/>
    <n v="1040"/>
    <s v="Luxo Adjustable Task Clamp Lamp"/>
    <s v="Anna Andreadi"/>
    <n v="83201"/>
    <n v="92"/>
    <n v="4"/>
    <n v="355"/>
  </r>
  <r>
    <n v="2"/>
    <x v="1"/>
    <x v="571"/>
    <x v="1"/>
    <x v="1"/>
    <n v="3"/>
    <x v="0"/>
    <x v="0"/>
    <x v="0"/>
    <x v="314"/>
    <x v="45"/>
    <s v="United States"/>
    <x v="310"/>
    <x v="1"/>
    <m/>
    <x v="0"/>
    <x v="1"/>
    <d v="2017-06-09T00:00:00"/>
    <s v="Mon"/>
    <x v="9"/>
    <s v="CA-2017-141012"/>
    <n v="517"/>
    <s v="Dexim XPower Skin Super-Thin Power Case for iPhone 5 - Black"/>
    <s v="Anna Andreadi"/>
    <n v="83201"/>
    <n v="9"/>
    <n v="3"/>
    <n v="140"/>
  </r>
  <r>
    <n v="4"/>
    <x v="2"/>
    <x v="433"/>
    <x v="1"/>
    <x v="1"/>
    <n v="3"/>
    <x v="0"/>
    <x v="3"/>
    <x v="2"/>
    <x v="0"/>
    <x v="0"/>
    <s v="United States"/>
    <x v="304"/>
    <x v="0"/>
    <m/>
    <x v="0"/>
    <x v="0"/>
    <d v="2017-10-09T00:00:00"/>
    <s v="Mon"/>
    <x v="8"/>
    <s v="CA-2017-141040"/>
    <n v="1686"/>
    <s v="Xerox 1895"/>
    <s v="Chuck Magee"/>
    <n v="10024"/>
    <n v="11"/>
    <n v="4"/>
    <n v="24"/>
  </r>
  <r>
    <n v="4"/>
    <x v="2"/>
    <x v="433"/>
    <x v="1"/>
    <x v="1"/>
    <n v="3"/>
    <x v="0"/>
    <x v="0"/>
    <x v="0"/>
    <x v="0"/>
    <x v="0"/>
    <s v="United States"/>
    <x v="304"/>
    <x v="0"/>
    <m/>
    <x v="0"/>
    <x v="0"/>
    <d v="2017-10-09T00:00:00"/>
    <s v="Mon"/>
    <x v="8"/>
    <s v="CA-2017-141040"/>
    <n v="942"/>
    <s v="Jawbone JAMBOX Wireless Bluetooth Speaker"/>
    <s v="Chuck Magee"/>
    <n v="10024"/>
    <n v="303"/>
    <n v="4"/>
    <n v="632"/>
  </r>
  <r>
    <n v="6"/>
    <x v="0"/>
    <x v="406"/>
    <x v="1"/>
    <x v="0"/>
    <n v="6"/>
    <x v="0"/>
    <x v="8"/>
    <x v="0"/>
    <x v="199"/>
    <x v="2"/>
    <s v="United States"/>
    <x v="625"/>
    <x v="2"/>
    <m/>
    <x v="0"/>
    <x v="1"/>
    <d v="2017-09-17T00:00:00"/>
    <s v="Tue"/>
    <x v="0"/>
    <s v="CA-2017-141145"/>
    <n v="1406"/>
    <s v="SanDisk Cruzer 64 GB USB Flash Drive"/>
    <s v="Cassandra Brandow"/>
    <n v="32839"/>
    <n v="11"/>
    <n v="3"/>
    <n v="87"/>
  </r>
  <r>
    <n v="5"/>
    <x v="2"/>
    <x v="490"/>
    <x v="1"/>
    <x v="1"/>
    <n v="3"/>
    <x v="0"/>
    <x v="14"/>
    <x v="1"/>
    <x v="117"/>
    <x v="4"/>
    <s v="United States"/>
    <x v="653"/>
    <x v="3"/>
    <m/>
    <x v="0"/>
    <x v="10"/>
    <d v="2017-01-03T00:00:00"/>
    <s v="Tue"/>
    <x v="11"/>
    <s v="CA-2017-141243"/>
    <n v="1228"/>
    <s v="OSullivan Living Dimensions 5-Shelf Bookcases"/>
    <s v="Kelly Williams"/>
    <n v="75217"/>
    <n v="-438"/>
    <n v="9"/>
    <n v="1352"/>
  </r>
  <r>
    <n v="5"/>
    <x v="2"/>
    <x v="490"/>
    <x v="1"/>
    <x v="1"/>
    <n v="3"/>
    <x v="0"/>
    <x v="6"/>
    <x v="2"/>
    <x v="117"/>
    <x v="4"/>
    <s v="United States"/>
    <x v="653"/>
    <x v="3"/>
    <m/>
    <x v="0"/>
    <x v="1"/>
    <d v="2017-01-03T00:00:00"/>
    <s v="Tue"/>
    <x v="11"/>
    <s v="CA-2017-141243"/>
    <n v="1131"/>
    <s v="Newell 317"/>
    <s v="Kelly Williams"/>
    <n v="75217"/>
    <n v="1"/>
    <n v="3"/>
    <n v="7"/>
  </r>
  <r>
    <n v="5"/>
    <x v="2"/>
    <x v="490"/>
    <x v="1"/>
    <x v="1"/>
    <n v="3"/>
    <x v="0"/>
    <x v="8"/>
    <x v="0"/>
    <x v="117"/>
    <x v="4"/>
    <s v="United States"/>
    <x v="653"/>
    <x v="3"/>
    <m/>
    <x v="0"/>
    <x v="1"/>
    <d v="2017-01-03T00:00:00"/>
    <s v="Tue"/>
    <x v="11"/>
    <s v="CA-2017-141243"/>
    <n v="600"/>
    <s v="Enermax Acrylux Wireless Keyboard"/>
    <s v="Kelly Williams"/>
    <n v="75217"/>
    <n v="85"/>
    <n v="5"/>
    <n v="398"/>
  </r>
  <r>
    <n v="4"/>
    <x v="1"/>
    <x v="572"/>
    <x v="1"/>
    <x v="0"/>
    <n v="6"/>
    <x v="0"/>
    <x v="1"/>
    <x v="1"/>
    <x v="132"/>
    <x v="4"/>
    <s v="United States"/>
    <x v="201"/>
    <x v="3"/>
    <m/>
    <x v="0"/>
    <x v="2"/>
    <d v="2017-01-19T00:00:00"/>
    <s v="Thu"/>
    <x v="11"/>
    <s v="CA-2017-141250"/>
    <n v="317"/>
    <s v="Bevis Round Conference Table Top &amp; Single Column Base"/>
    <s v="Kelly Williams"/>
    <n v="77590"/>
    <n v="-13"/>
    <n v="1"/>
    <n v="102"/>
  </r>
  <r>
    <n v="4"/>
    <x v="1"/>
    <x v="572"/>
    <x v="1"/>
    <x v="0"/>
    <n v="6"/>
    <x v="0"/>
    <x v="5"/>
    <x v="1"/>
    <x v="132"/>
    <x v="4"/>
    <s v="United States"/>
    <x v="201"/>
    <x v="3"/>
    <m/>
    <x v="0"/>
    <x v="2"/>
    <d v="2017-01-19T00:00:00"/>
    <s v="Thu"/>
    <x v="11"/>
    <s v="CA-2017-141250"/>
    <n v="791"/>
    <s v="Harbour Creations 67200 Series Stacking Chairs"/>
    <s v="Kelly Williams"/>
    <n v="77590"/>
    <n v="-9"/>
    <n v="4"/>
    <n v="199"/>
  </r>
  <r>
    <n v="3"/>
    <x v="2"/>
    <x v="328"/>
    <x v="1"/>
    <x v="2"/>
    <n v="1"/>
    <x v="0"/>
    <x v="9"/>
    <x v="1"/>
    <x v="315"/>
    <x v="16"/>
    <s v="United States"/>
    <x v="321"/>
    <x v="2"/>
    <m/>
    <x v="0"/>
    <x v="1"/>
    <d v="2017-11-30T00:00:00"/>
    <s v="Mon"/>
    <x v="6"/>
    <s v="CA-2017-141327"/>
    <n v="1043"/>
    <s v="Luxo Professional Fluorescent Magnifier Lamp with Clamp-Mount Base"/>
    <s v="Cassandra Brandow"/>
    <n v="27707"/>
    <n v="25"/>
    <n v="2"/>
    <n v="336"/>
  </r>
  <r>
    <n v="3"/>
    <x v="2"/>
    <x v="328"/>
    <x v="1"/>
    <x v="2"/>
    <n v="1"/>
    <x v="0"/>
    <x v="12"/>
    <x v="2"/>
    <x v="315"/>
    <x v="16"/>
    <s v="United States"/>
    <x v="321"/>
    <x v="2"/>
    <m/>
    <x v="0"/>
    <x v="1"/>
    <d v="2017-11-30T00:00:00"/>
    <s v="Mon"/>
    <x v="6"/>
    <s v="CA-2017-141327"/>
    <n v="291"/>
    <s v="Belkin 8 Outlet Surge Protector"/>
    <s v="Cassandra Brandow"/>
    <n v="27707"/>
    <n v="10"/>
    <n v="3"/>
    <n v="98"/>
  </r>
  <r>
    <n v="3"/>
    <x v="2"/>
    <x v="328"/>
    <x v="1"/>
    <x v="2"/>
    <n v="1"/>
    <x v="0"/>
    <x v="2"/>
    <x v="2"/>
    <x v="315"/>
    <x v="16"/>
    <s v="United States"/>
    <x v="321"/>
    <x v="2"/>
    <m/>
    <x v="0"/>
    <x v="4"/>
    <d v="2017-11-30T00:00:00"/>
    <s v="Mon"/>
    <x v="6"/>
    <s v="CA-2017-141327"/>
    <n v="237"/>
    <s v="Avery Durable Binders"/>
    <s v="Cassandra Brandow"/>
    <n v="27707"/>
    <n v="-4"/>
    <n v="7"/>
    <n v="6"/>
  </r>
  <r>
    <n v="4"/>
    <x v="1"/>
    <x v="443"/>
    <x v="1"/>
    <x v="0"/>
    <n v="6"/>
    <x v="0"/>
    <x v="11"/>
    <x v="2"/>
    <x v="195"/>
    <x v="27"/>
    <s v="United States"/>
    <x v="467"/>
    <x v="2"/>
    <m/>
    <x v="0"/>
    <x v="1"/>
    <d v="2017-09-20T00:00:00"/>
    <s v="Fri"/>
    <x v="0"/>
    <s v="CA-2017-141565"/>
    <n v="776"/>
    <s v="Gould Plastics 18-Pocket Panel Bin, 34w x 5-1/4d x 20-1/2h"/>
    <s v="Cassandra Brandow"/>
    <n v="37211"/>
    <n v="-59"/>
    <n v="4"/>
    <n v="294"/>
  </r>
  <r>
    <n v="4"/>
    <x v="1"/>
    <x v="443"/>
    <x v="1"/>
    <x v="0"/>
    <n v="6"/>
    <x v="0"/>
    <x v="2"/>
    <x v="2"/>
    <x v="195"/>
    <x v="27"/>
    <s v="United States"/>
    <x v="467"/>
    <x v="2"/>
    <m/>
    <x v="0"/>
    <x v="4"/>
    <d v="2017-09-20T00:00:00"/>
    <s v="Fri"/>
    <x v="0"/>
    <s v="CA-2017-141565"/>
    <n v="689"/>
    <s v="GBC Ibimaster 500 Manual ProClick Binding System"/>
    <s v="Cassandra Brandow"/>
    <n v="37211"/>
    <n v="-913"/>
    <n v="6"/>
    <n v="1370"/>
  </r>
  <r>
    <n v="2"/>
    <x v="1"/>
    <x v="359"/>
    <x v="1"/>
    <x v="1"/>
    <n v="3"/>
    <x v="1"/>
    <x v="1"/>
    <x v="1"/>
    <x v="17"/>
    <x v="1"/>
    <s v="United States"/>
    <x v="654"/>
    <x v="1"/>
    <s v="Yes"/>
    <x v="1"/>
    <x v="1"/>
    <d v="2017-12-14T00:00:00"/>
    <s v="Sat"/>
    <x v="6"/>
    <s v="CA-2017-141593"/>
    <n v="380"/>
    <s v="Bush Andora Conference Table, Maple/Graphite Gray Finish"/>
    <s v="Anna Andreadi"/>
    <n v="90045"/>
    <n v="10"/>
    <n v="2"/>
    <n v="274"/>
  </r>
  <r>
    <n v="2"/>
    <x v="1"/>
    <x v="359"/>
    <x v="1"/>
    <x v="1"/>
    <n v="3"/>
    <x v="1"/>
    <x v="3"/>
    <x v="2"/>
    <x v="17"/>
    <x v="1"/>
    <s v="United States"/>
    <x v="654"/>
    <x v="1"/>
    <s v="Yes"/>
    <x v="1"/>
    <x v="0"/>
    <d v="2017-12-14T00:00:00"/>
    <s v="Sat"/>
    <x v="6"/>
    <s v="CA-2017-141593"/>
    <n v="1835"/>
    <s v="Xerox 23"/>
    <s v="Anna Andreadi"/>
    <n v="90045"/>
    <n v="3"/>
    <n v="1"/>
    <n v="6"/>
  </r>
  <r>
    <n v="2"/>
    <x v="1"/>
    <x v="359"/>
    <x v="1"/>
    <x v="1"/>
    <n v="3"/>
    <x v="1"/>
    <x v="2"/>
    <x v="2"/>
    <x v="17"/>
    <x v="1"/>
    <s v="United States"/>
    <x v="654"/>
    <x v="1"/>
    <s v="Yes"/>
    <x v="1"/>
    <x v="1"/>
    <d v="2017-12-14T00:00:00"/>
    <s v="Sat"/>
    <x v="6"/>
    <s v="CA-2017-141593"/>
    <n v="903"/>
    <s v="Ibico Recycled Grain-Textured Covers"/>
    <s v="Anna Andreadi"/>
    <n v="90045"/>
    <n v="21"/>
    <n v="2"/>
    <n v="55"/>
  </r>
  <r>
    <n v="2"/>
    <x v="1"/>
    <x v="359"/>
    <x v="1"/>
    <x v="1"/>
    <n v="3"/>
    <x v="1"/>
    <x v="2"/>
    <x v="2"/>
    <x v="17"/>
    <x v="1"/>
    <s v="United States"/>
    <x v="654"/>
    <x v="1"/>
    <s v="Yes"/>
    <x v="1"/>
    <x v="1"/>
    <d v="2017-12-14T00:00:00"/>
    <s v="Sat"/>
    <x v="6"/>
    <s v="CA-2017-141593"/>
    <n v="693"/>
    <s v="GBC Laser Imprintable Binding System Covers, Desert Sand"/>
    <s v="Anna Andreadi"/>
    <n v="90045"/>
    <n v="12"/>
    <n v="3"/>
    <n v="34"/>
  </r>
  <r>
    <n v="4"/>
    <x v="1"/>
    <x v="444"/>
    <x v="1"/>
    <x v="0"/>
    <n v="6"/>
    <x v="0"/>
    <x v="5"/>
    <x v="1"/>
    <x v="0"/>
    <x v="0"/>
    <s v="United States"/>
    <x v="197"/>
    <x v="0"/>
    <m/>
    <x v="0"/>
    <x v="9"/>
    <d v="2017-11-01T00:00:00"/>
    <s v="Sun"/>
    <x v="7"/>
    <s v="CA-2017-141740"/>
    <n v="831"/>
    <s v="Hon Comfortask Task/Swivel Chairs"/>
    <s v="Chuck Magee"/>
    <n v="10009"/>
    <n v="14"/>
    <n v="2"/>
    <n v="205"/>
  </r>
  <r>
    <n v="5"/>
    <x v="1"/>
    <x v="519"/>
    <x v="1"/>
    <x v="0"/>
    <n v="6"/>
    <x v="2"/>
    <x v="10"/>
    <x v="2"/>
    <x v="21"/>
    <x v="2"/>
    <s v="United States"/>
    <x v="655"/>
    <x v="2"/>
    <m/>
    <x v="0"/>
    <x v="1"/>
    <d v="2017-12-20T00:00:00"/>
    <s v="Fri"/>
    <x v="6"/>
    <s v="CA-2017-141754"/>
    <n v="194"/>
    <s v="Avery 486"/>
    <s v="Cassandra Brandow"/>
    <n v="33142"/>
    <n v="4"/>
    <n v="2"/>
    <n v="12"/>
  </r>
  <r>
    <n v="2"/>
    <x v="1"/>
    <x v="472"/>
    <x v="1"/>
    <x v="1"/>
    <n v="3"/>
    <x v="2"/>
    <x v="9"/>
    <x v="1"/>
    <x v="1"/>
    <x v="1"/>
    <s v="United States"/>
    <x v="613"/>
    <x v="1"/>
    <m/>
    <x v="0"/>
    <x v="0"/>
    <d v="2017-05-25T00:00:00"/>
    <s v="Wed"/>
    <x v="5"/>
    <s v="CA-2017-141768"/>
    <n v="1595"/>
    <s v="Ultra Door Push Plate"/>
    <s v="Anna Andreadi"/>
    <n v="94109"/>
    <n v="5"/>
    <n v="3"/>
    <n v="15"/>
  </r>
  <r>
    <n v="5"/>
    <x v="1"/>
    <x v="315"/>
    <x v="1"/>
    <x v="0"/>
    <n v="6"/>
    <x v="1"/>
    <x v="2"/>
    <x v="2"/>
    <x v="74"/>
    <x v="4"/>
    <s v="United States"/>
    <x v="528"/>
    <x v="3"/>
    <m/>
    <x v="0"/>
    <x v="3"/>
    <d v="2017-11-02T00:00:00"/>
    <s v="Mon"/>
    <x v="7"/>
    <s v="CA-2017-141810"/>
    <n v="700"/>
    <s v="GBC Premium Transparent Covers with Diagonal Lined Pattern"/>
    <s v="Kelly Williams"/>
    <n v="78207"/>
    <n v="-47"/>
    <n v="7"/>
    <n v="29"/>
  </r>
  <r>
    <n v="5"/>
    <x v="1"/>
    <x v="315"/>
    <x v="1"/>
    <x v="0"/>
    <n v="6"/>
    <x v="1"/>
    <x v="0"/>
    <x v="0"/>
    <x v="74"/>
    <x v="4"/>
    <s v="United States"/>
    <x v="528"/>
    <x v="3"/>
    <m/>
    <x v="0"/>
    <x v="1"/>
    <d v="2017-11-02T00:00:00"/>
    <s v="Mon"/>
    <x v="7"/>
    <s v="CA-2017-141810"/>
    <n v="34"/>
    <s v="Aastra 6757i CT Wireless VoIP phone"/>
    <s v="Kelly Williams"/>
    <n v="78207"/>
    <n v="39"/>
    <n v="2"/>
    <n v="345"/>
  </r>
  <r>
    <n v="5"/>
    <x v="1"/>
    <x v="523"/>
    <x v="1"/>
    <x v="0"/>
    <n v="6"/>
    <x v="2"/>
    <x v="2"/>
    <x v="2"/>
    <x v="311"/>
    <x v="1"/>
    <s v="United States"/>
    <x v="656"/>
    <x v="1"/>
    <m/>
    <x v="0"/>
    <x v="1"/>
    <d v="2017-08-07T00:00:00"/>
    <s v="Sat"/>
    <x v="10"/>
    <s v="CA-2017-141936"/>
    <n v="409"/>
    <s v="Cardinal Hold-It CD Pocket"/>
    <s v="Anna Andreadi"/>
    <n v="93309"/>
    <n v="6"/>
    <n v="3"/>
    <n v="19"/>
  </r>
  <r>
    <n v="5"/>
    <x v="1"/>
    <x v="310"/>
    <x v="1"/>
    <x v="0"/>
    <n v="6"/>
    <x v="0"/>
    <x v="1"/>
    <x v="1"/>
    <x v="63"/>
    <x v="1"/>
    <s v="United States"/>
    <x v="618"/>
    <x v="1"/>
    <m/>
    <x v="0"/>
    <x v="1"/>
    <d v="2017-04-09T00:00:00"/>
    <s v="Mon"/>
    <x v="4"/>
    <s v="CA-2017-142027"/>
    <n v="974"/>
    <s v="Laminate Occasional Tables"/>
    <s v="Anna Andreadi"/>
    <n v="90805"/>
    <n v="-14"/>
    <n v="3"/>
    <n v="370"/>
  </r>
  <r>
    <n v="2"/>
    <x v="1"/>
    <x v="454"/>
    <x v="1"/>
    <x v="1"/>
    <n v="3"/>
    <x v="1"/>
    <x v="2"/>
    <x v="2"/>
    <x v="17"/>
    <x v="1"/>
    <s v="United States"/>
    <x v="586"/>
    <x v="1"/>
    <m/>
    <x v="0"/>
    <x v="1"/>
    <d v="2017-06-07T00:00:00"/>
    <s v="Sat"/>
    <x v="9"/>
    <s v="CA-2017-142041"/>
    <n v="17"/>
    <s v="3-ring staple pack"/>
    <s v="Anna Andreadi"/>
    <n v="90036"/>
    <n v="3"/>
    <n v="5"/>
    <n v="8"/>
  </r>
  <r>
    <n v="2"/>
    <x v="2"/>
    <x v="532"/>
    <x v="1"/>
    <x v="2"/>
    <n v="1"/>
    <x v="2"/>
    <x v="3"/>
    <x v="2"/>
    <x v="0"/>
    <x v="0"/>
    <s v="United States"/>
    <x v="237"/>
    <x v="0"/>
    <m/>
    <x v="0"/>
    <x v="0"/>
    <d v="2017-05-08T00:00:00"/>
    <s v="Sun"/>
    <x v="5"/>
    <s v="CA-2017-142055"/>
    <n v="1705"/>
    <s v="Xerox 1912"/>
    <s v="Chuck Magee"/>
    <n v="10009"/>
    <n v="18"/>
    <n v="2"/>
    <n v="38"/>
  </r>
  <r>
    <n v="5"/>
    <x v="1"/>
    <x v="437"/>
    <x v="1"/>
    <x v="0"/>
    <n v="6"/>
    <x v="2"/>
    <x v="3"/>
    <x v="2"/>
    <x v="316"/>
    <x v="4"/>
    <s v="United States"/>
    <x v="22"/>
    <x v="3"/>
    <m/>
    <x v="0"/>
    <x v="1"/>
    <d v="2017-08-31T00:00:00"/>
    <s v="Tue"/>
    <x v="0"/>
    <s v="CA-2017-142139"/>
    <n v="1085"/>
    <s v="Message Book, Phone, Wirebound Standard Line Memo, 2 3/4 X 5"/>
    <s v="Kelly Williams"/>
    <n v="76021"/>
    <n v="7"/>
    <n v="4"/>
    <n v="21"/>
  </r>
  <r>
    <n v="5"/>
    <x v="2"/>
    <x v="406"/>
    <x v="1"/>
    <x v="1"/>
    <n v="3"/>
    <x v="1"/>
    <x v="8"/>
    <x v="0"/>
    <x v="2"/>
    <x v="2"/>
    <s v="United States"/>
    <x v="657"/>
    <x v="2"/>
    <m/>
    <x v="0"/>
    <x v="1"/>
    <d v="2017-09-18T00:00:00"/>
    <s v="Wed"/>
    <x v="0"/>
    <s v="CA-2017-142202"/>
    <n v="600"/>
    <s v="Enermax Acrylux Wireless Keyboard"/>
    <s v="Cassandra Brandow"/>
    <n v="32216"/>
    <n v="152"/>
    <n v="9"/>
    <n v="717"/>
  </r>
  <r>
    <n v="2"/>
    <x v="2"/>
    <x v="424"/>
    <x v="1"/>
    <x v="2"/>
    <n v="1"/>
    <x v="0"/>
    <x v="9"/>
    <x v="1"/>
    <x v="16"/>
    <x v="12"/>
    <s v="United States"/>
    <x v="82"/>
    <x v="0"/>
    <m/>
    <x v="0"/>
    <x v="1"/>
    <d v="2017-07-11T00:00:00"/>
    <s v="Wed"/>
    <x v="1"/>
    <s v="CA-2017-142237"/>
    <n v="1052"/>
    <s v="Master Big Foot Doorstop, Beige"/>
    <s v="Chuck Magee"/>
    <n v="19134"/>
    <n v="3"/>
    <n v="6"/>
    <n v="25"/>
  </r>
  <r>
    <n v="2"/>
    <x v="2"/>
    <x v="424"/>
    <x v="1"/>
    <x v="2"/>
    <n v="1"/>
    <x v="0"/>
    <x v="9"/>
    <x v="1"/>
    <x v="16"/>
    <x v="12"/>
    <s v="United States"/>
    <x v="82"/>
    <x v="0"/>
    <m/>
    <x v="0"/>
    <x v="1"/>
    <d v="2017-07-11T00:00:00"/>
    <s v="Wed"/>
    <x v="1"/>
    <s v="CA-2017-142237"/>
    <n v="872"/>
    <s v="Howard Miller 13-3/4 Diameter Brushed Chrome Round Wall Clock"/>
    <s v="Chuck Magee"/>
    <n v="19134"/>
    <n v="36"/>
    <n v="7"/>
    <n v="290"/>
  </r>
  <r>
    <n v="2"/>
    <x v="2"/>
    <x v="424"/>
    <x v="1"/>
    <x v="2"/>
    <n v="1"/>
    <x v="0"/>
    <x v="5"/>
    <x v="1"/>
    <x v="16"/>
    <x v="12"/>
    <s v="United States"/>
    <x v="82"/>
    <x v="0"/>
    <m/>
    <x v="0"/>
    <x v="2"/>
    <d v="2017-07-11T00:00:00"/>
    <s v="Wed"/>
    <x v="1"/>
    <s v="CA-2017-142237"/>
    <n v="1179"/>
    <s v="Novimex Fabric Task Chair"/>
    <s v="Chuck Magee"/>
    <n v="19134"/>
    <n v="-73"/>
    <n v="8"/>
    <n v="341"/>
  </r>
  <r>
    <n v="2"/>
    <x v="2"/>
    <x v="424"/>
    <x v="1"/>
    <x v="2"/>
    <n v="1"/>
    <x v="0"/>
    <x v="6"/>
    <x v="2"/>
    <x v="16"/>
    <x v="12"/>
    <s v="United States"/>
    <x v="82"/>
    <x v="0"/>
    <m/>
    <x v="0"/>
    <x v="1"/>
    <d v="2017-07-11T00:00:00"/>
    <s v="Wed"/>
    <x v="1"/>
    <s v="CA-2017-142237"/>
    <n v="1149"/>
    <s v="Newell 333"/>
    <s v="Chuck Magee"/>
    <n v="19134"/>
    <n v="1"/>
    <n v="5"/>
    <n v="11"/>
  </r>
  <r>
    <n v="2"/>
    <x v="2"/>
    <x v="424"/>
    <x v="1"/>
    <x v="2"/>
    <n v="1"/>
    <x v="0"/>
    <x v="2"/>
    <x v="2"/>
    <x v="16"/>
    <x v="12"/>
    <s v="United States"/>
    <x v="82"/>
    <x v="0"/>
    <m/>
    <x v="0"/>
    <x v="4"/>
    <d v="2017-07-11T00:00:00"/>
    <s v="Wed"/>
    <x v="1"/>
    <s v="CA-2017-142237"/>
    <n v="67"/>
    <s v="Acco Suede Grain Vinyl Round Ring Binder"/>
    <s v="Chuck Magee"/>
    <n v="19134"/>
    <n v="-2"/>
    <n v="3"/>
    <n v="3"/>
  </r>
  <r>
    <n v="2"/>
    <x v="2"/>
    <x v="424"/>
    <x v="1"/>
    <x v="2"/>
    <n v="1"/>
    <x v="0"/>
    <x v="2"/>
    <x v="2"/>
    <x v="16"/>
    <x v="12"/>
    <s v="United States"/>
    <x v="82"/>
    <x v="0"/>
    <m/>
    <x v="0"/>
    <x v="4"/>
    <d v="2017-07-11T00:00:00"/>
    <s v="Wed"/>
    <x v="1"/>
    <s v="CA-2017-142237"/>
    <n v="24"/>
    <s v="3M Organizer Strips"/>
    <s v="Chuck Magee"/>
    <n v="19134"/>
    <n v="-5"/>
    <n v="4"/>
    <n v="6"/>
  </r>
  <r>
    <n v="5"/>
    <x v="1"/>
    <x v="322"/>
    <x v="1"/>
    <x v="0"/>
    <n v="6"/>
    <x v="1"/>
    <x v="3"/>
    <x v="2"/>
    <x v="5"/>
    <x v="30"/>
    <s v="United States"/>
    <x v="192"/>
    <x v="3"/>
    <m/>
    <x v="0"/>
    <x v="0"/>
    <d v="2017-12-04T00:00:00"/>
    <s v="Wed"/>
    <x v="6"/>
    <s v="CA-2017-142377"/>
    <n v="1671"/>
    <s v="Xerox 1881"/>
    <s v="Kelly Williams"/>
    <n v="65807"/>
    <n v="40"/>
    <n v="7"/>
    <n v="86"/>
  </r>
  <r>
    <n v="2"/>
    <x v="1"/>
    <x v="424"/>
    <x v="1"/>
    <x v="1"/>
    <n v="3"/>
    <x v="0"/>
    <x v="3"/>
    <x v="2"/>
    <x v="15"/>
    <x v="11"/>
    <s v="United States"/>
    <x v="318"/>
    <x v="1"/>
    <m/>
    <x v="0"/>
    <x v="0"/>
    <d v="2017-07-11T00:00:00"/>
    <s v="Wed"/>
    <x v="1"/>
    <s v="CA-2017-142419"/>
    <n v="1687"/>
    <s v="Xerox 1896"/>
    <s v="Anna Andreadi"/>
    <n v="98115"/>
    <n v="13"/>
    <n v="3"/>
    <n v="30"/>
  </r>
  <r>
    <n v="2"/>
    <x v="1"/>
    <x v="424"/>
    <x v="1"/>
    <x v="1"/>
    <n v="3"/>
    <x v="0"/>
    <x v="2"/>
    <x v="2"/>
    <x v="15"/>
    <x v="11"/>
    <s v="United States"/>
    <x v="318"/>
    <x v="1"/>
    <m/>
    <x v="0"/>
    <x v="1"/>
    <d v="2017-07-11T00:00:00"/>
    <s v="Wed"/>
    <x v="1"/>
    <s v="CA-2017-142419"/>
    <n v="1647"/>
    <s v="Wilson Jones Ledger-Size, Piano-Hinge Binder, 2, Blue"/>
    <s v="Anna Andreadi"/>
    <n v="98115"/>
    <n v="34"/>
    <n v="3"/>
    <n v="98"/>
  </r>
  <r>
    <n v="5"/>
    <x v="1"/>
    <x v="573"/>
    <x v="1"/>
    <x v="0"/>
    <n v="6"/>
    <x v="0"/>
    <x v="3"/>
    <x v="2"/>
    <x v="4"/>
    <x v="4"/>
    <s v="United States"/>
    <x v="470"/>
    <x v="3"/>
    <m/>
    <x v="0"/>
    <x v="1"/>
    <d v="2017-04-20T00:00:00"/>
    <s v="Fri"/>
    <x v="4"/>
    <s v="CA-2017-142433"/>
    <n v="1709"/>
    <s v="Xerox 1916"/>
    <s v="Kelly Williams"/>
    <n v="77036"/>
    <n v="44"/>
    <n v="3"/>
    <n v="117"/>
  </r>
  <r>
    <n v="4"/>
    <x v="1"/>
    <x v="574"/>
    <x v="1"/>
    <x v="0"/>
    <n v="6"/>
    <x v="0"/>
    <x v="9"/>
    <x v="1"/>
    <x v="86"/>
    <x v="1"/>
    <s v="United States"/>
    <x v="502"/>
    <x v="1"/>
    <m/>
    <x v="0"/>
    <x v="0"/>
    <d v="2017-08-15T00:00:00"/>
    <s v="Sun"/>
    <x v="10"/>
    <s v="CA-2017-142454"/>
    <n v="1563"/>
    <s v="Tensor Computer Mounted Lamp"/>
    <s v="Anna Andreadi"/>
    <n v="94601"/>
    <n v="28"/>
    <n v="7"/>
    <n v="104"/>
  </r>
  <r>
    <n v="4"/>
    <x v="1"/>
    <x v="574"/>
    <x v="1"/>
    <x v="0"/>
    <n v="6"/>
    <x v="0"/>
    <x v="11"/>
    <x v="2"/>
    <x v="86"/>
    <x v="1"/>
    <s v="United States"/>
    <x v="502"/>
    <x v="1"/>
    <m/>
    <x v="0"/>
    <x v="0"/>
    <d v="2017-08-15T00:00:00"/>
    <s v="Sun"/>
    <x v="10"/>
    <s v="CA-2017-142454"/>
    <n v="1101"/>
    <s v="Mobile Personal File Cube"/>
    <s v="Anna Andreadi"/>
    <n v="94601"/>
    <n v="19"/>
    <n v="3"/>
    <n v="70"/>
  </r>
  <r>
    <n v="4"/>
    <x v="1"/>
    <x v="503"/>
    <x v="1"/>
    <x v="0"/>
    <n v="6"/>
    <x v="1"/>
    <x v="2"/>
    <x v="2"/>
    <x v="0"/>
    <x v="0"/>
    <s v="United States"/>
    <x v="658"/>
    <x v="0"/>
    <m/>
    <x v="0"/>
    <x v="1"/>
    <d v="2017-12-03T00:00:00"/>
    <s v="Tue"/>
    <x v="6"/>
    <s v="CA-2017-142475"/>
    <n v="713"/>
    <s v="GBC Therma-A-Bind 250T Electric Binding System"/>
    <s v="Chuck Magee"/>
    <n v="10011"/>
    <n v="207"/>
    <n v="6"/>
    <n v="590"/>
  </r>
  <r>
    <n v="2"/>
    <x v="1"/>
    <x v="483"/>
    <x v="1"/>
    <x v="1"/>
    <n v="3"/>
    <x v="2"/>
    <x v="3"/>
    <x v="2"/>
    <x v="17"/>
    <x v="1"/>
    <s v="United States"/>
    <x v="113"/>
    <x v="1"/>
    <s v="Yes"/>
    <x v="1"/>
    <x v="0"/>
    <d v="2017-04-18T00:00:00"/>
    <s v="Wed"/>
    <x v="4"/>
    <s v="CA-2017-142601"/>
    <n v="1691"/>
    <s v="Xerox 19"/>
    <s v="Anna Andreadi"/>
    <n v="90004"/>
    <n v="28"/>
    <n v="2"/>
    <n v="62"/>
  </r>
  <r>
    <n v="2"/>
    <x v="1"/>
    <x v="483"/>
    <x v="1"/>
    <x v="1"/>
    <n v="3"/>
    <x v="2"/>
    <x v="11"/>
    <x v="2"/>
    <x v="17"/>
    <x v="1"/>
    <s v="United States"/>
    <x v="113"/>
    <x v="1"/>
    <s v="Yes"/>
    <x v="1"/>
    <x v="0"/>
    <d v="2017-04-18T00:00:00"/>
    <s v="Wed"/>
    <x v="4"/>
    <s v="CA-2017-142601"/>
    <n v="1559"/>
    <s v="Tennsco Stur-D-Stor Boltless Shelving, 5 Shelves, 24 Deep, Sand"/>
    <s v="Anna Andreadi"/>
    <n v="90004"/>
    <n v="9"/>
    <n v="7"/>
    <n v="947"/>
  </r>
  <r>
    <n v="5"/>
    <x v="1"/>
    <x v="400"/>
    <x v="1"/>
    <x v="0"/>
    <n v="6"/>
    <x v="1"/>
    <x v="2"/>
    <x v="2"/>
    <x v="15"/>
    <x v="11"/>
    <s v="United States"/>
    <x v="554"/>
    <x v="1"/>
    <m/>
    <x v="0"/>
    <x v="1"/>
    <d v="2017-10-23T00:00:00"/>
    <s v="Mon"/>
    <x v="8"/>
    <s v="CA-2017-142692"/>
    <n v="260"/>
    <s v="Avery Non-Stick Binders"/>
    <s v="Anna Andreadi"/>
    <n v="98105"/>
    <n v="1"/>
    <n v="1"/>
    <n v="4"/>
  </r>
  <r>
    <n v="5"/>
    <x v="1"/>
    <x v="380"/>
    <x v="1"/>
    <x v="0"/>
    <n v="6"/>
    <x v="1"/>
    <x v="5"/>
    <x v="1"/>
    <x v="0"/>
    <x v="0"/>
    <s v="United States"/>
    <x v="212"/>
    <x v="0"/>
    <m/>
    <x v="0"/>
    <x v="9"/>
    <d v="2017-04-16T00:00:00"/>
    <s v="Mon"/>
    <x v="4"/>
    <s v="CA-2017-142734"/>
    <n v="1182"/>
    <s v="Novimex Turbo Task Chair"/>
    <s v="Chuck Magee"/>
    <n v="10024"/>
    <n v="3"/>
    <n v="2"/>
    <n v="128"/>
  </r>
  <r>
    <n v="4"/>
    <x v="1"/>
    <x v="361"/>
    <x v="1"/>
    <x v="0"/>
    <n v="6"/>
    <x v="0"/>
    <x v="7"/>
    <x v="2"/>
    <x v="10"/>
    <x v="8"/>
    <s v="United States"/>
    <x v="111"/>
    <x v="2"/>
    <m/>
    <x v="0"/>
    <x v="0"/>
    <d v="2017-09-04T00:00:00"/>
    <s v="Wed"/>
    <x v="0"/>
    <s v="CA-2017-142755"/>
    <n v="1438"/>
    <s v="Security-Tint Envelopes"/>
    <s v="Cassandra Brandow"/>
    <n v="30076"/>
    <n v="7"/>
    <n v="2"/>
    <n v="15"/>
  </r>
  <r>
    <n v="4"/>
    <x v="1"/>
    <x v="361"/>
    <x v="1"/>
    <x v="0"/>
    <n v="6"/>
    <x v="0"/>
    <x v="3"/>
    <x v="2"/>
    <x v="10"/>
    <x v="8"/>
    <s v="United States"/>
    <x v="111"/>
    <x v="2"/>
    <m/>
    <x v="0"/>
    <x v="0"/>
    <d v="2017-09-04T00:00:00"/>
    <s v="Wed"/>
    <x v="0"/>
    <s v="CA-2017-142755"/>
    <n v="128"/>
    <s v="Ampad Evidence Wirebond Steno Books, 6 x 9"/>
    <s v="Cassandra Brandow"/>
    <n v="30076"/>
    <n v="2"/>
    <n v="2"/>
    <n v="4"/>
  </r>
  <r>
    <n v="4"/>
    <x v="1"/>
    <x v="361"/>
    <x v="1"/>
    <x v="0"/>
    <n v="6"/>
    <x v="0"/>
    <x v="3"/>
    <x v="2"/>
    <x v="10"/>
    <x v="8"/>
    <s v="United States"/>
    <x v="111"/>
    <x v="2"/>
    <m/>
    <x v="0"/>
    <x v="0"/>
    <d v="2017-09-04T00:00:00"/>
    <s v="Wed"/>
    <x v="0"/>
    <s v="CA-2017-142755"/>
    <n v="1700"/>
    <s v="Xerox 1908"/>
    <s v="Cassandra Brandow"/>
    <n v="30076"/>
    <n v="137"/>
    <n v="5"/>
    <n v="280"/>
  </r>
  <r>
    <n v="4"/>
    <x v="1"/>
    <x v="361"/>
    <x v="1"/>
    <x v="0"/>
    <n v="6"/>
    <x v="0"/>
    <x v="8"/>
    <x v="0"/>
    <x v="10"/>
    <x v="8"/>
    <s v="United States"/>
    <x v="111"/>
    <x v="2"/>
    <m/>
    <x v="0"/>
    <x v="0"/>
    <d v="2017-09-04T00:00:00"/>
    <s v="Wed"/>
    <x v="0"/>
    <s v="CA-2017-142755"/>
    <n v="1007"/>
    <s v="Logitech G19 Programmable Gaming Keyboard"/>
    <s v="Cassandra Brandow"/>
    <n v="30076"/>
    <n v="112"/>
    <n v="5"/>
    <n v="620"/>
  </r>
  <r>
    <n v="4"/>
    <x v="1"/>
    <x v="388"/>
    <x v="1"/>
    <x v="0"/>
    <n v="6"/>
    <x v="0"/>
    <x v="3"/>
    <x v="2"/>
    <x v="173"/>
    <x v="4"/>
    <s v="United States"/>
    <x v="38"/>
    <x v="3"/>
    <m/>
    <x v="0"/>
    <x v="1"/>
    <d v="2017-11-28T00:00:00"/>
    <s v="Sat"/>
    <x v="6"/>
    <s v="CA-2017-142930"/>
    <n v="1737"/>
    <s v="Xerox 1941"/>
    <s v="Kelly Williams"/>
    <n v="78745"/>
    <n v="117"/>
    <n v="4"/>
    <n v="336"/>
  </r>
  <r>
    <n v="1"/>
    <x v="0"/>
    <x v="349"/>
    <x v="1"/>
    <x v="2"/>
    <n v="1"/>
    <x v="0"/>
    <x v="6"/>
    <x v="2"/>
    <x v="117"/>
    <x v="4"/>
    <s v="United States"/>
    <x v="158"/>
    <x v="3"/>
    <m/>
    <x v="0"/>
    <x v="1"/>
    <d v="2017-12-05T00:00:00"/>
    <s v="Thu"/>
    <x v="6"/>
    <s v="CA-2017-142937"/>
    <n v="356"/>
    <s v="Boston Electric Pencil Sharpener, Model 1818, Charcoal Black"/>
    <s v="Kelly Williams"/>
    <n v="75220"/>
    <n v="5"/>
    <n v="2"/>
    <n v="45"/>
  </r>
  <r>
    <n v="5"/>
    <x v="1"/>
    <x v="415"/>
    <x v="1"/>
    <x v="0"/>
    <n v="6"/>
    <x v="0"/>
    <x v="9"/>
    <x v="1"/>
    <x v="1"/>
    <x v="1"/>
    <s v="United States"/>
    <x v="583"/>
    <x v="1"/>
    <m/>
    <x v="0"/>
    <x v="0"/>
    <d v="2017-03-06T00:00:00"/>
    <s v="Fri"/>
    <x v="2"/>
    <s v="CA-2017-142944"/>
    <n v="507"/>
    <s v="Deflect-o Glass Clear Studded Chair Mats"/>
    <s v="Anna Andreadi"/>
    <n v="94122"/>
    <n v="96"/>
    <n v="7"/>
    <n v="435"/>
  </r>
  <r>
    <n v="5"/>
    <x v="1"/>
    <x v="415"/>
    <x v="1"/>
    <x v="0"/>
    <n v="6"/>
    <x v="0"/>
    <x v="16"/>
    <x v="0"/>
    <x v="1"/>
    <x v="1"/>
    <s v="United States"/>
    <x v="583"/>
    <x v="1"/>
    <m/>
    <x v="0"/>
    <x v="1"/>
    <d v="2017-03-06T00:00:00"/>
    <s v="Fri"/>
    <x v="2"/>
    <s v="CA-2017-142944"/>
    <n v="403"/>
    <s v="Canon PC1060 Personal Laser Copier"/>
    <s v="Anna Andreadi"/>
    <n v="94122"/>
    <n v="378"/>
    <n v="2"/>
    <n v="1120"/>
  </r>
  <r>
    <n v="5"/>
    <x v="1"/>
    <x v="439"/>
    <x v="1"/>
    <x v="0"/>
    <n v="6"/>
    <x v="0"/>
    <x v="11"/>
    <x v="2"/>
    <x v="15"/>
    <x v="11"/>
    <s v="United States"/>
    <x v="483"/>
    <x v="1"/>
    <m/>
    <x v="0"/>
    <x v="0"/>
    <d v="2017-10-12T00:00:00"/>
    <s v="Thu"/>
    <x v="8"/>
    <s v="CA-2017-142993"/>
    <n v="470"/>
    <s v="Contico 72H Heavy-Duty Storage System"/>
    <s v="Anna Andreadi"/>
    <n v="98103"/>
    <n v="0"/>
    <n v="2"/>
    <n v="82"/>
  </r>
  <r>
    <n v="5"/>
    <x v="1"/>
    <x v="439"/>
    <x v="1"/>
    <x v="0"/>
    <n v="6"/>
    <x v="0"/>
    <x v="8"/>
    <x v="0"/>
    <x v="15"/>
    <x v="11"/>
    <s v="United States"/>
    <x v="483"/>
    <x v="1"/>
    <m/>
    <x v="0"/>
    <x v="0"/>
    <d v="2017-10-12T00:00:00"/>
    <s v="Thu"/>
    <x v="8"/>
    <s v="CA-2017-142993"/>
    <n v="966"/>
    <s v="Kingston Digital DataTraveler 16GB USB 2.0"/>
    <s v="Anna Andreadi"/>
    <n v="98103"/>
    <n v="3"/>
    <n v="2"/>
    <n v="18"/>
  </r>
  <r>
    <n v="4"/>
    <x v="1"/>
    <x v="324"/>
    <x v="1"/>
    <x v="0"/>
    <n v="6"/>
    <x v="1"/>
    <x v="9"/>
    <x v="1"/>
    <x v="4"/>
    <x v="4"/>
    <s v="United States"/>
    <x v="532"/>
    <x v="3"/>
    <m/>
    <x v="0"/>
    <x v="7"/>
    <d v="2017-09-17T00:00:00"/>
    <s v="Tue"/>
    <x v="0"/>
    <s v="CA-2017-143077"/>
    <n v="878"/>
    <s v="Howard Miller Distant Time Traveler Alarm Clock"/>
    <s v="Kelly Williams"/>
    <n v="77041"/>
    <n v="-10"/>
    <n v="2"/>
    <n v="22"/>
  </r>
  <r>
    <n v="4"/>
    <x v="1"/>
    <x v="324"/>
    <x v="1"/>
    <x v="0"/>
    <n v="6"/>
    <x v="1"/>
    <x v="2"/>
    <x v="2"/>
    <x v="4"/>
    <x v="4"/>
    <s v="United States"/>
    <x v="532"/>
    <x v="3"/>
    <m/>
    <x v="0"/>
    <x v="3"/>
    <d v="2017-09-17T00:00:00"/>
    <s v="Tue"/>
    <x v="0"/>
    <s v="CA-2017-143077"/>
    <n v="690"/>
    <s v="GBC Imprintable Covers"/>
    <s v="Kelly Williams"/>
    <n v="77041"/>
    <n v="-10"/>
    <n v="3"/>
    <n v="7"/>
  </r>
  <r>
    <n v="0"/>
    <x v="0"/>
    <x v="347"/>
    <x v="1"/>
    <x v="3"/>
    <n v="0"/>
    <x v="2"/>
    <x v="10"/>
    <x v="2"/>
    <x v="0"/>
    <x v="0"/>
    <s v="United States"/>
    <x v="254"/>
    <x v="0"/>
    <m/>
    <x v="0"/>
    <x v="0"/>
    <d v="2017-12-10T00:00:00"/>
    <s v="Tue"/>
    <x v="6"/>
    <s v="CA-2017-143105"/>
    <n v="194"/>
    <s v="Avery 486"/>
    <s v="Chuck Magee"/>
    <n v="10024"/>
    <n v="3"/>
    <n v="1"/>
    <n v="7"/>
  </r>
  <r>
    <n v="0"/>
    <x v="0"/>
    <x v="347"/>
    <x v="1"/>
    <x v="3"/>
    <n v="0"/>
    <x v="2"/>
    <x v="3"/>
    <x v="2"/>
    <x v="0"/>
    <x v="0"/>
    <s v="United States"/>
    <x v="254"/>
    <x v="0"/>
    <m/>
    <x v="0"/>
    <x v="0"/>
    <d v="2017-12-10T00:00:00"/>
    <s v="Tue"/>
    <x v="6"/>
    <s v="CA-2017-143105"/>
    <n v="93"/>
    <s v="Adams Phone Message Book, 200 Message Capacity, 8 1/16” x 11”"/>
    <s v="Chuck Magee"/>
    <n v="10024"/>
    <n v="19"/>
    <n v="6"/>
    <n v="41"/>
  </r>
  <r>
    <n v="0"/>
    <x v="0"/>
    <x v="347"/>
    <x v="1"/>
    <x v="3"/>
    <n v="0"/>
    <x v="2"/>
    <x v="3"/>
    <x v="2"/>
    <x v="0"/>
    <x v="0"/>
    <s v="United States"/>
    <x v="254"/>
    <x v="0"/>
    <m/>
    <x v="0"/>
    <x v="0"/>
    <d v="2017-12-10T00:00:00"/>
    <s v="Tue"/>
    <x v="6"/>
    <s v="CA-2017-143105"/>
    <n v="1673"/>
    <s v="Xerox 1883"/>
    <s v="Chuck Magee"/>
    <n v="10024"/>
    <n v="85"/>
    <n v="7"/>
    <n v="185"/>
  </r>
  <r>
    <n v="0"/>
    <x v="0"/>
    <x v="347"/>
    <x v="1"/>
    <x v="3"/>
    <n v="0"/>
    <x v="2"/>
    <x v="16"/>
    <x v="0"/>
    <x v="0"/>
    <x v="0"/>
    <s v="United States"/>
    <x v="254"/>
    <x v="0"/>
    <m/>
    <x v="0"/>
    <x v="1"/>
    <d v="2017-12-10T00:00:00"/>
    <s v="Tue"/>
    <x v="6"/>
    <s v="CA-2017-143105"/>
    <n v="797"/>
    <s v="Hewlett Packard 610 Color Digital Copier / Printer"/>
    <s v="Chuck Magee"/>
    <n v="10024"/>
    <n v="250"/>
    <n v="2"/>
    <n v="800"/>
  </r>
  <r>
    <n v="6"/>
    <x v="0"/>
    <x v="343"/>
    <x v="1"/>
    <x v="0"/>
    <n v="6"/>
    <x v="0"/>
    <x v="5"/>
    <x v="1"/>
    <x v="197"/>
    <x v="40"/>
    <s v="United States"/>
    <x v="101"/>
    <x v="2"/>
    <m/>
    <x v="0"/>
    <x v="0"/>
    <d v="2017-09-24T00:00:00"/>
    <s v="Tue"/>
    <x v="0"/>
    <s v="CA-2017-143119"/>
    <n v="792"/>
    <s v="Harbour Creations Steel Folding Chair"/>
    <s v="Cassandra Brandow"/>
    <n v="70506"/>
    <n v="155"/>
    <n v="6"/>
    <n v="518"/>
  </r>
  <r>
    <n v="2"/>
    <x v="1"/>
    <x v="339"/>
    <x v="1"/>
    <x v="1"/>
    <n v="3"/>
    <x v="0"/>
    <x v="5"/>
    <x v="1"/>
    <x v="74"/>
    <x v="4"/>
    <s v="United States"/>
    <x v="280"/>
    <x v="3"/>
    <m/>
    <x v="0"/>
    <x v="2"/>
    <d v="2017-05-26T00:00:00"/>
    <s v="Thu"/>
    <x v="5"/>
    <s v="CA-2017-143147"/>
    <n v="1181"/>
    <s v="Novimex Swivel Fabric Task Chair"/>
    <s v="Kelly Williams"/>
    <n v="78207"/>
    <n v="-29"/>
    <n v="1"/>
    <n v="106"/>
  </r>
  <r>
    <n v="2"/>
    <x v="1"/>
    <x v="339"/>
    <x v="1"/>
    <x v="1"/>
    <n v="3"/>
    <x v="0"/>
    <x v="5"/>
    <x v="1"/>
    <x v="74"/>
    <x v="4"/>
    <s v="United States"/>
    <x v="280"/>
    <x v="3"/>
    <m/>
    <x v="0"/>
    <x v="2"/>
    <d v="2017-05-26T00:00:00"/>
    <s v="Thu"/>
    <x v="5"/>
    <s v="CA-2017-143147"/>
    <n v="766"/>
    <s v="Global Stack Chair with Arms, Black"/>
    <s v="Kelly Williams"/>
    <n v="78207"/>
    <n v="-4"/>
    <n v="5"/>
    <n v="105"/>
  </r>
  <r>
    <n v="2"/>
    <x v="1"/>
    <x v="339"/>
    <x v="1"/>
    <x v="1"/>
    <n v="3"/>
    <x v="0"/>
    <x v="13"/>
    <x v="0"/>
    <x v="74"/>
    <x v="4"/>
    <s v="United States"/>
    <x v="280"/>
    <x v="3"/>
    <m/>
    <x v="0"/>
    <x v="6"/>
    <d v="2017-05-26T00:00:00"/>
    <s v="Thu"/>
    <x v="5"/>
    <s v="CA-2017-143147"/>
    <n v="1511"/>
    <s v="StarTech.com 10/100 VDSL2 Ethernet Extender Kit"/>
    <s v="Kelly Williams"/>
    <n v="78207"/>
    <n v="-80"/>
    <n v="2"/>
    <n v="400"/>
  </r>
  <r>
    <n v="2"/>
    <x v="2"/>
    <x v="361"/>
    <x v="1"/>
    <x v="2"/>
    <n v="1"/>
    <x v="1"/>
    <x v="8"/>
    <x v="0"/>
    <x v="317"/>
    <x v="1"/>
    <s v="United States"/>
    <x v="550"/>
    <x v="1"/>
    <s v="Yes"/>
    <x v="1"/>
    <x v="0"/>
    <d v="2017-09-06T00:00:00"/>
    <s v="Fri"/>
    <x v="0"/>
    <s v="CA-2017-143238"/>
    <n v="1085"/>
    <s v="Memorex Mini Travel Drive 8 GB USB 2.0 Flash Drive"/>
    <s v="Anna Andreadi"/>
    <n v="92253"/>
    <n v="18"/>
    <n v="4"/>
    <n v="46"/>
  </r>
  <r>
    <n v="5"/>
    <x v="2"/>
    <x v="565"/>
    <x v="1"/>
    <x v="1"/>
    <n v="3"/>
    <x v="0"/>
    <x v="5"/>
    <x v="1"/>
    <x v="14"/>
    <x v="3"/>
    <s v="United States"/>
    <x v="575"/>
    <x v="1"/>
    <m/>
    <x v="0"/>
    <x v="1"/>
    <d v="2017-07-14T00:00:00"/>
    <s v="Sat"/>
    <x v="1"/>
    <s v="CA-2017-143364"/>
    <n v="1372"/>
    <s v="SAFCO Arco Folding Chair"/>
    <s v="Anna Andreadi"/>
    <n v="85204"/>
    <n v="50"/>
    <n v="2"/>
    <n v="442"/>
  </r>
  <r>
    <n v="5"/>
    <x v="2"/>
    <x v="565"/>
    <x v="1"/>
    <x v="1"/>
    <n v="3"/>
    <x v="0"/>
    <x v="14"/>
    <x v="1"/>
    <x v="14"/>
    <x v="3"/>
    <s v="United States"/>
    <x v="575"/>
    <x v="1"/>
    <m/>
    <x v="0"/>
    <x v="4"/>
    <d v="2017-07-14T00:00:00"/>
    <s v="Sat"/>
    <x v="1"/>
    <s v="CA-2017-143364"/>
    <n v="838"/>
    <s v="Hon Metal Bookcases, Black"/>
    <s v="Anna Andreadi"/>
    <n v="85204"/>
    <n v="-192"/>
    <n v="6"/>
    <n v="128"/>
  </r>
  <r>
    <n v="5"/>
    <x v="2"/>
    <x v="565"/>
    <x v="1"/>
    <x v="1"/>
    <n v="3"/>
    <x v="0"/>
    <x v="11"/>
    <x v="2"/>
    <x v="14"/>
    <x v="3"/>
    <s v="United States"/>
    <x v="575"/>
    <x v="1"/>
    <m/>
    <x v="0"/>
    <x v="1"/>
    <d v="2017-07-14T00:00:00"/>
    <s v="Sat"/>
    <x v="1"/>
    <s v="CA-2017-143364"/>
    <n v="1373"/>
    <s v="SAFCO Boltless Steel Shelving"/>
    <s v="Anna Andreadi"/>
    <n v="85204"/>
    <n v="-65"/>
    <n v="3"/>
    <n v="273"/>
  </r>
  <r>
    <n v="5"/>
    <x v="2"/>
    <x v="565"/>
    <x v="1"/>
    <x v="1"/>
    <n v="3"/>
    <x v="0"/>
    <x v="3"/>
    <x v="2"/>
    <x v="14"/>
    <x v="3"/>
    <s v="United States"/>
    <x v="575"/>
    <x v="1"/>
    <m/>
    <x v="0"/>
    <x v="1"/>
    <d v="2017-07-14T00:00:00"/>
    <s v="Sat"/>
    <x v="1"/>
    <s v="CA-2017-143364"/>
    <n v="1690"/>
    <s v="Xerox 1899"/>
    <s v="Anna Andreadi"/>
    <n v="85204"/>
    <n v="7"/>
    <n v="4"/>
    <n v="18"/>
  </r>
  <r>
    <n v="7"/>
    <x v="2"/>
    <x v="575"/>
    <x v="1"/>
    <x v="0"/>
    <n v="6"/>
    <x v="0"/>
    <x v="6"/>
    <x v="2"/>
    <x v="42"/>
    <x v="1"/>
    <s v="United States"/>
    <x v="172"/>
    <x v="1"/>
    <s v="Yes"/>
    <x v="1"/>
    <x v="0"/>
    <d v="2017-12-06T00:00:00"/>
    <s v="Fri"/>
    <x v="6"/>
    <s v="CA-2017-143490"/>
    <n v="1500"/>
    <s v="Stanley Contemporary Battery Pencil Sharpeners"/>
    <s v="Anna Andreadi"/>
    <n v="92105"/>
    <n v="34"/>
    <n v="9"/>
    <n v="120"/>
  </r>
  <r>
    <n v="7"/>
    <x v="2"/>
    <x v="575"/>
    <x v="1"/>
    <x v="0"/>
    <n v="6"/>
    <x v="0"/>
    <x v="0"/>
    <x v="0"/>
    <x v="42"/>
    <x v="1"/>
    <s v="United States"/>
    <x v="172"/>
    <x v="1"/>
    <s v="Yes"/>
    <x v="1"/>
    <x v="1"/>
    <d v="2017-12-06T00:00:00"/>
    <s v="Fri"/>
    <x v="6"/>
    <s v="CA-2017-143490"/>
    <n v="154"/>
    <s v="AT&amp;T 1080 Corded phone"/>
    <s v="Anna Andreadi"/>
    <n v="92105"/>
    <n v="19"/>
    <n v="2"/>
    <n v="219"/>
  </r>
  <r>
    <n v="5"/>
    <x v="1"/>
    <x v="576"/>
    <x v="1"/>
    <x v="0"/>
    <n v="6"/>
    <x v="0"/>
    <x v="3"/>
    <x v="2"/>
    <x v="157"/>
    <x v="2"/>
    <s v="United States"/>
    <x v="417"/>
    <x v="2"/>
    <m/>
    <x v="0"/>
    <x v="1"/>
    <d v="2017-03-19T00:00:00"/>
    <s v="Thu"/>
    <x v="2"/>
    <s v="CA-2017-143532"/>
    <n v="98"/>
    <s v="Adams Telephone Message Books, 5 1/4” x 11”"/>
    <s v="Cassandra Brandow"/>
    <n v="33161"/>
    <n v="5"/>
    <n v="3"/>
    <n v="14"/>
  </r>
  <r>
    <n v="3"/>
    <x v="0"/>
    <x v="387"/>
    <x v="1"/>
    <x v="1"/>
    <n v="3"/>
    <x v="1"/>
    <x v="2"/>
    <x v="2"/>
    <x v="17"/>
    <x v="1"/>
    <s v="United States"/>
    <x v="659"/>
    <x v="1"/>
    <s v="Yes"/>
    <x v="1"/>
    <x v="1"/>
    <d v="2017-04-25T00:00:00"/>
    <s v="Wed"/>
    <x v="4"/>
    <s v="CA-2017-143602"/>
    <n v="640"/>
    <s v="Fellowes Black Plastic Comb Bindings"/>
    <s v="Anna Andreadi"/>
    <n v="90045"/>
    <n v="5"/>
    <n v="3"/>
    <n v="14"/>
  </r>
  <r>
    <n v="2"/>
    <x v="1"/>
    <x v="369"/>
    <x v="1"/>
    <x v="1"/>
    <n v="3"/>
    <x v="1"/>
    <x v="6"/>
    <x v="2"/>
    <x v="15"/>
    <x v="11"/>
    <s v="United States"/>
    <x v="218"/>
    <x v="1"/>
    <m/>
    <x v="0"/>
    <x v="0"/>
    <d v="2017-09-27T00:00:00"/>
    <s v="Fri"/>
    <x v="0"/>
    <s v="CA-2017-143616"/>
    <n v="1150"/>
    <s v="Newell 334"/>
    <s v="Anna Andreadi"/>
    <n v="98103"/>
    <n v="26"/>
    <n v="5"/>
    <n v="99"/>
  </r>
  <r>
    <n v="0"/>
    <x v="0"/>
    <x v="508"/>
    <x v="1"/>
    <x v="3"/>
    <n v="0"/>
    <x v="0"/>
    <x v="3"/>
    <x v="2"/>
    <x v="16"/>
    <x v="12"/>
    <s v="United States"/>
    <x v="297"/>
    <x v="0"/>
    <m/>
    <x v="0"/>
    <x v="1"/>
    <d v="2017-07-26T00:00:00"/>
    <s v="Thu"/>
    <x v="1"/>
    <s v="CA-2017-143700"/>
    <n v="607"/>
    <s v="Eureka Recycled Copy Paper 8 1/2 x 11, Ream"/>
    <s v="Chuck Magee"/>
    <n v="19140"/>
    <n v="4"/>
    <n v="2"/>
    <n v="10"/>
  </r>
  <r>
    <n v="4"/>
    <x v="1"/>
    <x v="457"/>
    <x v="1"/>
    <x v="0"/>
    <n v="6"/>
    <x v="2"/>
    <x v="3"/>
    <x v="2"/>
    <x v="8"/>
    <x v="19"/>
    <s v="United States"/>
    <x v="14"/>
    <x v="0"/>
    <m/>
    <x v="0"/>
    <x v="1"/>
    <d v="2017-06-26T00:00:00"/>
    <s v="Thu"/>
    <x v="9"/>
    <s v="CA-2017-143882"/>
    <n v="1597"/>
    <s v="Universal Premium White Copier/Laser Paper (20Lb. and 87 Bright)"/>
    <s v="Chuck Magee"/>
    <n v="44107"/>
    <n v="16"/>
    <n v="9"/>
    <n v="43"/>
  </r>
  <r>
    <n v="4"/>
    <x v="1"/>
    <x v="479"/>
    <x v="1"/>
    <x v="0"/>
    <n v="6"/>
    <x v="2"/>
    <x v="12"/>
    <x v="2"/>
    <x v="0"/>
    <x v="0"/>
    <s v="United States"/>
    <x v="427"/>
    <x v="0"/>
    <m/>
    <x v="0"/>
    <x v="0"/>
    <d v="2017-12-25T00:00:00"/>
    <s v="Wed"/>
    <x v="6"/>
    <s v="CA-2017-143980"/>
    <n v="955"/>
    <s v="Kensington 7 Outlet MasterPiece Power Center with Fax/Phone Line Protection"/>
    <s v="Chuck Magee"/>
    <n v="10011"/>
    <n v="124"/>
    <n v="2"/>
    <n v="415"/>
  </r>
  <r>
    <n v="5"/>
    <x v="1"/>
    <x v="577"/>
    <x v="1"/>
    <x v="0"/>
    <n v="6"/>
    <x v="0"/>
    <x v="8"/>
    <x v="0"/>
    <x v="184"/>
    <x v="31"/>
    <s v="United States"/>
    <x v="591"/>
    <x v="1"/>
    <m/>
    <x v="0"/>
    <x v="1"/>
    <d v="2017-05-10T00:00:00"/>
    <s v="Tue"/>
    <x v="5"/>
    <s v="CA-2017-144043"/>
    <n v="307"/>
    <s v="Belkin Standard 104 key USB Keyboard"/>
    <s v="Anna Andreadi"/>
    <n v="80027"/>
    <n v="-3"/>
    <n v="4"/>
    <n v="47"/>
  </r>
  <r>
    <n v="1"/>
    <x v="2"/>
    <x v="468"/>
    <x v="1"/>
    <x v="3"/>
    <n v="0"/>
    <x v="2"/>
    <x v="2"/>
    <x v="2"/>
    <x v="1"/>
    <x v="1"/>
    <s v="United States"/>
    <x v="150"/>
    <x v="1"/>
    <m/>
    <x v="0"/>
    <x v="1"/>
    <d v="2017-11-29T00:00:00"/>
    <s v="Sun"/>
    <x v="7"/>
    <s v="CA-2017-144099"/>
    <n v="58"/>
    <s v="Acco PRESSTEX Data Binder with Storage Hooks, Dark Blue, 14 7/8 X 11"/>
    <s v="Anna Andreadi"/>
    <n v="94122"/>
    <n v="2"/>
    <n v="1"/>
    <n v="4"/>
  </r>
  <r>
    <n v="4"/>
    <x v="1"/>
    <x v="578"/>
    <x v="1"/>
    <x v="0"/>
    <n v="6"/>
    <x v="0"/>
    <x v="3"/>
    <x v="2"/>
    <x v="318"/>
    <x v="6"/>
    <s v="United States"/>
    <x v="354"/>
    <x v="3"/>
    <m/>
    <x v="0"/>
    <x v="0"/>
    <d v="2017-06-09T00:00:00"/>
    <s v="Mon"/>
    <x v="9"/>
    <s v="CA-2017-144190"/>
    <n v="1795"/>
    <s v="Xerox 1995"/>
    <s v="Kelly Williams"/>
    <n v="48073"/>
    <n v="6"/>
    <n v="2"/>
    <n v="13"/>
  </r>
  <r>
    <n v="5"/>
    <x v="2"/>
    <x v="579"/>
    <x v="1"/>
    <x v="1"/>
    <n v="3"/>
    <x v="1"/>
    <x v="9"/>
    <x v="1"/>
    <x v="0"/>
    <x v="0"/>
    <s v="United States"/>
    <x v="131"/>
    <x v="0"/>
    <m/>
    <x v="0"/>
    <x v="0"/>
    <d v="2017-05-04T00:00:00"/>
    <s v="Wed"/>
    <x v="5"/>
    <s v="CA-2017-144253"/>
    <n v="593"/>
    <s v="Electrix 20W Halogen Replacement Bulb for Zoom-In Desk Lamp"/>
    <s v="Chuck Magee"/>
    <n v="10024"/>
    <n v="13"/>
    <n v="2"/>
    <n v="27"/>
  </r>
  <r>
    <n v="2"/>
    <x v="2"/>
    <x v="452"/>
    <x v="1"/>
    <x v="2"/>
    <n v="1"/>
    <x v="2"/>
    <x v="5"/>
    <x v="1"/>
    <x v="1"/>
    <x v="1"/>
    <s v="United States"/>
    <x v="660"/>
    <x v="1"/>
    <s v="Yes"/>
    <x v="1"/>
    <x v="1"/>
    <d v="2017-08-21T00:00:00"/>
    <s v="Sat"/>
    <x v="10"/>
    <s v="CA-2017-144267"/>
    <n v="837"/>
    <s v="Hon GuestStacker Chair"/>
    <s v="Anna Andreadi"/>
    <n v="94110"/>
    <n v="41"/>
    <n v="3"/>
    <n v="544"/>
  </r>
  <r>
    <n v="2"/>
    <x v="2"/>
    <x v="452"/>
    <x v="1"/>
    <x v="2"/>
    <n v="1"/>
    <x v="2"/>
    <x v="3"/>
    <x v="2"/>
    <x v="1"/>
    <x v="1"/>
    <s v="United States"/>
    <x v="660"/>
    <x v="1"/>
    <s v="Yes"/>
    <x v="1"/>
    <x v="0"/>
    <d v="2017-08-21T00:00:00"/>
    <s v="Sat"/>
    <x v="10"/>
    <s v="CA-2017-144267"/>
    <n v="1721"/>
    <s v="Xerox 1927"/>
    <s v="Anna Andreadi"/>
    <n v="94110"/>
    <n v="2"/>
    <n v="1"/>
    <n v="4"/>
  </r>
  <r>
    <n v="2"/>
    <x v="2"/>
    <x v="452"/>
    <x v="1"/>
    <x v="2"/>
    <n v="1"/>
    <x v="2"/>
    <x v="3"/>
    <x v="2"/>
    <x v="1"/>
    <x v="1"/>
    <s v="United States"/>
    <x v="660"/>
    <x v="1"/>
    <s v="Yes"/>
    <x v="1"/>
    <x v="0"/>
    <d v="2017-08-21T00:00:00"/>
    <s v="Sat"/>
    <x v="10"/>
    <s v="CA-2017-144267"/>
    <n v="1702"/>
    <s v="Xerox 191"/>
    <s v="Anna Andreadi"/>
    <n v="94110"/>
    <n v="28"/>
    <n v="3"/>
    <n v="60"/>
  </r>
  <r>
    <n v="2"/>
    <x v="2"/>
    <x v="452"/>
    <x v="1"/>
    <x v="2"/>
    <n v="1"/>
    <x v="2"/>
    <x v="3"/>
    <x v="2"/>
    <x v="1"/>
    <x v="1"/>
    <s v="United States"/>
    <x v="660"/>
    <x v="1"/>
    <s v="Yes"/>
    <x v="1"/>
    <x v="0"/>
    <d v="2017-08-21T00:00:00"/>
    <s v="Sat"/>
    <x v="10"/>
    <s v="CA-2017-144267"/>
    <n v="1772"/>
    <s v="Xerox 1974"/>
    <s v="Anna Andreadi"/>
    <n v="94110"/>
    <n v="12"/>
    <n v="4"/>
    <n v="24"/>
  </r>
  <r>
    <n v="2"/>
    <x v="1"/>
    <x v="312"/>
    <x v="1"/>
    <x v="1"/>
    <n v="3"/>
    <x v="0"/>
    <x v="7"/>
    <x v="2"/>
    <x v="73"/>
    <x v="18"/>
    <s v="United States"/>
    <x v="503"/>
    <x v="0"/>
    <m/>
    <x v="0"/>
    <x v="0"/>
    <d v="2017-11-23T00:00:00"/>
    <s v="Mon"/>
    <x v="7"/>
    <s v="CA-2017-144274"/>
    <n v="1501"/>
    <s v="Staple envelope"/>
    <s v="Chuck Magee"/>
    <n v="19805"/>
    <n v="8"/>
    <n v="2"/>
    <n v="17"/>
  </r>
  <r>
    <n v="2"/>
    <x v="1"/>
    <x v="312"/>
    <x v="1"/>
    <x v="1"/>
    <n v="3"/>
    <x v="0"/>
    <x v="6"/>
    <x v="2"/>
    <x v="73"/>
    <x v="18"/>
    <s v="United States"/>
    <x v="503"/>
    <x v="0"/>
    <m/>
    <x v="0"/>
    <x v="0"/>
    <d v="2017-11-23T00:00:00"/>
    <s v="Mon"/>
    <x v="7"/>
    <s v="CA-2017-144274"/>
    <n v="1413"/>
    <s v="Sanford Colorific Eraseable Coloring Pencils, 12 Count"/>
    <s v="Chuck Magee"/>
    <n v="19805"/>
    <n v="6"/>
    <n v="4"/>
    <n v="13"/>
  </r>
  <r>
    <n v="2"/>
    <x v="1"/>
    <x v="312"/>
    <x v="1"/>
    <x v="1"/>
    <n v="3"/>
    <x v="0"/>
    <x v="3"/>
    <x v="2"/>
    <x v="73"/>
    <x v="18"/>
    <s v="United States"/>
    <x v="503"/>
    <x v="0"/>
    <m/>
    <x v="0"/>
    <x v="0"/>
    <d v="2017-11-23T00:00:00"/>
    <s v="Mon"/>
    <x v="7"/>
    <s v="CA-2017-144274"/>
    <n v="9"/>
    <s v="1/4 Fold Party Design Invitations &amp; White Envelopes, 24 8-1/2 X 11 Cards, 25 Env./Pack"/>
    <s v="Chuck Magee"/>
    <n v="19805"/>
    <n v="21"/>
    <n v="6"/>
    <n v="44"/>
  </r>
  <r>
    <n v="2"/>
    <x v="1"/>
    <x v="312"/>
    <x v="1"/>
    <x v="1"/>
    <n v="3"/>
    <x v="0"/>
    <x v="3"/>
    <x v="2"/>
    <x v="73"/>
    <x v="18"/>
    <s v="United States"/>
    <x v="503"/>
    <x v="0"/>
    <m/>
    <x v="0"/>
    <x v="0"/>
    <d v="2017-11-23T00:00:00"/>
    <s v="Mon"/>
    <x v="7"/>
    <s v="CA-2017-144274"/>
    <n v="1831"/>
    <s v="Xerox 226"/>
    <s v="Chuck Magee"/>
    <n v="19805"/>
    <n v="19"/>
    <n v="6"/>
    <n v="39"/>
  </r>
  <r>
    <n v="2"/>
    <x v="1"/>
    <x v="312"/>
    <x v="1"/>
    <x v="1"/>
    <n v="3"/>
    <x v="0"/>
    <x v="0"/>
    <x v="0"/>
    <x v="73"/>
    <x v="18"/>
    <s v="United States"/>
    <x v="503"/>
    <x v="0"/>
    <m/>
    <x v="0"/>
    <x v="0"/>
    <d v="2017-11-23T00:00:00"/>
    <s v="Mon"/>
    <x v="7"/>
    <s v="CA-2017-144274"/>
    <n v="1176"/>
    <s v="Nortel Meridian M3904 Professional Digital phone"/>
    <s v="Chuck Magee"/>
    <n v="19805"/>
    <n v="89"/>
    <n v="2"/>
    <n v="308"/>
  </r>
  <r>
    <n v="6"/>
    <x v="0"/>
    <x v="327"/>
    <x v="1"/>
    <x v="0"/>
    <n v="6"/>
    <x v="0"/>
    <x v="3"/>
    <x v="2"/>
    <x v="195"/>
    <x v="27"/>
    <s v="United States"/>
    <x v="446"/>
    <x v="2"/>
    <m/>
    <x v="0"/>
    <x v="1"/>
    <d v="2017-12-25T00:00:00"/>
    <s v="Wed"/>
    <x v="6"/>
    <s v="CA-2017-144288"/>
    <n v="1832"/>
    <s v="Xerox 227"/>
    <s v="Cassandra Brandow"/>
    <n v="37211"/>
    <n v="4"/>
    <n v="2"/>
    <n v="10"/>
  </r>
  <r>
    <n v="6"/>
    <x v="0"/>
    <x v="327"/>
    <x v="1"/>
    <x v="0"/>
    <n v="6"/>
    <x v="0"/>
    <x v="10"/>
    <x v="2"/>
    <x v="195"/>
    <x v="27"/>
    <s v="United States"/>
    <x v="446"/>
    <x v="2"/>
    <m/>
    <x v="0"/>
    <x v="1"/>
    <d v="2017-12-25T00:00:00"/>
    <s v="Wed"/>
    <x v="6"/>
    <s v="CA-2017-144288"/>
    <n v="181"/>
    <s v="Avery 474"/>
    <s v="Cassandra Brandow"/>
    <n v="37211"/>
    <n v="3"/>
    <n v="4"/>
    <n v="9"/>
  </r>
  <r>
    <n v="4"/>
    <x v="1"/>
    <x v="497"/>
    <x v="1"/>
    <x v="0"/>
    <n v="6"/>
    <x v="2"/>
    <x v="2"/>
    <x v="2"/>
    <x v="117"/>
    <x v="4"/>
    <s v="United States"/>
    <x v="520"/>
    <x v="3"/>
    <m/>
    <x v="0"/>
    <x v="3"/>
    <d v="2017-06-19T00:00:00"/>
    <s v="Thu"/>
    <x v="9"/>
    <s v="CA-2017-144302"/>
    <n v="721"/>
    <s v="GBC White Gloss Covers, Plain Front"/>
    <s v="Kelly Williams"/>
    <n v="75081"/>
    <n v="-10"/>
    <n v="2"/>
    <n v="6"/>
  </r>
  <r>
    <n v="6"/>
    <x v="0"/>
    <x v="370"/>
    <x v="1"/>
    <x v="0"/>
    <n v="6"/>
    <x v="1"/>
    <x v="2"/>
    <x v="2"/>
    <x v="0"/>
    <x v="0"/>
    <s v="United States"/>
    <x v="485"/>
    <x v="0"/>
    <m/>
    <x v="0"/>
    <x v="1"/>
    <d v="2017-11-05T00:00:00"/>
    <s v="Thu"/>
    <x v="7"/>
    <s v="CA-2017-144386"/>
    <n v="1630"/>
    <s v="Wilson Jones 1 Hanging DublLock Ring Binders"/>
    <s v="Chuck Magee"/>
    <n v="10009"/>
    <n v="9"/>
    <n v="6"/>
    <n v="25"/>
  </r>
  <r>
    <n v="4"/>
    <x v="1"/>
    <x v="364"/>
    <x v="1"/>
    <x v="0"/>
    <n v="6"/>
    <x v="2"/>
    <x v="9"/>
    <x v="1"/>
    <x v="319"/>
    <x v="22"/>
    <s v="United States"/>
    <x v="661"/>
    <x v="1"/>
    <m/>
    <x v="0"/>
    <x v="0"/>
    <d v="2017-11-13T00:00:00"/>
    <s v="Fri"/>
    <x v="7"/>
    <s v="CA-2017-144519"/>
    <n v="591"/>
    <s v="Eldon Stackable Tray, Side-Load, Legal, Smoke"/>
    <s v="Anna Andreadi"/>
    <n v="59601"/>
    <n v="22"/>
    <n v="7"/>
    <n v="64"/>
  </r>
  <r>
    <n v="4"/>
    <x v="1"/>
    <x v="364"/>
    <x v="1"/>
    <x v="0"/>
    <n v="6"/>
    <x v="2"/>
    <x v="0"/>
    <x v="0"/>
    <x v="319"/>
    <x v="22"/>
    <s v="United States"/>
    <x v="661"/>
    <x v="1"/>
    <m/>
    <x v="0"/>
    <x v="1"/>
    <d v="2017-11-13T00:00:00"/>
    <s v="Fri"/>
    <x v="7"/>
    <s v="CA-2017-144519"/>
    <n v="1247"/>
    <s v="Panasonic KX TS3282W Corded phone"/>
    <s v="Anna Andreadi"/>
    <n v="59601"/>
    <n v="42"/>
    <n v="5"/>
    <n v="340"/>
  </r>
  <r>
    <n v="6"/>
    <x v="0"/>
    <x v="313"/>
    <x v="1"/>
    <x v="0"/>
    <n v="6"/>
    <x v="2"/>
    <x v="6"/>
    <x v="2"/>
    <x v="17"/>
    <x v="1"/>
    <s v="United States"/>
    <x v="606"/>
    <x v="1"/>
    <m/>
    <x v="0"/>
    <x v="0"/>
    <d v="2017-11-20T00:00:00"/>
    <s v="Fri"/>
    <x v="7"/>
    <s v="CA-2017-144652"/>
    <n v="1149"/>
    <s v="Newell 333"/>
    <s v="Anna Andreadi"/>
    <n v="90008"/>
    <n v="5"/>
    <n v="7"/>
    <n v="19"/>
  </r>
  <r>
    <n v="7"/>
    <x v="2"/>
    <x v="382"/>
    <x v="1"/>
    <x v="0"/>
    <n v="6"/>
    <x v="1"/>
    <x v="9"/>
    <x v="1"/>
    <x v="17"/>
    <x v="1"/>
    <s v="United States"/>
    <x v="438"/>
    <x v="1"/>
    <m/>
    <x v="0"/>
    <x v="0"/>
    <d v="2017-03-16T00:00:00"/>
    <s v="Mon"/>
    <x v="2"/>
    <s v="CA-2017-144722"/>
    <n v="866"/>
    <s v="Howard Miller 11-1/2 Diameter Brentwood Wall Clock"/>
    <s v="Anna Andreadi"/>
    <n v="90036"/>
    <n v="18"/>
    <n v="1"/>
    <n v="43"/>
  </r>
  <r>
    <n v="5"/>
    <x v="1"/>
    <x v="467"/>
    <x v="1"/>
    <x v="0"/>
    <n v="6"/>
    <x v="0"/>
    <x v="9"/>
    <x v="1"/>
    <x v="128"/>
    <x v="3"/>
    <s v="United States"/>
    <x v="415"/>
    <x v="1"/>
    <m/>
    <x v="0"/>
    <x v="1"/>
    <d v="2017-12-06T00:00:00"/>
    <s v="Fri"/>
    <x v="6"/>
    <s v="CA-2017-144806"/>
    <n v="871"/>
    <s v="Howard Miller 13 Diameter Pewter Finish Round Wall Clock"/>
    <s v="Anna Andreadi"/>
    <n v="85705"/>
    <n v="49"/>
    <n v="6"/>
    <n v="206"/>
  </r>
  <r>
    <n v="5"/>
    <x v="1"/>
    <x v="467"/>
    <x v="1"/>
    <x v="0"/>
    <n v="6"/>
    <x v="0"/>
    <x v="3"/>
    <x v="2"/>
    <x v="128"/>
    <x v="3"/>
    <s v="United States"/>
    <x v="415"/>
    <x v="1"/>
    <m/>
    <x v="0"/>
    <x v="1"/>
    <d v="2017-12-06T00:00:00"/>
    <s v="Fri"/>
    <x v="6"/>
    <s v="CA-2017-144806"/>
    <n v="1768"/>
    <s v="Xerox 1970"/>
    <s v="Anna Andreadi"/>
    <n v="85705"/>
    <n v="7"/>
    <n v="5"/>
    <n v="20"/>
  </r>
  <r>
    <n v="5"/>
    <x v="1"/>
    <x v="467"/>
    <x v="1"/>
    <x v="0"/>
    <n v="6"/>
    <x v="0"/>
    <x v="6"/>
    <x v="2"/>
    <x v="128"/>
    <x v="3"/>
    <s v="United States"/>
    <x v="415"/>
    <x v="1"/>
    <m/>
    <x v="0"/>
    <x v="1"/>
    <d v="2017-12-06T00:00:00"/>
    <s v="Fri"/>
    <x v="6"/>
    <s v="CA-2017-144806"/>
    <n v="361"/>
    <s v="BOSTON Model 1800 Electric Pencil Sharpeners, Putty/Woodgrain"/>
    <s v="Anna Andreadi"/>
    <n v="85705"/>
    <n v="10"/>
    <n v="6"/>
    <n v="86"/>
  </r>
  <r>
    <n v="5"/>
    <x v="1"/>
    <x v="467"/>
    <x v="1"/>
    <x v="0"/>
    <n v="6"/>
    <x v="0"/>
    <x v="11"/>
    <x v="2"/>
    <x v="128"/>
    <x v="3"/>
    <s v="United States"/>
    <x v="415"/>
    <x v="1"/>
    <m/>
    <x v="0"/>
    <x v="1"/>
    <d v="2017-12-06T00:00:00"/>
    <s v="Fri"/>
    <x v="6"/>
    <s v="CA-2017-144806"/>
    <n v="282"/>
    <s v="Belkin 19 Vented Equipment Shelf, Black"/>
    <s v="Anna Andreadi"/>
    <n v="85705"/>
    <n v="-59"/>
    <n v="6"/>
    <n v="247"/>
  </r>
  <r>
    <n v="5"/>
    <x v="1"/>
    <x v="467"/>
    <x v="1"/>
    <x v="0"/>
    <n v="6"/>
    <x v="0"/>
    <x v="3"/>
    <x v="2"/>
    <x v="128"/>
    <x v="3"/>
    <s v="United States"/>
    <x v="415"/>
    <x v="1"/>
    <m/>
    <x v="0"/>
    <x v="1"/>
    <d v="2017-12-06T00:00:00"/>
    <s v="Fri"/>
    <x v="6"/>
    <s v="CA-2017-144806"/>
    <n v="1758"/>
    <s v="Xerox 1960"/>
    <s v="Anna Andreadi"/>
    <n v="85705"/>
    <n v="62"/>
    <n v="8"/>
    <n v="198"/>
  </r>
  <r>
    <n v="4"/>
    <x v="1"/>
    <x v="479"/>
    <x v="1"/>
    <x v="0"/>
    <n v="6"/>
    <x v="2"/>
    <x v="3"/>
    <x v="2"/>
    <x v="17"/>
    <x v="1"/>
    <s v="United States"/>
    <x v="418"/>
    <x v="1"/>
    <m/>
    <x v="0"/>
    <x v="0"/>
    <d v="2017-12-25T00:00:00"/>
    <s v="Wed"/>
    <x v="6"/>
    <s v="CA-2017-144890"/>
    <n v="1745"/>
    <s v="Xerox 1949"/>
    <s v="Anna Andreadi"/>
    <n v="90049"/>
    <n v="5"/>
    <n v="2"/>
    <n v="10"/>
  </r>
  <r>
    <n v="3"/>
    <x v="2"/>
    <x v="379"/>
    <x v="1"/>
    <x v="2"/>
    <n v="1"/>
    <x v="0"/>
    <x v="4"/>
    <x v="2"/>
    <x v="42"/>
    <x v="1"/>
    <s v="United States"/>
    <x v="0"/>
    <x v="1"/>
    <m/>
    <x v="0"/>
    <x v="0"/>
    <d v="2017-12-12T00:00:00"/>
    <s v="Thu"/>
    <x v="6"/>
    <s v="CA-2017-145065"/>
    <n v="1507"/>
    <s v="Staples"/>
    <s v="Anna Andreadi"/>
    <n v="92105"/>
    <n v="4"/>
    <n v="2"/>
    <n v="8"/>
  </r>
  <r>
    <n v="3"/>
    <x v="2"/>
    <x v="379"/>
    <x v="1"/>
    <x v="2"/>
    <n v="1"/>
    <x v="0"/>
    <x v="2"/>
    <x v="2"/>
    <x v="42"/>
    <x v="1"/>
    <s v="United States"/>
    <x v="0"/>
    <x v="1"/>
    <m/>
    <x v="0"/>
    <x v="1"/>
    <d v="2017-12-12T00:00:00"/>
    <s v="Thu"/>
    <x v="6"/>
    <s v="CA-2017-145065"/>
    <n v="1342"/>
    <s v="Recycled Premium Regency Composition Covers"/>
    <s v="Anna Andreadi"/>
    <n v="92105"/>
    <n v="9"/>
    <n v="2"/>
    <n v="24"/>
  </r>
  <r>
    <n v="2"/>
    <x v="2"/>
    <x v="544"/>
    <x v="1"/>
    <x v="2"/>
    <n v="1"/>
    <x v="1"/>
    <x v="8"/>
    <x v="0"/>
    <x v="31"/>
    <x v="18"/>
    <s v="United States"/>
    <x v="207"/>
    <x v="0"/>
    <m/>
    <x v="0"/>
    <x v="0"/>
    <d v="2017-11-27T00:00:00"/>
    <s v="Fri"/>
    <x v="7"/>
    <s v="CA-2017-145184"/>
    <n v="1262"/>
    <s v="Perixx PERIBOARD-512B, Ergonomic Split Keyboard"/>
    <s v="Chuck Magee"/>
    <n v="19711"/>
    <n v="7"/>
    <n v="3"/>
    <n v="105"/>
  </r>
  <r>
    <n v="2"/>
    <x v="2"/>
    <x v="544"/>
    <x v="1"/>
    <x v="2"/>
    <n v="1"/>
    <x v="1"/>
    <x v="0"/>
    <x v="0"/>
    <x v="31"/>
    <x v="18"/>
    <s v="United States"/>
    <x v="207"/>
    <x v="0"/>
    <m/>
    <x v="0"/>
    <x v="0"/>
    <d v="2017-11-27T00:00:00"/>
    <s v="Fri"/>
    <x v="7"/>
    <s v="CA-2017-145184"/>
    <n v="143"/>
    <s v="Apple EarPods with Remote and Mic"/>
    <s v="Chuck Magee"/>
    <n v="19711"/>
    <n v="24"/>
    <n v="3"/>
    <n v="84"/>
  </r>
  <r>
    <n v="4"/>
    <x v="1"/>
    <x v="446"/>
    <x v="1"/>
    <x v="0"/>
    <n v="6"/>
    <x v="2"/>
    <x v="9"/>
    <x v="1"/>
    <x v="160"/>
    <x v="5"/>
    <s v="United States"/>
    <x v="72"/>
    <x v="2"/>
    <m/>
    <x v="0"/>
    <x v="0"/>
    <d v="2017-11-15T00:00:00"/>
    <s v="Sun"/>
    <x v="7"/>
    <s v="CA-2017-145324"/>
    <n v="12"/>
    <s v="12-1/2 Diameter Round Wall Clock"/>
    <s v="Cassandra Brandow"/>
    <n v="22801"/>
    <n v="14"/>
    <n v="2"/>
    <n v="40"/>
  </r>
  <r>
    <n v="6"/>
    <x v="0"/>
    <x v="417"/>
    <x v="1"/>
    <x v="0"/>
    <n v="6"/>
    <x v="0"/>
    <x v="6"/>
    <x v="2"/>
    <x v="101"/>
    <x v="8"/>
    <s v="United States"/>
    <x v="619"/>
    <x v="2"/>
    <m/>
    <x v="0"/>
    <x v="0"/>
    <d v="2017-03-16T00:00:00"/>
    <s v="Mon"/>
    <x v="2"/>
    <s v="CA-2017-145352"/>
    <n v="1360"/>
    <s v="Rogers Handheld Barrel Pencil Sharpener"/>
    <s v="Cassandra Brandow"/>
    <n v="30318"/>
    <n v="1"/>
    <n v="1"/>
    <n v="3"/>
  </r>
  <r>
    <n v="6"/>
    <x v="0"/>
    <x v="417"/>
    <x v="1"/>
    <x v="0"/>
    <n v="6"/>
    <x v="0"/>
    <x v="6"/>
    <x v="2"/>
    <x v="101"/>
    <x v="8"/>
    <s v="United States"/>
    <x v="619"/>
    <x v="2"/>
    <m/>
    <x v="0"/>
    <x v="0"/>
    <d v="2017-03-16T00:00:00"/>
    <s v="Mon"/>
    <x v="2"/>
    <s v="CA-2017-145352"/>
    <n v="1161"/>
    <s v="Newell 344"/>
    <s v="Cassandra Brandow"/>
    <n v="30318"/>
    <n v="2"/>
    <n v="3"/>
    <n v="8"/>
  </r>
  <r>
    <n v="6"/>
    <x v="0"/>
    <x v="417"/>
    <x v="1"/>
    <x v="0"/>
    <n v="6"/>
    <x v="0"/>
    <x v="11"/>
    <x v="2"/>
    <x v="101"/>
    <x v="8"/>
    <s v="United States"/>
    <x v="619"/>
    <x v="2"/>
    <m/>
    <x v="0"/>
    <x v="0"/>
    <d v="2017-03-16T00:00:00"/>
    <s v="Mon"/>
    <x v="2"/>
    <s v="CA-2017-145352"/>
    <n v="1267"/>
    <s v="Personal File Boxes with Fold-Down Carry Handle"/>
    <s v="Cassandra Brandow"/>
    <n v="30318"/>
    <n v="12"/>
    <n v="3"/>
    <n v="47"/>
  </r>
  <r>
    <n v="6"/>
    <x v="0"/>
    <x v="417"/>
    <x v="1"/>
    <x v="0"/>
    <n v="6"/>
    <x v="0"/>
    <x v="2"/>
    <x v="2"/>
    <x v="101"/>
    <x v="8"/>
    <s v="United States"/>
    <x v="619"/>
    <x v="2"/>
    <m/>
    <x v="0"/>
    <x v="0"/>
    <d v="2017-03-16T00:00:00"/>
    <s v="Mon"/>
    <x v="2"/>
    <s v="CA-2017-145352"/>
    <n v="651"/>
    <s v="Fellowes PB500 Electric Punch Plastic Comb Binding Machine with Manual Bind"/>
    <s v="Cassandra Brandow"/>
    <n v="30318"/>
    <n v="3177"/>
    <n v="5"/>
    <n v="6355"/>
  </r>
  <r>
    <n v="4"/>
    <x v="1"/>
    <x v="534"/>
    <x v="1"/>
    <x v="0"/>
    <n v="6"/>
    <x v="1"/>
    <x v="9"/>
    <x v="1"/>
    <x v="13"/>
    <x v="10"/>
    <s v="United States"/>
    <x v="58"/>
    <x v="3"/>
    <m/>
    <x v="0"/>
    <x v="7"/>
    <d v="2017-11-16T00:00:00"/>
    <s v="Mon"/>
    <x v="7"/>
    <s v="CA-2017-145394"/>
    <n v="866"/>
    <s v="Howard Miller 11-1/2 Diameter Brentwood Wall Clock"/>
    <s v="Kelly Williams"/>
    <n v="60610"/>
    <n v="-16"/>
    <n v="2"/>
    <n v="35"/>
  </r>
  <r>
    <n v="4"/>
    <x v="1"/>
    <x v="534"/>
    <x v="1"/>
    <x v="0"/>
    <n v="6"/>
    <x v="1"/>
    <x v="11"/>
    <x v="2"/>
    <x v="13"/>
    <x v="10"/>
    <s v="United States"/>
    <x v="58"/>
    <x v="3"/>
    <m/>
    <x v="0"/>
    <x v="1"/>
    <d v="2017-11-16T00:00:00"/>
    <s v="Mon"/>
    <x v="7"/>
    <s v="CA-2017-145394"/>
    <n v="1113"/>
    <s v="Neat Ideas Personal Hanging Folder Files, Black"/>
    <s v="Kelly Williams"/>
    <n v="60610"/>
    <n v="2"/>
    <n v="2"/>
    <n v="21"/>
  </r>
  <r>
    <n v="4"/>
    <x v="1"/>
    <x v="534"/>
    <x v="1"/>
    <x v="0"/>
    <n v="6"/>
    <x v="1"/>
    <x v="0"/>
    <x v="0"/>
    <x v="13"/>
    <x v="10"/>
    <s v="United States"/>
    <x v="58"/>
    <x v="3"/>
    <m/>
    <x v="0"/>
    <x v="1"/>
    <d v="2017-11-16T00:00:00"/>
    <s v="Mon"/>
    <x v="7"/>
    <s v="CA-2017-145394"/>
    <n v="884"/>
    <s v="HTC One"/>
    <s v="Kelly Williams"/>
    <n v="60610"/>
    <n v="27"/>
    <n v="3"/>
    <n v="240"/>
  </r>
  <r>
    <n v="5"/>
    <x v="1"/>
    <x v="580"/>
    <x v="1"/>
    <x v="0"/>
    <n v="6"/>
    <x v="0"/>
    <x v="3"/>
    <x v="2"/>
    <x v="4"/>
    <x v="4"/>
    <s v="United States"/>
    <x v="316"/>
    <x v="3"/>
    <m/>
    <x v="0"/>
    <x v="1"/>
    <d v="2017-01-30T00:00:00"/>
    <s v="Mon"/>
    <x v="3"/>
    <s v="CA-2017-145401"/>
    <n v="1350"/>
    <s v="Rediform Voice Mail Log Books"/>
    <s v="Kelly Williams"/>
    <n v="77070"/>
    <n v="5"/>
    <n v="6"/>
    <n v="14"/>
  </r>
  <r>
    <n v="5"/>
    <x v="2"/>
    <x v="381"/>
    <x v="1"/>
    <x v="1"/>
    <n v="3"/>
    <x v="2"/>
    <x v="11"/>
    <x v="2"/>
    <x v="15"/>
    <x v="11"/>
    <s v="United States"/>
    <x v="662"/>
    <x v="1"/>
    <m/>
    <x v="0"/>
    <x v="0"/>
    <d v="2017-04-12T00:00:00"/>
    <s v="Thu"/>
    <x v="4"/>
    <s v="CA-2017-145415"/>
    <n v="1361"/>
    <s v="Rogers Jumbo File, Granite"/>
    <s v="Anna Andreadi"/>
    <n v="98103"/>
    <n v="0"/>
    <n v="3"/>
    <n v="41"/>
  </r>
  <r>
    <n v="3"/>
    <x v="0"/>
    <x v="469"/>
    <x v="1"/>
    <x v="1"/>
    <n v="3"/>
    <x v="1"/>
    <x v="9"/>
    <x v="1"/>
    <x v="320"/>
    <x v="11"/>
    <s v="United States"/>
    <x v="283"/>
    <x v="1"/>
    <m/>
    <x v="0"/>
    <x v="0"/>
    <d v="2017-03-24T00:00:00"/>
    <s v="Tue"/>
    <x v="2"/>
    <s v="CA-2017-145457"/>
    <n v="568"/>
    <s v="Eldon Expressions Punched Metal &amp; Wood Desk Accessories, Black &amp; Cherry"/>
    <s v="Anna Andreadi"/>
    <n v="98042"/>
    <n v="13"/>
    <n v="5"/>
    <n v="47"/>
  </r>
  <r>
    <n v="0"/>
    <x v="0"/>
    <x v="444"/>
    <x v="1"/>
    <x v="3"/>
    <n v="0"/>
    <x v="0"/>
    <x v="11"/>
    <x v="2"/>
    <x v="1"/>
    <x v="1"/>
    <s v="United States"/>
    <x v="477"/>
    <x v="1"/>
    <m/>
    <x v="0"/>
    <x v="0"/>
    <d v="2017-11-05T00:00:00"/>
    <s v="Thu"/>
    <x v="7"/>
    <s v="CA-2017-145485"/>
    <n v="790"/>
    <s v="Hanging Personal Folder File"/>
    <s v="Anna Andreadi"/>
    <n v="94109"/>
    <n v="16"/>
    <n v="4"/>
    <n v="63"/>
  </r>
  <r>
    <n v="0"/>
    <x v="0"/>
    <x v="409"/>
    <x v="1"/>
    <x v="3"/>
    <n v="0"/>
    <x v="1"/>
    <x v="13"/>
    <x v="0"/>
    <x v="0"/>
    <x v="0"/>
    <s v="United States"/>
    <x v="510"/>
    <x v="0"/>
    <m/>
    <x v="0"/>
    <x v="0"/>
    <d v="2017-10-30T00:00:00"/>
    <s v="Mon"/>
    <x v="8"/>
    <s v="CA-2017-145758"/>
    <n v="1509"/>
    <s v="Star Micronics TSP100 TSP143LAN Receipt Printer"/>
    <s v="Chuck Magee"/>
    <n v="10024"/>
    <n v="269"/>
    <n v="4"/>
    <n v="1036"/>
  </r>
  <r>
    <n v="5"/>
    <x v="1"/>
    <x v="338"/>
    <x v="1"/>
    <x v="0"/>
    <n v="6"/>
    <x v="0"/>
    <x v="2"/>
    <x v="2"/>
    <x v="0"/>
    <x v="0"/>
    <s v="United States"/>
    <x v="159"/>
    <x v="0"/>
    <m/>
    <x v="0"/>
    <x v="1"/>
    <d v="2017-11-19T00:00:00"/>
    <s v="Thu"/>
    <x v="7"/>
    <s v="CA-2017-145814"/>
    <n v="71"/>
    <s v="Accohide Poly Flexible Ring Binders"/>
    <s v="Chuck Magee"/>
    <n v="10035"/>
    <n v="2"/>
    <n v="2"/>
    <n v="6"/>
  </r>
  <r>
    <n v="5"/>
    <x v="1"/>
    <x v="338"/>
    <x v="1"/>
    <x v="0"/>
    <n v="6"/>
    <x v="0"/>
    <x v="0"/>
    <x v="0"/>
    <x v="0"/>
    <x v="0"/>
    <s v="United States"/>
    <x v="159"/>
    <x v="0"/>
    <m/>
    <x v="0"/>
    <x v="0"/>
    <d v="2017-11-19T00:00:00"/>
    <s v="Thu"/>
    <x v="7"/>
    <s v="CA-2017-145814"/>
    <n v="34"/>
    <s v="Aastra 6757i CT Wireless VoIP phone"/>
    <s v="Chuck Magee"/>
    <n v="10035"/>
    <n v="250"/>
    <n v="4"/>
    <n v="862"/>
  </r>
  <r>
    <n v="6"/>
    <x v="0"/>
    <x v="435"/>
    <x v="1"/>
    <x v="0"/>
    <n v="6"/>
    <x v="1"/>
    <x v="0"/>
    <x v="0"/>
    <x v="17"/>
    <x v="1"/>
    <s v="United States"/>
    <x v="603"/>
    <x v="1"/>
    <m/>
    <x v="0"/>
    <x v="1"/>
    <d v="2017-05-01T00:00:00"/>
    <s v="Sun"/>
    <x v="5"/>
    <s v="CA-2017-145821"/>
    <n v="1231"/>
    <s v="OtterBox Defender Series Case - iPhone 5c"/>
    <s v="Anna Andreadi"/>
    <n v="90008"/>
    <n v="11"/>
    <n v="3"/>
    <n v="89"/>
  </r>
  <r>
    <n v="2"/>
    <x v="2"/>
    <x v="493"/>
    <x v="1"/>
    <x v="2"/>
    <n v="1"/>
    <x v="0"/>
    <x v="8"/>
    <x v="0"/>
    <x v="99"/>
    <x v="19"/>
    <s v="United States"/>
    <x v="446"/>
    <x v="0"/>
    <m/>
    <x v="0"/>
    <x v="1"/>
    <d v="2017-10-05T00:00:00"/>
    <s v="Thu"/>
    <x v="8"/>
    <s v="CA-2017-145828"/>
    <n v="1409"/>
    <s v="SanDisk Ultra 32 GB MicroSDHC Class 10 Memory Card"/>
    <s v="Chuck Magee"/>
    <n v="45231"/>
    <n v="-5"/>
    <n v="3"/>
    <n v="53"/>
  </r>
  <r>
    <n v="5"/>
    <x v="2"/>
    <x v="581"/>
    <x v="1"/>
    <x v="1"/>
    <n v="3"/>
    <x v="2"/>
    <x v="4"/>
    <x v="2"/>
    <x v="13"/>
    <x v="10"/>
    <s v="United States"/>
    <x v="128"/>
    <x v="3"/>
    <m/>
    <x v="0"/>
    <x v="1"/>
    <d v="2017-05-13T00:00:00"/>
    <s v="Fri"/>
    <x v="5"/>
    <s v="CA-2017-145835"/>
    <n v="109"/>
    <s v="Advantus Plastic Paper Clips"/>
    <s v="Kelly Williams"/>
    <n v="60623"/>
    <n v="6"/>
    <n v="4"/>
    <n v="16"/>
  </r>
  <r>
    <n v="5"/>
    <x v="2"/>
    <x v="581"/>
    <x v="1"/>
    <x v="1"/>
    <n v="3"/>
    <x v="2"/>
    <x v="0"/>
    <x v="0"/>
    <x v="13"/>
    <x v="10"/>
    <s v="United States"/>
    <x v="128"/>
    <x v="3"/>
    <m/>
    <x v="0"/>
    <x v="1"/>
    <d v="2017-05-13T00:00:00"/>
    <s v="Fri"/>
    <x v="5"/>
    <s v="CA-2017-145835"/>
    <n v="1577"/>
    <s v="Toshiba IPT2010-SD IP Telephone"/>
    <s v="Kelly Williams"/>
    <n v="60623"/>
    <n v="17"/>
    <n v="2"/>
    <n v="222"/>
  </r>
  <r>
    <n v="2"/>
    <x v="1"/>
    <x v="524"/>
    <x v="1"/>
    <x v="1"/>
    <n v="3"/>
    <x v="0"/>
    <x v="11"/>
    <x v="2"/>
    <x v="28"/>
    <x v="17"/>
    <s v="United States"/>
    <x v="376"/>
    <x v="3"/>
    <m/>
    <x v="0"/>
    <x v="0"/>
    <d v="2017-09-15T00:00:00"/>
    <s v="Sun"/>
    <x v="0"/>
    <s v="CA-2017-145849"/>
    <n v="659"/>
    <s v="Fellowes Stor/Drawer Steel Plus Storage Drawers"/>
    <s v="Kelly Williams"/>
    <n v="46203"/>
    <n v="11"/>
    <n v="2"/>
    <n v="191"/>
  </r>
  <r>
    <n v="2"/>
    <x v="1"/>
    <x v="524"/>
    <x v="1"/>
    <x v="1"/>
    <n v="3"/>
    <x v="0"/>
    <x v="6"/>
    <x v="2"/>
    <x v="28"/>
    <x v="17"/>
    <s v="United States"/>
    <x v="376"/>
    <x v="3"/>
    <m/>
    <x v="0"/>
    <x v="0"/>
    <d v="2017-09-15T00:00:00"/>
    <s v="Sun"/>
    <x v="0"/>
    <s v="CA-2017-145849"/>
    <n v="1048"/>
    <s v="Manco Dry-Lighter Erasable Highlighter"/>
    <s v="Kelly Williams"/>
    <n v="46203"/>
    <n v="8"/>
    <n v="8"/>
    <n v="24"/>
  </r>
  <r>
    <n v="7"/>
    <x v="2"/>
    <x v="582"/>
    <x v="1"/>
    <x v="0"/>
    <n v="6"/>
    <x v="0"/>
    <x v="5"/>
    <x v="1"/>
    <x v="17"/>
    <x v="1"/>
    <s v="United States"/>
    <x v="663"/>
    <x v="1"/>
    <m/>
    <x v="0"/>
    <x v="1"/>
    <d v="2017-02-09T00:00:00"/>
    <s v="Mon"/>
    <x v="3"/>
    <s v="CA-2017-146038"/>
    <n v="747"/>
    <s v="Global Deluxe Stacking Chair, Gray"/>
    <s v="Anna Andreadi"/>
    <n v="90049"/>
    <n v="23"/>
    <n v="5"/>
    <n v="204"/>
  </r>
  <r>
    <n v="5"/>
    <x v="1"/>
    <x v="583"/>
    <x v="1"/>
    <x v="0"/>
    <n v="6"/>
    <x v="2"/>
    <x v="14"/>
    <x v="1"/>
    <x v="321"/>
    <x v="24"/>
    <s v="United States"/>
    <x v="278"/>
    <x v="0"/>
    <m/>
    <x v="0"/>
    <x v="0"/>
    <d v="2017-07-06T00:00:00"/>
    <s v="Fri"/>
    <x v="1"/>
    <s v="CA-2017-146087"/>
    <n v="385"/>
    <s v="Bush Mission Pointe Library"/>
    <s v="Chuck Magee"/>
    <n v="1040"/>
    <n v="60"/>
    <n v="2"/>
    <n v="302"/>
  </r>
  <r>
    <n v="3"/>
    <x v="2"/>
    <x v="389"/>
    <x v="1"/>
    <x v="2"/>
    <n v="1"/>
    <x v="2"/>
    <x v="2"/>
    <x v="2"/>
    <x v="31"/>
    <x v="18"/>
    <s v="United States"/>
    <x v="524"/>
    <x v="0"/>
    <s v="Yes"/>
    <x v="1"/>
    <x v="0"/>
    <d v="2017-03-07T00:00:00"/>
    <s v="Sat"/>
    <x v="2"/>
    <s v="CA-2017-146255"/>
    <n v="714"/>
    <s v="GBC Twin Loop Wire Binding Elements, 9/16 Spine, Black"/>
    <s v="Chuck Magee"/>
    <n v="19711"/>
    <n v="15"/>
    <n v="2"/>
    <n v="30"/>
  </r>
  <r>
    <n v="3"/>
    <x v="2"/>
    <x v="389"/>
    <x v="1"/>
    <x v="2"/>
    <n v="1"/>
    <x v="2"/>
    <x v="2"/>
    <x v="2"/>
    <x v="31"/>
    <x v="18"/>
    <s v="United States"/>
    <x v="524"/>
    <x v="0"/>
    <s v="Yes"/>
    <x v="1"/>
    <x v="0"/>
    <d v="2017-03-07T00:00:00"/>
    <s v="Sat"/>
    <x v="2"/>
    <s v="CA-2017-146255"/>
    <n v="1644"/>
    <s v="Wilson Jones Heavy-Duty Casebound Ring Binders with Metal Hinges"/>
    <s v="Chuck Magee"/>
    <n v="19711"/>
    <n v="33"/>
    <n v="2"/>
    <n v="69"/>
  </r>
  <r>
    <n v="3"/>
    <x v="2"/>
    <x v="389"/>
    <x v="1"/>
    <x v="2"/>
    <n v="1"/>
    <x v="2"/>
    <x v="8"/>
    <x v="0"/>
    <x v="31"/>
    <x v="18"/>
    <s v="United States"/>
    <x v="524"/>
    <x v="0"/>
    <s v="Yes"/>
    <x v="1"/>
    <x v="0"/>
    <d v="2017-03-07T00:00:00"/>
    <s v="Sat"/>
    <x v="2"/>
    <s v="CA-2017-146255"/>
    <n v="1096"/>
    <s v="Microsoft Sculpt Comfort Mouse"/>
    <s v="Chuck Magee"/>
    <n v="19711"/>
    <n v="53"/>
    <n v="3"/>
    <n v="120"/>
  </r>
  <r>
    <n v="3"/>
    <x v="2"/>
    <x v="389"/>
    <x v="1"/>
    <x v="2"/>
    <n v="1"/>
    <x v="2"/>
    <x v="0"/>
    <x v="0"/>
    <x v="31"/>
    <x v="18"/>
    <s v="United States"/>
    <x v="524"/>
    <x v="0"/>
    <s v="Yes"/>
    <x v="1"/>
    <x v="0"/>
    <d v="2017-03-07T00:00:00"/>
    <s v="Sat"/>
    <x v="2"/>
    <s v="CA-2017-146255"/>
    <n v="995"/>
    <s v="LG G3"/>
    <s v="Chuck Magee"/>
    <n v="19711"/>
    <n v="171"/>
    <n v="3"/>
    <n v="588"/>
  </r>
  <r>
    <n v="7"/>
    <x v="2"/>
    <x v="357"/>
    <x v="1"/>
    <x v="0"/>
    <n v="6"/>
    <x v="1"/>
    <x v="10"/>
    <x v="2"/>
    <x v="148"/>
    <x v="19"/>
    <s v="United States"/>
    <x v="186"/>
    <x v="0"/>
    <s v="Yes"/>
    <x v="1"/>
    <x v="1"/>
    <d v="2017-01-02T00:00:00"/>
    <s v="Mon"/>
    <x v="11"/>
    <s v="CA-2017-146262"/>
    <n v="215"/>
    <s v="Avery 505"/>
    <s v="Chuck Magee"/>
    <n v="44256"/>
    <n v="9"/>
    <n v="2"/>
    <n v="24"/>
  </r>
  <r>
    <n v="7"/>
    <x v="2"/>
    <x v="357"/>
    <x v="1"/>
    <x v="0"/>
    <n v="6"/>
    <x v="1"/>
    <x v="14"/>
    <x v="1"/>
    <x v="148"/>
    <x v="19"/>
    <s v="United States"/>
    <x v="186"/>
    <x v="0"/>
    <s v="Yes"/>
    <x v="1"/>
    <x v="8"/>
    <d v="2017-01-02T00:00:00"/>
    <s v="Mon"/>
    <x v="11"/>
    <s v="CA-2017-146262"/>
    <n v="1228"/>
    <s v="OSullivan 2-Door Barrister Bookcase in Odessa Pine"/>
    <s v="Chuck Magee"/>
    <n v="44256"/>
    <n v="-244"/>
    <n v="5"/>
    <n v="452"/>
  </r>
  <r>
    <n v="7"/>
    <x v="2"/>
    <x v="357"/>
    <x v="1"/>
    <x v="0"/>
    <n v="6"/>
    <x v="1"/>
    <x v="0"/>
    <x v="0"/>
    <x v="148"/>
    <x v="19"/>
    <s v="United States"/>
    <x v="186"/>
    <x v="0"/>
    <s v="Yes"/>
    <x v="1"/>
    <x v="6"/>
    <d v="2017-01-02T00:00:00"/>
    <s v="Mon"/>
    <x v="11"/>
    <s v="CA-2017-146262"/>
    <n v="1486"/>
    <s v="Speck Products Candyshell Flip Case"/>
    <s v="Chuck Magee"/>
    <n v="44256"/>
    <n v="-15"/>
    <n v="3"/>
    <n v="63"/>
  </r>
  <r>
    <n v="7"/>
    <x v="2"/>
    <x v="357"/>
    <x v="1"/>
    <x v="0"/>
    <n v="6"/>
    <x v="1"/>
    <x v="13"/>
    <x v="0"/>
    <x v="148"/>
    <x v="19"/>
    <s v="United States"/>
    <x v="186"/>
    <x v="0"/>
    <s v="Yes"/>
    <x v="1"/>
    <x v="4"/>
    <d v="2017-01-02T00:00:00"/>
    <s v="Mon"/>
    <x v="11"/>
    <s v="CA-2017-146262"/>
    <n v="432"/>
    <s v="Cisco 9971 IP Video Phone Charcoal"/>
    <s v="Chuck Magee"/>
    <n v="44256"/>
    <n v="-950"/>
    <n v="9"/>
    <n v="1188"/>
  </r>
  <r>
    <n v="7"/>
    <x v="2"/>
    <x v="357"/>
    <x v="1"/>
    <x v="0"/>
    <n v="6"/>
    <x v="1"/>
    <x v="8"/>
    <x v="0"/>
    <x v="148"/>
    <x v="19"/>
    <s v="United States"/>
    <x v="186"/>
    <x v="0"/>
    <s v="Yes"/>
    <x v="1"/>
    <x v="1"/>
    <d v="2017-01-02T00:00:00"/>
    <s v="Mon"/>
    <x v="11"/>
    <s v="CA-2017-146262"/>
    <n v="1471"/>
    <s v="Sony Micro Vault Click 16 GB USB 2.0 Flash Drive"/>
    <s v="Chuck Magee"/>
    <n v="44256"/>
    <n v="4"/>
    <n v="2"/>
    <n v="90"/>
  </r>
  <r>
    <n v="7"/>
    <x v="2"/>
    <x v="584"/>
    <x v="1"/>
    <x v="0"/>
    <n v="6"/>
    <x v="1"/>
    <x v="6"/>
    <x v="2"/>
    <x v="28"/>
    <x v="17"/>
    <s v="United States"/>
    <x v="615"/>
    <x v="3"/>
    <m/>
    <x v="0"/>
    <x v="0"/>
    <d v="2017-05-04T00:00:00"/>
    <s v="Wed"/>
    <x v="5"/>
    <s v="CA-2017-146290"/>
    <n v="1102"/>
    <s v="Model L Table or Wall-Mount Pencil Sharpener"/>
    <s v="Kelly Williams"/>
    <n v="46203"/>
    <n v="35"/>
    <n v="7"/>
    <n v="126"/>
  </r>
  <r>
    <n v="4"/>
    <x v="1"/>
    <x v="338"/>
    <x v="1"/>
    <x v="0"/>
    <n v="6"/>
    <x v="2"/>
    <x v="2"/>
    <x v="2"/>
    <x v="1"/>
    <x v="1"/>
    <s v="United States"/>
    <x v="664"/>
    <x v="1"/>
    <m/>
    <x v="0"/>
    <x v="1"/>
    <d v="2017-11-20T00:00:00"/>
    <s v="Fri"/>
    <x v="7"/>
    <s v="CA-2017-146465"/>
    <n v="413"/>
    <s v="Cardinal Poly Pocket Divider Pockets for Ring Binders"/>
    <s v="Anna Andreadi"/>
    <n v="94122"/>
    <n v="8"/>
    <n v="9"/>
    <n v="24"/>
  </r>
  <r>
    <n v="5"/>
    <x v="2"/>
    <x v="374"/>
    <x v="1"/>
    <x v="1"/>
    <n v="3"/>
    <x v="0"/>
    <x v="11"/>
    <x v="2"/>
    <x v="62"/>
    <x v="0"/>
    <s v="United States"/>
    <x v="257"/>
    <x v="0"/>
    <s v="Yes"/>
    <x v="1"/>
    <x v="0"/>
    <d v="2017-11-09T00:00:00"/>
    <s v="Mon"/>
    <x v="7"/>
    <s v="CA-2017-146486"/>
    <n v="1554"/>
    <s v="Tennsco Industrial Shelving"/>
    <s v="Chuck Magee"/>
    <n v="11572"/>
    <n v="5"/>
    <n v="5"/>
    <n v="245"/>
  </r>
  <r>
    <n v="5"/>
    <x v="2"/>
    <x v="374"/>
    <x v="1"/>
    <x v="1"/>
    <n v="3"/>
    <x v="0"/>
    <x v="7"/>
    <x v="2"/>
    <x v="62"/>
    <x v="0"/>
    <s v="United States"/>
    <x v="257"/>
    <x v="0"/>
    <s v="Yes"/>
    <x v="1"/>
    <x v="0"/>
    <d v="2017-11-09T00:00:00"/>
    <s v="Mon"/>
    <x v="7"/>
    <s v="CA-2017-146486"/>
    <n v="1292"/>
    <s v="Poly String Tie Envelopes"/>
    <s v="Chuck Magee"/>
    <n v="11572"/>
    <n v="6"/>
    <n v="6"/>
    <n v="12"/>
  </r>
  <r>
    <n v="5"/>
    <x v="2"/>
    <x v="374"/>
    <x v="1"/>
    <x v="1"/>
    <n v="3"/>
    <x v="0"/>
    <x v="8"/>
    <x v="0"/>
    <x v="62"/>
    <x v="0"/>
    <s v="United States"/>
    <x v="257"/>
    <x v="0"/>
    <s v="Yes"/>
    <x v="1"/>
    <x v="0"/>
    <d v="2017-11-09T00:00:00"/>
    <s v="Mon"/>
    <x v="7"/>
    <s v="CA-2017-146486"/>
    <n v="125"/>
    <s v="AmazonBasics 3-Button USB Wired Mouse"/>
    <s v="Chuck Magee"/>
    <n v="11572"/>
    <n v="6"/>
    <n v="2"/>
    <n v="14"/>
  </r>
  <r>
    <n v="5"/>
    <x v="2"/>
    <x v="374"/>
    <x v="1"/>
    <x v="1"/>
    <n v="3"/>
    <x v="0"/>
    <x v="8"/>
    <x v="0"/>
    <x v="62"/>
    <x v="0"/>
    <s v="United States"/>
    <x v="257"/>
    <x v="0"/>
    <s v="Yes"/>
    <x v="1"/>
    <x v="0"/>
    <d v="2017-11-09T00:00:00"/>
    <s v="Mon"/>
    <x v="7"/>
    <s v="CA-2017-146486"/>
    <n v="1026"/>
    <s v="Logitech VX Revolution Cordless Laser Mouse for Notebooks (Black)"/>
    <s v="Chuck Magee"/>
    <n v="11572"/>
    <n v="54"/>
    <n v="5"/>
    <n v="900"/>
  </r>
  <r>
    <n v="4"/>
    <x v="1"/>
    <x v="335"/>
    <x v="1"/>
    <x v="0"/>
    <n v="6"/>
    <x v="0"/>
    <x v="11"/>
    <x v="2"/>
    <x v="80"/>
    <x v="4"/>
    <s v="United States"/>
    <x v="315"/>
    <x v="3"/>
    <m/>
    <x v="0"/>
    <x v="1"/>
    <d v="2017-08-24T00:00:00"/>
    <s v="Tue"/>
    <x v="10"/>
    <s v="CA-2017-146563"/>
    <n v="866"/>
    <s v="Hot File 7-Pocket, Floor Stand"/>
    <s v="Kelly Williams"/>
    <n v="76017"/>
    <n v="125"/>
    <n v="7"/>
    <n v="999"/>
  </r>
  <r>
    <n v="4"/>
    <x v="1"/>
    <x v="335"/>
    <x v="1"/>
    <x v="0"/>
    <n v="6"/>
    <x v="0"/>
    <x v="11"/>
    <x v="2"/>
    <x v="80"/>
    <x v="4"/>
    <s v="United States"/>
    <x v="315"/>
    <x v="3"/>
    <m/>
    <x v="0"/>
    <x v="1"/>
    <d v="2017-08-24T00:00:00"/>
    <s v="Tue"/>
    <x v="10"/>
    <s v="CA-2017-146563"/>
    <n v="1483"/>
    <s v="Space Solutions Commercial Steel Shelving"/>
    <s v="Kelly Williams"/>
    <n v="76017"/>
    <n v="-136"/>
    <n v="14"/>
    <n v="724"/>
  </r>
  <r>
    <n v="4"/>
    <x v="1"/>
    <x v="335"/>
    <x v="1"/>
    <x v="0"/>
    <n v="6"/>
    <x v="0"/>
    <x v="1"/>
    <x v="1"/>
    <x v="80"/>
    <x v="4"/>
    <s v="United States"/>
    <x v="315"/>
    <x v="3"/>
    <m/>
    <x v="0"/>
    <x v="2"/>
    <d v="2017-08-24T00:00:00"/>
    <s v="Tue"/>
    <x v="10"/>
    <s v="CA-2017-146563"/>
    <n v="848"/>
    <s v="Hon Racetrack Conference Tables"/>
    <s v="Kelly Williams"/>
    <n v="76017"/>
    <n v="-118"/>
    <n v="5"/>
    <n v="919"/>
  </r>
  <r>
    <n v="4"/>
    <x v="1"/>
    <x v="335"/>
    <x v="1"/>
    <x v="0"/>
    <n v="6"/>
    <x v="0"/>
    <x v="2"/>
    <x v="2"/>
    <x v="80"/>
    <x v="4"/>
    <s v="United States"/>
    <x v="315"/>
    <x v="3"/>
    <m/>
    <x v="0"/>
    <x v="3"/>
    <d v="2017-08-24T00:00:00"/>
    <s v="Tue"/>
    <x v="10"/>
    <s v="CA-2017-146563"/>
    <n v="237"/>
    <s v="Avery Durable Plastic 1 Binders"/>
    <s v="Kelly Williams"/>
    <n v="76017"/>
    <n v="-4"/>
    <n v="3"/>
    <n v="3"/>
  </r>
  <r>
    <n v="4"/>
    <x v="1"/>
    <x v="483"/>
    <x v="1"/>
    <x v="0"/>
    <n v="6"/>
    <x v="0"/>
    <x v="8"/>
    <x v="0"/>
    <x v="212"/>
    <x v="10"/>
    <s v="United States"/>
    <x v="215"/>
    <x v="3"/>
    <m/>
    <x v="0"/>
    <x v="1"/>
    <d v="2017-04-16T00:00:00"/>
    <s v="Mon"/>
    <x v="4"/>
    <s v="CA-2017-146675"/>
    <n v="1018"/>
    <s v="Logitech Keyboard K120"/>
    <s v="Kelly Williams"/>
    <n v="60201"/>
    <n v="-5"/>
    <n v="3"/>
    <n v="44"/>
  </r>
  <r>
    <n v="4"/>
    <x v="1"/>
    <x v="483"/>
    <x v="1"/>
    <x v="0"/>
    <n v="6"/>
    <x v="0"/>
    <x v="16"/>
    <x v="0"/>
    <x v="212"/>
    <x v="10"/>
    <s v="United States"/>
    <x v="215"/>
    <x v="3"/>
    <m/>
    <x v="0"/>
    <x v="1"/>
    <d v="2017-04-16T00:00:00"/>
    <s v="Mon"/>
    <x v="4"/>
    <s v="CA-2017-146675"/>
    <n v="406"/>
    <s v="Canon PC940 Copier"/>
    <s v="Kelly Williams"/>
    <n v="60201"/>
    <n v="486"/>
    <n v="4"/>
    <n v="1440"/>
  </r>
  <r>
    <n v="5"/>
    <x v="1"/>
    <x v="516"/>
    <x v="1"/>
    <x v="0"/>
    <n v="6"/>
    <x v="0"/>
    <x v="2"/>
    <x v="2"/>
    <x v="42"/>
    <x v="1"/>
    <s v="United States"/>
    <x v="103"/>
    <x v="1"/>
    <m/>
    <x v="0"/>
    <x v="1"/>
    <d v="2017-12-14T00:00:00"/>
    <s v="Sat"/>
    <x v="6"/>
    <s v="CA-2017-146696"/>
    <n v="1650"/>
    <s v="Wilson Jones Standard D-Ring Binders"/>
    <s v="Anna Andreadi"/>
    <n v="92105"/>
    <n v="3"/>
    <n v="2"/>
    <n v="8"/>
  </r>
  <r>
    <n v="0"/>
    <x v="0"/>
    <x v="389"/>
    <x v="1"/>
    <x v="3"/>
    <n v="0"/>
    <x v="0"/>
    <x v="2"/>
    <x v="2"/>
    <x v="4"/>
    <x v="4"/>
    <s v="United States"/>
    <x v="385"/>
    <x v="3"/>
    <m/>
    <x v="0"/>
    <x v="3"/>
    <d v="2017-03-10T00:00:00"/>
    <s v="Tue"/>
    <x v="2"/>
    <s v="CA-2017-146829"/>
    <n v="67"/>
    <s v="Acco Suede Grain Vinyl Round Ring Binder"/>
    <s v="Kelly Williams"/>
    <n v="77041"/>
    <n v="-2"/>
    <n v="2"/>
    <n v="1"/>
  </r>
  <r>
    <n v="4"/>
    <x v="1"/>
    <x v="505"/>
    <x v="1"/>
    <x v="0"/>
    <n v="6"/>
    <x v="2"/>
    <x v="5"/>
    <x v="1"/>
    <x v="111"/>
    <x v="35"/>
    <s v="United States"/>
    <x v="203"/>
    <x v="0"/>
    <m/>
    <x v="0"/>
    <x v="0"/>
    <d v="2017-07-16T00:00:00"/>
    <s v="Mon"/>
    <x v="1"/>
    <s v="CA-2017-146948"/>
    <n v="764"/>
    <s v="Global Managers Adjustable Task Chair, Storm"/>
    <s v="Chuck Magee"/>
    <n v="21215"/>
    <n v="44"/>
    <n v="1"/>
    <n v="151"/>
  </r>
  <r>
    <n v="4"/>
    <x v="1"/>
    <x v="505"/>
    <x v="1"/>
    <x v="0"/>
    <n v="6"/>
    <x v="2"/>
    <x v="4"/>
    <x v="2"/>
    <x v="111"/>
    <x v="35"/>
    <s v="United States"/>
    <x v="203"/>
    <x v="0"/>
    <m/>
    <x v="0"/>
    <x v="0"/>
    <d v="2017-07-16T00:00:00"/>
    <s v="Mon"/>
    <x v="1"/>
    <s v="CA-2017-146948"/>
    <n v="41"/>
    <s v="Acco Bankers Clasps, 5 3/4-Long"/>
    <s v="Chuck Magee"/>
    <n v="21215"/>
    <n v="5"/>
    <n v="4"/>
    <n v="12"/>
  </r>
  <r>
    <n v="4"/>
    <x v="1"/>
    <x v="505"/>
    <x v="1"/>
    <x v="0"/>
    <n v="6"/>
    <x v="2"/>
    <x v="7"/>
    <x v="2"/>
    <x v="111"/>
    <x v="35"/>
    <s v="United States"/>
    <x v="203"/>
    <x v="0"/>
    <m/>
    <x v="0"/>
    <x v="0"/>
    <d v="2017-07-16T00:00:00"/>
    <s v="Mon"/>
    <x v="1"/>
    <s v="CA-2017-146948"/>
    <n v="1626"/>
    <s v="White Envelopes, White Envelopes with Clear Poly Window"/>
    <s v="Chuck Magee"/>
    <n v="21215"/>
    <n v="63"/>
    <n v="9"/>
    <n v="137"/>
  </r>
  <r>
    <n v="4"/>
    <x v="1"/>
    <x v="585"/>
    <x v="1"/>
    <x v="0"/>
    <n v="6"/>
    <x v="1"/>
    <x v="6"/>
    <x v="2"/>
    <x v="21"/>
    <x v="2"/>
    <s v="United States"/>
    <x v="281"/>
    <x v="2"/>
    <m/>
    <x v="0"/>
    <x v="1"/>
    <d v="2017-06-18T00:00:00"/>
    <s v="Wed"/>
    <x v="9"/>
    <s v="CA-2017-147011"/>
    <n v="522"/>
    <s v="Dixon Prang Watercolor Pencils, 10-Color Set with Brush"/>
    <s v="Cassandra Brandow"/>
    <n v="33178"/>
    <n v="4"/>
    <n v="4"/>
    <n v="14"/>
  </r>
  <r>
    <n v="7"/>
    <x v="2"/>
    <x v="332"/>
    <x v="1"/>
    <x v="0"/>
    <n v="6"/>
    <x v="1"/>
    <x v="8"/>
    <x v="0"/>
    <x v="47"/>
    <x v="8"/>
    <s v="United States"/>
    <x v="138"/>
    <x v="2"/>
    <m/>
    <x v="0"/>
    <x v="0"/>
    <d v="2017-09-19T00:00:00"/>
    <s v="Thu"/>
    <x v="0"/>
    <s v="CA-2017-147102"/>
    <n v="957"/>
    <s v="Kensington K72356US Mouse-in-a-Box USB Desktop Mouse"/>
    <s v="Cassandra Brandow"/>
    <n v="31907"/>
    <n v="23"/>
    <n v="4"/>
    <n v="66"/>
  </r>
  <r>
    <n v="4"/>
    <x v="1"/>
    <x v="422"/>
    <x v="1"/>
    <x v="0"/>
    <n v="6"/>
    <x v="0"/>
    <x v="2"/>
    <x v="2"/>
    <x v="15"/>
    <x v="11"/>
    <s v="United States"/>
    <x v="356"/>
    <x v="1"/>
    <m/>
    <x v="0"/>
    <x v="1"/>
    <d v="2017-08-02T00:00:00"/>
    <s v="Mon"/>
    <x v="10"/>
    <s v="CA-2017-147501"/>
    <n v="902"/>
    <s v="Ibico Presentation Index for Binding Systems"/>
    <s v="Anna Andreadi"/>
    <n v="98105"/>
    <n v="2"/>
    <n v="2"/>
    <n v="6"/>
  </r>
  <r>
    <n v="4"/>
    <x v="1"/>
    <x v="422"/>
    <x v="1"/>
    <x v="0"/>
    <n v="6"/>
    <x v="0"/>
    <x v="13"/>
    <x v="0"/>
    <x v="15"/>
    <x v="11"/>
    <s v="United States"/>
    <x v="356"/>
    <x v="1"/>
    <m/>
    <x v="0"/>
    <x v="1"/>
    <d v="2017-08-02T00:00:00"/>
    <s v="Mon"/>
    <x v="10"/>
    <s v="CA-2017-147501"/>
    <n v="1224"/>
    <s v="Okidata C331dn Printer"/>
    <s v="Anna Andreadi"/>
    <n v="98105"/>
    <n v="42"/>
    <n v="2"/>
    <n v="558"/>
  </r>
  <r>
    <n v="4"/>
    <x v="1"/>
    <x v="560"/>
    <x v="1"/>
    <x v="0"/>
    <n v="6"/>
    <x v="1"/>
    <x v="3"/>
    <x v="2"/>
    <x v="5"/>
    <x v="5"/>
    <s v="United States"/>
    <x v="400"/>
    <x v="2"/>
    <m/>
    <x v="0"/>
    <x v="0"/>
    <d v="2017-02-07T00:00:00"/>
    <s v="Sat"/>
    <x v="3"/>
    <s v="CA-2017-147529"/>
    <n v="1754"/>
    <s v="Xerox 1957"/>
    <s v="Cassandra Brandow"/>
    <n v="22153"/>
    <n v="6"/>
    <n v="2"/>
    <n v="13"/>
  </r>
  <r>
    <n v="4"/>
    <x v="1"/>
    <x v="560"/>
    <x v="1"/>
    <x v="0"/>
    <n v="6"/>
    <x v="1"/>
    <x v="7"/>
    <x v="2"/>
    <x v="5"/>
    <x v="5"/>
    <s v="United States"/>
    <x v="400"/>
    <x v="2"/>
    <m/>
    <x v="0"/>
    <x v="0"/>
    <d v="2017-02-07T00:00:00"/>
    <s v="Sat"/>
    <x v="3"/>
    <s v="CA-2017-147529"/>
    <n v="396"/>
    <s v="Cameo Buff Policy Envelopes"/>
    <s v="Cassandra Brandow"/>
    <n v="22153"/>
    <n v="146"/>
    <n v="5"/>
    <n v="311"/>
  </r>
  <r>
    <n v="4"/>
    <x v="1"/>
    <x v="374"/>
    <x v="1"/>
    <x v="0"/>
    <n v="6"/>
    <x v="0"/>
    <x v="11"/>
    <x v="2"/>
    <x v="16"/>
    <x v="12"/>
    <s v="United States"/>
    <x v="226"/>
    <x v="0"/>
    <m/>
    <x v="0"/>
    <x v="1"/>
    <d v="2017-11-10T00:00:00"/>
    <s v="Tue"/>
    <x v="7"/>
    <s v="CA-2017-147690"/>
    <n v="907"/>
    <s v="Iceberg Mobile Mega Data/Printer Cart"/>
    <s v="Chuck Magee"/>
    <n v="19140"/>
    <n v="43"/>
    <n v="6"/>
    <n v="578"/>
  </r>
  <r>
    <n v="4"/>
    <x v="1"/>
    <x v="485"/>
    <x v="1"/>
    <x v="0"/>
    <n v="6"/>
    <x v="0"/>
    <x v="14"/>
    <x v="1"/>
    <x v="40"/>
    <x v="9"/>
    <s v="United States"/>
    <x v="462"/>
    <x v="1"/>
    <m/>
    <x v="0"/>
    <x v="0"/>
    <d v="2017-05-31T00:00:00"/>
    <s v="Tue"/>
    <x v="9"/>
    <s v="CA-2017-147788"/>
    <n v="1228"/>
    <s v="OSullivan Living Dimensions 3-Shelf Bookcases"/>
    <s v="Anna Andreadi"/>
    <n v="84057"/>
    <n v="141"/>
    <n v="7"/>
    <n v="1407"/>
  </r>
  <r>
    <n v="4"/>
    <x v="1"/>
    <x v="485"/>
    <x v="1"/>
    <x v="0"/>
    <n v="6"/>
    <x v="0"/>
    <x v="11"/>
    <x v="2"/>
    <x v="40"/>
    <x v="9"/>
    <s v="United States"/>
    <x v="462"/>
    <x v="1"/>
    <m/>
    <x v="0"/>
    <x v="0"/>
    <d v="2017-05-31T00:00:00"/>
    <s v="Tue"/>
    <x v="9"/>
    <s v="CA-2017-147788"/>
    <n v="662"/>
    <s v="Fellowes Super Stor/Drawer Files"/>
    <s v="Anna Andreadi"/>
    <n v="84057"/>
    <n v="61"/>
    <n v="2"/>
    <n v="323"/>
  </r>
  <r>
    <n v="4"/>
    <x v="1"/>
    <x v="485"/>
    <x v="1"/>
    <x v="0"/>
    <n v="6"/>
    <x v="0"/>
    <x v="10"/>
    <x v="2"/>
    <x v="40"/>
    <x v="9"/>
    <s v="United States"/>
    <x v="462"/>
    <x v="1"/>
    <m/>
    <x v="0"/>
    <x v="0"/>
    <d v="2017-05-31T00:00:00"/>
    <s v="Tue"/>
    <x v="9"/>
    <s v="CA-2017-147788"/>
    <n v="1442"/>
    <s v="Self-Adhesive Removable Labels"/>
    <s v="Anna Andreadi"/>
    <n v="84057"/>
    <n v="8"/>
    <n v="5"/>
    <n v="16"/>
  </r>
  <r>
    <n v="2"/>
    <x v="1"/>
    <x v="332"/>
    <x v="1"/>
    <x v="1"/>
    <n v="3"/>
    <x v="0"/>
    <x v="0"/>
    <x v="0"/>
    <x v="128"/>
    <x v="3"/>
    <s v="United States"/>
    <x v="665"/>
    <x v="1"/>
    <m/>
    <x v="0"/>
    <x v="1"/>
    <d v="2017-09-24T00:00:00"/>
    <s v="Tue"/>
    <x v="0"/>
    <s v="CA-2017-147816"/>
    <n v="1400"/>
    <s v="Samsung HM1900 Bluetooth Headset"/>
    <s v="Anna Andreadi"/>
    <n v="85705"/>
    <n v="13"/>
    <n v="2"/>
    <n v="35"/>
  </r>
  <r>
    <n v="3"/>
    <x v="2"/>
    <x v="449"/>
    <x v="1"/>
    <x v="2"/>
    <n v="1"/>
    <x v="0"/>
    <x v="9"/>
    <x v="1"/>
    <x v="31"/>
    <x v="19"/>
    <s v="United States"/>
    <x v="288"/>
    <x v="0"/>
    <m/>
    <x v="0"/>
    <x v="1"/>
    <d v="2017-12-15T00:00:00"/>
    <s v="Sun"/>
    <x v="6"/>
    <s v="CA-2017-147830"/>
    <n v="871"/>
    <s v="Howard Miller 13 Diameter Goldtone Round Wall Clock"/>
    <s v="Chuck Magee"/>
    <n v="43055"/>
    <n v="69"/>
    <n v="7"/>
    <n v="263"/>
  </r>
  <r>
    <n v="3"/>
    <x v="2"/>
    <x v="449"/>
    <x v="1"/>
    <x v="2"/>
    <n v="1"/>
    <x v="0"/>
    <x v="8"/>
    <x v="0"/>
    <x v="31"/>
    <x v="19"/>
    <s v="United States"/>
    <x v="288"/>
    <x v="0"/>
    <m/>
    <x v="0"/>
    <x v="1"/>
    <d v="2017-12-15T00:00:00"/>
    <s v="Sun"/>
    <x v="6"/>
    <s v="CA-2017-147830"/>
    <n v="1283"/>
    <s v="Plantronics Savi W720 Multi-Device Wireless Headset System"/>
    <s v="Chuck Magee"/>
    <n v="43055"/>
    <n v="608"/>
    <n v="6"/>
    <n v="2025"/>
  </r>
  <r>
    <n v="3"/>
    <x v="2"/>
    <x v="449"/>
    <x v="1"/>
    <x v="2"/>
    <n v="1"/>
    <x v="0"/>
    <x v="0"/>
    <x v="0"/>
    <x v="31"/>
    <x v="19"/>
    <s v="United States"/>
    <x v="288"/>
    <x v="0"/>
    <m/>
    <x v="0"/>
    <x v="6"/>
    <d v="2017-12-15T00:00:00"/>
    <s v="Sun"/>
    <x v="6"/>
    <s v="CA-2017-147830"/>
    <n v="1247"/>
    <s v="Panasonic KX TS3282W Corded phone"/>
    <s v="Chuck Magee"/>
    <n v="43055"/>
    <n v="-17"/>
    <n v="2"/>
    <n v="102"/>
  </r>
  <r>
    <n v="3"/>
    <x v="2"/>
    <x v="449"/>
    <x v="1"/>
    <x v="2"/>
    <n v="1"/>
    <x v="0"/>
    <x v="13"/>
    <x v="0"/>
    <x v="31"/>
    <x v="19"/>
    <s v="United States"/>
    <x v="288"/>
    <x v="0"/>
    <m/>
    <x v="0"/>
    <x v="4"/>
    <d v="2017-12-15T00:00:00"/>
    <s v="Sun"/>
    <x v="6"/>
    <s v="CA-2017-147830"/>
    <n v="476"/>
    <s v="Cubify CubeX 3D Printer Double Head Print"/>
    <s v="Chuck Magee"/>
    <n v="43055"/>
    <n v="-2640"/>
    <n v="2"/>
    <n v="1800"/>
  </r>
  <r>
    <n v="5"/>
    <x v="1"/>
    <x v="412"/>
    <x v="1"/>
    <x v="0"/>
    <n v="6"/>
    <x v="2"/>
    <x v="2"/>
    <x v="2"/>
    <x v="0"/>
    <x v="0"/>
    <s v="United States"/>
    <x v="420"/>
    <x v="0"/>
    <m/>
    <x v="0"/>
    <x v="1"/>
    <d v="2017-12-03T00:00:00"/>
    <s v="Tue"/>
    <x v="6"/>
    <s v="CA-2017-147851"/>
    <n v="413"/>
    <s v="Cardinal Poly Pocket Divider Pockets for Ring Binders"/>
    <s v="Chuck Magee"/>
    <n v="10009"/>
    <n v="3"/>
    <n v="4"/>
    <n v="11"/>
  </r>
  <r>
    <n v="5"/>
    <x v="1"/>
    <x v="410"/>
    <x v="1"/>
    <x v="0"/>
    <n v="6"/>
    <x v="0"/>
    <x v="3"/>
    <x v="2"/>
    <x v="114"/>
    <x v="14"/>
    <s v="United States"/>
    <x v="49"/>
    <x v="2"/>
    <m/>
    <x v="0"/>
    <x v="0"/>
    <d v="2017-05-07T00:00:00"/>
    <s v="Sat"/>
    <x v="5"/>
    <s v="CA-2017-147879"/>
    <n v="1695"/>
    <s v="Xerox 1902"/>
    <s v="Cassandra Brandow"/>
    <n v="42301"/>
    <n v="21"/>
    <n v="2"/>
    <n v="46"/>
  </r>
  <r>
    <n v="5"/>
    <x v="1"/>
    <x v="512"/>
    <x v="1"/>
    <x v="0"/>
    <n v="6"/>
    <x v="1"/>
    <x v="6"/>
    <x v="2"/>
    <x v="82"/>
    <x v="1"/>
    <s v="United States"/>
    <x v="366"/>
    <x v="1"/>
    <m/>
    <x v="0"/>
    <x v="0"/>
    <d v="2017-07-26T00:00:00"/>
    <s v="Thu"/>
    <x v="1"/>
    <s v="CA-2017-148180"/>
    <n v="1150"/>
    <s v="Newell 334"/>
    <s v="Anna Andreadi"/>
    <n v="93030"/>
    <n v="26"/>
    <n v="5"/>
    <n v="99"/>
  </r>
  <r>
    <n v="5"/>
    <x v="1"/>
    <x v="512"/>
    <x v="1"/>
    <x v="0"/>
    <n v="6"/>
    <x v="1"/>
    <x v="2"/>
    <x v="2"/>
    <x v="82"/>
    <x v="1"/>
    <s v="United States"/>
    <x v="366"/>
    <x v="1"/>
    <m/>
    <x v="0"/>
    <x v="1"/>
    <d v="2017-07-26T00:00:00"/>
    <s v="Thu"/>
    <x v="1"/>
    <s v="CA-2017-148180"/>
    <n v="57"/>
    <s v="Acco Pressboard Covers with Storage Hooks, 9 1/2 x 11, Executive Red"/>
    <s v="Anna Andreadi"/>
    <n v="93030"/>
    <n v="3"/>
    <n v="3"/>
    <n v="9"/>
  </r>
  <r>
    <n v="5"/>
    <x v="1"/>
    <x v="512"/>
    <x v="1"/>
    <x v="0"/>
    <n v="6"/>
    <x v="1"/>
    <x v="2"/>
    <x v="2"/>
    <x v="82"/>
    <x v="1"/>
    <s v="United States"/>
    <x v="366"/>
    <x v="1"/>
    <m/>
    <x v="0"/>
    <x v="1"/>
    <d v="2017-07-26T00:00:00"/>
    <s v="Thu"/>
    <x v="1"/>
    <s v="CA-2017-148180"/>
    <n v="1586"/>
    <s v="Tuff Stuff Recycled Round Ring Binders"/>
    <s v="Anna Andreadi"/>
    <n v="93030"/>
    <n v="8"/>
    <n v="6"/>
    <n v="23"/>
  </r>
  <r>
    <n v="4"/>
    <x v="1"/>
    <x v="531"/>
    <x v="1"/>
    <x v="0"/>
    <n v="6"/>
    <x v="1"/>
    <x v="3"/>
    <x v="2"/>
    <x v="145"/>
    <x v="1"/>
    <s v="United States"/>
    <x v="465"/>
    <x v="1"/>
    <m/>
    <x v="0"/>
    <x v="0"/>
    <d v="2017-12-13T00:00:00"/>
    <s v="Fri"/>
    <x v="6"/>
    <s v="CA-2017-148250"/>
    <n v="1817"/>
    <s v="Xerox 213"/>
    <s v="Anna Andreadi"/>
    <n v="92503"/>
    <n v="6"/>
    <n v="2"/>
    <n v="13"/>
  </r>
  <r>
    <n v="4"/>
    <x v="1"/>
    <x v="531"/>
    <x v="1"/>
    <x v="0"/>
    <n v="6"/>
    <x v="1"/>
    <x v="12"/>
    <x v="2"/>
    <x v="145"/>
    <x v="1"/>
    <s v="United States"/>
    <x v="465"/>
    <x v="1"/>
    <m/>
    <x v="0"/>
    <x v="0"/>
    <d v="2017-12-13T00:00:00"/>
    <s v="Fri"/>
    <x v="6"/>
    <s v="CA-2017-148250"/>
    <n v="631"/>
    <s v="Fellowes 8 Outlet Superior Workstation Surge Protector w/o Phone/Fax/Modem Protection"/>
    <s v="Anna Andreadi"/>
    <n v="92503"/>
    <n v="35"/>
    <n v="4"/>
    <n v="134"/>
  </r>
  <r>
    <n v="4"/>
    <x v="1"/>
    <x v="327"/>
    <x v="1"/>
    <x v="0"/>
    <n v="6"/>
    <x v="0"/>
    <x v="12"/>
    <x v="2"/>
    <x v="17"/>
    <x v="1"/>
    <s v="United States"/>
    <x v="588"/>
    <x v="1"/>
    <m/>
    <x v="0"/>
    <x v="0"/>
    <d v="2017-12-27T00:00:00"/>
    <s v="Fri"/>
    <x v="6"/>
    <s v="CA-2017-148376"/>
    <n v="297"/>
    <s v="Belkin F9G930V10-GRY 9 Outlet Surge"/>
    <s v="Anna Andreadi"/>
    <n v="90008"/>
    <n v="31"/>
    <n v="2"/>
    <n v="107"/>
  </r>
  <r>
    <n v="4"/>
    <x v="1"/>
    <x v="327"/>
    <x v="1"/>
    <x v="0"/>
    <n v="6"/>
    <x v="0"/>
    <x v="10"/>
    <x v="2"/>
    <x v="17"/>
    <x v="1"/>
    <s v="United States"/>
    <x v="588"/>
    <x v="1"/>
    <m/>
    <x v="0"/>
    <x v="0"/>
    <d v="2017-12-27T00:00:00"/>
    <s v="Fri"/>
    <x v="6"/>
    <s v="CA-2017-148376"/>
    <n v="206"/>
    <s v="Avery 497"/>
    <s v="Anna Andreadi"/>
    <n v="90008"/>
    <n v="10"/>
    <n v="7"/>
    <n v="22"/>
  </r>
  <r>
    <n v="3"/>
    <x v="0"/>
    <x v="465"/>
    <x v="1"/>
    <x v="1"/>
    <n v="3"/>
    <x v="1"/>
    <x v="3"/>
    <x v="2"/>
    <x v="31"/>
    <x v="18"/>
    <s v="United States"/>
    <x v="329"/>
    <x v="0"/>
    <m/>
    <x v="0"/>
    <x v="0"/>
    <d v="2017-11-07T00:00:00"/>
    <s v="Sat"/>
    <x v="7"/>
    <s v="CA-2017-148432"/>
    <n v="1037"/>
    <s v="Loose Memo Sheets"/>
    <s v="Chuck Magee"/>
    <n v="19711"/>
    <n v="3"/>
    <n v="2"/>
    <n v="7"/>
  </r>
  <r>
    <n v="3"/>
    <x v="0"/>
    <x v="465"/>
    <x v="1"/>
    <x v="1"/>
    <n v="3"/>
    <x v="1"/>
    <x v="4"/>
    <x v="2"/>
    <x v="31"/>
    <x v="18"/>
    <s v="United States"/>
    <x v="329"/>
    <x v="0"/>
    <m/>
    <x v="0"/>
    <x v="0"/>
    <d v="2017-11-07T00:00:00"/>
    <s v="Sat"/>
    <x v="7"/>
    <s v="CA-2017-148432"/>
    <n v="1367"/>
    <s v="Rubber Band Ball"/>
    <s v="Chuck Magee"/>
    <n v="19711"/>
    <n v="1"/>
    <n v="7"/>
    <n v="26"/>
  </r>
  <r>
    <n v="0"/>
    <x v="0"/>
    <x v="353"/>
    <x v="1"/>
    <x v="3"/>
    <n v="0"/>
    <x v="0"/>
    <x v="9"/>
    <x v="1"/>
    <x v="7"/>
    <x v="1"/>
    <s v="United States"/>
    <x v="158"/>
    <x v="1"/>
    <m/>
    <x v="0"/>
    <x v="0"/>
    <d v="2017-08-13T00:00:00"/>
    <s v="Fri"/>
    <x v="10"/>
    <s v="CA-2017-148495"/>
    <n v="1594"/>
    <s v="Ultra Door Pull Handle"/>
    <s v="Anna Andreadi"/>
    <n v="91767"/>
    <n v="10"/>
    <n v="3"/>
    <n v="32"/>
  </r>
  <r>
    <n v="5"/>
    <x v="1"/>
    <x v="467"/>
    <x v="1"/>
    <x v="0"/>
    <n v="6"/>
    <x v="2"/>
    <x v="3"/>
    <x v="2"/>
    <x v="322"/>
    <x v="1"/>
    <s v="United States"/>
    <x v="339"/>
    <x v="1"/>
    <m/>
    <x v="0"/>
    <x v="0"/>
    <d v="2017-12-06T00:00:00"/>
    <s v="Fri"/>
    <x v="6"/>
    <s v="CA-2017-148628"/>
    <n v="1085"/>
    <s v="Message Book, Phone, Wirebound Standard Line Memo, 2 3/4 X 5"/>
    <s v="Anna Andreadi"/>
    <n v="91360"/>
    <n v="15"/>
    <n v="5"/>
    <n v="33"/>
  </r>
  <r>
    <n v="2"/>
    <x v="1"/>
    <x v="487"/>
    <x v="1"/>
    <x v="1"/>
    <n v="3"/>
    <x v="0"/>
    <x v="14"/>
    <x v="1"/>
    <x v="15"/>
    <x v="11"/>
    <s v="United States"/>
    <x v="442"/>
    <x v="1"/>
    <m/>
    <x v="0"/>
    <x v="0"/>
    <d v="2017-07-25T00:00:00"/>
    <s v="Wed"/>
    <x v="1"/>
    <s v="CA-2017-148635"/>
    <n v="1435"/>
    <s v="Sauder Forest Hills Library, Woodland Oak Finish"/>
    <s v="Anna Andreadi"/>
    <n v="98115"/>
    <n v="56"/>
    <n v="5"/>
    <n v="705"/>
  </r>
  <r>
    <n v="2"/>
    <x v="1"/>
    <x v="487"/>
    <x v="1"/>
    <x v="1"/>
    <n v="3"/>
    <x v="0"/>
    <x v="5"/>
    <x v="1"/>
    <x v="15"/>
    <x v="11"/>
    <s v="United States"/>
    <x v="442"/>
    <x v="1"/>
    <m/>
    <x v="0"/>
    <x v="1"/>
    <d v="2017-07-25T00:00:00"/>
    <s v="Wed"/>
    <x v="1"/>
    <s v="CA-2017-148635"/>
    <n v="1211"/>
    <s v="Office Star - Professional Matrix Back Chair with 2-to-1 Synchro Tilt and Mesh Fabric Seat"/>
    <s v="Anna Andreadi"/>
    <n v="98115"/>
    <n v="28"/>
    <n v="2"/>
    <n v="562"/>
  </r>
  <r>
    <n v="2"/>
    <x v="1"/>
    <x v="487"/>
    <x v="1"/>
    <x v="1"/>
    <n v="3"/>
    <x v="0"/>
    <x v="4"/>
    <x v="2"/>
    <x v="15"/>
    <x v="11"/>
    <s v="United States"/>
    <x v="442"/>
    <x v="1"/>
    <m/>
    <x v="0"/>
    <x v="0"/>
    <d v="2017-07-25T00:00:00"/>
    <s v="Wed"/>
    <x v="1"/>
    <s v="CA-2017-148635"/>
    <n v="1289"/>
    <s v="Plymouth Boxed Rubber Bands by Plymouth"/>
    <s v="Anna Andreadi"/>
    <n v="98115"/>
    <n v="0"/>
    <n v="2"/>
    <n v="9"/>
  </r>
  <r>
    <n v="2"/>
    <x v="1"/>
    <x v="487"/>
    <x v="1"/>
    <x v="1"/>
    <n v="3"/>
    <x v="0"/>
    <x v="3"/>
    <x v="2"/>
    <x v="15"/>
    <x v="11"/>
    <s v="United States"/>
    <x v="442"/>
    <x v="1"/>
    <m/>
    <x v="0"/>
    <x v="0"/>
    <d v="2017-07-25T00:00:00"/>
    <s v="Wed"/>
    <x v="1"/>
    <s v="CA-2017-148635"/>
    <n v="1833"/>
    <s v="Xerox 228"/>
    <s v="Anna Andreadi"/>
    <n v="98115"/>
    <n v="6"/>
    <n v="2"/>
    <n v="13"/>
  </r>
  <r>
    <n v="6"/>
    <x v="0"/>
    <x v="434"/>
    <x v="1"/>
    <x v="0"/>
    <n v="6"/>
    <x v="0"/>
    <x v="10"/>
    <x v="2"/>
    <x v="26"/>
    <x v="16"/>
    <s v="United States"/>
    <x v="38"/>
    <x v="2"/>
    <m/>
    <x v="0"/>
    <x v="1"/>
    <d v="2017-03-12T00:00:00"/>
    <s v="Thu"/>
    <x v="2"/>
    <s v="CA-2017-148705"/>
    <n v="229"/>
    <s v="Avery 518"/>
    <s v="Cassandra Brandow"/>
    <n v="28205"/>
    <n v="2"/>
    <n v="2"/>
    <n v="5"/>
  </r>
  <r>
    <n v="6"/>
    <x v="0"/>
    <x v="586"/>
    <x v="1"/>
    <x v="0"/>
    <n v="6"/>
    <x v="0"/>
    <x v="6"/>
    <x v="2"/>
    <x v="0"/>
    <x v="0"/>
    <s v="United States"/>
    <x v="332"/>
    <x v="0"/>
    <m/>
    <x v="0"/>
    <x v="0"/>
    <d v="2017-04-17T00:00:00"/>
    <s v="Tue"/>
    <x v="4"/>
    <s v="CA-2017-148712"/>
    <n v="280"/>
    <s v="Barrel Sharpener"/>
    <s v="Chuck Magee"/>
    <n v="10035"/>
    <n v="3"/>
    <n v="3"/>
    <n v="11"/>
  </r>
  <r>
    <n v="6"/>
    <x v="0"/>
    <x v="586"/>
    <x v="1"/>
    <x v="0"/>
    <n v="6"/>
    <x v="0"/>
    <x v="2"/>
    <x v="2"/>
    <x v="0"/>
    <x v="0"/>
    <s v="United States"/>
    <x v="332"/>
    <x v="0"/>
    <m/>
    <x v="0"/>
    <x v="1"/>
    <d v="2017-04-17T00:00:00"/>
    <s v="Tue"/>
    <x v="4"/>
    <s v="CA-2017-148712"/>
    <n v="536"/>
    <s v="DXL Angle-View Binders with Locking Rings, Black"/>
    <s v="Chuck Magee"/>
    <n v="10035"/>
    <n v="21"/>
    <n v="13"/>
    <n v="62"/>
  </r>
  <r>
    <n v="6"/>
    <x v="0"/>
    <x v="586"/>
    <x v="1"/>
    <x v="0"/>
    <n v="6"/>
    <x v="0"/>
    <x v="8"/>
    <x v="0"/>
    <x v="0"/>
    <x v="0"/>
    <s v="United States"/>
    <x v="332"/>
    <x v="0"/>
    <m/>
    <x v="0"/>
    <x v="0"/>
    <d v="2017-04-17T00:00:00"/>
    <s v="Tue"/>
    <x v="4"/>
    <s v="CA-2017-148712"/>
    <n v="600"/>
    <s v="Enermax Acrylux Wireless Keyboard"/>
    <s v="Chuck Magee"/>
    <n v="10035"/>
    <n v="37"/>
    <n v="1"/>
    <n v="100"/>
  </r>
  <r>
    <n v="4"/>
    <x v="1"/>
    <x v="587"/>
    <x v="2"/>
    <x v="0"/>
    <n v="6"/>
    <x v="0"/>
    <x v="11"/>
    <x v="2"/>
    <x v="13"/>
    <x v="10"/>
    <s v="United States"/>
    <x v="666"/>
    <x v="3"/>
    <m/>
    <x v="0"/>
    <x v="1"/>
    <d v="2017-12-28T00:00:00"/>
    <s v="Sat"/>
    <x v="11"/>
    <s v="CA-2017-148859"/>
    <n v="1544"/>
    <s v="Tenex Personal Filing Tote With Secure Closure Lid, Black/Frost"/>
    <s v="Kelly Williams"/>
    <n v="60623"/>
    <n v="2"/>
    <n v="2"/>
    <n v="25"/>
  </r>
  <r>
    <n v="4"/>
    <x v="1"/>
    <x v="536"/>
    <x v="1"/>
    <x v="0"/>
    <n v="6"/>
    <x v="0"/>
    <x v="2"/>
    <x v="2"/>
    <x v="246"/>
    <x v="10"/>
    <s v="United States"/>
    <x v="599"/>
    <x v="3"/>
    <s v="Yes"/>
    <x v="1"/>
    <x v="3"/>
    <d v="2017-10-01T00:00:00"/>
    <s v="Sun"/>
    <x v="8"/>
    <s v="CA-2017-148873"/>
    <n v="71"/>
    <s v="Accohide Poly Flexible Ring Binders"/>
    <s v="Kelly Williams"/>
    <n v="62301"/>
    <n v="-4"/>
    <n v="4"/>
    <n v="3"/>
  </r>
  <r>
    <n v="4"/>
    <x v="1"/>
    <x v="536"/>
    <x v="1"/>
    <x v="0"/>
    <n v="6"/>
    <x v="0"/>
    <x v="8"/>
    <x v="0"/>
    <x v="246"/>
    <x v="10"/>
    <s v="United States"/>
    <x v="599"/>
    <x v="3"/>
    <s v="Yes"/>
    <x v="1"/>
    <x v="1"/>
    <d v="2017-10-01T00:00:00"/>
    <s v="Sun"/>
    <x v="8"/>
    <s v="CA-2017-148873"/>
    <n v="978"/>
    <s v="Lenovo 17-Key USB Numeric Keypad"/>
    <s v="Kelly Williams"/>
    <n v="62301"/>
    <n v="3"/>
    <n v="4"/>
    <n v="109"/>
  </r>
  <r>
    <n v="5"/>
    <x v="1"/>
    <x v="358"/>
    <x v="1"/>
    <x v="0"/>
    <n v="6"/>
    <x v="0"/>
    <x v="9"/>
    <x v="1"/>
    <x v="172"/>
    <x v="11"/>
    <s v="United States"/>
    <x v="437"/>
    <x v="1"/>
    <m/>
    <x v="0"/>
    <x v="0"/>
    <d v="2017-05-26T00:00:00"/>
    <s v="Thu"/>
    <x v="5"/>
    <s v="CA-2017-148964"/>
    <n v="493"/>
    <s v="DAX Metal Frame, Desktop, Stepped-Edge"/>
    <s v="Anna Andreadi"/>
    <n v="98006"/>
    <n v="8"/>
    <n v="1"/>
    <n v="20"/>
  </r>
  <r>
    <n v="5"/>
    <x v="1"/>
    <x v="343"/>
    <x v="1"/>
    <x v="0"/>
    <n v="6"/>
    <x v="1"/>
    <x v="5"/>
    <x v="1"/>
    <x v="15"/>
    <x v="11"/>
    <s v="United States"/>
    <x v="667"/>
    <x v="1"/>
    <m/>
    <x v="0"/>
    <x v="1"/>
    <d v="2017-09-25T00:00:00"/>
    <s v="Wed"/>
    <x v="0"/>
    <s v="CA-2017-149083"/>
    <n v="768"/>
    <s v="Global Super Steno Chair"/>
    <s v="Anna Andreadi"/>
    <n v="98103"/>
    <n v="-12"/>
    <n v="4"/>
    <n v="307"/>
  </r>
  <r>
    <n v="5"/>
    <x v="1"/>
    <x v="343"/>
    <x v="1"/>
    <x v="0"/>
    <n v="6"/>
    <x v="1"/>
    <x v="10"/>
    <x v="2"/>
    <x v="15"/>
    <x v="11"/>
    <s v="United States"/>
    <x v="667"/>
    <x v="1"/>
    <m/>
    <x v="0"/>
    <x v="0"/>
    <d v="2017-09-25T00:00:00"/>
    <s v="Wed"/>
    <x v="0"/>
    <s v="CA-2017-149083"/>
    <n v="1265"/>
    <s v="Permanent Self-Adhesive File Folder Labels for Typewriters, 1 1/8 x 3 1/2, White"/>
    <s v="Anna Andreadi"/>
    <n v="98103"/>
    <n v="6"/>
    <n v="2"/>
    <n v="13"/>
  </r>
  <r>
    <n v="5"/>
    <x v="1"/>
    <x v="343"/>
    <x v="1"/>
    <x v="0"/>
    <n v="6"/>
    <x v="1"/>
    <x v="8"/>
    <x v="0"/>
    <x v="15"/>
    <x v="11"/>
    <s v="United States"/>
    <x v="667"/>
    <x v="1"/>
    <m/>
    <x v="0"/>
    <x v="0"/>
    <d v="2017-09-25T00:00:00"/>
    <s v="Wed"/>
    <x v="0"/>
    <s v="CA-2017-149083"/>
    <n v="1012"/>
    <s v="Logitech G602 Wireless Gaming Mouse"/>
    <s v="Anna Andreadi"/>
    <n v="98103"/>
    <n v="58"/>
    <n v="2"/>
    <n v="160"/>
  </r>
  <r>
    <n v="4"/>
    <x v="1"/>
    <x v="447"/>
    <x v="1"/>
    <x v="0"/>
    <n v="6"/>
    <x v="0"/>
    <x v="9"/>
    <x v="1"/>
    <x v="17"/>
    <x v="1"/>
    <s v="United States"/>
    <x v="12"/>
    <x v="1"/>
    <m/>
    <x v="0"/>
    <x v="0"/>
    <d v="2017-10-20T00:00:00"/>
    <s v="Fri"/>
    <x v="8"/>
    <s v="CA-2017-149097"/>
    <n v="1187"/>
    <s v="Nu-Dell Oak Frame"/>
    <s v="Anna Andreadi"/>
    <n v="90045"/>
    <n v="24"/>
    <n v="7"/>
    <n v="75"/>
  </r>
  <r>
    <n v="4"/>
    <x v="1"/>
    <x v="447"/>
    <x v="1"/>
    <x v="0"/>
    <n v="6"/>
    <x v="0"/>
    <x v="1"/>
    <x v="1"/>
    <x v="17"/>
    <x v="1"/>
    <s v="United States"/>
    <x v="12"/>
    <x v="1"/>
    <m/>
    <x v="0"/>
    <x v="1"/>
    <d v="2017-10-20T00:00:00"/>
    <s v="Fri"/>
    <x v="8"/>
    <s v="CA-2017-149097"/>
    <n v="1386"/>
    <s v="SAFCO PlanMaster Boards, 60w x 37-1/2d, White Melamine"/>
    <s v="Anna Andreadi"/>
    <n v="90045"/>
    <n v="27"/>
    <n v="3"/>
    <n v="365"/>
  </r>
  <r>
    <n v="1"/>
    <x v="0"/>
    <x v="402"/>
    <x v="1"/>
    <x v="2"/>
    <n v="1"/>
    <x v="0"/>
    <x v="13"/>
    <x v="0"/>
    <x v="175"/>
    <x v="2"/>
    <s v="United States"/>
    <x v="183"/>
    <x v="2"/>
    <m/>
    <x v="0"/>
    <x v="8"/>
    <d v="2017-11-22T00:00:00"/>
    <s v="Sun"/>
    <x v="7"/>
    <s v="CA-2017-149300"/>
    <n v="1566"/>
    <s v="Texas Instruments TI-34 Scientific Calculator"/>
    <s v="Cassandra Brandow"/>
    <n v="33012"/>
    <n v="-2"/>
    <n v="3"/>
    <n v="33"/>
  </r>
  <r>
    <n v="5"/>
    <x v="1"/>
    <x v="573"/>
    <x v="1"/>
    <x v="0"/>
    <n v="6"/>
    <x v="1"/>
    <x v="9"/>
    <x v="1"/>
    <x v="47"/>
    <x v="8"/>
    <s v="United States"/>
    <x v="668"/>
    <x v="2"/>
    <s v="Yes"/>
    <x v="1"/>
    <x v="0"/>
    <d v="2017-04-20T00:00:00"/>
    <s v="Fri"/>
    <x v="4"/>
    <s v="CA-2017-149342"/>
    <n v="727"/>
    <s v="GE 48 Fluorescent Tube, Cool White Energy Saver, 34 Watts, 30/Box"/>
    <s v="Cassandra Brandow"/>
    <n v="31907"/>
    <n v="298"/>
    <n v="6"/>
    <n v="595"/>
  </r>
  <r>
    <n v="5"/>
    <x v="1"/>
    <x v="573"/>
    <x v="1"/>
    <x v="0"/>
    <n v="6"/>
    <x v="1"/>
    <x v="3"/>
    <x v="2"/>
    <x v="47"/>
    <x v="8"/>
    <s v="United States"/>
    <x v="668"/>
    <x v="2"/>
    <s v="Yes"/>
    <x v="1"/>
    <x v="0"/>
    <d v="2017-04-20T00:00:00"/>
    <s v="Fri"/>
    <x v="4"/>
    <s v="CA-2017-149342"/>
    <n v="1800"/>
    <s v="Xerox 2"/>
    <s v="Cassandra Brandow"/>
    <n v="31907"/>
    <n v="6"/>
    <n v="2"/>
    <n v="13"/>
  </r>
  <r>
    <n v="5"/>
    <x v="1"/>
    <x v="573"/>
    <x v="1"/>
    <x v="0"/>
    <n v="6"/>
    <x v="1"/>
    <x v="0"/>
    <x v="0"/>
    <x v="47"/>
    <x v="8"/>
    <s v="United States"/>
    <x v="668"/>
    <x v="2"/>
    <s v="Yes"/>
    <x v="1"/>
    <x v="0"/>
    <d v="2017-04-20T00:00:00"/>
    <s v="Fri"/>
    <x v="4"/>
    <s v="CA-2017-149342"/>
    <n v="1322"/>
    <s v="Pyle PMP37LED"/>
    <s v="Cassandra Brandow"/>
    <n v="31907"/>
    <n v="78"/>
    <n v="3"/>
    <n v="288"/>
  </r>
  <r>
    <n v="0"/>
    <x v="0"/>
    <x v="395"/>
    <x v="1"/>
    <x v="3"/>
    <n v="0"/>
    <x v="0"/>
    <x v="2"/>
    <x v="2"/>
    <x v="65"/>
    <x v="3"/>
    <s v="United States"/>
    <x v="97"/>
    <x v="1"/>
    <m/>
    <x v="0"/>
    <x v="4"/>
    <d v="2017-07-10T00:00:00"/>
    <s v="Tue"/>
    <x v="1"/>
    <s v="CA-2017-149384"/>
    <n v="71"/>
    <s v="Accohide Poly Flexible Ring Binders"/>
    <s v="Anna Andreadi"/>
    <n v="85281"/>
    <n v="-2"/>
    <n v="3"/>
    <n v="3"/>
  </r>
  <r>
    <n v="4"/>
    <x v="1"/>
    <x v="406"/>
    <x v="1"/>
    <x v="0"/>
    <n v="6"/>
    <x v="2"/>
    <x v="9"/>
    <x v="1"/>
    <x v="23"/>
    <x v="1"/>
    <s v="United States"/>
    <x v="552"/>
    <x v="1"/>
    <m/>
    <x v="0"/>
    <x v="0"/>
    <d v="2017-09-19T00:00:00"/>
    <s v="Thu"/>
    <x v="0"/>
    <s v="CA-2017-149517"/>
    <n v="1450"/>
    <s v="Seth Thomas 8 1/2 Cubicle Clock"/>
    <s v="Anna Andreadi"/>
    <n v="95823"/>
    <n v="19"/>
    <n v="3"/>
    <n v="61"/>
  </r>
  <r>
    <n v="5"/>
    <x v="1"/>
    <x v="347"/>
    <x v="1"/>
    <x v="0"/>
    <n v="6"/>
    <x v="1"/>
    <x v="10"/>
    <x v="2"/>
    <x v="17"/>
    <x v="1"/>
    <s v="United States"/>
    <x v="387"/>
    <x v="1"/>
    <m/>
    <x v="0"/>
    <x v="0"/>
    <d v="2017-12-05T00:00:00"/>
    <s v="Thu"/>
    <x v="6"/>
    <s v="CA-2017-149566"/>
    <n v="196"/>
    <s v="Avery 488"/>
    <s v="Anna Andreadi"/>
    <n v="90049"/>
    <n v="6"/>
    <n v="4"/>
    <n v="13"/>
  </r>
  <r>
    <n v="5"/>
    <x v="1"/>
    <x v="347"/>
    <x v="1"/>
    <x v="0"/>
    <n v="6"/>
    <x v="1"/>
    <x v="8"/>
    <x v="0"/>
    <x v="17"/>
    <x v="1"/>
    <s v="United States"/>
    <x v="387"/>
    <x v="1"/>
    <m/>
    <x v="0"/>
    <x v="0"/>
    <d v="2017-12-05T00:00:00"/>
    <s v="Thu"/>
    <x v="6"/>
    <s v="CA-2017-149566"/>
    <n v="1080"/>
    <s v="Memorex Micro Travel Drive 8 GB"/>
    <s v="Anna Andreadi"/>
    <n v="90049"/>
    <n v="18"/>
    <n v="3"/>
    <n v="39"/>
  </r>
  <r>
    <n v="5"/>
    <x v="2"/>
    <x v="551"/>
    <x v="1"/>
    <x v="1"/>
    <n v="3"/>
    <x v="0"/>
    <x v="3"/>
    <x v="2"/>
    <x v="104"/>
    <x v="23"/>
    <s v="United States"/>
    <x v="44"/>
    <x v="3"/>
    <m/>
    <x v="0"/>
    <x v="0"/>
    <d v="2017-01-31T00:00:00"/>
    <s v="Tue"/>
    <x v="3"/>
    <s v="CA-2017-149587"/>
    <n v="1799"/>
    <s v="Xerox 1999"/>
    <s v="Kelly Williams"/>
    <n v="55407"/>
    <n v="6"/>
    <n v="2"/>
    <n v="13"/>
  </r>
  <r>
    <n v="5"/>
    <x v="2"/>
    <x v="551"/>
    <x v="1"/>
    <x v="1"/>
    <n v="3"/>
    <x v="0"/>
    <x v="9"/>
    <x v="1"/>
    <x v="104"/>
    <x v="23"/>
    <s v="United States"/>
    <x v="44"/>
    <x v="3"/>
    <m/>
    <x v="0"/>
    <x v="0"/>
    <d v="2017-01-31T00:00:00"/>
    <s v="Tue"/>
    <x v="3"/>
    <s v="CA-2017-149587"/>
    <n v="1446"/>
    <s v="Seth Thomas 13 1/2 Wall Clock"/>
    <s v="Kelly Williams"/>
    <n v="55407"/>
    <n v="17"/>
    <n v="3"/>
    <n v="53"/>
  </r>
  <r>
    <n v="5"/>
    <x v="2"/>
    <x v="551"/>
    <x v="1"/>
    <x v="1"/>
    <n v="3"/>
    <x v="0"/>
    <x v="2"/>
    <x v="2"/>
    <x v="104"/>
    <x v="23"/>
    <s v="United States"/>
    <x v="44"/>
    <x v="3"/>
    <m/>
    <x v="0"/>
    <x v="0"/>
    <d v="2017-01-31T00:00:00"/>
    <s v="Tue"/>
    <x v="3"/>
    <s v="CA-2017-149587"/>
    <n v="905"/>
    <s v="Ibico Standard Transparent Covers"/>
    <s v="Kelly Williams"/>
    <n v="55407"/>
    <n v="16"/>
    <n v="2"/>
    <n v="33"/>
  </r>
  <r>
    <n v="6"/>
    <x v="0"/>
    <x v="470"/>
    <x v="1"/>
    <x v="0"/>
    <n v="6"/>
    <x v="0"/>
    <x v="11"/>
    <x v="2"/>
    <x v="323"/>
    <x v="38"/>
    <s v="United States"/>
    <x v="365"/>
    <x v="0"/>
    <m/>
    <x v="0"/>
    <x v="0"/>
    <d v="2017-05-28T00:00:00"/>
    <s v="Sat"/>
    <x v="9"/>
    <s v="CA-2017-149601"/>
    <n v="54"/>
    <s v="Acco Perma 4000 Stacking Storage Drawers"/>
    <s v="Chuck Magee"/>
    <n v="6040"/>
    <n v="2"/>
    <n v="1"/>
    <n v="16"/>
  </r>
  <r>
    <n v="6"/>
    <x v="0"/>
    <x v="470"/>
    <x v="1"/>
    <x v="0"/>
    <n v="6"/>
    <x v="0"/>
    <x v="11"/>
    <x v="2"/>
    <x v="323"/>
    <x v="38"/>
    <s v="United States"/>
    <x v="365"/>
    <x v="0"/>
    <m/>
    <x v="0"/>
    <x v="0"/>
    <d v="2017-05-28T00:00:00"/>
    <s v="Sat"/>
    <x v="9"/>
    <s v="CA-2017-149601"/>
    <n v="1268"/>
    <s v="Personal Filing Tote with Lid, Black/Gray"/>
    <s v="Chuck Magee"/>
    <n v="6040"/>
    <n v="22"/>
    <n v="5"/>
    <n v="78"/>
  </r>
  <r>
    <n v="6"/>
    <x v="0"/>
    <x v="588"/>
    <x v="1"/>
    <x v="0"/>
    <n v="6"/>
    <x v="1"/>
    <x v="3"/>
    <x v="2"/>
    <x v="78"/>
    <x v="31"/>
    <s v="United States"/>
    <x v="64"/>
    <x v="1"/>
    <s v="Yes"/>
    <x v="1"/>
    <x v="1"/>
    <d v="2017-01-06T00:00:00"/>
    <s v="Fri"/>
    <x v="11"/>
    <s v="CA-2017-149636"/>
    <n v="936"/>
    <s v="Its Hot Message Books with Stickers, 2 3/4 x 5"/>
    <s v="Anna Andreadi"/>
    <n v="80906"/>
    <n v="9"/>
    <n v="5"/>
    <n v="30"/>
  </r>
  <r>
    <n v="6"/>
    <x v="0"/>
    <x v="588"/>
    <x v="1"/>
    <x v="0"/>
    <n v="6"/>
    <x v="1"/>
    <x v="2"/>
    <x v="2"/>
    <x v="78"/>
    <x v="31"/>
    <s v="United States"/>
    <x v="64"/>
    <x v="1"/>
    <s v="Yes"/>
    <x v="1"/>
    <x v="4"/>
    <d v="2017-01-06T00:00:00"/>
    <s v="Fri"/>
    <x v="11"/>
    <s v="CA-2017-149636"/>
    <n v="1343"/>
    <s v="Recycled Pressboard Report Cover with Reinforced Top Hinge"/>
    <s v="Anna Andreadi"/>
    <n v="80906"/>
    <n v="-1"/>
    <n v="2"/>
    <n v="2"/>
  </r>
  <r>
    <n v="3"/>
    <x v="2"/>
    <x v="376"/>
    <x v="1"/>
    <x v="2"/>
    <n v="1"/>
    <x v="2"/>
    <x v="5"/>
    <x v="1"/>
    <x v="86"/>
    <x v="1"/>
    <s v="United States"/>
    <x v="662"/>
    <x v="1"/>
    <s v="Yes"/>
    <x v="1"/>
    <x v="1"/>
    <d v="2017-10-24T00:00:00"/>
    <s v="Tue"/>
    <x v="8"/>
    <s v="CA-2017-149650"/>
    <n v="1180"/>
    <s v="Novimex High-Tech Fabric Mesh Task Chair"/>
    <s v="Anna Andreadi"/>
    <n v="94601"/>
    <n v="-74"/>
    <n v="8"/>
    <n v="454"/>
  </r>
  <r>
    <n v="2"/>
    <x v="1"/>
    <x v="425"/>
    <x v="1"/>
    <x v="1"/>
    <n v="3"/>
    <x v="0"/>
    <x v="15"/>
    <x v="2"/>
    <x v="324"/>
    <x v="7"/>
    <s v="United States"/>
    <x v="624"/>
    <x v="1"/>
    <m/>
    <x v="0"/>
    <x v="0"/>
    <d v="2017-04-13T00:00:00"/>
    <s v="Fri"/>
    <x v="4"/>
    <s v="CA-2017-149678"/>
    <n v="1051"/>
    <s v="Martin-Yale Premier Letter Opener"/>
    <s v="Anna Andreadi"/>
    <n v="87401"/>
    <n v="0"/>
    <n v="1"/>
    <n v="13"/>
  </r>
  <r>
    <n v="4"/>
    <x v="2"/>
    <x v="440"/>
    <x v="1"/>
    <x v="1"/>
    <n v="3"/>
    <x v="0"/>
    <x v="3"/>
    <x v="2"/>
    <x v="63"/>
    <x v="1"/>
    <s v="United States"/>
    <x v="310"/>
    <x v="1"/>
    <m/>
    <x v="0"/>
    <x v="0"/>
    <d v="2017-09-18T00:00:00"/>
    <s v="Wed"/>
    <x v="0"/>
    <s v="CA-2017-149713"/>
    <n v="1266"/>
    <s v="Personal Creations Ink Jet Cards and Labels"/>
    <s v="Anna Andreadi"/>
    <n v="90805"/>
    <n v="79"/>
    <n v="14"/>
    <n v="161"/>
  </r>
  <r>
    <n v="4"/>
    <x v="2"/>
    <x v="440"/>
    <x v="1"/>
    <x v="1"/>
    <n v="3"/>
    <x v="0"/>
    <x v="3"/>
    <x v="2"/>
    <x v="63"/>
    <x v="1"/>
    <s v="United States"/>
    <x v="310"/>
    <x v="1"/>
    <m/>
    <x v="0"/>
    <x v="0"/>
    <d v="2017-09-18T00:00:00"/>
    <s v="Wed"/>
    <x v="0"/>
    <s v="CA-2017-149713"/>
    <n v="1349"/>
    <s v="Rediform S.O.S. Phone Message Books"/>
    <s v="Anna Andreadi"/>
    <n v="90805"/>
    <n v="10"/>
    <n v="4"/>
    <n v="20"/>
  </r>
  <r>
    <n v="4"/>
    <x v="2"/>
    <x v="440"/>
    <x v="1"/>
    <x v="1"/>
    <n v="3"/>
    <x v="0"/>
    <x v="15"/>
    <x v="2"/>
    <x v="63"/>
    <x v="1"/>
    <s v="United States"/>
    <x v="310"/>
    <x v="1"/>
    <m/>
    <x v="0"/>
    <x v="0"/>
    <d v="2017-09-18T00:00:00"/>
    <s v="Wed"/>
    <x v="0"/>
    <s v="CA-2017-149713"/>
    <n v="90"/>
    <s v="Acme Value Line Scissors"/>
    <s v="Anna Andreadi"/>
    <n v="90805"/>
    <n v="2"/>
    <n v="2"/>
    <n v="7"/>
  </r>
  <r>
    <n v="5"/>
    <x v="1"/>
    <x v="361"/>
    <x v="1"/>
    <x v="0"/>
    <n v="6"/>
    <x v="1"/>
    <x v="7"/>
    <x v="2"/>
    <x v="315"/>
    <x v="16"/>
    <s v="United States"/>
    <x v="395"/>
    <x v="2"/>
    <m/>
    <x v="0"/>
    <x v="1"/>
    <d v="2017-09-03T00:00:00"/>
    <s v="Tue"/>
    <x v="0"/>
    <s v="CA-2017-149734"/>
    <n v="946"/>
    <s v="Jet-Pak Recycled Peel N Seal Padded Mailers"/>
    <s v="Cassandra Brandow"/>
    <n v="27707"/>
    <n v="63"/>
    <n v="7"/>
    <n v="201"/>
  </r>
  <r>
    <n v="2"/>
    <x v="1"/>
    <x v="513"/>
    <x v="1"/>
    <x v="1"/>
    <n v="3"/>
    <x v="1"/>
    <x v="9"/>
    <x v="1"/>
    <x v="292"/>
    <x v="25"/>
    <s v="United States"/>
    <x v="55"/>
    <x v="0"/>
    <m/>
    <x v="0"/>
    <x v="0"/>
    <d v="2017-05-31T00:00:00"/>
    <s v="Tue"/>
    <x v="9"/>
    <s v="CA-2017-149748"/>
    <n v="576"/>
    <s v="Eldon Image Series Black Desk Accessories"/>
    <s v="Chuck Magee"/>
    <n v="7501"/>
    <n v="3"/>
    <n v="2"/>
    <n v="8"/>
  </r>
  <r>
    <n v="2"/>
    <x v="1"/>
    <x v="513"/>
    <x v="1"/>
    <x v="1"/>
    <n v="3"/>
    <x v="1"/>
    <x v="11"/>
    <x v="2"/>
    <x v="292"/>
    <x v="25"/>
    <s v="United States"/>
    <x v="55"/>
    <x v="0"/>
    <m/>
    <x v="0"/>
    <x v="0"/>
    <d v="2017-05-31T00:00:00"/>
    <s v="Tue"/>
    <x v="9"/>
    <s v="CA-2017-149748"/>
    <n v="646"/>
    <s v="Fellowes Mobile File Cart, Black"/>
    <s v="Chuck Magee"/>
    <n v="7501"/>
    <n v="17"/>
    <n v="1"/>
    <n v="62"/>
  </r>
  <r>
    <n v="2"/>
    <x v="1"/>
    <x v="513"/>
    <x v="1"/>
    <x v="1"/>
    <n v="3"/>
    <x v="1"/>
    <x v="3"/>
    <x v="2"/>
    <x v="292"/>
    <x v="25"/>
    <s v="United States"/>
    <x v="55"/>
    <x v="0"/>
    <m/>
    <x v="0"/>
    <x v="0"/>
    <d v="2017-05-31T00:00:00"/>
    <s v="Tue"/>
    <x v="9"/>
    <s v="CA-2017-149748"/>
    <n v="1679"/>
    <s v="Xerox 1889"/>
    <s v="Chuck Magee"/>
    <n v="7501"/>
    <n v="135"/>
    <n v="5"/>
    <n v="275"/>
  </r>
  <r>
    <n v="6"/>
    <x v="0"/>
    <x v="394"/>
    <x v="1"/>
    <x v="0"/>
    <n v="6"/>
    <x v="1"/>
    <x v="2"/>
    <x v="2"/>
    <x v="325"/>
    <x v="23"/>
    <s v="United States"/>
    <x v="23"/>
    <x v="3"/>
    <m/>
    <x v="0"/>
    <x v="0"/>
    <d v="2017-01-04T00:00:00"/>
    <s v="Wed"/>
    <x v="11"/>
    <s v="CA-2017-149811"/>
    <n v="711"/>
    <s v="GBC Standard Recycled Report Covers, Clear Plastic Sheets"/>
    <s v="Kelly Williams"/>
    <n v="55125"/>
    <n v="16"/>
    <n v="3"/>
    <n v="32"/>
  </r>
  <r>
    <n v="6"/>
    <x v="0"/>
    <x v="394"/>
    <x v="1"/>
    <x v="0"/>
    <n v="6"/>
    <x v="1"/>
    <x v="3"/>
    <x v="2"/>
    <x v="325"/>
    <x v="23"/>
    <s v="United States"/>
    <x v="23"/>
    <x v="3"/>
    <m/>
    <x v="0"/>
    <x v="0"/>
    <d v="2017-01-04T00:00:00"/>
    <s v="Wed"/>
    <x v="11"/>
    <s v="CA-2017-149811"/>
    <n v="97"/>
    <s v="Adams Telephone Message Book w/Frequently-Called Numbers Space, 400 Messages per Book"/>
    <s v="Kelly Williams"/>
    <n v="55125"/>
    <n v="20"/>
    <n v="5"/>
    <n v="40"/>
  </r>
  <r>
    <n v="4"/>
    <x v="1"/>
    <x v="589"/>
    <x v="1"/>
    <x v="0"/>
    <n v="6"/>
    <x v="0"/>
    <x v="10"/>
    <x v="2"/>
    <x v="17"/>
    <x v="1"/>
    <s v="United States"/>
    <x v="215"/>
    <x v="1"/>
    <m/>
    <x v="0"/>
    <x v="0"/>
    <d v="2017-05-22T00:00:00"/>
    <s v="Sun"/>
    <x v="5"/>
    <s v="CA-2017-149846"/>
    <n v="183"/>
    <s v="Avery 476"/>
    <s v="Anna Andreadi"/>
    <n v="90045"/>
    <n v="4"/>
    <n v="2"/>
    <n v="8"/>
  </r>
  <r>
    <n v="4"/>
    <x v="1"/>
    <x v="589"/>
    <x v="1"/>
    <x v="0"/>
    <n v="6"/>
    <x v="0"/>
    <x v="11"/>
    <x v="2"/>
    <x v="17"/>
    <x v="1"/>
    <s v="United States"/>
    <x v="215"/>
    <x v="1"/>
    <m/>
    <x v="0"/>
    <x v="0"/>
    <d v="2017-05-22T00:00:00"/>
    <s v="Sun"/>
    <x v="5"/>
    <s v="CA-2017-149846"/>
    <n v="1271"/>
    <s v="Pizazz Global Quick File"/>
    <s v="Anna Andreadi"/>
    <n v="90045"/>
    <n v="29"/>
    <n v="7"/>
    <n v="105"/>
  </r>
  <r>
    <n v="4"/>
    <x v="1"/>
    <x v="589"/>
    <x v="1"/>
    <x v="0"/>
    <n v="6"/>
    <x v="0"/>
    <x v="0"/>
    <x v="0"/>
    <x v="17"/>
    <x v="1"/>
    <s v="United States"/>
    <x v="215"/>
    <x v="1"/>
    <m/>
    <x v="0"/>
    <x v="1"/>
    <d v="2017-05-22T00:00:00"/>
    <s v="Sun"/>
    <x v="5"/>
    <s v="CA-2017-149846"/>
    <n v="33"/>
    <s v="Aastra 57i VoIP phone"/>
    <s v="Anna Andreadi"/>
    <n v="90045"/>
    <n v="58"/>
    <n v="6"/>
    <n v="776"/>
  </r>
  <r>
    <n v="4"/>
    <x v="1"/>
    <x v="589"/>
    <x v="1"/>
    <x v="0"/>
    <n v="6"/>
    <x v="0"/>
    <x v="13"/>
    <x v="0"/>
    <x v="17"/>
    <x v="1"/>
    <s v="United States"/>
    <x v="215"/>
    <x v="1"/>
    <m/>
    <x v="0"/>
    <x v="1"/>
    <d v="2017-05-22T00:00:00"/>
    <s v="Sun"/>
    <x v="5"/>
    <s v="CA-2017-149846"/>
    <n v="1847"/>
    <s v="Zebra GX420t Direct Thermal/Thermal Transfer Printer"/>
    <s v="Anna Andreadi"/>
    <n v="90045"/>
    <n v="334"/>
    <n v="7"/>
    <n v="2973"/>
  </r>
  <r>
    <n v="4"/>
    <x v="1"/>
    <x v="364"/>
    <x v="1"/>
    <x v="0"/>
    <n v="6"/>
    <x v="0"/>
    <x v="3"/>
    <x v="2"/>
    <x v="47"/>
    <x v="17"/>
    <s v="United States"/>
    <x v="28"/>
    <x v="3"/>
    <m/>
    <x v="0"/>
    <x v="0"/>
    <d v="2017-11-13T00:00:00"/>
    <s v="Fri"/>
    <x v="7"/>
    <s v="CA-2017-149909"/>
    <n v="1703"/>
    <s v="Xerox 1910"/>
    <s v="Kelly Williams"/>
    <n v="47201"/>
    <n v="46"/>
    <n v="2"/>
    <n v="96"/>
  </r>
  <r>
    <n v="4"/>
    <x v="1"/>
    <x v="364"/>
    <x v="1"/>
    <x v="0"/>
    <n v="6"/>
    <x v="0"/>
    <x v="3"/>
    <x v="2"/>
    <x v="47"/>
    <x v="17"/>
    <s v="United States"/>
    <x v="28"/>
    <x v="3"/>
    <m/>
    <x v="0"/>
    <x v="0"/>
    <d v="2017-11-13T00:00:00"/>
    <s v="Fri"/>
    <x v="7"/>
    <s v="CA-2017-149909"/>
    <n v="338"/>
    <s v="Black Print Carbonless Snap-Off Rapid Letter, 8 1/2 x 7"/>
    <s v="Kelly Williams"/>
    <n v="47201"/>
    <n v="29"/>
    <n v="7"/>
    <n v="64"/>
  </r>
  <r>
    <n v="4"/>
    <x v="1"/>
    <x v="364"/>
    <x v="1"/>
    <x v="0"/>
    <n v="6"/>
    <x v="0"/>
    <x v="0"/>
    <x v="0"/>
    <x v="47"/>
    <x v="17"/>
    <s v="United States"/>
    <x v="28"/>
    <x v="3"/>
    <m/>
    <x v="0"/>
    <x v="0"/>
    <d v="2017-11-13T00:00:00"/>
    <s v="Fri"/>
    <x v="7"/>
    <s v="CA-2017-149909"/>
    <n v="1488"/>
    <s v="Spigen Samsung Galaxy S5 Case Wallet"/>
    <s v="Kelly Williams"/>
    <n v="47201"/>
    <n v="13"/>
    <n v="3"/>
    <n v="51"/>
  </r>
  <r>
    <n v="2"/>
    <x v="2"/>
    <x v="406"/>
    <x v="1"/>
    <x v="2"/>
    <n v="1"/>
    <x v="2"/>
    <x v="5"/>
    <x v="1"/>
    <x v="17"/>
    <x v="1"/>
    <s v="United States"/>
    <x v="383"/>
    <x v="1"/>
    <m/>
    <x v="0"/>
    <x v="1"/>
    <d v="2017-09-21T00:00:00"/>
    <s v="Sat"/>
    <x v="0"/>
    <s v="CA-2017-149972"/>
    <n v="836"/>
    <s v="Hon Every-Day Series Multi-Task Chairs"/>
    <s v="Anna Andreadi"/>
    <n v="90036"/>
    <n v="0"/>
    <n v="4"/>
    <n v="602"/>
  </r>
  <r>
    <n v="2"/>
    <x v="2"/>
    <x v="406"/>
    <x v="1"/>
    <x v="2"/>
    <n v="1"/>
    <x v="2"/>
    <x v="4"/>
    <x v="2"/>
    <x v="17"/>
    <x v="1"/>
    <s v="United States"/>
    <x v="383"/>
    <x v="1"/>
    <m/>
    <x v="0"/>
    <x v="0"/>
    <d v="2017-09-21T00:00:00"/>
    <s v="Sat"/>
    <x v="0"/>
    <s v="CA-2017-149972"/>
    <n v="105"/>
    <s v="Advantus Map Pennant Flags and Round Head Tacks"/>
    <s v="Anna Andreadi"/>
    <n v="90036"/>
    <n v="3"/>
    <n v="2"/>
    <n v="8"/>
  </r>
  <r>
    <n v="1"/>
    <x v="0"/>
    <x v="431"/>
    <x v="1"/>
    <x v="2"/>
    <n v="1"/>
    <x v="0"/>
    <x v="4"/>
    <x v="2"/>
    <x v="97"/>
    <x v="1"/>
    <s v="United States"/>
    <x v="320"/>
    <x v="1"/>
    <m/>
    <x v="0"/>
    <x v="0"/>
    <d v="2017-03-19T00:00:00"/>
    <s v="Thu"/>
    <x v="2"/>
    <s v="CA-2017-149993"/>
    <n v="1518"/>
    <s v="Stockwell Push Pins"/>
    <s v="Anna Andreadi"/>
    <n v="93534"/>
    <n v="4"/>
    <n v="5"/>
    <n v="11"/>
  </r>
  <r>
    <n v="1"/>
    <x v="0"/>
    <x v="590"/>
    <x v="1"/>
    <x v="2"/>
    <n v="1"/>
    <x v="2"/>
    <x v="3"/>
    <x v="2"/>
    <x v="0"/>
    <x v="0"/>
    <s v="United States"/>
    <x v="340"/>
    <x v="0"/>
    <m/>
    <x v="0"/>
    <x v="0"/>
    <d v="2017-07-02T00:00:00"/>
    <s v="Mon"/>
    <x v="1"/>
    <s v="CA-2017-150196"/>
    <n v="1812"/>
    <s v="Xerox 209"/>
    <s v="Chuck Magee"/>
    <n v="10024"/>
    <n v="9"/>
    <n v="3"/>
    <n v="19"/>
  </r>
  <r>
    <n v="5"/>
    <x v="1"/>
    <x v="521"/>
    <x v="1"/>
    <x v="0"/>
    <n v="6"/>
    <x v="1"/>
    <x v="0"/>
    <x v="0"/>
    <x v="122"/>
    <x v="16"/>
    <s v="United States"/>
    <x v="275"/>
    <x v="2"/>
    <m/>
    <x v="0"/>
    <x v="1"/>
    <d v="2017-12-15T00:00:00"/>
    <s v="Sun"/>
    <x v="6"/>
    <s v="CA-2017-150308"/>
    <n v="437"/>
    <s v="Cisco Small Business SPA 502G VoIP phone"/>
    <s v="Cassandra Brandow"/>
    <n v="27511"/>
    <n v="22"/>
    <n v="3"/>
    <n v="246"/>
  </r>
  <r>
    <n v="5"/>
    <x v="2"/>
    <x v="447"/>
    <x v="1"/>
    <x v="1"/>
    <n v="3"/>
    <x v="0"/>
    <x v="2"/>
    <x v="2"/>
    <x v="117"/>
    <x v="4"/>
    <s v="United States"/>
    <x v="256"/>
    <x v="3"/>
    <m/>
    <x v="0"/>
    <x v="3"/>
    <d v="2017-10-19T00:00:00"/>
    <s v="Thu"/>
    <x v="8"/>
    <s v="CA-2017-150413"/>
    <n v="265"/>
    <s v="Avery Printable Repositionable Plastic Tabs"/>
    <s v="Kelly Williams"/>
    <n v="75220"/>
    <n v="-3"/>
    <n v="1"/>
    <n v="2"/>
  </r>
  <r>
    <n v="4"/>
    <x v="2"/>
    <x v="482"/>
    <x v="1"/>
    <x v="1"/>
    <n v="3"/>
    <x v="0"/>
    <x v="2"/>
    <x v="2"/>
    <x v="22"/>
    <x v="17"/>
    <s v="United States"/>
    <x v="461"/>
    <x v="3"/>
    <m/>
    <x v="0"/>
    <x v="0"/>
    <d v="2017-08-13T00:00:00"/>
    <s v="Fri"/>
    <x v="10"/>
    <s v="CA-2017-150441"/>
    <n v="268"/>
    <s v="Avery Round Ring Poly Binders"/>
    <s v="Kelly Williams"/>
    <n v="47374"/>
    <n v="6"/>
    <n v="4"/>
    <n v="11"/>
  </r>
  <r>
    <n v="6"/>
    <x v="0"/>
    <x v="443"/>
    <x v="1"/>
    <x v="0"/>
    <n v="6"/>
    <x v="2"/>
    <x v="3"/>
    <x v="2"/>
    <x v="274"/>
    <x v="11"/>
    <s v="United States"/>
    <x v="669"/>
    <x v="1"/>
    <m/>
    <x v="0"/>
    <x v="0"/>
    <d v="2017-09-18T00:00:00"/>
    <s v="Wed"/>
    <x v="0"/>
    <s v="CA-2017-150511"/>
    <n v="1658"/>
    <s v="Wirebound Message Books, Four 2 3/4 x 5 Forms per Page, 600 Sets per Book"/>
    <s v="Anna Andreadi"/>
    <n v="98198"/>
    <n v="9"/>
    <n v="2"/>
    <n v="19"/>
  </r>
  <r>
    <n v="1"/>
    <x v="0"/>
    <x v="535"/>
    <x v="1"/>
    <x v="2"/>
    <n v="1"/>
    <x v="0"/>
    <x v="10"/>
    <x v="2"/>
    <x v="247"/>
    <x v="5"/>
    <s v="United States"/>
    <x v="670"/>
    <x v="2"/>
    <m/>
    <x v="0"/>
    <x v="0"/>
    <d v="2017-12-11T00:00:00"/>
    <s v="Wed"/>
    <x v="6"/>
    <s v="CA-2017-150560"/>
    <n v="532"/>
    <s v="Dot Matrix Printer Tape Reel Labels, White, 5000/Box"/>
    <s v="Cassandra Brandow"/>
    <n v="23434"/>
    <n v="96"/>
    <n v="2"/>
    <n v="197"/>
  </r>
  <r>
    <n v="6"/>
    <x v="0"/>
    <x v="507"/>
    <x v="1"/>
    <x v="0"/>
    <n v="6"/>
    <x v="1"/>
    <x v="3"/>
    <x v="2"/>
    <x v="5"/>
    <x v="37"/>
    <s v="United States"/>
    <x v="496"/>
    <x v="1"/>
    <m/>
    <x v="0"/>
    <x v="1"/>
    <d v="2017-10-26T00:00:00"/>
    <s v="Thu"/>
    <x v="7"/>
    <s v="CA-2017-150714"/>
    <n v="1707"/>
    <s v="Xerox 1914"/>
    <s v="Anna Andreadi"/>
    <n v="97477"/>
    <n v="48"/>
    <n v="3"/>
    <n v="132"/>
  </r>
  <r>
    <n v="6"/>
    <x v="0"/>
    <x v="507"/>
    <x v="1"/>
    <x v="0"/>
    <n v="6"/>
    <x v="1"/>
    <x v="12"/>
    <x v="2"/>
    <x v="5"/>
    <x v="37"/>
    <s v="United States"/>
    <x v="496"/>
    <x v="1"/>
    <m/>
    <x v="0"/>
    <x v="1"/>
    <d v="2017-10-26T00:00:00"/>
    <s v="Thu"/>
    <x v="7"/>
    <s v="CA-2017-150714"/>
    <n v="1584"/>
    <s v="Tripp Lite TLP810NET Broadband Surge for Modem/Fax"/>
    <s v="Anna Andreadi"/>
    <n v="97477"/>
    <n v="20"/>
    <n v="5"/>
    <n v="204"/>
  </r>
  <r>
    <n v="6"/>
    <x v="0"/>
    <x v="507"/>
    <x v="1"/>
    <x v="0"/>
    <n v="6"/>
    <x v="1"/>
    <x v="10"/>
    <x v="2"/>
    <x v="5"/>
    <x v="37"/>
    <s v="United States"/>
    <x v="496"/>
    <x v="1"/>
    <m/>
    <x v="0"/>
    <x v="1"/>
    <d v="2017-10-26T00:00:00"/>
    <s v="Thu"/>
    <x v="7"/>
    <s v="CA-2017-150714"/>
    <n v="184"/>
    <s v="Avery 477"/>
    <s v="Anna Andreadi"/>
    <n v="97477"/>
    <n v="48"/>
    <n v="6"/>
    <n v="147"/>
  </r>
  <r>
    <n v="6"/>
    <x v="0"/>
    <x v="507"/>
    <x v="1"/>
    <x v="0"/>
    <n v="6"/>
    <x v="1"/>
    <x v="11"/>
    <x v="2"/>
    <x v="5"/>
    <x v="37"/>
    <s v="United States"/>
    <x v="496"/>
    <x v="1"/>
    <m/>
    <x v="0"/>
    <x v="1"/>
    <d v="2017-10-26T00:00:00"/>
    <s v="Thu"/>
    <x v="7"/>
    <s v="CA-2017-150714"/>
    <n v="648"/>
    <s v="Fellowes Officeware Wire Shelving"/>
    <s v="Anna Andreadi"/>
    <n v="97477"/>
    <n v="-162"/>
    <n v="10"/>
    <n v="719"/>
  </r>
  <r>
    <n v="6"/>
    <x v="0"/>
    <x v="507"/>
    <x v="1"/>
    <x v="0"/>
    <n v="6"/>
    <x v="1"/>
    <x v="2"/>
    <x v="2"/>
    <x v="5"/>
    <x v="37"/>
    <s v="United States"/>
    <x v="496"/>
    <x v="1"/>
    <m/>
    <x v="0"/>
    <x v="4"/>
    <d v="2017-10-26T00:00:00"/>
    <s v="Thu"/>
    <x v="7"/>
    <s v="CA-2017-150714"/>
    <n v="269"/>
    <s v="Avery Self-Adhesive Photo Pockets for Polaroid Photos"/>
    <s v="Anna Andreadi"/>
    <n v="97477"/>
    <n v="-10"/>
    <n v="7"/>
    <n v="14"/>
  </r>
  <r>
    <n v="5"/>
    <x v="2"/>
    <x v="362"/>
    <x v="1"/>
    <x v="1"/>
    <n v="3"/>
    <x v="0"/>
    <x v="6"/>
    <x v="2"/>
    <x v="5"/>
    <x v="5"/>
    <s v="United States"/>
    <x v="297"/>
    <x v="2"/>
    <m/>
    <x v="0"/>
    <x v="0"/>
    <d v="2017-03-29T00:00:00"/>
    <s v="Sun"/>
    <x v="4"/>
    <s v="CA-2017-150749"/>
    <n v="1149"/>
    <s v="Newell 333"/>
    <s v="Cassandra Brandow"/>
    <n v="22153"/>
    <n v="1"/>
    <n v="2"/>
    <n v="6"/>
  </r>
  <r>
    <n v="3"/>
    <x v="2"/>
    <x v="348"/>
    <x v="1"/>
    <x v="2"/>
    <n v="1"/>
    <x v="0"/>
    <x v="6"/>
    <x v="2"/>
    <x v="1"/>
    <x v="1"/>
    <s v="United States"/>
    <x v="671"/>
    <x v="1"/>
    <s v="Yes"/>
    <x v="1"/>
    <x v="0"/>
    <d v="2017-05-03T00:00:00"/>
    <s v="Tue"/>
    <x v="5"/>
    <s v="CA-2017-150770"/>
    <n v="1131"/>
    <s v="Newell 317"/>
    <s v="Anna Andreadi"/>
    <n v="94109"/>
    <n v="3"/>
    <n v="3"/>
    <n v="9"/>
  </r>
  <r>
    <n v="3"/>
    <x v="2"/>
    <x v="348"/>
    <x v="1"/>
    <x v="2"/>
    <n v="1"/>
    <x v="0"/>
    <x v="2"/>
    <x v="2"/>
    <x v="1"/>
    <x v="1"/>
    <s v="United States"/>
    <x v="671"/>
    <x v="1"/>
    <s v="Yes"/>
    <x v="1"/>
    <x v="1"/>
    <d v="2017-05-03T00:00:00"/>
    <s v="Tue"/>
    <x v="5"/>
    <s v="CA-2017-150770"/>
    <n v="694"/>
    <s v="GBC Linen Binding Covers"/>
    <s v="Anna Andreadi"/>
    <n v="94109"/>
    <n v="17"/>
    <n v="2"/>
    <n v="50"/>
  </r>
  <r>
    <n v="3"/>
    <x v="2"/>
    <x v="348"/>
    <x v="1"/>
    <x v="2"/>
    <n v="1"/>
    <x v="0"/>
    <x v="2"/>
    <x v="2"/>
    <x v="1"/>
    <x v="1"/>
    <s v="United States"/>
    <x v="671"/>
    <x v="1"/>
    <s v="Yes"/>
    <x v="1"/>
    <x v="1"/>
    <d v="2017-05-03T00:00:00"/>
    <s v="Tue"/>
    <x v="5"/>
    <s v="CA-2017-150770"/>
    <n v="904"/>
    <s v="Ibico Recycled Linen-Style Covers"/>
    <s v="Anna Andreadi"/>
    <n v="94109"/>
    <n v="22"/>
    <n v="2"/>
    <n v="62"/>
  </r>
  <r>
    <n v="3"/>
    <x v="2"/>
    <x v="348"/>
    <x v="1"/>
    <x v="2"/>
    <n v="1"/>
    <x v="0"/>
    <x v="8"/>
    <x v="0"/>
    <x v="1"/>
    <x v="1"/>
    <s v="United States"/>
    <x v="671"/>
    <x v="1"/>
    <s v="Yes"/>
    <x v="1"/>
    <x v="0"/>
    <d v="2017-05-03T00:00:00"/>
    <s v="Tue"/>
    <x v="5"/>
    <s v="CA-2017-150770"/>
    <n v="1014"/>
    <s v="Logitech Gaming G510s - Keyboard"/>
    <s v="Anna Andreadi"/>
    <n v="94109"/>
    <n v="122"/>
    <n v="4"/>
    <n v="340"/>
  </r>
  <r>
    <n v="7"/>
    <x v="2"/>
    <x v="591"/>
    <x v="1"/>
    <x v="0"/>
    <n v="6"/>
    <x v="2"/>
    <x v="5"/>
    <x v="1"/>
    <x v="0"/>
    <x v="0"/>
    <s v="United States"/>
    <x v="672"/>
    <x v="0"/>
    <m/>
    <x v="0"/>
    <x v="9"/>
    <d v="2017-09-06T00:00:00"/>
    <s v="Fri"/>
    <x v="0"/>
    <s v="CA-2017-150791"/>
    <n v="737"/>
    <s v="Global Airflow Leather Mesh Back Chair, Black"/>
    <s v="Chuck Magee"/>
    <n v="10024"/>
    <n v="60"/>
    <n v="2"/>
    <n v="272"/>
  </r>
  <r>
    <n v="4"/>
    <x v="1"/>
    <x v="534"/>
    <x v="1"/>
    <x v="0"/>
    <n v="6"/>
    <x v="1"/>
    <x v="1"/>
    <x v="1"/>
    <x v="326"/>
    <x v="45"/>
    <s v="United States"/>
    <x v="414"/>
    <x v="1"/>
    <s v="Yes"/>
    <x v="1"/>
    <x v="0"/>
    <d v="2017-11-16T00:00:00"/>
    <s v="Mon"/>
    <x v="7"/>
    <s v="CA-2017-150875"/>
    <n v="368"/>
    <s v="Bretford CR4500 Series Slim Rectangular Table"/>
    <s v="Anna Andreadi"/>
    <n v="83704"/>
    <n v="160"/>
    <n v="2"/>
    <n v="696"/>
  </r>
  <r>
    <n v="4"/>
    <x v="1"/>
    <x v="534"/>
    <x v="1"/>
    <x v="0"/>
    <n v="6"/>
    <x v="1"/>
    <x v="0"/>
    <x v="0"/>
    <x v="326"/>
    <x v="45"/>
    <s v="United States"/>
    <x v="414"/>
    <x v="1"/>
    <s v="Yes"/>
    <x v="1"/>
    <x v="1"/>
    <d v="2017-11-16T00:00:00"/>
    <s v="Mon"/>
    <x v="7"/>
    <s v="CA-2017-150875"/>
    <n v="937"/>
    <s v="Jabra BIZ 2300 Duo QD Duo Corded Headset"/>
    <s v="Anna Andreadi"/>
    <n v="83704"/>
    <n v="23"/>
    <n v="3"/>
    <n v="305"/>
  </r>
  <r>
    <n v="6"/>
    <x v="0"/>
    <x v="534"/>
    <x v="1"/>
    <x v="0"/>
    <n v="6"/>
    <x v="2"/>
    <x v="8"/>
    <x v="0"/>
    <x v="16"/>
    <x v="12"/>
    <s v="United States"/>
    <x v="126"/>
    <x v="0"/>
    <m/>
    <x v="0"/>
    <x v="1"/>
    <d v="2017-11-14T00:00:00"/>
    <s v="Sat"/>
    <x v="7"/>
    <s v="CA-2017-151043"/>
    <n v="1091"/>
    <s v="Micro Innovations Wireless Classic Keyboard with Mouse"/>
    <s v="Chuck Magee"/>
    <n v="19143"/>
    <n v="-1"/>
    <n v="2"/>
    <n v="48"/>
  </r>
  <r>
    <n v="4"/>
    <x v="1"/>
    <x v="592"/>
    <x v="1"/>
    <x v="0"/>
    <n v="6"/>
    <x v="0"/>
    <x v="6"/>
    <x v="2"/>
    <x v="17"/>
    <x v="1"/>
    <s v="United States"/>
    <x v="432"/>
    <x v="1"/>
    <m/>
    <x v="0"/>
    <x v="0"/>
    <d v="2017-04-22T00:00:00"/>
    <s v="Sun"/>
    <x v="4"/>
    <s v="CA-2017-151253"/>
    <n v="351"/>
    <s v="Boston 1730 StandUp Electric Pencil Sharpener"/>
    <s v="Anna Andreadi"/>
    <n v="90008"/>
    <n v="17"/>
    <n v="3"/>
    <n v="64"/>
  </r>
  <r>
    <n v="4"/>
    <x v="1"/>
    <x v="592"/>
    <x v="1"/>
    <x v="0"/>
    <n v="6"/>
    <x v="0"/>
    <x v="0"/>
    <x v="0"/>
    <x v="17"/>
    <x v="1"/>
    <s v="United States"/>
    <x v="432"/>
    <x v="1"/>
    <m/>
    <x v="0"/>
    <x v="1"/>
    <d v="2017-04-22T00:00:00"/>
    <s v="Sun"/>
    <x v="4"/>
    <s v="CA-2017-151253"/>
    <n v="1001"/>
    <s v="Logitech B530 USB Headset - headset - Full size, Binaural"/>
    <s v="Anna Andreadi"/>
    <n v="90008"/>
    <n v="8"/>
    <n v="3"/>
    <n v="89"/>
  </r>
  <r>
    <n v="6"/>
    <x v="0"/>
    <x v="332"/>
    <x v="1"/>
    <x v="0"/>
    <n v="6"/>
    <x v="0"/>
    <x v="2"/>
    <x v="2"/>
    <x v="25"/>
    <x v="15"/>
    <s v="United States"/>
    <x v="419"/>
    <x v="1"/>
    <m/>
    <x v="0"/>
    <x v="1"/>
    <d v="2017-09-20T00:00:00"/>
    <s v="Fri"/>
    <x v="0"/>
    <s v="CA-2017-151470"/>
    <n v="1645"/>
    <s v="Wilson Jones Impact Binders"/>
    <s v="Anna Andreadi"/>
    <n v="89115"/>
    <n v="17"/>
    <n v="11"/>
    <n v="46"/>
  </r>
  <r>
    <n v="6"/>
    <x v="0"/>
    <x v="572"/>
    <x v="1"/>
    <x v="0"/>
    <n v="6"/>
    <x v="0"/>
    <x v="15"/>
    <x v="2"/>
    <x v="327"/>
    <x v="27"/>
    <s v="United States"/>
    <x v="653"/>
    <x v="2"/>
    <s v="Yes"/>
    <x v="1"/>
    <x v="1"/>
    <d v="2017-01-17T00:00:00"/>
    <s v="Tue"/>
    <x v="11"/>
    <s v="CA-2017-151547"/>
    <n v="78"/>
    <s v="Acme Hot Forged Carbon Steel Scissors with Nickel-Plated Handles, 3 7/8 Cut, 8L"/>
    <s v="Cassandra Brandow"/>
    <n v="38134"/>
    <n v="10"/>
    <n v="8"/>
    <n v="89"/>
  </r>
  <r>
    <n v="3"/>
    <x v="2"/>
    <x v="423"/>
    <x v="1"/>
    <x v="2"/>
    <n v="1"/>
    <x v="0"/>
    <x v="3"/>
    <x v="2"/>
    <x v="200"/>
    <x v="21"/>
    <s v="United States"/>
    <x v="502"/>
    <x v="3"/>
    <m/>
    <x v="0"/>
    <x v="0"/>
    <d v="2017-12-27T00:00:00"/>
    <s v="Fri"/>
    <x v="6"/>
    <s v="CA-2017-151589"/>
    <n v="1710"/>
    <s v="Xerox 1917"/>
    <s v="Kelly Williams"/>
    <n v="54703"/>
    <n v="92"/>
    <n v="4"/>
    <n v="196"/>
  </r>
  <r>
    <n v="3"/>
    <x v="2"/>
    <x v="423"/>
    <x v="1"/>
    <x v="2"/>
    <n v="1"/>
    <x v="0"/>
    <x v="0"/>
    <x v="0"/>
    <x v="200"/>
    <x v="21"/>
    <s v="United States"/>
    <x v="502"/>
    <x v="3"/>
    <m/>
    <x v="0"/>
    <x v="0"/>
    <d v="2017-12-27T00:00:00"/>
    <s v="Fri"/>
    <x v="6"/>
    <s v="CA-2017-151589"/>
    <n v="439"/>
    <s v="Cisco SPA 502G IP Phone"/>
    <s v="Kelly Williams"/>
    <n v="54703"/>
    <n v="72"/>
    <n v="2"/>
    <n v="240"/>
  </r>
  <r>
    <n v="6"/>
    <x v="0"/>
    <x v="342"/>
    <x v="1"/>
    <x v="0"/>
    <n v="6"/>
    <x v="1"/>
    <x v="9"/>
    <x v="1"/>
    <x v="75"/>
    <x v="29"/>
    <s v="United States"/>
    <x v="186"/>
    <x v="2"/>
    <m/>
    <x v="0"/>
    <x v="0"/>
    <d v="2017-09-08T00:00:00"/>
    <s v="Sun"/>
    <x v="0"/>
    <s v="CA-2017-151624"/>
    <n v="91"/>
    <s v="Acrylic Self-Standing Desk Frames"/>
    <s v="Cassandra Brandow"/>
    <n v="36116"/>
    <n v="8"/>
    <n v="8"/>
    <n v="21"/>
  </r>
  <r>
    <n v="2"/>
    <x v="1"/>
    <x v="518"/>
    <x v="1"/>
    <x v="1"/>
    <n v="3"/>
    <x v="2"/>
    <x v="9"/>
    <x v="1"/>
    <x v="15"/>
    <x v="11"/>
    <s v="United States"/>
    <x v="673"/>
    <x v="1"/>
    <m/>
    <x v="0"/>
    <x v="0"/>
    <d v="2017-11-19T00:00:00"/>
    <s v="Thu"/>
    <x v="7"/>
    <s v="CA-2017-151680"/>
    <n v="1548"/>
    <s v="Tenex V2T-RE Standard Weight Series Chair Mat, 45 x 53, Lip 25 x 12"/>
    <s v="Anna Andreadi"/>
    <n v="98115"/>
    <n v="23"/>
    <n v="2"/>
    <n v="142"/>
  </r>
  <r>
    <n v="4"/>
    <x v="1"/>
    <x v="453"/>
    <x v="1"/>
    <x v="0"/>
    <n v="6"/>
    <x v="0"/>
    <x v="8"/>
    <x v="0"/>
    <x v="47"/>
    <x v="19"/>
    <s v="United States"/>
    <x v="451"/>
    <x v="0"/>
    <m/>
    <x v="0"/>
    <x v="1"/>
    <d v="2017-10-05T00:00:00"/>
    <s v="Thu"/>
    <x v="8"/>
    <s v="CA-2017-151722"/>
    <n v="1116"/>
    <s v="NETGEAR N750 Dual Band Wi-Fi Gigabit Router"/>
    <s v="Chuck Magee"/>
    <n v="43229"/>
    <n v="58"/>
    <n v="4"/>
    <n v="288"/>
  </r>
  <r>
    <n v="5"/>
    <x v="1"/>
    <x v="389"/>
    <x v="1"/>
    <x v="0"/>
    <n v="6"/>
    <x v="0"/>
    <x v="4"/>
    <x v="2"/>
    <x v="13"/>
    <x v="10"/>
    <s v="United States"/>
    <x v="601"/>
    <x v="3"/>
    <m/>
    <x v="0"/>
    <x v="1"/>
    <d v="2017-03-05T00:00:00"/>
    <s v="Thu"/>
    <x v="2"/>
    <s v="CA-2017-151785"/>
    <n v="326"/>
    <s v="Binder Clips by OIC"/>
    <s v="Kelly Williams"/>
    <n v="60623"/>
    <n v="2"/>
    <n v="6"/>
    <n v="7"/>
  </r>
  <r>
    <n v="5"/>
    <x v="1"/>
    <x v="455"/>
    <x v="1"/>
    <x v="0"/>
    <n v="6"/>
    <x v="2"/>
    <x v="15"/>
    <x v="2"/>
    <x v="49"/>
    <x v="31"/>
    <s v="United States"/>
    <x v="673"/>
    <x v="1"/>
    <m/>
    <x v="0"/>
    <x v="1"/>
    <d v="2017-04-27T00:00:00"/>
    <s v="Fri"/>
    <x v="5"/>
    <s v="CA-2017-151841"/>
    <n v="90"/>
    <s v="Acme Value Line Scissors"/>
    <s v="Anna Andreadi"/>
    <n v="80013"/>
    <n v="1"/>
    <n v="2"/>
    <n v="6"/>
  </r>
  <r>
    <n v="5"/>
    <x v="1"/>
    <x v="455"/>
    <x v="1"/>
    <x v="0"/>
    <n v="6"/>
    <x v="2"/>
    <x v="12"/>
    <x v="2"/>
    <x v="49"/>
    <x v="31"/>
    <s v="United States"/>
    <x v="673"/>
    <x v="1"/>
    <m/>
    <x v="0"/>
    <x v="1"/>
    <d v="2017-04-27T00:00:00"/>
    <s v="Fri"/>
    <x v="5"/>
    <s v="CA-2017-151841"/>
    <n v="287"/>
    <s v="Belkin 6 Outlet Metallic Surge Strip"/>
    <s v="Anna Andreadi"/>
    <n v="80013"/>
    <n v="3"/>
    <n v="5"/>
    <n v="44"/>
  </r>
  <r>
    <n v="0"/>
    <x v="0"/>
    <x v="593"/>
    <x v="1"/>
    <x v="3"/>
    <n v="0"/>
    <x v="0"/>
    <x v="5"/>
    <x v="1"/>
    <x v="121"/>
    <x v="0"/>
    <s v="United States"/>
    <x v="674"/>
    <x v="0"/>
    <m/>
    <x v="0"/>
    <x v="9"/>
    <d v="2017-09-25T00:00:00"/>
    <s v="Wed"/>
    <x v="0"/>
    <s v="CA-2017-151869"/>
    <n v="831"/>
    <s v="Hon Comfortask Task/Swivel Chairs"/>
    <s v="Chuck Magee"/>
    <n v="11520"/>
    <n v="7"/>
    <n v="1"/>
    <n v="103"/>
  </r>
  <r>
    <n v="0"/>
    <x v="0"/>
    <x v="593"/>
    <x v="1"/>
    <x v="3"/>
    <n v="0"/>
    <x v="0"/>
    <x v="3"/>
    <x v="2"/>
    <x v="121"/>
    <x v="0"/>
    <s v="United States"/>
    <x v="674"/>
    <x v="0"/>
    <m/>
    <x v="0"/>
    <x v="0"/>
    <d v="2017-09-25T00:00:00"/>
    <s v="Wed"/>
    <x v="0"/>
    <s v="CA-2017-151869"/>
    <n v="1717"/>
    <s v="Xerox 1923"/>
    <s v="Chuck Magee"/>
    <n v="11520"/>
    <n v="10"/>
    <n v="3"/>
    <n v="20"/>
  </r>
  <r>
    <n v="4"/>
    <x v="2"/>
    <x v="510"/>
    <x v="1"/>
    <x v="1"/>
    <n v="3"/>
    <x v="2"/>
    <x v="2"/>
    <x v="2"/>
    <x v="42"/>
    <x v="1"/>
    <s v="United States"/>
    <x v="165"/>
    <x v="1"/>
    <m/>
    <x v="0"/>
    <x v="1"/>
    <d v="2017-07-04T00:00:00"/>
    <s v="Wed"/>
    <x v="1"/>
    <s v="CA-2017-152513"/>
    <n v="264"/>
    <s v="Avery Premier Heavy-Duty Binder with Round Locking Rings"/>
    <s v="Anna Andreadi"/>
    <n v="92024"/>
    <n v="7"/>
    <n v="2"/>
    <n v="23"/>
  </r>
  <r>
    <n v="0"/>
    <x v="0"/>
    <x v="439"/>
    <x v="1"/>
    <x v="3"/>
    <n v="0"/>
    <x v="0"/>
    <x v="11"/>
    <x v="2"/>
    <x v="17"/>
    <x v="1"/>
    <s v="United States"/>
    <x v="536"/>
    <x v="1"/>
    <m/>
    <x v="0"/>
    <x v="0"/>
    <d v="2017-10-17T00:00:00"/>
    <s v="Tue"/>
    <x v="8"/>
    <s v="CA-2017-152527"/>
    <n v="557"/>
    <s v="Eldon Base for stackable storage shelf, platinum"/>
    <s v="Anna Andreadi"/>
    <n v="90004"/>
    <n v="4"/>
    <n v="2"/>
    <n v="78"/>
  </r>
  <r>
    <n v="3"/>
    <x v="0"/>
    <x v="538"/>
    <x v="1"/>
    <x v="1"/>
    <n v="3"/>
    <x v="0"/>
    <x v="6"/>
    <x v="2"/>
    <x v="328"/>
    <x v="25"/>
    <s v="United States"/>
    <x v="483"/>
    <x v="0"/>
    <m/>
    <x v="0"/>
    <x v="0"/>
    <d v="2017-02-20T00:00:00"/>
    <s v="Fri"/>
    <x v="3"/>
    <s v="CA-2017-152611"/>
    <n v="1411"/>
    <s v="Sanford 52201 APSCO Electric Pencil Sharpener"/>
    <s v="Chuck Magee"/>
    <n v="8861"/>
    <n v="75"/>
    <n v="7"/>
    <n v="287"/>
  </r>
  <r>
    <n v="5"/>
    <x v="1"/>
    <x v="594"/>
    <x v="1"/>
    <x v="0"/>
    <n v="6"/>
    <x v="1"/>
    <x v="6"/>
    <x v="2"/>
    <x v="56"/>
    <x v="24"/>
    <s v="United States"/>
    <x v="298"/>
    <x v="0"/>
    <m/>
    <x v="0"/>
    <x v="0"/>
    <d v="2017-01-17T00:00:00"/>
    <s v="Tue"/>
    <x v="11"/>
    <s v="CA-2017-152681"/>
    <n v="245"/>
    <s v="Avery Fluorescent Highlighter Four-Color Set"/>
    <s v="Chuck Magee"/>
    <n v="1841"/>
    <n v="2"/>
    <n v="2"/>
    <n v="7"/>
  </r>
  <r>
    <n v="5"/>
    <x v="1"/>
    <x v="409"/>
    <x v="1"/>
    <x v="0"/>
    <n v="6"/>
    <x v="0"/>
    <x v="1"/>
    <x v="1"/>
    <x v="1"/>
    <x v="1"/>
    <s v="United States"/>
    <x v="365"/>
    <x v="1"/>
    <m/>
    <x v="0"/>
    <x v="1"/>
    <d v="2017-10-25T00:00:00"/>
    <s v="Wed"/>
    <x v="8"/>
    <s v="CA-2017-152891"/>
    <n v="277"/>
    <s v="Balt Solid Wood Rectangular Table"/>
    <s v="Anna Andreadi"/>
    <n v="94110"/>
    <n v="-32"/>
    <n v="3"/>
    <n v="253"/>
  </r>
  <r>
    <n v="5"/>
    <x v="1"/>
    <x v="409"/>
    <x v="1"/>
    <x v="0"/>
    <n v="6"/>
    <x v="0"/>
    <x v="6"/>
    <x v="2"/>
    <x v="1"/>
    <x v="1"/>
    <s v="United States"/>
    <x v="365"/>
    <x v="1"/>
    <m/>
    <x v="0"/>
    <x v="0"/>
    <d v="2017-10-25T00:00:00"/>
    <s v="Wed"/>
    <x v="8"/>
    <s v="CA-2017-152891"/>
    <n v="355"/>
    <s v="Boston 19500 Mighty Mite Electric Pencil Sharpener"/>
    <s v="Anna Andreadi"/>
    <n v="94110"/>
    <n v="16"/>
    <n v="3"/>
    <n v="60"/>
  </r>
  <r>
    <n v="7"/>
    <x v="2"/>
    <x v="519"/>
    <x v="1"/>
    <x v="0"/>
    <n v="6"/>
    <x v="1"/>
    <x v="9"/>
    <x v="1"/>
    <x v="60"/>
    <x v="27"/>
    <s v="United States"/>
    <x v="86"/>
    <x v="2"/>
    <m/>
    <x v="0"/>
    <x v="1"/>
    <d v="2017-12-18T00:00:00"/>
    <s v="Wed"/>
    <x v="6"/>
    <s v="CA-2017-153038"/>
    <n v="1053"/>
    <s v="Master Caster Door Stop, Brown"/>
    <s v="Cassandra Brandow"/>
    <n v="38109"/>
    <n v="4"/>
    <n v="5"/>
    <n v="20"/>
  </r>
  <r>
    <n v="7"/>
    <x v="2"/>
    <x v="519"/>
    <x v="1"/>
    <x v="0"/>
    <n v="6"/>
    <x v="1"/>
    <x v="7"/>
    <x v="2"/>
    <x v="60"/>
    <x v="27"/>
    <s v="United States"/>
    <x v="86"/>
    <x v="2"/>
    <m/>
    <x v="0"/>
    <x v="1"/>
    <d v="2017-12-18T00:00:00"/>
    <s v="Wed"/>
    <x v="6"/>
    <s v="CA-2017-153038"/>
    <n v="4"/>
    <s v="#10- 4 1/8 x 9 1/2 Recycled Envelopes"/>
    <s v="Cassandra Brandow"/>
    <n v="38109"/>
    <n v="19"/>
    <n v="8"/>
    <n v="56"/>
  </r>
  <r>
    <n v="7"/>
    <x v="2"/>
    <x v="519"/>
    <x v="1"/>
    <x v="0"/>
    <n v="6"/>
    <x v="1"/>
    <x v="10"/>
    <x v="2"/>
    <x v="60"/>
    <x v="27"/>
    <s v="United States"/>
    <x v="86"/>
    <x v="2"/>
    <m/>
    <x v="0"/>
    <x v="1"/>
    <d v="2017-12-18T00:00:00"/>
    <s v="Wed"/>
    <x v="6"/>
    <s v="CA-2017-153038"/>
    <n v="217"/>
    <s v="Avery 507"/>
    <s v="Cassandra Brandow"/>
    <n v="38109"/>
    <n v="6"/>
    <n v="8"/>
    <n v="18"/>
  </r>
  <r>
    <n v="0"/>
    <x v="0"/>
    <x v="403"/>
    <x v="1"/>
    <x v="3"/>
    <n v="0"/>
    <x v="0"/>
    <x v="9"/>
    <x v="1"/>
    <x v="13"/>
    <x v="10"/>
    <s v="United States"/>
    <x v="423"/>
    <x v="3"/>
    <m/>
    <x v="0"/>
    <x v="7"/>
    <d v="2017-11-13T00:00:00"/>
    <s v="Fri"/>
    <x v="7"/>
    <s v="CA-2017-153073"/>
    <n v="578"/>
    <s v="Eldon Imàge Series Desk Accessories, Clear"/>
    <s v="Kelly Williams"/>
    <n v="60610"/>
    <n v="-7"/>
    <n v="9"/>
    <n v="17"/>
  </r>
  <r>
    <n v="4"/>
    <x v="1"/>
    <x v="397"/>
    <x v="1"/>
    <x v="0"/>
    <n v="6"/>
    <x v="0"/>
    <x v="12"/>
    <x v="2"/>
    <x v="329"/>
    <x v="17"/>
    <s v="United States"/>
    <x v="403"/>
    <x v="3"/>
    <m/>
    <x v="0"/>
    <x v="0"/>
    <d v="2017-03-05T00:00:00"/>
    <s v="Thu"/>
    <x v="2"/>
    <s v="CA-2017-153108"/>
    <n v="1502"/>
    <s v="Staple holder"/>
    <s v="Kelly Williams"/>
    <n v="47362"/>
    <n v="16"/>
    <n v="7"/>
    <n v="61"/>
  </r>
  <r>
    <n v="4"/>
    <x v="1"/>
    <x v="397"/>
    <x v="1"/>
    <x v="0"/>
    <n v="6"/>
    <x v="0"/>
    <x v="0"/>
    <x v="0"/>
    <x v="329"/>
    <x v="17"/>
    <s v="United States"/>
    <x v="403"/>
    <x v="3"/>
    <m/>
    <x v="0"/>
    <x v="0"/>
    <d v="2017-03-05T00:00:00"/>
    <s v="Thu"/>
    <x v="2"/>
    <s v="CA-2017-153108"/>
    <n v="891"/>
    <s v="I Needs 3d Hello Kitty Hybrid Silicone Case Cover for HTC One X 4g with 3d Hello Kitty Stylus Pen Green/pink"/>
    <s v="Kelly Williams"/>
    <n v="47362"/>
    <n v="7"/>
    <n v="2"/>
    <n v="24"/>
  </r>
  <r>
    <n v="2"/>
    <x v="2"/>
    <x v="374"/>
    <x v="1"/>
    <x v="2"/>
    <n v="1"/>
    <x v="1"/>
    <x v="3"/>
    <x v="2"/>
    <x v="17"/>
    <x v="1"/>
    <s v="United States"/>
    <x v="210"/>
    <x v="1"/>
    <s v="Yes"/>
    <x v="1"/>
    <x v="0"/>
    <d v="2017-11-12T00:00:00"/>
    <s v="Thu"/>
    <x v="7"/>
    <s v="CA-2017-153220"/>
    <n v="98"/>
    <s v="Adams While You Were Out Message Pads"/>
    <s v="Anna Andreadi"/>
    <n v="90032"/>
    <n v="7"/>
    <n v="5"/>
    <n v="16"/>
  </r>
  <r>
    <n v="1"/>
    <x v="1"/>
    <x v="355"/>
    <x v="1"/>
    <x v="1"/>
    <n v="3"/>
    <x v="0"/>
    <x v="2"/>
    <x v="2"/>
    <x v="223"/>
    <x v="8"/>
    <s v="United States"/>
    <x v="98"/>
    <x v="2"/>
    <m/>
    <x v="0"/>
    <x v="0"/>
    <d v="2017-03-01T00:00:00"/>
    <s v="Sun"/>
    <x v="2"/>
    <s v="CA-2017-153325"/>
    <n v="1843"/>
    <s v="XtraLife ClearVue Slant-D Ring Binder, White, 3"/>
    <s v="Cassandra Brandow"/>
    <n v="31204"/>
    <n v="27"/>
    <n v="4"/>
    <n v="59"/>
  </r>
  <r>
    <n v="4"/>
    <x v="1"/>
    <x v="352"/>
    <x v="1"/>
    <x v="0"/>
    <n v="6"/>
    <x v="2"/>
    <x v="5"/>
    <x v="1"/>
    <x v="330"/>
    <x v="41"/>
    <s v="United States"/>
    <x v="113"/>
    <x v="3"/>
    <m/>
    <x v="0"/>
    <x v="0"/>
    <d v="2017-09-24T00:00:00"/>
    <s v="Tue"/>
    <x v="0"/>
    <s v="CA-2017-153381"/>
    <n v="845"/>
    <s v="Hon Olson Stacker Stools"/>
    <s v="Kelly Williams"/>
    <n v="52001"/>
    <n v="394"/>
    <n v="10"/>
    <n v="1408"/>
  </r>
  <r>
    <n v="4"/>
    <x v="1"/>
    <x v="352"/>
    <x v="1"/>
    <x v="0"/>
    <n v="6"/>
    <x v="2"/>
    <x v="2"/>
    <x v="2"/>
    <x v="330"/>
    <x v="41"/>
    <s v="United States"/>
    <x v="113"/>
    <x v="3"/>
    <m/>
    <x v="0"/>
    <x v="0"/>
    <d v="2017-09-24T00:00:00"/>
    <s v="Tue"/>
    <x v="0"/>
    <s v="CA-2017-153381"/>
    <n v="54"/>
    <s v="Acco Pressboard Covers with Storage Hooks, 14 7/8 x 11, Executive Red"/>
    <s v="Kelly Williams"/>
    <n v="52001"/>
    <n v="7"/>
    <n v="4"/>
    <n v="15"/>
  </r>
  <r>
    <n v="6"/>
    <x v="0"/>
    <x v="595"/>
    <x v="1"/>
    <x v="0"/>
    <n v="6"/>
    <x v="2"/>
    <x v="1"/>
    <x v="1"/>
    <x v="17"/>
    <x v="1"/>
    <s v="United States"/>
    <x v="675"/>
    <x v="1"/>
    <m/>
    <x v="0"/>
    <x v="1"/>
    <d v="2017-08-01T00:00:00"/>
    <s v="Sun"/>
    <x v="10"/>
    <s v="CA-2017-153388"/>
    <n v="819"/>
    <s v="Hon 2111 Invitation Series Corner Table"/>
    <s v="Anna Andreadi"/>
    <n v="90004"/>
    <n v="-176"/>
    <n v="6"/>
    <n v="1005"/>
  </r>
  <r>
    <n v="6"/>
    <x v="0"/>
    <x v="595"/>
    <x v="1"/>
    <x v="0"/>
    <n v="6"/>
    <x v="2"/>
    <x v="6"/>
    <x v="2"/>
    <x v="17"/>
    <x v="1"/>
    <s v="United States"/>
    <x v="675"/>
    <x v="1"/>
    <m/>
    <x v="0"/>
    <x v="0"/>
    <d v="2017-08-01T00:00:00"/>
    <s v="Sun"/>
    <x v="10"/>
    <s v="CA-2017-153388"/>
    <n v="1306"/>
    <s v="Prang Dustless Chalk Sticks"/>
    <s v="Anna Andreadi"/>
    <n v="90004"/>
    <n v="3"/>
    <n v="4"/>
    <n v="7"/>
  </r>
  <r>
    <n v="5"/>
    <x v="1"/>
    <x v="544"/>
    <x v="1"/>
    <x v="0"/>
    <n v="6"/>
    <x v="0"/>
    <x v="3"/>
    <x v="2"/>
    <x v="17"/>
    <x v="1"/>
    <s v="United States"/>
    <x v="385"/>
    <x v="1"/>
    <m/>
    <x v="0"/>
    <x v="0"/>
    <d v="2017-11-24T00:00:00"/>
    <s v="Tue"/>
    <x v="7"/>
    <s v="CA-2017-153416"/>
    <n v="1830"/>
    <s v="Xerox 225"/>
    <s v="Anna Andreadi"/>
    <n v="90036"/>
    <n v="9"/>
    <n v="3"/>
    <n v="19"/>
  </r>
  <r>
    <n v="5"/>
    <x v="1"/>
    <x v="544"/>
    <x v="1"/>
    <x v="0"/>
    <n v="6"/>
    <x v="0"/>
    <x v="11"/>
    <x v="2"/>
    <x v="17"/>
    <x v="1"/>
    <s v="United States"/>
    <x v="385"/>
    <x v="1"/>
    <m/>
    <x v="0"/>
    <x v="0"/>
    <d v="2017-11-24T00:00:00"/>
    <s v="Tue"/>
    <x v="7"/>
    <s v="CA-2017-153416"/>
    <n v="635"/>
    <s v="Fellowes Bankers Box Staxonsteel Drawer File/Stacking System"/>
    <s v="Anna Andreadi"/>
    <n v="90036"/>
    <n v="55"/>
    <n v="7"/>
    <n v="455"/>
  </r>
  <r>
    <n v="5"/>
    <x v="1"/>
    <x v="544"/>
    <x v="1"/>
    <x v="0"/>
    <n v="6"/>
    <x v="0"/>
    <x v="2"/>
    <x v="2"/>
    <x v="17"/>
    <x v="1"/>
    <s v="United States"/>
    <x v="385"/>
    <x v="1"/>
    <m/>
    <x v="0"/>
    <x v="1"/>
    <d v="2017-11-24T00:00:00"/>
    <s v="Tue"/>
    <x v="7"/>
    <s v="CA-2017-153416"/>
    <n v="267"/>
    <s v="Avery Reinforcements for Hole-Punch Pages"/>
    <s v="Anna Andreadi"/>
    <n v="90036"/>
    <n v="1"/>
    <n v="2"/>
    <n v="3"/>
  </r>
  <r>
    <n v="5"/>
    <x v="1"/>
    <x v="544"/>
    <x v="1"/>
    <x v="0"/>
    <n v="6"/>
    <x v="0"/>
    <x v="2"/>
    <x v="2"/>
    <x v="17"/>
    <x v="1"/>
    <s v="United States"/>
    <x v="385"/>
    <x v="1"/>
    <m/>
    <x v="0"/>
    <x v="1"/>
    <d v="2017-11-24T00:00:00"/>
    <s v="Tue"/>
    <x v="7"/>
    <s v="CA-2017-153416"/>
    <n v="264"/>
    <s v="Avery Premier Heavy-Duty Binder with Round Locking Rings"/>
    <s v="Anna Andreadi"/>
    <n v="90036"/>
    <n v="30"/>
    <n v="8"/>
    <n v="91"/>
  </r>
  <r>
    <n v="5"/>
    <x v="1"/>
    <x v="506"/>
    <x v="1"/>
    <x v="0"/>
    <n v="6"/>
    <x v="0"/>
    <x v="2"/>
    <x v="2"/>
    <x v="87"/>
    <x v="0"/>
    <s v="United States"/>
    <x v="670"/>
    <x v="0"/>
    <m/>
    <x v="0"/>
    <x v="1"/>
    <d v="2017-06-22T00:00:00"/>
    <s v="Sun"/>
    <x v="9"/>
    <s v="CA-2017-153423"/>
    <n v="689"/>
    <s v="GBC Ibimaster 500 Manual ProClick Binding System"/>
    <s v="Chuck Magee"/>
    <n v="14609"/>
    <n v="457"/>
    <n v="2"/>
    <n v="1218"/>
  </r>
  <r>
    <n v="4"/>
    <x v="1"/>
    <x v="596"/>
    <x v="1"/>
    <x v="0"/>
    <n v="6"/>
    <x v="0"/>
    <x v="9"/>
    <x v="1"/>
    <x v="291"/>
    <x v="16"/>
    <s v="United States"/>
    <x v="187"/>
    <x v="2"/>
    <m/>
    <x v="0"/>
    <x v="1"/>
    <d v="2017-05-20T00:00:00"/>
    <s v="Fri"/>
    <x v="5"/>
    <s v="CA-2017-153535"/>
    <n v="479"/>
    <s v="Dana Fluorescent Magnifying Lamp, White, 36"/>
    <s v="Cassandra Brandow"/>
    <n v="27893"/>
    <n v="20"/>
    <n v="4"/>
    <n v="163"/>
  </r>
  <r>
    <n v="4"/>
    <x v="1"/>
    <x v="596"/>
    <x v="1"/>
    <x v="0"/>
    <n v="6"/>
    <x v="0"/>
    <x v="2"/>
    <x v="2"/>
    <x v="291"/>
    <x v="16"/>
    <s v="United States"/>
    <x v="187"/>
    <x v="2"/>
    <m/>
    <x v="0"/>
    <x v="4"/>
    <d v="2017-05-20T00:00:00"/>
    <s v="Fri"/>
    <x v="5"/>
    <s v="CA-2017-153535"/>
    <n v="1315"/>
    <s v="Pressboard Data Binders by Wilson Jones"/>
    <s v="Cassandra Brandow"/>
    <n v="27893"/>
    <n v="-5"/>
    <n v="4"/>
    <n v="6"/>
  </r>
  <r>
    <n v="2"/>
    <x v="1"/>
    <x v="351"/>
    <x v="1"/>
    <x v="1"/>
    <n v="3"/>
    <x v="2"/>
    <x v="5"/>
    <x v="1"/>
    <x v="2"/>
    <x v="2"/>
    <s v="United States"/>
    <x v="255"/>
    <x v="2"/>
    <m/>
    <x v="0"/>
    <x v="1"/>
    <d v="2017-03-29T00:00:00"/>
    <s v="Sun"/>
    <x v="2"/>
    <s v="CA-2017-153549"/>
    <n v="824"/>
    <s v="Hon 4070 Series Pagoda Armless Upholstered Stacking Chairs"/>
    <s v="Cassandra Brandow"/>
    <n v="32216"/>
    <n v="131"/>
    <n v="5"/>
    <n v="1167"/>
  </r>
  <r>
    <n v="5"/>
    <x v="1"/>
    <x v="438"/>
    <x v="1"/>
    <x v="0"/>
    <n v="6"/>
    <x v="2"/>
    <x v="6"/>
    <x v="2"/>
    <x v="331"/>
    <x v="21"/>
    <s v="United States"/>
    <x v="519"/>
    <x v="3"/>
    <m/>
    <x v="0"/>
    <x v="0"/>
    <d v="2017-12-22T00:00:00"/>
    <s v="Sun"/>
    <x v="6"/>
    <s v="CA-2017-153612"/>
    <n v="1152"/>
    <s v="Newell 336"/>
    <s v="Kelly Williams"/>
    <n v="54880"/>
    <n v="5"/>
    <n v="4"/>
    <n v="17"/>
  </r>
  <r>
    <n v="5"/>
    <x v="1"/>
    <x v="384"/>
    <x v="1"/>
    <x v="0"/>
    <n v="6"/>
    <x v="0"/>
    <x v="6"/>
    <x v="2"/>
    <x v="195"/>
    <x v="27"/>
    <s v="United States"/>
    <x v="129"/>
    <x v="2"/>
    <m/>
    <x v="0"/>
    <x v="1"/>
    <d v="2017-07-09T00:00:00"/>
    <s v="Mon"/>
    <x v="1"/>
    <s v="CA-2017-153626"/>
    <n v="331"/>
    <s v="Binney &amp; Smith inkTank Desk Highlighter, Chisel Tip, Yellow, 12/Box"/>
    <s v="Cassandra Brandow"/>
    <n v="37211"/>
    <n v="1"/>
    <n v="3"/>
    <n v="5"/>
  </r>
  <r>
    <n v="7"/>
    <x v="2"/>
    <x v="587"/>
    <x v="2"/>
    <x v="0"/>
    <n v="6"/>
    <x v="1"/>
    <x v="14"/>
    <x v="1"/>
    <x v="162"/>
    <x v="6"/>
    <s v="United States"/>
    <x v="676"/>
    <x v="3"/>
    <m/>
    <x v="0"/>
    <x v="0"/>
    <d v="2017-12-25T00:00:00"/>
    <s v="Wed"/>
    <x v="11"/>
    <s v="CA-2017-153717"/>
    <n v="1370"/>
    <s v="Rush Hierlooms Collection Rich Wood Bookcases"/>
    <s v="Kelly Williams"/>
    <n v="48227"/>
    <n v="21"/>
    <n v="1"/>
    <n v="161"/>
  </r>
  <r>
    <n v="7"/>
    <x v="2"/>
    <x v="587"/>
    <x v="2"/>
    <x v="0"/>
    <n v="6"/>
    <x v="1"/>
    <x v="6"/>
    <x v="2"/>
    <x v="162"/>
    <x v="6"/>
    <s v="United States"/>
    <x v="676"/>
    <x v="3"/>
    <m/>
    <x v="0"/>
    <x v="0"/>
    <d v="2017-12-25T00:00:00"/>
    <s v="Wed"/>
    <x v="11"/>
    <s v="CA-2017-153717"/>
    <n v="1169"/>
    <s v="Newell 351"/>
    <s v="Kelly Williams"/>
    <n v="48227"/>
    <n v="1"/>
    <n v="1"/>
    <n v="3"/>
  </r>
  <r>
    <n v="7"/>
    <x v="2"/>
    <x v="587"/>
    <x v="2"/>
    <x v="0"/>
    <n v="6"/>
    <x v="1"/>
    <x v="3"/>
    <x v="2"/>
    <x v="162"/>
    <x v="6"/>
    <s v="United States"/>
    <x v="676"/>
    <x v="3"/>
    <m/>
    <x v="0"/>
    <x v="0"/>
    <d v="2017-12-25T00:00:00"/>
    <s v="Wed"/>
    <x v="11"/>
    <s v="CA-2017-153717"/>
    <n v="1776"/>
    <s v="Xerox 1978"/>
    <s v="Kelly Williams"/>
    <n v="48227"/>
    <n v="8"/>
    <n v="3"/>
    <n v="17"/>
  </r>
  <r>
    <n v="7"/>
    <x v="2"/>
    <x v="587"/>
    <x v="2"/>
    <x v="0"/>
    <n v="6"/>
    <x v="1"/>
    <x v="0"/>
    <x v="0"/>
    <x v="162"/>
    <x v="6"/>
    <s v="United States"/>
    <x v="676"/>
    <x v="3"/>
    <m/>
    <x v="0"/>
    <x v="0"/>
    <d v="2017-12-25T00:00:00"/>
    <s v="Wed"/>
    <x v="11"/>
    <s v="CA-2017-153717"/>
    <n v="1001"/>
    <s v="Logitech B530 USB Headset - headset - Full size, Binaural"/>
    <s v="Kelly Williams"/>
    <n v="48227"/>
    <n v="20"/>
    <n v="2"/>
    <n v="74"/>
  </r>
  <r>
    <n v="2"/>
    <x v="2"/>
    <x v="440"/>
    <x v="1"/>
    <x v="2"/>
    <n v="1"/>
    <x v="0"/>
    <x v="2"/>
    <x v="2"/>
    <x v="56"/>
    <x v="24"/>
    <s v="United States"/>
    <x v="37"/>
    <x v="0"/>
    <m/>
    <x v="0"/>
    <x v="0"/>
    <d v="2017-09-20T00:00:00"/>
    <s v="Fri"/>
    <x v="0"/>
    <s v="CA-2017-153738"/>
    <n v="709"/>
    <s v="GBC Standard Plastic Binding Systems Combs"/>
    <s v="Chuck Magee"/>
    <n v="1841"/>
    <n v="17"/>
    <n v="6"/>
    <n v="38"/>
  </r>
  <r>
    <n v="5"/>
    <x v="2"/>
    <x v="467"/>
    <x v="1"/>
    <x v="1"/>
    <n v="3"/>
    <x v="0"/>
    <x v="0"/>
    <x v="0"/>
    <x v="80"/>
    <x v="5"/>
    <s v="United States"/>
    <x v="677"/>
    <x v="2"/>
    <m/>
    <x v="0"/>
    <x v="0"/>
    <d v="2017-12-06T00:00:00"/>
    <s v="Fri"/>
    <x v="6"/>
    <s v="CA-2017-153752"/>
    <n v="159"/>
    <s v="AT&amp;T CL82213"/>
    <s v="Cassandra Brandow"/>
    <n v="22204"/>
    <n v="50"/>
    <n v="6"/>
    <n v="174"/>
  </r>
  <r>
    <n v="5"/>
    <x v="1"/>
    <x v="396"/>
    <x v="1"/>
    <x v="0"/>
    <n v="6"/>
    <x v="1"/>
    <x v="6"/>
    <x v="2"/>
    <x v="42"/>
    <x v="1"/>
    <s v="United States"/>
    <x v="238"/>
    <x v="1"/>
    <m/>
    <x v="0"/>
    <x v="0"/>
    <d v="2017-09-11T00:00:00"/>
    <s v="Wed"/>
    <x v="0"/>
    <s v="CA-2017-153794"/>
    <n v="889"/>
    <s v="Hunt PowerHouse Electric Pencil Sharpener, Blue"/>
    <s v="Anna Andreadi"/>
    <n v="92024"/>
    <n v="80"/>
    <n v="7"/>
    <n v="266"/>
  </r>
  <r>
    <n v="5"/>
    <x v="1"/>
    <x v="500"/>
    <x v="1"/>
    <x v="0"/>
    <n v="6"/>
    <x v="0"/>
    <x v="12"/>
    <x v="2"/>
    <x v="141"/>
    <x v="21"/>
    <s v="United States"/>
    <x v="642"/>
    <x v="3"/>
    <m/>
    <x v="0"/>
    <x v="0"/>
    <d v="2017-04-25T00:00:00"/>
    <s v="Wed"/>
    <x v="4"/>
    <s v="CA-2017-153878"/>
    <n v="286"/>
    <s v="Belkin 5 Outlet SurgeMaster Power Centers"/>
    <s v="Kelly Williams"/>
    <n v="53209"/>
    <n v="76"/>
    <n v="5"/>
    <n v="272"/>
  </r>
  <r>
    <n v="5"/>
    <x v="1"/>
    <x v="500"/>
    <x v="1"/>
    <x v="0"/>
    <n v="6"/>
    <x v="0"/>
    <x v="6"/>
    <x v="2"/>
    <x v="141"/>
    <x v="21"/>
    <s v="United States"/>
    <x v="642"/>
    <x v="3"/>
    <m/>
    <x v="0"/>
    <x v="0"/>
    <d v="2017-04-25T00:00:00"/>
    <s v="Wed"/>
    <x v="4"/>
    <s v="CA-2017-153878"/>
    <n v="1139"/>
    <s v="Newell 324"/>
    <s v="Kelly Williams"/>
    <n v="53209"/>
    <n v="16"/>
    <n v="5"/>
    <n v="58"/>
  </r>
  <r>
    <n v="4"/>
    <x v="1"/>
    <x v="431"/>
    <x v="1"/>
    <x v="0"/>
    <n v="6"/>
    <x v="1"/>
    <x v="0"/>
    <x v="0"/>
    <x v="0"/>
    <x v="0"/>
    <s v="United States"/>
    <x v="192"/>
    <x v="0"/>
    <m/>
    <x v="0"/>
    <x v="0"/>
    <d v="2017-03-16T00:00:00"/>
    <s v="Mon"/>
    <x v="2"/>
    <s v="CA-2017-153906"/>
    <n v="1281"/>
    <s v="Plantronics MX500i Earset"/>
    <s v="Chuck Magee"/>
    <n v="10009"/>
    <n v="3"/>
    <n v="2"/>
    <n v="86"/>
  </r>
  <r>
    <n v="4"/>
    <x v="1"/>
    <x v="597"/>
    <x v="1"/>
    <x v="0"/>
    <n v="6"/>
    <x v="1"/>
    <x v="3"/>
    <x v="2"/>
    <x v="332"/>
    <x v="0"/>
    <s v="United States"/>
    <x v="252"/>
    <x v="0"/>
    <m/>
    <x v="0"/>
    <x v="0"/>
    <d v="2017-12-20T00:00:00"/>
    <s v="Fri"/>
    <x v="6"/>
    <s v="CA-2017-154144"/>
    <n v="539"/>
    <s v="Eaton Premium Continuous-Feed Paper, 25% Cotton, Letter Size, White, 1000 Shts/Box"/>
    <s v="Chuck Magee"/>
    <n v="11757"/>
    <n v="27"/>
    <n v="1"/>
    <n v="55"/>
  </r>
  <r>
    <n v="4"/>
    <x v="1"/>
    <x v="585"/>
    <x v="1"/>
    <x v="0"/>
    <n v="6"/>
    <x v="0"/>
    <x v="6"/>
    <x v="2"/>
    <x v="42"/>
    <x v="1"/>
    <s v="United States"/>
    <x v="506"/>
    <x v="1"/>
    <m/>
    <x v="0"/>
    <x v="0"/>
    <d v="2017-06-18T00:00:00"/>
    <s v="Wed"/>
    <x v="9"/>
    <s v="CA-2017-154200"/>
    <n v="362"/>
    <s v="BOSTON Ranger #55 Pencil Sharpener, Black"/>
    <s v="Anna Andreadi"/>
    <n v="92105"/>
    <n v="15"/>
    <n v="2"/>
    <n v="52"/>
  </r>
  <r>
    <n v="5"/>
    <x v="2"/>
    <x v="466"/>
    <x v="1"/>
    <x v="1"/>
    <n v="3"/>
    <x v="2"/>
    <x v="9"/>
    <x v="1"/>
    <x v="108"/>
    <x v="10"/>
    <s v="United States"/>
    <x v="70"/>
    <x v="3"/>
    <m/>
    <x v="0"/>
    <x v="7"/>
    <d v="2017-12-21T00:00:00"/>
    <s v="Sat"/>
    <x v="6"/>
    <s v="CA-2017-154284"/>
    <n v="866"/>
    <s v="Howard Miller 11-1/2 Diameter Grantwood Wall Clock"/>
    <s v="Kelly Williams"/>
    <n v="60174"/>
    <n v="-34"/>
    <n v="3"/>
    <n v="52"/>
  </r>
  <r>
    <n v="5"/>
    <x v="2"/>
    <x v="466"/>
    <x v="1"/>
    <x v="1"/>
    <n v="3"/>
    <x v="2"/>
    <x v="6"/>
    <x v="2"/>
    <x v="108"/>
    <x v="10"/>
    <s v="United States"/>
    <x v="70"/>
    <x v="3"/>
    <m/>
    <x v="0"/>
    <x v="1"/>
    <d v="2017-12-21T00:00:00"/>
    <s v="Sat"/>
    <x v="6"/>
    <s v="CA-2017-154284"/>
    <n v="1420"/>
    <s v="Sanford Prismacolor Professional Thick Lead Art Pencils, 36-Color Set"/>
    <s v="Kelly Williams"/>
    <n v="60174"/>
    <n v="14"/>
    <n v="2"/>
    <n v="60"/>
  </r>
  <r>
    <n v="5"/>
    <x v="2"/>
    <x v="466"/>
    <x v="1"/>
    <x v="1"/>
    <n v="3"/>
    <x v="2"/>
    <x v="8"/>
    <x v="0"/>
    <x v="108"/>
    <x v="10"/>
    <s v="United States"/>
    <x v="70"/>
    <x v="3"/>
    <m/>
    <x v="0"/>
    <x v="1"/>
    <d v="2017-12-21T00:00:00"/>
    <s v="Sat"/>
    <x v="6"/>
    <s v="CA-2017-154284"/>
    <n v="600"/>
    <s v="Enermax Acrylux Wireless Keyboard"/>
    <s v="Kelly Williams"/>
    <n v="60174"/>
    <n v="135"/>
    <n v="8"/>
    <n v="637"/>
  </r>
  <r>
    <n v="5"/>
    <x v="2"/>
    <x v="466"/>
    <x v="1"/>
    <x v="1"/>
    <n v="3"/>
    <x v="2"/>
    <x v="13"/>
    <x v="0"/>
    <x v="108"/>
    <x v="10"/>
    <s v="United States"/>
    <x v="70"/>
    <x v="3"/>
    <m/>
    <x v="0"/>
    <x v="2"/>
    <d v="2017-12-21T00:00:00"/>
    <s v="Sat"/>
    <x v="6"/>
    <s v="CA-2017-154284"/>
    <n v="1510"/>
    <s v="Star Micronics TSP800 TSP847IIU Receipt Printer"/>
    <s v="Kelly Williams"/>
    <n v="60174"/>
    <n v="137"/>
    <n v="2"/>
    <n v="601"/>
  </r>
  <r>
    <n v="4"/>
    <x v="1"/>
    <x v="598"/>
    <x v="1"/>
    <x v="0"/>
    <n v="6"/>
    <x v="1"/>
    <x v="1"/>
    <x v="1"/>
    <x v="75"/>
    <x v="29"/>
    <s v="United States"/>
    <x v="626"/>
    <x v="2"/>
    <m/>
    <x v="0"/>
    <x v="0"/>
    <d v="2017-07-25T00:00:00"/>
    <s v="Wed"/>
    <x v="1"/>
    <s v="CA-2017-154291"/>
    <n v="318"/>
    <s v="Bevis Round Conference Table Top, X-Base"/>
    <s v="Cassandra Brandow"/>
    <n v="36116"/>
    <n v="39"/>
    <n v="2"/>
    <n v="359"/>
  </r>
  <r>
    <n v="4"/>
    <x v="1"/>
    <x v="598"/>
    <x v="1"/>
    <x v="0"/>
    <n v="6"/>
    <x v="1"/>
    <x v="7"/>
    <x v="2"/>
    <x v="75"/>
    <x v="29"/>
    <s v="United States"/>
    <x v="626"/>
    <x v="2"/>
    <m/>
    <x v="0"/>
    <x v="0"/>
    <d v="2017-07-25T00:00:00"/>
    <s v="Wed"/>
    <x v="1"/>
    <s v="CA-2017-154291"/>
    <n v="1623"/>
    <s v="White Business Envelopes with Contemporary Seam, Recycled White Business Envelopes"/>
    <s v="Cassandra Brandow"/>
    <n v="36116"/>
    <n v="49"/>
    <n v="9"/>
    <n v="98"/>
  </r>
  <r>
    <n v="4"/>
    <x v="1"/>
    <x v="599"/>
    <x v="1"/>
    <x v="0"/>
    <n v="6"/>
    <x v="1"/>
    <x v="0"/>
    <x v="0"/>
    <x v="253"/>
    <x v="21"/>
    <s v="United States"/>
    <x v="627"/>
    <x v="3"/>
    <m/>
    <x v="0"/>
    <x v="0"/>
    <d v="2017-02-15T00:00:00"/>
    <s v="Sun"/>
    <x v="3"/>
    <s v="CA-2017-154326"/>
    <n v="1396"/>
    <s v="Samsung Galaxy S III - 16GB - pebble blue (T-Mobile)"/>
    <s v="Kelly Williams"/>
    <n v="53142"/>
    <n v="196"/>
    <n v="2"/>
    <n v="700"/>
  </r>
  <r>
    <n v="4"/>
    <x v="1"/>
    <x v="599"/>
    <x v="1"/>
    <x v="0"/>
    <n v="6"/>
    <x v="1"/>
    <x v="0"/>
    <x v="0"/>
    <x v="253"/>
    <x v="21"/>
    <s v="United States"/>
    <x v="627"/>
    <x v="3"/>
    <m/>
    <x v="0"/>
    <x v="0"/>
    <d v="2017-02-15T00:00:00"/>
    <s v="Sun"/>
    <x v="3"/>
    <s v="CA-2017-154326"/>
    <n v="927"/>
    <s v="Innergie mMini Combo Duo USB Travel Charging Kit"/>
    <s v="Kelly Williams"/>
    <n v="53142"/>
    <n v="65"/>
    <n v="3"/>
    <n v="135"/>
  </r>
  <r>
    <n v="4"/>
    <x v="1"/>
    <x v="599"/>
    <x v="1"/>
    <x v="0"/>
    <n v="6"/>
    <x v="1"/>
    <x v="8"/>
    <x v="0"/>
    <x v="253"/>
    <x v="21"/>
    <s v="United States"/>
    <x v="627"/>
    <x v="3"/>
    <m/>
    <x v="0"/>
    <x v="0"/>
    <d v="2017-02-15T00:00:00"/>
    <s v="Sun"/>
    <x v="3"/>
    <s v="CA-2017-154326"/>
    <n v="1068"/>
    <s v="Maxell LTO Ultrium - 800 GB"/>
    <s v="Kelly Williams"/>
    <n v="53142"/>
    <n v="27"/>
    <n v="5"/>
    <n v="140"/>
  </r>
  <r>
    <n v="1"/>
    <x v="0"/>
    <x v="468"/>
    <x v="1"/>
    <x v="2"/>
    <n v="1"/>
    <x v="2"/>
    <x v="6"/>
    <x v="2"/>
    <x v="333"/>
    <x v="1"/>
    <s v="United States"/>
    <x v="145"/>
    <x v="1"/>
    <m/>
    <x v="0"/>
    <x v="0"/>
    <d v="2017-11-29T00:00:00"/>
    <s v="Sun"/>
    <x v="7"/>
    <s v="CA-2017-154340"/>
    <n v="356"/>
    <s v="Boston Electric Pencil Sharpener, Model 1818, Charcoal Black"/>
    <s v="Anna Andreadi"/>
    <n v="92704"/>
    <n v="16"/>
    <n v="2"/>
    <n v="56"/>
  </r>
  <r>
    <n v="4"/>
    <x v="1"/>
    <x v="359"/>
    <x v="1"/>
    <x v="0"/>
    <n v="6"/>
    <x v="0"/>
    <x v="5"/>
    <x v="1"/>
    <x v="97"/>
    <x v="1"/>
    <s v="United States"/>
    <x v="678"/>
    <x v="1"/>
    <m/>
    <x v="0"/>
    <x v="1"/>
    <d v="2017-12-12T00:00:00"/>
    <s v="Thu"/>
    <x v="6"/>
    <s v="CA-2017-154620"/>
    <n v="996"/>
    <s v="Lifetime Advantage Folding Chairs, 4/Carton"/>
    <s v="Anna Andreadi"/>
    <n v="93534"/>
    <n v="35"/>
    <n v="2"/>
    <n v="349"/>
  </r>
  <r>
    <n v="3"/>
    <x v="2"/>
    <x v="364"/>
    <x v="1"/>
    <x v="2"/>
    <n v="1"/>
    <x v="1"/>
    <x v="7"/>
    <x v="2"/>
    <x v="5"/>
    <x v="5"/>
    <s v="United States"/>
    <x v="355"/>
    <x v="2"/>
    <m/>
    <x v="0"/>
    <x v="0"/>
    <d v="2017-11-14T00:00:00"/>
    <s v="Sat"/>
    <x v="7"/>
    <s v="CA-2017-154746"/>
    <n v="374"/>
    <s v="Brown Kraft Recycled Envelopes"/>
    <s v="Cassandra Brandow"/>
    <n v="22153"/>
    <n v="17"/>
    <n v="2"/>
    <n v="34"/>
  </r>
  <r>
    <n v="3"/>
    <x v="2"/>
    <x v="364"/>
    <x v="1"/>
    <x v="2"/>
    <n v="1"/>
    <x v="1"/>
    <x v="12"/>
    <x v="2"/>
    <x v="5"/>
    <x v="5"/>
    <s v="United States"/>
    <x v="355"/>
    <x v="2"/>
    <m/>
    <x v="0"/>
    <x v="0"/>
    <d v="2017-11-14T00:00:00"/>
    <s v="Sat"/>
    <x v="7"/>
    <s v="CA-2017-154746"/>
    <n v="851"/>
    <s v="Honeywell Enviracaire Portable HEPA Air Cleaner for 16 x 20 Room"/>
    <s v="Cassandra Brandow"/>
    <n v="22153"/>
    <n v="322"/>
    <n v="3"/>
    <n v="826"/>
  </r>
  <r>
    <n v="4"/>
    <x v="1"/>
    <x v="597"/>
    <x v="1"/>
    <x v="0"/>
    <n v="6"/>
    <x v="0"/>
    <x v="9"/>
    <x v="1"/>
    <x v="334"/>
    <x v="3"/>
    <s v="United States"/>
    <x v="260"/>
    <x v="1"/>
    <m/>
    <x v="0"/>
    <x v="1"/>
    <d v="2017-12-20T00:00:00"/>
    <s v="Fri"/>
    <x v="6"/>
    <s v="CA-2017-154795"/>
    <n v="1185"/>
    <s v="Nu-Dell Float Frame 11 x 14 1/2"/>
    <s v="Anna Andreadi"/>
    <n v="86442"/>
    <n v="4"/>
    <n v="2"/>
    <n v="14"/>
  </r>
  <r>
    <n v="4"/>
    <x v="1"/>
    <x v="597"/>
    <x v="1"/>
    <x v="0"/>
    <n v="6"/>
    <x v="0"/>
    <x v="7"/>
    <x v="2"/>
    <x v="334"/>
    <x v="3"/>
    <s v="United States"/>
    <x v="260"/>
    <x v="1"/>
    <m/>
    <x v="0"/>
    <x v="1"/>
    <d v="2017-12-20T00:00:00"/>
    <s v="Fri"/>
    <x v="6"/>
    <s v="CA-2017-154795"/>
    <n v="8"/>
    <s v="#6 3/4 Gummed Flap White Envelopes"/>
    <s v="Anna Andreadi"/>
    <n v="86442"/>
    <n v="3"/>
    <n v="1"/>
    <n v="8"/>
  </r>
  <r>
    <n v="4"/>
    <x v="1"/>
    <x v="547"/>
    <x v="1"/>
    <x v="0"/>
    <n v="6"/>
    <x v="1"/>
    <x v="9"/>
    <x v="1"/>
    <x v="5"/>
    <x v="19"/>
    <s v="United States"/>
    <x v="330"/>
    <x v="0"/>
    <m/>
    <x v="0"/>
    <x v="1"/>
    <d v="2017-08-21T00:00:00"/>
    <s v="Sat"/>
    <x v="10"/>
    <s v="CA-2017-154823"/>
    <n v="1541"/>
    <s v="Tenex Chairmats For Use with Hard Floors"/>
    <s v="Chuck Magee"/>
    <n v="45503"/>
    <n v="-4"/>
    <n v="1"/>
    <n v="26"/>
  </r>
  <r>
    <n v="4"/>
    <x v="1"/>
    <x v="547"/>
    <x v="1"/>
    <x v="0"/>
    <n v="6"/>
    <x v="1"/>
    <x v="5"/>
    <x v="1"/>
    <x v="5"/>
    <x v="19"/>
    <s v="United States"/>
    <x v="330"/>
    <x v="0"/>
    <m/>
    <x v="0"/>
    <x v="2"/>
    <d v="2017-08-21T00:00:00"/>
    <s v="Sat"/>
    <x v="10"/>
    <s v="CA-2017-154823"/>
    <n v="742"/>
    <s v="Global Commerce Series High-Back Swivel/Tilt Chairs"/>
    <s v="Chuck Magee"/>
    <n v="45503"/>
    <n v="-43"/>
    <n v="3"/>
    <n v="598"/>
  </r>
  <r>
    <n v="4"/>
    <x v="1"/>
    <x v="547"/>
    <x v="1"/>
    <x v="0"/>
    <n v="6"/>
    <x v="1"/>
    <x v="2"/>
    <x v="2"/>
    <x v="5"/>
    <x v="19"/>
    <s v="United States"/>
    <x v="330"/>
    <x v="0"/>
    <m/>
    <x v="0"/>
    <x v="4"/>
    <d v="2017-08-21T00:00:00"/>
    <s v="Sat"/>
    <x v="10"/>
    <s v="CA-2017-154823"/>
    <n v="43"/>
    <s v="Acco D-Ring Binder w/DublLock"/>
    <s v="Chuck Magee"/>
    <n v="45503"/>
    <n v="-9"/>
    <n v="2"/>
    <n v="13"/>
  </r>
  <r>
    <n v="4"/>
    <x v="1"/>
    <x v="464"/>
    <x v="1"/>
    <x v="0"/>
    <n v="6"/>
    <x v="0"/>
    <x v="8"/>
    <x v="0"/>
    <x v="1"/>
    <x v="1"/>
    <s v="United States"/>
    <x v="670"/>
    <x v="1"/>
    <m/>
    <x v="0"/>
    <x v="0"/>
    <d v="2017-11-08T00:00:00"/>
    <s v="Sun"/>
    <x v="7"/>
    <s v="CA-2017-154886"/>
    <n v="1093"/>
    <s v="Microsoft Arc Touch Mouse"/>
    <s v="Anna Andreadi"/>
    <n v="94109"/>
    <n v="43"/>
    <n v="2"/>
    <n v="120"/>
  </r>
  <r>
    <n v="4"/>
    <x v="1"/>
    <x v="563"/>
    <x v="1"/>
    <x v="0"/>
    <n v="6"/>
    <x v="0"/>
    <x v="10"/>
    <x v="2"/>
    <x v="278"/>
    <x v="24"/>
    <s v="United States"/>
    <x v="679"/>
    <x v="0"/>
    <m/>
    <x v="0"/>
    <x v="0"/>
    <d v="2017-02-25T00:00:00"/>
    <s v="Wed"/>
    <x v="2"/>
    <s v="CA-2017-154900"/>
    <n v="229"/>
    <s v="Avery 518"/>
    <s v="Chuck Magee"/>
    <n v="1453"/>
    <n v="2"/>
    <n v="1"/>
    <n v="3"/>
  </r>
  <r>
    <n v="4"/>
    <x v="1"/>
    <x v="563"/>
    <x v="1"/>
    <x v="0"/>
    <n v="6"/>
    <x v="0"/>
    <x v="3"/>
    <x v="2"/>
    <x v="278"/>
    <x v="24"/>
    <s v="United States"/>
    <x v="679"/>
    <x v="0"/>
    <m/>
    <x v="0"/>
    <x v="0"/>
    <d v="2017-02-25T00:00:00"/>
    <s v="Wed"/>
    <x v="2"/>
    <s v="CA-2017-154900"/>
    <n v="96"/>
    <s v="Adams Telephone Message Book W/Dividers/Space For Phone Numbers, 5 1/4X8 1/2, 200/Messages"/>
    <s v="Chuck Magee"/>
    <n v="1453"/>
    <n v="10"/>
    <n v="4"/>
    <n v="23"/>
  </r>
  <r>
    <n v="5"/>
    <x v="1"/>
    <x v="339"/>
    <x v="1"/>
    <x v="0"/>
    <n v="6"/>
    <x v="1"/>
    <x v="7"/>
    <x v="2"/>
    <x v="19"/>
    <x v="13"/>
    <s v="United States"/>
    <x v="167"/>
    <x v="2"/>
    <m/>
    <x v="0"/>
    <x v="0"/>
    <d v="2017-05-23T00:00:00"/>
    <s v="Mon"/>
    <x v="5"/>
    <s v="CA-2017-154921"/>
    <n v="396"/>
    <s v="Cameo Buff Policy Envelopes"/>
    <s v="Cassandra Brandow"/>
    <n v="29203"/>
    <n v="88"/>
    <n v="3"/>
    <n v="187"/>
  </r>
  <r>
    <n v="5"/>
    <x v="1"/>
    <x v="430"/>
    <x v="1"/>
    <x v="0"/>
    <n v="6"/>
    <x v="0"/>
    <x v="0"/>
    <x v="0"/>
    <x v="141"/>
    <x v="21"/>
    <s v="United States"/>
    <x v="220"/>
    <x v="3"/>
    <m/>
    <x v="0"/>
    <x v="0"/>
    <d v="2017-07-04T00:00:00"/>
    <s v="Wed"/>
    <x v="1"/>
    <s v="CA-2017-154956"/>
    <n v="1100"/>
    <s v="Mitel MiVoice 5330e IP Phone"/>
    <s v="Kelly Williams"/>
    <n v="53209"/>
    <n v="286"/>
    <n v="4"/>
    <n v="1100"/>
  </r>
  <r>
    <n v="5"/>
    <x v="1"/>
    <x v="394"/>
    <x v="1"/>
    <x v="0"/>
    <n v="6"/>
    <x v="2"/>
    <x v="5"/>
    <x v="1"/>
    <x v="15"/>
    <x v="11"/>
    <s v="United States"/>
    <x v="340"/>
    <x v="1"/>
    <s v="Yes"/>
    <x v="1"/>
    <x v="1"/>
    <d v="2017-01-05T00:00:00"/>
    <s v="Thu"/>
    <x v="11"/>
    <s v="CA-2017-154970"/>
    <n v="748"/>
    <s v="Global Deluxe Steno Chair"/>
    <s v="Anna Andreadi"/>
    <n v="98103"/>
    <n v="-7"/>
    <n v="1"/>
    <n v="62"/>
  </r>
  <r>
    <n v="5"/>
    <x v="1"/>
    <x v="393"/>
    <x v="1"/>
    <x v="0"/>
    <n v="6"/>
    <x v="0"/>
    <x v="8"/>
    <x v="0"/>
    <x v="24"/>
    <x v="1"/>
    <s v="United States"/>
    <x v="459"/>
    <x v="1"/>
    <m/>
    <x v="0"/>
    <x v="0"/>
    <d v="2017-11-10T00:00:00"/>
    <s v="Tue"/>
    <x v="7"/>
    <s v="CA-2017-155040"/>
    <n v="1096"/>
    <s v="Microsoft Sculpt Comfort Mouse"/>
    <s v="Anna Andreadi"/>
    <n v="94513"/>
    <n v="35"/>
    <n v="2"/>
    <n v="80"/>
  </r>
  <r>
    <n v="6"/>
    <x v="0"/>
    <x v="363"/>
    <x v="1"/>
    <x v="0"/>
    <n v="6"/>
    <x v="2"/>
    <x v="2"/>
    <x v="2"/>
    <x v="335"/>
    <x v="39"/>
    <s v="United States"/>
    <x v="358"/>
    <x v="0"/>
    <m/>
    <x v="0"/>
    <x v="0"/>
    <d v="2017-06-13T00:00:00"/>
    <s v="Fri"/>
    <x v="9"/>
    <s v="CA-2017-155054"/>
    <n v="68"/>
    <s v="ACCOHIDE 3-Ring Binder, Blue, 1"/>
    <s v="Chuck Magee"/>
    <n v="4240"/>
    <n v="4"/>
    <n v="2"/>
    <n v="8"/>
  </r>
  <r>
    <n v="6"/>
    <x v="0"/>
    <x v="363"/>
    <x v="1"/>
    <x v="0"/>
    <n v="6"/>
    <x v="2"/>
    <x v="2"/>
    <x v="2"/>
    <x v="335"/>
    <x v="39"/>
    <s v="United States"/>
    <x v="358"/>
    <x v="0"/>
    <m/>
    <x v="0"/>
    <x v="0"/>
    <d v="2017-06-13T00:00:00"/>
    <s v="Fri"/>
    <x v="9"/>
    <s v="CA-2017-155054"/>
    <n v="1338"/>
    <s v="Recycled Easel Ring Binders"/>
    <s v="Chuck Magee"/>
    <n v="4240"/>
    <n v="13"/>
    <n v="2"/>
    <n v="30"/>
  </r>
  <r>
    <n v="6"/>
    <x v="0"/>
    <x v="363"/>
    <x v="1"/>
    <x v="0"/>
    <n v="6"/>
    <x v="2"/>
    <x v="8"/>
    <x v="0"/>
    <x v="335"/>
    <x v="39"/>
    <s v="United States"/>
    <x v="358"/>
    <x v="0"/>
    <m/>
    <x v="0"/>
    <x v="0"/>
    <d v="2017-06-13T00:00:00"/>
    <s v="Fri"/>
    <x v="9"/>
    <s v="CA-2017-155054"/>
    <n v="978"/>
    <s v="Lenovo 17-Key USB Numeric Keypad"/>
    <s v="Chuck Magee"/>
    <n v="4240"/>
    <n v="15"/>
    <n v="2"/>
    <n v="68"/>
  </r>
  <r>
    <n v="0"/>
    <x v="0"/>
    <x v="600"/>
    <x v="1"/>
    <x v="3"/>
    <n v="0"/>
    <x v="0"/>
    <x v="6"/>
    <x v="2"/>
    <x v="38"/>
    <x v="2"/>
    <s v="United States"/>
    <x v="461"/>
    <x v="2"/>
    <m/>
    <x v="0"/>
    <x v="1"/>
    <d v="2017-10-23T00:00:00"/>
    <s v="Mon"/>
    <x v="8"/>
    <s v="CA-2017-155068"/>
    <n v="1416"/>
    <s v="Sanford Liquid Accent Highlighters"/>
    <s v="Cassandra Brandow"/>
    <n v="33801"/>
    <n v="2"/>
    <n v="2"/>
    <n v="11"/>
  </r>
  <r>
    <n v="0"/>
    <x v="0"/>
    <x v="600"/>
    <x v="1"/>
    <x v="3"/>
    <n v="0"/>
    <x v="0"/>
    <x v="0"/>
    <x v="0"/>
    <x v="38"/>
    <x v="2"/>
    <s v="United States"/>
    <x v="461"/>
    <x v="2"/>
    <m/>
    <x v="0"/>
    <x v="1"/>
    <d v="2017-10-23T00:00:00"/>
    <s v="Mon"/>
    <x v="8"/>
    <s v="CA-2017-155068"/>
    <n v="1457"/>
    <s v="SKILCRAFT Telephone Shoulder Rest, 2 x 6.5 x 2.5, Black"/>
    <s v="Cassandra Brandow"/>
    <n v="33801"/>
    <n v="1"/>
    <n v="2"/>
    <n v="12"/>
  </r>
  <r>
    <n v="0"/>
    <x v="0"/>
    <x v="600"/>
    <x v="1"/>
    <x v="3"/>
    <n v="0"/>
    <x v="0"/>
    <x v="0"/>
    <x v="0"/>
    <x v="38"/>
    <x v="2"/>
    <s v="United States"/>
    <x v="461"/>
    <x v="2"/>
    <m/>
    <x v="0"/>
    <x v="1"/>
    <d v="2017-10-23T00:00:00"/>
    <s v="Mon"/>
    <x v="8"/>
    <s v="CA-2017-155068"/>
    <n v="1071"/>
    <s v="Mediabridge Sport Armband iPhone 5s"/>
    <s v="Cassandra Brandow"/>
    <n v="33801"/>
    <n v="-13"/>
    <n v="7"/>
    <n v="56"/>
  </r>
  <r>
    <n v="6"/>
    <x v="0"/>
    <x v="601"/>
    <x v="1"/>
    <x v="0"/>
    <n v="6"/>
    <x v="1"/>
    <x v="0"/>
    <x v="0"/>
    <x v="336"/>
    <x v="9"/>
    <s v="United States"/>
    <x v="680"/>
    <x v="1"/>
    <m/>
    <x v="0"/>
    <x v="1"/>
    <d v="2017-03-15T00:00:00"/>
    <s v="Sun"/>
    <x v="2"/>
    <s v="CA-2017-155124"/>
    <n v="1460"/>
    <s v="SmartStand Mobile Device Holder, Assorted Colors"/>
    <s v="Anna Andreadi"/>
    <n v="84043"/>
    <n v="2"/>
    <n v="3"/>
    <n v="17"/>
  </r>
  <r>
    <n v="2"/>
    <x v="1"/>
    <x v="479"/>
    <x v="1"/>
    <x v="1"/>
    <n v="3"/>
    <x v="1"/>
    <x v="8"/>
    <x v="0"/>
    <x v="337"/>
    <x v="1"/>
    <s v="United States"/>
    <x v="152"/>
    <x v="1"/>
    <m/>
    <x v="0"/>
    <x v="0"/>
    <d v="2017-12-27T00:00:00"/>
    <s v="Fri"/>
    <x v="6"/>
    <s v="CA-2017-155145"/>
    <n v="1059"/>
    <s v="Maxell 4.7GB DVD-R 5/Pack"/>
    <s v="Anna Andreadi"/>
    <n v="93277"/>
    <n v="3"/>
    <n v="8"/>
    <n v="8"/>
  </r>
  <r>
    <n v="4"/>
    <x v="1"/>
    <x v="380"/>
    <x v="1"/>
    <x v="0"/>
    <n v="6"/>
    <x v="0"/>
    <x v="6"/>
    <x v="2"/>
    <x v="1"/>
    <x v="1"/>
    <s v="United States"/>
    <x v="225"/>
    <x v="1"/>
    <m/>
    <x v="0"/>
    <x v="0"/>
    <d v="2017-04-17T00:00:00"/>
    <s v="Tue"/>
    <x v="4"/>
    <s v="CA-2017-155306"/>
    <n v="1305"/>
    <s v="Prang Drawing Pencil Set"/>
    <s v="Anna Andreadi"/>
    <n v="94122"/>
    <n v="2"/>
    <n v="2"/>
    <n v="6"/>
  </r>
  <r>
    <n v="4"/>
    <x v="1"/>
    <x v="380"/>
    <x v="1"/>
    <x v="0"/>
    <n v="6"/>
    <x v="0"/>
    <x v="3"/>
    <x v="2"/>
    <x v="1"/>
    <x v="1"/>
    <s v="United States"/>
    <x v="225"/>
    <x v="1"/>
    <m/>
    <x v="0"/>
    <x v="0"/>
    <d v="2017-04-17T00:00:00"/>
    <s v="Tue"/>
    <x v="4"/>
    <s v="CA-2017-155306"/>
    <n v="1696"/>
    <s v="Xerox 1903"/>
    <s v="Anna Andreadi"/>
    <n v="94122"/>
    <n v="6"/>
    <n v="2"/>
    <n v="12"/>
  </r>
  <r>
    <n v="4"/>
    <x v="1"/>
    <x v="380"/>
    <x v="1"/>
    <x v="0"/>
    <n v="6"/>
    <x v="0"/>
    <x v="12"/>
    <x v="2"/>
    <x v="1"/>
    <x v="1"/>
    <s v="United States"/>
    <x v="225"/>
    <x v="1"/>
    <m/>
    <x v="0"/>
    <x v="0"/>
    <d v="2017-04-17T00:00:00"/>
    <s v="Tue"/>
    <x v="4"/>
    <s v="CA-2017-155306"/>
    <n v="864"/>
    <s v="Hoover Upright Vacuum With Dirt Cup"/>
    <s v="Anna Andreadi"/>
    <n v="94122"/>
    <n v="420"/>
    <n v="5"/>
    <n v="1448"/>
  </r>
  <r>
    <n v="4"/>
    <x v="1"/>
    <x v="380"/>
    <x v="1"/>
    <x v="0"/>
    <n v="6"/>
    <x v="0"/>
    <x v="8"/>
    <x v="0"/>
    <x v="1"/>
    <x v="1"/>
    <s v="United States"/>
    <x v="225"/>
    <x v="1"/>
    <m/>
    <x v="0"/>
    <x v="0"/>
    <d v="2017-04-17T00:00:00"/>
    <s v="Tue"/>
    <x v="4"/>
    <s v="CA-2017-155306"/>
    <n v="1282"/>
    <s v="Plantronics S12 Corded Telephone Headset System"/>
    <s v="Anna Andreadi"/>
    <n v="94122"/>
    <n v="129"/>
    <n v="3"/>
    <n v="323"/>
  </r>
  <r>
    <n v="4"/>
    <x v="1"/>
    <x v="380"/>
    <x v="1"/>
    <x v="0"/>
    <n v="6"/>
    <x v="0"/>
    <x v="0"/>
    <x v="0"/>
    <x v="1"/>
    <x v="1"/>
    <s v="United States"/>
    <x v="225"/>
    <x v="1"/>
    <m/>
    <x v="0"/>
    <x v="1"/>
    <d v="2017-04-17T00:00:00"/>
    <s v="Tue"/>
    <x v="4"/>
    <s v="CA-2017-155306"/>
    <n v="1275"/>
    <s v="Plantronics Calisto P620-M USB Wireless Speakerphone System"/>
    <s v="Anna Andreadi"/>
    <n v="94122"/>
    <n v="69"/>
    <n v="5"/>
    <n v="784"/>
  </r>
  <r>
    <n v="1"/>
    <x v="0"/>
    <x v="512"/>
    <x v="1"/>
    <x v="2"/>
    <n v="1"/>
    <x v="0"/>
    <x v="8"/>
    <x v="0"/>
    <x v="1"/>
    <x v="1"/>
    <s v="United States"/>
    <x v="479"/>
    <x v="1"/>
    <m/>
    <x v="0"/>
    <x v="0"/>
    <d v="2017-07-30T00:00:00"/>
    <s v="Mon"/>
    <x v="1"/>
    <s v="CA-2017-155334"/>
    <n v="1000"/>
    <s v="Logitech 910-002974 M325 Wireless Mouse for Web Scrolling"/>
    <s v="Anna Andreadi"/>
    <n v="94109"/>
    <n v="92"/>
    <n v="7"/>
    <n v="210"/>
  </r>
  <r>
    <n v="1"/>
    <x v="0"/>
    <x v="512"/>
    <x v="1"/>
    <x v="2"/>
    <n v="1"/>
    <x v="0"/>
    <x v="9"/>
    <x v="1"/>
    <x v="1"/>
    <x v="1"/>
    <s v="United States"/>
    <x v="479"/>
    <x v="1"/>
    <m/>
    <x v="0"/>
    <x v="0"/>
    <d v="2017-07-30T00:00:00"/>
    <s v="Mon"/>
    <x v="1"/>
    <s v="CA-2017-155334"/>
    <n v="1352"/>
    <s v="Regeneration Desk Collection"/>
    <s v="Anna Andreadi"/>
    <n v="94109"/>
    <n v="2"/>
    <n v="3"/>
    <n v="5"/>
  </r>
  <r>
    <n v="1"/>
    <x v="0"/>
    <x v="512"/>
    <x v="1"/>
    <x v="2"/>
    <n v="1"/>
    <x v="0"/>
    <x v="2"/>
    <x v="2"/>
    <x v="1"/>
    <x v="1"/>
    <s v="United States"/>
    <x v="479"/>
    <x v="1"/>
    <m/>
    <x v="0"/>
    <x v="1"/>
    <d v="2017-07-30T00:00:00"/>
    <s v="Mon"/>
    <x v="1"/>
    <s v="CA-2017-155334"/>
    <n v="1317"/>
    <s v="Presstex Flexible Ring Binders"/>
    <s v="Anna Andreadi"/>
    <n v="94109"/>
    <n v="4"/>
    <n v="3"/>
    <n v="11"/>
  </r>
  <r>
    <n v="5"/>
    <x v="1"/>
    <x v="494"/>
    <x v="1"/>
    <x v="0"/>
    <n v="6"/>
    <x v="1"/>
    <x v="10"/>
    <x v="2"/>
    <x v="2"/>
    <x v="2"/>
    <s v="United States"/>
    <x v="301"/>
    <x v="2"/>
    <m/>
    <x v="0"/>
    <x v="1"/>
    <d v="2017-08-09T00:00:00"/>
    <s v="Mon"/>
    <x v="10"/>
    <s v="CA-2017-155453"/>
    <n v="243"/>
    <s v="Avery File Folder Labels"/>
    <s v="Cassandra Brandow"/>
    <n v="32216"/>
    <n v="2"/>
    <n v="2"/>
    <n v="5"/>
  </r>
  <r>
    <n v="4"/>
    <x v="2"/>
    <x v="359"/>
    <x v="1"/>
    <x v="1"/>
    <n v="3"/>
    <x v="0"/>
    <x v="6"/>
    <x v="2"/>
    <x v="338"/>
    <x v="1"/>
    <s v="United States"/>
    <x v="171"/>
    <x v="1"/>
    <m/>
    <x v="0"/>
    <x v="0"/>
    <d v="2017-12-12T00:00:00"/>
    <s v="Thu"/>
    <x v="6"/>
    <s v="CA-2017-155586"/>
    <n v="1125"/>
    <s v="Newell 311"/>
    <s v="Anna Andreadi"/>
    <n v="95928"/>
    <n v="1"/>
    <n v="1"/>
    <n v="2"/>
  </r>
  <r>
    <n v="4"/>
    <x v="2"/>
    <x v="359"/>
    <x v="1"/>
    <x v="1"/>
    <n v="3"/>
    <x v="0"/>
    <x v="7"/>
    <x v="2"/>
    <x v="338"/>
    <x v="1"/>
    <s v="United States"/>
    <x v="171"/>
    <x v="1"/>
    <m/>
    <x v="0"/>
    <x v="0"/>
    <d v="2017-12-12T00:00:00"/>
    <s v="Thu"/>
    <x v="6"/>
    <s v="CA-2017-155586"/>
    <n v="1255"/>
    <s v="Peel &amp; Seel Envelopes"/>
    <s v="Anna Andreadi"/>
    <n v="95928"/>
    <n v="7"/>
    <n v="4"/>
    <n v="16"/>
  </r>
  <r>
    <n v="4"/>
    <x v="2"/>
    <x v="359"/>
    <x v="1"/>
    <x v="1"/>
    <n v="3"/>
    <x v="0"/>
    <x v="3"/>
    <x v="2"/>
    <x v="338"/>
    <x v="1"/>
    <s v="United States"/>
    <x v="171"/>
    <x v="1"/>
    <m/>
    <x v="0"/>
    <x v="0"/>
    <d v="2017-12-12T00:00:00"/>
    <s v="Thu"/>
    <x v="6"/>
    <s v="CA-2017-155586"/>
    <n v="338"/>
    <s v="Black Print Carbonless Snap-Off Rapid Letter, 8 1/2 x 7"/>
    <s v="Anna Andreadi"/>
    <n v="95928"/>
    <n v="16"/>
    <n v="4"/>
    <n v="36"/>
  </r>
  <r>
    <n v="3"/>
    <x v="0"/>
    <x v="503"/>
    <x v="1"/>
    <x v="1"/>
    <n v="3"/>
    <x v="0"/>
    <x v="6"/>
    <x v="2"/>
    <x v="179"/>
    <x v="27"/>
    <s v="United States"/>
    <x v="677"/>
    <x v="2"/>
    <m/>
    <x v="0"/>
    <x v="1"/>
    <d v="2017-12-04T00:00:00"/>
    <s v="Wed"/>
    <x v="6"/>
    <s v="CA-2017-155600"/>
    <n v="512"/>
    <s v="Deluxe Chalkboard Eraser Cleaner"/>
    <s v="Cassandra Brandow"/>
    <n v="37042"/>
    <n v="12"/>
    <n v="4"/>
    <n v="37"/>
  </r>
  <r>
    <n v="3"/>
    <x v="0"/>
    <x v="503"/>
    <x v="1"/>
    <x v="1"/>
    <n v="3"/>
    <x v="0"/>
    <x v="2"/>
    <x v="2"/>
    <x v="179"/>
    <x v="27"/>
    <s v="United States"/>
    <x v="677"/>
    <x v="2"/>
    <m/>
    <x v="0"/>
    <x v="4"/>
    <d v="2017-12-04T00:00:00"/>
    <s v="Wed"/>
    <x v="6"/>
    <s v="CA-2017-155600"/>
    <n v="689"/>
    <s v="GBC Ibimaster 500 Manual ProClick Binding System"/>
    <s v="Cassandra Brandow"/>
    <n v="37042"/>
    <n v="-1065"/>
    <n v="7"/>
    <n v="1598"/>
  </r>
  <r>
    <n v="4"/>
    <x v="1"/>
    <x v="602"/>
    <x v="1"/>
    <x v="0"/>
    <n v="6"/>
    <x v="0"/>
    <x v="2"/>
    <x v="2"/>
    <x v="184"/>
    <x v="14"/>
    <s v="United States"/>
    <x v="262"/>
    <x v="2"/>
    <m/>
    <x v="0"/>
    <x v="0"/>
    <d v="2017-05-09T00:00:00"/>
    <s v="Mon"/>
    <x v="5"/>
    <s v="CA-2017-155635"/>
    <n v="46"/>
    <s v="Acco Flexible ACCOHIDE Square Ring Data Binder, Dark Blue, 11 1/2 X 14 7/8"/>
    <s v="Cassandra Brandow"/>
    <n v="40214"/>
    <n v="24"/>
    <n v="3"/>
    <n v="49"/>
  </r>
  <r>
    <n v="0"/>
    <x v="0"/>
    <x v="467"/>
    <x v="1"/>
    <x v="3"/>
    <n v="0"/>
    <x v="0"/>
    <x v="11"/>
    <x v="2"/>
    <x v="4"/>
    <x v="4"/>
    <s v="United States"/>
    <x v="681"/>
    <x v="3"/>
    <s v="Yes"/>
    <x v="1"/>
    <x v="1"/>
    <d v="2017-12-11T00:00:00"/>
    <s v="Wed"/>
    <x v="6"/>
    <s v="CA-2017-155761"/>
    <n v="584"/>
    <s v="Eldon ProFile File N Store Portable File Tub Letter/Legal Size Black"/>
    <s v="Kelly Williams"/>
    <n v="77041"/>
    <n v="5"/>
    <n v="3"/>
    <n v="46"/>
  </r>
  <r>
    <n v="0"/>
    <x v="0"/>
    <x v="467"/>
    <x v="1"/>
    <x v="3"/>
    <n v="0"/>
    <x v="0"/>
    <x v="8"/>
    <x v="0"/>
    <x v="4"/>
    <x v="4"/>
    <s v="United States"/>
    <x v="681"/>
    <x v="3"/>
    <s v="Yes"/>
    <x v="1"/>
    <x v="1"/>
    <d v="2017-12-11T00:00:00"/>
    <s v="Wed"/>
    <x v="6"/>
    <s v="CA-2017-155761"/>
    <n v="1033"/>
    <s v="Logitech Wireless Performance Mouse MX for PC and Mac"/>
    <s v="Kelly Williams"/>
    <n v="77041"/>
    <n v="36"/>
    <n v="2"/>
    <n v="160"/>
  </r>
  <r>
    <n v="6"/>
    <x v="0"/>
    <x v="332"/>
    <x v="1"/>
    <x v="0"/>
    <n v="6"/>
    <x v="1"/>
    <x v="3"/>
    <x v="2"/>
    <x v="63"/>
    <x v="0"/>
    <s v="United States"/>
    <x v="246"/>
    <x v="0"/>
    <m/>
    <x v="0"/>
    <x v="0"/>
    <d v="2017-09-20T00:00:00"/>
    <s v="Fri"/>
    <x v="0"/>
    <s v="CA-2017-156013"/>
    <n v="1671"/>
    <s v="Xerox 1881"/>
    <s v="Chuck Magee"/>
    <n v="11561"/>
    <n v="29"/>
    <n v="5"/>
    <n v="61"/>
  </r>
  <r>
    <n v="6"/>
    <x v="0"/>
    <x v="332"/>
    <x v="1"/>
    <x v="0"/>
    <n v="6"/>
    <x v="1"/>
    <x v="2"/>
    <x v="2"/>
    <x v="63"/>
    <x v="0"/>
    <s v="United States"/>
    <x v="246"/>
    <x v="0"/>
    <m/>
    <x v="0"/>
    <x v="1"/>
    <d v="2017-09-20T00:00:00"/>
    <s v="Fri"/>
    <x v="0"/>
    <s v="CA-2017-156013"/>
    <n v="1342"/>
    <s v="Recycled Premium Regency Composition Covers"/>
    <s v="Chuck Magee"/>
    <n v="11561"/>
    <n v="9"/>
    <n v="2"/>
    <n v="24"/>
  </r>
  <r>
    <n v="2"/>
    <x v="1"/>
    <x v="412"/>
    <x v="1"/>
    <x v="1"/>
    <n v="3"/>
    <x v="2"/>
    <x v="16"/>
    <x v="0"/>
    <x v="28"/>
    <x v="17"/>
    <s v="United States"/>
    <x v="613"/>
    <x v="3"/>
    <m/>
    <x v="0"/>
    <x v="0"/>
    <d v="2017-12-06T00:00:00"/>
    <s v="Fri"/>
    <x v="6"/>
    <s v="CA-2017-156104"/>
    <n v="797"/>
    <s v="Hewlett Packard 610 Color Digital Copier / Printer"/>
    <s v="Kelly Williams"/>
    <n v="46203"/>
    <n v="450"/>
    <n v="2"/>
    <n v="1000"/>
  </r>
  <r>
    <n v="4"/>
    <x v="1"/>
    <x v="535"/>
    <x v="1"/>
    <x v="0"/>
    <n v="6"/>
    <x v="1"/>
    <x v="3"/>
    <x v="2"/>
    <x v="78"/>
    <x v="31"/>
    <s v="United States"/>
    <x v="276"/>
    <x v="1"/>
    <m/>
    <x v="0"/>
    <x v="1"/>
    <d v="2017-12-08T00:00:00"/>
    <s v="Sun"/>
    <x v="6"/>
    <s v="CA-2017-156118"/>
    <n v="1481"/>
    <s v="Southworth Parchment Paper &amp; Envelopes"/>
    <s v="Anna Andreadi"/>
    <n v="80906"/>
    <n v="5"/>
    <n v="3"/>
    <n v="16"/>
  </r>
  <r>
    <n v="4"/>
    <x v="2"/>
    <x v="409"/>
    <x v="1"/>
    <x v="1"/>
    <n v="3"/>
    <x v="1"/>
    <x v="0"/>
    <x v="0"/>
    <x v="279"/>
    <x v="3"/>
    <s v="United States"/>
    <x v="554"/>
    <x v="1"/>
    <m/>
    <x v="0"/>
    <x v="1"/>
    <d v="2017-10-26T00:00:00"/>
    <s v="Thu"/>
    <x v="8"/>
    <s v="CA-2017-156146"/>
    <n v="1248"/>
    <s v="Panasonic KX-TG6844B Expandable Digital Cordless Telephone"/>
    <s v="Anna Andreadi"/>
    <n v="85345"/>
    <n v="9"/>
    <n v="2"/>
    <n v="106"/>
  </r>
  <r>
    <n v="4"/>
    <x v="2"/>
    <x v="409"/>
    <x v="1"/>
    <x v="1"/>
    <n v="3"/>
    <x v="1"/>
    <x v="0"/>
    <x v="0"/>
    <x v="279"/>
    <x v="3"/>
    <s v="United States"/>
    <x v="554"/>
    <x v="1"/>
    <m/>
    <x v="0"/>
    <x v="1"/>
    <d v="2017-10-26T00:00:00"/>
    <s v="Thu"/>
    <x v="8"/>
    <s v="CA-2017-156146"/>
    <n v="1281"/>
    <s v="Plantronics MX500i Earset"/>
    <s v="Anna Andreadi"/>
    <n v="85345"/>
    <n v="-15"/>
    <n v="2"/>
    <n v="69"/>
  </r>
  <r>
    <n v="2"/>
    <x v="1"/>
    <x v="513"/>
    <x v="1"/>
    <x v="1"/>
    <n v="3"/>
    <x v="2"/>
    <x v="4"/>
    <x v="2"/>
    <x v="63"/>
    <x v="0"/>
    <s v="United States"/>
    <x v="341"/>
    <x v="0"/>
    <m/>
    <x v="0"/>
    <x v="0"/>
    <d v="2017-05-31T00:00:00"/>
    <s v="Tue"/>
    <x v="9"/>
    <s v="CA-2017-156153"/>
    <n v="276"/>
    <s v="Bagged Rubber Bands"/>
    <s v="Chuck Magee"/>
    <n v="11561"/>
    <n v="0"/>
    <n v="6"/>
    <n v="8"/>
  </r>
  <r>
    <n v="5"/>
    <x v="1"/>
    <x v="414"/>
    <x v="1"/>
    <x v="0"/>
    <n v="6"/>
    <x v="0"/>
    <x v="0"/>
    <x v="0"/>
    <x v="219"/>
    <x v="16"/>
    <s v="United States"/>
    <x v="378"/>
    <x v="2"/>
    <m/>
    <x v="0"/>
    <x v="1"/>
    <d v="2017-11-30T00:00:00"/>
    <s v="Mon"/>
    <x v="6"/>
    <s v="CA-2017-156328"/>
    <n v="173"/>
    <s v="Avaya 4621SW VoIP phone"/>
    <s v="Cassandra Brandow"/>
    <n v="27604"/>
    <n v="20"/>
    <n v="3"/>
    <n v="177"/>
  </r>
  <r>
    <n v="3"/>
    <x v="0"/>
    <x v="352"/>
    <x v="1"/>
    <x v="1"/>
    <n v="3"/>
    <x v="2"/>
    <x v="2"/>
    <x v="2"/>
    <x v="339"/>
    <x v="25"/>
    <s v="United States"/>
    <x v="150"/>
    <x v="0"/>
    <m/>
    <x v="0"/>
    <x v="0"/>
    <d v="2017-09-25T00:00:00"/>
    <s v="Wed"/>
    <x v="0"/>
    <s v="CA-2017-156335"/>
    <n v="1586"/>
    <s v="Tuff Stuff Recycled Round Ring Binders"/>
    <s v="Chuck Magee"/>
    <n v="7002"/>
    <n v="7"/>
    <n v="3"/>
    <n v="14"/>
  </r>
  <r>
    <n v="3"/>
    <x v="0"/>
    <x v="352"/>
    <x v="1"/>
    <x v="1"/>
    <n v="3"/>
    <x v="2"/>
    <x v="0"/>
    <x v="0"/>
    <x v="339"/>
    <x v="25"/>
    <s v="United States"/>
    <x v="150"/>
    <x v="0"/>
    <m/>
    <x v="0"/>
    <x v="0"/>
    <d v="2017-09-25T00:00:00"/>
    <s v="Wed"/>
    <x v="0"/>
    <s v="CA-2017-156335"/>
    <n v="1118"/>
    <s v="netTALK DUO VoIP Telephone Service"/>
    <s v="Chuck Magee"/>
    <n v="7002"/>
    <n v="52"/>
    <n v="2"/>
    <n v="105"/>
  </r>
  <r>
    <n v="3"/>
    <x v="0"/>
    <x v="352"/>
    <x v="1"/>
    <x v="1"/>
    <n v="3"/>
    <x v="2"/>
    <x v="8"/>
    <x v="0"/>
    <x v="339"/>
    <x v="25"/>
    <s v="United States"/>
    <x v="150"/>
    <x v="0"/>
    <m/>
    <x v="0"/>
    <x v="0"/>
    <d v="2017-09-25T00:00:00"/>
    <s v="Wed"/>
    <x v="0"/>
    <s v="CA-2017-156335"/>
    <n v="1077"/>
    <s v="Memorex Micro Travel Drive 16 GB"/>
    <s v="Chuck Magee"/>
    <n v="7002"/>
    <n v="20"/>
    <n v="4"/>
    <n v="64"/>
  </r>
  <r>
    <n v="5"/>
    <x v="1"/>
    <x v="542"/>
    <x v="2"/>
    <x v="0"/>
    <n v="6"/>
    <x v="0"/>
    <x v="9"/>
    <x v="1"/>
    <x v="118"/>
    <x v="4"/>
    <s v="United States"/>
    <x v="365"/>
    <x v="3"/>
    <m/>
    <x v="0"/>
    <x v="7"/>
    <d v="2017-12-31T00:00:00"/>
    <s v="Tue"/>
    <x v="11"/>
    <s v="CA-2017-156377"/>
    <n v="572"/>
    <s v="Eldon Expressions Wood Desk Accessories, Oak"/>
    <s v="Kelly Williams"/>
    <n v="75051"/>
    <n v="-11"/>
    <n v="5"/>
    <n v="15"/>
  </r>
  <r>
    <n v="5"/>
    <x v="1"/>
    <x v="542"/>
    <x v="2"/>
    <x v="0"/>
    <n v="6"/>
    <x v="0"/>
    <x v="2"/>
    <x v="2"/>
    <x v="118"/>
    <x v="4"/>
    <s v="United States"/>
    <x v="365"/>
    <x v="3"/>
    <m/>
    <x v="0"/>
    <x v="3"/>
    <d v="2017-12-31T00:00:00"/>
    <s v="Tue"/>
    <x v="11"/>
    <s v="CA-2017-156377"/>
    <n v="1119"/>
    <s v="Newell 3-Hole Punched Plastic Slotted Magazine Holders for Binders"/>
    <s v="Kelly Williams"/>
    <n v="75051"/>
    <n v="-6"/>
    <n v="4"/>
    <n v="4"/>
  </r>
  <r>
    <n v="4"/>
    <x v="1"/>
    <x v="322"/>
    <x v="1"/>
    <x v="0"/>
    <n v="6"/>
    <x v="1"/>
    <x v="9"/>
    <x v="1"/>
    <x v="42"/>
    <x v="1"/>
    <s v="United States"/>
    <x v="682"/>
    <x v="1"/>
    <s v="Yes"/>
    <x v="1"/>
    <x v="0"/>
    <d v="2017-12-05T00:00:00"/>
    <s v="Thu"/>
    <x v="6"/>
    <s v="CA-2017-156440"/>
    <n v="620"/>
    <s v="Executive Impressions 14 Contract Wall Clock"/>
    <s v="Anna Andreadi"/>
    <n v="92105"/>
    <n v="15"/>
    <n v="2"/>
    <n v="44"/>
  </r>
  <r>
    <n v="7"/>
    <x v="2"/>
    <x v="321"/>
    <x v="1"/>
    <x v="0"/>
    <n v="6"/>
    <x v="0"/>
    <x v="14"/>
    <x v="1"/>
    <x v="73"/>
    <x v="18"/>
    <s v="United States"/>
    <x v="451"/>
    <x v="0"/>
    <m/>
    <x v="0"/>
    <x v="0"/>
    <d v="2017-02-06T00:00:00"/>
    <s v="Fri"/>
    <x v="3"/>
    <s v="CA-2017-156482"/>
    <n v="840"/>
    <s v="Hon Metal Bookcases, Putty"/>
    <s v="Chuck Magee"/>
    <n v="19805"/>
    <n v="82"/>
    <n v="4"/>
    <n v="284"/>
  </r>
  <r>
    <n v="7"/>
    <x v="2"/>
    <x v="321"/>
    <x v="1"/>
    <x v="0"/>
    <n v="6"/>
    <x v="0"/>
    <x v="5"/>
    <x v="1"/>
    <x v="73"/>
    <x v="18"/>
    <s v="United States"/>
    <x v="451"/>
    <x v="0"/>
    <m/>
    <x v="0"/>
    <x v="0"/>
    <d v="2017-02-06T00:00:00"/>
    <s v="Fri"/>
    <x v="3"/>
    <s v="CA-2017-156482"/>
    <n v="1203"/>
    <s v="Office Star - Contemporary Swivel Chair with Padded Adjustable Arms and Flex Back"/>
    <s v="Chuck Magee"/>
    <n v="19805"/>
    <n v="266"/>
    <n v="9"/>
    <n v="1269"/>
  </r>
  <r>
    <n v="7"/>
    <x v="2"/>
    <x v="321"/>
    <x v="1"/>
    <x v="0"/>
    <n v="6"/>
    <x v="0"/>
    <x v="6"/>
    <x v="2"/>
    <x v="73"/>
    <x v="18"/>
    <s v="United States"/>
    <x v="451"/>
    <x v="0"/>
    <m/>
    <x v="0"/>
    <x v="0"/>
    <d v="2017-02-06T00:00:00"/>
    <s v="Fri"/>
    <x v="3"/>
    <s v="CA-2017-156482"/>
    <n v="1417"/>
    <s v="SANFORD Liquid Accent Tank-Style Highlighters"/>
    <s v="Chuck Magee"/>
    <n v="19805"/>
    <n v="2"/>
    <n v="2"/>
    <n v="6"/>
  </r>
  <r>
    <n v="4"/>
    <x v="1"/>
    <x v="369"/>
    <x v="1"/>
    <x v="0"/>
    <n v="6"/>
    <x v="0"/>
    <x v="6"/>
    <x v="2"/>
    <x v="181"/>
    <x v="38"/>
    <s v="United States"/>
    <x v="31"/>
    <x v="0"/>
    <m/>
    <x v="0"/>
    <x v="0"/>
    <d v="2017-09-25T00:00:00"/>
    <s v="Wed"/>
    <x v="0"/>
    <s v="CA-2017-156510"/>
    <n v="1587"/>
    <s v="Turquoise Lead Holder with Pocket Clip"/>
    <s v="Chuck Magee"/>
    <n v="6450"/>
    <n v="2"/>
    <n v="1"/>
    <n v="7"/>
  </r>
  <r>
    <n v="4"/>
    <x v="1"/>
    <x v="369"/>
    <x v="1"/>
    <x v="0"/>
    <n v="6"/>
    <x v="0"/>
    <x v="2"/>
    <x v="2"/>
    <x v="181"/>
    <x v="38"/>
    <s v="United States"/>
    <x v="31"/>
    <x v="0"/>
    <m/>
    <x v="0"/>
    <x v="0"/>
    <d v="2017-09-25T00:00:00"/>
    <s v="Wed"/>
    <x v="0"/>
    <s v="CA-2017-156510"/>
    <n v="60"/>
    <s v="Acco PRESSTEX Data Binder with Storage Hooks, Light Blue, 9 1/2 X 11"/>
    <s v="Chuck Magee"/>
    <n v="6450"/>
    <n v="5"/>
    <n v="2"/>
    <n v="11"/>
  </r>
  <r>
    <n v="4"/>
    <x v="1"/>
    <x v="369"/>
    <x v="1"/>
    <x v="0"/>
    <n v="6"/>
    <x v="0"/>
    <x v="3"/>
    <x v="2"/>
    <x v="181"/>
    <x v="38"/>
    <s v="United States"/>
    <x v="31"/>
    <x v="0"/>
    <m/>
    <x v="0"/>
    <x v="0"/>
    <d v="2017-09-25T00:00:00"/>
    <s v="Wed"/>
    <x v="0"/>
    <s v="CA-2017-156510"/>
    <n v="1840"/>
    <s v="Xerox Color Copier Paper, 11 x 17, Ream"/>
    <s v="Chuck Magee"/>
    <n v="6450"/>
    <n v="21"/>
    <n v="2"/>
    <n v="46"/>
  </r>
  <r>
    <n v="6"/>
    <x v="0"/>
    <x v="313"/>
    <x v="1"/>
    <x v="0"/>
    <n v="6"/>
    <x v="0"/>
    <x v="3"/>
    <x v="2"/>
    <x v="0"/>
    <x v="0"/>
    <s v="United States"/>
    <x v="409"/>
    <x v="0"/>
    <m/>
    <x v="0"/>
    <x v="0"/>
    <d v="2017-11-20T00:00:00"/>
    <s v="Fri"/>
    <x v="7"/>
    <s v="CA-2017-156524"/>
    <n v="1085"/>
    <s v="Message Book, Phone, Wirebound Standard Line Memo, 2 3/4 X 5"/>
    <s v="Chuck Magee"/>
    <n v="10011"/>
    <n v="9"/>
    <n v="3"/>
    <n v="20"/>
  </r>
  <r>
    <n v="3"/>
    <x v="2"/>
    <x v="383"/>
    <x v="1"/>
    <x v="2"/>
    <n v="1"/>
    <x v="0"/>
    <x v="0"/>
    <x v="0"/>
    <x v="202"/>
    <x v="37"/>
    <s v="United States"/>
    <x v="599"/>
    <x v="1"/>
    <m/>
    <x v="0"/>
    <x v="1"/>
    <d v="2017-10-01T00:00:00"/>
    <s v="Sun"/>
    <x v="8"/>
    <s v="CA-2017-156566"/>
    <n v="1629"/>
    <s v="Wilson Electronics DB Pro Signal Booster"/>
    <s v="Anna Andreadi"/>
    <n v="97206"/>
    <n v="50"/>
    <n v="2"/>
    <n v="573"/>
  </r>
  <r>
    <n v="5"/>
    <x v="1"/>
    <x v="603"/>
    <x v="1"/>
    <x v="0"/>
    <n v="6"/>
    <x v="2"/>
    <x v="2"/>
    <x v="2"/>
    <x v="74"/>
    <x v="4"/>
    <s v="United States"/>
    <x v="683"/>
    <x v="3"/>
    <m/>
    <x v="0"/>
    <x v="3"/>
    <d v="2017-10-24T00:00:00"/>
    <s v="Tue"/>
    <x v="8"/>
    <s v="CA-2017-156608"/>
    <n v="260"/>
    <s v="Avery Non-Stick Binders"/>
    <s v="Kelly Williams"/>
    <n v="78207"/>
    <n v="-6"/>
    <n v="4"/>
    <n v="4"/>
  </r>
  <r>
    <n v="2"/>
    <x v="2"/>
    <x v="471"/>
    <x v="1"/>
    <x v="2"/>
    <n v="1"/>
    <x v="1"/>
    <x v="5"/>
    <x v="1"/>
    <x v="244"/>
    <x v="27"/>
    <s v="United States"/>
    <x v="546"/>
    <x v="2"/>
    <m/>
    <x v="0"/>
    <x v="1"/>
    <d v="2017-06-18T00:00:00"/>
    <s v="Wed"/>
    <x v="9"/>
    <s v="CA-2017-156734"/>
    <n v="761"/>
    <s v="Global Leather Highback Executive Chair with Pneumatic Height Adjustment, Black"/>
    <s v="Cassandra Brandow"/>
    <n v="37167"/>
    <n v="56"/>
    <n v="4"/>
    <n v="643"/>
  </r>
  <r>
    <n v="2"/>
    <x v="2"/>
    <x v="471"/>
    <x v="1"/>
    <x v="2"/>
    <n v="1"/>
    <x v="1"/>
    <x v="3"/>
    <x v="2"/>
    <x v="244"/>
    <x v="27"/>
    <s v="United States"/>
    <x v="546"/>
    <x v="2"/>
    <m/>
    <x v="0"/>
    <x v="1"/>
    <d v="2017-06-18T00:00:00"/>
    <s v="Wed"/>
    <x v="9"/>
    <s v="CA-2017-156734"/>
    <n v="1813"/>
    <s v="Xerox 21"/>
    <s v="Cassandra Brandow"/>
    <n v="37167"/>
    <n v="7"/>
    <n v="4"/>
    <n v="21"/>
  </r>
  <r>
    <n v="2"/>
    <x v="2"/>
    <x v="471"/>
    <x v="1"/>
    <x v="2"/>
    <n v="1"/>
    <x v="1"/>
    <x v="2"/>
    <x v="2"/>
    <x v="244"/>
    <x v="27"/>
    <s v="United States"/>
    <x v="546"/>
    <x v="2"/>
    <m/>
    <x v="0"/>
    <x v="4"/>
    <d v="2017-06-18T00:00:00"/>
    <s v="Wed"/>
    <x v="9"/>
    <s v="CA-2017-156734"/>
    <n v="269"/>
    <s v="Avery Self-Adhesive Photo Pockets for Polaroid Photos"/>
    <s v="Cassandra Brandow"/>
    <n v="37167"/>
    <n v="-4"/>
    <n v="3"/>
    <n v="6"/>
  </r>
  <r>
    <n v="6"/>
    <x v="0"/>
    <x v="604"/>
    <x v="1"/>
    <x v="0"/>
    <n v="6"/>
    <x v="1"/>
    <x v="11"/>
    <x v="2"/>
    <x v="31"/>
    <x v="18"/>
    <s v="United States"/>
    <x v="626"/>
    <x v="0"/>
    <m/>
    <x v="0"/>
    <x v="0"/>
    <d v="2017-01-12T00:00:00"/>
    <s v="Thu"/>
    <x v="11"/>
    <s v="CA-2017-156755"/>
    <n v="533"/>
    <s v="Dual Level, Single-Width Filing Carts"/>
    <s v="Chuck Magee"/>
    <n v="19711"/>
    <n v="121"/>
    <n v="3"/>
    <n v="465"/>
  </r>
  <r>
    <n v="2"/>
    <x v="1"/>
    <x v="414"/>
    <x v="1"/>
    <x v="1"/>
    <n v="3"/>
    <x v="2"/>
    <x v="3"/>
    <x v="2"/>
    <x v="183"/>
    <x v="44"/>
    <s v="United States"/>
    <x v="231"/>
    <x v="0"/>
    <m/>
    <x v="0"/>
    <x v="0"/>
    <d v="2017-12-03T00:00:00"/>
    <s v="Tue"/>
    <x v="6"/>
    <s v="CA-2017-156853"/>
    <n v="1730"/>
    <s v="Xerox 1935"/>
    <s v="Chuck Magee"/>
    <n v="3301"/>
    <n v="85"/>
    <n v="7"/>
    <n v="185"/>
  </r>
  <r>
    <n v="4"/>
    <x v="1"/>
    <x v="605"/>
    <x v="1"/>
    <x v="0"/>
    <n v="6"/>
    <x v="1"/>
    <x v="3"/>
    <x v="2"/>
    <x v="109"/>
    <x v="44"/>
    <s v="United States"/>
    <x v="211"/>
    <x v="0"/>
    <m/>
    <x v="0"/>
    <x v="0"/>
    <d v="2017-02-16T00:00:00"/>
    <s v="Mon"/>
    <x v="3"/>
    <s v="CA-2017-156923"/>
    <n v="1714"/>
    <s v="Xerox 1920"/>
    <s v="Chuck Magee"/>
    <n v="3820"/>
    <n v="16"/>
    <n v="6"/>
    <n v="36"/>
  </r>
  <r>
    <n v="5"/>
    <x v="1"/>
    <x v="328"/>
    <x v="1"/>
    <x v="0"/>
    <n v="6"/>
    <x v="2"/>
    <x v="6"/>
    <x v="2"/>
    <x v="300"/>
    <x v="7"/>
    <s v="United States"/>
    <x v="325"/>
    <x v="1"/>
    <m/>
    <x v="0"/>
    <x v="0"/>
    <d v="2017-11-28T00:00:00"/>
    <s v="Sat"/>
    <x v="6"/>
    <s v="CA-2017-157028"/>
    <n v="323"/>
    <s v="BIC Brite Liner Highlighters"/>
    <s v="Anna Andreadi"/>
    <n v="88001"/>
    <n v="3"/>
    <n v="2"/>
    <n v="8"/>
  </r>
  <r>
    <n v="3"/>
    <x v="2"/>
    <x v="535"/>
    <x v="1"/>
    <x v="2"/>
    <n v="1"/>
    <x v="1"/>
    <x v="3"/>
    <x v="2"/>
    <x v="47"/>
    <x v="17"/>
    <s v="United States"/>
    <x v="317"/>
    <x v="3"/>
    <m/>
    <x v="0"/>
    <x v="0"/>
    <d v="2017-12-09T00:00:00"/>
    <s v="Mon"/>
    <x v="6"/>
    <s v="CA-2017-157035"/>
    <n v="1669"/>
    <s v="Xerox 188"/>
    <s v="Kelly Williams"/>
    <n v="47201"/>
    <n v="17"/>
    <n v="3"/>
    <n v="34"/>
  </r>
  <r>
    <n v="5"/>
    <x v="1"/>
    <x v="597"/>
    <x v="1"/>
    <x v="0"/>
    <n v="6"/>
    <x v="0"/>
    <x v="8"/>
    <x v="0"/>
    <x v="17"/>
    <x v="1"/>
    <s v="United States"/>
    <x v="77"/>
    <x v="1"/>
    <m/>
    <x v="0"/>
    <x v="0"/>
    <d v="2017-12-19T00:00:00"/>
    <s v="Thu"/>
    <x v="6"/>
    <s v="CA-2017-157084"/>
    <n v="1283"/>
    <s v="Plantronics Savi W720 Multi-Device Wireless Headset System"/>
    <s v="Anna Andreadi"/>
    <n v="90049"/>
    <n v="557"/>
    <n v="3"/>
    <n v="1266"/>
  </r>
  <r>
    <n v="5"/>
    <x v="1"/>
    <x v="597"/>
    <x v="1"/>
    <x v="0"/>
    <n v="6"/>
    <x v="0"/>
    <x v="0"/>
    <x v="0"/>
    <x v="17"/>
    <x v="1"/>
    <s v="United States"/>
    <x v="77"/>
    <x v="1"/>
    <m/>
    <x v="0"/>
    <x v="1"/>
    <d v="2017-12-19T00:00:00"/>
    <s v="Thu"/>
    <x v="6"/>
    <s v="CA-2017-157084"/>
    <n v="1455"/>
    <s v="ShoreTel ShorePhone IP 230 VoIP phone"/>
    <s v="Anna Andreadi"/>
    <n v="90049"/>
    <n v="84"/>
    <n v="5"/>
    <n v="676"/>
  </r>
  <r>
    <n v="5"/>
    <x v="1"/>
    <x v="328"/>
    <x v="1"/>
    <x v="0"/>
    <n v="6"/>
    <x v="0"/>
    <x v="9"/>
    <x v="1"/>
    <x v="340"/>
    <x v="10"/>
    <s v="United States"/>
    <x v="127"/>
    <x v="3"/>
    <m/>
    <x v="0"/>
    <x v="7"/>
    <d v="2017-11-28T00:00:00"/>
    <s v="Sat"/>
    <x v="6"/>
    <s v="CA-2017-157133"/>
    <n v="580"/>
    <s v="Eldon L Workstation Diamond Chairmat"/>
    <s v="Kelly Williams"/>
    <n v="61821"/>
    <n v="-182"/>
    <n v="5"/>
    <n v="152"/>
  </r>
  <r>
    <n v="1"/>
    <x v="0"/>
    <x v="398"/>
    <x v="1"/>
    <x v="2"/>
    <n v="1"/>
    <x v="1"/>
    <x v="5"/>
    <x v="1"/>
    <x v="16"/>
    <x v="12"/>
    <s v="United States"/>
    <x v="281"/>
    <x v="0"/>
    <m/>
    <x v="0"/>
    <x v="2"/>
    <d v="2017-12-22T00:00:00"/>
    <s v="Sun"/>
    <x v="6"/>
    <s v="CA-2017-157287"/>
    <n v="792"/>
    <s v="Harbour Creations Steel Folding Chair"/>
    <s v="Chuck Magee"/>
    <n v="19140"/>
    <n v="0"/>
    <n v="7"/>
    <n v="423"/>
  </r>
  <r>
    <n v="1"/>
    <x v="0"/>
    <x v="398"/>
    <x v="1"/>
    <x v="2"/>
    <n v="1"/>
    <x v="1"/>
    <x v="11"/>
    <x v="2"/>
    <x v="16"/>
    <x v="12"/>
    <s v="United States"/>
    <x v="281"/>
    <x v="0"/>
    <m/>
    <x v="0"/>
    <x v="1"/>
    <d v="2017-12-22T00:00:00"/>
    <s v="Sun"/>
    <x v="6"/>
    <s v="CA-2017-157287"/>
    <n v="1556"/>
    <s v="Tennsco Lockers, Sand"/>
    <s v="Chuck Magee"/>
    <n v="19140"/>
    <n v="2"/>
    <n v="2"/>
    <n v="34"/>
  </r>
  <r>
    <n v="4"/>
    <x v="1"/>
    <x v="606"/>
    <x v="1"/>
    <x v="0"/>
    <n v="6"/>
    <x v="0"/>
    <x v="5"/>
    <x v="1"/>
    <x v="341"/>
    <x v="10"/>
    <s v="United States"/>
    <x v="572"/>
    <x v="3"/>
    <m/>
    <x v="0"/>
    <x v="2"/>
    <d v="2017-07-02T00:00:00"/>
    <s v="Mon"/>
    <x v="1"/>
    <s v="CA-2017-157322"/>
    <n v="824"/>
    <s v="Hon 4070 Series Pagoda Armless Upholstered Stacking Chairs"/>
    <s v="Kelly Williams"/>
    <n v="60188"/>
    <n v="-6"/>
    <n v="2"/>
    <n v="408"/>
  </r>
  <r>
    <n v="4"/>
    <x v="1"/>
    <x v="606"/>
    <x v="1"/>
    <x v="0"/>
    <n v="6"/>
    <x v="0"/>
    <x v="5"/>
    <x v="1"/>
    <x v="341"/>
    <x v="10"/>
    <s v="United States"/>
    <x v="572"/>
    <x v="3"/>
    <m/>
    <x v="0"/>
    <x v="2"/>
    <d v="2017-07-02T00:00:00"/>
    <s v="Mon"/>
    <x v="1"/>
    <s v="CA-2017-157322"/>
    <n v="773"/>
    <s v="Global Wood Trimmed Managers Task Chair, Khaki"/>
    <s v="Kelly Williams"/>
    <n v="60188"/>
    <n v="-93"/>
    <n v="6"/>
    <n v="382"/>
  </r>
  <r>
    <n v="4"/>
    <x v="1"/>
    <x v="606"/>
    <x v="1"/>
    <x v="0"/>
    <n v="6"/>
    <x v="0"/>
    <x v="3"/>
    <x v="2"/>
    <x v="341"/>
    <x v="10"/>
    <s v="United States"/>
    <x v="572"/>
    <x v="3"/>
    <m/>
    <x v="0"/>
    <x v="1"/>
    <d v="2017-07-02T00:00:00"/>
    <s v="Mon"/>
    <x v="1"/>
    <s v="CA-2017-157322"/>
    <n v="94"/>
    <s v="Adams Phone Message Book, Professional, 400 Message Capacity, 5 3/6” x 11”"/>
    <s v="Kelly Williams"/>
    <n v="60188"/>
    <n v="4"/>
    <n v="2"/>
    <n v="11"/>
  </r>
  <r>
    <n v="4"/>
    <x v="1"/>
    <x v="606"/>
    <x v="1"/>
    <x v="0"/>
    <n v="6"/>
    <x v="0"/>
    <x v="11"/>
    <x v="2"/>
    <x v="341"/>
    <x v="10"/>
    <s v="United States"/>
    <x v="572"/>
    <x v="3"/>
    <m/>
    <x v="0"/>
    <x v="1"/>
    <d v="2017-07-02T00:00:00"/>
    <s v="Mon"/>
    <x v="1"/>
    <s v="CA-2017-157322"/>
    <n v="100"/>
    <s v="Adjustable Depth Letter/Legal Cart"/>
    <s v="Kelly Williams"/>
    <n v="60188"/>
    <n v="49"/>
    <n v="3"/>
    <n v="436"/>
  </r>
  <r>
    <n v="4"/>
    <x v="1"/>
    <x v="606"/>
    <x v="1"/>
    <x v="0"/>
    <n v="6"/>
    <x v="0"/>
    <x v="11"/>
    <x v="2"/>
    <x v="341"/>
    <x v="10"/>
    <s v="United States"/>
    <x v="572"/>
    <x v="3"/>
    <m/>
    <x v="0"/>
    <x v="1"/>
    <d v="2017-07-02T00:00:00"/>
    <s v="Mon"/>
    <x v="1"/>
    <s v="CA-2017-157322"/>
    <n v="113"/>
    <s v="Advantus Rolling Storage Box"/>
    <s v="Kelly Williams"/>
    <n v="60188"/>
    <n v="6"/>
    <n v="5"/>
    <n v="69"/>
  </r>
  <r>
    <n v="4"/>
    <x v="1"/>
    <x v="571"/>
    <x v="1"/>
    <x v="0"/>
    <n v="6"/>
    <x v="2"/>
    <x v="6"/>
    <x v="2"/>
    <x v="16"/>
    <x v="12"/>
    <s v="United States"/>
    <x v="209"/>
    <x v="0"/>
    <m/>
    <x v="0"/>
    <x v="1"/>
    <d v="2017-06-07T00:00:00"/>
    <s v="Sat"/>
    <x v="9"/>
    <s v="CA-2017-157343"/>
    <n v="245"/>
    <s v="Avery Fluorescent Highlighter Four-Color Set"/>
    <s v="Chuck Magee"/>
    <n v="19143"/>
    <n v="1"/>
    <n v="3"/>
    <n v="8"/>
  </r>
  <r>
    <n v="4"/>
    <x v="1"/>
    <x v="571"/>
    <x v="1"/>
    <x v="0"/>
    <n v="6"/>
    <x v="2"/>
    <x v="3"/>
    <x v="2"/>
    <x v="16"/>
    <x v="12"/>
    <s v="United States"/>
    <x v="209"/>
    <x v="0"/>
    <m/>
    <x v="0"/>
    <x v="1"/>
    <d v="2017-06-07T00:00:00"/>
    <s v="Sat"/>
    <x v="9"/>
    <s v="CA-2017-157343"/>
    <n v="1802"/>
    <s v="Xerox 200"/>
    <s v="Chuck Magee"/>
    <n v="19143"/>
    <n v="9"/>
    <n v="5"/>
    <n v="26"/>
  </r>
  <r>
    <n v="4"/>
    <x v="1"/>
    <x v="571"/>
    <x v="1"/>
    <x v="0"/>
    <n v="6"/>
    <x v="2"/>
    <x v="2"/>
    <x v="2"/>
    <x v="16"/>
    <x v="12"/>
    <s v="United States"/>
    <x v="209"/>
    <x v="0"/>
    <m/>
    <x v="0"/>
    <x v="4"/>
    <d v="2017-06-07T00:00:00"/>
    <s v="Sat"/>
    <x v="9"/>
    <s v="CA-2017-157343"/>
    <n v="124"/>
    <s v="Aluminum Screw Posts"/>
    <s v="Chuck Magee"/>
    <n v="19143"/>
    <n v="-12"/>
    <n v="4"/>
    <n v="18"/>
  </r>
  <r>
    <n v="5"/>
    <x v="2"/>
    <x v="607"/>
    <x v="1"/>
    <x v="1"/>
    <n v="3"/>
    <x v="2"/>
    <x v="3"/>
    <x v="2"/>
    <x v="16"/>
    <x v="12"/>
    <s v="United States"/>
    <x v="427"/>
    <x v="0"/>
    <m/>
    <x v="0"/>
    <x v="1"/>
    <d v="2017-04-29T00:00:00"/>
    <s v="Sun"/>
    <x v="5"/>
    <s v="CA-2017-157434"/>
    <n v="1745"/>
    <s v="Xerox 1949"/>
    <s v="Chuck Magee"/>
    <n v="19120"/>
    <n v="3"/>
    <n v="2"/>
    <n v="8"/>
  </r>
  <r>
    <n v="2"/>
    <x v="2"/>
    <x v="379"/>
    <x v="1"/>
    <x v="2"/>
    <n v="1"/>
    <x v="0"/>
    <x v="2"/>
    <x v="2"/>
    <x v="342"/>
    <x v="1"/>
    <s v="United States"/>
    <x v="504"/>
    <x v="1"/>
    <s v="Yes"/>
    <x v="1"/>
    <x v="1"/>
    <d v="2017-12-13T00:00:00"/>
    <s v="Fri"/>
    <x v="6"/>
    <s v="CA-2017-157770"/>
    <n v="134"/>
    <s v="Angle-D Binders with Locking Rings, Label Holders"/>
    <s v="Anna Andreadi"/>
    <n v="92592"/>
    <n v="10"/>
    <n v="5"/>
    <n v="29"/>
  </r>
  <r>
    <n v="2"/>
    <x v="2"/>
    <x v="379"/>
    <x v="1"/>
    <x v="2"/>
    <n v="1"/>
    <x v="0"/>
    <x v="8"/>
    <x v="0"/>
    <x v="342"/>
    <x v="1"/>
    <s v="United States"/>
    <x v="504"/>
    <x v="1"/>
    <s v="Yes"/>
    <x v="1"/>
    <x v="0"/>
    <d v="2017-12-13T00:00:00"/>
    <s v="Fri"/>
    <x v="6"/>
    <s v="CA-2017-157770"/>
    <n v="1084"/>
    <s v="Memorex Mini Travel Drive 64 GB USB 2.0 Flash Drive"/>
    <s v="Anna Andreadi"/>
    <n v="92592"/>
    <n v="15"/>
    <n v="1"/>
    <n v="36"/>
  </r>
  <r>
    <n v="2"/>
    <x v="2"/>
    <x v="379"/>
    <x v="1"/>
    <x v="2"/>
    <n v="1"/>
    <x v="0"/>
    <x v="8"/>
    <x v="0"/>
    <x v="342"/>
    <x v="1"/>
    <s v="United States"/>
    <x v="504"/>
    <x v="1"/>
    <s v="Yes"/>
    <x v="1"/>
    <x v="0"/>
    <d v="2017-12-13T00:00:00"/>
    <s v="Fri"/>
    <x v="6"/>
    <s v="CA-2017-157770"/>
    <n v="1017"/>
    <s v="Logitech K350 2.4Ghz Wireless Keyboard"/>
    <s v="Anna Andreadi"/>
    <n v="92592"/>
    <n v="27"/>
    <n v="5"/>
    <n v="249"/>
  </r>
  <r>
    <n v="2"/>
    <x v="2"/>
    <x v="379"/>
    <x v="1"/>
    <x v="2"/>
    <n v="1"/>
    <x v="0"/>
    <x v="0"/>
    <x v="0"/>
    <x v="342"/>
    <x v="1"/>
    <s v="United States"/>
    <x v="504"/>
    <x v="1"/>
    <s v="Yes"/>
    <x v="1"/>
    <x v="1"/>
    <d v="2017-12-13T00:00:00"/>
    <s v="Fri"/>
    <x v="6"/>
    <s v="CA-2017-157770"/>
    <n v="1286"/>
    <s v="Plantronics Voyager Pro Legend"/>
    <s v="Anna Andreadi"/>
    <n v="92592"/>
    <n v="49"/>
    <n v="3"/>
    <n v="494"/>
  </r>
  <r>
    <n v="4"/>
    <x v="1"/>
    <x v="492"/>
    <x v="1"/>
    <x v="0"/>
    <n v="6"/>
    <x v="2"/>
    <x v="0"/>
    <x v="0"/>
    <x v="42"/>
    <x v="1"/>
    <s v="United States"/>
    <x v="439"/>
    <x v="1"/>
    <m/>
    <x v="0"/>
    <x v="1"/>
    <d v="2017-08-31T00:00:00"/>
    <s v="Tue"/>
    <x v="0"/>
    <s v="CA-2017-157805"/>
    <n v="1577"/>
    <s v="Toshiba IPT2010-SD IP Telephone"/>
    <s v="Anna Andreadi"/>
    <n v="92037"/>
    <n v="42"/>
    <n v="5"/>
    <n v="556"/>
  </r>
  <r>
    <n v="4"/>
    <x v="1"/>
    <x v="484"/>
    <x v="1"/>
    <x v="0"/>
    <n v="6"/>
    <x v="0"/>
    <x v="8"/>
    <x v="0"/>
    <x v="4"/>
    <x v="4"/>
    <s v="United States"/>
    <x v="684"/>
    <x v="3"/>
    <s v="Yes"/>
    <x v="1"/>
    <x v="1"/>
    <d v="2017-03-22T00:00:00"/>
    <s v="Sun"/>
    <x v="2"/>
    <s v="CA-2017-157812"/>
    <n v="1605"/>
    <s v="Verbatim 25 GB 6x Blu-ray Single Layer Recordable Disc, 25/Pack"/>
    <s v="Kelly Williams"/>
    <n v="77041"/>
    <n v="5"/>
    <n v="1"/>
    <n v="18"/>
  </r>
  <r>
    <n v="4"/>
    <x v="1"/>
    <x v="484"/>
    <x v="1"/>
    <x v="0"/>
    <n v="6"/>
    <x v="0"/>
    <x v="11"/>
    <x v="2"/>
    <x v="4"/>
    <x v="4"/>
    <s v="United States"/>
    <x v="684"/>
    <x v="3"/>
    <s v="Yes"/>
    <x v="1"/>
    <x v="1"/>
    <d v="2017-03-22T00:00:00"/>
    <s v="Sun"/>
    <x v="2"/>
    <s v="CA-2017-157812"/>
    <n v="418"/>
    <s v="Carina Double Wide Media Storage Towers in Natural &amp; Black"/>
    <s v="Kelly Williams"/>
    <n v="77041"/>
    <n v="-26"/>
    <n v="2"/>
    <n v="130"/>
  </r>
  <r>
    <n v="4"/>
    <x v="1"/>
    <x v="484"/>
    <x v="1"/>
    <x v="0"/>
    <n v="6"/>
    <x v="0"/>
    <x v="2"/>
    <x v="2"/>
    <x v="4"/>
    <x v="4"/>
    <s v="United States"/>
    <x v="684"/>
    <x v="3"/>
    <s v="Yes"/>
    <x v="1"/>
    <x v="3"/>
    <d v="2017-03-22T00:00:00"/>
    <s v="Sun"/>
    <x v="2"/>
    <s v="CA-2017-157812"/>
    <n v="1845"/>
    <s v="XtraLife ClearVue Slant-D Ring Binders by Cardinal"/>
    <s v="Kelly Williams"/>
    <n v="77041"/>
    <n v="-21"/>
    <n v="9"/>
    <n v="14"/>
  </r>
  <r>
    <n v="1"/>
    <x v="0"/>
    <x v="580"/>
    <x v="1"/>
    <x v="2"/>
    <n v="1"/>
    <x v="1"/>
    <x v="9"/>
    <x v="1"/>
    <x v="17"/>
    <x v="1"/>
    <s v="United States"/>
    <x v="610"/>
    <x v="1"/>
    <m/>
    <x v="0"/>
    <x v="0"/>
    <d v="2017-02-03T00:00:00"/>
    <s v="Tue"/>
    <x v="3"/>
    <s v="CA-2017-157959"/>
    <n v="789"/>
    <s v="Hand-Finished Solid Wood Document Frame"/>
    <s v="Anna Andreadi"/>
    <n v="90008"/>
    <n v="41"/>
    <n v="4"/>
    <n v="137"/>
  </r>
  <r>
    <n v="6"/>
    <x v="0"/>
    <x v="466"/>
    <x v="1"/>
    <x v="0"/>
    <n v="6"/>
    <x v="0"/>
    <x v="12"/>
    <x v="2"/>
    <x v="80"/>
    <x v="5"/>
    <s v="United States"/>
    <x v="416"/>
    <x v="2"/>
    <m/>
    <x v="0"/>
    <x v="0"/>
    <d v="2017-12-20T00:00:00"/>
    <s v="Fri"/>
    <x v="6"/>
    <s v="CA-2017-158148"/>
    <n v="39"/>
    <s v="Acco 6 Outlet Guardian Standard Surge Suppressor"/>
    <s v="Cassandra Brandow"/>
    <n v="22204"/>
    <n v="11"/>
    <n v="3"/>
    <n v="36"/>
  </r>
  <r>
    <n v="3"/>
    <x v="2"/>
    <x v="328"/>
    <x v="1"/>
    <x v="2"/>
    <n v="1"/>
    <x v="1"/>
    <x v="9"/>
    <x v="1"/>
    <x v="2"/>
    <x v="16"/>
    <s v="United States"/>
    <x v="181"/>
    <x v="2"/>
    <m/>
    <x v="0"/>
    <x v="1"/>
    <d v="2017-11-30T00:00:00"/>
    <s v="Mon"/>
    <x v="6"/>
    <s v="CA-2017-158323"/>
    <n v="482"/>
    <s v="Dana Swing-Arm Lamps"/>
    <s v="Cassandra Brandow"/>
    <n v="28540"/>
    <n v="1"/>
    <n v="2"/>
    <n v="17"/>
  </r>
  <r>
    <n v="4"/>
    <x v="2"/>
    <x v="552"/>
    <x v="1"/>
    <x v="1"/>
    <n v="3"/>
    <x v="2"/>
    <x v="8"/>
    <x v="0"/>
    <x v="16"/>
    <x v="12"/>
    <s v="United States"/>
    <x v="161"/>
    <x v="0"/>
    <m/>
    <x v="0"/>
    <x v="1"/>
    <d v="2017-06-20T00:00:00"/>
    <s v="Fri"/>
    <x v="9"/>
    <s v="CA-2017-158351"/>
    <n v="1330"/>
    <s v="Razer Tiamat Over Ear 7.1 Surround Sound PC Gaming Headset"/>
    <s v="Chuck Magee"/>
    <n v="19134"/>
    <n v="92"/>
    <n v="2"/>
    <n v="320"/>
  </r>
  <r>
    <n v="5"/>
    <x v="1"/>
    <x v="332"/>
    <x v="1"/>
    <x v="0"/>
    <n v="6"/>
    <x v="0"/>
    <x v="5"/>
    <x v="1"/>
    <x v="19"/>
    <x v="13"/>
    <s v="United States"/>
    <x v="650"/>
    <x v="2"/>
    <m/>
    <x v="0"/>
    <x v="0"/>
    <d v="2017-09-21T00:00:00"/>
    <s v="Sat"/>
    <x v="0"/>
    <s v="CA-2017-158421"/>
    <n v="740"/>
    <s v="Global Comet Stacking Arm Chair"/>
    <s v="Cassandra Brandow"/>
    <n v="29203"/>
    <n v="423"/>
    <n v="4"/>
    <n v="1690"/>
  </r>
  <r>
    <n v="5"/>
    <x v="1"/>
    <x v="332"/>
    <x v="1"/>
    <x v="0"/>
    <n v="6"/>
    <x v="0"/>
    <x v="2"/>
    <x v="2"/>
    <x v="19"/>
    <x v="13"/>
    <s v="United States"/>
    <x v="650"/>
    <x v="2"/>
    <m/>
    <x v="0"/>
    <x v="0"/>
    <d v="2017-09-21T00:00:00"/>
    <s v="Sat"/>
    <x v="0"/>
    <s v="CA-2017-158421"/>
    <n v="134"/>
    <s v="Angle-D Binders with Locking Rings, Label Holders"/>
    <s v="Cassandra Brandow"/>
    <n v="29203"/>
    <n v="7"/>
    <n v="2"/>
    <n v="15"/>
  </r>
  <r>
    <n v="5"/>
    <x v="1"/>
    <x v="332"/>
    <x v="1"/>
    <x v="0"/>
    <n v="6"/>
    <x v="0"/>
    <x v="7"/>
    <x v="2"/>
    <x v="19"/>
    <x v="13"/>
    <s v="United States"/>
    <x v="650"/>
    <x v="2"/>
    <m/>
    <x v="0"/>
    <x v="0"/>
    <d v="2017-09-21T00:00:00"/>
    <s v="Sat"/>
    <x v="0"/>
    <s v="CA-2017-158421"/>
    <n v="1589"/>
    <s v="Tyvek Interoffice Envelopes, 9 1/2 x 12 1/2, 100/Box"/>
    <s v="Cassandra Brandow"/>
    <n v="29203"/>
    <n v="57"/>
    <n v="2"/>
    <n v="122"/>
  </r>
  <r>
    <n v="5"/>
    <x v="1"/>
    <x v="332"/>
    <x v="1"/>
    <x v="0"/>
    <n v="6"/>
    <x v="0"/>
    <x v="11"/>
    <x v="2"/>
    <x v="19"/>
    <x v="13"/>
    <s v="United States"/>
    <x v="650"/>
    <x v="2"/>
    <m/>
    <x v="0"/>
    <x v="0"/>
    <d v="2017-09-21T00:00:00"/>
    <s v="Sat"/>
    <x v="0"/>
    <s v="CA-2017-158421"/>
    <n v="636"/>
    <s v="Fellowes Bankers Box Stor/Drawer Steel Plus"/>
    <s v="Cassandra Brandow"/>
    <n v="29203"/>
    <n v="6"/>
    <n v="2"/>
    <n v="64"/>
  </r>
  <r>
    <n v="5"/>
    <x v="1"/>
    <x v="332"/>
    <x v="1"/>
    <x v="0"/>
    <n v="6"/>
    <x v="0"/>
    <x v="3"/>
    <x v="2"/>
    <x v="19"/>
    <x v="13"/>
    <s v="United States"/>
    <x v="650"/>
    <x v="2"/>
    <m/>
    <x v="0"/>
    <x v="0"/>
    <d v="2017-09-21T00:00:00"/>
    <s v="Sat"/>
    <x v="0"/>
    <s v="CA-2017-158421"/>
    <n v="1724"/>
    <s v="Xerox 193"/>
    <s v="Cassandra Brandow"/>
    <n v="29203"/>
    <n v="12"/>
    <n v="4"/>
    <n v="24"/>
  </r>
  <r>
    <n v="5"/>
    <x v="1"/>
    <x v="332"/>
    <x v="1"/>
    <x v="0"/>
    <n v="6"/>
    <x v="0"/>
    <x v="11"/>
    <x v="2"/>
    <x v="19"/>
    <x v="13"/>
    <s v="United States"/>
    <x v="650"/>
    <x v="2"/>
    <m/>
    <x v="0"/>
    <x v="0"/>
    <d v="2017-09-21T00:00:00"/>
    <s v="Sat"/>
    <x v="0"/>
    <s v="CA-2017-158421"/>
    <n v="1339"/>
    <s v="Recycled Eldon Regeneration Jumbo File"/>
    <s v="Cassandra Brandow"/>
    <n v="29203"/>
    <n v="24"/>
    <n v="7"/>
    <n v="86"/>
  </r>
  <r>
    <n v="5"/>
    <x v="1"/>
    <x v="332"/>
    <x v="1"/>
    <x v="0"/>
    <n v="6"/>
    <x v="0"/>
    <x v="11"/>
    <x v="2"/>
    <x v="19"/>
    <x v="13"/>
    <s v="United States"/>
    <x v="650"/>
    <x v="2"/>
    <m/>
    <x v="0"/>
    <x v="0"/>
    <d v="2017-09-21T00:00:00"/>
    <s v="Sat"/>
    <x v="0"/>
    <s v="CA-2017-158421"/>
    <n v="1526"/>
    <s v="Stur-D-Stor Shelving, Vertical 5-Shelf: 72H x 36W x 18 1/2D"/>
    <s v="Cassandra Brandow"/>
    <n v="29203"/>
    <n v="18"/>
    <n v="8"/>
    <n v="888"/>
  </r>
  <r>
    <n v="5"/>
    <x v="1"/>
    <x v="332"/>
    <x v="1"/>
    <x v="0"/>
    <n v="6"/>
    <x v="0"/>
    <x v="0"/>
    <x v="0"/>
    <x v="19"/>
    <x v="13"/>
    <s v="United States"/>
    <x v="650"/>
    <x v="2"/>
    <m/>
    <x v="0"/>
    <x v="0"/>
    <d v="2017-09-21T00:00:00"/>
    <s v="Sat"/>
    <x v="0"/>
    <s v="CA-2017-158421"/>
    <n v="778"/>
    <s v="Grandstream GXP1160 VoIP phone"/>
    <s v="Cassandra Brandow"/>
    <n v="29203"/>
    <n v="33"/>
    <n v="3"/>
    <n v="114"/>
  </r>
  <r>
    <n v="5"/>
    <x v="1"/>
    <x v="332"/>
    <x v="1"/>
    <x v="0"/>
    <n v="6"/>
    <x v="0"/>
    <x v="0"/>
    <x v="0"/>
    <x v="19"/>
    <x v="13"/>
    <s v="United States"/>
    <x v="650"/>
    <x v="2"/>
    <m/>
    <x v="0"/>
    <x v="0"/>
    <d v="2017-09-21T00:00:00"/>
    <s v="Sat"/>
    <x v="0"/>
    <s v="CA-2017-158421"/>
    <n v="885"/>
    <s v="HTC One Mini"/>
    <s v="Cassandra Brandow"/>
    <n v="29203"/>
    <n v="176"/>
    <n v="5"/>
    <n v="630"/>
  </r>
  <r>
    <n v="5"/>
    <x v="1"/>
    <x v="479"/>
    <x v="1"/>
    <x v="0"/>
    <n v="6"/>
    <x v="0"/>
    <x v="4"/>
    <x v="2"/>
    <x v="17"/>
    <x v="1"/>
    <s v="United States"/>
    <x v="421"/>
    <x v="1"/>
    <m/>
    <x v="0"/>
    <x v="0"/>
    <d v="2017-12-24T00:00:00"/>
    <s v="Tue"/>
    <x v="6"/>
    <s v="CA-2017-158456"/>
    <n v="1608"/>
    <s v="Vinyl Coated Wire Paper Clips in Organizer Box, 800/Box"/>
    <s v="Anna Andreadi"/>
    <n v="90032"/>
    <n v="22"/>
    <n v="4"/>
    <n v="46"/>
  </r>
  <r>
    <n v="5"/>
    <x v="1"/>
    <x v="479"/>
    <x v="1"/>
    <x v="0"/>
    <n v="6"/>
    <x v="0"/>
    <x v="2"/>
    <x v="2"/>
    <x v="17"/>
    <x v="1"/>
    <s v="United States"/>
    <x v="421"/>
    <x v="1"/>
    <m/>
    <x v="0"/>
    <x v="1"/>
    <d v="2017-12-24T00:00:00"/>
    <s v="Tue"/>
    <x v="6"/>
    <s v="CA-2017-158456"/>
    <n v="257"/>
    <s v="Avery Hole Reinforcements"/>
    <s v="Anna Andreadi"/>
    <n v="90032"/>
    <n v="7"/>
    <n v="4"/>
    <n v="20"/>
  </r>
  <r>
    <n v="5"/>
    <x v="2"/>
    <x v="454"/>
    <x v="1"/>
    <x v="1"/>
    <n v="3"/>
    <x v="0"/>
    <x v="8"/>
    <x v="0"/>
    <x v="17"/>
    <x v="1"/>
    <s v="United States"/>
    <x v="685"/>
    <x v="1"/>
    <m/>
    <x v="0"/>
    <x v="0"/>
    <d v="2017-06-04T00:00:00"/>
    <s v="Wed"/>
    <x v="9"/>
    <s v="CA-2017-158491"/>
    <n v="1027"/>
    <s v="Logitech Wireless Anywhere Mouse MX for PC and Mac"/>
    <s v="Anna Andreadi"/>
    <n v="90008"/>
    <n v="36"/>
    <n v="2"/>
    <n v="120"/>
  </r>
  <r>
    <n v="5"/>
    <x v="2"/>
    <x v="454"/>
    <x v="1"/>
    <x v="1"/>
    <n v="3"/>
    <x v="0"/>
    <x v="8"/>
    <x v="0"/>
    <x v="17"/>
    <x v="1"/>
    <s v="United States"/>
    <x v="685"/>
    <x v="1"/>
    <m/>
    <x v="0"/>
    <x v="0"/>
    <d v="2017-06-04T00:00:00"/>
    <s v="Wed"/>
    <x v="9"/>
    <s v="CA-2017-158491"/>
    <n v="1035"/>
    <s v="Logitech Z-906 Speaker sys - home theater - 5.1-CH"/>
    <s v="Anna Andreadi"/>
    <n v="90008"/>
    <n v="396"/>
    <n v="3"/>
    <n v="990"/>
  </r>
  <r>
    <n v="0"/>
    <x v="0"/>
    <x v="340"/>
    <x v="1"/>
    <x v="3"/>
    <n v="0"/>
    <x v="0"/>
    <x v="3"/>
    <x v="2"/>
    <x v="16"/>
    <x v="12"/>
    <s v="United States"/>
    <x v="536"/>
    <x v="0"/>
    <m/>
    <x v="0"/>
    <x v="1"/>
    <d v="2017-11-09T00:00:00"/>
    <s v="Mon"/>
    <x v="7"/>
    <s v="CA-2017-158554"/>
    <n v="1622"/>
    <s v="While You Were Out Pads, 50 per Pad, 4 x 5 1/4, Green Cycle"/>
    <s v="Chuck Magee"/>
    <n v="19134"/>
    <n v="4"/>
    <n v="3"/>
    <n v="11"/>
  </r>
  <r>
    <n v="4"/>
    <x v="2"/>
    <x v="374"/>
    <x v="1"/>
    <x v="1"/>
    <n v="3"/>
    <x v="1"/>
    <x v="11"/>
    <x v="2"/>
    <x v="22"/>
    <x v="17"/>
    <s v="United States"/>
    <x v="445"/>
    <x v="3"/>
    <m/>
    <x v="0"/>
    <x v="0"/>
    <d v="2017-11-10T00:00:00"/>
    <s v="Tue"/>
    <x v="7"/>
    <s v="CA-2017-158659"/>
    <n v="982"/>
    <s v="Letter Size Cart"/>
    <s v="Kelly Williams"/>
    <n v="47374"/>
    <n v="207"/>
    <n v="5"/>
    <n v="714"/>
  </r>
  <r>
    <n v="5"/>
    <x v="1"/>
    <x v="394"/>
    <x v="1"/>
    <x v="0"/>
    <n v="6"/>
    <x v="2"/>
    <x v="12"/>
    <x v="2"/>
    <x v="1"/>
    <x v="1"/>
    <s v="United States"/>
    <x v="686"/>
    <x v="1"/>
    <m/>
    <x v="0"/>
    <x v="0"/>
    <d v="2017-01-05T00:00:00"/>
    <s v="Thu"/>
    <x v="11"/>
    <s v="CA-2017-158701"/>
    <n v="38"/>
    <s v="Acco 6 Outlet Guardian Premium Surge Suppressor"/>
    <s v="Anna Andreadi"/>
    <n v="94110"/>
    <n v="24"/>
    <n v="6"/>
    <n v="87"/>
  </r>
  <r>
    <n v="5"/>
    <x v="1"/>
    <x v="394"/>
    <x v="1"/>
    <x v="0"/>
    <n v="6"/>
    <x v="2"/>
    <x v="2"/>
    <x v="2"/>
    <x v="1"/>
    <x v="1"/>
    <s v="United States"/>
    <x v="686"/>
    <x v="1"/>
    <m/>
    <x v="0"/>
    <x v="1"/>
    <d v="2017-01-05T00:00:00"/>
    <s v="Thu"/>
    <x v="11"/>
    <s v="CA-2017-158701"/>
    <n v="639"/>
    <s v="Fellowes Binding Cases"/>
    <s v="Anna Andreadi"/>
    <n v="94110"/>
    <n v="18"/>
    <n v="6"/>
    <n v="56"/>
  </r>
  <r>
    <n v="7"/>
    <x v="2"/>
    <x v="568"/>
    <x v="2"/>
    <x v="0"/>
    <n v="6"/>
    <x v="0"/>
    <x v="4"/>
    <x v="2"/>
    <x v="56"/>
    <x v="24"/>
    <s v="United States"/>
    <x v="475"/>
    <x v="0"/>
    <m/>
    <x v="0"/>
    <x v="0"/>
    <d v="2017-12-26T00:00:00"/>
    <s v="Thu"/>
    <x v="11"/>
    <s v="CA-2017-158792"/>
    <n v="1507"/>
    <s v="Staples"/>
    <s v="Chuck Magee"/>
    <n v="1841"/>
    <n v="10"/>
    <n v="5"/>
    <n v="22"/>
  </r>
  <r>
    <n v="5"/>
    <x v="2"/>
    <x v="519"/>
    <x v="1"/>
    <x v="1"/>
    <n v="3"/>
    <x v="0"/>
    <x v="3"/>
    <x v="2"/>
    <x v="17"/>
    <x v="1"/>
    <s v="United States"/>
    <x v="32"/>
    <x v="1"/>
    <m/>
    <x v="0"/>
    <x v="0"/>
    <d v="2017-12-20T00:00:00"/>
    <s v="Fri"/>
    <x v="6"/>
    <s v="CA-2017-158918"/>
    <n v="538"/>
    <s v="Easy-staple paper"/>
    <s v="Anna Andreadi"/>
    <n v="90036"/>
    <n v="8"/>
    <n v="4"/>
    <n v="17"/>
  </r>
  <r>
    <n v="5"/>
    <x v="1"/>
    <x v="514"/>
    <x v="1"/>
    <x v="0"/>
    <n v="6"/>
    <x v="1"/>
    <x v="16"/>
    <x v="0"/>
    <x v="5"/>
    <x v="30"/>
    <s v="United States"/>
    <x v="167"/>
    <x v="3"/>
    <m/>
    <x v="0"/>
    <x v="0"/>
    <d v="2017-11-26T00:00:00"/>
    <s v="Thu"/>
    <x v="6"/>
    <s v="CA-2017-158939"/>
    <n v="404"/>
    <s v="Canon PC1080F Personal Copier"/>
    <s v="Kelly Williams"/>
    <n v="65807"/>
    <n v="234"/>
    <n v="1"/>
    <n v="600"/>
  </r>
  <r>
    <n v="4"/>
    <x v="1"/>
    <x v="318"/>
    <x v="1"/>
    <x v="0"/>
    <n v="6"/>
    <x v="0"/>
    <x v="3"/>
    <x v="2"/>
    <x v="1"/>
    <x v="1"/>
    <s v="United States"/>
    <x v="9"/>
    <x v="1"/>
    <m/>
    <x v="0"/>
    <x v="0"/>
    <d v="2017-05-12T00:00:00"/>
    <s v="Thu"/>
    <x v="5"/>
    <s v="CA-2017-159380"/>
    <n v="1759"/>
    <s v="Xerox 1962"/>
    <s v="Anna Andreadi"/>
    <n v="94122"/>
    <n v="6"/>
    <n v="3"/>
    <n v="13"/>
  </r>
  <r>
    <n v="4"/>
    <x v="1"/>
    <x v="318"/>
    <x v="1"/>
    <x v="0"/>
    <n v="6"/>
    <x v="0"/>
    <x v="3"/>
    <x v="2"/>
    <x v="1"/>
    <x v="1"/>
    <s v="United States"/>
    <x v="9"/>
    <x v="1"/>
    <m/>
    <x v="0"/>
    <x v="0"/>
    <d v="2017-05-12T00:00:00"/>
    <s v="Thu"/>
    <x v="5"/>
    <s v="CA-2017-159380"/>
    <n v="1750"/>
    <s v="Xerox 1953"/>
    <s v="Anna Andreadi"/>
    <n v="94122"/>
    <n v="12"/>
    <n v="6"/>
    <n v="26"/>
  </r>
  <r>
    <n v="3"/>
    <x v="2"/>
    <x v="382"/>
    <x v="1"/>
    <x v="2"/>
    <n v="1"/>
    <x v="1"/>
    <x v="7"/>
    <x v="2"/>
    <x v="0"/>
    <x v="0"/>
    <s v="United States"/>
    <x v="30"/>
    <x v="0"/>
    <m/>
    <x v="0"/>
    <x v="0"/>
    <d v="2017-03-20T00:00:00"/>
    <s v="Fri"/>
    <x v="2"/>
    <s v="CA-2017-159534"/>
    <n v="1341"/>
    <s v="Recycled Interoffice Envelopes with String and Button Closure, 10 x 13"/>
    <s v="Chuck Magee"/>
    <n v="10035"/>
    <n v="12"/>
    <n v="1"/>
    <n v="24"/>
  </r>
  <r>
    <n v="3"/>
    <x v="2"/>
    <x v="382"/>
    <x v="1"/>
    <x v="2"/>
    <n v="1"/>
    <x v="1"/>
    <x v="11"/>
    <x v="2"/>
    <x v="0"/>
    <x v="0"/>
    <s v="United States"/>
    <x v="30"/>
    <x v="0"/>
    <m/>
    <x v="0"/>
    <x v="0"/>
    <d v="2017-03-20T00:00:00"/>
    <s v="Fri"/>
    <x v="2"/>
    <s v="CA-2017-159534"/>
    <n v="1556"/>
    <s v="Tennsco Lockers, Sand"/>
    <s v="Chuck Magee"/>
    <n v="10035"/>
    <n v="20"/>
    <n v="4"/>
    <n v="84"/>
  </r>
  <r>
    <n v="3"/>
    <x v="2"/>
    <x v="382"/>
    <x v="1"/>
    <x v="2"/>
    <n v="1"/>
    <x v="1"/>
    <x v="2"/>
    <x v="2"/>
    <x v="0"/>
    <x v="0"/>
    <s v="United States"/>
    <x v="30"/>
    <x v="0"/>
    <m/>
    <x v="0"/>
    <x v="1"/>
    <d v="2017-03-20T00:00:00"/>
    <s v="Fri"/>
    <x v="2"/>
    <s v="CA-2017-159534"/>
    <n v="1634"/>
    <s v="Wilson Jones Century Plastic Molded Ring Binders"/>
    <s v="Chuck Magee"/>
    <n v="10035"/>
    <n v="17"/>
    <n v="3"/>
    <n v="50"/>
  </r>
  <r>
    <n v="3"/>
    <x v="2"/>
    <x v="382"/>
    <x v="1"/>
    <x v="2"/>
    <n v="1"/>
    <x v="1"/>
    <x v="2"/>
    <x v="2"/>
    <x v="0"/>
    <x v="0"/>
    <s v="United States"/>
    <x v="30"/>
    <x v="0"/>
    <m/>
    <x v="0"/>
    <x v="1"/>
    <d v="2017-03-20T00:00:00"/>
    <s v="Fri"/>
    <x v="2"/>
    <s v="CA-2017-159534"/>
    <n v="649"/>
    <s v="Fellowes PB200 Plastic Comb Binding Machine"/>
    <s v="Chuck Magee"/>
    <n v="10035"/>
    <n v="354"/>
    <n v="8"/>
    <n v="1088"/>
  </r>
  <r>
    <n v="3"/>
    <x v="2"/>
    <x v="382"/>
    <x v="1"/>
    <x v="2"/>
    <n v="1"/>
    <x v="1"/>
    <x v="0"/>
    <x v="0"/>
    <x v="0"/>
    <x v="0"/>
    <s v="United States"/>
    <x v="30"/>
    <x v="0"/>
    <m/>
    <x v="0"/>
    <x v="0"/>
    <d v="2017-03-20T00:00:00"/>
    <s v="Fri"/>
    <x v="2"/>
    <s v="CA-2017-159534"/>
    <n v="1243"/>
    <s v="Panasonic KX T7731-B Digital phone"/>
    <s v="Chuck Magee"/>
    <n v="10035"/>
    <n v="54"/>
    <n v="2"/>
    <n v="200"/>
  </r>
  <r>
    <n v="3"/>
    <x v="2"/>
    <x v="608"/>
    <x v="1"/>
    <x v="2"/>
    <n v="1"/>
    <x v="1"/>
    <x v="6"/>
    <x v="2"/>
    <x v="0"/>
    <x v="0"/>
    <s v="United States"/>
    <x v="497"/>
    <x v="0"/>
    <m/>
    <x v="0"/>
    <x v="0"/>
    <d v="2017-07-18T00:00:00"/>
    <s v="Wed"/>
    <x v="1"/>
    <s v="CA-2017-159590"/>
    <n v="1134"/>
    <s v="Newell 32"/>
    <s v="Chuck Magee"/>
    <n v="10009"/>
    <n v="2"/>
    <n v="2"/>
    <n v="6"/>
  </r>
  <r>
    <n v="4"/>
    <x v="1"/>
    <x v="369"/>
    <x v="1"/>
    <x v="0"/>
    <n v="6"/>
    <x v="0"/>
    <x v="2"/>
    <x v="2"/>
    <x v="183"/>
    <x v="44"/>
    <s v="United States"/>
    <x v="215"/>
    <x v="0"/>
    <m/>
    <x v="0"/>
    <x v="0"/>
    <d v="2017-09-25T00:00:00"/>
    <s v="Wed"/>
    <x v="0"/>
    <s v="CA-2017-159779"/>
    <n v="702"/>
    <s v="GBC Prestige Therm-A-Bind Covers"/>
    <s v="Chuck Magee"/>
    <n v="3301"/>
    <n v="32"/>
    <n v="2"/>
    <n v="69"/>
  </r>
  <r>
    <n v="5"/>
    <x v="2"/>
    <x v="439"/>
    <x v="1"/>
    <x v="1"/>
    <n v="3"/>
    <x v="0"/>
    <x v="1"/>
    <x v="1"/>
    <x v="87"/>
    <x v="0"/>
    <s v="United States"/>
    <x v="687"/>
    <x v="0"/>
    <m/>
    <x v="0"/>
    <x v="6"/>
    <d v="2017-10-12T00:00:00"/>
    <s v="Thu"/>
    <x v="8"/>
    <s v="CA-2017-159786"/>
    <n v="1387"/>
    <s v="SAFCO PlanMaster Heigh-Adjustable Drafting Table Base, 43w x 30d x 30-37h, Black"/>
    <s v="Chuck Magee"/>
    <n v="14609"/>
    <n v="-14"/>
    <n v="1"/>
    <n v="210"/>
  </r>
  <r>
    <n v="3"/>
    <x v="0"/>
    <x v="371"/>
    <x v="1"/>
    <x v="1"/>
    <n v="3"/>
    <x v="1"/>
    <x v="8"/>
    <x v="0"/>
    <x v="4"/>
    <x v="4"/>
    <s v="United States"/>
    <x v="333"/>
    <x v="3"/>
    <m/>
    <x v="0"/>
    <x v="1"/>
    <d v="2017-09-04T00:00:00"/>
    <s v="Wed"/>
    <x v="0"/>
    <s v="CA-2017-159863"/>
    <n v="1471"/>
    <s v="Sony Micro Vault Click 16 GB USB 2.0 Flash Drive"/>
    <s v="Kelly Williams"/>
    <n v="77095"/>
    <n v="7"/>
    <n v="3"/>
    <n v="134"/>
  </r>
  <r>
    <n v="4"/>
    <x v="1"/>
    <x v="514"/>
    <x v="1"/>
    <x v="0"/>
    <n v="6"/>
    <x v="2"/>
    <x v="2"/>
    <x v="2"/>
    <x v="93"/>
    <x v="32"/>
    <s v="United States"/>
    <x v="499"/>
    <x v="2"/>
    <m/>
    <x v="0"/>
    <x v="0"/>
    <d v="2017-11-27T00:00:00"/>
    <s v="Fri"/>
    <x v="6"/>
    <s v="CA-2017-160059"/>
    <n v="1850"/>
    <s v="Zipper Ring Binder Pockets"/>
    <s v="Cassandra Brandow"/>
    <n v="72701"/>
    <n v="3"/>
    <n v="2"/>
    <n v="6"/>
  </r>
  <r>
    <n v="5"/>
    <x v="1"/>
    <x v="447"/>
    <x v="1"/>
    <x v="0"/>
    <n v="6"/>
    <x v="2"/>
    <x v="12"/>
    <x v="2"/>
    <x v="17"/>
    <x v="1"/>
    <s v="United States"/>
    <x v="481"/>
    <x v="1"/>
    <m/>
    <x v="0"/>
    <x v="0"/>
    <d v="2017-10-19T00:00:00"/>
    <s v="Thu"/>
    <x v="8"/>
    <s v="CA-2017-160171"/>
    <n v="1425"/>
    <s v="Sanyo Counter Height Refrigerator with Crisper, 3.6 Cubic Foot, Stainless Steel/Black"/>
    <s v="Anna Andreadi"/>
    <n v="90008"/>
    <n v="459"/>
    <n v="5"/>
    <n v="1641"/>
  </r>
  <r>
    <n v="5"/>
    <x v="1"/>
    <x v="447"/>
    <x v="1"/>
    <x v="0"/>
    <n v="6"/>
    <x v="2"/>
    <x v="8"/>
    <x v="0"/>
    <x v="17"/>
    <x v="1"/>
    <s v="United States"/>
    <x v="481"/>
    <x v="1"/>
    <m/>
    <x v="0"/>
    <x v="0"/>
    <d v="2017-10-19T00:00:00"/>
    <s v="Thu"/>
    <x v="8"/>
    <s v="CA-2017-160171"/>
    <n v="1116"/>
    <s v="NETGEAR N750 Dual Band Wi-Fi Gigabit Router"/>
    <s v="Anna Andreadi"/>
    <n v="90008"/>
    <n v="97"/>
    <n v="3"/>
    <n v="270"/>
  </r>
  <r>
    <n v="5"/>
    <x v="1"/>
    <x v="609"/>
    <x v="1"/>
    <x v="0"/>
    <n v="6"/>
    <x v="1"/>
    <x v="3"/>
    <x v="2"/>
    <x v="63"/>
    <x v="0"/>
    <s v="United States"/>
    <x v="114"/>
    <x v="0"/>
    <m/>
    <x v="0"/>
    <x v="0"/>
    <d v="2017-03-08T00:00:00"/>
    <s v="Sun"/>
    <x v="2"/>
    <s v="CA-2017-160213"/>
    <n v="1797"/>
    <s v="Xerox 1997"/>
    <s v="Chuck Magee"/>
    <n v="11561"/>
    <n v="9"/>
    <n v="3"/>
    <n v="19"/>
  </r>
  <r>
    <n v="2"/>
    <x v="2"/>
    <x v="499"/>
    <x v="1"/>
    <x v="2"/>
    <n v="1"/>
    <x v="2"/>
    <x v="5"/>
    <x v="1"/>
    <x v="0"/>
    <x v="0"/>
    <s v="United States"/>
    <x v="130"/>
    <x v="0"/>
    <m/>
    <x v="0"/>
    <x v="9"/>
    <d v="2017-11-02T00:00:00"/>
    <s v="Mon"/>
    <x v="7"/>
    <s v="CA-2017-160227"/>
    <n v="844"/>
    <s v="Hon Olson Stacker Chairs"/>
    <s v="Chuck Magee"/>
    <n v="10011"/>
    <n v="553"/>
    <n v="11"/>
    <n v="2621"/>
  </r>
  <r>
    <n v="5"/>
    <x v="2"/>
    <x v="610"/>
    <x v="1"/>
    <x v="1"/>
    <n v="3"/>
    <x v="0"/>
    <x v="11"/>
    <x v="2"/>
    <x v="343"/>
    <x v="17"/>
    <s v="United States"/>
    <x v="687"/>
    <x v="3"/>
    <m/>
    <x v="0"/>
    <x v="0"/>
    <d v="2017-07-20T00:00:00"/>
    <s v="Fri"/>
    <x v="1"/>
    <s v="CA-2017-160472"/>
    <n v="1110"/>
    <s v="Multi-Use Personal File Cart and Caster Set, Three Stacking Bins"/>
    <s v="Kelly Williams"/>
    <n v="46614"/>
    <n v="10"/>
    <n v="1"/>
    <n v="35"/>
  </r>
  <r>
    <n v="5"/>
    <x v="2"/>
    <x v="610"/>
    <x v="1"/>
    <x v="1"/>
    <n v="3"/>
    <x v="0"/>
    <x v="3"/>
    <x v="2"/>
    <x v="343"/>
    <x v="17"/>
    <s v="United States"/>
    <x v="687"/>
    <x v="3"/>
    <m/>
    <x v="0"/>
    <x v="0"/>
    <d v="2017-07-20T00:00:00"/>
    <s v="Fri"/>
    <x v="1"/>
    <s v="CA-2017-160472"/>
    <n v="1575"/>
    <s v="Tops White Computer Printout Paper"/>
    <s v="Kelly Williams"/>
    <n v="46614"/>
    <n v="46"/>
    <n v="2"/>
    <n v="98"/>
  </r>
  <r>
    <n v="5"/>
    <x v="2"/>
    <x v="610"/>
    <x v="1"/>
    <x v="1"/>
    <n v="3"/>
    <x v="0"/>
    <x v="3"/>
    <x v="2"/>
    <x v="343"/>
    <x v="17"/>
    <s v="United States"/>
    <x v="687"/>
    <x v="3"/>
    <m/>
    <x v="0"/>
    <x v="0"/>
    <d v="2017-07-20T00:00:00"/>
    <s v="Fri"/>
    <x v="1"/>
    <s v="CA-2017-160472"/>
    <n v="1780"/>
    <s v="Xerox 1981"/>
    <s v="Kelly Williams"/>
    <n v="46614"/>
    <n v="12"/>
    <n v="5"/>
    <n v="26"/>
  </r>
  <r>
    <n v="5"/>
    <x v="2"/>
    <x v="610"/>
    <x v="1"/>
    <x v="1"/>
    <n v="3"/>
    <x v="0"/>
    <x v="11"/>
    <x v="2"/>
    <x v="343"/>
    <x v="17"/>
    <s v="United States"/>
    <x v="687"/>
    <x v="3"/>
    <m/>
    <x v="0"/>
    <x v="0"/>
    <d v="2017-07-20T00:00:00"/>
    <s v="Fri"/>
    <x v="1"/>
    <s v="CA-2017-160472"/>
    <n v="583"/>
    <s v="Eldon Portable Mobile Manager"/>
    <s v="Kelly Williams"/>
    <n v="46614"/>
    <n v="38"/>
    <n v="5"/>
    <n v="141"/>
  </r>
  <r>
    <n v="5"/>
    <x v="2"/>
    <x v="610"/>
    <x v="1"/>
    <x v="1"/>
    <n v="3"/>
    <x v="0"/>
    <x v="7"/>
    <x v="2"/>
    <x v="343"/>
    <x v="17"/>
    <s v="United States"/>
    <x v="687"/>
    <x v="3"/>
    <m/>
    <x v="0"/>
    <x v="0"/>
    <d v="2017-07-20T00:00:00"/>
    <s v="Fri"/>
    <x v="1"/>
    <s v="CA-2017-160472"/>
    <n v="1626"/>
    <s v="White Envelopes, White Envelopes with Clear Poly Window"/>
    <s v="Kelly Williams"/>
    <n v="46614"/>
    <n v="49"/>
    <n v="7"/>
    <n v="107"/>
  </r>
  <r>
    <n v="5"/>
    <x v="2"/>
    <x v="610"/>
    <x v="1"/>
    <x v="1"/>
    <n v="3"/>
    <x v="0"/>
    <x v="8"/>
    <x v="0"/>
    <x v="343"/>
    <x v="17"/>
    <s v="United States"/>
    <x v="687"/>
    <x v="3"/>
    <m/>
    <x v="0"/>
    <x v="0"/>
    <d v="2017-07-20T00:00:00"/>
    <s v="Fri"/>
    <x v="1"/>
    <s v="CA-2017-160472"/>
    <n v="919"/>
    <s v="Imation Bio 8GB USB Flash Drive Imation Corp"/>
    <s v="Kelly Williams"/>
    <n v="46614"/>
    <n v="125"/>
    <n v="5"/>
    <n v="831"/>
  </r>
  <r>
    <n v="4"/>
    <x v="1"/>
    <x v="365"/>
    <x v="1"/>
    <x v="0"/>
    <n v="6"/>
    <x v="1"/>
    <x v="4"/>
    <x v="2"/>
    <x v="195"/>
    <x v="27"/>
    <s v="United States"/>
    <x v="69"/>
    <x v="2"/>
    <m/>
    <x v="0"/>
    <x v="1"/>
    <d v="2017-09-06T00:00:00"/>
    <s v="Fri"/>
    <x v="0"/>
    <s v="CA-2017-160696"/>
    <n v="151"/>
    <s v="Assorted Color Push Pins"/>
    <s v="Cassandra Brandow"/>
    <n v="37211"/>
    <n v="1"/>
    <n v="5"/>
    <n v="7"/>
  </r>
  <r>
    <n v="0"/>
    <x v="0"/>
    <x v="593"/>
    <x v="1"/>
    <x v="3"/>
    <n v="0"/>
    <x v="0"/>
    <x v="2"/>
    <x v="2"/>
    <x v="16"/>
    <x v="12"/>
    <s v="United States"/>
    <x v="90"/>
    <x v="0"/>
    <m/>
    <x v="0"/>
    <x v="4"/>
    <d v="2017-09-25T00:00:00"/>
    <s v="Wed"/>
    <x v="0"/>
    <s v="CA-2017-160787"/>
    <n v="54"/>
    <s v="Acco Pressboard Covers with Storage Hooks, 14 7/8 x 11, Light Blue"/>
    <s v="Chuck Magee"/>
    <n v="19143"/>
    <n v="-2"/>
    <n v="2"/>
    <n v="3"/>
  </r>
  <r>
    <n v="2"/>
    <x v="2"/>
    <x v="611"/>
    <x v="1"/>
    <x v="2"/>
    <n v="1"/>
    <x v="1"/>
    <x v="3"/>
    <x v="2"/>
    <x v="4"/>
    <x v="4"/>
    <s v="United States"/>
    <x v="192"/>
    <x v="3"/>
    <m/>
    <x v="0"/>
    <x v="1"/>
    <d v="2017-08-06T00:00:00"/>
    <s v="Fri"/>
    <x v="10"/>
    <s v="CA-2017-160794"/>
    <n v="1669"/>
    <s v="Xerox 188"/>
    <s v="Kelly Williams"/>
    <n v="77041"/>
    <n v="10"/>
    <n v="3"/>
    <n v="27"/>
  </r>
  <r>
    <n v="3"/>
    <x v="2"/>
    <x v="348"/>
    <x v="1"/>
    <x v="2"/>
    <n v="1"/>
    <x v="2"/>
    <x v="2"/>
    <x v="2"/>
    <x v="29"/>
    <x v="1"/>
    <s v="United States"/>
    <x v="527"/>
    <x v="1"/>
    <m/>
    <x v="0"/>
    <x v="1"/>
    <d v="2017-05-03T00:00:00"/>
    <s v="Tue"/>
    <x v="5"/>
    <s v="CA-2017-160864"/>
    <n v="236"/>
    <s v="Avery Binding System Hidden Tab Executive Style Index Sets"/>
    <s v="Anna Andreadi"/>
    <n v="95123"/>
    <n v="5"/>
    <n v="3"/>
    <n v="14"/>
  </r>
  <r>
    <n v="3"/>
    <x v="0"/>
    <x v="360"/>
    <x v="1"/>
    <x v="1"/>
    <n v="3"/>
    <x v="1"/>
    <x v="11"/>
    <x v="2"/>
    <x v="73"/>
    <x v="18"/>
    <s v="United States"/>
    <x v="532"/>
    <x v="0"/>
    <m/>
    <x v="0"/>
    <x v="0"/>
    <d v="2017-10-05T00:00:00"/>
    <s v="Thu"/>
    <x v="8"/>
    <s v="CA-2017-161214"/>
    <n v="1268"/>
    <s v="Personal Filing Tote with Lid, Black/Gray"/>
    <s v="Chuck Magee"/>
    <n v="19805"/>
    <n v="22"/>
    <n v="5"/>
    <n v="78"/>
  </r>
  <r>
    <n v="7"/>
    <x v="2"/>
    <x v="612"/>
    <x v="1"/>
    <x v="0"/>
    <n v="6"/>
    <x v="2"/>
    <x v="3"/>
    <x v="2"/>
    <x v="17"/>
    <x v="1"/>
    <s v="United States"/>
    <x v="688"/>
    <x v="1"/>
    <m/>
    <x v="0"/>
    <x v="0"/>
    <d v="2017-06-01T00:00:00"/>
    <s v="Sun"/>
    <x v="9"/>
    <s v="CA-2017-161242"/>
    <n v="96"/>
    <s v="Adams Telephone Message Book W/Dividers/Space For Phone Numbers, 5 1/4X8 1/2, 300/Messages"/>
    <s v="Anna Andreadi"/>
    <n v="90045"/>
    <n v="6"/>
    <n v="2"/>
    <n v="12"/>
  </r>
  <r>
    <n v="5"/>
    <x v="1"/>
    <x v="380"/>
    <x v="1"/>
    <x v="0"/>
    <n v="6"/>
    <x v="1"/>
    <x v="4"/>
    <x v="2"/>
    <x v="123"/>
    <x v="19"/>
    <s v="United States"/>
    <x v="668"/>
    <x v="0"/>
    <m/>
    <x v="0"/>
    <x v="1"/>
    <d v="2017-04-16T00:00:00"/>
    <s v="Mon"/>
    <x v="4"/>
    <s v="CA-2017-161263"/>
    <n v="151"/>
    <s v="Assorted Color Push Pins"/>
    <s v="Chuck Magee"/>
    <n v="43615"/>
    <n v="0"/>
    <n v="1"/>
    <n v="1"/>
  </r>
  <r>
    <n v="5"/>
    <x v="1"/>
    <x v="380"/>
    <x v="1"/>
    <x v="0"/>
    <n v="6"/>
    <x v="1"/>
    <x v="12"/>
    <x v="2"/>
    <x v="123"/>
    <x v="19"/>
    <s v="United States"/>
    <x v="668"/>
    <x v="0"/>
    <m/>
    <x v="0"/>
    <x v="1"/>
    <d v="2017-04-16T00:00:00"/>
    <s v="Mon"/>
    <x v="4"/>
    <s v="CA-2017-161263"/>
    <n v="298"/>
    <s v="Belkin F9H710-06 7 Outlet SurgeMaster Surge Protector"/>
    <s v="Chuck Magee"/>
    <n v="43615"/>
    <n v="5"/>
    <n v="3"/>
    <n v="45"/>
  </r>
  <r>
    <n v="5"/>
    <x v="1"/>
    <x v="380"/>
    <x v="1"/>
    <x v="0"/>
    <n v="6"/>
    <x v="1"/>
    <x v="6"/>
    <x v="2"/>
    <x v="123"/>
    <x v="19"/>
    <s v="United States"/>
    <x v="668"/>
    <x v="0"/>
    <m/>
    <x v="0"/>
    <x v="1"/>
    <d v="2017-04-16T00:00:00"/>
    <s v="Mon"/>
    <x v="4"/>
    <s v="CA-2017-161263"/>
    <n v="475"/>
    <s v="Crayola Colored Pencils"/>
    <s v="Chuck Magee"/>
    <n v="43615"/>
    <n v="1"/>
    <n v="3"/>
    <n v="8"/>
  </r>
  <r>
    <n v="5"/>
    <x v="1"/>
    <x v="380"/>
    <x v="1"/>
    <x v="0"/>
    <n v="6"/>
    <x v="1"/>
    <x v="4"/>
    <x v="2"/>
    <x v="123"/>
    <x v="19"/>
    <s v="United States"/>
    <x v="668"/>
    <x v="0"/>
    <m/>
    <x v="0"/>
    <x v="1"/>
    <d v="2017-04-16T00:00:00"/>
    <s v="Mon"/>
    <x v="4"/>
    <s v="CA-2017-161263"/>
    <n v="1527"/>
    <s v="Super Bands, 12/Pack"/>
    <s v="Chuck Magee"/>
    <n v="43615"/>
    <n v="-2"/>
    <n v="7"/>
    <n v="10"/>
  </r>
  <r>
    <n v="5"/>
    <x v="1"/>
    <x v="380"/>
    <x v="1"/>
    <x v="0"/>
    <n v="6"/>
    <x v="1"/>
    <x v="2"/>
    <x v="2"/>
    <x v="123"/>
    <x v="19"/>
    <s v="United States"/>
    <x v="668"/>
    <x v="0"/>
    <m/>
    <x v="0"/>
    <x v="4"/>
    <d v="2017-04-16T00:00:00"/>
    <s v="Mon"/>
    <x v="4"/>
    <s v="CA-2017-161263"/>
    <n v="717"/>
    <s v="GBC Velobind Prepunched Cover Sets, Regency Series"/>
    <s v="Chuck Magee"/>
    <n v="43615"/>
    <n v="-46"/>
    <n v="5"/>
    <n v="55"/>
  </r>
  <r>
    <n v="5"/>
    <x v="1"/>
    <x v="380"/>
    <x v="1"/>
    <x v="0"/>
    <n v="6"/>
    <x v="1"/>
    <x v="0"/>
    <x v="0"/>
    <x v="123"/>
    <x v="19"/>
    <s v="United States"/>
    <x v="668"/>
    <x v="0"/>
    <m/>
    <x v="0"/>
    <x v="6"/>
    <d v="2017-04-16T00:00:00"/>
    <s v="Mon"/>
    <x v="4"/>
    <s v="CA-2017-161263"/>
    <n v="1272"/>
    <s v="Plantronics 81402"/>
    <s v="Chuck Magee"/>
    <n v="43615"/>
    <n v="-28"/>
    <n v="3"/>
    <n v="119"/>
  </r>
  <r>
    <n v="2"/>
    <x v="1"/>
    <x v="329"/>
    <x v="1"/>
    <x v="1"/>
    <n v="3"/>
    <x v="1"/>
    <x v="6"/>
    <x v="2"/>
    <x v="315"/>
    <x v="16"/>
    <s v="United States"/>
    <x v="258"/>
    <x v="2"/>
    <m/>
    <x v="0"/>
    <x v="1"/>
    <d v="2017-09-07T00:00:00"/>
    <s v="Sat"/>
    <x v="0"/>
    <s v="CA-2017-161445"/>
    <n v="346"/>
    <s v="Boston 1645 Deluxe Heavier-Duty Electric Pencil Sharpener"/>
    <s v="Cassandra Brandow"/>
    <n v="27707"/>
    <n v="12"/>
    <n v="4"/>
    <n v="141"/>
  </r>
  <r>
    <n v="6"/>
    <x v="0"/>
    <x v="569"/>
    <x v="1"/>
    <x v="0"/>
    <n v="6"/>
    <x v="1"/>
    <x v="5"/>
    <x v="1"/>
    <x v="17"/>
    <x v="1"/>
    <s v="United States"/>
    <x v="522"/>
    <x v="1"/>
    <m/>
    <x v="0"/>
    <x v="1"/>
    <d v="2017-04-05T00:00:00"/>
    <s v="Thu"/>
    <x v="4"/>
    <s v="CA-2017-161452"/>
    <n v="786"/>
    <s v="GuestStacker Chair with Chrome Finish Legs"/>
    <s v="Anna Andreadi"/>
    <n v="90036"/>
    <n v="89"/>
    <n v="3"/>
    <n v="892"/>
  </r>
  <r>
    <n v="5"/>
    <x v="1"/>
    <x v="583"/>
    <x v="1"/>
    <x v="0"/>
    <n v="6"/>
    <x v="0"/>
    <x v="5"/>
    <x v="1"/>
    <x v="45"/>
    <x v="1"/>
    <s v="United States"/>
    <x v="663"/>
    <x v="1"/>
    <s v="Yes"/>
    <x v="1"/>
    <x v="1"/>
    <d v="2017-07-06T00:00:00"/>
    <s v="Fri"/>
    <x v="1"/>
    <s v="CA-2017-161627"/>
    <n v="1182"/>
    <s v="Novimex Turbo Task Chair"/>
    <s v="Anna Andreadi"/>
    <n v="91104"/>
    <n v="-17"/>
    <n v="3"/>
    <n v="170"/>
  </r>
  <r>
    <n v="5"/>
    <x v="1"/>
    <x v="328"/>
    <x v="1"/>
    <x v="0"/>
    <n v="6"/>
    <x v="1"/>
    <x v="9"/>
    <x v="1"/>
    <x v="0"/>
    <x v="0"/>
    <s v="United States"/>
    <x v="389"/>
    <x v="0"/>
    <m/>
    <x v="0"/>
    <x v="0"/>
    <d v="2017-11-28T00:00:00"/>
    <s v="Sat"/>
    <x v="6"/>
    <s v="CA-2017-161711"/>
    <n v="620"/>
    <s v="Executive Impressions 14 Two-Color Numerals Wall Clock"/>
    <s v="Chuck Magee"/>
    <n v="10035"/>
    <n v="28"/>
    <n v="3"/>
    <n v="68"/>
  </r>
  <r>
    <n v="5"/>
    <x v="1"/>
    <x v="328"/>
    <x v="1"/>
    <x v="0"/>
    <n v="6"/>
    <x v="1"/>
    <x v="7"/>
    <x v="2"/>
    <x v="0"/>
    <x v="0"/>
    <s v="United States"/>
    <x v="389"/>
    <x v="0"/>
    <m/>
    <x v="0"/>
    <x v="0"/>
    <d v="2017-11-28T00:00:00"/>
    <s v="Sat"/>
    <x v="6"/>
    <s v="CA-2017-161711"/>
    <n v="1501"/>
    <s v="Staple envelope"/>
    <s v="Chuck Magee"/>
    <n v="10035"/>
    <n v="29"/>
    <n v="8"/>
    <n v="62"/>
  </r>
  <r>
    <n v="6"/>
    <x v="0"/>
    <x v="347"/>
    <x v="1"/>
    <x v="0"/>
    <n v="6"/>
    <x v="0"/>
    <x v="9"/>
    <x v="1"/>
    <x v="91"/>
    <x v="0"/>
    <s v="United States"/>
    <x v="689"/>
    <x v="0"/>
    <m/>
    <x v="0"/>
    <x v="0"/>
    <d v="2017-12-04T00:00:00"/>
    <s v="Wed"/>
    <x v="6"/>
    <s v="CA-2017-161718"/>
    <n v="496"/>
    <s v="DAX Two-Tone Rosewood/Black Document Frame, Desktop, 5 x 7"/>
    <s v="Chuck Magee"/>
    <n v="11550"/>
    <n v="11"/>
    <n v="3"/>
    <n v="28"/>
  </r>
  <r>
    <n v="6"/>
    <x v="0"/>
    <x v="347"/>
    <x v="1"/>
    <x v="0"/>
    <n v="6"/>
    <x v="0"/>
    <x v="5"/>
    <x v="1"/>
    <x v="91"/>
    <x v="0"/>
    <s v="United States"/>
    <x v="689"/>
    <x v="0"/>
    <m/>
    <x v="0"/>
    <x v="9"/>
    <d v="2017-12-04T00:00:00"/>
    <s v="Wed"/>
    <x v="6"/>
    <s v="CA-2017-161718"/>
    <n v="761"/>
    <s v="Global Leather Highback Executive Chair with Pneumatic Height Adjustment, Black"/>
    <s v="Chuck Magee"/>
    <n v="11550"/>
    <n v="68"/>
    <n v="2"/>
    <n v="362"/>
  </r>
  <r>
    <n v="6"/>
    <x v="0"/>
    <x v="347"/>
    <x v="1"/>
    <x v="0"/>
    <n v="6"/>
    <x v="0"/>
    <x v="5"/>
    <x v="1"/>
    <x v="91"/>
    <x v="0"/>
    <s v="United States"/>
    <x v="689"/>
    <x v="0"/>
    <m/>
    <x v="0"/>
    <x v="9"/>
    <d v="2017-12-04T00:00:00"/>
    <s v="Wed"/>
    <x v="6"/>
    <s v="CA-2017-161718"/>
    <n v="1208"/>
    <s v="Office Star - Ergonomically Designed Knee Chair"/>
    <s v="Chuck Magee"/>
    <n v="11550"/>
    <n v="8"/>
    <n v="5"/>
    <n v="364"/>
  </r>
  <r>
    <n v="6"/>
    <x v="0"/>
    <x v="347"/>
    <x v="1"/>
    <x v="0"/>
    <n v="6"/>
    <x v="0"/>
    <x v="0"/>
    <x v="0"/>
    <x v="91"/>
    <x v="0"/>
    <s v="United States"/>
    <x v="689"/>
    <x v="0"/>
    <m/>
    <x v="0"/>
    <x v="0"/>
    <d v="2017-12-04T00:00:00"/>
    <s v="Wed"/>
    <x v="6"/>
    <s v="CA-2017-161718"/>
    <n v="1491"/>
    <s v="Square Credit Card Reader"/>
    <s v="Chuck Magee"/>
    <n v="11550"/>
    <n v="10"/>
    <n v="4"/>
    <n v="40"/>
  </r>
  <r>
    <n v="4"/>
    <x v="1"/>
    <x v="338"/>
    <x v="1"/>
    <x v="0"/>
    <n v="6"/>
    <x v="1"/>
    <x v="13"/>
    <x v="0"/>
    <x v="117"/>
    <x v="4"/>
    <s v="United States"/>
    <x v="505"/>
    <x v="3"/>
    <m/>
    <x v="0"/>
    <x v="6"/>
    <d v="2017-11-20T00:00:00"/>
    <s v="Fri"/>
    <x v="7"/>
    <s v="CA-2017-161767"/>
    <n v="1114"/>
    <s v="NeatDesk Desktop Scanner &amp; Digital Filing System"/>
    <s v="Kelly Williams"/>
    <n v="75217"/>
    <n v="56"/>
    <n v="2"/>
    <n v="480"/>
  </r>
  <r>
    <n v="2"/>
    <x v="1"/>
    <x v="398"/>
    <x v="1"/>
    <x v="1"/>
    <n v="3"/>
    <x v="1"/>
    <x v="6"/>
    <x v="2"/>
    <x v="47"/>
    <x v="19"/>
    <s v="United States"/>
    <x v="488"/>
    <x v="0"/>
    <m/>
    <x v="0"/>
    <x v="1"/>
    <d v="2017-12-21T00:00:00"/>
    <s v="Sat"/>
    <x v="6"/>
    <s v="CA-2017-161795"/>
    <n v="1215"/>
    <s v="OIC #2 Pencils, Medium Soft"/>
    <s v="Chuck Magee"/>
    <n v="43229"/>
    <n v="0"/>
    <n v="2"/>
    <n v="3"/>
  </r>
  <r>
    <n v="2"/>
    <x v="1"/>
    <x v="332"/>
    <x v="1"/>
    <x v="1"/>
    <n v="3"/>
    <x v="0"/>
    <x v="6"/>
    <x v="2"/>
    <x v="15"/>
    <x v="11"/>
    <s v="United States"/>
    <x v="262"/>
    <x v="1"/>
    <m/>
    <x v="0"/>
    <x v="0"/>
    <d v="2017-09-24T00:00:00"/>
    <s v="Tue"/>
    <x v="0"/>
    <s v="CA-2017-161830"/>
    <n v="361"/>
    <s v="BOSTON Model 1800 Electric Pencil Sharpeners, Putty/Woodgrain"/>
    <s v="Anna Andreadi"/>
    <n v="98105"/>
    <n v="10"/>
    <n v="2"/>
    <n v="36"/>
  </r>
  <r>
    <n v="2"/>
    <x v="1"/>
    <x v="332"/>
    <x v="1"/>
    <x v="1"/>
    <n v="3"/>
    <x v="0"/>
    <x v="2"/>
    <x v="2"/>
    <x v="15"/>
    <x v="11"/>
    <s v="United States"/>
    <x v="262"/>
    <x v="1"/>
    <m/>
    <x v="0"/>
    <x v="1"/>
    <d v="2017-09-24T00:00:00"/>
    <s v="Tue"/>
    <x v="0"/>
    <s v="CA-2017-161830"/>
    <n v="257"/>
    <s v="Avery Hole Reinforcements"/>
    <s v="Anna Andreadi"/>
    <n v="98105"/>
    <n v="5"/>
    <n v="3"/>
    <n v="15"/>
  </r>
  <r>
    <n v="4"/>
    <x v="1"/>
    <x v="537"/>
    <x v="1"/>
    <x v="0"/>
    <n v="6"/>
    <x v="1"/>
    <x v="9"/>
    <x v="1"/>
    <x v="153"/>
    <x v="2"/>
    <s v="United States"/>
    <x v="539"/>
    <x v="2"/>
    <m/>
    <x v="0"/>
    <x v="1"/>
    <d v="2017-05-01T00:00:00"/>
    <s v="Sun"/>
    <x v="5"/>
    <s v="CA-2017-161998"/>
    <n v="484"/>
    <s v="DAX Black Cherry Wood-Tone Poster Frame"/>
    <s v="Cassandra Brandow"/>
    <n v="33614"/>
    <n v="14"/>
    <n v="3"/>
    <n v="64"/>
  </r>
  <r>
    <n v="4"/>
    <x v="1"/>
    <x v="537"/>
    <x v="1"/>
    <x v="0"/>
    <n v="6"/>
    <x v="1"/>
    <x v="15"/>
    <x v="2"/>
    <x v="153"/>
    <x v="2"/>
    <s v="United States"/>
    <x v="539"/>
    <x v="2"/>
    <m/>
    <x v="0"/>
    <x v="1"/>
    <d v="2017-05-01T00:00:00"/>
    <s v="Sun"/>
    <x v="5"/>
    <s v="CA-2017-161998"/>
    <n v="668"/>
    <s v="Fiskars 8 Scissors, 2/Pack"/>
    <s v="Cassandra Brandow"/>
    <n v="33614"/>
    <n v="5"/>
    <n v="3"/>
    <n v="41"/>
  </r>
  <r>
    <n v="4"/>
    <x v="1"/>
    <x v="537"/>
    <x v="1"/>
    <x v="0"/>
    <n v="6"/>
    <x v="1"/>
    <x v="6"/>
    <x v="2"/>
    <x v="153"/>
    <x v="2"/>
    <s v="United States"/>
    <x v="539"/>
    <x v="2"/>
    <m/>
    <x v="0"/>
    <x v="1"/>
    <d v="2017-05-01T00:00:00"/>
    <s v="Sun"/>
    <x v="5"/>
    <s v="CA-2017-161998"/>
    <n v="1238"/>
    <s v="Panasonic KP-380BK Classic Electric Pencil Sharpener"/>
    <s v="Cassandra Brandow"/>
    <n v="33614"/>
    <n v="11"/>
    <n v="6"/>
    <n v="173"/>
  </r>
  <r>
    <n v="2"/>
    <x v="2"/>
    <x v="444"/>
    <x v="1"/>
    <x v="2"/>
    <n v="1"/>
    <x v="1"/>
    <x v="5"/>
    <x v="1"/>
    <x v="63"/>
    <x v="0"/>
    <s v="United States"/>
    <x v="529"/>
    <x v="0"/>
    <m/>
    <x v="0"/>
    <x v="9"/>
    <d v="2017-11-03T00:00:00"/>
    <s v="Tue"/>
    <x v="7"/>
    <s v="CA-2017-162047"/>
    <n v="1210"/>
    <s v="Office Star - Mid Back Dual function Ergonomic High Back Chair with 2-Way Adjustable Arms"/>
    <s v="Chuck Magee"/>
    <n v="11561"/>
    <n v="209"/>
    <n v="10"/>
    <n v="1449"/>
  </r>
  <r>
    <n v="3"/>
    <x v="2"/>
    <x v="502"/>
    <x v="1"/>
    <x v="2"/>
    <n v="1"/>
    <x v="0"/>
    <x v="3"/>
    <x v="2"/>
    <x v="163"/>
    <x v="1"/>
    <s v="United States"/>
    <x v="690"/>
    <x v="1"/>
    <s v="Yes"/>
    <x v="1"/>
    <x v="0"/>
    <d v="2017-09-08T00:00:00"/>
    <s v="Sun"/>
    <x v="0"/>
    <s v="CA-2017-162166"/>
    <n v="1722"/>
    <s v="Xerox 1928"/>
    <s v="Anna Andreadi"/>
    <n v="92553"/>
    <n v="12"/>
    <n v="5"/>
    <n v="26"/>
  </r>
  <r>
    <n v="3"/>
    <x v="2"/>
    <x v="502"/>
    <x v="1"/>
    <x v="2"/>
    <n v="1"/>
    <x v="0"/>
    <x v="11"/>
    <x v="2"/>
    <x v="163"/>
    <x v="1"/>
    <s v="United States"/>
    <x v="690"/>
    <x v="1"/>
    <s v="Yes"/>
    <x v="1"/>
    <x v="0"/>
    <d v="2017-09-08T00:00:00"/>
    <s v="Sun"/>
    <x v="0"/>
    <s v="CA-2017-162166"/>
    <n v="588"/>
    <s v="Eldon Shelf Savers Cubes and Bins"/>
    <s v="Anna Andreadi"/>
    <n v="92553"/>
    <n v="1"/>
    <n v="6"/>
    <n v="42"/>
  </r>
  <r>
    <n v="4"/>
    <x v="1"/>
    <x v="495"/>
    <x v="1"/>
    <x v="0"/>
    <n v="6"/>
    <x v="1"/>
    <x v="9"/>
    <x v="1"/>
    <x v="54"/>
    <x v="2"/>
    <s v="United States"/>
    <x v="554"/>
    <x v="2"/>
    <m/>
    <x v="0"/>
    <x v="1"/>
    <d v="2017-06-08T00:00:00"/>
    <s v="Sun"/>
    <x v="9"/>
    <s v="CA-2017-162201"/>
    <n v="104"/>
    <s v="Advantus Employee of the Month Certificate Frame, 11 x 13-1/2"/>
    <s v="Cassandra Brandow"/>
    <n v="33710"/>
    <n v="45"/>
    <n v="7"/>
    <n v="173"/>
  </r>
  <r>
    <n v="4"/>
    <x v="1"/>
    <x v="495"/>
    <x v="1"/>
    <x v="0"/>
    <n v="6"/>
    <x v="1"/>
    <x v="6"/>
    <x v="2"/>
    <x v="54"/>
    <x v="2"/>
    <s v="United States"/>
    <x v="554"/>
    <x v="2"/>
    <m/>
    <x v="0"/>
    <x v="1"/>
    <d v="2017-06-08T00:00:00"/>
    <s v="Sun"/>
    <x v="9"/>
    <s v="CA-2017-162201"/>
    <n v="1161"/>
    <s v="Newell 344"/>
    <s v="Cassandra Brandow"/>
    <n v="33710"/>
    <n v="0"/>
    <n v="2"/>
    <n v="4"/>
  </r>
  <r>
    <n v="4"/>
    <x v="1"/>
    <x v="495"/>
    <x v="1"/>
    <x v="0"/>
    <n v="6"/>
    <x v="1"/>
    <x v="10"/>
    <x v="2"/>
    <x v="54"/>
    <x v="2"/>
    <s v="United States"/>
    <x v="554"/>
    <x v="2"/>
    <m/>
    <x v="0"/>
    <x v="1"/>
    <d v="2017-06-08T00:00:00"/>
    <s v="Sun"/>
    <x v="9"/>
    <s v="CA-2017-162201"/>
    <n v="1462"/>
    <s v="Smead Alpha-Z Color-Coded Name Labels First Letter Starter Set"/>
    <s v="Cassandra Brandow"/>
    <n v="33710"/>
    <n v="3"/>
    <n v="3"/>
    <n v="9"/>
  </r>
  <r>
    <n v="4"/>
    <x v="1"/>
    <x v="495"/>
    <x v="1"/>
    <x v="0"/>
    <n v="6"/>
    <x v="1"/>
    <x v="11"/>
    <x v="2"/>
    <x v="54"/>
    <x v="2"/>
    <s v="United States"/>
    <x v="554"/>
    <x v="2"/>
    <m/>
    <x v="0"/>
    <x v="1"/>
    <d v="2017-06-08T00:00:00"/>
    <s v="Sun"/>
    <x v="9"/>
    <s v="CA-2017-162201"/>
    <n v="662"/>
    <s v="Fellowes Super Stor/Drawer Files"/>
    <s v="Cassandra Brandow"/>
    <n v="33710"/>
    <n v="-6"/>
    <n v="4"/>
    <n v="517"/>
  </r>
  <r>
    <n v="4"/>
    <x v="1"/>
    <x v="495"/>
    <x v="1"/>
    <x v="0"/>
    <n v="6"/>
    <x v="1"/>
    <x v="3"/>
    <x v="2"/>
    <x v="54"/>
    <x v="2"/>
    <s v="United States"/>
    <x v="554"/>
    <x v="2"/>
    <m/>
    <x v="0"/>
    <x v="1"/>
    <d v="2017-06-08T00:00:00"/>
    <s v="Sun"/>
    <x v="9"/>
    <s v="CA-2017-162201"/>
    <n v="1748"/>
    <s v="Xerox 1951"/>
    <s v="Cassandra Brandow"/>
    <n v="33710"/>
    <n v="54"/>
    <n v="7"/>
    <n v="173"/>
  </r>
  <r>
    <n v="4"/>
    <x v="1"/>
    <x v="495"/>
    <x v="1"/>
    <x v="0"/>
    <n v="6"/>
    <x v="1"/>
    <x v="3"/>
    <x v="2"/>
    <x v="54"/>
    <x v="2"/>
    <s v="United States"/>
    <x v="554"/>
    <x v="2"/>
    <m/>
    <x v="0"/>
    <x v="1"/>
    <d v="2017-06-08T00:00:00"/>
    <s v="Sun"/>
    <x v="9"/>
    <s v="CA-2017-162201"/>
    <n v="1760"/>
    <s v="Xerox 1963"/>
    <s v="Cassandra Brandow"/>
    <n v="33710"/>
    <n v="13"/>
    <n v="10"/>
    <n v="42"/>
  </r>
  <r>
    <n v="4"/>
    <x v="1"/>
    <x v="495"/>
    <x v="1"/>
    <x v="0"/>
    <n v="6"/>
    <x v="1"/>
    <x v="2"/>
    <x v="2"/>
    <x v="54"/>
    <x v="2"/>
    <s v="United States"/>
    <x v="554"/>
    <x v="2"/>
    <m/>
    <x v="0"/>
    <x v="4"/>
    <d v="2017-06-08T00:00:00"/>
    <s v="Sun"/>
    <x v="9"/>
    <s v="CA-2017-162201"/>
    <n v="1309"/>
    <s v="Premier Elliptical Ring Binder, Black"/>
    <s v="Cassandra Brandow"/>
    <n v="33710"/>
    <n v="-13"/>
    <n v="2"/>
    <n v="18"/>
  </r>
  <r>
    <n v="4"/>
    <x v="1"/>
    <x v="574"/>
    <x v="1"/>
    <x v="0"/>
    <n v="6"/>
    <x v="1"/>
    <x v="11"/>
    <x v="2"/>
    <x v="17"/>
    <x v="1"/>
    <s v="United States"/>
    <x v="691"/>
    <x v="1"/>
    <m/>
    <x v="0"/>
    <x v="0"/>
    <d v="2017-08-15T00:00:00"/>
    <s v="Sun"/>
    <x v="10"/>
    <s v="CA-2017-162369"/>
    <n v="662"/>
    <s v="Fellowes Super Stor/Drawer Files"/>
    <s v="Anna Andreadi"/>
    <n v="90045"/>
    <n v="61"/>
    <n v="2"/>
    <n v="323"/>
  </r>
  <r>
    <n v="3"/>
    <x v="0"/>
    <x v="312"/>
    <x v="1"/>
    <x v="1"/>
    <n v="3"/>
    <x v="2"/>
    <x v="3"/>
    <x v="2"/>
    <x v="272"/>
    <x v="24"/>
    <s v="United States"/>
    <x v="209"/>
    <x v="0"/>
    <m/>
    <x v="0"/>
    <x v="0"/>
    <d v="2017-11-22T00:00:00"/>
    <s v="Sun"/>
    <x v="7"/>
    <s v="CA-2017-162376"/>
    <n v="1731"/>
    <s v="Xerox 1936"/>
    <s v="Chuck Magee"/>
    <n v="2138"/>
    <n v="28"/>
    <n v="3"/>
    <n v="60"/>
  </r>
  <r>
    <n v="3"/>
    <x v="0"/>
    <x v="312"/>
    <x v="1"/>
    <x v="1"/>
    <n v="3"/>
    <x v="2"/>
    <x v="6"/>
    <x v="2"/>
    <x v="272"/>
    <x v="24"/>
    <s v="United States"/>
    <x v="209"/>
    <x v="0"/>
    <m/>
    <x v="0"/>
    <x v="0"/>
    <d v="2017-11-22T00:00:00"/>
    <s v="Sun"/>
    <x v="7"/>
    <s v="CA-2017-162376"/>
    <n v="1158"/>
    <s v="Newell 341"/>
    <s v="Chuck Magee"/>
    <n v="2138"/>
    <n v="5"/>
    <n v="4"/>
    <n v="17"/>
  </r>
  <r>
    <n v="6"/>
    <x v="0"/>
    <x v="366"/>
    <x v="1"/>
    <x v="0"/>
    <n v="6"/>
    <x v="0"/>
    <x v="9"/>
    <x v="1"/>
    <x v="151"/>
    <x v="14"/>
    <s v="United States"/>
    <x v="504"/>
    <x v="2"/>
    <m/>
    <x v="0"/>
    <x v="0"/>
    <d v="2017-10-28T00:00:00"/>
    <s v="Sat"/>
    <x v="7"/>
    <s v="CA-2017-162537"/>
    <n v="1046"/>
    <s v="Magna Visual Magnetic Picture Hangers"/>
    <s v="Cassandra Brandow"/>
    <n v="42420"/>
    <n v="9"/>
    <n v="5"/>
    <n v="24"/>
  </r>
  <r>
    <n v="6"/>
    <x v="0"/>
    <x v="366"/>
    <x v="1"/>
    <x v="0"/>
    <n v="6"/>
    <x v="0"/>
    <x v="9"/>
    <x v="1"/>
    <x v="151"/>
    <x v="14"/>
    <s v="United States"/>
    <x v="504"/>
    <x v="2"/>
    <m/>
    <x v="0"/>
    <x v="0"/>
    <d v="2017-10-28T00:00:00"/>
    <s v="Sat"/>
    <x v="7"/>
    <s v="CA-2017-162537"/>
    <n v="393"/>
    <s v="C-Line Cubicle Keepers Polyproplyene Holder With Velcro Backings"/>
    <s v="Cassandra Brandow"/>
    <n v="42420"/>
    <n v="13"/>
    <n v="7"/>
    <n v="33"/>
  </r>
  <r>
    <n v="6"/>
    <x v="0"/>
    <x v="366"/>
    <x v="1"/>
    <x v="0"/>
    <n v="6"/>
    <x v="0"/>
    <x v="7"/>
    <x v="2"/>
    <x v="151"/>
    <x v="14"/>
    <s v="United States"/>
    <x v="504"/>
    <x v="2"/>
    <m/>
    <x v="0"/>
    <x v="0"/>
    <d v="2017-10-28T00:00:00"/>
    <s v="Sat"/>
    <x v="7"/>
    <s v="CA-2017-162537"/>
    <n v="976"/>
    <s v="Laser &amp; Ink Jet Business Envelopes"/>
    <s v="Cassandra Brandow"/>
    <n v="42420"/>
    <n v="5"/>
    <n v="1"/>
    <n v="11"/>
  </r>
  <r>
    <n v="6"/>
    <x v="0"/>
    <x v="366"/>
    <x v="1"/>
    <x v="0"/>
    <n v="6"/>
    <x v="0"/>
    <x v="11"/>
    <x v="2"/>
    <x v="151"/>
    <x v="14"/>
    <s v="United States"/>
    <x v="504"/>
    <x v="2"/>
    <m/>
    <x v="0"/>
    <x v="0"/>
    <d v="2017-10-28T00:00:00"/>
    <s v="Sat"/>
    <x v="7"/>
    <s v="CA-2017-162537"/>
    <n v="1300"/>
    <s v="Portable Personal File Box"/>
    <s v="Cassandra Brandow"/>
    <n v="42420"/>
    <n v="10"/>
    <n v="3"/>
    <n v="37"/>
  </r>
  <r>
    <n v="3"/>
    <x v="2"/>
    <x v="516"/>
    <x v="1"/>
    <x v="2"/>
    <n v="1"/>
    <x v="0"/>
    <x v="3"/>
    <x v="2"/>
    <x v="15"/>
    <x v="11"/>
    <s v="United States"/>
    <x v="692"/>
    <x v="1"/>
    <m/>
    <x v="0"/>
    <x v="0"/>
    <d v="2017-12-16T00:00:00"/>
    <s v="Mon"/>
    <x v="6"/>
    <s v="CA-2017-162544"/>
    <n v="1692"/>
    <s v="Xerox 190"/>
    <s v="Anna Andreadi"/>
    <n v="98105"/>
    <n v="2"/>
    <n v="1"/>
    <n v="5"/>
  </r>
  <r>
    <n v="6"/>
    <x v="0"/>
    <x v="581"/>
    <x v="1"/>
    <x v="0"/>
    <n v="6"/>
    <x v="0"/>
    <x v="2"/>
    <x v="2"/>
    <x v="15"/>
    <x v="11"/>
    <s v="United States"/>
    <x v="677"/>
    <x v="1"/>
    <m/>
    <x v="0"/>
    <x v="1"/>
    <d v="2017-05-12T00:00:00"/>
    <s v="Thu"/>
    <x v="5"/>
    <s v="CA-2017-162607"/>
    <n v="1318"/>
    <s v="Prestige Round Ring Binders"/>
    <s v="Anna Andreadi"/>
    <n v="98115"/>
    <n v="5"/>
    <n v="3"/>
    <n v="15"/>
  </r>
  <r>
    <n v="6"/>
    <x v="0"/>
    <x v="502"/>
    <x v="1"/>
    <x v="0"/>
    <n v="6"/>
    <x v="2"/>
    <x v="15"/>
    <x v="2"/>
    <x v="4"/>
    <x v="4"/>
    <s v="United States"/>
    <x v="693"/>
    <x v="3"/>
    <m/>
    <x v="0"/>
    <x v="1"/>
    <d v="2017-09-05T00:00:00"/>
    <s v="Thu"/>
    <x v="0"/>
    <s v="CA-2017-162621"/>
    <n v="1516"/>
    <s v="Stiletto Hand Letter Openers"/>
    <s v="Kelly Williams"/>
    <n v="77036"/>
    <n v="-15"/>
    <n v="9"/>
    <n v="69"/>
  </r>
  <r>
    <n v="6"/>
    <x v="0"/>
    <x v="502"/>
    <x v="1"/>
    <x v="0"/>
    <n v="6"/>
    <x v="2"/>
    <x v="2"/>
    <x v="2"/>
    <x v="4"/>
    <x v="4"/>
    <s v="United States"/>
    <x v="693"/>
    <x v="3"/>
    <m/>
    <x v="0"/>
    <x v="3"/>
    <d v="2017-09-05T00:00:00"/>
    <s v="Thu"/>
    <x v="0"/>
    <s v="CA-2017-162621"/>
    <n v="47"/>
    <s v="Acco Four Pocket Poly Ring Binder with Label Holder, Smoke, 1"/>
    <s v="Kelly Williams"/>
    <n v="77036"/>
    <n v="-8"/>
    <n v="3"/>
    <n v="4"/>
  </r>
  <r>
    <n v="6"/>
    <x v="0"/>
    <x v="502"/>
    <x v="1"/>
    <x v="0"/>
    <n v="6"/>
    <x v="2"/>
    <x v="2"/>
    <x v="2"/>
    <x v="4"/>
    <x v="4"/>
    <s v="United States"/>
    <x v="693"/>
    <x v="3"/>
    <m/>
    <x v="0"/>
    <x v="3"/>
    <d v="2017-09-05T00:00:00"/>
    <s v="Thu"/>
    <x v="0"/>
    <s v="CA-2017-162621"/>
    <n v="46"/>
    <s v="Acco Flexible ACCOHIDE Square Ring Data Binder, Dark Blue, 11 1/2 X 14 7/8"/>
    <s v="Kelly Williams"/>
    <n v="77036"/>
    <n v="-25"/>
    <n v="5"/>
    <n v="16"/>
  </r>
  <r>
    <n v="4"/>
    <x v="1"/>
    <x v="433"/>
    <x v="1"/>
    <x v="0"/>
    <n v="6"/>
    <x v="0"/>
    <x v="6"/>
    <x v="2"/>
    <x v="21"/>
    <x v="2"/>
    <s v="United States"/>
    <x v="359"/>
    <x v="2"/>
    <m/>
    <x v="0"/>
    <x v="1"/>
    <d v="2017-10-09T00:00:00"/>
    <s v="Mon"/>
    <x v="8"/>
    <s v="CA-2017-162761"/>
    <n v="255"/>
    <s v="Avery Hi-Liter Smear-Safe Highlighters"/>
    <s v="Cassandra Brandow"/>
    <n v="33178"/>
    <n v="7"/>
    <n v="8"/>
    <n v="37"/>
  </r>
  <r>
    <n v="4"/>
    <x v="1"/>
    <x v="433"/>
    <x v="1"/>
    <x v="0"/>
    <n v="6"/>
    <x v="0"/>
    <x v="2"/>
    <x v="2"/>
    <x v="21"/>
    <x v="2"/>
    <s v="United States"/>
    <x v="359"/>
    <x v="2"/>
    <m/>
    <x v="0"/>
    <x v="4"/>
    <d v="2017-10-09T00:00:00"/>
    <s v="Mon"/>
    <x v="8"/>
    <s v="CA-2017-162761"/>
    <n v="449"/>
    <s v="Clear Mylar Reinforcing Strips"/>
    <s v="Cassandra Brandow"/>
    <n v="33178"/>
    <n v="-9"/>
    <n v="2"/>
    <n v="11"/>
  </r>
  <r>
    <n v="4"/>
    <x v="1"/>
    <x v="433"/>
    <x v="1"/>
    <x v="0"/>
    <n v="6"/>
    <x v="0"/>
    <x v="2"/>
    <x v="2"/>
    <x v="21"/>
    <x v="2"/>
    <s v="United States"/>
    <x v="359"/>
    <x v="2"/>
    <m/>
    <x v="0"/>
    <x v="4"/>
    <d v="2017-10-09T00:00:00"/>
    <s v="Mon"/>
    <x v="8"/>
    <s v="CA-2017-162761"/>
    <n v="1850"/>
    <s v="Zipper Ring Binder Pockets"/>
    <s v="Cassandra Brandow"/>
    <n v="33178"/>
    <n v="-1"/>
    <n v="2"/>
    <n v="2"/>
  </r>
  <r>
    <n v="6"/>
    <x v="0"/>
    <x v="613"/>
    <x v="1"/>
    <x v="0"/>
    <n v="6"/>
    <x v="0"/>
    <x v="2"/>
    <x v="2"/>
    <x v="19"/>
    <x v="35"/>
    <s v="United States"/>
    <x v="503"/>
    <x v="0"/>
    <m/>
    <x v="0"/>
    <x v="0"/>
    <d v="2017-02-21T00:00:00"/>
    <s v="Sat"/>
    <x v="3"/>
    <s v="CA-2017-162782"/>
    <n v="651"/>
    <s v="Fellowes PB500 Electric Punch Plastic Comb Binding Machine with Manual Bind"/>
    <s v="Chuck Magee"/>
    <n v="21044"/>
    <n v="1271"/>
    <n v="2"/>
    <n v="2542"/>
  </r>
  <r>
    <n v="2"/>
    <x v="1"/>
    <x v="340"/>
    <x v="1"/>
    <x v="1"/>
    <n v="3"/>
    <x v="0"/>
    <x v="5"/>
    <x v="1"/>
    <x v="276"/>
    <x v="42"/>
    <s v="United States"/>
    <x v="12"/>
    <x v="0"/>
    <m/>
    <x v="0"/>
    <x v="0"/>
    <d v="2017-11-07T00:00:00"/>
    <s v="Sat"/>
    <x v="7"/>
    <s v="CA-2017-162887"/>
    <n v="1378"/>
    <s v="Safco Contoured Stacking Chairs"/>
    <s v="Chuck Magee"/>
    <m/>
    <n v="179"/>
    <n v="3"/>
    <n v="715"/>
  </r>
  <r>
    <n v="5"/>
    <x v="2"/>
    <x v="590"/>
    <x v="1"/>
    <x v="1"/>
    <n v="3"/>
    <x v="1"/>
    <x v="14"/>
    <x v="1"/>
    <x v="124"/>
    <x v="19"/>
    <s v="United States"/>
    <x v="216"/>
    <x v="0"/>
    <m/>
    <x v="0"/>
    <x v="8"/>
    <d v="2017-06-28T00:00:00"/>
    <s v="Sat"/>
    <x v="1"/>
    <s v="CA-2017-162950"/>
    <n v="1434"/>
    <s v="Sauder Forest Hills Library with Doors, Woodland Oak Finish"/>
    <s v="Chuck Magee"/>
    <n v="45373"/>
    <n v="-377"/>
    <n v="6"/>
    <n v="483"/>
  </r>
  <r>
    <n v="5"/>
    <x v="2"/>
    <x v="590"/>
    <x v="1"/>
    <x v="1"/>
    <n v="3"/>
    <x v="1"/>
    <x v="3"/>
    <x v="2"/>
    <x v="124"/>
    <x v="19"/>
    <s v="United States"/>
    <x v="216"/>
    <x v="0"/>
    <m/>
    <x v="0"/>
    <x v="1"/>
    <d v="2017-06-28T00:00:00"/>
    <s v="Sat"/>
    <x v="1"/>
    <s v="CA-2017-162950"/>
    <n v="1799"/>
    <s v="Xerox 1999"/>
    <s v="Chuck Magee"/>
    <n v="45373"/>
    <n v="5"/>
    <n v="3"/>
    <n v="16"/>
  </r>
  <r>
    <n v="6"/>
    <x v="0"/>
    <x v="481"/>
    <x v="1"/>
    <x v="0"/>
    <n v="6"/>
    <x v="1"/>
    <x v="11"/>
    <x v="2"/>
    <x v="4"/>
    <x v="4"/>
    <s v="United States"/>
    <x v="438"/>
    <x v="3"/>
    <m/>
    <x v="0"/>
    <x v="1"/>
    <d v="2017-11-12T00:00:00"/>
    <s v="Thu"/>
    <x v="7"/>
    <s v="CA-2017-162964"/>
    <n v="417"/>
    <s v="Carina 42Hx23 3/4W Media Storage Unit"/>
    <s v="Kelly Williams"/>
    <n v="77095"/>
    <n v="-15"/>
    <n v="1"/>
    <n v="65"/>
  </r>
  <r>
    <n v="6"/>
    <x v="0"/>
    <x v="481"/>
    <x v="1"/>
    <x v="0"/>
    <n v="6"/>
    <x v="1"/>
    <x v="3"/>
    <x v="2"/>
    <x v="4"/>
    <x v="4"/>
    <s v="United States"/>
    <x v="438"/>
    <x v="3"/>
    <m/>
    <x v="0"/>
    <x v="1"/>
    <d v="2017-11-12T00:00:00"/>
    <s v="Thu"/>
    <x v="7"/>
    <s v="CA-2017-162964"/>
    <n v="1754"/>
    <s v="Xerox 1957"/>
    <s v="Kelly Williams"/>
    <n v="77095"/>
    <n v="6"/>
    <n v="3"/>
    <n v="16"/>
  </r>
  <r>
    <n v="6"/>
    <x v="0"/>
    <x v="481"/>
    <x v="1"/>
    <x v="0"/>
    <n v="6"/>
    <x v="1"/>
    <x v="7"/>
    <x v="2"/>
    <x v="4"/>
    <x v="4"/>
    <s v="United States"/>
    <x v="438"/>
    <x v="3"/>
    <m/>
    <x v="0"/>
    <x v="1"/>
    <d v="2017-11-12T00:00:00"/>
    <s v="Thu"/>
    <x v="7"/>
    <s v="CA-2017-162964"/>
    <n v="343"/>
    <s v="Blue String-Tie &amp; Button Interoffice Envelopes, 10 x 13"/>
    <s v="Kelly Williams"/>
    <n v="77095"/>
    <n v="70"/>
    <n v="7"/>
    <n v="224"/>
  </r>
  <r>
    <n v="7"/>
    <x v="2"/>
    <x v="476"/>
    <x v="1"/>
    <x v="0"/>
    <n v="6"/>
    <x v="1"/>
    <x v="6"/>
    <x v="2"/>
    <x v="162"/>
    <x v="6"/>
    <s v="United States"/>
    <x v="333"/>
    <x v="3"/>
    <m/>
    <x v="0"/>
    <x v="0"/>
    <d v="2017-08-09T00:00:00"/>
    <s v="Mon"/>
    <x v="10"/>
    <s v="CA-2017-163055"/>
    <n v="1421"/>
    <s v="Sanford Uni-Blazer View Highlighters, Chisel Tip, Yellow"/>
    <s v="Kelly Williams"/>
    <n v="48227"/>
    <n v="1"/>
    <n v="1"/>
    <n v="2"/>
  </r>
  <r>
    <n v="7"/>
    <x v="2"/>
    <x v="476"/>
    <x v="1"/>
    <x v="0"/>
    <n v="6"/>
    <x v="1"/>
    <x v="1"/>
    <x v="1"/>
    <x v="162"/>
    <x v="6"/>
    <s v="United States"/>
    <x v="333"/>
    <x v="3"/>
    <m/>
    <x v="0"/>
    <x v="0"/>
    <d v="2017-08-09T00:00:00"/>
    <s v="Mon"/>
    <x v="10"/>
    <s v="CA-2017-163055"/>
    <n v="310"/>
    <s v="Bevis 36 x 72 Conference Tables"/>
    <s v="Kelly Williams"/>
    <n v="48227"/>
    <n v="137"/>
    <n v="5"/>
    <n v="622"/>
  </r>
  <r>
    <n v="7"/>
    <x v="2"/>
    <x v="476"/>
    <x v="1"/>
    <x v="0"/>
    <n v="6"/>
    <x v="1"/>
    <x v="11"/>
    <x v="2"/>
    <x v="162"/>
    <x v="6"/>
    <s v="United States"/>
    <x v="333"/>
    <x v="3"/>
    <m/>
    <x v="0"/>
    <x v="0"/>
    <d v="2017-08-09T00:00:00"/>
    <s v="Mon"/>
    <x v="10"/>
    <s v="CA-2017-163055"/>
    <n v="1359"/>
    <s v="Rogers Deluxe File Chest"/>
    <s v="Kelly Williams"/>
    <n v="48227"/>
    <n v="0"/>
    <n v="1"/>
    <n v="22"/>
  </r>
  <r>
    <n v="4"/>
    <x v="2"/>
    <x v="518"/>
    <x v="1"/>
    <x v="1"/>
    <n v="3"/>
    <x v="0"/>
    <x v="15"/>
    <x v="2"/>
    <x v="13"/>
    <x v="10"/>
    <s v="United States"/>
    <x v="694"/>
    <x v="3"/>
    <m/>
    <x v="0"/>
    <x v="1"/>
    <d v="2017-11-17T00:00:00"/>
    <s v="Tue"/>
    <x v="7"/>
    <s v="CA-2017-163090"/>
    <n v="73"/>
    <s v="Acme Box Cutter Scissors"/>
    <s v="Kelly Williams"/>
    <n v="60610"/>
    <n v="3"/>
    <n v="5"/>
    <n v="41"/>
  </r>
  <r>
    <n v="7"/>
    <x v="2"/>
    <x v="484"/>
    <x v="1"/>
    <x v="0"/>
    <n v="6"/>
    <x v="1"/>
    <x v="3"/>
    <x v="2"/>
    <x v="17"/>
    <x v="1"/>
    <s v="United States"/>
    <x v="329"/>
    <x v="1"/>
    <m/>
    <x v="0"/>
    <x v="0"/>
    <d v="2017-03-19T00:00:00"/>
    <s v="Thu"/>
    <x v="2"/>
    <s v="CA-2017-163104"/>
    <n v="1772"/>
    <s v="Xerox 1974"/>
    <s v="Anna Andreadi"/>
    <n v="90004"/>
    <n v="6"/>
    <n v="2"/>
    <n v="12"/>
  </r>
  <r>
    <n v="5"/>
    <x v="1"/>
    <x v="464"/>
    <x v="1"/>
    <x v="0"/>
    <n v="6"/>
    <x v="0"/>
    <x v="9"/>
    <x v="1"/>
    <x v="4"/>
    <x v="4"/>
    <s v="United States"/>
    <x v="39"/>
    <x v="3"/>
    <m/>
    <x v="0"/>
    <x v="7"/>
    <d v="2017-11-07T00:00:00"/>
    <s v="Sat"/>
    <x v="7"/>
    <s v="CA-2017-163181"/>
    <n v="1541"/>
    <s v="Tenex Chairmats For Use with Hard Floors"/>
    <s v="Kelly Williams"/>
    <n v="77041"/>
    <n v="-84"/>
    <n v="5"/>
    <n v="65"/>
  </r>
  <r>
    <n v="5"/>
    <x v="1"/>
    <x v="464"/>
    <x v="1"/>
    <x v="0"/>
    <n v="6"/>
    <x v="0"/>
    <x v="11"/>
    <x v="2"/>
    <x v="4"/>
    <x v="4"/>
    <s v="United States"/>
    <x v="39"/>
    <x v="3"/>
    <m/>
    <x v="0"/>
    <x v="1"/>
    <d v="2017-11-07T00:00:00"/>
    <s v="Sat"/>
    <x v="7"/>
    <s v="CA-2017-163181"/>
    <n v="656"/>
    <s v="Fellowes Recycled Storage Drawers"/>
    <s v="Kelly Williams"/>
    <n v="77041"/>
    <n v="-29"/>
    <n v="2"/>
    <n v="178"/>
  </r>
  <r>
    <n v="5"/>
    <x v="1"/>
    <x v="464"/>
    <x v="1"/>
    <x v="0"/>
    <n v="6"/>
    <x v="0"/>
    <x v="11"/>
    <x v="2"/>
    <x v="4"/>
    <x v="4"/>
    <s v="United States"/>
    <x v="39"/>
    <x v="3"/>
    <m/>
    <x v="0"/>
    <x v="1"/>
    <d v="2017-11-07T00:00:00"/>
    <s v="Sat"/>
    <x v="7"/>
    <s v="CA-2017-163181"/>
    <n v="777"/>
    <s v="Gould Plastics 9-Pocket Panel Bin, 18-3/8w x 5-1/4d x 20-1/2h, Black"/>
    <s v="Kelly Williams"/>
    <n v="77041"/>
    <n v="-17"/>
    <n v="2"/>
    <n v="85"/>
  </r>
  <r>
    <n v="5"/>
    <x v="1"/>
    <x v="464"/>
    <x v="1"/>
    <x v="0"/>
    <n v="6"/>
    <x v="0"/>
    <x v="6"/>
    <x v="2"/>
    <x v="4"/>
    <x v="4"/>
    <s v="United States"/>
    <x v="39"/>
    <x v="3"/>
    <m/>
    <x v="0"/>
    <x v="1"/>
    <d v="2017-11-07T00:00:00"/>
    <s v="Sat"/>
    <x v="7"/>
    <s v="CA-2017-163181"/>
    <n v="1038"/>
    <s v="Lumber Crayons"/>
    <s v="Kelly Williams"/>
    <n v="77041"/>
    <n v="5"/>
    <n v="3"/>
    <n v="24"/>
  </r>
  <r>
    <n v="5"/>
    <x v="1"/>
    <x v="464"/>
    <x v="1"/>
    <x v="0"/>
    <n v="6"/>
    <x v="0"/>
    <x v="2"/>
    <x v="2"/>
    <x v="4"/>
    <x v="4"/>
    <s v="United States"/>
    <x v="39"/>
    <x v="3"/>
    <m/>
    <x v="0"/>
    <x v="3"/>
    <d v="2017-11-07T00:00:00"/>
    <s v="Sat"/>
    <x v="7"/>
    <s v="CA-2017-163181"/>
    <n v="266"/>
    <s v="Avery Recycled Flexi-View Covers for Binding Systems"/>
    <s v="Kelly Williams"/>
    <n v="77041"/>
    <n v="-51"/>
    <n v="10"/>
    <n v="32"/>
  </r>
  <r>
    <n v="5"/>
    <x v="1"/>
    <x v="464"/>
    <x v="1"/>
    <x v="0"/>
    <n v="6"/>
    <x v="0"/>
    <x v="13"/>
    <x v="0"/>
    <x v="4"/>
    <x v="4"/>
    <s v="United States"/>
    <x v="39"/>
    <x v="3"/>
    <m/>
    <x v="0"/>
    <x v="6"/>
    <d v="2017-11-07T00:00:00"/>
    <s v="Sat"/>
    <x v="7"/>
    <s v="CA-2017-163181"/>
    <n v="405"/>
    <s v="Canon PC170 Desktop Personal Copier"/>
    <s v="Kelly Williams"/>
    <n v="77041"/>
    <n v="34"/>
    <n v="3"/>
    <n v="288"/>
  </r>
  <r>
    <n v="2"/>
    <x v="1"/>
    <x v="614"/>
    <x v="1"/>
    <x v="1"/>
    <n v="3"/>
    <x v="1"/>
    <x v="10"/>
    <x v="2"/>
    <x v="5"/>
    <x v="5"/>
    <s v="United States"/>
    <x v="695"/>
    <x v="2"/>
    <m/>
    <x v="0"/>
    <x v="0"/>
    <d v="2017-08-07T00:00:00"/>
    <s v="Sat"/>
    <x v="10"/>
    <s v="CA-2017-163237"/>
    <n v="210"/>
    <s v="Avery 50"/>
    <s v="Cassandra Brandow"/>
    <n v="22153"/>
    <n v="12"/>
    <n v="2"/>
    <n v="25"/>
  </r>
  <r>
    <n v="2"/>
    <x v="1"/>
    <x v="614"/>
    <x v="1"/>
    <x v="1"/>
    <n v="3"/>
    <x v="1"/>
    <x v="0"/>
    <x v="0"/>
    <x v="5"/>
    <x v="5"/>
    <s v="United States"/>
    <x v="695"/>
    <x v="2"/>
    <m/>
    <x v="0"/>
    <x v="0"/>
    <d v="2017-08-07T00:00:00"/>
    <s v="Sat"/>
    <x v="10"/>
    <s v="CA-2017-163237"/>
    <n v="164"/>
    <s v="Ativa D5772 2-Line 5.8GHz Digital Expandable Corded/Cordless Phone System with Answering &amp; Caller ID/Call Waiting, Black/Silver"/>
    <s v="Cassandra Brandow"/>
    <n v="22153"/>
    <n v="148"/>
    <n v="3"/>
    <n v="495"/>
  </r>
  <r>
    <n v="2"/>
    <x v="2"/>
    <x v="576"/>
    <x v="1"/>
    <x v="2"/>
    <n v="1"/>
    <x v="0"/>
    <x v="0"/>
    <x v="0"/>
    <x v="322"/>
    <x v="1"/>
    <s v="United States"/>
    <x v="437"/>
    <x v="1"/>
    <m/>
    <x v="0"/>
    <x v="1"/>
    <d v="2017-03-22T00:00:00"/>
    <s v="Sun"/>
    <x v="2"/>
    <s v="CA-2017-163440"/>
    <n v="1491"/>
    <s v="Square Credit Card Reader"/>
    <s v="Anna Andreadi"/>
    <n v="91360"/>
    <n v="1"/>
    <n v="2"/>
    <n v="16"/>
  </r>
  <r>
    <n v="4"/>
    <x v="1"/>
    <x v="434"/>
    <x v="1"/>
    <x v="0"/>
    <n v="6"/>
    <x v="0"/>
    <x v="2"/>
    <x v="2"/>
    <x v="109"/>
    <x v="44"/>
    <s v="United States"/>
    <x v="347"/>
    <x v="0"/>
    <m/>
    <x v="0"/>
    <x v="0"/>
    <d v="2017-03-14T00:00:00"/>
    <s v="Sat"/>
    <x v="2"/>
    <s v="CA-2017-163587"/>
    <n v="686"/>
    <s v="GBC DocuBind TL200 Manual Binding Machine"/>
    <s v="Chuck Magee"/>
    <n v="3820"/>
    <n v="316"/>
    <n v="3"/>
    <n v="672"/>
  </r>
  <r>
    <n v="4"/>
    <x v="1"/>
    <x v="434"/>
    <x v="1"/>
    <x v="0"/>
    <n v="6"/>
    <x v="0"/>
    <x v="10"/>
    <x v="2"/>
    <x v="109"/>
    <x v="44"/>
    <s v="United States"/>
    <x v="347"/>
    <x v="0"/>
    <m/>
    <x v="0"/>
    <x v="0"/>
    <d v="2017-03-14T00:00:00"/>
    <s v="Sat"/>
    <x v="2"/>
    <s v="CA-2017-163587"/>
    <n v="183"/>
    <s v="Avery 476"/>
    <s v="Chuck Magee"/>
    <n v="3820"/>
    <n v="8"/>
    <n v="4"/>
    <n v="17"/>
  </r>
  <r>
    <n v="5"/>
    <x v="1"/>
    <x v="552"/>
    <x v="1"/>
    <x v="0"/>
    <n v="6"/>
    <x v="2"/>
    <x v="11"/>
    <x v="2"/>
    <x v="4"/>
    <x v="4"/>
    <s v="United States"/>
    <x v="339"/>
    <x v="3"/>
    <m/>
    <x v="0"/>
    <x v="1"/>
    <d v="2017-06-19T00:00:00"/>
    <s v="Thu"/>
    <x v="9"/>
    <s v="CA-2017-163734"/>
    <n v="1344"/>
    <s v="Recycled Steel Personal File for Hanging File Folders"/>
    <s v="Kelly Williams"/>
    <n v="77070"/>
    <n v="14"/>
    <n v="5"/>
    <n v="229"/>
  </r>
  <r>
    <n v="4"/>
    <x v="1"/>
    <x v="514"/>
    <x v="1"/>
    <x v="0"/>
    <n v="6"/>
    <x v="0"/>
    <x v="6"/>
    <x v="2"/>
    <x v="0"/>
    <x v="0"/>
    <s v="United States"/>
    <x v="581"/>
    <x v="0"/>
    <m/>
    <x v="0"/>
    <x v="0"/>
    <d v="2017-11-27T00:00:00"/>
    <s v="Fri"/>
    <x v="6"/>
    <s v="CA-2017-163762"/>
    <n v="1258"/>
    <s v="Peel-Off China Markers"/>
    <s v="Chuck Magee"/>
    <n v="10024"/>
    <n v="13"/>
    <n v="3"/>
    <n v="30"/>
  </r>
  <r>
    <n v="4"/>
    <x v="1"/>
    <x v="436"/>
    <x v="1"/>
    <x v="0"/>
    <n v="6"/>
    <x v="1"/>
    <x v="2"/>
    <x v="2"/>
    <x v="326"/>
    <x v="45"/>
    <s v="United States"/>
    <x v="484"/>
    <x v="1"/>
    <m/>
    <x v="0"/>
    <x v="1"/>
    <d v="2017-08-07T00:00:00"/>
    <s v="Sat"/>
    <x v="10"/>
    <s v="CA-2017-163895"/>
    <n v="68"/>
    <s v="ACCOHIDE 3-Ring Binder, Blue, 1"/>
    <s v="Anna Andreadi"/>
    <n v="83704"/>
    <n v="1"/>
    <n v="1"/>
    <n v="3"/>
  </r>
  <r>
    <n v="4"/>
    <x v="1"/>
    <x v="470"/>
    <x v="1"/>
    <x v="0"/>
    <n v="6"/>
    <x v="2"/>
    <x v="8"/>
    <x v="0"/>
    <x v="5"/>
    <x v="5"/>
    <s v="United States"/>
    <x v="696"/>
    <x v="2"/>
    <m/>
    <x v="0"/>
    <x v="0"/>
    <d v="2017-05-30T00:00:00"/>
    <s v="Mon"/>
    <x v="9"/>
    <s v="CA-2017-163923"/>
    <n v="921"/>
    <s v="Imation Secure Drive + Hardware Encrypted USB flash drive - 16 GB"/>
    <s v="Cassandra Brandow"/>
    <n v="22153"/>
    <n v="36"/>
    <n v="4"/>
    <n v="152"/>
  </r>
  <r>
    <n v="7"/>
    <x v="2"/>
    <x v="385"/>
    <x v="1"/>
    <x v="0"/>
    <n v="6"/>
    <x v="0"/>
    <x v="14"/>
    <x v="1"/>
    <x v="21"/>
    <x v="2"/>
    <s v="United States"/>
    <x v="679"/>
    <x v="2"/>
    <m/>
    <x v="0"/>
    <x v="1"/>
    <d v="2017-11-20T00:00:00"/>
    <s v="Fri"/>
    <x v="7"/>
    <s v="CA-2017-163965"/>
    <n v="1228"/>
    <s v="OSullivan Living Dimensions 2-Shelf Bookcases"/>
    <s v="Cassandra Brandow"/>
    <n v="33180"/>
    <n v="-36"/>
    <n v="3"/>
    <n v="290"/>
  </r>
  <r>
    <n v="7"/>
    <x v="2"/>
    <x v="385"/>
    <x v="1"/>
    <x v="0"/>
    <n v="6"/>
    <x v="0"/>
    <x v="11"/>
    <x v="2"/>
    <x v="21"/>
    <x v="2"/>
    <s v="United States"/>
    <x v="679"/>
    <x v="2"/>
    <m/>
    <x v="0"/>
    <x v="1"/>
    <d v="2017-11-20T00:00:00"/>
    <s v="Fri"/>
    <x v="7"/>
    <s v="CA-2017-163965"/>
    <n v="473"/>
    <s v="Crate-A-Files"/>
    <s v="Cassandra Brandow"/>
    <n v="33180"/>
    <n v="1"/>
    <n v="2"/>
    <n v="17"/>
  </r>
  <r>
    <n v="7"/>
    <x v="2"/>
    <x v="385"/>
    <x v="1"/>
    <x v="0"/>
    <n v="6"/>
    <x v="0"/>
    <x v="2"/>
    <x v="2"/>
    <x v="21"/>
    <x v="2"/>
    <s v="United States"/>
    <x v="679"/>
    <x v="2"/>
    <m/>
    <x v="0"/>
    <x v="4"/>
    <d v="2017-11-20T00:00:00"/>
    <s v="Fri"/>
    <x v="7"/>
    <s v="CA-2017-163965"/>
    <n v="899"/>
    <s v="Ibico Laser Imprintable Binding System Covers"/>
    <s v="Cassandra Brandow"/>
    <n v="33180"/>
    <n v="-50"/>
    <n v="4"/>
    <n v="63"/>
  </r>
  <r>
    <n v="7"/>
    <x v="2"/>
    <x v="385"/>
    <x v="1"/>
    <x v="0"/>
    <n v="6"/>
    <x v="0"/>
    <x v="2"/>
    <x v="2"/>
    <x v="21"/>
    <x v="2"/>
    <s v="United States"/>
    <x v="679"/>
    <x v="2"/>
    <m/>
    <x v="0"/>
    <x v="4"/>
    <d v="2017-11-20T00:00:00"/>
    <s v="Fri"/>
    <x v="7"/>
    <s v="CA-2017-163965"/>
    <n v="1652"/>
    <s v="Wilson Jones Turn Tabs Binder Tool for Ring Binders"/>
    <s v="Cassandra Brandow"/>
    <n v="33180"/>
    <n v="-6"/>
    <n v="5"/>
    <n v="7"/>
  </r>
  <r>
    <n v="4"/>
    <x v="1"/>
    <x v="495"/>
    <x v="1"/>
    <x v="0"/>
    <n v="6"/>
    <x v="0"/>
    <x v="12"/>
    <x v="2"/>
    <x v="13"/>
    <x v="10"/>
    <s v="United States"/>
    <x v="381"/>
    <x v="3"/>
    <m/>
    <x v="0"/>
    <x v="3"/>
    <d v="2017-06-08T00:00:00"/>
    <s v="Sun"/>
    <x v="9"/>
    <s v="CA-2017-164007"/>
    <n v="863"/>
    <s v="Hoover Shoulder Vac Commercial Portable Vacuum"/>
    <s v="Kelly Williams"/>
    <n v="60610"/>
    <n v="-394"/>
    <n v="2"/>
    <n v="143"/>
  </r>
  <r>
    <n v="4"/>
    <x v="1"/>
    <x v="495"/>
    <x v="1"/>
    <x v="0"/>
    <n v="6"/>
    <x v="0"/>
    <x v="8"/>
    <x v="0"/>
    <x v="13"/>
    <x v="10"/>
    <s v="United States"/>
    <x v="381"/>
    <x v="3"/>
    <m/>
    <x v="0"/>
    <x v="1"/>
    <d v="2017-06-08T00:00:00"/>
    <s v="Sun"/>
    <x v="9"/>
    <s v="CA-2017-164007"/>
    <n v="1061"/>
    <s v="Maxell 4.7GB DVD+R 5/Pack"/>
    <s v="Kelly Williams"/>
    <n v="60610"/>
    <n v="1"/>
    <n v="3"/>
    <n v="2"/>
  </r>
  <r>
    <n v="5"/>
    <x v="1"/>
    <x v="419"/>
    <x v="1"/>
    <x v="0"/>
    <n v="6"/>
    <x v="1"/>
    <x v="1"/>
    <x v="1"/>
    <x v="0"/>
    <x v="0"/>
    <s v="United States"/>
    <x v="482"/>
    <x v="0"/>
    <m/>
    <x v="0"/>
    <x v="6"/>
    <d v="2017-09-07T00:00:00"/>
    <s v="Sat"/>
    <x v="0"/>
    <s v="CA-2017-164084"/>
    <n v="369"/>
    <s v="Bretford CR8500 Series Meeting Room Furniture"/>
    <s v="Chuck Magee"/>
    <n v="10011"/>
    <n v="-120"/>
    <n v="2"/>
    <n v="481"/>
  </r>
  <r>
    <n v="5"/>
    <x v="1"/>
    <x v="419"/>
    <x v="1"/>
    <x v="0"/>
    <n v="6"/>
    <x v="1"/>
    <x v="11"/>
    <x v="2"/>
    <x v="0"/>
    <x v="0"/>
    <s v="United States"/>
    <x v="482"/>
    <x v="0"/>
    <m/>
    <x v="0"/>
    <x v="0"/>
    <d v="2017-09-07T00:00:00"/>
    <s v="Sat"/>
    <x v="0"/>
    <s v="CA-2017-164084"/>
    <n v="1101"/>
    <s v="Mobile Personal File Cube"/>
    <s v="Chuck Magee"/>
    <n v="10011"/>
    <n v="19"/>
    <n v="3"/>
    <n v="70"/>
  </r>
  <r>
    <n v="5"/>
    <x v="1"/>
    <x v="419"/>
    <x v="1"/>
    <x v="0"/>
    <n v="6"/>
    <x v="1"/>
    <x v="4"/>
    <x v="2"/>
    <x v="0"/>
    <x v="0"/>
    <s v="United States"/>
    <x v="482"/>
    <x v="0"/>
    <m/>
    <x v="0"/>
    <x v="0"/>
    <d v="2017-09-07T00:00:00"/>
    <s v="Sat"/>
    <x v="0"/>
    <s v="CA-2017-164084"/>
    <n v="151"/>
    <s v="Assorted Color Push Pins"/>
    <s v="Chuck Magee"/>
    <n v="10011"/>
    <n v="2"/>
    <n v="4"/>
    <n v="7"/>
  </r>
  <r>
    <n v="5"/>
    <x v="1"/>
    <x v="419"/>
    <x v="1"/>
    <x v="0"/>
    <n v="6"/>
    <x v="1"/>
    <x v="2"/>
    <x v="2"/>
    <x v="0"/>
    <x v="0"/>
    <s v="United States"/>
    <x v="482"/>
    <x v="0"/>
    <m/>
    <x v="0"/>
    <x v="1"/>
    <d v="2017-09-07T00:00:00"/>
    <s v="Sat"/>
    <x v="0"/>
    <s v="CA-2017-164084"/>
    <n v="57"/>
    <s v="Acco Pressboard Covers with Storage Hooks, 9 1/2 x 11, Executive Red"/>
    <s v="Chuck Magee"/>
    <n v="10011"/>
    <n v="2"/>
    <n v="2"/>
    <n v="6"/>
  </r>
  <r>
    <n v="5"/>
    <x v="1"/>
    <x v="419"/>
    <x v="1"/>
    <x v="0"/>
    <n v="6"/>
    <x v="1"/>
    <x v="8"/>
    <x v="0"/>
    <x v="0"/>
    <x v="0"/>
    <s v="United States"/>
    <x v="482"/>
    <x v="0"/>
    <m/>
    <x v="0"/>
    <x v="0"/>
    <d v="2017-09-07T00:00:00"/>
    <s v="Sat"/>
    <x v="0"/>
    <s v="CA-2017-164084"/>
    <n v="961"/>
    <s v="KeyTronic E03601U1 - Keyboard - Beige"/>
    <s v="Chuck Magee"/>
    <n v="10011"/>
    <n v="16"/>
    <n v="5"/>
    <n v="90"/>
  </r>
  <r>
    <n v="4"/>
    <x v="1"/>
    <x v="554"/>
    <x v="1"/>
    <x v="0"/>
    <n v="6"/>
    <x v="1"/>
    <x v="1"/>
    <x v="1"/>
    <x v="15"/>
    <x v="11"/>
    <s v="United States"/>
    <x v="424"/>
    <x v="1"/>
    <m/>
    <x v="0"/>
    <x v="0"/>
    <d v="2017-03-26T00:00:00"/>
    <s v="Thu"/>
    <x v="2"/>
    <s v="CA-2017-164301"/>
    <n v="377"/>
    <s v="Bush Advantage Collection Racetrack Conference Table"/>
    <s v="Anna Andreadi"/>
    <n v="98103"/>
    <n v="611"/>
    <n v="8"/>
    <n v="3394"/>
  </r>
  <r>
    <n v="5"/>
    <x v="1"/>
    <x v="395"/>
    <x v="1"/>
    <x v="0"/>
    <n v="6"/>
    <x v="0"/>
    <x v="11"/>
    <x v="2"/>
    <x v="16"/>
    <x v="12"/>
    <s v="United States"/>
    <x v="51"/>
    <x v="0"/>
    <m/>
    <x v="0"/>
    <x v="1"/>
    <d v="2017-07-05T00:00:00"/>
    <s v="Thu"/>
    <x v="1"/>
    <s v="CA-2017-164336"/>
    <n v="54"/>
    <s v="Acco Perma 4000 Stacking Storage Drawers"/>
    <s v="Chuck Magee"/>
    <n v="19140"/>
    <n v="-2"/>
    <n v="3"/>
    <n v="39"/>
  </r>
  <r>
    <n v="5"/>
    <x v="1"/>
    <x v="395"/>
    <x v="1"/>
    <x v="0"/>
    <n v="6"/>
    <x v="0"/>
    <x v="8"/>
    <x v="0"/>
    <x v="16"/>
    <x v="12"/>
    <s v="United States"/>
    <x v="51"/>
    <x v="0"/>
    <m/>
    <x v="0"/>
    <x v="1"/>
    <d v="2017-07-05T00:00:00"/>
    <s v="Thu"/>
    <x v="1"/>
    <s v="CA-2017-164336"/>
    <n v="883"/>
    <s v="HP Standard 104 key PS/2 Keyboard"/>
    <s v="Chuck Magee"/>
    <n v="19140"/>
    <n v="2"/>
    <n v="3"/>
    <n v="35"/>
  </r>
  <r>
    <n v="6"/>
    <x v="0"/>
    <x v="422"/>
    <x v="1"/>
    <x v="0"/>
    <n v="6"/>
    <x v="1"/>
    <x v="8"/>
    <x v="0"/>
    <x v="344"/>
    <x v="20"/>
    <s v="United States"/>
    <x v="478"/>
    <x v="2"/>
    <m/>
    <x v="0"/>
    <x v="0"/>
    <d v="2017-07-31T00:00:00"/>
    <s v="Tue"/>
    <x v="10"/>
    <s v="CA-2017-164427"/>
    <n v="1096"/>
    <s v="Microsoft Sculpt Comfort Mouse"/>
    <s v="Cassandra Brandow"/>
    <n v="39401"/>
    <n v="105"/>
    <n v="6"/>
    <n v="240"/>
  </r>
  <r>
    <n v="5"/>
    <x v="1"/>
    <x v="403"/>
    <x v="1"/>
    <x v="0"/>
    <n v="6"/>
    <x v="0"/>
    <x v="3"/>
    <x v="2"/>
    <x v="0"/>
    <x v="0"/>
    <s v="United States"/>
    <x v="697"/>
    <x v="0"/>
    <m/>
    <x v="0"/>
    <x v="0"/>
    <d v="2017-11-08T00:00:00"/>
    <s v="Sun"/>
    <x v="7"/>
    <s v="CA-2017-164441"/>
    <n v="780"/>
    <s v="Great White Multi-Use Recycled Paper (20Lb. and 84 Bright)"/>
    <s v="Chuck Magee"/>
    <n v="10011"/>
    <n v="8"/>
    <n v="3"/>
    <n v="18"/>
  </r>
  <r>
    <n v="5"/>
    <x v="1"/>
    <x v="403"/>
    <x v="1"/>
    <x v="0"/>
    <n v="6"/>
    <x v="0"/>
    <x v="2"/>
    <x v="2"/>
    <x v="0"/>
    <x v="0"/>
    <s v="United States"/>
    <x v="697"/>
    <x v="0"/>
    <m/>
    <x v="0"/>
    <x v="1"/>
    <d v="2017-11-08T00:00:00"/>
    <s v="Sun"/>
    <x v="7"/>
    <s v="CA-2017-164441"/>
    <n v="1519"/>
    <s v="Storex Dura Pro Binders"/>
    <s v="Chuck Magee"/>
    <n v="10011"/>
    <n v="18"/>
    <n v="11"/>
    <n v="52"/>
  </r>
  <r>
    <n v="2"/>
    <x v="2"/>
    <x v="468"/>
    <x v="1"/>
    <x v="2"/>
    <n v="1"/>
    <x v="0"/>
    <x v="12"/>
    <x v="2"/>
    <x v="1"/>
    <x v="1"/>
    <s v="United States"/>
    <x v="468"/>
    <x v="1"/>
    <m/>
    <x v="0"/>
    <x v="0"/>
    <d v="2017-11-28T00:00:00"/>
    <s v="Sat"/>
    <x v="7"/>
    <s v="CA-2017-164497"/>
    <n v="816"/>
    <s v="Holmes Visible Mist Ultrasonic Humidifier with 2.3-Gallon Output per Day, Replacement Filter"/>
    <s v="Anna Andreadi"/>
    <n v="94110"/>
    <n v="15"/>
    <n v="4"/>
    <n v="45"/>
  </r>
  <r>
    <n v="6"/>
    <x v="0"/>
    <x v="615"/>
    <x v="1"/>
    <x v="0"/>
    <n v="6"/>
    <x v="2"/>
    <x v="12"/>
    <x v="2"/>
    <x v="0"/>
    <x v="0"/>
    <s v="United States"/>
    <x v="605"/>
    <x v="0"/>
    <m/>
    <x v="0"/>
    <x v="0"/>
    <d v="2017-11-16T00:00:00"/>
    <s v="Mon"/>
    <x v="7"/>
    <s v="CA-2017-164539"/>
    <n v="613"/>
    <s v="Eureka The Boss Plus 12-Amp Hard Box Upright Vacuum, Red"/>
    <s v="Chuck Magee"/>
    <n v="10011"/>
    <n v="141"/>
    <n v="5"/>
    <n v="523"/>
  </r>
  <r>
    <n v="4"/>
    <x v="1"/>
    <x v="363"/>
    <x v="1"/>
    <x v="0"/>
    <n v="6"/>
    <x v="1"/>
    <x v="0"/>
    <x v="0"/>
    <x v="17"/>
    <x v="1"/>
    <s v="United States"/>
    <x v="505"/>
    <x v="1"/>
    <m/>
    <x v="0"/>
    <x v="1"/>
    <d v="2017-06-15T00:00:00"/>
    <s v="Sun"/>
    <x v="9"/>
    <s v="CA-2017-164567"/>
    <n v="938"/>
    <s v="Jabra SPEAK 410"/>
    <s v="Anna Andreadi"/>
    <n v="90004"/>
    <n v="23"/>
    <n v="3"/>
    <n v="226"/>
  </r>
  <r>
    <n v="2"/>
    <x v="2"/>
    <x v="372"/>
    <x v="1"/>
    <x v="2"/>
    <n v="1"/>
    <x v="0"/>
    <x v="3"/>
    <x v="2"/>
    <x v="0"/>
    <x v="0"/>
    <s v="United States"/>
    <x v="206"/>
    <x v="0"/>
    <m/>
    <x v="0"/>
    <x v="0"/>
    <d v="2017-10-20T00:00:00"/>
    <s v="Fri"/>
    <x v="8"/>
    <s v="CA-2017-164623"/>
    <n v="538"/>
    <s v="Easy-staple paper"/>
    <s v="Chuck Magee"/>
    <n v="10035"/>
    <n v="12"/>
    <n v="2"/>
    <n v="25"/>
  </r>
  <r>
    <n v="2"/>
    <x v="2"/>
    <x v="616"/>
    <x v="1"/>
    <x v="2"/>
    <n v="1"/>
    <x v="0"/>
    <x v="5"/>
    <x v="1"/>
    <x v="17"/>
    <x v="1"/>
    <s v="United States"/>
    <x v="154"/>
    <x v="1"/>
    <m/>
    <x v="0"/>
    <x v="1"/>
    <d v="2017-01-27T00:00:00"/>
    <s v="Fri"/>
    <x v="11"/>
    <s v="CA-2017-164777"/>
    <n v="828"/>
    <s v="HON 5400 Series Task Chairs for Big and Tall"/>
    <s v="Anna Andreadi"/>
    <n v="90036"/>
    <n v="0"/>
    <n v="5"/>
    <n v="2804"/>
  </r>
  <r>
    <n v="0"/>
    <x v="0"/>
    <x v="485"/>
    <x v="1"/>
    <x v="3"/>
    <n v="0"/>
    <x v="0"/>
    <x v="6"/>
    <x v="2"/>
    <x v="15"/>
    <x v="11"/>
    <s v="United States"/>
    <x v="345"/>
    <x v="1"/>
    <m/>
    <x v="0"/>
    <x v="0"/>
    <d v="2017-06-04T00:00:00"/>
    <s v="Wed"/>
    <x v="9"/>
    <s v="CA-2017-164833"/>
    <n v="329"/>
    <s v="Binney &amp; Smith Crayola Metallic Colored Pencils, 8-Color Set"/>
    <s v="Anna Andreadi"/>
    <n v="98105"/>
    <n v="3"/>
    <n v="2"/>
    <n v="9"/>
  </r>
  <r>
    <n v="0"/>
    <x v="0"/>
    <x v="485"/>
    <x v="1"/>
    <x v="3"/>
    <n v="0"/>
    <x v="0"/>
    <x v="10"/>
    <x v="2"/>
    <x v="15"/>
    <x v="11"/>
    <s v="United States"/>
    <x v="345"/>
    <x v="1"/>
    <m/>
    <x v="0"/>
    <x v="0"/>
    <d v="2017-06-04T00:00:00"/>
    <s v="Wed"/>
    <x v="9"/>
    <s v="CA-2017-164833"/>
    <n v="212"/>
    <s v="Avery 501"/>
    <s v="Anna Andreadi"/>
    <n v="98105"/>
    <n v="3"/>
    <n v="2"/>
    <n v="7"/>
  </r>
  <r>
    <n v="0"/>
    <x v="0"/>
    <x v="617"/>
    <x v="1"/>
    <x v="3"/>
    <n v="0"/>
    <x v="0"/>
    <x v="14"/>
    <x v="1"/>
    <x v="303"/>
    <x v="1"/>
    <s v="United States"/>
    <x v="692"/>
    <x v="1"/>
    <s v="Yes"/>
    <x v="1"/>
    <x v="5"/>
    <d v="2017-10-31T00:00:00"/>
    <s v="Tue"/>
    <x v="8"/>
    <s v="CA-2017-164882"/>
    <n v="530"/>
    <s v="DMI Eclipse Executive Suite Bookcases"/>
    <s v="Anna Andreadi"/>
    <n v="92374"/>
    <n v="20"/>
    <n v="1"/>
    <n v="426"/>
  </r>
  <r>
    <n v="0"/>
    <x v="0"/>
    <x v="617"/>
    <x v="1"/>
    <x v="3"/>
    <n v="0"/>
    <x v="0"/>
    <x v="5"/>
    <x v="1"/>
    <x v="303"/>
    <x v="1"/>
    <s v="United States"/>
    <x v="692"/>
    <x v="1"/>
    <s v="Yes"/>
    <x v="1"/>
    <x v="1"/>
    <d v="2017-10-31T00:00:00"/>
    <s v="Tue"/>
    <x v="8"/>
    <s v="CA-2017-164882"/>
    <n v="753"/>
    <s v="Global Fabric Managers Chair, Dark Gray"/>
    <s v="Anna Andreadi"/>
    <n v="92374"/>
    <n v="20"/>
    <n v="4"/>
    <n v="323"/>
  </r>
  <r>
    <n v="0"/>
    <x v="0"/>
    <x v="617"/>
    <x v="1"/>
    <x v="3"/>
    <n v="0"/>
    <x v="0"/>
    <x v="3"/>
    <x v="2"/>
    <x v="303"/>
    <x v="1"/>
    <s v="United States"/>
    <x v="692"/>
    <x v="1"/>
    <s v="Yes"/>
    <x v="1"/>
    <x v="0"/>
    <d v="2017-10-31T00:00:00"/>
    <s v="Tue"/>
    <x v="8"/>
    <s v="CA-2017-164882"/>
    <n v="1702"/>
    <s v="Xerox 191"/>
    <s v="Anna Andreadi"/>
    <n v="92374"/>
    <n v="9"/>
    <n v="1"/>
    <n v="20"/>
  </r>
  <r>
    <n v="0"/>
    <x v="0"/>
    <x v="617"/>
    <x v="1"/>
    <x v="3"/>
    <n v="0"/>
    <x v="0"/>
    <x v="11"/>
    <x v="2"/>
    <x v="303"/>
    <x v="1"/>
    <s v="United States"/>
    <x v="692"/>
    <x v="1"/>
    <s v="Yes"/>
    <x v="1"/>
    <x v="0"/>
    <d v="2017-10-31T00:00:00"/>
    <s v="Tue"/>
    <x v="8"/>
    <s v="CA-2017-164882"/>
    <n v="1101"/>
    <s v="Mobile Personal File Cube"/>
    <s v="Anna Andreadi"/>
    <n v="92374"/>
    <n v="13"/>
    <n v="2"/>
    <n v="47"/>
  </r>
  <r>
    <n v="0"/>
    <x v="0"/>
    <x v="617"/>
    <x v="1"/>
    <x v="3"/>
    <n v="0"/>
    <x v="0"/>
    <x v="6"/>
    <x v="2"/>
    <x v="303"/>
    <x v="1"/>
    <s v="United States"/>
    <x v="692"/>
    <x v="1"/>
    <s v="Yes"/>
    <x v="1"/>
    <x v="0"/>
    <d v="2017-10-31T00:00:00"/>
    <s v="Tue"/>
    <x v="8"/>
    <s v="CA-2017-164882"/>
    <n v="1121"/>
    <s v="Newell 308"/>
    <s v="Anna Andreadi"/>
    <n v="92374"/>
    <n v="1"/>
    <n v="3"/>
    <n v="5"/>
  </r>
  <r>
    <n v="0"/>
    <x v="0"/>
    <x v="617"/>
    <x v="1"/>
    <x v="3"/>
    <n v="0"/>
    <x v="0"/>
    <x v="15"/>
    <x v="2"/>
    <x v="303"/>
    <x v="1"/>
    <s v="United States"/>
    <x v="692"/>
    <x v="1"/>
    <s v="Yes"/>
    <x v="1"/>
    <x v="0"/>
    <d v="2017-10-31T00:00:00"/>
    <s v="Tue"/>
    <x v="8"/>
    <s v="CA-2017-164882"/>
    <n v="88"/>
    <s v="Acme Tagit Stainless Steel Antibacterial Scissors"/>
    <s v="Anna Andreadi"/>
    <n v="92374"/>
    <n v="8"/>
    <n v="3"/>
    <n v="30"/>
  </r>
  <r>
    <n v="0"/>
    <x v="0"/>
    <x v="617"/>
    <x v="1"/>
    <x v="3"/>
    <n v="0"/>
    <x v="0"/>
    <x v="4"/>
    <x v="2"/>
    <x v="303"/>
    <x v="1"/>
    <s v="United States"/>
    <x v="692"/>
    <x v="1"/>
    <s v="Yes"/>
    <x v="1"/>
    <x v="0"/>
    <d v="2017-10-31T00:00:00"/>
    <s v="Tue"/>
    <x v="8"/>
    <s v="CA-2017-164882"/>
    <n v="1218"/>
    <s v="OIC Bulk Pack Metal Binder Clips"/>
    <s v="Anna Andreadi"/>
    <n v="92374"/>
    <n v="8"/>
    <n v="5"/>
    <n v="17"/>
  </r>
  <r>
    <n v="0"/>
    <x v="0"/>
    <x v="617"/>
    <x v="1"/>
    <x v="3"/>
    <n v="0"/>
    <x v="0"/>
    <x v="2"/>
    <x v="2"/>
    <x v="303"/>
    <x v="1"/>
    <s v="United States"/>
    <x v="692"/>
    <x v="1"/>
    <s v="Yes"/>
    <x v="1"/>
    <x v="1"/>
    <d v="2017-10-31T00:00:00"/>
    <s v="Tue"/>
    <x v="8"/>
    <s v="CA-2017-164882"/>
    <n v="683"/>
    <s v="GBC DocuBind P100 Manual Binding Machine"/>
    <s v="Anna Andreadi"/>
    <n v="92374"/>
    <n v="124"/>
    <n v="3"/>
    <n v="398"/>
  </r>
  <r>
    <n v="0"/>
    <x v="0"/>
    <x v="617"/>
    <x v="1"/>
    <x v="3"/>
    <n v="0"/>
    <x v="0"/>
    <x v="0"/>
    <x v="0"/>
    <x v="303"/>
    <x v="1"/>
    <s v="United States"/>
    <x v="692"/>
    <x v="1"/>
    <s v="Yes"/>
    <x v="1"/>
    <x v="1"/>
    <d v="2017-10-31T00:00:00"/>
    <s v="Tue"/>
    <x v="8"/>
    <s v="CA-2017-164882"/>
    <n v="1297"/>
    <s v="Polycom SoundStation2 EX Conference phone"/>
    <s v="Anna Andreadi"/>
    <n v="92374"/>
    <n v="146"/>
    <n v="4"/>
    <n v="1296"/>
  </r>
  <r>
    <n v="2"/>
    <x v="2"/>
    <x v="322"/>
    <x v="1"/>
    <x v="2"/>
    <n v="1"/>
    <x v="0"/>
    <x v="2"/>
    <x v="2"/>
    <x v="0"/>
    <x v="0"/>
    <s v="United States"/>
    <x v="459"/>
    <x v="0"/>
    <m/>
    <x v="0"/>
    <x v="1"/>
    <d v="2017-12-07T00:00:00"/>
    <s v="Sat"/>
    <x v="6"/>
    <s v="CA-2017-165050"/>
    <n v="241"/>
    <s v="Avery Durable Slant Ring Binders With Label Holder"/>
    <s v="Chuck Magee"/>
    <n v="10024"/>
    <n v="2"/>
    <n v="2"/>
    <n v="7"/>
  </r>
  <r>
    <n v="2"/>
    <x v="2"/>
    <x v="322"/>
    <x v="1"/>
    <x v="2"/>
    <n v="1"/>
    <x v="0"/>
    <x v="2"/>
    <x v="2"/>
    <x v="0"/>
    <x v="0"/>
    <s v="United States"/>
    <x v="459"/>
    <x v="0"/>
    <m/>
    <x v="0"/>
    <x v="1"/>
    <d v="2017-12-07T00:00:00"/>
    <s v="Sat"/>
    <x v="6"/>
    <s v="CA-2017-165050"/>
    <n v="1315"/>
    <s v="Pressboard Data Binders by Wilson Jones"/>
    <s v="Chuck Magee"/>
    <n v="10024"/>
    <n v="7"/>
    <n v="5"/>
    <n v="21"/>
  </r>
  <r>
    <n v="2"/>
    <x v="2"/>
    <x v="322"/>
    <x v="1"/>
    <x v="2"/>
    <n v="1"/>
    <x v="0"/>
    <x v="0"/>
    <x v="0"/>
    <x v="0"/>
    <x v="0"/>
    <s v="United States"/>
    <x v="459"/>
    <x v="0"/>
    <m/>
    <x v="0"/>
    <x v="0"/>
    <d v="2017-12-07T00:00:00"/>
    <s v="Sat"/>
    <x v="6"/>
    <s v="CA-2017-165050"/>
    <n v="518"/>
    <s v="Digium D40 VoIP phone"/>
    <s v="Chuck Magee"/>
    <n v="10024"/>
    <n v="224"/>
    <n v="6"/>
    <n v="774"/>
  </r>
  <r>
    <n v="4"/>
    <x v="1"/>
    <x v="549"/>
    <x v="1"/>
    <x v="0"/>
    <n v="6"/>
    <x v="0"/>
    <x v="10"/>
    <x v="2"/>
    <x v="303"/>
    <x v="1"/>
    <s v="United States"/>
    <x v="352"/>
    <x v="1"/>
    <m/>
    <x v="0"/>
    <x v="0"/>
    <d v="2017-09-11T00:00:00"/>
    <s v="Wed"/>
    <x v="0"/>
    <s v="CA-2017-165057"/>
    <n v="181"/>
    <s v="Avery 474"/>
    <s v="Anna Andreadi"/>
    <n v="92374"/>
    <n v="4"/>
    <n v="3"/>
    <n v="9"/>
  </r>
  <r>
    <n v="4"/>
    <x v="1"/>
    <x v="549"/>
    <x v="1"/>
    <x v="0"/>
    <n v="6"/>
    <x v="0"/>
    <x v="6"/>
    <x v="2"/>
    <x v="303"/>
    <x v="1"/>
    <s v="United States"/>
    <x v="352"/>
    <x v="1"/>
    <m/>
    <x v="0"/>
    <x v="0"/>
    <d v="2017-09-11T00:00:00"/>
    <s v="Wed"/>
    <x v="0"/>
    <s v="CA-2017-165057"/>
    <n v="355"/>
    <s v="Boston 19500 Mighty Mite Electric Pencil Sharpener"/>
    <s v="Anna Andreadi"/>
    <n v="92374"/>
    <n v="49"/>
    <n v="9"/>
    <n v="181"/>
  </r>
  <r>
    <n v="4"/>
    <x v="1"/>
    <x v="327"/>
    <x v="1"/>
    <x v="0"/>
    <n v="6"/>
    <x v="2"/>
    <x v="12"/>
    <x v="2"/>
    <x v="213"/>
    <x v="35"/>
    <s v="United States"/>
    <x v="698"/>
    <x v="0"/>
    <m/>
    <x v="0"/>
    <x v="0"/>
    <d v="2017-12-27T00:00:00"/>
    <s v="Fri"/>
    <x v="6"/>
    <s v="CA-2017-165085"/>
    <n v="954"/>
    <s v="Kensington 7 Outlet MasterPiece Power Center"/>
    <s v="Chuck Magee"/>
    <n v="20735"/>
    <n v="103"/>
    <n v="2"/>
    <n v="356"/>
  </r>
  <r>
    <n v="4"/>
    <x v="1"/>
    <x v="327"/>
    <x v="1"/>
    <x v="0"/>
    <n v="6"/>
    <x v="2"/>
    <x v="3"/>
    <x v="2"/>
    <x v="213"/>
    <x v="35"/>
    <s v="United States"/>
    <x v="698"/>
    <x v="0"/>
    <m/>
    <x v="0"/>
    <x v="0"/>
    <d v="2017-12-27T00:00:00"/>
    <s v="Fri"/>
    <x v="6"/>
    <s v="CA-2017-165085"/>
    <n v="1747"/>
    <s v="Xerox 1950"/>
    <s v="Chuck Magee"/>
    <n v="20735"/>
    <n v="14"/>
    <n v="5"/>
    <n v="29"/>
  </r>
  <r>
    <n v="7"/>
    <x v="2"/>
    <x v="618"/>
    <x v="1"/>
    <x v="0"/>
    <n v="6"/>
    <x v="0"/>
    <x v="11"/>
    <x v="2"/>
    <x v="17"/>
    <x v="1"/>
    <s v="United States"/>
    <x v="501"/>
    <x v="1"/>
    <m/>
    <x v="0"/>
    <x v="0"/>
    <d v="2017-05-14T00:00:00"/>
    <s v="Sat"/>
    <x v="5"/>
    <s v="CA-2017-165162"/>
    <n v="1559"/>
    <s v="Tennsco Snap-Together Open Shelving Units, Starter Sets and Add-On Units"/>
    <s v="Anna Andreadi"/>
    <n v="90032"/>
    <n v="56"/>
    <n v="4"/>
    <n v="1118"/>
  </r>
  <r>
    <n v="3"/>
    <x v="2"/>
    <x v="597"/>
    <x v="1"/>
    <x v="2"/>
    <n v="1"/>
    <x v="0"/>
    <x v="0"/>
    <x v="0"/>
    <x v="2"/>
    <x v="16"/>
    <s v="United States"/>
    <x v="261"/>
    <x v="2"/>
    <m/>
    <x v="0"/>
    <x v="1"/>
    <d v="2017-12-21T00:00:00"/>
    <s v="Sat"/>
    <x v="6"/>
    <s v="CA-2017-165414"/>
    <n v="137"/>
    <s v="Anker 36W 4-Port USB Wall Charger Travel Power Adapter for iPhone 5s 5c 5"/>
    <s v="Cassandra Brandow"/>
    <n v="28540"/>
    <n v="5"/>
    <n v="3"/>
    <n v="48"/>
  </r>
  <r>
    <n v="4"/>
    <x v="1"/>
    <x v="564"/>
    <x v="1"/>
    <x v="0"/>
    <n v="6"/>
    <x v="1"/>
    <x v="3"/>
    <x v="2"/>
    <x v="17"/>
    <x v="1"/>
    <s v="United States"/>
    <x v="107"/>
    <x v="1"/>
    <m/>
    <x v="0"/>
    <x v="0"/>
    <d v="2017-05-18T00:00:00"/>
    <s v="Wed"/>
    <x v="5"/>
    <s v="CA-2017-165554"/>
    <n v="1655"/>
    <s v="Wirebound Message Book, 4 per Page"/>
    <s v="Anna Andreadi"/>
    <n v="90004"/>
    <n v="5"/>
    <n v="2"/>
    <n v="11"/>
  </r>
  <r>
    <n v="5"/>
    <x v="1"/>
    <x v="335"/>
    <x v="1"/>
    <x v="0"/>
    <n v="6"/>
    <x v="0"/>
    <x v="3"/>
    <x v="2"/>
    <x v="101"/>
    <x v="8"/>
    <s v="United States"/>
    <x v="666"/>
    <x v="2"/>
    <m/>
    <x v="0"/>
    <x v="0"/>
    <d v="2017-08-23T00:00:00"/>
    <s v="Mon"/>
    <x v="10"/>
    <s v="CA-2017-165624"/>
    <n v="1681"/>
    <s v="Xerox 1890"/>
    <s v="Cassandra Brandow"/>
    <n v="30318"/>
    <n v="49"/>
    <n v="2"/>
    <n v="98"/>
  </r>
  <r>
    <n v="5"/>
    <x v="1"/>
    <x v="335"/>
    <x v="1"/>
    <x v="0"/>
    <n v="6"/>
    <x v="0"/>
    <x v="12"/>
    <x v="2"/>
    <x v="101"/>
    <x v="8"/>
    <s v="United States"/>
    <x v="666"/>
    <x v="2"/>
    <m/>
    <x v="0"/>
    <x v="0"/>
    <d v="2017-08-23T00:00:00"/>
    <s v="Mon"/>
    <x v="10"/>
    <s v="CA-2017-165624"/>
    <n v="63"/>
    <s v="Acco Six-Outlet Power Strip, 4 Cord Length"/>
    <s v="Cassandra Brandow"/>
    <n v="30318"/>
    <n v="7"/>
    <n v="3"/>
    <n v="26"/>
  </r>
  <r>
    <n v="5"/>
    <x v="1"/>
    <x v="335"/>
    <x v="1"/>
    <x v="0"/>
    <n v="6"/>
    <x v="0"/>
    <x v="12"/>
    <x v="2"/>
    <x v="101"/>
    <x v="8"/>
    <s v="United States"/>
    <x v="666"/>
    <x v="2"/>
    <m/>
    <x v="0"/>
    <x v="0"/>
    <d v="2017-08-23T00:00:00"/>
    <s v="Mon"/>
    <x v="10"/>
    <s v="CA-2017-165624"/>
    <n v="172"/>
    <s v="Avanti 4.4 Cu. Ft. Refrigerator"/>
    <s v="Cassandra Brandow"/>
    <n v="30318"/>
    <n v="152"/>
    <n v="3"/>
    <n v="543"/>
  </r>
  <r>
    <n v="5"/>
    <x v="1"/>
    <x v="335"/>
    <x v="1"/>
    <x v="0"/>
    <n v="6"/>
    <x v="0"/>
    <x v="10"/>
    <x v="2"/>
    <x v="101"/>
    <x v="8"/>
    <s v="United States"/>
    <x v="666"/>
    <x v="2"/>
    <m/>
    <x v="0"/>
    <x v="0"/>
    <d v="2017-08-23T00:00:00"/>
    <s v="Mon"/>
    <x v="10"/>
    <s v="CA-2017-165624"/>
    <n v="181"/>
    <s v="Avery 474"/>
    <s v="Cassandra Brandow"/>
    <n v="30318"/>
    <n v="4"/>
    <n v="3"/>
    <n v="9"/>
  </r>
  <r>
    <n v="5"/>
    <x v="1"/>
    <x v="335"/>
    <x v="1"/>
    <x v="0"/>
    <n v="6"/>
    <x v="0"/>
    <x v="3"/>
    <x v="2"/>
    <x v="101"/>
    <x v="8"/>
    <s v="United States"/>
    <x v="666"/>
    <x v="2"/>
    <m/>
    <x v="0"/>
    <x v="0"/>
    <d v="2017-08-23T00:00:00"/>
    <s v="Mon"/>
    <x v="10"/>
    <s v="CA-2017-165624"/>
    <n v="1740"/>
    <s v="Xerox 1944"/>
    <s v="Cassandra Brandow"/>
    <n v="30318"/>
    <n v="95"/>
    <n v="5"/>
    <n v="194"/>
  </r>
  <r>
    <n v="5"/>
    <x v="1"/>
    <x v="335"/>
    <x v="1"/>
    <x v="0"/>
    <n v="6"/>
    <x v="0"/>
    <x v="3"/>
    <x v="2"/>
    <x v="101"/>
    <x v="8"/>
    <s v="United States"/>
    <x v="666"/>
    <x v="2"/>
    <m/>
    <x v="0"/>
    <x v="0"/>
    <d v="2017-08-23T00:00:00"/>
    <s v="Mon"/>
    <x v="10"/>
    <s v="CA-2017-165624"/>
    <n v="1759"/>
    <s v="Xerox 1962"/>
    <s v="Cassandra Brandow"/>
    <n v="30318"/>
    <n v="10"/>
    <n v="5"/>
    <n v="21"/>
  </r>
  <r>
    <n v="5"/>
    <x v="1"/>
    <x v="335"/>
    <x v="1"/>
    <x v="0"/>
    <n v="6"/>
    <x v="0"/>
    <x v="8"/>
    <x v="0"/>
    <x v="101"/>
    <x v="8"/>
    <s v="United States"/>
    <x v="666"/>
    <x v="2"/>
    <m/>
    <x v="0"/>
    <x v="0"/>
    <d v="2017-08-23T00:00:00"/>
    <s v="Mon"/>
    <x v="10"/>
    <s v="CA-2017-165624"/>
    <n v="1068"/>
    <s v="Maxell LTO Ultrium - 800 GB"/>
    <s v="Cassandra Brandow"/>
    <n v="30318"/>
    <n v="48"/>
    <n v="9"/>
    <n v="252"/>
  </r>
  <r>
    <n v="3"/>
    <x v="2"/>
    <x v="350"/>
    <x v="1"/>
    <x v="2"/>
    <n v="1"/>
    <x v="0"/>
    <x v="5"/>
    <x v="1"/>
    <x v="0"/>
    <x v="0"/>
    <s v="United States"/>
    <x v="187"/>
    <x v="0"/>
    <m/>
    <x v="0"/>
    <x v="9"/>
    <d v="2017-06-29T00:00:00"/>
    <s v="Sun"/>
    <x v="1"/>
    <s v="CA-2017-165799"/>
    <n v="1209"/>
    <s v="Office Star - Mesh Screen back chair with Vinyl seat"/>
    <s v="Chuck Magee"/>
    <n v="10024"/>
    <n v="1"/>
    <n v="1"/>
    <n v="118"/>
  </r>
  <r>
    <n v="2"/>
    <x v="1"/>
    <x v="417"/>
    <x v="1"/>
    <x v="1"/>
    <n v="3"/>
    <x v="0"/>
    <x v="11"/>
    <x v="2"/>
    <x v="149"/>
    <x v="37"/>
    <s v="United States"/>
    <x v="90"/>
    <x v="1"/>
    <m/>
    <x v="0"/>
    <x v="1"/>
    <d v="2017-03-20T00:00:00"/>
    <s v="Fri"/>
    <x v="2"/>
    <s v="CA-2017-165813"/>
    <n v="1300"/>
    <s v="Portable Personal File Box"/>
    <s v="Anna Andreadi"/>
    <n v="97301"/>
    <n v="3"/>
    <n v="3"/>
    <n v="29"/>
  </r>
  <r>
    <n v="5"/>
    <x v="1"/>
    <x v="515"/>
    <x v="1"/>
    <x v="0"/>
    <n v="6"/>
    <x v="1"/>
    <x v="11"/>
    <x v="2"/>
    <x v="49"/>
    <x v="31"/>
    <s v="United States"/>
    <x v="547"/>
    <x v="1"/>
    <m/>
    <x v="0"/>
    <x v="1"/>
    <d v="2017-10-01T00:00:00"/>
    <s v="Sun"/>
    <x v="8"/>
    <s v="CA-2017-166135"/>
    <n v="1579"/>
    <s v="Trav-L-File Heavy-Duty Shuttle II, Black"/>
    <s v="Anna Andreadi"/>
    <n v="80013"/>
    <n v="17"/>
    <n v="4"/>
    <n v="139"/>
  </r>
  <r>
    <n v="4"/>
    <x v="1"/>
    <x v="325"/>
    <x v="1"/>
    <x v="0"/>
    <n v="6"/>
    <x v="1"/>
    <x v="1"/>
    <x v="1"/>
    <x v="117"/>
    <x v="4"/>
    <s v="United States"/>
    <x v="699"/>
    <x v="3"/>
    <m/>
    <x v="0"/>
    <x v="2"/>
    <d v="2017-08-28T00:00:00"/>
    <s v="Sat"/>
    <x v="0"/>
    <s v="CA-2017-166219"/>
    <n v="820"/>
    <s v="Hon 2111 Invitation Series Straight Table"/>
    <s v="Kelly Williams"/>
    <n v="75081"/>
    <n v="-16"/>
    <n v="1"/>
    <n v="103"/>
  </r>
  <r>
    <n v="4"/>
    <x v="1"/>
    <x v="325"/>
    <x v="1"/>
    <x v="0"/>
    <n v="6"/>
    <x v="1"/>
    <x v="0"/>
    <x v="0"/>
    <x v="117"/>
    <x v="4"/>
    <s v="United States"/>
    <x v="699"/>
    <x v="3"/>
    <m/>
    <x v="0"/>
    <x v="1"/>
    <d v="2017-08-28T00:00:00"/>
    <s v="Sat"/>
    <x v="0"/>
    <s v="CA-2017-166219"/>
    <n v="1100"/>
    <s v="Mitel MiVoice 5330e IP Phone"/>
    <s v="Kelly Williams"/>
    <n v="75081"/>
    <n v="82"/>
    <n v="5"/>
    <n v="1100"/>
  </r>
  <r>
    <n v="1"/>
    <x v="0"/>
    <x v="503"/>
    <x v="1"/>
    <x v="2"/>
    <n v="1"/>
    <x v="2"/>
    <x v="2"/>
    <x v="2"/>
    <x v="124"/>
    <x v="19"/>
    <s v="United States"/>
    <x v="208"/>
    <x v="0"/>
    <m/>
    <x v="0"/>
    <x v="4"/>
    <d v="2017-12-06T00:00:00"/>
    <s v="Fri"/>
    <x v="6"/>
    <s v="CA-2017-166338"/>
    <n v="905"/>
    <s v="Ibico Standard Transparent Covers"/>
    <s v="Chuck Magee"/>
    <n v="45373"/>
    <n v="-10"/>
    <n v="3"/>
    <n v="15"/>
  </r>
  <r>
    <n v="5"/>
    <x v="1"/>
    <x v="524"/>
    <x v="1"/>
    <x v="0"/>
    <n v="6"/>
    <x v="0"/>
    <x v="10"/>
    <x v="2"/>
    <x v="0"/>
    <x v="0"/>
    <s v="United States"/>
    <x v="56"/>
    <x v="0"/>
    <m/>
    <x v="0"/>
    <x v="0"/>
    <d v="2017-09-12T00:00:00"/>
    <s v="Thu"/>
    <x v="0"/>
    <s v="CA-2017-166464"/>
    <n v="232"/>
    <s v="Avery 520"/>
    <s v="Chuck Magee"/>
    <n v="10035"/>
    <n v="6"/>
    <n v="4"/>
    <n v="13"/>
  </r>
  <r>
    <n v="5"/>
    <x v="1"/>
    <x v="524"/>
    <x v="1"/>
    <x v="0"/>
    <n v="6"/>
    <x v="0"/>
    <x v="16"/>
    <x v="0"/>
    <x v="0"/>
    <x v="0"/>
    <s v="United States"/>
    <x v="56"/>
    <x v="0"/>
    <m/>
    <x v="0"/>
    <x v="1"/>
    <d v="2017-09-12T00:00:00"/>
    <s v="Thu"/>
    <x v="0"/>
    <s v="CA-2017-166464"/>
    <n v="796"/>
    <s v="Hewlett Packard 310 Color Digital Copier"/>
    <s v="Chuck Magee"/>
    <n v="10035"/>
    <n v="60"/>
    <n v="2"/>
    <n v="480"/>
  </r>
  <r>
    <n v="3"/>
    <x v="2"/>
    <x v="320"/>
    <x v="1"/>
    <x v="2"/>
    <n v="1"/>
    <x v="0"/>
    <x v="11"/>
    <x v="2"/>
    <x v="0"/>
    <x v="0"/>
    <s v="United States"/>
    <x v="217"/>
    <x v="0"/>
    <m/>
    <x v="0"/>
    <x v="0"/>
    <d v="2017-04-07T00:00:00"/>
    <s v="Sat"/>
    <x v="4"/>
    <s v="CA-2017-166492"/>
    <n v="1667"/>
    <s v="X-Rack File for Hanging Folders"/>
    <s v="Chuck Magee"/>
    <n v="10035"/>
    <n v="6"/>
    <n v="2"/>
    <n v="23"/>
  </r>
  <r>
    <n v="3"/>
    <x v="2"/>
    <x v="320"/>
    <x v="1"/>
    <x v="2"/>
    <n v="1"/>
    <x v="0"/>
    <x v="3"/>
    <x v="2"/>
    <x v="0"/>
    <x v="0"/>
    <s v="United States"/>
    <x v="217"/>
    <x v="0"/>
    <m/>
    <x v="0"/>
    <x v="0"/>
    <d v="2017-04-07T00:00:00"/>
    <s v="Sat"/>
    <x v="4"/>
    <s v="CA-2017-166492"/>
    <n v="1713"/>
    <s v="Xerox 192"/>
    <s v="Chuck Magee"/>
    <n v="10035"/>
    <n v="12"/>
    <n v="4"/>
    <n v="26"/>
  </r>
  <r>
    <n v="4"/>
    <x v="1"/>
    <x v="457"/>
    <x v="1"/>
    <x v="0"/>
    <n v="6"/>
    <x v="0"/>
    <x v="0"/>
    <x v="0"/>
    <x v="4"/>
    <x v="4"/>
    <s v="United States"/>
    <x v="274"/>
    <x v="3"/>
    <m/>
    <x v="0"/>
    <x v="1"/>
    <d v="2017-06-26T00:00:00"/>
    <s v="Thu"/>
    <x v="9"/>
    <s v="CA-2017-166583"/>
    <n v="1297"/>
    <s v="Polycom SoundStation2 EX Conference phone"/>
    <s v="Kelly Williams"/>
    <n v="77070"/>
    <n v="109"/>
    <n v="3"/>
    <n v="972"/>
  </r>
  <r>
    <n v="5"/>
    <x v="2"/>
    <x v="619"/>
    <x v="1"/>
    <x v="1"/>
    <n v="3"/>
    <x v="1"/>
    <x v="7"/>
    <x v="2"/>
    <x v="10"/>
    <x v="8"/>
    <s v="United States"/>
    <x v="489"/>
    <x v="2"/>
    <m/>
    <x v="0"/>
    <x v="0"/>
    <d v="2017-05-15T00:00:00"/>
    <s v="Sun"/>
    <x v="5"/>
    <s v="CA-2017-166604"/>
    <n v="1614"/>
    <s v="Wausau Papers Astrobrights Colored Envelopes"/>
    <s v="Cassandra Brandow"/>
    <n v="30076"/>
    <n v="9"/>
    <n v="3"/>
    <n v="18"/>
  </r>
  <r>
    <n v="7"/>
    <x v="2"/>
    <x v="313"/>
    <x v="1"/>
    <x v="0"/>
    <n v="6"/>
    <x v="1"/>
    <x v="12"/>
    <x v="2"/>
    <x v="25"/>
    <x v="15"/>
    <s v="United States"/>
    <x v="426"/>
    <x v="1"/>
    <m/>
    <x v="0"/>
    <x v="0"/>
    <d v="2017-11-19T00:00:00"/>
    <s v="Thu"/>
    <x v="7"/>
    <s v="CA-2017-166800"/>
    <n v="858"/>
    <s v="Hoover Commercial Soft Guard Upright Vacuum And Disposable Filtration Bags"/>
    <s v="Anna Andreadi"/>
    <n v="89115"/>
    <n v="8"/>
    <n v="4"/>
    <n v="31"/>
  </r>
  <r>
    <n v="5"/>
    <x v="1"/>
    <x v="620"/>
    <x v="1"/>
    <x v="0"/>
    <n v="6"/>
    <x v="1"/>
    <x v="5"/>
    <x v="1"/>
    <x v="146"/>
    <x v="0"/>
    <s v="United States"/>
    <x v="620"/>
    <x v="0"/>
    <m/>
    <x v="0"/>
    <x v="9"/>
    <d v="2017-06-05T00:00:00"/>
    <s v="Thu"/>
    <x v="9"/>
    <s v="CA-2017-166947"/>
    <n v="836"/>
    <s v="Hon Every-Day Series Multi-Task Chairs"/>
    <s v="Chuck Magee"/>
    <n v="14215"/>
    <n v="169"/>
    <n v="9"/>
    <n v="1523"/>
  </r>
  <r>
    <n v="4"/>
    <x v="1"/>
    <x v="468"/>
    <x v="1"/>
    <x v="0"/>
    <n v="6"/>
    <x v="1"/>
    <x v="9"/>
    <x v="1"/>
    <x v="6"/>
    <x v="27"/>
    <s v="United States"/>
    <x v="250"/>
    <x v="2"/>
    <m/>
    <x v="0"/>
    <x v="1"/>
    <d v="2017-11-26T00:00:00"/>
    <s v="Thu"/>
    <x v="7"/>
    <s v="CA-2017-166975"/>
    <n v="870"/>
    <s v="Howard Miller 12-3/4 Diameter Accuwave DS  Wall Clock"/>
    <s v="Cassandra Brandow"/>
    <n v="38301"/>
    <n v="190"/>
    <n v="11"/>
    <n v="692"/>
  </r>
  <r>
    <n v="5"/>
    <x v="1"/>
    <x v="320"/>
    <x v="1"/>
    <x v="0"/>
    <n v="6"/>
    <x v="2"/>
    <x v="9"/>
    <x v="1"/>
    <x v="16"/>
    <x v="12"/>
    <s v="United States"/>
    <x v="448"/>
    <x v="0"/>
    <m/>
    <x v="0"/>
    <x v="1"/>
    <d v="2017-04-05T00:00:00"/>
    <s v="Thu"/>
    <x v="4"/>
    <s v="CA-2017-167010"/>
    <n v="485"/>
    <s v="DAX Charcoal/Nickel-Tone Document Frame, 5 x 7"/>
    <s v="Chuck Magee"/>
    <n v="19143"/>
    <n v="2"/>
    <n v="1"/>
    <n v="8"/>
  </r>
  <r>
    <n v="5"/>
    <x v="1"/>
    <x v="320"/>
    <x v="1"/>
    <x v="0"/>
    <n v="6"/>
    <x v="2"/>
    <x v="9"/>
    <x v="1"/>
    <x v="16"/>
    <x v="12"/>
    <s v="United States"/>
    <x v="448"/>
    <x v="0"/>
    <m/>
    <x v="0"/>
    <x v="1"/>
    <d v="2017-04-05T00:00:00"/>
    <s v="Thu"/>
    <x v="4"/>
    <s v="CA-2017-167010"/>
    <n v="1536"/>
    <s v="Tenex Antistatic Computer Chair Mats"/>
    <s v="Chuck Magee"/>
    <n v="19143"/>
    <n v="-68"/>
    <n v="4"/>
    <n v="547"/>
  </r>
  <r>
    <n v="5"/>
    <x v="1"/>
    <x v="320"/>
    <x v="1"/>
    <x v="0"/>
    <n v="6"/>
    <x v="2"/>
    <x v="14"/>
    <x v="1"/>
    <x v="16"/>
    <x v="12"/>
    <s v="United States"/>
    <x v="448"/>
    <x v="0"/>
    <m/>
    <x v="0"/>
    <x v="8"/>
    <d v="2017-04-05T00:00:00"/>
    <s v="Thu"/>
    <x v="4"/>
    <s v="CA-2017-167010"/>
    <n v="384"/>
    <s v="Bush Heritage Pine Collection 5-Shelf Bookcase, Albany Pine Finish, *Special Order"/>
    <s v="Chuck Magee"/>
    <n v="19143"/>
    <n v="-211"/>
    <n v="5"/>
    <n v="352"/>
  </r>
  <r>
    <n v="5"/>
    <x v="1"/>
    <x v="320"/>
    <x v="1"/>
    <x v="0"/>
    <n v="6"/>
    <x v="2"/>
    <x v="11"/>
    <x v="2"/>
    <x v="16"/>
    <x v="12"/>
    <s v="United States"/>
    <x v="448"/>
    <x v="0"/>
    <m/>
    <x v="0"/>
    <x v="1"/>
    <d v="2017-04-05T00:00:00"/>
    <s v="Thu"/>
    <x v="4"/>
    <s v="CA-2017-167010"/>
    <n v="644"/>
    <s v="Fellowes High-Stak Drawer Files"/>
    <s v="Chuck Magee"/>
    <n v="19143"/>
    <n v="21"/>
    <n v="4"/>
    <n v="564"/>
  </r>
  <r>
    <n v="5"/>
    <x v="1"/>
    <x v="320"/>
    <x v="1"/>
    <x v="0"/>
    <n v="6"/>
    <x v="2"/>
    <x v="12"/>
    <x v="2"/>
    <x v="16"/>
    <x v="12"/>
    <s v="United States"/>
    <x v="448"/>
    <x v="0"/>
    <m/>
    <x v="0"/>
    <x v="1"/>
    <d v="2017-04-05T00:00:00"/>
    <s v="Thu"/>
    <x v="4"/>
    <s v="CA-2017-167010"/>
    <n v="334"/>
    <s v="Bionaire 99.97% HEPA Air Cleaner"/>
    <s v="Chuck Magee"/>
    <n v="19143"/>
    <n v="18"/>
    <n v="7"/>
    <n v="98"/>
  </r>
  <r>
    <n v="5"/>
    <x v="1"/>
    <x v="320"/>
    <x v="1"/>
    <x v="0"/>
    <n v="6"/>
    <x v="2"/>
    <x v="2"/>
    <x v="2"/>
    <x v="16"/>
    <x v="12"/>
    <s v="United States"/>
    <x v="448"/>
    <x v="0"/>
    <m/>
    <x v="0"/>
    <x v="4"/>
    <d v="2017-04-05T00:00:00"/>
    <s v="Thu"/>
    <x v="4"/>
    <s v="CA-2017-167010"/>
    <n v="415"/>
    <s v="Cardinal Slant-D Ring Binders"/>
    <s v="Chuck Magee"/>
    <n v="19143"/>
    <n v="-7"/>
    <n v="4"/>
    <n v="10"/>
  </r>
  <r>
    <n v="5"/>
    <x v="1"/>
    <x v="320"/>
    <x v="1"/>
    <x v="0"/>
    <n v="6"/>
    <x v="2"/>
    <x v="0"/>
    <x v="0"/>
    <x v="16"/>
    <x v="12"/>
    <s v="United States"/>
    <x v="448"/>
    <x v="0"/>
    <m/>
    <x v="0"/>
    <x v="6"/>
    <d v="2017-04-05T00:00:00"/>
    <s v="Thu"/>
    <x v="4"/>
    <s v="CA-2017-167010"/>
    <n v="1486"/>
    <s v="Speck Products Candyshell Flip Case"/>
    <s v="Chuck Magee"/>
    <n v="19143"/>
    <n v="-10"/>
    <n v="2"/>
    <n v="42"/>
  </r>
  <r>
    <n v="5"/>
    <x v="1"/>
    <x v="320"/>
    <x v="1"/>
    <x v="0"/>
    <n v="6"/>
    <x v="2"/>
    <x v="0"/>
    <x v="0"/>
    <x v="16"/>
    <x v="12"/>
    <s v="United States"/>
    <x v="448"/>
    <x v="0"/>
    <m/>
    <x v="0"/>
    <x v="6"/>
    <d v="2017-04-05T00:00:00"/>
    <s v="Thu"/>
    <x v="4"/>
    <s v="CA-2017-167010"/>
    <n v="478"/>
    <s v="Cush Cases Heavy Duty Rugged Cover Case for Samsung Galaxy S5 - Purple"/>
    <s v="Chuck Magee"/>
    <n v="19143"/>
    <n v="-3"/>
    <n v="5"/>
    <n v="15"/>
  </r>
  <r>
    <n v="2"/>
    <x v="1"/>
    <x v="369"/>
    <x v="1"/>
    <x v="1"/>
    <n v="3"/>
    <x v="2"/>
    <x v="11"/>
    <x v="2"/>
    <x v="1"/>
    <x v="1"/>
    <s v="United States"/>
    <x v="439"/>
    <x v="1"/>
    <m/>
    <x v="0"/>
    <x v="0"/>
    <d v="2017-09-27T00:00:00"/>
    <s v="Fri"/>
    <x v="0"/>
    <s v="CA-2017-167255"/>
    <n v="1268"/>
    <s v="Personal Filing Tote with Lid, Black/Gray"/>
    <s v="Anna Andreadi"/>
    <n v="94110"/>
    <n v="4"/>
    <n v="1"/>
    <n v="16"/>
  </r>
  <r>
    <n v="2"/>
    <x v="1"/>
    <x v="369"/>
    <x v="1"/>
    <x v="1"/>
    <n v="3"/>
    <x v="2"/>
    <x v="3"/>
    <x v="2"/>
    <x v="1"/>
    <x v="1"/>
    <s v="United States"/>
    <x v="439"/>
    <x v="1"/>
    <m/>
    <x v="0"/>
    <x v="0"/>
    <d v="2017-09-27T00:00:00"/>
    <s v="Fri"/>
    <x v="0"/>
    <s v="CA-2017-167255"/>
    <n v="1831"/>
    <s v="Xerox 226"/>
    <s v="Anna Andreadi"/>
    <n v="94110"/>
    <n v="6"/>
    <n v="2"/>
    <n v="13"/>
  </r>
  <r>
    <n v="2"/>
    <x v="1"/>
    <x v="369"/>
    <x v="1"/>
    <x v="1"/>
    <n v="3"/>
    <x v="2"/>
    <x v="3"/>
    <x v="2"/>
    <x v="1"/>
    <x v="1"/>
    <s v="United States"/>
    <x v="439"/>
    <x v="1"/>
    <m/>
    <x v="0"/>
    <x v="0"/>
    <d v="2017-09-27T00:00:00"/>
    <s v="Fri"/>
    <x v="0"/>
    <s v="CA-2017-167255"/>
    <n v="1709"/>
    <s v="Xerox 1916"/>
    <s v="Anna Andreadi"/>
    <n v="94110"/>
    <n v="73"/>
    <n v="3"/>
    <n v="147"/>
  </r>
  <r>
    <n v="4"/>
    <x v="1"/>
    <x v="471"/>
    <x v="1"/>
    <x v="0"/>
    <n v="6"/>
    <x v="0"/>
    <x v="7"/>
    <x v="2"/>
    <x v="16"/>
    <x v="12"/>
    <s v="United States"/>
    <x v="96"/>
    <x v="0"/>
    <m/>
    <x v="0"/>
    <x v="1"/>
    <d v="2017-06-16T00:00:00"/>
    <s v="Mon"/>
    <x v="9"/>
    <s v="CA-2017-167269"/>
    <n v="1255"/>
    <s v="Peel &amp; Seel Envelopes"/>
    <s v="Chuck Magee"/>
    <n v="19134"/>
    <n v="2"/>
    <n v="2"/>
    <n v="6"/>
  </r>
  <r>
    <n v="4"/>
    <x v="2"/>
    <x v="554"/>
    <x v="1"/>
    <x v="1"/>
    <n v="3"/>
    <x v="0"/>
    <x v="3"/>
    <x v="2"/>
    <x v="16"/>
    <x v="12"/>
    <s v="United States"/>
    <x v="401"/>
    <x v="0"/>
    <m/>
    <x v="0"/>
    <x v="1"/>
    <d v="2017-03-26T00:00:00"/>
    <s v="Thu"/>
    <x v="2"/>
    <s v="CA-2017-167374"/>
    <n v="1477"/>
    <s v="Southworth 25% Cotton Antique Laid Paper &amp; Envelopes"/>
    <s v="Chuck Magee"/>
    <n v="19140"/>
    <n v="13"/>
    <n v="6"/>
    <n v="40"/>
  </r>
  <r>
    <n v="4"/>
    <x v="2"/>
    <x v="554"/>
    <x v="1"/>
    <x v="1"/>
    <n v="3"/>
    <x v="0"/>
    <x v="8"/>
    <x v="0"/>
    <x v="16"/>
    <x v="12"/>
    <s v="United States"/>
    <x v="401"/>
    <x v="0"/>
    <m/>
    <x v="0"/>
    <x v="1"/>
    <d v="2017-03-26T00:00:00"/>
    <s v="Thu"/>
    <x v="2"/>
    <s v="CA-2017-167374"/>
    <n v="1606"/>
    <s v="Verbatim 25 GB 6x Blu-ray Single Layer Recordable Disc, 3/Pack"/>
    <s v="Chuck Magee"/>
    <n v="19140"/>
    <n v="5"/>
    <n v="3"/>
    <n v="17"/>
  </r>
  <r>
    <n v="5"/>
    <x v="1"/>
    <x v="558"/>
    <x v="1"/>
    <x v="0"/>
    <n v="6"/>
    <x v="0"/>
    <x v="3"/>
    <x v="2"/>
    <x v="285"/>
    <x v="1"/>
    <s v="United States"/>
    <x v="32"/>
    <x v="1"/>
    <m/>
    <x v="0"/>
    <x v="0"/>
    <d v="2017-03-14T00:00:00"/>
    <s v="Sat"/>
    <x v="2"/>
    <s v="CA-2017-167479"/>
    <n v="1828"/>
    <s v="Xerox 223"/>
    <s v="Anna Andreadi"/>
    <n v="95661"/>
    <n v="9"/>
    <n v="3"/>
    <n v="19"/>
  </r>
  <r>
    <n v="5"/>
    <x v="1"/>
    <x v="324"/>
    <x v="1"/>
    <x v="0"/>
    <n v="6"/>
    <x v="0"/>
    <x v="7"/>
    <x v="2"/>
    <x v="11"/>
    <x v="5"/>
    <s v="United States"/>
    <x v="391"/>
    <x v="2"/>
    <m/>
    <x v="0"/>
    <x v="0"/>
    <d v="2017-09-16T00:00:00"/>
    <s v="Mon"/>
    <x v="0"/>
    <s v="CA-2017-167696"/>
    <n v="1501"/>
    <s v="Staple envelope"/>
    <s v="Cassandra Brandow"/>
    <n v="23602"/>
    <n v="15"/>
    <n v="4"/>
    <n v="31"/>
  </r>
  <r>
    <n v="5"/>
    <x v="1"/>
    <x v="406"/>
    <x v="1"/>
    <x v="0"/>
    <n v="6"/>
    <x v="1"/>
    <x v="9"/>
    <x v="1"/>
    <x v="17"/>
    <x v="1"/>
    <s v="United States"/>
    <x v="387"/>
    <x v="1"/>
    <m/>
    <x v="0"/>
    <x v="0"/>
    <d v="2017-09-18T00:00:00"/>
    <s v="Wed"/>
    <x v="0"/>
    <s v="CA-2017-167745"/>
    <n v="108"/>
    <s v="Advantus Panel Wall Certificate Holder - 8.5x11"/>
    <s v="Anna Andreadi"/>
    <n v="90049"/>
    <n v="10"/>
    <n v="2"/>
    <n v="24"/>
  </r>
  <r>
    <n v="5"/>
    <x v="1"/>
    <x v="406"/>
    <x v="1"/>
    <x v="0"/>
    <n v="6"/>
    <x v="1"/>
    <x v="6"/>
    <x v="2"/>
    <x v="17"/>
    <x v="1"/>
    <s v="United States"/>
    <x v="387"/>
    <x v="1"/>
    <m/>
    <x v="0"/>
    <x v="0"/>
    <d v="2017-09-18T00:00:00"/>
    <s v="Wed"/>
    <x v="0"/>
    <s v="CA-2017-167745"/>
    <n v="1326"/>
    <s v="Quartet Omega Colored Chalk, 12/Pack"/>
    <s v="Anna Andreadi"/>
    <n v="90049"/>
    <n v="5"/>
    <n v="2"/>
    <n v="12"/>
  </r>
  <r>
    <n v="5"/>
    <x v="1"/>
    <x v="406"/>
    <x v="1"/>
    <x v="0"/>
    <n v="6"/>
    <x v="1"/>
    <x v="15"/>
    <x v="2"/>
    <x v="17"/>
    <x v="1"/>
    <s v="United States"/>
    <x v="387"/>
    <x v="1"/>
    <m/>
    <x v="0"/>
    <x v="0"/>
    <d v="2017-09-18T00:00:00"/>
    <s v="Wed"/>
    <x v="0"/>
    <s v="CA-2017-167745"/>
    <n v="597"/>
    <s v="Elite 5 Scissors"/>
    <s v="Anna Andreadi"/>
    <n v="90049"/>
    <n v="5"/>
    <n v="2"/>
    <n v="17"/>
  </r>
  <r>
    <n v="5"/>
    <x v="2"/>
    <x v="453"/>
    <x v="1"/>
    <x v="1"/>
    <n v="3"/>
    <x v="1"/>
    <x v="5"/>
    <x v="1"/>
    <x v="345"/>
    <x v="8"/>
    <s v="United States"/>
    <x v="413"/>
    <x v="2"/>
    <m/>
    <x v="0"/>
    <x v="0"/>
    <d v="2017-10-04T00:00:00"/>
    <s v="Wed"/>
    <x v="8"/>
    <s v="CA-2017-168004"/>
    <n v="1209"/>
    <s v="Office Star - Mesh Screen back chair with Vinyl seat"/>
    <s v="Cassandra Brandow"/>
    <n v="31088"/>
    <n v="43"/>
    <n v="3"/>
    <n v="393"/>
  </r>
  <r>
    <n v="3"/>
    <x v="2"/>
    <x v="417"/>
    <x v="1"/>
    <x v="2"/>
    <n v="1"/>
    <x v="2"/>
    <x v="14"/>
    <x v="1"/>
    <x v="4"/>
    <x v="4"/>
    <s v="United States"/>
    <x v="652"/>
    <x v="3"/>
    <m/>
    <x v="0"/>
    <x v="10"/>
    <d v="2017-03-19T00:00:00"/>
    <s v="Thu"/>
    <x v="2"/>
    <s v="CA-2017-168088"/>
    <n v="384"/>
    <s v="Bush Heritage Pine Collection 5-Shelf Bookcase, Albany Pine Finish, *Special Order"/>
    <s v="Kelly Williams"/>
    <n v="77041"/>
    <n v="-68"/>
    <n v="4"/>
    <n v="383"/>
  </r>
  <r>
    <n v="3"/>
    <x v="2"/>
    <x v="417"/>
    <x v="1"/>
    <x v="2"/>
    <n v="1"/>
    <x v="2"/>
    <x v="3"/>
    <x v="2"/>
    <x v="4"/>
    <x v="4"/>
    <s v="United States"/>
    <x v="652"/>
    <x v="3"/>
    <m/>
    <x v="0"/>
    <x v="1"/>
    <d v="2017-03-19T00:00:00"/>
    <s v="Thu"/>
    <x v="2"/>
    <s v="CA-2017-168088"/>
    <n v="1712"/>
    <s v="Xerox 1919"/>
    <s v="Kelly Williams"/>
    <n v="77041"/>
    <n v="24"/>
    <n v="2"/>
    <n v="66"/>
  </r>
  <r>
    <n v="5"/>
    <x v="1"/>
    <x v="549"/>
    <x v="1"/>
    <x v="0"/>
    <n v="6"/>
    <x v="0"/>
    <x v="3"/>
    <x v="2"/>
    <x v="107"/>
    <x v="34"/>
    <s v="United States"/>
    <x v="526"/>
    <x v="3"/>
    <m/>
    <x v="0"/>
    <x v="0"/>
    <d v="2017-09-10T00:00:00"/>
    <s v="Tue"/>
    <x v="0"/>
    <s v="CA-2017-168186"/>
    <n v="1749"/>
    <s v="Xerox 1952"/>
    <s v="Kelly Williams"/>
    <n v="74133"/>
    <n v="7"/>
    <n v="3"/>
    <n v="15"/>
  </r>
  <r>
    <n v="4"/>
    <x v="1"/>
    <x v="543"/>
    <x v="1"/>
    <x v="0"/>
    <n v="6"/>
    <x v="0"/>
    <x v="9"/>
    <x v="1"/>
    <x v="42"/>
    <x v="1"/>
    <s v="United States"/>
    <x v="678"/>
    <x v="1"/>
    <m/>
    <x v="0"/>
    <x v="0"/>
    <d v="2017-11-02T00:00:00"/>
    <s v="Mon"/>
    <x v="7"/>
    <s v="CA-2017-168207"/>
    <n v="469"/>
    <s v="Contemporary Wood/Metal Frame"/>
    <s v="Anna Andreadi"/>
    <n v="92105"/>
    <n v="34"/>
    <n v="6"/>
    <n v="97"/>
  </r>
  <r>
    <n v="4"/>
    <x v="1"/>
    <x v="543"/>
    <x v="1"/>
    <x v="0"/>
    <n v="6"/>
    <x v="0"/>
    <x v="14"/>
    <x v="1"/>
    <x v="42"/>
    <x v="1"/>
    <s v="United States"/>
    <x v="678"/>
    <x v="1"/>
    <m/>
    <x v="0"/>
    <x v="5"/>
    <d v="2017-11-02T00:00:00"/>
    <s v="Mon"/>
    <x v="7"/>
    <s v="CA-2017-168207"/>
    <n v="1228"/>
    <s v="OSullivan Living Dimensions 3-Shelf Bookcases"/>
    <s v="Anna Andreadi"/>
    <n v="92105"/>
    <n v="-30"/>
    <n v="3"/>
    <n v="512"/>
  </r>
  <r>
    <n v="4"/>
    <x v="1"/>
    <x v="543"/>
    <x v="1"/>
    <x v="0"/>
    <n v="6"/>
    <x v="0"/>
    <x v="2"/>
    <x v="2"/>
    <x v="42"/>
    <x v="1"/>
    <s v="United States"/>
    <x v="678"/>
    <x v="1"/>
    <m/>
    <x v="0"/>
    <x v="1"/>
    <d v="2017-11-02T00:00:00"/>
    <s v="Mon"/>
    <x v="7"/>
    <s v="CA-2017-168207"/>
    <n v="410"/>
    <s v="Cardinal Holdit Business Card Pockets"/>
    <s v="Anna Andreadi"/>
    <n v="92105"/>
    <n v="4"/>
    <n v="3"/>
    <n v="12"/>
  </r>
  <r>
    <n v="4"/>
    <x v="1"/>
    <x v="543"/>
    <x v="1"/>
    <x v="0"/>
    <n v="6"/>
    <x v="0"/>
    <x v="2"/>
    <x v="2"/>
    <x v="42"/>
    <x v="1"/>
    <s v="United States"/>
    <x v="678"/>
    <x v="1"/>
    <m/>
    <x v="0"/>
    <x v="1"/>
    <d v="2017-11-02T00:00:00"/>
    <s v="Mon"/>
    <x v="7"/>
    <s v="CA-2017-168207"/>
    <n v="700"/>
    <s v="GBC Premium Transparent Covers with Diagonal Lined Pattern"/>
    <s v="Anna Andreadi"/>
    <n v="92105"/>
    <n v="41"/>
    <n v="7"/>
    <n v="117"/>
  </r>
  <r>
    <n v="5"/>
    <x v="1"/>
    <x v="470"/>
    <x v="1"/>
    <x v="0"/>
    <n v="6"/>
    <x v="0"/>
    <x v="10"/>
    <x v="2"/>
    <x v="28"/>
    <x v="17"/>
    <s v="United States"/>
    <x v="44"/>
    <x v="3"/>
    <m/>
    <x v="0"/>
    <x v="0"/>
    <d v="2017-05-29T00:00:00"/>
    <s v="Sun"/>
    <x v="9"/>
    <s v="CA-2017-168277"/>
    <n v="183"/>
    <s v="Avery 476"/>
    <s v="Kelly Williams"/>
    <n v="46203"/>
    <n v="6"/>
    <n v="3"/>
    <n v="12"/>
  </r>
  <r>
    <n v="5"/>
    <x v="1"/>
    <x v="385"/>
    <x v="1"/>
    <x v="0"/>
    <n v="6"/>
    <x v="0"/>
    <x v="4"/>
    <x v="2"/>
    <x v="60"/>
    <x v="27"/>
    <s v="United States"/>
    <x v="101"/>
    <x v="2"/>
    <m/>
    <x v="0"/>
    <x v="1"/>
    <d v="2017-11-22T00:00:00"/>
    <s v="Sun"/>
    <x v="7"/>
    <s v="CA-2017-168459"/>
    <n v="1608"/>
    <s v="Vinyl Coated Wire Paper Clips in Organizer Box, 800/Box"/>
    <s v="Cassandra Brandow"/>
    <n v="38109"/>
    <n v="19"/>
    <n v="6"/>
    <n v="55"/>
  </r>
  <r>
    <n v="5"/>
    <x v="1"/>
    <x v="385"/>
    <x v="1"/>
    <x v="0"/>
    <n v="6"/>
    <x v="0"/>
    <x v="2"/>
    <x v="2"/>
    <x v="60"/>
    <x v="27"/>
    <s v="United States"/>
    <x v="101"/>
    <x v="2"/>
    <m/>
    <x v="0"/>
    <x v="4"/>
    <d v="2017-11-22T00:00:00"/>
    <s v="Sun"/>
    <x v="7"/>
    <s v="CA-2017-168459"/>
    <n v="54"/>
    <s v="Acco Pressboard Covers with Storage Hooks, 14 7/8 x 11, Light Blue"/>
    <s v="Cassandra Brandow"/>
    <n v="38109"/>
    <n v="-2"/>
    <n v="2"/>
    <n v="3"/>
  </r>
  <r>
    <n v="6"/>
    <x v="0"/>
    <x v="331"/>
    <x v="1"/>
    <x v="0"/>
    <n v="6"/>
    <x v="1"/>
    <x v="14"/>
    <x v="1"/>
    <x v="346"/>
    <x v="6"/>
    <s v="United States"/>
    <x v="16"/>
    <x v="3"/>
    <s v="Yes"/>
    <x v="1"/>
    <x v="0"/>
    <d v="2017-09-21T00:00:00"/>
    <s v="Sat"/>
    <x v="0"/>
    <s v="CA-2017-168480"/>
    <n v="1228"/>
    <s v="OSullivan 2-Shelf Heavy-Duty Bookcases"/>
    <s v="Kelly Williams"/>
    <n v="48146"/>
    <n v="31"/>
    <n v="4"/>
    <n v="194"/>
  </r>
  <r>
    <n v="6"/>
    <x v="0"/>
    <x v="331"/>
    <x v="1"/>
    <x v="0"/>
    <n v="6"/>
    <x v="1"/>
    <x v="6"/>
    <x v="2"/>
    <x v="346"/>
    <x v="6"/>
    <s v="United States"/>
    <x v="16"/>
    <x v="3"/>
    <s v="Yes"/>
    <x v="1"/>
    <x v="0"/>
    <d v="2017-09-21T00:00:00"/>
    <s v="Sat"/>
    <x v="0"/>
    <s v="CA-2017-168480"/>
    <n v="362"/>
    <s v="BOSTON Ranger #55 Pencil Sharpener, Black"/>
    <s v="Kelly Williams"/>
    <n v="48146"/>
    <n v="8"/>
    <n v="1"/>
    <n v="26"/>
  </r>
  <r>
    <n v="4"/>
    <x v="1"/>
    <x v="509"/>
    <x v="1"/>
    <x v="0"/>
    <n v="6"/>
    <x v="0"/>
    <x v="9"/>
    <x v="1"/>
    <x v="1"/>
    <x v="1"/>
    <s v="United States"/>
    <x v="446"/>
    <x v="1"/>
    <m/>
    <x v="0"/>
    <x v="0"/>
    <d v="2017-10-08T00:00:00"/>
    <s v="Sun"/>
    <x v="8"/>
    <s v="CA-2017-168529"/>
    <n v="510"/>
    <s v="Deflect-o SuperTray Unbreakable Stackable Tray, Letter, Black"/>
    <s v="Anna Andreadi"/>
    <n v="94122"/>
    <n v="63"/>
    <n v="5"/>
    <n v="146"/>
  </r>
  <r>
    <n v="0"/>
    <x v="0"/>
    <x v="611"/>
    <x v="1"/>
    <x v="3"/>
    <n v="0"/>
    <x v="0"/>
    <x v="5"/>
    <x v="1"/>
    <x v="1"/>
    <x v="1"/>
    <s v="United States"/>
    <x v="500"/>
    <x v="1"/>
    <s v="Yes"/>
    <x v="1"/>
    <x v="1"/>
    <d v="2017-08-08T00:00:00"/>
    <s v="Sun"/>
    <x v="10"/>
    <s v="CA-2017-168564"/>
    <n v="751"/>
    <s v="Global Ergonomic Managers Chair"/>
    <s v="Anna Andreadi"/>
    <n v="94109"/>
    <n v="11"/>
    <n v="1"/>
    <n v="145"/>
  </r>
  <r>
    <n v="0"/>
    <x v="0"/>
    <x v="611"/>
    <x v="1"/>
    <x v="3"/>
    <n v="0"/>
    <x v="0"/>
    <x v="2"/>
    <x v="2"/>
    <x v="1"/>
    <x v="1"/>
    <s v="United States"/>
    <x v="500"/>
    <x v="1"/>
    <s v="Yes"/>
    <x v="1"/>
    <x v="1"/>
    <d v="2017-08-08T00:00:00"/>
    <s v="Sun"/>
    <x v="10"/>
    <s v="CA-2017-168564"/>
    <n v="68"/>
    <s v="ACCOHIDE 3-Ring Binder, Blue, 1"/>
    <s v="Anna Andreadi"/>
    <n v="94109"/>
    <n v="2"/>
    <n v="2"/>
    <n v="7"/>
  </r>
  <r>
    <n v="0"/>
    <x v="0"/>
    <x v="611"/>
    <x v="1"/>
    <x v="3"/>
    <n v="0"/>
    <x v="0"/>
    <x v="2"/>
    <x v="2"/>
    <x v="1"/>
    <x v="1"/>
    <s v="United States"/>
    <x v="500"/>
    <x v="1"/>
    <s v="Yes"/>
    <x v="1"/>
    <x v="1"/>
    <d v="2017-08-08T00:00:00"/>
    <s v="Sun"/>
    <x v="10"/>
    <s v="CA-2017-168564"/>
    <n v="1317"/>
    <s v="Presstex Flexible Ring Binders"/>
    <s v="Anna Andreadi"/>
    <n v="94109"/>
    <n v="3"/>
    <n v="2"/>
    <n v="7"/>
  </r>
  <r>
    <n v="5"/>
    <x v="1"/>
    <x v="467"/>
    <x v="1"/>
    <x v="0"/>
    <n v="6"/>
    <x v="0"/>
    <x v="12"/>
    <x v="2"/>
    <x v="1"/>
    <x v="1"/>
    <s v="United States"/>
    <x v="700"/>
    <x v="1"/>
    <m/>
    <x v="0"/>
    <x v="0"/>
    <d v="2017-12-06T00:00:00"/>
    <s v="Fri"/>
    <x v="6"/>
    <s v="CA-2017-168634"/>
    <n v="460"/>
    <s v="Commercial WindTunnel Clean Air Upright Vacuum, Replacement Belts, Filtration Bags"/>
    <s v="Anna Andreadi"/>
    <n v="94109"/>
    <n v="2"/>
    <n v="2"/>
    <n v="8"/>
  </r>
  <r>
    <n v="2"/>
    <x v="1"/>
    <x v="616"/>
    <x v="1"/>
    <x v="1"/>
    <n v="3"/>
    <x v="0"/>
    <x v="5"/>
    <x v="1"/>
    <x v="32"/>
    <x v="19"/>
    <s v="United States"/>
    <x v="307"/>
    <x v="0"/>
    <m/>
    <x v="0"/>
    <x v="2"/>
    <d v="2017-01-27T00:00:00"/>
    <s v="Fri"/>
    <x v="11"/>
    <s v="CA-2017-168746"/>
    <n v="807"/>
    <s v="High-Back Leather Managers Chair"/>
    <s v="Chuck Magee"/>
    <n v="44105"/>
    <n v="-55"/>
    <n v="2"/>
    <n v="182"/>
  </r>
  <r>
    <n v="2"/>
    <x v="1"/>
    <x v="616"/>
    <x v="1"/>
    <x v="1"/>
    <n v="3"/>
    <x v="0"/>
    <x v="0"/>
    <x v="0"/>
    <x v="32"/>
    <x v="19"/>
    <s v="United States"/>
    <x v="307"/>
    <x v="0"/>
    <m/>
    <x v="0"/>
    <x v="6"/>
    <d v="2017-01-27T00:00:00"/>
    <s v="Fri"/>
    <x v="11"/>
    <s v="CA-2017-168746"/>
    <n v="1177"/>
    <s v="Nortel Meridian M5316 Digital phone"/>
    <s v="Chuck Magee"/>
    <n v="44105"/>
    <n v="-36"/>
    <n v="1"/>
    <n v="155"/>
  </r>
  <r>
    <n v="2"/>
    <x v="1"/>
    <x v="616"/>
    <x v="1"/>
    <x v="1"/>
    <n v="3"/>
    <x v="0"/>
    <x v="0"/>
    <x v="0"/>
    <x v="32"/>
    <x v="19"/>
    <s v="United States"/>
    <x v="307"/>
    <x v="0"/>
    <m/>
    <x v="0"/>
    <x v="6"/>
    <d v="2017-01-27T00:00:00"/>
    <s v="Fri"/>
    <x v="11"/>
    <s v="CA-2017-168746"/>
    <n v="1299"/>
    <s v="Polycom VVX 310 VoIP phone"/>
    <s v="Chuck Magee"/>
    <n v="44105"/>
    <n v="-101"/>
    <n v="4"/>
    <n v="432"/>
  </r>
  <r>
    <n v="4"/>
    <x v="2"/>
    <x v="332"/>
    <x v="1"/>
    <x v="1"/>
    <n v="3"/>
    <x v="1"/>
    <x v="12"/>
    <x v="2"/>
    <x v="17"/>
    <x v="1"/>
    <s v="United States"/>
    <x v="598"/>
    <x v="1"/>
    <m/>
    <x v="0"/>
    <x v="0"/>
    <d v="2017-09-22T00:00:00"/>
    <s v="Sun"/>
    <x v="0"/>
    <s v="CA-2017-168760"/>
    <n v="950"/>
    <s v="Kensington 6 Outlet Guardian Standard Surge Protector"/>
    <s v="Anna Andreadi"/>
    <n v="90049"/>
    <n v="17"/>
    <n v="3"/>
    <n v="61"/>
  </r>
  <r>
    <n v="5"/>
    <x v="1"/>
    <x v="425"/>
    <x v="1"/>
    <x v="0"/>
    <n v="6"/>
    <x v="1"/>
    <x v="2"/>
    <x v="2"/>
    <x v="23"/>
    <x v="1"/>
    <s v="United States"/>
    <x v="16"/>
    <x v="1"/>
    <m/>
    <x v="0"/>
    <x v="1"/>
    <d v="2017-04-10T00:00:00"/>
    <s v="Tue"/>
    <x v="4"/>
    <s v="CA-2017-168767"/>
    <n v="929"/>
    <s v="Insertable Tab Post Binder Dividers"/>
    <s v="Anna Andreadi"/>
    <n v="95823"/>
    <n v="4"/>
    <n v="2"/>
    <n v="13"/>
  </r>
  <r>
    <n v="0"/>
    <x v="0"/>
    <x v="547"/>
    <x v="1"/>
    <x v="3"/>
    <n v="0"/>
    <x v="0"/>
    <x v="9"/>
    <x v="1"/>
    <x v="4"/>
    <x v="4"/>
    <s v="United States"/>
    <x v="24"/>
    <x v="3"/>
    <m/>
    <x v="0"/>
    <x v="7"/>
    <d v="2017-08-25T00:00:00"/>
    <s v="Wed"/>
    <x v="10"/>
    <s v="CA-2017-168809"/>
    <n v="564"/>
    <s v="Eldon Executive Woodline II Desk Accessories, Mahogany"/>
    <s v="Kelly Williams"/>
    <n v="77041"/>
    <n v="-17"/>
    <n v="2"/>
    <n v="20"/>
  </r>
  <r>
    <n v="0"/>
    <x v="0"/>
    <x v="547"/>
    <x v="1"/>
    <x v="3"/>
    <n v="0"/>
    <x v="0"/>
    <x v="9"/>
    <x v="1"/>
    <x v="4"/>
    <x v="4"/>
    <s v="United States"/>
    <x v="24"/>
    <x v="3"/>
    <m/>
    <x v="0"/>
    <x v="7"/>
    <d v="2017-08-25T00:00:00"/>
    <s v="Wed"/>
    <x v="10"/>
    <s v="CA-2017-168809"/>
    <n v="1184"/>
    <s v="Nu-Dell EZ-Mount Plastic Wall Frames"/>
    <s v="Kelly Williams"/>
    <n v="77041"/>
    <n v="-4"/>
    <n v="5"/>
    <n v="8"/>
  </r>
  <r>
    <n v="0"/>
    <x v="0"/>
    <x v="547"/>
    <x v="1"/>
    <x v="3"/>
    <n v="0"/>
    <x v="0"/>
    <x v="2"/>
    <x v="2"/>
    <x v="4"/>
    <x v="4"/>
    <s v="United States"/>
    <x v="24"/>
    <x v="3"/>
    <m/>
    <x v="0"/>
    <x v="3"/>
    <d v="2017-08-25T00:00:00"/>
    <s v="Wed"/>
    <x v="10"/>
    <s v="CA-2017-168809"/>
    <n v="1291"/>
    <s v="Poly Designer Cover &amp; Back"/>
    <s v="Kelly Williams"/>
    <n v="77041"/>
    <n v="-6"/>
    <n v="1"/>
    <n v="4"/>
  </r>
  <r>
    <n v="3"/>
    <x v="2"/>
    <x v="314"/>
    <x v="1"/>
    <x v="2"/>
    <n v="1"/>
    <x v="1"/>
    <x v="12"/>
    <x v="2"/>
    <x v="1"/>
    <x v="1"/>
    <s v="United States"/>
    <x v="276"/>
    <x v="1"/>
    <m/>
    <x v="0"/>
    <x v="0"/>
    <d v="2017-09-28T00:00:00"/>
    <s v="Sat"/>
    <x v="8"/>
    <s v="CA-2017-169201"/>
    <n v="811"/>
    <s v="Holmes HEPA Air Purifier"/>
    <s v="Anna Andreadi"/>
    <n v="94110"/>
    <n v="15"/>
    <n v="2"/>
    <n v="44"/>
  </r>
  <r>
    <n v="3"/>
    <x v="2"/>
    <x v="314"/>
    <x v="1"/>
    <x v="2"/>
    <n v="1"/>
    <x v="1"/>
    <x v="12"/>
    <x v="2"/>
    <x v="1"/>
    <x v="1"/>
    <s v="United States"/>
    <x v="276"/>
    <x v="1"/>
    <m/>
    <x v="0"/>
    <x v="0"/>
    <d v="2017-09-28T00:00:00"/>
    <s v="Sat"/>
    <x v="8"/>
    <s v="CA-2017-169201"/>
    <n v="812"/>
    <s v="Holmes Odor Grabber"/>
    <s v="Anna Andreadi"/>
    <n v="94110"/>
    <n v="14"/>
    <n v="3"/>
    <n v="43"/>
  </r>
  <r>
    <n v="4"/>
    <x v="1"/>
    <x v="621"/>
    <x v="1"/>
    <x v="0"/>
    <n v="6"/>
    <x v="1"/>
    <x v="2"/>
    <x v="2"/>
    <x v="15"/>
    <x v="11"/>
    <s v="United States"/>
    <x v="196"/>
    <x v="1"/>
    <m/>
    <x v="0"/>
    <x v="1"/>
    <d v="2017-05-21T00:00:00"/>
    <s v="Sat"/>
    <x v="5"/>
    <s v="CA-2017-169278"/>
    <n v="900"/>
    <s v="Ibico Plastic and Wire Spiral Binding Combs"/>
    <s v="Anna Andreadi"/>
    <n v="98105"/>
    <n v="9"/>
    <n v="4"/>
    <n v="27"/>
  </r>
  <r>
    <n v="2"/>
    <x v="2"/>
    <x v="498"/>
    <x v="1"/>
    <x v="2"/>
    <n v="1"/>
    <x v="0"/>
    <x v="6"/>
    <x v="2"/>
    <x v="202"/>
    <x v="37"/>
    <s v="United States"/>
    <x v="110"/>
    <x v="1"/>
    <m/>
    <x v="0"/>
    <x v="1"/>
    <d v="2017-08-24T00:00:00"/>
    <s v="Tue"/>
    <x v="10"/>
    <s v="CA-2017-169299"/>
    <n v="1312"/>
    <s v="Premium Writing Pencils, Soft, #2 by Central Association for the Blind"/>
    <s v="Anna Andreadi"/>
    <n v="97206"/>
    <n v="1"/>
    <n v="3"/>
    <n v="7"/>
  </r>
  <r>
    <n v="3"/>
    <x v="2"/>
    <x v="438"/>
    <x v="1"/>
    <x v="2"/>
    <n v="1"/>
    <x v="0"/>
    <x v="4"/>
    <x v="2"/>
    <x v="347"/>
    <x v="19"/>
    <s v="United States"/>
    <x v="440"/>
    <x v="0"/>
    <s v="Yes"/>
    <x v="1"/>
    <x v="1"/>
    <d v="2017-12-24T00:00:00"/>
    <s v="Tue"/>
    <x v="6"/>
    <s v="CA-2017-169397"/>
    <n v="1218"/>
    <s v="OIC Bulk Pack Metal Binder Clips"/>
    <s v="Chuck Magee"/>
    <n v="43017"/>
    <n v="2"/>
    <n v="2"/>
    <n v="6"/>
  </r>
  <r>
    <n v="3"/>
    <x v="2"/>
    <x v="438"/>
    <x v="1"/>
    <x v="2"/>
    <n v="1"/>
    <x v="0"/>
    <x v="3"/>
    <x v="2"/>
    <x v="347"/>
    <x v="19"/>
    <s v="United States"/>
    <x v="440"/>
    <x v="0"/>
    <s v="Yes"/>
    <x v="1"/>
    <x v="1"/>
    <d v="2017-12-24T00:00:00"/>
    <s v="Tue"/>
    <x v="6"/>
    <s v="CA-2017-169397"/>
    <n v="1622"/>
    <s v="While You Were Out Pads, 50 per Pad, 4 x 5 1/4, Green Cycle"/>
    <s v="Chuck Magee"/>
    <n v="43017"/>
    <n v="8"/>
    <n v="6"/>
    <n v="23"/>
  </r>
  <r>
    <n v="3"/>
    <x v="2"/>
    <x v="438"/>
    <x v="1"/>
    <x v="2"/>
    <n v="1"/>
    <x v="0"/>
    <x v="2"/>
    <x v="2"/>
    <x v="347"/>
    <x v="19"/>
    <s v="United States"/>
    <x v="440"/>
    <x v="0"/>
    <s v="Yes"/>
    <x v="1"/>
    <x v="4"/>
    <d v="2017-12-24T00:00:00"/>
    <s v="Tue"/>
    <x v="6"/>
    <s v="CA-2017-169397"/>
    <n v="905"/>
    <s v="Ibico Standard Transparent Covers"/>
    <s v="Chuck Magee"/>
    <n v="43017"/>
    <n v="-14"/>
    <n v="4"/>
    <n v="20"/>
  </r>
  <r>
    <n v="3"/>
    <x v="2"/>
    <x v="438"/>
    <x v="1"/>
    <x v="2"/>
    <n v="1"/>
    <x v="0"/>
    <x v="9"/>
    <x v="1"/>
    <x v="347"/>
    <x v="19"/>
    <s v="United States"/>
    <x v="440"/>
    <x v="0"/>
    <s v="Yes"/>
    <x v="1"/>
    <x v="1"/>
    <d v="2017-12-24T00:00:00"/>
    <s v="Tue"/>
    <x v="6"/>
    <s v="CA-2017-169397"/>
    <n v="620"/>
    <s v="Executive Impressions 14 Two-Color Numerals Wall Clock"/>
    <s v="Chuck Magee"/>
    <n v="43017"/>
    <n v="19"/>
    <n v="4"/>
    <n v="73"/>
  </r>
  <r>
    <n v="3"/>
    <x v="2"/>
    <x v="438"/>
    <x v="1"/>
    <x v="2"/>
    <n v="1"/>
    <x v="0"/>
    <x v="13"/>
    <x v="0"/>
    <x v="347"/>
    <x v="19"/>
    <s v="United States"/>
    <x v="440"/>
    <x v="0"/>
    <s v="Yes"/>
    <x v="1"/>
    <x v="4"/>
    <d v="2017-12-24T00:00:00"/>
    <s v="Tue"/>
    <x v="6"/>
    <s v="CA-2017-169397"/>
    <n v="1530"/>
    <s v="Swingline SM12-08 MicroCut Jam Free Shredder"/>
    <s v="Chuck Magee"/>
    <n v="43017"/>
    <n v="-384"/>
    <n v="4"/>
    <n v="480"/>
  </r>
  <r>
    <n v="3"/>
    <x v="2"/>
    <x v="438"/>
    <x v="1"/>
    <x v="2"/>
    <n v="1"/>
    <x v="0"/>
    <x v="6"/>
    <x v="2"/>
    <x v="347"/>
    <x v="19"/>
    <s v="United States"/>
    <x v="440"/>
    <x v="0"/>
    <s v="Yes"/>
    <x v="1"/>
    <x v="1"/>
    <d v="2017-12-24T00:00:00"/>
    <s v="Tue"/>
    <x v="6"/>
    <s v="CA-2017-169397"/>
    <n v="1499"/>
    <s v="Stanley Bostitch Contemporary Electric Pencil Sharpeners"/>
    <s v="Chuck Magee"/>
    <n v="43017"/>
    <n v="3"/>
    <n v="2"/>
    <n v="27"/>
  </r>
  <r>
    <n v="4"/>
    <x v="2"/>
    <x v="371"/>
    <x v="1"/>
    <x v="1"/>
    <n v="3"/>
    <x v="0"/>
    <x v="10"/>
    <x v="2"/>
    <x v="348"/>
    <x v="6"/>
    <s v="United States"/>
    <x v="542"/>
    <x v="3"/>
    <m/>
    <x v="0"/>
    <x v="0"/>
    <d v="2017-09-03T00:00:00"/>
    <s v="Tue"/>
    <x v="0"/>
    <s v="CA-2017-169537"/>
    <n v="1462"/>
    <s v="Smead Alpha-Z Color-Coded Name Labels First Letter Starter Set"/>
    <s v="Kelly Williams"/>
    <n v="49423"/>
    <n v="4"/>
    <n v="2"/>
    <n v="8"/>
  </r>
  <r>
    <n v="6"/>
    <x v="0"/>
    <x v="419"/>
    <x v="1"/>
    <x v="0"/>
    <n v="6"/>
    <x v="1"/>
    <x v="2"/>
    <x v="2"/>
    <x v="22"/>
    <x v="5"/>
    <s v="United States"/>
    <x v="482"/>
    <x v="2"/>
    <m/>
    <x v="0"/>
    <x v="0"/>
    <d v="2017-09-06T00:00:00"/>
    <s v="Fri"/>
    <x v="0"/>
    <s v="CA-2017-169572"/>
    <n v="1458"/>
    <s v="SlimView Poly Binder, 3/8"/>
    <s v="Cassandra Brandow"/>
    <n v="23223"/>
    <n v="21"/>
    <n v="9"/>
    <n v="47"/>
  </r>
  <r>
    <n v="3"/>
    <x v="2"/>
    <x v="476"/>
    <x v="1"/>
    <x v="2"/>
    <n v="1"/>
    <x v="0"/>
    <x v="11"/>
    <x v="2"/>
    <x v="16"/>
    <x v="12"/>
    <s v="United States"/>
    <x v="106"/>
    <x v="0"/>
    <m/>
    <x v="0"/>
    <x v="1"/>
    <d v="2017-08-13T00:00:00"/>
    <s v="Fri"/>
    <x v="10"/>
    <s v="CA-2017-169656"/>
    <n v="644"/>
    <s v="Fellowes High-Stak Drawer Files"/>
    <s v="Chuck Magee"/>
    <n v="19143"/>
    <n v="16"/>
    <n v="3"/>
    <n v="423"/>
  </r>
  <r>
    <n v="2"/>
    <x v="1"/>
    <x v="622"/>
    <x v="1"/>
    <x v="1"/>
    <n v="3"/>
    <x v="1"/>
    <x v="10"/>
    <x v="2"/>
    <x v="47"/>
    <x v="8"/>
    <s v="United States"/>
    <x v="680"/>
    <x v="2"/>
    <m/>
    <x v="0"/>
    <x v="0"/>
    <d v="2017-01-13T00:00:00"/>
    <s v="Fri"/>
    <x v="11"/>
    <s v="CA-2017-169677"/>
    <n v="218"/>
    <s v="Avery 508"/>
    <s v="Cassandra Brandow"/>
    <n v="31907"/>
    <n v="5"/>
    <n v="2"/>
    <n v="10"/>
  </r>
  <r>
    <n v="4"/>
    <x v="2"/>
    <x v="421"/>
    <x v="1"/>
    <x v="1"/>
    <n v="3"/>
    <x v="0"/>
    <x v="11"/>
    <x v="2"/>
    <x v="68"/>
    <x v="2"/>
    <s v="United States"/>
    <x v="401"/>
    <x v="2"/>
    <m/>
    <x v="0"/>
    <x v="1"/>
    <d v="2017-10-22T00:00:00"/>
    <s v="Sun"/>
    <x v="8"/>
    <s v="CA-2017-169733"/>
    <n v="589"/>
    <s v="Eldon Simplefile Box Office"/>
    <s v="Cassandra Brandow"/>
    <n v="33021"/>
    <n v="1"/>
    <n v="1"/>
    <n v="10"/>
  </r>
  <r>
    <n v="5"/>
    <x v="1"/>
    <x v="623"/>
    <x v="1"/>
    <x v="0"/>
    <n v="6"/>
    <x v="0"/>
    <x v="8"/>
    <x v="0"/>
    <x v="349"/>
    <x v="32"/>
    <s v="United States"/>
    <x v="61"/>
    <x v="2"/>
    <m/>
    <x v="0"/>
    <x v="0"/>
    <d v="2017-02-20T00:00:00"/>
    <s v="Fri"/>
    <x v="3"/>
    <s v="CA-2017-169740"/>
    <n v="141"/>
    <s v="Anker Ultrathin Bluetooth Wireless Keyboard Aluminum Cover with Stand"/>
    <s v="Cassandra Brandow"/>
    <n v="71901"/>
    <n v="3"/>
    <n v="1"/>
    <n v="30"/>
  </r>
  <r>
    <n v="5"/>
    <x v="1"/>
    <x v="374"/>
    <x v="1"/>
    <x v="0"/>
    <n v="6"/>
    <x v="2"/>
    <x v="11"/>
    <x v="2"/>
    <x v="0"/>
    <x v="0"/>
    <s v="United States"/>
    <x v="194"/>
    <x v="0"/>
    <m/>
    <x v="0"/>
    <x v="0"/>
    <d v="2017-11-09T00:00:00"/>
    <s v="Mon"/>
    <x v="7"/>
    <s v="CA-2017-169796"/>
    <n v="1263"/>
    <s v="Perma STOR-ALL Hanging File Box, 13 1/8W x 12 1/4D x 10 1/2H"/>
    <s v="Chuck Magee"/>
    <n v="10035"/>
    <n v="3"/>
    <n v="3"/>
    <n v="18"/>
  </r>
  <r>
    <n v="5"/>
    <x v="1"/>
    <x v="374"/>
    <x v="1"/>
    <x v="0"/>
    <n v="6"/>
    <x v="2"/>
    <x v="13"/>
    <x v="0"/>
    <x v="0"/>
    <x v="0"/>
    <s v="United States"/>
    <x v="194"/>
    <x v="0"/>
    <m/>
    <x v="0"/>
    <x v="0"/>
    <d v="2017-11-09T00:00:00"/>
    <s v="Mon"/>
    <x v="7"/>
    <s v="CA-2017-169796"/>
    <n v="1849"/>
    <s v="Zebra ZM400 Thermal Label Printer"/>
    <s v="Chuck Magee"/>
    <n v="10035"/>
    <n v="1115"/>
    <n v="2"/>
    <n v="2322"/>
  </r>
  <r>
    <n v="5"/>
    <x v="1"/>
    <x v="624"/>
    <x v="2"/>
    <x v="0"/>
    <n v="6"/>
    <x v="1"/>
    <x v="2"/>
    <x v="2"/>
    <x v="47"/>
    <x v="17"/>
    <s v="United States"/>
    <x v="122"/>
    <x v="3"/>
    <m/>
    <x v="0"/>
    <x v="0"/>
    <d v="2018-11-20T00:00:00"/>
    <s v="Fri"/>
    <x v="7"/>
    <s v="CA-2018-100041"/>
    <n v="1312"/>
    <s v="Pressboard Covers with Storage Hooks, 9 1/2 x 11, Light Blue"/>
    <s v="Kelly Williams"/>
    <n v="47201"/>
    <n v="2"/>
    <n v="1"/>
    <n v="5"/>
  </r>
  <r>
    <n v="5"/>
    <x v="1"/>
    <x v="624"/>
    <x v="2"/>
    <x v="0"/>
    <n v="6"/>
    <x v="1"/>
    <x v="3"/>
    <x v="2"/>
    <x v="47"/>
    <x v="17"/>
    <s v="United States"/>
    <x v="122"/>
    <x v="3"/>
    <m/>
    <x v="0"/>
    <x v="0"/>
    <d v="2018-11-20T00:00:00"/>
    <s v="Fri"/>
    <x v="7"/>
    <s v="CA-2018-100041"/>
    <n v="131"/>
    <s v="Ampad Poly Cover Wirebound Steno Book, 6 x 9 Assorted Colors, Gregg Ruled"/>
    <s v="Kelly Williams"/>
    <n v="47201"/>
    <n v="4"/>
    <n v="2"/>
    <n v="9"/>
  </r>
  <r>
    <n v="5"/>
    <x v="1"/>
    <x v="624"/>
    <x v="2"/>
    <x v="0"/>
    <n v="6"/>
    <x v="1"/>
    <x v="3"/>
    <x v="2"/>
    <x v="47"/>
    <x v="17"/>
    <s v="United States"/>
    <x v="122"/>
    <x v="3"/>
    <m/>
    <x v="0"/>
    <x v="0"/>
    <d v="2018-11-20T00:00:00"/>
    <s v="Fri"/>
    <x v="7"/>
    <s v="CA-2018-100041"/>
    <n v="1680"/>
    <s v="Xerox 189"/>
    <s v="Kelly Williams"/>
    <n v="47201"/>
    <n v="151"/>
    <n v="3"/>
    <n v="315"/>
  </r>
  <r>
    <n v="5"/>
    <x v="1"/>
    <x v="625"/>
    <x v="2"/>
    <x v="0"/>
    <n v="6"/>
    <x v="0"/>
    <x v="3"/>
    <x v="2"/>
    <x v="241"/>
    <x v="37"/>
    <s v="United States"/>
    <x v="701"/>
    <x v="1"/>
    <m/>
    <x v="0"/>
    <x v="1"/>
    <d v="2018-11-24T00:00:00"/>
    <s v="Tue"/>
    <x v="7"/>
    <s v="CA-2018-100083"/>
    <n v="905"/>
    <s v="IBM Multi-Purpose Copy Paper, 8 1/2 x 11, Case"/>
    <s v="Anna Andreadi"/>
    <n v="97504"/>
    <n v="8"/>
    <n v="1"/>
    <n v="25"/>
  </r>
  <r>
    <n v="4"/>
    <x v="1"/>
    <x v="626"/>
    <x v="2"/>
    <x v="0"/>
    <n v="6"/>
    <x v="1"/>
    <x v="8"/>
    <x v="0"/>
    <x v="350"/>
    <x v="34"/>
    <s v="United States"/>
    <x v="34"/>
    <x v="3"/>
    <m/>
    <x v="0"/>
    <x v="0"/>
    <d v="2018-12-13T00:00:00"/>
    <s v="Fri"/>
    <x v="6"/>
    <s v="CA-2018-100153"/>
    <n v="1081"/>
    <s v="Memorex Mini Travel Drive 16 GB USB 2.0 Flash Drive"/>
    <s v="Kelly Williams"/>
    <n v="73071"/>
    <n v="25"/>
    <n v="4"/>
    <n v="64"/>
  </r>
  <r>
    <n v="5"/>
    <x v="1"/>
    <x v="627"/>
    <x v="3"/>
    <x v="0"/>
    <n v="6"/>
    <x v="0"/>
    <x v="0"/>
    <x v="0"/>
    <x v="187"/>
    <x v="1"/>
    <s v="United States"/>
    <x v="450"/>
    <x v="1"/>
    <m/>
    <x v="0"/>
    <x v="1"/>
    <d v="2018-12-31T00:00:00"/>
    <s v="Tue"/>
    <x v="11"/>
    <s v="CA-2018-100202"/>
    <n v="102"/>
    <s v="Adtran 1202752G1"/>
    <s v="Anna Andreadi"/>
    <n v="92804"/>
    <n v="23"/>
    <n v="3"/>
    <n v="302"/>
  </r>
  <r>
    <n v="4"/>
    <x v="1"/>
    <x v="628"/>
    <x v="2"/>
    <x v="0"/>
    <n v="6"/>
    <x v="1"/>
    <x v="3"/>
    <x v="2"/>
    <x v="1"/>
    <x v="1"/>
    <s v="United States"/>
    <x v="36"/>
    <x v="1"/>
    <m/>
    <x v="0"/>
    <x v="0"/>
    <d v="2018-09-20T00:00:00"/>
    <s v="Fri"/>
    <x v="0"/>
    <s v="CA-2018-100244"/>
    <n v="1740"/>
    <s v="Xerox 1944"/>
    <s v="Anna Andreadi"/>
    <n v="94122"/>
    <n v="38"/>
    <n v="2"/>
    <n v="78"/>
  </r>
  <r>
    <n v="4"/>
    <x v="1"/>
    <x v="628"/>
    <x v="2"/>
    <x v="0"/>
    <n v="6"/>
    <x v="1"/>
    <x v="6"/>
    <x v="2"/>
    <x v="1"/>
    <x v="1"/>
    <s v="United States"/>
    <x v="36"/>
    <x v="1"/>
    <m/>
    <x v="0"/>
    <x v="0"/>
    <d v="2018-09-20T00:00:00"/>
    <s v="Fri"/>
    <x v="0"/>
    <s v="CA-2018-100244"/>
    <n v="1160"/>
    <s v="Newell 343"/>
    <s v="Anna Andreadi"/>
    <n v="94122"/>
    <n v="3"/>
    <n v="4"/>
    <n v="12"/>
  </r>
  <r>
    <n v="4"/>
    <x v="1"/>
    <x v="628"/>
    <x v="2"/>
    <x v="0"/>
    <n v="6"/>
    <x v="1"/>
    <x v="3"/>
    <x v="2"/>
    <x v="1"/>
    <x v="1"/>
    <s v="United States"/>
    <x v="36"/>
    <x v="1"/>
    <m/>
    <x v="0"/>
    <x v="0"/>
    <d v="2018-09-20T00:00:00"/>
    <s v="Fri"/>
    <x v="0"/>
    <s v="CA-2018-100244"/>
    <n v="1523"/>
    <s v="Strathmore Photo Frame Cards"/>
    <s v="Anna Andreadi"/>
    <n v="94122"/>
    <n v="30"/>
    <n v="9"/>
    <n v="66"/>
  </r>
  <r>
    <n v="4"/>
    <x v="1"/>
    <x v="628"/>
    <x v="2"/>
    <x v="0"/>
    <n v="6"/>
    <x v="1"/>
    <x v="2"/>
    <x v="2"/>
    <x v="1"/>
    <x v="1"/>
    <s v="United States"/>
    <x v="36"/>
    <x v="1"/>
    <m/>
    <x v="0"/>
    <x v="1"/>
    <d v="2018-09-20T00:00:00"/>
    <s v="Fri"/>
    <x v="0"/>
    <s v="CA-2018-100244"/>
    <n v="649"/>
    <s v="Fellowes PB200 Plastic Comb Binding Machine"/>
    <s v="Anna Andreadi"/>
    <n v="94122"/>
    <n v="88"/>
    <n v="2"/>
    <n v="272"/>
  </r>
  <r>
    <n v="4"/>
    <x v="1"/>
    <x v="628"/>
    <x v="2"/>
    <x v="0"/>
    <n v="6"/>
    <x v="1"/>
    <x v="2"/>
    <x v="2"/>
    <x v="1"/>
    <x v="1"/>
    <s v="United States"/>
    <x v="36"/>
    <x v="1"/>
    <m/>
    <x v="0"/>
    <x v="1"/>
    <d v="2018-09-20T00:00:00"/>
    <s v="Fri"/>
    <x v="0"/>
    <s v="CA-2018-100244"/>
    <n v="901"/>
    <s v="Ibico Plastic Spiral Binding Combs"/>
    <s v="Anna Andreadi"/>
    <n v="94122"/>
    <n v="16"/>
    <n v="2"/>
    <n v="49"/>
  </r>
  <r>
    <n v="2"/>
    <x v="1"/>
    <x v="629"/>
    <x v="2"/>
    <x v="1"/>
    <n v="3"/>
    <x v="0"/>
    <x v="3"/>
    <x v="2"/>
    <x v="42"/>
    <x v="1"/>
    <s v="United States"/>
    <x v="538"/>
    <x v="1"/>
    <m/>
    <x v="0"/>
    <x v="0"/>
    <d v="2018-06-24T00:00:00"/>
    <s v="Tue"/>
    <x v="9"/>
    <s v="CA-2018-100300"/>
    <n v="1680"/>
    <s v="Xerox 189"/>
    <s v="Anna Andreadi"/>
    <n v="92037"/>
    <n v="50"/>
    <n v="1"/>
    <n v="105"/>
  </r>
  <r>
    <n v="2"/>
    <x v="1"/>
    <x v="629"/>
    <x v="2"/>
    <x v="1"/>
    <n v="3"/>
    <x v="0"/>
    <x v="12"/>
    <x v="2"/>
    <x v="42"/>
    <x v="1"/>
    <s v="United States"/>
    <x v="538"/>
    <x v="1"/>
    <m/>
    <x v="0"/>
    <x v="0"/>
    <d v="2018-06-24T00:00:00"/>
    <s v="Tue"/>
    <x v="9"/>
    <s v="CA-2018-100300"/>
    <n v="142"/>
    <s v="APC 7 Outlet Network SurgeArrest Surge Protector"/>
    <s v="Anna Andreadi"/>
    <n v="92037"/>
    <n v="72"/>
    <n v="3"/>
    <n v="241"/>
  </r>
  <r>
    <n v="2"/>
    <x v="1"/>
    <x v="629"/>
    <x v="2"/>
    <x v="1"/>
    <n v="3"/>
    <x v="0"/>
    <x v="13"/>
    <x v="0"/>
    <x v="42"/>
    <x v="1"/>
    <s v="United States"/>
    <x v="538"/>
    <x v="1"/>
    <m/>
    <x v="0"/>
    <x v="1"/>
    <d v="2018-06-24T00:00:00"/>
    <s v="Tue"/>
    <x v="9"/>
    <s v="CA-2018-100300"/>
    <n v="1227"/>
    <s v="Okidata MB760 Printer"/>
    <s v="Anna Andreadi"/>
    <n v="92037"/>
    <n v="504"/>
    <n v="4"/>
    <n v="4477"/>
  </r>
  <r>
    <n v="4"/>
    <x v="1"/>
    <x v="630"/>
    <x v="2"/>
    <x v="0"/>
    <n v="6"/>
    <x v="2"/>
    <x v="3"/>
    <x v="2"/>
    <x v="93"/>
    <x v="32"/>
    <s v="United States"/>
    <x v="673"/>
    <x v="2"/>
    <m/>
    <x v="0"/>
    <x v="0"/>
    <d v="2018-12-15T00:00:00"/>
    <s v="Sun"/>
    <x v="6"/>
    <s v="CA-2018-100307"/>
    <n v="1755"/>
    <s v="Xerox 1958"/>
    <s v="Cassandra Brandow"/>
    <n v="72701"/>
    <n v="9"/>
    <n v="3"/>
    <n v="19"/>
  </r>
  <r>
    <n v="7"/>
    <x v="2"/>
    <x v="631"/>
    <x v="2"/>
    <x v="0"/>
    <n v="6"/>
    <x v="2"/>
    <x v="9"/>
    <x v="1"/>
    <x v="17"/>
    <x v="1"/>
    <s v="United States"/>
    <x v="140"/>
    <x v="1"/>
    <m/>
    <x v="0"/>
    <x v="0"/>
    <d v="2018-11-24T00:00:00"/>
    <s v="Tue"/>
    <x v="6"/>
    <s v="CA-2018-100468"/>
    <n v="498"/>
    <s v="DAX Value U-Channel Document Frames, Easel Back"/>
    <s v="Anna Andreadi"/>
    <n v="90045"/>
    <n v="3"/>
    <n v="2"/>
    <n v="10"/>
  </r>
  <r>
    <n v="7"/>
    <x v="2"/>
    <x v="631"/>
    <x v="2"/>
    <x v="0"/>
    <n v="6"/>
    <x v="2"/>
    <x v="0"/>
    <x v="0"/>
    <x v="17"/>
    <x v="1"/>
    <s v="United States"/>
    <x v="140"/>
    <x v="1"/>
    <m/>
    <x v="0"/>
    <x v="1"/>
    <d v="2018-11-24T00:00:00"/>
    <s v="Tue"/>
    <x v="6"/>
    <s v="CA-2018-100468"/>
    <n v="912"/>
    <s v="iKross Bluetooth Portable Keyboard + Cell Phone Stand Holder + Brush for Apple iPhone 5S 5C 5, 4S 4"/>
    <s v="Anna Andreadi"/>
    <n v="90045"/>
    <n v="3"/>
    <n v="2"/>
    <n v="34"/>
  </r>
  <r>
    <n v="5"/>
    <x v="1"/>
    <x v="632"/>
    <x v="2"/>
    <x v="0"/>
    <n v="6"/>
    <x v="1"/>
    <x v="9"/>
    <x v="1"/>
    <x v="0"/>
    <x v="0"/>
    <s v="United States"/>
    <x v="303"/>
    <x v="0"/>
    <m/>
    <x v="0"/>
    <x v="0"/>
    <d v="2018-05-12T00:00:00"/>
    <s v="Thu"/>
    <x v="5"/>
    <s v="CA-2018-100510"/>
    <n v="1220"/>
    <s v="OIC Stacking Trays"/>
    <s v="Chuck Magee"/>
    <n v="10024"/>
    <n v="4"/>
    <n v="3"/>
    <n v="10"/>
  </r>
  <r>
    <n v="5"/>
    <x v="1"/>
    <x v="632"/>
    <x v="2"/>
    <x v="0"/>
    <n v="6"/>
    <x v="1"/>
    <x v="0"/>
    <x v="0"/>
    <x v="0"/>
    <x v="0"/>
    <s v="United States"/>
    <x v="303"/>
    <x v="0"/>
    <m/>
    <x v="0"/>
    <x v="0"/>
    <d v="2018-05-12T00:00:00"/>
    <s v="Thu"/>
    <x v="5"/>
    <s v="CA-2018-100510"/>
    <n v="942"/>
    <s v="Jawbone JAMBOX Wireless Bluetooth Speaker"/>
    <s v="Chuck Magee"/>
    <n v="10024"/>
    <n v="303"/>
    <n v="4"/>
    <n v="632"/>
  </r>
  <r>
    <n v="4"/>
    <x v="1"/>
    <x v="633"/>
    <x v="2"/>
    <x v="0"/>
    <n v="6"/>
    <x v="2"/>
    <x v="3"/>
    <x v="2"/>
    <x v="0"/>
    <x v="0"/>
    <s v="United States"/>
    <x v="255"/>
    <x v="0"/>
    <m/>
    <x v="0"/>
    <x v="0"/>
    <d v="2018-12-10T00:00:00"/>
    <s v="Tue"/>
    <x v="6"/>
    <s v="CA-2018-100587"/>
    <n v="1826"/>
    <s v="Xerox 221"/>
    <s v="Chuck Magee"/>
    <n v="10024"/>
    <n v="3"/>
    <n v="1"/>
    <n v="6"/>
  </r>
  <r>
    <n v="3"/>
    <x v="2"/>
    <x v="634"/>
    <x v="2"/>
    <x v="2"/>
    <n v="1"/>
    <x v="1"/>
    <x v="11"/>
    <x v="2"/>
    <x v="351"/>
    <x v="4"/>
    <s v="United States"/>
    <x v="622"/>
    <x v="3"/>
    <m/>
    <x v="0"/>
    <x v="1"/>
    <d v="2018-11-01T00:00:00"/>
    <s v="Sun"/>
    <x v="7"/>
    <s v="CA-2018-100671"/>
    <n v="1544"/>
    <s v="Tenex Personal Filing Tote With Secure Closure Lid, Black/Frost"/>
    <s v="Kelly Williams"/>
    <n v="77301"/>
    <n v="7"/>
    <n v="9"/>
    <n v="112"/>
  </r>
  <r>
    <n v="6"/>
    <x v="0"/>
    <x v="635"/>
    <x v="2"/>
    <x v="0"/>
    <n v="6"/>
    <x v="1"/>
    <x v="6"/>
    <x v="2"/>
    <x v="0"/>
    <x v="0"/>
    <s v="United States"/>
    <x v="68"/>
    <x v="0"/>
    <m/>
    <x v="0"/>
    <x v="0"/>
    <d v="2018-06-26T00:00:00"/>
    <s v="Thu"/>
    <x v="1"/>
    <s v="CA-2018-100790"/>
    <n v="1304"/>
    <s v="Prang Colored Pencils"/>
    <s v="Chuck Magee"/>
    <n v="10024"/>
    <n v="7"/>
    <n v="5"/>
    <n v="15"/>
  </r>
  <r>
    <n v="6"/>
    <x v="0"/>
    <x v="635"/>
    <x v="2"/>
    <x v="0"/>
    <n v="6"/>
    <x v="1"/>
    <x v="11"/>
    <x v="2"/>
    <x v="0"/>
    <x v="0"/>
    <s v="United States"/>
    <x v="68"/>
    <x v="0"/>
    <m/>
    <x v="0"/>
    <x v="0"/>
    <d v="2018-06-26T00:00:00"/>
    <s v="Thu"/>
    <x v="1"/>
    <s v="CA-2018-100790"/>
    <n v="660"/>
    <s v="Fellowes Strictly Business Drawer File, Letter/Legal Size"/>
    <s v="Chuck Magee"/>
    <n v="10024"/>
    <n v="85"/>
    <n v="5"/>
    <n v="704"/>
  </r>
  <r>
    <n v="4"/>
    <x v="1"/>
    <x v="636"/>
    <x v="2"/>
    <x v="0"/>
    <n v="6"/>
    <x v="1"/>
    <x v="5"/>
    <x v="1"/>
    <x v="17"/>
    <x v="1"/>
    <s v="United States"/>
    <x v="374"/>
    <x v="1"/>
    <m/>
    <x v="0"/>
    <x v="1"/>
    <d v="2018-09-24T00:00:00"/>
    <s v="Tue"/>
    <x v="0"/>
    <s v="CA-2018-100944"/>
    <n v="845"/>
    <s v="Hon Olson Stacker Stools"/>
    <s v="Anna Andreadi"/>
    <n v="90049"/>
    <n v="56"/>
    <n v="5"/>
    <n v="563"/>
  </r>
  <r>
    <n v="4"/>
    <x v="1"/>
    <x v="636"/>
    <x v="2"/>
    <x v="0"/>
    <n v="6"/>
    <x v="1"/>
    <x v="7"/>
    <x v="2"/>
    <x v="17"/>
    <x v="1"/>
    <s v="United States"/>
    <x v="374"/>
    <x v="1"/>
    <m/>
    <x v="0"/>
    <x v="0"/>
    <d v="2018-09-24T00:00:00"/>
    <s v="Tue"/>
    <x v="0"/>
    <s v="CA-2018-100944"/>
    <n v="1589"/>
    <s v="Tyvek Interoffice Envelopes, 9 1/2 x 12 1/2, 100/Box"/>
    <s v="Anna Andreadi"/>
    <n v="90049"/>
    <n v="143"/>
    <n v="5"/>
    <n v="305"/>
  </r>
  <r>
    <n v="4"/>
    <x v="1"/>
    <x v="637"/>
    <x v="2"/>
    <x v="0"/>
    <n v="6"/>
    <x v="0"/>
    <x v="9"/>
    <x v="1"/>
    <x v="29"/>
    <x v="1"/>
    <s v="United States"/>
    <x v="378"/>
    <x v="1"/>
    <m/>
    <x v="0"/>
    <x v="0"/>
    <d v="2018-07-07T00:00:00"/>
    <s v="Sat"/>
    <x v="1"/>
    <s v="CA-2018-100965"/>
    <n v="866"/>
    <s v="Howard Miller 11-1/2 Diameter Grantwood Wall Clock"/>
    <s v="Anna Andreadi"/>
    <n v="95123"/>
    <n v="73"/>
    <n v="5"/>
    <n v="216"/>
  </r>
  <r>
    <n v="5"/>
    <x v="1"/>
    <x v="638"/>
    <x v="2"/>
    <x v="0"/>
    <n v="6"/>
    <x v="0"/>
    <x v="1"/>
    <x v="1"/>
    <x v="42"/>
    <x v="1"/>
    <s v="United States"/>
    <x v="432"/>
    <x v="1"/>
    <m/>
    <x v="0"/>
    <x v="1"/>
    <d v="2018-02-05T00:00:00"/>
    <s v="Thu"/>
    <x v="3"/>
    <s v="CA-2018-100993"/>
    <n v="429"/>
    <s v="Chromcraft Round Conference Tables"/>
    <s v="Anna Andreadi"/>
    <n v="92037"/>
    <n v="7"/>
    <n v="4"/>
    <n v="558"/>
  </r>
  <r>
    <n v="5"/>
    <x v="1"/>
    <x v="638"/>
    <x v="2"/>
    <x v="0"/>
    <n v="6"/>
    <x v="0"/>
    <x v="10"/>
    <x v="2"/>
    <x v="42"/>
    <x v="1"/>
    <s v="United States"/>
    <x v="432"/>
    <x v="1"/>
    <m/>
    <x v="0"/>
    <x v="0"/>
    <d v="2018-02-05T00:00:00"/>
    <s v="Thu"/>
    <x v="3"/>
    <s v="CA-2018-100993"/>
    <n v="218"/>
    <s v="Avery 508"/>
    <s v="Anna Andreadi"/>
    <n v="92037"/>
    <n v="7"/>
    <n v="3"/>
    <n v="15"/>
  </r>
  <r>
    <n v="5"/>
    <x v="1"/>
    <x v="638"/>
    <x v="2"/>
    <x v="0"/>
    <n v="6"/>
    <x v="0"/>
    <x v="11"/>
    <x v="2"/>
    <x v="42"/>
    <x v="1"/>
    <s v="United States"/>
    <x v="432"/>
    <x v="1"/>
    <m/>
    <x v="0"/>
    <x v="0"/>
    <d v="2018-02-05T00:00:00"/>
    <s v="Thu"/>
    <x v="3"/>
    <s v="CA-2018-100993"/>
    <n v="646"/>
    <s v="Fellowes Mobile File Cart, Black"/>
    <s v="Anna Andreadi"/>
    <n v="92037"/>
    <n v="50"/>
    <n v="3"/>
    <n v="187"/>
  </r>
  <r>
    <n v="5"/>
    <x v="1"/>
    <x v="638"/>
    <x v="2"/>
    <x v="0"/>
    <n v="6"/>
    <x v="0"/>
    <x v="0"/>
    <x v="0"/>
    <x v="42"/>
    <x v="1"/>
    <s v="United States"/>
    <x v="432"/>
    <x v="1"/>
    <m/>
    <x v="0"/>
    <x v="1"/>
    <d v="2018-02-05T00:00:00"/>
    <s v="Thu"/>
    <x v="3"/>
    <s v="CA-2018-100993"/>
    <n v="138"/>
    <s v="Anker Astro 15000mAh USB Portable Charger"/>
    <s v="Anna Andreadi"/>
    <n v="92037"/>
    <n v="-32"/>
    <n v="4"/>
    <n v="160"/>
  </r>
  <r>
    <n v="7"/>
    <x v="2"/>
    <x v="639"/>
    <x v="2"/>
    <x v="0"/>
    <n v="6"/>
    <x v="1"/>
    <x v="9"/>
    <x v="1"/>
    <x v="0"/>
    <x v="0"/>
    <s v="United States"/>
    <x v="563"/>
    <x v="0"/>
    <m/>
    <x v="0"/>
    <x v="0"/>
    <d v="2018-10-13T00:00:00"/>
    <s v="Fri"/>
    <x v="8"/>
    <s v="CA-2018-101161"/>
    <n v="878"/>
    <s v="Howard Miller Distant Time Traveler Alarm Clock"/>
    <s v="Chuck Magee"/>
    <n v="10024"/>
    <n v="34"/>
    <n v="3"/>
    <n v="82"/>
  </r>
  <r>
    <n v="7"/>
    <x v="2"/>
    <x v="639"/>
    <x v="2"/>
    <x v="0"/>
    <n v="6"/>
    <x v="1"/>
    <x v="3"/>
    <x v="2"/>
    <x v="0"/>
    <x v="0"/>
    <s v="United States"/>
    <x v="563"/>
    <x v="0"/>
    <m/>
    <x v="0"/>
    <x v="0"/>
    <d v="2018-10-13T00:00:00"/>
    <s v="Fri"/>
    <x v="8"/>
    <s v="CA-2018-101161"/>
    <n v="465"/>
    <s v="Computer Printout Paper with Letter-Trim Perforations"/>
    <s v="Chuck Magee"/>
    <n v="10024"/>
    <n v="18"/>
    <n v="2"/>
    <n v="38"/>
  </r>
  <r>
    <n v="7"/>
    <x v="2"/>
    <x v="639"/>
    <x v="2"/>
    <x v="0"/>
    <n v="6"/>
    <x v="1"/>
    <x v="11"/>
    <x v="2"/>
    <x v="0"/>
    <x v="0"/>
    <s v="United States"/>
    <x v="563"/>
    <x v="0"/>
    <m/>
    <x v="0"/>
    <x v="0"/>
    <d v="2018-10-13T00:00:00"/>
    <s v="Fri"/>
    <x v="8"/>
    <s v="CA-2018-101161"/>
    <n v="637"/>
    <s v="Fellowes Bases and Tops For Staxonsteel/High-Stak Systems"/>
    <s v="Chuck Magee"/>
    <n v="10024"/>
    <n v="24"/>
    <n v="3"/>
    <n v="100"/>
  </r>
  <r>
    <n v="7"/>
    <x v="2"/>
    <x v="639"/>
    <x v="2"/>
    <x v="0"/>
    <n v="6"/>
    <x v="1"/>
    <x v="6"/>
    <x v="2"/>
    <x v="0"/>
    <x v="0"/>
    <s v="United States"/>
    <x v="563"/>
    <x v="0"/>
    <m/>
    <x v="0"/>
    <x v="0"/>
    <d v="2018-10-13T00:00:00"/>
    <s v="Fri"/>
    <x v="8"/>
    <s v="CA-2018-101161"/>
    <n v="325"/>
    <s v="BIC Liqua Brite Liner"/>
    <s v="Chuck Magee"/>
    <n v="10024"/>
    <n v="12"/>
    <n v="5"/>
    <n v="35"/>
  </r>
  <r>
    <n v="7"/>
    <x v="2"/>
    <x v="639"/>
    <x v="2"/>
    <x v="0"/>
    <n v="6"/>
    <x v="1"/>
    <x v="10"/>
    <x v="2"/>
    <x v="0"/>
    <x v="0"/>
    <s v="United States"/>
    <x v="563"/>
    <x v="0"/>
    <m/>
    <x v="0"/>
    <x v="0"/>
    <d v="2018-10-13T00:00:00"/>
    <s v="Fri"/>
    <x v="8"/>
    <s v="CA-2018-101161"/>
    <n v="273"/>
    <s v="Avery White Multi-Purpose Labels"/>
    <s v="Chuck Magee"/>
    <n v="10024"/>
    <n v="11"/>
    <n v="5"/>
    <n v="25"/>
  </r>
  <r>
    <n v="7"/>
    <x v="2"/>
    <x v="640"/>
    <x v="3"/>
    <x v="0"/>
    <n v="6"/>
    <x v="1"/>
    <x v="9"/>
    <x v="1"/>
    <x v="352"/>
    <x v="44"/>
    <s v="United States"/>
    <x v="218"/>
    <x v="0"/>
    <m/>
    <x v="0"/>
    <x v="0"/>
    <d v="2018-12-25T00:00:00"/>
    <s v="Wed"/>
    <x v="11"/>
    <s v="CA-2018-101168"/>
    <n v="1052"/>
    <s v="Master Big Foot Doorstop, Beige"/>
    <s v="Chuck Magee"/>
    <n v="3060"/>
    <n v="7"/>
    <n v="4"/>
    <n v="21"/>
  </r>
  <r>
    <n v="5"/>
    <x v="1"/>
    <x v="641"/>
    <x v="2"/>
    <x v="0"/>
    <n v="6"/>
    <x v="1"/>
    <x v="11"/>
    <x v="2"/>
    <x v="17"/>
    <x v="1"/>
    <s v="United States"/>
    <x v="603"/>
    <x v="1"/>
    <m/>
    <x v="0"/>
    <x v="0"/>
    <d v="2018-02-04T00:00:00"/>
    <s v="Wed"/>
    <x v="3"/>
    <s v="CA-2018-101189"/>
    <n v="1375"/>
    <s v="Safco Commercial Shelving"/>
    <s v="Anna Andreadi"/>
    <n v="90049"/>
    <n v="4"/>
    <n v="2"/>
    <n v="93"/>
  </r>
  <r>
    <n v="7"/>
    <x v="2"/>
    <x v="642"/>
    <x v="2"/>
    <x v="0"/>
    <n v="6"/>
    <x v="0"/>
    <x v="6"/>
    <x v="2"/>
    <x v="294"/>
    <x v="0"/>
    <s v="United States"/>
    <x v="17"/>
    <x v="0"/>
    <m/>
    <x v="0"/>
    <x v="0"/>
    <d v="2018-04-22T00:00:00"/>
    <s v="Sun"/>
    <x v="4"/>
    <s v="CA-2018-101329"/>
    <n v="1134"/>
    <s v="Newell 32"/>
    <s v="Chuck Magee"/>
    <n v="13440"/>
    <n v="1"/>
    <n v="1"/>
    <n v="3"/>
  </r>
  <r>
    <n v="7"/>
    <x v="2"/>
    <x v="642"/>
    <x v="2"/>
    <x v="0"/>
    <n v="6"/>
    <x v="0"/>
    <x v="6"/>
    <x v="2"/>
    <x v="294"/>
    <x v="0"/>
    <s v="United States"/>
    <x v="17"/>
    <x v="0"/>
    <m/>
    <x v="0"/>
    <x v="0"/>
    <d v="2018-04-22T00:00:00"/>
    <s v="Sun"/>
    <x v="4"/>
    <s v="CA-2018-101329"/>
    <n v="280"/>
    <s v="Barrel Sharpener"/>
    <s v="Chuck Magee"/>
    <n v="13440"/>
    <n v="8"/>
    <n v="9"/>
    <n v="32"/>
  </r>
  <r>
    <n v="5"/>
    <x v="1"/>
    <x v="643"/>
    <x v="2"/>
    <x v="0"/>
    <n v="6"/>
    <x v="1"/>
    <x v="11"/>
    <x v="2"/>
    <x v="0"/>
    <x v="0"/>
    <s v="United States"/>
    <x v="69"/>
    <x v="0"/>
    <m/>
    <x v="0"/>
    <x v="0"/>
    <d v="2018-11-13T00:00:00"/>
    <s v="Fri"/>
    <x v="7"/>
    <s v="CA-2018-101336"/>
    <n v="589"/>
    <s v="Eldon Simplefile Box Office"/>
    <s v="Chuck Magee"/>
    <n v="10011"/>
    <n v="7"/>
    <n v="2"/>
    <n v="25"/>
  </r>
  <r>
    <n v="5"/>
    <x v="1"/>
    <x v="643"/>
    <x v="2"/>
    <x v="0"/>
    <n v="6"/>
    <x v="1"/>
    <x v="11"/>
    <x v="2"/>
    <x v="0"/>
    <x v="0"/>
    <s v="United States"/>
    <x v="69"/>
    <x v="0"/>
    <m/>
    <x v="0"/>
    <x v="0"/>
    <d v="2018-11-13T00:00:00"/>
    <s v="Fri"/>
    <x v="7"/>
    <s v="CA-2018-101336"/>
    <n v="1300"/>
    <s v="Portable Personal File Box"/>
    <s v="Chuck Magee"/>
    <n v="10011"/>
    <n v="10"/>
    <n v="3"/>
    <n v="37"/>
  </r>
  <r>
    <n v="5"/>
    <x v="1"/>
    <x v="643"/>
    <x v="2"/>
    <x v="0"/>
    <n v="6"/>
    <x v="1"/>
    <x v="6"/>
    <x v="2"/>
    <x v="0"/>
    <x v="0"/>
    <s v="United States"/>
    <x v="69"/>
    <x v="0"/>
    <m/>
    <x v="0"/>
    <x v="0"/>
    <d v="2018-11-13T00:00:00"/>
    <s v="Fri"/>
    <x v="7"/>
    <s v="CA-2018-101336"/>
    <n v="356"/>
    <s v="Boston Electric Pencil Sharpener, Model 1818, Charcoal Black"/>
    <s v="Chuck Magee"/>
    <n v="10011"/>
    <n v="39"/>
    <n v="5"/>
    <n v="141"/>
  </r>
  <r>
    <n v="5"/>
    <x v="1"/>
    <x v="643"/>
    <x v="2"/>
    <x v="0"/>
    <n v="6"/>
    <x v="1"/>
    <x v="11"/>
    <x v="2"/>
    <x v="0"/>
    <x v="0"/>
    <s v="United States"/>
    <x v="69"/>
    <x v="0"/>
    <m/>
    <x v="0"/>
    <x v="0"/>
    <d v="2018-11-13T00:00:00"/>
    <s v="Fri"/>
    <x v="7"/>
    <s v="CA-2018-101336"/>
    <n v="1543"/>
    <s v="Tenex File Box, Personal Filing Tote with Lid, Black"/>
    <s v="Chuck Magee"/>
    <n v="10011"/>
    <n v="20"/>
    <n v="5"/>
    <n v="78"/>
  </r>
  <r>
    <n v="5"/>
    <x v="1"/>
    <x v="644"/>
    <x v="2"/>
    <x v="0"/>
    <n v="6"/>
    <x v="1"/>
    <x v="11"/>
    <x v="2"/>
    <x v="17"/>
    <x v="1"/>
    <s v="United States"/>
    <x v="301"/>
    <x v="1"/>
    <m/>
    <x v="0"/>
    <x v="0"/>
    <d v="2018-07-17T00:00:00"/>
    <s v="Tue"/>
    <x v="1"/>
    <s v="CA-2018-101343"/>
    <n v="557"/>
    <s v="Eldon Base for stackable storage shelf, platinum"/>
    <s v="Anna Andreadi"/>
    <n v="90049"/>
    <n v="4"/>
    <n v="2"/>
    <n v="78"/>
  </r>
  <r>
    <n v="0"/>
    <x v="0"/>
    <x v="645"/>
    <x v="2"/>
    <x v="3"/>
    <n v="0"/>
    <x v="0"/>
    <x v="8"/>
    <x v="0"/>
    <x v="33"/>
    <x v="29"/>
    <s v="United States"/>
    <x v="572"/>
    <x v="2"/>
    <m/>
    <x v="0"/>
    <x v="0"/>
    <d v="2018-07-14T00:00:00"/>
    <s v="Sat"/>
    <x v="1"/>
    <s v="CA-2018-101378"/>
    <n v="883"/>
    <s v="HP Standard 104 key PS/2 Keyboard"/>
    <s v="Cassandra Brandow"/>
    <n v="35810"/>
    <n v="7"/>
    <n v="2"/>
    <n v="29"/>
  </r>
  <r>
    <n v="6"/>
    <x v="0"/>
    <x v="646"/>
    <x v="2"/>
    <x v="0"/>
    <n v="6"/>
    <x v="0"/>
    <x v="6"/>
    <x v="2"/>
    <x v="1"/>
    <x v="1"/>
    <s v="United States"/>
    <x v="561"/>
    <x v="1"/>
    <m/>
    <x v="0"/>
    <x v="0"/>
    <d v="2018-09-25T00:00:00"/>
    <s v="Wed"/>
    <x v="8"/>
    <s v="CA-2018-101385"/>
    <n v="323"/>
    <s v="BIC Brite Liner Highlighters"/>
    <s v="Anna Andreadi"/>
    <n v="94109"/>
    <n v="7"/>
    <n v="4"/>
    <n v="17"/>
  </r>
  <r>
    <n v="2"/>
    <x v="1"/>
    <x v="647"/>
    <x v="2"/>
    <x v="1"/>
    <n v="3"/>
    <x v="0"/>
    <x v="2"/>
    <x v="2"/>
    <x v="353"/>
    <x v="21"/>
    <s v="United States"/>
    <x v="244"/>
    <x v="3"/>
    <m/>
    <x v="0"/>
    <x v="0"/>
    <d v="2018-02-27T00:00:00"/>
    <s v="Fri"/>
    <x v="2"/>
    <s v="CA-2018-101448"/>
    <n v="674"/>
    <s v="Flexible Leather- Look Classic Collection Ring Binder"/>
    <s v="Kelly Williams"/>
    <n v="54601"/>
    <n v="28"/>
    <n v="3"/>
    <n v="57"/>
  </r>
  <r>
    <n v="6"/>
    <x v="0"/>
    <x v="648"/>
    <x v="2"/>
    <x v="0"/>
    <n v="6"/>
    <x v="0"/>
    <x v="6"/>
    <x v="2"/>
    <x v="80"/>
    <x v="5"/>
    <s v="United States"/>
    <x v="204"/>
    <x v="2"/>
    <m/>
    <x v="0"/>
    <x v="0"/>
    <d v="2018-07-02T00:00:00"/>
    <s v="Mon"/>
    <x v="1"/>
    <s v="CA-2018-101469"/>
    <n v="254"/>
    <s v="Avery Hi-Liter Pen Style Six-Color Fluorescent Set"/>
    <s v="Cassandra Brandow"/>
    <n v="22204"/>
    <n v="3"/>
    <n v="2"/>
    <n v="8"/>
  </r>
  <r>
    <n v="3"/>
    <x v="0"/>
    <x v="649"/>
    <x v="2"/>
    <x v="1"/>
    <n v="3"/>
    <x v="0"/>
    <x v="6"/>
    <x v="2"/>
    <x v="79"/>
    <x v="32"/>
    <s v="United States"/>
    <x v="702"/>
    <x v="2"/>
    <m/>
    <x v="0"/>
    <x v="0"/>
    <d v="2018-05-01T00:00:00"/>
    <s v="Sun"/>
    <x v="5"/>
    <s v="CA-2018-101525"/>
    <n v="525"/>
    <s v="DIXON Ticonderoga Erasable Checking Pencils"/>
    <s v="Cassandra Brandow"/>
    <n v="72209"/>
    <n v="4"/>
    <n v="2"/>
    <n v="11"/>
  </r>
  <r>
    <n v="3"/>
    <x v="0"/>
    <x v="649"/>
    <x v="2"/>
    <x v="1"/>
    <n v="3"/>
    <x v="0"/>
    <x v="3"/>
    <x v="2"/>
    <x v="79"/>
    <x v="32"/>
    <s v="United States"/>
    <x v="702"/>
    <x v="2"/>
    <m/>
    <x v="0"/>
    <x v="0"/>
    <d v="2018-05-01T00:00:00"/>
    <s v="Sun"/>
    <x v="5"/>
    <s v="CA-2018-101525"/>
    <n v="1707"/>
    <s v="Xerox 1914"/>
    <s v="Cassandra Brandow"/>
    <n v="72209"/>
    <n v="54"/>
    <n v="2"/>
    <n v="110"/>
  </r>
  <r>
    <n v="3"/>
    <x v="0"/>
    <x v="649"/>
    <x v="2"/>
    <x v="1"/>
    <n v="3"/>
    <x v="0"/>
    <x v="3"/>
    <x v="2"/>
    <x v="79"/>
    <x v="32"/>
    <s v="United States"/>
    <x v="702"/>
    <x v="2"/>
    <m/>
    <x v="0"/>
    <x v="0"/>
    <d v="2018-05-01T00:00:00"/>
    <s v="Sun"/>
    <x v="5"/>
    <s v="CA-2018-101525"/>
    <n v="1794"/>
    <s v="Xerox 1994"/>
    <s v="Cassandra Brandow"/>
    <n v="72209"/>
    <n v="9"/>
    <n v="3"/>
    <n v="19"/>
  </r>
  <r>
    <n v="6"/>
    <x v="0"/>
    <x v="650"/>
    <x v="2"/>
    <x v="0"/>
    <n v="6"/>
    <x v="1"/>
    <x v="2"/>
    <x v="2"/>
    <x v="286"/>
    <x v="25"/>
    <s v="United States"/>
    <x v="505"/>
    <x v="0"/>
    <m/>
    <x v="0"/>
    <x v="0"/>
    <d v="2018-12-18T00:00:00"/>
    <s v="Wed"/>
    <x v="6"/>
    <s v="CA-2018-101546"/>
    <n v="687"/>
    <s v="GBC DocuBind TL300 Electric Binding System"/>
    <s v="Chuck Magee"/>
    <n v="7960"/>
    <n v="843"/>
    <n v="2"/>
    <n v="1794"/>
  </r>
  <r>
    <n v="6"/>
    <x v="0"/>
    <x v="651"/>
    <x v="2"/>
    <x v="0"/>
    <n v="6"/>
    <x v="1"/>
    <x v="4"/>
    <x v="2"/>
    <x v="0"/>
    <x v="0"/>
    <s v="United States"/>
    <x v="275"/>
    <x v="0"/>
    <m/>
    <x v="0"/>
    <x v="0"/>
    <d v="2018-02-28T00:00:00"/>
    <s v="Sat"/>
    <x v="2"/>
    <s v="CA-2018-101623"/>
    <n v="1507"/>
    <s v="Staples"/>
    <s v="Chuck Magee"/>
    <n v="10035"/>
    <n v="18"/>
    <n v="6"/>
    <n v="36"/>
  </r>
  <r>
    <n v="4"/>
    <x v="2"/>
    <x v="652"/>
    <x v="2"/>
    <x v="1"/>
    <n v="3"/>
    <x v="1"/>
    <x v="10"/>
    <x v="2"/>
    <x v="63"/>
    <x v="0"/>
    <s v="United States"/>
    <x v="69"/>
    <x v="0"/>
    <m/>
    <x v="0"/>
    <x v="0"/>
    <d v="2018-02-19T00:00:00"/>
    <s v="Thu"/>
    <x v="3"/>
    <s v="CA-2018-101630"/>
    <n v="1506"/>
    <s v="Staple-on labels"/>
    <s v="Chuck Magee"/>
    <n v="11561"/>
    <n v="4"/>
    <n v="3"/>
    <n v="9"/>
  </r>
  <r>
    <n v="4"/>
    <x v="2"/>
    <x v="652"/>
    <x v="2"/>
    <x v="1"/>
    <n v="3"/>
    <x v="1"/>
    <x v="15"/>
    <x v="2"/>
    <x v="63"/>
    <x v="0"/>
    <s v="United States"/>
    <x v="69"/>
    <x v="0"/>
    <m/>
    <x v="0"/>
    <x v="0"/>
    <d v="2018-02-19T00:00:00"/>
    <s v="Thu"/>
    <x v="3"/>
    <s v="CA-2018-101630"/>
    <n v="82"/>
    <s v="Acme Office Executive Series Stainless Steel Trimmers"/>
    <s v="Chuck Magee"/>
    <n v="11561"/>
    <n v="7"/>
    <n v="3"/>
    <n v="26"/>
  </r>
  <r>
    <n v="6"/>
    <x v="0"/>
    <x v="653"/>
    <x v="2"/>
    <x v="0"/>
    <n v="6"/>
    <x v="0"/>
    <x v="9"/>
    <x v="1"/>
    <x v="29"/>
    <x v="1"/>
    <s v="United States"/>
    <x v="154"/>
    <x v="1"/>
    <m/>
    <x v="0"/>
    <x v="0"/>
    <d v="2018-12-24T00:00:00"/>
    <s v="Tue"/>
    <x v="6"/>
    <s v="CA-2018-101651"/>
    <n v="550"/>
    <s v="Eldon 200 Class Desk Accessories, Smoke"/>
    <s v="Anna Andreadi"/>
    <n v="95123"/>
    <n v="18"/>
    <n v="7"/>
    <n v="44"/>
  </r>
  <r>
    <n v="6"/>
    <x v="0"/>
    <x v="653"/>
    <x v="2"/>
    <x v="0"/>
    <n v="6"/>
    <x v="0"/>
    <x v="7"/>
    <x v="2"/>
    <x v="29"/>
    <x v="1"/>
    <s v="United States"/>
    <x v="154"/>
    <x v="1"/>
    <m/>
    <x v="0"/>
    <x v="0"/>
    <d v="2018-12-24T00:00:00"/>
    <s v="Tue"/>
    <x v="6"/>
    <s v="CA-2018-101651"/>
    <n v="1501"/>
    <s v="Staple envelope"/>
    <s v="Anna Andreadi"/>
    <n v="95123"/>
    <n v="19"/>
    <n v="7"/>
    <n v="40"/>
  </r>
  <r>
    <n v="4"/>
    <x v="1"/>
    <x v="654"/>
    <x v="2"/>
    <x v="0"/>
    <n v="6"/>
    <x v="2"/>
    <x v="5"/>
    <x v="1"/>
    <x v="354"/>
    <x v="1"/>
    <s v="United States"/>
    <x v="108"/>
    <x v="1"/>
    <m/>
    <x v="0"/>
    <x v="1"/>
    <d v="2018-10-03T00:00:00"/>
    <s v="Tue"/>
    <x v="8"/>
    <s v="CA-2018-101672"/>
    <n v="744"/>
    <s v="Global Deluxe High-Back Managers Chair"/>
    <s v="Anna Andreadi"/>
    <n v="92630"/>
    <n v="103"/>
    <n v="4"/>
    <n v="915"/>
  </r>
  <r>
    <n v="4"/>
    <x v="1"/>
    <x v="654"/>
    <x v="2"/>
    <x v="0"/>
    <n v="6"/>
    <x v="2"/>
    <x v="10"/>
    <x v="2"/>
    <x v="354"/>
    <x v="1"/>
    <s v="United States"/>
    <x v="108"/>
    <x v="1"/>
    <m/>
    <x v="0"/>
    <x v="0"/>
    <d v="2018-10-03T00:00:00"/>
    <s v="Tue"/>
    <x v="8"/>
    <s v="CA-2018-101672"/>
    <n v="1463"/>
    <s v="Smead Alpha-Z Color-Coded Second Alphabetical Labels and Starter Set"/>
    <s v="Anna Andreadi"/>
    <n v="92630"/>
    <n v="3"/>
    <n v="2"/>
    <n v="6"/>
  </r>
  <r>
    <n v="4"/>
    <x v="1"/>
    <x v="654"/>
    <x v="2"/>
    <x v="0"/>
    <n v="6"/>
    <x v="2"/>
    <x v="3"/>
    <x v="2"/>
    <x v="354"/>
    <x v="1"/>
    <s v="United States"/>
    <x v="108"/>
    <x v="1"/>
    <m/>
    <x v="0"/>
    <x v="0"/>
    <d v="2018-10-03T00:00:00"/>
    <s v="Tue"/>
    <x v="8"/>
    <s v="CA-2018-101672"/>
    <n v="1682"/>
    <s v="Xerox 1891"/>
    <s v="Anna Andreadi"/>
    <n v="92630"/>
    <n v="46"/>
    <n v="2"/>
    <n v="98"/>
  </r>
  <r>
    <n v="4"/>
    <x v="1"/>
    <x v="654"/>
    <x v="2"/>
    <x v="0"/>
    <n v="6"/>
    <x v="2"/>
    <x v="3"/>
    <x v="2"/>
    <x v="354"/>
    <x v="1"/>
    <s v="United States"/>
    <x v="108"/>
    <x v="1"/>
    <m/>
    <x v="0"/>
    <x v="0"/>
    <d v="2018-10-03T00:00:00"/>
    <s v="Tue"/>
    <x v="8"/>
    <s v="CA-2018-101672"/>
    <n v="1693"/>
    <s v="Xerox 1900"/>
    <s v="Anna Andreadi"/>
    <n v="92630"/>
    <n v="4"/>
    <n v="2"/>
    <n v="9"/>
  </r>
  <r>
    <n v="2"/>
    <x v="1"/>
    <x v="655"/>
    <x v="2"/>
    <x v="1"/>
    <n v="3"/>
    <x v="0"/>
    <x v="5"/>
    <x v="1"/>
    <x v="4"/>
    <x v="4"/>
    <s v="United States"/>
    <x v="35"/>
    <x v="3"/>
    <m/>
    <x v="0"/>
    <x v="2"/>
    <d v="2018-06-25T00:00:00"/>
    <s v="Wed"/>
    <x v="9"/>
    <s v="CA-2018-101693"/>
    <n v="771"/>
    <s v="Global Value Mid-Back Managers Chair, Gray"/>
    <s v="Kelly Williams"/>
    <n v="77070"/>
    <n v="-6"/>
    <n v="2"/>
    <n v="85"/>
  </r>
  <r>
    <n v="2"/>
    <x v="1"/>
    <x v="655"/>
    <x v="2"/>
    <x v="1"/>
    <n v="3"/>
    <x v="0"/>
    <x v="9"/>
    <x v="1"/>
    <x v="4"/>
    <x v="4"/>
    <s v="United States"/>
    <x v="35"/>
    <x v="3"/>
    <m/>
    <x v="0"/>
    <x v="7"/>
    <d v="2018-06-25T00:00:00"/>
    <s v="Wed"/>
    <x v="9"/>
    <s v="CA-2018-101693"/>
    <n v="563"/>
    <s v="Eldon Executive Woodline II Cherry Finish Desk Accessories"/>
    <s v="Kelly Williams"/>
    <n v="77070"/>
    <n v="-26"/>
    <n v="2"/>
    <n v="33"/>
  </r>
  <r>
    <n v="5"/>
    <x v="2"/>
    <x v="636"/>
    <x v="2"/>
    <x v="1"/>
    <n v="3"/>
    <x v="2"/>
    <x v="2"/>
    <x v="2"/>
    <x v="0"/>
    <x v="0"/>
    <s v="United States"/>
    <x v="703"/>
    <x v="0"/>
    <m/>
    <x v="0"/>
    <x v="1"/>
    <d v="2018-09-23T00:00:00"/>
    <s v="Mon"/>
    <x v="0"/>
    <s v="CA-2018-101742"/>
    <n v="17"/>
    <s v="3-ring staple pack"/>
    <s v="Chuck Magee"/>
    <n v="10009"/>
    <n v="4"/>
    <n v="7"/>
    <n v="11"/>
  </r>
  <r>
    <n v="4"/>
    <x v="1"/>
    <x v="656"/>
    <x v="2"/>
    <x v="0"/>
    <n v="6"/>
    <x v="0"/>
    <x v="9"/>
    <x v="1"/>
    <x v="13"/>
    <x v="10"/>
    <s v="United States"/>
    <x v="271"/>
    <x v="3"/>
    <m/>
    <x v="0"/>
    <x v="7"/>
    <d v="2018-05-27T00:00:00"/>
    <s v="Fri"/>
    <x v="5"/>
    <s v="CA-2018-101791"/>
    <n v="677"/>
    <s v="G.E. Halogen Desk Lamp Bulbs"/>
    <s v="Kelly Williams"/>
    <n v="60623"/>
    <n v="-2"/>
    <n v="2"/>
    <n v="6"/>
  </r>
  <r>
    <n v="4"/>
    <x v="1"/>
    <x v="656"/>
    <x v="2"/>
    <x v="0"/>
    <n v="6"/>
    <x v="0"/>
    <x v="9"/>
    <x v="1"/>
    <x v="13"/>
    <x v="10"/>
    <s v="United States"/>
    <x v="271"/>
    <x v="3"/>
    <m/>
    <x v="0"/>
    <x v="7"/>
    <d v="2018-05-27T00:00:00"/>
    <s v="Fri"/>
    <x v="5"/>
    <s v="CA-2018-101791"/>
    <n v="19"/>
    <s v="36X48 HARDFLOOR CHAIRMAT"/>
    <s v="Kelly Williams"/>
    <n v="60623"/>
    <n v="-33"/>
    <n v="3"/>
    <n v="25"/>
  </r>
  <r>
    <n v="4"/>
    <x v="1"/>
    <x v="656"/>
    <x v="2"/>
    <x v="0"/>
    <n v="6"/>
    <x v="0"/>
    <x v="11"/>
    <x v="2"/>
    <x v="13"/>
    <x v="10"/>
    <s v="United States"/>
    <x v="271"/>
    <x v="3"/>
    <m/>
    <x v="0"/>
    <x v="1"/>
    <d v="2018-05-27T00:00:00"/>
    <s v="Fri"/>
    <x v="5"/>
    <s v="CA-2018-101791"/>
    <n v="1498"/>
    <s v="Standard Rollaway File with Lock"/>
    <s v="Kelly Williams"/>
    <n v="60623"/>
    <n v="97"/>
    <n v="9"/>
    <n v="1297"/>
  </r>
  <r>
    <n v="5"/>
    <x v="1"/>
    <x v="657"/>
    <x v="2"/>
    <x v="0"/>
    <n v="6"/>
    <x v="2"/>
    <x v="6"/>
    <x v="2"/>
    <x v="86"/>
    <x v="1"/>
    <s v="United States"/>
    <x v="323"/>
    <x v="1"/>
    <m/>
    <x v="0"/>
    <x v="0"/>
    <d v="2018-01-07T00:00:00"/>
    <s v="Sat"/>
    <x v="11"/>
    <s v="CA-2018-101938"/>
    <n v="1237"/>
    <s v="Panasonic KP-350BK Electric Pencil Sharpener with Auto Stop"/>
    <s v="Anna Andreadi"/>
    <n v="94601"/>
    <n v="10"/>
    <n v="1"/>
    <n v="35"/>
  </r>
  <r>
    <n v="2"/>
    <x v="1"/>
    <x v="658"/>
    <x v="2"/>
    <x v="1"/>
    <n v="3"/>
    <x v="0"/>
    <x v="0"/>
    <x v="0"/>
    <x v="4"/>
    <x v="4"/>
    <s v="United States"/>
    <x v="90"/>
    <x v="3"/>
    <m/>
    <x v="0"/>
    <x v="1"/>
    <d v="2018-07-14T00:00:00"/>
    <s v="Sat"/>
    <x v="1"/>
    <s v="CA-2018-101966"/>
    <n v="342"/>
    <s v="Blue Parrot B250XT Professional Grade Wireless Bluetooth Headset with"/>
    <s v="Kelly Williams"/>
    <n v="77036"/>
    <n v="52"/>
    <n v="7"/>
    <n v="420"/>
  </r>
  <r>
    <n v="1"/>
    <x v="0"/>
    <x v="659"/>
    <x v="2"/>
    <x v="2"/>
    <n v="1"/>
    <x v="0"/>
    <x v="2"/>
    <x v="2"/>
    <x v="0"/>
    <x v="0"/>
    <s v="United States"/>
    <x v="217"/>
    <x v="0"/>
    <m/>
    <x v="0"/>
    <x v="1"/>
    <d v="2018-08-19T00:00:00"/>
    <s v="Thu"/>
    <x v="10"/>
    <s v="CA-2018-101980"/>
    <n v="895"/>
    <s v="Ibico EB-19 Dual Function Manual Binding System"/>
    <s v="Chuck Magee"/>
    <n v="10009"/>
    <n v="90"/>
    <n v="2"/>
    <n v="277"/>
  </r>
  <r>
    <n v="1"/>
    <x v="0"/>
    <x v="659"/>
    <x v="2"/>
    <x v="2"/>
    <n v="1"/>
    <x v="0"/>
    <x v="2"/>
    <x v="2"/>
    <x v="0"/>
    <x v="0"/>
    <s v="United States"/>
    <x v="217"/>
    <x v="0"/>
    <m/>
    <x v="0"/>
    <x v="1"/>
    <d v="2018-08-19T00:00:00"/>
    <s v="Thu"/>
    <x v="10"/>
    <s v="CA-2018-101980"/>
    <n v="412"/>
    <s v="Cardinal HOLDit! Binder Insert Strips,Extra Strips"/>
    <s v="Chuck Magee"/>
    <n v="10009"/>
    <n v="9"/>
    <n v="5"/>
    <n v="25"/>
  </r>
  <r>
    <n v="1"/>
    <x v="0"/>
    <x v="659"/>
    <x v="2"/>
    <x v="2"/>
    <n v="1"/>
    <x v="0"/>
    <x v="2"/>
    <x v="2"/>
    <x v="0"/>
    <x v="0"/>
    <s v="United States"/>
    <x v="217"/>
    <x v="0"/>
    <m/>
    <x v="0"/>
    <x v="1"/>
    <d v="2018-08-19T00:00:00"/>
    <s v="Thu"/>
    <x v="10"/>
    <s v="CA-2018-101980"/>
    <n v="1529"/>
    <s v="Surelock Post Binders"/>
    <s v="Chuck Magee"/>
    <n v="10009"/>
    <n v="55"/>
    <n v="6"/>
    <n v="147"/>
  </r>
  <r>
    <n v="6"/>
    <x v="0"/>
    <x v="660"/>
    <x v="2"/>
    <x v="0"/>
    <n v="6"/>
    <x v="0"/>
    <x v="0"/>
    <x v="0"/>
    <x v="22"/>
    <x v="17"/>
    <s v="United States"/>
    <x v="282"/>
    <x v="3"/>
    <m/>
    <x v="0"/>
    <x v="0"/>
    <d v="2018-06-24T00:00:00"/>
    <s v="Tue"/>
    <x v="9"/>
    <s v="CA-2018-101987"/>
    <n v="1245"/>
    <s v="Panasonic KX TS208W Corded phone"/>
    <s v="Kelly Williams"/>
    <n v="47374"/>
    <n v="123"/>
    <n v="9"/>
    <n v="441"/>
  </r>
  <r>
    <n v="2"/>
    <x v="2"/>
    <x v="661"/>
    <x v="2"/>
    <x v="2"/>
    <n v="1"/>
    <x v="0"/>
    <x v="1"/>
    <x v="1"/>
    <x v="5"/>
    <x v="5"/>
    <s v="United States"/>
    <x v="201"/>
    <x v="2"/>
    <m/>
    <x v="0"/>
    <x v="0"/>
    <d v="2018-12-09T00:00:00"/>
    <s v="Mon"/>
    <x v="6"/>
    <s v="CA-2018-102092"/>
    <n v="908"/>
    <s v="Iceberg OfficeWorks 42 Round Tables"/>
    <s v="Cassandra Brandow"/>
    <n v="22153"/>
    <n v="159"/>
    <n v="7"/>
    <n v="1057"/>
  </r>
  <r>
    <n v="6"/>
    <x v="0"/>
    <x v="635"/>
    <x v="2"/>
    <x v="0"/>
    <n v="6"/>
    <x v="1"/>
    <x v="9"/>
    <x v="1"/>
    <x v="0"/>
    <x v="0"/>
    <s v="United States"/>
    <x v="118"/>
    <x v="0"/>
    <m/>
    <x v="0"/>
    <x v="0"/>
    <d v="2018-06-26T00:00:00"/>
    <s v="Thu"/>
    <x v="1"/>
    <s v="CA-2018-102127"/>
    <n v="492"/>
    <s v="DAX Executive Solid Wood Document Frame, Desktop or Hang, Mahogany, 5 x 7"/>
    <s v="Chuck Magee"/>
    <n v="10035"/>
    <n v="13"/>
    <n v="3"/>
    <n v="38"/>
  </r>
  <r>
    <n v="6"/>
    <x v="0"/>
    <x v="635"/>
    <x v="2"/>
    <x v="0"/>
    <n v="6"/>
    <x v="1"/>
    <x v="8"/>
    <x v="0"/>
    <x v="0"/>
    <x v="0"/>
    <s v="United States"/>
    <x v="118"/>
    <x v="0"/>
    <m/>
    <x v="0"/>
    <x v="0"/>
    <d v="2018-06-26T00:00:00"/>
    <s v="Thu"/>
    <x v="1"/>
    <s v="CA-2018-102127"/>
    <n v="125"/>
    <s v="AmazonBasics 3-Button USB Wired Mouse"/>
    <s v="Chuck Magee"/>
    <n v="10035"/>
    <n v="9"/>
    <n v="3"/>
    <n v="21"/>
  </r>
  <r>
    <n v="6"/>
    <x v="0"/>
    <x v="635"/>
    <x v="2"/>
    <x v="0"/>
    <n v="6"/>
    <x v="1"/>
    <x v="8"/>
    <x v="0"/>
    <x v="0"/>
    <x v="0"/>
    <s v="United States"/>
    <x v="118"/>
    <x v="0"/>
    <m/>
    <x v="0"/>
    <x v="0"/>
    <d v="2018-06-26T00:00:00"/>
    <s v="Thu"/>
    <x v="1"/>
    <s v="CA-2018-102127"/>
    <n v="1262"/>
    <s v="Perixx PERIBOARD-512B, Ergonomic Split Keyboard"/>
    <s v="Chuck Magee"/>
    <n v="10035"/>
    <n v="10"/>
    <n v="4"/>
    <n v="140"/>
  </r>
  <r>
    <n v="5"/>
    <x v="1"/>
    <x v="662"/>
    <x v="2"/>
    <x v="0"/>
    <n v="6"/>
    <x v="1"/>
    <x v="9"/>
    <x v="1"/>
    <x v="177"/>
    <x v="21"/>
    <s v="United States"/>
    <x v="242"/>
    <x v="3"/>
    <m/>
    <x v="0"/>
    <x v="0"/>
    <d v="2018-03-14T00:00:00"/>
    <s v="Sat"/>
    <x v="2"/>
    <s v="CA-2018-102134"/>
    <n v="1618"/>
    <s v="Westinghouse Clip-On Gooseneck Lamps"/>
    <s v="Kelly Williams"/>
    <n v="54302"/>
    <n v="4"/>
    <n v="2"/>
    <n v="17"/>
  </r>
  <r>
    <n v="5"/>
    <x v="1"/>
    <x v="663"/>
    <x v="2"/>
    <x v="0"/>
    <n v="6"/>
    <x v="0"/>
    <x v="7"/>
    <x v="2"/>
    <x v="11"/>
    <x v="5"/>
    <s v="United States"/>
    <x v="644"/>
    <x v="2"/>
    <m/>
    <x v="0"/>
    <x v="0"/>
    <d v="2018-09-11T00:00:00"/>
    <s v="Wed"/>
    <x v="0"/>
    <s v="CA-2018-102162"/>
    <n v="3"/>
    <s v="#10 Self-Seal White Envelopes"/>
    <s v="Cassandra Brandow"/>
    <n v="23602"/>
    <n v="5"/>
    <n v="1"/>
    <n v="11"/>
  </r>
  <r>
    <n v="5"/>
    <x v="1"/>
    <x v="663"/>
    <x v="2"/>
    <x v="0"/>
    <n v="6"/>
    <x v="0"/>
    <x v="16"/>
    <x v="0"/>
    <x v="11"/>
    <x v="5"/>
    <s v="United States"/>
    <x v="644"/>
    <x v="2"/>
    <m/>
    <x v="0"/>
    <x v="0"/>
    <d v="2018-09-11T00:00:00"/>
    <s v="Wed"/>
    <x v="0"/>
    <s v="CA-2018-102162"/>
    <n v="402"/>
    <s v="Canon PC-428 Personal Copier"/>
    <s v="Cassandra Brandow"/>
    <n v="23602"/>
    <n v="752"/>
    <n v="8"/>
    <n v="1600"/>
  </r>
  <r>
    <n v="2"/>
    <x v="2"/>
    <x v="647"/>
    <x v="2"/>
    <x v="2"/>
    <n v="1"/>
    <x v="0"/>
    <x v="12"/>
    <x v="2"/>
    <x v="0"/>
    <x v="0"/>
    <s v="United States"/>
    <x v="409"/>
    <x v="0"/>
    <m/>
    <x v="0"/>
    <x v="0"/>
    <d v="2018-02-27T00:00:00"/>
    <s v="Fri"/>
    <x v="2"/>
    <s v="CA-2018-102456"/>
    <n v="467"/>
    <s v="Conquest 14 Commercial Heavy-Duty Upright Vacuum, Collection System, Accessory Kit"/>
    <s v="Chuck Magee"/>
    <n v="10011"/>
    <n v="50"/>
    <n v="3"/>
    <n v="171"/>
  </r>
  <r>
    <n v="1"/>
    <x v="0"/>
    <x v="664"/>
    <x v="2"/>
    <x v="2"/>
    <n v="1"/>
    <x v="0"/>
    <x v="6"/>
    <x v="2"/>
    <x v="197"/>
    <x v="40"/>
    <s v="United States"/>
    <x v="77"/>
    <x v="2"/>
    <m/>
    <x v="0"/>
    <x v="0"/>
    <d v="2018-07-24T00:00:00"/>
    <s v="Tue"/>
    <x v="1"/>
    <s v="CA-2018-102498"/>
    <n v="1239"/>
    <s v="Panasonic KP-4ABK Battery-Operated Pencil Sharpener"/>
    <s v="Cassandra Brandow"/>
    <n v="70506"/>
    <n v="21"/>
    <n v="5"/>
    <n v="73"/>
  </r>
  <r>
    <n v="4"/>
    <x v="1"/>
    <x v="644"/>
    <x v="2"/>
    <x v="0"/>
    <n v="6"/>
    <x v="2"/>
    <x v="3"/>
    <x v="2"/>
    <x v="16"/>
    <x v="12"/>
    <s v="United States"/>
    <x v="595"/>
    <x v="0"/>
    <m/>
    <x v="0"/>
    <x v="1"/>
    <d v="2018-07-18T00:00:00"/>
    <s v="Wed"/>
    <x v="1"/>
    <s v="CA-2018-102561"/>
    <n v="1757"/>
    <s v="Xerox 196"/>
    <s v="Chuck Magee"/>
    <n v="19140"/>
    <n v="7"/>
    <n v="4"/>
    <n v="18"/>
  </r>
  <r>
    <n v="4"/>
    <x v="1"/>
    <x v="644"/>
    <x v="2"/>
    <x v="0"/>
    <n v="6"/>
    <x v="2"/>
    <x v="6"/>
    <x v="2"/>
    <x v="16"/>
    <x v="12"/>
    <s v="United States"/>
    <x v="595"/>
    <x v="0"/>
    <m/>
    <x v="0"/>
    <x v="1"/>
    <d v="2018-07-18T00:00:00"/>
    <s v="Wed"/>
    <x v="1"/>
    <s v="CA-2018-102561"/>
    <n v="1141"/>
    <s v="Newell 326"/>
    <s v="Chuck Magee"/>
    <n v="19140"/>
    <n v="1"/>
    <n v="8"/>
    <n v="11"/>
  </r>
  <r>
    <n v="4"/>
    <x v="1"/>
    <x v="644"/>
    <x v="2"/>
    <x v="0"/>
    <n v="6"/>
    <x v="2"/>
    <x v="11"/>
    <x v="2"/>
    <x v="16"/>
    <x v="12"/>
    <s v="United States"/>
    <x v="595"/>
    <x v="0"/>
    <m/>
    <x v="0"/>
    <x v="1"/>
    <d v="2018-07-18T00:00:00"/>
    <s v="Wed"/>
    <x v="1"/>
    <s v="CA-2018-102561"/>
    <n v="1512"/>
    <s v="Steel Personal Filing/Posting Tote"/>
    <s v="Chuck Magee"/>
    <n v="19140"/>
    <n v="25"/>
    <n v="10"/>
    <n v="284"/>
  </r>
  <r>
    <n v="3"/>
    <x v="2"/>
    <x v="653"/>
    <x v="2"/>
    <x v="2"/>
    <n v="1"/>
    <x v="2"/>
    <x v="4"/>
    <x v="2"/>
    <x v="77"/>
    <x v="19"/>
    <s v="United States"/>
    <x v="429"/>
    <x v="0"/>
    <m/>
    <x v="0"/>
    <x v="1"/>
    <d v="2018-12-27T00:00:00"/>
    <s v="Fri"/>
    <x v="6"/>
    <s v="CA-2018-102596"/>
    <n v="1219"/>
    <s v="OIC Colored Binder Clips, Assorted Sizes"/>
    <s v="Chuck Magee"/>
    <n v="44312"/>
    <n v="6"/>
    <n v="6"/>
    <n v="17"/>
  </r>
  <r>
    <n v="6"/>
    <x v="0"/>
    <x v="630"/>
    <x v="2"/>
    <x v="0"/>
    <n v="6"/>
    <x v="0"/>
    <x v="6"/>
    <x v="2"/>
    <x v="145"/>
    <x v="1"/>
    <s v="United States"/>
    <x v="3"/>
    <x v="1"/>
    <m/>
    <x v="0"/>
    <x v="0"/>
    <d v="2018-12-13T00:00:00"/>
    <s v="Fri"/>
    <x v="6"/>
    <s v="CA-2018-102792"/>
    <n v="475"/>
    <s v="Crayola Colored Pencils"/>
    <s v="Anna Andreadi"/>
    <n v="92503"/>
    <n v="3"/>
    <n v="3"/>
    <n v="10"/>
  </r>
  <r>
    <n v="1"/>
    <x v="0"/>
    <x v="665"/>
    <x v="2"/>
    <x v="2"/>
    <n v="1"/>
    <x v="1"/>
    <x v="5"/>
    <x v="1"/>
    <x v="33"/>
    <x v="4"/>
    <s v="United States"/>
    <x v="167"/>
    <x v="3"/>
    <m/>
    <x v="0"/>
    <x v="2"/>
    <d v="2018-07-02T00:00:00"/>
    <s v="Mon"/>
    <x v="1"/>
    <s v="CA-2018-102813"/>
    <n v="737"/>
    <s v="Global Airflow Leather Mesh Back Chair, Black"/>
    <s v="Kelly Williams"/>
    <n v="77340"/>
    <n v="0"/>
    <n v="5"/>
    <n v="528"/>
  </r>
  <r>
    <n v="1"/>
    <x v="0"/>
    <x v="665"/>
    <x v="2"/>
    <x v="2"/>
    <n v="1"/>
    <x v="1"/>
    <x v="3"/>
    <x v="2"/>
    <x v="33"/>
    <x v="4"/>
    <s v="United States"/>
    <x v="167"/>
    <x v="3"/>
    <m/>
    <x v="0"/>
    <x v="1"/>
    <d v="2018-07-02T00:00:00"/>
    <s v="Mon"/>
    <x v="1"/>
    <s v="CA-2018-102813"/>
    <n v="1804"/>
    <s v="Xerox 201"/>
    <s v="Kelly Williams"/>
    <n v="77340"/>
    <n v="15"/>
    <n v="8"/>
    <n v="41"/>
  </r>
  <r>
    <n v="4"/>
    <x v="2"/>
    <x v="666"/>
    <x v="2"/>
    <x v="1"/>
    <n v="3"/>
    <x v="2"/>
    <x v="15"/>
    <x v="2"/>
    <x v="112"/>
    <x v="25"/>
    <s v="United States"/>
    <x v="22"/>
    <x v="0"/>
    <m/>
    <x v="0"/>
    <x v="0"/>
    <d v="2018-09-19T00:00:00"/>
    <s v="Thu"/>
    <x v="0"/>
    <s v="CA-2018-102932"/>
    <n v="77"/>
    <s v="Acme Forged Steel Scissors with Black Enamel Handles"/>
    <s v="Chuck Magee"/>
    <n v="7050"/>
    <n v="8"/>
    <n v="3"/>
    <n v="28"/>
  </r>
  <r>
    <n v="4"/>
    <x v="2"/>
    <x v="666"/>
    <x v="2"/>
    <x v="1"/>
    <n v="3"/>
    <x v="2"/>
    <x v="2"/>
    <x v="2"/>
    <x v="112"/>
    <x v="25"/>
    <s v="United States"/>
    <x v="22"/>
    <x v="0"/>
    <m/>
    <x v="0"/>
    <x v="0"/>
    <d v="2018-09-19T00:00:00"/>
    <s v="Thu"/>
    <x v="0"/>
    <s v="CA-2018-102932"/>
    <n v="1520"/>
    <s v="Storex DuraTech Recycled Plastic Frosted Binders"/>
    <s v="Chuck Magee"/>
    <n v="7050"/>
    <n v="13"/>
    <n v="6"/>
    <n v="25"/>
  </r>
  <r>
    <n v="3"/>
    <x v="0"/>
    <x v="667"/>
    <x v="2"/>
    <x v="1"/>
    <n v="3"/>
    <x v="0"/>
    <x v="14"/>
    <x v="1"/>
    <x v="0"/>
    <x v="0"/>
    <s v="United States"/>
    <x v="227"/>
    <x v="0"/>
    <m/>
    <x v="0"/>
    <x v="1"/>
    <d v="2018-09-06T00:00:00"/>
    <s v="Fri"/>
    <x v="0"/>
    <s v="CA-2018-102981"/>
    <n v="170"/>
    <s v="Atlantic Metals Mobile 5-Shelf Bookcases, Custom Colors"/>
    <s v="Chuck Magee"/>
    <n v="10035"/>
    <n v="90"/>
    <n v="3"/>
    <n v="722"/>
  </r>
  <r>
    <n v="3"/>
    <x v="0"/>
    <x v="667"/>
    <x v="2"/>
    <x v="1"/>
    <n v="3"/>
    <x v="0"/>
    <x v="8"/>
    <x v="0"/>
    <x v="0"/>
    <x v="0"/>
    <s v="United States"/>
    <x v="227"/>
    <x v="0"/>
    <m/>
    <x v="0"/>
    <x v="0"/>
    <d v="2018-09-06T00:00:00"/>
    <s v="Fri"/>
    <x v="0"/>
    <s v="CA-2018-102981"/>
    <n v="1062"/>
    <s v="Maxell 4.7GB DVD+RW 3/Pack"/>
    <s v="Chuck Magee"/>
    <n v="10035"/>
    <n v="11"/>
    <n v="2"/>
    <n v="32"/>
  </r>
  <r>
    <n v="4"/>
    <x v="1"/>
    <x v="668"/>
    <x v="2"/>
    <x v="0"/>
    <n v="6"/>
    <x v="1"/>
    <x v="10"/>
    <x v="2"/>
    <x v="4"/>
    <x v="4"/>
    <s v="United States"/>
    <x v="34"/>
    <x v="3"/>
    <m/>
    <x v="0"/>
    <x v="1"/>
    <d v="2018-07-25T00:00:00"/>
    <s v="Wed"/>
    <x v="1"/>
    <s v="CA-2018-103037"/>
    <n v="202"/>
    <s v="Avery 493"/>
    <s v="Kelly Williams"/>
    <n v="77070"/>
    <n v="6"/>
    <n v="4"/>
    <n v="16"/>
  </r>
  <r>
    <n v="0"/>
    <x v="0"/>
    <x v="669"/>
    <x v="2"/>
    <x v="3"/>
    <n v="0"/>
    <x v="2"/>
    <x v="9"/>
    <x v="1"/>
    <x v="15"/>
    <x v="11"/>
    <s v="United States"/>
    <x v="202"/>
    <x v="1"/>
    <m/>
    <x v="0"/>
    <x v="0"/>
    <d v="2018-07-04T00:00:00"/>
    <s v="Wed"/>
    <x v="1"/>
    <s v="CA-2018-103107"/>
    <n v="1053"/>
    <s v="Master Caster Door Stop, Brown"/>
    <s v="Anna Andreadi"/>
    <n v="98103"/>
    <n v="9"/>
    <n v="5"/>
    <n v="25"/>
  </r>
  <r>
    <n v="0"/>
    <x v="0"/>
    <x v="669"/>
    <x v="2"/>
    <x v="3"/>
    <n v="0"/>
    <x v="2"/>
    <x v="0"/>
    <x v="0"/>
    <x v="15"/>
    <x v="11"/>
    <s v="United States"/>
    <x v="202"/>
    <x v="1"/>
    <m/>
    <x v="0"/>
    <x v="1"/>
    <d v="2018-07-04T00:00:00"/>
    <s v="Wed"/>
    <x v="1"/>
    <s v="CA-2018-103107"/>
    <n v="173"/>
    <s v="Avaya 4621SW VoIP phone"/>
    <s v="Anna Andreadi"/>
    <n v="98103"/>
    <n v="20"/>
    <n v="3"/>
    <n v="177"/>
  </r>
  <r>
    <n v="0"/>
    <x v="0"/>
    <x v="669"/>
    <x v="2"/>
    <x v="3"/>
    <n v="0"/>
    <x v="2"/>
    <x v="0"/>
    <x v="0"/>
    <x v="15"/>
    <x v="11"/>
    <s v="United States"/>
    <x v="202"/>
    <x v="1"/>
    <m/>
    <x v="0"/>
    <x v="1"/>
    <d v="2018-07-04T00:00:00"/>
    <s v="Wed"/>
    <x v="1"/>
    <s v="CA-2018-103107"/>
    <n v="1232"/>
    <s v="OtterBox Defender Series Case - Samsung Galaxy S4"/>
    <s v="Anna Andreadi"/>
    <n v="98103"/>
    <n v="9"/>
    <n v="3"/>
    <n v="72"/>
  </r>
  <r>
    <n v="4"/>
    <x v="1"/>
    <x v="670"/>
    <x v="2"/>
    <x v="0"/>
    <n v="6"/>
    <x v="0"/>
    <x v="6"/>
    <x v="2"/>
    <x v="355"/>
    <x v="10"/>
    <s v="United States"/>
    <x v="704"/>
    <x v="3"/>
    <m/>
    <x v="0"/>
    <x v="1"/>
    <d v="2018-11-11T00:00:00"/>
    <s v="Wed"/>
    <x v="7"/>
    <s v="CA-2018-103128"/>
    <n v="1148"/>
    <s v="Newell 332"/>
    <s v="Kelly Williams"/>
    <n v="60004"/>
    <n v="1"/>
    <n v="6"/>
    <n v="14"/>
  </r>
  <r>
    <n v="4"/>
    <x v="1"/>
    <x v="671"/>
    <x v="2"/>
    <x v="0"/>
    <n v="6"/>
    <x v="2"/>
    <x v="3"/>
    <x v="2"/>
    <x v="311"/>
    <x v="1"/>
    <s v="United States"/>
    <x v="240"/>
    <x v="1"/>
    <m/>
    <x v="0"/>
    <x v="0"/>
    <d v="2018-06-07T00:00:00"/>
    <s v="Sat"/>
    <x v="9"/>
    <s v="CA-2018-103163"/>
    <n v="1622"/>
    <s v="While You Were Out Pads, 50 per Pad, 4 x 5 1/4, Green Cycle"/>
    <s v="Anna Andreadi"/>
    <n v="93309"/>
    <n v="2"/>
    <n v="1"/>
    <n v="5"/>
  </r>
  <r>
    <n v="4"/>
    <x v="1"/>
    <x v="671"/>
    <x v="2"/>
    <x v="0"/>
    <n v="6"/>
    <x v="2"/>
    <x v="2"/>
    <x v="2"/>
    <x v="311"/>
    <x v="1"/>
    <s v="United States"/>
    <x v="240"/>
    <x v="1"/>
    <m/>
    <x v="0"/>
    <x v="1"/>
    <d v="2018-06-07T00:00:00"/>
    <s v="Sat"/>
    <x v="9"/>
    <s v="CA-2018-103163"/>
    <n v="247"/>
    <s v="Avery Hanging File Binders"/>
    <s v="Anna Andreadi"/>
    <n v="93309"/>
    <n v="2"/>
    <n v="1"/>
    <n v="5"/>
  </r>
  <r>
    <n v="4"/>
    <x v="1"/>
    <x v="672"/>
    <x v="2"/>
    <x v="0"/>
    <n v="6"/>
    <x v="0"/>
    <x v="2"/>
    <x v="2"/>
    <x v="0"/>
    <x v="0"/>
    <s v="United States"/>
    <x v="127"/>
    <x v="0"/>
    <m/>
    <x v="0"/>
    <x v="1"/>
    <d v="2018-12-22T00:00:00"/>
    <s v="Sun"/>
    <x v="6"/>
    <s v="CA-2018-103359"/>
    <n v="698"/>
    <s v="GBC Pre-Punched Binding Paper, Plastic, White, 8-1/2 x 11"/>
    <s v="Chuck Magee"/>
    <n v="10035"/>
    <n v="9"/>
    <n v="2"/>
    <n v="26"/>
  </r>
  <r>
    <n v="4"/>
    <x v="1"/>
    <x v="673"/>
    <x v="2"/>
    <x v="0"/>
    <n v="6"/>
    <x v="0"/>
    <x v="8"/>
    <x v="0"/>
    <x v="42"/>
    <x v="1"/>
    <s v="United States"/>
    <x v="120"/>
    <x v="1"/>
    <m/>
    <x v="0"/>
    <x v="0"/>
    <d v="2018-11-18T00:00:00"/>
    <s v="Wed"/>
    <x v="7"/>
    <s v="CA-2018-103464"/>
    <n v="1616"/>
    <s v="WD My Passport Ultra 2TB Portable External Hard Drive"/>
    <s v="Anna Andreadi"/>
    <n v="92105"/>
    <n v="95"/>
    <n v="5"/>
    <n v="595"/>
  </r>
  <r>
    <n v="7"/>
    <x v="2"/>
    <x v="674"/>
    <x v="2"/>
    <x v="0"/>
    <n v="6"/>
    <x v="0"/>
    <x v="6"/>
    <x v="2"/>
    <x v="337"/>
    <x v="1"/>
    <s v="United States"/>
    <x v="705"/>
    <x v="1"/>
    <m/>
    <x v="0"/>
    <x v="0"/>
    <d v="2018-09-08T00:00:00"/>
    <s v="Sun"/>
    <x v="0"/>
    <s v="CA-2018-103709"/>
    <n v="539"/>
    <s v="Eberhard Faber 3 1/2 Golf Pencils"/>
    <s v="Anna Andreadi"/>
    <n v="93277"/>
    <n v="4"/>
    <n v="2"/>
    <n v="15"/>
  </r>
  <r>
    <n v="7"/>
    <x v="2"/>
    <x v="674"/>
    <x v="2"/>
    <x v="0"/>
    <n v="6"/>
    <x v="0"/>
    <x v="11"/>
    <x v="2"/>
    <x v="337"/>
    <x v="1"/>
    <s v="United States"/>
    <x v="705"/>
    <x v="1"/>
    <m/>
    <x v="0"/>
    <x v="0"/>
    <d v="2018-09-08T00:00:00"/>
    <s v="Sun"/>
    <x v="0"/>
    <s v="CA-2018-103709"/>
    <n v="1098"/>
    <s v="Mini 13-1/2 Capacity Data Binder Rack, Pearl"/>
    <s v="Anna Andreadi"/>
    <n v="93277"/>
    <n v="65"/>
    <n v="2"/>
    <n v="262"/>
  </r>
  <r>
    <n v="7"/>
    <x v="2"/>
    <x v="674"/>
    <x v="2"/>
    <x v="0"/>
    <n v="6"/>
    <x v="0"/>
    <x v="3"/>
    <x v="2"/>
    <x v="337"/>
    <x v="1"/>
    <s v="United States"/>
    <x v="705"/>
    <x v="1"/>
    <m/>
    <x v="0"/>
    <x v="0"/>
    <d v="2018-09-08T00:00:00"/>
    <s v="Sun"/>
    <x v="0"/>
    <s v="CA-2018-103709"/>
    <n v="1693"/>
    <s v="Xerox 1900"/>
    <s v="Anna Andreadi"/>
    <n v="93277"/>
    <n v="15"/>
    <n v="8"/>
    <n v="34"/>
  </r>
  <r>
    <n v="3"/>
    <x v="2"/>
    <x v="675"/>
    <x v="2"/>
    <x v="2"/>
    <n v="1"/>
    <x v="0"/>
    <x v="9"/>
    <x v="1"/>
    <x v="73"/>
    <x v="18"/>
    <s v="United States"/>
    <x v="352"/>
    <x v="0"/>
    <m/>
    <x v="0"/>
    <x v="0"/>
    <d v="2018-06-12T00:00:00"/>
    <s v="Thu"/>
    <x v="9"/>
    <s v="CA-2018-103730"/>
    <n v="150"/>
    <s v="Artistic Insta-Plaque"/>
    <s v="Chuck Magee"/>
    <n v="19805"/>
    <n v="18"/>
    <n v="3"/>
    <n v="47"/>
  </r>
  <r>
    <n v="3"/>
    <x v="2"/>
    <x v="675"/>
    <x v="2"/>
    <x v="2"/>
    <n v="1"/>
    <x v="0"/>
    <x v="2"/>
    <x v="2"/>
    <x v="73"/>
    <x v="18"/>
    <s v="United States"/>
    <x v="352"/>
    <x v="0"/>
    <m/>
    <x v="0"/>
    <x v="0"/>
    <d v="2018-06-12T00:00:00"/>
    <s v="Thu"/>
    <x v="9"/>
    <s v="CA-2018-103730"/>
    <n v="535"/>
    <s v="DXL Angle-View Binders with Locking Rings by Samsill"/>
    <s v="Chuck Magee"/>
    <n v="19805"/>
    <n v="14"/>
    <n v="4"/>
    <n v="31"/>
  </r>
  <r>
    <n v="3"/>
    <x v="2"/>
    <x v="675"/>
    <x v="2"/>
    <x v="2"/>
    <n v="1"/>
    <x v="0"/>
    <x v="11"/>
    <x v="2"/>
    <x v="73"/>
    <x v="18"/>
    <s v="United States"/>
    <x v="352"/>
    <x v="0"/>
    <m/>
    <x v="0"/>
    <x v="0"/>
    <d v="2018-06-12T00:00:00"/>
    <s v="Thu"/>
    <x v="9"/>
    <s v="CA-2018-103730"/>
    <n v="462"/>
    <s v="Companion Letter/Legal File, Black"/>
    <s v="Chuck Magee"/>
    <n v="19805"/>
    <n v="63"/>
    <n v="6"/>
    <n v="227"/>
  </r>
  <r>
    <n v="3"/>
    <x v="2"/>
    <x v="675"/>
    <x v="2"/>
    <x v="2"/>
    <n v="1"/>
    <x v="0"/>
    <x v="7"/>
    <x v="2"/>
    <x v="73"/>
    <x v="18"/>
    <s v="United States"/>
    <x v="352"/>
    <x v="0"/>
    <m/>
    <x v="0"/>
    <x v="0"/>
    <d v="2018-06-12T00:00:00"/>
    <s v="Thu"/>
    <x v="9"/>
    <s v="CA-2018-103730"/>
    <n v="774"/>
    <s v="Globe Weis Peel &amp; Seel First Class Envelopes"/>
    <s v="Chuck Magee"/>
    <n v="19805"/>
    <n v="52"/>
    <n v="9"/>
    <n v="115"/>
  </r>
  <r>
    <n v="3"/>
    <x v="2"/>
    <x v="675"/>
    <x v="2"/>
    <x v="2"/>
    <n v="1"/>
    <x v="0"/>
    <x v="0"/>
    <x v="0"/>
    <x v="73"/>
    <x v="18"/>
    <s v="United States"/>
    <x v="352"/>
    <x v="0"/>
    <m/>
    <x v="0"/>
    <x v="0"/>
    <d v="2018-06-12T00:00:00"/>
    <s v="Thu"/>
    <x v="9"/>
    <s v="CA-2018-103730"/>
    <n v="970"/>
    <s v="KLD Oscar II Style Snap-on Ultra Thin Side Flip Synthetic Leather Cover Case for HTC One HTC M7"/>
    <s v="Chuck Magee"/>
    <n v="19805"/>
    <n v="20"/>
    <n v="7"/>
    <n v="68"/>
  </r>
  <r>
    <n v="7"/>
    <x v="2"/>
    <x v="676"/>
    <x v="2"/>
    <x v="0"/>
    <n v="6"/>
    <x v="1"/>
    <x v="0"/>
    <x v="0"/>
    <x v="17"/>
    <x v="1"/>
    <s v="United States"/>
    <x v="496"/>
    <x v="1"/>
    <m/>
    <x v="0"/>
    <x v="1"/>
    <d v="2018-07-12T00:00:00"/>
    <s v="Thu"/>
    <x v="1"/>
    <s v="CA-2018-103891"/>
    <n v="444"/>
    <s v="Cisco SPA525G2 IP Phone - Wireless"/>
    <s v="Anna Andreadi"/>
    <n v="90008"/>
    <n v="7"/>
    <n v="6"/>
    <n v="96"/>
  </r>
  <r>
    <n v="4"/>
    <x v="1"/>
    <x v="654"/>
    <x v="2"/>
    <x v="0"/>
    <n v="6"/>
    <x v="1"/>
    <x v="9"/>
    <x v="1"/>
    <x v="118"/>
    <x v="4"/>
    <s v="United States"/>
    <x v="551"/>
    <x v="3"/>
    <m/>
    <x v="0"/>
    <x v="7"/>
    <d v="2018-10-03T00:00:00"/>
    <s v="Tue"/>
    <x v="8"/>
    <s v="CA-2018-103919"/>
    <n v="566"/>
    <s v="Eldon Expressions Desk Accessory, Wood Photo Frame, Mahogany"/>
    <s v="Kelly Williams"/>
    <n v="75051"/>
    <n v="-30"/>
    <n v="5"/>
    <n v="38"/>
  </r>
  <r>
    <n v="7"/>
    <x v="2"/>
    <x v="677"/>
    <x v="2"/>
    <x v="0"/>
    <n v="6"/>
    <x v="1"/>
    <x v="4"/>
    <x v="2"/>
    <x v="356"/>
    <x v="3"/>
    <s v="United States"/>
    <x v="528"/>
    <x v="1"/>
    <m/>
    <x v="0"/>
    <x v="1"/>
    <d v="2018-04-01T00:00:00"/>
    <s v="Sun"/>
    <x v="4"/>
    <s v="CA-2018-103947"/>
    <n v="1507"/>
    <s v="Staples"/>
    <s v="Anna Andreadi"/>
    <n v="85635"/>
    <n v="10"/>
    <n v="5"/>
    <n v="32"/>
  </r>
  <r>
    <n v="7"/>
    <x v="2"/>
    <x v="677"/>
    <x v="2"/>
    <x v="0"/>
    <n v="6"/>
    <x v="1"/>
    <x v="12"/>
    <x v="2"/>
    <x v="356"/>
    <x v="3"/>
    <s v="United States"/>
    <x v="528"/>
    <x v="1"/>
    <m/>
    <x v="0"/>
    <x v="1"/>
    <d v="2018-04-01T00:00:00"/>
    <s v="Sun"/>
    <x v="4"/>
    <s v="CA-2018-103947"/>
    <n v="298"/>
    <s v="Belkin F9H710-06 7 Outlet SurgeMaster Surge Protector"/>
    <s v="Anna Andreadi"/>
    <n v="85635"/>
    <n v="3"/>
    <n v="2"/>
    <n v="30"/>
  </r>
  <r>
    <n v="5"/>
    <x v="1"/>
    <x v="678"/>
    <x v="2"/>
    <x v="0"/>
    <n v="6"/>
    <x v="0"/>
    <x v="4"/>
    <x v="2"/>
    <x v="357"/>
    <x v="4"/>
    <s v="United States"/>
    <x v="292"/>
    <x v="3"/>
    <m/>
    <x v="0"/>
    <x v="1"/>
    <d v="2018-03-03T00:00:00"/>
    <s v="Tue"/>
    <x v="2"/>
    <s v="CA-2018-103982"/>
    <n v="41"/>
    <s v="Acco Bankers Clasps, 5 3/4-Long"/>
    <s v="Kelly Williams"/>
    <n v="78664"/>
    <n v="1"/>
    <n v="1"/>
    <n v="2"/>
  </r>
  <r>
    <n v="5"/>
    <x v="1"/>
    <x v="678"/>
    <x v="2"/>
    <x v="0"/>
    <n v="6"/>
    <x v="0"/>
    <x v="15"/>
    <x v="2"/>
    <x v="357"/>
    <x v="4"/>
    <s v="United States"/>
    <x v="292"/>
    <x v="3"/>
    <m/>
    <x v="0"/>
    <x v="1"/>
    <d v="2018-03-03T00:00:00"/>
    <s v="Tue"/>
    <x v="2"/>
    <s v="CA-2018-103982"/>
    <n v="806"/>
    <s v="High Speed Automatic Electric Letter Opener"/>
    <s v="Kelly Williams"/>
    <n v="78664"/>
    <n v="-786"/>
    <n v="3"/>
    <n v="3930"/>
  </r>
  <r>
    <n v="5"/>
    <x v="1"/>
    <x v="678"/>
    <x v="2"/>
    <x v="0"/>
    <n v="6"/>
    <x v="0"/>
    <x v="0"/>
    <x v="0"/>
    <x v="357"/>
    <x v="4"/>
    <s v="United States"/>
    <x v="292"/>
    <x v="3"/>
    <m/>
    <x v="0"/>
    <x v="1"/>
    <d v="2018-03-03T00:00:00"/>
    <s v="Tue"/>
    <x v="2"/>
    <s v="CA-2018-103982"/>
    <n v="1299"/>
    <s v="Polycom VVX 310 VoIP phone"/>
    <s v="Kelly Williams"/>
    <n v="78664"/>
    <n v="32"/>
    <n v="3"/>
    <n v="432"/>
  </r>
  <r>
    <n v="5"/>
    <x v="1"/>
    <x v="678"/>
    <x v="2"/>
    <x v="0"/>
    <n v="6"/>
    <x v="0"/>
    <x v="8"/>
    <x v="0"/>
    <x v="357"/>
    <x v="4"/>
    <s v="United States"/>
    <x v="292"/>
    <x v="3"/>
    <m/>
    <x v="0"/>
    <x v="1"/>
    <d v="2018-03-03T00:00:00"/>
    <s v="Tue"/>
    <x v="2"/>
    <s v="CA-2018-103982"/>
    <n v="1603"/>
    <s v="Verbatim 25 GB 6x Blu-ray Single Layer Recordable Disc, 1/Pack"/>
    <s v="Kelly Williams"/>
    <n v="78664"/>
    <n v="6"/>
    <n v="7"/>
    <n v="42"/>
  </r>
  <r>
    <n v="2"/>
    <x v="1"/>
    <x v="679"/>
    <x v="2"/>
    <x v="1"/>
    <n v="3"/>
    <x v="0"/>
    <x v="7"/>
    <x v="2"/>
    <x v="107"/>
    <x v="34"/>
    <s v="United States"/>
    <x v="706"/>
    <x v="3"/>
    <m/>
    <x v="0"/>
    <x v="0"/>
    <d v="2018-08-03T00:00:00"/>
    <s v="Tue"/>
    <x v="10"/>
    <s v="CA-2018-104150"/>
    <n v="1589"/>
    <s v="Tyvek  Top-Opening Peel &amp; Seel Envelopes, Plain White"/>
    <s v="Kelly Williams"/>
    <n v="74133"/>
    <n v="38"/>
    <n v="3"/>
    <n v="82"/>
  </r>
  <r>
    <n v="2"/>
    <x v="1"/>
    <x v="679"/>
    <x v="2"/>
    <x v="1"/>
    <n v="3"/>
    <x v="0"/>
    <x v="8"/>
    <x v="0"/>
    <x v="107"/>
    <x v="34"/>
    <s v="United States"/>
    <x v="706"/>
    <x v="3"/>
    <m/>
    <x v="0"/>
    <x v="0"/>
    <d v="2018-08-03T00:00:00"/>
    <s v="Tue"/>
    <x v="10"/>
    <s v="CA-2018-104150"/>
    <n v="1472"/>
    <s v="Sony Micro Vault Click 4 GB USB 2.0 Flash Drive"/>
    <s v="Kelly Williams"/>
    <n v="74133"/>
    <n v="23"/>
    <n v="12"/>
    <n v="167"/>
  </r>
  <r>
    <n v="4"/>
    <x v="1"/>
    <x v="668"/>
    <x v="2"/>
    <x v="0"/>
    <n v="6"/>
    <x v="0"/>
    <x v="1"/>
    <x v="1"/>
    <x v="6"/>
    <x v="20"/>
    <s v="United States"/>
    <x v="556"/>
    <x v="2"/>
    <m/>
    <x v="0"/>
    <x v="0"/>
    <d v="2018-07-25T00:00:00"/>
    <s v="Wed"/>
    <x v="1"/>
    <s v="CA-2018-104157"/>
    <n v="1201"/>
    <s v="Office Impressions End Table, 20-1/2H x 24W x 20D"/>
    <s v="Cassandra Brandow"/>
    <n v="39212"/>
    <n v="389"/>
    <n v="8"/>
    <n v="2430"/>
  </r>
  <r>
    <n v="4"/>
    <x v="1"/>
    <x v="668"/>
    <x v="2"/>
    <x v="0"/>
    <n v="6"/>
    <x v="0"/>
    <x v="11"/>
    <x v="2"/>
    <x v="6"/>
    <x v="20"/>
    <s v="United States"/>
    <x v="556"/>
    <x v="2"/>
    <m/>
    <x v="0"/>
    <x v="0"/>
    <d v="2018-07-25T00:00:00"/>
    <s v="Wed"/>
    <x v="1"/>
    <s v="CA-2018-104157"/>
    <n v="117"/>
    <s v="Akro Stacking Bins"/>
    <s v="Cassandra Brandow"/>
    <n v="39212"/>
    <n v="0"/>
    <n v="1"/>
    <n v="8"/>
  </r>
  <r>
    <n v="4"/>
    <x v="1"/>
    <x v="668"/>
    <x v="2"/>
    <x v="0"/>
    <n v="6"/>
    <x v="0"/>
    <x v="3"/>
    <x v="2"/>
    <x v="6"/>
    <x v="20"/>
    <s v="United States"/>
    <x v="556"/>
    <x v="2"/>
    <m/>
    <x v="0"/>
    <x v="0"/>
    <d v="2018-07-25T00:00:00"/>
    <s v="Wed"/>
    <x v="1"/>
    <s v="CA-2018-104157"/>
    <n v="106"/>
    <s v="Advantus Motivational Note Cards"/>
    <s v="Cassandra Brandow"/>
    <n v="39212"/>
    <n v="32"/>
    <n v="5"/>
    <n v="66"/>
  </r>
  <r>
    <n v="6"/>
    <x v="0"/>
    <x v="680"/>
    <x v="2"/>
    <x v="0"/>
    <n v="6"/>
    <x v="0"/>
    <x v="1"/>
    <x v="1"/>
    <x v="67"/>
    <x v="2"/>
    <s v="United States"/>
    <x v="457"/>
    <x v="2"/>
    <m/>
    <x v="0"/>
    <x v="11"/>
    <d v="2018-11-27T00:00:00"/>
    <s v="Fri"/>
    <x v="6"/>
    <s v="CA-2018-104276"/>
    <n v="964"/>
    <s v="KI Adjustable-Height Table"/>
    <s v="Cassandra Brandow"/>
    <n v="33311"/>
    <n v="-114"/>
    <n v="7"/>
    <n v="331"/>
  </r>
  <r>
    <n v="6"/>
    <x v="0"/>
    <x v="680"/>
    <x v="2"/>
    <x v="0"/>
    <n v="6"/>
    <x v="0"/>
    <x v="0"/>
    <x v="0"/>
    <x v="67"/>
    <x v="2"/>
    <s v="United States"/>
    <x v="457"/>
    <x v="2"/>
    <m/>
    <x v="0"/>
    <x v="1"/>
    <d v="2018-11-27T00:00:00"/>
    <s v="Fri"/>
    <x v="6"/>
    <s v="CA-2018-104276"/>
    <n v="1628"/>
    <s v="Wi-Ex zBoost YX540 Cellular Phone Signal Booster"/>
    <s v="Cassandra Brandow"/>
    <n v="33311"/>
    <n v="15"/>
    <n v="1"/>
    <n v="117"/>
  </r>
  <r>
    <n v="4"/>
    <x v="1"/>
    <x v="681"/>
    <x v="2"/>
    <x v="0"/>
    <n v="6"/>
    <x v="0"/>
    <x v="10"/>
    <x v="2"/>
    <x v="201"/>
    <x v="4"/>
    <s v="United States"/>
    <x v="331"/>
    <x v="3"/>
    <m/>
    <x v="0"/>
    <x v="1"/>
    <d v="2018-05-02T00:00:00"/>
    <s v="Mon"/>
    <x v="5"/>
    <s v="CA-2018-104311"/>
    <n v="213"/>
    <s v="Avery 502"/>
    <s v="Kelly Williams"/>
    <n v="75061"/>
    <n v="2"/>
    <n v="2"/>
    <n v="5"/>
  </r>
  <r>
    <n v="4"/>
    <x v="1"/>
    <x v="681"/>
    <x v="2"/>
    <x v="0"/>
    <n v="6"/>
    <x v="0"/>
    <x v="11"/>
    <x v="2"/>
    <x v="201"/>
    <x v="4"/>
    <s v="United States"/>
    <x v="331"/>
    <x v="3"/>
    <m/>
    <x v="0"/>
    <x v="1"/>
    <d v="2018-05-02T00:00:00"/>
    <s v="Mon"/>
    <x v="5"/>
    <s v="CA-2018-104311"/>
    <n v="117"/>
    <s v="Akro Stacking Bins"/>
    <s v="Kelly Williams"/>
    <n v="75061"/>
    <n v="-4"/>
    <n v="3"/>
    <n v="19"/>
  </r>
  <r>
    <n v="4"/>
    <x v="1"/>
    <x v="681"/>
    <x v="2"/>
    <x v="0"/>
    <n v="6"/>
    <x v="0"/>
    <x v="11"/>
    <x v="2"/>
    <x v="201"/>
    <x v="4"/>
    <s v="United States"/>
    <x v="331"/>
    <x v="3"/>
    <m/>
    <x v="0"/>
    <x v="1"/>
    <d v="2018-05-02T00:00:00"/>
    <s v="Mon"/>
    <x v="5"/>
    <s v="CA-2018-104311"/>
    <n v="1514"/>
    <s v="Sterilite Show Offs Storage Containers"/>
    <s v="Kelly Williams"/>
    <n v="75061"/>
    <n v="-3"/>
    <n v="3"/>
    <n v="13"/>
  </r>
  <r>
    <n v="4"/>
    <x v="1"/>
    <x v="682"/>
    <x v="2"/>
    <x v="0"/>
    <n v="6"/>
    <x v="1"/>
    <x v="3"/>
    <x v="2"/>
    <x v="45"/>
    <x v="1"/>
    <s v="United States"/>
    <x v="167"/>
    <x v="1"/>
    <m/>
    <x v="0"/>
    <x v="0"/>
    <d v="2018-06-12T00:00:00"/>
    <s v="Thu"/>
    <x v="9"/>
    <s v="CA-2018-104633"/>
    <n v="1833"/>
    <s v="Xerox 228"/>
    <s v="Anna Andreadi"/>
    <n v="91104"/>
    <n v="6"/>
    <n v="2"/>
    <n v="13"/>
  </r>
  <r>
    <n v="4"/>
    <x v="1"/>
    <x v="682"/>
    <x v="2"/>
    <x v="0"/>
    <n v="6"/>
    <x v="1"/>
    <x v="3"/>
    <x v="2"/>
    <x v="45"/>
    <x v="1"/>
    <s v="United States"/>
    <x v="167"/>
    <x v="1"/>
    <m/>
    <x v="0"/>
    <x v="0"/>
    <d v="2018-06-12T00:00:00"/>
    <s v="Thu"/>
    <x v="9"/>
    <s v="CA-2018-104633"/>
    <n v="905"/>
    <s v="IBM Multi-Purpose Copy Paper, 8 1/2 x 11, Case"/>
    <s v="Anna Andreadi"/>
    <n v="91104"/>
    <n v="84"/>
    <n v="6"/>
    <n v="186"/>
  </r>
  <r>
    <n v="4"/>
    <x v="1"/>
    <x v="683"/>
    <x v="2"/>
    <x v="0"/>
    <n v="6"/>
    <x v="1"/>
    <x v="6"/>
    <x v="2"/>
    <x v="17"/>
    <x v="1"/>
    <s v="United States"/>
    <x v="529"/>
    <x v="1"/>
    <s v="Yes"/>
    <x v="1"/>
    <x v="0"/>
    <d v="2018-12-01T00:00:00"/>
    <s v="Sun"/>
    <x v="6"/>
    <s v="CA-2018-104689"/>
    <n v="1412"/>
    <s v="Sanford Colorific Colored Pencils, 12/Box"/>
    <s v="Anna Andreadi"/>
    <n v="90004"/>
    <n v="7"/>
    <n v="8"/>
    <n v="23"/>
  </r>
  <r>
    <n v="6"/>
    <x v="0"/>
    <x v="684"/>
    <x v="2"/>
    <x v="0"/>
    <n v="6"/>
    <x v="2"/>
    <x v="7"/>
    <x v="2"/>
    <x v="124"/>
    <x v="19"/>
    <s v="United States"/>
    <x v="10"/>
    <x v="0"/>
    <m/>
    <x v="0"/>
    <x v="1"/>
    <d v="2018-04-08T00:00:00"/>
    <s v="Sun"/>
    <x v="4"/>
    <s v="CA-2018-104969"/>
    <n v="3"/>
    <s v="#10 Self-Seal White Envelopes"/>
    <s v="Chuck Magee"/>
    <n v="45373"/>
    <n v="3"/>
    <n v="1"/>
    <n v="9"/>
  </r>
  <r>
    <n v="6"/>
    <x v="0"/>
    <x v="684"/>
    <x v="2"/>
    <x v="0"/>
    <n v="6"/>
    <x v="2"/>
    <x v="2"/>
    <x v="2"/>
    <x v="124"/>
    <x v="19"/>
    <s v="United States"/>
    <x v="10"/>
    <x v="0"/>
    <m/>
    <x v="0"/>
    <x v="4"/>
    <d v="2018-04-08T00:00:00"/>
    <s v="Sun"/>
    <x v="4"/>
    <s v="CA-2018-104969"/>
    <n v="422"/>
    <s v="Catalog Binders with Expanding Posts"/>
    <s v="Chuck Magee"/>
    <n v="45373"/>
    <n v="-101"/>
    <n v="6"/>
    <n v="121"/>
  </r>
  <r>
    <n v="0"/>
    <x v="0"/>
    <x v="665"/>
    <x v="2"/>
    <x v="3"/>
    <n v="0"/>
    <x v="1"/>
    <x v="3"/>
    <x v="2"/>
    <x v="16"/>
    <x v="12"/>
    <s v="United States"/>
    <x v="175"/>
    <x v="0"/>
    <m/>
    <x v="0"/>
    <x v="1"/>
    <d v="2018-07-03T00:00:00"/>
    <s v="Tue"/>
    <x v="1"/>
    <s v="CA-2018-104983"/>
    <n v="1719"/>
    <s v="Xerox 1925"/>
    <s v="Chuck Magee"/>
    <n v="19143"/>
    <n v="39"/>
    <n v="5"/>
    <n v="124"/>
  </r>
  <r>
    <n v="4"/>
    <x v="1"/>
    <x v="685"/>
    <x v="2"/>
    <x v="0"/>
    <n v="6"/>
    <x v="0"/>
    <x v="2"/>
    <x v="2"/>
    <x v="35"/>
    <x v="38"/>
    <s v="United States"/>
    <x v="707"/>
    <x v="0"/>
    <m/>
    <x v="0"/>
    <x v="0"/>
    <d v="2018-11-28T00:00:00"/>
    <s v="Sat"/>
    <x v="6"/>
    <s v="CA-2018-105018"/>
    <n v="263"/>
    <s v="Avery Poly Binder Pockets"/>
    <s v="Chuck Magee"/>
    <n v="6824"/>
    <n v="3"/>
    <n v="2"/>
    <n v="7"/>
  </r>
  <r>
    <n v="5"/>
    <x v="1"/>
    <x v="653"/>
    <x v="2"/>
    <x v="0"/>
    <n v="6"/>
    <x v="0"/>
    <x v="1"/>
    <x v="1"/>
    <x v="15"/>
    <x v="11"/>
    <s v="United States"/>
    <x v="273"/>
    <x v="1"/>
    <s v="Yes"/>
    <x v="1"/>
    <x v="0"/>
    <d v="2018-12-25T00:00:00"/>
    <s v="Wed"/>
    <x v="6"/>
    <s v="CA-2018-105081"/>
    <n v="1387"/>
    <s v="SAFCO PlanMaster Heigh-Adjustable Drafting Table Base, 43w x 30d x 30-37h, Black"/>
    <s v="Anna Andreadi"/>
    <n v="98115"/>
    <n v="629"/>
    <n v="5"/>
    <n v="1747"/>
  </r>
  <r>
    <n v="5"/>
    <x v="1"/>
    <x v="653"/>
    <x v="2"/>
    <x v="0"/>
    <n v="6"/>
    <x v="0"/>
    <x v="5"/>
    <x v="1"/>
    <x v="15"/>
    <x v="11"/>
    <s v="United States"/>
    <x v="273"/>
    <x v="1"/>
    <s v="Yes"/>
    <x v="1"/>
    <x v="1"/>
    <d v="2018-12-25T00:00:00"/>
    <s v="Wed"/>
    <x v="6"/>
    <s v="CA-2018-105081"/>
    <n v="752"/>
    <s v="Global Executive Mid-Back Managers Chair"/>
    <s v="Anna Andreadi"/>
    <n v="98115"/>
    <n v="52"/>
    <n v="3"/>
    <n v="698"/>
  </r>
  <r>
    <n v="5"/>
    <x v="1"/>
    <x v="686"/>
    <x v="2"/>
    <x v="0"/>
    <n v="6"/>
    <x v="1"/>
    <x v="1"/>
    <x v="1"/>
    <x v="358"/>
    <x v="34"/>
    <s v="United States"/>
    <x v="708"/>
    <x v="3"/>
    <m/>
    <x v="0"/>
    <x v="0"/>
    <d v="2018-01-03T00:00:00"/>
    <s v="Tue"/>
    <x v="11"/>
    <s v="CA-2018-105207"/>
    <n v="847"/>
    <s v="Hon Practical Foundations 30 x 60 Training Table, Light Gray/Charcoal"/>
    <s v="Kelly Williams"/>
    <n v="74012"/>
    <n v="350"/>
    <n v="7"/>
    <n v="1593"/>
  </r>
  <r>
    <n v="5"/>
    <x v="1"/>
    <x v="686"/>
    <x v="2"/>
    <x v="0"/>
    <n v="6"/>
    <x v="1"/>
    <x v="2"/>
    <x v="2"/>
    <x v="358"/>
    <x v="34"/>
    <s v="United States"/>
    <x v="708"/>
    <x v="3"/>
    <m/>
    <x v="0"/>
    <x v="0"/>
    <d v="2018-01-03T00:00:00"/>
    <s v="Tue"/>
    <x v="11"/>
    <s v="CA-2018-105207"/>
    <n v="1519"/>
    <s v="Storex Dura Pro Binders"/>
    <s v="Kelly Williams"/>
    <n v="74012"/>
    <n v="5"/>
    <n v="2"/>
    <n v="12"/>
  </r>
  <r>
    <n v="0"/>
    <x v="0"/>
    <x v="687"/>
    <x v="2"/>
    <x v="3"/>
    <n v="0"/>
    <x v="0"/>
    <x v="0"/>
    <x v="0"/>
    <x v="230"/>
    <x v="16"/>
    <s v="United States"/>
    <x v="444"/>
    <x v="2"/>
    <m/>
    <x v="0"/>
    <x v="1"/>
    <d v="2018-05-20T00:00:00"/>
    <s v="Fri"/>
    <x v="5"/>
    <s v="CA-2018-105256"/>
    <n v="446"/>
    <s v="Cisco Unified IP Phone 7945G VoIP phone"/>
    <s v="Cassandra Brandow"/>
    <n v="28806"/>
    <n v="85"/>
    <n v="5"/>
    <n v="1364"/>
  </r>
  <r>
    <n v="5"/>
    <x v="1"/>
    <x v="688"/>
    <x v="2"/>
    <x v="0"/>
    <n v="6"/>
    <x v="0"/>
    <x v="6"/>
    <x v="2"/>
    <x v="0"/>
    <x v="0"/>
    <s v="United States"/>
    <x v="61"/>
    <x v="0"/>
    <m/>
    <x v="0"/>
    <x v="0"/>
    <d v="2018-08-06T00:00:00"/>
    <s v="Fri"/>
    <x v="10"/>
    <s v="CA-2018-105263"/>
    <n v="522"/>
    <s v="Dixon Prang Watercolor Pencils, 10-Color Set with Brush"/>
    <s v="Chuck Magee"/>
    <n v="10024"/>
    <n v="16"/>
    <n v="9"/>
    <n v="38"/>
  </r>
  <r>
    <n v="4"/>
    <x v="1"/>
    <x v="689"/>
    <x v="2"/>
    <x v="0"/>
    <n v="6"/>
    <x v="0"/>
    <x v="2"/>
    <x v="2"/>
    <x v="242"/>
    <x v="0"/>
    <s v="United States"/>
    <x v="61"/>
    <x v="0"/>
    <m/>
    <x v="0"/>
    <x v="1"/>
    <d v="2018-12-04T00:00:00"/>
    <s v="Wed"/>
    <x v="6"/>
    <s v="CA-2018-105277"/>
    <n v="692"/>
    <s v="GBC Instant Report Kit"/>
    <s v="Chuck Magee"/>
    <n v="13021"/>
    <n v="6"/>
    <n v="3"/>
    <n v="16"/>
  </r>
  <r>
    <n v="7"/>
    <x v="2"/>
    <x v="631"/>
    <x v="2"/>
    <x v="0"/>
    <n v="6"/>
    <x v="2"/>
    <x v="4"/>
    <x v="2"/>
    <x v="16"/>
    <x v="12"/>
    <s v="United States"/>
    <x v="514"/>
    <x v="0"/>
    <m/>
    <x v="0"/>
    <x v="1"/>
    <d v="2018-11-24T00:00:00"/>
    <s v="Tue"/>
    <x v="6"/>
    <s v="CA-2018-105284"/>
    <n v="1517"/>
    <s v="Stockwell Gold Paper Clips"/>
    <s v="Chuck Magee"/>
    <n v="19143"/>
    <n v="2"/>
    <n v="3"/>
    <n v="4"/>
  </r>
  <r>
    <n v="5"/>
    <x v="1"/>
    <x v="634"/>
    <x v="2"/>
    <x v="0"/>
    <n v="6"/>
    <x v="0"/>
    <x v="4"/>
    <x v="2"/>
    <x v="359"/>
    <x v="1"/>
    <s v="United States"/>
    <x v="350"/>
    <x v="1"/>
    <s v="Yes"/>
    <x v="1"/>
    <x v="0"/>
    <d v="2018-10-30T00:00:00"/>
    <s v="Mon"/>
    <x v="7"/>
    <s v="CA-2018-105291"/>
    <n v="151"/>
    <s v="Assorted Color Push Pins"/>
    <s v="Anna Andreadi"/>
    <n v="93405"/>
    <n v="1"/>
    <n v="2"/>
    <n v="4"/>
  </r>
  <r>
    <n v="4"/>
    <x v="1"/>
    <x v="690"/>
    <x v="2"/>
    <x v="0"/>
    <n v="6"/>
    <x v="1"/>
    <x v="2"/>
    <x v="2"/>
    <x v="239"/>
    <x v="41"/>
    <s v="United States"/>
    <x v="265"/>
    <x v="3"/>
    <m/>
    <x v="0"/>
    <x v="0"/>
    <d v="2018-12-02T00:00:00"/>
    <s v="Mon"/>
    <x v="6"/>
    <s v="CA-2018-105354"/>
    <n v="721"/>
    <s v="GBC White Gloss Covers, Plain Front"/>
    <s v="Kelly Williams"/>
    <n v="52302"/>
    <n v="54"/>
    <n v="8"/>
    <n v="116"/>
  </r>
  <r>
    <n v="5"/>
    <x v="2"/>
    <x v="691"/>
    <x v="2"/>
    <x v="1"/>
    <n v="3"/>
    <x v="0"/>
    <x v="1"/>
    <x v="1"/>
    <x v="0"/>
    <x v="0"/>
    <s v="United States"/>
    <x v="85"/>
    <x v="0"/>
    <m/>
    <x v="0"/>
    <x v="6"/>
    <d v="2018-08-12T00:00:00"/>
    <s v="Thu"/>
    <x v="10"/>
    <s v="CA-2018-105459"/>
    <n v="429"/>
    <s v="Chromcraft Round Conference Tables"/>
    <s v="Chuck Magee"/>
    <n v="10024"/>
    <n v="-66"/>
    <n v="2"/>
    <n v="209"/>
  </r>
  <r>
    <n v="5"/>
    <x v="2"/>
    <x v="691"/>
    <x v="2"/>
    <x v="1"/>
    <n v="3"/>
    <x v="0"/>
    <x v="11"/>
    <x v="2"/>
    <x v="0"/>
    <x v="0"/>
    <s v="United States"/>
    <x v="85"/>
    <x v="0"/>
    <m/>
    <x v="0"/>
    <x v="0"/>
    <d v="2018-08-12T00:00:00"/>
    <s v="Thu"/>
    <x v="10"/>
    <s v="CA-2018-105459"/>
    <n v="1551"/>
    <s v="Tennsco 6- and 18-Compartment Lockers"/>
    <s v="Chuck Magee"/>
    <n v="10024"/>
    <n v="286"/>
    <n v="6"/>
    <n v="1591"/>
  </r>
  <r>
    <n v="2"/>
    <x v="1"/>
    <x v="692"/>
    <x v="2"/>
    <x v="1"/>
    <n v="3"/>
    <x v="0"/>
    <x v="15"/>
    <x v="2"/>
    <x v="15"/>
    <x v="11"/>
    <s v="United States"/>
    <x v="90"/>
    <x v="1"/>
    <m/>
    <x v="0"/>
    <x v="0"/>
    <d v="2018-04-16T00:00:00"/>
    <s v="Mon"/>
    <x v="4"/>
    <s v="CA-2018-105473"/>
    <n v="1516"/>
    <s v="Stiletto Hand Letter Openers"/>
    <s v="Anna Andreadi"/>
    <n v="98115"/>
    <n v="1"/>
    <n v="3"/>
    <n v="29"/>
  </r>
  <r>
    <n v="2"/>
    <x v="2"/>
    <x v="693"/>
    <x v="2"/>
    <x v="2"/>
    <n v="1"/>
    <x v="1"/>
    <x v="11"/>
    <x v="2"/>
    <x v="1"/>
    <x v="1"/>
    <s v="United States"/>
    <x v="441"/>
    <x v="1"/>
    <m/>
    <x v="0"/>
    <x v="0"/>
    <d v="2018-11-10T00:00:00"/>
    <s v="Tue"/>
    <x v="7"/>
    <s v="CA-2018-105494"/>
    <n v="665"/>
    <s v="File Shuttle I and Handi-File"/>
    <s v="Anna Andreadi"/>
    <n v="94122"/>
    <n v="42"/>
    <n v="7"/>
    <n v="156"/>
  </r>
  <r>
    <n v="2"/>
    <x v="2"/>
    <x v="693"/>
    <x v="2"/>
    <x v="2"/>
    <n v="1"/>
    <x v="1"/>
    <x v="2"/>
    <x v="2"/>
    <x v="1"/>
    <x v="1"/>
    <s v="United States"/>
    <x v="441"/>
    <x v="1"/>
    <m/>
    <x v="0"/>
    <x v="1"/>
    <d v="2018-11-10T00:00:00"/>
    <s v="Tue"/>
    <x v="7"/>
    <s v="CA-2018-105494"/>
    <n v="328"/>
    <s v="Binding Machine Supplies"/>
    <s v="Anna Andreadi"/>
    <n v="94122"/>
    <n v="25"/>
    <n v="3"/>
    <n v="70"/>
  </r>
  <r>
    <n v="1"/>
    <x v="0"/>
    <x v="694"/>
    <x v="2"/>
    <x v="2"/>
    <n v="1"/>
    <x v="0"/>
    <x v="4"/>
    <x v="2"/>
    <x v="29"/>
    <x v="1"/>
    <s v="United States"/>
    <x v="182"/>
    <x v="1"/>
    <s v="Yes"/>
    <x v="1"/>
    <x v="0"/>
    <d v="2018-08-26T00:00:00"/>
    <s v="Thu"/>
    <x v="10"/>
    <s v="CA-2018-105585"/>
    <n v="114"/>
    <s v="Advantus SlideClip Paper Clips"/>
    <s v="Anna Andreadi"/>
    <n v="95123"/>
    <n v="5"/>
    <n v="3"/>
    <n v="10"/>
  </r>
  <r>
    <n v="1"/>
    <x v="0"/>
    <x v="694"/>
    <x v="2"/>
    <x v="2"/>
    <n v="1"/>
    <x v="0"/>
    <x v="3"/>
    <x v="2"/>
    <x v="29"/>
    <x v="1"/>
    <s v="United States"/>
    <x v="182"/>
    <x v="1"/>
    <s v="Yes"/>
    <x v="1"/>
    <x v="0"/>
    <d v="2018-08-26T00:00:00"/>
    <s v="Thu"/>
    <x v="10"/>
    <s v="CA-2018-105585"/>
    <n v="1777"/>
    <s v="Xerox 1979"/>
    <s v="Anna Andreadi"/>
    <n v="95123"/>
    <n v="70"/>
    <n v="5"/>
    <n v="155"/>
  </r>
  <r>
    <n v="4"/>
    <x v="1"/>
    <x v="695"/>
    <x v="2"/>
    <x v="0"/>
    <n v="6"/>
    <x v="2"/>
    <x v="3"/>
    <x v="2"/>
    <x v="260"/>
    <x v="2"/>
    <s v="United States"/>
    <x v="202"/>
    <x v="2"/>
    <m/>
    <x v="0"/>
    <x v="1"/>
    <d v="2018-05-05T00:00:00"/>
    <s v="Thu"/>
    <x v="5"/>
    <s v="CA-2018-105662"/>
    <n v="1465"/>
    <s v="Snap-A-Way Black Print Carbonless Speed Message, No Reply Area, Duplicate"/>
    <s v="Cassandra Brandow"/>
    <n v="32303"/>
    <n v="31"/>
    <n v="4"/>
    <n v="93"/>
  </r>
  <r>
    <n v="4"/>
    <x v="1"/>
    <x v="695"/>
    <x v="2"/>
    <x v="0"/>
    <n v="6"/>
    <x v="2"/>
    <x v="0"/>
    <x v="0"/>
    <x v="260"/>
    <x v="2"/>
    <s v="United States"/>
    <x v="202"/>
    <x v="2"/>
    <m/>
    <x v="0"/>
    <x v="1"/>
    <d v="2018-05-05T00:00:00"/>
    <s v="Thu"/>
    <x v="5"/>
    <s v="CA-2018-105662"/>
    <n v="173"/>
    <s v="Avaya 4621SW VoIP phone"/>
    <s v="Cassandra Brandow"/>
    <n v="32303"/>
    <n v="20"/>
    <n v="3"/>
    <n v="177"/>
  </r>
  <r>
    <n v="5"/>
    <x v="1"/>
    <x v="696"/>
    <x v="2"/>
    <x v="0"/>
    <n v="6"/>
    <x v="0"/>
    <x v="9"/>
    <x v="1"/>
    <x v="70"/>
    <x v="28"/>
    <s v="United States"/>
    <x v="37"/>
    <x v="3"/>
    <m/>
    <x v="0"/>
    <x v="0"/>
    <d v="2018-09-13T00:00:00"/>
    <s v="Fri"/>
    <x v="0"/>
    <s v="CA-2018-105732"/>
    <n v="594"/>
    <s v="Electrix Architects Clamp-On Swing Arm Lamp, Black"/>
    <s v="Kelly Williams"/>
    <n v="68104"/>
    <n v="388"/>
    <n v="14"/>
    <n v="1336"/>
  </r>
  <r>
    <n v="5"/>
    <x v="1"/>
    <x v="696"/>
    <x v="2"/>
    <x v="0"/>
    <n v="6"/>
    <x v="0"/>
    <x v="12"/>
    <x v="2"/>
    <x v="70"/>
    <x v="28"/>
    <s v="United States"/>
    <x v="37"/>
    <x v="3"/>
    <m/>
    <x v="0"/>
    <x v="0"/>
    <d v="2018-09-13T00:00:00"/>
    <s v="Fri"/>
    <x v="0"/>
    <s v="CA-2018-105732"/>
    <n v="793"/>
    <s v="Harmony Air Purifier"/>
    <s v="Kelly Williams"/>
    <n v="68104"/>
    <n v="136"/>
    <n v="2"/>
    <n v="378"/>
  </r>
  <r>
    <n v="5"/>
    <x v="1"/>
    <x v="696"/>
    <x v="2"/>
    <x v="0"/>
    <n v="6"/>
    <x v="0"/>
    <x v="15"/>
    <x v="2"/>
    <x v="70"/>
    <x v="28"/>
    <s v="United States"/>
    <x v="37"/>
    <x v="3"/>
    <m/>
    <x v="0"/>
    <x v="0"/>
    <d v="2018-09-13T00:00:00"/>
    <s v="Fri"/>
    <x v="0"/>
    <s v="CA-2018-105732"/>
    <n v="597"/>
    <s v="Elite 5 Scissors"/>
    <s v="Kelly Williams"/>
    <n v="68104"/>
    <n v="5"/>
    <n v="2"/>
    <n v="17"/>
  </r>
  <r>
    <n v="5"/>
    <x v="1"/>
    <x v="696"/>
    <x v="2"/>
    <x v="0"/>
    <n v="6"/>
    <x v="0"/>
    <x v="3"/>
    <x v="2"/>
    <x v="70"/>
    <x v="28"/>
    <s v="United States"/>
    <x v="37"/>
    <x v="3"/>
    <m/>
    <x v="0"/>
    <x v="0"/>
    <d v="2018-09-13T00:00:00"/>
    <s v="Fri"/>
    <x v="0"/>
    <s v="CA-2018-105732"/>
    <n v="96"/>
    <s v="Adams Telephone Message Book W/Dividers/Space For Phone Numbers, 5 1/4X8 1/2, 300/Messages"/>
    <s v="Kelly Williams"/>
    <n v="68104"/>
    <n v="9"/>
    <n v="3"/>
    <n v="18"/>
  </r>
  <r>
    <n v="5"/>
    <x v="1"/>
    <x v="696"/>
    <x v="2"/>
    <x v="0"/>
    <n v="6"/>
    <x v="0"/>
    <x v="3"/>
    <x v="2"/>
    <x v="70"/>
    <x v="28"/>
    <s v="United States"/>
    <x v="37"/>
    <x v="3"/>
    <m/>
    <x v="0"/>
    <x v="0"/>
    <d v="2018-09-13T00:00:00"/>
    <s v="Fri"/>
    <x v="0"/>
    <s v="CA-2018-105732"/>
    <n v="1567"/>
    <s v="Things To Do Today Pad"/>
    <s v="Kelly Williams"/>
    <n v="68104"/>
    <n v="8"/>
    <n v="3"/>
    <n v="18"/>
  </r>
  <r>
    <n v="5"/>
    <x v="1"/>
    <x v="696"/>
    <x v="2"/>
    <x v="0"/>
    <n v="6"/>
    <x v="0"/>
    <x v="11"/>
    <x v="2"/>
    <x v="70"/>
    <x v="28"/>
    <s v="United States"/>
    <x v="37"/>
    <x v="3"/>
    <m/>
    <x v="0"/>
    <x v="0"/>
    <d v="2018-09-13T00:00:00"/>
    <s v="Fri"/>
    <x v="0"/>
    <s v="CA-2018-105732"/>
    <n v="1361"/>
    <s v="Rogers Jumbo File, Granite"/>
    <s v="Kelly Williams"/>
    <n v="68104"/>
    <n v="0"/>
    <n v="3"/>
    <n v="41"/>
  </r>
  <r>
    <n v="5"/>
    <x v="1"/>
    <x v="696"/>
    <x v="2"/>
    <x v="0"/>
    <n v="6"/>
    <x v="0"/>
    <x v="10"/>
    <x v="2"/>
    <x v="70"/>
    <x v="28"/>
    <s v="United States"/>
    <x v="37"/>
    <x v="3"/>
    <m/>
    <x v="0"/>
    <x v="0"/>
    <d v="2018-09-13T00:00:00"/>
    <s v="Fri"/>
    <x v="0"/>
    <s v="CA-2018-105732"/>
    <n v="198"/>
    <s v="Avery 49"/>
    <s v="Kelly Williams"/>
    <n v="68104"/>
    <n v="7"/>
    <n v="5"/>
    <n v="14"/>
  </r>
  <r>
    <n v="5"/>
    <x v="1"/>
    <x v="696"/>
    <x v="2"/>
    <x v="0"/>
    <n v="6"/>
    <x v="0"/>
    <x v="11"/>
    <x v="2"/>
    <x v="70"/>
    <x v="28"/>
    <s v="United States"/>
    <x v="37"/>
    <x v="3"/>
    <m/>
    <x v="0"/>
    <x v="0"/>
    <d v="2018-09-13T00:00:00"/>
    <s v="Fri"/>
    <x v="0"/>
    <s v="CA-2018-105732"/>
    <n v="646"/>
    <s v="Fellowes Mobile File Cart, Black"/>
    <s v="Kelly Williams"/>
    <n v="68104"/>
    <n v="101"/>
    <n v="6"/>
    <n v="373"/>
  </r>
  <r>
    <n v="5"/>
    <x v="1"/>
    <x v="696"/>
    <x v="2"/>
    <x v="0"/>
    <n v="6"/>
    <x v="0"/>
    <x v="0"/>
    <x v="0"/>
    <x v="70"/>
    <x v="28"/>
    <s v="United States"/>
    <x v="37"/>
    <x v="3"/>
    <m/>
    <x v="0"/>
    <x v="0"/>
    <d v="2018-09-13T00:00:00"/>
    <s v="Fri"/>
    <x v="0"/>
    <s v="CA-2018-105732"/>
    <n v="1071"/>
    <s v="Mediabridge Sport Armband iPhone 5s"/>
    <s v="Kelly Williams"/>
    <n v="68104"/>
    <n v="0"/>
    <n v="3"/>
    <n v="30"/>
  </r>
  <r>
    <n v="5"/>
    <x v="1"/>
    <x v="696"/>
    <x v="2"/>
    <x v="0"/>
    <n v="6"/>
    <x v="0"/>
    <x v="0"/>
    <x v="0"/>
    <x v="70"/>
    <x v="28"/>
    <s v="United States"/>
    <x v="37"/>
    <x v="3"/>
    <m/>
    <x v="0"/>
    <x v="0"/>
    <d v="2018-09-13T00:00:00"/>
    <s v="Fri"/>
    <x v="0"/>
    <s v="CA-2018-105732"/>
    <n v="344"/>
    <s v="BlueLounge Milo Smartphone Stand, White/Metallic"/>
    <s v="Kelly Williams"/>
    <n v="68104"/>
    <n v="42"/>
    <n v="5"/>
    <n v="150"/>
  </r>
  <r>
    <n v="2"/>
    <x v="2"/>
    <x v="640"/>
    <x v="3"/>
    <x v="2"/>
    <n v="1"/>
    <x v="0"/>
    <x v="5"/>
    <x v="1"/>
    <x v="97"/>
    <x v="12"/>
    <s v="United States"/>
    <x v="475"/>
    <x v="0"/>
    <m/>
    <x v="0"/>
    <x v="2"/>
    <d v="2018-12-30T00:00:00"/>
    <s v="Mon"/>
    <x v="11"/>
    <s v="CA-2018-105746"/>
    <n v="833"/>
    <s v="Hon Deluxe Fabric Upholstered Stacking Chairs, Rounded Back"/>
    <s v="Chuck Magee"/>
    <n v="17602"/>
    <n v="0"/>
    <n v="1"/>
    <n v="171"/>
  </r>
  <r>
    <n v="6"/>
    <x v="0"/>
    <x v="697"/>
    <x v="2"/>
    <x v="0"/>
    <n v="6"/>
    <x v="2"/>
    <x v="9"/>
    <x v="1"/>
    <x v="80"/>
    <x v="5"/>
    <s v="United States"/>
    <x v="579"/>
    <x v="2"/>
    <m/>
    <x v="0"/>
    <x v="0"/>
    <d v="2018-10-20T00:00:00"/>
    <s v="Fri"/>
    <x v="8"/>
    <s v="CA-2018-105753"/>
    <n v="123"/>
    <s v="Aluminum Document Frame"/>
    <s v="Cassandra Brandow"/>
    <n v="22204"/>
    <n v="18"/>
    <n v="5"/>
    <n v="61"/>
  </r>
  <r>
    <n v="1"/>
    <x v="0"/>
    <x v="698"/>
    <x v="2"/>
    <x v="2"/>
    <n v="1"/>
    <x v="1"/>
    <x v="3"/>
    <x v="2"/>
    <x v="1"/>
    <x v="1"/>
    <s v="United States"/>
    <x v="497"/>
    <x v="1"/>
    <m/>
    <x v="0"/>
    <x v="0"/>
    <d v="2018-06-19T00:00:00"/>
    <s v="Thu"/>
    <x v="9"/>
    <s v="CA-2018-105760"/>
    <n v="1087"/>
    <s v="Message Book, Standard Line While You Were Out, 5 1/2 X 4, 200 Sets/Book"/>
    <s v="Anna Andreadi"/>
    <n v="94110"/>
    <n v="8"/>
    <n v="2"/>
    <n v="17"/>
  </r>
  <r>
    <n v="4"/>
    <x v="1"/>
    <x v="699"/>
    <x v="2"/>
    <x v="0"/>
    <n v="6"/>
    <x v="0"/>
    <x v="5"/>
    <x v="1"/>
    <x v="0"/>
    <x v="0"/>
    <s v="United States"/>
    <x v="644"/>
    <x v="0"/>
    <m/>
    <x v="0"/>
    <x v="9"/>
    <d v="2018-02-16T00:00:00"/>
    <s v="Mon"/>
    <x v="3"/>
    <s v="CA-2018-105781"/>
    <n v="835"/>
    <s v="Hon Every-Day Chair Series Swivel Task Chairs"/>
    <s v="Chuck Magee"/>
    <n v="10024"/>
    <n v="40"/>
    <n v="3"/>
    <n v="327"/>
  </r>
  <r>
    <n v="4"/>
    <x v="1"/>
    <x v="699"/>
    <x v="2"/>
    <x v="0"/>
    <n v="6"/>
    <x v="0"/>
    <x v="8"/>
    <x v="0"/>
    <x v="0"/>
    <x v="0"/>
    <s v="United States"/>
    <x v="644"/>
    <x v="0"/>
    <m/>
    <x v="0"/>
    <x v="0"/>
    <d v="2018-02-16T00:00:00"/>
    <s v="Mon"/>
    <x v="3"/>
    <s v="CA-2018-105781"/>
    <n v="1000"/>
    <s v="Logitech 910-002974 M325 Wireless Mouse for Web Scrolling"/>
    <s v="Chuck Magee"/>
    <n v="10024"/>
    <n v="40"/>
    <n v="3"/>
    <n v="90"/>
  </r>
  <r>
    <n v="6"/>
    <x v="0"/>
    <x v="626"/>
    <x v="2"/>
    <x v="0"/>
    <n v="6"/>
    <x v="1"/>
    <x v="4"/>
    <x v="2"/>
    <x v="0"/>
    <x v="0"/>
    <s v="United States"/>
    <x v="59"/>
    <x v="0"/>
    <m/>
    <x v="0"/>
    <x v="0"/>
    <d v="2018-12-11T00:00:00"/>
    <s v="Wed"/>
    <x v="6"/>
    <s v="CA-2018-105816"/>
    <n v="110"/>
    <s v="Advantus Push Pins"/>
    <s v="Chuck Magee"/>
    <n v="10024"/>
    <n v="6"/>
    <n v="7"/>
    <n v="15"/>
  </r>
  <r>
    <n v="6"/>
    <x v="0"/>
    <x v="626"/>
    <x v="2"/>
    <x v="0"/>
    <n v="6"/>
    <x v="1"/>
    <x v="0"/>
    <x v="0"/>
    <x v="0"/>
    <x v="0"/>
    <s v="United States"/>
    <x v="59"/>
    <x v="0"/>
    <m/>
    <x v="0"/>
    <x v="0"/>
    <d v="2018-12-11T00:00:00"/>
    <s v="Wed"/>
    <x v="6"/>
    <s v="CA-2018-105816"/>
    <n v="160"/>
    <s v="AT&amp;T CL83451 4-Handset Telephone"/>
    <s v="Chuck Magee"/>
    <n v="10024"/>
    <n v="299"/>
    <n v="5"/>
    <n v="1030"/>
  </r>
  <r>
    <n v="6"/>
    <x v="0"/>
    <x v="666"/>
    <x v="2"/>
    <x v="0"/>
    <n v="6"/>
    <x v="1"/>
    <x v="6"/>
    <x v="2"/>
    <x v="47"/>
    <x v="17"/>
    <s v="United States"/>
    <x v="83"/>
    <x v="3"/>
    <m/>
    <x v="0"/>
    <x v="0"/>
    <d v="2018-09-17T00:00:00"/>
    <s v="Tue"/>
    <x v="0"/>
    <s v="CA-2018-105900"/>
    <n v="1416"/>
    <s v="Sanford Liquid Accent Highlighters"/>
    <s v="Kelly Williams"/>
    <n v="47201"/>
    <n v="12"/>
    <n v="5"/>
    <n v="33"/>
  </r>
  <r>
    <n v="7"/>
    <x v="2"/>
    <x v="673"/>
    <x v="2"/>
    <x v="0"/>
    <n v="6"/>
    <x v="1"/>
    <x v="8"/>
    <x v="0"/>
    <x v="17"/>
    <x v="1"/>
    <s v="United States"/>
    <x v="651"/>
    <x v="1"/>
    <m/>
    <x v="0"/>
    <x v="0"/>
    <d v="2018-11-15T00:00:00"/>
    <s v="Sun"/>
    <x v="7"/>
    <s v="CA-2018-105963"/>
    <n v="913"/>
    <s v="Imation 16GB Mini TravelDrive USB 2.0 Flash Drive"/>
    <s v="Anna Andreadi"/>
    <n v="90008"/>
    <n v="41"/>
    <n v="3"/>
    <n v="99"/>
  </r>
  <r>
    <n v="5"/>
    <x v="1"/>
    <x v="666"/>
    <x v="2"/>
    <x v="0"/>
    <n v="6"/>
    <x v="0"/>
    <x v="2"/>
    <x v="2"/>
    <x v="0"/>
    <x v="0"/>
    <s v="United States"/>
    <x v="628"/>
    <x v="0"/>
    <m/>
    <x v="0"/>
    <x v="1"/>
    <d v="2018-09-18T00:00:00"/>
    <s v="Wed"/>
    <x v="0"/>
    <s v="CA-2018-106075"/>
    <n v="236"/>
    <s v="Avery Binding System Hidden Tab Executive Style Index Sets"/>
    <s v="Chuck Magee"/>
    <n v="10009"/>
    <n v="2"/>
    <n v="1"/>
    <n v="5"/>
  </r>
  <r>
    <n v="4"/>
    <x v="1"/>
    <x v="700"/>
    <x v="2"/>
    <x v="0"/>
    <n v="6"/>
    <x v="0"/>
    <x v="14"/>
    <x v="1"/>
    <x v="0"/>
    <x v="0"/>
    <s v="United States"/>
    <x v="42"/>
    <x v="0"/>
    <m/>
    <x v="0"/>
    <x v="1"/>
    <d v="2018-09-30T00:00:00"/>
    <s v="Mon"/>
    <x v="8"/>
    <s v="CA-2018-106243"/>
    <n v="1228"/>
    <s v="OSullivan Elevations Bookcase, Cherry Finish"/>
    <s v="Chuck Magee"/>
    <n v="10011"/>
    <n v="-26"/>
    <n v="5"/>
    <n v="524"/>
  </r>
  <r>
    <n v="3"/>
    <x v="0"/>
    <x v="701"/>
    <x v="2"/>
    <x v="1"/>
    <n v="3"/>
    <x v="0"/>
    <x v="5"/>
    <x v="1"/>
    <x v="274"/>
    <x v="11"/>
    <s v="United States"/>
    <x v="384"/>
    <x v="1"/>
    <m/>
    <x v="0"/>
    <x v="1"/>
    <d v="2018-09-02T00:00:00"/>
    <s v="Mon"/>
    <x v="0"/>
    <s v="CA-2018-106278"/>
    <n v="762"/>
    <s v="Global Leather Task Chair, Black"/>
    <s v="Anna Andreadi"/>
    <n v="98198"/>
    <n v="-3"/>
    <n v="3"/>
    <n v="216"/>
  </r>
  <r>
    <n v="3"/>
    <x v="0"/>
    <x v="701"/>
    <x v="2"/>
    <x v="1"/>
    <n v="3"/>
    <x v="0"/>
    <x v="7"/>
    <x v="2"/>
    <x v="274"/>
    <x v="11"/>
    <s v="United States"/>
    <x v="384"/>
    <x v="1"/>
    <m/>
    <x v="0"/>
    <x v="0"/>
    <d v="2018-09-02T00:00:00"/>
    <s v="Mon"/>
    <x v="0"/>
    <s v="CA-2018-106278"/>
    <n v="929"/>
    <s v="Inter-Office Recycled Envelopes, Brown Kraft, Button-String,10 x 13 , 100/Box"/>
    <s v="Anna Andreadi"/>
    <n v="98198"/>
    <n v="31"/>
    <n v="3"/>
    <n v="66"/>
  </r>
  <r>
    <n v="0"/>
    <x v="0"/>
    <x v="678"/>
    <x v="2"/>
    <x v="3"/>
    <n v="0"/>
    <x v="0"/>
    <x v="2"/>
    <x v="2"/>
    <x v="3"/>
    <x v="3"/>
    <s v="United States"/>
    <x v="120"/>
    <x v="1"/>
    <m/>
    <x v="0"/>
    <x v="4"/>
    <d v="2018-03-08T00:00:00"/>
    <s v="Sun"/>
    <x v="2"/>
    <s v="CA-2018-106306"/>
    <n v="711"/>
    <s v="GBC Standard Recycled Report Covers, Clear Plastic Sheets"/>
    <s v="Anna Andreadi"/>
    <n v="85301"/>
    <n v="-7"/>
    <n v="3"/>
    <n v="10"/>
  </r>
  <r>
    <n v="3"/>
    <x v="2"/>
    <x v="702"/>
    <x v="2"/>
    <x v="2"/>
    <n v="1"/>
    <x v="0"/>
    <x v="6"/>
    <x v="2"/>
    <x v="31"/>
    <x v="19"/>
    <s v="United States"/>
    <x v="124"/>
    <x v="0"/>
    <m/>
    <x v="0"/>
    <x v="1"/>
    <d v="2018-10-20T00:00:00"/>
    <s v="Fri"/>
    <x v="8"/>
    <s v="CA-2018-106341"/>
    <n v="1312"/>
    <s v="Premium Writing Pencils, Soft, #2 by Central Association for the Blind"/>
    <s v="Chuck Magee"/>
    <n v="43055"/>
    <n v="1"/>
    <n v="3"/>
    <n v="7"/>
  </r>
  <r>
    <n v="2"/>
    <x v="1"/>
    <x v="703"/>
    <x v="2"/>
    <x v="1"/>
    <n v="3"/>
    <x v="0"/>
    <x v="14"/>
    <x v="1"/>
    <x v="360"/>
    <x v="31"/>
    <s v="United States"/>
    <x v="379"/>
    <x v="1"/>
    <m/>
    <x v="0"/>
    <x v="4"/>
    <d v="2018-03-19T00:00:00"/>
    <s v="Thu"/>
    <x v="2"/>
    <s v="CA-2018-106383"/>
    <n v="167"/>
    <s v="Atlantic Metals Mobile 2-Shelf Bookcases, Custom Colors"/>
    <s v="Anna Andreadi"/>
    <n v="80122"/>
    <n v="-99"/>
    <n v="1"/>
    <n v="72"/>
  </r>
  <r>
    <n v="6"/>
    <x v="0"/>
    <x v="704"/>
    <x v="2"/>
    <x v="0"/>
    <n v="6"/>
    <x v="0"/>
    <x v="6"/>
    <x v="2"/>
    <x v="40"/>
    <x v="9"/>
    <s v="United States"/>
    <x v="538"/>
    <x v="1"/>
    <m/>
    <x v="0"/>
    <x v="0"/>
    <d v="2018-07-07T00:00:00"/>
    <s v="Sat"/>
    <x v="1"/>
    <s v="CA-2018-106397"/>
    <n v="359"/>
    <s v="Boston KS Multi-Size Manual Pencil Sharpener"/>
    <s v="Anna Andreadi"/>
    <n v="84057"/>
    <n v="13"/>
    <n v="2"/>
    <n v="46"/>
  </r>
  <r>
    <n v="6"/>
    <x v="0"/>
    <x v="704"/>
    <x v="2"/>
    <x v="0"/>
    <n v="6"/>
    <x v="0"/>
    <x v="3"/>
    <x v="2"/>
    <x v="40"/>
    <x v="9"/>
    <s v="United States"/>
    <x v="538"/>
    <x v="1"/>
    <m/>
    <x v="0"/>
    <x v="0"/>
    <d v="2018-07-07T00:00:00"/>
    <s v="Sat"/>
    <x v="1"/>
    <s v="CA-2018-106397"/>
    <n v="1831"/>
    <s v="Xerox 226"/>
    <s v="Anna Andreadi"/>
    <n v="84057"/>
    <n v="6"/>
    <n v="2"/>
    <n v="13"/>
  </r>
  <r>
    <n v="3"/>
    <x v="0"/>
    <x v="705"/>
    <x v="2"/>
    <x v="1"/>
    <n v="3"/>
    <x v="0"/>
    <x v="3"/>
    <x v="2"/>
    <x v="1"/>
    <x v="1"/>
    <s v="United States"/>
    <x v="294"/>
    <x v="1"/>
    <m/>
    <x v="0"/>
    <x v="0"/>
    <d v="2018-02-19T00:00:00"/>
    <s v="Thu"/>
    <x v="3"/>
    <s v="CA-2018-106460"/>
    <n v="1670"/>
    <s v="Xerox 1880"/>
    <s v="Anna Andreadi"/>
    <n v="94109"/>
    <n v="33"/>
    <n v="2"/>
    <n v="71"/>
  </r>
  <r>
    <n v="0"/>
    <x v="0"/>
    <x v="706"/>
    <x v="2"/>
    <x v="3"/>
    <n v="0"/>
    <x v="0"/>
    <x v="3"/>
    <x v="2"/>
    <x v="32"/>
    <x v="19"/>
    <s v="United States"/>
    <x v="188"/>
    <x v="0"/>
    <m/>
    <x v="0"/>
    <x v="1"/>
    <d v="2018-05-08T00:00:00"/>
    <s v="Sun"/>
    <x v="5"/>
    <s v="CA-2018-106530"/>
    <n v="1689"/>
    <s v="Xerox 1898"/>
    <s v="Chuck Magee"/>
    <n v="44105"/>
    <n v="4"/>
    <n v="2"/>
    <n v="11"/>
  </r>
  <r>
    <n v="0"/>
    <x v="0"/>
    <x v="706"/>
    <x v="2"/>
    <x v="3"/>
    <n v="0"/>
    <x v="0"/>
    <x v="3"/>
    <x v="2"/>
    <x v="32"/>
    <x v="19"/>
    <s v="United States"/>
    <x v="188"/>
    <x v="0"/>
    <m/>
    <x v="0"/>
    <x v="1"/>
    <d v="2018-05-08T00:00:00"/>
    <s v="Sun"/>
    <x v="5"/>
    <s v="CA-2018-106530"/>
    <n v="1827"/>
    <s v="Xerox 222"/>
    <s v="Chuck Magee"/>
    <n v="44105"/>
    <n v="4"/>
    <n v="2"/>
    <n v="10"/>
  </r>
  <r>
    <n v="0"/>
    <x v="0"/>
    <x v="706"/>
    <x v="2"/>
    <x v="3"/>
    <n v="0"/>
    <x v="0"/>
    <x v="11"/>
    <x v="2"/>
    <x v="32"/>
    <x v="19"/>
    <s v="United States"/>
    <x v="188"/>
    <x v="0"/>
    <m/>
    <x v="0"/>
    <x v="1"/>
    <d v="2018-05-08T00:00:00"/>
    <s v="Sun"/>
    <x v="5"/>
    <s v="CA-2018-106530"/>
    <n v="790"/>
    <s v="Hanging Personal Folder File"/>
    <s v="Chuck Magee"/>
    <n v="44105"/>
    <n v="2"/>
    <n v="2"/>
    <n v="25"/>
  </r>
  <r>
    <n v="0"/>
    <x v="0"/>
    <x v="706"/>
    <x v="2"/>
    <x v="3"/>
    <n v="0"/>
    <x v="0"/>
    <x v="11"/>
    <x v="2"/>
    <x v="32"/>
    <x v="19"/>
    <s v="United States"/>
    <x v="188"/>
    <x v="0"/>
    <m/>
    <x v="0"/>
    <x v="1"/>
    <d v="2018-05-08T00:00:00"/>
    <s v="Sun"/>
    <x v="5"/>
    <s v="CA-2018-106530"/>
    <n v="1461"/>
    <s v="Smead Adjustable Mobile File Trolley with Lockable Top"/>
    <s v="Chuck Magee"/>
    <n v="44105"/>
    <n v="88"/>
    <n v="3"/>
    <n v="1006"/>
  </r>
  <r>
    <n v="0"/>
    <x v="0"/>
    <x v="706"/>
    <x v="2"/>
    <x v="3"/>
    <n v="0"/>
    <x v="0"/>
    <x v="8"/>
    <x v="0"/>
    <x v="32"/>
    <x v="19"/>
    <s v="United States"/>
    <x v="188"/>
    <x v="0"/>
    <m/>
    <x v="0"/>
    <x v="1"/>
    <d v="2018-05-08T00:00:00"/>
    <s v="Sun"/>
    <x v="5"/>
    <s v="CA-2018-106530"/>
    <n v="1406"/>
    <s v="SanDisk Cruzer 64 GB USB Flash Drive"/>
    <s v="Chuck Magee"/>
    <n v="44105"/>
    <n v="7"/>
    <n v="2"/>
    <n v="58"/>
  </r>
  <r>
    <n v="4"/>
    <x v="1"/>
    <x v="707"/>
    <x v="2"/>
    <x v="0"/>
    <n v="6"/>
    <x v="1"/>
    <x v="8"/>
    <x v="0"/>
    <x v="47"/>
    <x v="8"/>
    <s v="United States"/>
    <x v="676"/>
    <x v="2"/>
    <m/>
    <x v="0"/>
    <x v="0"/>
    <d v="2018-01-17T00:00:00"/>
    <s v="Tue"/>
    <x v="11"/>
    <s v="CA-2018-106558"/>
    <n v="667"/>
    <s v="First Data FD10 PIN Pad"/>
    <s v="Cassandra Brandow"/>
    <n v="31907"/>
    <n v="32"/>
    <n v="4"/>
    <n v="316"/>
  </r>
  <r>
    <n v="2"/>
    <x v="1"/>
    <x v="646"/>
    <x v="2"/>
    <x v="1"/>
    <n v="3"/>
    <x v="1"/>
    <x v="6"/>
    <x v="2"/>
    <x v="361"/>
    <x v="3"/>
    <s v="United States"/>
    <x v="16"/>
    <x v="1"/>
    <m/>
    <x v="0"/>
    <x v="1"/>
    <d v="2018-09-29T00:00:00"/>
    <s v="Sun"/>
    <x v="8"/>
    <s v="CA-2018-106621"/>
    <n v="1169"/>
    <s v="Newell 351"/>
    <s v="Anna Andreadi"/>
    <n v="85364"/>
    <n v="1"/>
    <n v="4"/>
    <n v="10"/>
  </r>
  <r>
    <n v="3"/>
    <x v="2"/>
    <x v="708"/>
    <x v="2"/>
    <x v="2"/>
    <n v="1"/>
    <x v="1"/>
    <x v="7"/>
    <x v="2"/>
    <x v="42"/>
    <x v="1"/>
    <s v="United States"/>
    <x v="709"/>
    <x v="1"/>
    <m/>
    <x v="0"/>
    <x v="0"/>
    <d v="2018-09-23T00:00:00"/>
    <s v="Mon"/>
    <x v="0"/>
    <s v="CA-2018-106656"/>
    <n v="1292"/>
    <s v="Poly String Tie Envelopes"/>
    <s v="Anna Andreadi"/>
    <n v="92037"/>
    <n v="2"/>
    <n v="2"/>
    <n v="4"/>
  </r>
  <r>
    <n v="3"/>
    <x v="2"/>
    <x v="708"/>
    <x v="2"/>
    <x v="2"/>
    <n v="1"/>
    <x v="1"/>
    <x v="10"/>
    <x v="2"/>
    <x v="42"/>
    <x v="1"/>
    <s v="United States"/>
    <x v="709"/>
    <x v="1"/>
    <m/>
    <x v="0"/>
    <x v="0"/>
    <d v="2018-09-23T00:00:00"/>
    <s v="Mon"/>
    <x v="0"/>
    <s v="CA-2018-106656"/>
    <n v="220"/>
    <s v="Avery 51"/>
    <s v="Anna Andreadi"/>
    <n v="92037"/>
    <n v="9"/>
    <n v="3"/>
    <n v="19"/>
  </r>
  <r>
    <n v="0"/>
    <x v="0"/>
    <x v="709"/>
    <x v="2"/>
    <x v="3"/>
    <n v="0"/>
    <x v="0"/>
    <x v="10"/>
    <x v="2"/>
    <x v="5"/>
    <x v="5"/>
    <s v="United States"/>
    <x v="295"/>
    <x v="2"/>
    <m/>
    <x v="0"/>
    <x v="0"/>
    <d v="2018-02-07T00:00:00"/>
    <s v="Sat"/>
    <x v="3"/>
    <s v="CA-2018-106894"/>
    <n v="1264"/>
    <s v="Permanent Self-Adhesive File Folder Labels for Typewriters by Universal"/>
    <s v="Cassandra Brandow"/>
    <n v="22153"/>
    <n v="4"/>
    <n v="3"/>
    <n v="8"/>
  </r>
  <r>
    <n v="0"/>
    <x v="0"/>
    <x v="709"/>
    <x v="2"/>
    <x v="3"/>
    <n v="0"/>
    <x v="0"/>
    <x v="8"/>
    <x v="0"/>
    <x v="5"/>
    <x v="5"/>
    <s v="United States"/>
    <x v="295"/>
    <x v="2"/>
    <m/>
    <x v="0"/>
    <x v="0"/>
    <d v="2018-02-07T00:00:00"/>
    <s v="Sat"/>
    <x v="3"/>
    <s v="CA-2018-106894"/>
    <n v="1090"/>
    <s v="Micro Innovations USB RF Wireless Keyboard with Mouse"/>
    <s v="Cassandra Brandow"/>
    <n v="22153"/>
    <n v="21"/>
    <n v="4"/>
    <n v="100"/>
  </r>
  <r>
    <n v="6"/>
    <x v="0"/>
    <x v="685"/>
    <x v="2"/>
    <x v="0"/>
    <n v="6"/>
    <x v="0"/>
    <x v="6"/>
    <x v="2"/>
    <x v="20"/>
    <x v="4"/>
    <s v="United States"/>
    <x v="225"/>
    <x v="3"/>
    <m/>
    <x v="0"/>
    <x v="1"/>
    <d v="2018-11-26T00:00:00"/>
    <s v="Thu"/>
    <x v="6"/>
    <s v="CA-2018-106915"/>
    <n v="525"/>
    <s v="DIXON Ticonderoga Erasable Checking Pencils"/>
    <s v="Kelly Williams"/>
    <n v="79907"/>
    <n v="4"/>
    <n v="4"/>
    <n v="18"/>
  </r>
  <r>
    <n v="4"/>
    <x v="1"/>
    <x v="710"/>
    <x v="2"/>
    <x v="0"/>
    <n v="6"/>
    <x v="0"/>
    <x v="1"/>
    <x v="1"/>
    <x v="26"/>
    <x v="16"/>
    <s v="United States"/>
    <x v="273"/>
    <x v="2"/>
    <s v="Yes"/>
    <x v="1"/>
    <x v="6"/>
    <d v="2018-09-02T00:00:00"/>
    <s v="Mon"/>
    <x v="0"/>
    <s v="CA-2018-106950"/>
    <n v="848"/>
    <s v="Hon Racetrack Conference Tables"/>
    <s v="Cassandra Brandow"/>
    <n v="28205"/>
    <n v="-150"/>
    <n v="3"/>
    <n v="473"/>
  </r>
  <r>
    <n v="4"/>
    <x v="1"/>
    <x v="710"/>
    <x v="2"/>
    <x v="0"/>
    <n v="6"/>
    <x v="0"/>
    <x v="6"/>
    <x v="2"/>
    <x v="26"/>
    <x v="16"/>
    <s v="United States"/>
    <x v="273"/>
    <x v="2"/>
    <s v="Yes"/>
    <x v="1"/>
    <x v="1"/>
    <d v="2018-09-02T00:00:00"/>
    <s v="Mon"/>
    <x v="0"/>
    <s v="CA-2018-106950"/>
    <n v="1848"/>
    <s v="Zebra Zazzle Fluorescent Highlighters"/>
    <s v="Cassandra Brandow"/>
    <n v="28205"/>
    <n v="3"/>
    <n v="4"/>
    <n v="19"/>
  </r>
  <r>
    <n v="4"/>
    <x v="1"/>
    <x v="710"/>
    <x v="2"/>
    <x v="0"/>
    <n v="6"/>
    <x v="0"/>
    <x v="12"/>
    <x v="2"/>
    <x v="26"/>
    <x v="16"/>
    <s v="United States"/>
    <x v="273"/>
    <x v="2"/>
    <s v="Yes"/>
    <x v="1"/>
    <x v="1"/>
    <d v="2018-09-02T00:00:00"/>
    <s v="Mon"/>
    <x v="0"/>
    <s v="CA-2018-106950"/>
    <n v="299"/>
    <s v="Belkin F9M820V08 8 Outlet Surge"/>
    <s v="Cassandra Brandow"/>
    <n v="28205"/>
    <n v="35"/>
    <n v="9"/>
    <n v="309"/>
  </r>
  <r>
    <n v="4"/>
    <x v="1"/>
    <x v="710"/>
    <x v="2"/>
    <x v="0"/>
    <n v="6"/>
    <x v="0"/>
    <x v="2"/>
    <x v="2"/>
    <x v="26"/>
    <x v="16"/>
    <s v="United States"/>
    <x v="273"/>
    <x v="2"/>
    <s v="Yes"/>
    <x v="1"/>
    <x v="4"/>
    <d v="2018-09-02T00:00:00"/>
    <s v="Mon"/>
    <x v="0"/>
    <s v="CA-2018-106950"/>
    <n v="697"/>
    <s v="GBC Plasticlear Binding Covers"/>
    <s v="Cassandra Brandow"/>
    <n v="28205"/>
    <n v="-13"/>
    <n v="5"/>
    <n v="17"/>
  </r>
  <r>
    <n v="4"/>
    <x v="1"/>
    <x v="710"/>
    <x v="2"/>
    <x v="0"/>
    <n v="6"/>
    <x v="0"/>
    <x v="2"/>
    <x v="2"/>
    <x v="26"/>
    <x v="16"/>
    <s v="United States"/>
    <x v="273"/>
    <x v="2"/>
    <s v="Yes"/>
    <x v="1"/>
    <x v="4"/>
    <d v="2018-09-02T00:00:00"/>
    <s v="Mon"/>
    <x v="0"/>
    <s v="CA-2018-106950"/>
    <n v="795"/>
    <s v="Heavy-Duty E-Z-D Binders"/>
    <s v="Cassandra Brandow"/>
    <n v="28205"/>
    <n v="-18"/>
    <n v="7"/>
    <n v="23"/>
  </r>
  <r>
    <n v="4"/>
    <x v="1"/>
    <x v="710"/>
    <x v="2"/>
    <x v="0"/>
    <n v="6"/>
    <x v="0"/>
    <x v="8"/>
    <x v="0"/>
    <x v="26"/>
    <x v="16"/>
    <s v="United States"/>
    <x v="273"/>
    <x v="2"/>
    <s v="Yes"/>
    <x v="1"/>
    <x v="1"/>
    <d v="2018-09-02T00:00:00"/>
    <s v="Mon"/>
    <x v="0"/>
    <s v="CA-2018-106950"/>
    <n v="1283"/>
    <s v="Plantronics Savi W720 Multi-Device Wireless Headset System"/>
    <s v="Cassandra Brandow"/>
    <n v="28205"/>
    <n v="304"/>
    <n v="3"/>
    <n v="1013"/>
  </r>
  <r>
    <n v="4"/>
    <x v="1"/>
    <x v="711"/>
    <x v="2"/>
    <x v="0"/>
    <n v="6"/>
    <x v="0"/>
    <x v="9"/>
    <x v="1"/>
    <x v="17"/>
    <x v="1"/>
    <s v="United States"/>
    <x v="214"/>
    <x v="1"/>
    <m/>
    <x v="0"/>
    <x v="0"/>
    <d v="2018-11-26T00:00:00"/>
    <s v="Thu"/>
    <x v="7"/>
    <s v="CA-2018-107104"/>
    <n v="727"/>
    <s v="GE 48 Fluorescent Tube, Cool White Energy Saver, 34 Watts, 30/Box"/>
    <s v="Anna Andreadi"/>
    <n v="90045"/>
    <n v="298"/>
    <n v="6"/>
    <n v="595"/>
  </r>
  <r>
    <n v="4"/>
    <x v="1"/>
    <x v="711"/>
    <x v="2"/>
    <x v="0"/>
    <n v="6"/>
    <x v="0"/>
    <x v="14"/>
    <x v="1"/>
    <x v="17"/>
    <x v="1"/>
    <s v="United States"/>
    <x v="214"/>
    <x v="1"/>
    <m/>
    <x v="0"/>
    <x v="5"/>
    <d v="2018-11-26T00:00:00"/>
    <s v="Thu"/>
    <x v="7"/>
    <s v="CA-2018-107104"/>
    <n v="530"/>
    <s v="DMI Eclipse Executive Suite Bookcases"/>
    <s v="Anna Andreadi"/>
    <n v="90045"/>
    <n v="160"/>
    <n v="8"/>
    <n v="3407"/>
  </r>
  <r>
    <n v="4"/>
    <x v="1"/>
    <x v="711"/>
    <x v="2"/>
    <x v="0"/>
    <n v="6"/>
    <x v="0"/>
    <x v="12"/>
    <x v="2"/>
    <x v="17"/>
    <x v="1"/>
    <s v="United States"/>
    <x v="214"/>
    <x v="1"/>
    <m/>
    <x v="0"/>
    <x v="0"/>
    <d v="2018-11-26T00:00:00"/>
    <s v="Thu"/>
    <x v="7"/>
    <s v="CA-2018-107104"/>
    <n v="300"/>
    <s v="Belkin F9S820V06 8 Outlet Surge"/>
    <s v="Anna Andreadi"/>
    <n v="90045"/>
    <n v="19"/>
    <n v="2"/>
    <n v="65"/>
  </r>
  <r>
    <n v="4"/>
    <x v="1"/>
    <x v="711"/>
    <x v="2"/>
    <x v="0"/>
    <n v="6"/>
    <x v="0"/>
    <x v="6"/>
    <x v="2"/>
    <x v="17"/>
    <x v="1"/>
    <s v="United States"/>
    <x v="214"/>
    <x v="1"/>
    <m/>
    <x v="0"/>
    <x v="0"/>
    <d v="2018-11-26T00:00:00"/>
    <s v="Thu"/>
    <x v="7"/>
    <s v="CA-2018-107104"/>
    <n v="1123"/>
    <s v="Newell 31"/>
    <s v="Anna Andreadi"/>
    <n v="90045"/>
    <n v="10"/>
    <n v="9"/>
    <n v="37"/>
  </r>
  <r>
    <n v="2"/>
    <x v="2"/>
    <x v="712"/>
    <x v="2"/>
    <x v="2"/>
    <n v="1"/>
    <x v="0"/>
    <x v="9"/>
    <x v="1"/>
    <x v="362"/>
    <x v="31"/>
    <s v="United States"/>
    <x v="127"/>
    <x v="1"/>
    <m/>
    <x v="0"/>
    <x v="1"/>
    <d v="2018-06-17T00:00:00"/>
    <s v="Tue"/>
    <x v="9"/>
    <s v="CA-2018-107146"/>
    <n v="1367"/>
    <s v="Rubbermaid ClusterMat Chairmats, Mat Size- 66 x 60, Lip 20 x 11 -90 Degree Angle"/>
    <s v="Anna Andreadi"/>
    <n v="80501"/>
    <n v="-13"/>
    <n v="3"/>
    <n v="266"/>
  </r>
  <r>
    <n v="2"/>
    <x v="2"/>
    <x v="712"/>
    <x v="2"/>
    <x v="2"/>
    <n v="1"/>
    <x v="0"/>
    <x v="5"/>
    <x v="1"/>
    <x v="362"/>
    <x v="31"/>
    <s v="United States"/>
    <x v="127"/>
    <x v="1"/>
    <m/>
    <x v="0"/>
    <x v="1"/>
    <d v="2018-06-17T00:00:00"/>
    <s v="Tue"/>
    <x v="9"/>
    <s v="CA-2018-107146"/>
    <n v="764"/>
    <s v="Global Managers Adjustable Task Chair, Storm"/>
    <s v="Anna Andreadi"/>
    <n v="80501"/>
    <n v="54"/>
    <n v="4"/>
    <n v="483"/>
  </r>
  <r>
    <n v="7"/>
    <x v="2"/>
    <x v="713"/>
    <x v="2"/>
    <x v="0"/>
    <n v="6"/>
    <x v="1"/>
    <x v="13"/>
    <x v="0"/>
    <x v="254"/>
    <x v="15"/>
    <s v="United States"/>
    <x v="117"/>
    <x v="1"/>
    <m/>
    <x v="0"/>
    <x v="1"/>
    <d v="2018-05-21T00:00:00"/>
    <s v="Sat"/>
    <x v="5"/>
    <s v="CA-2018-107202"/>
    <n v="1241"/>
    <s v="Panasonic KX MB2061 Multifunction Printer"/>
    <s v="Anna Andreadi"/>
    <n v="89431"/>
    <n v="180"/>
    <n v="10"/>
    <n v="2396"/>
  </r>
  <r>
    <n v="3"/>
    <x v="2"/>
    <x v="714"/>
    <x v="2"/>
    <x v="2"/>
    <n v="1"/>
    <x v="2"/>
    <x v="9"/>
    <x v="1"/>
    <x v="1"/>
    <x v="1"/>
    <s v="United States"/>
    <x v="492"/>
    <x v="1"/>
    <m/>
    <x v="0"/>
    <x v="0"/>
    <d v="2018-06-14T00:00:00"/>
    <s v="Sat"/>
    <x v="9"/>
    <s v="CA-2018-107216"/>
    <n v="730"/>
    <s v="GE General Purpose, Extra Long Life, Showcase &amp; Floodlight Incandescent Bulbs"/>
    <s v="Anna Andreadi"/>
    <n v="94122"/>
    <n v="4"/>
    <n v="3"/>
    <n v="9"/>
  </r>
  <r>
    <n v="3"/>
    <x v="2"/>
    <x v="714"/>
    <x v="2"/>
    <x v="2"/>
    <n v="1"/>
    <x v="2"/>
    <x v="6"/>
    <x v="2"/>
    <x v="1"/>
    <x v="1"/>
    <s v="United States"/>
    <x v="492"/>
    <x v="1"/>
    <m/>
    <x v="0"/>
    <x v="0"/>
    <d v="2018-06-14T00:00:00"/>
    <s v="Sat"/>
    <x v="9"/>
    <s v="CA-2018-107216"/>
    <n v="1163"/>
    <s v="Newell 346"/>
    <s v="Anna Andreadi"/>
    <n v="94122"/>
    <n v="3"/>
    <n v="3"/>
    <n v="9"/>
  </r>
  <r>
    <n v="3"/>
    <x v="2"/>
    <x v="714"/>
    <x v="2"/>
    <x v="2"/>
    <n v="1"/>
    <x v="2"/>
    <x v="6"/>
    <x v="2"/>
    <x v="1"/>
    <x v="1"/>
    <s v="United States"/>
    <x v="492"/>
    <x v="1"/>
    <m/>
    <x v="0"/>
    <x v="0"/>
    <d v="2018-06-14T00:00:00"/>
    <s v="Sat"/>
    <x v="9"/>
    <s v="CA-2018-107216"/>
    <n v="1141"/>
    <s v="Newell 326"/>
    <s v="Anna Andreadi"/>
    <n v="94122"/>
    <n v="2"/>
    <n v="4"/>
    <n v="7"/>
  </r>
  <r>
    <n v="3"/>
    <x v="2"/>
    <x v="714"/>
    <x v="2"/>
    <x v="2"/>
    <n v="1"/>
    <x v="2"/>
    <x v="8"/>
    <x v="0"/>
    <x v="1"/>
    <x v="1"/>
    <s v="United States"/>
    <x v="492"/>
    <x v="1"/>
    <m/>
    <x v="0"/>
    <x v="0"/>
    <d v="2018-06-14T00:00:00"/>
    <s v="Sat"/>
    <x v="9"/>
    <s v="CA-2018-107216"/>
    <n v="1002"/>
    <s v="Logitech ClearChat Comfort/USB Headset H390"/>
    <s v="Anna Andreadi"/>
    <n v="94122"/>
    <n v="10"/>
    <n v="1"/>
    <n v="29"/>
  </r>
  <r>
    <n v="7"/>
    <x v="2"/>
    <x v="715"/>
    <x v="2"/>
    <x v="0"/>
    <n v="6"/>
    <x v="2"/>
    <x v="1"/>
    <x v="1"/>
    <x v="17"/>
    <x v="1"/>
    <s v="United States"/>
    <x v="693"/>
    <x v="1"/>
    <m/>
    <x v="0"/>
    <x v="1"/>
    <d v="2018-08-08T00:00:00"/>
    <s v="Sun"/>
    <x v="10"/>
    <s v="CA-2018-107328"/>
    <n v="423"/>
    <s v="Chromcraft 48 x 96 Racetrack Double Pedestal Table"/>
    <s v="Anna Andreadi"/>
    <n v="90036"/>
    <n v="13"/>
    <n v="2"/>
    <n v="513"/>
  </r>
  <r>
    <n v="7"/>
    <x v="2"/>
    <x v="715"/>
    <x v="2"/>
    <x v="0"/>
    <n v="6"/>
    <x v="2"/>
    <x v="12"/>
    <x v="2"/>
    <x v="17"/>
    <x v="1"/>
    <s v="United States"/>
    <x v="693"/>
    <x v="1"/>
    <m/>
    <x v="0"/>
    <x v="0"/>
    <d v="2018-08-08T00:00:00"/>
    <s v="Sun"/>
    <x v="10"/>
    <s v="CA-2018-107328"/>
    <n v="949"/>
    <s v="Kensington 4 Outlet MasterPiece Compact Power Control Center"/>
    <s v="Anna Andreadi"/>
    <n v="90036"/>
    <n v="137"/>
    <n v="6"/>
    <n v="488"/>
  </r>
  <r>
    <n v="7"/>
    <x v="2"/>
    <x v="715"/>
    <x v="2"/>
    <x v="0"/>
    <n v="6"/>
    <x v="2"/>
    <x v="2"/>
    <x v="2"/>
    <x v="17"/>
    <x v="1"/>
    <s v="United States"/>
    <x v="693"/>
    <x v="1"/>
    <m/>
    <x v="0"/>
    <x v="1"/>
    <d v="2018-08-08T00:00:00"/>
    <s v="Sun"/>
    <x v="10"/>
    <s v="CA-2018-107328"/>
    <n v="50"/>
    <s v="Acco Hanging Data Binders"/>
    <s v="Anna Andreadi"/>
    <n v="90036"/>
    <n v="5"/>
    <n v="5"/>
    <n v="15"/>
  </r>
  <r>
    <n v="4"/>
    <x v="1"/>
    <x v="671"/>
    <x v="2"/>
    <x v="0"/>
    <n v="6"/>
    <x v="2"/>
    <x v="4"/>
    <x v="2"/>
    <x v="16"/>
    <x v="12"/>
    <s v="United States"/>
    <x v="710"/>
    <x v="0"/>
    <m/>
    <x v="0"/>
    <x v="1"/>
    <d v="2018-06-07T00:00:00"/>
    <s v="Sat"/>
    <x v="9"/>
    <s v="CA-2018-107475"/>
    <n v="910"/>
    <s v="Ideal Clamps"/>
    <s v="Chuck Magee"/>
    <n v="19120"/>
    <n v="3"/>
    <n v="6"/>
    <n v="10"/>
  </r>
  <r>
    <n v="3"/>
    <x v="2"/>
    <x v="716"/>
    <x v="2"/>
    <x v="2"/>
    <n v="1"/>
    <x v="1"/>
    <x v="8"/>
    <x v="0"/>
    <x v="136"/>
    <x v="15"/>
    <s v="United States"/>
    <x v="86"/>
    <x v="1"/>
    <m/>
    <x v="0"/>
    <x v="0"/>
    <d v="2018-03-22T00:00:00"/>
    <s v="Sun"/>
    <x v="2"/>
    <s v="CA-2018-107615"/>
    <n v="1002"/>
    <s v="Logitech ClearChat Comfort/USB Headset H390"/>
    <s v="Anna Andreadi"/>
    <n v="89031"/>
    <n v="19"/>
    <n v="2"/>
    <n v="59"/>
  </r>
  <r>
    <n v="1"/>
    <x v="0"/>
    <x v="668"/>
    <x v="2"/>
    <x v="2"/>
    <n v="1"/>
    <x v="0"/>
    <x v="14"/>
    <x v="1"/>
    <x v="290"/>
    <x v="12"/>
    <s v="United States"/>
    <x v="569"/>
    <x v="0"/>
    <m/>
    <x v="0"/>
    <x v="8"/>
    <d v="2018-07-28T00:00:00"/>
    <s v="Sat"/>
    <x v="1"/>
    <s v="CA-2018-107783"/>
    <n v="1389"/>
    <s v="Safco Value Mate Series Steel Bookcases, Baked Enamel Finish on Steel, Gray"/>
    <s v="Chuck Magee"/>
    <n v="18018"/>
    <n v="-78"/>
    <n v="5"/>
    <n v="177"/>
  </r>
  <r>
    <n v="1"/>
    <x v="0"/>
    <x v="668"/>
    <x v="2"/>
    <x v="2"/>
    <n v="1"/>
    <x v="0"/>
    <x v="12"/>
    <x v="2"/>
    <x v="290"/>
    <x v="12"/>
    <s v="United States"/>
    <x v="569"/>
    <x v="0"/>
    <m/>
    <x v="0"/>
    <x v="1"/>
    <d v="2018-07-28T00:00:00"/>
    <s v="Sat"/>
    <x v="1"/>
    <s v="CA-2018-107783"/>
    <n v="862"/>
    <s v="Hoover Replacement Belts For Soft Guard &amp; Commercial Ltweight Upright Vacs, 2/Pk"/>
    <s v="Chuck Magee"/>
    <n v="18018"/>
    <n v="1"/>
    <n v="3"/>
    <n v="9"/>
  </r>
  <r>
    <n v="1"/>
    <x v="0"/>
    <x v="668"/>
    <x v="2"/>
    <x v="2"/>
    <n v="1"/>
    <x v="0"/>
    <x v="2"/>
    <x v="2"/>
    <x v="290"/>
    <x v="12"/>
    <s v="United States"/>
    <x v="569"/>
    <x v="0"/>
    <m/>
    <x v="0"/>
    <x v="4"/>
    <d v="2018-07-28T00:00:00"/>
    <s v="Sat"/>
    <x v="1"/>
    <s v="CA-2018-107783"/>
    <n v="689"/>
    <s v="GBC Ibimaster 500 Manual ProClick Binding System"/>
    <s v="Chuck Magee"/>
    <n v="18018"/>
    <n v="-913"/>
    <n v="6"/>
    <n v="1370"/>
  </r>
  <r>
    <n v="4"/>
    <x v="1"/>
    <x v="717"/>
    <x v="2"/>
    <x v="0"/>
    <n v="6"/>
    <x v="0"/>
    <x v="0"/>
    <x v="0"/>
    <x v="4"/>
    <x v="4"/>
    <s v="United States"/>
    <x v="31"/>
    <x v="3"/>
    <m/>
    <x v="0"/>
    <x v="1"/>
    <d v="2018-11-20T00:00:00"/>
    <s v="Fri"/>
    <x v="7"/>
    <s v="CA-2018-107790"/>
    <n v="1665"/>
    <s v="Wireless Extenders zBoost YX545 SOHO Signal Booster"/>
    <s v="Kelly Williams"/>
    <n v="77041"/>
    <n v="13"/>
    <n v="1"/>
    <n v="151"/>
  </r>
  <r>
    <n v="4"/>
    <x v="1"/>
    <x v="718"/>
    <x v="2"/>
    <x v="0"/>
    <n v="6"/>
    <x v="1"/>
    <x v="0"/>
    <x v="0"/>
    <x v="5"/>
    <x v="37"/>
    <s v="United States"/>
    <x v="105"/>
    <x v="1"/>
    <m/>
    <x v="0"/>
    <x v="1"/>
    <d v="2018-09-29T00:00:00"/>
    <s v="Sun"/>
    <x v="8"/>
    <s v="CA-2018-108056"/>
    <n v="1629"/>
    <s v="Wilson Electronics DB Pro Signal Booster"/>
    <s v="Anna Andreadi"/>
    <n v="97477"/>
    <n v="75"/>
    <n v="3"/>
    <n v="859"/>
  </r>
  <r>
    <n v="7"/>
    <x v="2"/>
    <x v="652"/>
    <x v="2"/>
    <x v="0"/>
    <n v="6"/>
    <x v="0"/>
    <x v="9"/>
    <x v="1"/>
    <x v="151"/>
    <x v="14"/>
    <s v="United States"/>
    <x v="259"/>
    <x v="2"/>
    <m/>
    <x v="0"/>
    <x v="0"/>
    <d v="2018-02-16T00:00:00"/>
    <s v="Mon"/>
    <x v="3"/>
    <s v="CA-2018-108105"/>
    <n v="559"/>
    <s v="Eldon Cleatmat Plus Chair Mats for High Pile Carpets"/>
    <s v="Cassandra Brandow"/>
    <n v="42420"/>
    <n v="35"/>
    <n v="4"/>
    <n v="318"/>
  </r>
  <r>
    <n v="7"/>
    <x v="2"/>
    <x v="652"/>
    <x v="2"/>
    <x v="0"/>
    <n v="6"/>
    <x v="0"/>
    <x v="2"/>
    <x v="2"/>
    <x v="151"/>
    <x v="14"/>
    <s v="United States"/>
    <x v="259"/>
    <x v="2"/>
    <m/>
    <x v="0"/>
    <x v="0"/>
    <d v="2018-02-16T00:00:00"/>
    <s v="Mon"/>
    <x v="3"/>
    <s v="CA-2018-108105"/>
    <n v="1630"/>
    <s v="Wilson Jones “Snap” Scratch Pad Binder Tool for Ring Binders"/>
    <s v="Cassandra Brandow"/>
    <n v="42420"/>
    <n v="3"/>
    <n v="1"/>
    <n v="6"/>
  </r>
  <r>
    <n v="7"/>
    <x v="2"/>
    <x v="685"/>
    <x v="2"/>
    <x v="0"/>
    <n v="6"/>
    <x v="0"/>
    <x v="2"/>
    <x v="2"/>
    <x v="97"/>
    <x v="19"/>
    <s v="United States"/>
    <x v="9"/>
    <x v="0"/>
    <m/>
    <x v="0"/>
    <x v="4"/>
    <d v="2018-11-25T00:00:00"/>
    <s v="Wed"/>
    <x v="6"/>
    <s v="CA-2018-108196"/>
    <n v="689"/>
    <s v="GBC Ibimaster 500 Manual ProClick Binding System"/>
    <s v="Chuck Magee"/>
    <n v="43130"/>
    <n v="-304"/>
    <n v="2"/>
    <n v="457"/>
  </r>
  <r>
    <n v="7"/>
    <x v="2"/>
    <x v="685"/>
    <x v="2"/>
    <x v="0"/>
    <n v="6"/>
    <x v="0"/>
    <x v="8"/>
    <x v="0"/>
    <x v="97"/>
    <x v="19"/>
    <s v="United States"/>
    <x v="9"/>
    <x v="0"/>
    <m/>
    <x v="0"/>
    <x v="1"/>
    <d v="2018-11-25T00:00:00"/>
    <s v="Wed"/>
    <x v="6"/>
    <s v="CA-2018-108196"/>
    <n v="1117"/>
    <s v="NETGEAR RangeMax WNR1000 Wireless Router"/>
    <s v="Chuck Magee"/>
    <n v="43130"/>
    <n v="12"/>
    <n v="3"/>
    <n v="60"/>
  </r>
  <r>
    <n v="7"/>
    <x v="2"/>
    <x v="685"/>
    <x v="2"/>
    <x v="0"/>
    <n v="6"/>
    <x v="0"/>
    <x v="13"/>
    <x v="0"/>
    <x v="97"/>
    <x v="19"/>
    <s v="United States"/>
    <x v="9"/>
    <x v="0"/>
    <m/>
    <x v="0"/>
    <x v="4"/>
    <d v="2018-11-25T00:00:00"/>
    <s v="Wed"/>
    <x v="6"/>
    <s v="CA-2018-108196"/>
    <n v="476"/>
    <s v="Cubify CubeX 3D Printer Double Head Print"/>
    <s v="Chuck Magee"/>
    <n v="43130"/>
    <n v="-6600"/>
    <n v="5"/>
    <n v="4500"/>
  </r>
  <r>
    <n v="1"/>
    <x v="2"/>
    <x v="656"/>
    <x v="2"/>
    <x v="3"/>
    <n v="0"/>
    <x v="0"/>
    <x v="8"/>
    <x v="0"/>
    <x v="4"/>
    <x v="4"/>
    <s v="United States"/>
    <x v="422"/>
    <x v="3"/>
    <m/>
    <x v="0"/>
    <x v="1"/>
    <d v="2018-05-30T00:00:00"/>
    <s v="Mon"/>
    <x v="5"/>
    <s v="CA-2018-108210"/>
    <n v="1471"/>
    <s v="Sony Micro Vault Click 16 GB USB 2.0 Flash Drive"/>
    <s v="Kelly Williams"/>
    <n v="77041"/>
    <n v="11"/>
    <n v="5"/>
    <n v="224"/>
  </r>
  <r>
    <n v="1"/>
    <x v="2"/>
    <x v="656"/>
    <x v="2"/>
    <x v="3"/>
    <n v="0"/>
    <x v="0"/>
    <x v="0"/>
    <x v="0"/>
    <x v="4"/>
    <x v="4"/>
    <s v="United States"/>
    <x v="422"/>
    <x v="3"/>
    <m/>
    <x v="0"/>
    <x v="1"/>
    <d v="2018-05-30T00:00:00"/>
    <s v="Mon"/>
    <x v="5"/>
    <s v="CA-2018-108210"/>
    <n v="137"/>
    <s v="Anker 36W 4-Port USB Wall Charger Travel Power Adapter for iPhone 5s 5c 5"/>
    <s v="Kelly Williams"/>
    <n v="77041"/>
    <n v="8"/>
    <n v="5"/>
    <n v="80"/>
  </r>
  <r>
    <n v="0"/>
    <x v="0"/>
    <x v="719"/>
    <x v="2"/>
    <x v="3"/>
    <n v="0"/>
    <x v="1"/>
    <x v="8"/>
    <x v="0"/>
    <x v="361"/>
    <x v="3"/>
    <s v="United States"/>
    <x v="174"/>
    <x v="1"/>
    <m/>
    <x v="0"/>
    <x v="1"/>
    <d v="2018-05-14T00:00:00"/>
    <s v="Sat"/>
    <x v="5"/>
    <s v="CA-2018-108224"/>
    <n v="913"/>
    <s v="Imation 16GB Mini TravelDrive USB 2.0 Flash Drive"/>
    <s v="Anna Andreadi"/>
    <n v="85364"/>
    <n v="49"/>
    <n v="7"/>
    <n v="186"/>
  </r>
  <r>
    <n v="3"/>
    <x v="0"/>
    <x v="720"/>
    <x v="2"/>
    <x v="1"/>
    <n v="3"/>
    <x v="1"/>
    <x v="3"/>
    <x v="2"/>
    <x v="140"/>
    <x v="24"/>
    <s v="United States"/>
    <x v="711"/>
    <x v="0"/>
    <m/>
    <x v="0"/>
    <x v="0"/>
    <d v="2018-06-06T00:00:00"/>
    <s v="Fri"/>
    <x v="9"/>
    <s v="CA-2018-108350"/>
    <n v="1730"/>
    <s v="Xerox 1935"/>
    <s v="Chuck Magee"/>
    <n v="1852"/>
    <n v="49"/>
    <n v="4"/>
    <n v="106"/>
  </r>
  <r>
    <n v="5"/>
    <x v="1"/>
    <x v="650"/>
    <x v="2"/>
    <x v="0"/>
    <n v="6"/>
    <x v="1"/>
    <x v="2"/>
    <x v="2"/>
    <x v="13"/>
    <x v="10"/>
    <s v="United States"/>
    <x v="712"/>
    <x v="3"/>
    <m/>
    <x v="0"/>
    <x v="3"/>
    <d v="2018-12-19T00:00:00"/>
    <s v="Thu"/>
    <x v="6"/>
    <s v="CA-2018-108364"/>
    <n v="1639"/>
    <s v="Wilson Jones Easy Flow II Sheet Lifters"/>
    <s v="Kelly Williams"/>
    <n v="60623"/>
    <n v="-3"/>
    <n v="5"/>
    <n v="2"/>
  </r>
  <r>
    <n v="2"/>
    <x v="1"/>
    <x v="721"/>
    <x v="2"/>
    <x v="1"/>
    <n v="3"/>
    <x v="0"/>
    <x v="11"/>
    <x v="2"/>
    <x v="0"/>
    <x v="0"/>
    <s v="United States"/>
    <x v="77"/>
    <x v="0"/>
    <m/>
    <x v="0"/>
    <x v="0"/>
    <d v="2018-12-05T00:00:00"/>
    <s v="Thu"/>
    <x v="6"/>
    <s v="CA-2018-108434"/>
    <n v="533"/>
    <s v="Dual Level, Single-Width Filing Carts"/>
    <s v="Chuck Magee"/>
    <n v="10024"/>
    <n v="121"/>
    <n v="3"/>
    <n v="465"/>
  </r>
  <r>
    <n v="4"/>
    <x v="1"/>
    <x v="722"/>
    <x v="2"/>
    <x v="0"/>
    <n v="6"/>
    <x v="0"/>
    <x v="2"/>
    <x v="2"/>
    <x v="363"/>
    <x v="2"/>
    <s v="United States"/>
    <x v="684"/>
    <x v="2"/>
    <m/>
    <x v="0"/>
    <x v="4"/>
    <d v="2018-05-20T00:00:00"/>
    <s v="Fri"/>
    <x v="5"/>
    <s v="CA-2018-108567"/>
    <n v="260"/>
    <s v="Avery Non-Stick Binders"/>
    <s v="Cassandra Brandow"/>
    <n v="34952"/>
    <n v="-2"/>
    <n v="2"/>
    <n v="3"/>
  </r>
  <r>
    <n v="6"/>
    <x v="0"/>
    <x v="629"/>
    <x v="2"/>
    <x v="0"/>
    <n v="6"/>
    <x v="1"/>
    <x v="3"/>
    <x v="2"/>
    <x v="126"/>
    <x v="4"/>
    <s v="United States"/>
    <x v="167"/>
    <x v="3"/>
    <m/>
    <x v="0"/>
    <x v="1"/>
    <d v="2018-06-20T00:00:00"/>
    <s v="Fri"/>
    <x v="9"/>
    <s v="CA-2018-108581"/>
    <n v="1809"/>
    <s v="Xerox 206"/>
    <s v="Kelly Williams"/>
    <n v="75007"/>
    <n v="4"/>
    <n v="2"/>
    <n v="10"/>
  </r>
  <r>
    <n v="6"/>
    <x v="0"/>
    <x v="629"/>
    <x v="2"/>
    <x v="0"/>
    <n v="6"/>
    <x v="1"/>
    <x v="8"/>
    <x v="0"/>
    <x v="126"/>
    <x v="4"/>
    <s v="United States"/>
    <x v="167"/>
    <x v="3"/>
    <m/>
    <x v="0"/>
    <x v="1"/>
    <d v="2018-06-20T00:00:00"/>
    <s v="Fri"/>
    <x v="9"/>
    <s v="CA-2018-108581"/>
    <n v="1025"/>
    <s v="Logitech Trackman Marble Mouse"/>
    <s v="Kelly Williams"/>
    <n v="75007"/>
    <n v="26"/>
    <n v="4"/>
    <n v="96"/>
  </r>
  <r>
    <n v="4"/>
    <x v="1"/>
    <x v="718"/>
    <x v="2"/>
    <x v="0"/>
    <n v="6"/>
    <x v="0"/>
    <x v="2"/>
    <x v="2"/>
    <x v="129"/>
    <x v="29"/>
    <s v="United States"/>
    <x v="444"/>
    <x v="2"/>
    <m/>
    <x v="0"/>
    <x v="0"/>
    <d v="2018-09-29T00:00:00"/>
    <s v="Sun"/>
    <x v="8"/>
    <s v="CA-2018-108616"/>
    <n v="1310"/>
    <s v="Premium Transparent Presentation Covers by GBC"/>
    <s v="Cassandra Brandow"/>
    <n v="36608"/>
    <n v="30"/>
    <n v="3"/>
    <n v="63"/>
  </r>
  <r>
    <n v="4"/>
    <x v="1"/>
    <x v="718"/>
    <x v="2"/>
    <x v="0"/>
    <n v="6"/>
    <x v="0"/>
    <x v="6"/>
    <x v="2"/>
    <x v="129"/>
    <x v="29"/>
    <s v="United States"/>
    <x v="444"/>
    <x v="2"/>
    <m/>
    <x v="0"/>
    <x v="0"/>
    <d v="2018-09-29T00:00:00"/>
    <s v="Sun"/>
    <x v="8"/>
    <s v="CA-2018-108616"/>
    <n v="1412"/>
    <s v="Sanford Colorific Colored Pencils, 12/Box"/>
    <s v="Cassandra Brandow"/>
    <n v="36608"/>
    <n v="8"/>
    <n v="9"/>
    <n v="26"/>
  </r>
  <r>
    <n v="4"/>
    <x v="1"/>
    <x v="718"/>
    <x v="2"/>
    <x v="0"/>
    <n v="6"/>
    <x v="0"/>
    <x v="8"/>
    <x v="0"/>
    <x v="129"/>
    <x v="29"/>
    <s v="United States"/>
    <x v="444"/>
    <x v="2"/>
    <m/>
    <x v="0"/>
    <x v="0"/>
    <d v="2018-09-29T00:00:00"/>
    <s v="Sun"/>
    <x v="8"/>
    <s v="CA-2018-108616"/>
    <n v="1010"/>
    <s v="Logitech G500s Laser Gaming Mouse with Adjustable Weight Tuning"/>
    <s v="Cassandra Brandow"/>
    <n v="36608"/>
    <n v="71"/>
    <n v="3"/>
    <n v="210"/>
  </r>
  <r>
    <n v="0"/>
    <x v="0"/>
    <x v="643"/>
    <x v="2"/>
    <x v="3"/>
    <n v="0"/>
    <x v="0"/>
    <x v="2"/>
    <x v="2"/>
    <x v="183"/>
    <x v="1"/>
    <s v="United States"/>
    <x v="713"/>
    <x v="1"/>
    <m/>
    <x v="0"/>
    <x v="1"/>
    <d v="2018-11-18T00:00:00"/>
    <s v="Wed"/>
    <x v="7"/>
    <s v="CA-2018-108630"/>
    <n v="1342"/>
    <s v="Recycled Premium Regency Composition Covers"/>
    <s v="Anna Andreadi"/>
    <n v="94521"/>
    <n v="22"/>
    <n v="5"/>
    <n v="61"/>
  </r>
  <r>
    <n v="3"/>
    <x v="2"/>
    <x v="718"/>
    <x v="2"/>
    <x v="2"/>
    <n v="1"/>
    <x v="0"/>
    <x v="2"/>
    <x v="2"/>
    <x v="246"/>
    <x v="10"/>
    <s v="United States"/>
    <x v="663"/>
    <x v="3"/>
    <m/>
    <x v="0"/>
    <x v="3"/>
    <d v="2018-09-30T00:00:00"/>
    <s v="Mon"/>
    <x v="8"/>
    <s v="CA-2018-108644"/>
    <n v="1312"/>
    <s v="Pressboard Covers with Storage Hooks, 9 1/2 x 11, Light Blue"/>
    <s v="Kelly Williams"/>
    <n v="62301"/>
    <n v="-3"/>
    <n v="2"/>
    <n v="2"/>
  </r>
  <r>
    <n v="4"/>
    <x v="1"/>
    <x v="723"/>
    <x v="2"/>
    <x v="0"/>
    <n v="6"/>
    <x v="0"/>
    <x v="14"/>
    <x v="1"/>
    <x v="8"/>
    <x v="1"/>
    <s v="United States"/>
    <x v="332"/>
    <x v="1"/>
    <m/>
    <x v="0"/>
    <x v="5"/>
    <d v="2018-04-17T00:00:00"/>
    <s v="Tue"/>
    <x v="4"/>
    <s v="CA-2018-108735"/>
    <n v="390"/>
    <s v="Bush Westfield Collection Bookcases, Fully Assembled"/>
    <s v="Anna Andreadi"/>
    <n v="90712"/>
    <n v="24"/>
    <n v="3"/>
    <n v="257"/>
  </r>
  <r>
    <n v="4"/>
    <x v="1"/>
    <x v="724"/>
    <x v="2"/>
    <x v="0"/>
    <n v="6"/>
    <x v="1"/>
    <x v="6"/>
    <x v="2"/>
    <x v="117"/>
    <x v="4"/>
    <s v="United States"/>
    <x v="302"/>
    <x v="3"/>
    <m/>
    <x v="0"/>
    <x v="1"/>
    <d v="2018-09-08T00:00:00"/>
    <s v="Sun"/>
    <x v="0"/>
    <s v="CA-2018-108868"/>
    <n v="346"/>
    <s v="Boston 1645 Deluxe Heavier-Duty Electric Pencil Sharpener"/>
    <s v="Kelly Williams"/>
    <n v="75081"/>
    <n v="6"/>
    <n v="2"/>
    <n v="70"/>
  </r>
  <r>
    <n v="4"/>
    <x v="1"/>
    <x v="724"/>
    <x v="2"/>
    <x v="0"/>
    <n v="6"/>
    <x v="1"/>
    <x v="0"/>
    <x v="0"/>
    <x v="117"/>
    <x v="4"/>
    <s v="United States"/>
    <x v="302"/>
    <x v="3"/>
    <m/>
    <x v="0"/>
    <x v="1"/>
    <d v="2018-09-08T00:00:00"/>
    <s v="Sun"/>
    <x v="0"/>
    <s v="CA-2018-108868"/>
    <n v="306"/>
    <s v="Belkin SportFit Armband For iPhone 5s/5c, Fuchsia"/>
    <s v="Kelly Williams"/>
    <n v="75081"/>
    <n v="22"/>
    <n v="5"/>
    <n v="60"/>
  </r>
  <r>
    <n v="7"/>
    <x v="2"/>
    <x v="646"/>
    <x v="2"/>
    <x v="0"/>
    <n v="6"/>
    <x v="2"/>
    <x v="9"/>
    <x v="1"/>
    <x v="49"/>
    <x v="31"/>
    <s v="United States"/>
    <x v="714"/>
    <x v="1"/>
    <m/>
    <x v="0"/>
    <x v="1"/>
    <d v="2018-09-24T00:00:00"/>
    <s v="Tue"/>
    <x v="8"/>
    <s v="CA-2018-108875"/>
    <n v="593"/>
    <s v="Electrix 20W Halogen Replacement Bulb for Zoom-In Desk Lamp"/>
    <s v="Anna Andreadi"/>
    <n v="80013"/>
    <n v="8"/>
    <n v="2"/>
    <n v="21"/>
  </r>
  <r>
    <n v="7"/>
    <x v="2"/>
    <x v="646"/>
    <x v="2"/>
    <x v="0"/>
    <n v="6"/>
    <x v="2"/>
    <x v="11"/>
    <x v="2"/>
    <x v="49"/>
    <x v="31"/>
    <s v="United States"/>
    <x v="714"/>
    <x v="1"/>
    <m/>
    <x v="0"/>
    <x v="1"/>
    <d v="2018-09-24T00:00:00"/>
    <s v="Tue"/>
    <x v="8"/>
    <s v="CA-2018-108875"/>
    <n v="1444"/>
    <s v="Sensible Storage WireTech Storage Systems"/>
    <s v="Anna Andreadi"/>
    <n v="80013"/>
    <n v="-96"/>
    <n v="9"/>
    <n v="511"/>
  </r>
  <r>
    <n v="6"/>
    <x v="0"/>
    <x v="725"/>
    <x v="2"/>
    <x v="0"/>
    <n v="6"/>
    <x v="1"/>
    <x v="8"/>
    <x v="0"/>
    <x v="180"/>
    <x v="1"/>
    <s v="United States"/>
    <x v="100"/>
    <x v="1"/>
    <m/>
    <x v="0"/>
    <x v="0"/>
    <d v="2018-01-09T00:00:00"/>
    <s v="Mon"/>
    <x v="11"/>
    <s v="CA-2018-108882"/>
    <n v="1010"/>
    <s v="Logitech G500s Laser Gaming Mouse with Adjustable Weight Tuning"/>
    <s v="Anna Andreadi"/>
    <n v="93727"/>
    <n v="119"/>
    <n v="5"/>
    <n v="350"/>
  </r>
  <r>
    <n v="6"/>
    <x v="0"/>
    <x v="725"/>
    <x v="2"/>
    <x v="0"/>
    <n v="6"/>
    <x v="1"/>
    <x v="0"/>
    <x v="0"/>
    <x v="180"/>
    <x v="1"/>
    <s v="United States"/>
    <x v="100"/>
    <x v="1"/>
    <m/>
    <x v="0"/>
    <x v="1"/>
    <d v="2018-01-09T00:00:00"/>
    <s v="Mon"/>
    <x v="11"/>
    <s v="CA-2018-108882"/>
    <n v="1118"/>
    <s v="netTALK DUO VoIP Telephone Service"/>
    <s v="Anna Andreadi"/>
    <n v="93727"/>
    <n v="142"/>
    <n v="9"/>
    <n v="378"/>
  </r>
  <r>
    <n v="4"/>
    <x v="2"/>
    <x v="726"/>
    <x v="2"/>
    <x v="1"/>
    <n v="3"/>
    <x v="1"/>
    <x v="11"/>
    <x v="2"/>
    <x v="3"/>
    <x v="3"/>
    <s v="United States"/>
    <x v="252"/>
    <x v="1"/>
    <m/>
    <x v="0"/>
    <x v="1"/>
    <d v="2018-03-10T00:00:00"/>
    <s v="Tue"/>
    <x v="2"/>
    <s v="CA-2018-108959"/>
    <n v="1098"/>
    <s v="Mini 13-1/2 Capacity Data Binder Rack, Pearl"/>
    <s v="Anna Andreadi"/>
    <n v="85301"/>
    <n v="7"/>
    <n v="1"/>
    <n v="105"/>
  </r>
  <r>
    <n v="2"/>
    <x v="1"/>
    <x v="727"/>
    <x v="2"/>
    <x v="1"/>
    <n v="3"/>
    <x v="0"/>
    <x v="11"/>
    <x v="2"/>
    <x v="4"/>
    <x v="4"/>
    <s v="United States"/>
    <x v="643"/>
    <x v="3"/>
    <m/>
    <x v="0"/>
    <x v="1"/>
    <d v="2018-09-08T00:00:00"/>
    <s v="Sun"/>
    <x v="0"/>
    <s v="CA-2018-108987"/>
    <n v="1528"/>
    <s v="Super Decoflex Portable Personal File"/>
    <s v="Kelly Williams"/>
    <n v="77036"/>
    <n v="4"/>
    <n v="3"/>
    <n v="36"/>
  </r>
  <r>
    <n v="2"/>
    <x v="1"/>
    <x v="727"/>
    <x v="2"/>
    <x v="1"/>
    <n v="3"/>
    <x v="0"/>
    <x v="14"/>
    <x v="1"/>
    <x v="4"/>
    <x v="4"/>
    <s v="United States"/>
    <x v="643"/>
    <x v="3"/>
    <m/>
    <x v="0"/>
    <x v="10"/>
    <d v="2018-09-08T00:00:00"/>
    <s v="Sun"/>
    <x v="0"/>
    <s v="CA-2018-108987"/>
    <n v="1358"/>
    <s v="Riverside Palais Royal Lawyers Bookcase, Royale Cherry Finish"/>
    <s v="Kelly Williams"/>
    <n v="77036"/>
    <n v="-317"/>
    <n v="4"/>
    <n v="2396"/>
  </r>
  <r>
    <n v="2"/>
    <x v="1"/>
    <x v="727"/>
    <x v="2"/>
    <x v="1"/>
    <n v="3"/>
    <x v="0"/>
    <x v="11"/>
    <x v="2"/>
    <x v="4"/>
    <x v="4"/>
    <s v="United States"/>
    <x v="643"/>
    <x v="3"/>
    <m/>
    <x v="0"/>
    <x v="1"/>
    <d v="2018-09-08T00:00:00"/>
    <s v="Sun"/>
    <x v="0"/>
    <s v="CA-2018-108987"/>
    <n v="470"/>
    <s v="Contico 72H Heavy-Duty Storage System"/>
    <s v="Kelly Williams"/>
    <n v="77036"/>
    <n v="-33"/>
    <n v="4"/>
    <n v="131"/>
  </r>
  <r>
    <n v="2"/>
    <x v="1"/>
    <x v="727"/>
    <x v="2"/>
    <x v="1"/>
    <n v="3"/>
    <x v="0"/>
    <x v="8"/>
    <x v="0"/>
    <x v="4"/>
    <x v="4"/>
    <s v="United States"/>
    <x v="643"/>
    <x v="3"/>
    <m/>
    <x v="0"/>
    <x v="1"/>
    <d v="2018-09-08T00:00:00"/>
    <s v="Sun"/>
    <x v="0"/>
    <s v="CA-2018-108987"/>
    <n v="1469"/>
    <s v="Sony 64GB Class 10 Micro SDHC R40 Memory Card"/>
    <s v="Kelly Williams"/>
    <n v="77036"/>
    <n v="1"/>
    <n v="2"/>
    <n v="58"/>
  </r>
  <r>
    <n v="5"/>
    <x v="1"/>
    <x v="728"/>
    <x v="2"/>
    <x v="0"/>
    <n v="6"/>
    <x v="2"/>
    <x v="11"/>
    <x v="2"/>
    <x v="49"/>
    <x v="10"/>
    <s v="United States"/>
    <x v="637"/>
    <x v="3"/>
    <m/>
    <x v="0"/>
    <x v="1"/>
    <d v="2018-04-22T00:00:00"/>
    <s v="Sun"/>
    <x v="4"/>
    <s v="CA-2018-109057"/>
    <n v="1271"/>
    <s v="Pizazz Global Quick File"/>
    <s v="Kelly Williams"/>
    <n v="60505"/>
    <n v="2"/>
    <n v="2"/>
    <n v="24"/>
  </r>
  <r>
    <n v="6"/>
    <x v="0"/>
    <x v="729"/>
    <x v="2"/>
    <x v="0"/>
    <n v="6"/>
    <x v="0"/>
    <x v="7"/>
    <x v="2"/>
    <x v="16"/>
    <x v="12"/>
    <s v="United States"/>
    <x v="561"/>
    <x v="0"/>
    <m/>
    <x v="0"/>
    <x v="1"/>
    <d v="2018-05-09T00:00:00"/>
    <s v="Mon"/>
    <x v="5"/>
    <s v="CA-2018-109176"/>
    <n v="1501"/>
    <s v="Staple envelope"/>
    <s v="Chuck Magee"/>
    <n v="19140"/>
    <n v="4"/>
    <n v="1"/>
    <n v="9"/>
  </r>
  <r>
    <n v="6"/>
    <x v="0"/>
    <x v="729"/>
    <x v="2"/>
    <x v="0"/>
    <n v="6"/>
    <x v="0"/>
    <x v="6"/>
    <x v="2"/>
    <x v="16"/>
    <x v="12"/>
    <s v="United States"/>
    <x v="561"/>
    <x v="0"/>
    <m/>
    <x v="0"/>
    <x v="1"/>
    <d v="2018-05-09T00:00:00"/>
    <s v="Mon"/>
    <x v="5"/>
    <s v="CA-2018-109176"/>
    <n v="1133"/>
    <s v="Newell 319"/>
    <s v="Chuck Magee"/>
    <n v="19140"/>
    <n v="10"/>
    <n v="5"/>
    <n v="79"/>
  </r>
  <r>
    <n v="3"/>
    <x v="0"/>
    <x v="730"/>
    <x v="2"/>
    <x v="1"/>
    <n v="3"/>
    <x v="2"/>
    <x v="0"/>
    <x v="0"/>
    <x v="219"/>
    <x v="16"/>
    <s v="United States"/>
    <x v="609"/>
    <x v="2"/>
    <m/>
    <x v="0"/>
    <x v="1"/>
    <d v="2018-02-08T00:00:00"/>
    <s v="Sun"/>
    <x v="3"/>
    <s v="CA-2018-109344"/>
    <n v="1399"/>
    <s v="Samsung Galaxy S4 Mini"/>
    <s v="Cassandra Brandow"/>
    <n v="27604"/>
    <n v="127"/>
    <n v="3"/>
    <n v="1128"/>
  </r>
  <r>
    <n v="5"/>
    <x v="1"/>
    <x v="731"/>
    <x v="2"/>
    <x v="0"/>
    <n v="6"/>
    <x v="0"/>
    <x v="12"/>
    <x v="2"/>
    <x v="17"/>
    <x v="1"/>
    <s v="United States"/>
    <x v="171"/>
    <x v="1"/>
    <m/>
    <x v="0"/>
    <x v="0"/>
    <d v="2018-11-03T00:00:00"/>
    <s v="Tue"/>
    <x v="7"/>
    <s v="CA-2018-109365"/>
    <n v="808"/>
    <s v="Holmes 99% HEPA Air Purifier"/>
    <s v="Anna Andreadi"/>
    <n v="90049"/>
    <n v="14"/>
    <n v="2"/>
    <n v="43"/>
  </r>
  <r>
    <n v="5"/>
    <x v="1"/>
    <x v="731"/>
    <x v="2"/>
    <x v="0"/>
    <n v="6"/>
    <x v="0"/>
    <x v="3"/>
    <x v="2"/>
    <x v="17"/>
    <x v="1"/>
    <s v="United States"/>
    <x v="171"/>
    <x v="1"/>
    <m/>
    <x v="0"/>
    <x v="0"/>
    <d v="2018-11-03T00:00:00"/>
    <s v="Tue"/>
    <x v="7"/>
    <s v="CA-2018-109365"/>
    <n v="1111"/>
    <s v="Multicolor Computer Printout Paper"/>
    <s v="Anna Andreadi"/>
    <n v="90049"/>
    <n v="151"/>
    <n v="3"/>
    <n v="315"/>
  </r>
  <r>
    <n v="5"/>
    <x v="1"/>
    <x v="731"/>
    <x v="2"/>
    <x v="0"/>
    <n v="6"/>
    <x v="0"/>
    <x v="3"/>
    <x v="2"/>
    <x v="17"/>
    <x v="1"/>
    <s v="United States"/>
    <x v="171"/>
    <x v="1"/>
    <m/>
    <x v="0"/>
    <x v="0"/>
    <d v="2018-11-03T00:00:00"/>
    <s v="Tue"/>
    <x v="7"/>
    <s v="CA-2018-109365"/>
    <n v="1683"/>
    <s v="Xerox 1892"/>
    <s v="Anna Andreadi"/>
    <n v="90049"/>
    <n v="57"/>
    <n v="3"/>
    <n v="116"/>
  </r>
  <r>
    <n v="5"/>
    <x v="1"/>
    <x v="731"/>
    <x v="2"/>
    <x v="0"/>
    <n v="6"/>
    <x v="0"/>
    <x v="3"/>
    <x v="2"/>
    <x v="17"/>
    <x v="1"/>
    <s v="United States"/>
    <x v="171"/>
    <x v="1"/>
    <m/>
    <x v="0"/>
    <x v="0"/>
    <d v="2018-11-03T00:00:00"/>
    <s v="Tue"/>
    <x v="7"/>
    <s v="CA-2018-109365"/>
    <n v="1824"/>
    <s v="Xerox 22"/>
    <s v="Anna Andreadi"/>
    <n v="90049"/>
    <n v="9"/>
    <n v="3"/>
    <n v="19"/>
  </r>
  <r>
    <n v="5"/>
    <x v="1"/>
    <x v="731"/>
    <x v="2"/>
    <x v="0"/>
    <n v="6"/>
    <x v="0"/>
    <x v="4"/>
    <x v="2"/>
    <x v="17"/>
    <x v="1"/>
    <s v="United States"/>
    <x v="171"/>
    <x v="1"/>
    <m/>
    <x v="0"/>
    <x v="0"/>
    <d v="2018-11-03T00:00:00"/>
    <s v="Tue"/>
    <x v="7"/>
    <s v="CA-2018-109365"/>
    <n v="1518"/>
    <s v="Stockwell Push Pins"/>
    <s v="Anna Andreadi"/>
    <n v="90049"/>
    <n v="5"/>
    <n v="7"/>
    <n v="15"/>
  </r>
  <r>
    <n v="5"/>
    <x v="1"/>
    <x v="731"/>
    <x v="2"/>
    <x v="0"/>
    <n v="6"/>
    <x v="0"/>
    <x v="2"/>
    <x v="2"/>
    <x v="17"/>
    <x v="1"/>
    <s v="United States"/>
    <x v="171"/>
    <x v="1"/>
    <m/>
    <x v="0"/>
    <x v="1"/>
    <d v="2018-11-03T00:00:00"/>
    <s v="Tue"/>
    <x v="7"/>
    <s v="CA-2018-109365"/>
    <n v="640"/>
    <s v="Fellowes Black Plastic Comb Bindings"/>
    <s v="Anna Andreadi"/>
    <n v="90049"/>
    <n v="3"/>
    <n v="2"/>
    <n v="9"/>
  </r>
  <r>
    <n v="5"/>
    <x v="1"/>
    <x v="731"/>
    <x v="2"/>
    <x v="0"/>
    <n v="6"/>
    <x v="0"/>
    <x v="2"/>
    <x v="2"/>
    <x v="17"/>
    <x v="1"/>
    <s v="United States"/>
    <x v="171"/>
    <x v="1"/>
    <m/>
    <x v="0"/>
    <x v="1"/>
    <d v="2018-11-03T00:00:00"/>
    <s v="Tue"/>
    <x v="7"/>
    <s v="CA-2018-109365"/>
    <n v="237"/>
    <s v="Avery Durable Plastic 1 Binders"/>
    <s v="Anna Andreadi"/>
    <n v="90049"/>
    <n v="16"/>
    <n v="12"/>
    <n v="44"/>
  </r>
  <r>
    <n v="4"/>
    <x v="1"/>
    <x v="681"/>
    <x v="2"/>
    <x v="0"/>
    <n v="6"/>
    <x v="0"/>
    <x v="5"/>
    <x v="1"/>
    <x v="266"/>
    <x v="4"/>
    <s v="United States"/>
    <x v="81"/>
    <x v="3"/>
    <m/>
    <x v="0"/>
    <x v="2"/>
    <d v="2018-05-02T00:00:00"/>
    <s v="Mon"/>
    <x v="5"/>
    <s v="CA-2018-109400"/>
    <n v="1206"/>
    <s v="Office Star - Contemporary Task Swivel chair with Loop Arms, Charcoal"/>
    <s v="Kelly Williams"/>
    <n v="79109"/>
    <n v="-110"/>
    <n v="4"/>
    <n v="367"/>
  </r>
  <r>
    <n v="2"/>
    <x v="1"/>
    <x v="732"/>
    <x v="2"/>
    <x v="1"/>
    <n v="3"/>
    <x v="1"/>
    <x v="2"/>
    <x v="2"/>
    <x v="364"/>
    <x v="20"/>
    <s v="United States"/>
    <x v="276"/>
    <x v="2"/>
    <m/>
    <x v="0"/>
    <x v="0"/>
    <d v="2018-01-24T00:00:00"/>
    <s v="Tue"/>
    <x v="11"/>
    <s v="CA-2018-109407"/>
    <n v="1845"/>
    <s v="XtraLife ClearVue Slant-D Ring Binders by Cardinal"/>
    <s v="Cassandra Brandow"/>
    <n v="39503"/>
    <n v="16"/>
    <n v="4"/>
    <n v="31"/>
  </r>
  <r>
    <n v="5"/>
    <x v="1"/>
    <x v="733"/>
    <x v="2"/>
    <x v="0"/>
    <n v="6"/>
    <x v="1"/>
    <x v="6"/>
    <x v="2"/>
    <x v="13"/>
    <x v="10"/>
    <s v="United States"/>
    <x v="290"/>
    <x v="3"/>
    <m/>
    <x v="0"/>
    <x v="1"/>
    <d v="2018-04-10T00:00:00"/>
    <s v="Tue"/>
    <x v="4"/>
    <s v="CA-2018-109652"/>
    <n v="322"/>
    <s v="BIC Brite Liner Grip Highlighters, Assorted, 5/Pack"/>
    <s v="Kelly Williams"/>
    <n v="60653"/>
    <n v="3"/>
    <n v="4"/>
    <n v="14"/>
  </r>
  <r>
    <n v="7"/>
    <x v="2"/>
    <x v="734"/>
    <x v="2"/>
    <x v="0"/>
    <n v="6"/>
    <x v="0"/>
    <x v="6"/>
    <x v="2"/>
    <x v="0"/>
    <x v="0"/>
    <s v="United States"/>
    <x v="6"/>
    <x v="0"/>
    <m/>
    <x v="0"/>
    <x v="0"/>
    <d v="2018-04-19T00:00:00"/>
    <s v="Thu"/>
    <x v="4"/>
    <s v="CA-2018-109666"/>
    <n v="321"/>
    <s v="BIC Brite Liner Grip Highlighters"/>
    <s v="Chuck Magee"/>
    <n v="10035"/>
    <n v="1"/>
    <n v="2"/>
    <n v="3"/>
  </r>
  <r>
    <n v="7"/>
    <x v="2"/>
    <x v="734"/>
    <x v="2"/>
    <x v="0"/>
    <n v="6"/>
    <x v="0"/>
    <x v="6"/>
    <x v="2"/>
    <x v="0"/>
    <x v="0"/>
    <s v="United States"/>
    <x v="6"/>
    <x v="0"/>
    <m/>
    <x v="0"/>
    <x v="0"/>
    <d v="2018-04-19T00:00:00"/>
    <s v="Thu"/>
    <x v="4"/>
    <s v="CA-2018-109666"/>
    <n v="1238"/>
    <s v="Panasonic KP-380BK Classic Electric Pencil Sharpener"/>
    <s v="Chuck Magee"/>
    <n v="10035"/>
    <n v="18"/>
    <n v="2"/>
    <n v="72"/>
  </r>
  <r>
    <n v="7"/>
    <x v="2"/>
    <x v="734"/>
    <x v="2"/>
    <x v="0"/>
    <n v="6"/>
    <x v="0"/>
    <x v="15"/>
    <x v="2"/>
    <x v="0"/>
    <x v="0"/>
    <s v="United States"/>
    <x v="6"/>
    <x v="0"/>
    <m/>
    <x v="0"/>
    <x v="0"/>
    <d v="2018-04-19T00:00:00"/>
    <s v="Thu"/>
    <x v="4"/>
    <s v="CA-2018-109666"/>
    <n v="80"/>
    <s v="Acme Kleen Earth Office Shears"/>
    <s v="Chuck Magee"/>
    <n v="10035"/>
    <n v="2"/>
    <n v="2"/>
    <n v="8"/>
  </r>
  <r>
    <n v="7"/>
    <x v="2"/>
    <x v="734"/>
    <x v="2"/>
    <x v="0"/>
    <n v="6"/>
    <x v="0"/>
    <x v="11"/>
    <x v="2"/>
    <x v="0"/>
    <x v="0"/>
    <s v="United States"/>
    <x v="6"/>
    <x v="0"/>
    <m/>
    <x v="0"/>
    <x v="0"/>
    <d v="2018-04-19T00:00:00"/>
    <s v="Thu"/>
    <x v="4"/>
    <s v="CA-2018-109666"/>
    <n v="1484"/>
    <s v="Space Solutions HD Industrial Steel Shelving."/>
    <s v="Chuck Magee"/>
    <n v="10035"/>
    <n v="14"/>
    <n v="4"/>
    <n v="460"/>
  </r>
  <r>
    <n v="7"/>
    <x v="2"/>
    <x v="734"/>
    <x v="2"/>
    <x v="0"/>
    <n v="6"/>
    <x v="0"/>
    <x v="15"/>
    <x v="2"/>
    <x v="0"/>
    <x v="0"/>
    <s v="United States"/>
    <x v="6"/>
    <x v="0"/>
    <m/>
    <x v="0"/>
    <x v="0"/>
    <d v="2018-04-19T00:00:00"/>
    <s v="Thu"/>
    <x v="4"/>
    <s v="CA-2018-109666"/>
    <n v="671"/>
    <s v="Fiskars Softgrip Scissors"/>
    <s v="Chuck Magee"/>
    <n v="10035"/>
    <n v="15"/>
    <n v="5"/>
    <n v="55"/>
  </r>
  <r>
    <n v="7"/>
    <x v="2"/>
    <x v="734"/>
    <x v="2"/>
    <x v="0"/>
    <n v="6"/>
    <x v="0"/>
    <x v="2"/>
    <x v="2"/>
    <x v="0"/>
    <x v="0"/>
    <s v="United States"/>
    <x v="6"/>
    <x v="0"/>
    <m/>
    <x v="0"/>
    <x v="1"/>
    <d v="2018-04-19T00:00:00"/>
    <s v="Thu"/>
    <x v="4"/>
    <s v="CA-2018-109666"/>
    <n v="1635"/>
    <s v="Wilson Jones Clip &amp; Carry Folder Binder Tool for Ring Binders, Clear"/>
    <s v="Chuck Magee"/>
    <n v="10035"/>
    <n v="3"/>
    <n v="2"/>
    <n v="9"/>
  </r>
  <r>
    <n v="7"/>
    <x v="2"/>
    <x v="734"/>
    <x v="2"/>
    <x v="0"/>
    <n v="6"/>
    <x v="0"/>
    <x v="0"/>
    <x v="0"/>
    <x v="0"/>
    <x v="0"/>
    <s v="United States"/>
    <x v="6"/>
    <x v="0"/>
    <m/>
    <x v="0"/>
    <x v="0"/>
    <d v="2018-04-19T00:00:00"/>
    <s v="Thu"/>
    <x v="4"/>
    <s v="CA-2018-109666"/>
    <n v="732"/>
    <s v="Gear Head AU3700S Headset"/>
    <s v="Chuck Magee"/>
    <n v="10035"/>
    <n v="1"/>
    <n v="2"/>
    <n v="26"/>
  </r>
  <r>
    <n v="2"/>
    <x v="1"/>
    <x v="721"/>
    <x v="2"/>
    <x v="1"/>
    <n v="3"/>
    <x v="0"/>
    <x v="11"/>
    <x v="2"/>
    <x v="365"/>
    <x v="14"/>
    <s v="United States"/>
    <x v="592"/>
    <x v="2"/>
    <m/>
    <x v="0"/>
    <x v="0"/>
    <d v="2018-12-05T00:00:00"/>
    <s v="Thu"/>
    <x v="6"/>
    <s v="CA-2018-109722"/>
    <n v="635"/>
    <s v="Fellowes Bankers Box Staxonsteel Drawer File/Stacking System"/>
    <s v="Cassandra Brandow"/>
    <n v="40324"/>
    <n v="70"/>
    <n v="9"/>
    <n v="585"/>
  </r>
  <r>
    <n v="2"/>
    <x v="1"/>
    <x v="721"/>
    <x v="2"/>
    <x v="1"/>
    <n v="3"/>
    <x v="0"/>
    <x v="0"/>
    <x v="0"/>
    <x v="365"/>
    <x v="14"/>
    <s v="United States"/>
    <x v="592"/>
    <x v="2"/>
    <m/>
    <x v="0"/>
    <x v="0"/>
    <d v="2018-12-05T00:00:00"/>
    <s v="Thu"/>
    <x v="6"/>
    <s v="CA-2018-109722"/>
    <n v="1396"/>
    <s v="Samsung Galaxy S III - 16GB - pebble blue (T-Mobile)"/>
    <s v="Cassandra Brandow"/>
    <n v="40324"/>
    <n v="196"/>
    <n v="2"/>
    <n v="700"/>
  </r>
  <r>
    <n v="7"/>
    <x v="2"/>
    <x v="735"/>
    <x v="2"/>
    <x v="0"/>
    <n v="6"/>
    <x v="1"/>
    <x v="6"/>
    <x v="2"/>
    <x v="244"/>
    <x v="27"/>
    <s v="United States"/>
    <x v="667"/>
    <x v="2"/>
    <m/>
    <x v="0"/>
    <x v="1"/>
    <d v="2018-09-22T00:00:00"/>
    <s v="Sun"/>
    <x v="0"/>
    <s v="CA-2018-109743"/>
    <n v="308"/>
    <s v="Berol Giant Pencil Sharpener"/>
    <s v="Cassandra Brandow"/>
    <n v="37167"/>
    <n v="5"/>
    <n v="3"/>
    <n v="41"/>
  </r>
  <r>
    <n v="7"/>
    <x v="2"/>
    <x v="735"/>
    <x v="2"/>
    <x v="0"/>
    <n v="6"/>
    <x v="1"/>
    <x v="0"/>
    <x v="0"/>
    <x v="244"/>
    <x v="27"/>
    <s v="United States"/>
    <x v="667"/>
    <x v="2"/>
    <m/>
    <x v="0"/>
    <x v="1"/>
    <d v="2018-09-22T00:00:00"/>
    <s v="Sun"/>
    <x v="0"/>
    <s v="CA-2018-109743"/>
    <n v="1254"/>
    <s v="PayAnywhere Card Reader"/>
    <s v="Cassandra Brandow"/>
    <n v="37167"/>
    <n v="6"/>
    <n v="8"/>
    <n v="64"/>
  </r>
  <r>
    <n v="5"/>
    <x v="1"/>
    <x v="736"/>
    <x v="2"/>
    <x v="0"/>
    <n v="6"/>
    <x v="1"/>
    <x v="6"/>
    <x v="2"/>
    <x v="17"/>
    <x v="1"/>
    <s v="United States"/>
    <x v="715"/>
    <x v="1"/>
    <s v="Yes"/>
    <x v="1"/>
    <x v="0"/>
    <d v="2018-09-17T00:00:00"/>
    <s v="Tue"/>
    <x v="0"/>
    <s v="CA-2018-109806"/>
    <n v="1587"/>
    <s v="Turquoise Lead Holder with Pocket Clip"/>
    <s v="Anna Andreadi"/>
    <n v="90036"/>
    <n v="7"/>
    <n v="3"/>
    <n v="20"/>
  </r>
  <r>
    <n v="5"/>
    <x v="1"/>
    <x v="736"/>
    <x v="2"/>
    <x v="0"/>
    <n v="6"/>
    <x v="1"/>
    <x v="0"/>
    <x v="0"/>
    <x v="17"/>
    <x v="1"/>
    <s v="United States"/>
    <x v="715"/>
    <x v="1"/>
    <s v="Yes"/>
    <x v="1"/>
    <x v="1"/>
    <d v="2018-09-17T00:00:00"/>
    <s v="Tue"/>
    <x v="0"/>
    <s v="CA-2018-109806"/>
    <n v="1251"/>
    <s v="Panasonic Kx-TS550"/>
    <s v="Anna Andreadi"/>
    <n v="90036"/>
    <n v="8"/>
    <n v="2"/>
    <n v="74"/>
  </r>
  <r>
    <n v="5"/>
    <x v="1"/>
    <x v="736"/>
    <x v="2"/>
    <x v="0"/>
    <n v="6"/>
    <x v="1"/>
    <x v="3"/>
    <x v="2"/>
    <x v="17"/>
    <x v="1"/>
    <s v="United States"/>
    <x v="715"/>
    <x v="1"/>
    <s v="Yes"/>
    <x v="1"/>
    <x v="0"/>
    <d v="2018-09-17T00:00:00"/>
    <s v="Tue"/>
    <x v="0"/>
    <s v="CA-2018-109806"/>
    <n v="1795"/>
    <s v="Xerox 1995"/>
    <s v="Anna Andreadi"/>
    <n v="90036"/>
    <n v="3"/>
    <n v="1"/>
    <n v="6"/>
  </r>
  <r>
    <n v="2"/>
    <x v="2"/>
    <x v="673"/>
    <x v="2"/>
    <x v="2"/>
    <n v="1"/>
    <x v="0"/>
    <x v="3"/>
    <x v="2"/>
    <x v="99"/>
    <x v="19"/>
    <s v="United States"/>
    <x v="266"/>
    <x v="0"/>
    <m/>
    <x v="0"/>
    <x v="1"/>
    <d v="2018-11-20T00:00:00"/>
    <s v="Fri"/>
    <x v="7"/>
    <s v="CA-2018-109820"/>
    <n v="1478"/>
    <s v="Southworth 25% Cotton Granite Paper &amp; Envelopes"/>
    <s v="Chuck Magee"/>
    <n v="45231"/>
    <n v="5"/>
    <n v="3"/>
    <n v="16"/>
  </r>
  <r>
    <n v="2"/>
    <x v="2"/>
    <x v="673"/>
    <x v="2"/>
    <x v="2"/>
    <n v="1"/>
    <x v="0"/>
    <x v="2"/>
    <x v="2"/>
    <x v="99"/>
    <x v="19"/>
    <s v="United States"/>
    <x v="266"/>
    <x v="0"/>
    <m/>
    <x v="0"/>
    <x v="4"/>
    <d v="2018-11-20T00:00:00"/>
    <s v="Fri"/>
    <x v="7"/>
    <s v="CA-2018-109820"/>
    <n v="35"/>
    <s v="Acco 3-Hole Punch"/>
    <s v="Chuck Magee"/>
    <n v="45231"/>
    <n v="-2"/>
    <n v="2"/>
    <n v="3"/>
  </r>
  <r>
    <n v="2"/>
    <x v="2"/>
    <x v="673"/>
    <x v="2"/>
    <x v="2"/>
    <n v="1"/>
    <x v="0"/>
    <x v="2"/>
    <x v="2"/>
    <x v="99"/>
    <x v="19"/>
    <s v="United States"/>
    <x v="266"/>
    <x v="0"/>
    <m/>
    <x v="0"/>
    <x v="4"/>
    <d v="2018-11-20T00:00:00"/>
    <s v="Fri"/>
    <x v="7"/>
    <s v="CA-2018-109820"/>
    <n v="266"/>
    <s v="Avery Recycled Flexi-View Covers for Binding Systems"/>
    <s v="Chuck Magee"/>
    <n v="45231"/>
    <n v="-11"/>
    <n v="3"/>
    <n v="14"/>
  </r>
  <r>
    <n v="7"/>
    <x v="2"/>
    <x v="640"/>
    <x v="3"/>
    <x v="0"/>
    <n v="6"/>
    <x v="1"/>
    <x v="5"/>
    <x v="1"/>
    <x v="130"/>
    <x v="3"/>
    <s v="United States"/>
    <x v="47"/>
    <x v="1"/>
    <m/>
    <x v="0"/>
    <x v="1"/>
    <d v="2018-12-25T00:00:00"/>
    <s v="Wed"/>
    <x v="11"/>
    <s v="CA-2018-109827"/>
    <n v="766"/>
    <s v="Global Stack Chair with Arms, Black"/>
    <s v="Anna Andreadi"/>
    <n v="85023"/>
    <n v="4"/>
    <n v="2"/>
    <n v="48"/>
  </r>
  <r>
    <n v="7"/>
    <x v="2"/>
    <x v="640"/>
    <x v="3"/>
    <x v="0"/>
    <n v="6"/>
    <x v="1"/>
    <x v="1"/>
    <x v="1"/>
    <x v="130"/>
    <x v="3"/>
    <s v="United States"/>
    <x v="47"/>
    <x v="1"/>
    <m/>
    <x v="0"/>
    <x v="8"/>
    <d v="2018-12-25T00:00:00"/>
    <s v="Wed"/>
    <x v="11"/>
    <s v="CA-2018-109827"/>
    <n v="965"/>
    <s v="KI Conference Tables"/>
    <s v="Anna Andreadi"/>
    <n v="85023"/>
    <n v="-24"/>
    <n v="1"/>
    <n v="35"/>
  </r>
  <r>
    <n v="7"/>
    <x v="2"/>
    <x v="640"/>
    <x v="3"/>
    <x v="0"/>
    <n v="6"/>
    <x v="1"/>
    <x v="8"/>
    <x v="0"/>
    <x v="130"/>
    <x v="3"/>
    <s v="United States"/>
    <x v="47"/>
    <x v="1"/>
    <m/>
    <x v="0"/>
    <x v="1"/>
    <d v="2018-12-25T00:00:00"/>
    <s v="Wed"/>
    <x v="11"/>
    <s v="CA-2018-109827"/>
    <n v="890"/>
    <s v="Hypercom P1300 Pinpad"/>
    <s v="Anna Andreadi"/>
    <n v="85023"/>
    <n v="21"/>
    <n v="2"/>
    <n v="101"/>
  </r>
  <r>
    <n v="7"/>
    <x v="2"/>
    <x v="640"/>
    <x v="3"/>
    <x v="0"/>
    <n v="6"/>
    <x v="1"/>
    <x v="8"/>
    <x v="0"/>
    <x v="130"/>
    <x v="3"/>
    <s v="United States"/>
    <x v="47"/>
    <x v="1"/>
    <m/>
    <x v="0"/>
    <x v="1"/>
    <d v="2018-12-25T00:00:00"/>
    <s v="Wed"/>
    <x v="11"/>
    <s v="CA-2018-109827"/>
    <n v="920"/>
    <s v="Imation Clip USB flash drive - 8 GB"/>
    <s v="Anna Andreadi"/>
    <n v="85023"/>
    <n v="-8"/>
    <n v="3"/>
    <n v="45"/>
  </r>
  <r>
    <n v="7"/>
    <x v="2"/>
    <x v="640"/>
    <x v="3"/>
    <x v="0"/>
    <n v="6"/>
    <x v="1"/>
    <x v="13"/>
    <x v="0"/>
    <x v="130"/>
    <x v="3"/>
    <s v="United States"/>
    <x v="47"/>
    <x v="1"/>
    <m/>
    <x v="0"/>
    <x v="4"/>
    <d v="2018-12-25T00:00:00"/>
    <s v="Wed"/>
    <x v="11"/>
    <s v="CA-2018-109827"/>
    <n v="1242"/>
    <s v="Panasonic KX MC6040 Color Laser Multifunction Printer"/>
    <s v="Anna Andreadi"/>
    <n v="85023"/>
    <n v="-387"/>
    <n v="2"/>
    <n v="270"/>
  </r>
  <r>
    <n v="7"/>
    <x v="2"/>
    <x v="642"/>
    <x v="2"/>
    <x v="0"/>
    <n v="6"/>
    <x v="2"/>
    <x v="9"/>
    <x v="1"/>
    <x v="130"/>
    <x v="3"/>
    <s v="United States"/>
    <x v="388"/>
    <x v="1"/>
    <s v="Yes"/>
    <x v="1"/>
    <x v="1"/>
    <d v="2018-04-22T00:00:00"/>
    <s v="Sun"/>
    <x v="4"/>
    <s v="CA-2018-109869"/>
    <n v="592"/>
    <s v="Eldon Wave Desk Accessories"/>
    <s v="Anna Andreadi"/>
    <n v="85023"/>
    <n v="7"/>
    <n v="5"/>
    <n v="24"/>
  </r>
  <r>
    <n v="7"/>
    <x v="2"/>
    <x v="642"/>
    <x v="2"/>
    <x v="0"/>
    <n v="6"/>
    <x v="2"/>
    <x v="1"/>
    <x v="1"/>
    <x v="130"/>
    <x v="3"/>
    <s v="United States"/>
    <x v="388"/>
    <x v="1"/>
    <s v="Yes"/>
    <x v="1"/>
    <x v="8"/>
    <d v="2018-04-22T00:00:00"/>
    <s v="Sun"/>
    <x v="4"/>
    <s v="CA-2018-109869"/>
    <n v="377"/>
    <s v="Bush Advantage Collection Racetrack Conference Table"/>
    <s v="Anna Andreadi"/>
    <n v="85023"/>
    <n v="-814"/>
    <n v="6"/>
    <n v="1273"/>
  </r>
  <r>
    <n v="7"/>
    <x v="2"/>
    <x v="642"/>
    <x v="2"/>
    <x v="0"/>
    <n v="6"/>
    <x v="2"/>
    <x v="2"/>
    <x v="2"/>
    <x v="130"/>
    <x v="3"/>
    <s v="United States"/>
    <x v="388"/>
    <x v="1"/>
    <s v="Yes"/>
    <x v="1"/>
    <x v="4"/>
    <d v="2018-04-22T00:00:00"/>
    <s v="Sun"/>
    <x v="4"/>
    <s v="CA-2018-109869"/>
    <n v="1291"/>
    <s v="Poly Designer Cover &amp; Back"/>
    <s v="Anna Andreadi"/>
    <n v="85023"/>
    <n v="-21"/>
    <n v="5"/>
    <n v="28"/>
  </r>
  <r>
    <n v="7"/>
    <x v="2"/>
    <x v="642"/>
    <x v="2"/>
    <x v="0"/>
    <n v="6"/>
    <x v="2"/>
    <x v="15"/>
    <x v="2"/>
    <x v="130"/>
    <x v="3"/>
    <s v="United States"/>
    <x v="388"/>
    <x v="1"/>
    <s v="Yes"/>
    <x v="1"/>
    <x v="1"/>
    <d v="2018-04-22T00:00:00"/>
    <s v="Sun"/>
    <x v="4"/>
    <s v="CA-2018-109869"/>
    <n v="1308"/>
    <s v="Premier Electric Letter Opener"/>
    <s v="Anna Andreadi"/>
    <n v="85023"/>
    <n v="-35"/>
    <n v="2"/>
    <n v="185"/>
  </r>
  <r>
    <n v="7"/>
    <x v="2"/>
    <x v="642"/>
    <x v="2"/>
    <x v="0"/>
    <n v="6"/>
    <x v="2"/>
    <x v="12"/>
    <x v="2"/>
    <x v="130"/>
    <x v="3"/>
    <s v="United States"/>
    <x v="388"/>
    <x v="1"/>
    <s v="Yes"/>
    <x v="1"/>
    <x v="1"/>
    <d v="2018-04-22T00:00:00"/>
    <s v="Sun"/>
    <x v="4"/>
    <s v="CA-2018-109869"/>
    <n v="654"/>
    <s v="Fellowes Premier Superior Surge Suppressor, 10-Outlet, With Phone and Remote"/>
    <s v="Anna Andreadi"/>
    <n v="85023"/>
    <n v="6"/>
    <n v="2"/>
    <n v="78"/>
  </r>
  <r>
    <n v="4"/>
    <x v="1"/>
    <x v="737"/>
    <x v="2"/>
    <x v="0"/>
    <n v="6"/>
    <x v="1"/>
    <x v="6"/>
    <x v="2"/>
    <x v="106"/>
    <x v="5"/>
    <s v="United States"/>
    <x v="40"/>
    <x v="2"/>
    <m/>
    <x v="0"/>
    <x v="0"/>
    <d v="2018-05-12T00:00:00"/>
    <s v="Thu"/>
    <x v="5"/>
    <s v="CA-2018-109911"/>
    <n v="1360"/>
    <s v="Rogers Handheld Barrel Pencil Sharpener"/>
    <s v="Cassandra Brandow"/>
    <n v="23464"/>
    <n v="3"/>
    <n v="4"/>
    <n v="11"/>
  </r>
  <r>
    <n v="4"/>
    <x v="2"/>
    <x v="738"/>
    <x v="2"/>
    <x v="1"/>
    <n v="3"/>
    <x v="0"/>
    <x v="11"/>
    <x v="2"/>
    <x v="42"/>
    <x v="1"/>
    <s v="United States"/>
    <x v="220"/>
    <x v="1"/>
    <m/>
    <x v="0"/>
    <x v="0"/>
    <d v="2018-11-06T00:00:00"/>
    <s v="Fri"/>
    <x v="7"/>
    <s v="CA-2018-109925"/>
    <n v="583"/>
    <s v="Eldon Portable Mobile Manager"/>
    <s v="Anna Andreadi"/>
    <n v="92105"/>
    <n v="23"/>
    <n v="3"/>
    <n v="85"/>
  </r>
  <r>
    <n v="4"/>
    <x v="1"/>
    <x v="739"/>
    <x v="2"/>
    <x v="0"/>
    <n v="6"/>
    <x v="0"/>
    <x v="9"/>
    <x v="1"/>
    <x v="1"/>
    <x v="1"/>
    <s v="United States"/>
    <x v="716"/>
    <x v="1"/>
    <m/>
    <x v="0"/>
    <x v="0"/>
    <d v="2018-07-14T00:00:00"/>
    <s v="Sat"/>
    <x v="1"/>
    <s v="CA-2018-109953"/>
    <n v="508"/>
    <s v="Deflect-O Glasstique Clear Desk Accessories"/>
    <s v="Anna Andreadi"/>
    <n v="94122"/>
    <n v="10"/>
    <n v="4"/>
    <n v="31"/>
  </r>
  <r>
    <n v="4"/>
    <x v="1"/>
    <x v="739"/>
    <x v="2"/>
    <x v="0"/>
    <n v="6"/>
    <x v="0"/>
    <x v="12"/>
    <x v="2"/>
    <x v="1"/>
    <x v="1"/>
    <s v="United States"/>
    <x v="716"/>
    <x v="1"/>
    <m/>
    <x v="0"/>
    <x v="0"/>
    <d v="2018-07-14T00:00:00"/>
    <s v="Sat"/>
    <x v="1"/>
    <s v="CA-2018-109953"/>
    <n v="808"/>
    <s v="Holmes 99% HEPA Air Purifier"/>
    <s v="Anna Andreadi"/>
    <n v="94122"/>
    <n v="50"/>
    <n v="7"/>
    <n v="152"/>
  </r>
  <r>
    <n v="4"/>
    <x v="1"/>
    <x v="739"/>
    <x v="2"/>
    <x v="0"/>
    <n v="6"/>
    <x v="0"/>
    <x v="0"/>
    <x v="0"/>
    <x v="1"/>
    <x v="1"/>
    <s v="United States"/>
    <x v="716"/>
    <x v="1"/>
    <m/>
    <x v="0"/>
    <x v="1"/>
    <d v="2018-07-14T00:00:00"/>
    <s v="Sat"/>
    <x v="1"/>
    <s v="CA-2018-109953"/>
    <n v="1251"/>
    <s v="Panasonic Kx-TS550"/>
    <s v="Anna Andreadi"/>
    <n v="94122"/>
    <n v="12"/>
    <n v="3"/>
    <n v="110"/>
  </r>
  <r>
    <n v="5"/>
    <x v="1"/>
    <x v="740"/>
    <x v="2"/>
    <x v="0"/>
    <n v="6"/>
    <x v="0"/>
    <x v="9"/>
    <x v="1"/>
    <x v="15"/>
    <x v="11"/>
    <s v="United States"/>
    <x v="319"/>
    <x v="1"/>
    <m/>
    <x v="0"/>
    <x v="0"/>
    <d v="2018-09-08T00:00:00"/>
    <s v="Sun"/>
    <x v="0"/>
    <s v="CA-2018-110009"/>
    <n v="866"/>
    <s v="Howard Miller 11-1/2 Diameter Grantwood Wall Clock"/>
    <s v="Anna Andreadi"/>
    <n v="98103"/>
    <n v="15"/>
    <n v="1"/>
    <n v="43"/>
  </r>
  <r>
    <n v="5"/>
    <x v="1"/>
    <x v="740"/>
    <x v="2"/>
    <x v="0"/>
    <n v="6"/>
    <x v="0"/>
    <x v="3"/>
    <x v="2"/>
    <x v="15"/>
    <x v="11"/>
    <s v="United States"/>
    <x v="319"/>
    <x v="1"/>
    <m/>
    <x v="0"/>
    <x v="0"/>
    <d v="2018-09-08T00:00:00"/>
    <s v="Sun"/>
    <x v="0"/>
    <s v="CA-2018-110009"/>
    <n v="129"/>
    <s v="Ampad Gold Fibre Wirebound Steno Books, 6 x 9, Gregg Ruled"/>
    <s v="Anna Andreadi"/>
    <n v="98103"/>
    <n v="14"/>
    <n v="7"/>
    <n v="31"/>
  </r>
  <r>
    <n v="2"/>
    <x v="2"/>
    <x v="741"/>
    <x v="2"/>
    <x v="2"/>
    <n v="1"/>
    <x v="0"/>
    <x v="2"/>
    <x v="2"/>
    <x v="0"/>
    <x v="0"/>
    <s v="United States"/>
    <x v="405"/>
    <x v="0"/>
    <m/>
    <x v="0"/>
    <x v="1"/>
    <d v="2018-09-09T00:00:00"/>
    <s v="Mon"/>
    <x v="0"/>
    <s v="CA-2018-110023"/>
    <n v="408"/>
    <s v="Cardinal EasyOpen D-Ring Binders"/>
    <s v="Chuck Magee"/>
    <n v="10024"/>
    <n v="5"/>
    <n v="2"/>
    <n v="15"/>
  </r>
  <r>
    <n v="4"/>
    <x v="2"/>
    <x v="635"/>
    <x v="2"/>
    <x v="1"/>
    <n v="3"/>
    <x v="0"/>
    <x v="0"/>
    <x v="0"/>
    <x v="13"/>
    <x v="10"/>
    <s v="United States"/>
    <x v="182"/>
    <x v="3"/>
    <m/>
    <x v="0"/>
    <x v="1"/>
    <d v="2018-06-28T00:00:00"/>
    <s v="Sat"/>
    <x v="1"/>
    <s v="CA-2018-110044"/>
    <n v="1293"/>
    <s v="Polycom CX300 Desktop Phone USB VoIP phone"/>
    <s v="Kelly Williams"/>
    <n v="60610"/>
    <n v="36"/>
    <n v="3"/>
    <n v="360"/>
  </r>
  <r>
    <n v="4"/>
    <x v="1"/>
    <x v="736"/>
    <x v="2"/>
    <x v="0"/>
    <n v="6"/>
    <x v="0"/>
    <x v="0"/>
    <x v="0"/>
    <x v="366"/>
    <x v="1"/>
    <s v="United States"/>
    <x v="600"/>
    <x v="1"/>
    <m/>
    <x v="0"/>
    <x v="1"/>
    <d v="2018-09-18T00:00:00"/>
    <s v="Wed"/>
    <x v="0"/>
    <s v="CA-2018-110086"/>
    <n v="1293"/>
    <s v="Polycom CX300 Desktop Phone USB VoIP phone"/>
    <s v="Anna Andreadi"/>
    <n v="95695"/>
    <n v="24"/>
    <n v="2"/>
    <n v="240"/>
  </r>
  <r>
    <n v="4"/>
    <x v="1"/>
    <x v="742"/>
    <x v="2"/>
    <x v="0"/>
    <n v="6"/>
    <x v="2"/>
    <x v="9"/>
    <x v="1"/>
    <x v="247"/>
    <x v="5"/>
    <s v="United States"/>
    <x v="717"/>
    <x v="2"/>
    <m/>
    <x v="0"/>
    <x v="0"/>
    <d v="2018-08-04T00:00:00"/>
    <s v="Wed"/>
    <x v="10"/>
    <s v="CA-2018-110254"/>
    <n v="108"/>
    <s v="Advantus Panel Wall Certificate Holder - 8.5x11"/>
    <s v="Cassandra Brandow"/>
    <n v="23434"/>
    <n v="46"/>
    <n v="9"/>
    <n v="110"/>
  </r>
  <r>
    <n v="4"/>
    <x v="1"/>
    <x v="742"/>
    <x v="2"/>
    <x v="0"/>
    <n v="6"/>
    <x v="2"/>
    <x v="10"/>
    <x v="2"/>
    <x v="247"/>
    <x v="5"/>
    <s v="United States"/>
    <x v="717"/>
    <x v="2"/>
    <m/>
    <x v="0"/>
    <x v="0"/>
    <d v="2018-08-04T00:00:00"/>
    <s v="Wed"/>
    <x v="10"/>
    <s v="CA-2018-110254"/>
    <n v="183"/>
    <s v="Avery 476"/>
    <s v="Cassandra Brandow"/>
    <n v="23434"/>
    <n v="2"/>
    <n v="1"/>
    <n v="4"/>
  </r>
  <r>
    <n v="4"/>
    <x v="1"/>
    <x v="742"/>
    <x v="2"/>
    <x v="0"/>
    <n v="6"/>
    <x v="2"/>
    <x v="10"/>
    <x v="2"/>
    <x v="247"/>
    <x v="5"/>
    <s v="United States"/>
    <x v="717"/>
    <x v="2"/>
    <m/>
    <x v="0"/>
    <x v="0"/>
    <d v="2018-08-04T00:00:00"/>
    <s v="Wed"/>
    <x v="10"/>
    <s v="CA-2018-110254"/>
    <n v="185"/>
    <s v="Avery 478"/>
    <s v="Cassandra Brandow"/>
    <n v="23434"/>
    <n v="5"/>
    <n v="2"/>
    <n v="10"/>
  </r>
  <r>
    <n v="4"/>
    <x v="1"/>
    <x v="742"/>
    <x v="2"/>
    <x v="0"/>
    <n v="6"/>
    <x v="2"/>
    <x v="15"/>
    <x v="2"/>
    <x v="247"/>
    <x v="5"/>
    <s v="United States"/>
    <x v="717"/>
    <x v="2"/>
    <m/>
    <x v="0"/>
    <x v="0"/>
    <d v="2018-08-04T00:00:00"/>
    <s v="Wed"/>
    <x v="10"/>
    <s v="CA-2018-110254"/>
    <n v="71"/>
    <s v="Acme 10 Easy Grip Assistive Scissors"/>
    <s v="Cassandra Brandow"/>
    <n v="23434"/>
    <n v="11"/>
    <n v="2"/>
    <n v="35"/>
  </r>
  <r>
    <n v="2"/>
    <x v="1"/>
    <x v="743"/>
    <x v="2"/>
    <x v="1"/>
    <n v="3"/>
    <x v="1"/>
    <x v="9"/>
    <x v="1"/>
    <x v="16"/>
    <x v="12"/>
    <s v="United States"/>
    <x v="234"/>
    <x v="0"/>
    <m/>
    <x v="0"/>
    <x v="1"/>
    <d v="2018-09-05T00:00:00"/>
    <s v="Thu"/>
    <x v="0"/>
    <s v="CA-2018-110366"/>
    <n v="872"/>
    <s v="Howard Miller 13-3/4 Diameter Brushed Chrome Round Wall Clock"/>
    <s v="Chuck Magee"/>
    <n v="19140"/>
    <n v="10"/>
    <n v="2"/>
    <n v="83"/>
  </r>
  <r>
    <n v="2"/>
    <x v="2"/>
    <x v="744"/>
    <x v="2"/>
    <x v="2"/>
    <n v="1"/>
    <x v="0"/>
    <x v="2"/>
    <x v="2"/>
    <x v="101"/>
    <x v="8"/>
    <s v="United States"/>
    <x v="233"/>
    <x v="2"/>
    <m/>
    <x v="0"/>
    <x v="0"/>
    <d v="2018-02-12T00:00:00"/>
    <s v="Thu"/>
    <x v="3"/>
    <s v="CA-2018-110492"/>
    <n v="242"/>
    <s v="Avery Durable Slant Ring Binders, No Labels"/>
    <s v="Cassandra Brandow"/>
    <n v="30318"/>
    <n v="7"/>
    <n v="4"/>
    <n v="16"/>
  </r>
  <r>
    <n v="2"/>
    <x v="2"/>
    <x v="744"/>
    <x v="2"/>
    <x v="2"/>
    <n v="1"/>
    <x v="0"/>
    <x v="11"/>
    <x v="2"/>
    <x v="101"/>
    <x v="8"/>
    <s v="United States"/>
    <x v="233"/>
    <x v="2"/>
    <m/>
    <x v="0"/>
    <x v="0"/>
    <d v="2018-02-12T00:00:00"/>
    <s v="Thu"/>
    <x v="3"/>
    <s v="CA-2018-110492"/>
    <n v="1553"/>
    <s v="Tennsco Double-Tier Lockers"/>
    <s v="Cassandra Brandow"/>
    <n v="30318"/>
    <n v="176"/>
    <n v="6"/>
    <n v="1350"/>
  </r>
  <r>
    <n v="2"/>
    <x v="2"/>
    <x v="745"/>
    <x v="2"/>
    <x v="2"/>
    <n v="1"/>
    <x v="1"/>
    <x v="16"/>
    <x v="0"/>
    <x v="1"/>
    <x v="1"/>
    <s v="United States"/>
    <x v="210"/>
    <x v="1"/>
    <m/>
    <x v="0"/>
    <x v="1"/>
    <d v="2018-04-07T00:00:00"/>
    <s v="Sat"/>
    <x v="4"/>
    <s v="CA-2018-110499"/>
    <n v="797"/>
    <s v="Hewlett Packard 610 Color Digital Copier / Printer"/>
    <s v="Anna Andreadi"/>
    <n v="94110"/>
    <n v="375"/>
    <n v="3"/>
    <n v="1200"/>
  </r>
  <r>
    <n v="3"/>
    <x v="0"/>
    <x v="708"/>
    <x v="2"/>
    <x v="1"/>
    <n v="3"/>
    <x v="1"/>
    <x v="15"/>
    <x v="2"/>
    <x v="15"/>
    <x v="11"/>
    <s v="United States"/>
    <x v="284"/>
    <x v="1"/>
    <m/>
    <x v="0"/>
    <x v="0"/>
    <d v="2018-09-23T00:00:00"/>
    <s v="Mon"/>
    <x v="0"/>
    <s v="CA-2018-110730"/>
    <n v="75"/>
    <s v="Acme Design Stainless Steel Bent Scissors"/>
    <s v="Anna Andreadi"/>
    <n v="98115"/>
    <n v="4"/>
    <n v="2"/>
    <n v="14"/>
  </r>
  <r>
    <n v="4"/>
    <x v="2"/>
    <x v="717"/>
    <x v="2"/>
    <x v="1"/>
    <n v="3"/>
    <x v="2"/>
    <x v="4"/>
    <x v="2"/>
    <x v="47"/>
    <x v="19"/>
    <s v="United States"/>
    <x v="660"/>
    <x v="0"/>
    <m/>
    <x v="0"/>
    <x v="1"/>
    <d v="2018-11-20T00:00:00"/>
    <s v="Fri"/>
    <x v="7"/>
    <s v="CA-2018-110772"/>
    <n v="114"/>
    <s v="Advantus SlideClip Paper Clips"/>
    <s v="Chuck Magee"/>
    <n v="43229"/>
    <n v="7"/>
    <n v="7"/>
    <n v="19"/>
  </r>
  <r>
    <n v="4"/>
    <x v="2"/>
    <x v="717"/>
    <x v="2"/>
    <x v="1"/>
    <n v="3"/>
    <x v="2"/>
    <x v="10"/>
    <x v="2"/>
    <x v="47"/>
    <x v="19"/>
    <s v="United States"/>
    <x v="660"/>
    <x v="0"/>
    <m/>
    <x v="0"/>
    <x v="1"/>
    <d v="2018-11-20T00:00:00"/>
    <s v="Fri"/>
    <x v="7"/>
    <s v="CA-2018-110772"/>
    <n v="223"/>
    <s v="Avery 512"/>
    <s v="Chuck Magee"/>
    <n v="43229"/>
    <n v="6"/>
    <n v="8"/>
    <n v="18"/>
  </r>
  <r>
    <n v="4"/>
    <x v="2"/>
    <x v="717"/>
    <x v="2"/>
    <x v="1"/>
    <n v="3"/>
    <x v="2"/>
    <x v="8"/>
    <x v="0"/>
    <x v="47"/>
    <x v="19"/>
    <s v="United States"/>
    <x v="660"/>
    <x v="0"/>
    <m/>
    <x v="0"/>
    <x v="1"/>
    <d v="2018-11-20T00:00:00"/>
    <s v="Fri"/>
    <x v="7"/>
    <s v="CA-2018-110772"/>
    <n v="1029"/>
    <s v="Logitech Wireless Gaming Headset G930"/>
    <s v="Chuck Magee"/>
    <n v="43229"/>
    <n v="54"/>
    <n v="2"/>
    <n v="256"/>
  </r>
  <r>
    <n v="4"/>
    <x v="2"/>
    <x v="717"/>
    <x v="2"/>
    <x v="1"/>
    <n v="3"/>
    <x v="2"/>
    <x v="14"/>
    <x v="1"/>
    <x v="47"/>
    <x v="19"/>
    <s v="United States"/>
    <x v="660"/>
    <x v="0"/>
    <m/>
    <x v="0"/>
    <x v="8"/>
    <d v="2018-11-20T00:00:00"/>
    <s v="Fri"/>
    <x v="7"/>
    <s v="CA-2018-110772"/>
    <n v="391"/>
    <s v="Bush Westfield Collection Bookcases, Medium Cherry Finish"/>
    <s v="Chuck Magee"/>
    <n v="43229"/>
    <n v="-49"/>
    <n v="3"/>
    <n v="87"/>
  </r>
  <r>
    <n v="6"/>
    <x v="0"/>
    <x v="746"/>
    <x v="2"/>
    <x v="0"/>
    <n v="6"/>
    <x v="0"/>
    <x v="1"/>
    <x v="1"/>
    <x v="13"/>
    <x v="10"/>
    <s v="United States"/>
    <x v="671"/>
    <x v="3"/>
    <m/>
    <x v="0"/>
    <x v="8"/>
    <d v="2018-03-06T00:00:00"/>
    <s v="Fri"/>
    <x v="2"/>
    <s v="CA-2018-110898"/>
    <n v="314"/>
    <s v="Bevis Rectangular Conference Tables"/>
    <s v="Kelly Williams"/>
    <n v="60623"/>
    <n v="-99"/>
    <n v="2"/>
    <n v="146"/>
  </r>
  <r>
    <n v="6"/>
    <x v="0"/>
    <x v="746"/>
    <x v="2"/>
    <x v="0"/>
    <n v="6"/>
    <x v="0"/>
    <x v="9"/>
    <x v="1"/>
    <x v="13"/>
    <x v="10"/>
    <s v="United States"/>
    <x v="671"/>
    <x v="3"/>
    <m/>
    <x v="0"/>
    <x v="7"/>
    <d v="2018-03-06T00:00:00"/>
    <s v="Fri"/>
    <x v="2"/>
    <s v="CA-2018-110898"/>
    <n v="559"/>
    <s v="Eldon Cleatmat Plus Chair Mats for High Pile Carpets"/>
    <s v="Kelly Williams"/>
    <n v="60623"/>
    <n v="-195"/>
    <n v="5"/>
    <n v="159"/>
  </r>
  <r>
    <n v="6"/>
    <x v="0"/>
    <x v="746"/>
    <x v="2"/>
    <x v="0"/>
    <n v="6"/>
    <x v="0"/>
    <x v="12"/>
    <x v="2"/>
    <x v="13"/>
    <x v="10"/>
    <s v="United States"/>
    <x v="671"/>
    <x v="3"/>
    <m/>
    <x v="0"/>
    <x v="3"/>
    <d v="2018-03-06T00:00:00"/>
    <s v="Fri"/>
    <x v="2"/>
    <s v="CA-2018-110898"/>
    <n v="460"/>
    <s v="Commercial WindTunnel Clean Air Upright Vacuum, Replacement Belts, Filtration Bags"/>
    <s v="Kelly Williams"/>
    <n v="60623"/>
    <n v="-6"/>
    <n v="3"/>
    <n v="2"/>
  </r>
  <r>
    <n v="6"/>
    <x v="0"/>
    <x v="746"/>
    <x v="2"/>
    <x v="0"/>
    <n v="6"/>
    <x v="0"/>
    <x v="2"/>
    <x v="2"/>
    <x v="13"/>
    <x v="10"/>
    <s v="United States"/>
    <x v="671"/>
    <x v="3"/>
    <m/>
    <x v="0"/>
    <x v="3"/>
    <d v="2018-03-06T00:00:00"/>
    <s v="Fri"/>
    <x v="2"/>
    <s v="CA-2018-110898"/>
    <n v="1257"/>
    <s v="Peel &amp; Stick Add-On Corner Pockets"/>
    <s v="Kelly Williams"/>
    <n v="60623"/>
    <n v="-3"/>
    <n v="4"/>
    <n v="2"/>
  </r>
  <r>
    <n v="5"/>
    <x v="1"/>
    <x v="653"/>
    <x v="2"/>
    <x v="0"/>
    <n v="6"/>
    <x v="1"/>
    <x v="5"/>
    <x v="1"/>
    <x v="0"/>
    <x v="0"/>
    <s v="United States"/>
    <x v="654"/>
    <x v="0"/>
    <m/>
    <x v="0"/>
    <x v="9"/>
    <d v="2018-12-25T00:00:00"/>
    <s v="Wed"/>
    <x v="6"/>
    <s v="CA-2018-110975"/>
    <n v="825"/>
    <s v="Hon 4070 Series Pagoda Round Back Stacking Chairs"/>
    <s v="Chuck Magee"/>
    <n v="10024"/>
    <n v="173"/>
    <n v="3"/>
    <n v="867"/>
  </r>
  <r>
    <n v="5"/>
    <x v="1"/>
    <x v="653"/>
    <x v="2"/>
    <x v="0"/>
    <n v="6"/>
    <x v="1"/>
    <x v="1"/>
    <x v="1"/>
    <x v="0"/>
    <x v="0"/>
    <s v="United States"/>
    <x v="654"/>
    <x v="0"/>
    <m/>
    <x v="0"/>
    <x v="6"/>
    <d v="2018-12-25T00:00:00"/>
    <s v="Wed"/>
    <x v="6"/>
    <s v="CA-2018-110975"/>
    <n v="313"/>
    <s v="Bevis Oval Conference Table, Walnut"/>
    <s v="Chuck Magee"/>
    <n v="10024"/>
    <n v="-120"/>
    <n v="2"/>
    <n v="313"/>
  </r>
  <r>
    <n v="2"/>
    <x v="2"/>
    <x v="747"/>
    <x v="2"/>
    <x v="2"/>
    <n v="1"/>
    <x v="0"/>
    <x v="12"/>
    <x v="2"/>
    <x v="71"/>
    <x v="1"/>
    <s v="United States"/>
    <x v="164"/>
    <x v="1"/>
    <m/>
    <x v="0"/>
    <x v="0"/>
    <d v="2018-06-05T00:00:00"/>
    <s v="Thu"/>
    <x v="9"/>
    <s v="CA-2018-110982"/>
    <n v="38"/>
    <s v="Acco 6 Outlet Guardian Premium Surge Suppressor"/>
    <s v="Anna Andreadi"/>
    <n v="95051"/>
    <n v="16"/>
    <n v="4"/>
    <n v="58"/>
  </r>
  <r>
    <n v="2"/>
    <x v="2"/>
    <x v="747"/>
    <x v="2"/>
    <x v="2"/>
    <n v="1"/>
    <x v="0"/>
    <x v="2"/>
    <x v="2"/>
    <x v="71"/>
    <x v="1"/>
    <s v="United States"/>
    <x v="164"/>
    <x v="1"/>
    <m/>
    <x v="0"/>
    <x v="1"/>
    <d v="2018-06-05T00:00:00"/>
    <s v="Thu"/>
    <x v="9"/>
    <s v="CA-2018-110982"/>
    <n v="260"/>
    <s v="Avery Non-Stick Binders"/>
    <s v="Anna Andreadi"/>
    <n v="95051"/>
    <n v="7"/>
    <n v="6"/>
    <n v="22"/>
  </r>
  <r>
    <n v="6"/>
    <x v="0"/>
    <x v="748"/>
    <x v="2"/>
    <x v="0"/>
    <n v="6"/>
    <x v="0"/>
    <x v="4"/>
    <x v="2"/>
    <x v="286"/>
    <x v="25"/>
    <s v="United States"/>
    <x v="56"/>
    <x v="0"/>
    <m/>
    <x v="0"/>
    <x v="0"/>
    <d v="2018-01-22T00:00:00"/>
    <s v="Sun"/>
    <x v="11"/>
    <s v="CA-2018-111010"/>
    <n v="276"/>
    <s v="Bagged Rubber Bands"/>
    <s v="Chuck Magee"/>
    <n v="7960"/>
    <n v="0"/>
    <n v="6"/>
    <n v="8"/>
  </r>
  <r>
    <n v="2"/>
    <x v="1"/>
    <x v="749"/>
    <x v="2"/>
    <x v="1"/>
    <n v="3"/>
    <x v="0"/>
    <x v="4"/>
    <x v="2"/>
    <x v="17"/>
    <x v="1"/>
    <s v="United States"/>
    <x v="718"/>
    <x v="1"/>
    <m/>
    <x v="0"/>
    <x v="0"/>
    <d v="2018-07-25T00:00:00"/>
    <s v="Wed"/>
    <x v="1"/>
    <s v="CA-2018-111115"/>
    <n v="1216"/>
    <s v="OIC Binder Clips"/>
    <s v="Anna Andreadi"/>
    <n v="90032"/>
    <n v="11"/>
    <n v="6"/>
    <n v="21"/>
  </r>
  <r>
    <n v="3"/>
    <x v="2"/>
    <x v="673"/>
    <x v="2"/>
    <x v="2"/>
    <n v="1"/>
    <x v="1"/>
    <x v="12"/>
    <x v="2"/>
    <x v="28"/>
    <x v="17"/>
    <s v="United States"/>
    <x v="691"/>
    <x v="3"/>
    <m/>
    <x v="0"/>
    <x v="0"/>
    <d v="2018-11-19T00:00:00"/>
    <s v="Thu"/>
    <x v="7"/>
    <s v="CA-2018-111143"/>
    <n v="37"/>
    <s v="Acco 6 Outlet Guardian Premium Plus Surge Suppressor"/>
    <s v="Kelly Williams"/>
    <n v="46203"/>
    <n v="16"/>
    <n v="3"/>
    <n v="55"/>
  </r>
  <r>
    <n v="4"/>
    <x v="1"/>
    <x v="750"/>
    <x v="2"/>
    <x v="0"/>
    <n v="6"/>
    <x v="0"/>
    <x v="5"/>
    <x v="1"/>
    <x v="0"/>
    <x v="0"/>
    <s v="United States"/>
    <x v="368"/>
    <x v="0"/>
    <m/>
    <x v="0"/>
    <x v="9"/>
    <d v="2018-04-01T00:00:00"/>
    <s v="Sun"/>
    <x v="4"/>
    <s v="CA-2018-111213"/>
    <n v="833"/>
    <s v="Hon Deluxe Fabric Upholstered Stacking Chairs, Rounded Back"/>
    <s v="Chuck Magee"/>
    <n v="10009"/>
    <n v="293"/>
    <n v="6"/>
    <n v="1317"/>
  </r>
  <r>
    <n v="4"/>
    <x v="1"/>
    <x v="750"/>
    <x v="2"/>
    <x v="0"/>
    <n v="6"/>
    <x v="0"/>
    <x v="15"/>
    <x v="2"/>
    <x v="0"/>
    <x v="0"/>
    <s v="United States"/>
    <x v="368"/>
    <x v="0"/>
    <m/>
    <x v="0"/>
    <x v="0"/>
    <d v="2018-04-01T00:00:00"/>
    <s v="Sun"/>
    <x v="4"/>
    <s v="CA-2018-111213"/>
    <n v="1504"/>
    <s v="Staple remover"/>
    <s v="Chuck Magee"/>
    <n v="10009"/>
    <n v="19"/>
    <n v="8"/>
    <n v="64"/>
  </r>
  <r>
    <n v="4"/>
    <x v="1"/>
    <x v="750"/>
    <x v="2"/>
    <x v="0"/>
    <n v="6"/>
    <x v="0"/>
    <x v="2"/>
    <x v="2"/>
    <x v="0"/>
    <x v="0"/>
    <s v="United States"/>
    <x v="368"/>
    <x v="0"/>
    <m/>
    <x v="0"/>
    <x v="1"/>
    <d v="2018-04-01T00:00:00"/>
    <s v="Sun"/>
    <x v="4"/>
    <s v="CA-2018-111213"/>
    <n v="260"/>
    <s v="Avery Non-Stick Binders"/>
    <s v="Chuck Magee"/>
    <n v="10009"/>
    <n v="1"/>
    <n v="1"/>
    <n v="4"/>
  </r>
  <r>
    <n v="4"/>
    <x v="1"/>
    <x v="751"/>
    <x v="2"/>
    <x v="0"/>
    <n v="6"/>
    <x v="0"/>
    <x v="6"/>
    <x v="2"/>
    <x v="31"/>
    <x v="19"/>
    <s v="United States"/>
    <x v="671"/>
    <x v="0"/>
    <m/>
    <x v="0"/>
    <x v="1"/>
    <d v="2018-02-28T00:00:00"/>
    <s v="Sat"/>
    <x v="2"/>
    <s v="CA-2018-111283"/>
    <n v="1156"/>
    <s v="Newell 34"/>
    <s v="Chuck Magee"/>
    <n v="43055"/>
    <n v="8"/>
    <n v="7"/>
    <n v="111"/>
  </r>
  <r>
    <n v="3"/>
    <x v="2"/>
    <x v="752"/>
    <x v="2"/>
    <x v="2"/>
    <n v="1"/>
    <x v="0"/>
    <x v="0"/>
    <x v="0"/>
    <x v="4"/>
    <x v="4"/>
    <s v="United States"/>
    <x v="451"/>
    <x v="3"/>
    <m/>
    <x v="0"/>
    <x v="1"/>
    <d v="2018-07-23T00:00:00"/>
    <s v="Mon"/>
    <x v="1"/>
    <s v="CA-2018-111318"/>
    <n v="783"/>
    <s v="Griffin GC17055 Auxiliary Audio Cable"/>
    <s v="Kelly Williams"/>
    <n v="77041"/>
    <n v="12"/>
    <n v="8"/>
    <n v="115"/>
  </r>
  <r>
    <n v="4"/>
    <x v="1"/>
    <x v="736"/>
    <x v="2"/>
    <x v="0"/>
    <n v="6"/>
    <x v="0"/>
    <x v="10"/>
    <x v="2"/>
    <x v="2"/>
    <x v="2"/>
    <s v="United States"/>
    <x v="435"/>
    <x v="2"/>
    <m/>
    <x v="0"/>
    <x v="1"/>
    <d v="2018-09-18T00:00:00"/>
    <s v="Wed"/>
    <x v="0"/>
    <s v="CA-2018-111409"/>
    <n v="188"/>
    <s v="Avery 480"/>
    <s v="Cassandra Brandow"/>
    <n v="32216"/>
    <n v="1"/>
    <n v="1"/>
    <n v="3"/>
  </r>
  <r>
    <n v="5"/>
    <x v="1"/>
    <x v="736"/>
    <x v="2"/>
    <x v="0"/>
    <n v="6"/>
    <x v="0"/>
    <x v="2"/>
    <x v="2"/>
    <x v="0"/>
    <x v="0"/>
    <s v="United States"/>
    <x v="189"/>
    <x v="0"/>
    <m/>
    <x v="0"/>
    <x v="1"/>
    <d v="2018-09-17T00:00:00"/>
    <s v="Tue"/>
    <x v="0"/>
    <s v="CA-2018-111416"/>
    <n v="234"/>
    <s v="Avery Arch Ring Binders"/>
    <s v="Chuck Magee"/>
    <n v="10035"/>
    <n v="78"/>
    <n v="5"/>
    <n v="232"/>
  </r>
  <r>
    <n v="1"/>
    <x v="0"/>
    <x v="753"/>
    <x v="2"/>
    <x v="2"/>
    <n v="1"/>
    <x v="0"/>
    <x v="8"/>
    <x v="0"/>
    <x v="111"/>
    <x v="35"/>
    <s v="United States"/>
    <x v="719"/>
    <x v="0"/>
    <m/>
    <x v="0"/>
    <x v="0"/>
    <d v="2018-10-21T00:00:00"/>
    <s v="Sat"/>
    <x v="8"/>
    <s v="CA-2018-111493"/>
    <n v="1003"/>
    <s v="Logitech Desktop MK120 Mouse and keyboard Combo"/>
    <s v="Chuck Magee"/>
    <n v="21215"/>
    <n v="10"/>
    <n v="6"/>
    <n v="98"/>
  </r>
  <r>
    <n v="6"/>
    <x v="0"/>
    <x v="754"/>
    <x v="3"/>
    <x v="0"/>
    <n v="6"/>
    <x v="0"/>
    <x v="10"/>
    <x v="2"/>
    <x v="184"/>
    <x v="14"/>
    <s v="United States"/>
    <x v="720"/>
    <x v="2"/>
    <m/>
    <x v="0"/>
    <x v="0"/>
    <d v="2018-12-27T00:00:00"/>
    <s v="Fri"/>
    <x v="11"/>
    <s v="CA-2018-111605"/>
    <n v="186"/>
    <s v="Avery 479"/>
    <s v="Cassandra Brandow"/>
    <n v="40214"/>
    <n v="1"/>
    <n v="1"/>
    <n v="3"/>
  </r>
  <r>
    <n v="1"/>
    <x v="0"/>
    <x v="755"/>
    <x v="2"/>
    <x v="2"/>
    <n v="1"/>
    <x v="0"/>
    <x v="11"/>
    <x v="2"/>
    <x v="124"/>
    <x v="0"/>
    <s v="United States"/>
    <x v="721"/>
    <x v="0"/>
    <s v="Yes"/>
    <x v="1"/>
    <x v="0"/>
    <d v="2018-06-17T00:00:00"/>
    <s v="Tue"/>
    <x v="9"/>
    <s v="CA-2018-111682"/>
    <n v="817"/>
    <s v="Home/Office Personal File Carts"/>
    <s v="Chuck Magee"/>
    <n v="12180"/>
    <n v="52"/>
    <n v="6"/>
    <n v="209"/>
  </r>
  <r>
    <n v="1"/>
    <x v="0"/>
    <x v="755"/>
    <x v="2"/>
    <x v="2"/>
    <n v="1"/>
    <x v="0"/>
    <x v="3"/>
    <x v="2"/>
    <x v="124"/>
    <x v="0"/>
    <s v="United States"/>
    <x v="721"/>
    <x v="0"/>
    <s v="Yes"/>
    <x v="1"/>
    <x v="0"/>
    <d v="2018-06-17T00:00:00"/>
    <s v="Tue"/>
    <x v="9"/>
    <s v="CA-2018-111682"/>
    <n v="1838"/>
    <s v="Xerox 232"/>
    <s v="Chuck Magee"/>
    <n v="12180"/>
    <n v="16"/>
    <n v="5"/>
    <n v="32"/>
  </r>
  <r>
    <n v="1"/>
    <x v="0"/>
    <x v="755"/>
    <x v="2"/>
    <x v="2"/>
    <n v="1"/>
    <x v="0"/>
    <x v="5"/>
    <x v="1"/>
    <x v="124"/>
    <x v="0"/>
    <s v="United States"/>
    <x v="721"/>
    <x v="0"/>
    <s v="Yes"/>
    <x v="1"/>
    <x v="9"/>
    <d v="2018-06-17T00:00:00"/>
    <s v="Tue"/>
    <x v="9"/>
    <s v="CA-2018-111682"/>
    <n v="1182"/>
    <s v="Novimex Turbo Task Chair"/>
    <s v="Chuck Magee"/>
    <n v="12180"/>
    <n v="7"/>
    <n v="5"/>
    <n v="319"/>
  </r>
  <r>
    <n v="1"/>
    <x v="0"/>
    <x v="755"/>
    <x v="2"/>
    <x v="2"/>
    <n v="1"/>
    <x v="0"/>
    <x v="3"/>
    <x v="2"/>
    <x v="124"/>
    <x v="0"/>
    <s v="United States"/>
    <x v="721"/>
    <x v="0"/>
    <s v="Yes"/>
    <x v="1"/>
    <x v="0"/>
    <d v="2018-06-17T00:00:00"/>
    <s v="Tue"/>
    <x v="9"/>
    <s v="CA-2018-111682"/>
    <n v="149"/>
    <s v="Array Parchment Paper, Assorted Colors"/>
    <s v="Chuck Magee"/>
    <n v="12180"/>
    <n v="7"/>
    <n v="2"/>
    <n v="15"/>
  </r>
  <r>
    <n v="1"/>
    <x v="0"/>
    <x v="755"/>
    <x v="2"/>
    <x v="2"/>
    <n v="1"/>
    <x v="0"/>
    <x v="8"/>
    <x v="0"/>
    <x v="124"/>
    <x v="0"/>
    <s v="United States"/>
    <x v="721"/>
    <x v="0"/>
    <s v="Yes"/>
    <x v="1"/>
    <x v="0"/>
    <d v="2018-06-17T00:00:00"/>
    <s v="Tue"/>
    <x v="9"/>
    <s v="CA-2018-111682"/>
    <n v="916"/>
    <s v="Imation 8gb Micro Traveldrive Usb 2.0 Flash Drive"/>
    <s v="Chuck Magee"/>
    <n v="12180"/>
    <n v="3"/>
    <n v="2"/>
    <n v="30"/>
  </r>
  <r>
    <n v="1"/>
    <x v="0"/>
    <x v="755"/>
    <x v="2"/>
    <x v="2"/>
    <n v="1"/>
    <x v="0"/>
    <x v="2"/>
    <x v="2"/>
    <x v="124"/>
    <x v="0"/>
    <s v="United States"/>
    <x v="721"/>
    <x v="0"/>
    <s v="Yes"/>
    <x v="1"/>
    <x v="1"/>
    <d v="2018-06-17T00:00:00"/>
    <s v="Tue"/>
    <x v="9"/>
    <s v="CA-2018-111682"/>
    <n v="1287"/>
    <s v="Plastic Binding Combs"/>
    <s v="Chuck Magee"/>
    <n v="12180"/>
    <n v="16"/>
    <n v="4"/>
    <n v="48"/>
  </r>
  <r>
    <n v="1"/>
    <x v="0"/>
    <x v="755"/>
    <x v="2"/>
    <x v="2"/>
    <n v="1"/>
    <x v="0"/>
    <x v="6"/>
    <x v="2"/>
    <x v="124"/>
    <x v="0"/>
    <s v="United States"/>
    <x v="721"/>
    <x v="0"/>
    <s v="Yes"/>
    <x v="1"/>
    <x v="0"/>
    <d v="2018-06-17T00:00:00"/>
    <s v="Tue"/>
    <x v="9"/>
    <s v="CA-2018-111682"/>
    <n v="1306"/>
    <s v="Prang Dustless Chalk Sticks"/>
    <s v="Chuck Magee"/>
    <n v="12180"/>
    <n v="1"/>
    <n v="1"/>
    <n v="2"/>
  </r>
  <r>
    <n v="2"/>
    <x v="2"/>
    <x v="756"/>
    <x v="2"/>
    <x v="2"/>
    <n v="1"/>
    <x v="0"/>
    <x v="3"/>
    <x v="2"/>
    <x v="17"/>
    <x v="1"/>
    <s v="United States"/>
    <x v="365"/>
    <x v="1"/>
    <m/>
    <x v="0"/>
    <x v="0"/>
    <d v="2018-05-08T00:00:00"/>
    <s v="Sun"/>
    <x v="5"/>
    <s v="CA-2018-111696"/>
    <n v="1714"/>
    <s v="Xerox 1920"/>
    <s v="Anna Andreadi"/>
    <n v="90004"/>
    <n v="8"/>
    <n v="3"/>
    <n v="18"/>
  </r>
  <r>
    <n v="0"/>
    <x v="0"/>
    <x v="646"/>
    <x v="2"/>
    <x v="3"/>
    <n v="0"/>
    <x v="0"/>
    <x v="3"/>
    <x v="2"/>
    <x v="266"/>
    <x v="4"/>
    <s v="United States"/>
    <x v="501"/>
    <x v="3"/>
    <m/>
    <x v="0"/>
    <x v="1"/>
    <d v="2018-10-01T00:00:00"/>
    <s v="Sun"/>
    <x v="8"/>
    <s v="CA-2018-111794"/>
    <n v="538"/>
    <s v="Easy-staple paper"/>
    <s v="Kelly Williams"/>
    <n v="79109"/>
    <n v="10"/>
    <n v="1"/>
    <n v="28"/>
  </r>
  <r>
    <n v="0"/>
    <x v="0"/>
    <x v="646"/>
    <x v="2"/>
    <x v="3"/>
    <n v="0"/>
    <x v="0"/>
    <x v="8"/>
    <x v="0"/>
    <x v="266"/>
    <x v="4"/>
    <s v="United States"/>
    <x v="501"/>
    <x v="3"/>
    <m/>
    <x v="0"/>
    <x v="1"/>
    <d v="2018-10-01T00:00:00"/>
    <s v="Sun"/>
    <x v="8"/>
    <s v="CA-2018-111794"/>
    <n v="913"/>
    <s v="Imation 16GB Mini TravelDrive USB 2.0 Flash Drive"/>
    <s v="Kelly Williams"/>
    <n v="79109"/>
    <n v="21"/>
    <n v="3"/>
    <n v="80"/>
  </r>
  <r>
    <n v="2"/>
    <x v="1"/>
    <x v="757"/>
    <x v="2"/>
    <x v="1"/>
    <n v="3"/>
    <x v="1"/>
    <x v="2"/>
    <x v="2"/>
    <x v="23"/>
    <x v="1"/>
    <s v="United States"/>
    <x v="117"/>
    <x v="1"/>
    <m/>
    <x v="0"/>
    <x v="1"/>
    <d v="2018-08-04T00:00:00"/>
    <s v="Wed"/>
    <x v="10"/>
    <s v="CA-2018-111913"/>
    <n v="1312"/>
    <s v="Pressboard Covers with Storage Hooks, 9 1/2 x 11, Light Blue"/>
    <s v="Anna Andreadi"/>
    <n v="95823"/>
    <n v="4"/>
    <n v="3"/>
    <n v="12"/>
  </r>
  <r>
    <n v="2"/>
    <x v="1"/>
    <x v="757"/>
    <x v="2"/>
    <x v="1"/>
    <n v="3"/>
    <x v="1"/>
    <x v="2"/>
    <x v="2"/>
    <x v="23"/>
    <x v="1"/>
    <s v="United States"/>
    <x v="117"/>
    <x v="1"/>
    <m/>
    <x v="0"/>
    <x v="1"/>
    <d v="2018-08-04T00:00:00"/>
    <s v="Wed"/>
    <x v="10"/>
    <s v="CA-2018-111913"/>
    <n v="1647"/>
    <s v="Wilson Jones Leather-Like Binders with DublLock Round Rings"/>
    <s v="Anna Andreadi"/>
    <n v="95823"/>
    <n v="7"/>
    <n v="3"/>
    <n v="21"/>
  </r>
  <r>
    <n v="2"/>
    <x v="1"/>
    <x v="757"/>
    <x v="2"/>
    <x v="1"/>
    <n v="3"/>
    <x v="1"/>
    <x v="0"/>
    <x v="0"/>
    <x v="23"/>
    <x v="1"/>
    <s v="United States"/>
    <x v="117"/>
    <x v="1"/>
    <m/>
    <x v="0"/>
    <x v="1"/>
    <d v="2018-08-04T00:00:00"/>
    <s v="Wed"/>
    <x v="10"/>
    <s v="CA-2018-111913"/>
    <n v="1099"/>
    <s v="Mitel 5320 IP Phone VoIP phone"/>
    <s v="Anna Andreadi"/>
    <n v="95823"/>
    <n v="30"/>
    <n v="2"/>
    <n v="302"/>
  </r>
  <r>
    <n v="3"/>
    <x v="0"/>
    <x v="758"/>
    <x v="2"/>
    <x v="1"/>
    <n v="3"/>
    <x v="0"/>
    <x v="2"/>
    <x v="2"/>
    <x v="0"/>
    <x v="0"/>
    <s v="United States"/>
    <x v="450"/>
    <x v="0"/>
    <m/>
    <x v="0"/>
    <x v="1"/>
    <d v="2018-12-25T00:00:00"/>
    <s v="Wed"/>
    <x v="6"/>
    <s v="CA-2018-111941"/>
    <n v="700"/>
    <s v="GBC Premium Transparent Covers with Diagonal Lined Pattern"/>
    <s v="Chuck Magee"/>
    <n v="10035"/>
    <n v="12"/>
    <n v="2"/>
    <n v="34"/>
  </r>
  <r>
    <n v="4"/>
    <x v="1"/>
    <x v="746"/>
    <x v="2"/>
    <x v="0"/>
    <n v="6"/>
    <x v="0"/>
    <x v="4"/>
    <x v="2"/>
    <x v="16"/>
    <x v="12"/>
    <s v="United States"/>
    <x v="450"/>
    <x v="0"/>
    <m/>
    <x v="0"/>
    <x v="1"/>
    <d v="2018-03-08T00:00:00"/>
    <s v="Sun"/>
    <x v="2"/>
    <s v="CA-2018-111976"/>
    <n v="1367"/>
    <s v="Rubber Band Ball"/>
    <s v="Chuck Magee"/>
    <n v="19120"/>
    <n v="-1"/>
    <n v="2"/>
    <n v="6"/>
  </r>
  <r>
    <n v="4"/>
    <x v="1"/>
    <x v="746"/>
    <x v="2"/>
    <x v="0"/>
    <n v="6"/>
    <x v="0"/>
    <x v="0"/>
    <x v="0"/>
    <x v="16"/>
    <x v="12"/>
    <s v="United States"/>
    <x v="450"/>
    <x v="0"/>
    <m/>
    <x v="0"/>
    <x v="6"/>
    <d v="2018-03-08T00:00:00"/>
    <s v="Sun"/>
    <x v="2"/>
    <s v="CA-2018-111976"/>
    <n v="156"/>
    <s v="AT&amp;T 17929 Lendline Telephone"/>
    <s v="Chuck Magee"/>
    <n v="19120"/>
    <n v="-25"/>
    <n v="4"/>
    <n v="109"/>
  </r>
  <r>
    <n v="5"/>
    <x v="1"/>
    <x v="759"/>
    <x v="2"/>
    <x v="0"/>
    <n v="6"/>
    <x v="2"/>
    <x v="2"/>
    <x v="2"/>
    <x v="4"/>
    <x v="4"/>
    <s v="United States"/>
    <x v="362"/>
    <x v="3"/>
    <m/>
    <x v="0"/>
    <x v="3"/>
    <d v="2018-07-30T00:00:00"/>
    <s v="Mon"/>
    <x v="10"/>
    <s v="CA-2018-112025"/>
    <n v="716"/>
    <s v="GBC VeloBind Cover Sets"/>
    <s v="Kelly Williams"/>
    <n v="77070"/>
    <n v="-14"/>
    <n v="3"/>
    <n v="9"/>
  </r>
  <r>
    <n v="5"/>
    <x v="1"/>
    <x v="760"/>
    <x v="2"/>
    <x v="0"/>
    <n v="6"/>
    <x v="0"/>
    <x v="3"/>
    <x v="2"/>
    <x v="1"/>
    <x v="1"/>
    <s v="United States"/>
    <x v="421"/>
    <x v="1"/>
    <m/>
    <x v="0"/>
    <x v="0"/>
    <d v="2018-12-04T00:00:00"/>
    <s v="Wed"/>
    <x v="6"/>
    <s v="CA-2018-112060"/>
    <n v="1708"/>
    <s v="Xerox 1915"/>
    <s v="Anna Andreadi"/>
    <n v="94109"/>
    <n v="50"/>
    <n v="1"/>
    <n v="105"/>
  </r>
  <r>
    <n v="4"/>
    <x v="1"/>
    <x v="761"/>
    <x v="2"/>
    <x v="0"/>
    <n v="6"/>
    <x v="0"/>
    <x v="1"/>
    <x v="1"/>
    <x v="5"/>
    <x v="5"/>
    <s v="United States"/>
    <x v="475"/>
    <x v="2"/>
    <m/>
    <x v="0"/>
    <x v="0"/>
    <d v="2018-04-12T00:00:00"/>
    <s v="Thu"/>
    <x v="4"/>
    <s v="CA-2018-112102"/>
    <n v="964"/>
    <s v="KI Adjustable-Height Table"/>
    <s v="Cassandra Brandow"/>
    <n v="22153"/>
    <n v="76"/>
    <n v="4"/>
    <n v="344"/>
  </r>
  <r>
    <n v="4"/>
    <x v="1"/>
    <x v="761"/>
    <x v="2"/>
    <x v="0"/>
    <n v="6"/>
    <x v="0"/>
    <x v="3"/>
    <x v="2"/>
    <x v="5"/>
    <x v="5"/>
    <s v="United States"/>
    <x v="475"/>
    <x v="2"/>
    <m/>
    <x v="0"/>
    <x v="0"/>
    <d v="2018-04-12T00:00:00"/>
    <s v="Thu"/>
    <x v="4"/>
    <s v="CA-2018-112102"/>
    <n v="1741"/>
    <s v="Xerox 1945"/>
    <s v="Cassandra Brandow"/>
    <n v="22153"/>
    <n v="20"/>
    <n v="1"/>
    <n v="41"/>
  </r>
  <r>
    <n v="4"/>
    <x v="1"/>
    <x v="761"/>
    <x v="2"/>
    <x v="0"/>
    <n v="6"/>
    <x v="0"/>
    <x v="7"/>
    <x v="2"/>
    <x v="5"/>
    <x v="5"/>
    <s v="United States"/>
    <x v="475"/>
    <x v="2"/>
    <m/>
    <x v="0"/>
    <x v="0"/>
    <d v="2018-04-12T00:00:00"/>
    <s v="Thu"/>
    <x v="4"/>
    <s v="CA-2018-112102"/>
    <n v="774"/>
    <s v="Globe Weis Peel &amp; Seel First Class Envelopes"/>
    <s v="Cassandra Brandow"/>
    <n v="22153"/>
    <n v="29"/>
    <n v="5"/>
    <n v="64"/>
  </r>
  <r>
    <n v="4"/>
    <x v="1"/>
    <x v="762"/>
    <x v="2"/>
    <x v="0"/>
    <n v="6"/>
    <x v="0"/>
    <x v="5"/>
    <x v="1"/>
    <x v="367"/>
    <x v="31"/>
    <s v="United States"/>
    <x v="273"/>
    <x v="1"/>
    <m/>
    <x v="0"/>
    <x v="1"/>
    <d v="2018-07-08T00:00:00"/>
    <s v="Sun"/>
    <x v="1"/>
    <s v="CA-2018-112109"/>
    <n v="1372"/>
    <s v="SAFCO Arco Folding Chair"/>
    <s v="Anna Andreadi"/>
    <n v="80020"/>
    <n v="75"/>
    <n v="3"/>
    <n v="663"/>
  </r>
  <r>
    <n v="4"/>
    <x v="1"/>
    <x v="762"/>
    <x v="2"/>
    <x v="0"/>
    <n v="6"/>
    <x v="0"/>
    <x v="11"/>
    <x v="2"/>
    <x v="367"/>
    <x v="31"/>
    <s v="United States"/>
    <x v="273"/>
    <x v="1"/>
    <m/>
    <x v="0"/>
    <x v="1"/>
    <d v="2018-07-08T00:00:00"/>
    <s v="Sun"/>
    <x v="1"/>
    <s v="CA-2018-112109"/>
    <n v="1263"/>
    <s v="Perma STOR-ALL Hanging File Box, 13 1/8W x 12 1/4D x 10 1/2H"/>
    <s v="Anna Andreadi"/>
    <n v="80020"/>
    <n v="-1"/>
    <n v="7"/>
    <n v="33"/>
  </r>
  <r>
    <n v="4"/>
    <x v="1"/>
    <x v="762"/>
    <x v="2"/>
    <x v="0"/>
    <n v="6"/>
    <x v="0"/>
    <x v="2"/>
    <x v="2"/>
    <x v="367"/>
    <x v="31"/>
    <s v="United States"/>
    <x v="273"/>
    <x v="1"/>
    <m/>
    <x v="0"/>
    <x v="4"/>
    <d v="2018-07-08T00:00:00"/>
    <s v="Sun"/>
    <x v="1"/>
    <s v="CA-2018-112109"/>
    <n v="714"/>
    <s v="GBC Twin Loop Wire Binding Elements"/>
    <s v="Anna Andreadi"/>
    <n v="80020"/>
    <n v="-13"/>
    <n v="2"/>
    <n v="20"/>
  </r>
  <r>
    <n v="4"/>
    <x v="1"/>
    <x v="762"/>
    <x v="2"/>
    <x v="0"/>
    <n v="6"/>
    <x v="0"/>
    <x v="2"/>
    <x v="2"/>
    <x v="367"/>
    <x v="31"/>
    <s v="United States"/>
    <x v="273"/>
    <x v="1"/>
    <m/>
    <x v="0"/>
    <x v="4"/>
    <d v="2018-07-08T00:00:00"/>
    <s v="Sun"/>
    <x v="1"/>
    <s v="CA-2018-112109"/>
    <n v="1633"/>
    <s v="Wilson Jones Active Use Binders"/>
    <s v="Anna Andreadi"/>
    <n v="80020"/>
    <n v="-6"/>
    <n v="4"/>
    <n v="9"/>
  </r>
  <r>
    <n v="5"/>
    <x v="1"/>
    <x v="678"/>
    <x v="2"/>
    <x v="0"/>
    <n v="6"/>
    <x v="0"/>
    <x v="3"/>
    <x v="2"/>
    <x v="31"/>
    <x v="18"/>
    <s v="United States"/>
    <x v="183"/>
    <x v="0"/>
    <s v="Yes"/>
    <x v="1"/>
    <x v="0"/>
    <d v="2018-03-03T00:00:00"/>
    <s v="Tue"/>
    <x v="2"/>
    <s v="CA-2018-112123"/>
    <n v="1735"/>
    <s v="Xerox 194"/>
    <s v="Chuck Magee"/>
    <n v="19711"/>
    <n v="80"/>
    <n v="3"/>
    <n v="166"/>
  </r>
  <r>
    <n v="5"/>
    <x v="1"/>
    <x v="678"/>
    <x v="2"/>
    <x v="0"/>
    <n v="6"/>
    <x v="0"/>
    <x v="2"/>
    <x v="2"/>
    <x v="31"/>
    <x v="18"/>
    <s v="United States"/>
    <x v="183"/>
    <x v="0"/>
    <s v="Yes"/>
    <x v="1"/>
    <x v="0"/>
    <d v="2018-03-03T00:00:00"/>
    <s v="Tue"/>
    <x v="2"/>
    <s v="CA-2018-112123"/>
    <n v="704"/>
    <s v="GBC ProClick Punch Binding System"/>
    <s v="Chuck Magee"/>
    <n v="19711"/>
    <n v="219"/>
    <n v="7"/>
    <n v="448"/>
  </r>
  <r>
    <n v="5"/>
    <x v="1"/>
    <x v="678"/>
    <x v="2"/>
    <x v="0"/>
    <n v="6"/>
    <x v="0"/>
    <x v="0"/>
    <x v="0"/>
    <x v="31"/>
    <x v="18"/>
    <s v="United States"/>
    <x v="183"/>
    <x v="0"/>
    <s v="Yes"/>
    <x v="1"/>
    <x v="0"/>
    <d v="2018-03-03T00:00:00"/>
    <s v="Tue"/>
    <x v="2"/>
    <s v="CA-2018-112123"/>
    <n v="1322"/>
    <s v="Pyle PMP37LED"/>
    <s v="Chuck Magee"/>
    <n v="19711"/>
    <n v="130"/>
    <n v="5"/>
    <n v="480"/>
  </r>
  <r>
    <n v="5"/>
    <x v="1"/>
    <x v="763"/>
    <x v="2"/>
    <x v="0"/>
    <n v="6"/>
    <x v="0"/>
    <x v="3"/>
    <x v="2"/>
    <x v="252"/>
    <x v="4"/>
    <s v="United States"/>
    <x v="164"/>
    <x v="3"/>
    <m/>
    <x v="0"/>
    <x v="1"/>
    <d v="2018-07-23T00:00:00"/>
    <s v="Mon"/>
    <x v="1"/>
    <s v="CA-2018-112256"/>
    <n v="1837"/>
    <s v="Xerox 231"/>
    <s v="Kelly Williams"/>
    <n v="78501"/>
    <n v="2"/>
    <n v="1"/>
    <n v="5"/>
  </r>
  <r>
    <n v="5"/>
    <x v="1"/>
    <x v="763"/>
    <x v="2"/>
    <x v="0"/>
    <n v="6"/>
    <x v="0"/>
    <x v="6"/>
    <x v="2"/>
    <x v="252"/>
    <x v="4"/>
    <s v="United States"/>
    <x v="164"/>
    <x v="3"/>
    <m/>
    <x v="0"/>
    <x v="1"/>
    <d v="2018-07-23T00:00:00"/>
    <s v="Mon"/>
    <x v="1"/>
    <s v="CA-2018-112256"/>
    <n v="1155"/>
    <s v="Newell 339"/>
    <s v="Kelly Williams"/>
    <n v="78501"/>
    <n v="0"/>
    <n v="2"/>
    <n v="4"/>
  </r>
  <r>
    <n v="5"/>
    <x v="1"/>
    <x v="763"/>
    <x v="2"/>
    <x v="0"/>
    <n v="6"/>
    <x v="0"/>
    <x v="15"/>
    <x v="2"/>
    <x v="252"/>
    <x v="4"/>
    <s v="United States"/>
    <x v="164"/>
    <x v="3"/>
    <m/>
    <x v="0"/>
    <x v="1"/>
    <d v="2018-07-23T00:00:00"/>
    <s v="Mon"/>
    <x v="1"/>
    <s v="CA-2018-112256"/>
    <n v="76"/>
    <s v="Acme Elite Stainless Steel Scissors"/>
    <s v="Kelly Williams"/>
    <n v="78501"/>
    <n v="1"/>
    <n v="2"/>
    <n v="13"/>
  </r>
  <r>
    <n v="5"/>
    <x v="1"/>
    <x v="763"/>
    <x v="2"/>
    <x v="0"/>
    <n v="6"/>
    <x v="0"/>
    <x v="6"/>
    <x v="2"/>
    <x v="252"/>
    <x v="4"/>
    <s v="United States"/>
    <x v="164"/>
    <x v="3"/>
    <m/>
    <x v="0"/>
    <x v="1"/>
    <d v="2018-07-23T00:00:00"/>
    <s v="Mon"/>
    <x v="1"/>
    <s v="CA-2018-112256"/>
    <n v="346"/>
    <s v="Boston 1645 Deluxe Heavier-Duty Electric Pencil Sharpener"/>
    <s v="Kelly Williams"/>
    <n v="78501"/>
    <n v="15"/>
    <n v="5"/>
    <n v="176"/>
  </r>
  <r>
    <n v="5"/>
    <x v="1"/>
    <x v="763"/>
    <x v="2"/>
    <x v="0"/>
    <n v="6"/>
    <x v="0"/>
    <x v="2"/>
    <x v="2"/>
    <x v="252"/>
    <x v="4"/>
    <s v="United States"/>
    <x v="164"/>
    <x v="3"/>
    <m/>
    <x v="0"/>
    <x v="3"/>
    <d v="2018-07-23T00:00:00"/>
    <s v="Mon"/>
    <x v="1"/>
    <s v="CA-2018-112256"/>
    <n v="1519"/>
    <s v="Storex Dura Pro Binders"/>
    <s v="Kelly Williams"/>
    <n v="78501"/>
    <n v="-8"/>
    <n v="4"/>
    <n v="5"/>
  </r>
  <r>
    <n v="5"/>
    <x v="1"/>
    <x v="674"/>
    <x v="2"/>
    <x v="0"/>
    <n v="6"/>
    <x v="1"/>
    <x v="0"/>
    <x v="0"/>
    <x v="67"/>
    <x v="2"/>
    <s v="United States"/>
    <x v="445"/>
    <x v="2"/>
    <m/>
    <x v="0"/>
    <x v="1"/>
    <d v="2018-09-10T00:00:00"/>
    <s v="Tue"/>
    <x v="0"/>
    <s v="CA-2018-112277"/>
    <n v="733"/>
    <s v="Geemarc AmpliPOWER60"/>
    <s v="Cassandra Brandow"/>
    <n v="33311"/>
    <n v="58"/>
    <n v="7"/>
    <n v="520"/>
  </r>
  <r>
    <n v="6"/>
    <x v="0"/>
    <x v="764"/>
    <x v="2"/>
    <x v="0"/>
    <n v="6"/>
    <x v="0"/>
    <x v="3"/>
    <x v="2"/>
    <x v="145"/>
    <x v="1"/>
    <s v="United States"/>
    <x v="690"/>
    <x v="1"/>
    <s v="Yes"/>
    <x v="1"/>
    <x v="0"/>
    <d v="2018-10-21T00:00:00"/>
    <s v="Sat"/>
    <x v="8"/>
    <s v="CA-2018-112340"/>
    <n v="1351"/>
    <s v="Rediform Wirebound Phone Memo Message Book, 11 x 5-3/4"/>
    <s v="Anna Andreadi"/>
    <n v="92503"/>
    <n v="11"/>
    <n v="3"/>
    <n v="23"/>
  </r>
  <r>
    <n v="4"/>
    <x v="1"/>
    <x v="765"/>
    <x v="2"/>
    <x v="0"/>
    <n v="6"/>
    <x v="0"/>
    <x v="0"/>
    <x v="0"/>
    <x v="4"/>
    <x v="4"/>
    <s v="United States"/>
    <x v="399"/>
    <x v="3"/>
    <m/>
    <x v="0"/>
    <x v="1"/>
    <d v="2018-05-09T00:00:00"/>
    <s v="Mon"/>
    <x v="5"/>
    <s v="CA-2018-112382"/>
    <n v="891"/>
    <s v="I Needs 3d Hello Kitty Hybrid Silicone Case Cover for HTC One X 4g with 3d Hello Kitty Stylus Pen Green/pink"/>
    <s v="Kelly Williams"/>
    <n v="77036"/>
    <n v="2"/>
    <n v="2"/>
    <n v="19"/>
  </r>
  <r>
    <n v="4"/>
    <x v="1"/>
    <x v="766"/>
    <x v="2"/>
    <x v="0"/>
    <n v="6"/>
    <x v="1"/>
    <x v="12"/>
    <x v="2"/>
    <x v="368"/>
    <x v="25"/>
    <s v="United States"/>
    <x v="4"/>
    <x v="0"/>
    <m/>
    <x v="0"/>
    <x v="0"/>
    <d v="2018-10-29T00:00:00"/>
    <s v="Sun"/>
    <x v="7"/>
    <s v="CA-2018-112389"/>
    <n v="460"/>
    <s v="Commercial WindTunnel Clean Air Upright Vacuum, Replacement Belts, Filtration Bags"/>
    <s v="Chuck Magee"/>
    <n v="8302"/>
    <n v="3"/>
    <n v="3"/>
    <n v="12"/>
  </r>
  <r>
    <n v="4"/>
    <x v="1"/>
    <x v="766"/>
    <x v="2"/>
    <x v="0"/>
    <n v="6"/>
    <x v="1"/>
    <x v="11"/>
    <x v="2"/>
    <x v="368"/>
    <x v="25"/>
    <s v="United States"/>
    <x v="4"/>
    <x v="0"/>
    <m/>
    <x v="0"/>
    <x v="0"/>
    <d v="2018-10-29T00:00:00"/>
    <s v="Sun"/>
    <x v="7"/>
    <s v="CA-2018-112389"/>
    <n v="1361"/>
    <s v="Rogers Jumbo File, Granite"/>
    <s v="Chuck Magee"/>
    <n v="8302"/>
    <n v="0"/>
    <n v="3"/>
    <n v="41"/>
  </r>
  <r>
    <n v="4"/>
    <x v="1"/>
    <x v="754"/>
    <x v="3"/>
    <x v="0"/>
    <n v="6"/>
    <x v="0"/>
    <x v="11"/>
    <x v="2"/>
    <x v="23"/>
    <x v="1"/>
    <s v="United States"/>
    <x v="328"/>
    <x v="1"/>
    <m/>
    <x v="0"/>
    <x v="0"/>
    <d v="2018-12-29T00:00:00"/>
    <s v="Sun"/>
    <x v="11"/>
    <s v="CA-2018-112578"/>
    <n v="1320"/>
    <s v="Project Tote Personal File"/>
    <s v="Anna Andreadi"/>
    <n v="95823"/>
    <n v="4"/>
    <n v="1"/>
    <n v="14"/>
  </r>
  <r>
    <n v="4"/>
    <x v="1"/>
    <x v="754"/>
    <x v="3"/>
    <x v="0"/>
    <n v="6"/>
    <x v="0"/>
    <x v="15"/>
    <x v="2"/>
    <x v="23"/>
    <x v="1"/>
    <s v="United States"/>
    <x v="328"/>
    <x v="1"/>
    <m/>
    <x v="0"/>
    <x v="0"/>
    <d v="2018-12-29T00:00:00"/>
    <s v="Sun"/>
    <x v="11"/>
    <s v="CA-2018-112578"/>
    <n v="672"/>
    <s v="Fiskars Spring-Action Scissors"/>
    <s v="Anna Andreadi"/>
    <n v="95823"/>
    <n v="7"/>
    <n v="2"/>
    <n v="28"/>
  </r>
  <r>
    <n v="3"/>
    <x v="2"/>
    <x v="767"/>
    <x v="2"/>
    <x v="2"/>
    <n v="1"/>
    <x v="1"/>
    <x v="12"/>
    <x v="2"/>
    <x v="1"/>
    <x v="1"/>
    <s v="United States"/>
    <x v="137"/>
    <x v="1"/>
    <m/>
    <x v="0"/>
    <x v="0"/>
    <d v="2018-07-30T00:00:00"/>
    <s v="Mon"/>
    <x v="10"/>
    <s v="CA-2018-112585"/>
    <n v="863"/>
    <s v="Hoover Shoulder Vac Commercial Portable Vacuum"/>
    <s v="Anna Andreadi"/>
    <n v="94122"/>
    <n v="179"/>
    <n v="2"/>
    <n v="716"/>
  </r>
  <r>
    <n v="0"/>
    <x v="0"/>
    <x v="684"/>
    <x v="2"/>
    <x v="3"/>
    <n v="0"/>
    <x v="0"/>
    <x v="5"/>
    <x v="1"/>
    <x v="3"/>
    <x v="3"/>
    <s v="United States"/>
    <x v="421"/>
    <x v="1"/>
    <m/>
    <x v="0"/>
    <x v="1"/>
    <d v="2018-04-14T00:00:00"/>
    <s v="Sat"/>
    <x v="4"/>
    <s v="CA-2018-112669"/>
    <n v="824"/>
    <s v="Hon 4070 Series Pagoda Armless Upholstered Stacking Chairs"/>
    <s v="Anna Andreadi"/>
    <n v="85301"/>
    <n v="105"/>
    <n v="4"/>
    <n v="934"/>
  </r>
  <r>
    <n v="0"/>
    <x v="0"/>
    <x v="684"/>
    <x v="2"/>
    <x v="3"/>
    <n v="0"/>
    <x v="0"/>
    <x v="11"/>
    <x v="2"/>
    <x v="3"/>
    <x v="3"/>
    <s v="United States"/>
    <x v="421"/>
    <x v="1"/>
    <m/>
    <x v="0"/>
    <x v="1"/>
    <d v="2018-04-14T00:00:00"/>
    <s v="Sat"/>
    <x v="4"/>
    <s v="CA-2018-112669"/>
    <n v="652"/>
    <s v="Fellowes Personal Hanging Folder Files, Navy"/>
    <s v="Anna Andreadi"/>
    <n v="85301"/>
    <n v="4"/>
    <n v="4"/>
    <n v="43"/>
  </r>
  <r>
    <n v="3"/>
    <x v="2"/>
    <x v="706"/>
    <x v="2"/>
    <x v="2"/>
    <n v="1"/>
    <x v="1"/>
    <x v="3"/>
    <x v="2"/>
    <x v="245"/>
    <x v="27"/>
    <s v="United States"/>
    <x v="355"/>
    <x v="2"/>
    <m/>
    <x v="0"/>
    <x v="1"/>
    <d v="2018-05-05T00:00:00"/>
    <s v="Thu"/>
    <x v="5"/>
    <s v="CA-2018-112676"/>
    <n v="1762"/>
    <s v="Xerox 1965"/>
    <s v="Cassandra Brandow"/>
    <n v="37130"/>
    <n v="5"/>
    <n v="3"/>
    <n v="14"/>
  </r>
  <r>
    <n v="2"/>
    <x v="1"/>
    <x v="768"/>
    <x v="2"/>
    <x v="1"/>
    <n v="3"/>
    <x v="1"/>
    <x v="2"/>
    <x v="2"/>
    <x v="306"/>
    <x v="2"/>
    <s v="United States"/>
    <x v="611"/>
    <x v="2"/>
    <m/>
    <x v="0"/>
    <x v="4"/>
    <d v="2018-12-18T00:00:00"/>
    <s v="Wed"/>
    <x v="6"/>
    <s v="CA-2018-112697"/>
    <n v="718"/>
    <s v="GBC VeloBinder Electric Binding Machine"/>
    <s v="Cassandra Brandow"/>
    <n v="33319"/>
    <n v="-169"/>
    <n v="7"/>
    <n v="254"/>
  </r>
  <r>
    <n v="2"/>
    <x v="1"/>
    <x v="768"/>
    <x v="2"/>
    <x v="1"/>
    <n v="3"/>
    <x v="1"/>
    <x v="12"/>
    <x v="2"/>
    <x v="306"/>
    <x v="2"/>
    <s v="United States"/>
    <x v="611"/>
    <x v="2"/>
    <m/>
    <x v="0"/>
    <x v="1"/>
    <d v="2018-12-18T00:00:00"/>
    <s v="Wed"/>
    <x v="6"/>
    <s v="CA-2018-112697"/>
    <n v="40"/>
    <s v="Acco 7-Outlet Masterpiece Power Center, Wihtout Fax/Phone Line Protection"/>
    <s v="Cassandra Brandow"/>
    <n v="33319"/>
    <n v="24"/>
    <n v="2"/>
    <n v="195"/>
  </r>
  <r>
    <n v="2"/>
    <x v="1"/>
    <x v="768"/>
    <x v="2"/>
    <x v="1"/>
    <n v="3"/>
    <x v="1"/>
    <x v="15"/>
    <x v="2"/>
    <x v="306"/>
    <x v="2"/>
    <s v="United States"/>
    <x v="611"/>
    <x v="2"/>
    <m/>
    <x v="0"/>
    <x v="1"/>
    <d v="2018-12-18T00:00:00"/>
    <s v="Wed"/>
    <x v="6"/>
    <s v="CA-2018-112697"/>
    <n v="1307"/>
    <s v="Premier Automatic Letter Opener"/>
    <s v="Cassandra Brandow"/>
    <n v="33319"/>
    <n v="-204"/>
    <n v="5"/>
    <n v="961"/>
  </r>
  <r>
    <n v="5"/>
    <x v="2"/>
    <x v="743"/>
    <x v="2"/>
    <x v="1"/>
    <n v="3"/>
    <x v="2"/>
    <x v="2"/>
    <x v="2"/>
    <x v="4"/>
    <x v="4"/>
    <s v="United States"/>
    <x v="429"/>
    <x v="3"/>
    <m/>
    <x v="0"/>
    <x v="3"/>
    <d v="2018-09-02T00:00:00"/>
    <s v="Mon"/>
    <x v="0"/>
    <s v="CA-2018-112739"/>
    <n v="59"/>
    <s v="Acco PRESSTEX Data Binder with Storage Hooks, Dark Blue, 9 1/2 X 11"/>
    <s v="Kelly Williams"/>
    <n v="77070"/>
    <n v="-13"/>
    <n v="8"/>
    <n v="9"/>
  </r>
  <r>
    <n v="5"/>
    <x v="2"/>
    <x v="743"/>
    <x v="2"/>
    <x v="1"/>
    <n v="3"/>
    <x v="2"/>
    <x v="8"/>
    <x v="0"/>
    <x v="4"/>
    <x v="4"/>
    <s v="United States"/>
    <x v="429"/>
    <x v="3"/>
    <m/>
    <x v="0"/>
    <x v="1"/>
    <d v="2018-09-02T00:00:00"/>
    <s v="Mon"/>
    <x v="0"/>
    <s v="CA-2018-112739"/>
    <n v="1023"/>
    <s v="Logitech MX Performance Wireless Mouse"/>
    <s v="Kelly Williams"/>
    <n v="77070"/>
    <n v="34"/>
    <n v="5"/>
    <n v="160"/>
  </r>
  <r>
    <n v="4"/>
    <x v="1"/>
    <x v="769"/>
    <x v="2"/>
    <x v="0"/>
    <n v="6"/>
    <x v="0"/>
    <x v="9"/>
    <x v="1"/>
    <x v="35"/>
    <x v="19"/>
    <s v="United States"/>
    <x v="705"/>
    <x v="0"/>
    <m/>
    <x v="0"/>
    <x v="1"/>
    <d v="2018-06-06T00:00:00"/>
    <s v="Fri"/>
    <x v="9"/>
    <s v="CA-2018-112830"/>
    <n v="505"/>
    <s v="Deflect-o EconoMat Nonstudded, No Bevel Mat"/>
    <s v="Chuck Magee"/>
    <n v="45014"/>
    <n v="0"/>
    <n v="2"/>
    <n v="83"/>
  </r>
  <r>
    <n v="4"/>
    <x v="1"/>
    <x v="769"/>
    <x v="2"/>
    <x v="0"/>
    <n v="6"/>
    <x v="0"/>
    <x v="9"/>
    <x v="1"/>
    <x v="35"/>
    <x v="19"/>
    <s v="United States"/>
    <x v="705"/>
    <x v="0"/>
    <m/>
    <x v="0"/>
    <x v="1"/>
    <d v="2018-06-06T00:00:00"/>
    <s v="Fri"/>
    <x v="9"/>
    <s v="CA-2018-112830"/>
    <n v="596"/>
    <s v="Electrix Halogen Magnifier Lamp"/>
    <s v="Chuck Magee"/>
    <n v="45014"/>
    <n v="35"/>
    <n v="3"/>
    <n v="466"/>
  </r>
  <r>
    <n v="4"/>
    <x v="2"/>
    <x v="740"/>
    <x v="2"/>
    <x v="1"/>
    <n v="3"/>
    <x v="0"/>
    <x v="2"/>
    <x v="2"/>
    <x v="369"/>
    <x v="1"/>
    <s v="United States"/>
    <x v="422"/>
    <x v="1"/>
    <m/>
    <x v="0"/>
    <x v="1"/>
    <d v="2018-09-09T00:00:00"/>
    <s v="Mon"/>
    <x v="0"/>
    <s v="CA-2018-112893"/>
    <n v="1602"/>
    <s v="VariCap6 Expandable Binder"/>
    <s v="Anna Andreadi"/>
    <n v="95207"/>
    <n v="19"/>
    <n v="4"/>
    <n v="55"/>
  </r>
  <r>
    <n v="5"/>
    <x v="1"/>
    <x v="770"/>
    <x v="2"/>
    <x v="0"/>
    <n v="6"/>
    <x v="2"/>
    <x v="3"/>
    <x v="2"/>
    <x v="17"/>
    <x v="1"/>
    <s v="United States"/>
    <x v="429"/>
    <x v="1"/>
    <m/>
    <x v="0"/>
    <x v="0"/>
    <d v="2018-02-13T00:00:00"/>
    <s v="Fri"/>
    <x v="3"/>
    <s v="CA-2018-112942"/>
    <n v="1572"/>
    <s v="Tops Green Bar Computer Printout Paper"/>
    <s v="Anna Andreadi"/>
    <n v="90045"/>
    <n v="73"/>
    <n v="3"/>
    <n v="147"/>
  </r>
  <r>
    <n v="4"/>
    <x v="1"/>
    <x v="734"/>
    <x v="2"/>
    <x v="0"/>
    <n v="6"/>
    <x v="2"/>
    <x v="9"/>
    <x v="1"/>
    <x v="370"/>
    <x v="30"/>
    <s v="United States"/>
    <x v="722"/>
    <x v="3"/>
    <m/>
    <x v="0"/>
    <x v="0"/>
    <d v="2018-04-22T00:00:00"/>
    <s v="Sun"/>
    <x v="4"/>
    <s v="CA-2018-113061"/>
    <n v="554"/>
    <s v="Eldon Advantage Chair Mats for Low to Medium Pile Carpets"/>
    <s v="Kelly Williams"/>
    <n v="65109"/>
    <n v="9"/>
    <n v="2"/>
    <n v="87"/>
  </r>
  <r>
    <n v="4"/>
    <x v="1"/>
    <x v="663"/>
    <x v="2"/>
    <x v="0"/>
    <n v="6"/>
    <x v="1"/>
    <x v="9"/>
    <x v="1"/>
    <x v="133"/>
    <x v="0"/>
    <s v="United States"/>
    <x v="285"/>
    <x v="0"/>
    <m/>
    <x v="0"/>
    <x v="0"/>
    <d v="2018-09-12T00:00:00"/>
    <s v="Thu"/>
    <x v="0"/>
    <s v="CA-2018-113082"/>
    <n v="488"/>
    <s v="DAX Contemporary Wood Frame with Silver Metal Mat, Desktop, 11 x 14 Size"/>
    <s v="Chuck Magee"/>
    <n v="13501"/>
    <n v="15"/>
    <n v="2"/>
    <n v="40"/>
  </r>
  <r>
    <n v="2"/>
    <x v="2"/>
    <x v="771"/>
    <x v="2"/>
    <x v="2"/>
    <n v="1"/>
    <x v="2"/>
    <x v="11"/>
    <x v="2"/>
    <x v="1"/>
    <x v="1"/>
    <s v="United States"/>
    <x v="70"/>
    <x v="1"/>
    <m/>
    <x v="0"/>
    <x v="0"/>
    <d v="2018-09-02T00:00:00"/>
    <s v="Mon"/>
    <x v="0"/>
    <s v="CA-2018-113096"/>
    <n v="1543"/>
    <s v="Tenex File Box, Personal Filing Tote with Lid, Black"/>
    <s v="Anna Andreadi"/>
    <n v="94122"/>
    <n v="12"/>
    <n v="3"/>
    <n v="47"/>
  </r>
  <r>
    <n v="6"/>
    <x v="0"/>
    <x v="772"/>
    <x v="2"/>
    <x v="0"/>
    <n v="6"/>
    <x v="0"/>
    <x v="3"/>
    <x v="2"/>
    <x v="371"/>
    <x v="1"/>
    <s v="United States"/>
    <x v="316"/>
    <x v="1"/>
    <m/>
    <x v="0"/>
    <x v="0"/>
    <d v="2018-08-16T00:00:00"/>
    <s v="Mon"/>
    <x v="10"/>
    <s v="CA-2018-113117"/>
    <n v="1726"/>
    <s v="Xerox 1931"/>
    <s v="Anna Andreadi"/>
    <n v="95616"/>
    <n v="16"/>
    <n v="5"/>
    <n v="32"/>
  </r>
  <r>
    <n v="6"/>
    <x v="0"/>
    <x v="624"/>
    <x v="2"/>
    <x v="0"/>
    <n v="6"/>
    <x v="2"/>
    <x v="6"/>
    <x v="2"/>
    <x v="232"/>
    <x v="0"/>
    <s v="United States"/>
    <x v="613"/>
    <x v="0"/>
    <m/>
    <x v="0"/>
    <x v="0"/>
    <d v="2018-11-19T00:00:00"/>
    <s v="Thu"/>
    <x v="7"/>
    <s v="CA-2018-113138"/>
    <n v="1157"/>
    <s v="Newell 340"/>
    <s v="Chuck Magee"/>
    <n v="14304"/>
    <n v="5"/>
    <n v="6"/>
    <n v="17"/>
  </r>
  <r>
    <n v="6"/>
    <x v="0"/>
    <x v="624"/>
    <x v="2"/>
    <x v="0"/>
    <n v="6"/>
    <x v="2"/>
    <x v="2"/>
    <x v="2"/>
    <x v="232"/>
    <x v="0"/>
    <s v="United States"/>
    <x v="613"/>
    <x v="0"/>
    <m/>
    <x v="0"/>
    <x v="1"/>
    <d v="2018-11-19T00:00:00"/>
    <s v="Thu"/>
    <x v="7"/>
    <s v="CA-2018-113138"/>
    <n v="696"/>
    <s v="GBC Plastic Binding Combs"/>
    <s v="Chuck Magee"/>
    <n v="14304"/>
    <n v="6"/>
    <n v="3"/>
    <n v="18"/>
  </r>
  <r>
    <n v="3"/>
    <x v="0"/>
    <x v="773"/>
    <x v="2"/>
    <x v="1"/>
    <n v="3"/>
    <x v="1"/>
    <x v="11"/>
    <x v="2"/>
    <x v="228"/>
    <x v="2"/>
    <s v="United States"/>
    <x v="283"/>
    <x v="2"/>
    <m/>
    <x v="0"/>
    <x v="1"/>
    <d v="2018-05-26T00:00:00"/>
    <s v="Thu"/>
    <x v="5"/>
    <s v="CA-2018-113236"/>
    <n v="112"/>
    <s v="Advantus Rolling Drawer Organizers"/>
    <s v="Cassandra Brandow"/>
    <n v="33445"/>
    <n v="14"/>
    <n v="6"/>
    <n v="185"/>
  </r>
  <r>
    <n v="3"/>
    <x v="0"/>
    <x v="773"/>
    <x v="2"/>
    <x v="1"/>
    <n v="3"/>
    <x v="1"/>
    <x v="8"/>
    <x v="0"/>
    <x v="228"/>
    <x v="2"/>
    <s v="United States"/>
    <x v="283"/>
    <x v="2"/>
    <m/>
    <x v="0"/>
    <x v="1"/>
    <d v="2018-05-26T00:00:00"/>
    <s v="Thu"/>
    <x v="5"/>
    <s v="CA-2018-113236"/>
    <n v="915"/>
    <s v="Imation 32GB Pocket Pro USB 3.0 Flash Drive - 32 GB - Black - 1 P ..."/>
    <s v="Cassandra Brandow"/>
    <n v="33445"/>
    <n v="12"/>
    <n v="2"/>
    <n v="48"/>
  </r>
  <r>
    <n v="5"/>
    <x v="1"/>
    <x v="675"/>
    <x v="2"/>
    <x v="0"/>
    <n v="6"/>
    <x v="0"/>
    <x v="10"/>
    <x v="2"/>
    <x v="17"/>
    <x v="1"/>
    <s v="United States"/>
    <x v="569"/>
    <x v="1"/>
    <m/>
    <x v="0"/>
    <x v="0"/>
    <d v="2018-06-10T00:00:00"/>
    <s v="Tue"/>
    <x v="9"/>
    <s v="CA-2018-113243"/>
    <n v="180"/>
    <s v="Avery 473"/>
    <s v="Anna Andreadi"/>
    <n v="90045"/>
    <n v="10"/>
    <n v="2"/>
    <n v="21"/>
  </r>
  <r>
    <n v="5"/>
    <x v="1"/>
    <x v="675"/>
    <x v="2"/>
    <x v="0"/>
    <n v="6"/>
    <x v="0"/>
    <x v="1"/>
    <x v="1"/>
    <x v="17"/>
    <x v="1"/>
    <s v="United States"/>
    <x v="569"/>
    <x v="1"/>
    <m/>
    <x v="0"/>
    <x v="1"/>
    <d v="2018-06-10T00:00:00"/>
    <s v="Tue"/>
    <x v="9"/>
    <s v="CA-2018-113243"/>
    <n v="367"/>
    <s v="Bretford “Just In Time” Height-Adjustable Multi-Task Work Tables"/>
    <s v="Anna Andreadi"/>
    <n v="90045"/>
    <n v="-217"/>
    <n v="4"/>
    <n v="1336"/>
  </r>
  <r>
    <n v="5"/>
    <x v="1"/>
    <x v="675"/>
    <x v="2"/>
    <x v="0"/>
    <n v="6"/>
    <x v="0"/>
    <x v="3"/>
    <x v="2"/>
    <x v="17"/>
    <x v="1"/>
    <s v="United States"/>
    <x v="569"/>
    <x v="1"/>
    <m/>
    <x v="0"/>
    <x v="0"/>
    <d v="2018-06-10T00:00:00"/>
    <s v="Tue"/>
    <x v="9"/>
    <s v="CA-2018-113243"/>
    <n v="1831"/>
    <s v="Xerox 226"/>
    <s v="Anna Andreadi"/>
    <n v="90045"/>
    <n v="16"/>
    <n v="5"/>
    <n v="32"/>
  </r>
  <r>
    <n v="2"/>
    <x v="1"/>
    <x v="774"/>
    <x v="2"/>
    <x v="1"/>
    <n v="3"/>
    <x v="0"/>
    <x v="12"/>
    <x v="2"/>
    <x v="19"/>
    <x v="27"/>
    <s v="United States"/>
    <x v="60"/>
    <x v="2"/>
    <m/>
    <x v="0"/>
    <x v="1"/>
    <d v="2018-03-18T00:00:00"/>
    <s v="Wed"/>
    <x v="2"/>
    <s v="CA-2018-113292"/>
    <n v="865"/>
    <s v="Hoover WindTunnel Plus Canister Vacuum"/>
    <s v="Cassandra Brandow"/>
    <n v="38401"/>
    <n v="87"/>
    <n v="3"/>
    <n v="872"/>
  </r>
  <r>
    <n v="4"/>
    <x v="1"/>
    <x v="625"/>
    <x v="2"/>
    <x v="0"/>
    <n v="6"/>
    <x v="0"/>
    <x v="5"/>
    <x v="1"/>
    <x v="17"/>
    <x v="1"/>
    <s v="United States"/>
    <x v="335"/>
    <x v="1"/>
    <s v="Yes"/>
    <x v="1"/>
    <x v="1"/>
    <d v="2018-11-25T00:00:00"/>
    <s v="Wed"/>
    <x v="7"/>
    <s v="CA-2018-113341"/>
    <n v="1233"/>
    <s v="Padded Folding Chairs, Black, 4/Carton"/>
    <s v="Anna Andreadi"/>
    <n v="90032"/>
    <n v="19"/>
    <n v="3"/>
    <n v="194"/>
  </r>
  <r>
    <n v="4"/>
    <x v="1"/>
    <x v="775"/>
    <x v="2"/>
    <x v="0"/>
    <n v="6"/>
    <x v="0"/>
    <x v="6"/>
    <x v="2"/>
    <x v="13"/>
    <x v="10"/>
    <s v="United States"/>
    <x v="347"/>
    <x v="3"/>
    <m/>
    <x v="0"/>
    <x v="1"/>
    <d v="2018-10-11T00:00:00"/>
    <s v="Wed"/>
    <x v="8"/>
    <s v="CA-2018-113390"/>
    <n v="245"/>
    <s v="Avery Fluorescent Highlighter Four-Color Set"/>
    <s v="Kelly Williams"/>
    <n v="60610"/>
    <n v="1"/>
    <n v="2"/>
    <n v="5"/>
  </r>
  <r>
    <n v="4"/>
    <x v="1"/>
    <x v="775"/>
    <x v="2"/>
    <x v="0"/>
    <n v="6"/>
    <x v="0"/>
    <x v="6"/>
    <x v="2"/>
    <x v="13"/>
    <x v="10"/>
    <s v="United States"/>
    <x v="347"/>
    <x v="3"/>
    <m/>
    <x v="0"/>
    <x v="1"/>
    <d v="2018-10-11T00:00:00"/>
    <s v="Wed"/>
    <x v="8"/>
    <s v="CA-2018-113390"/>
    <n v="1122"/>
    <s v="Newell 309"/>
    <s v="Kelly Williams"/>
    <n v="60610"/>
    <n v="3"/>
    <n v="3"/>
    <n v="28"/>
  </r>
  <r>
    <n v="0"/>
    <x v="0"/>
    <x v="776"/>
    <x v="2"/>
    <x v="3"/>
    <n v="0"/>
    <x v="2"/>
    <x v="14"/>
    <x v="1"/>
    <x v="0"/>
    <x v="0"/>
    <s v="United States"/>
    <x v="219"/>
    <x v="0"/>
    <m/>
    <x v="0"/>
    <x v="1"/>
    <d v="2018-11-21T00:00:00"/>
    <s v="Sat"/>
    <x v="7"/>
    <s v="CA-2018-113425"/>
    <n v="840"/>
    <s v="Hon Metal Bookcases, Putty"/>
    <s v="Chuck Magee"/>
    <n v="10009"/>
    <n v="13"/>
    <n v="2"/>
    <n v="114"/>
  </r>
  <r>
    <n v="2"/>
    <x v="1"/>
    <x v="727"/>
    <x v="2"/>
    <x v="1"/>
    <n v="3"/>
    <x v="2"/>
    <x v="2"/>
    <x v="2"/>
    <x v="97"/>
    <x v="1"/>
    <s v="United States"/>
    <x v="511"/>
    <x v="1"/>
    <m/>
    <x v="0"/>
    <x v="1"/>
    <d v="2018-09-08T00:00:00"/>
    <s v="Sun"/>
    <x v="0"/>
    <s v="CA-2018-113516"/>
    <n v="1492"/>
    <s v="Square Ring Data Binders, Rigid 75 Pt. Covers, 11 x 14-7/8"/>
    <s v="Anna Andreadi"/>
    <n v="93534"/>
    <n v="12"/>
    <n v="2"/>
    <n v="33"/>
  </r>
  <r>
    <n v="2"/>
    <x v="1"/>
    <x v="727"/>
    <x v="2"/>
    <x v="1"/>
    <n v="3"/>
    <x v="2"/>
    <x v="2"/>
    <x v="2"/>
    <x v="97"/>
    <x v="1"/>
    <s v="United States"/>
    <x v="511"/>
    <x v="1"/>
    <m/>
    <x v="0"/>
    <x v="1"/>
    <d v="2018-09-08T00:00:00"/>
    <s v="Sun"/>
    <x v="0"/>
    <s v="CA-2018-113516"/>
    <n v="1310"/>
    <s v="Premium Transparent Presentation Covers by GBC"/>
    <s v="Anna Andreadi"/>
    <n v="93534"/>
    <n v="23"/>
    <n v="4"/>
    <n v="67"/>
  </r>
  <r>
    <n v="2"/>
    <x v="2"/>
    <x v="659"/>
    <x v="2"/>
    <x v="2"/>
    <n v="1"/>
    <x v="0"/>
    <x v="3"/>
    <x v="2"/>
    <x v="372"/>
    <x v="4"/>
    <s v="United States"/>
    <x v="288"/>
    <x v="3"/>
    <m/>
    <x v="0"/>
    <x v="1"/>
    <d v="2018-08-18T00:00:00"/>
    <s v="Wed"/>
    <x v="10"/>
    <s v="CA-2018-113551"/>
    <n v="106"/>
    <s v="Advantus Motivational Note Cards"/>
    <s v="Kelly Williams"/>
    <n v="78539"/>
    <n v="30"/>
    <n v="8"/>
    <n v="84"/>
  </r>
  <r>
    <n v="2"/>
    <x v="2"/>
    <x v="659"/>
    <x v="2"/>
    <x v="2"/>
    <n v="1"/>
    <x v="0"/>
    <x v="2"/>
    <x v="2"/>
    <x v="372"/>
    <x v="4"/>
    <s v="United States"/>
    <x v="288"/>
    <x v="3"/>
    <m/>
    <x v="0"/>
    <x v="3"/>
    <d v="2018-08-18T00:00:00"/>
    <s v="Wed"/>
    <x v="10"/>
    <s v="CA-2018-113551"/>
    <n v="722"/>
    <s v="GBC Wire Binding Combs"/>
    <s v="Kelly Williams"/>
    <n v="78539"/>
    <n v="-3"/>
    <n v="1"/>
    <n v="2"/>
  </r>
  <r>
    <n v="2"/>
    <x v="1"/>
    <x v="626"/>
    <x v="2"/>
    <x v="1"/>
    <n v="3"/>
    <x v="0"/>
    <x v="2"/>
    <x v="2"/>
    <x v="268"/>
    <x v="19"/>
    <s v="United States"/>
    <x v="184"/>
    <x v="0"/>
    <m/>
    <x v="0"/>
    <x v="4"/>
    <d v="2018-12-15T00:00:00"/>
    <s v="Sun"/>
    <x v="6"/>
    <s v="CA-2018-113600"/>
    <n v="272"/>
    <s v="Avery Triangle Shaped Sheet Lifters, Black, 2/Pack"/>
    <s v="Chuck Magee"/>
    <n v="44221"/>
    <n v="-1"/>
    <n v="3"/>
    <n v="2"/>
  </r>
  <r>
    <n v="4"/>
    <x v="1"/>
    <x v="777"/>
    <x v="2"/>
    <x v="0"/>
    <n v="6"/>
    <x v="1"/>
    <x v="3"/>
    <x v="2"/>
    <x v="0"/>
    <x v="0"/>
    <s v="United States"/>
    <x v="265"/>
    <x v="0"/>
    <m/>
    <x v="0"/>
    <x v="0"/>
    <d v="2018-10-14T00:00:00"/>
    <s v="Sat"/>
    <x v="8"/>
    <s v="CA-2018-113607"/>
    <n v="1700"/>
    <s v="Xerox 1908"/>
    <s v="Chuck Magee"/>
    <n v="10009"/>
    <n v="55"/>
    <n v="2"/>
    <n v="112"/>
  </r>
  <r>
    <n v="4"/>
    <x v="1"/>
    <x v="777"/>
    <x v="2"/>
    <x v="0"/>
    <n v="6"/>
    <x v="1"/>
    <x v="0"/>
    <x v="0"/>
    <x v="0"/>
    <x v="0"/>
    <s v="United States"/>
    <x v="265"/>
    <x v="0"/>
    <m/>
    <x v="0"/>
    <x v="0"/>
    <d v="2018-10-14T00:00:00"/>
    <s v="Sat"/>
    <x v="8"/>
    <s v="CA-2018-113607"/>
    <n v="1107"/>
    <s v="Motorola L703CM"/>
    <s v="Chuck Magee"/>
    <n v="10009"/>
    <n v="273"/>
    <n v="7"/>
    <n v="1092"/>
  </r>
  <r>
    <n v="4"/>
    <x v="1"/>
    <x v="683"/>
    <x v="2"/>
    <x v="0"/>
    <n v="6"/>
    <x v="0"/>
    <x v="5"/>
    <x v="1"/>
    <x v="313"/>
    <x v="35"/>
    <s v="United States"/>
    <x v="402"/>
    <x v="0"/>
    <m/>
    <x v="0"/>
    <x v="0"/>
    <d v="2018-12-01T00:00:00"/>
    <s v="Sun"/>
    <x v="6"/>
    <s v="CA-2018-113621"/>
    <n v="792"/>
    <s v="Harbour Creations Steel Folding Chair"/>
    <s v="Chuck Magee"/>
    <n v="20852"/>
    <n v="52"/>
    <n v="2"/>
    <n v="173"/>
  </r>
  <r>
    <n v="4"/>
    <x v="1"/>
    <x v="683"/>
    <x v="2"/>
    <x v="0"/>
    <n v="6"/>
    <x v="0"/>
    <x v="0"/>
    <x v="0"/>
    <x v="313"/>
    <x v="35"/>
    <s v="United States"/>
    <x v="402"/>
    <x v="0"/>
    <m/>
    <x v="0"/>
    <x v="0"/>
    <d v="2018-12-01T00:00:00"/>
    <s v="Sun"/>
    <x v="6"/>
    <s v="CA-2018-113621"/>
    <n v="944"/>
    <s v="JBL Micro Wireless Portable Bluetooth Speaker"/>
    <s v="Chuck Magee"/>
    <n v="20852"/>
    <n v="45"/>
    <n v="3"/>
    <n v="180"/>
  </r>
  <r>
    <n v="6"/>
    <x v="0"/>
    <x v="778"/>
    <x v="2"/>
    <x v="0"/>
    <n v="6"/>
    <x v="0"/>
    <x v="9"/>
    <x v="1"/>
    <x v="17"/>
    <x v="1"/>
    <s v="United States"/>
    <x v="723"/>
    <x v="1"/>
    <m/>
    <x v="0"/>
    <x v="0"/>
    <d v="2018-01-23T00:00:00"/>
    <s v="Mon"/>
    <x v="11"/>
    <s v="CA-2018-113656"/>
    <n v="491"/>
    <s v="DAX Cubicle Frames, 8-1/2 x 11"/>
    <s v="Anna Andreadi"/>
    <n v="90036"/>
    <n v="22"/>
    <n v="7"/>
    <n v="60"/>
  </r>
  <r>
    <n v="7"/>
    <x v="2"/>
    <x v="631"/>
    <x v="2"/>
    <x v="0"/>
    <n v="6"/>
    <x v="2"/>
    <x v="9"/>
    <x v="1"/>
    <x v="15"/>
    <x v="11"/>
    <s v="United States"/>
    <x v="463"/>
    <x v="1"/>
    <m/>
    <x v="0"/>
    <x v="0"/>
    <d v="2018-11-24T00:00:00"/>
    <s v="Tue"/>
    <x v="6"/>
    <s v="CA-2018-113726"/>
    <n v="878"/>
    <s v="Howard Miller Distant Time Traveler Alarm Clock"/>
    <s v="Anna Andreadi"/>
    <n v="98105"/>
    <n v="34"/>
    <n v="3"/>
    <n v="82"/>
  </r>
  <r>
    <n v="4"/>
    <x v="1"/>
    <x v="779"/>
    <x v="2"/>
    <x v="0"/>
    <n v="6"/>
    <x v="0"/>
    <x v="0"/>
    <x v="0"/>
    <x v="373"/>
    <x v="16"/>
    <s v="United States"/>
    <x v="119"/>
    <x v="2"/>
    <m/>
    <x v="0"/>
    <x v="1"/>
    <d v="2018-12-08T00:00:00"/>
    <s v="Sun"/>
    <x v="6"/>
    <s v="CA-2018-113733"/>
    <n v="441"/>
    <s v="Cisco SPA301"/>
    <s v="Cassandra Brandow"/>
    <n v="27834"/>
    <n v="31"/>
    <n v="2"/>
    <n v="250"/>
  </r>
  <r>
    <n v="4"/>
    <x v="1"/>
    <x v="779"/>
    <x v="2"/>
    <x v="0"/>
    <n v="6"/>
    <x v="0"/>
    <x v="8"/>
    <x v="0"/>
    <x v="373"/>
    <x v="16"/>
    <s v="United States"/>
    <x v="119"/>
    <x v="2"/>
    <m/>
    <x v="0"/>
    <x v="1"/>
    <d v="2018-12-08T00:00:00"/>
    <s v="Sun"/>
    <x v="6"/>
    <s v="CA-2018-113733"/>
    <n v="914"/>
    <s v="Imation 30456 USB Flash Drive 8GB"/>
    <s v="Cassandra Brandow"/>
    <n v="27834"/>
    <n v="-2"/>
    <n v="3"/>
    <n v="17"/>
  </r>
  <r>
    <n v="4"/>
    <x v="1"/>
    <x v="779"/>
    <x v="2"/>
    <x v="0"/>
    <n v="6"/>
    <x v="0"/>
    <x v="8"/>
    <x v="0"/>
    <x v="373"/>
    <x v="16"/>
    <s v="United States"/>
    <x v="119"/>
    <x v="2"/>
    <m/>
    <x v="0"/>
    <x v="1"/>
    <d v="2018-12-08T00:00:00"/>
    <s v="Sun"/>
    <x v="6"/>
    <s v="CA-2018-113733"/>
    <n v="1058"/>
    <s v="Maxell 4.7GB DVD-R"/>
    <s v="Cassandra Brandow"/>
    <n v="27834"/>
    <n v="18"/>
    <n v="3"/>
    <n v="68"/>
  </r>
  <r>
    <n v="7"/>
    <x v="2"/>
    <x v="780"/>
    <x v="2"/>
    <x v="0"/>
    <n v="6"/>
    <x v="0"/>
    <x v="6"/>
    <x v="2"/>
    <x v="6"/>
    <x v="20"/>
    <s v="United States"/>
    <x v="274"/>
    <x v="2"/>
    <m/>
    <x v="0"/>
    <x v="0"/>
    <d v="2018-05-28T00:00:00"/>
    <s v="Sat"/>
    <x v="9"/>
    <s v="CA-2018-113747"/>
    <n v="363"/>
    <s v="Boston School Pro Electric Pencil Sharpener, 1670"/>
    <s v="Cassandra Brandow"/>
    <n v="39212"/>
    <n v="50"/>
    <n v="6"/>
    <n v="186"/>
  </r>
  <r>
    <n v="2"/>
    <x v="2"/>
    <x v="781"/>
    <x v="2"/>
    <x v="2"/>
    <n v="1"/>
    <x v="1"/>
    <x v="3"/>
    <x v="2"/>
    <x v="22"/>
    <x v="17"/>
    <s v="United States"/>
    <x v="40"/>
    <x v="3"/>
    <m/>
    <x v="0"/>
    <x v="0"/>
    <d v="2018-03-24T00:00:00"/>
    <s v="Tue"/>
    <x v="2"/>
    <s v="CA-2018-113803"/>
    <n v="925"/>
    <s v="Ink Jet Note and Greeting Cards, 8-1/2 x 5-1/2 Card Size"/>
    <s v="Kelly Williams"/>
    <n v="47374"/>
    <n v="10"/>
    <n v="1"/>
    <n v="22"/>
  </r>
  <r>
    <n v="4"/>
    <x v="1"/>
    <x v="782"/>
    <x v="2"/>
    <x v="0"/>
    <n v="6"/>
    <x v="0"/>
    <x v="2"/>
    <x v="2"/>
    <x v="15"/>
    <x v="11"/>
    <s v="United States"/>
    <x v="538"/>
    <x v="1"/>
    <m/>
    <x v="0"/>
    <x v="1"/>
    <d v="2018-11-07T00:00:00"/>
    <s v="Sat"/>
    <x v="7"/>
    <s v="CA-2018-113817"/>
    <n v="1646"/>
    <s v="Wilson Jones International Size A4 Ring Binders"/>
    <s v="Anna Andreadi"/>
    <n v="98115"/>
    <n v="10"/>
    <n v="2"/>
    <n v="28"/>
  </r>
  <r>
    <n v="4"/>
    <x v="1"/>
    <x v="783"/>
    <x v="2"/>
    <x v="0"/>
    <n v="6"/>
    <x v="1"/>
    <x v="1"/>
    <x v="1"/>
    <x v="5"/>
    <x v="5"/>
    <s v="United States"/>
    <x v="489"/>
    <x v="2"/>
    <m/>
    <x v="0"/>
    <x v="0"/>
    <d v="2018-05-30T00:00:00"/>
    <s v="Mon"/>
    <x v="9"/>
    <s v="CA-2018-113831"/>
    <n v="849"/>
    <s v="Hon Rectangular Conference Tables"/>
    <s v="Cassandra Brandow"/>
    <n v="22153"/>
    <n v="387"/>
    <n v="10"/>
    <n v="2276"/>
  </r>
  <r>
    <n v="4"/>
    <x v="1"/>
    <x v="783"/>
    <x v="2"/>
    <x v="0"/>
    <n v="6"/>
    <x v="1"/>
    <x v="10"/>
    <x v="2"/>
    <x v="5"/>
    <x v="5"/>
    <s v="United States"/>
    <x v="489"/>
    <x v="2"/>
    <m/>
    <x v="0"/>
    <x v="0"/>
    <d v="2018-05-30T00:00:00"/>
    <s v="Mon"/>
    <x v="9"/>
    <s v="CA-2018-113831"/>
    <n v="180"/>
    <s v="Avery 473"/>
    <s v="Cassandra Brandow"/>
    <n v="22153"/>
    <n v="30"/>
    <n v="6"/>
    <n v="62"/>
  </r>
  <r>
    <n v="4"/>
    <x v="1"/>
    <x v="783"/>
    <x v="2"/>
    <x v="0"/>
    <n v="6"/>
    <x v="1"/>
    <x v="8"/>
    <x v="0"/>
    <x v="5"/>
    <x v="5"/>
    <s v="United States"/>
    <x v="489"/>
    <x v="2"/>
    <m/>
    <x v="0"/>
    <x v="0"/>
    <d v="2018-05-30T00:00:00"/>
    <s v="Mon"/>
    <x v="9"/>
    <s v="CA-2018-113831"/>
    <n v="1278"/>
    <s v="Plantronics CS510 - Over-the-Head monaural Wireless Headset System"/>
    <s v="Cassandra Brandow"/>
    <n v="22153"/>
    <n v="653"/>
    <n v="6"/>
    <n v="1980"/>
  </r>
  <r>
    <n v="5"/>
    <x v="1"/>
    <x v="624"/>
    <x v="2"/>
    <x v="0"/>
    <n v="6"/>
    <x v="1"/>
    <x v="14"/>
    <x v="1"/>
    <x v="199"/>
    <x v="2"/>
    <s v="United States"/>
    <x v="473"/>
    <x v="2"/>
    <m/>
    <x v="0"/>
    <x v="1"/>
    <d v="2018-11-20T00:00:00"/>
    <s v="Fri"/>
    <x v="7"/>
    <s v="CA-2018-113845"/>
    <n v="1228"/>
    <s v="OSullivan 2-Door Barrister Bookcase in Odessa Pine"/>
    <s v="Cassandra Brandow"/>
    <n v="32839"/>
    <n v="11"/>
    <n v="2"/>
    <n v="290"/>
  </r>
  <r>
    <n v="5"/>
    <x v="1"/>
    <x v="624"/>
    <x v="2"/>
    <x v="0"/>
    <n v="6"/>
    <x v="1"/>
    <x v="11"/>
    <x v="2"/>
    <x v="199"/>
    <x v="2"/>
    <s v="United States"/>
    <x v="473"/>
    <x v="2"/>
    <m/>
    <x v="0"/>
    <x v="1"/>
    <d v="2018-11-20T00:00:00"/>
    <s v="Fri"/>
    <x v="7"/>
    <s v="CA-2018-113845"/>
    <n v="118"/>
    <s v="Akro-Mils 12-Gallon Tote"/>
    <s v="Cassandra Brandow"/>
    <n v="32839"/>
    <n v="4"/>
    <n v="5"/>
    <n v="40"/>
  </r>
  <r>
    <n v="5"/>
    <x v="1"/>
    <x v="624"/>
    <x v="2"/>
    <x v="0"/>
    <n v="6"/>
    <x v="1"/>
    <x v="0"/>
    <x v="0"/>
    <x v="199"/>
    <x v="2"/>
    <s v="United States"/>
    <x v="473"/>
    <x v="2"/>
    <m/>
    <x v="0"/>
    <x v="1"/>
    <d v="2018-11-20T00:00:00"/>
    <s v="Fri"/>
    <x v="7"/>
    <s v="CA-2018-113845"/>
    <n v="779"/>
    <s v="Grandstream GXP2100 Mainstream Business Phone"/>
    <s v="Cassandra Brandow"/>
    <n v="32839"/>
    <n v="24"/>
    <n v="4"/>
    <n v="245"/>
  </r>
  <r>
    <n v="4"/>
    <x v="1"/>
    <x v="735"/>
    <x v="2"/>
    <x v="0"/>
    <n v="6"/>
    <x v="0"/>
    <x v="12"/>
    <x v="2"/>
    <x v="32"/>
    <x v="19"/>
    <s v="United States"/>
    <x v="348"/>
    <x v="0"/>
    <m/>
    <x v="0"/>
    <x v="1"/>
    <d v="2018-09-25T00:00:00"/>
    <s v="Wed"/>
    <x v="0"/>
    <s v="CA-2018-113978"/>
    <n v="863"/>
    <s v="Hoover Shoulder Vac Commercial Portable Vacuum"/>
    <s v="Chuck Magee"/>
    <n v="44105"/>
    <n v="18"/>
    <n v="1"/>
    <n v="286"/>
  </r>
  <r>
    <n v="4"/>
    <x v="1"/>
    <x v="735"/>
    <x v="2"/>
    <x v="0"/>
    <n v="6"/>
    <x v="0"/>
    <x v="11"/>
    <x v="2"/>
    <x v="32"/>
    <x v="19"/>
    <s v="United States"/>
    <x v="348"/>
    <x v="0"/>
    <m/>
    <x v="0"/>
    <x v="1"/>
    <d v="2018-09-25T00:00:00"/>
    <s v="Wed"/>
    <x v="0"/>
    <s v="CA-2018-113978"/>
    <n v="575"/>
    <s v="Eldon Gobal File Keepers"/>
    <s v="Chuck Magee"/>
    <n v="44105"/>
    <n v="-5"/>
    <n v="2"/>
    <n v="24"/>
  </r>
  <r>
    <n v="4"/>
    <x v="1"/>
    <x v="735"/>
    <x v="2"/>
    <x v="0"/>
    <n v="6"/>
    <x v="0"/>
    <x v="11"/>
    <x v="2"/>
    <x v="32"/>
    <x v="19"/>
    <s v="United States"/>
    <x v="348"/>
    <x v="0"/>
    <m/>
    <x v="0"/>
    <x v="1"/>
    <d v="2018-09-25T00:00:00"/>
    <s v="Wed"/>
    <x v="0"/>
    <s v="CA-2018-113978"/>
    <n v="1377"/>
    <s v="SAFCO Commercial Wire Shelving, Black"/>
    <s v="Chuck Magee"/>
    <n v="44105"/>
    <n v="-83"/>
    <n v="3"/>
    <n v="332"/>
  </r>
  <r>
    <n v="4"/>
    <x v="1"/>
    <x v="717"/>
    <x v="2"/>
    <x v="0"/>
    <n v="6"/>
    <x v="0"/>
    <x v="10"/>
    <x v="2"/>
    <x v="374"/>
    <x v="34"/>
    <s v="United States"/>
    <x v="646"/>
    <x v="3"/>
    <m/>
    <x v="0"/>
    <x v="0"/>
    <d v="2018-11-20T00:00:00"/>
    <s v="Fri"/>
    <x v="7"/>
    <s v="CA-2018-114104"/>
    <n v="230"/>
    <s v="Avery 519"/>
    <s v="Kelly Williams"/>
    <n v="73034"/>
    <n v="7"/>
    <n v="2"/>
    <n v="15"/>
  </r>
  <r>
    <n v="4"/>
    <x v="1"/>
    <x v="717"/>
    <x v="2"/>
    <x v="0"/>
    <n v="6"/>
    <x v="0"/>
    <x v="0"/>
    <x v="0"/>
    <x v="374"/>
    <x v="34"/>
    <s v="United States"/>
    <x v="646"/>
    <x v="3"/>
    <m/>
    <x v="0"/>
    <x v="0"/>
    <d v="2018-11-20T00:00:00"/>
    <s v="Fri"/>
    <x v="7"/>
    <s v="CA-2018-114104"/>
    <n v="175"/>
    <s v="Avaya 5420 Digital phone"/>
    <s v="Kelly Williams"/>
    <n v="73034"/>
    <n v="236"/>
    <n v="7"/>
    <n v="945"/>
  </r>
  <r>
    <n v="5"/>
    <x v="1"/>
    <x v="784"/>
    <x v="2"/>
    <x v="0"/>
    <n v="6"/>
    <x v="1"/>
    <x v="3"/>
    <x v="2"/>
    <x v="117"/>
    <x v="4"/>
    <s v="United States"/>
    <x v="724"/>
    <x v="3"/>
    <m/>
    <x v="0"/>
    <x v="1"/>
    <d v="2018-05-21T00:00:00"/>
    <s v="Sat"/>
    <x v="5"/>
    <s v="CA-2018-114209"/>
    <n v="1475"/>
    <s v="Southworth 100% Cotton The Best Paper"/>
    <s v="Kelly Williams"/>
    <n v="75081"/>
    <n v="31"/>
    <n v="9"/>
    <n v="83"/>
  </r>
  <r>
    <n v="5"/>
    <x v="1"/>
    <x v="784"/>
    <x v="2"/>
    <x v="0"/>
    <n v="6"/>
    <x v="1"/>
    <x v="2"/>
    <x v="2"/>
    <x v="117"/>
    <x v="4"/>
    <s v="United States"/>
    <x v="724"/>
    <x v="3"/>
    <m/>
    <x v="0"/>
    <x v="3"/>
    <d v="2018-05-21T00:00:00"/>
    <s v="Sat"/>
    <x v="5"/>
    <s v="CA-2018-114209"/>
    <n v="1312"/>
    <s v="Pressboard Covers with Storage Hooks, 9 1/2 x 11, Light Blue"/>
    <s v="Kelly Williams"/>
    <n v="75081"/>
    <n v="-3"/>
    <n v="2"/>
    <n v="2"/>
  </r>
  <r>
    <n v="4"/>
    <x v="1"/>
    <x v="752"/>
    <x v="2"/>
    <x v="0"/>
    <n v="6"/>
    <x v="1"/>
    <x v="9"/>
    <x v="1"/>
    <x v="19"/>
    <x v="35"/>
    <s v="United States"/>
    <x v="725"/>
    <x v="0"/>
    <s v="Yes"/>
    <x v="1"/>
    <x v="0"/>
    <d v="2018-07-22T00:00:00"/>
    <s v="Sun"/>
    <x v="1"/>
    <s v="CA-2018-114307"/>
    <n v="591"/>
    <s v="Eldon Stackable Tray, Side-Load, Legal, Smoke"/>
    <s v="Chuck Magee"/>
    <n v="21044"/>
    <n v="9"/>
    <n v="3"/>
    <n v="27"/>
  </r>
  <r>
    <n v="4"/>
    <x v="1"/>
    <x v="752"/>
    <x v="2"/>
    <x v="0"/>
    <n v="6"/>
    <x v="1"/>
    <x v="12"/>
    <x v="2"/>
    <x v="19"/>
    <x v="35"/>
    <s v="United States"/>
    <x v="725"/>
    <x v="0"/>
    <s v="Yes"/>
    <x v="1"/>
    <x v="0"/>
    <d v="2018-07-22T00:00:00"/>
    <s v="Sun"/>
    <x v="1"/>
    <s v="CA-2018-114307"/>
    <n v="298"/>
    <s v="Belkin F9H710-06 7 Outlet SurgeMaster Surge Protector"/>
    <s v="Chuck Magee"/>
    <n v="21044"/>
    <n v="11"/>
    <n v="2"/>
    <n v="38"/>
  </r>
  <r>
    <n v="4"/>
    <x v="1"/>
    <x v="752"/>
    <x v="2"/>
    <x v="0"/>
    <n v="6"/>
    <x v="1"/>
    <x v="2"/>
    <x v="2"/>
    <x v="19"/>
    <x v="35"/>
    <s v="United States"/>
    <x v="725"/>
    <x v="0"/>
    <s v="Yes"/>
    <x v="1"/>
    <x v="0"/>
    <d v="2018-07-22T00:00:00"/>
    <s v="Sun"/>
    <x v="1"/>
    <s v="CA-2018-114307"/>
    <n v="1639"/>
    <s v="Wilson Jones Easy Flow II Sheet Lifters"/>
    <s v="Chuck Magee"/>
    <n v="21044"/>
    <n v="3"/>
    <n v="3"/>
    <n v="5"/>
  </r>
  <r>
    <n v="4"/>
    <x v="1"/>
    <x v="752"/>
    <x v="2"/>
    <x v="0"/>
    <n v="6"/>
    <x v="1"/>
    <x v="3"/>
    <x v="2"/>
    <x v="19"/>
    <x v="35"/>
    <s v="United States"/>
    <x v="725"/>
    <x v="0"/>
    <s v="Yes"/>
    <x v="1"/>
    <x v="0"/>
    <d v="2018-07-22T00:00:00"/>
    <s v="Sun"/>
    <x v="1"/>
    <s v="CA-2018-114307"/>
    <n v="1820"/>
    <s v="Xerox 216"/>
    <s v="Chuck Magee"/>
    <n v="21044"/>
    <n v="25"/>
    <n v="8"/>
    <n v="52"/>
  </r>
  <r>
    <n v="5"/>
    <x v="1"/>
    <x v="785"/>
    <x v="2"/>
    <x v="0"/>
    <n v="6"/>
    <x v="0"/>
    <x v="12"/>
    <x v="2"/>
    <x v="16"/>
    <x v="12"/>
    <s v="United States"/>
    <x v="297"/>
    <x v="0"/>
    <m/>
    <x v="0"/>
    <x v="1"/>
    <d v="2018-04-07T00:00:00"/>
    <s v="Sat"/>
    <x v="4"/>
    <s v="CA-2018-114405"/>
    <n v="290"/>
    <s v="Belkin 7-Outlet SurgeMaster Home Series"/>
    <s v="Chuck Magee"/>
    <n v="19120"/>
    <n v="3"/>
    <n v="3"/>
    <n v="34"/>
  </r>
  <r>
    <n v="5"/>
    <x v="1"/>
    <x v="785"/>
    <x v="2"/>
    <x v="0"/>
    <n v="6"/>
    <x v="0"/>
    <x v="11"/>
    <x v="2"/>
    <x v="16"/>
    <x v="12"/>
    <s v="United States"/>
    <x v="297"/>
    <x v="0"/>
    <m/>
    <x v="0"/>
    <x v="1"/>
    <d v="2018-04-07T00:00:00"/>
    <s v="Sat"/>
    <x v="4"/>
    <s v="CA-2018-114405"/>
    <n v="580"/>
    <s v="Eldon Jumbo ProFile Portable File Boxes Graphite/Black"/>
    <s v="Chuck Magee"/>
    <n v="19120"/>
    <n v="4"/>
    <n v="3"/>
    <n v="37"/>
  </r>
  <r>
    <n v="4"/>
    <x v="2"/>
    <x v="624"/>
    <x v="2"/>
    <x v="1"/>
    <n v="3"/>
    <x v="1"/>
    <x v="3"/>
    <x v="2"/>
    <x v="274"/>
    <x v="41"/>
    <s v="United States"/>
    <x v="212"/>
    <x v="3"/>
    <m/>
    <x v="0"/>
    <x v="0"/>
    <d v="2018-11-21T00:00:00"/>
    <s v="Sat"/>
    <x v="7"/>
    <s v="CA-2018-114482"/>
    <n v="1786"/>
    <s v="Xerox 1987"/>
    <s v="Kelly Williams"/>
    <n v="50315"/>
    <n v="20"/>
    <n v="7"/>
    <n v="40"/>
  </r>
  <r>
    <n v="4"/>
    <x v="2"/>
    <x v="624"/>
    <x v="2"/>
    <x v="1"/>
    <n v="3"/>
    <x v="1"/>
    <x v="0"/>
    <x v="0"/>
    <x v="274"/>
    <x v="41"/>
    <s v="United States"/>
    <x v="212"/>
    <x v="3"/>
    <m/>
    <x v="0"/>
    <x v="0"/>
    <d v="2018-11-21T00:00:00"/>
    <s v="Sat"/>
    <x v="7"/>
    <s v="CA-2018-114482"/>
    <n v="1022"/>
    <s v="Logitech Mobile Speakerphone P710e - speaker phone"/>
    <s v="Kelly Williams"/>
    <n v="50315"/>
    <n v="109"/>
    <n v="3"/>
    <n v="405"/>
  </r>
  <r>
    <n v="4"/>
    <x v="1"/>
    <x v="760"/>
    <x v="2"/>
    <x v="0"/>
    <n v="6"/>
    <x v="1"/>
    <x v="0"/>
    <x v="0"/>
    <x v="218"/>
    <x v="21"/>
    <s v="United States"/>
    <x v="726"/>
    <x v="3"/>
    <m/>
    <x v="0"/>
    <x v="0"/>
    <d v="2018-12-05T00:00:00"/>
    <s v="Thu"/>
    <x v="6"/>
    <s v="CA-2018-114489"/>
    <n v="1276"/>
    <s v="Plantronics Cordless Phone Headset with In-line Volume - M214C"/>
    <s v="Kelly Williams"/>
    <n v="53132"/>
    <n v="104"/>
    <n v="11"/>
    <n v="384"/>
  </r>
  <r>
    <n v="4"/>
    <x v="1"/>
    <x v="760"/>
    <x v="2"/>
    <x v="0"/>
    <n v="6"/>
    <x v="1"/>
    <x v="0"/>
    <x v="0"/>
    <x v="218"/>
    <x v="21"/>
    <s v="United States"/>
    <x v="726"/>
    <x v="3"/>
    <m/>
    <x v="0"/>
    <x v="0"/>
    <d v="2018-12-05T00:00:00"/>
    <s v="Thu"/>
    <x v="6"/>
    <s v="CA-2018-114489"/>
    <n v="138"/>
    <s v="Anker Astro 15000mAh USB Portable Charger"/>
    <s v="Kelly Williams"/>
    <n v="53132"/>
    <n v="6"/>
    <n v="3"/>
    <n v="150"/>
  </r>
  <r>
    <n v="4"/>
    <x v="1"/>
    <x v="760"/>
    <x v="2"/>
    <x v="0"/>
    <n v="6"/>
    <x v="1"/>
    <x v="5"/>
    <x v="1"/>
    <x v="218"/>
    <x v="21"/>
    <s v="United States"/>
    <x v="726"/>
    <x v="3"/>
    <m/>
    <x v="0"/>
    <x v="0"/>
    <d v="2018-12-05T00:00:00"/>
    <s v="Thu"/>
    <x v="6"/>
    <s v="CA-2018-114489"/>
    <n v="833"/>
    <s v="Hon Deluxe Fabric Upholstered Stacking Chairs, Rounded Back"/>
    <s v="Kelly Williams"/>
    <n v="53132"/>
    <n v="586"/>
    <n v="8"/>
    <n v="1952"/>
  </r>
  <r>
    <n v="4"/>
    <x v="1"/>
    <x v="760"/>
    <x v="2"/>
    <x v="0"/>
    <n v="6"/>
    <x v="1"/>
    <x v="2"/>
    <x v="2"/>
    <x v="218"/>
    <x v="21"/>
    <s v="United States"/>
    <x v="726"/>
    <x v="3"/>
    <m/>
    <x v="0"/>
    <x v="0"/>
    <d v="2018-12-05T00:00:00"/>
    <s v="Thu"/>
    <x v="6"/>
    <s v="CA-2018-114489"/>
    <n v="702"/>
    <s v="GBC Prestige Therm-A-Bind Covers"/>
    <s v="Kelly Williams"/>
    <n v="53132"/>
    <n v="81"/>
    <n v="5"/>
    <n v="172"/>
  </r>
  <r>
    <n v="1"/>
    <x v="0"/>
    <x v="786"/>
    <x v="2"/>
    <x v="2"/>
    <n v="1"/>
    <x v="0"/>
    <x v="6"/>
    <x v="2"/>
    <x v="78"/>
    <x v="31"/>
    <s v="United States"/>
    <x v="371"/>
    <x v="1"/>
    <m/>
    <x v="0"/>
    <x v="1"/>
    <d v="2018-12-26T00:00:00"/>
    <s v="Thu"/>
    <x v="6"/>
    <s v="CA-2018-114538"/>
    <n v="1418"/>
    <s v="SANFORD Major Accent Highlighters"/>
    <s v="Anna Andreadi"/>
    <n v="80906"/>
    <n v="3"/>
    <n v="2"/>
    <n v="11"/>
  </r>
  <r>
    <n v="7"/>
    <x v="2"/>
    <x v="787"/>
    <x v="2"/>
    <x v="0"/>
    <n v="6"/>
    <x v="0"/>
    <x v="1"/>
    <x v="1"/>
    <x v="162"/>
    <x v="6"/>
    <s v="United States"/>
    <x v="466"/>
    <x v="3"/>
    <m/>
    <x v="0"/>
    <x v="0"/>
    <d v="2018-08-26T00:00:00"/>
    <s v="Thu"/>
    <x v="0"/>
    <s v="CA-2018-114601"/>
    <n v="823"/>
    <s v="Hon 4060 Series Tables"/>
    <s v="Kelly Williams"/>
    <n v="48234"/>
    <n v="99"/>
    <n v="4"/>
    <n v="448"/>
  </r>
  <r>
    <n v="7"/>
    <x v="2"/>
    <x v="787"/>
    <x v="2"/>
    <x v="0"/>
    <n v="6"/>
    <x v="0"/>
    <x v="3"/>
    <x v="2"/>
    <x v="162"/>
    <x v="6"/>
    <s v="United States"/>
    <x v="466"/>
    <x v="3"/>
    <m/>
    <x v="0"/>
    <x v="0"/>
    <d v="2018-08-26T00:00:00"/>
    <s v="Thu"/>
    <x v="0"/>
    <s v="CA-2018-114601"/>
    <n v="1747"/>
    <s v="Xerox 1950"/>
    <s v="Kelly Williams"/>
    <n v="48234"/>
    <n v="6"/>
    <n v="2"/>
    <n v="12"/>
  </r>
  <r>
    <n v="7"/>
    <x v="2"/>
    <x v="787"/>
    <x v="2"/>
    <x v="0"/>
    <n v="6"/>
    <x v="0"/>
    <x v="6"/>
    <x v="2"/>
    <x v="162"/>
    <x v="6"/>
    <s v="United States"/>
    <x v="466"/>
    <x v="3"/>
    <m/>
    <x v="0"/>
    <x v="0"/>
    <d v="2018-08-26T00:00:00"/>
    <s v="Thu"/>
    <x v="0"/>
    <s v="CA-2018-114601"/>
    <n v="1151"/>
    <s v="Newell 335"/>
    <s v="Kelly Williams"/>
    <n v="48234"/>
    <n v="3"/>
    <n v="3"/>
    <n v="9"/>
  </r>
  <r>
    <n v="7"/>
    <x v="2"/>
    <x v="787"/>
    <x v="2"/>
    <x v="0"/>
    <n v="6"/>
    <x v="0"/>
    <x v="8"/>
    <x v="0"/>
    <x v="162"/>
    <x v="6"/>
    <s v="United States"/>
    <x v="466"/>
    <x v="3"/>
    <m/>
    <x v="0"/>
    <x v="0"/>
    <d v="2018-08-26T00:00:00"/>
    <s v="Thu"/>
    <x v="0"/>
    <s v="CA-2018-114601"/>
    <n v="1115"/>
    <s v="NETGEAR AC1750 Dual Band Gigabit Smart WiFi Router"/>
    <s v="Kelly Williams"/>
    <n v="48234"/>
    <n v="163"/>
    <n v="3"/>
    <n v="480"/>
  </r>
  <r>
    <n v="7"/>
    <x v="2"/>
    <x v="787"/>
    <x v="2"/>
    <x v="0"/>
    <n v="6"/>
    <x v="0"/>
    <x v="0"/>
    <x v="0"/>
    <x v="162"/>
    <x v="6"/>
    <s v="United States"/>
    <x v="466"/>
    <x v="3"/>
    <m/>
    <x v="0"/>
    <x v="0"/>
    <d v="2018-08-26T00:00:00"/>
    <s v="Thu"/>
    <x v="0"/>
    <s v="CA-2018-114601"/>
    <n v="453"/>
    <s v="ClearSounds CSC500 Amplified Spirit Phone Corded phone"/>
    <s v="Kelly Williams"/>
    <n v="48234"/>
    <n v="59"/>
    <n v="3"/>
    <n v="210"/>
  </r>
  <r>
    <n v="5"/>
    <x v="1"/>
    <x v="762"/>
    <x v="2"/>
    <x v="0"/>
    <n v="6"/>
    <x v="1"/>
    <x v="15"/>
    <x v="2"/>
    <x v="175"/>
    <x v="2"/>
    <s v="United States"/>
    <x v="445"/>
    <x v="2"/>
    <m/>
    <x v="0"/>
    <x v="1"/>
    <d v="2018-07-07T00:00:00"/>
    <s v="Sat"/>
    <x v="1"/>
    <s v="CA-2018-114713"/>
    <n v="86"/>
    <s v="Acme Softgrip Scissors"/>
    <s v="Cassandra Brandow"/>
    <n v="33012"/>
    <n v="5"/>
    <n v="7"/>
    <n v="46"/>
  </r>
  <r>
    <n v="6"/>
    <x v="0"/>
    <x v="788"/>
    <x v="2"/>
    <x v="0"/>
    <n v="6"/>
    <x v="1"/>
    <x v="5"/>
    <x v="1"/>
    <x v="134"/>
    <x v="31"/>
    <s v="United States"/>
    <x v="589"/>
    <x v="1"/>
    <s v="Yes"/>
    <x v="1"/>
    <x v="1"/>
    <d v="2018-07-18T00:00:00"/>
    <s v="Wed"/>
    <x v="1"/>
    <s v="CA-2018-114727"/>
    <n v="826"/>
    <s v="Hon 4700 Series Mobuis Mid-Back Task Chairs with Adjustable Arms"/>
    <s v="Anna Andreadi"/>
    <n v="80219"/>
    <n v="11"/>
    <n v="3"/>
    <n v="854"/>
  </r>
  <r>
    <n v="6"/>
    <x v="0"/>
    <x v="788"/>
    <x v="2"/>
    <x v="0"/>
    <n v="6"/>
    <x v="1"/>
    <x v="5"/>
    <x v="1"/>
    <x v="134"/>
    <x v="31"/>
    <s v="United States"/>
    <x v="589"/>
    <x v="1"/>
    <s v="Yes"/>
    <x v="1"/>
    <x v="1"/>
    <d v="2018-07-18T00:00:00"/>
    <s v="Wed"/>
    <x v="1"/>
    <s v="CA-2018-114727"/>
    <n v="837"/>
    <s v="Hon GuestStacker Chair"/>
    <s v="Anna Andreadi"/>
    <n v="80219"/>
    <n v="41"/>
    <n v="3"/>
    <n v="544"/>
  </r>
  <r>
    <n v="6"/>
    <x v="0"/>
    <x v="788"/>
    <x v="2"/>
    <x v="0"/>
    <n v="6"/>
    <x v="1"/>
    <x v="11"/>
    <x v="2"/>
    <x v="134"/>
    <x v="31"/>
    <s v="United States"/>
    <x v="589"/>
    <x v="1"/>
    <s v="Yes"/>
    <x v="1"/>
    <x v="1"/>
    <d v="2018-07-18T00:00:00"/>
    <s v="Wed"/>
    <x v="1"/>
    <s v="CA-2018-114727"/>
    <n v="1433"/>
    <s v="Sauder Facets Collection Locker/File Cabinet, Sky Alder Finish"/>
    <s v="Anna Andreadi"/>
    <n v="80219"/>
    <n v="0"/>
    <n v="2"/>
    <n v="594"/>
  </r>
  <r>
    <n v="6"/>
    <x v="0"/>
    <x v="788"/>
    <x v="2"/>
    <x v="0"/>
    <n v="6"/>
    <x v="1"/>
    <x v="11"/>
    <x v="2"/>
    <x v="134"/>
    <x v="31"/>
    <s v="United States"/>
    <x v="589"/>
    <x v="1"/>
    <s v="Yes"/>
    <x v="1"/>
    <x v="1"/>
    <d v="2018-07-18T00:00:00"/>
    <s v="Wed"/>
    <x v="1"/>
    <s v="CA-2018-114727"/>
    <n v="660"/>
    <s v="Fellowes Strictly Business Drawer File, Letter/Legal Size"/>
    <s v="Anna Andreadi"/>
    <n v="80219"/>
    <n v="-34"/>
    <n v="3"/>
    <n v="338"/>
  </r>
  <r>
    <n v="6"/>
    <x v="0"/>
    <x v="788"/>
    <x v="2"/>
    <x v="0"/>
    <n v="6"/>
    <x v="1"/>
    <x v="2"/>
    <x v="2"/>
    <x v="134"/>
    <x v="31"/>
    <s v="United States"/>
    <x v="589"/>
    <x v="1"/>
    <s v="Yes"/>
    <x v="1"/>
    <x v="4"/>
    <d v="2018-07-18T00:00:00"/>
    <s v="Wed"/>
    <x v="1"/>
    <s v="CA-2018-114727"/>
    <n v="1364"/>
    <s v="Round Ring Binders"/>
    <s v="Anna Andreadi"/>
    <n v="80219"/>
    <n v="-1"/>
    <n v="3"/>
    <n v="2"/>
  </r>
  <r>
    <n v="5"/>
    <x v="1"/>
    <x v="789"/>
    <x v="2"/>
    <x v="0"/>
    <n v="6"/>
    <x v="2"/>
    <x v="9"/>
    <x v="1"/>
    <x v="130"/>
    <x v="3"/>
    <s v="United States"/>
    <x v="594"/>
    <x v="1"/>
    <m/>
    <x v="0"/>
    <x v="1"/>
    <d v="2018-10-09T00:00:00"/>
    <s v="Mon"/>
    <x v="8"/>
    <s v="CA-2018-114748"/>
    <n v="1534"/>
    <s v="Tenex 46 x 60 Computer Anti-Static Chairmat, Rectangular Shaped"/>
    <s v="Anna Andreadi"/>
    <n v="85023"/>
    <n v="0"/>
    <n v="2"/>
    <n v="170"/>
  </r>
  <r>
    <n v="5"/>
    <x v="1"/>
    <x v="789"/>
    <x v="2"/>
    <x v="0"/>
    <n v="6"/>
    <x v="2"/>
    <x v="6"/>
    <x v="2"/>
    <x v="130"/>
    <x v="3"/>
    <s v="United States"/>
    <x v="594"/>
    <x v="1"/>
    <m/>
    <x v="0"/>
    <x v="1"/>
    <d v="2018-10-09T00:00:00"/>
    <s v="Mon"/>
    <x v="8"/>
    <s v="CA-2018-114748"/>
    <n v="1124"/>
    <s v="Newell 310"/>
    <s v="Anna Andreadi"/>
    <n v="85023"/>
    <n v="0"/>
    <n v="1"/>
    <n v="1"/>
  </r>
  <r>
    <n v="6"/>
    <x v="0"/>
    <x v="758"/>
    <x v="2"/>
    <x v="0"/>
    <n v="6"/>
    <x v="0"/>
    <x v="9"/>
    <x v="1"/>
    <x v="163"/>
    <x v="1"/>
    <s v="United States"/>
    <x v="213"/>
    <x v="1"/>
    <m/>
    <x v="0"/>
    <x v="0"/>
    <d v="2018-12-22T00:00:00"/>
    <s v="Sun"/>
    <x v="6"/>
    <s v="CA-2018-114860"/>
    <n v="1047"/>
    <s v="Magnifier Swing Arm Lamp"/>
    <s v="Anna Andreadi"/>
    <n v="92553"/>
    <n v="11"/>
    <n v="2"/>
    <n v="42"/>
  </r>
  <r>
    <n v="6"/>
    <x v="0"/>
    <x v="758"/>
    <x v="2"/>
    <x v="0"/>
    <n v="6"/>
    <x v="0"/>
    <x v="9"/>
    <x v="1"/>
    <x v="163"/>
    <x v="1"/>
    <s v="United States"/>
    <x v="213"/>
    <x v="1"/>
    <m/>
    <x v="0"/>
    <x v="0"/>
    <d v="2018-12-22T00:00:00"/>
    <s v="Sun"/>
    <x v="6"/>
    <s v="CA-2018-114860"/>
    <n v="503"/>
    <s v="Deflect-o DuraMat Antistatic Studded Beveled Mat for Medium Pile Carpeting"/>
    <s v="Anna Andreadi"/>
    <n v="92553"/>
    <n v="202"/>
    <n v="8"/>
    <n v="843"/>
  </r>
  <r>
    <n v="5"/>
    <x v="1"/>
    <x v="758"/>
    <x v="2"/>
    <x v="0"/>
    <n v="6"/>
    <x v="2"/>
    <x v="3"/>
    <x v="2"/>
    <x v="16"/>
    <x v="12"/>
    <s v="United States"/>
    <x v="240"/>
    <x v="0"/>
    <m/>
    <x v="0"/>
    <x v="1"/>
    <d v="2018-12-23T00:00:00"/>
    <s v="Mon"/>
    <x v="6"/>
    <s v="CA-2018-114867"/>
    <n v="1749"/>
    <s v="Xerox 1952"/>
    <s v="Chuck Magee"/>
    <n v="19143"/>
    <n v="3"/>
    <n v="2"/>
    <n v="8"/>
  </r>
  <r>
    <n v="5"/>
    <x v="1"/>
    <x v="758"/>
    <x v="2"/>
    <x v="0"/>
    <n v="6"/>
    <x v="2"/>
    <x v="0"/>
    <x v="0"/>
    <x v="16"/>
    <x v="12"/>
    <s v="United States"/>
    <x v="240"/>
    <x v="0"/>
    <m/>
    <x v="0"/>
    <x v="6"/>
    <d v="2018-12-23T00:00:00"/>
    <s v="Mon"/>
    <x v="6"/>
    <s v="CA-2018-114867"/>
    <n v="994"/>
    <s v="LG G2"/>
    <s v="Chuck Magee"/>
    <n v="19143"/>
    <n v="-375"/>
    <n v="5"/>
    <n v="1500"/>
  </r>
  <r>
    <n v="7"/>
    <x v="2"/>
    <x v="790"/>
    <x v="2"/>
    <x v="0"/>
    <n v="6"/>
    <x v="0"/>
    <x v="3"/>
    <x v="2"/>
    <x v="0"/>
    <x v="0"/>
    <s v="United States"/>
    <x v="346"/>
    <x v="0"/>
    <m/>
    <x v="0"/>
    <x v="0"/>
    <d v="2018-11-21T00:00:00"/>
    <s v="Sat"/>
    <x v="7"/>
    <s v="CA-2018-114895"/>
    <n v="1773"/>
    <s v="Xerox 1975"/>
    <s v="Chuck Magee"/>
    <n v="10035"/>
    <n v="6"/>
    <n v="2"/>
    <n v="13"/>
  </r>
  <r>
    <n v="5"/>
    <x v="1"/>
    <x v="791"/>
    <x v="2"/>
    <x v="0"/>
    <n v="6"/>
    <x v="1"/>
    <x v="3"/>
    <x v="2"/>
    <x v="13"/>
    <x v="10"/>
    <s v="United States"/>
    <x v="727"/>
    <x v="3"/>
    <m/>
    <x v="0"/>
    <x v="1"/>
    <d v="2018-01-30T00:00:00"/>
    <s v="Mon"/>
    <x v="3"/>
    <s v="CA-2018-114944"/>
    <n v="1739"/>
    <s v="Xerox 1943"/>
    <s v="Kelly Williams"/>
    <n v="60623"/>
    <n v="53"/>
    <n v="4"/>
    <n v="157"/>
  </r>
  <r>
    <n v="7"/>
    <x v="2"/>
    <x v="665"/>
    <x v="2"/>
    <x v="0"/>
    <n v="6"/>
    <x v="0"/>
    <x v="9"/>
    <x v="1"/>
    <x v="1"/>
    <x v="1"/>
    <s v="United States"/>
    <x v="213"/>
    <x v="1"/>
    <m/>
    <x v="0"/>
    <x v="0"/>
    <d v="2018-06-26T00:00:00"/>
    <s v="Thu"/>
    <x v="1"/>
    <s v="CA-2018-114951"/>
    <n v="572"/>
    <s v="Eldon Expressions Wood Desk Accessories, Oak"/>
    <s v="Anna Andreadi"/>
    <n v="94109"/>
    <n v="6"/>
    <n v="3"/>
    <n v="22"/>
  </r>
  <r>
    <n v="3"/>
    <x v="2"/>
    <x v="792"/>
    <x v="2"/>
    <x v="2"/>
    <n v="1"/>
    <x v="0"/>
    <x v="5"/>
    <x v="1"/>
    <x v="17"/>
    <x v="1"/>
    <s v="United States"/>
    <x v="728"/>
    <x v="1"/>
    <m/>
    <x v="0"/>
    <x v="1"/>
    <d v="2018-11-03T00:00:00"/>
    <s v="Tue"/>
    <x v="7"/>
    <s v="CA-2018-114972"/>
    <n v="745"/>
    <s v="Global Deluxe High-Back Office Chair in Storm"/>
    <s v="Anna Andreadi"/>
    <n v="90032"/>
    <n v="-30"/>
    <n v="2"/>
    <n v="218"/>
  </r>
  <r>
    <n v="3"/>
    <x v="2"/>
    <x v="792"/>
    <x v="2"/>
    <x v="2"/>
    <n v="1"/>
    <x v="0"/>
    <x v="12"/>
    <x v="2"/>
    <x v="17"/>
    <x v="1"/>
    <s v="United States"/>
    <x v="728"/>
    <x v="1"/>
    <m/>
    <x v="0"/>
    <x v="0"/>
    <d v="2018-11-03T00:00:00"/>
    <s v="Tue"/>
    <x v="7"/>
    <s v="CA-2018-114972"/>
    <n v="851"/>
    <s v="Honeywell Enviracaire Portable HEPA Air Cleaner for 16 x 20 Room"/>
    <s v="Anna Andreadi"/>
    <n v="90032"/>
    <n v="430"/>
    <n v="4"/>
    <n v="1101"/>
  </r>
  <r>
    <n v="3"/>
    <x v="2"/>
    <x v="792"/>
    <x v="2"/>
    <x v="2"/>
    <n v="1"/>
    <x v="0"/>
    <x v="10"/>
    <x v="2"/>
    <x v="17"/>
    <x v="1"/>
    <s v="United States"/>
    <x v="728"/>
    <x v="1"/>
    <m/>
    <x v="0"/>
    <x v="0"/>
    <d v="2018-11-03T00:00:00"/>
    <s v="Tue"/>
    <x v="7"/>
    <s v="CA-2018-114972"/>
    <n v="210"/>
    <s v="Avery 50"/>
    <s v="Anna Andreadi"/>
    <n v="90032"/>
    <n v="41"/>
    <n v="7"/>
    <n v="88"/>
  </r>
  <r>
    <n v="3"/>
    <x v="2"/>
    <x v="792"/>
    <x v="2"/>
    <x v="2"/>
    <n v="1"/>
    <x v="0"/>
    <x v="8"/>
    <x v="0"/>
    <x v="17"/>
    <x v="1"/>
    <s v="United States"/>
    <x v="728"/>
    <x v="1"/>
    <m/>
    <x v="0"/>
    <x v="0"/>
    <d v="2018-11-03T00:00:00"/>
    <s v="Tue"/>
    <x v="7"/>
    <s v="CA-2018-114972"/>
    <n v="957"/>
    <s v="Kensington K72356US Mouse-in-a-Box USB Desktop Mouse"/>
    <s v="Anna Andreadi"/>
    <n v="90032"/>
    <n v="29"/>
    <n v="5"/>
    <n v="83"/>
  </r>
  <r>
    <n v="3"/>
    <x v="0"/>
    <x v="661"/>
    <x v="2"/>
    <x v="1"/>
    <n v="3"/>
    <x v="0"/>
    <x v="11"/>
    <x v="2"/>
    <x v="1"/>
    <x v="1"/>
    <s v="United States"/>
    <x v="364"/>
    <x v="1"/>
    <m/>
    <x v="0"/>
    <x v="0"/>
    <d v="2018-12-08T00:00:00"/>
    <s v="Sun"/>
    <x v="6"/>
    <s v="CA-2018-115224"/>
    <n v="644"/>
    <s v="Fellowes High-Stak Drawer Files"/>
    <s v="Anna Andreadi"/>
    <n v="94110"/>
    <n v="81"/>
    <n v="2"/>
    <n v="352"/>
  </r>
  <r>
    <n v="3"/>
    <x v="0"/>
    <x v="661"/>
    <x v="2"/>
    <x v="1"/>
    <n v="3"/>
    <x v="0"/>
    <x v="11"/>
    <x v="2"/>
    <x v="1"/>
    <x v="1"/>
    <s v="United States"/>
    <x v="364"/>
    <x v="1"/>
    <m/>
    <x v="0"/>
    <x v="0"/>
    <d v="2018-12-08T00:00:00"/>
    <s v="Sun"/>
    <x v="6"/>
    <s v="CA-2018-115224"/>
    <n v="1456"/>
    <s v="SimpliFile Personal File, Black Granite, 15w x 6-15/16d x 11-1/4h"/>
    <s v="Anna Andreadi"/>
    <n v="94110"/>
    <n v="10"/>
    <n v="3"/>
    <n v="34"/>
  </r>
  <r>
    <n v="5"/>
    <x v="2"/>
    <x v="793"/>
    <x v="2"/>
    <x v="1"/>
    <n v="3"/>
    <x v="0"/>
    <x v="5"/>
    <x v="1"/>
    <x v="158"/>
    <x v="6"/>
    <s v="United States"/>
    <x v="468"/>
    <x v="3"/>
    <m/>
    <x v="0"/>
    <x v="0"/>
    <d v="2018-11-18T00:00:00"/>
    <s v="Wed"/>
    <x v="7"/>
    <s v="CA-2018-115378"/>
    <n v="1181"/>
    <s v="Novimex Swivel Fabric Task Chair"/>
    <s v="Kelly Williams"/>
    <n v="48180"/>
    <n v="33"/>
    <n v="2"/>
    <n v="302"/>
  </r>
  <r>
    <n v="0"/>
    <x v="0"/>
    <x v="794"/>
    <x v="2"/>
    <x v="3"/>
    <n v="0"/>
    <x v="0"/>
    <x v="2"/>
    <x v="2"/>
    <x v="31"/>
    <x v="18"/>
    <s v="United States"/>
    <x v="729"/>
    <x v="0"/>
    <m/>
    <x v="0"/>
    <x v="0"/>
    <d v="2018-03-17T00:00:00"/>
    <s v="Tue"/>
    <x v="2"/>
    <s v="CA-2018-115476"/>
    <n v="46"/>
    <s v="Acco Flexible ACCOHIDE Square Ring Data Binder, Dark Blue, 11 1/2 X 14 7/8"/>
    <s v="Chuck Magee"/>
    <n v="19711"/>
    <n v="16"/>
    <n v="2"/>
    <n v="33"/>
  </r>
  <r>
    <n v="0"/>
    <x v="0"/>
    <x v="794"/>
    <x v="2"/>
    <x v="3"/>
    <n v="0"/>
    <x v="0"/>
    <x v="0"/>
    <x v="0"/>
    <x v="31"/>
    <x v="18"/>
    <s v="United States"/>
    <x v="729"/>
    <x v="0"/>
    <m/>
    <x v="0"/>
    <x v="0"/>
    <d v="2018-03-17T00:00:00"/>
    <s v="Tue"/>
    <x v="2"/>
    <s v="CA-2018-115476"/>
    <n v="1285"/>
    <s v="Plantronics Voyager Pro HD - Bluetooth Headset"/>
    <s v="Chuck Magee"/>
    <n v="19711"/>
    <n v="62"/>
    <n v="2"/>
    <n v="130"/>
  </r>
  <r>
    <n v="4"/>
    <x v="2"/>
    <x v="739"/>
    <x v="2"/>
    <x v="1"/>
    <n v="3"/>
    <x v="0"/>
    <x v="3"/>
    <x v="2"/>
    <x v="201"/>
    <x v="4"/>
    <s v="United States"/>
    <x v="233"/>
    <x v="3"/>
    <m/>
    <x v="0"/>
    <x v="1"/>
    <d v="2018-07-14T00:00:00"/>
    <s v="Sat"/>
    <x v="1"/>
    <s v="CA-2018-115483"/>
    <n v="1707"/>
    <s v="Xerox 1914"/>
    <s v="Kelly Williams"/>
    <n v="75061"/>
    <n v="80"/>
    <n v="5"/>
    <n v="220"/>
  </r>
  <r>
    <n v="5"/>
    <x v="1"/>
    <x v="794"/>
    <x v="2"/>
    <x v="0"/>
    <n v="6"/>
    <x v="1"/>
    <x v="3"/>
    <x v="2"/>
    <x v="221"/>
    <x v="40"/>
    <s v="United States"/>
    <x v="329"/>
    <x v="2"/>
    <m/>
    <x v="0"/>
    <x v="0"/>
    <d v="2018-03-12T00:00:00"/>
    <s v="Thu"/>
    <x v="2"/>
    <s v="CA-2018-115504"/>
    <n v="1822"/>
    <s v="Xerox 218"/>
    <s v="Cassandra Brandow"/>
    <n v="71203"/>
    <n v="6"/>
    <n v="2"/>
    <n v="13"/>
  </r>
  <r>
    <n v="4"/>
    <x v="1"/>
    <x v="668"/>
    <x v="2"/>
    <x v="0"/>
    <n v="6"/>
    <x v="1"/>
    <x v="12"/>
    <x v="2"/>
    <x v="123"/>
    <x v="19"/>
    <s v="United States"/>
    <x v="275"/>
    <x v="0"/>
    <m/>
    <x v="0"/>
    <x v="1"/>
    <d v="2018-07-25T00:00:00"/>
    <s v="Wed"/>
    <x v="1"/>
    <s v="CA-2018-115525"/>
    <n v="1582"/>
    <s v="Tripp Lite Isotel 6 Outlet Surge Protector with Fax/Modem Protection"/>
    <s v="Chuck Magee"/>
    <n v="43615"/>
    <n v="27"/>
    <n v="5"/>
    <n v="244"/>
  </r>
  <r>
    <n v="1"/>
    <x v="0"/>
    <x v="650"/>
    <x v="2"/>
    <x v="2"/>
    <n v="1"/>
    <x v="1"/>
    <x v="14"/>
    <x v="1"/>
    <x v="13"/>
    <x v="10"/>
    <s v="United States"/>
    <x v="699"/>
    <x v="3"/>
    <m/>
    <x v="0"/>
    <x v="2"/>
    <d v="2018-12-23T00:00:00"/>
    <s v="Mon"/>
    <x v="6"/>
    <s v="CA-2018-115574"/>
    <n v="390"/>
    <s v="Bush Westfield Collection Bookcases, Fully Assembled"/>
    <s v="Kelly Williams"/>
    <n v="60623"/>
    <n v="-14"/>
    <n v="2"/>
    <n v="141"/>
  </r>
  <r>
    <n v="2"/>
    <x v="1"/>
    <x v="693"/>
    <x v="2"/>
    <x v="1"/>
    <n v="3"/>
    <x v="0"/>
    <x v="11"/>
    <x v="2"/>
    <x v="123"/>
    <x v="19"/>
    <s v="United States"/>
    <x v="52"/>
    <x v="0"/>
    <m/>
    <x v="0"/>
    <x v="1"/>
    <d v="2018-11-10T00:00:00"/>
    <s v="Tue"/>
    <x v="7"/>
    <s v="CA-2018-115588"/>
    <n v="54"/>
    <s v="Acco Perma 4000 Stacking Storage Drawers"/>
    <s v="Chuck Magee"/>
    <n v="43615"/>
    <n v="-2"/>
    <n v="3"/>
    <n v="39"/>
  </r>
  <r>
    <n v="2"/>
    <x v="1"/>
    <x v="693"/>
    <x v="2"/>
    <x v="1"/>
    <n v="3"/>
    <x v="0"/>
    <x v="15"/>
    <x v="2"/>
    <x v="123"/>
    <x v="19"/>
    <s v="United States"/>
    <x v="52"/>
    <x v="0"/>
    <m/>
    <x v="0"/>
    <x v="1"/>
    <d v="2018-11-10T00:00:00"/>
    <s v="Tue"/>
    <x v="7"/>
    <s v="CA-2018-115588"/>
    <n v="1504"/>
    <s v="Staple remover"/>
    <s v="Chuck Magee"/>
    <n v="43615"/>
    <n v="-3"/>
    <n v="5"/>
    <n v="15"/>
  </r>
  <r>
    <n v="2"/>
    <x v="1"/>
    <x v="743"/>
    <x v="2"/>
    <x v="1"/>
    <n v="3"/>
    <x v="0"/>
    <x v="9"/>
    <x v="1"/>
    <x v="162"/>
    <x v="6"/>
    <s v="United States"/>
    <x v="78"/>
    <x v="3"/>
    <m/>
    <x v="0"/>
    <x v="0"/>
    <d v="2018-09-05T00:00:00"/>
    <s v="Thu"/>
    <x v="0"/>
    <s v="CA-2018-115756"/>
    <n v="123"/>
    <s v="Aluminum Document Frame"/>
    <s v="Kelly Williams"/>
    <n v="48227"/>
    <n v="4"/>
    <n v="1"/>
    <n v="12"/>
  </r>
  <r>
    <n v="2"/>
    <x v="1"/>
    <x v="743"/>
    <x v="2"/>
    <x v="1"/>
    <n v="3"/>
    <x v="0"/>
    <x v="11"/>
    <x v="2"/>
    <x v="162"/>
    <x v="6"/>
    <s v="United States"/>
    <x v="78"/>
    <x v="3"/>
    <m/>
    <x v="0"/>
    <x v="0"/>
    <d v="2018-09-05T00:00:00"/>
    <s v="Thu"/>
    <x v="0"/>
    <s v="CA-2018-115756"/>
    <n v="635"/>
    <s v="Fellowes Bankers Box Staxonsteel Drawer File/Stacking System"/>
    <s v="Kelly Williams"/>
    <n v="48227"/>
    <n v="23"/>
    <n v="3"/>
    <n v="195"/>
  </r>
  <r>
    <n v="2"/>
    <x v="1"/>
    <x v="743"/>
    <x v="2"/>
    <x v="1"/>
    <n v="3"/>
    <x v="0"/>
    <x v="11"/>
    <x v="2"/>
    <x v="162"/>
    <x v="6"/>
    <s v="United States"/>
    <x v="78"/>
    <x v="3"/>
    <m/>
    <x v="0"/>
    <x v="0"/>
    <d v="2018-09-05T00:00:00"/>
    <s v="Thu"/>
    <x v="0"/>
    <s v="CA-2018-115756"/>
    <n v="581"/>
    <s v="Eldon Mobile Mega Data Cart  Mega Stackable  Add-On Trays"/>
    <s v="Kelly Williams"/>
    <n v="48227"/>
    <n v="21"/>
    <n v="3"/>
    <n v="71"/>
  </r>
  <r>
    <n v="2"/>
    <x v="1"/>
    <x v="743"/>
    <x v="2"/>
    <x v="1"/>
    <n v="3"/>
    <x v="0"/>
    <x v="3"/>
    <x v="2"/>
    <x v="162"/>
    <x v="6"/>
    <s v="United States"/>
    <x v="78"/>
    <x v="3"/>
    <m/>
    <x v="0"/>
    <x v="0"/>
    <d v="2018-09-05T00:00:00"/>
    <s v="Thu"/>
    <x v="0"/>
    <s v="CA-2018-115756"/>
    <n v="1840"/>
    <s v="Xerox Color Copier Paper, 11 x 17, Ream"/>
    <s v="Kelly Williams"/>
    <n v="48227"/>
    <n v="42"/>
    <n v="4"/>
    <n v="91"/>
  </r>
  <r>
    <n v="2"/>
    <x v="1"/>
    <x v="743"/>
    <x v="2"/>
    <x v="1"/>
    <n v="3"/>
    <x v="0"/>
    <x v="5"/>
    <x v="1"/>
    <x v="162"/>
    <x v="6"/>
    <s v="United States"/>
    <x v="78"/>
    <x v="3"/>
    <m/>
    <x v="0"/>
    <x v="0"/>
    <d v="2018-09-05T00:00:00"/>
    <s v="Thu"/>
    <x v="0"/>
    <s v="CA-2018-115756"/>
    <n v="1208"/>
    <s v="Office Star - Ergonomically Designed Knee Chair"/>
    <s v="Kelly Williams"/>
    <n v="48227"/>
    <n v="29"/>
    <n v="3"/>
    <n v="243"/>
  </r>
  <r>
    <n v="2"/>
    <x v="1"/>
    <x v="743"/>
    <x v="2"/>
    <x v="1"/>
    <n v="3"/>
    <x v="0"/>
    <x v="10"/>
    <x v="2"/>
    <x v="162"/>
    <x v="6"/>
    <s v="United States"/>
    <x v="78"/>
    <x v="3"/>
    <m/>
    <x v="0"/>
    <x v="0"/>
    <d v="2018-09-05T00:00:00"/>
    <s v="Thu"/>
    <x v="0"/>
    <s v="CA-2018-115756"/>
    <n v="232"/>
    <s v="Avery 520"/>
    <s v="Kelly Williams"/>
    <n v="48227"/>
    <n v="11"/>
    <n v="7"/>
    <n v="22"/>
  </r>
  <r>
    <n v="5"/>
    <x v="1"/>
    <x v="795"/>
    <x v="2"/>
    <x v="0"/>
    <n v="6"/>
    <x v="2"/>
    <x v="9"/>
    <x v="1"/>
    <x v="210"/>
    <x v="1"/>
    <s v="United States"/>
    <x v="202"/>
    <x v="1"/>
    <s v="Yes"/>
    <x v="1"/>
    <x v="0"/>
    <d v="2018-05-20T00:00:00"/>
    <s v="Fri"/>
    <x v="5"/>
    <s v="CA-2018-115917"/>
    <n v="1043"/>
    <s v="Luxo Professional Fluorescent Magnifier Lamp with Clamp-Mount Base"/>
    <s v="Anna Andreadi"/>
    <n v="94591"/>
    <n v="273"/>
    <n v="5"/>
    <n v="1049"/>
  </r>
  <r>
    <n v="5"/>
    <x v="1"/>
    <x v="795"/>
    <x v="2"/>
    <x v="0"/>
    <n v="6"/>
    <x v="2"/>
    <x v="2"/>
    <x v="2"/>
    <x v="210"/>
    <x v="1"/>
    <s v="United States"/>
    <x v="202"/>
    <x v="1"/>
    <s v="Yes"/>
    <x v="1"/>
    <x v="1"/>
    <d v="2018-05-20T00:00:00"/>
    <s v="Fri"/>
    <x v="5"/>
    <s v="CA-2018-115917"/>
    <n v="1652"/>
    <s v="Wilson Jones Turn Tabs Binder Tool for Ring Binders"/>
    <s v="Anna Andreadi"/>
    <n v="94591"/>
    <n v="5"/>
    <n v="4"/>
    <n v="15"/>
  </r>
  <r>
    <n v="4"/>
    <x v="1"/>
    <x v="708"/>
    <x v="2"/>
    <x v="0"/>
    <n v="6"/>
    <x v="0"/>
    <x v="10"/>
    <x v="2"/>
    <x v="375"/>
    <x v="2"/>
    <s v="United States"/>
    <x v="697"/>
    <x v="2"/>
    <m/>
    <x v="0"/>
    <x v="1"/>
    <d v="2018-09-22T00:00:00"/>
    <s v="Sun"/>
    <x v="0"/>
    <s v="CA-2018-116232"/>
    <n v="232"/>
    <s v="Avery Address/Shipping Labels for Typewriters, 4 x 2"/>
    <s v="Cassandra Brandow"/>
    <n v="33024"/>
    <n v="6"/>
    <n v="2"/>
    <n v="17"/>
  </r>
  <r>
    <n v="4"/>
    <x v="1"/>
    <x v="708"/>
    <x v="2"/>
    <x v="0"/>
    <n v="6"/>
    <x v="0"/>
    <x v="2"/>
    <x v="2"/>
    <x v="375"/>
    <x v="2"/>
    <s v="United States"/>
    <x v="697"/>
    <x v="2"/>
    <m/>
    <x v="0"/>
    <x v="4"/>
    <d v="2018-09-22T00:00:00"/>
    <s v="Sun"/>
    <x v="0"/>
    <s v="CA-2018-116232"/>
    <n v="67"/>
    <s v="Acco Suede Grain Vinyl Round Ring Binder"/>
    <s v="Cassandra Brandow"/>
    <n v="33024"/>
    <n v="-6"/>
    <n v="9"/>
    <n v="8"/>
  </r>
  <r>
    <n v="5"/>
    <x v="1"/>
    <x v="693"/>
    <x v="2"/>
    <x v="0"/>
    <n v="6"/>
    <x v="0"/>
    <x v="9"/>
    <x v="1"/>
    <x v="117"/>
    <x v="4"/>
    <s v="United States"/>
    <x v="472"/>
    <x v="3"/>
    <m/>
    <x v="0"/>
    <x v="7"/>
    <d v="2018-11-07T00:00:00"/>
    <s v="Sat"/>
    <x v="7"/>
    <s v="CA-2018-116337"/>
    <n v="620"/>
    <s v="Executive Impressions 14 Contract Wall Clock with Quartz Movement"/>
    <s v="Kelly Williams"/>
    <n v="75220"/>
    <n v="-18"/>
    <n v="5"/>
    <n v="44"/>
  </r>
  <r>
    <n v="5"/>
    <x v="1"/>
    <x v="693"/>
    <x v="2"/>
    <x v="0"/>
    <n v="6"/>
    <x v="0"/>
    <x v="11"/>
    <x v="2"/>
    <x v="117"/>
    <x v="4"/>
    <s v="United States"/>
    <x v="472"/>
    <x v="3"/>
    <m/>
    <x v="0"/>
    <x v="1"/>
    <d v="2018-11-07T00:00:00"/>
    <s v="Sat"/>
    <x v="7"/>
    <s v="CA-2018-116337"/>
    <n v="1098"/>
    <s v="Mini 13-1/2 Capacity Data Binder Rack, Pearl"/>
    <s v="Kelly Williams"/>
    <n v="75220"/>
    <n v="20"/>
    <n v="3"/>
    <n v="314"/>
  </r>
  <r>
    <n v="4"/>
    <x v="1"/>
    <x v="767"/>
    <x v="2"/>
    <x v="0"/>
    <n v="6"/>
    <x v="1"/>
    <x v="11"/>
    <x v="2"/>
    <x v="16"/>
    <x v="12"/>
    <s v="United States"/>
    <x v="80"/>
    <x v="0"/>
    <m/>
    <x v="0"/>
    <x v="1"/>
    <d v="2018-07-29T00:00:00"/>
    <s v="Sun"/>
    <x v="10"/>
    <s v="CA-2018-116344"/>
    <n v="777"/>
    <s v="Gould Plastics 9-Pocket Panel Bin, 18-3/8w x 5-1/4d x 20-1/2h, Black"/>
    <s v="Chuck Magee"/>
    <n v="19140"/>
    <n v="-17"/>
    <n v="2"/>
    <n v="85"/>
  </r>
  <r>
    <n v="5"/>
    <x v="1"/>
    <x v="693"/>
    <x v="2"/>
    <x v="0"/>
    <n v="6"/>
    <x v="0"/>
    <x v="2"/>
    <x v="2"/>
    <x v="1"/>
    <x v="1"/>
    <s v="United States"/>
    <x v="263"/>
    <x v="1"/>
    <m/>
    <x v="0"/>
    <x v="1"/>
    <d v="2018-11-07T00:00:00"/>
    <s v="Sat"/>
    <x v="7"/>
    <s v="CA-2018-116379"/>
    <n v="719"/>
    <s v="GBC VeloBinder Manual Binding System"/>
    <s v="Anna Andreadi"/>
    <n v="94122"/>
    <n v="20"/>
    <n v="2"/>
    <n v="58"/>
  </r>
  <r>
    <n v="4"/>
    <x v="1"/>
    <x v="701"/>
    <x v="2"/>
    <x v="0"/>
    <n v="6"/>
    <x v="0"/>
    <x v="6"/>
    <x v="2"/>
    <x v="162"/>
    <x v="6"/>
    <s v="United States"/>
    <x v="324"/>
    <x v="3"/>
    <m/>
    <x v="0"/>
    <x v="0"/>
    <d v="2018-09-01T00:00:00"/>
    <s v="Sun"/>
    <x v="0"/>
    <s v="CA-2018-116526"/>
    <n v="1129"/>
    <s v="Newell 315"/>
    <s v="Kelly Williams"/>
    <n v="48227"/>
    <n v="3"/>
    <n v="2"/>
    <n v="12"/>
  </r>
  <r>
    <n v="4"/>
    <x v="1"/>
    <x v="701"/>
    <x v="2"/>
    <x v="0"/>
    <n v="6"/>
    <x v="0"/>
    <x v="2"/>
    <x v="2"/>
    <x v="162"/>
    <x v="6"/>
    <s v="United States"/>
    <x v="324"/>
    <x v="3"/>
    <m/>
    <x v="0"/>
    <x v="0"/>
    <d v="2018-09-01T00:00:00"/>
    <s v="Sun"/>
    <x v="0"/>
    <s v="CA-2018-116526"/>
    <n v="696"/>
    <s v="GBC Plastic Binding Combs"/>
    <s v="Kelly Williams"/>
    <n v="48227"/>
    <n v="14"/>
    <n v="4"/>
    <n v="30"/>
  </r>
  <r>
    <n v="4"/>
    <x v="1"/>
    <x v="701"/>
    <x v="2"/>
    <x v="0"/>
    <n v="6"/>
    <x v="0"/>
    <x v="2"/>
    <x v="2"/>
    <x v="162"/>
    <x v="6"/>
    <s v="United States"/>
    <x v="324"/>
    <x v="3"/>
    <m/>
    <x v="0"/>
    <x v="0"/>
    <d v="2018-09-01T00:00:00"/>
    <s v="Sun"/>
    <x v="0"/>
    <s v="CA-2018-116526"/>
    <n v="1630"/>
    <s v="Wilson Jones 1 Hanging DublLock Ring Binders"/>
    <s v="Kelly Williams"/>
    <n v="48227"/>
    <n v="13"/>
    <n v="5"/>
    <n v="26"/>
  </r>
  <r>
    <n v="4"/>
    <x v="1"/>
    <x v="701"/>
    <x v="2"/>
    <x v="0"/>
    <n v="6"/>
    <x v="0"/>
    <x v="2"/>
    <x v="2"/>
    <x v="162"/>
    <x v="6"/>
    <s v="United States"/>
    <x v="324"/>
    <x v="3"/>
    <m/>
    <x v="0"/>
    <x v="0"/>
    <d v="2018-09-01T00:00:00"/>
    <s v="Sun"/>
    <x v="0"/>
    <s v="CA-2018-116526"/>
    <n v="1652"/>
    <s v="Wilson Jones Turn Tabs Binder Tool for Ring Binders"/>
    <s v="Kelly Williams"/>
    <n v="48227"/>
    <n v="11"/>
    <n v="5"/>
    <n v="24"/>
  </r>
  <r>
    <n v="4"/>
    <x v="1"/>
    <x v="701"/>
    <x v="2"/>
    <x v="0"/>
    <n v="6"/>
    <x v="0"/>
    <x v="12"/>
    <x v="2"/>
    <x v="162"/>
    <x v="6"/>
    <s v="United States"/>
    <x v="324"/>
    <x v="3"/>
    <m/>
    <x v="0"/>
    <x v="9"/>
    <d v="2018-09-01T00:00:00"/>
    <s v="Sun"/>
    <x v="0"/>
    <s v="CA-2018-116526"/>
    <n v="613"/>
    <s v="Eureka The Boss Plus 12-Amp Hard Box Upright Vacuum, Red"/>
    <s v="Kelly Williams"/>
    <n v="48227"/>
    <n v="71"/>
    <n v="4"/>
    <n v="377"/>
  </r>
  <r>
    <n v="4"/>
    <x v="1"/>
    <x v="701"/>
    <x v="2"/>
    <x v="0"/>
    <n v="6"/>
    <x v="0"/>
    <x v="0"/>
    <x v="0"/>
    <x v="162"/>
    <x v="6"/>
    <s v="United States"/>
    <x v="324"/>
    <x v="3"/>
    <m/>
    <x v="0"/>
    <x v="0"/>
    <d v="2018-09-01T00:00:00"/>
    <s v="Sun"/>
    <x v="0"/>
    <s v="CA-2018-116526"/>
    <n v="301"/>
    <s v="Belkin Grip Candy Sheer Case / Cover for iPhone 5 and 5S"/>
    <s v="Kelly Williams"/>
    <n v="48227"/>
    <n v="2"/>
    <n v="1"/>
    <n v="9"/>
  </r>
  <r>
    <n v="0"/>
    <x v="0"/>
    <x v="787"/>
    <x v="2"/>
    <x v="3"/>
    <n v="0"/>
    <x v="0"/>
    <x v="4"/>
    <x v="2"/>
    <x v="46"/>
    <x v="21"/>
    <s v="United States"/>
    <x v="443"/>
    <x v="3"/>
    <m/>
    <x v="0"/>
    <x v="0"/>
    <d v="2018-09-02T00:00:00"/>
    <s v="Mon"/>
    <x v="0"/>
    <s v="CA-2018-116540"/>
    <n v="457"/>
    <s v="Colored Push Pins"/>
    <s v="Kelly Williams"/>
    <n v="53711"/>
    <n v="1"/>
    <n v="1"/>
    <n v="2"/>
  </r>
  <r>
    <n v="0"/>
    <x v="0"/>
    <x v="787"/>
    <x v="2"/>
    <x v="3"/>
    <n v="0"/>
    <x v="0"/>
    <x v="2"/>
    <x v="2"/>
    <x v="46"/>
    <x v="21"/>
    <s v="United States"/>
    <x v="443"/>
    <x v="3"/>
    <m/>
    <x v="0"/>
    <x v="0"/>
    <d v="2018-09-02T00:00:00"/>
    <s v="Mon"/>
    <x v="0"/>
    <s v="CA-2018-116540"/>
    <n v="68"/>
    <s v="ACCOHIDE 3-Ring Binder, Blue, 1"/>
    <s v="Kelly Williams"/>
    <n v="53711"/>
    <n v="4"/>
    <n v="2"/>
    <n v="8"/>
  </r>
  <r>
    <n v="7"/>
    <x v="2"/>
    <x v="796"/>
    <x v="2"/>
    <x v="0"/>
    <n v="6"/>
    <x v="1"/>
    <x v="9"/>
    <x v="1"/>
    <x v="15"/>
    <x v="11"/>
    <s v="United States"/>
    <x v="302"/>
    <x v="1"/>
    <s v="Yes"/>
    <x v="1"/>
    <x v="0"/>
    <d v="2018-01-10T00:00:00"/>
    <s v="Tue"/>
    <x v="11"/>
    <s v="CA-2018-116547"/>
    <n v="16"/>
    <s v="24-Hour Round Wall Clock"/>
    <s v="Anna Andreadi"/>
    <n v="98115"/>
    <n v="34"/>
    <n v="4"/>
    <n v="80"/>
  </r>
  <r>
    <n v="7"/>
    <x v="2"/>
    <x v="796"/>
    <x v="2"/>
    <x v="0"/>
    <n v="6"/>
    <x v="1"/>
    <x v="8"/>
    <x v="0"/>
    <x v="15"/>
    <x v="11"/>
    <s v="United States"/>
    <x v="302"/>
    <x v="1"/>
    <s v="Yes"/>
    <x v="1"/>
    <x v="0"/>
    <d v="2018-01-10T00:00:00"/>
    <s v="Tue"/>
    <x v="11"/>
    <s v="CA-2018-116547"/>
    <n v="1021"/>
    <s v="Logitech Media Keyboard K200"/>
    <s v="Anna Andreadi"/>
    <n v="98115"/>
    <n v="13"/>
    <n v="2"/>
    <n v="70"/>
  </r>
  <r>
    <n v="6"/>
    <x v="0"/>
    <x v="797"/>
    <x v="2"/>
    <x v="0"/>
    <n v="6"/>
    <x v="0"/>
    <x v="11"/>
    <x v="2"/>
    <x v="29"/>
    <x v="1"/>
    <s v="United States"/>
    <x v="562"/>
    <x v="1"/>
    <m/>
    <x v="0"/>
    <x v="0"/>
    <d v="2018-09-11T00:00:00"/>
    <s v="Wed"/>
    <x v="0"/>
    <s v="CA-2018-116561"/>
    <n v="1526"/>
    <s v="Stur-D-Stor Shelving, Vertical 5-Shelf: 72H x 36W x 18 1/2D"/>
    <s v="Anna Andreadi"/>
    <n v="95123"/>
    <n v="7"/>
    <n v="3"/>
    <n v="333"/>
  </r>
  <r>
    <n v="6"/>
    <x v="0"/>
    <x v="797"/>
    <x v="2"/>
    <x v="0"/>
    <n v="6"/>
    <x v="0"/>
    <x v="2"/>
    <x v="2"/>
    <x v="29"/>
    <x v="1"/>
    <s v="United States"/>
    <x v="562"/>
    <x v="1"/>
    <m/>
    <x v="0"/>
    <x v="1"/>
    <d v="2018-09-11T00:00:00"/>
    <s v="Wed"/>
    <x v="0"/>
    <s v="CA-2018-116561"/>
    <n v="712"/>
    <s v="GBC Standard Therm-A-Bind Covers"/>
    <s v="Anna Andreadi"/>
    <n v="95123"/>
    <n v="13"/>
    <n v="2"/>
    <n v="40"/>
  </r>
  <r>
    <n v="4"/>
    <x v="1"/>
    <x v="798"/>
    <x v="2"/>
    <x v="0"/>
    <n v="6"/>
    <x v="0"/>
    <x v="5"/>
    <x v="1"/>
    <x v="0"/>
    <x v="0"/>
    <s v="United States"/>
    <x v="121"/>
    <x v="0"/>
    <m/>
    <x v="0"/>
    <x v="9"/>
    <d v="2018-10-27T00:00:00"/>
    <s v="Fri"/>
    <x v="8"/>
    <s v="CA-2018-116596"/>
    <n v="1089"/>
    <s v="Metal Folding Chairs, Beige, 4/Carton"/>
    <s v="Chuck Magee"/>
    <n v="10011"/>
    <n v="81"/>
    <n v="14"/>
    <n v="428"/>
  </r>
  <r>
    <n v="4"/>
    <x v="1"/>
    <x v="798"/>
    <x v="2"/>
    <x v="0"/>
    <n v="6"/>
    <x v="0"/>
    <x v="11"/>
    <x v="2"/>
    <x v="0"/>
    <x v="0"/>
    <s v="United States"/>
    <x v="121"/>
    <x v="0"/>
    <m/>
    <x v="0"/>
    <x v="0"/>
    <d v="2018-10-27T00:00:00"/>
    <s v="Fri"/>
    <x v="8"/>
    <s v="CA-2018-116596"/>
    <n v="1362"/>
    <s v="Rogers Profile Extra Capacity Storage Tub"/>
    <s v="Chuck Magee"/>
    <n v="10011"/>
    <n v="1"/>
    <n v="2"/>
    <n v="33"/>
  </r>
  <r>
    <n v="4"/>
    <x v="1"/>
    <x v="798"/>
    <x v="2"/>
    <x v="0"/>
    <n v="6"/>
    <x v="0"/>
    <x v="4"/>
    <x v="2"/>
    <x v="0"/>
    <x v="0"/>
    <s v="United States"/>
    <x v="121"/>
    <x v="0"/>
    <m/>
    <x v="0"/>
    <x v="0"/>
    <d v="2018-10-27T00:00:00"/>
    <s v="Fri"/>
    <x v="8"/>
    <s v="CA-2018-116596"/>
    <n v="111"/>
    <s v="Advantus Push Pins, Aluminum Head"/>
    <s v="Chuck Magee"/>
    <n v="10011"/>
    <n v="13"/>
    <n v="7"/>
    <n v="41"/>
  </r>
  <r>
    <n v="4"/>
    <x v="1"/>
    <x v="798"/>
    <x v="2"/>
    <x v="0"/>
    <n v="6"/>
    <x v="0"/>
    <x v="2"/>
    <x v="2"/>
    <x v="0"/>
    <x v="0"/>
    <s v="United States"/>
    <x v="121"/>
    <x v="0"/>
    <m/>
    <x v="0"/>
    <x v="1"/>
    <d v="2018-10-27T00:00:00"/>
    <s v="Fri"/>
    <x v="8"/>
    <s v="CA-2018-116596"/>
    <n v="1318"/>
    <s v="Prestige Round Ring Binders"/>
    <s v="Chuck Magee"/>
    <n v="10011"/>
    <n v="3"/>
    <n v="2"/>
    <n v="10"/>
  </r>
  <r>
    <n v="5"/>
    <x v="1"/>
    <x v="644"/>
    <x v="2"/>
    <x v="0"/>
    <n v="6"/>
    <x v="0"/>
    <x v="12"/>
    <x v="2"/>
    <x v="0"/>
    <x v="0"/>
    <s v="United States"/>
    <x v="422"/>
    <x v="0"/>
    <m/>
    <x v="0"/>
    <x v="0"/>
    <d v="2018-07-17T00:00:00"/>
    <s v="Tue"/>
    <x v="1"/>
    <s v="CA-2018-116603"/>
    <n v="295"/>
    <s v="Belkin F5C206VTEL 6 Outlet Surge"/>
    <s v="Chuck Magee"/>
    <n v="10024"/>
    <n v="14"/>
    <n v="2"/>
    <n v="46"/>
  </r>
  <r>
    <n v="5"/>
    <x v="1"/>
    <x v="799"/>
    <x v="2"/>
    <x v="0"/>
    <n v="6"/>
    <x v="0"/>
    <x v="9"/>
    <x v="1"/>
    <x v="1"/>
    <x v="1"/>
    <s v="United States"/>
    <x v="486"/>
    <x v="1"/>
    <m/>
    <x v="0"/>
    <x v="0"/>
    <d v="2018-11-11T00:00:00"/>
    <s v="Wed"/>
    <x v="7"/>
    <s v="CA-2018-116722"/>
    <n v="1047"/>
    <s v="Magnifier Swing Arm Lamp"/>
    <s v="Anna Andreadi"/>
    <n v="94110"/>
    <n v="11"/>
    <n v="2"/>
    <n v="42"/>
  </r>
  <r>
    <n v="5"/>
    <x v="1"/>
    <x v="799"/>
    <x v="2"/>
    <x v="0"/>
    <n v="6"/>
    <x v="0"/>
    <x v="5"/>
    <x v="1"/>
    <x v="1"/>
    <x v="1"/>
    <s v="United States"/>
    <x v="486"/>
    <x v="1"/>
    <m/>
    <x v="0"/>
    <x v="1"/>
    <d v="2018-11-11T00:00:00"/>
    <s v="Wed"/>
    <x v="7"/>
    <s v="CA-2018-116722"/>
    <n v="836"/>
    <s v="Hon Every-Day Series Multi-Task Chairs"/>
    <s v="Anna Andreadi"/>
    <n v="94110"/>
    <n v="0"/>
    <n v="3"/>
    <n v="451"/>
  </r>
  <r>
    <n v="5"/>
    <x v="1"/>
    <x v="799"/>
    <x v="2"/>
    <x v="0"/>
    <n v="6"/>
    <x v="0"/>
    <x v="2"/>
    <x v="2"/>
    <x v="1"/>
    <x v="1"/>
    <s v="United States"/>
    <x v="486"/>
    <x v="1"/>
    <m/>
    <x v="0"/>
    <x v="1"/>
    <d v="2018-11-11T00:00:00"/>
    <s v="Wed"/>
    <x v="7"/>
    <s v="CA-2018-116722"/>
    <n v="263"/>
    <s v="Avery Poly Binder Pockets"/>
    <s v="Anna Andreadi"/>
    <n v="94110"/>
    <n v="11"/>
    <n v="11"/>
    <n v="32"/>
  </r>
  <r>
    <n v="4"/>
    <x v="1"/>
    <x v="707"/>
    <x v="2"/>
    <x v="0"/>
    <n v="6"/>
    <x v="2"/>
    <x v="9"/>
    <x v="1"/>
    <x v="183"/>
    <x v="44"/>
    <s v="United States"/>
    <x v="672"/>
    <x v="0"/>
    <s v="Yes"/>
    <x v="1"/>
    <x v="0"/>
    <d v="2018-01-17T00:00:00"/>
    <s v="Tue"/>
    <x v="11"/>
    <s v="CA-2018-116736"/>
    <n v="1541"/>
    <s v="Tenex Contemporary Contur Chairmats for Low and Medium Pile Carpet, Computer, 39 x 49"/>
    <s v="Chuck Magee"/>
    <n v="3301"/>
    <n v="65"/>
    <n v="3"/>
    <n v="323"/>
  </r>
  <r>
    <n v="4"/>
    <x v="1"/>
    <x v="707"/>
    <x v="2"/>
    <x v="0"/>
    <n v="6"/>
    <x v="2"/>
    <x v="8"/>
    <x v="0"/>
    <x v="183"/>
    <x v="44"/>
    <s v="United States"/>
    <x v="672"/>
    <x v="0"/>
    <s v="Yes"/>
    <x v="1"/>
    <x v="0"/>
    <d v="2018-01-17T00:00:00"/>
    <s v="Tue"/>
    <x v="11"/>
    <s v="CA-2018-116736"/>
    <n v="1000"/>
    <s v="Logitech 910-002974 M325 Wireless Mouse for Web Scrolling"/>
    <s v="Chuck Magee"/>
    <n v="3301"/>
    <n v="13"/>
    <n v="1"/>
    <n v="30"/>
  </r>
  <r>
    <n v="4"/>
    <x v="1"/>
    <x v="707"/>
    <x v="2"/>
    <x v="0"/>
    <n v="6"/>
    <x v="2"/>
    <x v="8"/>
    <x v="0"/>
    <x v="183"/>
    <x v="44"/>
    <s v="United States"/>
    <x v="672"/>
    <x v="0"/>
    <s v="Yes"/>
    <x v="1"/>
    <x v="0"/>
    <d v="2018-01-17T00:00:00"/>
    <s v="Tue"/>
    <x v="11"/>
    <s v="CA-2018-116736"/>
    <n v="1007"/>
    <s v="Logitech G19 Programmable Gaming Keyboard"/>
    <s v="Chuck Magee"/>
    <n v="3301"/>
    <n v="67"/>
    <n v="3"/>
    <n v="372"/>
  </r>
  <r>
    <n v="6"/>
    <x v="0"/>
    <x v="787"/>
    <x v="2"/>
    <x v="0"/>
    <n v="6"/>
    <x v="1"/>
    <x v="10"/>
    <x v="2"/>
    <x v="68"/>
    <x v="2"/>
    <s v="United States"/>
    <x v="55"/>
    <x v="2"/>
    <m/>
    <x v="0"/>
    <x v="1"/>
    <d v="2018-08-27T00:00:00"/>
    <s v="Fri"/>
    <x v="0"/>
    <s v="CA-2018-116764"/>
    <n v="192"/>
    <s v="Avery 484"/>
    <s v="Cassandra Brandow"/>
    <n v="33021"/>
    <n v="3"/>
    <n v="4"/>
    <n v="9"/>
  </r>
  <r>
    <n v="3"/>
    <x v="2"/>
    <x v="651"/>
    <x v="2"/>
    <x v="2"/>
    <n v="1"/>
    <x v="1"/>
    <x v="5"/>
    <x v="1"/>
    <x v="89"/>
    <x v="4"/>
    <s v="United States"/>
    <x v="730"/>
    <x v="3"/>
    <m/>
    <x v="0"/>
    <x v="2"/>
    <d v="2018-03-03T00:00:00"/>
    <s v="Tue"/>
    <x v="2"/>
    <s v="CA-2018-116799"/>
    <n v="1210"/>
    <s v="Office Star - Mid Back Dual function Ergonomic High Back Chair with 2-Way Adjustable Arms"/>
    <s v="Kelly Williams"/>
    <n v="79762"/>
    <n v="-56"/>
    <n v="5"/>
    <n v="563"/>
  </r>
  <r>
    <n v="3"/>
    <x v="2"/>
    <x v="651"/>
    <x v="2"/>
    <x v="2"/>
    <n v="1"/>
    <x v="1"/>
    <x v="3"/>
    <x v="2"/>
    <x v="89"/>
    <x v="4"/>
    <s v="United States"/>
    <x v="730"/>
    <x v="3"/>
    <m/>
    <x v="0"/>
    <x v="1"/>
    <d v="2018-03-03T00:00:00"/>
    <s v="Tue"/>
    <x v="2"/>
    <s v="CA-2018-116799"/>
    <n v="1351"/>
    <s v="Rediform Wirebound Phone Memo Message Book, 11 x 5-3/4"/>
    <s v="Kelly Williams"/>
    <n v="79762"/>
    <n v="16"/>
    <n v="7"/>
    <n v="43"/>
  </r>
  <r>
    <n v="5"/>
    <x v="1"/>
    <x v="800"/>
    <x v="2"/>
    <x v="0"/>
    <n v="6"/>
    <x v="1"/>
    <x v="1"/>
    <x v="1"/>
    <x v="376"/>
    <x v="45"/>
    <s v="United States"/>
    <x v="207"/>
    <x v="1"/>
    <m/>
    <x v="0"/>
    <x v="0"/>
    <d v="2018-09-15T00:00:00"/>
    <s v="Sun"/>
    <x v="0"/>
    <s v="CA-2018-116911"/>
    <n v="370"/>
    <s v="Bretford Rectangular Conference Table Tops"/>
    <s v="Anna Andreadi"/>
    <n v="83301"/>
    <n v="260"/>
    <n v="3"/>
    <n v="1128"/>
  </r>
  <r>
    <n v="5"/>
    <x v="1"/>
    <x v="800"/>
    <x v="2"/>
    <x v="0"/>
    <n v="6"/>
    <x v="1"/>
    <x v="2"/>
    <x v="2"/>
    <x v="376"/>
    <x v="45"/>
    <s v="United States"/>
    <x v="207"/>
    <x v="1"/>
    <m/>
    <x v="0"/>
    <x v="1"/>
    <d v="2018-09-15T00:00:00"/>
    <s v="Sun"/>
    <x v="0"/>
    <s v="CA-2018-116911"/>
    <n v="249"/>
    <s v="Avery Heavy-Duty EZD View Binder with Locking Rings"/>
    <s v="Anna Andreadi"/>
    <n v="83301"/>
    <n v="7"/>
    <n v="4"/>
    <n v="20"/>
  </r>
  <r>
    <n v="5"/>
    <x v="2"/>
    <x v="801"/>
    <x v="2"/>
    <x v="1"/>
    <n v="3"/>
    <x v="0"/>
    <x v="6"/>
    <x v="2"/>
    <x v="175"/>
    <x v="2"/>
    <s v="United States"/>
    <x v="515"/>
    <x v="2"/>
    <m/>
    <x v="0"/>
    <x v="1"/>
    <d v="2018-10-01T00:00:00"/>
    <s v="Sun"/>
    <x v="8"/>
    <s v="CA-2018-116918"/>
    <n v="1508"/>
    <s v="Staples in misc. colors"/>
    <s v="Cassandra Brandow"/>
    <n v="33012"/>
    <n v="5"/>
    <n v="8"/>
    <n v="31"/>
  </r>
  <r>
    <n v="5"/>
    <x v="2"/>
    <x v="801"/>
    <x v="2"/>
    <x v="1"/>
    <n v="3"/>
    <x v="0"/>
    <x v="2"/>
    <x v="2"/>
    <x v="175"/>
    <x v="2"/>
    <s v="United States"/>
    <x v="515"/>
    <x v="2"/>
    <m/>
    <x v="0"/>
    <x v="4"/>
    <d v="2018-10-01T00:00:00"/>
    <s v="Sun"/>
    <x v="8"/>
    <s v="CA-2018-116918"/>
    <n v="260"/>
    <s v="Avery Non-Stick Binders"/>
    <s v="Cassandra Brandow"/>
    <n v="33012"/>
    <n v="-4"/>
    <n v="4"/>
    <n v="5"/>
  </r>
  <r>
    <n v="6"/>
    <x v="0"/>
    <x v="775"/>
    <x v="2"/>
    <x v="0"/>
    <n v="6"/>
    <x v="1"/>
    <x v="0"/>
    <x v="0"/>
    <x v="124"/>
    <x v="19"/>
    <s v="United States"/>
    <x v="577"/>
    <x v="0"/>
    <m/>
    <x v="0"/>
    <x v="6"/>
    <d v="2018-10-09T00:00:00"/>
    <s v="Mon"/>
    <x v="8"/>
    <s v="CA-2018-116974"/>
    <n v="1071"/>
    <s v="Mediabridge Sport Armband iPhone 5s"/>
    <s v="Chuck Magee"/>
    <n v="45373"/>
    <n v="-16"/>
    <n v="4"/>
    <n v="24"/>
  </r>
  <r>
    <n v="4"/>
    <x v="1"/>
    <x v="802"/>
    <x v="2"/>
    <x v="0"/>
    <n v="6"/>
    <x v="0"/>
    <x v="2"/>
    <x v="2"/>
    <x v="162"/>
    <x v="6"/>
    <s v="United States"/>
    <x v="39"/>
    <x v="3"/>
    <m/>
    <x v="0"/>
    <x v="0"/>
    <d v="2018-12-17T00:00:00"/>
    <s v="Tue"/>
    <x v="6"/>
    <s v="CA-2018-117121"/>
    <n v="689"/>
    <s v="GBC Ibimaster 500 Manual ProClick Binding System"/>
    <s v="Kelly Williams"/>
    <n v="48205"/>
    <n v="4946"/>
    <n v="13"/>
    <n v="9893"/>
  </r>
  <r>
    <n v="2"/>
    <x v="2"/>
    <x v="640"/>
    <x v="3"/>
    <x v="2"/>
    <n v="1"/>
    <x v="1"/>
    <x v="2"/>
    <x v="2"/>
    <x v="377"/>
    <x v="4"/>
    <s v="United States"/>
    <x v="264"/>
    <x v="3"/>
    <m/>
    <x v="0"/>
    <x v="3"/>
    <d v="2018-12-30T00:00:00"/>
    <s v="Mon"/>
    <x v="11"/>
    <s v="CA-2018-117226"/>
    <n v="236"/>
    <s v="Avery Binding System Hidden Tab Executive Style Index Sets"/>
    <s v="Kelly Williams"/>
    <n v="77536"/>
    <n v="-10"/>
    <n v="6"/>
    <n v="7"/>
  </r>
  <r>
    <n v="4"/>
    <x v="1"/>
    <x v="739"/>
    <x v="2"/>
    <x v="0"/>
    <n v="6"/>
    <x v="1"/>
    <x v="2"/>
    <x v="2"/>
    <x v="0"/>
    <x v="0"/>
    <s v="United States"/>
    <x v="548"/>
    <x v="0"/>
    <m/>
    <x v="0"/>
    <x v="1"/>
    <d v="2018-07-14T00:00:00"/>
    <s v="Sat"/>
    <x v="1"/>
    <s v="CA-2018-117282"/>
    <n v="709"/>
    <s v="GBC Standard Plastic Binding Systems Combs"/>
    <s v="Chuck Magee"/>
    <n v="10009"/>
    <n v="5"/>
    <n v="2"/>
    <n v="14"/>
  </r>
  <r>
    <n v="6"/>
    <x v="0"/>
    <x v="710"/>
    <x v="2"/>
    <x v="0"/>
    <n v="6"/>
    <x v="0"/>
    <x v="11"/>
    <x v="2"/>
    <x v="378"/>
    <x v="4"/>
    <s v="United States"/>
    <x v="592"/>
    <x v="3"/>
    <m/>
    <x v="0"/>
    <x v="1"/>
    <d v="2018-08-31T00:00:00"/>
    <s v="Tue"/>
    <x v="0"/>
    <s v="CA-2018-117408"/>
    <n v="1528"/>
    <s v="Super Decoflex Portable Personal File"/>
    <s v="Kelly Williams"/>
    <n v="76706"/>
    <n v="2"/>
    <n v="2"/>
    <n v="24"/>
  </r>
  <r>
    <n v="3"/>
    <x v="2"/>
    <x v="711"/>
    <x v="2"/>
    <x v="2"/>
    <n v="1"/>
    <x v="0"/>
    <x v="6"/>
    <x v="2"/>
    <x v="379"/>
    <x v="25"/>
    <s v="United States"/>
    <x v="315"/>
    <x v="0"/>
    <m/>
    <x v="0"/>
    <x v="0"/>
    <d v="2018-11-27T00:00:00"/>
    <s v="Fri"/>
    <x v="7"/>
    <s v="CA-2018-117583"/>
    <n v="1139"/>
    <s v="Newell 324"/>
    <s v="Chuck Magee"/>
    <n v="7017"/>
    <n v="10"/>
    <n v="3"/>
    <n v="35"/>
  </r>
  <r>
    <n v="3"/>
    <x v="2"/>
    <x v="711"/>
    <x v="2"/>
    <x v="2"/>
    <n v="1"/>
    <x v="0"/>
    <x v="3"/>
    <x v="2"/>
    <x v="379"/>
    <x v="25"/>
    <s v="United States"/>
    <x v="315"/>
    <x v="0"/>
    <m/>
    <x v="0"/>
    <x v="0"/>
    <d v="2018-11-27T00:00:00"/>
    <s v="Fri"/>
    <x v="7"/>
    <s v="CA-2018-117583"/>
    <n v="1819"/>
    <s v="Xerox 215"/>
    <s v="Chuck Magee"/>
    <n v="7017"/>
    <n v="12"/>
    <n v="4"/>
    <n v="26"/>
  </r>
  <r>
    <n v="3"/>
    <x v="2"/>
    <x v="711"/>
    <x v="2"/>
    <x v="2"/>
    <n v="1"/>
    <x v="0"/>
    <x v="2"/>
    <x v="2"/>
    <x v="379"/>
    <x v="25"/>
    <s v="United States"/>
    <x v="315"/>
    <x v="0"/>
    <m/>
    <x v="0"/>
    <x v="0"/>
    <d v="2018-11-27T00:00:00"/>
    <s v="Fri"/>
    <x v="7"/>
    <s v="CA-2018-117583"/>
    <n v="698"/>
    <s v="GBC Pre-Punched Binding Paper, Plastic, White, 8-1/2 x 11"/>
    <s v="Chuck Magee"/>
    <n v="7017"/>
    <n v="38"/>
    <n v="5"/>
    <n v="80"/>
  </r>
  <r>
    <n v="3"/>
    <x v="2"/>
    <x v="711"/>
    <x v="2"/>
    <x v="2"/>
    <n v="1"/>
    <x v="0"/>
    <x v="3"/>
    <x v="2"/>
    <x v="379"/>
    <x v="25"/>
    <s v="United States"/>
    <x v="315"/>
    <x v="0"/>
    <m/>
    <x v="0"/>
    <x v="0"/>
    <d v="2018-11-27T00:00:00"/>
    <s v="Fri"/>
    <x v="7"/>
    <s v="CA-2018-117583"/>
    <n v="1741"/>
    <s v="Xerox 1945"/>
    <s v="Chuck Magee"/>
    <n v="7017"/>
    <n v="100"/>
    <n v="5"/>
    <n v="205"/>
  </r>
  <r>
    <n v="2"/>
    <x v="2"/>
    <x v="803"/>
    <x v="2"/>
    <x v="2"/>
    <n v="1"/>
    <x v="1"/>
    <x v="0"/>
    <x v="0"/>
    <x v="380"/>
    <x v="4"/>
    <s v="United States"/>
    <x v="630"/>
    <x v="3"/>
    <m/>
    <x v="0"/>
    <x v="1"/>
    <d v="2018-12-08T00:00:00"/>
    <s v="Sun"/>
    <x v="6"/>
    <s v="CA-2018-117590"/>
    <n v="726"/>
    <s v="GE 30524EE4"/>
    <s v="Kelly Williams"/>
    <n v="75080"/>
    <n v="123"/>
    <n v="7"/>
    <n v="1098"/>
  </r>
  <r>
    <n v="2"/>
    <x v="2"/>
    <x v="803"/>
    <x v="2"/>
    <x v="2"/>
    <n v="1"/>
    <x v="1"/>
    <x v="9"/>
    <x v="1"/>
    <x v="380"/>
    <x v="4"/>
    <s v="United States"/>
    <x v="630"/>
    <x v="3"/>
    <m/>
    <x v="0"/>
    <x v="7"/>
    <d v="2018-12-08T00:00:00"/>
    <s v="Sun"/>
    <x v="6"/>
    <s v="CA-2018-117590"/>
    <n v="594"/>
    <s v="Electrix Architects Clamp-On Swing Arm Lamp, Black"/>
    <s v="Kelly Williams"/>
    <n v="75080"/>
    <n v="-148"/>
    <n v="5"/>
    <n v="191"/>
  </r>
  <r>
    <n v="5"/>
    <x v="1"/>
    <x v="667"/>
    <x v="2"/>
    <x v="0"/>
    <n v="6"/>
    <x v="0"/>
    <x v="3"/>
    <x v="2"/>
    <x v="381"/>
    <x v="32"/>
    <s v="United States"/>
    <x v="316"/>
    <x v="2"/>
    <m/>
    <x v="0"/>
    <x v="0"/>
    <d v="2018-09-04T00:00:00"/>
    <s v="Wed"/>
    <x v="0"/>
    <s v="CA-2018-117604"/>
    <n v="1676"/>
    <s v="Xerox 1886"/>
    <s v="Cassandra Brandow"/>
    <n v="72401"/>
    <n v="115"/>
    <n v="5"/>
    <n v="240"/>
  </r>
  <r>
    <n v="5"/>
    <x v="1"/>
    <x v="729"/>
    <x v="2"/>
    <x v="0"/>
    <n v="6"/>
    <x v="0"/>
    <x v="7"/>
    <x v="2"/>
    <x v="13"/>
    <x v="10"/>
    <s v="United States"/>
    <x v="401"/>
    <x v="3"/>
    <m/>
    <x v="0"/>
    <x v="1"/>
    <d v="2018-05-10T00:00:00"/>
    <s v="Tue"/>
    <x v="5"/>
    <s v="CA-2018-117625"/>
    <n v="785"/>
    <s v="Grip Seal Envelopes"/>
    <s v="Kelly Williams"/>
    <n v="60610"/>
    <n v="2"/>
    <n v="2"/>
    <n v="7"/>
  </r>
  <r>
    <n v="5"/>
    <x v="1"/>
    <x v="804"/>
    <x v="3"/>
    <x v="0"/>
    <n v="6"/>
    <x v="0"/>
    <x v="10"/>
    <x v="2"/>
    <x v="47"/>
    <x v="19"/>
    <s v="United States"/>
    <x v="90"/>
    <x v="0"/>
    <m/>
    <x v="0"/>
    <x v="1"/>
    <d v="2018-12-30T00:00:00"/>
    <s v="Mon"/>
    <x v="11"/>
    <s v="CA-2018-117660"/>
    <n v="195"/>
    <s v="Avery 487"/>
    <s v="Chuck Magee"/>
    <n v="43229"/>
    <n v="2"/>
    <n v="2"/>
    <n v="6"/>
  </r>
  <r>
    <n v="5"/>
    <x v="1"/>
    <x v="804"/>
    <x v="3"/>
    <x v="0"/>
    <n v="6"/>
    <x v="0"/>
    <x v="15"/>
    <x v="2"/>
    <x v="47"/>
    <x v="19"/>
    <s v="United States"/>
    <x v="90"/>
    <x v="0"/>
    <m/>
    <x v="0"/>
    <x v="1"/>
    <d v="2018-12-30T00:00:00"/>
    <s v="Mon"/>
    <x v="11"/>
    <s v="CA-2018-117660"/>
    <n v="82"/>
    <s v="Acme Office Executive Series Stainless Steel Trimmers"/>
    <s v="Chuck Magee"/>
    <n v="43229"/>
    <n v="1"/>
    <n v="2"/>
    <n v="14"/>
  </r>
  <r>
    <n v="5"/>
    <x v="1"/>
    <x v="684"/>
    <x v="2"/>
    <x v="0"/>
    <n v="6"/>
    <x v="0"/>
    <x v="14"/>
    <x v="1"/>
    <x v="17"/>
    <x v="1"/>
    <s v="United States"/>
    <x v="457"/>
    <x v="1"/>
    <m/>
    <x v="0"/>
    <x v="5"/>
    <d v="2018-04-09T00:00:00"/>
    <s v="Mon"/>
    <x v="4"/>
    <s v="CA-2018-117681"/>
    <n v="387"/>
    <s v="Bush Somerset Collection Bookcase"/>
    <s v="Anna Andreadi"/>
    <n v="90004"/>
    <n v="7"/>
    <n v="5"/>
    <n v="557"/>
  </r>
  <r>
    <n v="2"/>
    <x v="1"/>
    <x v="805"/>
    <x v="2"/>
    <x v="1"/>
    <n v="3"/>
    <x v="2"/>
    <x v="3"/>
    <x v="2"/>
    <x v="42"/>
    <x v="1"/>
    <s v="United States"/>
    <x v="219"/>
    <x v="1"/>
    <m/>
    <x v="0"/>
    <x v="0"/>
    <d v="2018-04-15T00:00:00"/>
    <s v="Sun"/>
    <x v="4"/>
    <s v="CA-2018-117849"/>
    <n v="1704"/>
    <s v="Xerox 1911"/>
    <s v="Anna Andreadi"/>
    <n v="92105"/>
    <n v="69"/>
    <n v="3"/>
    <n v="144"/>
  </r>
  <r>
    <n v="4"/>
    <x v="1"/>
    <x v="806"/>
    <x v="2"/>
    <x v="0"/>
    <n v="6"/>
    <x v="0"/>
    <x v="9"/>
    <x v="1"/>
    <x v="356"/>
    <x v="3"/>
    <s v="United States"/>
    <x v="251"/>
    <x v="1"/>
    <m/>
    <x v="0"/>
    <x v="1"/>
    <d v="2018-02-04T00:00:00"/>
    <s v="Wed"/>
    <x v="3"/>
    <s v="CA-2018-117912"/>
    <n v="1185"/>
    <s v="Nu-Dell Float Frame 11 x 14 1/2"/>
    <s v="Anna Andreadi"/>
    <n v="85635"/>
    <n v="4"/>
    <n v="2"/>
    <n v="14"/>
  </r>
  <r>
    <n v="2"/>
    <x v="1"/>
    <x v="807"/>
    <x v="2"/>
    <x v="1"/>
    <n v="3"/>
    <x v="1"/>
    <x v="11"/>
    <x v="2"/>
    <x v="4"/>
    <x v="4"/>
    <s v="United States"/>
    <x v="731"/>
    <x v="3"/>
    <m/>
    <x v="0"/>
    <x v="1"/>
    <d v="2018-08-27T00:00:00"/>
    <s v="Fri"/>
    <x v="10"/>
    <s v="CA-2018-117919"/>
    <n v="1301"/>
    <s v="Portfile Personal File Boxes"/>
    <s v="Kelly Williams"/>
    <n v="77041"/>
    <n v="1"/>
    <n v="1"/>
    <n v="14"/>
  </r>
  <r>
    <n v="2"/>
    <x v="1"/>
    <x v="807"/>
    <x v="2"/>
    <x v="1"/>
    <n v="3"/>
    <x v="1"/>
    <x v="3"/>
    <x v="2"/>
    <x v="4"/>
    <x v="4"/>
    <s v="United States"/>
    <x v="731"/>
    <x v="3"/>
    <m/>
    <x v="0"/>
    <x v="1"/>
    <d v="2018-08-27T00:00:00"/>
    <s v="Fri"/>
    <x v="10"/>
    <s v="CA-2018-117919"/>
    <n v="1480"/>
    <s v="Southworth 25% Cotton Premium Laser Paper and Envelopes"/>
    <s v="Kelly Williams"/>
    <n v="77041"/>
    <n v="28"/>
    <n v="5"/>
    <n v="80"/>
  </r>
  <r>
    <n v="4"/>
    <x v="1"/>
    <x v="756"/>
    <x v="2"/>
    <x v="0"/>
    <n v="6"/>
    <x v="2"/>
    <x v="9"/>
    <x v="1"/>
    <x v="66"/>
    <x v="19"/>
    <s v="United States"/>
    <x v="590"/>
    <x v="0"/>
    <m/>
    <x v="0"/>
    <x v="1"/>
    <d v="2018-05-06T00:00:00"/>
    <s v="Fri"/>
    <x v="5"/>
    <s v="CA-2018-118052"/>
    <n v="495"/>
    <s v="DAX Solid Wood Frames"/>
    <s v="Chuck Magee"/>
    <n v="44052"/>
    <n v="12"/>
    <n v="7"/>
    <n v="55"/>
  </r>
  <r>
    <n v="4"/>
    <x v="1"/>
    <x v="756"/>
    <x v="2"/>
    <x v="0"/>
    <n v="6"/>
    <x v="2"/>
    <x v="4"/>
    <x v="2"/>
    <x v="66"/>
    <x v="19"/>
    <s v="United States"/>
    <x v="590"/>
    <x v="0"/>
    <m/>
    <x v="0"/>
    <x v="1"/>
    <d v="2018-05-06T00:00:00"/>
    <s v="Fri"/>
    <x v="5"/>
    <s v="CA-2018-118052"/>
    <n v="115"/>
    <s v="Advantus T-Pin Paper Clips"/>
    <s v="Chuck Magee"/>
    <n v="44052"/>
    <n v="2"/>
    <n v="2"/>
    <n v="7"/>
  </r>
  <r>
    <n v="4"/>
    <x v="1"/>
    <x v="756"/>
    <x v="2"/>
    <x v="0"/>
    <n v="6"/>
    <x v="2"/>
    <x v="3"/>
    <x v="2"/>
    <x v="66"/>
    <x v="19"/>
    <s v="United States"/>
    <x v="590"/>
    <x v="0"/>
    <m/>
    <x v="0"/>
    <x v="1"/>
    <d v="2018-05-06T00:00:00"/>
    <s v="Fri"/>
    <x v="5"/>
    <s v="CA-2018-118052"/>
    <n v="1748"/>
    <s v="Xerox 1951"/>
    <s v="Chuck Magee"/>
    <n v="44052"/>
    <n v="15"/>
    <n v="2"/>
    <n v="50"/>
  </r>
  <r>
    <n v="4"/>
    <x v="1"/>
    <x v="808"/>
    <x v="2"/>
    <x v="0"/>
    <n v="6"/>
    <x v="1"/>
    <x v="1"/>
    <x v="1"/>
    <x v="38"/>
    <x v="2"/>
    <s v="United States"/>
    <x v="622"/>
    <x v="2"/>
    <m/>
    <x v="0"/>
    <x v="11"/>
    <d v="2018-08-12T00:00:00"/>
    <s v="Thu"/>
    <x v="10"/>
    <s v="CA-2018-118073"/>
    <n v="365"/>
    <s v="BPI Conference Tables"/>
    <s v="Cassandra Brandow"/>
    <n v="33801"/>
    <n v="-256"/>
    <n v="7"/>
    <n v="562"/>
  </r>
  <r>
    <n v="0"/>
    <x v="0"/>
    <x v="629"/>
    <x v="2"/>
    <x v="3"/>
    <n v="0"/>
    <x v="2"/>
    <x v="2"/>
    <x v="2"/>
    <x v="285"/>
    <x v="6"/>
    <s v="United States"/>
    <x v="606"/>
    <x v="3"/>
    <m/>
    <x v="0"/>
    <x v="0"/>
    <d v="2018-06-26T00:00:00"/>
    <s v="Thu"/>
    <x v="9"/>
    <s v="CA-2018-118101"/>
    <n v="929"/>
    <s v="Insertable Tab Post Binder Dividers"/>
    <s v="Kelly Williams"/>
    <n v="48066"/>
    <n v="4"/>
    <n v="1"/>
    <n v="8"/>
  </r>
  <r>
    <n v="0"/>
    <x v="0"/>
    <x v="629"/>
    <x v="2"/>
    <x v="3"/>
    <n v="0"/>
    <x v="2"/>
    <x v="11"/>
    <x v="2"/>
    <x v="285"/>
    <x v="6"/>
    <s v="United States"/>
    <x v="606"/>
    <x v="3"/>
    <m/>
    <x v="0"/>
    <x v="0"/>
    <d v="2018-06-26T00:00:00"/>
    <s v="Thu"/>
    <x v="9"/>
    <s v="CA-2018-118101"/>
    <n v="1384"/>
    <s v="SAFCO Mobile Desk Side File, Wire Frame"/>
    <s v="Kelly Williams"/>
    <n v="48066"/>
    <n v="44"/>
    <n v="4"/>
    <n v="171"/>
  </r>
  <r>
    <n v="0"/>
    <x v="0"/>
    <x v="629"/>
    <x v="2"/>
    <x v="3"/>
    <n v="0"/>
    <x v="2"/>
    <x v="3"/>
    <x v="2"/>
    <x v="285"/>
    <x v="6"/>
    <s v="United States"/>
    <x v="606"/>
    <x v="3"/>
    <m/>
    <x v="0"/>
    <x v="0"/>
    <d v="2018-06-26T00:00:00"/>
    <s v="Thu"/>
    <x v="9"/>
    <s v="CA-2018-118101"/>
    <n v="1625"/>
    <s v="White Dual Perf Computer Printout Paper, 2700 Sheets, 1 Part, Heavyweight, 20 lbs., 14 7/8 x 11"/>
    <s v="Kelly Williams"/>
    <n v="48066"/>
    <n v="181"/>
    <n v="9"/>
    <n v="369"/>
  </r>
  <r>
    <n v="2"/>
    <x v="1"/>
    <x v="802"/>
    <x v="2"/>
    <x v="1"/>
    <n v="3"/>
    <x v="0"/>
    <x v="9"/>
    <x v="1"/>
    <x v="217"/>
    <x v="12"/>
    <s v="United States"/>
    <x v="188"/>
    <x v="0"/>
    <m/>
    <x v="0"/>
    <x v="1"/>
    <d v="2018-12-19T00:00:00"/>
    <s v="Thu"/>
    <x v="6"/>
    <s v="CA-2018-118129"/>
    <n v="580"/>
    <s v="Eldon L Workstation Diamond Chairmat"/>
    <s v="Chuck Magee"/>
    <n v="19601"/>
    <n v="-30"/>
    <n v="5"/>
    <n v="304"/>
  </r>
  <r>
    <n v="5"/>
    <x v="1"/>
    <x v="809"/>
    <x v="2"/>
    <x v="0"/>
    <n v="6"/>
    <x v="1"/>
    <x v="2"/>
    <x v="2"/>
    <x v="195"/>
    <x v="27"/>
    <s v="United States"/>
    <x v="258"/>
    <x v="2"/>
    <m/>
    <x v="0"/>
    <x v="4"/>
    <d v="2018-03-19T00:00:00"/>
    <s v="Thu"/>
    <x v="2"/>
    <s v="CA-2018-118178"/>
    <n v="903"/>
    <s v="Ibico Recycled Grain-Textured Covers"/>
    <s v="Cassandra Brandow"/>
    <n v="37211"/>
    <n v="-21"/>
    <n v="3"/>
    <n v="31"/>
  </r>
  <r>
    <n v="2"/>
    <x v="2"/>
    <x v="810"/>
    <x v="2"/>
    <x v="2"/>
    <n v="1"/>
    <x v="1"/>
    <x v="8"/>
    <x v="0"/>
    <x v="301"/>
    <x v="23"/>
    <s v="United States"/>
    <x v="228"/>
    <x v="3"/>
    <m/>
    <x v="0"/>
    <x v="0"/>
    <d v="2018-03-11T00:00:00"/>
    <s v="Wed"/>
    <x v="2"/>
    <s v="CA-2018-118255"/>
    <n v="1605"/>
    <s v="Verbatim 25 GB 6x Blu-ray Single Layer Recordable Disc, 25/Pack"/>
    <s v="Kelly Williams"/>
    <n v="55122"/>
    <n v="20"/>
    <n v="2"/>
    <n v="46"/>
  </r>
  <r>
    <n v="2"/>
    <x v="2"/>
    <x v="810"/>
    <x v="2"/>
    <x v="2"/>
    <n v="1"/>
    <x v="1"/>
    <x v="2"/>
    <x v="2"/>
    <x v="301"/>
    <x v="23"/>
    <s v="United States"/>
    <x v="228"/>
    <x v="3"/>
    <m/>
    <x v="0"/>
    <x v="0"/>
    <d v="2018-03-11T00:00:00"/>
    <s v="Wed"/>
    <x v="2"/>
    <s v="CA-2018-118255"/>
    <n v="1647"/>
    <s v="Wilson Jones Leather-Like Binders with DublLock Round Rings"/>
    <s v="Kelly Williams"/>
    <n v="55122"/>
    <n v="8"/>
    <n v="2"/>
    <n v="17"/>
  </r>
  <r>
    <n v="4"/>
    <x v="1"/>
    <x v="811"/>
    <x v="2"/>
    <x v="0"/>
    <n v="6"/>
    <x v="2"/>
    <x v="8"/>
    <x v="0"/>
    <x v="1"/>
    <x v="1"/>
    <s v="United States"/>
    <x v="130"/>
    <x v="1"/>
    <s v="Yes"/>
    <x v="1"/>
    <x v="0"/>
    <d v="2018-10-24T00:00:00"/>
    <s v="Tue"/>
    <x v="8"/>
    <s v="CA-2018-118311"/>
    <n v="1116"/>
    <s v="NETGEAR N750 Dual Band Wi-Fi Gigabit Router"/>
    <s v="Anna Andreadi"/>
    <n v="94110"/>
    <n v="162"/>
    <n v="5"/>
    <n v="450"/>
  </r>
  <r>
    <n v="7"/>
    <x v="2"/>
    <x v="812"/>
    <x v="2"/>
    <x v="0"/>
    <n v="6"/>
    <x v="0"/>
    <x v="5"/>
    <x v="1"/>
    <x v="382"/>
    <x v="1"/>
    <s v="United States"/>
    <x v="78"/>
    <x v="1"/>
    <m/>
    <x v="0"/>
    <x v="1"/>
    <d v="2018-12-16T00:00:00"/>
    <s v="Mon"/>
    <x v="6"/>
    <s v="CA-2018-118332"/>
    <n v="1203"/>
    <s v="Office Star - Contemporary Swivel Chair with Padded Adjustable Arms and Flex Back"/>
    <s v="Anna Andreadi"/>
    <n v="92307"/>
    <n v="7"/>
    <n v="5"/>
    <n v="564"/>
  </r>
  <r>
    <n v="1"/>
    <x v="0"/>
    <x v="643"/>
    <x v="2"/>
    <x v="2"/>
    <n v="1"/>
    <x v="2"/>
    <x v="15"/>
    <x v="2"/>
    <x v="1"/>
    <x v="1"/>
    <s v="United States"/>
    <x v="534"/>
    <x v="1"/>
    <s v="Yes"/>
    <x v="1"/>
    <x v="0"/>
    <d v="2018-11-17T00:00:00"/>
    <s v="Tue"/>
    <x v="7"/>
    <s v="CA-2018-118500"/>
    <n v="88"/>
    <s v="Acme Tagit Stainless Steel Antibacterial Scissors"/>
    <s v="Anna Andreadi"/>
    <n v="94122"/>
    <n v="13"/>
    <n v="5"/>
    <n v="50"/>
  </r>
  <r>
    <n v="7"/>
    <x v="2"/>
    <x v="638"/>
    <x v="2"/>
    <x v="0"/>
    <n v="6"/>
    <x v="0"/>
    <x v="5"/>
    <x v="1"/>
    <x v="22"/>
    <x v="14"/>
    <s v="United States"/>
    <x v="179"/>
    <x v="2"/>
    <m/>
    <x v="0"/>
    <x v="0"/>
    <d v="2018-02-03T00:00:00"/>
    <s v="Tue"/>
    <x v="3"/>
    <s v="CA-2018-118514"/>
    <n v="842"/>
    <s v="Hon Multipurpose Stacking Arm Chairs"/>
    <s v="Cassandra Brandow"/>
    <n v="40475"/>
    <n v="225"/>
    <n v="4"/>
    <n v="866"/>
  </r>
  <r>
    <n v="4"/>
    <x v="1"/>
    <x v="813"/>
    <x v="2"/>
    <x v="0"/>
    <n v="6"/>
    <x v="2"/>
    <x v="3"/>
    <x v="2"/>
    <x v="16"/>
    <x v="12"/>
    <s v="United States"/>
    <x v="672"/>
    <x v="0"/>
    <m/>
    <x v="0"/>
    <x v="1"/>
    <d v="2018-11-13T00:00:00"/>
    <s v="Fri"/>
    <x v="7"/>
    <s v="CA-2018-118570"/>
    <n v="1624"/>
    <s v="White Computer Printout Paper by Universal"/>
    <s v="Chuck Magee"/>
    <n v="19143"/>
    <n v="79"/>
    <n v="7"/>
    <n v="217"/>
  </r>
  <r>
    <n v="5"/>
    <x v="1"/>
    <x v="659"/>
    <x v="2"/>
    <x v="0"/>
    <n v="6"/>
    <x v="0"/>
    <x v="0"/>
    <x v="0"/>
    <x v="260"/>
    <x v="2"/>
    <s v="United States"/>
    <x v="112"/>
    <x v="2"/>
    <m/>
    <x v="0"/>
    <x v="1"/>
    <d v="2018-08-15T00:00:00"/>
    <s v="Sun"/>
    <x v="10"/>
    <s v="CA-2018-118626"/>
    <n v="885"/>
    <s v="HTC One Mini"/>
    <s v="Cassandra Brandow"/>
    <n v="32303"/>
    <n v="71"/>
    <n v="7"/>
    <n v="706"/>
  </r>
  <r>
    <n v="7"/>
    <x v="2"/>
    <x v="814"/>
    <x v="2"/>
    <x v="0"/>
    <n v="6"/>
    <x v="1"/>
    <x v="6"/>
    <x v="2"/>
    <x v="197"/>
    <x v="17"/>
    <s v="United States"/>
    <x v="246"/>
    <x v="3"/>
    <m/>
    <x v="0"/>
    <x v="0"/>
    <d v="2018-10-02T00:00:00"/>
    <s v="Mon"/>
    <x v="8"/>
    <s v="CA-2018-118689"/>
    <n v="1499"/>
    <s v="Stanley Bostitch Contemporary Electric Pencil Sharpeners"/>
    <s v="Kelly Williams"/>
    <n v="47905"/>
    <n v="10"/>
    <n v="2"/>
    <n v="34"/>
  </r>
  <r>
    <n v="7"/>
    <x v="2"/>
    <x v="814"/>
    <x v="2"/>
    <x v="0"/>
    <n v="6"/>
    <x v="1"/>
    <x v="2"/>
    <x v="2"/>
    <x v="197"/>
    <x v="17"/>
    <s v="United States"/>
    <x v="246"/>
    <x v="3"/>
    <m/>
    <x v="0"/>
    <x v="0"/>
    <d v="2018-10-02T00:00:00"/>
    <s v="Mon"/>
    <x v="8"/>
    <s v="CA-2018-118689"/>
    <n v="898"/>
    <s v="Ibico Ibimaster 300 Manual Binding System"/>
    <s v="Kelly Williams"/>
    <n v="47905"/>
    <n v="331"/>
    <n v="2"/>
    <n v="736"/>
  </r>
  <r>
    <n v="7"/>
    <x v="2"/>
    <x v="814"/>
    <x v="2"/>
    <x v="0"/>
    <n v="6"/>
    <x v="1"/>
    <x v="11"/>
    <x v="2"/>
    <x v="197"/>
    <x v="17"/>
    <s v="United States"/>
    <x v="246"/>
    <x v="3"/>
    <m/>
    <x v="0"/>
    <x v="0"/>
    <d v="2018-10-02T00:00:00"/>
    <s v="Mon"/>
    <x v="8"/>
    <s v="CA-2018-118689"/>
    <n v="54"/>
    <s v="Acco Perma 4000 Stacking Storage Drawers"/>
    <s v="Kelly Williams"/>
    <n v="47905"/>
    <n v="5"/>
    <n v="2"/>
    <n v="32"/>
  </r>
  <r>
    <n v="7"/>
    <x v="2"/>
    <x v="814"/>
    <x v="2"/>
    <x v="0"/>
    <n v="6"/>
    <x v="1"/>
    <x v="2"/>
    <x v="2"/>
    <x v="197"/>
    <x v="17"/>
    <s v="United States"/>
    <x v="246"/>
    <x v="3"/>
    <m/>
    <x v="0"/>
    <x v="0"/>
    <d v="2018-10-02T00:00:00"/>
    <s v="Mon"/>
    <x v="8"/>
    <s v="CA-2018-118689"/>
    <n v="54"/>
    <s v="Acco Pressboard Covers with Storage Hooks, 14 7/8 x 11, Light Blue"/>
    <s v="Kelly Williams"/>
    <n v="47905"/>
    <n v="17"/>
    <n v="7"/>
    <n v="34"/>
  </r>
  <r>
    <n v="7"/>
    <x v="2"/>
    <x v="814"/>
    <x v="2"/>
    <x v="0"/>
    <n v="6"/>
    <x v="1"/>
    <x v="16"/>
    <x v="0"/>
    <x v="197"/>
    <x v="17"/>
    <s v="United States"/>
    <x v="246"/>
    <x v="3"/>
    <m/>
    <x v="0"/>
    <x v="0"/>
    <d v="2018-10-02T00:00:00"/>
    <s v="Mon"/>
    <x v="8"/>
    <s v="CA-2018-118689"/>
    <n v="399"/>
    <s v="Canon imageCLASS 2200 Advanced Copier"/>
    <s v="Kelly Williams"/>
    <n v="47905"/>
    <n v="8400"/>
    <n v="5"/>
    <n v="17500"/>
  </r>
  <r>
    <n v="5"/>
    <x v="1"/>
    <x v="682"/>
    <x v="2"/>
    <x v="0"/>
    <n v="6"/>
    <x v="0"/>
    <x v="1"/>
    <x v="1"/>
    <x v="17"/>
    <x v="1"/>
    <s v="United States"/>
    <x v="307"/>
    <x v="1"/>
    <m/>
    <x v="0"/>
    <x v="1"/>
    <d v="2018-06-11T00:00:00"/>
    <s v="Wed"/>
    <x v="9"/>
    <s v="CA-2018-118745"/>
    <n v="370"/>
    <s v="Bretford Rectangular Conference Table Tops"/>
    <s v="Anna Andreadi"/>
    <n v="90049"/>
    <n v="34"/>
    <n v="3"/>
    <n v="903"/>
  </r>
  <r>
    <n v="3"/>
    <x v="2"/>
    <x v="813"/>
    <x v="2"/>
    <x v="2"/>
    <n v="1"/>
    <x v="0"/>
    <x v="5"/>
    <x v="1"/>
    <x v="0"/>
    <x v="0"/>
    <s v="United States"/>
    <x v="446"/>
    <x v="0"/>
    <m/>
    <x v="0"/>
    <x v="9"/>
    <d v="2018-11-14T00:00:00"/>
    <s v="Sat"/>
    <x v="7"/>
    <s v="CA-2018-118759"/>
    <n v="837"/>
    <s v="Hon GuestStacker Chair"/>
    <s v="Chuck Magee"/>
    <n v="10009"/>
    <n v="73"/>
    <n v="2"/>
    <n v="408"/>
  </r>
  <r>
    <n v="3"/>
    <x v="2"/>
    <x v="813"/>
    <x v="2"/>
    <x v="2"/>
    <n v="1"/>
    <x v="0"/>
    <x v="11"/>
    <x v="2"/>
    <x v="0"/>
    <x v="0"/>
    <s v="United States"/>
    <x v="446"/>
    <x v="0"/>
    <m/>
    <x v="0"/>
    <x v="0"/>
    <d v="2018-11-14T00:00:00"/>
    <s v="Sat"/>
    <x v="7"/>
    <s v="CA-2018-118759"/>
    <n v="1545"/>
    <s v="Tenex Personal Project File with Scoop Front Design, Black"/>
    <s v="Chuck Magee"/>
    <n v="10009"/>
    <n v="11"/>
    <n v="3"/>
    <n v="40"/>
  </r>
  <r>
    <n v="0"/>
    <x v="0"/>
    <x v="815"/>
    <x v="2"/>
    <x v="3"/>
    <n v="0"/>
    <x v="0"/>
    <x v="5"/>
    <x v="1"/>
    <x v="15"/>
    <x v="11"/>
    <s v="United States"/>
    <x v="101"/>
    <x v="1"/>
    <s v="Yes"/>
    <x v="1"/>
    <x v="1"/>
    <d v="2018-03-22T00:00:00"/>
    <s v="Sun"/>
    <x v="2"/>
    <s v="CA-2018-118899"/>
    <n v="766"/>
    <s v="Global Stack Chair with Arms, Black"/>
    <s v="Anna Andreadi"/>
    <n v="98103"/>
    <n v="15"/>
    <n v="7"/>
    <n v="168"/>
  </r>
  <r>
    <n v="4"/>
    <x v="1"/>
    <x v="816"/>
    <x v="2"/>
    <x v="0"/>
    <n v="6"/>
    <x v="0"/>
    <x v="12"/>
    <x v="2"/>
    <x v="17"/>
    <x v="1"/>
    <s v="United States"/>
    <x v="297"/>
    <x v="1"/>
    <m/>
    <x v="0"/>
    <x v="0"/>
    <d v="2018-06-25T00:00:00"/>
    <s v="Wed"/>
    <x v="9"/>
    <s v="CA-2018-118913"/>
    <n v="645"/>
    <s v="Fellowes Mighty 8 Compact Surge Protector"/>
    <s v="Anna Andreadi"/>
    <n v="90049"/>
    <n v="17"/>
    <n v="3"/>
    <n v="61"/>
  </r>
  <r>
    <n v="5"/>
    <x v="1"/>
    <x v="817"/>
    <x v="2"/>
    <x v="0"/>
    <n v="6"/>
    <x v="2"/>
    <x v="2"/>
    <x v="2"/>
    <x v="383"/>
    <x v="27"/>
    <s v="United States"/>
    <x v="166"/>
    <x v="2"/>
    <m/>
    <x v="0"/>
    <x v="4"/>
    <d v="2018-08-09T00:00:00"/>
    <s v="Mon"/>
    <x v="10"/>
    <s v="CA-2018-118934"/>
    <n v="1586"/>
    <s v="Tuff Stuff Recycled Round Ring Binders"/>
    <s v="Cassandra Brandow"/>
    <n v="37075"/>
    <n v="-3"/>
    <n v="3"/>
    <n v="4"/>
  </r>
  <r>
    <n v="5"/>
    <x v="1"/>
    <x v="817"/>
    <x v="2"/>
    <x v="0"/>
    <n v="6"/>
    <x v="2"/>
    <x v="2"/>
    <x v="2"/>
    <x v="383"/>
    <x v="27"/>
    <s v="United States"/>
    <x v="166"/>
    <x v="2"/>
    <m/>
    <x v="0"/>
    <x v="4"/>
    <d v="2018-08-09T00:00:00"/>
    <s v="Mon"/>
    <x v="10"/>
    <s v="CA-2018-118934"/>
    <n v="240"/>
    <s v="Avery Durable Slant Ring Binders"/>
    <s v="Cassandra Brandow"/>
    <n v="37075"/>
    <n v="-8"/>
    <n v="5"/>
    <n v="12"/>
  </r>
  <r>
    <n v="1"/>
    <x v="0"/>
    <x v="718"/>
    <x v="2"/>
    <x v="2"/>
    <n v="1"/>
    <x v="0"/>
    <x v="2"/>
    <x v="2"/>
    <x v="130"/>
    <x v="3"/>
    <s v="United States"/>
    <x v="705"/>
    <x v="1"/>
    <m/>
    <x v="0"/>
    <x v="4"/>
    <d v="2018-10-02T00:00:00"/>
    <s v="Mon"/>
    <x v="8"/>
    <s v="CA-2018-118969"/>
    <n v="1309"/>
    <s v="Premier Elliptical Ring Binder, Black"/>
    <s v="Anna Andreadi"/>
    <n v="85023"/>
    <n v="-40"/>
    <n v="6"/>
    <n v="55"/>
  </r>
  <r>
    <n v="4"/>
    <x v="1"/>
    <x v="731"/>
    <x v="2"/>
    <x v="0"/>
    <n v="6"/>
    <x v="2"/>
    <x v="3"/>
    <x v="2"/>
    <x v="17"/>
    <x v="1"/>
    <s v="United States"/>
    <x v="341"/>
    <x v="1"/>
    <m/>
    <x v="0"/>
    <x v="0"/>
    <d v="2018-11-04T00:00:00"/>
    <s v="Wed"/>
    <x v="7"/>
    <s v="CA-2018-119018"/>
    <n v="1834"/>
    <s v="Xerox 229"/>
    <s v="Anna Andreadi"/>
    <n v="90004"/>
    <n v="19"/>
    <n v="6"/>
    <n v="39"/>
  </r>
  <r>
    <n v="4"/>
    <x v="1"/>
    <x v="731"/>
    <x v="2"/>
    <x v="0"/>
    <n v="6"/>
    <x v="2"/>
    <x v="2"/>
    <x v="2"/>
    <x v="17"/>
    <x v="1"/>
    <s v="United States"/>
    <x v="341"/>
    <x v="1"/>
    <m/>
    <x v="0"/>
    <x v="1"/>
    <d v="2018-11-04T00:00:00"/>
    <s v="Wed"/>
    <x v="7"/>
    <s v="CA-2018-119018"/>
    <n v="45"/>
    <s v="Acco Economy Flexible Poly Round Ring Binder"/>
    <s v="Anna Andreadi"/>
    <n v="90004"/>
    <n v="1"/>
    <n v="1"/>
    <n v="4"/>
  </r>
  <r>
    <n v="4"/>
    <x v="1"/>
    <x v="731"/>
    <x v="2"/>
    <x v="0"/>
    <n v="6"/>
    <x v="2"/>
    <x v="2"/>
    <x v="2"/>
    <x v="17"/>
    <x v="1"/>
    <s v="United States"/>
    <x v="341"/>
    <x v="1"/>
    <m/>
    <x v="0"/>
    <x v="1"/>
    <d v="2018-11-04T00:00:00"/>
    <s v="Wed"/>
    <x v="7"/>
    <s v="CA-2018-119018"/>
    <n v="1586"/>
    <s v="Tuff Stuff Recycled Round Ring Binders"/>
    <s v="Anna Andreadi"/>
    <n v="90004"/>
    <n v="3"/>
    <n v="2"/>
    <n v="8"/>
  </r>
  <r>
    <n v="6"/>
    <x v="0"/>
    <x v="818"/>
    <x v="2"/>
    <x v="0"/>
    <n v="6"/>
    <x v="2"/>
    <x v="12"/>
    <x v="2"/>
    <x v="141"/>
    <x v="21"/>
    <s v="United States"/>
    <x v="492"/>
    <x v="3"/>
    <m/>
    <x v="0"/>
    <x v="0"/>
    <d v="2018-02-22T00:00:00"/>
    <s v="Sun"/>
    <x v="3"/>
    <s v="CA-2018-119025"/>
    <n v="286"/>
    <s v="Belkin 5 Outlet SurgeMaster Power Centers"/>
    <s v="Kelly Williams"/>
    <n v="53209"/>
    <n v="137"/>
    <n v="9"/>
    <n v="490"/>
  </r>
  <r>
    <n v="4"/>
    <x v="1"/>
    <x v="819"/>
    <x v="2"/>
    <x v="0"/>
    <n v="6"/>
    <x v="1"/>
    <x v="9"/>
    <x v="1"/>
    <x v="47"/>
    <x v="8"/>
    <s v="United States"/>
    <x v="333"/>
    <x v="2"/>
    <m/>
    <x v="0"/>
    <x v="0"/>
    <d v="2018-03-27T00:00:00"/>
    <s v="Fri"/>
    <x v="2"/>
    <s v="CA-2018-119074"/>
    <n v="497"/>
    <s v="DAX Two-Tone Silver Metal Document Frame"/>
    <s v="Cassandra Brandow"/>
    <n v="31907"/>
    <n v="9"/>
    <n v="1"/>
    <n v="20"/>
  </r>
  <r>
    <n v="4"/>
    <x v="1"/>
    <x v="819"/>
    <x v="2"/>
    <x v="0"/>
    <n v="6"/>
    <x v="1"/>
    <x v="9"/>
    <x v="1"/>
    <x v="47"/>
    <x v="8"/>
    <s v="United States"/>
    <x v="333"/>
    <x v="2"/>
    <m/>
    <x v="0"/>
    <x v="0"/>
    <d v="2018-03-27T00:00:00"/>
    <s v="Fri"/>
    <x v="2"/>
    <s v="CA-2018-119074"/>
    <n v="571"/>
    <s v="Eldon Expressions Wood and Plastic Desk Accessories, Oak"/>
    <s v="Cassandra Brandow"/>
    <n v="31907"/>
    <n v="11"/>
    <n v="4"/>
    <n v="40"/>
  </r>
  <r>
    <n v="4"/>
    <x v="1"/>
    <x v="819"/>
    <x v="2"/>
    <x v="0"/>
    <n v="6"/>
    <x v="1"/>
    <x v="2"/>
    <x v="2"/>
    <x v="47"/>
    <x v="8"/>
    <s v="United States"/>
    <x v="333"/>
    <x v="2"/>
    <m/>
    <x v="0"/>
    <x v="0"/>
    <d v="2018-03-27T00:00:00"/>
    <s v="Fri"/>
    <x v="2"/>
    <s v="CA-2018-119074"/>
    <n v="46"/>
    <s v="Acco Flexible ACCOHIDE Square Ring Data Binder, Dark Blue, 11 1/2 X 14 7/8"/>
    <s v="Cassandra Brandow"/>
    <n v="31907"/>
    <n v="16"/>
    <n v="2"/>
    <n v="33"/>
  </r>
  <r>
    <n v="5"/>
    <x v="1"/>
    <x v="820"/>
    <x v="2"/>
    <x v="0"/>
    <n v="6"/>
    <x v="2"/>
    <x v="2"/>
    <x v="2"/>
    <x v="145"/>
    <x v="1"/>
    <s v="United States"/>
    <x v="14"/>
    <x v="1"/>
    <m/>
    <x v="0"/>
    <x v="1"/>
    <d v="2018-03-13T00:00:00"/>
    <s v="Fri"/>
    <x v="2"/>
    <s v="CA-2018-119123"/>
    <n v="408"/>
    <s v="Cardinal EasyOpen D-Ring Binders"/>
    <s v="Anna Andreadi"/>
    <n v="92503"/>
    <n v="19"/>
    <n v="7"/>
    <n v="51"/>
  </r>
  <r>
    <n v="6"/>
    <x v="0"/>
    <x v="792"/>
    <x v="2"/>
    <x v="0"/>
    <n v="6"/>
    <x v="0"/>
    <x v="5"/>
    <x v="1"/>
    <x v="16"/>
    <x v="12"/>
    <s v="United States"/>
    <x v="600"/>
    <x v="0"/>
    <m/>
    <x v="0"/>
    <x v="2"/>
    <d v="2018-10-31T00:00:00"/>
    <s v="Tue"/>
    <x v="7"/>
    <s v="CA-2018-119165"/>
    <n v="845"/>
    <s v="Hon Olson Stacker Stools"/>
    <s v="Chuck Magee"/>
    <n v="19143"/>
    <n v="-14"/>
    <n v="5"/>
    <n v="493"/>
  </r>
  <r>
    <n v="0"/>
    <x v="0"/>
    <x v="784"/>
    <x v="2"/>
    <x v="3"/>
    <n v="0"/>
    <x v="0"/>
    <x v="5"/>
    <x v="1"/>
    <x v="37"/>
    <x v="4"/>
    <s v="United States"/>
    <x v="334"/>
    <x v="3"/>
    <m/>
    <x v="0"/>
    <x v="2"/>
    <d v="2018-05-26T00:00:00"/>
    <s v="Thu"/>
    <x v="5"/>
    <s v="CA-2018-119186"/>
    <n v="1214"/>
    <s v="Office Star Flex Back Scooter Chair with White Frame"/>
    <s v="Kelly Williams"/>
    <n v="76106"/>
    <n v="-89"/>
    <n v="5"/>
    <n v="388"/>
  </r>
  <r>
    <n v="0"/>
    <x v="0"/>
    <x v="784"/>
    <x v="2"/>
    <x v="3"/>
    <n v="0"/>
    <x v="0"/>
    <x v="3"/>
    <x v="2"/>
    <x v="37"/>
    <x v="4"/>
    <s v="United States"/>
    <x v="334"/>
    <x v="3"/>
    <m/>
    <x v="0"/>
    <x v="1"/>
    <d v="2018-05-26T00:00:00"/>
    <s v="Thu"/>
    <x v="5"/>
    <s v="CA-2018-119186"/>
    <n v="1816"/>
    <s v="Xerox 212"/>
    <s v="Kelly Williams"/>
    <n v="76106"/>
    <n v="4"/>
    <n v="2"/>
    <n v="10"/>
  </r>
  <r>
    <n v="0"/>
    <x v="0"/>
    <x v="784"/>
    <x v="2"/>
    <x v="3"/>
    <n v="0"/>
    <x v="0"/>
    <x v="3"/>
    <x v="2"/>
    <x v="37"/>
    <x v="4"/>
    <s v="United States"/>
    <x v="334"/>
    <x v="3"/>
    <m/>
    <x v="0"/>
    <x v="1"/>
    <d v="2018-05-26T00:00:00"/>
    <s v="Thu"/>
    <x v="5"/>
    <s v="CA-2018-119186"/>
    <n v="1597"/>
    <s v="Universal Premium White Copier/Laser Paper (20Lb. and 87 Bright)"/>
    <s v="Kelly Williams"/>
    <n v="76106"/>
    <n v="5"/>
    <n v="3"/>
    <n v="14"/>
  </r>
  <r>
    <n v="0"/>
    <x v="0"/>
    <x v="784"/>
    <x v="2"/>
    <x v="3"/>
    <n v="0"/>
    <x v="0"/>
    <x v="8"/>
    <x v="0"/>
    <x v="37"/>
    <x v="4"/>
    <s v="United States"/>
    <x v="334"/>
    <x v="3"/>
    <m/>
    <x v="0"/>
    <x v="1"/>
    <d v="2018-05-26T00:00:00"/>
    <s v="Thu"/>
    <x v="5"/>
    <s v="CA-2018-119186"/>
    <n v="1006"/>
    <s v="Logitech G13 Programmable Gameboard with LCD Display"/>
    <s v="Kelly Williams"/>
    <n v="76106"/>
    <n v="-7"/>
    <n v="1"/>
    <n v="64"/>
  </r>
  <r>
    <n v="7"/>
    <x v="2"/>
    <x v="665"/>
    <x v="2"/>
    <x v="0"/>
    <n v="6"/>
    <x v="0"/>
    <x v="11"/>
    <x v="2"/>
    <x v="164"/>
    <x v="36"/>
    <s v="United States"/>
    <x v="401"/>
    <x v="0"/>
    <m/>
    <x v="0"/>
    <x v="0"/>
    <d v="2018-06-26T00:00:00"/>
    <s v="Thu"/>
    <x v="1"/>
    <s v="CA-2018-119445"/>
    <n v="1666"/>
    <s v="Woodgrain Magazine Files by Perma"/>
    <s v="Chuck Magee"/>
    <n v="2908"/>
    <n v="1"/>
    <n v="5"/>
    <n v="15"/>
  </r>
  <r>
    <n v="2"/>
    <x v="2"/>
    <x v="808"/>
    <x v="2"/>
    <x v="2"/>
    <n v="1"/>
    <x v="0"/>
    <x v="3"/>
    <x v="2"/>
    <x v="195"/>
    <x v="27"/>
    <s v="United States"/>
    <x v="319"/>
    <x v="2"/>
    <m/>
    <x v="0"/>
    <x v="1"/>
    <d v="2018-08-14T00:00:00"/>
    <s v="Sat"/>
    <x v="10"/>
    <s v="CA-2018-119515"/>
    <n v="1802"/>
    <s v="Xerox 200"/>
    <s v="Cassandra Brandow"/>
    <n v="37211"/>
    <n v="5"/>
    <n v="3"/>
    <n v="16"/>
  </r>
  <r>
    <n v="4"/>
    <x v="1"/>
    <x v="708"/>
    <x v="2"/>
    <x v="0"/>
    <n v="6"/>
    <x v="1"/>
    <x v="9"/>
    <x v="1"/>
    <x v="177"/>
    <x v="21"/>
    <s v="United States"/>
    <x v="23"/>
    <x v="3"/>
    <m/>
    <x v="0"/>
    <x v="0"/>
    <d v="2018-09-22T00:00:00"/>
    <s v="Sun"/>
    <x v="0"/>
    <s v="CA-2018-119641"/>
    <n v="496"/>
    <s v="DAX Two-Tone Rosewood/Black Document Frame, Desktop, 5 x 7"/>
    <s v="Kelly Williams"/>
    <n v="54302"/>
    <n v="8"/>
    <n v="2"/>
    <n v="19"/>
  </r>
  <r>
    <n v="4"/>
    <x v="2"/>
    <x v="821"/>
    <x v="2"/>
    <x v="1"/>
    <n v="3"/>
    <x v="0"/>
    <x v="7"/>
    <x v="2"/>
    <x v="0"/>
    <x v="0"/>
    <s v="United States"/>
    <x v="82"/>
    <x v="0"/>
    <m/>
    <x v="0"/>
    <x v="0"/>
    <d v="2018-03-12T00:00:00"/>
    <s v="Thu"/>
    <x v="2"/>
    <s v="CA-2018-119683"/>
    <n v="1501"/>
    <s v="Staple envelope"/>
    <s v="Chuck Magee"/>
    <n v="10024"/>
    <n v="13"/>
    <n v="3"/>
    <n v="29"/>
  </r>
  <r>
    <n v="2"/>
    <x v="2"/>
    <x v="822"/>
    <x v="2"/>
    <x v="2"/>
    <n v="1"/>
    <x v="0"/>
    <x v="3"/>
    <x v="2"/>
    <x v="5"/>
    <x v="5"/>
    <s v="United States"/>
    <x v="508"/>
    <x v="2"/>
    <m/>
    <x v="0"/>
    <x v="0"/>
    <d v="2018-06-04T00:00:00"/>
    <s v="Wed"/>
    <x v="9"/>
    <s v="CA-2018-119823"/>
    <n v="1464"/>
    <s v="Snap-A-Way Black Print Carbonless Ruled Speed Letter, Triplicate"/>
    <s v="Cassandra Brandow"/>
    <n v="22153"/>
    <n v="36"/>
    <n v="2"/>
    <n v="76"/>
  </r>
  <r>
    <n v="5"/>
    <x v="1"/>
    <x v="629"/>
    <x v="2"/>
    <x v="0"/>
    <n v="6"/>
    <x v="0"/>
    <x v="14"/>
    <x v="1"/>
    <x v="0"/>
    <x v="0"/>
    <s v="United States"/>
    <x v="331"/>
    <x v="0"/>
    <m/>
    <x v="0"/>
    <x v="1"/>
    <d v="2018-06-21T00:00:00"/>
    <s v="Sat"/>
    <x v="9"/>
    <s v="CA-2018-119865"/>
    <n v="1228"/>
    <s v="OSullivan Living Dimensions 5-Shelf Bookcases"/>
    <s v="Chuck Magee"/>
    <n v="10011"/>
    <n v="-44"/>
    <n v="2"/>
    <n v="354"/>
  </r>
  <r>
    <n v="5"/>
    <x v="1"/>
    <x v="629"/>
    <x v="2"/>
    <x v="0"/>
    <n v="6"/>
    <x v="0"/>
    <x v="2"/>
    <x v="2"/>
    <x v="0"/>
    <x v="0"/>
    <s v="United States"/>
    <x v="331"/>
    <x v="0"/>
    <m/>
    <x v="0"/>
    <x v="1"/>
    <d v="2018-06-21T00:00:00"/>
    <s v="Sat"/>
    <x v="9"/>
    <s v="CA-2018-119865"/>
    <n v="1489"/>
    <s v="SpineVue Locking Slant-D Ring Binders by Cardinal"/>
    <s v="Chuck Magee"/>
    <n v="10011"/>
    <n v="13"/>
    <n v="5"/>
    <n v="37"/>
  </r>
  <r>
    <n v="5"/>
    <x v="1"/>
    <x v="629"/>
    <x v="2"/>
    <x v="0"/>
    <n v="6"/>
    <x v="0"/>
    <x v="2"/>
    <x v="2"/>
    <x v="0"/>
    <x v="0"/>
    <s v="United States"/>
    <x v="331"/>
    <x v="0"/>
    <m/>
    <x v="0"/>
    <x v="1"/>
    <d v="2018-06-21T00:00:00"/>
    <s v="Sat"/>
    <x v="9"/>
    <s v="CA-2018-119865"/>
    <n v="1310"/>
    <s v="Premium Transparent Presentation Covers, No Pattern/Clear, 8 1/2 x 11"/>
    <s v="Chuck Magee"/>
    <n v="10011"/>
    <n v="60"/>
    <n v="6"/>
    <n v="186"/>
  </r>
  <r>
    <n v="4"/>
    <x v="1"/>
    <x v="823"/>
    <x v="2"/>
    <x v="0"/>
    <n v="6"/>
    <x v="1"/>
    <x v="9"/>
    <x v="1"/>
    <x v="5"/>
    <x v="30"/>
    <s v="United States"/>
    <x v="568"/>
    <x v="3"/>
    <m/>
    <x v="0"/>
    <x v="0"/>
    <d v="2018-11-10T00:00:00"/>
    <s v="Tue"/>
    <x v="7"/>
    <s v="CA-2018-119935"/>
    <n v="25"/>
    <s v="3M Polarizing Light Filter Sleeves"/>
    <s v="Kelly Williams"/>
    <n v="65807"/>
    <n v="17"/>
    <n v="2"/>
    <n v="37"/>
  </r>
  <r>
    <n v="4"/>
    <x v="1"/>
    <x v="823"/>
    <x v="2"/>
    <x v="0"/>
    <n v="6"/>
    <x v="1"/>
    <x v="2"/>
    <x v="2"/>
    <x v="5"/>
    <x v="30"/>
    <s v="United States"/>
    <x v="568"/>
    <x v="3"/>
    <m/>
    <x v="0"/>
    <x v="0"/>
    <d v="2018-11-10T00:00:00"/>
    <s v="Tue"/>
    <x v="7"/>
    <s v="CA-2018-119935"/>
    <n v="1647"/>
    <s v="Wilson Jones Ledger-Size, Piano-Hinge Binder, 2, Blue"/>
    <s v="Kelly Williams"/>
    <n v="65807"/>
    <n v="39"/>
    <n v="2"/>
    <n v="82"/>
  </r>
  <r>
    <n v="4"/>
    <x v="1"/>
    <x v="673"/>
    <x v="2"/>
    <x v="0"/>
    <n v="6"/>
    <x v="2"/>
    <x v="5"/>
    <x v="1"/>
    <x v="45"/>
    <x v="4"/>
    <s v="United States"/>
    <x v="593"/>
    <x v="3"/>
    <m/>
    <x v="0"/>
    <x v="2"/>
    <d v="2018-11-18T00:00:00"/>
    <s v="Wed"/>
    <x v="7"/>
    <s v="CA-2018-119963"/>
    <n v="772"/>
    <s v="Global Value Steno Chair, Gray"/>
    <s v="Kelly Williams"/>
    <n v="77506"/>
    <n v="-18"/>
    <n v="6"/>
    <n v="255"/>
  </r>
  <r>
    <n v="4"/>
    <x v="1"/>
    <x v="673"/>
    <x v="2"/>
    <x v="0"/>
    <n v="6"/>
    <x v="2"/>
    <x v="6"/>
    <x v="2"/>
    <x v="45"/>
    <x v="4"/>
    <s v="United States"/>
    <x v="593"/>
    <x v="3"/>
    <m/>
    <x v="0"/>
    <x v="1"/>
    <d v="2018-11-18T00:00:00"/>
    <s v="Wed"/>
    <x v="7"/>
    <s v="CA-2018-119963"/>
    <n v="29"/>
    <s v="4009 Highlighters by Sanford"/>
    <s v="Kelly Williams"/>
    <n v="77506"/>
    <n v="1"/>
    <n v="2"/>
    <n v="6"/>
  </r>
  <r>
    <n v="4"/>
    <x v="1"/>
    <x v="673"/>
    <x v="2"/>
    <x v="0"/>
    <n v="6"/>
    <x v="2"/>
    <x v="10"/>
    <x v="2"/>
    <x v="45"/>
    <x v="4"/>
    <s v="United States"/>
    <x v="593"/>
    <x v="3"/>
    <m/>
    <x v="0"/>
    <x v="1"/>
    <d v="2018-11-18T00:00:00"/>
    <s v="Wed"/>
    <x v="7"/>
    <s v="CA-2018-119963"/>
    <n v="179"/>
    <s v="Avery 4027 File Folder Labels for Dot Matrix Printers, 5000 Labels per Box, White"/>
    <s v="Kelly Williams"/>
    <n v="77506"/>
    <n v="16"/>
    <n v="2"/>
    <n v="49"/>
  </r>
  <r>
    <n v="4"/>
    <x v="1"/>
    <x v="673"/>
    <x v="2"/>
    <x v="0"/>
    <n v="6"/>
    <x v="2"/>
    <x v="3"/>
    <x v="2"/>
    <x v="45"/>
    <x v="4"/>
    <s v="United States"/>
    <x v="593"/>
    <x v="3"/>
    <m/>
    <x v="0"/>
    <x v="1"/>
    <d v="2018-11-18T00:00:00"/>
    <s v="Wed"/>
    <x v="7"/>
    <s v="CA-2018-119963"/>
    <n v="1671"/>
    <s v="Xerox 1881"/>
    <s v="Kelly Williams"/>
    <n v="77506"/>
    <n v="7"/>
    <n v="2"/>
    <n v="20"/>
  </r>
  <r>
    <n v="0"/>
    <x v="0"/>
    <x v="824"/>
    <x v="2"/>
    <x v="3"/>
    <n v="0"/>
    <x v="1"/>
    <x v="9"/>
    <x v="1"/>
    <x v="1"/>
    <x v="1"/>
    <s v="United States"/>
    <x v="668"/>
    <x v="1"/>
    <m/>
    <x v="0"/>
    <x v="0"/>
    <d v="2018-03-03T00:00:00"/>
    <s v="Tue"/>
    <x v="2"/>
    <s v="CA-2018-120005"/>
    <n v="615"/>
    <s v="Executive Impressions 10 Spectator Wall Clock"/>
    <s v="Anna Andreadi"/>
    <n v="94110"/>
    <n v="12"/>
    <n v="3"/>
    <n v="35"/>
  </r>
  <r>
    <n v="0"/>
    <x v="0"/>
    <x v="824"/>
    <x v="2"/>
    <x v="3"/>
    <n v="0"/>
    <x v="1"/>
    <x v="15"/>
    <x v="2"/>
    <x v="1"/>
    <x v="1"/>
    <s v="United States"/>
    <x v="668"/>
    <x v="1"/>
    <m/>
    <x v="0"/>
    <x v="0"/>
    <d v="2018-03-03T00:00:00"/>
    <s v="Tue"/>
    <x v="2"/>
    <s v="CA-2018-120005"/>
    <n v="597"/>
    <s v="Elite 5 Scissors"/>
    <s v="Anna Andreadi"/>
    <n v="94110"/>
    <n v="8"/>
    <n v="3"/>
    <n v="25"/>
  </r>
  <r>
    <n v="2"/>
    <x v="1"/>
    <x v="825"/>
    <x v="2"/>
    <x v="1"/>
    <n v="3"/>
    <x v="1"/>
    <x v="6"/>
    <x v="2"/>
    <x v="0"/>
    <x v="0"/>
    <s v="United States"/>
    <x v="400"/>
    <x v="0"/>
    <m/>
    <x v="0"/>
    <x v="0"/>
    <d v="2018-03-25T00:00:00"/>
    <s v="Wed"/>
    <x v="2"/>
    <s v="CA-2018-120082"/>
    <n v="1133"/>
    <s v="Newell 319"/>
    <s v="Chuck Magee"/>
    <n v="10024"/>
    <n v="18"/>
    <n v="3"/>
    <n v="60"/>
  </r>
  <r>
    <n v="2"/>
    <x v="2"/>
    <x v="658"/>
    <x v="2"/>
    <x v="2"/>
    <n v="1"/>
    <x v="0"/>
    <x v="15"/>
    <x v="2"/>
    <x v="16"/>
    <x v="12"/>
    <s v="United States"/>
    <x v="592"/>
    <x v="0"/>
    <m/>
    <x v="0"/>
    <x v="1"/>
    <d v="2018-07-14T00:00:00"/>
    <s v="Sat"/>
    <x v="1"/>
    <s v="CA-2018-120180"/>
    <n v="87"/>
    <s v="Acme Stainless Steel Office Snips"/>
    <s v="Chuck Magee"/>
    <n v="19134"/>
    <n v="1"/>
    <n v="2"/>
    <n v="12"/>
  </r>
  <r>
    <n v="3"/>
    <x v="2"/>
    <x v="736"/>
    <x v="2"/>
    <x v="2"/>
    <n v="1"/>
    <x v="2"/>
    <x v="9"/>
    <x v="1"/>
    <x v="16"/>
    <x v="12"/>
    <s v="United States"/>
    <x v="291"/>
    <x v="0"/>
    <m/>
    <x v="0"/>
    <x v="1"/>
    <d v="2018-09-19T00:00:00"/>
    <s v="Thu"/>
    <x v="0"/>
    <s v="CA-2018-120250"/>
    <n v="1187"/>
    <s v="Nu-Dell Oak Frame"/>
    <s v="Chuck Magee"/>
    <n v="19140"/>
    <n v="4"/>
    <n v="3"/>
    <n v="26"/>
  </r>
  <r>
    <n v="6"/>
    <x v="0"/>
    <x v="636"/>
    <x v="2"/>
    <x v="0"/>
    <n v="6"/>
    <x v="0"/>
    <x v="6"/>
    <x v="2"/>
    <x v="16"/>
    <x v="12"/>
    <s v="United States"/>
    <x v="503"/>
    <x v="0"/>
    <m/>
    <x v="0"/>
    <x v="1"/>
    <d v="2018-09-22T00:00:00"/>
    <s v="Sun"/>
    <x v="0"/>
    <s v="CA-2018-120257"/>
    <n v="1165"/>
    <s v="Newell 348"/>
    <s v="Chuck Magee"/>
    <n v="19140"/>
    <n v="1"/>
    <n v="3"/>
    <n v="8"/>
  </r>
  <r>
    <n v="7"/>
    <x v="2"/>
    <x v="826"/>
    <x v="2"/>
    <x v="0"/>
    <n v="6"/>
    <x v="0"/>
    <x v="9"/>
    <x v="1"/>
    <x v="18"/>
    <x v="0"/>
    <s v="United States"/>
    <x v="109"/>
    <x v="0"/>
    <m/>
    <x v="0"/>
    <x v="0"/>
    <d v="2018-09-18T00:00:00"/>
    <s v="Wed"/>
    <x v="0"/>
    <s v="CA-2018-120355"/>
    <n v="497"/>
    <s v="DAX Two-Tone Silver Metal Document Frame"/>
    <s v="Chuck Magee"/>
    <n v="10801"/>
    <n v="26"/>
    <n v="3"/>
    <n v="61"/>
  </r>
  <r>
    <n v="7"/>
    <x v="2"/>
    <x v="826"/>
    <x v="2"/>
    <x v="0"/>
    <n v="6"/>
    <x v="0"/>
    <x v="5"/>
    <x v="1"/>
    <x v="18"/>
    <x v="0"/>
    <s v="United States"/>
    <x v="109"/>
    <x v="0"/>
    <m/>
    <x v="0"/>
    <x v="9"/>
    <d v="2018-09-18T00:00:00"/>
    <s v="Wed"/>
    <x v="0"/>
    <s v="CA-2018-120355"/>
    <n v="760"/>
    <s v="Global Leather Executive Chair"/>
    <s v="Chuck Magee"/>
    <n v="10801"/>
    <n v="140"/>
    <n v="2"/>
    <n v="632"/>
  </r>
  <r>
    <n v="0"/>
    <x v="0"/>
    <x v="811"/>
    <x v="2"/>
    <x v="3"/>
    <n v="0"/>
    <x v="1"/>
    <x v="9"/>
    <x v="1"/>
    <x v="87"/>
    <x v="0"/>
    <s v="United States"/>
    <x v="580"/>
    <x v="0"/>
    <m/>
    <x v="0"/>
    <x v="0"/>
    <d v="2018-10-28T00:00:00"/>
    <s v="Sat"/>
    <x v="8"/>
    <s v="CA-2018-120369"/>
    <n v="1538"/>
    <s v="Tenex Chairmat w/ Average Lip, 45 x 53"/>
    <s v="Chuck Magee"/>
    <n v="14609"/>
    <n v="76"/>
    <n v="5"/>
    <n v="757"/>
  </r>
  <r>
    <n v="5"/>
    <x v="1"/>
    <x v="785"/>
    <x v="2"/>
    <x v="0"/>
    <n v="6"/>
    <x v="1"/>
    <x v="5"/>
    <x v="1"/>
    <x v="0"/>
    <x v="0"/>
    <s v="United States"/>
    <x v="337"/>
    <x v="0"/>
    <m/>
    <x v="0"/>
    <x v="9"/>
    <d v="2018-04-07T00:00:00"/>
    <s v="Sat"/>
    <x v="4"/>
    <s v="CA-2018-120530"/>
    <n v="833"/>
    <s v="Hon Deluxe Fabric Upholstered Stacking Chairs, Rounded Back"/>
    <s v="Chuck Magee"/>
    <n v="10035"/>
    <n v="146"/>
    <n v="3"/>
    <n v="659"/>
  </r>
  <r>
    <n v="3"/>
    <x v="2"/>
    <x v="769"/>
    <x v="2"/>
    <x v="2"/>
    <n v="1"/>
    <x v="2"/>
    <x v="3"/>
    <x v="2"/>
    <x v="0"/>
    <x v="0"/>
    <s v="United States"/>
    <x v="429"/>
    <x v="0"/>
    <m/>
    <x v="0"/>
    <x v="0"/>
    <d v="2018-06-07T00:00:00"/>
    <s v="Sat"/>
    <x v="9"/>
    <s v="CA-2018-120558"/>
    <n v="1831"/>
    <s v="Xerox 226"/>
    <s v="Chuck Magee"/>
    <n v="10035"/>
    <n v="16"/>
    <n v="5"/>
    <n v="32"/>
  </r>
  <r>
    <n v="4"/>
    <x v="1"/>
    <x v="827"/>
    <x v="2"/>
    <x v="0"/>
    <n v="6"/>
    <x v="0"/>
    <x v="2"/>
    <x v="2"/>
    <x v="16"/>
    <x v="12"/>
    <s v="United States"/>
    <x v="674"/>
    <x v="0"/>
    <m/>
    <x v="0"/>
    <x v="4"/>
    <d v="2018-04-03T00:00:00"/>
    <s v="Tue"/>
    <x v="4"/>
    <s v="CA-2018-120796"/>
    <n v="717"/>
    <s v="GBC Velobind Prepunched Cover Sets, Regency Series"/>
    <s v="Chuck Magee"/>
    <n v="19140"/>
    <n v="-83"/>
    <n v="9"/>
    <n v="100"/>
  </r>
  <r>
    <n v="4"/>
    <x v="1"/>
    <x v="810"/>
    <x v="2"/>
    <x v="0"/>
    <n v="6"/>
    <x v="2"/>
    <x v="8"/>
    <x v="0"/>
    <x v="384"/>
    <x v="38"/>
    <s v="United States"/>
    <x v="202"/>
    <x v="0"/>
    <m/>
    <x v="0"/>
    <x v="0"/>
    <d v="2018-03-09T00:00:00"/>
    <s v="Mon"/>
    <x v="2"/>
    <s v="CA-2018-120803"/>
    <n v="1096"/>
    <s v="Microsoft Sculpt Comfort Mouse"/>
    <s v="Chuck Magee"/>
    <n v="6460"/>
    <n v="88"/>
    <n v="5"/>
    <n v="200"/>
  </r>
  <r>
    <n v="4"/>
    <x v="2"/>
    <x v="682"/>
    <x v="2"/>
    <x v="1"/>
    <n v="3"/>
    <x v="2"/>
    <x v="5"/>
    <x v="1"/>
    <x v="4"/>
    <x v="4"/>
    <s v="United States"/>
    <x v="661"/>
    <x v="3"/>
    <m/>
    <x v="0"/>
    <x v="2"/>
    <d v="2018-06-12T00:00:00"/>
    <s v="Thu"/>
    <x v="9"/>
    <s v="CA-2018-120824"/>
    <n v="749"/>
    <s v="Global Enterprise Series Seating High-Back Swivel/Tilt Chairs"/>
    <s v="Kelly Williams"/>
    <n v="77070"/>
    <n v="-119"/>
    <n v="2"/>
    <n v="379"/>
  </r>
  <r>
    <n v="4"/>
    <x v="2"/>
    <x v="682"/>
    <x v="2"/>
    <x v="1"/>
    <n v="3"/>
    <x v="2"/>
    <x v="9"/>
    <x v="1"/>
    <x v="4"/>
    <x v="4"/>
    <s v="United States"/>
    <x v="661"/>
    <x v="3"/>
    <m/>
    <x v="0"/>
    <x v="7"/>
    <d v="2018-06-12T00:00:00"/>
    <s v="Thu"/>
    <x v="9"/>
    <s v="CA-2018-120824"/>
    <n v="486"/>
    <s v="Dax Clear Box Frame"/>
    <s v="Kelly Williams"/>
    <n v="77070"/>
    <n v="-5"/>
    <n v="2"/>
    <n v="7"/>
  </r>
  <r>
    <n v="4"/>
    <x v="2"/>
    <x v="682"/>
    <x v="2"/>
    <x v="1"/>
    <n v="3"/>
    <x v="2"/>
    <x v="3"/>
    <x v="2"/>
    <x v="4"/>
    <x v="4"/>
    <s v="United States"/>
    <x v="661"/>
    <x v="3"/>
    <m/>
    <x v="0"/>
    <x v="1"/>
    <d v="2018-06-12T00:00:00"/>
    <s v="Thu"/>
    <x v="9"/>
    <s v="CA-2018-120824"/>
    <n v="1773"/>
    <s v="Xerox 1975"/>
    <s v="Kelly Williams"/>
    <n v="77070"/>
    <n v="6"/>
    <n v="3"/>
    <n v="16"/>
  </r>
  <r>
    <n v="4"/>
    <x v="2"/>
    <x v="682"/>
    <x v="2"/>
    <x v="1"/>
    <n v="3"/>
    <x v="2"/>
    <x v="6"/>
    <x v="2"/>
    <x v="4"/>
    <x v="4"/>
    <s v="United States"/>
    <x v="661"/>
    <x v="3"/>
    <m/>
    <x v="0"/>
    <x v="1"/>
    <d v="2018-06-12T00:00:00"/>
    <s v="Thu"/>
    <x v="9"/>
    <s v="CA-2018-120824"/>
    <n v="1174"/>
    <s v="Nontoxic Chalk"/>
    <s v="Kelly Williams"/>
    <n v="77070"/>
    <n v="4"/>
    <n v="8"/>
    <n v="11"/>
  </r>
  <r>
    <n v="4"/>
    <x v="2"/>
    <x v="682"/>
    <x v="2"/>
    <x v="1"/>
    <n v="3"/>
    <x v="2"/>
    <x v="11"/>
    <x v="2"/>
    <x v="4"/>
    <x v="4"/>
    <s v="United States"/>
    <x v="661"/>
    <x v="3"/>
    <m/>
    <x v="0"/>
    <x v="1"/>
    <d v="2018-06-12T00:00:00"/>
    <s v="Thu"/>
    <x v="9"/>
    <s v="CA-2018-120824"/>
    <n v="1503"/>
    <s v="Staple magnet"/>
    <s v="Kelly Williams"/>
    <n v="77070"/>
    <n v="7"/>
    <n v="9"/>
    <n v="68"/>
  </r>
  <r>
    <n v="4"/>
    <x v="2"/>
    <x v="682"/>
    <x v="2"/>
    <x v="1"/>
    <n v="3"/>
    <x v="2"/>
    <x v="2"/>
    <x v="2"/>
    <x v="4"/>
    <x v="4"/>
    <s v="United States"/>
    <x v="661"/>
    <x v="3"/>
    <m/>
    <x v="0"/>
    <x v="3"/>
    <d v="2018-06-12T00:00:00"/>
    <s v="Thu"/>
    <x v="9"/>
    <s v="CA-2018-120824"/>
    <n v="54"/>
    <s v="Acco Pressboard Covers with Storage Hooks, 14 7/8 x 11, Executive Red"/>
    <s v="Kelly Williams"/>
    <n v="77070"/>
    <n v="-3"/>
    <n v="2"/>
    <n v="2"/>
  </r>
  <r>
    <n v="4"/>
    <x v="2"/>
    <x v="682"/>
    <x v="2"/>
    <x v="1"/>
    <n v="3"/>
    <x v="2"/>
    <x v="12"/>
    <x v="2"/>
    <x v="4"/>
    <x v="4"/>
    <s v="United States"/>
    <x v="661"/>
    <x v="3"/>
    <m/>
    <x v="0"/>
    <x v="3"/>
    <d v="2018-06-12T00:00:00"/>
    <s v="Thu"/>
    <x v="9"/>
    <s v="CA-2018-120824"/>
    <n v="142"/>
    <s v="APC 7 Outlet Network SurgeArrest Surge Protector"/>
    <s v="Kelly Williams"/>
    <n v="77070"/>
    <n v="-161"/>
    <n v="4"/>
    <n v="64"/>
  </r>
  <r>
    <n v="3"/>
    <x v="2"/>
    <x v="771"/>
    <x v="2"/>
    <x v="2"/>
    <n v="1"/>
    <x v="1"/>
    <x v="7"/>
    <x v="2"/>
    <x v="1"/>
    <x v="1"/>
    <s v="United States"/>
    <x v="732"/>
    <x v="1"/>
    <m/>
    <x v="0"/>
    <x v="0"/>
    <d v="2018-09-01T00:00:00"/>
    <s v="Sun"/>
    <x v="0"/>
    <s v="CA-2018-120859"/>
    <n v="1623"/>
    <s v="White Business Envelopes with Contemporary Seam, Recycled White Business Envelopes"/>
    <s v="Anna Andreadi"/>
    <n v="94110"/>
    <n v="11"/>
    <n v="2"/>
    <n v="22"/>
  </r>
  <r>
    <n v="5"/>
    <x v="2"/>
    <x v="828"/>
    <x v="2"/>
    <x v="1"/>
    <n v="3"/>
    <x v="0"/>
    <x v="5"/>
    <x v="1"/>
    <x v="94"/>
    <x v="5"/>
    <s v="United States"/>
    <x v="121"/>
    <x v="2"/>
    <s v="Yes"/>
    <x v="1"/>
    <x v="0"/>
    <d v="2018-10-27T00:00:00"/>
    <s v="Fri"/>
    <x v="7"/>
    <s v="CA-2018-120873"/>
    <n v="752"/>
    <s v="Global Executive Mid-Back Managers Chair"/>
    <s v="Cassandra Brandow"/>
    <n v="23666"/>
    <n v="76"/>
    <n v="1"/>
    <n v="291"/>
  </r>
  <r>
    <n v="7"/>
    <x v="2"/>
    <x v="798"/>
    <x v="2"/>
    <x v="0"/>
    <n v="6"/>
    <x v="2"/>
    <x v="0"/>
    <x v="0"/>
    <x v="271"/>
    <x v="27"/>
    <s v="United States"/>
    <x v="688"/>
    <x v="2"/>
    <m/>
    <x v="0"/>
    <x v="1"/>
    <d v="2018-10-24T00:00:00"/>
    <s v="Tue"/>
    <x v="8"/>
    <s v="CA-2018-121020"/>
    <n v="145"/>
    <s v="Apple iPhone 5C"/>
    <s v="Cassandra Brandow"/>
    <n v="37087"/>
    <n v="18"/>
    <n v="3"/>
    <n v="240"/>
  </r>
  <r>
    <n v="2"/>
    <x v="1"/>
    <x v="829"/>
    <x v="2"/>
    <x v="1"/>
    <n v="3"/>
    <x v="0"/>
    <x v="3"/>
    <x v="2"/>
    <x v="117"/>
    <x v="4"/>
    <s v="United States"/>
    <x v="644"/>
    <x v="3"/>
    <m/>
    <x v="0"/>
    <x v="1"/>
    <d v="2018-08-08T00:00:00"/>
    <s v="Sun"/>
    <x v="10"/>
    <s v="CA-2018-121034"/>
    <n v="925"/>
    <s v="Ink Jet Note and Greeting Cards, 8-1/2 x 5-1/2 Card Size"/>
    <s v="Kelly Williams"/>
    <n v="75081"/>
    <n v="18"/>
    <n v="3"/>
    <n v="54"/>
  </r>
  <r>
    <n v="2"/>
    <x v="1"/>
    <x v="829"/>
    <x v="2"/>
    <x v="1"/>
    <n v="3"/>
    <x v="0"/>
    <x v="4"/>
    <x v="2"/>
    <x v="117"/>
    <x v="4"/>
    <s v="United States"/>
    <x v="644"/>
    <x v="3"/>
    <m/>
    <x v="0"/>
    <x v="1"/>
    <d v="2018-08-08T00:00:00"/>
    <s v="Sun"/>
    <x v="10"/>
    <s v="CA-2018-121034"/>
    <n v="1218"/>
    <s v="OIC Bulk Pack Metal Binder Clips"/>
    <s v="Kelly Williams"/>
    <n v="75081"/>
    <n v="4"/>
    <n v="4"/>
    <n v="11"/>
  </r>
  <r>
    <n v="2"/>
    <x v="1"/>
    <x v="740"/>
    <x v="2"/>
    <x v="1"/>
    <n v="3"/>
    <x v="1"/>
    <x v="3"/>
    <x v="2"/>
    <x v="16"/>
    <x v="12"/>
    <s v="United States"/>
    <x v="147"/>
    <x v="0"/>
    <m/>
    <x v="0"/>
    <x v="1"/>
    <d v="2018-09-11T00:00:00"/>
    <s v="Wed"/>
    <x v="0"/>
    <s v="CA-2018-121223"/>
    <n v="1770"/>
    <s v="Xerox 1972"/>
    <s v="Chuck Magee"/>
    <n v="19143"/>
    <n v="3"/>
    <n v="2"/>
    <n v="8"/>
  </r>
  <r>
    <n v="2"/>
    <x v="1"/>
    <x v="740"/>
    <x v="2"/>
    <x v="1"/>
    <n v="3"/>
    <x v="1"/>
    <x v="0"/>
    <x v="0"/>
    <x v="16"/>
    <x v="12"/>
    <s v="United States"/>
    <x v="147"/>
    <x v="0"/>
    <m/>
    <x v="0"/>
    <x v="6"/>
    <d v="2018-09-11T00:00:00"/>
    <s v="Wed"/>
    <x v="0"/>
    <s v="CA-2018-121223"/>
    <n v="431"/>
    <s v="Cisco 8x8 Inc. 6753i IP Business Phone System"/>
    <s v="Chuck Magee"/>
    <n v="19143"/>
    <n v="-158"/>
    <n v="9"/>
    <n v="729"/>
  </r>
  <r>
    <n v="4"/>
    <x v="1"/>
    <x v="717"/>
    <x v="2"/>
    <x v="0"/>
    <n v="6"/>
    <x v="0"/>
    <x v="2"/>
    <x v="2"/>
    <x v="31"/>
    <x v="18"/>
    <s v="United States"/>
    <x v="370"/>
    <x v="0"/>
    <m/>
    <x v="0"/>
    <x v="0"/>
    <d v="2018-11-20T00:00:00"/>
    <s v="Fri"/>
    <x v="7"/>
    <s v="CA-2018-121356"/>
    <n v="1639"/>
    <s v="Wilson Jones Elliptical Ring 3 1/2 Capacity Binders, 800 sheets"/>
    <s v="Chuck Magee"/>
    <n v="19711"/>
    <n v="63"/>
    <n v="3"/>
    <n v="128"/>
  </r>
  <r>
    <n v="5"/>
    <x v="2"/>
    <x v="830"/>
    <x v="2"/>
    <x v="1"/>
    <n v="3"/>
    <x v="0"/>
    <x v="9"/>
    <x v="1"/>
    <x v="16"/>
    <x v="12"/>
    <s v="United States"/>
    <x v="562"/>
    <x v="0"/>
    <m/>
    <x v="0"/>
    <x v="1"/>
    <d v="2018-11-14T00:00:00"/>
    <s v="Sat"/>
    <x v="7"/>
    <s v="CA-2018-121370"/>
    <n v="488"/>
    <s v="DAX Contemporary Wood Frame with Silver Metal Mat, Desktop, 11 x 14 Size"/>
    <s v="Chuck Magee"/>
    <n v="19134"/>
    <n v="10"/>
    <n v="3"/>
    <n v="49"/>
  </r>
  <r>
    <n v="5"/>
    <x v="2"/>
    <x v="830"/>
    <x v="2"/>
    <x v="1"/>
    <n v="3"/>
    <x v="0"/>
    <x v="5"/>
    <x v="1"/>
    <x v="16"/>
    <x v="12"/>
    <s v="United States"/>
    <x v="562"/>
    <x v="0"/>
    <m/>
    <x v="0"/>
    <x v="2"/>
    <d v="2018-11-14T00:00:00"/>
    <s v="Sat"/>
    <x v="7"/>
    <s v="CA-2018-121370"/>
    <n v="751"/>
    <s v="Global Ergonomic Managers Chair"/>
    <s v="Chuck Magee"/>
    <n v="19134"/>
    <n v="-22"/>
    <n v="3"/>
    <n v="380"/>
  </r>
  <r>
    <n v="5"/>
    <x v="2"/>
    <x v="830"/>
    <x v="2"/>
    <x v="1"/>
    <n v="3"/>
    <x v="0"/>
    <x v="16"/>
    <x v="0"/>
    <x v="16"/>
    <x v="12"/>
    <s v="United States"/>
    <x v="562"/>
    <x v="0"/>
    <m/>
    <x v="0"/>
    <x v="6"/>
    <d v="2018-11-14T00:00:00"/>
    <s v="Sat"/>
    <x v="7"/>
    <s v="CA-2018-121370"/>
    <n v="1453"/>
    <s v="Sharp AL-1530CS Digital Copier"/>
    <s v="Chuck Magee"/>
    <n v="19134"/>
    <n v="180"/>
    <n v="4"/>
    <n v="1200"/>
  </r>
  <r>
    <n v="5"/>
    <x v="1"/>
    <x v="831"/>
    <x v="2"/>
    <x v="0"/>
    <n v="6"/>
    <x v="2"/>
    <x v="0"/>
    <x v="0"/>
    <x v="385"/>
    <x v="10"/>
    <s v="United States"/>
    <x v="388"/>
    <x v="3"/>
    <m/>
    <x v="0"/>
    <x v="1"/>
    <d v="2018-05-28T00:00:00"/>
    <s v="Sat"/>
    <x v="9"/>
    <s v="CA-2018-121377"/>
    <n v="1629"/>
    <s v="Wilson Electronics DB Pro Signal Booster"/>
    <s v="Kelly Williams"/>
    <n v="60068"/>
    <n v="25"/>
    <n v="1"/>
    <n v="286"/>
  </r>
  <r>
    <n v="1"/>
    <x v="0"/>
    <x v="705"/>
    <x v="2"/>
    <x v="2"/>
    <n v="1"/>
    <x v="1"/>
    <x v="9"/>
    <x v="1"/>
    <x v="0"/>
    <x v="0"/>
    <s v="United States"/>
    <x v="167"/>
    <x v="0"/>
    <m/>
    <x v="0"/>
    <x v="0"/>
    <d v="2018-02-21T00:00:00"/>
    <s v="Sat"/>
    <x v="3"/>
    <s v="CA-2018-121447"/>
    <n v="675"/>
    <s v="Floodlight Indoor Halogen Bulbs, 1 Bulb per Pack, 60 Watts"/>
    <s v="Chuck Magee"/>
    <n v="10011"/>
    <n v="67"/>
    <n v="7"/>
    <n v="136"/>
  </r>
  <r>
    <n v="0"/>
    <x v="0"/>
    <x v="700"/>
    <x v="2"/>
    <x v="3"/>
    <n v="0"/>
    <x v="0"/>
    <x v="7"/>
    <x v="2"/>
    <x v="386"/>
    <x v="4"/>
    <s v="United States"/>
    <x v="227"/>
    <x v="3"/>
    <m/>
    <x v="0"/>
    <x v="1"/>
    <d v="2018-10-04T00:00:00"/>
    <s v="Wed"/>
    <x v="8"/>
    <s v="CA-2018-121601"/>
    <n v="976"/>
    <s v="Laser &amp; Ink Jet Business Envelopes"/>
    <s v="Kelly Williams"/>
    <n v="75056"/>
    <n v="19"/>
    <n v="7"/>
    <n v="60"/>
  </r>
  <r>
    <n v="5"/>
    <x v="1"/>
    <x v="644"/>
    <x v="2"/>
    <x v="0"/>
    <n v="6"/>
    <x v="0"/>
    <x v="3"/>
    <x v="2"/>
    <x v="5"/>
    <x v="30"/>
    <s v="United States"/>
    <x v="466"/>
    <x v="3"/>
    <m/>
    <x v="0"/>
    <x v="0"/>
    <d v="2018-07-17T00:00:00"/>
    <s v="Tue"/>
    <x v="1"/>
    <s v="CA-2018-121671"/>
    <n v="1351"/>
    <s v="Rediform Wirebound Phone Memo Message Book, 11 x 5-3/4"/>
    <s v="Kelly Williams"/>
    <n v="65807"/>
    <n v="4"/>
    <n v="1"/>
    <n v="8"/>
  </r>
  <r>
    <n v="5"/>
    <x v="1"/>
    <x v="644"/>
    <x v="2"/>
    <x v="0"/>
    <n v="6"/>
    <x v="0"/>
    <x v="11"/>
    <x v="2"/>
    <x v="5"/>
    <x v="30"/>
    <s v="United States"/>
    <x v="466"/>
    <x v="3"/>
    <m/>
    <x v="0"/>
    <x v="0"/>
    <d v="2018-07-17T00:00:00"/>
    <s v="Tue"/>
    <x v="1"/>
    <s v="CA-2018-121671"/>
    <n v="1551"/>
    <s v="Tennsco 6- and 18-Compartment Lockers"/>
    <s v="Kelly Williams"/>
    <n v="65807"/>
    <n v="48"/>
    <n v="1"/>
    <n v="265"/>
  </r>
  <r>
    <n v="5"/>
    <x v="1"/>
    <x v="644"/>
    <x v="2"/>
    <x v="0"/>
    <n v="6"/>
    <x v="0"/>
    <x v="3"/>
    <x v="2"/>
    <x v="5"/>
    <x v="30"/>
    <s v="United States"/>
    <x v="466"/>
    <x v="3"/>
    <m/>
    <x v="0"/>
    <x v="0"/>
    <d v="2018-07-17T00:00:00"/>
    <s v="Tue"/>
    <x v="1"/>
    <s v="CA-2018-121671"/>
    <n v="1523"/>
    <s v="Strathmore Photo Frame Cards"/>
    <s v="Kelly Williams"/>
    <n v="65807"/>
    <n v="10"/>
    <n v="3"/>
    <n v="22"/>
  </r>
  <r>
    <n v="5"/>
    <x v="1"/>
    <x v="644"/>
    <x v="2"/>
    <x v="0"/>
    <n v="6"/>
    <x v="0"/>
    <x v="11"/>
    <x v="2"/>
    <x v="5"/>
    <x v="30"/>
    <s v="United States"/>
    <x v="466"/>
    <x v="3"/>
    <m/>
    <x v="0"/>
    <x v="0"/>
    <d v="2018-07-17T00:00:00"/>
    <s v="Tue"/>
    <x v="1"/>
    <s v="CA-2018-121671"/>
    <n v="417"/>
    <s v="Carina 42Hx23 3/4W Media Storage Unit"/>
    <s v="Kelly Williams"/>
    <n v="65807"/>
    <n v="5"/>
    <n v="3"/>
    <n v="243"/>
  </r>
  <r>
    <n v="5"/>
    <x v="1"/>
    <x v="644"/>
    <x v="2"/>
    <x v="0"/>
    <n v="6"/>
    <x v="0"/>
    <x v="3"/>
    <x v="2"/>
    <x v="5"/>
    <x v="30"/>
    <s v="United States"/>
    <x v="466"/>
    <x v="3"/>
    <m/>
    <x v="0"/>
    <x v="0"/>
    <d v="2018-07-17T00:00:00"/>
    <s v="Tue"/>
    <x v="1"/>
    <s v="CA-2018-121671"/>
    <n v="1793"/>
    <s v="Xerox 1993"/>
    <s v="Kelly Williams"/>
    <n v="65807"/>
    <n v="25"/>
    <n v="8"/>
    <n v="52"/>
  </r>
  <r>
    <n v="4"/>
    <x v="2"/>
    <x v="811"/>
    <x v="2"/>
    <x v="1"/>
    <n v="3"/>
    <x v="1"/>
    <x v="8"/>
    <x v="0"/>
    <x v="17"/>
    <x v="1"/>
    <s v="United States"/>
    <x v="186"/>
    <x v="1"/>
    <m/>
    <x v="0"/>
    <x v="0"/>
    <d v="2018-10-24T00:00:00"/>
    <s v="Tue"/>
    <x v="8"/>
    <s v="CA-2018-121748"/>
    <n v="1026"/>
    <s v="Logitech VX Revolution Cordless Laser Mouse for Notebooks (Black)"/>
    <s v="Anna Andreadi"/>
    <n v="90032"/>
    <n v="22"/>
    <n v="2"/>
    <n v="360"/>
  </r>
  <r>
    <n v="4"/>
    <x v="2"/>
    <x v="811"/>
    <x v="2"/>
    <x v="1"/>
    <n v="3"/>
    <x v="1"/>
    <x v="8"/>
    <x v="0"/>
    <x v="17"/>
    <x v="1"/>
    <s v="United States"/>
    <x v="186"/>
    <x v="1"/>
    <m/>
    <x v="0"/>
    <x v="0"/>
    <d v="2018-10-24T00:00:00"/>
    <s v="Tue"/>
    <x v="8"/>
    <s v="CA-2018-121748"/>
    <n v="1090"/>
    <s v="Micro Innovations USB RF Wireless Keyboard with Mouse"/>
    <s v="Anna Andreadi"/>
    <n v="90032"/>
    <n v="21"/>
    <n v="4"/>
    <n v="100"/>
  </r>
  <r>
    <n v="4"/>
    <x v="2"/>
    <x v="832"/>
    <x v="2"/>
    <x v="1"/>
    <n v="3"/>
    <x v="0"/>
    <x v="2"/>
    <x v="2"/>
    <x v="17"/>
    <x v="1"/>
    <s v="United States"/>
    <x v="97"/>
    <x v="1"/>
    <m/>
    <x v="0"/>
    <x v="1"/>
    <d v="2018-01-16T00:00:00"/>
    <s v="Mon"/>
    <x v="11"/>
    <s v="CA-2018-121755"/>
    <n v="1633"/>
    <s v="Wilson Jones Active Use Binders"/>
    <s v="Anna Andreadi"/>
    <n v="90049"/>
    <n v="4"/>
    <n v="2"/>
    <n v="12"/>
  </r>
  <r>
    <n v="4"/>
    <x v="2"/>
    <x v="832"/>
    <x v="2"/>
    <x v="1"/>
    <n v="3"/>
    <x v="0"/>
    <x v="8"/>
    <x v="0"/>
    <x v="17"/>
    <x v="1"/>
    <s v="United States"/>
    <x v="97"/>
    <x v="1"/>
    <m/>
    <x v="0"/>
    <x v="0"/>
    <d v="2018-01-16T00:00:00"/>
    <s v="Mon"/>
    <x v="11"/>
    <s v="CA-2018-121755"/>
    <n v="917"/>
    <s v="Imation 8GB Mini TravelDrive USB 2.0 Flash Drive"/>
    <s v="Anna Andreadi"/>
    <n v="90049"/>
    <n v="12"/>
    <n v="3"/>
    <n v="91"/>
  </r>
  <r>
    <n v="4"/>
    <x v="1"/>
    <x v="813"/>
    <x v="2"/>
    <x v="0"/>
    <n v="6"/>
    <x v="0"/>
    <x v="15"/>
    <x v="2"/>
    <x v="387"/>
    <x v="16"/>
    <s v="United States"/>
    <x v="9"/>
    <x v="2"/>
    <m/>
    <x v="0"/>
    <x v="1"/>
    <d v="2018-11-13T00:00:00"/>
    <s v="Fri"/>
    <x v="7"/>
    <s v="CA-2018-121958"/>
    <n v="77"/>
    <s v="Acme Forged Steel Scissors with Black Enamel Handles"/>
    <s v="Cassandra Brandow"/>
    <n v="27360"/>
    <n v="6"/>
    <n v="7"/>
    <n v="52"/>
  </r>
  <r>
    <n v="2"/>
    <x v="2"/>
    <x v="833"/>
    <x v="2"/>
    <x v="2"/>
    <n v="1"/>
    <x v="0"/>
    <x v="10"/>
    <x v="2"/>
    <x v="16"/>
    <x v="12"/>
    <s v="United States"/>
    <x v="733"/>
    <x v="0"/>
    <m/>
    <x v="0"/>
    <x v="1"/>
    <d v="2018-06-10T00:00:00"/>
    <s v="Tue"/>
    <x v="9"/>
    <s v="CA-2018-121993"/>
    <n v="195"/>
    <s v="Avery 487"/>
    <s v="Chuck Magee"/>
    <n v="19140"/>
    <n v="8"/>
    <n v="8"/>
    <n v="24"/>
  </r>
  <r>
    <n v="4"/>
    <x v="1"/>
    <x v="754"/>
    <x v="3"/>
    <x v="0"/>
    <n v="6"/>
    <x v="0"/>
    <x v="9"/>
    <x v="1"/>
    <x v="388"/>
    <x v="26"/>
    <s v="United States"/>
    <x v="425"/>
    <x v="3"/>
    <m/>
    <x v="0"/>
    <x v="0"/>
    <d v="2018-12-29T00:00:00"/>
    <s v="Sun"/>
    <x v="11"/>
    <s v="CA-2018-122017"/>
    <n v="615"/>
    <s v="Executive Impressions 10 Spectator Wall Clock"/>
    <s v="Kelly Williams"/>
    <n v="67212"/>
    <n v="24"/>
    <n v="6"/>
    <n v="71"/>
  </r>
  <r>
    <n v="4"/>
    <x v="1"/>
    <x v="754"/>
    <x v="3"/>
    <x v="0"/>
    <n v="6"/>
    <x v="0"/>
    <x v="12"/>
    <x v="2"/>
    <x v="388"/>
    <x v="26"/>
    <s v="United States"/>
    <x v="425"/>
    <x v="3"/>
    <m/>
    <x v="0"/>
    <x v="0"/>
    <d v="2018-12-29T00:00:00"/>
    <s v="Sun"/>
    <x v="11"/>
    <s v="CA-2018-122017"/>
    <n v="291"/>
    <s v="Belkin 8 Outlet Surge Protector"/>
    <s v="Kelly Williams"/>
    <n v="67212"/>
    <n v="23"/>
    <n v="2"/>
    <n v="82"/>
  </r>
  <r>
    <n v="4"/>
    <x v="1"/>
    <x v="721"/>
    <x v="2"/>
    <x v="0"/>
    <n v="6"/>
    <x v="0"/>
    <x v="5"/>
    <x v="1"/>
    <x v="22"/>
    <x v="17"/>
    <s v="United States"/>
    <x v="17"/>
    <x v="3"/>
    <m/>
    <x v="0"/>
    <x v="0"/>
    <d v="2018-12-03T00:00:00"/>
    <s v="Tue"/>
    <x v="6"/>
    <s v="CA-2018-122063"/>
    <n v="766"/>
    <s v="Global Stack Chair with Arms, Black"/>
    <s v="Kelly Williams"/>
    <n v="47374"/>
    <n v="8"/>
    <n v="1"/>
    <n v="30"/>
  </r>
  <r>
    <n v="4"/>
    <x v="1"/>
    <x v="721"/>
    <x v="2"/>
    <x v="0"/>
    <n v="6"/>
    <x v="0"/>
    <x v="1"/>
    <x v="1"/>
    <x v="22"/>
    <x v="17"/>
    <s v="United States"/>
    <x v="17"/>
    <x v="3"/>
    <m/>
    <x v="0"/>
    <x v="0"/>
    <d v="2018-12-03T00:00:00"/>
    <s v="Tue"/>
    <x v="6"/>
    <s v="CA-2018-122063"/>
    <n v="827"/>
    <s v="Hon 5100 Series Wood Tables"/>
    <s v="Kelly Williams"/>
    <n v="47374"/>
    <n v="105"/>
    <n v="2"/>
    <n v="582"/>
  </r>
  <r>
    <n v="7"/>
    <x v="2"/>
    <x v="834"/>
    <x v="2"/>
    <x v="0"/>
    <n v="6"/>
    <x v="0"/>
    <x v="11"/>
    <x v="2"/>
    <x v="216"/>
    <x v="38"/>
    <s v="United States"/>
    <x v="734"/>
    <x v="0"/>
    <m/>
    <x v="0"/>
    <x v="0"/>
    <d v="2018-05-16T00:00:00"/>
    <s v="Mon"/>
    <x v="5"/>
    <s v="CA-2018-122133"/>
    <n v="1377"/>
    <s v="SAFCO Commercial Wire Shelving, Black"/>
    <s v="Chuck Magee"/>
    <n v="6457"/>
    <n v="0"/>
    <n v="4"/>
    <n v="553"/>
  </r>
  <r>
    <n v="6"/>
    <x v="0"/>
    <x v="835"/>
    <x v="2"/>
    <x v="0"/>
    <n v="6"/>
    <x v="2"/>
    <x v="15"/>
    <x v="2"/>
    <x v="44"/>
    <x v="9"/>
    <s v="United States"/>
    <x v="439"/>
    <x v="1"/>
    <m/>
    <x v="0"/>
    <x v="0"/>
    <d v="2018-07-15T00:00:00"/>
    <s v="Sun"/>
    <x v="1"/>
    <s v="CA-2018-122322"/>
    <n v="670"/>
    <s v="Fiskars Home &amp; Office Scissors"/>
    <s v="Anna Andreadi"/>
    <n v="84604"/>
    <n v="12"/>
    <n v="5"/>
    <n v="44"/>
  </r>
  <r>
    <n v="5"/>
    <x v="1"/>
    <x v="749"/>
    <x v="2"/>
    <x v="0"/>
    <n v="6"/>
    <x v="0"/>
    <x v="9"/>
    <x v="1"/>
    <x v="389"/>
    <x v="12"/>
    <s v="United States"/>
    <x v="735"/>
    <x v="0"/>
    <m/>
    <x v="0"/>
    <x v="1"/>
    <d v="2018-07-22T00:00:00"/>
    <s v="Sun"/>
    <x v="1"/>
    <s v="CA-2018-122392"/>
    <n v="1056"/>
    <s v="Master Caster Door Stop, Large Neon Orange"/>
    <s v="Chuck Magee"/>
    <n v="18103"/>
    <n v="3"/>
    <n v="2"/>
    <n v="12"/>
  </r>
  <r>
    <n v="5"/>
    <x v="1"/>
    <x v="749"/>
    <x v="2"/>
    <x v="0"/>
    <n v="6"/>
    <x v="0"/>
    <x v="6"/>
    <x v="2"/>
    <x v="389"/>
    <x v="12"/>
    <s v="United States"/>
    <x v="735"/>
    <x v="0"/>
    <m/>
    <x v="0"/>
    <x v="1"/>
    <d v="2018-07-22T00:00:00"/>
    <s v="Sun"/>
    <x v="1"/>
    <s v="CA-2018-122392"/>
    <n v="11"/>
    <s v="12 Colored Short Pencils"/>
    <s v="Chuck Magee"/>
    <n v="18103"/>
    <n v="0"/>
    <n v="2"/>
    <n v="4"/>
  </r>
  <r>
    <n v="5"/>
    <x v="1"/>
    <x v="836"/>
    <x v="2"/>
    <x v="0"/>
    <n v="6"/>
    <x v="0"/>
    <x v="5"/>
    <x v="1"/>
    <x v="1"/>
    <x v="1"/>
    <s v="United States"/>
    <x v="684"/>
    <x v="1"/>
    <m/>
    <x v="0"/>
    <x v="1"/>
    <d v="2018-06-09T00:00:00"/>
    <s v="Mon"/>
    <x v="9"/>
    <s v="CA-2018-122448"/>
    <n v="747"/>
    <s v="Global Deluxe Stacking Chair, Gray"/>
    <s v="Anna Andreadi"/>
    <n v="94109"/>
    <n v="14"/>
    <n v="3"/>
    <n v="122"/>
  </r>
  <r>
    <n v="0"/>
    <x v="0"/>
    <x v="837"/>
    <x v="2"/>
    <x v="3"/>
    <n v="0"/>
    <x v="2"/>
    <x v="9"/>
    <x v="1"/>
    <x v="16"/>
    <x v="12"/>
    <s v="United States"/>
    <x v="698"/>
    <x v="0"/>
    <m/>
    <x v="0"/>
    <x v="1"/>
    <d v="2018-03-11T00:00:00"/>
    <s v="Wed"/>
    <x v="2"/>
    <s v="CA-2018-122511"/>
    <n v="485"/>
    <s v="DAX Charcoal/Nickel-Tone Document Frame, 5 x 7"/>
    <s v="Chuck Magee"/>
    <n v="19140"/>
    <n v="9"/>
    <n v="4"/>
    <n v="30"/>
  </r>
  <r>
    <n v="4"/>
    <x v="2"/>
    <x v="678"/>
    <x v="2"/>
    <x v="1"/>
    <n v="3"/>
    <x v="1"/>
    <x v="10"/>
    <x v="2"/>
    <x v="21"/>
    <x v="2"/>
    <s v="United States"/>
    <x v="249"/>
    <x v="2"/>
    <m/>
    <x v="0"/>
    <x v="1"/>
    <d v="2018-03-04T00:00:00"/>
    <s v="Wed"/>
    <x v="2"/>
    <s v="CA-2018-122518"/>
    <n v="229"/>
    <s v="Avery 518"/>
    <s v="Cassandra Brandow"/>
    <n v="33180"/>
    <n v="4"/>
    <n v="4"/>
    <n v="10"/>
  </r>
  <r>
    <n v="4"/>
    <x v="1"/>
    <x v="838"/>
    <x v="2"/>
    <x v="0"/>
    <n v="6"/>
    <x v="0"/>
    <x v="5"/>
    <x v="1"/>
    <x v="0"/>
    <x v="0"/>
    <s v="United States"/>
    <x v="618"/>
    <x v="0"/>
    <m/>
    <x v="0"/>
    <x v="9"/>
    <d v="2018-08-21T00:00:00"/>
    <s v="Sat"/>
    <x v="10"/>
    <s v="CA-2018-122581"/>
    <n v="977"/>
    <s v="Leather Task Chair, Black"/>
    <s v="Chuck Magee"/>
    <n v="10035"/>
    <n v="64"/>
    <n v="7"/>
    <n v="573"/>
  </r>
  <r>
    <n v="6"/>
    <x v="0"/>
    <x v="722"/>
    <x v="2"/>
    <x v="0"/>
    <n v="6"/>
    <x v="0"/>
    <x v="3"/>
    <x v="2"/>
    <x v="1"/>
    <x v="1"/>
    <s v="United States"/>
    <x v="244"/>
    <x v="1"/>
    <m/>
    <x v="0"/>
    <x v="0"/>
    <d v="2018-05-18T00:00:00"/>
    <s v="Wed"/>
    <x v="5"/>
    <s v="CA-2018-122728"/>
    <n v="1597"/>
    <s v="Universal Premium White Copier/Laser Paper (20Lb. and 87 Bright)"/>
    <s v="Anna Andreadi"/>
    <n v="94110"/>
    <n v="9"/>
    <n v="3"/>
    <n v="18"/>
  </r>
  <r>
    <n v="6"/>
    <x v="0"/>
    <x v="722"/>
    <x v="2"/>
    <x v="0"/>
    <n v="6"/>
    <x v="0"/>
    <x v="11"/>
    <x v="2"/>
    <x v="1"/>
    <x v="1"/>
    <s v="United States"/>
    <x v="244"/>
    <x v="1"/>
    <m/>
    <x v="0"/>
    <x v="0"/>
    <d v="2018-05-18T00:00:00"/>
    <s v="Wed"/>
    <x v="5"/>
    <s v="CA-2018-122728"/>
    <n v="817"/>
    <s v="Home/Office Personal File Carts"/>
    <s v="Anna Andreadi"/>
    <n v="94110"/>
    <n v="26"/>
    <n v="3"/>
    <n v="104"/>
  </r>
  <r>
    <n v="2"/>
    <x v="1"/>
    <x v="773"/>
    <x v="2"/>
    <x v="1"/>
    <n v="3"/>
    <x v="1"/>
    <x v="5"/>
    <x v="1"/>
    <x v="162"/>
    <x v="6"/>
    <s v="United States"/>
    <x v="100"/>
    <x v="3"/>
    <m/>
    <x v="0"/>
    <x v="0"/>
    <d v="2018-05-27T00:00:00"/>
    <s v="Fri"/>
    <x v="5"/>
    <s v="CA-2018-122903"/>
    <n v="828"/>
    <s v="HON 5400 Series Task Chairs for Big and Tall"/>
    <s v="Kelly Williams"/>
    <n v="48205"/>
    <n v="701"/>
    <n v="5"/>
    <n v="3505"/>
  </r>
  <r>
    <n v="2"/>
    <x v="1"/>
    <x v="773"/>
    <x v="2"/>
    <x v="1"/>
    <n v="3"/>
    <x v="1"/>
    <x v="3"/>
    <x v="2"/>
    <x v="162"/>
    <x v="6"/>
    <s v="United States"/>
    <x v="100"/>
    <x v="3"/>
    <m/>
    <x v="0"/>
    <x v="0"/>
    <d v="2018-05-27T00:00:00"/>
    <s v="Fri"/>
    <x v="5"/>
    <s v="CA-2018-122903"/>
    <n v="1703"/>
    <s v="Xerox 1910"/>
    <s v="Kelly Williams"/>
    <n v="48205"/>
    <n v="69"/>
    <n v="3"/>
    <n v="144"/>
  </r>
  <r>
    <n v="2"/>
    <x v="1"/>
    <x v="773"/>
    <x v="2"/>
    <x v="1"/>
    <n v="3"/>
    <x v="1"/>
    <x v="3"/>
    <x v="2"/>
    <x v="162"/>
    <x v="6"/>
    <s v="United States"/>
    <x v="100"/>
    <x v="3"/>
    <m/>
    <x v="0"/>
    <x v="0"/>
    <d v="2018-05-27T00:00:00"/>
    <s v="Fri"/>
    <x v="5"/>
    <s v="CA-2018-122903"/>
    <n v="1708"/>
    <s v="Xerox 1915"/>
    <s v="Kelly Williams"/>
    <n v="48205"/>
    <n v="151"/>
    <n v="3"/>
    <n v="315"/>
  </r>
  <r>
    <n v="4"/>
    <x v="1"/>
    <x v="653"/>
    <x v="2"/>
    <x v="0"/>
    <n v="6"/>
    <x v="1"/>
    <x v="2"/>
    <x v="2"/>
    <x v="0"/>
    <x v="0"/>
    <s v="United States"/>
    <x v="89"/>
    <x v="0"/>
    <m/>
    <x v="0"/>
    <x v="1"/>
    <d v="2018-12-26T00:00:00"/>
    <s v="Thu"/>
    <x v="6"/>
    <s v="CA-2018-123015"/>
    <n v="1364"/>
    <s v="Round Ring Binders"/>
    <s v="Chuck Magee"/>
    <n v="10024"/>
    <n v="2"/>
    <n v="3"/>
    <n v="5"/>
  </r>
  <r>
    <n v="4"/>
    <x v="2"/>
    <x v="677"/>
    <x v="2"/>
    <x v="1"/>
    <n v="3"/>
    <x v="2"/>
    <x v="9"/>
    <x v="1"/>
    <x v="124"/>
    <x v="0"/>
    <s v="United States"/>
    <x v="161"/>
    <x v="0"/>
    <m/>
    <x v="0"/>
    <x v="0"/>
    <d v="2018-04-04T00:00:00"/>
    <s v="Wed"/>
    <x v="4"/>
    <s v="CA-2018-123050"/>
    <n v="506"/>
    <s v="Deflect-o EconoMat Studded, No Bevel Mat for Low Pile Carpeting"/>
    <s v="Chuck Magee"/>
    <n v="12180"/>
    <n v="7"/>
    <n v="2"/>
    <n v="83"/>
  </r>
  <r>
    <n v="4"/>
    <x v="2"/>
    <x v="677"/>
    <x v="2"/>
    <x v="1"/>
    <n v="3"/>
    <x v="2"/>
    <x v="11"/>
    <x v="2"/>
    <x v="124"/>
    <x v="0"/>
    <s v="United States"/>
    <x v="161"/>
    <x v="0"/>
    <m/>
    <x v="0"/>
    <x v="0"/>
    <d v="2018-04-04T00:00:00"/>
    <s v="Wed"/>
    <x v="4"/>
    <s v="CA-2018-123050"/>
    <n v="1543"/>
    <s v="Tenex File Box, Personal Filing Tote with Lid, Black"/>
    <s v="Chuck Magee"/>
    <n v="12180"/>
    <n v="8"/>
    <n v="2"/>
    <n v="31"/>
  </r>
  <r>
    <n v="4"/>
    <x v="2"/>
    <x v="677"/>
    <x v="2"/>
    <x v="1"/>
    <n v="3"/>
    <x v="2"/>
    <x v="8"/>
    <x v="0"/>
    <x v="124"/>
    <x v="0"/>
    <s v="United States"/>
    <x v="161"/>
    <x v="0"/>
    <m/>
    <x v="0"/>
    <x v="0"/>
    <d v="2018-04-04T00:00:00"/>
    <s v="Wed"/>
    <x v="4"/>
    <s v="CA-2018-123050"/>
    <n v="1025"/>
    <s v="Logitech Trackman Marble Mouse"/>
    <s v="Chuck Magee"/>
    <n v="12180"/>
    <n v="38"/>
    <n v="3"/>
    <n v="90"/>
  </r>
  <r>
    <n v="4"/>
    <x v="1"/>
    <x v="839"/>
    <x v="2"/>
    <x v="0"/>
    <n v="6"/>
    <x v="0"/>
    <x v="9"/>
    <x v="1"/>
    <x v="0"/>
    <x v="0"/>
    <s v="United States"/>
    <x v="447"/>
    <x v="0"/>
    <m/>
    <x v="0"/>
    <x v="0"/>
    <d v="2018-09-04T00:00:00"/>
    <s v="Wed"/>
    <x v="0"/>
    <s v="CA-2018-123120"/>
    <n v="876"/>
    <s v="Howard Miller 16 Diameter Gallery Wall Clock"/>
    <s v="Chuck Magee"/>
    <n v="10011"/>
    <n v="25"/>
    <n v="1"/>
    <n v="64"/>
  </r>
  <r>
    <n v="4"/>
    <x v="1"/>
    <x v="839"/>
    <x v="2"/>
    <x v="0"/>
    <n v="6"/>
    <x v="0"/>
    <x v="15"/>
    <x v="2"/>
    <x v="0"/>
    <x v="0"/>
    <s v="United States"/>
    <x v="447"/>
    <x v="0"/>
    <m/>
    <x v="0"/>
    <x v="0"/>
    <d v="2018-09-04T00:00:00"/>
    <s v="Wed"/>
    <x v="0"/>
    <s v="CA-2018-123120"/>
    <n v="83"/>
    <s v="Acme Preferred Stainless Steel Scissors"/>
    <s v="Chuck Magee"/>
    <n v="10011"/>
    <n v="7"/>
    <n v="4"/>
    <n v="23"/>
  </r>
  <r>
    <n v="4"/>
    <x v="1"/>
    <x v="839"/>
    <x v="2"/>
    <x v="0"/>
    <n v="6"/>
    <x v="0"/>
    <x v="2"/>
    <x v="2"/>
    <x v="0"/>
    <x v="0"/>
    <s v="United States"/>
    <x v="447"/>
    <x v="0"/>
    <m/>
    <x v="0"/>
    <x v="1"/>
    <d v="2018-09-04T00:00:00"/>
    <s v="Wed"/>
    <x v="0"/>
    <s v="CA-2018-123120"/>
    <n v="1287"/>
    <s v="Plastic Binding Combs"/>
    <s v="Chuck Magee"/>
    <n v="10011"/>
    <n v="20"/>
    <n v="5"/>
    <n v="61"/>
  </r>
  <r>
    <n v="2"/>
    <x v="1"/>
    <x v="735"/>
    <x v="2"/>
    <x v="1"/>
    <n v="3"/>
    <x v="0"/>
    <x v="6"/>
    <x v="2"/>
    <x v="101"/>
    <x v="8"/>
    <s v="United States"/>
    <x v="77"/>
    <x v="2"/>
    <m/>
    <x v="0"/>
    <x v="0"/>
    <d v="2018-09-27T00:00:00"/>
    <s v="Fri"/>
    <x v="0"/>
    <s v="CA-2018-123176"/>
    <n v="329"/>
    <s v="Binney &amp; Smith Crayola Metallic Colored Pencils, 8-Color Set"/>
    <s v="Cassandra Brandow"/>
    <n v="30318"/>
    <n v="5"/>
    <n v="3"/>
    <n v="14"/>
  </r>
  <r>
    <n v="2"/>
    <x v="1"/>
    <x v="735"/>
    <x v="2"/>
    <x v="1"/>
    <n v="3"/>
    <x v="0"/>
    <x v="3"/>
    <x v="2"/>
    <x v="101"/>
    <x v="8"/>
    <s v="United States"/>
    <x v="77"/>
    <x v="2"/>
    <m/>
    <x v="0"/>
    <x v="0"/>
    <d v="2018-09-27T00:00:00"/>
    <s v="Fri"/>
    <x v="0"/>
    <s v="CA-2018-123176"/>
    <n v="1762"/>
    <s v="Xerox 1965"/>
    <s v="Cassandra Brandow"/>
    <n v="30318"/>
    <n v="9"/>
    <n v="3"/>
    <n v="18"/>
  </r>
  <r>
    <n v="5"/>
    <x v="1"/>
    <x v="840"/>
    <x v="2"/>
    <x v="0"/>
    <n v="6"/>
    <x v="0"/>
    <x v="9"/>
    <x v="1"/>
    <x v="0"/>
    <x v="0"/>
    <s v="United States"/>
    <x v="294"/>
    <x v="0"/>
    <m/>
    <x v="0"/>
    <x v="0"/>
    <d v="2018-02-19T00:00:00"/>
    <s v="Thu"/>
    <x v="3"/>
    <s v="CA-2018-123274"/>
    <n v="620"/>
    <s v="Executive Impressions 14 Contract Wall Clock"/>
    <s v="Chuck Magee"/>
    <n v="10035"/>
    <n v="15"/>
    <n v="2"/>
    <n v="44"/>
  </r>
  <r>
    <n v="5"/>
    <x v="1"/>
    <x v="840"/>
    <x v="2"/>
    <x v="0"/>
    <n v="6"/>
    <x v="0"/>
    <x v="11"/>
    <x v="2"/>
    <x v="0"/>
    <x v="0"/>
    <s v="United States"/>
    <x v="294"/>
    <x v="0"/>
    <m/>
    <x v="0"/>
    <x v="0"/>
    <d v="2018-02-19T00:00:00"/>
    <s v="Thu"/>
    <x v="3"/>
    <s v="CA-2018-123274"/>
    <n v="418"/>
    <s v="Carina Double Wide Media Storage Towers in Natural &amp; Black"/>
    <s v="Chuck Magee"/>
    <n v="10035"/>
    <n v="10"/>
    <n v="3"/>
    <n v="243"/>
  </r>
  <r>
    <n v="6"/>
    <x v="0"/>
    <x v="736"/>
    <x v="2"/>
    <x v="0"/>
    <n v="6"/>
    <x v="1"/>
    <x v="14"/>
    <x v="1"/>
    <x v="29"/>
    <x v="1"/>
    <s v="United States"/>
    <x v="264"/>
    <x v="1"/>
    <m/>
    <x v="0"/>
    <x v="5"/>
    <d v="2018-09-16T00:00:00"/>
    <s v="Mon"/>
    <x v="0"/>
    <s v="CA-2018-123337"/>
    <n v="1434"/>
    <s v="Sauder Forest Hills Library with Doors, Woodland Oak Finish"/>
    <s v="Anna Andreadi"/>
    <n v="95123"/>
    <n v="-13"/>
    <n v="2"/>
    <n v="274"/>
  </r>
  <r>
    <n v="6"/>
    <x v="0"/>
    <x v="736"/>
    <x v="2"/>
    <x v="0"/>
    <n v="6"/>
    <x v="1"/>
    <x v="12"/>
    <x v="2"/>
    <x v="29"/>
    <x v="1"/>
    <s v="United States"/>
    <x v="264"/>
    <x v="1"/>
    <m/>
    <x v="0"/>
    <x v="0"/>
    <d v="2018-09-16T00:00:00"/>
    <s v="Mon"/>
    <x v="0"/>
    <s v="CA-2018-123337"/>
    <n v="610"/>
    <s v="Eureka Sanitaire  Multi-Pro Heavy-Duty Upright, Disposable Bags"/>
    <s v="Anna Andreadi"/>
    <n v="95123"/>
    <n v="5"/>
    <n v="4"/>
    <n v="17"/>
  </r>
  <r>
    <n v="7"/>
    <x v="2"/>
    <x v="805"/>
    <x v="2"/>
    <x v="0"/>
    <n v="6"/>
    <x v="0"/>
    <x v="12"/>
    <x v="2"/>
    <x v="1"/>
    <x v="1"/>
    <s v="United States"/>
    <x v="230"/>
    <x v="1"/>
    <m/>
    <x v="0"/>
    <x v="0"/>
    <d v="2018-04-10T00:00:00"/>
    <s v="Tue"/>
    <x v="4"/>
    <s v="CA-2018-123358"/>
    <n v="26"/>
    <s v="3M Replacement Filter for Office Air Cleaner for 20 x 33 Room"/>
    <s v="Anna Andreadi"/>
    <n v="94122"/>
    <n v="44"/>
    <n v="3"/>
    <n v="114"/>
  </r>
  <r>
    <n v="7"/>
    <x v="2"/>
    <x v="805"/>
    <x v="2"/>
    <x v="0"/>
    <n v="6"/>
    <x v="0"/>
    <x v="11"/>
    <x v="2"/>
    <x v="1"/>
    <x v="1"/>
    <s v="United States"/>
    <x v="230"/>
    <x v="1"/>
    <m/>
    <x v="0"/>
    <x v="0"/>
    <d v="2018-04-10T00:00:00"/>
    <s v="Tue"/>
    <x v="4"/>
    <s v="CA-2018-123358"/>
    <n v="658"/>
    <s v="Fellowes Staxonsteel Drawer Files"/>
    <s v="Anna Andreadi"/>
    <n v="94122"/>
    <n v="81"/>
    <n v="3"/>
    <n v="580"/>
  </r>
  <r>
    <n v="7"/>
    <x v="2"/>
    <x v="805"/>
    <x v="2"/>
    <x v="0"/>
    <n v="6"/>
    <x v="0"/>
    <x v="11"/>
    <x v="2"/>
    <x v="1"/>
    <x v="1"/>
    <s v="United States"/>
    <x v="230"/>
    <x v="1"/>
    <m/>
    <x v="0"/>
    <x v="0"/>
    <d v="2018-04-10T00:00:00"/>
    <s v="Tue"/>
    <x v="4"/>
    <s v="CA-2018-123358"/>
    <n v="1362"/>
    <s v="Rogers Profile Extra Capacity Storage Tub"/>
    <s v="Anna Andreadi"/>
    <n v="94122"/>
    <n v="6"/>
    <n v="9"/>
    <n v="151"/>
  </r>
  <r>
    <n v="7"/>
    <x v="2"/>
    <x v="805"/>
    <x v="2"/>
    <x v="0"/>
    <n v="6"/>
    <x v="0"/>
    <x v="2"/>
    <x v="2"/>
    <x v="1"/>
    <x v="1"/>
    <s v="United States"/>
    <x v="230"/>
    <x v="1"/>
    <m/>
    <x v="0"/>
    <x v="1"/>
    <d v="2018-04-10T00:00:00"/>
    <s v="Tue"/>
    <x v="4"/>
    <s v="CA-2018-123358"/>
    <n v="701"/>
    <s v="GBC Prepunched Paper, 19-Hole, for Binding Systems, 24-lb"/>
    <s v="Anna Andreadi"/>
    <n v="94122"/>
    <n v="16"/>
    <n v="4"/>
    <n v="48"/>
  </r>
  <r>
    <n v="6"/>
    <x v="0"/>
    <x v="694"/>
    <x v="2"/>
    <x v="0"/>
    <n v="6"/>
    <x v="2"/>
    <x v="15"/>
    <x v="2"/>
    <x v="373"/>
    <x v="16"/>
    <s v="United States"/>
    <x v="636"/>
    <x v="2"/>
    <m/>
    <x v="0"/>
    <x v="1"/>
    <d v="2018-08-21T00:00:00"/>
    <s v="Sat"/>
    <x v="10"/>
    <s v="CA-2018-123414"/>
    <n v="71"/>
    <s v="Acme 10 Easy Grip Assistive Scissors"/>
    <s v="Cassandra Brandow"/>
    <n v="27834"/>
    <n v="4"/>
    <n v="2"/>
    <n v="28"/>
  </r>
  <r>
    <n v="6"/>
    <x v="0"/>
    <x v="694"/>
    <x v="2"/>
    <x v="0"/>
    <n v="6"/>
    <x v="2"/>
    <x v="10"/>
    <x v="2"/>
    <x v="373"/>
    <x v="16"/>
    <s v="United States"/>
    <x v="636"/>
    <x v="2"/>
    <m/>
    <x v="0"/>
    <x v="1"/>
    <d v="2018-08-21T00:00:00"/>
    <s v="Sat"/>
    <x v="10"/>
    <s v="CA-2018-123414"/>
    <n v="198"/>
    <s v="Avery 49"/>
    <s v="Cassandra Brandow"/>
    <n v="27834"/>
    <n v="3"/>
    <n v="4"/>
    <n v="9"/>
  </r>
  <r>
    <n v="2"/>
    <x v="2"/>
    <x v="712"/>
    <x v="2"/>
    <x v="2"/>
    <n v="1"/>
    <x v="0"/>
    <x v="14"/>
    <x v="1"/>
    <x v="17"/>
    <x v="1"/>
    <s v="United States"/>
    <x v="346"/>
    <x v="1"/>
    <m/>
    <x v="0"/>
    <x v="5"/>
    <d v="2018-06-17T00:00:00"/>
    <s v="Tue"/>
    <x v="9"/>
    <s v="CA-2018-123512"/>
    <n v="384"/>
    <s v="Bush Heritage Pine Collection 5-Shelf Bookcase, Albany Pine Finish, *Special Order"/>
    <s v="Anna Andreadi"/>
    <n v="90045"/>
    <n v="14"/>
    <n v="2"/>
    <n v="240"/>
  </r>
  <r>
    <n v="2"/>
    <x v="2"/>
    <x v="712"/>
    <x v="2"/>
    <x v="2"/>
    <n v="1"/>
    <x v="0"/>
    <x v="3"/>
    <x v="2"/>
    <x v="17"/>
    <x v="1"/>
    <s v="United States"/>
    <x v="346"/>
    <x v="1"/>
    <m/>
    <x v="0"/>
    <x v="0"/>
    <d v="2018-06-17T00:00:00"/>
    <s v="Tue"/>
    <x v="9"/>
    <s v="CA-2018-123512"/>
    <n v="1707"/>
    <s v="Xerox 1914"/>
    <s v="Anna Andreadi"/>
    <n v="90045"/>
    <n v="108"/>
    <n v="4"/>
    <n v="220"/>
  </r>
  <r>
    <n v="2"/>
    <x v="2"/>
    <x v="712"/>
    <x v="2"/>
    <x v="2"/>
    <n v="1"/>
    <x v="0"/>
    <x v="10"/>
    <x v="2"/>
    <x v="17"/>
    <x v="1"/>
    <s v="United States"/>
    <x v="346"/>
    <x v="1"/>
    <m/>
    <x v="0"/>
    <x v="0"/>
    <d v="2018-06-17T00:00:00"/>
    <s v="Tue"/>
    <x v="9"/>
    <s v="CA-2018-123512"/>
    <n v="205"/>
    <s v="Avery 496"/>
    <s v="Anna Andreadi"/>
    <n v="90045"/>
    <n v="11"/>
    <n v="6"/>
    <n v="23"/>
  </r>
  <r>
    <n v="1"/>
    <x v="0"/>
    <x v="841"/>
    <x v="2"/>
    <x v="2"/>
    <n v="1"/>
    <x v="1"/>
    <x v="3"/>
    <x v="2"/>
    <x v="15"/>
    <x v="11"/>
    <s v="United States"/>
    <x v="546"/>
    <x v="1"/>
    <s v="Yes"/>
    <x v="1"/>
    <x v="0"/>
    <d v="2018-12-24T00:00:00"/>
    <s v="Tue"/>
    <x v="6"/>
    <s v="CA-2018-123526"/>
    <n v="1689"/>
    <s v="Xerox 1898"/>
    <s v="Anna Andreadi"/>
    <n v="98103"/>
    <n v="16"/>
    <n v="5"/>
    <n v="33"/>
  </r>
  <r>
    <n v="6"/>
    <x v="0"/>
    <x v="711"/>
    <x v="2"/>
    <x v="0"/>
    <n v="6"/>
    <x v="2"/>
    <x v="14"/>
    <x v="1"/>
    <x v="175"/>
    <x v="2"/>
    <s v="United States"/>
    <x v="634"/>
    <x v="2"/>
    <m/>
    <x v="0"/>
    <x v="1"/>
    <d v="2018-11-24T00:00:00"/>
    <s v="Tue"/>
    <x v="7"/>
    <s v="CA-2018-123533"/>
    <n v="1228"/>
    <s v="OSullivan Cherrywood Estates Traditional Bookcase"/>
    <s v="Cassandra Brandow"/>
    <n v="33012"/>
    <n v="8"/>
    <n v="5"/>
    <n v="340"/>
  </r>
  <r>
    <n v="6"/>
    <x v="0"/>
    <x v="711"/>
    <x v="2"/>
    <x v="0"/>
    <n v="6"/>
    <x v="2"/>
    <x v="12"/>
    <x v="2"/>
    <x v="175"/>
    <x v="2"/>
    <s v="United States"/>
    <x v="634"/>
    <x v="2"/>
    <m/>
    <x v="0"/>
    <x v="1"/>
    <d v="2018-11-24T00:00:00"/>
    <s v="Tue"/>
    <x v="7"/>
    <s v="CA-2018-123533"/>
    <n v="633"/>
    <s v="Fellowes Advanced Computer Series Surge Protectors"/>
    <s v="Cassandra Brandow"/>
    <n v="33012"/>
    <n v="4"/>
    <n v="2"/>
    <n v="42"/>
  </r>
  <r>
    <n v="6"/>
    <x v="0"/>
    <x v="711"/>
    <x v="2"/>
    <x v="0"/>
    <n v="6"/>
    <x v="2"/>
    <x v="3"/>
    <x v="2"/>
    <x v="175"/>
    <x v="2"/>
    <s v="United States"/>
    <x v="634"/>
    <x v="2"/>
    <m/>
    <x v="0"/>
    <x v="1"/>
    <d v="2018-11-24T00:00:00"/>
    <s v="Tue"/>
    <x v="7"/>
    <s v="CA-2018-123533"/>
    <n v="1576"/>
    <s v="Tops Wirebound Message Log Books"/>
    <s v="Cassandra Brandow"/>
    <n v="33012"/>
    <n v="3"/>
    <n v="4"/>
    <n v="11"/>
  </r>
  <r>
    <n v="4"/>
    <x v="2"/>
    <x v="842"/>
    <x v="2"/>
    <x v="1"/>
    <n v="3"/>
    <x v="1"/>
    <x v="5"/>
    <x v="1"/>
    <x v="141"/>
    <x v="21"/>
    <s v="United States"/>
    <x v="413"/>
    <x v="3"/>
    <m/>
    <x v="0"/>
    <x v="0"/>
    <d v="2018-04-02T00:00:00"/>
    <s v="Mon"/>
    <x v="4"/>
    <s v="CA-2018-123540"/>
    <n v="752"/>
    <s v="Global Executive Mid-Back Managers Chair"/>
    <s v="Kelly Williams"/>
    <n v="53209"/>
    <n v="378"/>
    <n v="5"/>
    <n v="1455"/>
  </r>
  <r>
    <n v="5"/>
    <x v="1"/>
    <x v="680"/>
    <x v="2"/>
    <x v="0"/>
    <n v="6"/>
    <x v="1"/>
    <x v="2"/>
    <x v="2"/>
    <x v="30"/>
    <x v="2"/>
    <s v="United States"/>
    <x v="107"/>
    <x v="2"/>
    <m/>
    <x v="0"/>
    <x v="4"/>
    <d v="2018-11-28T00:00:00"/>
    <s v="Sat"/>
    <x v="6"/>
    <s v="CA-2018-123617"/>
    <n v="70"/>
    <s v="ACCOHIDE Binder by Acco"/>
    <s v="Cassandra Brandow"/>
    <n v="32137"/>
    <n v="-6"/>
    <n v="6"/>
    <n v="7"/>
  </r>
  <r>
    <n v="4"/>
    <x v="1"/>
    <x v="843"/>
    <x v="2"/>
    <x v="0"/>
    <n v="6"/>
    <x v="1"/>
    <x v="11"/>
    <x v="2"/>
    <x v="0"/>
    <x v="0"/>
    <s v="United States"/>
    <x v="242"/>
    <x v="0"/>
    <m/>
    <x v="0"/>
    <x v="0"/>
    <d v="2018-03-26T00:00:00"/>
    <s v="Thu"/>
    <x v="2"/>
    <s v="CA-2018-123666"/>
    <n v="776"/>
    <s v="Gould Plastics 18-Pocket Panel Bin, 34w x 5-1/4d x 20-1/2h"/>
    <s v="Chuck Magee"/>
    <n v="10011"/>
    <n v="18"/>
    <n v="5"/>
    <n v="460"/>
  </r>
  <r>
    <n v="6"/>
    <x v="0"/>
    <x v="646"/>
    <x v="2"/>
    <x v="0"/>
    <n v="6"/>
    <x v="1"/>
    <x v="10"/>
    <x v="2"/>
    <x v="201"/>
    <x v="4"/>
    <s v="United States"/>
    <x v="138"/>
    <x v="3"/>
    <m/>
    <x v="0"/>
    <x v="1"/>
    <d v="2018-09-25T00:00:00"/>
    <s v="Wed"/>
    <x v="8"/>
    <s v="CA-2018-123722"/>
    <n v="208"/>
    <s v="Avery 499"/>
    <s v="Kelly Williams"/>
    <n v="75061"/>
    <n v="5"/>
    <n v="4"/>
    <n v="16"/>
  </r>
  <r>
    <n v="3"/>
    <x v="0"/>
    <x v="844"/>
    <x v="2"/>
    <x v="1"/>
    <n v="3"/>
    <x v="1"/>
    <x v="9"/>
    <x v="1"/>
    <x v="111"/>
    <x v="35"/>
    <s v="United States"/>
    <x v="100"/>
    <x v="0"/>
    <m/>
    <x v="0"/>
    <x v="0"/>
    <d v="2018-11-24T00:00:00"/>
    <s v="Tue"/>
    <x v="7"/>
    <s v="CA-2018-123806"/>
    <n v="866"/>
    <s v="Howard Miller 11-1/2 Diameter Ridgewood Wall Clock"/>
    <s v="Chuck Magee"/>
    <n v="21215"/>
    <n v="85"/>
    <n v="4"/>
    <n v="208"/>
  </r>
  <r>
    <n v="6"/>
    <x v="0"/>
    <x v="724"/>
    <x v="2"/>
    <x v="0"/>
    <n v="6"/>
    <x v="1"/>
    <x v="3"/>
    <x v="2"/>
    <x v="117"/>
    <x v="4"/>
    <s v="United States"/>
    <x v="210"/>
    <x v="3"/>
    <m/>
    <x v="0"/>
    <x v="1"/>
    <d v="2018-09-06T00:00:00"/>
    <s v="Fri"/>
    <x v="0"/>
    <s v="CA-2018-123932"/>
    <n v="106"/>
    <s v="Advantus Motivational Note Cards"/>
    <s v="Kelly Williams"/>
    <n v="75217"/>
    <n v="15"/>
    <n v="4"/>
    <n v="42"/>
  </r>
  <r>
    <n v="6"/>
    <x v="0"/>
    <x v="724"/>
    <x v="2"/>
    <x v="0"/>
    <n v="6"/>
    <x v="1"/>
    <x v="0"/>
    <x v="0"/>
    <x v="117"/>
    <x v="4"/>
    <s v="United States"/>
    <x v="210"/>
    <x v="3"/>
    <m/>
    <x v="0"/>
    <x v="1"/>
    <d v="2018-09-06T00:00:00"/>
    <s v="Fri"/>
    <x v="0"/>
    <s v="CA-2018-123932"/>
    <n v="160"/>
    <s v="AT&amp;T CL83451 4-Handset Telephone"/>
    <s v="Kelly Williams"/>
    <n v="75217"/>
    <n v="37"/>
    <n v="2"/>
    <n v="330"/>
  </r>
  <r>
    <n v="5"/>
    <x v="1"/>
    <x v="797"/>
    <x v="2"/>
    <x v="0"/>
    <n v="6"/>
    <x v="1"/>
    <x v="5"/>
    <x v="1"/>
    <x v="5"/>
    <x v="5"/>
    <s v="United States"/>
    <x v="89"/>
    <x v="2"/>
    <m/>
    <x v="0"/>
    <x v="0"/>
    <d v="2018-09-12T00:00:00"/>
    <s v="Thu"/>
    <x v="0"/>
    <s v="CA-2018-123946"/>
    <n v="844"/>
    <s v="Hon Olson Stacker Chairs"/>
    <s v="Cassandra Brandow"/>
    <n v="22153"/>
    <n v="307"/>
    <n v="4"/>
    <n v="1059"/>
  </r>
  <r>
    <n v="5"/>
    <x v="1"/>
    <x v="797"/>
    <x v="2"/>
    <x v="0"/>
    <n v="6"/>
    <x v="1"/>
    <x v="4"/>
    <x v="2"/>
    <x v="5"/>
    <x v="5"/>
    <s v="United States"/>
    <x v="89"/>
    <x v="2"/>
    <m/>
    <x v="0"/>
    <x v="0"/>
    <d v="2018-09-12T00:00:00"/>
    <s v="Thu"/>
    <x v="0"/>
    <s v="CA-2018-123946"/>
    <n v="1507"/>
    <s v="Staples"/>
    <s v="Cassandra Brandow"/>
    <n v="22153"/>
    <n v="5"/>
    <n v="3"/>
    <n v="11"/>
  </r>
  <r>
    <n v="5"/>
    <x v="1"/>
    <x v="797"/>
    <x v="2"/>
    <x v="0"/>
    <n v="6"/>
    <x v="1"/>
    <x v="11"/>
    <x v="2"/>
    <x v="5"/>
    <x v="5"/>
    <s v="United States"/>
    <x v="89"/>
    <x v="2"/>
    <m/>
    <x v="0"/>
    <x v="0"/>
    <d v="2018-09-12T00:00:00"/>
    <s v="Thu"/>
    <x v="0"/>
    <s v="CA-2018-123946"/>
    <n v="1361"/>
    <s v="Rogers Jumbo File, Granite"/>
    <s v="Cassandra Brandow"/>
    <n v="22153"/>
    <n v="1"/>
    <n v="5"/>
    <n v="68"/>
  </r>
  <r>
    <n v="5"/>
    <x v="1"/>
    <x v="797"/>
    <x v="2"/>
    <x v="0"/>
    <n v="6"/>
    <x v="1"/>
    <x v="8"/>
    <x v="0"/>
    <x v="5"/>
    <x v="5"/>
    <s v="United States"/>
    <x v="89"/>
    <x v="2"/>
    <m/>
    <x v="0"/>
    <x v="0"/>
    <d v="2018-09-12T00:00:00"/>
    <s v="Thu"/>
    <x v="0"/>
    <s v="CA-2018-123946"/>
    <n v="914"/>
    <s v="Imation 30456 USB Flash Drive 8GB"/>
    <s v="Cassandra Brandow"/>
    <n v="22153"/>
    <n v="2"/>
    <n v="3"/>
    <n v="21"/>
  </r>
  <r>
    <n v="3"/>
    <x v="0"/>
    <x v="708"/>
    <x v="2"/>
    <x v="1"/>
    <n v="3"/>
    <x v="2"/>
    <x v="9"/>
    <x v="1"/>
    <x v="97"/>
    <x v="19"/>
    <s v="United States"/>
    <x v="309"/>
    <x v="0"/>
    <m/>
    <x v="0"/>
    <x v="1"/>
    <d v="2018-09-23T00:00:00"/>
    <s v="Mon"/>
    <x v="0"/>
    <s v="CA-2018-124016"/>
    <n v="552"/>
    <s v="Eldon 400 Class Desk Accessories, Black Carbon"/>
    <s v="Chuck Magee"/>
    <n v="43130"/>
    <n v="8"/>
    <n v="4"/>
    <n v="28"/>
  </r>
  <r>
    <n v="3"/>
    <x v="0"/>
    <x v="708"/>
    <x v="2"/>
    <x v="1"/>
    <n v="3"/>
    <x v="2"/>
    <x v="3"/>
    <x v="2"/>
    <x v="97"/>
    <x v="19"/>
    <s v="United States"/>
    <x v="309"/>
    <x v="0"/>
    <m/>
    <x v="0"/>
    <x v="1"/>
    <d v="2018-09-23T00:00:00"/>
    <s v="Mon"/>
    <x v="0"/>
    <s v="CA-2018-124016"/>
    <n v="1768"/>
    <s v="Xerox 1970"/>
    <s v="Chuck Magee"/>
    <n v="43130"/>
    <n v="4"/>
    <n v="3"/>
    <n v="12"/>
  </r>
  <r>
    <n v="3"/>
    <x v="0"/>
    <x v="708"/>
    <x v="2"/>
    <x v="1"/>
    <n v="3"/>
    <x v="2"/>
    <x v="2"/>
    <x v="2"/>
    <x v="97"/>
    <x v="19"/>
    <s v="United States"/>
    <x v="309"/>
    <x v="0"/>
    <m/>
    <x v="0"/>
    <x v="4"/>
    <d v="2018-09-23T00:00:00"/>
    <s v="Mon"/>
    <x v="0"/>
    <s v="CA-2018-124016"/>
    <n v="640"/>
    <s v="Fellowes Black Plastic Comb Bindings"/>
    <s v="Chuck Magee"/>
    <n v="43130"/>
    <n v="-10"/>
    <n v="7"/>
    <n v="12"/>
  </r>
  <r>
    <n v="1"/>
    <x v="0"/>
    <x v="653"/>
    <x v="2"/>
    <x v="2"/>
    <n v="1"/>
    <x v="0"/>
    <x v="3"/>
    <x v="2"/>
    <x v="49"/>
    <x v="10"/>
    <s v="United States"/>
    <x v="483"/>
    <x v="3"/>
    <m/>
    <x v="0"/>
    <x v="1"/>
    <d v="2018-12-29T00:00:00"/>
    <s v="Sun"/>
    <x v="6"/>
    <s v="CA-2018-124051"/>
    <n v="1624"/>
    <s v="White Computer Printout Paper by Universal"/>
    <s v="Kelly Williams"/>
    <n v="60505"/>
    <n v="67"/>
    <n v="6"/>
    <n v="186"/>
  </r>
  <r>
    <n v="6"/>
    <x v="0"/>
    <x v="842"/>
    <x v="2"/>
    <x v="0"/>
    <n v="6"/>
    <x v="0"/>
    <x v="5"/>
    <x v="1"/>
    <x v="0"/>
    <x v="0"/>
    <s v="United States"/>
    <x v="31"/>
    <x v="0"/>
    <m/>
    <x v="0"/>
    <x v="9"/>
    <d v="2018-03-31T00:00:00"/>
    <s v="Tue"/>
    <x v="4"/>
    <s v="CA-2018-124100"/>
    <n v="772"/>
    <s v="Global Value Steno Chair, Gray"/>
    <s v="Chuck Magee"/>
    <n v="10009"/>
    <n v="55"/>
    <n v="6"/>
    <n v="328"/>
  </r>
  <r>
    <n v="3"/>
    <x v="2"/>
    <x v="734"/>
    <x v="2"/>
    <x v="2"/>
    <n v="1"/>
    <x v="0"/>
    <x v="3"/>
    <x v="2"/>
    <x v="97"/>
    <x v="19"/>
    <s v="United States"/>
    <x v="538"/>
    <x v="0"/>
    <m/>
    <x v="0"/>
    <x v="1"/>
    <d v="2018-04-23T00:00:00"/>
    <s v="Mon"/>
    <x v="4"/>
    <s v="CA-2018-124149"/>
    <n v="1738"/>
    <s v="Xerox 1942"/>
    <s v="Chuck Magee"/>
    <n v="43130"/>
    <n v="29"/>
    <n v="2"/>
    <n v="78"/>
  </r>
  <r>
    <n v="3"/>
    <x v="2"/>
    <x v="734"/>
    <x v="2"/>
    <x v="2"/>
    <n v="1"/>
    <x v="0"/>
    <x v="11"/>
    <x v="2"/>
    <x v="97"/>
    <x v="19"/>
    <s v="United States"/>
    <x v="538"/>
    <x v="0"/>
    <m/>
    <x v="0"/>
    <x v="1"/>
    <d v="2018-04-23T00:00:00"/>
    <s v="Mon"/>
    <x v="4"/>
    <s v="CA-2018-124149"/>
    <n v="574"/>
    <s v="Eldon Fold N Roll Cart System"/>
    <s v="Chuck Magee"/>
    <n v="43130"/>
    <n v="6"/>
    <n v="5"/>
    <n v="56"/>
  </r>
  <r>
    <n v="3"/>
    <x v="2"/>
    <x v="734"/>
    <x v="2"/>
    <x v="2"/>
    <n v="1"/>
    <x v="0"/>
    <x v="3"/>
    <x v="2"/>
    <x v="97"/>
    <x v="19"/>
    <s v="United States"/>
    <x v="538"/>
    <x v="0"/>
    <m/>
    <x v="0"/>
    <x v="1"/>
    <d v="2018-04-23T00:00:00"/>
    <s v="Mon"/>
    <x v="4"/>
    <s v="CA-2018-124149"/>
    <n v="599"/>
    <s v="Embossed Ink Jet Note Cards"/>
    <s v="Chuck Magee"/>
    <n v="43130"/>
    <n v="38"/>
    <n v="6"/>
    <n v="108"/>
  </r>
  <r>
    <n v="6"/>
    <x v="0"/>
    <x v="684"/>
    <x v="2"/>
    <x v="0"/>
    <n v="6"/>
    <x v="0"/>
    <x v="9"/>
    <x v="1"/>
    <x v="17"/>
    <x v="1"/>
    <s v="United States"/>
    <x v="82"/>
    <x v="1"/>
    <m/>
    <x v="0"/>
    <x v="0"/>
    <d v="2018-04-08T00:00:00"/>
    <s v="Sun"/>
    <x v="4"/>
    <s v="CA-2018-124233"/>
    <n v="394"/>
    <s v="C-Line Magnetic Cubicle Keepers, Clear Polypropylene"/>
    <s v="Anna Andreadi"/>
    <n v="90032"/>
    <n v="10"/>
    <n v="5"/>
    <n v="25"/>
  </r>
  <r>
    <n v="5"/>
    <x v="1"/>
    <x v="805"/>
    <x v="2"/>
    <x v="0"/>
    <n v="6"/>
    <x v="1"/>
    <x v="11"/>
    <x v="2"/>
    <x v="291"/>
    <x v="16"/>
    <s v="United States"/>
    <x v="65"/>
    <x v="2"/>
    <m/>
    <x v="0"/>
    <x v="1"/>
    <d v="2018-04-12T00:00:00"/>
    <s v="Thu"/>
    <x v="4"/>
    <s v="CA-2018-124254"/>
    <n v="635"/>
    <s v="Fellowes Bankers Box Staxonsteel Drawer File/Stacking System"/>
    <s v="Cassandra Brandow"/>
    <n v="27893"/>
    <n v="-5"/>
    <n v="1"/>
    <n v="52"/>
  </r>
  <r>
    <n v="5"/>
    <x v="1"/>
    <x v="805"/>
    <x v="2"/>
    <x v="0"/>
    <n v="6"/>
    <x v="1"/>
    <x v="3"/>
    <x v="2"/>
    <x v="291"/>
    <x v="16"/>
    <s v="United States"/>
    <x v="65"/>
    <x v="2"/>
    <m/>
    <x v="0"/>
    <x v="1"/>
    <d v="2018-04-12T00:00:00"/>
    <s v="Thu"/>
    <x v="4"/>
    <s v="CA-2018-124254"/>
    <n v="1572"/>
    <s v="TOPS Important Message Pads, Canary, 4-1/4 x 5-1/2, 50 Sheets per Pad"/>
    <s v="Cassandra Brandow"/>
    <n v="27893"/>
    <n v="3"/>
    <n v="3"/>
    <n v="10"/>
  </r>
  <r>
    <n v="5"/>
    <x v="1"/>
    <x v="805"/>
    <x v="2"/>
    <x v="0"/>
    <n v="6"/>
    <x v="1"/>
    <x v="11"/>
    <x v="2"/>
    <x v="291"/>
    <x v="16"/>
    <s v="United States"/>
    <x v="65"/>
    <x v="2"/>
    <m/>
    <x v="0"/>
    <x v="1"/>
    <d v="2018-04-12T00:00:00"/>
    <s v="Thu"/>
    <x v="4"/>
    <s v="CA-2018-124254"/>
    <n v="634"/>
    <s v="Fellowes Bankers Box Recycled Super Stor/Drawer"/>
    <s v="Cassandra Brandow"/>
    <n v="27893"/>
    <n v="-23"/>
    <n v="3"/>
    <n v="130"/>
  </r>
  <r>
    <n v="6"/>
    <x v="0"/>
    <x v="845"/>
    <x v="2"/>
    <x v="0"/>
    <n v="6"/>
    <x v="2"/>
    <x v="3"/>
    <x v="2"/>
    <x v="127"/>
    <x v="34"/>
    <s v="United States"/>
    <x v="383"/>
    <x v="3"/>
    <m/>
    <x v="0"/>
    <x v="0"/>
    <d v="2018-10-15T00:00:00"/>
    <s v="Sun"/>
    <x v="8"/>
    <s v="CA-2018-124352"/>
    <n v="1799"/>
    <s v="Xerox 1999"/>
    <s v="Kelly Williams"/>
    <n v="73120"/>
    <n v="6"/>
    <n v="2"/>
    <n v="13"/>
  </r>
  <r>
    <n v="6"/>
    <x v="0"/>
    <x v="845"/>
    <x v="2"/>
    <x v="0"/>
    <n v="6"/>
    <x v="2"/>
    <x v="12"/>
    <x v="2"/>
    <x v="127"/>
    <x v="34"/>
    <s v="United States"/>
    <x v="383"/>
    <x v="3"/>
    <m/>
    <x v="0"/>
    <x v="0"/>
    <d v="2018-10-15T00:00:00"/>
    <s v="Sun"/>
    <x v="8"/>
    <s v="CA-2018-124352"/>
    <n v="864"/>
    <s v="Hoover Upright Vacuum With Dirt Cup"/>
    <s v="Kelly Williams"/>
    <n v="73120"/>
    <n v="252"/>
    <n v="3"/>
    <n v="869"/>
  </r>
  <r>
    <n v="6"/>
    <x v="0"/>
    <x v="845"/>
    <x v="2"/>
    <x v="0"/>
    <n v="6"/>
    <x v="2"/>
    <x v="2"/>
    <x v="2"/>
    <x v="127"/>
    <x v="34"/>
    <s v="United States"/>
    <x v="383"/>
    <x v="3"/>
    <m/>
    <x v="0"/>
    <x v="0"/>
    <d v="2018-10-15T00:00:00"/>
    <s v="Sun"/>
    <x v="8"/>
    <s v="CA-2018-124352"/>
    <n v="901"/>
    <s v="Ibico Plastic Spiral Binding Combs"/>
    <s v="Kelly Williams"/>
    <n v="73120"/>
    <n v="56"/>
    <n v="4"/>
    <n v="122"/>
  </r>
  <r>
    <n v="6"/>
    <x v="0"/>
    <x v="845"/>
    <x v="2"/>
    <x v="0"/>
    <n v="6"/>
    <x v="2"/>
    <x v="10"/>
    <x v="2"/>
    <x v="127"/>
    <x v="34"/>
    <s v="United States"/>
    <x v="383"/>
    <x v="3"/>
    <m/>
    <x v="0"/>
    <x v="0"/>
    <d v="2018-10-15T00:00:00"/>
    <s v="Sun"/>
    <x v="8"/>
    <s v="CA-2018-124352"/>
    <n v="218"/>
    <s v="Avery 508"/>
    <s v="Kelly Williams"/>
    <n v="73120"/>
    <n v="14"/>
    <n v="6"/>
    <n v="29"/>
  </r>
  <r>
    <n v="6"/>
    <x v="0"/>
    <x v="845"/>
    <x v="2"/>
    <x v="0"/>
    <n v="6"/>
    <x v="2"/>
    <x v="10"/>
    <x v="2"/>
    <x v="127"/>
    <x v="34"/>
    <s v="United States"/>
    <x v="383"/>
    <x v="3"/>
    <m/>
    <x v="0"/>
    <x v="0"/>
    <d v="2018-10-15T00:00:00"/>
    <s v="Sun"/>
    <x v="8"/>
    <s v="CA-2018-124352"/>
    <n v="198"/>
    <s v="Avery 49"/>
    <s v="Kelly Williams"/>
    <n v="73120"/>
    <n v="10"/>
    <n v="7"/>
    <n v="20"/>
  </r>
  <r>
    <n v="6"/>
    <x v="0"/>
    <x v="845"/>
    <x v="2"/>
    <x v="0"/>
    <n v="6"/>
    <x v="2"/>
    <x v="0"/>
    <x v="0"/>
    <x v="127"/>
    <x v="34"/>
    <s v="United States"/>
    <x v="383"/>
    <x v="3"/>
    <m/>
    <x v="0"/>
    <x v="0"/>
    <d v="2018-10-15T00:00:00"/>
    <s v="Sun"/>
    <x v="8"/>
    <s v="CA-2018-124352"/>
    <n v="1401"/>
    <s v="Samsung Replacement EH64AVFWE Premium Headset"/>
    <s v="Kelly Williams"/>
    <n v="73120"/>
    <n v="1"/>
    <n v="1"/>
    <n v="6"/>
  </r>
  <r>
    <n v="2"/>
    <x v="2"/>
    <x v="846"/>
    <x v="2"/>
    <x v="2"/>
    <n v="1"/>
    <x v="0"/>
    <x v="3"/>
    <x v="2"/>
    <x v="0"/>
    <x v="0"/>
    <s v="United States"/>
    <x v="146"/>
    <x v="0"/>
    <m/>
    <x v="0"/>
    <x v="0"/>
    <d v="2018-11-24T00:00:00"/>
    <s v="Tue"/>
    <x v="7"/>
    <s v="CA-2018-124485"/>
    <n v="1821"/>
    <s v="Xerox 217"/>
    <s v="Chuck Magee"/>
    <n v="10035"/>
    <n v="3"/>
    <n v="1"/>
    <n v="6"/>
  </r>
  <r>
    <n v="2"/>
    <x v="2"/>
    <x v="846"/>
    <x v="2"/>
    <x v="2"/>
    <n v="1"/>
    <x v="0"/>
    <x v="3"/>
    <x v="2"/>
    <x v="0"/>
    <x v="0"/>
    <s v="United States"/>
    <x v="146"/>
    <x v="0"/>
    <m/>
    <x v="0"/>
    <x v="0"/>
    <d v="2018-11-24T00:00:00"/>
    <s v="Tue"/>
    <x v="7"/>
    <s v="CA-2018-124485"/>
    <n v="1757"/>
    <s v="Xerox 196"/>
    <s v="Chuck Magee"/>
    <n v="10035"/>
    <n v="6"/>
    <n v="2"/>
    <n v="12"/>
  </r>
  <r>
    <n v="2"/>
    <x v="2"/>
    <x v="846"/>
    <x v="2"/>
    <x v="2"/>
    <n v="1"/>
    <x v="0"/>
    <x v="2"/>
    <x v="2"/>
    <x v="0"/>
    <x v="0"/>
    <s v="United States"/>
    <x v="146"/>
    <x v="0"/>
    <m/>
    <x v="0"/>
    <x v="1"/>
    <d v="2018-11-24T00:00:00"/>
    <s v="Tue"/>
    <x v="7"/>
    <s v="CA-2018-124485"/>
    <n v="60"/>
    <s v="Acco PRESSTEX Data Binder with Storage Hooks, Light Blue, 9 1/2 X 11"/>
    <s v="Chuck Magee"/>
    <n v="10035"/>
    <n v="6"/>
    <n v="4"/>
    <n v="17"/>
  </r>
  <r>
    <n v="2"/>
    <x v="2"/>
    <x v="846"/>
    <x v="2"/>
    <x v="2"/>
    <n v="1"/>
    <x v="0"/>
    <x v="8"/>
    <x v="0"/>
    <x v="0"/>
    <x v="0"/>
    <s v="United States"/>
    <x v="146"/>
    <x v="0"/>
    <m/>
    <x v="0"/>
    <x v="0"/>
    <d v="2018-11-24T00:00:00"/>
    <s v="Tue"/>
    <x v="7"/>
    <s v="CA-2018-124485"/>
    <n v="1409"/>
    <s v="SanDisk Ultra 32 GB MicroSDHC Class 10 Memory Card"/>
    <s v="Chuck Magee"/>
    <n v="10035"/>
    <n v="11"/>
    <n v="4"/>
    <n v="88"/>
  </r>
  <r>
    <n v="6"/>
    <x v="0"/>
    <x v="813"/>
    <x v="2"/>
    <x v="0"/>
    <n v="6"/>
    <x v="1"/>
    <x v="5"/>
    <x v="1"/>
    <x v="13"/>
    <x v="10"/>
    <s v="United States"/>
    <x v="564"/>
    <x v="3"/>
    <m/>
    <x v="0"/>
    <x v="2"/>
    <d v="2018-11-11T00:00:00"/>
    <s v="Wed"/>
    <x v="7"/>
    <s v="CA-2018-124506"/>
    <n v="739"/>
    <s v="Global Chrome Stack Chair"/>
    <s v="Kelly Williams"/>
    <n v="60623"/>
    <n v="-2"/>
    <n v="2"/>
    <n v="48"/>
  </r>
  <r>
    <n v="6"/>
    <x v="0"/>
    <x v="813"/>
    <x v="2"/>
    <x v="0"/>
    <n v="6"/>
    <x v="1"/>
    <x v="8"/>
    <x v="0"/>
    <x v="13"/>
    <x v="10"/>
    <s v="United States"/>
    <x v="564"/>
    <x v="3"/>
    <m/>
    <x v="0"/>
    <x v="1"/>
    <d v="2018-11-11T00:00:00"/>
    <s v="Wed"/>
    <x v="7"/>
    <s v="CA-2018-124506"/>
    <n v="296"/>
    <s v="Belkin F8E887 USB Wired Ergonomic Keyboard"/>
    <s v="Kelly Williams"/>
    <n v="60623"/>
    <n v="1"/>
    <n v="4"/>
    <n v="96"/>
  </r>
  <r>
    <n v="1"/>
    <x v="0"/>
    <x v="813"/>
    <x v="2"/>
    <x v="2"/>
    <n v="1"/>
    <x v="0"/>
    <x v="2"/>
    <x v="2"/>
    <x v="285"/>
    <x v="1"/>
    <s v="United States"/>
    <x v="33"/>
    <x v="1"/>
    <s v="Yes"/>
    <x v="1"/>
    <x v="1"/>
    <d v="2018-11-16T00:00:00"/>
    <s v="Mon"/>
    <x v="7"/>
    <s v="CA-2018-124527"/>
    <n v="1364"/>
    <s v="Round Ring Binders"/>
    <s v="Anna Andreadi"/>
    <n v="95661"/>
    <n v="3"/>
    <n v="5"/>
    <n v="8"/>
  </r>
  <r>
    <n v="4"/>
    <x v="1"/>
    <x v="779"/>
    <x v="2"/>
    <x v="0"/>
    <n v="6"/>
    <x v="2"/>
    <x v="2"/>
    <x v="2"/>
    <x v="47"/>
    <x v="19"/>
    <s v="United States"/>
    <x v="165"/>
    <x v="0"/>
    <m/>
    <x v="0"/>
    <x v="4"/>
    <d v="2018-12-08T00:00:00"/>
    <s v="Sun"/>
    <x v="6"/>
    <s v="CA-2018-124562"/>
    <n v="1598"/>
    <s v="Universal Recycled Hanging Pressboard Report Binders, Letter Size"/>
    <s v="Chuck Magee"/>
    <n v="43229"/>
    <n v="-10"/>
    <n v="7"/>
    <n v="13"/>
  </r>
  <r>
    <n v="2"/>
    <x v="1"/>
    <x v="847"/>
    <x v="2"/>
    <x v="1"/>
    <n v="3"/>
    <x v="2"/>
    <x v="7"/>
    <x v="2"/>
    <x v="220"/>
    <x v="1"/>
    <s v="United States"/>
    <x v="736"/>
    <x v="1"/>
    <m/>
    <x v="0"/>
    <x v="0"/>
    <d v="2018-09-01T00:00:00"/>
    <s v="Sun"/>
    <x v="0"/>
    <s v="CA-2018-124583"/>
    <n v="774"/>
    <s v="Globe Weis Peel &amp; Seel First Class Envelopes"/>
    <s v="Anna Andreadi"/>
    <n v="92646"/>
    <n v="6"/>
    <n v="1"/>
    <n v="13"/>
  </r>
  <r>
    <n v="4"/>
    <x v="1"/>
    <x v="799"/>
    <x v="2"/>
    <x v="0"/>
    <n v="6"/>
    <x v="0"/>
    <x v="5"/>
    <x v="1"/>
    <x v="390"/>
    <x v="19"/>
    <s v="United States"/>
    <x v="350"/>
    <x v="0"/>
    <m/>
    <x v="0"/>
    <x v="2"/>
    <d v="2018-11-12T00:00:00"/>
    <s v="Thu"/>
    <x v="7"/>
    <s v="CA-2018-124590"/>
    <n v="825"/>
    <s v="Hon 4070 Series Pagoda Round Back Stacking Chairs"/>
    <s v="Chuck Magee"/>
    <n v="44134"/>
    <n v="-13"/>
    <n v="2"/>
    <n v="449"/>
  </r>
  <r>
    <n v="4"/>
    <x v="1"/>
    <x v="799"/>
    <x v="2"/>
    <x v="0"/>
    <n v="6"/>
    <x v="0"/>
    <x v="5"/>
    <x v="1"/>
    <x v="390"/>
    <x v="19"/>
    <s v="United States"/>
    <x v="350"/>
    <x v="0"/>
    <m/>
    <x v="0"/>
    <x v="2"/>
    <d v="2018-11-12T00:00:00"/>
    <s v="Thu"/>
    <x v="7"/>
    <s v="CA-2018-124590"/>
    <n v="759"/>
    <s v="Global Leather and Oak Executive Chair, Black"/>
    <s v="Chuck Magee"/>
    <n v="44134"/>
    <n v="-21"/>
    <n v="7"/>
    <n v="1475"/>
  </r>
  <r>
    <n v="4"/>
    <x v="1"/>
    <x v="799"/>
    <x v="2"/>
    <x v="0"/>
    <n v="6"/>
    <x v="0"/>
    <x v="5"/>
    <x v="1"/>
    <x v="390"/>
    <x v="19"/>
    <s v="United States"/>
    <x v="350"/>
    <x v="0"/>
    <m/>
    <x v="0"/>
    <x v="2"/>
    <d v="2018-11-12T00:00:00"/>
    <s v="Thu"/>
    <x v="7"/>
    <s v="CA-2018-124590"/>
    <n v="833"/>
    <s v="Hon Deluxe Fabric Upholstered Stacking Chairs, Rounded Back"/>
    <s v="Chuck Magee"/>
    <n v="44134"/>
    <n v="0"/>
    <n v="9"/>
    <n v="1537"/>
  </r>
  <r>
    <n v="4"/>
    <x v="1"/>
    <x v="799"/>
    <x v="2"/>
    <x v="0"/>
    <n v="6"/>
    <x v="0"/>
    <x v="12"/>
    <x v="2"/>
    <x v="390"/>
    <x v="19"/>
    <s v="United States"/>
    <x v="350"/>
    <x v="0"/>
    <m/>
    <x v="0"/>
    <x v="1"/>
    <d v="2018-11-12T00:00:00"/>
    <s v="Thu"/>
    <x v="7"/>
    <s v="CA-2018-124590"/>
    <n v="815"/>
    <s v="Holmes Replacement Filter for HEPA Air Cleaner, Very Large Room, HEPA Filter"/>
    <s v="Chuck Magee"/>
    <n v="44134"/>
    <n v="33"/>
    <n v="2"/>
    <n v="110"/>
  </r>
  <r>
    <n v="4"/>
    <x v="1"/>
    <x v="799"/>
    <x v="2"/>
    <x v="0"/>
    <n v="6"/>
    <x v="0"/>
    <x v="4"/>
    <x v="2"/>
    <x v="390"/>
    <x v="19"/>
    <s v="United States"/>
    <x v="350"/>
    <x v="0"/>
    <m/>
    <x v="0"/>
    <x v="1"/>
    <d v="2018-11-12T00:00:00"/>
    <s v="Thu"/>
    <x v="7"/>
    <s v="CA-2018-124590"/>
    <n v="1218"/>
    <s v="OIC Bulk Pack Metal Binder Clips"/>
    <s v="Chuck Magee"/>
    <n v="44134"/>
    <n v="5"/>
    <n v="6"/>
    <n v="17"/>
  </r>
  <r>
    <n v="5"/>
    <x v="1"/>
    <x v="799"/>
    <x v="2"/>
    <x v="0"/>
    <n v="6"/>
    <x v="0"/>
    <x v="11"/>
    <x v="2"/>
    <x v="0"/>
    <x v="0"/>
    <s v="United States"/>
    <x v="737"/>
    <x v="0"/>
    <m/>
    <x v="0"/>
    <x v="0"/>
    <d v="2018-11-11T00:00:00"/>
    <s v="Wed"/>
    <x v="7"/>
    <s v="CA-2018-124667"/>
    <n v="1388"/>
    <s v="Safco Steel Mobile File Cart"/>
    <s v="Chuck Magee"/>
    <n v="10011"/>
    <n v="21"/>
    <n v="1"/>
    <n v="83"/>
  </r>
  <r>
    <n v="5"/>
    <x v="1"/>
    <x v="799"/>
    <x v="2"/>
    <x v="0"/>
    <n v="6"/>
    <x v="0"/>
    <x v="8"/>
    <x v="0"/>
    <x v="0"/>
    <x v="0"/>
    <s v="United States"/>
    <x v="737"/>
    <x v="0"/>
    <m/>
    <x v="0"/>
    <x v="0"/>
    <d v="2018-11-11T00:00:00"/>
    <s v="Wed"/>
    <x v="7"/>
    <s v="CA-2018-124667"/>
    <n v="1092"/>
    <s v="Micropad Numeric Keypads"/>
    <s v="Chuck Magee"/>
    <n v="10011"/>
    <n v="15"/>
    <n v="3"/>
    <n v="60"/>
  </r>
  <r>
    <n v="5"/>
    <x v="2"/>
    <x v="848"/>
    <x v="2"/>
    <x v="1"/>
    <n v="3"/>
    <x v="0"/>
    <x v="8"/>
    <x v="0"/>
    <x v="117"/>
    <x v="4"/>
    <s v="United States"/>
    <x v="738"/>
    <x v="3"/>
    <m/>
    <x v="0"/>
    <x v="1"/>
    <d v="2018-07-18T00:00:00"/>
    <s v="Wed"/>
    <x v="1"/>
    <s v="CA-2018-124681"/>
    <n v="1405"/>
    <s v="SanDisk Cruzer 4 GB USB Flash Drive"/>
    <s v="Kelly Williams"/>
    <n v="75217"/>
    <n v="3"/>
    <n v="3"/>
    <n v="16"/>
  </r>
  <r>
    <n v="1"/>
    <x v="0"/>
    <x v="690"/>
    <x v="2"/>
    <x v="2"/>
    <n v="1"/>
    <x v="0"/>
    <x v="9"/>
    <x v="1"/>
    <x v="150"/>
    <x v="14"/>
    <s v="United States"/>
    <x v="77"/>
    <x v="2"/>
    <m/>
    <x v="0"/>
    <x v="0"/>
    <d v="2018-12-05T00:00:00"/>
    <s v="Thu"/>
    <x v="6"/>
    <s v="CA-2018-124772"/>
    <n v="876"/>
    <s v="Howard Miller 16 Diameter Gallery Wall Clock"/>
    <s v="Cassandra Brandow"/>
    <n v="42071"/>
    <n v="75"/>
    <n v="3"/>
    <n v="192"/>
  </r>
  <r>
    <n v="2"/>
    <x v="2"/>
    <x v="821"/>
    <x v="2"/>
    <x v="2"/>
    <n v="1"/>
    <x v="1"/>
    <x v="5"/>
    <x v="1"/>
    <x v="15"/>
    <x v="11"/>
    <s v="United States"/>
    <x v="598"/>
    <x v="1"/>
    <m/>
    <x v="0"/>
    <x v="1"/>
    <d v="2018-03-14T00:00:00"/>
    <s v="Sat"/>
    <x v="2"/>
    <s v="CA-2018-124793"/>
    <n v="755"/>
    <s v="Global High-Back Leather Tilter, Burgundy"/>
    <s v="Anna Andreadi"/>
    <n v="98103"/>
    <n v="-22"/>
    <n v="2"/>
    <n v="197"/>
  </r>
  <r>
    <n v="6"/>
    <x v="0"/>
    <x v="761"/>
    <x v="2"/>
    <x v="0"/>
    <n v="6"/>
    <x v="1"/>
    <x v="3"/>
    <x v="2"/>
    <x v="311"/>
    <x v="1"/>
    <s v="United States"/>
    <x v="175"/>
    <x v="1"/>
    <m/>
    <x v="0"/>
    <x v="0"/>
    <d v="2018-04-10T00:00:00"/>
    <s v="Tue"/>
    <x v="4"/>
    <s v="CA-2018-124814"/>
    <n v="1832"/>
    <s v="Xerox 227"/>
    <s v="Anna Andreadi"/>
    <n v="93309"/>
    <n v="6"/>
    <n v="2"/>
    <n v="13"/>
  </r>
  <r>
    <n v="6"/>
    <x v="0"/>
    <x v="761"/>
    <x v="2"/>
    <x v="0"/>
    <n v="6"/>
    <x v="1"/>
    <x v="2"/>
    <x v="2"/>
    <x v="311"/>
    <x v="1"/>
    <s v="United States"/>
    <x v="175"/>
    <x v="1"/>
    <m/>
    <x v="0"/>
    <x v="1"/>
    <d v="2018-04-10T00:00:00"/>
    <s v="Tue"/>
    <x v="4"/>
    <s v="CA-2018-124814"/>
    <n v="1635"/>
    <s v="Wilson Jones Clip &amp; Carry Folder Binder Tool for Ring Binders, Clear"/>
    <s v="Anna Andreadi"/>
    <n v="93309"/>
    <n v="8"/>
    <n v="5"/>
    <n v="23"/>
  </r>
  <r>
    <n v="5"/>
    <x v="1"/>
    <x v="730"/>
    <x v="2"/>
    <x v="0"/>
    <n v="6"/>
    <x v="1"/>
    <x v="9"/>
    <x v="1"/>
    <x v="391"/>
    <x v="27"/>
    <s v="United States"/>
    <x v="25"/>
    <x v="2"/>
    <m/>
    <x v="0"/>
    <x v="1"/>
    <d v="2018-02-06T00:00:00"/>
    <s v="Fri"/>
    <x v="3"/>
    <s v="CA-2018-125017"/>
    <n v="506"/>
    <s v="Deflect-o EconoMat Studded, No Bevel Mat for Low Pile Carpeting"/>
    <s v="Cassandra Brandow"/>
    <n v="37421"/>
    <n v="-18"/>
    <n v="4"/>
    <n v="132"/>
  </r>
  <r>
    <n v="5"/>
    <x v="1"/>
    <x v="697"/>
    <x v="2"/>
    <x v="0"/>
    <n v="6"/>
    <x v="1"/>
    <x v="1"/>
    <x v="1"/>
    <x v="8"/>
    <x v="19"/>
    <s v="United States"/>
    <x v="186"/>
    <x v="0"/>
    <m/>
    <x v="0"/>
    <x v="6"/>
    <d v="2018-10-21T00:00:00"/>
    <s v="Sat"/>
    <x v="8"/>
    <s v="CA-2018-125080"/>
    <n v="424"/>
    <s v="Chromcraft Bull-Nose Wood 48 x 96 Rectangular Conference Tables"/>
    <s v="Chuck Magee"/>
    <n v="44107"/>
    <n v="-231"/>
    <n v="2"/>
    <n v="661"/>
  </r>
  <r>
    <n v="5"/>
    <x v="1"/>
    <x v="849"/>
    <x v="2"/>
    <x v="0"/>
    <n v="6"/>
    <x v="1"/>
    <x v="5"/>
    <x v="1"/>
    <x v="4"/>
    <x v="4"/>
    <s v="United States"/>
    <x v="430"/>
    <x v="3"/>
    <m/>
    <x v="0"/>
    <x v="2"/>
    <d v="2018-04-18T00:00:00"/>
    <s v="Wed"/>
    <x v="4"/>
    <s v="CA-2018-125087"/>
    <n v="755"/>
    <s v="Global High-Back Leather Tilter, Burgundy"/>
    <s v="Kelly Williams"/>
    <n v="77070"/>
    <n v="-93"/>
    <n v="4"/>
    <n v="344"/>
  </r>
  <r>
    <n v="5"/>
    <x v="1"/>
    <x v="849"/>
    <x v="2"/>
    <x v="0"/>
    <n v="6"/>
    <x v="1"/>
    <x v="9"/>
    <x v="1"/>
    <x v="4"/>
    <x v="4"/>
    <s v="United States"/>
    <x v="430"/>
    <x v="3"/>
    <m/>
    <x v="0"/>
    <x v="7"/>
    <d v="2018-04-18T00:00:00"/>
    <s v="Wed"/>
    <x v="4"/>
    <s v="CA-2018-125087"/>
    <n v="876"/>
    <s v="Howard Miller 16 Diameter Gallery Wall Clock"/>
    <s v="Kelly Williams"/>
    <n v="77070"/>
    <n v="-67"/>
    <n v="5"/>
    <n v="128"/>
  </r>
  <r>
    <n v="5"/>
    <x v="1"/>
    <x v="849"/>
    <x v="2"/>
    <x v="0"/>
    <n v="6"/>
    <x v="1"/>
    <x v="11"/>
    <x v="2"/>
    <x v="4"/>
    <x v="4"/>
    <s v="United States"/>
    <x v="430"/>
    <x v="3"/>
    <m/>
    <x v="0"/>
    <x v="1"/>
    <d v="2018-04-18T00:00:00"/>
    <s v="Wed"/>
    <x v="4"/>
    <s v="CA-2018-125087"/>
    <n v="1550"/>
    <s v="Tennsco 16-Compartment Lockers with Coat Rack"/>
    <s v="Kelly Williams"/>
    <n v="77070"/>
    <n v="78"/>
    <n v="3"/>
    <n v="1555"/>
  </r>
  <r>
    <n v="4"/>
    <x v="1"/>
    <x v="850"/>
    <x v="2"/>
    <x v="0"/>
    <n v="6"/>
    <x v="0"/>
    <x v="8"/>
    <x v="0"/>
    <x v="15"/>
    <x v="11"/>
    <s v="United States"/>
    <x v="85"/>
    <x v="1"/>
    <m/>
    <x v="0"/>
    <x v="0"/>
    <d v="2018-11-05T00:00:00"/>
    <s v="Thu"/>
    <x v="7"/>
    <s v="CA-2018-125094"/>
    <n v="423"/>
    <s v="Cherry 142-key Programmable Keyboard"/>
    <s v="Anna Andreadi"/>
    <n v="98105"/>
    <n v="53"/>
    <n v="4"/>
    <n v="480"/>
  </r>
  <r>
    <n v="4"/>
    <x v="1"/>
    <x v="823"/>
    <x v="2"/>
    <x v="0"/>
    <n v="6"/>
    <x v="1"/>
    <x v="2"/>
    <x v="2"/>
    <x v="0"/>
    <x v="0"/>
    <s v="United States"/>
    <x v="667"/>
    <x v="0"/>
    <m/>
    <x v="0"/>
    <x v="1"/>
    <d v="2018-11-10T00:00:00"/>
    <s v="Tue"/>
    <x v="7"/>
    <s v="CA-2018-125164"/>
    <n v="407"/>
    <s v="Canvas Sectional Post Binders"/>
    <s v="Chuck Magee"/>
    <n v="10011"/>
    <n v="7"/>
    <n v="1"/>
    <n v="20"/>
  </r>
  <r>
    <n v="4"/>
    <x v="1"/>
    <x v="823"/>
    <x v="2"/>
    <x v="0"/>
    <n v="6"/>
    <x v="1"/>
    <x v="2"/>
    <x v="2"/>
    <x v="0"/>
    <x v="0"/>
    <s v="United States"/>
    <x v="667"/>
    <x v="0"/>
    <m/>
    <x v="0"/>
    <x v="1"/>
    <d v="2018-11-10T00:00:00"/>
    <s v="Tue"/>
    <x v="7"/>
    <s v="CA-2018-125164"/>
    <n v="1634"/>
    <s v="Wilson Jones Century Plastic Molded Ring Binders"/>
    <s v="Chuck Magee"/>
    <n v="10011"/>
    <n v="17"/>
    <n v="3"/>
    <n v="50"/>
  </r>
  <r>
    <n v="2"/>
    <x v="2"/>
    <x v="542"/>
    <x v="2"/>
    <x v="2"/>
    <n v="1"/>
    <x v="0"/>
    <x v="11"/>
    <x v="2"/>
    <x v="17"/>
    <x v="1"/>
    <s v="United States"/>
    <x v="321"/>
    <x v="1"/>
    <m/>
    <x v="0"/>
    <x v="0"/>
    <d v="2018-01-03T00:00:00"/>
    <s v="Tue"/>
    <x v="11"/>
    <s v="CA-2018-125206"/>
    <n v="1344"/>
    <s v="Recycled Steel Personal File for Hanging File Folders"/>
    <s v="Anna Andreadi"/>
    <n v="90045"/>
    <n v="29"/>
    <n v="2"/>
    <n v="114"/>
  </r>
  <r>
    <n v="5"/>
    <x v="1"/>
    <x v="851"/>
    <x v="2"/>
    <x v="0"/>
    <n v="6"/>
    <x v="0"/>
    <x v="8"/>
    <x v="0"/>
    <x v="152"/>
    <x v="21"/>
    <s v="United States"/>
    <x v="713"/>
    <x v="3"/>
    <m/>
    <x v="0"/>
    <x v="0"/>
    <d v="2018-10-14T00:00:00"/>
    <s v="Sat"/>
    <x v="8"/>
    <s v="CA-2018-125220"/>
    <n v="1278"/>
    <s v="Plantronics CS510 - Over-the-Head monaural Wireless Headset System"/>
    <s v="Kelly Williams"/>
    <n v="54915"/>
    <n v="544"/>
    <n v="5"/>
    <n v="1650"/>
  </r>
  <r>
    <n v="7"/>
    <x v="2"/>
    <x v="852"/>
    <x v="2"/>
    <x v="0"/>
    <n v="6"/>
    <x v="0"/>
    <x v="0"/>
    <x v="0"/>
    <x v="13"/>
    <x v="10"/>
    <s v="United States"/>
    <x v="371"/>
    <x v="3"/>
    <m/>
    <x v="0"/>
    <x v="1"/>
    <d v="2018-06-06T00:00:00"/>
    <s v="Fri"/>
    <x v="9"/>
    <s v="CA-2018-125318"/>
    <n v="437"/>
    <s v="Cisco Small Business SPA 502G VoIP phone"/>
    <s v="Kelly Williams"/>
    <n v="60610"/>
    <n v="29"/>
    <n v="4"/>
    <n v="328"/>
  </r>
  <r>
    <n v="2"/>
    <x v="2"/>
    <x v="846"/>
    <x v="2"/>
    <x v="2"/>
    <n v="1"/>
    <x v="2"/>
    <x v="7"/>
    <x v="2"/>
    <x v="32"/>
    <x v="19"/>
    <s v="United States"/>
    <x v="693"/>
    <x v="0"/>
    <m/>
    <x v="0"/>
    <x v="1"/>
    <d v="2018-11-24T00:00:00"/>
    <s v="Tue"/>
    <x v="7"/>
    <s v="CA-2018-125661"/>
    <n v="374"/>
    <s v="Brown Kraft Recycled Envelopes"/>
    <s v="Chuck Magee"/>
    <n v="44105"/>
    <n v="15"/>
    <n v="3"/>
    <n v="41"/>
  </r>
  <r>
    <n v="2"/>
    <x v="2"/>
    <x v="846"/>
    <x v="2"/>
    <x v="2"/>
    <n v="1"/>
    <x v="2"/>
    <x v="8"/>
    <x v="0"/>
    <x v="32"/>
    <x v="19"/>
    <s v="United States"/>
    <x v="693"/>
    <x v="0"/>
    <m/>
    <x v="0"/>
    <x v="1"/>
    <d v="2018-11-24T00:00:00"/>
    <s v="Tue"/>
    <x v="7"/>
    <s v="CA-2018-125661"/>
    <n v="1601"/>
    <s v="V7 USB Numeric Keypad"/>
    <s v="Chuck Magee"/>
    <n v="44105"/>
    <n v="-23"/>
    <n v="5"/>
    <n v="140"/>
  </r>
  <r>
    <n v="5"/>
    <x v="1"/>
    <x v="853"/>
    <x v="2"/>
    <x v="0"/>
    <n v="6"/>
    <x v="1"/>
    <x v="9"/>
    <x v="1"/>
    <x v="367"/>
    <x v="31"/>
    <s v="United States"/>
    <x v="239"/>
    <x v="1"/>
    <m/>
    <x v="0"/>
    <x v="1"/>
    <d v="2018-09-22T00:00:00"/>
    <s v="Sun"/>
    <x v="0"/>
    <s v="CA-2018-125724"/>
    <n v="123"/>
    <s v="Aluminum Document Frame"/>
    <s v="Anna Andreadi"/>
    <n v="80020"/>
    <n v="9"/>
    <n v="7"/>
    <n v="68"/>
  </r>
  <r>
    <n v="6"/>
    <x v="0"/>
    <x v="845"/>
    <x v="2"/>
    <x v="0"/>
    <n v="6"/>
    <x v="2"/>
    <x v="3"/>
    <x v="2"/>
    <x v="12"/>
    <x v="9"/>
    <s v="United States"/>
    <x v="664"/>
    <x v="1"/>
    <m/>
    <x v="0"/>
    <x v="0"/>
    <d v="2018-10-15T00:00:00"/>
    <s v="Sun"/>
    <x v="8"/>
    <s v="CA-2018-125738"/>
    <n v="1781"/>
    <s v="Xerox 1982"/>
    <s v="Anna Andreadi"/>
    <n v="84106"/>
    <n v="21"/>
    <n v="2"/>
    <n v="46"/>
  </r>
  <r>
    <n v="6"/>
    <x v="0"/>
    <x v="845"/>
    <x v="2"/>
    <x v="0"/>
    <n v="6"/>
    <x v="2"/>
    <x v="3"/>
    <x v="2"/>
    <x v="12"/>
    <x v="9"/>
    <s v="United States"/>
    <x v="664"/>
    <x v="1"/>
    <m/>
    <x v="0"/>
    <x v="0"/>
    <d v="2018-10-15T00:00:00"/>
    <s v="Sun"/>
    <x v="8"/>
    <s v="CA-2018-125738"/>
    <n v="1337"/>
    <s v="Recycled Desk Saver Line While You Were Out Book, 5 1/2 X 4"/>
    <s v="Anna Andreadi"/>
    <n v="84106"/>
    <n v="33"/>
    <n v="8"/>
    <n v="72"/>
  </r>
  <r>
    <n v="6"/>
    <x v="0"/>
    <x v="845"/>
    <x v="2"/>
    <x v="0"/>
    <n v="6"/>
    <x v="2"/>
    <x v="3"/>
    <x v="2"/>
    <x v="12"/>
    <x v="9"/>
    <s v="United States"/>
    <x v="664"/>
    <x v="1"/>
    <m/>
    <x v="0"/>
    <x v="0"/>
    <d v="2018-10-15T00:00:00"/>
    <s v="Sun"/>
    <x v="8"/>
    <s v="CA-2018-125738"/>
    <n v="1785"/>
    <s v="Xerox 1986"/>
    <s v="Anna Andreadi"/>
    <n v="84106"/>
    <n v="29"/>
    <n v="9"/>
    <n v="60"/>
  </r>
  <r>
    <n v="6"/>
    <x v="0"/>
    <x v="845"/>
    <x v="2"/>
    <x v="0"/>
    <n v="6"/>
    <x v="2"/>
    <x v="2"/>
    <x v="2"/>
    <x v="12"/>
    <x v="9"/>
    <s v="United States"/>
    <x v="664"/>
    <x v="1"/>
    <m/>
    <x v="0"/>
    <x v="1"/>
    <d v="2018-10-15T00:00:00"/>
    <s v="Sun"/>
    <x v="8"/>
    <s v="CA-2018-125738"/>
    <n v="43"/>
    <s v="Acco Data Flex Cable Posts For Top &amp; Bottom Load Binders, 6 Capacity"/>
    <s v="Anna Andreadi"/>
    <n v="84106"/>
    <n v="13"/>
    <n v="5"/>
    <n v="42"/>
  </r>
  <r>
    <n v="4"/>
    <x v="1"/>
    <x v="718"/>
    <x v="2"/>
    <x v="0"/>
    <n v="6"/>
    <x v="0"/>
    <x v="8"/>
    <x v="0"/>
    <x v="17"/>
    <x v="1"/>
    <s v="United States"/>
    <x v="269"/>
    <x v="1"/>
    <m/>
    <x v="0"/>
    <x v="0"/>
    <d v="2018-09-29T00:00:00"/>
    <s v="Sun"/>
    <x v="8"/>
    <s v="CA-2018-125794"/>
    <n v="1084"/>
    <s v="Memorex Mini Travel Drive 64 GB USB 2.0 Flash Drive"/>
    <s v="Anna Andreadi"/>
    <n v="90008"/>
    <n v="15"/>
    <n v="1"/>
    <n v="36"/>
  </r>
  <r>
    <n v="4"/>
    <x v="2"/>
    <x v="828"/>
    <x v="2"/>
    <x v="1"/>
    <n v="3"/>
    <x v="0"/>
    <x v="6"/>
    <x v="2"/>
    <x v="0"/>
    <x v="0"/>
    <s v="United States"/>
    <x v="571"/>
    <x v="0"/>
    <m/>
    <x v="0"/>
    <x v="0"/>
    <d v="2018-10-28T00:00:00"/>
    <s v="Sat"/>
    <x v="7"/>
    <s v="CA-2018-125815"/>
    <n v="323"/>
    <s v="BIC Brite Liner Highlighters"/>
    <s v="Chuck Magee"/>
    <n v="10009"/>
    <n v="5"/>
    <n v="3"/>
    <n v="12"/>
  </r>
  <r>
    <n v="3"/>
    <x v="2"/>
    <x v="808"/>
    <x v="2"/>
    <x v="2"/>
    <n v="1"/>
    <x v="0"/>
    <x v="2"/>
    <x v="2"/>
    <x v="5"/>
    <x v="5"/>
    <s v="United States"/>
    <x v="247"/>
    <x v="2"/>
    <m/>
    <x v="0"/>
    <x v="0"/>
    <d v="2018-08-13T00:00:00"/>
    <s v="Fri"/>
    <x v="10"/>
    <s v="CA-2018-125843"/>
    <n v="248"/>
    <s v="Avery Heavy-Duty EZD  Binder With Locking Rings"/>
    <s v="Cassandra Brandow"/>
    <n v="22153"/>
    <n v="11"/>
    <n v="4"/>
    <n v="22"/>
  </r>
  <r>
    <n v="3"/>
    <x v="2"/>
    <x v="808"/>
    <x v="2"/>
    <x v="2"/>
    <n v="1"/>
    <x v="0"/>
    <x v="10"/>
    <x v="2"/>
    <x v="5"/>
    <x v="5"/>
    <s v="United States"/>
    <x v="247"/>
    <x v="2"/>
    <m/>
    <x v="0"/>
    <x v="0"/>
    <d v="2018-08-13T00:00:00"/>
    <s v="Fri"/>
    <x v="10"/>
    <s v="CA-2018-125843"/>
    <n v="122"/>
    <s v="Alphabetical Labels for Top Tab Filing"/>
    <s v="Cassandra Brandow"/>
    <n v="22153"/>
    <n v="52"/>
    <n v="7"/>
    <n v="104"/>
  </r>
  <r>
    <n v="6"/>
    <x v="0"/>
    <x v="748"/>
    <x v="2"/>
    <x v="0"/>
    <n v="6"/>
    <x v="0"/>
    <x v="10"/>
    <x v="2"/>
    <x v="42"/>
    <x v="1"/>
    <s v="United States"/>
    <x v="368"/>
    <x v="1"/>
    <m/>
    <x v="0"/>
    <x v="0"/>
    <d v="2018-01-22T00:00:00"/>
    <s v="Sun"/>
    <x v="11"/>
    <s v="CA-2018-125850"/>
    <n v="182"/>
    <s v="Avery 475"/>
    <s v="Anna Andreadi"/>
    <n v="92037"/>
    <n v="22"/>
    <n v="3"/>
    <n v="44"/>
  </r>
  <r>
    <n v="6"/>
    <x v="0"/>
    <x v="748"/>
    <x v="2"/>
    <x v="0"/>
    <n v="6"/>
    <x v="0"/>
    <x v="10"/>
    <x v="2"/>
    <x v="42"/>
    <x v="1"/>
    <s v="United States"/>
    <x v="368"/>
    <x v="1"/>
    <m/>
    <x v="0"/>
    <x v="0"/>
    <d v="2018-01-22T00:00:00"/>
    <s v="Sun"/>
    <x v="11"/>
    <s v="CA-2018-125850"/>
    <n v="183"/>
    <s v="Avery 476"/>
    <s v="Anna Andreadi"/>
    <n v="92037"/>
    <n v="9"/>
    <n v="5"/>
    <n v="21"/>
  </r>
  <r>
    <n v="7"/>
    <x v="2"/>
    <x v="713"/>
    <x v="2"/>
    <x v="0"/>
    <n v="6"/>
    <x v="1"/>
    <x v="2"/>
    <x v="2"/>
    <x v="13"/>
    <x v="10"/>
    <s v="United States"/>
    <x v="667"/>
    <x v="3"/>
    <m/>
    <x v="0"/>
    <x v="3"/>
    <d v="2018-05-21T00:00:00"/>
    <s v="Sat"/>
    <x v="5"/>
    <s v="CA-2018-125920"/>
    <n v="412"/>
    <s v="Cardinal HOLDit! Binder Insert Strips,Extra Strips"/>
    <s v="Kelly Williams"/>
    <n v="60610"/>
    <n v="-6"/>
    <n v="3"/>
    <n v="4"/>
  </r>
  <r>
    <n v="1"/>
    <x v="0"/>
    <x v="683"/>
    <x v="2"/>
    <x v="2"/>
    <n v="1"/>
    <x v="0"/>
    <x v="9"/>
    <x v="1"/>
    <x v="0"/>
    <x v="0"/>
    <s v="United States"/>
    <x v="384"/>
    <x v="0"/>
    <m/>
    <x v="0"/>
    <x v="0"/>
    <d v="2018-12-04T00:00:00"/>
    <s v="Wed"/>
    <x v="6"/>
    <s v="CA-2018-126004"/>
    <n v="560"/>
    <s v="Eldon Delta Triangular Chair Mat, 52 x 58, Clear"/>
    <s v="Chuck Magee"/>
    <n v="10024"/>
    <n v="20"/>
    <n v="3"/>
    <n v="114"/>
  </r>
  <r>
    <n v="1"/>
    <x v="0"/>
    <x v="683"/>
    <x v="2"/>
    <x v="2"/>
    <n v="1"/>
    <x v="0"/>
    <x v="11"/>
    <x v="2"/>
    <x v="0"/>
    <x v="0"/>
    <s v="United States"/>
    <x v="384"/>
    <x v="0"/>
    <m/>
    <x v="0"/>
    <x v="0"/>
    <d v="2018-12-04T00:00:00"/>
    <s v="Wed"/>
    <x v="6"/>
    <s v="CA-2018-126004"/>
    <n v="643"/>
    <s v="Fellowes Econo/Stor Drawers"/>
    <s v="Chuck Magee"/>
    <n v="10024"/>
    <n v="12"/>
    <n v="2"/>
    <n v="194"/>
  </r>
  <r>
    <n v="1"/>
    <x v="0"/>
    <x v="683"/>
    <x v="2"/>
    <x v="2"/>
    <n v="1"/>
    <x v="0"/>
    <x v="11"/>
    <x v="2"/>
    <x v="0"/>
    <x v="0"/>
    <s v="United States"/>
    <x v="384"/>
    <x v="0"/>
    <m/>
    <x v="0"/>
    <x v="0"/>
    <d v="2018-12-04T00:00:00"/>
    <s v="Wed"/>
    <x v="6"/>
    <s v="CA-2018-126004"/>
    <n v="419"/>
    <s v="Carina Media Storage Towers in Natural &amp; Black"/>
    <s v="Chuck Magee"/>
    <n v="10024"/>
    <n v="4"/>
    <n v="3"/>
    <n v="183"/>
  </r>
  <r>
    <n v="1"/>
    <x v="0"/>
    <x v="683"/>
    <x v="2"/>
    <x v="2"/>
    <n v="1"/>
    <x v="0"/>
    <x v="3"/>
    <x v="2"/>
    <x v="0"/>
    <x v="0"/>
    <s v="United States"/>
    <x v="384"/>
    <x v="0"/>
    <m/>
    <x v="0"/>
    <x v="0"/>
    <d v="2018-12-04T00:00:00"/>
    <s v="Wed"/>
    <x v="6"/>
    <s v="CA-2018-126004"/>
    <n v="538"/>
    <s v="Easy-staple paper"/>
    <s v="Chuck Magee"/>
    <n v="10024"/>
    <n v="20"/>
    <n v="4"/>
    <n v="41"/>
  </r>
  <r>
    <n v="1"/>
    <x v="0"/>
    <x v="683"/>
    <x v="2"/>
    <x v="2"/>
    <n v="1"/>
    <x v="0"/>
    <x v="2"/>
    <x v="2"/>
    <x v="0"/>
    <x v="0"/>
    <s v="United States"/>
    <x v="384"/>
    <x v="0"/>
    <m/>
    <x v="0"/>
    <x v="1"/>
    <d v="2018-12-04T00:00:00"/>
    <s v="Wed"/>
    <x v="6"/>
    <s v="CA-2018-126004"/>
    <n v="1257"/>
    <s v="Peel &amp; Stick Add-On Corner Pockets"/>
    <s v="Chuck Magee"/>
    <n v="10024"/>
    <n v="1"/>
    <n v="1"/>
    <n v="2"/>
  </r>
  <r>
    <n v="1"/>
    <x v="0"/>
    <x v="683"/>
    <x v="2"/>
    <x v="2"/>
    <n v="1"/>
    <x v="0"/>
    <x v="8"/>
    <x v="0"/>
    <x v="0"/>
    <x v="0"/>
    <s v="United States"/>
    <x v="384"/>
    <x v="0"/>
    <m/>
    <x v="0"/>
    <x v="0"/>
    <d v="2018-12-04T00:00:00"/>
    <s v="Wed"/>
    <x v="6"/>
    <s v="CA-2018-126004"/>
    <n v="601"/>
    <s v="Enermax Aurora Lite Keyboard"/>
    <s v="Chuck Magee"/>
    <n v="10024"/>
    <n v="34"/>
    <n v="1"/>
    <n v="78"/>
  </r>
  <r>
    <n v="2"/>
    <x v="1"/>
    <x v="724"/>
    <x v="2"/>
    <x v="1"/>
    <n v="3"/>
    <x v="0"/>
    <x v="2"/>
    <x v="2"/>
    <x v="17"/>
    <x v="1"/>
    <s v="United States"/>
    <x v="257"/>
    <x v="1"/>
    <m/>
    <x v="0"/>
    <x v="1"/>
    <d v="2018-09-10T00:00:00"/>
    <s v="Tue"/>
    <x v="0"/>
    <s v="CA-2018-126102"/>
    <n v="895"/>
    <s v="Ibico EB-19 Dual Function Manual Binding System"/>
    <s v="Anna Andreadi"/>
    <n v="90049"/>
    <n v="90"/>
    <n v="2"/>
    <n v="277"/>
  </r>
  <r>
    <n v="6"/>
    <x v="0"/>
    <x v="854"/>
    <x v="2"/>
    <x v="0"/>
    <n v="6"/>
    <x v="0"/>
    <x v="2"/>
    <x v="2"/>
    <x v="269"/>
    <x v="1"/>
    <s v="United States"/>
    <x v="195"/>
    <x v="1"/>
    <m/>
    <x v="0"/>
    <x v="1"/>
    <d v="2018-07-25T00:00:00"/>
    <s v="Wed"/>
    <x v="1"/>
    <s v="CA-2018-126158"/>
    <n v="449"/>
    <s v="Clear Mylar Reinforcing Strips"/>
    <s v="Anna Andreadi"/>
    <n v="92627"/>
    <n v="40"/>
    <n v="8"/>
    <n v="120"/>
  </r>
  <r>
    <n v="6"/>
    <x v="0"/>
    <x v="854"/>
    <x v="2"/>
    <x v="0"/>
    <n v="6"/>
    <x v="0"/>
    <x v="9"/>
    <x v="1"/>
    <x v="269"/>
    <x v="1"/>
    <s v="United States"/>
    <x v="195"/>
    <x v="1"/>
    <m/>
    <x v="0"/>
    <x v="0"/>
    <d v="2018-07-25T00:00:00"/>
    <s v="Wed"/>
    <x v="1"/>
    <s v="CA-2018-126158"/>
    <n v="875"/>
    <s v="Howard Miller 14-1/2 Diameter Chrome Round Wall Clock"/>
    <s v="Anna Andreadi"/>
    <n v="92627"/>
    <n v="82"/>
    <n v="4"/>
    <n v="256"/>
  </r>
  <r>
    <n v="6"/>
    <x v="0"/>
    <x v="854"/>
    <x v="2"/>
    <x v="0"/>
    <n v="6"/>
    <x v="0"/>
    <x v="5"/>
    <x v="1"/>
    <x v="269"/>
    <x v="1"/>
    <s v="United States"/>
    <x v="195"/>
    <x v="1"/>
    <m/>
    <x v="0"/>
    <x v="1"/>
    <d v="2018-07-25T00:00:00"/>
    <s v="Wed"/>
    <x v="1"/>
    <s v="CA-2018-126158"/>
    <n v="529"/>
    <s v="DMI Arturo Collection Mission-style Design Wood Chair"/>
    <s v="Anna Andreadi"/>
    <n v="92627"/>
    <n v="18"/>
    <n v="2"/>
    <n v="242"/>
  </r>
  <r>
    <n v="6"/>
    <x v="0"/>
    <x v="854"/>
    <x v="2"/>
    <x v="0"/>
    <n v="6"/>
    <x v="0"/>
    <x v="9"/>
    <x v="1"/>
    <x v="269"/>
    <x v="1"/>
    <s v="United States"/>
    <x v="195"/>
    <x v="1"/>
    <m/>
    <x v="0"/>
    <x v="0"/>
    <d v="2018-07-25T00:00:00"/>
    <s v="Wed"/>
    <x v="1"/>
    <s v="CA-2018-126158"/>
    <n v="508"/>
    <s v="Deflect-O Glasstique Clear Desk Accessories"/>
    <s v="Anna Andreadi"/>
    <n v="92627"/>
    <n v="23"/>
    <n v="9"/>
    <n v="69"/>
  </r>
  <r>
    <n v="2"/>
    <x v="1"/>
    <x v="855"/>
    <x v="2"/>
    <x v="1"/>
    <n v="3"/>
    <x v="0"/>
    <x v="1"/>
    <x v="1"/>
    <x v="1"/>
    <x v="1"/>
    <s v="United States"/>
    <x v="653"/>
    <x v="1"/>
    <m/>
    <x v="0"/>
    <x v="1"/>
    <d v="2018-05-05T00:00:00"/>
    <s v="Thu"/>
    <x v="5"/>
    <s v="CA-2018-126165"/>
    <n v="829"/>
    <s v="Hon 61000 Series Interactive Training Tables"/>
    <s v="Anna Andreadi"/>
    <n v="94109"/>
    <n v="-2"/>
    <n v="2"/>
    <n v="71"/>
  </r>
  <r>
    <n v="4"/>
    <x v="1"/>
    <x v="728"/>
    <x v="2"/>
    <x v="0"/>
    <n v="6"/>
    <x v="0"/>
    <x v="7"/>
    <x v="2"/>
    <x v="392"/>
    <x v="1"/>
    <s v="United States"/>
    <x v="700"/>
    <x v="1"/>
    <m/>
    <x v="0"/>
    <x v="0"/>
    <d v="2018-04-23T00:00:00"/>
    <s v="Mon"/>
    <x v="4"/>
    <s v="CA-2018-126270"/>
    <n v="1341"/>
    <s v="Recycled Interoffice Envelopes with String and Button Closure, 10 x 13"/>
    <s v="Anna Andreadi"/>
    <n v="92672"/>
    <n v="36"/>
    <n v="3"/>
    <n v="72"/>
  </r>
  <r>
    <n v="4"/>
    <x v="1"/>
    <x v="728"/>
    <x v="2"/>
    <x v="0"/>
    <n v="6"/>
    <x v="0"/>
    <x v="2"/>
    <x v="2"/>
    <x v="392"/>
    <x v="1"/>
    <s v="United States"/>
    <x v="700"/>
    <x v="1"/>
    <m/>
    <x v="0"/>
    <x v="1"/>
    <d v="2018-04-23T00:00:00"/>
    <s v="Mon"/>
    <x v="4"/>
    <s v="CA-2018-126270"/>
    <n v="1343"/>
    <s v="Recycled Pressboard Report Cover with Reinforced Top Hinge"/>
    <s v="Anna Andreadi"/>
    <n v="92672"/>
    <n v="7"/>
    <n v="7"/>
    <n v="18"/>
  </r>
  <r>
    <n v="4"/>
    <x v="1"/>
    <x v="628"/>
    <x v="2"/>
    <x v="0"/>
    <n v="6"/>
    <x v="0"/>
    <x v="2"/>
    <x v="2"/>
    <x v="393"/>
    <x v="6"/>
    <s v="United States"/>
    <x v="544"/>
    <x v="3"/>
    <m/>
    <x v="0"/>
    <x v="0"/>
    <d v="2018-09-20T00:00:00"/>
    <s v="Fri"/>
    <x v="0"/>
    <s v="CA-2018-126284"/>
    <n v="698"/>
    <s v="GBC Poly Designer Binding Covers"/>
    <s v="Kelly Williams"/>
    <n v="49505"/>
    <n v="41"/>
    <n v="5"/>
    <n v="84"/>
  </r>
  <r>
    <n v="2"/>
    <x v="1"/>
    <x v="856"/>
    <x v="2"/>
    <x v="1"/>
    <n v="3"/>
    <x v="2"/>
    <x v="3"/>
    <x v="2"/>
    <x v="5"/>
    <x v="19"/>
    <s v="United States"/>
    <x v="113"/>
    <x v="0"/>
    <s v="Yes"/>
    <x v="1"/>
    <x v="1"/>
    <d v="2018-01-11T00:00:00"/>
    <s v="Wed"/>
    <x v="11"/>
    <s v="CA-2018-126529"/>
    <n v="1730"/>
    <s v="Xerox 1935"/>
    <s v="Chuck Magee"/>
    <n v="45503"/>
    <n v="21"/>
    <n v="3"/>
    <n v="63"/>
  </r>
  <r>
    <n v="2"/>
    <x v="1"/>
    <x v="856"/>
    <x v="2"/>
    <x v="1"/>
    <n v="3"/>
    <x v="2"/>
    <x v="3"/>
    <x v="2"/>
    <x v="5"/>
    <x v="19"/>
    <s v="United States"/>
    <x v="113"/>
    <x v="0"/>
    <s v="Yes"/>
    <x v="1"/>
    <x v="1"/>
    <d v="2018-01-11T00:00:00"/>
    <s v="Wed"/>
    <x v="11"/>
    <s v="CA-2018-126529"/>
    <n v="1800"/>
    <s v="Xerox 2"/>
    <s v="Chuck Magee"/>
    <n v="45503"/>
    <n v="5"/>
    <n v="3"/>
    <n v="16"/>
  </r>
  <r>
    <n v="2"/>
    <x v="1"/>
    <x v="856"/>
    <x v="2"/>
    <x v="1"/>
    <n v="3"/>
    <x v="2"/>
    <x v="0"/>
    <x v="0"/>
    <x v="5"/>
    <x v="19"/>
    <s v="United States"/>
    <x v="113"/>
    <x v="0"/>
    <s v="Yes"/>
    <x v="1"/>
    <x v="6"/>
    <d v="2018-01-11T00:00:00"/>
    <s v="Wed"/>
    <x v="11"/>
    <s v="CA-2018-126529"/>
    <n v="479"/>
    <s v="Cyber Acoustics AC-202b Speech Recognition Stereo Headset"/>
    <s v="Chuck Magee"/>
    <n v="45503"/>
    <n v="-10"/>
    <n v="2"/>
    <n v="16"/>
  </r>
  <r>
    <n v="4"/>
    <x v="2"/>
    <x v="856"/>
    <x v="2"/>
    <x v="1"/>
    <n v="3"/>
    <x v="1"/>
    <x v="9"/>
    <x v="1"/>
    <x v="123"/>
    <x v="19"/>
    <s v="United States"/>
    <x v="725"/>
    <x v="0"/>
    <m/>
    <x v="0"/>
    <x v="1"/>
    <d v="2018-01-09T00:00:00"/>
    <s v="Mon"/>
    <x v="11"/>
    <s v="CA-2018-126543"/>
    <n v="496"/>
    <s v="DAX Two-Tone Rosewood/Black Document Frame, Desktop, 5 x 7"/>
    <s v="Chuck Magee"/>
    <n v="43615"/>
    <n v="4"/>
    <n v="2"/>
    <n v="15"/>
  </r>
  <r>
    <n v="6"/>
    <x v="0"/>
    <x v="658"/>
    <x v="2"/>
    <x v="0"/>
    <n v="6"/>
    <x v="0"/>
    <x v="11"/>
    <x v="2"/>
    <x v="14"/>
    <x v="3"/>
    <s v="United States"/>
    <x v="313"/>
    <x v="1"/>
    <m/>
    <x v="0"/>
    <x v="1"/>
    <d v="2018-07-10T00:00:00"/>
    <s v="Tue"/>
    <x v="1"/>
    <s v="CA-2018-126613"/>
    <n v="1513"/>
    <s v="Sterilite Officeware Hinged File Box"/>
    <s v="Anna Andreadi"/>
    <n v="85204"/>
    <n v="1"/>
    <n v="2"/>
    <n v="17"/>
  </r>
  <r>
    <n v="2"/>
    <x v="2"/>
    <x v="857"/>
    <x v="2"/>
    <x v="2"/>
    <n v="1"/>
    <x v="0"/>
    <x v="9"/>
    <x v="1"/>
    <x v="394"/>
    <x v="4"/>
    <s v="United States"/>
    <x v="223"/>
    <x v="3"/>
    <m/>
    <x v="0"/>
    <x v="7"/>
    <d v="2018-10-10T00:00:00"/>
    <s v="Tue"/>
    <x v="8"/>
    <s v="CA-2018-126627"/>
    <n v="552"/>
    <s v="Eldon 400 Class Desk Accessories, Black Carbon"/>
    <s v="Kelly Williams"/>
    <n v="77571"/>
    <n v="-6"/>
    <n v="4"/>
    <n v="14"/>
  </r>
  <r>
    <n v="2"/>
    <x v="2"/>
    <x v="857"/>
    <x v="2"/>
    <x v="2"/>
    <n v="1"/>
    <x v="0"/>
    <x v="2"/>
    <x v="2"/>
    <x v="394"/>
    <x v="4"/>
    <s v="United States"/>
    <x v="223"/>
    <x v="3"/>
    <m/>
    <x v="0"/>
    <x v="3"/>
    <d v="2018-10-10T00:00:00"/>
    <s v="Tue"/>
    <x v="8"/>
    <s v="CA-2018-126627"/>
    <n v="1647"/>
    <s v="Wilson Jones Ledger-Size, Piano-Hinge Binder, 2, Blue"/>
    <s v="Kelly Williams"/>
    <n v="77571"/>
    <n v="-26"/>
    <n v="2"/>
    <n v="16"/>
  </r>
  <r>
    <n v="4"/>
    <x v="1"/>
    <x v="710"/>
    <x v="2"/>
    <x v="0"/>
    <n v="6"/>
    <x v="0"/>
    <x v="9"/>
    <x v="1"/>
    <x v="17"/>
    <x v="1"/>
    <s v="United States"/>
    <x v="321"/>
    <x v="1"/>
    <s v="Yes"/>
    <x v="1"/>
    <x v="0"/>
    <d v="2018-09-02T00:00:00"/>
    <s v="Mon"/>
    <x v="0"/>
    <s v="CA-2018-126732"/>
    <n v="1594"/>
    <s v="Ultra Door Pull Handle"/>
    <s v="Anna Andreadi"/>
    <n v="90036"/>
    <n v="31"/>
    <n v="9"/>
    <n v="95"/>
  </r>
  <r>
    <n v="4"/>
    <x v="1"/>
    <x v="710"/>
    <x v="2"/>
    <x v="0"/>
    <n v="6"/>
    <x v="0"/>
    <x v="1"/>
    <x v="1"/>
    <x v="17"/>
    <x v="1"/>
    <s v="United States"/>
    <x v="321"/>
    <x v="1"/>
    <s v="Yes"/>
    <x v="1"/>
    <x v="1"/>
    <d v="2018-09-02T00:00:00"/>
    <s v="Mon"/>
    <x v="0"/>
    <s v="CA-2018-126732"/>
    <n v="428"/>
    <s v="Chromcraft Rectangular Conference Tables"/>
    <s v="Anna Andreadi"/>
    <n v="90036"/>
    <n v="28"/>
    <n v="3"/>
    <n v="569"/>
  </r>
  <r>
    <n v="4"/>
    <x v="1"/>
    <x v="710"/>
    <x v="2"/>
    <x v="0"/>
    <n v="6"/>
    <x v="0"/>
    <x v="11"/>
    <x v="2"/>
    <x v="17"/>
    <x v="1"/>
    <s v="United States"/>
    <x v="321"/>
    <x v="1"/>
    <s v="Yes"/>
    <x v="1"/>
    <x v="0"/>
    <d v="2018-09-02T00:00:00"/>
    <s v="Mon"/>
    <x v="0"/>
    <s v="CA-2018-126732"/>
    <n v="117"/>
    <s v="Akro Stacking Bins"/>
    <s v="Anna Andreadi"/>
    <n v="90036"/>
    <n v="1"/>
    <n v="3"/>
    <n v="24"/>
  </r>
  <r>
    <n v="4"/>
    <x v="1"/>
    <x v="710"/>
    <x v="2"/>
    <x v="0"/>
    <n v="6"/>
    <x v="0"/>
    <x v="6"/>
    <x v="2"/>
    <x v="17"/>
    <x v="1"/>
    <s v="United States"/>
    <x v="321"/>
    <x v="1"/>
    <s v="Yes"/>
    <x v="1"/>
    <x v="0"/>
    <d v="2018-09-02T00:00:00"/>
    <s v="Mon"/>
    <x v="0"/>
    <s v="CA-2018-126732"/>
    <n v="341"/>
    <s v="Blackstonian Pencils"/>
    <s v="Anna Andreadi"/>
    <n v="90036"/>
    <n v="5"/>
    <n v="7"/>
    <n v="19"/>
  </r>
  <r>
    <n v="4"/>
    <x v="1"/>
    <x v="710"/>
    <x v="2"/>
    <x v="0"/>
    <n v="6"/>
    <x v="0"/>
    <x v="2"/>
    <x v="2"/>
    <x v="17"/>
    <x v="1"/>
    <s v="United States"/>
    <x v="321"/>
    <x v="1"/>
    <s v="Yes"/>
    <x v="1"/>
    <x v="1"/>
    <d v="2018-09-02T00:00:00"/>
    <s v="Mon"/>
    <x v="0"/>
    <s v="CA-2018-126732"/>
    <n v="1489"/>
    <s v="SpineVue Locking Slant-D Ring Binders by Cardinal"/>
    <s v="Anna Andreadi"/>
    <n v="90036"/>
    <n v="3"/>
    <n v="1"/>
    <n v="7"/>
  </r>
  <r>
    <n v="4"/>
    <x v="1"/>
    <x v="710"/>
    <x v="2"/>
    <x v="0"/>
    <n v="6"/>
    <x v="0"/>
    <x v="0"/>
    <x v="0"/>
    <x v="17"/>
    <x v="1"/>
    <s v="United States"/>
    <x v="321"/>
    <x v="1"/>
    <s v="Yes"/>
    <x v="1"/>
    <x v="1"/>
    <d v="2018-09-02T00:00:00"/>
    <s v="Mon"/>
    <x v="0"/>
    <s v="CA-2018-126732"/>
    <n v="446"/>
    <s v="Cisco Unified IP Phone 7945G VoIP phone"/>
    <s v="Anna Andreadi"/>
    <n v="90036"/>
    <n v="68"/>
    <n v="4"/>
    <n v="1091"/>
  </r>
  <r>
    <n v="3"/>
    <x v="0"/>
    <x v="682"/>
    <x v="2"/>
    <x v="1"/>
    <n v="3"/>
    <x v="0"/>
    <x v="2"/>
    <x v="2"/>
    <x v="0"/>
    <x v="0"/>
    <s v="United States"/>
    <x v="294"/>
    <x v="0"/>
    <m/>
    <x v="0"/>
    <x v="1"/>
    <d v="2018-06-13T00:00:00"/>
    <s v="Fri"/>
    <x v="9"/>
    <s v="CA-2018-126795"/>
    <n v="1310"/>
    <s v="Premium Transparent Presentation Covers by GBC"/>
    <s v="Chuck Magee"/>
    <n v="10024"/>
    <n v="12"/>
    <n v="2"/>
    <n v="34"/>
  </r>
  <r>
    <n v="4"/>
    <x v="1"/>
    <x v="858"/>
    <x v="2"/>
    <x v="0"/>
    <n v="6"/>
    <x v="1"/>
    <x v="2"/>
    <x v="2"/>
    <x v="15"/>
    <x v="11"/>
    <s v="United States"/>
    <x v="620"/>
    <x v="1"/>
    <m/>
    <x v="0"/>
    <x v="1"/>
    <d v="2018-04-09T00:00:00"/>
    <s v="Mon"/>
    <x v="4"/>
    <s v="CA-2018-126809"/>
    <n v="54"/>
    <s v="Acco Pressboard Covers with Storage Hooks, 14 7/8 x 11, Light Blue"/>
    <s v="Anna Andreadi"/>
    <n v="98103"/>
    <n v="13"/>
    <n v="9"/>
    <n v="35"/>
  </r>
  <r>
    <n v="4"/>
    <x v="1"/>
    <x v="793"/>
    <x v="2"/>
    <x v="0"/>
    <n v="6"/>
    <x v="1"/>
    <x v="9"/>
    <x v="1"/>
    <x v="15"/>
    <x v="11"/>
    <s v="United States"/>
    <x v="59"/>
    <x v="1"/>
    <m/>
    <x v="0"/>
    <x v="0"/>
    <d v="2018-11-19T00:00:00"/>
    <s v="Thu"/>
    <x v="7"/>
    <s v="CA-2018-126858"/>
    <n v="1540"/>
    <s v="Tenex Chairmats For Use With Carpeted Floors"/>
    <s v="Anna Andreadi"/>
    <n v="98115"/>
    <n v="2"/>
    <n v="2"/>
    <n v="32"/>
  </r>
  <r>
    <n v="5"/>
    <x v="1"/>
    <x v="722"/>
    <x v="2"/>
    <x v="0"/>
    <n v="6"/>
    <x v="1"/>
    <x v="2"/>
    <x v="2"/>
    <x v="1"/>
    <x v="1"/>
    <s v="United States"/>
    <x v="99"/>
    <x v="1"/>
    <m/>
    <x v="0"/>
    <x v="1"/>
    <d v="2018-05-19T00:00:00"/>
    <s v="Thu"/>
    <x v="5"/>
    <s v="CA-2018-126935"/>
    <n v="695"/>
    <s v="GBC Personal VeloBind Strips"/>
    <s v="Anna Andreadi"/>
    <n v="94109"/>
    <n v="3"/>
    <n v="1"/>
    <n v="10"/>
  </r>
  <r>
    <n v="3"/>
    <x v="0"/>
    <x v="859"/>
    <x v="2"/>
    <x v="1"/>
    <n v="3"/>
    <x v="1"/>
    <x v="5"/>
    <x v="1"/>
    <x v="1"/>
    <x v="1"/>
    <s v="United States"/>
    <x v="476"/>
    <x v="1"/>
    <m/>
    <x v="0"/>
    <x v="1"/>
    <d v="2018-03-12T00:00:00"/>
    <s v="Thu"/>
    <x v="2"/>
    <s v="CA-2018-127138"/>
    <n v="825"/>
    <s v="Hon 4070 Series Pagoda Round Back Stacking Chairs"/>
    <s v="Anna Andreadi"/>
    <n v="94109"/>
    <n v="77"/>
    <n v="3"/>
    <n v="770"/>
  </r>
  <r>
    <n v="3"/>
    <x v="0"/>
    <x v="859"/>
    <x v="2"/>
    <x v="1"/>
    <n v="3"/>
    <x v="1"/>
    <x v="7"/>
    <x v="2"/>
    <x v="1"/>
    <x v="1"/>
    <s v="United States"/>
    <x v="476"/>
    <x v="1"/>
    <m/>
    <x v="0"/>
    <x v="0"/>
    <d v="2018-03-12T00:00:00"/>
    <s v="Thu"/>
    <x v="2"/>
    <s v="CA-2018-127138"/>
    <n v="1438"/>
    <s v="Security-Tint Envelopes"/>
    <s v="Anna Andreadi"/>
    <n v="94109"/>
    <n v="15"/>
    <n v="4"/>
    <n v="31"/>
  </r>
  <r>
    <n v="3"/>
    <x v="0"/>
    <x v="859"/>
    <x v="2"/>
    <x v="1"/>
    <n v="3"/>
    <x v="1"/>
    <x v="12"/>
    <x v="2"/>
    <x v="1"/>
    <x v="1"/>
    <s v="United States"/>
    <x v="476"/>
    <x v="1"/>
    <m/>
    <x v="0"/>
    <x v="0"/>
    <d v="2018-03-12T00:00:00"/>
    <s v="Thu"/>
    <x v="2"/>
    <s v="CA-2018-127138"/>
    <n v="615"/>
    <s v="Euro-Pro Shark Turbo Vacuum"/>
    <s v="Anna Andreadi"/>
    <n v="94109"/>
    <n v="40"/>
    <n v="5"/>
    <n v="155"/>
  </r>
  <r>
    <n v="3"/>
    <x v="0"/>
    <x v="859"/>
    <x v="2"/>
    <x v="1"/>
    <n v="3"/>
    <x v="1"/>
    <x v="11"/>
    <x v="2"/>
    <x v="1"/>
    <x v="1"/>
    <s v="United States"/>
    <x v="476"/>
    <x v="1"/>
    <m/>
    <x v="0"/>
    <x v="0"/>
    <d v="2018-03-12T00:00:00"/>
    <s v="Thu"/>
    <x v="2"/>
    <s v="CA-2018-127138"/>
    <n v="1559"/>
    <s v="Tennsco Stur-D-Stor Boltless Shelving, 5 Shelves, 24 Deep, Sand"/>
    <s v="Anna Andreadi"/>
    <n v="94109"/>
    <n v="7"/>
    <n v="5"/>
    <n v="677"/>
  </r>
  <r>
    <n v="6"/>
    <x v="0"/>
    <x v="860"/>
    <x v="2"/>
    <x v="0"/>
    <n v="6"/>
    <x v="1"/>
    <x v="3"/>
    <x v="2"/>
    <x v="0"/>
    <x v="0"/>
    <s v="United States"/>
    <x v="563"/>
    <x v="0"/>
    <m/>
    <x v="0"/>
    <x v="0"/>
    <d v="2018-12-10T00:00:00"/>
    <s v="Tue"/>
    <x v="6"/>
    <s v="CA-2018-127194"/>
    <n v="94"/>
    <s v="Adams Phone Message Book, Professional, 400 Message Capacity, 5 3/6” x 11”"/>
    <s v="Chuck Magee"/>
    <n v="10024"/>
    <n v="30"/>
    <n v="9"/>
    <n v="63"/>
  </r>
  <r>
    <n v="3"/>
    <x v="2"/>
    <x v="675"/>
    <x v="2"/>
    <x v="2"/>
    <n v="1"/>
    <x v="1"/>
    <x v="12"/>
    <x v="2"/>
    <x v="189"/>
    <x v="29"/>
    <s v="United States"/>
    <x v="651"/>
    <x v="2"/>
    <m/>
    <x v="0"/>
    <x v="0"/>
    <d v="2018-06-12T00:00:00"/>
    <s v="Thu"/>
    <x v="9"/>
    <s v="CA-2018-127208"/>
    <n v="9"/>
    <s v="1.7 Cubic Foot Compact Cube Office Refrigerators"/>
    <s v="Cassandra Brandow"/>
    <n v="35601"/>
    <n v="56"/>
    <n v="1"/>
    <n v="208"/>
  </r>
  <r>
    <n v="3"/>
    <x v="2"/>
    <x v="675"/>
    <x v="2"/>
    <x v="2"/>
    <n v="1"/>
    <x v="1"/>
    <x v="2"/>
    <x v="2"/>
    <x v="189"/>
    <x v="29"/>
    <s v="United States"/>
    <x v="651"/>
    <x v="2"/>
    <m/>
    <x v="0"/>
    <x v="0"/>
    <d v="2018-06-12T00:00:00"/>
    <s v="Thu"/>
    <x v="9"/>
    <s v="CA-2018-127208"/>
    <n v="248"/>
    <s v="Avery Heavy-Duty EZD  Binder With Locking Rings"/>
    <s v="Cassandra Brandow"/>
    <n v="35601"/>
    <n v="8"/>
    <n v="3"/>
    <n v="17"/>
  </r>
  <r>
    <n v="4"/>
    <x v="1"/>
    <x v="861"/>
    <x v="2"/>
    <x v="0"/>
    <n v="6"/>
    <x v="0"/>
    <x v="14"/>
    <x v="1"/>
    <x v="5"/>
    <x v="19"/>
    <s v="United States"/>
    <x v="739"/>
    <x v="0"/>
    <m/>
    <x v="0"/>
    <x v="8"/>
    <d v="2018-03-29T00:00:00"/>
    <s v="Sun"/>
    <x v="4"/>
    <s v="CA-2018-127236"/>
    <n v="379"/>
    <s v="Bush Andora Bookcase, Maple/Graphite Gray Finish"/>
    <s v="Chuck Magee"/>
    <n v="45503"/>
    <n v="-168"/>
    <n v="5"/>
    <n v="300"/>
  </r>
  <r>
    <n v="4"/>
    <x v="1"/>
    <x v="861"/>
    <x v="2"/>
    <x v="0"/>
    <n v="6"/>
    <x v="0"/>
    <x v="0"/>
    <x v="0"/>
    <x v="5"/>
    <x v="19"/>
    <s v="United States"/>
    <x v="739"/>
    <x v="0"/>
    <m/>
    <x v="0"/>
    <x v="6"/>
    <d v="2018-03-29T00:00:00"/>
    <s v="Sun"/>
    <x v="4"/>
    <s v="CA-2018-127236"/>
    <n v="452"/>
    <s v="Clearsounds A400"/>
    <s v="Chuck Magee"/>
    <n v="45503"/>
    <n v="-37"/>
    <n v="4"/>
    <n v="158"/>
  </r>
  <r>
    <n v="6"/>
    <x v="0"/>
    <x v="862"/>
    <x v="2"/>
    <x v="0"/>
    <n v="6"/>
    <x v="1"/>
    <x v="5"/>
    <x v="1"/>
    <x v="16"/>
    <x v="12"/>
    <s v="United States"/>
    <x v="333"/>
    <x v="0"/>
    <m/>
    <x v="0"/>
    <x v="2"/>
    <d v="2018-11-28T00:00:00"/>
    <s v="Sat"/>
    <x v="6"/>
    <s v="CA-2018-127243"/>
    <n v="1457"/>
    <s v="Situations Contoured Folding Chairs, 4/Set"/>
    <s v="Chuck Magee"/>
    <n v="19140"/>
    <n v="-25"/>
    <n v="7"/>
    <n v="348"/>
  </r>
  <r>
    <n v="6"/>
    <x v="0"/>
    <x v="862"/>
    <x v="2"/>
    <x v="0"/>
    <n v="6"/>
    <x v="1"/>
    <x v="11"/>
    <x v="2"/>
    <x v="16"/>
    <x v="12"/>
    <s v="United States"/>
    <x v="333"/>
    <x v="0"/>
    <m/>
    <x v="0"/>
    <x v="1"/>
    <d v="2018-11-28T00:00:00"/>
    <s v="Sat"/>
    <x v="6"/>
    <s v="CA-2018-127243"/>
    <n v="1552"/>
    <s v="Tennsco Commercial Shelving"/>
    <s v="Chuck Magee"/>
    <n v="19140"/>
    <n v="-8"/>
    <n v="2"/>
    <n v="33"/>
  </r>
  <r>
    <n v="6"/>
    <x v="0"/>
    <x v="862"/>
    <x v="2"/>
    <x v="0"/>
    <n v="6"/>
    <x v="1"/>
    <x v="4"/>
    <x v="2"/>
    <x v="16"/>
    <x v="12"/>
    <s v="United States"/>
    <x v="333"/>
    <x v="0"/>
    <m/>
    <x v="0"/>
    <x v="1"/>
    <d v="2018-11-28T00:00:00"/>
    <s v="Sat"/>
    <x v="6"/>
    <s v="CA-2018-127243"/>
    <n v="1578"/>
    <s v="Translucent Push Pins by OIC"/>
    <s v="Chuck Magee"/>
    <n v="19140"/>
    <n v="3"/>
    <n v="8"/>
    <n v="13"/>
  </r>
  <r>
    <n v="6"/>
    <x v="0"/>
    <x v="862"/>
    <x v="2"/>
    <x v="0"/>
    <n v="6"/>
    <x v="1"/>
    <x v="2"/>
    <x v="2"/>
    <x v="16"/>
    <x v="12"/>
    <s v="United States"/>
    <x v="333"/>
    <x v="0"/>
    <m/>
    <x v="0"/>
    <x v="4"/>
    <d v="2018-11-28T00:00:00"/>
    <s v="Sat"/>
    <x v="6"/>
    <s v="CA-2018-127243"/>
    <n v="697"/>
    <s v="GBC Plasticlear Binding Covers"/>
    <s v="Chuck Magee"/>
    <n v="19140"/>
    <n v="-5"/>
    <n v="2"/>
    <n v="7"/>
  </r>
  <r>
    <n v="6"/>
    <x v="0"/>
    <x v="862"/>
    <x v="2"/>
    <x v="0"/>
    <n v="6"/>
    <x v="1"/>
    <x v="0"/>
    <x v="0"/>
    <x v="16"/>
    <x v="12"/>
    <s v="United States"/>
    <x v="333"/>
    <x v="0"/>
    <m/>
    <x v="0"/>
    <x v="6"/>
    <d v="2018-11-28T00:00:00"/>
    <s v="Sat"/>
    <x v="6"/>
    <s v="CA-2018-127243"/>
    <n v="1665"/>
    <s v="Wireless Extenders zBoost YX545 SOHO Signal Booster"/>
    <s v="Chuck Magee"/>
    <n v="19140"/>
    <n v="-74"/>
    <n v="3"/>
    <n v="340"/>
  </r>
  <r>
    <n v="4"/>
    <x v="1"/>
    <x v="863"/>
    <x v="2"/>
    <x v="0"/>
    <n v="6"/>
    <x v="0"/>
    <x v="6"/>
    <x v="2"/>
    <x v="395"/>
    <x v="11"/>
    <s v="United States"/>
    <x v="403"/>
    <x v="1"/>
    <m/>
    <x v="0"/>
    <x v="0"/>
    <d v="2018-11-03T00:00:00"/>
    <s v="Tue"/>
    <x v="7"/>
    <s v="CA-2018-127250"/>
    <n v="1148"/>
    <s v="Newell 332"/>
    <s v="Anna Andreadi"/>
    <n v="98270"/>
    <n v="2"/>
    <n v="3"/>
    <n v="9"/>
  </r>
  <r>
    <n v="1"/>
    <x v="0"/>
    <x v="747"/>
    <x v="2"/>
    <x v="2"/>
    <n v="1"/>
    <x v="0"/>
    <x v="11"/>
    <x v="2"/>
    <x v="140"/>
    <x v="24"/>
    <s v="United States"/>
    <x v="60"/>
    <x v="0"/>
    <m/>
    <x v="0"/>
    <x v="0"/>
    <d v="2018-06-06T00:00:00"/>
    <s v="Fri"/>
    <x v="9"/>
    <s v="CA-2018-127369"/>
    <n v="982"/>
    <s v="Letter Size Cart"/>
    <s v="Chuck Magee"/>
    <n v="1852"/>
    <n v="207"/>
    <n v="5"/>
    <n v="714"/>
  </r>
  <r>
    <n v="2"/>
    <x v="2"/>
    <x v="834"/>
    <x v="2"/>
    <x v="2"/>
    <n v="1"/>
    <x v="1"/>
    <x v="3"/>
    <x v="2"/>
    <x v="396"/>
    <x v="36"/>
    <s v="United States"/>
    <x v="558"/>
    <x v="0"/>
    <m/>
    <x v="0"/>
    <x v="0"/>
    <d v="2018-05-21T00:00:00"/>
    <s v="Sat"/>
    <x v="5"/>
    <s v="CA-2018-127642"/>
    <n v="538"/>
    <s v="Easy-staple paper"/>
    <s v="Chuck Magee"/>
    <n v="2886"/>
    <n v="55"/>
    <n v="2"/>
    <n v="112"/>
  </r>
  <r>
    <n v="2"/>
    <x v="2"/>
    <x v="814"/>
    <x v="2"/>
    <x v="2"/>
    <n v="1"/>
    <x v="1"/>
    <x v="13"/>
    <x v="0"/>
    <x v="243"/>
    <x v="11"/>
    <s v="United States"/>
    <x v="676"/>
    <x v="1"/>
    <m/>
    <x v="0"/>
    <x v="1"/>
    <d v="2018-10-07T00:00:00"/>
    <s v="Sat"/>
    <x v="8"/>
    <s v="CA-2018-127649"/>
    <n v="1224"/>
    <s v="Okidata C331dn Printer"/>
    <s v="Anna Andreadi"/>
    <n v="99207"/>
    <n v="63"/>
    <n v="3"/>
    <n v="838"/>
  </r>
  <r>
    <n v="4"/>
    <x v="1"/>
    <x v="809"/>
    <x v="2"/>
    <x v="0"/>
    <n v="6"/>
    <x v="2"/>
    <x v="1"/>
    <x v="1"/>
    <x v="397"/>
    <x v="30"/>
    <s v="United States"/>
    <x v="662"/>
    <x v="3"/>
    <m/>
    <x v="0"/>
    <x v="0"/>
    <d v="2018-03-20T00:00:00"/>
    <s v="Fri"/>
    <x v="2"/>
    <s v="CA-2018-127670"/>
    <n v="429"/>
    <s v="Chromcraft Round Conference Tables"/>
    <s v="Kelly Williams"/>
    <n v="63376"/>
    <n v="146"/>
    <n v="4"/>
    <n v="697"/>
  </r>
  <r>
    <n v="0"/>
    <x v="0"/>
    <x v="631"/>
    <x v="2"/>
    <x v="3"/>
    <n v="0"/>
    <x v="0"/>
    <x v="0"/>
    <x v="0"/>
    <x v="219"/>
    <x v="16"/>
    <s v="United States"/>
    <x v="346"/>
    <x v="2"/>
    <m/>
    <x v="0"/>
    <x v="1"/>
    <d v="2018-12-01T00:00:00"/>
    <s v="Sun"/>
    <x v="6"/>
    <s v="CA-2018-127698"/>
    <n v="940"/>
    <s v="Jabra Supreme Plus Driver Edition Headset"/>
    <s v="Cassandra Brandow"/>
    <n v="27604"/>
    <n v="86"/>
    <n v="9"/>
    <n v="864"/>
  </r>
  <r>
    <n v="4"/>
    <x v="1"/>
    <x v="823"/>
    <x v="2"/>
    <x v="0"/>
    <n v="6"/>
    <x v="0"/>
    <x v="2"/>
    <x v="2"/>
    <x v="0"/>
    <x v="0"/>
    <s v="United States"/>
    <x v="740"/>
    <x v="0"/>
    <m/>
    <x v="0"/>
    <x v="1"/>
    <d v="2018-11-10T00:00:00"/>
    <s v="Tue"/>
    <x v="7"/>
    <s v="CA-2018-127761"/>
    <n v="1317"/>
    <s v="Presstex Flexible Ring Binders"/>
    <s v="Chuck Magee"/>
    <n v="10009"/>
    <n v="1"/>
    <n v="1"/>
    <n v="4"/>
  </r>
  <r>
    <n v="4"/>
    <x v="1"/>
    <x v="823"/>
    <x v="2"/>
    <x v="0"/>
    <n v="6"/>
    <x v="0"/>
    <x v="0"/>
    <x v="0"/>
    <x v="0"/>
    <x v="0"/>
    <s v="United States"/>
    <x v="740"/>
    <x v="0"/>
    <m/>
    <x v="0"/>
    <x v="0"/>
    <d v="2018-11-10T00:00:00"/>
    <s v="Tue"/>
    <x v="7"/>
    <s v="CA-2018-127761"/>
    <n v="340"/>
    <s v="BlackBerry Q10"/>
    <s v="Chuck Magee"/>
    <n v="10009"/>
    <n v="220"/>
    <n v="7"/>
    <n v="882"/>
  </r>
  <r>
    <n v="2"/>
    <x v="1"/>
    <x v="852"/>
    <x v="2"/>
    <x v="1"/>
    <n v="3"/>
    <x v="0"/>
    <x v="8"/>
    <x v="0"/>
    <x v="0"/>
    <x v="0"/>
    <s v="United States"/>
    <x v="470"/>
    <x v="0"/>
    <m/>
    <x v="0"/>
    <x v="0"/>
    <d v="2018-06-11T00:00:00"/>
    <s v="Wed"/>
    <x v="9"/>
    <s v="CA-2018-127775"/>
    <n v="1329"/>
    <s v="Razer Kraken PRO Over Ear PC and Music Headset"/>
    <s v="Chuck Magee"/>
    <n v="10035"/>
    <n v="72"/>
    <n v="3"/>
    <n v="240"/>
  </r>
  <r>
    <n v="4"/>
    <x v="2"/>
    <x v="750"/>
    <x v="2"/>
    <x v="1"/>
    <n v="3"/>
    <x v="2"/>
    <x v="9"/>
    <x v="1"/>
    <x v="47"/>
    <x v="8"/>
    <s v="United States"/>
    <x v="108"/>
    <x v="2"/>
    <m/>
    <x v="0"/>
    <x v="0"/>
    <d v="2018-04-01T00:00:00"/>
    <s v="Sun"/>
    <x v="4"/>
    <s v="CA-2018-127985"/>
    <n v="1352"/>
    <s v="Regeneration Desk Collection"/>
    <s v="Cassandra Brandow"/>
    <n v="31907"/>
    <n v="3"/>
    <n v="4"/>
    <n v="7"/>
  </r>
  <r>
    <n v="6"/>
    <x v="0"/>
    <x v="864"/>
    <x v="2"/>
    <x v="0"/>
    <n v="6"/>
    <x v="0"/>
    <x v="6"/>
    <x v="2"/>
    <x v="398"/>
    <x v="24"/>
    <s v="United States"/>
    <x v="111"/>
    <x v="0"/>
    <m/>
    <x v="0"/>
    <x v="0"/>
    <d v="2018-03-17T00:00:00"/>
    <s v="Tue"/>
    <x v="2"/>
    <s v="CA-2018-128111"/>
    <n v="1162"/>
    <s v="Newell 345"/>
    <s v="Chuck Magee"/>
    <n v="2148"/>
    <n v="10"/>
    <n v="2"/>
    <n v="40"/>
  </r>
  <r>
    <n v="0"/>
    <x v="0"/>
    <x v="836"/>
    <x v="2"/>
    <x v="3"/>
    <n v="0"/>
    <x v="1"/>
    <x v="1"/>
    <x v="1"/>
    <x v="187"/>
    <x v="1"/>
    <s v="United States"/>
    <x v="1"/>
    <x v="1"/>
    <m/>
    <x v="0"/>
    <x v="1"/>
    <d v="2018-06-14T00:00:00"/>
    <s v="Sat"/>
    <x v="9"/>
    <s v="CA-2018-128223"/>
    <n v="383"/>
    <s v="Bush Cubix Conference Tables, Fully Assembled"/>
    <s v="Anna Andreadi"/>
    <n v="92804"/>
    <n v="81"/>
    <n v="7"/>
    <n v="1293"/>
  </r>
  <r>
    <n v="2"/>
    <x v="2"/>
    <x v="865"/>
    <x v="2"/>
    <x v="2"/>
    <n v="1"/>
    <x v="1"/>
    <x v="3"/>
    <x v="2"/>
    <x v="238"/>
    <x v="38"/>
    <s v="United States"/>
    <x v="283"/>
    <x v="0"/>
    <m/>
    <x v="0"/>
    <x v="0"/>
    <d v="2018-03-30T00:00:00"/>
    <s v="Mon"/>
    <x v="4"/>
    <s v="CA-2018-128258"/>
    <n v="1669"/>
    <s v="Xerox 188"/>
    <s v="Chuck Magee"/>
    <n v="6360"/>
    <n v="6"/>
    <n v="1"/>
    <n v="11"/>
  </r>
  <r>
    <n v="4"/>
    <x v="1"/>
    <x v="668"/>
    <x v="2"/>
    <x v="0"/>
    <n v="6"/>
    <x v="2"/>
    <x v="7"/>
    <x v="2"/>
    <x v="4"/>
    <x v="4"/>
    <s v="United States"/>
    <x v="741"/>
    <x v="3"/>
    <m/>
    <x v="0"/>
    <x v="1"/>
    <d v="2018-07-25T00:00:00"/>
    <s v="Wed"/>
    <x v="1"/>
    <s v="CA-2018-128307"/>
    <n v="1324"/>
    <s v="Quality Park Security Envelopes"/>
    <s v="Kelly Williams"/>
    <n v="77041"/>
    <n v="7"/>
    <n v="1"/>
    <n v="21"/>
  </r>
  <r>
    <n v="7"/>
    <x v="2"/>
    <x v="626"/>
    <x v="2"/>
    <x v="0"/>
    <n v="6"/>
    <x v="0"/>
    <x v="12"/>
    <x v="2"/>
    <x v="15"/>
    <x v="11"/>
    <s v="United States"/>
    <x v="73"/>
    <x v="1"/>
    <m/>
    <x v="0"/>
    <x v="0"/>
    <d v="2018-12-10T00:00:00"/>
    <s v="Tue"/>
    <x v="6"/>
    <s v="CA-2018-128412"/>
    <n v="794"/>
    <s v="Harmony HEPA Quiet Air Purifiers"/>
    <s v="Anna Andreadi"/>
    <n v="98105"/>
    <n v="12"/>
    <n v="3"/>
    <n v="35"/>
  </r>
  <r>
    <n v="7"/>
    <x v="2"/>
    <x v="626"/>
    <x v="2"/>
    <x v="0"/>
    <n v="6"/>
    <x v="0"/>
    <x v="12"/>
    <x v="2"/>
    <x v="15"/>
    <x v="11"/>
    <s v="United States"/>
    <x v="73"/>
    <x v="1"/>
    <m/>
    <x v="0"/>
    <x v="0"/>
    <d v="2018-12-10T00:00:00"/>
    <s v="Tue"/>
    <x v="6"/>
    <s v="CA-2018-128412"/>
    <n v="811"/>
    <s v="Holmes HEPA Air Purifier"/>
    <s v="Anna Andreadi"/>
    <n v="98105"/>
    <n v="23"/>
    <n v="3"/>
    <n v="65"/>
  </r>
  <r>
    <n v="7"/>
    <x v="2"/>
    <x v="626"/>
    <x v="2"/>
    <x v="0"/>
    <n v="6"/>
    <x v="0"/>
    <x v="3"/>
    <x v="2"/>
    <x v="15"/>
    <x v="11"/>
    <s v="United States"/>
    <x v="73"/>
    <x v="1"/>
    <m/>
    <x v="0"/>
    <x v="0"/>
    <d v="2018-12-10T00:00:00"/>
    <s v="Tue"/>
    <x v="6"/>
    <s v="CA-2018-128412"/>
    <n v="1787"/>
    <s v="Xerox 1988"/>
    <s v="Anna Andreadi"/>
    <n v="98105"/>
    <n v="56"/>
    <n v="4"/>
    <n v="124"/>
  </r>
  <r>
    <n v="7"/>
    <x v="2"/>
    <x v="626"/>
    <x v="2"/>
    <x v="0"/>
    <n v="6"/>
    <x v="0"/>
    <x v="2"/>
    <x v="2"/>
    <x v="15"/>
    <x v="11"/>
    <s v="United States"/>
    <x v="73"/>
    <x v="1"/>
    <m/>
    <x v="0"/>
    <x v="1"/>
    <d v="2018-12-10T00:00:00"/>
    <s v="Tue"/>
    <x v="6"/>
    <s v="CA-2018-128412"/>
    <n v="685"/>
    <s v="GBC DocuBind P50 Personal Binding Machine"/>
    <s v="Anna Andreadi"/>
    <n v="98105"/>
    <n v="52"/>
    <n v="3"/>
    <n v="154"/>
  </r>
  <r>
    <n v="7"/>
    <x v="2"/>
    <x v="626"/>
    <x v="2"/>
    <x v="0"/>
    <n v="6"/>
    <x v="0"/>
    <x v="8"/>
    <x v="0"/>
    <x v="15"/>
    <x v="11"/>
    <s v="United States"/>
    <x v="73"/>
    <x v="1"/>
    <m/>
    <x v="0"/>
    <x v="0"/>
    <d v="2018-12-10T00:00:00"/>
    <s v="Tue"/>
    <x v="6"/>
    <s v="CA-2018-128412"/>
    <n v="966"/>
    <s v="Kingston Digital DataTraveler 16GB USB 2.0"/>
    <s v="Anna Andreadi"/>
    <n v="98105"/>
    <n v="9"/>
    <n v="5"/>
    <n v="45"/>
  </r>
  <r>
    <n v="5"/>
    <x v="2"/>
    <x v="684"/>
    <x v="2"/>
    <x v="1"/>
    <n v="3"/>
    <x v="2"/>
    <x v="2"/>
    <x v="2"/>
    <x v="162"/>
    <x v="6"/>
    <s v="United States"/>
    <x v="742"/>
    <x v="3"/>
    <m/>
    <x v="0"/>
    <x v="0"/>
    <d v="2018-04-09T00:00:00"/>
    <s v="Mon"/>
    <x v="4"/>
    <s v="CA-2018-128517"/>
    <n v="1521"/>
    <s v="Storex Flexible Poly Binders with Double Pockets"/>
    <s v="Kelly Williams"/>
    <n v="48227"/>
    <n v="2"/>
    <n v="2"/>
    <n v="5"/>
  </r>
  <r>
    <n v="5"/>
    <x v="2"/>
    <x v="684"/>
    <x v="2"/>
    <x v="1"/>
    <n v="3"/>
    <x v="2"/>
    <x v="0"/>
    <x v="0"/>
    <x v="162"/>
    <x v="6"/>
    <s v="United States"/>
    <x v="742"/>
    <x v="3"/>
    <m/>
    <x v="0"/>
    <x v="0"/>
    <d v="2018-04-09T00:00:00"/>
    <s v="Mon"/>
    <x v="4"/>
    <s v="CA-2018-128517"/>
    <n v="1177"/>
    <s v="Nortel Meridian M5316 Digital phone"/>
    <s v="Kelly Williams"/>
    <n v="48227"/>
    <n v="135"/>
    <n v="2"/>
    <n v="518"/>
  </r>
  <r>
    <n v="2"/>
    <x v="1"/>
    <x v="846"/>
    <x v="2"/>
    <x v="1"/>
    <n v="3"/>
    <x v="0"/>
    <x v="6"/>
    <x v="2"/>
    <x v="117"/>
    <x v="4"/>
    <s v="United States"/>
    <x v="743"/>
    <x v="3"/>
    <m/>
    <x v="0"/>
    <x v="1"/>
    <d v="2018-11-24T00:00:00"/>
    <s v="Tue"/>
    <x v="7"/>
    <s v="CA-2018-128531"/>
    <n v="520"/>
    <s v="Dixon My First Ticonderoga Pencil, #2"/>
    <s v="Kelly Williams"/>
    <n v="75217"/>
    <n v="2"/>
    <n v="3"/>
    <n v="14"/>
  </r>
  <r>
    <n v="2"/>
    <x v="1"/>
    <x v="846"/>
    <x v="2"/>
    <x v="1"/>
    <n v="3"/>
    <x v="0"/>
    <x v="4"/>
    <x v="2"/>
    <x v="117"/>
    <x v="4"/>
    <s v="United States"/>
    <x v="743"/>
    <x v="3"/>
    <m/>
    <x v="0"/>
    <x v="1"/>
    <d v="2018-11-24T00:00:00"/>
    <s v="Tue"/>
    <x v="7"/>
    <s v="CA-2018-128531"/>
    <n v="457"/>
    <s v="Colored Push Pins"/>
    <s v="Kelly Williams"/>
    <n v="75217"/>
    <n v="1"/>
    <n v="3"/>
    <n v="4"/>
  </r>
  <r>
    <n v="2"/>
    <x v="1"/>
    <x v="846"/>
    <x v="2"/>
    <x v="1"/>
    <n v="3"/>
    <x v="0"/>
    <x v="3"/>
    <x v="2"/>
    <x v="117"/>
    <x v="4"/>
    <s v="United States"/>
    <x v="743"/>
    <x v="3"/>
    <m/>
    <x v="0"/>
    <x v="1"/>
    <d v="2018-11-24T00:00:00"/>
    <s v="Tue"/>
    <x v="7"/>
    <s v="CA-2018-128531"/>
    <n v="1719"/>
    <s v="Xerox 1925"/>
    <s v="Kelly Williams"/>
    <n v="75217"/>
    <n v="23"/>
    <n v="3"/>
    <n v="74"/>
  </r>
  <r>
    <n v="2"/>
    <x v="1"/>
    <x v="846"/>
    <x v="2"/>
    <x v="1"/>
    <n v="3"/>
    <x v="0"/>
    <x v="11"/>
    <x v="2"/>
    <x v="117"/>
    <x v="4"/>
    <s v="United States"/>
    <x v="743"/>
    <x v="3"/>
    <m/>
    <x v="0"/>
    <x v="1"/>
    <d v="2018-11-24T00:00:00"/>
    <s v="Tue"/>
    <x v="7"/>
    <s v="CA-2018-128531"/>
    <n v="1513"/>
    <s v="Sterilite Officeware Hinged File Box"/>
    <s v="Kelly Williams"/>
    <n v="75217"/>
    <n v="4"/>
    <n v="5"/>
    <n v="42"/>
  </r>
  <r>
    <n v="2"/>
    <x v="1"/>
    <x v="846"/>
    <x v="2"/>
    <x v="1"/>
    <n v="3"/>
    <x v="0"/>
    <x v="8"/>
    <x v="0"/>
    <x v="117"/>
    <x v="4"/>
    <s v="United States"/>
    <x v="743"/>
    <x v="3"/>
    <m/>
    <x v="0"/>
    <x v="1"/>
    <d v="2018-11-24T00:00:00"/>
    <s v="Tue"/>
    <x v="7"/>
    <s v="CA-2018-128531"/>
    <n v="1005"/>
    <s v="Logitech G105 Gaming Keyboard"/>
    <s v="Kelly Williams"/>
    <n v="75217"/>
    <n v="-2"/>
    <n v="2"/>
    <n v="95"/>
  </r>
  <r>
    <n v="2"/>
    <x v="1"/>
    <x v="846"/>
    <x v="2"/>
    <x v="1"/>
    <n v="3"/>
    <x v="0"/>
    <x v="8"/>
    <x v="0"/>
    <x v="117"/>
    <x v="4"/>
    <s v="United States"/>
    <x v="743"/>
    <x v="3"/>
    <m/>
    <x v="0"/>
    <x v="1"/>
    <d v="2018-11-24T00:00:00"/>
    <s v="Tue"/>
    <x v="7"/>
    <s v="CA-2018-128531"/>
    <n v="1007"/>
    <s v="Logitech G19 Programmable Gaming Keyboard"/>
    <s v="Kelly Williams"/>
    <n v="75217"/>
    <n v="-7"/>
    <n v="3"/>
    <n v="298"/>
  </r>
  <r>
    <n v="3"/>
    <x v="2"/>
    <x v="807"/>
    <x v="2"/>
    <x v="2"/>
    <n v="1"/>
    <x v="1"/>
    <x v="5"/>
    <x v="1"/>
    <x v="42"/>
    <x v="1"/>
    <s v="United States"/>
    <x v="142"/>
    <x v="1"/>
    <m/>
    <x v="0"/>
    <x v="1"/>
    <d v="2018-08-26T00:00:00"/>
    <s v="Thu"/>
    <x v="10"/>
    <s v="CA-2018-128594"/>
    <n v="770"/>
    <s v="Global Troy Executive Leather Low-Back Tilter"/>
    <s v="Anna Andreadi"/>
    <n v="92037"/>
    <n v="100"/>
    <n v="4"/>
    <n v="1603"/>
  </r>
  <r>
    <n v="5"/>
    <x v="1"/>
    <x v="808"/>
    <x v="2"/>
    <x v="0"/>
    <n v="6"/>
    <x v="2"/>
    <x v="2"/>
    <x v="2"/>
    <x v="107"/>
    <x v="34"/>
    <s v="United States"/>
    <x v="683"/>
    <x v="3"/>
    <s v="Yes"/>
    <x v="1"/>
    <x v="0"/>
    <d v="2018-08-11T00:00:00"/>
    <s v="Wed"/>
    <x v="10"/>
    <s v="CA-2018-128671"/>
    <n v="1310"/>
    <s v="Premium Transparent Presentation Covers, No Pattern/Clear, 8 1/2 x 11"/>
    <s v="Kelly Williams"/>
    <n v="74133"/>
    <n v="36"/>
    <n v="2"/>
    <n v="78"/>
  </r>
  <r>
    <n v="5"/>
    <x v="1"/>
    <x v="808"/>
    <x v="2"/>
    <x v="0"/>
    <n v="6"/>
    <x v="2"/>
    <x v="3"/>
    <x v="2"/>
    <x v="107"/>
    <x v="34"/>
    <s v="United States"/>
    <x v="683"/>
    <x v="3"/>
    <s v="Yes"/>
    <x v="1"/>
    <x v="0"/>
    <d v="2018-08-11T00:00:00"/>
    <s v="Wed"/>
    <x v="10"/>
    <s v="CA-2018-128671"/>
    <n v="1805"/>
    <s v="Xerox 202"/>
    <s v="Kelly Williams"/>
    <n v="74133"/>
    <n v="16"/>
    <n v="5"/>
    <n v="32"/>
  </r>
  <r>
    <n v="5"/>
    <x v="1"/>
    <x v="808"/>
    <x v="2"/>
    <x v="0"/>
    <n v="6"/>
    <x v="2"/>
    <x v="2"/>
    <x v="2"/>
    <x v="107"/>
    <x v="34"/>
    <s v="United States"/>
    <x v="683"/>
    <x v="3"/>
    <s v="Yes"/>
    <x v="1"/>
    <x v="0"/>
    <d v="2018-08-11T00:00:00"/>
    <s v="Wed"/>
    <x v="10"/>
    <s v="CA-2018-128671"/>
    <n v="247"/>
    <s v="Avery Hanging File Binders"/>
    <s v="Kelly Williams"/>
    <n v="74133"/>
    <n v="19"/>
    <n v="7"/>
    <n v="42"/>
  </r>
  <r>
    <n v="3"/>
    <x v="1"/>
    <x v="866"/>
    <x v="2"/>
    <x v="0"/>
    <n v="6"/>
    <x v="0"/>
    <x v="9"/>
    <x v="1"/>
    <x v="4"/>
    <x v="4"/>
    <s v="United States"/>
    <x v="744"/>
    <x v="3"/>
    <m/>
    <x v="0"/>
    <x v="7"/>
    <d v="2018-02-27T00:00:00"/>
    <s v="Fri"/>
    <x v="2"/>
    <s v="CA-2018-128706"/>
    <n v="497"/>
    <s v="DAX Two-Tone Silver Metal Document Frame"/>
    <s v="Kelly Williams"/>
    <n v="77070"/>
    <n v="-7"/>
    <n v="2"/>
    <n v="16"/>
  </r>
  <r>
    <n v="6"/>
    <x v="0"/>
    <x v="771"/>
    <x v="2"/>
    <x v="0"/>
    <n v="6"/>
    <x v="2"/>
    <x v="0"/>
    <x v="0"/>
    <x v="0"/>
    <x v="0"/>
    <s v="United States"/>
    <x v="633"/>
    <x v="0"/>
    <m/>
    <x v="0"/>
    <x v="0"/>
    <d v="2018-08-29T00:00:00"/>
    <s v="Sun"/>
    <x v="0"/>
    <s v="CA-2018-128727"/>
    <n v="1401"/>
    <s v="Samsung Replacement EH64AVFWE Premium Headset"/>
    <s v="Chuck Magee"/>
    <n v="10024"/>
    <n v="6"/>
    <n v="4"/>
    <n v="22"/>
  </r>
  <r>
    <n v="4"/>
    <x v="1"/>
    <x v="663"/>
    <x v="2"/>
    <x v="0"/>
    <n v="6"/>
    <x v="0"/>
    <x v="4"/>
    <x v="2"/>
    <x v="15"/>
    <x v="11"/>
    <s v="United States"/>
    <x v="403"/>
    <x v="1"/>
    <m/>
    <x v="0"/>
    <x v="0"/>
    <d v="2018-09-12T00:00:00"/>
    <s v="Thu"/>
    <x v="0"/>
    <s v="CA-2018-128811"/>
    <n v="1218"/>
    <s v="OIC Bulk Pack Metal Binder Clips"/>
    <s v="Anna Andreadi"/>
    <n v="98103"/>
    <n v="5"/>
    <n v="3"/>
    <n v="10"/>
  </r>
  <r>
    <n v="4"/>
    <x v="1"/>
    <x v="663"/>
    <x v="2"/>
    <x v="0"/>
    <n v="6"/>
    <x v="0"/>
    <x v="10"/>
    <x v="2"/>
    <x v="15"/>
    <x v="11"/>
    <s v="United States"/>
    <x v="403"/>
    <x v="1"/>
    <m/>
    <x v="0"/>
    <x v="0"/>
    <d v="2018-09-12T00:00:00"/>
    <s v="Thu"/>
    <x v="0"/>
    <s v="CA-2018-128811"/>
    <n v="195"/>
    <s v="Avery 487"/>
    <s v="Anna Andreadi"/>
    <n v="98103"/>
    <n v="5"/>
    <n v="3"/>
    <n v="11"/>
  </r>
  <r>
    <n v="4"/>
    <x v="1"/>
    <x v="663"/>
    <x v="2"/>
    <x v="0"/>
    <n v="6"/>
    <x v="0"/>
    <x v="2"/>
    <x v="2"/>
    <x v="15"/>
    <x v="11"/>
    <s v="United States"/>
    <x v="403"/>
    <x v="1"/>
    <m/>
    <x v="0"/>
    <x v="1"/>
    <d v="2018-09-12T00:00:00"/>
    <s v="Thu"/>
    <x v="0"/>
    <s v="CA-2018-128811"/>
    <n v="692"/>
    <s v="GBC Instant Report Kit"/>
    <s v="Anna Andreadi"/>
    <n v="98103"/>
    <n v="8"/>
    <n v="4"/>
    <n v="21"/>
  </r>
  <r>
    <n v="4"/>
    <x v="1"/>
    <x v="867"/>
    <x v="2"/>
    <x v="0"/>
    <n v="6"/>
    <x v="0"/>
    <x v="9"/>
    <x v="1"/>
    <x v="0"/>
    <x v="0"/>
    <s v="United States"/>
    <x v="735"/>
    <x v="0"/>
    <m/>
    <x v="0"/>
    <x v="0"/>
    <d v="2018-05-07T00:00:00"/>
    <s v="Sat"/>
    <x v="5"/>
    <s v="CA-2018-128818"/>
    <n v="1505"/>
    <s v="Staple-based wall hangings"/>
    <s v="Chuck Magee"/>
    <n v="10009"/>
    <n v="28"/>
    <n v="8"/>
    <n v="64"/>
  </r>
  <r>
    <n v="4"/>
    <x v="1"/>
    <x v="867"/>
    <x v="2"/>
    <x v="0"/>
    <n v="6"/>
    <x v="0"/>
    <x v="5"/>
    <x v="1"/>
    <x v="0"/>
    <x v="0"/>
    <s v="United States"/>
    <x v="735"/>
    <x v="0"/>
    <m/>
    <x v="0"/>
    <x v="9"/>
    <d v="2018-05-07T00:00:00"/>
    <s v="Sat"/>
    <x v="5"/>
    <s v="CA-2018-128818"/>
    <n v="841"/>
    <s v="Hon Mobius Operators Chair"/>
    <s v="Chuck Magee"/>
    <n v="10009"/>
    <n v="59"/>
    <n v="4"/>
    <n v="443"/>
  </r>
  <r>
    <n v="4"/>
    <x v="1"/>
    <x v="867"/>
    <x v="2"/>
    <x v="0"/>
    <n v="6"/>
    <x v="0"/>
    <x v="10"/>
    <x v="2"/>
    <x v="0"/>
    <x v="0"/>
    <s v="United States"/>
    <x v="735"/>
    <x v="0"/>
    <m/>
    <x v="0"/>
    <x v="0"/>
    <d v="2018-05-07T00:00:00"/>
    <s v="Sat"/>
    <x v="5"/>
    <s v="CA-2018-128818"/>
    <n v="122"/>
    <s v="Alphabetical Labels for Top Tab Filing"/>
    <s v="Chuck Magee"/>
    <n v="10009"/>
    <n v="22"/>
    <n v="3"/>
    <n v="44"/>
  </r>
  <r>
    <n v="4"/>
    <x v="1"/>
    <x v="867"/>
    <x v="2"/>
    <x v="0"/>
    <n v="6"/>
    <x v="0"/>
    <x v="2"/>
    <x v="2"/>
    <x v="0"/>
    <x v="0"/>
    <s v="United States"/>
    <x v="735"/>
    <x v="0"/>
    <m/>
    <x v="0"/>
    <x v="1"/>
    <d v="2018-05-07T00:00:00"/>
    <s v="Sat"/>
    <x v="5"/>
    <s v="CA-2018-128818"/>
    <n v="714"/>
    <s v="GBC Twin Loop Wire Binding Elements, 9/16 Spine, Black"/>
    <s v="Chuck Magee"/>
    <n v="10009"/>
    <n v="31"/>
    <n v="7"/>
    <n v="85"/>
  </r>
  <r>
    <n v="4"/>
    <x v="1"/>
    <x v="867"/>
    <x v="2"/>
    <x v="0"/>
    <n v="6"/>
    <x v="0"/>
    <x v="8"/>
    <x v="0"/>
    <x v="0"/>
    <x v="0"/>
    <s v="United States"/>
    <x v="735"/>
    <x v="0"/>
    <m/>
    <x v="0"/>
    <x v="0"/>
    <d v="2018-05-07T00:00:00"/>
    <s v="Sat"/>
    <x v="5"/>
    <s v="CA-2018-128818"/>
    <n v="1410"/>
    <s v="SanDisk Ultra 64 GB MicroSDHC Class 10 Memory Card"/>
    <s v="Chuck Magee"/>
    <n v="10009"/>
    <n v="22"/>
    <n v="5"/>
    <n v="200"/>
  </r>
  <r>
    <n v="4"/>
    <x v="1"/>
    <x v="867"/>
    <x v="2"/>
    <x v="0"/>
    <n v="6"/>
    <x v="0"/>
    <x v="13"/>
    <x v="0"/>
    <x v="0"/>
    <x v="0"/>
    <s v="United States"/>
    <x v="735"/>
    <x v="0"/>
    <m/>
    <x v="0"/>
    <x v="0"/>
    <d v="2018-05-07T00:00:00"/>
    <s v="Sat"/>
    <x v="5"/>
    <s v="CA-2018-128818"/>
    <n v="275"/>
    <s v="Bady BDG101FRU Card Printer"/>
    <s v="Chuck Magee"/>
    <n v="10009"/>
    <n v="1160"/>
    <n v="5"/>
    <n v="4000"/>
  </r>
  <r>
    <n v="7"/>
    <x v="2"/>
    <x v="738"/>
    <x v="2"/>
    <x v="0"/>
    <n v="6"/>
    <x v="0"/>
    <x v="6"/>
    <x v="2"/>
    <x v="399"/>
    <x v="41"/>
    <s v="United States"/>
    <x v="188"/>
    <x v="3"/>
    <m/>
    <x v="0"/>
    <x v="0"/>
    <d v="2018-11-03T00:00:00"/>
    <s v="Tue"/>
    <x v="7"/>
    <s v="CA-2018-128867"/>
    <n v="889"/>
    <s v="Hunt PowerHouse Electric Pencil Sharpener, Blue"/>
    <s v="Kelly Williams"/>
    <n v="50322"/>
    <n v="23"/>
    <n v="2"/>
    <n v="76"/>
  </r>
  <r>
    <n v="7"/>
    <x v="2"/>
    <x v="738"/>
    <x v="2"/>
    <x v="0"/>
    <n v="6"/>
    <x v="0"/>
    <x v="2"/>
    <x v="2"/>
    <x v="399"/>
    <x v="41"/>
    <s v="United States"/>
    <x v="188"/>
    <x v="3"/>
    <m/>
    <x v="0"/>
    <x v="0"/>
    <d v="2018-11-03T00:00:00"/>
    <s v="Tue"/>
    <x v="7"/>
    <s v="CA-2018-128867"/>
    <n v="237"/>
    <s v="Avery Durable Plastic 1 Binders"/>
    <s v="Kelly Williams"/>
    <n v="50322"/>
    <n v="13"/>
    <n v="6"/>
    <n v="27"/>
  </r>
  <r>
    <n v="2"/>
    <x v="1"/>
    <x v="659"/>
    <x v="2"/>
    <x v="1"/>
    <n v="3"/>
    <x v="2"/>
    <x v="9"/>
    <x v="1"/>
    <x v="4"/>
    <x v="4"/>
    <s v="United States"/>
    <x v="254"/>
    <x v="3"/>
    <m/>
    <x v="0"/>
    <x v="7"/>
    <d v="2018-08-18T00:00:00"/>
    <s v="Wed"/>
    <x v="10"/>
    <s v="CA-2018-128916"/>
    <n v="1505"/>
    <s v="Staple-based wall hangings"/>
    <s v="Kelly Williams"/>
    <n v="77070"/>
    <n v="-4"/>
    <n v="3"/>
    <n v="10"/>
  </r>
  <r>
    <n v="2"/>
    <x v="1"/>
    <x v="659"/>
    <x v="2"/>
    <x v="1"/>
    <n v="3"/>
    <x v="2"/>
    <x v="9"/>
    <x v="1"/>
    <x v="4"/>
    <x v="4"/>
    <s v="United States"/>
    <x v="254"/>
    <x v="3"/>
    <m/>
    <x v="0"/>
    <x v="7"/>
    <d v="2018-08-18T00:00:00"/>
    <s v="Wed"/>
    <x v="10"/>
    <s v="CA-2018-128916"/>
    <n v="1220"/>
    <s v="OIC Stacking Trays"/>
    <s v="Kelly Williams"/>
    <n v="77070"/>
    <n v="-2"/>
    <n v="4"/>
    <n v="5"/>
  </r>
  <r>
    <n v="4"/>
    <x v="1"/>
    <x v="868"/>
    <x v="2"/>
    <x v="0"/>
    <n v="6"/>
    <x v="1"/>
    <x v="6"/>
    <x v="2"/>
    <x v="37"/>
    <x v="4"/>
    <s v="United States"/>
    <x v="387"/>
    <x v="3"/>
    <m/>
    <x v="0"/>
    <x v="1"/>
    <d v="2018-12-09T00:00:00"/>
    <s v="Mon"/>
    <x v="6"/>
    <s v="CA-2018-128923"/>
    <n v="888"/>
    <s v="Hunt BOSTON Vista Battery-Operated Pencil Sharpener, Black"/>
    <s v="Kelly Williams"/>
    <n v="76106"/>
    <n v="1"/>
    <n v="1"/>
    <n v="9"/>
  </r>
  <r>
    <n v="4"/>
    <x v="1"/>
    <x v="868"/>
    <x v="2"/>
    <x v="0"/>
    <n v="6"/>
    <x v="1"/>
    <x v="3"/>
    <x v="2"/>
    <x v="37"/>
    <x v="4"/>
    <s v="United States"/>
    <x v="387"/>
    <x v="3"/>
    <m/>
    <x v="0"/>
    <x v="1"/>
    <d v="2018-12-09T00:00:00"/>
    <s v="Mon"/>
    <x v="6"/>
    <s v="CA-2018-128923"/>
    <n v="1567"/>
    <s v="Things To Do Today Pad"/>
    <s v="Kelly Williams"/>
    <n v="76106"/>
    <n v="3"/>
    <n v="2"/>
    <n v="9"/>
  </r>
  <r>
    <n v="4"/>
    <x v="1"/>
    <x v="813"/>
    <x v="2"/>
    <x v="0"/>
    <n v="6"/>
    <x v="1"/>
    <x v="9"/>
    <x v="1"/>
    <x v="127"/>
    <x v="34"/>
    <s v="United States"/>
    <x v="139"/>
    <x v="3"/>
    <m/>
    <x v="0"/>
    <x v="0"/>
    <d v="2018-11-13T00:00:00"/>
    <s v="Fri"/>
    <x v="7"/>
    <s v="CA-2018-128972"/>
    <n v="1057"/>
    <s v="Master Giant Foot Doorstop, Safety Yellow"/>
    <s v="Kelly Williams"/>
    <n v="73120"/>
    <n v="13"/>
    <n v="4"/>
    <n v="30"/>
  </r>
  <r>
    <n v="5"/>
    <x v="1"/>
    <x v="630"/>
    <x v="2"/>
    <x v="0"/>
    <n v="6"/>
    <x v="0"/>
    <x v="9"/>
    <x v="1"/>
    <x v="0"/>
    <x v="0"/>
    <s v="United States"/>
    <x v="78"/>
    <x v="0"/>
    <m/>
    <x v="0"/>
    <x v="0"/>
    <d v="2018-12-14T00:00:00"/>
    <s v="Sat"/>
    <x v="6"/>
    <s v="CA-2018-129126"/>
    <n v="727"/>
    <s v="GE 48 Fluorescent Tube, Cool White Energy Saver, 34 Watts, 30/Box"/>
    <s v="Chuck Magee"/>
    <n v="10011"/>
    <n v="198"/>
    <n v="4"/>
    <n v="397"/>
  </r>
  <r>
    <n v="5"/>
    <x v="1"/>
    <x v="630"/>
    <x v="2"/>
    <x v="0"/>
    <n v="6"/>
    <x v="0"/>
    <x v="11"/>
    <x v="2"/>
    <x v="0"/>
    <x v="0"/>
    <s v="United States"/>
    <x v="78"/>
    <x v="0"/>
    <m/>
    <x v="0"/>
    <x v="0"/>
    <d v="2018-12-14T00:00:00"/>
    <s v="Sat"/>
    <x v="6"/>
    <s v="CA-2018-129126"/>
    <n v="113"/>
    <s v="Advantus Rolling Storage Box"/>
    <s v="Chuck Magee"/>
    <n v="10011"/>
    <n v="5"/>
    <n v="1"/>
    <n v="17"/>
  </r>
  <r>
    <n v="5"/>
    <x v="1"/>
    <x v="630"/>
    <x v="2"/>
    <x v="0"/>
    <n v="6"/>
    <x v="0"/>
    <x v="10"/>
    <x v="2"/>
    <x v="0"/>
    <x v="0"/>
    <s v="United States"/>
    <x v="78"/>
    <x v="0"/>
    <m/>
    <x v="0"/>
    <x v="0"/>
    <d v="2018-12-14T00:00:00"/>
    <s v="Sat"/>
    <x v="6"/>
    <s v="CA-2018-129126"/>
    <n v="181"/>
    <s v="Avery 474"/>
    <s v="Chuck Magee"/>
    <n v="10011"/>
    <n v="3"/>
    <n v="2"/>
    <n v="6"/>
  </r>
  <r>
    <n v="5"/>
    <x v="1"/>
    <x v="630"/>
    <x v="2"/>
    <x v="0"/>
    <n v="6"/>
    <x v="0"/>
    <x v="3"/>
    <x v="2"/>
    <x v="0"/>
    <x v="0"/>
    <s v="United States"/>
    <x v="78"/>
    <x v="0"/>
    <m/>
    <x v="0"/>
    <x v="0"/>
    <d v="2018-12-14T00:00:00"/>
    <s v="Sat"/>
    <x v="6"/>
    <s v="CA-2018-129126"/>
    <n v="1523"/>
    <s v="Strathmore Photo Frame Cards"/>
    <s v="Chuck Magee"/>
    <n v="10011"/>
    <n v="7"/>
    <n v="2"/>
    <n v="15"/>
  </r>
  <r>
    <n v="5"/>
    <x v="1"/>
    <x v="630"/>
    <x v="2"/>
    <x v="0"/>
    <n v="6"/>
    <x v="0"/>
    <x v="4"/>
    <x v="2"/>
    <x v="0"/>
    <x v="0"/>
    <s v="United States"/>
    <x v="78"/>
    <x v="0"/>
    <m/>
    <x v="0"/>
    <x v="0"/>
    <d v="2018-12-14T00:00:00"/>
    <s v="Sat"/>
    <x v="6"/>
    <s v="CA-2018-129126"/>
    <n v="1219"/>
    <s v="OIC Colored Binder Clips, Assorted Sizes"/>
    <s v="Chuck Magee"/>
    <n v="10011"/>
    <n v="11"/>
    <n v="6"/>
    <n v="21"/>
  </r>
  <r>
    <n v="5"/>
    <x v="1"/>
    <x v="630"/>
    <x v="2"/>
    <x v="0"/>
    <n v="6"/>
    <x v="0"/>
    <x v="2"/>
    <x v="2"/>
    <x v="0"/>
    <x v="0"/>
    <s v="United States"/>
    <x v="78"/>
    <x v="0"/>
    <m/>
    <x v="0"/>
    <x v="1"/>
    <d v="2018-12-14T00:00:00"/>
    <s v="Sat"/>
    <x v="6"/>
    <s v="CA-2018-129126"/>
    <n v="61"/>
    <s v="Acco Recycled 2 Capacity Laser Printer Hanging Data Binders"/>
    <s v="Chuck Magee"/>
    <n v="10011"/>
    <n v="8"/>
    <n v="2"/>
    <n v="23"/>
  </r>
  <r>
    <n v="6"/>
    <x v="0"/>
    <x v="863"/>
    <x v="2"/>
    <x v="0"/>
    <n v="6"/>
    <x v="0"/>
    <x v="8"/>
    <x v="0"/>
    <x v="13"/>
    <x v="10"/>
    <s v="United States"/>
    <x v="171"/>
    <x v="3"/>
    <m/>
    <x v="0"/>
    <x v="1"/>
    <d v="2018-11-01T00:00:00"/>
    <s v="Sun"/>
    <x v="7"/>
    <s v="CA-2018-129196"/>
    <n v="1058"/>
    <s v="Maxell 4.7GB DVD-R"/>
    <s v="Kelly Williams"/>
    <n v="60610"/>
    <n v="18"/>
    <n v="3"/>
    <n v="68"/>
  </r>
  <r>
    <n v="4"/>
    <x v="1"/>
    <x v="791"/>
    <x v="2"/>
    <x v="0"/>
    <n v="6"/>
    <x v="2"/>
    <x v="3"/>
    <x v="2"/>
    <x v="17"/>
    <x v="1"/>
    <s v="United States"/>
    <x v="634"/>
    <x v="1"/>
    <m/>
    <x v="0"/>
    <x v="0"/>
    <d v="2018-01-31T00:00:00"/>
    <s v="Tue"/>
    <x v="3"/>
    <s v="CA-2018-129238"/>
    <n v="538"/>
    <s v="Easy-staple paper"/>
    <s v="Anna Andreadi"/>
    <n v="90045"/>
    <n v="28"/>
    <n v="5"/>
    <n v="57"/>
  </r>
  <r>
    <n v="4"/>
    <x v="1"/>
    <x v="791"/>
    <x v="2"/>
    <x v="0"/>
    <n v="6"/>
    <x v="2"/>
    <x v="0"/>
    <x v="0"/>
    <x v="17"/>
    <x v="1"/>
    <s v="United States"/>
    <x v="634"/>
    <x v="1"/>
    <m/>
    <x v="0"/>
    <x v="1"/>
    <d v="2018-01-31T00:00:00"/>
    <s v="Tue"/>
    <x v="3"/>
    <s v="CA-2018-129238"/>
    <n v="155"/>
    <s v="AT&amp;T 1080 Phone"/>
    <s v="Anna Andreadi"/>
    <n v="90045"/>
    <n v="8"/>
    <n v="1"/>
    <n v="110"/>
  </r>
  <r>
    <n v="2"/>
    <x v="2"/>
    <x v="869"/>
    <x v="2"/>
    <x v="2"/>
    <n v="1"/>
    <x v="0"/>
    <x v="9"/>
    <x v="1"/>
    <x v="31"/>
    <x v="19"/>
    <s v="United States"/>
    <x v="745"/>
    <x v="0"/>
    <m/>
    <x v="0"/>
    <x v="1"/>
    <d v="2018-05-03T00:00:00"/>
    <s v="Tue"/>
    <x v="5"/>
    <s v="CA-2018-129280"/>
    <n v="465"/>
    <s v="Computer Room Manger, 14"/>
    <s v="Chuck Magee"/>
    <n v="43055"/>
    <n v="10"/>
    <n v="2"/>
    <n v="52"/>
  </r>
  <r>
    <n v="2"/>
    <x v="2"/>
    <x v="869"/>
    <x v="2"/>
    <x v="2"/>
    <n v="1"/>
    <x v="0"/>
    <x v="10"/>
    <x v="2"/>
    <x v="31"/>
    <x v="19"/>
    <s v="United States"/>
    <x v="745"/>
    <x v="0"/>
    <m/>
    <x v="0"/>
    <x v="1"/>
    <d v="2018-05-03T00:00:00"/>
    <s v="Tue"/>
    <x v="5"/>
    <s v="CA-2018-129280"/>
    <n v="205"/>
    <s v="Avery 496"/>
    <s v="Chuck Magee"/>
    <n v="43055"/>
    <n v="2"/>
    <n v="2"/>
    <n v="6"/>
  </r>
  <r>
    <n v="2"/>
    <x v="2"/>
    <x v="869"/>
    <x v="2"/>
    <x v="2"/>
    <n v="1"/>
    <x v="0"/>
    <x v="11"/>
    <x v="2"/>
    <x v="31"/>
    <x v="19"/>
    <s v="United States"/>
    <x v="745"/>
    <x v="0"/>
    <m/>
    <x v="0"/>
    <x v="1"/>
    <d v="2018-05-03T00:00:00"/>
    <s v="Tue"/>
    <x v="5"/>
    <s v="CA-2018-129280"/>
    <n v="1554"/>
    <s v="Tennsco Industrial Shelving"/>
    <s v="Chuck Magee"/>
    <n v="43055"/>
    <n v="-44"/>
    <n v="5"/>
    <n v="196"/>
  </r>
  <r>
    <n v="2"/>
    <x v="2"/>
    <x v="869"/>
    <x v="2"/>
    <x v="2"/>
    <n v="1"/>
    <x v="0"/>
    <x v="8"/>
    <x v="0"/>
    <x v="31"/>
    <x v="19"/>
    <s v="United States"/>
    <x v="745"/>
    <x v="0"/>
    <m/>
    <x v="0"/>
    <x v="1"/>
    <d v="2018-05-03T00:00:00"/>
    <s v="Tue"/>
    <x v="5"/>
    <s v="CA-2018-129280"/>
    <n v="1026"/>
    <s v="Logitech VX Revolution Cordless Laser Mouse for Notebooks (Black)"/>
    <s v="Chuck Magee"/>
    <n v="43055"/>
    <n v="-76"/>
    <n v="3"/>
    <n v="432"/>
  </r>
  <r>
    <n v="2"/>
    <x v="2"/>
    <x v="869"/>
    <x v="2"/>
    <x v="2"/>
    <n v="1"/>
    <x v="0"/>
    <x v="8"/>
    <x v="0"/>
    <x v="31"/>
    <x v="19"/>
    <s v="United States"/>
    <x v="745"/>
    <x v="0"/>
    <m/>
    <x v="0"/>
    <x v="1"/>
    <d v="2018-05-03T00:00:00"/>
    <s v="Tue"/>
    <x v="5"/>
    <s v="CA-2018-129280"/>
    <n v="913"/>
    <s v="Imation 16GB Mini TravelDrive USB 2.0 Flash Drive"/>
    <s v="Chuck Magee"/>
    <n v="43055"/>
    <n v="35"/>
    <n v="5"/>
    <n v="133"/>
  </r>
  <r>
    <n v="2"/>
    <x v="2"/>
    <x v="869"/>
    <x v="2"/>
    <x v="2"/>
    <n v="1"/>
    <x v="0"/>
    <x v="13"/>
    <x v="0"/>
    <x v="31"/>
    <x v="19"/>
    <s v="United States"/>
    <x v="745"/>
    <x v="0"/>
    <m/>
    <x v="0"/>
    <x v="4"/>
    <d v="2018-05-03T00:00:00"/>
    <s v="Tue"/>
    <x v="5"/>
    <s v="CA-2018-129280"/>
    <n v="430"/>
    <s v="Cisco 8961 IP Phone Charcoal"/>
    <s v="Chuck Magee"/>
    <n v="43055"/>
    <n v="-165"/>
    <n v="3"/>
    <n v="225"/>
  </r>
  <r>
    <n v="6"/>
    <x v="0"/>
    <x v="704"/>
    <x v="2"/>
    <x v="0"/>
    <n v="6"/>
    <x v="2"/>
    <x v="10"/>
    <x v="2"/>
    <x v="16"/>
    <x v="12"/>
    <s v="United States"/>
    <x v="357"/>
    <x v="0"/>
    <m/>
    <x v="0"/>
    <x v="1"/>
    <d v="2018-07-07T00:00:00"/>
    <s v="Sat"/>
    <x v="1"/>
    <s v="CA-2018-129308"/>
    <n v="1265"/>
    <s v="Permanent Self-Adhesive File Folder Labels for Typewriters, 1 1/8 x 3 1/2, White"/>
    <s v="Chuck Magee"/>
    <n v="19120"/>
    <n v="3"/>
    <n v="2"/>
    <n v="10"/>
  </r>
  <r>
    <n v="6"/>
    <x v="0"/>
    <x v="704"/>
    <x v="2"/>
    <x v="0"/>
    <n v="6"/>
    <x v="2"/>
    <x v="2"/>
    <x v="2"/>
    <x v="16"/>
    <x v="12"/>
    <s v="United States"/>
    <x v="357"/>
    <x v="0"/>
    <m/>
    <x v="0"/>
    <x v="4"/>
    <d v="2018-07-07T00:00:00"/>
    <s v="Sat"/>
    <x v="1"/>
    <s v="CA-2018-129308"/>
    <n v="54"/>
    <s v="Acco Pressboard Covers with Storage Hooks, 14 7/8 x 11, Executive Red"/>
    <s v="Chuck Magee"/>
    <n v="19120"/>
    <n v="-5"/>
    <n v="5"/>
    <n v="6"/>
  </r>
  <r>
    <n v="6"/>
    <x v="0"/>
    <x v="704"/>
    <x v="2"/>
    <x v="0"/>
    <n v="6"/>
    <x v="2"/>
    <x v="2"/>
    <x v="2"/>
    <x v="16"/>
    <x v="12"/>
    <s v="United States"/>
    <x v="357"/>
    <x v="0"/>
    <m/>
    <x v="0"/>
    <x v="4"/>
    <d v="2018-07-07T00:00:00"/>
    <s v="Sat"/>
    <x v="1"/>
    <s v="CA-2018-129308"/>
    <n v="709"/>
    <s v="GBC Standard Plastic Binding Systems Combs"/>
    <s v="Chuck Magee"/>
    <n v="19120"/>
    <n v="-8"/>
    <n v="5"/>
    <n v="9"/>
  </r>
  <r>
    <n v="6"/>
    <x v="0"/>
    <x v="704"/>
    <x v="2"/>
    <x v="0"/>
    <n v="6"/>
    <x v="2"/>
    <x v="0"/>
    <x v="0"/>
    <x v="16"/>
    <x v="12"/>
    <s v="United States"/>
    <x v="357"/>
    <x v="0"/>
    <m/>
    <x v="0"/>
    <x v="6"/>
    <d v="2018-07-07T00:00:00"/>
    <s v="Sat"/>
    <x v="1"/>
    <s v="CA-2018-129308"/>
    <n v="1243"/>
    <s v="Panasonic KX T7731-B Digital phone"/>
    <s v="Chuck Magee"/>
    <n v="19120"/>
    <n v="-13"/>
    <n v="1"/>
    <n v="60"/>
  </r>
  <r>
    <n v="0"/>
    <x v="0"/>
    <x v="771"/>
    <x v="2"/>
    <x v="3"/>
    <n v="0"/>
    <x v="0"/>
    <x v="9"/>
    <x v="1"/>
    <x v="1"/>
    <x v="1"/>
    <s v="United States"/>
    <x v="33"/>
    <x v="1"/>
    <m/>
    <x v="0"/>
    <x v="0"/>
    <d v="2018-09-04T00:00:00"/>
    <s v="Wed"/>
    <x v="0"/>
    <s v="CA-2018-129630"/>
    <n v="30"/>
    <s v="6 Cubicle Wall Clock, Black"/>
    <s v="Anna Andreadi"/>
    <n v="94122"/>
    <n v="9"/>
    <n v="3"/>
    <n v="24"/>
  </r>
  <r>
    <n v="0"/>
    <x v="0"/>
    <x v="771"/>
    <x v="2"/>
    <x v="3"/>
    <n v="0"/>
    <x v="0"/>
    <x v="16"/>
    <x v="0"/>
    <x v="1"/>
    <x v="1"/>
    <s v="United States"/>
    <x v="33"/>
    <x v="1"/>
    <m/>
    <x v="0"/>
    <x v="1"/>
    <d v="2018-09-04T00:00:00"/>
    <s v="Wed"/>
    <x v="0"/>
    <s v="CA-2018-129630"/>
    <n v="403"/>
    <s v="Canon PC1060 Personal Laser Copier"/>
    <s v="Anna Andreadi"/>
    <n v="94122"/>
    <n v="945"/>
    <n v="5"/>
    <n v="2800"/>
  </r>
  <r>
    <n v="2"/>
    <x v="1"/>
    <x v="625"/>
    <x v="2"/>
    <x v="1"/>
    <n v="3"/>
    <x v="1"/>
    <x v="11"/>
    <x v="2"/>
    <x v="13"/>
    <x v="10"/>
    <s v="United States"/>
    <x v="84"/>
    <x v="3"/>
    <m/>
    <x v="0"/>
    <x v="1"/>
    <d v="2018-11-27T00:00:00"/>
    <s v="Fri"/>
    <x v="7"/>
    <s v="CA-2018-129686"/>
    <n v="1376"/>
    <s v="SAFCO Commercial Wire Shelving, 72h"/>
    <s v="Kelly Williams"/>
    <n v="60623"/>
    <n v="-24"/>
    <n v="2"/>
    <n v="98"/>
  </r>
  <r>
    <n v="2"/>
    <x v="1"/>
    <x v="625"/>
    <x v="2"/>
    <x v="1"/>
    <n v="3"/>
    <x v="1"/>
    <x v="8"/>
    <x v="0"/>
    <x v="13"/>
    <x v="10"/>
    <s v="United States"/>
    <x v="84"/>
    <x v="3"/>
    <m/>
    <x v="0"/>
    <x v="1"/>
    <d v="2018-11-27T00:00:00"/>
    <s v="Fri"/>
    <x v="7"/>
    <s v="CA-2018-129686"/>
    <n v="1080"/>
    <s v="Memorex Micro Travel Drive 8 GB"/>
    <s v="Kelly Williams"/>
    <n v="60623"/>
    <n v="20"/>
    <n v="6"/>
    <n v="62"/>
  </r>
  <r>
    <n v="6"/>
    <x v="0"/>
    <x v="685"/>
    <x v="2"/>
    <x v="0"/>
    <n v="6"/>
    <x v="1"/>
    <x v="2"/>
    <x v="2"/>
    <x v="15"/>
    <x v="11"/>
    <s v="United States"/>
    <x v="246"/>
    <x v="1"/>
    <m/>
    <x v="0"/>
    <x v="1"/>
    <d v="2018-11-26T00:00:00"/>
    <s v="Thu"/>
    <x v="6"/>
    <s v="CA-2018-129693"/>
    <n v="1119"/>
    <s v="Newell 3-Hole Punched Plastic Slotted Magazine Holders for Binders"/>
    <s v="Anna Andreadi"/>
    <n v="98105"/>
    <n v="3"/>
    <n v="2"/>
    <n v="7"/>
  </r>
  <r>
    <n v="2"/>
    <x v="2"/>
    <x v="847"/>
    <x v="2"/>
    <x v="2"/>
    <n v="1"/>
    <x v="2"/>
    <x v="8"/>
    <x v="0"/>
    <x v="0"/>
    <x v="0"/>
    <s v="United States"/>
    <x v="669"/>
    <x v="0"/>
    <m/>
    <x v="0"/>
    <x v="0"/>
    <d v="2018-09-01T00:00:00"/>
    <s v="Sun"/>
    <x v="0"/>
    <s v="CA-2018-129714"/>
    <n v="1371"/>
    <s v="Sabrent 4-Port USB 2.0 Hub"/>
    <s v="Chuck Magee"/>
    <n v="10009"/>
    <n v="2"/>
    <n v="1"/>
    <n v="7"/>
  </r>
  <r>
    <n v="2"/>
    <x v="2"/>
    <x v="847"/>
    <x v="2"/>
    <x v="2"/>
    <n v="1"/>
    <x v="2"/>
    <x v="3"/>
    <x v="2"/>
    <x v="0"/>
    <x v="0"/>
    <s v="United States"/>
    <x v="669"/>
    <x v="0"/>
    <m/>
    <x v="0"/>
    <x v="0"/>
    <d v="2018-09-01T00:00:00"/>
    <s v="Sun"/>
    <x v="0"/>
    <s v="CA-2018-129714"/>
    <n v="1671"/>
    <s v="Xerox 1881"/>
    <s v="Chuck Magee"/>
    <n v="10009"/>
    <n v="12"/>
    <n v="2"/>
    <n v="25"/>
  </r>
  <r>
    <n v="2"/>
    <x v="2"/>
    <x v="847"/>
    <x v="2"/>
    <x v="2"/>
    <n v="1"/>
    <x v="2"/>
    <x v="2"/>
    <x v="2"/>
    <x v="0"/>
    <x v="0"/>
    <s v="United States"/>
    <x v="669"/>
    <x v="0"/>
    <m/>
    <x v="0"/>
    <x v="1"/>
    <d v="2018-09-01T00:00:00"/>
    <s v="Sun"/>
    <x v="0"/>
    <s v="CA-2018-129714"/>
    <n v="50"/>
    <s v="Acco Hanging Data Binders"/>
    <s v="Chuck Magee"/>
    <n v="10009"/>
    <n v="1"/>
    <n v="1"/>
    <n v="3"/>
  </r>
  <r>
    <n v="2"/>
    <x v="2"/>
    <x v="847"/>
    <x v="2"/>
    <x v="2"/>
    <n v="1"/>
    <x v="2"/>
    <x v="3"/>
    <x v="2"/>
    <x v="0"/>
    <x v="0"/>
    <s v="United States"/>
    <x v="669"/>
    <x v="0"/>
    <m/>
    <x v="0"/>
    <x v="0"/>
    <d v="2018-09-01T00:00:00"/>
    <s v="Sun"/>
    <x v="0"/>
    <s v="CA-2018-129714"/>
    <n v="1671"/>
    <s v="Xerox 1881"/>
    <s v="Chuck Magee"/>
    <n v="10009"/>
    <n v="23"/>
    <n v="4"/>
    <n v="49"/>
  </r>
  <r>
    <n v="2"/>
    <x v="2"/>
    <x v="847"/>
    <x v="2"/>
    <x v="2"/>
    <n v="1"/>
    <x v="2"/>
    <x v="2"/>
    <x v="2"/>
    <x v="0"/>
    <x v="0"/>
    <s v="United States"/>
    <x v="669"/>
    <x v="0"/>
    <m/>
    <x v="0"/>
    <x v="1"/>
    <d v="2018-09-01T00:00:00"/>
    <s v="Sun"/>
    <x v="0"/>
    <s v="CA-2018-129714"/>
    <n v="684"/>
    <s v="GBC DocuBind P400 Electric Binding System"/>
    <s v="Chuck Magee"/>
    <n v="10009"/>
    <n v="1415"/>
    <n v="4"/>
    <n v="4355"/>
  </r>
  <r>
    <n v="7"/>
    <x v="2"/>
    <x v="822"/>
    <x v="2"/>
    <x v="0"/>
    <n v="6"/>
    <x v="1"/>
    <x v="9"/>
    <x v="1"/>
    <x v="17"/>
    <x v="1"/>
    <s v="United States"/>
    <x v="730"/>
    <x v="1"/>
    <m/>
    <x v="0"/>
    <x v="0"/>
    <d v="2018-05-30T00:00:00"/>
    <s v="Mon"/>
    <x v="9"/>
    <s v="CA-2018-129728"/>
    <n v="19"/>
    <s v="36X48 HARDFLOOR CHAIRMAT"/>
    <s v="Anna Andreadi"/>
    <n v="90032"/>
    <n v="12"/>
    <n v="8"/>
    <n v="168"/>
  </r>
  <r>
    <n v="2"/>
    <x v="2"/>
    <x v="771"/>
    <x v="2"/>
    <x v="2"/>
    <n v="1"/>
    <x v="2"/>
    <x v="9"/>
    <x v="1"/>
    <x v="13"/>
    <x v="10"/>
    <s v="United States"/>
    <x v="746"/>
    <x v="3"/>
    <m/>
    <x v="0"/>
    <x v="7"/>
    <d v="2018-09-02T00:00:00"/>
    <s v="Mon"/>
    <x v="0"/>
    <s v="CA-2018-129847"/>
    <n v="503"/>
    <s v="Deflect-o DuraMat Antistatic Studded Beveled Mat for Medium Pile Carpeting"/>
    <s v="Kelly Williams"/>
    <n v="60653"/>
    <n v="-76"/>
    <n v="2"/>
    <n v="84"/>
  </r>
  <r>
    <n v="6"/>
    <x v="0"/>
    <x v="870"/>
    <x v="2"/>
    <x v="0"/>
    <n v="6"/>
    <x v="1"/>
    <x v="1"/>
    <x v="1"/>
    <x v="87"/>
    <x v="0"/>
    <s v="United States"/>
    <x v="212"/>
    <x v="0"/>
    <m/>
    <x v="0"/>
    <x v="6"/>
    <d v="2018-06-17T00:00:00"/>
    <s v="Tue"/>
    <x v="9"/>
    <s v="CA-2018-129861"/>
    <n v="819"/>
    <s v="Hon 2111 Invitation Series Corner Table"/>
    <s v="Chuck Magee"/>
    <n v="14609"/>
    <n v="-214"/>
    <n v="3"/>
    <n v="377"/>
  </r>
  <r>
    <n v="5"/>
    <x v="1"/>
    <x v="871"/>
    <x v="2"/>
    <x v="0"/>
    <n v="6"/>
    <x v="1"/>
    <x v="5"/>
    <x v="1"/>
    <x v="17"/>
    <x v="1"/>
    <s v="United States"/>
    <x v="329"/>
    <x v="1"/>
    <m/>
    <x v="0"/>
    <x v="1"/>
    <d v="2018-12-26T00:00:00"/>
    <s v="Thu"/>
    <x v="6"/>
    <s v="CA-2018-129868"/>
    <n v="738"/>
    <s v="Global Armless Task Chair, Royal Blue"/>
    <s v="Anna Andreadi"/>
    <n v="90004"/>
    <n v="-5"/>
    <n v="3"/>
    <n v="146"/>
  </r>
  <r>
    <n v="5"/>
    <x v="1"/>
    <x v="871"/>
    <x v="2"/>
    <x v="0"/>
    <n v="6"/>
    <x v="1"/>
    <x v="1"/>
    <x v="1"/>
    <x v="17"/>
    <x v="1"/>
    <s v="United States"/>
    <x v="329"/>
    <x v="1"/>
    <m/>
    <x v="0"/>
    <x v="1"/>
    <d v="2018-12-26T00:00:00"/>
    <s v="Thu"/>
    <x v="6"/>
    <s v="CA-2018-129868"/>
    <n v="370"/>
    <s v="Bretford Rectangular Conference Table Tops"/>
    <s v="Anna Andreadi"/>
    <n v="90004"/>
    <n v="34"/>
    <n v="3"/>
    <n v="903"/>
  </r>
  <r>
    <n v="5"/>
    <x v="1"/>
    <x v="871"/>
    <x v="2"/>
    <x v="0"/>
    <n v="6"/>
    <x v="1"/>
    <x v="12"/>
    <x v="2"/>
    <x v="17"/>
    <x v="1"/>
    <s v="United States"/>
    <x v="329"/>
    <x v="1"/>
    <m/>
    <x v="0"/>
    <x v="0"/>
    <d v="2018-12-26T00:00:00"/>
    <s v="Thu"/>
    <x v="6"/>
    <s v="CA-2018-129868"/>
    <n v="862"/>
    <s v="Hoover Replacement Belts For Soft Guard &amp; Commercial Ltweight Upright Vacs, 2/Pk"/>
    <s v="Anna Andreadi"/>
    <n v="90004"/>
    <n v="2"/>
    <n v="2"/>
    <n v="8"/>
  </r>
  <r>
    <n v="5"/>
    <x v="1"/>
    <x v="871"/>
    <x v="2"/>
    <x v="0"/>
    <n v="6"/>
    <x v="1"/>
    <x v="15"/>
    <x v="2"/>
    <x v="17"/>
    <x v="1"/>
    <s v="United States"/>
    <x v="329"/>
    <x v="1"/>
    <m/>
    <x v="0"/>
    <x v="0"/>
    <d v="2018-12-26T00:00:00"/>
    <s v="Thu"/>
    <x v="6"/>
    <s v="CA-2018-129868"/>
    <n v="670"/>
    <s v="Fiskars Home &amp; Office Scissors"/>
    <s v="Anna Andreadi"/>
    <n v="90004"/>
    <n v="5"/>
    <n v="2"/>
    <n v="18"/>
  </r>
  <r>
    <n v="5"/>
    <x v="1"/>
    <x v="871"/>
    <x v="2"/>
    <x v="0"/>
    <n v="6"/>
    <x v="1"/>
    <x v="6"/>
    <x v="2"/>
    <x v="17"/>
    <x v="1"/>
    <s v="United States"/>
    <x v="329"/>
    <x v="1"/>
    <m/>
    <x v="0"/>
    <x v="0"/>
    <d v="2018-12-26T00:00:00"/>
    <s v="Thu"/>
    <x v="6"/>
    <s v="CA-2018-129868"/>
    <n v="1102"/>
    <s v="Model L Table or Wall-Mount Pencil Sharpener"/>
    <s v="Anna Andreadi"/>
    <n v="90004"/>
    <n v="15"/>
    <n v="3"/>
    <n v="54"/>
  </r>
  <r>
    <n v="5"/>
    <x v="1"/>
    <x v="871"/>
    <x v="2"/>
    <x v="0"/>
    <n v="6"/>
    <x v="1"/>
    <x v="0"/>
    <x v="0"/>
    <x v="17"/>
    <x v="1"/>
    <s v="United States"/>
    <x v="329"/>
    <x v="1"/>
    <m/>
    <x v="0"/>
    <x v="1"/>
    <d v="2018-12-26T00:00:00"/>
    <s v="Thu"/>
    <x v="6"/>
    <s v="CA-2018-129868"/>
    <n v="1099"/>
    <s v="Mitel 5320 IP Phone VoIP phone"/>
    <s v="Anna Andreadi"/>
    <n v="90004"/>
    <n v="30"/>
    <n v="2"/>
    <n v="302"/>
  </r>
  <r>
    <n v="3"/>
    <x v="0"/>
    <x v="862"/>
    <x v="2"/>
    <x v="1"/>
    <n v="3"/>
    <x v="0"/>
    <x v="3"/>
    <x v="2"/>
    <x v="87"/>
    <x v="23"/>
    <s v="United States"/>
    <x v="260"/>
    <x v="3"/>
    <m/>
    <x v="0"/>
    <x v="0"/>
    <d v="2018-12-01T00:00:00"/>
    <s v="Sun"/>
    <x v="6"/>
    <s v="CA-2018-129903"/>
    <n v="1597"/>
    <s v="Universal Premium White Copier/Laser Paper (20Lb. and 87 Bright)"/>
    <s v="Kelly Williams"/>
    <n v="55901"/>
    <n v="12"/>
    <n v="4"/>
    <n v="24"/>
  </r>
  <r>
    <n v="5"/>
    <x v="1"/>
    <x v="872"/>
    <x v="2"/>
    <x v="0"/>
    <n v="6"/>
    <x v="1"/>
    <x v="3"/>
    <x v="2"/>
    <x v="26"/>
    <x v="16"/>
    <s v="United States"/>
    <x v="414"/>
    <x v="2"/>
    <m/>
    <x v="0"/>
    <x v="1"/>
    <d v="2018-04-23T00:00:00"/>
    <s v="Mon"/>
    <x v="4"/>
    <s v="CA-2018-130001"/>
    <n v="1479"/>
    <s v="Southworth 25% Cotton Linen-Finish Paper &amp; Envelopes"/>
    <s v="Cassandra Brandow"/>
    <n v="28205"/>
    <n v="11"/>
    <n v="5"/>
    <n v="36"/>
  </r>
  <r>
    <n v="3"/>
    <x v="2"/>
    <x v="873"/>
    <x v="2"/>
    <x v="2"/>
    <n v="1"/>
    <x v="0"/>
    <x v="4"/>
    <x v="2"/>
    <x v="17"/>
    <x v="1"/>
    <s v="United States"/>
    <x v="560"/>
    <x v="1"/>
    <m/>
    <x v="0"/>
    <x v="0"/>
    <d v="2018-07-03T00:00:00"/>
    <s v="Tue"/>
    <x v="1"/>
    <s v="CA-2018-130029"/>
    <n v="371"/>
    <s v="Brites Rubber Bands, 1 1/2 oz. Box"/>
    <s v="Anna Andreadi"/>
    <n v="90049"/>
    <n v="0"/>
    <n v="2"/>
    <n v="4"/>
  </r>
  <r>
    <n v="3"/>
    <x v="2"/>
    <x v="873"/>
    <x v="2"/>
    <x v="2"/>
    <n v="1"/>
    <x v="0"/>
    <x v="3"/>
    <x v="2"/>
    <x v="17"/>
    <x v="1"/>
    <s v="United States"/>
    <x v="560"/>
    <x v="1"/>
    <m/>
    <x v="0"/>
    <x v="0"/>
    <d v="2018-07-03T00:00:00"/>
    <s v="Tue"/>
    <x v="1"/>
    <s v="CA-2018-130029"/>
    <n v="1802"/>
    <s v="Xerox 200"/>
    <s v="Anna Andreadi"/>
    <n v="90049"/>
    <n v="6"/>
    <n v="2"/>
    <n v="13"/>
  </r>
  <r>
    <n v="2"/>
    <x v="1"/>
    <x v="739"/>
    <x v="2"/>
    <x v="1"/>
    <n v="3"/>
    <x v="1"/>
    <x v="9"/>
    <x v="1"/>
    <x v="4"/>
    <x v="4"/>
    <s v="United States"/>
    <x v="389"/>
    <x v="3"/>
    <m/>
    <x v="0"/>
    <x v="7"/>
    <d v="2018-07-16T00:00:00"/>
    <s v="Mon"/>
    <x v="1"/>
    <s v="CA-2018-130050"/>
    <n v="1505"/>
    <s v="Staple-based wall hangings"/>
    <s v="Kelly Williams"/>
    <n v="77036"/>
    <n v="-4"/>
    <n v="3"/>
    <n v="10"/>
  </r>
  <r>
    <n v="6"/>
    <x v="0"/>
    <x v="817"/>
    <x v="2"/>
    <x v="0"/>
    <n v="6"/>
    <x v="0"/>
    <x v="3"/>
    <x v="2"/>
    <x v="127"/>
    <x v="34"/>
    <s v="United States"/>
    <x v="398"/>
    <x v="3"/>
    <m/>
    <x v="0"/>
    <x v="0"/>
    <d v="2018-08-08T00:00:00"/>
    <s v="Sun"/>
    <x v="10"/>
    <s v="CA-2018-130078"/>
    <n v="1751"/>
    <s v="Xerox 1954"/>
    <s v="Kelly Williams"/>
    <n v="73120"/>
    <n v="5"/>
    <n v="2"/>
    <n v="11"/>
  </r>
  <r>
    <n v="4"/>
    <x v="1"/>
    <x v="828"/>
    <x v="2"/>
    <x v="0"/>
    <n v="6"/>
    <x v="0"/>
    <x v="11"/>
    <x v="2"/>
    <x v="17"/>
    <x v="1"/>
    <s v="United States"/>
    <x v="553"/>
    <x v="1"/>
    <m/>
    <x v="0"/>
    <x v="0"/>
    <d v="2018-10-28T00:00:00"/>
    <s v="Sat"/>
    <x v="7"/>
    <s v="CA-2018-130162"/>
    <n v="1268"/>
    <s v="Personal Filing Tote with Lid, Black/Gray"/>
    <s v="Anna Andreadi"/>
    <n v="90032"/>
    <n v="26"/>
    <n v="6"/>
    <n v="93"/>
  </r>
  <r>
    <n v="4"/>
    <x v="1"/>
    <x v="828"/>
    <x v="2"/>
    <x v="0"/>
    <n v="6"/>
    <x v="0"/>
    <x v="0"/>
    <x v="0"/>
    <x v="17"/>
    <x v="1"/>
    <s v="United States"/>
    <x v="553"/>
    <x v="1"/>
    <m/>
    <x v="0"/>
    <x v="1"/>
    <d v="2018-10-28T00:00:00"/>
    <s v="Sat"/>
    <x v="7"/>
    <s v="CA-2018-130162"/>
    <n v="102"/>
    <s v="Adtran 1202752G1"/>
    <s v="Anna Andreadi"/>
    <n v="90032"/>
    <n v="23"/>
    <n v="3"/>
    <n v="302"/>
  </r>
  <r>
    <n v="6"/>
    <x v="0"/>
    <x v="797"/>
    <x v="2"/>
    <x v="0"/>
    <n v="6"/>
    <x v="0"/>
    <x v="7"/>
    <x v="2"/>
    <x v="4"/>
    <x v="4"/>
    <s v="United States"/>
    <x v="180"/>
    <x v="3"/>
    <m/>
    <x v="0"/>
    <x v="1"/>
    <d v="2018-09-11T00:00:00"/>
    <s v="Wed"/>
    <x v="0"/>
    <s v="CA-2018-130225"/>
    <n v="396"/>
    <s v="Cameo Buff Policy Envelopes"/>
    <s v="Kelly Williams"/>
    <n v="77041"/>
    <n v="34"/>
    <n v="2"/>
    <n v="100"/>
  </r>
  <r>
    <n v="4"/>
    <x v="1"/>
    <x v="666"/>
    <x v="2"/>
    <x v="0"/>
    <n v="6"/>
    <x v="0"/>
    <x v="3"/>
    <x v="2"/>
    <x v="369"/>
    <x v="1"/>
    <s v="United States"/>
    <x v="407"/>
    <x v="1"/>
    <m/>
    <x v="0"/>
    <x v="0"/>
    <d v="2018-09-19T00:00:00"/>
    <s v="Thu"/>
    <x v="0"/>
    <s v="CA-2018-130267"/>
    <n v="1840"/>
    <s v="Xerox Color Copier Paper, 11 x 17, Ream"/>
    <s v="Anna Andreadi"/>
    <n v="95207"/>
    <n v="74"/>
    <n v="7"/>
    <n v="160"/>
  </r>
  <r>
    <n v="4"/>
    <x v="2"/>
    <x v="711"/>
    <x v="2"/>
    <x v="1"/>
    <n v="3"/>
    <x v="1"/>
    <x v="1"/>
    <x v="1"/>
    <x v="0"/>
    <x v="0"/>
    <s v="United States"/>
    <x v="476"/>
    <x v="0"/>
    <m/>
    <x v="0"/>
    <x v="6"/>
    <d v="2018-11-26T00:00:00"/>
    <s v="Thu"/>
    <x v="7"/>
    <s v="CA-2018-130288"/>
    <n v="313"/>
    <s v="Bevis Oval Conference Table, Walnut"/>
    <s v="Chuck Magee"/>
    <n v="10011"/>
    <n v="-120"/>
    <n v="2"/>
    <n v="313"/>
  </r>
  <r>
    <n v="2"/>
    <x v="1"/>
    <x v="680"/>
    <x v="2"/>
    <x v="1"/>
    <n v="3"/>
    <x v="0"/>
    <x v="5"/>
    <x v="1"/>
    <x v="400"/>
    <x v="4"/>
    <s v="United States"/>
    <x v="416"/>
    <x v="3"/>
    <m/>
    <x v="0"/>
    <x v="2"/>
    <d v="2018-12-01T00:00:00"/>
    <s v="Sun"/>
    <x v="6"/>
    <s v="CA-2018-130393"/>
    <n v="765"/>
    <s v="Global Push Button Managers Chair, Indigo"/>
    <s v="Kelly Williams"/>
    <n v="76903"/>
    <n v="-1"/>
    <n v="2"/>
    <n v="85"/>
  </r>
  <r>
    <n v="2"/>
    <x v="1"/>
    <x v="680"/>
    <x v="2"/>
    <x v="1"/>
    <n v="3"/>
    <x v="0"/>
    <x v="5"/>
    <x v="1"/>
    <x v="400"/>
    <x v="4"/>
    <s v="United States"/>
    <x v="416"/>
    <x v="3"/>
    <m/>
    <x v="0"/>
    <x v="2"/>
    <d v="2018-12-01T00:00:00"/>
    <s v="Sun"/>
    <x v="6"/>
    <s v="CA-2018-130393"/>
    <n v="1457"/>
    <s v="Situations Contoured Folding Chairs, 4/Set"/>
    <s v="Kelly Williams"/>
    <n v="76903"/>
    <n v="-18"/>
    <n v="5"/>
    <n v="248"/>
  </r>
  <r>
    <n v="2"/>
    <x v="1"/>
    <x v="680"/>
    <x v="2"/>
    <x v="1"/>
    <n v="3"/>
    <x v="0"/>
    <x v="12"/>
    <x v="2"/>
    <x v="400"/>
    <x v="4"/>
    <s v="United States"/>
    <x v="416"/>
    <x v="3"/>
    <m/>
    <x v="0"/>
    <x v="3"/>
    <d v="2018-12-01T00:00:00"/>
    <s v="Sun"/>
    <x v="6"/>
    <s v="CA-2018-130393"/>
    <n v="38"/>
    <s v="Acco 6 Outlet Guardian Premium Surge Suppressor"/>
    <s v="Kelly Williams"/>
    <n v="76903"/>
    <n v="-31"/>
    <n v="4"/>
    <n v="12"/>
  </r>
  <r>
    <n v="4"/>
    <x v="1"/>
    <x v="746"/>
    <x v="2"/>
    <x v="0"/>
    <n v="6"/>
    <x v="2"/>
    <x v="7"/>
    <x v="2"/>
    <x v="117"/>
    <x v="4"/>
    <s v="United States"/>
    <x v="540"/>
    <x v="3"/>
    <m/>
    <x v="0"/>
    <x v="1"/>
    <d v="2018-03-08T00:00:00"/>
    <s v="Sun"/>
    <x v="2"/>
    <s v="CA-2018-130400"/>
    <n v="1589"/>
    <s v="Tyvek Interoffice Envelopes, 9 1/2 x 12 1/2, 100/Box"/>
    <s v="Kelly Williams"/>
    <n v="75217"/>
    <n v="49"/>
    <n v="3"/>
    <n v="146"/>
  </r>
  <r>
    <n v="4"/>
    <x v="1"/>
    <x v="746"/>
    <x v="2"/>
    <x v="0"/>
    <n v="6"/>
    <x v="2"/>
    <x v="2"/>
    <x v="2"/>
    <x v="117"/>
    <x v="4"/>
    <s v="United States"/>
    <x v="540"/>
    <x v="3"/>
    <m/>
    <x v="0"/>
    <x v="3"/>
    <d v="2018-03-08T00:00:00"/>
    <s v="Sun"/>
    <x v="2"/>
    <s v="CA-2018-130400"/>
    <n v="1316"/>
    <s v="Pressboard Hanging Data Binders for Unburst Sheets"/>
    <s v="Kelly Williams"/>
    <n v="75217"/>
    <n v="-14"/>
    <n v="9"/>
    <n v="9"/>
  </r>
  <r>
    <n v="4"/>
    <x v="1"/>
    <x v="746"/>
    <x v="2"/>
    <x v="0"/>
    <n v="6"/>
    <x v="2"/>
    <x v="8"/>
    <x v="0"/>
    <x v="117"/>
    <x v="4"/>
    <s v="United States"/>
    <x v="540"/>
    <x v="3"/>
    <m/>
    <x v="0"/>
    <x v="1"/>
    <d v="2018-03-08T00:00:00"/>
    <s v="Sun"/>
    <x v="2"/>
    <s v="CA-2018-130400"/>
    <n v="1606"/>
    <s v="Verbatim 25 GB 6x Blu-ray Single Layer Recordable Disc, 3/Pack"/>
    <s v="Kelly Williams"/>
    <n v="75217"/>
    <n v="8"/>
    <n v="5"/>
    <n v="28"/>
  </r>
  <r>
    <n v="4"/>
    <x v="1"/>
    <x v="710"/>
    <x v="2"/>
    <x v="0"/>
    <n v="6"/>
    <x v="0"/>
    <x v="9"/>
    <x v="1"/>
    <x v="0"/>
    <x v="0"/>
    <s v="United States"/>
    <x v="508"/>
    <x v="0"/>
    <m/>
    <x v="0"/>
    <x v="0"/>
    <d v="2018-09-02T00:00:00"/>
    <s v="Mon"/>
    <x v="0"/>
    <s v="CA-2018-130407"/>
    <n v="1533"/>
    <s v="Telescoping Adjustable Floor Lamp"/>
    <s v="Chuck Magee"/>
    <n v="10024"/>
    <n v="10"/>
    <n v="2"/>
    <n v="40"/>
  </r>
  <r>
    <n v="4"/>
    <x v="1"/>
    <x v="710"/>
    <x v="2"/>
    <x v="0"/>
    <n v="6"/>
    <x v="0"/>
    <x v="6"/>
    <x v="2"/>
    <x v="0"/>
    <x v="0"/>
    <s v="United States"/>
    <x v="508"/>
    <x v="0"/>
    <m/>
    <x v="0"/>
    <x v="0"/>
    <d v="2018-09-02T00:00:00"/>
    <s v="Mon"/>
    <x v="0"/>
    <s v="CA-2018-130407"/>
    <n v="1235"/>
    <s v="Panasonic KP-150 Electric Pencil Sharpener"/>
    <s v="Chuck Magee"/>
    <n v="10024"/>
    <n v="20"/>
    <n v="2"/>
    <n v="75"/>
  </r>
  <r>
    <n v="3"/>
    <x v="2"/>
    <x v="630"/>
    <x v="2"/>
    <x v="2"/>
    <n v="1"/>
    <x v="0"/>
    <x v="12"/>
    <x v="2"/>
    <x v="401"/>
    <x v="16"/>
    <s v="United States"/>
    <x v="158"/>
    <x v="2"/>
    <m/>
    <x v="0"/>
    <x v="1"/>
    <d v="2018-12-16T00:00:00"/>
    <s v="Mon"/>
    <x v="6"/>
    <s v="CA-2018-130442"/>
    <n v="38"/>
    <s v="Acco 6 Outlet Guardian Premium Surge Suppressor"/>
    <s v="Cassandra Brandow"/>
    <n v="27534"/>
    <n v="3"/>
    <n v="3"/>
    <n v="35"/>
  </r>
  <r>
    <n v="4"/>
    <x v="1"/>
    <x v="785"/>
    <x v="2"/>
    <x v="0"/>
    <n v="6"/>
    <x v="0"/>
    <x v="3"/>
    <x v="2"/>
    <x v="17"/>
    <x v="1"/>
    <s v="United States"/>
    <x v="35"/>
    <x v="1"/>
    <s v="Yes"/>
    <x v="1"/>
    <x v="0"/>
    <d v="2018-04-08T00:00:00"/>
    <s v="Sun"/>
    <x v="4"/>
    <s v="CA-2018-130477"/>
    <n v="1726"/>
    <s v="Xerox 1931"/>
    <s v="Anna Andreadi"/>
    <n v="90032"/>
    <n v="6"/>
    <n v="2"/>
    <n v="13"/>
  </r>
  <r>
    <n v="4"/>
    <x v="1"/>
    <x v="785"/>
    <x v="2"/>
    <x v="0"/>
    <n v="6"/>
    <x v="0"/>
    <x v="11"/>
    <x v="2"/>
    <x v="17"/>
    <x v="1"/>
    <s v="United States"/>
    <x v="35"/>
    <x v="1"/>
    <s v="Yes"/>
    <x v="1"/>
    <x v="0"/>
    <d v="2018-04-08T00:00:00"/>
    <s v="Sun"/>
    <x v="4"/>
    <s v="CA-2018-130477"/>
    <n v="647"/>
    <s v="Fellowes Neat Ideas Storage Cubes"/>
    <s v="Anna Andreadi"/>
    <n v="90032"/>
    <n v="3"/>
    <n v="2"/>
    <n v="65"/>
  </r>
  <r>
    <n v="4"/>
    <x v="1"/>
    <x v="785"/>
    <x v="2"/>
    <x v="0"/>
    <n v="6"/>
    <x v="0"/>
    <x v="3"/>
    <x v="2"/>
    <x v="17"/>
    <x v="1"/>
    <s v="United States"/>
    <x v="35"/>
    <x v="1"/>
    <s v="Yes"/>
    <x v="1"/>
    <x v="0"/>
    <d v="2018-04-08T00:00:00"/>
    <s v="Sun"/>
    <x v="4"/>
    <s v="CA-2018-130477"/>
    <n v="1717"/>
    <s v="Xerox 1923"/>
    <s v="Anna Andreadi"/>
    <n v="90032"/>
    <n v="10"/>
    <n v="3"/>
    <n v="20"/>
  </r>
  <r>
    <n v="5"/>
    <x v="1"/>
    <x v="694"/>
    <x v="2"/>
    <x v="0"/>
    <n v="6"/>
    <x v="0"/>
    <x v="2"/>
    <x v="2"/>
    <x v="135"/>
    <x v="37"/>
    <s v="United States"/>
    <x v="187"/>
    <x v="1"/>
    <m/>
    <x v="0"/>
    <x v="4"/>
    <d v="2018-08-22T00:00:00"/>
    <s v="Sun"/>
    <x v="10"/>
    <s v="CA-2018-130484"/>
    <n v="690"/>
    <s v="GBC Imprintable Covers"/>
    <s v="Anna Andreadi"/>
    <n v="97030"/>
    <n v="-18"/>
    <n v="8"/>
    <n v="26"/>
  </r>
  <r>
    <n v="3"/>
    <x v="0"/>
    <x v="874"/>
    <x v="2"/>
    <x v="1"/>
    <n v="3"/>
    <x v="0"/>
    <x v="9"/>
    <x v="1"/>
    <x v="17"/>
    <x v="1"/>
    <s v="United States"/>
    <x v="195"/>
    <x v="1"/>
    <s v="Yes"/>
    <x v="1"/>
    <x v="0"/>
    <d v="2018-05-16T00:00:00"/>
    <s v="Mon"/>
    <x v="5"/>
    <s v="CA-2018-130638"/>
    <n v="1538"/>
    <s v="Tenex Carpeted, Granite-Look or Clear Contemporary Contour Shape Chair Mats"/>
    <s v="Anna Andreadi"/>
    <n v="90045"/>
    <n v="20"/>
    <n v="4"/>
    <n v="283"/>
  </r>
  <r>
    <n v="3"/>
    <x v="0"/>
    <x v="874"/>
    <x v="2"/>
    <x v="1"/>
    <n v="3"/>
    <x v="0"/>
    <x v="10"/>
    <x v="2"/>
    <x v="17"/>
    <x v="1"/>
    <s v="United States"/>
    <x v="195"/>
    <x v="1"/>
    <s v="Yes"/>
    <x v="1"/>
    <x v="0"/>
    <d v="2018-05-16T00:00:00"/>
    <s v="Mon"/>
    <x v="5"/>
    <s v="CA-2018-130638"/>
    <n v="189"/>
    <s v="Avery 481"/>
    <s v="Anna Andreadi"/>
    <n v="90045"/>
    <n v="13"/>
    <n v="9"/>
    <n v="28"/>
  </r>
  <r>
    <n v="5"/>
    <x v="1"/>
    <x v="816"/>
    <x v="2"/>
    <x v="0"/>
    <n v="6"/>
    <x v="0"/>
    <x v="0"/>
    <x v="0"/>
    <x v="42"/>
    <x v="1"/>
    <s v="United States"/>
    <x v="600"/>
    <x v="1"/>
    <s v="Yes"/>
    <x v="1"/>
    <x v="1"/>
    <d v="2018-06-24T00:00:00"/>
    <s v="Tue"/>
    <x v="9"/>
    <s v="CA-2018-130680"/>
    <n v="1045"/>
    <s v="Macally Suction Cup Mount"/>
    <s v="Anna Andreadi"/>
    <n v="92024"/>
    <n v="-10"/>
    <n v="4"/>
    <n v="38"/>
  </r>
  <r>
    <n v="6"/>
    <x v="0"/>
    <x v="624"/>
    <x v="2"/>
    <x v="0"/>
    <n v="6"/>
    <x v="0"/>
    <x v="12"/>
    <x v="2"/>
    <x v="63"/>
    <x v="0"/>
    <s v="United States"/>
    <x v="115"/>
    <x v="0"/>
    <m/>
    <x v="0"/>
    <x v="0"/>
    <d v="2018-11-19T00:00:00"/>
    <s v="Thu"/>
    <x v="7"/>
    <s v="CA-2018-130778"/>
    <n v="519"/>
    <s v="Disposable Triple-Filter Dust Bags"/>
    <s v="Chuck Magee"/>
    <n v="11561"/>
    <n v="2"/>
    <n v="2"/>
    <n v="9"/>
  </r>
  <r>
    <n v="6"/>
    <x v="0"/>
    <x v="624"/>
    <x v="2"/>
    <x v="0"/>
    <n v="6"/>
    <x v="0"/>
    <x v="3"/>
    <x v="2"/>
    <x v="63"/>
    <x v="0"/>
    <s v="United States"/>
    <x v="115"/>
    <x v="0"/>
    <m/>
    <x v="0"/>
    <x v="0"/>
    <d v="2018-11-19T00:00:00"/>
    <s v="Thu"/>
    <x v="7"/>
    <s v="CA-2018-130778"/>
    <n v="1337"/>
    <s v="Recycled Desk Saver Line While You Were Out Book, 5 1/2 X 4"/>
    <s v="Chuck Magee"/>
    <n v="11561"/>
    <n v="21"/>
    <n v="5"/>
    <n v="45"/>
  </r>
  <r>
    <n v="5"/>
    <x v="2"/>
    <x v="799"/>
    <x v="2"/>
    <x v="1"/>
    <n v="3"/>
    <x v="0"/>
    <x v="9"/>
    <x v="1"/>
    <x v="1"/>
    <x v="1"/>
    <s v="United States"/>
    <x v="270"/>
    <x v="1"/>
    <m/>
    <x v="0"/>
    <x v="0"/>
    <d v="2018-11-11T00:00:00"/>
    <s v="Wed"/>
    <x v="7"/>
    <s v="CA-2018-130799"/>
    <n v="587"/>
    <s v="Eldon Regeneration Recycled Desk Accessories, Smoke"/>
    <s v="Anna Andreadi"/>
    <n v="94110"/>
    <n v="2"/>
    <n v="4"/>
    <n v="7"/>
  </r>
  <r>
    <n v="0"/>
    <x v="0"/>
    <x v="670"/>
    <x v="2"/>
    <x v="3"/>
    <n v="0"/>
    <x v="1"/>
    <x v="1"/>
    <x v="1"/>
    <x v="276"/>
    <x v="16"/>
    <s v="United States"/>
    <x v="228"/>
    <x v="2"/>
    <m/>
    <x v="0"/>
    <x v="6"/>
    <d v="2018-11-15T00:00:00"/>
    <s v="Sun"/>
    <x v="7"/>
    <s v="CA-2018-130820"/>
    <n v="848"/>
    <s v="Hon Racetrack Conference Tables"/>
    <s v="Cassandra Brandow"/>
    <n v="27217"/>
    <n v="-200"/>
    <n v="4"/>
    <n v="630"/>
  </r>
  <r>
    <n v="2"/>
    <x v="1"/>
    <x v="781"/>
    <x v="2"/>
    <x v="1"/>
    <n v="3"/>
    <x v="0"/>
    <x v="14"/>
    <x v="1"/>
    <x v="32"/>
    <x v="19"/>
    <s v="United States"/>
    <x v="417"/>
    <x v="0"/>
    <m/>
    <x v="0"/>
    <x v="8"/>
    <d v="2018-03-24T00:00:00"/>
    <s v="Tue"/>
    <x v="2"/>
    <s v="CA-2018-130911"/>
    <n v="1228"/>
    <s v="OSullivan Living Dimensions 3-Shelf Bookcases"/>
    <s v="Chuck Magee"/>
    <n v="44105"/>
    <n v="-241"/>
    <n v="3"/>
    <n v="301"/>
  </r>
  <r>
    <n v="2"/>
    <x v="1"/>
    <x v="781"/>
    <x v="2"/>
    <x v="1"/>
    <n v="3"/>
    <x v="0"/>
    <x v="6"/>
    <x v="2"/>
    <x v="32"/>
    <x v="19"/>
    <s v="United States"/>
    <x v="417"/>
    <x v="0"/>
    <m/>
    <x v="0"/>
    <x v="1"/>
    <d v="2018-03-24T00:00:00"/>
    <s v="Tue"/>
    <x v="2"/>
    <s v="CA-2018-130911"/>
    <n v="888"/>
    <s v="Hunt BOSTON Vista Battery-Operated Pencil Sharpener, Black"/>
    <s v="Chuck Magee"/>
    <n v="44105"/>
    <n v="2"/>
    <n v="2"/>
    <n v="19"/>
  </r>
  <r>
    <n v="4"/>
    <x v="1"/>
    <x v="785"/>
    <x v="2"/>
    <x v="0"/>
    <n v="6"/>
    <x v="0"/>
    <x v="5"/>
    <x v="1"/>
    <x v="4"/>
    <x v="4"/>
    <s v="United States"/>
    <x v="279"/>
    <x v="3"/>
    <m/>
    <x v="0"/>
    <x v="2"/>
    <d v="2018-04-08T00:00:00"/>
    <s v="Sun"/>
    <x v="4"/>
    <s v="CA-2018-130946"/>
    <n v="739"/>
    <s v="Global Chrome Stack Chair"/>
    <s v="Kelly Williams"/>
    <n v="77041"/>
    <n v="-4"/>
    <n v="4"/>
    <n v="96"/>
  </r>
  <r>
    <n v="4"/>
    <x v="1"/>
    <x v="785"/>
    <x v="2"/>
    <x v="0"/>
    <n v="6"/>
    <x v="0"/>
    <x v="2"/>
    <x v="2"/>
    <x v="4"/>
    <x v="4"/>
    <s v="United States"/>
    <x v="279"/>
    <x v="3"/>
    <m/>
    <x v="0"/>
    <x v="3"/>
    <d v="2018-04-08T00:00:00"/>
    <s v="Sun"/>
    <x v="4"/>
    <s v="CA-2018-130946"/>
    <n v="684"/>
    <s v="GBC DocuBind P400 Electric Binding System"/>
    <s v="Kelly Williams"/>
    <n v="77041"/>
    <n v="-1851"/>
    <n v="4"/>
    <n v="1089"/>
  </r>
  <r>
    <n v="4"/>
    <x v="1"/>
    <x v="785"/>
    <x v="2"/>
    <x v="0"/>
    <n v="6"/>
    <x v="0"/>
    <x v="8"/>
    <x v="0"/>
    <x v="4"/>
    <x v="4"/>
    <s v="United States"/>
    <x v="279"/>
    <x v="3"/>
    <m/>
    <x v="0"/>
    <x v="1"/>
    <d v="2018-04-08T00:00:00"/>
    <s v="Sun"/>
    <x v="4"/>
    <s v="CA-2018-130946"/>
    <n v="958"/>
    <s v="Kensington Orbit Wireless Mobile Trackball for PC and Mac"/>
    <s v="Kelly Williams"/>
    <n v="77041"/>
    <n v="65"/>
    <n v="9"/>
    <n v="432"/>
  </r>
  <r>
    <n v="2"/>
    <x v="1"/>
    <x v="799"/>
    <x v="2"/>
    <x v="1"/>
    <n v="3"/>
    <x v="0"/>
    <x v="3"/>
    <x v="2"/>
    <x v="101"/>
    <x v="8"/>
    <s v="United States"/>
    <x v="313"/>
    <x v="2"/>
    <m/>
    <x v="0"/>
    <x v="0"/>
    <d v="2018-11-14T00:00:00"/>
    <s v="Sat"/>
    <x v="7"/>
    <s v="CA-2018-131065"/>
    <n v="1839"/>
    <s v="Xerox 4200 Series MultiUse Premium Copy Paper (20Lb. and 84 Bright)"/>
    <s v="Cassandra Brandow"/>
    <n v="30318"/>
    <n v="2"/>
    <n v="1"/>
    <n v="5"/>
  </r>
  <r>
    <n v="2"/>
    <x v="1"/>
    <x v="799"/>
    <x v="2"/>
    <x v="1"/>
    <n v="3"/>
    <x v="0"/>
    <x v="2"/>
    <x v="2"/>
    <x v="101"/>
    <x v="8"/>
    <s v="United States"/>
    <x v="313"/>
    <x v="2"/>
    <m/>
    <x v="0"/>
    <x v="0"/>
    <d v="2018-11-14T00:00:00"/>
    <s v="Sat"/>
    <x v="7"/>
    <s v="CA-2018-131065"/>
    <n v="68"/>
    <s v="ACCOHIDE 3-Ring Binder, Blue, 1"/>
    <s v="Cassandra Brandow"/>
    <n v="30318"/>
    <n v="4"/>
    <n v="2"/>
    <n v="8"/>
  </r>
  <r>
    <n v="2"/>
    <x v="1"/>
    <x v="799"/>
    <x v="2"/>
    <x v="1"/>
    <n v="3"/>
    <x v="0"/>
    <x v="8"/>
    <x v="0"/>
    <x v="101"/>
    <x v="8"/>
    <s v="United States"/>
    <x v="313"/>
    <x v="2"/>
    <m/>
    <x v="0"/>
    <x v="0"/>
    <d v="2018-11-14T00:00:00"/>
    <s v="Sat"/>
    <x v="7"/>
    <s v="CA-2018-131065"/>
    <n v="1004"/>
    <s v="Logitech diNovo Edge Keyboard"/>
    <s v="Cassandra Brandow"/>
    <n v="30318"/>
    <n v="115"/>
    <n v="2"/>
    <n v="500"/>
  </r>
  <r>
    <n v="3"/>
    <x v="0"/>
    <x v="800"/>
    <x v="2"/>
    <x v="1"/>
    <n v="3"/>
    <x v="0"/>
    <x v="11"/>
    <x v="2"/>
    <x v="5"/>
    <x v="19"/>
    <s v="United States"/>
    <x v="405"/>
    <x v="0"/>
    <m/>
    <x v="0"/>
    <x v="1"/>
    <d v="2018-09-17T00:00:00"/>
    <s v="Tue"/>
    <x v="0"/>
    <s v="CA-2018-131093"/>
    <n v="1381"/>
    <s v="Safco Industrial Shelving"/>
    <s v="Chuck Magee"/>
    <n v="45503"/>
    <n v="-63"/>
    <n v="5"/>
    <n v="295"/>
  </r>
  <r>
    <n v="4"/>
    <x v="1"/>
    <x v="839"/>
    <x v="2"/>
    <x v="0"/>
    <n v="6"/>
    <x v="0"/>
    <x v="9"/>
    <x v="1"/>
    <x v="365"/>
    <x v="14"/>
    <s v="United States"/>
    <x v="410"/>
    <x v="2"/>
    <m/>
    <x v="0"/>
    <x v="0"/>
    <d v="2018-09-04T00:00:00"/>
    <s v="Wed"/>
    <x v="0"/>
    <s v="CA-2018-131205"/>
    <n v="458"/>
    <s v="Coloredge Poster Frame"/>
    <s v="Cassandra Brandow"/>
    <n v="40324"/>
    <n v="17"/>
    <n v="3"/>
    <n v="43"/>
  </r>
  <r>
    <n v="4"/>
    <x v="1"/>
    <x v="839"/>
    <x v="2"/>
    <x v="0"/>
    <n v="6"/>
    <x v="0"/>
    <x v="6"/>
    <x v="2"/>
    <x v="365"/>
    <x v="14"/>
    <s v="United States"/>
    <x v="410"/>
    <x v="2"/>
    <m/>
    <x v="0"/>
    <x v="0"/>
    <d v="2018-09-04T00:00:00"/>
    <s v="Wed"/>
    <x v="0"/>
    <s v="CA-2018-131205"/>
    <n v="1174"/>
    <s v="Nontoxic Chalk"/>
    <s v="Cassandra Brandow"/>
    <n v="40324"/>
    <n v="3"/>
    <n v="3"/>
    <n v="5"/>
  </r>
  <r>
    <n v="4"/>
    <x v="1"/>
    <x v="839"/>
    <x v="2"/>
    <x v="0"/>
    <n v="6"/>
    <x v="0"/>
    <x v="11"/>
    <x v="2"/>
    <x v="365"/>
    <x v="14"/>
    <s v="United States"/>
    <x v="410"/>
    <x v="2"/>
    <m/>
    <x v="0"/>
    <x v="0"/>
    <d v="2018-09-04T00:00:00"/>
    <s v="Wed"/>
    <x v="0"/>
    <s v="CA-2018-131205"/>
    <n v="647"/>
    <s v="Fellowes Neat Ideas Storage Cubes"/>
    <s v="Cassandra Brandow"/>
    <n v="40324"/>
    <n v="5"/>
    <n v="4"/>
    <n v="130"/>
  </r>
  <r>
    <n v="4"/>
    <x v="1"/>
    <x v="839"/>
    <x v="2"/>
    <x v="0"/>
    <n v="6"/>
    <x v="0"/>
    <x v="2"/>
    <x v="2"/>
    <x v="365"/>
    <x v="14"/>
    <s v="United States"/>
    <x v="410"/>
    <x v="2"/>
    <m/>
    <x v="0"/>
    <x v="0"/>
    <d v="2018-09-04T00:00:00"/>
    <s v="Wed"/>
    <x v="0"/>
    <s v="CA-2018-131205"/>
    <n v="1291"/>
    <s v="Poly Designer Cover &amp; Back"/>
    <s v="Cassandra Brandow"/>
    <n v="40324"/>
    <n v="55"/>
    <n v="6"/>
    <n v="114"/>
  </r>
  <r>
    <n v="6"/>
    <x v="0"/>
    <x v="633"/>
    <x v="2"/>
    <x v="0"/>
    <n v="6"/>
    <x v="1"/>
    <x v="1"/>
    <x v="1"/>
    <x v="1"/>
    <x v="1"/>
    <s v="United States"/>
    <x v="64"/>
    <x v="1"/>
    <m/>
    <x v="0"/>
    <x v="1"/>
    <d v="2018-12-08T00:00:00"/>
    <s v="Sun"/>
    <x v="6"/>
    <s v="CA-2018-131289"/>
    <n v="830"/>
    <s v="Hon 94000 Series Round Tables"/>
    <s v="Anna Andreadi"/>
    <n v="94110"/>
    <n v="-195"/>
    <n v="6"/>
    <n v="1422"/>
  </r>
  <r>
    <n v="6"/>
    <x v="0"/>
    <x v="633"/>
    <x v="2"/>
    <x v="0"/>
    <n v="6"/>
    <x v="1"/>
    <x v="6"/>
    <x v="2"/>
    <x v="1"/>
    <x v="1"/>
    <s v="United States"/>
    <x v="64"/>
    <x v="1"/>
    <m/>
    <x v="0"/>
    <x v="0"/>
    <d v="2018-12-08T00:00:00"/>
    <s v="Sun"/>
    <x v="6"/>
    <s v="CA-2018-131289"/>
    <n v="1158"/>
    <s v="Newell 341"/>
    <s v="Anna Andreadi"/>
    <n v="94110"/>
    <n v="2"/>
    <n v="2"/>
    <n v="9"/>
  </r>
  <r>
    <n v="6"/>
    <x v="0"/>
    <x v="633"/>
    <x v="2"/>
    <x v="0"/>
    <n v="6"/>
    <x v="1"/>
    <x v="3"/>
    <x v="2"/>
    <x v="1"/>
    <x v="1"/>
    <s v="United States"/>
    <x v="64"/>
    <x v="1"/>
    <m/>
    <x v="0"/>
    <x v="0"/>
    <d v="2018-12-08T00:00:00"/>
    <s v="Sun"/>
    <x v="6"/>
    <s v="CA-2018-131289"/>
    <n v="1807"/>
    <s v="Xerox 204"/>
    <s v="Anna Andreadi"/>
    <n v="94110"/>
    <n v="22"/>
    <n v="7"/>
    <n v="45"/>
  </r>
  <r>
    <n v="5"/>
    <x v="1"/>
    <x v="814"/>
    <x v="2"/>
    <x v="0"/>
    <n v="6"/>
    <x v="0"/>
    <x v="1"/>
    <x v="1"/>
    <x v="111"/>
    <x v="35"/>
    <s v="United States"/>
    <x v="351"/>
    <x v="0"/>
    <m/>
    <x v="0"/>
    <x v="2"/>
    <d v="2018-10-04T00:00:00"/>
    <s v="Wed"/>
    <x v="8"/>
    <s v="CA-2018-131296"/>
    <n v="380"/>
    <s v="Bush Andora Conference Table, Maple/Graphite Gray Finish"/>
    <s v="Chuck Magee"/>
    <n v="21215"/>
    <n v="-24"/>
    <n v="2"/>
    <n v="239"/>
  </r>
  <r>
    <n v="3"/>
    <x v="0"/>
    <x v="819"/>
    <x v="2"/>
    <x v="1"/>
    <n v="3"/>
    <x v="0"/>
    <x v="3"/>
    <x v="2"/>
    <x v="17"/>
    <x v="1"/>
    <s v="United States"/>
    <x v="49"/>
    <x v="1"/>
    <m/>
    <x v="0"/>
    <x v="0"/>
    <d v="2018-03-28T00:00:00"/>
    <s v="Sat"/>
    <x v="2"/>
    <s v="CA-2018-131380"/>
    <n v="1782"/>
    <s v="Xerox 1983"/>
    <s v="Anna Andreadi"/>
    <n v="90032"/>
    <n v="3"/>
    <n v="1"/>
    <n v="6"/>
  </r>
  <r>
    <n v="3"/>
    <x v="0"/>
    <x v="819"/>
    <x v="2"/>
    <x v="1"/>
    <n v="3"/>
    <x v="0"/>
    <x v="11"/>
    <x v="2"/>
    <x v="17"/>
    <x v="1"/>
    <s v="United States"/>
    <x v="49"/>
    <x v="1"/>
    <m/>
    <x v="0"/>
    <x v="0"/>
    <d v="2018-03-28T00:00:00"/>
    <s v="Sat"/>
    <x v="2"/>
    <s v="CA-2018-131380"/>
    <n v="1359"/>
    <s v="Rogers Deluxe File Chest"/>
    <s v="Anna Andreadi"/>
    <n v="90032"/>
    <n v="1"/>
    <n v="4"/>
    <n v="88"/>
  </r>
  <r>
    <n v="2"/>
    <x v="2"/>
    <x v="727"/>
    <x v="2"/>
    <x v="2"/>
    <n v="1"/>
    <x v="2"/>
    <x v="12"/>
    <x v="2"/>
    <x v="0"/>
    <x v="0"/>
    <s v="United States"/>
    <x v="53"/>
    <x v="0"/>
    <m/>
    <x v="0"/>
    <x v="0"/>
    <d v="2018-09-08T00:00:00"/>
    <s v="Sun"/>
    <x v="0"/>
    <s v="CA-2018-131499"/>
    <n v="955"/>
    <s v="Kensington 7 Outlet MasterPiece Power Center with Fax/Phone Line Protection"/>
    <s v="Chuck Magee"/>
    <n v="10011"/>
    <n v="62"/>
    <n v="1"/>
    <n v="207"/>
  </r>
  <r>
    <n v="4"/>
    <x v="1"/>
    <x v="846"/>
    <x v="2"/>
    <x v="0"/>
    <n v="6"/>
    <x v="0"/>
    <x v="2"/>
    <x v="2"/>
    <x v="162"/>
    <x v="6"/>
    <s v="United States"/>
    <x v="504"/>
    <x v="3"/>
    <m/>
    <x v="0"/>
    <x v="0"/>
    <d v="2018-11-22T00:00:00"/>
    <s v="Sun"/>
    <x v="7"/>
    <s v="CA-2018-131576"/>
    <n v="905"/>
    <s v="Ibico Standard Transparent Covers"/>
    <s v="Kelly Williams"/>
    <n v="48205"/>
    <n v="24"/>
    <n v="3"/>
    <n v="49"/>
  </r>
  <r>
    <n v="6"/>
    <x v="0"/>
    <x v="812"/>
    <x v="2"/>
    <x v="0"/>
    <n v="6"/>
    <x v="1"/>
    <x v="2"/>
    <x v="2"/>
    <x v="402"/>
    <x v="7"/>
    <s v="United States"/>
    <x v="484"/>
    <x v="1"/>
    <m/>
    <x v="0"/>
    <x v="1"/>
    <d v="2018-12-17T00:00:00"/>
    <s v="Tue"/>
    <x v="6"/>
    <s v="CA-2018-131639"/>
    <n v="693"/>
    <s v="GBC Laser Imprintable Binding System Covers, Desert Sand"/>
    <s v="Anna Andreadi"/>
    <n v="88220"/>
    <n v="4"/>
    <n v="1"/>
    <n v="11"/>
  </r>
  <r>
    <n v="6"/>
    <x v="0"/>
    <x v="812"/>
    <x v="2"/>
    <x v="0"/>
    <n v="6"/>
    <x v="1"/>
    <x v="2"/>
    <x v="2"/>
    <x v="402"/>
    <x v="7"/>
    <s v="United States"/>
    <x v="484"/>
    <x v="1"/>
    <m/>
    <x v="0"/>
    <x v="1"/>
    <d v="2018-12-17T00:00:00"/>
    <s v="Tue"/>
    <x v="6"/>
    <s v="CA-2018-131639"/>
    <n v="900"/>
    <s v="Ibico Plastic and Wire Spiral Binding Combs"/>
    <s v="Anna Andreadi"/>
    <n v="88220"/>
    <n v="4"/>
    <n v="2"/>
    <n v="13"/>
  </r>
  <r>
    <n v="0"/>
    <x v="0"/>
    <x v="794"/>
    <x v="2"/>
    <x v="3"/>
    <n v="0"/>
    <x v="0"/>
    <x v="9"/>
    <x v="1"/>
    <x v="19"/>
    <x v="35"/>
    <s v="United States"/>
    <x v="260"/>
    <x v="0"/>
    <m/>
    <x v="0"/>
    <x v="0"/>
    <d v="2018-03-17T00:00:00"/>
    <s v="Tue"/>
    <x v="2"/>
    <s v="CA-2018-131737"/>
    <n v="596"/>
    <s v="Electrix Halogen Magnifier Lamp"/>
    <s v="Chuck Magee"/>
    <n v="21044"/>
    <n v="253"/>
    <n v="5"/>
    <n v="972"/>
  </r>
  <r>
    <n v="0"/>
    <x v="0"/>
    <x v="794"/>
    <x v="2"/>
    <x v="3"/>
    <n v="0"/>
    <x v="0"/>
    <x v="12"/>
    <x v="2"/>
    <x v="19"/>
    <x v="35"/>
    <s v="United States"/>
    <x v="260"/>
    <x v="0"/>
    <m/>
    <x v="0"/>
    <x v="0"/>
    <d v="2018-03-17T00:00:00"/>
    <s v="Tue"/>
    <x v="2"/>
    <s v="CA-2018-131737"/>
    <n v="852"/>
    <s v="Honeywell Enviracaire Portable HEPA Air Cleaner for 17 x 22 Room"/>
    <s v="Chuck Magee"/>
    <n v="21044"/>
    <n v="298"/>
    <n v="3"/>
    <n v="902"/>
  </r>
  <r>
    <n v="0"/>
    <x v="0"/>
    <x v="794"/>
    <x v="2"/>
    <x v="3"/>
    <n v="0"/>
    <x v="0"/>
    <x v="7"/>
    <x v="2"/>
    <x v="19"/>
    <x v="35"/>
    <s v="United States"/>
    <x v="260"/>
    <x v="0"/>
    <m/>
    <x v="0"/>
    <x v="0"/>
    <d v="2018-03-17T00:00:00"/>
    <s v="Tue"/>
    <x v="2"/>
    <s v="CA-2018-131737"/>
    <n v="343"/>
    <s v="Blue String-Tie &amp; Button Interoffice Envelopes, 10 x 13"/>
    <s v="Chuck Magee"/>
    <n v="21044"/>
    <n v="90"/>
    <n v="5"/>
    <n v="200"/>
  </r>
  <r>
    <n v="2"/>
    <x v="1"/>
    <x v="698"/>
    <x v="2"/>
    <x v="1"/>
    <n v="3"/>
    <x v="1"/>
    <x v="3"/>
    <x v="2"/>
    <x v="16"/>
    <x v="12"/>
    <s v="United States"/>
    <x v="651"/>
    <x v="0"/>
    <m/>
    <x v="0"/>
    <x v="1"/>
    <d v="2018-06-18T00:00:00"/>
    <s v="Wed"/>
    <x v="9"/>
    <s v="CA-2018-131744"/>
    <n v="1693"/>
    <s v="Xerox 1900"/>
    <s v="Chuck Magee"/>
    <n v="19134"/>
    <n v="2"/>
    <n v="2"/>
    <n v="7"/>
  </r>
  <r>
    <n v="2"/>
    <x v="1"/>
    <x v="698"/>
    <x v="2"/>
    <x v="1"/>
    <n v="3"/>
    <x v="1"/>
    <x v="12"/>
    <x v="2"/>
    <x v="16"/>
    <x v="12"/>
    <s v="United States"/>
    <x v="651"/>
    <x v="0"/>
    <m/>
    <x v="0"/>
    <x v="1"/>
    <d v="2018-06-18T00:00:00"/>
    <s v="Wed"/>
    <x v="9"/>
    <s v="CA-2018-131744"/>
    <n v="793"/>
    <s v="Harmony Air Purifier"/>
    <s v="Chuck Magee"/>
    <n v="19134"/>
    <n v="91"/>
    <n v="3"/>
    <n v="454"/>
  </r>
  <r>
    <n v="2"/>
    <x v="1"/>
    <x v="698"/>
    <x v="2"/>
    <x v="1"/>
    <n v="3"/>
    <x v="1"/>
    <x v="2"/>
    <x v="2"/>
    <x v="16"/>
    <x v="12"/>
    <s v="United States"/>
    <x v="651"/>
    <x v="0"/>
    <m/>
    <x v="0"/>
    <x v="4"/>
    <d v="2018-06-18T00:00:00"/>
    <s v="Wed"/>
    <x v="9"/>
    <s v="CA-2018-131744"/>
    <n v="535"/>
    <s v="DXL Angle-View Binders with Locking Rings by Samsill"/>
    <s v="Chuck Magee"/>
    <n v="19134"/>
    <n v="-4"/>
    <n v="2"/>
    <n v="5"/>
  </r>
  <r>
    <n v="4"/>
    <x v="1"/>
    <x v="835"/>
    <x v="2"/>
    <x v="0"/>
    <n v="6"/>
    <x v="1"/>
    <x v="3"/>
    <x v="2"/>
    <x v="328"/>
    <x v="25"/>
    <s v="United States"/>
    <x v="285"/>
    <x v="0"/>
    <m/>
    <x v="0"/>
    <x v="0"/>
    <d v="2018-07-17T00:00:00"/>
    <s v="Tue"/>
    <x v="1"/>
    <s v="CA-2018-131835"/>
    <n v="539"/>
    <s v="Eaton Premium Continuous-Feed Paper, 25% Cotton, Letter Size, White, 1000 Shts/Box"/>
    <s v="Chuck Magee"/>
    <n v="8861"/>
    <n v="27"/>
    <n v="1"/>
    <n v="55"/>
  </r>
  <r>
    <n v="4"/>
    <x v="1"/>
    <x v="835"/>
    <x v="2"/>
    <x v="0"/>
    <n v="6"/>
    <x v="1"/>
    <x v="12"/>
    <x v="2"/>
    <x v="328"/>
    <x v="25"/>
    <s v="United States"/>
    <x v="285"/>
    <x v="0"/>
    <m/>
    <x v="0"/>
    <x v="0"/>
    <d v="2018-07-17T00:00:00"/>
    <s v="Tue"/>
    <x v="1"/>
    <s v="CA-2018-131835"/>
    <n v="949"/>
    <s v="Kensington 4 Outlet MasterPiece Compact Power Control Center"/>
    <s v="Chuck Magee"/>
    <n v="8861"/>
    <n v="46"/>
    <n v="2"/>
    <n v="163"/>
  </r>
  <r>
    <n v="4"/>
    <x v="1"/>
    <x v="835"/>
    <x v="2"/>
    <x v="0"/>
    <n v="6"/>
    <x v="1"/>
    <x v="0"/>
    <x v="0"/>
    <x v="328"/>
    <x v="25"/>
    <s v="United States"/>
    <x v="285"/>
    <x v="0"/>
    <m/>
    <x v="0"/>
    <x v="0"/>
    <d v="2018-07-17T00:00:00"/>
    <s v="Tue"/>
    <x v="1"/>
    <s v="CA-2018-131835"/>
    <n v="345"/>
    <s v="Bose SoundLink Bluetooth Speaker"/>
    <s v="Chuck Magee"/>
    <n v="8861"/>
    <n v="281"/>
    <n v="3"/>
    <n v="597"/>
  </r>
  <r>
    <n v="4"/>
    <x v="1"/>
    <x v="670"/>
    <x v="2"/>
    <x v="0"/>
    <n v="6"/>
    <x v="2"/>
    <x v="12"/>
    <x v="2"/>
    <x v="159"/>
    <x v="2"/>
    <s v="United States"/>
    <x v="736"/>
    <x v="2"/>
    <m/>
    <x v="0"/>
    <x v="1"/>
    <d v="2018-11-11T00:00:00"/>
    <s v="Wed"/>
    <x v="7"/>
    <s v="CA-2018-131968"/>
    <n v="1424"/>
    <s v="Sanyo 2.5 Cubic Foot Mid-Size Office Refrigerators"/>
    <s v="Cassandra Brandow"/>
    <n v="32712"/>
    <n v="50"/>
    <n v="3"/>
    <n v="672"/>
  </r>
  <r>
    <n v="4"/>
    <x v="1"/>
    <x v="670"/>
    <x v="2"/>
    <x v="0"/>
    <n v="6"/>
    <x v="2"/>
    <x v="2"/>
    <x v="2"/>
    <x v="159"/>
    <x v="2"/>
    <s v="United States"/>
    <x v="736"/>
    <x v="2"/>
    <m/>
    <x v="0"/>
    <x v="4"/>
    <d v="2018-11-11T00:00:00"/>
    <s v="Wed"/>
    <x v="7"/>
    <s v="CA-2018-131968"/>
    <n v="905"/>
    <s v="Ibico Standard Transparent Covers"/>
    <s v="Cassandra Brandow"/>
    <n v="32712"/>
    <n v="-7"/>
    <n v="2"/>
    <n v="10"/>
  </r>
  <r>
    <n v="1"/>
    <x v="0"/>
    <x v="853"/>
    <x v="2"/>
    <x v="2"/>
    <n v="1"/>
    <x v="1"/>
    <x v="2"/>
    <x v="2"/>
    <x v="4"/>
    <x v="4"/>
    <s v="United States"/>
    <x v="682"/>
    <x v="3"/>
    <m/>
    <x v="0"/>
    <x v="3"/>
    <d v="2018-09-26T00:00:00"/>
    <s v="Thu"/>
    <x v="0"/>
    <s v="CA-2018-132017"/>
    <n v="708"/>
    <s v="GBC Recycled VeloBinder Covers"/>
    <s v="Kelly Williams"/>
    <n v="77041"/>
    <n v="-12"/>
    <n v="2"/>
    <n v="7"/>
  </r>
  <r>
    <n v="4"/>
    <x v="1"/>
    <x v="639"/>
    <x v="2"/>
    <x v="0"/>
    <n v="6"/>
    <x v="1"/>
    <x v="1"/>
    <x v="1"/>
    <x v="0"/>
    <x v="0"/>
    <s v="United States"/>
    <x v="268"/>
    <x v="0"/>
    <m/>
    <x v="0"/>
    <x v="6"/>
    <d v="2018-10-16T00:00:00"/>
    <s v="Mon"/>
    <x v="8"/>
    <s v="CA-2018-132066"/>
    <n v="428"/>
    <s v="Chromcraft Rectangular Conference Tables"/>
    <s v="Chuck Magee"/>
    <n v="10011"/>
    <n v="-38"/>
    <n v="1"/>
    <n v="142"/>
  </r>
  <r>
    <n v="7"/>
    <x v="2"/>
    <x v="787"/>
    <x v="2"/>
    <x v="0"/>
    <n v="6"/>
    <x v="1"/>
    <x v="6"/>
    <x v="2"/>
    <x v="16"/>
    <x v="12"/>
    <s v="United States"/>
    <x v="40"/>
    <x v="0"/>
    <m/>
    <x v="0"/>
    <x v="1"/>
    <d v="2018-08-26T00:00:00"/>
    <s v="Thu"/>
    <x v="0"/>
    <s v="CA-2018-132094"/>
    <n v="333"/>
    <s v="Binney &amp; Smith inkTank Erasable Pocket Highlighter, Chisel Tip, Yellow"/>
    <s v="Chuck Magee"/>
    <n v="19140"/>
    <n v="2"/>
    <n v="3"/>
    <n v="5"/>
  </r>
  <r>
    <n v="7"/>
    <x v="2"/>
    <x v="787"/>
    <x v="2"/>
    <x v="0"/>
    <n v="6"/>
    <x v="1"/>
    <x v="8"/>
    <x v="0"/>
    <x v="16"/>
    <x v="12"/>
    <s v="United States"/>
    <x v="40"/>
    <x v="0"/>
    <m/>
    <x v="0"/>
    <x v="1"/>
    <d v="2018-08-26T00:00:00"/>
    <s v="Thu"/>
    <x v="0"/>
    <s v="CA-2018-132094"/>
    <n v="1025"/>
    <s v="Logitech Trackman Marble Mouse"/>
    <s v="Chuck Magee"/>
    <n v="19140"/>
    <n v="13"/>
    <n v="2"/>
    <n v="48"/>
  </r>
  <r>
    <n v="2"/>
    <x v="2"/>
    <x v="701"/>
    <x v="2"/>
    <x v="2"/>
    <n v="1"/>
    <x v="1"/>
    <x v="3"/>
    <x v="2"/>
    <x v="216"/>
    <x v="38"/>
    <s v="United States"/>
    <x v="175"/>
    <x v="0"/>
    <m/>
    <x v="0"/>
    <x v="0"/>
    <d v="2018-09-03T00:00:00"/>
    <s v="Tue"/>
    <x v="0"/>
    <s v="CA-2018-132143"/>
    <n v="93"/>
    <s v="Adams Phone Message Book, 200 Message Capacity, 8 1/16” x 11”"/>
    <s v="Chuck Magee"/>
    <n v="6457"/>
    <n v="22"/>
    <n v="7"/>
    <n v="48"/>
  </r>
  <r>
    <n v="4"/>
    <x v="1"/>
    <x v="755"/>
    <x v="2"/>
    <x v="0"/>
    <n v="6"/>
    <x v="1"/>
    <x v="1"/>
    <x v="1"/>
    <x v="15"/>
    <x v="11"/>
    <s v="United States"/>
    <x v="114"/>
    <x v="1"/>
    <m/>
    <x v="0"/>
    <x v="0"/>
    <d v="2018-06-14T00:00:00"/>
    <s v="Sat"/>
    <x v="9"/>
    <s v="CA-2018-132304"/>
    <n v="843"/>
    <s v="Hon Non-Folding Utility Tables"/>
    <s v="Anna Andreadi"/>
    <n v="98103"/>
    <n v="335"/>
    <n v="7"/>
    <n v="1115"/>
  </r>
  <r>
    <n v="6"/>
    <x v="0"/>
    <x v="875"/>
    <x v="2"/>
    <x v="0"/>
    <n v="6"/>
    <x v="1"/>
    <x v="6"/>
    <x v="2"/>
    <x v="16"/>
    <x v="12"/>
    <s v="United States"/>
    <x v="174"/>
    <x v="0"/>
    <m/>
    <x v="0"/>
    <x v="1"/>
    <d v="2018-05-26T00:00:00"/>
    <s v="Thu"/>
    <x v="9"/>
    <s v="CA-2018-132409"/>
    <n v="1215"/>
    <s v="OIC #2 Pencils, Medium Soft"/>
    <s v="Chuck Magee"/>
    <n v="19134"/>
    <n v="0"/>
    <n v="1"/>
    <n v="2"/>
  </r>
  <r>
    <n v="6"/>
    <x v="0"/>
    <x v="875"/>
    <x v="2"/>
    <x v="0"/>
    <n v="6"/>
    <x v="1"/>
    <x v="12"/>
    <x v="2"/>
    <x v="16"/>
    <x v="12"/>
    <s v="United States"/>
    <x v="174"/>
    <x v="0"/>
    <m/>
    <x v="0"/>
    <x v="1"/>
    <d v="2018-05-26T00:00:00"/>
    <s v="Thu"/>
    <x v="9"/>
    <s v="CA-2018-132409"/>
    <n v="811"/>
    <s v="Holmes HEPA Air Purifier"/>
    <s v="Chuck Magee"/>
    <n v="19134"/>
    <n v="7"/>
    <n v="2"/>
    <n v="35"/>
  </r>
  <r>
    <n v="2"/>
    <x v="2"/>
    <x v="708"/>
    <x v="2"/>
    <x v="2"/>
    <n v="1"/>
    <x v="1"/>
    <x v="2"/>
    <x v="2"/>
    <x v="312"/>
    <x v="10"/>
    <s v="United States"/>
    <x v="491"/>
    <x v="3"/>
    <m/>
    <x v="0"/>
    <x v="3"/>
    <d v="2018-09-24T00:00:00"/>
    <s v="Tue"/>
    <x v="0"/>
    <s v="CA-2018-132479"/>
    <n v="703"/>
    <s v="GBC ProClick 150 Presentation Binding System"/>
    <s v="Kelly Williams"/>
    <n v="61107"/>
    <n v="-730"/>
    <n v="7"/>
    <n v="442"/>
  </r>
  <r>
    <n v="5"/>
    <x v="1"/>
    <x v="711"/>
    <x v="2"/>
    <x v="0"/>
    <n v="6"/>
    <x v="0"/>
    <x v="11"/>
    <x v="2"/>
    <x v="33"/>
    <x v="29"/>
    <s v="United States"/>
    <x v="618"/>
    <x v="2"/>
    <m/>
    <x v="0"/>
    <x v="0"/>
    <d v="2018-11-25T00:00:00"/>
    <s v="Wed"/>
    <x v="7"/>
    <s v="CA-2018-132549"/>
    <n v="1513"/>
    <s v="Sterilite Officeware Hinged File Box"/>
    <s v="Cassandra Brandow"/>
    <n v="35810"/>
    <n v="20"/>
    <n v="7"/>
    <n v="73"/>
  </r>
  <r>
    <n v="6"/>
    <x v="0"/>
    <x v="876"/>
    <x v="2"/>
    <x v="0"/>
    <n v="6"/>
    <x v="2"/>
    <x v="3"/>
    <x v="2"/>
    <x v="0"/>
    <x v="0"/>
    <s v="United States"/>
    <x v="340"/>
    <x v="0"/>
    <m/>
    <x v="0"/>
    <x v="0"/>
    <d v="2018-10-23T00:00:00"/>
    <s v="Mon"/>
    <x v="8"/>
    <s v="CA-2018-132661"/>
    <n v="1464"/>
    <s v="Snap-A-Way Black Print Carbonless Ruled Speed Letter, Triplicate"/>
    <s v="Chuck Magee"/>
    <n v="10024"/>
    <n v="178"/>
    <n v="10"/>
    <n v="379"/>
  </r>
  <r>
    <n v="4"/>
    <x v="1"/>
    <x v="790"/>
    <x v="2"/>
    <x v="0"/>
    <n v="6"/>
    <x v="0"/>
    <x v="0"/>
    <x v="0"/>
    <x v="117"/>
    <x v="4"/>
    <s v="United States"/>
    <x v="225"/>
    <x v="3"/>
    <m/>
    <x v="0"/>
    <x v="1"/>
    <d v="2018-11-24T00:00:00"/>
    <s v="Tue"/>
    <x v="7"/>
    <s v="CA-2018-132731"/>
    <n v="155"/>
    <s v="AT&amp;T 1080 Phone"/>
    <s v="Kelly Williams"/>
    <n v="75081"/>
    <n v="49"/>
    <n v="6"/>
    <n v="658"/>
  </r>
  <r>
    <n v="3"/>
    <x v="0"/>
    <x v="672"/>
    <x v="2"/>
    <x v="1"/>
    <n v="3"/>
    <x v="1"/>
    <x v="9"/>
    <x v="1"/>
    <x v="4"/>
    <x v="4"/>
    <s v="United States"/>
    <x v="100"/>
    <x v="3"/>
    <m/>
    <x v="0"/>
    <x v="7"/>
    <d v="2018-12-23T00:00:00"/>
    <s v="Mon"/>
    <x v="6"/>
    <s v="CA-2018-132829"/>
    <n v="730"/>
    <s v="GE General Purpose, Extra Long Life, Showcase &amp; Floodlight Incandescent Bulbs"/>
    <s v="Kelly Williams"/>
    <n v="77041"/>
    <n v="-1"/>
    <n v="2"/>
    <n v="2"/>
  </r>
  <r>
    <n v="3"/>
    <x v="0"/>
    <x v="672"/>
    <x v="2"/>
    <x v="1"/>
    <n v="3"/>
    <x v="1"/>
    <x v="10"/>
    <x v="2"/>
    <x v="4"/>
    <x v="4"/>
    <s v="United States"/>
    <x v="100"/>
    <x v="3"/>
    <m/>
    <x v="0"/>
    <x v="1"/>
    <d v="2018-12-23T00:00:00"/>
    <s v="Mon"/>
    <x v="6"/>
    <s v="CA-2018-132829"/>
    <n v="1265"/>
    <s v="Permanent Self-Adhesive File Folder Labels for Typewriters, 1 1/8 x 3 1/2, White"/>
    <s v="Kelly Williams"/>
    <n v="77041"/>
    <n v="15"/>
    <n v="9"/>
    <n v="45"/>
  </r>
  <r>
    <n v="3"/>
    <x v="0"/>
    <x v="672"/>
    <x v="2"/>
    <x v="1"/>
    <n v="3"/>
    <x v="1"/>
    <x v="0"/>
    <x v="0"/>
    <x v="4"/>
    <x v="4"/>
    <s v="United States"/>
    <x v="100"/>
    <x v="3"/>
    <m/>
    <x v="0"/>
    <x v="1"/>
    <d v="2018-12-23T00:00:00"/>
    <s v="Mon"/>
    <x v="6"/>
    <s v="CA-2018-132829"/>
    <n v="439"/>
    <s v="Cisco SPA 502G IP Phone"/>
    <s v="Kelly Williams"/>
    <n v="77041"/>
    <n v="36"/>
    <n v="3"/>
    <n v="288"/>
  </r>
  <r>
    <n v="3"/>
    <x v="0"/>
    <x v="672"/>
    <x v="2"/>
    <x v="1"/>
    <n v="3"/>
    <x v="1"/>
    <x v="0"/>
    <x v="0"/>
    <x v="4"/>
    <x v="4"/>
    <s v="United States"/>
    <x v="100"/>
    <x v="3"/>
    <m/>
    <x v="0"/>
    <x v="1"/>
    <d v="2018-12-23T00:00:00"/>
    <s v="Mon"/>
    <x v="6"/>
    <s v="CA-2018-132829"/>
    <n v="440"/>
    <s v="Cisco SPA112 2 Port Phone Adapter"/>
    <s v="Kelly Williams"/>
    <n v="77041"/>
    <n v="15"/>
    <n v="3"/>
    <n v="132"/>
  </r>
  <r>
    <n v="3"/>
    <x v="0"/>
    <x v="672"/>
    <x v="2"/>
    <x v="1"/>
    <n v="3"/>
    <x v="1"/>
    <x v="0"/>
    <x v="0"/>
    <x v="4"/>
    <x v="4"/>
    <s v="United States"/>
    <x v="100"/>
    <x v="3"/>
    <m/>
    <x v="0"/>
    <x v="1"/>
    <d v="2018-12-23T00:00:00"/>
    <s v="Mon"/>
    <x v="6"/>
    <s v="CA-2018-132829"/>
    <n v="1665"/>
    <s v="Wireless Extenders zBoost YX545 SOHO Signal Booster"/>
    <s v="Kelly Williams"/>
    <n v="77041"/>
    <n v="40"/>
    <n v="3"/>
    <n v="454"/>
  </r>
  <r>
    <n v="4"/>
    <x v="1"/>
    <x v="877"/>
    <x v="2"/>
    <x v="0"/>
    <n v="6"/>
    <x v="0"/>
    <x v="6"/>
    <x v="2"/>
    <x v="0"/>
    <x v="0"/>
    <s v="United States"/>
    <x v="403"/>
    <x v="0"/>
    <m/>
    <x v="0"/>
    <x v="0"/>
    <d v="2018-04-07T00:00:00"/>
    <s v="Sat"/>
    <x v="4"/>
    <s v="CA-2018-132899"/>
    <n v="1137"/>
    <s v="Newell 322"/>
    <s v="Chuck Magee"/>
    <n v="10009"/>
    <n v="1"/>
    <n v="2"/>
    <n v="4"/>
  </r>
  <r>
    <n v="2"/>
    <x v="1"/>
    <x v="878"/>
    <x v="2"/>
    <x v="1"/>
    <n v="3"/>
    <x v="0"/>
    <x v="9"/>
    <x v="1"/>
    <x v="16"/>
    <x v="12"/>
    <s v="United States"/>
    <x v="338"/>
    <x v="0"/>
    <m/>
    <x v="0"/>
    <x v="1"/>
    <d v="2018-08-01T00:00:00"/>
    <s v="Sun"/>
    <x v="10"/>
    <s v="CA-2018-132990"/>
    <n v="553"/>
    <s v="Eldon 500 Class Desk Accessories"/>
    <s v="Chuck Magee"/>
    <n v="19140"/>
    <n v="3"/>
    <n v="2"/>
    <n v="19"/>
  </r>
  <r>
    <n v="2"/>
    <x v="2"/>
    <x v="850"/>
    <x v="2"/>
    <x v="2"/>
    <n v="1"/>
    <x v="0"/>
    <x v="3"/>
    <x v="2"/>
    <x v="87"/>
    <x v="0"/>
    <s v="United States"/>
    <x v="189"/>
    <x v="0"/>
    <m/>
    <x v="0"/>
    <x v="0"/>
    <d v="2018-11-07T00:00:00"/>
    <s v="Sat"/>
    <x v="7"/>
    <s v="CA-2018-132997"/>
    <n v="1835"/>
    <s v="Xerox 23"/>
    <s v="Chuck Magee"/>
    <n v="14609"/>
    <n v="6"/>
    <n v="2"/>
    <n v="13"/>
  </r>
  <r>
    <n v="2"/>
    <x v="2"/>
    <x v="850"/>
    <x v="2"/>
    <x v="2"/>
    <n v="1"/>
    <x v="0"/>
    <x v="11"/>
    <x v="2"/>
    <x v="87"/>
    <x v="0"/>
    <s v="United States"/>
    <x v="189"/>
    <x v="0"/>
    <m/>
    <x v="0"/>
    <x v="0"/>
    <d v="2018-11-07T00:00:00"/>
    <s v="Sat"/>
    <x v="7"/>
    <s v="CA-2018-132997"/>
    <n v="557"/>
    <s v="Eldon Base for stackable storage shelf, platinum"/>
    <s v="Chuck Magee"/>
    <n v="14609"/>
    <n v="6"/>
    <n v="3"/>
    <n v="117"/>
  </r>
  <r>
    <n v="2"/>
    <x v="2"/>
    <x v="850"/>
    <x v="2"/>
    <x v="2"/>
    <n v="1"/>
    <x v="0"/>
    <x v="2"/>
    <x v="2"/>
    <x v="87"/>
    <x v="0"/>
    <s v="United States"/>
    <x v="189"/>
    <x v="0"/>
    <m/>
    <x v="0"/>
    <x v="1"/>
    <d v="2018-11-07T00:00:00"/>
    <s v="Sat"/>
    <x v="7"/>
    <s v="CA-2018-132997"/>
    <n v="895"/>
    <s v="Ibico EB-19 Dual Function Manual Binding System"/>
    <s v="Chuck Magee"/>
    <n v="14609"/>
    <n v="90"/>
    <n v="2"/>
    <n v="277"/>
  </r>
  <r>
    <n v="2"/>
    <x v="2"/>
    <x v="850"/>
    <x v="2"/>
    <x v="2"/>
    <n v="1"/>
    <x v="0"/>
    <x v="0"/>
    <x v="0"/>
    <x v="87"/>
    <x v="0"/>
    <s v="United States"/>
    <x v="189"/>
    <x v="0"/>
    <m/>
    <x v="0"/>
    <x v="0"/>
    <d v="2018-11-07T00:00:00"/>
    <s v="Sat"/>
    <x v="7"/>
    <s v="CA-2018-132997"/>
    <n v="940"/>
    <s v="Jabra Supreme Plus Driver Edition Headset"/>
    <s v="Chuck Magee"/>
    <n v="14609"/>
    <n v="101"/>
    <n v="3"/>
    <n v="360"/>
  </r>
  <r>
    <n v="2"/>
    <x v="2"/>
    <x v="850"/>
    <x v="2"/>
    <x v="2"/>
    <n v="1"/>
    <x v="0"/>
    <x v="0"/>
    <x v="0"/>
    <x v="87"/>
    <x v="0"/>
    <s v="United States"/>
    <x v="189"/>
    <x v="0"/>
    <m/>
    <x v="0"/>
    <x v="0"/>
    <d v="2018-11-07T00:00:00"/>
    <s v="Sat"/>
    <x v="7"/>
    <s v="CA-2018-132997"/>
    <n v="162"/>
    <s v="AT&amp;T SB67148 SynJ"/>
    <s v="Chuck Magee"/>
    <n v="14609"/>
    <n v="71"/>
    <n v="4"/>
    <n v="264"/>
  </r>
  <r>
    <n v="5"/>
    <x v="1"/>
    <x v="741"/>
    <x v="2"/>
    <x v="0"/>
    <n v="6"/>
    <x v="0"/>
    <x v="7"/>
    <x v="2"/>
    <x v="387"/>
    <x v="16"/>
    <s v="United States"/>
    <x v="44"/>
    <x v="2"/>
    <m/>
    <x v="0"/>
    <x v="1"/>
    <d v="2018-09-06T00:00:00"/>
    <s v="Fri"/>
    <x v="0"/>
    <s v="CA-2018-133123"/>
    <n v="343"/>
    <s v="Blue String-Tie &amp; Button Interoffice Envelopes, 10 x 13"/>
    <s v="Cassandra Brandow"/>
    <n v="27360"/>
    <n v="30"/>
    <n v="3"/>
    <n v="96"/>
  </r>
  <r>
    <n v="5"/>
    <x v="1"/>
    <x v="741"/>
    <x v="2"/>
    <x v="0"/>
    <n v="6"/>
    <x v="0"/>
    <x v="2"/>
    <x v="2"/>
    <x v="387"/>
    <x v="16"/>
    <s v="United States"/>
    <x v="44"/>
    <x v="2"/>
    <m/>
    <x v="0"/>
    <x v="4"/>
    <d v="2018-09-06T00:00:00"/>
    <s v="Fri"/>
    <x v="0"/>
    <s v="CA-2018-133123"/>
    <n v="1315"/>
    <s v="Pressboard Data Binders by Wilson Jones"/>
    <s v="Cassandra Brandow"/>
    <n v="27360"/>
    <n v="-2"/>
    <n v="2"/>
    <n v="3"/>
  </r>
  <r>
    <n v="5"/>
    <x v="2"/>
    <x v="879"/>
    <x v="2"/>
    <x v="1"/>
    <n v="3"/>
    <x v="0"/>
    <x v="3"/>
    <x v="2"/>
    <x v="17"/>
    <x v="1"/>
    <s v="United States"/>
    <x v="110"/>
    <x v="1"/>
    <m/>
    <x v="0"/>
    <x v="0"/>
    <d v="2018-05-16T00:00:00"/>
    <s v="Mon"/>
    <x v="5"/>
    <s v="CA-2018-133144"/>
    <n v="1757"/>
    <s v="Xerox 196"/>
    <s v="Anna Andreadi"/>
    <n v="90036"/>
    <n v="8"/>
    <n v="3"/>
    <n v="17"/>
  </r>
  <r>
    <n v="6"/>
    <x v="0"/>
    <x v="741"/>
    <x v="2"/>
    <x v="0"/>
    <n v="6"/>
    <x v="0"/>
    <x v="3"/>
    <x v="2"/>
    <x v="0"/>
    <x v="0"/>
    <s v="United States"/>
    <x v="433"/>
    <x v="0"/>
    <s v="Yes"/>
    <x v="1"/>
    <x v="0"/>
    <d v="2018-09-05T00:00:00"/>
    <s v="Thu"/>
    <x v="0"/>
    <s v="CA-2018-133319"/>
    <n v="1675"/>
    <s v="Xerox 1885"/>
    <s v="Chuck Magee"/>
    <n v="10011"/>
    <n v="92"/>
    <n v="4"/>
    <n v="192"/>
  </r>
  <r>
    <n v="4"/>
    <x v="1"/>
    <x v="868"/>
    <x v="2"/>
    <x v="0"/>
    <n v="6"/>
    <x v="0"/>
    <x v="12"/>
    <x v="2"/>
    <x v="6"/>
    <x v="6"/>
    <s v="United States"/>
    <x v="156"/>
    <x v="3"/>
    <m/>
    <x v="0"/>
    <x v="9"/>
    <d v="2018-12-09T00:00:00"/>
    <s v="Mon"/>
    <x v="6"/>
    <s v="CA-2018-133340"/>
    <n v="815"/>
    <s v="Holmes Replacement Filter for HEPA Air Cleaner, Very Large Room, HEPA Filter"/>
    <s v="Kelly Williams"/>
    <n v="49201"/>
    <n v="23"/>
    <n v="1"/>
    <n v="62"/>
  </r>
  <r>
    <n v="4"/>
    <x v="1"/>
    <x v="868"/>
    <x v="2"/>
    <x v="0"/>
    <n v="6"/>
    <x v="0"/>
    <x v="0"/>
    <x v="0"/>
    <x v="6"/>
    <x v="6"/>
    <s v="United States"/>
    <x v="156"/>
    <x v="3"/>
    <m/>
    <x v="0"/>
    <x v="0"/>
    <d v="2018-12-09T00:00:00"/>
    <s v="Mon"/>
    <x v="6"/>
    <s v="CA-2018-133340"/>
    <n v="991"/>
    <s v="LF Elite 3D Dazzle Designer Hard Case Cover, Lf Stylus Pen and Wiper For Apple Iphone 5c Mini Lite"/>
    <s v="Kelly Williams"/>
    <n v="49201"/>
    <n v="3"/>
    <n v="1"/>
    <n v="11"/>
  </r>
  <r>
    <n v="4"/>
    <x v="1"/>
    <x v="868"/>
    <x v="2"/>
    <x v="0"/>
    <n v="6"/>
    <x v="0"/>
    <x v="8"/>
    <x v="0"/>
    <x v="6"/>
    <x v="6"/>
    <s v="United States"/>
    <x v="156"/>
    <x v="3"/>
    <m/>
    <x v="0"/>
    <x v="0"/>
    <d v="2018-12-09T00:00:00"/>
    <s v="Mon"/>
    <x v="6"/>
    <s v="CA-2018-133340"/>
    <n v="1025"/>
    <s v="Logitech Trackman Marble Mouse"/>
    <s v="Kelly Williams"/>
    <n v="49201"/>
    <n v="25"/>
    <n v="2"/>
    <n v="60"/>
  </r>
  <r>
    <n v="6"/>
    <x v="0"/>
    <x v="832"/>
    <x v="2"/>
    <x v="0"/>
    <n v="6"/>
    <x v="0"/>
    <x v="9"/>
    <x v="1"/>
    <x v="183"/>
    <x v="16"/>
    <s v="United States"/>
    <x v="643"/>
    <x v="2"/>
    <s v="Yes"/>
    <x v="1"/>
    <x v="1"/>
    <d v="2018-01-14T00:00:00"/>
    <s v="Sat"/>
    <x v="11"/>
    <s v="CA-2018-133368"/>
    <n v="595"/>
    <s v="Electrix Fluorescent Magnifier Lamps &amp; Weighted Base"/>
    <s v="Cassandra Brandow"/>
    <n v="28027"/>
    <n v="32"/>
    <n v="8"/>
    <n v="316"/>
  </r>
  <r>
    <n v="6"/>
    <x v="0"/>
    <x v="832"/>
    <x v="2"/>
    <x v="0"/>
    <n v="6"/>
    <x v="0"/>
    <x v="3"/>
    <x v="2"/>
    <x v="183"/>
    <x v="16"/>
    <s v="United States"/>
    <x v="643"/>
    <x v="2"/>
    <s v="Yes"/>
    <x v="1"/>
    <x v="1"/>
    <d v="2018-01-14T00:00:00"/>
    <s v="Sat"/>
    <x v="11"/>
    <s v="CA-2018-133368"/>
    <n v="1672"/>
    <s v="Xerox 1882"/>
    <s v="Cassandra Brandow"/>
    <n v="28027"/>
    <n v="32"/>
    <n v="2"/>
    <n v="90"/>
  </r>
  <r>
    <n v="6"/>
    <x v="0"/>
    <x v="757"/>
    <x v="2"/>
    <x v="0"/>
    <n v="6"/>
    <x v="0"/>
    <x v="9"/>
    <x v="1"/>
    <x v="162"/>
    <x v="6"/>
    <s v="United States"/>
    <x v="412"/>
    <x v="3"/>
    <m/>
    <x v="0"/>
    <x v="0"/>
    <d v="2018-07-31T00:00:00"/>
    <s v="Tue"/>
    <x v="10"/>
    <s v="CA-2018-133550"/>
    <n v="560"/>
    <s v="Eldon ClusterMat Chair Mat with Cordless Antistatic Protection"/>
    <s v="Kelly Williams"/>
    <n v="48205"/>
    <n v="30"/>
    <n v="3"/>
    <n v="273"/>
  </r>
  <r>
    <n v="6"/>
    <x v="0"/>
    <x v="757"/>
    <x v="2"/>
    <x v="0"/>
    <n v="6"/>
    <x v="0"/>
    <x v="12"/>
    <x v="2"/>
    <x v="162"/>
    <x v="6"/>
    <s v="United States"/>
    <x v="412"/>
    <x v="3"/>
    <m/>
    <x v="0"/>
    <x v="9"/>
    <d v="2018-07-31T00:00:00"/>
    <s v="Tue"/>
    <x v="10"/>
    <s v="CA-2018-133550"/>
    <n v="855"/>
    <s v="Honeywell Quietcare HEPA Air Cleaner"/>
    <s v="Kelly Williams"/>
    <n v="48205"/>
    <n v="72"/>
    <n v="4"/>
    <n v="283"/>
  </r>
  <r>
    <n v="6"/>
    <x v="0"/>
    <x v="757"/>
    <x v="2"/>
    <x v="0"/>
    <n v="6"/>
    <x v="0"/>
    <x v="0"/>
    <x v="0"/>
    <x v="162"/>
    <x v="6"/>
    <s v="United States"/>
    <x v="412"/>
    <x v="3"/>
    <m/>
    <x v="0"/>
    <x v="0"/>
    <d v="2018-07-31T00:00:00"/>
    <s v="Tue"/>
    <x v="10"/>
    <s v="CA-2018-133550"/>
    <n v="1296"/>
    <s v="Polycom SoundPoint Pro SE-225 Corded phone"/>
    <s v="Kelly Williams"/>
    <n v="48205"/>
    <n v="33"/>
    <n v="1"/>
    <n v="119"/>
  </r>
  <r>
    <n v="6"/>
    <x v="0"/>
    <x v="757"/>
    <x v="2"/>
    <x v="0"/>
    <n v="6"/>
    <x v="0"/>
    <x v="0"/>
    <x v="0"/>
    <x v="162"/>
    <x v="6"/>
    <s v="United States"/>
    <x v="412"/>
    <x v="3"/>
    <m/>
    <x v="0"/>
    <x v="0"/>
    <d v="2018-07-31T00:00:00"/>
    <s v="Tue"/>
    <x v="10"/>
    <s v="CA-2018-133550"/>
    <n v="451"/>
    <s v="ClearOne Communications CHAT 70 OC Speaker Phone"/>
    <s v="Kelly Williams"/>
    <n v="48205"/>
    <n v="165"/>
    <n v="4"/>
    <n v="636"/>
  </r>
  <r>
    <n v="5"/>
    <x v="1"/>
    <x v="880"/>
    <x v="2"/>
    <x v="0"/>
    <n v="6"/>
    <x v="1"/>
    <x v="2"/>
    <x v="2"/>
    <x v="403"/>
    <x v="38"/>
    <s v="United States"/>
    <x v="558"/>
    <x v="0"/>
    <m/>
    <x v="0"/>
    <x v="0"/>
    <d v="2018-06-17T00:00:00"/>
    <s v="Tue"/>
    <x v="9"/>
    <s v="CA-2018-133613"/>
    <n v="902"/>
    <s v="Ibico Presentation Index for Binding Systems"/>
    <s v="Chuck Magee"/>
    <n v="6708"/>
    <n v="4"/>
    <n v="2"/>
    <n v="8"/>
  </r>
  <r>
    <n v="5"/>
    <x v="1"/>
    <x v="880"/>
    <x v="2"/>
    <x v="0"/>
    <n v="6"/>
    <x v="1"/>
    <x v="6"/>
    <x v="2"/>
    <x v="403"/>
    <x v="38"/>
    <s v="United States"/>
    <x v="558"/>
    <x v="0"/>
    <m/>
    <x v="0"/>
    <x v="0"/>
    <d v="2018-06-17T00:00:00"/>
    <s v="Tue"/>
    <x v="9"/>
    <s v="CA-2018-133613"/>
    <n v="1167"/>
    <s v="Newell 35"/>
    <s v="Chuck Magee"/>
    <n v="6708"/>
    <n v="3"/>
    <n v="3"/>
    <n v="10"/>
  </r>
  <r>
    <n v="5"/>
    <x v="1"/>
    <x v="880"/>
    <x v="2"/>
    <x v="0"/>
    <n v="6"/>
    <x v="1"/>
    <x v="0"/>
    <x v="0"/>
    <x v="403"/>
    <x v="38"/>
    <s v="United States"/>
    <x v="558"/>
    <x v="0"/>
    <m/>
    <x v="0"/>
    <x v="0"/>
    <d v="2018-06-17T00:00:00"/>
    <s v="Tue"/>
    <x v="9"/>
    <s v="CA-2018-133613"/>
    <n v="1665"/>
    <s v="Wireless Extenders zBoost YX545 SOHO Signal Booster"/>
    <s v="Chuck Magee"/>
    <n v="6708"/>
    <n v="153"/>
    <n v="3"/>
    <n v="567"/>
  </r>
  <r>
    <n v="6"/>
    <x v="0"/>
    <x v="764"/>
    <x v="2"/>
    <x v="0"/>
    <n v="6"/>
    <x v="0"/>
    <x v="0"/>
    <x v="0"/>
    <x v="47"/>
    <x v="19"/>
    <s v="United States"/>
    <x v="738"/>
    <x v="0"/>
    <m/>
    <x v="0"/>
    <x v="6"/>
    <d v="2018-10-21T00:00:00"/>
    <s v="Sat"/>
    <x v="8"/>
    <s v="CA-2018-133669"/>
    <n v="1245"/>
    <s v="Panasonic KX TS208W Corded phone"/>
    <s v="Chuck Magee"/>
    <n v="43229"/>
    <n v="-47"/>
    <n v="8"/>
    <n v="235"/>
  </r>
  <r>
    <n v="4"/>
    <x v="2"/>
    <x v="881"/>
    <x v="2"/>
    <x v="1"/>
    <n v="3"/>
    <x v="0"/>
    <x v="5"/>
    <x v="1"/>
    <x v="4"/>
    <x v="4"/>
    <s v="United States"/>
    <x v="344"/>
    <x v="3"/>
    <m/>
    <x v="0"/>
    <x v="2"/>
    <d v="2018-10-20T00:00:00"/>
    <s v="Fri"/>
    <x v="8"/>
    <s v="CA-2018-133697"/>
    <n v="1208"/>
    <s v="Office Star - Ergonomically Designed Knee Chair"/>
    <s v="Kelly Williams"/>
    <n v="77095"/>
    <n v="-15"/>
    <n v="1"/>
    <n v="57"/>
  </r>
  <r>
    <n v="4"/>
    <x v="2"/>
    <x v="881"/>
    <x v="2"/>
    <x v="1"/>
    <n v="3"/>
    <x v="0"/>
    <x v="4"/>
    <x v="2"/>
    <x v="4"/>
    <x v="4"/>
    <s v="United States"/>
    <x v="344"/>
    <x v="3"/>
    <m/>
    <x v="0"/>
    <x v="1"/>
    <d v="2018-10-20T00:00:00"/>
    <s v="Fri"/>
    <x v="8"/>
    <s v="CA-2018-133697"/>
    <n v="1507"/>
    <s v="Staples"/>
    <s v="Kelly Williams"/>
    <n v="77095"/>
    <n v="8"/>
    <n v="4"/>
    <n v="25"/>
  </r>
  <r>
    <n v="4"/>
    <x v="2"/>
    <x v="881"/>
    <x v="2"/>
    <x v="1"/>
    <n v="3"/>
    <x v="0"/>
    <x v="3"/>
    <x v="2"/>
    <x v="4"/>
    <x v="4"/>
    <s v="United States"/>
    <x v="344"/>
    <x v="3"/>
    <m/>
    <x v="0"/>
    <x v="1"/>
    <d v="2018-10-20T00:00:00"/>
    <s v="Fri"/>
    <x v="8"/>
    <s v="CA-2018-133697"/>
    <n v="338"/>
    <s v="Black Print Carbonless Snap-Off Rapid Letter, 8 1/2 x 7"/>
    <s v="Kelly Williams"/>
    <n v="77095"/>
    <n v="16"/>
    <n v="7"/>
    <n v="51"/>
  </r>
  <r>
    <n v="3"/>
    <x v="2"/>
    <x v="625"/>
    <x v="2"/>
    <x v="2"/>
    <n v="1"/>
    <x v="1"/>
    <x v="2"/>
    <x v="2"/>
    <x v="129"/>
    <x v="29"/>
    <s v="United States"/>
    <x v="389"/>
    <x v="2"/>
    <m/>
    <x v="0"/>
    <x v="0"/>
    <d v="2018-11-26T00:00:00"/>
    <s v="Thu"/>
    <x v="7"/>
    <s v="CA-2018-133711"/>
    <n v="1529"/>
    <s v="Surelock Post Binders"/>
    <s v="Cassandra Brandow"/>
    <n v="36608"/>
    <n v="46"/>
    <n v="3"/>
    <n v="92"/>
  </r>
  <r>
    <n v="3"/>
    <x v="2"/>
    <x v="625"/>
    <x v="2"/>
    <x v="2"/>
    <n v="1"/>
    <x v="1"/>
    <x v="2"/>
    <x v="2"/>
    <x v="129"/>
    <x v="29"/>
    <s v="United States"/>
    <x v="389"/>
    <x v="2"/>
    <m/>
    <x v="0"/>
    <x v="0"/>
    <d v="2018-11-26T00:00:00"/>
    <s v="Thu"/>
    <x v="7"/>
    <s v="CA-2018-133711"/>
    <n v="1638"/>
    <s v="Wilson Jones DublLock D-Ring Binders"/>
    <s v="Cassandra Brandow"/>
    <n v="36608"/>
    <n v="17"/>
    <n v="5"/>
    <n v="34"/>
  </r>
  <r>
    <n v="3"/>
    <x v="2"/>
    <x v="625"/>
    <x v="2"/>
    <x v="2"/>
    <n v="1"/>
    <x v="1"/>
    <x v="3"/>
    <x v="2"/>
    <x v="129"/>
    <x v="29"/>
    <s v="United States"/>
    <x v="389"/>
    <x v="2"/>
    <m/>
    <x v="0"/>
    <x v="0"/>
    <d v="2018-11-26T00:00:00"/>
    <s v="Thu"/>
    <x v="7"/>
    <s v="CA-2018-133711"/>
    <n v="538"/>
    <s v="Easy-staple paper"/>
    <s v="Cassandra Brandow"/>
    <n v="36608"/>
    <n v="35"/>
    <n v="7"/>
    <n v="71"/>
  </r>
  <r>
    <n v="3"/>
    <x v="2"/>
    <x v="625"/>
    <x v="2"/>
    <x v="2"/>
    <n v="1"/>
    <x v="1"/>
    <x v="13"/>
    <x v="0"/>
    <x v="129"/>
    <x v="29"/>
    <s v="United States"/>
    <x v="389"/>
    <x v="2"/>
    <m/>
    <x v="0"/>
    <x v="0"/>
    <d v="2018-11-26T00:00:00"/>
    <s v="Thu"/>
    <x v="7"/>
    <s v="CA-2018-133711"/>
    <n v="800"/>
    <s v="Hewlett-Packard Deskjet 3050a All-in-One Color Inkjet Printer"/>
    <s v="Cassandra Brandow"/>
    <n v="36608"/>
    <n v="1459"/>
    <n v="8"/>
    <n v="3040"/>
  </r>
  <r>
    <n v="5"/>
    <x v="1"/>
    <x v="713"/>
    <x v="2"/>
    <x v="0"/>
    <n v="6"/>
    <x v="0"/>
    <x v="0"/>
    <x v="0"/>
    <x v="13"/>
    <x v="10"/>
    <s v="United States"/>
    <x v="412"/>
    <x v="3"/>
    <m/>
    <x v="0"/>
    <x v="1"/>
    <d v="2018-05-23T00:00:00"/>
    <s v="Mon"/>
    <x v="5"/>
    <s v="CA-2018-133725"/>
    <n v="1100"/>
    <s v="Mitel MiVoice 5330e IP Phone"/>
    <s v="Kelly Williams"/>
    <n v="60623"/>
    <n v="148"/>
    <n v="9"/>
    <n v="1980"/>
  </r>
  <r>
    <n v="6"/>
    <x v="0"/>
    <x v="650"/>
    <x v="2"/>
    <x v="0"/>
    <n v="6"/>
    <x v="0"/>
    <x v="9"/>
    <x v="1"/>
    <x v="42"/>
    <x v="1"/>
    <s v="United States"/>
    <x v="581"/>
    <x v="1"/>
    <m/>
    <x v="0"/>
    <x v="0"/>
    <d v="2018-12-18T00:00:00"/>
    <s v="Wed"/>
    <x v="6"/>
    <s v="CA-2018-133795"/>
    <n v="571"/>
    <s v="Eldon Expressions Wood and Plastic Desk Accessories, Oak"/>
    <s v="Anna Andreadi"/>
    <n v="92037"/>
    <n v="11"/>
    <n v="4"/>
    <n v="40"/>
  </r>
  <r>
    <n v="6"/>
    <x v="0"/>
    <x v="650"/>
    <x v="2"/>
    <x v="0"/>
    <n v="6"/>
    <x v="0"/>
    <x v="8"/>
    <x v="0"/>
    <x v="42"/>
    <x v="1"/>
    <s v="United States"/>
    <x v="581"/>
    <x v="1"/>
    <m/>
    <x v="0"/>
    <x v="0"/>
    <d v="2018-12-18T00:00:00"/>
    <s v="Wed"/>
    <x v="6"/>
    <s v="CA-2018-133795"/>
    <n v="1406"/>
    <s v="SanDisk Cruzer 64 GB USB Flash Drive"/>
    <s v="Anna Andreadi"/>
    <n v="92037"/>
    <n v="22"/>
    <n v="2"/>
    <n v="73"/>
  </r>
  <r>
    <n v="6"/>
    <x v="0"/>
    <x v="650"/>
    <x v="2"/>
    <x v="0"/>
    <n v="6"/>
    <x v="0"/>
    <x v="8"/>
    <x v="0"/>
    <x v="42"/>
    <x v="1"/>
    <s v="United States"/>
    <x v="581"/>
    <x v="1"/>
    <m/>
    <x v="0"/>
    <x v="0"/>
    <d v="2018-12-18T00:00:00"/>
    <s v="Wed"/>
    <x v="6"/>
    <s v="CA-2018-133795"/>
    <n v="1024"/>
    <s v="Logitech P710e Mobile Speakerphone"/>
    <s v="Anna Andreadi"/>
    <n v="92037"/>
    <n v="147"/>
    <n v="3"/>
    <n v="772"/>
  </r>
  <r>
    <n v="6"/>
    <x v="0"/>
    <x v="774"/>
    <x v="2"/>
    <x v="0"/>
    <n v="6"/>
    <x v="1"/>
    <x v="2"/>
    <x v="2"/>
    <x v="404"/>
    <x v="1"/>
    <s v="United States"/>
    <x v="125"/>
    <x v="1"/>
    <s v="Yes"/>
    <x v="1"/>
    <x v="1"/>
    <d v="2018-03-14T00:00:00"/>
    <s v="Sat"/>
    <x v="2"/>
    <s v="CA-2018-133802"/>
    <n v="1647"/>
    <s v="Wilson Jones Leather-Like Binders with DublLock Round Rings"/>
    <s v="Anna Andreadi"/>
    <n v="94061"/>
    <n v="14"/>
    <n v="6"/>
    <n v="42"/>
  </r>
  <r>
    <n v="3"/>
    <x v="0"/>
    <x v="765"/>
    <x v="2"/>
    <x v="1"/>
    <n v="3"/>
    <x v="2"/>
    <x v="0"/>
    <x v="0"/>
    <x v="16"/>
    <x v="12"/>
    <s v="United States"/>
    <x v="287"/>
    <x v="0"/>
    <m/>
    <x v="0"/>
    <x v="6"/>
    <d v="2018-05-10T00:00:00"/>
    <s v="Tue"/>
    <x v="5"/>
    <s v="CA-2018-133816"/>
    <n v="450"/>
    <s v="ClearOne CHATAttach 160 - speaker phone"/>
    <s v="Chuck Magee"/>
    <n v="19134"/>
    <n v="-124"/>
    <n v="2"/>
    <n v="744"/>
  </r>
  <r>
    <n v="3"/>
    <x v="2"/>
    <x v="714"/>
    <x v="2"/>
    <x v="2"/>
    <n v="1"/>
    <x v="0"/>
    <x v="2"/>
    <x v="2"/>
    <x v="142"/>
    <x v="2"/>
    <s v="United States"/>
    <x v="729"/>
    <x v="2"/>
    <m/>
    <x v="0"/>
    <x v="4"/>
    <d v="2018-06-14T00:00:00"/>
    <s v="Sat"/>
    <x v="9"/>
    <s v="CA-2018-133872"/>
    <n v="714"/>
    <s v="GBC Twin Loop Wire Binding Elements"/>
    <s v="Cassandra Brandow"/>
    <n v="33433"/>
    <n v="-27"/>
    <n v="4"/>
    <n v="40"/>
  </r>
  <r>
    <n v="3"/>
    <x v="2"/>
    <x v="714"/>
    <x v="2"/>
    <x v="2"/>
    <n v="1"/>
    <x v="0"/>
    <x v="8"/>
    <x v="0"/>
    <x v="142"/>
    <x v="2"/>
    <s v="United States"/>
    <x v="729"/>
    <x v="2"/>
    <m/>
    <x v="0"/>
    <x v="1"/>
    <d v="2018-06-14T00:00:00"/>
    <s v="Sat"/>
    <x v="9"/>
    <s v="CA-2018-133872"/>
    <n v="1607"/>
    <s v="Verbatim Slim CD and DVD Storage Cases, 50/Pack"/>
    <s v="Cassandra Brandow"/>
    <n v="33433"/>
    <n v="2"/>
    <n v="2"/>
    <n v="18"/>
  </r>
  <r>
    <n v="4"/>
    <x v="1"/>
    <x v="736"/>
    <x v="2"/>
    <x v="0"/>
    <n v="6"/>
    <x v="1"/>
    <x v="5"/>
    <x v="1"/>
    <x v="42"/>
    <x v="1"/>
    <s v="United States"/>
    <x v="747"/>
    <x v="1"/>
    <m/>
    <x v="0"/>
    <x v="1"/>
    <d v="2018-09-18T00:00:00"/>
    <s v="Wed"/>
    <x v="0"/>
    <s v="CA-2018-133935"/>
    <n v="770"/>
    <s v="Global Troy Executive Leather Low-Back Tilter"/>
    <s v="Anna Andreadi"/>
    <n v="92105"/>
    <n v="50"/>
    <n v="2"/>
    <n v="802"/>
  </r>
  <r>
    <n v="4"/>
    <x v="1"/>
    <x v="736"/>
    <x v="2"/>
    <x v="0"/>
    <n v="6"/>
    <x v="1"/>
    <x v="5"/>
    <x v="1"/>
    <x v="42"/>
    <x v="1"/>
    <s v="United States"/>
    <x v="747"/>
    <x v="1"/>
    <m/>
    <x v="0"/>
    <x v="1"/>
    <d v="2018-09-18T00:00:00"/>
    <s v="Wed"/>
    <x v="0"/>
    <s v="CA-2018-133935"/>
    <n v="755"/>
    <s v="Global High-Back Leather Tilter, Burgundy"/>
    <s v="Anna Andreadi"/>
    <n v="92105"/>
    <n v="-100"/>
    <n v="9"/>
    <n v="886"/>
  </r>
  <r>
    <n v="4"/>
    <x v="1"/>
    <x v="736"/>
    <x v="2"/>
    <x v="0"/>
    <n v="6"/>
    <x v="1"/>
    <x v="3"/>
    <x v="2"/>
    <x v="42"/>
    <x v="1"/>
    <s v="United States"/>
    <x v="747"/>
    <x v="1"/>
    <m/>
    <x v="0"/>
    <x v="0"/>
    <d v="2018-09-18T00:00:00"/>
    <s v="Wed"/>
    <x v="0"/>
    <s v="CA-2018-133935"/>
    <n v="1741"/>
    <s v="Xerox 1945"/>
    <s v="Anna Andreadi"/>
    <n v="92105"/>
    <n v="181"/>
    <n v="9"/>
    <n v="369"/>
  </r>
  <r>
    <n v="1"/>
    <x v="0"/>
    <x v="643"/>
    <x v="2"/>
    <x v="2"/>
    <n v="1"/>
    <x v="0"/>
    <x v="3"/>
    <x v="2"/>
    <x v="386"/>
    <x v="4"/>
    <s v="United States"/>
    <x v="467"/>
    <x v="3"/>
    <m/>
    <x v="0"/>
    <x v="1"/>
    <d v="2018-11-17T00:00:00"/>
    <s v="Tue"/>
    <x v="7"/>
    <s v="CA-2018-134110"/>
    <n v="1574"/>
    <s v="TOPS Voice Message Log Book, Flash Format"/>
    <s v="Kelly Williams"/>
    <n v="75056"/>
    <n v="6"/>
    <n v="4"/>
    <n v="15"/>
  </r>
  <r>
    <n v="1"/>
    <x v="0"/>
    <x v="643"/>
    <x v="2"/>
    <x v="2"/>
    <n v="1"/>
    <x v="0"/>
    <x v="0"/>
    <x v="0"/>
    <x v="386"/>
    <x v="4"/>
    <s v="United States"/>
    <x v="467"/>
    <x v="3"/>
    <m/>
    <x v="0"/>
    <x v="1"/>
    <d v="2018-11-17T00:00:00"/>
    <s v="Tue"/>
    <x v="7"/>
    <s v="CA-2018-134110"/>
    <n v="143"/>
    <s v="Apple EarPods with Remote and Mic"/>
    <s v="Kelly Williams"/>
    <n v="75056"/>
    <n v="7"/>
    <n v="3"/>
    <n v="67"/>
  </r>
  <r>
    <n v="4"/>
    <x v="1"/>
    <x v="699"/>
    <x v="2"/>
    <x v="0"/>
    <n v="6"/>
    <x v="0"/>
    <x v="5"/>
    <x v="1"/>
    <x v="405"/>
    <x v="25"/>
    <s v="United States"/>
    <x v="635"/>
    <x v="0"/>
    <m/>
    <x v="0"/>
    <x v="0"/>
    <d v="2018-02-16T00:00:00"/>
    <s v="Mon"/>
    <x v="3"/>
    <s v="CA-2018-134138"/>
    <n v="831"/>
    <s v="Hon Comfortask Task/Swivel Chairs"/>
    <s v="Chuck Magee"/>
    <n v="7109"/>
    <n v="36"/>
    <n v="2"/>
    <n v="228"/>
  </r>
  <r>
    <n v="4"/>
    <x v="1"/>
    <x v="863"/>
    <x v="2"/>
    <x v="0"/>
    <n v="6"/>
    <x v="2"/>
    <x v="5"/>
    <x v="1"/>
    <x v="16"/>
    <x v="12"/>
    <s v="United States"/>
    <x v="165"/>
    <x v="0"/>
    <m/>
    <x v="0"/>
    <x v="2"/>
    <d v="2018-11-03T00:00:00"/>
    <s v="Tue"/>
    <x v="7"/>
    <s v="CA-2018-134180"/>
    <n v="319"/>
    <s v="Bevis Steel Folding Chairs"/>
    <s v="Chuck Magee"/>
    <n v="19120"/>
    <n v="-13"/>
    <n v="7"/>
    <n v="470"/>
  </r>
  <r>
    <n v="4"/>
    <x v="1"/>
    <x v="863"/>
    <x v="2"/>
    <x v="0"/>
    <n v="6"/>
    <x v="2"/>
    <x v="8"/>
    <x v="0"/>
    <x v="16"/>
    <x v="12"/>
    <s v="United States"/>
    <x v="165"/>
    <x v="0"/>
    <m/>
    <x v="0"/>
    <x v="1"/>
    <d v="2018-11-03T00:00:00"/>
    <s v="Tue"/>
    <x v="7"/>
    <s v="CA-2018-134180"/>
    <n v="1116"/>
    <s v="NETGEAR N750 Dual Band Wi-Fi Gigabit Router"/>
    <s v="Chuck Magee"/>
    <n v="19120"/>
    <n v="14"/>
    <n v="1"/>
    <n v="72"/>
  </r>
  <r>
    <n v="6"/>
    <x v="0"/>
    <x v="666"/>
    <x v="2"/>
    <x v="0"/>
    <n v="6"/>
    <x v="0"/>
    <x v="13"/>
    <x v="0"/>
    <x v="47"/>
    <x v="8"/>
    <s v="United States"/>
    <x v="9"/>
    <x v="2"/>
    <m/>
    <x v="0"/>
    <x v="0"/>
    <d v="2018-09-17T00:00:00"/>
    <s v="Tue"/>
    <x v="0"/>
    <s v="CA-2018-134208"/>
    <n v="990"/>
    <s v="Lexmark X 9575 Professional All-in-One Color Printer"/>
    <s v="Cassandra Brandow"/>
    <n v="31907"/>
    <n v="190"/>
    <n v="4"/>
    <n v="396"/>
  </r>
  <r>
    <n v="1"/>
    <x v="2"/>
    <x v="637"/>
    <x v="2"/>
    <x v="3"/>
    <n v="0"/>
    <x v="2"/>
    <x v="2"/>
    <x v="2"/>
    <x v="361"/>
    <x v="3"/>
    <s v="United States"/>
    <x v="660"/>
    <x v="1"/>
    <m/>
    <x v="0"/>
    <x v="4"/>
    <d v="2018-07-10T00:00:00"/>
    <s v="Tue"/>
    <x v="1"/>
    <s v="CA-2018-134222"/>
    <n v="712"/>
    <s v="GBC Standard Therm-A-Bind Covers"/>
    <s v="Anna Andreadi"/>
    <n v="85364"/>
    <n v="-36"/>
    <n v="6"/>
    <n v="45"/>
  </r>
  <r>
    <n v="1"/>
    <x v="0"/>
    <x v="882"/>
    <x v="2"/>
    <x v="2"/>
    <n v="1"/>
    <x v="0"/>
    <x v="9"/>
    <x v="1"/>
    <x v="213"/>
    <x v="35"/>
    <s v="United States"/>
    <x v="576"/>
    <x v="0"/>
    <m/>
    <x v="0"/>
    <x v="0"/>
    <d v="2018-02-14T00:00:00"/>
    <s v="Sat"/>
    <x v="3"/>
    <s v="CA-2018-134334"/>
    <n v="1352"/>
    <s v="Regeneration Desk Collection"/>
    <s v="Chuck Magee"/>
    <n v="20735"/>
    <n v="5"/>
    <n v="6"/>
    <n v="11"/>
  </r>
  <r>
    <n v="1"/>
    <x v="0"/>
    <x v="882"/>
    <x v="2"/>
    <x v="2"/>
    <n v="1"/>
    <x v="0"/>
    <x v="1"/>
    <x v="1"/>
    <x v="213"/>
    <x v="35"/>
    <s v="United States"/>
    <x v="576"/>
    <x v="0"/>
    <m/>
    <x v="0"/>
    <x v="2"/>
    <d v="2018-02-14T00:00:00"/>
    <s v="Sat"/>
    <x v="3"/>
    <s v="CA-2018-134334"/>
    <n v="312"/>
    <s v="Bevis Boat-Shaped Conference Table"/>
    <s v="Chuck Magee"/>
    <n v="20735"/>
    <n v="-47"/>
    <n v="3"/>
    <n v="550"/>
  </r>
  <r>
    <n v="1"/>
    <x v="0"/>
    <x v="882"/>
    <x v="2"/>
    <x v="2"/>
    <n v="1"/>
    <x v="0"/>
    <x v="3"/>
    <x v="2"/>
    <x v="213"/>
    <x v="35"/>
    <s v="United States"/>
    <x v="576"/>
    <x v="0"/>
    <m/>
    <x v="0"/>
    <x v="0"/>
    <d v="2018-02-14T00:00:00"/>
    <s v="Sat"/>
    <x v="3"/>
    <s v="CA-2018-134334"/>
    <n v="1658"/>
    <s v="Wirebound Message Books, Four 2 3/4 x 5 Forms per Page, 200 Sets per Book"/>
    <s v="Chuck Magee"/>
    <n v="20735"/>
    <n v="2"/>
    <n v="1"/>
    <n v="5"/>
  </r>
  <r>
    <n v="1"/>
    <x v="0"/>
    <x v="882"/>
    <x v="2"/>
    <x v="2"/>
    <n v="1"/>
    <x v="0"/>
    <x v="6"/>
    <x v="2"/>
    <x v="213"/>
    <x v="35"/>
    <s v="United States"/>
    <x v="576"/>
    <x v="0"/>
    <m/>
    <x v="0"/>
    <x v="0"/>
    <d v="2018-02-14T00:00:00"/>
    <s v="Sat"/>
    <x v="3"/>
    <s v="CA-2018-134334"/>
    <n v="541"/>
    <s v="Economy #2 Pencils"/>
    <s v="Chuck Magee"/>
    <n v="20735"/>
    <n v="2"/>
    <n v="3"/>
    <n v="8"/>
  </r>
  <r>
    <n v="7"/>
    <x v="2"/>
    <x v="830"/>
    <x v="2"/>
    <x v="0"/>
    <n v="6"/>
    <x v="0"/>
    <x v="2"/>
    <x v="2"/>
    <x v="14"/>
    <x v="3"/>
    <s v="United States"/>
    <x v="334"/>
    <x v="1"/>
    <m/>
    <x v="0"/>
    <x v="4"/>
    <d v="2018-11-12T00:00:00"/>
    <s v="Thu"/>
    <x v="7"/>
    <s v="CA-2018-134348"/>
    <n v="241"/>
    <s v="Avery Durable Slant Ring Binders With Label Holder"/>
    <s v="Anna Andreadi"/>
    <n v="85204"/>
    <n v="-5"/>
    <n v="5"/>
    <n v="6"/>
  </r>
  <r>
    <n v="7"/>
    <x v="2"/>
    <x v="830"/>
    <x v="2"/>
    <x v="0"/>
    <n v="6"/>
    <x v="0"/>
    <x v="2"/>
    <x v="2"/>
    <x v="14"/>
    <x v="3"/>
    <s v="United States"/>
    <x v="334"/>
    <x v="1"/>
    <m/>
    <x v="0"/>
    <x v="4"/>
    <d v="2018-11-12T00:00:00"/>
    <s v="Thu"/>
    <x v="7"/>
    <s v="CA-2018-134348"/>
    <n v="1364"/>
    <s v="Round Ring Binders"/>
    <s v="Anna Andreadi"/>
    <n v="85204"/>
    <n v="-3"/>
    <n v="7"/>
    <n v="4"/>
  </r>
  <r>
    <n v="7"/>
    <x v="2"/>
    <x v="830"/>
    <x v="2"/>
    <x v="0"/>
    <n v="6"/>
    <x v="0"/>
    <x v="8"/>
    <x v="0"/>
    <x v="14"/>
    <x v="3"/>
    <s v="United States"/>
    <x v="334"/>
    <x v="1"/>
    <m/>
    <x v="0"/>
    <x v="1"/>
    <d v="2018-11-12T00:00:00"/>
    <s v="Thu"/>
    <x v="7"/>
    <s v="CA-2018-134348"/>
    <n v="1092"/>
    <s v="Micropad Numeric Keypads"/>
    <s v="Anna Andreadi"/>
    <n v="85204"/>
    <n v="2"/>
    <n v="2"/>
    <n v="32"/>
  </r>
  <r>
    <n v="3"/>
    <x v="2"/>
    <x v="883"/>
    <x v="2"/>
    <x v="2"/>
    <n v="1"/>
    <x v="1"/>
    <x v="10"/>
    <x v="2"/>
    <x v="16"/>
    <x v="12"/>
    <s v="United States"/>
    <x v="589"/>
    <x v="0"/>
    <m/>
    <x v="0"/>
    <x v="1"/>
    <d v="2018-09-29T00:00:00"/>
    <s v="Sun"/>
    <x v="8"/>
    <s v="CA-2018-134362"/>
    <n v="191"/>
    <s v="Avery 483"/>
    <s v="Chuck Magee"/>
    <n v="19140"/>
    <n v="5"/>
    <n v="4"/>
    <n v="16"/>
  </r>
  <r>
    <n v="4"/>
    <x v="1"/>
    <x v="801"/>
    <x v="2"/>
    <x v="0"/>
    <n v="6"/>
    <x v="1"/>
    <x v="12"/>
    <x v="2"/>
    <x v="0"/>
    <x v="0"/>
    <s v="United States"/>
    <x v="691"/>
    <x v="0"/>
    <m/>
    <x v="0"/>
    <x v="0"/>
    <d v="2018-10-02T00:00:00"/>
    <s v="Mon"/>
    <x v="8"/>
    <s v="CA-2018-134376"/>
    <n v="950"/>
    <s v="Kensington 6 Outlet Guardian Standard Surge Protector"/>
    <s v="Chuck Magee"/>
    <n v="10024"/>
    <n v="17"/>
    <n v="3"/>
    <n v="61"/>
  </r>
  <r>
    <n v="4"/>
    <x v="2"/>
    <x v="779"/>
    <x v="2"/>
    <x v="1"/>
    <n v="3"/>
    <x v="1"/>
    <x v="0"/>
    <x v="0"/>
    <x v="406"/>
    <x v="23"/>
    <s v="United States"/>
    <x v="290"/>
    <x v="3"/>
    <m/>
    <x v="0"/>
    <x v="0"/>
    <d v="2018-12-08T00:00:00"/>
    <s v="Sun"/>
    <x v="6"/>
    <s v="CA-2018-134425"/>
    <n v="1106"/>
    <s v="Motorola HK250 Universal Bluetooth Headset"/>
    <s v="Kelly Williams"/>
    <n v="55106"/>
    <n v="2"/>
    <n v="5"/>
    <n v="115"/>
  </r>
  <r>
    <n v="2"/>
    <x v="1"/>
    <x v="884"/>
    <x v="2"/>
    <x v="1"/>
    <n v="3"/>
    <x v="1"/>
    <x v="6"/>
    <x v="2"/>
    <x v="2"/>
    <x v="2"/>
    <s v="United States"/>
    <x v="89"/>
    <x v="2"/>
    <m/>
    <x v="0"/>
    <x v="1"/>
    <d v="2018-01-05T00:00:00"/>
    <s v="Thu"/>
    <x v="11"/>
    <s v="CA-2018-134474"/>
    <n v="1153"/>
    <s v="Newell 337"/>
    <s v="Cassandra Brandow"/>
    <n v="32216"/>
    <n v="1"/>
    <n v="2"/>
    <n v="5"/>
  </r>
  <r>
    <n v="2"/>
    <x v="1"/>
    <x v="884"/>
    <x v="2"/>
    <x v="1"/>
    <n v="3"/>
    <x v="1"/>
    <x v="0"/>
    <x v="0"/>
    <x v="2"/>
    <x v="2"/>
    <s v="United States"/>
    <x v="89"/>
    <x v="2"/>
    <m/>
    <x v="0"/>
    <x v="1"/>
    <d v="2018-01-05T00:00:00"/>
    <s v="Thu"/>
    <x v="11"/>
    <s v="CA-2018-134474"/>
    <n v="1001"/>
    <s v="Logitech B530 USB Headset - headset - Full size, Binaural"/>
    <s v="Cassandra Brandow"/>
    <n v="32216"/>
    <n v="5"/>
    <n v="2"/>
    <n v="59"/>
  </r>
  <r>
    <n v="2"/>
    <x v="1"/>
    <x v="884"/>
    <x v="2"/>
    <x v="1"/>
    <n v="3"/>
    <x v="1"/>
    <x v="8"/>
    <x v="0"/>
    <x v="2"/>
    <x v="2"/>
    <s v="United States"/>
    <x v="89"/>
    <x v="2"/>
    <m/>
    <x v="0"/>
    <x v="1"/>
    <d v="2018-01-05T00:00:00"/>
    <s v="Thu"/>
    <x v="11"/>
    <s v="CA-2018-134474"/>
    <n v="1023"/>
    <s v="Logitech MX Performance Wireless Mouse"/>
    <s v="Cassandra Brandow"/>
    <n v="32216"/>
    <n v="41"/>
    <n v="6"/>
    <n v="191"/>
  </r>
  <r>
    <n v="5"/>
    <x v="1"/>
    <x v="826"/>
    <x v="2"/>
    <x v="0"/>
    <n v="6"/>
    <x v="1"/>
    <x v="5"/>
    <x v="1"/>
    <x v="305"/>
    <x v="16"/>
    <s v="United States"/>
    <x v="175"/>
    <x v="2"/>
    <m/>
    <x v="0"/>
    <x v="1"/>
    <d v="2018-09-20T00:00:00"/>
    <s v="Fri"/>
    <x v="0"/>
    <s v="CA-2018-134516"/>
    <n v="755"/>
    <s v="Global High-Back Leather Tilter, Burgundy"/>
    <s v="Cassandra Brandow"/>
    <n v="27405"/>
    <n v="-11"/>
    <n v="1"/>
    <n v="98"/>
  </r>
  <r>
    <n v="5"/>
    <x v="1"/>
    <x v="826"/>
    <x v="2"/>
    <x v="0"/>
    <n v="6"/>
    <x v="1"/>
    <x v="9"/>
    <x v="1"/>
    <x v="305"/>
    <x v="16"/>
    <s v="United States"/>
    <x v="175"/>
    <x v="2"/>
    <m/>
    <x v="0"/>
    <x v="1"/>
    <d v="2018-09-20T00:00:00"/>
    <s v="Fri"/>
    <x v="0"/>
    <s v="CA-2018-134516"/>
    <n v="482"/>
    <s v="Dana Swing-Arm Lamps"/>
    <s v="Cassandra Brandow"/>
    <n v="27405"/>
    <n v="1"/>
    <n v="2"/>
    <n v="17"/>
  </r>
  <r>
    <n v="2"/>
    <x v="1"/>
    <x v="662"/>
    <x v="2"/>
    <x v="1"/>
    <n v="3"/>
    <x v="0"/>
    <x v="0"/>
    <x v="0"/>
    <x v="1"/>
    <x v="1"/>
    <s v="United States"/>
    <x v="748"/>
    <x v="1"/>
    <m/>
    <x v="0"/>
    <x v="1"/>
    <d v="2018-03-17T00:00:00"/>
    <s v="Tue"/>
    <x v="2"/>
    <s v="CA-2018-134544"/>
    <n v="893"/>
    <s v="i.Sound Portable Power - 8000 mAh"/>
    <s v="Anna Andreadi"/>
    <n v="94109"/>
    <n v="-20"/>
    <n v="2"/>
    <n v="85"/>
  </r>
  <r>
    <n v="4"/>
    <x v="1"/>
    <x v="643"/>
    <x v="2"/>
    <x v="0"/>
    <n v="6"/>
    <x v="0"/>
    <x v="2"/>
    <x v="2"/>
    <x v="4"/>
    <x v="4"/>
    <s v="United States"/>
    <x v="612"/>
    <x v="3"/>
    <m/>
    <x v="0"/>
    <x v="3"/>
    <d v="2018-11-14T00:00:00"/>
    <s v="Sat"/>
    <x v="7"/>
    <s v="CA-2018-134691"/>
    <n v="327"/>
    <s v="Binder Posts"/>
    <s v="Kelly Williams"/>
    <n v="77041"/>
    <n v="-4"/>
    <n v="2"/>
    <n v="2"/>
  </r>
  <r>
    <n v="1"/>
    <x v="0"/>
    <x v="876"/>
    <x v="2"/>
    <x v="2"/>
    <n v="1"/>
    <x v="1"/>
    <x v="3"/>
    <x v="2"/>
    <x v="1"/>
    <x v="1"/>
    <s v="United States"/>
    <x v="724"/>
    <x v="1"/>
    <s v="Yes"/>
    <x v="1"/>
    <x v="0"/>
    <d v="2018-10-28T00:00:00"/>
    <s v="Sat"/>
    <x v="8"/>
    <s v="CA-2018-134775"/>
    <n v="1482"/>
    <s v="Southworth Structures Collection"/>
    <s v="Anna Andreadi"/>
    <n v="94109"/>
    <n v="25"/>
    <n v="7"/>
    <n v="51"/>
  </r>
  <r>
    <n v="1"/>
    <x v="0"/>
    <x v="876"/>
    <x v="2"/>
    <x v="2"/>
    <n v="1"/>
    <x v="1"/>
    <x v="2"/>
    <x v="2"/>
    <x v="1"/>
    <x v="1"/>
    <s v="United States"/>
    <x v="724"/>
    <x v="1"/>
    <s v="Yes"/>
    <x v="1"/>
    <x v="1"/>
    <d v="2018-10-28T00:00:00"/>
    <s v="Sat"/>
    <x v="8"/>
    <s v="CA-2018-134775"/>
    <n v="1492"/>
    <s v="Square Ring Data Binders, Rigid 75 Pt. Covers, 11 x 14-7/8"/>
    <s v="Anna Andreadi"/>
    <n v="94109"/>
    <n v="17"/>
    <n v="3"/>
    <n v="50"/>
  </r>
  <r>
    <n v="7"/>
    <x v="2"/>
    <x v="733"/>
    <x v="2"/>
    <x v="0"/>
    <n v="6"/>
    <x v="2"/>
    <x v="9"/>
    <x v="1"/>
    <x v="349"/>
    <x v="32"/>
    <s v="United States"/>
    <x v="63"/>
    <x v="2"/>
    <m/>
    <x v="0"/>
    <x v="0"/>
    <d v="2018-04-08T00:00:00"/>
    <s v="Sun"/>
    <x v="4"/>
    <s v="CA-2018-134789"/>
    <n v="585"/>
    <s v="Eldon Radial Chair Mat for Low to Medium Pile Carpets"/>
    <s v="Cassandra Brandow"/>
    <n v="71901"/>
    <n v="32"/>
    <n v="4"/>
    <n v="160"/>
  </r>
  <r>
    <n v="7"/>
    <x v="2"/>
    <x v="733"/>
    <x v="2"/>
    <x v="0"/>
    <n v="6"/>
    <x v="2"/>
    <x v="3"/>
    <x v="2"/>
    <x v="349"/>
    <x v="32"/>
    <s v="United States"/>
    <x v="63"/>
    <x v="2"/>
    <m/>
    <x v="0"/>
    <x v="0"/>
    <d v="2018-04-08T00:00:00"/>
    <s v="Sun"/>
    <x v="4"/>
    <s v="CA-2018-134789"/>
    <n v="1793"/>
    <s v="Xerox 1993"/>
    <s v="Cassandra Brandow"/>
    <n v="71901"/>
    <n v="13"/>
    <n v="4"/>
    <n v="26"/>
  </r>
  <r>
    <n v="7"/>
    <x v="2"/>
    <x v="733"/>
    <x v="2"/>
    <x v="0"/>
    <n v="6"/>
    <x v="2"/>
    <x v="4"/>
    <x v="2"/>
    <x v="349"/>
    <x v="32"/>
    <s v="United States"/>
    <x v="63"/>
    <x v="2"/>
    <m/>
    <x v="0"/>
    <x v="0"/>
    <d v="2018-04-08T00:00:00"/>
    <s v="Sun"/>
    <x v="4"/>
    <s v="CA-2018-134789"/>
    <n v="109"/>
    <s v="Advantus Plastic Paper Clips"/>
    <s v="Cassandra Brandow"/>
    <n v="71901"/>
    <n v="14"/>
    <n v="6"/>
    <n v="30"/>
  </r>
  <r>
    <n v="6"/>
    <x v="0"/>
    <x v="783"/>
    <x v="2"/>
    <x v="0"/>
    <n v="6"/>
    <x v="0"/>
    <x v="12"/>
    <x v="2"/>
    <x v="17"/>
    <x v="1"/>
    <s v="United States"/>
    <x v="188"/>
    <x v="1"/>
    <s v="Yes"/>
    <x v="1"/>
    <x v="0"/>
    <d v="2018-05-28T00:00:00"/>
    <s v="Sat"/>
    <x v="9"/>
    <s v="CA-2018-134803"/>
    <n v="953"/>
    <s v="Kensington 7 Outlet MasterPiece HOMEOFFICE Power Control Center"/>
    <s v="Anna Andreadi"/>
    <n v="90004"/>
    <n v="79"/>
    <n v="2"/>
    <n v="262"/>
  </r>
  <r>
    <n v="6"/>
    <x v="0"/>
    <x v="783"/>
    <x v="2"/>
    <x v="0"/>
    <n v="6"/>
    <x v="0"/>
    <x v="3"/>
    <x v="2"/>
    <x v="17"/>
    <x v="1"/>
    <s v="United States"/>
    <x v="188"/>
    <x v="1"/>
    <s v="Yes"/>
    <x v="1"/>
    <x v="0"/>
    <d v="2018-05-28T00:00:00"/>
    <s v="Sat"/>
    <x v="9"/>
    <s v="CA-2018-134803"/>
    <n v="1791"/>
    <s v="Xerox 1991"/>
    <s v="Anna Andreadi"/>
    <n v="90004"/>
    <n v="84"/>
    <n v="8"/>
    <n v="183"/>
  </r>
  <r>
    <n v="6"/>
    <x v="0"/>
    <x v="783"/>
    <x v="2"/>
    <x v="0"/>
    <n v="6"/>
    <x v="0"/>
    <x v="2"/>
    <x v="2"/>
    <x v="17"/>
    <x v="1"/>
    <s v="United States"/>
    <x v="188"/>
    <x v="1"/>
    <s v="Yes"/>
    <x v="1"/>
    <x v="1"/>
    <d v="2018-05-28T00:00:00"/>
    <s v="Sat"/>
    <x v="9"/>
    <s v="CA-2018-134803"/>
    <n v="1642"/>
    <s v="Wilson Jones Hanging View Binder, White, 1"/>
    <s v="Anna Andreadi"/>
    <n v="90004"/>
    <n v="7"/>
    <n v="4"/>
    <n v="23"/>
  </r>
  <r>
    <n v="6"/>
    <x v="0"/>
    <x v="783"/>
    <x v="2"/>
    <x v="0"/>
    <n v="6"/>
    <x v="0"/>
    <x v="8"/>
    <x v="0"/>
    <x v="17"/>
    <x v="1"/>
    <s v="United States"/>
    <x v="188"/>
    <x v="1"/>
    <s v="Yes"/>
    <x v="1"/>
    <x v="0"/>
    <d v="2018-05-28T00:00:00"/>
    <s v="Sat"/>
    <x v="9"/>
    <s v="CA-2018-134803"/>
    <n v="920"/>
    <s v="Imation Clip USB flash drive - 8 GB"/>
    <s v="Anna Andreadi"/>
    <n v="90004"/>
    <n v="8"/>
    <n v="7"/>
    <n v="132"/>
  </r>
  <r>
    <n v="6"/>
    <x v="0"/>
    <x v="783"/>
    <x v="2"/>
    <x v="0"/>
    <n v="6"/>
    <x v="0"/>
    <x v="13"/>
    <x v="0"/>
    <x v="17"/>
    <x v="1"/>
    <s v="United States"/>
    <x v="188"/>
    <x v="1"/>
    <s v="Yes"/>
    <x v="1"/>
    <x v="1"/>
    <d v="2018-05-28T00:00:00"/>
    <s v="Sat"/>
    <x v="9"/>
    <s v="CA-2018-134803"/>
    <n v="1224"/>
    <s v="Okidata C331dn Printer"/>
    <s v="Anna Andreadi"/>
    <n v="90004"/>
    <n v="42"/>
    <n v="2"/>
    <n v="558"/>
  </r>
  <r>
    <n v="0"/>
    <x v="0"/>
    <x v="716"/>
    <x v="2"/>
    <x v="3"/>
    <n v="0"/>
    <x v="0"/>
    <x v="8"/>
    <x v="0"/>
    <x v="350"/>
    <x v="34"/>
    <s v="United States"/>
    <x v="312"/>
    <x v="3"/>
    <m/>
    <x v="0"/>
    <x v="0"/>
    <d v="2018-03-25T00:00:00"/>
    <s v="Wed"/>
    <x v="2"/>
    <s v="CA-2018-134887"/>
    <n v="1024"/>
    <s v="Logitech P710e Mobile Speakerphone"/>
    <s v="Kelly Williams"/>
    <n v="73071"/>
    <n v="245"/>
    <n v="5"/>
    <n v="1287"/>
  </r>
  <r>
    <n v="6"/>
    <x v="0"/>
    <x v="841"/>
    <x v="2"/>
    <x v="0"/>
    <n v="6"/>
    <x v="1"/>
    <x v="1"/>
    <x v="1"/>
    <x v="128"/>
    <x v="3"/>
    <s v="United States"/>
    <x v="105"/>
    <x v="1"/>
    <m/>
    <x v="0"/>
    <x v="8"/>
    <d v="2018-12-19T00:00:00"/>
    <s v="Thu"/>
    <x v="6"/>
    <s v="CA-2018-134936"/>
    <n v="1386"/>
    <s v="SAFCO PlanMaster Boards, 60w x 37-1/2d, White Melamine"/>
    <s v="Anna Andreadi"/>
    <n v="85705"/>
    <n v="-219"/>
    <n v="6"/>
    <n v="456"/>
  </r>
  <r>
    <n v="6"/>
    <x v="0"/>
    <x v="841"/>
    <x v="2"/>
    <x v="0"/>
    <n v="6"/>
    <x v="1"/>
    <x v="2"/>
    <x v="2"/>
    <x v="128"/>
    <x v="3"/>
    <s v="United States"/>
    <x v="105"/>
    <x v="1"/>
    <m/>
    <x v="0"/>
    <x v="4"/>
    <d v="2018-12-19T00:00:00"/>
    <s v="Thu"/>
    <x v="6"/>
    <s v="CA-2018-134936"/>
    <n v="414"/>
    <s v="Cardinal Slant-D Ring Binder, Heavy Gauge Vinyl"/>
    <s v="Anna Andreadi"/>
    <n v="85705"/>
    <n v="-4"/>
    <n v="2"/>
    <n v="5"/>
  </r>
  <r>
    <n v="6"/>
    <x v="0"/>
    <x v="841"/>
    <x v="2"/>
    <x v="0"/>
    <n v="6"/>
    <x v="1"/>
    <x v="2"/>
    <x v="2"/>
    <x v="128"/>
    <x v="3"/>
    <s v="United States"/>
    <x v="105"/>
    <x v="1"/>
    <m/>
    <x v="0"/>
    <x v="4"/>
    <d v="2018-12-19T00:00:00"/>
    <s v="Thu"/>
    <x v="6"/>
    <s v="CA-2018-134936"/>
    <n v="1635"/>
    <s v="Wilson Jones Clip &amp; Carry Folder Binder Tool for Ring Binders, Clear"/>
    <s v="Anna Andreadi"/>
    <n v="85705"/>
    <n v="-8"/>
    <n v="6"/>
    <n v="10"/>
  </r>
  <r>
    <n v="2"/>
    <x v="1"/>
    <x v="885"/>
    <x v="2"/>
    <x v="1"/>
    <n v="3"/>
    <x v="0"/>
    <x v="5"/>
    <x v="1"/>
    <x v="17"/>
    <x v="1"/>
    <s v="United States"/>
    <x v="749"/>
    <x v="1"/>
    <m/>
    <x v="0"/>
    <x v="1"/>
    <d v="2018-07-07T00:00:00"/>
    <s v="Sat"/>
    <x v="1"/>
    <s v="CA-2018-135265"/>
    <n v="762"/>
    <s v="Global Leather Task Chair, Black"/>
    <s v="Anna Andreadi"/>
    <n v="90045"/>
    <n v="-4"/>
    <n v="4"/>
    <n v="288"/>
  </r>
  <r>
    <n v="2"/>
    <x v="1"/>
    <x v="885"/>
    <x v="2"/>
    <x v="1"/>
    <n v="3"/>
    <x v="0"/>
    <x v="3"/>
    <x v="2"/>
    <x v="17"/>
    <x v="1"/>
    <s v="United States"/>
    <x v="749"/>
    <x v="1"/>
    <m/>
    <x v="0"/>
    <x v="0"/>
    <d v="2018-07-07T00:00:00"/>
    <s v="Sat"/>
    <x v="1"/>
    <s v="CA-2018-135265"/>
    <n v="1738"/>
    <s v="Xerox 1942"/>
    <s v="Anna Andreadi"/>
    <n v="90045"/>
    <n v="24"/>
    <n v="1"/>
    <n v="49"/>
  </r>
  <r>
    <n v="2"/>
    <x v="1"/>
    <x v="885"/>
    <x v="2"/>
    <x v="1"/>
    <n v="3"/>
    <x v="0"/>
    <x v="16"/>
    <x v="0"/>
    <x v="17"/>
    <x v="1"/>
    <s v="United States"/>
    <x v="749"/>
    <x v="1"/>
    <m/>
    <x v="0"/>
    <x v="1"/>
    <d v="2018-07-07T00:00:00"/>
    <s v="Sat"/>
    <x v="1"/>
    <s v="CA-2018-135265"/>
    <n v="403"/>
    <s v="Canon PC1060 Personal Laser Copier"/>
    <s v="Anna Andreadi"/>
    <n v="90045"/>
    <n v="945"/>
    <n v="5"/>
    <n v="2800"/>
  </r>
  <r>
    <n v="3"/>
    <x v="0"/>
    <x v="638"/>
    <x v="2"/>
    <x v="1"/>
    <n v="3"/>
    <x v="1"/>
    <x v="0"/>
    <x v="0"/>
    <x v="17"/>
    <x v="1"/>
    <s v="United States"/>
    <x v="750"/>
    <x v="1"/>
    <m/>
    <x v="0"/>
    <x v="1"/>
    <d v="2018-02-07T00:00:00"/>
    <s v="Sat"/>
    <x v="3"/>
    <s v="CA-2018-135461"/>
    <n v="1107"/>
    <s v="Motorola L703CM"/>
    <s v="Anna Andreadi"/>
    <n v="90049"/>
    <n v="39"/>
    <n v="5"/>
    <n v="624"/>
  </r>
  <r>
    <n v="3"/>
    <x v="0"/>
    <x v="665"/>
    <x v="2"/>
    <x v="1"/>
    <n v="3"/>
    <x v="2"/>
    <x v="8"/>
    <x v="0"/>
    <x v="49"/>
    <x v="10"/>
    <s v="United States"/>
    <x v="241"/>
    <x v="3"/>
    <m/>
    <x v="0"/>
    <x v="1"/>
    <d v="2018-06-30T00:00:00"/>
    <s v="Mon"/>
    <x v="1"/>
    <s v="CA-2018-135594"/>
    <n v="966"/>
    <s v="Kingston Digital DataTraveler 16GB USB 2.0"/>
    <s v="Kelly Williams"/>
    <n v="60505"/>
    <n v="-1"/>
    <n v="7"/>
    <n v="50"/>
  </r>
  <r>
    <n v="5"/>
    <x v="1"/>
    <x v="886"/>
    <x v="2"/>
    <x v="0"/>
    <n v="6"/>
    <x v="0"/>
    <x v="11"/>
    <x v="2"/>
    <x v="26"/>
    <x v="16"/>
    <s v="United States"/>
    <x v="364"/>
    <x v="2"/>
    <m/>
    <x v="0"/>
    <x v="1"/>
    <d v="2018-10-08T00:00:00"/>
    <s v="Sun"/>
    <x v="8"/>
    <s v="CA-2018-135636"/>
    <n v="643"/>
    <s v="Fellowes Econo/Stor Drawers"/>
    <s v="Cassandra Brandow"/>
    <n v="28205"/>
    <n v="-68"/>
    <n v="5"/>
    <n v="388"/>
  </r>
  <r>
    <n v="7"/>
    <x v="2"/>
    <x v="653"/>
    <x v="2"/>
    <x v="0"/>
    <n v="6"/>
    <x v="1"/>
    <x v="3"/>
    <x v="2"/>
    <x v="15"/>
    <x v="11"/>
    <s v="United States"/>
    <x v="374"/>
    <x v="1"/>
    <m/>
    <x v="0"/>
    <x v="0"/>
    <d v="2018-12-23T00:00:00"/>
    <s v="Mon"/>
    <x v="6"/>
    <s v="CA-2018-135776"/>
    <n v="1704"/>
    <s v="Xerox 1911"/>
    <s v="Anna Andreadi"/>
    <n v="98103"/>
    <n v="23"/>
    <n v="1"/>
    <n v="48"/>
  </r>
  <r>
    <n v="7"/>
    <x v="2"/>
    <x v="653"/>
    <x v="2"/>
    <x v="0"/>
    <n v="6"/>
    <x v="1"/>
    <x v="6"/>
    <x v="2"/>
    <x v="15"/>
    <x v="11"/>
    <s v="United States"/>
    <x v="374"/>
    <x v="1"/>
    <m/>
    <x v="0"/>
    <x v="0"/>
    <d v="2018-12-23T00:00:00"/>
    <s v="Mon"/>
    <x v="6"/>
    <s v="CA-2018-135776"/>
    <n v="1415"/>
    <s v="Sanford EarthWrite Recycled Pencils, Medium Soft, #2"/>
    <s v="Anna Andreadi"/>
    <n v="98103"/>
    <n v="1"/>
    <n v="2"/>
    <n v="4"/>
  </r>
  <r>
    <n v="7"/>
    <x v="2"/>
    <x v="653"/>
    <x v="2"/>
    <x v="0"/>
    <n v="6"/>
    <x v="1"/>
    <x v="7"/>
    <x v="2"/>
    <x v="15"/>
    <x v="11"/>
    <s v="United States"/>
    <x v="374"/>
    <x v="1"/>
    <m/>
    <x v="0"/>
    <x v="0"/>
    <d v="2018-12-23T00:00:00"/>
    <s v="Mon"/>
    <x v="6"/>
    <s v="CA-2018-135776"/>
    <n v="1501"/>
    <s v="Staple envelope"/>
    <s v="Anna Andreadi"/>
    <n v="98103"/>
    <n v="30"/>
    <n v="2"/>
    <n v="62"/>
  </r>
  <r>
    <n v="7"/>
    <x v="2"/>
    <x v="653"/>
    <x v="2"/>
    <x v="0"/>
    <n v="6"/>
    <x v="1"/>
    <x v="3"/>
    <x v="2"/>
    <x v="15"/>
    <x v="11"/>
    <s v="United States"/>
    <x v="374"/>
    <x v="1"/>
    <m/>
    <x v="0"/>
    <x v="0"/>
    <d v="2018-12-23T00:00:00"/>
    <s v="Mon"/>
    <x v="6"/>
    <s v="CA-2018-135776"/>
    <n v="465"/>
    <s v="Computer Printout Paper with Letter-Trim Perforations"/>
    <s v="Anna Andreadi"/>
    <n v="98103"/>
    <n v="18"/>
    <n v="2"/>
    <n v="38"/>
  </r>
  <r>
    <n v="7"/>
    <x v="2"/>
    <x v="653"/>
    <x v="2"/>
    <x v="0"/>
    <n v="6"/>
    <x v="1"/>
    <x v="11"/>
    <x v="2"/>
    <x v="15"/>
    <x v="11"/>
    <s v="United States"/>
    <x v="374"/>
    <x v="1"/>
    <m/>
    <x v="0"/>
    <x v="0"/>
    <d v="2018-12-23T00:00:00"/>
    <s v="Mon"/>
    <x v="6"/>
    <s v="CA-2018-135776"/>
    <n v="1373"/>
    <s v="SAFCO Boltless Steel Shelving"/>
    <s v="Anna Andreadi"/>
    <n v="98103"/>
    <n v="2"/>
    <n v="2"/>
    <n v="227"/>
  </r>
  <r>
    <n v="7"/>
    <x v="2"/>
    <x v="653"/>
    <x v="2"/>
    <x v="0"/>
    <n v="6"/>
    <x v="1"/>
    <x v="6"/>
    <x v="2"/>
    <x v="15"/>
    <x v="11"/>
    <s v="United States"/>
    <x v="374"/>
    <x v="1"/>
    <m/>
    <x v="0"/>
    <x v="0"/>
    <d v="2018-12-23T00:00:00"/>
    <s v="Mon"/>
    <x v="6"/>
    <s v="CA-2018-135776"/>
    <n v="1131"/>
    <s v="Newell 317"/>
    <s v="Anna Andreadi"/>
    <n v="98103"/>
    <n v="3"/>
    <n v="3"/>
    <n v="9"/>
  </r>
  <r>
    <n v="7"/>
    <x v="2"/>
    <x v="653"/>
    <x v="2"/>
    <x v="0"/>
    <n v="6"/>
    <x v="1"/>
    <x v="11"/>
    <x v="2"/>
    <x v="15"/>
    <x v="11"/>
    <s v="United States"/>
    <x v="374"/>
    <x v="1"/>
    <m/>
    <x v="0"/>
    <x v="0"/>
    <d v="2018-12-23T00:00:00"/>
    <s v="Mon"/>
    <x v="6"/>
    <s v="CA-2018-135776"/>
    <n v="1559"/>
    <s v="Tennsco Snap-Together Open Shelving Units, Starter Sets and Add-On Units"/>
    <s v="Anna Andreadi"/>
    <n v="98103"/>
    <n v="56"/>
    <n v="4"/>
    <n v="1118"/>
  </r>
  <r>
    <n v="3"/>
    <x v="2"/>
    <x v="826"/>
    <x v="2"/>
    <x v="2"/>
    <n v="1"/>
    <x v="2"/>
    <x v="11"/>
    <x v="2"/>
    <x v="0"/>
    <x v="0"/>
    <s v="United States"/>
    <x v="70"/>
    <x v="0"/>
    <m/>
    <x v="0"/>
    <x v="0"/>
    <d v="2018-09-22T00:00:00"/>
    <s v="Sun"/>
    <x v="0"/>
    <s v="CA-2018-135965"/>
    <n v="1474"/>
    <s v="Sortfiler Multipurpose Personal File Organizer, Black"/>
    <s v="Chuck Magee"/>
    <n v="10035"/>
    <n v="37"/>
    <n v="6"/>
    <n v="128"/>
  </r>
  <r>
    <n v="4"/>
    <x v="1"/>
    <x v="887"/>
    <x v="2"/>
    <x v="0"/>
    <n v="6"/>
    <x v="0"/>
    <x v="3"/>
    <x v="2"/>
    <x v="17"/>
    <x v="1"/>
    <s v="United States"/>
    <x v="751"/>
    <x v="1"/>
    <m/>
    <x v="0"/>
    <x v="0"/>
    <d v="2018-08-14T00:00:00"/>
    <s v="Sat"/>
    <x v="10"/>
    <s v="CA-2018-136021"/>
    <n v="148"/>
    <s v="Array Memo Cubes"/>
    <s v="Anna Andreadi"/>
    <n v="90045"/>
    <n v="8"/>
    <n v="3"/>
    <n v="16"/>
  </r>
  <r>
    <n v="4"/>
    <x v="1"/>
    <x v="887"/>
    <x v="2"/>
    <x v="0"/>
    <n v="6"/>
    <x v="0"/>
    <x v="13"/>
    <x v="0"/>
    <x v="17"/>
    <x v="1"/>
    <s v="United States"/>
    <x v="751"/>
    <x v="1"/>
    <m/>
    <x v="0"/>
    <x v="1"/>
    <d v="2018-08-14T00:00:00"/>
    <s v="Sat"/>
    <x v="10"/>
    <s v="CA-2018-136021"/>
    <n v="1566"/>
    <s v="Texas Instruments TI-34 Scientific Calculator"/>
    <s v="Anna Andreadi"/>
    <n v="90045"/>
    <n v="36"/>
    <n v="6"/>
    <n v="106"/>
  </r>
  <r>
    <n v="5"/>
    <x v="1"/>
    <x v="758"/>
    <x v="2"/>
    <x v="0"/>
    <n v="6"/>
    <x v="0"/>
    <x v="2"/>
    <x v="2"/>
    <x v="51"/>
    <x v="19"/>
    <s v="United States"/>
    <x v="690"/>
    <x v="0"/>
    <m/>
    <x v="0"/>
    <x v="4"/>
    <d v="2018-12-23T00:00:00"/>
    <s v="Mon"/>
    <x v="6"/>
    <s v="CA-2018-136049"/>
    <n v="1598"/>
    <s v="Universal Recycled Hanging Pressboard Report Binders, Letter Size"/>
    <s v="Chuck Magee"/>
    <n v="43402"/>
    <n v="-4"/>
    <n v="3"/>
    <n v="6"/>
  </r>
  <r>
    <n v="0"/>
    <x v="0"/>
    <x v="722"/>
    <x v="2"/>
    <x v="3"/>
    <n v="0"/>
    <x v="2"/>
    <x v="3"/>
    <x v="2"/>
    <x v="11"/>
    <x v="5"/>
    <s v="United States"/>
    <x v="10"/>
    <x v="2"/>
    <m/>
    <x v="0"/>
    <x v="0"/>
    <d v="2018-05-24T00:00:00"/>
    <s v="Tue"/>
    <x v="5"/>
    <s v="CA-2018-136126"/>
    <n v="1704"/>
    <s v="Xerox 1911"/>
    <s v="Cassandra Brandow"/>
    <n v="23602"/>
    <n v="92"/>
    <n v="4"/>
    <n v="192"/>
  </r>
  <r>
    <n v="0"/>
    <x v="0"/>
    <x v="722"/>
    <x v="2"/>
    <x v="3"/>
    <n v="0"/>
    <x v="2"/>
    <x v="15"/>
    <x v="2"/>
    <x v="11"/>
    <x v="5"/>
    <s v="United States"/>
    <x v="10"/>
    <x v="2"/>
    <m/>
    <x v="0"/>
    <x v="0"/>
    <d v="2018-05-24T00:00:00"/>
    <s v="Tue"/>
    <x v="5"/>
    <s v="CA-2018-136126"/>
    <n v="78"/>
    <s v="Acme Hot Forged Carbon Steel Scissors with Nickel-Plated Handles, 3 7/8 Cut, 8L"/>
    <s v="Cassandra Brandow"/>
    <n v="23602"/>
    <n v="20"/>
    <n v="5"/>
    <n v="70"/>
  </r>
  <r>
    <n v="5"/>
    <x v="2"/>
    <x v="888"/>
    <x v="2"/>
    <x v="1"/>
    <n v="3"/>
    <x v="1"/>
    <x v="12"/>
    <x v="2"/>
    <x v="0"/>
    <x v="0"/>
    <s v="United States"/>
    <x v="543"/>
    <x v="0"/>
    <m/>
    <x v="0"/>
    <x v="0"/>
    <d v="2018-08-18T00:00:00"/>
    <s v="Wed"/>
    <x v="10"/>
    <s v="CA-2018-136133"/>
    <n v="288"/>
    <s v="Belkin 7 Outlet SurgeMaster II"/>
    <s v="Chuck Magee"/>
    <n v="10024"/>
    <n v="99"/>
    <n v="9"/>
    <n v="355"/>
  </r>
  <r>
    <n v="2"/>
    <x v="1"/>
    <x v="743"/>
    <x v="2"/>
    <x v="1"/>
    <n v="3"/>
    <x v="0"/>
    <x v="7"/>
    <x v="2"/>
    <x v="102"/>
    <x v="27"/>
    <s v="United States"/>
    <x v="490"/>
    <x v="2"/>
    <m/>
    <x v="0"/>
    <x v="1"/>
    <d v="2018-09-05T00:00:00"/>
    <s v="Thu"/>
    <x v="0"/>
    <s v="CA-2018-136231"/>
    <n v="1501"/>
    <s v="Staple envelope"/>
    <s v="Cassandra Brandow"/>
    <n v="37604"/>
    <n v="8"/>
    <n v="3"/>
    <n v="23"/>
  </r>
  <r>
    <n v="2"/>
    <x v="1"/>
    <x v="743"/>
    <x v="2"/>
    <x v="1"/>
    <n v="3"/>
    <x v="0"/>
    <x v="3"/>
    <x v="2"/>
    <x v="102"/>
    <x v="27"/>
    <s v="United States"/>
    <x v="490"/>
    <x v="2"/>
    <m/>
    <x v="0"/>
    <x v="1"/>
    <d v="2018-09-05T00:00:00"/>
    <s v="Thu"/>
    <x v="0"/>
    <s v="CA-2018-136231"/>
    <n v="1769"/>
    <s v="Xerox 1971"/>
    <s v="Cassandra Brandow"/>
    <n v="37604"/>
    <n v="3"/>
    <n v="3"/>
    <n v="10"/>
  </r>
  <r>
    <n v="2"/>
    <x v="1"/>
    <x v="743"/>
    <x v="2"/>
    <x v="1"/>
    <n v="3"/>
    <x v="0"/>
    <x v="2"/>
    <x v="2"/>
    <x v="102"/>
    <x v="27"/>
    <s v="United States"/>
    <x v="490"/>
    <x v="2"/>
    <m/>
    <x v="0"/>
    <x v="4"/>
    <d v="2018-09-05T00:00:00"/>
    <s v="Thu"/>
    <x v="0"/>
    <s v="CA-2018-136231"/>
    <n v="1647"/>
    <s v="Wilson Jones Ledger-Size, Piano-Hinge Binder, 2, Blue"/>
    <s v="Cassandra Brandow"/>
    <n v="37604"/>
    <n v="-63"/>
    <n v="7"/>
    <n v="86"/>
  </r>
  <r>
    <n v="2"/>
    <x v="1"/>
    <x v="743"/>
    <x v="2"/>
    <x v="1"/>
    <n v="3"/>
    <x v="0"/>
    <x v="0"/>
    <x v="0"/>
    <x v="102"/>
    <x v="27"/>
    <s v="United States"/>
    <x v="490"/>
    <x v="2"/>
    <m/>
    <x v="0"/>
    <x v="1"/>
    <d v="2018-09-05T00:00:00"/>
    <s v="Thu"/>
    <x v="0"/>
    <s v="CA-2018-136231"/>
    <n v="1178"/>
    <s v="Nortel Networks T7316 E Nt8 B27"/>
    <s v="Cassandra Brandow"/>
    <n v="37604"/>
    <n v="7"/>
    <n v="2"/>
    <n v="109"/>
  </r>
  <r>
    <n v="4"/>
    <x v="1"/>
    <x v="714"/>
    <x v="2"/>
    <x v="0"/>
    <n v="6"/>
    <x v="0"/>
    <x v="10"/>
    <x v="2"/>
    <x v="388"/>
    <x v="26"/>
    <s v="United States"/>
    <x v="443"/>
    <x v="3"/>
    <m/>
    <x v="0"/>
    <x v="0"/>
    <d v="2018-06-13T00:00:00"/>
    <s v="Fri"/>
    <x v="9"/>
    <s v="CA-2018-136287"/>
    <n v="220"/>
    <s v="Avery 51"/>
    <s v="Kelly Williams"/>
    <n v="67212"/>
    <n v="9"/>
    <n v="3"/>
    <n v="19"/>
  </r>
  <r>
    <n v="2"/>
    <x v="1"/>
    <x v="859"/>
    <x v="2"/>
    <x v="1"/>
    <n v="3"/>
    <x v="1"/>
    <x v="9"/>
    <x v="1"/>
    <x v="1"/>
    <x v="1"/>
    <s v="United States"/>
    <x v="374"/>
    <x v="1"/>
    <m/>
    <x v="0"/>
    <x v="0"/>
    <d v="2018-03-13T00:00:00"/>
    <s v="Fri"/>
    <x v="2"/>
    <s v="CA-2018-136301"/>
    <n v="1620"/>
    <s v="Westinghouse Mesh Shade Clip-On Gooseneck Lamp, Black"/>
    <s v="Anna Andreadi"/>
    <n v="94109"/>
    <n v="7"/>
    <n v="2"/>
    <n v="28"/>
  </r>
  <r>
    <n v="2"/>
    <x v="1"/>
    <x v="859"/>
    <x v="2"/>
    <x v="1"/>
    <n v="3"/>
    <x v="1"/>
    <x v="15"/>
    <x v="2"/>
    <x v="1"/>
    <x v="1"/>
    <s v="United States"/>
    <x v="374"/>
    <x v="1"/>
    <m/>
    <x v="0"/>
    <x v="0"/>
    <d v="2018-03-13T00:00:00"/>
    <s v="Fri"/>
    <x v="2"/>
    <s v="CA-2018-136301"/>
    <n v="806"/>
    <s v="High Speed Automatic Electric Letter Opener"/>
    <s v="Anna Andreadi"/>
    <n v="94109"/>
    <n v="197"/>
    <n v="3"/>
    <n v="4913"/>
  </r>
  <r>
    <n v="5"/>
    <x v="1"/>
    <x v="697"/>
    <x v="2"/>
    <x v="0"/>
    <n v="6"/>
    <x v="2"/>
    <x v="9"/>
    <x v="1"/>
    <x v="67"/>
    <x v="2"/>
    <s v="United States"/>
    <x v="291"/>
    <x v="2"/>
    <m/>
    <x v="0"/>
    <x v="1"/>
    <d v="2018-10-21T00:00:00"/>
    <s v="Sat"/>
    <x v="8"/>
    <s v="CA-2018-136322"/>
    <n v="1447"/>
    <s v="Seth Thomas 14 Day/Date Wall Clock"/>
    <s v="Cassandra Brandow"/>
    <n v="33311"/>
    <n v="10"/>
    <n v="2"/>
    <n v="46"/>
  </r>
  <r>
    <n v="5"/>
    <x v="1"/>
    <x v="697"/>
    <x v="2"/>
    <x v="0"/>
    <n v="6"/>
    <x v="2"/>
    <x v="2"/>
    <x v="2"/>
    <x v="67"/>
    <x v="2"/>
    <s v="United States"/>
    <x v="291"/>
    <x v="2"/>
    <m/>
    <x v="0"/>
    <x v="4"/>
    <d v="2018-10-21T00:00:00"/>
    <s v="Sat"/>
    <x v="8"/>
    <s v="CA-2018-136322"/>
    <n v="695"/>
    <s v="GBC Personal VeloBind Strips"/>
    <s v="Cassandra Brandow"/>
    <n v="33311"/>
    <n v="-21"/>
    <n v="8"/>
    <n v="29"/>
  </r>
  <r>
    <n v="4"/>
    <x v="1"/>
    <x v="704"/>
    <x v="2"/>
    <x v="0"/>
    <n v="6"/>
    <x v="1"/>
    <x v="9"/>
    <x v="1"/>
    <x v="0"/>
    <x v="0"/>
    <s v="United States"/>
    <x v="234"/>
    <x v="0"/>
    <m/>
    <x v="0"/>
    <x v="0"/>
    <d v="2018-07-09T00:00:00"/>
    <s v="Mon"/>
    <x v="1"/>
    <s v="CA-2018-136329"/>
    <n v="506"/>
    <s v="Deflect-o EconoMat Studded, No Bevel Mat for Low Pile Carpeting"/>
    <s v="Chuck Magee"/>
    <n v="10035"/>
    <n v="15"/>
    <n v="4"/>
    <n v="165"/>
  </r>
  <r>
    <n v="4"/>
    <x v="1"/>
    <x v="704"/>
    <x v="2"/>
    <x v="0"/>
    <n v="6"/>
    <x v="1"/>
    <x v="5"/>
    <x v="1"/>
    <x v="0"/>
    <x v="0"/>
    <s v="United States"/>
    <x v="234"/>
    <x v="0"/>
    <m/>
    <x v="0"/>
    <x v="9"/>
    <d v="2018-07-09T00:00:00"/>
    <s v="Mon"/>
    <x v="1"/>
    <s v="CA-2018-136329"/>
    <n v="837"/>
    <s v="Hon GuestStacker Chair"/>
    <s v="Chuck Magee"/>
    <n v="10035"/>
    <n v="73"/>
    <n v="2"/>
    <n v="408"/>
  </r>
  <r>
    <n v="2"/>
    <x v="1"/>
    <x v="703"/>
    <x v="2"/>
    <x v="1"/>
    <n v="3"/>
    <x v="0"/>
    <x v="9"/>
    <x v="1"/>
    <x v="62"/>
    <x v="0"/>
    <s v="United States"/>
    <x v="738"/>
    <x v="0"/>
    <m/>
    <x v="0"/>
    <x v="0"/>
    <d v="2018-03-19T00:00:00"/>
    <s v="Thu"/>
    <x v="2"/>
    <s v="CA-2018-136371"/>
    <n v="727"/>
    <s v="GE 4 Foot Flourescent Tube, 40 Watt"/>
    <s v="Chuck Magee"/>
    <n v="11572"/>
    <n v="7"/>
    <n v="1"/>
    <n v="15"/>
  </r>
  <r>
    <n v="2"/>
    <x v="1"/>
    <x v="703"/>
    <x v="2"/>
    <x v="1"/>
    <n v="3"/>
    <x v="0"/>
    <x v="9"/>
    <x v="1"/>
    <x v="62"/>
    <x v="0"/>
    <s v="United States"/>
    <x v="738"/>
    <x v="0"/>
    <m/>
    <x v="0"/>
    <x v="0"/>
    <d v="2018-03-19T00:00:00"/>
    <s v="Thu"/>
    <x v="2"/>
    <s v="CA-2018-136371"/>
    <n v="1053"/>
    <s v="Master Caster Door Stop, Brown"/>
    <s v="Chuck Magee"/>
    <n v="11572"/>
    <n v="7"/>
    <n v="4"/>
    <n v="20"/>
  </r>
  <r>
    <n v="2"/>
    <x v="1"/>
    <x v="805"/>
    <x v="2"/>
    <x v="1"/>
    <n v="3"/>
    <x v="0"/>
    <x v="5"/>
    <x v="1"/>
    <x v="1"/>
    <x v="1"/>
    <s v="United States"/>
    <x v="600"/>
    <x v="1"/>
    <m/>
    <x v="0"/>
    <x v="1"/>
    <d v="2018-04-15T00:00:00"/>
    <s v="Sun"/>
    <x v="4"/>
    <s v="CA-2018-136406"/>
    <n v="828"/>
    <s v="HON 5400 Series Task Chairs for Big and Tall"/>
    <s v="Anna Andreadi"/>
    <n v="94110"/>
    <n v="0"/>
    <n v="2"/>
    <n v="1122"/>
  </r>
  <r>
    <n v="6"/>
    <x v="0"/>
    <x v="721"/>
    <x v="2"/>
    <x v="0"/>
    <n v="6"/>
    <x v="0"/>
    <x v="9"/>
    <x v="1"/>
    <x v="22"/>
    <x v="17"/>
    <s v="United States"/>
    <x v="103"/>
    <x v="3"/>
    <m/>
    <x v="0"/>
    <x v="0"/>
    <d v="2018-12-01T00:00:00"/>
    <s v="Sun"/>
    <x v="6"/>
    <s v="CA-2018-136434"/>
    <n v="490"/>
    <s v="DAX Cubicle Frames - 8x10"/>
    <s v="Kelly Williams"/>
    <n v="47374"/>
    <n v="5"/>
    <n v="3"/>
    <n v="17"/>
  </r>
  <r>
    <n v="5"/>
    <x v="1"/>
    <x v="690"/>
    <x v="2"/>
    <x v="0"/>
    <n v="6"/>
    <x v="0"/>
    <x v="6"/>
    <x v="2"/>
    <x v="209"/>
    <x v="27"/>
    <s v="United States"/>
    <x v="266"/>
    <x v="2"/>
    <s v="Yes"/>
    <x v="1"/>
    <x v="1"/>
    <d v="2018-12-01T00:00:00"/>
    <s v="Sun"/>
    <x v="6"/>
    <s v="CA-2018-136483"/>
    <n v="1160"/>
    <s v="Newell 343"/>
    <s v="Cassandra Brandow"/>
    <n v="37918"/>
    <n v="0"/>
    <n v="2"/>
    <n v="5"/>
  </r>
  <r>
    <n v="2"/>
    <x v="2"/>
    <x v="743"/>
    <x v="2"/>
    <x v="2"/>
    <n v="1"/>
    <x v="1"/>
    <x v="9"/>
    <x v="1"/>
    <x v="4"/>
    <x v="4"/>
    <s v="United States"/>
    <x v="55"/>
    <x v="3"/>
    <m/>
    <x v="0"/>
    <x v="7"/>
    <d v="2018-09-05T00:00:00"/>
    <s v="Thu"/>
    <x v="0"/>
    <s v="CA-2018-136595"/>
    <n v="616"/>
    <s v="Executive Impressions 12 Wall Clock"/>
    <s v="Kelly Williams"/>
    <n v="77036"/>
    <n v="-12"/>
    <n v="3"/>
    <n v="21"/>
  </r>
  <r>
    <n v="4"/>
    <x v="1"/>
    <x v="860"/>
    <x v="2"/>
    <x v="0"/>
    <n v="6"/>
    <x v="0"/>
    <x v="9"/>
    <x v="1"/>
    <x v="45"/>
    <x v="1"/>
    <s v="United States"/>
    <x v="247"/>
    <x v="1"/>
    <m/>
    <x v="0"/>
    <x v="0"/>
    <d v="2018-12-12T00:00:00"/>
    <s v="Thu"/>
    <x v="6"/>
    <s v="CA-2018-136686"/>
    <n v="875"/>
    <s v="Howard Miller 14-1/2 Diameter Chrome Round Wall Clock"/>
    <s v="Anna Andreadi"/>
    <n v="91104"/>
    <n v="123"/>
    <n v="6"/>
    <n v="384"/>
  </r>
  <r>
    <n v="4"/>
    <x v="1"/>
    <x v="860"/>
    <x v="2"/>
    <x v="0"/>
    <n v="6"/>
    <x v="0"/>
    <x v="12"/>
    <x v="2"/>
    <x v="45"/>
    <x v="1"/>
    <s v="United States"/>
    <x v="247"/>
    <x v="1"/>
    <m/>
    <x v="0"/>
    <x v="0"/>
    <d v="2018-12-12T00:00:00"/>
    <s v="Thu"/>
    <x v="6"/>
    <s v="CA-2018-136686"/>
    <n v="298"/>
    <s v="Belkin F9H710-06 7 Outlet SurgeMaster Surge Protector"/>
    <s v="Anna Andreadi"/>
    <n v="91104"/>
    <n v="16"/>
    <n v="3"/>
    <n v="57"/>
  </r>
  <r>
    <n v="4"/>
    <x v="1"/>
    <x v="887"/>
    <x v="2"/>
    <x v="0"/>
    <n v="6"/>
    <x v="1"/>
    <x v="8"/>
    <x v="0"/>
    <x v="77"/>
    <x v="19"/>
    <s v="United States"/>
    <x v="125"/>
    <x v="0"/>
    <m/>
    <x v="0"/>
    <x v="1"/>
    <d v="2018-08-14T00:00:00"/>
    <s v="Sat"/>
    <x v="10"/>
    <s v="CA-2018-136770"/>
    <n v="1010"/>
    <s v="Logitech G500s Laser Gaming Mouse with Adjustable Weight Tuning"/>
    <s v="Chuck Magee"/>
    <n v="44312"/>
    <n v="49"/>
    <n v="5"/>
    <n v="280"/>
  </r>
  <r>
    <n v="4"/>
    <x v="1"/>
    <x v="887"/>
    <x v="2"/>
    <x v="0"/>
    <n v="6"/>
    <x v="1"/>
    <x v="0"/>
    <x v="0"/>
    <x v="77"/>
    <x v="19"/>
    <s v="United States"/>
    <x v="125"/>
    <x v="0"/>
    <m/>
    <x v="0"/>
    <x v="6"/>
    <d v="2018-08-14T00:00:00"/>
    <s v="Sat"/>
    <x v="10"/>
    <s v="CA-2018-136770"/>
    <n v="436"/>
    <s v="Cisco IP Phone 7961G-GE VoIP phone"/>
    <s v="Chuck Magee"/>
    <n v="44312"/>
    <n v="-56"/>
    <n v="2"/>
    <n v="260"/>
  </r>
  <r>
    <n v="4"/>
    <x v="1"/>
    <x v="887"/>
    <x v="2"/>
    <x v="0"/>
    <n v="6"/>
    <x v="1"/>
    <x v="0"/>
    <x v="0"/>
    <x v="77"/>
    <x v="19"/>
    <s v="United States"/>
    <x v="125"/>
    <x v="0"/>
    <m/>
    <x v="0"/>
    <x v="6"/>
    <d v="2018-08-14T00:00:00"/>
    <s v="Sat"/>
    <x v="10"/>
    <s v="CA-2018-136770"/>
    <n v="1286"/>
    <s v="Plantronics Voyager Pro Legend"/>
    <s v="Chuck Magee"/>
    <n v="44312"/>
    <n v="-49"/>
    <n v="2"/>
    <n v="247"/>
  </r>
  <r>
    <n v="5"/>
    <x v="1"/>
    <x v="793"/>
    <x v="2"/>
    <x v="0"/>
    <n v="6"/>
    <x v="2"/>
    <x v="11"/>
    <x v="2"/>
    <x v="127"/>
    <x v="34"/>
    <s v="United States"/>
    <x v="661"/>
    <x v="3"/>
    <m/>
    <x v="0"/>
    <x v="0"/>
    <d v="2018-11-18T00:00:00"/>
    <s v="Wed"/>
    <x v="7"/>
    <s v="CA-2018-136812"/>
    <n v="1559"/>
    <s v="Tennsco Snap-Together Open Shelving Units, Starter Sets and Add-On Units"/>
    <s v="Kelly Williams"/>
    <n v="73120"/>
    <n v="56"/>
    <n v="4"/>
    <n v="1118"/>
  </r>
  <r>
    <n v="3"/>
    <x v="2"/>
    <x v="889"/>
    <x v="2"/>
    <x v="2"/>
    <n v="1"/>
    <x v="1"/>
    <x v="0"/>
    <x v="0"/>
    <x v="128"/>
    <x v="3"/>
    <s v="United States"/>
    <x v="105"/>
    <x v="1"/>
    <s v="Yes"/>
    <x v="1"/>
    <x v="1"/>
    <d v="2018-07-14T00:00:00"/>
    <s v="Sat"/>
    <x v="1"/>
    <s v="CA-2018-136924"/>
    <n v="992"/>
    <s v="LG Electronics Tone+ HBS-730 Bluetooth Headset"/>
    <s v="Anna Andreadi"/>
    <n v="85705"/>
    <n v="38"/>
    <n v="8"/>
    <n v="381"/>
  </r>
  <r>
    <n v="6"/>
    <x v="0"/>
    <x v="831"/>
    <x v="2"/>
    <x v="0"/>
    <n v="6"/>
    <x v="0"/>
    <x v="3"/>
    <x v="2"/>
    <x v="17"/>
    <x v="1"/>
    <s v="United States"/>
    <x v="261"/>
    <x v="1"/>
    <m/>
    <x v="0"/>
    <x v="0"/>
    <d v="2018-05-27T00:00:00"/>
    <s v="Fri"/>
    <x v="9"/>
    <s v="CA-2018-136994"/>
    <n v="1659"/>
    <s v="Wirebound Message Books, Four 2 3/4 x 5 White Forms per Page"/>
    <s v="Anna Andreadi"/>
    <n v="90045"/>
    <n v="6"/>
    <n v="2"/>
    <n v="13"/>
  </r>
  <r>
    <n v="2"/>
    <x v="1"/>
    <x v="841"/>
    <x v="2"/>
    <x v="1"/>
    <n v="3"/>
    <x v="0"/>
    <x v="9"/>
    <x v="1"/>
    <x v="5"/>
    <x v="5"/>
    <s v="United States"/>
    <x v="35"/>
    <x v="2"/>
    <m/>
    <x v="0"/>
    <x v="0"/>
    <d v="2018-12-23T00:00:00"/>
    <s v="Mon"/>
    <x v="6"/>
    <s v="CA-2018-137043"/>
    <n v="594"/>
    <s v="Electrix Architects Clamp-On Swing Arm Lamp, Black"/>
    <s v="Cassandra Brandow"/>
    <n v="22153"/>
    <n v="83"/>
    <n v="3"/>
    <n v="286"/>
  </r>
  <r>
    <n v="2"/>
    <x v="1"/>
    <x v="841"/>
    <x v="2"/>
    <x v="1"/>
    <n v="3"/>
    <x v="0"/>
    <x v="9"/>
    <x v="1"/>
    <x v="5"/>
    <x v="5"/>
    <s v="United States"/>
    <x v="35"/>
    <x v="2"/>
    <m/>
    <x v="0"/>
    <x v="0"/>
    <d v="2018-12-23T00:00:00"/>
    <s v="Mon"/>
    <x v="6"/>
    <s v="CA-2018-137043"/>
    <n v="594"/>
    <s v="Electrix Architects Clamp-On Swing Arm Lamp, Black"/>
    <s v="Cassandra Brandow"/>
    <n v="22153"/>
    <n v="166"/>
    <n v="6"/>
    <n v="573"/>
  </r>
  <r>
    <n v="4"/>
    <x v="2"/>
    <x v="739"/>
    <x v="2"/>
    <x v="1"/>
    <n v="3"/>
    <x v="1"/>
    <x v="14"/>
    <x v="1"/>
    <x v="0"/>
    <x v="0"/>
    <s v="United States"/>
    <x v="349"/>
    <x v="0"/>
    <m/>
    <x v="0"/>
    <x v="1"/>
    <d v="2018-07-14T00:00:00"/>
    <s v="Sat"/>
    <x v="1"/>
    <s v="CA-2018-137050"/>
    <n v="1228"/>
    <s v="OSullivan 2-Door Barrister Bookcase in Odessa Pine"/>
    <s v="Chuck Magee"/>
    <n v="10009"/>
    <n v="22"/>
    <n v="4"/>
    <n v="579"/>
  </r>
  <r>
    <n v="4"/>
    <x v="2"/>
    <x v="739"/>
    <x v="2"/>
    <x v="1"/>
    <n v="3"/>
    <x v="1"/>
    <x v="11"/>
    <x v="2"/>
    <x v="0"/>
    <x v="0"/>
    <s v="United States"/>
    <x v="349"/>
    <x v="0"/>
    <m/>
    <x v="0"/>
    <x v="0"/>
    <d v="2018-07-14T00:00:00"/>
    <s v="Sat"/>
    <x v="1"/>
    <s v="CA-2018-137050"/>
    <n v="1269"/>
    <s v="Personal Folder Holder, Ebony"/>
    <s v="Chuck Magee"/>
    <n v="10009"/>
    <n v="3"/>
    <n v="1"/>
    <n v="11"/>
  </r>
  <r>
    <n v="4"/>
    <x v="2"/>
    <x v="739"/>
    <x v="2"/>
    <x v="1"/>
    <n v="3"/>
    <x v="1"/>
    <x v="6"/>
    <x v="2"/>
    <x v="0"/>
    <x v="0"/>
    <s v="United States"/>
    <x v="349"/>
    <x v="0"/>
    <m/>
    <x v="0"/>
    <x v="0"/>
    <d v="2018-07-14T00:00:00"/>
    <s v="Sat"/>
    <x v="1"/>
    <s v="CA-2018-137050"/>
    <n v="1129"/>
    <s v="Newell 315"/>
    <s v="Chuck Magee"/>
    <n v="10009"/>
    <n v="10"/>
    <n v="7"/>
    <n v="42"/>
  </r>
  <r>
    <n v="4"/>
    <x v="2"/>
    <x v="739"/>
    <x v="2"/>
    <x v="1"/>
    <n v="3"/>
    <x v="1"/>
    <x v="4"/>
    <x v="2"/>
    <x v="0"/>
    <x v="0"/>
    <s v="United States"/>
    <x v="349"/>
    <x v="0"/>
    <m/>
    <x v="0"/>
    <x v="0"/>
    <d v="2018-07-14T00:00:00"/>
    <s v="Sat"/>
    <x v="1"/>
    <s v="CA-2018-137050"/>
    <n v="910"/>
    <s v="Ideal Clamps"/>
    <s v="Chuck Magee"/>
    <n v="10009"/>
    <n v="7"/>
    <n v="7"/>
    <n v="14"/>
  </r>
  <r>
    <n v="4"/>
    <x v="2"/>
    <x v="739"/>
    <x v="2"/>
    <x v="1"/>
    <n v="3"/>
    <x v="1"/>
    <x v="2"/>
    <x v="2"/>
    <x v="0"/>
    <x v="0"/>
    <s v="United States"/>
    <x v="349"/>
    <x v="0"/>
    <m/>
    <x v="0"/>
    <x v="1"/>
    <d v="2018-07-14T00:00:00"/>
    <s v="Sat"/>
    <x v="1"/>
    <s v="CA-2018-137050"/>
    <n v="1315"/>
    <s v="Pressboard Data Binders by Wilson Jones"/>
    <s v="Chuck Magee"/>
    <n v="10009"/>
    <n v="3"/>
    <n v="2"/>
    <n v="9"/>
  </r>
  <r>
    <n v="4"/>
    <x v="2"/>
    <x v="739"/>
    <x v="2"/>
    <x v="1"/>
    <n v="3"/>
    <x v="1"/>
    <x v="2"/>
    <x v="2"/>
    <x v="0"/>
    <x v="0"/>
    <s v="United States"/>
    <x v="349"/>
    <x v="0"/>
    <m/>
    <x v="0"/>
    <x v="1"/>
    <d v="2018-07-14T00:00:00"/>
    <s v="Sat"/>
    <x v="1"/>
    <s v="CA-2018-137050"/>
    <n v="50"/>
    <s v="Acco Hanging Data Binders"/>
    <s v="Chuck Magee"/>
    <n v="10009"/>
    <n v="3"/>
    <n v="3"/>
    <n v="9"/>
  </r>
  <r>
    <n v="6"/>
    <x v="0"/>
    <x v="880"/>
    <x v="2"/>
    <x v="0"/>
    <n v="6"/>
    <x v="0"/>
    <x v="10"/>
    <x v="2"/>
    <x v="31"/>
    <x v="18"/>
    <s v="United States"/>
    <x v="601"/>
    <x v="0"/>
    <m/>
    <x v="0"/>
    <x v="0"/>
    <d v="2018-06-16T00:00:00"/>
    <s v="Mon"/>
    <x v="9"/>
    <s v="CA-2018-137127"/>
    <n v="229"/>
    <s v="Avery 518"/>
    <s v="Chuck Magee"/>
    <n v="19711"/>
    <n v="5"/>
    <n v="3"/>
    <n v="9"/>
  </r>
  <r>
    <n v="5"/>
    <x v="2"/>
    <x v="890"/>
    <x v="2"/>
    <x v="1"/>
    <n v="3"/>
    <x v="2"/>
    <x v="9"/>
    <x v="1"/>
    <x v="117"/>
    <x v="4"/>
    <s v="United States"/>
    <x v="108"/>
    <x v="3"/>
    <m/>
    <x v="0"/>
    <x v="7"/>
    <d v="2018-09-09T00:00:00"/>
    <s v="Mon"/>
    <x v="0"/>
    <s v="CA-2018-137176"/>
    <n v="568"/>
    <s v="Eldon Expressions Punched Metal &amp; Wood Desk Accessories, Black &amp; Cherry"/>
    <s v="Kelly Williams"/>
    <n v="75220"/>
    <n v="-12"/>
    <n v="4"/>
    <n v="15"/>
  </r>
  <r>
    <n v="7"/>
    <x v="2"/>
    <x v="869"/>
    <x v="2"/>
    <x v="0"/>
    <n v="6"/>
    <x v="1"/>
    <x v="5"/>
    <x v="1"/>
    <x v="17"/>
    <x v="1"/>
    <s v="United States"/>
    <x v="708"/>
    <x v="1"/>
    <m/>
    <x v="0"/>
    <x v="1"/>
    <d v="2018-04-28T00:00:00"/>
    <s v="Sat"/>
    <x v="5"/>
    <s v="CA-2018-137204"/>
    <n v="767"/>
    <s v="Global Stack Chair without Arms, Black"/>
    <s v="Anna Andreadi"/>
    <n v="90045"/>
    <n v="3"/>
    <n v="2"/>
    <n v="42"/>
  </r>
  <r>
    <n v="6"/>
    <x v="0"/>
    <x v="891"/>
    <x v="2"/>
    <x v="0"/>
    <n v="6"/>
    <x v="0"/>
    <x v="12"/>
    <x v="2"/>
    <x v="47"/>
    <x v="19"/>
    <s v="United States"/>
    <x v="517"/>
    <x v="0"/>
    <m/>
    <x v="0"/>
    <x v="1"/>
    <d v="2018-08-22T00:00:00"/>
    <s v="Sun"/>
    <x v="10"/>
    <s v="CA-2018-137239"/>
    <n v="1583"/>
    <s v="Tripp Lite Isotel 8 Ultra 8 Outlet Metal Surge"/>
    <s v="Chuck Magee"/>
    <n v="43229"/>
    <n v="9"/>
    <n v="2"/>
    <n v="114"/>
  </r>
  <r>
    <n v="6"/>
    <x v="0"/>
    <x v="891"/>
    <x v="2"/>
    <x v="0"/>
    <n v="6"/>
    <x v="0"/>
    <x v="2"/>
    <x v="2"/>
    <x v="47"/>
    <x v="19"/>
    <s v="United States"/>
    <x v="517"/>
    <x v="0"/>
    <m/>
    <x v="0"/>
    <x v="4"/>
    <d v="2018-08-22T00:00:00"/>
    <s v="Sun"/>
    <x v="10"/>
    <s v="CA-2018-137239"/>
    <n v="239"/>
    <s v="Avery Durable Poly Binders"/>
    <s v="Chuck Magee"/>
    <n v="43229"/>
    <n v="-3"/>
    <n v="2"/>
    <n v="3"/>
  </r>
  <r>
    <n v="6"/>
    <x v="0"/>
    <x v="891"/>
    <x v="2"/>
    <x v="0"/>
    <n v="6"/>
    <x v="0"/>
    <x v="7"/>
    <x v="2"/>
    <x v="47"/>
    <x v="19"/>
    <s v="United States"/>
    <x v="517"/>
    <x v="0"/>
    <m/>
    <x v="0"/>
    <x v="1"/>
    <d v="2018-08-22T00:00:00"/>
    <s v="Sun"/>
    <x v="10"/>
    <s v="CA-2018-137239"/>
    <n v="116"/>
    <s v="Airmail Envelopes"/>
    <s v="Chuck Magee"/>
    <n v="43229"/>
    <n v="45"/>
    <n v="2"/>
    <n v="134"/>
  </r>
  <r>
    <n v="4"/>
    <x v="1"/>
    <x v="868"/>
    <x v="2"/>
    <x v="0"/>
    <n v="6"/>
    <x v="1"/>
    <x v="6"/>
    <x v="2"/>
    <x v="407"/>
    <x v="28"/>
    <s v="United States"/>
    <x v="302"/>
    <x v="3"/>
    <m/>
    <x v="0"/>
    <x v="0"/>
    <d v="2018-12-09T00:00:00"/>
    <s v="Mon"/>
    <x v="6"/>
    <s v="CA-2018-137330"/>
    <n v="1132"/>
    <s v="Newell 318"/>
    <s v="Kelly Williams"/>
    <n v="68025"/>
    <n v="5"/>
    <n v="7"/>
    <n v="19"/>
  </r>
  <r>
    <n v="4"/>
    <x v="1"/>
    <x v="868"/>
    <x v="2"/>
    <x v="0"/>
    <n v="6"/>
    <x v="1"/>
    <x v="12"/>
    <x v="2"/>
    <x v="407"/>
    <x v="28"/>
    <s v="United States"/>
    <x v="302"/>
    <x v="3"/>
    <m/>
    <x v="0"/>
    <x v="0"/>
    <d v="2018-12-09T00:00:00"/>
    <s v="Mon"/>
    <x v="6"/>
    <s v="CA-2018-137330"/>
    <n v="63"/>
    <s v="Acco Six-Outlet Power Strip, 4 Cord Length"/>
    <s v="Kelly Williams"/>
    <n v="68025"/>
    <n v="16"/>
    <n v="7"/>
    <n v="60"/>
  </r>
  <r>
    <n v="4"/>
    <x v="1"/>
    <x v="746"/>
    <x v="2"/>
    <x v="0"/>
    <n v="6"/>
    <x v="0"/>
    <x v="9"/>
    <x v="1"/>
    <x v="0"/>
    <x v="0"/>
    <s v="United States"/>
    <x v="650"/>
    <x v="0"/>
    <m/>
    <x v="0"/>
    <x v="0"/>
    <d v="2018-03-08T00:00:00"/>
    <s v="Sun"/>
    <x v="2"/>
    <s v="CA-2018-137337"/>
    <n v="458"/>
    <s v="Coloredge Poster Frame"/>
    <s v="Chuck Magee"/>
    <n v="10011"/>
    <n v="44"/>
    <n v="8"/>
    <n v="114"/>
  </r>
  <r>
    <n v="4"/>
    <x v="1"/>
    <x v="746"/>
    <x v="2"/>
    <x v="0"/>
    <n v="6"/>
    <x v="0"/>
    <x v="3"/>
    <x v="2"/>
    <x v="0"/>
    <x v="0"/>
    <s v="United States"/>
    <x v="650"/>
    <x v="0"/>
    <m/>
    <x v="0"/>
    <x v="0"/>
    <d v="2018-03-08T00:00:00"/>
    <s v="Sun"/>
    <x v="2"/>
    <s v="CA-2018-137337"/>
    <n v="1793"/>
    <s v="Xerox 1993"/>
    <s v="Chuck Magee"/>
    <n v="10011"/>
    <n v="6"/>
    <n v="2"/>
    <n v="13"/>
  </r>
  <r>
    <n v="4"/>
    <x v="1"/>
    <x v="746"/>
    <x v="2"/>
    <x v="0"/>
    <n v="6"/>
    <x v="0"/>
    <x v="2"/>
    <x v="2"/>
    <x v="0"/>
    <x v="0"/>
    <s v="United States"/>
    <x v="650"/>
    <x v="0"/>
    <m/>
    <x v="0"/>
    <x v="1"/>
    <d v="2018-03-08T00:00:00"/>
    <s v="Sun"/>
    <x v="2"/>
    <s v="CA-2018-137337"/>
    <n v="1426"/>
    <s v="Satellite Sectional Post Binders"/>
    <s v="Chuck Magee"/>
    <n v="10011"/>
    <n v="23"/>
    <n v="2"/>
    <n v="69"/>
  </r>
  <r>
    <n v="4"/>
    <x v="1"/>
    <x v="756"/>
    <x v="2"/>
    <x v="0"/>
    <n v="6"/>
    <x v="0"/>
    <x v="9"/>
    <x v="1"/>
    <x v="311"/>
    <x v="1"/>
    <s v="United States"/>
    <x v="401"/>
    <x v="1"/>
    <m/>
    <x v="0"/>
    <x v="0"/>
    <d v="2018-05-06T00:00:00"/>
    <s v="Fri"/>
    <x v="5"/>
    <s v="CA-2018-137393"/>
    <n v="625"/>
    <s v="Executive Impressions 8-1/2 Career Panel/Partition Cubicle Clock"/>
    <s v="Anna Andreadi"/>
    <n v="93309"/>
    <n v="14"/>
    <n v="4"/>
    <n v="42"/>
  </r>
  <r>
    <n v="2"/>
    <x v="2"/>
    <x v="892"/>
    <x v="2"/>
    <x v="2"/>
    <n v="1"/>
    <x v="1"/>
    <x v="2"/>
    <x v="2"/>
    <x v="99"/>
    <x v="19"/>
    <s v="United States"/>
    <x v="620"/>
    <x v="0"/>
    <m/>
    <x v="0"/>
    <x v="4"/>
    <d v="2018-08-28T00:00:00"/>
    <s v="Sat"/>
    <x v="10"/>
    <s v="CA-2018-137652"/>
    <n v="720"/>
    <s v="GBC VeloBinder Strips"/>
    <s v="Chuck Magee"/>
    <n v="45231"/>
    <n v="-12"/>
    <n v="8"/>
    <n v="18"/>
  </r>
  <r>
    <n v="5"/>
    <x v="1"/>
    <x v="727"/>
    <x v="2"/>
    <x v="0"/>
    <n v="6"/>
    <x v="1"/>
    <x v="8"/>
    <x v="0"/>
    <x v="42"/>
    <x v="1"/>
    <s v="United States"/>
    <x v="232"/>
    <x v="1"/>
    <m/>
    <x v="0"/>
    <x v="0"/>
    <d v="2018-09-05T00:00:00"/>
    <s v="Thu"/>
    <x v="0"/>
    <s v="CA-2018-137673"/>
    <n v="883"/>
    <s v="HP Standard 104 key PS/2 Keyboard"/>
    <s v="Anna Andreadi"/>
    <n v="92105"/>
    <n v="29"/>
    <n v="8"/>
    <n v="116"/>
  </r>
  <r>
    <n v="4"/>
    <x v="1"/>
    <x v="695"/>
    <x v="2"/>
    <x v="0"/>
    <n v="6"/>
    <x v="2"/>
    <x v="11"/>
    <x v="2"/>
    <x v="17"/>
    <x v="1"/>
    <s v="United States"/>
    <x v="397"/>
    <x v="1"/>
    <m/>
    <x v="0"/>
    <x v="0"/>
    <d v="2018-05-05T00:00:00"/>
    <s v="Thu"/>
    <x v="5"/>
    <s v="CA-2018-137729"/>
    <n v="1263"/>
    <s v="Perma STOR-ALL Hanging File Box, 13 1/8W x 12 1/4D x 10 1/2H"/>
    <s v="Anna Andreadi"/>
    <n v="90004"/>
    <n v="1"/>
    <n v="1"/>
    <n v="6"/>
  </r>
  <r>
    <n v="4"/>
    <x v="1"/>
    <x v="695"/>
    <x v="2"/>
    <x v="0"/>
    <n v="6"/>
    <x v="2"/>
    <x v="0"/>
    <x v="0"/>
    <x v="17"/>
    <x v="1"/>
    <s v="United States"/>
    <x v="397"/>
    <x v="1"/>
    <m/>
    <x v="0"/>
    <x v="1"/>
    <d v="2018-05-05T00:00:00"/>
    <s v="Thu"/>
    <x v="5"/>
    <s v="CA-2018-137729"/>
    <n v="437"/>
    <s v="Cisco Small Business SPA 502G VoIP phone"/>
    <s v="Anna Andreadi"/>
    <n v="90004"/>
    <n v="22"/>
    <n v="3"/>
    <n v="246"/>
  </r>
  <r>
    <n v="5"/>
    <x v="1"/>
    <x v="670"/>
    <x v="2"/>
    <x v="0"/>
    <n v="6"/>
    <x v="0"/>
    <x v="6"/>
    <x v="2"/>
    <x v="345"/>
    <x v="8"/>
    <s v="United States"/>
    <x v="88"/>
    <x v="2"/>
    <m/>
    <x v="0"/>
    <x v="0"/>
    <d v="2018-11-10T00:00:00"/>
    <s v="Tue"/>
    <x v="7"/>
    <s v="CA-2018-137736"/>
    <n v="1129"/>
    <s v="Newell 315"/>
    <s v="Cassandra Brandow"/>
    <n v="31088"/>
    <n v="10"/>
    <n v="7"/>
    <n v="42"/>
  </r>
  <r>
    <n v="5"/>
    <x v="1"/>
    <x v="759"/>
    <x v="2"/>
    <x v="0"/>
    <n v="6"/>
    <x v="0"/>
    <x v="11"/>
    <x v="2"/>
    <x v="13"/>
    <x v="10"/>
    <s v="United States"/>
    <x v="204"/>
    <x v="3"/>
    <m/>
    <x v="0"/>
    <x v="1"/>
    <d v="2018-07-30T00:00:00"/>
    <s v="Mon"/>
    <x v="10"/>
    <s v="CA-2018-137743"/>
    <n v="1550"/>
    <s v="Tennsco 16-Compartment Lockers with Coat Rack"/>
    <s v="Kelly Williams"/>
    <n v="60623"/>
    <n v="52"/>
    <n v="2"/>
    <n v="1037"/>
  </r>
  <r>
    <n v="5"/>
    <x v="1"/>
    <x v="759"/>
    <x v="2"/>
    <x v="0"/>
    <n v="6"/>
    <x v="0"/>
    <x v="10"/>
    <x v="2"/>
    <x v="13"/>
    <x v="10"/>
    <s v="United States"/>
    <x v="204"/>
    <x v="3"/>
    <m/>
    <x v="0"/>
    <x v="1"/>
    <d v="2018-07-30T00:00:00"/>
    <s v="Mon"/>
    <x v="10"/>
    <s v="CA-2018-137743"/>
    <n v="207"/>
    <s v="Avery 498"/>
    <s v="Kelly Williams"/>
    <n v="60623"/>
    <n v="3"/>
    <n v="4"/>
    <n v="9"/>
  </r>
  <r>
    <n v="6"/>
    <x v="0"/>
    <x v="707"/>
    <x v="2"/>
    <x v="0"/>
    <n v="6"/>
    <x v="0"/>
    <x v="7"/>
    <x v="2"/>
    <x v="0"/>
    <x v="0"/>
    <s v="United States"/>
    <x v="223"/>
    <x v="0"/>
    <m/>
    <x v="0"/>
    <x v="0"/>
    <d v="2018-01-15T00:00:00"/>
    <s v="Sun"/>
    <x v="11"/>
    <s v="CA-2018-137848"/>
    <n v="2"/>
    <s v="#10 Gummed Flap White Envelopes, 100/Box"/>
    <s v="Chuck Magee"/>
    <n v="10011"/>
    <n v="8"/>
    <n v="4"/>
    <n v="17"/>
  </r>
  <r>
    <n v="6"/>
    <x v="0"/>
    <x v="707"/>
    <x v="2"/>
    <x v="0"/>
    <n v="6"/>
    <x v="0"/>
    <x v="3"/>
    <x v="2"/>
    <x v="0"/>
    <x v="0"/>
    <s v="United States"/>
    <x v="223"/>
    <x v="0"/>
    <m/>
    <x v="0"/>
    <x v="0"/>
    <d v="2018-01-15T00:00:00"/>
    <s v="Sun"/>
    <x v="11"/>
    <s v="CA-2018-137848"/>
    <n v="1756"/>
    <s v="Xerox 1959"/>
    <s v="Chuck Magee"/>
    <n v="10011"/>
    <n v="29"/>
    <n v="9"/>
    <n v="60"/>
  </r>
  <r>
    <n v="6"/>
    <x v="0"/>
    <x v="707"/>
    <x v="2"/>
    <x v="0"/>
    <n v="6"/>
    <x v="0"/>
    <x v="2"/>
    <x v="2"/>
    <x v="0"/>
    <x v="0"/>
    <s v="United States"/>
    <x v="223"/>
    <x v="0"/>
    <m/>
    <x v="0"/>
    <x v="1"/>
    <d v="2018-01-15T00:00:00"/>
    <s v="Sun"/>
    <x v="11"/>
    <s v="CA-2018-137848"/>
    <n v="1492"/>
    <s v="Square Ring Data Binders, Rigid 75 Pt. Covers, 11 x 14-7/8"/>
    <s v="Chuck Magee"/>
    <n v="10011"/>
    <n v="17"/>
    <n v="3"/>
    <n v="50"/>
  </r>
  <r>
    <n v="3"/>
    <x v="0"/>
    <x v="848"/>
    <x v="2"/>
    <x v="1"/>
    <n v="3"/>
    <x v="0"/>
    <x v="0"/>
    <x v="0"/>
    <x v="63"/>
    <x v="0"/>
    <s v="United States"/>
    <x v="248"/>
    <x v="0"/>
    <m/>
    <x v="0"/>
    <x v="0"/>
    <d v="2018-07-20T00:00:00"/>
    <s v="Fri"/>
    <x v="1"/>
    <s v="CA-2018-137939"/>
    <n v="931"/>
    <s v="invisibleSHIELD by ZAGG Smudge-Free Screen Protector"/>
    <s v="Chuck Magee"/>
    <n v="11561"/>
    <n v="43"/>
    <n v="5"/>
    <n v="90"/>
  </r>
  <r>
    <n v="4"/>
    <x v="1"/>
    <x v="718"/>
    <x v="2"/>
    <x v="0"/>
    <n v="6"/>
    <x v="0"/>
    <x v="2"/>
    <x v="2"/>
    <x v="1"/>
    <x v="1"/>
    <s v="United States"/>
    <x v="236"/>
    <x v="1"/>
    <m/>
    <x v="0"/>
    <x v="1"/>
    <d v="2018-09-29T00:00:00"/>
    <s v="Sun"/>
    <x v="8"/>
    <s v="CA-2018-138037"/>
    <n v="269"/>
    <s v="Avery Self-Adhesive Photo Pockets for Polaroid Photos"/>
    <s v="Anna Andreadi"/>
    <n v="94109"/>
    <n v="10"/>
    <n v="5"/>
    <n v="27"/>
  </r>
  <r>
    <n v="6"/>
    <x v="0"/>
    <x v="748"/>
    <x v="2"/>
    <x v="0"/>
    <n v="6"/>
    <x v="1"/>
    <x v="9"/>
    <x v="1"/>
    <x v="15"/>
    <x v="11"/>
    <s v="United States"/>
    <x v="89"/>
    <x v="1"/>
    <m/>
    <x v="0"/>
    <x v="0"/>
    <d v="2018-01-22T00:00:00"/>
    <s v="Sun"/>
    <x v="11"/>
    <s v="CA-2018-138079"/>
    <n v="470"/>
    <s v="Contract Clock, 14, Brown"/>
    <s v="Anna Andreadi"/>
    <n v="98115"/>
    <n v="37"/>
    <n v="5"/>
    <n v="110"/>
  </r>
  <r>
    <n v="5"/>
    <x v="1"/>
    <x v="823"/>
    <x v="2"/>
    <x v="0"/>
    <n v="6"/>
    <x v="0"/>
    <x v="8"/>
    <x v="0"/>
    <x v="86"/>
    <x v="1"/>
    <s v="United States"/>
    <x v="537"/>
    <x v="1"/>
    <m/>
    <x v="0"/>
    <x v="0"/>
    <d v="2018-11-09T00:00:00"/>
    <s v="Mon"/>
    <x v="7"/>
    <s v="CA-2018-138233"/>
    <n v="1029"/>
    <s v="Logitech Wireless Gaming Headset G930"/>
    <s v="Anna Andreadi"/>
    <n v="94601"/>
    <n v="178"/>
    <n v="3"/>
    <n v="480"/>
  </r>
  <r>
    <n v="4"/>
    <x v="1"/>
    <x v="834"/>
    <x v="2"/>
    <x v="0"/>
    <n v="6"/>
    <x v="1"/>
    <x v="12"/>
    <x v="2"/>
    <x v="17"/>
    <x v="1"/>
    <s v="United States"/>
    <x v="489"/>
    <x v="1"/>
    <s v="Yes"/>
    <x v="1"/>
    <x v="0"/>
    <d v="2018-05-19T00:00:00"/>
    <s v="Thu"/>
    <x v="5"/>
    <s v="CA-2018-138282"/>
    <n v="1502"/>
    <s v="Staple holder"/>
    <s v="Anna Andreadi"/>
    <n v="90008"/>
    <n v="24"/>
    <n v="8"/>
    <n v="88"/>
  </r>
  <r>
    <n v="5"/>
    <x v="2"/>
    <x v="697"/>
    <x v="2"/>
    <x v="1"/>
    <n v="3"/>
    <x v="2"/>
    <x v="6"/>
    <x v="2"/>
    <x v="136"/>
    <x v="15"/>
    <s v="United States"/>
    <x v="91"/>
    <x v="1"/>
    <m/>
    <x v="0"/>
    <x v="0"/>
    <d v="2018-10-21T00:00:00"/>
    <s v="Sat"/>
    <x v="8"/>
    <s v="CA-2018-138478"/>
    <n v="1235"/>
    <s v="Panasonic KP-150 Electric Pencil Sharpener"/>
    <s v="Anna Andreadi"/>
    <n v="89031"/>
    <n v="29"/>
    <n v="3"/>
    <n v="113"/>
  </r>
  <r>
    <n v="5"/>
    <x v="2"/>
    <x v="697"/>
    <x v="2"/>
    <x v="1"/>
    <n v="3"/>
    <x v="2"/>
    <x v="3"/>
    <x v="2"/>
    <x v="136"/>
    <x v="15"/>
    <s v="United States"/>
    <x v="91"/>
    <x v="1"/>
    <m/>
    <x v="0"/>
    <x v="0"/>
    <d v="2018-10-21T00:00:00"/>
    <s v="Sat"/>
    <x v="8"/>
    <s v="CA-2018-138478"/>
    <n v="1724"/>
    <s v="Xerox 193"/>
    <s v="Anna Andreadi"/>
    <n v="89031"/>
    <n v="18"/>
    <n v="6"/>
    <n v="36"/>
  </r>
  <r>
    <n v="5"/>
    <x v="2"/>
    <x v="697"/>
    <x v="2"/>
    <x v="1"/>
    <n v="3"/>
    <x v="2"/>
    <x v="2"/>
    <x v="2"/>
    <x v="136"/>
    <x v="15"/>
    <s v="United States"/>
    <x v="91"/>
    <x v="1"/>
    <m/>
    <x v="0"/>
    <x v="1"/>
    <d v="2018-10-21T00:00:00"/>
    <s v="Sat"/>
    <x v="8"/>
    <s v="CA-2018-138478"/>
    <n v="896"/>
    <s v="Ibico EPK-21 Electric Binding System"/>
    <s v="Anna Andreadi"/>
    <n v="89031"/>
    <n v="1644"/>
    <n v="3"/>
    <n v="4536"/>
  </r>
  <r>
    <n v="5"/>
    <x v="1"/>
    <x v="858"/>
    <x v="2"/>
    <x v="0"/>
    <n v="6"/>
    <x v="0"/>
    <x v="14"/>
    <x v="1"/>
    <x v="0"/>
    <x v="0"/>
    <s v="United States"/>
    <x v="50"/>
    <x v="0"/>
    <m/>
    <x v="0"/>
    <x v="1"/>
    <d v="2018-04-08T00:00:00"/>
    <s v="Sun"/>
    <x v="4"/>
    <s v="CA-2018-138520"/>
    <n v="1427"/>
    <s v="Sauder Barrister Bookcases"/>
    <s v="Chuck Magee"/>
    <n v="10035"/>
    <n v="-5"/>
    <n v="6"/>
    <n v="389"/>
  </r>
  <r>
    <n v="5"/>
    <x v="1"/>
    <x v="858"/>
    <x v="2"/>
    <x v="0"/>
    <n v="6"/>
    <x v="0"/>
    <x v="7"/>
    <x v="2"/>
    <x v="0"/>
    <x v="0"/>
    <s v="United States"/>
    <x v="50"/>
    <x v="0"/>
    <m/>
    <x v="0"/>
    <x v="0"/>
    <d v="2018-04-08T00:00:00"/>
    <s v="Sun"/>
    <x v="4"/>
    <s v="CA-2018-138520"/>
    <n v="2"/>
    <s v="#10 Gummed Flap White Envelopes, 100/Box"/>
    <s v="Chuck Magee"/>
    <n v="10035"/>
    <n v="4"/>
    <n v="2"/>
    <n v="8"/>
  </r>
  <r>
    <n v="5"/>
    <x v="1"/>
    <x v="858"/>
    <x v="2"/>
    <x v="0"/>
    <n v="6"/>
    <x v="0"/>
    <x v="6"/>
    <x v="2"/>
    <x v="0"/>
    <x v="0"/>
    <s v="United States"/>
    <x v="50"/>
    <x v="0"/>
    <m/>
    <x v="0"/>
    <x v="0"/>
    <d v="2018-04-08T00:00:00"/>
    <s v="Sun"/>
    <x v="4"/>
    <s v="CA-2018-138520"/>
    <n v="522"/>
    <s v="Dixon Prang Watercolor Pencils, 10-Color Set with Brush"/>
    <s v="Chuck Magee"/>
    <n v="10035"/>
    <n v="7"/>
    <n v="4"/>
    <n v="17"/>
  </r>
  <r>
    <n v="5"/>
    <x v="1"/>
    <x v="858"/>
    <x v="2"/>
    <x v="0"/>
    <n v="6"/>
    <x v="0"/>
    <x v="3"/>
    <x v="2"/>
    <x v="0"/>
    <x v="0"/>
    <s v="United States"/>
    <x v="50"/>
    <x v="0"/>
    <m/>
    <x v="0"/>
    <x v="0"/>
    <d v="2018-04-08T00:00:00"/>
    <s v="Sun"/>
    <x v="4"/>
    <s v="CA-2018-138520"/>
    <n v="93"/>
    <s v="Adams Phone Message Book, 200 Message Capacity, 8 1/16” x 11”"/>
    <s v="Chuck Magee"/>
    <n v="10035"/>
    <n v="16"/>
    <n v="5"/>
    <n v="34"/>
  </r>
  <r>
    <n v="4"/>
    <x v="1"/>
    <x v="713"/>
    <x v="2"/>
    <x v="0"/>
    <n v="6"/>
    <x v="2"/>
    <x v="6"/>
    <x v="2"/>
    <x v="16"/>
    <x v="12"/>
    <s v="United States"/>
    <x v="91"/>
    <x v="0"/>
    <m/>
    <x v="0"/>
    <x v="1"/>
    <d v="2018-05-24T00:00:00"/>
    <s v="Tue"/>
    <x v="5"/>
    <s v="CA-2018-138583"/>
    <n v="325"/>
    <s v="BIC Liqua Brite Liner"/>
    <s v="Chuck Magee"/>
    <n v="19120"/>
    <n v="3"/>
    <n v="3"/>
    <n v="17"/>
  </r>
  <r>
    <n v="3"/>
    <x v="2"/>
    <x v="802"/>
    <x v="2"/>
    <x v="2"/>
    <n v="1"/>
    <x v="2"/>
    <x v="5"/>
    <x v="1"/>
    <x v="70"/>
    <x v="28"/>
    <s v="United States"/>
    <x v="656"/>
    <x v="3"/>
    <m/>
    <x v="0"/>
    <x v="0"/>
    <d v="2018-12-18T00:00:00"/>
    <s v="Wed"/>
    <x v="6"/>
    <s v="CA-2018-138597"/>
    <n v="836"/>
    <s v="Hon Every-Day Series Multi-Task Chairs"/>
    <s v="Kelly Williams"/>
    <n v="68104"/>
    <n v="113"/>
    <n v="3"/>
    <n v="564"/>
  </r>
  <r>
    <n v="3"/>
    <x v="0"/>
    <x v="653"/>
    <x v="2"/>
    <x v="1"/>
    <n v="3"/>
    <x v="0"/>
    <x v="8"/>
    <x v="0"/>
    <x v="97"/>
    <x v="19"/>
    <s v="United States"/>
    <x v="51"/>
    <x v="0"/>
    <m/>
    <x v="0"/>
    <x v="1"/>
    <d v="2018-12-27T00:00:00"/>
    <s v="Fri"/>
    <x v="6"/>
    <s v="CA-2018-138667"/>
    <n v="1090"/>
    <s v="Micro Innovations USB RF Wireless Keyboard with Mouse"/>
    <s v="Chuck Magee"/>
    <n v="43130"/>
    <n v="1"/>
    <n v="2"/>
    <n v="40"/>
  </r>
  <r>
    <n v="4"/>
    <x v="2"/>
    <x v="682"/>
    <x v="2"/>
    <x v="1"/>
    <n v="3"/>
    <x v="1"/>
    <x v="10"/>
    <x v="2"/>
    <x v="17"/>
    <x v="1"/>
    <s v="United States"/>
    <x v="709"/>
    <x v="1"/>
    <m/>
    <x v="0"/>
    <x v="0"/>
    <d v="2018-06-12T00:00:00"/>
    <s v="Thu"/>
    <x v="9"/>
    <s v="CA-2018-138688"/>
    <n v="1440"/>
    <s v="Self-Adhesive Address Labels for Typewriters by Universal"/>
    <s v="Anna Andreadi"/>
    <n v="90036"/>
    <n v="7"/>
    <n v="2"/>
    <n v="15"/>
  </r>
  <r>
    <n v="6"/>
    <x v="0"/>
    <x v="783"/>
    <x v="2"/>
    <x v="0"/>
    <n v="6"/>
    <x v="1"/>
    <x v="5"/>
    <x v="1"/>
    <x v="260"/>
    <x v="2"/>
    <s v="United States"/>
    <x v="305"/>
    <x v="2"/>
    <m/>
    <x v="0"/>
    <x v="1"/>
    <d v="2018-05-28T00:00:00"/>
    <s v="Sat"/>
    <x v="9"/>
    <s v="CA-2018-138695"/>
    <n v="1179"/>
    <s v="Novimex Fabric Task Chair"/>
    <s v="Cassandra Brandow"/>
    <n v="32303"/>
    <n v="-24"/>
    <n v="8"/>
    <n v="390"/>
  </r>
  <r>
    <n v="6"/>
    <x v="0"/>
    <x v="783"/>
    <x v="2"/>
    <x v="0"/>
    <n v="6"/>
    <x v="1"/>
    <x v="3"/>
    <x v="2"/>
    <x v="260"/>
    <x v="2"/>
    <s v="United States"/>
    <x v="305"/>
    <x v="2"/>
    <m/>
    <x v="0"/>
    <x v="1"/>
    <d v="2018-05-28T00:00:00"/>
    <s v="Sat"/>
    <x v="9"/>
    <s v="CA-2018-138695"/>
    <n v="780"/>
    <s v="Great White Multi-Use Recycled Paper (20Lb. and 84 Bright)"/>
    <s v="Cassandra Brandow"/>
    <n v="32303"/>
    <n v="19"/>
    <n v="13"/>
    <n v="62"/>
  </r>
  <r>
    <n v="3"/>
    <x v="2"/>
    <x v="728"/>
    <x v="2"/>
    <x v="2"/>
    <n v="1"/>
    <x v="0"/>
    <x v="2"/>
    <x v="2"/>
    <x v="145"/>
    <x v="1"/>
    <s v="United States"/>
    <x v="369"/>
    <x v="1"/>
    <m/>
    <x v="0"/>
    <x v="1"/>
    <d v="2018-04-24T00:00:00"/>
    <s v="Tue"/>
    <x v="4"/>
    <s v="CA-2018-138933"/>
    <n v="410"/>
    <s v="Cardinal Holdit Business Card Pockets"/>
    <s v="Anna Andreadi"/>
    <n v="92503"/>
    <n v="1"/>
    <n v="1"/>
    <n v="4"/>
  </r>
  <r>
    <n v="1"/>
    <x v="0"/>
    <x v="821"/>
    <x v="2"/>
    <x v="2"/>
    <n v="1"/>
    <x v="1"/>
    <x v="5"/>
    <x v="1"/>
    <x v="1"/>
    <x v="1"/>
    <s v="United States"/>
    <x v="566"/>
    <x v="1"/>
    <m/>
    <x v="0"/>
    <x v="1"/>
    <d v="2018-03-15T00:00:00"/>
    <s v="Sun"/>
    <x v="2"/>
    <s v="CA-2018-138968"/>
    <n v="740"/>
    <s v="Global Comet Stacking Arm Chair"/>
    <s v="Anna Andreadi"/>
    <n v="94110"/>
    <n v="85"/>
    <n v="4"/>
    <n v="1352"/>
  </r>
  <r>
    <n v="1"/>
    <x v="0"/>
    <x v="821"/>
    <x v="2"/>
    <x v="2"/>
    <n v="1"/>
    <x v="1"/>
    <x v="2"/>
    <x v="2"/>
    <x v="1"/>
    <x v="1"/>
    <s v="United States"/>
    <x v="566"/>
    <x v="1"/>
    <m/>
    <x v="0"/>
    <x v="1"/>
    <d v="2018-03-15T00:00:00"/>
    <s v="Sun"/>
    <x v="2"/>
    <s v="CA-2018-138968"/>
    <n v="268"/>
    <s v="Avery Round Ring Poly Binders"/>
    <s v="Anna Andreadi"/>
    <n v="94110"/>
    <n v="2"/>
    <n v="2"/>
    <n v="5"/>
  </r>
  <r>
    <n v="5"/>
    <x v="2"/>
    <x v="893"/>
    <x v="2"/>
    <x v="1"/>
    <n v="3"/>
    <x v="1"/>
    <x v="11"/>
    <x v="2"/>
    <x v="17"/>
    <x v="1"/>
    <s v="United States"/>
    <x v="507"/>
    <x v="1"/>
    <m/>
    <x v="0"/>
    <x v="0"/>
    <d v="2018-02-21T00:00:00"/>
    <s v="Sat"/>
    <x v="3"/>
    <s v="CA-2018-139010"/>
    <n v="648"/>
    <s v="Fellowes Officeware Wire Shelving"/>
    <s v="Anna Andreadi"/>
    <n v="90032"/>
    <n v="9"/>
    <n v="5"/>
    <n v="449"/>
  </r>
  <r>
    <n v="5"/>
    <x v="2"/>
    <x v="893"/>
    <x v="2"/>
    <x v="1"/>
    <n v="3"/>
    <x v="1"/>
    <x v="2"/>
    <x v="2"/>
    <x v="17"/>
    <x v="1"/>
    <s v="United States"/>
    <x v="507"/>
    <x v="1"/>
    <m/>
    <x v="0"/>
    <x v="1"/>
    <d v="2018-02-21T00:00:00"/>
    <s v="Sat"/>
    <x v="3"/>
    <s v="CA-2018-139010"/>
    <n v="1635"/>
    <s v="Wilson Jones Clip &amp; Carry Folder Binder Tool for Ring Binders, Clear"/>
    <s v="Anna Andreadi"/>
    <n v="90032"/>
    <n v="6"/>
    <n v="4"/>
    <n v="19"/>
  </r>
  <r>
    <n v="5"/>
    <x v="2"/>
    <x v="893"/>
    <x v="2"/>
    <x v="1"/>
    <n v="3"/>
    <x v="1"/>
    <x v="2"/>
    <x v="2"/>
    <x v="17"/>
    <x v="1"/>
    <s v="United States"/>
    <x v="507"/>
    <x v="1"/>
    <m/>
    <x v="0"/>
    <x v="1"/>
    <d v="2018-02-21T00:00:00"/>
    <s v="Sat"/>
    <x v="3"/>
    <s v="CA-2018-139010"/>
    <n v="248"/>
    <s v="Avery Heavy-Duty EZD  Binder With Locking Rings"/>
    <s v="Anna Andreadi"/>
    <n v="90032"/>
    <n v="11"/>
    <n v="7"/>
    <n v="31"/>
  </r>
  <r>
    <n v="5"/>
    <x v="2"/>
    <x v="893"/>
    <x v="2"/>
    <x v="1"/>
    <n v="3"/>
    <x v="1"/>
    <x v="8"/>
    <x v="0"/>
    <x v="17"/>
    <x v="1"/>
    <s v="United States"/>
    <x v="507"/>
    <x v="1"/>
    <m/>
    <x v="0"/>
    <x v="0"/>
    <d v="2018-02-21T00:00:00"/>
    <s v="Sat"/>
    <x v="3"/>
    <s v="CA-2018-139010"/>
    <n v="1408"/>
    <s v="SanDisk Ultra 16 GB MicroSDHC Class 10 Memory Card"/>
    <s v="Anna Andreadi"/>
    <n v="90032"/>
    <n v="1"/>
    <n v="1"/>
    <n v="13"/>
  </r>
  <r>
    <n v="4"/>
    <x v="1"/>
    <x v="894"/>
    <x v="2"/>
    <x v="0"/>
    <n v="6"/>
    <x v="0"/>
    <x v="1"/>
    <x v="1"/>
    <x v="0"/>
    <x v="0"/>
    <s v="United States"/>
    <x v="42"/>
    <x v="0"/>
    <m/>
    <x v="0"/>
    <x v="6"/>
    <d v="2018-10-01T00:00:00"/>
    <s v="Sun"/>
    <x v="8"/>
    <s v="CA-2018-139157"/>
    <n v="424"/>
    <s v="Chromcraft Bull-Nose Wood 48 x 96 Rectangular Conference Tables"/>
    <s v="Chuck Magee"/>
    <n v="10024"/>
    <n v="-116"/>
    <n v="1"/>
    <n v="331"/>
  </r>
  <r>
    <n v="4"/>
    <x v="1"/>
    <x v="756"/>
    <x v="2"/>
    <x v="0"/>
    <n v="6"/>
    <x v="0"/>
    <x v="2"/>
    <x v="2"/>
    <x v="13"/>
    <x v="10"/>
    <s v="United States"/>
    <x v="700"/>
    <x v="3"/>
    <m/>
    <x v="0"/>
    <x v="3"/>
    <d v="2018-05-06T00:00:00"/>
    <s v="Fri"/>
    <x v="5"/>
    <s v="CA-2018-139234"/>
    <n v="929"/>
    <s v="Insertable Tab Post Binder Dividers"/>
    <s v="Kelly Williams"/>
    <n v="60610"/>
    <n v="-5"/>
    <n v="2"/>
    <n v="3"/>
  </r>
  <r>
    <n v="4"/>
    <x v="1"/>
    <x v="756"/>
    <x v="2"/>
    <x v="0"/>
    <n v="6"/>
    <x v="0"/>
    <x v="8"/>
    <x v="0"/>
    <x v="13"/>
    <x v="10"/>
    <s v="United States"/>
    <x v="700"/>
    <x v="3"/>
    <m/>
    <x v="0"/>
    <x v="1"/>
    <d v="2018-05-06T00:00:00"/>
    <s v="Fri"/>
    <x v="5"/>
    <s v="CA-2018-139234"/>
    <n v="1003"/>
    <s v="Logitech Desktop MK120 Mouse and keyboard Combo"/>
    <s v="Kelly Williams"/>
    <n v="60610"/>
    <n v="-3"/>
    <n v="2"/>
    <n v="26"/>
  </r>
  <r>
    <n v="5"/>
    <x v="1"/>
    <x v="895"/>
    <x v="2"/>
    <x v="0"/>
    <n v="6"/>
    <x v="2"/>
    <x v="9"/>
    <x v="1"/>
    <x v="47"/>
    <x v="8"/>
    <s v="United States"/>
    <x v="567"/>
    <x v="2"/>
    <s v="Yes"/>
    <x v="1"/>
    <x v="0"/>
    <d v="2018-05-25T00:00:00"/>
    <s v="Wed"/>
    <x v="5"/>
    <s v="CA-2018-139269"/>
    <n v="567"/>
    <s v="Eldon Expressions Mahogany Wood Desk Collection"/>
    <s v="Cassandra Brandow"/>
    <n v="31907"/>
    <n v="6"/>
    <n v="4"/>
    <n v="25"/>
  </r>
  <r>
    <n v="5"/>
    <x v="1"/>
    <x v="895"/>
    <x v="2"/>
    <x v="0"/>
    <n v="6"/>
    <x v="2"/>
    <x v="3"/>
    <x v="2"/>
    <x v="47"/>
    <x v="8"/>
    <s v="United States"/>
    <x v="567"/>
    <x v="2"/>
    <s v="Yes"/>
    <x v="1"/>
    <x v="0"/>
    <d v="2018-05-25T00:00:00"/>
    <s v="Wed"/>
    <x v="5"/>
    <s v="CA-2018-139269"/>
    <n v="1662"/>
    <s v="Wirebound Service Call Books, 5 1/2 x 4"/>
    <s v="Cassandra Brandow"/>
    <n v="31907"/>
    <n v="9"/>
    <n v="2"/>
    <n v="19"/>
  </r>
  <r>
    <n v="5"/>
    <x v="1"/>
    <x v="895"/>
    <x v="2"/>
    <x v="0"/>
    <n v="6"/>
    <x v="2"/>
    <x v="11"/>
    <x v="2"/>
    <x v="47"/>
    <x v="8"/>
    <s v="United States"/>
    <x v="567"/>
    <x v="2"/>
    <s v="Yes"/>
    <x v="1"/>
    <x v="0"/>
    <d v="2018-05-25T00:00:00"/>
    <s v="Wed"/>
    <x v="5"/>
    <s v="CA-2018-139269"/>
    <n v="660"/>
    <s v="Fellowes Strictly Business Drawer File, Letter/Legal Size"/>
    <s v="Cassandra Brandow"/>
    <n v="31907"/>
    <n v="152"/>
    <n v="9"/>
    <n v="1268"/>
  </r>
  <r>
    <n v="4"/>
    <x v="1"/>
    <x v="896"/>
    <x v="2"/>
    <x v="0"/>
    <n v="6"/>
    <x v="0"/>
    <x v="12"/>
    <x v="2"/>
    <x v="144"/>
    <x v="5"/>
    <s v="United States"/>
    <x v="247"/>
    <x v="2"/>
    <m/>
    <x v="0"/>
    <x v="0"/>
    <d v="2018-04-18T00:00:00"/>
    <s v="Wed"/>
    <x v="4"/>
    <s v="CA-2018-139381"/>
    <n v="611"/>
    <s v="Eureka The Boss Cordless Rechargeable Stick Vac"/>
    <s v="Cassandra Brandow"/>
    <n v="23320"/>
    <n v="55"/>
    <n v="4"/>
    <n v="204"/>
  </r>
  <r>
    <n v="4"/>
    <x v="1"/>
    <x v="896"/>
    <x v="2"/>
    <x v="0"/>
    <n v="6"/>
    <x v="0"/>
    <x v="0"/>
    <x v="0"/>
    <x v="144"/>
    <x v="5"/>
    <s v="United States"/>
    <x v="247"/>
    <x v="2"/>
    <m/>
    <x v="0"/>
    <x v="0"/>
    <d v="2018-04-18T00:00:00"/>
    <s v="Wed"/>
    <x v="4"/>
    <s v="CA-2018-139381"/>
    <n v="1457"/>
    <s v="SKILCRAFT Telephone Shoulder Rest, 2 x 6.5 x 2.5, Black"/>
    <s v="Cassandra Brandow"/>
    <n v="23320"/>
    <n v="8"/>
    <n v="4"/>
    <n v="30"/>
  </r>
  <r>
    <n v="6"/>
    <x v="0"/>
    <x v="897"/>
    <x v="2"/>
    <x v="0"/>
    <n v="6"/>
    <x v="2"/>
    <x v="9"/>
    <x v="1"/>
    <x v="6"/>
    <x v="6"/>
    <s v="United States"/>
    <x v="514"/>
    <x v="3"/>
    <m/>
    <x v="0"/>
    <x v="0"/>
    <d v="2018-12-12T00:00:00"/>
    <s v="Thu"/>
    <x v="6"/>
    <s v="CA-2018-139395"/>
    <n v="1618"/>
    <s v="Westinghouse Clip-On Gooseneck Lamps"/>
    <s v="Kelly Williams"/>
    <n v="49201"/>
    <n v="9"/>
    <n v="4"/>
    <n v="33"/>
  </r>
  <r>
    <n v="6"/>
    <x v="0"/>
    <x v="897"/>
    <x v="2"/>
    <x v="0"/>
    <n v="6"/>
    <x v="2"/>
    <x v="11"/>
    <x v="2"/>
    <x v="6"/>
    <x v="6"/>
    <s v="United States"/>
    <x v="514"/>
    <x v="3"/>
    <m/>
    <x v="0"/>
    <x v="0"/>
    <d v="2018-12-12T00:00:00"/>
    <s v="Thu"/>
    <x v="6"/>
    <s v="CA-2018-139395"/>
    <n v="642"/>
    <s v="Fellowes Desktop Hanging File Manager"/>
    <s v="Kelly Williams"/>
    <n v="49201"/>
    <n v="7"/>
    <n v="2"/>
    <n v="27"/>
  </r>
  <r>
    <n v="6"/>
    <x v="0"/>
    <x v="897"/>
    <x v="2"/>
    <x v="0"/>
    <n v="6"/>
    <x v="2"/>
    <x v="6"/>
    <x v="2"/>
    <x v="6"/>
    <x v="6"/>
    <s v="United States"/>
    <x v="514"/>
    <x v="3"/>
    <m/>
    <x v="0"/>
    <x v="0"/>
    <d v="2018-12-12T00:00:00"/>
    <s v="Thu"/>
    <x v="6"/>
    <s v="CA-2018-139395"/>
    <n v="1149"/>
    <s v="Newell 333"/>
    <s v="Kelly Williams"/>
    <n v="49201"/>
    <n v="4"/>
    <n v="5"/>
    <n v="14"/>
  </r>
  <r>
    <n v="6"/>
    <x v="0"/>
    <x v="897"/>
    <x v="2"/>
    <x v="0"/>
    <n v="6"/>
    <x v="2"/>
    <x v="0"/>
    <x v="0"/>
    <x v="6"/>
    <x v="6"/>
    <s v="United States"/>
    <x v="514"/>
    <x v="3"/>
    <m/>
    <x v="0"/>
    <x v="0"/>
    <d v="2018-12-12T00:00:00"/>
    <s v="Thu"/>
    <x v="6"/>
    <s v="CA-2018-139395"/>
    <n v="938"/>
    <s v="Jabra SPEAK 410"/>
    <s v="Kelly Williams"/>
    <n v="49201"/>
    <n v="184"/>
    <n v="7"/>
    <n v="658"/>
  </r>
  <r>
    <n v="2"/>
    <x v="2"/>
    <x v="743"/>
    <x v="2"/>
    <x v="2"/>
    <n v="1"/>
    <x v="1"/>
    <x v="0"/>
    <x v="0"/>
    <x v="0"/>
    <x v="0"/>
    <s v="United States"/>
    <x v="602"/>
    <x v="0"/>
    <m/>
    <x v="0"/>
    <x v="0"/>
    <d v="2018-09-05T00:00:00"/>
    <s v="Thu"/>
    <x v="0"/>
    <s v="CA-2018-139409"/>
    <n v="991"/>
    <s v="LF Elite 3D Dazzle Designer Hard Case Cover, Lf Stylus Pen and Wiper For Apple Iphone 5c Mini Lite"/>
    <s v="Chuck Magee"/>
    <n v="10011"/>
    <n v="12"/>
    <n v="4"/>
    <n v="44"/>
  </r>
  <r>
    <n v="5"/>
    <x v="1"/>
    <x v="898"/>
    <x v="2"/>
    <x v="0"/>
    <n v="6"/>
    <x v="1"/>
    <x v="5"/>
    <x v="1"/>
    <x v="198"/>
    <x v="1"/>
    <s v="United States"/>
    <x v="79"/>
    <x v="1"/>
    <m/>
    <x v="0"/>
    <x v="1"/>
    <d v="2018-10-20T00:00:00"/>
    <s v="Fri"/>
    <x v="8"/>
    <s v="CA-2018-139549"/>
    <n v="835"/>
    <s v="Hon Every-Day Chair Series Swivel Task Chairs"/>
    <s v="Anna Andreadi"/>
    <n v="92020"/>
    <n v="5"/>
    <n v="4"/>
    <n v="387"/>
  </r>
  <r>
    <n v="5"/>
    <x v="1"/>
    <x v="899"/>
    <x v="2"/>
    <x v="0"/>
    <n v="6"/>
    <x v="2"/>
    <x v="5"/>
    <x v="1"/>
    <x v="0"/>
    <x v="0"/>
    <s v="United States"/>
    <x v="14"/>
    <x v="0"/>
    <m/>
    <x v="0"/>
    <x v="9"/>
    <d v="2018-04-26T00:00:00"/>
    <s v="Thu"/>
    <x v="5"/>
    <s v="CA-2018-139556"/>
    <n v="1210"/>
    <s v="Office Star - Mid Back Dual function Ergonomic High Back Chair with 2-Way Adjustable Arms"/>
    <s v="Chuck Magee"/>
    <n v="10009"/>
    <n v="63"/>
    <n v="3"/>
    <n v="435"/>
  </r>
  <r>
    <n v="5"/>
    <x v="1"/>
    <x v="900"/>
    <x v="3"/>
    <x v="0"/>
    <n v="6"/>
    <x v="1"/>
    <x v="2"/>
    <x v="2"/>
    <x v="192"/>
    <x v="27"/>
    <s v="United States"/>
    <x v="577"/>
    <x v="2"/>
    <m/>
    <x v="0"/>
    <x v="4"/>
    <d v="2018-12-29T00:00:00"/>
    <s v="Sun"/>
    <x v="11"/>
    <s v="CA-2018-139689"/>
    <n v="1850"/>
    <s v="Zipper Ring Binder Pockets"/>
    <s v="Cassandra Brandow"/>
    <n v="37620"/>
    <n v="-2"/>
    <n v="3"/>
    <n v="3"/>
  </r>
  <r>
    <n v="5"/>
    <x v="1"/>
    <x v="900"/>
    <x v="3"/>
    <x v="0"/>
    <n v="6"/>
    <x v="1"/>
    <x v="2"/>
    <x v="2"/>
    <x v="192"/>
    <x v="27"/>
    <s v="United States"/>
    <x v="577"/>
    <x v="2"/>
    <m/>
    <x v="0"/>
    <x v="4"/>
    <d v="2018-12-29T00:00:00"/>
    <s v="Sun"/>
    <x v="11"/>
    <s v="CA-2018-139689"/>
    <n v="723"/>
    <s v="GBC Wire Binding Strips"/>
    <s v="Cassandra Brandow"/>
    <n v="37620"/>
    <n v="-28"/>
    <n v="4"/>
    <n v="38"/>
  </r>
  <r>
    <n v="4"/>
    <x v="1"/>
    <x v="901"/>
    <x v="2"/>
    <x v="0"/>
    <n v="6"/>
    <x v="0"/>
    <x v="4"/>
    <x v="2"/>
    <x v="395"/>
    <x v="11"/>
    <s v="United States"/>
    <x v="24"/>
    <x v="1"/>
    <m/>
    <x v="0"/>
    <x v="0"/>
    <d v="2018-10-07T00:00:00"/>
    <s v="Sat"/>
    <x v="8"/>
    <s v="CA-2018-139808"/>
    <n v="121"/>
    <s v="Alliance Super-Size Bands, Assorted Sizes"/>
    <s v="Anna Andreadi"/>
    <n v="98270"/>
    <n v="1"/>
    <n v="12"/>
    <n v="93"/>
  </r>
  <r>
    <n v="5"/>
    <x v="1"/>
    <x v="799"/>
    <x v="2"/>
    <x v="0"/>
    <n v="6"/>
    <x v="0"/>
    <x v="0"/>
    <x v="0"/>
    <x v="162"/>
    <x v="6"/>
    <s v="United States"/>
    <x v="263"/>
    <x v="3"/>
    <m/>
    <x v="0"/>
    <x v="0"/>
    <d v="2018-11-11T00:00:00"/>
    <s v="Wed"/>
    <x v="7"/>
    <s v="CA-2018-139878"/>
    <n v="518"/>
    <s v="Digium D40 VoIP phone"/>
    <s v="Kelly Williams"/>
    <n v="48234"/>
    <n v="75"/>
    <n v="2"/>
    <n v="258"/>
  </r>
  <r>
    <n v="4"/>
    <x v="1"/>
    <x v="689"/>
    <x v="2"/>
    <x v="0"/>
    <n v="6"/>
    <x v="1"/>
    <x v="11"/>
    <x v="2"/>
    <x v="0"/>
    <x v="0"/>
    <s v="United States"/>
    <x v="424"/>
    <x v="0"/>
    <m/>
    <x v="0"/>
    <x v="0"/>
    <d v="2018-12-04T00:00:00"/>
    <s v="Wed"/>
    <x v="6"/>
    <s v="CA-2018-139885"/>
    <n v="303"/>
    <s v="Belkin OmniView SE Rackmount Kit"/>
    <s v="Chuck Magee"/>
    <n v="10035"/>
    <n v="0"/>
    <n v="6"/>
    <n v="213"/>
  </r>
  <r>
    <n v="2"/>
    <x v="2"/>
    <x v="768"/>
    <x v="2"/>
    <x v="2"/>
    <n v="1"/>
    <x v="1"/>
    <x v="0"/>
    <x v="0"/>
    <x v="1"/>
    <x v="1"/>
    <s v="United States"/>
    <x v="20"/>
    <x v="1"/>
    <m/>
    <x v="0"/>
    <x v="1"/>
    <d v="2018-12-18T00:00:00"/>
    <s v="Wed"/>
    <x v="6"/>
    <s v="CA-2018-139934"/>
    <n v="891"/>
    <s v="I Needs 3d Hello Kitty Hybrid Silicone Case Cover for HTC One X 4g with 3d Hello Kitty Stylus Pen Green/pink"/>
    <s v="Anna Andreadi"/>
    <n v="94110"/>
    <n v="7"/>
    <n v="7"/>
    <n v="67"/>
  </r>
  <r>
    <n v="5"/>
    <x v="1"/>
    <x v="714"/>
    <x v="2"/>
    <x v="0"/>
    <n v="6"/>
    <x v="0"/>
    <x v="12"/>
    <x v="2"/>
    <x v="63"/>
    <x v="0"/>
    <s v="United States"/>
    <x v="723"/>
    <x v="0"/>
    <m/>
    <x v="0"/>
    <x v="0"/>
    <d v="2018-06-12T00:00:00"/>
    <s v="Thu"/>
    <x v="9"/>
    <s v="CA-2018-139941"/>
    <n v="334"/>
    <s v="Bionaire 99.97% HEPA Air Cleaner"/>
    <s v="Chuck Magee"/>
    <n v="11561"/>
    <n v="18"/>
    <n v="3"/>
    <n v="53"/>
  </r>
  <r>
    <n v="5"/>
    <x v="1"/>
    <x v="714"/>
    <x v="2"/>
    <x v="0"/>
    <n v="6"/>
    <x v="0"/>
    <x v="3"/>
    <x v="2"/>
    <x v="63"/>
    <x v="0"/>
    <s v="United States"/>
    <x v="723"/>
    <x v="0"/>
    <m/>
    <x v="0"/>
    <x v="0"/>
    <d v="2018-06-12T00:00:00"/>
    <s v="Thu"/>
    <x v="9"/>
    <s v="CA-2018-139941"/>
    <n v="905"/>
    <s v="IBM Multi-Purpose Copy Paper, 8 1/2 x 11, Case"/>
    <s v="Chuck Magee"/>
    <n v="11561"/>
    <n v="42"/>
    <n v="3"/>
    <n v="93"/>
  </r>
  <r>
    <n v="2"/>
    <x v="2"/>
    <x v="665"/>
    <x v="2"/>
    <x v="2"/>
    <n v="1"/>
    <x v="2"/>
    <x v="16"/>
    <x v="0"/>
    <x v="336"/>
    <x v="9"/>
    <s v="United States"/>
    <x v="524"/>
    <x v="1"/>
    <m/>
    <x v="0"/>
    <x v="0"/>
    <d v="2018-07-01T00:00:00"/>
    <s v="Sun"/>
    <x v="1"/>
    <s v="CA-2018-139997"/>
    <n v="796"/>
    <s v="Hewlett Packard 310 Color Digital Copier"/>
    <s v="Anna Andreadi"/>
    <n v="84043"/>
    <n v="450"/>
    <n v="5"/>
    <n v="1500"/>
  </r>
  <r>
    <n v="5"/>
    <x v="1"/>
    <x v="846"/>
    <x v="2"/>
    <x v="0"/>
    <n v="6"/>
    <x v="0"/>
    <x v="9"/>
    <x v="1"/>
    <x v="47"/>
    <x v="19"/>
    <s v="United States"/>
    <x v="164"/>
    <x v="0"/>
    <m/>
    <x v="0"/>
    <x v="1"/>
    <d v="2018-11-21T00:00:00"/>
    <s v="Sat"/>
    <x v="7"/>
    <s v="CA-2018-140018"/>
    <n v="465"/>
    <s v="Computer Room Manger, 14"/>
    <s v="Chuck Magee"/>
    <n v="43229"/>
    <n v="16"/>
    <n v="3"/>
    <n v="78"/>
  </r>
  <r>
    <n v="5"/>
    <x v="1"/>
    <x v="846"/>
    <x v="2"/>
    <x v="0"/>
    <n v="6"/>
    <x v="0"/>
    <x v="5"/>
    <x v="1"/>
    <x v="47"/>
    <x v="19"/>
    <s v="United States"/>
    <x v="164"/>
    <x v="0"/>
    <m/>
    <x v="0"/>
    <x v="2"/>
    <d v="2018-11-21T00:00:00"/>
    <s v="Sat"/>
    <x v="7"/>
    <s v="CA-2018-140018"/>
    <n v="772"/>
    <s v="Global Value Steno Chair, Gray"/>
    <s v="Chuck Magee"/>
    <n v="43229"/>
    <n v="-9"/>
    <n v="3"/>
    <n v="128"/>
  </r>
  <r>
    <n v="5"/>
    <x v="1"/>
    <x v="846"/>
    <x v="2"/>
    <x v="0"/>
    <n v="6"/>
    <x v="0"/>
    <x v="13"/>
    <x v="0"/>
    <x v="47"/>
    <x v="19"/>
    <s v="United States"/>
    <x v="164"/>
    <x v="0"/>
    <m/>
    <x v="0"/>
    <x v="4"/>
    <d v="2018-11-21T00:00:00"/>
    <s v="Sat"/>
    <x v="7"/>
    <s v="CA-2018-140018"/>
    <n v="1565"/>
    <s v="Texas Instrument TI-15 Fraction Calculator"/>
    <s v="Chuck Magee"/>
    <n v="43229"/>
    <n v="-24"/>
    <n v="7"/>
    <n v="30"/>
  </r>
  <r>
    <n v="6"/>
    <x v="0"/>
    <x v="878"/>
    <x v="2"/>
    <x v="0"/>
    <n v="6"/>
    <x v="0"/>
    <x v="10"/>
    <x v="2"/>
    <x v="17"/>
    <x v="1"/>
    <s v="United States"/>
    <x v="338"/>
    <x v="1"/>
    <m/>
    <x v="0"/>
    <x v="0"/>
    <d v="2018-07-28T00:00:00"/>
    <s v="Sat"/>
    <x v="10"/>
    <s v="CA-2018-140046"/>
    <n v="204"/>
    <s v="Avery 495"/>
    <s v="Anna Andreadi"/>
    <n v="90032"/>
    <n v="9"/>
    <n v="3"/>
    <n v="19"/>
  </r>
  <r>
    <n v="4"/>
    <x v="1"/>
    <x v="902"/>
    <x v="2"/>
    <x v="0"/>
    <n v="6"/>
    <x v="2"/>
    <x v="12"/>
    <x v="2"/>
    <x v="16"/>
    <x v="12"/>
    <s v="United States"/>
    <x v="688"/>
    <x v="0"/>
    <m/>
    <x v="0"/>
    <x v="1"/>
    <d v="2018-06-20T00:00:00"/>
    <s v="Fri"/>
    <x v="9"/>
    <s v="CA-2018-140081"/>
    <n v="1424"/>
    <s v="Sanyo 2.5 Cubic Foot Mid-Size Office Refrigerators"/>
    <s v="Chuck Magee"/>
    <n v="19120"/>
    <n v="34"/>
    <n v="2"/>
    <n v="448"/>
  </r>
  <r>
    <n v="4"/>
    <x v="1"/>
    <x v="902"/>
    <x v="2"/>
    <x v="0"/>
    <n v="6"/>
    <x v="2"/>
    <x v="3"/>
    <x v="2"/>
    <x v="16"/>
    <x v="12"/>
    <s v="United States"/>
    <x v="688"/>
    <x v="0"/>
    <m/>
    <x v="0"/>
    <x v="1"/>
    <d v="2018-06-20T00:00:00"/>
    <s v="Fri"/>
    <x v="9"/>
    <s v="CA-2018-140081"/>
    <n v="1805"/>
    <s v="Xerox 202"/>
    <s v="Chuck Magee"/>
    <n v="19120"/>
    <n v="5"/>
    <n v="3"/>
    <n v="16"/>
  </r>
  <r>
    <n v="4"/>
    <x v="1"/>
    <x v="902"/>
    <x v="2"/>
    <x v="0"/>
    <n v="6"/>
    <x v="2"/>
    <x v="3"/>
    <x v="2"/>
    <x v="16"/>
    <x v="12"/>
    <s v="United States"/>
    <x v="688"/>
    <x v="0"/>
    <m/>
    <x v="0"/>
    <x v="1"/>
    <d v="2018-06-20T00:00:00"/>
    <s v="Fri"/>
    <x v="9"/>
    <s v="CA-2018-140081"/>
    <n v="1655"/>
    <s v="Wirebound Message Books, 2 7/8 x 5, 3 Forms per Page"/>
    <s v="Chuck Magee"/>
    <n v="19120"/>
    <n v="15"/>
    <n v="8"/>
    <n v="45"/>
  </r>
  <r>
    <n v="4"/>
    <x v="1"/>
    <x v="902"/>
    <x v="2"/>
    <x v="0"/>
    <n v="6"/>
    <x v="2"/>
    <x v="2"/>
    <x v="2"/>
    <x v="16"/>
    <x v="12"/>
    <s v="United States"/>
    <x v="688"/>
    <x v="0"/>
    <m/>
    <x v="0"/>
    <x v="4"/>
    <d v="2018-06-20T00:00:00"/>
    <s v="Fri"/>
    <x v="9"/>
    <s v="CA-2018-140081"/>
    <n v="948"/>
    <s v="JM Magazine Binder"/>
    <s v="Chuck Magee"/>
    <n v="19120"/>
    <n v="-22"/>
    <n v="6"/>
    <n v="30"/>
  </r>
  <r>
    <n v="5"/>
    <x v="1"/>
    <x v="903"/>
    <x v="2"/>
    <x v="0"/>
    <n v="6"/>
    <x v="1"/>
    <x v="5"/>
    <x v="1"/>
    <x v="107"/>
    <x v="34"/>
    <s v="United States"/>
    <x v="543"/>
    <x v="3"/>
    <m/>
    <x v="0"/>
    <x v="0"/>
    <d v="2018-10-31T00:00:00"/>
    <s v="Tue"/>
    <x v="7"/>
    <s v="CA-2018-140130"/>
    <n v="841"/>
    <s v="Hon Mobius Operators Chair"/>
    <s v="Kelly Williams"/>
    <n v="74133"/>
    <n v="81"/>
    <n v="3"/>
    <n v="369"/>
  </r>
  <r>
    <n v="5"/>
    <x v="1"/>
    <x v="903"/>
    <x v="2"/>
    <x v="0"/>
    <n v="6"/>
    <x v="1"/>
    <x v="15"/>
    <x v="2"/>
    <x v="107"/>
    <x v="34"/>
    <s v="United States"/>
    <x v="543"/>
    <x v="3"/>
    <m/>
    <x v="0"/>
    <x v="0"/>
    <d v="2018-10-31T00:00:00"/>
    <s v="Tue"/>
    <x v="7"/>
    <s v="CA-2018-140130"/>
    <n v="671"/>
    <s v="Fiskars Softgrip Scissors"/>
    <s v="Kelly Williams"/>
    <n v="74133"/>
    <n v="6"/>
    <n v="2"/>
    <n v="22"/>
  </r>
  <r>
    <n v="5"/>
    <x v="1"/>
    <x v="903"/>
    <x v="2"/>
    <x v="0"/>
    <n v="6"/>
    <x v="1"/>
    <x v="6"/>
    <x v="2"/>
    <x v="107"/>
    <x v="34"/>
    <s v="United States"/>
    <x v="543"/>
    <x v="3"/>
    <m/>
    <x v="0"/>
    <x v="0"/>
    <d v="2018-10-31T00:00:00"/>
    <s v="Tue"/>
    <x v="7"/>
    <s v="CA-2018-140130"/>
    <n v="1123"/>
    <s v="Newell 31"/>
    <s v="Kelly Williams"/>
    <n v="74133"/>
    <n v="3"/>
    <n v="3"/>
    <n v="12"/>
  </r>
  <r>
    <n v="5"/>
    <x v="1"/>
    <x v="903"/>
    <x v="2"/>
    <x v="0"/>
    <n v="6"/>
    <x v="1"/>
    <x v="11"/>
    <x v="2"/>
    <x v="107"/>
    <x v="34"/>
    <s v="United States"/>
    <x v="543"/>
    <x v="3"/>
    <m/>
    <x v="0"/>
    <x v="0"/>
    <d v="2018-10-31T00:00:00"/>
    <s v="Tue"/>
    <x v="7"/>
    <s v="CA-2018-140130"/>
    <n v="420"/>
    <s v="Carina Mini System Audio Rack, Model AR050B"/>
    <s v="Kelly Williams"/>
    <n v="74133"/>
    <n v="10"/>
    <n v="3"/>
    <n v="333"/>
  </r>
  <r>
    <n v="5"/>
    <x v="1"/>
    <x v="738"/>
    <x v="2"/>
    <x v="0"/>
    <n v="6"/>
    <x v="2"/>
    <x v="2"/>
    <x v="2"/>
    <x v="29"/>
    <x v="1"/>
    <s v="United States"/>
    <x v="287"/>
    <x v="1"/>
    <m/>
    <x v="0"/>
    <x v="1"/>
    <d v="2018-11-05T00:00:00"/>
    <s v="Thu"/>
    <x v="7"/>
    <s v="CA-2018-140207"/>
    <n v="411"/>
    <s v="Cardinal Holdit Data Disk Pockets"/>
    <s v="Anna Andreadi"/>
    <n v="95123"/>
    <n v="10"/>
    <n v="5"/>
    <n v="29"/>
  </r>
  <r>
    <n v="6"/>
    <x v="0"/>
    <x v="718"/>
    <x v="2"/>
    <x v="0"/>
    <n v="6"/>
    <x v="0"/>
    <x v="0"/>
    <x v="0"/>
    <x v="15"/>
    <x v="11"/>
    <s v="United States"/>
    <x v="670"/>
    <x v="1"/>
    <m/>
    <x v="0"/>
    <x v="1"/>
    <d v="2018-09-27T00:00:00"/>
    <s v="Fri"/>
    <x v="8"/>
    <s v="CA-2018-140249"/>
    <n v="1397"/>
    <s v="Samsung Galaxy S4"/>
    <s v="Anna Andreadi"/>
    <n v="98103"/>
    <n v="125"/>
    <n v="2"/>
    <n v="1002"/>
  </r>
  <r>
    <n v="7"/>
    <x v="2"/>
    <x v="807"/>
    <x v="2"/>
    <x v="0"/>
    <n v="6"/>
    <x v="1"/>
    <x v="6"/>
    <x v="2"/>
    <x v="17"/>
    <x v="1"/>
    <s v="United States"/>
    <x v="265"/>
    <x v="1"/>
    <m/>
    <x v="0"/>
    <x v="0"/>
    <d v="2018-08-22T00:00:00"/>
    <s v="Sun"/>
    <x v="10"/>
    <s v="CA-2018-140256"/>
    <n v="1163"/>
    <s v="Newell 346"/>
    <s v="Anna Andreadi"/>
    <n v="90049"/>
    <n v="2"/>
    <n v="2"/>
    <n v="6"/>
  </r>
  <r>
    <n v="2"/>
    <x v="1"/>
    <x v="904"/>
    <x v="2"/>
    <x v="1"/>
    <n v="3"/>
    <x v="0"/>
    <x v="3"/>
    <x v="2"/>
    <x v="1"/>
    <x v="1"/>
    <s v="United States"/>
    <x v="437"/>
    <x v="1"/>
    <m/>
    <x v="0"/>
    <x v="0"/>
    <d v="2018-06-23T00:00:00"/>
    <s v="Mon"/>
    <x v="9"/>
    <s v="CA-2018-140382"/>
    <n v="1674"/>
    <s v="Xerox 1884"/>
    <s v="Anna Andreadi"/>
    <n v="94109"/>
    <n v="9"/>
    <n v="1"/>
    <n v="20"/>
  </r>
  <r>
    <n v="2"/>
    <x v="1"/>
    <x v="904"/>
    <x v="2"/>
    <x v="1"/>
    <n v="3"/>
    <x v="0"/>
    <x v="10"/>
    <x v="2"/>
    <x v="1"/>
    <x v="1"/>
    <s v="United States"/>
    <x v="437"/>
    <x v="1"/>
    <m/>
    <x v="0"/>
    <x v="0"/>
    <d v="2018-06-23T00:00:00"/>
    <s v="Mon"/>
    <x v="9"/>
    <s v="CA-2018-140382"/>
    <n v="227"/>
    <s v="Avery 516"/>
    <s v="Anna Andreadi"/>
    <n v="94109"/>
    <n v="10"/>
    <n v="3"/>
    <n v="22"/>
  </r>
  <r>
    <n v="2"/>
    <x v="1"/>
    <x v="904"/>
    <x v="2"/>
    <x v="1"/>
    <n v="3"/>
    <x v="0"/>
    <x v="11"/>
    <x v="2"/>
    <x v="1"/>
    <x v="1"/>
    <s v="United States"/>
    <x v="437"/>
    <x v="1"/>
    <m/>
    <x v="0"/>
    <x v="0"/>
    <d v="2018-06-23T00:00:00"/>
    <s v="Mon"/>
    <x v="9"/>
    <s v="CA-2018-140382"/>
    <n v="1101"/>
    <s v="Mobile Personal File Cube"/>
    <s v="Anna Andreadi"/>
    <n v="94109"/>
    <n v="25"/>
    <n v="4"/>
    <n v="94"/>
  </r>
  <r>
    <n v="2"/>
    <x v="1"/>
    <x v="904"/>
    <x v="2"/>
    <x v="1"/>
    <n v="3"/>
    <x v="0"/>
    <x v="0"/>
    <x v="0"/>
    <x v="1"/>
    <x v="1"/>
    <s v="United States"/>
    <x v="437"/>
    <x v="1"/>
    <m/>
    <x v="0"/>
    <x v="1"/>
    <d v="2018-06-23T00:00:00"/>
    <s v="Mon"/>
    <x v="9"/>
    <s v="CA-2018-140382"/>
    <n v="1176"/>
    <s v="Nortel Meridian M3904 Professional Digital phone"/>
    <s v="Anna Andreadi"/>
    <n v="94109"/>
    <n v="97"/>
    <n v="7"/>
    <n v="862"/>
  </r>
  <r>
    <n v="4"/>
    <x v="1"/>
    <x v="735"/>
    <x v="2"/>
    <x v="0"/>
    <n v="6"/>
    <x v="1"/>
    <x v="3"/>
    <x v="2"/>
    <x v="236"/>
    <x v="37"/>
    <s v="United States"/>
    <x v="149"/>
    <x v="1"/>
    <m/>
    <x v="0"/>
    <x v="1"/>
    <d v="2018-09-25T00:00:00"/>
    <s v="Wed"/>
    <x v="0"/>
    <s v="CA-2018-140417"/>
    <n v="1346"/>
    <s v="REDIFORM Incoming/Outgoing Call Register, 11 X 8 1/2, 100 Messages"/>
    <s v="Anna Andreadi"/>
    <n v="97224"/>
    <n v="23"/>
    <n v="9"/>
    <n v="60"/>
  </r>
  <r>
    <n v="4"/>
    <x v="1"/>
    <x v="735"/>
    <x v="2"/>
    <x v="0"/>
    <n v="6"/>
    <x v="1"/>
    <x v="2"/>
    <x v="2"/>
    <x v="236"/>
    <x v="37"/>
    <s v="United States"/>
    <x v="149"/>
    <x v="1"/>
    <m/>
    <x v="0"/>
    <x v="4"/>
    <d v="2018-09-25T00:00:00"/>
    <s v="Wed"/>
    <x v="0"/>
    <s v="CA-2018-140417"/>
    <n v="698"/>
    <s v="GBC Poly Designer Binding Covers"/>
    <s v="Anna Andreadi"/>
    <n v="97224"/>
    <n v="-4"/>
    <n v="1"/>
    <n v="5"/>
  </r>
  <r>
    <n v="3"/>
    <x v="0"/>
    <x v="786"/>
    <x v="2"/>
    <x v="1"/>
    <n v="3"/>
    <x v="1"/>
    <x v="0"/>
    <x v="0"/>
    <x v="0"/>
    <x v="0"/>
    <s v="United States"/>
    <x v="265"/>
    <x v="0"/>
    <m/>
    <x v="0"/>
    <x v="0"/>
    <d v="2018-12-24T00:00:00"/>
    <s v="Tue"/>
    <x v="6"/>
    <s v="CA-2018-140438"/>
    <n v="1402"/>
    <s v="Samsung Rugby III"/>
    <s v="Chuck Magee"/>
    <n v="10009"/>
    <n v="53"/>
    <n v="3"/>
    <n v="198"/>
  </r>
  <r>
    <n v="5"/>
    <x v="1"/>
    <x v="905"/>
    <x v="2"/>
    <x v="0"/>
    <n v="6"/>
    <x v="0"/>
    <x v="4"/>
    <x v="2"/>
    <x v="0"/>
    <x v="0"/>
    <s v="United States"/>
    <x v="220"/>
    <x v="0"/>
    <m/>
    <x v="0"/>
    <x v="0"/>
    <d v="2018-06-23T00:00:00"/>
    <s v="Mon"/>
    <x v="9"/>
    <s v="CA-2018-140501"/>
    <n v="1578"/>
    <s v="Translucent Push Pins by OIC"/>
    <s v="Chuck Magee"/>
    <n v="10009"/>
    <n v="1"/>
    <n v="2"/>
    <n v="4"/>
  </r>
  <r>
    <n v="5"/>
    <x v="1"/>
    <x v="905"/>
    <x v="2"/>
    <x v="0"/>
    <n v="6"/>
    <x v="0"/>
    <x v="3"/>
    <x v="2"/>
    <x v="0"/>
    <x v="0"/>
    <s v="United States"/>
    <x v="220"/>
    <x v="0"/>
    <m/>
    <x v="0"/>
    <x v="0"/>
    <d v="2018-06-23T00:00:00"/>
    <s v="Mon"/>
    <x v="9"/>
    <s v="CA-2018-140501"/>
    <n v="1575"/>
    <s v="Tops White Computer Printout Paper"/>
    <s v="Chuck Magee"/>
    <n v="10009"/>
    <n v="69"/>
    <n v="3"/>
    <n v="147"/>
  </r>
  <r>
    <n v="5"/>
    <x v="1"/>
    <x v="905"/>
    <x v="2"/>
    <x v="0"/>
    <n v="6"/>
    <x v="0"/>
    <x v="10"/>
    <x v="2"/>
    <x v="0"/>
    <x v="0"/>
    <s v="United States"/>
    <x v="220"/>
    <x v="0"/>
    <m/>
    <x v="0"/>
    <x v="0"/>
    <d v="2018-06-23T00:00:00"/>
    <s v="Mon"/>
    <x v="9"/>
    <s v="CA-2018-140501"/>
    <n v="179"/>
    <s v="Avery 4027 File Folder Labels for Dot Matrix Printers, 5000 Labels per Box, White"/>
    <s v="Chuck Magee"/>
    <n v="10009"/>
    <n v="56"/>
    <n v="4"/>
    <n v="122"/>
  </r>
  <r>
    <n v="5"/>
    <x v="1"/>
    <x v="905"/>
    <x v="2"/>
    <x v="0"/>
    <n v="6"/>
    <x v="0"/>
    <x v="10"/>
    <x v="2"/>
    <x v="0"/>
    <x v="0"/>
    <s v="United States"/>
    <x v="220"/>
    <x v="0"/>
    <m/>
    <x v="0"/>
    <x v="0"/>
    <d v="2018-06-23T00:00:00"/>
    <s v="Mon"/>
    <x v="9"/>
    <s v="CA-2018-140501"/>
    <n v="231"/>
    <s v="Avery 52"/>
    <s v="Chuck Magee"/>
    <n v="10009"/>
    <n v="9"/>
    <n v="5"/>
    <n v="18"/>
  </r>
  <r>
    <n v="5"/>
    <x v="1"/>
    <x v="905"/>
    <x v="2"/>
    <x v="0"/>
    <n v="6"/>
    <x v="0"/>
    <x v="11"/>
    <x v="2"/>
    <x v="0"/>
    <x v="0"/>
    <s v="United States"/>
    <x v="220"/>
    <x v="0"/>
    <m/>
    <x v="0"/>
    <x v="0"/>
    <d v="2018-06-23T00:00:00"/>
    <s v="Mon"/>
    <x v="9"/>
    <s v="CA-2018-140501"/>
    <n v="635"/>
    <s v="Fellowes Bankers Box Staxonsteel Drawer File/Stacking System"/>
    <s v="Chuck Magee"/>
    <n v="10009"/>
    <n v="39"/>
    <n v="5"/>
    <n v="325"/>
  </r>
  <r>
    <n v="4"/>
    <x v="2"/>
    <x v="665"/>
    <x v="2"/>
    <x v="1"/>
    <n v="3"/>
    <x v="0"/>
    <x v="11"/>
    <x v="2"/>
    <x v="116"/>
    <x v="13"/>
    <s v="United States"/>
    <x v="356"/>
    <x v="2"/>
    <m/>
    <x v="0"/>
    <x v="0"/>
    <d v="2018-06-29T00:00:00"/>
    <s v="Sun"/>
    <x v="1"/>
    <s v="CA-2018-140543"/>
    <n v="636"/>
    <s v="Fellowes Bankers Box Stor/Drawer Steel Plus"/>
    <s v="Cassandra Brandow"/>
    <n v="29501"/>
    <n v="19"/>
    <n v="6"/>
    <n v="192"/>
  </r>
  <r>
    <n v="5"/>
    <x v="2"/>
    <x v="803"/>
    <x v="2"/>
    <x v="1"/>
    <n v="3"/>
    <x v="2"/>
    <x v="6"/>
    <x v="2"/>
    <x v="289"/>
    <x v="43"/>
    <s v="United States"/>
    <x v="673"/>
    <x v="0"/>
    <m/>
    <x v="0"/>
    <x v="0"/>
    <d v="2018-12-05T00:00:00"/>
    <s v="Thu"/>
    <x v="6"/>
    <s v="CA-2018-140564"/>
    <n v="322"/>
    <s v="BIC Brite Liner Grip Highlighters, Assorted, 5/Pack"/>
    <s v="Chuck Magee"/>
    <n v="20016"/>
    <n v="13"/>
    <n v="8"/>
    <n v="34"/>
  </r>
  <r>
    <n v="4"/>
    <x v="1"/>
    <x v="662"/>
    <x v="2"/>
    <x v="0"/>
    <n v="6"/>
    <x v="2"/>
    <x v="3"/>
    <x v="2"/>
    <x v="6"/>
    <x v="20"/>
    <s v="United States"/>
    <x v="540"/>
    <x v="2"/>
    <m/>
    <x v="0"/>
    <x v="0"/>
    <d v="2018-03-15T00:00:00"/>
    <s v="Sun"/>
    <x v="2"/>
    <s v="CA-2018-140571"/>
    <n v="1761"/>
    <s v="Xerox 1964"/>
    <s v="Cassandra Brandow"/>
    <n v="39212"/>
    <n v="21"/>
    <n v="2"/>
    <n v="46"/>
  </r>
  <r>
    <n v="4"/>
    <x v="1"/>
    <x v="662"/>
    <x v="2"/>
    <x v="0"/>
    <n v="6"/>
    <x v="2"/>
    <x v="3"/>
    <x v="2"/>
    <x v="6"/>
    <x v="20"/>
    <s v="United States"/>
    <x v="540"/>
    <x v="2"/>
    <m/>
    <x v="0"/>
    <x v="0"/>
    <d v="2018-03-15T00:00:00"/>
    <s v="Sun"/>
    <x v="2"/>
    <s v="CA-2018-140571"/>
    <n v="1761"/>
    <s v="Xerox 1964"/>
    <s v="Cassandra Brandow"/>
    <n v="39212"/>
    <n v="147"/>
    <n v="14"/>
    <n v="320"/>
  </r>
  <r>
    <n v="7"/>
    <x v="2"/>
    <x v="668"/>
    <x v="2"/>
    <x v="0"/>
    <n v="6"/>
    <x v="2"/>
    <x v="15"/>
    <x v="2"/>
    <x v="254"/>
    <x v="15"/>
    <s v="United States"/>
    <x v="95"/>
    <x v="1"/>
    <m/>
    <x v="0"/>
    <x v="0"/>
    <d v="2018-07-22T00:00:00"/>
    <s v="Sun"/>
    <x v="1"/>
    <s v="CA-2018-140613"/>
    <n v="668"/>
    <s v="Fiskars 8 Scissors, 2/Pack"/>
    <s v="Anna Andreadi"/>
    <n v="89431"/>
    <n v="25"/>
    <n v="5"/>
    <n v="86"/>
  </r>
  <r>
    <n v="3"/>
    <x v="0"/>
    <x v="801"/>
    <x v="2"/>
    <x v="1"/>
    <n v="3"/>
    <x v="0"/>
    <x v="7"/>
    <x v="2"/>
    <x v="4"/>
    <x v="4"/>
    <s v="United States"/>
    <x v="282"/>
    <x v="3"/>
    <m/>
    <x v="0"/>
    <x v="1"/>
    <d v="2018-10-03T00:00:00"/>
    <s v="Tue"/>
    <x v="8"/>
    <s v="CA-2018-140634"/>
    <n v="1501"/>
    <s v="Staple envelope"/>
    <s v="Kelly Williams"/>
    <n v="77095"/>
    <n v="5"/>
    <n v="2"/>
    <n v="16"/>
  </r>
  <r>
    <n v="5"/>
    <x v="1"/>
    <x v="766"/>
    <x v="2"/>
    <x v="0"/>
    <n v="6"/>
    <x v="0"/>
    <x v="2"/>
    <x v="2"/>
    <x v="153"/>
    <x v="2"/>
    <s v="United States"/>
    <x v="347"/>
    <x v="2"/>
    <m/>
    <x v="0"/>
    <x v="4"/>
    <d v="2018-10-28T00:00:00"/>
    <s v="Sat"/>
    <x v="7"/>
    <s v="CA-2018-140641"/>
    <n v="407"/>
    <s v="Canvas Sectional Post Binders"/>
    <s v="Cassandra Brandow"/>
    <n v="33614"/>
    <n v="-27"/>
    <n v="5"/>
    <n v="38"/>
  </r>
  <r>
    <n v="0"/>
    <x v="0"/>
    <x v="725"/>
    <x v="2"/>
    <x v="3"/>
    <n v="0"/>
    <x v="0"/>
    <x v="1"/>
    <x v="1"/>
    <x v="35"/>
    <x v="38"/>
    <s v="United States"/>
    <x v="371"/>
    <x v="0"/>
    <m/>
    <x v="0"/>
    <x v="2"/>
    <d v="2018-01-15T00:00:00"/>
    <s v="Sun"/>
    <x v="11"/>
    <s v="CA-2018-140746"/>
    <n v="314"/>
    <s v="Bevis Round Bullnose 29 High Table Top"/>
    <s v="Chuck Magee"/>
    <n v="6824"/>
    <n v="-16"/>
    <n v="1"/>
    <n v="182"/>
  </r>
  <r>
    <n v="5"/>
    <x v="1"/>
    <x v="727"/>
    <x v="2"/>
    <x v="0"/>
    <n v="6"/>
    <x v="2"/>
    <x v="6"/>
    <x v="2"/>
    <x v="408"/>
    <x v="26"/>
    <s v="United States"/>
    <x v="590"/>
    <x v="3"/>
    <m/>
    <x v="0"/>
    <x v="0"/>
    <d v="2018-09-05T00:00:00"/>
    <s v="Thu"/>
    <x v="0"/>
    <s v="CA-2018-140774"/>
    <n v="1238"/>
    <s v="Panasonic KP-380BK Classic Electric Pencil Sharpener"/>
    <s v="Kelly Williams"/>
    <n v="66062"/>
    <n v="27"/>
    <n v="3"/>
    <n v="108"/>
  </r>
  <r>
    <n v="4"/>
    <x v="1"/>
    <x v="736"/>
    <x v="2"/>
    <x v="0"/>
    <n v="6"/>
    <x v="1"/>
    <x v="1"/>
    <x v="1"/>
    <x v="2"/>
    <x v="2"/>
    <s v="United States"/>
    <x v="268"/>
    <x v="2"/>
    <m/>
    <x v="0"/>
    <x v="11"/>
    <d v="2018-09-18T00:00:00"/>
    <s v="Wed"/>
    <x v="0"/>
    <s v="CA-2018-140928"/>
    <n v="429"/>
    <s v="Chromcraft Round Conference Tables"/>
    <s v="Cassandra Brandow"/>
    <n v="32216"/>
    <n v="-167"/>
    <n v="4"/>
    <n v="383"/>
  </r>
  <r>
    <n v="2"/>
    <x v="2"/>
    <x v="693"/>
    <x v="2"/>
    <x v="2"/>
    <n v="1"/>
    <x v="0"/>
    <x v="14"/>
    <x v="1"/>
    <x v="127"/>
    <x v="34"/>
    <s v="United States"/>
    <x v="453"/>
    <x v="3"/>
    <m/>
    <x v="0"/>
    <x v="0"/>
    <d v="2018-11-10T00:00:00"/>
    <s v="Tue"/>
    <x v="7"/>
    <s v="CA-2018-140935"/>
    <n v="1432"/>
    <s v="Sauder Facets Collection Library, Sky Alder Finish"/>
    <s v="Kelly Williams"/>
    <n v="73120"/>
    <n v="55"/>
    <n v="2"/>
    <n v="342"/>
  </r>
  <r>
    <n v="2"/>
    <x v="2"/>
    <x v="693"/>
    <x v="2"/>
    <x v="2"/>
    <n v="1"/>
    <x v="0"/>
    <x v="0"/>
    <x v="0"/>
    <x v="127"/>
    <x v="34"/>
    <s v="United States"/>
    <x v="453"/>
    <x v="3"/>
    <m/>
    <x v="0"/>
    <x v="0"/>
    <d v="2018-11-10T00:00:00"/>
    <s v="Tue"/>
    <x v="7"/>
    <s v="CA-2018-140935"/>
    <n v="1392"/>
    <s v="Samsung Convoy 3"/>
    <s v="Kelly Williams"/>
    <n v="73120"/>
    <n v="62"/>
    <n v="2"/>
    <n v="222"/>
  </r>
  <r>
    <n v="3"/>
    <x v="0"/>
    <x v="712"/>
    <x v="2"/>
    <x v="1"/>
    <n v="3"/>
    <x v="2"/>
    <x v="13"/>
    <x v="0"/>
    <x v="391"/>
    <x v="27"/>
    <s v="United States"/>
    <x v="686"/>
    <x v="2"/>
    <m/>
    <x v="0"/>
    <x v="8"/>
    <d v="2018-06-16T00:00:00"/>
    <s v="Mon"/>
    <x v="9"/>
    <s v="CA-2018-140977"/>
    <n v="1260"/>
    <s v="Penpower WorldCard Pro Card Scanner"/>
    <s v="Cassandra Brandow"/>
    <n v="37421"/>
    <n v="-2"/>
    <n v="1"/>
    <n v="91"/>
  </r>
  <r>
    <n v="0"/>
    <x v="0"/>
    <x v="719"/>
    <x v="2"/>
    <x v="3"/>
    <n v="0"/>
    <x v="0"/>
    <x v="9"/>
    <x v="1"/>
    <x v="99"/>
    <x v="19"/>
    <s v="United States"/>
    <x v="156"/>
    <x v="0"/>
    <m/>
    <x v="0"/>
    <x v="1"/>
    <d v="2018-05-14T00:00:00"/>
    <s v="Sat"/>
    <x v="5"/>
    <s v="CA-2018-141019"/>
    <n v="727"/>
    <s v="GE 48 Fluorescent Tube, Cool White Energy Saver, 34 Watts, 30/Box"/>
    <s v="Chuck Magee"/>
    <n v="45231"/>
    <n v="30"/>
    <n v="1"/>
    <n v="79"/>
  </r>
  <r>
    <n v="4"/>
    <x v="1"/>
    <x v="868"/>
    <x v="2"/>
    <x v="0"/>
    <n v="6"/>
    <x v="0"/>
    <x v="10"/>
    <x v="2"/>
    <x v="56"/>
    <x v="24"/>
    <s v="United States"/>
    <x v="585"/>
    <x v="0"/>
    <m/>
    <x v="0"/>
    <x v="0"/>
    <d v="2018-12-09T00:00:00"/>
    <s v="Mon"/>
    <x v="6"/>
    <s v="CA-2018-141082"/>
    <n v="228"/>
    <s v="Avery 517"/>
    <s v="Chuck Magee"/>
    <n v="1841"/>
    <n v="2"/>
    <n v="1"/>
    <n v="4"/>
  </r>
  <r>
    <n v="4"/>
    <x v="1"/>
    <x v="868"/>
    <x v="2"/>
    <x v="0"/>
    <n v="6"/>
    <x v="0"/>
    <x v="10"/>
    <x v="2"/>
    <x v="56"/>
    <x v="24"/>
    <s v="United States"/>
    <x v="585"/>
    <x v="0"/>
    <m/>
    <x v="0"/>
    <x v="0"/>
    <d v="2018-12-09T00:00:00"/>
    <s v="Mon"/>
    <x v="6"/>
    <s v="CA-2018-141082"/>
    <n v="184"/>
    <s v="Avery 477"/>
    <s v="Chuck Magee"/>
    <n v="1841"/>
    <n v="56"/>
    <n v="4"/>
    <n v="122"/>
  </r>
  <r>
    <n v="4"/>
    <x v="2"/>
    <x v="874"/>
    <x v="2"/>
    <x v="1"/>
    <n v="3"/>
    <x v="0"/>
    <x v="2"/>
    <x v="2"/>
    <x v="67"/>
    <x v="2"/>
    <s v="United States"/>
    <x v="54"/>
    <x v="2"/>
    <m/>
    <x v="0"/>
    <x v="4"/>
    <d v="2018-05-15T00:00:00"/>
    <s v="Sun"/>
    <x v="5"/>
    <s v="CA-2018-141180"/>
    <n v="692"/>
    <s v="GBC Instant Report Kit"/>
    <s v="Cassandra Brandow"/>
    <n v="33311"/>
    <n v="-5"/>
    <n v="4"/>
    <n v="8"/>
  </r>
  <r>
    <n v="1"/>
    <x v="0"/>
    <x v="906"/>
    <x v="2"/>
    <x v="2"/>
    <n v="1"/>
    <x v="0"/>
    <x v="5"/>
    <x v="1"/>
    <x v="45"/>
    <x v="1"/>
    <s v="United States"/>
    <x v="371"/>
    <x v="1"/>
    <m/>
    <x v="0"/>
    <x v="1"/>
    <d v="2018-06-20T00:00:00"/>
    <s v="Fri"/>
    <x v="9"/>
    <s v="CA-2018-141397"/>
    <n v="850"/>
    <s v="Hon Valutask Swivel Chairs"/>
    <s v="Anna Andreadi"/>
    <n v="91104"/>
    <n v="-8"/>
    <n v="2"/>
    <n v="162"/>
  </r>
  <r>
    <n v="1"/>
    <x v="0"/>
    <x v="906"/>
    <x v="2"/>
    <x v="2"/>
    <n v="1"/>
    <x v="0"/>
    <x v="12"/>
    <x v="2"/>
    <x v="45"/>
    <x v="1"/>
    <s v="United States"/>
    <x v="371"/>
    <x v="1"/>
    <m/>
    <x v="0"/>
    <x v="0"/>
    <d v="2018-06-20T00:00:00"/>
    <s v="Fri"/>
    <x v="9"/>
    <s v="CA-2018-141397"/>
    <n v="287"/>
    <s v="Belkin 6 Outlet Metallic Surge Strip"/>
    <s v="Anna Andreadi"/>
    <n v="91104"/>
    <n v="6"/>
    <n v="2"/>
    <n v="22"/>
  </r>
  <r>
    <n v="1"/>
    <x v="0"/>
    <x v="906"/>
    <x v="2"/>
    <x v="2"/>
    <n v="1"/>
    <x v="0"/>
    <x v="11"/>
    <x v="2"/>
    <x v="45"/>
    <x v="1"/>
    <s v="United States"/>
    <x v="371"/>
    <x v="1"/>
    <m/>
    <x v="0"/>
    <x v="0"/>
    <d v="2018-06-20T00:00:00"/>
    <s v="Fri"/>
    <x v="9"/>
    <s v="CA-2018-141397"/>
    <n v="634"/>
    <s v="Fellowes Bankers Box Recycled Super Stor/Drawer"/>
    <s v="Anna Andreadi"/>
    <n v="91104"/>
    <n v="10"/>
    <n v="3"/>
    <n v="162"/>
  </r>
  <r>
    <n v="1"/>
    <x v="0"/>
    <x v="906"/>
    <x v="2"/>
    <x v="2"/>
    <n v="1"/>
    <x v="0"/>
    <x v="3"/>
    <x v="2"/>
    <x v="45"/>
    <x v="1"/>
    <s v="United States"/>
    <x v="371"/>
    <x v="1"/>
    <m/>
    <x v="0"/>
    <x v="0"/>
    <d v="2018-06-20T00:00:00"/>
    <s v="Fri"/>
    <x v="9"/>
    <s v="CA-2018-141397"/>
    <n v="1689"/>
    <s v="Xerox 1898"/>
    <s v="Anna Andreadi"/>
    <n v="91104"/>
    <n v="22"/>
    <n v="7"/>
    <n v="47"/>
  </r>
  <r>
    <n v="1"/>
    <x v="0"/>
    <x v="906"/>
    <x v="2"/>
    <x v="2"/>
    <n v="1"/>
    <x v="0"/>
    <x v="2"/>
    <x v="2"/>
    <x v="45"/>
    <x v="1"/>
    <s v="United States"/>
    <x v="371"/>
    <x v="1"/>
    <m/>
    <x v="0"/>
    <x v="1"/>
    <d v="2018-06-20T00:00:00"/>
    <s v="Fri"/>
    <x v="9"/>
    <s v="CA-2018-141397"/>
    <n v="696"/>
    <s v="GBC Plastic Binding Combs"/>
    <s v="Anna Andreadi"/>
    <n v="91104"/>
    <n v="6"/>
    <n v="3"/>
    <n v="18"/>
  </r>
  <r>
    <n v="5"/>
    <x v="2"/>
    <x v="650"/>
    <x v="2"/>
    <x v="1"/>
    <n v="3"/>
    <x v="1"/>
    <x v="6"/>
    <x v="2"/>
    <x v="0"/>
    <x v="0"/>
    <s v="United States"/>
    <x v="67"/>
    <x v="0"/>
    <m/>
    <x v="0"/>
    <x v="0"/>
    <d v="2018-12-19T00:00:00"/>
    <s v="Thu"/>
    <x v="6"/>
    <s v="CA-2018-141523"/>
    <n v="1141"/>
    <s v="Newell 326"/>
    <s v="Chuck Magee"/>
    <n v="10035"/>
    <n v="1"/>
    <n v="2"/>
    <n v="4"/>
  </r>
  <r>
    <n v="5"/>
    <x v="2"/>
    <x v="650"/>
    <x v="2"/>
    <x v="1"/>
    <n v="3"/>
    <x v="1"/>
    <x v="2"/>
    <x v="2"/>
    <x v="0"/>
    <x v="0"/>
    <s v="United States"/>
    <x v="67"/>
    <x v="0"/>
    <m/>
    <x v="0"/>
    <x v="1"/>
    <d v="2018-12-19T00:00:00"/>
    <s v="Thu"/>
    <x v="6"/>
    <s v="CA-2018-141523"/>
    <n v="693"/>
    <s v="GBC Laser Imprintable Binding System Covers, Desert Sand"/>
    <s v="Chuck Magee"/>
    <n v="10035"/>
    <n v="12"/>
    <n v="3"/>
    <n v="34"/>
  </r>
  <r>
    <n v="6"/>
    <x v="0"/>
    <x v="907"/>
    <x v="2"/>
    <x v="0"/>
    <n v="6"/>
    <x v="0"/>
    <x v="2"/>
    <x v="2"/>
    <x v="358"/>
    <x v="34"/>
    <s v="United States"/>
    <x v="21"/>
    <x v="3"/>
    <m/>
    <x v="0"/>
    <x v="0"/>
    <d v="2018-09-24T00:00:00"/>
    <s v="Tue"/>
    <x v="0"/>
    <s v="CA-2018-141551"/>
    <n v="249"/>
    <s v="Avery Heavy-Duty EZD View Binder with Locking Rings"/>
    <s v="Kelly Williams"/>
    <n v="74012"/>
    <n v="3"/>
    <n v="1"/>
    <n v="6"/>
  </r>
  <r>
    <n v="6"/>
    <x v="0"/>
    <x v="907"/>
    <x v="2"/>
    <x v="0"/>
    <n v="6"/>
    <x v="0"/>
    <x v="3"/>
    <x v="2"/>
    <x v="358"/>
    <x v="34"/>
    <s v="United States"/>
    <x v="21"/>
    <x v="3"/>
    <m/>
    <x v="0"/>
    <x v="0"/>
    <d v="2018-09-24T00:00:00"/>
    <s v="Tue"/>
    <x v="0"/>
    <s v="CA-2018-141551"/>
    <n v="1838"/>
    <s v="Xerox 232"/>
    <s v="Kelly Williams"/>
    <n v="74012"/>
    <n v="3"/>
    <n v="1"/>
    <n v="6"/>
  </r>
  <r>
    <n v="3"/>
    <x v="2"/>
    <x v="639"/>
    <x v="2"/>
    <x v="2"/>
    <n v="1"/>
    <x v="2"/>
    <x v="2"/>
    <x v="2"/>
    <x v="1"/>
    <x v="1"/>
    <s v="United States"/>
    <x v="595"/>
    <x v="1"/>
    <m/>
    <x v="0"/>
    <x v="1"/>
    <d v="2018-10-17T00:00:00"/>
    <s v="Tue"/>
    <x v="8"/>
    <s v="CA-2018-141586"/>
    <n v="237"/>
    <s v="Avery Durable Plastic 1 Binders"/>
    <s v="Anna Andreadi"/>
    <n v="94122"/>
    <n v="7"/>
    <n v="5"/>
    <n v="18"/>
  </r>
  <r>
    <n v="4"/>
    <x v="1"/>
    <x v="725"/>
    <x v="2"/>
    <x v="0"/>
    <n v="6"/>
    <x v="2"/>
    <x v="9"/>
    <x v="1"/>
    <x v="47"/>
    <x v="19"/>
    <s v="United States"/>
    <x v="420"/>
    <x v="0"/>
    <m/>
    <x v="0"/>
    <x v="1"/>
    <d v="2018-01-11T00:00:00"/>
    <s v="Wed"/>
    <x v="11"/>
    <s v="CA-2018-141887"/>
    <n v="1595"/>
    <s v="Ultra Door Push Plate"/>
    <s v="Chuck Magee"/>
    <n v="43229"/>
    <n v="9"/>
    <n v="14"/>
    <n v="55"/>
  </r>
  <r>
    <n v="0"/>
    <x v="0"/>
    <x v="835"/>
    <x v="2"/>
    <x v="3"/>
    <n v="0"/>
    <x v="1"/>
    <x v="11"/>
    <x v="2"/>
    <x v="31"/>
    <x v="19"/>
    <s v="United States"/>
    <x v="730"/>
    <x v="0"/>
    <m/>
    <x v="0"/>
    <x v="1"/>
    <d v="2018-07-21T00:00:00"/>
    <s v="Sat"/>
    <x v="1"/>
    <s v="CA-2018-141957"/>
    <n v="1388"/>
    <s v="Safco Steel Mobile File Cart"/>
    <s v="Chuck Magee"/>
    <n v="43055"/>
    <n v="4"/>
    <n v="1"/>
    <n v="67"/>
  </r>
  <r>
    <n v="0"/>
    <x v="0"/>
    <x v="835"/>
    <x v="2"/>
    <x v="3"/>
    <n v="0"/>
    <x v="1"/>
    <x v="6"/>
    <x v="2"/>
    <x v="31"/>
    <x v="19"/>
    <s v="United States"/>
    <x v="730"/>
    <x v="0"/>
    <m/>
    <x v="0"/>
    <x v="1"/>
    <d v="2018-07-21T00:00:00"/>
    <s v="Sat"/>
    <x v="1"/>
    <s v="CA-2018-141957"/>
    <n v="349"/>
    <s v="Boston 16765 Mini Stand Up Battery Pencil Sharpener"/>
    <s v="Chuck Magee"/>
    <n v="43055"/>
    <n v="1"/>
    <n v="2"/>
    <n v="19"/>
  </r>
  <r>
    <n v="0"/>
    <x v="0"/>
    <x v="835"/>
    <x v="2"/>
    <x v="3"/>
    <n v="0"/>
    <x v="1"/>
    <x v="11"/>
    <x v="2"/>
    <x v="31"/>
    <x v="19"/>
    <s v="United States"/>
    <x v="730"/>
    <x v="0"/>
    <m/>
    <x v="0"/>
    <x v="1"/>
    <d v="2018-07-21T00:00:00"/>
    <s v="Sat"/>
    <x v="1"/>
    <s v="CA-2018-141957"/>
    <n v="646"/>
    <s v="Fellowes Mobile File Cart, Black"/>
    <s v="Chuck Magee"/>
    <n v="43055"/>
    <n v="9"/>
    <n v="2"/>
    <n v="99"/>
  </r>
  <r>
    <n v="0"/>
    <x v="0"/>
    <x v="835"/>
    <x v="2"/>
    <x v="3"/>
    <n v="0"/>
    <x v="1"/>
    <x v="2"/>
    <x v="2"/>
    <x v="31"/>
    <x v="19"/>
    <s v="United States"/>
    <x v="730"/>
    <x v="0"/>
    <m/>
    <x v="0"/>
    <x v="4"/>
    <d v="2018-07-21T00:00:00"/>
    <s v="Sat"/>
    <x v="1"/>
    <s v="CA-2018-141957"/>
    <n v="1630"/>
    <s v="Wilson Jones 1 Hanging DublLock Ring Binders"/>
    <s v="Chuck Magee"/>
    <n v="43055"/>
    <n v="-8"/>
    <n v="7"/>
    <n v="11"/>
  </r>
  <r>
    <n v="5"/>
    <x v="1"/>
    <x v="639"/>
    <x v="2"/>
    <x v="0"/>
    <n v="6"/>
    <x v="1"/>
    <x v="12"/>
    <x v="2"/>
    <x v="5"/>
    <x v="5"/>
    <s v="United States"/>
    <x v="290"/>
    <x v="2"/>
    <m/>
    <x v="0"/>
    <x v="0"/>
    <d v="2018-10-15T00:00:00"/>
    <s v="Sun"/>
    <x v="8"/>
    <s v="CA-2018-142097"/>
    <n v="812"/>
    <s v="Holmes Odor Grabber"/>
    <s v="Cassandra Brandow"/>
    <n v="22153"/>
    <n v="14"/>
    <n v="3"/>
    <n v="43"/>
  </r>
  <r>
    <n v="5"/>
    <x v="1"/>
    <x v="639"/>
    <x v="2"/>
    <x v="0"/>
    <n v="6"/>
    <x v="1"/>
    <x v="7"/>
    <x v="2"/>
    <x v="5"/>
    <x v="5"/>
    <s v="United States"/>
    <x v="290"/>
    <x v="2"/>
    <m/>
    <x v="0"/>
    <x v="0"/>
    <d v="2018-10-15T00:00:00"/>
    <s v="Sun"/>
    <x v="8"/>
    <s v="CA-2018-142097"/>
    <n v="3"/>
    <s v="#10 Self-Seal White Envelopes"/>
    <s v="Cassandra Brandow"/>
    <n v="22153"/>
    <n v="33"/>
    <n v="6"/>
    <n v="67"/>
  </r>
  <r>
    <n v="5"/>
    <x v="1"/>
    <x v="639"/>
    <x v="2"/>
    <x v="0"/>
    <n v="6"/>
    <x v="1"/>
    <x v="2"/>
    <x v="2"/>
    <x v="5"/>
    <x v="5"/>
    <s v="United States"/>
    <x v="290"/>
    <x v="2"/>
    <m/>
    <x v="0"/>
    <x v="0"/>
    <d v="2018-10-15T00:00:00"/>
    <s v="Sun"/>
    <x v="8"/>
    <s v="CA-2018-142097"/>
    <n v="714"/>
    <s v="GBC Twin Loop Wire Binding Elements"/>
    <s v="Cassandra Brandow"/>
    <n v="22153"/>
    <n v="116"/>
    <n v="7"/>
    <n v="233"/>
  </r>
  <r>
    <n v="4"/>
    <x v="1"/>
    <x v="630"/>
    <x v="2"/>
    <x v="0"/>
    <n v="6"/>
    <x v="1"/>
    <x v="1"/>
    <x v="1"/>
    <x v="162"/>
    <x v="6"/>
    <s v="United States"/>
    <x v="577"/>
    <x v="3"/>
    <m/>
    <x v="0"/>
    <x v="0"/>
    <d v="2018-12-15T00:00:00"/>
    <s v="Sun"/>
    <x v="6"/>
    <s v="CA-2018-142335"/>
    <n v="426"/>
    <s v="Chromcraft Bull-Nose Wood Oval Conference Tables &amp; Bases"/>
    <s v="Kelly Williams"/>
    <n v="48205"/>
    <n v="231"/>
    <n v="3"/>
    <n v="1653"/>
  </r>
  <r>
    <n v="4"/>
    <x v="1"/>
    <x v="630"/>
    <x v="2"/>
    <x v="0"/>
    <n v="6"/>
    <x v="1"/>
    <x v="11"/>
    <x v="2"/>
    <x v="162"/>
    <x v="6"/>
    <s v="United States"/>
    <x v="577"/>
    <x v="3"/>
    <m/>
    <x v="0"/>
    <x v="0"/>
    <d v="2018-12-15T00:00:00"/>
    <s v="Sun"/>
    <x v="6"/>
    <s v="CA-2018-142335"/>
    <n v="1336"/>
    <s v="Recycled Data-Pak for Archival Bound Computer Printouts, 12-1/2 x 12-1/2 x 16"/>
    <s v="Kelly Williams"/>
    <n v="48205"/>
    <n v="80"/>
    <n v="3"/>
    <n v="296"/>
  </r>
  <r>
    <n v="4"/>
    <x v="1"/>
    <x v="666"/>
    <x v="2"/>
    <x v="0"/>
    <n v="6"/>
    <x v="0"/>
    <x v="15"/>
    <x v="2"/>
    <x v="47"/>
    <x v="8"/>
    <s v="United States"/>
    <x v="592"/>
    <x v="2"/>
    <m/>
    <x v="0"/>
    <x v="0"/>
    <d v="2018-09-19T00:00:00"/>
    <s v="Thu"/>
    <x v="0"/>
    <s v="CA-2018-142370"/>
    <n v="984"/>
    <s v="Letter Slitter"/>
    <s v="Cassandra Brandow"/>
    <n v="31907"/>
    <n v="0"/>
    <n v="2"/>
    <n v="5"/>
  </r>
  <r>
    <n v="4"/>
    <x v="1"/>
    <x v="666"/>
    <x v="2"/>
    <x v="0"/>
    <n v="6"/>
    <x v="0"/>
    <x v="8"/>
    <x v="0"/>
    <x v="47"/>
    <x v="8"/>
    <s v="United States"/>
    <x v="592"/>
    <x v="2"/>
    <m/>
    <x v="0"/>
    <x v="0"/>
    <d v="2018-09-19T00:00:00"/>
    <s v="Thu"/>
    <x v="0"/>
    <s v="CA-2018-142370"/>
    <n v="1032"/>
    <s v="Logitech Wireless Marathon Mouse M705"/>
    <s v="Cassandra Brandow"/>
    <n v="31907"/>
    <n v="107"/>
    <n v="5"/>
    <n v="250"/>
  </r>
  <r>
    <n v="4"/>
    <x v="1"/>
    <x v="761"/>
    <x v="2"/>
    <x v="0"/>
    <n v="6"/>
    <x v="0"/>
    <x v="5"/>
    <x v="1"/>
    <x v="17"/>
    <x v="1"/>
    <s v="United States"/>
    <x v="458"/>
    <x v="1"/>
    <s v="Yes"/>
    <x v="1"/>
    <x v="1"/>
    <d v="2018-04-12T00:00:00"/>
    <s v="Thu"/>
    <x v="4"/>
    <s v="CA-2018-142398"/>
    <n v="831"/>
    <s v="Hon Comfortask Task/Swivel Chairs"/>
    <s v="Anna Andreadi"/>
    <n v="90036"/>
    <n v="-32"/>
    <n v="7"/>
    <n v="638"/>
  </r>
  <r>
    <n v="4"/>
    <x v="1"/>
    <x v="761"/>
    <x v="2"/>
    <x v="0"/>
    <n v="6"/>
    <x v="0"/>
    <x v="2"/>
    <x v="2"/>
    <x v="17"/>
    <x v="1"/>
    <s v="United States"/>
    <x v="458"/>
    <x v="1"/>
    <s v="Yes"/>
    <x v="1"/>
    <x v="1"/>
    <d v="2018-04-12T00:00:00"/>
    <s v="Thu"/>
    <x v="4"/>
    <s v="CA-2018-142398"/>
    <n v="948"/>
    <s v="JM Magazine Binder"/>
    <s v="Anna Andreadi"/>
    <n v="90036"/>
    <n v="5"/>
    <n v="1"/>
    <n v="13"/>
  </r>
  <r>
    <n v="4"/>
    <x v="1"/>
    <x v="675"/>
    <x v="2"/>
    <x v="0"/>
    <n v="6"/>
    <x v="0"/>
    <x v="10"/>
    <x v="2"/>
    <x v="15"/>
    <x v="11"/>
    <s v="United States"/>
    <x v="480"/>
    <x v="1"/>
    <m/>
    <x v="0"/>
    <x v="0"/>
    <d v="2018-06-11T00:00:00"/>
    <s v="Wed"/>
    <x v="9"/>
    <s v="CA-2018-142405"/>
    <n v="194"/>
    <s v="Avery 486"/>
    <s v="Anna Andreadi"/>
    <n v="98103"/>
    <n v="7"/>
    <n v="2"/>
    <n v="15"/>
  </r>
  <r>
    <n v="4"/>
    <x v="1"/>
    <x v="675"/>
    <x v="2"/>
    <x v="0"/>
    <n v="6"/>
    <x v="0"/>
    <x v="2"/>
    <x v="2"/>
    <x v="15"/>
    <x v="11"/>
    <s v="United States"/>
    <x v="480"/>
    <x v="1"/>
    <m/>
    <x v="0"/>
    <x v="1"/>
    <d v="2018-06-11T00:00:00"/>
    <s v="Wed"/>
    <x v="9"/>
    <s v="CA-2018-142405"/>
    <n v="1652"/>
    <s v="Wilson Jones Turn Tabs Binder Tool for Ring Binders"/>
    <s v="Anna Andreadi"/>
    <n v="98103"/>
    <n v="18"/>
    <n v="14"/>
    <n v="54"/>
  </r>
  <r>
    <n v="4"/>
    <x v="1"/>
    <x v="675"/>
    <x v="2"/>
    <x v="0"/>
    <n v="6"/>
    <x v="0"/>
    <x v="8"/>
    <x v="0"/>
    <x v="15"/>
    <x v="11"/>
    <s v="United States"/>
    <x v="480"/>
    <x v="1"/>
    <m/>
    <x v="0"/>
    <x v="0"/>
    <d v="2018-06-11T00:00:00"/>
    <s v="Wed"/>
    <x v="9"/>
    <s v="CA-2018-142405"/>
    <n v="1008"/>
    <s v="Logitech G35 7.1-Channel Surround Sound Headset"/>
    <s v="Anna Andreadi"/>
    <n v="98103"/>
    <n v="133"/>
    <n v="3"/>
    <n v="390"/>
  </r>
  <r>
    <n v="4"/>
    <x v="1"/>
    <x v="839"/>
    <x v="2"/>
    <x v="0"/>
    <n v="6"/>
    <x v="0"/>
    <x v="7"/>
    <x v="2"/>
    <x v="5"/>
    <x v="30"/>
    <s v="United States"/>
    <x v="399"/>
    <x v="3"/>
    <m/>
    <x v="0"/>
    <x v="0"/>
    <d v="2018-09-04T00:00:00"/>
    <s v="Wed"/>
    <x v="0"/>
    <s v="CA-2018-142524"/>
    <n v="1501"/>
    <s v="Staple envelope"/>
    <s v="Kelly Williams"/>
    <n v="65807"/>
    <n v="8"/>
    <n v="2"/>
    <n v="17"/>
  </r>
  <r>
    <n v="4"/>
    <x v="1"/>
    <x v="839"/>
    <x v="2"/>
    <x v="0"/>
    <n v="6"/>
    <x v="0"/>
    <x v="8"/>
    <x v="0"/>
    <x v="5"/>
    <x v="30"/>
    <s v="United States"/>
    <x v="399"/>
    <x v="3"/>
    <m/>
    <x v="0"/>
    <x v="0"/>
    <d v="2018-09-04T00:00:00"/>
    <s v="Wed"/>
    <x v="0"/>
    <s v="CA-2018-142524"/>
    <n v="1471"/>
    <s v="Sony Micro Vault Click 16 GB USB 2.0 Flash Drive"/>
    <s v="Kelly Williams"/>
    <n v="65807"/>
    <n v="67"/>
    <n v="5"/>
    <n v="280"/>
  </r>
  <r>
    <n v="6"/>
    <x v="0"/>
    <x v="908"/>
    <x v="2"/>
    <x v="0"/>
    <n v="6"/>
    <x v="1"/>
    <x v="3"/>
    <x v="2"/>
    <x v="405"/>
    <x v="25"/>
    <s v="United States"/>
    <x v="234"/>
    <x v="0"/>
    <m/>
    <x v="0"/>
    <x v="0"/>
    <d v="2018-10-28T00:00:00"/>
    <s v="Sat"/>
    <x v="7"/>
    <s v="CA-2018-142545"/>
    <n v="1828"/>
    <s v="Xerox 223"/>
    <s v="Chuck Magee"/>
    <n v="7109"/>
    <n v="16"/>
    <n v="5"/>
    <n v="32"/>
  </r>
  <r>
    <n v="6"/>
    <x v="0"/>
    <x v="908"/>
    <x v="2"/>
    <x v="0"/>
    <n v="6"/>
    <x v="1"/>
    <x v="11"/>
    <x v="2"/>
    <x v="405"/>
    <x v="25"/>
    <s v="United States"/>
    <x v="234"/>
    <x v="0"/>
    <m/>
    <x v="0"/>
    <x v="0"/>
    <d v="2018-10-28T00:00:00"/>
    <s v="Sat"/>
    <x v="7"/>
    <s v="CA-2018-142545"/>
    <n v="1559"/>
    <s v="Tennsco Stur-D-Stor Boltless Shelving, 5 Shelves, 24 Deep, Sand"/>
    <s v="Chuck Magee"/>
    <n v="7109"/>
    <n v="11"/>
    <n v="8"/>
    <n v="1082"/>
  </r>
  <r>
    <n v="6"/>
    <x v="0"/>
    <x v="908"/>
    <x v="2"/>
    <x v="0"/>
    <n v="6"/>
    <x v="1"/>
    <x v="3"/>
    <x v="2"/>
    <x v="405"/>
    <x v="25"/>
    <s v="United States"/>
    <x v="234"/>
    <x v="0"/>
    <m/>
    <x v="0"/>
    <x v="0"/>
    <d v="2018-10-28T00:00:00"/>
    <s v="Sat"/>
    <x v="7"/>
    <s v="CA-2018-142545"/>
    <n v="1734"/>
    <s v="Xerox 1939"/>
    <s v="Chuck Magee"/>
    <n v="7109"/>
    <n v="27"/>
    <n v="3"/>
    <n v="57"/>
  </r>
  <r>
    <n v="6"/>
    <x v="0"/>
    <x v="908"/>
    <x v="2"/>
    <x v="0"/>
    <n v="6"/>
    <x v="1"/>
    <x v="9"/>
    <x v="1"/>
    <x v="405"/>
    <x v="25"/>
    <s v="United States"/>
    <x v="234"/>
    <x v="0"/>
    <m/>
    <x v="0"/>
    <x v="0"/>
    <d v="2018-10-28T00:00:00"/>
    <s v="Sat"/>
    <x v="7"/>
    <s v="CA-2018-142545"/>
    <n v="675"/>
    <s v="Floodlight Indoor Halogen Bulbs, 1 Bulb per Pack, 60 Watts"/>
    <s v="Chuck Magee"/>
    <n v="7109"/>
    <n v="38"/>
    <n v="4"/>
    <n v="78"/>
  </r>
  <r>
    <n v="6"/>
    <x v="0"/>
    <x v="908"/>
    <x v="2"/>
    <x v="0"/>
    <n v="6"/>
    <x v="1"/>
    <x v="2"/>
    <x v="2"/>
    <x v="405"/>
    <x v="25"/>
    <s v="United States"/>
    <x v="234"/>
    <x v="0"/>
    <m/>
    <x v="0"/>
    <x v="0"/>
    <d v="2018-10-28T00:00:00"/>
    <s v="Sat"/>
    <x v="7"/>
    <s v="CA-2018-142545"/>
    <n v="264"/>
    <s v="Avery Premier Heavy-Duty Binder with Round Locking Rings"/>
    <s v="Chuck Magee"/>
    <n v="7109"/>
    <n v="7"/>
    <n v="1"/>
    <n v="14"/>
  </r>
  <r>
    <n v="5"/>
    <x v="2"/>
    <x v="690"/>
    <x v="2"/>
    <x v="1"/>
    <n v="3"/>
    <x v="0"/>
    <x v="9"/>
    <x v="1"/>
    <x v="218"/>
    <x v="24"/>
    <s v="United States"/>
    <x v="76"/>
    <x v="0"/>
    <m/>
    <x v="0"/>
    <x v="0"/>
    <d v="2018-12-01T00:00:00"/>
    <s v="Sun"/>
    <x v="6"/>
    <s v="CA-2018-142594"/>
    <n v="620"/>
    <s v="Executive Impressions 14"/>
    <s v="Chuck Magee"/>
    <n v="2038"/>
    <n v="49"/>
    <n v="5"/>
    <n v="111"/>
  </r>
  <r>
    <n v="5"/>
    <x v="2"/>
    <x v="690"/>
    <x v="2"/>
    <x v="1"/>
    <n v="3"/>
    <x v="0"/>
    <x v="1"/>
    <x v="1"/>
    <x v="218"/>
    <x v="24"/>
    <s v="United States"/>
    <x v="76"/>
    <x v="0"/>
    <m/>
    <x v="0"/>
    <x v="2"/>
    <d v="2018-12-01T00:00:00"/>
    <s v="Sun"/>
    <x v="6"/>
    <s v="CA-2018-142594"/>
    <n v="429"/>
    <s v="Chromcraft Round Conference Tables"/>
    <s v="Chuck Magee"/>
    <n v="2038"/>
    <n v="-47"/>
    <n v="3"/>
    <n v="366"/>
  </r>
  <r>
    <n v="5"/>
    <x v="2"/>
    <x v="690"/>
    <x v="2"/>
    <x v="1"/>
    <n v="3"/>
    <x v="0"/>
    <x v="12"/>
    <x v="2"/>
    <x v="218"/>
    <x v="24"/>
    <s v="United States"/>
    <x v="76"/>
    <x v="0"/>
    <m/>
    <x v="0"/>
    <x v="0"/>
    <d v="2018-12-01T00:00:00"/>
    <s v="Sun"/>
    <x v="6"/>
    <s v="CA-2018-142594"/>
    <n v="852"/>
    <s v="Honeywell Enviracaire Portable HEPA Air Cleaner for 17 x 22 Room"/>
    <s v="Chuck Magee"/>
    <n v="2038"/>
    <n v="298"/>
    <n v="3"/>
    <n v="902"/>
  </r>
  <r>
    <n v="5"/>
    <x v="2"/>
    <x v="690"/>
    <x v="2"/>
    <x v="1"/>
    <n v="3"/>
    <x v="0"/>
    <x v="0"/>
    <x v="0"/>
    <x v="218"/>
    <x v="24"/>
    <s v="United States"/>
    <x v="76"/>
    <x v="0"/>
    <m/>
    <x v="0"/>
    <x v="0"/>
    <d v="2018-12-01T00:00:00"/>
    <s v="Sun"/>
    <x v="6"/>
    <s v="CA-2018-142594"/>
    <n v="945"/>
    <s v="Jensen SMPS-640 - speaker phone"/>
    <s v="Chuck Magee"/>
    <n v="2038"/>
    <n v="36"/>
    <n v="3"/>
    <n v="138"/>
  </r>
  <r>
    <n v="4"/>
    <x v="1"/>
    <x v="717"/>
    <x v="2"/>
    <x v="0"/>
    <n v="6"/>
    <x v="1"/>
    <x v="8"/>
    <x v="0"/>
    <x v="409"/>
    <x v="1"/>
    <s v="United States"/>
    <x v="555"/>
    <x v="1"/>
    <m/>
    <x v="0"/>
    <x v="0"/>
    <d v="2018-11-20T00:00:00"/>
    <s v="Fri"/>
    <x v="7"/>
    <s v="CA-2018-142615"/>
    <n v="1472"/>
    <s v="Sony Micro Vault Click 4 GB USB 2.0 Flash Drive"/>
    <s v="Anna Andreadi"/>
    <n v="90640"/>
    <n v="4"/>
    <n v="2"/>
    <n v="28"/>
  </r>
  <r>
    <n v="4"/>
    <x v="1"/>
    <x v="909"/>
    <x v="2"/>
    <x v="0"/>
    <n v="6"/>
    <x v="0"/>
    <x v="9"/>
    <x v="1"/>
    <x v="1"/>
    <x v="1"/>
    <s v="United States"/>
    <x v="263"/>
    <x v="1"/>
    <m/>
    <x v="0"/>
    <x v="0"/>
    <d v="2018-05-23T00:00:00"/>
    <s v="Mon"/>
    <x v="5"/>
    <s v="CA-2018-142762"/>
    <n v="579"/>
    <s v="Eldon Image Series Desk Accessories, Ebony"/>
    <s v="Anna Andreadi"/>
    <n v="94109"/>
    <n v="16"/>
    <n v="3"/>
    <n v="37"/>
  </r>
  <r>
    <n v="5"/>
    <x v="1"/>
    <x v="752"/>
    <x v="2"/>
    <x v="0"/>
    <n v="6"/>
    <x v="0"/>
    <x v="5"/>
    <x v="1"/>
    <x v="183"/>
    <x v="16"/>
    <s v="United States"/>
    <x v="458"/>
    <x v="2"/>
    <m/>
    <x v="0"/>
    <x v="1"/>
    <d v="2018-07-21T00:00:00"/>
    <s v="Sat"/>
    <x v="1"/>
    <s v="CA-2018-142895"/>
    <n v="977"/>
    <s v="Leather Task Chair, Black"/>
    <s v="Cassandra Brandow"/>
    <n v="28027"/>
    <n v="0"/>
    <n v="5"/>
    <n v="364"/>
  </r>
  <r>
    <n v="5"/>
    <x v="1"/>
    <x v="752"/>
    <x v="2"/>
    <x v="0"/>
    <n v="6"/>
    <x v="0"/>
    <x v="10"/>
    <x v="2"/>
    <x v="183"/>
    <x v="16"/>
    <s v="United States"/>
    <x v="458"/>
    <x v="2"/>
    <m/>
    <x v="0"/>
    <x v="1"/>
    <d v="2018-07-21T00:00:00"/>
    <s v="Sat"/>
    <x v="1"/>
    <s v="CA-2018-142895"/>
    <n v="203"/>
    <s v="Avery 494"/>
    <s v="Cassandra Brandow"/>
    <n v="28027"/>
    <n v="2"/>
    <n v="3"/>
    <n v="6"/>
  </r>
  <r>
    <n v="2"/>
    <x v="1"/>
    <x v="890"/>
    <x v="2"/>
    <x v="1"/>
    <n v="3"/>
    <x v="1"/>
    <x v="9"/>
    <x v="1"/>
    <x v="410"/>
    <x v="31"/>
    <s v="United States"/>
    <x v="699"/>
    <x v="1"/>
    <m/>
    <x v="0"/>
    <x v="1"/>
    <d v="2018-09-12T00:00:00"/>
    <s v="Thu"/>
    <x v="0"/>
    <s v="CA-2018-142902"/>
    <n v="393"/>
    <s v="C-Line Cubicle Keepers Polyproplyene Holder With Velcro Backings"/>
    <s v="Anna Andreadi"/>
    <n v="80004"/>
    <n v="4"/>
    <n v="4"/>
    <n v="15"/>
  </r>
  <r>
    <n v="2"/>
    <x v="1"/>
    <x v="890"/>
    <x v="2"/>
    <x v="1"/>
    <n v="3"/>
    <x v="1"/>
    <x v="5"/>
    <x v="1"/>
    <x v="410"/>
    <x v="31"/>
    <s v="United States"/>
    <x v="699"/>
    <x v="1"/>
    <m/>
    <x v="0"/>
    <x v="1"/>
    <d v="2018-09-12T00:00:00"/>
    <s v="Thu"/>
    <x v="0"/>
    <s v="CA-2018-142902"/>
    <n v="824"/>
    <s v="Hon 4070 Series Pagoda Armless Upholstered Stacking Chairs"/>
    <s v="Anna Andreadi"/>
    <n v="80004"/>
    <n v="53"/>
    <n v="2"/>
    <n v="467"/>
  </r>
  <r>
    <n v="2"/>
    <x v="1"/>
    <x v="890"/>
    <x v="2"/>
    <x v="1"/>
    <n v="3"/>
    <x v="1"/>
    <x v="9"/>
    <x v="1"/>
    <x v="410"/>
    <x v="31"/>
    <s v="United States"/>
    <x v="699"/>
    <x v="1"/>
    <m/>
    <x v="0"/>
    <x v="1"/>
    <d v="2018-09-12T00:00:00"/>
    <s v="Thu"/>
    <x v="0"/>
    <s v="CA-2018-142902"/>
    <n v="566"/>
    <s v="Eldon Expressions Desk Accessory, Wood Photo Frame, Mahogany"/>
    <s v="Anna Andreadi"/>
    <n v="80004"/>
    <n v="2"/>
    <n v="1"/>
    <n v="15"/>
  </r>
  <r>
    <n v="2"/>
    <x v="1"/>
    <x v="890"/>
    <x v="2"/>
    <x v="1"/>
    <n v="3"/>
    <x v="1"/>
    <x v="10"/>
    <x v="2"/>
    <x v="410"/>
    <x v="31"/>
    <s v="United States"/>
    <x v="699"/>
    <x v="1"/>
    <m/>
    <x v="0"/>
    <x v="1"/>
    <d v="2018-09-12T00:00:00"/>
    <s v="Thu"/>
    <x v="0"/>
    <s v="CA-2018-142902"/>
    <n v="219"/>
    <s v="Avery 509"/>
    <s v="Anna Andreadi"/>
    <n v="80004"/>
    <n v="2"/>
    <n v="3"/>
    <n v="6"/>
  </r>
  <r>
    <n v="7"/>
    <x v="2"/>
    <x v="768"/>
    <x v="2"/>
    <x v="0"/>
    <n v="6"/>
    <x v="1"/>
    <x v="1"/>
    <x v="1"/>
    <x v="411"/>
    <x v="1"/>
    <s v="United States"/>
    <x v="137"/>
    <x v="1"/>
    <m/>
    <x v="0"/>
    <x v="1"/>
    <d v="2018-12-13T00:00:00"/>
    <s v="Fri"/>
    <x v="6"/>
    <s v="CA-2018-142958"/>
    <n v="368"/>
    <s v="Bretford CR4500 Series Slim Rectangular Table"/>
    <s v="Anna Andreadi"/>
    <n v="90503"/>
    <n v="42"/>
    <n v="4"/>
    <n v="1114"/>
  </r>
  <r>
    <n v="7"/>
    <x v="2"/>
    <x v="768"/>
    <x v="2"/>
    <x v="0"/>
    <n v="6"/>
    <x v="1"/>
    <x v="2"/>
    <x v="2"/>
    <x v="411"/>
    <x v="1"/>
    <s v="United States"/>
    <x v="137"/>
    <x v="1"/>
    <m/>
    <x v="0"/>
    <x v="1"/>
    <d v="2018-12-13T00:00:00"/>
    <s v="Fri"/>
    <x v="6"/>
    <s v="CA-2018-142958"/>
    <n v="54"/>
    <s v="Acco Pressboard Covers with Storage Hooks, 14 7/8 x 11, Dark Blue"/>
    <s v="Anna Andreadi"/>
    <n v="90503"/>
    <n v="2"/>
    <n v="2"/>
    <n v="6"/>
  </r>
  <r>
    <n v="6"/>
    <x v="0"/>
    <x v="689"/>
    <x v="2"/>
    <x v="0"/>
    <n v="6"/>
    <x v="1"/>
    <x v="8"/>
    <x v="0"/>
    <x v="362"/>
    <x v="31"/>
    <s v="United States"/>
    <x v="131"/>
    <x v="1"/>
    <m/>
    <x v="0"/>
    <x v="1"/>
    <d v="2018-12-02T00:00:00"/>
    <s v="Mon"/>
    <x v="6"/>
    <s v="CA-2018-143154"/>
    <n v="1615"/>
    <s v="WD My Passport Ultra 1TB Portable External Hard Drive"/>
    <s v="Anna Andreadi"/>
    <n v="80501"/>
    <n v="-6"/>
    <n v="3"/>
    <n v="166"/>
  </r>
  <r>
    <n v="0"/>
    <x v="0"/>
    <x v="634"/>
    <x v="2"/>
    <x v="3"/>
    <n v="0"/>
    <x v="0"/>
    <x v="4"/>
    <x v="2"/>
    <x v="184"/>
    <x v="14"/>
    <s v="United States"/>
    <x v="371"/>
    <x v="2"/>
    <m/>
    <x v="0"/>
    <x v="0"/>
    <d v="2018-11-04T00:00:00"/>
    <s v="Wed"/>
    <x v="7"/>
    <s v="CA-2018-143308"/>
    <n v="1219"/>
    <s v="OIC Colored Binder Clips, Assorted Sizes"/>
    <s v="Cassandra Brandow"/>
    <n v="40214"/>
    <n v="5"/>
    <n v="3"/>
    <n v="11"/>
  </r>
  <r>
    <n v="4"/>
    <x v="1"/>
    <x v="907"/>
    <x v="2"/>
    <x v="0"/>
    <n v="6"/>
    <x v="1"/>
    <x v="5"/>
    <x v="1"/>
    <x v="4"/>
    <x v="4"/>
    <s v="United States"/>
    <x v="123"/>
    <x v="3"/>
    <m/>
    <x v="0"/>
    <x v="2"/>
    <d v="2018-09-26T00:00:00"/>
    <s v="Thu"/>
    <x v="0"/>
    <s v="CA-2018-143406"/>
    <n v="807"/>
    <s v="High-Back Leather Managers Chair"/>
    <s v="Kelly Williams"/>
    <n v="77041"/>
    <n v="-136"/>
    <n v="5"/>
    <n v="455"/>
  </r>
  <r>
    <n v="4"/>
    <x v="1"/>
    <x v="907"/>
    <x v="2"/>
    <x v="0"/>
    <n v="6"/>
    <x v="1"/>
    <x v="12"/>
    <x v="2"/>
    <x v="4"/>
    <x v="4"/>
    <s v="United States"/>
    <x v="123"/>
    <x v="3"/>
    <m/>
    <x v="0"/>
    <x v="3"/>
    <d v="2018-09-26T00:00:00"/>
    <s v="Thu"/>
    <x v="0"/>
    <s v="CA-2018-143406"/>
    <n v="857"/>
    <s v="Hoover Commercial Lightweight Upright Vacuum with E-Z Empty Dirt Cup"/>
    <s v="Kelly Williams"/>
    <n v="77041"/>
    <n v="-251"/>
    <n v="2"/>
    <n v="93"/>
  </r>
  <r>
    <n v="0"/>
    <x v="0"/>
    <x v="903"/>
    <x v="2"/>
    <x v="3"/>
    <n v="0"/>
    <x v="0"/>
    <x v="10"/>
    <x v="2"/>
    <x v="41"/>
    <x v="4"/>
    <s v="United States"/>
    <x v="38"/>
    <x v="3"/>
    <m/>
    <x v="0"/>
    <x v="1"/>
    <d v="2018-11-05T00:00:00"/>
    <s v="Thu"/>
    <x v="7"/>
    <s v="CA-2018-143441"/>
    <n v="199"/>
    <s v="Avery 490"/>
    <s v="Kelly Williams"/>
    <n v="78041"/>
    <n v="4"/>
    <n v="1"/>
    <n v="12"/>
  </r>
  <r>
    <n v="2"/>
    <x v="2"/>
    <x v="740"/>
    <x v="2"/>
    <x v="2"/>
    <n v="1"/>
    <x v="1"/>
    <x v="6"/>
    <x v="2"/>
    <x v="130"/>
    <x v="3"/>
    <s v="United States"/>
    <x v="117"/>
    <x v="1"/>
    <m/>
    <x v="0"/>
    <x v="1"/>
    <d v="2018-09-11T00:00:00"/>
    <s v="Wed"/>
    <x v="0"/>
    <s v="CA-2018-143476"/>
    <n v="474"/>
    <s v="Crayola Anti Dust Chalk, 12/Pack"/>
    <s v="Anna Andreadi"/>
    <n v="85023"/>
    <n v="1"/>
    <n v="2"/>
    <n v="3"/>
  </r>
  <r>
    <n v="2"/>
    <x v="2"/>
    <x v="740"/>
    <x v="2"/>
    <x v="2"/>
    <n v="1"/>
    <x v="1"/>
    <x v="3"/>
    <x v="2"/>
    <x v="130"/>
    <x v="3"/>
    <s v="United States"/>
    <x v="117"/>
    <x v="1"/>
    <m/>
    <x v="0"/>
    <x v="1"/>
    <d v="2018-09-11T00:00:00"/>
    <s v="Wed"/>
    <x v="0"/>
    <s v="CA-2018-143476"/>
    <n v="780"/>
    <s v="Great White Multi-Use Recycled Paper (20Lb. and 84 Bright)"/>
    <s v="Anna Andreadi"/>
    <n v="85023"/>
    <n v="3"/>
    <n v="2"/>
    <n v="10"/>
  </r>
  <r>
    <n v="2"/>
    <x v="2"/>
    <x v="740"/>
    <x v="2"/>
    <x v="2"/>
    <n v="1"/>
    <x v="1"/>
    <x v="3"/>
    <x v="2"/>
    <x v="130"/>
    <x v="3"/>
    <s v="United States"/>
    <x v="117"/>
    <x v="1"/>
    <m/>
    <x v="0"/>
    <x v="1"/>
    <d v="2018-09-11T00:00:00"/>
    <s v="Wed"/>
    <x v="0"/>
    <s v="CA-2018-143476"/>
    <n v="1774"/>
    <s v="Xerox 1976"/>
    <s v="Anna Andreadi"/>
    <n v="85023"/>
    <n v="7"/>
    <n v="4"/>
    <n v="21"/>
  </r>
  <r>
    <n v="2"/>
    <x v="2"/>
    <x v="868"/>
    <x v="2"/>
    <x v="2"/>
    <n v="1"/>
    <x v="2"/>
    <x v="5"/>
    <x v="1"/>
    <x v="202"/>
    <x v="37"/>
    <s v="United States"/>
    <x v="93"/>
    <x v="1"/>
    <m/>
    <x v="0"/>
    <x v="1"/>
    <d v="2018-12-11T00:00:00"/>
    <s v="Wed"/>
    <x v="6"/>
    <s v="CA-2018-143609"/>
    <n v="753"/>
    <s v="Global Fabric Managers Chair, Dark Gray"/>
    <s v="Anna Andreadi"/>
    <n v="97206"/>
    <n v="25"/>
    <n v="5"/>
    <n v="404"/>
  </r>
  <r>
    <n v="4"/>
    <x v="1"/>
    <x v="909"/>
    <x v="2"/>
    <x v="0"/>
    <n v="6"/>
    <x v="0"/>
    <x v="3"/>
    <x v="2"/>
    <x v="16"/>
    <x v="12"/>
    <s v="United States"/>
    <x v="749"/>
    <x v="0"/>
    <m/>
    <x v="0"/>
    <x v="1"/>
    <d v="2018-05-23T00:00:00"/>
    <s v="Mon"/>
    <x v="5"/>
    <s v="CA-2018-143714"/>
    <n v="1829"/>
    <s v="Xerox 224"/>
    <s v="Chuck Magee"/>
    <n v="19120"/>
    <n v="4"/>
    <n v="2"/>
    <n v="10"/>
  </r>
  <r>
    <n v="4"/>
    <x v="1"/>
    <x v="909"/>
    <x v="2"/>
    <x v="0"/>
    <n v="6"/>
    <x v="0"/>
    <x v="2"/>
    <x v="2"/>
    <x v="16"/>
    <x v="12"/>
    <s v="United States"/>
    <x v="749"/>
    <x v="0"/>
    <m/>
    <x v="0"/>
    <x v="4"/>
    <d v="2018-05-23T00:00:00"/>
    <s v="Mon"/>
    <x v="5"/>
    <s v="CA-2018-143714"/>
    <n v="258"/>
    <s v="Avery Legal 4-Ring Binder"/>
    <s v="Chuck Magee"/>
    <n v="19120"/>
    <n v="-4"/>
    <n v="1"/>
    <n v="6"/>
  </r>
  <r>
    <n v="4"/>
    <x v="1"/>
    <x v="909"/>
    <x v="2"/>
    <x v="0"/>
    <n v="6"/>
    <x v="0"/>
    <x v="0"/>
    <x v="0"/>
    <x v="16"/>
    <x v="12"/>
    <s v="United States"/>
    <x v="749"/>
    <x v="0"/>
    <m/>
    <x v="0"/>
    <x v="6"/>
    <d v="2018-05-23T00:00:00"/>
    <s v="Mon"/>
    <x v="5"/>
    <s v="CA-2018-143714"/>
    <n v="174"/>
    <s v="Avaya 5410 Digital phone"/>
    <s v="Chuck Magee"/>
    <n v="19120"/>
    <n v="-24"/>
    <n v="3"/>
    <n v="122"/>
  </r>
  <r>
    <n v="4"/>
    <x v="1"/>
    <x v="909"/>
    <x v="2"/>
    <x v="0"/>
    <n v="6"/>
    <x v="0"/>
    <x v="16"/>
    <x v="0"/>
    <x v="16"/>
    <x v="12"/>
    <s v="United States"/>
    <x v="749"/>
    <x v="0"/>
    <m/>
    <x v="0"/>
    <x v="6"/>
    <d v="2018-05-23T00:00:00"/>
    <s v="Mon"/>
    <x v="5"/>
    <s v="CA-2018-143714"/>
    <n v="399"/>
    <s v="Canon imageCLASS 2200 Advanced Copier"/>
    <s v="Chuck Magee"/>
    <n v="19120"/>
    <n v="1120"/>
    <n v="4"/>
    <n v="8400"/>
  </r>
  <r>
    <n v="2"/>
    <x v="2"/>
    <x v="721"/>
    <x v="2"/>
    <x v="2"/>
    <n v="1"/>
    <x v="1"/>
    <x v="14"/>
    <x v="1"/>
    <x v="218"/>
    <x v="24"/>
    <s v="United States"/>
    <x v="426"/>
    <x v="0"/>
    <m/>
    <x v="0"/>
    <x v="0"/>
    <d v="2018-12-05T00:00:00"/>
    <s v="Thu"/>
    <x v="6"/>
    <s v="CA-2018-143749"/>
    <n v="1228"/>
    <s v="OSullivan 5-Shelf Heavy-Duty Bookcases"/>
    <s v="Chuck Magee"/>
    <n v="2038"/>
    <n v="20"/>
    <n v="1"/>
    <n v="82"/>
  </r>
  <r>
    <n v="2"/>
    <x v="1"/>
    <x v="680"/>
    <x v="2"/>
    <x v="1"/>
    <n v="3"/>
    <x v="1"/>
    <x v="15"/>
    <x v="2"/>
    <x v="22"/>
    <x v="5"/>
    <s v="United States"/>
    <x v="234"/>
    <x v="2"/>
    <m/>
    <x v="0"/>
    <x v="0"/>
    <d v="2018-12-01T00:00:00"/>
    <s v="Sun"/>
    <x v="6"/>
    <s v="CA-2018-143805"/>
    <n v="86"/>
    <s v="Acme Softgrip Scissors"/>
    <s v="Cassandra Brandow"/>
    <n v="23223"/>
    <n v="12"/>
    <n v="5"/>
    <n v="41"/>
  </r>
  <r>
    <n v="2"/>
    <x v="1"/>
    <x v="680"/>
    <x v="2"/>
    <x v="1"/>
    <n v="3"/>
    <x v="1"/>
    <x v="12"/>
    <x v="2"/>
    <x v="22"/>
    <x v="5"/>
    <s v="United States"/>
    <x v="234"/>
    <x v="2"/>
    <m/>
    <x v="0"/>
    <x v="0"/>
    <d v="2018-12-01T00:00:00"/>
    <s v="Sun"/>
    <x v="6"/>
    <s v="CA-2018-143805"/>
    <n v="852"/>
    <s v="Honeywell Enviracaire Portable HEPA Air Cleaner for 17 x 22 Room"/>
    <s v="Cassandra Brandow"/>
    <n v="23223"/>
    <n v="695"/>
    <n v="7"/>
    <n v="2105"/>
  </r>
  <r>
    <n v="4"/>
    <x v="1"/>
    <x v="808"/>
    <x v="2"/>
    <x v="0"/>
    <n v="6"/>
    <x v="2"/>
    <x v="5"/>
    <x v="1"/>
    <x v="0"/>
    <x v="0"/>
    <s v="United States"/>
    <x v="161"/>
    <x v="0"/>
    <m/>
    <x v="0"/>
    <x v="9"/>
    <d v="2018-08-12T00:00:00"/>
    <s v="Thu"/>
    <x v="10"/>
    <s v="CA-2018-143910"/>
    <n v="754"/>
    <s v="Global Geo Office Task Chair, Gray"/>
    <s v="Chuck Magee"/>
    <n v="10011"/>
    <n v="-8"/>
    <n v="2"/>
    <n v="146"/>
  </r>
  <r>
    <n v="6"/>
    <x v="0"/>
    <x v="878"/>
    <x v="2"/>
    <x v="0"/>
    <n v="6"/>
    <x v="2"/>
    <x v="3"/>
    <x v="2"/>
    <x v="348"/>
    <x v="6"/>
    <s v="United States"/>
    <x v="463"/>
    <x v="3"/>
    <m/>
    <x v="0"/>
    <x v="0"/>
    <d v="2018-07-28T00:00:00"/>
    <s v="Sat"/>
    <x v="10"/>
    <s v="CA-2018-143924"/>
    <n v="1679"/>
    <s v="Xerox 1889"/>
    <s v="Kelly Williams"/>
    <n v="49423"/>
    <n v="54"/>
    <n v="2"/>
    <n v="110"/>
  </r>
  <r>
    <n v="6"/>
    <x v="0"/>
    <x v="878"/>
    <x v="2"/>
    <x v="0"/>
    <n v="6"/>
    <x v="2"/>
    <x v="4"/>
    <x v="2"/>
    <x v="348"/>
    <x v="6"/>
    <s v="United States"/>
    <x v="463"/>
    <x v="3"/>
    <m/>
    <x v="0"/>
    <x v="0"/>
    <d v="2018-07-28T00:00:00"/>
    <s v="Sat"/>
    <x v="10"/>
    <s v="CA-2018-143924"/>
    <n v="1507"/>
    <s v="Staples"/>
    <s v="Kelly Williams"/>
    <n v="49423"/>
    <n v="9"/>
    <n v="7"/>
    <n v="20"/>
  </r>
  <r>
    <n v="0"/>
    <x v="0"/>
    <x v="629"/>
    <x v="2"/>
    <x v="3"/>
    <n v="0"/>
    <x v="1"/>
    <x v="3"/>
    <x v="2"/>
    <x v="17"/>
    <x v="1"/>
    <s v="United States"/>
    <x v="488"/>
    <x v="1"/>
    <m/>
    <x v="0"/>
    <x v="0"/>
    <d v="2018-06-26T00:00:00"/>
    <s v="Thu"/>
    <x v="9"/>
    <s v="CA-2018-144015"/>
    <n v="131"/>
    <s v="Ampad Phone Message Book, Recycled, 400 Message Capacity, 5 ¾” x 11”"/>
    <s v="Anna Andreadi"/>
    <n v="90036"/>
    <n v="6"/>
    <n v="2"/>
    <n v="12"/>
  </r>
  <r>
    <n v="0"/>
    <x v="0"/>
    <x v="629"/>
    <x v="2"/>
    <x v="3"/>
    <n v="0"/>
    <x v="1"/>
    <x v="15"/>
    <x v="2"/>
    <x v="17"/>
    <x v="1"/>
    <s v="United States"/>
    <x v="488"/>
    <x v="1"/>
    <m/>
    <x v="0"/>
    <x v="0"/>
    <d v="2018-06-26T00:00:00"/>
    <s v="Thu"/>
    <x v="9"/>
    <s v="CA-2018-144015"/>
    <n v="1308"/>
    <s v="Premier Electric Letter Opener"/>
    <s v="Anna Andreadi"/>
    <n v="90036"/>
    <n v="12"/>
    <n v="2"/>
    <n v="232"/>
  </r>
  <r>
    <n v="0"/>
    <x v="0"/>
    <x v="629"/>
    <x v="2"/>
    <x v="3"/>
    <n v="0"/>
    <x v="1"/>
    <x v="4"/>
    <x v="2"/>
    <x v="17"/>
    <x v="1"/>
    <s v="United States"/>
    <x v="488"/>
    <x v="1"/>
    <m/>
    <x v="0"/>
    <x v="0"/>
    <d v="2018-06-26T00:00:00"/>
    <s v="Thu"/>
    <x v="9"/>
    <s v="CA-2018-144015"/>
    <n v="1216"/>
    <s v="OIC Binder Clips"/>
    <s v="Anna Andreadi"/>
    <n v="90036"/>
    <n v="9"/>
    <n v="5"/>
    <n v="18"/>
  </r>
  <r>
    <n v="2"/>
    <x v="1"/>
    <x v="863"/>
    <x v="2"/>
    <x v="1"/>
    <n v="3"/>
    <x v="0"/>
    <x v="5"/>
    <x v="1"/>
    <x v="29"/>
    <x v="1"/>
    <s v="United States"/>
    <x v="156"/>
    <x v="1"/>
    <m/>
    <x v="0"/>
    <x v="1"/>
    <d v="2018-11-05T00:00:00"/>
    <s v="Thu"/>
    <x v="7"/>
    <s v="CA-2018-144092"/>
    <n v="791"/>
    <s v="Harbour Creations 67200 Series Stacking Chairs"/>
    <s v="Anna Andreadi"/>
    <n v="95123"/>
    <n v="10"/>
    <n v="2"/>
    <n v="114"/>
  </r>
  <r>
    <n v="2"/>
    <x v="1"/>
    <x v="863"/>
    <x v="2"/>
    <x v="1"/>
    <n v="3"/>
    <x v="0"/>
    <x v="7"/>
    <x v="2"/>
    <x v="29"/>
    <x v="1"/>
    <s v="United States"/>
    <x v="156"/>
    <x v="1"/>
    <m/>
    <x v="0"/>
    <x v="0"/>
    <d v="2018-11-05T00:00:00"/>
    <s v="Thu"/>
    <x v="7"/>
    <s v="CA-2018-144092"/>
    <n v="1522"/>
    <s v="Strathmore #10 Envelopes, Ultimate White"/>
    <s v="Anna Andreadi"/>
    <n v="95123"/>
    <n v="77"/>
    <n v="3"/>
    <n v="158"/>
  </r>
  <r>
    <n v="2"/>
    <x v="1"/>
    <x v="863"/>
    <x v="2"/>
    <x v="1"/>
    <n v="3"/>
    <x v="0"/>
    <x v="8"/>
    <x v="0"/>
    <x v="29"/>
    <x v="1"/>
    <s v="United States"/>
    <x v="156"/>
    <x v="1"/>
    <m/>
    <x v="0"/>
    <x v="0"/>
    <d v="2018-11-05T00:00:00"/>
    <s v="Thu"/>
    <x v="7"/>
    <s v="CA-2018-144092"/>
    <n v="961"/>
    <s v="KeyTronic E03601U1 - Keyboard - Beige"/>
    <s v="Anna Andreadi"/>
    <n v="95123"/>
    <n v="13"/>
    <n v="4"/>
    <n v="72"/>
  </r>
  <r>
    <n v="5"/>
    <x v="1"/>
    <x v="679"/>
    <x v="2"/>
    <x v="0"/>
    <n v="6"/>
    <x v="1"/>
    <x v="1"/>
    <x v="1"/>
    <x v="1"/>
    <x v="1"/>
    <s v="United States"/>
    <x v="489"/>
    <x v="1"/>
    <m/>
    <x v="0"/>
    <x v="1"/>
    <d v="2018-07-31T00:00:00"/>
    <s v="Tue"/>
    <x v="10"/>
    <s v="CA-2018-144148"/>
    <n v="974"/>
    <s v="Laminate Occasional Tables"/>
    <s v="Anna Andreadi"/>
    <n v="94122"/>
    <n v="-32"/>
    <n v="7"/>
    <n v="863"/>
  </r>
  <r>
    <n v="4"/>
    <x v="1"/>
    <x v="634"/>
    <x v="2"/>
    <x v="0"/>
    <n v="6"/>
    <x v="1"/>
    <x v="11"/>
    <x v="2"/>
    <x v="17"/>
    <x v="1"/>
    <s v="United States"/>
    <x v="234"/>
    <x v="1"/>
    <m/>
    <x v="0"/>
    <x v="0"/>
    <d v="2018-10-31T00:00:00"/>
    <s v="Tue"/>
    <x v="7"/>
    <s v="CA-2018-144218"/>
    <n v="533"/>
    <s v="Dual Level, Single-Width Filing Carts"/>
    <s v="Anna Andreadi"/>
    <n v="90045"/>
    <n v="282"/>
    <n v="7"/>
    <n v="1085"/>
  </r>
  <r>
    <n v="6"/>
    <x v="0"/>
    <x v="860"/>
    <x v="2"/>
    <x v="0"/>
    <n v="6"/>
    <x v="0"/>
    <x v="3"/>
    <x v="2"/>
    <x v="143"/>
    <x v="0"/>
    <s v="United States"/>
    <x v="702"/>
    <x v="0"/>
    <m/>
    <x v="0"/>
    <x v="0"/>
    <d v="2018-12-10T00:00:00"/>
    <s v="Tue"/>
    <x v="6"/>
    <s v="CA-2018-144309"/>
    <n v="1658"/>
    <s v="Wirebound Message Books, Four 2 3/4 x 5 Forms per Page, 600 Sets per Book"/>
    <s v="Chuck Magee"/>
    <n v="13601"/>
    <n v="9"/>
    <n v="2"/>
    <n v="19"/>
  </r>
  <r>
    <n v="6"/>
    <x v="0"/>
    <x v="860"/>
    <x v="2"/>
    <x v="0"/>
    <n v="6"/>
    <x v="0"/>
    <x v="2"/>
    <x v="2"/>
    <x v="143"/>
    <x v="0"/>
    <s v="United States"/>
    <x v="702"/>
    <x v="0"/>
    <m/>
    <x v="0"/>
    <x v="1"/>
    <d v="2018-12-10T00:00:00"/>
    <s v="Tue"/>
    <x v="6"/>
    <s v="CA-2018-144309"/>
    <n v="649"/>
    <s v="Fellowes PB200 Plastic Comb Binding Machine"/>
    <s v="Chuck Magee"/>
    <n v="13601"/>
    <n v="221"/>
    <n v="5"/>
    <n v="680"/>
  </r>
  <r>
    <n v="4"/>
    <x v="2"/>
    <x v="679"/>
    <x v="2"/>
    <x v="1"/>
    <n v="3"/>
    <x v="1"/>
    <x v="3"/>
    <x v="2"/>
    <x v="266"/>
    <x v="4"/>
    <s v="United States"/>
    <x v="752"/>
    <x v="3"/>
    <m/>
    <x v="0"/>
    <x v="1"/>
    <d v="2018-08-01T00:00:00"/>
    <s v="Sun"/>
    <x v="10"/>
    <s v="CA-2018-144337"/>
    <n v="538"/>
    <s v="Easy-staple paper"/>
    <s v="Kelly Williams"/>
    <n v="79109"/>
    <n v="7"/>
    <n v="2"/>
    <n v="20"/>
  </r>
  <r>
    <n v="0"/>
    <x v="0"/>
    <x v="811"/>
    <x v="2"/>
    <x v="3"/>
    <n v="0"/>
    <x v="0"/>
    <x v="9"/>
    <x v="1"/>
    <x v="412"/>
    <x v="2"/>
    <s v="United States"/>
    <x v="120"/>
    <x v="2"/>
    <m/>
    <x v="0"/>
    <x v="1"/>
    <d v="2018-10-28T00:00:00"/>
    <s v="Sat"/>
    <x v="8"/>
    <s v="CA-2018-144344"/>
    <n v="585"/>
    <s v="Eldon Radial Chair Mat for Low to Medium Pile Carpets"/>
    <s v="Cassandra Brandow"/>
    <n v="33437"/>
    <n v="0"/>
    <n v="2"/>
    <n v="64"/>
  </r>
  <r>
    <n v="0"/>
    <x v="0"/>
    <x v="811"/>
    <x v="2"/>
    <x v="3"/>
    <n v="0"/>
    <x v="0"/>
    <x v="9"/>
    <x v="1"/>
    <x v="412"/>
    <x v="2"/>
    <s v="United States"/>
    <x v="120"/>
    <x v="2"/>
    <m/>
    <x v="0"/>
    <x v="1"/>
    <d v="2018-10-28T00:00:00"/>
    <s v="Sat"/>
    <x v="8"/>
    <s v="CA-2018-144344"/>
    <n v="16"/>
    <s v="24-Hour Round Wall Clock"/>
    <s v="Cassandra Brandow"/>
    <n v="33437"/>
    <n v="14"/>
    <n v="3"/>
    <n v="48"/>
  </r>
  <r>
    <n v="0"/>
    <x v="0"/>
    <x v="811"/>
    <x v="2"/>
    <x v="3"/>
    <n v="0"/>
    <x v="0"/>
    <x v="9"/>
    <x v="1"/>
    <x v="412"/>
    <x v="2"/>
    <s v="United States"/>
    <x v="120"/>
    <x v="2"/>
    <m/>
    <x v="0"/>
    <x v="1"/>
    <d v="2018-10-28T00:00:00"/>
    <s v="Sat"/>
    <x v="8"/>
    <s v="CA-2018-144344"/>
    <n v="871"/>
    <s v="Howard Miller 13-1/2 Diameter Rosebrook Wall Clock"/>
    <s v="Cassandra Brandow"/>
    <n v="33437"/>
    <n v="41"/>
    <n v="3"/>
    <n v="165"/>
  </r>
  <r>
    <n v="0"/>
    <x v="0"/>
    <x v="811"/>
    <x v="2"/>
    <x v="3"/>
    <n v="0"/>
    <x v="0"/>
    <x v="2"/>
    <x v="2"/>
    <x v="412"/>
    <x v="2"/>
    <s v="United States"/>
    <x v="120"/>
    <x v="2"/>
    <m/>
    <x v="0"/>
    <x v="4"/>
    <d v="2018-10-28T00:00:00"/>
    <s v="Sat"/>
    <x v="8"/>
    <s v="CA-2018-144344"/>
    <n v="975"/>
    <s v="Large Capacity Hanging Post Binders"/>
    <s v="Cassandra Brandow"/>
    <n v="33437"/>
    <n v="-30"/>
    <n v="5"/>
    <n v="37"/>
  </r>
  <r>
    <n v="4"/>
    <x v="1"/>
    <x v="910"/>
    <x v="2"/>
    <x v="0"/>
    <n v="6"/>
    <x v="1"/>
    <x v="7"/>
    <x v="2"/>
    <x v="16"/>
    <x v="12"/>
    <s v="United States"/>
    <x v="306"/>
    <x v="0"/>
    <m/>
    <x v="0"/>
    <x v="1"/>
    <d v="2018-02-23T00:00:00"/>
    <s v="Mon"/>
    <x v="3"/>
    <s v="CA-2018-144400"/>
    <n v="1341"/>
    <s v="Recycled Interoffice Envelopes with String and Button Closure, 10 x 13"/>
    <s v="Chuck Magee"/>
    <n v="19120"/>
    <n v="22"/>
    <n v="3"/>
    <n v="58"/>
  </r>
  <r>
    <n v="5"/>
    <x v="1"/>
    <x v="727"/>
    <x v="2"/>
    <x v="0"/>
    <n v="6"/>
    <x v="2"/>
    <x v="4"/>
    <x v="2"/>
    <x v="4"/>
    <x v="4"/>
    <s v="United States"/>
    <x v="166"/>
    <x v="3"/>
    <m/>
    <x v="0"/>
    <x v="1"/>
    <d v="2018-09-05T00:00:00"/>
    <s v="Thu"/>
    <x v="0"/>
    <s v="CA-2018-144540"/>
    <n v="105"/>
    <s v="Advantus Map Pennant Flags and Round Head Tacks"/>
    <s v="Kelly Williams"/>
    <n v="77070"/>
    <n v="4"/>
    <n v="9"/>
    <n v="28"/>
  </r>
  <r>
    <n v="5"/>
    <x v="1"/>
    <x v="727"/>
    <x v="2"/>
    <x v="0"/>
    <n v="6"/>
    <x v="2"/>
    <x v="12"/>
    <x v="2"/>
    <x v="4"/>
    <x v="4"/>
    <s v="United States"/>
    <x v="166"/>
    <x v="3"/>
    <m/>
    <x v="0"/>
    <x v="3"/>
    <d v="2018-09-05T00:00:00"/>
    <s v="Thu"/>
    <x v="0"/>
    <s v="CA-2018-144540"/>
    <n v="613"/>
    <s v="Eureka The Boss Plus 12-Amp Hard Box Upright Vacuum, Red"/>
    <s v="Kelly Williams"/>
    <n v="77070"/>
    <n v="-166"/>
    <n v="3"/>
    <n v="63"/>
  </r>
  <r>
    <n v="5"/>
    <x v="1"/>
    <x v="693"/>
    <x v="2"/>
    <x v="0"/>
    <n v="6"/>
    <x v="1"/>
    <x v="8"/>
    <x v="0"/>
    <x v="31"/>
    <x v="19"/>
    <s v="United States"/>
    <x v="212"/>
    <x v="0"/>
    <m/>
    <x v="0"/>
    <x v="1"/>
    <d v="2018-11-07T00:00:00"/>
    <s v="Sat"/>
    <x v="7"/>
    <s v="CA-2018-144554"/>
    <n v="1273"/>
    <s v="Plantronics Audio 478 Stereo USB Headset"/>
    <s v="Chuck Magee"/>
    <n v="43055"/>
    <n v="22"/>
    <n v="3"/>
    <n v="120"/>
  </r>
  <r>
    <n v="6"/>
    <x v="0"/>
    <x v="806"/>
    <x v="2"/>
    <x v="0"/>
    <n v="6"/>
    <x v="1"/>
    <x v="9"/>
    <x v="1"/>
    <x v="4"/>
    <x v="4"/>
    <s v="United States"/>
    <x v="484"/>
    <x v="3"/>
    <m/>
    <x v="0"/>
    <x v="7"/>
    <d v="2018-02-02T00:00:00"/>
    <s v="Mon"/>
    <x v="3"/>
    <s v="CA-2018-144645"/>
    <n v="509"/>
    <s v="Deflect-o RollaMat Studded, Beveled Mat for Medium Pile Carpeting"/>
    <s v="Kelly Williams"/>
    <n v="77041"/>
    <n v="-77"/>
    <n v="2"/>
    <n v="74"/>
  </r>
  <r>
    <n v="4"/>
    <x v="1"/>
    <x v="898"/>
    <x v="2"/>
    <x v="0"/>
    <n v="6"/>
    <x v="0"/>
    <x v="11"/>
    <x v="2"/>
    <x v="42"/>
    <x v="1"/>
    <s v="United States"/>
    <x v="402"/>
    <x v="1"/>
    <m/>
    <x v="0"/>
    <x v="0"/>
    <d v="2018-10-21T00:00:00"/>
    <s v="Sat"/>
    <x v="8"/>
    <s v="CA-2018-144729"/>
    <n v="282"/>
    <s v="Belkin 19 Vented Equipment Shelf, Black"/>
    <s v="Anna Andreadi"/>
    <n v="92037"/>
    <n v="2"/>
    <n v="3"/>
    <n v="154"/>
  </r>
  <r>
    <n v="6"/>
    <x v="0"/>
    <x v="839"/>
    <x v="2"/>
    <x v="0"/>
    <n v="6"/>
    <x v="0"/>
    <x v="11"/>
    <x v="2"/>
    <x v="13"/>
    <x v="10"/>
    <s v="United States"/>
    <x v="343"/>
    <x v="3"/>
    <m/>
    <x v="0"/>
    <x v="1"/>
    <d v="2018-09-02T00:00:00"/>
    <s v="Mon"/>
    <x v="0"/>
    <s v="CA-2018-144764"/>
    <n v="1359"/>
    <s v="Rogers Deluxe File Chest"/>
    <s v="Kelly Williams"/>
    <n v="60623"/>
    <n v="-8"/>
    <n v="2"/>
    <n v="35"/>
  </r>
  <r>
    <n v="6"/>
    <x v="0"/>
    <x v="839"/>
    <x v="2"/>
    <x v="0"/>
    <n v="6"/>
    <x v="0"/>
    <x v="10"/>
    <x v="2"/>
    <x v="13"/>
    <x v="10"/>
    <s v="United States"/>
    <x v="343"/>
    <x v="3"/>
    <m/>
    <x v="0"/>
    <x v="1"/>
    <d v="2018-09-02T00:00:00"/>
    <s v="Mon"/>
    <x v="0"/>
    <s v="CA-2018-144764"/>
    <n v="1440"/>
    <s v="Self-Adhesive Address Labels for Typewriters by Universal"/>
    <s v="Kelly Williams"/>
    <n v="60623"/>
    <n v="10"/>
    <n v="5"/>
    <n v="29"/>
  </r>
  <r>
    <n v="6"/>
    <x v="0"/>
    <x v="839"/>
    <x v="2"/>
    <x v="0"/>
    <n v="6"/>
    <x v="0"/>
    <x v="13"/>
    <x v="0"/>
    <x v="13"/>
    <x v="10"/>
    <s v="United States"/>
    <x v="343"/>
    <x v="3"/>
    <m/>
    <x v="0"/>
    <x v="2"/>
    <d v="2018-09-02T00:00:00"/>
    <s v="Mon"/>
    <x v="0"/>
    <s v="CA-2018-144764"/>
    <n v="1225"/>
    <s v="Okidata C610n Printer"/>
    <s v="Kelly Williams"/>
    <n v="60623"/>
    <n v="-19"/>
    <n v="3"/>
    <n v="1363"/>
  </r>
  <r>
    <n v="5"/>
    <x v="1"/>
    <x v="849"/>
    <x v="2"/>
    <x v="0"/>
    <n v="6"/>
    <x v="1"/>
    <x v="15"/>
    <x v="2"/>
    <x v="0"/>
    <x v="0"/>
    <s v="United States"/>
    <x v="622"/>
    <x v="0"/>
    <m/>
    <x v="0"/>
    <x v="0"/>
    <d v="2018-04-18T00:00:00"/>
    <s v="Wed"/>
    <x v="4"/>
    <s v="CA-2018-144785"/>
    <n v="73"/>
    <s v="Acme Design Line 8 Stainless Steel Bent Scissors w/Champagne Handles, 3-1/8 Cut"/>
    <s v="Chuck Magee"/>
    <n v="10009"/>
    <n v="2"/>
    <n v="1"/>
    <n v="7"/>
  </r>
  <r>
    <n v="5"/>
    <x v="1"/>
    <x v="849"/>
    <x v="2"/>
    <x v="0"/>
    <n v="6"/>
    <x v="1"/>
    <x v="6"/>
    <x v="2"/>
    <x v="0"/>
    <x v="0"/>
    <s v="United States"/>
    <x v="622"/>
    <x v="0"/>
    <m/>
    <x v="0"/>
    <x v="0"/>
    <d v="2018-04-18T00:00:00"/>
    <s v="Wed"/>
    <x v="4"/>
    <s v="CA-2018-144785"/>
    <n v="126"/>
    <s v="American Pencil"/>
    <s v="Chuck Magee"/>
    <n v="10009"/>
    <n v="2"/>
    <n v="3"/>
    <n v="7"/>
  </r>
  <r>
    <n v="4"/>
    <x v="1"/>
    <x v="649"/>
    <x v="2"/>
    <x v="0"/>
    <n v="6"/>
    <x v="1"/>
    <x v="9"/>
    <x v="1"/>
    <x v="193"/>
    <x v="3"/>
    <s v="United States"/>
    <x v="753"/>
    <x v="1"/>
    <m/>
    <x v="0"/>
    <x v="1"/>
    <d v="2018-04-30T00:00:00"/>
    <s v="Mon"/>
    <x v="5"/>
    <s v="CA-2018-144792"/>
    <n v="12"/>
    <s v="12-1/2 Diameter Round Wall Clock"/>
    <s v="Anna Andreadi"/>
    <n v="85254"/>
    <n v="22"/>
    <n v="7"/>
    <n v="112"/>
  </r>
  <r>
    <n v="2"/>
    <x v="1"/>
    <x v="788"/>
    <x v="2"/>
    <x v="1"/>
    <n v="3"/>
    <x v="1"/>
    <x v="10"/>
    <x v="2"/>
    <x v="1"/>
    <x v="1"/>
    <s v="United States"/>
    <x v="676"/>
    <x v="1"/>
    <m/>
    <x v="0"/>
    <x v="0"/>
    <d v="2018-07-22T00:00:00"/>
    <s v="Sun"/>
    <x v="1"/>
    <s v="CA-2018-144855"/>
    <n v="1442"/>
    <s v="Self-Adhesive Removable Labels"/>
    <s v="Anna Andreadi"/>
    <n v="94110"/>
    <n v="3"/>
    <n v="2"/>
    <n v="6"/>
  </r>
  <r>
    <n v="3"/>
    <x v="2"/>
    <x v="711"/>
    <x v="2"/>
    <x v="2"/>
    <n v="1"/>
    <x v="1"/>
    <x v="2"/>
    <x v="2"/>
    <x v="413"/>
    <x v="26"/>
    <s v="United States"/>
    <x v="137"/>
    <x v="3"/>
    <m/>
    <x v="0"/>
    <x v="0"/>
    <d v="2018-11-27T00:00:00"/>
    <s v="Fri"/>
    <x v="7"/>
    <s v="CA-2018-144911"/>
    <n v="901"/>
    <s v="Ibico Plastic Spiral Binding Combs"/>
    <s v="Kelly Williams"/>
    <n v="66212"/>
    <n v="70"/>
    <n v="5"/>
    <n v="152"/>
  </r>
  <r>
    <n v="3"/>
    <x v="2"/>
    <x v="711"/>
    <x v="2"/>
    <x v="2"/>
    <n v="1"/>
    <x v="1"/>
    <x v="8"/>
    <x v="0"/>
    <x v="413"/>
    <x v="26"/>
    <s v="United States"/>
    <x v="137"/>
    <x v="3"/>
    <m/>
    <x v="0"/>
    <x v="0"/>
    <d v="2018-11-27T00:00:00"/>
    <s v="Fri"/>
    <x v="7"/>
    <s v="CA-2018-144911"/>
    <n v="1606"/>
    <s v="Verbatim 25 GB 6x Blu-ray Single Layer Recordable Disc, 3/Pack"/>
    <s v="Kelly Williams"/>
    <n v="66212"/>
    <n v="15"/>
    <n v="5"/>
    <n v="35"/>
  </r>
  <r>
    <n v="5"/>
    <x v="1"/>
    <x v="911"/>
    <x v="2"/>
    <x v="0"/>
    <n v="6"/>
    <x v="0"/>
    <x v="5"/>
    <x v="1"/>
    <x v="0"/>
    <x v="0"/>
    <s v="United States"/>
    <x v="129"/>
    <x v="0"/>
    <m/>
    <x v="0"/>
    <x v="9"/>
    <d v="2018-10-03T00:00:00"/>
    <s v="Tue"/>
    <x v="8"/>
    <s v="CA-2018-144939"/>
    <n v="1204"/>
    <s v="Office Star - Contemporary Task Swivel Chair"/>
    <s v="Chuck Magee"/>
    <n v="10035"/>
    <n v="93"/>
    <n v="6"/>
    <n v="599"/>
  </r>
  <r>
    <n v="3"/>
    <x v="0"/>
    <x v="689"/>
    <x v="2"/>
    <x v="1"/>
    <n v="3"/>
    <x v="1"/>
    <x v="10"/>
    <x v="2"/>
    <x v="13"/>
    <x v="10"/>
    <s v="United States"/>
    <x v="249"/>
    <x v="3"/>
    <m/>
    <x v="0"/>
    <x v="1"/>
    <d v="2018-12-05T00:00:00"/>
    <s v="Thu"/>
    <x v="6"/>
    <s v="CA-2018-145009"/>
    <n v="191"/>
    <s v="Avery 483"/>
    <s v="Kelly Williams"/>
    <n v="60610"/>
    <n v="4"/>
    <n v="3"/>
    <n v="12"/>
  </r>
  <r>
    <n v="2"/>
    <x v="2"/>
    <x v="790"/>
    <x v="2"/>
    <x v="2"/>
    <n v="1"/>
    <x v="2"/>
    <x v="3"/>
    <x v="2"/>
    <x v="414"/>
    <x v="38"/>
    <s v="United States"/>
    <x v="383"/>
    <x v="0"/>
    <m/>
    <x v="0"/>
    <x v="0"/>
    <d v="2018-11-26T00:00:00"/>
    <s v="Thu"/>
    <x v="7"/>
    <s v="CA-2018-145135"/>
    <n v="1756"/>
    <s v="Xerox 1959"/>
    <s v="Chuck Magee"/>
    <n v="6484"/>
    <n v="6"/>
    <n v="2"/>
    <n v="13"/>
  </r>
  <r>
    <n v="2"/>
    <x v="2"/>
    <x v="790"/>
    <x v="2"/>
    <x v="2"/>
    <n v="1"/>
    <x v="2"/>
    <x v="8"/>
    <x v="0"/>
    <x v="414"/>
    <x v="38"/>
    <s v="United States"/>
    <x v="383"/>
    <x v="0"/>
    <m/>
    <x v="0"/>
    <x v="0"/>
    <d v="2018-11-26T00:00:00"/>
    <s v="Thu"/>
    <x v="7"/>
    <s v="CA-2018-145135"/>
    <n v="1092"/>
    <s v="Micropad Numeric Keypads"/>
    <s v="Chuck Magee"/>
    <n v="6484"/>
    <n v="15"/>
    <n v="3"/>
    <n v="60"/>
  </r>
  <r>
    <n v="4"/>
    <x v="1"/>
    <x v="823"/>
    <x v="2"/>
    <x v="0"/>
    <n v="6"/>
    <x v="2"/>
    <x v="9"/>
    <x v="1"/>
    <x v="5"/>
    <x v="19"/>
    <s v="United States"/>
    <x v="278"/>
    <x v="0"/>
    <m/>
    <x v="0"/>
    <x v="1"/>
    <d v="2018-11-10T00:00:00"/>
    <s v="Tue"/>
    <x v="7"/>
    <s v="CA-2018-145177"/>
    <n v="494"/>
    <s v="DAX Natural Wood-Tone Poster Frame"/>
    <s v="Chuck Magee"/>
    <n v="45503"/>
    <n v="30"/>
    <n v="7"/>
    <n v="148"/>
  </r>
  <r>
    <n v="4"/>
    <x v="1"/>
    <x v="823"/>
    <x v="2"/>
    <x v="0"/>
    <n v="6"/>
    <x v="2"/>
    <x v="3"/>
    <x v="2"/>
    <x v="5"/>
    <x v="19"/>
    <s v="United States"/>
    <x v="278"/>
    <x v="0"/>
    <m/>
    <x v="0"/>
    <x v="1"/>
    <d v="2018-11-10T00:00:00"/>
    <s v="Tue"/>
    <x v="7"/>
    <s v="CA-2018-145177"/>
    <n v="1718"/>
    <s v="Xerox 1924"/>
    <s v="Chuck Magee"/>
    <n v="45503"/>
    <n v="2"/>
    <n v="1"/>
    <n v="5"/>
  </r>
  <r>
    <n v="4"/>
    <x v="1"/>
    <x v="823"/>
    <x v="2"/>
    <x v="0"/>
    <n v="6"/>
    <x v="2"/>
    <x v="3"/>
    <x v="2"/>
    <x v="5"/>
    <x v="19"/>
    <s v="United States"/>
    <x v="278"/>
    <x v="0"/>
    <m/>
    <x v="0"/>
    <x v="1"/>
    <d v="2018-11-10T00:00:00"/>
    <s v="Tue"/>
    <x v="7"/>
    <s v="CA-2018-145177"/>
    <n v="1672"/>
    <s v="Xerox 1882"/>
    <s v="Chuck Magee"/>
    <n v="45503"/>
    <n v="32"/>
    <n v="2"/>
    <n v="90"/>
  </r>
  <r>
    <n v="4"/>
    <x v="1"/>
    <x v="823"/>
    <x v="2"/>
    <x v="0"/>
    <n v="6"/>
    <x v="2"/>
    <x v="3"/>
    <x v="2"/>
    <x v="5"/>
    <x v="19"/>
    <s v="United States"/>
    <x v="278"/>
    <x v="0"/>
    <m/>
    <x v="0"/>
    <x v="1"/>
    <d v="2018-11-10T00:00:00"/>
    <s v="Tue"/>
    <x v="7"/>
    <s v="CA-2018-145177"/>
    <n v="1658"/>
    <s v="Wirebound Message Books, Four 2 3/4 x 5 Forms per Page, 600 Sets per Book"/>
    <s v="Chuck Magee"/>
    <n v="45503"/>
    <n v="8"/>
    <n v="3"/>
    <n v="22"/>
  </r>
  <r>
    <n v="4"/>
    <x v="1"/>
    <x v="823"/>
    <x v="2"/>
    <x v="0"/>
    <n v="6"/>
    <x v="2"/>
    <x v="12"/>
    <x v="2"/>
    <x v="5"/>
    <x v="19"/>
    <s v="United States"/>
    <x v="278"/>
    <x v="0"/>
    <m/>
    <x v="0"/>
    <x v="1"/>
    <d v="2018-11-10T00:00:00"/>
    <s v="Tue"/>
    <x v="7"/>
    <s v="CA-2018-145177"/>
    <n v="613"/>
    <s v="Eureka The Boss Plus 12-Amp Hard Box Upright Vacuum, Red"/>
    <s v="Chuck Magee"/>
    <n v="45503"/>
    <n v="29"/>
    <n v="4"/>
    <n v="335"/>
  </r>
  <r>
    <n v="4"/>
    <x v="1"/>
    <x v="823"/>
    <x v="2"/>
    <x v="0"/>
    <n v="6"/>
    <x v="2"/>
    <x v="10"/>
    <x v="2"/>
    <x v="5"/>
    <x v="19"/>
    <s v="United States"/>
    <x v="278"/>
    <x v="0"/>
    <m/>
    <x v="0"/>
    <x v="1"/>
    <d v="2018-11-10T00:00:00"/>
    <s v="Tue"/>
    <x v="7"/>
    <s v="CA-2018-145177"/>
    <n v="243"/>
    <s v="Avery File Folder Labels"/>
    <s v="Chuck Magee"/>
    <n v="45503"/>
    <n v="3"/>
    <n v="4"/>
    <n v="9"/>
  </r>
  <r>
    <n v="4"/>
    <x v="1"/>
    <x v="823"/>
    <x v="2"/>
    <x v="0"/>
    <n v="6"/>
    <x v="2"/>
    <x v="2"/>
    <x v="2"/>
    <x v="5"/>
    <x v="19"/>
    <s v="United States"/>
    <x v="278"/>
    <x v="0"/>
    <m/>
    <x v="0"/>
    <x v="4"/>
    <d v="2018-11-10T00:00:00"/>
    <s v="Tue"/>
    <x v="7"/>
    <s v="CA-2018-145177"/>
    <n v="714"/>
    <s v="GBC Twin Loop Wire Binding Elements"/>
    <s v="Chuck Magee"/>
    <n v="45503"/>
    <n v="-47"/>
    <n v="7"/>
    <n v="70"/>
  </r>
  <r>
    <n v="4"/>
    <x v="1"/>
    <x v="823"/>
    <x v="2"/>
    <x v="0"/>
    <n v="6"/>
    <x v="2"/>
    <x v="8"/>
    <x v="0"/>
    <x v="5"/>
    <x v="19"/>
    <s v="United States"/>
    <x v="278"/>
    <x v="0"/>
    <m/>
    <x v="0"/>
    <x v="1"/>
    <d v="2018-11-10T00:00:00"/>
    <s v="Tue"/>
    <x v="7"/>
    <s v="CA-2018-145177"/>
    <n v="1074"/>
    <s v="Memorex 25GB 6X Branded Blu-Ray Recordable Disc, 30/Pack"/>
    <s v="Chuck Magee"/>
    <n v="45503"/>
    <n v="-29"/>
    <n v="7"/>
    <n v="179"/>
  </r>
  <r>
    <n v="4"/>
    <x v="1"/>
    <x v="823"/>
    <x v="2"/>
    <x v="0"/>
    <n v="6"/>
    <x v="2"/>
    <x v="0"/>
    <x v="0"/>
    <x v="5"/>
    <x v="19"/>
    <s v="United States"/>
    <x v="278"/>
    <x v="0"/>
    <m/>
    <x v="0"/>
    <x v="6"/>
    <d v="2018-11-10T00:00:00"/>
    <s v="Tue"/>
    <x v="7"/>
    <s v="CA-2018-145177"/>
    <n v="1491"/>
    <s v="Square Credit Card Reader"/>
    <s v="Chuck Magee"/>
    <n v="45503"/>
    <n v="-10"/>
    <n v="7"/>
    <n v="42"/>
  </r>
  <r>
    <n v="2"/>
    <x v="2"/>
    <x v="839"/>
    <x v="2"/>
    <x v="2"/>
    <n v="1"/>
    <x v="0"/>
    <x v="11"/>
    <x v="2"/>
    <x v="4"/>
    <x v="4"/>
    <s v="United States"/>
    <x v="506"/>
    <x v="3"/>
    <m/>
    <x v="0"/>
    <x v="1"/>
    <d v="2018-09-06T00:00:00"/>
    <s v="Fri"/>
    <x v="0"/>
    <s v="CA-2018-145240"/>
    <n v="1545"/>
    <s v="Tenex Personal Project File with Scoop Front Design, Black"/>
    <s v="Kelly Williams"/>
    <n v="77070"/>
    <n v="1"/>
    <n v="1"/>
    <n v="11"/>
  </r>
  <r>
    <n v="2"/>
    <x v="2"/>
    <x v="855"/>
    <x v="2"/>
    <x v="2"/>
    <n v="1"/>
    <x v="0"/>
    <x v="3"/>
    <x v="2"/>
    <x v="184"/>
    <x v="14"/>
    <s v="United States"/>
    <x v="115"/>
    <x v="2"/>
    <m/>
    <x v="0"/>
    <x v="0"/>
    <d v="2018-05-05T00:00:00"/>
    <s v="Thu"/>
    <x v="5"/>
    <s v="CA-2018-145247"/>
    <n v="1701"/>
    <s v="Xerox 1909"/>
    <s v="Cassandra Brandow"/>
    <n v="40214"/>
    <n v="36"/>
    <n v="3"/>
    <n v="79"/>
  </r>
  <r>
    <n v="3"/>
    <x v="2"/>
    <x v="802"/>
    <x v="2"/>
    <x v="2"/>
    <n v="1"/>
    <x v="2"/>
    <x v="1"/>
    <x v="1"/>
    <x v="149"/>
    <x v="37"/>
    <s v="United States"/>
    <x v="241"/>
    <x v="1"/>
    <s v="Yes"/>
    <x v="1"/>
    <x v="8"/>
    <d v="2018-12-18T00:00:00"/>
    <s v="Wed"/>
    <x v="6"/>
    <s v="CA-2018-145261"/>
    <n v="908"/>
    <s v="Iceberg OfficeWorks 42 Round Tables"/>
    <s v="Anna Andreadi"/>
    <n v="97301"/>
    <n v="-264"/>
    <n v="5"/>
    <n v="377"/>
  </r>
  <r>
    <n v="3"/>
    <x v="2"/>
    <x v="802"/>
    <x v="2"/>
    <x v="2"/>
    <n v="1"/>
    <x v="2"/>
    <x v="3"/>
    <x v="2"/>
    <x v="149"/>
    <x v="37"/>
    <s v="United States"/>
    <x v="241"/>
    <x v="1"/>
    <s v="Yes"/>
    <x v="1"/>
    <x v="1"/>
    <d v="2018-12-18T00:00:00"/>
    <s v="Wed"/>
    <x v="6"/>
    <s v="CA-2018-145261"/>
    <n v="337"/>
    <s v="Black Print Carbonless 8 1/2 x 8 1/4 Rapid Memo Book"/>
    <s v="Anna Andreadi"/>
    <n v="97301"/>
    <n v="4"/>
    <n v="2"/>
    <n v="12"/>
  </r>
  <r>
    <n v="3"/>
    <x v="2"/>
    <x v="802"/>
    <x v="2"/>
    <x v="2"/>
    <n v="1"/>
    <x v="2"/>
    <x v="6"/>
    <x v="2"/>
    <x v="149"/>
    <x v="37"/>
    <s v="United States"/>
    <x v="241"/>
    <x v="1"/>
    <s v="Yes"/>
    <x v="1"/>
    <x v="1"/>
    <d v="2018-12-18T00:00:00"/>
    <s v="Wed"/>
    <x v="6"/>
    <s v="CA-2018-145261"/>
    <n v="1126"/>
    <s v="Newell 312"/>
    <s v="Anna Andreadi"/>
    <n v="97301"/>
    <n v="2"/>
    <n v="4"/>
    <n v="19"/>
  </r>
  <r>
    <n v="3"/>
    <x v="2"/>
    <x v="802"/>
    <x v="2"/>
    <x v="2"/>
    <n v="1"/>
    <x v="2"/>
    <x v="10"/>
    <x v="2"/>
    <x v="149"/>
    <x v="37"/>
    <s v="United States"/>
    <x v="241"/>
    <x v="1"/>
    <s v="Yes"/>
    <x v="1"/>
    <x v="1"/>
    <d v="2018-12-18T00:00:00"/>
    <s v="Wed"/>
    <x v="6"/>
    <s v="CA-2018-145261"/>
    <n v="273"/>
    <s v="Avery White Multi-Purpose Labels"/>
    <s v="Anna Andreadi"/>
    <n v="97301"/>
    <n v="5"/>
    <n v="4"/>
    <n v="16"/>
  </r>
  <r>
    <n v="3"/>
    <x v="2"/>
    <x v="802"/>
    <x v="2"/>
    <x v="2"/>
    <n v="1"/>
    <x v="2"/>
    <x v="2"/>
    <x v="2"/>
    <x v="149"/>
    <x v="37"/>
    <s v="United States"/>
    <x v="241"/>
    <x v="1"/>
    <s v="Yes"/>
    <x v="1"/>
    <x v="4"/>
    <d v="2018-12-18T00:00:00"/>
    <s v="Wed"/>
    <x v="6"/>
    <s v="CA-2018-145261"/>
    <n v="1609"/>
    <s v="Vinyl Sectional Post Binders"/>
    <s v="Anna Andreadi"/>
    <n v="97301"/>
    <n v="-30"/>
    <n v="4"/>
    <n v="45"/>
  </r>
  <r>
    <n v="3"/>
    <x v="2"/>
    <x v="802"/>
    <x v="2"/>
    <x v="2"/>
    <n v="1"/>
    <x v="2"/>
    <x v="8"/>
    <x v="0"/>
    <x v="149"/>
    <x v="37"/>
    <s v="United States"/>
    <x v="241"/>
    <x v="1"/>
    <s v="Yes"/>
    <x v="1"/>
    <x v="1"/>
    <d v="2018-12-18T00:00:00"/>
    <s v="Wed"/>
    <x v="6"/>
    <s v="CA-2018-145261"/>
    <n v="1473"/>
    <s v="Sony Micro Vault Click 8 GB USB 2.0 Flash Drive"/>
    <s v="Anna Andreadi"/>
    <n v="97301"/>
    <n v="-8"/>
    <n v="3"/>
    <n v="113"/>
  </r>
  <r>
    <n v="3"/>
    <x v="2"/>
    <x v="802"/>
    <x v="2"/>
    <x v="2"/>
    <n v="1"/>
    <x v="2"/>
    <x v="0"/>
    <x v="0"/>
    <x v="149"/>
    <x v="37"/>
    <s v="United States"/>
    <x v="241"/>
    <x v="1"/>
    <s v="Yes"/>
    <x v="1"/>
    <x v="1"/>
    <d v="2018-12-18T00:00:00"/>
    <s v="Wed"/>
    <x v="6"/>
    <s v="CA-2018-145261"/>
    <n v="1045"/>
    <s v="Macally Suction Cup Mount"/>
    <s v="Anna Andreadi"/>
    <n v="97301"/>
    <n v="-7"/>
    <n v="3"/>
    <n v="29"/>
  </r>
  <r>
    <n v="3"/>
    <x v="2"/>
    <x v="912"/>
    <x v="2"/>
    <x v="2"/>
    <n v="1"/>
    <x v="0"/>
    <x v="14"/>
    <x v="1"/>
    <x v="117"/>
    <x v="4"/>
    <s v="United States"/>
    <x v="639"/>
    <x v="3"/>
    <m/>
    <x v="0"/>
    <x v="10"/>
    <d v="2018-08-28T00:00:00"/>
    <s v="Sat"/>
    <x v="10"/>
    <s v="CA-2018-145303"/>
    <n v="1429"/>
    <s v="Sauder Camden County Collection Libraries, Planked Cherry Finish"/>
    <s v="Kelly Williams"/>
    <n v="75081"/>
    <n v="-53"/>
    <n v="2"/>
    <n v="156"/>
  </r>
  <r>
    <n v="3"/>
    <x v="2"/>
    <x v="912"/>
    <x v="2"/>
    <x v="2"/>
    <n v="1"/>
    <x v="0"/>
    <x v="2"/>
    <x v="2"/>
    <x v="117"/>
    <x v="4"/>
    <s v="United States"/>
    <x v="639"/>
    <x v="3"/>
    <m/>
    <x v="0"/>
    <x v="3"/>
    <d v="2018-08-28T00:00:00"/>
    <s v="Sat"/>
    <x v="10"/>
    <s v="CA-2018-145303"/>
    <n v="705"/>
    <s v="GBC ProClick Spines for 32-Hole Punch"/>
    <s v="Kelly Williams"/>
    <n v="75081"/>
    <n v="-17"/>
    <n v="4"/>
    <n v="10"/>
  </r>
  <r>
    <n v="3"/>
    <x v="2"/>
    <x v="912"/>
    <x v="2"/>
    <x v="2"/>
    <n v="1"/>
    <x v="0"/>
    <x v="2"/>
    <x v="2"/>
    <x v="117"/>
    <x v="4"/>
    <s v="United States"/>
    <x v="639"/>
    <x v="3"/>
    <m/>
    <x v="0"/>
    <x v="3"/>
    <d v="2018-08-28T00:00:00"/>
    <s v="Sat"/>
    <x v="10"/>
    <s v="CA-2018-145303"/>
    <n v="134"/>
    <s v="Angle-D Binders with Locking Rings, Label Holders"/>
    <s v="Kelly Williams"/>
    <n v="75081"/>
    <n v="-22"/>
    <n v="9"/>
    <n v="13"/>
  </r>
  <r>
    <n v="7"/>
    <x v="2"/>
    <x v="844"/>
    <x v="2"/>
    <x v="0"/>
    <n v="6"/>
    <x v="1"/>
    <x v="12"/>
    <x v="2"/>
    <x v="17"/>
    <x v="1"/>
    <s v="United States"/>
    <x v="58"/>
    <x v="1"/>
    <s v="Yes"/>
    <x v="1"/>
    <x v="0"/>
    <d v="2018-11-20T00:00:00"/>
    <s v="Fri"/>
    <x v="7"/>
    <s v="CA-2018-145492"/>
    <n v="366"/>
    <s v="Bravo II Megaboss 12-Amp Hard Body Upright, Replacement Belts, 2 Belts per Pack"/>
    <s v="Anna Andreadi"/>
    <n v="90004"/>
    <n v="11"/>
    <n v="12"/>
    <n v="39"/>
  </r>
  <r>
    <n v="1"/>
    <x v="0"/>
    <x v="656"/>
    <x v="2"/>
    <x v="2"/>
    <n v="1"/>
    <x v="0"/>
    <x v="2"/>
    <x v="2"/>
    <x v="73"/>
    <x v="16"/>
    <s v="United States"/>
    <x v="754"/>
    <x v="2"/>
    <m/>
    <x v="0"/>
    <x v="4"/>
    <d v="2018-05-30T00:00:00"/>
    <s v="Mon"/>
    <x v="5"/>
    <s v="CA-2018-145499"/>
    <n v="135"/>
    <s v="Angle-D Ring Binders"/>
    <s v="Cassandra Brandow"/>
    <n v="28403"/>
    <n v="-3"/>
    <n v="2"/>
    <n v="3"/>
  </r>
  <r>
    <n v="5"/>
    <x v="1"/>
    <x v="799"/>
    <x v="2"/>
    <x v="0"/>
    <n v="6"/>
    <x v="1"/>
    <x v="5"/>
    <x v="1"/>
    <x v="0"/>
    <x v="0"/>
    <s v="United States"/>
    <x v="620"/>
    <x v="0"/>
    <m/>
    <x v="0"/>
    <x v="9"/>
    <d v="2018-11-11T00:00:00"/>
    <s v="Wed"/>
    <x v="7"/>
    <s v="CA-2018-145548"/>
    <n v="773"/>
    <s v="Global Wood Trimmed Managers Task Chair, Khaki"/>
    <s v="Chuck Magee"/>
    <n v="10011"/>
    <n v="8"/>
    <n v="3"/>
    <n v="246"/>
  </r>
  <r>
    <n v="5"/>
    <x v="1"/>
    <x v="799"/>
    <x v="2"/>
    <x v="0"/>
    <n v="6"/>
    <x v="1"/>
    <x v="6"/>
    <x v="2"/>
    <x v="0"/>
    <x v="0"/>
    <s v="United States"/>
    <x v="620"/>
    <x v="0"/>
    <m/>
    <x v="0"/>
    <x v="0"/>
    <d v="2018-11-11T00:00:00"/>
    <s v="Wed"/>
    <x v="7"/>
    <s v="CA-2018-145548"/>
    <n v="363"/>
    <s v="Boston School Pro Electric Pencil Sharpener, 1670"/>
    <s v="Chuck Magee"/>
    <n v="10011"/>
    <n v="25"/>
    <n v="3"/>
    <n v="93"/>
  </r>
  <r>
    <n v="5"/>
    <x v="1"/>
    <x v="799"/>
    <x v="2"/>
    <x v="0"/>
    <n v="6"/>
    <x v="1"/>
    <x v="11"/>
    <x v="2"/>
    <x v="0"/>
    <x v="0"/>
    <s v="United States"/>
    <x v="620"/>
    <x v="0"/>
    <m/>
    <x v="0"/>
    <x v="0"/>
    <d v="2018-11-11T00:00:00"/>
    <s v="Wed"/>
    <x v="7"/>
    <s v="CA-2018-145548"/>
    <n v="1503"/>
    <s v="Staple magnet"/>
    <s v="Chuck Magee"/>
    <n v="10011"/>
    <n v="8"/>
    <n v="3"/>
    <n v="28"/>
  </r>
  <r>
    <n v="5"/>
    <x v="1"/>
    <x v="799"/>
    <x v="2"/>
    <x v="0"/>
    <n v="6"/>
    <x v="1"/>
    <x v="2"/>
    <x v="2"/>
    <x v="0"/>
    <x v="0"/>
    <s v="United States"/>
    <x v="620"/>
    <x v="0"/>
    <m/>
    <x v="0"/>
    <x v="1"/>
    <d v="2018-11-11T00:00:00"/>
    <s v="Wed"/>
    <x v="7"/>
    <s v="CA-2018-145548"/>
    <n v="513"/>
    <s v="Deluxe Heavy-Duty Vinyl Round Ring Binder"/>
    <s v="Chuck Magee"/>
    <n v="10011"/>
    <n v="17"/>
    <n v="3"/>
    <n v="55"/>
  </r>
  <r>
    <n v="5"/>
    <x v="1"/>
    <x v="799"/>
    <x v="2"/>
    <x v="0"/>
    <n v="6"/>
    <x v="1"/>
    <x v="2"/>
    <x v="2"/>
    <x v="0"/>
    <x v="0"/>
    <s v="United States"/>
    <x v="620"/>
    <x v="0"/>
    <m/>
    <x v="0"/>
    <x v="1"/>
    <d v="2018-11-11T00:00:00"/>
    <s v="Wed"/>
    <x v="7"/>
    <s v="CA-2018-145548"/>
    <n v="1843"/>
    <s v="XtraLife ClearVue Slant-D Ring Binder, White, 3"/>
    <s v="Chuck Magee"/>
    <n v="10011"/>
    <n v="11"/>
    <n v="3"/>
    <n v="35"/>
  </r>
  <r>
    <n v="5"/>
    <x v="1"/>
    <x v="799"/>
    <x v="2"/>
    <x v="0"/>
    <n v="6"/>
    <x v="1"/>
    <x v="8"/>
    <x v="0"/>
    <x v="0"/>
    <x v="0"/>
    <s v="United States"/>
    <x v="620"/>
    <x v="0"/>
    <m/>
    <x v="0"/>
    <x v="0"/>
    <d v="2018-11-11T00:00:00"/>
    <s v="Wed"/>
    <x v="7"/>
    <s v="CA-2018-145548"/>
    <n v="961"/>
    <s v="KeyTronic E03601U1 - Keyboard - Beige"/>
    <s v="Chuck Magee"/>
    <n v="10011"/>
    <n v="6"/>
    <n v="2"/>
    <n v="36"/>
  </r>
  <r>
    <n v="6"/>
    <x v="0"/>
    <x v="851"/>
    <x v="2"/>
    <x v="0"/>
    <n v="6"/>
    <x v="0"/>
    <x v="3"/>
    <x v="2"/>
    <x v="285"/>
    <x v="1"/>
    <s v="United States"/>
    <x v="127"/>
    <x v="1"/>
    <s v="Yes"/>
    <x v="1"/>
    <x v="0"/>
    <d v="2018-10-13T00:00:00"/>
    <s v="Fri"/>
    <x v="8"/>
    <s v="CA-2018-145583"/>
    <n v="1746"/>
    <s v="Xerox 195"/>
    <s v="Anna Andreadi"/>
    <n v="95661"/>
    <n v="10"/>
    <n v="3"/>
    <n v="20"/>
  </r>
  <r>
    <n v="6"/>
    <x v="0"/>
    <x v="851"/>
    <x v="2"/>
    <x v="0"/>
    <n v="6"/>
    <x v="0"/>
    <x v="3"/>
    <x v="2"/>
    <x v="285"/>
    <x v="1"/>
    <s v="United States"/>
    <x v="127"/>
    <x v="1"/>
    <s v="Yes"/>
    <x v="1"/>
    <x v="0"/>
    <d v="2018-10-13T00:00:00"/>
    <s v="Fri"/>
    <x v="8"/>
    <s v="CA-2018-145583"/>
    <n v="1670"/>
    <s v="Xerox 1880"/>
    <s v="Anna Andreadi"/>
    <n v="95661"/>
    <n v="17"/>
    <n v="1"/>
    <n v="35"/>
  </r>
  <r>
    <n v="6"/>
    <x v="0"/>
    <x v="851"/>
    <x v="2"/>
    <x v="0"/>
    <n v="6"/>
    <x v="0"/>
    <x v="6"/>
    <x v="2"/>
    <x v="285"/>
    <x v="1"/>
    <s v="United States"/>
    <x v="127"/>
    <x v="1"/>
    <s v="Yes"/>
    <x v="1"/>
    <x v="0"/>
    <d v="2018-10-13T00:00:00"/>
    <s v="Fri"/>
    <x v="8"/>
    <s v="CA-2018-145583"/>
    <n v="1412"/>
    <s v="Sanford Colorific Colored Pencils, 12/Box"/>
    <s v="Anna Andreadi"/>
    <n v="95661"/>
    <n v="3"/>
    <n v="4"/>
    <n v="12"/>
  </r>
  <r>
    <n v="6"/>
    <x v="0"/>
    <x v="851"/>
    <x v="2"/>
    <x v="0"/>
    <n v="6"/>
    <x v="0"/>
    <x v="4"/>
    <x v="2"/>
    <x v="285"/>
    <x v="1"/>
    <s v="United States"/>
    <x v="127"/>
    <x v="1"/>
    <s v="Yes"/>
    <x v="1"/>
    <x v="0"/>
    <d v="2018-10-13T00:00:00"/>
    <s v="Fri"/>
    <x v="8"/>
    <s v="CA-2018-145583"/>
    <n v="910"/>
    <s v="Ideal Clamps"/>
    <s v="Anna Andreadi"/>
    <n v="95661"/>
    <n v="2"/>
    <n v="2"/>
    <n v="4"/>
  </r>
  <r>
    <n v="6"/>
    <x v="0"/>
    <x v="851"/>
    <x v="2"/>
    <x v="0"/>
    <n v="6"/>
    <x v="0"/>
    <x v="2"/>
    <x v="2"/>
    <x v="285"/>
    <x v="1"/>
    <s v="United States"/>
    <x v="127"/>
    <x v="1"/>
    <s v="Yes"/>
    <x v="1"/>
    <x v="1"/>
    <d v="2018-10-13T00:00:00"/>
    <s v="Fri"/>
    <x v="8"/>
    <s v="CA-2018-145583"/>
    <n v="723"/>
    <s v="GBC Wire Binding Strips"/>
    <s v="Anna Andreadi"/>
    <n v="95661"/>
    <n v="27"/>
    <n v="3"/>
    <n v="76"/>
  </r>
  <r>
    <n v="6"/>
    <x v="0"/>
    <x v="851"/>
    <x v="2"/>
    <x v="0"/>
    <n v="6"/>
    <x v="0"/>
    <x v="15"/>
    <x v="2"/>
    <x v="285"/>
    <x v="1"/>
    <s v="United States"/>
    <x v="127"/>
    <x v="1"/>
    <s v="Yes"/>
    <x v="1"/>
    <x v="0"/>
    <d v="2018-10-13T00:00:00"/>
    <s v="Fri"/>
    <x v="8"/>
    <s v="CA-2018-145583"/>
    <n v="671"/>
    <s v="Fiskars Softgrip Scissors"/>
    <s v="Anna Andreadi"/>
    <n v="95661"/>
    <n v="18"/>
    <n v="6"/>
    <n v="66"/>
  </r>
  <r>
    <n v="6"/>
    <x v="0"/>
    <x v="851"/>
    <x v="2"/>
    <x v="0"/>
    <n v="6"/>
    <x v="0"/>
    <x v="9"/>
    <x v="1"/>
    <x v="285"/>
    <x v="1"/>
    <s v="United States"/>
    <x v="127"/>
    <x v="1"/>
    <s v="Yes"/>
    <x v="1"/>
    <x v="0"/>
    <d v="2018-10-13T00:00:00"/>
    <s v="Fri"/>
    <x v="8"/>
    <s v="CA-2018-145583"/>
    <n v="1036"/>
    <s v="Longer-Life Soft White Bulbs"/>
    <s v="Anna Andreadi"/>
    <n v="95661"/>
    <n v="21"/>
    <n v="14"/>
    <n v="43"/>
  </r>
  <r>
    <n v="4"/>
    <x v="1"/>
    <x v="628"/>
    <x v="2"/>
    <x v="0"/>
    <n v="6"/>
    <x v="0"/>
    <x v="12"/>
    <x v="2"/>
    <x v="0"/>
    <x v="0"/>
    <s v="United States"/>
    <x v="423"/>
    <x v="0"/>
    <m/>
    <x v="0"/>
    <x v="0"/>
    <d v="2018-09-20T00:00:00"/>
    <s v="Fri"/>
    <x v="0"/>
    <s v="CA-2018-145611"/>
    <n v="855"/>
    <s v="Honeywell Quietcare HEPA Air Cleaner"/>
    <s v="Chuck Magee"/>
    <n v="10035"/>
    <n v="130"/>
    <n v="5"/>
    <n v="393"/>
  </r>
  <r>
    <n v="6"/>
    <x v="0"/>
    <x v="797"/>
    <x v="2"/>
    <x v="0"/>
    <n v="6"/>
    <x v="0"/>
    <x v="3"/>
    <x v="2"/>
    <x v="42"/>
    <x v="1"/>
    <s v="United States"/>
    <x v="612"/>
    <x v="1"/>
    <m/>
    <x v="0"/>
    <x v="0"/>
    <d v="2018-09-11T00:00:00"/>
    <s v="Wed"/>
    <x v="0"/>
    <s v="CA-2018-145625"/>
    <n v="1660"/>
    <s v="Wirebound Message Books, Two 4 1/4 x 5 Forms per Page"/>
    <s v="Anna Andreadi"/>
    <n v="92037"/>
    <n v="4"/>
    <n v="1"/>
    <n v="8"/>
  </r>
  <r>
    <n v="6"/>
    <x v="0"/>
    <x v="797"/>
    <x v="2"/>
    <x v="0"/>
    <n v="6"/>
    <x v="0"/>
    <x v="8"/>
    <x v="0"/>
    <x v="42"/>
    <x v="1"/>
    <s v="United States"/>
    <x v="612"/>
    <x v="1"/>
    <m/>
    <x v="0"/>
    <x v="0"/>
    <d v="2018-09-11T00:00:00"/>
    <s v="Wed"/>
    <x v="0"/>
    <s v="CA-2018-145625"/>
    <n v="1024"/>
    <s v="Logitech P710e Mobile Speakerphone"/>
    <s v="Anna Andreadi"/>
    <n v="92037"/>
    <n v="636"/>
    <n v="13"/>
    <n v="3347"/>
  </r>
  <r>
    <n v="4"/>
    <x v="1"/>
    <x v="911"/>
    <x v="2"/>
    <x v="0"/>
    <n v="6"/>
    <x v="1"/>
    <x v="9"/>
    <x v="1"/>
    <x v="415"/>
    <x v="2"/>
    <s v="United States"/>
    <x v="489"/>
    <x v="2"/>
    <m/>
    <x v="0"/>
    <x v="1"/>
    <d v="2018-10-04T00:00:00"/>
    <s v="Wed"/>
    <x v="8"/>
    <s v="CA-2018-145709"/>
    <n v="1046"/>
    <s v="Magna Visual Magnetic Picture Hangers"/>
    <s v="Cassandra Brandow"/>
    <n v="33134"/>
    <n v="3"/>
    <n v="3"/>
    <n v="12"/>
  </r>
  <r>
    <n v="4"/>
    <x v="1"/>
    <x v="911"/>
    <x v="2"/>
    <x v="0"/>
    <n v="6"/>
    <x v="1"/>
    <x v="0"/>
    <x v="0"/>
    <x v="415"/>
    <x v="2"/>
    <s v="United States"/>
    <x v="489"/>
    <x v="2"/>
    <m/>
    <x v="0"/>
    <x v="1"/>
    <d v="2018-10-04T00:00:00"/>
    <s v="Wed"/>
    <x v="8"/>
    <s v="CA-2018-145709"/>
    <n v="1400"/>
    <s v="Samsung HM1900 Bluetooth Headset"/>
    <s v="Cassandra Brandow"/>
    <n v="33134"/>
    <n v="20"/>
    <n v="3"/>
    <n v="53"/>
  </r>
  <r>
    <n v="5"/>
    <x v="1"/>
    <x v="678"/>
    <x v="2"/>
    <x v="0"/>
    <n v="6"/>
    <x v="0"/>
    <x v="1"/>
    <x v="1"/>
    <x v="74"/>
    <x v="4"/>
    <s v="United States"/>
    <x v="49"/>
    <x v="3"/>
    <m/>
    <x v="0"/>
    <x v="2"/>
    <d v="2018-03-03T00:00:00"/>
    <s v="Tue"/>
    <x v="2"/>
    <s v="CA-2018-145730"/>
    <n v="1201"/>
    <s v="Office Impressions End Table, 20-1/2H x 24W x 20D"/>
    <s v="Kelly Williams"/>
    <n v="78207"/>
    <n v="-128"/>
    <n v="3"/>
    <n v="638"/>
  </r>
  <r>
    <n v="5"/>
    <x v="1"/>
    <x v="678"/>
    <x v="2"/>
    <x v="0"/>
    <n v="6"/>
    <x v="0"/>
    <x v="7"/>
    <x v="2"/>
    <x v="74"/>
    <x v="4"/>
    <s v="United States"/>
    <x v="49"/>
    <x v="3"/>
    <m/>
    <x v="0"/>
    <x v="1"/>
    <d v="2018-03-03T00:00:00"/>
    <s v="Tue"/>
    <x v="2"/>
    <s v="CA-2018-145730"/>
    <n v="1626"/>
    <s v="White Envelopes, White Envelopes with Clear Poly Window"/>
    <s v="Kelly Williams"/>
    <n v="78207"/>
    <n v="12"/>
    <n v="3"/>
    <n v="37"/>
  </r>
  <r>
    <n v="5"/>
    <x v="1"/>
    <x v="678"/>
    <x v="2"/>
    <x v="0"/>
    <n v="6"/>
    <x v="0"/>
    <x v="13"/>
    <x v="0"/>
    <x v="74"/>
    <x v="4"/>
    <s v="United States"/>
    <x v="49"/>
    <x v="3"/>
    <m/>
    <x v="0"/>
    <x v="6"/>
    <d v="2018-03-03T00:00:00"/>
    <s v="Tue"/>
    <x v="2"/>
    <s v="CA-2018-145730"/>
    <n v="405"/>
    <s v="Canon PC170 Desktop Personal Copier"/>
    <s v="Kelly Williams"/>
    <n v="78207"/>
    <n v="34"/>
    <n v="3"/>
    <n v="288"/>
  </r>
  <r>
    <n v="3"/>
    <x v="0"/>
    <x v="698"/>
    <x v="2"/>
    <x v="1"/>
    <n v="3"/>
    <x v="0"/>
    <x v="11"/>
    <x v="2"/>
    <x v="0"/>
    <x v="0"/>
    <s v="United States"/>
    <x v="585"/>
    <x v="0"/>
    <m/>
    <x v="0"/>
    <x v="0"/>
    <d v="2018-06-17T00:00:00"/>
    <s v="Tue"/>
    <x v="9"/>
    <s v="CA-2018-145842"/>
    <n v="1361"/>
    <s v="Rogers Jumbo File, Granite"/>
    <s v="Chuck Magee"/>
    <n v="10024"/>
    <n v="0"/>
    <n v="3"/>
    <n v="41"/>
  </r>
  <r>
    <n v="0"/>
    <x v="0"/>
    <x v="708"/>
    <x v="2"/>
    <x v="3"/>
    <n v="0"/>
    <x v="0"/>
    <x v="10"/>
    <x v="2"/>
    <x v="303"/>
    <x v="1"/>
    <s v="United States"/>
    <x v="344"/>
    <x v="1"/>
    <m/>
    <x v="0"/>
    <x v="0"/>
    <d v="2018-09-26T00:00:00"/>
    <s v="Thu"/>
    <x v="0"/>
    <s v="CA-2018-145898"/>
    <n v="203"/>
    <s v="Avery 494"/>
    <s v="Anna Andreadi"/>
    <n v="92374"/>
    <n v="4"/>
    <n v="3"/>
    <n v="8"/>
  </r>
  <r>
    <n v="0"/>
    <x v="0"/>
    <x v="708"/>
    <x v="2"/>
    <x v="3"/>
    <n v="0"/>
    <x v="0"/>
    <x v="11"/>
    <x v="2"/>
    <x v="303"/>
    <x v="1"/>
    <s v="United States"/>
    <x v="344"/>
    <x v="1"/>
    <m/>
    <x v="0"/>
    <x v="0"/>
    <d v="2018-09-26T00:00:00"/>
    <s v="Thu"/>
    <x v="0"/>
    <s v="CA-2018-145898"/>
    <n v="113"/>
    <s v="Advantus Rolling Storage Box"/>
    <s v="Anna Andreadi"/>
    <n v="92374"/>
    <n v="14"/>
    <n v="3"/>
    <n v="51"/>
  </r>
  <r>
    <n v="0"/>
    <x v="0"/>
    <x v="708"/>
    <x v="2"/>
    <x v="3"/>
    <n v="0"/>
    <x v="0"/>
    <x v="6"/>
    <x v="2"/>
    <x v="303"/>
    <x v="1"/>
    <s v="United States"/>
    <x v="344"/>
    <x v="1"/>
    <m/>
    <x v="0"/>
    <x v="0"/>
    <d v="2018-09-26T00:00:00"/>
    <s v="Thu"/>
    <x v="0"/>
    <s v="CA-2018-145898"/>
    <n v="1418"/>
    <s v="SANFORD Major Accent Highlighters"/>
    <s v="Anna Andreadi"/>
    <n v="92374"/>
    <n v="13"/>
    <n v="5"/>
    <n v="35"/>
  </r>
  <r>
    <n v="0"/>
    <x v="0"/>
    <x v="708"/>
    <x v="2"/>
    <x v="3"/>
    <n v="0"/>
    <x v="0"/>
    <x v="3"/>
    <x v="2"/>
    <x v="303"/>
    <x v="1"/>
    <s v="United States"/>
    <x v="344"/>
    <x v="1"/>
    <m/>
    <x v="0"/>
    <x v="0"/>
    <d v="2018-09-26T00:00:00"/>
    <s v="Thu"/>
    <x v="0"/>
    <s v="CA-2018-145898"/>
    <n v="780"/>
    <s v="Great White Multi-Use Recycled Paper (20Lb. and 84 Bright)"/>
    <s v="Anna Andreadi"/>
    <n v="92374"/>
    <n v="13"/>
    <n v="5"/>
    <n v="30"/>
  </r>
  <r>
    <n v="5"/>
    <x v="1"/>
    <x v="666"/>
    <x v="2"/>
    <x v="0"/>
    <n v="6"/>
    <x v="0"/>
    <x v="5"/>
    <x v="1"/>
    <x v="242"/>
    <x v="29"/>
    <s v="United States"/>
    <x v="419"/>
    <x v="2"/>
    <m/>
    <x v="0"/>
    <x v="0"/>
    <d v="2018-09-18T00:00:00"/>
    <s v="Wed"/>
    <x v="0"/>
    <s v="CA-2018-145905"/>
    <n v="1211"/>
    <s v="Office Star - Professional Matrix Back Chair with 2-to-1 Synchro Tilt and Mesh Fabric Seat"/>
    <s v="Cassandra Brandow"/>
    <n v="36830"/>
    <n v="84"/>
    <n v="1"/>
    <n v="351"/>
  </r>
  <r>
    <n v="5"/>
    <x v="1"/>
    <x v="666"/>
    <x v="2"/>
    <x v="0"/>
    <n v="6"/>
    <x v="0"/>
    <x v="3"/>
    <x v="2"/>
    <x v="242"/>
    <x v="29"/>
    <s v="United States"/>
    <x v="419"/>
    <x v="2"/>
    <m/>
    <x v="0"/>
    <x v="0"/>
    <d v="2018-09-18T00:00:00"/>
    <s v="Wed"/>
    <x v="0"/>
    <s v="CA-2018-145905"/>
    <n v="1481"/>
    <s v="Southworth Parchment Paper &amp; Envelopes"/>
    <s v="Cassandra Brandow"/>
    <n v="36830"/>
    <n v="6"/>
    <n v="2"/>
    <n v="13"/>
  </r>
  <r>
    <n v="5"/>
    <x v="1"/>
    <x v="666"/>
    <x v="2"/>
    <x v="0"/>
    <n v="6"/>
    <x v="0"/>
    <x v="11"/>
    <x v="2"/>
    <x v="242"/>
    <x v="29"/>
    <s v="United States"/>
    <x v="419"/>
    <x v="2"/>
    <m/>
    <x v="0"/>
    <x v="0"/>
    <d v="2018-09-18T00:00:00"/>
    <s v="Wed"/>
    <x v="0"/>
    <s v="CA-2018-145905"/>
    <n v="1553"/>
    <s v="Tennsco Double-Tier Lockers"/>
    <s v="Cassandra Brandow"/>
    <n v="36830"/>
    <n v="117"/>
    <n v="4"/>
    <n v="900"/>
  </r>
  <r>
    <n v="5"/>
    <x v="1"/>
    <x v="812"/>
    <x v="2"/>
    <x v="0"/>
    <n v="6"/>
    <x v="1"/>
    <x v="9"/>
    <x v="1"/>
    <x v="17"/>
    <x v="1"/>
    <s v="United States"/>
    <x v="276"/>
    <x v="1"/>
    <s v="Yes"/>
    <x v="1"/>
    <x v="0"/>
    <d v="2018-12-18T00:00:00"/>
    <s v="Wed"/>
    <x v="6"/>
    <s v="CA-2018-145919"/>
    <n v="1445"/>
    <s v="Seth Thomas 12 Clock w/ Goldtone Case"/>
    <s v="Anna Andreadi"/>
    <n v="90032"/>
    <n v="63"/>
    <n v="8"/>
    <n v="184"/>
  </r>
  <r>
    <n v="5"/>
    <x v="1"/>
    <x v="812"/>
    <x v="2"/>
    <x v="0"/>
    <n v="6"/>
    <x v="1"/>
    <x v="15"/>
    <x v="2"/>
    <x v="17"/>
    <x v="1"/>
    <s v="United States"/>
    <x v="276"/>
    <x v="1"/>
    <s v="Yes"/>
    <x v="1"/>
    <x v="0"/>
    <d v="2018-12-18T00:00:00"/>
    <s v="Wed"/>
    <x v="6"/>
    <s v="CA-2018-145919"/>
    <n v="1308"/>
    <s v="Premier Electric Letter Opener"/>
    <s v="Anna Andreadi"/>
    <n v="90032"/>
    <n v="29"/>
    <n v="5"/>
    <n v="579"/>
  </r>
  <r>
    <n v="5"/>
    <x v="1"/>
    <x v="812"/>
    <x v="2"/>
    <x v="0"/>
    <n v="6"/>
    <x v="1"/>
    <x v="3"/>
    <x v="2"/>
    <x v="17"/>
    <x v="1"/>
    <s v="United States"/>
    <x v="276"/>
    <x v="1"/>
    <s v="Yes"/>
    <x v="1"/>
    <x v="0"/>
    <d v="2018-12-18T00:00:00"/>
    <s v="Wed"/>
    <x v="6"/>
    <s v="CA-2018-145919"/>
    <n v="607"/>
    <s v="Eureka Recycled Copy Paper 8 1/2 x 11, Ream"/>
    <s v="Anna Andreadi"/>
    <n v="90032"/>
    <n v="19"/>
    <n v="6"/>
    <n v="39"/>
  </r>
  <r>
    <n v="5"/>
    <x v="2"/>
    <x v="913"/>
    <x v="2"/>
    <x v="1"/>
    <n v="3"/>
    <x v="0"/>
    <x v="1"/>
    <x v="1"/>
    <x v="246"/>
    <x v="24"/>
    <s v="United States"/>
    <x v="721"/>
    <x v="0"/>
    <s v="Yes"/>
    <x v="1"/>
    <x v="2"/>
    <d v="2018-08-27T00:00:00"/>
    <s v="Fri"/>
    <x v="0"/>
    <s v="CA-2018-145982"/>
    <n v="1387"/>
    <s v="SAFCO PlanMaster Heigh-Adjustable Drafting Table Base, 43w x 30d x 30-37h, Black"/>
    <s v="Chuck Magee"/>
    <n v="2169"/>
    <n v="21"/>
    <n v="1"/>
    <n v="245"/>
  </r>
  <r>
    <n v="5"/>
    <x v="2"/>
    <x v="913"/>
    <x v="2"/>
    <x v="1"/>
    <n v="3"/>
    <x v="0"/>
    <x v="3"/>
    <x v="2"/>
    <x v="246"/>
    <x v="24"/>
    <s v="United States"/>
    <x v="721"/>
    <x v="0"/>
    <s v="Yes"/>
    <x v="1"/>
    <x v="0"/>
    <d v="2018-08-27T00:00:00"/>
    <s v="Fri"/>
    <x v="0"/>
    <s v="CA-2018-145982"/>
    <n v="1712"/>
    <s v="Xerox 1919"/>
    <s v="Chuck Magee"/>
    <n v="2169"/>
    <n v="60"/>
    <n v="3"/>
    <n v="123"/>
  </r>
  <r>
    <n v="5"/>
    <x v="2"/>
    <x v="913"/>
    <x v="2"/>
    <x v="1"/>
    <n v="3"/>
    <x v="0"/>
    <x v="4"/>
    <x v="2"/>
    <x v="246"/>
    <x v="24"/>
    <s v="United States"/>
    <x v="721"/>
    <x v="0"/>
    <s v="Yes"/>
    <x v="1"/>
    <x v="0"/>
    <d v="2018-08-27T00:00:00"/>
    <s v="Fri"/>
    <x v="0"/>
    <s v="CA-2018-145982"/>
    <n v="1507"/>
    <s v="Staples"/>
    <s v="Chuck Magee"/>
    <n v="2169"/>
    <n v="5"/>
    <n v="4"/>
    <n v="12"/>
  </r>
  <r>
    <n v="5"/>
    <x v="2"/>
    <x v="913"/>
    <x v="2"/>
    <x v="1"/>
    <n v="3"/>
    <x v="0"/>
    <x v="2"/>
    <x v="2"/>
    <x v="246"/>
    <x v="24"/>
    <s v="United States"/>
    <x v="721"/>
    <x v="0"/>
    <s v="Yes"/>
    <x v="1"/>
    <x v="0"/>
    <d v="2018-08-27T00:00:00"/>
    <s v="Fri"/>
    <x v="0"/>
    <s v="CA-2018-145982"/>
    <n v="1635"/>
    <s v="Wilson Jones Clip &amp; Carry Folder Binder Tool for Ring Binders, Clear"/>
    <s v="Chuck Magee"/>
    <n v="2169"/>
    <n v="14"/>
    <n v="5"/>
    <n v="29"/>
  </r>
  <r>
    <n v="5"/>
    <x v="2"/>
    <x v="913"/>
    <x v="2"/>
    <x v="1"/>
    <n v="3"/>
    <x v="0"/>
    <x v="3"/>
    <x v="2"/>
    <x v="246"/>
    <x v="24"/>
    <s v="United States"/>
    <x v="721"/>
    <x v="0"/>
    <s v="Yes"/>
    <x v="1"/>
    <x v="0"/>
    <d v="2018-08-27T00:00:00"/>
    <s v="Fri"/>
    <x v="0"/>
    <s v="CA-2018-145982"/>
    <n v="1479"/>
    <s v="Southworth 25% Cotton Linen-Finish Paper &amp; Envelopes"/>
    <s v="Chuck Magee"/>
    <n v="2169"/>
    <n v="37"/>
    <n v="9"/>
    <n v="82"/>
  </r>
  <r>
    <n v="5"/>
    <x v="2"/>
    <x v="913"/>
    <x v="2"/>
    <x v="1"/>
    <n v="3"/>
    <x v="0"/>
    <x v="0"/>
    <x v="0"/>
    <x v="246"/>
    <x v="24"/>
    <s v="United States"/>
    <x v="721"/>
    <x v="0"/>
    <s v="Yes"/>
    <x v="1"/>
    <x v="0"/>
    <d v="2018-08-27T00:00:00"/>
    <s v="Fri"/>
    <x v="0"/>
    <s v="CA-2018-145982"/>
    <n v="1321"/>
    <s v="PureGear Roll-On Screen Protector"/>
    <s v="Chuck Magee"/>
    <n v="2169"/>
    <n v="29"/>
    <n v="3"/>
    <n v="60"/>
  </r>
  <r>
    <n v="3"/>
    <x v="2"/>
    <x v="834"/>
    <x v="2"/>
    <x v="2"/>
    <n v="1"/>
    <x v="2"/>
    <x v="2"/>
    <x v="2"/>
    <x v="78"/>
    <x v="31"/>
    <s v="United States"/>
    <x v="10"/>
    <x v="1"/>
    <m/>
    <x v="0"/>
    <x v="4"/>
    <d v="2018-05-20T00:00:00"/>
    <s v="Fri"/>
    <x v="5"/>
    <s v="CA-2018-146010"/>
    <n v="688"/>
    <s v="GBC Durable Plastic Covers"/>
    <s v="Anna Andreadi"/>
    <n v="80906"/>
    <n v="-33"/>
    <n v="7"/>
    <n v="41"/>
  </r>
  <r>
    <n v="5"/>
    <x v="1"/>
    <x v="630"/>
    <x v="2"/>
    <x v="0"/>
    <n v="6"/>
    <x v="0"/>
    <x v="9"/>
    <x v="1"/>
    <x v="6"/>
    <x v="20"/>
    <s v="United States"/>
    <x v="472"/>
    <x v="2"/>
    <m/>
    <x v="0"/>
    <x v="0"/>
    <d v="2018-12-14T00:00:00"/>
    <s v="Sat"/>
    <x v="6"/>
    <s v="CA-2018-146143"/>
    <n v="620"/>
    <s v="Executive Impressions 14"/>
    <s v="Cassandra Brandow"/>
    <n v="39212"/>
    <n v="59"/>
    <n v="6"/>
    <n v="133"/>
  </r>
  <r>
    <n v="5"/>
    <x v="1"/>
    <x v="914"/>
    <x v="2"/>
    <x v="0"/>
    <n v="6"/>
    <x v="0"/>
    <x v="6"/>
    <x v="2"/>
    <x v="6"/>
    <x v="20"/>
    <s v="United States"/>
    <x v="585"/>
    <x v="2"/>
    <m/>
    <x v="0"/>
    <x v="0"/>
    <d v="2018-02-14T00:00:00"/>
    <s v="Sat"/>
    <x v="3"/>
    <s v="CA-2018-146150"/>
    <n v="1235"/>
    <s v="Panasonic KP-150 Electric Pencil Sharpener"/>
    <s v="Cassandra Brandow"/>
    <n v="39212"/>
    <n v="69"/>
    <n v="7"/>
    <n v="264"/>
  </r>
  <r>
    <n v="5"/>
    <x v="1"/>
    <x v="846"/>
    <x v="2"/>
    <x v="0"/>
    <n v="6"/>
    <x v="0"/>
    <x v="3"/>
    <x v="2"/>
    <x v="13"/>
    <x v="10"/>
    <s v="United States"/>
    <x v="94"/>
    <x v="3"/>
    <m/>
    <x v="0"/>
    <x v="1"/>
    <d v="2018-11-21T00:00:00"/>
    <s v="Sat"/>
    <x v="7"/>
    <s v="CA-2018-146157"/>
    <n v="1703"/>
    <s v="Xerox 1910"/>
    <s v="Kelly Williams"/>
    <n v="60610"/>
    <n v="13"/>
    <n v="1"/>
    <n v="38"/>
  </r>
  <r>
    <n v="5"/>
    <x v="1"/>
    <x v="846"/>
    <x v="2"/>
    <x v="0"/>
    <n v="6"/>
    <x v="0"/>
    <x v="11"/>
    <x v="2"/>
    <x v="13"/>
    <x v="10"/>
    <s v="United States"/>
    <x v="94"/>
    <x v="3"/>
    <m/>
    <x v="0"/>
    <x v="1"/>
    <d v="2018-11-21T00:00:00"/>
    <s v="Sat"/>
    <x v="7"/>
    <s v="CA-2018-146157"/>
    <n v="1545"/>
    <s v="Tenex Personal Project File with Scoop Front Design, Black"/>
    <s v="Kelly Williams"/>
    <n v="60610"/>
    <n v="2"/>
    <n v="2"/>
    <n v="22"/>
  </r>
  <r>
    <n v="5"/>
    <x v="1"/>
    <x v="846"/>
    <x v="2"/>
    <x v="0"/>
    <n v="6"/>
    <x v="0"/>
    <x v="8"/>
    <x v="0"/>
    <x v="13"/>
    <x v="10"/>
    <s v="United States"/>
    <x v="94"/>
    <x v="3"/>
    <m/>
    <x v="0"/>
    <x v="1"/>
    <d v="2018-11-21T00:00:00"/>
    <s v="Sat"/>
    <x v="7"/>
    <s v="CA-2018-146157"/>
    <n v="978"/>
    <s v="Lenovo 17-Key USB Numeric Keypad"/>
    <s v="Kelly Williams"/>
    <n v="60610"/>
    <n v="2"/>
    <n v="3"/>
    <n v="82"/>
  </r>
  <r>
    <n v="4"/>
    <x v="1"/>
    <x v="859"/>
    <x v="2"/>
    <x v="0"/>
    <n v="6"/>
    <x v="2"/>
    <x v="9"/>
    <x v="1"/>
    <x v="47"/>
    <x v="8"/>
    <s v="United States"/>
    <x v="165"/>
    <x v="2"/>
    <m/>
    <x v="0"/>
    <x v="0"/>
    <d v="2018-03-11T00:00:00"/>
    <s v="Wed"/>
    <x v="2"/>
    <s v="CA-2018-146171"/>
    <n v="617"/>
    <s v="Executive Impressions 13 Clairmont Wall Clock"/>
    <s v="Cassandra Brandow"/>
    <n v="31907"/>
    <n v="32"/>
    <n v="4"/>
    <n v="77"/>
  </r>
  <r>
    <n v="4"/>
    <x v="1"/>
    <x v="859"/>
    <x v="2"/>
    <x v="0"/>
    <n v="6"/>
    <x v="2"/>
    <x v="11"/>
    <x v="2"/>
    <x v="47"/>
    <x v="8"/>
    <s v="United States"/>
    <x v="165"/>
    <x v="2"/>
    <m/>
    <x v="0"/>
    <x v="0"/>
    <d v="2018-03-11T00:00:00"/>
    <s v="Wed"/>
    <x v="2"/>
    <s v="CA-2018-146171"/>
    <n v="907"/>
    <s v="Iceberg Mobile Mega Data/Printer Cart"/>
    <s v="Cassandra Brandow"/>
    <n v="31907"/>
    <n v="125"/>
    <n v="4"/>
    <n v="481"/>
  </r>
  <r>
    <n v="4"/>
    <x v="2"/>
    <x v="890"/>
    <x v="2"/>
    <x v="1"/>
    <n v="3"/>
    <x v="0"/>
    <x v="1"/>
    <x v="1"/>
    <x v="4"/>
    <x v="4"/>
    <s v="United States"/>
    <x v="191"/>
    <x v="3"/>
    <m/>
    <x v="0"/>
    <x v="2"/>
    <d v="2018-09-10T00:00:00"/>
    <s v="Tue"/>
    <x v="0"/>
    <s v="CA-2018-146206"/>
    <n v="964"/>
    <s v="KI Adjustable-Height Table"/>
    <s v="Kelly Williams"/>
    <n v="77095"/>
    <n v="-34"/>
    <n v="5"/>
    <n v="301"/>
  </r>
  <r>
    <n v="4"/>
    <x v="2"/>
    <x v="890"/>
    <x v="2"/>
    <x v="1"/>
    <n v="3"/>
    <x v="0"/>
    <x v="0"/>
    <x v="0"/>
    <x v="4"/>
    <x v="4"/>
    <s v="United States"/>
    <x v="191"/>
    <x v="3"/>
    <m/>
    <x v="0"/>
    <x v="1"/>
    <d v="2018-09-10T00:00:00"/>
    <s v="Tue"/>
    <x v="0"/>
    <s v="CA-2018-146206"/>
    <n v="1299"/>
    <s v="Polycom VVX 310 VoIP phone"/>
    <s v="Kelly Williams"/>
    <n v="77095"/>
    <n v="54"/>
    <n v="5"/>
    <n v="720"/>
  </r>
  <r>
    <n v="5"/>
    <x v="1"/>
    <x v="915"/>
    <x v="2"/>
    <x v="0"/>
    <n v="6"/>
    <x v="0"/>
    <x v="3"/>
    <x v="2"/>
    <x v="15"/>
    <x v="11"/>
    <s v="United States"/>
    <x v="101"/>
    <x v="1"/>
    <m/>
    <x v="0"/>
    <x v="0"/>
    <d v="2018-01-22T00:00:00"/>
    <s v="Sun"/>
    <x v="11"/>
    <s v="CA-2018-146318"/>
    <n v="1822"/>
    <s v="Xerox 218"/>
    <s v="Anna Andreadi"/>
    <n v="98105"/>
    <n v="6"/>
    <n v="2"/>
    <n v="13"/>
  </r>
  <r>
    <n v="3"/>
    <x v="2"/>
    <x v="626"/>
    <x v="2"/>
    <x v="2"/>
    <n v="1"/>
    <x v="1"/>
    <x v="5"/>
    <x v="1"/>
    <x v="42"/>
    <x v="1"/>
    <s v="United States"/>
    <x v="333"/>
    <x v="1"/>
    <m/>
    <x v="0"/>
    <x v="1"/>
    <d v="2018-12-14T00:00:00"/>
    <s v="Sat"/>
    <x v="6"/>
    <s v="CA-2018-146325"/>
    <n v="769"/>
    <s v="Global Task Chair, Black"/>
    <s v="Anna Andreadi"/>
    <n v="92037"/>
    <n v="-9"/>
    <n v="2"/>
    <n v="81"/>
  </r>
  <r>
    <n v="3"/>
    <x v="2"/>
    <x v="626"/>
    <x v="2"/>
    <x v="2"/>
    <n v="1"/>
    <x v="1"/>
    <x v="11"/>
    <x v="2"/>
    <x v="42"/>
    <x v="1"/>
    <s v="United States"/>
    <x v="333"/>
    <x v="1"/>
    <m/>
    <x v="0"/>
    <x v="0"/>
    <d v="2018-12-14T00:00:00"/>
    <s v="Sat"/>
    <x v="6"/>
    <s v="CA-2018-146325"/>
    <n v="1545"/>
    <s v="Tenex Personal Project File with Scoop Front Design, Black"/>
    <s v="Anna Andreadi"/>
    <n v="92037"/>
    <n v="35"/>
    <n v="10"/>
    <n v="135"/>
  </r>
  <r>
    <n v="5"/>
    <x v="2"/>
    <x v="803"/>
    <x v="2"/>
    <x v="1"/>
    <n v="3"/>
    <x v="1"/>
    <x v="9"/>
    <x v="1"/>
    <x v="31"/>
    <x v="18"/>
    <s v="United States"/>
    <x v="727"/>
    <x v="0"/>
    <m/>
    <x v="0"/>
    <x v="0"/>
    <d v="2018-12-05T00:00:00"/>
    <s v="Thu"/>
    <x v="6"/>
    <s v="CA-2018-146374"/>
    <n v="593"/>
    <s v="Electrix 20W Halogen Replacement Bulb for Zoom-In Desk Lamp"/>
    <s v="Chuck Magee"/>
    <n v="19711"/>
    <n v="6"/>
    <n v="1"/>
    <n v="13"/>
  </r>
  <r>
    <n v="5"/>
    <x v="2"/>
    <x v="803"/>
    <x v="2"/>
    <x v="1"/>
    <n v="3"/>
    <x v="1"/>
    <x v="3"/>
    <x v="2"/>
    <x v="31"/>
    <x v="18"/>
    <s v="United States"/>
    <x v="727"/>
    <x v="0"/>
    <m/>
    <x v="0"/>
    <x v="0"/>
    <d v="2018-12-05T00:00:00"/>
    <s v="Thu"/>
    <x v="6"/>
    <s v="CA-2018-146374"/>
    <n v="538"/>
    <s v="Easy-staple paper"/>
    <s v="Chuck Magee"/>
    <n v="19711"/>
    <n v="2"/>
    <n v="1"/>
    <n v="5"/>
  </r>
  <r>
    <n v="5"/>
    <x v="2"/>
    <x v="803"/>
    <x v="2"/>
    <x v="1"/>
    <n v="3"/>
    <x v="1"/>
    <x v="7"/>
    <x v="2"/>
    <x v="31"/>
    <x v="18"/>
    <s v="United States"/>
    <x v="727"/>
    <x v="0"/>
    <m/>
    <x v="0"/>
    <x v="0"/>
    <d v="2018-12-05T00:00:00"/>
    <s v="Thu"/>
    <x v="6"/>
    <s v="CA-2018-146374"/>
    <n v="4"/>
    <s v="#10 White Business Envelopes,4 1/8 x 9 1/2"/>
    <s v="Chuck Magee"/>
    <n v="19711"/>
    <n v="52"/>
    <n v="7"/>
    <n v="110"/>
  </r>
  <r>
    <n v="0"/>
    <x v="0"/>
    <x v="723"/>
    <x v="2"/>
    <x v="3"/>
    <n v="0"/>
    <x v="0"/>
    <x v="6"/>
    <x v="2"/>
    <x v="384"/>
    <x v="38"/>
    <s v="United States"/>
    <x v="230"/>
    <x v="0"/>
    <m/>
    <x v="0"/>
    <x v="0"/>
    <d v="2018-04-21T00:00:00"/>
    <s v="Sat"/>
    <x v="4"/>
    <s v="CA-2018-146423"/>
    <n v="459"/>
    <s v="Colorific Watercolor Pencils"/>
    <s v="Chuck Magee"/>
    <n v="6460"/>
    <n v="4"/>
    <n v="3"/>
    <n v="15"/>
  </r>
  <r>
    <n v="0"/>
    <x v="0"/>
    <x v="723"/>
    <x v="2"/>
    <x v="3"/>
    <n v="0"/>
    <x v="0"/>
    <x v="3"/>
    <x v="2"/>
    <x v="384"/>
    <x v="38"/>
    <s v="United States"/>
    <x v="230"/>
    <x v="0"/>
    <m/>
    <x v="0"/>
    <x v="0"/>
    <d v="2018-04-21T00:00:00"/>
    <s v="Sat"/>
    <x v="4"/>
    <s v="CA-2018-146423"/>
    <n v="1812"/>
    <s v="Xerox 209"/>
    <s v="Chuck Magee"/>
    <n v="6460"/>
    <n v="25"/>
    <n v="8"/>
    <n v="52"/>
  </r>
  <r>
    <n v="4"/>
    <x v="2"/>
    <x v="916"/>
    <x v="2"/>
    <x v="1"/>
    <n v="3"/>
    <x v="1"/>
    <x v="6"/>
    <x v="2"/>
    <x v="17"/>
    <x v="1"/>
    <s v="United States"/>
    <x v="276"/>
    <x v="1"/>
    <m/>
    <x v="0"/>
    <x v="0"/>
    <d v="2018-01-28T00:00:00"/>
    <s v="Sat"/>
    <x v="3"/>
    <s v="CA-2018-146437"/>
    <n v="1162"/>
    <s v="Newell 345"/>
    <s v="Anna Andreadi"/>
    <n v="90036"/>
    <n v="10"/>
    <n v="2"/>
    <n v="40"/>
  </r>
  <r>
    <n v="2"/>
    <x v="1"/>
    <x v="848"/>
    <x v="2"/>
    <x v="1"/>
    <n v="3"/>
    <x v="1"/>
    <x v="2"/>
    <x v="2"/>
    <x v="16"/>
    <x v="12"/>
    <s v="United States"/>
    <x v="258"/>
    <x v="0"/>
    <m/>
    <x v="0"/>
    <x v="4"/>
    <d v="2018-07-21T00:00:00"/>
    <s v="Sat"/>
    <x v="1"/>
    <s v="CA-2018-146521"/>
    <n v="692"/>
    <s v="GBC Instant Report Kit"/>
    <s v="Chuck Magee"/>
    <n v="19134"/>
    <n v="-1"/>
    <n v="1"/>
    <n v="2"/>
  </r>
  <r>
    <n v="2"/>
    <x v="1"/>
    <x v="813"/>
    <x v="2"/>
    <x v="1"/>
    <n v="3"/>
    <x v="0"/>
    <x v="2"/>
    <x v="2"/>
    <x v="17"/>
    <x v="1"/>
    <s v="United States"/>
    <x v="575"/>
    <x v="1"/>
    <m/>
    <x v="0"/>
    <x v="1"/>
    <d v="2018-11-15T00:00:00"/>
    <s v="Sun"/>
    <x v="7"/>
    <s v="CA-2018-146633"/>
    <n v="651"/>
    <s v="Fellowes PB500 Electric Punch Plastic Comb Binding Machine with Manual Bind"/>
    <s v="Anna Andreadi"/>
    <n v="90049"/>
    <n v="381"/>
    <n v="1"/>
    <n v="1017"/>
  </r>
  <r>
    <n v="2"/>
    <x v="1"/>
    <x v="813"/>
    <x v="2"/>
    <x v="1"/>
    <n v="3"/>
    <x v="0"/>
    <x v="2"/>
    <x v="2"/>
    <x v="17"/>
    <x v="1"/>
    <s v="United States"/>
    <x v="575"/>
    <x v="1"/>
    <m/>
    <x v="0"/>
    <x v="1"/>
    <d v="2018-11-15T00:00:00"/>
    <s v="Sun"/>
    <x v="7"/>
    <s v="CA-2018-146633"/>
    <n v="269"/>
    <s v="Avery Self-Adhesive Photo Pockets for Polaroid Photos"/>
    <s v="Anna Andreadi"/>
    <n v="90049"/>
    <n v="13"/>
    <n v="7"/>
    <n v="38"/>
  </r>
  <r>
    <n v="2"/>
    <x v="2"/>
    <x v="798"/>
    <x v="2"/>
    <x v="2"/>
    <n v="1"/>
    <x v="0"/>
    <x v="9"/>
    <x v="1"/>
    <x v="265"/>
    <x v="6"/>
    <s v="United States"/>
    <x v="541"/>
    <x v="3"/>
    <m/>
    <x v="0"/>
    <x v="0"/>
    <d v="2018-10-29T00:00:00"/>
    <s v="Sun"/>
    <x v="8"/>
    <s v="CA-2018-146682"/>
    <n v="593"/>
    <s v="Electrix 20W Halogen Replacement Bulb for Zoom-In Desk Lamp"/>
    <s v="Kelly Williams"/>
    <n v="48911"/>
    <n v="32"/>
    <n v="5"/>
    <n v="67"/>
  </r>
  <r>
    <n v="0"/>
    <x v="0"/>
    <x v="634"/>
    <x v="2"/>
    <x v="3"/>
    <n v="0"/>
    <x v="0"/>
    <x v="6"/>
    <x v="2"/>
    <x v="83"/>
    <x v="1"/>
    <s v="United States"/>
    <x v="500"/>
    <x v="1"/>
    <m/>
    <x v="0"/>
    <x v="0"/>
    <d v="2018-11-04T00:00:00"/>
    <s v="Wed"/>
    <x v="7"/>
    <s v="CA-2018-146766"/>
    <n v="357"/>
    <s v="Boston Heavy-Duty Trimline Electric Pencil Sharpeners"/>
    <s v="Anna Andreadi"/>
    <n v="91911"/>
    <n v="56"/>
    <n v="4"/>
    <n v="193"/>
  </r>
  <r>
    <n v="0"/>
    <x v="0"/>
    <x v="917"/>
    <x v="2"/>
    <x v="3"/>
    <n v="0"/>
    <x v="0"/>
    <x v="11"/>
    <x v="2"/>
    <x v="0"/>
    <x v="0"/>
    <s v="United States"/>
    <x v="755"/>
    <x v="0"/>
    <m/>
    <x v="0"/>
    <x v="0"/>
    <d v="2018-05-02T00:00:00"/>
    <s v="Mon"/>
    <x v="5"/>
    <s v="CA-2018-146836"/>
    <n v="1528"/>
    <s v="Super Decoflex Portable Personal File"/>
    <s v="Chuck Magee"/>
    <n v="10024"/>
    <n v="13"/>
    <n v="3"/>
    <n v="45"/>
  </r>
  <r>
    <n v="0"/>
    <x v="0"/>
    <x v="917"/>
    <x v="2"/>
    <x v="3"/>
    <n v="0"/>
    <x v="0"/>
    <x v="2"/>
    <x v="2"/>
    <x v="0"/>
    <x v="0"/>
    <s v="United States"/>
    <x v="755"/>
    <x v="0"/>
    <m/>
    <x v="0"/>
    <x v="1"/>
    <d v="2018-05-02T00:00:00"/>
    <s v="Mon"/>
    <x v="5"/>
    <s v="CA-2018-146836"/>
    <n v="1291"/>
    <s v="Poly Designer Cover &amp; Back"/>
    <s v="Chuck Magee"/>
    <n v="10024"/>
    <n v="16"/>
    <n v="3"/>
    <n v="46"/>
  </r>
  <r>
    <n v="5"/>
    <x v="1"/>
    <x v="903"/>
    <x v="2"/>
    <x v="0"/>
    <n v="6"/>
    <x v="1"/>
    <x v="5"/>
    <x v="1"/>
    <x v="1"/>
    <x v="1"/>
    <s v="United States"/>
    <x v="532"/>
    <x v="1"/>
    <m/>
    <x v="0"/>
    <x v="1"/>
    <d v="2018-10-31T00:00:00"/>
    <s v="Tue"/>
    <x v="7"/>
    <s v="CA-2018-146913"/>
    <n v="1211"/>
    <s v="Office Star - Professional Matrix Back Chair with 2-to-1 Synchro Tilt and Mesh Fabric Seat"/>
    <s v="Anna Andreadi"/>
    <n v="94109"/>
    <n v="70"/>
    <n v="5"/>
    <n v="1404"/>
  </r>
  <r>
    <n v="5"/>
    <x v="1"/>
    <x v="909"/>
    <x v="2"/>
    <x v="0"/>
    <n v="6"/>
    <x v="0"/>
    <x v="1"/>
    <x v="1"/>
    <x v="416"/>
    <x v="25"/>
    <s v="United States"/>
    <x v="700"/>
    <x v="0"/>
    <m/>
    <x v="0"/>
    <x v="2"/>
    <d v="2018-05-22T00:00:00"/>
    <s v="Sun"/>
    <x v="5"/>
    <s v="CA-2018-146934"/>
    <n v="310"/>
    <s v="Bevis 36 x 72 Conference Tables"/>
    <s v="Chuck Magee"/>
    <n v="7055"/>
    <n v="-20"/>
    <n v="2"/>
    <n v="174"/>
  </r>
  <r>
    <n v="5"/>
    <x v="1"/>
    <x v="909"/>
    <x v="2"/>
    <x v="0"/>
    <n v="6"/>
    <x v="0"/>
    <x v="12"/>
    <x v="2"/>
    <x v="416"/>
    <x v="25"/>
    <s v="United States"/>
    <x v="700"/>
    <x v="0"/>
    <m/>
    <x v="0"/>
    <x v="0"/>
    <d v="2018-05-22T00:00:00"/>
    <s v="Sun"/>
    <x v="5"/>
    <s v="CA-2018-146934"/>
    <n v="609"/>
    <s v="Eureka Sanitaire  Commercial Upright"/>
    <s v="Chuck Magee"/>
    <n v="7055"/>
    <n v="172"/>
    <n v="4"/>
    <n v="663"/>
  </r>
  <r>
    <n v="5"/>
    <x v="1"/>
    <x v="909"/>
    <x v="2"/>
    <x v="0"/>
    <n v="6"/>
    <x v="0"/>
    <x v="7"/>
    <x v="2"/>
    <x v="416"/>
    <x v="25"/>
    <s v="United States"/>
    <x v="700"/>
    <x v="0"/>
    <m/>
    <x v="0"/>
    <x v="0"/>
    <d v="2018-05-22T00:00:00"/>
    <s v="Sun"/>
    <x v="5"/>
    <s v="CA-2018-146934"/>
    <n v="128"/>
    <s v="Ampad #10 Peel &amp; Seel Holiday Envelopes"/>
    <s v="Chuck Magee"/>
    <n v="7055"/>
    <n v="13"/>
    <n v="6"/>
    <n v="27"/>
  </r>
  <r>
    <n v="5"/>
    <x v="1"/>
    <x v="909"/>
    <x v="2"/>
    <x v="0"/>
    <n v="6"/>
    <x v="0"/>
    <x v="0"/>
    <x v="0"/>
    <x v="416"/>
    <x v="25"/>
    <s v="United States"/>
    <x v="700"/>
    <x v="0"/>
    <m/>
    <x v="0"/>
    <x v="0"/>
    <d v="2018-05-22T00:00:00"/>
    <s v="Sun"/>
    <x v="5"/>
    <s v="CA-2018-146934"/>
    <n v="518"/>
    <s v="Digium D40 VoIP phone"/>
    <s v="Chuck Magee"/>
    <n v="7055"/>
    <n v="75"/>
    <n v="2"/>
    <n v="258"/>
  </r>
  <r>
    <n v="5"/>
    <x v="1"/>
    <x v="909"/>
    <x v="2"/>
    <x v="0"/>
    <n v="6"/>
    <x v="0"/>
    <x v="8"/>
    <x v="0"/>
    <x v="416"/>
    <x v="25"/>
    <s v="United States"/>
    <x v="700"/>
    <x v="0"/>
    <m/>
    <x v="0"/>
    <x v="0"/>
    <d v="2018-05-22T00:00:00"/>
    <s v="Sun"/>
    <x v="5"/>
    <s v="CA-2018-146934"/>
    <n v="1404"/>
    <s v="SanDisk Cruzer 32 GB USB Flash Drive"/>
    <s v="Chuck Magee"/>
    <n v="7055"/>
    <n v="30"/>
    <n v="5"/>
    <n v="95"/>
  </r>
  <r>
    <n v="5"/>
    <x v="1"/>
    <x v="909"/>
    <x v="2"/>
    <x v="0"/>
    <n v="6"/>
    <x v="0"/>
    <x v="0"/>
    <x v="0"/>
    <x v="416"/>
    <x v="25"/>
    <s v="United States"/>
    <x v="700"/>
    <x v="0"/>
    <m/>
    <x v="0"/>
    <x v="0"/>
    <d v="2018-05-22T00:00:00"/>
    <s v="Sun"/>
    <x v="5"/>
    <s v="CA-2018-146934"/>
    <n v="157"/>
    <s v="AT&amp;T 841000 Phone"/>
    <s v="Chuck Magee"/>
    <n v="7055"/>
    <n v="86"/>
    <n v="5"/>
    <n v="345"/>
  </r>
  <r>
    <n v="3"/>
    <x v="2"/>
    <x v="868"/>
    <x v="2"/>
    <x v="2"/>
    <n v="1"/>
    <x v="0"/>
    <x v="11"/>
    <x v="2"/>
    <x v="0"/>
    <x v="0"/>
    <s v="United States"/>
    <x v="104"/>
    <x v="0"/>
    <m/>
    <x v="0"/>
    <x v="0"/>
    <d v="2018-12-10T00:00:00"/>
    <s v="Tue"/>
    <x v="6"/>
    <s v="CA-2018-146941"/>
    <n v="652"/>
    <s v="Fellowes Personal Hanging Folder Files, Navy"/>
    <s v="Chuck Magee"/>
    <n v="10024"/>
    <n v="23"/>
    <n v="6"/>
    <n v="81"/>
  </r>
  <r>
    <n v="3"/>
    <x v="2"/>
    <x v="868"/>
    <x v="2"/>
    <x v="2"/>
    <n v="1"/>
    <x v="0"/>
    <x v="7"/>
    <x v="2"/>
    <x v="0"/>
    <x v="0"/>
    <s v="United States"/>
    <x v="104"/>
    <x v="0"/>
    <m/>
    <x v="0"/>
    <x v="0"/>
    <d v="2018-12-10T00:00:00"/>
    <s v="Tue"/>
    <x v="6"/>
    <s v="CA-2018-146941"/>
    <n v="1591"/>
    <s v="Tyvek Side-Opening Peel &amp; Seel Expanding Envelopes"/>
    <s v="Chuck Magee"/>
    <n v="10024"/>
    <n v="163"/>
    <n v="4"/>
    <n v="362"/>
  </r>
  <r>
    <n v="4"/>
    <x v="1"/>
    <x v="918"/>
    <x v="2"/>
    <x v="0"/>
    <n v="6"/>
    <x v="1"/>
    <x v="9"/>
    <x v="1"/>
    <x v="104"/>
    <x v="23"/>
    <s v="United States"/>
    <x v="207"/>
    <x v="3"/>
    <m/>
    <x v="0"/>
    <x v="0"/>
    <d v="2018-12-18T00:00:00"/>
    <s v="Wed"/>
    <x v="6"/>
    <s v="CA-2018-147067"/>
    <n v="547"/>
    <s v="Eldon 200 Class Desk Accessories"/>
    <s v="Kelly Williams"/>
    <n v="55407"/>
    <n v="6"/>
    <n v="3"/>
    <n v="19"/>
  </r>
  <r>
    <n v="4"/>
    <x v="1"/>
    <x v="802"/>
    <x v="2"/>
    <x v="0"/>
    <n v="6"/>
    <x v="1"/>
    <x v="3"/>
    <x v="2"/>
    <x v="80"/>
    <x v="4"/>
    <s v="United States"/>
    <x v="488"/>
    <x v="3"/>
    <m/>
    <x v="0"/>
    <x v="1"/>
    <d v="2018-12-17T00:00:00"/>
    <s v="Tue"/>
    <x v="6"/>
    <s v="CA-2018-147109"/>
    <n v="1818"/>
    <s v="Xerox 214"/>
    <s v="Kelly Williams"/>
    <n v="76017"/>
    <n v="18"/>
    <n v="10"/>
    <n v="52"/>
  </r>
  <r>
    <n v="4"/>
    <x v="1"/>
    <x v="802"/>
    <x v="2"/>
    <x v="0"/>
    <n v="6"/>
    <x v="1"/>
    <x v="8"/>
    <x v="0"/>
    <x v="80"/>
    <x v="4"/>
    <s v="United States"/>
    <x v="488"/>
    <x v="3"/>
    <m/>
    <x v="0"/>
    <x v="1"/>
    <d v="2018-12-17T00:00:00"/>
    <s v="Tue"/>
    <x v="6"/>
    <s v="CA-2018-147109"/>
    <n v="1615"/>
    <s v="WD My Passport Ultra 1TB Portable External Hard Drive"/>
    <s v="Kelly Williams"/>
    <n v="76017"/>
    <n v="-6"/>
    <n v="3"/>
    <n v="166"/>
  </r>
  <r>
    <n v="2"/>
    <x v="2"/>
    <x v="779"/>
    <x v="2"/>
    <x v="2"/>
    <n v="1"/>
    <x v="2"/>
    <x v="3"/>
    <x v="2"/>
    <x v="63"/>
    <x v="1"/>
    <s v="United States"/>
    <x v="540"/>
    <x v="1"/>
    <m/>
    <x v="0"/>
    <x v="0"/>
    <d v="2018-12-10T00:00:00"/>
    <s v="Tue"/>
    <x v="6"/>
    <s v="CA-2018-147123"/>
    <n v="1659"/>
    <s v="Wirebound Message Books, Four 2 3/4 x 5 White Forms per Page"/>
    <s v="Anna Andreadi"/>
    <n v="90805"/>
    <n v="37"/>
    <n v="12"/>
    <n v="80"/>
  </r>
  <r>
    <n v="2"/>
    <x v="2"/>
    <x v="873"/>
    <x v="2"/>
    <x v="2"/>
    <n v="1"/>
    <x v="0"/>
    <x v="9"/>
    <x v="1"/>
    <x v="1"/>
    <x v="1"/>
    <s v="United States"/>
    <x v="410"/>
    <x v="1"/>
    <m/>
    <x v="0"/>
    <x v="0"/>
    <d v="2018-07-04T00:00:00"/>
    <s v="Wed"/>
    <x v="1"/>
    <s v="CA-2018-147137"/>
    <n v="1053"/>
    <s v="Master Caster Door Stop, Brown"/>
    <s v="Anna Andreadi"/>
    <n v="94109"/>
    <n v="9"/>
    <n v="5"/>
    <n v="25"/>
  </r>
  <r>
    <n v="2"/>
    <x v="2"/>
    <x v="873"/>
    <x v="2"/>
    <x v="2"/>
    <n v="1"/>
    <x v="0"/>
    <x v="14"/>
    <x v="1"/>
    <x v="1"/>
    <x v="1"/>
    <s v="United States"/>
    <x v="410"/>
    <x v="1"/>
    <m/>
    <x v="0"/>
    <x v="5"/>
    <d v="2018-07-04T00:00:00"/>
    <s v="Wed"/>
    <x v="1"/>
    <s v="CA-2018-147137"/>
    <n v="170"/>
    <s v="Atlantic Metals Mobile 5-Shelf Bookcases, Custom Colors"/>
    <s v="Anna Andreadi"/>
    <n v="94109"/>
    <n v="226"/>
    <n v="5"/>
    <n v="1279"/>
  </r>
  <r>
    <n v="2"/>
    <x v="2"/>
    <x v="873"/>
    <x v="2"/>
    <x v="2"/>
    <n v="1"/>
    <x v="0"/>
    <x v="7"/>
    <x v="2"/>
    <x v="1"/>
    <x v="1"/>
    <s v="United States"/>
    <x v="410"/>
    <x v="1"/>
    <m/>
    <x v="0"/>
    <x v="0"/>
    <d v="2018-07-04T00:00:00"/>
    <s v="Wed"/>
    <x v="1"/>
    <s v="CA-2018-147137"/>
    <n v="929"/>
    <s v="Inter-Office Recycled Envelopes, Brown Kraft, Button-String,10 x 13 , 100/Box"/>
    <s v="Anna Andreadi"/>
    <n v="94109"/>
    <n v="21"/>
    <n v="2"/>
    <n v="44"/>
  </r>
  <r>
    <n v="2"/>
    <x v="2"/>
    <x v="873"/>
    <x v="2"/>
    <x v="2"/>
    <n v="1"/>
    <x v="0"/>
    <x v="11"/>
    <x v="2"/>
    <x v="1"/>
    <x v="1"/>
    <s v="United States"/>
    <x v="410"/>
    <x v="1"/>
    <m/>
    <x v="0"/>
    <x v="0"/>
    <d v="2018-07-04T00:00:00"/>
    <s v="Wed"/>
    <x v="1"/>
    <s v="CA-2018-147137"/>
    <n v="588"/>
    <s v="Eldon Shelf Savers Cubes and Bins"/>
    <s v="Anna Andreadi"/>
    <n v="94109"/>
    <n v="1"/>
    <n v="4"/>
    <n v="28"/>
  </r>
  <r>
    <n v="4"/>
    <x v="2"/>
    <x v="845"/>
    <x v="2"/>
    <x v="1"/>
    <n v="3"/>
    <x v="2"/>
    <x v="12"/>
    <x v="2"/>
    <x v="19"/>
    <x v="30"/>
    <s v="United States"/>
    <x v="552"/>
    <x v="3"/>
    <m/>
    <x v="0"/>
    <x v="0"/>
    <d v="2018-10-17T00:00:00"/>
    <s v="Tue"/>
    <x v="8"/>
    <s v="CA-2018-147256"/>
    <n v="851"/>
    <s v="Honeywell Enviracaire Portable HEPA Air Cleaner for 16 x 20 Room"/>
    <s v="Kelly Williams"/>
    <n v="65203"/>
    <n v="752"/>
    <n v="7"/>
    <n v="1928"/>
  </r>
  <r>
    <n v="4"/>
    <x v="2"/>
    <x v="845"/>
    <x v="2"/>
    <x v="1"/>
    <n v="3"/>
    <x v="2"/>
    <x v="0"/>
    <x v="0"/>
    <x v="19"/>
    <x v="30"/>
    <s v="United States"/>
    <x v="552"/>
    <x v="3"/>
    <m/>
    <x v="0"/>
    <x v="0"/>
    <d v="2018-10-17T00:00:00"/>
    <s v="Tue"/>
    <x v="8"/>
    <s v="CA-2018-147256"/>
    <n v="1250"/>
    <s v="Panasonic KX-TG9541B DECT 6.0 Digital 2-Line Expandable Cordless Phone With Digital Answering System"/>
    <s v="Kelly Williams"/>
    <n v="65203"/>
    <n v="220"/>
    <n v="3"/>
    <n v="450"/>
  </r>
  <r>
    <n v="3"/>
    <x v="2"/>
    <x v="833"/>
    <x v="2"/>
    <x v="2"/>
    <n v="1"/>
    <x v="0"/>
    <x v="13"/>
    <x v="0"/>
    <x v="260"/>
    <x v="2"/>
    <s v="United States"/>
    <x v="392"/>
    <x v="2"/>
    <m/>
    <x v="0"/>
    <x v="8"/>
    <d v="2018-06-09T00:00:00"/>
    <s v="Mon"/>
    <x v="9"/>
    <s v="CA-2018-147368"/>
    <n v="433"/>
    <s v="Cisco CP-7937G Unified IP Conference Station Phone"/>
    <s v="Cassandra Brandow"/>
    <n v="32303"/>
    <n v="-28"/>
    <n v="2"/>
    <n v="696"/>
  </r>
  <r>
    <n v="2"/>
    <x v="1"/>
    <x v="836"/>
    <x v="2"/>
    <x v="1"/>
    <n v="3"/>
    <x v="2"/>
    <x v="13"/>
    <x v="0"/>
    <x v="13"/>
    <x v="10"/>
    <s v="United States"/>
    <x v="605"/>
    <x v="3"/>
    <s v="Yes"/>
    <x v="1"/>
    <x v="2"/>
    <d v="2018-06-12T00:00:00"/>
    <s v="Thu"/>
    <x v="9"/>
    <s v="CA-2018-147375"/>
    <n v="397"/>
    <s v="Canon Color ImageCLASS MF8580Cdw Wireless Laser All-In-One Printer, Copier, Scanner"/>
    <s v="Kelly Williams"/>
    <n v="60623"/>
    <n v="43"/>
    <n v="3"/>
    <n v="1008"/>
  </r>
  <r>
    <n v="2"/>
    <x v="1"/>
    <x v="836"/>
    <x v="2"/>
    <x v="1"/>
    <n v="3"/>
    <x v="2"/>
    <x v="3"/>
    <x v="2"/>
    <x v="13"/>
    <x v="10"/>
    <s v="United States"/>
    <x v="605"/>
    <x v="3"/>
    <s v="Yes"/>
    <x v="1"/>
    <x v="1"/>
    <d v="2018-06-12T00:00:00"/>
    <s v="Thu"/>
    <x v="9"/>
    <s v="CA-2018-147375"/>
    <n v="1700"/>
    <s v="Xerox 1908"/>
    <s v="Kelly Williams"/>
    <n v="60623"/>
    <n v="114"/>
    <n v="7"/>
    <n v="313"/>
  </r>
  <r>
    <n v="2"/>
    <x v="2"/>
    <x v="749"/>
    <x v="2"/>
    <x v="2"/>
    <n v="1"/>
    <x v="0"/>
    <x v="16"/>
    <x v="0"/>
    <x v="47"/>
    <x v="19"/>
    <s v="United States"/>
    <x v="723"/>
    <x v="0"/>
    <m/>
    <x v="0"/>
    <x v="6"/>
    <d v="2018-07-25T00:00:00"/>
    <s v="Wed"/>
    <x v="1"/>
    <s v="CA-2018-147417"/>
    <n v="798"/>
    <s v="Hewlett Packard LaserJet 3310 Copier"/>
    <s v="Chuck Magee"/>
    <n v="43229"/>
    <n v="192"/>
    <n v="4"/>
    <n v="1440"/>
  </r>
  <r>
    <n v="5"/>
    <x v="1"/>
    <x v="709"/>
    <x v="2"/>
    <x v="0"/>
    <n v="6"/>
    <x v="0"/>
    <x v="11"/>
    <x v="2"/>
    <x v="0"/>
    <x v="0"/>
    <s v="United States"/>
    <x v="39"/>
    <x v="0"/>
    <m/>
    <x v="0"/>
    <x v="0"/>
    <d v="2018-02-02T00:00:00"/>
    <s v="Mon"/>
    <x v="3"/>
    <s v="CA-2018-147431"/>
    <n v="282"/>
    <s v="Belkin 19 Center-Weighted Shelf, Gray"/>
    <s v="Chuck Magee"/>
    <n v="10011"/>
    <n v="6"/>
    <n v="2"/>
    <n v="118"/>
  </r>
  <r>
    <n v="4"/>
    <x v="1"/>
    <x v="783"/>
    <x v="2"/>
    <x v="0"/>
    <n v="6"/>
    <x v="2"/>
    <x v="3"/>
    <x v="2"/>
    <x v="17"/>
    <x v="1"/>
    <s v="United States"/>
    <x v="756"/>
    <x v="1"/>
    <m/>
    <x v="0"/>
    <x v="0"/>
    <d v="2018-05-30T00:00:00"/>
    <s v="Mon"/>
    <x v="9"/>
    <s v="CA-2018-147473"/>
    <n v="1833"/>
    <s v="Xerox 228"/>
    <s v="Anna Andreadi"/>
    <n v="90049"/>
    <n v="19"/>
    <n v="6"/>
    <n v="39"/>
  </r>
  <r>
    <n v="5"/>
    <x v="1"/>
    <x v="871"/>
    <x v="2"/>
    <x v="0"/>
    <n v="6"/>
    <x v="0"/>
    <x v="8"/>
    <x v="0"/>
    <x v="0"/>
    <x v="0"/>
    <s v="United States"/>
    <x v="176"/>
    <x v="0"/>
    <m/>
    <x v="0"/>
    <x v="0"/>
    <d v="2018-12-26T00:00:00"/>
    <s v="Thu"/>
    <x v="6"/>
    <s v="CA-2018-147536"/>
    <n v="296"/>
    <s v="Belkin F8E887 USB Wired Ergonomic Keyboard"/>
    <s v="Chuck Magee"/>
    <n v="10024"/>
    <n v="19"/>
    <n v="3"/>
    <n v="90"/>
  </r>
  <r>
    <n v="4"/>
    <x v="2"/>
    <x v="734"/>
    <x v="2"/>
    <x v="1"/>
    <n v="3"/>
    <x v="0"/>
    <x v="9"/>
    <x v="1"/>
    <x v="1"/>
    <x v="1"/>
    <s v="United States"/>
    <x v="56"/>
    <x v="1"/>
    <m/>
    <x v="0"/>
    <x v="0"/>
    <d v="2018-04-22T00:00:00"/>
    <s v="Sun"/>
    <x v="4"/>
    <s v="CA-2018-147578"/>
    <n v="1594"/>
    <s v="Ultra Door Pull Handle"/>
    <s v="Anna Andreadi"/>
    <n v="94122"/>
    <n v="10"/>
    <n v="3"/>
    <n v="32"/>
  </r>
  <r>
    <n v="5"/>
    <x v="1"/>
    <x v="693"/>
    <x v="2"/>
    <x v="0"/>
    <n v="6"/>
    <x v="1"/>
    <x v="9"/>
    <x v="1"/>
    <x v="1"/>
    <x v="1"/>
    <s v="United States"/>
    <x v="533"/>
    <x v="1"/>
    <m/>
    <x v="0"/>
    <x v="0"/>
    <d v="2018-11-07T00:00:00"/>
    <s v="Sat"/>
    <x v="7"/>
    <s v="CA-2018-147585"/>
    <n v="394"/>
    <s v="C-Line Magnetic Cubicle Keepers, Clear Polypropylene"/>
    <s v="Anna Andreadi"/>
    <n v="94110"/>
    <n v="6"/>
    <n v="3"/>
    <n v="15"/>
  </r>
  <r>
    <n v="4"/>
    <x v="1"/>
    <x v="813"/>
    <x v="2"/>
    <x v="0"/>
    <n v="6"/>
    <x v="2"/>
    <x v="9"/>
    <x v="1"/>
    <x v="15"/>
    <x v="11"/>
    <s v="United States"/>
    <x v="605"/>
    <x v="1"/>
    <m/>
    <x v="0"/>
    <x v="0"/>
    <d v="2018-11-13T00:00:00"/>
    <s v="Fri"/>
    <x v="7"/>
    <s v="CA-2018-147683"/>
    <n v="495"/>
    <s v="DAX Solid Wood Frames"/>
    <s v="Anna Andreadi"/>
    <n v="98103"/>
    <n v="7"/>
    <n v="2"/>
    <n v="20"/>
  </r>
  <r>
    <n v="2"/>
    <x v="1"/>
    <x v="919"/>
    <x v="2"/>
    <x v="1"/>
    <n v="3"/>
    <x v="0"/>
    <x v="3"/>
    <x v="2"/>
    <x v="117"/>
    <x v="4"/>
    <s v="United States"/>
    <x v="526"/>
    <x v="3"/>
    <m/>
    <x v="0"/>
    <x v="1"/>
    <d v="2018-01-31T00:00:00"/>
    <s v="Tue"/>
    <x v="3"/>
    <s v="CA-2018-147970"/>
    <n v="1794"/>
    <s v="Xerox 1994"/>
    <s v="Kelly Williams"/>
    <n v="75220"/>
    <n v="5"/>
    <n v="3"/>
    <n v="16"/>
  </r>
  <r>
    <n v="3"/>
    <x v="2"/>
    <x v="920"/>
    <x v="2"/>
    <x v="2"/>
    <n v="1"/>
    <x v="1"/>
    <x v="1"/>
    <x v="1"/>
    <x v="17"/>
    <x v="1"/>
    <s v="United States"/>
    <x v="757"/>
    <x v="1"/>
    <m/>
    <x v="0"/>
    <x v="1"/>
    <d v="2018-08-16T00:00:00"/>
    <s v="Mon"/>
    <x v="10"/>
    <s v="CA-2018-148096"/>
    <n v="280"/>
    <s v="Barricks 18 x 48 Non-Folding Utility Table with Bottom Storage Shelf"/>
    <s v="Anna Andreadi"/>
    <n v="90045"/>
    <n v="12"/>
    <n v="2"/>
    <n v="161"/>
  </r>
  <r>
    <n v="3"/>
    <x v="0"/>
    <x v="807"/>
    <x v="2"/>
    <x v="1"/>
    <n v="3"/>
    <x v="0"/>
    <x v="3"/>
    <x v="2"/>
    <x v="15"/>
    <x v="11"/>
    <s v="United States"/>
    <x v="398"/>
    <x v="1"/>
    <m/>
    <x v="0"/>
    <x v="0"/>
    <d v="2018-08-26T00:00:00"/>
    <s v="Thu"/>
    <x v="10"/>
    <s v="CA-2018-148201"/>
    <n v="1726"/>
    <s v="Xerox 1931"/>
    <s v="Anna Andreadi"/>
    <n v="98103"/>
    <n v="3"/>
    <n v="1"/>
    <n v="6"/>
  </r>
  <r>
    <n v="5"/>
    <x v="1"/>
    <x v="915"/>
    <x v="2"/>
    <x v="0"/>
    <n v="6"/>
    <x v="2"/>
    <x v="8"/>
    <x v="0"/>
    <x v="32"/>
    <x v="19"/>
    <s v="United States"/>
    <x v="66"/>
    <x v="0"/>
    <m/>
    <x v="0"/>
    <x v="1"/>
    <d v="2018-01-22T00:00:00"/>
    <s v="Sun"/>
    <x v="11"/>
    <s v="CA-2018-148208"/>
    <n v="1605"/>
    <s v="Verbatim 25 GB 6x Blu-ray Single Layer Recordable Disc, 25/Pack"/>
    <s v="Chuck Magee"/>
    <n v="44105"/>
    <n v="16"/>
    <n v="3"/>
    <n v="55"/>
  </r>
  <r>
    <n v="5"/>
    <x v="1"/>
    <x v="915"/>
    <x v="2"/>
    <x v="0"/>
    <n v="6"/>
    <x v="2"/>
    <x v="0"/>
    <x v="0"/>
    <x v="32"/>
    <x v="19"/>
    <s v="United States"/>
    <x v="66"/>
    <x v="0"/>
    <m/>
    <x v="0"/>
    <x v="6"/>
    <d v="2018-01-22T00:00:00"/>
    <s v="Sun"/>
    <x v="11"/>
    <s v="CA-2018-148208"/>
    <n v="1251"/>
    <s v="Panasonic Kx-TS550"/>
    <s v="Chuck Magee"/>
    <n v="44105"/>
    <n v="-20"/>
    <n v="4"/>
    <n v="110"/>
  </r>
  <r>
    <n v="4"/>
    <x v="1"/>
    <x v="688"/>
    <x v="2"/>
    <x v="0"/>
    <n v="6"/>
    <x v="1"/>
    <x v="8"/>
    <x v="0"/>
    <x v="208"/>
    <x v="11"/>
    <s v="United States"/>
    <x v="216"/>
    <x v="1"/>
    <m/>
    <x v="0"/>
    <x v="0"/>
    <d v="2018-08-07T00:00:00"/>
    <s v="Sat"/>
    <x v="10"/>
    <s v="CA-2018-148516"/>
    <n v="1015"/>
    <s v="Logitech Illuminated - Keyboard"/>
    <s v="Anna Andreadi"/>
    <n v="98026"/>
    <n v="86"/>
    <n v="3"/>
    <n v="180"/>
  </r>
  <r>
    <n v="2"/>
    <x v="1"/>
    <x v="755"/>
    <x v="2"/>
    <x v="1"/>
    <n v="3"/>
    <x v="0"/>
    <x v="3"/>
    <x v="2"/>
    <x v="17"/>
    <x v="1"/>
    <s v="United States"/>
    <x v="600"/>
    <x v="1"/>
    <m/>
    <x v="0"/>
    <x v="0"/>
    <d v="2018-06-16T00:00:00"/>
    <s v="Mon"/>
    <x v="9"/>
    <s v="CA-2018-148593"/>
    <n v="1658"/>
    <s v="Wirebound Message Books, Four 2 3/4 x 5 Forms per Page, 600 Sets per Book"/>
    <s v="Anna Andreadi"/>
    <n v="90045"/>
    <n v="22"/>
    <n v="5"/>
    <n v="46"/>
  </r>
  <r>
    <n v="4"/>
    <x v="1"/>
    <x v="921"/>
    <x v="2"/>
    <x v="0"/>
    <n v="6"/>
    <x v="0"/>
    <x v="9"/>
    <x v="1"/>
    <x v="93"/>
    <x v="32"/>
    <s v="United States"/>
    <x v="642"/>
    <x v="2"/>
    <m/>
    <x v="0"/>
    <x v="0"/>
    <d v="2018-12-25T00:00:00"/>
    <s v="Wed"/>
    <x v="6"/>
    <s v="CA-2018-148684"/>
    <n v="871"/>
    <s v="Howard Miller 13-1/2 Diameter Rosebrook Wall Clock"/>
    <s v="Cassandra Brandow"/>
    <n v="72701"/>
    <n v="138"/>
    <n v="5"/>
    <n v="344"/>
  </r>
  <r>
    <n v="4"/>
    <x v="1"/>
    <x v="921"/>
    <x v="2"/>
    <x v="0"/>
    <n v="6"/>
    <x v="0"/>
    <x v="3"/>
    <x v="2"/>
    <x v="93"/>
    <x v="32"/>
    <s v="United States"/>
    <x v="642"/>
    <x v="2"/>
    <m/>
    <x v="0"/>
    <x v="0"/>
    <d v="2018-12-25T00:00:00"/>
    <s v="Wed"/>
    <x v="6"/>
    <s v="CA-2018-148684"/>
    <n v="1698"/>
    <s v="Xerox 1906"/>
    <s v="Cassandra Brandow"/>
    <n v="72701"/>
    <n v="50"/>
    <n v="3"/>
    <n v="106"/>
  </r>
  <r>
    <n v="4"/>
    <x v="1"/>
    <x v="921"/>
    <x v="2"/>
    <x v="0"/>
    <n v="6"/>
    <x v="0"/>
    <x v="6"/>
    <x v="2"/>
    <x v="93"/>
    <x v="32"/>
    <s v="United States"/>
    <x v="642"/>
    <x v="2"/>
    <m/>
    <x v="0"/>
    <x v="0"/>
    <d v="2018-12-25T00:00:00"/>
    <s v="Wed"/>
    <x v="6"/>
    <s v="CA-2018-148684"/>
    <n v="1142"/>
    <s v="Newell 327"/>
    <s v="Cassandra Brandow"/>
    <n v="72701"/>
    <n v="5"/>
    <n v="9"/>
    <n v="20"/>
  </r>
  <r>
    <n v="4"/>
    <x v="1"/>
    <x v="921"/>
    <x v="2"/>
    <x v="0"/>
    <n v="6"/>
    <x v="0"/>
    <x v="8"/>
    <x v="0"/>
    <x v="93"/>
    <x v="32"/>
    <s v="United States"/>
    <x v="642"/>
    <x v="2"/>
    <m/>
    <x v="0"/>
    <x v="0"/>
    <d v="2018-12-25T00:00:00"/>
    <s v="Wed"/>
    <x v="6"/>
    <s v="CA-2018-148684"/>
    <n v="1330"/>
    <s v="Razer Tiamat Over Ear 7.1 Surround Sound PC Gaming Headset"/>
    <s v="Cassandra Brandow"/>
    <n v="72701"/>
    <n v="172"/>
    <n v="2"/>
    <n v="400"/>
  </r>
  <r>
    <n v="5"/>
    <x v="1"/>
    <x v="855"/>
    <x v="2"/>
    <x v="0"/>
    <n v="6"/>
    <x v="0"/>
    <x v="6"/>
    <x v="2"/>
    <x v="4"/>
    <x v="4"/>
    <s v="United States"/>
    <x v="737"/>
    <x v="3"/>
    <m/>
    <x v="0"/>
    <x v="1"/>
    <d v="2018-05-02T00:00:00"/>
    <s v="Mon"/>
    <x v="5"/>
    <s v="CA-2018-148698"/>
    <n v="1238"/>
    <s v="Panasonic KP-380BK Classic Electric Pencil Sharpener"/>
    <s v="Kelly Williams"/>
    <n v="77070"/>
    <n v="5"/>
    <n v="3"/>
    <n v="86"/>
  </r>
  <r>
    <n v="4"/>
    <x v="1"/>
    <x v="830"/>
    <x v="2"/>
    <x v="0"/>
    <n v="6"/>
    <x v="1"/>
    <x v="0"/>
    <x v="0"/>
    <x v="42"/>
    <x v="1"/>
    <s v="United States"/>
    <x v="489"/>
    <x v="1"/>
    <m/>
    <x v="0"/>
    <x v="1"/>
    <d v="2018-11-15T00:00:00"/>
    <s v="Sun"/>
    <x v="7"/>
    <s v="CA-2018-148740"/>
    <n v="1295"/>
    <s v="Polycom SoundPoint IP 450 VoIP phone"/>
    <s v="Anna Andreadi"/>
    <n v="92024"/>
    <n v="27"/>
    <n v="2"/>
    <n v="361"/>
  </r>
  <r>
    <n v="2"/>
    <x v="2"/>
    <x v="853"/>
    <x v="2"/>
    <x v="2"/>
    <n v="1"/>
    <x v="1"/>
    <x v="14"/>
    <x v="1"/>
    <x v="1"/>
    <x v="1"/>
    <s v="United States"/>
    <x v="758"/>
    <x v="1"/>
    <m/>
    <x v="0"/>
    <x v="5"/>
    <d v="2018-09-25T00:00:00"/>
    <s v="Wed"/>
    <x v="0"/>
    <s v="CA-2018-148747"/>
    <n v="169"/>
    <s v="Atlantic Metals Mobile 4-Shelf Bookcases, Custom Colors"/>
    <s v="Anna Andreadi"/>
    <n v="94110"/>
    <n v="84"/>
    <n v="2"/>
    <n v="478"/>
  </r>
  <r>
    <n v="4"/>
    <x v="1"/>
    <x v="692"/>
    <x v="2"/>
    <x v="0"/>
    <n v="6"/>
    <x v="0"/>
    <x v="5"/>
    <x v="1"/>
    <x v="17"/>
    <x v="1"/>
    <s v="United States"/>
    <x v="96"/>
    <x v="1"/>
    <s v="Yes"/>
    <x v="1"/>
    <x v="1"/>
    <d v="2018-04-14T00:00:00"/>
    <s v="Sat"/>
    <x v="4"/>
    <s v="CA-2018-148796"/>
    <n v="319"/>
    <s v="Bevis Steel Folding Chairs"/>
    <s v="Anna Andreadi"/>
    <n v="90004"/>
    <n v="38"/>
    <n v="5"/>
    <n v="384"/>
  </r>
  <r>
    <n v="5"/>
    <x v="1"/>
    <x v="656"/>
    <x v="2"/>
    <x v="0"/>
    <n v="6"/>
    <x v="0"/>
    <x v="5"/>
    <x v="1"/>
    <x v="333"/>
    <x v="1"/>
    <s v="United States"/>
    <x v="12"/>
    <x v="1"/>
    <m/>
    <x v="0"/>
    <x v="1"/>
    <d v="2018-05-26T00:00:00"/>
    <s v="Thu"/>
    <x v="5"/>
    <s v="CA-2018-148852"/>
    <n v="763"/>
    <s v="Global Low Back Tilter Chair"/>
    <s v="Anna Andreadi"/>
    <n v="92704"/>
    <n v="-85"/>
    <n v="6"/>
    <n v="485"/>
  </r>
  <r>
    <n v="5"/>
    <x v="1"/>
    <x v="656"/>
    <x v="2"/>
    <x v="0"/>
    <n v="6"/>
    <x v="0"/>
    <x v="4"/>
    <x v="2"/>
    <x v="333"/>
    <x v="1"/>
    <s v="United States"/>
    <x v="12"/>
    <x v="1"/>
    <m/>
    <x v="0"/>
    <x v="0"/>
    <d v="2018-05-26T00:00:00"/>
    <s v="Thu"/>
    <x v="5"/>
    <s v="CA-2018-148852"/>
    <n v="119"/>
    <s v="Alliance Big Bands Rubber Bands, 12/Pack"/>
    <s v="Anna Andreadi"/>
    <n v="92704"/>
    <n v="0"/>
    <n v="3"/>
    <n v="6"/>
  </r>
  <r>
    <n v="5"/>
    <x v="1"/>
    <x v="656"/>
    <x v="2"/>
    <x v="0"/>
    <n v="6"/>
    <x v="0"/>
    <x v="3"/>
    <x v="2"/>
    <x v="333"/>
    <x v="1"/>
    <s v="United States"/>
    <x v="12"/>
    <x v="1"/>
    <m/>
    <x v="0"/>
    <x v="0"/>
    <d v="2018-05-26T00:00:00"/>
    <s v="Thu"/>
    <x v="5"/>
    <s v="CA-2018-148852"/>
    <n v="1742"/>
    <s v="Xerox 1946"/>
    <s v="Anna Andreadi"/>
    <n v="92704"/>
    <n v="22"/>
    <n v="7"/>
    <n v="45"/>
  </r>
  <r>
    <n v="5"/>
    <x v="1"/>
    <x v="656"/>
    <x v="2"/>
    <x v="0"/>
    <n v="6"/>
    <x v="0"/>
    <x v="13"/>
    <x v="0"/>
    <x v="333"/>
    <x v="1"/>
    <s v="United States"/>
    <x v="12"/>
    <x v="1"/>
    <m/>
    <x v="0"/>
    <x v="1"/>
    <d v="2018-05-26T00:00:00"/>
    <s v="Thu"/>
    <x v="5"/>
    <s v="CA-2018-148852"/>
    <n v="653"/>
    <s v="Fellowes Powershred HS-440 4-Sheet High Security Shredder"/>
    <s v="Anna Andreadi"/>
    <n v="92704"/>
    <n v="116"/>
    <n v="3"/>
    <n v="372"/>
  </r>
  <r>
    <n v="5"/>
    <x v="1"/>
    <x v="656"/>
    <x v="2"/>
    <x v="0"/>
    <n v="6"/>
    <x v="0"/>
    <x v="0"/>
    <x v="0"/>
    <x v="333"/>
    <x v="1"/>
    <s v="United States"/>
    <x v="12"/>
    <x v="1"/>
    <m/>
    <x v="0"/>
    <x v="1"/>
    <d v="2018-05-26T00:00:00"/>
    <s v="Thu"/>
    <x v="5"/>
    <s v="CA-2018-148852"/>
    <n v="442"/>
    <s v="Cisco SPA508G"/>
    <s v="Anna Andreadi"/>
    <n v="92704"/>
    <n v="24"/>
    <n v="4"/>
    <n v="211"/>
  </r>
  <r>
    <n v="3"/>
    <x v="2"/>
    <x v="731"/>
    <x v="2"/>
    <x v="2"/>
    <n v="1"/>
    <x v="0"/>
    <x v="2"/>
    <x v="2"/>
    <x v="1"/>
    <x v="1"/>
    <s v="United States"/>
    <x v="530"/>
    <x v="1"/>
    <m/>
    <x v="0"/>
    <x v="1"/>
    <d v="2018-11-05T00:00:00"/>
    <s v="Thu"/>
    <x v="7"/>
    <s v="CA-2018-148908"/>
    <n v="714"/>
    <s v="GBC Twin Loop Wire Binding Elements"/>
    <s v="Anna Andreadi"/>
    <n v="94109"/>
    <n v="20"/>
    <n v="2"/>
    <n v="53"/>
  </r>
  <r>
    <n v="4"/>
    <x v="2"/>
    <x v="723"/>
    <x v="2"/>
    <x v="1"/>
    <n v="3"/>
    <x v="2"/>
    <x v="9"/>
    <x v="1"/>
    <x v="219"/>
    <x v="16"/>
    <s v="United States"/>
    <x v="128"/>
    <x v="2"/>
    <m/>
    <x v="0"/>
    <x v="1"/>
    <d v="2018-04-17T00:00:00"/>
    <s v="Tue"/>
    <x v="4"/>
    <s v="CA-2018-149111"/>
    <n v="730"/>
    <s v="GE General Purpose, Extra Long Life, Showcase &amp; Floodlight Incandescent Bulbs"/>
    <s v="Cassandra Brandow"/>
    <n v="27604"/>
    <n v="6"/>
    <n v="8"/>
    <n v="19"/>
  </r>
  <r>
    <n v="4"/>
    <x v="2"/>
    <x v="723"/>
    <x v="2"/>
    <x v="1"/>
    <n v="3"/>
    <x v="2"/>
    <x v="0"/>
    <x v="0"/>
    <x v="219"/>
    <x v="16"/>
    <s v="United States"/>
    <x v="128"/>
    <x v="2"/>
    <m/>
    <x v="0"/>
    <x v="1"/>
    <d v="2018-04-17T00:00:00"/>
    <s v="Tue"/>
    <x v="4"/>
    <s v="CA-2018-149111"/>
    <n v="1108"/>
    <s v="Motorola L804"/>
    <s v="Cassandra Brandow"/>
    <n v="27604"/>
    <n v="4"/>
    <n v="1"/>
    <n v="37"/>
  </r>
  <r>
    <n v="2"/>
    <x v="1"/>
    <x v="743"/>
    <x v="2"/>
    <x v="1"/>
    <n v="3"/>
    <x v="1"/>
    <x v="3"/>
    <x v="2"/>
    <x v="4"/>
    <x v="4"/>
    <s v="United States"/>
    <x v="43"/>
    <x v="3"/>
    <m/>
    <x v="0"/>
    <x v="1"/>
    <d v="2018-09-05T00:00:00"/>
    <s v="Thu"/>
    <x v="0"/>
    <s v="CA-2018-149195"/>
    <n v="1725"/>
    <s v="Xerox 1930"/>
    <s v="Kelly Williams"/>
    <n v="77070"/>
    <n v="4"/>
    <n v="2"/>
    <n v="10"/>
  </r>
  <r>
    <n v="2"/>
    <x v="1"/>
    <x v="743"/>
    <x v="2"/>
    <x v="1"/>
    <n v="3"/>
    <x v="1"/>
    <x v="3"/>
    <x v="2"/>
    <x v="4"/>
    <x v="4"/>
    <s v="United States"/>
    <x v="43"/>
    <x v="3"/>
    <m/>
    <x v="0"/>
    <x v="1"/>
    <d v="2018-09-05T00:00:00"/>
    <s v="Thu"/>
    <x v="0"/>
    <s v="CA-2018-149195"/>
    <n v="1805"/>
    <s v="Xerox 202"/>
    <s v="Kelly Williams"/>
    <n v="77070"/>
    <n v="9"/>
    <n v="5"/>
    <n v="26"/>
  </r>
  <r>
    <n v="2"/>
    <x v="1"/>
    <x v="743"/>
    <x v="2"/>
    <x v="1"/>
    <n v="3"/>
    <x v="1"/>
    <x v="4"/>
    <x v="2"/>
    <x v="4"/>
    <x v="4"/>
    <s v="United States"/>
    <x v="43"/>
    <x v="3"/>
    <m/>
    <x v="0"/>
    <x v="1"/>
    <d v="2018-09-05T00:00:00"/>
    <s v="Thu"/>
    <x v="0"/>
    <s v="CA-2018-149195"/>
    <n v="1507"/>
    <s v="Staples"/>
    <s v="Kelly Williams"/>
    <n v="77070"/>
    <n v="5"/>
    <n v="8"/>
    <n v="16"/>
  </r>
  <r>
    <n v="5"/>
    <x v="1"/>
    <x v="741"/>
    <x v="2"/>
    <x v="0"/>
    <n v="6"/>
    <x v="1"/>
    <x v="12"/>
    <x v="2"/>
    <x v="406"/>
    <x v="23"/>
    <s v="United States"/>
    <x v="617"/>
    <x v="3"/>
    <m/>
    <x v="0"/>
    <x v="0"/>
    <d v="2018-09-06T00:00:00"/>
    <s v="Fri"/>
    <x v="0"/>
    <s v="CA-2018-149223"/>
    <n v="638"/>
    <s v="Fellowes Basic Home/Office Series Surge Protectors"/>
    <s v="Kelly Williams"/>
    <n v="55106"/>
    <n v="23"/>
    <n v="6"/>
    <n v="78"/>
  </r>
  <r>
    <n v="4"/>
    <x v="1"/>
    <x v="895"/>
    <x v="2"/>
    <x v="0"/>
    <n v="6"/>
    <x v="0"/>
    <x v="9"/>
    <x v="1"/>
    <x v="141"/>
    <x v="21"/>
    <s v="United States"/>
    <x v="702"/>
    <x v="3"/>
    <m/>
    <x v="0"/>
    <x v="0"/>
    <d v="2018-05-26T00:00:00"/>
    <s v="Thu"/>
    <x v="5"/>
    <s v="CA-2018-149237"/>
    <n v="1185"/>
    <s v="Nu-Dell Float Frame 11 x 14 1/2"/>
    <s v="Kelly Williams"/>
    <n v="53209"/>
    <n v="11"/>
    <n v="3"/>
    <n v="27"/>
  </r>
  <r>
    <n v="4"/>
    <x v="1"/>
    <x v="662"/>
    <x v="2"/>
    <x v="0"/>
    <n v="6"/>
    <x v="1"/>
    <x v="5"/>
    <x v="1"/>
    <x v="417"/>
    <x v="4"/>
    <s v="United States"/>
    <x v="79"/>
    <x v="3"/>
    <m/>
    <x v="0"/>
    <x v="2"/>
    <d v="2018-03-15T00:00:00"/>
    <s v="Sun"/>
    <x v="2"/>
    <s v="CA-2018-149272"/>
    <n v="1181"/>
    <s v="Novimex Swivel Fabric Task Chair"/>
    <s v="Kelly Williams"/>
    <n v="77803"/>
    <n v="-143"/>
    <n v="5"/>
    <n v="528"/>
  </r>
  <r>
    <n v="4"/>
    <x v="1"/>
    <x v="662"/>
    <x v="2"/>
    <x v="0"/>
    <n v="6"/>
    <x v="1"/>
    <x v="2"/>
    <x v="2"/>
    <x v="417"/>
    <x v="4"/>
    <s v="United States"/>
    <x v="79"/>
    <x v="3"/>
    <m/>
    <x v="0"/>
    <x v="3"/>
    <d v="2018-03-15T00:00:00"/>
    <s v="Sun"/>
    <x v="2"/>
    <s v="CA-2018-149272"/>
    <n v="698"/>
    <s v="GBC Pre-Punched Binding Paper, Plastic, White, 8-1/2 x 11"/>
    <s v="Kelly Williams"/>
    <n v="77803"/>
    <n v="-36"/>
    <n v="7"/>
    <n v="22"/>
  </r>
  <r>
    <n v="4"/>
    <x v="1"/>
    <x v="872"/>
    <x v="2"/>
    <x v="0"/>
    <n v="6"/>
    <x v="2"/>
    <x v="5"/>
    <x v="1"/>
    <x v="78"/>
    <x v="31"/>
    <s v="United States"/>
    <x v="714"/>
    <x v="1"/>
    <m/>
    <x v="0"/>
    <x v="1"/>
    <d v="2018-04-24T00:00:00"/>
    <s v="Tue"/>
    <x v="4"/>
    <s v="CA-2018-149279"/>
    <n v="1372"/>
    <s v="SAFCO Arco Folding Chair"/>
    <s v="Anna Andreadi"/>
    <n v="80906"/>
    <n v="149"/>
    <n v="6"/>
    <n v="1326"/>
  </r>
  <r>
    <n v="4"/>
    <x v="1"/>
    <x v="872"/>
    <x v="2"/>
    <x v="0"/>
    <n v="6"/>
    <x v="2"/>
    <x v="3"/>
    <x v="2"/>
    <x v="78"/>
    <x v="31"/>
    <s v="United States"/>
    <x v="714"/>
    <x v="1"/>
    <m/>
    <x v="0"/>
    <x v="1"/>
    <d v="2018-04-24T00:00:00"/>
    <s v="Tue"/>
    <x v="4"/>
    <s v="CA-2018-149279"/>
    <n v="1831"/>
    <s v="Xerox 226"/>
    <s v="Anna Andreadi"/>
    <n v="80906"/>
    <n v="5"/>
    <n v="3"/>
    <n v="16"/>
  </r>
  <r>
    <n v="4"/>
    <x v="1"/>
    <x v="872"/>
    <x v="2"/>
    <x v="0"/>
    <n v="6"/>
    <x v="2"/>
    <x v="2"/>
    <x v="2"/>
    <x v="78"/>
    <x v="31"/>
    <s v="United States"/>
    <x v="714"/>
    <x v="1"/>
    <m/>
    <x v="0"/>
    <x v="4"/>
    <d v="2018-04-24T00:00:00"/>
    <s v="Tue"/>
    <x v="4"/>
    <s v="CA-2018-149279"/>
    <n v="1645"/>
    <s v="Wilson Jones Impact Binders"/>
    <s v="Anna Andreadi"/>
    <n v="80906"/>
    <n v="-2"/>
    <n v="2"/>
    <n v="3"/>
  </r>
  <r>
    <n v="5"/>
    <x v="2"/>
    <x v="922"/>
    <x v="2"/>
    <x v="1"/>
    <n v="3"/>
    <x v="1"/>
    <x v="5"/>
    <x v="1"/>
    <x v="17"/>
    <x v="1"/>
    <s v="United States"/>
    <x v="387"/>
    <x v="1"/>
    <m/>
    <x v="0"/>
    <x v="1"/>
    <d v="2018-07-02T00:00:00"/>
    <s v="Mon"/>
    <x v="1"/>
    <s v="CA-2018-149314"/>
    <n v="832"/>
    <s v="Hon Deluxe Fabric Upholstered Stacking Chairs"/>
    <s v="Anna Andreadi"/>
    <n v="90004"/>
    <n v="20"/>
    <n v="1"/>
    <n v="195"/>
  </r>
  <r>
    <n v="0"/>
    <x v="0"/>
    <x v="664"/>
    <x v="2"/>
    <x v="3"/>
    <n v="0"/>
    <x v="2"/>
    <x v="6"/>
    <x v="2"/>
    <x v="1"/>
    <x v="1"/>
    <s v="United States"/>
    <x v="161"/>
    <x v="1"/>
    <m/>
    <x v="0"/>
    <x v="0"/>
    <d v="2018-07-25T00:00:00"/>
    <s v="Wed"/>
    <x v="1"/>
    <s v="CA-2018-149335"/>
    <n v="1140"/>
    <s v="Newell 325"/>
    <s v="Anna Andreadi"/>
    <n v="94122"/>
    <n v="11"/>
    <n v="9"/>
    <n v="37"/>
  </r>
  <r>
    <n v="1"/>
    <x v="0"/>
    <x v="923"/>
    <x v="2"/>
    <x v="2"/>
    <n v="1"/>
    <x v="1"/>
    <x v="9"/>
    <x v="1"/>
    <x v="13"/>
    <x v="10"/>
    <s v="United States"/>
    <x v="125"/>
    <x v="3"/>
    <m/>
    <x v="0"/>
    <x v="7"/>
    <d v="2018-11-12T00:00:00"/>
    <s v="Thu"/>
    <x v="7"/>
    <s v="CA-2018-149349"/>
    <n v="485"/>
    <s v="DAX Charcoal/Nickel-Tone Document Frame, 5 x 7"/>
    <s v="Kelly Williams"/>
    <n v="60623"/>
    <n v="-9"/>
    <n v="6"/>
    <n v="23"/>
  </r>
  <r>
    <n v="4"/>
    <x v="1"/>
    <x v="924"/>
    <x v="2"/>
    <x v="0"/>
    <n v="6"/>
    <x v="0"/>
    <x v="3"/>
    <x v="2"/>
    <x v="16"/>
    <x v="12"/>
    <s v="United States"/>
    <x v="684"/>
    <x v="0"/>
    <m/>
    <x v="0"/>
    <x v="1"/>
    <d v="2018-09-15T00:00:00"/>
    <s v="Sun"/>
    <x v="0"/>
    <s v="CA-2018-149370"/>
    <n v="1765"/>
    <s v="Xerox 1968"/>
    <s v="Chuck Magee"/>
    <n v="19140"/>
    <n v="2"/>
    <n v="1"/>
    <n v="5"/>
  </r>
  <r>
    <n v="1"/>
    <x v="0"/>
    <x v="752"/>
    <x v="2"/>
    <x v="2"/>
    <n v="1"/>
    <x v="2"/>
    <x v="2"/>
    <x v="2"/>
    <x v="80"/>
    <x v="5"/>
    <s v="United States"/>
    <x v="339"/>
    <x v="2"/>
    <m/>
    <x v="0"/>
    <x v="0"/>
    <d v="2018-07-25T00:00:00"/>
    <s v="Wed"/>
    <x v="1"/>
    <s v="CA-2018-149454"/>
    <n v="177"/>
    <s v="Avery 3 1/2 Diskette Storage Pages, 10/Pack"/>
    <s v="Cassandra Brandow"/>
    <n v="22204"/>
    <n v="5"/>
    <n v="1"/>
    <n v="10"/>
  </r>
  <r>
    <n v="6"/>
    <x v="0"/>
    <x v="830"/>
    <x v="2"/>
    <x v="0"/>
    <n v="6"/>
    <x v="2"/>
    <x v="9"/>
    <x v="1"/>
    <x v="242"/>
    <x v="11"/>
    <s v="United States"/>
    <x v="759"/>
    <x v="1"/>
    <m/>
    <x v="0"/>
    <x v="0"/>
    <d v="2018-11-13T00:00:00"/>
    <s v="Fri"/>
    <x v="7"/>
    <s v="CA-2018-149461"/>
    <n v="577"/>
    <s v="Eldon Image Series Desk Accessories, Burgundy"/>
    <s v="Anna Andreadi"/>
    <n v="98002"/>
    <n v="2"/>
    <n v="1"/>
    <n v="4"/>
  </r>
  <r>
    <n v="5"/>
    <x v="1"/>
    <x v="830"/>
    <x v="2"/>
    <x v="0"/>
    <n v="6"/>
    <x v="0"/>
    <x v="10"/>
    <x v="2"/>
    <x v="1"/>
    <x v="1"/>
    <s v="United States"/>
    <x v="760"/>
    <x v="1"/>
    <m/>
    <x v="0"/>
    <x v="0"/>
    <d v="2018-11-14T00:00:00"/>
    <s v="Sat"/>
    <x v="7"/>
    <s v="CA-2018-149482"/>
    <n v="231"/>
    <s v="Avery 52"/>
    <s v="Anna Andreadi"/>
    <n v="94110"/>
    <n v="3"/>
    <n v="2"/>
    <n v="7"/>
  </r>
  <r>
    <n v="3"/>
    <x v="2"/>
    <x v="779"/>
    <x v="2"/>
    <x v="2"/>
    <n v="1"/>
    <x v="1"/>
    <x v="2"/>
    <x v="2"/>
    <x v="369"/>
    <x v="1"/>
    <s v="United States"/>
    <x v="125"/>
    <x v="1"/>
    <m/>
    <x v="0"/>
    <x v="1"/>
    <d v="2018-12-09T00:00:00"/>
    <s v="Mon"/>
    <x v="6"/>
    <s v="CA-2018-149503"/>
    <n v="1639"/>
    <s v="Wilson Jones Elliptical Ring 3 1/2 Capacity Binders, 800 sheets"/>
    <s v="Anna Andreadi"/>
    <n v="95207"/>
    <n v="99"/>
    <n v="8"/>
    <n v="274"/>
  </r>
  <r>
    <n v="4"/>
    <x v="1"/>
    <x v="720"/>
    <x v="2"/>
    <x v="0"/>
    <n v="6"/>
    <x v="1"/>
    <x v="15"/>
    <x v="2"/>
    <x v="15"/>
    <x v="11"/>
    <s v="United States"/>
    <x v="317"/>
    <x v="1"/>
    <m/>
    <x v="0"/>
    <x v="0"/>
    <d v="2018-06-05T00:00:00"/>
    <s v="Thu"/>
    <x v="9"/>
    <s v="CA-2018-149671"/>
    <n v="73"/>
    <s v="Acme Box Cutter Scissors"/>
    <s v="Anna Andreadi"/>
    <n v="98105"/>
    <n v="16"/>
    <n v="6"/>
    <n v="61"/>
  </r>
  <r>
    <n v="7"/>
    <x v="2"/>
    <x v="775"/>
    <x v="2"/>
    <x v="0"/>
    <n v="6"/>
    <x v="2"/>
    <x v="10"/>
    <x v="2"/>
    <x v="74"/>
    <x v="4"/>
    <s v="United States"/>
    <x v="761"/>
    <x v="3"/>
    <m/>
    <x v="0"/>
    <x v="1"/>
    <d v="2018-10-08T00:00:00"/>
    <s v="Sun"/>
    <x v="8"/>
    <s v="CA-2018-149685"/>
    <n v="210"/>
    <s v="Avery 50"/>
    <s v="Kelly Williams"/>
    <n v="78207"/>
    <n v="20"/>
    <n v="6"/>
    <n v="60"/>
  </r>
  <r>
    <n v="4"/>
    <x v="1"/>
    <x v="721"/>
    <x v="2"/>
    <x v="0"/>
    <n v="6"/>
    <x v="0"/>
    <x v="14"/>
    <x v="1"/>
    <x v="418"/>
    <x v="1"/>
    <s v="United States"/>
    <x v="94"/>
    <x v="1"/>
    <m/>
    <x v="0"/>
    <x v="5"/>
    <d v="2018-12-03T00:00:00"/>
    <s v="Tue"/>
    <x v="6"/>
    <s v="CA-2018-149762"/>
    <n v="1228"/>
    <s v="OSullivan Living Dimensions 2-Shelf Bookcases"/>
    <s v="Anna Andreadi"/>
    <n v="95037"/>
    <n v="-12"/>
    <n v="2"/>
    <n v="206"/>
  </r>
  <r>
    <n v="4"/>
    <x v="1"/>
    <x v="721"/>
    <x v="2"/>
    <x v="0"/>
    <n v="6"/>
    <x v="0"/>
    <x v="1"/>
    <x v="1"/>
    <x v="418"/>
    <x v="1"/>
    <s v="United States"/>
    <x v="94"/>
    <x v="1"/>
    <m/>
    <x v="0"/>
    <x v="1"/>
    <d v="2018-12-03T00:00:00"/>
    <s v="Tue"/>
    <x v="6"/>
    <s v="CA-2018-149762"/>
    <n v="823"/>
    <s v="Hon 4060 Series Tables"/>
    <s v="Anna Andreadi"/>
    <n v="95037"/>
    <n v="7"/>
    <n v="3"/>
    <n v="269"/>
  </r>
  <r>
    <n v="4"/>
    <x v="1"/>
    <x v="721"/>
    <x v="2"/>
    <x v="0"/>
    <n v="6"/>
    <x v="0"/>
    <x v="11"/>
    <x v="2"/>
    <x v="418"/>
    <x v="1"/>
    <s v="United States"/>
    <x v="94"/>
    <x v="1"/>
    <m/>
    <x v="0"/>
    <x v="0"/>
    <d v="2018-12-03T00:00:00"/>
    <s v="Tue"/>
    <x v="6"/>
    <s v="CA-2018-149762"/>
    <n v="54"/>
    <s v="Acco Perma 4000 Stacking Storage Drawers"/>
    <s v="Anna Andreadi"/>
    <n v="95037"/>
    <n v="7"/>
    <n v="3"/>
    <n v="49"/>
  </r>
  <r>
    <n v="4"/>
    <x v="1"/>
    <x v="721"/>
    <x v="2"/>
    <x v="0"/>
    <n v="6"/>
    <x v="0"/>
    <x v="6"/>
    <x v="2"/>
    <x v="418"/>
    <x v="1"/>
    <s v="United States"/>
    <x v="94"/>
    <x v="1"/>
    <m/>
    <x v="0"/>
    <x v="0"/>
    <d v="2018-12-03T00:00:00"/>
    <s v="Tue"/>
    <x v="6"/>
    <s v="CA-2018-149762"/>
    <n v="1360"/>
    <s v="Rogers Handheld Barrel Pencil Sharpener"/>
    <s v="Anna Andreadi"/>
    <n v="95037"/>
    <n v="6"/>
    <n v="8"/>
    <n v="22"/>
  </r>
  <r>
    <n v="3"/>
    <x v="0"/>
    <x v="743"/>
    <x v="2"/>
    <x v="1"/>
    <n v="3"/>
    <x v="0"/>
    <x v="12"/>
    <x v="2"/>
    <x v="209"/>
    <x v="27"/>
    <s v="United States"/>
    <x v="104"/>
    <x v="2"/>
    <m/>
    <x v="0"/>
    <x v="1"/>
    <d v="2018-09-04T00:00:00"/>
    <s v="Wed"/>
    <x v="0"/>
    <s v="CA-2018-149783"/>
    <n v="286"/>
    <s v="Belkin 5 Outlet SurgeMaster Power Centers"/>
    <s v="Cassandra Brandow"/>
    <n v="37918"/>
    <n v="9"/>
    <n v="2"/>
    <n v="87"/>
  </r>
  <r>
    <n v="3"/>
    <x v="0"/>
    <x v="743"/>
    <x v="2"/>
    <x v="1"/>
    <n v="3"/>
    <x v="0"/>
    <x v="6"/>
    <x v="2"/>
    <x v="209"/>
    <x v="27"/>
    <s v="United States"/>
    <x v="104"/>
    <x v="2"/>
    <m/>
    <x v="0"/>
    <x v="1"/>
    <d v="2018-09-04T00:00:00"/>
    <s v="Wed"/>
    <x v="0"/>
    <s v="CA-2018-149783"/>
    <n v="1319"/>
    <s v="Prismacolor Color Pencil Set"/>
    <s v="Cassandra Brandow"/>
    <n v="37918"/>
    <n v="8"/>
    <n v="2"/>
    <n v="32"/>
  </r>
  <r>
    <n v="3"/>
    <x v="0"/>
    <x v="743"/>
    <x v="2"/>
    <x v="1"/>
    <n v="3"/>
    <x v="0"/>
    <x v="3"/>
    <x v="2"/>
    <x v="209"/>
    <x v="27"/>
    <s v="United States"/>
    <x v="104"/>
    <x v="2"/>
    <m/>
    <x v="0"/>
    <x v="1"/>
    <d v="2018-09-04T00:00:00"/>
    <s v="Wed"/>
    <x v="0"/>
    <s v="CA-2018-149783"/>
    <n v="1365"/>
    <s v="RSVP Cards &amp; Envelopes, Blank White, 8-1/2 X 11, 24 Cards/25 Envelopes/Set"/>
    <s v="Cassandra Brandow"/>
    <n v="37918"/>
    <n v="4"/>
    <n v="3"/>
    <n v="12"/>
  </r>
  <r>
    <n v="5"/>
    <x v="1"/>
    <x v="800"/>
    <x v="2"/>
    <x v="0"/>
    <n v="6"/>
    <x v="1"/>
    <x v="2"/>
    <x v="2"/>
    <x v="0"/>
    <x v="0"/>
    <s v="United States"/>
    <x v="488"/>
    <x v="0"/>
    <m/>
    <x v="0"/>
    <x v="1"/>
    <d v="2018-09-15T00:00:00"/>
    <s v="Sun"/>
    <x v="0"/>
    <s v="CA-2018-149797"/>
    <n v="682"/>
    <s v="GBC DocuBind 300 Electric Binding Machine"/>
    <s v="Chuck Magee"/>
    <n v="10011"/>
    <n v="295"/>
    <n v="2"/>
    <n v="842"/>
  </r>
  <r>
    <n v="5"/>
    <x v="1"/>
    <x v="842"/>
    <x v="2"/>
    <x v="0"/>
    <n v="6"/>
    <x v="0"/>
    <x v="6"/>
    <x v="2"/>
    <x v="0"/>
    <x v="0"/>
    <s v="United States"/>
    <x v="744"/>
    <x v="0"/>
    <m/>
    <x v="0"/>
    <x v="0"/>
    <d v="2018-04-01T00:00:00"/>
    <s v="Sun"/>
    <x v="4"/>
    <s v="CA-2018-149902"/>
    <n v="350"/>
    <s v="Boston 16801 Nautilus Battery Pencil Sharpener"/>
    <s v="Chuck Magee"/>
    <n v="10024"/>
    <n v="23"/>
    <n v="4"/>
    <n v="88"/>
  </r>
  <r>
    <n v="2"/>
    <x v="1"/>
    <x v="650"/>
    <x v="2"/>
    <x v="1"/>
    <n v="3"/>
    <x v="2"/>
    <x v="2"/>
    <x v="2"/>
    <x v="15"/>
    <x v="11"/>
    <s v="United States"/>
    <x v="130"/>
    <x v="1"/>
    <m/>
    <x v="0"/>
    <x v="1"/>
    <d v="2018-12-22T00:00:00"/>
    <s v="Sun"/>
    <x v="6"/>
    <s v="CA-2018-149916"/>
    <n v="1646"/>
    <s v="Wilson Jones International Size A4 Ring Binders"/>
    <s v="Anna Andreadi"/>
    <n v="98115"/>
    <n v="19"/>
    <n v="4"/>
    <n v="55"/>
  </r>
  <r>
    <n v="2"/>
    <x v="1"/>
    <x v="650"/>
    <x v="2"/>
    <x v="1"/>
    <n v="3"/>
    <x v="2"/>
    <x v="13"/>
    <x v="0"/>
    <x v="15"/>
    <x v="11"/>
    <s v="United States"/>
    <x v="130"/>
    <x v="1"/>
    <m/>
    <x v="0"/>
    <x v="1"/>
    <d v="2018-12-22T00:00:00"/>
    <s v="Sun"/>
    <x v="6"/>
    <s v="CA-2018-149916"/>
    <n v="1565"/>
    <s v="Texas Instrument TI-15 Fraction Calculator"/>
    <s v="Anna Andreadi"/>
    <n v="98115"/>
    <n v="4"/>
    <n v="1"/>
    <n v="12"/>
  </r>
  <r>
    <n v="5"/>
    <x v="1"/>
    <x v="904"/>
    <x v="2"/>
    <x v="0"/>
    <n v="6"/>
    <x v="1"/>
    <x v="9"/>
    <x v="1"/>
    <x v="127"/>
    <x v="34"/>
    <s v="United States"/>
    <x v="523"/>
    <x v="3"/>
    <m/>
    <x v="0"/>
    <x v="0"/>
    <d v="2018-06-20T00:00:00"/>
    <s v="Fri"/>
    <x v="9"/>
    <s v="CA-2018-149965"/>
    <n v="617"/>
    <s v="Executive Impressions 13 Clairmont Wall Clock"/>
    <s v="Kelly Williams"/>
    <n v="73120"/>
    <n v="24"/>
    <n v="3"/>
    <n v="58"/>
  </r>
  <r>
    <n v="5"/>
    <x v="1"/>
    <x v="904"/>
    <x v="2"/>
    <x v="0"/>
    <n v="6"/>
    <x v="1"/>
    <x v="8"/>
    <x v="0"/>
    <x v="127"/>
    <x v="34"/>
    <s v="United States"/>
    <x v="523"/>
    <x v="3"/>
    <m/>
    <x v="0"/>
    <x v="0"/>
    <d v="2018-06-20T00:00:00"/>
    <s v="Fri"/>
    <x v="9"/>
    <s v="CA-2018-149965"/>
    <n v="914"/>
    <s v="Imation 30456 USB Flash Drive 8GB"/>
    <s v="Kelly Williams"/>
    <n v="73120"/>
    <n v="1"/>
    <n v="1"/>
    <n v="7"/>
  </r>
  <r>
    <n v="5"/>
    <x v="2"/>
    <x v="636"/>
    <x v="2"/>
    <x v="1"/>
    <n v="3"/>
    <x v="0"/>
    <x v="5"/>
    <x v="1"/>
    <x v="47"/>
    <x v="8"/>
    <s v="United States"/>
    <x v="28"/>
    <x v="2"/>
    <m/>
    <x v="0"/>
    <x v="0"/>
    <d v="2018-09-23T00:00:00"/>
    <s v="Mon"/>
    <x v="0"/>
    <s v="CA-2018-149979"/>
    <n v="841"/>
    <s v="Hon Mobius Operators Chair"/>
    <s v="Cassandra Brandow"/>
    <n v="31907"/>
    <n v="81"/>
    <n v="3"/>
    <n v="369"/>
  </r>
  <r>
    <n v="5"/>
    <x v="2"/>
    <x v="636"/>
    <x v="2"/>
    <x v="1"/>
    <n v="3"/>
    <x v="0"/>
    <x v="11"/>
    <x v="2"/>
    <x v="47"/>
    <x v="8"/>
    <s v="United States"/>
    <x v="28"/>
    <x v="2"/>
    <m/>
    <x v="0"/>
    <x v="0"/>
    <d v="2018-09-23T00:00:00"/>
    <s v="Mon"/>
    <x v="0"/>
    <s v="CA-2018-149979"/>
    <n v="581"/>
    <s v="Eldon Mobile Mega Data Cart  Mega Stackable  Add-On Trays"/>
    <s v="Cassandra Brandow"/>
    <n v="31907"/>
    <n v="34"/>
    <n v="5"/>
    <n v="118"/>
  </r>
  <r>
    <n v="6"/>
    <x v="0"/>
    <x v="684"/>
    <x v="2"/>
    <x v="0"/>
    <n v="6"/>
    <x v="0"/>
    <x v="7"/>
    <x v="2"/>
    <x v="244"/>
    <x v="8"/>
    <s v="United States"/>
    <x v="120"/>
    <x v="2"/>
    <m/>
    <x v="0"/>
    <x v="0"/>
    <d v="2018-04-08T00:00:00"/>
    <s v="Sun"/>
    <x v="4"/>
    <s v="CA-2018-150000"/>
    <n v="128"/>
    <s v="Ampad #10 Peel &amp; Seel Holiday Envelopes"/>
    <s v="Cassandra Brandow"/>
    <n v="30080"/>
    <n v="9"/>
    <n v="4"/>
    <n v="18"/>
  </r>
  <r>
    <n v="5"/>
    <x v="1"/>
    <x v="663"/>
    <x v="2"/>
    <x v="0"/>
    <n v="6"/>
    <x v="0"/>
    <x v="10"/>
    <x v="2"/>
    <x v="13"/>
    <x v="10"/>
    <s v="United States"/>
    <x v="331"/>
    <x v="3"/>
    <m/>
    <x v="0"/>
    <x v="1"/>
    <d v="2018-09-11T00:00:00"/>
    <s v="Wed"/>
    <x v="0"/>
    <s v="CA-2018-150007"/>
    <n v="1462"/>
    <s v="Smead Alpha-Z Color-Coded Name Labels First Letter Starter Set"/>
    <s v="Kelly Williams"/>
    <n v="60653"/>
    <n v="2"/>
    <n v="2"/>
    <n v="6"/>
  </r>
  <r>
    <n v="5"/>
    <x v="1"/>
    <x v="663"/>
    <x v="2"/>
    <x v="0"/>
    <n v="6"/>
    <x v="0"/>
    <x v="2"/>
    <x v="2"/>
    <x v="13"/>
    <x v="10"/>
    <s v="United States"/>
    <x v="331"/>
    <x v="3"/>
    <m/>
    <x v="0"/>
    <x v="3"/>
    <d v="2018-09-11T00:00:00"/>
    <s v="Wed"/>
    <x v="0"/>
    <s v="CA-2018-150007"/>
    <n v="928"/>
    <s v="Insertable Tab Indexes For Data Binders"/>
    <s v="Kelly Williams"/>
    <n v="60653"/>
    <n v="-3"/>
    <n v="3"/>
    <n v="2"/>
  </r>
  <r>
    <n v="6"/>
    <x v="0"/>
    <x v="638"/>
    <x v="2"/>
    <x v="0"/>
    <n v="6"/>
    <x v="0"/>
    <x v="0"/>
    <x v="0"/>
    <x v="313"/>
    <x v="35"/>
    <s v="United States"/>
    <x v="214"/>
    <x v="0"/>
    <s v="Yes"/>
    <x v="1"/>
    <x v="0"/>
    <d v="2018-02-04T00:00:00"/>
    <s v="Wed"/>
    <x v="3"/>
    <s v="CA-2018-150077"/>
    <n v="156"/>
    <s v="AT&amp;T 17929 Lendline Telephone"/>
    <s v="Chuck Magee"/>
    <n v="20852"/>
    <n v="24"/>
    <n v="2"/>
    <n v="90"/>
  </r>
  <r>
    <n v="4"/>
    <x v="1"/>
    <x v="659"/>
    <x v="2"/>
    <x v="0"/>
    <n v="6"/>
    <x v="0"/>
    <x v="7"/>
    <x v="2"/>
    <x v="1"/>
    <x v="1"/>
    <s v="United States"/>
    <x v="78"/>
    <x v="1"/>
    <m/>
    <x v="0"/>
    <x v="0"/>
    <d v="2018-08-16T00:00:00"/>
    <s v="Mon"/>
    <x v="10"/>
    <s v="CA-2018-150343"/>
    <n v="472"/>
    <s v="Convenience Packs of Business Envelopes"/>
    <s v="Anna Andreadi"/>
    <n v="94110"/>
    <n v="5"/>
    <n v="3"/>
    <n v="11"/>
  </r>
  <r>
    <n v="7"/>
    <x v="2"/>
    <x v="892"/>
    <x v="2"/>
    <x v="0"/>
    <n v="6"/>
    <x v="0"/>
    <x v="5"/>
    <x v="1"/>
    <x v="15"/>
    <x v="11"/>
    <s v="United States"/>
    <x v="206"/>
    <x v="1"/>
    <m/>
    <x v="0"/>
    <x v="1"/>
    <d v="2018-08-23T00:00:00"/>
    <s v="Mon"/>
    <x v="10"/>
    <s v="CA-2018-150350"/>
    <n v="1214"/>
    <s v="Office Star Flex Back Scooter Chair with White Frame"/>
    <s v="Anna Andreadi"/>
    <n v="98105"/>
    <n v="-40"/>
    <n v="6"/>
    <n v="533"/>
  </r>
  <r>
    <n v="7"/>
    <x v="2"/>
    <x v="892"/>
    <x v="2"/>
    <x v="0"/>
    <n v="6"/>
    <x v="0"/>
    <x v="15"/>
    <x v="2"/>
    <x v="15"/>
    <x v="11"/>
    <s v="United States"/>
    <x v="206"/>
    <x v="1"/>
    <m/>
    <x v="0"/>
    <x v="0"/>
    <d v="2018-08-23T00:00:00"/>
    <s v="Mon"/>
    <x v="10"/>
    <s v="CA-2018-150350"/>
    <n v="84"/>
    <s v="Acme Rosewood Handle Letter Opener"/>
    <s v="Anna Andreadi"/>
    <n v="98105"/>
    <n v="0"/>
    <n v="4"/>
    <n v="16"/>
  </r>
  <r>
    <n v="7"/>
    <x v="2"/>
    <x v="892"/>
    <x v="2"/>
    <x v="0"/>
    <n v="6"/>
    <x v="0"/>
    <x v="12"/>
    <x v="2"/>
    <x v="15"/>
    <x v="11"/>
    <s v="United States"/>
    <x v="206"/>
    <x v="1"/>
    <m/>
    <x v="0"/>
    <x v="0"/>
    <d v="2018-08-23T00:00:00"/>
    <s v="Mon"/>
    <x v="10"/>
    <s v="CA-2018-150350"/>
    <n v="63"/>
    <s v="Acco Six-Outlet Power Strip, 4 Cord Length"/>
    <s v="Anna Andreadi"/>
    <n v="98105"/>
    <n v="11"/>
    <n v="5"/>
    <n v="43"/>
  </r>
  <r>
    <n v="7"/>
    <x v="2"/>
    <x v="892"/>
    <x v="2"/>
    <x v="0"/>
    <n v="6"/>
    <x v="0"/>
    <x v="7"/>
    <x v="2"/>
    <x v="15"/>
    <x v="11"/>
    <s v="United States"/>
    <x v="206"/>
    <x v="1"/>
    <m/>
    <x v="0"/>
    <x v="0"/>
    <d v="2018-08-23T00:00:00"/>
    <s v="Mon"/>
    <x v="10"/>
    <s v="CA-2018-150350"/>
    <n v="1589"/>
    <s v="Tyvek  Top-Opening Peel &amp; Seel Envelopes, Plain White"/>
    <s v="Anna Andreadi"/>
    <n v="98105"/>
    <n v="64"/>
    <n v="5"/>
    <n v="136"/>
  </r>
  <r>
    <n v="7"/>
    <x v="2"/>
    <x v="892"/>
    <x v="2"/>
    <x v="0"/>
    <n v="6"/>
    <x v="0"/>
    <x v="3"/>
    <x v="2"/>
    <x v="15"/>
    <x v="11"/>
    <s v="United States"/>
    <x v="206"/>
    <x v="1"/>
    <m/>
    <x v="0"/>
    <x v="0"/>
    <d v="2018-08-23T00:00:00"/>
    <s v="Mon"/>
    <x v="10"/>
    <s v="CA-2018-150350"/>
    <n v="1776"/>
    <s v="Xerox 1978"/>
    <s v="Anna Andreadi"/>
    <n v="98105"/>
    <n v="17"/>
    <n v="6"/>
    <n v="35"/>
  </r>
  <r>
    <n v="7"/>
    <x v="2"/>
    <x v="892"/>
    <x v="2"/>
    <x v="0"/>
    <n v="6"/>
    <x v="0"/>
    <x v="13"/>
    <x v="0"/>
    <x v="15"/>
    <x v="11"/>
    <s v="United States"/>
    <x v="206"/>
    <x v="1"/>
    <m/>
    <x v="0"/>
    <x v="1"/>
    <d v="2018-08-23T00:00:00"/>
    <s v="Mon"/>
    <x v="10"/>
    <s v="CA-2018-150350"/>
    <n v="1224"/>
    <s v="Okidata C331dn Printer"/>
    <s v="Anna Andreadi"/>
    <n v="98105"/>
    <n v="63"/>
    <n v="3"/>
    <n v="838"/>
  </r>
  <r>
    <n v="4"/>
    <x v="1"/>
    <x v="780"/>
    <x v="2"/>
    <x v="0"/>
    <n v="6"/>
    <x v="0"/>
    <x v="5"/>
    <x v="1"/>
    <x v="189"/>
    <x v="10"/>
    <s v="United States"/>
    <x v="458"/>
    <x v="3"/>
    <m/>
    <x v="0"/>
    <x v="2"/>
    <d v="2018-05-31T00:00:00"/>
    <s v="Tue"/>
    <x v="9"/>
    <s v="CA-2018-150483"/>
    <n v="756"/>
    <s v="Global Highback Leather Tilter in Burgundy"/>
    <s v="Kelly Williams"/>
    <n v="62521"/>
    <n v="-38"/>
    <n v="3"/>
    <n v="191"/>
  </r>
  <r>
    <n v="4"/>
    <x v="1"/>
    <x v="780"/>
    <x v="2"/>
    <x v="0"/>
    <n v="6"/>
    <x v="0"/>
    <x v="9"/>
    <x v="1"/>
    <x v="189"/>
    <x v="10"/>
    <s v="United States"/>
    <x v="458"/>
    <x v="3"/>
    <m/>
    <x v="0"/>
    <x v="7"/>
    <d v="2018-05-31T00:00:00"/>
    <s v="Tue"/>
    <x v="9"/>
    <s v="CA-2018-150483"/>
    <n v="624"/>
    <s v="Executive Impressions 16-1/2 Circular Wall Clock"/>
    <s v="Kelly Williams"/>
    <n v="62521"/>
    <n v="-13"/>
    <n v="3"/>
    <n v="32"/>
  </r>
  <r>
    <n v="4"/>
    <x v="1"/>
    <x v="780"/>
    <x v="2"/>
    <x v="0"/>
    <n v="6"/>
    <x v="0"/>
    <x v="3"/>
    <x v="2"/>
    <x v="189"/>
    <x v="10"/>
    <s v="United States"/>
    <x v="458"/>
    <x v="3"/>
    <m/>
    <x v="0"/>
    <x v="1"/>
    <d v="2018-05-31T00:00:00"/>
    <s v="Tue"/>
    <x v="9"/>
    <s v="CA-2018-150483"/>
    <n v="1816"/>
    <s v="Xerox 212"/>
    <s v="Kelly Williams"/>
    <n v="62521"/>
    <n v="4"/>
    <n v="2"/>
    <n v="10"/>
  </r>
  <r>
    <n v="4"/>
    <x v="1"/>
    <x v="780"/>
    <x v="2"/>
    <x v="0"/>
    <n v="6"/>
    <x v="0"/>
    <x v="3"/>
    <x v="2"/>
    <x v="189"/>
    <x v="10"/>
    <s v="United States"/>
    <x v="458"/>
    <x v="3"/>
    <m/>
    <x v="0"/>
    <x v="1"/>
    <d v="2018-05-31T00:00:00"/>
    <s v="Tue"/>
    <x v="9"/>
    <s v="CA-2018-150483"/>
    <n v="1690"/>
    <s v="Xerox 1899"/>
    <s v="Kelly Williams"/>
    <n v="62521"/>
    <n v="7"/>
    <n v="4"/>
    <n v="18"/>
  </r>
  <r>
    <n v="5"/>
    <x v="1"/>
    <x v="673"/>
    <x v="2"/>
    <x v="0"/>
    <n v="6"/>
    <x v="0"/>
    <x v="2"/>
    <x v="2"/>
    <x v="402"/>
    <x v="7"/>
    <s v="United States"/>
    <x v="214"/>
    <x v="1"/>
    <m/>
    <x v="0"/>
    <x v="1"/>
    <d v="2018-11-17T00:00:00"/>
    <s v="Tue"/>
    <x v="7"/>
    <s v="CA-2018-150658"/>
    <n v="260"/>
    <s v="Avery Non-Stick Binders"/>
    <s v="Anna Andreadi"/>
    <n v="88220"/>
    <n v="3"/>
    <n v="3"/>
    <n v="11"/>
  </r>
  <r>
    <n v="2"/>
    <x v="1"/>
    <x v="815"/>
    <x v="2"/>
    <x v="1"/>
    <n v="3"/>
    <x v="0"/>
    <x v="0"/>
    <x v="0"/>
    <x v="212"/>
    <x v="10"/>
    <s v="United States"/>
    <x v="300"/>
    <x v="3"/>
    <m/>
    <x v="0"/>
    <x v="1"/>
    <d v="2018-03-20T00:00:00"/>
    <s v="Fri"/>
    <x v="2"/>
    <s v="CA-2018-150889"/>
    <n v="302"/>
    <s v="Belkin iPhone and iPad Lightning Cable"/>
    <s v="Kelly Williams"/>
    <n v="60201"/>
    <n v="1"/>
    <n v="1"/>
    <n v="12"/>
  </r>
  <r>
    <n v="2"/>
    <x v="1"/>
    <x v="768"/>
    <x v="2"/>
    <x v="1"/>
    <n v="3"/>
    <x v="2"/>
    <x v="11"/>
    <x v="2"/>
    <x v="0"/>
    <x v="0"/>
    <s v="United States"/>
    <x v="219"/>
    <x v="0"/>
    <m/>
    <x v="0"/>
    <x v="0"/>
    <d v="2018-12-18T00:00:00"/>
    <s v="Wed"/>
    <x v="6"/>
    <s v="CA-2018-150945"/>
    <n v="1553"/>
    <s v="Tennsco Double-Tier Lockers"/>
    <s v="Chuck Magee"/>
    <n v="10009"/>
    <n v="117"/>
    <n v="4"/>
    <n v="900"/>
  </r>
  <r>
    <n v="7"/>
    <x v="2"/>
    <x v="925"/>
    <x v="2"/>
    <x v="0"/>
    <n v="6"/>
    <x v="0"/>
    <x v="0"/>
    <x v="0"/>
    <x v="17"/>
    <x v="1"/>
    <s v="United States"/>
    <x v="474"/>
    <x v="1"/>
    <m/>
    <x v="0"/>
    <x v="1"/>
    <d v="2018-08-06T00:00:00"/>
    <s v="Fri"/>
    <x v="10"/>
    <s v="CA-2018-151092"/>
    <n v="1248"/>
    <s v="Panasonic KX-TG6844B Expandable Digital Cordless Telephone"/>
    <s v="Anna Andreadi"/>
    <n v="90032"/>
    <n v="18"/>
    <n v="4"/>
    <n v="211"/>
  </r>
  <r>
    <n v="3"/>
    <x v="2"/>
    <x v="888"/>
    <x v="2"/>
    <x v="2"/>
    <n v="1"/>
    <x v="2"/>
    <x v="0"/>
    <x v="0"/>
    <x v="162"/>
    <x v="6"/>
    <s v="United States"/>
    <x v="323"/>
    <x v="3"/>
    <m/>
    <x v="0"/>
    <x v="0"/>
    <d v="2018-08-20T00:00:00"/>
    <s v="Fri"/>
    <x v="10"/>
    <s v="CA-2018-151141"/>
    <n v="1457"/>
    <s v="SKILCRAFT Telephone Shoulder Rest, 2 x 6.5 x 2.5, Black"/>
    <s v="Kelly Williams"/>
    <n v="48205"/>
    <n v="4"/>
    <n v="2"/>
    <n v="15"/>
  </r>
  <r>
    <n v="1"/>
    <x v="2"/>
    <x v="740"/>
    <x v="2"/>
    <x v="3"/>
    <n v="0"/>
    <x v="2"/>
    <x v="5"/>
    <x v="1"/>
    <x v="184"/>
    <x v="31"/>
    <s v="United States"/>
    <x v="605"/>
    <x v="1"/>
    <m/>
    <x v="0"/>
    <x v="1"/>
    <d v="2018-09-12T00:00:00"/>
    <s v="Thu"/>
    <x v="0"/>
    <s v="CA-2018-151148"/>
    <n v="767"/>
    <s v="Global Stack Chair without Arms, Black"/>
    <s v="Anna Andreadi"/>
    <n v="80027"/>
    <n v="5"/>
    <n v="4"/>
    <n v="83"/>
  </r>
  <r>
    <n v="1"/>
    <x v="2"/>
    <x v="740"/>
    <x v="2"/>
    <x v="3"/>
    <n v="0"/>
    <x v="2"/>
    <x v="0"/>
    <x v="0"/>
    <x v="184"/>
    <x v="31"/>
    <s v="United States"/>
    <x v="605"/>
    <x v="1"/>
    <m/>
    <x v="0"/>
    <x v="1"/>
    <d v="2018-09-12T00:00:00"/>
    <s v="Thu"/>
    <x v="0"/>
    <s v="CA-2018-151148"/>
    <n v="1039"/>
    <s v="Lunatik TT5L-002 Taktik Strike Impact Protection System for iPhone 5"/>
    <s v="Anna Andreadi"/>
    <n v="80027"/>
    <n v="9"/>
    <n v="3"/>
    <n v="147"/>
  </r>
  <r>
    <n v="4"/>
    <x v="1"/>
    <x v="650"/>
    <x v="2"/>
    <x v="0"/>
    <n v="6"/>
    <x v="2"/>
    <x v="9"/>
    <x v="1"/>
    <x v="6"/>
    <x v="20"/>
    <s v="United States"/>
    <x v="237"/>
    <x v="2"/>
    <m/>
    <x v="0"/>
    <x v="0"/>
    <d v="2018-12-20T00:00:00"/>
    <s v="Fri"/>
    <x v="6"/>
    <s v="CA-2018-151155"/>
    <n v="393"/>
    <s v="C-Line Cubicle Keepers Polyproplyene Holder With Velcro Backings"/>
    <s v="Cassandra Brandow"/>
    <n v="39212"/>
    <n v="7"/>
    <n v="4"/>
    <n v="19"/>
  </r>
  <r>
    <n v="4"/>
    <x v="1"/>
    <x v="650"/>
    <x v="2"/>
    <x v="0"/>
    <n v="6"/>
    <x v="2"/>
    <x v="2"/>
    <x v="2"/>
    <x v="6"/>
    <x v="20"/>
    <s v="United States"/>
    <x v="237"/>
    <x v="2"/>
    <m/>
    <x v="0"/>
    <x v="0"/>
    <d v="2018-12-20T00:00:00"/>
    <s v="Fri"/>
    <x v="6"/>
    <s v="CA-2018-151155"/>
    <n v="535"/>
    <s v="DXL Angle-View Binders with Locking Rings by Samsill"/>
    <s v="Cassandra Brandow"/>
    <n v="39212"/>
    <n v="7"/>
    <n v="2"/>
    <n v="15"/>
  </r>
  <r>
    <n v="5"/>
    <x v="1"/>
    <x v="697"/>
    <x v="2"/>
    <x v="0"/>
    <n v="6"/>
    <x v="1"/>
    <x v="2"/>
    <x v="2"/>
    <x v="31"/>
    <x v="18"/>
    <s v="United States"/>
    <x v="79"/>
    <x v="0"/>
    <m/>
    <x v="0"/>
    <x v="0"/>
    <d v="2018-10-21T00:00:00"/>
    <s v="Sat"/>
    <x v="8"/>
    <s v="CA-2018-151169"/>
    <n v="267"/>
    <s v="Avery Reinforcements for Hole-Punch Pages"/>
    <s v="Chuck Magee"/>
    <n v="19711"/>
    <n v="4"/>
    <n v="4"/>
    <n v="8"/>
  </r>
  <r>
    <n v="5"/>
    <x v="1"/>
    <x v="811"/>
    <x v="2"/>
    <x v="0"/>
    <n v="6"/>
    <x v="2"/>
    <x v="4"/>
    <x v="2"/>
    <x v="15"/>
    <x v="11"/>
    <s v="United States"/>
    <x v="237"/>
    <x v="1"/>
    <s v="Yes"/>
    <x v="1"/>
    <x v="0"/>
    <d v="2018-10-23T00:00:00"/>
    <s v="Mon"/>
    <x v="8"/>
    <s v="CA-2018-151323"/>
    <n v="114"/>
    <s v="Advantus SlideClip Paper Clips"/>
    <s v="Anna Andreadi"/>
    <n v="98103"/>
    <n v="8"/>
    <n v="5"/>
    <n v="17"/>
  </r>
  <r>
    <n v="1"/>
    <x v="0"/>
    <x v="710"/>
    <x v="2"/>
    <x v="2"/>
    <n v="1"/>
    <x v="0"/>
    <x v="4"/>
    <x v="2"/>
    <x v="147"/>
    <x v="1"/>
    <s v="United States"/>
    <x v="530"/>
    <x v="1"/>
    <s v="Yes"/>
    <x v="1"/>
    <x v="0"/>
    <d v="2018-09-05T00:00:00"/>
    <s v="Thu"/>
    <x v="0"/>
    <s v="CA-2018-151372"/>
    <n v="110"/>
    <s v="Advantus Push Pins"/>
    <s v="Anna Andreadi"/>
    <n v="90278"/>
    <n v="2"/>
    <n v="2"/>
    <n v="4"/>
  </r>
  <r>
    <n v="1"/>
    <x v="0"/>
    <x v="710"/>
    <x v="2"/>
    <x v="2"/>
    <n v="1"/>
    <x v="0"/>
    <x v="3"/>
    <x v="2"/>
    <x v="147"/>
    <x v="1"/>
    <s v="United States"/>
    <x v="530"/>
    <x v="1"/>
    <s v="Yes"/>
    <x v="1"/>
    <x v="0"/>
    <d v="2018-09-05T00:00:00"/>
    <s v="Thu"/>
    <x v="0"/>
    <s v="CA-2018-151372"/>
    <n v="13"/>
    <s v="14-7/8 x 11 Blue Bar Computer Printout Paper"/>
    <s v="Anna Andreadi"/>
    <n v="90278"/>
    <n v="46"/>
    <n v="2"/>
    <n v="96"/>
  </r>
  <r>
    <n v="1"/>
    <x v="0"/>
    <x v="710"/>
    <x v="2"/>
    <x v="2"/>
    <n v="1"/>
    <x v="0"/>
    <x v="2"/>
    <x v="2"/>
    <x v="147"/>
    <x v="1"/>
    <s v="United States"/>
    <x v="530"/>
    <x v="1"/>
    <s v="Yes"/>
    <x v="1"/>
    <x v="1"/>
    <d v="2018-09-05T00:00:00"/>
    <s v="Thu"/>
    <x v="0"/>
    <s v="CA-2018-151372"/>
    <n v="134"/>
    <s v="Angle-D Binders with Locking Rings, Label Holders"/>
    <s v="Anna Andreadi"/>
    <n v="90278"/>
    <n v="4"/>
    <n v="2"/>
    <n v="12"/>
  </r>
  <r>
    <n v="3"/>
    <x v="2"/>
    <x v="926"/>
    <x v="2"/>
    <x v="2"/>
    <n v="1"/>
    <x v="0"/>
    <x v="2"/>
    <x v="2"/>
    <x v="15"/>
    <x v="11"/>
    <s v="United States"/>
    <x v="213"/>
    <x v="1"/>
    <m/>
    <x v="0"/>
    <x v="1"/>
    <d v="2018-04-21T00:00:00"/>
    <s v="Sat"/>
    <x v="4"/>
    <s v="CA-2018-151498"/>
    <n v="1364"/>
    <s v="Round Ring Binders"/>
    <s v="Anna Andreadi"/>
    <n v="98115"/>
    <n v="3"/>
    <n v="5"/>
    <n v="8"/>
  </r>
  <r>
    <n v="7"/>
    <x v="2"/>
    <x v="754"/>
    <x v="3"/>
    <x v="0"/>
    <n v="6"/>
    <x v="1"/>
    <x v="12"/>
    <x v="2"/>
    <x v="134"/>
    <x v="31"/>
    <s v="United States"/>
    <x v="667"/>
    <x v="1"/>
    <m/>
    <x v="0"/>
    <x v="1"/>
    <d v="2018-12-26T00:00:00"/>
    <s v="Thu"/>
    <x v="11"/>
    <s v="CA-2018-151512"/>
    <n v="794"/>
    <s v="Harmony HEPA Quiet Air Purifiers"/>
    <s v="Anna Andreadi"/>
    <n v="80219"/>
    <n v="4"/>
    <n v="2"/>
    <n v="19"/>
  </r>
  <r>
    <n v="6"/>
    <x v="0"/>
    <x v="743"/>
    <x v="2"/>
    <x v="0"/>
    <n v="6"/>
    <x v="0"/>
    <x v="9"/>
    <x v="1"/>
    <x v="0"/>
    <x v="0"/>
    <s v="United States"/>
    <x v="120"/>
    <x v="0"/>
    <m/>
    <x v="0"/>
    <x v="0"/>
    <d v="2018-09-01T00:00:00"/>
    <s v="Sun"/>
    <x v="0"/>
    <s v="CA-2018-151561"/>
    <n v="875"/>
    <s v="Howard Miller 14-1/2 Diameter Chrome Round Wall Clock"/>
    <s v="Chuck Magee"/>
    <n v="10011"/>
    <n v="61"/>
    <n v="3"/>
    <n v="192"/>
  </r>
  <r>
    <n v="6"/>
    <x v="0"/>
    <x v="743"/>
    <x v="2"/>
    <x v="0"/>
    <n v="6"/>
    <x v="0"/>
    <x v="15"/>
    <x v="2"/>
    <x v="0"/>
    <x v="0"/>
    <s v="United States"/>
    <x v="120"/>
    <x v="0"/>
    <m/>
    <x v="0"/>
    <x v="0"/>
    <d v="2018-09-01T00:00:00"/>
    <s v="Sun"/>
    <x v="0"/>
    <s v="CA-2018-151561"/>
    <n v="90"/>
    <s v="Acme Value Line Scissors"/>
    <s v="Chuck Magee"/>
    <n v="10011"/>
    <n v="3"/>
    <n v="3"/>
    <n v="11"/>
  </r>
  <r>
    <n v="6"/>
    <x v="0"/>
    <x v="743"/>
    <x v="2"/>
    <x v="0"/>
    <n v="6"/>
    <x v="0"/>
    <x v="8"/>
    <x v="0"/>
    <x v="0"/>
    <x v="0"/>
    <s v="United States"/>
    <x v="120"/>
    <x v="0"/>
    <m/>
    <x v="0"/>
    <x v="0"/>
    <d v="2018-09-01T00:00:00"/>
    <s v="Sun"/>
    <x v="0"/>
    <s v="CA-2018-151561"/>
    <n v="1084"/>
    <s v="Memorex Mini Travel Drive 64 GB USB 2.0 Flash Drive"/>
    <s v="Chuck Magee"/>
    <n v="10011"/>
    <n v="30"/>
    <n v="2"/>
    <n v="72"/>
  </r>
  <r>
    <n v="6"/>
    <x v="0"/>
    <x v="743"/>
    <x v="2"/>
    <x v="0"/>
    <n v="6"/>
    <x v="0"/>
    <x v="8"/>
    <x v="0"/>
    <x v="0"/>
    <x v="0"/>
    <s v="United States"/>
    <x v="120"/>
    <x v="0"/>
    <m/>
    <x v="0"/>
    <x v="0"/>
    <d v="2018-09-01T00:00:00"/>
    <s v="Sun"/>
    <x v="0"/>
    <s v="CA-2018-151561"/>
    <n v="601"/>
    <s v="Enermax Aurora Lite Keyboard"/>
    <s v="Chuck Magee"/>
    <n v="10011"/>
    <n v="206"/>
    <n v="6"/>
    <n v="469"/>
  </r>
  <r>
    <n v="7"/>
    <x v="2"/>
    <x v="735"/>
    <x v="2"/>
    <x v="0"/>
    <n v="6"/>
    <x v="2"/>
    <x v="10"/>
    <x v="2"/>
    <x v="16"/>
    <x v="12"/>
    <s v="United States"/>
    <x v="662"/>
    <x v="0"/>
    <m/>
    <x v="0"/>
    <x v="1"/>
    <d v="2018-09-22T00:00:00"/>
    <s v="Sun"/>
    <x v="0"/>
    <s v="CA-2018-151974"/>
    <n v="183"/>
    <s v="Avery 476"/>
    <s v="Chuck Magee"/>
    <n v="19134"/>
    <n v="5"/>
    <n v="5"/>
    <n v="17"/>
  </r>
  <r>
    <n v="4"/>
    <x v="1"/>
    <x v="927"/>
    <x v="2"/>
    <x v="0"/>
    <n v="6"/>
    <x v="2"/>
    <x v="6"/>
    <x v="2"/>
    <x v="419"/>
    <x v="25"/>
    <s v="United States"/>
    <x v="194"/>
    <x v="0"/>
    <m/>
    <x v="0"/>
    <x v="0"/>
    <d v="2018-01-15T00:00:00"/>
    <s v="Sun"/>
    <x v="11"/>
    <s v="CA-2018-152072"/>
    <n v="126"/>
    <s v="American Pencil"/>
    <s v="Chuck Magee"/>
    <n v="7090"/>
    <n v="1"/>
    <n v="2"/>
    <n v="5"/>
  </r>
  <r>
    <n v="4"/>
    <x v="1"/>
    <x v="927"/>
    <x v="2"/>
    <x v="0"/>
    <n v="6"/>
    <x v="2"/>
    <x v="7"/>
    <x v="2"/>
    <x v="419"/>
    <x v="25"/>
    <s v="United States"/>
    <x v="194"/>
    <x v="0"/>
    <m/>
    <x v="0"/>
    <x v="0"/>
    <d v="2018-01-15T00:00:00"/>
    <s v="Sun"/>
    <x v="11"/>
    <s v="CA-2018-152072"/>
    <n v="1324"/>
    <s v="Quality Park Security Envelopes"/>
    <s v="Chuck Magee"/>
    <n v="7090"/>
    <n v="25"/>
    <n v="2"/>
    <n v="52"/>
  </r>
  <r>
    <n v="4"/>
    <x v="1"/>
    <x v="927"/>
    <x v="2"/>
    <x v="0"/>
    <n v="6"/>
    <x v="2"/>
    <x v="8"/>
    <x v="0"/>
    <x v="419"/>
    <x v="25"/>
    <s v="United States"/>
    <x v="194"/>
    <x v="0"/>
    <m/>
    <x v="0"/>
    <x v="0"/>
    <d v="2018-01-15T00:00:00"/>
    <s v="Sun"/>
    <x v="11"/>
    <s v="CA-2018-152072"/>
    <n v="1014"/>
    <s v="Logitech Gaming G510s - Keyboard"/>
    <s v="Chuck Magee"/>
    <n v="7090"/>
    <n v="92"/>
    <n v="3"/>
    <n v="255"/>
  </r>
  <r>
    <n v="2"/>
    <x v="1"/>
    <x v="625"/>
    <x v="2"/>
    <x v="1"/>
    <n v="3"/>
    <x v="0"/>
    <x v="0"/>
    <x v="0"/>
    <x v="193"/>
    <x v="3"/>
    <s v="United States"/>
    <x v="460"/>
    <x v="1"/>
    <m/>
    <x v="0"/>
    <x v="1"/>
    <d v="2018-11-27T00:00:00"/>
    <s v="Fri"/>
    <x v="7"/>
    <s v="CA-2018-152121"/>
    <n v="1109"/>
    <s v="Motorola Moto X"/>
    <s v="Anna Andreadi"/>
    <n v="85254"/>
    <n v="24"/>
    <n v="1"/>
    <n v="272"/>
  </r>
  <r>
    <n v="3"/>
    <x v="0"/>
    <x v="782"/>
    <x v="2"/>
    <x v="1"/>
    <n v="3"/>
    <x v="0"/>
    <x v="14"/>
    <x v="1"/>
    <x v="151"/>
    <x v="14"/>
    <s v="United States"/>
    <x v="762"/>
    <x v="2"/>
    <m/>
    <x v="0"/>
    <x v="0"/>
    <d v="2018-11-08T00:00:00"/>
    <s v="Sun"/>
    <x v="7"/>
    <s v="CA-2018-152156"/>
    <n v="387"/>
    <s v="Bush Somerset Collection Bookcase"/>
    <s v="Cassandra Brandow"/>
    <n v="42420"/>
    <n v="42"/>
    <n v="2"/>
    <n v="262"/>
  </r>
  <r>
    <n v="3"/>
    <x v="0"/>
    <x v="782"/>
    <x v="2"/>
    <x v="1"/>
    <n v="3"/>
    <x v="0"/>
    <x v="5"/>
    <x v="1"/>
    <x v="151"/>
    <x v="14"/>
    <s v="United States"/>
    <x v="762"/>
    <x v="2"/>
    <m/>
    <x v="0"/>
    <x v="0"/>
    <d v="2018-11-08T00:00:00"/>
    <s v="Sun"/>
    <x v="7"/>
    <s v="CA-2018-152156"/>
    <n v="833"/>
    <s v="Hon Deluxe Fabric Upholstered Stacking Chairs, Rounded Back"/>
    <s v="Cassandra Brandow"/>
    <n v="42420"/>
    <n v="220"/>
    <n v="3"/>
    <n v="732"/>
  </r>
  <r>
    <n v="0"/>
    <x v="0"/>
    <x v="928"/>
    <x v="2"/>
    <x v="3"/>
    <n v="0"/>
    <x v="0"/>
    <x v="2"/>
    <x v="2"/>
    <x v="19"/>
    <x v="13"/>
    <s v="United States"/>
    <x v="632"/>
    <x v="2"/>
    <m/>
    <x v="0"/>
    <x v="0"/>
    <d v="2018-07-01T00:00:00"/>
    <s v="Sun"/>
    <x v="1"/>
    <s v="CA-2018-152163"/>
    <n v="328"/>
    <s v="Binding Machine Supplies"/>
    <s v="Cassandra Brandow"/>
    <n v="29203"/>
    <n v="28"/>
    <n v="2"/>
    <n v="58"/>
  </r>
  <r>
    <n v="0"/>
    <x v="0"/>
    <x v="928"/>
    <x v="2"/>
    <x v="3"/>
    <n v="0"/>
    <x v="0"/>
    <x v="2"/>
    <x v="2"/>
    <x v="19"/>
    <x v="13"/>
    <s v="United States"/>
    <x v="632"/>
    <x v="2"/>
    <m/>
    <x v="0"/>
    <x v="0"/>
    <d v="2018-07-01T00:00:00"/>
    <s v="Sun"/>
    <x v="1"/>
    <s v="CA-2018-152163"/>
    <n v="1642"/>
    <s v="Wilson Jones Hanging View Binder, White, 1"/>
    <s v="Cassandra Brandow"/>
    <n v="29203"/>
    <n v="7"/>
    <n v="2"/>
    <n v="14"/>
  </r>
  <r>
    <n v="0"/>
    <x v="0"/>
    <x v="928"/>
    <x v="2"/>
    <x v="3"/>
    <n v="0"/>
    <x v="0"/>
    <x v="3"/>
    <x v="2"/>
    <x v="19"/>
    <x v="13"/>
    <s v="United States"/>
    <x v="632"/>
    <x v="2"/>
    <m/>
    <x v="0"/>
    <x v="0"/>
    <d v="2018-07-01T00:00:00"/>
    <s v="Sun"/>
    <x v="1"/>
    <s v="CA-2018-152163"/>
    <n v="1814"/>
    <s v="Xerox 210"/>
    <s v="Cassandra Brandow"/>
    <n v="29203"/>
    <n v="6"/>
    <n v="2"/>
    <n v="13"/>
  </r>
  <r>
    <n v="3"/>
    <x v="0"/>
    <x v="670"/>
    <x v="2"/>
    <x v="1"/>
    <n v="3"/>
    <x v="1"/>
    <x v="12"/>
    <x v="2"/>
    <x v="394"/>
    <x v="17"/>
    <s v="United States"/>
    <x v="13"/>
    <x v="3"/>
    <m/>
    <x v="0"/>
    <x v="0"/>
    <d v="2018-11-12T00:00:00"/>
    <s v="Thu"/>
    <x v="7"/>
    <s v="CA-2018-152170"/>
    <n v="298"/>
    <s v="Belkin F9H710-06 7 Outlet SurgeMaster Surge Protector"/>
    <s v="Kelly Williams"/>
    <n v="46350"/>
    <n v="11"/>
    <n v="2"/>
    <n v="38"/>
  </r>
  <r>
    <n v="3"/>
    <x v="0"/>
    <x v="670"/>
    <x v="2"/>
    <x v="1"/>
    <n v="3"/>
    <x v="1"/>
    <x v="2"/>
    <x v="2"/>
    <x v="394"/>
    <x v="17"/>
    <s v="United States"/>
    <x v="13"/>
    <x v="3"/>
    <m/>
    <x v="0"/>
    <x v="0"/>
    <d v="2018-11-12T00:00:00"/>
    <s v="Thu"/>
    <x v="7"/>
    <s v="CA-2018-152170"/>
    <n v="415"/>
    <s v="Cardinal Slant-D Ring Binders"/>
    <s v="Kelly Williams"/>
    <n v="46350"/>
    <n v="9"/>
    <n v="2"/>
    <n v="17"/>
  </r>
  <r>
    <n v="3"/>
    <x v="0"/>
    <x v="670"/>
    <x v="2"/>
    <x v="1"/>
    <n v="3"/>
    <x v="1"/>
    <x v="3"/>
    <x v="2"/>
    <x v="394"/>
    <x v="17"/>
    <s v="United States"/>
    <x v="13"/>
    <x v="3"/>
    <m/>
    <x v="0"/>
    <x v="0"/>
    <d v="2018-11-12T00:00:00"/>
    <s v="Thu"/>
    <x v="7"/>
    <s v="CA-2018-152170"/>
    <n v="1687"/>
    <s v="Xerox 1896"/>
    <s v="Kelly Williams"/>
    <n v="46350"/>
    <n v="9"/>
    <n v="2"/>
    <n v="20"/>
  </r>
  <r>
    <n v="3"/>
    <x v="0"/>
    <x v="670"/>
    <x v="2"/>
    <x v="1"/>
    <n v="3"/>
    <x v="1"/>
    <x v="6"/>
    <x v="2"/>
    <x v="394"/>
    <x v="17"/>
    <s v="United States"/>
    <x v="13"/>
    <x v="3"/>
    <m/>
    <x v="0"/>
    <x v="0"/>
    <d v="2018-11-12T00:00:00"/>
    <s v="Thu"/>
    <x v="7"/>
    <s v="CA-2018-152170"/>
    <n v="1148"/>
    <s v="Newell 332"/>
    <s v="Kelly Williams"/>
    <n v="46350"/>
    <n v="6"/>
    <n v="7"/>
    <n v="21"/>
  </r>
  <r>
    <n v="3"/>
    <x v="0"/>
    <x v="670"/>
    <x v="2"/>
    <x v="1"/>
    <n v="3"/>
    <x v="1"/>
    <x v="7"/>
    <x v="2"/>
    <x v="394"/>
    <x v="17"/>
    <s v="United States"/>
    <x v="13"/>
    <x v="3"/>
    <m/>
    <x v="0"/>
    <x v="0"/>
    <d v="2018-11-12T00:00:00"/>
    <s v="Thu"/>
    <x v="7"/>
    <s v="CA-2018-152170"/>
    <n v="1588"/>
    <s v="Tyvek  Top-Opening Peel &amp; Seel  Envelopes, Gray"/>
    <s v="Kelly Williams"/>
    <n v="46350"/>
    <n v="129"/>
    <n v="8"/>
    <n v="288"/>
  </r>
  <r>
    <n v="5"/>
    <x v="1"/>
    <x v="693"/>
    <x v="2"/>
    <x v="0"/>
    <n v="6"/>
    <x v="2"/>
    <x v="5"/>
    <x v="1"/>
    <x v="420"/>
    <x v="46"/>
    <s v="United States"/>
    <x v="325"/>
    <x v="1"/>
    <m/>
    <x v="0"/>
    <x v="1"/>
    <d v="2018-11-07T00:00:00"/>
    <s v="Sat"/>
    <x v="7"/>
    <s v="CA-2018-152247"/>
    <n v="770"/>
    <s v="Global Troy Executive Leather Low-Back Tilter"/>
    <s v="Anna Andreadi"/>
    <n v="82001"/>
    <n v="100"/>
    <n v="4"/>
    <n v="1603"/>
  </r>
  <r>
    <n v="2"/>
    <x v="2"/>
    <x v="891"/>
    <x v="2"/>
    <x v="2"/>
    <n v="1"/>
    <x v="1"/>
    <x v="5"/>
    <x v="1"/>
    <x v="45"/>
    <x v="4"/>
    <s v="United States"/>
    <x v="117"/>
    <x v="3"/>
    <m/>
    <x v="0"/>
    <x v="2"/>
    <d v="2018-08-26T00:00:00"/>
    <s v="Thu"/>
    <x v="10"/>
    <s v="CA-2018-152289"/>
    <n v="832"/>
    <s v="Hon Deluxe Fabric Upholstered Stacking Chairs"/>
    <s v="Kelly Williams"/>
    <n v="77506"/>
    <n v="-29"/>
    <n v="6"/>
    <n v="1025"/>
  </r>
  <r>
    <n v="2"/>
    <x v="2"/>
    <x v="891"/>
    <x v="2"/>
    <x v="2"/>
    <n v="1"/>
    <x v="1"/>
    <x v="8"/>
    <x v="0"/>
    <x v="45"/>
    <x v="4"/>
    <s v="United States"/>
    <x v="117"/>
    <x v="3"/>
    <m/>
    <x v="0"/>
    <x v="1"/>
    <d v="2018-08-26T00:00:00"/>
    <s v="Thu"/>
    <x v="10"/>
    <s v="CA-2018-152289"/>
    <n v="1013"/>
    <s v="Logitech G700s Rechargeable Gaming Mouse"/>
    <s v="Kelly Williams"/>
    <n v="77506"/>
    <n v="44"/>
    <n v="2"/>
    <n v="160"/>
  </r>
  <r>
    <n v="4"/>
    <x v="1"/>
    <x v="660"/>
    <x v="2"/>
    <x v="0"/>
    <n v="6"/>
    <x v="1"/>
    <x v="6"/>
    <x v="2"/>
    <x v="13"/>
    <x v="10"/>
    <s v="United States"/>
    <x v="763"/>
    <x v="3"/>
    <m/>
    <x v="0"/>
    <x v="1"/>
    <d v="2018-06-26T00:00:00"/>
    <s v="Thu"/>
    <x v="9"/>
    <s v="CA-2018-152331"/>
    <n v="1125"/>
    <s v="Newell 311"/>
    <s v="Kelly Williams"/>
    <n v="60653"/>
    <n v="0"/>
    <n v="3"/>
    <n v="5"/>
  </r>
  <r>
    <n v="6"/>
    <x v="0"/>
    <x v="879"/>
    <x v="2"/>
    <x v="0"/>
    <n v="6"/>
    <x v="0"/>
    <x v="2"/>
    <x v="2"/>
    <x v="0"/>
    <x v="0"/>
    <s v="United States"/>
    <x v="500"/>
    <x v="0"/>
    <m/>
    <x v="0"/>
    <x v="1"/>
    <d v="2018-05-15T00:00:00"/>
    <s v="Sun"/>
    <x v="5"/>
    <s v="CA-2018-152408"/>
    <n v="327"/>
    <s v="Binder Posts"/>
    <s v="Chuck Magee"/>
    <n v="10035"/>
    <n v="4"/>
    <n v="3"/>
    <n v="14"/>
  </r>
  <r>
    <n v="6"/>
    <x v="0"/>
    <x v="696"/>
    <x v="2"/>
    <x v="0"/>
    <n v="6"/>
    <x v="1"/>
    <x v="3"/>
    <x v="2"/>
    <x v="285"/>
    <x v="6"/>
    <s v="United States"/>
    <x v="445"/>
    <x v="3"/>
    <m/>
    <x v="0"/>
    <x v="0"/>
    <d v="2018-09-12T00:00:00"/>
    <s v="Thu"/>
    <x v="0"/>
    <s v="CA-2018-152457"/>
    <n v="1791"/>
    <s v="Xerox 1991"/>
    <s v="Kelly Williams"/>
    <n v="48066"/>
    <n v="32"/>
    <n v="3"/>
    <n v="69"/>
  </r>
  <r>
    <n v="0"/>
    <x v="0"/>
    <x v="648"/>
    <x v="2"/>
    <x v="3"/>
    <n v="0"/>
    <x v="0"/>
    <x v="3"/>
    <x v="2"/>
    <x v="2"/>
    <x v="2"/>
    <s v="United States"/>
    <x v="411"/>
    <x v="2"/>
    <m/>
    <x v="0"/>
    <x v="1"/>
    <d v="2018-07-08T00:00:00"/>
    <s v="Sun"/>
    <x v="1"/>
    <s v="CA-2018-152471"/>
    <n v="1715"/>
    <s v="Xerox 1921"/>
    <s v="Cassandra Brandow"/>
    <n v="32216"/>
    <n v="5"/>
    <n v="2"/>
    <n v="16"/>
  </r>
  <r>
    <n v="0"/>
    <x v="0"/>
    <x v="648"/>
    <x v="2"/>
    <x v="3"/>
    <n v="0"/>
    <x v="0"/>
    <x v="0"/>
    <x v="0"/>
    <x v="2"/>
    <x v="2"/>
    <s v="United States"/>
    <x v="411"/>
    <x v="2"/>
    <m/>
    <x v="0"/>
    <x v="1"/>
    <d v="2018-07-08T00:00:00"/>
    <s v="Sun"/>
    <x v="1"/>
    <s v="CA-2018-152471"/>
    <n v="939"/>
    <s v="Jabra SPEAK 410 Multidevice Speakerphone"/>
    <s v="Cassandra Brandow"/>
    <n v="32216"/>
    <n v="51"/>
    <n v="5"/>
    <n v="824"/>
  </r>
  <r>
    <n v="4"/>
    <x v="1"/>
    <x v="762"/>
    <x v="2"/>
    <x v="0"/>
    <n v="6"/>
    <x v="1"/>
    <x v="3"/>
    <x v="2"/>
    <x v="164"/>
    <x v="36"/>
    <s v="United States"/>
    <x v="430"/>
    <x v="0"/>
    <m/>
    <x v="0"/>
    <x v="0"/>
    <d v="2018-07-08T00:00:00"/>
    <s v="Sun"/>
    <x v="1"/>
    <s v="CA-2018-152520"/>
    <n v="1817"/>
    <s v="Xerox 213"/>
    <s v="Chuck Magee"/>
    <n v="2908"/>
    <n v="6"/>
    <n v="2"/>
    <n v="13"/>
  </r>
  <r>
    <n v="5"/>
    <x v="2"/>
    <x v="904"/>
    <x v="2"/>
    <x v="1"/>
    <n v="3"/>
    <x v="1"/>
    <x v="6"/>
    <x v="2"/>
    <x v="421"/>
    <x v="1"/>
    <s v="United States"/>
    <x v="631"/>
    <x v="1"/>
    <m/>
    <x v="0"/>
    <x v="0"/>
    <d v="2018-06-20T00:00:00"/>
    <s v="Fri"/>
    <x v="9"/>
    <s v="CA-2018-152534"/>
    <n v="521"/>
    <s v="DIXON Oriole Pencils"/>
    <s v="Anna Andreadi"/>
    <n v="93905"/>
    <n v="1"/>
    <n v="2"/>
    <n v="5"/>
  </r>
  <r>
    <n v="5"/>
    <x v="2"/>
    <x v="904"/>
    <x v="2"/>
    <x v="1"/>
    <n v="3"/>
    <x v="1"/>
    <x v="3"/>
    <x v="2"/>
    <x v="421"/>
    <x v="1"/>
    <s v="United States"/>
    <x v="631"/>
    <x v="1"/>
    <m/>
    <x v="0"/>
    <x v="0"/>
    <d v="2018-06-20T00:00:00"/>
    <s v="Fri"/>
    <x v="9"/>
    <s v="CA-2018-152534"/>
    <n v="1805"/>
    <s v="Xerox 202"/>
    <s v="Anna Andreadi"/>
    <n v="93905"/>
    <n v="19"/>
    <n v="6"/>
    <n v="39"/>
  </r>
  <r>
    <n v="4"/>
    <x v="2"/>
    <x v="861"/>
    <x v="2"/>
    <x v="1"/>
    <n v="3"/>
    <x v="2"/>
    <x v="5"/>
    <x v="1"/>
    <x v="13"/>
    <x v="10"/>
    <s v="United States"/>
    <x v="520"/>
    <x v="3"/>
    <m/>
    <x v="0"/>
    <x v="2"/>
    <d v="2018-03-29T00:00:00"/>
    <s v="Sun"/>
    <x v="4"/>
    <s v="CA-2018-152555"/>
    <n v="761"/>
    <s v="Global Leather Highback Executive Chair with Pneumatic Height Adjustment, Black"/>
    <s v="Kelly Williams"/>
    <n v="60653"/>
    <n v="-36"/>
    <n v="6"/>
    <n v="844"/>
  </r>
  <r>
    <n v="4"/>
    <x v="2"/>
    <x v="861"/>
    <x v="2"/>
    <x v="1"/>
    <n v="3"/>
    <x v="2"/>
    <x v="3"/>
    <x v="2"/>
    <x v="13"/>
    <x v="10"/>
    <s v="United States"/>
    <x v="520"/>
    <x v="3"/>
    <m/>
    <x v="0"/>
    <x v="1"/>
    <d v="2018-03-29T00:00:00"/>
    <s v="Sun"/>
    <x v="4"/>
    <s v="CA-2018-152555"/>
    <n v="465"/>
    <s v="Computer Printout Paper with Letter-Trim Perforations"/>
    <s v="Kelly Williams"/>
    <n v="60653"/>
    <n v="16"/>
    <n v="3"/>
    <n v="46"/>
  </r>
  <r>
    <n v="4"/>
    <x v="2"/>
    <x v="861"/>
    <x v="2"/>
    <x v="1"/>
    <n v="3"/>
    <x v="2"/>
    <x v="0"/>
    <x v="0"/>
    <x v="13"/>
    <x v="10"/>
    <s v="United States"/>
    <x v="520"/>
    <x v="3"/>
    <m/>
    <x v="0"/>
    <x v="1"/>
    <d v="2018-03-29T00:00:00"/>
    <s v="Sun"/>
    <x v="4"/>
    <s v="CA-2018-152555"/>
    <n v="937"/>
    <s v="Jabra BIZ 2300 Duo QD Duo Corded Headset"/>
    <s v="Kelly Williams"/>
    <n v="60653"/>
    <n v="61"/>
    <n v="8"/>
    <n v="813"/>
  </r>
  <r>
    <n v="6"/>
    <x v="0"/>
    <x v="766"/>
    <x v="2"/>
    <x v="0"/>
    <n v="6"/>
    <x v="0"/>
    <x v="9"/>
    <x v="1"/>
    <x v="124"/>
    <x v="0"/>
    <s v="United States"/>
    <x v="581"/>
    <x v="0"/>
    <m/>
    <x v="0"/>
    <x v="0"/>
    <d v="2018-10-27T00:00:00"/>
    <s v="Fri"/>
    <x v="7"/>
    <s v="CA-2018-152632"/>
    <n v="593"/>
    <s v="Electrix 20W Halogen Replacement Bulb for Zoom-In Desk Lamp"/>
    <s v="Chuck Magee"/>
    <n v="12180"/>
    <n v="19"/>
    <n v="3"/>
    <n v="40"/>
  </r>
  <r>
    <n v="5"/>
    <x v="1"/>
    <x v="846"/>
    <x v="2"/>
    <x v="0"/>
    <n v="6"/>
    <x v="1"/>
    <x v="3"/>
    <x v="2"/>
    <x v="17"/>
    <x v="1"/>
    <s v="United States"/>
    <x v="174"/>
    <x v="1"/>
    <m/>
    <x v="0"/>
    <x v="0"/>
    <d v="2018-11-21T00:00:00"/>
    <s v="Sat"/>
    <x v="7"/>
    <s v="CA-2018-152646"/>
    <n v="1827"/>
    <s v="Xerox 222"/>
    <s v="Anna Andreadi"/>
    <n v="90049"/>
    <n v="16"/>
    <n v="5"/>
    <n v="32"/>
  </r>
  <r>
    <n v="3"/>
    <x v="2"/>
    <x v="639"/>
    <x v="2"/>
    <x v="2"/>
    <n v="1"/>
    <x v="0"/>
    <x v="14"/>
    <x v="1"/>
    <x v="328"/>
    <x v="25"/>
    <s v="United States"/>
    <x v="81"/>
    <x v="0"/>
    <m/>
    <x v="0"/>
    <x v="0"/>
    <d v="2018-10-17T00:00:00"/>
    <s v="Tue"/>
    <x v="8"/>
    <s v="CA-2018-152688"/>
    <n v="1228"/>
    <s v="OSullivan Living Dimensions 2-Shelf Bookcases"/>
    <s v="Chuck Magee"/>
    <n v="8861"/>
    <n v="12"/>
    <n v="1"/>
    <n v="121"/>
  </r>
  <r>
    <n v="3"/>
    <x v="2"/>
    <x v="639"/>
    <x v="2"/>
    <x v="2"/>
    <n v="1"/>
    <x v="0"/>
    <x v="2"/>
    <x v="2"/>
    <x v="328"/>
    <x v="25"/>
    <s v="United States"/>
    <x v="81"/>
    <x v="0"/>
    <m/>
    <x v="0"/>
    <x v="0"/>
    <d v="2018-10-17T00:00:00"/>
    <s v="Tue"/>
    <x v="8"/>
    <s v="CA-2018-152688"/>
    <n v="703"/>
    <s v="GBC ProClick 150 Presentation Binding System"/>
    <s v="Chuck Magee"/>
    <n v="8861"/>
    <n v="149"/>
    <n v="1"/>
    <n v="316"/>
  </r>
  <r>
    <n v="5"/>
    <x v="1"/>
    <x v="780"/>
    <x v="2"/>
    <x v="0"/>
    <n v="6"/>
    <x v="2"/>
    <x v="9"/>
    <x v="1"/>
    <x v="331"/>
    <x v="21"/>
    <s v="United States"/>
    <x v="524"/>
    <x v="3"/>
    <m/>
    <x v="0"/>
    <x v="0"/>
    <d v="2018-05-30T00:00:00"/>
    <s v="Mon"/>
    <x v="9"/>
    <s v="CA-2018-152730"/>
    <n v="485"/>
    <s v="DAX Charcoal/Nickel-Tone Document Frame, 5 x 7"/>
    <s v="Kelly Williams"/>
    <n v="54880"/>
    <n v="21"/>
    <n v="5"/>
    <n v="47"/>
  </r>
  <r>
    <n v="5"/>
    <x v="1"/>
    <x v="780"/>
    <x v="2"/>
    <x v="0"/>
    <n v="6"/>
    <x v="2"/>
    <x v="6"/>
    <x v="2"/>
    <x v="331"/>
    <x v="21"/>
    <s v="United States"/>
    <x v="524"/>
    <x v="3"/>
    <m/>
    <x v="0"/>
    <x v="0"/>
    <d v="2018-05-30T00:00:00"/>
    <s v="Mon"/>
    <x v="9"/>
    <s v="CA-2018-152730"/>
    <n v="1149"/>
    <s v="Newell 333"/>
    <s v="Kelly Williams"/>
    <n v="54880"/>
    <n v="1"/>
    <n v="2"/>
    <n v="6"/>
  </r>
  <r>
    <n v="5"/>
    <x v="1"/>
    <x v="780"/>
    <x v="2"/>
    <x v="0"/>
    <n v="6"/>
    <x v="2"/>
    <x v="12"/>
    <x v="2"/>
    <x v="331"/>
    <x v="21"/>
    <s v="United States"/>
    <x v="524"/>
    <x v="3"/>
    <m/>
    <x v="0"/>
    <x v="0"/>
    <d v="2018-05-30T00:00:00"/>
    <s v="Mon"/>
    <x v="9"/>
    <s v="CA-2018-152730"/>
    <n v="40"/>
    <s v="Acco 7-Outlet Masterpiece Power Center, Wihtout Fax/Phone Line Protection"/>
    <s v="Kelly Williams"/>
    <n v="54880"/>
    <n v="109"/>
    <n v="3"/>
    <n v="365"/>
  </r>
  <r>
    <n v="5"/>
    <x v="1"/>
    <x v="780"/>
    <x v="2"/>
    <x v="0"/>
    <n v="6"/>
    <x v="2"/>
    <x v="11"/>
    <x v="2"/>
    <x v="331"/>
    <x v="21"/>
    <s v="United States"/>
    <x v="524"/>
    <x v="3"/>
    <m/>
    <x v="0"/>
    <x v="0"/>
    <d v="2018-05-30T00:00:00"/>
    <s v="Mon"/>
    <x v="9"/>
    <s v="CA-2018-152730"/>
    <n v="589"/>
    <s v="Eldon Simplefile Box Office"/>
    <s v="Kelly Williams"/>
    <n v="54880"/>
    <n v="14"/>
    <n v="4"/>
    <n v="50"/>
  </r>
  <r>
    <n v="5"/>
    <x v="1"/>
    <x v="780"/>
    <x v="2"/>
    <x v="0"/>
    <n v="6"/>
    <x v="2"/>
    <x v="6"/>
    <x v="2"/>
    <x v="331"/>
    <x v="21"/>
    <s v="United States"/>
    <x v="524"/>
    <x v="3"/>
    <m/>
    <x v="0"/>
    <x v="0"/>
    <d v="2018-05-30T00:00:00"/>
    <s v="Mon"/>
    <x v="9"/>
    <s v="CA-2018-152730"/>
    <n v="1160"/>
    <s v="Newell 343"/>
    <s v="Kelly Williams"/>
    <n v="54880"/>
    <n v="4"/>
    <n v="5"/>
    <n v="15"/>
  </r>
  <r>
    <n v="5"/>
    <x v="1"/>
    <x v="780"/>
    <x v="2"/>
    <x v="0"/>
    <n v="6"/>
    <x v="2"/>
    <x v="3"/>
    <x v="2"/>
    <x v="331"/>
    <x v="21"/>
    <s v="United States"/>
    <x v="524"/>
    <x v="3"/>
    <m/>
    <x v="0"/>
    <x v="0"/>
    <d v="2018-05-30T00:00:00"/>
    <s v="Mon"/>
    <x v="9"/>
    <s v="CA-2018-152730"/>
    <n v="1708"/>
    <s v="Xerox 1915"/>
    <s v="Kelly Williams"/>
    <n v="54880"/>
    <n v="302"/>
    <n v="6"/>
    <n v="629"/>
  </r>
  <r>
    <n v="5"/>
    <x v="1"/>
    <x v="780"/>
    <x v="2"/>
    <x v="0"/>
    <n v="6"/>
    <x v="2"/>
    <x v="3"/>
    <x v="2"/>
    <x v="331"/>
    <x v="21"/>
    <s v="United States"/>
    <x v="524"/>
    <x v="3"/>
    <m/>
    <x v="0"/>
    <x v="0"/>
    <d v="2018-05-30T00:00:00"/>
    <s v="Mon"/>
    <x v="9"/>
    <s v="CA-2018-152730"/>
    <n v="1821"/>
    <s v="Xerox 217"/>
    <s v="Kelly Williams"/>
    <n v="54880"/>
    <n v="22"/>
    <n v="7"/>
    <n v="45"/>
  </r>
  <r>
    <n v="5"/>
    <x v="1"/>
    <x v="780"/>
    <x v="2"/>
    <x v="0"/>
    <n v="6"/>
    <x v="2"/>
    <x v="0"/>
    <x v="0"/>
    <x v="331"/>
    <x v="21"/>
    <s v="United States"/>
    <x v="524"/>
    <x v="3"/>
    <m/>
    <x v="0"/>
    <x v="0"/>
    <d v="2018-05-30T00:00:00"/>
    <s v="Mon"/>
    <x v="9"/>
    <s v="CA-2018-152730"/>
    <n v="1612"/>
    <s v="VTech DS6151"/>
    <s v="Kelly Williams"/>
    <n v="54880"/>
    <n v="35"/>
    <n v="1"/>
    <n v="126"/>
  </r>
  <r>
    <n v="3"/>
    <x v="2"/>
    <x v="755"/>
    <x v="2"/>
    <x v="2"/>
    <n v="1"/>
    <x v="0"/>
    <x v="3"/>
    <x v="2"/>
    <x v="4"/>
    <x v="4"/>
    <s v="United States"/>
    <x v="261"/>
    <x v="3"/>
    <m/>
    <x v="0"/>
    <x v="1"/>
    <d v="2018-06-15T00:00:00"/>
    <s v="Sun"/>
    <x v="9"/>
    <s v="CA-2018-152765"/>
    <n v="1691"/>
    <s v="Xerox 19"/>
    <s v="Kelly Williams"/>
    <n v="77036"/>
    <n v="54"/>
    <n v="7"/>
    <n v="173"/>
  </r>
  <r>
    <n v="2"/>
    <x v="2"/>
    <x v="733"/>
    <x v="2"/>
    <x v="2"/>
    <n v="1"/>
    <x v="0"/>
    <x v="7"/>
    <x v="2"/>
    <x v="1"/>
    <x v="1"/>
    <s v="United States"/>
    <x v="350"/>
    <x v="1"/>
    <m/>
    <x v="0"/>
    <x v="0"/>
    <d v="2018-04-13T00:00:00"/>
    <s v="Fri"/>
    <x v="4"/>
    <s v="CA-2018-152800"/>
    <n v="1292"/>
    <s v="Poly String Tie Envelopes"/>
    <s v="Anna Andreadi"/>
    <n v="94109"/>
    <n v="3"/>
    <n v="3"/>
    <n v="6"/>
  </r>
  <r>
    <n v="4"/>
    <x v="1"/>
    <x v="917"/>
    <x v="2"/>
    <x v="0"/>
    <n v="6"/>
    <x v="2"/>
    <x v="3"/>
    <x v="2"/>
    <x v="134"/>
    <x v="31"/>
    <s v="United States"/>
    <x v="386"/>
    <x v="1"/>
    <s v="Yes"/>
    <x v="1"/>
    <x v="1"/>
    <d v="2018-04-28T00:00:00"/>
    <s v="Sat"/>
    <x v="5"/>
    <s v="CA-2018-152814"/>
    <n v="1671"/>
    <s v="Xerox 1881"/>
    <s v="Anna Andreadi"/>
    <n v="80219"/>
    <n v="10"/>
    <n v="3"/>
    <n v="29"/>
  </r>
  <r>
    <n v="3"/>
    <x v="2"/>
    <x v="923"/>
    <x v="2"/>
    <x v="2"/>
    <n v="1"/>
    <x v="0"/>
    <x v="11"/>
    <x v="2"/>
    <x v="1"/>
    <x v="1"/>
    <s v="United States"/>
    <x v="677"/>
    <x v="1"/>
    <m/>
    <x v="0"/>
    <x v="0"/>
    <d v="2018-11-10T00:00:00"/>
    <s v="Tue"/>
    <x v="7"/>
    <s v="CA-2018-152940"/>
    <n v="52"/>
    <s v="Acco Perma 2700 Stacking Storage Drawers"/>
    <s v="Anna Andreadi"/>
    <n v="94110"/>
    <n v="4"/>
    <n v="1"/>
    <n v="30"/>
  </r>
  <r>
    <n v="0"/>
    <x v="0"/>
    <x v="839"/>
    <x v="2"/>
    <x v="3"/>
    <n v="0"/>
    <x v="0"/>
    <x v="1"/>
    <x v="1"/>
    <x v="333"/>
    <x v="1"/>
    <s v="United States"/>
    <x v="248"/>
    <x v="1"/>
    <m/>
    <x v="0"/>
    <x v="1"/>
    <d v="2018-09-08T00:00:00"/>
    <s v="Sun"/>
    <x v="0"/>
    <s v="CA-2018-153101"/>
    <n v="979"/>
    <s v="Lesro Round Back Collection Coffee Table, End Table"/>
    <s v="Anna Andreadi"/>
    <n v="92704"/>
    <n v="-13"/>
    <n v="1"/>
    <n v="146"/>
  </r>
  <r>
    <n v="3"/>
    <x v="2"/>
    <x v="890"/>
    <x v="2"/>
    <x v="2"/>
    <n v="1"/>
    <x v="0"/>
    <x v="0"/>
    <x v="0"/>
    <x v="388"/>
    <x v="26"/>
    <s v="United States"/>
    <x v="365"/>
    <x v="3"/>
    <m/>
    <x v="0"/>
    <x v="0"/>
    <d v="2018-09-11T00:00:00"/>
    <s v="Wed"/>
    <x v="0"/>
    <s v="CA-2018-153157"/>
    <n v="1279"/>
    <s v="Plantronics Encore H101 Dual Earpieces Headset"/>
    <s v="Kelly Williams"/>
    <n v="67212"/>
    <n v="63"/>
    <n v="5"/>
    <n v="225"/>
  </r>
  <r>
    <n v="4"/>
    <x v="1"/>
    <x v="696"/>
    <x v="2"/>
    <x v="0"/>
    <n v="6"/>
    <x v="0"/>
    <x v="2"/>
    <x v="2"/>
    <x v="63"/>
    <x v="0"/>
    <s v="United States"/>
    <x v="188"/>
    <x v="0"/>
    <m/>
    <x v="0"/>
    <x v="1"/>
    <d v="2018-09-14T00:00:00"/>
    <s v="Sat"/>
    <x v="0"/>
    <s v="CA-2018-153178"/>
    <n v="681"/>
    <s v="GBC DocuBind 200 Manual Binding Machine"/>
    <s v="Chuck Magee"/>
    <n v="11561"/>
    <n v="253"/>
    <n v="2"/>
    <n v="674"/>
  </r>
  <r>
    <n v="4"/>
    <x v="1"/>
    <x v="696"/>
    <x v="2"/>
    <x v="0"/>
    <n v="6"/>
    <x v="0"/>
    <x v="0"/>
    <x v="0"/>
    <x v="63"/>
    <x v="0"/>
    <s v="United States"/>
    <x v="188"/>
    <x v="0"/>
    <m/>
    <x v="0"/>
    <x v="0"/>
    <d v="2018-09-14T00:00:00"/>
    <s v="Sat"/>
    <x v="0"/>
    <s v="CA-2018-153178"/>
    <n v="1628"/>
    <s v="Wi-Ex zBoost YX540 Cellular Phone Signal Booster"/>
    <s v="Chuck Magee"/>
    <n v="11561"/>
    <n v="131"/>
    <n v="3"/>
    <n v="438"/>
  </r>
  <r>
    <n v="5"/>
    <x v="1"/>
    <x v="839"/>
    <x v="2"/>
    <x v="0"/>
    <n v="6"/>
    <x v="1"/>
    <x v="3"/>
    <x v="2"/>
    <x v="99"/>
    <x v="19"/>
    <s v="United States"/>
    <x v="682"/>
    <x v="0"/>
    <m/>
    <x v="0"/>
    <x v="1"/>
    <d v="2018-09-03T00:00:00"/>
    <s v="Tue"/>
    <x v="0"/>
    <s v="CA-2018-153185"/>
    <n v="1654"/>
    <s v="Wirebound Four 2-3/4 x 5 Forms per Page, 400 Sets per Book"/>
    <s v="Chuck Magee"/>
    <n v="45231"/>
    <n v="11"/>
    <n v="6"/>
    <n v="31"/>
  </r>
  <r>
    <n v="3"/>
    <x v="2"/>
    <x v="746"/>
    <x v="2"/>
    <x v="2"/>
    <n v="1"/>
    <x v="0"/>
    <x v="5"/>
    <x v="1"/>
    <x v="422"/>
    <x v="24"/>
    <s v="United States"/>
    <x v="280"/>
    <x v="0"/>
    <m/>
    <x v="0"/>
    <x v="0"/>
    <d v="2018-03-09T00:00:00"/>
    <s v="Mon"/>
    <x v="2"/>
    <s v="CA-2018-153269"/>
    <n v="1457"/>
    <s v="Situations Contoured Folding Chairs, 4/Set"/>
    <s v="Chuck Magee"/>
    <n v="1810"/>
    <n v="89"/>
    <n v="5"/>
    <n v="355"/>
  </r>
  <r>
    <n v="3"/>
    <x v="2"/>
    <x v="746"/>
    <x v="2"/>
    <x v="2"/>
    <n v="1"/>
    <x v="0"/>
    <x v="11"/>
    <x v="2"/>
    <x v="422"/>
    <x v="24"/>
    <s v="United States"/>
    <x v="280"/>
    <x v="0"/>
    <m/>
    <x v="0"/>
    <x v="0"/>
    <d v="2018-03-09T00:00:00"/>
    <s v="Mon"/>
    <x v="2"/>
    <s v="CA-2018-153269"/>
    <n v="1269"/>
    <s v="Personal Folder Holder, Ebony"/>
    <s v="Chuck Magee"/>
    <n v="1810"/>
    <n v="3"/>
    <n v="1"/>
    <n v="11"/>
  </r>
  <r>
    <n v="3"/>
    <x v="2"/>
    <x v="746"/>
    <x v="2"/>
    <x v="2"/>
    <n v="1"/>
    <x v="0"/>
    <x v="3"/>
    <x v="2"/>
    <x v="422"/>
    <x v="24"/>
    <s v="United States"/>
    <x v="280"/>
    <x v="0"/>
    <m/>
    <x v="0"/>
    <x v="0"/>
    <d v="2018-03-09T00:00:00"/>
    <s v="Mon"/>
    <x v="2"/>
    <s v="CA-2018-153269"/>
    <n v="1724"/>
    <s v="Xerox 193"/>
    <s v="Chuck Magee"/>
    <n v="1810"/>
    <n v="9"/>
    <n v="3"/>
    <n v="18"/>
  </r>
  <r>
    <n v="3"/>
    <x v="2"/>
    <x v="746"/>
    <x v="2"/>
    <x v="2"/>
    <n v="1"/>
    <x v="0"/>
    <x v="2"/>
    <x v="2"/>
    <x v="422"/>
    <x v="24"/>
    <s v="United States"/>
    <x v="280"/>
    <x v="0"/>
    <m/>
    <x v="0"/>
    <x v="0"/>
    <d v="2018-03-09T00:00:00"/>
    <s v="Mon"/>
    <x v="2"/>
    <s v="CA-2018-153269"/>
    <n v="679"/>
    <s v="GBC Binding covers"/>
    <s v="Chuck Magee"/>
    <n v="1810"/>
    <n v="23"/>
    <n v="4"/>
    <n v="52"/>
  </r>
  <r>
    <n v="3"/>
    <x v="2"/>
    <x v="811"/>
    <x v="2"/>
    <x v="2"/>
    <n v="1"/>
    <x v="1"/>
    <x v="0"/>
    <x v="0"/>
    <x v="21"/>
    <x v="2"/>
    <s v="United States"/>
    <x v="659"/>
    <x v="2"/>
    <m/>
    <x v="0"/>
    <x v="1"/>
    <d v="2018-10-25T00:00:00"/>
    <s v="Wed"/>
    <x v="8"/>
    <s v="CA-2018-153318"/>
    <n v="1249"/>
    <s v="Panasonic KX-TG9471B"/>
    <s v="Cassandra Brandow"/>
    <n v="33180"/>
    <n v="78"/>
    <n v="5"/>
    <n v="784"/>
  </r>
  <r>
    <n v="2"/>
    <x v="2"/>
    <x v="915"/>
    <x v="2"/>
    <x v="2"/>
    <n v="1"/>
    <x v="1"/>
    <x v="6"/>
    <x v="2"/>
    <x v="57"/>
    <x v="25"/>
    <s v="United States"/>
    <x v="731"/>
    <x v="0"/>
    <m/>
    <x v="0"/>
    <x v="0"/>
    <d v="2018-01-25T00:00:00"/>
    <s v="Wed"/>
    <x v="11"/>
    <s v="CA-2018-153346"/>
    <n v="527"/>
    <s v="Dixon Ticonderoga Maple Cedar Pencil, #2"/>
    <s v="Chuck Magee"/>
    <n v="7060"/>
    <n v="2"/>
    <n v="3"/>
    <n v="9"/>
  </r>
  <r>
    <n v="2"/>
    <x v="2"/>
    <x v="915"/>
    <x v="2"/>
    <x v="2"/>
    <n v="1"/>
    <x v="1"/>
    <x v="3"/>
    <x v="2"/>
    <x v="57"/>
    <x v="25"/>
    <s v="United States"/>
    <x v="731"/>
    <x v="0"/>
    <m/>
    <x v="0"/>
    <x v="0"/>
    <d v="2018-01-25T00:00:00"/>
    <s v="Wed"/>
    <x v="11"/>
    <s v="CA-2018-153346"/>
    <n v="1530"/>
    <s v="Telephone Message Books with Fax/Mobile Section, 4 1/4 x 6"/>
    <s v="Chuck Magee"/>
    <n v="7060"/>
    <n v="8"/>
    <n v="5"/>
    <n v="18"/>
  </r>
  <r>
    <n v="6"/>
    <x v="0"/>
    <x v="929"/>
    <x v="2"/>
    <x v="0"/>
    <n v="6"/>
    <x v="1"/>
    <x v="0"/>
    <x v="0"/>
    <x v="0"/>
    <x v="0"/>
    <s v="United States"/>
    <x v="84"/>
    <x v="0"/>
    <m/>
    <x v="0"/>
    <x v="0"/>
    <d v="2018-08-18T00:00:00"/>
    <s v="Wed"/>
    <x v="10"/>
    <s v="CA-2018-153353"/>
    <n v="729"/>
    <s v="GE DSL Phone Line Filter"/>
    <s v="Chuck Magee"/>
    <n v="10035"/>
    <n v="12"/>
    <n v="1"/>
    <n v="40"/>
  </r>
  <r>
    <n v="4"/>
    <x v="1"/>
    <x v="928"/>
    <x v="2"/>
    <x v="0"/>
    <n v="6"/>
    <x v="1"/>
    <x v="5"/>
    <x v="1"/>
    <x v="423"/>
    <x v="10"/>
    <s v="United States"/>
    <x v="373"/>
    <x v="3"/>
    <m/>
    <x v="0"/>
    <x v="2"/>
    <d v="2018-06-27T00:00:00"/>
    <s v="Fri"/>
    <x v="1"/>
    <s v="CA-2018-153577"/>
    <n v="743"/>
    <s v="Global Commerce Series Low-Back Swivel/Tilt Chairs"/>
    <s v="Kelly Williams"/>
    <n v="60035"/>
    <n v="-8"/>
    <n v="3"/>
    <n v="540"/>
  </r>
  <r>
    <n v="4"/>
    <x v="1"/>
    <x v="928"/>
    <x v="2"/>
    <x v="0"/>
    <n v="6"/>
    <x v="1"/>
    <x v="3"/>
    <x v="2"/>
    <x v="423"/>
    <x v="10"/>
    <s v="United States"/>
    <x v="373"/>
    <x v="3"/>
    <m/>
    <x v="0"/>
    <x v="1"/>
    <d v="2018-06-27T00:00:00"/>
    <s v="Fri"/>
    <x v="1"/>
    <s v="CA-2018-153577"/>
    <n v="1659"/>
    <s v="Wirebound Message Books, Four 2 3/4 x 5 White Forms per Page"/>
    <s v="Kelly Williams"/>
    <n v="60035"/>
    <n v="12"/>
    <n v="7"/>
    <n v="37"/>
  </r>
  <r>
    <n v="3"/>
    <x v="2"/>
    <x v="690"/>
    <x v="2"/>
    <x v="2"/>
    <n v="1"/>
    <x v="0"/>
    <x v="9"/>
    <x v="1"/>
    <x v="17"/>
    <x v="1"/>
    <s v="United States"/>
    <x v="690"/>
    <x v="1"/>
    <m/>
    <x v="0"/>
    <x v="0"/>
    <d v="2018-12-03T00:00:00"/>
    <s v="Tue"/>
    <x v="6"/>
    <s v="CA-2018-153598"/>
    <n v="25"/>
    <s v="3M Polarizing Light Filter Sleeves"/>
    <s v="Anna Andreadi"/>
    <n v="90045"/>
    <n v="51"/>
    <n v="6"/>
    <n v="112"/>
  </r>
  <r>
    <n v="3"/>
    <x v="2"/>
    <x v="690"/>
    <x v="2"/>
    <x v="2"/>
    <n v="1"/>
    <x v="0"/>
    <x v="8"/>
    <x v="0"/>
    <x v="17"/>
    <x v="1"/>
    <s v="United States"/>
    <x v="690"/>
    <x v="1"/>
    <m/>
    <x v="0"/>
    <x v="0"/>
    <d v="2018-12-03T00:00:00"/>
    <s v="Tue"/>
    <x v="6"/>
    <s v="CA-2018-153598"/>
    <n v="1035"/>
    <s v="Logitech Z-906 Speaker sys - home theater - 5.1-CH"/>
    <s v="Anna Andreadi"/>
    <n v="90045"/>
    <n v="660"/>
    <n v="5"/>
    <n v="1650"/>
  </r>
  <r>
    <n v="1"/>
    <x v="0"/>
    <x v="930"/>
    <x v="2"/>
    <x v="2"/>
    <n v="1"/>
    <x v="0"/>
    <x v="10"/>
    <x v="2"/>
    <x v="1"/>
    <x v="1"/>
    <s v="United States"/>
    <x v="352"/>
    <x v="1"/>
    <m/>
    <x v="0"/>
    <x v="0"/>
    <d v="2018-01-30T00:00:00"/>
    <s v="Mon"/>
    <x v="11"/>
    <s v="CA-2018-153661"/>
    <n v="223"/>
    <s v="Avery 512"/>
    <s v="Anna Andreadi"/>
    <n v="94122"/>
    <n v="12"/>
    <n v="9"/>
    <n v="26"/>
  </r>
  <r>
    <n v="1"/>
    <x v="0"/>
    <x v="930"/>
    <x v="2"/>
    <x v="2"/>
    <n v="1"/>
    <x v="0"/>
    <x v="11"/>
    <x v="2"/>
    <x v="1"/>
    <x v="1"/>
    <s v="United States"/>
    <x v="352"/>
    <x v="1"/>
    <m/>
    <x v="0"/>
    <x v="0"/>
    <d v="2018-01-30T00:00:00"/>
    <s v="Mon"/>
    <x v="11"/>
    <s v="CA-2018-153661"/>
    <n v="666"/>
    <s v="File Shuttle II and Handi-File, Black"/>
    <s v="Anna Andreadi"/>
    <n v="94122"/>
    <n v="76"/>
    <n v="9"/>
    <n v="305"/>
  </r>
  <r>
    <n v="1"/>
    <x v="0"/>
    <x v="930"/>
    <x v="2"/>
    <x v="2"/>
    <n v="1"/>
    <x v="0"/>
    <x v="2"/>
    <x v="2"/>
    <x v="1"/>
    <x v="1"/>
    <s v="United States"/>
    <x v="352"/>
    <x v="1"/>
    <m/>
    <x v="0"/>
    <x v="1"/>
    <d v="2018-01-30T00:00:00"/>
    <s v="Mon"/>
    <x v="11"/>
    <s v="CA-2018-153661"/>
    <n v="723"/>
    <s v="GBC Wire Binding Strips"/>
    <s v="Anna Andreadi"/>
    <n v="94122"/>
    <n v="18"/>
    <n v="2"/>
    <n v="51"/>
  </r>
  <r>
    <n v="2"/>
    <x v="2"/>
    <x v="875"/>
    <x v="2"/>
    <x v="2"/>
    <n v="1"/>
    <x v="1"/>
    <x v="16"/>
    <x v="0"/>
    <x v="99"/>
    <x v="19"/>
    <s v="United States"/>
    <x v="286"/>
    <x v="0"/>
    <m/>
    <x v="0"/>
    <x v="6"/>
    <d v="2018-05-30T00:00:00"/>
    <s v="Mon"/>
    <x v="9"/>
    <s v="CA-2018-153682"/>
    <n v="400"/>
    <s v="Canon Imageclass D680 Copier / Fax"/>
    <s v="Chuck Magee"/>
    <n v="45231"/>
    <n v="70"/>
    <n v="2"/>
    <n v="840"/>
  </r>
  <r>
    <n v="4"/>
    <x v="1"/>
    <x v="908"/>
    <x v="2"/>
    <x v="0"/>
    <n v="6"/>
    <x v="1"/>
    <x v="6"/>
    <x v="2"/>
    <x v="0"/>
    <x v="0"/>
    <s v="United States"/>
    <x v="374"/>
    <x v="0"/>
    <m/>
    <x v="0"/>
    <x v="0"/>
    <d v="2018-10-30T00:00:00"/>
    <s v="Mon"/>
    <x v="7"/>
    <s v="CA-2018-153836"/>
    <n v="359"/>
    <s v="Boston KS Multi-Size Manual Pencil Sharpener"/>
    <s v="Chuck Magee"/>
    <n v="10011"/>
    <n v="32"/>
    <n v="5"/>
    <n v="115"/>
  </r>
  <r>
    <n v="4"/>
    <x v="1"/>
    <x v="908"/>
    <x v="2"/>
    <x v="0"/>
    <n v="6"/>
    <x v="1"/>
    <x v="2"/>
    <x v="2"/>
    <x v="0"/>
    <x v="0"/>
    <s v="United States"/>
    <x v="374"/>
    <x v="0"/>
    <m/>
    <x v="0"/>
    <x v="1"/>
    <d v="2018-10-30T00:00:00"/>
    <s v="Mon"/>
    <x v="7"/>
    <s v="CA-2018-153836"/>
    <n v="695"/>
    <s v="GBC Personal VeloBind Strips"/>
    <s v="Chuck Magee"/>
    <n v="10011"/>
    <n v="10"/>
    <n v="3"/>
    <n v="29"/>
  </r>
  <r>
    <n v="6"/>
    <x v="0"/>
    <x v="851"/>
    <x v="2"/>
    <x v="0"/>
    <n v="6"/>
    <x v="0"/>
    <x v="9"/>
    <x v="1"/>
    <x v="41"/>
    <x v="4"/>
    <s v="United States"/>
    <x v="479"/>
    <x v="3"/>
    <m/>
    <x v="0"/>
    <x v="7"/>
    <d v="2018-10-13T00:00:00"/>
    <s v="Fri"/>
    <x v="8"/>
    <s v="CA-2018-154018"/>
    <n v="1546"/>
    <s v="Tenex The Solids Textured Chair Mats"/>
    <s v="Kelly Williams"/>
    <n v="78041"/>
    <n v="-150"/>
    <n v="5"/>
    <n v="140"/>
  </r>
  <r>
    <n v="6"/>
    <x v="0"/>
    <x v="851"/>
    <x v="2"/>
    <x v="0"/>
    <n v="6"/>
    <x v="0"/>
    <x v="6"/>
    <x v="2"/>
    <x v="41"/>
    <x v="4"/>
    <s v="United States"/>
    <x v="479"/>
    <x v="3"/>
    <m/>
    <x v="0"/>
    <x v="1"/>
    <d v="2018-10-13T00:00:00"/>
    <s v="Fri"/>
    <x v="8"/>
    <s v="CA-2018-154018"/>
    <n v="1150"/>
    <s v="Newell 334"/>
    <s v="Kelly Williams"/>
    <n v="78041"/>
    <n v="1"/>
    <n v="1"/>
    <n v="16"/>
  </r>
  <r>
    <n v="6"/>
    <x v="0"/>
    <x v="851"/>
    <x v="2"/>
    <x v="0"/>
    <n v="6"/>
    <x v="0"/>
    <x v="3"/>
    <x v="2"/>
    <x v="41"/>
    <x v="4"/>
    <s v="United States"/>
    <x v="479"/>
    <x v="3"/>
    <m/>
    <x v="0"/>
    <x v="1"/>
    <d v="2018-10-13T00:00:00"/>
    <s v="Fri"/>
    <x v="8"/>
    <s v="CA-2018-154018"/>
    <n v="148"/>
    <s v="Array Memo Cubes"/>
    <s v="Kelly Williams"/>
    <n v="78041"/>
    <n v="3"/>
    <n v="2"/>
    <n v="8"/>
  </r>
  <r>
    <n v="6"/>
    <x v="0"/>
    <x v="851"/>
    <x v="2"/>
    <x v="0"/>
    <n v="6"/>
    <x v="0"/>
    <x v="2"/>
    <x v="2"/>
    <x v="41"/>
    <x v="4"/>
    <s v="United States"/>
    <x v="479"/>
    <x v="3"/>
    <m/>
    <x v="0"/>
    <x v="3"/>
    <d v="2018-10-13T00:00:00"/>
    <s v="Fri"/>
    <x v="8"/>
    <s v="CA-2018-154018"/>
    <n v="260"/>
    <s v="Avery Non-Stick Binders"/>
    <s v="Kelly Williams"/>
    <n v="78041"/>
    <n v="-11"/>
    <n v="7"/>
    <n v="6"/>
  </r>
  <r>
    <n v="6"/>
    <x v="0"/>
    <x v="851"/>
    <x v="2"/>
    <x v="0"/>
    <n v="6"/>
    <x v="0"/>
    <x v="8"/>
    <x v="0"/>
    <x v="41"/>
    <x v="4"/>
    <s v="United States"/>
    <x v="479"/>
    <x v="3"/>
    <m/>
    <x v="0"/>
    <x v="1"/>
    <d v="2018-10-13T00:00:00"/>
    <s v="Fri"/>
    <x v="8"/>
    <s v="CA-2018-154018"/>
    <n v="1329"/>
    <s v="Razer Kraken PRO Over Ear PC and Music Headset"/>
    <s v="Kelly Williams"/>
    <n v="78041"/>
    <n v="24"/>
    <n v="3"/>
    <n v="192"/>
  </r>
  <r>
    <n v="6"/>
    <x v="0"/>
    <x v="931"/>
    <x v="2"/>
    <x v="0"/>
    <n v="6"/>
    <x v="2"/>
    <x v="6"/>
    <x v="2"/>
    <x v="42"/>
    <x v="1"/>
    <s v="United States"/>
    <x v="203"/>
    <x v="1"/>
    <m/>
    <x v="0"/>
    <x v="0"/>
    <d v="2018-03-04T00:00:00"/>
    <s v="Wed"/>
    <x v="2"/>
    <s v="CA-2018-154053"/>
    <n v="308"/>
    <s v="Berol Giant Pencil Sharpener"/>
    <s v="Anna Andreadi"/>
    <n v="92024"/>
    <n v="5"/>
    <n v="1"/>
    <n v="17"/>
  </r>
  <r>
    <n v="6"/>
    <x v="0"/>
    <x v="706"/>
    <x v="2"/>
    <x v="0"/>
    <n v="6"/>
    <x v="0"/>
    <x v="5"/>
    <x v="1"/>
    <x v="305"/>
    <x v="16"/>
    <s v="United States"/>
    <x v="409"/>
    <x v="2"/>
    <m/>
    <x v="0"/>
    <x v="1"/>
    <d v="2018-05-02T00:00:00"/>
    <s v="Mon"/>
    <x v="5"/>
    <s v="CA-2018-154060"/>
    <n v="767"/>
    <s v="Global Stack Chair without Arms, Black"/>
    <s v="Cassandra Brandow"/>
    <n v="27405"/>
    <n v="12"/>
    <n v="9"/>
    <n v="187"/>
  </r>
  <r>
    <n v="6"/>
    <x v="0"/>
    <x v="709"/>
    <x v="2"/>
    <x v="0"/>
    <n v="6"/>
    <x v="1"/>
    <x v="3"/>
    <x v="2"/>
    <x v="17"/>
    <x v="1"/>
    <s v="United States"/>
    <x v="239"/>
    <x v="1"/>
    <m/>
    <x v="0"/>
    <x v="0"/>
    <d v="2018-02-01T00:00:00"/>
    <s v="Sun"/>
    <x v="3"/>
    <s v="CA-2018-154067"/>
    <n v="1673"/>
    <s v="Xerox 1883"/>
    <s v="Anna Andreadi"/>
    <n v="90036"/>
    <n v="49"/>
    <n v="4"/>
    <n v="106"/>
  </r>
  <r>
    <n v="7"/>
    <x v="2"/>
    <x v="773"/>
    <x v="2"/>
    <x v="0"/>
    <n v="6"/>
    <x v="1"/>
    <x v="0"/>
    <x v="0"/>
    <x v="17"/>
    <x v="1"/>
    <s v="United States"/>
    <x v="604"/>
    <x v="1"/>
    <m/>
    <x v="0"/>
    <x v="1"/>
    <d v="2018-05-22T00:00:00"/>
    <s v="Sun"/>
    <x v="5"/>
    <s v="CA-2018-154081"/>
    <n v="1175"/>
    <s v="Nortel Business Series Terminal T7208 Digital phone"/>
    <s v="Anna Andreadi"/>
    <n v="90049"/>
    <n v="22"/>
    <n v="2"/>
    <n v="222"/>
  </r>
  <r>
    <n v="4"/>
    <x v="1"/>
    <x v="636"/>
    <x v="2"/>
    <x v="0"/>
    <n v="6"/>
    <x v="0"/>
    <x v="9"/>
    <x v="1"/>
    <x v="277"/>
    <x v="17"/>
    <s v="United States"/>
    <x v="437"/>
    <x v="3"/>
    <m/>
    <x v="0"/>
    <x v="0"/>
    <d v="2018-09-24T00:00:00"/>
    <s v="Tue"/>
    <x v="0"/>
    <s v="CA-2018-154235"/>
    <n v="504"/>
    <s v="Deflect-o DuraMat Lighweight, Studded, Beveled Mat for Low Pile Carpeting"/>
    <s v="Kelly Williams"/>
    <n v="47401"/>
    <n v="22"/>
    <n v="3"/>
    <n v="128"/>
  </r>
  <r>
    <n v="4"/>
    <x v="1"/>
    <x v="909"/>
    <x v="2"/>
    <x v="0"/>
    <n v="6"/>
    <x v="2"/>
    <x v="3"/>
    <x v="2"/>
    <x v="116"/>
    <x v="29"/>
    <s v="United States"/>
    <x v="291"/>
    <x v="2"/>
    <m/>
    <x v="0"/>
    <x v="0"/>
    <d v="2018-05-23T00:00:00"/>
    <s v="Mon"/>
    <x v="5"/>
    <s v="CA-2018-154403"/>
    <n v="1745"/>
    <s v="Xerox 1949"/>
    <s v="Cassandra Brandow"/>
    <n v="35630"/>
    <n v="2"/>
    <n v="1"/>
    <n v="5"/>
  </r>
  <r>
    <n v="4"/>
    <x v="1"/>
    <x v="932"/>
    <x v="2"/>
    <x v="0"/>
    <n v="6"/>
    <x v="0"/>
    <x v="7"/>
    <x v="2"/>
    <x v="402"/>
    <x v="7"/>
    <s v="United States"/>
    <x v="437"/>
    <x v="1"/>
    <m/>
    <x v="0"/>
    <x v="0"/>
    <d v="2018-11-16T00:00:00"/>
    <s v="Mon"/>
    <x v="7"/>
    <s v="CA-2018-154508"/>
    <n v="1501"/>
    <s v="Staple envelope"/>
    <s v="Anna Andreadi"/>
    <n v="88220"/>
    <n v="13"/>
    <n v="5"/>
    <n v="28"/>
  </r>
  <r>
    <n v="4"/>
    <x v="1"/>
    <x v="667"/>
    <x v="2"/>
    <x v="0"/>
    <n v="6"/>
    <x v="0"/>
    <x v="2"/>
    <x v="2"/>
    <x v="16"/>
    <x v="12"/>
    <s v="United States"/>
    <x v="3"/>
    <x v="0"/>
    <m/>
    <x v="0"/>
    <x v="4"/>
    <d v="2018-09-05T00:00:00"/>
    <s v="Thu"/>
    <x v="0"/>
    <s v="CA-2018-154536"/>
    <n v="395"/>
    <s v="C-Line Peel &amp; Stick Add-On Filing Pockets, 8-3/4 x 5-1/8, 10/Pack"/>
    <s v="Chuck Magee"/>
    <n v="19120"/>
    <n v="-7"/>
    <n v="5"/>
    <n v="10"/>
  </r>
  <r>
    <n v="7"/>
    <x v="2"/>
    <x v="682"/>
    <x v="2"/>
    <x v="0"/>
    <n v="6"/>
    <x v="2"/>
    <x v="1"/>
    <x v="1"/>
    <x v="104"/>
    <x v="23"/>
    <s v="United States"/>
    <x v="41"/>
    <x v="3"/>
    <m/>
    <x v="0"/>
    <x v="0"/>
    <d v="2018-06-09T00:00:00"/>
    <s v="Mon"/>
    <x v="9"/>
    <s v="CA-2018-154662"/>
    <n v="383"/>
    <s v="Bush Cubix Conference Tables, Fully Assembled"/>
    <s v="Kelly Williams"/>
    <n v="55407"/>
    <n v="173"/>
    <n v="3"/>
    <n v="693"/>
  </r>
  <r>
    <n v="2"/>
    <x v="1"/>
    <x v="691"/>
    <x v="2"/>
    <x v="1"/>
    <n v="3"/>
    <x v="0"/>
    <x v="5"/>
    <x v="1"/>
    <x v="93"/>
    <x v="16"/>
    <s v="United States"/>
    <x v="749"/>
    <x v="2"/>
    <m/>
    <x v="0"/>
    <x v="1"/>
    <d v="2018-08-15T00:00:00"/>
    <s v="Sun"/>
    <x v="10"/>
    <s v="CA-2018-154690"/>
    <n v="845"/>
    <s v="Hon Olson Stacker Stools"/>
    <s v="Cassandra Brandow"/>
    <n v="28314"/>
    <n v="23"/>
    <n v="2"/>
    <n v="225"/>
  </r>
  <r>
    <n v="4"/>
    <x v="1"/>
    <x v="846"/>
    <x v="2"/>
    <x v="0"/>
    <n v="6"/>
    <x v="1"/>
    <x v="9"/>
    <x v="1"/>
    <x v="0"/>
    <x v="0"/>
    <s v="United States"/>
    <x v="731"/>
    <x v="0"/>
    <m/>
    <x v="0"/>
    <x v="0"/>
    <d v="2018-11-22T00:00:00"/>
    <s v="Sun"/>
    <x v="7"/>
    <s v="CA-2018-154711"/>
    <n v="1041"/>
    <s v="Luxo Economy Swing Arm Lamp"/>
    <s v="Chuck Magee"/>
    <n v="10009"/>
    <n v="11"/>
    <n v="2"/>
    <n v="40"/>
  </r>
  <r>
    <n v="4"/>
    <x v="1"/>
    <x v="846"/>
    <x v="2"/>
    <x v="0"/>
    <n v="6"/>
    <x v="1"/>
    <x v="6"/>
    <x v="2"/>
    <x v="0"/>
    <x v="0"/>
    <s v="United States"/>
    <x v="731"/>
    <x v="0"/>
    <m/>
    <x v="0"/>
    <x v="0"/>
    <d v="2018-11-22T00:00:00"/>
    <s v="Sun"/>
    <x v="7"/>
    <s v="CA-2018-154711"/>
    <n v="325"/>
    <s v="BIC Liqua Brite Liner"/>
    <s v="Chuck Magee"/>
    <n v="10009"/>
    <n v="7"/>
    <n v="3"/>
    <n v="21"/>
  </r>
  <r>
    <n v="4"/>
    <x v="1"/>
    <x v="846"/>
    <x v="2"/>
    <x v="0"/>
    <n v="6"/>
    <x v="1"/>
    <x v="2"/>
    <x v="2"/>
    <x v="0"/>
    <x v="0"/>
    <s v="United States"/>
    <x v="731"/>
    <x v="0"/>
    <m/>
    <x v="0"/>
    <x v="1"/>
    <d v="2018-11-22T00:00:00"/>
    <s v="Sun"/>
    <x v="7"/>
    <s v="CA-2018-154711"/>
    <n v="57"/>
    <s v="Acco Pressboard Covers with Storage Hooks, 9 1/2 x 11, Executive Red"/>
    <s v="Chuck Magee"/>
    <n v="10009"/>
    <n v="4"/>
    <n v="4"/>
    <n v="12"/>
  </r>
  <r>
    <n v="5"/>
    <x v="2"/>
    <x v="933"/>
    <x v="2"/>
    <x v="1"/>
    <n v="3"/>
    <x v="0"/>
    <x v="5"/>
    <x v="1"/>
    <x v="1"/>
    <x v="1"/>
    <s v="United States"/>
    <x v="156"/>
    <x v="1"/>
    <m/>
    <x v="0"/>
    <x v="1"/>
    <d v="2018-12-10T00:00:00"/>
    <s v="Tue"/>
    <x v="6"/>
    <s v="CA-2018-154739"/>
    <n v="761"/>
    <s v="Global Leather Highback Executive Chair with Pneumatic Height Adjustment, Black"/>
    <s v="Anna Andreadi"/>
    <n v="94109"/>
    <n v="28"/>
    <n v="2"/>
    <n v="322"/>
  </r>
  <r>
    <n v="2"/>
    <x v="1"/>
    <x v="660"/>
    <x v="2"/>
    <x v="1"/>
    <n v="3"/>
    <x v="0"/>
    <x v="5"/>
    <x v="1"/>
    <x v="292"/>
    <x v="25"/>
    <s v="United States"/>
    <x v="685"/>
    <x v="0"/>
    <m/>
    <x v="0"/>
    <x v="0"/>
    <d v="2018-06-28T00:00:00"/>
    <s v="Sat"/>
    <x v="9"/>
    <s v="CA-2018-154767"/>
    <n v="738"/>
    <s v="Global Armless Task Chair, Royal Blue"/>
    <s v="Chuck Magee"/>
    <n v="7501"/>
    <n v="21"/>
    <n v="2"/>
    <n v="122"/>
  </r>
  <r>
    <n v="2"/>
    <x v="1"/>
    <x v="660"/>
    <x v="2"/>
    <x v="1"/>
    <n v="3"/>
    <x v="0"/>
    <x v="12"/>
    <x v="2"/>
    <x v="292"/>
    <x v="25"/>
    <s v="United States"/>
    <x v="685"/>
    <x v="0"/>
    <m/>
    <x v="0"/>
    <x v="0"/>
    <d v="2018-06-28T00:00:00"/>
    <s v="Sat"/>
    <x v="9"/>
    <s v="CA-2018-154767"/>
    <n v="519"/>
    <s v="Disposable Triple-Filter Dust Bags"/>
    <s v="Chuck Magee"/>
    <n v="7501"/>
    <n v="2"/>
    <n v="2"/>
    <n v="9"/>
  </r>
  <r>
    <n v="2"/>
    <x v="1"/>
    <x v="660"/>
    <x v="2"/>
    <x v="1"/>
    <n v="3"/>
    <x v="0"/>
    <x v="2"/>
    <x v="2"/>
    <x v="292"/>
    <x v="25"/>
    <s v="United States"/>
    <x v="685"/>
    <x v="0"/>
    <m/>
    <x v="0"/>
    <x v="0"/>
    <d v="2018-06-28T00:00:00"/>
    <s v="Sat"/>
    <x v="9"/>
    <s v="CA-2018-154767"/>
    <n v="902"/>
    <s v="Ibico Presentation Index for Binding Systems"/>
    <s v="Chuck Magee"/>
    <n v="7501"/>
    <n v="4"/>
    <n v="2"/>
    <n v="8"/>
  </r>
  <r>
    <n v="2"/>
    <x v="1"/>
    <x v="660"/>
    <x v="2"/>
    <x v="1"/>
    <n v="3"/>
    <x v="0"/>
    <x v="3"/>
    <x v="2"/>
    <x v="292"/>
    <x v="25"/>
    <s v="United States"/>
    <x v="685"/>
    <x v="0"/>
    <m/>
    <x v="0"/>
    <x v="0"/>
    <d v="2018-06-28T00:00:00"/>
    <s v="Sat"/>
    <x v="9"/>
    <s v="CA-2018-154767"/>
    <n v="1758"/>
    <s v="Xerox 1960"/>
    <s v="Chuck Magee"/>
    <n v="7501"/>
    <n v="28"/>
    <n v="2"/>
    <n v="62"/>
  </r>
  <r>
    <n v="2"/>
    <x v="1"/>
    <x v="660"/>
    <x v="2"/>
    <x v="1"/>
    <n v="3"/>
    <x v="0"/>
    <x v="12"/>
    <x v="2"/>
    <x v="292"/>
    <x v="25"/>
    <s v="United States"/>
    <x v="685"/>
    <x v="0"/>
    <m/>
    <x v="0"/>
    <x v="0"/>
    <d v="2018-06-28T00:00:00"/>
    <s v="Sat"/>
    <x v="9"/>
    <s v="CA-2018-154767"/>
    <n v="815"/>
    <s v="Holmes Replacement Filter for HEPA Air Cleaner, Very Large Room, HEPA Filter"/>
    <s v="Chuck Magee"/>
    <n v="7501"/>
    <n v="121"/>
    <n v="4"/>
    <n v="275"/>
  </r>
  <r>
    <n v="4"/>
    <x v="1"/>
    <x v="649"/>
    <x v="2"/>
    <x v="0"/>
    <n v="6"/>
    <x v="0"/>
    <x v="2"/>
    <x v="2"/>
    <x v="0"/>
    <x v="0"/>
    <s v="United States"/>
    <x v="135"/>
    <x v="0"/>
    <m/>
    <x v="0"/>
    <x v="1"/>
    <d v="2018-04-30T00:00:00"/>
    <s v="Mon"/>
    <x v="5"/>
    <s v="CA-2018-154788"/>
    <n v="1586"/>
    <s v="Tuff Stuff Recycled Round Ring Binders"/>
    <s v="Chuck Magee"/>
    <n v="10011"/>
    <n v="3"/>
    <n v="2"/>
    <n v="8"/>
  </r>
  <r>
    <n v="2"/>
    <x v="2"/>
    <x v="745"/>
    <x v="2"/>
    <x v="2"/>
    <n v="1"/>
    <x v="1"/>
    <x v="3"/>
    <x v="2"/>
    <x v="8"/>
    <x v="25"/>
    <s v="United States"/>
    <x v="105"/>
    <x v="0"/>
    <m/>
    <x v="0"/>
    <x v="0"/>
    <d v="2018-04-07T00:00:00"/>
    <s v="Sat"/>
    <x v="4"/>
    <s v="CA-2018-154998"/>
    <n v="1734"/>
    <s v="Xerox 1939"/>
    <s v="Chuck Magee"/>
    <n v="8701"/>
    <n v="18"/>
    <n v="2"/>
    <n v="38"/>
  </r>
  <r>
    <n v="2"/>
    <x v="1"/>
    <x v="675"/>
    <x v="2"/>
    <x v="1"/>
    <n v="3"/>
    <x v="2"/>
    <x v="0"/>
    <x v="0"/>
    <x v="6"/>
    <x v="6"/>
    <s v="United States"/>
    <x v="634"/>
    <x v="3"/>
    <m/>
    <x v="0"/>
    <x v="0"/>
    <d v="2018-06-13T00:00:00"/>
    <s v="Fri"/>
    <x v="9"/>
    <s v="CA-2018-155005"/>
    <n v="1228"/>
    <s v="Ooma Telo VoIP Home Phone System"/>
    <s v="Kelly Williams"/>
    <n v="49201"/>
    <n v="94"/>
    <n v="3"/>
    <n v="378"/>
  </r>
  <r>
    <n v="5"/>
    <x v="1"/>
    <x v="857"/>
    <x v="2"/>
    <x v="0"/>
    <n v="6"/>
    <x v="0"/>
    <x v="3"/>
    <x v="2"/>
    <x v="17"/>
    <x v="1"/>
    <s v="United States"/>
    <x v="755"/>
    <x v="1"/>
    <m/>
    <x v="0"/>
    <x v="0"/>
    <d v="2018-10-07T00:00:00"/>
    <s v="Sat"/>
    <x v="8"/>
    <s v="CA-2018-155033"/>
    <n v="152"/>
    <s v="Astroparche Fine Business Paper"/>
    <s v="Anna Andreadi"/>
    <n v="90032"/>
    <n v="5"/>
    <n v="2"/>
    <n v="11"/>
  </r>
  <r>
    <n v="4"/>
    <x v="1"/>
    <x v="724"/>
    <x v="2"/>
    <x v="0"/>
    <n v="6"/>
    <x v="0"/>
    <x v="3"/>
    <x v="2"/>
    <x v="221"/>
    <x v="16"/>
    <s v="United States"/>
    <x v="751"/>
    <x v="2"/>
    <m/>
    <x v="0"/>
    <x v="1"/>
    <d v="2018-09-08T00:00:00"/>
    <s v="Sun"/>
    <x v="0"/>
    <s v="CA-2018-155138"/>
    <n v="1270"/>
    <s v="Petty Cash Envelope"/>
    <s v="Cassandra Brandow"/>
    <n v="28110"/>
    <n v="23"/>
    <n v="3"/>
    <n v="65"/>
  </r>
  <r>
    <n v="4"/>
    <x v="1"/>
    <x v="724"/>
    <x v="2"/>
    <x v="0"/>
    <n v="6"/>
    <x v="0"/>
    <x v="8"/>
    <x v="0"/>
    <x v="221"/>
    <x v="16"/>
    <s v="United States"/>
    <x v="751"/>
    <x v="2"/>
    <m/>
    <x v="0"/>
    <x v="1"/>
    <d v="2018-09-08T00:00:00"/>
    <s v="Sun"/>
    <x v="0"/>
    <s v="CA-2018-155138"/>
    <n v="1075"/>
    <s v="Memorex Froggy Flash Drive 4 GB"/>
    <s v="Cassandra Brandow"/>
    <n v="28110"/>
    <n v="8"/>
    <n v="4"/>
    <n v="35"/>
  </r>
  <r>
    <n v="7"/>
    <x v="2"/>
    <x v="754"/>
    <x v="3"/>
    <x v="0"/>
    <n v="6"/>
    <x v="1"/>
    <x v="5"/>
    <x v="1"/>
    <x v="275"/>
    <x v="25"/>
    <s v="United States"/>
    <x v="564"/>
    <x v="0"/>
    <m/>
    <x v="0"/>
    <x v="0"/>
    <d v="2018-12-26T00:00:00"/>
    <s v="Thu"/>
    <x v="11"/>
    <s v="CA-2018-155166"/>
    <n v="1182"/>
    <s v="Novimex Turbo Task Chair"/>
    <s v="Chuck Magee"/>
    <n v="8360"/>
    <n v="26"/>
    <n v="3"/>
    <n v="213"/>
  </r>
  <r>
    <n v="7"/>
    <x v="2"/>
    <x v="754"/>
    <x v="3"/>
    <x v="0"/>
    <n v="6"/>
    <x v="1"/>
    <x v="12"/>
    <x v="2"/>
    <x v="275"/>
    <x v="25"/>
    <s v="United States"/>
    <x v="564"/>
    <x v="0"/>
    <m/>
    <x v="0"/>
    <x v="0"/>
    <d v="2018-12-26T00:00:00"/>
    <s v="Thu"/>
    <x v="11"/>
    <s v="CA-2018-155166"/>
    <n v="633"/>
    <s v="Fellowes Advanced Computer Series Surge Protectors"/>
    <s v="Chuck Magee"/>
    <n v="8360"/>
    <n v="7"/>
    <n v="1"/>
    <n v="26"/>
  </r>
  <r>
    <n v="2"/>
    <x v="1"/>
    <x v="708"/>
    <x v="2"/>
    <x v="1"/>
    <n v="3"/>
    <x v="1"/>
    <x v="11"/>
    <x v="2"/>
    <x v="17"/>
    <x v="1"/>
    <s v="United States"/>
    <x v="100"/>
    <x v="1"/>
    <m/>
    <x v="0"/>
    <x v="0"/>
    <d v="2018-09-24T00:00:00"/>
    <s v="Tue"/>
    <x v="0"/>
    <s v="CA-2018-155187"/>
    <n v="1555"/>
    <s v="Tennsco Lockers, Gray"/>
    <s v="Anna Andreadi"/>
    <n v="90004"/>
    <n v="3"/>
    <n v="2"/>
    <n v="42"/>
  </r>
  <r>
    <n v="2"/>
    <x v="1"/>
    <x v="708"/>
    <x v="2"/>
    <x v="1"/>
    <n v="3"/>
    <x v="1"/>
    <x v="3"/>
    <x v="2"/>
    <x v="17"/>
    <x v="1"/>
    <s v="United States"/>
    <x v="100"/>
    <x v="1"/>
    <m/>
    <x v="0"/>
    <x v="0"/>
    <d v="2018-09-24T00:00:00"/>
    <s v="Tue"/>
    <x v="0"/>
    <s v="CA-2018-155187"/>
    <n v="1346"/>
    <s v="REDIFORM Incoming/Outgoing Call Register, 11 X 8 1/2, 100 Messages"/>
    <s v="Anna Andreadi"/>
    <n v="90004"/>
    <n v="21"/>
    <n v="5"/>
    <n v="42"/>
  </r>
  <r>
    <n v="5"/>
    <x v="1"/>
    <x v="918"/>
    <x v="2"/>
    <x v="0"/>
    <n v="6"/>
    <x v="2"/>
    <x v="11"/>
    <x v="2"/>
    <x v="15"/>
    <x v="11"/>
    <s v="United States"/>
    <x v="463"/>
    <x v="1"/>
    <m/>
    <x v="0"/>
    <x v="0"/>
    <d v="2018-12-17T00:00:00"/>
    <s v="Tue"/>
    <x v="6"/>
    <s v="CA-2018-155383"/>
    <n v="1268"/>
    <s v="Personal Filing Tote with Lid, Black/Gray"/>
    <s v="Anna Andreadi"/>
    <n v="98115"/>
    <n v="13"/>
    <n v="3"/>
    <n v="47"/>
  </r>
  <r>
    <n v="4"/>
    <x v="1"/>
    <x v="696"/>
    <x v="2"/>
    <x v="0"/>
    <n v="6"/>
    <x v="2"/>
    <x v="3"/>
    <x v="2"/>
    <x v="19"/>
    <x v="13"/>
    <s v="United States"/>
    <x v="656"/>
    <x v="2"/>
    <m/>
    <x v="0"/>
    <x v="0"/>
    <d v="2018-09-14T00:00:00"/>
    <s v="Sat"/>
    <x v="0"/>
    <s v="CA-2018-155439"/>
    <n v="1829"/>
    <s v="Xerox 224"/>
    <s v="Cassandra Brandow"/>
    <n v="29203"/>
    <n v="12"/>
    <n v="4"/>
    <n v="26"/>
  </r>
  <r>
    <n v="7"/>
    <x v="2"/>
    <x v="812"/>
    <x v="2"/>
    <x v="0"/>
    <n v="6"/>
    <x v="2"/>
    <x v="8"/>
    <x v="0"/>
    <x v="42"/>
    <x v="1"/>
    <s v="United States"/>
    <x v="388"/>
    <x v="1"/>
    <m/>
    <x v="0"/>
    <x v="0"/>
    <d v="2018-12-16T00:00:00"/>
    <s v="Mon"/>
    <x v="6"/>
    <s v="CA-2018-155446"/>
    <n v="924"/>
    <s v="Imation USB 2.0 Swivel Flash Drive USB flash drive - 4 GB - Pink"/>
    <s v="Anna Andreadi"/>
    <n v="92024"/>
    <n v="4"/>
    <n v="7"/>
    <n v="21"/>
  </r>
  <r>
    <n v="6"/>
    <x v="0"/>
    <x v="645"/>
    <x v="2"/>
    <x v="0"/>
    <n v="6"/>
    <x v="0"/>
    <x v="2"/>
    <x v="2"/>
    <x v="15"/>
    <x v="11"/>
    <s v="United States"/>
    <x v="49"/>
    <x v="1"/>
    <m/>
    <x v="0"/>
    <x v="1"/>
    <d v="2018-07-08T00:00:00"/>
    <s v="Sun"/>
    <x v="1"/>
    <s v="CA-2018-155474"/>
    <n v="664"/>
    <s v="Fellowes Twister Kit, Gray/Clear, 3/pkg"/>
    <s v="Anna Andreadi"/>
    <n v="98105"/>
    <n v="6"/>
    <n v="3"/>
    <n v="19"/>
  </r>
  <r>
    <n v="6"/>
    <x v="0"/>
    <x v="645"/>
    <x v="2"/>
    <x v="0"/>
    <n v="6"/>
    <x v="0"/>
    <x v="0"/>
    <x v="0"/>
    <x v="15"/>
    <x v="11"/>
    <s v="United States"/>
    <x v="49"/>
    <x v="1"/>
    <m/>
    <x v="0"/>
    <x v="1"/>
    <d v="2018-07-08T00:00:00"/>
    <s v="Sun"/>
    <x v="1"/>
    <s v="CA-2018-155474"/>
    <n v="1022"/>
    <s v="Logitech Mobile Speakerphone P710e - speaker phone"/>
    <s v="Anna Andreadi"/>
    <n v="98105"/>
    <n v="9"/>
    <n v="1"/>
    <n v="108"/>
  </r>
  <r>
    <n v="4"/>
    <x v="1"/>
    <x v="701"/>
    <x v="2"/>
    <x v="0"/>
    <n v="6"/>
    <x v="1"/>
    <x v="3"/>
    <x v="2"/>
    <x v="16"/>
    <x v="12"/>
    <s v="United States"/>
    <x v="476"/>
    <x v="0"/>
    <m/>
    <x v="0"/>
    <x v="1"/>
    <d v="2018-09-01T00:00:00"/>
    <s v="Sun"/>
    <x v="0"/>
    <s v="CA-2018-155481"/>
    <n v="1531"/>
    <s v="Telephone Message Books with Fax/Mobile Section, 5 1/2 x 3 3/16"/>
    <s v="Chuck Magee"/>
    <n v="19140"/>
    <n v="10"/>
    <n v="6"/>
    <n v="30"/>
  </r>
  <r>
    <n v="4"/>
    <x v="1"/>
    <x v="701"/>
    <x v="2"/>
    <x v="0"/>
    <n v="6"/>
    <x v="1"/>
    <x v="4"/>
    <x v="2"/>
    <x v="16"/>
    <x v="12"/>
    <s v="United States"/>
    <x v="476"/>
    <x v="0"/>
    <m/>
    <x v="0"/>
    <x v="1"/>
    <d v="2018-09-01T00:00:00"/>
    <s v="Sun"/>
    <x v="0"/>
    <s v="CA-2018-155481"/>
    <n v="1507"/>
    <s v="Staples"/>
    <s v="Chuck Magee"/>
    <n v="19140"/>
    <n v="5"/>
    <n v="7"/>
    <n v="17"/>
  </r>
  <r>
    <n v="4"/>
    <x v="1"/>
    <x v="701"/>
    <x v="2"/>
    <x v="0"/>
    <n v="6"/>
    <x v="1"/>
    <x v="0"/>
    <x v="0"/>
    <x v="16"/>
    <x v="12"/>
    <s v="United States"/>
    <x v="476"/>
    <x v="0"/>
    <m/>
    <x v="0"/>
    <x v="6"/>
    <d v="2018-09-01T00:00:00"/>
    <s v="Sun"/>
    <x v="0"/>
    <s v="CA-2018-155481"/>
    <n v="137"/>
    <s v="Anker 36W 4-Port USB Wall Charger Travel Power Adapter for iPhone 5s 5c 5"/>
    <s v="Chuck Magee"/>
    <n v="19140"/>
    <n v="-5"/>
    <n v="2"/>
    <n v="24"/>
  </r>
  <r>
    <n v="4"/>
    <x v="1"/>
    <x v="813"/>
    <x v="2"/>
    <x v="0"/>
    <n v="6"/>
    <x v="2"/>
    <x v="6"/>
    <x v="2"/>
    <x v="424"/>
    <x v="11"/>
    <s v="United States"/>
    <x v="240"/>
    <x v="1"/>
    <m/>
    <x v="0"/>
    <x v="0"/>
    <d v="2018-11-13T00:00:00"/>
    <s v="Fri"/>
    <x v="7"/>
    <s v="CA-2018-155488"/>
    <n v="350"/>
    <s v="Boston 16801 Nautilus Battery Pencil Sharpener"/>
    <s v="Anna Andreadi"/>
    <n v="98661"/>
    <n v="11"/>
    <n v="2"/>
    <n v="44"/>
  </r>
  <r>
    <n v="0"/>
    <x v="0"/>
    <x v="845"/>
    <x v="2"/>
    <x v="3"/>
    <n v="0"/>
    <x v="1"/>
    <x v="2"/>
    <x v="2"/>
    <x v="323"/>
    <x v="38"/>
    <s v="United States"/>
    <x v="491"/>
    <x v="0"/>
    <m/>
    <x v="0"/>
    <x v="0"/>
    <d v="2018-10-21T00:00:00"/>
    <s v="Sat"/>
    <x v="8"/>
    <s v="CA-2018-155516"/>
    <n v="1630"/>
    <s v="Wilson Jones “Snap” Scratch Pad Binder Tool for Ring Binders"/>
    <s v="Chuck Magee"/>
    <n v="6040"/>
    <n v="10"/>
    <n v="4"/>
    <n v="23"/>
  </r>
  <r>
    <n v="0"/>
    <x v="0"/>
    <x v="845"/>
    <x v="2"/>
    <x v="3"/>
    <n v="0"/>
    <x v="1"/>
    <x v="15"/>
    <x v="2"/>
    <x v="323"/>
    <x v="38"/>
    <s v="United States"/>
    <x v="491"/>
    <x v="0"/>
    <m/>
    <x v="0"/>
    <x v="0"/>
    <d v="2018-10-21T00:00:00"/>
    <s v="Sat"/>
    <x v="8"/>
    <s v="CA-2018-155516"/>
    <n v="1504"/>
    <s v="Staple remover"/>
    <s v="Chuck Magee"/>
    <n v="6040"/>
    <n v="0"/>
    <n v="2"/>
    <n v="7"/>
  </r>
  <r>
    <n v="0"/>
    <x v="0"/>
    <x v="845"/>
    <x v="2"/>
    <x v="3"/>
    <n v="0"/>
    <x v="1"/>
    <x v="11"/>
    <x v="2"/>
    <x v="323"/>
    <x v="38"/>
    <s v="United States"/>
    <x v="491"/>
    <x v="0"/>
    <m/>
    <x v="0"/>
    <x v="0"/>
    <d v="2018-10-21T00:00:00"/>
    <s v="Sat"/>
    <x v="8"/>
    <s v="CA-2018-155516"/>
    <n v="1271"/>
    <s v="Pizazz Global Quick File"/>
    <s v="Chuck Magee"/>
    <n v="6040"/>
    <n v="29"/>
    <n v="7"/>
    <n v="105"/>
  </r>
  <r>
    <n v="0"/>
    <x v="0"/>
    <x v="845"/>
    <x v="2"/>
    <x v="3"/>
    <n v="0"/>
    <x v="1"/>
    <x v="14"/>
    <x v="1"/>
    <x v="323"/>
    <x v="38"/>
    <s v="United States"/>
    <x v="491"/>
    <x v="0"/>
    <m/>
    <x v="0"/>
    <x v="0"/>
    <d v="2018-10-21T00:00:00"/>
    <s v="Sat"/>
    <x v="8"/>
    <s v="CA-2018-155516"/>
    <n v="168"/>
    <s v="Atlantic Metals Mobile 3-Shelf Bookcases, Custom Colors"/>
    <s v="Chuck Magee"/>
    <n v="6040"/>
    <n v="271"/>
    <n v="4"/>
    <n v="1044"/>
  </r>
  <r>
    <n v="4"/>
    <x v="1"/>
    <x v="802"/>
    <x v="2"/>
    <x v="0"/>
    <n v="6"/>
    <x v="0"/>
    <x v="1"/>
    <x v="1"/>
    <x v="1"/>
    <x v="1"/>
    <s v="United States"/>
    <x v="719"/>
    <x v="1"/>
    <m/>
    <x v="0"/>
    <x v="1"/>
    <d v="2018-12-17T00:00:00"/>
    <s v="Tue"/>
    <x v="6"/>
    <s v="CA-2018-155530"/>
    <n v="367"/>
    <s v="Bretford “Just In Time” Height-Adjustable Multi-Task Work Tables"/>
    <s v="Anna Andreadi"/>
    <n v="94122"/>
    <n v="-326"/>
    <n v="6"/>
    <n v="2004"/>
  </r>
  <r>
    <n v="5"/>
    <x v="1"/>
    <x v="849"/>
    <x v="2"/>
    <x v="0"/>
    <n v="6"/>
    <x v="2"/>
    <x v="3"/>
    <x v="2"/>
    <x v="90"/>
    <x v="10"/>
    <s v="United States"/>
    <x v="703"/>
    <x v="3"/>
    <m/>
    <x v="0"/>
    <x v="1"/>
    <d v="2018-04-18T00:00:00"/>
    <s v="Wed"/>
    <x v="4"/>
    <s v="CA-2018-155551"/>
    <n v="98"/>
    <s v="Adams Telephone Message Books, 5 1/4” x 11”"/>
    <s v="Kelly Williams"/>
    <n v="60126"/>
    <n v="3"/>
    <n v="2"/>
    <n v="10"/>
  </r>
  <r>
    <n v="5"/>
    <x v="1"/>
    <x v="849"/>
    <x v="2"/>
    <x v="0"/>
    <n v="6"/>
    <x v="2"/>
    <x v="11"/>
    <x v="2"/>
    <x v="90"/>
    <x v="10"/>
    <s v="United States"/>
    <x v="703"/>
    <x v="3"/>
    <m/>
    <x v="0"/>
    <x v="1"/>
    <d v="2018-04-18T00:00:00"/>
    <s v="Wed"/>
    <x v="4"/>
    <s v="CA-2018-155551"/>
    <n v="1382"/>
    <s v="Safco Industrial Wire Shelving"/>
    <s v="Kelly Williams"/>
    <n v="60126"/>
    <n v="-49"/>
    <n v="3"/>
    <n v="230"/>
  </r>
  <r>
    <n v="0"/>
    <x v="0"/>
    <x v="713"/>
    <x v="2"/>
    <x v="3"/>
    <n v="0"/>
    <x v="1"/>
    <x v="15"/>
    <x v="2"/>
    <x v="0"/>
    <x v="0"/>
    <s v="United States"/>
    <x v="374"/>
    <x v="0"/>
    <m/>
    <x v="0"/>
    <x v="0"/>
    <d v="2018-05-28T00:00:00"/>
    <s v="Sat"/>
    <x v="5"/>
    <s v="CA-2018-155565"/>
    <n v="671"/>
    <s v="Fiskars Softgrip Scissors"/>
    <s v="Chuck Magee"/>
    <n v="10035"/>
    <n v="15"/>
    <n v="5"/>
    <n v="55"/>
  </r>
  <r>
    <n v="4"/>
    <x v="2"/>
    <x v="691"/>
    <x v="2"/>
    <x v="1"/>
    <n v="3"/>
    <x v="0"/>
    <x v="3"/>
    <x v="2"/>
    <x v="2"/>
    <x v="16"/>
    <s v="United States"/>
    <x v="289"/>
    <x v="2"/>
    <m/>
    <x v="0"/>
    <x v="1"/>
    <d v="2018-08-13T00:00:00"/>
    <s v="Fri"/>
    <x v="10"/>
    <s v="CA-2018-155670"/>
    <n v="538"/>
    <s v="Easy-staple paper"/>
    <s v="Cassandra Brandow"/>
    <n v="28540"/>
    <n v="3"/>
    <n v="3"/>
    <n v="10"/>
  </r>
  <r>
    <n v="4"/>
    <x v="2"/>
    <x v="691"/>
    <x v="2"/>
    <x v="1"/>
    <n v="3"/>
    <x v="0"/>
    <x v="2"/>
    <x v="2"/>
    <x v="2"/>
    <x v="16"/>
    <s v="United States"/>
    <x v="289"/>
    <x v="2"/>
    <m/>
    <x v="0"/>
    <x v="4"/>
    <d v="2018-08-13T00:00:00"/>
    <s v="Fri"/>
    <x v="10"/>
    <s v="CA-2018-155670"/>
    <n v="68"/>
    <s v="Acco Translucent Poly Ring Binders"/>
    <s v="Cassandra Brandow"/>
    <n v="28540"/>
    <n v="-8"/>
    <n v="8"/>
    <n v="11"/>
  </r>
  <r>
    <n v="7"/>
    <x v="2"/>
    <x v="906"/>
    <x v="2"/>
    <x v="0"/>
    <n v="6"/>
    <x v="1"/>
    <x v="1"/>
    <x v="1"/>
    <x v="16"/>
    <x v="12"/>
    <s v="United States"/>
    <x v="715"/>
    <x v="0"/>
    <m/>
    <x v="0"/>
    <x v="6"/>
    <d v="2018-06-14T00:00:00"/>
    <s v="Sat"/>
    <x v="9"/>
    <s v="CA-2018-155747"/>
    <n v="736"/>
    <s v="Global Adaptabilities Conference Tables"/>
    <s v="Chuck Magee"/>
    <n v="19140"/>
    <n v="-118"/>
    <n v="2"/>
    <n v="337"/>
  </r>
  <r>
    <n v="3"/>
    <x v="0"/>
    <x v="715"/>
    <x v="2"/>
    <x v="1"/>
    <n v="3"/>
    <x v="0"/>
    <x v="8"/>
    <x v="0"/>
    <x v="126"/>
    <x v="4"/>
    <s v="United States"/>
    <x v="702"/>
    <x v="3"/>
    <m/>
    <x v="0"/>
    <x v="1"/>
    <d v="2018-08-12T00:00:00"/>
    <s v="Thu"/>
    <x v="10"/>
    <s v="CA-2018-155845"/>
    <n v="1004"/>
    <s v="Logitech diNovo Edge Keyboard"/>
    <s v="Kelly Williams"/>
    <n v="75007"/>
    <n v="52"/>
    <n v="7"/>
    <n v="1400"/>
  </r>
  <r>
    <n v="0"/>
    <x v="0"/>
    <x v="934"/>
    <x v="2"/>
    <x v="3"/>
    <n v="0"/>
    <x v="1"/>
    <x v="12"/>
    <x v="2"/>
    <x v="145"/>
    <x v="1"/>
    <s v="United States"/>
    <x v="224"/>
    <x v="1"/>
    <m/>
    <x v="0"/>
    <x v="0"/>
    <d v="2018-08-01T00:00:00"/>
    <s v="Sun"/>
    <x v="10"/>
    <s v="CA-2018-155978"/>
    <n v="295"/>
    <s v="Belkin F5C206VTEL 6 Outlet Surge"/>
    <s v="Anna Andreadi"/>
    <n v="92503"/>
    <n v="14"/>
    <n v="2"/>
    <n v="46"/>
  </r>
  <r>
    <n v="0"/>
    <x v="0"/>
    <x v="934"/>
    <x v="2"/>
    <x v="3"/>
    <n v="0"/>
    <x v="1"/>
    <x v="0"/>
    <x v="0"/>
    <x v="145"/>
    <x v="1"/>
    <s v="United States"/>
    <x v="224"/>
    <x v="1"/>
    <m/>
    <x v="0"/>
    <x v="1"/>
    <d v="2018-08-01T00:00:00"/>
    <s v="Sun"/>
    <x v="10"/>
    <s v="CA-2018-155978"/>
    <n v="144"/>
    <s v="Apple iPhone 5"/>
    <s v="Anna Andreadi"/>
    <n v="92503"/>
    <n v="91"/>
    <n v="2"/>
    <n v="1040"/>
  </r>
  <r>
    <n v="1"/>
    <x v="0"/>
    <x v="883"/>
    <x v="2"/>
    <x v="2"/>
    <n v="1"/>
    <x v="0"/>
    <x v="9"/>
    <x v="1"/>
    <x v="394"/>
    <x v="17"/>
    <s v="United States"/>
    <x v="49"/>
    <x v="3"/>
    <m/>
    <x v="0"/>
    <x v="0"/>
    <d v="2018-10-01T00:00:00"/>
    <s v="Sun"/>
    <x v="8"/>
    <s v="CA-2018-155992"/>
    <n v="1618"/>
    <s v="Westinghouse Clip-On Gooseneck Lamps"/>
    <s v="Kelly Williams"/>
    <n v="46350"/>
    <n v="11"/>
    <n v="5"/>
    <n v="42"/>
  </r>
  <r>
    <n v="1"/>
    <x v="0"/>
    <x v="883"/>
    <x v="2"/>
    <x v="2"/>
    <n v="1"/>
    <x v="0"/>
    <x v="0"/>
    <x v="0"/>
    <x v="394"/>
    <x v="17"/>
    <s v="United States"/>
    <x v="49"/>
    <x v="3"/>
    <m/>
    <x v="0"/>
    <x v="0"/>
    <d v="2018-10-01T00:00:00"/>
    <s v="Sun"/>
    <x v="8"/>
    <s v="CA-2018-155992"/>
    <n v="1276"/>
    <s v="Plantronics Cordless Phone Headset with In-line Volume - M214C"/>
    <s v="Kelly Williams"/>
    <n v="46350"/>
    <n v="19"/>
    <n v="2"/>
    <n v="70"/>
  </r>
  <r>
    <n v="6"/>
    <x v="0"/>
    <x v="935"/>
    <x v="3"/>
    <x v="0"/>
    <n v="6"/>
    <x v="0"/>
    <x v="2"/>
    <x v="2"/>
    <x v="1"/>
    <x v="1"/>
    <s v="United States"/>
    <x v="685"/>
    <x v="1"/>
    <m/>
    <x v="0"/>
    <x v="1"/>
    <d v="2018-12-31T00:00:00"/>
    <s v="Tue"/>
    <x v="11"/>
    <s v="CA-2018-156139"/>
    <n v="698"/>
    <s v="GBC Pre-Punched Binding Paper, Plastic, White, 8-1/2 x 11"/>
    <s v="Anna Andreadi"/>
    <n v="94109"/>
    <n v="13"/>
    <n v="3"/>
    <n v="38"/>
  </r>
  <r>
    <n v="5"/>
    <x v="2"/>
    <x v="887"/>
    <x v="2"/>
    <x v="1"/>
    <n v="3"/>
    <x v="1"/>
    <x v="14"/>
    <x v="1"/>
    <x v="425"/>
    <x v="21"/>
    <s v="United States"/>
    <x v="668"/>
    <x v="3"/>
    <m/>
    <x v="0"/>
    <x v="0"/>
    <d v="2018-08-13T00:00:00"/>
    <s v="Fri"/>
    <x v="10"/>
    <s v="CA-2018-156251"/>
    <n v="1228"/>
    <s v="OSullivan Living Dimensions 2-Shelf Bookcases"/>
    <s v="Kelly Williams"/>
    <n v="53214"/>
    <n v="24"/>
    <n v="2"/>
    <n v="242"/>
  </r>
  <r>
    <n v="5"/>
    <x v="2"/>
    <x v="887"/>
    <x v="2"/>
    <x v="1"/>
    <n v="3"/>
    <x v="1"/>
    <x v="2"/>
    <x v="2"/>
    <x v="425"/>
    <x v="21"/>
    <s v="United States"/>
    <x v="668"/>
    <x v="3"/>
    <m/>
    <x v="0"/>
    <x v="0"/>
    <d v="2018-08-13T00:00:00"/>
    <s v="Fri"/>
    <x v="10"/>
    <s v="CA-2018-156251"/>
    <n v="268"/>
    <s v="Avery Round Ring Poly Binders"/>
    <s v="Kelly Williams"/>
    <n v="53214"/>
    <n v="4"/>
    <n v="3"/>
    <n v="9"/>
  </r>
  <r>
    <n v="2"/>
    <x v="1"/>
    <x v="759"/>
    <x v="2"/>
    <x v="1"/>
    <n v="3"/>
    <x v="1"/>
    <x v="1"/>
    <x v="1"/>
    <x v="17"/>
    <x v="1"/>
    <s v="United States"/>
    <x v="510"/>
    <x v="1"/>
    <m/>
    <x v="0"/>
    <x v="1"/>
    <d v="2018-08-02T00:00:00"/>
    <s v="Mon"/>
    <x v="10"/>
    <s v="CA-2018-156265"/>
    <n v="282"/>
    <s v="Barricks Non-Folding Utility Table with Steel Legs, Laminate Tops"/>
    <s v="Anna Andreadi"/>
    <n v="90032"/>
    <n v="15"/>
    <n v="2"/>
    <n v="136"/>
  </r>
  <r>
    <n v="2"/>
    <x v="1"/>
    <x v="759"/>
    <x v="2"/>
    <x v="1"/>
    <n v="3"/>
    <x v="1"/>
    <x v="2"/>
    <x v="2"/>
    <x v="17"/>
    <x v="1"/>
    <s v="United States"/>
    <x v="510"/>
    <x v="1"/>
    <m/>
    <x v="0"/>
    <x v="1"/>
    <d v="2018-08-02T00:00:00"/>
    <s v="Mon"/>
    <x v="10"/>
    <s v="CA-2018-156265"/>
    <n v="1845"/>
    <s v="XtraLife ClearVue Slant-D Ring Binders by Cardinal"/>
    <s v="Anna Andreadi"/>
    <n v="90032"/>
    <n v="5"/>
    <n v="2"/>
    <n v="13"/>
  </r>
  <r>
    <n v="2"/>
    <x v="1"/>
    <x v="759"/>
    <x v="2"/>
    <x v="1"/>
    <n v="3"/>
    <x v="1"/>
    <x v="0"/>
    <x v="0"/>
    <x v="17"/>
    <x v="1"/>
    <s v="United States"/>
    <x v="510"/>
    <x v="1"/>
    <m/>
    <x v="0"/>
    <x v="1"/>
    <d v="2018-08-02T00:00:00"/>
    <s v="Mon"/>
    <x v="10"/>
    <s v="CA-2018-156265"/>
    <n v="1175"/>
    <s v="Nortel Business Series Terminal T7208 Digital phone"/>
    <s v="Anna Andreadi"/>
    <n v="90032"/>
    <n v="33"/>
    <n v="3"/>
    <n v="334"/>
  </r>
  <r>
    <n v="4"/>
    <x v="1"/>
    <x v="754"/>
    <x v="3"/>
    <x v="0"/>
    <n v="6"/>
    <x v="0"/>
    <x v="5"/>
    <x v="1"/>
    <x v="141"/>
    <x v="21"/>
    <s v="United States"/>
    <x v="739"/>
    <x v="3"/>
    <m/>
    <x v="0"/>
    <x v="0"/>
    <d v="2018-12-29T00:00:00"/>
    <s v="Sun"/>
    <x v="11"/>
    <s v="CA-2018-156300"/>
    <n v="758"/>
    <s v="Global Leather &amp; Oak Executive Chair, Burgundy"/>
    <s v="Kelly Williams"/>
    <n v="53209"/>
    <n v="60"/>
    <n v="5"/>
    <n v="754"/>
  </r>
  <r>
    <n v="6"/>
    <x v="0"/>
    <x v="639"/>
    <x v="2"/>
    <x v="0"/>
    <n v="6"/>
    <x v="0"/>
    <x v="5"/>
    <x v="1"/>
    <x v="2"/>
    <x v="16"/>
    <s v="United States"/>
    <x v="354"/>
    <x v="2"/>
    <m/>
    <x v="0"/>
    <x v="1"/>
    <d v="2018-10-14T00:00:00"/>
    <s v="Sat"/>
    <x v="8"/>
    <s v="CA-2018-156503"/>
    <n v="1380"/>
    <s v="SAFCO Folding Chair Trolley"/>
    <s v="Cassandra Brandow"/>
    <n v="28540"/>
    <n v="10"/>
    <n v="1"/>
    <n v="103"/>
  </r>
  <r>
    <n v="6"/>
    <x v="0"/>
    <x v="639"/>
    <x v="2"/>
    <x v="0"/>
    <n v="6"/>
    <x v="0"/>
    <x v="3"/>
    <x v="2"/>
    <x v="2"/>
    <x v="16"/>
    <s v="United States"/>
    <x v="354"/>
    <x v="2"/>
    <m/>
    <x v="0"/>
    <x v="1"/>
    <d v="2018-10-14T00:00:00"/>
    <s v="Sat"/>
    <x v="8"/>
    <s v="CA-2018-156503"/>
    <n v="1709"/>
    <s v="Xerox 1916"/>
    <s v="Cassandra Brandow"/>
    <n v="28540"/>
    <n v="15"/>
    <n v="1"/>
    <n v="39"/>
  </r>
  <r>
    <n v="6"/>
    <x v="0"/>
    <x v="639"/>
    <x v="2"/>
    <x v="0"/>
    <n v="6"/>
    <x v="0"/>
    <x v="15"/>
    <x v="2"/>
    <x v="2"/>
    <x v="16"/>
    <s v="United States"/>
    <x v="354"/>
    <x v="2"/>
    <m/>
    <x v="0"/>
    <x v="1"/>
    <d v="2018-10-14T00:00:00"/>
    <s v="Sat"/>
    <x v="8"/>
    <s v="CA-2018-156503"/>
    <n v="1504"/>
    <s v="Staple remover"/>
    <s v="Cassandra Brandow"/>
    <n v="28540"/>
    <n v="1"/>
    <n v="2"/>
    <n v="13"/>
  </r>
  <r>
    <n v="6"/>
    <x v="0"/>
    <x v="639"/>
    <x v="2"/>
    <x v="0"/>
    <n v="6"/>
    <x v="0"/>
    <x v="3"/>
    <x v="2"/>
    <x v="2"/>
    <x v="16"/>
    <s v="United States"/>
    <x v="354"/>
    <x v="2"/>
    <m/>
    <x v="0"/>
    <x v="1"/>
    <d v="2018-10-14T00:00:00"/>
    <s v="Sat"/>
    <x v="8"/>
    <s v="CA-2018-156503"/>
    <n v="1740"/>
    <s v="Xerox 1944"/>
    <s v="Cassandra Brandow"/>
    <n v="28540"/>
    <n v="34"/>
    <n v="3"/>
    <n v="93"/>
  </r>
  <r>
    <n v="6"/>
    <x v="0"/>
    <x v="639"/>
    <x v="2"/>
    <x v="0"/>
    <n v="6"/>
    <x v="0"/>
    <x v="7"/>
    <x v="2"/>
    <x v="2"/>
    <x v="16"/>
    <s v="United States"/>
    <x v="354"/>
    <x v="2"/>
    <m/>
    <x v="0"/>
    <x v="1"/>
    <d v="2018-10-14T00:00:00"/>
    <s v="Sat"/>
    <x v="8"/>
    <s v="CA-2018-156503"/>
    <n v="1623"/>
    <s v="White Business Envelopes with Contemporary Seam, Recycled White Business Envelopes"/>
    <s v="Cassandra Brandow"/>
    <n v="28540"/>
    <n v="13"/>
    <n v="4"/>
    <n v="35"/>
  </r>
  <r>
    <n v="6"/>
    <x v="0"/>
    <x v="639"/>
    <x v="2"/>
    <x v="0"/>
    <n v="6"/>
    <x v="0"/>
    <x v="8"/>
    <x v="0"/>
    <x v="2"/>
    <x v="16"/>
    <s v="United States"/>
    <x v="354"/>
    <x v="2"/>
    <m/>
    <x v="0"/>
    <x v="1"/>
    <d v="2018-10-14T00:00:00"/>
    <s v="Sat"/>
    <x v="8"/>
    <s v="CA-2018-156503"/>
    <n v="1058"/>
    <s v="Maxell 4.7GB DVD-R"/>
    <s v="Cassandra Brandow"/>
    <n v="28540"/>
    <n v="6"/>
    <n v="1"/>
    <n v="23"/>
  </r>
  <r>
    <n v="4"/>
    <x v="1"/>
    <x v="831"/>
    <x v="2"/>
    <x v="0"/>
    <n v="6"/>
    <x v="0"/>
    <x v="9"/>
    <x v="1"/>
    <x v="195"/>
    <x v="27"/>
    <s v="United States"/>
    <x v="716"/>
    <x v="2"/>
    <m/>
    <x v="0"/>
    <x v="1"/>
    <d v="2018-05-29T00:00:00"/>
    <s v="Sun"/>
    <x v="9"/>
    <s v="CA-2018-156573"/>
    <n v="25"/>
    <s v="3M Polarizing Light Filter Sleeves"/>
    <s v="Cassandra Brandow"/>
    <n v="37211"/>
    <n v="15"/>
    <n v="3"/>
    <n v="45"/>
  </r>
  <r>
    <n v="4"/>
    <x v="1"/>
    <x v="831"/>
    <x v="2"/>
    <x v="0"/>
    <n v="6"/>
    <x v="0"/>
    <x v="6"/>
    <x v="2"/>
    <x v="195"/>
    <x v="27"/>
    <s v="United States"/>
    <x v="716"/>
    <x v="2"/>
    <m/>
    <x v="0"/>
    <x v="1"/>
    <d v="2018-05-29T00:00:00"/>
    <s v="Sun"/>
    <x v="9"/>
    <s v="CA-2018-156573"/>
    <n v="1149"/>
    <s v="Newell 333"/>
    <s v="Cassandra Brandow"/>
    <n v="37211"/>
    <n v="0"/>
    <n v="2"/>
    <n v="4"/>
  </r>
  <r>
    <n v="4"/>
    <x v="1"/>
    <x v="831"/>
    <x v="2"/>
    <x v="0"/>
    <n v="6"/>
    <x v="0"/>
    <x v="2"/>
    <x v="2"/>
    <x v="195"/>
    <x v="27"/>
    <s v="United States"/>
    <x v="716"/>
    <x v="2"/>
    <m/>
    <x v="0"/>
    <x v="4"/>
    <d v="2018-05-29T00:00:00"/>
    <s v="Sun"/>
    <x v="9"/>
    <s v="CA-2018-156573"/>
    <n v="705"/>
    <s v="GBC ProClick Spines for 32-Hole Punch"/>
    <s v="Cassandra Brandow"/>
    <n v="37211"/>
    <n v="-9"/>
    <n v="3"/>
    <n v="11"/>
  </r>
  <r>
    <n v="2"/>
    <x v="1"/>
    <x v="936"/>
    <x v="2"/>
    <x v="1"/>
    <n v="3"/>
    <x v="1"/>
    <x v="6"/>
    <x v="2"/>
    <x v="80"/>
    <x v="4"/>
    <s v="United States"/>
    <x v="711"/>
    <x v="3"/>
    <m/>
    <x v="0"/>
    <x v="1"/>
    <d v="2018-07-08T00:00:00"/>
    <s v="Sun"/>
    <x v="1"/>
    <s v="CA-2018-156685"/>
    <n v="1162"/>
    <s v="Newell 345"/>
    <s v="Kelly Williams"/>
    <n v="76017"/>
    <n v="4"/>
    <n v="3"/>
    <n v="48"/>
  </r>
  <r>
    <n v="2"/>
    <x v="1"/>
    <x v="936"/>
    <x v="2"/>
    <x v="1"/>
    <n v="3"/>
    <x v="1"/>
    <x v="0"/>
    <x v="0"/>
    <x v="80"/>
    <x v="4"/>
    <s v="United States"/>
    <x v="711"/>
    <x v="3"/>
    <m/>
    <x v="0"/>
    <x v="1"/>
    <d v="2018-07-08T00:00:00"/>
    <s v="Sun"/>
    <x v="1"/>
    <s v="CA-2018-156685"/>
    <n v="439"/>
    <s v="Cisco SPA 502G IP Phone"/>
    <s v="Kelly Williams"/>
    <n v="76017"/>
    <n v="108"/>
    <n v="9"/>
    <n v="864"/>
  </r>
  <r>
    <n v="6"/>
    <x v="0"/>
    <x v="690"/>
    <x v="2"/>
    <x v="0"/>
    <n v="6"/>
    <x v="0"/>
    <x v="5"/>
    <x v="1"/>
    <x v="162"/>
    <x v="6"/>
    <s v="United States"/>
    <x v="45"/>
    <x v="3"/>
    <m/>
    <x v="0"/>
    <x v="0"/>
    <d v="2018-11-30T00:00:00"/>
    <s v="Mon"/>
    <x v="6"/>
    <s v="CA-2018-156748"/>
    <n v="807"/>
    <s v="High-Back Leather Managers Chair"/>
    <s v="Kelly Williams"/>
    <n v="48227"/>
    <n v="35"/>
    <n v="3"/>
    <n v="390"/>
  </r>
  <r>
    <n v="6"/>
    <x v="0"/>
    <x v="690"/>
    <x v="2"/>
    <x v="0"/>
    <n v="6"/>
    <x v="0"/>
    <x v="3"/>
    <x v="2"/>
    <x v="162"/>
    <x v="6"/>
    <s v="United States"/>
    <x v="45"/>
    <x v="3"/>
    <m/>
    <x v="0"/>
    <x v="0"/>
    <d v="2018-11-30T00:00:00"/>
    <s v="Mon"/>
    <x v="6"/>
    <s v="CA-2018-156748"/>
    <n v="93"/>
    <s v="Adams Phone Message Book, 200 Message Capacity, 8 1/16” x 11”"/>
    <s v="Kelly Williams"/>
    <n v="48227"/>
    <n v="6"/>
    <n v="2"/>
    <n v="14"/>
  </r>
  <r>
    <n v="6"/>
    <x v="0"/>
    <x v="690"/>
    <x v="2"/>
    <x v="0"/>
    <n v="6"/>
    <x v="0"/>
    <x v="3"/>
    <x v="2"/>
    <x v="162"/>
    <x v="6"/>
    <s v="United States"/>
    <x v="45"/>
    <x v="3"/>
    <m/>
    <x v="0"/>
    <x v="0"/>
    <d v="2018-11-30T00:00:00"/>
    <s v="Mon"/>
    <x v="6"/>
    <s v="CA-2018-156748"/>
    <n v="1346"/>
    <s v="REDIFORM Incoming/Outgoing Call Register, 11 X 8 1/2, 100 Messages"/>
    <s v="Kelly Williams"/>
    <n v="48227"/>
    <n v="17"/>
    <n v="4"/>
    <n v="33"/>
  </r>
  <r>
    <n v="6"/>
    <x v="0"/>
    <x v="690"/>
    <x v="2"/>
    <x v="0"/>
    <n v="6"/>
    <x v="0"/>
    <x v="11"/>
    <x v="2"/>
    <x v="162"/>
    <x v="6"/>
    <s v="United States"/>
    <x v="45"/>
    <x v="3"/>
    <m/>
    <x v="0"/>
    <x v="0"/>
    <d v="2018-11-30T00:00:00"/>
    <s v="Mon"/>
    <x v="6"/>
    <s v="CA-2018-156748"/>
    <n v="1444"/>
    <s v="Sensible Storage WireTech Storage Systems"/>
    <s v="Kelly Williams"/>
    <n v="48227"/>
    <n v="25"/>
    <n v="7"/>
    <n v="497"/>
  </r>
  <r>
    <n v="6"/>
    <x v="0"/>
    <x v="766"/>
    <x v="2"/>
    <x v="0"/>
    <n v="6"/>
    <x v="1"/>
    <x v="12"/>
    <x v="2"/>
    <x v="1"/>
    <x v="1"/>
    <s v="United States"/>
    <x v="366"/>
    <x v="1"/>
    <m/>
    <x v="0"/>
    <x v="0"/>
    <d v="2018-10-27T00:00:00"/>
    <s v="Fri"/>
    <x v="7"/>
    <s v="CA-2018-156811"/>
    <n v="1502"/>
    <s v="Staple holder"/>
    <s v="Anna Andreadi"/>
    <n v="94122"/>
    <n v="12"/>
    <n v="4"/>
    <n v="44"/>
  </r>
  <r>
    <n v="6"/>
    <x v="0"/>
    <x v="766"/>
    <x v="2"/>
    <x v="0"/>
    <n v="6"/>
    <x v="1"/>
    <x v="2"/>
    <x v="2"/>
    <x v="1"/>
    <x v="1"/>
    <s v="United States"/>
    <x v="366"/>
    <x v="1"/>
    <m/>
    <x v="0"/>
    <x v="1"/>
    <d v="2018-10-27T00:00:00"/>
    <s v="Fri"/>
    <x v="7"/>
    <s v="CA-2018-156811"/>
    <n v="43"/>
    <s v="Acco Data Flex Cable Posts For Top &amp; Bottom Load Binders, 6 Capacity"/>
    <s v="Anna Andreadi"/>
    <n v="94122"/>
    <n v="8"/>
    <n v="3"/>
    <n v="25"/>
  </r>
  <r>
    <n v="6"/>
    <x v="0"/>
    <x v="644"/>
    <x v="2"/>
    <x v="0"/>
    <n v="6"/>
    <x v="1"/>
    <x v="11"/>
    <x v="2"/>
    <x v="118"/>
    <x v="4"/>
    <s v="United States"/>
    <x v="327"/>
    <x v="3"/>
    <m/>
    <x v="0"/>
    <x v="1"/>
    <d v="2018-07-16T00:00:00"/>
    <s v="Mon"/>
    <x v="1"/>
    <s v="CA-2018-157000"/>
    <n v="1268"/>
    <s v="Personal Filing Tote with Lid, Black/Gray"/>
    <s v="Kelly Williams"/>
    <n v="75051"/>
    <n v="4"/>
    <n v="3"/>
    <n v="37"/>
  </r>
  <r>
    <n v="6"/>
    <x v="0"/>
    <x v="644"/>
    <x v="2"/>
    <x v="0"/>
    <n v="6"/>
    <x v="1"/>
    <x v="3"/>
    <x v="2"/>
    <x v="118"/>
    <x v="4"/>
    <s v="United States"/>
    <x v="327"/>
    <x v="3"/>
    <m/>
    <x v="0"/>
    <x v="1"/>
    <d v="2018-07-16T00:00:00"/>
    <s v="Mon"/>
    <x v="1"/>
    <s v="CA-2018-157000"/>
    <n v="1477"/>
    <s v="Southworth 25% Cotton Antique Laid Paper &amp; Envelopes"/>
    <s v="Kelly Williams"/>
    <n v="75051"/>
    <n v="6"/>
    <n v="3"/>
    <n v="20"/>
  </r>
  <r>
    <n v="4"/>
    <x v="2"/>
    <x v="937"/>
    <x v="2"/>
    <x v="1"/>
    <n v="3"/>
    <x v="1"/>
    <x v="2"/>
    <x v="2"/>
    <x v="19"/>
    <x v="13"/>
    <s v="United States"/>
    <x v="234"/>
    <x v="2"/>
    <m/>
    <x v="0"/>
    <x v="0"/>
    <d v="2018-07-16T00:00:00"/>
    <s v="Mon"/>
    <x v="1"/>
    <s v="CA-2018-157161"/>
    <n v="1343"/>
    <s v="Recycled Pressboard Report Cover with Reinforced Top Hinge"/>
    <s v="Cassandra Brandow"/>
    <n v="29203"/>
    <n v="3"/>
    <n v="2"/>
    <n v="6"/>
  </r>
  <r>
    <n v="4"/>
    <x v="2"/>
    <x v="937"/>
    <x v="2"/>
    <x v="1"/>
    <n v="3"/>
    <x v="1"/>
    <x v="6"/>
    <x v="2"/>
    <x v="19"/>
    <x v="13"/>
    <s v="United States"/>
    <x v="234"/>
    <x v="2"/>
    <m/>
    <x v="0"/>
    <x v="0"/>
    <d v="2018-07-16T00:00:00"/>
    <s v="Mon"/>
    <x v="1"/>
    <s v="CA-2018-157161"/>
    <n v="539"/>
    <s v="Eberhard Faber 3 1/2 Golf Pencils"/>
    <s v="Cassandra Brandow"/>
    <n v="29203"/>
    <n v="6"/>
    <n v="3"/>
    <n v="22"/>
  </r>
  <r>
    <n v="4"/>
    <x v="2"/>
    <x v="937"/>
    <x v="2"/>
    <x v="1"/>
    <n v="3"/>
    <x v="1"/>
    <x v="2"/>
    <x v="2"/>
    <x v="19"/>
    <x v="13"/>
    <s v="United States"/>
    <x v="234"/>
    <x v="2"/>
    <m/>
    <x v="0"/>
    <x v="0"/>
    <d v="2018-07-16T00:00:00"/>
    <s v="Mon"/>
    <x v="1"/>
    <s v="CA-2018-157161"/>
    <n v="1652"/>
    <s v="Wilson Jones Turn Tabs Binder Tool for Ring Binders"/>
    <s v="Cassandra Brandow"/>
    <n v="29203"/>
    <n v="11"/>
    <n v="5"/>
    <n v="24"/>
  </r>
  <r>
    <n v="4"/>
    <x v="2"/>
    <x v="937"/>
    <x v="2"/>
    <x v="1"/>
    <n v="3"/>
    <x v="1"/>
    <x v="7"/>
    <x v="2"/>
    <x v="19"/>
    <x v="13"/>
    <s v="United States"/>
    <x v="234"/>
    <x v="2"/>
    <m/>
    <x v="0"/>
    <x v="0"/>
    <d v="2018-07-16T00:00:00"/>
    <s v="Mon"/>
    <x v="1"/>
    <s v="CA-2018-157161"/>
    <n v="1292"/>
    <s v="Poly String Tie Envelopes"/>
    <s v="Cassandra Brandow"/>
    <n v="29203"/>
    <n v="5"/>
    <n v="5"/>
    <n v="10"/>
  </r>
  <r>
    <n v="4"/>
    <x v="2"/>
    <x v="937"/>
    <x v="2"/>
    <x v="1"/>
    <n v="3"/>
    <x v="1"/>
    <x v="3"/>
    <x v="2"/>
    <x v="19"/>
    <x v="13"/>
    <s v="United States"/>
    <x v="234"/>
    <x v="2"/>
    <m/>
    <x v="0"/>
    <x v="0"/>
    <d v="2018-07-16T00:00:00"/>
    <s v="Mon"/>
    <x v="1"/>
    <s v="CA-2018-157161"/>
    <n v="880"/>
    <s v="HP Office Paper (20Lb. and 87 Bright)"/>
    <s v="Cassandra Brandow"/>
    <n v="29203"/>
    <n v="29"/>
    <n v="9"/>
    <n v="60"/>
  </r>
  <r>
    <n v="4"/>
    <x v="2"/>
    <x v="937"/>
    <x v="2"/>
    <x v="1"/>
    <n v="3"/>
    <x v="1"/>
    <x v="8"/>
    <x v="0"/>
    <x v="19"/>
    <x v="13"/>
    <s v="United States"/>
    <x v="234"/>
    <x v="2"/>
    <m/>
    <x v="0"/>
    <x v="0"/>
    <d v="2018-07-16T00:00:00"/>
    <s v="Mon"/>
    <x v="1"/>
    <s v="CA-2018-157161"/>
    <n v="921"/>
    <s v="Imation Secure Drive + Hardware Encrypted USB flash drive - 16 GB"/>
    <s v="Cassandra Brandow"/>
    <n v="29203"/>
    <n v="18"/>
    <n v="2"/>
    <n v="76"/>
  </r>
  <r>
    <n v="2"/>
    <x v="2"/>
    <x v="835"/>
    <x v="2"/>
    <x v="2"/>
    <n v="1"/>
    <x v="2"/>
    <x v="8"/>
    <x v="0"/>
    <x v="1"/>
    <x v="1"/>
    <s v="United States"/>
    <x v="455"/>
    <x v="1"/>
    <m/>
    <x v="0"/>
    <x v="0"/>
    <d v="2018-07-19T00:00:00"/>
    <s v="Thu"/>
    <x v="1"/>
    <s v="CA-2018-157217"/>
    <n v="1008"/>
    <s v="Logitech G35 7.1-Channel Surround Sound Headset"/>
    <s v="Anna Andreadi"/>
    <n v="94110"/>
    <n v="133"/>
    <n v="3"/>
    <n v="390"/>
  </r>
  <r>
    <n v="2"/>
    <x v="2"/>
    <x v="835"/>
    <x v="2"/>
    <x v="2"/>
    <n v="1"/>
    <x v="2"/>
    <x v="0"/>
    <x v="0"/>
    <x v="1"/>
    <x v="1"/>
    <s v="United States"/>
    <x v="455"/>
    <x v="1"/>
    <m/>
    <x v="0"/>
    <x v="1"/>
    <d v="2018-07-19T00:00:00"/>
    <s v="Thu"/>
    <x v="1"/>
    <s v="CA-2018-157217"/>
    <n v="784"/>
    <s v="Griffin GC36547 PowerJolt SE Lightning Charger"/>
    <s v="Anna Andreadi"/>
    <n v="94110"/>
    <n v="4"/>
    <n v="2"/>
    <n v="36"/>
  </r>
  <r>
    <n v="5"/>
    <x v="1"/>
    <x v="722"/>
    <x v="2"/>
    <x v="0"/>
    <n v="6"/>
    <x v="0"/>
    <x v="5"/>
    <x v="1"/>
    <x v="80"/>
    <x v="5"/>
    <s v="United States"/>
    <x v="7"/>
    <x v="2"/>
    <m/>
    <x v="0"/>
    <x v="0"/>
    <d v="2018-05-19T00:00:00"/>
    <s v="Thu"/>
    <x v="5"/>
    <s v="CA-2018-157245"/>
    <n v="825"/>
    <s v="Hon 4070 Series Pagoda Round Back Stacking Chairs"/>
    <s v="Cassandra Brandow"/>
    <n v="22204"/>
    <n v="180"/>
    <n v="2"/>
    <n v="642"/>
  </r>
  <r>
    <n v="4"/>
    <x v="1"/>
    <x v="758"/>
    <x v="2"/>
    <x v="0"/>
    <n v="6"/>
    <x v="0"/>
    <x v="9"/>
    <x v="1"/>
    <x v="0"/>
    <x v="0"/>
    <s v="United States"/>
    <x v="332"/>
    <x v="0"/>
    <m/>
    <x v="0"/>
    <x v="0"/>
    <d v="2018-12-24T00:00:00"/>
    <s v="Tue"/>
    <x v="6"/>
    <s v="CA-2018-157259"/>
    <n v="1040"/>
    <s v="Luxo Adjustable Task Clamp Lamp"/>
    <s v="Chuck Magee"/>
    <n v="10035"/>
    <n v="208"/>
    <n v="9"/>
    <n v="800"/>
  </r>
  <r>
    <n v="6"/>
    <x v="0"/>
    <x v="875"/>
    <x v="2"/>
    <x v="0"/>
    <n v="6"/>
    <x v="0"/>
    <x v="9"/>
    <x v="1"/>
    <x v="289"/>
    <x v="43"/>
    <s v="United States"/>
    <x v="312"/>
    <x v="0"/>
    <m/>
    <x v="0"/>
    <x v="0"/>
    <d v="2018-05-26T00:00:00"/>
    <s v="Thu"/>
    <x v="9"/>
    <s v="CA-2018-157266"/>
    <n v="32"/>
    <s v="9-3/4 Diameter Round Wall Clock"/>
    <s v="Chuck Magee"/>
    <n v="20016"/>
    <n v="17"/>
    <n v="3"/>
    <n v="41"/>
  </r>
  <r>
    <n v="6"/>
    <x v="0"/>
    <x v="875"/>
    <x v="2"/>
    <x v="0"/>
    <n v="6"/>
    <x v="0"/>
    <x v="2"/>
    <x v="2"/>
    <x v="289"/>
    <x v="43"/>
    <s v="United States"/>
    <x v="312"/>
    <x v="0"/>
    <m/>
    <x v="0"/>
    <x v="0"/>
    <d v="2018-05-26T00:00:00"/>
    <s v="Thu"/>
    <x v="9"/>
    <s v="CA-2018-157266"/>
    <n v="1652"/>
    <s v="Wilson Jones Turn Tabs Binder Tool for Ring Binders"/>
    <s v="Chuck Magee"/>
    <n v="20016"/>
    <n v="4"/>
    <n v="2"/>
    <n v="10"/>
  </r>
  <r>
    <n v="6"/>
    <x v="0"/>
    <x v="875"/>
    <x v="2"/>
    <x v="0"/>
    <n v="6"/>
    <x v="0"/>
    <x v="3"/>
    <x v="2"/>
    <x v="289"/>
    <x v="43"/>
    <s v="United States"/>
    <x v="312"/>
    <x v="0"/>
    <m/>
    <x v="0"/>
    <x v="0"/>
    <d v="2018-05-26T00:00:00"/>
    <s v="Thu"/>
    <x v="9"/>
    <s v="CA-2018-157266"/>
    <n v="1531"/>
    <s v="Telephone Message Books with Fax/Mobile Section, 5 1/2 x 3 3/16"/>
    <s v="Chuck Magee"/>
    <n v="20016"/>
    <n v="6"/>
    <n v="2"/>
    <n v="13"/>
  </r>
  <r>
    <n v="6"/>
    <x v="0"/>
    <x v="875"/>
    <x v="2"/>
    <x v="0"/>
    <n v="6"/>
    <x v="0"/>
    <x v="3"/>
    <x v="2"/>
    <x v="289"/>
    <x v="43"/>
    <s v="United States"/>
    <x v="312"/>
    <x v="0"/>
    <m/>
    <x v="0"/>
    <x v="0"/>
    <d v="2018-05-26T00:00:00"/>
    <s v="Thu"/>
    <x v="9"/>
    <s v="CA-2018-157266"/>
    <n v="1621"/>
    <s v="Weyerhaeuser First Choice Laser/Copy Paper (20Lb. and 88 Bright)"/>
    <s v="Chuck Magee"/>
    <n v="20016"/>
    <n v="9"/>
    <n v="3"/>
    <n v="19"/>
  </r>
  <r>
    <n v="2"/>
    <x v="2"/>
    <x v="863"/>
    <x v="2"/>
    <x v="2"/>
    <n v="1"/>
    <x v="0"/>
    <x v="9"/>
    <x v="1"/>
    <x v="106"/>
    <x v="5"/>
    <s v="United States"/>
    <x v="153"/>
    <x v="2"/>
    <s v="Yes"/>
    <x v="1"/>
    <x v="0"/>
    <d v="2018-11-05T00:00:00"/>
    <s v="Thu"/>
    <x v="7"/>
    <s v="CA-2018-157280"/>
    <n v="26"/>
    <s v="3M Polarizing Task Lamp with Clamp Arm, Light Gray"/>
    <s v="Cassandra Brandow"/>
    <n v="23464"/>
    <n v="71"/>
    <n v="2"/>
    <n v="274"/>
  </r>
  <r>
    <n v="2"/>
    <x v="2"/>
    <x v="863"/>
    <x v="2"/>
    <x v="2"/>
    <n v="1"/>
    <x v="0"/>
    <x v="9"/>
    <x v="1"/>
    <x v="106"/>
    <x v="5"/>
    <s v="United States"/>
    <x v="153"/>
    <x v="2"/>
    <s v="Yes"/>
    <x v="1"/>
    <x v="0"/>
    <d v="2018-11-05T00:00:00"/>
    <s v="Thu"/>
    <x v="7"/>
    <s v="CA-2018-157280"/>
    <n v="1538"/>
    <s v="Tenex Chairmat w/ Average Lip, 45 x 53"/>
    <s v="Cassandra Brandow"/>
    <n v="23464"/>
    <n v="76"/>
    <n v="5"/>
    <n v="757"/>
  </r>
  <r>
    <n v="2"/>
    <x v="2"/>
    <x v="863"/>
    <x v="2"/>
    <x v="2"/>
    <n v="1"/>
    <x v="0"/>
    <x v="8"/>
    <x v="0"/>
    <x v="106"/>
    <x v="5"/>
    <s v="United States"/>
    <x v="153"/>
    <x v="2"/>
    <s v="Yes"/>
    <x v="1"/>
    <x v="0"/>
    <d v="2018-11-05T00:00:00"/>
    <s v="Thu"/>
    <x v="7"/>
    <s v="CA-2018-157280"/>
    <n v="1094"/>
    <s v="Microsoft Natural Ergonomic Keyboard 4000"/>
    <s v="Cassandra Brandow"/>
    <n v="23464"/>
    <n v="19"/>
    <n v="3"/>
    <n v="90"/>
  </r>
  <r>
    <n v="4"/>
    <x v="2"/>
    <x v="683"/>
    <x v="2"/>
    <x v="1"/>
    <n v="3"/>
    <x v="0"/>
    <x v="5"/>
    <x v="1"/>
    <x v="35"/>
    <x v="38"/>
    <s v="United States"/>
    <x v="370"/>
    <x v="0"/>
    <m/>
    <x v="0"/>
    <x v="0"/>
    <d v="2018-12-01T00:00:00"/>
    <s v="Sun"/>
    <x v="6"/>
    <s v="CA-2018-157336"/>
    <n v="836"/>
    <s v="Hon Every-Day Series Multi-Task Chairs"/>
    <s v="Chuck Magee"/>
    <n v="6824"/>
    <n v="150"/>
    <n v="4"/>
    <n v="752"/>
  </r>
  <r>
    <n v="4"/>
    <x v="2"/>
    <x v="683"/>
    <x v="2"/>
    <x v="1"/>
    <n v="3"/>
    <x v="0"/>
    <x v="2"/>
    <x v="2"/>
    <x v="35"/>
    <x v="38"/>
    <s v="United States"/>
    <x v="370"/>
    <x v="0"/>
    <m/>
    <x v="0"/>
    <x v="0"/>
    <d v="2018-12-01T00:00:00"/>
    <s v="Sun"/>
    <x v="6"/>
    <s v="CA-2018-157336"/>
    <n v="1843"/>
    <s v="XtraLife ClearVue Slant-D Ring Binder, White, 3"/>
    <s v="Chuck Magee"/>
    <n v="6824"/>
    <n v="41"/>
    <n v="6"/>
    <n v="88"/>
  </r>
  <r>
    <n v="2"/>
    <x v="2"/>
    <x v="776"/>
    <x v="2"/>
    <x v="2"/>
    <n v="1"/>
    <x v="0"/>
    <x v="6"/>
    <x v="2"/>
    <x v="2"/>
    <x v="16"/>
    <s v="United States"/>
    <x v="678"/>
    <x v="2"/>
    <m/>
    <x v="0"/>
    <x v="1"/>
    <d v="2018-11-19T00:00:00"/>
    <s v="Thu"/>
    <x v="7"/>
    <s v="CA-2018-157364"/>
    <n v="512"/>
    <s v="Deluxe Chalkboard Eraser Cleaner"/>
    <s v="Cassandra Brandow"/>
    <n v="28540"/>
    <n v="6"/>
    <n v="2"/>
    <n v="18"/>
  </r>
  <r>
    <n v="2"/>
    <x v="2"/>
    <x v="800"/>
    <x v="2"/>
    <x v="2"/>
    <n v="1"/>
    <x v="0"/>
    <x v="9"/>
    <x v="1"/>
    <x v="47"/>
    <x v="19"/>
    <s v="United States"/>
    <x v="307"/>
    <x v="0"/>
    <m/>
    <x v="0"/>
    <x v="1"/>
    <d v="2018-09-18T00:00:00"/>
    <s v="Wed"/>
    <x v="0"/>
    <s v="CA-2018-157511"/>
    <n v="582"/>
    <s v="Eldon Pizzaz Desk Accessories"/>
    <s v="Chuck Magee"/>
    <n v="43229"/>
    <n v="2"/>
    <n v="3"/>
    <n v="5"/>
  </r>
  <r>
    <n v="2"/>
    <x v="2"/>
    <x v="800"/>
    <x v="2"/>
    <x v="2"/>
    <n v="1"/>
    <x v="0"/>
    <x v="5"/>
    <x v="1"/>
    <x v="47"/>
    <x v="19"/>
    <s v="United States"/>
    <x v="307"/>
    <x v="0"/>
    <m/>
    <x v="0"/>
    <x v="2"/>
    <d v="2018-09-18T00:00:00"/>
    <s v="Wed"/>
    <x v="0"/>
    <s v="CA-2018-157511"/>
    <n v="1457"/>
    <s v="Situations Contoured Folding Chairs, 4/Set"/>
    <s v="Chuck Magee"/>
    <n v="43229"/>
    <n v="-7"/>
    <n v="2"/>
    <n v="99"/>
  </r>
  <r>
    <n v="2"/>
    <x v="2"/>
    <x v="800"/>
    <x v="2"/>
    <x v="2"/>
    <n v="1"/>
    <x v="0"/>
    <x v="6"/>
    <x v="2"/>
    <x v="47"/>
    <x v="19"/>
    <s v="United States"/>
    <x v="307"/>
    <x v="0"/>
    <m/>
    <x v="0"/>
    <x v="1"/>
    <d v="2018-09-18T00:00:00"/>
    <s v="Wed"/>
    <x v="0"/>
    <s v="CA-2018-157511"/>
    <n v="590"/>
    <s v="Eldon Spacemaker Box, Quick-Snap Lid, Clear"/>
    <s v="Chuck Magee"/>
    <n v="43229"/>
    <n v="0"/>
    <n v="1"/>
    <n v="3"/>
  </r>
  <r>
    <n v="5"/>
    <x v="1"/>
    <x v="676"/>
    <x v="2"/>
    <x v="0"/>
    <n v="6"/>
    <x v="0"/>
    <x v="9"/>
    <x v="1"/>
    <x v="47"/>
    <x v="8"/>
    <s v="United States"/>
    <x v="764"/>
    <x v="2"/>
    <m/>
    <x v="0"/>
    <x v="0"/>
    <d v="2018-07-14T00:00:00"/>
    <s v="Sat"/>
    <x v="1"/>
    <s v="CA-2018-157588"/>
    <n v="872"/>
    <s v="Howard Miller 13-3/4 Diameter Brushed Chrome Round Wall Clock"/>
    <s v="Cassandra Brandow"/>
    <n v="31907"/>
    <n v="16"/>
    <n v="1"/>
    <n v="52"/>
  </r>
  <r>
    <n v="5"/>
    <x v="1"/>
    <x v="676"/>
    <x v="2"/>
    <x v="0"/>
    <n v="6"/>
    <x v="0"/>
    <x v="2"/>
    <x v="2"/>
    <x v="47"/>
    <x v="8"/>
    <s v="United States"/>
    <x v="764"/>
    <x v="2"/>
    <m/>
    <x v="0"/>
    <x v="0"/>
    <d v="2018-07-14T00:00:00"/>
    <s v="Sat"/>
    <x v="1"/>
    <s v="CA-2018-157588"/>
    <n v="411"/>
    <s v="Cardinal Holdit Data Disk Pockets"/>
    <s v="Cassandra Brandow"/>
    <n v="31907"/>
    <n v="17"/>
    <n v="5"/>
    <n v="36"/>
  </r>
  <r>
    <n v="1"/>
    <x v="0"/>
    <x v="883"/>
    <x v="2"/>
    <x v="2"/>
    <n v="1"/>
    <x v="0"/>
    <x v="5"/>
    <x v="1"/>
    <x v="1"/>
    <x v="1"/>
    <s v="United States"/>
    <x v="450"/>
    <x v="1"/>
    <m/>
    <x v="0"/>
    <x v="1"/>
    <d v="2018-10-01T00:00:00"/>
    <s v="Sun"/>
    <x v="8"/>
    <s v="CA-2018-157686"/>
    <n v="771"/>
    <s v="Global Value Mid-Back Managers Chair, Gray"/>
    <s v="Anna Andreadi"/>
    <n v="94122"/>
    <n v="12"/>
    <n v="4"/>
    <n v="195"/>
  </r>
  <r>
    <n v="2"/>
    <x v="2"/>
    <x v="857"/>
    <x v="2"/>
    <x v="2"/>
    <n v="1"/>
    <x v="1"/>
    <x v="5"/>
    <x v="1"/>
    <x v="134"/>
    <x v="31"/>
    <s v="United States"/>
    <x v="258"/>
    <x v="1"/>
    <m/>
    <x v="0"/>
    <x v="1"/>
    <d v="2018-10-10T00:00:00"/>
    <s v="Tue"/>
    <x v="8"/>
    <s v="CA-2018-157707"/>
    <n v="764"/>
    <s v="Global Managers Adjustable Task Chair, Storm"/>
    <s v="Anna Andreadi"/>
    <n v="80219"/>
    <n v="14"/>
    <n v="1"/>
    <n v="121"/>
  </r>
  <r>
    <n v="2"/>
    <x v="2"/>
    <x v="857"/>
    <x v="2"/>
    <x v="2"/>
    <n v="1"/>
    <x v="1"/>
    <x v="14"/>
    <x v="1"/>
    <x v="134"/>
    <x v="31"/>
    <s v="United States"/>
    <x v="258"/>
    <x v="1"/>
    <m/>
    <x v="0"/>
    <x v="4"/>
    <d v="2018-10-10T00:00:00"/>
    <s v="Tue"/>
    <x v="8"/>
    <s v="CA-2018-157707"/>
    <n v="389"/>
    <s v="Bush Westfield Collection Bookcases, Dark Cherry Finish, Fully Assembled"/>
    <s v="Anna Andreadi"/>
    <n v="80219"/>
    <n v="-191"/>
    <n v="3"/>
    <n v="91"/>
  </r>
  <r>
    <n v="2"/>
    <x v="2"/>
    <x v="857"/>
    <x v="2"/>
    <x v="2"/>
    <n v="1"/>
    <x v="1"/>
    <x v="0"/>
    <x v="0"/>
    <x v="134"/>
    <x v="31"/>
    <s v="United States"/>
    <x v="258"/>
    <x v="1"/>
    <m/>
    <x v="0"/>
    <x v="1"/>
    <d v="2018-10-10T00:00:00"/>
    <s v="Tue"/>
    <x v="8"/>
    <s v="CA-2018-157707"/>
    <n v="932"/>
    <s v="iOttie HLCRIO102 Car Mount"/>
    <s v="Anna Andreadi"/>
    <n v="80219"/>
    <n v="-3"/>
    <n v="1"/>
    <n v="16"/>
  </r>
  <r>
    <n v="5"/>
    <x v="2"/>
    <x v="646"/>
    <x v="2"/>
    <x v="1"/>
    <n v="3"/>
    <x v="1"/>
    <x v="3"/>
    <x v="2"/>
    <x v="426"/>
    <x v="41"/>
    <s v="United States"/>
    <x v="116"/>
    <x v="3"/>
    <m/>
    <x v="0"/>
    <x v="0"/>
    <d v="2018-09-26T00:00:00"/>
    <s v="Thu"/>
    <x v="8"/>
    <s v="CA-2018-157714"/>
    <n v="787"/>
    <s v="Hammermill Color Copier Paper (28Lb. and 96 Bright)"/>
    <s v="Kelly Williams"/>
    <n v="52240"/>
    <n v="4"/>
    <n v="1"/>
    <n v="10"/>
  </r>
  <r>
    <n v="2"/>
    <x v="1"/>
    <x v="871"/>
    <x v="2"/>
    <x v="1"/>
    <n v="3"/>
    <x v="0"/>
    <x v="7"/>
    <x v="2"/>
    <x v="5"/>
    <x v="37"/>
    <s v="United States"/>
    <x v="412"/>
    <x v="1"/>
    <m/>
    <x v="0"/>
    <x v="1"/>
    <d v="2018-12-29T00:00:00"/>
    <s v="Sun"/>
    <x v="6"/>
    <s v="CA-2018-157742"/>
    <n v="1256"/>
    <s v="Peel &amp; Seel Recycled Catalog Envelopes, Brown"/>
    <s v="Anna Andreadi"/>
    <n v="97477"/>
    <n v="10"/>
    <n v="3"/>
    <n v="28"/>
  </r>
  <r>
    <n v="5"/>
    <x v="2"/>
    <x v="720"/>
    <x v="2"/>
    <x v="1"/>
    <n v="3"/>
    <x v="0"/>
    <x v="3"/>
    <x v="2"/>
    <x v="13"/>
    <x v="10"/>
    <s v="United States"/>
    <x v="412"/>
    <x v="3"/>
    <m/>
    <x v="0"/>
    <x v="1"/>
    <d v="2018-06-04T00:00:00"/>
    <s v="Wed"/>
    <x v="9"/>
    <s v="CA-2018-157749"/>
    <n v="1754"/>
    <s v="Xerox 1957"/>
    <s v="Kelly Williams"/>
    <n v="60610"/>
    <n v="9"/>
    <n v="5"/>
    <n v="26"/>
  </r>
  <r>
    <n v="5"/>
    <x v="2"/>
    <x v="720"/>
    <x v="2"/>
    <x v="1"/>
    <n v="3"/>
    <x v="0"/>
    <x v="9"/>
    <x v="1"/>
    <x v="13"/>
    <x v="10"/>
    <s v="United States"/>
    <x v="412"/>
    <x v="3"/>
    <m/>
    <x v="0"/>
    <x v="7"/>
    <d v="2018-06-04T00:00:00"/>
    <s v="Wed"/>
    <x v="9"/>
    <s v="CA-2018-157749"/>
    <n v="1043"/>
    <s v="Luxo Professional Fluorescent Magnifier Lamp with Clamp-Mount Base"/>
    <s v="Kelly Williams"/>
    <n v="60610"/>
    <n v="-357"/>
    <n v="5"/>
    <n v="420"/>
  </r>
  <r>
    <n v="5"/>
    <x v="2"/>
    <x v="720"/>
    <x v="2"/>
    <x v="1"/>
    <n v="3"/>
    <x v="0"/>
    <x v="9"/>
    <x v="1"/>
    <x v="13"/>
    <x v="10"/>
    <s v="United States"/>
    <x v="412"/>
    <x v="3"/>
    <m/>
    <x v="0"/>
    <x v="7"/>
    <d v="2018-06-04T00:00:00"/>
    <s v="Wed"/>
    <x v="9"/>
    <s v="CA-2018-157749"/>
    <n v="1505"/>
    <s v="Staple-based wall hangings"/>
    <s v="Kelly Williams"/>
    <n v="60610"/>
    <n v="-5"/>
    <n v="3"/>
    <n v="12"/>
  </r>
  <r>
    <n v="5"/>
    <x v="2"/>
    <x v="720"/>
    <x v="2"/>
    <x v="1"/>
    <n v="3"/>
    <x v="0"/>
    <x v="0"/>
    <x v="0"/>
    <x v="13"/>
    <x v="10"/>
    <s v="United States"/>
    <x v="412"/>
    <x v="3"/>
    <m/>
    <x v="0"/>
    <x v="1"/>
    <d v="2018-06-04T00:00:00"/>
    <s v="Wed"/>
    <x v="9"/>
    <s v="CA-2018-157749"/>
    <n v="1321"/>
    <s v="PureGear Roll-On Screen Protector"/>
    <s v="Kelly Williams"/>
    <n v="60610"/>
    <n v="11"/>
    <n v="2"/>
    <n v="32"/>
  </r>
  <r>
    <n v="5"/>
    <x v="2"/>
    <x v="720"/>
    <x v="2"/>
    <x v="1"/>
    <n v="3"/>
    <x v="0"/>
    <x v="1"/>
    <x v="1"/>
    <x v="13"/>
    <x v="10"/>
    <s v="United States"/>
    <x v="412"/>
    <x v="3"/>
    <m/>
    <x v="0"/>
    <x v="8"/>
    <d v="2018-06-04T00:00:00"/>
    <s v="Wed"/>
    <x v="9"/>
    <s v="CA-2018-157749"/>
    <n v="965"/>
    <s v="KI Conference Tables"/>
    <s v="Kelly Williams"/>
    <n v="60610"/>
    <n v="-121"/>
    <n v="5"/>
    <n v="177"/>
  </r>
  <r>
    <n v="5"/>
    <x v="2"/>
    <x v="720"/>
    <x v="2"/>
    <x v="1"/>
    <n v="3"/>
    <x v="0"/>
    <x v="9"/>
    <x v="1"/>
    <x v="13"/>
    <x v="10"/>
    <s v="United States"/>
    <x v="412"/>
    <x v="3"/>
    <m/>
    <x v="0"/>
    <x v="7"/>
    <d v="2018-06-04T00:00:00"/>
    <s v="Wed"/>
    <x v="9"/>
    <s v="CA-2018-157749"/>
    <n v="546"/>
    <s v="Eldon 100 Class Desk Accessories"/>
    <s v="Kelly Williams"/>
    <n v="60610"/>
    <n v="-3"/>
    <n v="3"/>
    <n v="4"/>
  </r>
  <r>
    <n v="5"/>
    <x v="2"/>
    <x v="720"/>
    <x v="2"/>
    <x v="1"/>
    <n v="3"/>
    <x v="0"/>
    <x v="6"/>
    <x v="2"/>
    <x v="13"/>
    <x v="10"/>
    <s v="United States"/>
    <x v="412"/>
    <x v="3"/>
    <m/>
    <x v="0"/>
    <x v="1"/>
    <d v="2018-06-04T00:00:00"/>
    <s v="Wed"/>
    <x v="9"/>
    <s v="CA-2018-157749"/>
    <n v="329"/>
    <s v="Binney &amp; Smith Crayola Metallic Colored Pencils, 8-Color Set"/>
    <s v="Kelly Williams"/>
    <n v="60610"/>
    <n v="1"/>
    <n v="2"/>
    <n v="7"/>
  </r>
  <r>
    <n v="5"/>
    <x v="1"/>
    <x v="848"/>
    <x v="2"/>
    <x v="0"/>
    <n v="6"/>
    <x v="1"/>
    <x v="5"/>
    <x v="1"/>
    <x v="51"/>
    <x v="14"/>
    <s v="United States"/>
    <x v="373"/>
    <x v="2"/>
    <m/>
    <x v="0"/>
    <x v="0"/>
    <d v="2018-07-18T00:00:00"/>
    <s v="Wed"/>
    <x v="1"/>
    <s v="CA-2018-157763"/>
    <n v="845"/>
    <s v="Hon Olson Stacker Stools"/>
    <s v="Cassandra Brandow"/>
    <n v="42104"/>
    <n v="39"/>
    <n v="1"/>
    <n v="141"/>
  </r>
  <r>
    <n v="5"/>
    <x v="2"/>
    <x v="758"/>
    <x v="2"/>
    <x v="1"/>
    <n v="3"/>
    <x v="1"/>
    <x v="16"/>
    <x v="0"/>
    <x v="396"/>
    <x v="36"/>
    <s v="United States"/>
    <x v="522"/>
    <x v="0"/>
    <m/>
    <x v="0"/>
    <x v="0"/>
    <d v="2018-12-23T00:00:00"/>
    <s v="Mon"/>
    <x v="6"/>
    <s v="CA-2018-157791"/>
    <n v="797"/>
    <s v="Hewlett Packard 610 Color Digital Copier / Printer"/>
    <s v="Chuck Magee"/>
    <n v="2886"/>
    <n v="900"/>
    <n v="4"/>
    <n v="2000"/>
  </r>
  <r>
    <n v="6"/>
    <x v="0"/>
    <x v="921"/>
    <x v="2"/>
    <x v="0"/>
    <n v="6"/>
    <x v="1"/>
    <x v="4"/>
    <x v="2"/>
    <x v="393"/>
    <x v="6"/>
    <s v="United States"/>
    <x v="285"/>
    <x v="3"/>
    <m/>
    <x v="0"/>
    <x v="0"/>
    <d v="2018-12-23T00:00:00"/>
    <s v="Mon"/>
    <x v="6"/>
    <s v="CA-2018-157868"/>
    <n v="42"/>
    <s v="Acco Clips to Go Binder Clips, 24 Clips in Two Sizes"/>
    <s v="Kelly Williams"/>
    <n v="49505"/>
    <n v="12"/>
    <n v="7"/>
    <n v="25"/>
  </r>
  <r>
    <n v="4"/>
    <x v="1"/>
    <x v="694"/>
    <x v="2"/>
    <x v="0"/>
    <n v="6"/>
    <x v="1"/>
    <x v="12"/>
    <x v="2"/>
    <x v="0"/>
    <x v="0"/>
    <s v="United States"/>
    <x v="102"/>
    <x v="0"/>
    <m/>
    <x v="0"/>
    <x v="0"/>
    <d v="2018-08-23T00:00:00"/>
    <s v="Mon"/>
    <x v="10"/>
    <s v="CA-2018-158001"/>
    <n v="9"/>
    <s v="1.7 Cubic Foot Compact Cube Office Refrigerators"/>
    <s v="Chuck Magee"/>
    <n v="10035"/>
    <n v="281"/>
    <n v="5"/>
    <n v="1041"/>
  </r>
  <r>
    <n v="4"/>
    <x v="1"/>
    <x v="694"/>
    <x v="2"/>
    <x v="0"/>
    <n v="6"/>
    <x v="1"/>
    <x v="6"/>
    <x v="2"/>
    <x v="0"/>
    <x v="0"/>
    <s v="United States"/>
    <x v="102"/>
    <x v="0"/>
    <m/>
    <x v="0"/>
    <x v="0"/>
    <d v="2018-08-23T00:00:00"/>
    <s v="Mon"/>
    <x v="10"/>
    <s v="CA-2018-158001"/>
    <n v="522"/>
    <s v="Dixon Prang Watercolor Pencils, 10-Color Set with Brush"/>
    <s v="Chuck Magee"/>
    <n v="10035"/>
    <n v="9"/>
    <n v="5"/>
    <n v="21"/>
  </r>
  <r>
    <n v="4"/>
    <x v="1"/>
    <x v="694"/>
    <x v="2"/>
    <x v="0"/>
    <n v="6"/>
    <x v="1"/>
    <x v="6"/>
    <x v="2"/>
    <x v="0"/>
    <x v="0"/>
    <s v="United States"/>
    <x v="102"/>
    <x v="0"/>
    <m/>
    <x v="0"/>
    <x v="0"/>
    <d v="2018-08-23T00:00:00"/>
    <s v="Mon"/>
    <x v="10"/>
    <s v="CA-2018-158001"/>
    <n v="1147"/>
    <s v="Newell 331"/>
    <s v="Chuck Magee"/>
    <n v="10035"/>
    <n v="8"/>
    <n v="6"/>
    <n v="29"/>
  </r>
  <r>
    <n v="4"/>
    <x v="2"/>
    <x v="791"/>
    <x v="2"/>
    <x v="1"/>
    <n v="3"/>
    <x v="1"/>
    <x v="7"/>
    <x v="2"/>
    <x v="427"/>
    <x v="25"/>
    <s v="United States"/>
    <x v="765"/>
    <x v="0"/>
    <m/>
    <x v="0"/>
    <x v="0"/>
    <d v="2018-01-31T00:00:00"/>
    <s v="Tue"/>
    <x v="3"/>
    <s v="CA-2018-158043"/>
    <n v="1501"/>
    <s v="Staple envelope"/>
    <s v="Chuck Magee"/>
    <n v="8401"/>
    <n v="12"/>
    <n v="2"/>
    <n v="23"/>
  </r>
  <r>
    <n v="2"/>
    <x v="2"/>
    <x v="701"/>
    <x v="2"/>
    <x v="2"/>
    <n v="1"/>
    <x v="2"/>
    <x v="2"/>
    <x v="2"/>
    <x v="16"/>
    <x v="12"/>
    <s v="United States"/>
    <x v="71"/>
    <x v="0"/>
    <m/>
    <x v="0"/>
    <x v="4"/>
    <d v="2018-09-03T00:00:00"/>
    <s v="Tue"/>
    <x v="0"/>
    <s v="CA-2018-158099"/>
    <n v="689"/>
    <s v="GBC Ibimaster 500 Manual ProClick Binding System"/>
    <s v="Chuck Magee"/>
    <n v="19143"/>
    <n v="-761"/>
    <n v="5"/>
    <n v="1141"/>
  </r>
  <r>
    <n v="2"/>
    <x v="2"/>
    <x v="701"/>
    <x v="2"/>
    <x v="2"/>
    <n v="1"/>
    <x v="2"/>
    <x v="0"/>
    <x v="0"/>
    <x v="16"/>
    <x v="12"/>
    <s v="United States"/>
    <x v="71"/>
    <x v="0"/>
    <m/>
    <x v="0"/>
    <x v="6"/>
    <d v="2018-09-03T00:00:00"/>
    <s v="Tue"/>
    <x v="0"/>
    <s v="CA-2018-158099"/>
    <n v="441"/>
    <s v="Cisco SPA301"/>
    <s v="Chuck Magee"/>
    <n v="19143"/>
    <n v="-47"/>
    <n v="3"/>
    <n v="281"/>
  </r>
  <r>
    <n v="4"/>
    <x v="1"/>
    <x v="681"/>
    <x v="2"/>
    <x v="0"/>
    <n v="6"/>
    <x v="1"/>
    <x v="9"/>
    <x v="1"/>
    <x v="0"/>
    <x v="0"/>
    <s v="United States"/>
    <x v="374"/>
    <x v="0"/>
    <m/>
    <x v="0"/>
    <x v="0"/>
    <d v="2018-05-02T00:00:00"/>
    <s v="Mon"/>
    <x v="5"/>
    <s v="CA-2018-158155"/>
    <n v="547"/>
    <s v="Eldon 200 Class Desk Accessories"/>
    <s v="Chuck Magee"/>
    <n v="10009"/>
    <n v="4"/>
    <n v="2"/>
    <n v="13"/>
  </r>
  <r>
    <n v="4"/>
    <x v="1"/>
    <x v="681"/>
    <x v="2"/>
    <x v="0"/>
    <n v="6"/>
    <x v="1"/>
    <x v="9"/>
    <x v="1"/>
    <x v="0"/>
    <x v="0"/>
    <s v="United States"/>
    <x v="374"/>
    <x v="0"/>
    <m/>
    <x v="0"/>
    <x v="0"/>
    <d v="2018-05-02T00:00:00"/>
    <s v="Mon"/>
    <x v="5"/>
    <s v="CA-2018-158155"/>
    <n v="871"/>
    <s v="Howard Miller 13 Diameter Pewter Finish Round Wall Clock"/>
    <s v="Chuck Magee"/>
    <n v="10009"/>
    <n v="84"/>
    <n v="5"/>
    <n v="215"/>
  </r>
  <r>
    <n v="4"/>
    <x v="1"/>
    <x v="681"/>
    <x v="2"/>
    <x v="0"/>
    <n v="6"/>
    <x v="1"/>
    <x v="3"/>
    <x v="2"/>
    <x v="0"/>
    <x v="0"/>
    <s v="United States"/>
    <x v="374"/>
    <x v="0"/>
    <m/>
    <x v="0"/>
    <x v="0"/>
    <d v="2018-05-02T00:00:00"/>
    <s v="Mon"/>
    <x v="5"/>
    <s v="CA-2018-158155"/>
    <n v="1481"/>
    <s v="Southworth Parchment Paper &amp; Envelopes"/>
    <s v="Chuck Magee"/>
    <n v="10009"/>
    <n v="6"/>
    <n v="2"/>
    <n v="13"/>
  </r>
  <r>
    <n v="4"/>
    <x v="1"/>
    <x v="681"/>
    <x v="2"/>
    <x v="0"/>
    <n v="6"/>
    <x v="1"/>
    <x v="2"/>
    <x v="2"/>
    <x v="0"/>
    <x v="0"/>
    <s v="United States"/>
    <x v="374"/>
    <x v="0"/>
    <m/>
    <x v="0"/>
    <x v="1"/>
    <d v="2018-05-02T00:00:00"/>
    <s v="Mon"/>
    <x v="5"/>
    <s v="CA-2018-158155"/>
    <n v="1609"/>
    <s v="Vinyl Sectional Post Binders"/>
    <s v="Chuck Magee"/>
    <n v="10009"/>
    <n v="34"/>
    <n v="3"/>
    <n v="90"/>
  </r>
  <r>
    <n v="4"/>
    <x v="1"/>
    <x v="686"/>
    <x v="2"/>
    <x v="0"/>
    <n v="6"/>
    <x v="1"/>
    <x v="6"/>
    <x v="2"/>
    <x v="16"/>
    <x v="12"/>
    <s v="United States"/>
    <x v="699"/>
    <x v="0"/>
    <m/>
    <x v="0"/>
    <x v="1"/>
    <d v="2018-01-04T00:00:00"/>
    <s v="Wed"/>
    <x v="11"/>
    <s v="CA-2018-158211"/>
    <n v="1126"/>
    <s v="Newell 312"/>
    <s v="Chuck Magee"/>
    <n v="19143"/>
    <n v="1"/>
    <n v="1"/>
    <n v="5"/>
  </r>
  <r>
    <n v="4"/>
    <x v="1"/>
    <x v="686"/>
    <x v="2"/>
    <x v="0"/>
    <n v="6"/>
    <x v="1"/>
    <x v="2"/>
    <x v="2"/>
    <x v="16"/>
    <x v="12"/>
    <s v="United States"/>
    <x v="699"/>
    <x v="0"/>
    <m/>
    <x v="0"/>
    <x v="4"/>
    <d v="2018-01-04T00:00:00"/>
    <s v="Wed"/>
    <x v="11"/>
    <s v="CA-2018-158211"/>
    <n v="234"/>
    <s v="Avery Arch Ring Binders"/>
    <s v="Chuck Magee"/>
    <n v="19143"/>
    <n v="-80"/>
    <n v="6"/>
    <n v="105"/>
  </r>
  <r>
    <n v="4"/>
    <x v="1"/>
    <x v="731"/>
    <x v="2"/>
    <x v="0"/>
    <n v="6"/>
    <x v="0"/>
    <x v="13"/>
    <x v="0"/>
    <x v="42"/>
    <x v="1"/>
    <s v="United States"/>
    <x v="755"/>
    <x v="1"/>
    <m/>
    <x v="0"/>
    <x v="1"/>
    <d v="2018-11-04T00:00:00"/>
    <s v="Wed"/>
    <x v="7"/>
    <s v="CA-2018-158260"/>
    <n v="1222"/>
    <s v="Okidata B400 Printer"/>
    <s v="Anna Andreadi"/>
    <n v="92037"/>
    <n v="77"/>
    <n v="2"/>
    <n v="686"/>
  </r>
  <r>
    <n v="4"/>
    <x v="2"/>
    <x v="779"/>
    <x v="2"/>
    <x v="1"/>
    <n v="3"/>
    <x v="2"/>
    <x v="3"/>
    <x v="2"/>
    <x v="47"/>
    <x v="19"/>
    <s v="United States"/>
    <x v="567"/>
    <x v="0"/>
    <m/>
    <x v="0"/>
    <x v="1"/>
    <d v="2018-12-08T00:00:00"/>
    <s v="Sun"/>
    <x v="6"/>
    <s v="CA-2018-158302"/>
    <n v="129"/>
    <s v="Ampad Gold Fibre Wirebound Steno Books, 6 x 9, Gregg Ruled"/>
    <s v="Chuck Magee"/>
    <n v="43229"/>
    <n v="3"/>
    <n v="3"/>
    <n v="11"/>
  </r>
  <r>
    <n v="4"/>
    <x v="1"/>
    <x v="678"/>
    <x v="2"/>
    <x v="0"/>
    <n v="6"/>
    <x v="1"/>
    <x v="8"/>
    <x v="0"/>
    <x v="109"/>
    <x v="44"/>
    <s v="United States"/>
    <x v="586"/>
    <x v="0"/>
    <m/>
    <x v="0"/>
    <x v="0"/>
    <d v="2018-03-04T00:00:00"/>
    <s v="Wed"/>
    <x v="2"/>
    <s v="CA-2018-158358"/>
    <n v="1012"/>
    <s v="Logitech G602 Wireless Gaming Mouse"/>
    <s v="Chuck Magee"/>
    <n v="3820"/>
    <n v="58"/>
    <n v="2"/>
    <n v="160"/>
  </r>
  <r>
    <n v="1"/>
    <x v="0"/>
    <x v="938"/>
    <x v="2"/>
    <x v="2"/>
    <n v="1"/>
    <x v="0"/>
    <x v="9"/>
    <x v="1"/>
    <x v="403"/>
    <x v="38"/>
    <s v="United States"/>
    <x v="588"/>
    <x v="0"/>
    <m/>
    <x v="0"/>
    <x v="0"/>
    <d v="2018-05-17T00:00:00"/>
    <s v="Tue"/>
    <x v="5"/>
    <s v="CA-2018-158435"/>
    <n v="554"/>
    <s v="Eldon Advantage Chair Mats for Low to Medium Pile Carpets"/>
    <s v="Chuck Magee"/>
    <n v="6708"/>
    <n v="17"/>
    <n v="4"/>
    <n v="173"/>
  </r>
  <r>
    <n v="1"/>
    <x v="0"/>
    <x v="938"/>
    <x v="2"/>
    <x v="2"/>
    <n v="1"/>
    <x v="0"/>
    <x v="10"/>
    <x v="2"/>
    <x v="403"/>
    <x v="38"/>
    <s v="United States"/>
    <x v="588"/>
    <x v="0"/>
    <m/>
    <x v="0"/>
    <x v="0"/>
    <d v="2018-05-17T00:00:00"/>
    <s v="Tue"/>
    <x v="5"/>
    <s v="CA-2018-158435"/>
    <n v="230"/>
    <s v="Avery 519"/>
    <s v="Chuck Magee"/>
    <n v="6708"/>
    <n v="7"/>
    <n v="2"/>
    <n v="15"/>
  </r>
  <r>
    <n v="1"/>
    <x v="0"/>
    <x v="938"/>
    <x v="2"/>
    <x v="2"/>
    <n v="1"/>
    <x v="0"/>
    <x v="15"/>
    <x v="2"/>
    <x v="403"/>
    <x v="38"/>
    <s v="United States"/>
    <x v="588"/>
    <x v="0"/>
    <m/>
    <x v="0"/>
    <x v="0"/>
    <d v="2018-05-17T00:00:00"/>
    <s v="Tue"/>
    <x v="5"/>
    <s v="CA-2018-158435"/>
    <n v="77"/>
    <s v="Acme Forged Steel Scissors with Black Enamel Handles"/>
    <s v="Chuck Magee"/>
    <n v="6708"/>
    <n v="19"/>
    <n v="7"/>
    <n v="65"/>
  </r>
  <r>
    <n v="5"/>
    <x v="1"/>
    <x v="780"/>
    <x v="2"/>
    <x v="0"/>
    <n v="6"/>
    <x v="0"/>
    <x v="12"/>
    <x v="2"/>
    <x v="174"/>
    <x v="19"/>
    <s v="United States"/>
    <x v="477"/>
    <x v="0"/>
    <m/>
    <x v="0"/>
    <x v="1"/>
    <d v="2018-05-30T00:00:00"/>
    <s v="Mon"/>
    <x v="9"/>
    <s v="CA-2018-158547"/>
    <n v="615"/>
    <s v="Euro-Pro Shark Turbo Vacuum"/>
    <s v="Chuck Magee"/>
    <n v="45011"/>
    <n v="9"/>
    <n v="5"/>
    <n v="124"/>
  </r>
  <r>
    <n v="4"/>
    <x v="1"/>
    <x v="787"/>
    <x v="2"/>
    <x v="0"/>
    <n v="6"/>
    <x v="2"/>
    <x v="3"/>
    <x v="2"/>
    <x v="13"/>
    <x v="10"/>
    <s v="United States"/>
    <x v="202"/>
    <x v="3"/>
    <m/>
    <x v="0"/>
    <x v="1"/>
    <d v="2018-08-29T00:00:00"/>
    <s v="Sun"/>
    <x v="0"/>
    <s v="CA-2018-158568"/>
    <n v="262"/>
    <s v="Avery Personal Creations Heavyweight Cards"/>
    <s v="Kelly Williams"/>
    <n v="60610"/>
    <n v="23"/>
    <n v="7"/>
    <n v="65"/>
  </r>
  <r>
    <n v="4"/>
    <x v="1"/>
    <x v="787"/>
    <x v="2"/>
    <x v="0"/>
    <n v="6"/>
    <x v="2"/>
    <x v="8"/>
    <x v="0"/>
    <x v="13"/>
    <x v="10"/>
    <s v="United States"/>
    <x v="202"/>
    <x v="3"/>
    <m/>
    <x v="0"/>
    <x v="1"/>
    <d v="2018-08-29T00:00:00"/>
    <s v="Sun"/>
    <x v="0"/>
    <s v="CA-2018-158568"/>
    <n v="1410"/>
    <s v="SanDisk Ultra 64 GB MicroSDHC Class 10 Memory Card"/>
    <s v="Kelly Williams"/>
    <n v="60610"/>
    <n v="-11"/>
    <n v="3"/>
    <n v="96"/>
  </r>
  <r>
    <n v="4"/>
    <x v="1"/>
    <x v="787"/>
    <x v="2"/>
    <x v="0"/>
    <n v="6"/>
    <x v="2"/>
    <x v="2"/>
    <x v="2"/>
    <x v="13"/>
    <x v="10"/>
    <s v="United States"/>
    <x v="202"/>
    <x v="3"/>
    <m/>
    <x v="0"/>
    <x v="3"/>
    <d v="2018-08-29T00:00:00"/>
    <s v="Sun"/>
    <x v="0"/>
    <s v="CA-2018-158568"/>
    <n v="256"/>
    <s v="Avery Hidden Tab Dividers for Binding Systems"/>
    <s v="Kelly Williams"/>
    <n v="60610"/>
    <n v="-3"/>
    <n v="3"/>
    <n v="2"/>
  </r>
  <r>
    <n v="6"/>
    <x v="0"/>
    <x v="717"/>
    <x v="2"/>
    <x v="0"/>
    <n v="6"/>
    <x v="1"/>
    <x v="12"/>
    <x v="2"/>
    <x v="224"/>
    <x v="19"/>
    <s v="United States"/>
    <x v="238"/>
    <x v="0"/>
    <m/>
    <x v="0"/>
    <x v="1"/>
    <d v="2018-11-18T00:00:00"/>
    <s v="Wed"/>
    <x v="7"/>
    <s v="CA-2018-158575"/>
    <n v="808"/>
    <s v="Holmes 99% HEPA Air Purifier"/>
    <s v="Chuck Magee"/>
    <n v="44240"/>
    <n v="17"/>
    <n v="6"/>
    <n v="104"/>
  </r>
  <r>
    <n v="3"/>
    <x v="2"/>
    <x v="736"/>
    <x v="2"/>
    <x v="2"/>
    <n v="1"/>
    <x v="0"/>
    <x v="11"/>
    <x v="2"/>
    <x v="164"/>
    <x v="36"/>
    <s v="United States"/>
    <x v="82"/>
    <x v="0"/>
    <m/>
    <x v="0"/>
    <x v="0"/>
    <d v="2018-09-19T00:00:00"/>
    <s v="Thu"/>
    <x v="0"/>
    <s v="CA-2018-158610"/>
    <n v="817"/>
    <s v="Home/Office Personal File Carts"/>
    <s v="Chuck Magee"/>
    <n v="2908"/>
    <n v="17"/>
    <n v="2"/>
    <n v="70"/>
  </r>
  <r>
    <n v="6"/>
    <x v="0"/>
    <x v="636"/>
    <x v="2"/>
    <x v="0"/>
    <n v="6"/>
    <x v="0"/>
    <x v="3"/>
    <x v="2"/>
    <x v="56"/>
    <x v="17"/>
    <s v="United States"/>
    <x v="748"/>
    <x v="3"/>
    <m/>
    <x v="0"/>
    <x v="0"/>
    <d v="2018-09-22T00:00:00"/>
    <s v="Sun"/>
    <x v="0"/>
    <s v="CA-2018-158617"/>
    <n v="1686"/>
    <s v="Xerox 1895"/>
    <s v="Kelly Williams"/>
    <n v="46226"/>
    <n v="16"/>
    <n v="6"/>
    <n v="36"/>
  </r>
  <r>
    <n v="3"/>
    <x v="0"/>
    <x v="923"/>
    <x v="2"/>
    <x v="1"/>
    <n v="3"/>
    <x v="0"/>
    <x v="9"/>
    <x v="1"/>
    <x v="17"/>
    <x v="1"/>
    <s v="United States"/>
    <x v="32"/>
    <x v="1"/>
    <m/>
    <x v="0"/>
    <x v="0"/>
    <d v="2018-11-10T00:00:00"/>
    <s v="Tue"/>
    <x v="7"/>
    <s v="CA-2018-158694"/>
    <n v="866"/>
    <s v="Howard Miller 11-1/2 Diameter Ridgewood Wall Clock"/>
    <s v="Anna Andreadi"/>
    <n v="90036"/>
    <n v="192"/>
    <n v="9"/>
    <n v="467"/>
  </r>
  <r>
    <n v="3"/>
    <x v="0"/>
    <x v="923"/>
    <x v="2"/>
    <x v="1"/>
    <n v="3"/>
    <x v="0"/>
    <x v="3"/>
    <x v="2"/>
    <x v="17"/>
    <x v="1"/>
    <s v="United States"/>
    <x v="32"/>
    <x v="1"/>
    <m/>
    <x v="0"/>
    <x v="0"/>
    <d v="2018-11-10T00:00:00"/>
    <s v="Tue"/>
    <x v="7"/>
    <s v="CA-2018-158694"/>
    <n v="599"/>
    <s v="Embossed Ink Jet Note Cards"/>
    <s v="Anna Andreadi"/>
    <n v="90036"/>
    <n v="33"/>
    <n v="3"/>
    <n v="68"/>
  </r>
  <r>
    <n v="3"/>
    <x v="0"/>
    <x v="923"/>
    <x v="2"/>
    <x v="1"/>
    <n v="3"/>
    <x v="0"/>
    <x v="12"/>
    <x v="2"/>
    <x v="17"/>
    <x v="1"/>
    <s v="United States"/>
    <x v="32"/>
    <x v="1"/>
    <m/>
    <x v="0"/>
    <x v="0"/>
    <d v="2018-11-10T00:00:00"/>
    <s v="Tue"/>
    <x v="7"/>
    <s v="CA-2018-158694"/>
    <n v="300"/>
    <s v="Belkin F9S820V06 8 Outlet Surge"/>
    <s v="Anna Andreadi"/>
    <n v="90036"/>
    <n v="39"/>
    <n v="4"/>
    <n v="130"/>
  </r>
  <r>
    <n v="3"/>
    <x v="0"/>
    <x v="923"/>
    <x v="2"/>
    <x v="1"/>
    <n v="3"/>
    <x v="0"/>
    <x v="11"/>
    <x v="2"/>
    <x v="17"/>
    <x v="1"/>
    <s v="United States"/>
    <x v="32"/>
    <x v="1"/>
    <m/>
    <x v="0"/>
    <x v="0"/>
    <d v="2018-11-10T00:00:00"/>
    <s v="Tue"/>
    <x v="7"/>
    <s v="CA-2018-158694"/>
    <n v="1498"/>
    <s v="Standard Rollaway File with Lock"/>
    <s v="Anna Andreadi"/>
    <n v="90036"/>
    <n v="187"/>
    <n v="4"/>
    <n v="721"/>
  </r>
  <r>
    <n v="3"/>
    <x v="0"/>
    <x v="923"/>
    <x v="2"/>
    <x v="1"/>
    <n v="3"/>
    <x v="0"/>
    <x v="6"/>
    <x v="2"/>
    <x v="17"/>
    <x v="1"/>
    <s v="United States"/>
    <x v="32"/>
    <x v="1"/>
    <m/>
    <x v="0"/>
    <x v="0"/>
    <d v="2018-11-10T00:00:00"/>
    <s v="Tue"/>
    <x v="7"/>
    <s v="CA-2018-158694"/>
    <n v="1154"/>
    <s v="Newell 338"/>
    <s v="Anna Andreadi"/>
    <n v="90036"/>
    <n v="4"/>
    <n v="5"/>
    <n v="15"/>
  </r>
  <r>
    <n v="3"/>
    <x v="0"/>
    <x v="923"/>
    <x v="2"/>
    <x v="1"/>
    <n v="3"/>
    <x v="0"/>
    <x v="3"/>
    <x v="2"/>
    <x v="17"/>
    <x v="1"/>
    <s v="United States"/>
    <x v="32"/>
    <x v="1"/>
    <m/>
    <x v="0"/>
    <x v="0"/>
    <d v="2018-11-10T00:00:00"/>
    <s v="Tue"/>
    <x v="7"/>
    <s v="CA-2018-158694"/>
    <n v="1728"/>
    <s v="Xerox 1933"/>
    <s v="Anna Andreadi"/>
    <n v="90036"/>
    <n v="29"/>
    <n v="5"/>
    <n v="61"/>
  </r>
  <r>
    <n v="3"/>
    <x v="0"/>
    <x v="923"/>
    <x v="2"/>
    <x v="1"/>
    <n v="3"/>
    <x v="0"/>
    <x v="2"/>
    <x v="2"/>
    <x v="17"/>
    <x v="1"/>
    <s v="United States"/>
    <x v="32"/>
    <x v="1"/>
    <m/>
    <x v="0"/>
    <x v="1"/>
    <d v="2018-11-10T00:00:00"/>
    <s v="Tue"/>
    <x v="7"/>
    <s v="CA-2018-158694"/>
    <n v="1257"/>
    <s v="Peel &amp; Stick Add-On Corner Pockets"/>
    <s v="Anna Andreadi"/>
    <n v="90036"/>
    <n v="2"/>
    <n v="3"/>
    <n v="5"/>
  </r>
  <r>
    <n v="4"/>
    <x v="1"/>
    <x v="667"/>
    <x v="2"/>
    <x v="0"/>
    <n v="6"/>
    <x v="0"/>
    <x v="9"/>
    <x v="1"/>
    <x v="16"/>
    <x v="12"/>
    <s v="United States"/>
    <x v="684"/>
    <x v="0"/>
    <m/>
    <x v="0"/>
    <x v="1"/>
    <d v="2018-09-05T00:00:00"/>
    <s v="Thu"/>
    <x v="0"/>
    <s v="CA-2018-158778"/>
    <n v="30"/>
    <s v="6 Cubicle Wall Clock, Black"/>
    <s v="Chuck Magee"/>
    <n v="19134"/>
    <n v="12"/>
    <n v="9"/>
    <n v="58"/>
  </r>
  <r>
    <n v="4"/>
    <x v="1"/>
    <x v="667"/>
    <x v="2"/>
    <x v="0"/>
    <n v="6"/>
    <x v="0"/>
    <x v="5"/>
    <x v="1"/>
    <x v="16"/>
    <x v="12"/>
    <s v="United States"/>
    <x v="684"/>
    <x v="0"/>
    <m/>
    <x v="0"/>
    <x v="2"/>
    <d v="2018-09-05T00:00:00"/>
    <s v="Thu"/>
    <x v="0"/>
    <s v="CA-2018-158778"/>
    <n v="769"/>
    <s v="Global Task Chair, Black"/>
    <s v="Chuck Magee"/>
    <n v="19134"/>
    <n v="-19"/>
    <n v="2"/>
    <n v="71"/>
  </r>
  <r>
    <n v="4"/>
    <x v="1"/>
    <x v="667"/>
    <x v="2"/>
    <x v="0"/>
    <n v="6"/>
    <x v="0"/>
    <x v="5"/>
    <x v="1"/>
    <x v="16"/>
    <x v="12"/>
    <s v="United States"/>
    <x v="684"/>
    <x v="0"/>
    <m/>
    <x v="0"/>
    <x v="2"/>
    <d v="2018-09-05T00:00:00"/>
    <s v="Thu"/>
    <x v="0"/>
    <s v="CA-2018-158778"/>
    <n v="740"/>
    <s v="Global Comet Stacking Arm Chair"/>
    <s v="Chuck Magee"/>
    <n v="19134"/>
    <n v="-63"/>
    <n v="3"/>
    <n v="887"/>
  </r>
  <r>
    <n v="4"/>
    <x v="1"/>
    <x v="667"/>
    <x v="2"/>
    <x v="0"/>
    <n v="6"/>
    <x v="0"/>
    <x v="6"/>
    <x v="2"/>
    <x v="16"/>
    <x v="12"/>
    <s v="United States"/>
    <x v="684"/>
    <x v="0"/>
    <m/>
    <x v="0"/>
    <x v="1"/>
    <d v="2018-09-05T00:00:00"/>
    <s v="Thu"/>
    <x v="0"/>
    <s v="CA-2018-158778"/>
    <n v="1144"/>
    <s v="Newell 329"/>
    <s v="Chuck Magee"/>
    <n v="19134"/>
    <n v="1"/>
    <n v="3"/>
    <n v="8"/>
  </r>
  <r>
    <n v="4"/>
    <x v="1"/>
    <x v="939"/>
    <x v="2"/>
    <x v="0"/>
    <n v="6"/>
    <x v="0"/>
    <x v="9"/>
    <x v="1"/>
    <x v="266"/>
    <x v="4"/>
    <s v="United States"/>
    <x v="690"/>
    <x v="3"/>
    <m/>
    <x v="0"/>
    <x v="7"/>
    <d v="2018-01-07T00:00:00"/>
    <s v="Sat"/>
    <x v="11"/>
    <s v="CA-2018-158806"/>
    <n v="617"/>
    <s v="Executive Impressions 13 Clairmont Wall Clock"/>
    <s v="Kelly Williams"/>
    <n v="79109"/>
    <n v="-11"/>
    <n v="3"/>
    <n v="23"/>
  </r>
  <r>
    <n v="4"/>
    <x v="1"/>
    <x v="939"/>
    <x v="2"/>
    <x v="0"/>
    <n v="6"/>
    <x v="0"/>
    <x v="3"/>
    <x v="2"/>
    <x v="266"/>
    <x v="4"/>
    <s v="United States"/>
    <x v="690"/>
    <x v="3"/>
    <m/>
    <x v="0"/>
    <x v="1"/>
    <d v="2018-01-07T00:00:00"/>
    <s v="Sat"/>
    <x v="11"/>
    <s v="CA-2018-158806"/>
    <n v="1816"/>
    <s v="Xerox 212"/>
    <s v="Kelly Williams"/>
    <n v="79109"/>
    <n v="9"/>
    <n v="5"/>
    <n v="26"/>
  </r>
  <r>
    <n v="3"/>
    <x v="2"/>
    <x v="821"/>
    <x v="2"/>
    <x v="2"/>
    <n v="1"/>
    <x v="2"/>
    <x v="12"/>
    <x v="2"/>
    <x v="193"/>
    <x v="3"/>
    <s v="United States"/>
    <x v="18"/>
    <x v="1"/>
    <m/>
    <x v="0"/>
    <x v="1"/>
    <d v="2018-03-13T00:00:00"/>
    <s v="Fri"/>
    <x v="2"/>
    <s v="CA-2018-158834"/>
    <n v="289"/>
    <s v="Belkin 7 Outlet SurgeMaster Surge Protector with Phone Protection"/>
    <s v="Anna Andreadi"/>
    <n v="85254"/>
    <n v="18"/>
    <n v="5"/>
    <n v="158"/>
  </r>
  <r>
    <n v="3"/>
    <x v="2"/>
    <x v="821"/>
    <x v="2"/>
    <x v="2"/>
    <n v="1"/>
    <x v="2"/>
    <x v="0"/>
    <x v="0"/>
    <x v="193"/>
    <x v="3"/>
    <s v="United States"/>
    <x v="18"/>
    <x v="1"/>
    <m/>
    <x v="0"/>
    <x v="1"/>
    <d v="2018-03-13T00:00:00"/>
    <s v="Fri"/>
    <x v="2"/>
    <s v="CA-2018-158834"/>
    <n v="937"/>
    <s v="Jabra BIZ 2300 Duo QD Duo Corded Headset"/>
    <s v="Anna Andreadi"/>
    <n v="85254"/>
    <n v="15"/>
    <n v="2"/>
    <n v="203"/>
  </r>
  <r>
    <n v="2"/>
    <x v="1"/>
    <x v="791"/>
    <x v="2"/>
    <x v="1"/>
    <n v="3"/>
    <x v="0"/>
    <x v="9"/>
    <x v="1"/>
    <x v="80"/>
    <x v="5"/>
    <s v="United States"/>
    <x v="480"/>
    <x v="2"/>
    <m/>
    <x v="0"/>
    <x v="0"/>
    <d v="2018-02-02T00:00:00"/>
    <s v="Mon"/>
    <x v="3"/>
    <s v="CA-2018-158841"/>
    <n v="91"/>
    <s v="Acrylic Self-Standing Desk Frames"/>
    <s v="Cassandra Brandow"/>
    <n v="22204"/>
    <n v="7"/>
    <n v="7"/>
    <n v="19"/>
  </r>
  <r>
    <n v="2"/>
    <x v="1"/>
    <x v="791"/>
    <x v="2"/>
    <x v="1"/>
    <n v="3"/>
    <x v="0"/>
    <x v="2"/>
    <x v="2"/>
    <x v="80"/>
    <x v="5"/>
    <s v="United States"/>
    <x v="480"/>
    <x v="2"/>
    <m/>
    <x v="0"/>
    <x v="0"/>
    <d v="2018-02-02T00:00:00"/>
    <s v="Mon"/>
    <x v="3"/>
    <s v="CA-2018-158841"/>
    <n v="1317"/>
    <s v="Presstex Flexible Ring Binders"/>
    <s v="Cassandra Brandow"/>
    <n v="22204"/>
    <n v="18"/>
    <n v="8"/>
    <n v="36"/>
  </r>
  <r>
    <n v="2"/>
    <x v="1"/>
    <x v="791"/>
    <x v="2"/>
    <x v="1"/>
    <n v="3"/>
    <x v="0"/>
    <x v="13"/>
    <x v="0"/>
    <x v="80"/>
    <x v="5"/>
    <s v="United States"/>
    <x v="480"/>
    <x v="2"/>
    <m/>
    <x v="0"/>
    <x v="0"/>
    <d v="2018-02-02T00:00:00"/>
    <s v="Mon"/>
    <x v="3"/>
    <s v="CA-2018-158841"/>
    <n v="878"/>
    <s v="HP Designjet T520 Inkjet Large Format Printer - 24 Color"/>
    <s v="Cassandra Brandow"/>
    <n v="22204"/>
    <n v="2800"/>
    <n v="5"/>
    <n v="8750"/>
  </r>
  <r>
    <n v="1"/>
    <x v="0"/>
    <x v="940"/>
    <x v="2"/>
    <x v="2"/>
    <n v="1"/>
    <x v="1"/>
    <x v="3"/>
    <x v="2"/>
    <x v="0"/>
    <x v="0"/>
    <s v="United States"/>
    <x v="489"/>
    <x v="0"/>
    <m/>
    <x v="0"/>
    <x v="0"/>
    <d v="2018-08-06T00:00:00"/>
    <s v="Fri"/>
    <x v="10"/>
    <s v="CA-2018-158869"/>
    <n v="538"/>
    <s v="Easy-staple paper"/>
    <s v="Chuck Magee"/>
    <n v="10024"/>
    <n v="33"/>
    <n v="2"/>
    <n v="71"/>
  </r>
  <r>
    <n v="4"/>
    <x v="1"/>
    <x v="811"/>
    <x v="2"/>
    <x v="0"/>
    <n v="6"/>
    <x v="1"/>
    <x v="3"/>
    <x v="2"/>
    <x v="4"/>
    <x v="4"/>
    <s v="United States"/>
    <x v="102"/>
    <x v="3"/>
    <m/>
    <x v="0"/>
    <x v="1"/>
    <d v="2018-10-24T00:00:00"/>
    <s v="Tue"/>
    <x v="8"/>
    <s v="CA-2018-158925"/>
    <n v="607"/>
    <s v="Eureka Recycled Copy Paper 8 1/2 x 11, Ream"/>
    <s v="Kelly Williams"/>
    <n v="77041"/>
    <n v="5"/>
    <n v="3"/>
    <n v="16"/>
  </r>
  <r>
    <n v="4"/>
    <x v="1"/>
    <x v="853"/>
    <x v="2"/>
    <x v="0"/>
    <n v="6"/>
    <x v="1"/>
    <x v="5"/>
    <x v="1"/>
    <x v="15"/>
    <x v="11"/>
    <s v="United States"/>
    <x v="631"/>
    <x v="1"/>
    <m/>
    <x v="0"/>
    <x v="1"/>
    <d v="2018-09-23T00:00:00"/>
    <s v="Mon"/>
    <x v="0"/>
    <s v="CA-2018-159009"/>
    <n v="748"/>
    <s v="Global Deluxe Steno Chair"/>
    <s v="Anna Andreadi"/>
    <n v="98115"/>
    <n v="-21"/>
    <n v="3"/>
    <n v="185"/>
  </r>
  <r>
    <n v="4"/>
    <x v="1"/>
    <x v="853"/>
    <x v="2"/>
    <x v="0"/>
    <n v="6"/>
    <x v="1"/>
    <x v="2"/>
    <x v="2"/>
    <x v="15"/>
    <x v="11"/>
    <s v="United States"/>
    <x v="631"/>
    <x v="1"/>
    <m/>
    <x v="0"/>
    <x v="1"/>
    <d v="2018-09-23T00:00:00"/>
    <s v="Mon"/>
    <x v="0"/>
    <s v="CA-2018-159009"/>
    <n v="68"/>
    <s v="ACCOHIDE 3-Ring Binder, Blue, 1"/>
    <s v="Anna Andreadi"/>
    <n v="98115"/>
    <n v="4"/>
    <n v="4"/>
    <n v="13"/>
  </r>
  <r>
    <n v="1"/>
    <x v="0"/>
    <x v="837"/>
    <x v="2"/>
    <x v="2"/>
    <n v="1"/>
    <x v="2"/>
    <x v="3"/>
    <x v="2"/>
    <x v="17"/>
    <x v="1"/>
    <s v="United States"/>
    <x v="326"/>
    <x v="1"/>
    <m/>
    <x v="0"/>
    <x v="0"/>
    <d v="2018-03-10T00:00:00"/>
    <s v="Tue"/>
    <x v="2"/>
    <s v="CA-2018-159016"/>
    <n v="1350"/>
    <s v="Rediform Voice Mail Log Books"/>
    <s v="Anna Andreadi"/>
    <n v="90008"/>
    <n v="7"/>
    <n v="5"/>
    <n v="15"/>
  </r>
  <r>
    <n v="1"/>
    <x v="0"/>
    <x v="837"/>
    <x v="2"/>
    <x v="2"/>
    <n v="1"/>
    <x v="2"/>
    <x v="0"/>
    <x v="0"/>
    <x v="17"/>
    <x v="1"/>
    <s v="United States"/>
    <x v="326"/>
    <x v="1"/>
    <m/>
    <x v="0"/>
    <x v="1"/>
    <d v="2018-03-10T00:00:00"/>
    <s v="Tue"/>
    <x v="2"/>
    <s v="CA-2018-159016"/>
    <n v="144"/>
    <s v="Apple iPhone 5"/>
    <s v="Anna Andreadi"/>
    <n v="90008"/>
    <n v="364"/>
    <n v="8"/>
    <n v="4159"/>
  </r>
  <r>
    <n v="2"/>
    <x v="2"/>
    <x v="903"/>
    <x v="2"/>
    <x v="2"/>
    <n v="1"/>
    <x v="0"/>
    <x v="2"/>
    <x v="2"/>
    <x v="202"/>
    <x v="37"/>
    <s v="United States"/>
    <x v="372"/>
    <x v="1"/>
    <s v="Yes"/>
    <x v="1"/>
    <x v="4"/>
    <d v="2018-11-03T00:00:00"/>
    <s v="Tue"/>
    <x v="7"/>
    <s v="CA-2018-159023"/>
    <n v="267"/>
    <s v="Avery Reinforcements for Hole-Punch Pages"/>
    <s v="Anna Andreadi"/>
    <n v="97206"/>
    <n v="-3"/>
    <n v="7"/>
    <n v="4"/>
  </r>
  <r>
    <n v="2"/>
    <x v="2"/>
    <x v="903"/>
    <x v="2"/>
    <x v="2"/>
    <n v="1"/>
    <x v="0"/>
    <x v="13"/>
    <x v="0"/>
    <x v="202"/>
    <x v="37"/>
    <s v="United States"/>
    <x v="372"/>
    <x v="1"/>
    <s v="Yes"/>
    <x v="1"/>
    <x v="4"/>
    <d v="2018-11-03T00:00:00"/>
    <s v="Tue"/>
    <x v="7"/>
    <s v="CA-2018-159023"/>
    <n v="1223"/>
    <s v="Okidata B401 Printer"/>
    <s v="Anna Andreadi"/>
    <n v="97206"/>
    <n v="-252"/>
    <n v="3"/>
    <n v="180"/>
  </r>
  <r>
    <n v="1"/>
    <x v="0"/>
    <x v="750"/>
    <x v="2"/>
    <x v="2"/>
    <n v="1"/>
    <x v="2"/>
    <x v="3"/>
    <x v="2"/>
    <x v="5"/>
    <x v="5"/>
    <s v="United States"/>
    <x v="520"/>
    <x v="2"/>
    <m/>
    <x v="0"/>
    <x v="0"/>
    <d v="2018-04-04T00:00:00"/>
    <s v="Wed"/>
    <x v="4"/>
    <s v="CA-2018-159142"/>
    <n v="1658"/>
    <s v="Wirebound Message Books, Four 2 3/4 x 5 Forms per Page, 600 Sets per Book"/>
    <s v="Cassandra Brandow"/>
    <n v="22153"/>
    <n v="13"/>
    <n v="3"/>
    <n v="28"/>
  </r>
  <r>
    <n v="1"/>
    <x v="0"/>
    <x v="750"/>
    <x v="2"/>
    <x v="2"/>
    <n v="1"/>
    <x v="2"/>
    <x v="0"/>
    <x v="0"/>
    <x v="5"/>
    <x v="5"/>
    <s v="United States"/>
    <x v="520"/>
    <x v="2"/>
    <m/>
    <x v="0"/>
    <x v="0"/>
    <d v="2018-04-04T00:00:00"/>
    <s v="Wed"/>
    <x v="4"/>
    <s v="CA-2018-159142"/>
    <n v="138"/>
    <s v="Anker Astro 15000mAh USB Portable Charger"/>
    <s v="Cassandra Brandow"/>
    <n v="22153"/>
    <n v="6"/>
    <n v="3"/>
    <n v="150"/>
  </r>
  <r>
    <n v="4"/>
    <x v="1"/>
    <x v="903"/>
    <x v="2"/>
    <x v="0"/>
    <n v="6"/>
    <x v="2"/>
    <x v="7"/>
    <x v="2"/>
    <x v="149"/>
    <x v="5"/>
    <s v="United States"/>
    <x v="339"/>
    <x v="2"/>
    <s v="Yes"/>
    <x v="1"/>
    <x v="0"/>
    <d v="2018-11-01T00:00:00"/>
    <s v="Sun"/>
    <x v="7"/>
    <s v="CA-2018-159212"/>
    <n v="116"/>
    <s v="Airmail Envelopes"/>
    <s v="Cassandra Brandow"/>
    <n v="24153"/>
    <n v="118"/>
    <n v="3"/>
    <n v="252"/>
  </r>
  <r>
    <n v="4"/>
    <x v="1"/>
    <x v="903"/>
    <x v="2"/>
    <x v="0"/>
    <n v="6"/>
    <x v="2"/>
    <x v="0"/>
    <x v="0"/>
    <x v="149"/>
    <x v="5"/>
    <s v="United States"/>
    <x v="339"/>
    <x v="2"/>
    <s v="Yes"/>
    <x v="1"/>
    <x v="0"/>
    <d v="2018-11-01T00:00:00"/>
    <s v="Sun"/>
    <x v="7"/>
    <s v="CA-2018-159212"/>
    <n v="991"/>
    <s v="LF Elite 3D Dazzle Designer Hard Case Cover, Lf Stylus Pen and Wiper For Apple Iphone 5c Mini Lite"/>
    <s v="Cassandra Brandow"/>
    <n v="24153"/>
    <n v="6"/>
    <n v="2"/>
    <n v="22"/>
  </r>
  <r>
    <n v="5"/>
    <x v="1"/>
    <x v="880"/>
    <x v="2"/>
    <x v="0"/>
    <n v="6"/>
    <x v="0"/>
    <x v="3"/>
    <x v="2"/>
    <x v="42"/>
    <x v="1"/>
    <s v="United States"/>
    <x v="408"/>
    <x v="1"/>
    <s v="Yes"/>
    <x v="1"/>
    <x v="0"/>
    <d v="2018-06-17T00:00:00"/>
    <s v="Tue"/>
    <x v="9"/>
    <s v="CA-2018-159345"/>
    <n v="1729"/>
    <s v="Xerox 1934"/>
    <s v="Anna Andreadi"/>
    <n v="92024"/>
    <n v="55"/>
    <n v="2"/>
    <n v="112"/>
  </r>
  <r>
    <n v="5"/>
    <x v="1"/>
    <x v="820"/>
    <x v="2"/>
    <x v="0"/>
    <n v="6"/>
    <x v="0"/>
    <x v="1"/>
    <x v="1"/>
    <x v="74"/>
    <x v="4"/>
    <s v="United States"/>
    <x v="678"/>
    <x v="3"/>
    <m/>
    <x v="0"/>
    <x v="2"/>
    <d v="2018-03-13T00:00:00"/>
    <s v="Fri"/>
    <x v="2"/>
    <s v="CA-2018-159373"/>
    <n v="843"/>
    <s v="Hon Non-Folding Utility Tables"/>
    <s v="Kelly Williams"/>
    <n v="78207"/>
    <n v="0"/>
    <n v="5"/>
    <n v="558"/>
  </r>
  <r>
    <n v="5"/>
    <x v="1"/>
    <x v="820"/>
    <x v="2"/>
    <x v="0"/>
    <n v="6"/>
    <x v="0"/>
    <x v="3"/>
    <x v="2"/>
    <x v="74"/>
    <x v="4"/>
    <s v="United States"/>
    <x v="678"/>
    <x v="3"/>
    <m/>
    <x v="0"/>
    <x v="1"/>
    <d v="2018-03-13T00:00:00"/>
    <s v="Fri"/>
    <x v="2"/>
    <s v="CA-2018-159373"/>
    <n v="1571"/>
    <s v="TOPS Carbonless Receipt Book, Four 2-3/4 x 7-1/4 Money Receipts per Page"/>
    <s v="Kelly Williams"/>
    <n v="78207"/>
    <n v="25"/>
    <n v="5"/>
    <n v="70"/>
  </r>
  <r>
    <n v="5"/>
    <x v="1"/>
    <x v="820"/>
    <x v="2"/>
    <x v="0"/>
    <n v="6"/>
    <x v="0"/>
    <x v="2"/>
    <x v="2"/>
    <x v="74"/>
    <x v="4"/>
    <s v="United States"/>
    <x v="678"/>
    <x v="3"/>
    <m/>
    <x v="0"/>
    <x v="3"/>
    <d v="2018-03-13T00:00:00"/>
    <s v="Fri"/>
    <x v="2"/>
    <s v="CA-2018-159373"/>
    <n v="928"/>
    <s v="Insertable Tab Indexes For Data Binders"/>
    <s v="Kelly Williams"/>
    <n v="78207"/>
    <n v="-2"/>
    <n v="2"/>
    <n v="1"/>
  </r>
  <r>
    <n v="5"/>
    <x v="1"/>
    <x v="685"/>
    <x v="2"/>
    <x v="0"/>
    <n v="6"/>
    <x v="1"/>
    <x v="9"/>
    <x v="1"/>
    <x v="419"/>
    <x v="25"/>
    <s v="United States"/>
    <x v="441"/>
    <x v="0"/>
    <m/>
    <x v="0"/>
    <x v="0"/>
    <d v="2018-11-27T00:00:00"/>
    <s v="Fri"/>
    <x v="6"/>
    <s v="CA-2018-159639"/>
    <n v="1594"/>
    <s v="Ultra Door Pull Handle"/>
    <s v="Chuck Magee"/>
    <n v="7090"/>
    <n v="10"/>
    <n v="3"/>
    <n v="32"/>
  </r>
  <r>
    <n v="0"/>
    <x v="0"/>
    <x v="941"/>
    <x v="2"/>
    <x v="3"/>
    <n v="0"/>
    <x v="0"/>
    <x v="10"/>
    <x v="2"/>
    <x v="48"/>
    <x v="8"/>
    <s v="United States"/>
    <x v="197"/>
    <x v="2"/>
    <m/>
    <x v="0"/>
    <x v="0"/>
    <d v="2018-05-22T00:00:00"/>
    <s v="Sun"/>
    <x v="5"/>
    <s v="CA-2018-159653"/>
    <n v="202"/>
    <s v="Avery 493"/>
    <s v="Cassandra Brandow"/>
    <n v="30605"/>
    <n v="7"/>
    <n v="3"/>
    <n v="15"/>
  </r>
  <r>
    <n v="5"/>
    <x v="2"/>
    <x v="942"/>
    <x v="2"/>
    <x v="1"/>
    <n v="3"/>
    <x v="2"/>
    <x v="11"/>
    <x v="2"/>
    <x v="4"/>
    <x v="4"/>
    <s v="United States"/>
    <x v="377"/>
    <x v="3"/>
    <m/>
    <x v="0"/>
    <x v="1"/>
    <d v="2018-04-05T00:00:00"/>
    <s v="Thu"/>
    <x v="4"/>
    <s v="CA-2018-159695"/>
    <n v="583"/>
    <s v="Eldon Portable Mobile Manager"/>
    <s v="Kelly Williams"/>
    <n v="77095"/>
    <n v="14"/>
    <n v="7"/>
    <n v="158"/>
  </r>
  <r>
    <n v="4"/>
    <x v="1"/>
    <x v="943"/>
    <x v="2"/>
    <x v="0"/>
    <n v="6"/>
    <x v="2"/>
    <x v="5"/>
    <x v="1"/>
    <x v="15"/>
    <x v="11"/>
    <s v="United States"/>
    <x v="540"/>
    <x v="1"/>
    <m/>
    <x v="0"/>
    <x v="1"/>
    <d v="2018-09-17T00:00:00"/>
    <s v="Tue"/>
    <x v="0"/>
    <s v="CA-2018-159730"/>
    <n v="791"/>
    <s v="Harbour Creations 67200 Series Stacking Chairs"/>
    <s v="Anna Andreadi"/>
    <n v="98103"/>
    <n v="10"/>
    <n v="2"/>
    <n v="114"/>
  </r>
  <r>
    <n v="4"/>
    <x v="1"/>
    <x v="943"/>
    <x v="2"/>
    <x v="0"/>
    <n v="6"/>
    <x v="2"/>
    <x v="0"/>
    <x v="0"/>
    <x v="15"/>
    <x v="11"/>
    <s v="United States"/>
    <x v="540"/>
    <x v="1"/>
    <m/>
    <x v="0"/>
    <x v="1"/>
    <d v="2018-09-17T00:00:00"/>
    <s v="Tue"/>
    <x v="0"/>
    <s v="CA-2018-159730"/>
    <n v="447"/>
    <s v="Clarity 53712"/>
    <s v="Anna Andreadi"/>
    <n v="98103"/>
    <n v="8"/>
    <n v="2"/>
    <n v="106"/>
  </r>
  <r>
    <n v="6"/>
    <x v="0"/>
    <x v="667"/>
    <x v="2"/>
    <x v="0"/>
    <n v="6"/>
    <x v="0"/>
    <x v="2"/>
    <x v="2"/>
    <x v="13"/>
    <x v="10"/>
    <s v="United States"/>
    <x v="674"/>
    <x v="3"/>
    <m/>
    <x v="0"/>
    <x v="3"/>
    <d v="2018-09-03T00:00:00"/>
    <s v="Tue"/>
    <x v="0"/>
    <s v="CA-2018-159737"/>
    <n v="1843"/>
    <s v="XtraLife ClearVue Slant-D Ring Binder, White, 3"/>
    <s v="Kelly Williams"/>
    <n v="60610"/>
    <n v="-15"/>
    <n v="3"/>
    <n v="9"/>
  </r>
  <r>
    <n v="3"/>
    <x v="0"/>
    <x v="944"/>
    <x v="2"/>
    <x v="1"/>
    <n v="3"/>
    <x v="0"/>
    <x v="6"/>
    <x v="2"/>
    <x v="149"/>
    <x v="5"/>
    <s v="United States"/>
    <x v="456"/>
    <x v="2"/>
    <m/>
    <x v="0"/>
    <x v="0"/>
    <d v="2018-05-09T00:00:00"/>
    <s v="Mon"/>
    <x v="5"/>
    <s v="CA-2018-159765"/>
    <n v="29"/>
    <s v="4009 Highlighters by Sanford"/>
    <s v="Cassandra Brandow"/>
    <n v="24153"/>
    <n v="9"/>
    <n v="7"/>
    <n v="28"/>
  </r>
  <r>
    <n v="6"/>
    <x v="0"/>
    <x v="945"/>
    <x v="2"/>
    <x v="0"/>
    <n v="6"/>
    <x v="2"/>
    <x v="2"/>
    <x v="2"/>
    <x v="101"/>
    <x v="8"/>
    <s v="United States"/>
    <x v="128"/>
    <x v="2"/>
    <m/>
    <x v="0"/>
    <x v="0"/>
    <d v="2018-01-31T00:00:00"/>
    <s v="Tue"/>
    <x v="3"/>
    <s v="CA-2018-159891"/>
    <n v="651"/>
    <s v="Fellowes PB500 Electric Punch Plastic Comb Binding Machine with Manual Bind"/>
    <s v="Cassandra Brandow"/>
    <n v="30318"/>
    <n v="635"/>
    <n v="1"/>
    <n v="1271"/>
  </r>
  <r>
    <n v="6"/>
    <x v="0"/>
    <x v="945"/>
    <x v="2"/>
    <x v="0"/>
    <n v="6"/>
    <x v="2"/>
    <x v="7"/>
    <x v="2"/>
    <x v="101"/>
    <x v="8"/>
    <s v="United States"/>
    <x v="128"/>
    <x v="2"/>
    <m/>
    <x v="0"/>
    <x v="0"/>
    <d v="2018-01-31T00:00:00"/>
    <s v="Tue"/>
    <x v="3"/>
    <s v="CA-2018-159891"/>
    <n v="4"/>
    <s v="#10 White Business Envelopes,4 1/8 x 9 1/2"/>
    <s v="Cassandra Brandow"/>
    <n v="30318"/>
    <n v="59"/>
    <n v="8"/>
    <n v="125"/>
  </r>
  <r>
    <n v="5"/>
    <x v="1"/>
    <x v="847"/>
    <x v="2"/>
    <x v="0"/>
    <n v="6"/>
    <x v="1"/>
    <x v="1"/>
    <x v="1"/>
    <x v="16"/>
    <x v="12"/>
    <s v="United States"/>
    <x v="387"/>
    <x v="0"/>
    <m/>
    <x v="0"/>
    <x v="6"/>
    <d v="2018-08-29T00:00:00"/>
    <s v="Sun"/>
    <x v="0"/>
    <s v="CA-2018-159912"/>
    <n v="280"/>
    <s v="Barricks 18 x 48 Non-Folding Utility Table with Bottom Storage Shelf"/>
    <s v="Chuck Magee"/>
    <n v="19120"/>
    <n v="-56"/>
    <n v="4"/>
    <n v="242"/>
  </r>
  <r>
    <n v="5"/>
    <x v="1"/>
    <x v="847"/>
    <x v="2"/>
    <x v="0"/>
    <n v="6"/>
    <x v="1"/>
    <x v="14"/>
    <x v="1"/>
    <x v="16"/>
    <x v="12"/>
    <s v="United States"/>
    <x v="387"/>
    <x v="0"/>
    <m/>
    <x v="0"/>
    <x v="8"/>
    <d v="2018-08-29T00:00:00"/>
    <s v="Sun"/>
    <x v="0"/>
    <s v="CA-2018-159912"/>
    <n v="1228"/>
    <s v="OSullivan 5-Shelf Heavy-Duty Bookcases"/>
    <s v="Chuck Magee"/>
    <n v="19120"/>
    <n v="-82"/>
    <n v="4"/>
    <n v="164"/>
  </r>
  <r>
    <n v="5"/>
    <x v="1"/>
    <x v="847"/>
    <x v="2"/>
    <x v="0"/>
    <n v="6"/>
    <x v="1"/>
    <x v="4"/>
    <x v="2"/>
    <x v="16"/>
    <x v="12"/>
    <s v="United States"/>
    <x v="387"/>
    <x v="0"/>
    <m/>
    <x v="0"/>
    <x v="1"/>
    <d v="2018-08-29T00:00:00"/>
    <s v="Sun"/>
    <x v="0"/>
    <s v="CA-2018-159912"/>
    <n v="1353"/>
    <s v="Revere Boxed Rubber Bands by Revere"/>
    <s v="Chuck Magee"/>
    <n v="19120"/>
    <n v="-2"/>
    <n v="7"/>
    <n v="11"/>
  </r>
  <r>
    <n v="5"/>
    <x v="1"/>
    <x v="847"/>
    <x v="2"/>
    <x v="0"/>
    <n v="6"/>
    <x v="1"/>
    <x v="2"/>
    <x v="2"/>
    <x v="16"/>
    <x v="12"/>
    <s v="United States"/>
    <x v="387"/>
    <x v="0"/>
    <m/>
    <x v="0"/>
    <x v="4"/>
    <d v="2018-08-29T00:00:00"/>
    <s v="Sun"/>
    <x v="0"/>
    <s v="CA-2018-159912"/>
    <n v="640"/>
    <s v="Fellowes Black Plastic Comb Bindings"/>
    <s v="Chuck Magee"/>
    <n v="19120"/>
    <n v="-3"/>
    <n v="2"/>
    <n v="3"/>
  </r>
  <r>
    <n v="4"/>
    <x v="2"/>
    <x v="637"/>
    <x v="2"/>
    <x v="1"/>
    <n v="3"/>
    <x v="1"/>
    <x v="5"/>
    <x v="1"/>
    <x v="49"/>
    <x v="10"/>
    <s v="United States"/>
    <x v="510"/>
    <x v="3"/>
    <m/>
    <x v="0"/>
    <x v="2"/>
    <d v="2018-07-07T00:00:00"/>
    <s v="Sat"/>
    <x v="1"/>
    <s v="CA-2018-159940"/>
    <n v="751"/>
    <s v="Global Ergonomic Managers Chair"/>
    <s v="Kelly Williams"/>
    <n v="60505"/>
    <n v="-14"/>
    <n v="2"/>
    <n v="253"/>
  </r>
  <r>
    <n v="4"/>
    <x v="2"/>
    <x v="637"/>
    <x v="2"/>
    <x v="1"/>
    <n v="3"/>
    <x v="1"/>
    <x v="9"/>
    <x v="1"/>
    <x v="49"/>
    <x v="10"/>
    <s v="United States"/>
    <x v="510"/>
    <x v="3"/>
    <m/>
    <x v="0"/>
    <x v="7"/>
    <d v="2018-07-07T00:00:00"/>
    <s v="Sat"/>
    <x v="1"/>
    <s v="CA-2018-159940"/>
    <n v="673"/>
    <s v="Flat Face Poster Frame"/>
    <s v="Kelly Williams"/>
    <n v="60505"/>
    <n v="-27"/>
    <n v="8"/>
    <n v="60"/>
  </r>
  <r>
    <n v="4"/>
    <x v="2"/>
    <x v="637"/>
    <x v="2"/>
    <x v="1"/>
    <n v="3"/>
    <x v="1"/>
    <x v="4"/>
    <x v="2"/>
    <x v="49"/>
    <x v="10"/>
    <s v="United States"/>
    <x v="510"/>
    <x v="3"/>
    <m/>
    <x v="0"/>
    <x v="1"/>
    <d v="2018-07-07T00:00:00"/>
    <s v="Sat"/>
    <x v="1"/>
    <s v="CA-2018-159940"/>
    <n v="51"/>
    <s v="Acco Hot Clips Clips to Go"/>
    <s v="Kelly Williams"/>
    <n v="60505"/>
    <n v="1"/>
    <n v="1"/>
    <n v="3"/>
  </r>
  <r>
    <n v="4"/>
    <x v="2"/>
    <x v="637"/>
    <x v="2"/>
    <x v="1"/>
    <n v="3"/>
    <x v="1"/>
    <x v="3"/>
    <x v="2"/>
    <x v="49"/>
    <x v="10"/>
    <s v="United States"/>
    <x v="510"/>
    <x v="3"/>
    <m/>
    <x v="0"/>
    <x v="1"/>
    <d v="2018-07-07T00:00:00"/>
    <s v="Sat"/>
    <x v="1"/>
    <s v="CA-2018-159940"/>
    <n v="1576"/>
    <s v="Tops Wirebound Message Log Books"/>
    <s v="Kelly Williams"/>
    <n v="60505"/>
    <n v="8"/>
    <n v="9"/>
    <n v="24"/>
  </r>
  <r>
    <n v="4"/>
    <x v="1"/>
    <x v="868"/>
    <x v="2"/>
    <x v="0"/>
    <n v="6"/>
    <x v="0"/>
    <x v="0"/>
    <x v="0"/>
    <x v="218"/>
    <x v="27"/>
    <s v="United States"/>
    <x v="129"/>
    <x v="2"/>
    <m/>
    <x v="0"/>
    <x v="1"/>
    <d v="2018-12-09T00:00:00"/>
    <s v="Mon"/>
    <x v="6"/>
    <s v="CA-2018-159989"/>
    <n v="147"/>
    <s v="ARKON Windshield Dashboard Air Vent Car Mount Holder"/>
    <s v="Cassandra Brandow"/>
    <n v="37064"/>
    <n v="-9"/>
    <n v="3"/>
    <n v="41"/>
  </r>
  <r>
    <n v="4"/>
    <x v="1"/>
    <x v="779"/>
    <x v="2"/>
    <x v="0"/>
    <n v="6"/>
    <x v="0"/>
    <x v="5"/>
    <x v="1"/>
    <x v="200"/>
    <x v="21"/>
    <s v="United States"/>
    <x v="588"/>
    <x v="3"/>
    <m/>
    <x v="0"/>
    <x v="0"/>
    <d v="2018-12-08T00:00:00"/>
    <s v="Sun"/>
    <x v="6"/>
    <s v="CA-2018-160108"/>
    <n v="837"/>
    <s v="Hon GuestStacker Chair"/>
    <s v="Kelly Williams"/>
    <n v="54703"/>
    <n v="177"/>
    <n v="3"/>
    <n v="680"/>
  </r>
  <r>
    <n v="4"/>
    <x v="1"/>
    <x v="779"/>
    <x v="2"/>
    <x v="0"/>
    <n v="6"/>
    <x v="0"/>
    <x v="14"/>
    <x v="1"/>
    <x v="200"/>
    <x v="21"/>
    <s v="United States"/>
    <x v="588"/>
    <x v="3"/>
    <m/>
    <x v="0"/>
    <x v="0"/>
    <d v="2018-12-08T00:00:00"/>
    <s v="Sun"/>
    <x v="6"/>
    <s v="CA-2018-160108"/>
    <n v="388"/>
    <s v="Bush Westfield Collection Bookcases, Dark Cherry Finish"/>
    <s v="Kelly Williams"/>
    <n v="54703"/>
    <n v="32"/>
    <n v="7"/>
    <n v="406"/>
  </r>
  <r>
    <n v="0"/>
    <x v="0"/>
    <x v="793"/>
    <x v="2"/>
    <x v="3"/>
    <n v="0"/>
    <x v="1"/>
    <x v="9"/>
    <x v="1"/>
    <x v="16"/>
    <x v="12"/>
    <s v="United States"/>
    <x v="177"/>
    <x v="0"/>
    <m/>
    <x v="0"/>
    <x v="1"/>
    <d v="2018-11-23T00:00:00"/>
    <s v="Mon"/>
    <x v="7"/>
    <s v="CA-2018-160129"/>
    <n v="1185"/>
    <s v="Nu-Dell Float Frame 11 x 14 1/2"/>
    <s v="Chuck Magee"/>
    <n v="19140"/>
    <n v="4"/>
    <n v="2"/>
    <n v="14"/>
  </r>
  <r>
    <n v="0"/>
    <x v="0"/>
    <x v="793"/>
    <x v="2"/>
    <x v="3"/>
    <n v="0"/>
    <x v="1"/>
    <x v="9"/>
    <x v="1"/>
    <x v="16"/>
    <x v="12"/>
    <s v="United States"/>
    <x v="177"/>
    <x v="0"/>
    <m/>
    <x v="0"/>
    <x v="1"/>
    <d v="2018-11-23T00:00:00"/>
    <s v="Mon"/>
    <x v="7"/>
    <s v="CA-2018-160129"/>
    <n v="492"/>
    <s v="DAX Executive Solid Wood Document Frame, Desktop or Hang, Mahogany, 5 x 7"/>
    <s v="Chuck Magee"/>
    <n v="19140"/>
    <n v="12"/>
    <n v="7"/>
    <n v="70"/>
  </r>
  <r>
    <n v="0"/>
    <x v="0"/>
    <x v="793"/>
    <x v="2"/>
    <x v="3"/>
    <n v="0"/>
    <x v="1"/>
    <x v="4"/>
    <x v="2"/>
    <x v="16"/>
    <x v="12"/>
    <s v="United States"/>
    <x v="177"/>
    <x v="0"/>
    <m/>
    <x v="0"/>
    <x v="1"/>
    <d v="2018-11-23T00:00:00"/>
    <s v="Mon"/>
    <x v="7"/>
    <s v="CA-2018-160129"/>
    <n v="105"/>
    <s v="Advantus Map Pennant Flags and Round Head Tacks"/>
    <s v="Chuck Magee"/>
    <n v="19140"/>
    <n v="2"/>
    <n v="5"/>
    <n v="16"/>
  </r>
  <r>
    <n v="6"/>
    <x v="0"/>
    <x v="850"/>
    <x v="2"/>
    <x v="0"/>
    <n v="6"/>
    <x v="1"/>
    <x v="3"/>
    <x v="2"/>
    <x v="117"/>
    <x v="4"/>
    <s v="United States"/>
    <x v="355"/>
    <x v="3"/>
    <m/>
    <x v="0"/>
    <x v="1"/>
    <d v="2018-11-03T00:00:00"/>
    <s v="Tue"/>
    <x v="7"/>
    <s v="CA-2018-160136"/>
    <n v="1776"/>
    <s v="Xerox 1978"/>
    <s v="Kelly Williams"/>
    <n v="75217"/>
    <n v="3"/>
    <n v="2"/>
    <n v="9"/>
  </r>
  <r>
    <n v="6"/>
    <x v="0"/>
    <x v="697"/>
    <x v="2"/>
    <x v="0"/>
    <n v="6"/>
    <x v="0"/>
    <x v="11"/>
    <x v="2"/>
    <x v="131"/>
    <x v="6"/>
    <s v="United States"/>
    <x v="471"/>
    <x v="3"/>
    <m/>
    <x v="0"/>
    <x v="0"/>
    <d v="2018-10-20T00:00:00"/>
    <s v="Fri"/>
    <x v="8"/>
    <s v="CA-2018-160220"/>
    <n v="1666"/>
    <s v="Woodgrain Magazine Files by Perma"/>
    <s v="Kelly Williams"/>
    <n v="48183"/>
    <n v="1"/>
    <n v="7"/>
    <n v="21"/>
  </r>
  <r>
    <n v="6"/>
    <x v="0"/>
    <x v="697"/>
    <x v="2"/>
    <x v="0"/>
    <n v="6"/>
    <x v="0"/>
    <x v="0"/>
    <x v="0"/>
    <x v="131"/>
    <x v="6"/>
    <s v="United States"/>
    <x v="471"/>
    <x v="3"/>
    <m/>
    <x v="0"/>
    <x v="0"/>
    <d v="2018-10-20T00:00:00"/>
    <s v="Fri"/>
    <x v="8"/>
    <s v="CA-2018-160220"/>
    <n v="1322"/>
    <s v="Pyle PMP37LED"/>
    <s v="Kelly Williams"/>
    <n v="48183"/>
    <n v="52"/>
    <n v="2"/>
    <n v="192"/>
  </r>
  <r>
    <n v="6"/>
    <x v="0"/>
    <x v="697"/>
    <x v="2"/>
    <x v="0"/>
    <n v="6"/>
    <x v="0"/>
    <x v="0"/>
    <x v="0"/>
    <x v="131"/>
    <x v="6"/>
    <s v="United States"/>
    <x v="471"/>
    <x v="3"/>
    <m/>
    <x v="0"/>
    <x v="0"/>
    <d v="2018-10-20T00:00:00"/>
    <s v="Fri"/>
    <x v="8"/>
    <s v="CA-2018-160220"/>
    <n v="912"/>
    <s v="iKross Bluetooth Portable Keyboard + Cell Phone Stand Holder + Brush for Apple iPhone 5S 5C 5, 4S 4"/>
    <s v="Kelly Williams"/>
    <n v="48183"/>
    <n v="35"/>
    <n v="6"/>
    <n v="126"/>
  </r>
  <r>
    <n v="7"/>
    <x v="2"/>
    <x v="665"/>
    <x v="2"/>
    <x v="0"/>
    <n v="6"/>
    <x v="0"/>
    <x v="0"/>
    <x v="0"/>
    <x v="101"/>
    <x v="8"/>
    <s v="United States"/>
    <x v="728"/>
    <x v="2"/>
    <m/>
    <x v="0"/>
    <x v="0"/>
    <d v="2018-06-26T00:00:00"/>
    <s v="Thu"/>
    <x v="1"/>
    <s v="CA-2018-160234"/>
    <n v="435"/>
    <s v="Cisco IP Phone 7961G VoIP phone - Dark gray"/>
    <s v="Cassandra Brandow"/>
    <n v="30318"/>
    <n v="39"/>
    <n v="1"/>
    <n v="136"/>
  </r>
  <r>
    <n v="5"/>
    <x v="2"/>
    <x v="862"/>
    <x v="2"/>
    <x v="1"/>
    <n v="3"/>
    <x v="2"/>
    <x v="9"/>
    <x v="1"/>
    <x v="49"/>
    <x v="10"/>
    <s v="United States"/>
    <x v="11"/>
    <x v="3"/>
    <m/>
    <x v="0"/>
    <x v="7"/>
    <d v="2018-11-29T00:00:00"/>
    <s v="Sun"/>
    <x v="6"/>
    <s v="CA-2018-160241"/>
    <n v="1538"/>
    <s v="Tenex Chairmat w/ Average Lip, 45 x 53"/>
    <s v="Kelly Williams"/>
    <n v="60505"/>
    <n v="-303"/>
    <n v="4"/>
    <n v="242"/>
  </r>
  <r>
    <n v="5"/>
    <x v="1"/>
    <x v="884"/>
    <x v="2"/>
    <x v="0"/>
    <n v="6"/>
    <x v="1"/>
    <x v="14"/>
    <x v="1"/>
    <x v="428"/>
    <x v="35"/>
    <s v="United States"/>
    <x v="555"/>
    <x v="0"/>
    <m/>
    <x v="0"/>
    <x v="0"/>
    <d v="2018-01-02T00:00:00"/>
    <s v="Mon"/>
    <x v="11"/>
    <s v="CA-2018-160304"/>
    <n v="391"/>
    <s v="Bush Westfield Collection Bookcases, Medium Cherry Finish"/>
    <s v="Chuck Magee"/>
    <n v="20877"/>
    <n v="38"/>
    <n v="3"/>
    <n v="174"/>
  </r>
  <r>
    <n v="5"/>
    <x v="1"/>
    <x v="884"/>
    <x v="2"/>
    <x v="0"/>
    <n v="6"/>
    <x v="1"/>
    <x v="0"/>
    <x v="0"/>
    <x v="428"/>
    <x v="35"/>
    <s v="United States"/>
    <x v="555"/>
    <x v="0"/>
    <m/>
    <x v="0"/>
    <x v="0"/>
    <d v="2018-01-02T00:00:00"/>
    <s v="Mon"/>
    <x v="11"/>
    <s v="CA-2018-160304"/>
    <n v="725"/>
    <s v="GE 30522EE2"/>
    <s v="Chuck Magee"/>
    <n v="20877"/>
    <n v="67"/>
    <n v="2"/>
    <n v="232"/>
  </r>
  <r>
    <n v="6"/>
    <x v="0"/>
    <x v="935"/>
    <x v="3"/>
    <x v="0"/>
    <n v="6"/>
    <x v="1"/>
    <x v="6"/>
    <x v="2"/>
    <x v="429"/>
    <x v="15"/>
    <s v="United States"/>
    <x v="141"/>
    <x v="1"/>
    <m/>
    <x v="0"/>
    <x v="0"/>
    <d v="2018-12-31T00:00:00"/>
    <s v="Tue"/>
    <x v="11"/>
    <s v="CA-2018-160395"/>
    <n v="474"/>
    <s v="Crayola Anti Dust Chalk, 12/Pack"/>
    <s v="Anna Andreadi"/>
    <n v="89502"/>
    <n v="2"/>
    <n v="2"/>
    <n v="4"/>
  </r>
  <r>
    <n v="6"/>
    <x v="0"/>
    <x v="935"/>
    <x v="3"/>
    <x v="0"/>
    <n v="6"/>
    <x v="1"/>
    <x v="2"/>
    <x v="2"/>
    <x v="429"/>
    <x v="15"/>
    <s v="United States"/>
    <x v="141"/>
    <x v="1"/>
    <m/>
    <x v="0"/>
    <x v="1"/>
    <d v="2018-12-31T00:00:00"/>
    <s v="Tue"/>
    <x v="11"/>
    <s v="CA-2018-160395"/>
    <n v="999"/>
    <s v="Lock-Up Easel Spel-Binder"/>
    <s v="Anna Andreadi"/>
    <n v="89502"/>
    <n v="54"/>
    <n v="7"/>
    <n v="160"/>
  </r>
  <r>
    <n v="5"/>
    <x v="1"/>
    <x v="800"/>
    <x v="2"/>
    <x v="0"/>
    <n v="6"/>
    <x v="0"/>
    <x v="6"/>
    <x v="2"/>
    <x v="15"/>
    <x v="11"/>
    <s v="United States"/>
    <x v="493"/>
    <x v="1"/>
    <m/>
    <x v="0"/>
    <x v="0"/>
    <d v="2018-09-15T00:00:00"/>
    <s v="Sun"/>
    <x v="0"/>
    <s v="CA-2018-160479"/>
    <n v="1418"/>
    <s v="SANFORD Major Accent Highlighters"/>
    <s v="Anna Andreadi"/>
    <n v="98105"/>
    <n v="13"/>
    <n v="5"/>
    <n v="35"/>
  </r>
  <r>
    <n v="5"/>
    <x v="1"/>
    <x v="804"/>
    <x v="3"/>
    <x v="0"/>
    <n v="6"/>
    <x v="0"/>
    <x v="3"/>
    <x v="2"/>
    <x v="249"/>
    <x v="2"/>
    <s v="United States"/>
    <x v="74"/>
    <x v="2"/>
    <m/>
    <x v="0"/>
    <x v="1"/>
    <d v="2018-12-30T00:00:00"/>
    <s v="Mon"/>
    <x v="11"/>
    <s v="CA-2018-160486"/>
    <n v="599"/>
    <s v="Embossed Ink Jet Note Cards"/>
    <s v="Cassandra Brandow"/>
    <n v="33407"/>
    <n v="25"/>
    <n v="4"/>
    <n v="72"/>
  </r>
  <r>
    <n v="3"/>
    <x v="2"/>
    <x v="706"/>
    <x v="2"/>
    <x v="2"/>
    <n v="1"/>
    <x v="0"/>
    <x v="1"/>
    <x v="1"/>
    <x v="430"/>
    <x v="1"/>
    <s v="United States"/>
    <x v="490"/>
    <x v="1"/>
    <m/>
    <x v="0"/>
    <x v="1"/>
    <d v="2018-05-05T00:00:00"/>
    <s v="Thu"/>
    <x v="5"/>
    <s v="CA-2018-160500"/>
    <n v="310"/>
    <s v="Bevis 36 x 72 Conference Tables"/>
    <s v="Anna Andreadi"/>
    <n v="92024"/>
    <n v="7"/>
    <n v="3"/>
    <n v="299"/>
  </r>
  <r>
    <n v="3"/>
    <x v="2"/>
    <x v="706"/>
    <x v="2"/>
    <x v="2"/>
    <n v="1"/>
    <x v="0"/>
    <x v="2"/>
    <x v="2"/>
    <x v="430"/>
    <x v="1"/>
    <s v="United States"/>
    <x v="490"/>
    <x v="1"/>
    <m/>
    <x v="0"/>
    <x v="1"/>
    <d v="2018-05-05T00:00:00"/>
    <s v="Thu"/>
    <x v="5"/>
    <s v="CA-2018-160500"/>
    <n v="463"/>
    <s v="Computer Printout Index Tabs"/>
    <s v="Anna Andreadi"/>
    <n v="92024"/>
    <n v="2"/>
    <n v="5"/>
    <n v="7"/>
  </r>
  <r>
    <n v="5"/>
    <x v="1"/>
    <x v="711"/>
    <x v="2"/>
    <x v="0"/>
    <n v="6"/>
    <x v="1"/>
    <x v="11"/>
    <x v="2"/>
    <x v="57"/>
    <x v="25"/>
    <s v="United States"/>
    <x v="712"/>
    <x v="0"/>
    <m/>
    <x v="0"/>
    <x v="0"/>
    <d v="2018-11-25T00:00:00"/>
    <s v="Wed"/>
    <x v="7"/>
    <s v="CA-2018-160535"/>
    <n v="660"/>
    <s v="Fellowes Strictly Business Drawer File, Letter/Legal Size"/>
    <s v="Chuck Magee"/>
    <n v="7060"/>
    <n v="68"/>
    <n v="4"/>
    <n v="563"/>
  </r>
  <r>
    <n v="5"/>
    <x v="1"/>
    <x v="711"/>
    <x v="2"/>
    <x v="0"/>
    <n v="6"/>
    <x v="1"/>
    <x v="13"/>
    <x v="0"/>
    <x v="57"/>
    <x v="25"/>
    <s v="United States"/>
    <x v="712"/>
    <x v="0"/>
    <m/>
    <x v="0"/>
    <x v="0"/>
    <d v="2018-11-25T00:00:00"/>
    <s v="Wed"/>
    <x v="7"/>
    <s v="CA-2018-160535"/>
    <n v="973"/>
    <s v="Konica Minolta magicolor 1690MF Multifunction Printer"/>
    <s v="Chuck Magee"/>
    <n v="7060"/>
    <n v="118"/>
    <n v="8"/>
    <n v="320"/>
  </r>
  <r>
    <n v="2"/>
    <x v="2"/>
    <x v="891"/>
    <x v="2"/>
    <x v="2"/>
    <n v="1"/>
    <x v="1"/>
    <x v="3"/>
    <x v="2"/>
    <x v="21"/>
    <x v="2"/>
    <s v="United States"/>
    <x v="615"/>
    <x v="2"/>
    <m/>
    <x v="0"/>
    <x v="1"/>
    <d v="2018-08-26T00:00:00"/>
    <s v="Thu"/>
    <x v="10"/>
    <s v="CA-2018-160598"/>
    <n v="1740"/>
    <s v="Xerox 1944"/>
    <s v="Cassandra Brandow"/>
    <n v="33142"/>
    <n v="11"/>
    <n v="1"/>
    <n v="31"/>
  </r>
  <r>
    <n v="5"/>
    <x v="1"/>
    <x v="671"/>
    <x v="2"/>
    <x v="0"/>
    <n v="6"/>
    <x v="2"/>
    <x v="8"/>
    <x v="0"/>
    <x v="304"/>
    <x v="1"/>
    <s v="United States"/>
    <x v="520"/>
    <x v="1"/>
    <m/>
    <x v="0"/>
    <x v="0"/>
    <d v="2018-06-06T00:00:00"/>
    <s v="Fri"/>
    <x v="9"/>
    <s v="CA-2018-160717"/>
    <n v="1363"/>
    <s v="Rosewill 107 Normal Keys USB Wired Standard Keyboard"/>
    <s v="Anna Andreadi"/>
    <n v="93101"/>
    <n v="4"/>
    <n v="2"/>
    <n v="27"/>
  </r>
  <r>
    <n v="5"/>
    <x v="1"/>
    <x v="671"/>
    <x v="2"/>
    <x v="0"/>
    <n v="6"/>
    <x v="2"/>
    <x v="0"/>
    <x v="0"/>
    <x v="304"/>
    <x v="1"/>
    <s v="United States"/>
    <x v="520"/>
    <x v="1"/>
    <m/>
    <x v="0"/>
    <x v="1"/>
    <d v="2018-06-06T00:00:00"/>
    <s v="Fri"/>
    <x v="9"/>
    <s v="CA-2018-160717"/>
    <n v="345"/>
    <s v="Bose SoundLink Bluetooth Speaker"/>
    <s v="Anna Andreadi"/>
    <n v="93101"/>
    <n v="161"/>
    <n v="3"/>
    <n v="478"/>
  </r>
  <r>
    <n v="5"/>
    <x v="1"/>
    <x v="671"/>
    <x v="2"/>
    <x v="0"/>
    <n v="6"/>
    <x v="2"/>
    <x v="0"/>
    <x v="0"/>
    <x v="304"/>
    <x v="1"/>
    <s v="United States"/>
    <x v="520"/>
    <x v="1"/>
    <m/>
    <x v="0"/>
    <x v="1"/>
    <d v="2018-06-06T00:00:00"/>
    <s v="Fri"/>
    <x v="9"/>
    <s v="CA-2018-160717"/>
    <n v="1393"/>
    <s v="Samsung Galaxy Mega 6.3"/>
    <s v="Anna Andreadi"/>
    <n v="93101"/>
    <n v="227"/>
    <n v="9"/>
    <n v="3024"/>
  </r>
  <r>
    <n v="5"/>
    <x v="2"/>
    <x v="860"/>
    <x v="2"/>
    <x v="1"/>
    <n v="3"/>
    <x v="1"/>
    <x v="9"/>
    <x v="1"/>
    <x v="424"/>
    <x v="11"/>
    <s v="United States"/>
    <x v="114"/>
    <x v="1"/>
    <m/>
    <x v="0"/>
    <x v="0"/>
    <d v="2018-12-11T00:00:00"/>
    <s v="Wed"/>
    <x v="6"/>
    <s v="CA-2018-160745"/>
    <n v="22"/>
    <s v="3M Hangers With Command Adhesive"/>
    <s v="Anna Andreadi"/>
    <n v="98661"/>
    <n v="6"/>
    <n v="4"/>
    <n v="15"/>
  </r>
  <r>
    <n v="5"/>
    <x v="2"/>
    <x v="860"/>
    <x v="2"/>
    <x v="1"/>
    <n v="3"/>
    <x v="1"/>
    <x v="0"/>
    <x v="0"/>
    <x v="424"/>
    <x v="11"/>
    <s v="United States"/>
    <x v="114"/>
    <x v="1"/>
    <m/>
    <x v="0"/>
    <x v="1"/>
    <d v="2018-12-11T00:00:00"/>
    <s v="Wed"/>
    <x v="6"/>
    <s v="CA-2018-160745"/>
    <n v="163"/>
    <s v="AT&amp;T TR1909W"/>
    <s v="Anna Andreadi"/>
    <n v="98661"/>
    <n v="23"/>
    <n v="3"/>
    <n v="302"/>
  </r>
  <r>
    <n v="5"/>
    <x v="2"/>
    <x v="860"/>
    <x v="2"/>
    <x v="1"/>
    <n v="3"/>
    <x v="1"/>
    <x v="8"/>
    <x v="0"/>
    <x v="424"/>
    <x v="11"/>
    <s v="United States"/>
    <x v="114"/>
    <x v="1"/>
    <m/>
    <x v="0"/>
    <x v="0"/>
    <d v="2018-12-11T00:00:00"/>
    <s v="Wed"/>
    <x v="6"/>
    <s v="CA-2018-160745"/>
    <n v="667"/>
    <s v="First Data FD10 PIN Pad"/>
    <s v="Anna Andreadi"/>
    <n v="98661"/>
    <n v="32"/>
    <n v="4"/>
    <n v="316"/>
  </r>
  <r>
    <n v="1"/>
    <x v="0"/>
    <x v="710"/>
    <x v="2"/>
    <x v="2"/>
    <n v="1"/>
    <x v="0"/>
    <x v="0"/>
    <x v="0"/>
    <x v="431"/>
    <x v="41"/>
    <s v="United States"/>
    <x v="319"/>
    <x v="3"/>
    <m/>
    <x v="0"/>
    <x v="0"/>
    <d v="2018-09-05T00:00:00"/>
    <s v="Thu"/>
    <x v="0"/>
    <s v="CA-2018-160815"/>
    <n v="733"/>
    <s v="Geemarc AmpliPOWER60"/>
    <s v="Kelly Williams"/>
    <n v="52402"/>
    <n v="81"/>
    <n v="3"/>
    <n v="278"/>
  </r>
  <r>
    <n v="5"/>
    <x v="1"/>
    <x v="752"/>
    <x v="2"/>
    <x v="0"/>
    <n v="6"/>
    <x v="1"/>
    <x v="10"/>
    <x v="2"/>
    <x v="285"/>
    <x v="1"/>
    <s v="United States"/>
    <x v="400"/>
    <x v="1"/>
    <m/>
    <x v="0"/>
    <x v="0"/>
    <d v="2018-07-21T00:00:00"/>
    <s v="Sat"/>
    <x v="1"/>
    <s v="CA-2018-160941"/>
    <n v="1442"/>
    <s v="Self-Adhesive Removable Labels"/>
    <s v="Anna Andreadi"/>
    <n v="95661"/>
    <n v="2"/>
    <n v="1"/>
    <n v="3"/>
  </r>
  <r>
    <n v="5"/>
    <x v="1"/>
    <x v="752"/>
    <x v="2"/>
    <x v="0"/>
    <n v="6"/>
    <x v="1"/>
    <x v="7"/>
    <x v="2"/>
    <x v="285"/>
    <x v="1"/>
    <s v="United States"/>
    <x v="400"/>
    <x v="1"/>
    <m/>
    <x v="0"/>
    <x v="0"/>
    <d v="2018-07-21T00:00:00"/>
    <s v="Sat"/>
    <x v="1"/>
    <s v="CA-2018-160941"/>
    <n v="127"/>
    <s v="Ames Color-File Green Diamond Border X-ray Mailers"/>
    <s v="Anna Andreadi"/>
    <n v="95661"/>
    <n v="197"/>
    <n v="5"/>
    <n v="420"/>
  </r>
  <r>
    <n v="6"/>
    <x v="0"/>
    <x v="760"/>
    <x v="2"/>
    <x v="0"/>
    <n v="6"/>
    <x v="0"/>
    <x v="11"/>
    <x v="2"/>
    <x v="17"/>
    <x v="1"/>
    <s v="United States"/>
    <x v="464"/>
    <x v="1"/>
    <m/>
    <x v="0"/>
    <x v="0"/>
    <d v="2018-12-03T00:00:00"/>
    <s v="Tue"/>
    <x v="6"/>
    <s v="CA-2018-161025"/>
    <n v="658"/>
    <s v="Fellowes Staxonsteel Drawer Files"/>
    <s v="Anna Andreadi"/>
    <n v="90049"/>
    <n v="108"/>
    <n v="4"/>
    <n v="773"/>
  </r>
  <r>
    <n v="0"/>
    <x v="0"/>
    <x v="905"/>
    <x v="2"/>
    <x v="3"/>
    <n v="0"/>
    <x v="1"/>
    <x v="2"/>
    <x v="2"/>
    <x v="17"/>
    <x v="1"/>
    <s v="United States"/>
    <x v="23"/>
    <x v="1"/>
    <m/>
    <x v="0"/>
    <x v="1"/>
    <d v="2018-06-28T00:00:00"/>
    <s v="Sat"/>
    <x v="9"/>
    <s v="CA-2018-161095"/>
    <n v="700"/>
    <s v="GBC Premium Transparent Covers with Diagonal Lined Pattern"/>
    <s v="Anna Andreadi"/>
    <n v="90032"/>
    <n v="12"/>
    <n v="2"/>
    <n v="34"/>
  </r>
  <r>
    <n v="0"/>
    <x v="0"/>
    <x v="905"/>
    <x v="2"/>
    <x v="3"/>
    <n v="0"/>
    <x v="1"/>
    <x v="2"/>
    <x v="2"/>
    <x v="17"/>
    <x v="1"/>
    <s v="United States"/>
    <x v="23"/>
    <x v="1"/>
    <m/>
    <x v="0"/>
    <x v="1"/>
    <d v="2018-06-28T00:00:00"/>
    <s v="Sat"/>
    <x v="9"/>
    <s v="CA-2018-161095"/>
    <n v="1343"/>
    <s v="Recycled Pressboard Report Cover with Reinforced Top Hinge"/>
    <s v="Anna Andreadi"/>
    <n v="90032"/>
    <n v="3"/>
    <n v="3"/>
    <n v="8"/>
  </r>
  <r>
    <n v="4"/>
    <x v="1"/>
    <x v="765"/>
    <x v="2"/>
    <x v="0"/>
    <n v="6"/>
    <x v="2"/>
    <x v="6"/>
    <x v="2"/>
    <x v="0"/>
    <x v="0"/>
    <s v="United States"/>
    <x v="638"/>
    <x v="0"/>
    <m/>
    <x v="0"/>
    <x v="0"/>
    <d v="2018-05-09T00:00:00"/>
    <s v="Mon"/>
    <x v="5"/>
    <s v="CA-2018-161158"/>
    <n v="1419"/>
    <s v="Sanford Pocket Accent Highlighters"/>
    <s v="Chuck Magee"/>
    <n v="10024"/>
    <n v="3"/>
    <n v="5"/>
    <n v="8"/>
  </r>
  <r>
    <n v="5"/>
    <x v="1"/>
    <x v="847"/>
    <x v="2"/>
    <x v="0"/>
    <n v="6"/>
    <x v="2"/>
    <x v="15"/>
    <x v="2"/>
    <x v="183"/>
    <x v="44"/>
    <s v="United States"/>
    <x v="669"/>
    <x v="0"/>
    <m/>
    <x v="0"/>
    <x v="0"/>
    <d v="2018-08-29T00:00:00"/>
    <s v="Sun"/>
    <x v="0"/>
    <s v="CA-2018-161207"/>
    <n v="77"/>
    <s v="Acme Forged Steel Scissors with Black Enamel Handles"/>
    <s v="Chuck Magee"/>
    <n v="3301"/>
    <n v="8"/>
    <n v="3"/>
    <n v="28"/>
  </r>
  <r>
    <n v="2"/>
    <x v="1"/>
    <x v="946"/>
    <x v="2"/>
    <x v="1"/>
    <n v="3"/>
    <x v="0"/>
    <x v="3"/>
    <x v="2"/>
    <x v="314"/>
    <x v="45"/>
    <s v="United States"/>
    <x v="433"/>
    <x v="1"/>
    <m/>
    <x v="0"/>
    <x v="0"/>
    <d v="2018-03-26T00:00:00"/>
    <s v="Thu"/>
    <x v="2"/>
    <s v="CA-2018-161361"/>
    <n v="96"/>
    <s v="Adams Telephone Message Book W/Dividers/Space For Phone Numbers, 5 1/4X8 1/2, 300/Messages"/>
    <s v="Anna Andreadi"/>
    <n v="83201"/>
    <n v="9"/>
    <n v="3"/>
    <n v="18"/>
  </r>
  <r>
    <n v="2"/>
    <x v="1"/>
    <x v="946"/>
    <x v="2"/>
    <x v="1"/>
    <n v="3"/>
    <x v="0"/>
    <x v="2"/>
    <x v="2"/>
    <x v="314"/>
    <x v="45"/>
    <s v="United States"/>
    <x v="433"/>
    <x v="1"/>
    <m/>
    <x v="0"/>
    <x v="1"/>
    <d v="2018-03-26T00:00:00"/>
    <s v="Thu"/>
    <x v="2"/>
    <s v="CA-2018-161361"/>
    <n v="1642"/>
    <s v="Wilson Jones Hanging View Binder, White, 1"/>
    <s v="Anna Andreadi"/>
    <n v="83201"/>
    <n v="6"/>
    <n v="3"/>
    <n v="17"/>
  </r>
  <r>
    <n v="5"/>
    <x v="1"/>
    <x v="803"/>
    <x v="2"/>
    <x v="0"/>
    <n v="6"/>
    <x v="0"/>
    <x v="2"/>
    <x v="2"/>
    <x v="15"/>
    <x v="11"/>
    <s v="United States"/>
    <x v="220"/>
    <x v="1"/>
    <m/>
    <x v="0"/>
    <x v="1"/>
    <d v="2018-12-05T00:00:00"/>
    <s v="Thu"/>
    <x v="6"/>
    <s v="CA-2018-161389"/>
    <n v="649"/>
    <s v="Fellowes PB200 Plastic Comb Binding Machine"/>
    <s v="Anna Andreadi"/>
    <n v="98103"/>
    <n v="133"/>
    <n v="3"/>
    <n v="408"/>
  </r>
  <r>
    <n v="4"/>
    <x v="1"/>
    <x v="750"/>
    <x v="2"/>
    <x v="0"/>
    <n v="6"/>
    <x v="1"/>
    <x v="10"/>
    <x v="2"/>
    <x v="0"/>
    <x v="0"/>
    <s v="United States"/>
    <x v="65"/>
    <x v="0"/>
    <m/>
    <x v="0"/>
    <x v="0"/>
    <d v="2018-04-01T00:00:00"/>
    <s v="Sun"/>
    <x v="4"/>
    <s v="CA-2018-161473"/>
    <n v="180"/>
    <s v="Avery 473"/>
    <s v="Chuck Magee"/>
    <n v="10035"/>
    <n v="10"/>
    <n v="2"/>
    <n v="21"/>
  </r>
  <r>
    <n v="4"/>
    <x v="1"/>
    <x v="750"/>
    <x v="2"/>
    <x v="0"/>
    <n v="6"/>
    <x v="1"/>
    <x v="15"/>
    <x v="2"/>
    <x v="0"/>
    <x v="0"/>
    <s v="United States"/>
    <x v="65"/>
    <x v="0"/>
    <m/>
    <x v="0"/>
    <x v="0"/>
    <d v="2018-04-01T00:00:00"/>
    <s v="Sun"/>
    <x v="4"/>
    <s v="CA-2018-161473"/>
    <n v="90"/>
    <s v="Acme Value Line Scissors"/>
    <s v="Chuck Magee"/>
    <n v="10035"/>
    <n v="3"/>
    <n v="3"/>
    <n v="11"/>
  </r>
  <r>
    <n v="4"/>
    <x v="1"/>
    <x v="750"/>
    <x v="2"/>
    <x v="0"/>
    <n v="6"/>
    <x v="1"/>
    <x v="2"/>
    <x v="2"/>
    <x v="0"/>
    <x v="0"/>
    <s v="United States"/>
    <x v="65"/>
    <x v="0"/>
    <m/>
    <x v="0"/>
    <x v="1"/>
    <d v="2018-04-01T00:00:00"/>
    <s v="Sun"/>
    <x v="4"/>
    <s v="CA-2018-161473"/>
    <n v="247"/>
    <s v="Avery Hanging File Binders"/>
    <s v="Chuck Magee"/>
    <n v="10035"/>
    <n v="5"/>
    <n v="3"/>
    <n v="14"/>
  </r>
  <r>
    <n v="6"/>
    <x v="0"/>
    <x v="737"/>
    <x v="2"/>
    <x v="0"/>
    <n v="6"/>
    <x v="0"/>
    <x v="3"/>
    <x v="2"/>
    <x v="15"/>
    <x v="11"/>
    <s v="United States"/>
    <x v="94"/>
    <x v="1"/>
    <m/>
    <x v="0"/>
    <x v="0"/>
    <d v="2018-05-10T00:00:00"/>
    <s v="Tue"/>
    <x v="5"/>
    <s v="CA-2018-161543"/>
    <n v="1762"/>
    <s v="Xerox 1965"/>
    <s v="Anna Andreadi"/>
    <n v="98105"/>
    <n v="6"/>
    <n v="2"/>
    <n v="12"/>
  </r>
  <r>
    <n v="2"/>
    <x v="2"/>
    <x v="641"/>
    <x v="2"/>
    <x v="2"/>
    <n v="1"/>
    <x v="0"/>
    <x v="3"/>
    <x v="2"/>
    <x v="97"/>
    <x v="19"/>
    <s v="United States"/>
    <x v="713"/>
    <x v="0"/>
    <m/>
    <x v="0"/>
    <x v="1"/>
    <d v="2018-02-07T00:00:00"/>
    <s v="Sat"/>
    <x v="3"/>
    <s v="CA-2018-161662"/>
    <n v="1705"/>
    <s v="Xerox 1912"/>
    <s v="Chuck Magee"/>
    <n v="43130"/>
    <n v="11"/>
    <n v="2"/>
    <n v="30"/>
  </r>
  <r>
    <n v="2"/>
    <x v="2"/>
    <x v="850"/>
    <x v="2"/>
    <x v="2"/>
    <n v="1"/>
    <x v="1"/>
    <x v="10"/>
    <x v="2"/>
    <x v="17"/>
    <x v="1"/>
    <s v="United States"/>
    <x v="695"/>
    <x v="1"/>
    <m/>
    <x v="0"/>
    <x v="0"/>
    <d v="2018-11-07T00:00:00"/>
    <s v="Sat"/>
    <x v="7"/>
    <s v="CA-2018-161669"/>
    <n v="194"/>
    <s v="Avery 486"/>
    <s v="Anna Andreadi"/>
    <n v="90036"/>
    <n v="7"/>
    <n v="2"/>
    <n v="15"/>
  </r>
  <r>
    <n v="2"/>
    <x v="2"/>
    <x v="850"/>
    <x v="2"/>
    <x v="2"/>
    <n v="1"/>
    <x v="1"/>
    <x v="15"/>
    <x v="2"/>
    <x v="17"/>
    <x v="1"/>
    <s v="United States"/>
    <x v="695"/>
    <x v="1"/>
    <m/>
    <x v="0"/>
    <x v="0"/>
    <d v="2018-11-07T00:00:00"/>
    <s v="Sat"/>
    <x v="7"/>
    <s v="CA-2018-161669"/>
    <n v="83"/>
    <s v="Acme Preferred Stainless Steel Scissors"/>
    <s v="Anna Andreadi"/>
    <n v="90036"/>
    <n v="3"/>
    <n v="2"/>
    <n v="11"/>
  </r>
  <r>
    <n v="2"/>
    <x v="2"/>
    <x v="850"/>
    <x v="2"/>
    <x v="2"/>
    <n v="1"/>
    <x v="1"/>
    <x v="2"/>
    <x v="2"/>
    <x v="17"/>
    <x v="1"/>
    <s v="United States"/>
    <x v="695"/>
    <x v="1"/>
    <m/>
    <x v="0"/>
    <x v="1"/>
    <d v="2018-11-07T00:00:00"/>
    <s v="Sat"/>
    <x v="7"/>
    <s v="CA-2018-161669"/>
    <n v="639"/>
    <s v="Fellowes Binding Cases"/>
    <s v="Anna Andreadi"/>
    <n v="90036"/>
    <n v="12"/>
    <n v="4"/>
    <n v="37"/>
  </r>
  <r>
    <n v="2"/>
    <x v="2"/>
    <x v="850"/>
    <x v="2"/>
    <x v="2"/>
    <n v="1"/>
    <x v="1"/>
    <x v="2"/>
    <x v="2"/>
    <x v="17"/>
    <x v="1"/>
    <s v="United States"/>
    <x v="695"/>
    <x v="1"/>
    <m/>
    <x v="0"/>
    <x v="1"/>
    <d v="2018-11-07T00:00:00"/>
    <s v="Sat"/>
    <x v="7"/>
    <s v="CA-2018-161669"/>
    <n v="900"/>
    <s v="Ibico Plastic and Wire Spiral Binding Combs"/>
    <s v="Anna Andreadi"/>
    <n v="90036"/>
    <n v="9"/>
    <n v="4"/>
    <n v="27"/>
  </r>
  <r>
    <n v="5"/>
    <x v="1"/>
    <x v="848"/>
    <x v="2"/>
    <x v="0"/>
    <n v="6"/>
    <x v="1"/>
    <x v="15"/>
    <x v="2"/>
    <x v="3"/>
    <x v="3"/>
    <s v="United States"/>
    <x v="102"/>
    <x v="1"/>
    <m/>
    <x v="0"/>
    <x v="1"/>
    <d v="2018-07-18T00:00:00"/>
    <s v="Wed"/>
    <x v="1"/>
    <s v="CA-2018-161676"/>
    <n v="597"/>
    <s v="Elite 5 Scissors"/>
    <s v="Anna Andreadi"/>
    <n v="85301"/>
    <n v="4"/>
    <n v="5"/>
    <n v="34"/>
  </r>
  <r>
    <n v="6"/>
    <x v="0"/>
    <x v="764"/>
    <x v="2"/>
    <x v="0"/>
    <n v="6"/>
    <x v="0"/>
    <x v="9"/>
    <x v="1"/>
    <x v="17"/>
    <x v="1"/>
    <s v="United States"/>
    <x v="674"/>
    <x v="1"/>
    <s v="Yes"/>
    <x v="1"/>
    <x v="0"/>
    <d v="2018-10-21T00:00:00"/>
    <s v="Sat"/>
    <x v="8"/>
    <s v="CA-2018-161746"/>
    <n v="571"/>
    <s v="Eldon Expressions Wood and Plastic Desk Accessories, Oak"/>
    <s v="Anna Andreadi"/>
    <n v="90045"/>
    <n v="6"/>
    <n v="2"/>
    <n v="20"/>
  </r>
  <r>
    <n v="6"/>
    <x v="0"/>
    <x v="764"/>
    <x v="2"/>
    <x v="0"/>
    <n v="6"/>
    <x v="0"/>
    <x v="5"/>
    <x v="1"/>
    <x v="17"/>
    <x v="1"/>
    <s v="United States"/>
    <x v="674"/>
    <x v="1"/>
    <s v="Yes"/>
    <x v="1"/>
    <x v="1"/>
    <d v="2018-10-21T00:00:00"/>
    <s v="Sat"/>
    <x v="8"/>
    <s v="CA-2018-161746"/>
    <n v="1213"/>
    <s v="Office Star Flex Back Scooter Chair with Aluminum Finish Frame"/>
    <s v="Anna Andreadi"/>
    <n v="90045"/>
    <n v="12"/>
    <n v="3"/>
    <n v="242"/>
  </r>
  <r>
    <n v="6"/>
    <x v="0"/>
    <x v="764"/>
    <x v="2"/>
    <x v="0"/>
    <n v="6"/>
    <x v="0"/>
    <x v="6"/>
    <x v="2"/>
    <x v="17"/>
    <x v="1"/>
    <s v="United States"/>
    <x v="674"/>
    <x v="1"/>
    <s v="Yes"/>
    <x v="1"/>
    <x v="0"/>
    <d v="2018-10-21T00:00:00"/>
    <s v="Sat"/>
    <x v="8"/>
    <s v="CA-2018-161746"/>
    <n v="1170"/>
    <s v="Newell Chalk Holder"/>
    <s v="Anna Andreadi"/>
    <n v="90045"/>
    <n v="6"/>
    <n v="3"/>
    <n v="12"/>
  </r>
  <r>
    <n v="6"/>
    <x v="0"/>
    <x v="764"/>
    <x v="2"/>
    <x v="0"/>
    <n v="6"/>
    <x v="0"/>
    <x v="11"/>
    <x v="2"/>
    <x v="17"/>
    <x v="1"/>
    <s v="United States"/>
    <x v="674"/>
    <x v="1"/>
    <s v="Yes"/>
    <x v="1"/>
    <x v="0"/>
    <d v="2018-10-21T00:00:00"/>
    <s v="Sat"/>
    <x v="8"/>
    <s v="CA-2018-161746"/>
    <n v="1373"/>
    <s v="SAFCO Boltless Steel Shelving"/>
    <s v="Anna Andreadi"/>
    <n v="90045"/>
    <n v="3"/>
    <n v="3"/>
    <n v="341"/>
  </r>
  <r>
    <n v="1"/>
    <x v="0"/>
    <x v="907"/>
    <x v="2"/>
    <x v="2"/>
    <n v="1"/>
    <x v="2"/>
    <x v="6"/>
    <x v="2"/>
    <x v="47"/>
    <x v="17"/>
    <s v="United States"/>
    <x v="357"/>
    <x v="3"/>
    <m/>
    <x v="0"/>
    <x v="0"/>
    <d v="2018-09-29T00:00:00"/>
    <s v="Sun"/>
    <x v="0"/>
    <s v="CA-2018-161781"/>
    <n v="1143"/>
    <s v="Newell 328"/>
    <s v="Kelly Williams"/>
    <n v="47201"/>
    <n v="11"/>
    <n v="7"/>
    <n v="41"/>
  </r>
  <r>
    <n v="3"/>
    <x v="2"/>
    <x v="899"/>
    <x v="2"/>
    <x v="2"/>
    <n v="1"/>
    <x v="1"/>
    <x v="0"/>
    <x v="0"/>
    <x v="117"/>
    <x v="4"/>
    <s v="United States"/>
    <x v="268"/>
    <x v="3"/>
    <m/>
    <x v="0"/>
    <x v="1"/>
    <d v="2018-04-28T00:00:00"/>
    <s v="Sat"/>
    <x v="5"/>
    <s v="CA-2018-161816"/>
    <n v="1176"/>
    <s v="Nortel Meridian M3904 Professional Digital phone"/>
    <s v="Kelly Williams"/>
    <n v="75217"/>
    <n v="42"/>
    <n v="3"/>
    <n v="370"/>
  </r>
  <r>
    <n v="3"/>
    <x v="2"/>
    <x v="899"/>
    <x v="2"/>
    <x v="2"/>
    <n v="1"/>
    <x v="1"/>
    <x v="10"/>
    <x v="2"/>
    <x v="117"/>
    <x v="4"/>
    <s v="United States"/>
    <x v="268"/>
    <x v="3"/>
    <m/>
    <x v="0"/>
    <x v="1"/>
    <d v="2018-04-28T00:00:00"/>
    <s v="Sat"/>
    <x v="5"/>
    <s v="CA-2018-161816"/>
    <n v="202"/>
    <s v="Avery 493"/>
    <s v="Kelly Williams"/>
    <n v="75217"/>
    <n v="6"/>
    <n v="4"/>
    <n v="16"/>
  </r>
  <r>
    <n v="4"/>
    <x v="1"/>
    <x v="745"/>
    <x v="2"/>
    <x v="0"/>
    <n v="6"/>
    <x v="0"/>
    <x v="15"/>
    <x v="2"/>
    <x v="16"/>
    <x v="12"/>
    <s v="United States"/>
    <x v="616"/>
    <x v="0"/>
    <m/>
    <x v="0"/>
    <x v="1"/>
    <d v="2018-04-05T00:00:00"/>
    <s v="Thu"/>
    <x v="4"/>
    <s v="CA-2018-161907"/>
    <n v="1307"/>
    <s v="Premier Automatic Letter Opener"/>
    <s v="Chuck Magee"/>
    <n v="19140"/>
    <n v="-163"/>
    <n v="4"/>
    <n v="769"/>
  </r>
  <r>
    <n v="4"/>
    <x v="1"/>
    <x v="745"/>
    <x v="2"/>
    <x v="0"/>
    <n v="6"/>
    <x v="0"/>
    <x v="0"/>
    <x v="0"/>
    <x v="16"/>
    <x v="12"/>
    <s v="United States"/>
    <x v="616"/>
    <x v="0"/>
    <m/>
    <x v="0"/>
    <x v="6"/>
    <d v="2018-04-05T00:00:00"/>
    <s v="Thu"/>
    <x v="4"/>
    <s v="CA-2018-161907"/>
    <n v="452"/>
    <s v="Clearsounds A400"/>
    <s v="Chuck Magee"/>
    <n v="19140"/>
    <n v="-28"/>
    <n v="3"/>
    <n v="119"/>
  </r>
  <r>
    <n v="2"/>
    <x v="1"/>
    <x v="816"/>
    <x v="2"/>
    <x v="1"/>
    <n v="3"/>
    <x v="0"/>
    <x v="0"/>
    <x v="0"/>
    <x v="1"/>
    <x v="1"/>
    <s v="United States"/>
    <x v="748"/>
    <x v="1"/>
    <m/>
    <x v="0"/>
    <x v="1"/>
    <d v="2018-06-27T00:00:00"/>
    <s v="Fri"/>
    <x v="9"/>
    <s v="CA-2018-161928"/>
    <n v="1228"/>
    <s v="Ooma Telo VoIP Home Phone System"/>
    <s v="Anna Andreadi"/>
    <n v="94109"/>
    <n v="13"/>
    <n v="2"/>
    <n v="202"/>
  </r>
  <r>
    <n v="3"/>
    <x v="2"/>
    <x v="794"/>
    <x v="2"/>
    <x v="2"/>
    <n v="1"/>
    <x v="0"/>
    <x v="14"/>
    <x v="1"/>
    <x v="432"/>
    <x v="4"/>
    <s v="United States"/>
    <x v="233"/>
    <x v="3"/>
    <m/>
    <x v="0"/>
    <x v="10"/>
    <d v="2018-03-14T00:00:00"/>
    <s v="Sat"/>
    <x v="2"/>
    <s v="CA-2018-162082"/>
    <n v="1389"/>
    <s v="Safco Value Mate Series Steel Bookcases, Baked Enamel Finish on Steel, Gray"/>
    <s v="Kelly Williams"/>
    <n v="78550"/>
    <n v="-14"/>
    <n v="5"/>
    <n v="241"/>
  </r>
  <r>
    <n v="3"/>
    <x v="2"/>
    <x v="794"/>
    <x v="2"/>
    <x v="2"/>
    <n v="1"/>
    <x v="0"/>
    <x v="3"/>
    <x v="2"/>
    <x v="432"/>
    <x v="4"/>
    <s v="United States"/>
    <x v="233"/>
    <x v="3"/>
    <m/>
    <x v="0"/>
    <x v="1"/>
    <d v="2018-03-14T00:00:00"/>
    <s v="Sat"/>
    <x v="2"/>
    <s v="CA-2018-162082"/>
    <n v="1793"/>
    <s v="Xerox 1993"/>
    <s v="Kelly Williams"/>
    <n v="78550"/>
    <n v="2"/>
    <n v="1"/>
    <n v="5"/>
  </r>
  <r>
    <n v="3"/>
    <x v="2"/>
    <x v="794"/>
    <x v="2"/>
    <x v="2"/>
    <n v="1"/>
    <x v="0"/>
    <x v="6"/>
    <x v="2"/>
    <x v="432"/>
    <x v="4"/>
    <s v="United States"/>
    <x v="233"/>
    <x v="3"/>
    <m/>
    <x v="0"/>
    <x v="1"/>
    <d v="2018-03-14T00:00:00"/>
    <s v="Sat"/>
    <x v="2"/>
    <s v="CA-2018-162082"/>
    <n v="362"/>
    <s v="BOSTON Ranger #55 Pencil Sharpener, Black"/>
    <s v="Kelly Williams"/>
    <n v="78550"/>
    <n v="16"/>
    <n v="7"/>
    <n v="146"/>
  </r>
  <r>
    <n v="4"/>
    <x v="1"/>
    <x v="644"/>
    <x v="2"/>
    <x v="0"/>
    <n v="6"/>
    <x v="0"/>
    <x v="0"/>
    <x v="0"/>
    <x v="130"/>
    <x v="3"/>
    <s v="United States"/>
    <x v="646"/>
    <x v="1"/>
    <m/>
    <x v="0"/>
    <x v="1"/>
    <d v="2018-07-18T00:00:00"/>
    <s v="Wed"/>
    <x v="1"/>
    <s v="CA-2018-162110"/>
    <n v="911"/>
    <s v="iHome FM Clock Radio with Lightning Dock"/>
    <s v="Anna Andreadi"/>
    <n v="85023"/>
    <n v="3"/>
    <n v="1"/>
    <n v="56"/>
  </r>
  <r>
    <n v="4"/>
    <x v="1"/>
    <x v="728"/>
    <x v="2"/>
    <x v="0"/>
    <n v="6"/>
    <x v="1"/>
    <x v="2"/>
    <x v="2"/>
    <x v="433"/>
    <x v="1"/>
    <s v="United States"/>
    <x v="505"/>
    <x v="1"/>
    <s v="Yes"/>
    <x v="1"/>
    <x v="1"/>
    <d v="2018-04-23T00:00:00"/>
    <s v="Mon"/>
    <x v="4"/>
    <s v="CA-2018-162138"/>
    <n v="899"/>
    <s v="Ibico Laser Imprintable Binding System Covers"/>
    <s v="Anna Andreadi"/>
    <n v="92345"/>
    <n v="82"/>
    <n v="6"/>
    <n v="252"/>
  </r>
  <r>
    <n v="4"/>
    <x v="1"/>
    <x v="728"/>
    <x v="2"/>
    <x v="0"/>
    <n v="6"/>
    <x v="1"/>
    <x v="8"/>
    <x v="0"/>
    <x v="433"/>
    <x v="1"/>
    <s v="United States"/>
    <x v="505"/>
    <x v="1"/>
    <s v="Yes"/>
    <x v="1"/>
    <x v="0"/>
    <d v="2018-04-23T00:00:00"/>
    <s v="Mon"/>
    <x v="4"/>
    <s v="CA-2018-162138"/>
    <n v="1031"/>
    <s v="Logitech Wireless Headset h800"/>
    <s v="Anna Andreadi"/>
    <n v="92345"/>
    <n v="35"/>
    <n v="1"/>
    <n v="100"/>
  </r>
  <r>
    <n v="2"/>
    <x v="2"/>
    <x v="696"/>
    <x v="2"/>
    <x v="2"/>
    <n v="1"/>
    <x v="2"/>
    <x v="5"/>
    <x v="1"/>
    <x v="47"/>
    <x v="8"/>
    <s v="United States"/>
    <x v="136"/>
    <x v="2"/>
    <s v="Yes"/>
    <x v="1"/>
    <x v="0"/>
    <d v="2018-09-16T00:00:00"/>
    <s v="Mon"/>
    <x v="0"/>
    <s v="CA-2018-162159"/>
    <n v="771"/>
    <s v="Global Value Mid-Back Managers Chair, Gray"/>
    <s v="Cassandra Brandow"/>
    <n v="31907"/>
    <n v="30"/>
    <n v="2"/>
    <n v="122"/>
  </r>
  <r>
    <n v="0"/>
    <x v="0"/>
    <x v="661"/>
    <x v="2"/>
    <x v="3"/>
    <n v="0"/>
    <x v="1"/>
    <x v="5"/>
    <x v="1"/>
    <x v="47"/>
    <x v="19"/>
    <s v="United States"/>
    <x v="484"/>
    <x v="0"/>
    <m/>
    <x v="0"/>
    <x v="2"/>
    <d v="2018-12-11T00:00:00"/>
    <s v="Wed"/>
    <x v="6"/>
    <s v="CA-2018-162187"/>
    <n v="1206"/>
    <s v="Office Star - Contemporary Task Swivel chair with Loop Arms, Charcoal"/>
    <s v="Chuck Magee"/>
    <n v="43229"/>
    <n v="-138"/>
    <n v="5"/>
    <n v="458"/>
  </r>
  <r>
    <n v="0"/>
    <x v="0"/>
    <x v="661"/>
    <x v="2"/>
    <x v="3"/>
    <n v="0"/>
    <x v="1"/>
    <x v="1"/>
    <x v="1"/>
    <x v="47"/>
    <x v="19"/>
    <s v="United States"/>
    <x v="484"/>
    <x v="0"/>
    <m/>
    <x v="0"/>
    <x v="6"/>
    <d v="2018-12-11T00:00:00"/>
    <s v="Wed"/>
    <x v="6"/>
    <s v="CA-2018-162187"/>
    <n v="979"/>
    <s v="Lesro Round Back Collection Coffee Table, End Table"/>
    <s v="Chuck Magee"/>
    <n v="43229"/>
    <n v="-148"/>
    <n v="3"/>
    <n v="329"/>
  </r>
  <r>
    <n v="0"/>
    <x v="0"/>
    <x v="661"/>
    <x v="2"/>
    <x v="3"/>
    <n v="0"/>
    <x v="1"/>
    <x v="15"/>
    <x v="2"/>
    <x v="47"/>
    <x v="19"/>
    <s v="United States"/>
    <x v="484"/>
    <x v="0"/>
    <m/>
    <x v="0"/>
    <x v="1"/>
    <d v="2018-12-11T00:00:00"/>
    <s v="Wed"/>
    <x v="6"/>
    <s v="CA-2018-162187"/>
    <n v="597"/>
    <s v="Elite 5 Scissors"/>
    <s v="Chuck Magee"/>
    <n v="43229"/>
    <n v="2"/>
    <n v="2"/>
    <n v="14"/>
  </r>
  <r>
    <n v="0"/>
    <x v="0"/>
    <x v="661"/>
    <x v="2"/>
    <x v="3"/>
    <n v="0"/>
    <x v="1"/>
    <x v="12"/>
    <x v="2"/>
    <x v="47"/>
    <x v="19"/>
    <s v="United States"/>
    <x v="484"/>
    <x v="0"/>
    <m/>
    <x v="0"/>
    <x v="1"/>
    <d v="2018-12-11T00:00:00"/>
    <s v="Wed"/>
    <x v="6"/>
    <s v="CA-2018-162187"/>
    <n v="284"/>
    <s v="Belkin 325VA UPS Surge Protector, 6"/>
    <s v="Chuck Magee"/>
    <n v="43229"/>
    <n v="24"/>
    <n v="4"/>
    <n v="387"/>
  </r>
  <r>
    <n v="0"/>
    <x v="0"/>
    <x v="661"/>
    <x v="2"/>
    <x v="3"/>
    <n v="0"/>
    <x v="1"/>
    <x v="11"/>
    <x v="2"/>
    <x v="47"/>
    <x v="19"/>
    <s v="United States"/>
    <x v="484"/>
    <x v="0"/>
    <m/>
    <x v="0"/>
    <x v="1"/>
    <d v="2018-12-11T00:00:00"/>
    <s v="Wed"/>
    <x v="6"/>
    <s v="CA-2018-162187"/>
    <n v="54"/>
    <s v="Acco Perma 4000 Stacking Storage Drawers"/>
    <s v="Chuck Magee"/>
    <n v="43229"/>
    <n v="-4"/>
    <n v="5"/>
    <n v="65"/>
  </r>
  <r>
    <n v="0"/>
    <x v="0"/>
    <x v="947"/>
    <x v="2"/>
    <x v="3"/>
    <n v="0"/>
    <x v="2"/>
    <x v="3"/>
    <x v="2"/>
    <x v="117"/>
    <x v="4"/>
    <s v="United States"/>
    <x v="340"/>
    <x v="3"/>
    <m/>
    <x v="0"/>
    <x v="1"/>
    <d v="2018-04-03T00:00:00"/>
    <s v="Tue"/>
    <x v="4"/>
    <s v="CA-2018-162222"/>
    <n v="1759"/>
    <s v="Xerox 1962"/>
    <s v="Kelly Williams"/>
    <n v="75081"/>
    <n v="3"/>
    <n v="3"/>
    <n v="10"/>
  </r>
  <r>
    <n v="2"/>
    <x v="1"/>
    <x v="792"/>
    <x v="2"/>
    <x v="1"/>
    <n v="3"/>
    <x v="1"/>
    <x v="1"/>
    <x v="1"/>
    <x v="26"/>
    <x v="16"/>
    <s v="United States"/>
    <x v="617"/>
    <x v="2"/>
    <m/>
    <x v="0"/>
    <x v="6"/>
    <d v="2018-11-04T00:00:00"/>
    <s v="Wed"/>
    <x v="7"/>
    <s v="CA-2018-162236"/>
    <n v="365"/>
    <s v="BPI Conference Tables"/>
    <s v="Cassandra Brandow"/>
    <n v="28205"/>
    <n v="-292"/>
    <n v="10"/>
    <n v="876"/>
  </r>
  <r>
    <n v="2"/>
    <x v="1"/>
    <x v="792"/>
    <x v="2"/>
    <x v="1"/>
    <n v="3"/>
    <x v="1"/>
    <x v="11"/>
    <x v="2"/>
    <x v="26"/>
    <x v="16"/>
    <s v="United States"/>
    <x v="617"/>
    <x v="2"/>
    <m/>
    <x v="0"/>
    <x v="1"/>
    <d v="2018-11-04T00:00:00"/>
    <s v="Wed"/>
    <x v="7"/>
    <s v="CA-2018-162236"/>
    <n v="583"/>
    <s v="Eldon Portable Mobile Manager"/>
    <s v="Cassandra Brandow"/>
    <n v="28205"/>
    <n v="4"/>
    <n v="2"/>
    <n v="45"/>
  </r>
  <r>
    <n v="2"/>
    <x v="1"/>
    <x v="792"/>
    <x v="2"/>
    <x v="1"/>
    <n v="3"/>
    <x v="1"/>
    <x v="15"/>
    <x v="2"/>
    <x v="26"/>
    <x v="16"/>
    <s v="United States"/>
    <x v="617"/>
    <x v="2"/>
    <m/>
    <x v="0"/>
    <x v="1"/>
    <d v="2018-11-04T00:00:00"/>
    <s v="Wed"/>
    <x v="7"/>
    <s v="CA-2018-162236"/>
    <n v="1308"/>
    <s v="Premier Electric Letter Opener"/>
    <s v="Cassandra Brandow"/>
    <n v="28205"/>
    <n v="-35"/>
    <n v="2"/>
    <n v="185"/>
  </r>
  <r>
    <n v="3"/>
    <x v="2"/>
    <x v="711"/>
    <x v="2"/>
    <x v="2"/>
    <n v="1"/>
    <x v="1"/>
    <x v="12"/>
    <x v="2"/>
    <x v="346"/>
    <x v="6"/>
    <s v="United States"/>
    <x v="580"/>
    <x v="3"/>
    <m/>
    <x v="0"/>
    <x v="9"/>
    <d v="2018-11-27T00:00:00"/>
    <s v="Fri"/>
    <x v="7"/>
    <s v="CA-2018-162313"/>
    <n v="615"/>
    <s v="Euro-Pro Shark Turbo Vacuum"/>
    <s v="Kelly Williams"/>
    <n v="48146"/>
    <n v="30"/>
    <n v="6"/>
    <n v="167"/>
  </r>
  <r>
    <n v="5"/>
    <x v="1"/>
    <x v="670"/>
    <x v="2"/>
    <x v="0"/>
    <n v="6"/>
    <x v="2"/>
    <x v="9"/>
    <x v="1"/>
    <x v="23"/>
    <x v="1"/>
    <s v="United States"/>
    <x v="128"/>
    <x v="1"/>
    <m/>
    <x v="0"/>
    <x v="0"/>
    <d v="2018-11-10T00:00:00"/>
    <s v="Tue"/>
    <x v="7"/>
    <s v="CA-2018-162348"/>
    <n v="571"/>
    <s v="Eldon Expressions Wood and Plastic Desk Accessories, Oak"/>
    <s v="Anna Andreadi"/>
    <n v="95823"/>
    <n v="3"/>
    <n v="1"/>
    <n v="10"/>
  </r>
  <r>
    <n v="2"/>
    <x v="1"/>
    <x v="635"/>
    <x v="2"/>
    <x v="1"/>
    <n v="3"/>
    <x v="0"/>
    <x v="14"/>
    <x v="1"/>
    <x v="36"/>
    <x v="8"/>
    <s v="United States"/>
    <x v="537"/>
    <x v="2"/>
    <m/>
    <x v="0"/>
    <x v="0"/>
    <d v="2018-06-30T00:00:00"/>
    <s v="Mon"/>
    <x v="1"/>
    <s v="CA-2018-162355"/>
    <n v="1228"/>
    <s v="OSullivan 2-Door Barrister Bookcase in Odessa Pine"/>
    <s v="Cassandra Brandow"/>
    <n v="30328"/>
    <n v="291"/>
    <n v="7"/>
    <n v="1267"/>
  </r>
  <r>
    <n v="2"/>
    <x v="1"/>
    <x v="635"/>
    <x v="2"/>
    <x v="1"/>
    <n v="3"/>
    <x v="0"/>
    <x v="6"/>
    <x v="2"/>
    <x v="36"/>
    <x v="8"/>
    <s v="United States"/>
    <x v="537"/>
    <x v="2"/>
    <m/>
    <x v="0"/>
    <x v="0"/>
    <d v="2018-06-30T00:00:00"/>
    <s v="Mon"/>
    <x v="1"/>
    <s v="CA-2018-162355"/>
    <n v="376"/>
    <s v="Bulldog Vacuum Base Pencil Sharpener"/>
    <s v="Cassandra Brandow"/>
    <n v="30328"/>
    <n v="10"/>
    <n v="3"/>
    <n v="36"/>
  </r>
  <r>
    <n v="6"/>
    <x v="0"/>
    <x v="741"/>
    <x v="2"/>
    <x v="0"/>
    <n v="6"/>
    <x v="0"/>
    <x v="5"/>
    <x v="1"/>
    <x v="97"/>
    <x v="19"/>
    <s v="United States"/>
    <x v="168"/>
    <x v="0"/>
    <m/>
    <x v="0"/>
    <x v="2"/>
    <d v="2018-09-05T00:00:00"/>
    <s v="Thu"/>
    <x v="0"/>
    <s v="CA-2018-162383"/>
    <n v="765"/>
    <s v="Global Push Button Managers Chair, Indigo"/>
    <s v="Chuck Magee"/>
    <n v="43130"/>
    <n v="-1"/>
    <n v="2"/>
    <n v="85"/>
  </r>
  <r>
    <n v="6"/>
    <x v="0"/>
    <x v="741"/>
    <x v="2"/>
    <x v="0"/>
    <n v="6"/>
    <x v="0"/>
    <x v="2"/>
    <x v="2"/>
    <x v="97"/>
    <x v="19"/>
    <s v="United States"/>
    <x v="168"/>
    <x v="0"/>
    <m/>
    <x v="0"/>
    <x v="4"/>
    <d v="2018-09-05T00:00:00"/>
    <s v="Thu"/>
    <x v="0"/>
    <s v="CA-2018-162383"/>
    <n v="1338"/>
    <s v="Recycled Easel Ring Binders"/>
    <s v="Chuck Magee"/>
    <n v="43130"/>
    <n v="-7"/>
    <n v="2"/>
    <n v="9"/>
  </r>
  <r>
    <n v="6"/>
    <x v="0"/>
    <x v="741"/>
    <x v="2"/>
    <x v="0"/>
    <n v="6"/>
    <x v="0"/>
    <x v="2"/>
    <x v="2"/>
    <x v="97"/>
    <x v="19"/>
    <s v="United States"/>
    <x v="168"/>
    <x v="0"/>
    <m/>
    <x v="0"/>
    <x v="4"/>
    <d v="2018-09-05T00:00:00"/>
    <s v="Thu"/>
    <x v="0"/>
    <s v="CA-2018-162383"/>
    <n v="1316"/>
    <s v="Pressboard Hanging Data Binders for Unburst Sheets"/>
    <s v="Chuck Magee"/>
    <n v="43130"/>
    <n v="-6"/>
    <n v="6"/>
    <n v="9"/>
  </r>
  <r>
    <n v="6"/>
    <x v="0"/>
    <x v="779"/>
    <x v="2"/>
    <x v="0"/>
    <n v="6"/>
    <x v="1"/>
    <x v="2"/>
    <x v="2"/>
    <x v="91"/>
    <x v="0"/>
    <s v="United States"/>
    <x v="631"/>
    <x v="0"/>
    <m/>
    <x v="0"/>
    <x v="1"/>
    <d v="2018-12-06T00:00:00"/>
    <s v="Fri"/>
    <x v="6"/>
    <s v="CA-2018-162390"/>
    <n v="895"/>
    <s v="Ibico EB-19 Dual Function Manual Binding System"/>
    <s v="Chuck Magee"/>
    <n v="11550"/>
    <n v="315"/>
    <n v="7"/>
    <n v="969"/>
  </r>
  <r>
    <n v="6"/>
    <x v="0"/>
    <x v="779"/>
    <x v="2"/>
    <x v="0"/>
    <n v="6"/>
    <x v="1"/>
    <x v="2"/>
    <x v="2"/>
    <x v="91"/>
    <x v="0"/>
    <s v="United States"/>
    <x v="631"/>
    <x v="0"/>
    <m/>
    <x v="0"/>
    <x v="1"/>
    <d v="2018-12-06T00:00:00"/>
    <s v="Fri"/>
    <x v="6"/>
    <s v="CA-2018-162390"/>
    <n v="1581"/>
    <s v="Trimflex Flexible Post Binders"/>
    <s v="Chuck Magee"/>
    <n v="11550"/>
    <n v="78"/>
    <n v="13"/>
    <n v="222"/>
  </r>
  <r>
    <n v="6"/>
    <x v="0"/>
    <x v="779"/>
    <x v="2"/>
    <x v="0"/>
    <n v="6"/>
    <x v="1"/>
    <x v="16"/>
    <x v="0"/>
    <x v="91"/>
    <x v="0"/>
    <s v="United States"/>
    <x v="631"/>
    <x v="0"/>
    <m/>
    <x v="0"/>
    <x v="1"/>
    <d v="2018-12-06T00:00:00"/>
    <s v="Fri"/>
    <x v="6"/>
    <s v="CA-2018-162390"/>
    <n v="372"/>
    <s v="Brother DCP1000 Digital 3 in 1 Multifunction Machine"/>
    <s v="Chuck Magee"/>
    <n v="11550"/>
    <n v="90"/>
    <n v="2"/>
    <n v="480"/>
  </r>
  <r>
    <n v="4"/>
    <x v="1"/>
    <x v="749"/>
    <x v="2"/>
    <x v="0"/>
    <n v="6"/>
    <x v="2"/>
    <x v="2"/>
    <x v="2"/>
    <x v="312"/>
    <x v="10"/>
    <s v="United States"/>
    <x v="2"/>
    <x v="3"/>
    <m/>
    <x v="0"/>
    <x v="3"/>
    <d v="2018-07-23T00:00:00"/>
    <s v="Mon"/>
    <x v="1"/>
    <s v="CA-2018-162404"/>
    <n v="693"/>
    <s v="GBC Laser Imprintable Binding System Covers, Desert Sand"/>
    <s v="Kelly Williams"/>
    <n v="61107"/>
    <n v="-19"/>
    <n v="4"/>
    <n v="11"/>
  </r>
  <r>
    <n v="6"/>
    <x v="0"/>
    <x v="886"/>
    <x v="2"/>
    <x v="0"/>
    <n v="6"/>
    <x v="0"/>
    <x v="2"/>
    <x v="2"/>
    <x v="17"/>
    <x v="1"/>
    <s v="United States"/>
    <x v="304"/>
    <x v="1"/>
    <m/>
    <x v="0"/>
    <x v="1"/>
    <d v="2018-10-07T00:00:00"/>
    <s v="Sat"/>
    <x v="8"/>
    <s v="CA-2018-162614"/>
    <n v="708"/>
    <s v="GBC Recycled VeloBinder Covers"/>
    <s v="Anna Andreadi"/>
    <n v="90049"/>
    <n v="9"/>
    <n v="2"/>
    <n v="27"/>
  </r>
  <r>
    <n v="6"/>
    <x v="0"/>
    <x v="754"/>
    <x v="3"/>
    <x v="0"/>
    <n v="6"/>
    <x v="0"/>
    <x v="3"/>
    <x v="2"/>
    <x v="138"/>
    <x v="4"/>
    <s v="United States"/>
    <x v="556"/>
    <x v="3"/>
    <m/>
    <x v="0"/>
    <x v="1"/>
    <d v="2018-12-27T00:00:00"/>
    <s v="Fri"/>
    <x v="11"/>
    <s v="CA-2018-162726"/>
    <n v="1818"/>
    <s v="Xerox 214"/>
    <s v="Kelly Williams"/>
    <n v="77642"/>
    <n v="4"/>
    <n v="2"/>
    <n v="10"/>
  </r>
  <r>
    <n v="6"/>
    <x v="0"/>
    <x v="754"/>
    <x v="3"/>
    <x v="0"/>
    <n v="6"/>
    <x v="0"/>
    <x v="3"/>
    <x v="2"/>
    <x v="138"/>
    <x v="4"/>
    <s v="United States"/>
    <x v="556"/>
    <x v="3"/>
    <m/>
    <x v="0"/>
    <x v="1"/>
    <d v="2018-12-27T00:00:00"/>
    <s v="Fri"/>
    <x v="11"/>
    <s v="CA-2018-162726"/>
    <n v="936"/>
    <s v="Its Hot Message Books with Stickers, 2 3/4 x 5"/>
    <s v="Kelly Williams"/>
    <n v="77642"/>
    <n v="7"/>
    <n v="4"/>
    <n v="24"/>
  </r>
  <r>
    <n v="1"/>
    <x v="0"/>
    <x v="944"/>
    <x v="2"/>
    <x v="2"/>
    <n v="1"/>
    <x v="0"/>
    <x v="3"/>
    <x v="2"/>
    <x v="17"/>
    <x v="1"/>
    <s v="United States"/>
    <x v="299"/>
    <x v="1"/>
    <m/>
    <x v="0"/>
    <x v="0"/>
    <d v="2018-05-11T00:00:00"/>
    <s v="Wed"/>
    <x v="5"/>
    <s v="CA-2018-162733"/>
    <n v="1714"/>
    <s v="Xerox 1920"/>
    <s v="Anna Andreadi"/>
    <n v="90045"/>
    <n v="3"/>
    <n v="1"/>
    <n v="6"/>
  </r>
  <r>
    <n v="5"/>
    <x v="2"/>
    <x v="716"/>
    <x v="2"/>
    <x v="1"/>
    <n v="3"/>
    <x v="1"/>
    <x v="9"/>
    <x v="1"/>
    <x v="364"/>
    <x v="20"/>
    <s v="United States"/>
    <x v="160"/>
    <x v="2"/>
    <m/>
    <x v="0"/>
    <x v="0"/>
    <d v="2018-03-20T00:00:00"/>
    <s v="Fri"/>
    <x v="2"/>
    <s v="CA-2018-162747"/>
    <n v="579"/>
    <s v="Eldon Image Series Desk Accessories, Ebony"/>
    <s v="Cassandra Brandow"/>
    <n v="39503"/>
    <n v="38"/>
    <n v="7"/>
    <n v="86"/>
  </r>
  <r>
    <n v="3"/>
    <x v="2"/>
    <x v="819"/>
    <x v="2"/>
    <x v="2"/>
    <n v="1"/>
    <x v="1"/>
    <x v="11"/>
    <x v="2"/>
    <x v="80"/>
    <x v="5"/>
    <s v="United States"/>
    <x v="758"/>
    <x v="2"/>
    <m/>
    <x v="0"/>
    <x v="0"/>
    <d v="2018-03-28T00:00:00"/>
    <s v="Sat"/>
    <x v="2"/>
    <s v="CA-2018-162901"/>
    <n v="790"/>
    <s v="Hanging Personal Folder File"/>
    <s v="Cassandra Brandow"/>
    <n v="22204"/>
    <n v="8"/>
    <n v="2"/>
    <n v="31"/>
  </r>
  <r>
    <n v="2"/>
    <x v="1"/>
    <x v="752"/>
    <x v="2"/>
    <x v="1"/>
    <n v="3"/>
    <x v="1"/>
    <x v="5"/>
    <x v="1"/>
    <x v="0"/>
    <x v="0"/>
    <s v="United States"/>
    <x v="654"/>
    <x v="0"/>
    <m/>
    <x v="0"/>
    <x v="9"/>
    <d v="2018-07-24T00:00:00"/>
    <s v="Tue"/>
    <x v="1"/>
    <s v="CA-2018-162943"/>
    <n v="1203"/>
    <s v="Office Star - Contemporary Swivel Chair with Padded Adjustable Arms and Flex Back"/>
    <s v="Chuck Magee"/>
    <n v="10035"/>
    <n v="31"/>
    <n v="2"/>
    <n v="254"/>
  </r>
  <r>
    <n v="7"/>
    <x v="2"/>
    <x v="882"/>
    <x v="2"/>
    <x v="0"/>
    <n v="6"/>
    <x v="1"/>
    <x v="5"/>
    <x v="1"/>
    <x v="4"/>
    <x v="4"/>
    <s v="United States"/>
    <x v="67"/>
    <x v="3"/>
    <m/>
    <x v="0"/>
    <x v="2"/>
    <d v="2018-02-08T00:00:00"/>
    <s v="Sun"/>
    <x v="3"/>
    <s v="CA-2018-163048"/>
    <n v="792"/>
    <s v="Harbour Creations Steel Folding Chair"/>
    <s v="Kelly Williams"/>
    <n v="77036"/>
    <n v="0"/>
    <n v="4"/>
    <n v="242"/>
  </r>
  <r>
    <n v="4"/>
    <x v="1"/>
    <x v="716"/>
    <x v="2"/>
    <x v="0"/>
    <n v="6"/>
    <x v="1"/>
    <x v="1"/>
    <x v="1"/>
    <x v="4"/>
    <x v="4"/>
    <s v="United States"/>
    <x v="16"/>
    <x v="3"/>
    <m/>
    <x v="0"/>
    <x v="2"/>
    <d v="2018-03-21T00:00:00"/>
    <s v="Sat"/>
    <x v="2"/>
    <s v="CA-2018-163153"/>
    <n v="1379"/>
    <s v="Safco Drafting Table"/>
    <s v="Kelly Williams"/>
    <n v="77036"/>
    <n v="-1"/>
    <n v="2"/>
    <n v="99"/>
  </r>
  <r>
    <n v="4"/>
    <x v="1"/>
    <x v="716"/>
    <x v="2"/>
    <x v="0"/>
    <n v="6"/>
    <x v="1"/>
    <x v="6"/>
    <x v="2"/>
    <x v="4"/>
    <x v="4"/>
    <s v="United States"/>
    <x v="16"/>
    <x v="3"/>
    <m/>
    <x v="0"/>
    <x v="1"/>
    <d v="2018-03-21T00:00:00"/>
    <s v="Sat"/>
    <x v="2"/>
    <s v="CA-2018-163153"/>
    <n v="1306"/>
    <s v="Prang Dustless Chalk Sticks"/>
    <s v="Kelly Williams"/>
    <n v="77036"/>
    <n v="1"/>
    <n v="1"/>
    <n v="1"/>
  </r>
  <r>
    <n v="3"/>
    <x v="0"/>
    <x v="631"/>
    <x v="2"/>
    <x v="1"/>
    <n v="3"/>
    <x v="1"/>
    <x v="5"/>
    <x v="1"/>
    <x v="231"/>
    <x v="8"/>
    <s v="United States"/>
    <x v="249"/>
    <x v="2"/>
    <m/>
    <x v="0"/>
    <x v="0"/>
    <d v="2018-11-28T00:00:00"/>
    <s v="Sat"/>
    <x v="6"/>
    <s v="CA-2018-163167"/>
    <n v="765"/>
    <s v="Global Push Button Managers Chair, Indigo"/>
    <s v="Cassandra Brandow"/>
    <n v="30062"/>
    <n v="53"/>
    <n v="3"/>
    <n v="183"/>
  </r>
  <r>
    <n v="3"/>
    <x v="0"/>
    <x v="631"/>
    <x v="2"/>
    <x v="1"/>
    <n v="3"/>
    <x v="1"/>
    <x v="11"/>
    <x v="2"/>
    <x v="231"/>
    <x v="8"/>
    <s v="United States"/>
    <x v="249"/>
    <x v="2"/>
    <m/>
    <x v="0"/>
    <x v="0"/>
    <d v="2018-11-28T00:00:00"/>
    <s v="Sat"/>
    <x v="6"/>
    <s v="CA-2018-163167"/>
    <n v="1558"/>
    <s v="Tennsco Single-Tier Lockers"/>
    <s v="Cassandra Brandow"/>
    <n v="30062"/>
    <n v="56"/>
    <n v="3"/>
    <n v="1126"/>
  </r>
  <r>
    <n v="3"/>
    <x v="0"/>
    <x v="631"/>
    <x v="2"/>
    <x v="1"/>
    <n v="3"/>
    <x v="1"/>
    <x v="11"/>
    <x v="2"/>
    <x v="231"/>
    <x v="8"/>
    <s v="United States"/>
    <x v="249"/>
    <x v="2"/>
    <m/>
    <x v="0"/>
    <x v="0"/>
    <d v="2018-11-28T00:00:00"/>
    <s v="Sat"/>
    <x v="6"/>
    <s v="CA-2018-163167"/>
    <n v="15"/>
    <s v="24 Capacity Maxi Data Binder Racks, Pearl"/>
    <s v="Cassandra Brandow"/>
    <n v="30062"/>
    <n v="316"/>
    <n v="6"/>
    <n v="1263"/>
  </r>
  <r>
    <n v="3"/>
    <x v="0"/>
    <x v="631"/>
    <x v="2"/>
    <x v="1"/>
    <n v="3"/>
    <x v="1"/>
    <x v="8"/>
    <x v="0"/>
    <x v="231"/>
    <x v="8"/>
    <s v="United States"/>
    <x v="249"/>
    <x v="2"/>
    <m/>
    <x v="0"/>
    <x v="0"/>
    <d v="2018-11-28T00:00:00"/>
    <s v="Sat"/>
    <x v="6"/>
    <s v="CA-2018-163167"/>
    <n v="967"/>
    <s v="Kingston Digital DataTraveler 32GB USB 2.0"/>
    <s v="Cassandra Brandow"/>
    <n v="30062"/>
    <n v="6"/>
    <n v="6"/>
    <n v="102"/>
  </r>
  <r>
    <n v="4"/>
    <x v="1"/>
    <x v="892"/>
    <x v="2"/>
    <x v="0"/>
    <n v="6"/>
    <x v="0"/>
    <x v="9"/>
    <x v="1"/>
    <x v="48"/>
    <x v="8"/>
    <s v="United States"/>
    <x v="171"/>
    <x v="2"/>
    <m/>
    <x v="0"/>
    <x v="0"/>
    <d v="2018-08-26T00:00:00"/>
    <s v="Thu"/>
    <x v="10"/>
    <s v="CA-2018-163174"/>
    <n v="507"/>
    <s v="Deflect-o Glass Clear Studded Chair Mats"/>
    <s v="Cassandra Brandow"/>
    <n v="30605"/>
    <n v="41"/>
    <n v="3"/>
    <n v="187"/>
  </r>
  <r>
    <n v="5"/>
    <x v="1"/>
    <x v="883"/>
    <x v="2"/>
    <x v="0"/>
    <n v="6"/>
    <x v="1"/>
    <x v="2"/>
    <x v="2"/>
    <x v="97"/>
    <x v="19"/>
    <s v="United States"/>
    <x v="267"/>
    <x v="0"/>
    <m/>
    <x v="0"/>
    <x v="4"/>
    <d v="2018-09-27T00:00:00"/>
    <s v="Fri"/>
    <x v="8"/>
    <s v="CA-2018-163202"/>
    <n v="1343"/>
    <s v="Recycled Pressboard Report Cover with Reinforced Top Hinge"/>
    <s v="Chuck Magee"/>
    <n v="43130"/>
    <n v="-2"/>
    <n v="3"/>
    <n v="3"/>
  </r>
  <r>
    <n v="3"/>
    <x v="2"/>
    <x v="948"/>
    <x v="2"/>
    <x v="2"/>
    <n v="1"/>
    <x v="2"/>
    <x v="10"/>
    <x v="2"/>
    <x v="16"/>
    <x v="12"/>
    <s v="United States"/>
    <x v="661"/>
    <x v="0"/>
    <m/>
    <x v="0"/>
    <x v="1"/>
    <d v="2018-10-07T00:00:00"/>
    <s v="Sat"/>
    <x v="8"/>
    <s v="CA-2018-163216"/>
    <n v="222"/>
    <s v="Avery 511"/>
    <s v="Chuck Magee"/>
    <n v="19143"/>
    <n v="2"/>
    <n v="2"/>
    <n v="5"/>
  </r>
  <r>
    <n v="2"/>
    <x v="1"/>
    <x v="792"/>
    <x v="2"/>
    <x v="1"/>
    <n v="3"/>
    <x v="1"/>
    <x v="5"/>
    <x v="1"/>
    <x v="434"/>
    <x v="37"/>
    <s v="United States"/>
    <x v="551"/>
    <x v="1"/>
    <m/>
    <x v="0"/>
    <x v="1"/>
    <d v="2018-11-04T00:00:00"/>
    <s v="Wed"/>
    <x v="7"/>
    <s v="CA-2018-163328"/>
    <n v="1206"/>
    <s v="Office Star - Contemporary Task Swivel chair with Loop Arms, Charcoal"/>
    <s v="Anna Andreadi"/>
    <n v="97405"/>
    <n v="-14"/>
    <n v="1"/>
    <n v="105"/>
  </r>
  <r>
    <n v="2"/>
    <x v="1"/>
    <x v="792"/>
    <x v="2"/>
    <x v="1"/>
    <n v="3"/>
    <x v="1"/>
    <x v="5"/>
    <x v="1"/>
    <x v="434"/>
    <x v="37"/>
    <s v="United States"/>
    <x v="551"/>
    <x v="1"/>
    <m/>
    <x v="0"/>
    <x v="1"/>
    <d v="2018-11-04T00:00:00"/>
    <s v="Wed"/>
    <x v="7"/>
    <s v="CA-2018-163328"/>
    <n v="749"/>
    <s v="Global Enterprise Series Seating High-Back Swivel/Tilt Chairs"/>
    <s v="Anna Andreadi"/>
    <n v="97405"/>
    <n v="-98"/>
    <n v="3"/>
    <n v="650"/>
  </r>
  <r>
    <n v="2"/>
    <x v="1"/>
    <x v="792"/>
    <x v="2"/>
    <x v="1"/>
    <n v="3"/>
    <x v="1"/>
    <x v="3"/>
    <x v="2"/>
    <x v="434"/>
    <x v="37"/>
    <s v="United States"/>
    <x v="551"/>
    <x v="1"/>
    <m/>
    <x v="0"/>
    <x v="1"/>
    <d v="2018-11-04T00:00:00"/>
    <s v="Wed"/>
    <x v="7"/>
    <s v="CA-2018-163328"/>
    <n v="1677"/>
    <s v="Xerox 1887"/>
    <s v="Anna Andreadi"/>
    <n v="97405"/>
    <n v="5"/>
    <n v="1"/>
    <n v="15"/>
  </r>
  <r>
    <n v="2"/>
    <x v="1"/>
    <x v="792"/>
    <x v="2"/>
    <x v="1"/>
    <n v="3"/>
    <x v="1"/>
    <x v="3"/>
    <x v="2"/>
    <x v="434"/>
    <x v="37"/>
    <s v="United States"/>
    <x v="551"/>
    <x v="1"/>
    <m/>
    <x v="0"/>
    <x v="1"/>
    <d v="2018-11-04T00:00:00"/>
    <s v="Wed"/>
    <x v="7"/>
    <s v="CA-2018-163328"/>
    <n v="1480"/>
    <s v="Southworth 25% Cotton Premium Laser Paper and Envelopes"/>
    <s v="Anna Andreadi"/>
    <n v="97405"/>
    <n v="17"/>
    <n v="3"/>
    <n v="48"/>
  </r>
  <r>
    <n v="2"/>
    <x v="1"/>
    <x v="792"/>
    <x v="2"/>
    <x v="1"/>
    <n v="3"/>
    <x v="1"/>
    <x v="15"/>
    <x v="2"/>
    <x v="434"/>
    <x v="37"/>
    <s v="United States"/>
    <x v="551"/>
    <x v="1"/>
    <m/>
    <x v="0"/>
    <x v="1"/>
    <d v="2018-11-04T00:00:00"/>
    <s v="Wed"/>
    <x v="7"/>
    <s v="CA-2018-163328"/>
    <n v="1445"/>
    <s v="Serrated Blade or Curved Handle Hand Letter Openers"/>
    <s v="Anna Andreadi"/>
    <n v="97405"/>
    <n v="-4"/>
    <n v="7"/>
    <n v="18"/>
  </r>
  <r>
    <n v="2"/>
    <x v="1"/>
    <x v="792"/>
    <x v="2"/>
    <x v="1"/>
    <n v="3"/>
    <x v="1"/>
    <x v="10"/>
    <x v="2"/>
    <x v="434"/>
    <x v="37"/>
    <s v="United States"/>
    <x v="551"/>
    <x v="1"/>
    <m/>
    <x v="0"/>
    <x v="1"/>
    <d v="2018-11-04T00:00:00"/>
    <s v="Wed"/>
    <x v="7"/>
    <s v="CA-2018-163328"/>
    <n v="532"/>
    <s v="Dot Matrix Printer Tape Reel Labels, White, 5000/Box"/>
    <s v="Anna Andreadi"/>
    <n v="97405"/>
    <n v="228"/>
    <n v="8"/>
    <n v="629"/>
  </r>
  <r>
    <n v="2"/>
    <x v="2"/>
    <x v="693"/>
    <x v="2"/>
    <x v="2"/>
    <n v="1"/>
    <x v="2"/>
    <x v="3"/>
    <x v="2"/>
    <x v="1"/>
    <x v="1"/>
    <s v="United States"/>
    <x v="672"/>
    <x v="1"/>
    <m/>
    <x v="0"/>
    <x v="0"/>
    <d v="2018-11-10T00:00:00"/>
    <s v="Tue"/>
    <x v="7"/>
    <s v="CA-2018-163384"/>
    <n v="1796"/>
    <s v="Xerox 1996"/>
    <s v="Anna Andreadi"/>
    <n v="94122"/>
    <n v="16"/>
    <n v="5"/>
    <n v="32"/>
  </r>
  <r>
    <n v="2"/>
    <x v="2"/>
    <x v="693"/>
    <x v="2"/>
    <x v="2"/>
    <n v="1"/>
    <x v="2"/>
    <x v="2"/>
    <x v="2"/>
    <x v="1"/>
    <x v="1"/>
    <s v="United States"/>
    <x v="672"/>
    <x v="1"/>
    <m/>
    <x v="0"/>
    <x v="1"/>
    <d v="2018-11-10T00:00:00"/>
    <s v="Tue"/>
    <x v="7"/>
    <s v="CA-2018-163384"/>
    <n v="68"/>
    <s v="ACCOHIDE 3-Ring Binder, Blue, 1"/>
    <s v="Anna Andreadi"/>
    <n v="94122"/>
    <n v="4"/>
    <n v="4"/>
    <n v="13"/>
  </r>
  <r>
    <n v="5"/>
    <x v="1"/>
    <x v="706"/>
    <x v="2"/>
    <x v="0"/>
    <n v="6"/>
    <x v="0"/>
    <x v="6"/>
    <x v="2"/>
    <x v="13"/>
    <x v="10"/>
    <s v="United States"/>
    <x v="723"/>
    <x v="3"/>
    <m/>
    <x v="0"/>
    <x v="1"/>
    <d v="2018-05-03T00:00:00"/>
    <s v="Tue"/>
    <x v="5"/>
    <s v="CA-2018-163398"/>
    <n v="1130"/>
    <s v="Newell 316"/>
    <s v="Kelly Williams"/>
    <n v="60653"/>
    <n v="3"/>
    <n v="7"/>
    <n v="27"/>
  </r>
  <r>
    <n v="5"/>
    <x v="1"/>
    <x v="706"/>
    <x v="2"/>
    <x v="0"/>
    <n v="6"/>
    <x v="0"/>
    <x v="2"/>
    <x v="2"/>
    <x v="13"/>
    <x v="10"/>
    <s v="United States"/>
    <x v="723"/>
    <x v="3"/>
    <m/>
    <x v="0"/>
    <x v="3"/>
    <d v="2018-05-03T00:00:00"/>
    <s v="Tue"/>
    <x v="5"/>
    <s v="CA-2018-163398"/>
    <n v="795"/>
    <s v="Heavy-Duty E-Z-D Binders"/>
    <s v="Kelly Williams"/>
    <n v="60653"/>
    <n v="-4"/>
    <n v="1"/>
    <n v="2"/>
  </r>
  <r>
    <n v="5"/>
    <x v="1"/>
    <x v="706"/>
    <x v="2"/>
    <x v="0"/>
    <n v="6"/>
    <x v="0"/>
    <x v="12"/>
    <x v="2"/>
    <x v="13"/>
    <x v="10"/>
    <s v="United States"/>
    <x v="723"/>
    <x v="3"/>
    <m/>
    <x v="0"/>
    <x v="3"/>
    <d v="2018-05-03T00:00:00"/>
    <s v="Tue"/>
    <x v="5"/>
    <s v="CA-2018-163398"/>
    <n v="65"/>
    <s v="Acco Smartsocket Color-Coded Six-Outlet AC Adapter Model Surge Protectors"/>
    <s v="Kelly Williams"/>
    <n v="60653"/>
    <n v="-71"/>
    <n v="3"/>
    <n v="26"/>
  </r>
  <r>
    <n v="3"/>
    <x v="2"/>
    <x v="844"/>
    <x v="2"/>
    <x v="2"/>
    <n v="1"/>
    <x v="0"/>
    <x v="2"/>
    <x v="2"/>
    <x v="15"/>
    <x v="11"/>
    <s v="United States"/>
    <x v="697"/>
    <x v="1"/>
    <m/>
    <x v="0"/>
    <x v="1"/>
    <d v="2018-11-24T00:00:00"/>
    <s v="Tue"/>
    <x v="7"/>
    <s v="CA-2018-163573"/>
    <n v="897"/>
    <s v="Ibico Hi-Tech Manual Binding System"/>
    <s v="Anna Andreadi"/>
    <n v="98105"/>
    <n v="381"/>
    <n v="5"/>
    <n v="1220"/>
  </r>
  <r>
    <n v="2"/>
    <x v="2"/>
    <x v="684"/>
    <x v="2"/>
    <x v="2"/>
    <n v="1"/>
    <x v="0"/>
    <x v="5"/>
    <x v="1"/>
    <x v="17"/>
    <x v="1"/>
    <s v="United States"/>
    <x v="173"/>
    <x v="1"/>
    <m/>
    <x v="0"/>
    <x v="1"/>
    <d v="2018-04-12T00:00:00"/>
    <s v="Thu"/>
    <x v="4"/>
    <s v="CA-2018-163594"/>
    <n v="754"/>
    <s v="Global Geo Office Task Chair, Gray"/>
    <s v="Anna Andreadi"/>
    <n v="90036"/>
    <n v="-36"/>
    <n v="3"/>
    <n v="194"/>
  </r>
  <r>
    <n v="2"/>
    <x v="2"/>
    <x v="684"/>
    <x v="2"/>
    <x v="2"/>
    <n v="1"/>
    <x v="0"/>
    <x v="3"/>
    <x v="2"/>
    <x v="17"/>
    <x v="1"/>
    <s v="United States"/>
    <x v="173"/>
    <x v="1"/>
    <m/>
    <x v="0"/>
    <x v="0"/>
    <d v="2018-04-12T00:00:00"/>
    <s v="Thu"/>
    <x v="4"/>
    <s v="CA-2018-163594"/>
    <n v="1809"/>
    <s v="Xerox 206"/>
    <s v="Anna Andreadi"/>
    <n v="90036"/>
    <n v="9"/>
    <n v="3"/>
    <n v="19"/>
  </r>
  <r>
    <n v="2"/>
    <x v="2"/>
    <x v="684"/>
    <x v="2"/>
    <x v="2"/>
    <n v="1"/>
    <x v="0"/>
    <x v="2"/>
    <x v="2"/>
    <x v="17"/>
    <x v="1"/>
    <s v="United States"/>
    <x v="173"/>
    <x v="1"/>
    <m/>
    <x v="0"/>
    <x v="1"/>
    <d v="2018-04-12T00:00:00"/>
    <s v="Thu"/>
    <x v="4"/>
    <s v="CA-2018-163594"/>
    <n v="124"/>
    <s v="Aluminum Screw Posts"/>
    <s v="Anna Andreadi"/>
    <n v="90036"/>
    <n v="14"/>
    <n v="3"/>
    <n v="37"/>
  </r>
  <r>
    <n v="4"/>
    <x v="2"/>
    <x v="760"/>
    <x v="2"/>
    <x v="1"/>
    <n v="3"/>
    <x v="2"/>
    <x v="6"/>
    <x v="2"/>
    <x v="13"/>
    <x v="10"/>
    <s v="United States"/>
    <x v="208"/>
    <x v="3"/>
    <m/>
    <x v="0"/>
    <x v="1"/>
    <d v="2018-12-05T00:00:00"/>
    <s v="Thu"/>
    <x v="6"/>
    <s v="CA-2018-163636"/>
    <n v="1125"/>
    <s v="Newell 311"/>
    <s v="Kelly Williams"/>
    <n v="60623"/>
    <n v="0"/>
    <n v="2"/>
    <n v="4"/>
  </r>
  <r>
    <n v="4"/>
    <x v="2"/>
    <x v="731"/>
    <x v="2"/>
    <x v="1"/>
    <n v="3"/>
    <x v="1"/>
    <x v="9"/>
    <x v="1"/>
    <x v="15"/>
    <x v="11"/>
    <s v="United States"/>
    <x v="724"/>
    <x v="1"/>
    <m/>
    <x v="0"/>
    <x v="0"/>
    <d v="2018-11-04T00:00:00"/>
    <s v="Wed"/>
    <x v="7"/>
    <s v="CA-2018-163755"/>
    <n v="1546"/>
    <s v="Tenex The Solids Textured Chair Mats"/>
    <s v="Anna Andreadi"/>
    <n v="98103"/>
    <n v="36"/>
    <n v="3"/>
    <n v="210"/>
  </r>
  <r>
    <n v="6"/>
    <x v="0"/>
    <x v="664"/>
    <x v="2"/>
    <x v="0"/>
    <n v="6"/>
    <x v="0"/>
    <x v="14"/>
    <x v="1"/>
    <x v="344"/>
    <x v="20"/>
    <s v="United States"/>
    <x v="471"/>
    <x v="2"/>
    <m/>
    <x v="0"/>
    <x v="0"/>
    <d v="2018-07-19T00:00:00"/>
    <s v="Thu"/>
    <x v="1"/>
    <s v="CA-2018-163776"/>
    <n v="822"/>
    <s v="Hon 4-Shelf Metal Bookcases"/>
    <s v="Cassandra Brandow"/>
    <n v="39401"/>
    <n v="126"/>
    <n v="5"/>
    <n v="505"/>
  </r>
  <r>
    <n v="6"/>
    <x v="0"/>
    <x v="664"/>
    <x v="2"/>
    <x v="0"/>
    <n v="6"/>
    <x v="0"/>
    <x v="9"/>
    <x v="1"/>
    <x v="344"/>
    <x v="20"/>
    <s v="United States"/>
    <x v="471"/>
    <x v="2"/>
    <m/>
    <x v="0"/>
    <x v="0"/>
    <d v="2018-07-19T00:00:00"/>
    <s v="Thu"/>
    <x v="1"/>
    <s v="CA-2018-163776"/>
    <n v="104"/>
    <s v="Advantus Employee of the Month Certificate Frame, 11 x 13-1/2"/>
    <s v="Cassandra Brandow"/>
    <n v="39401"/>
    <n v="76"/>
    <n v="6"/>
    <n v="186"/>
  </r>
  <r>
    <n v="6"/>
    <x v="0"/>
    <x v="664"/>
    <x v="2"/>
    <x v="0"/>
    <n v="6"/>
    <x v="0"/>
    <x v="2"/>
    <x v="2"/>
    <x v="344"/>
    <x v="20"/>
    <s v="United States"/>
    <x v="471"/>
    <x v="2"/>
    <m/>
    <x v="0"/>
    <x v="0"/>
    <d v="2018-07-19T00:00:00"/>
    <s v="Thu"/>
    <x v="1"/>
    <s v="CA-2018-163776"/>
    <n v="265"/>
    <s v="Avery Printable Repositionable Plastic Tabs"/>
    <s v="Cassandra Brandow"/>
    <n v="39401"/>
    <n v="4"/>
    <n v="1"/>
    <n v="9"/>
  </r>
  <r>
    <n v="6"/>
    <x v="0"/>
    <x v="664"/>
    <x v="2"/>
    <x v="0"/>
    <n v="6"/>
    <x v="0"/>
    <x v="2"/>
    <x v="2"/>
    <x v="344"/>
    <x v="20"/>
    <s v="United States"/>
    <x v="471"/>
    <x v="2"/>
    <m/>
    <x v="0"/>
    <x v="0"/>
    <d v="2018-07-19T00:00:00"/>
    <s v="Thu"/>
    <x v="1"/>
    <s v="CA-2018-163776"/>
    <n v="1310"/>
    <s v="Premium Transparent Presentation Covers, No Pattern/Clear, 8 1/2 x 11"/>
    <s v="Cassandra Brandow"/>
    <n v="39401"/>
    <n v="36"/>
    <n v="2"/>
    <n v="78"/>
  </r>
  <r>
    <n v="6"/>
    <x v="0"/>
    <x v="664"/>
    <x v="2"/>
    <x v="0"/>
    <n v="6"/>
    <x v="0"/>
    <x v="11"/>
    <x v="2"/>
    <x v="344"/>
    <x v="20"/>
    <s v="United States"/>
    <x v="471"/>
    <x v="2"/>
    <m/>
    <x v="0"/>
    <x v="0"/>
    <d v="2018-07-19T00:00:00"/>
    <s v="Thu"/>
    <x v="1"/>
    <s v="CA-2018-163776"/>
    <n v="1359"/>
    <s v="Rogers Deluxe File Chest"/>
    <s v="Cassandra Brandow"/>
    <n v="39401"/>
    <n v="1"/>
    <n v="4"/>
    <n v="88"/>
  </r>
  <r>
    <n v="6"/>
    <x v="0"/>
    <x v="664"/>
    <x v="2"/>
    <x v="0"/>
    <n v="6"/>
    <x v="0"/>
    <x v="3"/>
    <x v="2"/>
    <x v="344"/>
    <x v="20"/>
    <s v="United States"/>
    <x v="471"/>
    <x v="2"/>
    <m/>
    <x v="0"/>
    <x v="0"/>
    <d v="2018-07-19T00:00:00"/>
    <s v="Thu"/>
    <x v="1"/>
    <s v="CA-2018-163776"/>
    <n v="1684"/>
    <s v="Xerox 1893"/>
    <s v="Cassandra Brandow"/>
    <n v="39401"/>
    <n v="121"/>
    <n v="6"/>
    <n v="246"/>
  </r>
  <r>
    <n v="6"/>
    <x v="0"/>
    <x v="689"/>
    <x v="2"/>
    <x v="0"/>
    <n v="6"/>
    <x v="2"/>
    <x v="9"/>
    <x v="1"/>
    <x v="164"/>
    <x v="36"/>
    <s v="United States"/>
    <x v="93"/>
    <x v="0"/>
    <m/>
    <x v="0"/>
    <x v="0"/>
    <d v="2018-12-02T00:00:00"/>
    <s v="Mon"/>
    <x v="6"/>
    <s v="CA-2018-163804"/>
    <n v="553"/>
    <s v="Eldon 500 Class Desk Accessories"/>
    <s v="Chuck Magee"/>
    <n v="2908"/>
    <n v="24"/>
    <n v="6"/>
    <n v="72"/>
  </r>
  <r>
    <n v="6"/>
    <x v="0"/>
    <x v="689"/>
    <x v="2"/>
    <x v="0"/>
    <n v="6"/>
    <x v="2"/>
    <x v="11"/>
    <x v="2"/>
    <x v="164"/>
    <x v="36"/>
    <s v="United States"/>
    <x v="93"/>
    <x v="0"/>
    <m/>
    <x v="0"/>
    <x v="0"/>
    <d v="2018-12-02T00:00:00"/>
    <s v="Mon"/>
    <x v="6"/>
    <s v="CA-2018-163804"/>
    <n v="514"/>
    <s v="Deluxe Rollaway Locking File with Drawer"/>
    <s v="Chuck Magee"/>
    <n v="2908"/>
    <n v="582"/>
    <n v="5"/>
    <n v="2079"/>
  </r>
  <r>
    <n v="6"/>
    <x v="0"/>
    <x v="689"/>
    <x v="2"/>
    <x v="0"/>
    <n v="6"/>
    <x v="2"/>
    <x v="0"/>
    <x v="0"/>
    <x v="164"/>
    <x v="36"/>
    <s v="United States"/>
    <x v="93"/>
    <x v="0"/>
    <m/>
    <x v="0"/>
    <x v="0"/>
    <d v="2018-12-02T00:00:00"/>
    <s v="Mon"/>
    <x v="6"/>
    <s v="CA-2018-163804"/>
    <n v="1612"/>
    <s v="VTech DS6151"/>
    <s v="Chuck Magee"/>
    <n v="2908"/>
    <n v="176"/>
    <n v="5"/>
    <n v="630"/>
  </r>
  <r>
    <n v="3"/>
    <x v="0"/>
    <x v="856"/>
    <x v="2"/>
    <x v="1"/>
    <n v="3"/>
    <x v="0"/>
    <x v="9"/>
    <x v="1"/>
    <x v="435"/>
    <x v="11"/>
    <s v="United States"/>
    <x v="733"/>
    <x v="1"/>
    <m/>
    <x v="0"/>
    <x v="0"/>
    <d v="2018-01-10T00:00:00"/>
    <s v="Tue"/>
    <x v="11"/>
    <s v="CA-2018-163937"/>
    <n v="498"/>
    <s v="DAX Value U-Channel Document Frames, Easel Back"/>
    <s v="Anna Andreadi"/>
    <n v="98632"/>
    <n v="8"/>
    <n v="5"/>
    <n v="25"/>
  </r>
  <r>
    <n v="3"/>
    <x v="2"/>
    <x v="754"/>
    <x v="3"/>
    <x v="2"/>
    <n v="1"/>
    <x v="1"/>
    <x v="6"/>
    <x v="2"/>
    <x v="16"/>
    <x v="12"/>
    <s v="United States"/>
    <x v="766"/>
    <x v="0"/>
    <m/>
    <x v="0"/>
    <x v="1"/>
    <d v="2018-12-30T00:00:00"/>
    <s v="Mon"/>
    <x v="11"/>
    <s v="CA-2018-163951"/>
    <n v="1123"/>
    <s v="Newell 31"/>
    <s v="Chuck Magee"/>
    <n v="19140"/>
    <n v="2"/>
    <n v="5"/>
    <n v="17"/>
  </r>
  <r>
    <n v="4"/>
    <x v="1"/>
    <x v="845"/>
    <x v="2"/>
    <x v="0"/>
    <n v="6"/>
    <x v="2"/>
    <x v="14"/>
    <x v="1"/>
    <x v="180"/>
    <x v="1"/>
    <s v="United States"/>
    <x v="203"/>
    <x v="1"/>
    <m/>
    <x v="0"/>
    <x v="5"/>
    <d v="2018-10-17T00:00:00"/>
    <s v="Tue"/>
    <x v="8"/>
    <s v="CA-2018-163972"/>
    <n v="1390"/>
    <s v="Safco Value Mate Steel Bookcase, Baked Enamel Finish on Steel, Black"/>
    <s v="Anna Andreadi"/>
    <n v="93727"/>
    <n v="21"/>
    <n v="2"/>
    <n v="121"/>
  </r>
  <r>
    <n v="7"/>
    <x v="2"/>
    <x v="727"/>
    <x v="2"/>
    <x v="0"/>
    <n v="6"/>
    <x v="0"/>
    <x v="11"/>
    <x v="2"/>
    <x v="436"/>
    <x v="21"/>
    <s v="United States"/>
    <x v="601"/>
    <x v="3"/>
    <m/>
    <x v="0"/>
    <x v="0"/>
    <d v="2018-09-03T00:00:00"/>
    <s v="Tue"/>
    <x v="0"/>
    <s v="CA-2018-163986"/>
    <n v="473"/>
    <s v="Crate-A-Files"/>
    <s v="Kelly Williams"/>
    <n v="53186"/>
    <n v="14"/>
    <n v="5"/>
    <n v="55"/>
  </r>
  <r>
    <n v="5"/>
    <x v="1"/>
    <x v="714"/>
    <x v="2"/>
    <x v="0"/>
    <n v="6"/>
    <x v="0"/>
    <x v="3"/>
    <x v="2"/>
    <x v="13"/>
    <x v="10"/>
    <s v="United States"/>
    <x v="517"/>
    <x v="3"/>
    <m/>
    <x v="0"/>
    <x v="1"/>
    <d v="2018-06-12T00:00:00"/>
    <s v="Thu"/>
    <x v="9"/>
    <s v="CA-2018-164035"/>
    <n v="1776"/>
    <s v="Xerox 1978"/>
    <s v="Kelly Williams"/>
    <n v="60610"/>
    <n v="8"/>
    <n v="5"/>
    <n v="23"/>
  </r>
  <r>
    <n v="5"/>
    <x v="1"/>
    <x v="736"/>
    <x v="2"/>
    <x v="0"/>
    <n v="6"/>
    <x v="1"/>
    <x v="9"/>
    <x v="1"/>
    <x v="165"/>
    <x v="39"/>
    <s v="United States"/>
    <x v="100"/>
    <x v="0"/>
    <m/>
    <x v="0"/>
    <x v="0"/>
    <d v="2018-09-17T00:00:00"/>
    <s v="Tue"/>
    <x v="0"/>
    <s v="CA-2018-164091"/>
    <n v="392"/>
    <s v="C-Line Cubicle Keepers Polyproplyene Holder w/Velcro Back, 8-1/2x11, 25/Bx"/>
    <s v="Chuck Magee"/>
    <n v="4401"/>
    <n v="34"/>
    <n v="2"/>
    <n v="109"/>
  </r>
  <r>
    <n v="5"/>
    <x v="1"/>
    <x v="736"/>
    <x v="2"/>
    <x v="0"/>
    <n v="6"/>
    <x v="1"/>
    <x v="0"/>
    <x v="0"/>
    <x v="165"/>
    <x v="39"/>
    <s v="United States"/>
    <x v="100"/>
    <x v="0"/>
    <m/>
    <x v="0"/>
    <x v="0"/>
    <d v="2018-09-17T00:00:00"/>
    <s v="Tue"/>
    <x v="0"/>
    <s v="CA-2018-164091"/>
    <n v="1628"/>
    <s v="Wi-Ex zBoost YX540 Cellular Phone Signal Booster"/>
    <s v="Chuck Magee"/>
    <n v="4401"/>
    <n v="131"/>
    <n v="3"/>
    <n v="438"/>
  </r>
  <r>
    <n v="6"/>
    <x v="0"/>
    <x v="797"/>
    <x v="2"/>
    <x v="0"/>
    <n v="6"/>
    <x v="2"/>
    <x v="11"/>
    <x v="2"/>
    <x v="123"/>
    <x v="19"/>
    <s v="United States"/>
    <x v="660"/>
    <x v="0"/>
    <m/>
    <x v="0"/>
    <x v="1"/>
    <d v="2018-09-11T00:00:00"/>
    <s v="Wed"/>
    <x v="0"/>
    <s v="CA-2018-164154"/>
    <n v="1503"/>
    <s v="Staple magnet"/>
    <s v="Chuck Magee"/>
    <n v="43615"/>
    <n v="4"/>
    <n v="5"/>
    <n v="38"/>
  </r>
  <r>
    <n v="6"/>
    <x v="0"/>
    <x v="797"/>
    <x v="2"/>
    <x v="0"/>
    <n v="6"/>
    <x v="2"/>
    <x v="2"/>
    <x v="2"/>
    <x v="123"/>
    <x v="19"/>
    <s v="United States"/>
    <x v="660"/>
    <x v="0"/>
    <m/>
    <x v="0"/>
    <x v="4"/>
    <d v="2018-09-11T00:00:00"/>
    <s v="Wed"/>
    <x v="0"/>
    <s v="CA-2018-164154"/>
    <n v="712"/>
    <s v="GBC Standard Therm-A-Bind Covers"/>
    <s v="Chuck Magee"/>
    <n v="43615"/>
    <n v="-18"/>
    <n v="3"/>
    <n v="22"/>
  </r>
  <r>
    <n v="2"/>
    <x v="1"/>
    <x v="724"/>
    <x v="2"/>
    <x v="1"/>
    <n v="3"/>
    <x v="2"/>
    <x v="6"/>
    <x v="2"/>
    <x v="192"/>
    <x v="27"/>
    <s v="United States"/>
    <x v="688"/>
    <x v="2"/>
    <m/>
    <x v="0"/>
    <x v="1"/>
    <d v="2018-09-10T00:00:00"/>
    <s v="Tue"/>
    <x v="0"/>
    <s v="CA-2018-164350"/>
    <n v="360"/>
    <s v="Boston Model 1800 Electric Pencil Sharpener, Gray"/>
    <s v="Cassandra Brandow"/>
    <n v="37620"/>
    <n v="8"/>
    <n v="3"/>
    <n v="68"/>
  </r>
  <r>
    <n v="3"/>
    <x v="2"/>
    <x v="670"/>
    <x v="2"/>
    <x v="2"/>
    <n v="1"/>
    <x v="2"/>
    <x v="1"/>
    <x v="1"/>
    <x v="42"/>
    <x v="1"/>
    <s v="United States"/>
    <x v="323"/>
    <x v="1"/>
    <m/>
    <x v="0"/>
    <x v="1"/>
    <d v="2018-11-12T00:00:00"/>
    <s v="Thu"/>
    <x v="7"/>
    <s v="CA-2018-164399"/>
    <n v="736"/>
    <s v="Global Adaptabilities Conference Tables"/>
    <s v="Anna Andreadi"/>
    <n v="92024"/>
    <n v="-8"/>
    <n v="3"/>
    <n v="674"/>
  </r>
  <r>
    <n v="3"/>
    <x v="2"/>
    <x v="670"/>
    <x v="2"/>
    <x v="2"/>
    <n v="1"/>
    <x v="2"/>
    <x v="0"/>
    <x v="0"/>
    <x v="42"/>
    <x v="1"/>
    <s v="United States"/>
    <x v="323"/>
    <x v="1"/>
    <m/>
    <x v="0"/>
    <x v="1"/>
    <d v="2018-11-12T00:00:00"/>
    <s v="Thu"/>
    <x v="7"/>
    <s v="CA-2018-164399"/>
    <n v="1247"/>
    <s v="Panasonic KX TS3282W Corded phone"/>
    <s v="Anna Andreadi"/>
    <n v="92024"/>
    <n v="25"/>
    <n v="3"/>
    <n v="204"/>
  </r>
  <r>
    <n v="4"/>
    <x v="1"/>
    <x v="949"/>
    <x v="2"/>
    <x v="0"/>
    <n v="6"/>
    <x v="0"/>
    <x v="2"/>
    <x v="2"/>
    <x v="1"/>
    <x v="1"/>
    <s v="United States"/>
    <x v="197"/>
    <x v="1"/>
    <m/>
    <x v="0"/>
    <x v="1"/>
    <d v="2018-01-30T00:00:00"/>
    <s v="Mon"/>
    <x v="3"/>
    <s v="CA-2018-164483"/>
    <n v="795"/>
    <s v="Heavy-Duty E-Z-D Binders"/>
    <s v="Anna Andreadi"/>
    <n v="94122"/>
    <n v="6"/>
    <n v="2"/>
    <n v="17"/>
  </r>
  <r>
    <n v="5"/>
    <x v="2"/>
    <x v="727"/>
    <x v="2"/>
    <x v="1"/>
    <n v="3"/>
    <x v="2"/>
    <x v="3"/>
    <x v="2"/>
    <x v="13"/>
    <x v="10"/>
    <s v="United States"/>
    <x v="636"/>
    <x v="3"/>
    <m/>
    <x v="0"/>
    <x v="1"/>
    <d v="2018-09-05T00:00:00"/>
    <s v="Thu"/>
    <x v="0"/>
    <s v="CA-2018-164490"/>
    <n v="1757"/>
    <s v="Xerox 196"/>
    <s v="Kelly Williams"/>
    <n v="60653"/>
    <n v="3"/>
    <n v="2"/>
    <n v="9"/>
  </r>
  <r>
    <n v="5"/>
    <x v="1"/>
    <x v="717"/>
    <x v="2"/>
    <x v="0"/>
    <n v="6"/>
    <x v="0"/>
    <x v="2"/>
    <x v="2"/>
    <x v="0"/>
    <x v="0"/>
    <s v="United States"/>
    <x v="608"/>
    <x v="0"/>
    <m/>
    <x v="0"/>
    <x v="1"/>
    <d v="2018-11-19T00:00:00"/>
    <s v="Thu"/>
    <x v="7"/>
    <s v="CA-2018-164511"/>
    <n v="247"/>
    <s v="Avery Hanging File Binders"/>
    <s v="Chuck Magee"/>
    <n v="10024"/>
    <n v="5"/>
    <n v="3"/>
    <n v="14"/>
  </r>
  <r>
    <n v="5"/>
    <x v="1"/>
    <x v="717"/>
    <x v="2"/>
    <x v="0"/>
    <n v="6"/>
    <x v="0"/>
    <x v="11"/>
    <x v="2"/>
    <x v="0"/>
    <x v="0"/>
    <s v="United States"/>
    <x v="608"/>
    <x v="0"/>
    <m/>
    <x v="0"/>
    <x v="0"/>
    <d v="2018-11-19T00:00:00"/>
    <s v="Thu"/>
    <x v="7"/>
    <s v="CA-2018-164511"/>
    <n v="647"/>
    <s v="Fellowes Neat Ideas Storage Cubes"/>
    <s v="Chuck Magee"/>
    <n v="10024"/>
    <n v="3"/>
    <n v="2"/>
    <n v="65"/>
  </r>
  <r>
    <n v="5"/>
    <x v="1"/>
    <x v="717"/>
    <x v="2"/>
    <x v="0"/>
    <n v="6"/>
    <x v="0"/>
    <x v="11"/>
    <x v="2"/>
    <x v="0"/>
    <x v="0"/>
    <s v="United States"/>
    <x v="608"/>
    <x v="0"/>
    <m/>
    <x v="0"/>
    <x v="0"/>
    <d v="2018-11-19T00:00:00"/>
    <s v="Thu"/>
    <x v="7"/>
    <s v="CA-2018-164511"/>
    <n v="113"/>
    <s v="Advantus Rolling Storage Box"/>
    <s v="Chuck Magee"/>
    <n v="10024"/>
    <n v="19"/>
    <n v="4"/>
    <n v="69"/>
  </r>
  <r>
    <n v="5"/>
    <x v="1"/>
    <x v="878"/>
    <x v="2"/>
    <x v="0"/>
    <n v="6"/>
    <x v="0"/>
    <x v="11"/>
    <x v="2"/>
    <x v="26"/>
    <x v="16"/>
    <s v="United States"/>
    <x v="574"/>
    <x v="2"/>
    <m/>
    <x v="0"/>
    <x v="1"/>
    <d v="2018-07-29T00:00:00"/>
    <s v="Sun"/>
    <x v="10"/>
    <s v="CA-2018-164574"/>
    <n v="644"/>
    <s v="Fellowes High-Stak Drawer Files"/>
    <s v="Cassandra Brandow"/>
    <n v="28205"/>
    <n v="26"/>
    <n v="5"/>
    <n v="705"/>
  </r>
  <r>
    <n v="5"/>
    <x v="1"/>
    <x v="878"/>
    <x v="2"/>
    <x v="0"/>
    <n v="6"/>
    <x v="0"/>
    <x v="2"/>
    <x v="2"/>
    <x v="26"/>
    <x v="16"/>
    <s v="United States"/>
    <x v="574"/>
    <x v="2"/>
    <m/>
    <x v="0"/>
    <x v="4"/>
    <d v="2018-07-29T00:00:00"/>
    <s v="Sun"/>
    <x v="10"/>
    <s v="CA-2018-164574"/>
    <n v="1309"/>
    <s v="Premier Elliptical Ring Binder, Black"/>
    <s v="Cassandra Brandow"/>
    <n v="28205"/>
    <n v="-20"/>
    <n v="3"/>
    <n v="27"/>
  </r>
  <r>
    <n v="4"/>
    <x v="1"/>
    <x v="678"/>
    <x v="2"/>
    <x v="0"/>
    <n v="6"/>
    <x v="0"/>
    <x v="2"/>
    <x v="2"/>
    <x v="168"/>
    <x v="17"/>
    <s v="United States"/>
    <x v="103"/>
    <x v="3"/>
    <m/>
    <x v="0"/>
    <x v="0"/>
    <d v="2018-03-04T00:00:00"/>
    <s v="Wed"/>
    <x v="2"/>
    <s v="CA-2018-164637"/>
    <n v="781"/>
    <s v="Green Canvas Binder for 8-1/2 x 14 Sheets"/>
    <s v="Kelly Williams"/>
    <n v="46544"/>
    <n v="64"/>
    <n v="3"/>
    <n v="128"/>
  </r>
  <r>
    <n v="5"/>
    <x v="2"/>
    <x v="765"/>
    <x v="2"/>
    <x v="1"/>
    <n v="3"/>
    <x v="1"/>
    <x v="9"/>
    <x v="1"/>
    <x v="109"/>
    <x v="18"/>
    <s v="United States"/>
    <x v="387"/>
    <x v="0"/>
    <m/>
    <x v="0"/>
    <x v="0"/>
    <d v="2018-05-08T00:00:00"/>
    <s v="Sun"/>
    <x v="5"/>
    <s v="CA-2018-164672"/>
    <n v="1534"/>
    <s v="Tenex 46 x 60 Computer Anti-Static Chairmat, Rectangular Shaped"/>
    <s v="Chuck Magee"/>
    <n v="19901"/>
    <n v="42"/>
    <n v="2"/>
    <n v="212"/>
  </r>
  <r>
    <n v="5"/>
    <x v="2"/>
    <x v="950"/>
    <x v="2"/>
    <x v="1"/>
    <n v="3"/>
    <x v="0"/>
    <x v="11"/>
    <x v="2"/>
    <x v="27"/>
    <x v="5"/>
    <s v="United States"/>
    <x v="132"/>
    <x v="2"/>
    <m/>
    <x v="0"/>
    <x v="0"/>
    <d v="2018-04-14T00:00:00"/>
    <s v="Sat"/>
    <x v="4"/>
    <s v="CA-2018-164735"/>
    <n v="54"/>
    <s v="Acco Perma 4000 Stacking Storage Drawers"/>
    <s v="Cassandra Brandow"/>
    <n v="22304"/>
    <n v="12"/>
    <n v="5"/>
    <n v="81"/>
  </r>
  <r>
    <n v="2"/>
    <x v="1"/>
    <x v="862"/>
    <x v="2"/>
    <x v="1"/>
    <n v="3"/>
    <x v="1"/>
    <x v="14"/>
    <x v="1"/>
    <x v="4"/>
    <x v="4"/>
    <s v="United States"/>
    <x v="79"/>
    <x v="3"/>
    <m/>
    <x v="0"/>
    <x v="10"/>
    <d v="2018-12-02T00:00:00"/>
    <s v="Mon"/>
    <x v="6"/>
    <s v="CA-2018-164770"/>
    <n v="1430"/>
    <s v="Sauder Camden County Collection Library"/>
    <s v="Kelly Williams"/>
    <n v="77036"/>
    <n v="-138"/>
    <n v="10"/>
    <n v="782"/>
  </r>
  <r>
    <n v="2"/>
    <x v="1"/>
    <x v="862"/>
    <x v="2"/>
    <x v="1"/>
    <n v="3"/>
    <x v="1"/>
    <x v="3"/>
    <x v="2"/>
    <x v="4"/>
    <x v="4"/>
    <s v="United States"/>
    <x v="79"/>
    <x v="3"/>
    <m/>
    <x v="0"/>
    <x v="1"/>
    <d v="2018-12-02T00:00:00"/>
    <s v="Mon"/>
    <x v="6"/>
    <s v="CA-2018-164770"/>
    <n v="1759"/>
    <s v="Xerox 1962"/>
    <s v="Kelly Williams"/>
    <n v="77036"/>
    <n v="10"/>
    <n v="9"/>
    <n v="31"/>
  </r>
  <r>
    <n v="3"/>
    <x v="2"/>
    <x v="649"/>
    <x v="2"/>
    <x v="2"/>
    <n v="1"/>
    <x v="0"/>
    <x v="1"/>
    <x v="1"/>
    <x v="60"/>
    <x v="27"/>
    <s v="United States"/>
    <x v="457"/>
    <x v="2"/>
    <m/>
    <x v="0"/>
    <x v="6"/>
    <d v="2018-05-01T00:00:00"/>
    <s v="Sun"/>
    <x v="5"/>
    <s v="CA-2018-164784"/>
    <n v="311"/>
    <s v="Bevis 44 x 96 Conference Tables"/>
    <s v="Cassandra Brandow"/>
    <n v="38109"/>
    <n v="-142"/>
    <n v="3"/>
    <n v="371"/>
  </r>
  <r>
    <n v="3"/>
    <x v="2"/>
    <x v="649"/>
    <x v="2"/>
    <x v="2"/>
    <n v="1"/>
    <x v="0"/>
    <x v="10"/>
    <x v="2"/>
    <x v="60"/>
    <x v="27"/>
    <s v="United States"/>
    <x v="457"/>
    <x v="2"/>
    <m/>
    <x v="0"/>
    <x v="1"/>
    <d v="2018-05-01T00:00:00"/>
    <s v="Sun"/>
    <x v="5"/>
    <s v="CA-2018-164784"/>
    <n v="208"/>
    <s v="Avery 499"/>
    <s v="Cassandra Brandow"/>
    <n v="38109"/>
    <n v="1"/>
    <n v="1"/>
    <n v="4"/>
  </r>
  <r>
    <n v="3"/>
    <x v="2"/>
    <x v="649"/>
    <x v="2"/>
    <x v="2"/>
    <n v="1"/>
    <x v="0"/>
    <x v="2"/>
    <x v="2"/>
    <x v="60"/>
    <x v="27"/>
    <s v="United States"/>
    <x v="457"/>
    <x v="2"/>
    <m/>
    <x v="0"/>
    <x v="4"/>
    <d v="2018-05-01T00:00:00"/>
    <s v="Sun"/>
    <x v="5"/>
    <s v="CA-2018-164784"/>
    <n v="1119"/>
    <s v="Newell 3-Hole Punched Plastic Slotted Magazine Holders for Binders"/>
    <s v="Cassandra Brandow"/>
    <n v="38109"/>
    <n v="-2"/>
    <n v="2"/>
    <n v="3"/>
  </r>
  <r>
    <n v="3"/>
    <x v="0"/>
    <x v="822"/>
    <x v="2"/>
    <x v="1"/>
    <n v="3"/>
    <x v="1"/>
    <x v="1"/>
    <x v="1"/>
    <x v="17"/>
    <x v="1"/>
    <s v="United States"/>
    <x v="558"/>
    <x v="1"/>
    <m/>
    <x v="0"/>
    <x v="1"/>
    <d v="2018-06-03T00:00:00"/>
    <s v="Tue"/>
    <x v="9"/>
    <s v="CA-2018-164889"/>
    <n v="829"/>
    <s v="Hon 61000 Series Interactive Training Tables"/>
    <s v="Anna Andreadi"/>
    <n v="90049"/>
    <n v="-2"/>
    <n v="2"/>
    <n v="71"/>
  </r>
  <r>
    <n v="5"/>
    <x v="1"/>
    <x v="693"/>
    <x v="2"/>
    <x v="0"/>
    <n v="6"/>
    <x v="2"/>
    <x v="3"/>
    <x v="2"/>
    <x v="62"/>
    <x v="1"/>
    <s v="United States"/>
    <x v="358"/>
    <x v="1"/>
    <m/>
    <x v="0"/>
    <x v="0"/>
    <d v="2018-11-07T00:00:00"/>
    <s v="Sat"/>
    <x v="7"/>
    <s v="CA-2018-164896"/>
    <n v="1654"/>
    <s v="Wirebound Four 2-3/4 x 5 Forms per Page, 400 Sets per Book"/>
    <s v="Anna Andreadi"/>
    <n v="92054"/>
    <n v="6"/>
    <n v="2"/>
    <n v="13"/>
  </r>
  <r>
    <n v="0"/>
    <x v="0"/>
    <x v="936"/>
    <x v="2"/>
    <x v="3"/>
    <n v="0"/>
    <x v="1"/>
    <x v="13"/>
    <x v="0"/>
    <x v="16"/>
    <x v="12"/>
    <s v="United States"/>
    <x v="167"/>
    <x v="0"/>
    <m/>
    <x v="0"/>
    <x v="4"/>
    <d v="2018-07-10T00:00:00"/>
    <s v="Tue"/>
    <x v="1"/>
    <s v="CA-2018-164924"/>
    <n v="373"/>
    <s v="Brother MFC-9340CDW LED All-In-One Printer, Copier Scanner"/>
    <s v="Chuck Magee"/>
    <n v="19143"/>
    <n v="-319"/>
    <n v="3"/>
    <n v="342"/>
  </r>
  <r>
    <n v="2"/>
    <x v="2"/>
    <x v="951"/>
    <x v="2"/>
    <x v="2"/>
    <n v="1"/>
    <x v="1"/>
    <x v="0"/>
    <x v="0"/>
    <x v="107"/>
    <x v="34"/>
    <s v="United States"/>
    <x v="436"/>
    <x v="3"/>
    <m/>
    <x v="0"/>
    <x v="0"/>
    <d v="2018-02-11T00:00:00"/>
    <s v="Wed"/>
    <x v="3"/>
    <s v="CA-2018-164938"/>
    <n v="1071"/>
    <s v="Mediabridge Sport Armband iPhone 5s"/>
    <s v="Kelly Williams"/>
    <n v="74133"/>
    <n v="1"/>
    <n v="7"/>
    <n v="70"/>
  </r>
  <r>
    <n v="2"/>
    <x v="1"/>
    <x v="910"/>
    <x v="2"/>
    <x v="1"/>
    <n v="3"/>
    <x v="0"/>
    <x v="7"/>
    <x v="2"/>
    <x v="31"/>
    <x v="19"/>
    <s v="United States"/>
    <x v="621"/>
    <x v="0"/>
    <m/>
    <x v="0"/>
    <x v="1"/>
    <d v="2018-02-25T00:00:00"/>
    <s v="Wed"/>
    <x v="3"/>
    <s v="CA-2018-165015"/>
    <n v="1501"/>
    <s v="Staple envelope"/>
    <s v="Chuck Magee"/>
    <n v="43055"/>
    <n v="18"/>
    <n v="5"/>
    <n v="47"/>
  </r>
  <r>
    <n v="2"/>
    <x v="2"/>
    <x v="881"/>
    <x v="2"/>
    <x v="2"/>
    <n v="1"/>
    <x v="2"/>
    <x v="9"/>
    <x v="1"/>
    <x v="162"/>
    <x v="6"/>
    <s v="United States"/>
    <x v="761"/>
    <x v="3"/>
    <m/>
    <x v="0"/>
    <x v="0"/>
    <d v="2018-10-22T00:00:00"/>
    <s v="Sun"/>
    <x v="8"/>
    <s v="CA-2018-165148"/>
    <n v="547"/>
    <s v="Eldon 200 Class Desk Accessories"/>
    <s v="Kelly Williams"/>
    <n v="48227"/>
    <n v="10"/>
    <n v="5"/>
    <n v="31"/>
  </r>
  <r>
    <n v="6"/>
    <x v="0"/>
    <x v="671"/>
    <x v="2"/>
    <x v="0"/>
    <n v="6"/>
    <x v="0"/>
    <x v="6"/>
    <x v="2"/>
    <x v="31"/>
    <x v="18"/>
    <s v="United States"/>
    <x v="645"/>
    <x v="0"/>
    <m/>
    <x v="0"/>
    <x v="0"/>
    <d v="2018-06-05T00:00:00"/>
    <s v="Thu"/>
    <x v="9"/>
    <s v="CA-2018-165169"/>
    <n v="1128"/>
    <s v="Newell 314"/>
    <s v="Chuck Magee"/>
    <n v="19711"/>
    <n v="3"/>
    <n v="2"/>
    <n v="11"/>
  </r>
  <r>
    <n v="6"/>
    <x v="0"/>
    <x v="671"/>
    <x v="2"/>
    <x v="0"/>
    <n v="6"/>
    <x v="0"/>
    <x v="11"/>
    <x v="2"/>
    <x v="31"/>
    <x v="18"/>
    <s v="United States"/>
    <x v="645"/>
    <x v="0"/>
    <m/>
    <x v="0"/>
    <x v="0"/>
    <d v="2018-06-05T00:00:00"/>
    <s v="Thu"/>
    <x v="9"/>
    <s v="CA-2018-165169"/>
    <n v="1498"/>
    <s v="Standard Rollaway File with Lock"/>
    <s v="Chuck Magee"/>
    <n v="19711"/>
    <n v="94"/>
    <n v="2"/>
    <n v="360"/>
  </r>
  <r>
    <n v="6"/>
    <x v="0"/>
    <x v="671"/>
    <x v="2"/>
    <x v="0"/>
    <n v="6"/>
    <x v="0"/>
    <x v="10"/>
    <x v="2"/>
    <x v="31"/>
    <x v="18"/>
    <s v="United States"/>
    <x v="645"/>
    <x v="0"/>
    <m/>
    <x v="0"/>
    <x v="0"/>
    <d v="2018-06-05T00:00:00"/>
    <s v="Thu"/>
    <x v="9"/>
    <s v="CA-2018-165169"/>
    <n v="273"/>
    <s v="Avery White Multi-Purpose Labels"/>
    <s v="Chuck Magee"/>
    <n v="19711"/>
    <n v="7"/>
    <n v="3"/>
    <n v="15"/>
  </r>
  <r>
    <n v="6"/>
    <x v="0"/>
    <x v="837"/>
    <x v="2"/>
    <x v="0"/>
    <n v="6"/>
    <x v="1"/>
    <x v="11"/>
    <x v="2"/>
    <x v="117"/>
    <x v="4"/>
    <s v="United States"/>
    <x v="137"/>
    <x v="3"/>
    <m/>
    <x v="0"/>
    <x v="1"/>
    <d v="2018-03-05T00:00:00"/>
    <s v="Thu"/>
    <x v="2"/>
    <s v="CA-2018-165218"/>
    <n v="54"/>
    <s v="Acco Perma 4000 Stacking Storage Drawers"/>
    <s v="Kelly Williams"/>
    <n v="75220"/>
    <n v="-1"/>
    <n v="1"/>
    <n v="13"/>
  </r>
  <r>
    <n v="6"/>
    <x v="0"/>
    <x v="837"/>
    <x v="2"/>
    <x v="0"/>
    <n v="6"/>
    <x v="1"/>
    <x v="7"/>
    <x v="2"/>
    <x v="117"/>
    <x v="4"/>
    <s v="United States"/>
    <x v="137"/>
    <x v="3"/>
    <m/>
    <x v="0"/>
    <x v="1"/>
    <d v="2018-03-05T00:00:00"/>
    <s v="Thu"/>
    <x v="2"/>
    <s v="CA-2018-165218"/>
    <n v="396"/>
    <s v="Cameo Buff Policy Envelopes"/>
    <s v="Kelly Williams"/>
    <n v="75220"/>
    <n v="50"/>
    <n v="3"/>
    <n v="149"/>
  </r>
  <r>
    <n v="4"/>
    <x v="1"/>
    <x v="749"/>
    <x v="2"/>
    <x v="0"/>
    <n v="6"/>
    <x v="1"/>
    <x v="12"/>
    <x v="2"/>
    <x v="153"/>
    <x v="2"/>
    <s v="United States"/>
    <x v="603"/>
    <x v="2"/>
    <m/>
    <x v="0"/>
    <x v="1"/>
    <d v="2018-07-23T00:00:00"/>
    <s v="Mon"/>
    <x v="1"/>
    <s v="CA-2018-165316"/>
    <n v="813"/>
    <s v="Holmes Replacement Filter for HEPA Air Cleaner, Large Room"/>
    <s v="Cassandra Brandow"/>
    <n v="33614"/>
    <n v="7"/>
    <n v="2"/>
    <n v="24"/>
  </r>
  <r>
    <n v="4"/>
    <x v="1"/>
    <x v="749"/>
    <x v="2"/>
    <x v="0"/>
    <n v="6"/>
    <x v="1"/>
    <x v="6"/>
    <x v="2"/>
    <x v="153"/>
    <x v="2"/>
    <s v="United States"/>
    <x v="603"/>
    <x v="2"/>
    <m/>
    <x v="0"/>
    <x v="1"/>
    <d v="2018-07-23T00:00:00"/>
    <s v="Mon"/>
    <x v="1"/>
    <s v="CA-2018-165316"/>
    <n v="350"/>
    <s v="Boston 16801 Nautilus Battery Pencil Sharpener"/>
    <s v="Cassandra Brandow"/>
    <n v="33614"/>
    <n v="3"/>
    <n v="2"/>
    <n v="35"/>
  </r>
  <r>
    <n v="4"/>
    <x v="1"/>
    <x v="749"/>
    <x v="2"/>
    <x v="0"/>
    <n v="6"/>
    <x v="1"/>
    <x v="13"/>
    <x v="0"/>
    <x v="153"/>
    <x v="2"/>
    <s v="United States"/>
    <x v="603"/>
    <x v="2"/>
    <m/>
    <x v="0"/>
    <x v="8"/>
    <d v="2018-07-23T00:00:00"/>
    <s v="Mon"/>
    <x v="1"/>
    <s v="CA-2018-165316"/>
    <n v="1847"/>
    <s v="Zebra GX420t Direct Thermal/Thermal Transfer Printer"/>
    <s v="Cassandra Brandow"/>
    <n v="33614"/>
    <n v="-111"/>
    <n v="1"/>
    <n v="265"/>
  </r>
  <r>
    <n v="0"/>
    <x v="0"/>
    <x v="661"/>
    <x v="2"/>
    <x v="3"/>
    <n v="0"/>
    <x v="0"/>
    <x v="5"/>
    <x v="1"/>
    <x v="187"/>
    <x v="1"/>
    <s v="United States"/>
    <x v="223"/>
    <x v="1"/>
    <s v="Yes"/>
    <x v="1"/>
    <x v="1"/>
    <d v="2018-12-11T00:00:00"/>
    <s v="Wed"/>
    <x v="6"/>
    <s v="CA-2018-165330"/>
    <n v="773"/>
    <s v="Global Wood Trimmed Managers Task Chair, Khaki"/>
    <s v="Anna Andreadi"/>
    <n v="92804"/>
    <n v="-32"/>
    <n v="5"/>
    <n v="364"/>
  </r>
  <r>
    <n v="0"/>
    <x v="0"/>
    <x v="661"/>
    <x v="2"/>
    <x v="3"/>
    <n v="0"/>
    <x v="0"/>
    <x v="1"/>
    <x v="1"/>
    <x v="187"/>
    <x v="1"/>
    <s v="United States"/>
    <x v="223"/>
    <x v="1"/>
    <s v="Yes"/>
    <x v="1"/>
    <x v="1"/>
    <d v="2018-12-11T00:00:00"/>
    <s v="Wed"/>
    <x v="6"/>
    <s v="CA-2018-165330"/>
    <n v="843"/>
    <s v="Hon Non-Folding Utility Tables"/>
    <s v="Anna Andreadi"/>
    <n v="92804"/>
    <n v="112"/>
    <n v="7"/>
    <n v="892"/>
  </r>
  <r>
    <n v="0"/>
    <x v="0"/>
    <x v="661"/>
    <x v="2"/>
    <x v="3"/>
    <n v="0"/>
    <x v="0"/>
    <x v="3"/>
    <x v="2"/>
    <x v="187"/>
    <x v="1"/>
    <s v="United States"/>
    <x v="223"/>
    <x v="1"/>
    <s v="Yes"/>
    <x v="1"/>
    <x v="0"/>
    <d v="2018-12-11T00:00:00"/>
    <s v="Wed"/>
    <x v="6"/>
    <s v="CA-2018-165330"/>
    <n v="905"/>
    <s v="IBM Multi-Purpose Copy Paper, 8 1/2 x 11, Case"/>
    <s v="Anna Andreadi"/>
    <n v="92804"/>
    <n v="14"/>
    <n v="1"/>
    <n v="31"/>
  </r>
  <r>
    <n v="0"/>
    <x v="0"/>
    <x v="661"/>
    <x v="2"/>
    <x v="3"/>
    <n v="0"/>
    <x v="0"/>
    <x v="12"/>
    <x v="2"/>
    <x v="187"/>
    <x v="1"/>
    <s v="United States"/>
    <x v="223"/>
    <x v="1"/>
    <s v="Yes"/>
    <x v="1"/>
    <x v="0"/>
    <d v="2018-12-11T00:00:00"/>
    <s v="Wed"/>
    <x v="6"/>
    <s v="CA-2018-165330"/>
    <n v="630"/>
    <s v="Fellowes 8 Outlet Superior Workstation Surge Protector"/>
    <s v="Anna Andreadi"/>
    <n v="92804"/>
    <n v="24"/>
    <n v="2"/>
    <n v="83"/>
  </r>
  <r>
    <n v="0"/>
    <x v="0"/>
    <x v="661"/>
    <x v="2"/>
    <x v="3"/>
    <n v="0"/>
    <x v="0"/>
    <x v="6"/>
    <x v="2"/>
    <x v="187"/>
    <x v="1"/>
    <s v="United States"/>
    <x v="223"/>
    <x v="1"/>
    <s v="Yes"/>
    <x v="1"/>
    <x v="0"/>
    <d v="2018-12-11T00:00:00"/>
    <s v="Wed"/>
    <x v="6"/>
    <s v="CA-2018-165330"/>
    <n v="349"/>
    <s v="Boston 16765 Mini Stand Up Battery Pencil Sharpener"/>
    <s v="Anna Andreadi"/>
    <n v="92804"/>
    <n v="6"/>
    <n v="2"/>
    <n v="23"/>
  </r>
  <r>
    <n v="0"/>
    <x v="0"/>
    <x v="661"/>
    <x v="2"/>
    <x v="3"/>
    <n v="0"/>
    <x v="0"/>
    <x v="11"/>
    <x v="2"/>
    <x v="187"/>
    <x v="1"/>
    <s v="United States"/>
    <x v="223"/>
    <x v="1"/>
    <s v="Yes"/>
    <x v="1"/>
    <x v="0"/>
    <d v="2018-12-11T00:00:00"/>
    <s v="Wed"/>
    <x v="6"/>
    <s v="CA-2018-165330"/>
    <n v="1362"/>
    <s v="Rogers Profile Extra Capacity Storage Tub"/>
    <s v="Anna Andreadi"/>
    <n v="92804"/>
    <n v="2"/>
    <n v="3"/>
    <n v="50"/>
  </r>
  <r>
    <n v="0"/>
    <x v="0"/>
    <x v="661"/>
    <x v="2"/>
    <x v="3"/>
    <n v="0"/>
    <x v="0"/>
    <x v="2"/>
    <x v="2"/>
    <x v="187"/>
    <x v="1"/>
    <s v="United States"/>
    <x v="223"/>
    <x v="1"/>
    <s v="Yes"/>
    <x v="1"/>
    <x v="1"/>
    <d v="2018-12-11T00:00:00"/>
    <s v="Wed"/>
    <x v="6"/>
    <s v="CA-2018-165330"/>
    <n v="336"/>
    <s v="Black Avery Memo-Size 3-Ring Binder, 5 1/2 x 8 1/2"/>
    <s v="Anna Andreadi"/>
    <n v="92804"/>
    <n v="2"/>
    <n v="2"/>
    <n v="6"/>
  </r>
  <r>
    <n v="0"/>
    <x v="0"/>
    <x v="661"/>
    <x v="2"/>
    <x v="3"/>
    <n v="0"/>
    <x v="0"/>
    <x v="2"/>
    <x v="2"/>
    <x v="187"/>
    <x v="1"/>
    <s v="United States"/>
    <x v="223"/>
    <x v="1"/>
    <s v="Yes"/>
    <x v="1"/>
    <x v="1"/>
    <d v="2018-12-11T00:00:00"/>
    <s v="Wed"/>
    <x v="6"/>
    <s v="CA-2018-165330"/>
    <n v="1338"/>
    <s v="Recycled Easel Ring Binders"/>
    <s v="Anna Andreadi"/>
    <n v="92804"/>
    <n v="11"/>
    <n v="3"/>
    <n v="36"/>
  </r>
  <r>
    <n v="0"/>
    <x v="0"/>
    <x v="661"/>
    <x v="2"/>
    <x v="3"/>
    <n v="0"/>
    <x v="0"/>
    <x v="2"/>
    <x v="2"/>
    <x v="187"/>
    <x v="1"/>
    <s v="United States"/>
    <x v="223"/>
    <x v="1"/>
    <s v="Yes"/>
    <x v="1"/>
    <x v="1"/>
    <d v="2018-12-11T00:00:00"/>
    <s v="Wed"/>
    <x v="6"/>
    <s v="CA-2018-165330"/>
    <n v="899"/>
    <s v="Ibico Laser Imprintable Binding System Covers"/>
    <s v="Anna Andreadi"/>
    <n v="92804"/>
    <n v="68"/>
    <n v="5"/>
    <n v="210"/>
  </r>
  <r>
    <n v="0"/>
    <x v="0"/>
    <x v="661"/>
    <x v="2"/>
    <x v="3"/>
    <n v="0"/>
    <x v="0"/>
    <x v="2"/>
    <x v="2"/>
    <x v="187"/>
    <x v="1"/>
    <s v="United States"/>
    <x v="223"/>
    <x v="1"/>
    <s v="Yes"/>
    <x v="1"/>
    <x v="1"/>
    <d v="2018-12-11T00:00:00"/>
    <s v="Wed"/>
    <x v="6"/>
    <s v="CA-2018-165330"/>
    <n v="708"/>
    <s v="GBC Recycled VeloBinder Covers"/>
    <s v="Anna Andreadi"/>
    <n v="92804"/>
    <n v="40"/>
    <n v="9"/>
    <n v="123"/>
  </r>
  <r>
    <n v="0"/>
    <x v="0"/>
    <x v="661"/>
    <x v="2"/>
    <x v="3"/>
    <n v="0"/>
    <x v="0"/>
    <x v="8"/>
    <x v="0"/>
    <x v="187"/>
    <x v="1"/>
    <s v="United States"/>
    <x v="223"/>
    <x v="1"/>
    <s v="Yes"/>
    <x v="1"/>
    <x v="0"/>
    <d v="2018-12-11T00:00:00"/>
    <s v="Wed"/>
    <x v="6"/>
    <s v="CA-2018-165330"/>
    <n v="1094"/>
    <s v="Microsoft Natural Ergonomic Keyboard 4000"/>
    <s v="Anna Andreadi"/>
    <n v="92804"/>
    <n v="25"/>
    <n v="4"/>
    <n v="120"/>
  </r>
  <r>
    <n v="5"/>
    <x v="1"/>
    <x v="711"/>
    <x v="2"/>
    <x v="0"/>
    <n v="6"/>
    <x v="2"/>
    <x v="3"/>
    <x v="2"/>
    <x v="2"/>
    <x v="2"/>
    <s v="United States"/>
    <x v="534"/>
    <x v="2"/>
    <m/>
    <x v="0"/>
    <x v="1"/>
    <d v="2018-11-25T00:00:00"/>
    <s v="Wed"/>
    <x v="7"/>
    <s v="CA-2018-165470"/>
    <n v="1531"/>
    <s v="Telephone Message Books with Fax/Mobile Section, 5 1/2 x 3 3/16"/>
    <s v="Cassandra Brandow"/>
    <n v="32216"/>
    <n v="2"/>
    <n v="1"/>
    <n v="5"/>
  </r>
  <r>
    <n v="6"/>
    <x v="0"/>
    <x v="876"/>
    <x v="2"/>
    <x v="0"/>
    <n v="6"/>
    <x v="1"/>
    <x v="9"/>
    <x v="1"/>
    <x v="13"/>
    <x v="10"/>
    <s v="United States"/>
    <x v="414"/>
    <x v="3"/>
    <m/>
    <x v="0"/>
    <x v="7"/>
    <d v="2018-10-23T00:00:00"/>
    <s v="Mon"/>
    <x v="8"/>
    <s v="CA-2018-165484"/>
    <n v="490"/>
    <s v="DAX Cubicle Frames - 8x10"/>
    <s v="Kelly Williams"/>
    <n v="60610"/>
    <n v="-12"/>
    <n v="7"/>
    <n v="16"/>
  </r>
  <r>
    <n v="6"/>
    <x v="0"/>
    <x v="876"/>
    <x v="2"/>
    <x v="0"/>
    <n v="6"/>
    <x v="1"/>
    <x v="3"/>
    <x v="2"/>
    <x v="13"/>
    <x v="10"/>
    <s v="United States"/>
    <x v="414"/>
    <x v="3"/>
    <m/>
    <x v="0"/>
    <x v="1"/>
    <d v="2018-10-23T00:00:00"/>
    <s v="Mon"/>
    <x v="8"/>
    <s v="CA-2018-165484"/>
    <n v="1723"/>
    <s v="Xerox 1929"/>
    <s v="Kelly Williams"/>
    <n v="60610"/>
    <n v="18"/>
    <n v="3"/>
    <n v="55"/>
  </r>
  <r>
    <n v="4"/>
    <x v="1"/>
    <x v="790"/>
    <x v="2"/>
    <x v="0"/>
    <n v="6"/>
    <x v="2"/>
    <x v="15"/>
    <x v="2"/>
    <x v="172"/>
    <x v="11"/>
    <s v="United States"/>
    <x v="703"/>
    <x v="1"/>
    <m/>
    <x v="0"/>
    <x v="0"/>
    <d v="2018-11-24T00:00:00"/>
    <s v="Tue"/>
    <x v="7"/>
    <s v="CA-2018-165561"/>
    <n v="597"/>
    <s v="Elite 5 Scissors"/>
    <s v="Anna Andreadi"/>
    <n v="98006"/>
    <n v="8"/>
    <n v="3"/>
    <n v="25"/>
  </r>
  <r>
    <n v="4"/>
    <x v="2"/>
    <x v="874"/>
    <x v="2"/>
    <x v="1"/>
    <n v="3"/>
    <x v="0"/>
    <x v="3"/>
    <x v="2"/>
    <x v="5"/>
    <x v="19"/>
    <s v="United States"/>
    <x v="235"/>
    <x v="0"/>
    <m/>
    <x v="0"/>
    <x v="1"/>
    <d v="2018-05-15T00:00:00"/>
    <s v="Sun"/>
    <x v="5"/>
    <s v="CA-2018-165673"/>
    <n v="1574"/>
    <s v="TOPS Voice Message Log Book, Flash Format"/>
    <s v="Chuck Magee"/>
    <n v="45503"/>
    <n v="6"/>
    <n v="4"/>
    <n v="15"/>
  </r>
  <r>
    <n v="4"/>
    <x v="1"/>
    <x v="907"/>
    <x v="2"/>
    <x v="0"/>
    <n v="6"/>
    <x v="1"/>
    <x v="3"/>
    <x v="2"/>
    <x v="1"/>
    <x v="1"/>
    <s v="United States"/>
    <x v="216"/>
    <x v="1"/>
    <m/>
    <x v="0"/>
    <x v="0"/>
    <d v="2018-09-26T00:00:00"/>
    <s v="Thu"/>
    <x v="0"/>
    <s v="CA-2018-165820"/>
    <n v="1697"/>
    <s v="Xerox 1905"/>
    <s v="Anna Andreadi"/>
    <n v="94109"/>
    <n v="6"/>
    <n v="2"/>
    <n v="13"/>
  </r>
  <r>
    <n v="5"/>
    <x v="1"/>
    <x v="850"/>
    <x v="2"/>
    <x v="0"/>
    <n v="6"/>
    <x v="1"/>
    <x v="9"/>
    <x v="1"/>
    <x v="21"/>
    <x v="2"/>
    <s v="United States"/>
    <x v="725"/>
    <x v="2"/>
    <m/>
    <x v="0"/>
    <x v="1"/>
    <d v="2018-11-04T00:00:00"/>
    <s v="Wed"/>
    <x v="7"/>
    <s v="CA-2018-165827"/>
    <n v="1594"/>
    <s v="Ultra Door Pull Handle"/>
    <s v="Cassandra Brandow"/>
    <n v="33180"/>
    <n v="8"/>
    <n v="6"/>
    <n v="50"/>
  </r>
  <r>
    <n v="0"/>
    <x v="0"/>
    <x v="780"/>
    <x v="2"/>
    <x v="3"/>
    <n v="0"/>
    <x v="0"/>
    <x v="9"/>
    <x v="1"/>
    <x v="0"/>
    <x v="0"/>
    <s v="United States"/>
    <x v="544"/>
    <x v="0"/>
    <m/>
    <x v="0"/>
    <x v="0"/>
    <d v="2018-06-04T00:00:00"/>
    <s v="Wed"/>
    <x v="9"/>
    <s v="CA-2018-165848"/>
    <n v="996"/>
    <s v="Linden 10 Round Wall Clock, Black"/>
    <s v="Chuck Magee"/>
    <n v="10035"/>
    <n v="21"/>
    <n v="4"/>
    <n v="61"/>
  </r>
  <r>
    <n v="0"/>
    <x v="0"/>
    <x v="780"/>
    <x v="2"/>
    <x v="3"/>
    <n v="0"/>
    <x v="0"/>
    <x v="14"/>
    <x v="1"/>
    <x v="0"/>
    <x v="0"/>
    <s v="United States"/>
    <x v="544"/>
    <x v="0"/>
    <m/>
    <x v="0"/>
    <x v="1"/>
    <d v="2018-06-04T00:00:00"/>
    <s v="Wed"/>
    <x v="9"/>
    <s v="CA-2018-165848"/>
    <n v="1436"/>
    <s v="Sauder Inglewood Library Bookcases"/>
    <s v="Chuck Magee"/>
    <n v="10035"/>
    <n v="5"/>
    <n v="1"/>
    <n v="137"/>
  </r>
  <r>
    <n v="0"/>
    <x v="0"/>
    <x v="780"/>
    <x v="2"/>
    <x v="3"/>
    <n v="0"/>
    <x v="0"/>
    <x v="3"/>
    <x v="2"/>
    <x v="0"/>
    <x v="0"/>
    <s v="United States"/>
    <x v="544"/>
    <x v="0"/>
    <m/>
    <x v="0"/>
    <x v="0"/>
    <d v="2018-06-04T00:00:00"/>
    <s v="Wed"/>
    <x v="9"/>
    <s v="CA-2018-165848"/>
    <n v="538"/>
    <s v="Easy-staple paper"/>
    <s v="Chuck Magee"/>
    <n v="10035"/>
    <n v="7"/>
    <n v="3"/>
    <n v="15"/>
  </r>
  <r>
    <n v="0"/>
    <x v="0"/>
    <x v="780"/>
    <x v="2"/>
    <x v="3"/>
    <n v="0"/>
    <x v="0"/>
    <x v="13"/>
    <x v="0"/>
    <x v="0"/>
    <x v="0"/>
    <s v="United States"/>
    <x v="544"/>
    <x v="0"/>
    <m/>
    <x v="0"/>
    <x v="0"/>
    <d v="2018-06-04T00:00:00"/>
    <s v="Wed"/>
    <x v="9"/>
    <s v="CA-2018-165848"/>
    <n v="1242"/>
    <s v="Panasonic KX MC6040 Color Laser Multifunction Printer"/>
    <s v="Chuck Magee"/>
    <n v="10035"/>
    <n v="364"/>
    <n v="3"/>
    <n v="1350"/>
  </r>
  <r>
    <n v="4"/>
    <x v="1"/>
    <x v="890"/>
    <x v="2"/>
    <x v="0"/>
    <n v="6"/>
    <x v="0"/>
    <x v="10"/>
    <x v="2"/>
    <x v="208"/>
    <x v="11"/>
    <s v="United States"/>
    <x v="737"/>
    <x v="1"/>
    <m/>
    <x v="0"/>
    <x v="0"/>
    <d v="2018-09-10T00:00:00"/>
    <s v="Tue"/>
    <x v="0"/>
    <s v="CA-2018-165918"/>
    <n v="195"/>
    <s v="Avery 487"/>
    <s v="Anna Andreadi"/>
    <n v="98026"/>
    <n v="3"/>
    <n v="2"/>
    <n v="7"/>
  </r>
  <r>
    <n v="4"/>
    <x v="1"/>
    <x v="890"/>
    <x v="2"/>
    <x v="0"/>
    <n v="6"/>
    <x v="0"/>
    <x v="3"/>
    <x v="2"/>
    <x v="208"/>
    <x v="11"/>
    <s v="United States"/>
    <x v="737"/>
    <x v="1"/>
    <m/>
    <x v="0"/>
    <x v="0"/>
    <d v="2018-09-10T00:00:00"/>
    <s v="Tue"/>
    <x v="0"/>
    <s v="CA-2018-165918"/>
    <n v="1741"/>
    <s v="Xerox 1945"/>
    <s v="Anna Andreadi"/>
    <n v="98026"/>
    <n v="40"/>
    <n v="2"/>
    <n v="82"/>
  </r>
  <r>
    <n v="4"/>
    <x v="1"/>
    <x v="890"/>
    <x v="2"/>
    <x v="0"/>
    <n v="6"/>
    <x v="0"/>
    <x v="2"/>
    <x v="2"/>
    <x v="208"/>
    <x v="11"/>
    <s v="United States"/>
    <x v="737"/>
    <x v="1"/>
    <m/>
    <x v="0"/>
    <x v="1"/>
    <d v="2018-09-10T00:00:00"/>
    <s v="Tue"/>
    <x v="0"/>
    <s v="CA-2018-165918"/>
    <n v="948"/>
    <s v="JM Magazine Binder"/>
    <s v="Anna Andreadi"/>
    <n v="98026"/>
    <n v="14"/>
    <n v="3"/>
    <n v="40"/>
  </r>
  <r>
    <n v="4"/>
    <x v="1"/>
    <x v="890"/>
    <x v="2"/>
    <x v="0"/>
    <n v="6"/>
    <x v="0"/>
    <x v="2"/>
    <x v="2"/>
    <x v="208"/>
    <x v="11"/>
    <s v="United States"/>
    <x v="737"/>
    <x v="1"/>
    <m/>
    <x v="0"/>
    <x v="1"/>
    <d v="2018-09-10T00:00:00"/>
    <s v="Tue"/>
    <x v="0"/>
    <s v="CA-2018-165918"/>
    <n v="1519"/>
    <s v="Storex Dura Pro Binders"/>
    <s v="Anna Andreadi"/>
    <n v="98026"/>
    <n v="4"/>
    <n v="3"/>
    <n v="14"/>
  </r>
  <r>
    <n v="7"/>
    <x v="2"/>
    <x v="710"/>
    <x v="2"/>
    <x v="0"/>
    <n v="6"/>
    <x v="0"/>
    <x v="9"/>
    <x v="1"/>
    <x v="17"/>
    <x v="1"/>
    <s v="United States"/>
    <x v="506"/>
    <x v="1"/>
    <m/>
    <x v="0"/>
    <x v="0"/>
    <d v="2018-08-30T00:00:00"/>
    <s v="Mon"/>
    <x v="0"/>
    <s v="CA-2018-165995"/>
    <n v="615"/>
    <s v="Executive Impressions 10 Spectator Wall Clock"/>
    <s v="Anna Andreadi"/>
    <n v="90008"/>
    <n v="16"/>
    <n v="4"/>
    <n v="47"/>
  </r>
  <r>
    <n v="7"/>
    <x v="2"/>
    <x v="710"/>
    <x v="2"/>
    <x v="0"/>
    <n v="6"/>
    <x v="0"/>
    <x v="0"/>
    <x v="0"/>
    <x v="17"/>
    <x v="1"/>
    <s v="United States"/>
    <x v="506"/>
    <x v="1"/>
    <m/>
    <x v="0"/>
    <x v="1"/>
    <d v="2018-08-30T00:00:00"/>
    <s v="Mon"/>
    <x v="0"/>
    <s v="CA-2018-165995"/>
    <n v="1247"/>
    <s v="Panasonic KX TS3282W Corded phone"/>
    <s v="Anna Andreadi"/>
    <n v="90008"/>
    <n v="42"/>
    <n v="5"/>
    <n v="340"/>
  </r>
  <r>
    <n v="5"/>
    <x v="2"/>
    <x v="659"/>
    <x v="2"/>
    <x v="1"/>
    <n v="3"/>
    <x v="1"/>
    <x v="10"/>
    <x v="2"/>
    <x v="86"/>
    <x v="1"/>
    <s v="United States"/>
    <x v="573"/>
    <x v="1"/>
    <m/>
    <x v="0"/>
    <x v="0"/>
    <d v="2018-08-15T00:00:00"/>
    <s v="Sun"/>
    <x v="10"/>
    <s v="CA-2018-166163"/>
    <n v="196"/>
    <s v="Avery 488"/>
    <s v="Anna Andreadi"/>
    <n v="94601"/>
    <n v="2"/>
    <n v="1"/>
    <n v="3"/>
  </r>
  <r>
    <n v="5"/>
    <x v="2"/>
    <x v="659"/>
    <x v="2"/>
    <x v="1"/>
    <n v="3"/>
    <x v="1"/>
    <x v="0"/>
    <x v="0"/>
    <x v="86"/>
    <x v="1"/>
    <s v="United States"/>
    <x v="573"/>
    <x v="1"/>
    <m/>
    <x v="0"/>
    <x v="1"/>
    <d v="2018-08-15T00:00:00"/>
    <s v="Sun"/>
    <x v="10"/>
    <s v="CA-2018-166163"/>
    <n v="1172"/>
    <s v="Nokia Lumia 521 (T-Mobile)"/>
    <s v="Anna Andreadi"/>
    <n v="94601"/>
    <n v="7"/>
    <n v="3"/>
    <n v="72"/>
  </r>
  <r>
    <n v="4"/>
    <x v="1"/>
    <x v="673"/>
    <x v="2"/>
    <x v="0"/>
    <n v="6"/>
    <x v="2"/>
    <x v="12"/>
    <x v="2"/>
    <x v="17"/>
    <x v="1"/>
    <s v="United States"/>
    <x v="455"/>
    <x v="1"/>
    <m/>
    <x v="0"/>
    <x v="0"/>
    <d v="2018-11-18T00:00:00"/>
    <s v="Wed"/>
    <x v="7"/>
    <s v="CA-2018-166226"/>
    <n v="641"/>
    <s v="Fellowes Command Center 5-outlet power strip"/>
    <s v="Anna Andreadi"/>
    <n v="90008"/>
    <n v="18"/>
    <n v="1"/>
    <n v="68"/>
  </r>
  <r>
    <n v="4"/>
    <x v="1"/>
    <x v="673"/>
    <x v="2"/>
    <x v="0"/>
    <n v="6"/>
    <x v="2"/>
    <x v="0"/>
    <x v="0"/>
    <x v="17"/>
    <x v="1"/>
    <s v="United States"/>
    <x v="455"/>
    <x v="1"/>
    <m/>
    <x v="0"/>
    <x v="1"/>
    <d v="2018-11-18T00:00:00"/>
    <s v="Wed"/>
    <x v="7"/>
    <s v="CA-2018-166226"/>
    <n v="779"/>
    <s v="Grandstream GXP2100 Mainstream Business Phone"/>
    <s v="Anna Andreadi"/>
    <n v="90008"/>
    <n v="6"/>
    <n v="1"/>
    <n v="61"/>
  </r>
  <r>
    <n v="4"/>
    <x v="1"/>
    <x v="905"/>
    <x v="2"/>
    <x v="0"/>
    <n v="6"/>
    <x v="1"/>
    <x v="12"/>
    <x v="2"/>
    <x v="4"/>
    <x v="4"/>
    <s v="United States"/>
    <x v="30"/>
    <x v="3"/>
    <m/>
    <x v="0"/>
    <x v="3"/>
    <d v="2018-06-24T00:00:00"/>
    <s v="Tue"/>
    <x v="9"/>
    <s v="CA-2018-166240"/>
    <n v="811"/>
    <s v="Holmes HEPA Air Purifier"/>
    <s v="Kelly Williams"/>
    <n v="77095"/>
    <n v="-20"/>
    <n v="2"/>
    <n v="9"/>
  </r>
  <r>
    <n v="0"/>
    <x v="0"/>
    <x v="881"/>
    <x v="2"/>
    <x v="3"/>
    <n v="0"/>
    <x v="0"/>
    <x v="8"/>
    <x v="0"/>
    <x v="1"/>
    <x v="1"/>
    <s v="United States"/>
    <x v="443"/>
    <x v="1"/>
    <s v="Yes"/>
    <x v="1"/>
    <x v="0"/>
    <d v="2018-10-24T00:00:00"/>
    <s v="Tue"/>
    <x v="8"/>
    <s v="CA-2018-166275"/>
    <n v="1330"/>
    <s v="Razer Tiamat Over Ear 7.1 Surround Sound PC Gaming Headset"/>
    <s v="Anna Andreadi"/>
    <n v="94109"/>
    <n v="86"/>
    <n v="1"/>
    <n v="200"/>
  </r>
  <r>
    <n v="6"/>
    <x v="0"/>
    <x v="896"/>
    <x v="2"/>
    <x v="0"/>
    <n v="6"/>
    <x v="0"/>
    <x v="3"/>
    <x v="2"/>
    <x v="195"/>
    <x v="27"/>
    <s v="United States"/>
    <x v="78"/>
    <x v="2"/>
    <m/>
    <x v="0"/>
    <x v="1"/>
    <d v="2018-04-16T00:00:00"/>
    <s v="Mon"/>
    <x v="4"/>
    <s v="CA-2018-166282"/>
    <n v="1497"/>
    <s v="Standard Line “While You Were Out” Hardbound Telephone Message Book"/>
    <s v="Cassandra Brandow"/>
    <n v="37211"/>
    <n v="40"/>
    <n v="7"/>
    <n v="123"/>
  </r>
  <r>
    <n v="6"/>
    <x v="0"/>
    <x v="896"/>
    <x v="2"/>
    <x v="0"/>
    <n v="6"/>
    <x v="0"/>
    <x v="8"/>
    <x v="0"/>
    <x v="195"/>
    <x v="27"/>
    <s v="United States"/>
    <x v="78"/>
    <x v="2"/>
    <m/>
    <x v="0"/>
    <x v="1"/>
    <d v="2018-04-16T00:00:00"/>
    <s v="Mon"/>
    <x v="4"/>
    <s v="CA-2018-166282"/>
    <n v="1075"/>
    <s v="Memorex Froggy Flash Drive 4 GB"/>
    <s v="Cassandra Brandow"/>
    <n v="37211"/>
    <n v="8"/>
    <n v="4"/>
    <n v="35"/>
  </r>
  <r>
    <n v="4"/>
    <x v="1"/>
    <x v="898"/>
    <x v="2"/>
    <x v="0"/>
    <n v="6"/>
    <x v="0"/>
    <x v="8"/>
    <x v="0"/>
    <x v="74"/>
    <x v="4"/>
    <s v="United States"/>
    <x v="644"/>
    <x v="3"/>
    <m/>
    <x v="0"/>
    <x v="1"/>
    <d v="2018-10-21T00:00:00"/>
    <s v="Sat"/>
    <x v="8"/>
    <s v="CA-2018-166373"/>
    <n v="1409"/>
    <s v="SanDisk Ultra 32 GB MicroSDHC Class 10 Memory Card"/>
    <s v="Kelly Williams"/>
    <n v="78207"/>
    <n v="-9"/>
    <n v="6"/>
    <n v="106"/>
  </r>
  <r>
    <n v="4"/>
    <x v="1"/>
    <x v="783"/>
    <x v="2"/>
    <x v="0"/>
    <n v="6"/>
    <x v="1"/>
    <x v="7"/>
    <x v="2"/>
    <x v="80"/>
    <x v="5"/>
    <s v="United States"/>
    <x v="620"/>
    <x v="2"/>
    <m/>
    <x v="0"/>
    <x v="0"/>
    <d v="2018-05-30T00:00:00"/>
    <s v="Mon"/>
    <x v="9"/>
    <s v="CA-2018-166380"/>
    <n v="1346"/>
    <s v="Redi-Strip #10 Envelopes, 4 1/8 x 9 1/2"/>
    <s v="Cassandra Brandow"/>
    <n v="22204"/>
    <n v="13"/>
    <n v="9"/>
    <n v="27"/>
  </r>
  <r>
    <n v="4"/>
    <x v="1"/>
    <x v="783"/>
    <x v="2"/>
    <x v="0"/>
    <n v="6"/>
    <x v="1"/>
    <x v="8"/>
    <x v="0"/>
    <x v="80"/>
    <x v="5"/>
    <s v="United States"/>
    <x v="620"/>
    <x v="2"/>
    <m/>
    <x v="0"/>
    <x v="0"/>
    <d v="2018-05-30T00:00:00"/>
    <s v="Mon"/>
    <x v="9"/>
    <s v="CA-2018-166380"/>
    <n v="1471"/>
    <s v="Sony Micro Vault Click 16 GB USB 2.0 Flash Drive"/>
    <s v="Cassandra Brandow"/>
    <n v="22204"/>
    <n v="27"/>
    <n v="2"/>
    <n v="112"/>
  </r>
  <r>
    <n v="6"/>
    <x v="0"/>
    <x v="839"/>
    <x v="2"/>
    <x v="0"/>
    <n v="6"/>
    <x v="0"/>
    <x v="16"/>
    <x v="0"/>
    <x v="274"/>
    <x v="11"/>
    <s v="United States"/>
    <x v="575"/>
    <x v="1"/>
    <m/>
    <x v="0"/>
    <x v="0"/>
    <d v="2018-09-02T00:00:00"/>
    <s v="Mon"/>
    <x v="0"/>
    <s v="CA-2018-166429"/>
    <n v="797"/>
    <s v="Hewlett Packard 610 Color Digital Copier / Printer"/>
    <s v="Anna Andreadi"/>
    <n v="98198"/>
    <n v="450"/>
    <n v="2"/>
    <n v="1000"/>
  </r>
  <r>
    <n v="1"/>
    <x v="0"/>
    <x v="903"/>
    <x v="2"/>
    <x v="2"/>
    <n v="1"/>
    <x v="0"/>
    <x v="9"/>
    <x v="1"/>
    <x v="1"/>
    <x v="1"/>
    <s v="United States"/>
    <x v="587"/>
    <x v="1"/>
    <m/>
    <x v="0"/>
    <x v="0"/>
    <d v="2018-11-04T00:00:00"/>
    <s v="Wed"/>
    <x v="7"/>
    <s v="CA-2018-166443"/>
    <n v="107"/>
    <s v="Advantus Panel Wall Acrylic Frame"/>
    <s v="Anna Andreadi"/>
    <n v="94122"/>
    <n v="16"/>
    <n v="7"/>
    <n v="38"/>
  </r>
  <r>
    <n v="7"/>
    <x v="2"/>
    <x v="910"/>
    <x v="2"/>
    <x v="0"/>
    <n v="6"/>
    <x v="0"/>
    <x v="3"/>
    <x v="2"/>
    <x v="195"/>
    <x v="27"/>
    <s v="United States"/>
    <x v="459"/>
    <x v="2"/>
    <m/>
    <x v="0"/>
    <x v="1"/>
    <d v="2018-02-20T00:00:00"/>
    <s v="Fri"/>
    <x v="3"/>
    <s v="CA-2018-166485"/>
    <n v="1486"/>
    <s v="Speediset Carbonless Redi-Letter 7 x 8 1/2"/>
    <s v="Cassandra Brandow"/>
    <n v="37211"/>
    <n v="6"/>
    <n v="2"/>
    <n v="16"/>
  </r>
  <r>
    <n v="4"/>
    <x v="1"/>
    <x v="643"/>
    <x v="2"/>
    <x v="0"/>
    <n v="6"/>
    <x v="0"/>
    <x v="6"/>
    <x v="2"/>
    <x v="0"/>
    <x v="0"/>
    <s v="United States"/>
    <x v="54"/>
    <x v="0"/>
    <m/>
    <x v="0"/>
    <x v="0"/>
    <d v="2018-11-14T00:00:00"/>
    <s v="Sat"/>
    <x v="7"/>
    <s v="CA-2018-166618"/>
    <n v="358"/>
    <s v="Boston Home &amp; Office Model 2000 Electric Pencil Sharpeners"/>
    <s v="Chuck Magee"/>
    <n v="10035"/>
    <n v="6"/>
    <n v="1"/>
    <n v="24"/>
  </r>
  <r>
    <n v="4"/>
    <x v="1"/>
    <x v="643"/>
    <x v="2"/>
    <x v="0"/>
    <n v="6"/>
    <x v="0"/>
    <x v="0"/>
    <x v="0"/>
    <x v="0"/>
    <x v="0"/>
    <s v="United States"/>
    <x v="54"/>
    <x v="0"/>
    <m/>
    <x v="0"/>
    <x v="0"/>
    <d v="2018-11-14T00:00:00"/>
    <s v="Sat"/>
    <x v="7"/>
    <s v="CA-2018-166618"/>
    <n v="1460"/>
    <s v="SmartStand Mobile Device Holder, Assorted Colors"/>
    <s v="Chuck Magee"/>
    <n v="10035"/>
    <n v="4"/>
    <n v="2"/>
    <n v="14"/>
  </r>
  <r>
    <n v="3"/>
    <x v="2"/>
    <x v="805"/>
    <x v="2"/>
    <x v="2"/>
    <n v="1"/>
    <x v="0"/>
    <x v="2"/>
    <x v="2"/>
    <x v="111"/>
    <x v="35"/>
    <s v="United States"/>
    <x v="751"/>
    <x v="0"/>
    <m/>
    <x v="0"/>
    <x v="0"/>
    <d v="2018-04-14T00:00:00"/>
    <s v="Sat"/>
    <x v="4"/>
    <s v="CA-2018-166625"/>
    <n v="705"/>
    <s v="GBC ProClick Spines for 32-Hole Punch"/>
    <s v="Chuck Magee"/>
    <n v="21215"/>
    <n v="12"/>
    <n v="2"/>
    <n v="25"/>
  </r>
  <r>
    <n v="2"/>
    <x v="1"/>
    <x v="628"/>
    <x v="2"/>
    <x v="1"/>
    <n v="3"/>
    <x v="2"/>
    <x v="7"/>
    <x v="2"/>
    <x v="390"/>
    <x v="19"/>
    <s v="United States"/>
    <x v="613"/>
    <x v="0"/>
    <m/>
    <x v="0"/>
    <x v="1"/>
    <d v="2018-09-22T00:00:00"/>
    <s v="Sun"/>
    <x v="0"/>
    <s v="CA-2018-166653"/>
    <n v="343"/>
    <s v="Blue String-Tie &amp; Button Interoffice Envelopes, 10 x 13"/>
    <s v="Chuck Magee"/>
    <n v="44134"/>
    <n v="20"/>
    <n v="2"/>
    <n v="64"/>
  </r>
  <r>
    <n v="2"/>
    <x v="1"/>
    <x v="947"/>
    <x v="2"/>
    <x v="1"/>
    <n v="3"/>
    <x v="0"/>
    <x v="6"/>
    <x v="2"/>
    <x v="242"/>
    <x v="0"/>
    <s v="United States"/>
    <x v="716"/>
    <x v="0"/>
    <m/>
    <x v="0"/>
    <x v="0"/>
    <d v="2018-04-01T00:00:00"/>
    <s v="Sun"/>
    <x v="4"/>
    <s v="CA-2018-166674"/>
    <n v="1162"/>
    <s v="Newell 345"/>
    <s v="Chuck Magee"/>
    <n v="13021"/>
    <n v="15"/>
    <n v="3"/>
    <n v="60"/>
  </r>
  <r>
    <n v="2"/>
    <x v="1"/>
    <x v="947"/>
    <x v="2"/>
    <x v="1"/>
    <n v="3"/>
    <x v="0"/>
    <x v="11"/>
    <x v="2"/>
    <x v="242"/>
    <x v="0"/>
    <s v="United States"/>
    <x v="716"/>
    <x v="0"/>
    <m/>
    <x v="0"/>
    <x v="0"/>
    <d v="2018-04-01T00:00:00"/>
    <s v="Sun"/>
    <x v="4"/>
    <s v="CA-2018-166674"/>
    <n v="634"/>
    <s v="Fellowes Bankers Box Recycled Super Stor/Drawer"/>
    <s v="Chuck Magee"/>
    <n v="13021"/>
    <n v="10"/>
    <n v="3"/>
    <n v="162"/>
  </r>
  <r>
    <n v="2"/>
    <x v="1"/>
    <x v="947"/>
    <x v="2"/>
    <x v="1"/>
    <n v="3"/>
    <x v="0"/>
    <x v="6"/>
    <x v="2"/>
    <x v="242"/>
    <x v="0"/>
    <s v="United States"/>
    <x v="716"/>
    <x v="0"/>
    <m/>
    <x v="0"/>
    <x v="0"/>
    <d v="2018-04-01T00:00:00"/>
    <s v="Sun"/>
    <x v="4"/>
    <s v="CA-2018-166674"/>
    <n v="346"/>
    <s v="Boston 1645 Deluxe Heavier-Duty Electric Pencil Sharpener"/>
    <s v="Chuck Magee"/>
    <n v="13021"/>
    <n v="71"/>
    <n v="6"/>
    <n v="264"/>
  </r>
  <r>
    <n v="2"/>
    <x v="1"/>
    <x v="947"/>
    <x v="2"/>
    <x v="1"/>
    <n v="3"/>
    <x v="0"/>
    <x v="6"/>
    <x v="2"/>
    <x v="242"/>
    <x v="0"/>
    <s v="United States"/>
    <x v="716"/>
    <x v="0"/>
    <m/>
    <x v="0"/>
    <x v="0"/>
    <d v="2018-04-01T00:00:00"/>
    <s v="Sun"/>
    <x v="4"/>
    <s v="CA-2018-166674"/>
    <n v="30"/>
    <s v="50 Colored Long Pencils"/>
    <s v="Chuck Magee"/>
    <n v="13021"/>
    <n v="8"/>
    <n v="3"/>
    <n v="30"/>
  </r>
  <r>
    <n v="2"/>
    <x v="1"/>
    <x v="947"/>
    <x v="2"/>
    <x v="1"/>
    <n v="3"/>
    <x v="0"/>
    <x v="6"/>
    <x v="2"/>
    <x v="242"/>
    <x v="0"/>
    <s v="United States"/>
    <x v="716"/>
    <x v="0"/>
    <m/>
    <x v="0"/>
    <x v="0"/>
    <d v="2018-04-01T00:00:00"/>
    <s v="Sun"/>
    <x v="4"/>
    <s v="CA-2018-166674"/>
    <n v="1159"/>
    <s v="Newell 342"/>
    <s v="Chuck Magee"/>
    <n v="13021"/>
    <n v="3"/>
    <n v="3"/>
    <n v="10"/>
  </r>
  <r>
    <n v="2"/>
    <x v="1"/>
    <x v="947"/>
    <x v="2"/>
    <x v="1"/>
    <n v="3"/>
    <x v="0"/>
    <x v="0"/>
    <x v="0"/>
    <x v="242"/>
    <x v="0"/>
    <s v="United States"/>
    <x v="716"/>
    <x v="0"/>
    <m/>
    <x v="0"/>
    <x v="0"/>
    <d v="2018-04-01T00:00:00"/>
    <s v="Sun"/>
    <x v="4"/>
    <s v="CA-2018-166674"/>
    <n v="301"/>
    <s v="Belkin Grip Candy Sheer Case / Cover for iPhone 5 and 5S"/>
    <s v="Chuck Magee"/>
    <n v="13021"/>
    <n v="9"/>
    <n v="4"/>
    <n v="35"/>
  </r>
  <r>
    <n v="4"/>
    <x v="1"/>
    <x v="628"/>
    <x v="2"/>
    <x v="0"/>
    <n v="6"/>
    <x v="2"/>
    <x v="14"/>
    <x v="1"/>
    <x v="15"/>
    <x v="11"/>
    <s v="United States"/>
    <x v="534"/>
    <x v="1"/>
    <m/>
    <x v="0"/>
    <x v="0"/>
    <d v="2018-09-20T00:00:00"/>
    <s v="Fri"/>
    <x v="0"/>
    <s v="CA-2018-166772"/>
    <n v="1228"/>
    <s v="OSullivan 5-Shelf Heavy-Duty Bookcases"/>
    <s v="Anna Andreadi"/>
    <n v="98105"/>
    <n v="41"/>
    <n v="2"/>
    <n v="164"/>
  </r>
  <r>
    <n v="2"/>
    <x v="2"/>
    <x v="796"/>
    <x v="2"/>
    <x v="2"/>
    <n v="1"/>
    <x v="2"/>
    <x v="3"/>
    <x v="2"/>
    <x v="0"/>
    <x v="0"/>
    <s v="United States"/>
    <x v="741"/>
    <x v="0"/>
    <m/>
    <x v="0"/>
    <x v="0"/>
    <d v="2018-01-15T00:00:00"/>
    <s v="Sun"/>
    <x v="11"/>
    <s v="CA-2018-166912"/>
    <n v="1684"/>
    <s v="Xerox 1893"/>
    <s v="Chuck Magee"/>
    <n v="10009"/>
    <n v="40"/>
    <n v="2"/>
    <n v="82"/>
  </r>
  <r>
    <n v="5"/>
    <x v="1"/>
    <x v="745"/>
    <x v="2"/>
    <x v="0"/>
    <n v="6"/>
    <x v="0"/>
    <x v="2"/>
    <x v="2"/>
    <x v="0"/>
    <x v="0"/>
    <s v="United States"/>
    <x v="74"/>
    <x v="0"/>
    <m/>
    <x v="0"/>
    <x v="1"/>
    <d v="2018-04-04T00:00:00"/>
    <s v="Wed"/>
    <x v="4"/>
    <s v="CA-2018-167115"/>
    <n v="898"/>
    <s v="Ibico Ibimaster 300 Manual Binding System"/>
    <s v="Chuck Magee"/>
    <n v="10035"/>
    <n v="184"/>
    <n v="2"/>
    <n v="589"/>
  </r>
  <r>
    <n v="7"/>
    <x v="2"/>
    <x v="772"/>
    <x v="2"/>
    <x v="0"/>
    <n v="6"/>
    <x v="0"/>
    <x v="9"/>
    <x v="1"/>
    <x v="17"/>
    <x v="1"/>
    <s v="United States"/>
    <x v="600"/>
    <x v="1"/>
    <m/>
    <x v="0"/>
    <x v="0"/>
    <d v="2018-08-15T00:00:00"/>
    <s v="Sun"/>
    <x v="10"/>
    <s v="CA-2018-167241"/>
    <n v="1044"/>
    <s v="Luxo Professional Magnifying Clamp-On Fluorescent Lamps"/>
    <s v="Anna Andreadi"/>
    <n v="90004"/>
    <n v="44"/>
    <n v="3"/>
    <n v="312"/>
  </r>
  <r>
    <n v="7"/>
    <x v="2"/>
    <x v="772"/>
    <x v="2"/>
    <x v="0"/>
    <n v="6"/>
    <x v="0"/>
    <x v="11"/>
    <x v="2"/>
    <x v="17"/>
    <x v="1"/>
    <s v="United States"/>
    <x v="600"/>
    <x v="1"/>
    <m/>
    <x v="0"/>
    <x v="0"/>
    <d v="2018-08-15T00:00:00"/>
    <s v="Sun"/>
    <x v="10"/>
    <s v="CA-2018-167241"/>
    <n v="1263"/>
    <s v="Perma STOR-ALL Hanging File Box, 13 1/8W x 12 1/4D x 10 1/2H"/>
    <s v="Anna Andreadi"/>
    <n v="90004"/>
    <n v="3"/>
    <n v="3"/>
    <n v="18"/>
  </r>
  <r>
    <n v="7"/>
    <x v="2"/>
    <x v="772"/>
    <x v="2"/>
    <x v="0"/>
    <n v="6"/>
    <x v="0"/>
    <x v="3"/>
    <x v="2"/>
    <x v="17"/>
    <x v="1"/>
    <s v="United States"/>
    <x v="600"/>
    <x v="1"/>
    <m/>
    <x v="0"/>
    <x v="0"/>
    <d v="2018-08-15T00:00:00"/>
    <s v="Sun"/>
    <x v="10"/>
    <s v="CA-2018-167241"/>
    <n v="1348"/>
    <s v="Rediform S.O.S. 1-Up Phone Message Bk, 4-1/4x3-1/16 Bk, 1 Form/Pg, 40 Messages/Bk, 3/Pk"/>
    <s v="Anna Andreadi"/>
    <n v="90004"/>
    <n v="18"/>
    <n v="4"/>
    <n v="38"/>
  </r>
  <r>
    <n v="7"/>
    <x v="2"/>
    <x v="772"/>
    <x v="2"/>
    <x v="0"/>
    <n v="6"/>
    <x v="0"/>
    <x v="0"/>
    <x v="0"/>
    <x v="17"/>
    <x v="1"/>
    <s v="United States"/>
    <x v="600"/>
    <x v="1"/>
    <m/>
    <x v="0"/>
    <x v="1"/>
    <d v="2018-08-15T00:00:00"/>
    <s v="Sun"/>
    <x v="10"/>
    <s v="CA-2018-167241"/>
    <n v="157"/>
    <s v="AT&amp;T 841000 Phone"/>
    <s v="Anna Andreadi"/>
    <n v="90004"/>
    <n v="10"/>
    <n v="3"/>
    <n v="166"/>
  </r>
  <r>
    <n v="5"/>
    <x v="1"/>
    <x v="634"/>
    <x v="2"/>
    <x v="0"/>
    <n v="6"/>
    <x v="0"/>
    <x v="6"/>
    <x v="2"/>
    <x v="302"/>
    <x v="6"/>
    <s v="United States"/>
    <x v="173"/>
    <x v="3"/>
    <m/>
    <x v="0"/>
    <x v="0"/>
    <d v="2018-10-30T00:00:00"/>
    <s v="Mon"/>
    <x v="7"/>
    <s v="CA-2018-167290"/>
    <n v="1126"/>
    <s v="Newell 312"/>
    <s v="Kelly Williams"/>
    <n v="48310"/>
    <n v="4"/>
    <n v="2"/>
    <n v="12"/>
  </r>
  <r>
    <n v="5"/>
    <x v="1"/>
    <x v="632"/>
    <x v="2"/>
    <x v="0"/>
    <n v="6"/>
    <x v="0"/>
    <x v="7"/>
    <x v="2"/>
    <x v="15"/>
    <x v="11"/>
    <s v="United States"/>
    <x v="751"/>
    <x v="1"/>
    <m/>
    <x v="0"/>
    <x v="0"/>
    <d v="2018-05-12T00:00:00"/>
    <s v="Thu"/>
    <x v="5"/>
    <s v="CA-2018-167416"/>
    <n v="1048"/>
    <s v="Manila Recycled Extra-Heavyweight Clasp Envelopes, 6 x 9"/>
    <s v="Anna Andreadi"/>
    <n v="98105"/>
    <n v="27"/>
    <n v="5"/>
    <n v="55"/>
  </r>
  <r>
    <n v="6"/>
    <x v="0"/>
    <x v="758"/>
    <x v="2"/>
    <x v="0"/>
    <n v="6"/>
    <x v="0"/>
    <x v="9"/>
    <x v="1"/>
    <x v="437"/>
    <x v="37"/>
    <s v="United States"/>
    <x v="336"/>
    <x v="1"/>
    <m/>
    <x v="0"/>
    <x v="1"/>
    <d v="2018-12-22T00:00:00"/>
    <s v="Sun"/>
    <x v="6"/>
    <s v="CA-2018-167507"/>
    <n v="1447"/>
    <s v="Seth Thomas 14 Day/Date Wall Clock"/>
    <s v="Anna Andreadi"/>
    <n v="97756"/>
    <n v="5"/>
    <n v="1"/>
    <n v="23"/>
  </r>
  <r>
    <n v="6"/>
    <x v="0"/>
    <x v="758"/>
    <x v="2"/>
    <x v="0"/>
    <n v="6"/>
    <x v="0"/>
    <x v="9"/>
    <x v="1"/>
    <x v="437"/>
    <x v="37"/>
    <s v="United States"/>
    <x v="336"/>
    <x v="1"/>
    <m/>
    <x v="0"/>
    <x v="1"/>
    <d v="2018-12-22T00:00:00"/>
    <s v="Sun"/>
    <x v="6"/>
    <s v="CA-2018-167507"/>
    <n v="22"/>
    <s v="3M Hangers With Command Adhesive"/>
    <s v="Anna Andreadi"/>
    <n v="97756"/>
    <n v="3"/>
    <n v="4"/>
    <n v="12"/>
  </r>
  <r>
    <n v="6"/>
    <x v="0"/>
    <x v="758"/>
    <x v="2"/>
    <x v="0"/>
    <n v="6"/>
    <x v="0"/>
    <x v="2"/>
    <x v="2"/>
    <x v="437"/>
    <x v="37"/>
    <s v="United States"/>
    <x v="336"/>
    <x v="1"/>
    <m/>
    <x v="0"/>
    <x v="4"/>
    <d v="2018-12-22T00:00:00"/>
    <s v="Sun"/>
    <x v="6"/>
    <s v="CA-2018-167507"/>
    <n v="177"/>
    <s v="Avery 3 1/2 Diskette Storage Pages, 10/Pack"/>
    <s v="Anna Andreadi"/>
    <n v="97756"/>
    <n v="-25"/>
    <n v="10"/>
    <n v="31"/>
  </r>
  <r>
    <n v="4"/>
    <x v="1"/>
    <x v="861"/>
    <x v="2"/>
    <x v="0"/>
    <n v="6"/>
    <x v="0"/>
    <x v="9"/>
    <x v="1"/>
    <x v="0"/>
    <x v="0"/>
    <s v="United States"/>
    <x v="767"/>
    <x v="0"/>
    <m/>
    <x v="0"/>
    <x v="0"/>
    <d v="2018-03-29T00:00:00"/>
    <s v="Sun"/>
    <x v="4"/>
    <s v="CA-2018-167556"/>
    <n v="872"/>
    <s v="Howard Miller 13-3/4 Diameter Brushed Chrome Round Wall Clock"/>
    <s v="Chuck Magee"/>
    <n v="10009"/>
    <n v="124"/>
    <n v="8"/>
    <n v="414"/>
  </r>
  <r>
    <n v="4"/>
    <x v="1"/>
    <x v="861"/>
    <x v="2"/>
    <x v="0"/>
    <n v="6"/>
    <x v="0"/>
    <x v="3"/>
    <x v="2"/>
    <x v="0"/>
    <x v="0"/>
    <s v="United States"/>
    <x v="767"/>
    <x v="0"/>
    <m/>
    <x v="0"/>
    <x v="0"/>
    <d v="2018-03-29T00:00:00"/>
    <s v="Sun"/>
    <x v="4"/>
    <s v="CA-2018-167556"/>
    <n v="1072"/>
    <s v="Memo Book, 100 Message Capacity, 5 3/8” x 11”"/>
    <s v="Chuck Magee"/>
    <n v="10009"/>
    <n v="7"/>
    <n v="2"/>
    <n v="13"/>
  </r>
  <r>
    <n v="4"/>
    <x v="1"/>
    <x v="861"/>
    <x v="2"/>
    <x v="0"/>
    <n v="6"/>
    <x v="0"/>
    <x v="2"/>
    <x v="2"/>
    <x v="0"/>
    <x v="0"/>
    <s v="United States"/>
    <x v="767"/>
    <x v="0"/>
    <m/>
    <x v="0"/>
    <x v="1"/>
    <d v="2018-03-29T00:00:00"/>
    <s v="Sun"/>
    <x v="4"/>
    <s v="CA-2018-167556"/>
    <n v="47"/>
    <s v="Acco Four Pocket Poly Ring Binder with Label Holder, Smoke, 1"/>
    <s v="Chuck Magee"/>
    <n v="10009"/>
    <n v="9"/>
    <n v="5"/>
    <n v="30"/>
  </r>
  <r>
    <n v="4"/>
    <x v="1"/>
    <x v="861"/>
    <x v="2"/>
    <x v="0"/>
    <n v="6"/>
    <x v="0"/>
    <x v="2"/>
    <x v="2"/>
    <x v="0"/>
    <x v="0"/>
    <s v="United States"/>
    <x v="767"/>
    <x v="0"/>
    <m/>
    <x v="0"/>
    <x v="1"/>
    <d v="2018-03-29T00:00:00"/>
    <s v="Sun"/>
    <x v="4"/>
    <s v="CA-2018-167556"/>
    <n v="696"/>
    <s v="GBC Plastic Binding Combs"/>
    <s v="Chuck Magee"/>
    <n v="10009"/>
    <n v="15"/>
    <n v="7"/>
    <n v="41"/>
  </r>
  <r>
    <n v="0"/>
    <x v="0"/>
    <x v="952"/>
    <x v="2"/>
    <x v="3"/>
    <n v="0"/>
    <x v="0"/>
    <x v="3"/>
    <x v="2"/>
    <x v="274"/>
    <x v="41"/>
    <s v="United States"/>
    <x v="671"/>
    <x v="3"/>
    <m/>
    <x v="0"/>
    <x v="0"/>
    <d v="2018-08-12T00:00:00"/>
    <s v="Thu"/>
    <x v="10"/>
    <s v="CA-2018-167584"/>
    <n v="1829"/>
    <s v="Xerox 224"/>
    <s v="Kelly Williams"/>
    <n v="50315"/>
    <n v="3"/>
    <n v="1"/>
    <n v="6"/>
  </r>
  <r>
    <n v="2"/>
    <x v="1"/>
    <x v="953"/>
    <x v="2"/>
    <x v="1"/>
    <n v="3"/>
    <x v="0"/>
    <x v="9"/>
    <x v="1"/>
    <x v="108"/>
    <x v="10"/>
    <s v="United States"/>
    <x v="768"/>
    <x v="3"/>
    <m/>
    <x v="0"/>
    <x v="7"/>
    <d v="2018-04-28T00:00:00"/>
    <s v="Sat"/>
    <x v="4"/>
    <s v="CA-2018-167605"/>
    <n v="560"/>
    <s v="Eldon Delta Triangular Chair Mat, 52 x 58, Clear"/>
    <s v="Kelly Williams"/>
    <n v="60174"/>
    <n v="-32"/>
    <n v="2"/>
    <n v="30"/>
  </r>
  <r>
    <n v="6"/>
    <x v="0"/>
    <x v="745"/>
    <x v="2"/>
    <x v="0"/>
    <n v="6"/>
    <x v="0"/>
    <x v="9"/>
    <x v="1"/>
    <x v="22"/>
    <x v="17"/>
    <s v="United States"/>
    <x v="411"/>
    <x v="3"/>
    <m/>
    <x v="0"/>
    <x v="0"/>
    <d v="2018-04-03T00:00:00"/>
    <s v="Tue"/>
    <x v="4"/>
    <s v="CA-2018-167682"/>
    <n v="1446"/>
    <s v="Seth Thomas 13 1/2 Wall Clock"/>
    <s v="Kelly Williams"/>
    <n v="47374"/>
    <n v="22"/>
    <n v="4"/>
    <n v="71"/>
  </r>
  <r>
    <n v="6"/>
    <x v="0"/>
    <x v="745"/>
    <x v="2"/>
    <x v="0"/>
    <n v="6"/>
    <x v="0"/>
    <x v="0"/>
    <x v="0"/>
    <x v="22"/>
    <x v="17"/>
    <s v="United States"/>
    <x v="411"/>
    <x v="3"/>
    <m/>
    <x v="0"/>
    <x v="0"/>
    <d v="2018-04-03T00:00:00"/>
    <s v="Tue"/>
    <x v="4"/>
    <s v="CA-2018-167682"/>
    <n v="1285"/>
    <s v="Plantronics Voyager Pro HD - Bluetooth Headset"/>
    <s v="Kelly Williams"/>
    <n v="47374"/>
    <n v="125"/>
    <n v="4"/>
    <n v="260"/>
  </r>
  <r>
    <n v="5"/>
    <x v="2"/>
    <x v="678"/>
    <x v="2"/>
    <x v="1"/>
    <n v="3"/>
    <x v="0"/>
    <x v="0"/>
    <x v="0"/>
    <x v="277"/>
    <x v="17"/>
    <s v="United States"/>
    <x v="460"/>
    <x v="3"/>
    <s v="Yes"/>
    <x v="1"/>
    <x v="0"/>
    <d v="2018-03-03T00:00:00"/>
    <s v="Tue"/>
    <x v="2"/>
    <s v="CA-2018-167759"/>
    <n v="1279"/>
    <s v="Plantronics Encore H101 Dual Earpieces Headset"/>
    <s v="Kelly Williams"/>
    <n v="47401"/>
    <n v="38"/>
    <n v="3"/>
    <n v="135"/>
  </r>
  <r>
    <n v="3"/>
    <x v="0"/>
    <x v="929"/>
    <x v="2"/>
    <x v="1"/>
    <n v="3"/>
    <x v="1"/>
    <x v="2"/>
    <x v="2"/>
    <x v="15"/>
    <x v="11"/>
    <s v="United States"/>
    <x v="465"/>
    <x v="1"/>
    <m/>
    <x v="0"/>
    <x v="1"/>
    <d v="2018-08-21T00:00:00"/>
    <s v="Sat"/>
    <x v="10"/>
    <s v="CA-2018-167983"/>
    <n v="241"/>
    <s v="Avery Durable Slant Ring Binders With Label Holder"/>
    <s v="Anna Andreadi"/>
    <n v="98115"/>
    <n v="12"/>
    <n v="10"/>
    <n v="33"/>
  </r>
  <r>
    <n v="4"/>
    <x v="1"/>
    <x v="949"/>
    <x v="2"/>
    <x v="0"/>
    <n v="6"/>
    <x v="0"/>
    <x v="1"/>
    <x v="1"/>
    <x v="312"/>
    <x v="10"/>
    <s v="United States"/>
    <x v="454"/>
    <x v="3"/>
    <m/>
    <x v="0"/>
    <x v="8"/>
    <d v="2018-01-30T00:00:00"/>
    <s v="Mon"/>
    <x v="3"/>
    <s v="CA-2018-168032"/>
    <n v="367"/>
    <s v="Bretford “Just In Time” Height-Adjustable Multi-Task Work Tables"/>
    <s v="Kelly Williams"/>
    <n v="61107"/>
    <n v="-538"/>
    <n v="3"/>
    <n v="626"/>
  </r>
  <r>
    <n v="4"/>
    <x v="1"/>
    <x v="949"/>
    <x v="2"/>
    <x v="0"/>
    <n v="6"/>
    <x v="0"/>
    <x v="2"/>
    <x v="2"/>
    <x v="312"/>
    <x v="10"/>
    <s v="United States"/>
    <x v="454"/>
    <x v="3"/>
    <m/>
    <x v="0"/>
    <x v="3"/>
    <d v="2018-01-30T00:00:00"/>
    <s v="Mon"/>
    <x v="3"/>
    <s v="CA-2018-168032"/>
    <n v="237"/>
    <s v="Avery Durable Binders"/>
    <s v="Kelly Williams"/>
    <n v="61107"/>
    <n v="-3"/>
    <n v="3"/>
    <n v="2"/>
  </r>
  <r>
    <n v="4"/>
    <x v="1"/>
    <x v="949"/>
    <x v="2"/>
    <x v="0"/>
    <n v="6"/>
    <x v="0"/>
    <x v="0"/>
    <x v="0"/>
    <x v="312"/>
    <x v="10"/>
    <s v="United States"/>
    <x v="454"/>
    <x v="3"/>
    <m/>
    <x v="0"/>
    <x v="1"/>
    <d v="2018-01-30T00:00:00"/>
    <s v="Mon"/>
    <x v="3"/>
    <s v="CA-2018-168032"/>
    <n v="1171"/>
    <s v="Nokia Lumia 1020"/>
    <s v="Kelly Williams"/>
    <n v="61107"/>
    <n v="144"/>
    <n v="4"/>
    <n v="1440"/>
  </r>
  <r>
    <n v="3"/>
    <x v="0"/>
    <x v="748"/>
    <x v="2"/>
    <x v="1"/>
    <n v="3"/>
    <x v="1"/>
    <x v="9"/>
    <x v="1"/>
    <x v="0"/>
    <x v="0"/>
    <s v="United States"/>
    <x v="234"/>
    <x v="0"/>
    <m/>
    <x v="0"/>
    <x v="0"/>
    <d v="2018-01-25T00:00:00"/>
    <s v="Wed"/>
    <x v="11"/>
    <s v="CA-2018-168046"/>
    <n v="1537"/>
    <s v="Tenex B1-RE Series Chair Mats for Low Pile Carpets"/>
    <s v="Chuck Magee"/>
    <n v="10024"/>
    <n v="8"/>
    <n v="1"/>
    <n v="46"/>
  </r>
  <r>
    <n v="3"/>
    <x v="0"/>
    <x v="748"/>
    <x v="2"/>
    <x v="1"/>
    <n v="3"/>
    <x v="1"/>
    <x v="1"/>
    <x v="1"/>
    <x v="0"/>
    <x v="0"/>
    <s v="United States"/>
    <x v="234"/>
    <x v="0"/>
    <m/>
    <x v="0"/>
    <x v="6"/>
    <d v="2018-01-25T00:00:00"/>
    <s v="Wed"/>
    <x v="11"/>
    <s v="CA-2018-168046"/>
    <n v="429"/>
    <s v="Chromcraft Round Conference Tables"/>
    <s v="Chuck Magee"/>
    <n v="10024"/>
    <n v="-99"/>
    <n v="3"/>
    <n v="314"/>
  </r>
  <r>
    <n v="3"/>
    <x v="0"/>
    <x v="748"/>
    <x v="2"/>
    <x v="1"/>
    <n v="3"/>
    <x v="1"/>
    <x v="11"/>
    <x v="2"/>
    <x v="0"/>
    <x v="0"/>
    <s v="United States"/>
    <x v="234"/>
    <x v="0"/>
    <m/>
    <x v="0"/>
    <x v="0"/>
    <d v="2018-01-25T00:00:00"/>
    <s v="Wed"/>
    <x v="11"/>
    <s v="CA-2018-168046"/>
    <n v="1376"/>
    <s v="SAFCO Commercial Wire Shelving, 72h"/>
    <s v="Chuck Magee"/>
    <n v="10024"/>
    <n v="0"/>
    <n v="7"/>
    <n v="429"/>
  </r>
  <r>
    <n v="3"/>
    <x v="0"/>
    <x v="748"/>
    <x v="2"/>
    <x v="1"/>
    <n v="3"/>
    <x v="1"/>
    <x v="2"/>
    <x v="2"/>
    <x v="0"/>
    <x v="0"/>
    <s v="United States"/>
    <x v="234"/>
    <x v="0"/>
    <m/>
    <x v="0"/>
    <x v="1"/>
    <d v="2018-01-25T00:00:00"/>
    <s v="Wed"/>
    <x v="11"/>
    <s v="CA-2018-168046"/>
    <n v="711"/>
    <s v="GBC Standard Recycled Report Covers, Clear Plastic Sheets"/>
    <s v="Chuck Magee"/>
    <n v="10024"/>
    <n v="15"/>
    <n v="5"/>
    <n v="43"/>
  </r>
  <r>
    <n v="3"/>
    <x v="0"/>
    <x v="728"/>
    <x v="2"/>
    <x v="1"/>
    <n v="3"/>
    <x v="2"/>
    <x v="8"/>
    <x v="0"/>
    <x v="4"/>
    <x v="4"/>
    <s v="United States"/>
    <x v="693"/>
    <x v="3"/>
    <m/>
    <x v="0"/>
    <x v="1"/>
    <d v="2018-04-24T00:00:00"/>
    <s v="Tue"/>
    <x v="4"/>
    <s v="CA-2018-168081"/>
    <n v="1282"/>
    <s v="Plantronics S12 Corded Telephone Headset System"/>
    <s v="Kelly Williams"/>
    <n v="77070"/>
    <n v="65"/>
    <n v="3"/>
    <n v="259"/>
  </r>
  <r>
    <n v="2"/>
    <x v="2"/>
    <x v="943"/>
    <x v="2"/>
    <x v="2"/>
    <n v="1"/>
    <x v="2"/>
    <x v="5"/>
    <x v="1"/>
    <x v="164"/>
    <x v="36"/>
    <s v="United States"/>
    <x v="439"/>
    <x v="0"/>
    <m/>
    <x v="0"/>
    <x v="0"/>
    <d v="2018-09-19T00:00:00"/>
    <s v="Thu"/>
    <x v="0"/>
    <s v="CA-2018-168354"/>
    <n v="996"/>
    <s v="Lifetime Advantage Folding Chairs, 4/Carton"/>
    <s v="Chuck Magee"/>
    <n v="2908"/>
    <n v="244"/>
    <n v="4"/>
    <n v="872"/>
  </r>
  <r>
    <n v="2"/>
    <x v="2"/>
    <x v="943"/>
    <x v="2"/>
    <x v="2"/>
    <n v="1"/>
    <x v="2"/>
    <x v="2"/>
    <x v="2"/>
    <x v="164"/>
    <x v="36"/>
    <s v="United States"/>
    <x v="439"/>
    <x v="0"/>
    <m/>
    <x v="0"/>
    <x v="0"/>
    <d v="2018-09-19T00:00:00"/>
    <s v="Thu"/>
    <x v="0"/>
    <s v="CA-2018-168354"/>
    <n v="948"/>
    <s v="JM Magazine Binder"/>
    <s v="Chuck Magee"/>
    <n v="2908"/>
    <n v="24"/>
    <n v="3"/>
    <n v="50"/>
  </r>
  <r>
    <n v="2"/>
    <x v="2"/>
    <x v="943"/>
    <x v="2"/>
    <x v="2"/>
    <n v="1"/>
    <x v="2"/>
    <x v="3"/>
    <x v="2"/>
    <x v="164"/>
    <x v="36"/>
    <s v="United States"/>
    <x v="439"/>
    <x v="0"/>
    <m/>
    <x v="0"/>
    <x v="0"/>
    <d v="2018-09-19T00:00:00"/>
    <s v="Thu"/>
    <x v="0"/>
    <s v="CA-2018-168354"/>
    <n v="96"/>
    <s v="Adams Telephone Message Book W/Dividers/Space For Phone Numbers, 5 1/4X8 1/2, 200/Messages"/>
    <s v="Chuck Magee"/>
    <n v="2908"/>
    <n v="8"/>
    <n v="3"/>
    <n v="17"/>
  </r>
  <r>
    <n v="2"/>
    <x v="2"/>
    <x v="943"/>
    <x v="2"/>
    <x v="2"/>
    <n v="1"/>
    <x v="2"/>
    <x v="11"/>
    <x v="2"/>
    <x v="164"/>
    <x v="36"/>
    <s v="United States"/>
    <x v="439"/>
    <x v="0"/>
    <m/>
    <x v="0"/>
    <x v="0"/>
    <d v="2018-09-19T00:00:00"/>
    <s v="Thu"/>
    <x v="0"/>
    <s v="CA-2018-168354"/>
    <n v="866"/>
    <s v="Hot File 7-Pocket, Floor Stand"/>
    <s v="Chuck Magee"/>
    <n v="2908"/>
    <n v="482"/>
    <n v="9"/>
    <n v="1606"/>
  </r>
  <r>
    <n v="4"/>
    <x v="1"/>
    <x v="904"/>
    <x v="2"/>
    <x v="0"/>
    <n v="6"/>
    <x v="1"/>
    <x v="2"/>
    <x v="2"/>
    <x v="13"/>
    <x v="10"/>
    <s v="United States"/>
    <x v="317"/>
    <x v="3"/>
    <m/>
    <x v="0"/>
    <x v="3"/>
    <d v="2018-06-21T00:00:00"/>
    <s v="Sat"/>
    <x v="9"/>
    <s v="CA-2018-168361"/>
    <n v="241"/>
    <s v="Avery Durable Slant Ring Binders With Label Holder"/>
    <s v="Kelly Williams"/>
    <n v="60623"/>
    <n v="-1"/>
    <n v="1"/>
    <n v="1"/>
  </r>
  <r>
    <n v="4"/>
    <x v="1"/>
    <x v="650"/>
    <x v="2"/>
    <x v="0"/>
    <n v="6"/>
    <x v="0"/>
    <x v="8"/>
    <x v="0"/>
    <x v="6"/>
    <x v="20"/>
    <s v="United States"/>
    <x v="681"/>
    <x v="2"/>
    <m/>
    <x v="0"/>
    <x v="0"/>
    <d v="2018-12-20T00:00:00"/>
    <s v="Fri"/>
    <x v="6"/>
    <s v="CA-2018-168536"/>
    <n v="1409"/>
    <s v="SanDisk Ultra 32 GB MicroSDHC Class 10 Memory Card"/>
    <s v="Cassandra Brandow"/>
    <n v="39212"/>
    <n v="9"/>
    <n v="3"/>
    <n v="66"/>
  </r>
  <r>
    <n v="4"/>
    <x v="1"/>
    <x v="922"/>
    <x v="2"/>
    <x v="0"/>
    <n v="6"/>
    <x v="1"/>
    <x v="12"/>
    <x v="2"/>
    <x v="0"/>
    <x v="0"/>
    <s v="United States"/>
    <x v="476"/>
    <x v="0"/>
    <m/>
    <x v="0"/>
    <x v="0"/>
    <d v="2018-07-03T00:00:00"/>
    <s v="Tue"/>
    <x v="1"/>
    <s v="CA-2018-168543"/>
    <n v="171"/>
    <s v="Avanti 1.7 Cu. Ft. Refrigerator"/>
    <s v="Chuck Magee"/>
    <n v="10035"/>
    <n v="198"/>
    <n v="7"/>
    <n v="707"/>
  </r>
  <r>
    <n v="4"/>
    <x v="1"/>
    <x v="666"/>
    <x v="2"/>
    <x v="0"/>
    <n v="6"/>
    <x v="1"/>
    <x v="2"/>
    <x v="2"/>
    <x v="1"/>
    <x v="1"/>
    <s v="United States"/>
    <x v="13"/>
    <x v="1"/>
    <m/>
    <x v="0"/>
    <x v="1"/>
    <d v="2018-09-19T00:00:00"/>
    <s v="Thu"/>
    <x v="0"/>
    <s v="CA-2018-168557"/>
    <n v="248"/>
    <s v="Avery Heavy-Duty EZD  Binder With Locking Rings"/>
    <s v="Anna Andreadi"/>
    <n v="94122"/>
    <n v="3"/>
    <n v="2"/>
    <n v="9"/>
  </r>
  <r>
    <n v="3"/>
    <x v="0"/>
    <x v="875"/>
    <x v="2"/>
    <x v="1"/>
    <n v="3"/>
    <x v="0"/>
    <x v="0"/>
    <x v="0"/>
    <x v="75"/>
    <x v="29"/>
    <s v="United States"/>
    <x v="343"/>
    <x v="2"/>
    <m/>
    <x v="0"/>
    <x v="0"/>
    <d v="2018-05-29T00:00:00"/>
    <s v="Sun"/>
    <x v="9"/>
    <s v="CA-2018-168753"/>
    <n v="1249"/>
    <s v="Panasonic KX-TG9471B"/>
    <s v="Cassandra Brandow"/>
    <n v="36116"/>
    <n v="274"/>
    <n v="5"/>
    <n v="980"/>
  </r>
  <r>
    <n v="3"/>
    <x v="0"/>
    <x v="875"/>
    <x v="2"/>
    <x v="1"/>
    <n v="3"/>
    <x v="0"/>
    <x v="2"/>
    <x v="2"/>
    <x v="75"/>
    <x v="29"/>
    <s v="United States"/>
    <x v="343"/>
    <x v="2"/>
    <m/>
    <x v="0"/>
    <x v="0"/>
    <d v="2018-05-29T00:00:00"/>
    <s v="Sun"/>
    <x v="9"/>
    <s v="CA-2018-168753"/>
    <n v="1317"/>
    <s v="Presstex Flexible Ring Binders"/>
    <s v="Cassandra Brandow"/>
    <n v="36116"/>
    <n v="11"/>
    <n v="5"/>
    <n v="23"/>
  </r>
  <r>
    <n v="5"/>
    <x v="1"/>
    <x v="667"/>
    <x v="2"/>
    <x v="0"/>
    <n v="6"/>
    <x v="1"/>
    <x v="11"/>
    <x v="2"/>
    <x v="325"/>
    <x v="23"/>
    <s v="United States"/>
    <x v="627"/>
    <x v="3"/>
    <m/>
    <x v="0"/>
    <x v="0"/>
    <d v="2018-09-04T00:00:00"/>
    <s v="Wed"/>
    <x v="0"/>
    <s v="CA-2018-168774"/>
    <n v="866"/>
    <s v="Hot File 7-Pocket, Floor Stand"/>
    <s v="Kelly Williams"/>
    <n v="55125"/>
    <n v="161"/>
    <n v="3"/>
    <n v="535"/>
  </r>
  <r>
    <n v="6"/>
    <x v="0"/>
    <x v="923"/>
    <x v="2"/>
    <x v="0"/>
    <n v="6"/>
    <x v="1"/>
    <x v="8"/>
    <x v="0"/>
    <x v="1"/>
    <x v="1"/>
    <s v="United States"/>
    <x v="232"/>
    <x v="1"/>
    <m/>
    <x v="0"/>
    <x v="0"/>
    <d v="2018-11-07T00:00:00"/>
    <s v="Sat"/>
    <x v="7"/>
    <s v="CA-2018-168830"/>
    <n v="1115"/>
    <s v="NETGEAR AC1750 Dual Band Gigabit Smart WiFi Router"/>
    <s v="Anna Andreadi"/>
    <n v="94122"/>
    <n v="163"/>
    <n v="3"/>
    <n v="480"/>
  </r>
  <r>
    <n v="6"/>
    <x v="0"/>
    <x v="822"/>
    <x v="2"/>
    <x v="0"/>
    <n v="6"/>
    <x v="0"/>
    <x v="2"/>
    <x v="2"/>
    <x v="0"/>
    <x v="0"/>
    <s v="United States"/>
    <x v="690"/>
    <x v="0"/>
    <m/>
    <x v="0"/>
    <x v="1"/>
    <d v="2018-05-31T00:00:00"/>
    <s v="Tue"/>
    <x v="9"/>
    <s v="CA-2018-168844"/>
    <n v="256"/>
    <s v="Avery Hidden Tab Dividers for Binding Systems"/>
    <s v="Chuck Magee"/>
    <n v="10011"/>
    <n v="2"/>
    <n v="3"/>
    <n v="7"/>
  </r>
  <r>
    <n v="6"/>
    <x v="0"/>
    <x v="822"/>
    <x v="2"/>
    <x v="0"/>
    <n v="6"/>
    <x v="0"/>
    <x v="0"/>
    <x v="0"/>
    <x v="0"/>
    <x v="0"/>
    <s v="United States"/>
    <x v="690"/>
    <x v="0"/>
    <m/>
    <x v="0"/>
    <x v="0"/>
    <d v="2018-05-31T00:00:00"/>
    <s v="Tue"/>
    <x v="9"/>
    <s v="CA-2018-168844"/>
    <n v="941"/>
    <s v="Jackery Bar Premium Fast-charging Portable Charger"/>
    <s v="Chuck Magee"/>
    <n v="10011"/>
    <n v="88"/>
    <n v="6"/>
    <n v="180"/>
  </r>
  <r>
    <n v="5"/>
    <x v="2"/>
    <x v="731"/>
    <x v="2"/>
    <x v="1"/>
    <n v="3"/>
    <x v="0"/>
    <x v="1"/>
    <x v="1"/>
    <x v="151"/>
    <x v="14"/>
    <s v="United States"/>
    <x v="73"/>
    <x v="2"/>
    <m/>
    <x v="0"/>
    <x v="0"/>
    <d v="2018-11-03T00:00:00"/>
    <s v="Tue"/>
    <x v="7"/>
    <s v="CA-2018-168893"/>
    <n v="736"/>
    <s v="Global Adaptabilities Conference Tables"/>
    <s v="Cassandra Brandow"/>
    <n v="42420"/>
    <n v="160"/>
    <n v="3"/>
    <n v="843"/>
  </r>
  <r>
    <n v="5"/>
    <x v="2"/>
    <x v="731"/>
    <x v="2"/>
    <x v="1"/>
    <n v="3"/>
    <x v="0"/>
    <x v="9"/>
    <x v="1"/>
    <x v="151"/>
    <x v="14"/>
    <s v="United States"/>
    <x v="73"/>
    <x v="2"/>
    <m/>
    <x v="0"/>
    <x v="0"/>
    <d v="2018-11-03T00:00:00"/>
    <s v="Tue"/>
    <x v="7"/>
    <s v="CA-2018-168893"/>
    <n v="1046"/>
    <s v="Magna Visual Magnetic Picture Hangers"/>
    <s v="Cassandra Brandow"/>
    <n v="42420"/>
    <n v="9"/>
    <n v="5"/>
    <n v="24"/>
  </r>
  <r>
    <n v="5"/>
    <x v="2"/>
    <x v="731"/>
    <x v="2"/>
    <x v="1"/>
    <n v="3"/>
    <x v="0"/>
    <x v="6"/>
    <x v="2"/>
    <x v="151"/>
    <x v="14"/>
    <s v="United States"/>
    <x v="73"/>
    <x v="2"/>
    <m/>
    <x v="0"/>
    <x v="0"/>
    <d v="2018-11-03T00:00:00"/>
    <s v="Tue"/>
    <x v="7"/>
    <s v="CA-2018-168893"/>
    <n v="348"/>
    <s v="Boston 16750 Black Compact Battery Pencil Sharpener"/>
    <s v="Cassandra Brandow"/>
    <n v="42420"/>
    <n v="3"/>
    <n v="1"/>
    <n v="9"/>
  </r>
  <r>
    <n v="5"/>
    <x v="2"/>
    <x v="731"/>
    <x v="2"/>
    <x v="1"/>
    <n v="3"/>
    <x v="0"/>
    <x v="6"/>
    <x v="2"/>
    <x v="151"/>
    <x v="14"/>
    <s v="United States"/>
    <x v="73"/>
    <x v="2"/>
    <m/>
    <x v="0"/>
    <x v="0"/>
    <d v="2018-11-03T00:00:00"/>
    <s v="Tue"/>
    <x v="7"/>
    <s v="CA-2018-168893"/>
    <n v="541"/>
    <s v="Economy #2 Pencils"/>
    <s v="Cassandra Brandow"/>
    <n v="42420"/>
    <n v="2"/>
    <n v="3"/>
    <n v="8"/>
  </r>
  <r>
    <n v="5"/>
    <x v="2"/>
    <x v="731"/>
    <x v="2"/>
    <x v="1"/>
    <n v="3"/>
    <x v="0"/>
    <x v="4"/>
    <x v="2"/>
    <x v="151"/>
    <x v="14"/>
    <s v="United States"/>
    <x v="73"/>
    <x v="2"/>
    <m/>
    <x v="0"/>
    <x v="0"/>
    <d v="2018-11-03T00:00:00"/>
    <s v="Tue"/>
    <x v="7"/>
    <s v="CA-2018-168893"/>
    <n v="109"/>
    <s v="Advantus Plastic Paper Clips"/>
    <s v="Cassandra Brandow"/>
    <n v="42420"/>
    <n v="10"/>
    <n v="4"/>
    <n v="20"/>
  </r>
  <r>
    <n v="2"/>
    <x v="2"/>
    <x v="753"/>
    <x v="2"/>
    <x v="2"/>
    <n v="1"/>
    <x v="1"/>
    <x v="2"/>
    <x v="2"/>
    <x v="17"/>
    <x v="1"/>
    <s v="United States"/>
    <x v="554"/>
    <x v="1"/>
    <s v="Yes"/>
    <x v="1"/>
    <x v="1"/>
    <d v="2018-10-20T00:00:00"/>
    <s v="Fri"/>
    <x v="8"/>
    <s v="CA-2018-168921"/>
    <n v="664"/>
    <s v="Fellowes Twister Kit, Gray/Clear, 3/pkg"/>
    <s v="Anna Andreadi"/>
    <n v="90049"/>
    <n v="6"/>
    <n v="3"/>
    <n v="19"/>
  </r>
  <r>
    <n v="4"/>
    <x v="1"/>
    <x v="699"/>
    <x v="2"/>
    <x v="0"/>
    <n v="6"/>
    <x v="1"/>
    <x v="5"/>
    <x v="1"/>
    <x v="13"/>
    <x v="10"/>
    <s v="United States"/>
    <x v="167"/>
    <x v="3"/>
    <m/>
    <x v="0"/>
    <x v="2"/>
    <d v="2018-02-16T00:00:00"/>
    <s v="Mon"/>
    <x v="3"/>
    <s v="CA-2018-168956"/>
    <n v="766"/>
    <s v="Global Stack Chair with Arms, Black"/>
    <s v="Kelly Williams"/>
    <n v="60623"/>
    <n v="-3"/>
    <n v="3"/>
    <n v="63"/>
  </r>
  <r>
    <n v="4"/>
    <x v="1"/>
    <x v="699"/>
    <x v="2"/>
    <x v="0"/>
    <n v="6"/>
    <x v="1"/>
    <x v="3"/>
    <x v="2"/>
    <x v="13"/>
    <x v="10"/>
    <s v="United States"/>
    <x v="167"/>
    <x v="3"/>
    <m/>
    <x v="0"/>
    <x v="1"/>
    <d v="2018-02-16T00:00:00"/>
    <s v="Mon"/>
    <x v="3"/>
    <s v="CA-2018-168956"/>
    <n v="1809"/>
    <s v="Xerox 206"/>
    <s v="Kelly Williams"/>
    <n v="60623"/>
    <n v="2"/>
    <n v="1"/>
    <n v="5"/>
  </r>
  <r>
    <n v="4"/>
    <x v="1"/>
    <x v="699"/>
    <x v="2"/>
    <x v="0"/>
    <n v="6"/>
    <x v="1"/>
    <x v="4"/>
    <x v="2"/>
    <x v="13"/>
    <x v="10"/>
    <s v="United States"/>
    <x v="167"/>
    <x v="3"/>
    <m/>
    <x v="0"/>
    <x v="1"/>
    <d v="2018-02-16T00:00:00"/>
    <s v="Mon"/>
    <x v="3"/>
    <s v="CA-2018-168956"/>
    <n v="110"/>
    <s v="Advantus Push Pins"/>
    <s v="Kelly Williams"/>
    <n v="60623"/>
    <n v="2"/>
    <n v="4"/>
    <n v="7"/>
  </r>
  <r>
    <n v="4"/>
    <x v="1"/>
    <x v="699"/>
    <x v="2"/>
    <x v="0"/>
    <n v="6"/>
    <x v="1"/>
    <x v="12"/>
    <x v="2"/>
    <x v="13"/>
    <x v="10"/>
    <s v="United States"/>
    <x v="167"/>
    <x v="3"/>
    <m/>
    <x v="0"/>
    <x v="3"/>
    <d v="2018-02-16T00:00:00"/>
    <s v="Mon"/>
    <x v="3"/>
    <s v="CA-2018-168956"/>
    <n v="851"/>
    <s v="Honeywell Enviracaire Portable Air Cleaner for up to 8 x 10 Room"/>
    <s v="Kelly Williams"/>
    <n v="60623"/>
    <n v="-226"/>
    <n v="6"/>
    <n v="92"/>
  </r>
  <r>
    <n v="5"/>
    <x v="1"/>
    <x v="925"/>
    <x v="2"/>
    <x v="0"/>
    <n v="6"/>
    <x v="2"/>
    <x v="4"/>
    <x v="2"/>
    <x v="6"/>
    <x v="20"/>
    <s v="United States"/>
    <x v="652"/>
    <x v="2"/>
    <m/>
    <x v="0"/>
    <x v="0"/>
    <d v="2018-08-08T00:00:00"/>
    <s v="Sun"/>
    <x v="10"/>
    <s v="CA-2018-169026"/>
    <n v="121"/>
    <s v="Alliance Super-Size Bands, Assorted Sizes"/>
    <s v="Cassandra Brandow"/>
    <n v="39212"/>
    <n v="0"/>
    <n v="3"/>
    <n v="23"/>
  </r>
  <r>
    <n v="5"/>
    <x v="1"/>
    <x v="810"/>
    <x v="2"/>
    <x v="0"/>
    <n v="6"/>
    <x v="0"/>
    <x v="9"/>
    <x v="1"/>
    <x v="21"/>
    <x v="2"/>
    <s v="United States"/>
    <x v="279"/>
    <x v="2"/>
    <m/>
    <x v="0"/>
    <x v="1"/>
    <d v="2018-03-08T00:00:00"/>
    <s v="Sun"/>
    <x v="2"/>
    <s v="CA-2018-169103"/>
    <n v="504"/>
    <s v="Deflect-o DuraMat Lighweight, Studded, Beveled Mat for Low Pile Carpeting"/>
    <s v="Cassandra Brandow"/>
    <n v="33142"/>
    <n v="-4"/>
    <n v="3"/>
    <n v="102"/>
  </r>
  <r>
    <n v="5"/>
    <x v="1"/>
    <x v="810"/>
    <x v="2"/>
    <x v="0"/>
    <n v="6"/>
    <x v="0"/>
    <x v="0"/>
    <x v="0"/>
    <x v="21"/>
    <x v="2"/>
    <s v="United States"/>
    <x v="279"/>
    <x v="2"/>
    <m/>
    <x v="0"/>
    <x v="1"/>
    <d v="2018-03-08T00:00:00"/>
    <s v="Sun"/>
    <x v="2"/>
    <s v="CA-2018-169103"/>
    <n v="446"/>
    <s v="Cisco Unified IP Phone 7945G VoIP phone"/>
    <s v="Cassandra Brandow"/>
    <n v="33142"/>
    <n v="85"/>
    <n v="5"/>
    <n v="1364"/>
  </r>
  <r>
    <n v="5"/>
    <x v="1"/>
    <x v="719"/>
    <x v="2"/>
    <x v="0"/>
    <n v="6"/>
    <x v="0"/>
    <x v="8"/>
    <x v="0"/>
    <x v="15"/>
    <x v="11"/>
    <s v="United States"/>
    <x v="443"/>
    <x v="1"/>
    <m/>
    <x v="0"/>
    <x v="0"/>
    <d v="2018-05-09T00:00:00"/>
    <s v="Mon"/>
    <x v="5"/>
    <s v="CA-2018-169166"/>
    <n v="1473"/>
    <s v="Sony Micro Vault Click 8 GB USB 2.0 Flash Drive"/>
    <s v="Anna Andreadi"/>
    <n v="98115"/>
    <n v="13"/>
    <n v="2"/>
    <n v="94"/>
  </r>
  <r>
    <n v="5"/>
    <x v="1"/>
    <x v="904"/>
    <x v="2"/>
    <x v="0"/>
    <n v="6"/>
    <x v="0"/>
    <x v="8"/>
    <x v="0"/>
    <x v="109"/>
    <x v="18"/>
    <s v="United States"/>
    <x v="119"/>
    <x v="0"/>
    <m/>
    <x v="0"/>
    <x v="0"/>
    <d v="2018-06-20T00:00:00"/>
    <s v="Fri"/>
    <x v="9"/>
    <s v="CA-2018-169194"/>
    <n v="916"/>
    <s v="Imation 8gb Micro Traveldrive Usb 2.0 Flash Drive"/>
    <s v="Chuck Magee"/>
    <n v="19901"/>
    <n v="5"/>
    <n v="3"/>
    <n v="45"/>
  </r>
  <r>
    <n v="5"/>
    <x v="1"/>
    <x v="904"/>
    <x v="2"/>
    <x v="0"/>
    <n v="6"/>
    <x v="0"/>
    <x v="0"/>
    <x v="0"/>
    <x v="109"/>
    <x v="18"/>
    <s v="United States"/>
    <x v="119"/>
    <x v="0"/>
    <m/>
    <x v="0"/>
    <x v="0"/>
    <d v="2018-06-20T00:00:00"/>
    <s v="Fri"/>
    <x v="9"/>
    <s v="CA-2018-169194"/>
    <n v="991"/>
    <s v="LF Elite 3D Dazzle Designer Hard Case Cover, Lf Stylus Pen and Wiper For Apple Iphone 5c Mini Lite"/>
    <s v="Chuck Magee"/>
    <n v="19901"/>
    <n v="6"/>
    <n v="2"/>
    <n v="22"/>
  </r>
  <r>
    <n v="4"/>
    <x v="2"/>
    <x v="739"/>
    <x v="2"/>
    <x v="1"/>
    <n v="3"/>
    <x v="0"/>
    <x v="4"/>
    <x v="2"/>
    <x v="242"/>
    <x v="0"/>
    <s v="United States"/>
    <x v="502"/>
    <x v="0"/>
    <m/>
    <x v="0"/>
    <x v="0"/>
    <d v="2018-07-14T00:00:00"/>
    <s v="Sat"/>
    <x v="1"/>
    <s v="CA-2018-169215"/>
    <n v="51"/>
    <s v="Acco Hot Clips Clips to Go"/>
    <s v="Chuck Magee"/>
    <n v="13021"/>
    <n v="13"/>
    <n v="9"/>
    <n v="30"/>
  </r>
  <r>
    <n v="3"/>
    <x v="0"/>
    <x v="881"/>
    <x v="2"/>
    <x v="1"/>
    <n v="3"/>
    <x v="0"/>
    <x v="11"/>
    <x v="2"/>
    <x v="6"/>
    <x v="27"/>
    <s v="United States"/>
    <x v="259"/>
    <x v="2"/>
    <m/>
    <x v="0"/>
    <x v="1"/>
    <d v="2018-10-21T00:00:00"/>
    <s v="Sat"/>
    <x v="8"/>
    <s v="CA-2018-169334"/>
    <n v="1544"/>
    <s v="Tenex Personal Filing Tote With Secure Closure Lid, Black/Frost"/>
    <s v="Cassandra Brandow"/>
    <n v="38301"/>
    <n v="7"/>
    <n v="9"/>
    <n v="112"/>
  </r>
  <r>
    <n v="3"/>
    <x v="2"/>
    <x v="810"/>
    <x v="2"/>
    <x v="2"/>
    <n v="1"/>
    <x v="2"/>
    <x v="8"/>
    <x v="0"/>
    <x v="17"/>
    <x v="1"/>
    <s v="United States"/>
    <x v="439"/>
    <x v="1"/>
    <m/>
    <x v="0"/>
    <x v="0"/>
    <d v="2018-03-10T00:00:00"/>
    <s v="Tue"/>
    <x v="2"/>
    <s v="CA-2018-169663"/>
    <n v="966"/>
    <s v="Kingston Digital DataTraveler 16GB USB 2.0"/>
    <s v="Anna Andreadi"/>
    <n v="90045"/>
    <n v="5"/>
    <n v="3"/>
    <n v="27"/>
  </r>
  <r>
    <n v="3"/>
    <x v="2"/>
    <x v="810"/>
    <x v="2"/>
    <x v="2"/>
    <n v="1"/>
    <x v="2"/>
    <x v="13"/>
    <x v="0"/>
    <x v="17"/>
    <x v="1"/>
    <s v="United States"/>
    <x v="439"/>
    <x v="1"/>
    <m/>
    <x v="0"/>
    <x v="1"/>
    <d v="2018-03-10T00:00:00"/>
    <s v="Tue"/>
    <x v="2"/>
    <s v="CA-2018-169663"/>
    <n v="1227"/>
    <s v="Okidata MB760 Printer"/>
    <s v="Anna Andreadi"/>
    <n v="90045"/>
    <n v="378"/>
    <n v="3"/>
    <n v="3358"/>
  </r>
  <r>
    <n v="6"/>
    <x v="0"/>
    <x v="871"/>
    <x v="2"/>
    <x v="0"/>
    <n v="6"/>
    <x v="0"/>
    <x v="5"/>
    <x v="1"/>
    <x v="0"/>
    <x v="0"/>
    <s v="United States"/>
    <x v="273"/>
    <x v="0"/>
    <m/>
    <x v="0"/>
    <x v="9"/>
    <d v="2018-12-25T00:00:00"/>
    <s v="Wed"/>
    <x v="6"/>
    <s v="CA-2018-169670"/>
    <n v="826"/>
    <s v="Hon 4700 Series Mobuis Mid-Back Task Chairs with Adjustable Arms"/>
    <s v="Chuck Magee"/>
    <n v="10009"/>
    <n v="313"/>
    <n v="8"/>
    <n v="2563"/>
  </r>
  <r>
    <n v="5"/>
    <x v="1"/>
    <x v="626"/>
    <x v="2"/>
    <x v="0"/>
    <n v="6"/>
    <x v="1"/>
    <x v="9"/>
    <x v="1"/>
    <x v="0"/>
    <x v="0"/>
    <s v="United States"/>
    <x v="484"/>
    <x v="0"/>
    <m/>
    <x v="0"/>
    <x v="0"/>
    <d v="2018-12-12T00:00:00"/>
    <s v="Thu"/>
    <x v="6"/>
    <s v="CA-2018-169824"/>
    <n v="553"/>
    <s v="Eldon 500 Class Desk Accessories"/>
    <s v="Chuck Magee"/>
    <n v="10009"/>
    <n v="20"/>
    <n v="5"/>
    <n v="60"/>
  </r>
  <r>
    <n v="5"/>
    <x v="1"/>
    <x v="626"/>
    <x v="2"/>
    <x v="0"/>
    <n v="6"/>
    <x v="1"/>
    <x v="15"/>
    <x v="2"/>
    <x v="0"/>
    <x v="0"/>
    <s v="United States"/>
    <x v="484"/>
    <x v="0"/>
    <m/>
    <x v="0"/>
    <x v="0"/>
    <d v="2018-12-12T00:00:00"/>
    <s v="Thu"/>
    <x v="6"/>
    <s v="CA-2018-169824"/>
    <n v="670"/>
    <s v="Fiskars Home &amp; Office Scissors"/>
    <s v="Chuck Magee"/>
    <n v="10009"/>
    <n v="10"/>
    <n v="4"/>
    <n v="36"/>
  </r>
  <r>
    <n v="5"/>
    <x v="1"/>
    <x v="626"/>
    <x v="2"/>
    <x v="0"/>
    <n v="6"/>
    <x v="1"/>
    <x v="6"/>
    <x v="2"/>
    <x v="0"/>
    <x v="0"/>
    <s v="United States"/>
    <x v="484"/>
    <x v="0"/>
    <m/>
    <x v="0"/>
    <x v="0"/>
    <d v="2018-12-12T00:00:00"/>
    <s v="Thu"/>
    <x v="6"/>
    <s v="CA-2018-169824"/>
    <n v="1419"/>
    <s v="Sanford Pocket Accent Highlighters"/>
    <s v="Chuck Magee"/>
    <n v="10009"/>
    <n v="5"/>
    <n v="7"/>
    <n v="11"/>
  </r>
  <r>
    <n v="4"/>
    <x v="1"/>
    <x v="625"/>
    <x v="2"/>
    <x v="0"/>
    <n v="6"/>
    <x v="1"/>
    <x v="1"/>
    <x v="1"/>
    <x v="6"/>
    <x v="6"/>
    <s v="United States"/>
    <x v="564"/>
    <x v="3"/>
    <m/>
    <x v="0"/>
    <x v="0"/>
    <d v="2018-11-25T00:00:00"/>
    <s v="Wed"/>
    <x v="7"/>
    <s v="CA-2018-169838"/>
    <n v="429"/>
    <s v="Chromcraft Round Conference Tables"/>
    <s v="Kelly Williams"/>
    <n v="49201"/>
    <n v="329"/>
    <n v="9"/>
    <n v="1569"/>
  </r>
  <r>
    <n v="4"/>
    <x v="1"/>
    <x v="625"/>
    <x v="2"/>
    <x v="0"/>
    <n v="6"/>
    <x v="1"/>
    <x v="2"/>
    <x v="2"/>
    <x v="6"/>
    <x v="6"/>
    <s v="United States"/>
    <x v="564"/>
    <x v="3"/>
    <m/>
    <x v="0"/>
    <x v="0"/>
    <d v="2018-11-25T00:00:00"/>
    <s v="Wed"/>
    <x v="7"/>
    <s v="CA-2018-169838"/>
    <n v="1646"/>
    <s v="Wilson Jones International Size A4 Ring Binders"/>
    <s v="Kelly Williams"/>
    <n v="49201"/>
    <n v="8"/>
    <n v="1"/>
    <n v="17"/>
  </r>
  <r>
    <n v="4"/>
    <x v="1"/>
    <x v="625"/>
    <x v="2"/>
    <x v="0"/>
    <n v="6"/>
    <x v="1"/>
    <x v="8"/>
    <x v="0"/>
    <x v="6"/>
    <x v="6"/>
    <s v="United States"/>
    <x v="564"/>
    <x v="3"/>
    <m/>
    <x v="0"/>
    <x v="0"/>
    <d v="2018-11-25T00:00:00"/>
    <s v="Wed"/>
    <x v="7"/>
    <s v="CA-2018-169838"/>
    <n v="1082"/>
    <s v="Memorex Mini Travel Drive 32 GB USB 2.0 Flash Drive"/>
    <s v="Kelly Williams"/>
    <n v="49201"/>
    <n v="62"/>
    <n v="8"/>
    <n v="160"/>
  </r>
  <r>
    <n v="0"/>
    <x v="0"/>
    <x v="753"/>
    <x v="2"/>
    <x v="3"/>
    <n v="0"/>
    <x v="0"/>
    <x v="9"/>
    <x v="1"/>
    <x v="15"/>
    <x v="11"/>
    <s v="United States"/>
    <x v="342"/>
    <x v="1"/>
    <m/>
    <x v="0"/>
    <x v="0"/>
    <d v="2018-10-22T00:00:00"/>
    <s v="Sun"/>
    <x v="8"/>
    <s v="CA-2018-169887"/>
    <n v="997"/>
    <s v="Linden 12 Wall Clock With Oak Frame"/>
    <s v="Anna Andreadi"/>
    <n v="98105"/>
    <n v="31"/>
    <n v="3"/>
    <n v="102"/>
  </r>
  <r>
    <n v="0"/>
    <x v="0"/>
    <x v="753"/>
    <x v="2"/>
    <x v="3"/>
    <n v="0"/>
    <x v="0"/>
    <x v="3"/>
    <x v="2"/>
    <x v="15"/>
    <x v="11"/>
    <s v="United States"/>
    <x v="342"/>
    <x v="1"/>
    <m/>
    <x v="0"/>
    <x v="0"/>
    <d v="2018-10-22T00:00:00"/>
    <s v="Sun"/>
    <x v="8"/>
    <s v="CA-2018-169887"/>
    <n v="1785"/>
    <s v="Xerox 1986"/>
    <s v="Anna Andreadi"/>
    <n v="98105"/>
    <n v="3"/>
    <n v="1"/>
    <n v="7"/>
  </r>
  <r>
    <n v="0"/>
    <x v="0"/>
    <x v="753"/>
    <x v="2"/>
    <x v="3"/>
    <n v="0"/>
    <x v="0"/>
    <x v="6"/>
    <x v="2"/>
    <x v="15"/>
    <x v="11"/>
    <s v="United States"/>
    <x v="342"/>
    <x v="1"/>
    <m/>
    <x v="0"/>
    <x v="0"/>
    <d v="2018-10-22T00:00:00"/>
    <s v="Sun"/>
    <x v="8"/>
    <s v="CA-2018-169887"/>
    <n v="1305"/>
    <s v="Prang Drawing Pencil Set"/>
    <s v="Anna Andreadi"/>
    <n v="98105"/>
    <n v="2"/>
    <n v="3"/>
    <n v="8"/>
  </r>
  <r>
    <n v="6"/>
    <x v="0"/>
    <x v="714"/>
    <x v="2"/>
    <x v="0"/>
    <n v="6"/>
    <x v="1"/>
    <x v="9"/>
    <x v="1"/>
    <x v="80"/>
    <x v="4"/>
    <s v="United States"/>
    <x v="296"/>
    <x v="3"/>
    <m/>
    <x v="0"/>
    <x v="7"/>
    <d v="2018-06-11T00:00:00"/>
    <s v="Wed"/>
    <x v="9"/>
    <s v="CA-2018-169922"/>
    <n v="1495"/>
    <s v="Stacking Tray, Side-Loading, Legal, Smoke"/>
    <s v="Kelly Williams"/>
    <n v="76017"/>
    <n v="-9"/>
    <n v="7"/>
    <n v="13"/>
  </r>
  <r>
    <n v="6"/>
    <x v="0"/>
    <x v="714"/>
    <x v="2"/>
    <x v="0"/>
    <n v="6"/>
    <x v="1"/>
    <x v="2"/>
    <x v="2"/>
    <x v="80"/>
    <x v="4"/>
    <s v="United States"/>
    <x v="296"/>
    <x v="3"/>
    <m/>
    <x v="0"/>
    <x v="3"/>
    <d v="2018-06-11T00:00:00"/>
    <s v="Wed"/>
    <x v="9"/>
    <s v="CA-2018-169922"/>
    <n v="463"/>
    <s v="Computer Printout Index Tabs"/>
    <s v="Kelly Williams"/>
    <n v="76017"/>
    <n v="-2"/>
    <n v="4"/>
    <n v="1"/>
  </r>
  <r>
    <n v="6"/>
    <x v="0"/>
    <x v="714"/>
    <x v="2"/>
    <x v="0"/>
    <n v="6"/>
    <x v="1"/>
    <x v="2"/>
    <x v="2"/>
    <x v="80"/>
    <x v="4"/>
    <s v="United States"/>
    <x v="296"/>
    <x v="3"/>
    <m/>
    <x v="0"/>
    <x v="3"/>
    <d v="2018-06-11T00:00:00"/>
    <s v="Wed"/>
    <x v="9"/>
    <s v="CA-2018-169922"/>
    <n v="722"/>
    <s v="GBC Wire Binding Combs"/>
    <s v="Kelly Williams"/>
    <n v="76017"/>
    <n v="-14"/>
    <n v="4"/>
    <n v="8"/>
  </r>
  <r>
    <n v="5"/>
    <x v="1"/>
    <x v="722"/>
    <x v="2"/>
    <x v="0"/>
    <n v="6"/>
    <x v="0"/>
    <x v="9"/>
    <x v="1"/>
    <x v="0"/>
    <x v="0"/>
    <s v="United States"/>
    <x v="57"/>
    <x v="0"/>
    <m/>
    <x v="0"/>
    <x v="0"/>
    <d v="2018-05-19T00:00:00"/>
    <s v="Thu"/>
    <x v="5"/>
    <s v="CA-2018-169943"/>
    <n v="1185"/>
    <s v="Nu-Dell Float Frame 11 x 14 1/2"/>
    <s v="Chuck Magee"/>
    <n v="10011"/>
    <n v="15"/>
    <n v="4"/>
    <n v="36"/>
  </r>
  <r>
    <n v="5"/>
    <x v="1"/>
    <x v="722"/>
    <x v="2"/>
    <x v="0"/>
    <n v="6"/>
    <x v="0"/>
    <x v="9"/>
    <x v="1"/>
    <x v="0"/>
    <x v="0"/>
    <s v="United States"/>
    <x v="57"/>
    <x v="0"/>
    <m/>
    <x v="0"/>
    <x v="0"/>
    <d v="2018-05-19T00:00:00"/>
    <s v="Thu"/>
    <x v="5"/>
    <s v="CA-2018-169943"/>
    <n v="498"/>
    <s v="DAX Value U-Channel Document Frames, Easel Back"/>
    <s v="Chuck Magee"/>
    <n v="10011"/>
    <n v="12"/>
    <n v="8"/>
    <n v="40"/>
  </r>
  <r>
    <n v="5"/>
    <x v="1"/>
    <x v="722"/>
    <x v="2"/>
    <x v="0"/>
    <n v="6"/>
    <x v="0"/>
    <x v="12"/>
    <x v="2"/>
    <x v="0"/>
    <x v="0"/>
    <s v="United States"/>
    <x v="57"/>
    <x v="0"/>
    <m/>
    <x v="0"/>
    <x v="0"/>
    <d v="2018-05-19T00:00:00"/>
    <s v="Thu"/>
    <x v="5"/>
    <s v="CA-2018-169943"/>
    <n v="304"/>
    <s v="Belkin Premiere Surge Master II 8-outlet surge protector"/>
    <s v="Chuck Magee"/>
    <n v="10011"/>
    <n v="70"/>
    <n v="5"/>
    <n v="243"/>
  </r>
  <r>
    <n v="5"/>
    <x v="1"/>
    <x v="722"/>
    <x v="2"/>
    <x v="0"/>
    <n v="6"/>
    <x v="0"/>
    <x v="11"/>
    <x v="2"/>
    <x v="0"/>
    <x v="0"/>
    <s v="United States"/>
    <x v="57"/>
    <x v="0"/>
    <m/>
    <x v="0"/>
    <x v="0"/>
    <d v="2018-05-19T00:00:00"/>
    <s v="Thu"/>
    <x v="5"/>
    <s v="CA-2018-169943"/>
    <n v="1383"/>
    <s v="Safco Industrial Wire Shelving System"/>
    <s v="Chuck Magee"/>
    <n v="10011"/>
    <n v="0"/>
    <n v="5"/>
    <n v="455"/>
  </r>
  <r>
    <n v="5"/>
    <x v="1"/>
    <x v="722"/>
    <x v="2"/>
    <x v="0"/>
    <n v="6"/>
    <x v="0"/>
    <x v="2"/>
    <x v="2"/>
    <x v="0"/>
    <x v="0"/>
    <s v="United States"/>
    <x v="57"/>
    <x v="0"/>
    <m/>
    <x v="0"/>
    <x v="1"/>
    <d v="2018-05-19T00:00:00"/>
    <s v="Thu"/>
    <x v="5"/>
    <s v="CA-2018-169943"/>
    <n v="1338"/>
    <s v="Recycled Easel Ring Binders"/>
    <s v="Chuck Magee"/>
    <n v="10011"/>
    <n v="15"/>
    <n v="4"/>
    <n v="48"/>
  </r>
  <r>
    <n v="4"/>
    <x v="1"/>
    <x v="907"/>
    <x v="2"/>
    <x v="0"/>
    <n v="6"/>
    <x v="2"/>
    <x v="3"/>
    <x v="2"/>
    <x v="320"/>
    <x v="11"/>
    <s v="United States"/>
    <x v="593"/>
    <x v="1"/>
    <m/>
    <x v="0"/>
    <x v="0"/>
    <d v="2018-09-26T00:00:00"/>
    <s v="Thu"/>
    <x v="0"/>
    <s v="CA-2018-169957"/>
    <n v="1597"/>
    <s v="Universal Premium White Copier/Laser Paper (20Lb. and 87 Bright)"/>
    <s v="Anna Andreadi"/>
    <n v="98042"/>
    <n v="15"/>
    <n v="5"/>
    <n v="30"/>
  </r>
  <r>
    <n v="4"/>
    <x v="1"/>
    <x v="907"/>
    <x v="2"/>
    <x v="0"/>
    <n v="6"/>
    <x v="2"/>
    <x v="12"/>
    <x v="2"/>
    <x v="320"/>
    <x v="11"/>
    <s v="United States"/>
    <x v="593"/>
    <x v="1"/>
    <m/>
    <x v="0"/>
    <x v="0"/>
    <d v="2018-09-26T00:00:00"/>
    <s v="Thu"/>
    <x v="0"/>
    <s v="CA-2018-169957"/>
    <n v="288"/>
    <s v="Belkin 7 Outlet SurgeMaster II"/>
    <s v="Anna Andreadi"/>
    <n v="98042"/>
    <n v="66"/>
    <n v="6"/>
    <n v="237"/>
  </r>
  <r>
    <n v="4"/>
    <x v="1"/>
    <x v="907"/>
    <x v="2"/>
    <x v="0"/>
    <n v="6"/>
    <x v="2"/>
    <x v="8"/>
    <x v="0"/>
    <x v="320"/>
    <x v="11"/>
    <s v="United States"/>
    <x v="593"/>
    <x v="1"/>
    <m/>
    <x v="0"/>
    <x v="0"/>
    <d v="2018-09-26T00:00:00"/>
    <s v="Thu"/>
    <x v="0"/>
    <s v="CA-2018-169957"/>
    <n v="1090"/>
    <s v="Micro Innovations USB RF Wireless Keyboard with Mouse"/>
    <s v="Anna Andreadi"/>
    <n v="98042"/>
    <n v="21"/>
    <n v="4"/>
    <n v="100"/>
  </r>
  <r>
    <n v="5"/>
    <x v="1"/>
    <x v="667"/>
    <x v="2"/>
    <x v="0"/>
    <n v="6"/>
    <x v="0"/>
    <x v="6"/>
    <x v="2"/>
    <x v="4"/>
    <x v="4"/>
    <s v="United States"/>
    <x v="451"/>
    <x v="3"/>
    <m/>
    <x v="0"/>
    <x v="1"/>
    <d v="2018-09-04T00:00:00"/>
    <s v="Wed"/>
    <x v="0"/>
    <s v="CA-2018-169971"/>
    <n v="628"/>
    <s v="Faber Castell Col-Erase Pencils"/>
    <s v="Kelly Williams"/>
    <n v="77041"/>
    <n v="1"/>
    <n v="1"/>
    <n v="4"/>
  </r>
  <r>
    <n v="5"/>
    <x v="1"/>
    <x v="667"/>
    <x v="2"/>
    <x v="0"/>
    <n v="6"/>
    <x v="0"/>
    <x v="6"/>
    <x v="2"/>
    <x v="4"/>
    <x v="4"/>
    <s v="United States"/>
    <x v="451"/>
    <x v="3"/>
    <m/>
    <x v="0"/>
    <x v="1"/>
    <d v="2018-09-04T00:00:00"/>
    <s v="Wed"/>
    <x v="0"/>
    <s v="CA-2018-169971"/>
    <n v="362"/>
    <s v="BOSTON Ranger #55 Pencil Sharpener, Black"/>
    <s v="Kelly Williams"/>
    <n v="77041"/>
    <n v="7"/>
    <n v="3"/>
    <n v="62"/>
  </r>
  <r>
    <n v="5"/>
    <x v="1"/>
    <x v="954"/>
    <x v="3"/>
    <x v="0"/>
    <n v="6"/>
    <x v="0"/>
    <x v="9"/>
    <x v="1"/>
    <x v="17"/>
    <x v="1"/>
    <s v="United States"/>
    <x v="279"/>
    <x v="1"/>
    <m/>
    <x v="0"/>
    <x v="0"/>
    <d v="2019-11-06T00:00:00"/>
    <s v="Fri"/>
    <x v="7"/>
    <s v="CA-2019-100013"/>
    <n v="486"/>
    <s v="Dax Clear Box Frame"/>
    <s v="Anna Andreadi"/>
    <n v="90045"/>
    <n v="3"/>
    <n v="1"/>
    <n v="9"/>
  </r>
  <r>
    <n v="5"/>
    <x v="1"/>
    <x v="954"/>
    <x v="3"/>
    <x v="0"/>
    <n v="6"/>
    <x v="0"/>
    <x v="6"/>
    <x v="2"/>
    <x v="17"/>
    <x v="1"/>
    <s v="United States"/>
    <x v="279"/>
    <x v="1"/>
    <m/>
    <x v="0"/>
    <x v="0"/>
    <d v="2019-11-06T00:00:00"/>
    <s v="Fri"/>
    <x v="7"/>
    <s v="CA-2019-100013"/>
    <n v="1417"/>
    <s v="SANFORD Liquid Accent Tank-Style Highlighters"/>
    <s v="Anna Andreadi"/>
    <n v="90045"/>
    <n v="2"/>
    <n v="2"/>
    <n v="6"/>
  </r>
  <r>
    <n v="5"/>
    <x v="1"/>
    <x v="954"/>
    <x v="3"/>
    <x v="0"/>
    <n v="6"/>
    <x v="0"/>
    <x v="7"/>
    <x v="2"/>
    <x v="17"/>
    <x v="1"/>
    <s v="United States"/>
    <x v="279"/>
    <x v="1"/>
    <m/>
    <x v="0"/>
    <x v="0"/>
    <d v="2019-11-06T00:00:00"/>
    <s v="Fri"/>
    <x v="7"/>
    <s v="CA-2019-100013"/>
    <n v="4"/>
    <s v="#10- 4 1/8 x 9 1/2 Security-Tint Envelopes"/>
    <s v="Anna Andreadi"/>
    <n v="90045"/>
    <n v="7"/>
    <n v="2"/>
    <n v="15"/>
  </r>
  <r>
    <n v="4"/>
    <x v="1"/>
    <x v="955"/>
    <x v="3"/>
    <x v="0"/>
    <n v="6"/>
    <x v="1"/>
    <x v="9"/>
    <x v="1"/>
    <x v="438"/>
    <x v="35"/>
    <s v="United States"/>
    <x v="769"/>
    <x v="0"/>
    <m/>
    <x v="0"/>
    <x v="0"/>
    <d v="2019-05-28T00:00:00"/>
    <s v="Sat"/>
    <x v="9"/>
    <s v="CA-2019-100055"/>
    <n v="499"/>
    <s v="DAX Wood Document Frame"/>
    <s v="Chuck Magee"/>
    <n v="20707"/>
    <n v="10"/>
    <n v="2"/>
    <n v="27"/>
  </r>
  <r>
    <n v="4"/>
    <x v="1"/>
    <x v="955"/>
    <x v="3"/>
    <x v="0"/>
    <n v="6"/>
    <x v="1"/>
    <x v="12"/>
    <x v="2"/>
    <x v="438"/>
    <x v="35"/>
    <s v="United States"/>
    <x v="769"/>
    <x v="0"/>
    <m/>
    <x v="0"/>
    <x v="0"/>
    <d v="2019-05-28T00:00:00"/>
    <s v="Sat"/>
    <x v="9"/>
    <s v="CA-2019-100055"/>
    <n v="630"/>
    <s v="Fellowes 8 Outlet Superior Workstation Surge Protector"/>
    <s v="Chuck Magee"/>
    <n v="20707"/>
    <n v="36"/>
    <n v="3"/>
    <n v="125"/>
  </r>
  <r>
    <n v="3"/>
    <x v="0"/>
    <x v="956"/>
    <x v="3"/>
    <x v="1"/>
    <n v="3"/>
    <x v="0"/>
    <x v="9"/>
    <x v="1"/>
    <x v="0"/>
    <x v="0"/>
    <s v="United States"/>
    <x v="235"/>
    <x v="0"/>
    <m/>
    <x v="0"/>
    <x v="0"/>
    <d v="2019-11-26T00:00:00"/>
    <s v="Thu"/>
    <x v="7"/>
    <s v="CA-2019-100097"/>
    <n v="483"/>
    <s v="DataProducts Ampli Magnifier Task Lamp, Black,"/>
    <s v="Chuck Magee"/>
    <n v="10009"/>
    <n v="38"/>
    <n v="5"/>
    <n v="135"/>
  </r>
  <r>
    <n v="3"/>
    <x v="0"/>
    <x v="956"/>
    <x v="3"/>
    <x v="1"/>
    <n v="3"/>
    <x v="0"/>
    <x v="0"/>
    <x v="0"/>
    <x v="0"/>
    <x v="0"/>
    <s v="United States"/>
    <x v="235"/>
    <x v="0"/>
    <m/>
    <x v="0"/>
    <x v="0"/>
    <d v="2019-11-26T00:00:00"/>
    <s v="Thu"/>
    <x v="7"/>
    <s v="CA-2019-100097"/>
    <n v="1275"/>
    <s v="Plantronics Calisto P620-M USB Wireless Speakerphone System"/>
    <s v="Chuck Magee"/>
    <n v="10009"/>
    <n v="265"/>
    <n v="5"/>
    <n v="980"/>
  </r>
  <r>
    <n v="6"/>
    <x v="0"/>
    <x v="957"/>
    <x v="3"/>
    <x v="0"/>
    <n v="6"/>
    <x v="0"/>
    <x v="5"/>
    <x v="1"/>
    <x v="0"/>
    <x v="0"/>
    <s v="United States"/>
    <x v="307"/>
    <x v="0"/>
    <s v="Yes"/>
    <x v="1"/>
    <x v="9"/>
    <d v="2019-09-20T00:00:00"/>
    <s v="Fri"/>
    <x v="0"/>
    <s v="CA-2019-100111"/>
    <n v="762"/>
    <s v="Global Leather Task Chair, Black"/>
    <s v="Chuck Magee"/>
    <n v="10035"/>
    <n v="8"/>
    <n v="1"/>
    <n v="81"/>
  </r>
  <r>
    <n v="6"/>
    <x v="0"/>
    <x v="957"/>
    <x v="3"/>
    <x v="0"/>
    <n v="6"/>
    <x v="0"/>
    <x v="5"/>
    <x v="1"/>
    <x v="0"/>
    <x v="0"/>
    <s v="United States"/>
    <x v="307"/>
    <x v="0"/>
    <s v="Yes"/>
    <x v="1"/>
    <x v="9"/>
    <d v="2019-09-20T00:00:00"/>
    <s v="Fri"/>
    <x v="0"/>
    <s v="CA-2019-100111"/>
    <n v="850"/>
    <s v="Hon Valutask Swivel Chairs"/>
    <s v="Chuck Magee"/>
    <n v="10035"/>
    <n v="18"/>
    <n v="3"/>
    <n v="273"/>
  </r>
  <r>
    <n v="6"/>
    <x v="0"/>
    <x v="957"/>
    <x v="3"/>
    <x v="0"/>
    <n v="6"/>
    <x v="0"/>
    <x v="5"/>
    <x v="1"/>
    <x v="0"/>
    <x v="0"/>
    <s v="United States"/>
    <x v="307"/>
    <x v="0"/>
    <s v="Yes"/>
    <x v="1"/>
    <x v="9"/>
    <d v="2019-09-20T00:00:00"/>
    <s v="Fri"/>
    <x v="0"/>
    <s v="CA-2019-100111"/>
    <n v="770"/>
    <s v="Global Troy Executive Leather Low-Back Tilter"/>
    <s v="Chuck Magee"/>
    <n v="10035"/>
    <n v="376"/>
    <n v="5"/>
    <n v="2254"/>
  </r>
  <r>
    <n v="6"/>
    <x v="0"/>
    <x v="957"/>
    <x v="3"/>
    <x v="0"/>
    <n v="6"/>
    <x v="0"/>
    <x v="5"/>
    <x v="1"/>
    <x v="0"/>
    <x v="0"/>
    <s v="United States"/>
    <x v="307"/>
    <x v="0"/>
    <s v="Yes"/>
    <x v="1"/>
    <x v="9"/>
    <d v="2019-09-20T00:00:00"/>
    <s v="Fri"/>
    <x v="0"/>
    <s v="CA-2019-100111"/>
    <n v="824"/>
    <s v="Hon 4070 Series Pagoda Armless Upholstered Stacking Chairs"/>
    <s v="Chuck Magee"/>
    <n v="10035"/>
    <n v="610"/>
    <n v="11"/>
    <n v="2888"/>
  </r>
  <r>
    <n v="6"/>
    <x v="0"/>
    <x v="957"/>
    <x v="3"/>
    <x v="0"/>
    <n v="6"/>
    <x v="0"/>
    <x v="4"/>
    <x v="2"/>
    <x v="0"/>
    <x v="0"/>
    <s v="United States"/>
    <x v="307"/>
    <x v="0"/>
    <s v="Yes"/>
    <x v="1"/>
    <x v="0"/>
    <d v="2019-09-20T00:00:00"/>
    <s v="Fri"/>
    <x v="0"/>
    <s v="CA-2019-100111"/>
    <n v="110"/>
    <s v="Advantus Push Pins"/>
    <s v="Chuck Magee"/>
    <n v="10035"/>
    <n v="2"/>
    <n v="2"/>
    <n v="4"/>
  </r>
  <r>
    <n v="6"/>
    <x v="0"/>
    <x v="957"/>
    <x v="3"/>
    <x v="0"/>
    <n v="6"/>
    <x v="0"/>
    <x v="3"/>
    <x v="2"/>
    <x v="0"/>
    <x v="0"/>
    <s v="United States"/>
    <x v="307"/>
    <x v="0"/>
    <s v="Yes"/>
    <x v="1"/>
    <x v="0"/>
    <d v="2019-09-20T00:00:00"/>
    <s v="Fri"/>
    <x v="0"/>
    <s v="CA-2019-100111"/>
    <n v="93"/>
    <s v="Adams Phone Message Book, 200 Message Capacity, 8 1/16” x 11”"/>
    <s v="Chuck Magee"/>
    <n v="10035"/>
    <n v="6"/>
    <n v="2"/>
    <n v="14"/>
  </r>
  <r>
    <n v="6"/>
    <x v="0"/>
    <x v="957"/>
    <x v="3"/>
    <x v="0"/>
    <n v="6"/>
    <x v="0"/>
    <x v="11"/>
    <x v="2"/>
    <x v="0"/>
    <x v="0"/>
    <s v="United States"/>
    <x v="307"/>
    <x v="0"/>
    <s v="Yes"/>
    <x v="1"/>
    <x v="0"/>
    <d v="2019-09-20T00:00:00"/>
    <s v="Fri"/>
    <x v="0"/>
    <s v="CA-2019-100111"/>
    <n v="1456"/>
    <s v="SimpliFile Personal File, Black Granite, 15w x 6-15/16d x 11-1/4h"/>
    <s v="Chuck Magee"/>
    <n v="10035"/>
    <n v="13"/>
    <n v="4"/>
    <n v="45"/>
  </r>
  <r>
    <n v="6"/>
    <x v="0"/>
    <x v="957"/>
    <x v="3"/>
    <x v="0"/>
    <n v="6"/>
    <x v="0"/>
    <x v="3"/>
    <x v="2"/>
    <x v="0"/>
    <x v="0"/>
    <s v="United States"/>
    <x v="307"/>
    <x v="0"/>
    <s v="Yes"/>
    <x v="1"/>
    <x v="0"/>
    <d v="2019-09-20T00:00:00"/>
    <s v="Fri"/>
    <x v="0"/>
    <s v="CA-2019-100111"/>
    <n v="1572"/>
    <s v="TOPS Important Message Pads, Canary, 4-1/4 x 5-1/2, 50 Sheets per Pad"/>
    <s v="Chuck Magee"/>
    <n v="10035"/>
    <n v="18"/>
    <n v="9"/>
    <n v="39"/>
  </r>
  <r>
    <n v="6"/>
    <x v="0"/>
    <x v="957"/>
    <x v="3"/>
    <x v="0"/>
    <n v="6"/>
    <x v="0"/>
    <x v="2"/>
    <x v="2"/>
    <x v="0"/>
    <x v="0"/>
    <s v="United States"/>
    <x v="307"/>
    <x v="0"/>
    <s v="Yes"/>
    <x v="1"/>
    <x v="1"/>
    <d v="2019-09-20T00:00:00"/>
    <s v="Fri"/>
    <x v="0"/>
    <s v="CA-2019-100111"/>
    <n v="1312"/>
    <s v="Pressboard Covers with Storage Hooks, 9 1/2 x 11, Light Blue"/>
    <s v="Chuck Magee"/>
    <n v="10035"/>
    <n v="4"/>
    <n v="3"/>
    <n v="12"/>
  </r>
  <r>
    <n v="6"/>
    <x v="0"/>
    <x v="957"/>
    <x v="3"/>
    <x v="0"/>
    <n v="6"/>
    <x v="0"/>
    <x v="8"/>
    <x v="0"/>
    <x v="0"/>
    <x v="0"/>
    <s v="United States"/>
    <x v="307"/>
    <x v="0"/>
    <s v="Yes"/>
    <x v="1"/>
    <x v="0"/>
    <d v="2019-09-20T00:00:00"/>
    <s v="Fri"/>
    <x v="0"/>
    <s v="CA-2019-100111"/>
    <n v="1028"/>
    <s v="Logitech Wireless Boombox Speaker - portable - wireless, wired"/>
    <s v="Chuck Magee"/>
    <n v="10035"/>
    <n v="96"/>
    <n v="2"/>
    <n v="213"/>
  </r>
  <r>
    <n v="6"/>
    <x v="0"/>
    <x v="957"/>
    <x v="3"/>
    <x v="0"/>
    <n v="6"/>
    <x v="0"/>
    <x v="8"/>
    <x v="0"/>
    <x v="0"/>
    <x v="0"/>
    <s v="United States"/>
    <x v="307"/>
    <x v="0"/>
    <s v="Yes"/>
    <x v="1"/>
    <x v="0"/>
    <d v="2019-09-20T00:00:00"/>
    <s v="Fri"/>
    <x v="0"/>
    <s v="CA-2019-100111"/>
    <n v="1406"/>
    <s v="SanDisk Cruzer 64 GB USB Flash Drive"/>
    <s v="Chuck Magee"/>
    <n v="10035"/>
    <n v="22"/>
    <n v="2"/>
    <n v="73"/>
  </r>
  <r>
    <n v="6"/>
    <x v="0"/>
    <x v="957"/>
    <x v="3"/>
    <x v="0"/>
    <n v="6"/>
    <x v="0"/>
    <x v="0"/>
    <x v="0"/>
    <x v="0"/>
    <x v="0"/>
    <s v="United States"/>
    <x v="307"/>
    <x v="0"/>
    <s v="Yes"/>
    <x v="1"/>
    <x v="0"/>
    <d v="2019-09-20T00:00:00"/>
    <s v="Fri"/>
    <x v="0"/>
    <s v="CA-2019-100111"/>
    <n v="144"/>
    <s v="Apple iPhone 5"/>
    <s v="Chuck Magee"/>
    <n v="10035"/>
    <n v="351"/>
    <n v="2"/>
    <n v="1300"/>
  </r>
  <r>
    <n v="6"/>
    <x v="0"/>
    <x v="957"/>
    <x v="3"/>
    <x v="0"/>
    <n v="6"/>
    <x v="0"/>
    <x v="8"/>
    <x v="0"/>
    <x v="0"/>
    <x v="0"/>
    <s v="United States"/>
    <x v="307"/>
    <x v="0"/>
    <s v="Yes"/>
    <x v="1"/>
    <x v="0"/>
    <d v="2019-09-20T00:00:00"/>
    <s v="Fri"/>
    <x v="0"/>
    <s v="CA-2019-100111"/>
    <n v="1019"/>
    <s v="Logitech LS21 Speaker System - PC Multimedia - 2.1-CH - Wired"/>
    <s v="Chuck Magee"/>
    <n v="10035"/>
    <n v="20"/>
    <n v="3"/>
    <n v="60"/>
  </r>
  <r>
    <n v="6"/>
    <x v="0"/>
    <x v="957"/>
    <x v="3"/>
    <x v="0"/>
    <n v="6"/>
    <x v="0"/>
    <x v="0"/>
    <x v="0"/>
    <x v="0"/>
    <x v="0"/>
    <s v="United States"/>
    <x v="307"/>
    <x v="0"/>
    <s v="Yes"/>
    <x v="1"/>
    <x v="0"/>
    <d v="2019-09-20T00:00:00"/>
    <s v="Fri"/>
    <x v="0"/>
    <s v="CA-2019-100111"/>
    <n v="1276"/>
    <s v="Plantronics Cordless Phone Headset with In-line Volume - M214C"/>
    <s v="Chuck Magee"/>
    <n v="10035"/>
    <n v="28"/>
    <n v="3"/>
    <n v="105"/>
  </r>
  <r>
    <n v="4"/>
    <x v="1"/>
    <x v="958"/>
    <x v="3"/>
    <x v="0"/>
    <n v="6"/>
    <x v="0"/>
    <x v="7"/>
    <x v="2"/>
    <x v="16"/>
    <x v="12"/>
    <s v="United States"/>
    <x v="315"/>
    <x v="0"/>
    <m/>
    <x v="0"/>
    <x v="1"/>
    <d v="2019-09-07T00:00:00"/>
    <s v="Sat"/>
    <x v="0"/>
    <s v="CA-2019-100160"/>
    <n v="1292"/>
    <s v="Poly String Tie Envelopes"/>
    <s v="Chuck Magee"/>
    <n v="19134"/>
    <n v="2"/>
    <n v="3"/>
    <n v="5"/>
  </r>
  <r>
    <n v="4"/>
    <x v="1"/>
    <x v="958"/>
    <x v="3"/>
    <x v="0"/>
    <n v="6"/>
    <x v="0"/>
    <x v="3"/>
    <x v="2"/>
    <x v="16"/>
    <x v="12"/>
    <s v="United States"/>
    <x v="315"/>
    <x v="0"/>
    <m/>
    <x v="0"/>
    <x v="1"/>
    <d v="2019-09-07T00:00:00"/>
    <s v="Sat"/>
    <x v="0"/>
    <s v="CA-2019-100160"/>
    <n v="607"/>
    <s v="Eureka Recycled Copy Paper 8 1/2 x 11, Ream"/>
    <s v="Chuck Magee"/>
    <n v="19134"/>
    <n v="5"/>
    <n v="3"/>
    <n v="16"/>
  </r>
  <r>
    <n v="4"/>
    <x v="1"/>
    <x v="958"/>
    <x v="3"/>
    <x v="0"/>
    <n v="6"/>
    <x v="0"/>
    <x v="10"/>
    <x v="2"/>
    <x v="16"/>
    <x v="12"/>
    <s v="United States"/>
    <x v="315"/>
    <x v="0"/>
    <m/>
    <x v="0"/>
    <x v="1"/>
    <d v="2019-09-07T00:00:00"/>
    <s v="Sat"/>
    <x v="0"/>
    <s v="CA-2019-100160"/>
    <n v="230"/>
    <s v="Avery 519"/>
    <s v="Chuck Magee"/>
    <n v="19134"/>
    <n v="10"/>
    <n v="5"/>
    <n v="29"/>
  </r>
  <r>
    <n v="5"/>
    <x v="1"/>
    <x v="959"/>
    <x v="3"/>
    <x v="0"/>
    <n v="6"/>
    <x v="1"/>
    <x v="9"/>
    <x v="1"/>
    <x v="117"/>
    <x v="4"/>
    <s v="United States"/>
    <x v="589"/>
    <x v="3"/>
    <m/>
    <x v="0"/>
    <x v="7"/>
    <d v="2019-07-05T00:00:00"/>
    <s v="Thu"/>
    <x v="1"/>
    <s v="CA-2019-100223"/>
    <n v="509"/>
    <s v="Deflect-o RollaMat Studded, Beveled Mat for Medium Pile Carpeting"/>
    <s v="Kelly Williams"/>
    <n v="75220"/>
    <n v="-349"/>
    <n v="9"/>
    <n v="332"/>
  </r>
  <r>
    <n v="5"/>
    <x v="1"/>
    <x v="959"/>
    <x v="3"/>
    <x v="0"/>
    <n v="6"/>
    <x v="1"/>
    <x v="3"/>
    <x v="2"/>
    <x v="117"/>
    <x v="4"/>
    <s v="United States"/>
    <x v="589"/>
    <x v="3"/>
    <m/>
    <x v="0"/>
    <x v="1"/>
    <d v="2019-07-05T00:00:00"/>
    <s v="Thu"/>
    <x v="1"/>
    <s v="CA-2019-100223"/>
    <n v="1773"/>
    <s v="Xerox 1975"/>
    <s v="Kelly Williams"/>
    <n v="75220"/>
    <n v="6"/>
    <n v="3"/>
    <n v="16"/>
  </r>
  <r>
    <n v="5"/>
    <x v="1"/>
    <x v="959"/>
    <x v="3"/>
    <x v="0"/>
    <n v="6"/>
    <x v="1"/>
    <x v="3"/>
    <x v="2"/>
    <x v="117"/>
    <x v="4"/>
    <s v="United States"/>
    <x v="589"/>
    <x v="3"/>
    <m/>
    <x v="0"/>
    <x v="1"/>
    <d v="2019-07-05T00:00:00"/>
    <s v="Thu"/>
    <x v="1"/>
    <s v="CA-2019-100223"/>
    <n v="1763"/>
    <s v="Xerox 1966"/>
    <s v="Kelly Williams"/>
    <n v="75220"/>
    <n v="11"/>
    <n v="6"/>
    <n v="31"/>
  </r>
  <r>
    <n v="5"/>
    <x v="1"/>
    <x v="959"/>
    <x v="3"/>
    <x v="0"/>
    <n v="6"/>
    <x v="1"/>
    <x v="2"/>
    <x v="2"/>
    <x v="117"/>
    <x v="4"/>
    <s v="United States"/>
    <x v="589"/>
    <x v="3"/>
    <m/>
    <x v="0"/>
    <x v="3"/>
    <d v="2019-07-05T00:00:00"/>
    <s v="Thu"/>
    <x v="1"/>
    <s v="CA-2019-100223"/>
    <n v="1585"/>
    <s v="Tuf-Vin Binders"/>
    <s v="Kelly Williams"/>
    <n v="75220"/>
    <n v="-10"/>
    <n v="1"/>
    <n v="6"/>
  </r>
  <r>
    <n v="5"/>
    <x v="1"/>
    <x v="959"/>
    <x v="3"/>
    <x v="0"/>
    <n v="6"/>
    <x v="1"/>
    <x v="2"/>
    <x v="2"/>
    <x v="117"/>
    <x v="4"/>
    <s v="United States"/>
    <x v="589"/>
    <x v="3"/>
    <m/>
    <x v="0"/>
    <x v="3"/>
    <d v="2019-07-05T00:00:00"/>
    <s v="Thu"/>
    <x v="1"/>
    <s v="CA-2019-100223"/>
    <n v="412"/>
    <s v="Cardinal HOLDit! Binder Insert Strips,Extra Strips"/>
    <s v="Kelly Williams"/>
    <n v="75220"/>
    <n v="-18"/>
    <n v="9"/>
    <n v="11"/>
  </r>
  <r>
    <n v="4"/>
    <x v="1"/>
    <x v="960"/>
    <x v="3"/>
    <x v="0"/>
    <n v="6"/>
    <x v="0"/>
    <x v="3"/>
    <x v="2"/>
    <x v="0"/>
    <x v="0"/>
    <s v="United States"/>
    <x v="313"/>
    <x v="0"/>
    <m/>
    <x v="0"/>
    <x v="0"/>
    <d v="2019-12-11T00:00:00"/>
    <s v="Wed"/>
    <x v="6"/>
    <s v="CA-2019-100230"/>
    <n v="1686"/>
    <s v="Xerox 1895"/>
    <s v="Chuck Magee"/>
    <n v="10035"/>
    <n v="8"/>
    <n v="3"/>
    <n v="18"/>
  </r>
  <r>
    <n v="4"/>
    <x v="1"/>
    <x v="960"/>
    <x v="3"/>
    <x v="0"/>
    <n v="6"/>
    <x v="0"/>
    <x v="2"/>
    <x v="2"/>
    <x v="0"/>
    <x v="0"/>
    <s v="United States"/>
    <x v="313"/>
    <x v="0"/>
    <m/>
    <x v="0"/>
    <x v="1"/>
    <d v="2019-12-11T00:00:00"/>
    <s v="Wed"/>
    <x v="6"/>
    <s v="CA-2019-100230"/>
    <n v="449"/>
    <s v="Clear Mylar Reinforcing Strips"/>
    <s v="Chuck Magee"/>
    <n v="10035"/>
    <n v="5"/>
    <n v="1"/>
    <n v="15"/>
  </r>
  <r>
    <n v="4"/>
    <x v="1"/>
    <x v="960"/>
    <x v="3"/>
    <x v="0"/>
    <n v="6"/>
    <x v="0"/>
    <x v="0"/>
    <x v="0"/>
    <x v="0"/>
    <x v="0"/>
    <s v="United States"/>
    <x v="313"/>
    <x v="0"/>
    <m/>
    <x v="0"/>
    <x v="0"/>
    <d v="2019-12-11T00:00:00"/>
    <s v="Wed"/>
    <x v="6"/>
    <s v="CA-2019-100230"/>
    <n v="517"/>
    <s v="Dexim XPower Skin Super-Thin Power Case for iPhone 5 - Black"/>
    <s v="Chuck Magee"/>
    <n v="10035"/>
    <n v="29"/>
    <n v="2"/>
    <n v="117"/>
  </r>
  <r>
    <n v="4"/>
    <x v="1"/>
    <x v="961"/>
    <x v="3"/>
    <x v="0"/>
    <n v="6"/>
    <x v="1"/>
    <x v="6"/>
    <x v="2"/>
    <x v="40"/>
    <x v="9"/>
    <s v="United States"/>
    <x v="615"/>
    <x v="1"/>
    <m/>
    <x v="0"/>
    <x v="0"/>
    <d v="2019-10-15T00:00:00"/>
    <s v="Sun"/>
    <x v="8"/>
    <s v="CA-2019-100237"/>
    <n v="255"/>
    <s v="Avery Hi-Liter Smear-Safe Highlighters"/>
    <s v="Anna Andreadi"/>
    <n v="84057"/>
    <n v="4"/>
    <n v="2"/>
    <n v="12"/>
  </r>
  <r>
    <n v="6"/>
    <x v="0"/>
    <x v="962"/>
    <x v="3"/>
    <x v="0"/>
    <n v="6"/>
    <x v="2"/>
    <x v="10"/>
    <x v="2"/>
    <x v="45"/>
    <x v="4"/>
    <s v="United States"/>
    <x v="19"/>
    <x v="3"/>
    <m/>
    <x v="0"/>
    <x v="1"/>
    <d v="2019-09-29T00:00:00"/>
    <s v="Sun"/>
    <x v="8"/>
    <s v="CA-2019-100314"/>
    <n v="208"/>
    <s v="Avery 499"/>
    <s v="Kelly Williams"/>
    <n v="77506"/>
    <n v="3"/>
    <n v="2"/>
    <n v="8"/>
  </r>
  <r>
    <n v="6"/>
    <x v="0"/>
    <x v="962"/>
    <x v="3"/>
    <x v="0"/>
    <n v="6"/>
    <x v="2"/>
    <x v="7"/>
    <x v="2"/>
    <x v="45"/>
    <x v="4"/>
    <s v="United States"/>
    <x v="19"/>
    <x v="3"/>
    <m/>
    <x v="0"/>
    <x v="1"/>
    <d v="2019-09-29T00:00:00"/>
    <s v="Sun"/>
    <x v="8"/>
    <s v="CA-2019-100314"/>
    <n v="4"/>
    <s v="#10- 4 1/8 x 9 1/2 Recycled Envelopes"/>
    <s v="Kelly Williams"/>
    <n v="77506"/>
    <n v="9"/>
    <n v="4"/>
    <n v="28"/>
  </r>
  <r>
    <n v="6"/>
    <x v="0"/>
    <x v="962"/>
    <x v="3"/>
    <x v="0"/>
    <n v="6"/>
    <x v="2"/>
    <x v="13"/>
    <x v="0"/>
    <x v="45"/>
    <x v="4"/>
    <s v="United States"/>
    <x v="19"/>
    <x v="3"/>
    <m/>
    <x v="0"/>
    <x v="6"/>
    <d v="2019-09-29T00:00:00"/>
    <s v="Sun"/>
    <x v="8"/>
    <s v="CA-2019-100314"/>
    <n v="1613"/>
    <s v="Wasp CCD Handheld Bar Code Reader"/>
    <s v="Kelly Williams"/>
    <n v="77506"/>
    <n v="45"/>
    <n v="3"/>
    <n v="337"/>
  </r>
  <r>
    <n v="6"/>
    <x v="0"/>
    <x v="963"/>
    <x v="3"/>
    <x v="0"/>
    <n v="6"/>
    <x v="2"/>
    <x v="3"/>
    <x v="2"/>
    <x v="13"/>
    <x v="10"/>
    <s v="United States"/>
    <x v="527"/>
    <x v="3"/>
    <m/>
    <x v="0"/>
    <x v="1"/>
    <d v="2019-09-07T00:00:00"/>
    <s v="Sat"/>
    <x v="0"/>
    <s v="CA-2019-100335"/>
    <n v="538"/>
    <s v="Easy-staple paper"/>
    <s v="Kelly Williams"/>
    <n v="60610"/>
    <n v="26"/>
    <n v="9"/>
    <n v="73"/>
  </r>
  <r>
    <n v="4"/>
    <x v="1"/>
    <x v="964"/>
    <x v="3"/>
    <x v="0"/>
    <n v="6"/>
    <x v="0"/>
    <x v="12"/>
    <x v="2"/>
    <x v="13"/>
    <x v="10"/>
    <s v="United States"/>
    <x v="350"/>
    <x v="3"/>
    <m/>
    <x v="0"/>
    <x v="3"/>
    <d v="2019-10-21T00:00:00"/>
    <s v="Sat"/>
    <x v="8"/>
    <s v="CA-2019-100356"/>
    <n v="292"/>
    <s v="Belkin 8 Outlet SurgeMaster II Gold Surge Protector"/>
    <s v="Kelly Williams"/>
    <n v="60653"/>
    <n v="-62"/>
    <n v="2"/>
    <n v="24"/>
  </r>
  <r>
    <n v="7"/>
    <x v="2"/>
    <x v="965"/>
    <x v="3"/>
    <x v="0"/>
    <n v="6"/>
    <x v="1"/>
    <x v="6"/>
    <x v="2"/>
    <x v="7"/>
    <x v="1"/>
    <s v="United States"/>
    <x v="138"/>
    <x v="1"/>
    <m/>
    <x v="0"/>
    <x v="0"/>
    <d v="2019-06-24T00:00:00"/>
    <s v="Tue"/>
    <x v="1"/>
    <s v="CA-2019-100384"/>
    <n v="357"/>
    <s v="Boston Heavy-Duty Trimline Electric Pencil Sharpeners"/>
    <s v="Anna Andreadi"/>
    <n v="91767"/>
    <n v="112"/>
    <n v="8"/>
    <n v="386"/>
  </r>
  <r>
    <n v="7"/>
    <x v="2"/>
    <x v="965"/>
    <x v="3"/>
    <x v="0"/>
    <n v="6"/>
    <x v="1"/>
    <x v="6"/>
    <x v="2"/>
    <x v="7"/>
    <x v="1"/>
    <s v="United States"/>
    <x v="138"/>
    <x v="1"/>
    <m/>
    <x v="0"/>
    <x v="0"/>
    <d v="2019-06-24T00:00:00"/>
    <s v="Tue"/>
    <x v="1"/>
    <s v="CA-2019-100384"/>
    <n v="29"/>
    <s v="4009 Highlighters by Sanford"/>
    <s v="Anna Andreadi"/>
    <n v="91767"/>
    <n v="12"/>
    <n v="9"/>
    <n v="36"/>
  </r>
  <r>
    <n v="4"/>
    <x v="1"/>
    <x v="966"/>
    <x v="3"/>
    <x v="0"/>
    <n v="6"/>
    <x v="2"/>
    <x v="5"/>
    <x v="1"/>
    <x v="439"/>
    <x v="29"/>
    <s v="United States"/>
    <x v="390"/>
    <x v="2"/>
    <m/>
    <x v="0"/>
    <x v="0"/>
    <d v="2019-12-22T00:00:00"/>
    <s v="Sun"/>
    <x v="6"/>
    <s v="CA-2019-100412"/>
    <n v="1457"/>
    <s v="Situations Contoured Folding Chairs, 4/Set"/>
    <s v="Cassandra Brandow"/>
    <n v="35401"/>
    <n v="35"/>
    <n v="2"/>
    <n v="142"/>
  </r>
  <r>
    <n v="4"/>
    <x v="1"/>
    <x v="967"/>
    <x v="3"/>
    <x v="0"/>
    <n v="6"/>
    <x v="0"/>
    <x v="3"/>
    <x v="2"/>
    <x v="116"/>
    <x v="29"/>
    <s v="United States"/>
    <x v="417"/>
    <x v="2"/>
    <m/>
    <x v="0"/>
    <x v="0"/>
    <d v="2019-06-04T00:00:00"/>
    <s v="Wed"/>
    <x v="9"/>
    <s v="CA-2019-100426"/>
    <n v="131"/>
    <s v="Ampad Phone Message Book, Recycled, 400 Message Capacity, 5 ¾” x 11”"/>
    <s v="Cassandra Brandow"/>
    <n v="35630"/>
    <n v="6"/>
    <n v="2"/>
    <n v="12"/>
  </r>
  <r>
    <n v="5"/>
    <x v="1"/>
    <x v="968"/>
    <x v="3"/>
    <x v="0"/>
    <n v="6"/>
    <x v="2"/>
    <x v="3"/>
    <x v="2"/>
    <x v="0"/>
    <x v="0"/>
    <s v="United States"/>
    <x v="540"/>
    <x v="0"/>
    <m/>
    <x v="0"/>
    <x v="0"/>
    <d v="2019-08-11T00:00:00"/>
    <s v="Wed"/>
    <x v="10"/>
    <s v="CA-2019-100433"/>
    <n v="1831"/>
    <s v="Xerox 226"/>
    <s v="Chuck Magee"/>
    <n v="10009"/>
    <n v="12"/>
    <n v="4"/>
    <n v="26"/>
  </r>
  <r>
    <n v="2"/>
    <x v="1"/>
    <x v="969"/>
    <x v="3"/>
    <x v="1"/>
    <n v="3"/>
    <x v="0"/>
    <x v="9"/>
    <x v="1"/>
    <x v="0"/>
    <x v="0"/>
    <s v="United States"/>
    <x v="557"/>
    <x v="0"/>
    <m/>
    <x v="0"/>
    <x v="0"/>
    <d v="2019-03-31T00:00:00"/>
    <s v="Tue"/>
    <x v="4"/>
    <s v="CA-2019-100524"/>
    <n v="1563"/>
    <s v="Tensor Computer Mounted Lamp"/>
    <s v="Chuck Magee"/>
    <n v="10011"/>
    <n v="8"/>
    <n v="2"/>
    <n v="30"/>
  </r>
  <r>
    <n v="2"/>
    <x v="1"/>
    <x v="969"/>
    <x v="3"/>
    <x v="1"/>
    <n v="3"/>
    <x v="0"/>
    <x v="3"/>
    <x v="2"/>
    <x v="0"/>
    <x v="0"/>
    <s v="United States"/>
    <x v="557"/>
    <x v="0"/>
    <m/>
    <x v="0"/>
    <x v="0"/>
    <d v="2019-03-31T00:00:00"/>
    <s v="Tue"/>
    <x v="4"/>
    <s v="CA-2019-100524"/>
    <n v="1348"/>
    <s v="Rediform S.O.S. 1-Up Phone Message Bk, 4-1/4x3-1/16 Bk, 1 Form/Pg, 40 Messages/Bk, 3/Pk"/>
    <s v="Chuck Magee"/>
    <n v="10011"/>
    <n v="36"/>
    <n v="8"/>
    <n v="75"/>
  </r>
  <r>
    <n v="2"/>
    <x v="1"/>
    <x v="969"/>
    <x v="3"/>
    <x v="1"/>
    <n v="3"/>
    <x v="0"/>
    <x v="0"/>
    <x v="0"/>
    <x v="0"/>
    <x v="0"/>
    <s v="United States"/>
    <x v="557"/>
    <x v="0"/>
    <m/>
    <x v="0"/>
    <x v="0"/>
    <d v="2019-03-31T00:00:00"/>
    <s v="Tue"/>
    <x v="4"/>
    <s v="CA-2019-100524"/>
    <n v="1295"/>
    <s v="Polycom SoundPoint IP 450 VoIP phone"/>
    <s v="Chuck Magee"/>
    <n v="10011"/>
    <n v="176"/>
    <n v="3"/>
    <n v="678"/>
  </r>
  <r>
    <n v="7"/>
    <x v="2"/>
    <x v="970"/>
    <x v="3"/>
    <x v="0"/>
    <n v="6"/>
    <x v="1"/>
    <x v="2"/>
    <x v="2"/>
    <x v="42"/>
    <x v="1"/>
    <s v="United States"/>
    <x v="491"/>
    <x v="1"/>
    <m/>
    <x v="0"/>
    <x v="1"/>
    <d v="2019-08-13T00:00:00"/>
    <s v="Fri"/>
    <x v="10"/>
    <s v="CA-2019-100580"/>
    <n v="701"/>
    <s v="GBC Prepunched Paper, 19-Hole, for Binding Systems, 24-lb"/>
    <s v="Anna Andreadi"/>
    <n v="92037"/>
    <n v="12"/>
    <n v="3"/>
    <n v="36"/>
  </r>
  <r>
    <n v="4"/>
    <x v="1"/>
    <x v="971"/>
    <x v="3"/>
    <x v="0"/>
    <n v="6"/>
    <x v="0"/>
    <x v="11"/>
    <x v="2"/>
    <x v="180"/>
    <x v="1"/>
    <s v="United States"/>
    <x v="618"/>
    <x v="1"/>
    <m/>
    <x v="0"/>
    <x v="0"/>
    <d v="2019-11-16T00:00:00"/>
    <s v="Mon"/>
    <x v="7"/>
    <s v="CA-2019-100601"/>
    <n v="588"/>
    <s v="Eldon Shelf Savers Cubes and Bins"/>
    <s v="Anna Andreadi"/>
    <n v="93727"/>
    <n v="1"/>
    <n v="7"/>
    <n v="49"/>
  </r>
  <r>
    <n v="4"/>
    <x v="1"/>
    <x v="972"/>
    <x v="3"/>
    <x v="0"/>
    <n v="6"/>
    <x v="0"/>
    <x v="5"/>
    <x v="1"/>
    <x v="13"/>
    <x v="10"/>
    <s v="United States"/>
    <x v="663"/>
    <x v="3"/>
    <m/>
    <x v="0"/>
    <x v="2"/>
    <d v="2019-04-20T00:00:00"/>
    <s v="Fri"/>
    <x v="4"/>
    <s v="CA-2019-100615"/>
    <n v="529"/>
    <s v="DMI Arturo Collection Mission-style Design Wood Chair"/>
    <s v="Kelly Williams"/>
    <n v="60653"/>
    <n v="-18"/>
    <n v="3"/>
    <n v="317"/>
  </r>
  <r>
    <n v="4"/>
    <x v="1"/>
    <x v="972"/>
    <x v="3"/>
    <x v="0"/>
    <n v="6"/>
    <x v="0"/>
    <x v="9"/>
    <x v="1"/>
    <x v="13"/>
    <x v="10"/>
    <s v="United States"/>
    <x v="663"/>
    <x v="3"/>
    <m/>
    <x v="0"/>
    <x v="7"/>
    <d v="2019-04-20T00:00:00"/>
    <s v="Fri"/>
    <x v="4"/>
    <s v="CA-2019-100615"/>
    <n v="1056"/>
    <s v="Master Caster Door Stop, Large Neon Orange"/>
    <s v="Kelly Williams"/>
    <n v="60653"/>
    <n v="-6"/>
    <n v="5"/>
    <n v="15"/>
  </r>
  <r>
    <n v="4"/>
    <x v="1"/>
    <x v="972"/>
    <x v="3"/>
    <x v="0"/>
    <n v="6"/>
    <x v="0"/>
    <x v="6"/>
    <x v="2"/>
    <x v="13"/>
    <x v="10"/>
    <s v="United States"/>
    <x v="663"/>
    <x v="3"/>
    <m/>
    <x v="0"/>
    <x v="1"/>
    <d v="2019-04-20T00:00:00"/>
    <s v="Fri"/>
    <x v="4"/>
    <s v="CA-2019-100615"/>
    <n v="1038"/>
    <s v="Lumber Crayons"/>
    <s v="Kelly Williams"/>
    <n v="60653"/>
    <n v="4"/>
    <n v="2"/>
    <n v="16"/>
  </r>
  <r>
    <n v="4"/>
    <x v="1"/>
    <x v="973"/>
    <x v="3"/>
    <x v="0"/>
    <n v="6"/>
    <x v="0"/>
    <x v="6"/>
    <x v="2"/>
    <x v="199"/>
    <x v="2"/>
    <s v="United States"/>
    <x v="576"/>
    <x v="2"/>
    <m/>
    <x v="0"/>
    <x v="1"/>
    <d v="2019-11-03T00:00:00"/>
    <s v="Tue"/>
    <x v="7"/>
    <s v="CA-2019-100622"/>
    <n v="887"/>
    <s v="Hunt Boston Vacuum Mount KS Pencil Sharpener"/>
    <s v="Cassandra Brandow"/>
    <n v="32839"/>
    <n v="4"/>
    <n v="2"/>
    <n v="56"/>
  </r>
  <r>
    <n v="4"/>
    <x v="1"/>
    <x v="973"/>
    <x v="3"/>
    <x v="0"/>
    <n v="6"/>
    <x v="0"/>
    <x v="3"/>
    <x v="2"/>
    <x v="199"/>
    <x v="2"/>
    <s v="United States"/>
    <x v="576"/>
    <x v="2"/>
    <m/>
    <x v="0"/>
    <x v="1"/>
    <d v="2019-11-03T00:00:00"/>
    <s v="Tue"/>
    <x v="7"/>
    <s v="CA-2019-100622"/>
    <n v="1717"/>
    <s v="Xerox 1923"/>
    <s v="Cassandra Brandow"/>
    <n v="32839"/>
    <n v="4"/>
    <n v="2"/>
    <n v="11"/>
  </r>
  <r>
    <n v="4"/>
    <x v="1"/>
    <x v="973"/>
    <x v="3"/>
    <x v="0"/>
    <n v="6"/>
    <x v="0"/>
    <x v="2"/>
    <x v="2"/>
    <x v="199"/>
    <x v="2"/>
    <s v="United States"/>
    <x v="576"/>
    <x v="2"/>
    <m/>
    <x v="0"/>
    <x v="4"/>
    <d v="2019-11-03T00:00:00"/>
    <s v="Tue"/>
    <x v="7"/>
    <s v="CA-2019-100622"/>
    <n v="269"/>
    <s v="Avery Self-Adhesive Photo Pockets for Polaroid Photos"/>
    <s v="Cassandra Brandow"/>
    <n v="32839"/>
    <n v="-3"/>
    <n v="2"/>
    <n v="4"/>
  </r>
  <r>
    <n v="4"/>
    <x v="1"/>
    <x v="973"/>
    <x v="3"/>
    <x v="0"/>
    <n v="6"/>
    <x v="0"/>
    <x v="16"/>
    <x v="0"/>
    <x v="199"/>
    <x v="2"/>
    <s v="United States"/>
    <x v="576"/>
    <x v="2"/>
    <m/>
    <x v="0"/>
    <x v="1"/>
    <d v="2019-11-03T00:00:00"/>
    <s v="Tue"/>
    <x v="7"/>
    <s v="CA-2019-100622"/>
    <n v="398"/>
    <s v="Canon Image Class D660 Copier"/>
    <s v="Cassandra Brandow"/>
    <n v="32839"/>
    <n v="312"/>
    <n v="2"/>
    <n v="960"/>
  </r>
  <r>
    <n v="4"/>
    <x v="1"/>
    <x v="974"/>
    <x v="3"/>
    <x v="0"/>
    <n v="6"/>
    <x v="0"/>
    <x v="11"/>
    <x v="2"/>
    <x v="0"/>
    <x v="0"/>
    <s v="United States"/>
    <x v="110"/>
    <x v="0"/>
    <m/>
    <x v="0"/>
    <x v="0"/>
    <d v="2019-06-26T00:00:00"/>
    <s v="Thu"/>
    <x v="9"/>
    <s v="CA-2019-100636"/>
    <n v="1383"/>
    <s v="Safco Industrial Wire Shelving System"/>
    <s v="Chuck Magee"/>
    <n v="10035"/>
    <n v="0"/>
    <n v="3"/>
    <n v="273"/>
  </r>
  <r>
    <n v="4"/>
    <x v="2"/>
    <x v="975"/>
    <x v="3"/>
    <x v="1"/>
    <n v="3"/>
    <x v="1"/>
    <x v="11"/>
    <x v="2"/>
    <x v="187"/>
    <x v="1"/>
    <s v="United States"/>
    <x v="476"/>
    <x v="1"/>
    <m/>
    <x v="0"/>
    <x v="0"/>
    <d v="2019-06-29T00:00:00"/>
    <s v="Sun"/>
    <x v="1"/>
    <s v="CA-2019-100650"/>
    <n v="1550"/>
    <s v="Tennsco 16-Compartment Lockers with Coat Rack"/>
    <s v="Anna Andreadi"/>
    <n v="92804"/>
    <n v="311"/>
    <n v="2"/>
    <n v="1296"/>
  </r>
  <r>
    <n v="7"/>
    <x v="2"/>
    <x v="976"/>
    <x v="3"/>
    <x v="0"/>
    <n v="6"/>
    <x v="2"/>
    <x v="10"/>
    <x v="2"/>
    <x v="1"/>
    <x v="1"/>
    <s v="United States"/>
    <x v="396"/>
    <x v="1"/>
    <m/>
    <x v="0"/>
    <x v="0"/>
    <d v="2019-05-13T00:00:00"/>
    <s v="Fri"/>
    <x v="5"/>
    <s v="CA-2019-100748"/>
    <n v="1440"/>
    <s v="Self-Adhesive Address Labels for Typewriters by Universal"/>
    <s v="Anna Andreadi"/>
    <n v="94110"/>
    <n v="27"/>
    <n v="8"/>
    <n v="58"/>
  </r>
  <r>
    <n v="4"/>
    <x v="2"/>
    <x v="977"/>
    <x v="3"/>
    <x v="1"/>
    <n v="3"/>
    <x v="2"/>
    <x v="6"/>
    <x v="2"/>
    <x v="440"/>
    <x v="4"/>
    <s v="United States"/>
    <x v="219"/>
    <x v="3"/>
    <m/>
    <x v="0"/>
    <x v="1"/>
    <d v="2019-09-04T00:00:00"/>
    <s v="Wed"/>
    <x v="0"/>
    <s v="CA-2019-100783"/>
    <n v="889"/>
    <s v="Hunt PowerHouse Electric Pencil Sharpener, Blue"/>
    <s v="Kelly Williams"/>
    <n v="75043"/>
    <n v="4"/>
    <n v="1"/>
    <n v="30"/>
  </r>
  <r>
    <n v="3"/>
    <x v="2"/>
    <x v="978"/>
    <x v="3"/>
    <x v="2"/>
    <n v="1"/>
    <x v="0"/>
    <x v="3"/>
    <x v="2"/>
    <x v="16"/>
    <x v="12"/>
    <s v="United States"/>
    <x v="755"/>
    <x v="0"/>
    <m/>
    <x v="0"/>
    <x v="1"/>
    <d v="2019-11-21T00:00:00"/>
    <s v="Sat"/>
    <x v="7"/>
    <s v="CA-2019-100811"/>
    <n v="1770"/>
    <s v="Xerox 1972"/>
    <s v="Chuck Magee"/>
    <n v="19143"/>
    <n v="3"/>
    <n v="2"/>
    <n v="8"/>
  </r>
  <r>
    <n v="3"/>
    <x v="2"/>
    <x v="978"/>
    <x v="3"/>
    <x v="2"/>
    <n v="1"/>
    <x v="0"/>
    <x v="11"/>
    <x v="2"/>
    <x v="16"/>
    <x v="12"/>
    <s v="United States"/>
    <x v="755"/>
    <x v="0"/>
    <m/>
    <x v="0"/>
    <x v="1"/>
    <d v="2019-11-21T00:00:00"/>
    <s v="Sat"/>
    <x v="7"/>
    <s v="CA-2019-100811"/>
    <n v="1339"/>
    <s v="Recycled Eldon Regeneration Jumbo File"/>
    <s v="Chuck Magee"/>
    <n v="19143"/>
    <n v="4"/>
    <n v="4"/>
    <n v="39"/>
  </r>
  <r>
    <n v="5"/>
    <x v="1"/>
    <x v="979"/>
    <x v="3"/>
    <x v="0"/>
    <n v="6"/>
    <x v="1"/>
    <x v="11"/>
    <x v="2"/>
    <x v="17"/>
    <x v="1"/>
    <s v="United States"/>
    <x v="264"/>
    <x v="1"/>
    <m/>
    <x v="0"/>
    <x v="0"/>
    <d v="2019-09-09T00:00:00"/>
    <s v="Mon"/>
    <x v="0"/>
    <s v="CA-2019-100825"/>
    <n v="637"/>
    <s v="Fellowes Bases and Tops For Staxonsteel/High-Stak Systems"/>
    <s v="Anna Andreadi"/>
    <n v="90036"/>
    <n v="24"/>
    <n v="3"/>
    <n v="100"/>
  </r>
  <r>
    <n v="4"/>
    <x v="1"/>
    <x v="980"/>
    <x v="3"/>
    <x v="0"/>
    <n v="6"/>
    <x v="0"/>
    <x v="3"/>
    <x v="2"/>
    <x v="26"/>
    <x v="16"/>
    <s v="United States"/>
    <x v="82"/>
    <x v="2"/>
    <m/>
    <x v="0"/>
    <x v="1"/>
    <d v="2019-11-17T00:00:00"/>
    <s v="Tue"/>
    <x v="7"/>
    <s v="CA-2019-100902"/>
    <n v="1733"/>
    <s v="Xerox 1938"/>
    <s v="Cassandra Brandow"/>
    <n v="28205"/>
    <n v="94"/>
    <n v="7"/>
    <n v="268"/>
  </r>
  <r>
    <n v="4"/>
    <x v="1"/>
    <x v="980"/>
    <x v="3"/>
    <x v="0"/>
    <n v="6"/>
    <x v="0"/>
    <x v="8"/>
    <x v="0"/>
    <x v="26"/>
    <x v="16"/>
    <s v="United States"/>
    <x v="82"/>
    <x v="2"/>
    <m/>
    <x v="0"/>
    <x v="1"/>
    <d v="2019-11-17T00:00:00"/>
    <s v="Tue"/>
    <x v="7"/>
    <s v="CA-2019-100902"/>
    <n v="1282"/>
    <s v="Plantronics S12 Corded Telephone Headset System"/>
    <s v="Cassandra Brandow"/>
    <n v="28205"/>
    <n v="108"/>
    <n v="5"/>
    <n v="431"/>
  </r>
  <r>
    <n v="1"/>
    <x v="0"/>
    <x v="981"/>
    <x v="3"/>
    <x v="2"/>
    <n v="1"/>
    <x v="1"/>
    <x v="11"/>
    <x v="2"/>
    <x v="117"/>
    <x v="4"/>
    <s v="United States"/>
    <x v="516"/>
    <x v="3"/>
    <m/>
    <x v="0"/>
    <x v="1"/>
    <d v="2019-06-09T00:00:00"/>
    <s v="Mon"/>
    <x v="9"/>
    <s v="CA-2019-100951"/>
    <n v="1498"/>
    <s v="Standard Rollaway File with Lock"/>
    <s v="Kelly Williams"/>
    <n v="75217"/>
    <n v="54"/>
    <n v="5"/>
    <n v="721"/>
  </r>
  <r>
    <n v="6"/>
    <x v="0"/>
    <x v="982"/>
    <x v="3"/>
    <x v="0"/>
    <n v="6"/>
    <x v="1"/>
    <x v="9"/>
    <x v="1"/>
    <x v="17"/>
    <x v="1"/>
    <s v="United States"/>
    <x v="610"/>
    <x v="1"/>
    <m/>
    <x v="0"/>
    <x v="0"/>
    <d v="2019-08-29T00:00:00"/>
    <s v="Sun"/>
    <x v="0"/>
    <s v="CA-2019-101014"/>
    <n v="595"/>
    <s v="Electrix Fluorescent Magnifier Lamps &amp; Weighted Base"/>
    <s v="Anna Andreadi"/>
    <n v="90049"/>
    <n v="41"/>
    <n v="3"/>
    <n v="148"/>
  </r>
  <r>
    <n v="4"/>
    <x v="1"/>
    <x v="983"/>
    <x v="3"/>
    <x v="0"/>
    <n v="6"/>
    <x v="0"/>
    <x v="9"/>
    <x v="1"/>
    <x v="151"/>
    <x v="14"/>
    <s v="United States"/>
    <x v="39"/>
    <x v="2"/>
    <m/>
    <x v="0"/>
    <x v="0"/>
    <d v="2019-11-19T00:00:00"/>
    <s v="Thu"/>
    <x v="7"/>
    <s v="CA-2019-101042"/>
    <n v="26"/>
    <s v="3M Polarizing Task Lamp with Clamp Arm, Light Gray"/>
    <s v="Cassandra Brandow"/>
    <n v="42420"/>
    <n v="214"/>
    <n v="6"/>
    <n v="822"/>
  </r>
  <r>
    <n v="4"/>
    <x v="1"/>
    <x v="983"/>
    <x v="3"/>
    <x v="0"/>
    <n v="6"/>
    <x v="0"/>
    <x v="2"/>
    <x v="2"/>
    <x v="151"/>
    <x v="14"/>
    <s v="United States"/>
    <x v="39"/>
    <x v="2"/>
    <m/>
    <x v="0"/>
    <x v="0"/>
    <d v="2019-11-19T00:00:00"/>
    <s v="Thu"/>
    <x v="7"/>
    <s v="CA-2019-101042"/>
    <n v="690"/>
    <s v="GBC Imprintable Covers"/>
    <s v="Cassandra Brandow"/>
    <n v="42420"/>
    <n v="11"/>
    <n v="2"/>
    <n v="22"/>
  </r>
  <r>
    <n v="4"/>
    <x v="2"/>
    <x v="984"/>
    <x v="3"/>
    <x v="1"/>
    <n v="3"/>
    <x v="0"/>
    <x v="9"/>
    <x v="1"/>
    <x v="32"/>
    <x v="19"/>
    <s v="United States"/>
    <x v="297"/>
    <x v="0"/>
    <m/>
    <x v="0"/>
    <x v="1"/>
    <d v="2019-06-21T00:00:00"/>
    <s v="Sat"/>
    <x v="9"/>
    <s v="CA-2019-101049"/>
    <n v="1495"/>
    <s v="Stacking Tray, Side-Loading, Legal, Smoke"/>
    <s v="Chuck Magee"/>
    <n v="44105"/>
    <n v="2"/>
    <n v="5"/>
    <n v="18"/>
  </r>
  <r>
    <n v="4"/>
    <x v="2"/>
    <x v="984"/>
    <x v="3"/>
    <x v="1"/>
    <n v="3"/>
    <x v="0"/>
    <x v="2"/>
    <x v="2"/>
    <x v="32"/>
    <x v="19"/>
    <s v="United States"/>
    <x v="297"/>
    <x v="0"/>
    <m/>
    <x v="0"/>
    <x v="4"/>
    <d v="2019-06-21T00:00:00"/>
    <s v="Sat"/>
    <x v="9"/>
    <s v="CA-2019-101049"/>
    <n v="513"/>
    <s v="Deluxe Heavy-Duty Vinyl Round Ring Binder"/>
    <s v="Chuck Magee"/>
    <n v="44105"/>
    <n v="-34"/>
    <n v="6"/>
    <n v="41"/>
  </r>
  <r>
    <n v="5"/>
    <x v="2"/>
    <x v="985"/>
    <x v="3"/>
    <x v="1"/>
    <n v="3"/>
    <x v="0"/>
    <x v="3"/>
    <x v="2"/>
    <x v="117"/>
    <x v="4"/>
    <s v="United States"/>
    <x v="62"/>
    <x v="3"/>
    <m/>
    <x v="0"/>
    <x v="1"/>
    <d v="2019-03-25T00:00:00"/>
    <s v="Wed"/>
    <x v="2"/>
    <s v="CA-2019-101077"/>
    <n v="1750"/>
    <s v="Xerox 1953"/>
    <s v="Kelly Williams"/>
    <n v="75081"/>
    <n v="2"/>
    <n v="2"/>
    <n v="7"/>
  </r>
  <r>
    <n v="1"/>
    <x v="0"/>
    <x v="986"/>
    <x v="3"/>
    <x v="2"/>
    <n v="1"/>
    <x v="2"/>
    <x v="3"/>
    <x v="2"/>
    <x v="382"/>
    <x v="1"/>
    <s v="United States"/>
    <x v="582"/>
    <x v="1"/>
    <m/>
    <x v="0"/>
    <x v="0"/>
    <d v="2019-09-04T00:00:00"/>
    <s v="Wed"/>
    <x v="0"/>
    <s v="CA-2019-101182"/>
    <n v="1825"/>
    <s v="Xerox 220"/>
    <s v="Anna Andreadi"/>
    <n v="92307"/>
    <n v="6"/>
    <n v="2"/>
    <n v="13"/>
  </r>
  <r>
    <n v="1"/>
    <x v="0"/>
    <x v="986"/>
    <x v="3"/>
    <x v="2"/>
    <n v="1"/>
    <x v="2"/>
    <x v="0"/>
    <x v="0"/>
    <x v="382"/>
    <x v="1"/>
    <s v="United States"/>
    <x v="582"/>
    <x v="1"/>
    <m/>
    <x v="0"/>
    <x v="1"/>
    <d v="2019-09-04T00:00:00"/>
    <s v="Wed"/>
    <x v="0"/>
    <s v="CA-2019-101182"/>
    <n v="931"/>
    <s v="invisibleSHIELD by ZAGG Smudge-Free Screen Protector"/>
    <s v="Anna Andreadi"/>
    <n v="92307"/>
    <n v="15"/>
    <n v="3"/>
    <n v="43"/>
  </r>
  <r>
    <n v="3"/>
    <x v="0"/>
    <x v="987"/>
    <x v="3"/>
    <x v="1"/>
    <n v="3"/>
    <x v="0"/>
    <x v="3"/>
    <x v="2"/>
    <x v="6"/>
    <x v="27"/>
    <s v="United States"/>
    <x v="744"/>
    <x v="2"/>
    <m/>
    <x v="0"/>
    <x v="1"/>
    <d v="2019-08-25T00:00:00"/>
    <s v="Wed"/>
    <x v="10"/>
    <s v="CA-2019-101210"/>
    <n v="1789"/>
    <s v="Xerox 199"/>
    <s v="Cassandra Brandow"/>
    <n v="38301"/>
    <n v="1"/>
    <n v="1"/>
    <n v="3"/>
  </r>
  <r>
    <n v="3"/>
    <x v="0"/>
    <x v="987"/>
    <x v="3"/>
    <x v="1"/>
    <n v="3"/>
    <x v="0"/>
    <x v="6"/>
    <x v="2"/>
    <x v="6"/>
    <x v="27"/>
    <s v="United States"/>
    <x v="744"/>
    <x v="2"/>
    <m/>
    <x v="0"/>
    <x v="1"/>
    <d v="2019-08-25T00:00:00"/>
    <s v="Wed"/>
    <x v="10"/>
    <s v="CA-2019-101210"/>
    <n v="1848"/>
    <s v="Zebra Zazzle Fluorescent Highlighters"/>
    <s v="Cassandra Brandow"/>
    <n v="38301"/>
    <n v="2"/>
    <n v="2"/>
    <n v="10"/>
  </r>
  <r>
    <n v="6"/>
    <x v="0"/>
    <x v="988"/>
    <x v="3"/>
    <x v="0"/>
    <n v="6"/>
    <x v="1"/>
    <x v="3"/>
    <x v="2"/>
    <x v="1"/>
    <x v="1"/>
    <s v="United States"/>
    <x v="770"/>
    <x v="1"/>
    <m/>
    <x v="0"/>
    <x v="0"/>
    <d v="2019-11-27T00:00:00"/>
    <s v="Fri"/>
    <x v="6"/>
    <s v="CA-2019-101245"/>
    <n v="1575"/>
    <s v="Tops White Computer Printout Paper"/>
    <s v="Anna Andreadi"/>
    <n v="94109"/>
    <n v="115"/>
    <n v="5"/>
    <n v="245"/>
  </r>
  <r>
    <n v="6"/>
    <x v="0"/>
    <x v="988"/>
    <x v="3"/>
    <x v="0"/>
    <n v="6"/>
    <x v="1"/>
    <x v="8"/>
    <x v="0"/>
    <x v="1"/>
    <x v="1"/>
    <s v="United States"/>
    <x v="770"/>
    <x v="1"/>
    <m/>
    <x v="0"/>
    <x v="0"/>
    <d v="2019-11-27T00:00:00"/>
    <s v="Fri"/>
    <x v="6"/>
    <s v="CA-2019-101245"/>
    <n v="602"/>
    <s v="Enermax Briskie RF Wireless Keyboard and Mouse Combo"/>
    <s v="Anna Andreadi"/>
    <n v="94109"/>
    <n v="60"/>
    <n v="8"/>
    <n v="166"/>
  </r>
  <r>
    <n v="3"/>
    <x v="0"/>
    <x v="989"/>
    <x v="3"/>
    <x v="1"/>
    <n v="3"/>
    <x v="0"/>
    <x v="12"/>
    <x v="2"/>
    <x v="363"/>
    <x v="2"/>
    <s v="United States"/>
    <x v="98"/>
    <x v="2"/>
    <s v="Yes"/>
    <x v="1"/>
    <x v="1"/>
    <d v="2019-08-27T00:00:00"/>
    <s v="Fri"/>
    <x v="10"/>
    <s v="CA-2019-101273"/>
    <n v="860"/>
    <s v="Hoover Portapower Portable Vacuum"/>
    <s v="Cassandra Brandow"/>
    <n v="34952"/>
    <n v="1"/>
    <n v="4"/>
    <n v="14"/>
  </r>
  <r>
    <n v="5"/>
    <x v="1"/>
    <x v="990"/>
    <x v="3"/>
    <x v="0"/>
    <n v="6"/>
    <x v="2"/>
    <x v="4"/>
    <x v="2"/>
    <x v="15"/>
    <x v="11"/>
    <s v="United States"/>
    <x v="26"/>
    <x v="1"/>
    <m/>
    <x v="0"/>
    <x v="0"/>
    <d v="2019-10-02T00:00:00"/>
    <s v="Mon"/>
    <x v="8"/>
    <s v="CA-2019-101308"/>
    <n v="1507"/>
    <s v="Staples"/>
    <s v="Anna Andreadi"/>
    <n v="98105"/>
    <n v="4"/>
    <n v="3"/>
    <n v="9"/>
  </r>
  <r>
    <n v="5"/>
    <x v="1"/>
    <x v="990"/>
    <x v="3"/>
    <x v="0"/>
    <n v="6"/>
    <x v="2"/>
    <x v="0"/>
    <x v="0"/>
    <x v="15"/>
    <x v="11"/>
    <s v="United States"/>
    <x v="26"/>
    <x v="1"/>
    <m/>
    <x v="0"/>
    <x v="1"/>
    <d v="2019-10-02T00:00:00"/>
    <s v="Mon"/>
    <x v="8"/>
    <s v="CA-2019-101308"/>
    <n v="893"/>
    <s v="i.Sound Portable Power - 8000 mAh"/>
    <s v="Anna Andreadi"/>
    <n v="98105"/>
    <n v="-20"/>
    <n v="2"/>
    <n v="85"/>
  </r>
  <r>
    <n v="3"/>
    <x v="2"/>
    <x v="991"/>
    <x v="3"/>
    <x v="2"/>
    <n v="1"/>
    <x v="1"/>
    <x v="5"/>
    <x v="1"/>
    <x v="63"/>
    <x v="1"/>
    <s v="United States"/>
    <x v="730"/>
    <x v="1"/>
    <m/>
    <x v="0"/>
    <x v="1"/>
    <d v="2019-12-28T00:00:00"/>
    <s v="Sat"/>
    <x v="6"/>
    <s v="CA-2019-101322"/>
    <n v="1182"/>
    <s v="Novimex Turbo Task Chair"/>
    <s v="Anna Andreadi"/>
    <n v="90805"/>
    <n v="-34"/>
    <n v="6"/>
    <n v="341"/>
  </r>
  <r>
    <n v="7"/>
    <x v="2"/>
    <x v="992"/>
    <x v="3"/>
    <x v="0"/>
    <n v="6"/>
    <x v="0"/>
    <x v="10"/>
    <x v="2"/>
    <x v="405"/>
    <x v="25"/>
    <s v="United States"/>
    <x v="319"/>
    <x v="0"/>
    <m/>
    <x v="0"/>
    <x v="0"/>
    <d v="2019-06-20T00:00:00"/>
    <s v="Fri"/>
    <x v="9"/>
    <s v="CA-2019-101434"/>
    <n v="218"/>
    <s v="Avery 508"/>
    <s v="Chuck Magee"/>
    <n v="7109"/>
    <n v="5"/>
    <n v="2"/>
    <n v="10"/>
  </r>
  <r>
    <n v="7"/>
    <x v="2"/>
    <x v="992"/>
    <x v="3"/>
    <x v="0"/>
    <n v="6"/>
    <x v="0"/>
    <x v="8"/>
    <x v="0"/>
    <x v="405"/>
    <x v="25"/>
    <s v="United States"/>
    <x v="319"/>
    <x v="0"/>
    <m/>
    <x v="0"/>
    <x v="0"/>
    <d v="2019-06-20T00:00:00"/>
    <s v="Fri"/>
    <x v="9"/>
    <s v="CA-2019-101434"/>
    <n v="1329"/>
    <s v="Razer Kraken PRO Over Ear PC and Music Headset"/>
    <s v="Chuck Magee"/>
    <n v="7109"/>
    <n v="72"/>
    <n v="3"/>
    <n v="240"/>
  </r>
  <r>
    <n v="3"/>
    <x v="0"/>
    <x v="993"/>
    <x v="3"/>
    <x v="1"/>
    <n v="3"/>
    <x v="0"/>
    <x v="12"/>
    <x v="2"/>
    <x v="2"/>
    <x v="16"/>
    <s v="United States"/>
    <x v="643"/>
    <x v="2"/>
    <m/>
    <x v="0"/>
    <x v="1"/>
    <d v="2019-07-29T00:00:00"/>
    <s v="Sun"/>
    <x v="10"/>
    <s v="CA-2019-101483"/>
    <n v="811"/>
    <s v="Holmes HEPA Air Purifier"/>
    <s v="Cassandra Brandow"/>
    <n v="28540"/>
    <n v="7"/>
    <n v="2"/>
    <n v="35"/>
  </r>
  <r>
    <n v="3"/>
    <x v="0"/>
    <x v="993"/>
    <x v="3"/>
    <x v="1"/>
    <n v="3"/>
    <x v="0"/>
    <x v="6"/>
    <x v="2"/>
    <x v="2"/>
    <x v="16"/>
    <s v="United States"/>
    <x v="643"/>
    <x v="2"/>
    <m/>
    <x v="0"/>
    <x v="1"/>
    <d v="2019-07-29T00:00:00"/>
    <s v="Sun"/>
    <x v="10"/>
    <s v="CA-2019-101483"/>
    <n v="1137"/>
    <s v="Newell 322"/>
    <s v="Cassandra Brandow"/>
    <n v="28540"/>
    <n v="0"/>
    <n v="3"/>
    <n v="4"/>
  </r>
  <r>
    <n v="3"/>
    <x v="0"/>
    <x v="993"/>
    <x v="3"/>
    <x v="1"/>
    <n v="3"/>
    <x v="0"/>
    <x v="0"/>
    <x v="0"/>
    <x v="2"/>
    <x v="16"/>
    <s v="United States"/>
    <x v="643"/>
    <x v="2"/>
    <m/>
    <x v="0"/>
    <x v="1"/>
    <d v="2019-07-29T00:00:00"/>
    <s v="Sun"/>
    <x v="10"/>
    <s v="CA-2019-101483"/>
    <n v="1401"/>
    <s v="Samsung Replacement EH64AVFWE Premium Headset"/>
    <s v="Cassandra Brandow"/>
    <n v="28540"/>
    <n v="1"/>
    <n v="5"/>
    <n v="22"/>
  </r>
  <r>
    <n v="6"/>
    <x v="0"/>
    <x v="994"/>
    <x v="3"/>
    <x v="0"/>
    <n v="6"/>
    <x v="0"/>
    <x v="9"/>
    <x v="1"/>
    <x v="17"/>
    <x v="1"/>
    <s v="United States"/>
    <x v="621"/>
    <x v="1"/>
    <s v="Yes"/>
    <x v="1"/>
    <x v="0"/>
    <d v="2019-09-28T00:00:00"/>
    <s v="Sat"/>
    <x v="8"/>
    <s v="CA-2019-101574"/>
    <n v="1036"/>
    <s v="Longer-Life Soft White Bulbs"/>
    <s v="Anna Andreadi"/>
    <n v="90032"/>
    <n v="4"/>
    <n v="3"/>
    <n v="9"/>
  </r>
  <r>
    <n v="5"/>
    <x v="1"/>
    <x v="995"/>
    <x v="3"/>
    <x v="0"/>
    <n v="6"/>
    <x v="1"/>
    <x v="1"/>
    <x v="1"/>
    <x v="437"/>
    <x v="37"/>
    <s v="United States"/>
    <x v="245"/>
    <x v="1"/>
    <m/>
    <x v="0"/>
    <x v="8"/>
    <d v="2019-10-22T00:00:00"/>
    <s v="Sun"/>
    <x v="8"/>
    <s v="CA-2019-101581"/>
    <n v="965"/>
    <s v="KI Conference Tables"/>
    <s v="Anna Andreadi"/>
    <n v="97756"/>
    <n v="-121"/>
    <n v="5"/>
    <n v="177"/>
  </r>
  <r>
    <n v="1"/>
    <x v="2"/>
    <x v="996"/>
    <x v="3"/>
    <x v="3"/>
    <n v="0"/>
    <x v="1"/>
    <x v="11"/>
    <x v="2"/>
    <x v="85"/>
    <x v="4"/>
    <s v="United States"/>
    <x v="535"/>
    <x v="3"/>
    <m/>
    <x v="0"/>
    <x v="1"/>
    <d v="2019-03-24T00:00:00"/>
    <s v="Tue"/>
    <x v="2"/>
    <s v="CA-2019-101637"/>
    <n v="935"/>
    <s v="Iris Project Case"/>
    <s v="Kelly Williams"/>
    <n v="77705"/>
    <n v="1"/>
    <n v="2"/>
    <n v="13"/>
  </r>
  <r>
    <n v="6"/>
    <x v="0"/>
    <x v="997"/>
    <x v="3"/>
    <x v="0"/>
    <n v="6"/>
    <x v="0"/>
    <x v="6"/>
    <x v="2"/>
    <x v="1"/>
    <x v="1"/>
    <s v="United States"/>
    <x v="498"/>
    <x v="1"/>
    <m/>
    <x v="0"/>
    <x v="0"/>
    <d v="2019-11-25T00:00:00"/>
    <s v="Wed"/>
    <x v="6"/>
    <s v="CA-2019-101665"/>
    <n v="521"/>
    <s v="DIXON Oriole Pencils"/>
    <s v="Anna Andreadi"/>
    <n v="94122"/>
    <n v="1"/>
    <n v="2"/>
    <n v="5"/>
  </r>
  <r>
    <n v="3"/>
    <x v="2"/>
    <x v="998"/>
    <x v="3"/>
    <x v="2"/>
    <n v="1"/>
    <x v="0"/>
    <x v="9"/>
    <x v="1"/>
    <x v="441"/>
    <x v="31"/>
    <s v="United States"/>
    <x v="689"/>
    <x v="1"/>
    <s v="Yes"/>
    <x v="1"/>
    <x v="1"/>
    <d v="2019-04-23T00:00:00"/>
    <s v="Mon"/>
    <x v="4"/>
    <s v="CA-2019-101700"/>
    <n v="578"/>
    <s v="Eldon Imàge Series Desk Accessories, Clear"/>
    <s v="Anna Andreadi"/>
    <n v="80634"/>
    <n v="3"/>
    <n v="3"/>
    <n v="12"/>
  </r>
  <r>
    <n v="3"/>
    <x v="2"/>
    <x v="998"/>
    <x v="3"/>
    <x v="2"/>
    <n v="1"/>
    <x v="0"/>
    <x v="7"/>
    <x v="2"/>
    <x v="441"/>
    <x v="31"/>
    <s v="United States"/>
    <x v="689"/>
    <x v="1"/>
    <s v="Yes"/>
    <x v="1"/>
    <x v="1"/>
    <d v="2019-04-23T00:00:00"/>
    <s v="Mon"/>
    <x v="4"/>
    <s v="CA-2019-101700"/>
    <n v="1501"/>
    <s v="Staple envelope"/>
    <s v="Anna Andreadi"/>
    <n v="80634"/>
    <n v="7"/>
    <n v="2"/>
    <n v="19"/>
  </r>
  <r>
    <n v="4"/>
    <x v="1"/>
    <x v="999"/>
    <x v="3"/>
    <x v="0"/>
    <n v="6"/>
    <x v="0"/>
    <x v="2"/>
    <x v="2"/>
    <x v="13"/>
    <x v="10"/>
    <s v="United States"/>
    <x v="359"/>
    <x v="3"/>
    <m/>
    <x v="0"/>
    <x v="3"/>
    <d v="2019-08-19T00:00:00"/>
    <s v="Thu"/>
    <x v="10"/>
    <s v="CA-2019-101728"/>
    <n v="327"/>
    <s v="Binder Posts"/>
    <s v="Kelly Williams"/>
    <n v="60653"/>
    <n v="-4"/>
    <n v="2"/>
    <n v="2"/>
  </r>
  <r>
    <n v="5"/>
    <x v="1"/>
    <x v="1000"/>
    <x v="3"/>
    <x v="0"/>
    <n v="6"/>
    <x v="1"/>
    <x v="1"/>
    <x v="1"/>
    <x v="45"/>
    <x v="1"/>
    <s v="United States"/>
    <x v="758"/>
    <x v="1"/>
    <m/>
    <x v="0"/>
    <x v="1"/>
    <d v="2019-10-03T00:00:00"/>
    <s v="Tue"/>
    <x v="8"/>
    <s v="CA-2019-101749"/>
    <n v="980"/>
    <s v="Lesro Sheffield Collection Coffee Table, End Table, Center Table, Corner Table"/>
    <s v="Anna Andreadi"/>
    <n v="91104"/>
    <n v="-6"/>
    <n v="3"/>
    <n v="171"/>
  </r>
  <r>
    <n v="4"/>
    <x v="1"/>
    <x v="960"/>
    <x v="3"/>
    <x v="0"/>
    <n v="6"/>
    <x v="0"/>
    <x v="2"/>
    <x v="2"/>
    <x v="0"/>
    <x v="0"/>
    <s v="United States"/>
    <x v="346"/>
    <x v="0"/>
    <m/>
    <x v="0"/>
    <x v="1"/>
    <d v="2019-12-11T00:00:00"/>
    <s v="Wed"/>
    <x v="6"/>
    <s v="CA-2019-101798"/>
    <n v="134"/>
    <s v="Angle-D Binders with Locking Rings, Label Holders"/>
    <s v="Chuck Magee"/>
    <n v="10009"/>
    <n v="8"/>
    <n v="4"/>
    <n v="23"/>
  </r>
  <r>
    <n v="4"/>
    <x v="1"/>
    <x v="960"/>
    <x v="3"/>
    <x v="0"/>
    <n v="6"/>
    <x v="0"/>
    <x v="8"/>
    <x v="0"/>
    <x v="0"/>
    <x v="0"/>
    <s v="United States"/>
    <x v="346"/>
    <x v="0"/>
    <m/>
    <x v="0"/>
    <x v="0"/>
    <d v="2019-12-11T00:00:00"/>
    <s v="Wed"/>
    <x v="6"/>
    <s v="CA-2019-101798"/>
    <n v="1019"/>
    <s v="Logitech LS21 Speaker System - PC Multimedia - 2.1-CH - Wired"/>
    <s v="Chuck Magee"/>
    <n v="10009"/>
    <n v="14"/>
    <n v="2"/>
    <n v="40"/>
  </r>
  <r>
    <n v="5"/>
    <x v="1"/>
    <x v="1001"/>
    <x v="3"/>
    <x v="0"/>
    <n v="6"/>
    <x v="1"/>
    <x v="9"/>
    <x v="1"/>
    <x v="15"/>
    <x v="11"/>
    <s v="United States"/>
    <x v="667"/>
    <x v="1"/>
    <s v="Yes"/>
    <x v="1"/>
    <x v="0"/>
    <d v="2019-12-01T00:00:00"/>
    <s v="Sun"/>
    <x v="6"/>
    <s v="CA-2019-101805"/>
    <n v="592"/>
    <s v="Eldon Wave Desk Accessories"/>
    <s v="Anna Andreadi"/>
    <n v="98105"/>
    <n v="31"/>
    <n v="12"/>
    <n v="71"/>
  </r>
  <r>
    <n v="5"/>
    <x v="1"/>
    <x v="1001"/>
    <x v="3"/>
    <x v="0"/>
    <n v="6"/>
    <x v="1"/>
    <x v="11"/>
    <x v="2"/>
    <x v="15"/>
    <x v="11"/>
    <s v="United States"/>
    <x v="667"/>
    <x v="1"/>
    <s v="Yes"/>
    <x v="1"/>
    <x v="0"/>
    <d v="2019-12-01T00:00:00"/>
    <s v="Sun"/>
    <x v="6"/>
    <s v="CA-2019-101805"/>
    <n v="1559"/>
    <s v="Tennsco Stur-D-Stor Boltless Shelving, 5 Shelves, 24 Deep, Sand"/>
    <s v="Anna Andreadi"/>
    <n v="98105"/>
    <n v="5"/>
    <n v="4"/>
    <n v="541"/>
  </r>
  <r>
    <n v="5"/>
    <x v="1"/>
    <x v="1001"/>
    <x v="3"/>
    <x v="0"/>
    <n v="6"/>
    <x v="1"/>
    <x v="2"/>
    <x v="2"/>
    <x v="15"/>
    <x v="11"/>
    <s v="United States"/>
    <x v="667"/>
    <x v="1"/>
    <s v="Yes"/>
    <x v="1"/>
    <x v="1"/>
    <d v="2019-12-01T00:00:00"/>
    <s v="Sun"/>
    <x v="6"/>
    <s v="CA-2019-101805"/>
    <n v="902"/>
    <s v="Ibico Presentation Index for Binding Systems"/>
    <s v="Anna Andreadi"/>
    <n v="98105"/>
    <n v="5"/>
    <n v="5"/>
    <n v="16"/>
  </r>
  <r>
    <n v="4"/>
    <x v="1"/>
    <x v="1002"/>
    <x v="3"/>
    <x v="0"/>
    <n v="6"/>
    <x v="0"/>
    <x v="4"/>
    <x v="2"/>
    <x v="4"/>
    <x v="4"/>
    <s v="United States"/>
    <x v="294"/>
    <x v="3"/>
    <m/>
    <x v="0"/>
    <x v="1"/>
    <d v="2019-11-24T00:00:00"/>
    <s v="Tue"/>
    <x v="7"/>
    <s v="CA-2019-101945"/>
    <n v="115"/>
    <s v="Advantus T-Pin Paper Clips"/>
    <s v="Kelly Williams"/>
    <n v="77070"/>
    <n v="3"/>
    <n v="3"/>
    <n v="11"/>
  </r>
  <r>
    <n v="6"/>
    <x v="0"/>
    <x v="1003"/>
    <x v="3"/>
    <x v="0"/>
    <n v="6"/>
    <x v="0"/>
    <x v="3"/>
    <x v="2"/>
    <x v="216"/>
    <x v="38"/>
    <s v="United States"/>
    <x v="62"/>
    <x v="0"/>
    <m/>
    <x v="0"/>
    <x v="0"/>
    <d v="2019-02-28T00:00:00"/>
    <s v="Sat"/>
    <x v="2"/>
    <s v="CA-2019-101959"/>
    <n v="1476"/>
    <s v="Southworth 100% Résumé Paper, 24lb."/>
    <s v="Chuck Magee"/>
    <n v="6457"/>
    <n v="4"/>
    <n v="1"/>
    <n v="8"/>
  </r>
  <r>
    <n v="6"/>
    <x v="0"/>
    <x v="1003"/>
    <x v="3"/>
    <x v="0"/>
    <n v="6"/>
    <x v="0"/>
    <x v="2"/>
    <x v="2"/>
    <x v="216"/>
    <x v="38"/>
    <s v="United States"/>
    <x v="62"/>
    <x v="0"/>
    <m/>
    <x v="0"/>
    <x v="0"/>
    <d v="2019-02-28T00:00:00"/>
    <s v="Sat"/>
    <x v="2"/>
    <s v="CA-2019-101959"/>
    <n v="1316"/>
    <s v="Pressboard Hanging Data Binders for Unburst Sheets"/>
    <s v="Chuck Magee"/>
    <n v="6457"/>
    <n v="5"/>
    <n v="2"/>
    <n v="10"/>
  </r>
  <r>
    <n v="1"/>
    <x v="0"/>
    <x v="1004"/>
    <x v="3"/>
    <x v="2"/>
    <n v="1"/>
    <x v="0"/>
    <x v="3"/>
    <x v="2"/>
    <x v="17"/>
    <x v="1"/>
    <s v="United States"/>
    <x v="347"/>
    <x v="1"/>
    <m/>
    <x v="0"/>
    <x v="0"/>
    <d v="2019-12-18T00:00:00"/>
    <s v="Wed"/>
    <x v="6"/>
    <s v="CA-2019-102099"/>
    <n v="1796"/>
    <s v="Xerox 1996"/>
    <s v="Anna Andreadi"/>
    <n v="90008"/>
    <n v="6"/>
    <n v="2"/>
    <n v="13"/>
  </r>
  <r>
    <n v="1"/>
    <x v="0"/>
    <x v="1004"/>
    <x v="3"/>
    <x v="2"/>
    <n v="1"/>
    <x v="0"/>
    <x v="6"/>
    <x v="2"/>
    <x v="17"/>
    <x v="1"/>
    <s v="United States"/>
    <x v="347"/>
    <x v="1"/>
    <m/>
    <x v="0"/>
    <x v="0"/>
    <d v="2019-12-18T00:00:00"/>
    <s v="Wed"/>
    <x v="6"/>
    <s v="CA-2019-102099"/>
    <n v="1142"/>
    <s v="Newell 327"/>
    <s v="Anna Andreadi"/>
    <n v="90008"/>
    <n v="2"/>
    <n v="3"/>
    <n v="7"/>
  </r>
  <r>
    <n v="1"/>
    <x v="0"/>
    <x v="1004"/>
    <x v="3"/>
    <x v="2"/>
    <n v="1"/>
    <x v="0"/>
    <x v="3"/>
    <x v="2"/>
    <x v="17"/>
    <x v="1"/>
    <s v="United States"/>
    <x v="347"/>
    <x v="1"/>
    <m/>
    <x v="0"/>
    <x v="0"/>
    <d v="2019-12-18T00:00:00"/>
    <s v="Wed"/>
    <x v="6"/>
    <s v="CA-2019-102099"/>
    <n v="1817"/>
    <s v="Xerox 213"/>
    <s v="Anna Andreadi"/>
    <n v="90008"/>
    <n v="16"/>
    <n v="5"/>
    <n v="32"/>
  </r>
  <r>
    <n v="4"/>
    <x v="1"/>
    <x v="1005"/>
    <x v="3"/>
    <x v="0"/>
    <n v="6"/>
    <x v="1"/>
    <x v="3"/>
    <x v="2"/>
    <x v="413"/>
    <x v="26"/>
    <s v="United States"/>
    <x v="275"/>
    <x v="3"/>
    <m/>
    <x v="0"/>
    <x v="0"/>
    <d v="2019-07-13T00:00:00"/>
    <s v="Fri"/>
    <x v="1"/>
    <s v="CA-2019-102155"/>
    <n v="1524"/>
    <s v="Strathmore Photo Mount Cards"/>
    <s v="Kelly Williams"/>
    <n v="66212"/>
    <n v="6"/>
    <n v="2"/>
    <n v="14"/>
  </r>
  <r>
    <n v="4"/>
    <x v="1"/>
    <x v="1005"/>
    <x v="3"/>
    <x v="0"/>
    <n v="6"/>
    <x v="1"/>
    <x v="11"/>
    <x v="2"/>
    <x v="413"/>
    <x v="26"/>
    <s v="United States"/>
    <x v="275"/>
    <x v="3"/>
    <m/>
    <x v="0"/>
    <x v="0"/>
    <d v="2019-07-13T00:00:00"/>
    <s v="Fri"/>
    <x v="1"/>
    <s v="CA-2019-102155"/>
    <n v="1498"/>
    <s v="Standard Rollaway File with Lock"/>
    <s v="Kelly Williams"/>
    <n v="66212"/>
    <n v="94"/>
    <n v="2"/>
    <n v="360"/>
  </r>
  <r>
    <n v="6"/>
    <x v="0"/>
    <x v="966"/>
    <x v="3"/>
    <x v="0"/>
    <n v="6"/>
    <x v="1"/>
    <x v="3"/>
    <x v="2"/>
    <x v="0"/>
    <x v="0"/>
    <s v="United States"/>
    <x v="512"/>
    <x v="0"/>
    <m/>
    <x v="0"/>
    <x v="0"/>
    <d v="2019-12-20T00:00:00"/>
    <s v="Fri"/>
    <x v="6"/>
    <s v="CA-2019-102197"/>
    <n v="1669"/>
    <s v="Xerox 188"/>
    <s v="Chuck Magee"/>
    <n v="10009"/>
    <n v="17"/>
    <n v="3"/>
    <n v="34"/>
  </r>
  <r>
    <n v="6"/>
    <x v="0"/>
    <x v="966"/>
    <x v="3"/>
    <x v="0"/>
    <n v="6"/>
    <x v="1"/>
    <x v="3"/>
    <x v="2"/>
    <x v="0"/>
    <x v="0"/>
    <s v="United States"/>
    <x v="512"/>
    <x v="0"/>
    <m/>
    <x v="0"/>
    <x v="0"/>
    <d v="2019-12-20T00:00:00"/>
    <s v="Fri"/>
    <x v="6"/>
    <s v="CA-2019-102197"/>
    <n v="1700"/>
    <s v="Xerox 1908"/>
    <s v="Chuck Magee"/>
    <n v="10009"/>
    <n v="137"/>
    <n v="5"/>
    <n v="280"/>
  </r>
  <r>
    <n v="6"/>
    <x v="0"/>
    <x v="966"/>
    <x v="3"/>
    <x v="0"/>
    <n v="6"/>
    <x v="1"/>
    <x v="2"/>
    <x v="2"/>
    <x v="0"/>
    <x v="0"/>
    <s v="United States"/>
    <x v="512"/>
    <x v="0"/>
    <m/>
    <x v="0"/>
    <x v="1"/>
    <d v="2019-12-20T00:00:00"/>
    <s v="Fri"/>
    <x v="6"/>
    <s v="CA-2019-102197"/>
    <n v="700"/>
    <s v="GBC Premium Transparent Covers with Diagonal Lined Pattern"/>
    <s v="Chuck Magee"/>
    <n v="10009"/>
    <n v="18"/>
    <n v="3"/>
    <n v="50"/>
  </r>
  <r>
    <n v="5"/>
    <x v="1"/>
    <x v="1006"/>
    <x v="3"/>
    <x v="0"/>
    <n v="6"/>
    <x v="0"/>
    <x v="5"/>
    <x v="1"/>
    <x v="2"/>
    <x v="2"/>
    <s v="United States"/>
    <x v="735"/>
    <x v="2"/>
    <m/>
    <x v="0"/>
    <x v="1"/>
    <d v="2019-05-01T00:00:00"/>
    <s v="Sun"/>
    <x v="5"/>
    <s v="CA-2019-102204"/>
    <n v="828"/>
    <s v="HON 5400 Series Task Chairs for Big and Tall"/>
    <s v="Cassandra Brandow"/>
    <n v="32216"/>
    <n v="0"/>
    <n v="5"/>
    <n v="2804"/>
  </r>
  <r>
    <n v="5"/>
    <x v="1"/>
    <x v="1006"/>
    <x v="3"/>
    <x v="0"/>
    <n v="6"/>
    <x v="0"/>
    <x v="1"/>
    <x v="1"/>
    <x v="2"/>
    <x v="2"/>
    <s v="United States"/>
    <x v="735"/>
    <x v="2"/>
    <m/>
    <x v="0"/>
    <x v="11"/>
    <d v="2019-05-01T00:00:00"/>
    <s v="Sun"/>
    <x v="5"/>
    <s v="CA-2019-102204"/>
    <n v="377"/>
    <s v="Bush Advantage Collection Racetrack Conference Table"/>
    <s v="Cassandra Brandow"/>
    <n v="32216"/>
    <n v="-458"/>
    <n v="4"/>
    <n v="933"/>
  </r>
  <r>
    <n v="5"/>
    <x v="1"/>
    <x v="1006"/>
    <x v="3"/>
    <x v="0"/>
    <n v="6"/>
    <x v="0"/>
    <x v="15"/>
    <x v="2"/>
    <x v="2"/>
    <x v="2"/>
    <s v="United States"/>
    <x v="735"/>
    <x v="2"/>
    <m/>
    <x v="0"/>
    <x v="1"/>
    <d v="2019-05-01T00:00:00"/>
    <s v="Sun"/>
    <x v="5"/>
    <s v="CA-2019-102204"/>
    <n v="971"/>
    <s v="Kleencut Forged Office Shears by Acme United Corporation"/>
    <s v="Cassandra Brandow"/>
    <n v="32216"/>
    <n v="0"/>
    <n v="2"/>
    <n v="3"/>
  </r>
  <r>
    <n v="2"/>
    <x v="1"/>
    <x v="982"/>
    <x v="3"/>
    <x v="1"/>
    <n v="3"/>
    <x v="0"/>
    <x v="10"/>
    <x v="2"/>
    <x v="442"/>
    <x v="31"/>
    <s v="United States"/>
    <x v="189"/>
    <x v="1"/>
    <m/>
    <x v="0"/>
    <x v="1"/>
    <d v="2019-09-02T00:00:00"/>
    <s v="Mon"/>
    <x v="0"/>
    <s v="CA-2019-102218"/>
    <n v="230"/>
    <s v="Avery 519"/>
    <s v="Anna Andreadi"/>
    <n v="80525"/>
    <n v="4"/>
    <n v="2"/>
    <n v="12"/>
  </r>
  <r>
    <n v="4"/>
    <x v="1"/>
    <x v="1007"/>
    <x v="3"/>
    <x v="0"/>
    <n v="6"/>
    <x v="0"/>
    <x v="4"/>
    <x v="2"/>
    <x v="372"/>
    <x v="4"/>
    <s v="United States"/>
    <x v="681"/>
    <x v="3"/>
    <m/>
    <x v="0"/>
    <x v="1"/>
    <d v="2019-11-30T00:00:00"/>
    <s v="Mon"/>
    <x v="6"/>
    <s v="CA-2019-102267"/>
    <n v="326"/>
    <s v="Binder Clips by OIC"/>
    <s v="Kelly Williams"/>
    <n v="78539"/>
    <n v="1"/>
    <n v="2"/>
    <n v="2"/>
  </r>
  <r>
    <n v="2"/>
    <x v="1"/>
    <x v="1008"/>
    <x v="3"/>
    <x v="1"/>
    <n v="3"/>
    <x v="0"/>
    <x v="3"/>
    <x v="2"/>
    <x v="443"/>
    <x v="32"/>
    <s v="United States"/>
    <x v="614"/>
    <x v="2"/>
    <m/>
    <x v="0"/>
    <x v="0"/>
    <d v="2019-09-23T00:00:00"/>
    <s v="Mon"/>
    <x v="0"/>
    <s v="CA-2019-102309"/>
    <n v="1830"/>
    <s v="Xerox 225"/>
    <s v="Cassandra Brandow"/>
    <n v="71603"/>
    <n v="6"/>
    <n v="2"/>
    <n v="13"/>
  </r>
  <r>
    <n v="2"/>
    <x v="1"/>
    <x v="1008"/>
    <x v="3"/>
    <x v="1"/>
    <n v="3"/>
    <x v="0"/>
    <x v="8"/>
    <x v="0"/>
    <x v="443"/>
    <x v="32"/>
    <s v="United States"/>
    <x v="614"/>
    <x v="2"/>
    <m/>
    <x v="0"/>
    <x v="0"/>
    <d v="2019-09-23T00:00:00"/>
    <s v="Mon"/>
    <x v="0"/>
    <s v="CA-2019-102309"/>
    <n v="1097"/>
    <s v="Microsoft Wireless Mobile Mouse 4000"/>
    <s v="Cassandra Brandow"/>
    <n v="71603"/>
    <n v="64"/>
    <n v="5"/>
    <n v="200"/>
  </r>
  <r>
    <n v="3"/>
    <x v="2"/>
    <x v="1009"/>
    <x v="3"/>
    <x v="2"/>
    <n v="1"/>
    <x v="2"/>
    <x v="5"/>
    <x v="1"/>
    <x v="13"/>
    <x v="10"/>
    <s v="United States"/>
    <x v="22"/>
    <x v="3"/>
    <m/>
    <x v="0"/>
    <x v="2"/>
    <d v="2019-06-13T00:00:00"/>
    <s v="Fri"/>
    <x v="9"/>
    <s v="CA-2019-102337"/>
    <n v="768"/>
    <s v="Global Super Steno Chair"/>
    <s v="Kelly Williams"/>
    <n v="60653"/>
    <n v="-87"/>
    <n v="7"/>
    <n v="470"/>
  </r>
  <r>
    <n v="3"/>
    <x v="2"/>
    <x v="1009"/>
    <x v="3"/>
    <x v="2"/>
    <n v="1"/>
    <x v="2"/>
    <x v="11"/>
    <x v="2"/>
    <x v="13"/>
    <x v="10"/>
    <s v="United States"/>
    <x v="22"/>
    <x v="3"/>
    <m/>
    <x v="0"/>
    <x v="1"/>
    <d v="2019-06-13T00:00:00"/>
    <s v="Fri"/>
    <x v="9"/>
    <s v="CA-2019-102337"/>
    <n v="282"/>
    <s v="Belkin 19 Vented Equipment Shelf, Black"/>
    <s v="Kelly Williams"/>
    <n v="60653"/>
    <n v="-39"/>
    <n v="4"/>
    <n v="165"/>
  </r>
  <r>
    <n v="3"/>
    <x v="2"/>
    <x v="1009"/>
    <x v="3"/>
    <x v="2"/>
    <n v="1"/>
    <x v="2"/>
    <x v="0"/>
    <x v="0"/>
    <x v="13"/>
    <x v="10"/>
    <s v="United States"/>
    <x v="22"/>
    <x v="3"/>
    <m/>
    <x v="0"/>
    <x v="1"/>
    <d v="2019-06-13T00:00:00"/>
    <s v="Fri"/>
    <x v="9"/>
    <s v="CA-2019-102337"/>
    <n v="1232"/>
    <s v="OtterBox Defender Series Case - Samsung Galaxy S4"/>
    <s v="Kelly Williams"/>
    <n v="60653"/>
    <n v="6"/>
    <n v="2"/>
    <n v="48"/>
  </r>
  <r>
    <n v="4"/>
    <x v="1"/>
    <x v="1001"/>
    <x v="3"/>
    <x v="0"/>
    <n v="6"/>
    <x v="1"/>
    <x v="5"/>
    <x v="1"/>
    <x v="86"/>
    <x v="1"/>
    <s v="United States"/>
    <x v="564"/>
    <x v="1"/>
    <m/>
    <x v="0"/>
    <x v="1"/>
    <d v="2019-12-02T00:00:00"/>
    <s v="Mon"/>
    <x v="6"/>
    <s v="CA-2019-102379"/>
    <n v="1210"/>
    <s v="Office Star - Mid Back Dual function Ergonomic High Back Chair with 2-Way Adjustable Arms"/>
    <s v="Anna Andreadi"/>
    <n v="94601"/>
    <n v="43"/>
    <n v="9"/>
    <n v="1159"/>
  </r>
  <r>
    <n v="4"/>
    <x v="1"/>
    <x v="1001"/>
    <x v="3"/>
    <x v="0"/>
    <n v="6"/>
    <x v="1"/>
    <x v="6"/>
    <x v="2"/>
    <x v="86"/>
    <x v="1"/>
    <s v="United States"/>
    <x v="564"/>
    <x v="1"/>
    <m/>
    <x v="0"/>
    <x v="0"/>
    <d v="2019-12-02T00:00:00"/>
    <s v="Mon"/>
    <x v="6"/>
    <s v="CA-2019-102379"/>
    <n v="1238"/>
    <s v="Panasonic KP-380BK Classic Electric Pencil Sharpener"/>
    <s v="Anna Andreadi"/>
    <n v="94601"/>
    <n v="45"/>
    <n v="5"/>
    <n v="180"/>
  </r>
  <r>
    <n v="4"/>
    <x v="1"/>
    <x v="1001"/>
    <x v="3"/>
    <x v="0"/>
    <n v="6"/>
    <x v="1"/>
    <x v="0"/>
    <x v="0"/>
    <x v="86"/>
    <x v="1"/>
    <s v="United States"/>
    <x v="564"/>
    <x v="1"/>
    <m/>
    <x v="0"/>
    <x v="1"/>
    <d v="2019-12-02T00:00:00"/>
    <s v="Mon"/>
    <x v="6"/>
    <s v="CA-2019-102379"/>
    <n v="138"/>
    <s v="Anker Astro 15000mAh USB Portable Charger"/>
    <s v="Anna Andreadi"/>
    <n v="94601"/>
    <n v="-8"/>
    <n v="1"/>
    <n v="40"/>
  </r>
  <r>
    <n v="4"/>
    <x v="2"/>
    <x v="1010"/>
    <x v="3"/>
    <x v="1"/>
    <n v="3"/>
    <x v="2"/>
    <x v="1"/>
    <x v="1"/>
    <x v="17"/>
    <x v="1"/>
    <s v="United States"/>
    <x v="140"/>
    <x v="1"/>
    <m/>
    <x v="0"/>
    <x v="1"/>
    <d v="2019-12-09T00:00:00"/>
    <s v="Mon"/>
    <x v="6"/>
    <s v="CA-2019-102407"/>
    <n v="310"/>
    <s v="Bevis 36 x 72 Conference Tables"/>
    <s v="Anna Andreadi"/>
    <n v="90004"/>
    <n v="22"/>
    <n v="9"/>
    <n v="896"/>
  </r>
  <r>
    <n v="4"/>
    <x v="2"/>
    <x v="1010"/>
    <x v="3"/>
    <x v="1"/>
    <n v="3"/>
    <x v="2"/>
    <x v="12"/>
    <x v="2"/>
    <x v="17"/>
    <x v="1"/>
    <s v="United States"/>
    <x v="140"/>
    <x v="1"/>
    <m/>
    <x v="0"/>
    <x v="0"/>
    <d v="2019-12-09T00:00:00"/>
    <s v="Mon"/>
    <x v="6"/>
    <s v="CA-2019-102407"/>
    <n v="793"/>
    <s v="Harmony Air Purifier"/>
    <s v="Anna Andreadi"/>
    <n v="90004"/>
    <n v="68"/>
    <n v="1"/>
    <n v="189"/>
  </r>
  <r>
    <n v="4"/>
    <x v="2"/>
    <x v="1010"/>
    <x v="3"/>
    <x v="1"/>
    <n v="3"/>
    <x v="2"/>
    <x v="6"/>
    <x v="2"/>
    <x v="17"/>
    <x v="1"/>
    <s v="United States"/>
    <x v="140"/>
    <x v="1"/>
    <m/>
    <x v="0"/>
    <x v="0"/>
    <d v="2019-12-09T00:00:00"/>
    <s v="Mon"/>
    <x v="6"/>
    <s v="CA-2019-102407"/>
    <n v="1128"/>
    <s v="Newell 314"/>
    <s v="Anna Andreadi"/>
    <n v="90004"/>
    <n v="3"/>
    <n v="2"/>
    <n v="11"/>
  </r>
  <r>
    <n v="3"/>
    <x v="0"/>
    <x v="1011"/>
    <x v="3"/>
    <x v="1"/>
    <n v="3"/>
    <x v="0"/>
    <x v="3"/>
    <x v="2"/>
    <x v="130"/>
    <x v="3"/>
    <s v="United States"/>
    <x v="324"/>
    <x v="1"/>
    <m/>
    <x v="0"/>
    <x v="1"/>
    <d v="2019-05-15T00:00:00"/>
    <s v="Sun"/>
    <x v="5"/>
    <s v="CA-2019-102414"/>
    <n v="1598"/>
    <s v="Universal Ultra Bright White Copier/Laser Paper, 8 1/2 x 11, Ream"/>
    <s v="Anna Andreadi"/>
    <n v="85023"/>
    <n v="6"/>
    <n v="3"/>
    <n v="16"/>
  </r>
  <r>
    <n v="3"/>
    <x v="0"/>
    <x v="1011"/>
    <x v="3"/>
    <x v="1"/>
    <n v="3"/>
    <x v="0"/>
    <x v="2"/>
    <x v="2"/>
    <x v="130"/>
    <x v="3"/>
    <s v="United States"/>
    <x v="324"/>
    <x v="1"/>
    <m/>
    <x v="0"/>
    <x v="4"/>
    <d v="2019-05-15T00:00:00"/>
    <s v="Sun"/>
    <x v="5"/>
    <s v="CA-2019-102414"/>
    <n v="240"/>
    <s v="Avery Durable Slant Ring Binders"/>
    <s v="Anna Andreadi"/>
    <n v="85023"/>
    <n v="-3"/>
    <n v="2"/>
    <n v="5"/>
  </r>
  <r>
    <n v="3"/>
    <x v="0"/>
    <x v="1011"/>
    <x v="3"/>
    <x v="1"/>
    <n v="3"/>
    <x v="0"/>
    <x v="0"/>
    <x v="0"/>
    <x v="130"/>
    <x v="3"/>
    <s v="United States"/>
    <x v="324"/>
    <x v="1"/>
    <m/>
    <x v="0"/>
    <x v="1"/>
    <d v="2019-05-15T00:00:00"/>
    <s v="Sun"/>
    <x v="5"/>
    <s v="CA-2019-102414"/>
    <n v="1001"/>
    <s v="Logitech B530 USB Headset - headset - Full size, Binaural"/>
    <s v="Anna Andreadi"/>
    <n v="85023"/>
    <n v="3"/>
    <n v="1"/>
    <n v="30"/>
  </r>
  <r>
    <n v="2"/>
    <x v="2"/>
    <x v="956"/>
    <x v="3"/>
    <x v="2"/>
    <n v="1"/>
    <x v="1"/>
    <x v="9"/>
    <x v="1"/>
    <x v="141"/>
    <x v="21"/>
    <s v="United States"/>
    <x v="267"/>
    <x v="3"/>
    <s v="Yes"/>
    <x v="1"/>
    <x v="0"/>
    <d v="2019-11-27T00:00:00"/>
    <s v="Fri"/>
    <x v="7"/>
    <s v="CA-2019-102519"/>
    <n v="871"/>
    <s v="Howard Miller 13 Diameter Goldtone Round Wall Clock"/>
    <s v="Kelly Williams"/>
    <n v="53209"/>
    <n v="19"/>
    <n v="1"/>
    <n v="47"/>
  </r>
  <r>
    <n v="2"/>
    <x v="2"/>
    <x v="956"/>
    <x v="3"/>
    <x v="2"/>
    <n v="1"/>
    <x v="1"/>
    <x v="8"/>
    <x v="0"/>
    <x v="141"/>
    <x v="21"/>
    <s v="United States"/>
    <x v="267"/>
    <x v="3"/>
    <s v="Yes"/>
    <x v="1"/>
    <x v="0"/>
    <d v="2019-11-27T00:00:00"/>
    <s v="Fri"/>
    <x v="7"/>
    <s v="CA-2019-102519"/>
    <n v="1081"/>
    <s v="Memorex Mini Travel Drive 16 GB USB 2.0 Flash Drive"/>
    <s v="Kelly Williams"/>
    <n v="53209"/>
    <n v="56"/>
    <n v="9"/>
    <n v="144"/>
  </r>
  <r>
    <n v="4"/>
    <x v="1"/>
    <x v="1012"/>
    <x v="3"/>
    <x v="0"/>
    <n v="6"/>
    <x v="2"/>
    <x v="6"/>
    <x v="2"/>
    <x v="242"/>
    <x v="29"/>
    <s v="United States"/>
    <x v="95"/>
    <x v="2"/>
    <m/>
    <x v="0"/>
    <x v="0"/>
    <d v="2019-06-11T00:00:00"/>
    <s v="Wed"/>
    <x v="9"/>
    <s v="CA-2019-102554"/>
    <n v="1215"/>
    <s v="OIC #2 Pencils, Medium Soft"/>
    <s v="Cassandra Brandow"/>
    <n v="36830"/>
    <n v="1"/>
    <n v="2"/>
    <n v="4"/>
  </r>
  <r>
    <n v="4"/>
    <x v="1"/>
    <x v="1013"/>
    <x v="3"/>
    <x v="0"/>
    <n v="6"/>
    <x v="0"/>
    <x v="10"/>
    <x v="2"/>
    <x v="391"/>
    <x v="27"/>
    <s v="United States"/>
    <x v="295"/>
    <x v="2"/>
    <m/>
    <x v="0"/>
    <x v="1"/>
    <d v="2019-11-04T00:00:00"/>
    <s v="Wed"/>
    <x v="7"/>
    <s v="CA-2019-102610"/>
    <n v="189"/>
    <s v="Avery 481"/>
    <s v="Cassandra Brandow"/>
    <n v="37421"/>
    <n v="2"/>
    <n v="2"/>
    <n v="5"/>
  </r>
  <r>
    <n v="4"/>
    <x v="1"/>
    <x v="1013"/>
    <x v="3"/>
    <x v="0"/>
    <n v="6"/>
    <x v="0"/>
    <x v="2"/>
    <x v="2"/>
    <x v="391"/>
    <x v="27"/>
    <s v="United States"/>
    <x v="295"/>
    <x v="2"/>
    <m/>
    <x v="0"/>
    <x v="4"/>
    <d v="2019-11-04T00:00:00"/>
    <s v="Wed"/>
    <x v="7"/>
    <s v="CA-2019-102610"/>
    <n v="1519"/>
    <s v="Storex Dura Pro Binders"/>
    <s v="Cassandra Brandow"/>
    <n v="37421"/>
    <n v="-3"/>
    <n v="2"/>
    <n v="4"/>
  </r>
  <r>
    <n v="4"/>
    <x v="1"/>
    <x v="1013"/>
    <x v="3"/>
    <x v="0"/>
    <n v="6"/>
    <x v="0"/>
    <x v="8"/>
    <x v="0"/>
    <x v="391"/>
    <x v="27"/>
    <s v="United States"/>
    <x v="295"/>
    <x v="2"/>
    <m/>
    <x v="0"/>
    <x v="1"/>
    <d v="2019-11-04T00:00:00"/>
    <s v="Wed"/>
    <x v="7"/>
    <s v="CA-2019-102610"/>
    <n v="1020"/>
    <s v="Logitech M510 Wireless Mouse"/>
    <s v="Cassandra Brandow"/>
    <n v="37421"/>
    <n v="16"/>
    <n v="3"/>
    <n v="96"/>
  </r>
  <r>
    <n v="4"/>
    <x v="1"/>
    <x v="1013"/>
    <x v="3"/>
    <x v="0"/>
    <n v="6"/>
    <x v="0"/>
    <x v="0"/>
    <x v="0"/>
    <x v="391"/>
    <x v="27"/>
    <s v="United States"/>
    <x v="295"/>
    <x v="2"/>
    <m/>
    <x v="0"/>
    <x v="1"/>
    <d v="2019-11-04T00:00:00"/>
    <s v="Wed"/>
    <x v="7"/>
    <s v="CA-2019-102610"/>
    <n v="933"/>
    <s v="iOttie XL Car Mount"/>
    <s v="Cassandra Brandow"/>
    <n v="37421"/>
    <n v="-32"/>
    <n v="9"/>
    <n v="144"/>
  </r>
  <r>
    <n v="6"/>
    <x v="0"/>
    <x v="960"/>
    <x v="3"/>
    <x v="0"/>
    <n v="6"/>
    <x v="0"/>
    <x v="2"/>
    <x v="2"/>
    <x v="393"/>
    <x v="6"/>
    <s v="United States"/>
    <x v="189"/>
    <x v="3"/>
    <m/>
    <x v="0"/>
    <x v="0"/>
    <d v="2019-12-09T00:00:00"/>
    <s v="Mon"/>
    <x v="6"/>
    <s v="CA-2019-102659"/>
    <n v="690"/>
    <s v="GBC Imprintable Covers"/>
    <s v="Kelly Williams"/>
    <n v="49505"/>
    <n v="27"/>
    <n v="5"/>
    <n v="55"/>
  </r>
  <r>
    <n v="5"/>
    <x v="1"/>
    <x v="1014"/>
    <x v="3"/>
    <x v="0"/>
    <n v="6"/>
    <x v="2"/>
    <x v="11"/>
    <x v="2"/>
    <x v="117"/>
    <x v="4"/>
    <s v="United States"/>
    <x v="41"/>
    <x v="3"/>
    <m/>
    <x v="0"/>
    <x v="1"/>
    <d v="2019-10-26T00:00:00"/>
    <s v="Thu"/>
    <x v="8"/>
    <s v="CA-2019-102729"/>
    <n v="1110"/>
    <s v="Multi-Use Personal File Cart and Caster Set, Three Stacking Bins"/>
    <s v="Kelly Williams"/>
    <n v="75217"/>
    <n v="6"/>
    <n v="2"/>
    <n v="56"/>
  </r>
  <r>
    <n v="4"/>
    <x v="1"/>
    <x v="1015"/>
    <x v="3"/>
    <x v="0"/>
    <n v="6"/>
    <x v="0"/>
    <x v="3"/>
    <x v="2"/>
    <x v="209"/>
    <x v="27"/>
    <s v="United States"/>
    <x v="705"/>
    <x v="2"/>
    <m/>
    <x v="0"/>
    <x v="1"/>
    <d v="2019-09-05T00:00:00"/>
    <s v="Thu"/>
    <x v="0"/>
    <s v="CA-2019-102736"/>
    <n v="1825"/>
    <s v="Xerox 220"/>
    <s v="Cassandra Brandow"/>
    <n v="37918"/>
    <n v="5"/>
    <n v="3"/>
    <n v="16"/>
  </r>
  <r>
    <n v="4"/>
    <x v="1"/>
    <x v="1015"/>
    <x v="3"/>
    <x v="0"/>
    <n v="6"/>
    <x v="0"/>
    <x v="6"/>
    <x v="2"/>
    <x v="209"/>
    <x v="27"/>
    <s v="United States"/>
    <x v="705"/>
    <x v="2"/>
    <m/>
    <x v="0"/>
    <x v="1"/>
    <d v="2019-09-05T00:00:00"/>
    <s v="Thu"/>
    <x v="0"/>
    <s v="CA-2019-102736"/>
    <n v="1102"/>
    <s v="Model L Table or Wall-Mount Pencil Sharpener"/>
    <s v="Cassandra Brandow"/>
    <n v="37918"/>
    <n v="7"/>
    <n v="5"/>
    <n v="72"/>
  </r>
  <r>
    <n v="4"/>
    <x v="1"/>
    <x v="1015"/>
    <x v="3"/>
    <x v="0"/>
    <n v="6"/>
    <x v="0"/>
    <x v="8"/>
    <x v="0"/>
    <x v="209"/>
    <x v="27"/>
    <s v="United States"/>
    <x v="705"/>
    <x v="2"/>
    <m/>
    <x v="0"/>
    <x v="1"/>
    <d v="2019-09-05T00:00:00"/>
    <s v="Thu"/>
    <x v="0"/>
    <s v="CA-2019-102736"/>
    <n v="1068"/>
    <s v="Maxell LTO Ultrium - 800 GB"/>
    <s v="Cassandra Brandow"/>
    <n v="37918"/>
    <n v="-1"/>
    <n v="4"/>
    <n v="90"/>
  </r>
  <r>
    <n v="4"/>
    <x v="2"/>
    <x v="977"/>
    <x v="3"/>
    <x v="1"/>
    <n v="3"/>
    <x v="1"/>
    <x v="1"/>
    <x v="1"/>
    <x v="17"/>
    <x v="1"/>
    <s v="United States"/>
    <x v="36"/>
    <x v="1"/>
    <m/>
    <x v="0"/>
    <x v="1"/>
    <d v="2019-09-04T00:00:00"/>
    <s v="Wed"/>
    <x v="0"/>
    <s v="CA-2019-102750"/>
    <n v="426"/>
    <s v="Chromcraft Bull-Nose Wood Oval Conference Tables &amp; Bases"/>
    <s v="Anna Andreadi"/>
    <n v="90036"/>
    <n v="-99"/>
    <n v="3"/>
    <n v="1322"/>
  </r>
  <r>
    <n v="5"/>
    <x v="1"/>
    <x v="1016"/>
    <x v="3"/>
    <x v="0"/>
    <n v="6"/>
    <x v="0"/>
    <x v="0"/>
    <x v="0"/>
    <x v="0"/>
    <x v="0"/>
    <s v="United States"/>
    <x v="110"/>
    <x v="0"/>
    <m/>
    <x v="0"/>
    <x v="0"/>
    <d v="2019-03-31T00:00:00"/>
    <s v="Tue"/>
    <x v="4"/>
    <s v="CA-2019-102771"/>
    <n v="1488"/>
    <s v="Spigen Samsung Galaxy S5 Case Wallet"/>
    <s v="Chuck Magee"/>
    <n v="10035"/>
    <n v="22"/>
    <n v="5"/>
    <n v="85"/>
  </r>
  <r>
    <n v="4"/>
    <x v="1"/>
    <x v="1017"/>
    <x v="3"/>
    <x v="0"/>
    <n v="6"/>
    <x v="0"/>
    <x v="0"/>
    <x v="0"/>
    <x v="45"/>
    <x v="1"/>
    <s v="United States"/>
    <x v="674"/>
    <x v="1"/>
    <m/>
    <x v="0"/>
    <x v="1"/>
    <d v="2019-05-07T00:00:00"/>
    <s v="Sat"/>
    <x v="5"/>
    <s v="CA-2019-102820"/>
    <n v="342"/>
    <s v="Blue Parrot B250XT Professional Grade Wireless Bluetooth Headset with"/>
    <s v="Anna Andreadi"/>
    <n v="91104"/>
    <n v="52"/>
    <n v="7"/>
    <n v="420"/>
  </r>
  <r>
    <n v="4"/>
    <x v="1"/>
    <x v="1018"/>
    <x v="3"/>
    <x v="0"/>
    <n v="6"/>
    <x v="1"/>
    <x v="8"/>
    <x v="0"/>
    <x v="1"/>
    <x v="1"/>
    <s v="United States"/>
    <x v="770"/>
    <x v="1"/>
    <m/>
    <x v="0"/>
    <x v="0"/>
    <d v="2019-03-09T00:00:00"/>
    <s v="Mon"/>
    <x v="2"/>
    <s v="CA-2019-102834"/>
    <n v="1031"/>
    <s v="Logitech Wireless Headset h800"/>
    <s v="Anna Andreadi"/>
    <n v="94110"/>
    <n v="70"/>
    <n v="2"/>
    <n v="200"/>
  </r>
  <r>
    <n v="5"/>
    <x v="2"/>
    <x v="1019"/>
    <x v="3"/>
    <x v="1"/>
    <n v="3"/>
    <x v="0"/>
    <x v="9"/>
    <x v="1"/>
    <x v="0"/>
    <x v="0"/>
    <s v="United States"/>
    <x v="771"/>
    <x v="0"/>
    <m/>
    <x v="0"/>
    <x v="0"/>
    <d v="2019-11-05T00:00:00"/>
    <s v="Thu"/>
    <x v="7"/>
    <s v="CA-2019-102925"/>
    <n v="415"/>
    <s v="Career Cubicle Clock, 8 1/4, Black"/>
    <s v="Chuck Magee"/>
    <n v="10024"/>
    <n v="39"/>
    <n v="5"/>
    <n v="101"/>
  </r>
  <r>
    <n v="5"/>
    <x v="2"/>
    <x v="1019"/>
    <x v="3"/>
    <x v="1"/>
    <n v="3"/>
    <x v="0"/>
    <x v="5"/>
    <x v="1"/>
    <x v="0"/>
    <x v="0"/>
    <s v="United States"/>
    <x v="771"/>
    <x v="0"/>
    <m/>
    <x v="0"/>
    <x v="9"/>
    <d v="2019-11-05T00:00:00"/>
    <s v="Thu"/>
    <x v="7"/>
    <s v="CA-2019-102925"/>
    <n v="791"/>
    <s v="Harbour Creations 67200 Series Stacking Chairs"/>
    <s v="Chuck Magee"/>
    <n v="10024"/>
    <n v="24"/>
    <n v="2"/>
    <n v="128"/>
  </r>
  <r>
    <n v="5"/>
    <x v="2"/>
    <x v="1019"/>
    <x v="3"/>
    <x v="1"/>
    <n v="3"/>
    <x v="0"/>
    <x v="1"/>
    <x v="1"/>
    <x v="0"/>
    <x v="0"/>
    <s v="United States"/>
    <x v="771"/>
    <x v="0"/>
    <m/>
    <x v="0"/>
    <x v="6"/>
    <d v="2019-11-05T00:00:00"/>
    <s v="Thu"/>
    <x v="7"/>
    <s v="CA-2019-102925"/>
    <n v="279"/>
    <s v="Balt Split Level Computer Training Table"/>
    <s v="Chuck Magee"/>
    <n v="10024"/>
    <n v="-67"/>
    <n v="2"/>
    <n v="167"/>
  </r>
  <r>
    <n v="5"/>
    <x v="2"/>
    <x v="1019"/>
    <x v="3"/>
    <x v="1"/>
    <n v="3"/>
    <x v="0"/>
    <x v="3"/>
    <x v="2"/>
    <x v="0"/>
    <x v="0"/>
    <s v="United States"/>
    <x v="771"/>
    <x v="0"/>
    <m/>
    <x v="0"/>
    <x v="0"/>
    <d v="2019-11-05T00:00:00"/>
    <s v="Thu"/>
    <x v="7"/>
    <s v="CA-2019-102925"/>
    <n v="539"/>
    <s v="Eaton Premium Continuous-Feed Paper, 25% Cotton, Letter Size, White, 1000 Shts/Box"/>
    <s v="Chuck Magee"/>
    <n v="10024"/>
    <n v="53"/>
    <n v="2"/>
    <n v="111"/>
  </r>
  <r>
    <n v="5"/>
    <x v="2"/>
    <x v="1019"/>
    <x v="3"/>
    <x v="1"/>
    <n v="3"/>
    <x v="0"/>
    <x v="3"/>
    <x v="2"/>
    <x v="0"/>
    <x v="0"/>
    <s v="United States"/>
    <x v="771"/>
    <x v="0"/>
    <m/>
    <x v="0"/>
    <x v="0"/>
    <d v="2019-11-05T00:00:00"/>
    <s v="Thu"/>
    <x v="7"/>
    <s v="CA-2019-102925"/>
    <n v="1805"/>
    <s v="Xerox 202"/>
    <s v="Chuck Magee"/>
    <n v="10024"/>
    <n v="6"/>
    <n v="2"/>
    <n v="13"/>
  </r>
  <r>
    <n v="5"/>
    <x v="2"/>
    <x v="1019"/>
    <x v="3"/>
    <x v="1"/>
    <n v="3"/>
    <x v="0"/>
    <x v="2"/>
    <x v="2"/>
    <x v="0"/>
    <x v="0"/>
    <s v="United States"/>
    <x v="771"/>
    <x v="0"/>
    <m/>
    <x v="0"/>
    <x v="1"/>
    <d v="2019-11-05T00:00:00"/>
    <s v="Thu"/>
    <x v="7"/>
    <s v="CA-2019-102925"/>
    <n v="264"/>
    <s v="Avery Premier Heavy-Duty Binder with Round Locking Rings"/>
    <s v="Chuck Magee"/>
    <n v="10024"/>
    <n v="4"/>
    <n v="1"/>
    <n v="11"/>
  </r>
  <r>
    <n v="5"/>
    <x v="2"/>
    <x v="1019"/>
    <x v="3"/>
    <x v="1"/>
    <n v="3"/>
    <x v="0"/>
    <x v="2"/>
    <x v="2"/>
    <x v="0"/>
    <x v="0"/>
    <s v="United States"/>
    <x v="771"/>
    <x v="0"/>
    <m/>
    <x v="0"/>
    <x v="1"/>
    <d v="2019-11-05T00:00:00"/>
    <s v="Thu"/>
    <x v="7"/>
    <s v="CA-2019-102925"/>
    <n v="702"/>
    <s v="GBC Prestige Therm-A-Bind Covers"/>
    <s v="Chuck Magee"/>
    <n v="10024"/>
    <n v="56"/>
    <n v="6"/>
    <n v="165"/>
  </r>
  <r>
    <n v="5"/>
    <x v="2"/>
    <x v="1019"/>
    <x v="3"/>
    <x v="1"/>
    <n v="3"/>
    <x v="0"/>
    <x v="0"/>
    <x v="0"/>
    <x v="0"/>
    <x v="0"/>
    <s v="United States"/>
    <x v="771"/>
    <x v="0"/>
    <m/>
    <x v="0"/>
    <x v="0"/>
    <d v="2019-11-05T00:00:00"/>
    <s v="Thu"/>
    <x v="7"/>
    <s v="CA-2019-102925"/>
    <n v="138"/>
    <s v="Anker Astro 15000mAh USB Portable Charger"/>
    <s v="Chuck Magee"/>
    <n v="10024"/>
    <n v="4"/>
    <n v="2"/>
    <n v="100"/>
  </r>
  <r>
    <n v="5"/>
    <x v="1"/>
    <x v="1020"/>
    <x v="3"/>
    <x v="0"/>
    <n v="6"/>
    <x v="2"/>
    <x v="2"/>
    <x v="2"/>
    <x v="25"/>
    <x v="15"/>
    <s v="United States"/>
    <x v="629"/>
    <x v="1"/>
    <m/>
    <x v="0"/>
    <x v="1"/>
    <d v="2019-06-30T00:00:00"/>
    <s v="Mon"/>
    <x v="1"/>
    <s v="CA-2019-102946"/>
    <n v="1585"/>
    <s v="Tuf-Vin Binders"/>
    <s v="Anna Andreadi"/>
    <n v="89115"/>
    <n v="26"/>
    <n v="3"/>
    <n v="76"/>
  </r>
  <r>
    <n v="4"/>
    <x v="1"/>
    <x v="957"/>
    <x v="3"/>
    <x v="0"/>
    <n v="6"/>
    <x v="2"/>
    <x v="11"/>
    <x v="2"/>
    <x v="183"/>
    <x v="44"/>
    <s v="United States"/>
    <x v="203"/>
    <x v="0"/>
    <m/>
    <x v="0"/>
    <x v="0"/>
    <d v="2019-09-22T00:00:00"/>
    <s v="Sun"/>
    <x v="0"/>
    <s v="CA-2019-102967"/>
    <n v="1545"/>
    <s v="Tenex Personal Project File with Scoop Front Design, Black"/>
    <s v="Chuck Magee"/>
    <n v="3301"/>
    <n v="18"/>
    <n v="5"/>
    <n v="67"/>
  </r>
  <r>
    <n v="5"/>
    <x v="1"/>
    <x v="1021"/>
    <x v="3"/>
    <x v="0"/>
    <n v="6"/>
    <x v="1"/>
    <x v="6"/>
    <x v="2"/>
    <x v="17"/>
    <x v="1"/>
    <s v="United States"/>
    <x v="631"/>
    <x v="1"/>
    <m/>
    <x v="0"/>
    <x v="0"/>
    <d v="2019-09-19T00:00:00"/>
    <s v="Thu"/>
    <x v="0"/>
    <s v="CA-2019-102974"/>
    <n v="349"/>
    <s v="Boston 16765 Mini Stand Up Battery Pencil Sharpener"/>
    <s v="Anna Andreadi"/>
    <n v="90032"/>
    <n v="6"/>
    <n v="2"/>
    <n v="23"/>
  </r>
  <r>
    <n v="5"/>
    <x v="1"/>
    <x v="1021"/>
    <x v="3"/>
    <x v="0"/>
    <n v="6"/>
    <x v="1"/>
    <x v="6"/>
    <x v="2"/>
    <x v="17"/>
    <x v="1"/>
    <s v="United States"/>
    <x v="631"/>
    <x v="1"/>
    <m/>
    <x v="0"/>
    <x v="0"/>
    <d v="2019-09-19T00:00:00"/>
    <s v="Thu"/>
    <x v="0"/>
    <s v="CA-2019-102974"/>
    <n v="1145"/>
    <s v="Newell 33"/>
    <s v="Anna Andreadi"/>
    <n v="90032"/>
    <n v="5"/>
    <n v="3"/>
    <n v="17"/>
  </r>
  <r>
    <n v="5"/>
    <x v="1"/>
    <x v="1021"/>
    <x v="3"/>
    <x v="0"/>
    <n v="6"/>
    <x v="1"/>
    <x v="8"/>
    <x v="0"/>
    <x v="17"/>
    <x v="1"/>
    <s v="United States"/>
    <x v="631"/>
    <x v="1"/>
    <m/>
    <x v="0"/>
    <x v="0"/>
    <d v="2019-09-19T00:00:00"/>
    <s v="Thu"/>
    <x v="0"/>
    <s v="CA-2019-102974"/>
    <n v="1094"/>
    <s v="Microsoft Natural Ergonomic Keyboard 4000"/>
    <s v="Anna Andreadi"/>
    <n v="90032"/>
    <n v="31"/>
    <n v="5"/>
    <n v="150"/>
  </r>
  <r>
    <n v="2"/>
    <x v="1"/>
    <x v="1022"/>
    <x v="3"/>
    <x v="1"/>
    <n v="3"/>
    <x v="1"/>
    <x v="3"/>
    <x v="2"/>
    <x v="22"/>
    <x v="14"/>
    <s v="United States"/>
    <x v="355"/>
    <x v="2"/>
    <m/>
    <x v="0"/>
    <x v="0"/>
    <d v="2019-11-03T00:00:00"/>
    <s v="Tue"/>
    <x v="7"/>
    <s v="CA-2019-103009"/>
    <n v="1760"/>
    <s v="Xerox 1963"/>
    <s v="Cassandra Brandow"/>
    <n v="40475"/>
    <n v="12"/>
    <n v="5"/>
    <n v="26"/>
  </r>
  <r>
    <n v="0"/>
    <x v="0"/>
    <x v="1023"/>
    <x v="3"/>
    <x v="3"/>
    <n v="0"/>
    <x v="0"/>
    <x v="9"/>
    <x v="1"/>
    <x v="2"/>
    <x v="2"/>
    <s v="United States"/>
    <x v="772"/>
    <x v="2"/>
    <m/>
    <x v="0"/>
    <x v="1"/>
    <d v="2019-10-20T00:00:00"/>
    <s v="Fri"/>
    <x v="8"/>
    <s v="CA-2019-103065"/>
    <n v="500"/>
    <s v="DAX Wood Document Frame."/>
    <s v="Cassandra Brandow"/>
    <n v="32216"/>
    <n v="6"/>
    <n v="4"/>
    <n v="44"/>
  </r>
  <r>
    <n v="0"/>
    <x v="0"/>
    <x v="1023"/>
    <x v="3"/>
    <x v="3"/>
    <n v="0"/>
    <x v="0"/>
    <x v="3"/>
    <x v="2"/>
    <x v="2"/>
    <x v="2"/>
    <s v="United States"/>
    <x v="772"/>
    <x v="2"/>
    <m/>
    <x v="0"/>
    <x v="1"/>
    <d v="2019-10-20T00:00:00"/>
    <s v="Fri"/>
    <x v="8"/>
    <s v="CA-2019-103065"/>
    <n v="1346"/>
    <s v="REDIFORM Incoming/Outgoing Call Register, 11 X 8 1/2, 100 Messages"/>
    <s v="Cassandra Brandow"/>
    <n v="32216"/>
    <n v="3"/>
    <n v="1"/>
    <n v="7"/>
  </r>
  <r>
    <n v="0"/>
    <x v="0"/>
    <x v="1023"/>
    <x v="3"/>
    <x v="3"/>
    <n v="0"/>
    <x v="0"/>
    <x v="6"/>
    <x v="2"/>
    <x v="2"/>
    <x v="2"/>
    <s v="United States"/>
    <x v="772"/>
    <x v="2"/>
    <m/>
    <x v="0"/>
    <x v="1"/>
    <d v="2019-10-20T00:00:00"/>
    <s v="Fri"/>
    <x v="8"/>
    <s v="CA-2019-103065"/>
    <n v="1305"/>
    <s v="Prang Drawing Pencil Set"/>
    <s v="Cassandra Brandow"/>
    <n v="32216"/>
    <n v="1"/>
    <n v="2"/>
    <n v="4"/>
  </r>
  <r>
    <n v="0"/>
    <x v="0"/>
    <x v="1023"/>
    <x v="3"/>
    <x v="3"/>
    <n v="0"/>
    <x v="0"/>
    <x v="11"/>
    <x v="2"/>
    <x v="2"/>
    <x v="2"/>
    <s v="United States"/>
    <x v="772"/>
    <x v="2"/>
    <m/>
    <x v="0"/>
    <x v="1"/>
    <d v="2019-10-20T00:00:00"/>
    <s v="Fri"/>
    <x v="8"/>
    <s v="CA-2019-103065"/>
    <n v="1666"/>
    <s v="Woodgrain Magazine Files by Perma"/>
    <s v="Cassandra Brandow"/>
    <n v="32216"/>
    <n v="-1"/>
    <n v="2"/>
    <n v="5"/>
  </r>
  <r>
    <n v="1"/>
    <x v="0"/>
    <x v="978"/>
    <x v="3"/>
    <x v="2"/>
    <n v="1"/>
    <x v="0"/>
    <x v="9"/>
    <x v="1"/>
    <x v="16"/>
    <x v="12"/>
    <s v="United States"/>
    <x v="308"/>
    <x v="0"/>
    <m/>
    <x v="0"/>
    <x v="1"/>
    <d v="2019-11-23T00:00:00"/>
    <s v="Mon"/>
    <x v="7"/>
    <s v="CA-2019-103156"/>
    <n v="1220"/>
    <s v="OIC Stacking Trays"/>
    <s v="Chuck Magee"/>
    <n v="19120"/>
    <n v="7"/>
    <n v="9"/>
    <n v="24"/>
  </r>
  <r>
    <n v="1"/>
    <x v="0"/>
    <x v="1024"/>
    <x v="3"/>
    <x v="2"/>
    <n v="1"/>
    <x v="0"/>
    <x v="1"/>
    <x v="1"/>
    <x v="197"/>
    <x v="40"/>
    <s v="United States"/>
    <x v="442"/>
    <x v="2"/>
    <m/>
    <x v="0"/>
    <x v="0"/>
    <d v="2019-10-13T00:00:00"/>
    <s v="Fri"/>
    <x v="8"/>
    <s v="CA-2019-103212"/>
    <n v="370"/>
    <s v="Bretford Rectangular Conference Table Tops"/>
    <s v="Cassandra Brandow"/>
    <n v="70506"/>
    <n v="346"/>
    <n v="4"/>
    <n v="1505"/>
  </r>
  <r>
    <n v="1"/>
    <x v="0"/>
    <x v="1024"/>
    <x v="3"/>
    <x v="2"/>
    <n v="1"/>
    <x v="0"/>
    <x v="10"/>
    <x v="2"/>
    <x v="197"/>
    <x v="40"/>
    <s v="United States"/>
    <x v="442"/>
    <x v="2"/>
    <m/>
    <x v="0"/>
    <x v="0"/>
    <d v="2019-10-13T00:00:00"/>
    <s v="Fri"/>
    <x v="8"/>
    <s v="CA-2019-103212"/>
    <n v="231"/>
    <s v="Avery 52"/>
    <s v="Cassandra Brandow"/>
    <n v="70506"/>
    <n v="5"/>
    <n v="3"/>
    <n v="11"/>
  </r>
  <r>
    <n v="1"/>
    <x v="0"/>
    <x v="1024"/>
    <x v="3"/>
    <x v="2"/>
    <n v="1"/>
    <x v="0"/>
    <x v="3"/>
    <x v="2"/>
    <x v="197"/>
    <x v="40"/>
    <s v="United States"/>
    <x v="442"/>
    <x v="2"/>
    <m/>
    <x v="0"/>
    <x v="0"/>
    <d v="2019-10-13T00:00:00"/>
    <s v="Fri"/>
    <x v="8"/>
    <s v="CA-2019-103212"/>
    <n v="1837"/>
    <s v="Xerox 231"/>
    <s v="Cassandra Brandow"/>
    <n v="70506"/>
    <n v="12"/>
    <n v="4"/>
    <n v="26"/>
  </r>
  <r>
    <n v="3"/>
    <x v="0"/>
    <x v="1025"/>
    <x v="3"/>
    <x v="1"/>
    <n v="3"/>
    <x v="0"/>
    <x v="6"/>
    <x v="2"/>
    <x v="0"/>
    <x v="0"/>
    <s v="United States"/>
    <x v="217"/>
    <x v="0"/>
    <m/>
    <x v="0"/>
    <x v="0"/>
    <d v="2019-11-27T00:00:00"/>
    <s v="Fri"/>
    <x v="7"/>
    <s v="CA-2019-103352"/>
    <n v="126"/>
    <s v="American Pencil"/>
    <s v="Chuck Magee"/>
    <n v="10011"/>
    <n v="2"/>
    <n v="3"/>
    <n v="7"/>
  </r>
  <r>
    <n v="3"/>
    <x v="0"/>
    <x v="1025"/>
    <x v="3"/>
    <x v="1"/>
    <n v="3"/>
    <x v="0"/>
    <x v="2"/>
    <x v="2"/>
    <x v="0"/>
    <x v="0"/>
    <s v="United States"/>
    <x v="217"/>
    <x v="0"/>
    <m/>
    <x v="0"/>
    <x v="1"/>
    <d v="2019-11-27T00:00:00"/>
    <s v="Fri"/>
    <x v="7"/>
    <s v="CA-2019-103352"/>
    <n v="244"/>
    <s v="Avery Flip-Chart Easel Binder, Black"/>
    <s v="Chuck Magee"/>
    <n v="10011"/>
    <n v="36"/>
    <n v="6"/>
    <n v="107"/>
  </r>
  <r>
    <n v="4"/>
    <x v="1"/>
    <x v="1026"/>
    <x v="3"/>
    <x v="0"/>
    <n v="6"/>
    <x v="2"/>
    <x v="12"/>
    <x v="2"/>
    <x v="45"/>
    <x v="1"/>
    <s v="United States"/>
    <x v="397"/>
    <x v="1"/>
    <s v="Yes"/>
    <x v="1"/>
    <x v="0"/>
    <d v="2019-11-21T00:00:00"/>
    <s v="Sat"/>
    <x v="7"/>
    <s v="CA-2019-103380"/>
    <n v="63"/>
    <s v="Acco Six-Outlet Power Strip, 4 Cord Length"/>
    <s v="Anna Andreadi"/>
    <n v="91104"/>
    <n v="2"/>
    <n v="1"/>
    <n v="9"/>
  </r>
  <r>
    <n v="4"/>
    <x v="1"/>
    <x v="1026"/>
    <x v="3"/>
    <x v="0"/>
    <n v="6"/>
    <x v="2"/>
    <x v="6"/>
    <x v="2"/>
    <x v="45"/>
    <x v="1"/>
    <s v="United States"/>
    <x v="397"/>
    <x v="1"/>
    <s v="Yes"/>
    <x v="1"/>
    <x v="0"/>
    <d v="2019-11-21T00:00:00"/>
    <s v="Sat"/>
    <x v="7"/>
    <s v="CA-2019-103380"/>
    <n v="1161"/>
    <s v="Newell 344"/>
    <s v="Anna Andreadi"/>
    <n v="91104"/>
    <n v="1"/>
    <n v="2"/>
    <n v="6"/>
  </r>
  <r>
    <n v="4"/>
    <x v="1"/>
    <x v="1026"/>
    <x v="3"/>
    <x v="0"/>
    <n v="6"/>
    <x v="2"/>
    <x v="4"/>
    <x v="2"/>
    <x v="45"/>
    <x v="1"/>
    <s v="United States"/>
    <x v="397"/>
    <x v="1"/>
    <s v="Yes"/>
    <x v="1"/>
    <x v="0"/>
    <d v="2019-11-21T00:00:00"/>
    <s v="Sat"/>
    <x v="7"/>
    <s v="CA-2019-103380"/>
    <n v="115"/>
    <s v="Advantus T-Pin Paper Clips"/>
    <s v="Anna Andreadi"/>
    <n v="91104"/>
    <n v="4"/>
    <n v="2"/>
    <n v="9"/>
  </r>
  <r>
    <n v="4"/>
    <x v="1"/>
    <x v="1026"/>
    <x v="3"/>
    <x v="0"/>
    <n v="6"/>
    <x v="2"/>
    <x v="11"/>
    <x v="2"/>
    <x v="45"/>
    <x v="1"/>
    <s v="United States"/>
    <x v="397"/>
    <x v="1"/>
    <s v="Yes"/>
    <x v="1"/>
    <x v="0"/>
    <d v="2019-11-21T00:00:00"/>
    <s v="Sat"/>
    <x v="7"/>
    <s v="CA-2019-103380"/>
    <n v="583"/>
    <s v="Eldon Portable Mobile Manager"/>
    <s v="Anna Andreadi"/>
    <n v="91104"/>
    <n v="15"/>
    <n v="2"/>
    <n v="57"/>
  </r>
  <r>
    <n v="4"/>
    <x v="1"/>
    <x v="1026"/>
    <x v="3"/>
    <x v="0"/>
    <n v="6"/>
    <x v="2"/>
    <x v="0"/>
    <x v="0"/>
    <x v="45"/>
    <x v="1"/>
    <s v="United States"/>
    <x v="397"/>
    <x v="1"/>
    <s v="Yes"/>
    <x v="1"/>
    <x v="1"/>
    <d v="2019-11-21T00:00:00"/>
    <s v="Sat"/>
    <x v="7"/>
    <s v="CA-2019-103380"/>
    <n v="1100"/>
    <s v="Mitel MiVoice 5330e IP Phone"/>
    <s v="Anna Andreadi"/>
    <n v="91104"/>
    <n v="49"/>
    <n v="3"/>
    <n v="660"/>
  </r>
  <r>
    <n v="5"/>
    <x v="1"/>
    <x v="1027"/>
    <x v="3"/>
    <x v="0"/>
    <n v="6"/>
    <x v="0"/>
    <x v="9"/>
    <x v="1"/>
    <x v="4"/>
    <x v="4"/>
    <s v="United States"/>
    <x v="433"/>
    <x v="3"/>
    <m/>
    <x v="0"/>
    <x v="7"/>
    <d v="2019-12-03T00:00:00"/>
    <s v="Tue"/>
    <x v="6"/>
    <s v="CA-2019-103415"/>
    <n v="1562"/>
    <s v="Tensor Brushed Steel Torchiere Floor Lamp"/>
    <s v="Kelly Williams"/>
    <n v="77041"/>
    <n v="-14"/>
    <n v="2"/>
    <n v="14"/>
  </r>
  <r>
    <n v="6"/>
    <x v="0"/>
    <x v="1028"/>
    <x v="3"/>
    <x v="0"/>
    <n v="6"/>
    <x v="0"/>
    <x v="9"/>
    <x v="1"/>
    <x v="0"/>
    <x v="0"/>
    <s v="United States"/>
    <x v="422"/>
    <x v="0"/>
    <m/>
    <x v="0"/>
    <x v="0"/>
    <d v="2019-12-17T00:00:00"/>
    <s v="Tue"/>
    <x v="6"/>
    <s v="CA-2019-103443"/>
    <n v="507"/>
    <s v="Deflect-o Glass Clear Studded Chair Mats"/>
    <s v="Chuck Magee"/>
    <n v="10009"/>
    <n v="27"/>
    <n v="2"/>
    <n v="124"/>
  </r>
  <r>
    <n v="6"/>
    <x v="0"/>
    <x v="1028"/>
    <x v="3"/>
    <x v="0"/>
    <n v="6"/>
    <x v="0"/>
    <x v="11"/>
    <x v="2"/>
    <x v="0"/>
    <x v="0"/>
    <s v="United States"/>
    <x v="422"/>
    <x v="0"/>
    <m/>
    <x v="0"/>
    <x v="0"/>
    <d v="2019-12-17T00:00:00"/>
    <s v="Tue"/>
    <x v="6"/>
    <s v="CA-2019-103443"/>
    <n v="1388"/>
    <s v="Safco Steel Mobile File Cart"/>
    <s v="Chuck Magee"/>
    <n v="10009"/>
    <n v="42"/>
    <n v="2"/>
    <n v="167"/>
  </r>
  <r>
    <n v="6"/>
    <x v="0"/>
    <x v="1028"/>
    <x v="3"/>
    <x v="0"/>
    <n v="6"/>
    <x v="0"/>
    <x v="2"/>
    <x v="2"/>
    <x v="0"/>
    <x v="0"/>
    <s v="United States"/>
    <x v="422"/>
    <x v="0"/>
    <m/>
    <x v="0"/>
    <x v="1"/>
    <d v="2019-12-17T00:00:00"/>
    <s v="Tue"/>
    <x v="6"/>
    <s v="CA-2019-103443"/>
    <n v="722"/>
    <s v="GBC Wire Binding Combs"/>
    <s v="Chuck Magee"/>
    <n v="10009"/>
    <n v="8"/>
    <n v="3"/>
    <n v="25"/>
  </r>
  <r>
    <n v="3"/>
    <x v="0"/>
    <x v="1029"/>
    <x v="3"/>
    <x v="1"/>
    <n v="3"/>
    <x v="1"/>
    <x v="2"/>
    <x v="2"/>
    <x v="49"/>
    <x v="10"/>
    <s v="United States"/>
    <x v="141"/>
    <x v="3"/>
    <m/>
    <x v="0"/>
    <x v="3"/>
    <d v="2019-07-21T00:00:00"/>
    <s v="Sat"/>
    <x v="1"/>
    <s v="CA-2019-103478"/>
    <n v="263"/>
    <s v="Avery Poly Binder Pockets"/>
    <s v="Kelly Williams"/>
    <n v="60505"/>
    <n v="-5"/>
    <n v="4"/>
    <n v="3"/>
  </r>
  <r>
    <n v="3"/>
    <x v="0"/>
    <x v="1029"/>
    <x v="3"/>
    <x v="1"/>
    <n v="3"/>
    <x v="1"/>
    <x v="2"/>
    <x v="2"/>
    <x v="49"/>
    <x v="10"/>
    <s v="United States"/>
    <x v="141"/>
    <x v="3"/>
    <m/>
    <x v="0"/>
    <x v="3"/>
    <d v="2019-07-21T00:00:00"/>
    <s v="Sat"/>
    <x v="1"/>
    <s v="CA-2019-103478"/>
    <n v="422"/>
    <s v="Catalog Binders with Expanding Posts"/>
    <s v="Kelly Williams"/>
    <n v="60505"/>
    <n v="-165"/>
    <n v="7"/>
    <n v="94"/>
  </r>
  <r>
    <n v="4"/>
    <x v="1"/>
    <x v="978"/>
    <x v="3"/>
    <x v="0"/>
    <n v="6"/>
    <x v="0"/>
    <x v="5"/>
    <x v="1"/>
    <x v="6"/>
    <x v="27"/>
    <s v="United States"/>
    <x v="470"/>
    <x v="2"/>
    <m/>
    <x v="0"/>
    <x v="1"/>
    <d v="2019-11-20T00:00:00"/>
    <s v="Fri"/>
    <x v="7"/>
    <s v="CA-2019-103499"/>
    <n v="1209"/>
    <s v="Office Star - Mesh Screen back chair with Vinyl seat"/>
    <s v="Cassandra Brandow"/>
    <n v="38301"/>
    <n v="-24"/>
    <n v="2"/>
    <n v="210"/>
  </r>
  <r>
    <n v="4"/>
    <x v="1"/>
    <x v="1030"/>
    <x v="3"/>
    <x v="0"/>
    <n v="6"/>
    <x v="1"/>
    <x v="10"/>
    <x v="2"/>
    <x v="63"/>
    <x v="0"/>
    <s v="United States"/>
    <x v="123"/>
    <x v="0"/>
    <m/>
    <x v="0"/>
    <x v="0"/>
    <d v="2019-07-23T00:00:00"/>
    <s v="Mon"/>
    <x v="1"/>
    <s v="CA-2019-103506"/>
    <n v="232"/>
    <s v="Avery Address/Shipping Labels for Typewriters, 4 x 2"/>
    <s v="Chuck Magee"/>
    <n v="11561"/>
    <n v="20"/>
    <n v="4"/>
    <n v="41"/>
  </r>
  <r>
    <n v="2"/>
    <x v="2"/>
    <x v="1008"/>
    <x v="3"/>
    <x v="2"/>
    <n v="1"/>
    <x v="1"/>
    <x v="3"/>
    <x v="2"/>
    <x v="258"/>
    <x v="4"/>
    <s v="United States"/>
    <x v="252"/>
    <x v="3"/>
    <m/>
    <x v="0"/>
    <x v="1"/>
    <d v="2019-09-23T00:00:00"/>
    <s v="Mon"/>
    <x v="0"/>
    <s v="CA-2019-103520"/>
    <n v="1690"/>
    <s v="Xerox 1899"/>
    <s v="Kelly Williams"/>
    <n v="79424"/>
    <n v="3"/>
    <n v="2"/>
    <n v="9"/>
  </r>
  <r>
    <n v="3"/>
    <x v="2"/>
    <x v="1031"/>
    <x v="3"/>
    <x v="2"/>
    <n v="1"/>
    <x v="0"/>
    <x v="9"/>
    <x v="1"/>
    <x v="17"/>
    <x v="1"/>
    <s v="United States"/>
    <x v="332"/>
    <x v="1"/>
    <m/>
    <x v="0"/>
    <x v="0"/>
    <d v="2019-09-12T00:00:00"/>
    <s v="Thu"/>
    <x v="0"/>
    <s v="CA-2019-103611"/>
    <n v="577"/>
    <s v="Eldon Image Series Desk Accessories, Burgundy"/>
    <s v="Anna Andreadi"/>
    <n v="90036"/>
    <n v="3"/>
    <n v="2"/>
    <n v="8"/>
  </r>
  <r>
    <n v="6"/>
    <x v="0"/>
    <x v="1025"/>
    <x v="3"/>
    <x v="0"/>
    <n v="6"/>
    <x v="1"/>
    <x v="12"/>
    <x v="2"/>
    <x v="89"/>
    <x v="4"/>
    <s v="United States"/>
    <x v="730"/>
    <x v="3"/>
    <m/>
    <x v="0"/>
    <x v="3"/>
    <d v="2019-11-24T00:00:00"/>
    <s v="Tue"/>
    <x v="7"/>
    <s v="CA-2019-103765"/>
    <n v="815"/>
    <s v="Holmes Replacement Filter for HEPA Air Cleaner, Very Large Room, HEPA Filter"/>
    <s v="Kelly Williams"/>
    <n v="79762"/>
    <n v="-25"/>
    <n v="1"/>
    <n v="14"/>
  </r>
  <r>
    <n v="7"/>
    <x v="2"/>
    <x v="979"/>
    <x v="3"/>
    <x v="0"/>
    <n v="6"/>
    <x v="2"/>
    <x v="2"/>
    <x v="2"/>
    <x v="444"/>
    <x v="30"/>
    <s v="United States"/>
    <x v="662"/>
    <x v="3"/>
    <m/>
    <x v="0"/>
    <x v="0"/>
    <d v="2019-09-07T00:00:00"/>
    <s v="Sat"/>
    <x v="0"/>
    <s v="CA-2019-103877"/>
    <n v="682"/>
    <s v="GBC DocuBind 300 Electric Binding Machine"/>
    <s v="Kelly Williams"/>
    <n v="64055"/>
    <n v="757"/>
    <n v="3"/>
    <n v="1578"/>
  </r>
  <r>
    <n v="6"/>
    <x v="0"/>
    <x v="1032"/>
    <x v="3"/>
    <x v="0"/>
    <n v="6"/>
    <x v="2"/>
    <x v="9"/>
    <x v="1"/>
    <x v="369"/>
    <x v="1"/>
    <s v="United States"/>
    <x v="717"/>
    <x v="1"/>
    <m/>
    <x v="0"/>
    <x v="0"/>
    <d v="2019-12-01T00:00:00"/>
    <s v="Sun"/>
    <x v="6"/>
    <s v="CA-2019-103968"/>
    <n v="1546"/>
    <s v="Tenex The Solids Textured Chair Mats"/>
    <s v="Anna Andreadi"/>
    <n v="95207"/>
    <n v="107"/>
    <n v="9"/>
    <n v="630"/>
  </r>
  <r>
    <n v="6"/>
    <x v="0"/>
    <x v="1033"/>
    <x v="3"/>
    <x v="0"/>
    <n v="6"/>
    <x v="0"/>
    <x v="14"/>
    <x v="1"/>
    <x v="1"/>
    <x v="1"/>
    <s v="United States"/>
    <x v="88"/>
    <x v="1"/>
    <m/>
    <x v="0"/>
    <x v="5"/>
    <d v="2019-10-07T00:00:00"/>
    <s v="Sat"/>
    <x v="8"/>
    <s v="CA-2019-104003"/>
    <n v="1228"/>
    <s v="OSullivan Manor Hill 2-Door Library in Brianna Oak"/>
    <s v="Anna Andreadi"/>
    <n v="94110"/>
    <n v="-14"/>
    <n v="2"/>
    <n v="308"/>
  </r>
  <r>
    <n v="2"/>
    <x v="2"/>
    <x v="1034"/>
    <x v="3"/>
    <x v="2"/>
    <n v="1"/>
    <x v="0"/>
    <x v="15"/>
    <x v="2"/>
    <x v="0"/>
    <x v="0"/>
    <s v="United States"/>
    <x v="308"/>
    <x v="0"/>
    <m/>
    <x v="0"/>
    <x v="0"/>
    <d v="2019-04-23T00:00:00"/>
    <s v="Mon"/>
    <x v="4"/>
    <s v="CA-2019-104010"/>
    <n v="671"/>
    <s v="Fiskars Softgrip Scissors"/>
    <s v="Chuck Magee"/>
    <n v="10011"/>
    <n v="15"/>
    <n v="5"/>
    <n v="55"/>
  </r>
  <r>
    <n v="5"/>
    <x v="2"/>
    <x v="1035"/>
    <x v="3"/>
    <x v="1"/>
    <n v="3"/>
    <x v="1"/>
    <x v="6"/>
    <x v="2"/>
    <x v="16"/>
    <x v="12"/>
    <s v="United States"/>
    <x v="769"/>
    <x v="0"/>
    <m/>
    <x v="0"/>
    <x v="1"/>
    <d v="2019-08-29T00:00:00"/>
    <s v="Sun"/>
    <x v="0"/>
    <s v="CA-2019-104024"/>
    <n v="1138"/>
    <s v="Newell 323"/>
    <s v="Chuck Magee"/>
    <n v="19134"/>
    <n v="1"/>
    <n v="7"/>
    <n v="9"/>
  </r>
  <r>
    <n v="5"/>
    <x v="1"/>
    <x v="1036"/>
    <x v="3"/>
    <x v="0"/>
    <n v="6"/>
    <x v="1"/>
    <x v="8"/>
    <x v="0"/>
    <x v="276"/>
    <x v="42"/>
    <s v="United States"/>
    <x v="290"/>
    <x v="0"/>
    <m/>
    <x v="0"/>
    <x v="0"/>
    <d v="2019-12-05T00:00:00"/>
    <s v="Thu"/>
    <x v="6"/>
    <s v="CA-2019-104066"/>
    <n v="1002"/>
    <s v="Logitech ClearChat Comfort/USB Headset H390"/>
    <s v="Chuck Magee"/>
    <m/>
    <n v="68"/>
    <n v="7"/>
    <n v="205"/>
  </r>
  <r>
    <n v="7"/>
    <x v="2"/>
    <x v="1037"/>
    <x v="3"/>
    <x v="0"/>
    <n v="6"/>
    <x v="0"/>
    <x v="6"/>
    <x v="2"/>
    <x v="187"/>
    <x v="1"/>
    <s v="United States"/>
    <x v="459"/>
    <x v="1"/>
    <m/>
    <x v="0"/>
    <x v="0"/>
    <d v="2019-03-08T00:00:00"/>
    <s v="Sun"/>
    <x v="2"/>
    <s v="CA-2019-104080"/>
    <n v="1138"/>
    <s v="Newell 323"/>
    <s v="Anna Andreadi"/>
    <n v="92804"/>
    <n v="1"/>
    <n v="2"/>
    <n v="3"/>
  </r>
  <r>
    <n v="7"/>
    <x v="2"/>
    <x v="1037"/>
    <x v="3"/>
    <x v="0"/>
    <n v="6"/>
    <x v="0"/>
    <x v="2"/>
    <x v="2"/>
    <x v="187"/>
    <x v="1"/>
    <s v="United States"/>
    <x v="459"/>
    <x v="1"/>
    <m/>
    <x v="0"/>
    <x v="1"/>
    <d v="2019-03-08T00:00:00"/>
    <s v="Sun"/>
    <x v="2"/>
    <s v="CA-2019-104080"/>
    <n v="781"/>
    <s v="Green Canvas Binder for 8-1/2 x 14 Sheets"/>
    <s v="Anna Andreadi"/>
    <n v="92804"/>
    <n v="64"/>
    <n v="5"/>
    <n v="171"/>
  </r>
  <r>
    <n v="7"/>
    <x v="2"/>
    <x v="1038"/>
    <x v="3"/>
    <x v="0"/>
    <n v="6"/>
    <x v="1"/>
    <x v="6"/>
    <x v="2"/>
    <x v="4"/>
    <x v="4"/>
    <s v="United States"/>
    <x v="627"/>
    <x v="3"/>
    <m/>
    <x v="0"/>
    <x v="1"/>
    <d v="2019-12-02T00:00:00"/>
    <s v="Mon"/>
    <x v="6"/>
    <s v="CA-2019-104108"/>
    <n v="1048"/>
    <s v="Manco Dry-Lighter Erasable Highlighter"/>
    <s v="Kelly Williams"/>
    <n v="77095"/>
    <n v="2"/>
    <n v="5"/>
    <n v="12"/>
  </r>
  <r>
    <n v="3"/>
    <x v="0"/>
    <x v="1039"/>
    <x v="3"/>
    <x v="1"/>
    <n v="3"/>
    <x v="0"/>
    <x v="3"/>
    <x v="2"/>
    <x v="206"/>
    <x v="24"/>
    <s v="United States"/>
    <x v="158"/>
    <x v="0"/>
    <m/>
    <x v="0"/>
    <x v="0"/>
    <d v="2019-11-01T00:00:00"/>
    <s v="Sun"/>
    <x v="7"/>
    <s v="CA-2019-104136"/>
    <n v="1684"/>
    <s v="Xerox 1893"/>
    <s v="Chuck Magee"/>
    <n v="2149"/>
    <n v="20"/>
    <n v="1"/>
    <n v="41"/>
  </r>
  <r>
    <n v="3"/>
    <x v="0"/>
    <x v="1039"/>
    <x v="3"/>
    <x v="1"/>
    <n v="3"/>
    <x v="0"/>
    <x v="3"/>
    <x v="2"/>
    <x v="206"/>
    <x v="24"/>
    <s v="United States"/>
    <x v="158"/>
    <x v="0"/>
    <m/>
    <x v="0"/>
    <x v="0"/>
    <d v="2019-11-01T00:00:00"/>
    <s v="Sun"/>
    <x v="7"/>
    <s v="CA-2019-104136"/>
    <n v="1734"/>
    <s v="Xerox 1939"/>
    <s v="Chuck Magee"/>
    <n v="2149"/>
    <n v="91"/>
    <n v="10"/>
    <n v="190"/>
  </r>
  <r>
    <n v="6"/>
    <x v="0"/>
    <x v="1040"/>
    <x v="3"/>
    <x v="0"/>
    <n v="6"/>
    <x v="1"/>
    <x v="2"/>
    <x v="2"/>
    <x v="274"/>
    <x v="41"/>
    <s v="United States"/>
    <x v="546"/>
    <x v="3"/>
    <m/>
    <x v="0"/>
    <x v="0"/>
    <d v="2019-01-30T00:00:00"/>
    <s v="Mon"/>
    <x v="3"/>
    <s v="CA-2019-104220"/>
    <n v="408"/>
    <s v="Cardinal EasyOpen D-Ring Binders"/>
    <s v="Kelly Williams"/>
    <n v="50315"/>
    <n v="9"/>
    <n v="2"/>
    <n v="18"/>
  </r>
  <r>
    <n v="6"/>
    <x v="0"/>
    <x v="1040"/>
    <x v="3"/>
    <x v="0"/>
    <n v="6"/>
    <x v="1"/>
    <x v="0"/>
    <x v="0"/>
    <x v="274"/>
    <x v="41"/>
    <s v="United States"/>
    <x v="546"/>
    <x v="3"/>
    <m/>
    <x v="0"/>
    <x v="0"/>
    <d v="2019-01-30T00:00:00"/>
    <s v="Mon"/>
    <x v="3"/>
    <s v="CA-2019-104220"/>
    <n v="157"/>
    <s v="AT&amp;T 841000 Phone"/>
    <s v="Kelly Williams"/>
    <n v="50315"/>
    <n v="52"/>
    <n v="3"/>
    <n v="207"/>
  </r>
  <r>
    <n v="6"/>
    <x v="0"/>
    <x v="1040"/>
    <x v="3"/>
    <x v="0"/>
    <n v="6"/>
    <x v="1"/>
    <x v="9"/>
    <x v="1"/>
    <x v="274"/>
    <x v="41"/>
    <s v="United States"/>
    <x v="546"/>
    <x v="3"/>
    <m/>
    <x v="0"/>
    <x v="0"/>
    <d v="2019-01-30T00:00:00"/>
    <s v="Mon"/>
    <x v="3"/>
    <s v="CA-2019-104220"/>
    <n v="394"/>
    <s v="C-Line Magnetic Cubicle Keepers, Clear Polypropylene"/>
    <s v="Kelly Williams"/>
    <n v="50315"/>
    <n v="15"/>
    <n v="7"/>
    <n v="35"/>
  </r>
  <r>
    <n v="6"/>
    <x v="0"/>
    <x v="1040"/>
    <x v="3"/>
    <x v="0"/>
    <n v="6"/>
    <x v="1"/>
    <x v="2"/>
    <x v="2"/>
    <x v="274"/>
    <x v="41"/>
    <s v="United States"/>
    <x v="546"/>
    <x v="3"/>
    <m/>
    <x v="0"/>
    <x v="0"/>
    <d v="2019-01-30T00:00:00"/>
    <s v="Mon"/>
    <x v="3"/>
    <s v="CA-2019-104220"/>
    <n v="535"/>
    <s v="DXL Angle-View Binders with Locking Rings by Samsill"/>
    <s v="Kelly Williams"/>
    <n v="50315"/>
    <n v="3"/>
    <n v="1"/>
    <n v="8"/>
  </r>
  <r>
    <n v="6"/>
    <x v="0"/>
    <x v="1040"/>
    <x v="3"/>
    <x v="0"/>
    <n v="6"/>
    <x v="1"/>
    <x v="6"/>
    <x v="2"/>
    <x v="274"/>
    <x v="41"/>
    <s v="United States"/>
    <x v="546"/>
    <x v="3"/>
    <m/>
    <x v="0"/>
    <x v="0"/>
    <d v="2019-01-30T00:00:00"/>
    <s v="Mon"/>
    <x v="3"/>
    <s v="CA-2019-104220"/>
    <n v="355"/>
    <s v="Boston 19500 Mighty Mite Electric Pencil Sharpener"/>
    <s v="Kelly Williams"/>
    <n v="50315"/>
    <n v="11"/>
    <n v="2"/>
    <n v="40"/>
  </r>
  <r>
    <n v="6"/>
    <x v="0"/>
    <x v="1040"/>
    <x v="3"/>
    <x v="0"/>
    <n v="6"/>
    <x v="1"/>
    <x v="2"/>
    <x v="2"/>
    <x v="274"/>
    <x v="41"/>
    <s v="United States"/>
    <x v="546"/>
    <x v="3"/>
    <m/>
    <x v="0"/>
    <x v="0"/>
    <d v="2019-01-30T00:00:00"/>
    <s v="Mon"/>
    <x v="3"/>
    <s v="CA-2019-104220"/>
    <n v="692"/>
    <s v="GBC Instant Report Kit"/>
    <s v="Kelly Williams"/>
    <n v="50315"/>
    <n v="16"/>
    <n v="5"/>
    <n v="32"/>
  </r>
  <r>
    <n v="5"/>
    <x v="1"/>
    <x v="1011"/>
    <x v="3"/>
    <x v="0"/>
    <n v="6"/>
    <x v="1"/>
    <x v="12"/>
    <x v="2"/>
    <x v="218"/>
    <x v="27"/>
    <s v="United States"/>
    <x v="13"/>
    <x v="2"/>
    <m/>
    <x v="0"/>
    <x v="1"/>
    <d v="2019-05-13T00:00:00"/>
    <s v="Fri"/>
    <x v="5"/>
    <s v="CA-2019-104318"/>
    <n v="638"/>
    <s v="Fellowes Basic Home/Office Series Surge Protectors"/>
    <s v="Cassandra Brandow"/>
    <n v="37064"/>
    <n v="2"/>
    <n v="2"/>
    <n v="21"/>
  </r>
  <r>
    <n v="7"/>
    <x v="2"/>
    <x v="1028"/>
    <x v="3"/>
    <x v="0"/>
    <n v="6"/>
    <x v="2"/>
    <x v="2"/>
    <x v="2"/>
    <x v="87"/>
    <x v="0"/>
    <s v="United States"/>
    <x v="429"/>
    <x v="0"/>
    <m/>
    <x v="0"/>
    <x v="1"/>
    <d v="2019-12-16T00:00:00"/>
    <s v="Mon"/>
    <x v="6"/>
    <s v="CA-2019-104381"/>
    <n v="43"/>
    <s v="Acco Data Flex Cable Posts For Top &amp; Bottom Load Binders, 6 Capacity"/>
    <s v="Chuck Magee"/>
    <n v="14609"/>
    <n v="10"/>
    <n v="4"/>
    <n v="33"/>
  </r>
  <r>
    <n v="2"/>
    <x v="2"/>
    <x v="1041"/>
    <x v="3"/>
    <x v="2"/>
    <n v="1"/>
    <x v="1"/>
    <x v="0"/>
    <x v="0"/>
    <x v="407"/>
    <x v="28"/>
    <s v="United States"/>
    <x v="400"/>
    <x v="3"/>
    <m/>
    <x v="0"/>
    <x v="0"/>
    <d v="2019-07-05T00:00:00"/>
    <s v="Thu"/>
    <x v="1"/>
    <s v="CA-2019-104388"/>
    <n v="137"/>
    <s v="Anker 36W 4-Port USB Wall Charger Travel Power Adapter for iPhone 5s 5c 5"/>
    <s v="Kelly Williams"/>
    <n v="68025"/>
    <n v="22"/>
    <n v="4"/>
    <n v="80"/>
  </r>
  <r>
    <n v="5"/>
    <x v="1"/>
    <x v="1042"/>
    <x v="3"/>
    <x v="0"/>
    <n v="6"/>
    <x v="0"/>
    <x v="3"/>
    <x v="2"/>
    <x v="206"/>
    <x v="24"/>
    <s v="United States"/>
    <x v="164"/>
    <x v="0"/>
    <m/>
    <x v="0"/>
    <x v="0"/>
    <d v="2019-05-12T00:00:00"/>
    <s v="Thu"/>
    <x v="5"/>
    <s v="CA-2019-104577"/>
    <n v="1571"/>
    <s v="TOPS Carbonless Receipt Book, Four 2-3/4 x 7-1/4 Money Receipts per Page"/>
    <s v="Chuck Magee"/>
    <n v="2149"/>
    <n v="42"/>
    <n v="5"/>
    <n v="88"/>
  </r>
  <r>
    <n v="5"/>
    <x v="1"/>
    <x v="1043"/>
    <x v="3"/>
    <x v="0"/>
    <n v="6"/>
    <x v="1"/>
    <x v="12"/>
    <x v="2"/>
    <x v="29"/>
    <x v="1"/>
    <s v="United States"/>
    <x v="264"/>
    <x v="1"/>
    <m/>
    <x v="0"/>
    <x v="0"/>
    <d v="2019-01-24T00:00:00"/>
    <s v="Tue"/>
    <x v="11"/>
    <s v="CA-2019-104619"/>
    <n v="63"/>
    <s v="Acco Six-Outlet Power Strip, 4 Cord Length"/>
    <s v="Anna Andreadi"/>
    <n v="95123"/>
    <n v="7"/>
    <n v="3"/>
    <n v="26"/>
  </r>
  <r>
    <n v="5"/>
    <x v="1"/>
    <x v="1043"/>
    <x v="3"/>
    <x v="0"/>
    <n v="6"/>
    <x v="1"/>
    <x v="2"/>
    <x v="2"/>
    <x v="29"/>
    <x v="1"/>
    <s v="United States"/>
    <x v="264"/>
    <x v="1"/>
    <m/>
    <x v="0"/>
    <x v="1"/>
    <d v="2019-01-24T00:00:00"/>
    <s v="Tue"/>
    <x v="11"/>
    <s v="CA-2019-104619"/>
    <n v="895"/>
    <s v="Ibico EB-19 Dual Function Manual Binding System"/>
    <s v="Anna Andreadi"/>
    <n v="95123"/>
    <n v="90"/>
    <n v="2"/>
    <n v="277"/>
  </r>
  <r>
    <n v="5"/>
    <x v="1"/>
    <x v="1043"/>
    <x v="3"/>
    <x v="0"/>
    <n v="6"/>
    <x v="1"/>
    <x v="0"/>
    <x v="0"/>
    <x v="29"/>
    <x v="1"/>
    <s v="United States"/>
    <x v="264"/>
    <x v="1"/>
    <m/>
    <x v="0"/>
    <x v="1"/>
    <d v="2019-01-24T00:00:00"/>
    <s v="Tue"/>
    <x v="11"/>
    <s v="CA-2019-104619"/>
    <n v="945"/>
    <s v="Jensen SMPS-640 - speaker phone"/>
    <s v="Anna Andreadi"/>
    <n v="95123"/>
    <n v="8"/>
    <n v="3"/>
    <n v="110"/>
  </r>
  <r>
    <n v="6"/>
    <x v="0"/>
    <x v="1044"/>
    <x v="3"/>
    <x v="0"/>
    <n v="6"/>
    <x v="1"/>
    <x v="2"/>
    <x v="2"/>
    <x v="0"/>
    <x v="0"/>
    <s v="United States"/>
    <x v="13"/>
    <x v="0"/>
    <m/>
    <x v="0"/>
    <x v="1"/>
    <d v="2019-11-10T00:00:00"/>
    <s v="Tue"/>
    <x v="7"/>
    <s v="CA-2019-104640"/>
    <n v="650"/>
    <s v="Fellowes PB300 Plastic Comb Binding Machine"/>
    <s v="Chuck Magee"/>
    <n v="10024"/>
    <n v="314"/>
    <n v="3"/>
    <n v="931"/>
  </r>
  <r>
    <n v="6"/>
    <x v="0"/>
    <x v="1044"/>
    <x v="3"/>
    <x v="0"/>
    <n v="6"/>
    <x v="1"/>
    <x v="0"/>
    <x v="0"/>
    <x v="0"/>
    <x v="0"/>
    <s v="United States"/>
    <x v="13"/>
    <x v="0"/>
    <m/>
    <x v="0"/>
    <x v="0"/>
    <d v="2019-11-10T00:00:00"/>
    <s v="Tue"/>
    <x v="7"/>
    <s v="CA-2019-104640"/>
    <n v="34"/>
    <s v="Aastra 6757i CT Wireless VoIP phone"/>
    <s v="Chuck Magee"/>
    <n v="10024"/>
    <n v="125"/>
    <n v="2"/>
    <n v="431"/>
  </r>
  <r>
    <n v="6"/>
    <x v="0"/>
    <x v="1045"/>
    <x v="3"/>
    <x v="0"/>
    <n v="6"/>
    <x v="0"/>
    <x v="3"/>
    <x v="2"/>
    <x v="17"/>
    <x v="1"/>
    <s v="United States"/>
    <x v="82"/>
    <x v="1"/>
    <m/>
    <x v="0"/>
    <x v="0"/>
    <d v="2019-02-23T00:00:00"/>
    <s v="Mon"/>
    <x v="2"/>
    <s v="CA-2019-104647"/>
    <n v="131"/>
    <s v="Ampad Phone Message Book, Recycled, 400 Message Capacity, 5 ¾” x 11”"/>
    <s v="Anna Andreadi"/>
    <n v="90008"/>
    <n v="17"/>
    <n v="6"/>
    <n v="37"/>
  </r>
  <r>
    <n v="6"/>
    <x v="0"/>
    <x v="1030"/>
    <x v="3"/>
    <x v="0"/>
    <n v="6"/>
    <x v="0"/>
    <x v="14"/>
    <x v="1"/>
    <x v="149"/>
    <x v="5"/>
    <s v="United States"/>
    <x v="419"/>
    <x v="2"/>
    <m/>
    <x v="0"/>
    <x v="0"/>
    <d v="2019-07-21T00:00:00"/>
    <s v="Sat"/>
    <x v="1"/>
    <s v="CA-2019-104731"/>
    <n v="390"/>
    <s v="Bush Westfield Collection Bookcases, Fully Assembled"/>
    <s v="Cassandra Brandow"/>
    <n v="24153"/>
    <n v="70"/>
    <n v="3"/>
    <n v="303"/>
  </r>
  <r>
    <n v="6"/>
    <x v="0"/>
    <x v="1030"/>
    <x v="3"/>
    <x v="0"/>
    <n v="6"/>
    <x v="0"/>
    <x v="9"/>
    <x v="1"/>
    <x v="149"/>
    <x v="5"/>
    <s v="United States"/>
    <x v="419"/>
    <x v="2"/>
    <m/>
    <x v="0"/>
    <x v="0"/>
    <d v="2019-07-21T00:00:00"/>
    <s v="Sat"/>
    <x v="1"/>
    <s v="CA-2019-104731"/>
    <n v="1352"/>
    <s v="Regeneration Desk Collection"/>
    <s v="Cassandra Brandow"/>
    <n v="24153"/>
    <n v="4"/>
    <n v="5"/>
    <n v="9"/>
  </r>
  <r>
    <n v="6"/>
    <x v="0"/>
    <x v="1030"/>
    <x v="3"/>
    <x v="0"/>
    <n v="6"/>
    <x v="0"/>
    <x v="15"/>
    <x v="2"/>
    <x v="149"/>
    <x v="5"/>
    <s v="United States"/>
    <x v="419"/>
    <x v="2"/>
    <m/>
    <x v="0"/>
    <x v="0"/>
    <d v="2019-07-21T00:00:00"/>
    <s v="Sat"/>
    <x v="1"/>
    <s v="CA-2019-104731"/>
    <n v="1308"/>
    <s v="Premier Electric Letter Opener"/>
    <s v="Cassandra Brandow"/>
    <n v="24153"/>
    <n v="12"/>
    <n v="2"/>
    <n v="232"/>
  </r>
  <r>
    <n v="6"/>
    <x v="0"/>
    <x v="1030"/>
    <x v="3"/>
    <x v="0"/>
    <n v="6"/>
    <x v="0"/>
    <x v="2"/>
    <x v="2"/>
    <x v="149"/>
    <x v="5"/>
    <s v="United States"/>
    <x v="419"/>
    <x v="2"/>
    <m/>
    <x v="0"/>
    <x v="0"/>
    <d v="2019-07-21T00:00:00"/>
    <s v="Sat"/>
    <x v="1"/>
    <s v="CA-2019-104731"/>
    <n v="410"/>
    <s v="Cardinal Holdit Business Card Pockets"/>
    <s v="Cassandra Brandow"/>
    <n v="24153"/>
    <n v="7"/>
    <n v="3"/>
    <n v="15"/>
  </r>
  <r>
    <n v="6"/>
    <x v="0"/>
    <x v="1030"/>
    <x v="3"/>
    <x v="0"/>
    <n v="6"/>
    <x v="0"/>
    <x v="6"/>
    <x v="2"/>
    <x v="149"/>
    <x v="5"/>
    <s v="United States"/>
    <x v="419"/>
    <x v="2"/>
    <m/>
    <x v="0"/>
    <x v="0"/>
    <d v="2019-07-21T00:00:00"/>
    <s v="Sat"/>
    <x v="1"/>
    <s v="CA-2019-104731"/>
    <n v="308"/>
    <s v="Berol Giant Pencil Sharpener"/>
    <s v="Cassandra Brandow"/>
    <n v="24153"/>
    <n v="30"/>
    <n v="6"/>
    <n v="102"/>
  </r>
  <r>
    <n v="6"/>
    <x v="0"/>
    <x v="1030"/>
    <x v="3"/>
    <x v="0"/>
    <n v="6"/>
    <x v="0"/>
    <x v="6"/>
    <x v="2"/>
    <x v="149"/>
    <x v="5"/>
    <s v="United States"/>
    <x v="419"/>
    <x v="2"/>
    <m/>
    <x v="0"/>
    <x v="0"/>
    <d v="2019-07-21T00:00:00"/>
    <s v="Sat"/>
    <x v="1"/>
    <s v="CA-2019-104731"/>
    <n v="1167"/>
    <s v="Newell 35"/>
    <s v="Cassandra Brandow"/>
    <n v="24153"/>
    <n v="6"/>
    <n v="6"/>
    <n v="20"/>
  </r>
  <r>
    <n v="6"/>
    <x v="0"/>
    <x v="1030"/>
    <x v="3"/>
    <x v="0"/>
    <n v="6"/>
    <x v="0"/>
    <x v="0"/>
    <x v="0"/>
    <x v="149"/>
    <x v="5"/>
    <s v="United States"/>
    <x v="419"/>
    <x v="2"/>
    <m/>
    <x v="0"/>
    <x v="0"/>
    <d v="2019-07-21T00:00:00"/>
    <s v="Sat"/>
    <x v="1"/>
    <s v="CA-2019-104731"/>
    <n v="1178"/>
    <s v="Nortel Networks T7316 E Nt8 B27"/>
    <s v="Cassandra Brandow"/>
    <n v="24153"/>
    <n v="68"/>
    <n v="4"/>
    <n v="272"/>
  </r>
  <r>
    <n v="6"/>
    <x v="0"/>
    <x v="1046"/>
    <x v="3"/>
    <x v="0"/>
    <n v="6"/>
    <x v="0"/>
    <x v="3"/>
    <x v="2"/>
    <x v="432"/>
    <x v="4"/>
    <s v="United States"/>
    <x v="560"/>
    <x v="3"/>
    <m/>
    <x v="0"/>
    <x v="1"/>
    <d v="2019-05-29T00:00:00"/>
    <s v="Sun"/>
    <x v="9"/>
    <s v="CA-2019-104745"/>
    <n v="1725"/>
    <s v="Xerox 1930"/>
    <s v="Kelly Williams"/>
    <n v="78550"/>
    <n v="9"/>
    <n v="5"/>
    <n v="26"/>
  </r>
  <r>
    <n v="6"/>
    <x v="0"/>
    <x v="1046"/>
    <x v="3"/>
    <x v="0"/>
    <n v="6"/>
    <x v="0"/>
    <x v="11"/>
    <x v="2"/>
    <x v="432"/>
    <x v="4"/>
    <s v="United States"/>
    <x v="560"/>
    <x v="3"/>
    <m/>
    <x v="0"/>
    <x v="1"/>
    <d v="2019-05-29T00:00:00"/>
    <s v="Sun"/>
    <x v="9"/>
    <s v="CA-2019-104745"/>
    <n v="665"/>
    <s v="File Shuttle I and Handi-File"/>
    <s v="Kelly Williams"/>
    <n v="78550"/>
    <n v="5"/>
    <n v="3"/>
    <n v="53"/>
  </r>
  <r>
    <n v="6"/>
    <x v="0"/>
    <x v="1047"/>
    <x v="3"/>
    <x v="0"/>
    <n v="6"/>
    <x v="0"/>
    <x v="9"/>
    <x v="1"/>
    <x v="15"/>
    <x v="11"/>
    <s v="United States"/>
    <x v="666"/>
    <x v="1"/>
    <m/>
    <x v="0"/>
    <x v="0"/>
    <d v="2019-02-13T00:00:00"/>
    <s v="Fri"/>
    <x v="3"/>
    <s v="CA-2019-104801"/>
    <n v="1541"/>
    <s v="Tenex Contemporary Contur Chairmats for Low and Medium Pile Carpet, Computer, 39 x 49"/>
    <s v="Anna Andreadi"/>
    <n v="98105"/>
    <n v="22"/>
    <n v="1"/>
    <n v="108"/>
  </r>
  <r>
    <n v="6"/>
    <x v="0"/>
    <x v="1047"/>
    <x v="3"/>
    <x v="0"/>
    <n v="6"/>
    <x v="0"/>
    <x v="6"/>
    <x v="2"/>
    <x v="15"/>
    <x v="11"/>
    <s v="United States"/>
    <x v="666"/>
    <x v="1"/>
    <m/>
    <x v="0"/>
    <x v="0"/>
    <d v="2019-02-13T00:00:00"/>
    <s v="Fri"/>
    <x v="3"/>
    <s v="CA-2019-104801"/>
    <n v="1125"/>
    <s v="Newell 311"/>
    <s v="Anna Andreadi"/>
    <n v="98105"/>
    <n v="2"/>
    <n v="3"/>
    <n v="7"/>
  </r>
  <r>
    <n v="6"/>
    <x v="0"/>
    <x v="1047"/>
    <x v="3"/>
    <x v="0"/>
    <n v="6"/>
    <x v="0"/>
    <x v="8"/>
    <x v="0"/>
    <x v="15"/>
    <x v="11"/>
    <s v="United States"/>
    <x v="666"/>
    <x v="1"/>
    <m/>
    <x v="0"/>
    <x v="0"/>
    <d v="2019-02-13T00:00:00"/>
    <s v="Fri"/>
    <x v="3"/>
    <s v="CA-2019-104801"/>
    <n v="1330"/>
    <s v="Razer Tiamat Over Ear 7.1 Surround Sound PC Gaming Headset"/>
    <s v="Anna Andreadi"/>
    <n v="98105"/>
    <n v="344"/>
    <n v="4"/>
    <n v="800"/>
  </r>
  <r>
    <n v="0"/>
    <x v="0"/>
    <x v="1023"/>
    <x v="3"/>
    <x v="3"/>
    <n v="0"/>
    <x v="2"/>
    <x v="10"/>
    <x v="2"/>
    <x v="0"/>
    <x v="0"/>
    <s v="United States"/>
    <x v="202"/>
    <x v="0"/>
    <m/>
    <x v="0"/>
    <x v="0"/>
    <d v="2019-10-20T00:00:00"/>
    <s v="Fri"/>
    <x v="8"/>
    <s v="CA-2019-104822"/>
    <n v="185"/>
    <s v="Avery 478"/>
    <s v="Chuck Magee"/>
    <n v="10024"/>
    <n v="12"/>
    <n v="5"/>
    <n v="25"/>
  </r>
  <r>
    <n v="6"/>
    <x v="0"/>
    <x v="1048"/>
    <x v="3"/>
    <x v="0"/>
    <n v="6"/>
    <x v="2"/>
    <x v="5"/>
    <x v="1"/>
    <x v="15"/>
    <x v="11"/>
    <s v="United States"/>
    <x v="18"/>
    <x v="1"/>
    <m/>
    <x v="0"/>
    <x v="1"/>
    <d v="2019-06-13T00:00:00"/>
    <s v="Fri"/>
    <x v="9"/>
    <s v="CA-2019-104850"/>
    <n v="773"/>
    <s v="Global Wood Trimmed Managers Task Chair, Khaki"/>
    <s v="Anna Andreadi"/>
    <n v="98103"/>
    <n v="-25"/>
    <n v="4"/>
    <n v="291"/>
  </r>
  <r>
    <n v="5"/>
    <x v="2"/>
    <x v="983"/>
    <x v="3"/>
    <x v="1"/>
    <n v="3"/>
    <x v="1"/>
    <x v="12"/>
    <x v="2"/>
    <x v="445"/>
    <x v="2"/>
    <s v="United States"/>
    <x v="715"/>
    <x v="2"/>
    <m/>
    <x v="0"/>
    <x v="1"/>
    <d v="2019-11-18T00:00:00"/>
    <s v="Wed"/>
    <x v="7"/>
    <s v="CA-2019-104864"/>
    <n v="40"/>
    <s v="Acco 7-Outlet Masterpiece Power Center, Wihtout Fax/Phone Line Protection"/>
    <s v="Cassandra Brandow"/>
    <n v="33023"/>
    <n v="49"/>
    <n v="4"/>
    <n v="389"/>
  </r>
  <r>
    <n v="5"/>
    <x v="2"/>
    <x v="983"/>
    <x v="3"/>
    <x v="1"/>
    <n v="3"/>
    <x v="1"/>
    <x v="3"/>
    <x v="2"/>
    <x v="445"/>
    <x v="2"/>
    <s v="United States"/>
    <x v="715"/>
    <x v="2"/>
    <m/>
    <x v="0"/>
    <x v="1"/>
    <d v="2019-11-18T00:00:00"/>
    <s v="Wed"/>
    <x v="7"/>
    <s v="CA-2019-104864"/>
    <n v="1826"/>
    <s v="Xerox 221"/>
    <s v="Cassandra Brandow"/>
    <n v="33023"/>
    <n v="7"/>
    <n v="4"/>
    <n v="21"/>
  </r>
  <r>
    <n v="5"/>
    <x v="2"/>
    <x v="983"/>
    <x v="3"/>
    <x v="1"/>
    <n v="3"/>
    <x v="1"/>
    <x v="11"/>
    <x v="2"/>
    <x v="445"/>
    <x v="2"/>
    <s v="United States"/>
    <x v="715"/>
    <x v="2"/>
    <m/>
    <x v="0"/>
    <x v="1"/>
    <d v="2019-11-18T00:00:00"/>
    <s v="Wed"/>
    <x v="7"/>
    <s v="CA-2019-104864"/>
    <n v="1552"/>
    <s v="Tennsco Commercial Shelving"/>
    <s v="Cassandra Brandow"/>
    <n v="33023"/>
    <n v="-19"/>
    <n v="5"/>
    <n v="81"/>
  </r>
  <r>
    <n v="5"/>
    <x v="2"/>
    <x v="983"/>
    <x v="3"/>
    <x v="1"/>
    <n v="3"/>
    <x v="1"/>
    <x v="3"/>
    <x v="2"/>
    <x v="445"/>
    <x v="2"/>
    <s v="United States"/>
    <x v="715"/>
    <x v="2"/>
    <m/>
    <x v="0"/>
    <x v="1"/>
    <d v="2019-11-18T00:00:00"/>
    <s v="Wed"/>
    <x v="7"/>
    <s v="CA-2019-104864"/>
    <n v="1815"/>
    <s v="Xerox 211"/>
    <s v="Cassandra Brandow"/>
    <n v="33023"/>
    <n v="15"/>
    <n v="8"/>
    <n v="41"/>
  </r>
  <r>
    <n v="5"/>
    <x v="2"/>
    <x v="983"/>
    <x v="3"/>
    <x v="1"/>
    <n v="3"/>
    <x v="1"/>
    <x v="2"/>
    <x v="2"/>
    <x v="445"/>
    <x v="2"/>
    <s v="United States"/>
    <x v="715"/>
    <x v="2"/>
    <m/>
    <x v="0"/>
    <x v="4"/>
    <d v="2019-11-18T00:00:00"/>
    <s v="Wed"/>
    <x v="7"/>
    <s v="CA-2019-104864"/>
    <n v="900"/>
    <s v="Ibico Plastic and Wire Spiral Binding Combs"/>
    <s v="Cassandra Brandow"/>
    <n v="33023"/>
    <n v="-16"/>
    <n v="8"/>
    <n v="20"/>
  </r>
  <r>
    <n v="6"/>
    <x v="0"/>
    <x v="1049"/>
    <x v="3"/>
    <x v="0"/>
    <n v="6"/>
    <x v="1"/>
    <x v="14"/>
    <x v="1"/>
    <x v="31"/>
    <x v="18"/>
    <s v="United States"/>
    <x v="169"/>
    <x v="0"/>
    <m/>
    <x v="0"/>
    <x v="0"/>
    <d v="2019-03-02T00:00:00"/>
    <s v="Mon"/>
    <x v="2"/>
    <s v="CA-2019-104885"/>
    <n v="382"/>
    <s v="Bush Cubix Collection Bookcases, Fully Assembled"/>
    <s v="Chuck Magee"/>
    <n v="19711"/>
    <n v="102"/>
    <n v="2"/>
    <n v="442"/>
  </r>
  <r>
    <n v="6"/>
    <x v="0"/>
    <x v="1049"/>
    <x v="3"/>
    <x v="0"/>
    <n v="6"/>
    <x v="1"/>
    <x v="6"/>
    <x v="2"/>
    <x v="31"/>
    <x v="18"/>
    <s v="United States"/>
    <x v="169"/>
    <x v="0"/>
    <m/>
    <x v="0"/>
    <x v="0"/>
    <d v="2019-03-02T00:00:00"/>
    <s v="Mon"/>
    <x v="2"/>
    <s v="CA-2019-104885"/>
    <n v="1156"/>
    <s v="Newell 34"/>
    <s v="Chuck Magee"/>
    <n v="19711"/>
    <n v="15"/>
    <n v="3"/>
    <n v="60"/>
  </r>
  <r>
    <n v="6"/>
    <x v="0"/>
    <x v="1049"/>
    <x v="3"/>
    <x v="0"/>
    <n v="6"/>
    <x v="1"/>
    <x v="3"/>
    <x v="2"/>
    <x v="31"/>
    <x v="18"/>
    <s v="United States"/>
    <x v="169"/>
    <x v="0"/>
    <m/>
    <x v="0"/>
    <x v="0"/>
    <d v="2019-03-02T00:00:00"/>
    <s v="Mon"/>
    <x v="2"/>
    <s v="CA-2019-104885"/>
    <n v="538"/>
    <s v="Easy-staple paper"/>
    <s v="Chuck Magee"/>
    <n v="19711"/>
    <n v="33"/>
    <n v="6"/>
    <n v="68"/>
  </r>
  <r>
    <n v="6"/>
    <x v="0"/>
    <x v="1049"/>
    <x v="3"/>
    <x v="0"/>
    <n v="6"/>
    <x v="1"/>
    <x v="7"/>
    <x v="2"/>
    <x v="31"/>
    <x v="18"/>
    <s v="United States"/>
    <x v="169"/>
    <x v="0"/>
    <m/>
    <x v="0"/>
    <x v="0"/>
    <d v="2019-03-02T00:00:00"/>
    <s v="Mon"/>
    <x v="2"/>
    <s v="CA-2019-104885"/>
    <n v="1501"/>
    <s v="Staple envelope"/>
    <s v="Chuck Magee"/>
    <n v="19711"/>
    <n v="27"/>
    <n v="7"/>
    <n v="58"/>
  </r>
  <r>
    <n v="4"/>
    <x v="1"/>
    <x v="1050"/>
    <x v="3"/>
    <x v="0"/>
    <n v="6"/>
    <x v="1"/>
    <x v="3"/>
    <x v="2"/>
    <x v="0"/>
    <x v="0"/>
    <s v="United States"/>
    <x v="102"/>
    <x v="0"/>
    <m/>
    <x v="0"/>
    <x v="0"/>
    <d v="2019-02-13T00:00:00"/>
    <s v="Fri"/>
    <x v="3"/>
    <s v="CA-2019-104906"/>
    <n v="1696"/>
    <s v="Xerox 1903"/>
    <s v="Chuck Magee"/>
    <n v="10009"/>
    <n v="9"/>
    <n v="3"/>
    <n v="18"/>
  </r>
  <r>
    <n v="4"/>
    <x v="1"/>
    <x v="1051"/>
    <x v="3"/>
    <x v="0"/>
    <n v="6"/>
    <x v="0"/>
    <x v="0"/>
    <x v="0"/>
    <x v="63"/>
    <x v="0"/>
    <s v="United States"/>
    <x v="576"/>
    <x v="0"/>
    <m/>
    <x v="0"/>
    <x v="0"/>
    <d v="2019-11-18T00:00:00"/>
    <s v="Wed"/>
    <x v="7"/>
    <s v="CA-2019-104913"/>
    <n v="306"/>
    <s v="Belkin SportFit Armband For iPhone 5s/5c, Fuchsia"/>
    <s v="Chuck Magee"/>
    <n v="11561"/>
    <n v="37"/>
    <n v="5"/>
    <n v="75"/>
  </r>
  <r>
    <n v="4"/>
    <x v="1"/>
    <x v="966"/>
    <x v="3"/>
    <x v="0"/>
    <n v="6"/>
    <x v="0"/>
    <x v="3"/>
    <x v="2"/>
    <x v="4"/>
    <x v="4"/>
    <s v="United States"/>
    <x v="706"/>
    <x v="3"/>
    <m/>
    <x v="0"/>
    <x v="1"/>
    <d v="2019-12-22T00:00:00"/>
    <s v="Sun"/>
    <x v="6"/>
    <s v="CA-2019-104927"/>
    <n v="1677"/>
    <s v="Xerox 1887"/>
    <s v="Kelly Williams"/>
    <n v="77095"/>
    <n v="27"/>
    <n v="5"/>
    <n v="76"/>
  </r>
  <r>
    <n v="4"/>
    <x v="1"/>
    <x v="966"/>
    <x v="3"/>
    <x v="0"/>
    <n v="6"/>
    <x v="0"/>
    <x v="3"/>
    <x v="2"/>
    <x v="4"/>
    <x v="4"/>
    <s v="United States"/>
    <x v="706"/>
    <x v="3"/>
    <m/>
    <x v="0"/>
    <x v="1"/>
    <d v="2019-12-22T00:00:00"/>
    <s v="Sun"/>
    <x v="6"/>
    <s v="CA-2019-104927"/>
    <n v="1726"/>
    <s v="Xerox 1931"/>
    <s v="Kelly Williams"/>
    <n v="77095"/>
    <n v="9"/>
    <n v="5"/>
    <n v="26"/>
  </r>
  <r>
    <n v="4"/>
    <x v="1"/>
    <x v="966"/>
    <x v="3"/>
    <x v="0"/>
    <n v="6"/>
    <x v="0"/>
    <x v="2"/>
    <x v="2"/>
    <x v="4"/>
    <x v="4"/>
    <s v="United States"/>
    <x v="706"/>
    <x v="3"/>
    <m/>
    <x v="0"/>
    <x v="3"/>
    <d v="2019-12-22T00:00:00"/>
    <s v="Sun"/>
    <x v="6"/>
    <s v="CA-2019-104927"/>
    <n v="412"/>
    <s v="Cardinal HOLDit! Binder Insert Strips,Extra Strips"/>
    <s v="Kelly Williams"/>
    <n v="77095"/>
    <n v="-10"/>
    <n v="5"/>
    <n v="6"/>
  </r>
  <r>
    <n v="2"/>
    <x v="1"/>
    <x v="1052"/>
    <x v="3"/>
    <x v="1"/>
    <n v="3"/>
    <x v="0"/>
    <x v="2"/>
    <x v="2"/>
    <x v="63"/>
    <x v="0"/>
    <s v="United States"/>
    <x v="111"/>
    <x v="0"/>
    <m/>
    <x v="0"/>
    <x v="1"/>
    <d v="2019-07-07T00:00:00"/>
    <s v="Sat"/>
    <x v="1"/>
    <s v="CA-2019-105053"/>
    <n v="1633"/>
    <s v="Wilson Jones Active Use Binders"/>
    <s v="Chuck Magee"/>
    <n v="11561"/>
    <n v="6"/>
    <n v="3"/>
    <n v="17"/>
  </r>
  <r>
    <n v="5"/>
    <x v="1"/>
    <x v="1053"/>
    <x v="3"/>
    <x v="0"/>
    <n v="6"/>
    <x v="0"/>
    <x v="3"/>
    <x v="2"/>
    <x v="77"/>
    <x v="19"/>
    <s v="United States"/>
    <x v="446"/>
    <x v="0"/>
    <m/>
    <x v="0"/>
    <x v="1"/>
    <d v="2019-06-24T00:00:00"/>
    <s v="Tue"/>
    <x v="9"/>
    <s v="CA-2019-105074"/>
    <n v="1479"/>
    <s v="Southworth 25% Cotton Linen-Finish Paper &amp; Envelopes"/>
    <s v="Chuck Magee"/>
    <n v="44312"/>
    <n v="7"/>
    <n v="3"/>
    <n v="22"/>
  </r>
  <r>
    <n v="4"/>
    <x v="1"/>
    <x v="1026"/>
    <x v="3"/>
    <x v="0"/>
    <n v="6"/>
    <x v="1"/>
    <x v="6"/>
    <x v="2"/>
    <x v="1"/>
    <x v="1"/>
    <s v="United States"/>
    <x v="355"/>
    <x v="1"/>
    <m/>
    <x v="0"/>
    <x v="0"/>
    <d v="2019-11-21T00:00:00"/>
    <s v="Sat"/>
    <x v="7"/>
    <s v="CA-2019-105130"/>
    <n v="1148"/>
    <s v="Newell 332"/>
    <s v="Anna Andreadi"/>
    <n v="94122"/>
    <n v="3"/>
    <n v="4"/>
    <n v="12"/>
  </r>
  <r>
    <n v="4"/>
    <x v="1"/>
    <x v="1026"/>
    <x v="3"/>
    <x v="0"/>
    <n v="6"/>
    <x v="1"/>
    <x v="2"/>
    <x v="2"/>
    <x v="1"/>
    <x v="1"/>
    <s v="United States"/>
    <x v="355"/>
    <x v="1"/>
    <m/>
    <x v="0"/>
    <x v="1"/>
    <d v="2019-11-21T00:00:00"/>
    <s v="Sat"/>
    <x v="7"/>
    <s v="CA-2019-105130"/>
    <n v="407"/>
    <s v="Canvas Sectional Post Binders"/>
    <s v="Anna Andreadi"/>
    <n v="94122"/>
    <n v="15"/>
    <n v="2"/>
    <n v="41"/>
  </r>
  <r>
    <n v="7"/>
    <x v="2"/>
    <x v="954"/>
    <x v="3"/>
    <x v="0"/>
    <n v="6"/>
    <x v="2"/>
    <x v="10"/>
    <x v="2"/>
    <x v="118"/>
    <x v="4"/>
    <s v="United States"/>
    <x v="70"/>
    <x v="3"/>
    <m/>
    <x v="0"/>
    <x v="1"/>
    <d v="2019-11-04T00:00:00"/>
    <s v="Wed"/>
    <x v="7"/>
    <s v="CA-2019-105144"/>
    <n v="122"/>
    <s v="Alphabetical Labels for Top Tab Filing"/>
    <s v="Kelly Williams"/>
    <n v="75051"/>
    <n v="9"/>
    <n v="2"/>
    <n v="24"/>
  </r>
  <r>
    <n v="6"/>
    <x v="0"/>
    <x v="1054"/>
    <x v="3"/>
    <x v="0"/>
    <n v="6"/>
    <x v="0"/>
    <x v="6"/>
    <x v="2"/>
    <x v="0"/>
    <x v="0"/>
    <s v="United States"/>
    <x v="135"/>
    <x v="0"/>
    <m/>
    <x v="0"/>
    <x v="0"/>
    <d v="2019-03-25T00:00:00"/>
    <s v="Wed"/>
    <x v="2"/>
    <s v="CA-2019-105193"/>
    <n v="1125"/>
    <s v="Newell 311"/>
    <s v="Chuck Magee"/>
    <n v="10024"/>
    <n v="3"/>
    <n v="5"/>
    <n v="11"/>
  </r>
  <r>
    <n v="3"/>
    <x v="2"/>
    <x v="1048"/>
    <x v="3"/>
    <x v="2"/>
    <n v="1"/>
    <x v="0"/>
    <x v="5"/>
    <x v="1"/>
    <x v="1"/>
    <x v="1"/>
    <s v="United States"/>
    <x v="405"/>
    <x v="1"/>
    <m/>
    <x v="0"/>
    <x v="1"/>
    <d v="2019-06-16T00:00:00"/>
    <s v="Mon"/>
    <x v="9"/>
    <s v="CA-2019-105214"/>
    <n v="842"/>
    <s v="Hon Multipurpose Stacking Arm Chairs"/>
    <s v="Anna Andreadi"/>
    <n v="94122"/>
    <n v="91"/>
    <n v="7"/>
    <n v="1213"/>
  </r>
  <r>
    <n v="3"/>
    <x v="2"/>
    <x v="1048"/>
    <x v="3"/>
    <x v="2"/>
    <n v="1"/>
    <x v="0"/>
    <x v="3"/>
    <x v="2"/>
    <x v="1"/>
    <x v="1"/>
    <s v="United States"/>
    <x v="405"/>
    <x v="1"/>
    <m/>
    <x v="0"/>
    <x v="0"/>
    <d v="2019-06-16T00:00:00"/>
    <s v="Mon"/>
    <x v="9"/>
    <s v="CA-2019-105214"/>
    <n v="1658"/>
    <s v="Wirebound Message Books, Four 2 3/4 x 5 Forms per Page, 600 Sets per Book"/>
    <s v="Anna Andreadi"/>
    <n v="94122"/>
    <n v="9"/>
    <n v="2"/>
    <n v="19"/>
  </r>
  <r>
    <n v="6"/>
    <x v="0"/>
    <x v="1055"/>
    <x v="3"/>
    <x v="0"/>
    <n v="6"/>
    <x v="1"/>
    <x v="9"/>
    <x v="1"/>
    <x v="0"/>
    <x v="0"/>
    <s v="United States"/>
    <x v="239"/>
    <x v="0"/>
    <m/>
    <x v="0"/>
    <x v="0"/>
    <d v="2019-12-05T00:00:00"/>
    <s v="Thu"/>
    <x v="6"/>
    <s v="CA-2019-105235"/>
    <n v="1447"/>
    <s v="Seth Thomas 14 Putty-Colored Wall Clock"/>
    <s v="Chuck Magee"/>
    <n v="10011"/>
    <n v="18"/>
    <n v="2"/>
    <n v="59"/>
  </r>
  <r>
    <n v="6"/>
    <x v="0"/>
    <x v="1055"/>
    <x v="3"/>
    <x v="0"/>
    <n v="6"/>
    <x v="1"/>
    <x v="9"/>
    <x v="1"/>
    <x v="0"/>
    <x v="0"/>
    <s v="United States"/>
    <x v="239"/>
    <x v="0"/>
    <m/>
    <x v="0"/>
    <x v="0"/>
    <d v="2019-12-05T00:00:00"/>
    <s v="Thu"/>
    <x v="6"/>
    <s v="CA-2019-105235"/>
    <n v="570"/>
    <s v="Eldon Expressions Wood and Plastic Desk Accessories, Cherry Wood"/>
    <s v="Chuck Magee"/>
    <n v="10011"/>
    <n v="6"/>
    <n v="3"/>
    <n v="21"/>
  </r>
  <r>
    <n v="6"/>
    <x v="0"/>
    <x v="1055"/>
    <x v="3"/>
    <x v="0"/>
    <n v="6"/>
    <x v="1"/>
    <x v="12"/>
    <x v="2"/>
    <x v="0"/>
    <x v="0"/>
    <s v="United States"/>
    <x v="239"/>
    <x v="0"/>
    <m/>
    <x v="0"/>
    <x v="0"/>
    <d v="2019-12-05T00:00:00"/>
    <s v="Thu"/>
    <x v="6"/>
    <s v="CA-2019-105235"/>
    <n v="611"/>
    <s v="Eureka The Boss Cordless Rechargeable Stick Vac"/>
    <s v="Chuck Magee"/>
    <n v="10011"/>
    <n v="69"/>
    <n v="5"/>
    <n v="255"/>
  </r>
  <r>
    <n v="7"/>
    <x v="2"/>
    <x v="1056"/>
    <x v="3"/>
    <x v="0"/>
    <n v="6"/>
    <x v="0"/>
    <x v="3"/>
    <x v="2"/>
    <x v="17"/>
    <x v="1"/>
    <s v="United States"/>
    <x v="191"/>
    <x v="1"/>
    <m/>
    <x v="0"/>
    <x v="0"/>
    <d v="2019-08-20T00:00:00"/>
    <s v="Fri"/>
    <x v="10"/>
    <s v="CA-2019-105326"/>
    <n v="1806"/>
    <s v="Xerox 203"/>
    <s v="Anna Andreadi"/>
    <n v="90036"/>
    <n v="12"/>
    <n v="4"/>
    <n v="26"/>
  </r>
  <r>
    <n v="4"/>
    <x v="1"/>
    <x v="1007"/>
    <x v="3"/>
    <x v="0"/>
    <n v="6"/>
    <x v="2"/>
    <x v="11"/>
    <x v="2"/>
    <x v="0"/>
    <x v="0"/>
    <s v="United States"/>
    <x v="629"/>
    <x v="0"/>
    <m/>
    <x v="0"/>
    <x v="0"/>
    <d v="2019-11-30T00:00:00"/>
    <s v="Mon"/>
    <x v="6"/>
    <s v="CA-2019-105333"/>
    <n v="648"/>
    <s v="Fellowes Officeware Wire Shelving"/>
    <s v="Chuck Magee"/>
    <n v="10011"/>
    <n v="5"/>
    <n v="3"/>
    <n v="269"/>
  </r>
  <r>
    <n v="4"/>
    <x v="1"/>
    <x v="1007"/>
    <x v="3"/>
    <x v="0"/>
    <n v="6"/>
    <x v="2"/>
    <x v="11"/>
    <x v="2"/>
    <x v="0"/>
    <x v="0"/>
    <s v="United States"/>
    <x v="629"/>
    <x v="0"/>
    <m/>
    <x v="0"/>
    <x v="0"/>
    <d v="2019-11-30T00:00:00"/>
    <s v="Mon"/>
    <x v="6"/>
    <s v="CA-2019-105333"/>
    <n v="934"/>
    <s v="Iris 3-Drawer Stacking Bin, Black"/>
    <s v="Chuck Magee"/>
    <n v="10011"/>
    <n v="2"/>
    <n v="4"/>
    <n v="84"/>
  </r>
  <r>
    <n v="4"/>
    <x v="1"/>
    <x v="1007"/>
    <x v="3"/>
    <x v="0"/>
    <n v="6"/>
    <x v="2"/>
    <x v="0"/>
    <x v="0"/>
    <x v="0"/>
    <x v="0"/>
    <s v="United States"/>
    <x v="629"/>
    <x v="0"/>
    <m/>
    <x v="0"/>
    <x v="0"/>
    <d v="2019-11-30T00:00:00"/>
    <s v="Mon"/>
    <x v="6"/>
    <s v="CA-2019-105333"/>
    <n v="1234"/>
    <s v="Panasonic Business Telephones KX-T7736"/>
    <s v="Chuck Magee"/>
    <n v="10011"/>
    <n v="164"/>
    <n v="3"/>
    <n v="546"/>
  </r>
  <r>
    <n v="3"/>
    <x v="2"/>
    <x v="1057"/>
    <x v="3"/>
    <x v="2"/>
    <n v="1"/>
    <x v="0"/>
    <x v="2"/>
    <x v="2"/>
    <x v="1"/>
    <x v="1"/>
    <s v="United States"/>
    <x v="115"/>
    <x v="1"/>
    <m/>
    <x v="0"/>
    <x v="1"/>
    <d v="2019-03-19T00:00:00"/>
    <s v="Thu"/>
    <x v="2"/>
    <s v="CA-2019-105410"/>
    <n v="68"/>
    <s v="ACCOHIDE 3-Ring Binder, Blue, 1"/>
    <s v="Anna Andreadi"/>
    <n v="94110"/>
    <n v="7"/>
    <n v="6"/>
    <n v="20"/>
  </r>
  <r>
    <n v="3"/>
    <x v="2"/>
    <x v="1057"/>
    <x v="3"/>
    <x v="2"/>
    <n v="1"/>
    <x v="0"/>
    <x v="8"/>
    <x v="0"/>
    <x v="1"/>
    <x v="1"/>
    <s v="United States"/>
    <x v="115"/>
    <x v="1"/>
    <m/>
    <x v="0"/>
    <x v="0"/>
    <d v="2019-03-19T00:00:00"/>
    <s v="Thu"/>
    <x v="2"/>
    <s v="CA-2019-105410"/>
    <n v="1017"/>
    <s v="Logitech K350 2.4Ghz Wireless Keyboard"/>
    <s v="Anna Andreadi"/>
    <n v="94110"/>
    <n v="11"/>
    <n v="2"/>
    <n v="100"/>
  </r>
  <r>
    <n v="3"/>
    <x v="2"/>
    <x v="1057"/>
    <x v="3"/>
    <x v="2"/>
    <n v="1"/>
    <x v="0"/>
    <x v="8"/>
    <x v="0"/>
    <x v="1"/>
    <x v="1"/>
    <s v="United States"/>
    <x v="115"/>
    <x v="1"/>
    <m/>
    <x v="0"/>
    <x v="0"/>
    <d v="2019-03-19T00:00:00"/>
    <s v="Thu"/>
    <x v="2"/>
    <s v="CA-2019-105410"/>
    <n v="1032"/>
    <s v="Logitech Wireless Marathon Mouse M705"/>
    <s v="Anna Andreadi"/>
    <n v="94110"/>
    <n v="86"/>
    <n v="4"/>
    <n v="200"/>
  </r>
  <r>
    <n v="3"/>
    <x v="2"/>
    <x v="1057"/>
    <x v="3"/>
    <x v="2"/>
    <n v="1"/>
    <x v="0"/>
    <x v="0"/>
    <x v="0"/>
    <x v="1"/>
    <x v="1"/>
    <s v="United States"/>
    <x v="115"/>
    <x v="1"/>
    <m/>
    <x v="0"/>
    <x v="1"/>
    <d v="2019-03-19T00:00:00"/>
    <s v="Thu"/>
    <x v="2"/>
    <s v="CA-2019-105410"/>
    <n v="943"/>
    <s v="Jawbone MINI JAMBOX Wireless Bluetooth Speaker"/>
    <s v="Anna Andreadi"/>
    <n v="94110"/>
    <n v="-132"/>
    <n v="6"/>
    <n v="658"/>
  </r>
  <r>
    <n v="5"/>
    <x v="2"/>
    <x v="1058"/>
    <x v="3"/>
    <x v="1"/>
    <n v="3"/>
    <x v="1"/>
    <x v="4"/>
    <x v="2"/>
    <x v="184"/>
    <x v="31"/>
    <s v="United States"/>
    <x v="366"/>
    <x v="1"/>
    <m/>
    <x v="0"/>
    <x v="1"/>
    <d v="2019-02-20T00:00:00"/>
    <s v="Fri"/>
    <x v="3"/>
    <s v="CA-2019-105445"/>
    <n v="1507"/>
    <s v="Staples"/>
    <s v="Anna Andreadi"/>
    <n v="80027"/>
    <n v="3"/>
    <n v="3"/>
    <n v="9"/>
  </r>
  <r>
    <n v="6"/>
    <x v="0"/>
    <x v="966"/>
    <x v="3"/>
    <x v="0"/>
    <n v="6"/>
    <x v="1"/>
    <x v="3"/>
    <x v="2"/>
    <x v="87"/>
    <x v="0"/>
    <s v="United States"/>
    <x v="476"/>
    <x v="0"/>
    <m/>
    <x v="0"/>
    <x v="0"/>
    <d v="2019-12-20T00:00:00"/>
    <s v="Fri"/>
    <x v="6"/>
    <s v="CA-2019-105480"/>
    <n v="1832"/>
    <s v="Xerox 227"/>
    <s v="Chuck Magee"/>
    <n v="14609"/>
    <n v="3"/>
    <n v="1"/>
    <n v="6"/>
  </r>
  <r>
    <n v="6"/>
    <x v="0"/>
    <x v="966"/>
    <x v="3"/>
    <x v="0"/>
    <n v="6"/>
    <x v="1"/>
    <x v="2"/>
    <x v="2"/>
    <x v="87"/>
    <x v="0"/>
    <s v="United States"/>
    <x v="476"/>
    <x v="0"/>
    <m/>
    <x v="0"/>
    <x v="1"/>
    <d v="2019-12-20T00:00:00"/>
    <s v="Fri"/>
    <x v="6"/>
    <s v="CA-2019-105480"/>
    <n v="1647"/>
    <s v="Wilson Jones Leather-Like Binders with DublLock Round Rings"/>
    <s v="Chuck Magee"/>
    <n v="14609"/>
    <n v="2"/>
    <n v="1"/>
    <n v="7"/>
  </r>
  <r>
    <n v="6"/>
    <x v="0"/>
    <x v="1024"/>
    <x v="3"/>
    <x v="0"/>
    <n v="6"/>
    <x v="1"/>
    <x v="11"/>
    <x v="2"/>
    <x v="42"/>
    <x v="1"/>
    <s v="United States"/>
    <x v="23"/>
    <x v="1"/>
    <m/>
    <x v="0"/>
    <x v="0"/>
    <d v="2019-10-08T00:00:00"/>
    <s v="Sun"/>
    <x v="8"/>
    <s v="CA-2019-105487"/>
    <n v="1552"/>
    <s v="Tennsco Commercial Shelving"/>
    <s v="Anna Andreadi"/>
    <n v="92105"/>
    <n v="0"/>
    <n v="2"/>
    <n v="41"/>
  </r>
  <r>
    <n v="6"/>
    <x v="0"/>
    <x v="1024"/>
    <x v="3"/>
    <x v="0"/>
    <n v="6"/>
    <x v="1"/>
    <x v="8"/>
    <x v="0"/>
    <x v="42"/>
    <x v="1"/>
    <s v="United States"/>
    <x v="23"/>
    <x v="1"/>
    <m/>
    <x v="0"/>
    <x v="0"/>
    <d v="2019-10-08T00:00:00"/>
    <s v="Sun"/>
    <x v="8"/>
    <s v="CA-2019-105487"/>
    <n v="961"/>
    <s v="KeyTronic E03601U1 - Keyboard - Beige"/>
    <s v="Anna Andreadi"/>
    <n v="92105"/>
    <n v="6"/>
    <n v="2"/>
    <n v="36"/>
  </r>
  <r>
    <n v="6"/>
    <x v="0"/>
    <x v="1024"/>
    <x v="3"/>
    <x v="0"/>
    <n v="6"/>
    <x v="1"/>
    <x v="8"/>
    <x v="0"/>
    <x v="42"/>
    <x v="1"/>
    <s v="United States"/>
    <x v="23"/>
    <x v="1"/>
    <m/>
    <x v="0"/>
    <x v="0"/>
    <d v="2019-10-08T00:00:00"/>
    <s v="Sun"/>
    <x v="8"/>
    <s v="CA-2019-105487"/>
    <n v="1015"/>
    <s v="Logitech Illuminated - Keyboard"/>
    <s v="Anna Andreadi"/>
    <n v="92105"/>
    <n v="115"/>
    <n v="4"/>
    <n v="240"/>
  </r>
  <r>
    <n v="6"/>
    <x v="0"/>
    <x v="1024"/>
    <x v="3"/>
    <x v="0"/>
    <n v="6"/>
    <x v="1"/>
    <x v="0"/>
    <x v="0"/>
    <x v="42"/>
    <x v="1"/>
    <s v="United States"/>
    <x v="23"/>
    <x v="1"/>
    <m/>
    <x v="0"/>
    <x v="1"/>
    <d v="2019-10-08T00:00:00"/>
    <s v="Sun"/>
    <x v="8"/>
    <s v="CA-2019-105487"/>
    <n v="518"/>
    <s v="Digium D40 VoIP phone"/>
    <s v="Anna Andreadi"/>
    <n v="92105"/>
    <n v="12"/>
    <n v="1"/>
    <n v="103"/>
  </r>
  <r>
    <n v="0"/>
    <x v="0"/>
    <x v="978"/>
    <x v="3"/>
    <x v="3"/>
    <n v="0"/>
    <x v="1"/>
    <x v="11"/>
    <x v="2"/>
    <x v="59"/>
    <x v="26"/>
    <s v="United States"/>
    <x v="286"/>
    <x v="3"/>
    <m/>
    <x v="0"/>
    <x v="0"/>
    <d v="2019-11-24T00:00:00"/>
    <s v="Tue"/>
    <x v="7"/>
    <s v="CA-2019-105543"/>
    <n v="637"/>
    <s v="Fellowes Bases and Tops For Staxonsteel/High-Stak Systems"/>
    <s v="Kelly Williams"/>
    <n v="67846"/>
    <n v="8"/>
    <n v="1"/>
    <n v="33"/>
  </r>
  <r>
    <n v="3"/>
    <x v="2"/>
    <x v="1059"/>
    <x v="3"/>
    <x v="2"/>
    <n v="1"/>
    <x v="0"/>
    <x v="9"/>
    <x v="1"/>
    <x v="175"/>
    <x v="2"/>
    <s v="United States"/>
    <x v="773"/>
    <x v="2"/>
    <m/>
    <x v="0"/>
    <x v="1"/>
    <d v="2019-12-25T00:00:00"/>
    <s v="Wed"/>
    <x v="6"/>
    <s v="CA-2019-105620"/>
    <n v="552"/>
    <s v="Eldon 400 Class Desk Accessories, Black Carbon"/>
    <s v="Cassandra Brandow"/>
    <n v="33012"/>
    <n v="6"/>
    <n v="3"/>
    <n v="21"/>
  </r>
  <r>
    <n v="3"/>
    <x v="2"/>
    <x v="1059"/>
    <x v="3"/>
    <x v="2"/>
    <n v="1"/>
    <x v="0"/>
    <x v="13"/>
    <x v="0"/>
    <x v="175"/>
    <x v="2"/>
    <s v="United States"/>
    <x v="773"/>
    <x v="2"/>
    <m/>
    <x v="0"/>
    <x v="8"/>
    <d v="2019-12-25T00:00:00"/>
    <s v="Wed"/>
    <x v="6"/>
    <s v="CA-2019-105620"/>
    <n v="986"/>
    <s v="Lexmark 20R1285 X6650 Wireless All-in-One Printer"/>
    <s v="Cassandra Brandow"/>
    <n v="33012"/>
    <n v="-7"/>
    <n v="2"/>
    <n v="120"/>
  </r>
  <r>
    <n v="5"/>
    <x v="2"/>
    <x v="1060"/>
    <x v="3"/>
    <x v="1"/>
    <n v="3"/>
    <x v="2"/>
    <x v="5"/>
    <x v="1"/>
    <x v="4"/>
    <x v="4"/>
    <s v="United States"/>
    <x v="540"/>
    <x v="3"/>
    <m/>
    <x v="0"/>
    <x v="2"/>
    <d v="2019-09-17T00:00:00"/>
    <s v="Tue"/>
    <x v="0"/>
    <s v="CA-2019-105669"/>
    <n v="773"/>
    <s v="Global Wood Trimmed Managers Task Chair, Khaki"/>
    <s v="Kelly Williams"/>
    <n v="77036"/>
    <n v="-77"/>
    <n v="5"/>
    <n v="318"/>
  </r>
  <r>
    <n v="5"/>
    <x v="2"/>
    <x v="1060"/>
    <x v="3"/>
    <x v="1"/>
    <n v="3"/>
    <x v="2"/>
    <x v="6"/>
    <x v="2"/>
    <x v="4"/>
    <x v="4"/>
    <s v="United States"/>
    <x v="540"/>
    <x v="3"/>
    <m/>
    <x v="0"/>
    <x v="1"/>
    <d v="2019-09-17T00:00:00"/>
    <s v="Tue"/>
    <x v="0"/>
    <s v="CA-2019-105669"/>
    <n v="1170"/>
    <s v="Newell Chalk Holder"/>
    <s v="Kelly Williams"/>
    <n v="77036"/>
    <n v="3"/>
    <n v="3"/>
    <n v="10"/>
  </r>
  <r>
    <n v="5"/>
    <x v="2"/>
    <x v="1060"/>
    <x v="3"/>
    <x v="1"/>
    <n v="3"/>
    <x v="2"/>
    <x v="2"/>
    <x v="2"/>
    <x v="4"/>
    <x v="4"/>
    <s v="United States"/>
    <x v="540"/>
    <x v="3"/>
    <m/>
    <x v="0"/>
    <x v="3"/>
    <d v="2019-09-17T00:00:00"/>
    <s v="Tue"/>
    <x v="0"/>
    <s v="CA-2019-105669"/>
    <n v="1630"/>
    <s v="Wilson Jones “Snap” Scratch Pad Binder Tool for Ring Binders"/>
    <s v="Kelly Williams"/>
    <n v="77036"/>
    <n v="-10"/>
    <n v="5"/>
    <n v="6"/>
  </r>
  <r>
    <n v="5"/>
    <x v="2"/>
    <x v="1060"/>
    <x v="3"/>
    <x v="1"/>
    <n v="3"/>
    <x v="2"/>
    <x v="0"/>
    <x v="0"/>
    <x v="4"/>
    <x v="4"/>
    <s v="United States"/>
    <x v="540"/>
    <x v="3"/>
    <m/>
    <x v="0"/>
    <x v="1"/>
    <d v="2019-09-17T00:00:00"/>
    <s v="Tue"/>
    <x v="0"/>
    <s v="CA-2019-105669"/>
    <n v="1298"/>
    <s v="Polycom VoiceStation 500 Conference phone"/>
    <s v="Kelly Williams"/>
    <n v="77036"/>
    <n v="88"/>
    <n v="6"/>
    <n v="1416"/>
  </r>
  <r>
    <n v="3"/>
    <x v="2"/>
    <x v="1061"/>
    <x v="3"/>
    <x v="2"/>
    <n v="1"/>
    <x v="1"/>
    <x v="9"/>
    <x v="1"/>
    <x v="42"/>
    <x v="1"/>
    <s v="United States"/>
    <x v="543"/>
    <x v="1"/>
    <m/>
    <x v="0"/>
    <x v="0"/>
    <d v="2019-02-20T00:00:00"/>
    <s v="Fri"/>
    <x v="3"/>
    <s v="CA-2019-105809"/>
    <n v="620"/>
    <s v="Executive Impressions 14 Contract Wall Clock"/>
    <s v="Anna Andreadi"/>
    <n v="92105"/>
    <n v="7"/>
    <n v="1"/>
    <n v="22"/>
  </r>
  <r>
    <n v="3"/>
    <x v="2"/>
    <x v="1061"/>
    <x v="3"/>
    <x v="2"/>
    <n v="1"/>
    <x v="1"/>
    <x v="0"/>
    <x v="0"/>
    <x v="42"/>
    <x v="1"/>
    <s v="United States"/>
    <x v="543"/>
    <x v="1"/>
    <m/>
    <x v="0"/>
    <x v="1"/>
    <d v="2019-02-20T00:00:00"/>
    <s v="Fri"/>
    <x v="3"/>
    <s v="CA-2019-105809"/>
    <n v="1022"/>
    <s v="Logitech Mobile Speakerphone P710e - speaker phone"/>
    <s v="Anna Andreadi"/>
    <n v="92105"/>
    <n v="19"/>
    <n v="2"/>
    <n v="216"/>
  </r>
  <r>
    <n v="4"/>
    <x v="1"/>
    <x v="1062"/>
    <x v="3"/>
    <x v="0"/>
    <n v="6"/>
    <x v="2"/>
    <x v="5"/>
    <x v="1"/>
    <x v="162"/>
    <x v="6"/>
    <s v="United States"/>
    <x v="202"/>
    <x v="3"/>
    <m/>
    <x v="0"/>
    <x v="0"/>
    <d v="2019-06-22T00:00:00"/>
    <s v="Sun"/>
    <x v="9"/>
    <s v="CA-2019-105823"/>
    <n v="833"/>
    <s v="Hon Deluxe Fabric Upholstered Stacking Chairs, Rounded Back"/>
    <s v="Kelly Williams"/>
    <n v="48227"/>
    <n v="146"/>
    <n v="2"/>
    <n v="488"/>
  </r>
  <r>
    <n v="7"/>
    <x v="2"/>
    <x v="1063"/>
    <x v="3"/>
    <x v="0"/>
    <n v="6"/>
    <x v="0"/>
    <x v="15"/>
    <x v="2"/>
    <x v="134"/>
    <x v="31"/>
    <s v="United States"/>
    <x v="480"/>
    <x v="1"/>
    <m/>
    <x v="0"/>
    <x v="1"/>
    <d v="2019-03-13T00:00:00"/>
    <s v="Fri"/>
    <x v="2"/>
    <s v="CA-2019-105851"/>
    <n v="1050"/>
    <s v="Martin Yale Chadless Opener Electric Letter Opener"/>
    <s v="Anna Andreadi"/>
    <n v="80219"/>
    <n v="-300"/>
    <n v="2"/>
    <n v="1332"/>
  </r>
  <r>
    <n v="5"/>
    <x v="1"/>
    <x v="1028"/>
    <x v="3"/>
    <x v="0"/>
    <n v="6"/>
    <x v="0"/>
    <x v="9"/>
    <x v="1"/>
    <x v="62"/>
    <x v="0"/>
    <s v="United States"/>
    <x v="62"/>
    <x v="0"/>
    <m/>
    <x v="0"/>
    <x v="0"/>
    <d v="2019-12-18T00:00:00"/>
    <s v="Wed"/>
    <x v="6"/>
    <s v="CA-2019-105886"/>
    <n v="485"/>
    <s v="DAX Charcoal/Nickel-Tone Document Frame, 5 x 7"/>
    <s v="Chuck Magee"/>
    <n v="11572"/>
    <n v="9"/>
    <n v="2"/>
    <n v="19"/>
  </r>
  <r>
    <n v="6"/>
    <x v="0"/>
    <x v="1000"/>
    <x v="3"/>
    <x v="0"/>
    <n v="6"/>
    <x v="2"/>
    <x v="11"/>
    <x v="2"/>
    <x v="17"/>
    <x v="1"/>
    <s v="United States"/>
    <x v="492"/>
    <x v="1"/>
    <m/>
    <x v="0"/>
    <x v="0"/>
    <d v="2019-10-02T00:00:00"/>
    <s v="Mon"/>
    <x v="8"/>
    <s v="CA-2019-105914"/>
    <n v="1553"/>
    <s v="Tennsco Double-Tier Lockers"/>
    <s v="Anna Andreadi"/>
    <n v="90036"/>
    <n v="205"/>
    <n v="7"/>
    <n v="1575"/>
  </r>
  <r>
    <n v="6"/>
    <x v="0"/>
    <x v="1000"/>
    <x v="3"/>
    <x v="0"/>
    <n v="6"/>
    <x v="2"/>
    <x v="2"/>
    <x v="2"/>
    <x v="17"/>
    <x v="1"/>
    <s v="United States"/>
    <x v="492"/>
    <x v="1"/>
    <m/>
    <x v="0"/>
    <x v="1"/>
    <d v="2019-10-02T00:00:00"/>
    <s v="Mon"/>
    <x v="8"/>
    <s v="CA-2019-105914"/>
    <n v="1261"/>
    <s v="Performers Binder/Pad Holder, Black"/>
    <s v="Anna Andreadi"/>
    <n v="90036"/>
    <n v="42"/>
    <n v="5"/>
    <n v="112"/>
  </r>
  <r>
    <n v="7"/>
    <x v="2"/>
    <x v="1064"/>
    <x v="3"/>
    <x v="0"/>
    <n v="6"/>
    <x v="0"/>
    <x v="1"/>
    <x v="1"/>
    <x v="17"/>
    <x v="1"/>
    <s v="United States"/>
    <x v="767"/>
    <x v="1"/>
    <m/>
    <x v="0"/>
    <x v="1"/>
    <d v="2019-08-14T00:00:00"/>
    <s v="Sat"/>
    <x v="10"/>
    <s v="CA-2019-105921"/>
    <n v="429"/>
    <s v="Chromcraft Round Conference Tables"/>
    <s v="Anna Andreadi"/>
    <n v="90032"/>
    <n v="5"/>
    <n v="3"/>
    <n v="418"/>
  </r>
  <r>
    <n v="1"/>
    <x v="0"/>
    <x v="1006"/>
    <x v="3"/>
    <x v="2"/>
    <n v="1"/>
    <x v="0"/>
    <x v="14"/>
    <x v="1"/>
    <x v="184"/>
    <x v="31"/>
    <s v="United States"/>
    <x v="587"/>
    <x v="1"/>
    <m/>
    <x v="0"/>
    <x v="4"/>
    <d v="2019-05-05T00:00:00"/>
    <s v="Thu"/>
    <x v="5"/>
    <s v="CA-2019-105991"/>
    <n v="309"/>
    <s v="Bestar Classic Bookcase"/>
    <s v="Anna Andreadi"/>
    <n v="80027"/>
    <n v="-153"/>
    <n v="3"/>
    <n v="90"/>
  </r>
  <r>
    <n v="1"/>
    <x v="0"/>
    <x v="1006"/>
    <x v="3"/>
    <x v="2"/>
    <n v="1"/>
    <x v="0"/>
    <x v="7"/>
    <x v="2"/>
    <x v="184"/>
    <x v="31"/>
    <s v="United States"/>
    <x v="587"/>
    <x v="1"/>
    <m/>
    <x v="0"/>
    <x v="1"/>
    <d v="2019-05-05T00:00:00"/>
    <s v="Thu"/>
    <x v="5"/>
    <s v="CA-2019-105991"/>
    <n v="1346"/>
    <s v="Redi-Strip #10 Envelopes, 4 1/8 x 9 1/2"/>
    <s v="Anna Andreadi"/>
    <n v="80027"/>
    <n v="7"/>
    <n v="9"/>
    <n v="21"/>
  </r>
  <r>
    <n v="1"/>
    <x v="0"/>
    <x v="1006"/>
    <x v="3"/>
    <x v="2"/>
    <n v="1"/>
    <x v="0"/>
    <x v="2"/>
    <x v="2"/>
    <x v="184"/>
    <x v="31"/>
    <s v="United States"/>
    <x v="587"/>
    <x v="1"/>
    <m/>
    <x v="0"/>
    <x v="4"/>
    <d v="2019-05-05T00:00:00"/>
    <s v="Thu"/>
    <x v="5"/>
    <s v="CA-2019-105991"/>
    <n v="242"/>
    <s v="Avery Durable Slant Ring Binders, No Labels"/>
    <s v="Anna Andreadi"/>
    <n v="80027"/>
    <n v="-7"/>
    <n v="8"/>
    <n v="10"/>
  </r>
  <r>
    <n v="3"/>
    <x v="0"/>
    <x v="1065"/>
    <x v="3"/>
    <x v="1"/>
    <n v="3"/>
    <x v="2"/>
    <x v="6"/>
    <x v="2"/>
    <x v="1"/>
    <x v="1"/>
    <s v="United States"/>
    <x v="26"/>
    <x v="1"/>
    <m/>
    <x v="0"/>
    <x v="0"/>
    <d v="2019-10-15T00:00:00"/>
    <s v="Sun"/>
    <x v="8"/>
    <s v="CA-2019-106033"/>
    <n v="1236"/>
    <s v="Panasonic KP-310 Heavy-Duty Electric Pencil Sharpener"/>
    <s v="Anna Andreadi"/>
    <n v="94110"/>
    <n v="26"/>
    <n v="4"/>
    <n v="88"/>
  </r>
  <r>
    <n v="6"/>
    <x v="0"/>
    <x v="1066"/>
    <x v="3"/>
    <x v="0"/>
    <n v="6"/>
    <x v="0"/>
    <x v="3"/>
    <x v="2"/>
    <x v="35"/>
    <x v="19"/>
    <s v="United States"/>
    <x v="256"/>
    <x v="0"/>
    <m/>
    <x v="0"/>
    <x v="1"/>
    <d v="2019-07-12T00:00:00"/>
    <s v="Thu"/>
    <x v="1"/>
    <s v="CA-2019-106047"/>
    <n v="1658"/>
    <s v="Wirebound Message Books, Four 2 3/4 x 5 Forms per Page, 200 Sets per Book"/>
    <s v="Chuck Magee"/>
    <n v="45014"/>
    <n v="1"/>
    <n v="1"/>
    <n v="4"/>
  </r>
  <r>
    <n v="5"/>
    <x v="1"/>
    <x v="1067"/>
    <x v="3"/>
    <x v="0"/>
    <n v="6"/>
    <x v="0"/>
    <x v="11"/>
    <x v="2"/>
    <x v="173"/>
    <x v="4"/>
    <s v="United States"/>
    <x v="487"/>
    <x v="3"/>
    <m/>
    <x v="0"/>
    <x v="1"/>
    <d v="2019-10-23T00:00:00"/>
    <s v="Mon"/>
    <x v="8"/>
    <s v="CA-2019-106068"/>
    <n v="113"/>
    <s v="Advantus Rolling Storage Box"/>
    <s v="Kelly Williams"/>
    <n v="78745"/>
    <n v="1"/>
    <n v="1"/>
    <n v="14"/>
  </r>
  <r>
    <n v="5"/>
    <x v="1"/>
    <x v="1067"/>
    <x v="3"/>
    <x v="0"/>
    <n v="6"/>
    <x v="0"/>
    <x v="11"/>
    <x v="2"/>
    <x v="173"/>
    <x v="4"/>
    <s v="United States"/>
    <x v="487"/>
    <x v="3"/>
    <m/>
    <x v="0"/>
    <x v="1"/>
    <d v="2019-10-23T00:00:00"/>
    <s v="Mon"/>
    <x v="8"/>
    <s v="CA-2019-106068"/>
    <n v="417"/>
    <s v="Carina 42Hx23 3/4W Media Storage Unit"/>
    <s v="Kelly Williams"/>
    <n v="78745"/>
    <n v="-58"/>
    <n v="4"/>
    <n v="259"/>
  </r>
  <r>
    <n v="5"/>
    <x v="1"/>
    <x v="1067"/>
    <x v="3"/>
    <x v="0"/>
    <n v="6"/>
    <x v="0"/>
    <x v="2"/>
    <x v="2"/>
    <x v="173"/>
    <x v="4"/>
    <s v="United States"/>
    <x v="487"/>
    <x v="3"/>
    <m/>
    <x v="0"/>
    <x v="3"/>
    <d v="2019-10-23T00:00:00"/>
    <s v="Mon"/>
    <x v="8"/>
    <s v="CA-2019-106068"/>
    <n v="46"/>
    <s v="Acco Flexible ACCOHIDE Square Ring Data Binder, Dark Blue, 11 1/2 X 14 7/8"/>
    <s v="Kelly Williams"/>
    <n v="78745"/>
    <n v="-15"/>
    <n v="3"/>
    <n v="10"/>
  </r>
  <r>
    <n v="5"/>
    <x v="1"/>
    <x v="1067"/>
    <x v="3"/>
    <x v="0"/>
    <n v="6"/>
    <x v="0"/>
    <x v="8"/>
    <x v="0"/>
    <x v="173"/>
    <x v="4"/>
    <s v="United States"/>
    <x v="487"/>
    <x v="3"/>
    <m/>
    <x v="0"/>
    <x v="1"/>
    <d v="2019-10-23T00:00:00"/>
    <s v="Mon"/>
    <x v="8"/>
    <s v="CA-2019-106068"/>
    <n v="1615"/>
    <s v="WD My Passport Ultra 1TB Portable External Hard Drive"/>
    <s v="Kelly Williams"/>
    <n v="78745"/>
    <n v="-2"/>
    <n v="1"/>
    <n v="55"/>
  </r>
  <r>
    <n v="5"/>
    <x v="1"/>
    <x v="1012"/>
    <x v="3"/>
    <x v="0"/>
    <n v="6"/>
    <x v="0"/>
    <x v="8"/>
    <x v="0"/>
    <x v="446"/>
    <x v="6"/>
    <s v="United States"/>
    <x v="154"/>
    <x v="3"/>
    <m/>
    <x v="0"/>
    <x v="0"/>
    <d v="2019-06-10T00:00:00"/>
    <s v="Tue"/>
    <x v="9"/>
    <s v="CA-2019-106103"/>
    <n v="913"/>
    <s v="Imation 16GB Mini TravelDrive USB 2.0 Flash Drive"/>
    <s v="Kelly Williams"/>
    <n v="48307"/>
    <n v="54"/>
    <n v="4"/>
    <n v="133"/>
  </r>
  <r>
    <n v="5"/>
    <x v="1"/>
    <x v="1068"/>
    <x v="3"/>
    <x v="0"/>
    <n v="6"/>
    <x v="1"/>
    <x v="6"/>
    <x v="2"/>
    <x v="1"/>
    <x v="1"/>
    <s v="United States"/>
    <x v="667"/>
    <x v="1"/>
    <m/>
    <x v="0"/>
    <x v="0"/>
    <d v="2019-09-18T00:00:00"/>
    <s v="Wed"/>
    <x v="0"/>
    <s v="CA-2019-106180"/>
    <n v="1160"/>
    <s v="Newell 343"/>
    <s v="Anna Andreadi"/>
    <n v="94122"/>
    <n v="2"/>
    <n v="3"/>
    <n v="9"/>
  </r>
  <r>
    <n v="5"/>
    <x v="1"/>
    <x v="1068"/>
    <x v="3"/>
    <x v="0"/>
    <n v="6"/>
    <x v="1"/>
    <x v="7"/>
    <x v="2"/>
    <x v="1"/>
    <x v="1"/>
    <s v="United States"/>
    <x v="667"/>
    <x v="1"/>
    <m/>
    <x v="0"/>
    <x v="0"/>
    <d v="2019-09-18T00:00:00"/>
    <s v="Wed"/>
    <x v="0"/>
    <s v="CA-2019-106180"/>
    <n v="472"/>
    <s v="Convenience Packs of Business Envelopes"/>
    <s v="Anna Andreadi"/>
    <n v="94122"/>
    <n v="5"/>
    <n v="3"/>
    <n v="11"/>
  </r>
  <r>
    <n v="5"/>
    <x v="1"/>
    <x v="1068"/>
    <x v="3"/>
    <x v="0"/>
    <n v="6"/>
    <x v="1"/>
    <x v="3"/>
    <x v="2"/>
    <x v="1"/>
    <x v="1"/>
    <s v="United States"/>
    <x v="667"/>
    <x v="1"/>
    <m/>
    <x v="0"/>
    <x v="0"/>
    <d v="2019-09-18T00:00:00"/>
    <s v="Wed"/>
    <x v="0"/>
    <s v="CA-2019-106180"/>
    <n v="1704"/>
    <s v="Xerox 1911"/>
    <s v="Anna Andreadi"/>
    <n v="94122"/>
    <n v="69"/>
    <n v="3"/>
    <n v="144"/>
  </r>
  <r>
    <n v="3"/>
    <x v="2"/>
    <x v="1016"/>
    <x v="3"/>
    <x v="2"/>
    <n v="1"/>
    <x v="2"/>
    <x v="6"/>
    <x v="2"/>
    <x v="181"/>
    <x v="38"/>
    <s v="United States"/>
    <x v="140"/>
    <x v="0"/>
    <m/>
    <x v="0"/>
    <x v="0"/>
    <d v="2019-04-02T00:00:00"/>
    <s v="Mon"/>
    <x v="4"/>
    <s v="CA-2019-106355"/>
    <n v="1132"/>
    <s v="Newell 318"/>
    <s v="Chuck Magee"/>
    <n v="6450"/>
    <n v="3"/>
    <n v="4"/>
    <n v="11"/>
  </r>
  <r>
    <n v="5"/>
    <x v="1"/>
    <x v="1069"/>
    <x v="3"/>
    <x v="0"/>
    <n v="6"/>
    <x v="0"/>
    <x v="14"/>
    <x v="1"/>
    <x v="378"/>
    <x v="4"/>
    <s v="United States"/>
    <x v="295"/>
    <x v="3"/>
    <m/>
    <x v="0"/>
    <x v="10"/>
    <d v="2019-10-19T00:00:00"/>
    <s v="Thu"/>
    <x v="8"/>
    <s v="CA-2019-106432"/>
    <n v="1370"/>
    <s v="Rush Hierlooms Collection Rich Wood Bookcases"/>
    <s v="Kelly Williams"/>
    <n v="76706"/>
    <n v="-92"/>
    <n v="3"/>
    <n v="328"/>
  </r>
  <r>
    <n v="5"/>
    <x v="1"/>
    <x v="1069"/>
    <x v="3"/>
    <x v="0"/>
    <n v="6"/>
    <x v="0"/>
    <x v="2"/>
    <x v="2"/>
    <x v="378"/>
    <x v="4"/>
    <s v="United States"/>
    <x v="295"/>
    <x v="3"/>
    <m/>
    <x v="0"/>
    <x v="3"/>
    <d v="2019-10-19T00:00:00"/>
    <s v="Thu"/>
    <x v="8"/>
    <s v="CA-2019-106432"/>
    <n v="1458"/>
    <s v="SlimView Poly Binder, 3/8"/>
    <s v="Kelly Williams"/>
    <n v="76706"/>
    <n v="-4"/>
    <n v="2"/>
    <n v="2"/>
  </r>
  <r>
    <n v="5"/>
    <x v="1"/>
    <x v="1070"/>
    <x v="3"/>
    <x v="0"/>
    <n v="6"/>
    <x v="0"/>
    <x v="3"/>
    <x v="2"/>
    <x v="199"/>
    <x v="2"/>
    <s v="United States"/>
    <x v="134"/>
    <x v="2"/>
    <m/>
    <x v="0"/>
    <x v="1"/>
    <d v="2019-08-12T00:00:00"/>
    <s v="Thu"/>
    <x v="10"/>
    <s v="CA-2019-106537"/>
    <n v="1803"/>
    <s v="Xerox 2000"/>
    <s v="Cassandra Brandow"/>
    <n v="32839"/>
    <n v="7"/>
    <n v="4"/>
    <n v="21"/>
  </r>
  <r>
    <n v="6"/>
    <x v="0"/>
    <x v="1071"/>
    <x v="3"/>
    <x v="0"/>
    <n v="6"/>
    <x v="0"/>
    <x v="2"/>
    <x v="2"/>
    <x v="4"/>
    <x v="4"/>
    <s v="United States"/>
    <x v="749"/>
    <x v="3"/>
    <m/>
    <x v="0"/>
    <x v="3"/>
    <d v="2019-11-06T00:00:00"/>
    <s v="Fri"/>
    <x v="7"/>
    <s v="CA-2019-106691"/>
    <n v="1850"/>
    <s v="Zipper Ring Binder Pockets"/>
    <s v="Kelly Williams"/>
    <n v="77070"/>
    <n v="-2"/>
    <n v="2"/>
    <n v="1"/>
  </r>
  <r>
    <n v="1"/>
    <x v="0"/>
    <x v="1072"/>
    <x v="3"/>
    <x v="2"/>
    <n v="1"/>
    <x v="0"/>
    <x v="9"/>
    <x v="1"/>
    <x v="183"/>
    <x v="44"/>
    <s v="United States"/>
    <x v="348"/>
    <x v="0"/>
    <m/>
    <x v="0"/>
    <x v="0"/>
    <d v="2019-07-03T00:00:00"/>
    <s v="Tue"/>
    <x v="1"/>
    <s v="CA-2019-106747"/>
    <n v="1042"/>
    <s v="Luxo Professional Combination Clamp-On Lamps"/>
    <s v="Chuck Magee"/>
    <n v="3301"/>
    <n v="27"/>
    <n v="1"/>
    <n v="102"/>
  </r>
  <r>
    <n v="6"/>
    <x v="0"/>
    <x v="1073"/>
    <x v="3"/>
    <x v="0"/>
    <n v="6"/>
    <x v="0"/>
    <x v="11"/>
    <x v="2"/>
    <x v="197"/>
    <x v="17"/>
    <s v="United States"/>
    <x v="705"/>
    <x v="3"/>
    <m/>
    <x v="0"/>
    <x v="0"/>
    <d v="2019-12-21T00:00:00"/>
    <s v="Sat"/>
    <x v="6"/>
    <s v="CA-2019-106782"/>
    <n v="1558"/>
    <s v="Tennsco Single-Tier Lockers"/>
    <s v="Kelly Williams"/>
    <n v="47905"/>
    <n v="19"/>
    <n v="1"/>
    <n v="375"/>
  </r>
  <r>
    <n v="4"/>
    <x v="1"/>
    <x v="1074"/>
    <x v="3"/>
    <x v="0"/>
    <n v="6"/>
    <x v="0"/>
    <x v="4"/>
    <x v="2"/>
    <x v="17"/>
    <x v="1"/>
    <s v="United States"/>
    <x v="422"/>
    <x v="1"/>
    <m/>
    <x v="0"/>
    <x v="0"/>
    <d v="2019-07-07T00:00:00"/>
    <s v="Sat"/>
    <x v="1"/>
    <s v="CA-2019-106824"/>
    <n v="371"/>
    <s v="Brites Rubber Bands, 1 1/2 oz. Box"/>
    <s v="Anna Andreadi"/>
    <n v="90049"/>
    <n v="0"/>
    <n v="3"/>
    <n v="6"/>
  </r>
  <r>
    <n v="2"/>
    <x v="2"/>
    <x v="1075"/>
    <x v="3"/>
    <x v="2"/>
    <n v="1"/>
    <x v="0"/>
    <x v="3"/>
    <x v="2"/>
    <x v="347"/>
    <x v="19"/>
    <s v="United States"/>
    <x v="666"/>
    <x v="0"/>
    <m/>
    <x v="0"/>
    <x v="1"/>
    <d v="2019-06-01T00:00:00"/>
    <s v="Sun"/>
    <x v="9"/>
    <s v="CA-2019-106831"/>
    <n v="1718"/>
    <s v="Xerox 1924"/>
    <s v="Chuck Magee"/>
    <n v="43017"/>
    <n v="10"/>
    <n v="6"/>
    <n v="28"/>
  </r>
  <r>
    <n v="2"/>
    <x v="2"/>
    <x v="1075"/>
    <x v="3"/>
    <x v="2"/>
    <n v="1"/>
    <x v="0"/>
    <x v="2"/>
    <x v="2"/>
    <x v="347"/>
    <x v="19"/>
    <s v="United States"/>
    <x v="666"/>
    <x v="0"/>
    <m/>
    <x v="0"/>
    <x v="4"/>
    <d v="2019-06-01T00:00:00"/>
    <s v="Sun"/>
    <x v="9"/>
    <s v="CA-2019-106831"/>
    <n v="412"/>
    <s v="Cardinal HOLDit! Binder Insert Strips,Extra Strips"/>
    <s v="Chuck Magee"/>
    <n v="43017"/>
    <n v="-3"/>
    <n v="2"/>
    <n v="4"/>
  </r>
  <r>
    <n v="2"/>
    <x v="2"/>
    <x v="1075"/>
    <x v="3"/>
    <x v="2"/>
    <n v="1"/>
    <x v="0"/>
    <x v="0"/>
    <x v="0"/>
    <x v="347"/>
    <x v="19"/>
    <s v="United States"/>
    <x v="666"/>
    <x v="0"/>
    <m/>
    <x v="0"/>
    <x v="6"/>
    <d v="2019-06-01T00:00:00"/>
    <s v="Sun"/>
    <x v="9"/>
    <s v="CA-2019-106831"/>
    <n v="1248"/>
    <s v="Panasonic KX-TG6844B Expandable Digital Cordless Telephone"/>
    <s v="Chuck Magee"/>
    <n v="43017"/>
    <n v="-34"/>
    <n v="4"/>
    <n v="158"/>
  </r>
  <r>
    <n v="7"/>
    <x v="2"/>
    <x v="992"/>
    <x v="3"/>
    <x v="0"/>
    <n v="6"/>
    <x v="0"/>
    <x v="6"/>
    <x v="2"/>
    <x v="390"/>
    <x v="19"/>
    <s v="United States"/>
    <x v="98"/>
    <x v="0"/>
    <m/>
    <x v="0"/>
    <x v="1"/>
    <d v="2019-06-20T00:00:00"/>
    <s v="Fri"/>
    <x v="9"/>
    <s v="CA-2019-106852"/>
    <n v="1167"/>
    <s v="Newell 35"/>
    <s v="Chuck Magee"/>
    <n v="44134"/>
    <n v="1"/>
    <n v="2"/>
    <n v="5"/>
  </r>
  <r>
    <n v="7"/>
    <x v="2"/>
    <x v="992"/>
    <x v="3"/>
    <x v="0"/>
    <n v="6"/>
    <x v="0"/>
    <x v="3"/>
    <x v="2"/>
    <x v="390"/>
    <x v="19"/>
    <s v="United States"/>
    <x v="98"/>
    <x v="0"/>
    <m/>
    <x v="0"/>
    <x v="1"/>
    <d v="2019-06-20T00:00:00"/>
    <s v="Fri"/>
    <x v="9"/>
    <s v="CA-2019-106852"/>
    <n v="1806"/>
    <s v="Xerox 203"/>
    <s v="Chuck Magee"/>
    <n v="44134"/>
    <n v="11"/>
    <n v="6"/>
    <n v="31"/>
  </r>
  <r>
    <n v="5"/>
    <x v="2"/>
    <x v="1076"/>
    <x v="3"/>
    <x v="1"/>
    <n v="3"/>
    <x v="2"/>
    <x v="3"/>
    <x v="2"/>
    <x v="9"/>
    <x v="7"/>
    <s v="United States"/>
    <x v="41"/>
    <x v="1"/>
    <m/>
    <x v="0"/>
    <x v="0"/>
    <d v="2019-03-13T00:00:00"/>
    <s v="Fri"/>
    <x v="2"/>
    <s v="CA-2019-106859"/>
    <n v="1675"/>
    <s v="Xerox 1885"/>
    <s v="Anna Andreadi"/>
    <n v="87105"/>
    <n v="138"/>
    <n v="6"/>
    <n v="288"/>
  </r>
  <r>
    <n v="5"/>
    <x v="2"/>
    <x v="1076"/>
    <x v="3"/>
    <x v="1"/>
    <n v="3"/>
    <x v="2"/>
    <x v="3"/>
    <x v="2"/>
    <x v="9"/>
    <x v="7"/>
    <s v="United States"/>
    <x v="41"/>
    <x v="1"/>
    <m/>
    <x v="0"/>
    <x v="0"/>
    <d v="2019-03-13T00:00:00"/>
    <s v="Fri"/>
    <x v="2"/>
    <s v="CA-2019-106859"/>
    <n v="1836"/>
    <s v="Xerox 230"/>
    <s v="Anna Andreadi"/>
    <n v="87105"/>
    <n v="22"/>
    <n v="7"/>
    <n v="45"/>
  </r>
  <r>
    <n v="5"/>
    <x v="2"/>
    <x v="1076"/>
    <x v="3"/>
    <x v="1"/>
    <n v="3"/>
    <x v="2"/>
    <x v="11"/>
    <x v="2"/>
    <x v="9"/>
    <x v="7"/>
    <s v="United States"/>
    <x v="41"/>
    <x v="1"/>
    <m/>
    <x v="0"/>
    <x v="0"/>
    <d v="2019-03-13T00:00:00"/>
    <s v="Fri"/>
    <x v="2"/>
    <s v="CA-2019-106859"/>
    <n v="1456"/>
    <s v="SimpliFile Personal File, Black Granite, 15w x 6-15/16d x 11-1/4h"/>
    <s v="Anna Andreadi"/>
    <n v="87105"/>
    <n v="25"/>
    <n v="8"/>
    <n v="91"/>
  </r>
  <r>
    <n v="5"/>
    <x v="2"/>
    <x v="1076"/>
    <x v="3"/>
    <x v="1"/>
    <n v="3"/>
    <x v="2"/>
    <x v="8"/>
    <x v="0"/>
    <x v="9"/>
    <x v="7"/>
    <s v="United States"/>
    <x v="41"/>
    <x v="1"/>
    <m/>
    <x v="0"/>
    <x v="0"/>
    <d v="2019-03-13T00:00:00"/>
    <s v="Fri"/>
    <x v="2"/>
    <s v="CA-2019-106859"/>
    <n v="1030"/>
    <s v="Logitech Wireless Headset H600 Over-The-Head Design"/>
    <s v="Anna Andreadi"/>
    <n v="87105"/>
    <n v="88"/>
    <n v="5"/>
    <n v="215"/>
  </r>
  <r>
    <n v="5"/>
    <x v="2"/>
    <x v="1076"/>
    <x v="3"/>
    <x v="1"/>
    <n v="3"/>
    <x v="2"/>
    <x v="0"/>
    <x v="0"/>
    <x v="9"/>
    <x v="7"/>
    <s v="United States"/>
    <x v="41"/>
    <x v="1"/>
    <m/>
    <x v="0"/>
    <x v="1"/>
    <d v="2019-03-13T00:00:00"/>
    <s v="Fri"/>
    <x v="2"/>
    <s v="CA-2019-106859"/>
    <n v="1229"/>
    <s v="OtterBox Commuter Series Case - iPhone 5 &amp; 5s"/>
    <s v="Anna Andreadi"/>
    <n v="87105"/>
    <n v="49"/>
    <n v="8"/>
    <n v="141"/>
  </r>
  <r>
    <n v="5"/>
    <x v="1"/>
    <x v="1077"/>
    <x v="3"/>
    <x v="0"/>
    <n v="6"/>
    <x v="0"/>
    <x v="2"/>
    <x v="2"/>
    <x v="0"/>
    <x v="0"/>
    <s v="United States"/>
    <x v="328"/>
    <x v="0"/>
    <m/>
    <x v="0"/>
    <x v="1"/>
    <d v="2019-11-14T00:00:00"/>
    <s v="Sat"/>
    <x v="7"/>
    <s v="CA-2019-106943"/>
    <n v="24"/>
    <s v="3M Organizer Strips"/>
    <s v="Chuck Magee"/>
    <n v="10035"/>
    <n v="3"/>
    <n v="2"/>
    <n v="9"/>
  </r>
  <r>
    <n v="3"/>
    <x v="2"/>
    <x v="1078"/>
    <x v="3"/>
    <x v="2"/>
    <n v="1"/>
    <x v="2"/>
    <x v="2"/>
    <x v="2"/>
    <x v="17"/>
    <x v="1"/>
    <s v="United States"/>
    <x v="549"/>
    <x v="1"/>
    <m/>
    <x v="0"/>
    <x v="1"/>
    <d v="2019-12-17T00:00:00"/>
    <s v="Tue"/>
    <x v="6"/>
    <s v="CA-2019-106964"/>
    <n v="696"/>
    <s v="GBC Plastic Binding Combs"/>
    <s v="Anna Andreadi"/>
    <n v="90045"/>
    <n v="4"/>
    <n v="2"/>
    <n v="12"/>
  </r>
  <r>
    <n v="5"/>
    <x v="1"/>
    <x v="1079"/>
    <x v="3"/>
    <x v="0"/>
    <n v="6"/>
    <x v="0"/>
    <x v="9"/>
    <x v="1"/>
    <x v="17"/>
    <x v="1"/>
    <s v="United States"/>
    <x v="600"/>
    <x v="1"/>
    <m/>
    <x v="0"/>
    <x v="0"/>
    <d v="2019-11-27T00:00:00"/>
    <s v="Fri"/>
    <x v="6"/>
    <s v="CA-2019-107125"/>
    <n v="547"/>
    <s v="Eldon 200 Class Desk Accessories"/>
    <s v="Anna Andreadi"/>
    <n v="90045"/>
    <n v="6"/>
    <n v="3"/>
    <n v="19"/>
  </r>
  <r>
    <n v="5"/>
    <x v="1"/>
    <x v="1079"/>
    <x v="3"/>
    <x v="0"/>
    <n v="6"/>
    <x v="0"/>
    <x v="2"/>
    <x v="2"/>
    <x v="17"/>
    <x v="1"/>
    <s v="United States"/>
    <x v="600"/>
    <x v="1"/>
    <m/>
    <x v="0"/>
    <x v="1"/>
    <d v="2019-11-27T00:00:00"/>
    <s v="Fri"/>
    <x v="6"/>
    <s v="CA-2019-107125"/>
    <n v="1310"/>
    <s v="Premium Transparent Presentation Covers by GBC"/>
    <s v="Anna Andreadi"/>
    <n v="90045"/>
    <n v="41"/>
    <n v="7"/>
    <n v="117"/>
  </r>
  <r>
    <n v="4"/>
    <x v="1"/>
    <x v="974"/>
    <x v="3"/>
    <x v="0"/>
    <n v="6"/>
    <x v="1"/>
    <x v="3"/>
    <x v="2"/>
    <x v="0"/>
    <x v="0"/>
    <s v="United States"/>
    <x v="298"/>
    <x v="0"/>
    <m/>
    <x v="0"/>
    <x v="0"/>
    <d v="2019-06-26T00:00:00"/>
    <s v="Thu"/>
    <x v="9"/>
    <s v="CA-2019-107132"/>
    <n v="1791"/>
    <s v="Xerox 1991"/>
    <s v="Chuck Magee"/>
    <n v="10009"/>
    <n v="32"/>
    <n v="3"/>
    <n v="69"/>
  </r>
  <r>
    <n v="4"/>
    <x v="1"/>
    <x v="974"/>
    <x v="3"/>
    <x v="0"/>
    <n v="6"/>
    <x v="1"/>
    <x v="11"/>
    <x v="2"/>
    <x v="0"/>
    <x v="0"/>
    <s v="United States"/>
    <x v="298"/>
    <x v="0"/>
    <m/>
    <x v="0"/>
    <x v="0"/>
    <d v="2019-06-26T00:00:00"/>
    <s v="Thu"/>
    <x v="9"/>
    <s v="CA-2019-107132"/>
    <n v="866"/>
    <s v="Hot File 7-Pocket, Floor Stand"/>
    <s v="Chuck Magee"/>
    <n v="10009"/>
    <n v="214"/>
    <n v="4"/>
    <n v="714"/>
  </r>
  <r>
    <n v="4"/>
    <x v="1"/>
    <x v="974"/>
    <x v="3"/>
    <x v="0"/>
    <n v="6"/>
    <x v="1"/>
    <x v="15"/>
    <x v="2"/>
    <x v="0"/>
    <x v="0"/>
    <s v="United States"/>
    <x v="298"/>
    <x v="0"/>
    <m/>
    <x v="0"/>
    <x v="0"/>
    <d v="2019-06-26T00:00:00"/>
    <s v="Thu"/>
    <x v="9"/>
    <s v="CA-2019-107132"/>
    <n v="83"/>
    <s v="Acme Preferred Stainless Steel Scissors"/>
    <s v="Chuck Magee"/>
    <n v="10009"/>
    <n v="8"/>
    <n v="5"/>
    <n v="28"/>
  </r>
  <r>
    <n v="4"/>
    <x v="1"/>
    <x v="974"/>
    <x v="3"/>
    <x v="0"/>
    <n v="6"/>
    <x v="1"/>
    <x v="2"/>
    <x v="2"/>
    <x v="0"/>
    <x v="0"/>
    <s v="United States"/>
    <x v="298"/>
    <x v="0"/>
    <m/>
    <x v="0"/>
    <x v="1"/>
    <d v="2019-06-26T00:00:00"/>
    <s v="Thu"/>
    <x v="9"/>
    <s v="CA-2019-107132"/>
    <n v="704"/>
    <s v="GBC ProClick Punch Binding System"/>
    <s v="Chuck Magee"/>
    <n v="10009"/>
    <n v="37"/>
    <n v="2"/>
    <n v="102"/>
  </r>
  <r>
    <n v="4"/>
    <x v="1"/>
    <x v="1080"/>
    <x v="3"/>
    <x v="0"/>
    <n v="6"/>
    <x v="1"/>
    <x v="11"/>
    <x v="2"/>
    <x v="2"/>
    <x v="2"/>
    <s v="United States"/>
    <x v="322"/>
    <x v="2"/>
    <m/>
    <x v="0"/>
    <x v="1"/>
    <d v="2019-06-10T00:00:00"/>
    <s v="Tue"/>
    <x v="9"/>
    <s v="CA-2019-107167"/>
    <n v="15"/>
    <s v="24 Capacity Maxi Data Binder Racks, Pearl"/>
    <s v="Cassandra Brandow"/>
    <n v="32216"/>
    <n v="84"/>
    <n v="8"/>
    <n v="1348"/>
  </r>
  <r>
    <n v="7"/>
    <x v="2"/>
    <x v="1081"/>
    <x v="3"/>
    <x v="0"/>
    <n v="6"/>
    <x v="2"/>
    <x v="1"/>
    <x v="1"/>
    <x v="15"/>
    <x v="11"/>
    <s v="United States"/>
    <x v="669"/>
    <x v="1"/>
    <m/>
    <x v="0"/>
    <x v="0"/>
    <d v="2019-11-06T00:00:00"/>
    <s v="Fri"/>
    <x v="7"/>
    <s v="CA-2019-107174"/>
    <n v="827"/>
    <s v="Hon 5100 Series Wood Tables"/>
    <s v="Anna Andreadi"/>
    <n v="98105"/>
    <n v="367"/>
    <n v="7"/>
    <n v="2037"/>
  </r>
  <r>
    <n v="7"/>
    <x v="2"/>
    <x v="1081"/>
    <x v="3"/>
    <x v="0"/>
    <n v="6"/>
    <x v="2"/>
    <x v="5"/>
    <x v="1"/>
    <x v="15"/>
    <x v="11"/>
    <s v="United States"/>
    <x v="669"/>
    <x v="1"/>
    <m/>
    <x v="0"/>
    <x v="1"/>
    <d v="2019-11-06T00:00:00"/>
    <s v="Fri"/>
    <x v="7"/>
    <s v="CA-2019-107174"/>
    <n v="818"/>
    <s v="Hon 2090 “Pillow Soft” Series Mid Back Swivel/Tilt Chairs"/>
    <s v="Anna Andreadi"/>
    <n v="98105"/>
    <n v="-73"/>
    <n v="2"/>
    <n v="450"/>
  </r>
  <r>
    <n v="7"/>
    <x v="2"/>
    <x v="1081"/>
    <x v="3"/>
    <x v="0"/>
    <n v="6"/>
    <x v="2"/>
    <x v="8"/>
    <x v="0"/>
    <x v="15"/>
    <x v="11"/>
    <s v="United States"/>
    <x v="669"/>
    <x v="1"/>
    <m/>
    <x v="0"/>
    <x v="0"/>
    <d v="2019-11-06T00:00:00"/>
    <s v="Fri"/>
    <x v="7"/>
    <s v="CA-2019-107174"/>
    <n v="1406"/>
    <s v="SanDisk Cruzer 64 GB USB Flash Drive"/>
    <s v="Anna Andreadi"/>
    <n v="98105"/>
    <n v="33"/>
    <n v="3"/>
    <n v="109"/>
  </r>
  <r>
    <n v="5"/>
    <x v="2"/>
    <x v="993"/>
    <x v="3"/>
    <x v="1"/>
    <n v="3"/>
    <x v="0"/>
    <x v="5"/>
    <x v="1"/>
    <x v="219"/>
    <x v="16"/>
    <s v="United States"/>
    <x v="720"/>
    <x v="2"/>
    <m/>
    <x v="0"/>
    <x v="1"/>
    <d v="2019-07-27T00:00:00"/>
    <s v="Fri"/>
    <x v="10"/>
    <s v="CA-2019-107209"/>
    <n v="771"/>
    <s v="Global Value Mid-Back Managers Chair, Gray"/>
    <s v="Cassandra Brandow"/>
    <n v="27604"/>
    <n v="12"/>
    <n v="4"/>
    <n v="195"/>
  </r>
  <r>
    <n v="4"/>
    <x v="1"/>
    <x v="958"/>
    <x v="3"/>
    <x v="0"/>
    <n v="6"/>
    <x v="0"/>
    <x v="9"/>
    <x v="1"/>
    <x v="17"/>
    <x v="1"/>
    <s v="United States"/>
    <x v="266"/>
    <x v="1"/>
    <m/>
    <x v="0"/>
    <x v="0"/>
    <d v="2019-09-07T00:00:00"/>
    <s v="Sat"/>
    <x v="0"/>
    <s v="CA-2019-107244"/>
    <n v="394"/>
    <s v="C-Line Magnetic Cubicle Keepers, Clear Polypropylene"/>
    <s v="Anna Andreadi"/>
    <n v="90004"/>
    <n v="8"/>
    <n v="4"/>
    <n v="20"/>
  </r>
  <r>
    <n v="6"/>
    <x v="0"/>
    <x v="1082"/>
    <x v="3"/>
    <x v="0"/>
    <n v="6"/>
    <x v="2"/>
    <x v="3"/>
    <x v="2"/>
    <x v="239"/>
    <x v="41"/>
    <s v="United States"/>
    <x v="717"/>
    <x v="3"/>
    <m/>
    <x v="0"/>
    <x v="0"/>
    <d v="2019-04-06T00:00:00"/>
    <s v="Fri"/>
    <x v="4"/>
    <s v="CA-2019-107265"/>
    <n v="538"/>
    <s v="Easy-staple paper"/>
    <s v="Kelly Williams"/>
    <n v="52302"/>
    <n v="50"/>
    <n v="3"/>
    <n v="106"/>
  </r>
  <r>
    <n v="1"/>
    <x v="0"/>
    <x v="1083"/>
    <x v="3"/>
    <x v="2"/>
    <n v="1"/>
    <x v="2"/>
    <x v="6"/>
    <x v="2"/>
    <x v="15"/>
    <x v="11"/>
    <s v="United States"/>
    <x v="287"/>
    <x v="1"/>
    <m/>
    <x v="0"/>
    <x v="0"/>
    <d v="2019-09-05T00:00:00"/>
    <s v="Thu"/>
    <x v="0"/>
    <s v="CA-2019-107293"/>
    <n v="1149"/>
    <s v="Newell 333"/>
    <s v="Anna Andreadi"/>
    <n v="98115"/>
    <n v="1"/>
    <n v="1"/>
    <n v="3"/>
  </r>
  <r>
    <n v="3"/>
    <x v="2"/>
    <x v="988"/>
    <x v="3"/>
    <x v="2"/>
    <n v="1"/>
    <x v="2"/>
    <x v="9"/>
    <x v="1"/>
    <x v="1"/>
    <x v="1"/>
    <s v="United States"/>
    <x v="594"/>
    <x v="1"/>
    <m/>
    <x v="0"/>
    <x v="0"/>
    <d v="2019-11-30T00:00:00"/>
    <s v="Mon"/>
    <x v="6"/>
    <s v="CA-2019-107314"/>
    <n v="468"/>
    <s v="Contemporary Borderless Frame"/>
    <s v="Anna Andreadi"/>
    <n v="94109"/>
    <n v="10"/>
    <n v="3"/>
    <n v="26"/>
  </r>
  <r>
    <n v="4"/>
    <x v="1"/>
    <x v="982"/>
    <x v="3"/>
    <x v="0"/>
    <n v="6"/>
    <x v="2"/>
    <x v="2"/>
    <x v="2"/>
    <x v="1"/>
    <x v="1"/>
    <s v="United States"/>
    <x v="661"/>
    <x v="1"/>
    <m/>
    <x v="0"/>
    <x v="1"/>
    <d v="2019-08-31T00:00:00"/>
    <s v="Tue"/>
    <x v="0"/>
    <s v="CA-2019-107321"/>
    <n v="67"/>
    <s v="Acco Suede Grain Vinyl Round Ring Binder"/>
    <s v="Anna Andreadi"/>
    <n v="94110"/>
    <n v="2"/>
    <n v="3"/>
    <n v="7"/>
  </r>
  <r>
    <n v="4"/>
    <x v="1"/>
    <x v="982"/>
    <x v="3"/>
    <x v="0"/>
    <n v="6"/>
    <x v="2"/>
    <x v="0"/>
    <x v="0"/>
    <x v="1"/>
    <x v="1"/>
    <s v="United States"/>
    <x v="661"/>
    <x v="1"/>
    <m/>
    <x v="0"/>
    <x v="1"/>
    <d v="2019-08-31T00:00:00"/>
    <s v="Tue"/>
    <x v="0"/>
    <s v="CA-2019-107321"/>
    <n v="34"/>
    <s v="Aastra 6757i CT Wireless VoIP phone"/>
    <s v="Anna Andreadi"/>
    <n v="94110"/>
    <n v="78"/>
    <n v="4"/>
    <n v="689"/>
  </r>
  <r>
    <n v="5"/>
    <x v="1"/>
    <x v="1084"/>
    <x v="3"/>
    <x v="0"/>
    <n v="6"/>
    <x v="2"/>
    <x v="3"/>
    <x v="2"/>
    <x v="47"/>
    <x v="17"/>
    <s v="United States"/>
    <x v="162"/>
    <x v="3"/>
    <m/>
    <x v="0"/>
    <x v="0"/>
    <d v="2019-12-17T00:00:00"/>
    <s v="Tue"/>
    <x v="6"/>
    <s v="CA-2019-107342"/>
    <n v="1655"/>
    <s v="Wirebound Message Books, 2 7/8 x 5, 3 Forms per Page"/>
    <s v="Kelly Williams"/>
    <n v="47201"/>
    <n v="13"/>
    <n v="4"/>
    <n v="28"/>
  </r>
  <r>
    <n v="5"/>
    <x v="2"/>
    <x v="966"/>
    <x v="3"/>
    <x v="1"/>
    <n v="3"/>
    <x v="0"/>
    <x v="2"/>
    <x v="2"/>
    <x v="19"/>
    <x v="13"/>
    <s v="United States"/>
    <x v="78"/>
    <x v="2"/>
    <m/>
    <x v="0"/>
    <x v="0"/>
    <d v="2019-12-21T00:00:00"/>
    <s v="Sat"/>
    <x v="6"/>
    <s v="CA-2019-107461"/>
    <n v="902"/>
    <s v="Ibico Presentation Index for Binding Systems"/>
    <s v="Cassandra Brandow"/>
    <n v="29203"/>
    <n v="11"/>
    <n v="6"/>
    <n v="24"/>
  </r>
  <r>
    <n v="5"/>
    <x v="1"/>
    <x v="935"/>
    <x v="3"/>
    <x v="0"/>
    <n v="6"/>
    <x v="0"/>
    <x v="9"/>
    <x v="1"/>
    <x v="66"/>
    <x v="19"/>
    <s v="United States"/>
    <x v="320"/>
    <x v="0"/>
    <m/>
    <x v="0"/>
    <x v="1"/>
    <d v="2019-01-01T00:00:00"/>
    <s v="Sun"/>
    <x v="11"/>
    <s v="CA-2019-107503"/>
    <n v="996"/>
    <s v="Linden 10 Round Wall Clock, Black"/>
    <s v="Chuck Magee"/>
    <n v="44052"/>
    <n v="9"/>
    <n v="4"/>
    <n v="49"/>
  </r>
  <r>
    <n v="4"/>
    <x v="1"/>
    <x v="1085"/>
    <x v="3"/>
    <x v="0"/>
    <n v="6"/>
    <x v="1"/>
    <x v="12"/>
    <x v="2"/>
    <x v="411"/>
    <x v="1"/>
    <s v="United States"/>
    <x v="566"/>
    <x v="1"/>
    <m/>
    <x v="0"/>
    <x v="0"/>
    <d v="2019-02-05T00:00:00"/>
    <s v="Thu"/>
    <x v="3"/>
    <s v="CA-2019-107517"/>
    <n v="1425"/>
    <s v="Sanyo Counter Height Refrigerator with Crisper, 3.6 Cubic Foot, Stainless Steel/Black"/>
    <s v="Anna Andreadi"/>
    <n v="90503"/>
    <n v="459"/>
    <n v="5"/>
    <n v="1641"/>
  </r>
  <r>
    <n v="4"/>
    <x v="1"/>
    <x v="1085"/>
    <x v="3"/>
    <x v="0"/>
    <n v="6"/>
    <x v="1"/>
    <x v="0"/>
    <x v="0"/>
    <x v="411"/>
    <x v="1"/>
    <s v="United States"/>
    <x v="566"/>
    <x v="1"/>
    <m/>
    <x v="0"/>
    <x v="1"/>
    <d v="2019-02-05T00:00:00"/>
    <s v="Thu"/>
    <x v="3"/>
    <s v="CA-2019-107517"/>
    <n v="733"/>
    <s v="Geemarc AmpliPOWER60"/>
    <s v="Anna Andreadi"/>
    <n v="90503"/>
    <n v="42"/>
    <n v="5"/>
    <n v="371"/>
  </r>
  <r>
    <n v="0"/>
    <x v="0"/>
    <x v="1086"/>
    <x v="3"/>
    <x v="3"/>
    <n v="0"/>
    <x v="0"/>
    <x v="3"/>
    <x v="2"/>
    <x v="0"/>
    <x v="0"/>
    <s v="United States"/>
    <x v="32"/>
    <x v="0"/>
    <m/>
    <x v="0"/>
    <x v="0"/>
    <d v="2019-05-05T00:00:00"/>
    <s v="Thu"/>
    <x v="5"/>
    <s v="CA-2019-107552"/>
    <n v="1717"/>
    <s v="Xerox 1923"/>
    <s v="Chuck Magee"/>
    <n v="10035"/>
    <n v="3"/>
    <n v="1"/>
    <n v="7"/>
  </r>
  <r>
    <n v="0"/>
    <x v="0"/>
    <x v="1087"/>
    <x v="3"/>
    <x v="3"/>
    <n v="0"/>
    <x v="0"/>
    <x v="9"/>
    <x v="1"/>
    <x v="226"/>
    <x v="10"/>
    <s v="United States"/>
    <x v="60"/>
    <x v="3"/>
    <m/>
    <x v="0"/>
    <x v="7"/>
    <d v="2019-12-14T00:00:00"/>
    <s v="Sat"/>
    <x v="6"/>
    <s v="CA-2019-107629"/>
    <n v="871"/>
    <s v="Howard Miller 13 Diameter Goldtone Round Wall Clock"/>
    <s v="Kelly Williams"/>
    <n v="60076"/>
    <n v="-27"/>
    <n v="3"/>
    <n v="56"/>
  </r>
  <r>
    <n v="0"/>
    <x v="0"/>
    <x v="1087"/>
    <x v="3"/>
    <x v="3"/>
    <n v="0"/>
    <x v="0"/>
    <x v="9"/>
    <x v="1"/>
    <x v="226"/>
    <x v="10"/>
    <s v="United States"/>
    <x v="60"/>
    <x v="3"/>
    <m/>
    <x v="0"/>
    <x v="7"/>
    <d v="2019-12-14T00:00:00"/>
    <s v="Sat"/>
    <x v="6"/>
    <s v="CA-2019-107629"/>
    <n v="1367"/>
    <s v="Rubbermaid ClusterMat Chairmats, Mat Size- 66 x 60, Lip 20 x 11 -90 Degree Angle"/>
    <s v="Kelly Williams"/>
    <n v="60076"/>
    <n v="-293"/>
    <n v="6"/>
    <n v="266"/>
  </r>
  <r>
    <n v="0"/>
    <x v="0"/>
    <x v="1087"/>
    <x v="3"/>
    <x v="3"/>
    <n v="0"/>
    <x v="0"/>
    <x v="6"/>
    <x v="2"/>
    <x v="226"/>
    <x v="10"/>
    <s v="United States"/>
    <x v="60"/>
    <x v="3"/>
    <m/>
    <x v="0"/>
    <x v="1"/>
    <d v="2019-12-14T00:00:00"/>
    <s v="Sat"/>
    <x v="6"/>
    <s v="CA-2019-107629"/>
    <n v="1319"/>
    <s v="Prismacolor Color Pencil Set"/>
    <s v="Kelly Williams"/>
    <n v="60076"/>
    <n v="25"/>
    <n v="6"/>
    <n v="95"/>
  </r>
  <r>
    <n v="0"/>
    <x v="0"/>
    <x v="1087"/>
    <x v="3"/>
    <x v="3"/>
    <n v="0"/>
    <x v="0"/>
    <x v="8"/>
    <x v="0"/>
    <x v="226"/>
    <x v="10"/>
    <s v="United States"/>
    <x v="60"/>
    <x v="3"/>
    <m/>
    <x v="0"/>
    <x v="1"/>
    <d v="2019-12-14T00:00:00"/>
    <s v="Sat"/>
    <x v="6"/>
    <s v="CA-2019-107629"/>
    <n v="1003"/>
    <s v="Logitech Desktop MK120 Mouse and keyboard Combo"/>
    <s v="Kelly Williams"/>
    <n v="60076"/>
    <n v="-5"/>
    <n v="3"/>
    <n v="39"/>
  </r>
  <r>
    <n v="4"/>
    <x v="1"/>
    <x v="1088"/>
    <x v="3"/>
    <x v="0"/>
    <n v="6"/>
    <x v="0"/>
    <x v="2"/>
    <x v="2"/>
    <x v="19"/>
    <x v="35"/>
    <s v="United States"/>
    <x v="733"/>
    <x v="0"/>
    <m/>
    <x v="0"/>
    <x v="0"/>
    <d v="2019-03-13T00:00:00"/>
    <s v="Fri"/>
    <x v="2"/>
    <s v="CA-2019-107713"/>
    <n v="234"/>
    <s v="Avery Arch Ring Binders"/>
    <s v="Chuck Magee"/>
    <n v="21044"/>
    <n v="82"/>
    <n v="3"/>
    <n v="174"/>
  </r>
  <r>
    <n v="7"/>
    <x v="2"/>
    <x v="1081"/>
    <x v="3"/>
    <x v="0"/>
    <n v="6"/>
    <x v="2"/>
    <x v="11"/>
    <x v="2"/>
    <x v="419"/>
    <x v="25"/>
    <s v="United States"/>
    <x v="511"/>
    <x v="0"/>
    <m/>
    <x v="0"/>
    <x v="0"/>
    <d v="2019-11-06T00:00:00"/>
    <s v="Fri"/>
    <x v="7"/>
    <s v="CA-2019-107720"/>
    <n v="501"/>
    <s v="Decoflex Hanging Personal Folder File"/>
    <s v="Chuck Magee"/>
    <n v="7090"/>
    <n v="12"/>
    <n v="3"/>
    <n v="46"/>
  </r>
  <r>
    <n v="4"/>
    <x v="2"/>
    <x v="1089"/>
    <x v="3"/>
    <x v="1"/>
    <n v="3"/>
    <x v="2"/>
    <x v="3"/>
    <x v="2"/>
    <x v="4"/>
    <x v="4"/>
    <s v="United States"/>
    <x v="254"/>
    <x v="3"/>
    <m/>
    <x v="0"/>
    <x v="1"/>
    <d v="2019-10-19T00:00:00"/>
    <s v="Thu"/>
    <x v="8"/>
    <s v="CA-2019-107727"/>
    <n v="538"/>
    <s v="Easy-staple paper"/>
    <s v="Kelly Williams"/>
    <n v="77095"/>
    <n v="10"/>
    <n v="3"/>
    <n v="29"/>
  </r>
  <r>
    <n v="2"/>
    <x v="1"/>
    <x v="1090"/>
    <x v="3"/>
    <x v="1"/>
    <n v="3"/>
    <x v="0"/>
    <x v="3"/>
    <x v="2"/>
    <x v="369"/>
    <x v="1"/>
    <s v="United States"/>
    <x v="706"/>
    <x v="1"/>
    <m/>
    <x v="0"/>
    <x v="0"/>
    <d v="2019-12-10T00:00:00"/>
    <s v="Tue"/>
    <x v="6"/>
    <s v="CA-2019-107748"/>
    <n v="1830"/>
    <s v="Xerox 225"/>
    <s v="Anna Andreadi"/>
    <n v="95207"/>
    <n v="6"/>
    <n v="2"/>
    <n v="13"/>
  </r>
  <r>
    <n v="2"/>
    <x v="1"/>
    <x v="1090"/>
    <x v="3"/>
    <x v="1"/>
    <n v="3"/>
    <x v="0"/>
    <x v="0"/>
    <x v="0"/>
    <x v="369"/>
    <x v="1"/>
    <s v="United States"/>
    <x v="706"/>
    <x v="1"/>
    <m/>
    <x v="0"/>
    <x v="1"/>
    <d v="2019-12-10T00:00:00"/>
    <s v="Tue"/>
    <x v="6"/>
    <s v="CA-2019-107748"/>
    <n v="941"/>
    <s v="Jackery Bar Premium Fast-charging Portable Charger"/>
    <s v="Anna Andreadi"/>
    <n v="95207"/>
    <n v="35"/>
    <n v="4"/>
    <n v="96"/>
  </r>
  <r>
    <n v="3"/>
    <x v="0"/>
    <x v="1017"/>
    <x v="3"/>
    <x v="1"/>
    <n v="3"/>
    <x v="1"/>
    <x v="3"/>
    <x v="2"/>
    <x v="447"/>
    <x v="4"/>
    <s v="United States"/>
    <x v="1"/>
    <x v="3"/>
    <m/>
    <x v="0"/>
    <x v="1"/>
    <d v="2019-05-08T00:00:00"/>
    <s v="Sun"/>
    <x v="5"/>
    <s v="CA-2019-107797"/>
    <n v="1797"/>
    <s v="Xerox 1997"/>
    <s v="Kelly Williams"/>
    <n v="76063"/>
    <n v="15"/>
    <n v="8"/>
    <n v="41"/>
  </r>
  <r>
    <n v="0"/>
    <x v="0"/>
    <x v="1091"/>
    <x v="3"/>
    <x v="3"/>
    <n v="0"/>
    <x v="1"/>
    <x v="9"/>
    <x v="1"/>
    <x v="141"/>
    <x v="21"/>
    <s v="United States"/>
    <x v="268"/>
    <x v="3"/>
    <s v="Yes"/>
    <x v="1"/>
    <x v="0"/>
    <d v="2019-11-18T00:00:00"/>
    <s v="Wed"/>
    <x v="7"/>
    <s v="CA-2019-107825"/>
    <n v="730"/>
    <s v="GE General Purpose, Extra Long Life, Showcase &amp; Floodlight Incandescent Bulbs"/>
    <s v="Kelly Williams"/>
    <n v="53209"/>
    <n v="3"/>
    <n v="2"/>
    <n v="6"/>
  </r>
  <r>
    <n v="0"/>
    <x v="0"/>
    <x v="1091"/>
    <x v="3"/>
    <x v="3"/>
    <n v="0"/>
    <x v="1"/>
    <x v="11"/>
    <x v="2"/>
    <x v="141"/>
    <x v="21"/>
    <s v="United States"/>
    <x v="268"/>
    <x v="3"/>
    <s v="Yes"/>
    <x v="1"/>
    <x v="0"/>
    <d v="2019-11-18T00:00:00"/>
    <s v="Wed"/>
    <x v="7"/>
    <s v="CA-2019-107825"/>
    <n v="462"/>
    <s v="Companion Letter/Legal File, Black"/>
    <s v="Kelly Williams"/>
    <n v="53209"/>
    <n v="11"/>
    <n v="1"/>
    <n v="38"/>
  </r>
  <r>
    <n v="0"/>
    <x v="0"/>
    <x v="1091"/>
    <x v="3"/>
    <x v="3"/>
    <n v="0"/>
    <x v="1"/>
    <x v="10"/>
    <x v="2"/>
    <x v="141"/>
    <x v="21"/>
    <s v="United States"/>
    <x v="268"/>
    <x v="3"/>
    <s v="Yes"/>
    <x v="1"/>
    <x v="0"/>
    <d v="2019-11-18T00:00:00"/>
    <s v="Wed"/>
    <x v="7"/>
    <s v="CA-2019-107825"/>
    <n v="195"/>
    <s v="Avery 487"/>
    <s v="Kelly Williams"/>
    <n v="53209"/>
    <n v="3"/>
    <n v="2"/>
    <n v="7"/>
  </r>
  <r>
    <n v="0"/>
    <x v="0"/>
    <x v="1091"/>
    <x v="3"/>
    <x v="3"/>
    <n v="0"/>
    <x v="1"/>
    <x v="11"/>
    <x v="2"/>
    <x v="141"/>
    <x v="21"/>
    <s v="United States"/>
    <x v="268"/>
    <x v="3"/>
    <s v="Yes"/>
    <x v="1"/>
    <x v="0"/>
    <d v="2019-11-18T00:00:00"/>
    <s v="Wed"/>
    <x v="7"/>
    <s v="CA-2019-107825"/>
    <n v="502"/>
    <s v="Decoflex Hanging Personal Folder File, Blue"/>
    <s v="Kelly Williams"/>
    <n v="53209"/>
    <n v="25"/>
    <n v="6"/>
    <n v="93"/>
  </r>
  <r>
    <n v="3"/>
    <x v="0"/>
    <x v="1092"/>
    <x v="3"/>
    <x v="1"/>
    <n v="3"/>
    <x v="1"/>
    <x v="2"/>
    <x v="2"/>
    <x v="16"/>
    <x v="12"/>
    <s v="United States"/>
    <x v="13"/>
    <x v="0"/>
    <m/>
    <x v="0"/>
    <x v="4"/>
    <d v="2019-11-23T00:00:00"/>
    <s v="Mon"/>
    <x v="7"/>
    <s v="CA-2019-107832"/>
    <n v="712"/>
    <s v="GBC Standard Therm-A-Bind Covers"/>
    <s v="Chuck Magee"/>
    <n v="19120"/>
    <n v="-6"/>
    <n v="1"/>
    <n v="7"/>
  </r>
  <r>
    <n v="5"/>
    <x v="1"/>
    <x v="1093"/>
    <x v="3"/>
    <x v="0"/>
    <n v="6"/>
    <x v="0"/>
    <x v="3"/>
    <x v="2"/>
    <x v="62"/>
    <x v="1"/>
    <s v="United States"/>
    <x v="425"/>
    <x v="1"/>
    <m/>
    <x v="0"/>
    <x v="0"/>
    <d v="2019-05-26T00:00:00"/>
    <s v="Thu"/>
    <x v="5"/>
    <s v="CA-2019-107853"/>
    <n v="1804"/>
    <s v="Xerox 201"/>
    <s v="Anna Andreadi"/>
    <n v="92054"/>
    <n v="6"/>
    <n v="2"/>
    <n v="13"/>
  </r>
  <r>
    <n v="4"/>
    <x v="1"/>
    <x v="1026"/>
    <x v="3"/>
    <x v="0"/>
    <n v="6"/>
    <x v="0"/>
    <x v="9"/>
    <x v="1"/>
    <x v="0"/>
    <x v="0"/>
    <s v="United States"/>
    <x v="740"/>
    <x v="0"/>
    <m/>
    <x v="0"/>
    <x v="0"/>
    <d v="2019-11-21T00:00:00"/>
    <s v="Sat"/>
    <x v="7"/>
    <s v="CA-2019-107874"/>
    <n v="878"/>
    <s v="Howard Miller Distant Time Traveler Alarm Clock"/>
    <s v="Chuck Magee"/>
    <n v="10035"/>
    <n v="11"/>
    <n v="1"/>
    <n v="27"/>
  </r>
  <r>
    <n v="5"/>
    <x v="1"/>
    <x v="1083"/>
    <x v="3"/>
    <x v="0"/>
    <n v="6"/>
    <x v="0"/>
    <x v="2"/>
    <x v="2"/>
    <x v="437"/>
    <x v="11"/>
    <s v="United States"/>
    <x v="679"/>
    <x v="1"/>
    <m/>
    <x v="0"/>
    <x v="1"/>
    <d v="2019-09-01T00:00:00"/>
    <s v="Sun"/>
    <x v="0"/>
    <s v="CA-2019-107909"/>
    <n v="259"/>
    <s v="Avery Metallic Poly Binders"/>
    <s v="Anna Andreadi"/>
    <n v="98052"/>
    <n v="8"/>
    <n v="5"/>
    <n v="23"/>
  </r>
  <r>
    <n v="5"/>
    <x v="1"/>
    <x v="1083"/>
    <x v="3"/>
    <x v="0"/>
    <n v="6"/>
    <x v="0"/>
    <x v="8"/>
    <x v="0"/>
    <x v="437"/>
    <x v="11"/>
    <s v="United States"/>
    <x v="679"/>
    <x v="1"/>
    <m/>
    <x v="0"/>
    <x v="0"/>
    <d v="2019-09-01T00:00:00"/>
    <s v="Sun"/>
    <x v="0"/>
    <s v="CA-2019-107909"/>
    <n v="1019"/>
    <s v="Logitech LS21 Speaker System - PC Multimedia - 2.1-CH - Wired"/>
    <s v="Anna Andreadi"/>
    <n v="98052"/>
    <n v="7"/>
    <n v="1"/>
    <n v="20"/>
  </r>
  <r>
    <n v="3"/>
    <x v="2"/>
    <x v="1020"/>
    <x v="3"/>
    <x v="2"/>
    <n v="1"/>
    <x v="2"/>
    <x v="3"/>
    <x v="2"/>
    <x v="4"/>
    <x v="4"/>
    <s v="United States"/>
    <x v="241"/>
    <x v="3"/>
    <m/>
    <x v="0"/>
    <x v="1"/>
    <d v="2019-07-02T00:00:00"/>
    <s v="Mon"/>
    <x v="1"/>
    <s v="CA-2019-107958"/>
    <n v="1625"/>
    <s v="White Dual Perf Computer Printout Paper, 2700 Sheets, 1 Part, Heavyweight, 20 lbs., 14 7/8 x 11"/>
    <s v="Kelly Williams"/>
    <n v="77036"/>
    <n v="59"/>
    <n v="5"/>
    <n v="164"/>
  </r>
  <r>
    <n v="3"/>
    <x v="2"/>
    <x v="1020"/>
    <x v="3"/>
    <x v="2"/>
    <n v="1"/>
    <x v="2"/>
    <x v="2"/>
    <x v="2"/>
    <x v="4"/>
    <x v="4"/>
    <s v="United States"/>
    <x v="241"/>
    <x v="3"/>
    <m/>
    <x v="0"/>
    <x v="3"/>
    <d v="2019-07-02T00:00:00"/>
    <s v="Mon"/>
    <x v="1"/>
    <s v="CA-2019-107958"/>
    <n v="1641"/>
    <s v="Wilson Jones Four-Pocket Poly Binders"/>
    <s v="Kelly Williams"/>
    <n v="77036"/>
    <n v="-8"/>
    <n v="4"/>
    <n v="5"/>
  </r>
  <r>
    <n v="0"/>
    <x v="0"/>
    <x v="1010"/>
    <x v="3"/>
    <x v="3"/>
    <n v="0"/>
    <x v="0"/>
    <x v="11"/>
    <x v="2"/>
    <x v="15"/>
    <x v="11"/>
    <s v="United States"/>
    <x v="51"/>
    <x v="1"/>
    <m/>
    <x v="0"/>
    <x v="0"/>
    <d v="2019-12-13T00:00:00"/>
    <s v="Fri"/>
    <x v="6"/>
    <s v="CA-2019-107986"/>
    <n v="1513"/>
    <s v="Sterilite Officeware Hinged File Box"/>
    <s v="Anna Andreadi"/>
    <n v="98103"/>
    <n v="8"/>
    <n v="3"/>
    <n v="31"/>
  </r>
  <r>
    <n v="4"/>
    <x v="1"/>
    <x v="1094"/>
    <x v="3"/>
    <x v="0"/>
    <n v="6"/>
    <x v="1"/>
    <x v="7"/>
    <x v="2"/>
    <x v="1"/>
    <x v="1"/>
    <s v="United States"/>
    <x v="589"/>
    <x v="1"/>
    <m/>
    <x v="0"/>
    <x v="0"/>
    <d v="2019-01-12T00:00:00"/>
    <s v="Thu"/>
    <x v="11"/>
    <s v="CA-2019-108000"/>
    <n v="1501"/>
    <s v="Staple envelope"/>
    <s v="Anna Andreadi"/>
    <n v="94110"/>
    <n v="5"/>
    <n v="1"/>
    <n v="10"/>
  </r>
  <r>
    <n v="4"/>
    <x v="1"/>
    <x v="988"/>
    <x v="3"/>
    <x v="0"/>
    <n v="6"/>
    <x v="0"/>
    <x v="5"/>
    <x v="1"/>
    <x v="391"/>
    <x v="27"/>
    <s v="United States"/>
    <x v="299"/>
    <x v="2"/>
    <m/>
    <x v="0"/>
    <x v="1"/>
    <d v="2019-11-29T00:00:00"/>
    <s v="Sun"/>
    <x v="6"/>
    <s v="CA-2019-108035"/>
    <n v="833"/>
    <s v="Hon Deluxe Fabric Upholstered Stacking Chairs, Rounded Back"/>
    <s v="Cassandra Brandow"/>
    <n v="37421"/>
    <n v="49"/>
    <n v="2"/>
    <n v="390"/>
  </r>
  <r>
    <n v="4"/>
    <x v="1"/>
    <x v="988"/>
    <x v="3"/>
    <x v="0"/>
    <n v="6"/>
    <x v="0"/>
    <x v="9"/>
    <x v="1"/>
    <x v="391"/>
    <x v="27"/>
    <s v="United States"/>
    <x v="299"/>
    <x v="2"/>
    <m/>
    <x v="0"/>
    <x v="1"/>
    <d v="2019-11-29T00:00:00"/>
    <s v="Sun"/>
    <x v="6"/>
    <s v="CA-2019-108035"/>
    <n v="617"/>
    <s v="Executive Impressions 13 Chairman Wall Clock"/>
    <s v="Cassandra Brandow"/>
    <n v="37421"/>
    <n v="19"/>
    <n v="5"/>
    <n v="102"/>
  </r>
  <r>
    <n v="4"/>
    <x v="1"/>
    <x v="1095"/>
    <x v="3"/>
    <x v="0"/>
    <n v="6"/>
    <x v="0"/>
    <x v="14"/>
    <x v="1"/>
    <x v="29"/>
    <x v="1"/>
    <s v="United States"/>
    <x v="402"/>
    <x v="1"/>
    <m/>
    <x v="0"/>
    <x v="5"/>
    <d v="2019-04-16T00:00:00"/>
    <s v="Mon"/>
    <x v="4"/>
    <s v="CA-2019-108070"/>
    <n v="1228"/>
    <s v="OSullivan Living Dimensions 2-Shelf Bookcases"/>
    <s v="Anna Andreadi"/>
    <n v="95123"/>
    <n v="-6"/>
    <n v="1"/>
    <n v="103"/>
  </r>
  <r>
    <n v="4"/>
    <x v="1"/>
    <x v="1095"/>
    <x v="3"/>
    <x v="0"/>
    <n v="6"/>
    <x v="0"/>
    <x v="11"/>
    <x v="2"/>
    <x v="29"/>
    <x v="1"/>
    <s v="United States"/>
    <x v="402"/>
    <x v="1"/>
    <m/>
    <x v="0"/>
    <x v="0"/>
    <d v="2019-04-16T00:00:00"/>
    <s v="Mon"/>
    <x v="4"/>
    <s v="CA-2019-108070"/>
    <n v="282"/>
    <s v="Belkin 19 Vented Equipment Shelf, Black"/>
    <s v="Anna Andreadi"/>
    <n v="95123"/>
    <n v="2"/>
    <n v="4"/>
    <n v="206"/>
  </r>
  <r>
    <n v="5"/>
    <x v="1"/>
    <x v="980"/>
    <x v="3"/>
    <x v="0"/>
    <n v="6"/>
    <x v="2"/>
    <x v="6"/>
    <x v="2"/>
    <x v="43"/>
    <x v="1"/>
    <s v="United States"/>
    <x v="145"/>
    <x v="1"/>
    <m/>
    <x v="0"/>
    <x v="0"/>
    <d v="2019-11-16T00:00:00"/>
    <s v="Mon"/>
    <x v="7"/>
    <s v="CA-2019-108091"/>
    <n v="1143"/>
    <s v="Newell 328"/>
    <s v="Anna Andreadi"/>
    <n v="92025"/>
    <n v="6"/>
    <n v="4"/>
    <n v="23"/>
  </r>
  <r>
    <n v="5"/>
    <x v="1"/>
    <x v="971"/>
    <x v="3"/>
    <x v="0"/>
    <n v="6"/>
    <x v="0"/>
    <x v="9"/>
    <x v="1"/>
    <x v="445"/>
    <x v="2"/>
    <s v="United States"/>
    <x v="559"/>
    <x v="2"/>
    <m/>
    <x v="0"/>
    <x v="1"/>
    <d v="2019-11-15T00:00:00"/>
    <s v="Sun"/>
    <x v="7"/>
    <s v="CA-2019-108112"/>
    <n v="871"/>
    <s v="Howard Miller 13-1/2 Diameter Rosebrook Wall Clock"/>
    <s v="Cassandra Brandow"/>
    <n v="33023"/>
    <n v="55"/>
    <n v="4"/>
    <n v="220"/>
  </r>
  <r>
    <n v="5"/>
    <x v="1"/>
    <x v="971"/>
    <x v="3"/>
    <x v="0"/>
    <n v="6"/>
    <x v="0"/>
    <x v="9"/>
    <x v="1"/>
    <x v="445"/>
    <x v="2"/>
    <s v="United States"/>
    <x v="559"/>
    <x v="2"/>
    <m/>
    <x v="0"/>
    <x v="1"/>
    <d v="2019-11-15T00:00:00"/>
    <s v="Sun"/>
    <x v="7"/>
    <s v="CA-2019-108112"/>
    <n v="1534"/>
    <s v="Tenex 46 x 60 Computer Anti-Static Chairmat, Rectangular Shaped"/>
    <s v="Cassandra Brandow"/>
    <n v="33023"/>
    <n v="0"/>
    <n v="4"/>
    <n v="339"/>
  </r>
  <r>
    <n v="2"/>
    <x v="2"/>
    <x v="1078"/>
    <x v="3"/>
    <x v="2"/>
    <n v="1"/>
    <x v="0"/>
    <x v="6"/>
    <x v="2"/>
    <x v="26"/>
    <x v="16"/>
    <s v="United States"/>
    <x v="706"/>
    <x v="2"/>
    <m/>
    <x v="0"/>
    <x v="1"/>
    <d v="2019-12-18T00:00:00"/>
    <s v="Wed"/>
    <x v="6"/>
    <s v="CA-2019-108287"/>
    <n v="1124"/>
    <s v="Newell 310"/>
    <s v="Cassandra Brandow"/>
    <n v="28205"/>
    <n v="1"/>
    <n v="9"/>
    <n v="13"/>
  </r>
  <r>
    <n v="0"/>
    <x v="0"/>
    <x v="1036"/>
    <x v="3"/>
    <x v="3"/>
    <n v="0"/>
    <x v="2"/>
    <x v="2"/>
    <x v="2"/>
    <x v="70"/>
    <x v="28"/>
    <s v="United States"/>
    <x v="362"/>
    <x v="3"/>
    <s v="Yes"/>
    <x v="1"/>
    <x v="0"/>
    <d v="2019-12-10T00:00:00"/>
    <s v="Tue"/>
    <x v="6"/>
    <s v="CA-2019-108294"/>
    <n v="894"/>
    <s v="Ibico Covers for Plastic or Wire Binding Elements"/>
    <s v="Kelly Williams"/>
    <n v="68104"/>
    <n v="16"/>
    <n v="3"/>
    <n v="35"/>
  </r>
  <r>
    <n v="5"/>
    <x v="1"/>
    <x v="1086"/>
    <x v="3"/>
    <x v="0"/>
    <n v="6"/>
    <x v="1"/>
    <x v="9"/>
    <x v="1"/>
    <x v="448"/>
    <x v="2"/>
    <s v="United States"/>
    <x v="218"/>
    <x v="2"/>
    <m/>
    <x v="0"/>
    <x v="1"/>
    <d v="2019-04-30T00:00:00"/>
    <s v="Mon"/>
    <x v="5"/>
    <s v="CA-2019-108322"/>
    <n v="22"/>
    <s v="3M Hangers With Command Adhesive"/>
    <s v="Cassandra Brandow"/>
    <n v="33068"/>
    <n v="6"/>
    <n v="8"/>
    <n v="24"/>
  </r>
  <r>
    <n v="5"/>
    <x v="1"/>
    <x v="1086"/>
    <x v="3"/>
    <x v="0"/>
    <n v="6"/>
    <x v="1"/>
    <x v="8"/>
    <x v="0"/>
    <x v="448"/>
    <x v="2"/>
    <s v="United States"/>
    <x v="218"/>
    <x v="2"/>
    <m/>
    <x v="0"/>
    <x v="1"/>
    <d v="2019-04-30T00:00:00"/>
    <s v="Mon"/>
    <x v="5"/>
    <s v="CA-2019-108322"/>
    <n v="1061"/>
    <s v="Maxell 4.7GB DVD+R 5/Pack"/>
    <s v="Cassandra Brandow"/>
    <n v="33068"/>
    <n v="1"/>
    <n v="3"/>
    <n v="2"/>
  </r>
  <r>
    <n v="5"/>
    <x v="1"/>
    <x v="1087"/>
    <x v="3"/>
    <x v="0"/>
    <n v="6"/>
    <x v="0"/>
    <x v="0"/>
    <x v="0"/>
    <x v="449"/>
    <x v="1"/>
    <s v="United States"/>
    <x v="7"/>
    <x v="1"/>
    <m/>
    <x v="0"/>
    <x v="1"/>
    <d v="2019-12-09T00:00:00"/>
    <s v="Mon"/>
    <x v="6"/>
    <s v="CA-2019-108329"/>
    <n v="1175"/>
    <s v="Nortel Business Series Terminal T7208 Digital phone"/>
    <s v="Anna Andreadi"/>
    <n v="90604"/>
    <n v="44"/>
    <n v="4"/>
    <n v="445"/>
  </r>
  <r>
    <n v="6"/>
    <x v="0"/>
    <x v="1096"/>
    <x v="3"/>
    <x v="0"/>
    <n v="6"/>
    <x v="0"/>
    <x v="5"/>
    <x v="1"/>
    <x v="0"/>
    <x v="0"/>
    <s v="United States"/>
    <x v="774"/>
    <x v="0"/>
    <m/>
    <x v="0"/>
    <x v="9"/>
    <d v="2019-06-12T00:00:00"/>
    <s v="Thu"/>
    <x v="9"/>
    <s v="CA-2019-108441"/>
    <n v="1378"/>
    <s v="Safco Contoured Stacking Chairs"/>
    <s v="Chuck Magee"/>
    <n v="10035"/>
    <n v="143"/>
    <n v="4"/>
    <n v="858"/>
  </r>
  <r>
    <n v="6"/>
    <x v="0"/>
    <x v="1096"/>
    <x v="3"/>
    <x v="0"/>
    <n v="6"/>
    <x v="0"/>
    <x v="6"/>
    <x v="2"/>
    <x v="0"/>
    <x v="0"/>
    <s v="United States"/>
    <x v="774"/>
    <x v="0"/>
    <m/>
    <x v="0"/>
    <x v="0"/>
    <d v="2019-06-12T00:00:00"/>
    <s v="Thu"/>
    <x v="9"/>
    <s v="CA-2019-108441"/>
    <n v="351"/>
    <s v="Boston 1730 StandUp Electric Pencil Sharpener"/>
    <s v="Chuck Magee"/>
    <n v="10035"/>
    <n v="17"/>
    <n v="3"/>
    <n v="64"/>
  </r>
  <r>
    <n v="6"/>
    <x v="0"/>
    <x v="1096"/>
    <x v="3"/>
    <x v="0"/>
    <n v="6"/>
    <x v="0"/>
    <x v="3"/>
    <x v="2"/>
    <x v="0"/>
    <x v="0"/>
    <s v="United States"/>
    <x v="774"/>
    <x v="0"/>
    <m/>
    <x v="0"/>
    <x v="0"/>
    <d v="2019-06-12T00:00:00"/>
    <s v="Thu"/>
    <x v="9"/>
    <s v="CA-2019-108441"/>
    <n v="1574"/>
    <s v="TOPS Voice Message Log Book, Flash Format"/>
    <s v="Chuck Magee"/>
    <n v="10035"/>
    <n v="9"/>
    <n v="4"/>
    <n v="19"/>
  </r>
  <r>
    <n v="6"/>
    <x v="0"/>
    <x v="1096"/>
    <x v="3"/>
    <x v="0"/>
    <n v="6"/>
    <x v="0"/>
    <x v="2"/>
    <x v="2"/>
    <x v="0"/>
    <x v="0"/>
    <s v="United States"/>
    <x v="774"/>
    <x v="0"/>
    <m/>
    <x v="0"/>
    <x v="1"/>
    <d v="2019-06-12T00:00:00"/>
    <s v="Thu"/>
    <x v="9"/>
    <s v="CA-2019-108441"/>
    <n v="135"/>
    <s v="Angle-D Ring Binders"/>
    <s v="Chuck Magee"/>
    <n v="10035"/>
    <n v="4"/>
    <n v="3"/>
    <n v="13"/>
  </r>
  <r>
    <n v="2"/>
    <x v="1"/>
    <x v="1097"/>
    <x v="3"/>
    <x v="1"/>
    <n v="3"/>
    <x v="0"/>
    <x v="11"/>
    <x v="2"/>
    <x v="17"/>
    <x v="1"/>
    <s v="United States"/>
    <x v="352"/>
    <x v="1"/>
    <m/>
    <x v="0"/>
    <x v="0"/>
    <d v="2019-03-21T00:00:00"/>
    <s v="Sat"/>
    <x v="2"/>
    <s v="CA-2019-108539"/>
    <n v="100"/>
    <s v="Adjustable Depth Letter/Legal Cart"/>
    <s v="Anna Andreadi"/>
    <n v="90045"/>
    <n v="210"/>
    <n v="4"/>
    <n v="726"/>
  </r>
  <r>
    <n v="2"/>
    <x v="1"/>
    <x v="1097"/>
    <x v="3"/>
    <x v="1"/>
    <n v="3"/>
    <x v="0"/>
    <x v="2"/>
    <x v="2"/>
    <x v="17"/>
    <x v="1"/>
    <s v="United States"/>
    <x v="352"/>
    <x v="1"/>
    <m/>
    <x v="0"/>
    <x v="1"/>
    <d v="2019-03-21T00:00:00"/>
    <s v="Sat"/>
    <x v="2"/>
    <s v="CA-2019-108539"/>
    <n v="1315"/>
    <s v="Pressboard Data Binders by Wilson Jones"/>
    <s v="Anna Andreadi"/>
    <n v="90045"/>
    <n v="3"/>
    <n v="2"/>
    <n v="9"/>
  </r>
  <r>
    <n v="2"/>
    <x v="1"/>
    <x v="1097"/>
    <x v="3"/>
    <x v="1"/>
    <n v="3"/>
    <x v="0"/>
    <x v="2"/>
    <x v="2"/>
    <x v="17"/>
    <x v="1"/>
    <s v="United States"/>
    <x v="352"/>
    <x v="1"/>
    <m/>
    <x v="0"/>
    <x v="1"/>
    <d v="2019-03-21T00:00:00"/>
    <s v="Sat"/>
    <x v="2"/>
    <s v="CA-2019-108539"/>
    <n v="237"/>
    <s v="Avery Durable Plastic 1 Binders"/>
    <s v="Anna Andreadi"/>
    <n v="90045"/>
    <n v="4"/>
    <n v="3"/>
    <n v="11"/>
  </r>
  <r>
    <n v="6"/>
    <x v="0"/>
    <x v="1098"/>
    <x v="3"/>
    <x v="0"/>
    <n v="6"/>
    <x v="0"/>
    <x v="12"/>
    <x v="2"/>
    <x v="0"/>
    <x v="0"/>
    <s v="United States"/>
    <x v="707"/>
    <x v="0"/>
    <m/>
    <x v="0"/>
    <x v="0"/>
    <d v="2019-04-23T00:00:00"/>
    <s v="Mon"/>
    <x v="4"/>
    <s v="CA-2019-108553"/>
    <n v="1582"/>
    <s v="Tripp Lite Isotel 6 Outlet Surge Protector with Fax/Modem Protection"/>
    <s v="Chuck Magee"/>
    <n v="10024"/>
    <n v="35"/>
    <n v="2"/>
    <n v="122"/>
  </r>
  <r>
    <n v="6"/>
    <x v="0"/>
    <x v="1098"/>
    <x v="3"/>
    <x v="0"/>
    <n v="6"/>
    <x v="0"/>
    <x v="15"/>
    <x v="2"/>
    <x v="0"/>
    <x v="0"/>
    <s v="United States"/>
    <x v="707"/>
    <x v="0"/>
    <m/>
    <x v="0"/>
    <x v="0"/>
    <d v="2019-04-23T00:00:00"/>
    <s v="Mon"/>
    <x v="4"/>
    <s v="CA-2019-108553"/>
    <n v="71"/>
    <s v="Acme 10 Easy Grip Assistive Scissors"/>
    <s v="Chuck Magee"/>
    <n v="10024"/>
    <n v="37"/>
    <n v="7"/>
    <n v="123"/>
  </r>
  <r>
    <n v="7"/>
    <x v="2"/>
    <x v="1099"/>
    <x v="3"/>
    <x v="0"/>
    <n v="6"/>
    <x v="0"/>
    <x v="9"/>
    <x v="1"/>
    <x v="224"/>
    <x v="11"/>
    <s v="United States"/>
    <x v="775"/>
    <x v="1"/>
    <m/>
    <x v="0"/>
    <x v="0"/>
    <d v="2019-07-08T00:00:00"/>
    <s v="Sun"/>
    <x v="1"/>
    <s v="CA-2019-108560"/>
    <n v="727"/>
    <s v="GE 48 Fluorescent Tube, Cool White Energy Saver, 34 Watts, 30/Box"/>
    <s v="Anna Andreadi"/>
    <n v="98031"/>
    <n v="99"/>
    <n v="2"/>
    <n v="198"/>
  </r>
  <r>
    <n v="7"/>
    <x v="2"/>
    <x v="1099"/>
    <x v="3"/>
    <x v="0"/>
    <n v="6"/>
    <x v="0"/>
    <x v="10"/>
    <x v="2"/>
    <x v="224"/>
    <x v="11"/>
    <s v="United States"/>
    <x v="775"/>
    <x v="1"/>
    <m/>
    <x v="0"/>
    <x v="0"/>
    <d v="2019-07-08T00:00:00"/>
    <s v="Sun"/>
    <x v="1"/>
    <s v="CA-2019-108560"/>
    <n v="532"/>
    <s v="Dot Matrix Printer Tape Reel Labels, White, 5000/Box"/>
    <s v="Anna Andreadi"/>
    <n v="98031"/>
    <n v="385"/>
    <n v="8"/>
    <n v="786"/>
  </r>
  <r>
    <n v="7"/>
    <x v="2"/>
    <x v="1099"/>
    <x v="3"/>
    <x v="0"/>
    <n v="6"/>
    <x v="0"/>
    <x v="2"/>
    <x v="2"/>
    <x v="224"/>
    <x v="11"/>
    <s v="United States"/>
    <x v="775"/>
    <x v="1"/>
    <m/>
    <x v="0"/>
    <x v="1"/>
    <d v="2019-07-08T00:00:00"/>
    <s v="Sun"/>
    <x v="1"/>
    <s v="CA-2019-108560"/>
    <n v="721"/>
    <s v="GBC White Gloss Covers, Plain Front"/>
    <s v="Anna Andreadi"/>
    <n v="98031"/>
    <n v="8"/>
    <n v="2"/>
    <n v="23"/>
  </r>
  <r>
    <n v="7"/>
    <x v="2"/>
    <x v="1099"/>
    <x v="3"/>
    <x v="0"/>
    <n v="6"/>
    <x v="0"/>
    <x v="8"/>
    <x v="0"/>
    <x v="224"/>
    <x v="11"/>
    <s v="United States"/>
    <x v="775"/>
    <x v="1"/>
    <m/>
    <x v="0"/>
    <x v="0"/>
    <d v="2019-07-08T00:00:00"/>
    <s v="Sun"/>
    <x v="1"/>
    <s v="CA-2019-108560"/>
    <n v="1090"/>
    <s v="Micro Innovations USB RF Wireless Keyboard with Mouse"/>
    <s v="Anna Andreadi"/>
    <n v="98031"/>
    <n v="11"/>
    <n v="2"/>
    <n v="50"/>
  </r>
  <r>
    <n v="4"/>
    <x v="1"/>
    <x v="1100"/>
    <x v="3"/>
    <x v="0"/>
    <n v="6"/>
    <x v="0"/>
    <x v="8"/>
    <x v="0"/>
    <x v="17"/>
    <x v="1"/>
    <s v="United States"/>
    <x v="363"/>
    <x v="1"/>
    <m/>
    <x v="0"/>
    <x v="0"/>
    <d v="2019-10-07T00:00:00"/>
    <s v="Sat"/>
    <x v="8"/>
    <s v="CA-2019-108574"/>
    <n v="1007"/>
    <s v="Logitech G19 Programmable Gaming Keyboard"/>
    <s v="Anna Andreadi"/>
    <n v="90045"/>
    <n v="201"/>
    <n v="9"/>
    <n v="1116"/>
  </r>
  <r>
    <n v="4"/>
    <x v="1"/>
    <x v="1100"/>
    <x v="3"/>
    <x v="0"/>
    <n v="6"/>
    <x v="0"/>
    <x v="0"/>
    <x v="0"/>
    <x v="17"/>
    <x v="1"/>
    <s v="United States"/>
    <x v="363"/>
    <x v="1"/>
    <m/>
    <x v="0"/>
    <x v="1"/>
    <d v="2019-10-07T00:00:00"/>
    <s v="Sat"/>
    <x v="8"/>
    <s v="CA-2019-108574"/>
    <n v="1106"/>
    <s v="Motorola HK250 Universal Bluetooth Headset"/>
    <s v="Anna Andreadi"/>
    <n v="90045"/>
    <n v="-29"/>
    <n v="7"/>
    <n v="129"/>
  </r>
  <r>
    <n v="4"/>
    <x v="1"/>
    <x v="1100"/>
    <x v="3"/>
    <x v="0"/>
    <n v="6"/>
    <x v="0"/>
    <x v="0"/>
    <x v="0"/>
    <x v="17"/>
    <x v="1"/>
    <s v="United States"/>
    <x v="363"/>
    <x v="1"/>
    <m/>
    <x v="0"/>
    <x v="1"/>
    <d v="2019-10-07T00:00:00"/>
    <s v="Sat"/>
    <x v="8"/>
    <s v="CA-2019-108574"/>
    <n v="1491"/>
    <s v="Square Credit Card Reader, 4 1/2 x 4 1/2 x 1, White"/>
    <s v="Anna Andreadi"/>
    <n v="90045"/>
    <n v="27"/>
    <n v="10"/>
    <n v="80"/>
  </r>
  <r>
    <n v="3"/>
    <x v="2"/>
    <x v="1031"/>
    <x v="3"/>
    <x v="2"/>
    <n v="1"/>
    <x v="1"/>
    <x v="2"/>
    <x v="2"/>
    <x v="125"/>
    <x v="36"/>
    <s v="United States"/>
    <x v="142"/>
    <x v="0"/>
    <m/>
    <x v="0"/>
    <x v="0"/>
    <d v="2019-09-12T00:00:00"/>
    <s v="Thu"/>
    <x v="0"/>
    <s v="CA-2019-108749"/>
    <n v="124"/>
    <s v="Aluminum Screw Posts"/>
    <s v="Chuck Magee"/>
    <n v="2895"/>
    <n v="23"/>
    <n v="3"/>
    <n v="46"/>
  </r>
  <r>
    <n v="3"/>
    <x v="2"/>
    <x v="1031"/>
    <x v="3"/>
    <x v="2"/>
    <n v="1"/>
    <x v="1"/>
    <x v="3"/>
    <x v="2"/>
    <x v="125"/>
    <x v="36"/>
    <s v="United States"/>
    <x v="142"/>
    <x v="0"/>
    <m/>
    <x v="0"/>
    <x v="0"/>
    <d v="2019-09-12T00:00:00"/>
    <s v="Thu"/>
    <x v="0"/>
    <s v="CA-2019-108749"/>
    <n v="1812"/>
    <s v="Xerox 209"/>
    <s v="Chuck Magee"/>
    <n v="2895"/>
    <n v="22"/>
    <n v="7"/>
    <n v="45"/>
  </r>
  <r>
    <n v="4"/>
    <x v="1"/>
    <x v="1101"/>
    <x v="3"/>
    <x v="0"/>
    <n v="6"/>
    <x v="0"/>
    <x v="8"/>
    <x v="0"/>
    <x v="379"/>
    <x v="25"/>
    <s v="United States"/>
    <x v="222"/>
    <x v="0"/>
    <m/>
    <x v="0"/>
    <x v="0"/>
    <d v="2019-12-25T00:00:00"/>
    <s v="Wed"/>
    <x v="6"/>
    <s v="CA-2019-108756"/>
    <n v="1079"/>
    <s v="Memorex Micro Travel Drive 4 GB"/>
    <s v="Chuck Magee"/>
    <n v="7017"/>
    <n v="14"/>
    <n v="3"/>
    <n v="32"/>
  </r>
  <r>
    <n v="4"/>
    <x v="1"/>
    <x v="1102"/>
    <x v="3"/>
    <x v="0"/>
    <n v="6"/>
    <x v="0"/>
    <x v="9"/>
    <x v="1"/>
    <x v="167"/>
    <x v="0"/>
    <s v="United States"/>
    <x v="776"/>
    <x v="0"/>
    <m/>
    <x v="0"/>
    <x v="0"/>
    <d v="2019-07-27T00:00:00"/>
    <s v="Fri"/>
    <x v="1"/>
    <s v="CA-2019-108791"/>
    <n v="1563"/>
    <s v="Tensor Computer Mounted Lamp"/>
    <s v="Chuck Magee"/>
    <n v="10701"/>
    <n v="4"/>
    <n v="1"/>
    <n v="15"/>
  </r>
  <r>
    <n v="4"/>
    <x v="1"/>
    <x v="1102"/>
    <x v="3"/>
    <x v="0"/>
    <n v="6"/>
    <x v="0"/>
    <x v="0"/>
    <x v="0"/>
    <x v="167"/>
    <x v="0"/>
    <s v="United States"/>
    <x v="776"/>
    <x v="0"/>
    <m/>
    <x v="0"/>
    <x v="0"/>
    <d v="2019-07-27T00:00:00"/>
    <s v="Fri"/>
    <x v="1"/>
    <s v="CA-2019-108791"/>
    <n v="1178"/>
    <s v="Nortel Networks T7316 E Nt8 B27"/>
    <s v="Chuck Magee"/>
    <n v="10701"/>
    <n v="136"/>
    <n v="8"/>
    <n v="544"/>
  </r>
  <r>
    <n v="6"/>
    <x v="0"/>
    <x v="1087"/>
    <x v="3"/>
    <x v="0"/>
    <n v="6"/>
    <x v="1"/>
    <x v="11"/>
    <x v="2"/>
    <x v="1"/>
    <x v="1"/>
    <s v="United States"/>
    <x v="212"/>
    <x v="1"/>
    <m/>
    <x v="0"/>
    <x v="0"/>
    <d v="2019-12-08T00:00:00"/>
    <s v="Sun"/>
    <x v="6"/>
    <s v="CA-2019-108854"/>
    <n v="1384"/>
    <s v="SAFCO Mobile Desk Side File, Wire Frame"/>
    <s v="Anna Andreadi"/>
    <n v="94109"/>
    <n v="11"/>
    <n v="1"/>
    <n v="43"/>
  </r>
  <r>
    <n v="6"/>
    <x v="0"/>
    <x v="1087"/>
    <x v="3"/>
    <x v="0"/>
    <n v="6"/>
    <x v="1"/>
    <x v="3"/>
    <x v="2"/>
    <x v="1"/>
    <x v="1"/>
    <s v="United States"/>
    <x v="212"/>
    <x v="1"/>
    <m/>
    <x v="0"/>
    <x v="0"/>
    <d v="2019-12-08T00:00:00"/>
    <s v="Sun"/>
    <x v="6"/>
    <s v="CA-2019-108854"/>
    <n v="1497"/>
    <s v="Standard Line “While You Were Out” Hardbound Telephone Message Book"/>
    <s v="Anna Andreadi"/>
    <n v="94109"/>
    <n v="40"/>
    <n v="4"/>
    <n v="88"/>
  </r>
  <r>
    <n v="6"/>
    <x v="0"/>
    <x v="1087"/>
    <x v="3"/>
    <x v="0"/>
    <n v="6"/>
    <x v="1"/>
    <x v="2"/>
    <x v="2"/>
    <x v="1"/>
    <x v="1"/>
    <s v="United States"/>
    <x v="212"/>
    <x v="1"/>
    <m/>
    <x v="0"/>
    <x v="1"/>
    <d v="2019-12-08T00:00:00"/>
    <s v="Sun"/>
    <x v="6"/>
    <s v="CA-2019-108854"/>
    <n v="1261"/>
    <s v="Performers Binder/Pad Holder, Black"/>
    <s v="Anna Andreadi"/>
    <n v="94109"/>
    <n v="8"/>
    <n v="1"/>
    <n v="22"/>
  </r>
  <r>
    <n v="6"/>
    <x v="0"/>
    <x v="1087"/>
    <x v="3"/>
    <x v="0"/>
    <n v="6"/>
    <x v="1"/>
    <x v="2"/>
    <x v="2"/>
    <x v="1"/>
    <x v="1"/>
    <s v="United States"/>
    <x v="212"/>
    <x v="1"/>
    <m/>
    <x v="0"/>
    <x v="1"/>
    <d v="2019-12-08T00:00:00"/>
    <s v="Sun"/>
    <x v="6"/>
    <s v="CA-2019-108854"/>
    <n v="1609"/>
    <s v="Vinyl Sectional Post Binders"/>
    <s v="Anna Andreadi"/>
    <n v="94109"/>
    <n v="34"/>
    <n v="3"/>
    <n v="90"/>
  </r>
  <r>
    <n v="5"/>
    <x v="1"/>
    <x v="1103"/>
    <x v="3"/>
    <x v="0"/>
    <n v="6"/>
    <x v="0"/>
    <x v="9"/>
    <x v="1"/>
    <x v="31"/>
    <x v="19"/>
    <s v="United States"/>
    <x v="612"/>
    <x v="0"/>
    <m/>
    <x v="0"/>
    <x v="1"/>
    <d v="2019-09-24T00:00:00"/>
    <s v="Tue"/>
    <x v="0"/>
    <s v="CA-2019-108910"/>
    <n v="871"/>
    <s v="Howard Miller 13 Diameter Pewter Finish Round Wall Clock"/>
    <s v="Chuck Magee"/>
    <n v="43055"/>
    <n v="24"/>
    <n v="3"/>
    <n v="103"/>
  </r>
  <r>
    <n v="5"/>
    <x v="1"/>
    <x v="1104"/>
    <x v="3"/>
    <x v="0"/>
    <n v="6"/>
    <x v="0"/>
    <x v="3"/>
    <x v="2"/>
    <x v="0"/>
    <x v="0"/>
    <s v="United States"/>
    <x v="777"/>
    <x v="0"/>
    <s v="Yes"/>
    <x v="1"/>
    <x v="0"/>
    <d v="2019-09-14T00:00:00"/>
    <s v="Sat"/>
    <x v="0"/>
    <s v="CA-2019-108931"/>
    <n v="1779"/>
    <s v="Xerox 1980"/>
    <s v="Chuck Magee"/>
    <n v="10024"/>
    <n v="4"/>
    <n v="2"/>
    <n v="9"/>
  </r>
  <r>
    <n v="5"/>
    <x v="1"/>
    <x v="1104"/>
    <x v="3"/>
    <x v="0"/>
    <n v="6"/>
    <x v="0"/>
    <x v="3"/>
    <x v="2"/>
    <x v="0"/>
    <x v="0"/>
    <s v="United States"/>
    <x v="777"/>
    <x v="0"/>
    <s v="Yes"/>
    <x v="1"/>
    <x v="0"/>
    <d v="2019-09-14T00:00:00"/>
    <s v="Sat"/>
    <x v="0"/>
    <s v="CA-2019-108931"/>
    <n v="1786"/>
    <s v="Xerox 1987"/>
    <s v="Chuck Magee"/>
    <n v="10024"/>
    <n v="6"/>
    <n v="2"/>
    <n v="12"/>
  </r>
  <r>
    <n v="3"/>
    <x v="2"/>
    <x v="1105"/>
    <x v="3"/>
    <x v="2"/>
    <n v="1"/>
    <x v="2"/>
    <x v="9"/>
    <x v="1"/>
    <x v="124"/>
    <x v="19"/>
    <s v="United States"/>
    <x v="63"/>
    <x v="0"/>
    <s v="Yes"/>
    <x v="1"/>
    <x v="1"/>
    <d v="2019-02-17T00:00:00"/>
    <s v="Tue"/>
    <x v="3"/>
    <s v="CA-2019-109085"/>
    <n v="673"/>
    <s v="Flat Face Poster Frame"/>
    <s v="Chuck Magee"/>
    <n v="45373"/>
    <n v="8"/>
    <n v="2"/>
    <n v="30"/>
  </r>
  <r>
    <n v="3"/>
    <x v="2"/>
    <x v="1105"/>
    <x v="3"/>
    <x v="2"/>
    <n v="1"/>
    <x v="2"/>
    <x v="5"/>
    <x v="1"/>
    <x v="124"/>
    <x v="19"/>
    <s v="United States"/>
    <x v="63"/>
    <x v="0"/>
    <s v="Yes"/>
    <x v="1"/>
    <x v="2"/>
    <d v="2019-02-17T00:00:00"/>
    <s v="Tue"/>
    <x v="3"/>
    <s v="CA-2019-109085"/>
    <n v="743"/>
    <s v="Global Commerce Series Low-Back Swivel/Tilt Chairs"/>
    <s v="Chuck Magee"/>
    <n v="45373"/>
    <n v="-13"/>
    <n v="5"/>
    <n v="899"/>
  </r>
  <r>
    <n v="3"/>
    <x v="2"/>
    <x v="1105"/>
    <x v="3"/>
    <x v="2"/>
    <n v="1"/>
    <x v="2"/>
    <x v="1"/>
    <x v="1"/>
    <x v="124"/>
    <x v="19"/>
    <s v="United States"/>
    <x v="63"/>
    <x v="0"/>
    <s v="Yes"/>
    <x v="1"/>
    <x v="6"/>
    <d v="2019-02-17T00:00:00"/>
    <s v="Tue"/>
    <x v="3"/>
    <s v="CA-2019-109085"/>
    <n v="1386"/>
    <s v="SAFCO PlanMaster Boards, 60w x 37-1/2d, White Melamine"/>
    <s v="Chuck Magee"/>
    <n v="45373"/>
    <n v="-106"/>
    <n v="5"/>
    <n v="456"/>
  </r>
  <r>
    <n v="3"/>
    <x v="2"/>
    <x v="1105"/>
    <x v="3"/>
    <x v="2"/>
    <n v="1"/>
    <x v="2"/>
    <x v="2"/>
    <x v="2"/>
    <x v="124"/>
    <x v="19"/>
    <s v="United States"/>
    <x v="63"/>
    <x v="0"/>
    <s v="Yes"/>
    <x v="1"/>
    <x v="4"/>
    <d v="2019-02-17T00:00:00"/>
    <s v="Tue"/>
    <x v="3"/>
    <s v="CA-2019-109085"/>
    <n v="54"/>
    <s v="Acco Pressboard Covers with Storage Hooks, 14 7/8 x 11, Executive Red"/>
    <s v="Chuck Magee"/>
    <n v="45373"/>
    <n v="-5"/>
    <n v="5"/>
    <n v="6"/>
  </r>
  <r>
    <n v="3"/>
    <x v="2"/>
    <x v="1105"/>
    <x v="3"/>
    <x v="2"/>
    <n v="1"/>
    <x v="2"/>
    <x v="0"/>
    <x v="0"/>
    <x v="124"/>
    <x v="19"/>
    <s v="United States"/>
    <x v="63"/>
    <x v="0"/>
    <s v="Yes"/>
    <x v="1"/>
    <x v="6"/>
    <d v="2019-02-17T00:00:00"/>
    <s v="Tue"/>
    <x v="3"/>
    <s v="CA-2019-109085"/>
    <n v="1611"/>
    <s v="Vtech CS6719"/>
    <s v="Chuck Magee"/>
    <n v="45373"/>
    <n v="-12"/>
    <n v="1"/>
    <n v="58"/>
  </r>
  <r>
    <n v="5"/>
    <x v="1"/>
    <x v="1100"/>
    <x v="3"/>
    <x v="0"/>
    <n v="6"/>
    <x v="1"/>
    <x v="3"/>
    <x v="2"/>
    <x v="0"/>
    <x v="0"/>
    <s v="United States"/>
    <x v="598"/>
    <x v="0"/>
    <m/>
    <x v="0"/>
    <x v="0"/>
    <d v="2019-10-06T00:00:00"/>
    <s v="Fri"/>
    <x v="8"/>
    <s v="CA-2019-109099"/>
    <n v="1684"/>
    <s v="Xerox 1893"/>
    <s v="Chuck Magee"/>
    <n v="10009"/>
    <n v="20"/>
    <n v="1"/>
    <n v="41"/>
  </r>
  <r>
    <n v="5"/>
    <x v="1"/>
    <x v="1038"/>
    <x v="3"/>
    <x v="0"/>
    <n v="6"/>
    <x v="0"/>
    <x v="13"/>
    <x v="0"/>
    <x v="195"/>
    <x v="27"/>
    <s v="United States"/>
    <x v="321"/>
    <x v="2"/>
    <m/>
    <x v="0"/>
    <x v="8"/>
    <d v="2019-12-04T00:00:00"/>
    <s v="Wed"/>
    <x v="6"/>
    <s v="CA-2019-109183"/>
    <n v="1225"/>
    <s v="Okidata C610n Printer"/>
    <s v="Cassandra Brandow"/>
    <n v="37211"/>
    <n v="-273"/>
    <n v="2"/>
    <n v="649"/>
  </r>
  <r>
    <n v="6"/>
    <x v="0"/>
    <x v="1106"/>
    <x v="3"/>
    <x v="0"/>
    <n v="6"/>
    <x v="2"/>
    <x v="7"/>
    <x v="2"/>
    <x v="0"/>
    <x v="0"/>
    <s v="United States"/>
    <x v="358"/>
    <x v="0"/>
    <m/>
    <x v="0"/>
    <x v="0"/>
    <d v="2019-04-04T00:00:00"/>
    <s v="Wed"/>
    <x v="4"/>
    <s v="CA-2019-109211"/>
    <n v="374"/>
    <s v="Brown Kraft Recycled Envelopes"/>
    <s v="Chuck Magee"/>
    <n v="10011"/>
    <n v="8"/>
    <n v="1"/>
    <n v="17"/>
  </r>
  <r>
    <n v="2"/>
    <x v="1"/>
    <x v="1107"/>
    <x v="3"/>
    <x v="1"/>
    <n v="3"/>
    <x v="0"/>
    <x v="14"/>
    <x v="1"/>
    <x v="17"/>
    <x v="1"/>
    <s v="United States"/>
    <x v="112"/>
    <x v="1"/>
    <m/>
    <x v="0"/>
    <x v="5"/>
    <d v="2019-06-30T00:00:00"/>
    <s v="Mon"/>
    <x v="1"/>
    <s v="CA-2019-109393"/>
    <n v="1432"/>
    <s v="Sauder Facets Collection Library, Sky Alder Finish"/>
    <s v="Anna Andreadi"/>
    <n v="90032"/>
    <n v="5"/>
    <n v="3"/>
    <n v="436"/>
  </r>
  <r>
    <n v="3"/>
    <x v="2"/>
    <x v="1108"/>
    <x v="3"/>
    <x v="2"/>
    <n v="1"/>
    <x v="0"/>
    <x v="8"/>
    <x v="0"/>
    <x v="51"/>
    <x v="14"/>
    <s v="United States"/>
    <x v="452"/>
    <x v="2"/>
    <m/>
    <x v="0"/>
    <x v="0"/>
    <d v="2019-12-21T00:00:00"/>
    <s v="Sat"/>
    <x v="6"/>
    <s v="CA-2019-109589"/>
    <n v="1076"/>
    <s v="Memorex Froggy Flash Drive 8 GB"/>
    <s v="Cassandra Brandow"/>
    <n v="42104"/>
    <n v="28"/>
    <n v="4"/>
    <n v="71"/>
  </r>
  <r>
    <n v="1"/>
    <x v="2"/>
    <x v="988"/>
    <x v="3"/>
    <x v="3"/>
    <n v="0"/>
    <x v="1"/>
    <x v="3"/>
    <x v="2"/>
    <x v="17"/>
    <x v="1"/>
    <s v="United States"/>
    <x v="327"/>
    <x v="1"/>
    <m/>
    <x v="0"/>
    <x v="0"/>
    <d v="2019-12-02T00:00:00"/>
    <s v="Mon"/>
    <x v="6"/>
    <s v="CA-2019-109701"/>
    <n v="1655"/>
    <s v="Wirebound Message Book, 4 per Page"/>
    <s v="Anna Andreadi"/>
    <n v="90032"/>
    <n v="5"/>
    <n v="2"/>
    <n v="11"/>
  </r>
  <r>
    <n v="1"/>
    <x v="2"/>
    <x v="988"/>
    <x v="3"/>
    <x v="3"/>
    <n v="0"/>
    <x v="1"/>
    <x v="12"/>
    <x v="2"/>
    <x v="17"/>
    <x v="1"/>
    <s v="United States"/>
    <x v="327"/>
    <x v="1"/>
    <m/>
    <x v="0"/>
    <x v="0"/>
    <d v="2019-12-02T00:00:00"/>
    <s v="Mon"/>
    <x v="6"/>
    <s v="CA-2019-109701"/>
    <n v="633"/>
    <s v="Fellowes Advanced Computer Series Surge Protectors"/>
    <s v="Anna Andreadi"/>
    <n v="90032"/>
    <n v="22"/>
    <n v="3"/>
    <n v="79"/>
  </r>
  <r>
    <n v="1"/>
    <x v="2"/>
    <x v="988"/>
    <x v="3"/>
    <x v="3"/>
    <n v="0"/>
    <x v="1"/>
    <x v="6"/>
    <x v="2"/>
    <x v="17"/>
    <x v="1"/>
    <s v="United States"/>
    <x v="327"/>
    <x v="1"/>
    <m/>
    <x v="0"/>
    <x v="0"/>
    <d v="2019-12-02T00:00:00"/>
    <s v="Mon"/>
    <x v="6"/>
    <s v="CA-2019-109701"/>
    <n v="1306"/>
    <s v="Prang Dustless Chalk Sticks"/>
    <s v="Anna Andreadi"/>
    <n v="90032"/>
    <n v="5"/>
    <n v="6"/>
    <n v="10"/>
  </r>
  <r>
    <n v="1"/>
    <x v="2"/>
    <x v="988"/>
    <x v="3"/>
    <x v="3"/>
    <n v="0"/>
    <x v="1"/>
    <x v="2"/>
    <x v="2"/>
    <x v="17"/>
    <x v="1"/>
    <s v="United States"/>
    <x v="327"/>
    <x v="1"/>
    <m/>
    <x v="0"/>
    <x v="1"/>
    <d v="2019-12-02T00:00:00"/>
    <s v="Mon"/>
    <x v="6"/>
    <s v="CA-2019-109701"/>
    <n v="1426"/>
    <s v="Satellite Sectional Post Binders"/>
    <s v="Anna Andreadi"/>
    <n v="90032"/>
    <n v="23"/>
    <n v="2"/>
    <n v="69"/>
  </r>
  <r>
    <n v="1"/>
    <x v="2"/>
    <x v="988"/>
    <x v="3"/>
    <x v="3"/>
    <n v="0"/>
    <x v="1"/>
    <x v="2"/>
    <x v="2"/>
    <x v="17"/>
    <x v="1"/>
    <s v="United States"/>
    <x v="327"/>
    <x v="1"/>
    <m/>
    <x v="0"/>
    <x v="1"/>
    <d v="2019-12-02T00:00:00"/>
    <s v="Mon"/>
    <x v="6"/>
    <s v="CA-2019-109701"/>
    <n v="17"/>
    <s v="3-ring staple pack"/>
    <s v="Anna Andreadi"/>
    <n v="90032"/>
    <n v="3"/>
    <n v="6"/>
    <n v="9"/>
  </r>
  <r>
    <n v="5"/>
    <x v="1"/>
    <x v="1087"/>
    <x v="3"/>
    <x v="0"/>
    <n v="6"/>
    <x v="0"/>
    <x v="3"/>
    <x v="2"/>
    <x v="13"/>
    <x v="10"/>
    <s v="United States"/>
    <x v="493"/>
    <x v="3"/>
    <m/>
    <x v="0"/>
    <x v="1"/>
    <d v="2019-12-09T00:00:00"/>
    <s v="Mon"/>
    <x v="6"/>
    <s v="CA-2019-109715"/>
    <n v="1715"/>
    <s v="Xerox 1921"/>
    <s v="Kelly Williams"/>
    <n v="60623"/>
    <n v="5"/>
    <n v="2"/>
    <n v="16"/>
  </r>
  <r>
    <n v="6"/>
    <x v="0"/>
    <x v="1109"/>
    <x v="3"/>
    <x v="0"/>
    <n v="6"/>
    <x v="1"/>
    <x v="0"/>
    <x v="0"/>
    <x v="0"/>
    <x v="0"/>
    <s v="United States"/>
    <x v="529"/>
    <x v="0"/>
    <m/>
    <x v="0"/>
    <x v="0"/>
    <d v="2019-07-22T00:00:00"/>
    <s v="Sun"/>
    <x v="1"/>
    <s v="CA-2019-109750"/>
    <n v="1491"/>
    <s v="Square Credit Card Reader, 4 1/2 x 4 1/2 x 1, White"/>
    <s v="Chuck Magee"/>
    <n v="10009"/>
    <n v="14"/>
    <n v="3"/>
    <n v="30"/>
  </r>
  <r>
    <n v="5"/>
    <x v="2"/>
    <x v="1015"/>
    <x v="3"/>
    <x v="1"/>
    <n v="3"/>
    <x v="0"/>
    <x v="6"/>
    <x v="2"/>
    <x v="77"/>
    <x v="19"/>
    <s v="United States"/>
    <x v="168"/>
    <x v="0"/>
    <m/>
    <x v="0"/>
    <x v="1"/>
    <d v="2019-09-04T00:00:00"/>
    <s v="Wed"/>
    <x v="0"/>
    <s v="CA-2019-109757"/>
    <n v="521"/>
    <s v="DIXON Oriole Pencils"/>
    <s v="Chuck Magee"/>
    <n v="44312"/>
    <n v="1"/>
    <n v="4"/>
    <n v="8"/>
  </r>
  <r>
    <n v="5"/>
    <x v="2"/>
    <x v="1015"/>
    <x v="3"/>
    <x v="1"/>
    <n v="3"/>
    <x v="0"/>
    <x v="3"/>
    <x v="2"/>
    <x v="77"/>
    <x v="19"/>
    <s v="United States"/>
    <x v="168"/>
    <x v="0"/>
    <m/>
    <x v="0"/>
    <x v="1"/>
    <d v="2019-09-04T00:00:00"/>
    <s v="Wed"/>
    <x v="0"/>
    <s v="CA-2019-109757"/>
    <n v="1530"/>
    <s v="Telephone Message Books with Fax/Mobile Section, 4 1/4 x 6"/>
    <s v="Chuck Magee"/>
    <n v="44312"/>
    <n v="4"/>
    <n v="4"/>
    <n v="12"/>
  </r>
  <r>
    <n v="5"/>
    <x v="2"/>
    <x v="1015"/>
    <x v="3"/>
    <x v="1"/>
    <n v="3"/>
    <x v="0"/>
    <x v="2"/>
    <x v="2"/>
    <x v="77"/>
    <x v="19"/>
    <s v="United States"/>
    <x v="168"/>
    <x v="0"/>
    <m/>
    <x v="0"/>
    <x v="4"/>
    <d v="2019-09-04T00:00:00"/>
    <s v="Wed"/>
    <x v="0"/>
    <s v="CA-2019-109757"/>
    <n v="1633"/>
    <s v="Wilson Jones Active Use Binders"/>
    <s v="Chuck Magee"/>
    <n v="44312"/>
    <n v="-3"/>
    <n v="2"/>
    <n v="4"/>
  </r>
  <r>
    <n v="5"/>
    <x v="2"/>
    <x v="1015"/>
    <x v="3"/>
    <x v="1"/>
    <n v="3"/>
    <x v="0"/>
    <x v="2"/>
    <x v="2"/>
    <x v="77"/>
    <x v="19"/>
    <s v="United States"/>
    <x v="168"/>
    <x v="0"/>
    <m/>
    <x v="0"/>
    <x v="4"/>
    <d v="2019-09-04T00:00:00"/>
    <s v="Wed"/>
    <x v="0"/>
    <s v="CA-2019-109757"/>
    <n v="708"/>
    <s v="GBC Recycled VeloBinder Covers"/>
    <s v="Chuck Magee"/>
    <n v="44312"/>
    <n v="-20"/>
    <n v="5"/>
    <n v="26"/>
  </r>
  <r>
    <n v="5"/>
    <x v="1"/>
    <x v="1110"/>
    <x v="3"/>
    <x v="0"/>
    <n v="6"/>
    <x v="2"/>
    <x v="6"/>
    <x v="2"/>
    <x v="211"/>
    <x v="10"/>
    <s v="United States"/>
    <x v="511"/>
    <x v="3"/>
    <m/>
    <x v="0"/>
    <x v="1"/>
    <d v="2019-07-16T00:00:00"/>
    <s v="Mon"/>
    <x v="1"/>
    <s v="CA-2019-109778"/>
    <n v="474"/>
    <s v="Crayola Anti Dust Chalk, 12/Pack"/>
    <s v="Kelly Williams"/>
    <n v="60098"/>
    <n v="1"/>
    <n v="2"/>
    <n v="3"/>
  </r>
  <r>
    <n v="5"/>
    <x v="1"/>
    <x v="1111"/>
    <x v="3"/>
    <x v="0"/>
    <n v="6"/>
    <x v="2"/>
    <x v="6"/>
    <x v="2"/>
    <x v="13"/>
    <x v="10"/>
    <s v="United States"/>
    <x v="525"/>
    <x v="3"/>
    <m/>
    <x v="0"/>
    <x v="1"/>
    <d v="2019-04-16T00:00:00"/>
    <s v="Mon"/>
    <x v="4"/>
    <s v="CA-2019-109946"/>
    <n v="1140"/>
    <s v="Newell 325"/>
    <s v="Kelly Williams"/>
    <n v="60610"/>
    <n v="2"/>
    <n v="5"/>
    <n v="17"/>
  </r>
  <r>
    <n v="2"/>
    <x v="1"/>
    <x v="1055"/>
    <x v="3"/>
    <x v="1"/>
    <n v="3"/>
    <x v="0"/>
    <x v="3"/>
    <x v="2"/>
    <x v="162"/>
    <x v="6"/>
    <s v="United States"/>
    <x v="684"/>
    <x v="3"/>
    <m/>
    <x v="0"/>
    <x v="0"/>
    <d v="2019-12-09T00:00:00"/>
    <s v="Mon"/>
    <x v="6"/>
    <s v="CA-2019-109960"/>
    <n v="538"/>
    <s v="Easy-staple paper"/>
    <s v="Kelly Williams"/>
    <n v="48234"/>
    <n v="7"/>
    <n v="3"/>
    <n v="15"/>
  </r>
  <r>
    <n v="2"/>
    <x v="1"/>
    <x v="1055"/>
    <x v="3"/>
    <x v="1"/>
    <n v="3"/>
    <x v="0"/>
    <x v="2"/>
    <x v="2"/>
    <x v="162"/>
    <x v="6"/>
    <s v="United States"/>
    <x v="684"/>
    <x v="3"/>
    <m/>
    <x v="0"/>
    <x v="0"/>
    <d v="2019-12-09T00:00:00"/>
    <s v="Mon"/>
    <x v="6"/>
    <s v="CA-2019-109960"/>
    <n v="900"/>
    <s v="Ibico Plastic and Wire Spiral Binding Combs"/>
    <s v="Kelly Williams"/>
    <n v="48234"/>
    <n v="16"/>
    <n v="4"/>
    <n v="34"/>
  </r>
  <r>
    <n v="2"/>
    <x v="1"/>
    <x v="1055"/>
    <x v="3"/>
    <x v="1"/>
    <n v="3"/>
    <x v="0"/>
    <x v="6"/>
    <x v="2"/>
    <x v="162"/>
    <x v="6"/>
    <s v="United States"/>
    <x v="684"/>
    <x v="3"/>
    <m/>
    <x v="0"/>
    <x v="0"/>
    <d v="2019-12-09T00:00:00"/>
    <s v="Mon"/>
    <x v="6"/>
    <s v="CA-2019-109960"/>
    <n v="325"/>
    <s v="BIC Liqua Brite Liner"/>
    <s v="Kelly Williams"/>
    <n v="48234"/>
    <n v="12"/>
    <n v="5"/>
    <n v="35"/>
  </r>
  <r>
    <n v="2"/>
    <x v="1"/>
    <x v="1055"/>
    <x v="3"/>
    <x v="1"/>
    <n v="3"/>
    <x v="0"/>
    <x v="8"/>
    <x v="0"/>
    <x v="162"/>
    <x v="6"/>
    <s v="United States"/>
    <x v="684"/>
    <x v="3"/>
    <m/>
    <x v="0"/>
    <x v="0"/>
    <d v="2019-12-09T00:00:00"/>
    <s v="Mon"/>
    <x v="6"/>
    <s v="CA-2019-109960"/>
    <n v="1069"/>
    <s v="Maxell Pro 80 Minute CD-R, 10/Pack"/>
    <s v="Kelly Williams"/>
    <n v="48234"/>
    <n v="42"/>
    <n v="6"/>
    <n v="105"/>
  </r>
  <r>
    <n v="1"/>
    <x v="0"/>
    <x v="1112"/>
    <x v="3"/>
    <x v="2"/>
    <n v="1"/>
    <x v="0"/>
    <x v="14"/>
    <x v="1"/>
    <x v="280"/>
    <x v="2"/>
    <s v="United States"/>
    <x v="588"/>
    <x v="2"/>
    <m/>
    <x v="0"/>
    <x v="1"/>
    <d v="2019-05-01T00:00:00"/>
    <s v="Sun"/>
    <x v="5"/>
    <s v="CA-2019-110198"/>
    <n v="387"/>
    <s v="Bush Somerset Collection Bookcase"/>
    <s v="Cassandra Brandow"/>
    <n v="33065"/>
    <n v="-16"/>
    <n v="3"/>
    <n v="314"/>
  </r>
  <r>
    <n v="1"/>
    <x v="0"/>
    <x v="1112"/>
    <x v="3"/>
    <x v="2"/>
    <n v="1"/>
    <x v="0"/>
    <x v="10"/>
    <x v="2"/>
    <x v="280"/>
    <x v="2"/>
    <s v="United States"/>
    <x v="588"/>
    <x v="2"/>
    <m/>
    <x v="0"/>
    <x v="1"/>
    <d v="2019-05-01T00:00:00"/>
    <s v="Sun"/>
    <x v="5"/>
    <s v="CA-2019-110198"/>
    <n v="201"/>
    <s v="Avery 492"/>
    <s v="Cassandra Brandow"/>
    <n v="33065"/>
    <n v="1"/>
    <n v="2"/>
    <n v="5"/>
  </r>
  <r>
    <n v="4"/>
    <x v="1"/>
    <x v="1086"/>
    <x v="3"/>
    <x v="0"/>
    <n v="6"/>
    <x v="2"/>
    <x v="8"/>
    <x v="0"/>
    <x v="96"/>
    <x v="32"/>
    <s v="United States"/>
    <x v="540"/>
    <x v="2"/>
    <m/>
    <x v="0"/>
    <x v="0"/>
    <d v="2019-05-01T00:00:00"/>
    <s v="Sun"/>
    <x v="5"/>
    <s v="CA-2019-110212"/>
    <n v="1064"/>
    <s v="Maxell 74 Minute CDR, 10/Pack"/>
    <s v="Cassandra Brandow"/>
    <n v="71854"/>
    <n v="18"/>
    <n v="5"/>
    <n v="49"/>
  </r>
  <r>
    <n v="6"/>
    <x v="0"/>
    <x v="1113"/>
    <x v="3"/>
    <x v="0"/>
    <n v="6"/>
    <x v="1"/>
    <x v="6"/>
    <x v="2"/>
    <x v="260"/>
    <x v="2"/>
    <s v="United States"/>
    <x v="268"/>
    <x v="2"/>
    <m/>
    <x v="0"/>
    <x v="1"/>
    <d v="2019-10-27T00:00:00"/>
    <s v="Fri"/>
    <x v="7"/>
    <s v="CA-2019-110310"/>
    <n v="1360"/>
    <s v="Rogers Handheld Barrel Pencil Sharpener"/>
    <s v="Cassandra Brandow"/>
    <n v="32303"/>
    <n v="1"/>
    <n v="3"/>
    <n v="7"/>
  </r>
  <r>
    <n v="6"/>
    <x v="0"/>
    <x v="1113"/>
    <x v="3"/>
    <x v="0"/>
    <n v="6"/>
    <x v="1"/>
    <x v="3"/>
    <x v="2"/>
    <x v="260"/>
    <x v="2"/>
    <s v="United States"/>
    <x v="268"/>
    <x v="2"/>
    <m/>
    <x v="0"/>
    <x v="1"/>
    <d v="2019-10-27T00:00:00"/>
    <s v="Fri"/>
    <x v="7"/>
    <s v="CA-2019-110310"/>
    <n v="538"/>
    <s v="Easy-staple paper"/>
    <s v="Cassandra Brandow"/>
    <n v="32303"/>
    <n v="21"/>
    <n v="7"/>
    <n v="57"/>
  </r>
  <r>
    <n v="6"/>
    <x v="0"/>
    <x v="1113"/>
    <x v="3"/>
    <x v="0"/>
    <n v="6"/>
    <x v="1"/>
    <x v="2"/>
    <x v="2"/>
    <x v="260"/>
    <x v="2"/>
    <s v="United States"/>
    <x v="268"/>
    <x v="2"/>
    <m/>
    <x v="0"/>
    <x v="4"/>
    <d v="2019-10-27T00:00:00"/>
    <s v="Fri"/>
    <x v="7"/>
    <s v="CA-2019-110310"/>
    <n v="257"/>
    <s v="Avery Hole Reinforcements"/>
    <s v="Cassandra Brandow"/>
    <n v="32303"/>
    <n v="-4"/>
    <n v="3"/>
    <n v="6"/>
  </r>
  <r>
    <n v="3"/>
    <x v="0"/>
    <x v="1114"/>
    <x v="3"/>
    <x v="1"/>
    <n v="3"/>
    <x v="2"/>
    <x v="6"/>
    <x v="2"/>
    <x v="13"/>
    <x v="10"/>
    <s v="United States"/>
    <x v="254"/>
    <x v="3"/>
    <m/>
    <x v="0"/>
    <x v="1"/>
    <d v="2019-10-27T00:00:00"/>
    <s v="Fri"/>
    <x v="8"/>
    <s v="CA-2019-110373"/>
    <n v="1304"/>
    <s v="Prang Colored Pencils"/>
    <s v="Kelly Williams"/>
    <n v="60610"/>
    <n v="2"/>
    <n v="3"/>
    <n v="7"/>
  </r>
  <r>
    <n v="3"/>
    <x v="0"/>
    <x v="1114"/>
    <x v="3"/>
    <x v="1"/>
    <n v="3"/>
    <x v="2"/>
    <x v="0"/>
    <x v="0"/>
    <x v="13"/>
    <x v="10"/>
    <s v="United States"/>
    <x v="254"/>
    <x v="3"/>
    <m/>
    <x v="0"/>
    <x v="1"/>
    <d v="2019-10-27T00:00:00"/>
    <s v="Fri"/>
    <x v="8"/>
    <s v="CA-2019-110373"/>
    <n v="1488"/>
    <s v="Spigen Samsung Galaxy S5 Case Wallet"/>
    <s v="Kelly Williams"/>
    <n v="60610"/>
    <n v="2"/>
    <n v="2"/>
    <n v="27"/>
  </r>
  <r>
    <n v="5"/>
    <x v="1"/>
    <x v="1115"/>
    <x v="3"/>
    <x v="0"/>
    <n v="6"/>
    <x v="0"/>
    <x v="6"/>
    <x v="2"/>
    <x v="1"/>
    <x v="1"/>
    <s v="United States"/>
    <x v="728"/>
    <x v="1"/>
    <m/>
    <x v="0"/>
    <x v="0"/>
    <d v="2019-09-02T00:00:00"/>
    <s v="Mon"/>
    <x v="0"/>
    <s v="CA-2019-110380"/>
    <n v="1259"/>
    <s v="Pencil and Crayon Sharpener"/>
    <s v="Anna Andreadi"/>
    <n v="94122"/>
    <n v="2"/>
    <n v="3"/>
    <n v="7"/>
  </r>
  <r>
    <n v="5"/>
    <x v="1"/>
    <x v="1013"/>
    <x v="3"/>
    <x v="0"/>
    <n v="6"/>
    <x v="0"/>
    <x v="2"/>
    <x v="2"/>
    <x v="16"/>
    <x v="12"/>
    <s v="United States"/>
    <x v="490"/>
    <x v="0"/>
    <m/>
    <x v="0"/>
    <x v="4"/>
    <d v="2019-11-03T00:00:00"/>
    <s v="Tue"/>
    <x v="7"/>
    <s v="CA-2019-110429"/>
    <n v="1069"/>
    <s v="Mead 1st Gear 2 Zipper Binder, Asst. Colors"/>
    <s v="Chuck Magee"/>
    <n v="19143"/>
    <n v="-8"/>
    <n v="3"/>
    <n v="12"/>
  </r>
  <r>
    <n v="4"/>
    <x v="1"/>
    <x v="1026"/>
    <x v="3"/>
    <x v="0"/>
    <n v="6"/>
    <x v="0"/>
    <x v="3"/>
    <x v="2"/>
    <x v="450"/>
    <x v="11"/>
    <s v="United States"/>
    <x v="164"/>
    <x v="1"/>
    <m/>
    <x v="0"/>
    <x v="0"/>
    <d v="2019-11-21T00:00:00"/>
    <s v="Sat"/>
    <x v="7"/>
    <s v="CA-2019-110443"/>
    <n v="1812"/>
    <s v="Xerox 209"/>
    <s v="Anna Andreadi"/>
    <n v="98059"/>
    <n v="25"/>
    <n v="8"/>
    <n v="52"/>
  </r>
  <r>
    <n v="4"/>
    <x v="1"/>
    <x v="1026"/>
    <x v="3"/>
    <x v="0"/>
    <n v="6"/>
    <x v="0"/>
    <x v="2"/>
    <x v="2"/>
    <x v="450"/>
    <x v="11"/>
    <s v="United States"/>
    <x v="164"/>
    <x v="1"/>
    <m/>
    <x v="0"/>
    <x v="1"/>
    <d v="2019-11-21T00:00:00"/>
    <s v="Sat"/>
    <x v="7"/>
    <s v="CA-2019-110443"/>
    <n v="1609"/>
    <s v="Vinyl Sectional Post Binders"/>
    <s v="Anna Andreadi"/>
    <n v="98059"/>
    <n v="57"/>
    <n v="5"/>
    <n v="151"/>
  </r>
  <r>
    <n v="4"/>
    <x v="1"/>
    <x v="1026"/>
    <x v="3"/>
    <x v="0"/>
    <n v="6"/>
    <x v="0"/>
    <x v="13"/>
    <x v="0"/>
    <x v="450"/>
    <x v="11"/>
    <s v="United States"/>
    <x v="164"/>
    <x v="1"/>
    <m/>
    <x v="0"/>
    <x v="1"/>
    <d v="2019-11-21T00:00:00"/>
    <s v="Sat"/>
    <x v="7"/>
    <s v="CA-2019-110443"/>
    <n v="21"/>
    <s v="3D Systems Cube Printer, 2nd Generation, White"/>
    <s v="Anna Andreadi"/>
    <n v="98059"/>
    <n v="104"/>
    <n v="1"/>
    <n v="1040"/>
  </r>
  <r>
    <n v="5"/>
    <x v="1"/>
    <x v="1116"/>
    <x v="3"/>
    <x v="0"/>
    <n v="6"/>
    <x v="1"/>
    <x v="6"/>
    <x v="2"/>
    <x v="17"/>
    <x v="1"/>
    <s v="United States"/>
    <x v="211"/>
    <x v="1"/>
    <m/>
    <x v="0"/>
    <x v="0"/>
    <d v="2019-03-04T00:00:00"/>
    <s v="Wed"/>
    <x v="2"/>
    <s v="CA-2019-110478"/>
    <n v="126"/>
    <s v="American Pencil"/>
    <s v="Anna Andreadi"/>
    <n v="90045"/>
    <n v="3"/>
    <n v="4"/>
    <n v="9"/>
  </r>
  <r>
    <n v="5"/>
    <x v="1"/>
    <x v="1116"/>
    <x v="3"/>
    <x v="0"/>
    <n v="6"/>
    <x v="1"/>
    <x v="7"/>
    <x v="2"/>
    <x v="17"/>
    <x v="1"/>
    <s v="United States"/>
    <x v="211"/>
    <x v="1"/>
    <m/>
    <x v="0"/>
    <x v="0"/>
    <d v="2019-03-04T00:00:00"/>
    <s v="Wed"/>
    <x v="2"/>
    <s v="CA-2019-110478"/>
    <n v="1626"/>
    <s v="White Envelopes, White Envelopes with Clear Poly Window"/>
    <s v="Anna Andreadi"/>
    <n v="90045"/>
    <n v="7"/>
    <n v="1"/>
    <n v="15"/>
  </r>
  <r>
    <n v="7"/>
    <x v="2"/>
    <x v="1117"/>
    <x v="3"/>
    <x v="0"/>
    <n v="6"/>
    <x v="2"/>
    <x v="9"/>
    <x v="1"/>
    <x v="451"/>
    <x v="38"/>
    <s v="United States"/>
    <x v="567"/>
    <x v="0"/>
    <m/>
    <x v="0"/>
    <x v="0"/>
    <d v="2019-12-23T00:00:00"/>
    <s v="Mon"/>
    <x v="6"/>
    <s v="CA-2019-110625"/>
    <n v="499"/>
    <s v="DAX Wood Document Frame"/>
    <s v="Chuck Magee"/>
    <n v="6810"/>
    <n v="10"/>
    <n v="2"/>
    <n v="27"/>
  </r>
  <r>
    <n v="1"/>
    <x v="0"/>
    <x v="1118"/>
    <x v="3"/>
    <x v="2"/>
    <n v="1"/>
    <x v="0"/>
    <x v="11"/>
    <x v="2"/>
    <x v="117"/>
    <x v="4"/>
    <s v="United States"/>
    <x v="164"/>
    <x v="3"/>
    <m/>
    <x v="0"/>
    <x v="1"/>
    <d v="2019-08-07T00:00:00"/>
    <s v="Sat"/>
    <x v="10"/>
    <s v="CA-2019-110821"/>
    <n v="1381"/>
    <s v="Safco Industrial Shelving"/>
    <s v="Kelly Williams"/>
    <n v="75081"/>
    <n v="-25"/>
    <n v="2"/>
    <n v="118"/>
  </r>
  <r>
    <n v="1"/>
    <x v="0"/>
    <x v="1118"/>
    <x v="3"/>
    <x v="2"/>
    <n v="1"/>
    <x v="0"/>
    <x v="8"/>
    <x v="0"/>
    <x v="117"/>
    <x v="4"/>
    <s v="United States"/>
    <x v="164"/>
    <x v="3"/>
    <m/>
    <x v="0"/>
    <x v="1"/>
    <d v="2019-08-07T00:00:00"/>
    <s v="Sat"/>
    <x v="10"/>
    <s v="CA-2019-110821"/>
    <n v="1017"/>
    <s v="Logitech K350 2.4Ghz Wireless Keyboard"/>
    <s v="Kelly Williams"/>
    <n v="75081"/>
    <n v="-13"/>
    <n v="3"/>
    <n v="119"/>
  </r>
  <r>
    <n v="5"/>
    <x v="1"/>
    <x v="1044"/>
    <x v="3"/>
    <x v="0"/>
    <n v="6"/>
    <x v="0"/>
    <x v="12"/>
    <x v="2"/>
    <x v="17"/>
    <x v="1"/>
    <s v="United States"/>
    <x v="320"/>
    <x v="1"/>
    <m/>
    <x v="0"/>
    <x v="0"/>
    <d v="2019-11-11T00:00:00"/>
    <s v="Wed"/>
    <x v="7"/>
    <s v="CA-2019-110842"/>
    <n v="287"/>
    <s v="Belkin 6 Outlet Metallic Surge Strip"/>
    <s v="Anna Andreadi"/>
    <n v="90036"/>
    <n v="3"/>
    <n v="1"/>
    <n v="11"/>
  </r>
  <r>
    <n v="5"/>
    <x v="1"/>
    <x v="1044"/>
    <x v="3"/>
    <x v="0"/>
    <n v="6"/>
    <x v="0"/>
    <x v="3"/>
    <x v="2"/>
    <x v="17"/>
    <x v="1"/>
    <s v="United States"/>
    <x v="320"/>
    <x v="1"/>
    <m/>
    <x v="0"/>
    <x v="0"/>
    <d v="2019-11-11T00:00:00"/>
    <s v="Wed"/>
    <x v="7"/>
    <s v="CA-2019-110842"/>
    <n v="1804"/>
    <s v="Xerox 201"/>
    <s v="Anna Andreadi"/>
    <n v="90036"/>
    <n v="9"/>
    <n v="3"/>
    <n v="19"/>
  </r>
  <r>
    <n v="5"/>
    <x v="1"/>
    <x v="1044"/>
    <x v="3"/>
    <x v="0"/>
    <n v="6"/>
    <x v="0"/>
    <x v="2"/>
    <x v="2"/>
    <x v="17"/>
    <x v="1"/>
    <s v="United States"/>
    <x v="320"/>
    <x v="1"/>
    <m/>
    <x v="0"/>
    <x v="1"/>
    <d v="2019-11-11T00:00:00"/>
    <s v="Wed"/>
    <x v="7"/>
    <s v="CA-2019-110842"/>
    <n v="901"/>
    <s v="Ibico Plastic Spiral Binding Combs"/>
    <s v="Anna Andreadi"/>
    <n v="90036"/>
    <n v="40"/>
    <n v="5"/>
    <n v="122"/>
  </r>
  <r>
    <n v="5"/>
    <x v="1"/>
    <x v="1119"/>
    <x v="3"/>
    <x v="0"/>
    <n v="6"/>
    <x v="0"/>
    <x v="10"/>
    <x v="2"/>
    <x v="0"/>
    <x v="0"/>
    <s v="United States"/>
    <x v="184"/>
    <x v="0"/>
    <m/>
    <x v="0"/>
    <x v="0"/>
    <d v="2019-03-07T00:00:00"/>
    <s v="Sat"/>
    <x v="2"/>
    <s v="CA-2019-110884"/>
    <n v="179"/>
    <s v="Avery 4027 File Folder Labels for Dot Matrix Printers, 5000 Labels per Box, White"/>
    <s v="Chuck Magee"/>
    <n v="10035"/>
    <n v="42"/>
    <n v="3"/>
    <n v="92"/>
  </r>
  <r>
    <n v="5"/>
    <x v="1"/>
    <x v="1119"/>
    <x v="3"/>
    <x v="0"/>
    <n v="6"/>
    <x v="0"/>
    <x v="2"/>
    <x v="2"/>
    <x v="0"/>
    <x v="0"/>
    <s v="United States"/>
    <x v="184"/>
    <x v="0"/>
    <m/>
    <x v="0"/>
    <x v="1"/>
    <d v="2019-03-07T00:00:00"/>
    <s v="Sat"/>
    <x v="2"/>
    <s v="CA-2019-110884"/>
    <n v="24"/>
    <s v="3M Organizer Strips"/>
    <s v="Chuck Magee"/>
    <n v="10035"/>
    <n v="9"/>
    <n v="6"/>
    <n v="26"/>
  </r>
  <r>
    <n v="5"/>
    <x v="2"/>
    <x v="1031"/>
    <x v="3"/>
    <x v="1"/>
    <n v="3"/>
    <x v="0"/>
    <x v="12"/>
    <x v="2"/>
    <x v="5"/>
    <x v="30"/>
    <s v="United States"/>
    <x v="754"/>
    <x v="3"/>
    <m/>
    <x v="0"/>
    <x v="0"/>
    <d v="2019-09-10T00:00:00"/>
    <s v="Tue"/>
    <x v="0"/>
    <s v="CA-2019-110905"/>
    <n v="39"/>
    <s v="Acco 6 Outlet Guardian Standard Surge Suppressor"/>
    <s v="Kelly Williams"/>
    <n v="65807"/>
    <n v="7"/>
    <n v="2"/>
    <n v="24"/>
  </r>
  <r>
    <n v="5"/>
    <x v="2"/>
    <x v="1031"/>
    <x v="3"/>
    <x v="1"/>
    <n v="3"/>
    <x v="0"/>
    <x v="12"/>
    <x v="2"/>
    <x v="5"/>
    <x v="30"/>
    <s v="United States"/>
    <x v="754"/>
    <x v="3"/>
    <m/>
    <x v="0"/>
    <x v="0"/>
    <d v="2019-09-10T00:00:00"/>
    <s v="Tue"/>
    <x v="0"/>
    <s v="CA-2019-110905"/>
    <n v="814"/>
    <s v="Holmes Replacement Filter for HEPA Air Cleaner, Medium Room"/>
    <s v="Kelly Williams"/>
    <n v="65807"/>
    <n v="15"/>
    <n v="3"/>
    <n v="34"/>
  </r>
  <r>
    <n v="5"/>
    <x v="2"/>
    <x v="1031"/>
    <x v="3"/>
    <x v="1"/>
    <n v="3"/>
    <x v="0"/>
    <x v="2"/>
    <x v="2"/>
    <x v="5"/>
    <x v="30"/>
    <s v="United States"/>
    <x v="754"/>
    <x v="3"/>
    <m/>
    <x v="0"/>
    <x v="0"/>
    <d v="2019-09-10T00:00:00"/>
    <s v="Tue"/>
    <x v="0"/>
    <s v="CA-2019-110905"/>
    <n v="24"/>
    <s v="3M Organizer Strips"/>
    <s v="Kelly Williams"/>
    <n v="65807"/>
    <n v="8"/>
    <n v="3"/>
    <n v="16"/>
  </r>
  <r>
    <n v="5"/>
    <x v="2"/>
    <x v="1031"/>
    <x v="3"/>
    <x v="1"/>
    <n v="3"/>
    <x v="0"/>
    <x v="2"/>
    <x v="2"/>
    <x v="5"/>
    <x v="30"/>
    <s v="United States"/>
    <x v="754"/>
    <x v="3"/>
    <m/>
    <x v="0"/>
    <x v="0"/>
    <d v="2019-09-10T00:00:00"/>
    <s v="Tue"/>
    <x v="0"/>
    <s v="CA-2019-110905"/>
    <n v="1119"/>
    <s v="Newell 3-Hole Punched Plastic Slotted Magazine Holders for Binders"/>
    <s v="Kelly Williams"/>
    <n v="65807"/>
    <n v="7"/>
    <n v="3"/>
    <n v="14"/>
  </r>
  <r>
    <n v="5"/>
    <x v="2"/>
    <x v="1031"/>
    <x v="3"/>
    <x v="1"/>
    <n v="3"/>
    <x v="0"/>
    <x v="11"/>
    <x v="2"/>
    <x v="5"/>
    <x v="30"/>
    <s v="United States"/>
    <x v="754"/>
    <x v="3"/>
    <m/>
    <x v="0"/>
    <x v="0"/>
    <d v="2019-09-10T00:00:00"/>
    <s v="Tue"/>
    <x v="0"/>
    <s v="CA-2019-110905"/>
    <n v="659"/>
    <s v="Fellowes Stor/Drawer Steel Plus Storage Drawers"/>
    <s v="Kelly Williams"/>
    <n v="65807"/>
    <n v="17"/>
    <n v="3"/>
    <n v="286"/>
  </r>
  <r>
    <n v="5"/>
    <x v="2"/>
    <x v="1031"/>
    <x v="3"/>
    <x v="1"/>
    <n v="3"/>
    <x v="0"/>
    <x v="3"/>
    <x v="2"/>
    <x v="5"/>
    <x v="30"/>
    <s v="United States"/>
    <x v="754"/>
    <x v="3"/>
    <m/>
    <x v="0"/>
    <x v="0"/>
    <d v="2019-09-10T00:00:00"/>
    <s v="Tue"/>
    <x v="0"/>
    <s v="CA-2019-110905"/>
    <n v="1768"/>
    <s v="Xerox 1970"/>
    <s v="Kelly Williams"/>
    <n v="65807"/>
    <n v="12"/>
    <n v="5"/>
    <n v="25"/>
  </r>
  <r>
    <n v="5"/>
    <x v="2"/>
    <x v="1031"/>
    <x v="3"/>
    <x v="1"/>
    <n v="3"/>
    <x v="0"/>
    <x v="8"/>
    <x v="0"/>
    <x v="5"/>
    <x v="30"/>
    <s v="United States"/>
    <x v="754"/>
    <x v="3"/>
    <m/>
    <x v="0"/>
    <x v="0"/>
    <d v="2019-09-10T00:00:00"/>
    <s v="Tue"/>
    <x v="0"/>
    <s v="CA-2019-110905"/>
    <n v="1005"/>
    <s v="Logitech G105 Gaming Keyboard"/>
    <s v="Kelly Williams"/>
    <n v="65807"/>
    <n v="53"/>
    <n v="5"/>
    <n v="297"/>
  </r>
  <r>
    <n v="5"/>
    <x v="2"/>
    <x v="1031"/>
    <x v="3"/>
    <x v="1"/>
    <n v="3"/>
    <x v="0"/>
    <x v="8"/>
    <x v="0"/>
    <x v="5"/>
    <x v="30"/>
    <s v="United States"/>
    <x v="754"/>
    <x v="3"/>
    <m/>
    <x v="0"/>
    <x v="0"/>
    <d v="2019-09-10T00:00:00"/>
    <s v="Tue"/>
    <x v="0"/>
    <s v="CA-2019-110905"/>
    <n v="920"/>
    <s v="Imation Clip USB flash drive - 8 GB"/>
    <s v="Kelly Williams"/>
    <n v="65807"/>
    <n v="7"/>
    <n v="6"/>
    <n v="113"/>
  </r>
  <r>
    <n v="4"/>
    <x v="1"/>
    <x v="983"/>
    <x v="3"/>
    <x v="0"/>
    <n v="6"/>
    <x v="0"/>
    <x v="4"/>
    <x v="2"/>
    <x v="27"/>
    <x v="5"/>
    <s v="United States"/>
    <x v="518"/>
    <x v="2"/>
    <m/>
    <x v="0"/>
    <x v="0"/>
    <d v="2019-11-19T00:00:00"/>
    <s v="Thu"/>
    <x v="7"/>
    <s v="CA-2019-110926"/>
    <n v="1216"/>
    <s v="OIC Binder Clips"/>
    <s v="Cassandra Brandow"/>
    <n v="22304"/>
    <n v="13"/>
    <n v="7"/>
    <n v="25"/>
  </r>
  <r>
    <n v="5"/>
    <x v="1"/>
    <x v="1109"/>
    <x v="3"/>
    <x v="0"/>
    <n v="6"/>
    <x v="0"/>
    <x v="6"/>
    <x v="2"/>
    <x v="452"/>
    <x v="10"/>
    <s v="United States"/>
    <x v="432"/>
    <x v="3"/>
    <m/>
    <x v="0"/>
    <x v="1"/>
    <d v="2019-07-23T00:00:00"/>
    <s v="Mon"/>
    <x v="1"/>
    <s v="CA-2019-110940"/>
    <n v="889"/>
    <s v="Hunt PowerHouse Electric Pencil Sharpener, Blue"/>
    <s v="Kelly Williams"/>
    <n v="60090"/>
    <n v="15"/>
    <n v="4"/>
    <n v="122"/>
  </r>
  <r>
    <n v="7"/>
    <x v="2"/>
    <x v="1120"/>
    <x v="3"/>
    <x v="0"/>
    <n v="6"/>
    <x v="0"/>
    <x v="6"/>
    <x v="2"/>
    <x v="246"/>
    <x v="10"/>
    <s v="United States"/>
    <x v="308"/>
    <x v="3"/>
    <m/>
    <x v="0"/>
    <x v="1"/>
    <d v="2019-06-15T00:00:00"/>
    <s v="Sun"/>
    <x v="9"/>
    <s v="CA-2019-111178"/>
    <n v="1147"/>
    <s v="Newell 331"/>
    <s v="Kelly Williams"/>
    <n v="62301"/>
    <n v="2"/>
    <n v="5"/>
    <n v="20"/>
  </r>
  <r>
    <n v="6"/>
    <x v="0"/>
    <x v="977"/>
    <x v="3"/>
    <x v="0"/>
    <n v="6"/>
    <x v="1"/>
    <x v="4"/>
    <x v="2"/>
    <x v="13"/>
    <x v="10"/>
    <s v="United States"/>
    <x v="659"/>
    <x v="3"/>
    <m/>
    <x v="0"/>
    <x v="1"/>
    <d v="2019-09-02T00:00:00"/>
    <s v="Mon"/>
    <x v="0"/>
    <s v="CA-2019-111220"/>
    <n v="109"/>
    <s v="Advantus Plastic Paper Clips"/>
    <s v="Kelly Williams"/>
    <n v="60653"/>
    <n v="6"/>
    <n v="4"/>
    <n v="16"/>
  </r>
  <r>
    <n v="6"/>
    <x v="0"/>
    <x v="977"/>
    <x v="3"/>
    <x v="0"/>
    <n v="6"/>
    <x v="1"/>
    <x v="11"/>
    <x v="2"/>
    <x v="13"/>
    <x v="10"/>
    <s v="United States"/>
    <x v="659"/>
    <x v="3"/>
    <m/>
    <x v="0"/>
    <x v="1"/>
    <d v="2019-09-02T00:00:00"/>
    <s v="Mon"/>
    <x v="0"/>
    <s v="CA-2019-111220"/>
    <n v="282"/>
    <s v="Belkin 19 Center-Weighted Shelf, Gray"/>
    <s v="Kelly Williams"/>
    <n v="60653"/>
    <n v="-44"/>
    <n v="5"/>
    <n v="236"/>
  </r>
  <r>
    <n v="6"/>
    <x v="0"/>
    <x v="977"/>
    <x v="3"/>
    <x v="0"/>
    <n v="6"/>
    <x v="1"/>
    <x v="12"/>
    <x v="2"/>
    <x v="13"/>
    <x v="10"/>
    <s v="United States"/>
    <x v="659"/>
    <x v="3"/>
    <m/>
    <x v="0"/>
    <x v="3"/>
    <d v="2019-09-02T00:00:00"/>
    <s v="Mon"/>
    <x v="0"/>
    <s v="CA-2019-111220"/>
    <n v="290"/>
    <s v="Belkin 7-Outlet SurgeMaster Home Series"/>
    <s v="Kelly Williams"/>
    <n v="60653"/>
    <n v="-15"/>
    <n v="2"/>
    <n v="6"/>
  </r>
  <r>
    <n v="4"/>
    <x v="2"/>
    <x v="1121"/>
    <x v="3"/>
    <x v="1"/>
    <n v="3"/>
    <x v="0"/>
    <x v="3"/>
    <x v="2"/>
    <x v="4"/>
    <x v="4"/>
    <s v="United States"/>
    <x v="367"/>
    <x v="3"/>
    <m/>
    <x v="0"/>
    <x v="1"/>
    <d v="2019-10-28T00:00:00"/>
    <s v="Sat"/>
    <x v="7"/>
    <s v="CA-2019-111262"/>
    <n v="1813"/>
    <s v="Xerox 21"/>
    <s v="Kelly Williams"/>
    <n v="77095"/>
    <n v="5"/>
    <n v="3"/>
    <n v="16"/>
  </r>
  <r>
    <n v="4"/>
    <x v="2"/>
    <x v="1121"/>
    <x v="3"/>
    <x v="1"/>
    <n v="3"/>
    <x v="0"/>
    <x v="8"/>
    <x v="0"/>
    <x v="4"/>
    <x v="4"/>
    <s v="United States"/>
    <x v="367"/>
    <x v="3"/>
    <m/>
    <x v="0"/>
    <x v="1"/>
    <d v="2019-10-28T00:00:00"/>
    <s v="Sat"/>
    <x v="7"/>
    <s v="CA-2019-111262"/>
    <n v="916"/>
    <s v="Imation 8gb Micro Traveldrive Usb 2.0 Flash Drive"/>
    <s v="Kelly Williams"/>
    <n v="77095"/>
    <n v="-3"/>
    <n v="2"/>
    <n v="24"/>
  </r>
  <r>
    <n v="4"/>
    <x v="2"/>
    <x v="1121"/>
    <x v="3"/>
    <x v="1"/>
    <n v="3"/>
    <x v="0"/>
    <x v="8"/>
    <x v="0"/>
    <x v="4"/>
    <x v="4"/>
    <s v="United States"/>
    <x v="367"/>
    <x v="3"/>
    <m/>
    <x v="0"/>
    <x v="1"/>
    <d v="2019-10-28T00:00:00"/>
    <s v="Sat"/>
    <x v="7"/>
    <s v="CA-2019-111262"/>
    <n v="1003"/>
    <s v="Logitech Desktop MK120 Mouse and keyboard Combo"/>
    <s v="Kelly Williams"/>
    <n v="77095"/>
    <n v="-3"/>
    <n v="2"/>
    <n v="26"/>
  </r>
  <r>
    <n v="2"/>
    <x v="1"/>
    <x v="1096"/>
    <x v="3"/>
    <x v="1"/>
    <n v="3"/>
    <x v="0"/>
    <x v="6"/>
    <x v="2"/>
    <x v="347"/>
    <x v="19"/>
    <s v="United States"/>
    <x v="111"/>
    <x v="0"/>
    <m/>
    <x v="0"/>
    <x v="1"/>
    <d v="2019-06-16T00:00:00"/>
    <s v="Mon"/>
    <x v="9"/>
    <s v="CA-2019-111269"/>
    <n v="1146"/>
    <s v="Newell 330"/>
    <s v="Chuck Magee"/>
    <n v="43017"/>
    <n v="2"/>
    <n v="5"/>
    <n v="24"/>
  </r>
  <r>
    <n v="2"/>
    <x v="1"/>
    <x v="1096"/>
    <x v="3"/>
    <x v="1"/>
    <n v="3"/>
    <x v="0"/>
    <x v="8"/>
    <x v="0"/>
    <x v="347"/>
    <x v="19"/>
    <s v="United States"/>
    <x v="111"/>
    <x v="0"/>
    <m/>
    <x v="0"/>
    <x v="1"/>
    <d v="2019-06-16T00:00:00"/>
    <s v="Mon"/>
    <x v="9"/>
    <s v="CA-2019-111269"/>
    <n v="1033"/>
    <s v="Logitech Wireless Performance Mouse MX for PC and Mac"/>
    <s v="Chuck Magee"/>
    <n v="43017"/>
    <n v="108"/>
    <n v="6"/>
    <n v="480"/>
  </r>
  <r>
    <n v="2"/>
    <x v="1"/>
    <x v="1122"/>
    <x v="3"/>
    <x v="1"/>
    <n v="3"/>
    <x v="0"/>
    <x v="6"/>
    <x v="2"/>
    <x v="453"/>
    <x v="47"/>
    <s v="United States"/>
    <x v="146"/>
    <x v="3"/>
    <m/>
    <x v="0"/>
    <x v="0"/>
    <d v="2019-05-20T00:00:00"/>
    <s v="Fri"/>
    <x v="5"/>
    <s v="CA-2019-111332"/>
    <n v="346"/>
    <s v="Boston 1645 Deluxe Heavier-Duty Electric Pencil Sharpener"/>
    <s v="Kelly Williams"/>
    <n v="58103"/>
    <n v="36"/>
    <n v="3"/>
    <n v="132"/>
  </r>
  <r>
    <n v="2"/>
    <x v="1"/>
    <x v="1122"/>
    <x v="3"/>
    <x v="1"/>
    <n v="3"/>
    <x v="0"/>
    <x v="4"/>
    <x v="2"/>
    <x v="453"/>
    <x v="47"/>
    <s v="United States"/>
    <x v="146"/>
    <x v="3"/>
    <m/>
    <x v="0"/>
    <x v="0"/>
    <d v="2019-05-20T00:00:00"/>
    <s v="Fri"/>
    <x v="5"/>
    <s v="CA-2019-111332"/>
    <n v="1507"/>
    <s v="Staples"/>
    <s v="Kelly Williams"/>
    <n v="58103"/>
    <n v="3"/>
    <n v="3"/>
    <n v="7"/>
  </r>
  <r>
    <n v="2"/>
    <x v="1"/>
    <x v="1122"/>
    <x v="3"/>
    <x v="1"/>
    <n v="3"/>
    <x v="0"/>
    <x v="6"/>
    <x v="2"/>
    <x v="453"/>
    <x v="47"/>
    <s v="United States"/>
    <x v="146"/>
    <x v="3"/>
    <m/>
    <x v="0"/>
    <x v="0"/>
    <d v="2019-05-20T00:00:00"/>
    <s v="Fri"/>
    <x v="5"/>
    <s v="CA-2019-111332"/>
    <n v="324"/>
    <s v="BIC Brite Liner Highlighters, Chisel Tip"/>
    <s v="Kelly Williams"/>
    <n v="58103"/>
    <n v="8"/>
    <n v="4"/>
    <n v="26"/>
  </r>
  <r>
    <n v="2"/>
    <x v="1"/>
    <x v="1122"/>
    <x v="3"/>
    <x v="1"/>
    <n v="3"/>
    <x v="0"/>
    <x v="11"/>
    <x v="2"/>
    <x v="453"/>
    <x v="47"/>
    <s v="United States"/>
    <x v="146"/>
    <x v="3"/>
    <m/>
    <x v="0"/>
    <x v="0"/>
    <d v="2019-05-20T00:00:00"/>
    <s v="Fri"/>
    <x v="5"/>
    <s v="CA-2019-111332"/>
    <n v="644"/>
    <s v="Fellowes High-Stak Drawer Files"/>
    <s v="Kelly Williams"/>
    <n v="58103"/>
    <n v="162"/>
    <n v="4"/>
    <n v="705"/>
  </r>
  <r>
    <n v="2"/>
    <x v="1"/>
    <x v="1122"/>
    <x v="3"/>
    <x v="1"/>
    <n v="3"/>
    <x v="0"/>
    <x v="6"/>
    <x v="2"/>
    <x v="453"/>
    <x v="47"/>
    <s v="United States"/>
    <x v="146"/>
    <x v="3"/>
    <m/>
    <x v="0"/>
    <x v="0"/>
    <d v="2019-05-20T00:00:00"/>
    <s v="Fri"/>
    <x v="5"/>
    <s v="CA-2019-111332"/>
    <n v="331"/>
    <s v="Binney &amp; Smith inkTank Desk Highlighter, Chisel Tip, Yellow, 12/Box"/>
    <s v="Kelly Williams"/>
    <n v="58103"/>
    <n v="7"/>
    <n v="10"/>
    <n v="22"/>
  </r>
  <r>
    <n v="4"/>
    <x v="1"/>
    <x v="1123"/>
    <x v="3"/>
    <x v="0"/>
    <n v="6"/>
    <x v="0"/>
    <x v="2"/>
    <x v="2"/>
    <x v="16"/>
    <x v="12"/>
    <s v="United States"/>
    <x v="723"/>
    <x v="0"/>
    <m/>
    <x v="0"/>
    <x v="4"/>
    <d v="2019-02-24T00:00:00"/>
    <s v="Tue"/>
    <x v="3"/>
    <s v="CA-2019-111374"/>
    <n v="68"/>
    <s v="ACCOHIDE 3-Ring Binder, Blue, 1"/>
    <s v="Chuck Magee"/>
    <n v="19134"/>
    <n v="-4"/>
    <n v="4"/>
    <n v="5"/>
  </r>
  <r>
    <n v="0"/>
    <x v="0"/>
    <x v="1124"/>
    <x v="3"/>
    <x v="3"/>
    <n v="0"/>
    <x v="2"/>
    <x v="5"/>
    <x v="1"/>
    <x v="15"/>
    <x v="11"/>
    <s v="United States"/>
    <x v="636"/>
    <x v="1"/>
    <m/>
    <x v="0"/>
    <x v="1"/>
    <d v="2019-09-02T00:00:00"/>
    <s v="Mon"/>
    <x v="0"/>
    <s v="CA-2019-111388"/>
    <n v="762"/>
    <s v="Global Leather Task Chair, Black"/>
    <s v="Anna Andreadi"/>
    <n v="98103"/>
    <n v="-3"/>
    <n v="3"/>
    <n v="216"/>
  </r>
  <r>
    <n v="2"/>
    <x v="2"/>
    <x v="1051"/>
    <x v="3"/>
    <x v="2"/>
    <n v="1"/>
    <x v="0"/>
    <x v="14"/>
    <x v="1"/>
    <x v="0"/>
    <x v="0"/>
    <s v="United States"/>
    <x v="425"/>
    <x v="0"/>
    <s v="Yes"/>
    <x v="1"/>
    <x v="1"/>
    <d v="2019-11-20T00:00:00"/>
    <s v="Fri"/>
    <x v="7"/>
    <s v="CA-2019-111556"/>
    <n v="1429"/>
    <s v="Sauder Camden County Collection Libraries, Planked Cherry Finish"/>
    <s v="Chuck Magee"/>
    <n v="10035"/>
    <n v="-25"/>
    <n v="2"/>
    <n v="184"/>
  </r>
  <r>
    <n v="2"/>
    <x v="2"/>
    <x v="1051"/>
    <x v="3"/>
    <x v="2"/>
    <n v="1"/>
    <x v="0"/>
    <x v="6"/>
    <x v="2"/>
    <x v="0"/>
    <x v="0"/>
    <s v="United States"/>
    <x v="425"/>
    <x v="0"/>
    <s v="Yes"/>
    <x v="1"/>
    <x v="0"/>
    <d v="2019-11-20T00:00:00"/>
    <s v="Fri"/>
    <x v="7"/>
    <s v="CA-2019-111556"/>
    <n v="359"/>
    <s v="Boston KS Multi-Size Manual Pencil Sharpener"/>
    <s v="Chuck Magee"/>
    <n v="10035"/>
    <n v="19"/>
    <n v="3"/>
    <n v="69"/>
  </r>
  <r>
    <n v="2"/>
    <x v="2"/>
    <x v="1051"/>
    <x v="3"/>
    <x v="2"/>
    <n v="1"/>
    <x v="0"/>
    <x v="3"/>
    <x v="2"/>
    <x v="0"/>
    <x v="0"/>
    <s v="United States"/>
    <x v="425"/>
    <x v="0"/>
    <s v="Yes"/>
    <x v="1"/>
    <x v="0"/>
    <d v="2019-11-20T00:00:00"/>
    <s v="Fri"/>
    <x v="7"/>
    <s v="CA-2019-111556"/>
    <n v="1765"/>
    <s v="Xerox 1968"/>
    <s v="Chuck Magee"/>
    <n v="10035"/>
    <n v="22"/>
    <n v="7"/>
    <n v="47"/>
  </r>
  <r>
    <n v="2"/>
    <x v="2"/>
    <x v="1051"/>
    <x v="3"/>
    <x v="2"/>
    <n v="1"/>
    <x v="0"/>
    <x v="0"/>
    <x v="0"/>
    <x v="0"/>
    <x v="0"/>
    <s v="United States"/>
    <x v="425"/>
    <x v="0"/>
    <s v="Yes"/>
    <x v="1"/>
    <x v="0"/>
    <d v="2019-11-20T00:00:00"/>
    <s v="Fri"/>
    <x v="7"/>
    <s v="CA-2019-111556"/>
    <n v="1393"/>
    <s v="Samsung Galaxy Mega 6.3"/>
    <s v="Chuck Magee"/>
    <n v="10035"/>
    <n v="328"/>
    <n v="3"/>
    <n v="1260"/>
  </r>
  <r>
    <n v="5"/>
    <x v="1"/>
    <x v="1125"/>
    <x v="3"/>
    <x v="0"/>
    <n v="6"/>
    <x v="1"/>
    <x v="3"/>
    <x v="2"/>
    <x v="193"/>
    <x v="3"/>
    <s v="United States"/>
    <x v="107"/>
    <x v="1"/>
    <m/>
    <x v="0"/>
    <x v="1"/>
    <d v="2019-10-16T00:00:00"/>
    <s v="Mon"/>
    <x v="8"/>
    <s v="CA-2019-111577"/>
    <n v="781"/>
    <s v="Green Bar Computer Printout Paper"/>
    <s v="Anna Andreadi"/>
    <n v="85254"/>
    <n v="112"/>
    <n v="7"/>
    <n v="308"/>
  </r>
  <r>
    <n v="4"/>
    <x v="1"/>
    <x v="996"/>
    <x v="3"/>
    <x v="0"/>
    <n v="6"/>
    <x v="2"/>
    <x v="9"/>
    <x v="1"/>
    <x v="15"/>
    <x v="11"/>
    <s v="United States"/>
    <x v="638"/>
    <x v="1"/>
    <m/>
    <x v="0"/>
    <x v="0"/>
    <d v="2019-03-21T00:00:00"/>
    <s v="Sat"/>
    <x v="2"/>
    <s v="CA-2019-111591"/>
    <n v="572"/>
    <s v="Eldon Expressions Wood Desk Accessories, Oak"/>
    <s v="Anna Andreadi"/>
    <n v="98105"/>
    <n v="6"/>
    <n v="3"/>
    <n v="22"/>
  </r>
  <r>
    <n v="4"/>
    <x v="1"/>
    <x v="996"/>
    <x v="3"/>
    <x v="0"/>
    <n v="6"/>
    <x v="2"/>
    <x v="11"/>
    <x v="2"/>
    <x v="15"/>
    <x v="11"/>
    <s v="United States"/>
    <x v="638"/>
    <x v="1"/>
    <m/>
    <x v="0"/>
    <x v="0"/>
    <d v="2019-03-21T00:00:00"/>
    <s v="Sat"/>
    <x v="2"/>
    <s v="CA-2019-111591"/>
    <n v="648"/>
    <s v="Fellowes Officeware Wire Shelving"/>
    <s v="Anna Andreadi"/>
    <n v="98105"/>
    <n v="7"/>
    <n v="4"/>
    <n v="359"/>
  </r>
  <r>
    <n v="4"/>
    <x v="1"/>
    <x v="996"/>
    <x v="3"/>
    <x v="0"/>
    <n v="6"/>
    <x v="2"/>
    <x v="4"/>
    <x v="2"/>
    <x v="15"/>
    <x v="11"/>
    <s v="United States"/>
    <x v="638"/>
    <x v="1"/>
    <m/>
    <x v="0"/>
    <x v="0"/>
    <d v="2019-03-21T00:00:00"/>
    <s v="Sat"/>
    <x v="2"/>
    <s v="CA-2019-111591"/>
    <n v="1527"/>
    <s v="Super Bands, 12/Pack"/>
    <s v="Anna Andreadi"/>
    <n v="98105"/>
    <n v="0"/>
    <n v="7"/>
    <n v="13"/>
  </r>
  <r>
    <n v="4"/>
    <x v="1"/>
    <x v="996"/>
    <x v="3"/>
    <x v="0"/>
    <n v="6"/>
    <x v="2"/>
    <x v="2"/>
    <x v="2"/>
    <x v="15"/>
    <x v="11"/>
    <s v="United States"/>
    <x v="638"/>
    <x v="1"/>
    <m/>
    <x v="0"/>
    <x v="1"/>
    <d v="2019-03-21T00:00:00"/>
    <s v="Sat"/>
    <x v="2"/>
    <s v="CA-2019-111591"/>
    <n v="395"/>
    <s v="C-Line Peel &amp; Stick Add-On Filing Pockets, 8-3/4 x 5-1/8, 10/Pack"/>
    <s v="Anna Andreadi"/>
    <n v="98105"/>
    <n v="10"/>
    <n v="6"/>
    <n v="31"/>
  </r>
  <r>
    <n v="4"/>
    <x v="1"/>
    <x v="1041"/>
    <x v="3"/>
    <x v="0"/>
    <n v="6"/>
    <x v="0"/>
    <x v="0"/>
    <x v="0"/>
    <x v="169"/>
    <x v="4"/>
    <s v="United States"/>
    <x v="504"/>
    <x v="3"/>
    <m/>
    <x v="0"/>
    <x v="1"/>
    <d v="2019-07-03T00:00:00"/>
    <s v="Tue"/>
    <x v="1"/>
    <s v="CA-2019-111647"/>
    <n v="1118"/>
    <s v="netTALK DUO VoIP Telephone Service"/>
    <s v="Kelly Williams"/>
    <n v="75023"/>
    <n v="63"/>
    <n v="4"/>
    <n v="168"/>
  </r>
  <r>
    <n v="2"/>
    <x v="1"/>
    <x v="1079"/>
    <x v="3"/>
    <x v="1"/>
    <n v="3"/>
    <x v="2"/>
    <x v="5"/>
    <x v="1"/>
    <x v="0"/>
    <x v="0"/>
    <s v="United States"/>
    <x v="231"/>
    <x v="0"/>
    <m/>
    <x v="0"/>
    <x v="9"/>
    <d v="2019-11-30T00:00:00"/>
    <s v="Mon"/>
    <x v="6"/>
    <s v="CA-2019-111689"/>
    <n v="1372"/>
    <s v="SAFCO Arco Folding Chair"/>
    <s v="Chuck Magee"/>
    <n v="10024"/>
    <n v="262"/>
    <n v="5"/>
    <n v="1243"/>
  </r>
  <r>
    <n v="2"/>
    <x v="1"/>
    <x v="1079"/>
    <x v="3"/>
    <x v="1"/>
    <n v="3"/>
    <x v="2"/>
    <x v="2"/>
    <x v="2"/>
    <x v="0"/>
    <x v="0"/>
    <s v="United States"/>
    <x v="231"/>
    <x v="0"/>
    <m/>
    <x v="0"/>
    <x v="1"/>
    <d v="2019-11-30T00:00:00"/>
    <s v="Mon"/>
    <x v="6"/>
    <s v="CA-2019-111689"/>
    <n v="999"/>
    <s v="Lock-Up Easel Spel-Binder"/>
    <s v="Chuck Magee"/>
    <n v="10024"/>
    <n v="23"/>
    <n v="3"/>
    <n v="68"/>
  </r>
  <r>
    <n v="6"/>
    <x v="0"/>
    <x v="1126"/>
    <x v="3"/>
    <x v="0"/>
    <n v="6"/>
    <x v="0"/>
    <x v="5"/>
    <x v="1"/>
    <x v="49"/>
    <x v="10"/>
    <s v="United States"/>
    <x v="407"/>
    <x v="3"/>
    <m/>
    <x v="0"/>
    <x v="2"/>
    <d v="2019-10-10T00:00:00"/>
    <s v="Tue"/>
    <x v="8"/>
    <s v="CA-2019-111717"/>
    <n v="831"/>
    <s v="Hon Comfortask Task/Swivel Chairs"/>
    <s v="Kelly Williams"/>
    <n v="60505"/>
    <n v="-48"/>
    <n v="3"/>
    <n v="239"/>
  </r>
  <r>
    <n v="4"/>
    <x v="1"/>
    <x v="1127"/>
    <x v="3"/>
    <x v="0"/>
    <n v="6"/>
    <x v="0"/>
    <x v="6"/>
    <x v="2"/>
    <x v="1"/>
    <x v="1"/>
    <s v="United States"/>
    <x v="619"/>
    <x v="1"/>
    <m/>
    <x v="0"/>
    <x v="0"/>
    <d v="2019-01-03T00:00:00"/>
    <s v="Tue"/>
    <x v="11"/>
    <s v="CA-2019-111738"/>
    <n v="1048"/>
    <s v="Manco Dry-Lighter Erasable Highlighter"/>
    <s v="Anna Andreadi"/>
    <n v="94110"/>
    <n v="3"/>
    <n v="3"/>
    <n v="9"/>
  </r>
  <r>
    <n v="4"/>
    <x v="1"/>
    <x v="1127"/>
    <x v="3"/>
    <x v="0"/>
    <n v="6"/>
    <x v="0"/>
    <x v="2"/>
    <x v="2"/>
    <x v="1"/>
    <x v="1"/>
    <s v="United States"/>
    <x v="619"/>
    <x v="1"/>
    <m/>
    <x v="0"/>
    <x v="1"/>
    <d v="2019-01-03T00:00:00"/>
    <s v="Tue"/>
    <x v="11"/>
    <s v="CA-2019-111738"/>
    <n v="703"/>
    <s v="GBC ProClick 150 Presentation Binding System"/>
    <s v="Anna Andreadi"/>
    <n v="94110"/>
    <n v="683"/>
    <n v="8"/>
    <n v="2022"/>
  </r>
  <r>
    <n v="4"/>
    <x v="1"/>
    <x v="1128"/>
    <x v="3"/>
    <x v="0"/>
    <n v="6"/>
    <x v="2"/>
    <x v="3"/>
    <x v="2"/>
    <x v="15"/>
    <x v="11"/>
    <s v="United States"/>
    <x v="198"/>
    <x v="1"/>
    <m/>
    <x v="0"/>
    <x v="0"/>
    <d v="2019-07-08T00:00:00"/>
    <s v="Sun"/>
    <x v="1"/>
    <s v="CA-2019-111759"/>
    <n v="538"/>
    <s v="Easy-staple paper"/>
    <s v="Anna Andreadi"/>
    <n v="98103"/>
    <n v="24"/>
    <n v="2"/>
    <n v="53"/>
  </r>
  <r>
    <n v="4"/>
    <x v="1"/>
    <x v="1078"/>
    <x v="3"/>
    <x v="0"/>
    <n v="6"/>
    <x v="0"/>
    <x v="2"/>
    <x v="2"/>
    <x v="107"/>
    <x v="34"/>
    <s v="United States"/>
    <x v="176"/>
    <x v="3"/>
    <m/>
    <x v="0"/>
    <x v="0"/>
    <d v="2019-12-16T00:00:00"/>
    <s v="Mon"/>
    <x v="6"/>
    <s v="CA-2019-111808"/>
    <n v="1257"/>
    <s v="Peel &amp; Stick Add-On Corner Pockets"/>
    <s v="Kelly Williams"/>
    <n v="74133"/>
    <n v="5"/>
    <n v="5"/>
    <n v="11"/>
  </r>
  <r>
    <n v="7"/>
    <x v="2"/>
    <x v="1129"/>
    <x v="3"/>
    <x v="0"/>
    <n v="6"/>
    <x v="0"/>
    <x v="5"/>
    <x v="1"/>
    <x v="203"/>
    <x v="6"/>
    <s v="United States"/>
    <x v="347"/>
    <x v="3"/>
    <m/>
    <x v="0"/>
    <x v="0"/>
    <d v="2019-03-03T00:00:00"/>
    <s v="Tue"/>
    <x v="2"/>
    <s v="CA-2019-111815"/>
    <n v="751"/>
    <s v="Global Ergonomic Managers Chair"/>
    <s v="Kelly Williams"/>
    <n v="48127"/>
    <n v="47"/>
    <n v="1"/>
    <n v="181"/>
  </r>
  <r>
    <n v="7"/>
    <x v="2"/>
    <x v="1129"/>
    <x v="3"/>
    <x v="0"/>
    <n v="6"/>
    <x v="0"/>
    <x v="8"/>
    <x v="0"/>
    <x v="203"/>
    <x v="6"/>
    <s v="United States"/>
    <x v="347"/>
    <x v="3"/>
    <m/>
    <x v="0"/>
    <x v="0"/>
    <d v="2019-03-03T00:00:00"/>
    <s v="Tue"/>
    <x v="2"/>
    <s v="CA-2019-111815"/>
    <n v="1032"/>
    <s v="Logitech Wireless Marathon Mouse M705"/>
    <s v="Kelly Williams"/>
    <n v="48127"/>
    <n v="43"/>
    <n v="2"/>
    <n v="100"/>
  </r>
  <r>
    <n v="3"/>
    <x v="2"/>
    <x v="1130"/>
    <x v="3"/>
    <x v="2"/>
    <n v="1"/>
    <x v="1"/>
    <x v="15"/>
    <x v="2"/>
    <x v="215"/>
    <x v="12"/>
    <s v="United States"/>
    <x v="488"/>
    <x v="0"/>
    <m/>
    <x v="0"/>
    <x v="1"/>
    <d v="2019-09-25T00:00:00"/>
    <s v="Wed"/>
    <x v="0"/>
    <s v="CA-2019-112004"/>
    <n v="461"/>
    <s v="Compact Automatic Electric Letter Opener"/>
    <s v="Chuck Magee"/>
    <n v="19013"/>
    <n v="-43"/>
    <n v="2"/>
    <n v="191"/>
  </r>
  <r>
    <n v="3"/>
    <x v="2"/>
    <x v="1130"/>
    <x v="3"/>
    <x v="2"/>
    <n v="1"/>
    <x v="1"/>
    <x v="2"/>
    <x v="2"/>
    <x v="215"/>
    <x v="12"/>
    <s v="United States"/>
    <x v="488"/>
    <x v="0"/>
    <m/>
    <x v="0"/>
    <x v="4"/>
    <d v="2019-09-25T00:00:00"/>
    <s v="Wed"/>
    <x v="0"/>
    <s v="CA-2019-112004"/>
    <n v="259"/>
    <s v="Avery Metallic Poly Binders"/>
    <s v="Chuck Magee"/>
    <n v="19013"/>
    <n v="-6"/>
    <n v="5"/>
    <n v="9"/>
  </r>
  <r>
    <n v="4"/>
    <x v="1"/>
    <x v="1131"/>
    <x v="3"/>
    <x v="0"/>
    <n v="6"/>
    <x v="0"/>
    <x v="0"/>
    <x v="0"/>
    <x v="74"/>
    <x v="4"/>
    <s v="United States"/>
    <x v="112"/>
    <x v="3"/>
    <m/>
    <x v="0"/>
    <x v="1"/>
    <d v="2019-03-25T00:00:00"/>
    <s v="Wed"/>
    <x v="2"/>
    <s v="CA-2019-112039"/>
    <n v="1249"/>
    <s v="Panasonic KX-TG9471B"/>
    <s v="Kelly Williams"/>
    <n v="78207"/>
    <n v="47"/>
    <n v="3"/>
    <n v="470"/>
  </r>
  <r>
    <n v="4"/>
    <x v="2"/>
    <x v="1080"/>
    <x v="3"/>
    <x v="1"/>
    <n v="3"/>
    <x v="1"/>
    <x v="4"/>
    <x v="2"/>
    <x v="0"/>
    <x v="0"/>
    <s v="United States"/>
    <x v="598"/>
    <x v="0"/>
    <m/>
    <x v="0"/>
    <x v="0"/>
    <d v="2019-06-10T00:00:00"/>
    <s v="Tue"/>
    <x v="9"/>
    <s v="CA-2019-112172"/>
    <n v="1289"/>
    <s v="Plymouth Boxed Rubber Bands by Plymouth"/>
    <s v="Chuck Magee"/>
    <n v="10024"/>
    <n v="1"/>
    <n v="3"/>
    <n v="14"/>
  </r>
  <r>
    <n v="6"/>
    <x v="0"/>
    <x v="1132"/>
    <x v="3"/>
    <x v="0"/>
    <n v="6"/>
    <x v="2"/>
    <x v="11"/>
    <x v="2"/>
    <x v="57"/>
    <x v="25"/>
    <s v="United States"/>
    <x v="326"/>
    <x v="0"/>
    <m/>
    <x v="0"/>
    <x v="0"/>
    <d v="2019-04-08T00:00:00"/>
    <s v="Sun"/>
    <x v="4"/>
    <s v="CA-2019-112333"/>
    <n v="1550"/>
    <s v="Tennsco 16-Compartment Lockers with Coat Rack"/>
    <s v="Chuck Magee"/>
    <n v="7060"/>
    <n v="622"/>
    <n v="4"/>
    <n v="2592"/>
  </r>
  <r>
    <n v="6"/>
    <x v="0"/>
    <x v="1132"/>
    <x v="3"/>
    <x v="0"/>
    <n v="6"/>
    <x v="2"/>
    <x v="12"/>
    <x v="2"/>
    <x v="57"/>
    <x v="25"/>
    <s v="United States"/>
    <x v="326"/>
    <x v="0"/>
    <m/>
    <x v="0"/>
    <x v="0"/>
    <d v="2019-04-08T00:00:00"/>
    <s v="Sun"/>
    <x v="4"/>
    <s v="CA-2019-112333"/>
    <n v="336"/>
    <s v="Black &amp; Decker Filter for Double Action Dustbuster Cordless Vac BLDV7210"/>
    <s v="Chuck Magee"/>
    <n v="7060"/>
    <n v="10"/>
    <n v="5"/>
    <n v="42"/>
  </r>
  <r>
    <n v="2"/>
    <x v="1"/>
    <x v="1024"/>
    <x v="3"/>
    <x v="1"/>
    <n v="3"/>
    <x v="0"/>
    <x v="6"/>
    <x v="2"/>
    <x v="17"/>
    <x v="1"/>
    <s v="United States"/>
    <x v="754"/>
    <x v="1"/>
    <m/>
    <x v="0"/>
    <x v="0"/>
    <d v="2019-10-12T00:00:00"/>
    <s v="Thu"/>
    <x v="8"/>
    <s v="CA-2019-112431"/>
    <n v="1160"/>
    <s v="Newell 343"/>
    <s v="Anna Andreadi"/>
    <n v="90049"/>
    <n v="2"/>
    <n v="2"/>
    <n v="6"/>
  </r>
  <r>
    <n v="2"/>
    <x v="1"/>
    <x v="1024"/>
    <x v="3"/>
    <x v="1"/>
    <n v="3"/>
    <x v="0"/>
    <x v="8"/>
    <x v="0"/>
    <x v="17"/>
    <x v="1"/>
    <s v="United States"/>
    <x v="754"/>
    <x v="1"/>
    <m/>
    <x v="0"/>
    <x v="0"/>
    <d v="2019-10-12T00:00:00"/>
    <s v="Thu"/>
    <x v="8"/>
    <s v="CA-2019-112431"/>
    <n v="1406"/>
    <s v="SanDisk Cruzer 64 GB USB Flash Drive"/>
    <s v="Anna Andreadi"/>
    <n v="90049"/>
    <n v="131"/>
    <n v="12"/>
    <n v="436"/>
  </r>
  <r>
    <n v="7"/>
    <x v="2"/>
    <x v="955"/>
    <x v="3"/>
    <x v="0"/>
    <n v="6"/>
    <x v="0"/>
    <x v="11"/>
    <x v="2"/>
    <x v="4"/>
    <x v="4"/>
    <s v="United States"/>
    <x v="50"/>
    <x v="3"/>
    <m/>
    <x v="0"/>
    <x v="1"/>
    <d v="2019-05-25T00:00:00"/>
    <s v="Wed"/>
    <x v="9"/>
    <s v="CA-2019-112473"/>
    <n v="934"/>
    <s v="Iris 3-Drawer Stacking Bin, Black"/>
    <s v="Kelly Williams"/>
    <n v="77070"/>
    <n v="-11"/>
    <n v="3"/>
    <n v="50"/>
  </r>
  <r>
    <n v="4"/>
    <x v="1"/>
    <x v="1117"/>
    <x v="3"/>
    <x v="0"/>
    <n v="6"/>
    <x v="2"/>
    <x v="2"/>
    <x v="2"/>
    <x v="47"/>
    <x v="19"/>
    <s v="United States"/>
    <x v="455"/>
    <x v="0"/>
    <m/>
    <x v="0"/>
    <x v="4"/>
    <d v="2019-12-26T00:00:00"/>
    <s v="Thu"/>
    <x v="6"/>
    <s v="CA-2019-112487"/>
    <n v="45"/>
    <s v="Acco Economy Flexible Poly Round Ring Binder"/>
    <s v="Chuck Magee"/>
    <n v="43229"/>
    <n v="-3"/>
    <n v="2"/>
    <n v="3"/>
  </r>
  <r>
    <n v="4"/>
    <x v="2"/>
    <x v="1133"/>
    <x v="3"/>
    <x v="1"/>
    <n v="3"/>
    <x v="1"/>
    <x v="14"/>
    <x v="1"/>
    <x v="44"/>
    <x v="9"/>
    <s v="United States"/>
    <x v="131"/>
    <x v="1"/>
    <m/>
    <x v="0"/>
    <x v="0"/>
    <d v="2019-09-17T00:00:00"/>
    <s v="Tue"/>
    <x v="0"/>
    <s v="CA-2019-112515"/>
    <n v="735"/>
    <s v="Global Adaptabilites Bookcase, Cherry/Storm Gray Finish"/>
    <s v="Anna Andreadi"/>
    <n v="84604"/>
    <n v="78"/>
    <n v="3"/>
    <n v="1293"/>
  </r>
  <r>
    <n v="4"/>
    <x v="2"/>
    <x v="1133"/>
    <x v="3"/>
    <x v="1"/>
    <n v="3"/>
    <x v="1"/>
    <x v="11"/>
    <x v="2"/>
    <x v="44"/>
    <x v="9"/>
    <s v="United States"/>
    <x v="131"/>
    <x v="1"/>
    <m/>
    <x v="0"/>
    <x v="0"/>
    <d v="2019-09-17T00:00:00"/>
    <s v="Tue"/>
    <x v="0"/>
    <s v="CA-2019-112515"/>
    <n v="1098"/>
    <s v="Mini 13-1/2 Capacity Data Binder Rack, Pearl"/>
    <s v="Anna Andreadi"/>
    <n v="84604"/>
    <n v="65"/>
    <n v="2"/>
    <n v="262"/>
  </r>
  <r>
    <n v="4"/>
    <x v="2"/>
    <x v="1133"/>
    <x v="3"/>
    <x v="1"/>
    <n v="3"/>
    <x v="1"/>
    <x v="3"/>
    <x v="2"/>
    <x v="44"/>
    <x v="9"/>
    <s v="United States"/>
    <x v="131"/>
    <x v="1"/>
    <m/>
    <x v="0"/>
    <x v="0"/>
    <d v="2019-09-17T00:00:00"/>
    <s v="Tue"/>
    <x v="0"/>
    <s v="CA-2019-112515"/>
    <n v="781"/>
    <s v="Green Bar Computer Printout Paper"/>
    <s v="Anna Andreadi"/>
    <n v="84604"/>
    <n v="81"/>
    <n v="3"/>
    <n v="165"/>
  </r>
  <r>
    <n v="4"/>
    <x v="2"/>
    <x v="1133"/>
    <x v="3"/>
    <x v="1"/>
    <n v="3"/>
    <x v="1"/>
    <x v="10"/>
    <x v="2"/>
    <x v="44"/>
    <x v="9"/>
    <s v="United States"/>
    <x v="131"/>
    <x v="1"/>
    <m/>
    <x v="0"/>
    <x v="0"/>
    <d v="2019-09-17T00:00:00"/>
    <s v="Tue"/>
    <x v="0"/>
    <s v="CA-2019-112515"/>
    <n v="225"/>
    <s v="Avery 514"/>
    <s v="Anna Andreadi"/>
    <n v="84604"/>
    <n v="7"/>
    <n v="5"/>
    <n v="14"/>
  </r>
  <r>
    <n v="4"/>
    <x v="2"/>
    <x v="1133"/>
    <x v="3"/>
    <x v="1"/>
    <n v="3"/>
    <x v="1"/>
    <x v="2"/>
    <x v="2"/>
    <x v="44"/>
    <x v="9"/>
    <s v="United States"/>
    <x v="131"/>
    <x v="1"/>
    <m/>
    <x v="0"/>
    <x v="1"/>
    <d v="2019-09-17T00:00:00"/>
    <s v="Tue"/>
    <x v="0"/>
    <s v="CA-2019-112515"/>
    <n v="698"/>
    <s v="GBC Pre-Punched Binding Paper, Plastic, White, 8-1/2 x 11"/>
    <s v="Anna Andreadi"/>
    <n v="84604"/>
    <n v="9"/>
    <n v="2"/>
    <n v="26"/>
  </r>
  <r>
    <n v="4"/>
    <x v="2"/>
    <x v="1133"/>
    <x v="3"/>
    <x v="1"/>
    <n v="3"/>
    <x v="1"/>
    <x v="2"/>
    <x v="2"/>
    <x v="44"/>
    <x v="9"/>
    <s v="United States"/>
    <x v="131"/>
    <x v="1"/>
    <m/>
    <x v="0"/>
    <x v="1"/>
    <d v="2019-09-17T00:00:00"/>
    <s v="Tue"/>
    <x v="0"/>
    <s v="CA-2019-112515"/>
    <n v="54"/>
    <s v="Acco Pressboard Covers with Storage Hooks, 14 7/8 x 11, Light Blue"/>
    <s v="Anna Andreadi"/>
    <n v="84604"/>
    <n v="4"/>
    <n v="3"/>
    <n v="12"/>
  </r>
  <r>
    <n v="4"/>
    <x v="2"/>
    <x v="1133"/>
    <x v="3"/>
    <x v="1"/>
    <n v="3"/>
    <x v="1"/>
    <x v="2"/>
    <x v="2"/>
    <x v="44"/>
    <x v="9"/>
    <s v="United States"/>
    <x v="131"/>
    <x v="1"/>
    <m/>
    <x v="0"/>
    <x v="1"/>
    <d v="2019-09-17T00:00:00"/>
    <s v="Tue"/>
    <x v="0"/>
    <s v="CA-2019-112515"/>
    <n v="260"/>
    <s v="Avery Non-Stick Binders"/>
    <s v="Anna Andreadi"/>
    <n v="84604"/>
    <n v="4"/>
    <n v="3"/>
    <n v="11"/>
  </r>
  <r>
    <n v="2"/>
    <x v="2"/>
    <x v="980"/>
    <x v="3"/>
    <x v="2"/>
    <n v="1"/>
    <x v="1"/>
    <x v="1"/>
    <x v="1"/>
    <x v="74"/>
    <x v="4"/>
    <s v="United States"/>
    <x v="651"/>
    <x v="3"/>
    <m/>
    <x v="0"/>
    <x v="2"/>
    <d v="2019-11-19T00:00:00"/>
    <s v="Thu"/>
    <x v="7"/>
    <s v="CA-2019-112529"/>
    <n v="380"/>
    <s v="Bush Andora Conference Table, Maple/Graphite Gray Finish"/>
    <s v="Kelly Williams"/>
    <n v="78207"/>
    <n v="-72"/>
    <n v="6"/>
    <n v="718"/>
  </r>
  <r>
    <n v="2"/>
    <x v="2"/>
    <x v="980"/>
    <x v="3"/>
    <x v="2"/>
    <n v="1"/>
    <x v="1"/>
    <x v="6"/>
    <x v="2"/>
    <x v="74"/>
    <x v="4"/>
    <s v="United States"/>
    <x v="651"/>
    <x v="3"/>
    <m/>
    <x v="0"/>
    <x v="1"/>
    <d v="2019-11-19T00:00:00"/>
    <s v="Thu"/>
    <x v="7"/>
    <s v="CA-2019-112529"/>
    <n v="1258"/>
    <s v="Peel-Off China Markers"/>
    <s v="Kelly Williams"/>
    <n v="78207"/>
    <n v="9"/>
    <n v="4"/>
    <n v="32"/>
  </r>
  <r>
    <n v="5"/>
    <x v="1"/>
    <x v="1134"/>
    <x v="3"/>
    <x v="0"/>
    <n v="6"/>
    <x v="1"/>
    <x v="11"/>
    <x v="2"/>
    <x v="252"/>
    <x v="4"/>
    <s v="United States"/>
    <x v="752"/>
    <x v="3"/>
    <m/>
    <x v="0"/>
    <x v="1"/>
    <d v="2019-05-18T00:00:00"/>
    <s v="Wed"/>
    <x v="5"/>
    <s v="CA-2019-112536"/>
    <n v="1288"/>
    <s v="Plastic Stacking Crates &amp; Casters"/>
    <s v="Kelly Williams"/>
    <n v="78501"/>
    <n v="1"/>
    <n v="2"/>
    <n v="9"/>
  </r>
  <r>
    <n v="5"/>
    <x v="1"/>
    <x v="1134"/>
    <x v="3"/>
    <x v="0"/>
    <n v="6"/>
    <x v="1"/>
    <x v="2"/>
    <x v="2"/>
    <x v="252"/>
    <x v="4"/>
    <s v="United States"/>
    <x v="752"/>
    <x v="3"/>
    <m/>
    <x v="0"/>
    <x v="3"/>
    <d v="2019-05-18T00:00:00"/>
    <s v="Wed"/>
    <x v="5"/>
    <s v="CA-2019-112536"/>
    <n v="245"/>
    <s v="Avery Framed View Binder, EZD Ring (Locking), Navy, 1 1/2"/>
    <s v="Kelly Williams"/>
    <n v="78501"/>
    <n v="-3"/>
    <n v="1"/>
    <n v="2"/>
  </r>
  <r>
    <n v="5"/>
    <x v="1"/>
    <x v="1134"/>
    <x v="3"/>
    <x v="0"/>
    <n v="6"/>
    <x v="1"/>
    <x v="2"/>
    <x v="2"/>
    <x v="252"/>
    <x v="4"/>
    <s v="United States"/>
    <x v="752"/>
    <x v="3"/>
    <m/>
    <x v="0"/>
    <x v="3"/>
    <d v="2019-05-18T00:00:00"/>
    <s v="Wed"/>
    <x v="5"/>
    <s v="CA-2019-112536"/>
    <n v="54"/>
    <s v="Acco Pressboard Covers with Storage Hooks, 14 7/8 x 11, Light Blue"/>
    <s v="Kelly Williams"/>
    <n v="78501"/>
    <n v="-11"/>
    <n v="7"/>
    <n v="7"/>
  </r>
  <r>
    <n v="7"/>
    <x v="2"/>
    <x v="1135"/>
    <x v="3"/>
    <x v="0"/>
    <n v="6"/>
    <x v="2"/>
    <x v="5"/>
    <x v="1"/>
    <x v="1"/>
    <x v="1"/>
    <s v="United States"/>
    <x v="10"/>
    <x v="1"/>
    <s v="Yes"/>
    <x v="1"/>
    <x v="1"/>
    <d v="2019-01-30T00:00:00"/>
    <s v="Mon"/>
    <x v="3"/>
    <s v="CA-2019-112725"/>
    <n v="1181"/>
    <s v="Novimex Swivel Fabric Task Chair"/>
    <s v="Anna Andreadi"/>
    <n v="94110"/>
    <n v="-14"/>
    <n v="1"/>
    <n v="121"/>
  </r>
  <r>
    <n v="7"/>
    <x v="2"/>
    <x v="1135"/>
    <x v="3"/>
    <x v="0"/>
    <n v="6"/>
    <x v="2"/>
    <x v="6"/>
    <x v="2"/>
    <x v="1"/>
    <x v="1"/>
    <s v="United States"/>
    <x v="10"/>
    <x v="1"/>
    <s v="Yes"/>
    <x v="1"/>
    <x v="0"/>
    <d v="2019-01-30T00:00:00"/>
    <s v="Mon"/>
    <x v="3"/>
    <s v="CA-2019-112725"/>
    <n v="1154"/>
    <s v="Newell 338"/>
    <s v="Anna Andreadi"/>
    <n v="94110"/>
    <n v="2"/>
    <n v="3"/>
    <n v="9"/>
  </r>
  <r>
    <n v="7"/>
    <x v="2"/>
    <x v="1135"/>
    <x v="3"/>
    <x v="0"/>
    <n v="6"/>
    <x v="2"/>
    <x v="6"/>
    <x v="2"/>
    <x v="1"/>
    <x v="1"/>
    <s v="United States"/>
    <x v="10"/>
    <x v="1"/>
    <s v="Yes"/>
    <x v="1"/>
    <x v="0"/>
    <d v="2019-01-30T00:00:00"/>
    <s v="Mon"/>
    <x v="3"/>
    <s v="CA-2019-112725"/>
    <n v="474"/>
    <s v="Crayola Anti Dust Chalk, 12/Pack"/>
    <s v="Anna Andreadi"/>
    <n v="94110"/>
    <n v="6"/>
    <n v="7"/>
    <n v="13"/>
  </r>
  <r>
    <n v="5"/>
    <x v="1"/>
    <x v="1136"/>
    <x v="3"/>
    <x v="0"/>
    <n v="6"/>
    <x v="0"/>
    <x v="14"/>
    <x v="1"/>
    <x v="17"/>
    <x v="1"/>
    <s v="United States"/>
    <x v="460"/>
    <x v="1"/>
    <s v="Yes"/>
    <x v="1"/>
    <x v="5"/>
    <d v="2019-06-18T00:00:00"/>
    <s v="Wed"/>
    <x v="9"/>
    <s v="CA-2019-112753"/>
    <n v="379"/>
    <s v="Bush Andora Bookcase, Maple/Graphite Gray Finish"/>
    <s v="Anna Andreadi"/>
    <n v="90032"/>
    <n v="76"/>
    <n v="9"/>
    <n v="918"/>
  </r>
  <r>
    <n v="5"/>
    <x v="1"/>
    <x v="1136"/>
    <x v="3"/>
    <x v="0"/>
    <n v="6"/>
    <x v="0"/>
    <x v="3"/>
    <x v="2"/>
    <x v="17"/>
    <x v="1"/>
    <s v="United States"/>
    <x v="460"/>
    <x v="1"/>
    <s v="Yes"/>
    <x v="1"/>
    <x v="0"/>
    <d v="2019-06-18T00:00:00"/>
    <s v="Wed"/>
    <x v="9"/>
    <s v="CA-2019-112753"/>
    <n v="1725"/>
    <s v="Xerox 1930"/>
    <s v="Anna Andreadi"/>
    <n v="90032"/>
    <n v="19"/>
    <n v="6"/>
    <n v="39"/>
  </r>
  <r>
    <n v="1"/>
    <x v="0"/>
    <x v="1137"/>
    <x v="3"/>
    <x v="2"/>
    <n v="1"/>
    <x v="0"/>
    <x v="9"/>
    <x v="1"/>
    <x v="2"/>
    <x v="2"/>
    <s v="United States"/>
    <x v="180"/>
    <x v="2"/>
    <m/>
    <x v="0"/>
    <x v="1"/>
    <d v="2019-09-11T00:00:00"/>
    <s v="Wed"/>
    <x v="0"/>
    <s v="CA-2019-112774"/>
    <n v="866"/>
    <s v="Howard Miller 11-1/2 Diameter Grantwood Wall Clock"/>
    <s v="Cassandra Brandow"/>
    <n v="32216"/>
    <n v="6"/>
    <n v="1"/>
    <n v="35"/>
  </r>
  <r>
    <n v="4"/>
    <x v="1"/>
    <x v="1138"/>
    <x v="3"/>
    <x v="0"/>
    <n v="6"/>
    <x v="0"/>
    <x v="11"/>
    <x v="2"/>
    <x v="117"/>
    <x v="4"/>
    <s v="United States"/>
    <x v="28"/>
    <x v="3"/>
    <m/>
    <x v="0"/>
    <x v="1"/>
    <d v="2019-08-18T00:00:00"/>
    <s v="Wed"/>
    <x v="10"/>
    <s v="CA-2019-112809"/>
    <n v="1388"/>
    <s v="Safco Steel Mobile File Cart"/>
    <s v="Kelly Williams"/>
    <n v="75220"/>
    <n v="13"/>
    <n v="3"/>
    <n v="200"/>
  </r>
  <r>
    <n v="4"/>
    <x v="1"/>
    <x v="1138"/>
    <x v="3"/>
    <x v="0"/>
    <n v="6"/>
    <x v="0"/>
    <x v="2"/>
    <x v="2"/>
    <x v="117"/>
    <x v="4"/>
    <s v="United States"/>
    <x v="28"/>
    <x v="3"/>
    <m/>
    <x v="0"/>
    <x v="3"/>
    <d v="2019-08-18T00:00:00"/>
    <s v="Wed"/>
    <x v="10"/>
    <s v="CA-2019-112809"/>
    <n v="900"/>
    <s v="Ibico Plastic and Wire Spiral Binding Combs"/>
    <s v="Kelly Williams"/>
    <n v="75220"/>
    <n v="-11"/>
    <n v="4"/>
    <n v="7"/>
  </r>
  <r>
    <n v="4"/>
    <x v="1"/>
    <x v="1138"/>
    <x v="3"/>
    <x v="0"/>
    <n v="6"/>
    <x v="0"/>
    <x v="2"/>
    <x v="2"/>
    <x v="117"/>
    <x v="4"/>
    <s v="United States"/>
    <x v="28"/>
    <x v="3"/>
    <m/>
    <x v="0"/>
    <x v="3"/>
    <d v="2019-08-18T00:00:00"/>
    <s v="Wed"/>
    <x v="10"/>
    <s v="CA-2019-112809"/>
    <n v="43"/>
    <s v="Acco D-Ring Binder w/DublLock"/>
    <s v="Kelly Williams"/>
    <n v="75220"/>
    <n v="-33"/>
    <n v="5"/>
    <n v="21"/>
  </r>
  <r>
    <n v="3"/>
    <x v="0"/>
    <x v="1044"/>
    <x v="3"/>
    <x v="1"/>
    <n v="3"/>
    <x v="1"/>
    <x v="9"/>
    <x v="1"/>
    <x v="146"/>
    <x v="0"/>
    <s v="United States"/>
    <x v="64"/>
    <x v="0"/>
    <m/>
    <x v="0"/>
    <x v="0"/>
    <d v="2019-11-13T00:00:00"/>
    <s v="Fri"/>
    <x v="7"/>
    <s v="CA-2019-112844"/>
    <n v="505"/>
    <s v="Deflect-o EconoMat Nonstudded, No Bevel Mat"/>
    <s v="Chuck Magee"/>
    <n v="14215"/>
    <n v="31"/>
    <n v="3"/>
    <n v="155"/>
  </r>
  <r>
    <n v="3"/>
    <x v="0"/>
    <x v="1044"/>
    <x v="3"/>
    <x v="1"/>
    <n v="3"/>
    <x v="1"/>
    <x v="0"/>
    <x v="0"/>
    <x v="146"/>
    <x v="0"/>
    <s v="United States"/>
    <x v="64"/>
    <x v="0"/>
    <m/>
    <x v="0"/>
    <x v="0"/>
    <d v="2019-11-13T00:00:00"/>
    <s v="Fri"/>
    <x v="7"/>
    <s v="CA-2019-112844"/>
    <n v="991"/>
    <s v="LF Elite 3D Dazzle Designer Hard Case Cover, Lf Stylus Pen and Wiper For Apple Iphone 5c Mini Lite"/>
    <s v="Chuck Magee"/>
    <n v="14215"/>
    <n v="12"/>
    <n v="4"/>
    <n v="44"/>
  </r>
  <r>
    <n v="4"/>
    <x v="1"/>
    <x v="1122"/>
    <x v="3"/>
    <x v="0"/>
    <n v="6"/>
    <x v="0"/>
    <x v="8"/>
    <x v="0"/>
    <x v="16"/>
    <x v="12"/>
    <s v="United States"/>
    <x v="183"/>
    <x v="0"/>
    <s v="Yes"/>
    <x v="1"/>
    <x v="1"/>
    <d v="2019-05-18T00:00:00"/>
    <s v="Wed"/>
    <x v="5"/>
    <s v="CA-2019-112865"/>
    <n v="963"/>
    <s v="KeyTronic KT800P2 - Keyboard - Black"/>
    <s v="Chuck Magee"/>
    <n v="19140"/>
    <n v="-1"/>
    <n v="3"/>
    <n v="36"/>
  </r>
  <r>
    <n v="3"/>
    <x v="0"/>
    <x v="1082"/>
    <x v="3"/>
    <x v="1"/>
    <n v="3"/>
    <x v="0"/>
    <x v="2"/>
    <x v="2"/>
    <x v="162"/>
    <x v="6"/>
    <s v="United States"/>
    <x v="412"/>
    <x v="3"/>
    <m/>
    <x v="0"/>
    <x v="0"/>
    <d v="2019-04-09T00:00:00"/>
    <s v="Mon"/>
    <x v="4"/>
    <s v="CA-2019-112900"/>
    <n v="707"/>
    <s v="GBC Recycled Regency Composition Covers"/>
    <s v="Kelly Williams"/>
    <n v="48205"/>
    <n v="220"/>
    <n v="8"/>
    <n v="478"/>
  </r>
  <r>
    <n v="6"/>
    <x v="0"/>
    <x v="1056"/>
    <x v="3"/>
    <x v="0"/>
    <n v="6"/>
    <x v="2"/>
    <x v="9"/>
    <x v="1"/>
    <x v="19"/>
    <x v="35"/>
    <s v="United States"/>
    <x v="163"/>
    <x v="0"/>
    <m/>
    <x v="0"/>
    <x v="0"/>
    <d v="2019-08-21T00:00:00"/>
    <s v="Sat"/>
    <x v="10"/>
    <s v="CA-2019-112956"/>
    <n v="492"/>
    <s v="DAX Executive Solid Wood Document Frame, Desktop or Hang, Mahogany, 5 x 7"/>
    <s v="Chuck Magee"/>
    <n v="21044"/>
    <n v="9"/>
    <n v="2"/>
    <n v="25"/>
  </r>
  <r>
    <n v="6"/>
    <x v="0"/>
    <x v="1056"/>
    <x v="3"/>
    <x v="0"/>
    <n v="6"/>
    <x v="2"/>
    <x v="9"/>
    <x v="1"/>
    <x v="19"/>
    <x v="35"/>
    <s v="United States"/>
    <x v="163"/>
    <x v="0"/>
    <m/>
    <x v="0"/>
    <x v="0"/>
    <d v="2019-08-21T00:00:00"/>
    <s v="Sat"/>
    <x v="10"/>
    <s v="CA-2019-112956"/>
    <n v="1445"/>
    <s v="Seth Thomas 12 Clock w/ Goldtone Case"/>
    <s v="Chuck Magee"/>
    <n v="21044"/>
    <n v="31"/>
    <n v="4"/>
    <n v="92"/>
  </r>
  <r>
    <n v="6"/>
    <x v="0"/>
    <x v="1056"/>
    <x v="3"/>
    <x v="0"/>
    <n v="6"/>
    <x v="2"/>
    <x v="3"/>
    <x v="2"/>
    <x v="19"/>
    <x v="35"/>
    <s v="United States"/>
    <x v="163"/>
    <x v="0"/>
    <m/>
    <x v="0"/>
    <x v="0"/>
    <d v="2019-08-21T00:00:00"/>
    <s v="Sat"/>
    <x v="10"/>
    <s v="CA-2019-112956"/>
    <n v="1678"/>
    <s v="Xerox 1888"/>
    <s v="Chuck Magee"/>
    <n v="21044"/>
    <n v="133"/>
    <n v="5"/>
    <n v="277"/>
  </r>
  <r>
    <n v="2"/>
    <x v="1"/>
    <x v="1139"/>
    <x v="3"/>
    <x v="1"/>
    <n v="3"/>
    <x v="0"/>
    <x v="3"/>
    <x v="2"/>
    <x v="16"/>
    <x v="12"/>
    <s v="United States"/>
    <x v="74"/>
    <x v="0"/>
    <m/>
    <x v="0"/>
    <x v="1"/>
    <d v="2019-09-16T00:00:00"/>
    <s v="Mon"/>
    <x v="0"/>
    <s v="CA-2019-112984"/>
    <n v="1721"/>
    <s v="Xerox 1927"/>
    <s v="Chuck Magee"/>
    <n v="19143"/>
    <n v="6"/>
    <n v="6"/>
    <n v="21"/>
  </r>
  <r>
    <n v="4"/>
    <x v="1"/>
    <x v="1083"/>
    <x v="3"/>
    <x v="0"/>
    <n v="6"/>
    <x v="0"/>
    <x v="8"/>
    <x v="0"/>
    <x v="13"/>
    <x v="10"/>
    <s v="United States"/>
    <x v="24"/>
    <x v="3"/>
    <m/>
    <x v="0"/>
    <x v="1"/>
    <d v="2019-09-02T00:00:00"/>
    <s v="Mon"/>
    <x v="0"/>
    <s v="CA-2019-113075"/>
    <n v="967"/>
    <s v="Kingston Digital DataTraveler 32GB USB 2.0"/>
    <s v="Kelly Williams"/>
    <n v="60623"/>
    <n v="-7"/>
    <n v="3"/>
    <n v="41"/>
  </r>
  <r>
    <n v="7"/>
    <x v="2"/>
    <x v="969"/>
    <x v="3"/>
    <x v="0"/>
    <n v="6"/>
    <x v="1"/>
    <x v="9"/>
    <x v="1"/>
    <x v="310"/>
    <x v="6"/>
    <s v="United States"/>
    <x v="778"/>
    <x v="3"/>
    <m/>
    <x v="0"/>
    <x v="0"/>
    <d v="2019-03-26T00:00:00"/>
    <s v="Thu"/>
    <x v="4"/>
    <s v="CA-2019-113208"/>
    <n v="415"/>
    <s v="Career Cubicle Clock, 8 1/4, Black"/>
    <s v="Kelly Williams"/>
    <n v="48126"/>
    <n v="23"/>
    <n v="3"/>
    <n v="61"/>
  </r>
  <r>
    <n v="6"/>
    <x v="0"/>
    <x v="1140"/>
    <x v="3"/>
    <x v="0"/>
    <n v="6"/>
    <x v="2"/>
    <x v="9"/>
    <x v="1"/>
    <x v="22"/>
    <x v="17"/>
    <s v="United States"/>
    <x v="549"/>
    <x v="3"/>
    <m/>
    <x v="0"/>
    <x v="0"/>
    <d v="2019-01-14T00:00:00"/>
    <s v="Sat"/>
    <x v="11"/>
    <s v="CA-2019-113278"/>
    <n v="485"/>
    <s v="DAX Charcoal/Nickel-Tone Document Frame, 5 x 7"/>
    <s v="Kelly Williams"/>
    <n v="47374"/>
    <n v="9"/>
    <n v="2"/>
    <n v="19"/>
  </r>
  <r>
    <n v="6"/>
    <x v="0"/>
    <x v="1140"/>
    <x v="3"/>
    <x v="0"/>
    <n v="6"/>
    <x v="2"/>
    <x v="3"/>
    <x v="2"/>
    <x v="22"/>
    <x v="17"/>
    <s v="United States"/>
    <x v="549"/>
    <x v="3"/>
    <m/>
    <x v="0"/>
    <x v="0"/>
    <d v="2019-01-14T00:00:00"/>
    <s v="Sat"/>
    <x v="11"/>
    <s v="CA-2019-113278"/>
    <n v="1669"/>
    <s v="Xerox 188"/>
    <s v="Kelly Williams"/>
    <n v="47374"/>
    <n v="6"/>
    <n v="1"/>
    <n v="11"/>
  </r>
  <r>
    <n v="6"/>
    <x v="0"/>
    <x v="1140"/>
    <x v="3"/>
    <x v="0"/>
    <n v="6"/>
    <x v="2"/>
    <x v="4"/>
    <x v="2"/>
    <x v="22"/>
    <x v="17"/>
    <s v="United States"/>
    <x v="549"/>
    <x v="3"/>
    <m/>
    <x v="0"/>
    <x v="0"/>
    <d v="2019-01-14T00:00:00"/>
    <s v="Sat"/>
    <x v="11"/>
    <s v="CA-2019-113278"/>
    <n v="276"/>
    <s v="Bagged Rubber Bands"/>
    <s v="Kelly Williams"/>
    <n v="47374"/>
    <n v="0"/>
    <n v="2"/>
    <n v="3"/>
  </r>
  <r>
    <n v="6"/>
    <x v="0"/>
    <x v="1140"/>
    <x v="3"/>
    <x v="0"/>
    <n v="6"/>
    <x v="2"/>
    <x v="11"/>
    <x v="2"/>
    <x v="22"/>
    <x v="17"/>
    <s v="United States"/>
    <x v="549"/>
    <x v="3"/>
    <m/>
    <x v="0"/>
    <x v="0"/>
    <d v="2019-01-14T00:00:00"/>
    <s v="Sat"/>
    <x v="11"/>
    <s v="CA-2019-113278"/>
    <n v="1503"/>
    <s v="Staple magnet"/>
    <s v="Kelly Williams"/>
    <n v="47374"/>
    <n v="5"/>
    <n v="2"/>
    <n v="19"/>
  </r>
  <r>
    <n v="6"/>
    <x v="0"/>
    <x v="1140"/>
    <x v="3"/>
    <x v="0"/>
    <n v="6"/>
    <x v="2"/>
    <x v="11"/>
    <x v="2"/>
    <x v="22"/>
    <x v="17"/>
    <s v="United States"/>
    <x v="549"/>
    <x v="3"/>
    <m/>
    <x v="0"/>
    <x v="0"/>
    <d v="2019-01-14T00:00:00"/>
    <s v="Sat"/>
    <x v="11"/>
    <s v="CA-2019-113278"/>
    <n v="1545"/>
    <s v="Tenex Personal Project File with Scoop Front Design, Black"/>
    <s v="Kelly Williams"/>
    <n v="47374"/>
    <n v="18"/>
    <n v="5"/>
    <n v="67"/>
  </r>
  <r>
    <n v="6"/>
    <x v="0"/>
    <x v="1140"/>
    <x v="3"/>
    <x v="0"/>
    <n v="6"/>
    <x v="2"/>
    <x v="8"/>
    <x v="0"/>
    <x v="22"/>
    <x v="17"/>
    <s v="United States"/>
    <x v="549"/>
    <x v="3"/>
    <m/>
    <x v="0"/>
    <x v="0"/>
    <d v="2019-01-14T00:00:00"/>
    <s v="Sat"/>
    <x v="11"/>
    <s v="CA-2019-113278"/>
    <n v="924"/>
    <s v="Imation USB 2.0 Swivel Flash Drive USB flash drive - 4 GB - Pink"/>
    <s v="Kelly Williams"/>
    <n v="47374"/>
    <n v="3"/>
    <n v="4"/>
    <n v="12"/>
  </r>
  <r>
    <n v="6"/>
    <x v="0"/>
    <x v="1140"/>
    <x v="3"/>
    <x v="0"/>
    <n v="6"/>
    <x v="2"/>
    <x v="8"/>
    <x v="0"/>
    <x v="22"/>
    <x v="17"/>
    <s v="United States"/>
    <x v="549"/>
    <x v="3"/>
    <m/>
    <x v="0"/>
    <x v="0"/>
    <d v="2019-01-14T00:00:00"/>
    <s v="Sat"/>
    <x v="11"/>
    <s v="CA-2019-113278"/>
    <n v="1096"/>
    <s v="Microsoft Sculpt Comfort Mouse"/>
    <s v="Kelly Williams"/>
    <n v="47374"/>
    <n v="70"/>
    <n v="4"/>
    <n v="160"/>
  </r>
  <r>
    <n v="6"/>
    <x v="0"/>
    <x v="1140"/>
    <x v="3"/>
    <x v="0"/>
    <n v="6"/>
    <x v="2"/>
    <x v="0"/>
    <x v="0"/>
    <x v="22"/>
    <x v="17"/>
    <s v="United States"/>
    <x v="549"/>
    <x v="3"/>
    <m/>
    <x v="0"/>
    <x v="0"/>
    <d v="2019-01-14T00:00:00"/>
    <s v="Sat"/>
    <x v="11"/>
    <s v="CA-2019-113278"/>
    <n v="147"/>
    <s v="ARKON Windshield Dashboard Air Vent Car Mount Holder"/>
    <s v="Kelly Williams"/>
    <n v="47374"/>
    <n v="1"/>
    <n v="4"/>
    <n v="68"/>
  </r>
  <r>
    <n v="4"/>
    <x v="1"/>
    <x v="1141"/>
    <x v="3"/>
    <x v="0"/>
    <n v="6"/>
    <x v="0"/>
    <x v="5"/>
    <x v="1"/>
    <x v="118"/>
    <x v="4"/>
    <s v="United States"/>
    <x v="663"/>
    <x v="3"/>
    <m/>
    <x v="0"/>
    <x v="2"/>
    <d v="2019-12-01T00:00:00"/>
    <s v="Sun"/>
    <x v="6"/>
    <s v="CA-2019-113355"/>
    <n v="529"/>
    <s v="DMI Arturo Collection Mission-style Design Wood Chair"/>
    <s v="Kelly Williams"/>
    <n v="75051"/>
    <n v="-18"/>
    <n v="3"/>
    <n v="317"/>
  </r>
  <r>
    <n v="4"/>
    <x v="1"/>
    <x v="1141"/>
    <x v="3"/>
    <x v="0"/>
    <n v="6"/>
    <x v="0"/>
    <x v="0"/>
    <x v="0"/>
    <x v="118"/>
    <x v="4"/>
    <s v="United States"/>
    <x v="663"/>
    <x v="3"/>
    <m/>
    <x v="0"/>
    <x v="1"/>
    <d v="2019-12-01T00:00:00"/>
    <s v="Sun"/>
    <x v="6"/>
    <s v="CA-2019-113355"/>
    <n v="440"/>
    <s v="Cisco SPA112 2 Port Phone Adapter"/>
    <s v="Kelly Williams"/>
    <n v="75051"/>
    <n v="25"/>
    <n v="5"/>
    <n v="220"/>
  </r>
  <r>
    <n v="2"/>
    <x v="2"/>
    <x v="1142"/>
    <x v="3"/>
    <x v="2"/>
    <n v="1"/>
    <x v="2"/>
    <x v="13"/>
    <x v="0"/>
    <x v="0"/>
    <x v="0"/>
    <s v="United States"/>
    <x v="652"/>
    <x v="0"/>
    <m/>
    <x v="0"/>
    <x v="0"/>
    <d v="2019-10-01T00:00:00"/>
    <s v="Sun"/>
    <x v="8"/>
    <s v="CA-2019-113418"/>
    <n v="653"/>
    <s v="Fellowes Powershred HS-440 4-Sheet High Security Shredder"/>
    <s v="Chuck Magee"/>
    <n v="10035"/>
    <n v="767"/>
    <n v="11"/>
    <n v="1705"/>
  </r>
  <r>
    <n v="7"/>
    <x v="2"/>
    <x v="1067"/>
    <x v="3"/>
    <x v="0"/>
    <n v="6"/>
    <x v="0"/>
    <x v="11"/>
    <x v="2"/>
    <x v="16"/>
    <x v="12"/>
    <s v="United States"/>
    <x v="719"/>
    <x v="0"/>
    <m/>
    <x v="0"/>
    <x v="1"/>
    <d v="2019-10-21T00:00:00"/>
    <s v="Sat"/>
    <x v="8"/>
    <s v="CA-2019-113453"/>
    <n v="52"/>
    <s v="Acco Perma 2700 Stacking Storage Drawers"/>
    <s v="Chuck Magee"/>
    <n v="19143"/>
    <n v="-4"/>
    <n v="3"/>
    <n v="71"/>
  </r>
  <r>
    <n v="7"/>
    <x v="2"/>
    <x v="1067"/>
    <x v="3"/>
    <x v="0"/>
    <n v="6"/>
    <x v="0"/>
    <x v="0"/>
    <x v="0"/>
    <x v="16"/>
    <x v="12"/>
    <s v="United States"/>
    <x v="719"/>
    <x v="0"/>
    <m/>
    <x v="0"/>
    <x v="6"/>
    <d v="2019-10-21T00:00:00"/>
    <s v="Sat"/>
    <x v="8"/>
    <s v="CA-2019-113453"/>
    <n v="1100"/>
    <s v="Mitel MiVoice 5330e IP Phone"/>
    <s v="Chuck Magee"/>
    <n v="19143"/>
    <n v="-77"/>
    <n v="2"/>
    <n v="330"/>
  </r>
  <r>
    <n v="2"/>
    <x v="1"/>
    <x v="1143"/>
    <x v="3"/>
    <x v="1"/>
    <n v="3"/>
    <x v="1"/>
    <x v="5"/>
    <x v="1"/>
    <x v="213"/>
    <x v="35"/>
    <s v="United States"/>
    <x v="330"/>
    <x v="0"/>
    <m/>
    <x v="0"/>
    <x v="0"/>
    <d v="2019-11-07T00:00:00"/>
    <s v="Sat"/>
    <x v="7"/>
    <s v="CA-2019-113460"/>
    <n v="756"/>
    <s v="Global Highback Leather Tilter in Burgundy"/>
    <s v="Chuck Magee"/>
    <n v="20735"/>
    <n v="44"/>
    <n v="3"/>
    <n v="273"/>
  </r>
  <r>
    <n v="1"/>
    <x v="0"/>
    <x v="1054"/>
    <x v="3"/>
    <x v="2"/>
    <n v="1"/>
    <x v="0"/>
    <x v="7"/>
    <x v="2"/>
    <x v="127"/>
    <x v="34"/>
    <s v="United States"/>
    <x v="776"/>
    <x v="3"/>
    <m/>
    <x v="0"/>
    <x v="0"/>
    <d v="2019-03-30T00:00:00"/>
    <s v="Mon"/>
    <x v="2"/>
    <s v="CA-2019-113474"/>
    <n v="1112"/>
    <s v="Multimedia Mailers"/>
    <s v="Kelly Williams"/>
    <n v="73120"/>
    <n v="150"/>
    <n v="2"/>
    <n v="326"/>
  </r>
  <r>
    <n v="2"/>
    <x v="2"/>
    <x v="804"/>
    <x v="3"/>
    <x v="2"/>
    <n v="1"/>
    <x v="1"/>
    <x v="2"/>
    <x v="2"/>
    <x v="2"/>
    <x v="16"/>
    <s v="United States"/>
    <x v="758"/>
    <x v="2"/>
    <m/>
    <x v="0"/>
    <x v="4"/>
    <d v="2019-01-02T00:00:00"/>
    <s v="Mon"/>
    <x v="11"/>
    <s v="CA-2019-113481"/>
    <n v="177"/>
    <s v="Avery 3 1/2 Diskette Storage Pages, 10/Pack"/>
    <s v="Cassandra Brandow"/>
    <n v="28540"/>
    <n v="-13"/>
    <n v="5"/>
    <n v="16"/>
  </r>
  <r>
    <n v="2"/>
    <x v="2"/>
    <x v="804"/>
    <x v="3"/>
    <x v="2"/>
    <n v="1"/>
    <x v="1"/>
    <x v="2"/>
    <x v="2"/>
    <x v="2"/>
    <x v="16"/>
    <s v="United States"/>
    <x v="758"/>
    <x v="2"/>
    <m/>
    <x v="0"/>
    <x v="4"/>
    <d v="2019-01-02T00:00:00"/>
    <s v="Mon"/>
    <x v="11"/>
    <s v="CA-2019-113481"/>
    <n v="266"/>
    <s v="Avery Recycled Flexi-View Covers for Binding Systems"/>
    <s v="Cassandra Brandow"/>
    <n v="28540"/>
    <n v="-21"/>
    <n v="6"/>
    <n v="29"/>
  </r>
  <r>
    <n v="2"/>
    <x v="2"/>
    <x v="804"/>
    <x v="3"/>
    <x v="2"/>
    <n v="1"/>
    <x v="1"/>
    <x v="13"/>
    <x v="0"/>
    <x v="2"/>
    <x v="16"/>
    <s v="United States"/>
    <x v="758"/>
    <x v="2"/>
    <m/>
    <x v="0"/>
    <x v="8"/>
    <d v="2019-01-02T00:00:00"/>
    <s v="Mon"/>
    <x v="11"/>
    <s v="CA-2019-113481"/>
    <n v="433"/>
    <s v="Cisco CP-7937G Unified IP Conference Station Phone"/>
    <s v="Cassandra Brandow"/>
    <n v="28540"/>
    <n v="-28"/>
    <n v="2"/>
    <n v="696"/>
  </r>
  <r>
    <n v="2"/>
    <x v="1"/>
    <x v="1144"/>
    <x v="3"/>
    <x v="1"/>
    <n v="3"/>
    <x v="2"/>
    <x v="5"/>
    <x v="1"/>
    <x v="1"/>
    <x v="1"/>
    <s v="United States"/>
    <x v="161"/>
    <x v="1"/>
    <m/>
    <x v="0"/>
    <x v="1"/>
    <d v="2019-05-19T00:00:00"/>
    <s v="Thu"/>
    <x v="5"/>
    <s v="CA-2019-113530"/>
    <n v="1457"/>
    <s v="Situations Contoured Folding Chairs, 4/Set"/>
    <s v="Anna Andreadi"/>
    <n v="94109"/>
    <n v="43"/>
    <n v="12"/>
    <n v="681"/>
  </r>
  <r>
    <n v="2"/>
    <x v="1"/>
    <x v="1144"/>
    <x v="3"/>
    <x v="1"/>
    <n v="3"/>
    <x v="2"/>
    <x v="6"/>
    <x v="2"/>
    <x v="1"/>
    <x v="1"/>
    <s v="United States"/>
    <x v="161"/>
    <x v="1"/>
    <m/>
    <x v="0"/>
    <x v="0"/>
    <d v="2019-05-19T00:00:00"/>
    <s v="Thu"/>
    <x v="5"/>
    <s v="CA-2019-113530"/>
    <n v="1128"/>
    <s v="Newell 314"/>
    <s v="Anna Andreadi"/>
    <n v="94109"/>
    <n v="1"/>
    <n v="1"/>
    <n v="6"/>
  </r>
  <r>
    <n v="2"/>
    <x v="1"/>
    <x v="1144"/>
    <x v="3"/>
    <x v="1"/>
    <n v="3"/>
    <x v="2"/>
    <x v="6"/>
    <x v="2"/>
    <x v="1"/>
    <x v="1"/>
    <s v="United States"/>
    <x v="161"/>
    <x v="1"/>
    <m/>
    <x v="0"/>
    <x v="0"/>
    <d v="2019-05-19T00:00:00"/>
    <s v="Thu"/>
    <x v="5"/>
    <s v="CA-2019-113530"/>
    <n v="1124"/>
    <s v="Newell 310"/>
    <s v="Anna Andreadi"/>
    <n v="94109"/>
    <n v="1"/>
    <n v="2"/>
    <n v="4"/>
  </r>
  <r>
    <n v="2"/>
    <x v="1"/>
    <x v="1144"/>
    <x v="3"/>
    <x v="1"/>
    <n v="3"/>
    <x v="2"/>
    <x v="8"/>
    <x v="0"/>
    <x v="1"/>
    <x v="1"/>
    <s v="United States"/>
    <x v="161"/>
    <x v="1"/>
    <m/>
    <x v="0"/>
    <x v="0"/>
    <d v="2019-05-19T00:00:00"/>
    <s v="Thu"/>
    <x v="5"/>
    <s v="CA-2019-113530"/>
    <n v="1406"/>
    <s v="SanDisk Cruzer 64 GB USB Flash Drive"/>
    <s v="Anna Andreadi"/>
    <n v="94109"/>
    <n v="11"/>
    <n v="1"/>
    <n v="36"/>
  </r>
  <r>
    <n v="5"/>
    <x v="1"/>
    <x v="1145"/>
    <x v="3"/>
    <x v="0"/>
    <n v="6"/>
    <x v="2"/>
    <x v="5"/>
    <x v="1"/>
    <x v="38"/>
    <x v="2"/>
    <s v="United States"/>
    <x v="779"/>
    <x v="2"/>
    <m/>
    <x v="0"/>
    <x v="1"/>
    <d v="2019-10-21T00:00:00"/>
    <s v="Sat"/>
    <x v="8"/>
    <s v="CA-2019-113558"/>
    <n v="742"/>
    <s v="Global Commerce Series High-Back Swivel/Tilt Chairs"/>
    <s v="Cassandra Brandow"/>
    <n v="33801"/>
    <n v="43"/>
    <n v="3"/>
    <n v="684"/>
  </r>
  <r>
    <n v="5"/>
    <x v="1"/>
    <x v="1145"/>
    <x v="3"/>
    <x v="0"/>
    <n v="6"/>
    <x v="2"/>
    <x v="9"/>
    <x v="1"/>
    <x v="38"/>
    <x v="2"/>
    <s v="United States"/>
    <x v="779"/>
    <x v="2"/>
    <m/>
    <x v="0"/>
    <x v="1"/>
    <d v="2019-10-21T00:00:00"/>
    <s v="Sat"/>
    <x v="8"/>
    <s v="CA-2019-113558"/>
    <n v="566"/>
    <s v="Eldon Expressions Desk Accessory, Wood Photo Frame, Mahogany"/>
    <s v="Cassandra Brandow"/>
    <n v="33801"/>
    <n v="5"/>
    <n v="3"/>
    <n v="46"/>
  </r>
  <r>
    <n v="4"/>
    <x v="1"/>
    <x v="954"/>
    <x v="3"/>
    <x v="0"/>
    <n v="6"/>
    <x v="0"/>
    <x v="8"/>
    <x v="0"/>
    <x v="0"/>
    <x v="0"/>
    <s v="United States"/>
    <x v="368"/>
    <x v="0"/>
    <m/>
    <x v="0"/>
    <x v="0"/>
    <d v="2019-11-07T00:00:00"/>
    <s v="Sat"/>
    <x v="7"/>
    <s v="CA-2019-113572"/>
    <n v="1065"/>
    <s v="Maxell CD-R Discs"/>
    <s v="Chuck Magee"/>
    <n v="10024"/>
    <n v="3"/>
    <n v="4"/>
    <n v="8"/>
  </r>
  <r>
    <n v="2"/>
    <x v="2"/>
    <x v="1146"/>
    <x v="3"/>
    <x v="2"/>
    <n v="1"/>
    <x v="1"/>
    <x v="1"/>
    <x v="1"/>
    <x v="17"/>
    <x v="1"/>
    <s v="United States"/>
    <x v="87"/>
    <x v="1"/>
    <s v="Yes"/>
    <x v="1"/>
    <x v="1"/>
    <d v="2019-10-15T00:00:00"/>
    <s v="Sun"/>
    <x v="8"/>
    <s v="CA-2019-113670"/>
    <n v="378"/>
    <s v="Bush Advantage Collection Round Conference Table"/>
    <s v="Anna Andreadi"/>
    <n v="90045"/>
    <n v="6"/>
    <n v="3"/>
    <n v="510"/>
  </r>
  <r>
    <n v="2"/>
    <x v="2"/>
    <x v="1146"/>
    <x v="3"/>
    <x v="2"/>
    <n v="1"/>
    <x v="1"/>
    <x v="3"/>
    <x v="2"/>
    <x v="17"/>
    <x v="1"/>
    <s v="United States"/>
    <x v="87"/>
    <x v="1"/>
    <s v="Yes"/>
    <x v="1"/>
    <x v="0"/>
    <d v="2019-10-15T00:00:00"/>
    <s v="Sun"/>
    <x v="8"/>
    <s v="CA-2019-113670"/>
    <n v="1712"/>
    <s v="Xerox 1919"/>
    <s v="Anna Andreadi"/>
    <n v="90045"/>
    <n v="100"/>
    <n v="5"/>
    <n v="205"/>
  </r>
  <r>
    <n v="2"/>
    <x v="1"/>
    <x v="1131"/>
    <x v="3"/>
    <x v="1"/>
    <n v="3"/>
    <x v="0"/>
    <x v="1"/>
    <x v="1"/>
    <x v="22"/>
    <x v="5"/>
    <s v="United States"/>
    <x v="671"/>
    <x v="2"/>
    <m/>
    <x v="0"/>
    <x v="0"/>
    <d v="2019-03-27T00:00:00"/>
    <s v="Fri"/>
    <x v="2"/>
    <s v="CA-2019-113705"/>
    <n v="365"/>
    <s v="BPI Conference Tables"/>
    <s v="Cassandra Brandow"/>
    <n v="23223"/>
    <n v="58"/>
    <n v="2"/>
    <n v="292"/>
  </r>
  <r>
    <n v="2"/>
    <x v="1"/>
    <x v="1131"/>
    <x v="3"/>
    <x v="1"/>
    <n v="3"/>
    <x v="0"/>
    <x v="2"/>
    <x v="2"/>
    <x v="22"/>
    <x v="5"/>
    <s v="United States"/>
    <x v="671"/>
    <x v="2"/>
    <m/>
    <x v="0"/>
    <x v="0"/>
    <d v="2019-03-27T00:00:00"/>
    <s v="Fri"/>
    <x v="2"/>
    <s v="CA-2019-113705"/>
    <n v="691"/>
    <s v="GBC Instant Index System for Binding Systems"/>
    <s v="Cassandra Brandow"/>
    <n v="23223"/>
    <n v="9"/>
    <n v="2"/>
    <n v="18"/>
  </r>
  <r>
    <n v="2"/>
    <x v="1"/>
    <x v="1131"/>
    <x v="3"/>
    <x v="1"/>
    <n v="3"/>
    <x v="0"/>
    <x v="10"/>
    <x v="2"/>
    <x v="22"/>
    <x v="5"/>
    <s v="United States"/>
    <x v="671"/>
    <x v="2"/>
    <m/>
    <x v="0"/>
    <x v="0"/>
    <d v="2019-03-27T00:00:00"/>
    <s v="Fri"/>
    <x v="2"/>
    <s v="CA-2019-113705"/>
    <n v="177"/>
    <s v="Avery 05222 Permanent Self-Adhesive File Folder Labels for Typewriters, on Rolls, White, 250/Roll"/>
    <s v="Cassandra Brandow"/>
    <n v="23223"/>
    <n v="4"/>
    <n v="2"/>
    <n v="8"/>
  </r>
  <r>
    <n v="2"/>
    <x v="1"/>
    <x v="1131"/>
    <x v="3"/>
    <x v="1"/>
    <n v="3"/>
    <x v="0"/>
    <x v="11"/>
    <x v="2"/>
    <x v="22"/>
    <x v="5"/>
    <s v="United States"/>
    <x v="671"/>
    <x v="2"/>
    <m/>
    <x v="0"/>
    <x v="0"/>
    <d v="2019-03-27T00:00:00"/>
    <s v="Fri"/>
    <x v="2"/>
    <s v="CA-2019-113705"/>
    <n v="420"/>
    <s v="Carina Mini System Audio Rack, Model AR050B"/>
    <s v="Cassandra Brandow"/>
    <n v="23223"/>
    <n v="10"/>
    <n v="3"/>
    <n v="333"/>
  </r>
  <r>
    <n v="2"/>
    <x v="1"/>
    <x v="1131"/>
    <x v="3"/>
    <x v="1"/>
    <n v="3"/>
    <x v="0"/>
    <x v="3"/>
    <x v="2"/>
    <x v="22"/>
    <x v="5"/>
    <s v="United States"/>
    <x v="671"/>
    <x v="2"/>
    <m/>
    <x v="0"/>
    <x v="0"/>
    <d v="2019-03-27T00:00:00"/>
    <s v="Fri"/>
    <x v="2"/>
    <s v="CA-2019-113705"/>
    <n v="129"/>
    <s v="Ampad Gold Fibre Wirebound Steno Books, 6 x 9, Gregg Ruled"/>
    <s v="Cassandra Brandow"/>
    <n v="23223"/>
    <n v="8"/>
    <n v="4"/>
    <n v="18"/>
  </r>
  <r>
    <n v="2"/>
    <x v="1"/>
    <x v="1131"/>
    <x v="3"/>
    <x v="1"/>
    <n v="3"/>
    <x v="0"/>
    <x v="0"/>
    <x v="0"/>
    <x v="22"/>
    <x v="5"/>
    <s v="United States"/>
    <x v="671"/>
    <x v="2"/>
    <m/>
    <x v="0"/>
    <x v="0"/>
    <d v="2019-03-27T00:00:00"/>
    <s v="Fri"/>
    <x v="2"/>
    <s v="CA-2019-113705"/>
    <n v="1240"/>
    <s v="Panasonic KX - TS880B Telephone"/>
    <s v="Cassandra Brandow"/>
    <n v="23223"/>
    <n v="56"/>
    <n v="5"/>
    <n v="206"/>
  </r>
  <r>
    <n v="6"/>
    <x v="0"/>
    <x v="1077"/>
    <x v="3"/>
    <x v="0"/>
    <n v="6"/>
    <x v="1"/>
    <x v="14"/>
    <x v="1"/>
    <x v="117"/>
    <x v="4"/>
    <s v="United States"/>
    <x v="149"/>
    <x v="3"/>
    <m/>
    <x v="0"/>
    <x v="10"/>
    <d v="2019-11-13T00:00:00"/>
    <s v="Fri"/>
    <x v="7"/>
    <s v="CA-2019-113873"/>
    <n v="390"/>
    <s v="Bush Westfield Collection Bookcases, Fully Assembled"/>
    <s v="Kelly Williams"/>
    <n v="75220"/>
    <n v="-27"/>
    <n v="3"/>
    <n v="206"/>
  </r>
  <r>
    <n v="6"/>
    <x v="0"/>
    <x v="1077"/>
    <x v="3"/>
    <x v="0"/>
    <n v="6"/>
    <x v="1"/>
    <x v="11"/>
    <x v="2"/>
    <x v="117"/>
    <x v="4"/>
    <s v="United States"/>
    <x v="149"/>
    <x v="3"/>
    <m/>
    <x v="0"/>
    <x v="1"/>
    <d v="2019-11-13T00:00:00"/>
    <s v="Fri"/>
    <x v="7"/>
    <s v="CA-2019-113873"/>
    <n v="584"/>
    <s v="Eldon ProFile File N Store Portable File Tub Letter/Legal Size Black"/>
    <s v="Kelly Williams"/>
    <n v="75220"/>
    <n v="6"/>
    <n v="4"/>
    <n v="62"/>
  </r>
  <r>
    <n v="6"/>
    <x v="0"/>
    <x v="1147"/>
    <x v="3"/>
    <x v="0"/>
    <n v="6"/>
    <x v="1"/>
    <x v="1"/>
    <x v="1"/>
    <x v="0"/>
    <x v="0"/>
    <s v="United States"/>
    <x v="330"/>
    <x v="0"/>
    <m/>
    <x v="0"/>
    <x v="6"/>
    <d v="2019-06-03T00:00:00"/>
    <s v="Tue"/>
    <x v="9"/>
    <s v="CA-2019-113908"/>
    <n v="423"/>
    <s v="Chromcraft 48 x 96 Racetrack Double Pedestal Table"/>
    <s v="Chuck Magee"/>
    <n v="10011"/>
    <n v="-115"/>
    <n v="2"/>
    <n v="385"/>
  </r>
  <r>
    <n v="6"/>
    <x v="0"/>
    <x v="1147"/>
    <x v="3"/>
    <x v="0"/>
    <n v="6"/>
    <x v="1"/>
    <x v="3"/>
    <x v="2"/>
    <x v="0"/>
    <x v="0"/>
    <s v="United States"/>
    <x v="330"/>
    <x v="0"/>
    <m/>
    <x v="0"/>
    <x v="0"/>
    <d v="2019-06-03T00:00:00"/>
    <s v="Tue"/>
    <x v="9"/>
    <s v="CA-2019-113908"/>
    <n v="1669"/>
    <s v="Xerox 188"/>
    <s v="Chuck Magee"/>
    <n v="10011"/>
    <n v="22"/>
    <n v="4"/>
    <n v="45"/>
  </r>
  <r>
    <n v="6"/>
    <x v="0"/>
    <x v="1147"/>
    <x v="3"/>
    <x v="0"/>
    <n v="6"/>
    <x v="1"/>
    <x v="13"/>
    <x v="0"/>
    <x v="0"/>
    <x v="0"/>
    <s v="United States"/>
    <x v="330"/>
    <x v="0"/>
    <m/>
    <x v="0"/>
    <x v="0"/>
    <d v="2019-06-03T00:00:00"/>
    <s v="Tue"/>
    <x v="9"/>
    <s v="CA-2019-113908"/>
    <n v="799"/>
    <s v="Hewlett-Packard 300S Scientific Calculator"/>
    <s v="Chuck Magee"/>
    <n v="10011"/>
    <n v="36"/>
    <n v="6"/>
    <n v="79"/>
  </r>
  <r>
    <n v="4"/>
    <x v="2"/>
    <x v="1101"/>
    <x v="3"/>
    <x v="1"/>
    <n v="3"/>
    <x v="2"/>
    <x v="4"/>
    <x v="2"/>
    <x v="33"/>
    <x v="29"/>
    <s v="United States"/>
    <x v="780"/>
    <x v="2"/>
    <m/>
    <x v="0"/>
    <x v="0"/>
    <d v="2019-12-25T00:00:00"/>
    <s v="Wed"/>
    <x v="6"/>
    <s v="CA-2019-114055"/>
    <n v="151"/>
    <s v="Assorted Color Push Pins"/>
    <s v="Cassandra Brandow"/>
    <n v="35810"/>
    <n v="1"/>
    <n v="2"/>
    <n v="4"/>
  </r>
  <r>
    <n v="4"/>
    <x v="2"/>
    <x v="1101"/>
    <x v="3"/>
    <x v="1"/>
    <n v="3"/>
    <x v="2"/>
    <x v="3"/>
    <x v="2"/>
    <x v="33"/>
    <x v="29"/>
    <s v="United States"/>
    <x v="780"/>
    <x v="2"/>
    <m/>
    <x v="0"/>
    <x v="0"/>
    <d v="2019-12-25T00:00:00"/>
    <s v="Wed"/>
    <x v="6"/>
    <s v="CA-2019-114055"/>
    <n v="13"/>
    <s v="14-7/8 x 11 Blue Bar Computer Printout Paper"/>
    <s v="Cassandra Brandow"/>
    <n v="35810"/>
    <n v="46"/>
    <n v="2"/>
    <n v="96"/>
  </r>
  <r>
    <n v="4"/>
    <x v="2"/>
    <x v="1101"/>
    <x v="3"/>
    <x v="1"/>
    <n v="3"/>
    <x v="2"/>
    <x v="3"/>
    <x v="2"/>
    <x v="33"/>
    <x v="29"/>
    <s v="United States"/>
    <x v="780"/>
    <x v="2"/>
    <m/>
    <x v="0"/>
    <x v="0"/>
    <d v="2019-12-25T00:00:00"/>
    <s v="Wed"/>
    <x v="6"/>
    <s v="CA-2019-114055"/>
    <n v="1708"/>
    <s v="Xerox 1915"/>
    <s v="Cassandra Brandow"/>
    <n v="35810"/>
    <n v="302"/>
    <n v="6"/>
    <n v="629"/>
  </r>
  <r>
    <n v="4"/>
    <x v="2"/>
    <x v="1101"/>
    <x v="3"/>
    <x v="1"/>
    <n v="3"/>
    <x v="2"/>
    <x v="0"/>
    <x v="0"/>
    <x v="33"/>
    <x v="29"/>
    <s v="United States"/>
    <x v="780"/>
    <x v="2"/>
    <m/>
    <x v="0"/>
    <x v="0"/>
    <d v="2019-12-25T00:00:00"/>
    <s v="Wed"/>
    <x v="6"/>
    <s v="CA-2019-114055"/>
    <n v="156"/>
    <s v="AT&amp;T 17929 Lendline Telephone"/>
    <s v="Cassandra Brandow"/>
    <n v="35810"/>
    <n v="24"/>
    <n v="2"/>
    <n v="90"/>
  </r>
  <r>
    <n v="4"/>
    <x v="1"/>
    <x v="1083"/>
    <x v="3"/>
    <x v="0"/>
    <n v="6"/>
    <x v="0"/>
    <x v="3"/>
    <x v="2"/>
    <x v="16"/>
    <x v="12"/>
    <s v="United States"/>
    <x v="687"/>
    <x v="0"/>
    <m/>
    <x v="0"/>
    <x v="1"/>
    <d v="2019-09-02T00:00:00"/>
    <s v="Mon"/>
    <x v="0"/>
    <s v="CA-2019-114216"/>
    <n v="1365"/>
    <s v="RSVP Cards &amp; Envelopes, Blank White, 8-1/2 X 11, 24 Cards/25 Envelopes/Set"/>
    <s v="Chuck Magee"/>
    <n v="19140"/>
    <n v="4"/>
    <n v="3"/>
    <n v="12"/>
  </r>
  <r>
    <n v="5"/>
    <x v="2"/>
    <x v="1019"/>
    <x v="3"/>
    <x v="1"/>
    <n v="3"/>
    <x v="1"/>
    <x v="0"/>
    <x v="0"/>
    <x v="117"/>
    <x v="4"/>
    <s v="United States"/>
    <x v="55"/>
    <x v="3"/>
    <m/>
    <x v="0"/>
    <x v="1"/>
    <d v="2019-11-05T00:00:00"/>
    <s v="Thu"/>
    <x v="7"/>
    <s v="CA-2019-114258"/>
    <n v="1176"/>
    <s v="Nortel Meridian M3904 Professional Digital phone"/>
    <s v="Kelly Williams"/>
    <n v="75081"/>
    <n v="55"/>
    <n v="4"/>
    <n v="493"/>
  </r>
  <r>
    <n v="3"/>
    <x v="0"/>
    <x v="1088"/>
    <x v="3"/>
    <x v="1"/>
    <n v="3"/>
    <x v="1"/>
    <x v="0"/>
    <x v="0"/>
    <x v="13"/>
    <x v="10"/>
    <s v="United States"/>
    <x v="375"/>
    <x v="3"/>
    <m/>
    <x v="0"/>
    <x v="1"/>
    <d v="2019-03-14T00:00:00"/>
    <s v="Sat"/>
    <x v="2"/>
    <s v="CA-2019-114370"/>
    <n v="1439"/>
    <s v="Seidio BD2-HK3IPH5-BK DILEX Case and Holster Combo for Apple iPhone 5/5s - Black"/>
    <s v="Kelly Williams"/>
    <n v="60623"/>
    <n v="5"/>
    <n v="2"/>
    <n v="50"/>
  </r>
  <r>
    <n v="5"/>
    <x v="1"/>
    <x v="1095"/>
    <x v="3"/>
    <x v="0"/>
    <n v="6"/>
    <x v="0"/>
    <x v="3"/>
    <x v="2"/>
    <x v="183"/>
    <x v="16"/>
    <s v="United States"/>
    <x v="466"/>
    <x v="2"/>
    <m/>
    <x v="0"/>
    <x v="1"/>
    <d v="2019-04-15T00:00:00"/>
    <s v="Sun"/>
    <x v="4"/>
    <s v="CA-2019-114412"/>
    <n v="1764"/>
    <s v="Xerox 1967"/>
    <s v="Cassandra Brandow"/>
    <n v="28027"/>
    <n v="5"/>
    <n v="3"/>
    <n v="16"/>
  </r>
  <r>
    <n v="3"/>
    <x v="0"/>
    <x v="1148"/>
    <x v="3"/>
    <x v="1"/>
    <n v="3"/>
    <x v="0"/>
    <x v="3"/>
    <x v="2"/>
    <x v="6"/>
    <x v="6"/>
    <s v="United States"/>
    <x v="251"/>
    <x v="3"/>
    <m/>
    <x v="0"/>
    <x v="0"/>
    <d v="2019-09-14T00:00:00"/>
    <s v="Sat"/>
    <x v="0"/>
    <s v="CA-2019-114440"/>
    <n v="1531"/>
    <s v="Telephone Message Books with Fax/Mobile Section, 5 1/2 x 3 3/16"/>
    <s v="Kelly Williams"/>
    <n v="49201"/>
    <n v="9"/>
    <n v="3"/>
    <n v="19"/>
  </r>
  <r>
    <n v="5"/>
    <x v="2"/>
    <x v="1016"/>
    <x v="3"/>
    <x v="1"/>
    <n v="3"/>
    <x v="0"/>
    <x v="2"/>
    <x v="2"/>
    <x v="13"/>
    <x v="10"/>
    <s v="United States"/>
    <x v="647"/>
    <x v="3"/>
    <m/>
    <x v="0"/>
    <x v="3"/>
    <d v="2019-03-31T00:00:00"/>
    <s v="Tue"/>
    <x v="4"/>
    <s v="CA-2019-114524"/>
    <n v="1458"/>
    <s v="SlimView Poly Binder, 3/8"/>
    <s v="Kelly Williams"/>
    <n v="60623"/>
    <n v="-23"/>
    <n v="13"/>
    <n v="13"/>
  </r>
  <r>
    <n v="6"/>
    <x v="0"/>
    <x v="977"/>
    <x v="3"/>
    <x v="0"/>
    <n v="6"/>
    <x v="1"/>
    <x v="9"/>
    <x v="1"/>
    <x v="32"/>
    <x v="19"/>
    <s v="United States"/>
    <x v="337"/>
    <x v="0"/>
    <m/>
    <x v="0"/>
    <x v="1"/>
    <d v="2019-09-02T00:00:00"/>
    <s v="Mon"/>
    <x v="0"/>
    <s v="CA-2019-114552"/>
    <n v="549"/>
    <s v="Eldon 200 Class Desk Accessories, Burgundy"/>
    <s v="Chuck Magee"/>
    <n v="44105"/>
    <n v="4"/>
    <n v="3"/>
    <n v="15"/>
  </r>
  <r>
    <n v="4"/>
    <x v="1"/>
    <x v="1149"/>
    <x v="3"/>
    <x v="0"/>
    <n v="6"/>
    <x v="0"/>
    <x v="3"/>
    <x v="2"/>
    <x v="26"/>
    <x v="16"/>
    <s v="United States"/>
    <x v="320"/>
    <x v="2"/>
    <m/>
    <x v="0"/>
    <x v="1"/>
    <d v="2019-08-25T00:00:00"/>
    <s v="Wed"/>
    <x v="10"/>
    <s v="CA-2019-114636"/>
    <n v="1703"/>
    <s v="Xerox 1910"/>
    <s v="Cassandra Brandow"/>
    <n v="28205"/>
    <n v="67"/>
    <n v="5"/>
    <n v="192"/>
  </r>
  <r>
    <n v="2"/>
    <x v="1"/>
    <x v="961"/>
    <x v="3"/>
    <x v="1"/>
    <n v="3"/>
    <x v="1"/>
    <x v="0"/>
    <x v="0"/>
    <x v="454"/>
    <x v="1"/>
    <s v="United States"/>
    <x v="510"/>
    <x v="1"/>
    <m/>
    <x v="0"/>
    <x v="1"/>
    <d v="2019-10-17T00:00:00"/>
    <s v="Tue"/>
    <x v="8"/>
    <s v="CA-2019-114804"/>
    <n v="1248"/>
    <s v="Panasonic KX-TG6844B Expandable Digital Cordless Telephone"/>
    <s v="Anna Andreadi"/>
    <n v="95351"/>
    <n v="5"/>
    <n v="1"/>
    <n v="53"/>
  </r>
  <r>
    <n v="4"/>
    <x v="2"/>
    <x v="1132"/>
    <x v="3"/>
    <x v="1"/>
    <n v="3"/>
    <x v="1"/>
    <x v="9"/>
    <x v="1"/>
    <x v="2"/>
    <x v="2"/>
    <s v="United States"/>
    <x v="781"/>
    <x v="2"/>
    <m/>
    <x v="0"/>
    <x v="1"/>
    <d v="2019-04-10T00:00:00"/>
    <s v="Tue"/>
    <x v="4"/>
    <s v="CA-2019-115070"/>
    <n v="1494"/>
    <s v="Stackable Trays"/>
    <s v="Cassandra Brandow"/>
    <n v="32216"/>
    <n v="2"/>
    <n v="5"/>
    <n v="12"/>
  </r>
  <r>
    <n v="4"/>
    <x v="2"/>
    <x v="1132"/>
    <x v="3"/>
    <x v="1"/>
    <n v="3"/>
    <x v="1"/>
    <x v="2"/>
    <x v="2"/>
    <x v="2"/>
    <x v="2"/>
    <s v="United States"/>
    <x v="781"/>
    <x v="2"/>
    <m/>
    <x v="0"/>
    <x v="4"/>
    <d v="2019-04-10T00:00:00"/>
    <s v="Tue"/>
    <x v="4"/>
    <s v="CA-2019-115070"/>
    <n v="54"/>
    <s v="Acco Pressboard Covers with Storage Hooks, 14 7/8 x 11, Light Blue"/>
    <s v="Cassandra Brandow"/>
    <n v="32216"/>
    <n v="-3"/>
    <n v="3"/>
    <n v="4"/>
  </r>
  <r>
    <n v="5"/>
    <x v="1"/>
    <x v="1150"/>
    <x v="3"/>
    <x v="0"/>
    <n v="6"/>
    <x v="0"/>
    <x v="14"/>
    <x v="1"/>
    <x v="0"/>
    <x v="0"/>
    <s v="United States"/>
    <x v="737"/>
    <x v="0"/>
    <m/>
    <x v="0"/>
    <x v="1"/>
    <d v="2019-02-06T00:00:00"/>
    <s v="Fri"/>
    <x v="3"/>
    <s v="CA-2019-115105"/>
    <n v="170"/>
    <s v="Atlantic Metals Mobile 5-Shelf Bookcases, Custom Colors"/>
    <s v="Chuck Magee"/>
    <n v="10024"/>
    <n v="30"/>
    <n v="1"/>
    <n v="241"/>
  </r>
  <r>
    <n v="4"/>
    <x v="1"/>
    <x v="1114"/>
    <x v="3"/>
    <x v="0"/>
    <n v="6"/>
    <x v="1"/>
    <x v="2"/>
    <x v="2"/>
    <x v="97"/>
    <x v="12"/>
    <s v="United States"/>
    <x v="547"/>
    <x v="0"/>
    <m/>
    <x v="0"/>
    <x v="4"/>
    <d v="2019-10-26T00:00:00"/>
    <s v="Thu"/>
    <x v="8"/>
    <s v="CA-2019-115119"/>
    <n v="1310"/>
    <s v="Premium Transparent Presentation Covers, No Pattern/Clear, 8 1/2 x 11"/>
    <s v="Chuck Magee"/>
    <n v="17602"/>
    <n v="-65"/>
    <n v="7"/>
    <n v="81"/>
  </r>
  <r>
    <n v="4"/>
    <x v="1"/>
    <x v="1114"/>
    <x v="3"/>
    <x v="0"/>
    <n v="6"/>
    <x v="1"/>
    <x v="0"/>
    <x v="0"/>
    <x v="97"/>
    <x v="12"/>
    <s v="United States"/>
    <x v="547"/>
    <x v="0"/>
    <m/>
    <x v="0"/>
    <x v="6"/>
    <d v="2019-10-26T00:00:00"/>
    <s v="Thu"/>
    <x v="8"/>
    <s v="CA-2019-115119"/>
    <n v="437"/>
    <s v="Cisco Small Business SPA 502G VoIP phone"/>
    <s v="Chuck Magee"/>
    <n v="17602"/>
    <n v="-13"/>
    <n v="1"/>
    <n v="62"/>
  </r>
  <r>
    <n v="3"/>
    <x v="2"/>
    <x v="1151"/>
    <x v="3"/>
    <x v="2"/>
    <n v="1"/>
    <x v="1"/>
    <x v="1"/>
    <x v="1"/>
    <x v="15"/>
    <x v="11"/>
    <s v="United States"/>
    <x v="782"/>
    <x v="1"/>
    <m/>
    <x v="0"/>
    <x v="0"/>
    <d v="2019-01-08T00:00:00"/>
    <s v="Sun"/>
    <x v="11"/>
    <s v="CA-2019-115154"/>
    <n v="278"/>
    <s v="Balt Solid Wood Round Tables"/>
    <s v="Anna Andreadi"/>
    <n v="98115"/>
    <n v="80"/>
    <n v="2"/>
    <n v="893"/>
  </r>
  <r>
    <n v="5"/>
    <x v="1"/>
    <x v="1152"/>
    <x v="3"/>
    <x v="0"/>
    <n v="6"/>
    <x v="0"/>
    <x v="3"/>
    <x v="2"/>
    <x v="29"/>
    <x v="1"/>
    <s v="United States"/>
    <x v="15"/>
    <x v="1"/>
    <m/>
    <x v="0"/>
    <x v="0"/>
    <d v="2019-08-07T00:00:00"/>
    <s v="Sat"/>
    <x v="10"/>
    <s v="CA-2019-115175"/>
    <n v="1682"/>
    <s v="Xerox 1891"/>
    <s v="Anna Andreadi"/>
    <n v="95123"/>
    <n v="115"/>
    <n v="5"/>
    <n v="245"/>
  </r>
  <r>
    <n v="5"/>
    <x v="2"/>
    <x v="1153"/>
    <x v="3"/>
    <x v="1"/>
    <n v="3"/>
    <x v="0"/>
    <x v="6"/>
    <x v="2"/>
    <x v="0"/>
    <x v="0"/>
    <s v="United States"/>
    <x v="279"/>
    <x v="0"/>
    <m/>
    <x v="0"/>
    <x v="0"/>
    <d v="2019-05-11T00:00:00"/>
    <s v="Wed"/>
    <x v="5"/>
    <s v="CA-2019-115322"/>
    <n v="1239"/>
    <s v="Panasonic KP-4ABK Battery-Operated Pencil Sharpener"/>
    <s v="Chuck Magee"/>
    <n v="10024"/>
    <n v="13"/>
    <n v="3"/>
    <n v="44"/>
  </r>
  <r>
    <n v="6"/>
    <x v="0"/>
    <x v="1107"/>
    <x v="3"/>
    <x v="0"/>
    <n v="6"/>
    <x v="0"/>
    <x v="11"/>
    <x v="2"/>
    <x v="42"/>
    <x v="1"/>
    <s v="United States"/>
    <x v="569"/>
    <x v="1"/>
    <m/>
    <x v="0"/>
    <x v="0"/>
    <d v="2019-06-26T00:00:00"/>
    <s v="Thu"/>
    <x v="1"/>
    <s v="CA-2019-115364"/>
    <n v="588"/>
    <s v="Eldon Shelf Savers Cubes and Bins"/>
    <s v="Anna Andreadi"/>
    <n v="92105"/>
    <n v="2"/>
    <n v="12"/>
    <n v="84"/>
  </r>
  <r>
    <n v="4"/>
    <x v="1"/>
    <x v="1154"/>
    <x v="4"/>
    <x v="0"/>
    <n v="6"/>
    <x v="1"/>
    <x v="2"/>
    <x v="2"/>
    <x v="35"/>
    <x v="1"/>
    <s v="United States"/>
    <x v="750"/>
    <x v="1"/>
    <s v="Yes"/>
    <x v="1"/>
    <x v="1"/>
    <d v="2019-12-30T00:00:00"/>
    <s v="Mon"/>
    <x v="11"/>
    <s v="CA-2019-115427"/>
    <n v="414"/>
    <s v="Cardinal Slant-D Ring Binder, Heavy Gauge Vinyl"/>
    <s v="Anna Andreadi"/>
    <n v="94533"/>
    <n v="5"/>
    <n v="2"/>
    <n v="14"/>
  </r>
  <r>
    <n v="4"/>
    <x v="1"/>
    <x v="1154"/>
    <x v="4"/>
    <x v="0"/>
    <n v="6"/>
    <x v="1"/>
    <x v="2"/>
    <x v="2"/>
    <x v="35"/>
    <x v="1"/>
    <s v="United States"/>
    <x v="750"/>
    <x v="1"/>
    <s v="Yes"/>
    <x v="1"/>
    <x v="1"/>
    <d v="2019-12-30T00:00:00"/>
    <s v="Mon"/>
    <x v="11"/>
    <s v="CA-2019-115427"/>
    <n v="679"/>
    <s v="GBC Binding covers"/>
    <s v="Anna Andreadi"/>
    <n v="94533"/>
    <n v="6"/>
    <n v="2"/>
    <n v="21"/>
  </r>
  <r>
    <n v="3"/>
    <x v="2"/>
    <x v="1155"/>
    <x v="3"/>
    <x v="2"/>
    <n v="1"/>
    <x v="0"/>
    <x v="9"/>
    <x v="1"/>
    <x v="209"/>
    <x v="27"/>
    <s v="United States"/>
    <x v="442"/>
    <x v="2"/>
    <m/>
    <x v="0"/>
    <x v="1"/>
    <d v="2019-11-11T00:00:00"/>
    <s v="Wed"/>
    <x v="7"/>
    <s v="CA-2019-115448"/>
    <n v="620"/>
    <s v="Executive Impressions 14 Contract Wall Clock"/>
    <s v="Cassandra Brandow"/>
    <n v="37918"/>
    <n v="14"/>
    <n v="5"/>
    <n v="89"/>
  </r>
  <r>
    <n v="4"/>
    <x v="1"/>
    <x v="1011"/>
    <x v="3"/>
    <x v="0"/>
    <n v="6"/>
    <x v="0"/>
    <x v="11"/>
    <x v="2"/>
    <x v="0"/>
    <x v="0"/>
    <s v="United States"/>
    <x v="653"/>
    <x v="0"/>
    <m/>
    <x v="0"/>
    <x v="0"/>
    <d v="2019-05-14T00:00:00"/>
    <s v="Sat"/>
    <x v="5"/>
    <s v="CA-2019-115546"/>
    <n v="1667"/>
    <s v="X-Rack File for Hanging Folders"/>
    <s v="Chuck Magee"/>
    <n v="10035"/>
    <n v="6"/>
    <n v="2"/>
    <n v="23"/>
  </r>
  <r>
    <n v="4"/>
    <x v="1"/>
    <x v="1011"/>
    <x v="3"/>
    <x v="0"/>
    <n v="6"/>
    <x v="0"/>
    <x v="0"/>
    <x v="0"/>
    <x v="0"/>
    <x v="0"/>
    <s v="United States"/>
    <x v="653"/>
    <x v="0"/>
    <m/>
    <x v="0"/>
    <x v="0"/>
    <d v="2019-05-14T00:00:00"/>
    <s v="Sat"/>
    <x v="5"/>
    <s v="CA-2019-115546"/>
    <n v="775"/>
    <s v="Google Nexus 5"/>
    <s v="Chuck Magee"/>
    <n v="10035"/>
    <n v="135"/>
    <n v="3"/>
    <n v="540"/>
  </r>
  <r>
    <n v="6"/>
    <x v="0"/>
    <x v="1108"/>
    <x v="3"/>
    <x v="0"/>
    <n v="6"/>
    <x v="0"/>
    <x v="5"/>
    <x v="1"/>
    <x v="0"/>
    <x v="0"/>
    <s v="United States"/>
    <x v="608"/>
    <x v="0"/>
    <m/>
    <x v="0"/>
    <x v="9"/>
    <d v="2019-12-18T00:00:00"/>
    <s v="Wed"/>
    <x v="6"/>
    <s v="CA-2019-115602"/>
    <n v="1203"/>
    <s v="Office Star - Contemporary Swivel Chair with Padded Adjustable Arms and Flex Back"/>
    <s v="Chuck Magee"/>
    <n v="10009"/>
    <n v="140"/>
    <n v="9"/>
    <n v="1142"/>
  </r>
  <r>
    <n v="6"/>
    <x v="0"/>
    <x v="1108"/>
    <x v="3"/>
    <x v="0"/>
    <n v="6"/>
    <x v="0"/>
    <x v="6"/>
    <x v="2"/>
    <x v="0"/>
    <x v="0"/>
    <s v="United States"/>
    <x v="608"/>
    <x v="0"/>
    <m/>
    <x v="0"/>
    <x v="0"/>
    <d v="2019-12-18T00:00:00"/>
    <s v="Wed"/>
    <x v="6"/>
    <s v="CA-2019-115602"/>
    <n v="1419"/>
    <s v="Sanford Pocket Accent Highlighters"/>
    <s v="Chuck Magee"/>
    <n v="10009"/>
    <n v="1"/>
    <n v="2"/>
    <n v="3"/>
  </r>
  <r>
    <n v="6"/>
    <x v="0"/>
    <x v="1108"/>
    <x v="3"/>
    <x v="0"/>
    <n v="6"/>
    <x v="0"/>
    <x v="6"/>
    <x v="2"/>
    <x v="0"/>
    <x v="0"/>
    <s v="United States"/>
    <x v="608"/>
    <x v="0"/>
    <m/>
    <x v="0"/>
    <x v="0"/>
    <d v="2019-12-18T00:00:00"/>
    <s v="Wed"/>
    <x v="6"/>
    <s v="CA-2019-115602"/>
    <n v="1508"/>
    <s v="Staples in misc. colors"/>
    <s v="Chuck Magee"/>
    <n v="10009"/>
    <n v="17"/>
    <n v="6"/>
    <n v="39"/>
  </r>
  <r>
    <n v="6"/>
    <x v="0"/>
    <x v="1108"/>
    <x v="3"/>
    <x v="0"/>
    <n v="6"/>
    <x v="0"/>
    <x v="12"/>
    <x v="2"/>
    <x v="0"/>
    <x v="0"/>
    <s v="United States"/>
    <x v="608"/>
    <x v="0"/>
    <m/>
    <x v="0"/>
    <x v="0"/>
    <d v="2019-12-18T00:00:00"/>
    <s v="Wed"/>
    <x v="6"/>
    <s v="CA-2019-115602"/>
    <n v="953"/>
    <s v="Kensington 7 Outlet MasterPiece HOMEOFFICE Power Control Center"/>
    <s v="Chuck Magee"/>
    <n v="10009"/>
    <n v="511"/>
    <n v="13"/>
    <n v="1705"/>
  </r>
  <r>
    <n v="3"/>
    <x v="2"/>
    <x v="1128"/>
    <x v="3"/>
    <x v="2"/>
    <n v="1"/>
    <x v="1"/>
    <x v="6"/>
    <x v="2"/>
    <x v="13"/>
    <x v="10"/>
    <s v="United States"/>
    <x v="484"/>
    <x v="3"/>
    <m/>
    <x v="0"/>
    <x v="1"/>
    <d v="2019-07-09T00:00:00"/>
    <s v="Mon"/>
    <x v="1"/>
    <s v="CA-2019-115651"/>
    <n v="1325"/>
    <s v="Quartet Alpha White Chalk, 12/Pack"/>
    <s v="Kelly Williams"/>
    <n v="60610"/>
    <n v="3"/>
    <n v="5"/>
    <n v="9"/>
  </r>
  <r>
    <n v="3"/>
    <x v="2"/>
    <x v="1128"/>
    <x v="3"/>
    <x v="2"/>
    <n v="1"/>
    <x v="1"/>
    <x v="12"/>
    <x v="2"/>
    <x v="13"/>
    <x v="10"/>
    <s v="United States"/>
    <x v="484"/>
    <x v="3"/>
    <m/>
    <x v="0"/>
    <x v="3"/>
    <d v="2019-07-09T00:00:00"/>
    <s v="Mon"/>
    <x v="1"/>
    <s v="CA-2019-115651"/>
    <n v="300"/>
    <s v="Belkin F9S820V06 8 Outlet Surge"/>
    <s v="Kelly Williams"/>
    <n v="60610"/>
    <n v="-146"/>
    <n v="9"/>
    <n v="58"/>
  </r>
  <r>
    <n v="5"/>
    <x v="1"/>
    <x v="1156"/>
    <x v="3"/>
    <x v="0"/>
    <n v="6"/>
    <x v="0"/>
    <x v="3"/>
    <x v="2"/>
    <x v="56"/>
    <x v="24"/>
    <s v="United States"/>
    <x v="614"/>
    <x v="0"/>
    <m/>
    <x v="0"/>
    <x v="0"/>
    <d v="2019-08-19T00:00:00"/>
    <s v="Thu"/>
    <x v="10"/>
    <s v="CA-2019-115777"/>
    <n v="1802"/>
    <s v="Xerox 200"/>
    <s v="Chuck Magee"/>
    <n v="1841"/>
    <n v="9"/>
    <n v="3"/>
    <n v="19"/>
  </r>
  <r>
    <n v="0"/>
    <x v="0"/>
    <x v="1102"/>
    <x v="3"/>
    <x v="3"/>
    <n v="0"/>
    <x v="0"/>
    <x v="0"/>
    <x v="0"/>
    <x v="13"/>
    <x v="10"/>
    <s v="United States"/>
    <x v="541"/>
    <x v="3"/>
    <m/>
    <x v="0"/>
    <x v="1"/>
    <d v="2019-07-31T00:00:00"/>
    <s v="Tue"/>
    <x v="1"/>
    <s v="CA-2019-115805"/>
    <n v="1108"/>
    <s v="Motorola L804"/>
    <s v="Kelly Williams"/>
    <n v="60653"/>
    <n v="4"/>
    <n v="1"/>
    <n v="37"/>
  </r>
  <r>
    <n v="3"/>
    <x v="2"/>
    <x v="1148"/>
    <x v="3"/>
    <x v="2"/>
    <n v="1"/>
    <x v="1"/>
    <x v="3"/>
    <x v="2"/>
    <x v="219"/>
    <x v="16"/>
    <s v="United States"/>
    <x v="169"/>
    <x v="2"/>
    <m/>
    <x v="0"/>
    <x v="1"/>
    <d v="2019-09-14T00:00:00"/>
    <s v="Sat"/>
    <x v="0"/>
    <s v="CA-2019-115882"/>
    <n v="1787"/>
    <s v="Xerox 1988"/>
    <s v="Cassandra Brandow"/>
    <n v="27604"/>
    <n v="23"/>
    <n v="3"/>
    <n v="74"/>
  </r>
  <r>
    <n v="3"/>
    <x v="2"/>
    <x v="1148"/>
    <x v="3"/>
    <x v="2"/>
    <n v="1"/>
    <x v="1"/>
    <x v="12"/>
    <x v="2"/>
    <x v="219"/>
    <x v="16"/>
    <s v="United States"/>
    <x v="169"/>
    <x v="2"/>
    <m/>
    <x v="0"/>
    <x v="1"/>
    <d v="2019-09-14T00:00:00"/>
    <s v="Sat"/>
    <x v="0"/>
    <s v="CA-2019-115882"/>
    <n v="18"/>
    <s v="3.6 Cubic Foot Counter Height Office Refrigerator"/>
    <s v="Cassandra Brandow"/>
    <n v="27604"/>
    <n v="94"/>
    <n v="4"/>
    <n v="943"/>
  </r>
  <r>
    <n v="4"/>
    <x v="1"/>
    <x v="966"/>
    <x v="3"/>
    <x v="0"/>
    <n v="6"/>
    <x v="1"/>
    <x v="6"/>
    <x v="2"/>
    <x v="402"/>
    <x v="7"/>
    <s v="United States"/>
    <x v="4"/>
    <x v="1"/>
    <m/>
    <x v="0"/>
    <x v="0"/>
    <d v="2019-12-22T00:00:00"/>
    <s v="Sun"/>
    <x v="6"/>
    <s v="CA-2019-115931"/>
    <n v="515"/>
    <s v="Design Ebony Sketching Pencil"/>
    <s v="Anna Andreadi"/>
    <n v="88220"/>
    <n v="1"/>
    <n v="3"/>
    <n v="4"/>
  </r>
  <r>
    <n v="4"/>
    <x v="1"/>
    <x v="966"/>
    <x v="3"/>
    <x v="0"/>
    <n v="6"/>
    <x v="1"/>
    <x v="11"/>
    <x v="2"/>
    <x v="402"/>
    <x v="7"/>
    <s v="United States"/>
    <x v="4"/>
    <x v="1"/>
    <m/>
    <x v="0"/>
    <x v="0"/>
    <d v="2019-12-22T00:00:00"/>
    <s v="Sun"/>
    <x v="6"/>
    <s v="CA-2019-115931"/>
    <n v="589"/>
    <s v="Eldon Simplefile Box Office"/>
    <s v="Anna Andreadi"/>
    <n v="88220"/>
    <n v="10"/>
    <n v="3"/>
    <n v="37"/>
  </r>
  <r>
    <n v="4"/>
    <x v="1"/>
    <x v="966"/>
    <x v="3"/>
    <x v="0"/>
    <n v="6"/>
    <x v="1"/>
    <x v="10"/>
    <x v="2"/>
    <x v="402"/>
    <x v="7"/>
    <s v="United States"/>
    <x v="4"/>
    <x v="1"/>
    <m/>
    <x v="0"/>
    <x v="0"/>
    <d v="2019-12-22T00:00:00"/>
    <s v="Sun"/>
    <x v="6"/>
    <s v="CA-2019-115931"/>
    <n v="228"/>
    <s v="Avery 517"/>
    <s v="Anna Andreadi"/>
    <n v="88220"/>
    <n v="9"/>
    <n v="5"/>
    <n v="18"/>
  </r>
  <r>
    <n v="4"/>
    <x v="1"/>
    <x v="966"/>
    <x v="3"/>
    <x v="0"/>
    <n v="6"/>
    <x v="1"/>
    <x v="0"/>
    <x v="0"/>
    <x v="402"/>
    <x v="7"/>
    <s v="United States"/>
    <x v="4"/>
    <x v="1"/>
    <m/>
    <x v="0"/>
    <x v="1"/>
    <d v="2019-12-22T00:00:00"/>
    <s v="Sun"/>
    <x v="6"/>
    <s v="CA-2019-115931"/>
    <n v="912"/>
    <s v="iKross Bluetooth Portable Keyboard + Cell Phone Stand Holder + Brush for Apple iPhone 5S 5C 5, 4S 4"/>
    <s v="Anna Andreadi"/>
    <n v="88220"/>
    <n v="7"/>
    <n v="4"/>
    <n v="67"/>
  </r>
  <r>
    <n v="3"/>
    <x v="0"/>
    <x v="1157"/>
    <x v="3"/>
    <x v="1"/>
    <n v="3"/>
    <x v="2"/>
    <x v="9"/>
    <x v="1"/>
    <x v="269"/>
    <x v="1"/>
    <s v="United States"/>
    <x v="519"/>
    <x v="1"/>
    <s v="Yes"/>
    <x v="1"/>
    <x v="0"/>
    <d v="2019-01-28T00:00:00"/>
    <s v="Sat"/>
    <x v="11"/>
    <s v="CA-2019-115994"/>
    <n v="492"/>
    <s v="DAX Executive Solid Wood Document Frame, Desktop or Hang, Mahogany, 5 x 7"/>
    <s v="Anna Andreadi"/>
    <n v="92627"/>
    <n v="13"/>
    <n v="3"/>
    <n v="38"/>
  </r>
  <r>
    <n v="3"/>
    <x v="0"/>
    <x v="1157"/>
    <x v="3"/>
    <x v="1"/>
    <n v="3"/>
    <x v="2"/>
    <x v="8"/>
    <x v="0"/>
    <x v="269"/>
    <x v="1"/>
    <s v="United States"/>
    <x v="519"/>
    <x v="1"/>
    <s v="Yes"/>
    <x v="1"/>
    <x v="0"/>
    <d v="2019-01-28T00:00:00"/>
    <s v="Sat"/>
    <x v="11"/>
    <s v="CA-2019-115994"/>
    <n v="1006"/>
    <s v="Logitech G13 Programmable Gameboard with LCD Display"/>
    <s v="Anna Andreadi"/>
    <n v="92627"/>
    <n v="26"/>
    <n v="3"/>
    <n v="240"/>
  </r>
  <r>
    <n v="4"/>
    <x v="2"/>
    <x v="1158"/>
    <x v="3"/>
    <x v="1"/>
    <n v="3"/>
    <x v="1"/>
    <x v="9"/>
    <x v="1"/>
    <x v="75"/>
    <x v="29"/>
    <s v="United States"/>
    <x v="747"/>
    <x v="2"/>
    <m/>
    <x v="0"/>
    <x v="0"/>
    <d v="2019-10-02T00:00:00"/>
    <s v="Mon"/>
    <x v="8"/>
    <s v="CA-2019-116113"/>
    <n v="1054"/>
    <s v="Master Caster Door Stop, Gray"/>
    <s v="Cassandra Brandow"/>
    <n v="36116"/>
    <n v="3"/>
    <n v="2"/>
    <n v="10"/>
  </r>
  <r>
    <n v="2"/>
    <x v="1"/>
    <x v="992"/>
    <x v="3"/>
    <x v="1"/>
    <n v="3"/>
    <x v="0"/>
    <x v="14"/>
    <x v="1"/>
    <x v="0"/>
    <x v="0"/>
    <s v="United States"/>
    <x v="215"/>
    <x v="0"/>
    <m/>
    <x v="0"/>
    <x v="1"/>
    <d v="2019-06-25T00:00:00"/>
    <s v="Wed"/>
    <x v="9"/>
    <s v="CA-2019-116127"/>
    <n v="530"/>
    <s v="DMI Eclipse Executive Suite Bookcases"/>
    <s v="Chuck Magee"/>
    <n v="10024"/>
    <n v="-5"/>
    <n v="1"/>
    <n v="401"/>
  </r>
  <r>
    <n v="3"/>
    <x v="0"/>
    <x v="1159"/>
    <x v="3"/>
    <x v="1"/>
    <n v="3"/>
    <x v="1"/>
    <x v="2"/>
    <x v="2"/>
    <x v="1"/>
    <x v="1"/>
    <s v="United States"/>
    <x v="186"/>
    <x v="1"/>
    <m/>
    <x v="0"/>
    <x v="1"/>
    <d v="2019-02-11T00:00:00"/>
    <s v="Wed"/>
    <x v="3"/>
    <s v="CA-2019-116204"/>
    <n v="54"/>
    <s v="Acco Pressboard Covers with Storage Hooks, 14 7/8 x 11, Dark Blue"/>
    <s v="Anna Andreadi"/>
    <n v="94110"/>
    <n v="8"/>
    <n v="7"/>
    <n v="21"/>
  </r>
  <r>
    <n v="4"/>
    <x v="1"/>
    <x v="1143"/>
    <x v="3"/>
    <x v="0"/>
    <n v="6"/>
    <x v="0"/>
    <x v="8"/>
    <x v="0"/>
    <x v="0"/>
    <x v="0"/>
    <s v="United States"/>
    <x v="738"/>
    <x v="0"/>
    <m/>
    <x v="0"/>
    <x v="0"/>
    <d v="2019-11-05T00:00:00"/>
    <s v="Thu"/>
    <x v="7"/>
    <s v="CA-2019-116225"/>
    <n v="601"/>
    <s v="Enermax Aurora Lite Keyboard"/>
    <s v="Chuck Magee"/>
    <n v="10009"/>
    <n v="172"/>
    <n v="5"/>
    <n v="391"/>
  </r>
  <r>
    <n v="5"/>
    <x v="1"/>
    <x v="1088"/>
    <x v="3"/>
    <x v="0"/>
    <n v="6"/>
    <x v="1"/>
    <x v="11"/>
    <x v="2"/>
    <x v="1"/>
    <x v="1"/>
    <s v="United States"/>
    <x v="658"/>
    <x v="1"/>
    <m/>
    <x v="0"/>
    <x v="0"/>
    <d v="2019-03-12T00:00:00"/>
    <s v="Thu"/>
    <x v="2"/>
    <s v="CA-2019-116288"/>
    <n v="418"/>
    <s v="Carina Double Wide Media Storage Towers in Natural &amp; Black"/>
    <s v="Anna Andreadi"/>
    <n v="94122"/>
    <n v="10"/>
    <n v="3"/>
    <n v="243"/>
  </r>
  <r>
    <n v="4"/>
    <x v="1"/>
    <x v="1160"/>
    <x v="3"/>
    <x v="0"/>
    <n v="6"/>
    <x v="1"/>
    <x v="4"/>
    <x v="2"/>
    <x v="413"/>
    <x v="26"/>
    <s v="United States"/>
    <x v="568"/>
    <x v="3"/>
    <m/>
    <x v="0"/>
    <x v="0"/>
    <d v="2019-11-02T00:00:00"/>
    <s v="Mon"/>
    <x v="7"/>
    <s v="CA-2019-116358"/>
    <n v="1507"/>
    <s v="Staples"/>
    <s v="Kelly Williams"/>
    <n v="66212"/>
    <n v="9"/>
    <n v="3"/>
    <n v="18"/>
  </r>
  <r>
    <n v="4"/>
    <x v="1"/>
    <x v="1160"/>
    <x v="3"/>
    <x v="0"/>
    <n v="6"/>
    <x v="1"/>
    <x v="6"/>
    <x v="2"/>
    <x v="413"/>
    <x v="26"/>
    <s v="United States"/>
    <x v="568"/>
    <x v="3"/>
    <m/>
    <x v="0"/>
    <x v="0"/>
    <d v="2019-11-02T00:00:00"/>
    <s v="Mon"/>
    <x v="7"/>
    <s v="CA-2019-116358"/>
    <n v="329"/>
    <s v="Binney &amp; Smith Crayola Metallic Colored Pencils, 8-Color Set"/>
    <s v="Kelly Williams"/>
    <n v="66212"/>
    <n v="9"/>
    <n v="6"/>
    <n v="28"/>
  </r>
  <r>
    <n v="4"/>
    <x v="1"/>
    <x v="1075"/>
    <x v="3"/>
    <x v="0"/>
    <n v="6"/>
    <x v="0"/>
    <x v="6"/>
    <x v="2"/>
    <x v="42"/>
    <x v="1"/>
    <s v="United States"/>
    <x v="483"/>
    <x v="1"/>
    <m/>
    <x v="0"/>
    <x v="0"/>
    <d v="2019-05-30T00:00:00"/>
    <s v="Mon"/>
    <x v="9"/>
    <s v="CA-2019-116498"/>
    <n v="520"/>
    <s v="Dixon My First Ticonderoga Pencil, #2"/>
    <s v="Anna Andreadi"/>
    <n v="92037"/>
    <n v="10"/>
    <n v="6"/>
    <n v="35"/>
  </r>
  <r>
    <n v="2"/>
    <x v="2"/>
    <x v="1161"/>
    <x v="3"/>
    <x v="2"/>
    <n v="1"/>
    <x v="0"/>
    <x v="12"/>
    <x v="2"/>
    <x v="0"/>
    <x v="0"/>
    <s v="United States"/>
    <x v="517"/>
    <x v="0"/>
    <m/>
    <x v="0"/>
    <x v="0"/>
    <d v="2019-10-13T00:00:00"/>
    <s v="Fri"/>
    <x v="8"/>
    <s v="CA-2019-116519"/>
    <n v="172"/>
    <s v="Avanti 4.4 Cu. Ft. Refrigerator"/>
    <s v="Chuck Magee"/>
    <n v="10009"/>
    <n v="253"/>
    <n v="5"/>
    <n v="905"/>
  </r>
  <r>
    <n v="4"/>
    <x v="1"/>
    <x v="1007"/>
    <x v="3"/>
    <x v="0"/>
    <n v="6"/>
    <x v="0"/>
    <x v="6"/>
    <x v="2"/>
    <x v="31"/>
    <x v="18"/>
    <s v="United States"/>
    <x v="262"/>
    <x v="0"/>
    <m/>
    <x v="0"/>
    <x v="0"/>
    <d v="2019-11-30T00:00:00"/>
    <s v="Mon"/>
    <x v="6"/>
    <s v="CA-2019-116645"/>
    <n v="362"/>
    <s v="BOSTON Ranger #55 Pencil Sharpener, Black"/>
    <s v="Chuck Magee"/>
    <n v="19711"/>
    <n v="45"/>
    <n v="6"/>
    <n v="156"/>
  </r>
  <r>
    <n v="2"/>
    <x v="1"/>
    <x v="1083"/>
    <x v="3"/>
    <x v="1"/>
    <n v="3"/>
    <x v="0"/>
    <x v="1"/>
    <x v="1"/>
    <x v="1"/>
    <x v="1"/>
    <s v="United States"/>
    <x v="78"/>
    <x v="1"/>
    <m/>
    <x v="0"/>
    <x v="1"/>
    <d v="2019-09-04T00:00:00"/>
    <s v="Wed"/>
    <x v="0"/>
    <s v="CA-2019-116680"/>
    <n v="383"/>
    <s v="Bush Cubix Conference Tables, Fully Assembled"/>
    <s v="Anna Andreadi"/>
    <n v="94122"/>
    <n v="92"/>
    <n v="8"/>
    <n v="1478"/>
  </r>
  <r>
    <n v="2"/>
    <x v="1"/>
    <x v="1083"/>
    <x v="3"/>
    <x v="1"/>
    <n v="3"/>
    <x v="0"/>
    <x v="2"/>
    <x v="2"/>
    <x v="1"/>
    <x v="1"/>
    <s v="United States"/>
    <x v="78"/>
    <x v="1"/>
    <m/>
    <x v="0"/>
    <x v="1"/>
    <d v="2019-09-04T00:00:00"/>
    <s v="Wed"/>
    <x v="0"/>
    <s v="CA-2019-116680"/>
    <n v="67"/>
    <s v="Acco Suede Grain Vinyl Round Ring Binder"/>
    <s v="Anna Andreadi"/>
    <n v="94122"/>
    <n v="4"/>
    <n v="6"/>
    <n v="13"/>
  </r>
  <r>
    <n v="3"/>
    <x v="2"/>
    <x v="1141"/>
    <x v="3"/>
    <x v="2"/>
    <n v="1"/>
    <x v="1"/>
    <x v="3"/>
    <x v="2"/>
    <x v="1"/>
    <x v="1"/>
    <s v="United States"/>
    <x v="186"/>
    <x v="1"/>
    <m/>
    <x v="0"/>
    <x v="0"/>
    <d v="2019-12-02T00:00:00"/>
    <s v="Mon"/>
    <x v="6"/>
    <s v="CA-2019-116715"/>
    <n v="1736"/>
    <s v="Xerox 1940"/>
    <s v="Anna Andreadi"/>
    <n v="94122"/>
    <n v="54"/>
    <n v="2"/>
    <n v="110"/>
  </r>
  <r>
    <n v="3"/>
    <x v="2"/>
    <x v="1141"/>
    <x v="3"/>
    <x v="2"/>
    <n v="1"/>
    <x v="1"/>
    <x v="3"/>
    <x v="2"/>
    <x v="1"/>
    <x v="1"/>
    <s v="United States"/>
    <x v="186"/>
    <x v="1"/>
    <m/>
    <x v="0"/>
    <x v="0"/>
    <d v="2019-12-02T00:00:00"/>
    <s v="Mon"/>
    <x v="6"/>
    <s v="CA-2019-116715"/>
    <n v="1759"/>
    <s v="Xerox 1962"/>
    <s v="Anna Andreadi"/>
    <n v="94122"/>
    <n v="4"/>
    <n v="2"/>
    <n v="9"/>
  </r>
  <r>
    <n v="3"/>
    <x v="2"/>
    <x v="1141"/>
    <x v="3"/>
    <x v="2"/>
    <n v="1"/>
    <x v="1"/>
    <x v="11"/>
    <x v="2"/>
    <x v="1"/>
    <x v="1"/>
    <s v="United States"/>
    <x v="186"/>
    <x v="1"/>
    <m/>
    <x v="0"/>
    <x v="0"/>
    <d v="2019-12-02T00:00:00"/>
    <s v="Mon"/>
    <x v="6"/>
    <s v="CA-2019-116715"/>
    <n v="646"/>
    <s v="Fellowes Mobile File Cart, Black"/>
    <s v="Anna Andreadi"/>
    <n v="94122"/>
    <n v="151"/>
    <n v="9"/>
    <n v="560"/>
  </r>
  <r>
    <n v="4"/>
    <x v="1"/>
    <x v="1162"/>
    <x v="3"/>
    <x v="0"/>
    <n v="6"/>
    <x v="0"/>
    <x v="5"/>
    <x v="1"/>
    <x v="144"/>
    <x v="5"/>
    <s v="United States"/>
    <x v="32"/>
    <x v="2"/>
    <m/>
    <x v="0"/>
    <x v="0"/>
    <d v="2019-12-17T00:00:00"/>
    <s v="Tue"/>
    <x v="6"/>
    <s v="CA-2019-116855"/>
    <n v="850"/>
    <s v="Hon Valutask Swivel Chairs"/>
    <s v="Cassandra Brandow"/>
    <n v="23320"/>
    <n v="81"/>
    <n v="5"/>
    <n v="505"/>
  </r>
  <r>
    <n v="4"/>
    <x v="1"/>
    <x v="1103"/>
    <x v="3"/>
    <x v="0"/>
    <n v="6"/>
    <x v="0"/>
    <x v="11"/>
    <x v="2"/>
    <x v="22"/>
    <x v="5"/>
    <s v="United States"/>
    <x v="588"/>
    <x v="2"/>
    <m/>
    <x v="0"/>
    <x v="0"/>
    <d v="2019-09-25T00:00:00"/>
    <s v="Wed"/>
    <x v="0"/>
    <s v="CA-2019-116939"/>
    <n v="1512"/>
    <s v="Steel Personal Filing/Posting Tote"/>
    <s v="Cassandra Brandow"/>
    <n v="23223"/>
    <n v="48"/>
    <n v="5"/>
    <n v="178"/>
  </r>
  <r>
    <n v="4"/>
    <x v="1"/>
    <x v="1028"/>
    <x v="3"/>
    <x v="0"/>
    <n v="6"/>
    <x v="0"/>
    <x v="9"/>
    <x v="1"/>
    <x v="455"/>
    <x v="31"/>
    <s v="United States"/>
    <x v="348"/>
    <x v="1"/>
    <m/>
    <x v="0"/>
    <x v="1"/>
    <d v="2019-12-19T00:00:00"/>
    <s v="Thu"/>
    <x v="6"/>
    <s v="CA-2019-116946"/>
    <n v="1220"/>
    <s v="OIC Stacking Trays"/>
    <s v="Anna Andreadi"/>
    <n v="80134"/>
    <n v="4"/>
    <n v="5"/>
    <n v="13"/>
  </r>
  <r>
    <n v="4"/>
    <x v="1"/>
    <x v="1028"/>
    <x v="3"/>
    <x v="0"/>
    <n v="6"/>
    <x v="0"/>
    <x v="14"/>
    <x v="1"/>
    <x v="455"/>
    <x v="31"/>
    <s v="United States"/>
    <x v="348"/>
    <x v="1"/>
    <m/>
    <x v="0"/>
    <x v="4"/>
    <d v="2019-12-19T00:00:00"/>
    <s v="Thu"/>
    <x v="6"/>
    <s v="CA-2019-116946"/>
    <n v="1228"/>
    <s v="OSullivan 2-Shelf Heavy-Duty Bookcases"/>
    <s v="Anna Andreadi"/>
    <n v="80134"/>
    <n v="-184"/>
    <n v="7"/>
    <n v="102"/>
  </r>
  <r>
    <n v="4"/>
    <x v="1"/>
    <x v="1028"/>
    <x v="3"/>
    <x v="0"/>
    <n v="6"/>
    <x v="0"/>
    <x v="11"/>
    <x v="2"/>
    <x v="455"/>
    <x v="31"/>
    <s v="United States"/>
    <x v="348"/>
    <x v="1"/>
    <m/>
    <x v="0"/>
    <x v="1"/>
    <d v="2019-12-19T00:00:00"/>
    <s v="Thu"/>
    <x v="6"/>
    <s v="CA-2019-116946"/>
    <n v="1554"/>
    <s v="Tennsco Industrial Shelving"/>
    <s v="Anna Andreadi"/>
    <n v="80134"/>
    <n v="-18"/>
    <n v="2"/>
    <n v="78"/>
  </r>
  <r>
    <n v="1"/>
    <x v="0"/>
    <x v="1034"/>
    <x v="3"/>
    <x v="2"/>
    <n v="1"/>
    <x v="0"/>
    <x v="0"/>
    <x v="0"/>
    <x v="14"/>
    <x v="3"/>
    <s v="United States"/>
    <x v="738"/>
    <x v="1"/>
    <m/>
    <x v="0"/>
    <x v="1"/>
    <d v="2019-04-24T00:00:00"/>
    <s v="Tue"/>
    <x v="4"/>
    <s v="CA-2019-116953"/>
    <n v="157"/>
    <s v="AT&amp;T 841000 Phone"/>
    <s v="Anna Andreadi"/>
    <n v="85204"/>
    <n v="35"/>
    <n v="10"/>
    <n v="552"/>
  </r>
  <r>
    <n v="2"/>
    <x v="1"/>
    <x v="1053"/>
    <x v="3"/>
    <x v="1"/>
    <n v="3"/>
    <x v="1"/>
    <x v="9"/>
    <x v="1"/>
    <x v="15"/>
    <x v="11"/>
    <s v="United States"/>
    <x v="265"/>
    <x v="1"/>
    <m/>
    <x v="0"/>
    <x v="0"/>
    <d v="2019-06-27T00:00:00"/>
    <s v="Fri"/>
    <x v="9"/>
    <s v="CA-2019-116988"/>
    <n v="627"/>
    <s v="Executive Impressions Supervisor Wall Clock"/>
    <s v="Anna Andreadi"/>
    <n v="98105"/>
    <n v="40"/>
    <n v="3"/>
    <n v="126"/>
  </r>
  <r>
    <n v="2"/>
    <x v="1"/>
    <x v="1053"/>
    <x v="3"/>
    <x v="1"/>
    <n v="3"/>
    <x v="1"/>
    <x v="3"/>
    <x v="2"/>
    <x v="15"/>
    <x v="11"/>
    <s v="United States"/>
    <x v="265"/>
    <x v="1"/>
    <m/>
    <x v="0"/>
    <x v="0"/>
    <d v="2019-06-27T00:00:00"/>
    <s v="Fri"/>
    <x v="9"/>
    <s v="CA-2019-116988"/>
    <n v="1797"/>
    <s v="Xerox 1997"/>
    <s v="Anna Andreadi"/>
    <n v="98105"/>
    <n v="9"/>
    <n v="3"/>
    <n v="19"/>
  </r>
  <r>
    <n v="2"/>
    <x v="1"/>
    <x v="1053"/>
    <x v="3"/>
    <x v="1"/>
    <n v="3"/>
    <x v="1"/>
    <x v="8"/>
    <x v="0"/>
    <x v="15"/>
    <x v="11"/>
    <s v="United States"/>
    <x v="265"/>
    <x v="1"/>
    <m/>
    <x v="0"/>
    <x v="0"/>
    <d v="2019-06-27T00:00:00"/>
    <s v="Fri"/>
    <x v="9"/>
    <s v="CA-2019-116988"/>
    <n v="1024"/>
    <s v="Logitech P710e Mobile Speakerphone"/>
    <s v="Anna Andreadi"/>
    <n v="98105"/>
    <n v="245"/>
    <n v="5"/>
    <n v="1287"/>
  </r>
  <r>
    <n v="6"/>
    <x v="0"/>
    <x v="1130"/>
    <x v="3"/>
    <x v="0"/>
    <n v="6"/>
    <x v="0"/>
    <x v="15"/>
    <x v="2"/>
    <x v="333"/>
    <x v="1"/>
    <s v="United States"/>
    <x v="270"/>
    <x v="1"/>
    <m/>
    <x v="0"/>
    <x v="0"/>
    <d v="2019-09-22T00:00:00"/>
    <s v="Sun"/>
    <x v="0"/>
    <s v="CA-2019-117009"/>
    <n v="671"/>
    <s v="Fiskars Softgrip Scissors"/>
    <s v="Anna Andreadi"/>
    <n v="92704"/>
    <n v="6"/>
    <n v="2"/>
    <n v="22"/>
  </r>
  <r>
    <n v="5"/>
    <x v="1"/>
    <x v="1152"/>
    <x v="3"/>
    <x v="0"/>
    <n v="6"/>
    <x v="0"/>
    <x v="6"/>
    <x v="2"/>
    <x v="63"/>
    <x v="0"/>
    <s v="United States"/>
    <x v="720"/>
    <x v="0"/>
    <m/>
    <x v="0"/>
    <x v="0"/>
    <d v="2019-08-07T00:00:00"/>
    <s v="Sat"/>
    <x v="10"/>
    <s v="CA-2019-117023"/>
    <n v="1326"/>
    <s v="Quartet Omega Colored Chalk, 12/Pack"/>
    <s v="Chuck Magee"/>
    <n v="11561"/>
    <n v="5"/>
    <n v="2"/>
    <n v="12"/>
  </r>
  <r>
    <n v="5"/>
    <x v="1"/>
    <x v="1152"/>
    <x v="3"/>
    <x v="0"/>
    <n v="6"/>
    <x v="0"/>
    <x v="6"/>
    <x v="2"/>
    <x v="63"/>
    <x v="0"/>
    <s v="United States"/>
    <x v="720"/>
    <x v="0"/>
    <m/>
    <x v="0"/>
    <x v="0"/>
    <d v="2019-08-07T00:00:00"/>
    <s v="Sat"/>
    <x v="10"/>
    <s v="CA-2019-117023"/>
    <n v="1508"/>
    <s v="Staples in misc. colors"/>
    <s v="Chuck Magee"/>
    <n v="11561"/>
    <n v="26"/>
    <n v="10"/>
    <n v="105"/>
  </r>
  <r>
    <n v="2"/>
    <x v="1"/>
    <x v="963"/>
    <x v="3"/>
    <x v="1"/>
    <n v="3"/>
    <x v="0"/>
    <x v="4"/>
    <x v="2"/>
    <x v="13"/>
    <x v="10"/>
    <s v="United States"/>
    <x v="479"/>
    <x v="3"/>
    <m/>
    <x v="0"/>
    <x v="1"/>
    <d v="2019-09-11T00:00:00"/>
    <s v="Wed"/>
    <x v="0"/>
    <s v="CA-2019-117044"/>
    <n v="51"/>
    <s v="Acco Hot Clips Clips to Go"/>
    <s v="Kelly Williams"/>
    <n v="60623"/>
    <n v="3"/>
    <n v="4"/>
    <n v="11"/>
  </r>
  <r>
    <n v="2"/>
    <x v="1"/>
    <x v="963"/>
    <x v="3"/>
    <x v="1"/>
    <n v="3"/>
    <x v="0"/>
    <x v="3"/>
    <x v="2"/>
    <x v="13"/>
    <x v="10"/>
    <s v="United States"/>
    <x v="479"/>
    <x v="3"/>
    <m/>
    <x v="0"/>
    <x v="1"/>
    <d v="2019-09-11T00:00:00"/>
    <s v="Wed"/>
    <x v="0"/>
    <s v="CA-2019-117044"/>
    <n v="1721"/>
    <s v="Xerox 1927"/>
    <s v="Kelly Williams"/>
    <n v="60623"/>
    <n v="6"/>
    <n v="6"/>
    <n v="21"/>
  </r>
  <r>
    <n v="4"/>
    <x v="1"/>
    <x v="995"/>
    <x v="3"/>
    <x v="0"/>
    <n v="6"/>
    <x v="0"/>
    <x v="0"/>
    <x v="0"/>
    <x v="2"/>
    <x v="2"/>
    <s v="United States"/>
    <x v="783"/>
    <x v="2"/>
    <m/>
    <x v="0"/>
    <x v="1"/>
    <d v="2019-10-23T00:00:00"/>
    <s v="Mon"/>
    <x v="8"/>
    <s v="CA-2019-117079"/>
    <n v="1653"/>
    <s v="Wilson SignalBoost 841262 DB PRO Amplifier Kit"/>
    <s v="Cassandra Brandow"/>
    <n v="32216"/>
    <n v="108"/>
    <n v="3"/>
    <n v="864"/>
  </r>
  <r>
    <n v="5"/>
    <x v="1"/>
    <x v="1022"/>
    <x v="3"/>
    <x v="0"/>
    <n v="6"/>
    <x v="1"/>
    <x v="7"/>
    <x v="2"/>
    <x v="13"/>
    <x v="10"/>
    <s v="United States"/>
    <x v="573"/>
    <x v="3"/>
    <m/>
    <x v="0"/>
    <x v="1"/>
    <d v="2019-10-31T00:00:00"/>
    <s v="Tue"/>
    <x v="7"/>
    <s v="CA-2019-117114"/>
    <n v="2"/>
    <s v="#10 Gummed Flap White Envelopes, 100/Box"/>
    <s v="Kelly Williams"/>
    <n v="60610"/>
    <n v="3"/>
    <n v="3"/>
    <n v="10"/>
  </r>
  <r>
    <n v="5"/>
    <x v="1"/>
    <x v="1022"/>
    <x v="3"/>
    <x v="0"/>
    <n v="6"/>
    <x v="1"/>
    <x v="0"/>
    <x v="0"/>
    <x v="13"/>
    <x v="10"/>
    <s v="United States"/>
    <x v="573"/>
    <x v="3"/>
    <m/>
    <x v="0"/>
    <x v="1"/>
    <d v="2019-10-31T00:00:00"/>
    <s v="Tue"/>
    <x v="7"/>
    <s v="CA-2019-117114"/>
    <n v="451"/>
    <s v="ClearOne Communications CHAT 70 OC Speaker Phone"/>
    <s v="Kelly Williams"/>
    <n v="60610"/>
    <n v="38"/>
    <n v="4"/>
    <n v="509"/>
  </r>
  <r>
    <n v="3"/>
    <x v="0"/>
    <x v="1027"/>
    <x v="3"/>
    <x v="1"/>
    <n v="3"/>
    <x v="0"/>
    <x v="10"/>
    <x v="2"/>
    <x v="0"/>
    <x v="0"/>
    <s v="United States"/>
    <x v="494"/>
    <x v="0"/>
    <m/>
    <x v="0"/>
    <x v="0"/>
    <d v="2019-12-05T00:00:00"/>
    <s v="Thu"/>
    <x v="6"/>
    <s v="CA-2019-117128"/>
    <n v="231"/>
    <s v="Avery 52"/>
    <s v="Chuck Magee"/>
    <n v="10024"/>
    <n v="5"/>
    <n v="3"/>
    <n v="11"/>
  </r>
  <r>
    <n v="3"/>
    <x v="0"/>
    <x v="1027"/>
    <x v="3"/>
    <x v="1"/>
    <n v="3"/>
    <x v="0"/>
    <x v="3"/>
    <x v="2"/>
    <x v="0"/>
    <x v="0"/>
    <s v="United States"/>
    <x v="494"/>
    <x v="0"/>
    <m/>
    <x v="0"/>
    <x v="0"/>
    <d v="2019-12-05T00:00:00"/>
    <s v="Thu"/>
    <x v="6"/>
    <s v="CA-2019-117128"/>
    <n v="1530"/>
    <s v="Telephone Message Books with Fax/Mobile Section, 4 1/4 x 6"/>
    <s v="Chuck Magee"/>
    <n v="10024"/>
    <n v="10"/>
    <n v="6"/>
    <n v="22"/>
  </r>
  <r>
    <n v="2"/>
    <x v="1"/>
    <x v="1097"/>
    <x v="3"/>
    <x v="1"/>
    <n v="3"/>
    <x v="0"/>
    <x v="7"/>
    <x v="2"/>
    <x v="217"/>
    <x v="12"/>
    <s v="United States"/>
    <x v="721"/>
    <x v="0"/>
    <m/>
    <x v="0"/>
    <x v="1"/>
    <d v="2019-03-21T00:00:00"/>
    <s v="Sat"/>
    <x v="2"/>
    <s v="CA-2019-117156"/>
    <n v="456"/>
    <s v="Colored Envelopes"/>
    <s v="Chuck Magee"/>
    <n v="19601"/>
    <n v="3"/>
    <n v="3"/>
    <n v="9"/>
  </r>
  <r>
    <n v="5"/>
    <x v="1"/>
    <x v="986"/>
    <x v="3"/>
    <x v="0"/>
    <n v="6"/>
    <x v="0"/>
    <x v="8"/>
    <x v="0"/>
    <x v="221"/>
    <x v="40"/>
    <s v="United States"/>
    <x v="467"/>
    <x v="2"/>
    <m/>
    <x v="0"/>
    <x v="0"/>
    <d v="2019-08-31T00:00:00"/>
    <s v="Tue"/>
    <x v="0"/>
    <s v="CA-2019-117198"/>
    <n v="1278"/>
    <s v="Plantronics CS510 - Over-the-Head monaural Wireless Headset System"/>
    <s v="Cassandra Brandow"/>
    <n v="71203"/>
    <n v="218"/>
    <n v="2"/>
    <n v="660"/>
  </r>
  <r>
    <n v="2"/>
    <x v="1"/>
    <x v="1123"/>
    <x v="3"/>
    <x v="1"/>
    <n v="3"/>
    <x v="2"/>
    <x v="5"/>
    <x v="1"/>
    <x v="17"/>
    <x v="1"/>
    <s v="United States"/>
    <x v="66"/>
    <x v="1"/>
    <s v="Yes"/>
    <x v="1"/>
    <x v="1"/>
    <d v="2019-02-26T00:00:00"/>
    <s v="Thu"/>
    <x v="3"/>
    <s v="CA-2019-117212"/>
    <n v="786"/>
    <s v="GuestStacker Chair with Chrome Finish Legs"/>
    <s v="Anna Andreadi"/>
    <n v="90036"/>
    <n v="89"/>
    <n v="3"/>
    <n v="892"/>
  </r>
  <r>
    <n v="2"/>
    <x v="1"/>
    <x v="1123"/>
    <x v="3"/>
    <x v="1"/>
    <n v="3"/>
    <x v="2"/>
    <x v="12"/>
    <x v="2"/>
    <x v="17"/>
    <x v="1"/>
    <s v="United States"/>
    <x v="66"/>
    <x v="1"/>
    <s v="Yes"/>
    <x v="1"/>
    <x v="0"/>
    <d v="2019-02-26T00:00:00"/>
    <s v="Thu"/>
    <x v="3"/>
    <s v="CA-2019-117212"/>
    <n v="950"/>
    <s v="Kensington 6 Outlet Guardian Standard Surge Protector"/>
    <s v="Anna Andreadi"/>
    <n v="90036"/>
    <n v="22"/>
    <n v="4"/>
    <n v="82"/>
  </r>
  <r>
    <n v="2"/>
    <x v="1"/>
    <x v="1123"/>
    <x v="3"/>
    <x v="1"/>
    <n v="3"/>
    <x v="2"/>
    <x v="3"/>
    <x v="2"/>
    <x v="17"/>
    <x v="1"/>
    <s v="United States"/>
    <x v="66"/>
    <x v="1"/>
    <s v="Yes"/>
    <x v="1"/>
    <x v="0"/>
    <d v="2019-02-26T00:00:00"/>
    <s v="Thu"/>
    <x v="3"/>
    <s v="CA-2019-117212"/>
    <n v="1700"/>
    <s v="Xerox 1908"/>
    <s v="Anna Andreadi"/>
    <n v="90036"/>
    <n v="110"/>
    <n v="4"/>
    <n v="224"/>
  </r>
  <r>
    <n v="2"/>
    <x v="1"/>
    <x v="1123"/>
    <x v="3"/>
    <x v="1"/>
    <n v="3"/>
    <x v="2"/>
    <x v="3"/>
    <x v="2"/>
    <x v="17"/>
    <x v="1"/>
    <s v="United States"/>
    <x v="66"/>
    <x v="1"/>
    <s v="Yes"/>
    <x v="1"/>
    <x v="0"/>
    <d v="2019-02-26T00:00:00"/>
    <s v="Thu"/>
    <x v="3"/>
    <s v="CA-2019-117212"/>
    <n v="1718"/>
    <s v="Xerox 1924"/>
    <s v="Anna Andreadi"/>
    <n v="90036"/>
    <n v="11"/>
    <n v="4"/>
    <n v="23"/>
  </r>
  <r>
    <n v="2"/>
    <x v="1"/>
    <x v="1123"/>
    <x v="3"/>
    <x v="1"/>
    <n v="3"/>
    <x v="2"/>
    <x v="0"/>
    <x v="0"/>
    <x v="17"/>
    <x v="1"/>
    <s v="United States"/>
    <x v="66"/>
    <x v="1"/>
    <s v="Yes"/>
    <x v="1"/>
    <x v="1"/>
    <d v="2019-02-26T00:00:00"/>
    <s v="Thu"/>
    <x v="3"/>
    <s v="CA-2019-117212"/>
    <n v="1577"/>
    <s v="Toshiba IPT2010-SD IP Telephone"/>
    <s v="Anna Andreadi"/>
    <n v="90036"/>
    <n v="67"/>
    <n v="8"/>
    <n v="890"/>
  </r>
  <r>
    <n v="5"/>
    <x v="1"/>
    <x v="1109"/>
    <x v="3"/>
    <x v="0"/>
    <n v="6"/>
    <x v="1"/>
    <x v="2"/>
    <x v="2"/>
    <x v="0"/>
    <x v="0"/>
    <s v="United States"/>
    <x v="558"/>
    <x v="0"/>
    <m/>
    <x v="0"/>
    <x v="1"/>
    <d v="2019-07-23T00:00:00"/>
    <s v="Mon"/>
    <x v="1"/>
    <s v="CA-2019-117240"/>
    <n v="135"/>
    <s v="Angle-D Ring Binders"/>
    <s v="Chuck Magee"/>
    <n v="10009"/>
    <n v="4"/>
    <n v="3"/>
    <n v="13"/>
  </r>
  <r>
    <n v="6"/>
    <x v="0"/>
    <x v="1163"/>
    <x v="3"/>
    <x v="0"/>
    <n v="6"/>
    <x v="1"/>
    <x v="11"/>
    <x v="2"/>
    <x v="17"/>
    <x v="1"/>
    <s v="United States"/>
    <x v="174"/>
    <x v="1"/>
    <m/>
    <x v="0"/>
    <x v="0"/>
    <d v="2019-09-04T00:00:00"/>
    <s v="Wed"/>
    <x v="0"/>
    <s v="CA-2019-117261"/>
    <n v="1361"/>
    <s v="Rogers Jumbo File, Granite"/>
    <s v="Anna Andreadi"/>
    <n v="90032"/>
    <n v="1"/>
    <n v="4"/>
    <n v="54"/>
  </r>
  <r>
    <n v="5"/>
    <x v="1"/>
    <x v="1010"/>
    <x v="3"/>
    <x v="0"/>
    <n v="6"/>
    <x v="0"/>
    <x v="14"/>
    <x v="1"/>
    <x v="46"/>
    <x v="21"/>
    <s v="United States"/>
    <x v="316"/>
    <x v="3"/>
    <m/>
    <x v="0"/>
    <x v="0"/>
    <d v="2019-12-08T00:00:00"/>
    <s v="Sun"/>
    <x v="6"/>
    <s v="CA-2019-117324"/>
    <n v="1429"/>
    <s v="Sauder Camden County Collection Libraries, Planked Cherry Finish"/>
    <s v="Kelly Williams"/>
    <n v="53711"/>
    <n v="41"/>
    <n v="4"/>
    <n v="460"/>
  </r>
  <r>
    <n v="5"/>
    <x v="1"/>
    <x v="1010"/>
    <x v="3"/>
    <x v="0"/>
    <n v="6"/>
    <x v="0"/>
    <x v="10"/>
    <x v="2"/>
    <x v="46"/>
    <x v="21"/>
    <s v="United States"/>
    <x v="316"/>
    <x v="3"/>
    <m/>
    <x v="0"/>
    <x v="0"/>
    <d v="2019-12-08T00:00:00"/>
    <s v="Sun"/>
    <x v="6"/>
    <s v="CA-2019-117324"/>
    <n v="179"/>
    <s v="Avery 4027 File Folder Labels for Dot Matrix Printers, 5000 Labels per Box, White"/>
    <s v="Kelly Williams"/>
    <n v="53711"/>
    <n v="28"/>
    <n v="2"/>
    <n v="61"/>
  </r>
  <r>
    <n v="5"/>
    <x v="1"/>
    <x v="1010"/>
    <x v="3"/>
    <x v="0"/>
    <n v="6"/>
    <x v="0"/>
    <x v="12"/>
    <x v="2"/>
    <x v="46"/>
    <x v="21"/>
    <s v="United States"/>
    <x v="316"/>
    <x v="3"/>
    <m/>
    <x v="0"/>
    <x v="0"/>
    <d v="2019-12-08T00:00:00"/>
    <s v="Sun"/>
    <x v="6"/>
    <s v="CA-2019-117324"/>
    <n v="865"/>
    <s v="Hoover WindTunnel Plus Canister Vacuum"/>
    <s v="Kelly Williams"/>
    <n v="53711"/>
    <n v="305"/>
    <n v="3"/>
    <n v="1090"/>
  </r>
  <r>
    <n v="5"/>
    <x v="1"/>
    <x v="1010"/>
    <x v="3"/>
    <x v="0"/>
    <n v="6"/>
    <x v="0"/>
    <x v="3"/>
    <x v="2"/>
    <x v="46"/>
    <x v="21"/>
    <s v="United States"/>
    <x v="316"/>
    <x v="3"/>
    <m/>
    <x v="0"/>
    <x v="0"/>
    <d v="2019-12-08T00:00:00"/>
    <s v="Sun"/>
    <x v="6"/>
    <s v="CA-2019-117324"/>
    <n v="93"/>
    <s v="Adams Phone Message Book, 200 Message Capacity, 8 1/16” x 11”"/>
    <s v="Kelly Williams"/>
    <n v="53711"/>
    <n v="13"/>
    <n v="4"/>
    <n v="28"/>
  </r>
  <r>
    <n v="5"/>
    <x v="1"/>
    <x v="1010"/>
    <x v="3"/>
    <x v="0"/>
    <n v="6"/>
    <x v="0"/>
    <x v="8"/>
    <x v="0"/>
    <x v="46"/>
    <x v="21"/>
    <s v="United States"/>
    <x v="316"/>
    <x v="3"/>
    <m/>
    <x v="0"/>
    <x v="0"/>
    <d v="2019-12-08T00:00:00"/>
    <s v="Sun"/>
    <x v="6"/>
    <s v="CA-2019-117324"/>
    <n v="1005"/>
    <s v="Logitech G105 Gaming Keyboard"/>
    <s v="Kelly Williams"/>
    <n v="53711"/>
    <n v="32"/>
    <n v="3"/>
    <n v="178"/>
  </r>
  <r>
    <n v="6"/>
    <x v="0"/>
    <x v="1163"/>
    <x v="3"/>
    <x v="0"/>
    <n v="6"/>
    <x v="0"/>
    <x v="8"/>
    <x v="0"/>
    <x v="16"/>
    <x v="12"/>
    <s v="United States"/>
    <x v="17"/>
    <x v="0"/>
    <m/>
    <x v="0"/>
    <x v="1"/>
    <d v="2019-09-04T00:00:00"/>
    <s v="Wed"/>
    <x v="0"/>
    <s v="CA-2019-117394"/>
    <n v="969"/>
    <s v="Kingston Digital DataTraveler 8GB USB 2.0"/>
    <s v="Chuck Magee"/>
    <n v="19120"/>
    <n v="-1"/>
    <n v="4"/>
    <n v="19"/>
  </r>
  <r>
    <n v="4"/>
    <x v="2"/>
    <x v="1122"/>
    <x v="3"/>
    <x v="1"/>
    <n v="3"/>
    <x v="2"/>
    <x v="12"/>
    <x v="2"/>
    <x v="5"/>
    <x v="30"/>
    <s v="United States"/>
    <x v="278"/>
    <x v="3"/>
    <m/>
    <x v="0"/>
    <x v="0"/>
    <d v="2019-05-18T00:00:00"/>
    <s v="Wed"/>
    <x v="5"/>
    <s v="CA-2019-117401"/>
    <n v="171"/>
    <s v="Avanti 1.7 Cu. Ft. Refrigerator"/>
    <s v="Kelly Williams"/>
    <n v="65807"/>
    <n v="198"/>
    <n v="7"/>
    <n v="707"/>
  </r>
  <r>
    <n v="4"/>
    <x v="2"/>
    <x v="1122"/>
    <x v="3"/>
    <x v="1"/>
    <n v="3"/>
    <x v="2"/>
    <x v="2"/>
    <x v="2"/>
    <x v="5"/>
    <x v="30"/>
    <s v="United States"/>
    <x v="278"/>
    <x v="3"/>
    <m/>
    <x v="0"/>
    <x v="0"/>
    <d v="2019-05-18T00:00:00"/>
    <s v="Wed"/>
    <x v="5"/>
    <s v="CA-2019-117401"/>
    <n v="1598"/>
    <s v="Universal Recycled Hanging Pressboard Report Binders, Letter Size"/>
    <s v="Kelly Williams"/>
    <n v="65807"/>
    <n v="21"/>
    <n v="7"/>
    <n v="43"/>
  </r>
  <r>
    <n v="4"/>
    <x v="2"/>
    <x v="1122"/>
    <x v="3"/>
    <x v="1"/>
    <n v="3"/>
    <x v="2"/>
    <x v="0"/>
    <x v="0"/>
    <x v="5"/>
    <x v="30"/>
    <s v="United States"/>
    <x v="278"/>
    <x v="3"/>
    <m/>
    <x v="0"/>
    <x v="0"/>
    <d v="2019-05-18T00:00:00"/>
    <s v="Wed"/>
    <x v="5"/>
    <s v="CA-2019-117401"/>
    <n v="1106"/>
    <s v="Motorola HK250 Universal Bluetooth Headset"/>
    <s v="Kelly Williams"/>
    <n v="65807"/>
    <n v="2"/>
    <n v="5"/>
    <n v="115"/>
  </r>
  <r>
    <n v="4"/>
    <x v="1"/>
    <x v="964"/>
    <x v="3"/>
    <x v="0"/>
    <n v="6"/>
    <x v="2"/>
    <x v="3"/>
    <x v="2"/>
    <x v="8"/>
    <x v="19"/>
    <s v="United States"/>
    <x v="552"/>
    <x v="0"/>
    <m/>
    <x v="0"/>
    <x v="1"/>
    <d v="2019-10-21T00:00:00"/>
    <s v="Sat"/>
    <x v="8"/>
    <s v="CA-2019-117422"/>
    <n v="1365"/>
    <s v="RSVP Cards &amp; Envelopes, Blank White, 8-1/2 X 11, 24 Cards/25 Envelopes/Set"/>
    <s v="Chuck Magee"/>
    <n v="44107"/>
    <n v="1"/>
    <n v="1"/>
    <n v="4"/>
  </r>
  <r>
    <n v="4"/>
    <x v="1"/>
    <x v="964"/>
    <x v="3"/>
    <x v="0"/>
    <n v="6"/>
    <x v="2"/>
    <x v="12"/>
    <x v="2"/>
    <x v="8"/>
    <x v="19"/>
    <s v="United States"/>
    <x v="552"/>
    <x v="0"/>
    <m/>
    <x v="0"/>
    <x v="1"/>
    <d v="2019-10-21T00:00:00"/>
    <s v="Sat"/>
    <x v="8"/>
    <s v="CA-2019-117422"/>
    <n v="171"/>
    <s v="Avanti 1.7 Cu. Ft. Refrigerator"/>
    <s v="Chuck Magee"/>
    <n v="44107"/>
    <n v="16"/>
    <n v="2"/>
    <n v="162"/>
  </r>
  <r>
    <n v="4"/>
    <x v="1"/>
    <x v="964"/>
    <x v="3"/>
    <x v="0"/>
    <n v="6"/>
    <x v="2"/>
    <x v="2"/>
    <x v="2"/>
    <x v="8"/>
    <x v="19"/>
    <s v="United States"/>
    <x v="552"/>
    <x v="0"/>
    <m/>
    <x v="0"/>
    <x v="4"/>
    <d v="2019-10-21T00:00:00"/>
    <s v="Sat"/>
    <x v="8"/>
    <s v="CA-2019-117422"/>
    <n v="1458"/>
    <s v="SlimView Poly Binder, 3/8"/>
    <s v="Chuck Magee"/>
    <n v="44107"/>
    <n v="-5"/>
    <n v="4"/>
    <n v="6"/>
  </r>
  <r>
    <n v="6"/>
    <x v="0"/>
    <x v="1080"/>
    <x v="3"/>
    <x v="0"/>
    <n v="6"/>
    <x v="0"/>
    <x v="2"/>
    <x v="2"/>
    <x v="238"/>
    <x v="38"/>
    <s v="United States"/>
    <x v="153"/>
    <x v="0"/>
    <m/>
    <x v="0"/>
    <x v="0"/>
    <d v="2019-06-08T00:00:00"/>
    <s v="Sun"/>
    <x v="9"/>
    <s v="CA-2019-117436"/>
    <n v="1645"/>
    <s v="Wilson Jones Impact Binders"/>
    <s v="Chuck Magee"/>
    <n v="6360"/>
    <n v="5"/>
    <n v="2"/>
    <n v="10"/>
  </r>
  <r>
    <n v="2"/>
    <x v="1"/>
    <x v="1164"/>
    <x v="3"/>
    <x v="1"/>
    <n v="3"/>
    <x v="1"/>
    <x v="3"/>
    <x v="2"/>
    <x v="312"/>
    <x v="10"/>
    <s v="United States"/>
    <x v="603"/>
    <x v="3"/>
    <m/>
    <x v="0"/>
    <x v="1"/>
    <d v="2019-12-23T00:00:00"/>
    <s v="Mon"/>
    <x v="6"/>
    <s v="CA-2019-117443"/>
    <n v="1736"/>
    <s v="Xerox 1940"/>
    <s v="Kelly Williams"/>
    <n v="61107"/>
    <n v="64"/>
    <n v="4"/>
    <n v="176"/>
  </r>
  <r>
    <n v="2"/>
    <x v="1"/>
    <x v="1164"/>
    <x v="3"/>
    <x v="1"/>
    <n v="3"/>
    <x v="1"/>
    <x v="2"/>
    <x v="2"/>
    <x v="312"/>
    <x v="10"/>
    <s v="United States"/>
    <x v="603"/>
    <x v="3"/>
    <m/>
    <x v="0"/>
    <x v="3"/>
    <d v="2019-12-23T00:00:00"/>
    <s v="Mon"/>
    <x v="6"/>
    <s v="CA-2019-117443"/>
    <n v="1646"/>
    <s v="Wilson Jones International Size A4 Ring Binders"/>
    <s v="Kelly Williams"/>
    <n v="61107"/>
    <n v="-22"/>
    <n v="4"/>
    <n v="14"/>
  </r>
  <r>
    <n v="4"/>
    <x v="1"/>
    <x v="1090"/>
    <x v="3"/>
    <x v="0"/>
    <n v="6"/>
    <x v="0"/>
    <x v="8"/>
    <x v="0"/>
    <x v="1"/>
    <x v="1"/>
    <s v="United States"/>
    <x v="367"/>
    <x v="1"/>
    <m/>
    <x v="0"/>
    <x v="0"/>
    <d v="2019-12-08T00:00:00"/>
    <s v="Sun"/>
    <x v="6"/>
    <s v="CA-2019-117457"/>
    <n v="1469"/>
    <s v="Sony 64GB Class 10 Micro SDHC R40 Memory Card"/>
    <s v="Anna Andreadi"/>
    <n v="94110"/>
    <n v="38"/>
    <n v="5"/>
    <n v="180"/>
  </r>
  <r>
    <n v="4"/>
    <x v="1"/>
    <x v="1090"/>
    <x v="3"/>
    <x v="0"/>
    <n v="6"/>
    <x v="0"/>
    <x v="16"/>
    <x v="0"/>
    <x v="1"/>
    <x v="1"/>
    <s v="United States"/>
    <x v="367"/>
    <x v="1"/>
    <m/>
    <x v="0"/>
    <x v="1"/>
    <d v="2019-12-08T00:00:00"/>
    <s v="Sun"/>
    <x v="6"/>
    <s v="CA-2019-117457"/>
    <n v="1453"/>
    <s v="Sharp AL-1530CS Digital Copier"/>
    <s v="Anna Andreadi"/>
    <n v="94110"/>
    <n v="435"/>
    <n v="3"/>
    <n v="1200"/>
  </r>
  <r>
    <n v="4"/>
    <x v="1"/>
    <x v="1090"/>
    <x v="3"/>
    <x v="0"/>
    <n v="6"/>
    <x v="0"/>
    <x v="3"/>
    <x v="2"/>
    <x v="1"/>
    <x v="1"/>
    <s v="United States"/>
    <x v="367"/>
    <x v="1"/>
    <m/>
    <x v="0"/>
    <x v="0"/>
    <d v="2019-12-08T00:00:00"/>
    <s v="Sun"/>
    <x v="6"/>
    <s v="CA-2019-117457"/>
    <n v="1655"/>
    <s v="Wirebound Message Book, 4 per Page"/>
    <s v="Anna Andreadi"/>
    <n v="94110"/>
    <n v="13"/>
    <n v="5"/>
    <n v="27"/>
  </r>
  <r>
    <n v="4"/>
    <x v="1"/>
    <x v="1090"/>
    <x v="3"/>
    <x v="0"/>
    <n v="6"/>
    <x v="0"/>
    <x v="1"/>
    <x v="1"/>
    <x v="1"/>
    <x v="1"/>
    <s v="United States"/>
    <x v="367"/>
    <x v="1"/>
    <m/>
    <x v="0"/>
    <x v="1"/>
    <d v="2019-12-08T00:00:00"/>
    <s v="Sun"/>
    <x v="6"/>
    <s v="CA-2019-117457"/>
    <n v="318"/>
    <s v="Bevis Round Conference Table Top, X-Base"/>
    <s v="Anna Andreadi"/>
    <n v="94110"/>
    <n v="-113"/>
    <n v="7"/>
    <n v="1004"/>
  </r>
  <r>
    <n v="4"/>
    <x v="1"/>
    <x v="1090"/>
    <x v="3"/>
    <x v="0"/>
    <n v="6"/>
    <x v="0"/>
    <x v="3"/>
    <x v="2"/>
    <x v="1"/>
    <x v="1"/>
    <s v="United States"/>
    <x v="367"/>
    <x v="1"/>
    <m/>
    <x v="0"/>
    <x v="0"/>
    <d v="2019-12-08T00:00:00"/>
    <s v="Sun"/>
    <x v="6"/>
    <s v="CA-2019-117457"/>
    <n v="1662"/>
    <s v="Wirebound Service Call Books, 5 1/2 x 4"/>
    <s v="Anna Andreadi"/>
    <n v="94110"/>
    <n v="5"/>
    <n v="1"/>
    <n v="10"/>
  </r>
  <r>
    <n v="4"/>
    <x v="1"/>
    <x v="1090"/>
    <x v="3"/>
    <x v="0"/>
    <n v="6"/>
    <x v="0"/>
    <x v="10"/>
    <x v="2"/>
    <x v="1"/>
    <x v="1"/>
    <s v="United States"/>
    <x v="367"/>
    <x v="1"/>
    <m/>
    <x v="0"/>
    <x v="0"/>
    <d v="2019-12-08T00:00:00"/>
    <s v="Sun"/>
    <x v="6"/>
    <s v="CA-2019-117457"/>
    <n v="1442"/>
    <s v="Self-Adhesive Removable Labels"/>
    <s v="Anna Andreadi"/>
    <n v="94110"/>
    <n v="14"/>
    <n v="9"/>
    <n v="28"/>
  </r>
  <r>
    <n v="4"/>
    <x v="1"/>
    <x v="1090"/>
    <x v="3"/>
    <x v="0"/>
    <n v="6"/>
    <x v="0"/>
    <x v="3"/>
    <x v="2"/>
    <x v="1"/>
    <x v="1"/>
    <s v="United States"/>
    <x v="367"/>
    <x v="1"/>
    <m/>
    <x v="0"/>
    <x v="0"/>
    <d v="2019-12-08T00:00:00"/>
    <s v="Sun"/>
    <x v="6"/>
    <s v="CA-2019-117457"/>
    <n v="1700"/>
    <s v="Xerox 1908"/>
    <s v="Anna Andreadi"/>
    <n v="94110"/>
    <n v="27"/>
    <n v="1"/>
    <n v="56"/>
  </r>
  <r>
    <n v="4"/>
    <x v="1"/>
    <x v="1090"/>
    <x v="3"/>
    <x v="0"/>
    <n v="6"/>
    <x v="0"/>
    <x v="14"/>
    <x v="1"/>
    <x v="1"/>
    <x v="1"/>
    <s v="United States"/>
    <x v="367"/>
    <x v="1"/>
    <m/>
    <x v="0"/>
    <x v="5"/>
    <d v="2019-12-08T00:00:00"/>
    <s v="Sun"/>
    <x v="6"/>
    <s v="CA-2019-117457"/>
    <n v="1228"/>
    <s v="OSullivan 4-Shelf Bookcase in Odessa Pine"/>
    <s v="Anna Andreadi"/>
    <n v="94110"/>
    <n v="31"/>
    <n v="13"/>
    <n v="1337"/>
  </r>
  <r>
    <n v="4"/>
    <x v="1"/>
    <x v="1090"/>
    <x v="3"/>
    <x v="0"/>
    <n v="6"/>
    <x v="0"/>
    <x v="5"/>
    <x v="1"/>
    <x v="1"/>
    <x v="1"/>
    <s v="United States"/>
    <x v="367"/>
    <x v="1"/>
    <m/>
    <x v="0"/>
    <x v="1"/>
    <d v="2019-12-08T00:00:00"/>
    <s v="Sun"/>
    <x v="6"/>
    <s v="CA-2019-117457"/>
    <n v="1180"/>
    <s v="Novimex High-Tech Fabric Mesh Task Chair"/>
    <s v="Anna Andreadi"/>
    <n v="94110"/>
    <n v="-18"/>
    <n v="2"/>
    <n v="114"/>
  </r>
  <r>
    <n v="6"/>
    <x v="0"/>
    <x v="1103"/>
    <x v="3"/>
    <x v="0"/>
    <n v="6"/>
    <x v="0"/>
    <x v="8"/>
    <x v="0"/>
    <x v="107"/>
    <x v="34"/>
    <s v="United States"/>
    <x v="600"/>
    <x v="3"/>
    <m/>
    <x v="0"/>
    <x v="0"/>
    <d v="2019-09-23T00:00:00"/>
    <s v="Mon"/>
    <x v="0"/>
    <s v="CA-2019-117485"/>
    <n v="922"/>
    <s v="Imation Secure+ Hardware Encrypted USB 2.0 Flash Drive; 16GB"/>
    <s v="Kelly Williams"/>
    <n v="74133"/>
    <n v="102"/>
    <n v="4"/>
    <n v="292"/>
  </r>
  <r>
    <n v="5"/>
    <x v="1"/>
    <x v="1049"/>
    <x v="3"/>
    <x v="0"/>
    <n v="6"/>
    <x v="1"/>
    <x v="1"/>
    <x v="1"/>
    <x v="17"/>
    <x v="1"/>
    <s v="United States"/>
    <x v="99"/>
    <x v="1"/>
    <s v="Yes"/>
    <x v="1"/>
    <x v="1"/>
    <d v="2019-03-03T00:00:00"/>
    <s v="Tue"/>
    <x v="2"/>
    <s v="CA-2019-117513"/>
    <n v="980"/>
    <s v="Lesro Sheffield Collection Coffee Table, End Table, Center Table, Corner Table"/>
    <s v="Anna Andreadi"/>
    <n v="90004"/>
    <n v="-15"/>
    <n v="7"/>
    <n v="400"/>
  </r>
  <r>
    <n v="6"/>
    <x v="0"/>
    <x v="1011"/>
    <x v="3"/>
    <x v="0"/>
    <n v="6"/>
    <x v="1"/>
    <x v="1"/>
    <x v="1"/>
    <x v="1"/>
    <x v="1"/>
    <s v="United States"/>
    <x v="116"/>
    <x v="1"/>
    <m/>
    <x v="0"/>
    <x v="1"/>
    <d v="2019-05-12T00:00:00"/>
    <s v="Thu"/>
    <x v="5"/>
    <s v="CA-2019-117632"/>
    <n v="980"/>
    <s v="Lesro Sheffield Collection Coffee Table, End Table, Center Table, Corner Table"/>
    <s v="Anna Andreadi"/>
    <n v="94122"/>
    <n v="-11"/>
    <n v="5"/>
    <n v="285"/>
  </r>
  <r>
    <n v="6"/>
    <x v="0"/>
    <x v="1011"/>
    <x v="3"/>
    <x v="0"/>
    <n v="6"/>
    <x v="1"/>
    <x v="12"/>
    <x v="2"/>
    <x v="1"/>
    <x v="1"/>
    <s v="United States"/>
    <x v="116"/>
    <x v="1"/>
    <m/>
    <x v="0"/>
    <x v="0"/>
    <d v="2019-05-12T00:00:00"/>
    <s v="Thu"/>
    <x v="5"/>
    <s v="CA-2019-117632"/>
    <n v="858"/>
    <s v="Hoover Commercial Soft Guard Upright Vacuum And Disposable Filtration Bags"/>
    <s v="Anna Andreadi"/>
    <n v="94122"/>
    <n v="2"/>
    <n v="1"/>
    <n v="8"/>
  </r>
  <r>
    <n v="6"/>
    <x v="0"/>
    <x v="1011"/>
    <x v="3"/>
    <x v="0"/>
    <n v="6"/>
    <x v="1"/>
    <x v="15"/>
    <x v="2"/>
    <x v="1"/>
    <x v="1"/>
    <s v="United States"/>
    <x v="116"/>
    <x v="1"/>
    <m/>
    <x v="0"/>
    <x v="0"/>
    <d v="2019-05-12T00:00:00"/>
    <s v="Thu"/>
    <x v="5"/>
    <s v="CA-2019-117632"/>
    <n v="461"/>
    <s v="Compact Automatic Electric Letter Opener"/>
    <s v="Anna Andreadi"/>
    <n v="94122"/>
    <n v="5"/>
    <n v="2"/>
    <n v="239"/>
  </r>
  <r>
    <n v="6"/>
    <x v="0"/>
    <x v="1011"/>
    <x v="3"/>
    <x v="0"/>
    <n v="6"/>
    <x v="1"/>
    <x v="2"/>
    <x v="2"/>
    <x v="1"/>
    <x v="1"/>
    <s v="United States"/>
    <x v="116"/>
    <x v="1"/>
    <m/>
    <x v="0"/>
    <x v="1"/>
    <d v="2019-05-12T00:00:00"/>
    <s v="Thu"/>
    <x v="5"/>
    <s v="CA-2019-117632"/>
    <n v="536"/>
    <s v="DXL Angle-View Binders with Locking Rings, Black"/>
    <s v="Anna Andreadi"/>
    <n v="94122"/>
    <n v="6"/>
    <n v="4"/>
    <n v="19"/>
  </r>
  <r>
    <n v="4"/>
    <x v="1"/>
    <x v="1165"/>
    <x v="3"/>
    <x v="0"/>
    <n v="6"/>
    <x v="0"/>
    <x v="9"/>
    <x v="1"/>
    <x v="184"/>
    <x v="31"/>
    <s v="United States"/>
    <x v="704"/>
    <x v="1"/>
    <m/>
    <x v="0"/>
    <x v="1"/>
    <d v="2019-08-21T00:00:00"/>
    <s v="Sat"/>
    <x v="10"/>
    <s v="CA-2019-117646"/>
    <n v="485"/>
    <s v="DAX Charcoal/Nickel-Tone Document Frame, 5 x 7"/>
    <s v="Anna Andreadi"/>
    <n v="80027"/>
    <n v="7"/>
    <n v="3"/>
    <n v="23"/>
  </r>
  <r>
    <n v="4"/>
    <x v="1"/>
    <x v="1165"/>
    <x v="3"/>
    <x v="0"/>
    <n v="6"/>
    <x v="0"/>
    <x v="3"/>
    <x v="2"/>
    <x v="184"/>
    <x v="31"/>
    <s v="United States"/>
    <x v="704"/>
    <x v="1"/>
    <m/>
    <x v="0"/>
    <x v="1"/>
    <d v="2019-08-21T00:00:00"/>
    <s v="Sat"/>
    <x v="10"/>
    <s v="CA-2019-117646"/>
    <n v="1477"/>
    <s v="Southworth 25% Cotton Antique Laid Paper &amp; Envelopes"/>
    <s v="Anna Andreadi"/>
    <n v="80027"/>
    <n v="2"/>
    <n v="1"/>
    <n v="7"/>
  </r>
  <r>
    <n v="4"/>
    <x v="1"/>
    <x v="1165"/>
    <x v="3"/>
    <x v="0"/>
    <n v="6"/>
    <x v="0"/>
    <x v="11"/>
    <x v="2"/>
    <x v="184"/>
    <x v="31"/>
    <s v="United States"/>
    <x v="704"/>
    <x v="1"/>
    <m/>
    <x v="0"/>
    <x v="1"/>
    <d v="2019-08-21T00:00:00"/>
    <s v="Sat"/>
    <x v="10"/>
    <s v="CA-2019-117646"/>
    <n v="1336"/>
    <s v="Recycled Data-Pak for Archival Bound Computer Printouts, 12-1/2 x 12-1/2 x 16"/>
    <s v="Anna Andreadi"/>
    <n v="80027"/>
    <n v="21"/>
    <n v="3"/>
    <n v="237"/>
  </r>
  <r>
    <n v="4"/>
    <x v="1"/>
    <x v="1089"/>
    <x v="3"/>
    <x v="0"/>
    <n v="6"/>
    <x v="0"/>
    <x v="1"/>
    <x v="1"/>
    <x v="13"/>
    <x v="10"/>
    <s v="United States"/>
    <x v="227"/>
    <x v="3"/>
    <m/>
    <x v="0"/>
    <x v="8"/>
    <d v="2019-10-19T00:00:00"/>
    <s v="Thu"/>
    <x v="8"/>
    <s v="CA-2019-117653"/>
    <n v="979"/>
    <s v="Lesro Round Back Collection Coffee Table, End Table"/>
    <s v="Kelly Williams"/>
    <n v="60623"/>
    <n v="-68"/>
    <n v="1"/>
    <n v="91"/>
  </r>
  <r>
    <n v="5"/>
    <x v="1"/>
    <x v="1038"/>
    <x v="3"/>
    <x v="0"/>
    <n v="6"/>
    <x v="1"/>
    <x v="9"/>
    <x v="1"/>
    <x v="16"/>
    <x v="12"/>
    <s v="United States"/>
    <x v="192"/>
    <x v="0"/>
    <m/>
    <x v="0"/>
    <x v="1"/>
    <d v="2019-12-04T00:00:00"/>
    <s v="Wed"/>
    <x v="6"/>
    <s v="CA-2019-117667"/>
    <n v="789"/>
    <s v="Hand-Finished Solid Wood Document Frame"/>
    <s v="Chuck Magee"/>
    <n v="19134"/>
    <n v="7"/>
    <n v="2"/>
    <n v="55"/>
  </r>
  <r>
    <n v="5"/>
    <x v="1"/>
    <x v="1038"/>
    <x v="3"/>
    <x v="0"/>
    <n v="6"/>
    <x v="1"/>
    <x v="5"/>
    <x v="1"/>
    <x v="16"/>
    <x v="12"/>
    <s v="United States"/>
    <x v="192"/>
    <x v="0"/>
    <m/>
    <x v="0"/>
    <x v="2"/>
    <d v="2019-12-04T00:00:00"/>
    <s v="Wed"/>
    <x v="6"/>
    <s v="CA-2019-117667"/>
    <n v="739"/>
    <s v="Global Chrome Stack Chair"/>
    <s v="Chuck Magee"/>
    <n v="19134"/>
    <n v="-10"/>
    <n v="10"/>
    <n v="240"/>
  </r>
  <r>
    <n v="5"/>
    <x v="1"/>
    <x v="1038"/>
    <x v="3"/>
    <x v="0"/>
    <n v="6"/>
    <x v="1"/>
    <x v="6"/>
    <x v="2"/>
    <x v="16"/>
    <x v="12"/>
    <s v="United States"/>
    <x v="192"/>
    <x v="0"/>
    <m/>
    <x v="0"/>
    <x v="1"/>
    <d v="2019-12-04T00:00:00"/>
    <s v="Wed"/>
    <x v="6"/>
    <s v="CA-2019-117667"/>
    <n v="525"/>
    <s v="DIXON Ticonderoga Erasable Checking Pencils"/>
    <s v="Chuck Magee"/>
    <n v="19134"/>
    <n v="3"/>
    <n v="3"/>
    <n v="13"/>
  </r>
  <r>
    <n v="5"/>
    <x v="1"/>
    <x v="1038"/>
    <x v="3"/>
    <x v="0"/>
    <n v="6"/>
    <x v="1"/>
    <x v="3"/>
    <x v="2"/>
    <x v="16"/>
    <x v="12"/>
    <s v="United States"/>
    <x v="192"/>
    <x v="0"/>
    <m/>
    <x v="0"/>
    <x v="1"/>
    <d v="2019-12-04T00:00:00"/>
    <s v="Wed"/>
    <x v="6"/>
    <s v="CA-2019-117667"/>
    <n v="1753"/>
    <s v="Xerox 1956"/>
    <s v="Chuck Magee"/>
    <n v="19134"/>
    <n v="9"/>
    <n v="5"/>
    <n v="24"/>
  </r>
  <r>
    <n v="5"/>
    <x v="1"/>
    <x v="1038"/>
    <x v="3"/>
    <x v="0"/>
    <n v="6"/>
    <x v="1"/>
    <x v="8"/>
    <x v="0"/>
    <x v="16"/>
    <x v="12"/>
    <s v="United States"/>
    <x v="192"/>
    <x v="0"/>
    <m/>
    <x v="0"/>
    <x v="1"/>
    <d v="2019-12-04T00:00:00"/>
    <s v="Wed"/>
    <x v="6"/>
    <s v="CA-2019-117667"/>
    <n v="1006"/>
    <s v="Logitech G13 Programmable Gameboard with LCD Display"/>
    <s v="Chuck Magee"/>
    <n v="19134"/>
    <n v="-29"/>
    <n v="4"/>
    <n v="256"/>
  </r>
  <r>
    <n v="3"/>
    <x v="2"/>
    <x v="1118"/>
    <x v="3"/>
    <x v="2"/>
    <n v="1"/>
    <x v="1"/>
    <x v="3"/>
    <x v="2"/>
    <x v="22"/>
    <x v="14"/>
    <s v="United States"/>
    <x v="265"/>
    <x v="2"/>
    <m/>
    <x v="0"/>
    <x v="0"/>
    <d v="2019-08-05T00:00:00"/>
    <s v="Thu"/>
    <x v="10"/>
    <s v="CA-2019-117695"/>
    <n v="93"/>
    <s v="Adams Phone Message Book, 200 Message Capacity, 8 1/16” x 11”"/>
    <s v="Cassandra Brandow"/>
    <n v="40475"/>
    <n v="6"/>
    <n v="2"/>
    <n v="14"/>
  </r>
  <r>
    <n v="6"/>
    <x v="0"/>
    <x v="1007"/>
    <x v="3"/>
    <x v="0"/>
    <n v="6"/>
    <x v="2"/>
    <x v="9"/>
    <x v="1"/>
    <x v="111"/>
    <x v="35"/>
    <s v="United States"/>
    <x v="362"/>
    <x v="0"/>
    <m/>
    <x v="0"/>
    <x v="0"/>
    <d v="2019-11-28T00:00:00"/>
    <s v="Sat"/>
    <x v="6"/>
    <s v="CA-2019-117702"/>
    <n v="577"/>
    <s v="Eldon Image Series Desk Accessories, Burgundy"/>
    <s v="Chuck Magee"/>
    <n v="21215"/>
    <n v="8"/>
    <n v="5"/>
    <n v="21"/>
  </r>
  <r>
    <n v="6"/>
    <x v="0"/>
    <x v="1007"/>
    <x v="3"/>
    <x v="0"/>
    <n v="6"/>
    <x v="2"/>
    <x v="9"/>
    <x v="1"/>
    <x v="111"/>
    <x v="35"/>
    <s v="United States"/>
    <x v="362"/>
    <x v="0"/>
    <m/>
    <x v="0"/>
    <x v="0"/>
    <d v="2019-11-28T00:00:00"/>
    <s v="Sat"/>
    <x v="6"/>
    <s v="CA-2019-117702"/>
    <n v="1043"/>
    <s v="Luxo Professional Fluorescent Magnifier Lamp with Clamp-Mount Base"/>
    <s v="Chuck Magee"/>
    <n v="21215"/>
    <n v="273"/>
    <n v="5"/>
    <n v="1049"/>
  </r>
  <r>
    <n v="6"/>
    <x v="0"/>
    <x v="1007"/>
    <x v="3"/>
    <x v="0"/>
    <n v="6"/>
    <x v="2"/>
    <x v="6"/>
    <x v="2"/>
    <x v="111"/>
    <x v="35"/>
    <s v="United States"/>
    <x v="362"/>
    <x v="0"/>
    <m/>
    <x v="0"/>
    <x v="0"/>
    <d v="2019-11-28T00:00:00"/>
    <s v="Sat"/>
    <x v="6"/>
    <s v="CA-2019-117702"/>
    <n v="321"/>
    <s v="BIC Brite Liner Grip Highlighters"/>
    <s v="Chuck Magee"/>
    <n v="21215"/>
    <n v="1"/>
    <n v="1"/>
    <n v="2"/>
  </r>
  <r>
    <n v="6"/>
    <x v="0"/>
    <x v="990"/>
    <x v="3"/>
    <x v="0"/>
    <n v="6"/>
    <x v="0"/>
    <x v="3"/>
    <x v="2"/>
    <x v="407"/>
    <x v="28"/>
    <s v="United States"/>
    <x v="576"/>
    <x v="3"/>
    <m/>
    <x v="0"/>
    <x v="0"/>
    <d v="2019-10-01T00:00:00"/>
    <s v="Sun"/>
    <x v="8"/>
    <s v="CA-2019-117807"/>
    <n v="1708"/>
    <s v="Xerox 1915"/>
    <s v="Kelly Williams"/>
    <n v="68025"/>
    <n v="50"/>
    <n v="1"/>
    <n v="105"/>
  </r>
  <r>
    <n v="4"/>
    <x v="1"/>
    <x v="1009"/>
    <x v="3"/>
    <x v="0"/>
    <n v="6"/>
    <x v="0"/>
    <x v="8"/>
    <x v="0"/>
    <x v="239"/>
    <x v="19"/>
    <s v="United States"/>
    <x v="501"/>
    <x v="0"/>
    <m/>
    <x v="0"/>
    <x v="1"/>
    <d v="2019-06-12T00:00:00"/>
    <s v="Thu"/>
    <x v="9"/>
    <s v="CA-2019-117821"/>
    <n v="1096"/>
    <s v="Microsoft Sculpt Comfort Mouse"/>
    <s v="Chuck Magee"/>
    <n v="43302"/>
    <n v="19"/>
    <n v="2"/>
    <n v="64"/>
  </r>
  <r>
    <n v="5"/>
    <x v="1"/>
    <x v="1134"/>
    <x v="3"/>
    <x v="0"/>
    <n v="6"/>
    <x v="0"/>
    <x v="9"/>
    <x v="1"/>
    <x v="0"/>
    <x v="0"/>
    <s v="United States"/>
    <x v="385"/>
    <x v="0"/>
    <m/>
    <x v="0"/>
    <x v="0"/>
    <d v="2019-05-18T00:00:00"/>
    <s v="Wed"/>
    <x v="5"/>
    <s v="CA-2019-117863"/>
    <n v="1056"/>
    <s v="Master Caster Door Stop, Large Neon Orange"/>
    <s v="Chuck Magee"/>
    <n v="10024"/>
    <n v="6"/>
    <n v="2"/>
    <n v="15"/>
  </r>
  <r>
    <n v="5"/>
    <x v="1"/>
    <x v="1134"/>
    <x v="3"/>
    <x v="0"/>
    <n v="6"/>
    <x v="0"/>
    <x v="2"/>
    <x v="2"/>
    <x v="0"/>
    <x v="0"/>
    <s v="United States"/>
    <x v="385"/>
    <x v="0"/>
    <m/>
    <x v="0"/>
    <x v="1"/>
    <d v="2019-05-18T00:00:00"/>
    <s v="Wed"/>
    <x v="5"/>
    <s v="CA-2019-117863"/>
    <n v="57"/>
    <s v="Acco Pressboard Covers with Storage Hooks, 9 1/2 x 11, Executive Red"/>
    <s v="Chuck Magee"/>
    <n v="10024"/>
    <n v="1"/>
    <n v="1"/>
    <n v="3"/>
  </r>
  <r>
    <n v="3"/>
    <x v="0"/>
    <x v="1166"/>
    <x v="3"/>
    <x v="1"/>
    <n v="3"/>
    <x v="0"/>
    <x v="6"/>
    <x v="2"/>
    <x v="224"/>
    <x v="19"/>
    <s v="United States"/>
    <x v="542"/>
    <x v="0"/>
    <m/>
    <x v="0"/>
    <x v="1"/>
    <d v="2019-01-27T00:00:00"/>
    <s v="Fri"/>
    <x v="11"/>
    <s v="CA-2019-117870"/>
    <n v="1126"/>
    <s v="Newell 312"/>
    <s v="Chuck Magee"/>
    <n v="44240"/>
    <n v="2"/>
    <n v="3"/>
    <n v="14"/>
  </r>
  <r>
    <n v="3"/>
    <x v="0"/>
    <x v="1166"/>
    <x v="3"/>
    <x v="1"/>
    <n v="3"/>
    <x v="0"/>
    <x v="8"/>
    <x v="0"/>
    <x v="224"/>
    <x v="19"/>
    <s v="United States"/>
    <x v="542"/>
    <x v="0"/>
    <m/>
    <x v="0"/>
    <x v="1"/>
    <d v="2019-01-27T00:00:00"/>
    <s v="Fri"/>
    <x v="11"/>
    <s v="CA-2019-117870"/>
    <n v="141"/>
    <s v="Anker Ultrathin Bluetooth Wireless Keyboard Aluminum Cover with Stand"/>
    <s v="Chuck Magee"/>
    <n v="44240"/>
    <n v="-9"/>
    <n v="3"/>
    <n v="72"/>
  </r>
  <r>
    <n v="3"/>
    <x v="0"/>
    <x v="1166"/>
    <x v="3"/>
    <x v="1"/>
    <n v="3"/>
    <x v="0"/>
    <x v="0"/>
    <x v="0"/>
    <x v="224"/>
    <x v="19"/>
    <s v="United States"/>
    <x v="542"/>
    <x v="0"/>
    <m/>
    <x v="0"/>
    <x v="6"/>
    <d v="2019-01-27T00:00:00"/>
    <s v="Fri"/>
    <x v="11"/>
    <s v="CA-2019-117870"/>
    <n v="944"/>
    <s v="JBL Micro Wireless Portable Bluetooth Speaker"/>
    <s v="Chuck Magee"/>
    <n v="44240"/>
    <n v="-27"/>
    <n v="3"/>
    <n v="108"/>
  </r>
  <r>
    <n v="4"/>
    <x v="2"/>
    <x v="1090"/>
    <x v="3"/>
    <x v="1"/>
    <n v="3"/>
    <x v="1"/>
    <x v="12"/>
    <x v="2"/>
    <x v="1"/>
    <x v="1"/>
    <s v="United States"/>
    <x v="131"/>
    <x v="1"/>
    <s v="Yes"/>
    <x v="1"/>
    <x v="0"/>
    <d v="2019-12-08T00:00:00"/>
    <s v="Sun"/>
    <x v="6"/>
    <s v="CA-2019-117926"/>
    <n v="294"/>
    <s v="Belkin 8-Outlet Premiere SurgeMaster II Surge Protectors"/>
    <s v="Anna Andreadi"/>
    <n v="94109"/>
    <n v="21"/>
    <n v="1"/>
    <n v="69"/>
  </r>
  <r>
    <n v="5"/>
    <x v="1"/>
    <x v="1101"/>
    <x v="3"/>
    <x v="0"/>
    <n v="6"/>
    <x v="0"/>
    <x v="12"/>
    <x v="2"/>
    <x v="0"/>
    <x v="0"/>
    <s v="United States"/>
    <x v="247"/>
    <x v="0"/>
    <m/>
    <x v="0"/>
    <x v="0"/>
    <d v="2019-12-24T00:00:00"/>
    <s v="Tue"/>
    <x v="6"/>
    <s v="CA-2019-117933"/>
    <n v="1502"/>
    <s v="Staple holder"/>
    <s v="Chuck Magee"/>
    <n v="10024"/>
    <n v="10"/>
    <n v="3"/>
    <n v="36"/>
  </r>
  <r>
    <n v="5"/>
    <x v="2"/>
    <x v="999"/>
    <x v="3"/>
    <x v="1"/>
    <n v="3"/>
    <x v="1"/>
    <x v="9"/>
    <x v="1"/>
    <x v="0"/>
    <x v="0"/>
    <s v="United States"/>
    <x v="8"/>
    <x v="0"/>
    <m/>
    <x v="0"/>
    <x v="0"/>
    <d v="2019-08-18T00:00:00"/>
    <s v="Wed"/>
    <x v="10"/>
    <s v="CA-2019-117947"/>
    <n v="493"/>
    <s v="DAX Metal Frame, Desktop, Stepped-Edge"/>
    <s v="Chuck Magee"/>
    <n v="10011"/>
    <n v="16"/>
    <n v="2"/>
    <n v="40"/>
  </r>
  <r>
    <n v="5"/>
    <x v="2"/>
    <x v="999"/>
    <x v="3"/>
    <x v="1"/>
    <n v="3"/>
    <x v="1"/>
    <x v="9"/>
    <x v="1"/>
    <x v="0"/>
    <x v="0"/>
    <s v="United States"/>
    <x v="8"/>
    <x v="0"/>
    <m/>
    <x v="0"/>
    <x v="0"/>
    <d v="2019-08-18T00:00:00"/>
    <s v="Wed"/>
    <x v="10"/>
    <s v="CA-2019-117947"/>
    <n v="498"/>
    <s v="DAX Value U-Channel Document Frames, Easel Back"/>
    <s v="Chuck Magee"/>
    <n v="10011"/>
    <n v="3"/>
    <n v="2"/>
    <n v="10"/>
  </r>
  <r>
    <n v="5"/>
    <x v="2"/>
    <x v="999"/>
    <x v="3"/>
    <x v="1"/>
    <n v="3"/>
    <x v="1"/>
    <x v="2"/>
    <x v="2"/>
    <x v="0"/>
    <x v="0"/>
    <s v="United States"/>
    <x v="8"/>
    <x v="0"/>
    <m/>
    <x v="0"/>
    <x v="1"/>
    <d v="2019-08-18T00:00:00"/>
    <s v="Wed"/>
    <x v="10"/>
    <s v="CA-2019-117947"/>
    <n v="1338"/>
    <s v="Recycled Easel Ring Binders"/>
    <s v="Chuck Magee"/>
    <n v="10011"/>
    <n v="34"/>
    <n v="9"/>
    <n v="107"/>
  </r>
  <r>
    <n v="5"/>
    <x v="2"/>
    <x v="999"/>
    <x v="3"/>
    <x v="1"/>
    <n v="3"/>
    <x v="1"/>
    <x v="0"/>
    <x v="0"/>
    <x v="0"/>
    <x v="0"/>
    <s v="United States"/>
    <x v="8"/>
    <x v="0"/>
    <m/>
    <x v="0"/>
    <x v="0"/>
    <d v="2019-08-18T00:00:00"/>
    <s v="Wed"/>
    <x v="10"/>
    <s v="CA-2019-117947"/>
    <n v="778"/>
    <s v="Grandstream GXP1160 VoIP phone"/>
    <s v="Chuck Magee"/>
    <n v="10011"/>
    <n v="11"/>
    <n v="1"/>
    <n v="38"/>
  </r>
  <r>
    <n v="5"/>
    <x v="2"/>
    <x v="999"/>
    <x v="3"/>
    <x v="1"/>
    <n v="3"/>
    <x v="1"/>
    <x v="9"/>
    <x v="1"/>
    <x v="0"/>
    <x v="0"/>
    <s v="United States"/>
    <x v="8"/>
    <x v="0"/>
    <m/>
    <x v="0"/>
    <x v="0"/>
    <d v="2019-08-18T00:00:00"/>
    <s v="Wed"/>
    <x v="10"/>
    <s v="CA-2019-117947"/>
    <n v="1447"/>
    <s v="Seth Thomas 14 Putty-Colored Wall Clock"/>
    <s v="Chuck Magee"/>
    <n v="10011"/>
    <n v="27"/>
    <n v="3"/>
    <n v="88"/>
  </r>
  <r>
    <n v="6"/>
    <x v="0"/>
    <x v="1036"/>
    <x v="3"/>
    <x v="0"/>
    <n v="6"/>
    <x v="0"/>
    <x v="9"/>
    <x v="1"/>
    <x v="292"/>
    <x v="25"/>
    <s v="United States"/>
    <x v="614"/>
    <x v="0"/>
    <m/>
    <x v="0"/>
    <x v="0"/>
    <d v="2019-12-04T00:00:00"/>
    <s v="Wed"/>
    <x v="6"/>
    <s v="CA-2019-118003"/>
    <n v="1563"/>
    <s v="Tensor Hersey Kiss Styled Floor Lamp"/>
    <s v="Chuck Magee"/>
    <n v="7501"/>
    <n v="2"/>
    <n v="1"/>
    <n v="13"/>
  </r>
  <r>
    <n v="6"/>
    <x v="0"/>
    <x v="1036"/>
    <x v="3"/>
    <x v="0"/>
    <n v="6"/>
    <x v="0"/>
    <x v="5"/>
    <x v="1"/>
    <x v="292"/>
    <x v="25"/>
    <s v="United States"/>
    <x v="614"/>
    <x v="0"/>
    <m/>
    <x v="0"/>
    <x v="0"/>
    <d v="2019-12-04T00:00:00"/>
    <s v="Wed"/>
    <x v="6"/>
    <s v="CA-2019-118003"/>
    <n v="763"/>
    <s v="Global Low Back Tilter Chair"/>
    <s v="Chuck Magee"/>
    <n v="7501"/>
    <n v="18"/>
    <n v="3"/>
    <n v="303"/>
  </r>
  <r>
    <n v="6"/>
    <x v="0"/>
    <x v="1036"/>
    <x v="3"/>
    <x v="0"/>
    <n v="6"/>
    <x v="0"/>
    <x v="5"/>
    <x v="1"/>
    <x v="292"/>
    <x v="25"/>
    <s v="United States"/>
    <x v="614"/>
    <x v="0"/>
    <m/>
    <x v="0"/>
    <x v="0"/>
    <d v="2019-12-04T00:00:00"/>
    <s v="Wed"/>
    <x v="6"/>
    <s v="CA-2019-118003"/>
    <n v="772"/>
    <s v="Global Value Steno Chair, Gray"/>
    <s v="Chuck Magee"/>
    <n v="7501"/>
    <n v="46"/>
    <n v="3"/>
    <n v="182"/>
  </r>
  <r>
    <n v="3"/>
    <x v="0"/>
    <x v="1001"/>
    <x v="3"/>
    <x v="1"/>
    <n v="3"/>
    <x v="0"/>
    <x v="9"/>
    <x v="1"/>
    <x v="178"/>
    <x v="31"/>
    <s v="United States"/>
    <x v="671"/>
    <x v="1"/>
    <m/>
    <x v="0"/>
    <x v="1"/>
    <d v="2019-12-03T00:00:00"/>
    <s v="Tue"/>
    <x v="6"/>
    <s v="CA-2019-118017"/>
    <n v="497"/>
    <s v="DAX Two-Tone Silver Metal Document Frame"/>
    <s v="Anna Andreadi"/>
    <n v="80229"/>
    <n v="5"/>
    <n v="1"/>
    <n v="16"/>
  </r>
  <r>
    <n v="3"/>
    <x v="0"/>
    <x v="1001"/>
    <x v="3"/>
    <x v="1"/>
    <n v="3"/>
    <x v="0"/>
    <x v="9"/>
    <x v="1"/>
    <x v="178"/>
    <x v="31"/>
    <s v="United States"/>
    <x v="671"/>
    <x v="1"/>
    <m/>
    <x v="0"/>
    <x v="1"/>
    <d v="2019-12-03T00:00:00"/>
    <s v="Tue"/>
    <x v="6"/>
    <s v="CA-2019-118017"/>
    <n v="1505"/>
    <s v="Staple-based wall hangings"/>
    <s v="Anna Andreadi"/>
    <n v="80229"/>
    <n v="7"/>
    <n v="3"/>
    <n v="23"/>
  </r>
  <r>
    <n v="3"/>
    <x v="0"/>
    <x v="1001"/>
    <x v="3"/>
    <x v="1"/>
    <n v="3"/>
    <x v="0"/>
    <x v="9"/>
    <x v="1"/>
    <x v="178"/>
    <x v="31"/>
    <s v="United States"/>
    <x v="671"/>
    <x v="1"/>
    <m/>
    <x v="0"/>
    <x v="1"/>
    <d v="2019-12-03T00:00:00"/>
    <s v="Tue"/>
    <x v="6"/>
    <s v="CA-2019-118017"/>
    <n v="577"/>
    <s v="Eldon Image Series Desk Accessories, Burgundy"/>
    <s v="Anna Andreadi"/>
    <n v="80229"/>
    <n v="3"/>
    <n v="5"/>
    <n v="17"/>
  </r>
  <r>
    <n v="3"/>
    <x v="0"/>
    <x v="1001"/>
    <x v="3"/>
    <x v="1"/>
    <n v="3"/>
    <x v="0"/>
    <x v="3"/>
    <x v="2"/>
    <x v="178"/>
    <x v="31"/>
    <s v="United States"/>
    <x v="671"/>
    <x v="1"/>
    <m/>
    <x v="0"/>
    <x v="1"/>
    <d v="2019-12-03T00:00:00"/>
    <s v="Tue"/>
    <x v="6"/>
    <s v="CA-2019-118017"/>
    <n v="1654"/>
    <s v="Wirebound Four 2-3/4 x 5 Forms per Page, 400 Sets per Book"/>
    <s v="Anna Andreadi"/>
    <n v="80229"/>
    <n v="4"/>
    <n v="2"/>
    <n v="10"/>
  </r>
  <r>
    <n v="3"/>
    <x v="0"/>
    <x v="1001"/>
    <x v="3"/>
    <x v="1"/>
    <n v="3"/>
    <x v="0"/>
    <x v="6"/>
    <x v="2"/>
    <x v="178"/>
    <x v="31"/>
    <s v="United States"/>
    <x v="671"/>
    <x v="1"/>
    <m/>
    <x v="0"/>
    <x v="1"/>
    <d v="2019-12-03T00:00:00"/>
    <s v="Tue"/>
    <x v="6"/>
    <s v="CA-2019-118017"/>
    <n v="1161"/>
    <s v="Newell 344"/>
    <s v="Anna Andreadi"/>
    <n v="80229"/>
    <n v="1"/>
    <n v="6"/>
    <n v="13"/>
  </r>
  <r>
    <n v="3"/>
    <x v="0"/>
    <x v="1001"/>
    <x v="3"/>
    <x v="1"/>
    <n v="3"/>
    <x v="0"/>
    <x v="15"/>
    <x v="2"/>
    <x v="178"/>
    <x v="31"/>
    <s v="United States"/>
    <x v="671"/>
    <x v="1"/>
    <m/>
    <x v="0"/>
    <x v="1"/>
    <d v="2019-12-03T00:00:00"/>
    <s v="Tue"/>
    <x v="6"/>
    <s v="CA-2019-118017"/>
    <n v="597"/>
    <s v="Elite 5 Scissors"/>
    <s v="Anna Andreadi"/>
    <n v="80229"/>
    <n v="6"/>
    <n v="7"/>
    <n v="47"/>
  </r>
  <r>
    <n v="3"/>
    <x v="0"/>
    <x v="1001"/>
    <x v="3"/>
    <x v="1"/>
    <n v="3"/>
    <x v="0"/>
    <x v="8"/>
    <x v="0"/>
    <x v="178"/>
    <x v="31"/>
    <s v="United States"/>
    <x v="671"/>
    <x v="1"/>
    <m/>
    <x v="0"/>
    <x v="1"/>
    <d v="2019-12-03T00:00:00"/>
    <s v="Tue"/>
    <x v="6"/>
    <s v="CA-2019-118017"/>
    <n v="1077"/>
    <s v="Memorex Micro Travel Drive 16 GB"/>
    <s v="Anna Andreadi"/>
    <n v="80229"/>
    <n v="11"/>
    <n v="6"/>
    <n v="77"/>
  </r>
  <r>
    <n v="3"/>
    <x v="0"/>
    <x v="1001"/>
    <x v="3"/>
    <x v="1"/>
    <n v="3"/>
    <x v="0"/>
    <x v="8"/>
    <x v="0"/>
    <x v="178"/>
    <x v="31"/>
    <s v="United States"/>
    <x v="671"/>
    <x v="1"/>
    <m/>
    <x v="0"/>
    <x v="1"/>
    <d v="2019-12-03T00:00:00"/>
    <s v="Tue"/>
    <x v="6"/>
    <s v="CA-2019-118017"/>
    <n v="1077"/>
    <s v="Memorex Micro Travel Drive 16 GB"/>
    <s v="Anna Andreadi"/>
    <n v="80229"/>
    <n v="14"/>
    <n v="8"/>
    <n v="102"/>
  </r>
  <r>
    <n v="7"/>
    <x v="2"/>
    <x v="978"/>
    <x v="3"/>
    <x v="0"/>
    <n v="6"/>
    <x v="1"/>
    <x v="2"/>
    <x v="2"/>
    <x v="15"/>
    <x v="11"/>
    <s v="United States"/>
    <x v="84"/>
    <x v="1"/>
    <s v="Yes"/>
    <x v="1"/>
    <x v="1"/>
    <d v="2019-11-17T00:00:00"/>
    <s v="Tue"/>
    <x v="7"/>
    <s v="CA-2019-118122"/>
    <n v="414"/>
    <s v="Cardinal Slant-D Ring Binder, Heavy Gauge Vinyl"/>
    <s v="Anna Andreadi"/>
    <n v="98103"/>
    <n v="5"/>
    <n v="2"/>
    <n v="14"/>
  </r>
  <r>
    <n v="1"/>
    <x v="0"/>
    <x v="1148"/>
    <x v="3"/>
    <x v="2"/>
    <n v="1"/>
    <x v="1"/>
    <x v="3"/>
    <x v="2"/>
    <x v="456"/>
    <x v="1"/>
    <s v="United States"/>
    <x v="528"/>
    <x v="1"/>
    <m/>
    <x v="0"/>
    <x v="0"/>
    <d v="2019-09-16T00:00:00"/>
    <s v="Mon"/>
    <x v="0"/>
    <s v="CA-2019-118136"/>
    <n v="129"/>
    <s v="Ampad Gold Fibre Wirebound Steno Books, 6 x 9, Gregg Ruled"/>
    <s v="Anna Andreadi"/>
    <n v="90301"/>
    <n v="4"/>
    <n v="2"/>
    <n v="9"/>
  </r>
  <r>
    <n v="1"/>
    <x v="0"/>
    <x v="1148"/>
    <x v="3"/>
    <x v="2"/>
    <n v="1"/>
    <x v="1"/>
    <x v="6"/>
    <x v="2"/>
    <x v="456"/>
    <x v="1"/>
    <s v="United States"/>
    <x v="528"/>
    <x v="1"/>
    <m/>
    <x v="0"/>
    <x v="0"/>
    <d v="2019-09-16T00:00:00"/>
    <s v="Mon"/>
    <x v="0"/>
    <s v="CA-2019-118136"/>
    <n v="1146"/>
    <s v="Newell 330"/>
    <s v="Anna Andreadi"/>
    <n v="90301"/>
    <n v="2"/>
    <n v="1"/>
    <n v="6"/>
  </r>
  <r>
    <n v="2"/>
    <x v="2"/>
    <x v="1017"/>
    <x v="3"/>
    <x v="2"/>
    <n v="1"/>
    <x v="2"/>
    <x v="1"/>
    <x v="1"/>
    <x v="15"/>
    <x v="11"/>
    <s v="United States"/>
    <x v="736"/>
    <x v="1"/>
    <m/>
    <x v="0"/>
    <x v="0"/>
    <d v="2019-05-09T00:00:00"/>
    <s v="Mon"/>
    <x v="5"/>
    <s v="CA-2019-118199"/>
    <n v="1356"/>
    <s v="Riverside Furniture Oval Coffee Table, Oval End Table, End Table with Drawer"/>
    <s v="Anna Andreadi"/>
    <n v="98105"/>
    <n v="63"/>
    <n v="1"/>
    <n v="287"/>
  </r>
  <r>
    <n v="2"/>
    <x v="2"/>
    <x v="1017"/>
    <x v="3"/>
    <x v="2"/>
    <n v="1"/>
    <x v="2"/>
    <x v="11"/>
    <x v="2"/>
    <x v="15"/>
    <x v="11"/>
    <s v="United States"/>
    <x v="736"/>
    <x v="1"/>
    <m/>
    <x v="0"/>
    <x v="0"/>
    <d v="2019-05-09T00:00:00"/>
    <s v="Mon"/>
    <x v="5"/>
    <s v="CA-2019-118199"/>
    <n v="817"/>
    <s v="Home/Office Personal File Carts"/>
    <s v="Anna Andreadi"/>
    <n v="98105"/>
    <n v="26"/>
    <n v="3"/>
    <n v="104"/>
  </r>
  <r>
    <n v="2"/>
    <x v="2"/>
    <x v="1017"/>
    <x v="3"/>
    <x v="2"/>
    <n v="1"/>
    <x v="2"/>
    <x v="11"/>
    <x v="2"/>
    <x v="15"/>
    <x v="11"/>
    <s v="United States"/>
    <x v="736"/>
    <x v="1"/>
    <m/>
    <x v="0"/>
    <x v="0"/>
    <d v="2019-05-09T00:00:00"/>
    <s v="Mon"/>
    <x v="5"/>
    <s v="CA-2019-118199"/>
    <n v="1362"/>
    <s v="Rogers Profile Extra Capacity Storage Tub"/>
    <s v="Anna Andreadi"/>
    <n v="98105"/>
    <n v="3"/>
    <n v="4"/>
    <n v="67"/>
  </r>
  <r>
    <n v="2"/>
    <x v="2"/>
    <x v="1017"/>
    <x v="3"/>
    <x v="2"/>
    <n v="1"/>
    <x v="2"/>
    <x v="2"/>
    <x v="2"/>
    <x v="15"/>
    <x v="11"/>
    <s v="United States"/>
    <x v="736"/>
    <x v="1"/>
    <m/>
    <x v="0"/>
    <x v="1"/>
    <d v="2019-05-09T00:00:00"/>
    <s v="Mon"/>
    <x v="5"/>
    <s v="CA-2019-118199"/>
    <n v="717"/>
    <s v="GBC Velobind Prepunched Cover Sets, Regency Series"/>
    <s v="Anna Andreadi"/>
    <n v="98105"/>
    <n v="46"/>
    <n v="5"/>
    <n v="148"/>
  </r>
  <r>
    <n v="2"/>
    <x v="2"/>
    <x v="1017"/>
    <x v="3"/>
    <x v="2"/>
    <n v="1"/>
    <x v="2"/>
    <x v="8"/>
    <x v="0"/>
    <x v="15"/>
    <x v="11"/>
    <s v="United States"/>
    <x v="736"/>
    <x v="1"/>
    <m/>
    <x v="0"/>
    <x v="0"/>
    <d v="2019-05-09T00:00:00"/>
    <s v="Mon"/>
    <x v="5"/>
    <s v="CA-2019-118199"/>
    <n v="1328"/>
    <s v="Razer Kraken 7.1 Surround Sound Over Ear USB Gaming Headset"/>
    <s v="Anna Andreadi"/>
    <n v="98105"/>
    <n v="88"/>
    <n v="2"/>
    <n v="200"/>
  </r>
  <r>
    <n v="2"/>
    <x v="2"/>
    <x v="973"/>
    <x v="3"/>
    <x v="2"/>
    <n v="1"/>
    <x v="2"/>
    <x v="3"/>
    <x v="2"/>
    <x v="457"/>
    <x v="17"/>
    <s v="United States"/>
    <x v="669"/>
    <x v="3"/>
    <m/>
    <x v="0"/>
    <x v="0"/>
    <d v="2019-11-05T00:00:00"/>
    <s v="Thu"/>
    <x v="7"/>
    <s v="CA-2019-118213"/>
    <n v="129"/>
    <s v="Ampad Gold Fibre Wirebound Steno Books, 6 x 9, Gregg Ruled"/>
    <s v="Kelly Williams"/>
    <n v="46142"/>
    <n v="2"/>
    <n v="1"/>
    <n v="4"/>
  </r>
  <r>
    <n v="2"/>
    <x v="2"/>
    <x v="973"/>
    <x v="3"/>
    <x v="2"/>
    <n v="1"/>
    <x v="2"/>
    <x v="3"/>
    <x v="2"/>
    <x v="457"/>
    <x v="17"/>
    <s v="United States"/>
    <x v="669"/>
    <x v="3"/>
    <m/>
    <x v="0"/>
    <x v="0"/>
    <d v="2019-11-05T00:00:00"/>
    <s v="Thu"/>
    <x v="7"/>
    <s v="CA-2019-118213"/>
    <n v="538"/>
    <s v="Easy-staple paper"/>
    <s v="Kelly Williams"/>
    <n v="46142"/>
    <n v="82"/>
    <n v="3"/>
    <n v="168"/>
  </r>
  <r>
    <n v="2"/>
    <x v="2"/>
    <x v="973"/>
    <x v="3"/>
    <x v="2"/>
    <n v="1"/>
    <x v="2"/>
    <x v="3"/>
    <x v="2"/>
    <x v="457"/>
    <x v="17"/>
    <s v="United States"/>
    <x v="669"/>
    <x v="3"/>
    <m/>
    <x v="0"/>
    <x v="0"/>
    <d v="2019-11-05T00:00:00"/>
    <s v="Thu"/>
    <x v="7"/>
    <s v="CA-2019-118213"/>
    <n v="1524"/>
    <s v="Strathmore Photo Mount Cards"/>
    <s v="Kelly Williams"/>
    <n v="46142"/>
    <n v="31"/>
    <n v="10"/>
    <n v="68"/>
  </r>
  <r>
    <n v="1"/>
    <x v="0"/>
    <x v="1029"/>
    <x v="3"/>
    <x v="2"/>
    <n v="1"/>
    <x v="2"/>
    <x v="8"/>
    <x v="0"/>
    <x v="253"/>
    <x v="21"/>
    <s v="United States"/>
    <x v="605"/>
    <x v="3"/>
    <m/>
    <x v="0"/>
    <x v="0"/>
    <d v="2019-07-23T00:00:00"/>
    <s v="Mon"/>
    <x v="1"/>
    <s v="CA-2019-118346"/>
    <n v="1011"/>
    <s v="Logitech G600 MMO Gaming Mouse"/>
    <s v="Kelly Williams"/>
    <n v="53142"/>
    <n v="144"/>
    <n v="5"/>
    <n v="400"/>
  </r>
  <r>
    <n v="6"/>
    <x v="0"/>
    <x v="1167"/>
    <x v="3"/>
    <x v="0"/>
    <n v="6"/>
    <x v="0"/>
    <x v="3"/>
    <x v="2"/>
    <x v="0"/>
    <x v="0"/>
    <s v="United States"/>
    <x v="112"/>
    <x v="0"/>
    <m/>
    <x v="0"/>
    <x v="0"/>
    <d v="2019-04-01T00:00:00"/>
    <s v="Sun"/>
    <x v="4"/>
    <s v="CA-2019-118360"/>
    <n v="1658"/>
    <s v="Wirebound Message Books, Four 2 3/4 x 5 Forms per Page, 200 Sets per Book"/>
    <s v="Chuck Magee"/>
    <n v="10011"/>
    <n v="19"/>
    <n v="9"/>
    <n v="43"/>
  </r>
  <r>
    <n v="5"/>
    <x v="2"/>
    <x v="1113"/>
    <x v="3"/>
    <x v="1"/>
    <n v="3"/>
    <x v="1"/>
    <x v="7"/>
    <x v="2"/>
    <x v="0"/>
    <x v="0"/>
    <s v="United States"/>
    <x v="550"/>
    <x v="0"/>
    <m/>
    <x v="0"/>
    <x v="0"/>
    <d v="2019-10-28T00:00:00"/>
    <s v="Sat"/>
    <x v="7"/>
    <s v="CA-2019-118367"/>
    <n v="1341"/>
    <s v="Recycled Interoffice Envelopes with String and Button Closure, 10 x 13"/>
    <s v="Chuck Magee"/>
    <n v="10035"/>
    <n v="24"/>
    <n v="2"/>
    <n v="48"/>
  </r>
  <r>
    <n v="5"/>
    <x v="1"/>
    <x v="994"/>
    <x v="3"/>
    <x v="0"/>
    <n v="6"/>
    <x v="0"/>
    <x v="11"/>
    <x v="2"/>
    <x v="60"/>
    <x v="27"/>
    <s v="United States"/>
    <x v="151"/>
    <x v="2"/>
    <m/>
    <x v="0"/>
    <x v="1"/>
    <d v="2019-09-29T00:00:00"/>
    <s v="Sun"/>
    <x v="8"/>
    <s v="CA-2019-118402"/>
    <n v="419"/>
    <s v="Carina Media Storage Towers in Natural &amp; Black"/>
    <s v="Cassandra Brandow"/>
    <n v="38109"/>
    <n v="-55"/>
    <n v="5"/>
    <n v="244"/>
  </r>
  <r>
    <n v="4"/>
    <x v="2"/>
    <x v="1168"/>
    <x v="3"/>
    <x v="1"/>
    <n v="3"/>
    <x v="0"/>
    <x v="9"/>
    <x v="1"/>
    <x v="166"/>
    <x v="11"/>
    <s v="United States"/>
    <x v="537"/>
    <x v="1"/>
    <m/>
    <x v="0"/>
    <x v="0"/>
    <d v="2019-06-17T00:00:00"/>
    <s v="Tue"/>
    <x v="9"/>
    <s v="CA-2019-118437"/>
    <n v="872"/>
    <s v="Howard Miller 13-3/4 Diameter Brushed Chrome Round Wall Clock"/>
    <s v="Anna Andreadi"/>
    <n v="98502"/>
    <n v="47"/>
    <n v="3"/>
    <n v="155"/>
  </r>
  <r>
    <n v="4"/>
    <x v="2"/>
    <x v="1168"/>
    <x v="3"/>
    <x v="1"/>
    <n v="3"/>
    <x v="0"/>
    <x v="11"/>
    <x v="2"/>
    <x v="166"/>
    <x v="11"/>
    <s v="United States"/>
    <x v="537"/>
    <x v="1"/>
    <m/>
    <x v="0"/>
    <x v="0"/>
    <d v="2019-06-17T00:00:00"/>
    <s v="Tue"/>
    <x v="9"/>
    <s v="CA-2019-118437"/>
    <n v="1320"/>
    <s v="Project Tote Personal File"/>
    <s v="Anna Andreadi"/>
    <n v="98502"/>
    <n v="4"/>
    <n v="1"/>
    <n v="14"/>
  </r>
  <r>
    <n v="4"/>
    <x v="1"/>
    <x v="1105"/>
    <x v="3"/>
    <x v="0"/>
    <n v="6"/>
    <x v="0"/>
    <x v="3"/>
    <x v="2"/>
    <x v="0"/>
    <x v="0"/>
    <s v="United States"/>
    <x v="124"/>
    <x v="0"/>
    <m/>
    <x v="0"/>
    <x v="0"/>
    <d v="2019-02-16T00:00:00"/>
    <s v="Mon"/>
    <x v="3"/>
    <s v="CA-2019-118521"/>
    <n v="1705"/>
    <s v="Xerox 1912"/>
    <s v="Chuck Magee"/>
    <n v="10035"/>
    <n v="18"/>
    <n v="2"/>
    <n v="38"/>
  </r>
  <r>
    <n v="4"/>
    <x v="1"/>
    <x v="1141"/>
    <x v="3"/>
    <x v="0"/>
    <n v="6"/>
    <x v="0"/>
    <x v="3"/>
    <x v="2"/>
    <x v="17"/>
    <x v="1"/>
    <s v="United States"/>
    <x v="784"/>
    <x v="1"/>
    <s v="Yes"/>
    <x v="1"/>
    <x v="0"/>
    <d v="2019-12-01T00:00:00"/>
    <s v="Sun"/>
    <x v="6"/>
    <s v="CA-2019-118542"/>
    <n v="1697"/>
    <s v="Xerox 1905"/>
    <s v="Anna Andreadi"/>
    <n v="90008"/>
    <n v="22"/>
    <n v="7"/>
    <n v="45"/>
  </r>
  <r>
    <n v="4"/>
    <x v="1"/>
    <x v="1141"/>
    <x v="3"/>
    <x v="0"/>
    <n v="6"/>
    <x v="0"/>
    <x v="2"/>
    <x v="2"/>
    <x v="17"/>
    <x v="1"/>
    <s v="United States"/>
    <x v="784"/>
    <x v="1"/>
    <s v="Yes"/>
    <x v="1"/>
    <x v="1"/>
    <d v="2019-12-01T00:00:00"/>
    <s v="Sun"/>
    <x v="6"/>
    <s v="CA-2019-118542"/>
    <n v="412"/>
    <s v="Cardinal HOLDit! Binder Insert Strips,Extra Strips"/>
    <s v="Anna Andreadi"/>
    <n v="90008"/>
    <n v="4"/>
    <n v="2"/>
    <n v="10"/>
  </r>
  <r>
    <n v="5"/>
    <x v="1"/>
    <x v="1100"/>
    <x v="3"/>
    <x v="0"/>
    <n v="6"/>
    <x v="0"/>
    <x v="3"/>
    <x v="2"/>
    <x v="405"/>
    <x v="25"/>
    <s v="United States"/>
    <x v="171"/>
    <x v="0"/>
    <m/>
    <x v="0"/>
    <x v="0"/>
    <d v="2019-10-06T00:00:00"/>
    <s v="Fri"/>
    <x v="8"/>
    <s v="CA-2019-118577"/>
    <n v="1821"/>
    <s v="Xerox 217"/>
    <s v="Chuck Magee"/>
    <n v="7109"/>
    <n v="3"/>
    <n v="1"/>
    <n v="6"/>
  </r>
  <r>
    <n v="5"/>
    <x v="1"/>
    <x v="1100"/>
    <x v="3"/>
    <x v="0"/>
    <n v="6"/>
    <x v="0"/>
    <x v="3"/>
    <x v="2"/>
    <x v="405"/>
    <x v="25"/>
    <s v="United States"/>
    <x v="171"/>
    <x v="0"/>
    <m/>
    <x v="0"/>
    <x v="0"/>
    <d v="2019-10-06T00:00:00"/>
    <s v="Fri"/>
    <x v="8"/>
    <s v="CA-2019-118577"/>
    <n v="1676"/>
    <s v="Xerox 1886"/>
    <s v="Chuck Magee"/>
    <n v="7109"/>
    <n v="69"/>
    <n v="3"/>
    <n v="144"/>
  </r>
  <r>
    <n v="6"/>
    <x v="0"/>
    <x v="1169"/>
    <x v="3"/>
    <x v="0"/>
    <n v="6"/>
    <x v="0"/>
    <x v="11"/>
    <x v="2"/>
    <x v="13"/>
    <x v="10"/>
    <s v="United States"/>
    <x v="674"/>
    <x v="3"/>
    <m/>
    <x v="0"/>
    <x v="1"/>
    <d v="2019-07-20T00:00:00"/>
    <s v="Fri"/>
    <x v="1"/>
    <s v="CA-2019-118640"/>
    <n v="1579"/>
    <s v="Trav-L-File Heavy-Duty Shuttle II, Black"/>
    <s v="Kelly Williams"/>
    <n v="60610"/>
    <n v="9"/>
    <n v="2"/>
    <n v="70"/>
  </r>
  <r>
    <n v="6"/>
    <x v="0"/>
    <x v="1169"/>
    <x v="3"/>
    <x v="0"/>
    <n v="6"/>
    <x v="0"/>
    <x v="9"/>
    <x v="1"/>
    <x v="13"/>
    <x v="10"/>
    <s v="United States"/>
    <x v="674"/>
    <x v="3"/>
    <m/>
    <x v="0"/>
    <x v="7"/>
    <d v="2019-07-20T00:00:00"/>
    <s v="Fri"/>
    <x v="1"/>
    <s v="CA-2019-118640"/>
    <n v="470"/>
    <s v="Contract Clock, 14, Brown"/>
    <s v="Kelly Williams"/>
    <n v="60610"/>
    <n v="-6"/>
    <n v="1"/>
    <n v="9"/>
  </r>
  <r>
    <n v="2"/>
    <x v="1"/>
    <x v="804"/>
    <x v="3"/>
    <x v="1"/>
    <n v="3"/>
    <x v="1"/>
    <x v="8"/>
    <x v="0"/>
    <x v="17"/>
    <x v="1"/>
    <s v="United States"/>
    <x v="602"/>
    <x v="1"/>
    <m/>
    <x v="0"/>
    <x v="0"/>
    <d v="2019-01-02T00:00:00"/>
    <s v="Mon"/>
    <x v="11"/>
    <s v="CA-2019-118668"/>
    <n v="957"/>
    <s v="Kensington K72356US Mouse-in-a-Box USB Desktop Mouse"/>
    <s v="Anna Andreadi"/>
    <n v="90032"/>
    <n v="6"/>
    <n v="1"/>
    <n v="17"/>
  </r>
  <r>
    <n v="4"/>
    <x v="2"/>
    <x v="1170"/>
    <x v="3"/>
    <x v="1"/>
    <n v="3"/>
    <x v="1"/>
    <x v="6"/>
    <x v="2"/>
    <x v="183"/>
    <x v="1"/>
    <s v="United States"/>
    <x v="114"/>
    <x v="1"/>
    <m/>
    <x v="0"/>
    <x v="0"/>
    <d v="2019-07-21T00:00:00"/>
    <s v="Sat"/>
    <x v="1"/>
    <s v="CA-2019-118724"/>
    <n v="1174"/>
    <s v="Nontoxic Chalk"/>
    <s v="Anna Andreadi"/>
    <n v="94521"/>
    <n v="2"/>
    <n v="2"/>
    <n v="4"/>
  </r>
  <r>
    <n v="4"/>
    <x v="2"/>
    <x v="1170"/>
    <x v="3"/>
    <x v="1"/>
    <n v="3"/>
    <x v="1"/>
    <x v="0"/>
    <x v="0"/>
    <x v="183"/>
    <x v="1"/>
    <s v="United States"/>
    <x v="114"/>
    <x v="1"/>
    <m/>
    <x v="0"/>
    <x v="1"/>
    <d v="2019-07-21T00:00:00"/>
    <s v="Sat"/>
    <x v="1"/>
    <s v="CA-2019-118724"/>
    <n v="1295"/>
    <s v="Polycom SoundPoint IP 450 VoIP phone"/>
    <s v="Anna Andreadi"/>
    <n v="94521"/>
    <n v="122"/>
    <n v="9"/>
    <n v="1626"/>
  </r>
  <r>
    <n v="2"/>
    <x v="1"/>
    <x v="1051"/>
    <x v="3"/>
    <x v="1"/>
    <n v="3"/>
    <x v="0"/>
    <x v="9"/>
    <x v="1"/>
    <x v="1"/>
    <x v="1"/>
    <s v="United States"/>
    <x v="486"/>
    <x v="1"/>
    <m/>
    <x v="0"/>
    <x v="0"/>
    <d v="2019-11-20T00:00:00"/>
    <s v="Fri"/>
    <x v="7"/>
    <s v="CA-2019-118731"/>
    <n v="458"/>
    <s v="Coloredge Poster Frame"/>
    <s v="Anna Andreadi"/>
    <n v="94110"/>
    <n v="17"/>
    <n v="3"/>
    <n v="43"/>
  </r>
  <r>
    <n v="2"/>
    <x v="1"/>
    <x v="1051"/>
    <x v="3"/>
    <x v="1"/>
    <n v="3"/>
    <x v="0"/>
    <x v="2"/>
    <x v="2"/>
    <x v="1"/>
    <x v="1"/>
    <s v="United States"/>
    <x v="486"/>
    <x v="1"/>
    <m/>
    <x v="0"/>
    <x v="1"/>
    <d v="2019-11-20T00:00:00"/>
    <s v="Fri"/>
    <x v="7"/>
    <s v="CA-2019-118731"/>
    <n v="701"/>
    <s v="GBC Prepunched Paper, 19-Hole, for Binding Systems, 24-lb"/>
    <s v="Anna Andreadi"/>
    <n v="94110"/>
    <n v="27"/>
    <n v="7"/>
    <n v="84"/>
  </r>
  <r>
    <n v="5"/>
    <x v="1"/>
    <x v="1159"/>
    <x v="3"/>
    <x v="0"/>
    <n v="6"/>
    <x v="0"/>
    <x v="9"/>
    <x v="1"/>
    <x v="4"/>
    <x v="4"/>
    <s v="United States"/>
    <x v="639"/>
    <x v="3"/>
    <m/>
    <x v="0"/>
    <x v="7"/>
    <d v="2019-02-09T00:00:00"/>
    <s v="Mon"/>
    <x v="3"/>
    <s v="CA-2019-118773"/>
    <n v="1496"/>
    <s v="Stacking Trays by OIC"/>
    <s v="Kelly Williams"/>
    <n v="77070"/>
    <n v="-3"/>
    <n v="2"/>
    <n v="4"/>
  </r>
  <r>
    <n v="5"/>
    <x v="1"/>
    <x v="1159"/>
    <x v="3"/>
    <x v="0"/>
    <n v="6"/>
    <x v="0"/>
    <x v="12"/>
    <x v="2"/>
    <x v="4"/>
    <x v="4"/>
    <s v="United States"/>
    <x v="639"/>
    <x v="3"/>
    <m/>
    <x v="0"/>
    <x v="3"/>
    <d v="2019-02-09T00:00:00"/>
    <s v="Mon"/>
    <x v="3"/>
    <s v="CA-2019-118773"/>
    <n v="300"/>
    <s v="Belkin F9S820V06 8 Outlet Surge"/>
    <s v="Kelly Williams"/>
    <n v="77070"/>
    <n v="-32"/>
    <n v="2"/>
    <n v="13"/>
  </r>
  <r>
    <n v="5"/>
    <x v="1"/>
    <x v="1159"/>
    <x v="3"/>
    <x v="0"/>
    <n v="6"/>
    <x v="0"/>
    <x v="2"/>
    <x v="2"/>
    <x v="4"/>
    <x v="4"/>
    <s v="United States"/>
    <x v="639"/>
    <x v="3"/>
    <m/>
    <x v="0"/>
    <x v="3"/>
    <d v="2019-02-09T00:00:00"/>
    <s v="Mon"/>
    <x v="3"/>
    <s v="CA-2019-118773"/>
    <n v="703"/>
    <s v="GBC ProClick 150 Presentation Binding System"/>
    <s v="Kelly Williams"/>
    <n v="77070"/>
    <n v="-417"/>
    <n v="4"/>
    <n v="253"/>
  </r>
  <r>
    <n v="5"/>
    <x v="1"/>
    <x v="1159"/>
    <x v="3"/>
    <x v="0"/>
    <n v="6"/>
    <x v="0"/>
    <x v="8"/>
    <x v="0"/>
    <x v="4"/>
    <x v="4"/>
    <s v="United States"/>
    <x v="639"/>
    <x v="3"/>
    <m/>
    <x v="0"/>
    <x v="1"/>
    <d v="2019-02-09T00:00:00"/>
    <s v="Mon"/>
    <x v="3"/>
    <s v="CA-2019-118773"/>
    <n v="1329"/>
    <s v="Razer Kraken PRO Over Ear PC and Music Headset"/>
    <s v="Kelly Williams"/>
    <n v="77070"/>
    <n v="16"/>
    <n v="2"/>
    <n v="128"/>
  </r>
  <r>
    <n v="3"/>
    <x v="2"/>
    <x v="1171"/>
    <x v="3"/>
    <x v="2"/>
    <n v="1"/>
    <x v="1"/>
    <x v="9"/>
    <x v="1"/>
    <x v="151"/>
    <x v="15"/>
    <s v="United States"/>
    <x v="488"/>
    <x v="1"/>
    <m/>
    <x v="0"/>
    <x v="0"/>
    <d v="2019-04-15T00:00:00"/>
    <s v="Sun"/>
    <x v="4"/>
    <s v="CA-2019-118857"/>
    <n v="869"/>
    <s v="Howard Miller 12 Round Wall Clock"/>
    <s v="Anna Andreadi"/>
    <n v="89015"/>
    <n v="71"/>
    <n v="5"/>
    <n v="196"/>
  </r>
  <r>
    <n v="4"/>
    <x v="2"/>
    <x v="1048"/>
    <x v="3"/>
    <x v="1"/>
    <n v="3"/>
    <x v="1"/>
    <x v="0"/>
    <x v="0"/>
    <x v="17"/>
    <x v="1"/>
    <s v="United States"/>
    <x v="496"/>
    <x v="1"/>
    <m/>
    <x v="0"/>
    <x v="1"/>
    <d v="2019-06-15T00:00:00"/>
    <s v="Sun"/>
    <x v="9"/>
    <s v="CA-2019-118864"/>
    <n v="1244"/>
    <s v="Panasonic KX T7736-B Digital phone"/>
    <s v="Anna Andreadi"/>
    <n v="90032"/>
    <n v="7"/>
    <n v="1"/>
    <n v="120"/>
  </r>
  <r>
    <n v="4"/>
    <x v="1"/>
    <x v="1172"/>
    <x v="4"/>
    <x v="0"/>
    <n v="6"/>
    <x v="0"/>
    <x v="5"/>
    <x v="1"/>
    <x v="17"/>
    <x v="1"/>
    <s v="United States"/>
    <x v="77"/>
    <x v="1"/>
    <m/>
    <x v="0"/>
    <x v="1"/>
    <d v="2019-12-29T00:00:00"/>
    <s v="Sun"/>
    <x v="11"/>
    <s v="CA-2019-118885"/>
    <n v="755"/>
    <s v="Global High-Back Leather Tilter, Burgundy"/>
    <s v="Anna Andreadi"/>
    <n v="90049"/>
    <n v="-44"/>
    <n v="4"/>
    <n v="394"/>
  </r>
  <r>
    <n v="4"/>
    <x v="1"/>
    <x v="1172"/>
    <x v="4"/>
    <x v="0"/>
    <n v="6"/>
    <x v="0"/>
    <x v="0"/>
    <x v="0"/>
    <x v="17"/>
    <x v="1"/>
    <s v="United States"/>
    <x v="77"/>
    <x v="1"/>
    <m/>
    <x v="0"/>
    <x v="1"/>
    <d v="2019-12-29T00:00:00"/>
    <s v="Sun"/>
    <x v="11"/>
    <s v="CA-2019-118885"/>
    <n v="102"/>
    <s v="Adtran 1202752G1"/>
    <s v="Anna Andreadi"/>
    <n v="90049"/>
    <n v="23"/>
    <n v="3"/>
    <n v="302"/>
  </r>
  <r>
    <n v="5"/>
    <x v="2"/>
    <x v="1138"/>
    <x v="3"/>
    <x v="1"/>
    <n v="3"/>
    <x v="0"/>
    <x v="5"/>
    <x v="1"/>
    <x v="16"/>
    <x v="12"/>
    <s v="United States"/>
    <x v="639"/>
    <x v="0"/>
    <m/>
    <x v="0"/>
    <x v="2"/>
    <d v="2019-08-17T00:00:00"/>
    <s v="Tue"/>
    <x v="10"/>
    <s v="CA-2019-118892"/>
    <n v="828"/>
    <s v="HON 5400 Series Task Chairs for Big and Tall"/>
    <s v="Chuck Magee"/>
    <n v="19134"/>
    <n v="-631"/>
    <n v="9"/>
    <n v="4416"/>
  </r>
  <r>
    <n v="5"/>
    <x v="1"/>
    <x v="1002"/>
    <x v="3"/>
    <x v="0"/>
    <n v="6"/>
    <x v="0"/>
    <x v="8"/>
    <x v="0"/>
    <x v="26"/>
    <x v="16"/>
    <s v="United States"/>
    <x v="767"/>
    <x v="2"/>
    <m/>
    <x v="0"/>
    <x v="1"/>
    <d v="2019-11-23T00:00:00"/>
    <s v="Mon"/>
    <x v="7"/>
    <s v="CA-2019-119004"/>
    <n v="1085"/>
    <s v="Memorex Mini Travel Drive 8 GB USB 2.0 Flash Drive"/>
    <s v="Cassandra Brandow"/>
    <n v="28205"/>
    <n v="18"/>
    <n v="8"/>
    <n v="74"/>
  </r>
  <r>
    <n v="5"/>
    <x v="1"/>
    <x v="1002"/>
    <x v="3"/>
    <x v="0"/>
    <n v="6"/>
    <x v="0"/>
    <x v="0"/>
    <x v="0"/>
    <x v="26"/>
    <x v="16"/>
    <s v="United States"/>
    <x v="767"/>
    <x v="2"/>
    <m/>
    <x v="0"/>
    <x v="1"/>
    <d v="2019-11-23T00:00:00"/>
    <s v="Mon"/>
    <x v="7"/>
    <s v="CA-2019-119004"/>
    <n v="1486"/>
    <s v="Speck Products Candyshell Flip Case"/>
    <s v="Cassandra Brandow"/>
    <n v="28205"/>
    <n v="2"/>
    <n v="1"/>
    <n v="28"/>
  </r>
  <r>
    <n v="5"/>
    <x v="1"/>
    <x v="1002"/>
    <x v="3"/>
    <x v="0"/>
    <n v="6"/>
    <x v="0"/>
    <x v="6"/>
    <x v="2"/>
    <x v="26"/>
    <x v="16"/>
    <s v="United States"/>
    <x v="767"/>
    <x v="2"/>
    <m/>
    <x v="0"/>
    <x v="1"/>
    <d v="2019-11-23T00:00:00"/>
    <s v="Mon"/>
    <x v="7"/>
    <s v="CA-2019-119004"/>
    <n v="1170"/>
    <s v="Newell Chalk Holder"/>
    <s v="Cassandra Brandow"/>
    <n v="28205"/>
    <n v="1"/>
    <n v="1"/>
    <n v="3"/>
  </r>
  <r>
    <n v="5"/>
    <x v="1"/>
    <x v="1165"/>
    <x v="3"/>
    <x v="0"/>
    <n v="6"/>
    <x v="1"/>
    <x v="15"/>
    <x v="2"/>
    <x v="1"/>
    <x v="1"/>
    <s v="United States"/>
    <x v="123"/>
    <x v="1"/>
    <m/>
    <x v="0"/>
    <x v="0"/>
    <d v="2019-08-20T00:00:00"/>
    <s v="Fri"/>
    <x v="10"/>
    <s v="CA-2019-119011"/>
    <n v="81"/>
    <s v="Acme Kleencut Forged Steel Scissors"/>
    <s v="Anna Andreadi"/>
    <n v="94109"/>
    <n v="5"/>
    <n v="3"/>
    <n v="17"/>
  </r>
  <r>
    <n v="5"/>
    <x v="1"/>
    <x v="1165"/>
    <x v="3"/>
    <x v="0"/>
    <n v="6"/>
    <x v="1"/>
    <x v="11"/>
    <x v="2"/>
    <x v="1"/>
    <x v="1"/>
    <s v="United States"/>
    <x v="123"/>
    <x v="1"/>
    <m/>
    <x v="0"/>
    <x v="0"/>
    <d v="2019-08-20T00:00:00"/>
    <s v="Fri"/>
    <x v="10"/>
    <s v="CA-2019-119011"/>
    <n v="462"/>
    <s v="Companion Letter/Legal File, Black"/>
    <s v="Anna Andreadi"/>
    <n v="94109"/>
    <n v="63"/>
    <n v="6"/>
    <n v="227"/>
  </r>
  <r>
    <n v="5"/>
    <x v="1"/>
    <x v="1165"/>
    <x v="3"/>
    <x v="0"/>
    <n v="6"/>
    <x v="1"/>
    <x v="0"/>
    <x v="0"/>
    <x v="1"/>
    <x v="1"/>
    <s v="United States"/>
    <x v="123"/>
    <x v="1"/>
    <m/>
    <x v="0"/>
    <x v="1"/>
    <d v="2019-08-20T00:00:00"/>
    <s v="Fri"/>
    <x v="10"/>
    <s v="CA-2019-119011"/>
    <n v="1279"/>
    <s v="Plantronics Encore H101 Dual Earpieces Headset"/>
    <s v="Anna Andreadi"/>
    <n v="94109"/>
    <n v="11"/>
    <n v="3"/>
    <n v="108"/>
  </r>
  <r>
    <n v="2"/>
    <x v="2"/>
    <x v="1108"/>
    <x v="3"/>
    <x v="2"/>
    <n v="1"/>
    <x v="0"/>
    <x v="2"/>
    <x v="2"/>
    <x v="123"/>
    <x v="19"/>
    <s v="United States"/>
    <x v="707"/>
    <x v="0"/>
    <m/>
    <x v="0"/>
    <x v="4"/>
    <d v="2019-12-22T00:00:00"/>
    <s v="Sun"/>
    <x v="6"/>
    <s v="CA-2019-119193"/>
    <n v="135"/>
    <s v="Angle-D Ring Binders"/>
    <s v="Chuck Magee"/>
    <n v="43615"/>
    <n v="-1"/>
    <n v="1"/>
    <n v="2"/>
  </r>
  <r>
    <n v="2"/>
    <x v="2"/>
    <x v="1108"/>
    <x v="3"/>
    <x v="2"/>
    <n v="1"/>
    <x v="0"/>
    <x v="0"/>
    <x v="0"/>
    <x v="123"/>
    <x v="19"/>
    <s v="United States"/>
    <x v="707"/>
    <x v="0"/>
    <m/>
    <x v="0"/>
    <x v="6"/>
    <d v="2019-12-22T00:00:00"/>
    <s v="Sun"/>
    <x v="6"/>
    <s v="CA-2019-119193"/>
    <n v="1250"/>
    <s v="Panasonic KX-TG9541B DECT 6.0 Digital 2-Line Expandable Cordless Phone With Digital Answering System"/>
    <s v="Chuck Magee"/>
    <n v="43615"/>
    <n v="94"/>
    <n v="7"/>
    <n v="630"/>
  </r>
  <r>
    <n v="5"/>
    <x v="1"/>
    <x v="1173"/>
    <x v="3"/>
    <x v="0"/>
    <n v="6"/>
    <x v="1"/>
    <x v="9"/>
    <x v="1"/>
    <x v="195"/>
    <x v="27"/>
    <s v="United States"/>
    <x v="224"/>
    <x v="2"/>
    <s v="Yes"/>
    <x v="1"/>
    <x v="1"/>
    <d v="2019-06-15T00:00:00"/>
    <s v="Sun"/>
    <x v="9"/>
    <s v="CA-2019-119284"/>
    <n v="1505"/>
    <s v="Staple-based wall hangings"/>
    <s v="Cassandra Brandow"/>
    <n v="37211"/>
    <n v="9"/>
    <n v="4"/>
    <n v="31"/>
  </r>
  <r>
    <n v="5"/>
    <x v="1"/>
    <x v="1173"/>
    <x v="3"/>
    <x v="0"/>
    <n v="6"/>
    <x v="1"/>
    <x v="1"/>
    <x v="1"/>
    <x v="195"/>
    <x v="27"/>
    <s v="United States"/>
    <x v="224"/>
    <x v="2"/>
    <s v="Yes"/>
    <x v="1"/>
    <x v="6"/>
    <d v="2019-06-15T00:00:00"/>
    <s v="Sun"/>
    <x v="9"/>
    <s v="CA-2019-119284"/>
    <n v="280"/>
    <s v="Barricks 18 x 48 Non-Folding Utility Table with Bottom Storage Shelf"/>
    <s v="Cassandra Brandow"/>
    <n v="37211"/>
    <n v="-28"/>
    <n v="2"/>
    <n v="121"/>
  </r>
  <r>
    <n v="5"/>
    <x v="1"/>
    <x v="1173"/>
    <x v="3"/>
    <x v="0"/>
    <n v="6"/>
    <x v="1"/>
    <x v="11"/>
    <x v="2"/>
    <x v="195"/>
    <x v="27"/>
    <s v="United States"/>
    <x v="224"/>
    <x v="2"/>
    <s v="Yes"/>
    <x v="1"/>
    <x v="1"/>
    <d v="2019-06-15T00:00:00"/>
    <s v="Sun"/>
    <x v="9"/>
    <s v="CA-2019-119284"/>
    <n v="866"/>
    <s v="Hot File 7-Pocket, Floor Stand"/>
    <s v="Cassandra Brandow"/>
    <n v="37211"/>
    <n v="18"/>
    <n v="1"/>
    <n v="143"/>
  </r>
  <r>
    <n v="5"/>
    <x v="1"/>
    <x v="1173"/>
    <x v="3"/>
    <x v="0"/>
    <n v="6"/>
    <x v="1"/>
    <x v="3"/>
    <x v="2"/>
    <x v="195"/>
    <x v="27"/>
    <s v="United States"/>
    <x v="224"/>
    <x v="2"/>
    <s v="Yes"/>
    <x v="1"/>
    <x v="1"/>
    <d v="2019-06-15T00:00:00"/>
    <s v="Sun"/>
    <x v="9"/>
    <s v="CA-2019-119284"/>
    <n v="1752"/>
    <s v="Xerox 1955"/>
    <s v="Cassandra Brandow"/>
    <n v="37211"/>
    <n v="30"/>
    <n v="5"/>
    <n v="91"/>
  </r>
  <r>
    <n v="5"/>
    <x v="1"/>
    <x v="1173"/>
    <x v="3"/>
    <x v="0"/>
    <n v="6"/>
    <x v="1"/>
    <x v="12"/>
    <x v="2"/>
    <x v="195"/>
    <x v="27"/>
    <s v="United States"/>
    <x v="224"/>
    <x v="2"/>
    <s v="Yes"/>
    <x v="1"/>
    <x v="1"/>
    <d v="2019-06-15T00:00:00"/>
    <s v="Sun"/>
    <x v="9"/>
    <s v="CA-2019-119284"/>
    <n v="1502"/>
    <s v="Staple holder"/>
    <s v="Cassandra Brandow"/>
    <n v="37211"/>
    <n v="7"/>
    <n v="8"/>
    <n v="77"/>
  </r>
  <r>
    <n v="5"/>
    <x v="1"/>
    <x v="1173"/>
    <x v="3"/>
    <x v="0"/>
    <n v="6"/>
    <x v="1"/>
    <x v="0"/>
    <x v="0"/>
    <x v="195"/>
    <x v="27"/>
    <s v="United States"/>
    <x v="224"/>
    <x v="2"/>
    <s v="Yes"/>
    <x v="1"/>
    <x v="1"/>
    <d v="2019-06-15T00:00:00"/>
    <s v="Sun"/>
    <x v="9"/>
    <s v="CA-2019-119284"/>
    <n v="884"/>
    <s v="HTC One"/>
    <s v="Cassandra Brandow"/>
    <n v="37211"/>
    <n v="27"/>
    <n v="3"/>
    <n v="240"/>
  </r>
  <r>
    <n v="5"/>
    <x v="1"/>
    <x v="1173"/>
    <x v="3"/>
    <x v="0"/>
    <n v="6"/>
    <x v="1"/>
    <x v="0"/>
    <x v="0"/>
    <x v="195"/>
    <x v="27"/>
    <s v="United States"/>
    <x v="224"/>
    <x v="2"/>
    <s v="Yes"/>
    <x v="1"/>
    <x v="1"/>
    <d v="2019-06-15T00:00:00"/>
    <s v="Sun"/>
    <x v="9"/>
    <s v="CA-2019-119284"/>
    <n v="1396"/>
    <s v="Samsung Galaxy S III - 16GB - pebble blue (T-Mobile)"/>
    <s v="Cassandra Brandow"/>
    <n v="37211"/>
    <n v="224"/>
    <n v="8"/>
    <n v="2240"/>
  </r>
  <r>
    <n v="4"/>
    <x v="1"/>
    <x v="1007"/>
    <x v="3"/>
    <x v="0"/>
    <n v="6"/>
    <x v="0"/>
    <x v="11"/>
    <x v="2"/>
    <x v="6"/>
    <x v="20"/>
    <s v="United States"/>
    <x v="740"/>
    <x v="2"/>
    <m/>
    <x v="0"/>
    <x v="0"/>
    <d v="2019-11-30T00:00:00"/>
    <s v="Mon"/>
    <x v="6"/>
    <s v="CA-2019-119305"/>
    <n v="817"/>
    <s v="Home/Office Personal File Carts"/>
    <s v="Cassandra Brandow"/>
    <n v="39212"/>
    <n v="43"/>
    <n v="5"/>
    <n v="174"/>
  </r>
  <r>
    <n v="2"/>
    <x v="2"/>
    <x v="1174"/>
    <x v="3"/>
    <x v="2"/>
    <n v="1"/>
    <x v="0"/>
    <x v="9"/>
    <x v="1"/>
    <x v="16"/>
    <x v="12"/>
    <s v="United States"/>
    <x v="506"/>
    <x v="0"/>
    <m/>
    <x v="0"/>
    <x v="1"/>
    <d v="2019-04-17T00:00:00"/>
    <s v="Tue"/>
    <x v="4"/>
    <s v="CA-2019-119389"/>
    <n v="564"/>
    <s v="Eldon Executive Woodline II Desk Accessories, Mahogany"/>
    <s v="Chuck Magee"/>
    <n v="19120"/>
    <n v="5"/>
    <n v="3"/>
    <n v="60"/>
  </r>
  <r>
    <n v="2"/>
    <x v="1"/>
    <x v="1080"/>
    <x v="3"/>
    <x v="1"/>
    <n v="3"/>
    <x v="0"/>
    <x v="3"/>
    <x v="2"/>
    <x v="224"/>
    <x v="11"/>
    <s v="United States"/>
    <x v="215"/>
    <x v="1"/>
    <m/>
    <x v="0"/>
    <x v="0"/>
    <d v="2019-06-12T00:00:00"/>
    <s v="Thu"/>
    <x v="9"/>
    <s v="CA-2019-119424"/>
    <n v="1806"/>
    <s v="Xerox 203"/>
    <s v="Anna Andreadi"/>
    <n v="98031"/>
    <n v="9"/>
    <n v="3"/>
    <n v="19"/>
  </r>
  <r>
    <n v="2"/>
    <x v="1"/>
    <x v="1080"/>
    <x v="3"/>
    <x v="1"/>
    <n v="3"/>
    <x v="0"/>
    <x v="0"/>
    <x v="0"/>
    <x v="224"/>
    <x v="11"/>
    <s v="United States"/>
    <x v="215"/>
    <x v="1"/>
    <m/>
    <x v="0"/>
    <x v="1"/>
    <d v="2019-06-12T00:00:00"/>
    <s v="Thu"/>
    <x v="9"/>
    <s v="CA-2019-119424"/>
    <n v="1232"/>
    <s v="OtterBox Defender Series Case - Samsung Galaxy S4"/>
    <s v="Anna Andreadi"/>
    <n v="98031"/>
    <n v="9"/>
    <n v="3"/>
    <n v="72"/>
  </r>
  <r>
    <n v="6"/>
    <x v="0"/>
    <x v="1175"/>
    <x v="3"/>
    <x v="0"/>
    <n v="6"/>
    <x v="0"/>
    <x v="5"/>
    <x v="1"/>
    <x v="107"/>
    <x v="34"/>
    <s v="United States"/>
    <x v="188"/>
    <x v="3"/>
    <m/>
    <x v="0"/>
    <x v="0"/>
    <d v="2019-03-21T00:00:00"/>
    <s v="Sat"/>
    <x v="2"/>
    <s v="CA-2019-119452"/>
    <n v="759"/>
    <s v="Global Leather and Oak Executive Chair, Black"/>
    <s v="Kelly Williams"/>
    <n v="74133"/>
    <n v="524"/>
    <n v="6"/>
    <n v="1806"/>
  </r>
  <r>
    <n v="4"/>
    <x v="1"/>
    <x v="1081"/>
    <x v="3"/>
    <x v="0"/>
    <n v="6"/>
    <x v="1"/>
    <x v="5"/>
    <x v="1"/>
    <x v="42"/>
    <x v="1"/>
    <s v="United States"/>
    <x v="604"/>
    <x v="1"/>
    <m/>
    <x v="0"/>
    <x v="1"/>
    <d v="2019-11-09T00:00:00"/>
    <s v="Mon"/>
    <x v="7"/>
    <s v="CA-2019-119494"/>
    <n v="996"/>
    <s v="Lifetime Advantage Folding Chairs, 4/Carton"/>
    <s v="Anna Andreadi"/>
    <n v="92105"/>
    <n v="52"/>
    <n v="3"/>
    <n v="523"/>
  </r>
  <r>
    <n v="5"/>
    <x v="1"/>
    <x v="1078"/>
    <x v="3"/>
    <x v="0"/>
    <n v="6"/>
    <x v="2"/>
    <x v="9"/>
    <x v="1"/>
    <x v="15"/>
    <x v="11"/>
    <s v="United States"/>
    <x v="525"/>
    <x v="1"/>
    <m/>
    <x v="0"/>
    <x v="0"/>
    <d v="2019-12-15T00:00:00"/>
    <s v="Sun"/>
    <x v="6"/>
    <s v="CA-2019-119564"/>
    <n v="1057"/>
    <s v="Master Giant Foot Doorstop, Safety Yellow"/>
    <s v="Anna Andreadi"/>
    <n v="98115"/>
    <n v="10"/>
    <n v="3"/>
    <n v="23"/>
  </r>
  <r>
    <n v="5"/>
    <x v="2"/>
    <x v="1073"/>
    <x v="3"/>
    <x v="1"/>
    <n v="3"/>
    <x v="1"/>
    <x v="14"/>
    <x v="1"/>
    <x v="164"/>
    <x v="36"/>
    <s v="United States"/>
    <x v="730"/>
    <x v="0"/>
    <m/>
    <x v="0"/>
    <x v="0"/>
    <d v="2019-12-22T00:00:00"/>
    <s v="Sun"/>
    <x v="6"/>
    <s v="CA-2019-119578"/>
    <n v="382"/>
    <s v="Bush Cubix Collection Bookcases, Fully Assembled"/>
    <s v="Chuck Magee"/>
    <n v="2908"/>
    <n v="51"/>
    <n v="1"/>
    <n v="221"/>
  </r>
  <r>
    <n v="5"/>
    <x v="2"/>
    <x v="1073"/>
    <x v="3"/>
    <x v="1"/>
    <n v="3"/>
    <x v="1"/>
    <x v="15"/>
    <x v="2"/>
    <x v="164"/>
    <x v="36"/>
    <s v="United States"/>
    <x v="730"/>
    <x v="0"/>
    <m/>
    <x v="0"/>
    <x v="0"/>
    <d v="2019-12-22T00:00:00"/>
    <s v="Sun"/>
    <x v="6"/>
    <s v="CA-2019-119578"/>
    <n v="1308"/>
    <s v="Premier Electric Letter Opener"/>
    <s v="Chuck Magee"/>
    <n v="2908"/>
    <n v="35"/>
    <n v="6"/>
    <n v="695"/>
  </r>
  <r>
    <n v="4"/>
    <x v="1"/>
    <x v="972"/>
    <x v="3"/>
    <x v="0"/>
    <n v="6"/>
    <x v="0"/>
    <x v="2"/>
    <x v="2"/>
    <x v="162"/>
    <x v="6"/>
    <s v="United States"/>
    <x v="447"/>
    <x v="3"/>
    <m/>
    <x v="0"/>
    <x v="0"/>
    <d v="2019-04-20T00:00:00"/>
    <s v="Fri"/>
    <x v="4"/>
    <s v="CA-2019-119655"/>
    <n v="408"/>
    <s v="Cardinal EasyOpen D-Ring Binders"/>
    <s v="Kelly Williams"/>
    <n v="48234"/>
    <n v="18"/>
    <n v="4"/>
    <n v="37"/>
  </r>
  <r>
    <n v="4"/>
    <x v="1"/>
    <x v="972"/>
    <x v="3"/>
    <x v="0"/>
    <n v="6"/>
    <x v="0"/>
    <x v="2"/>
    <x v="2"/>
    <x v="162"/>
    <x v="6"/>
    <s v="United States"/>
    <x v="447"/>
    <x v="3"/>
    <m/>
    <x v="0"/>
    <x v="0"/>
    <d v="2019-04-20T00:00:00"/>
    <s v="Fri"/>
    <x v="4"/>
    <s v="CA-2019-119655"/>
    <n v="1310"/>
    <s v="Premium Transparent Presentation Covers by GBC"/>
    <s v="Kelly Williams"/>
    <n v="48234"/>
    <n v="70"/>
    <n v="7"/>
    <n v="147"/>
  </r>
  <r>
    <n v="6"/>
    <x v="0"/>
    <x v="1166"/>
    <x v="3"/>
    <x v="0"/>
    <n v="6"/>
    <x v="0"/>
    <x v="4"/>
    <x v="2"/>
    <x v="244"/>
    <x v="8"/>
    <s v="United States"/>
    <x v="592"/>
    <x v="2"/>
    <m/>
    <x v="0"/>
    <x v="0"/>
    <d v="2019-01-24T00:00:00"/>
    <s v="Tue"/>
    <x v="11"/>
    <s v="CA-2019-119669"/>
    <n v="1353"/>
    <s v="Revere Boxed Rubber Bands by Revere"/>
    <s v="Cassandra Brandow"/>
    <n v="30080"/>
    <n v="0"/>
    <n v="3"/>
    <n v="6"/>
  </r>
  <r>
    <n v="4"/>
    <x v="1"/>
    <x v="1176"/>
    <x v="3"/>
    <x v="0"/>
    <n v="6"/>
    <x v="0"/>
    <x v="9"/>
    <x v="1"/>
    <x v="13"/>
    <x v="10"/>
    <s v="United States"/>
    <x v="619"/>
    <x v="3"/>
    <m/>
    <x v="0"/>
    <x v="7"/>
    <d v="2019-11-23T00:00:00"/>
    <s v="Mon"/>
    <x v="7"/>
    <s v="CA-2019-119746"/>
    <n v="469"/>
    <s v="Contemporary Wood/Metal Frame"/>
    <s v="Kelly Williams"/>
    <n v="60610"/>
    <n v="-4"/>
    <n v="1"/>
    <n v="6"/>
  </r>
  <r>
    <n v="4"/>
    <x v="1"/>
    <x v="1176"/>
    <x v="3"/>
    <x v="0"/>
    <n v="6"/>
    <x v="0"/>
    <x v="10"/>
    <x v="2"/>
    <x v="13"/>
    <x v="10"/>
    <s v="United States"/>
    <x v="619"/>
    <x v="3"/>
    <m/>
    <x v="0"/>
    <x v="1"/>
    <d v="2019-11-23T00:00:00"/>
    <s v="Mon"/>
    <x v="7"/>
    <s v="CA-2019-119746"/>
    <n v="243"/>
    <s v="Avery File Folder Labels"/>
    <s v="Kelly Williams"/>
    <n v="60610"/>
    <n v="4"/>
    <n v="5"/>
    <n v="12"/>
  </r>
  <r>
    <n v="4"/>
    <x v="1"/>
    <x v="1176"/>
    <x v="3"/>
    <x v="0"/>
    <n v="6"/>
    <x v="0"/>
    <x v="0"/>
    <x v="0"/>
    <x v="13"/>
    <x v="10"/>
    <s v="United States"/>
    <x v="619"/>
    <x v="3"/>
    <m/>
    <x v="0"/>
    <x v="1"/>
    <d v="2019-11-23T00:00:00"/>
    <s v="Mon"/>
    <x v="7"/>
    <s v="CA-2019-119746"/>
    <n v="1577"/>
    <s v="Toshiba IPT2010-SD IP Telephone"/>
    <s v="Kelly Williams"/>
    <n v="60610"/>
    <n v="17"/>
    <n v="2"/>
    <n v="222"/>
  </r>
  <r>
    <n v="7"/>
    <x v="2"/>
    <x v="1165"/>
    <x v="3"/>
    <x v="0"/>
    <n v="6"/>
    <x v="1"/>
    <x v="9"/>
    <x v="1"/>
    <x v="15"/>
    <x v="11"/>
    <s v="United States"/>
    <x v="626"/>
    <x v="1"/>
    <m/>
    <x v="0"/>
    <x v="0"/>
    <d v="2019-08-18T00:00:00"/>
    <s v="Wed"/>
    <x v="10"/>
    <s v="CA-2019-119809"/>
    <n v="470"/>
    <s v="Contract Clock, 14, Brown"/>
    <s v="Anna Andreadi"/>
    <n v="98103"/>
    <n v="22"/>
    <n v="3"/>
    <n v="66"/>
  </r>
  <r>
    <n v="7"/>
    <x v="2"/>
    <x v="1165"/>
    <x v="3"/>
    <x v="0"/>
    <n v="6"/>
    <x v="1"/>
    <x v="11"/>
    <x v="2"/>
    <x v="15"/>
    <x v="11"/>
    <s v="United States"/>
    <x v="626"/>
    <x v="1"/>
    <m/>
    <x v="0"/>
    <x v="0"/>
    <d v="2019-08-18T00:00:00"/>
    <s v="Wed"/>
    <x v="10"/>
    <s v="CA-2019-119809"/>
    <n v="982"/>
    <s v="Letter Size Cart"/>
    <s v="Anna Andreadi"/>
    <n v="98103"/>
    <n v="290"/>
    <n v="7"/>
    <n v="1000"/>
  </r>
  <r>
    <n v="7"/>
    <x v="2"/>
    <x v="1165"/>
    <x v="3"/>
    <x v="0"/>
    <n v="6"/>
    <x v="1"/>
    <x v="2"/>
    <x v="2"/>
    <x v="15"/>
    <x v="11"/>
    <s v="United States"/>
    <x v="626"/>
    <x v="1"/>
    <m/>
    <x v="0"/>
    <x v="1"/>
    <d v="2019-08-18T00:00:00"/>
    <s v="Wed"/>
    <x v="10"/>
    <s v="CA-2019-119809"/>
    <n v="650"/>
    <s v="Fellowes PB300 Plastic Comb Binding Machine"/>
    <s v="Anna Andreadi"/>
    <n v="98103"/>
    <n v="943"/>
    <n v="9"/>
    <n v="2794"/>
  </r>
  <r>
    <n v="5"/>
    <x v="2"/>
    <x v="1177"/>
    <x v="3"/>
    <x v="1"/>
    <n v="3"/>
    <x v="0"/>
    <x v="12"/>
    <x v="2"/>
    <x v="458"/>
    <x v="1"/>
    <s v="United States"/>
    <x v="49"/>
    <x v="1"/>
    <m/>
    <x v="0"/>
    <x v="0"/>
    <d v="2019-05-04T00:00:00"/>
    <s v="Wed"/>
    <x v="5"/>
    <s v="CA-2019-119914"/>
    <n v="40"/>
    <s v="Acco 7-Outlet Masterpiece Power Center, Wihtout Fax/Phone Line Protection"/>
    <s v="Anna Andreadi"/>
    <n v="92683"/>
    <n v="73"/>
    <n v="2"/>
    <n v="243"/>
  </r>
  <r>
    <n v="5"/>
    <x v="1"/>
    <x v="1178"/>
    <x v="3"/>
    <x v="0"/>
    <n v="6"/>
    <x v="1"/>
    <x v="11"/>
    <x v="2"/>
    <x v="35"/>
    <x v="38"/>
    <s v="United States"/>
    <x v="8"/>
    <x v="0"/>
    <m/>
    <x v="0"/>
    <x v="0"/>
    <d v="2019-02-16T00:00:00"/>
    <s v="Mon"/>
    <x v="3"/>
    <s v="CA-2019-120019"/>
    <n v="658"/>
    <s v="Fellowes Staxonsteel Drawer Files"/>
    <s v="Chuck Magee"/>
    <n v="6824"/>
    <n v="81"/>
    <n v="3"/>
    <n v="580"/>
  </r>
  <r>
    <n v="5"/>
    <x v="1"/>
    <x v="1178"/>
    <x v="3"/>
    <x v="0"/>
    <n v="6"/>
    <x v="1"/>
    <x v="0"/>
    <x v="0"/>
    <x v="35"/>
    <x v="38"/>
    <s v="United States"/>
    <x v="8"/>
    <x v="0"/>
    <m/>
    <x v="0"/>
    <x v="0"/>
    <d v="2019-02-16T00:00:00"/>
    <s v="Mon"/>
    <x v="3"/>
    <s v="CA-2019-120019"/>
    <n v="306"/>
    <s v="Belkin SportFit Armband For iPhone 5s/5c, Fuchsia"/>
    <s v="Chuck Magee"/>
    <n v="6824"/>
    <n v="7"/>
    <n v="1"/>
    <n v="15"/>
  </r>
  <r>
    <n v="5"/>
    <x v="2"/>
    <x v="973"/>
    <x v="3"/>
    <x v="1"/>
    <n v="3"/>
    <x v="2"/>
    <x v="5"/>
    <x v="1"/>
    <x v="5"/>
    <x v="19"/>
    <s v="United States"/>
    <x v="390"/>
    <x v="0"/>
    <m/>
    <x v="0"/>
    <x v="2"/>
    <d v="2019-11-02T00:00:00"/>
    <s v="Mon"/>
    <x v="7"/>
    <s v="CA-2019-120061"/>
    <n v="1214"/>
    <s v="Office Star Flex Back Scooter Chair with White Frame"/>
    <s v="Chuck Magee"/>
    <n v="45503"/>
    <n v="-36"/>
    <n v="2"/>
    <n v="155"/>
  </r>
  <r>
    <n v="0"/>
    <x v="0"/>
    <x v="1179"/>
    <x v="3"/>
    <x v="3"/>
    <n v="0"/>
    <x v="0"/>
    <x v="9"/>
    <x v="1"/>
    <x v="0"/>
    <x v="0"/>
    <s v="United States"/>
    <x v="365"/>
    <x v="0"/>
    <m/>
    <x v="0"/>
    <x v="0"/>
    <d v="2019-05-25T00:00:00"/>
    <s v="Wed"/>
    <x v="5"/>
    <s v="CA-2019-120168"/>
    <n v="547"/>
    <s v="Eldon 200 Class Desk Accessories"/>
    <s v="Chuck Magee"/>
    <n v="10009"/>
    <n v="6"/>
    <n v="3"/>
    <n v="19"/>
  </r>
  <r>
    <n v="0"/>
    <x v="0"/>
    <x v="1179"/>
    <x v="3"/>
    <x v="3"/>
    <n v="0"/>
    <x v="0"/>
    <x v="4"/>
    <x v="2"/>
    <x v="0"/>
    <x v="0"/>
    <s v="United States"/>
    <x v="365"/>
    <x v="0"/>
    <m/>
    <x v="0"/>
    <x v="0"/>
    <d v="2019-05-25T00:00:00"/>
    <s v="Wed"/>
    <x v="5"/>
    <s v="CA-2019-120168"/>
    <n v="51"/>
    <s v="Acco Hot Clips Clips to Go"/>
    <s v="Chuck Magee"/>
    <n v="10009"/>
    <n v="1"/>
    <n v="1"/>
    <n v="3"/>
  </r>
  <r>
    <n v="0"/>
    <x v="0"/>
    <x v="1179"/>
    <x v="3"/>
    <x v="3"/>
    <n v="0"/>
    <x v="0"/>
    <x v="2"/>
    <x v="2"/>
    <x v="0"/>
    <x v="0"/>
    <s v="United States"/>
    <x v="365"/>
    <x v="0"/>
    <m/>
    <x v="0"/>
    <x v="1"/>
    <d v="2019-05-25T00:00:00"/>
    <s v="Wed"/>
    <x v="5"/>
    <s v="CA-2019-120168"/>
    <n v="683"/>
    <s v="GBC DocuBind P100 Manual Binding Machine"/>
    <s v="Chuck Magee"/>
    <n v="10009"/>
    <n v="207"/>
    <n v="5"/>
    <n v="664"/>
  </r>
  <r>
    <n v="0"/>
    <x v="0"/>
    <x v="1179"/>
    <x v="3"/>
    <x v="3"/>
    <n v="0"/>
    <x v="0"/>
    <x v="8"/>
    <x v="0"/>
    <x v="0"/>
    <x v="0"/>
    <s v="United States"/>
    <x v="365"/>
    <x v="0"/>
    <m/>
    <x v="0"/>
    <x v="0"/>
    <d v="2019-05-25T00:00:00"/>
    <s v="Wed"/>
    <x v="5"/>
    <s v="CA-2019-120168"/>
    <n v="916"/>
    <s v="Imation 8gb Micro Traveldrive Usb 2.0 Flash Drive"/>
    <s v="Chuck Magee"/>
    <n v="10009"/>
    <n v="13"/>
    <n v="8"/>
    <n v="120"/>
  </r>
  <r>
    <n v="7"/>
    <x v="2"/>
    <x v="1112"/>
    <x v="3"/>
    <x v="0"/>
    <n v="6"/>
    <x v="0"/>
    <x v="3"/>
    <x v="2"/>
    <x v="17"/>
    <x v="1"/>
    <s v="United States"/>
    <x v="345"/>
    <x v="1"/>
    <m/>
    <x v="0"/>
    <x v="0"/>
    <d v="2019-04-25T00:00:00"/>
    <s v="Wed"/>
    <x v="5"/>
    <s v="CA-2019-120222"/>
    <n v="1531"/>
    <s v="Telephone Message Books with Fax/Mobile Section, 5 1/2 x 3 3/16"/>
    <s v="Anna Andreadi"/>
    <n v="90032"/>
    <n v="9"/>
    <n v="3"/>
    <n v="19"/>
  </r>
  <r>
    <n v="7"/>
    <x v="2"/>
    <x v="1112"/>
    <x v="3"/>
    <x v="0"/>
    <n v="6"/>
    <x v="0"/>
    <x v="2"/>
    <x v="2"/>
    <x v="17"/>
    <x v="1"/>
    <s v="United States"/>
    <x v="345"/>
    <x v="1"/>
    <m/>
    <x v="0"/>
    <x v="1"/>
    <d v="2019-04-25T00:00:00"/>
    <s v="Wed"/>
    <x v="5"/>
    <s v="CA-2019-120222"/>
    <n v="1529"/>
    <s v="Surelock Post Binders"/>
    <s v="Anna Andreadi"/>
    <n v="90032"/>
    <n v="28"/>
    <n v="3"/>
    <n v="73"/>
  </r>
  <r>
    <n v="5"/>
    <x v="1"/>
    <x v="1044"/>
    <x v="3"/>
    <x v="0"/>
    <n v="6"/>
    <x v="0"/>
    <x v="4"/>
    <x v="2"/>
    <x v="399"/>
    <x v="41"/>
    <s v="United States"/>
    <x v="223"/>
    <x v="3"/>
    <m/>
    <x v="0"/>
    <x v="0"/>
    <d v="2019-11-11T00:00:00"/>
    <s v="Wed"/>
    <x v="7"/>
    <s v="CA-2019-120327"/>
    <n v="1608"/>
    <s v="Vinyl Coated Wire Paper Clips in Organizer Box, 800/Box"/>
    <s v="Kelly Williams"/>
    <n v="50322"/>
    <n v="22"/>
    <n v="4"/>
    <n v="46"/>
  </r>
  <r>
    <n v="3"/>
    <x v="2"/>
    <x v="1164"/>
    <x v="3"/>
    <x v="2"/>
    <n v="1"/>
    <x v="0"/>
    <x v="1"/>
    <x v="1"/>
    <x v="162"/>
    <x v="6"/>
    <s v="United States"/>
    <x v="592"/>
    <x v="3"/>
    <m/>
    <x v="0"/>
    <x v="0"/>
    <d v="2019-12-22T00:00:00"/>
    <s v="Sun"/>
    <x v="6"/>
    <s v="CA-2019-120376"/>
    <n v="311"/>
    <s v="Bevis 44 x 96 Conference Tables"/>
    <s v="Kelly Williams"/>
    <n v="48227"/>
    <n v="70"/>
    <n v="2"/>
    <n v="412"/>
  </r>
  <r>
    <n v="3"/>
    <x v="2"/>
    <x v="1164"/>
    <x v="3"/>
    <x v="2"/>
    <n v="1"/>
    <x v="0"/>
    <x v="5"/>
    <x v="1"/>
    <x v="162"/>
    <x v="6"/>
    <s v="United States"/>
    <x v="592"/>
    <x v="3"/>
    <m/>
    <x v="0"/>
    <x v="0"/>
    <d v="2019-12-22T00:00:00"/>
    <s v="Sun"/>
    <x v="6"/>
    <s v="CA-2019-120376"/>
    <n v="837"/>
    <s v="Hon GuestStacker Chair"/>
    <s v="Kelly Williams"/>
    <n v="48227"/>
    <n v="413"/>
    <n v="7"/>
    <n v="1587"/>
  </r>
  <r>
    <n v="3"/>
    <x v="2"/>
    <x v="1164"/>
    <x v="3"/>
    <x v="2"/>
    <n v="1"/>
    <x v="0"/>
    <x v="8"/>
    <x v="0"/>
    <x v="162"/>
    <x v="6"/>
    <s v="United States"/>
    <x v="592"/>
    <x v="3"/>
    <m/>
    <x v="0"/>
    <x v="0"/>
    <d v="2019-12-22T00:00:00"/>
    <s v="Sun"/>
    <x v="6"/>
    <s v="CA-2019-120376"/>
    <n v="1014"/>
    <s v="Logitech Gaming G510s - Keyboard"/>
    <s v="Kelly Williams"/>
    <n v="48227"/>
    <n v="31"/>
    <n v="1"/>
    <n v="85"/>
  </r>
  <r>
    <n v="3"/>
    <x v="2"/>
    <x v="1164"/>
    <x v="3"/>
    <x v="2"/>
    <n v="1"/>
    <x v="0"/>
    <x v="8"/>
    <x v="0"/>
    <x v="162"/>
    <x v="6"/>
    <s v="United States"/>
    <x v="592"/>
    <x v="3"/>
    <m/>
    <x v="0"/>
    <x v="0"/>
    <d v="2019-12-22T00:00:00"/>
    <s v="Sun"/>
    <x v="6"/>
    <s v="CA-2019-120376"/>
    <n v="1097"/>
    <s v="Microsoft Wireless Mobile Mouse 4000"/>
    <s v="Kelly Williams"/>
    <n v="48227"/>
    <n v="64"/>
    <n v="5"/>
    <n v="200"/>
  </r>
  <r>
    <n v="4"/>
    <x v="2"/>
    <x v="978"/>
    <x v="3"/>
    <x v="1"/>
    <n v="3"/>
    <x v="1"/>
    <x v="9"/>
    <x v="1"/>
    <x v="0"/>
    <x v="0"/>
    <s v="United States"/>
    <x v="373"/>
    <x v="0"/>
    <m/>
    <x v="0"/>
    <x v="0"/>
    <d v="2019-11-20T00:00:00"/>
    <s v="Fri"/>
    <x v="7"/>
    <s v="CA-2019-120404"/>
    <n v="1562"/>
    <s v="Tensor Brushed Steel Torchiere Floor Lamp"/>
    <s v="Chuck Magee"/>
    <n v="10035"/>
    <n v="9"/>
    <n v="3"/>
    <n v="51"/>
  </r>
  <r>
    <n v="4"/>
    <x v="2"/>
    <x v="978"/>
    <x v="3"/>
    <x v="1"/>
    <n v="3"/>
    <x v="1"/>
    <x v="0"/>
    <x v="0"/>
    <x v="0"/>
    <x v="0"/>
    <s v="United States"/>
    <x v="373"/>
    <x v="0"/>
    <m/>
    <x v="0"/>
    <x v="0"/>
    <d v="2019-11-20T00:00:00"/>
    <s v="Fri"/>
    <x v="7"/>
    <s v="CA-2019-120404"/>
    <n v="146"/>
    <s v="Apple iPhone 5S"/>
    <s v="Chuck Magee"/>
    <n v="10035"/>
    <n v="171"/>
    <n v="1"/>
    <n v="570"/>
  </r>
  <r>
    <n v="4"/>
    <x v="2"/>
    <x v="978"/>
    <x v="3"/>
    <x v="1"/>
    <n v="3"/>
    <x v="1"/>
    <x v="8"/>
    <x v="0"/>
    <x v="0"/>
    <x v="0"/>
    <s v="United States"/>
    <x v="373"/>
    <x v="0"/>
    <m/>
    <x v="0"/>
    <x v="0"/>
    <d v="2019-11-20T00:00:00"/>
    <s v="Fri"/>
    <x v="7"/>
    <s v="CA-2019-120404"/>
    <n v="1061"/>
    <s v="Maxell 4.7GB DVD+R 5/Pack"/>
    <s v="Chuck Magee"/>
    <n v="10035"/>
    <n v="1"/>
    <n v="3"/>
    <n v="3"/>
  </r>
  <r>
    <n v="5"/>
    <x v="1"/>
    <x v="1046"/>
    <x v="3"/>
    <x v="0"/>
    <n v="6"/>
    <x v="1"/>
    <x v="3"/>
    <x v="2"/>
    <x v="17"/>
    <x v="1"/>
    <s v="United States"/>
    <x v="239"/>
    <x v="1"/>
    <m/>
    <x v="0"/>
    <x v="0"/>
    <d v="2019-05-30T00:00:00"/>
    <s v="Mon"/>
    <x v="9"/>
    <s v="CA-2019-120614"/>
    <n v="1348"/>
    <s v="Rediform S.O.S. 1-Up Phone Message Bk, 4-1/4x3-1/16 Bk, 1 Form/Pg, 40 Messages/Bk, 3/Pk"/>
    <s v="Anna Andreadi"/>
    <n v="90004"/>
    <n v="18"/>
    <n v="4"/>
    <n v="38"/>
  </r>
  <r>
    <n v="6"/>
    <x v="0"/>
    <x v="958"/>
    <x v="3"/>
    <x v="0"/>
    <n v="6"/>
    <x v="2"/>
    <x v="11"/>
    <x v="2"/>
    <x v="67"/>
    <x v="2"/>
    <s v="United States"/>
    <x v="53"/>
    <x v="2"/>
    <m/>
    <x v="0"/>
    <x v="1"/>
    <d v="2019-09-05T00:00:00"/>
    <s v="Thu"/>
    <x v="0"/>
    <s v="CA-2019-120705"/>
    <n v="776"/>
    <s v="Gould Plastics 18-Pocket Panel Bin, 34w x 5-1/4d x 20-1/2h"/>
    <s v="Cassandra Brandow"/>
    <n v="33311"/>
    <n v="-29"/>
    <n v="2"/>
    <n v="147"/>
  </r>
  <r>
    <n v="3"/>
    <x v="2"/>
    <x v="1180"/>
    <x v="3"/>
    <x v="2"/>
    <n v="1"/>
    <x v="2"/>
    <x v="2"/>
    <x v="2"/>
    <x v="15"/>
    <x v="11"/>
    <s v="United States"/>
    <x v="540"/>
    <x v="1"/>
    <m/>
    <x v="0"/>
    <x v="1"/>
    <d v="2019-03-23T00:00:00"/>
    <s v="Mon"/>
    <x v="2"/>
    <s v="CA-2019-120719"/>
    <n v="414"/>
    <s v="Cardinal Slant-D Ring Binder, Heavy Gauge Vinyl"/>
    <s v="Anna Andreadi"/>
    <n v="98105"/>
    <n v="11"/>
    <n v="5"/>
    <n v="35"/>
  </r>
  <r>
    <n v="4"/>
    <x v="1"/>
    <x v="977"/>
    <x v="3"/>
    <x v="0"/>
    <n v="6"/>
    <x v="0"/>
    <x v="8"/>
    <x v="0"/>
    <x v="63"/>
    <x v="0"/>
    <s v="United States"/>
    <x v="526"/>
    <x v="0"/>
    <m/>
    <x v="0"/>
    <x v="0"/>
    <d v="2019-09-04T00:00:00"/>
    <s v="Wed"/>
    <x v="0"/>
    <s v="CA-2019-120761"/>
    <n v="1605"/>
    <s v="Verbatim 25 GB 6x Blu-ray Single Layer Recordable Disc, 25/Pack"/>
    <s v="Chuck Magee"/>
    <n v="11561"/>
    <n v="40"/>
    <n v="4"/>
    <n v="92"/>
  </r>
  <r>
    <n v="4"/>
    <x v="1"/>
    <x v="1112"/>
    <x v="3"/>
    <x v="0"/>
    <n v="6"/>
    <x v="0"/>
    <x v="12"/>
    <x v="2"/>
    <x v="73"/>
    <x v="16"/>
    <s v="United States"/>
    <x v="369"/>
    <x v="2"/>
    <m/>
    <x v="0"/>
    <x v="1"/>
    <d v="2019-04-28T00:00:00"/>
    <s v="Sat"/>
    <x v="5"/>
    <s v="CA-2019-120894"/>
    <n v="794"/>
    <s v="Harmony HEPA Quiet Air Purifiers"/>
    <s v="Cassandra Brandow"/>
    <n v="28403"/>
    <n v="5"/>
    <n v="3"/>
    <n v="28"/>
  </r>
  <r>
    <n v="4"/>
    <x v="1"/>
    <x v="1162"/>
    <x v="3"/>
    <x v="0"/>
    <n v="6"/>
    <x v="1"/>
    <x v="15"/>
    <x v="2"/>
    <x v="187"/>
    <x v="1"/>
    <s v="United States"/>
    <x v="785"/>
    <x v="1"/>
    <m/>
    <x v="0"/>
    <x v="0"/>
    <d v="2019-12-17T00:00:00"/>
    <s v="Tue"/>
    <x v="6"/>
    <s v="CA-2019-120936"/>
    <n v="672"/>
    <s v="Fiskars Spring-Action Scissors"/>
    <s v="Anna Andreadi"/>
    <n v="92804"/>
    <n v="4"/>
    <n v="1"/>
    <n v="14"/>
  </r>
  <r>
    <n v="4"/>
    <x v="1"/>
    <x v="1162"/>
    <x v="3"/>
    <x v="0"/>
    <n v="6"/>
    <x v="1"/>
    <x v="11"/>
    <x v="2"/>
    <x v="187"/>
    <x v="1"/>
    <s v="United States"/>
    <x v="785"/>
    <x v="1"/>
    <m/>
    <x v="0"/>
    <x v="0"/>
    <d v="2019-12-17T00:00:00"/>
    <s v="Tue"/>
    <x v="6"/>
    <s v="CA-2019-120936"/>
    <n v="907"/>
    <s v="Iceberg Mobile Mega Data/Printer Cart"/>
    <s v="Anna Andreadi"/>
    <n v="92804"/>
    <n v="125"/>
    <n v="4"/>
    <n v="481"/>
  </r>
  <r>
    <n v="5"/>
    <x v="1"/>
    <x v="1031"/>
    <x v="3"/>
    <x v="0"/>
    <n v="6"/>
    <x v="1"/>
    <x v="0"/>
    <x v="0"/>
    <x v="81"/>
    <x v="10"/>
    <s v="United States"/>
    <x v="117"/>
    <x v="3"/>
    <m/>
    <x v="0"/>
    <x v="1"/>
    <d v="2019-09-10T00:00:00"/>
    <s v="Tue"/>
    <x v="0"/>
    <s v="CA-2019-120999"/>
    <n v="1251"/>
    <s v="Panasonic Kx-TS550"/>
    <s v="Kelly Williams"/>
    <n v="60540"/>
    <n v="17"/>
    <n v="4"/>
    <n v="147"/>
  </r>
  <r>
    <n v="4"/>
    <x v="1"/>
    <x v="1138"/>
    <x v="3"/>
    <x v="0"/>
    <n v="6"/>
    <x v="1"/>
    <x v="8"/>
    <x v="0"/>
    <x v="15"/>
    <x v="11"/>
    <s v="United States"/>
    <x v="543"/>
    <x v="1"/>
    <m/>
    <x v="0"/>
    <x v="0"/>
    <d v="2019-08-18T00:00:00"/>
    <s v="Wed"/>
    <x v="10"/>
    <s v="CA-2019-121027"/>
    <n v="1283"/>
    <s v="Plantronics Savi W720 Multi-Device Wireless Headset System"/>
    <s v="Anna Andreadi"/>
    <n v="98105"/>
    <n v="371"/>
    <n v="2"/>
    <n v="844"/>
  </r>
  <r>
    <n v="4"/>
    <x v="1"/>
    <x v="1138"/>
    <x v="3"/>
    <x v="0"/>
    <n v="6"/>
    <x v="1"/>
    <x v="8"/>
    <x v="0"/>
    <x v="15"/>
    <x v="11"/>
    <s v="United States"/>
    <x v="543"/>
    <x v="1"/>
    <m/>
    <x v="0"/>
    <x v="0"/>
    <d v="2019-08-18T00:00:00"/>
    <s v="Wed"/>
    <x v="10"/>
    <s v="CA-2019-121027"/>
    <n v="919"/>
    <s v="Imation Bio 8GB USB Flash Drive Imation Corp"/>
    <s v="Anna Andreadi"/>
    <n v="98105"/>
    <n v="224"/>
    <n v="9"/>
    <n v="1496"/>
  </r>
  <r>
    <n v="4"/>
    <x v="1"/>
    <x v="1066"/>
    <x v="3"/>
    <x v="0"/>
    <n v="6"/>
    <x v="0"/>
    <x v="9"/>
    <x v="1"/>
    <x v="458"/>
    <x v="1"/>
    <s v="United States"/>
    <x v="392"/>
    <x v="1"/>
    <m/>
    <x v="0"/>
    <x v="0"/>
    <d v="2019-07-14T00:00:00"/>
    <s v="Sat"/>
    <x v="1"/>
    <s v="CA-2019-121048"/>
    <n v="509"/>
    <s v="Deflect-o RollaMat Studded, Beveled Mat for Medium Pile Carpeting"/>
    <s v="Anna Andreadi"/>
    <n v="92683"/>
    <n v="50"/>
    <n v="3"/>
    <n v="277"/>
  </r>
  <r>
    <n v="4"/>
    <x v="1"/>
    <x v="1066"/>
    <x v="3"/>
    <x v="0"/>
    <n v="6"/>
    <x v="0"/>
    <x v="9"/>
    <x v="1"/>
    <x v="458"/>
    <x v="1"/>
    <s v="United States"/>
    <x v="392"/>
    <x v="1"/>
    <m/>
    <x v="0"/>
    <x v="0"/>
    <d v="2019-07-14T00:00:00"/>
    <s v="Sat"/>
    <x v="1"/>
    <s v="CA-2019-121048"/>
    <n v="549"/>
    <s v="Eldon 200 Class Desk Accessories, Burgundy"/>
    <s v="Anna Andreadi"/>
    <n v="92683"/>
    <n v="8"/>
    <n v="3"/>
    <n v="19"/>
  </r>
  <r>
    <n v="4"/>
    <x v="1"/>
    <x v="1066"/>
    <x v="3"/>
    <x v="0"/>
    <n v="6"/>
    <x v="0"/>
    <x v="6"/>
    <x v="2"/>
    <x v="458"/>
    <x v="1"/>
    <s v="United States"/>
    <x v="392"/>
    <x v="1"/>
    <m/>
    <x v="0"/>
    <x v="0"/>
    <d v="2019-07-14T00:00:00"/>
    <s v="Sat"/>
    <x v="1"/>
    <s v="CA-2019-121048"/>
    <n v="361"/>
    <s v="BOSTON Model 1800 Electric Pencil Sharpeners, Putty/Woodgrain"/>
    <s v="Anna Andreadi"/>
    <n v="92683"/>
    <n v="21"/>
    <n v="4"/>
    <n v="72"/>
  </r>
  <r>
    <n v="4"/>
    <x v="1"/>
    <x v="1066"/>
    <x v="3"/>
    <x v="0"/>
    <n v="6"/>
    <x v="0"/>
    <x v="4"/>
    <x v="2"/>
    <x v="458"/>
    <x v="1"/>
    <s v="United States"/>
    <x v="392"/>
    <x v="1"/>
    <m/>
    <x v="0"/>
    <x v="0"/>
    <d v="2019-07-14T00:00:00"/>
    <s v="Sat"/>
    <x v="1"/>
    <s v="CA-2019-121048"/>
    <n v="1216"/>
    <s v="OIC Binder Clips, Mini, 1/4 Capacity, Black"/>
    <s v="Anna Andreadi"/>
    <n v="92683"/>
    <n v="2"/>
    <n v="4"/>
    <n v="5"/>
  </r>
  <r>
    <n v="4"/>
    <x v="1"/>
    <x v="1066"/>
    <x v="3"/>
    <x v="0"/>
    <n v="6"/>
    <x v="0"/>
    <x v="2"/>
    <x v="2"/>
    <x v="458"/>
    <x v="1"/>
    <s v="United States"/>
    <x v="392"/>
    <x v="1"/>
    <m/>
    <x v="0"/>
    <x v="1"/>
    <d v="2019-07-14T00:00:00"/>
    <s v="Sat"/>
    <x v="1"/>
    <s v="CA-2019-121048"/>
    <n v="67"/>
    <s v="Acco Suede Grain Vinyl Round Ring Binder"/>
    <s v="Anna Andreadi"/>
    <n v="92683"/>
    <n v="1"/>
    <n v="2"/>
    <n v="4"/>
  </r>
  <r>
    <n v="4"/>
    <x v="1"/>
    <x v="1066"/>
    <x v="3"/>
    <x v="0"/>
    <n v="6"/>
    <x v="0"/>
    <x v="8"/>
    <x v="0"/>
    <x v="458"/>
    <x v="1"/>
    <s v="United States"/>
    <x v="392"/>
    <x v="1"/>
    <m/>
    <x v="0"/>
    <x v="0"/>
    <d v="2019-07-14T00:00:00"/>
    <s v="Sat"/>
    <x v="1"/>
    <s v="CA-2019-121048"/>
    <n v="1473"/>
    <s v="Sony Micro Vault Click 8 GB USB 2.0 Flash Drive"/>
    <s v="Anna Andreadi"/>
    <n v="92683"/>
    <n v="20"/>
    <n v="3"/>
    <n v="141"/>
  </r>
  <r>
    <n v="4"/>
    <x v="1"/>
    <x v="1066"/>
    <x v="3"/>
    <x v="0"/>
    <n v="6"/>
    <x v="0"/>
    <x v="0"/>
    <x v="0"/>
    <x v="458"/>
    <x v="1"/>
    <s v="United States"/>
    <x v="392"/>
    <x v="1"/>
    <m/>
    <x v="0"/>
    <x v="1"/>
    <d v="2019-07-14T00:00:00"/>
    <s v="Sat"/>
    <x v="1"/>
    <s v="CA-2019-121048"/>
    <n v="726"/>
    <s v="GE 30524EE4"/>
    <s v="Anna Andreadi"/>
    <n v="92683"/>
    <n v="53"/>
    <n v="3"/>
    <n v="470"/>
  </r>
  <r>
    <n v="6"/>
    <x v="0"/>
    <x v="1099"/>
    <x v="3"/>
    <x v="0"/>
    <n v="6"/>
    <x v="0"/>
    <x v="11"/>
    <x v="2"/>
    <x v="323"/>
    <x v="38"/>
    <s v="United States"/>
    <x v="190"/>
    <x v="0"/>
    <m/>
    <x v="0"/>
    <x v="0"/>
    <d v="2019-07-09T00:00:00"/>
    <s v="Mon"/>
    <x v="1"/>
    <s v="CA-2019-121083"/>
    <n v="1554"/>
    <s v="Tennsco Industrial Shelving"/>
    <s v="Chuck Magee"/>
    <n v="6040"/>
    <n v="4"/>
    <n v="4"/>
    <n v="196"/>
  </r>
  <r>
    <n v="6"/>
    <x v="0"/>
    <x v="1099"/>
    <x v="3"/>
    <x v="0"/>
    <n v="6"/>
    <x v="0"/>
    <x v="3"/>
    <x v="2"/>
    <x v="323"/>
    <x v="38"/>
    <s v="United States"/>
    <x v="190"/>
    <x v="0"/>
    <m/>
    <x v="0"/>
    <x v="0"/>
    <d v="2019-07-09T00:00:00"/>
    <s v="Mon"/>
    <x v="1"/>
    <s v="CA-2019-121083"/>
    <n v="1707"/>
    <s v="Xerox 1914"/>
    <s v="Chuck Magee"/>
    <n v="6040"/>
    <n v="135"/>
    <n v="5"/>
    <n v="275"/>
  </r>
  <r>
    <n v="6"/>
    <x v="0"/>
    <x v="1099"/>
    <x v="3"/>
    <x v="0"/>
    <n v="6"/>
    <x v="0"/>
    <x v="6"/>
    <x v="2"/>
    <x v="323"/>
    <x v="38"/>
    <s v="United States"/>
    <x v="190"/>
    <x v="0"/>
    <m/>
    <x v="0"/>
    <x v="0"/>
    <d v="2019-07-09T00:00:00"/>
    <s v="Mon"/>
    <x v="1"/>
    <s v="CA-2019-121083"/>
    <n v="1319"/>
    <s v="Prismacolor Color Pencil Set"/>
    <s v="Chuck Magee"/>
    <n v="6040"/>
    <n v="49"/>
    <n v="6"/>
    <n v="119"/>
  </r>
  <r>
    <n v="6"/>
    <x v="0"/>
    <x v="1099"/>
    <x v="3"/>
    <x v="0"/>
    <n v="6"/>
    <x v="0"/>
    <x v="0"/>
    <x v="0"/>
    <x v="323"/>
    <x v="38"/>
    <s v="United States"/>
    <x v="190"/>
    <x v="0"/>
    <m/>
    <x v="0"/>
    <x v="0"/>
    <d v="2019-07-09T00:00:00"/>
    <s v="Mon"/>
    <x v="1"/>
    <s v="CA-2019-121083"/>
    <n v="518"/>
    <s v="Digium D40 VoIP phone"/>
    <s v="Chuck Magee"/>
    <n v="6040"/>
    <n v="75"/>
    <n v="2"/>
    <n v="258"/>
  </r>
  <r>
    <n v="4"/>
    <x v="1"/>
    <x v="1075"/>
    <x v="3"/>
    <x v="0"/>
    <n v="6"/>
    <x v="2"/>
    <x v="9"/>
    <x v="1"/>
    <x v="236"/>
    <x v="37"/>
    <s v="United States"/>
    <x v="203"/>
    <x v="1"/>
    <m/>
    <x v="0"/>
    <x v="1"/>
    <d v="2019-05-30T00:00:00"/>
    <s v="Mon"/>
    <x v="9"/>
    <s v="CA-2019-121125"/>
    <n v="1562"/>
    <s v="Tensor Brushed Steel Torchiere Floor Lamp"/>
    <s v="Anna Andreadi"/>
    <n v="97224"/>
    <n v="0"/>
    <n v="1"/>
    <n v="14"/>
  </r>
  <r>
    <n v="4"/>
    <x v="1"/>
    <x v="1075"/>
    <x v="3"/>
    <x v="0"/>
    <n v="6"/>
    <x v="2"/>
    <x v="0"/>
    <x v="0"/>
    <x v="236"/>
    <x v="37"/>
    <s v="United States"/>
    <x v="203"/>
    <x v="1"/>
    <m/>
    <x v="0"/>
    <x v="1"/>
    <d v="2019-05-30T00:00:00"/>
    <s v="Mon"/>
    <x v="9"/>
    <s v="CA-2019-121125"/>
    <n v="995"/>
    <s v="LG G3"/>
    <s v="Anna Andreadi"/>
    <n v="97224"/>
    <n v="18"/>
    <n v="1"/>
    <n v="157"/>
  </r>
  <r>
    <n v="4"/>
    <x v="1"/>
    <x v="1075"/>
    <x v="3"/>
    <x v="0"/>
    <n v="6"/>
    <x v="2"/>
    <x v="8"/>
    <x v="0"/>
    <x v="236"/>
    <x v="37"/>
    <s v="United States"/>
    <x v="203"/>
    <x v="1"/>
    <m/>
    <x v="0"/>
    <x v="1"/>
    <d v="2019-05-30T00:00:00"/>
    <s v="Mon"/>
    <x v="9"/>
    <s v="CA-2019-121125"/>
    <n v="1409"/>
    <s v="SanDisk Ultra 32 GB MicroSDHC Class 10 Memory Card"/>
    <s v="Anna Andreadi"/>
    <n v="97224"/>
    <n v="-3"/>
    <n v="2"/>
    <n v="35"/>
  </r>
  <r>
    <n v="0"/>
    <x v="0"/>
    <x v="1039"/>
    <x v="3"/>
    <x v="3"/>
    <n v="0"/>
    <x v="2"/>
    <x v="11"/>
    <x v="2"/>
    <x v="417"/>
    <x v="4"/>
    <s v="United States"/>
    <x v="240"/>
    <x v="3"/>
    <m/>
    <x v="0"/>
    <x v="1"/>
    <d v="2019-11-04T00:00:00"/>
    <s v="Wed"/>
    <x v="7"/>
    <s v="CA-2019-121160"/>
    <n v="1359"/>
    <s v="Rogers Deluxe File Chest"/>
    <s v="Kelly Williams"/>
    <n v="77803"/>
    <n v="-13"/>
    <n v="3"/>
    <n v="53"/>
  </r>
  <r>
    <n v="0"/>
    <x v="0"/>
    <x v="1039"/>
    <x v="3"/>
    <x v="3"/>
    <n v="0"/>
    <x v="2"/>
    <x v="2"/>
    <x v="2"/>
    <x v="417"/>
    <x v="4"/>
    <s v="United States"/>
    <x v="240"/>
    <x v="3"/>
    <m/>
    <x v="0"/>
    <x v="3"/>
    <d v="2019-11-04T00:00:00"/>
    <s v="Wed"/>
    <x v="7"/>
    <s v="CA-2019-121160"/>
    <n v="1443"/>
    <s v="Self-Adhesive Ring Binder Labels"/>
    <s v="Kelly Williams"/>
    <n v="77803"/>
    <n v="-2"/>
    <n v="2"/>
    <n v="1"/>
  </r>
  <r>
    <n v="0"/>
    <x v="0"/>
    <x v="1039"/>
    <x v="3"/>
    <x v="3"/>
    <n v="0"/>
    <x v="2"/>
    <x v="2"/>
    <x v="2"/>
    <x v="417"/>
    <x v="4"/>
    <s v="United States"/>
    <x v="240"/>
    <x v="3"/>
    <m/>
    <x v="0"/>
    <x v="3"/>
    <d v="2019-11-04T00:00:00"/>
    <s v="Wed"/>
    <x v="7"/>
    <s v="CA-2019-121160"/>
    <n v="1645"/>
    <s v="Wilson Jones Impact Binders"/>
    <s v="Kelly Williams"/>
    <n v="77803"/>
    <n v="-6"/>
    <n v="4"/>
    <n v="4"/>
  </r>
  <r>
    <n v="0"/>
    <x v="0"/>
    <x v="1039"/>
    <x v="3"/>
    <x v="3"/>
    <n v="0"/>
    <x v="2"/>
    <x v="2"/>
    <x v="2"/>
    <x v="417"/>
    <x v="4"/>
    <s v="United States"/>
    <x v="240"/>
    <x v="3"/>
    <m/>
    <x v="0"/>
    <x v="3"/>
    <d v="2019-11-04T00:00:00"/>
    <s v="Wed"/>
    <x v="7"/>
    <s v="CA-2019-121160"/>
    <n v="709"/>
    <s v="GBC Standard Plastic Binding Systems Combs"/>
    <s v="Kelly Williams"/>
    <n v="77803"/>
    <n v="-13"/>
    <n v="6"/>
    <n v="8"/>
  </r>
  <r>
    <n v="3"/>
    <x v="2"/>
    <x v="1073"/>
    <x v="3"/>
    <x v="2"/>
    <n v="1"/>
    <x v="0"/>
    <x v="11"/>
    <x v="2"/>
    <x v="117"/>
    <x v="4"/>
    <s v="United States"/>
    <x v="743"/>
    <x v="3"/>
    <m/>
    <x v="0"/>
    <x v="1"/>
    <d v="2019-12-24T00:00:00"/>
    <s v="Tue"/>
    <x v="6"/>
    <s v="CA-2019-121195"/>
    <n v="543"/>
    <s v="Economy Rollaway Files"/>
    <s v="Kelly Williams"/>
    <n v="75220"/>
    <n v="20"/>
    <n v="2"/>
    <n v="264"/>
  </r>
  <r>
    <n v="2"/>
    <x v="1"/>
    <x v="1164"/>
    <x v="3"/>
    <x v="1"/>
    <n v="3"/>
    <x v="0"/>
    <x v="3"/>
    <x v="2"/>
    <x v="459"/>
    <x v="4"/>
    <s v="United States"/>
    <x v="17"/>
    <x v="3"/>
    <m/>
    <x v="0"/>
    <x v="1"/>
    <d v="2019-12-23T00:00:00"/>
    <s v="Mon"/>
    <x v="6"/>
    <s v="CA-2019-121216"/>
    <n v="1490"/>
    <s v="Spiral Phone Message Books with Labels by Adams"/>
    <s v="Kelly Williams"/>
    <n v="77840"/>
    <n v="10"/>
    <n v="8"/>
    <n v="29"/>
  </r>
  <r>
    <n v="2"/>
    <x v="1"/>
    <x v="1164"/>
    <x v="3"/>
    <x v="1"/>
    <n v="3"/>
    <x v="0"/>
    <x v="12"/>
    <x v="2"/>
    <x v="459"/>
    <x v="4"/>
    <s v="United States"/>
    <x v="17"/>
    <x v="3"/>
    <m/>
    <x v="0"/>
    <x v="3"/>
    <d v="2019-12-23T00:00:00"/>
    <s v="Mon"/>
    <x v="6"/>
    <s v="CA-2019-121216"/>
    <n v="37"/>
    <s v="Acco 6 Outlet Guardian Premium Plus Surge Suppressor"/>
    <s v="Kelly Williams"/>
    <n v="77840"/>
    <n v="-75"/>
    <n v="8"/>
    <n v="29"/>
  </r>
  <r>
    <n v="5"/>
    <x v="1"/>
    <x v="1181"/>
    <x v="3"/>
    <x v="0"/>
    <n v="6"/>
    <x v="0"/>
    <x v="9"/>
    <x v="1"/>
    <x v="269"/>
    <x v="1"/>
    <s v="United States"/>
    <x v="60"/>
    <x v="1"/>
    <s v="Yes"/>
    <x v="1"/>
    <x v="0"/>
    <d v="2019-02-26T00:00:00"/>
    <s v="Thu"/>
    <x v="2"/>
    <s v="CA-2019-121258"/>
    <n v="1537"/>
    <s v="Tenex B1-RE Series Chair Mats for Low Pile Carpets"/>
    <s v="Anna Andreadi"/>
    <n v="92627"/>
    <n v="16"/>
    <n v="2"/>
    <n v="92"/>
  </r>
  <r>
    <n v="5"/>
    <x v="1"/>
    <x v="1181"/>
    <x v="3"/>
    <x v="0"/>
    <n v="6"/>
    <x v="0"/>
    <x v="3"/>
    <x v="2"/>
    <x v="269"/>
    <x v="1"/>
    <s v="United States"/>
    <x v="60"/>
    <x v="1"/>
    <s v="Yes"/>
    <x v="1"/>
    <x v="0"/>
    <d v="2019-02-26T00:00:00"/>
    <s v="Thu"/>
    <x v="2"/>
    <s v="CA-2019-121258"/>
    <n v="936"/>
    <s v="Its Hot Message Books with Stickers, 2 3/4 x 5"/>
    <s v="Anna Andreadi"/>
    <n v="92627"/>
    <n v="13"/>
    <n v="4"/>
    <n v="30"/>
  </r>
  <r>
    <n v="5"/>
    <x v="1"/>
    <x v="1181"/>
    <x v="3"/>
    <x v="0"/>
    <n v="6"/>
    <x v="0"/>
    <x v="0"/>
    <x v="0"/>
    <x v="269"/>
    <x v="1"/>
    <s v="United States"/>
    <x v="60"/>
    <x v="1"/>
    <s v="Yes"/>
    <x v="1"/>
    <x v="1"/>
    <d v="2019-02-26T00:00:00"/>
    <s v="Thu"/>
    <x v="2"/>
    <s v="CA-2019-121258"/>
    <n v="33"/>
    <s v="Aastra 57i VoIP phone"/>
    <s v="Anna Andreadi"/>
    <n v="92627"/>
    <n v="19"/>
    <n v="2"/>
    <n v="259"/>
  </r>
  <r>
    <n v="3"/>
    <x v="0"/>
    <x v="1109"/>
    <x v="3"/>
    <x v="1"/>
    <n v="3"/>
    <x v="0"/>
    <x v="9"/>
    <x v="1"/>
    <x v="16"/>
    <x v="12"/>
    <s v="United States"/>
    <x v="112"/>
    <x v="0"/>
    <m/>
    <x v="0"/>
    <x v="1"/>
    <d v="2019-07-25T00:00:00"/>
    <s v="Wed"/>
    <x v="1"/>
    <s v="CA-2019-121293"/>
    <n v="547"/>
    <s v="Eldon 200 Class Desk Accessories"/>
    <s v="Chuck Magee"/>
    <n v="19143"/>
    <n v="3"/>
    <n v="4"/>
    <n v="20"/>
  </r>
  <r>
    <n v="3"/>
    <x v="0"/>
    <x v="1109"/>
    <x v="3"/>
    <x v="1"/>
    <n v="3"/>
    <x v="0"/>
    <x v="1"/>
    <x v="1"/>
    <x v="16"/>
    <x v="12"/>
    <s v="United States"/>
    <x v="112"/>
    <x v="0"/>
    <m/>
    <x v="0"/>
    <x v="6"/>
    <d v="2019-07-25T00:00:00"/>
    <s v="Wed"/>
    <x v="1"/>
    <s v="CA-2019-121293"/>
    <n v="383"/>
    <s v="Bush Cubix Conference Tables, Fully Assembled"/>
    <s v="Chuck Magee"/>
    <n v="19143"/>
    <n v="-35"/>
    <n v="1"/>
    <n v="139"/>
  </r>
  <r>
    <n v="3"/>
    <x v="0"/>
    <x v="1109"/>
    <x v="3"/>
    <x v="1"/>
    <n v="3"/>
    <x v="0"/>
    <x v="15"/>
    <x v="2"/>
    <x v="16"/>
    <x v="12"/>
    <s v="United States"/>
    <x v="112"/>
    <x v="0"/>
    <m/>
    <x v="0"/>
    <x v="1"/>
    <d v="2019-07-25T00:00:00"/>
    <s v="Wed"/>
    <x v="1"/>
    <s v="CA-2019-121293"/>
    <n v="78"/>
    <s v="Acme Galleria Hot Forged Steel Scissors with Colored Handles"/>
    <s v="Chuck Magee"/>
    <n v="19143"/>
    <n v="4"/>
    <n v="3"/>
    <n v="38"/>
  </r>
  <r>
    <n v="3"/>
    <x v="0"/>
    <x v="1109"/>
    <x v="3"/>
    <x v="1"/>
    <n v="3"/>
    <x v="0"/>
    <x v="3"/>
    <x v="2"/>
    <x v="16"/>
    <x v="12"/>
    <s v="United States"/>
    <x v="112"/>
    <x v="0"/>
    <m/>
    <x v="0"/>
    <x v="1"/>
    <d v="2019-07-25T00:00:00"/>
    <s v="Wed"/>
    <x v="1"/>
    <s v="CA-2019-121293"/>
    <n v="1820"/>
    <s v="Xerox 216"/>
    <s v="Chuck Magee"/>
    <n v="19143"/>
    <n v="7"/>
    <n v="4"/>
    <n v="21"/>
  </r>
  <r>
    <n v="3"/>
    <x v="0"/>
    <x v="1109"/>
    <x v="3"/>
    <x v="1"/>
    <n v="3"/>
    <x v="0"/>
    <x v="11"/>
    <x v="2"/>
    <x v="16"/>
    <x v="12"/>
    <s v="United States"/>
    <x v="112"/>
    <x v="0"/>
    <m/>
    <x v="0"/>
    <x v="1"/>
    <d v="2019-07-25T00:00:00"/>
    <s v="Wed"/>
    <x v="1"/>
    <s v="CA-2019-121293"/>
    <n v="635"/>
    <s v="Fellowes Bankers Box Staxonsteel Drawer File/Stacking System"/>
    <s v="Chuck Magee"/>
    <n v="19143"/>
    <n v="-26"/>
    <n v="5"/>
    <n v="260"/>
  </r>
  <r>
    <n v="0"/>
    <x v="0"/>
    <x v="1103"/>
    <x v="3"/>
    <x v="3"/>
    <n v="0"/>
    <x v="2"/>
    <x v="9"/>
    <x v="1"/>
    <x v="460"/>
    <x v="19"/>
    <s v="United States"/>
    <x v="126"/>
    <x v="0"/>
    <m/>
    <x v="0"/>
    <x v="1"/>
    <d v="2019-09-29T00:00:00"/>
    <s v="Sun"/>
    <x v="0"/>
    <s v="CA-2019-121300"/>
    <n v="678"/>
    <s v="G.E. Longer-Life Indoor Recessed Floodlight Bulbs"/>
    <s v="Chuck Magee"/>
    <n v="44060"/>
    <n v="7"/>
    <n v="4"/>
    <n v="21"/>
  </r>
  <r>
    <n v="0"/>
    <x v="0"/>
    <x v="1103"/>
    <x v="3"/>
    <x v="3"/>
    <n v="0"/>
    <x v="2"/>
    <x v="5"/>
    <x v="1"/>
    <x v="460"/>
    <x v="19"/>
    <s v="United States"/>
    <x v="126"/>
    <x v="0"/>
    <m/>
    <x v="0"/>
    <x v="2"/>
    <d v="2019-09-29T00:00:00"/>
    <s v="Sun"/>
    <x v="0"/>
    <s v="CA-2019-121300"/>
    <n v="773"/>
    <s v="Global Wood Trimmed Managers Task Chair, Khaki"/>
    <s v="Chuck Magee"/>
    <n v="44060"/>
    <n v="-15"/>
    <n v="1"/>
    <n v="64"/>
  </r>
  <r>
    <n v="0"/>
    <x v="0"/>
    <x v="1103"/>
    <x v="3"/>
    <x v="3"/>
    <n v="0"/>
    <x v="2"/>
    <x v="1"/>
    <x v="1"/>
    <x v="460"/>
    <x v="19"/>
    <s v="United States"/>
    <x v="126"/>
    <x v="0"/>
    <m/>
    <x v="0"/>
    <x v="6"/>
    <d v="2019-09-29T00:00:00"/>
    <s v="Sun"/>
    <x v="0"/>
    <s v="CA-2019-121300"/>
    <n v="1357"/>
    <s v="Riverside Furniture Stanwyck Manor Table Series"/>
    <s v="Chuck Magee"/>
    <n v="44060"/>
    <n v="-189"/>
    <n v="2"/>
    <n v="344"/>
  </r>
  <r>
    <n v="0"/>
    <x v="0"/>
    <x v="1103"/>
    <x v="3"/>
    <x v="3"/>
    <n v="0"/>
    <x v="2"/>
    <x v="3"/>
    <x v="2"/>
    <x v="460"/>
    <x v="19"/>
    <s v="United States"/>
    <x v="126"/>
    <x v="0"/>
    <m/>
    <x v="0"/>
    <x v="1"/>
    <d v="2019-09-29T00:00:00"/>
    <s v="Sun"/>
    <x v="0"/>
    <s v="CA-2019-121300"/>
    <n v="1722"/>
    <s v="Xerox 1928"/>
    <s v="Chuck Magee"/>
    <n v="44060"/>
    <n v="3"/>
    <n v="2"/>
    <n v="8"/>
  </r>
  <r>
    <n v="0"/>
    <x v="0"/>
    <x v="1103"/>
    <x v="3"/>
    <x v="3"/>
    <n v="0"/>
    <x v="2"/>
    <x v="3"/>
    <x v="2"/>
    <x v="460"/>
    <x v="19"/>
    <s v="United States"/>
    <x v="126"/>
    <x v="0"/>
    <m/>
    <x v="0"/>
    <x v="1"/>
    <d v="2019-09-29T00:00:00"/>
    <s v="Sun"/>
    <x v="0"/>
    <s v="CA-2019-121300"/>
    <n v="1832"/>
    <s v="Xerox 227"/>
    <s v="Chuck Magee"/>
    <n v="44060"/>
    <n v="5"/>
    <n v="3"/>
    <n v="16"/>
  </r>
  <r>
    <n v="0"/>
    <x v="0"/>
    <x v="1103"/>
    <x v="3"/>
    <x v="3"/>
    <n v="0"/>
    <x v="2"/>
    <x v="8"/>
    <x v="0"/>
    <x v="460"/>
    <x v="19"/>
    <s v="United States"/>
    <x v="126"/>
    <x v="0"/>
    <m/>
    <x v="0"/>
    <x v="1"/>
    <d v="2019-09-29T00:00:00"/>
    <s v="Sun"/>
    <x v="0"/>
    <s v="CA-2019-121300"/>
    <n v="1013"/>
    <s v="Logitech G700s Rechargeable Gaming Mouse"/>
    <s v="Chuck Magee"/>
    <n v="44060"/>
    <n v="66"/>
    <n v="3"/>
    <n v="240"/>
  </r>
  <r>
    <n v="3"/>
    <x v="2"/>
    <x v="957"/>
    <x v="3"/>
    <x v="2"/>
    <n v="1"/>
    <x v="0"/>
    <x v="3"/>
    <x v="2"/>
    <x v="21"/>
    <x v="2"/>
    <s v="United States"/>
    <x v="713"/>
    <x v="2"/>
    <m/>
    <x v="0"/>
    <x v="1"/>
    <d v="2019-09-23T00:00:00"/>
    <s v="Mon"/>
    <x v="0"/>
    <s v="CA-2019-121314"/>
    <n v="1737"/>
    <s v="Xerox 1941"/>
    <s v="Cassandra Brandow"/>
    <n v="33178"/>
    <n v="88"/>
    <n v="3"/>
    <n v="252"/>
  </r>
  <r>
    <n v="4"/>
    <x v="1"/>
    <x v="1101"/>
    <x v="3"/>
    <x v="0"/>
    <n v="6"/>
    <x v="1"/>
    <x v="11"/>
    <x v="2"/>
    <x v="17"/>
    <x v="1"/>
    <s v="United States"/>
    <x v="529"/>
    <x v="1"/>
    <m/>
    <x v="0"/>
    <x v="0"/>
    <d v="2019-12-25T00:00:00"/>
    <s v="Wed"/>
    <x v="6"/>
    <s v="CA-2019-121398"/>
    <n v="1559"/>
    <s v="Tennsco Stur-D-Stor Boltless Shelving, 5 Shelves, 24 Deep, Sand"/>
    <s v="Anna Andreadi"/>
    <n v="90008"/>
    <n v="3"/>
    <n v="2"/>
    <n v="271"/>
  </r>
  <r>
    <n v="4"/>
    <x v="1"/>
    <x v="1101"/>
    <x v="3"/>
    <x v="0"/>
    <n v="6"/>
    <x v="1"/>
    <x v="2"/>
    <x v="2"/>
    <x v="17"/>
    <x v="1"/>
    <s v="United States"/>
    <x v="529"/>
    <x v="1"/>
    <m/>
    <x v="0"/>
    <x v="1"/>
    <d v="2019-12-25T00:00:00"/>
    <s v="Wed"/>
    <x v="6"/>
    <s v="CA-2019-121398"/>
    <n v="685"/>
    <s v="GBC DocuBind P50 Personal Binding Machine"/>
    <s v="Anna Andreadi"/>
    <n v="90008"/>
    <n v="52"/>
    <n v="3"/>
    <n v="154"/>
  </r>
  <r>
    <n v="4"/>
    <x v="1"/>
    <x v="1182"/>
    <x v="3"/>
    <x v="0"/>
    <n v="6"/>
    <x v="1"/>
    <x v="9"/>
    <x v="1"/>
    <x v="184"/>
    <x v="31"/>
    <s v="United States"/>
    <x v="286"/>
    <x v="1"/>
    <m/>
    <x v="0"/>
    <x v="1"/>
    <d v="2019-09-23T00:00:00"/>
    <s v="Mon"/>
    <x v="0"/>
    <s v="CA-2019-121412"/>
    <n v="123"/>
    <s v="Aluminum Document Frame"/>
    <s v="Anna Andreadi"/>
    <n v="80027"/>
    <n v="4"/>
    <n v="3"/>
    <n v="29"/>
  </r>
  <r>
    <n v="2"/>
    <x v="2"/>
    <x v="1183"/>
    <x v="3"/>
    <x v="2"/>
    <n v="1"/>
    <x v="2"/>
    <x v="1"/>
    <x v="1"/>
    <x v="47"/>
    <x v="8"/>
    <s v="United States"/>
    <x v="673"/>
    <x v="2"/>
    <m/>
    <x v="0"/>
    <x v="0"/>
    <d v="2019-04-02T00:00:00"/>
    <s v="Mon"/>
    <x v="4"/>
    <s v="CA-2019-121419"/>
    <n v="311"/>
    <s v="Bevis 44 x 96 Conference Tables"/>
    <s v="Cassandra Brandow"/>
    <n v="31907"/>
    <n v="70"/>
    <n v="2"/>
    <n v="412"/>
  </r>
  <r>
    <n v="2"/>
    <x v="2"/>
    <x v="1183"/>
    <x v="3"/>
    <x v="2"/>
    <n v="1"/>
    <x v="2"/>
    <x v="8"/>
    <x v="0"/>
    <x v="47"/>
    <x v="8"/>
    <s v="United States"/>
    <x v="673"/>
    <x v="2"/>
    <m/>
    <x v="0"/>
    <x v="0"/>
    <d v="2019-04-02T00:00:00"/>
    <s v="Mon"/>
    <x v="4"/>
    <s v="CA-2019-121419"/>
    <n v="1116"/>
    <s v="NETGEAR N750 Dual Band Wi-Fi Gigabit Router"/>
    <s v="Cassandra Brandow"/>
    <n v="31907"/>
    <n v="130"/>
    <n v="4"/>
    <n v="360"/>
  </r>
  <r>
    <n v="1"/>
    <x v="0"/>
    <x v="971"/>
    <x v="3"/>
    <x v="2"/>
    <n v="1"/>
    <x v="0"/>
    <x v="0"/>
    <x v="0"/>
    <x v="458"/>
    <x v="1"/>
    <s v="United States"/>
    <x v="159"/>
    <x v="1"/>
    <m/>
    <x v="0"/>
    <x v="1"/>
    <d v="2019-11-19T00:00:00"/>
    <s v="Thu"/>
    <x v="7"/>
    <s v="CA-2019-121468"/>
    <n v="1491"/>
    <s v="Square Credit Card Reader"/>
    <s v="Anna Andreadi"/>
    <n v="92683"/>
    <n v="2"/>
    <n v="4"/>
    <n v="32"/>
  </r>
  <r>
    <n v="4"/>
    <x v="2"/>
    <x v="1165"/>
    <x v="3"/>
    <x v="1"/>
    <n v="3"/>
    <x v="1"/>
    <x v="5"/>
    <x v="1"/>
    <x v="15"/>
    <x v="11"/>
    <s v="United States"/>
    <x v="284"/>
    <x v="1"/>
    <m/>
    <x v="0"/>
    <x v="1"/>
    <d v="2019-08-21T00:00:00"/>
    <s v="Sat"/>
    <x v="10"/>
    <s v="CA-2019-121489"/>
    <n v="1233"/>
    <s v="Padded Folding Chairs, Black, 4/Carton"/>
    <s v="Anna Andreadi"/>
    <n v="98115"/>
    <n v="39"/>
    <n v="6"/>
    <n v="389"/>
  </r>
  <r>
    <n v="4"/>
    <x v="2"/>
    <x v="1165"/>
    <x v="3"/>
    <x v="1"/>
    <n v="3"/>
    <x v="1"/>
    <x v="11"/>
    <x v="2"/>
    <x v="15"/>
    <x v="11"/>
    <s v="United States"/>
    <x v="284"/>
    <x v="1"/>
    <m/>
    <x v="0"/>
    <x v="0"/>
    <d v="2019-08-21T00:00:00"/>
    <s v="Sat"/>
    <x v="10"/>
    <s v="CA-2019-121489"/>
    <n v="659"/>
    <s v="Fellowes Stor/Drawer Steel Plus Storage Drawers"/>
    <s v="Anna Andreadi"/>
    <n v="98115"/>
    <n v="34"/>
    <n v="6"/>
    <n v="573"/>
  </r>
  <r>
    <n v="4"/>
    <x v="2"/>
    <x v="1165"/>
    <x v="3"/>
    <x v="1"/>
    <n v="3"/>
    <x v="1"/>
    <x v="8"/>
    <x v="0"/>
    <x v="15"/>
    <x v="11"/>
    <s v="United States"/>
    <x v="284"/>
    <x v="1"/>
    <m/>
    <x v="0"/>
    <x v="0"/>
    <d v="2019-08-21T00:00:00"/>
    <s v="Sat"/>
    <x v="10"/>
    <s v="CA-2019-121489"/>
    <n v="957"/>
    <s v="Kensington K72356US Mouse-in-a-Box USB Desktop Mouse"/>
    <s v="Anna Andreadi"/>
    <n v="98115"/>
    <n v="12"/>
    <n v="2"/>
    <n v="33"/>
  </r>
  <r>
    <n v="3"/>
    <x v="0"/>
    <x v="1184"/>
    <x v="3"/>
    <x v="1"/>
    <n v="3"/>
    <x v="1"/>
    <x v="3"/>
    <x v="2"/>
    <x v="4"/>
    <x v="4"/>
    <s v="United States"/>
    <x v="13"/>
    <x v="3"/>
    <m/>
    <x v="0"/>
    <x v="1"/>
    <d v="2019-07-03T00:00:00"/>
    <s v="Tue"/>
    <x v="1"/>
    <s v="CA-2019-121503"/>
    <n v="1682"/>
    <s v="Xerox 1891"/>
    <s v="Kelly Williams"/>
    <n v="77041"/>
    <n v="92"/>
    <n v="7"/>
    <n v="274"/>
  </r>
  <r>
    <n v="3"/>
    <x v="0"/>
    <x v="1184"/>
    <x v="3"/>
    <x v="1"/>
    <n v="3"/>
    <x v="1"/>
    <x v="13"/>
    <x v="0"/>
    <x v="4"/>
    <x v="4"/>
    <s v="United States"/>
    <x v="13"/>
    <x v="3"/>
    <m/>
    <x v="0"/>
    <x v="6"/>
    <d v="2019-07-03T00:00:00"/>
    <s v="Tue"/>
    <x v="1"/>
    <s v="CA-2019-121503"/>
    <n v="801"/>
    <s v="Hewlett-Packard Deskjet 5550 Printer"/>
    <s v="Kelly Williams"/>
    <n v="77041"/>
    <n v="50"/>
    <n v="3"/>
    <n v="597"/>
  </r>
  <r>
    <n v="3"/>
    <x v="2"/>
    <x v="997"/>
    <x v="3"/>
    <x v="2"/>
    <n v="1"/>
    <x v="0"/>
    <x v="3"/>
    <x v="2"/>
    <x v="134"/>
    <x v="31"/>
    <s v="United States"/>
    <x v="134"/>
    <x v="1"/>
    <m/>
    <x v="0"/>
    <x v="1"/>
    <d v="2019-11-28T00:00:00"/>
    <s v="Sat"/>
    <x v="6"/>
    <s v="CA-2019-121538"/>
    <n v="539"/>
    <s v="Eaton Premium Continuous-Feed Paper, 25% Cotton, Letter Size, White, 1000 Shts/Box"/>
    <s v="Anna Andreadi"/>
    <n v="80219"/>
    <n v="31"/>
    <n v="2"/>
    <n v="89"/>
  </r>
  <r>
    <n v="2"/>
    <x v="1"/>
    <x v="1075"/>
    <x v="3"/>
    <x v="1"/>
    <n v="3"/>
    <x v="1"/>
    <x v="5"/>
    <x v="1"/>
    <x v="28"/>
    <x v="17"/>
    <s v="United States"/>
    <x v="543"/>
    <x v="3"/>
    <m/>
    <x v="0"/>
    <x v="0"/>
    <d v="2019-06-01T00:00:00"/>
    <s v="Sun"/>
    <x v="9"/>
    <s v="CA-2019-121559"/>
    <n v="825"/>
    <s v="Hon 4070 Series Pagoda Round Back Stacking Chairs"/>
    <s v="Kelly Williams"/>
    <n v="46203"/>
    <n v="539"/>
    <n v="6"/>
    <n v="1926"/>
  </r>
  <r>
    <n v="2"/>
    <x v="1"/>
    <x v="1075"/>
    <x v="3"/>
    <x v="1"/>
    <n v="3"/>
    <x v="1"/>
    <x v="2"/>
    <x v="2"/>
    <x v="28"/>
    <x v="17"/>
    <s v="United States"/>
    <x v="543"/>
    <x v="3"/>
    <m/>
    <x v="0"/>
    <x v="0"/>
    <d v="2019-06-01T00:00:00"/>
    <s v="Sun"/>
    <x v="9"/>
    <s v="CA-2019-121559"/>
    <n v="415"/>
    <s v="Cardinal Slant-D Ring Binders"/>
    <s v="Kelly Williams"/>
    <n v="46203"/>
    <n v="9"/>
    <n v="2"/>
    <n v="17"/>
  </r>
  <r>
    <n v="2"/>
    <x v="1"/>
    <x v="1075"/>
    <x v="3"/>
    <x v="1"/>
    <n v="3"/>
    <x v="1"/>
    <x v="12"/>
    <x v="2"/>
    <x v="28"/>
    <x v="17"/>
    <s v="United States"/>
    <x v="543"/>
    <x v="3"/>
    <m/>
    <x v="0"/>
    <x v="0"/>
    <d v="2019-06-01T00:00:00"/>
    <s v="Sun"/>
    <x v="9"/>
    <s v="CA-2019-121559"/>
    <n v="852"/>
    <s v="Honeywell Enviracaire Portable HEPA Air Cleaner for 17 x 22 Room"/>
    <s v="Kelly Williams"/>
    <n v="46203"/>
    <n v="794"/>
    <n v="8"/>
    <n v="2405"/>
  </r>
  <r>
    <n v="2"/>
    <x v="1"/>
    <x v="1075"/>
    <x v="3"/>
    <x v="1"/>
    <n v="3"/>
    <x v="1"/>
    <x v="8"/>
    <x v="0"/>
    <x v="28"/>
    <x v="17"/>
    <s v="United States"/>
    <x v="543"/>
    <x v="3"/>
    <m/>
    <x v="0"/>
    <x v="0"/>
    <d v="2019-06-01T00:00:00"/>
    <s v="Sun"/>
    <x v="9"/>
    <s v="CA-2019-121559"/>
    <n v="1023"/>
    <s v="Logitech MX Performance Wireless Mouse"/>
    <s v="Kelly Williams"/>
    <n v="46203"/>
    <n v="15"/>
    <n v="1"/>
    <n v="40"/>
  </r>
  <r>
    <n v="2"/>
    <x v="1"/>
    <x v="1075"/>
    <x v="3"/>
    <x v="1"/>
    <n v="3"/>
    <x v="1"/>
    <x v="8"/>
    <x v="0"/>
    <x v="28"/>
    <x v="17"/>
    <s v="United States"/>
    <x v="543"/>
    <x v="3"/>
    <m/>
    <x v="0"/>
    <x v="0"/>
    <d v="2019-06-01T00:00:00"/>
    <s v="Sun"/>
    <x v="9"/>
    <s v="CA-2019-121559"/>
    <n v="1068"/>
    <s v="Maxell LTO Ultrium - 800 GB"/>
    <s v="Kelly Williams"/>
    <n v="46203"/>
    <n v="16"/>
    <n v="3"/>
    <n v="84"/>
  </r>
  <r>
    <n v="6"/>
    <x v="0"/>
    <x v="1046"/>
    <x v="3"/>
    <x v="0"/>
    <n v="6"/>
    <x v="0"/>
    <x v="9"/>
    <x v="1"/>
    <x v="47"/>
    <x v="17"/>
    <s v="United States"/>
    <x v="269"/>
    <x v="3"/>
    <m/>
    <x v="0"/>
    <x v="0"/>
    <d v="2019-05-29T00:00:00"/>
    <s v="Sun"/>
    <x v="9"/>
    <s v="CA-2019-121580"/>
    <n v="592"/>
    <s v="Eldon Wave Desk Accessories"/>
    <s v="Kelly Williams"/>
    <n v="47201"/>
    <n v="3"/>
    <n v="3"/>
    <n v="6"/>
  </r>
  <r>
    <n v="6"/>
    <x v="0"/>
    <x v="1046"/>
    <x v="3"/>
    <x v="0"/>
    <n v="6"/>
    <x v="0"/>
    <x v="2"/>
    <x v="2"/>
    <x v="47"/>
    <x v="17"/>
    <s v="United States"/>
    <x v="269"/>
    <x v="3"/>
    <m/>
    <x v="0"/>
    <x v="0"/>
    <d v="2019-05-29T00:00:00"/>
    <s v="Sun"/>
    <x v="9"/>
    <s v="CA-2019-121580"/>
    <n v="1426"/>
    <s v="Satellite Sectional Post Binders"/>
    <s v="Kelly Williams"/>
    <n v="47201"/>
    <n v="20"/>
    <n v="1"/>
    <n v="43"/>
  </r>
  <r>
    <n v="6"/>
    <x v="0"/>
    <x v="1046"/>
    <x v="3"/>
    <x v="0"/>
    <n v="6"/>
    <x v="0"/>
    <x v="3"/>
    <x v="2"/>
    <x v="47"/>
    <x v="17"/>
    <s v="United States"/>
    <x v="269"/>
    <x v="3"/>
    <m/>
    <x v="0"/>
    <x v="0"/>
    <d v="2019-05-29T00:00:00"/>
    <s v="Sun"/>
    <x v="9"/>
    <s v="CA-2019-121580"/>
    <n v="97"/>
    <s v="Adams Telephone Message Book w/Frequently-Called Numbers Space, 400 Messages per Book"/>
    <s v="Kelly Williams"/>
    <n v="47201"/>
    <n v="4"/>
    <n v="1"/>
    <n v="8"/>
  </r>
  <r>
    <n v="6"/>
    <x v="0"/>
    <x v="1046"/>
    <x v="3"/>
    <x v="0"/>
    <n v="6"/>
    <x v="0"/>
    <x v="12"/>
    <x v="2"/>
    <x v="47"/>
    <x v="17"/>
    <s v="United States"/>
    <x v="269"/>
    <x v="3"/>
    <m/>
    <x v="0"/>
    <x v="0"/>
    <d v="2019-05-29T00:00:00"/>
    <s v="Sun"/>
    <x v="9"/>
    <s v="CA-2019-121580"/>
    <n v="857"/>
    <s v="Hoover Commercial Lightweight Upright Vacuum with E-Z Empty Dirt Cup"/>
    <s v="Kelly Williams"/>
    <n v="47201"/>
    <n v="121"/>
    <n v="2"/>
    <n v="465"/>
  </r>
  <r>
    <n v="6"/>
    <x v="0"/>
    <x v="1143"/>
    <x v="3"/>
    <x v="0"/>
    <n v="6"/>
    <x v="0"/>
    <x v="3"/>
    <x v="2"/>
    <x v="301"/>
    <x v="23"/>
    <s v="United States"/>
    <x v="584"/>
    <x v="3"/>
    <m/>
    <x v="0"/>
    <x v="0"/>
    <d v="2019-11-03T00:00:00"/>
    <s v="Tue"/>
    <x v="7"/>
    <s v="CA-2019-121615"/>
    <n v="1769"/>
    <s v="Xerox 1971"/>
    <s v="Kelly Williams"/>
    <n v="55122"/>
    <n v="4"/>
    <n v="2"/>
    <n v="9"/>
  </r>
  <r>
    <n v="6"/>
    <x v="0"/>
    <x v="1143"/>
    <x v="3"/>
    <x v="0"/>
    <n v="6"/>
    <x v="0"/>
    <x v="10"/>
    <x v="2"/>
    <x v="301"/>
    <x v="23"/>
    <s v="United States"/>
    <x v="584"/>
    <x v="3"/>
    <m/>
    <x v="0"/>
    <x v="0"/>
    <d v="2019-11-03T00:00:00"/>
    <s v="Tue"/>
    <x v="7"/>
    <s v="CA-2019-121615"/>
    <n v="224"/>
    <s v="Avery 513"/>
    <s v="Kelly Williams"/>
    <n v="55122"/>
    <n v="7"/>
    <n v="3"/>
    <n v="15"/>
  </r>
  <r>
    <n v="6"/>
    <x v="0"/>
    <x v="1143"/>
    <x v="3"/>
    <x v="0"/>
    <n v="6"/>
    <x v="0"/>
    <x v="11"/>
    <x v="2"/>
    <x v="301"/>
    <x v="23"/>
    <s v="United States"/>
    <x v="584"/>
    <x v="3"/>
    <m/>
    <x v="0"/>
    <x v="0"/>
    <d v="2019-11-03T00:00:00"/>
    <s v="Tue"/>
    <x v="7"/>
    <s v="CA-2019-121615"/>
    <n v="1513"/>
    <s v="Sterilite Officeware Hinged File Box"/>
    <s v="Kelly Williams"/>
    <n v="55122"/>
    <n v="14"/>
    <n v="5"/>
    <n v="52"/>
  </r>
  <r>
    <n v="2"/>
    <x v="2"/>
    <x v="976"/>
    <x v="3"/>
    <x v="2"/>
    <n v="1"/>
    <x v="0"/>
    <x v="0"/>
    <x v="0"/>
    <x v="202"/>
    <x v="37"/>
    <s v="United States"/>
    <x v="39"/>
    <x v="1"/>
    <m/>
    <x v="0"/>
    <x v="1"/>
    <d v="2019-05-18T00:00:00"/>
    <s v="Wed"/>
    <x v="5"/>
    <s v="CA-2019-121643"/>
    <n v="34"/>
    <s v="Aastra 6757i CT Wireless VoIP phone"/>
    <s v="Anna Andreadi"/>
    <n v="97206"/>
    <n v="39"/>
    <n v="2"/>
    <n v="345"/>
  </r>
  <r>
    <n v="4"/>
    <x v="2"/>
    <x v="971"/>
    <x v="3"/>
    <x v="1"/>
    <n v="3"/>
    <x v="1"/>
    <x v="2"/>
    <x v="2"/>
    <x v="461"/>
    <x v="19"/>
    <s v="United States"/>
    <x v="267"/>
    <x v="0"/>
    <m/>
    <x v="0"/>
    <x v="4"/>
    <d v="2019-11-16T00:00:00"/>
    <s v="Mon"/>
    <x v="7"/>
    <s v="CA-2019-121678"/>
    <n v="1318"/>
    <s v="Prestige Round Ring Binders"/>
    <s v="Chuck Magee"/>
    <n v="44035"/>
    <n v="-1"/>
    <n v="1"/>
    <n v="2"/>
  </r>
  <r>
    <n v="4"/>
    <x v="1"/>
    <x v="1185"/>
    <x v="3"/>
    <x v="0"/>
    <n v="6"/>
    <x v="0"/>
    <x v="12"/>
    <x v="2"/>
    <x v="304"/>
    <x v="1"/>
    <s v="United States"/>
    <x v="384"/>
    <x v="1"/>
    <m/>
    <x v="0"/>
    <x v="0"/>
    <d v="2019-02-26T00:00:00"/>
    <s v="Thu"/>
    <x v="2"/>
    <s v="CA-2019-121706"/>
    <n v="1584"/>
    <s v="Tripp Lite TLP810NET Broadband Surge for Modem/Fax"/>
    <s v="Anna Andreadi"/>
    <n v="93101"/>
    <n v="100"/>
    <n v="7"/>
    <n v="357"/>
  </r>
  <r>
    <n v="0"/>
    <x v="0"/>
    <x v="966"/>
    <x v="3"/>
    <x v="3"/>
    <n v="0"/>
    <x v="1"/>
    <x v="11"/>
    <x v="2"/>
    <x v="407"/>
    <x v="28"/>
    <s v="United States"/>
    <x v="210"/>
    <x v="3"/>
    <m/>
    <x v="0"/>
    <x v="0"/>
    <d v="2019-12-26T00:00:00"/>
    <s v="Thu"/>
    <x v="6"/>
    <s v="CA-2019-121741"/>
    <n v="1558"/>
    <s v="Tennsco Single-Tier Lockers"/>
    <s v="Kelly Williams"/>
    <n v="68025"/>
    <n v="38"/>
    <n v="2"/>
    <n v="751"/>
  </r>
  <r>
    <n v="7"/>
    <x v="2"/>
    <x v="1135"/>
    <x v="3"/>
    <x v="0"/>
    <n v="6"/>
    <x v="0"/>
    <x v="1"/>
    <x v="1"/>
    <x v="49"/>
    <x v="10"/>
    <s v="United States"/>
    <x v="705"/>
    <x v="3"/>
    <m/>
    <x v="0"/>
    <x v="8"/>
    <d v="2019-01-30T00:00:00"/>
    <s v="Mon"/>
    <x v="3"/>
    <s v="CA-2019-121790"/>
    <n v="279"/>
    <s v="Balt Split Level Computer Training Table"/>
    <s v="Kelly Williams"/>
    <n v="60505"/>
    <n v="-47"/>
    <n v="1"/>
    <n v="69"/>
  </r>
  <r>
    <n v="7"/>
    <x v="2"/>
    <x v="1135"/>
    <x v="3"/>
    <x v="0"/>
    <n v="6"/>
    <x v="0"/>
    <x v="6"/>
    <x v="2"/>
    <x v="49"/>
    <x v="10"/>
    <s v="United States"/>
    <x v="705"/>
    <x v="3"/>
    <m/>
    <x v="0"/>
    <x v="1"/>
    <d v="2019-01-30T00:00:00"/>
    <s v="Mon"/>
    <x v="3"/>
    <s v="CA-2019-121790"/>
    <n v="1326"/>
    <s v="Quartet Omega Colored Chalk, 12/Pack"/>
    <s v="Kelly Williams"/>
    <n v="60505"/>
    <n v="3"/>
    <n v="2"/>
    <n v="9"/>
  </r>
  <r>
    <n v="7"/>
    <x v="2"/>
    <x v="1135"/>
    <x v="3"/>
    <x v="0"/>
    <n v="6"/>
    <x v="0"/>
    <x v="15"/>
    <x v="2"/>
    <x v="49"/>
    <x v="10"/>
    <s v="United States"/>
    <x v="705"/>
    <x v="3"/>
    <m/>
    <x v="0"/>
    <x v="1"/>
    <d v="2019-01-30T00:00:00"/>
    <s v="Mon"/>
    <x v="3"/>
    <s v="CA-2019-121790"/>
    <n v="88"/>
    <s v="Acme Tagit Stainless Steel Antibacterial Scissors"/>
    <s v="Kelly Williams"/>
    <n v="60505"/>
    <n v="3"/>
    <n v="4"/>
    <n v="32"/>
  </r>
  <r>
    <n v="7"/>
    <x v="2"/>
    <x v="1135"/>
    <x v="3"/>
    <x v="0"/>
    <n v="6"/>
    <x v="0"/>
    <x v="0"/>
    <x v="0"/>
    <x v="49"/>
    <x v="10"/>
    <s v="United States"/>
    <x v="705"/>
    <x v="3"/>
    <m/>
    <x v="0"/>
    <x v="1"/>
    <d v="2019-01-30T00:00:00"/>
    <s v="Mon"/>
    <x v="3"/>
    <s v="CA-2019-121790"/>
    <n v="1397"/>
    <s v="Samsung Galaxy S4"/>
    <s v="Kelly Williams"/>
    <n v="60505"/>
    <n v="250"/>
    <n v="4"/>
    <n v="2003"/>
  </r>
  <r>
    <n v="5"/>
    <x v="1"/>
    <x v="1049"/>
    <x v="3"/>
    <x v="0"/>
    <n v="6"/>
    <x v="0"/>
    <x v="12"/>
    <x v="2"/>
    <x v="150"/>
    <x v="14"/>
    <s v="United States"/>
    <x v="705"/>
    <x v="2"/>
    <m/>
    <x v="0"/>
    <x v="0"/>
    <d v="2019-03-03T00:00:00"/>
    <s v="Tue"/>
    <x v="2"/>
    <s v="CA-2019-121804"/>
    <n v="38"/>
    <s v="Acco 6 Outlet Guardian Premium Surge Suppressor"/>
    <s v="Cassandra Brandow"/>
    <n v="42071"/>
    <n v="20"/>
    <n v="5"/>
    <n v="73"/>
  </r>
  <r>
    <n v="1"/>
    <x v="0"/>
    <x v="980"/>
    <x v="3"/>
    <x v="2"/>
    <n v="1"/>
    <x v="0"/>
    <x v="6"/>
    <x v="2"/>
    <x v="276"/>
    <x v="16"/>
    <s v="United States"/>
    <x v="773"/>
    <x v="2"/>
    <m/>
    <x v="0"/>
    <x v="1"/>
    <d v="2019-11-20T00:00:00"/>
    <s v="Fri"/>
    <x v="7"/>
    <s v="CA-2019-121818"/>
    <n v="1508"/>
    <s v="Staples in misc. colors"/>
    <s v="Cassandra Brandow"/>
    <n v="27217"/>
    <n v="2"/>
    <n v="3"/>
    <n v="29"/>
  </r>
  <r>
    <n v="1"/>
    <x v="0"/>
    <x v="980"/>
    <x v="3"/>
    <x v="2"/>
    <n v="1"/>
    <x v="0"/>
    <x v="6"/>
    <x v="2"/>
    <x v="276"/>
    <x v="16"/>
    <s v="United States"/>
    <x v="773"/>
    <x v="2"/>
    <m/>
    <x v="0"/>
    <x v="1"/>
    <d v="2019-11-20T00:00:00"/>
    <s v="Fri"/>
    <x v="7"/>
    <s v="CA-2019-121818"/>
    <n v="1152"/>
    <s v="Newell 336"/>
    <s v="Cassandra Brandow"/>
    <n v="27217"/>
    <n v="3"/>
    <n v="7"/>
    <n v="24"/>
  </r>
  <r>
    <n v="4"/>
    <x v="1"/>
    <x v="1130"/>
    <x v="3"/>
    <x v="0"/>
    <n v="6"/>
    <x v="2"/>
    <x v="0"/>
    <x v="0"/>
    <x v="97"/>
    <x v="19"/>
    <s v="United States"/>
    <x v="780"/>
    <x v="0"/>
    <m/>
    <x v="0"/>
    <x v="6"/>
    <d v="2019-09-24T00:00:00"/>
    <s v="Tue"/>
    <x v="0"/>
    <s v="CA-2019-121839"/>
    <n v="144"/>
    <s v="Apple iPhone 5"/>
    <s v="Chuck Magee"/>
    <n v="43130"/>
    <n v="-253"/>
    <n v="3"/>
    <n v="1170"/>
  </r>
  <r>
    <n v="6"/>
    <x v="0"/>
    <x v="1103"/>
    <x v="3"/>
    <x v="0"/>
    <n v="6"/>
    <x v="0"/>
    <x v="5"/>
    <x v="1"/>
    <x v="17"/>
    <x v="1"/>
    <s v="United States"/>
    <x v="62"/>
    <x v="1"/>
    <s v="Yes"/>
    <x v="1"/>
    <x v="1"/>
    <d v="2019-09-23T00:00:00"/>
    <s v="Mon"/>
    <x v="0"/>
    <s v="CA-2019-121853"/>
    <n v="786"/>
    <s v="GuestStacker Chair with Chrome Finish Legs"/>
    <s v="Anna Andreadi"/>
    <n v="90036"/>
    <n v="59"/>
    <n v="2"/>
    <n v="595"/>
  </r>
  <r>
    <n v="6"/>
    <x v="0"/>
    <x v="1103"/>
    <x v="3"/>
    <x v="0"/>
    <n v="6"/>
    <x v="0"/>
    <x v="3"/>
    <x v="2"/>
    <x v="17"/>
    <x v="1"/>
    <s v="United States"/>
    <x v="62"/>
    <x v="1"/>
    <s v="Yes"/>
    <x v="1"/>
    <x v="0"/>
    <d v="2019-09-23T00:00:00"/>
    <s v="Mon"/>
    <x v="0"/>
    <s v="CA-2019-121853"/>
    <n v="1701"/>
    <s v="Xerox 1909"/>
    <s v="Anna Andreadi"/>
    <n v="90036"/>
    <n v="97"/>
    <n v="8"/>
    <n v="211"/>
  </r>
  <r>
    <n v="6"/>
    <x v="0"/>
    <x v="1103"/>
    <x v="3"/>
    <x v="0"/>
    <n v="6"/>
    <x v="0"/>
    <x v="2"/>
    <x v="2"/>
    <x v="17"/>
    <x v="1"/>
    <s v="United States"/>
    <x v="62"/>
    <x v="1"/>
    <s v="Yes"/>
    <x v="1"/>
    <x v="1"/>
    <d v="2019-09-23T00:00:00"/>
    <s v="Mon"/>
    <x v="0"/>
    <s v="CA-2019-121853"/>
    <n v="901"/>
    <s v="Ibico Plastic Spiral Binding Combs"/>
    <s v="Anna Andreadi"/>
    <n v="90036"/>
    <n v="24"/>
    <n v="3"/>
    <n v="73"/>
  </r>
  <r>
    <n v="2"/>
    <x v="1"/>
    <x v="1148"/>
    <x v="3"/>
    <x v="1"/>
    <n v="3"/>
    <x v="0"/>
    <x v="14"/>
    <x v="1"/>
    <x v="206"/>
    <x v="24"/>
    <s v="United States"/>
    <x v="786"/>
    <x v="0"/>
    <m/>
    <x v="0"/>
    <x v="0"/>
    <d v="2019-09-15T00:00:00"/>
    <s v="Sun"/>
    <x v="0"/>
    <s v="CA-2019-121888"/>
    <n v="168"/>
    <s v="Atlantic Metals Mobile 3-Shelf Bookcases, Custom Colors"/>
    <s v="Chuck Magee"/>
    <n v="2149"/>
    <n v="204"/>
    <n v="3"/>
    <n v="783"/>
  </r>
  <r>
    <n v="2"/>
    <x v="1"/>
    <x v="1148"/>
    <x v="3"/>
    <x v="1"/>
    <n v="3"/>
    <x v="0"/>
    <x v="6"/>
    <x v="2"/>
    <x v="206"/>
    <x v="24"/>
    <s v="United States"/>
    <x v="786"/>
    <x v="0"/>
    <m/>
    <x v="0"/>
    <x v="0"/>
    <d v="2019-09-15T00:00:00"/>
    <s v="Sun"/>
    <x v="0"/>
    <s v="CA-2019-121888"/>
    <n v="251"/>
    <s v="Avery Hi-Liter EverBold Pen Style Fluorescent Highlighters, 4/Pack"/>
    <s v="Chuck Magee"/>
    <n v="2149"/>
    <n v="7"/>
    <n v="2"/>
    <n v="16"/>
  </r>
  <r>
    <n v="2"/>
    <x v="1"/>
    <x v="1148"/>
    <x v="3"/>
    <x v="1"/>
    <n v="3"/>
    <x v="0"/>
    <x v="2"/>
    <x v="2"/>
    <x v="206"/>
    <x v="24"/>
    <s v="United States"/>
    <x v="786"/>
    <x v="0"/>
    <m/>
    <x v="0"/>
    <x v="0"/>
    <d v="2019-09-15T00:00:00"/>
    <s v="Sun"/>
    <x v="0"/>
    <s v="CA-2019-121888"/>
    <n v="1644"/>
    <s v="Wilson Jones Heavy-Duty Casebound Ring Binders with Metal Hinges"/>
    <s v="Chuck Magee"/>
    <n v="2149"/>
    <n v="116"/>
    <n v="7"/>
    <n v="242"/>
  </r>
  <r>
    <n v="2"/>
    <x v="1"/>
    <x v="1148"/>
    <x v="3"/>
    <x v="1"/>
    <n v="3"/>
    <x v="0"/>
    <x v="0"/>
    <x v="0"/>
    <x v="206"/>
    <x v="24"/>
    <s v="United States"/>
    <x v="786"/>
    <x v="0"/>
    <m/>
    <x v="0"/>
    <x v="0"/>
    <d v="2019-09-15T00:00:00"/>
    <s v="Sun"/>
    <x v="0"/>
    <s v="CA-2019-121888"/>
    <n v="729"/>
    <s v="GE DSL Phone Line Filter"/>
    <s v="Chuck Magee"/>
    <n v="2149"/>
    <n v="12"/>
    <n v="1"/>
    <n v="40"/>
  </r>
  <r>
    <n v="5"/>
    <x v="1"/>
    <x v="1186"/>
    <x v="3"/>
    <x v="0"/>
    <n v="6"/>
    <x v="1"/>
    <x v="3"/>
    <x v="2"/>
    <x v="16"/>
    <x v="12"/>
    <s v="United States"/>
    <x v="167"/>
    <x v="0"/>
    <m/>
    <x v="0"/>
    <x v="1"/>
    <d v="2019-07-31T00:00:00"/>
    <s v="Tue"/>
    <x v="10"/>
    <s v="CA-2019-121909"/>
    <n v="1791"/>
    <s v="Xerox 1991"/>
    <s v="Chuck Magee"/>
    <n v="19134"/>
    <n v="18"/>
    <n v="3"/>
    <n v="55"/>
  </r>
  <r>
    <n v="2"/>
    <x v="1"/>
    <x v="1063"/>
    <x v="3"/>
    <x v="1"/>
    <n v="3"/>
    <x v="1"/>
    <x v="12"/>
    <x v="2"/>
    <x v="17"/>
    <x v="1"/>
    <s v="United States"/>
    <x v="765"/>
    <x v="1"/>
    <s v="Yes"/>
    <x v="1"/>
    <x v="0"/>
    <d v="2019-03-18T00:00:00"/>
    <s v="Wed"/>
    <x v="2"/>
    <s v="CA-2019-122007"/>
    <n v="638"/>
    <s v="Fellowes Basic Home/Office Series Surge Protectors"/>
    <s v="Anna Andreadi"/>
    <n v="90032"/>
    <n v="26"/>
    <n v="7"/>
    <n v="91"/>
  </r>
  <r>
    <n v="7"/>
    <x v="2"/>
    <x v="1165"/>
    <x v="3"/>
    <x v="0"/>
    <n v="6"/>
    <x v="0"/>
    <x v="2"/>
    <x v="2"/>
    <x v="8"/>
    <x v="19"/>
    <s v="United States"/>
    <x v="164"/>
    <x v="0"/>
    <m/>
    <x v="0"/>
    <x v="4"/>
    <d v="2019-08-18T00:00:00"/>
    <s v="Wed"/>
    <x v="10"/>
    <s v="CA-2019-122028"/>
    <n v="695"/>
    <s v="GBC Personal VeloBind Strips"/>
    <s v="Chuck Magee"/>
    <n v="44107"/>
    <n v="-8"/>
    <n v="3"/>
    <n v="11"/>
  </r>
  <r>
    <n v="5"/>
    <x v="1"/>
    <x v="1170"/>
    <x v="3"/>
    <x v="0"/>
    <n v="6"/>
    <x v="1"/>
    <x v="5"/>
    <x v="1"/>
    <x v="100"/>
    <x v="33"/>
    <s v="United States"/>
    <x v="55"/>
    <x v="3"/>
    <m/>
    <x v="0"/>
    <x v="0"/>
    <d v="2019-07-20T00:00:00"/>
    <s v="Fri"/>
    <x v="1"/>
    <s v="CA-2019-122035"/>
    <n v="1179"/>
    <s v="Novimex Fabric Task Chair"/>
    <s v="Kelly Williams"/>
    <n v="57103"/>
    <n v="27"/>
    <n v="3"/>
    <n v="183"/>
  </r>
  <r>
    <n v="5"/>
    <x v="1"/>
    <x v="1170"/>
    <x v="3"/>
    <x v="0"/>
    <n v="6"/>
    <x v="1"/>
    <x v="12"/>
    <x v="2"/>
    <x v="100"/>
    <x v="33"/>
    <s v="United States"/>
    <x v="55"/>
    <x v="3"/>
    <m/>
    <x v="0"/>
    <x v="0"/>
    <d v="2019-07-20T00:00:00"/>
    <s v="Fri"/>
    <x v="1"/>
    <s v="CA-2019-122035"/>
    <n v="9"/>
    <s v="1.7 Cubic Foot Compact Cube Office Refrigerators"/>
    <s v="Kelly Williams"/>
    <n v="57103"/>
    <n v="112"/>
    <n v="2"/>
    <n v="416"/>
  </r>
  <r>
    <n v="5"/>
    <x v="1"/>
    <x v="1170"/>
    <x v="3"/>
    <x v="0"/>
    <n v="6"/>
    <x v="1"/>
    <x v="10"/>
    <x v="2"/>
    <x v="100"/>
    <x v="33"/>
    <s v="United States"/>
    <x v="55"/>
    <x v="3"/>
    <m/>
    <x v="0"/>
    <x v="0"/>
    <d v="2019-07-20T00:00:00"/>
    <s v="Fri"/>
    <x v="1"/>
    <s v="CA-2019-122035"/>
    <n v="194"/>
    <s v="Avery 486"/>
    <s v="Kelly Williams"/>
    <n v="57103"/>
    <n v="7"/>
    <n v="2"/>
    <n v="15"/>
  </r>
  <r>
    <n v="5"/>
    <x v="1"/>
    <x v="1170"/>
    <x v="3"/>
    <x v="0"/>
    <n v="6"/>
    <x v="1"/>
    <x v="2"/>
    <x v="2"/>
    <x v="100"/>
    <x v="33"/>
    <s v="United States"/>
    <x v="55"/>
    <x v="3"/>
    <m/>
    <x v="0"/>
    <x v="0"/>
    <d v="2019-07-20T00:00:00"/>
    <s v="Fri"/>
    <x v="1"/>
    <s v="CA-2019-122035"/>
    <n v="265"/>
    <s v="Avery Printable Repositionable Plastic Tabs"/>
    <s v="Kelly Williams"/>
    <n v="57103"/>
    <n v="20"/>
    <n v="5"/>
    <n v="43"/>
  </r>
  <r>
    <n v="5"/>
    <x v="1"/>
    <x v="1170"/>
    <x v="3"/>
    <x v="0"/>
    <n v="6"/>
    <x v="1"/>
    <x v="2"/>
    <x v="2"/>
    <x v="100"/>
    <x v="33"/>
    <s v="United States"/>
    <x v="55"/>
    <x v="3"/>
    <m/>
    <x v="0"/>
    <x v="0"/>
    <d v="2019-07-20T00:00:00"/>
    <s v="Fri"/>
    <x v="1"/>
    <s v="CA-2019-122035"/>
    <n v="415"/>
    <s v="Cardinal Slant-D Ring Binders"/>
    <s v="Kelly Williams"/>
    <n v="57103"/>
    <n v="30"/>
    <n v="7"/>
    <n v="61"/>
  </r>
  <r>
    <n v="5"/>
    <x v="1"/>
    <x v="1170"/>
    <x v="3"/>
    <x v="0"/>
    <n v="6"/>
    <x v="1"/>
    <x v="8"/>
    <x v="0"/>
    <x v="100"/>
    <x v="33"/>
    <s v="United States"/>
    <x v="55"/>
    <x v="3"/>
    <m/>
    <x v="0"/>
    <x v="0"/>
    <d v="2019-07-20T00:00:00"/>
    <s v="Fri"/>
    <x v="1"/>
    <s v="CA-2019-122035"/>
    <n v="1008"/>
    <s v="Logitech G35 7.1-Channel Surround Sound Headset"/>
    <s v="Kelly Williams"/>
    <n v="57103"/>
    <n v="133"/>
    <n v="3"/>
    <n v="390"/>
  </r>
  <r>
    <n v="4"/>
    <x v="1"/>
    <x v="1187"/>
    <x v="3"/>
    <x v="0"/>
    <n v="6"/>
    <x v="0"/>
    <x v="6"/>
    <x v="2"/>
    <x v="5"/>
    <x v="5"/>
    <s v="United States"/>
    <x v="56"/>
    <x v="2"/>
    <m/>
    <x v="0"/>
    <x v="0"/>
    <d v="2019-06-13T00:00:00"/>
    <s v="Fri"/>
    <x v="9"/>
    <s v="CA-2019-122056"/>
    <n v="352"/>
    <s v="Boston 1799 Powerhouse Electric Pencil Sharpener"/>
    <s v="Cassandra Brandow"/>
    <n v="22153"/>
    <n v="51"/>
    <n v="7"/>
    <n v="182"/>
  </r>
  <r>
    <n v="6"/>
    <x v="0"/>
    <x v="1179"/>
    <x v="3"/>
    <x v="0"/>
    <n v="6"/>
    <x v="0"/>
    <x v="10"/>
    <x v="2"/>
    <x v="169"/>
    <x v="4"/>
    <s v="United States"/>
    <x v="173"/>
    <x v="3"/>
    <m/>
    <x v="0"/>
    <x v="1"/>
    <d v="2019-05-19T00:00:00"/>
    <s v="Thu"/>
    <x v="5"/>
    <s v="CA-2019-122077"/>
    <n v="200"/>
    <s v="Avery 491"/>
    <s v="Kelly Williams"/>
    <n v="75023"/>
    <n v="4"/>
    <n v="4"/>
    <n v="13"/>
  </r>
  <r>
    <n v="6"/>
    <x v="0"/>
    <x v="1179"/>
    <x v="3"/>
    <x v="0"/>
    <n v="6"/>
    <x v="0"/>
    <x v="0"/>
    <x v="0"/>
    <x v="169"/>
    <x v="4"/>
    <s v="United States"/>
    <x v="173"/>
    <x v="3"/>
    <m/>
    <x v="0"/>
    <x v="1"/>
    <d v="2019-05-19T00:00:00"/>
    <s v="Thu"/>
    <x v="5"/>
    <s v="CA-2019-122077"/>
    <n v="940"/>
    <s v="Jabra Supreme Plus Driver Edition Headset"/>
    <s v="Kelly Williams"/>
    <n v="75023"/>
    <n v="10"/>
    <n v="1"/>
    <n v="96"/>
  </r>
  <r>
    <n v="4"/>
    <x v="1"/>
    <x v="1188"/>
    <x v="3"/>
    <x v="0"/>
    <n v="6"/>
    <x v="0"/>
    <x v="6"/>
    <x v="2"/>
    <x v="220"/>
    <x v="1"/>
    <s v="United States"/>
    <x v="735"/>
    <x v="1"/>
    <m/>
    <x v="0"/>
    <x v="0"/>
    <d v="2019-06-24T00:00:00"/>
    <s v="Tue"/>
    <x v="9"/>
    <s v="CA-2019-122105"/>
    <n v="376"/>
    <s v="Bulldog Vacuum Base Pencil Sharpener"/>
    <s v="Anna Andreadi"/>
    <n v="92646"/>
    <n v="26"/>
    <n v="8"/>
    <n v="96"/>
  </r>
  <r>
    <n v="4"/>
    <x v="1"/>
    <x v="1103"/>
    <x v="3"/>
    <x v="0"/>
    <n v="6"/>
    <x v="1"/>
    <x v="7"/>
    <x v="2"/>
    <x v="8"/>
    <x v="19"/>
    <s v="United States"/>
    <x v="522"/>
    <x v="0"/>
    <m/>
    <x v="0"/>
    <x v="1"/>
    <d v="2019-09-25T00:00:00"/>
    <s v="Wed"/>
    <x v="0"/>
    <s v="CA-2019-122112"/>
    <n v="1438"/>
    <s v="Security-Tint Envelopes"/>
    <s v="Chuck Magee"/>
    <n v="44107"/>
    <n v="9"/>
    <n v="4"/>
    <n v="24"/>
  </r>
  <r>
    <n v="2"/>
    <x v="2"/>
    <x v="1189"/>
    <x v="3"/>
    <x v="2"/>
    <n v="1"/>
    <x v="0"/>
    <x v="10"/>
    <x v="2"/>
    <x v="2"/>
    <x v="2"/>
    <s v="United States"/>
    <x v="336"/>
    <x v="2"/>
    <m/>
    <x v="0"/>
    <x v="1"/>
    <d v="2019-04-09T00:00:00"/>
    <s v="Mon"/>
    <x v="4"/>
    <s v="CA-2019-122154"/>
    <n v="187"/>
    <s v="Avery 48"/>
    <s v="Cassandra Brandow"/>
    <n v="32216"/>
    <n v="5"/>
    <n v="3"/>
    <n v="15"/>
  </r>
  <r>
    <n v="2"/>
    <x v="2"/>
    <x v="1189"/>
    <x v="3"/>
    <x v="2"/>
    <n v="1"/>
    <x v="0"/>
    <x v="3"/>
    <x v="2"/>
    <x v="2"/>
    <x v="2"/>
    <s v="United States"/>
    <x v="336"/>
    <x v="2"/>
    <m/>
    <x v="0"/>
    <x v="1"/>
    <d v="2019-04-09T00:00:00"/>
    <s v="Mon"/>
    <x v="4"/>
    <s v="CA-2019-122154"/>
    <n v="1708"/>
    <s v="Xerox 1915"/>
    <s v="Cassandra Brandow"/>
    <n v="32216"/>
    <n v="88"/>
    <n v="3"/>
    <n v="252"/>
  </r>
  <r>
    <n v="2"/>
    <x v="2"/>
    <x v="1189"/>
    <x v="3"/>
    <x v="2"/>
    <n v="1"/>
    <x v="0"/>
    <x v="2"/>
    <x v="2"/>
    <x v="2"/>
    <x v="2"/>
    <s v="United States"/>
    <x v="336"/>
    <x v="2"/>
    <m/>
    <x v="0"/>
    <x v="4"/>
    <d v="2019-04-09T00:00:00"/>
    <s v="Mon"/>
    <x v="4"/>
    <s v="CA-2019-122154"/>
    <n v="234"/>
    <s v="Avery Arch Ring Binders"/>
    <s v="Cassandra Brandow"/>
    <n v="32216"/>
    <n v="-13"/>
    <n v="1"/>
    <n v="17"/>
  </r>
  <r>
    <n v="2"/>
    <x v="1"/>
    <x v="1190"/>
    <x v="3"/>
    <x v="1"/>
    <n v="3"/>
    <x v="0"/>
    <x v="9"/>
    <x v="1"/>
    <x v="275"/>
    <x v="25"/>
    <s v="United States"/>
    <x v="393"/>
    <x v="0"/>
    <m/>
    <x v="0"/>
    <x v="0"/>
    <d v="2019-05-12T00:00:00"/>
    <s v="Thu"/>
    <x v="5"/>
    <s v="CA-2019-122175"/>
    <n v="491"/>
    <s v="DAX Cubicle Frames, 8-1/2 x 11"/>
    <s v="Chuck Magee"/>
    <n v="8360"/>
    <n v="15"/>
    <n v="5"/>
    <n v="43"/>
  </r>
  <r>
    <n v="2"/>
    <x v="1"/>
    <x v="1190"/>
    <x v="3"/>
    <x v="1"/>
    <n v="3"/>
    <x v="0"/>
    <x v="10"/>
    <x v="2"/>
    <x v="275"/>
    <x v="25"/>
    <s v="United States"/>
    <x v="393"/>
    <x v="0"/>
    <m/>
    <x v="0"/>
    <x v="0"/>
    <d v="2019-05-12T00:00:00"/>
    <s v="Thu"/>
    <x v="5"/>
    <s v="CA-2019-122175"/>
    <n v="1463"/>
    <s v="Smead Alpha-Z Color-Coded Second Alphabetical Labels and Starter Set"/>
    <s v="Chuck Magee"/>
    <n v="8360"/>
    <n v="3"/>
    <n v="2"/>
    <n v="6"/>
  </r>
  <r>
    <n v="2"/>
    <x v="1"/>
    <x v="1190"/>
    <x v="3"/>
    <x v="1"/>
    <n v="3"/>
    <x v="0"/>
    <x v="15"/>
    <x v="2"/>
    <x v="275"/>
    <x v="25"/>
    <s v="United States"/>
    <x v="393"/>
    <x v="0"/>
    <m/>
    <x v="0"/>
    <x v="0"/>
    <d v="2019-05-12T00:00:00"/>
    <s v="Thu"/>
    <x v="5"/>
    <s v="CA-2019-122175"/>
    <n v="89"/>
    <s v="Acme Titanium Bonded Scissors"/>
    <s v="Chuck Magee"/>
    <n v="8360"/>
    <n v="4"/>
    <n v="2"/>
    <n v="17"/>
  </r>
  <r>
    <n v="2"/>
    <x v="1"/>
    <x v="1190"/>
    <x v="3"/>
    <x v="1"/>
    <n v="3"/>
    <x v="0"/>
    <x v="8"/>
    <x v="0"/>
    <x v="275"/>
    <x v="25"/>
    <s v="United States"/>
    <x v="393"/>
    <x v="0"/>
    <m/>
    <x v="0"/>
    <x v="0"/>
    <d v="2019-05-12T00:00:00"/>
    <s v="Thu"/>
    <x v="5"/>
    <s v="CA-2019-122175"/>
    <n v="1069"/>
    <s v="Maxell Pro 80 Minute CD-R, 10/Pack"/>
    <s v="Chuck Magee"/>
    <n v="8360"/>
    <n v="35"/>
    <n v="5"/>
    <n v="87"/>
  </r>
  <r>
    <n v="2"/>
    <x v="2"/>
    <x v="1021"/>
    <x v="3"/>
    <x v="2"/>
    <n v="1"/>
    <x v="0"/>
    <x v="0"/>
    <x v="0"/>
    <x v="73"/>
    <x v="18"/>
    <s v="United States"/>
    <x v="295"/>
    <x v="0"/>
    <m/>
    <x v="0"/>
    <x v="0"/>
    <d v="2019-09-22T00:00:00"/>
    <s v="Sun"/>
    <x v="0"/>
    <s v="CA-2019-122196"/>
    <n v="726"/>
    <s v="GE 30524EE4"/>
    <s v="Chuck Magee"/>
    <n v="19805"/>
    <n v="114"/>
    <n v="2"/>
    <n v="392"/>
  </r>
  <r>
    <n v="0"/>
    <x v="0"/>
    <x v="1163"/>
    <x v="3"/>
    <x v="3"/>
    <n v="0"/>
    <x v="0"/>
    <x v="3"/>
    <x v="2"/>
    <x v="0"/>
    <x v="0"/>
    <s v="United States"/>
    <x v="184"/>
    <x v="0"/>
    <m/>
    <x v="0"/>
    <x v="0"/>
    <d v="2019-09-10T00:00:00"/>
    <s v="Tue"/>
    <x v="0"/>
    <s v="CA-2019-122280"/>
    <n v="1348"/>
    <s v="Rediform S.O.S. 1-Up Phone Message Bk, 4-1/4x3-1/16 Bk, 1 Form/Pg, 40 Messages/Bk, 3/Pk"/>
    <s v="Chuck Magee"/>
    <n v="10024"/>
    <n v="9"/>
    <n v="2"/>
    <n v="19"/>
  </r>
  <r>
    <n v="4"/>
    <x v="1"/>
    <x v="1191"/>
    <x v="3"/>
    <x v="0"/>
    <n v="6"/>
    <x v="0"/>
    <x v="5"/>
    <x v="1"/>
    <x v="0"/>
    <x v="0"/>
    <s v="United States"/>
    <x v="433"/>
    <x v="0"/>
    <m/>
    <x v="0"/>
    <x v="9"/>
    <d v="2019-03-24T00:00:00"/>
    <s v="Tue"/>
    <x v="2"/>
    <s v="CA-2019-122308"/>
    <n v="737"/>
    <s v="Global Airflow Leather Mesh Back Chair, Black"/>
    <s v="Chuck Magee"/>
    <n v="10011"/>
    <n v="60"/>
    <n v="2"/>
    <n v="272"/>
  </r>
  <r>
    <n v="5"/>
    <x v="1"/>
    <x v="1103"/>
    <x v="3"/>
    <x v="0"/>
    <n v="6"/>
    <x v="1"/>
    <x v="13"/>
    <x v="0"/>
    <x v="17"/>
    <x v="1"/>
    <s v="United States"/>
    <x v="473"/>
    <x v="1"/>
    <m/>
    <x v="0"/>
    <x v="1"/>
    <d v="2019-09-24T00:00:00"/>
    <s v="Tue"/>
    <x v="0"/>
    <s v="CA-2019-122364"/>
    <n v="1466"/>
    <s v="Socket Bluetooth Cordless Hand Scanner (CHS)"/>
    <s v="Anna Andreadi"/>
    <n v="90008"/>
    <n v="177"/>
    <n v="3"/>
    <n v="506"/>
  </r>
  <r>
    <n v="5"/>
    <x v="1"/>
    <x v="1103"/>
    <x v="3"/>
    <x v="0"/>
    <n v="6"/>
    <x v="1"/>
    <x v="0"/>
    <x v="0"/>
    <x v="17"/>
    <x v="1"/>
    <s v="United States"/>
    <x v="473"/>
    <x v="1"/>
    <m/>
    <x v="0"/>
    <x v="1"/>
    <d v="2019-09-24T00:00:00"/>
    <s v="Tue"/>
    <x v="0"/>
    <s v="CA-2019-122364"/>
    <n v="1629"/>
    <s v="Wilson Electronics DB Pro Signal Booster"/>
    <s v="Anna Andreadi"/>
    <n v="90008"/>
    <n v="75"/>
    <n v="3"/>
    <n v="859"/>
  </r>
  <r>
    <n v="5"/>
    <x v="1"/>
    <x v="1091"/>
    <x v="3"/>
    <x v="0"/>
    <n v="6"/>
    <x v="0"/>
    <x v="5"/>
    <x v="1"/>
    <x v="15"/>
    <x v="11"/>
    <s v="United States"/>
    <x v="299"/>
    <x v="1"/>
    <m/>
    <x v="0"/>
    <x v="1"/>
    <d v="2019-11-13T00:00:00"/>
    <s v="Fri"/>
    <x v="7"/>
    <s v="CA-2019-122490"/>
    <n v="770"/>
    <s v="Global Troy Executive Leather Low-Back Tilter"/>
    <s v="Anna Andreadi"/>
    <n v="98103"/>
    <n v="150"/>
    <n v="6"/>
    <n v="2405"/>
  </r>
  <r>
    <n v="5"/>
    <x v="1"/>
    <x v="1091"/>
    <x v="3"/>
    <x v="0"/>
    <n v="6"/>
    <x v="0"/>
    <x v="10"/>
    <x v="2"/>
    <x v="15"/>
    <x v="11"/>
    <s v="United States"/>
    <x v="299"/>
    <x v="1"/>
    <m/>
    <x v="0"/>
    <x v="0"/>
    <d v="2019-11-13T00:00:00"/>
    <s v="Fri"/>
    <x v="7"/>
    <s v="CA-2019-122490"/>
    <n v="243"/>
    <s v="Avery File Folder Labels"/>
    <s v="Anna Andreadi"/>
    <n v="98103"/>
    <n v="4"/>
    <n v="3"/>
    <n v="9"/>
  </r>
  <r>
    <n v="5"/>
    <x v="1"/>
    <x v="1091"/>
    <x v="3"/>
    <x v="0"/>
    <n v="6"/>
    <x v="0"/>
    <x v="11"/>
    <x v="2"/>
    <x v="15"/>
    <x v="11"/>
    <s v="United States"/>
    <x v="299"/>
    <x v="1"/>
    <m/>
    <x v="0"/>
    <x v="0"/>
    <d v="2019-11-13T00:00:00"/>
    <s v="Fri"/>
    <x v="7"/>
    <s v="CA-2019-122490"/>
    <n v="1484"/>
    <s v="Space Solutions HD Industrial Steel Shelving."/>
    <s v="Anna Andreadi"/>
    <n v="98103"/>
    <n v="10"/>
    <n v="3"/>
    <n v="345"/>
  </r>
  <r>
    <n v="5"/>
    <x v="1"/>
    <x v="1091"/>
    <x v="3"/>
    <x v="0"/>
    <n v="6"/>
    <x v="0"/>
    <x v="2"/>
    <x v="2"/>
    <x v="15"/>
    <x v="11"/>
    <s v="United States"/>
    <x v="299"/>
    <x v="1"/>
    <m/>
    <x v="0"/>
    <x v="1"/>
    <d v="2019-11-13T00:00:00"/>
    <s v="Fri"/>
    <x v="7"/>
    <s v="CA-2019-122490"/>
    <n v="685"/>
    <s v="GBC DocuBind P50 Personal Binding Machine"/>
    <s v="Anna Andreadi"/>
    <n v="98103"/>
    <n v="190"/>
    <n v="11"/>
    <n v="563"/>
  </r>
  <r>
    <n v="5"/>
    <x v="2"/>
    <x v="1071"/>
    <x v="3"/>
    <x v="1"/>
    <n v="3"/>
    <x v="2"/>
    <x v="8"/>
    <x v="0"/>
    <x v="24"/>
    <x v="1"/>
    <s v="United States"/>
    <x v="93"/>
    <x v="1"/>
    <s v="Yes"/>
    <x v="1"/>
    <x v="0"/>
    <d v="2019-11-07T00:00:00"/>
    <s v="Sat"/>
    <x v="7"/>
    <s v="CA-2019-122504"/>
    <n v="140"/>
    <s v="Anker Ultra-Slim Mini Bluetooth 3.0 Wireless Keyboard"/>
    <s v="Anna Andreadi"/>
    <n v="94513"/>
    <n v="14"/>
    <n v="3"/>
    <n v="60"/>
  </r>
  <r>
    <n v="5"/>
    <x v="2"/>
    <x v="1071"/>
    <x v="3"/>
    <x v="1"/>
    <n v="3"/>
    <x v="2"/>
    <x v="0"/>
    <x v="0"/>
    <x v="24"/>
    <x v="1"/>
    <s v="United States"/>
    <x v="93"/>
    <x v="1"/>
    <s v="Yes"/>
    <x v="1"/>
    <x v="1"/>
    <d v="2019-11-07T00:00:00"/>
    <s v="Sat"/>
    <x v="7"/>
    <s v="CA-2019-122504"/>
    <n v="1277"/>
    <s v="Plantronics CS 50-USB - headset - Convertible, Monaural"/>
    <s v="Anna Andreadi"/>
    <n v="94513"/>
    <n v="67"/>
    <n v="7"/>
    <n v="762"/>
  </r>
  <r>
    <n v="4"/>
    <x v="1"/>
    <x v="1141"/>
    <x v="3"/>
    <x v="0"/>
    <n v="6"/>
    <x v="0"/>
    <x v="5"/>
    <x v="1"/>
    <x v="16"/>
    <x v="12"/>
    <s v="United States"/>
    <x v="154"/>
    <x v="0"/>
    <m/>
    <x v="0"/>
    <x v="2"/>
    <d v="2019-12-01T00:00:00"/>
    <s v="Sun"/>
    <x v="6"/>
    <s v="CA-2019-122539"/>
    <n v="742"/>
    <s v="Global Commerce Series High-Back Swivel/Tilt Chairs"/>
    <s v="Chuck Magee"/>
    <n v="19140"/>
    <n v="-28"/>
    <n v="2"/>
    <n v="399"/>
  </r>
  <r>
    <n v="4"/>
    <x v="1"/>
    <x v="1141"/>
    <x v="3"/>
    <x v="0"/>
    <n v="6"/>
    <x v="0"/>
    <x v="10"/>
    <x v="2"/>
    <x v="16"/>
    <x v="12"/>
    <s v="United States"/>
    <x v="154"/>
    <x v="0"/>
    <m/>
    <x v="0"/>
    <x v="1"/>
    <d v="2019-12-01T00:00:00"/>
    <s v="Sun"/>
    <x v="6"/>
    <s v="CA-2019-122539"/>
    <n v="191"/>
    <s v="Avery 483"/>
    <s v="Chuck Magee"/>
    <n v="19140"/>
    <n v="5"/>
    <n v="4"/>
    <n v="16"/>
  </r>
  <r>
    <n v="4"/>
    <x v="1"/>
    <x v="1141"/>
    <x v="3"/>
    <x v="0"/>
    <n v="6"/>
    <x v="0"/>
    <x v="2"/>
    <x v="2"/>
    <x v="16"/>
    <x v="12"/>
    <s v="United States"/>
    <x v="154"/>
    <x v="0"/>
    <m/>
    <x v="0"/>
    <x v="4"/>
    <d v="2019-12-01T00:00:00"/>
    <s v="Sun"/>
    <x v="6"/>
    <s v="CA-2019-122539"/>
    <n v="54"/>
    <s v="Acco Pressboard Covers with Storage Hooks, 14 7/8 x 11, Dark Blue"/>
    <s v="Chuck Magee"/>
    <n v="19140"/>
    <n v="-6"/>
    <n v="7"/>
    <n v="8"/>
  </r>
  <r>
    <n v="6"/>
    <x v="0"/>
    <x v="1078"/>
    <x v="3"/>
    <x v="0"/>
    <n v="6"/>
    <x v="2"/>
    <x v="9"/>
    <x v="1"/>
    <x v="13"/>
    <x v="10"/>
    <s v="United States"/>
    <x v="377"/>
    <x v="3"/>
    <m/>
    <x v="0"/>
    <x v="7"/>
    <d v="2019-12-14T00:00:00"/>
    <s v="Sat"/>
    <x v="6"/>
    <s v="CA-2019-122595"/>
    <n v="1054"/>
    <s v="Master Caster Door Stop, Gray"/>
    <s v="Kelly Williams"/>
    <n v="60653"/>
    <n v="-1"/>
    <n v="1"/>
    <n v="2"/>
  </r>
  <r>
    <n v="6"/>
    <x v="0"/>
    <x v="1078"/>
    <x v="3"/>
    <x v="0"/>
    <n v="6"/>
    <x v="2"/>
    <x v="8"/>
    <x v="0"/>
    <x v="13"/>
    <x v="10"/>
    <s v="United States"/>
    <x v="377"/>
    <x v="3"/>
    <m/>
    <x v="0"/>
    <x v="1"/>
    <d v="2019-12-14T00:00:00"/>
    <s v="Sat"/>
    <x v="6"/>
    <s v="CA-2019-122595"/>
    <n v="956"/>
    <s v="Kensington Expert Mouse Optical USB Trackball for PC or Mac"/>
    <s v="Kelly Williams"/>
    <n v="60653"/>
    <n v="28"/>
    <n v="3"/>
    <n v="228"/>
  </r>
  <r>
    <n v="6"/>
    <x v="0"/>
    <x v="1078"/>
    <x v="3"/>
    <x v="0"/>
    <n v="6"/>
    <x v="2"/>
    <x v="0"/>
    <x v="0"/>
    <x v="13"/>
    <x v="10"/>
    <s v="United States"/>
    <x v="377"/>
    <x v="3"/>
    <m/>
    <x v="0"/>
    <x v="1"/>
    <d v="2019-12-14T00:00:00"/>
    <s v="Sat"/>
    <x v="6"/>
    <s v="CA-2019-122595"/>
    <n v="1400"/>
    <s v="Samsung HM1900 Bluetooth Headset"/>
    <s v="Kelly Williams"/>
    <n v="60653"/>
    <n v="20"/>
    <n v="3"/>
    <n v="53"/>
  </r>
  <r>
    <n v="5"/>
    <x v="1"/>
    <x v="1192"/>
    <x v="3"/>
    <x v="0"/>
    <n v="6"/>
    <x v="1"/>
    <x v="3"/>
    <x v="2"/>
    <x v="47"/>
    <x v="19"/>
    <s v="United States"/>
    <x v="532"/>
    <x v="0"/>
    <m/>
    <x v="0"/>
    <x v="1"/>
    <d v="2019-11-12T00:00:00"/>
    <s v="Thu"/>
    <x v="7"/>
    <s v="CA-2019-122644"/>
    <n v="1524"/>
    <s v="Strathmore Photo Mount Cards"/>
    <s v="Chuck Magee"/>
    <n v="43229"/>
    <n v="4"/>
    <n v="2"/>
    <n v="11"/>
  </r>
  <r>
    <n v="5"/>
    <x v="1"/>
    <x v="1192"/>
    <x v="3"/>
    <x v="0"/>
    <n v="6"/>
    <x v="1"/>
    <x v="8"/>
    <x v="0"/>
    <x v="47"/>
    <x v="19"/>
    <s v="United States"/>
    <x v="532"/>
    <x v="0"/>
    <m/>
    <x v="0"/>
    <x v="1"/>
    <d v="2019-11-12T00:00:00"/>
    <s v="Thu"/>
    <x v="7"/>
    <s v="CA-2019-122644"/>
    <n v="1604"/>
    <s v="Verbatim 25 GB 6x Blu-ray Single Layer Recordable Disc, 10/Pack"/>
    <s v="Chuck Magee"/>
    <n v="43229"/>
    <n v="3"/>
    <n v="2"/>
    <n v="19"/>
  </r>
  <r>
    <n v="2"/>
    <x v="1"/>
    <x v="1178"/>
    <x v="3"/>
    <x v="1"/>
    <n v="3"/>
    <x v="1"/>
    <x v="12"/>
    <x v="2"/>
    <x v="10"/>
    <x v="8"/>
    <s v="United States"/>
    <x v="138"/>
    <x v="2"/>
    <m/>
    <x v="0"/>
    <x v="0"/>
    <d v="2019-02-19T00:00:00"/>
    <s v="Thu"/>
    <x v="3"/>
    <s v="CA-2019-122693"/>
    <n v="954"/>
    <s v="Kensington 7 Outlet MasterPiece Power Center"/>
    <s v="Cassandra Brandow"/>
    <n v="30076"/>
    <n v="361"/>
    <n v="7"/>
    <n v="1246"/>
  </r>
  <r>
    <n v="4"/>
    <x v="1"/>
    <x v="1025"/>
    <x v="3"/>
    <x v="0"/>
    <n v="6"/>
    <x v="0"/>
    <x v="0"/>
    <x v="0"/>
    <x v="47"/>
    <x v="19"/>
    <s v="United States"/>
    <x v="678"/>
    <x v="0"/>
    <m/>
    <x v="0"/>
    <x v="6"/>
    <d v="2019-11-26T00:00:00"/>
    <s v="Thu"/>
    <x v="7"/>
    <s v="CA-2019-122700"/>
    <n v="1108"/>
    <s v="Motorola L804"/>
    <s v="Chuck Magee"/>
    <n v="43229"/>
    <n v="-40"/>
    <n v="8"/>
    <n v="221"/>
  </r>
  <r>
    <n v="2"/>
    <x v="2"/>
    <x v="1171"/>
    <x v="3"/>
    <x v="2"/>
    <n v="1"/>
    <x v="1"/>
    <x v="15"/>
    <x v="2"/>
    <x v="462"/>
    <x v="29"/>
    <s v="United States"/>
    <x v="620"/>
    <x v="2"/>
    <m/>
    <x v="0"/>
    <x v="0"/>
    <d v="2019-04-16T00:00:00"/>
    <s v="Mon"/>
    <x v="4"/>
    <s v="CA-2019-122707"/>
    <n v="461"/>
    <s v="Compact Automatic Electric Letter Opener"/>
    <s v="Cassandra Brandow"/>
    <n v="35244"/>
    <n v="10"/>
    <n v="4"/>
    <n v="477"/>
  </r>
  <r>
    <n v="2"/>
    <x v="2"/>
    <x v="1171"/>
    <x v="3"/>
    <x v="2"/>
    <n v="1"/>
    <x v="1"/>
    <x v="8"/>
    <x v="0"/>
    <x v="462"/>
    <x v="29"/>
    <s v="United States"/>
    <x v="620"/>
    <x v="2"/>
    <m/>
    <x v="0"/>
    <x v="0"/>
    <d v="2019-04-16T00:00:00"/>
    <s v="Mon"/>
    <x v="4"/>
    <s v="CA-2019-122707"/>
    <n v="1408"/>
    <s v="SanDisk Ultra 16 GB MicroSDHC Class 10 Memory Card"/>
    <s v="Cassandra Brandow"/>
    <n v="35244"/>
    <n v="2"/>
    <n v="2"/>
    <n v="26"/>
  </r>
  <r>
    <n v="3"/>
    <x v="0"/>
    <x v="1193"/>
    <x v="3"/>
    <x v="1"/>
    <n v="3"/>
    <x v="0"/>
    <x v="3"/>
    <x v="2"/>
    <x v="164"/>
    <x v="36"/>
    <s v="United States"/>
    <x v="600"/>
    <x v="0"/>
    <m/>
    <x v="0"/>
    <x v="0"/>
    <d v="2019-04-12T00:00:00"/>
    <s v="Thu"/>
    <x v="4"/>
    <s v="CA-2019-122735"/>
    <n v="1744"/>
    <s v="Xerox 1948"/>
    <s v="Chuck Magee"/>
    <n v="2908"/>
    <n v="18"/>
    <n v="4"/>
    <n v="40"/>
  </r>
  <r>
    <n v="3"/>
    <x v="0"/>
    <x v="1193"/>
    <x v="3"/>
    <x v="1"/>
    <n v="3"/>
    <x v="0"/>
    <x v="2"/>
    <x v="2"/>
    <x v="164"/>
    <x v="36"/>
    <s v="United States"/>
    <x v="600"/>
    <x v="0"/>
    <m/>
    <x v="0"/>
    <x v="0"/>
    <d v="2019-04-12T00:00:00"/>
    <s v="Thu"/>
    <x v="4"/>
    <s v="CA-2019-122735"/>
    <n v="1519"/>
    <s v="Storex Dura Pro Binders"/>
    <s v="Chuck Magee"/>
    <n v="2908"/>
    <n v="13"/>
    <n v="5"/>
    <n v="30"/>
  </r>
  <r>
    <n v="0"/>
    <x v="0"/>
    <x v="1063"/>
    <x v="3"/>
    <x v="3"/>
    <n v="0"/>
    <x v="0"/>
    <x v="3"/>
    <x v="2"/>
    <x v="4"/>
    <x v="4"/>
    <s v="United States"/>
    <x v="404"/>
    <x v="3"/>
    <m/>
    <x v="0"/>
    <x v="1"/>
    <d v="2019-03-20T00:00:00"/>
    <s v="Fri"/>
    <x v="2"/>
    <s v="CA-2019-122763"/>
    <n v="538"/>
    <s v="Easy-staple paper"/>
    <s v="Kelly Williams"/>
    <n v="77041"/>
    <n v="19"/>
    <n v="2"/>
    <n v="57"/>
  </r>
  <r>
    <n v="0"/>
    <x v="0"/>
    <x v="1063"/>
    <x v="3"/>
    <x v="3"/>
    <n v="0"/>
    <x v="0"/>
    <x v="3"/>
    <x v="2"/>
    <x v="4"/>
    <x v="4"/>
    <s v="United States"/>
    <x v="404"/>
    <x v="3"/>
    <m/>
    <x v="0"/>
    <x v="1"/>
    <d v="2019-03-20T00:00:00"/>
    <s v="Fri"/>
    <x v="2"/>
    <s v="CA-2019-122763"/>
    <n v="1709"/>
    <s v="Xerox 1916"/>
    <s v="Kelly Williams"/>
    <n v="77041"/>
    <n v="103"/>
    <n v="7"/>
    <n v="274"/>
  </r>
  <r>
    <n v="5"/>
    <x v="1"/>
    <x v="1194"/>
    <x v="3"/>
    <x v="0"/>
    <n v="6"/>
    <x v="0"/>
    <x v="9"/>
    <x v="1"/>
    <x v="1"/>
    <x v="1"/>
    <s v="United States"/>
    <x v="347"/>
    <x v="1"/>
    <m/>
    <x v="0"/>
    <x v="0"/>
    <d v="2019-12-13T00:00:00"/>
    <s v="Fri"/>
    <x v="6"/>
    <s v="CA-2019-122770"/>
    <n v="564"/>
    <s v="Eldon Executive Woodline II Desk Accessories, Mahogany"/>
    <s v="Anna Andreadi"/>
    <n v="94122"/>
    <n v="54"/>
    <n v="8"/>
    <n v="201"/>
  </r>
  <r>
    <n v="5"/>
    <x v="1"/>
    <x v="1194"/>
    <x v="3"/>
    <x v="0"/>
    <n v="6"/>
    <x v="0"/>
    <x v="3"/>
    <x v="2"/>
    <x v="1"/>
    <x v="1"/>
    <s v="United States"/>
    <x v="347"/>
    <x v="1"/>
    <m/>
    <x v="0"/>
    <x v="0"/>
    <d v="2019-12-13T00:00:00"/>
    <s v="Fri"/>
    <x v="6"/>
    <s v="CA-2019-122770"/>
    <n v="1773"/>
    <s v="Xerox 1975"/>
    <s v="Anna Andreadi"/>
    <n v="94122"/>
    <n v="6"/>
    <n v="2"/>
    <n v="13"/>
  </r>
  <r>
    <n v="5"/>
    <x v="1"/>
    <x v="1194"/>
    <x v="3"/>
    <x v="0"/>
    <n v="6"/>
    <x v="0"/>
    <x v="10"/>
    <x v="2"/>
    <x v="1"/>
    <x v="1"/>
    <s v="United States"/>
    <x v="347"/>
    <x v="1"/>
    <m/>
    <x v="0"/>
    <x v="0"/>
    <d v="2019-12-13T00:00:00"/>
    <s v="Fri"/>
    <x v="6"/>
    <s v="CA-2019-122770"/>
    <n v="198"/>
    <s v="Avery 49"/>
    <s v="Anna Andreadi"/>
    <n v="94122"/>
    <n v="4"/>
    <n v="3"/>
    <n v="9"/>
  </r>
  <r>
    <n v="5"/>
    <x v="1"/>
    <x v="1194"/>
    <x v="3"/>
    <x v="0"/>
    <n v="6"/>
    <x v="0"/>
    <x v="3"/>
    <x v="2"/>
    <x v="1"/>
    <x v="1"/>
    <s v="United States"/>
    <x v="347"/>
    <x v="1"/>
    <m/>
    <x v="0"/>
    <x v="0"/>
    <d v="2019-12-13T00:00:00"/>
    <s v="Fri"/>
    <x v="6"/>
    <s v="CA-2019-122770"/>
    <n v="1796"/>
    <s v="Xerox 1996"/>
    <s v="Anna Andreadi"/>
    <n v="94122"/>
    <n v="19"/>
    <n v="6"/>
    <n v="39"/>
  </r>
  <r>
    <n v="4"/>
    <x v="1"/>
    <x v="1195"/>
    <x v="4"/>
    <x v="0"/>
    <n v="6"/>
    <x v="0"/>
    <x v="3"/>
    <x v="2"/>
    <x v="9"/>
    <x v="7"/>
    <s v="United States"/>
    <x v="738"/>
    <x v="1"/>
    <m/>
    <x v="0"/>
    <x v="0"/>
    <d v="2019-12-28T00:00:00"/>
    <s v="Sat"/>
    <x v="11"/>
    <s v="CA-2019-122798"/>
    <n v="1750"/>
    <s v="Xerox 1953"/>
    <s v="Anna Andreadi"/>
    <n v="87105"/>
    <n v="2"/>
    <n v="1"/>
    <n v="4"/>
  </r>
  <r>
    <n v="4"/>
    <x v="1"/>
    <x v="1195"/>
    <x v="4"/>
    <x v="0"/>
    <n v="6"/>
    <x v="0"/>
    <x v="11"/>
    <x v="2"/>
    <x v="9"/>
    <x v="7"/>
    <s v="United States"/>
    <x v="738"/>
    <x v="1"/>
    <m/>
    <x v="0"/>
    <x v="0"/>
    <d v="2019-12-28T00:00:00"/>
    <s v="Sat"/>
    <x v="11"/>
    <s v="CA-2019-122798"/>
    <n v="581"/>
    <s v="Eldon Mobile Mega Data Cart  Mega Stackable  Add-On Trays"/>
    <s v="Anna Andreadi"/>
    <n v="87105"/>
    <n v="34"/>
    <n v="5"/>
    <n v="118"/>
  </r>
  <r>
    <n v="6"/>
    <x v="0"/>
    <x v="1051"/>
    <x v="3"/>
    <x v="0"/>
    <n v="6"/>
    <x v="0"/>
    <x v="9"/>
    <x v="1"/>
    <x v="285"/>
    <x v="1"/>
    <s v="United States"/>
    <x v="399"/>
    <x v="1"/>
    <m/>
    <x v="0"/>
    <x v="0"/>
    <d v="2019-11-16T00:00:00"/>
    <s v="Mon"/>
    <x v="7"/>
    <s v="CA-2019-122945"/>
    <n v="490"/>
    <s v="DAX Cubicle Frames - 8x10"/>
    <s v="Anna Andreadi"/>
    <n v="95661"/>
    <n v="5"/>
    <n v="3"/>
    <n v="17"/>
  </r>
  <r>
    <n v="0"/>
    <x v="0"/>
    <x v="968"/>
    <x v="3"/>
    <x v="3"/>
    <n v="0"/>
    <x v="0"/>
    <x v="11"/>
    <x v="2"/>
    <x v="19"/>
    <x v="27"/>
    <s v="United States"/>
    <x v="663"/>
    <x v="2"/>
    <m/>
    <x v="0"/>
    <x v="1"/>
    <d v="2019-08-16T00:00:00"/>
    <s v="Mon"/>
    <x v="10"/>
    <s v="CA-2019-122987"/>
    <n v="53"/>
    <s v="Acco Perma 3000 Stacking Storage Drawers"/>
    <s v="Cassandra Brandow"/>
    <n v="38401"/>
    <n v="-1"/>
    <n v="4"/>
    <n v="67"/>
  </r>
  <r>
    <n v="0"/>
    <x v="0"/>
    <x v="968"/>
    <x v="3"/>
    <x v="3"/>
    <n v="0"/>
    <x v="0"/>
    <x v="2"/>
    <x v="2"/>
    <x v="19"/>
    <x v="27"/>
    <s v="United States"/>
    <x v="663"/>
    <x v="2"/>
    <m/>
    <x v="0"/>
    <x v="4"/>
    <d v="2019-08-16T00:00:00"/>
    <s v="Mon"/>
    <x v="10"/>
    <s v="CA-2019-122987"/>
    <n v="1338"/>
    <s v="Recycled Easel Ring Binders"/>
    <s v="Cassandra Brandow"/>
    <n v="38401"/>
    <n v="-11"/>
    <n v="3"/>
    <n v="13"/>
  </r>
  <r>
    <n v="3"/>
    <x v="2"/>
    <x v="1085"/>
    <x v="3"/>
    <x v="2"/>
    <n v="1"/>
    <x v="0"/>
    <x v="14"/>
    <x v="1"/>
    <x v="80"/>
    <x v="5"/>
    <s v="United States"/>
    <x v="433"/>
    <x v="2"/>
    <m/>
    <x v="0"/>
    <x v="0"/>
    <d v="2019-02-06T00:00:00"/>
    <s v="Fri"/>
    <x v="3"/>
    <s v="CA-2019-122994"/>
    <n v="379"/>
    <s v="Bush Andora Bookcase, Maple/Graphite Gray Finish"/>
    <s v="Cassandra Brandow"/>
    <n v="22204"/>
    <n v="79"/>
    <n v="3"/>
    <n v="360"/>
  </r>
  <r>
    <n v="6"/>
    <x v="0"/>
    <x v="977"/>
    <x v="3"/>
    <x v="0"/>
    <n v="6"/>
    <x v="0"/>
    <x v="6"/>
    <x v="2"/>
    <x v="311"/>
    <x v="1"/>
    <s v="United States"/>
    <x v="624"/>
    <x v="1"/>
    <m/>
    <x v="0"/>
    <x v="0"/>
    <d v="2019-09-02T00:00:00"/>
    <s v="Mon"/>
    <x v="0"/>
    <s v="CA-2019-123001"/>
    <n v="1215"/>
    <s v="OIC #2 Pencils, Medium Soft"/>
    <s v="Anna Andreadi"/>
    <n v="93309"/>
    <n v="3"/>
    <n v="5"/>
    <n v="9"/>
  </r>
  <r>
    <n v="6"/>
    <x v="0"/>
    <x v="977"/>
    <x v="3"/>
    <x v="0"/>
    <n v="6"/>
    <x v="0"/>
    <x v="10"/>
    <x v="2"/>
    <x v="311"/>
    <x v="1"/>
    <s v="United States"/>
    <x v="624"/>
    <x v="1"/>
    <m/>
    <x v="0"/>
    <x v="0"/>
    <d v="2019-09-02T00:00:00"/>
    <s v="Mon"/>
    <x v="0"/>
    <s v="CA-2019-123001"/>
    <n v="215"/>
    <s v="Avery 505"/>
    <s v="Anna Andreadi"/>
    <n v="93309"/>
    <n v="37"/>
    <n v="5"/>
    <n v="74"/>
  </r>
  <r>
    <n v="6"/>
    <x v="0"/>
    <x v="977"/>
    <x v="3"/>
    <x v="0"/>
    <n v="6"/>
    <x v="0"/>
    <x v="0"/>
    <x v="0"/>
    <x v="311"/>
    <x v="1"/>
    <s v="United States"/>
    <x v="624"/>
    <x v="1"/>
    <m/>
    <x v="0"/>
    <x v="1"/>
    <d v="2019-09-02T00:00:00"/>
    <s v="Mon"/>
    <x v="0"/>
    <s v="CA-2019-123001"/>
    <n v="1228"/>
    <s v="Ooma Telo VoIP Home Phone System"/>
    <s v="Anna Andreadi"/>
    <n v="93309"/>
    <n v="13"/>
    <n v="2"/>
    <n v="202"/>
  </r>
  <r>
    <n v="5"/>
    <x v="1"/>
    <x v="977"/>
    <x v="3"/>
    <x v="0"/>
    <n v="6"/>
    <x v="2"/>
    <x v="2"/>
    <x v="2"/>
    <x v="463"/>
    <x v="1"/>
    <s v="United States"/>
    <x v="634"/>
    <x v="1"/>
    <m/>
    <x v="0"/>
    <x v="1"/>
    <d v="2019-09-03T00:00:00"/>
    <s v="Tue"/>
    <x v="0"/>
    <s v="CA-2019-123022"/>
    <n v="1492"/>
    <s v="Square Ring Data Binders, Rigid 75 Pt. Covers, 11 x 14-7/8"/>
    <s v="Anna Andreadi"/>
    <n v="91941"/>
    <n v="29"/>
    <n v="5"/>
    <n v="83"/>
  </r>
  <r>
    <n v="5"/>
    <x v="1"/>
    <x v="977"/>
    <x v="3"/>
    <x v="0"/>
    <n v="6"/>
    <x v="2"/>
    <x v="8"/>
    <x v="0"/>
    <x v="463"/>
    <x v="1"/>
    <s v="United States"/>
    <x v="634"/>
    <x v="1"/>
    <m/>
    <x v="0"/>
    <x v="0"/>
    <d v="2019-09-03T00:00:00"/>
    <s v="Tue"/>
    <x v="0"/>
    <s v="CA-2019-123022"/>
    <n v="956"/>
    <s v="Kensington Expert Mouse Optical USB Trackball for PC or Mac"/>
    <s v="Anna Andreadi"/>
    <n v="91941"/>
    <n v="85"/>
    <n v="3"/>
    <n v="285"/>
  </r>
  <r>
    <n v="2"/>
    <x v="1"/>
    <x v="1196"/>
    <x v="3"/>
    <x v="1"/>
    <n v="3"/>
    <x v="2"/>
    <x v="8"/>
    <x v="0"/>
    <x v="17"/>
    <x v="1"/>
    <s v="United States"/>
    <x v="66"/>
    <x v="1"/>
    <m/>
    <x v="0"/>
    <x v="0"/>
    <d v="2019-09-30T00:00:00"/>
    <s v="Mon"/>
    <x v="8"/>
    <s v="CA-2019-123029"/>
    <n v="1329"/>
    <s v="Razer Kraken PRO Over Ear PC and Music Headset"/>
    <s v="Anna Andreadi"/>
    <n v="90049"/>
    <n v="48"/>
    <n v="2"/>
    <n v="160"/>
  </r>
  <r>
    <n v="7"/>
    <x v="2"/>
    <x v="1148"/>
    <x v="3"/>
    <x v="0"/>
    <n v="6"/>
    <x v="0"/>
    <x v="8"/>
    <x v="0"/>
    <x v="5"/>
    <x v="19"/>
    <s v="United States"/>
    <x v="423"/>
    <x v="0"/>
    <m/>
    <x v="0"/>
    <x v="1"/>
    <d v="2019-09-10T00:00:00"/>
    <s v="Tue"/>
    <x v="0"/>
    <s v="CA-2019-123036"/>
    <n v="1085"/>
    <s v="Memorex Mini Travel Drive 8 GB USB 2.0 Flash Drive"/>
    <s v="Chuck Magee"/>
    <n v="45503"/>
    <n v="9"/>
    <n v="4"/>
    <n v="37"/>
  </r>
  <r>
    <n v="7"/>
    <x v="2"/>
    <x v="1148"/>
    <x v="3"/>
    <x v="0"/>
    <n v="6"/>
    <x v="0"/>
    <x v="0"/>
    <x v="0"/>
    <x v="5"/>
    <x v="19"/>
    <s v="United States"/>
    <x v="423"/>
    <x v="0"/>
    <m/>
    <x v="0"/>
    <x v="6"/>
    <d v="2019-09-10T00:00:00"/>
    <s v="Tue"/>
    <x v="0"/>
    <s v="CA-2019-123036"/>
    <n v="436"/>
    <s v="Cisco IP Phone 7961G-GE VoIP phone"/>
    <s v="Chuck Magee"/>
    <n v="45503"/>
    <n v="-56"/>
    <n v="2"/>
    <n v="260"/>
  </r>
  <r>
    <n v="5"/>
    <x v="1"/>
    <x v="1149"/>
    <x v="3"/>
    <x v="0"/>
    <n v="6"/>
    <x v="1"/>
    <x v="2"/>
    <x v="2"/>
    <x v="0"/>
    <x v="0"/>
    <s v="United States"/>
    <x v="611"/>
    <x v="0"/>
    <m/>
    <x v="0"/>
    <x v="1"/>
    <d v="2019-08-24T00:00:00"/>
    <s v="Tue"/>
    <x v="10"/>
    <s v="CA-2019-123043"/>
    <n v="68"/>
    <s v="Acco Translucent Poly Ring Binders"/>
    <s v="Chuck Magee"/>
    <n v="10024"/>
    <n v="1"/>
    <n v="1"/>
    <n v="4"/>
  </r>
  <r>
    <n v="5"/>
    <x v="1"/>
    <x v="1149"/>
    <x v="3"/>
    <x v="0"/>
    <n v="6"/>
    <x v="1"/>
    <x v="2"/>
    <x v="2"/>
    <x v="0"/>
    <x v="0"/>
    <s v="United States"/>
    <x v="611"/>
    <x v="0"/>
    <m/>
    <x v="0"/>
    <x v="1"/>
    <d v="2019-08-24T00:00:00"/>
    <s v="Tue"/>
    <x v="10"/>
    <s v="CA-2019-123043"/>
    <n v="535"/>
    <s v="DXL Angle-View Binders with Locking Rings by Samsill"/>
    <s v="Chuck Magee"/>
    <n v="10024"/>
    <n v="8"/>
    <n v="4"/>
    <n v="25"/>
  </r>
  <r>
    <n v="3"/>
    <x v="2"/>
    <x v="1001"/>
    <x v="3"/>
    <x v="2"/>
    <n v="1"/>
    <x v="0"/>
    <x v="3"/>
    <x v="2"/>
    <x v="169"/>
    <x v="4"/>
    <s v="United States"/>
    <x v="784"/>
    <x v="3"/>
    <m/>
    <x v="0"/>
    <x v="1"/>
    <d v="2019-12-03T00:00:00"/>
    <s v="Tue"/>
    <x v="6"/>
    <s v="CA-2019-123071"/>
    <n v="1798"/>
    <s v="Xerox 1998"/>
    <s v="Kelly Williams"/>
    <n v="75023"/>
    <n v="4"/>
    <n v="2"/>
    <n v="10"/>
  </r>
  <r>
    <n v="5"/>
    <x v="1"/>
    <x v="1049"/>
    <x v="3"/>
    <x v="0"/>
    <n v="6"/>
    <x v="0"/>
    <x v="5"/>
    <x v="1"/>
    <x v="17"/>
    <x v="1"/>
    <s v="United States"/>
    <x v="106"/>
    <x v="1"/>
    <s v="Yes"/>
    <x v="1"/>
    <x v="1"/>
    <d v="2019-03-03T00:00:00"/>
    <s v="Tue"/>
    <x v="2"/>
    <s v="CA-2019-123085"/>
    <n v="1182"/>
    <s v="Novimex Turbo Task Chair"/>
    <s v="Anna Andreadi"/>
    <n v="90008"/>
    <n v="-17"/>
    <n v="3"/>
    <n v="170"/>
  </r>
  <r>
    <n v="5"/>
    <x v="1"/>
    <x v="1049"/>
    <x v="3"/>
    <x v="0"/>
    <n v="6"/>
    <x v="0"/>
    <x v="8"/>
    <x v="0"/>
    <x v="17"/>
    <x v="1"/>
    <s v="United States"/>
    <x v="106"/>
    <x v="1"/>
    <s v="Yes"/>
    <x v="1"/>
    <x v="0"/>
    <d v="2019-03-03T00:00:00"/>
    <s v="Tue"/>
    <x v="2"/>
    <s v="CA-2019-123085"/>
    <n v="918"/>
    <s v="Imation Bio 2GB USB Flash Drive Imation Corp"/>
    <s v="Anna Andreadi"/>
    <n v="90008"/>
    <n v="441"/>
    <n v="8"/>
    <n v="1049"/>
  </r>
  <r>
    <n v="5"/>
    <x v="1"/>
    <x v="1197"/>
    <x v="3"/>
    <x v="0"/>
    <n v="6"/>
    <x v="1"/>
    <x v="9"/>
    <x v="1"/>
    <x v="419"/>
    <x v="25"/>
    <s v="United States"/>
    <x v="216"/>
    <x v="0"/>
    <m/>
    <x v="0"/>
    <x v="0"/>
    <d v="2019-05-02T00:00:00"/>
    <s v="Mon"/>
    <x v="5"/>
    <s v="CA-2019-123134"/>
    <n v="554"/>
    <s v="Eldon Advantage Chair Mats for Low to Medium Pile Carpets"/>
    <s v="Chuck Magee"/>
    <n v="7090"/>
    <n v="13"/>
    <n v="3"/>
    <n v="130"/>
  </r>
  <r>
    <n v="4"/>
    <x v="2"/>
    <x v="1102"/>
    <x v="3"/>
    <x v="1"/>
    <n v="3"/>
    <x v="0"/>
    <x v="9"/>
    <x v="1"/>
    <x v="2"/>
    <x v="2"/>
    <s v="United States"/>
    <x v="363"/>
    <x v="2"/>
    <m/>
    <x v="0"/>
    <x v="1"/>
    <d v="2019-07-27T00:00:00"/>
    <s v="Fri"/>
    <x v="1"/>
    <s v="CA-2019-123239"/>
    <n v="560"/>
    <s v="Eldon Delta Triangular Chair Mat, 52 x 58, Clear"/>
    <s v="Cassandra Brandow"/>
    <n v="32216"/>
    <n v="-2"/>
    <n v="3"/>
    <n v="91"/>
  </r>
  <r>
    <n v="2"/>
    <x v="1"/>
    <x v="961"/>
    <x v="3"/>
    <x v="1"/>
    <n v="3"/>
    <x v="0"/>
    <x v="6"/>
    <x v="2"/>
    <x v="42"/>
    <x v="1"/>
    <s v="United States"/>
    <x v="157"/>
    <x v="1"/>
    <m/>
    <x v="0"/>
    <x v="0"/>
    <d v="2019-10-17T00:00:00"/>
    <s v="Tue"/>
    <x v="8"/>
    <s v="CA-2019-123246"/>
    <n v="541"/>
    <s v="Economy #2 Pencils"/>
    <s v="Anna Andreadi"/>
    <n v="92037"/>
    <n v="3"/>
    <n v="4"/>
    <n v="11"/>
  </r>
  <r>
    <n v="4"/>
    <x v="1"/>
    <x v="1008"/>
    <x v="3"/>
    <x v="0"/>
    <n v="6"/>
    <x v="0"/>
    <x v="12"/>
    <x v="2"/>
    <x v="47"/>
    <x v="8"/>
    <s v="United States"/>
    <x v="191"/>
    <x v="2"/>
    <m/>
    <x v="0"/>
    <x v="0"/>
    <d v="2019-09-21T00:00:00"/>
    <s v="Sat"/>
    <x v="0"/>
    <s v="CA-2019-123351"/>
    <n v="142"/>
    <s v="APC 7 Outlet Network SurgeArrest Surge Protector"/>
    <s v="Cassandra Brandow"/>
    <n v="31907"/>
    <n v="24"/>
    <n v="1"/>
    <n v="80"/>
  </r>
  <r>
    <n v="4"/>
    <x v="1"/>
    <x v="1079"/>
    <x v="3"/>
    <x v="0"/>
    <n v="6"/>
    <x v="1"/>
    <x v="7"/>
    <x v="2"/>
    <x v="0"/>
    <x v="0"/>
    <s v="United States"/>
    <x v="380"/>
    <x v="0"/>
    <m/>
    <x v="0"/>
    <x v="0"/>
    <d v="2019-11-28T00:00:00"/>
    <s v="Sat"/>
    <x v="6"/>
    <s v="CA-2019-123372"/>
    <n v="343"/>
    <s v="Blue String-Tie &amp; Button Interoffice Envelopes, 10 x 13"/>
    <s v="Chuck Magee"/>
    <n v="10035"/>
    <n v="36"/>
    <n v="2"/>
    <n v="80"/>
  </r>
  <r>
    <n v="4"/>
    <x v="1"/>
    <x v="1079"/>
    <x v="3"/>
    <x v="0"/>
    <n v="6"/>
    <x v="1"/>
    <x v="0"/>
    <x v="0"/>
    <x v="0"/>
    <x v="0"/>
    <s v="United States"/>
    <x v="380"/>
    <x v="0"/>
    <m/>
    <x v="0"/>
    <x v="0"/>
    <d v="2019-11-28T00:00:00"/>
    <s v="Sat"/>
    <x v="6"/>
    <s v="CA-2019-123372"/>
    <n v="775"/>
    <s v="Google Nexus 5"/>
    <s v="Chuck Magee"/>
    <n v="10035"/>
    <n v="495"/>
    <n v="11"/>
    <n v="1980"/>
  </r>
  <r>
    <n v="6"/>
    <x v="0"/>
    <x v="1022"/>
    <x v="3"/>
    <x v="0"/>
    <n v="6"/>
    <x v="0"/>
    <x v="5"/>
    <x v="1"/>
    <x v="1"/>
    <x v="1"/>
    <s v="United States"/>
    <x v="515"/>
    <x v="1"/>
    <s v="Yes"/>
    <x v="1"/>
    <x v="1"/>
    <d v="2019-10-30T00:00:00"/>
    <s v="Mon"/>
    <x v="7"/>
    <s v="CA-2019-123491"/>
    <n v="762"/>
    <s v="Global Leather Task Chair, Black"/>
    <s v="Anna Andreadi"/>
    <n v="94122"/>
    <n v="-1"/>
    <n v="1"/>
    <n v="72"/>
  </r>
  <r>
    <n v="6"/>
    <x v="0"/>
    <x v="1022"/>
    <x v="3"/>
    <x v="0"/>
    <n v="6"/>
    <x v="0"/>
    <x v="3"/>
    <x v="2"/>
    <x v="1"/>
    <x v="1"/>
    <s v="United States"/>
    <x v="515"/>
    <x v="1"/>
    <s v="Yes"/>
    <x v="1"/>
    <x v="0"/>
    <d v="2019-10-30T00:00:00"/>
    <s v="Mon"/>
    <x v="7"/>
    <s v="CA-2019-123491"/>
    <n v="1621"/>
    <s v="While you Were Out Message Book, One Form per Page"/>
    <s v="Anna Andreadi"/>
    <n v="94122"/>
    <n v="4"/>
    <n v="2"/>
    <n v="7"/>
  </r>
  <r>
    <n v="6"/>
    <x v="0"/>
    <x v="1022"/>
    <x v="3"/>
    <x v="0"/>
    <n v="6"/>
    <x v="0"/>
    <x v="6"/>
    <x v="2"/>
    <x v="1"/>
    <x v="1"/>
    <s v="United States"/>
    <x v="515"/>
    <x v="1"/>
    <s v="Yes"/>
    <x v="1"/>
    <x v="0"/>
    <d v="2019-10-30T00:00:00"/>
    <s v="Mon"/>
    <x v="7"/>
    <s v="CA-2019-123491"/>
    <n v="29"/>
    <s v="4009 Highlighters by Sanford"/>
    <s v="Anna Andreadi"/>
    <n v="94122"/>
    <n v="7"/>
    <n v="5"/>
    <n v="20"/>
  </r>
  <r>
    <n v="6"/>
    <x v="0"/>
    <x v="1022"/>
    <x v="3"/>
    <x v="0"/>
    <n v="6"/>
    <x v="0"/>
    <x v="10"/>
    <x v="2"/>
    <x v="1"/>
    <x v="1"/>
    <s v="United States"/>
    <x v="515"/>
    <x v="1"/>
    <s v="Yes"/>
    <x v="1"/>
    <x v="0"/>
    <d v="2019-10-30T00:00:00"/>
    <s v="Mon"/>
    <x v="7"/>
    <s v="CA-2019-123491"/>
    <n v="211"/>
    <s v="Avery 500"/>
    <s v="Anna Andreadi"/>
    <n v="94122"/>
    <n v="21"/>
    <n v="6"/>
    <n v="44"/>
  </r>
  <r>
    <n v="6"/>
    <x v="0"/>
    <x v="1022"/>
    <x v="3"/>
    <x v="0"/>
    <n v="6"/>
    <x v="0"/>
    <x v="12"/>
    <x v="2"/>
    <x v="1"/>
    <x v="1"/>
    <s v="United States"/>
    <x v="515"/>
    <x v="1"/>
    <s v="Yes"/>
    <x v="1"/>
    <x v="0"/>
    <d v="2019-10-30T00:00:00"/>
    <s v="Mon"/>
    <x v="7"/>
    <s v="CA-2019-123491"/>
    <n v="40"/>
    <s v="Acco 7-Outlet Masterpiece Power Center, Wihtout Fax/Phone Line Protection"/>
    <s v="Anna Andreadi"/>
    <n v="94122"/>
    <n v="511"/>
    <n v="14"/>
    <n v="1702"/>
  </r>
  <r>
    <n v="6"/>
    <x v="0"/>
    <x v="1022"/>
    <x v="3"/>
    <x v="0"/>
    <n v="6"/>
    <x v="0"/>
    <x v="0"/>
    <x v="0"/>
    <x v="1"/>
    <x v="1"/>
    <s v="United States"/>
    <x v="515"/>
    <x v="1"/>
    <s v="Yes"/>
    <x v="1"/>
    <x v="1"/>
    <d v="2019-10-30T00:00:00"/>
    <s v="Mon"/>
    <x v="7"/>
    <s v="CA-2019-123491"/>
    <n v="733"/>
    <s v="Geemarc AmpliPOWER60"/>
    <s v="Anna Andreadi"/>
    <n v="94122"/>
    <n v="17"/>
    <n v="2"/>
    <n v="148"/>
  </r>
  <r>
    <n v="4"/>
    <x v="2"/>
    <x v="1192"/>
    <x v="3"/>
    <x v="1"/>
    <n v="3"/>
    <x v="0"/>
    <x v="8"/>
    <x v="0"/>
    <x v="82"/>
    <x v="1"/>
    <s v="United States"/>
    <x v="480"/>
    <x v="1"/>
    <m/>
    <x v="0"/>
    <x v="0"/>
    <d v="2019-11-13T00:00:00"/>
    <s v="Fri"/>
    <x v="7"/>
    <s v="CA-2019-123624"/>
    <n v="957"/>
    <s v="Kensington K72356US Mouse-in-a-Box USB Desktop Mouse"/>
    <s v="Anna Andreadi"/>
    <n v="93030"/>
    <n v="29"/>
    <n v="5"/>
    <n v="83"/>
  </r>
  <r>
    <n v="7"/>
    <x v="2"/>
    <x v="1072"/>
    <x v="3"/>
    <x v="0"/>
    <n v="6"/>
    <x v="2"/>
    <x v="5"/>
    <x v="1"/>
    <x v="143"/>
    <x v="0"/>
    <s v="United States"/>
    <x v="325"/>
    <x v="0"/>
    <m/>
    <x v="0"/>
    <x v="9"/>
    <d v="2019-06-27T00:00:00"/>
    <s v="Fri"/>
    <x v="1"/>
    <s v="CA-2019-123638"/>
    <n v="1457"/>
    <s v="Situations Contoured Folding Chairs, 4/Set"/>
    <s v="Chuck Magee"/>
    <n v="13601"/>
    <n v="32"/>
    <n v="3"/>
    <n v="192"/>
  </r>
  <r>
    <n v="3"/>
    <x v="2"/>
    <x v="1198"/>
    <x v="3"/>
    <x v="2"/>
    <n v="1"/>
    <x v="0"/>
    <x v="3"/>
    <x v="2"/>
    <x v="213"/>
    <x v="35"/>
    <s v="United States"/>
    <x v="235"/>
    <x v="0"/>
    <m/>
    <x v="0"/>
    <x v="0"/>
    <d v="2019-02-10T00:00:00"/>
    <s v="Tue"/>
    <x v="3"/>
    <s v="CA-2019-123659"/>
    <n v="881"/>
    <s v="HP Office Recycled Paper (20Lb. and 87 Bright)"/>
    <s v="Chuck Magee"/>
    <n v="20735"/>
    <n v="11"/>
    <n v="4"/>
    <n v="23"/>
  </r>
  <r>
    <n v="3"/>
    <x v="2"/>
    <x v="1199"/>
    <x v="3"/>
    <x v="2"/>
    <n v="1"/>
    <x v="1"/>
    <x v="15"/>
    <x v="2"/>
    <x v="184"/>
    <x v="14"/>
    <s v="United States"/>
    <x v="305"/>
    <x v="2"/>
    <m/>
    <x v="0"/>
    <x v="0"/>
    <d v="2019-05-26T00:00:00"/>
    <s v="Thu"/>
    <x v="5"/>
    <s v="CA-2019-123687"/>
    <n v="1051"/>
    <s v="Martin-Yale Premier Letter Opener"/>
    <s v="Cassandra Brandow"/>
    <n v="40214"/>
    <n v="1"/>
    <n v="2"/>
    <n v="26"/>
  </r>
  <r>
    <n v="3"/>
    <x v="2"/>
    <x v="1199"/>
    <x v="3"/>
    <x v="2"/>
    <n v="1"/>
    <x v="1"/>
    <x v="12"/>
    <x v="2"/>
    <x v="184"/>
    <x v="14"/>
    <s v="United States"/>
    <x v="305"/>
    <x v="2"/>
    <m/>
    <x v="0"/>
    <x v="0"/>
    <d v="2019-05-26T00:00:00"/>
    <s v="Thu"/>
    <x v="5"/>
    <s v="CA-2019-123687"/>
    <n v="294"/>
    <s v="Belkin 8-Outlet Premiere SurgeMaster II Surge Protectors"/>
    <s v="Cassandra Brandow"/>
    <n v="40214"/>
    <n v="63"/>
    <n v="3"/>
    <n v="208"/>
  </r>
  <r>
    <n v="3"/>
    <x v="2"/>
    <x v="1176"/>
    <x v="3"/>
    <x v="2"/>
    <n v="1"/>
    <x v="0"/>
    <x v="6"/>
    <x v="2"/>
    <x v="1"/>
    <x v="1"/>
    <s v="United States"/>
    <x v="120"/>
    <x v="1"/>
    <m/>
    <x v="0"/>
    <x v="0"/>
    <d v="2019-11-24T00:00:00"/>
    <s v="Tue"/>
    <x v="7"/>
    <s v="CA-2019-123701"/>
    <n v="325"/>
    <s v="BIC Liqua Brite Liner"/>
    <s v="Anna Andreadi"/>
    <n v="94110"/>
    <n v="10"/>
    <n v="4"/>
    <n v="28"/>
  </r>
  <r>
    <n v="7"/>
    <x v="2"/>
    <x v="1200"/>
    <x v="3"/>
    <x v="0"/>
    <n v="6"/>
    <x v="0"/>
    <x v="12"/>
    <x v="2"/>
    <x v="1"/>
    <x v="1"/>
    <s v="United States"/>
    <x v="45"/>
    <x v="1"/>
    <m/>
    <x v="0"/>
    <x v="0"/>
    <d v="2019-09-23T00:00:00"/>
    <s v="Mon"/>
    <x v="0"/>
    <s v="CA-2019-123778"/>
    <n v="142"/>
    <s v="APC 7 Outlet Network SurgeArrest Surge Protector"/>
    <s v="Anna Andreadi"/>
    <n v="94122"/>
    <n v="48"/>
    <n v="2"/>
    <n v="161"/>
  </r>
  <r>
    <n v="7"/>
    <x v="2"/>
    <x v="1200"/>
    <x v="3"/>
    <x v="0"/>
    <n v="6"/>
    <x v="0"/>
    <x v="2"/>
    <x v="2"/>
    <x v="1"/>
    <x v="1"/>
    <s v="United States"/>
    <x v="45"/>
    <x v="1"/>
    <m/>
    <x v="0"/>
    <x v="1"/>
    <d v="2019-09-23T00:00:00"/>
    <s v="Mon"/>
    <x v="0"/>
    <s v="CA-2019-123778"/>
    <n v="60"/>
    <s v="Acco PRESSTEX Data Binder with Storage Hooks, Light Blue, 9 1/2 X 11"/>
    <s v="Anna Andreadi"/>
    <n v="94122"/>
    <n v="9"/>
    <n v="6"/>
    <n v="26"/>
  </r>
  <r>
    <n v="2"/>
    <x v="1"/>
    <x v="1201"/>
    <x v="3"/>
    <x v="1"/>
    <n v="3"/>
    <x v="0"/>
    <x v="1"/>
    <x v="1"/>
    <x v="464"/>
    <x v="11"/>
    <s v="United States"/>
    <x v="403"/>
    <x v="1"/>
    <m/>
    <x v="0"/>
    <x v="0"/>
    <d v="2019-11-01T00:00:00"/>
    <s v="Sun"/>
    <x v="7"/>
    <s v="CA-2019-123967"/>
    <n v="830"/>
    <s v="Hon 94000 Series Round Tables"/>
    <s v="Anna Andreadi"/>
    <n v="98226"/>
    <n v="240"/>
    <n v="9"/>
    <n v="2666"/>
  </r>
  <r>
    <n v="2"/>
    <x v="1"/>
    <x v="1201"/>
    <x v="3"/>
    <x v="1"/>
    <n v="3"/>
    <x v="0"/>
    <x v="2"/>
    <x v="2"/>
    <x v="464"/>
    <x v="11"/>
    <s v="United States"/>
    <x v="403"/>
    <x v="1"/>
    <m/>
    <x v="0"/>
    <x v="1"/>
    <d v="2019-11-01T00:00:00"/>
    <s v="Sun"/>
    <x v="7"/>
    <s v="CA-2019-123967"/>
    <n v="709"/>
    <s v="GBC Standard Plastic Binding Systems Combs"/>
    <s v="Anna Andreadi"/>
    <n v="98226"/>
    <n v="8"/>
    <n v="5"/>
    <n v="25"/>
  </r>
  <r>
    <n v="6"/>
    <x v="0"/>
    <x v="1000"/>
    <x v="3"/>
    <x v="0"/>
    <n v="6"/>
    <x v="1"/>
    <x v="0"/>
    <x v="0"/>
    <x v="0"/>
    <x v="0"/>
    <s v="United States"/>
    <x v="137"/>
    <x v="0"/>
    <m/>
    <x v="0"/>
    <x v="0"/>
    <d v="2019-10-02T00:00:00"/>
    <s v="Mon"/>
    <x v="8"/>
    <s v="CA-2019-123981"/>
    <n v="1272"/>
    <s v="Plantronics 81402"/>
    <s v="Chuck Magee"/>
    <n v="10035"/>
    <n v="17"/>
    <n v="1"/>
    <n v="66"/>
  </r>
  <r>
    <n v="4"/>
    <x v="1"/>
    <x v="1159"/>
    <x v="3"/>
    <x v="0"/>
    <n v="6"/>
    <x v="2"/>
    <x v="14"/>
    <x v="1"/>
    <x v="465"/>
    <x v="1"/>
    <s v="United States"/>
    <x v="208"/>
    <x v="1"/>
    <m/>
    <x v="0"/>
    <x v="5"/>
    <d v="2019-02-10T00:00:00"/>
    <s v="Tue"/>
    <x v="3"/>
    <s v="CA-2019-124086"/>
    <n v="379"/>
    <s v="Bush Andora Bookcase, Maple/Graphite Gray Finish"/>
    <s v="Anna Andreadi"/>
    <n v="92677"/>
    <n v="17"/>
    <n v="2"/>
    <n v="204"/>
  </r>
  <r>
    <n v="0"/>
    <x v="0"/>
    <x v="1185"/>
    <x v="3"/>
    <x v="3"/>
    <n v="0"/>
    <x v="1"/>
    <x v="2"/>
    <x v="2"/>
    <x v="378"/>
    <x v="4"/>
    <s v="United States"/>
    <x v="87"/>
    <x v="3"/>
    <m/>
    <x v="0"/>
    <x v="3"/>
    <d v="2019-03-02T00:00:00"/>
    <s v="Mon"/>
    <x v="2"/>
    <s v="CA-2019-124114"/>
    <n v="67"/>
    <s v="Acco Suede Grain Vinyl Round Ring Binder"/>
    <s v="Kelly Williams"/>
    <n v="76706"/>
    <n v="-1"/>
    <n v="1"/>
    <n v="1"/>
  </r>
  <r>
    <n v="2"/>
    <x v="1"/>
    <x v="1080"/>
    <x v="3"/>
    <x v="1"/>
    <n v="3"/>
    <x v="0"/>
    <x v="9"/>
    <x v="1"/>
    <x v="13"/>
    <x v="10"/>
    <s v="United States"/>
    <x v="405"/>
    <x v="3"/>
    <m/>
    <x v="0"/>
    <x v="7"/>
    <d v="2019-06-12T00:00:00"/>
    <s v="Thu"/>
    <x v="9"/>
    <s v="CA-2019-124191"/>
    <n v="572"/>
    <s v="Eldon Expressions Wood Desk Accessories, Oak"/>
    <s v="Kelly Williams"/>
    <n v="60610"/>
    <n v="-7"/>
    <n v="3"/>
    <n v="9"/>
  </r>
  <r>
    <n v="4"/>
    <x v="1"/>
    <x v="1104"/>
    <x v="3"/>
    <x v="0"/>
    <n v="6"/>
    <x v="1"/>
    <x v="5"/>
    <x v="1"/>
    <x v="8"/>
    <x v="25"/>
    <s v="United States"/>
    <x v="787"/>
    <x v="0"/>
    <m/>
    <x v="0"/>
    <x v="0"/>
    <d v="2019-09-15T00:00:00"/>
    <s v="Sun"/>
    <x v="0"/>
    <s v="CA-2019-124205"/>
    <n v="1380"/>
    <s v="SAFCO Folding Chair Trolley"/>
    <s v="Chuck Magee"/>
    <n v="8701"/>
    <n v="144"/>
    <n v="4"/>
    <n v="513"/>
  </r>
  <r>
    <n v="4"/>
    <x v="1"/>
    <x v="1104"/>
    <x v="3"/>
    <x v="0"/>
    <n v="6"/>
    <x v="1"/>
    <x v="9"/>
    <x v="1"/>
    <x v="8"/>
    <x v="25"/>
    <s v="United States"/>
    <x v="787"/>
    <x v="0"/>
    <m/>
    <x v="0"/>
    <x v="0"/>
    <d v="2019-09-15T00:00:00"/>
    <s v="Sun"/>
    <x v="0"/>
    <s v="CA-2019-124205"/>
    <n v="496"/>
    <s v="DAX Two-Tone Rosewood/Black Document Frame, Desktop, 5 x 7"/>
    <s v="Chuck Magee"/>
    <n v="8701"/>
    <n v="19"/>
    <n v="5"/>
    <n v="47"/>
  </r>
  <r>
    <n v="4"/>
    <x v="1"/>
    <x v="1104"/>
    <x v="3"/>
    <x v="0"/>
    <n v="6"/>
    <x v="1"/>
    <x v="11"/>
    <x v="2"/>
    <x v="8"/>
    <x v="25"/>
    <s v="United States"/>
    <x v="787"/>
    <x v="0"/>
    <m/>
    <x v="0"/>
    <x v="0"/>
    <d v="2019-09-15T00:00:00"/>
    <s v="Sun"/>
    <x v="0"/>
    <s v="CA-2019-124205"/>
    <n v="470"/>
    <s v="Contico 72H Heavy-Duty Storage System"/>
    <s v="Chuck Magee"/>
    <n v="8701"/>
    <n v="0"/>
    <n v="2"/>
    <n v="82"/>
  </r>
  <r>
    <n v="4"/>
    <x v="1"/>
    <x v="1104"/>
    <x v="3"/>
    <x v="0"/>
    <n v="6"/>
    <x v="1"/>
    <x v="0"/>
    <x v="0"/>
    <x v="8"/>
    <x v="25"/>
    <s v="United States"/>
    <x v="787"/>
    <x v="0"/>
    <m/>
    <x v="0"/>
    <x v="0"/>
    <d v="2019-09-15T00:00:00"/>
    <s v="Sun"/>
    <x v="0"/>
    <s v="CA-2019-124205"/>
    <n v="1272"/>
    <s v="Plantronics 81402"/>
    <s v="Chuck Magee"/>
    <n v="8701"/>
    <n v="103"/>
    <n v="6"/>
    <n v="396"/>
  </r>
  <r>
    <n v="5"/>
    <x v="1"/>
    <x v="1077"/>
    <x v="3"/>
    <x v="0"/>
    <n v="6"/>
    <x v="0"/>
    <x v="6"/>
    <x v="2"/>
    <x v="17"/>
    <x v="1"/>
    <s v="United States"/>
    <x v="273"/>
    <x v="1"/>
    <m/>
    <x v="0"/>
    <x v="0"/>
    <d v="2019-11-14T00:00:00"/>
    <s v="Sat"/>
    <x v="7"/>
    <s v="CA-2019-124261"/>
    <n v="1164"/>
    <s v="Newell 347"/>
    <s v="Anna Andreadi"/>
    <n v="90049"/>
    <n v="10"/>
    <n v="8"/>
    <n v="34"/>
  </r>
  <r>
    <n v="4"/>
    <x v="1"/>
    <x v="1059"/>
    <x v="3"/>
    <x v="0"/>
    <n v="6"/>
    <x v="0"/>
    <x v="5"/>
    <x v="1"/>
    <x v="197"/>
    <x v="40"/>
    <s v="United States"/>
    <x v="111"/>
    <x v="2"/>
    <m/>
    <x v="0"/>
    <x v="0"/>
    <d v="2019-12-24T00:00:00"/>
    <s v="Tue"/>
    <x v="6"/>
    <s v="CA-2019-124296"/>
    <n v="908"/>
    <s v="Iceberg Nesting Folding Chair, 19w x 6d x 43h"/>
    <s v="Cassandra Brandow"/>
    <n v="70506"/>
    <n v="61"/>
    <n v="4"/>
    <n v="233"/>
  </r>
  <r>
    <n v="4"/>
    <x v="1"/>
    <x v="1059"/>
    <x v="3"/>
    <x v="0"/>
    <n v="6"/>
    <x v="0"/>
    <x v="13"/>
    <x v="0"/>
    <x v="197"/>
    <x v="40"/>
    <s v="United States"/>
    <x v="111"/>
    <x v="2"/>
    <m/>
    <x v="0"/>
    <x v="0"/>
    <d v="2019-12-24T00:00:00"/>
    <s v="Tue"/>
    <x v="6"/>
    <s v="CA-2019-124296"/>
    <n v="537"/>
    <s v="DYMO CardScan Personal V9 Business Card Scanner"/>
    <s v="Cassandra Brandow"/>
    <n v="70506"/>
    <n v="240"/>
    <n v="3"/>
    <n v="480"/>
  </r>
  <r>
    <n v="5"/>
    <x v="1"/>
    <x v="1137"/>
    <x v="3"/>
    <x v="0"/>
    <n v="6"/>
    <x v="0"/>
    <x v="11"/>
    <x v="2"/>
    <x v="202"/>
    <x v="37"/>
    <s v="United States"/>
    <x v="437"/>
    <x v="1"/>
    <s v="Yes"/>
    <x v="1"/>
    <x v="1"/>
    <d v="2019-09-07T00:00:00"/>
    <s v="Sat"/>
    <x v="0"/>
    <s v="CA-2019-124401"/>
    <n v="790"/>
    <s v="Hanging Personal Folder File"/>
    <s v="Anna Andreadi"/>
    <n v="97206"/>
    <n v="2"/>
    <n v="3"/>
    <n v="38"/>
  </r>
  <r>
    <n v="5"/>
    <x v="1"/>
    <x v="1137"/>
    <x v="3"/>
    <x v="0"/>
    <n v="6"/>
    <x v="0"/>
    <x v="8"/>
    <x v="0"/>
    <x v="202"/>
    <x v="37"/>
    <s v="United States"/>
    <x v="437"/>
    <x v="1"/>
    <s v="Yes"/>
    <x v="1"/>
    <x v="1"/>
    <d v="2019-09-07T00:00:00"/>
    <s v="Sat"/>
    <x v="0"/>
    <s v="CA-2019-124401"/>
    <n v="1032"/>
    <s v="Logitech Wireless Marathon Mouse M705"/>
    <s v="Anna Andreadi"/>
    <n v="97206"/>
    <n v="80"/>
    <n v="7"/>
    <n v="280"/>
  </r>
  <r>
    <n v="3"/>
    <x v="0"/>
    <x v="1057"/>
    <x v="3"/>
    <x v="1"/>
    <n v="3"/>
    <x v="0"/>
    <x v="9"/>
    <x v="1"/>
    <x v="180"/>
    <x v="1"/>
    <s v="United States"/>
    <x v="336"/>
    <x v="1"/>
    <m/>
    <x v="0"/>
    <x v="0"/>
    <d v="2019-03-19T00:00:00"/>
    <s v="Thu"/>
    <x v="2"/>
    <s v="CA-2019-124436"/>
    <n v="104"/>
    <s v="Advantus Employee of the Month Certificate Frame, 11 x 13-1/2"/>
    <s v="Anna Andreadi"/>
    <n v="93727"/>
    <n v="13"/>
    <n v="1"/>
    <n v="31"/>
  </r>
  <r>
    <n v="3"/>
    <x v="0"/>
    <x v="1057"/>
    <x v="3"/>
    <x v="1"/>
    <n v="3"/>
    <x v="0"/>
    <x v="1"/>
    <x v="1"/>
    <x v="180"/>
    <x v="1"/>
    <s v="United States"/>
    <x v="336"/>
    <x v="1"/>
    <m/>
    <x v="0"/>
    <x v="1"/>
    <d v="2019-03-19T00:00:00"/>
    <s v="Thu"/>
    <x v="2"/>
    <s v="CA-2019-124436"/>
    <n v="429"/>
    <s v="Chromcraft Round Conference Tables"/>
    <s v="Anna Andreadi"/>
    <n v="93727"/>
    <n v="9"/>
    <n v="5"/>
    <n v="697"/>
  </r>
  <r>
    <n v="3"/>
    <x v="0"/>
    <x v="1057"/>
    <x v="3"/>
    <x v="1"/>
    <n v="3"/>
    <x v="0"/>
    <x v="2"/>
    <x v="2"/>
    <x v="180"/>
    <x v="1"/>
    <s v="United States"/>
    <x v="336"/>
    <x v="1"/>
    <m/>
    <x v="0"/>
    <x v="1"/>
    <d v="2019-03-19T00:00:00"/>
    <s v="Thu"/>
    <x v="2"/>
    <s v="CA-2019-124436"/>
    <n v="1489"/>
    <s v="SpineVue Locking Slant-D Ring Binders by Cardinal"/>
    <s v="Anna Andreadi"/>
    <n v="93727"/>
    <n v="5"/>
    <n v="2"/>
    <n v="15"/>
  </r>
  <r>
    <n v="3"/>
    <x v="0"/>
    <x v="1057"/>
    <x v="3"/>
    <x v="1"/>
    <n v="3"/>
    <x v="0"/>
    <x v="2"/>
    <x v="2"/>
    <x v="180"/>
    <x v="1"/>
    <s v="United States"/>
    <x v="336"/>
    <x v="1"/>
    <m/>
    <x v="0"/>
    <x v="1"/>
    <d v="2019-03-19T00:00:00"/>
    <s v="Thu"/>
    <x v="2"/>
    <s v="CA-2019-124436"/>
    <n v="1312"/>
    <s v="Pressboard Covers with Storage Hooks, 9 1/2 x 11, Light Blue"/>
    <s v="Anna Andreadi"/>
    <n v="93727"/>
    <n v="9"/>
    <n v="7"/>
    <n v="27"/>
  </r>
  <r>
    <n v="3"/>
    <x v="0"/>
    <x v="1202"/>
    <x v="3"/>
    <x v="1"/>
    <n v="3"/>
    <x v="1"/>
    <x v="2"/>
    <x v="2"/>
    <x v="421"/>
    <x v="1"/>
    <s v="United States"/>
    <x v="414"/>
    <x v="1"/>
    <m/>
    <x v="0"/>
    <x v="1"/>
    <d v="2019-08-01T00:00:00"/>
    <s v="Sun"/>
    <x v="10"/>
    <s v="CA-2019-124576"/>
    <n v="702"/>
    <s v="GBC Prestige Therm-A-Bind Covers"/>
    <s v="Anna Andreadi"/>
    <n v="93905"/>
    <n v="19"/>
    <n v="2"/>
    <n v="55"/>
  </r>
  <r>
    <n v="5"/>
    <x v="1"/>
    <x v="1086"/>
    <x v="3"/>
    <x v="0"/>
    <n v="6"/>
    <x v="2"/>
    <x v="10"/>
    <x v="2"/>
    <x v="412"/>
    <x v="2"/>
    <s v="United States"/>
    <x v="19"/>
    <x v="2"/>
    <m/>
    <x v="0"/>
    <x v="1"/>
    <d v="2019-04-30T00:00:00"/>
    <s v="Mon"/>
    <x v="5"/>
    <s v="CA-2019-124597"/>
    <n v="181"/>
    <s v="Avery 474"/>
    <s v="Cassandra Brandow"/>
    <n v="33437"/>
    <n v="2"/>
    <n v="2"/>
    <n v="5"/>
  </r>
  <r>
    <n v="5"/>
    <x v="1"/>
    <x v="1086"/>
    <x v="3"/>
    <x v="0"/>
    <n v="6"/>
    <x v="2"/>
    <x v="6"/>
    <x v="2"/>
    <x v="412"/>
    <x v="2"/>
    <s v="United States"/>
    <x v="19"/>
    <x v="2"/>
    <m/>
    <x v="0"/>
    <x v="1"/>
    <d v="2019-04-30T00:00:00"/>
    <s v="Mon"/>
    <x v="5"/>
    <s v="CA-2019-124597"/>
    <n v="1508"/>
    <s v="Staples in misc. colors"/>
    <s v="Cassandra Brandow"/>
    <n v="33437"/>
    <n v="5"/>
    <n v="3"/>
    <n v="16"/>
  </r>
  <r>
    <n v="5"/>
    <x v="1"/>
    <x v="1086"/>
    <x v="3"/>
    <x v="0"/>
    <n v="6"/>
    <x v="2"/>
    <x v="10"/>
    <x v="2"/>
    <x v="412"/>
    <x v="2"/>
    <s v="United States"/>
    <x v="19"/>
    <x v="2"/>
    <m/>
    <x v="0"/>
    <x v="1"/>
    <d v="2019-04-30T00:00:00"/>
    <s v="Mon"/>
    <x v="5"/>
    <s v="CA-2019-124597"/>
    <n v="208"/>
    <s v="Avery 499"/>
    <s v="Cassandra Brandow"/>
    <n v="33437"/>
    <n v="4"/>
    <n v="3"/>
    <n v="12"/>
  </r>
  <r>
    <n v="6"/>
    <x v="0"/>
    <x v="983"/>
    <x v="3"/>
    <x v="0"/>
    <n v="6"/>
    <x v="0"/>
    <x v="14"/>
    <x v="1"/>
    <x v="72"/>
    <x v="4"/>
    <s v="United States"/>
    <x v="733"/>
    <x v="3"/>
    <m/>
    <x v="0"/>
    <x v="10"/>
    <d v="2019-11-17T00:00:00"/>
    <s v="Tue"/>
    <x v="7"/>
    <s v="CA-2019-124674"/>
    <n v="167"/>
    <s v="Atlantic Metals Mobile 2-Shelf Bookcases, Custom Colors"/>
    <s v="Kelly Williams"/>
    <n v="78521"/>
    <n v="-14"/>
    <n v="2"/>
    <n v="328"/>
  </r>
  <r>
    <n v="4"/>
    <x v="1"/>
    <x v="1054"/>
    <x v="3"/>
    <x v="0"/>
    <n v="6"/>
    <x v="2"/>
    <x v="3"/>
    <x v="2"/>
    <x v="180"/>
    <x v="1"/>
    <s v="United States"/>
    <x v="696"/>
    <x v="1"/>
    <m/>
    <x v="0"/>
    <x v="0"/>
    <d v="2019-03-27T00:00:00"/>
    <s v="Fri"/>
    <x v="2"/>
    <s v="CA-2019-124716"/>
    <n v="1706"/>
    <s v="Xerox 1913"/>
    <s v="Anna Andreadi"/>
    <n v="93727"/>
    <n v="53"/>
    <n v="2"/>
    <n v="111"/>
  </r>
  <r>
    <n v="4"/>
    <x v="1"/>
    <x v="1054"/>
    <x v="3"/>
    <x v="0"/>
    <n v="6"/>
    <x v="2"/>
    <x v="3"/>
    <x v="2"/>
    <x v="180"/>
    <x v="1"/>
    <s v="United States"/>
    <x v="696"/>
    <x v="1"/>
    <m/>
    <x v="0"/>
    <x v="0"/>
    <d v="2019-03-27T00:00:00"/>
    <s v="Fri"/>
    <x v="2"/>
    <s v="CA-2019-124716"/>
    <n v="1781"/>
    <s v="Xerox 1982"/>
    <s v="Anna Andreadi"/>
    <n v="93727"/>
    <n v="21"/>
    <n v="2"/>
    <n v="46"/>
  </r>
  <r>
    <n v="4"/>
    <x v="1"/>
    <x v="1054"/>
    <x v="3"/>
    <x v="0"/>
    <n v="6"/>
    <x v="2"/>
    <x v="3"/>
    <x v="2"/>
    <x v="180"/>
    <x v="1"/>
    <s v="United States"/>
    <x v="696"/>
    <x v="1"/>
    <m/>
    <x v="0"/>
    <x v="0"/>
    <d v="2019-03-27T00:00:00"/>
    <s v="Fri"/>
    <x v="2"/>
    <s v="CA-2019-124716"/>
    <n v="1600"/>
    <s v="Unpadded Memo Slips"/>
    <s v="Anna Andreadi"/>
    <n v="93727"/>
    <n v="6"/>
    <n v="3"/>
    <n v="12"/>
  </r>
  <r>
    <n v="4"/>
    <x v="1"/>
    <x v="984"/>
    <x v="3"/>
    <x v="0"/>
    <n v="6"/>
    <x v="2"/>
    <x v="2"/>
    <x v="2"/>
    <x v="452"/>
    <x v="48"/>
    <s v="United States"/>
    <x v="10"/>
    <x v="0"/>
    <m/>
    <x v="0"/>
    <x v="0"/>
    <d v="2019-06-21T00:00:00"/>
    <s v="Sat"/>
    <x v="9"/>
    <s v="CA-2019-124744"/>
    <n v="1850"/>
    <s v="Zipper Ring Binder Pockets"/>
    <s v="Chuck Magee"/>
    <n v="26003"/>
    <n v="3"/>
    <n v="2"/>
    <n v="6"/>
  </r>
  <r>
    <n v="4"/>
    <x v="1"/>
    <x v="984"/>
    <x v="3"/>
    <x v="0"/>
    <n v="6"/>
    <x v="2"/>
    <x v="2"/>
    <x v="2"/>
    <x v="452"/>
    <x v="48"/>
    <s v="United States"/>
    <x v="10"/>
    <x v="0"/>
    <m/>
    <x v="0"/>
    <x v="0"/>
    <d v="2019-06-21T00:00:00"/>
    <s v="Sat"/>
    <x v="9"/>
    <s v="CA-2019-124744"/>
    <n v="905"/>
    <s v="Ibico Standard Transparent Covers"/>
    <s v="Chuck Magee"/>
    <n v="26003"/>
    <n v="40"/>
    <n v="5"/>
    <n v="82"/>
  </r>
  <r>
    <n v="4"/>
    <x v="1"/>
    <x v="984"/>
    <x v="3"/>
    <x v="0"/>
    <n v="6"/>
    <x v="2"/>
    <x v="3"/>
    <x v="2"/>
    <x v="452"/>
    <x v="48"/>
    <s v="United States"/>
    <x v="10"/>
    <x v="0"/>
    <m/>
    <x v="0"/>
    <x v="0"/>
    <d v="2019-06-21T00:00:00"/>
    <s v="Sat"/>
    <x v="9"/>
    <s v="CA-2019-124744"/>
    <n v="1700"/>
    <s v="Xerox 1908"/>
    <s v="Chuck Magee"/>
    <n v="26003"/>
    <n v="219"/>
    <n v="8"/>
    <n v="448"/>
  </r>
  <r>
    <n v="5"/>
    <x v="1"/>
    <x v="1025"/>
    <x v="3"/>
    <x v="0"/>
    <n v="6"/>
    <x v="0"/>
    <x v="14"/>
    <x v="1"/>
    <x v="67"/>
    <x v="2"/>
    <s v="United States"/>
    <x v="777"/>
    <x v="2"/>
    <m/>
    <x v="0"/>
    <x v="1"/>
    <d v="2019-11-25T00:00:00"/>
    <s v="Wed"/>
    <x v="7"/>
    <s v="CA-2019-124765"/>
    <n v="1228"/>
    <s v="OSullivan Manor Hill 2-Door Library in Brianna Oak"/>
    <s v="Cassandra Brandow"/>
    <n v="33311"/>
    <n v="-81"/>
    <n v="5"/>
    <n v="724"/>
  </r>
  <r>
    <n v="1"/>
    <x v="0"/>
    <x v="1072"/>
    <x v="3"/>
    <x v="2"/>
    <n v="1"/>
    <x v="1"/>
    <x v="6"/>
    <x v="2"/>
    <x v="276"/>
    <x v="16"/>
    <s v="United States"/>
    <x v="626"/>
    <x v="2"/>
    <m/>
    <x v="0"/>
    <x v="1"/>
    <d v="2019-07-03T00:00:00"/>
    <s v="Tue"/>
    <x v="1"/>
    <s v="CA-2019-124828"/>
    <n v="29"/>
    <s v="4009 Highlighters by Sanford"/>
    <s v="Cassandra Brandow"/>
    <n v="27217"/>
    <n v="2"/>
    <n v="3"/>
    <n v="10"/>
  </r>
  <r>
    <n v="4"/>
    <x v="1"/>
    <x v="1031"/>
    <x v="3"/>
    <x v="0"/>
    <n v="6"/>
    <x v="2"/>
    <x v="3"/>
    <x v="2"/>
    <x v="47"/>
    <x v="8"/>
    <s v="United States"/>
    <x v="108"/>
    <x v="2"/>
    <m/>
    <x v="0"/>
    <x v="0"/>
    <d v="2019-09-11T00:00:00"/>
    <s v="Wed"/>
    <x v="0"/>
    <s v="CA-2019-124898"/>
    <n v="1730"/>
    <s v="Xerox 1935"/>
    <s v="Cassandra Brandow"/>
    <n v="31907"/>
    <n v="85"/>
    <n v="7"/>
    <n v="185"/>
  </r>
  <r>
    <n v="5"/>
    <x v="1"/>
    <x v="1203"/>
    <x v="3"/>
    <x v="0"/>
    <n v="6"/>
    <x v="0"/>
    <x v="8"/>
    <x v="0"/>
    <x v="126"/>
    <x v="4"/>
    <s v="United States"/>
    <x v="576"/>
    <x v="3"/>
    <m/>
    <x v="0"/>
    <x v="1"/>
    <d v="2019-02-21T00:00:00"/>
    <s v="Sat"/>
    <x v="3"/>
    <s v="CA-2019-124940"/>
    <n v="1095"/>
    <s v="Microsoft Natural Keyboard Elite"/>
    <s v="Kelly Williams"/>
    <n v="75007"/>
    <n v="-3"/>
    <n v="1"/>
    <n v="48"/>
  </r>
  <r>
    <n v="4"/>
    <x v="2"/>
    <x v="1129"/>
    <x v="3"/>
    <x v="1"/>
    <n v="3"/>
    <x v="1"/>
    <x v="11"/>
    <x v="2"/>
    <x v="1"/>
    <x v="1"/>
    <s v="United States"/>
    <x v="667"/>
    <x v="1"/>
    <m/>
    <x v="0"/>
    <x v="0"/>
    <d v="2019-03-06T00:00:00"/>
    <s v="Fri"/>
    <x v="2"/>
    <s v="CA-2019-125101"/>
    <n v="666"/>
    <s v="File Shuttle II and Handi-File, Black"/>
    <s v="Anna Andreadi"/>
    <n v="94109"/>
    <n v="17"/>
    <n v="2"/>
    <n v="68"/>
  </r>
  <r>
    <n v="0"/>
    <x v="0"/>
    <x v="1106"/>
    <x v="3"/>
    <x v="3"/>
    <n v="0"/>
    <x v="0"/>
    <x v="3"/>
    <x v="2"/>
    <x v="173"/>
    <x v="4"/>
    <s v="United States"/>
    <x v="221"/>
    <x v="3"/>
    <m/>
    <x v="0"/>
    <x v="1"/>
    <d v="2019-04-10T00:00:00"/>
    <s v="Tue"/>
    <x v="4"/>
    <s v="CA-2019-125115"/>
    <n v="1685"/>
    <s v="Xerox 1894"/>
    <s v="Kelly Williams"/>
    <n v="78745"/>
    <n v="4"/>
    <n v="2"/>
    <n v="10"/>
  </r>
  <r>
    <n v="0"/>
    <x v="0"/>
    <x v="1106"/>
    <x v="3"/>
    <x v="3"/>
    <n v="0"/>
    <x v="0"/>
    <x v="8"/>
    <x v="0"/>
    <x v="173"/>
    <x v="4"/>
    <s v="United States"/>
    <x v="221"/>
    <x v="3"/>
    <m/>
    <x v="0"/>
    <x v="1"/>
    <d v="2019-04-10T00:00:00"/>
    <s v="Tue"/>
    <x v="4"/>
    <s v="CA-2019-125115"/>
    <n v="1023"/>
    <s v="Logitech MX Performance Wireless Mouse"/>
    <s v="Kelly Williams"/>
    <n v="78745"/>
    <n v="20"/>
    <n v="3"/>
    <n v="96"/>
  </r>
  <r>
    <n v="6"/>
    <x v="0"/>
    <x v="964"/>
    <x v="3"/>
    <x v="0"/>
    <n v="6"/>
    <x v="1"/>
    <x v="3"/>
    <x v="2"/>
    <x v="16"/>
    <x v="12"/>
    <s v="United States"/>
    <x v="303"/>
    <x v="0"/>
    <m/>
    <x v="0"/>
    <x v="1"/>
    <d v="2019-10-19T00:00:00"/>
    <s v="Thu"/>
    <x v="8"/>
    <s v="CA-2019-125199"/>
    <n v="936"/>
    <s v="Its Hot Message Books with Stickers, 2 3/4 x 5"/>
    <s v="Chuck Magee"/>
    <n v="19120"/>
    <n v="7"/>
    <n v="4"/>
    <n v="24"/>
  </r>
  <r>
    <n v="6"/>
    <x v="0"/>
    <x v="964"/>
    <x v="3"/>
    <x v="0"/>
    <n v="6"/>
    <x v="1"/>
    <x v="6"/>
    <x v="2"/>
    <x v="16"/>
    <x v="12"/>
    <s v="United States"/>
    <x v="303"/>
    <x v="0"/>
    <m/>
    <x v="0"/>
    <x v="1"/>
    <d v="2019-10-19T00:00:00"/>
    <s v="Thu"/>
    <x v="8"/>
    <s v="CA-2019-125199"/>
    <n v="350"/>
    <s v="Boston 16801 Nautilus Battery Pencil Sharpener"/>
    <s v="Chuck Magee"/>
    <n v="19120"/>
    <n v="9"/>
    <n v="7"/>
    <n v="123"/>
  </r>
  <r>
    <n v="6"/>
    <x v="0"/>
    <x v="964"/>
    <x v="3"/>
    <x v="0"/>
    <n v="6"/>
    <x v="1"/>
    <x v="0"/>
    <x v="0"/>
    <x v="16"/>
    <x v="12"/>
    <s v="United States"/>
    <x v="303"/>
    <x v="0"/>
    <m/>
    <x v="0"/>
    <x v="6"/>
    <d v="2019-10-19T00:00:00"/>
    <s v="Thu"/>
    <x v="8"/>
    <s v="CA-2019-125199"/>
    <n v="518"/>
    <s v="Digium D40 VoIP phone"/>
    <s v="Chuck Magee"/>
    <n v="19120"/>
    <n v="-57"/>
    <n v="4"/>
    <n v="310"/>
  </r>
  <r>
    <n v="6"/>
    <x v="0"/>
    <x v="1204"/>
    <x v="3"/>
    <x v="0"/>
    <n v="6"/>
    <x v="0"/>
    <x v="11"/>
    <x v="2"/>
    <x v="13"/>
    <x v="10"/>
    <s v="United States"/>
    <x v="700"/>
    <x v="3"/>
    <m/>
    <x v="0"/>
    <x v="1"/>
    <d v="2019-04-24T00:00:00"/>
    <s v="Tue"/>
    <x v="4"/>
    <s v="CA-2019-125269"/>
    <n v="1383"/>
    <s v="Safco Industrial Wire Shelving System"/>
    <s v="Kelly Williams"/>
    <n v="60610"/>
    <n v="-18"/>
    <n v="1"/>
    <n v="73"/>
  </r>
  <r>
    <n v="6"/>
    <x v="0"/>
    <x v="1204"/>
    <x v="3"/>
    <x v="0"/>
    <n v="6"/>
    <x v="0"/>
    <x v="2"/>
    <x v="2"/>
    <x v="13"/>
    <x v="10"/>
    <s v="United States"/>
    <x v="700"/>
    <x v="3"/>
    <m/>
    <x v="0"/>
    <x v="3"/>
    <d v="2019-04-24T00:00:00"/>
    <s v="Tue"/>
    <x v="4"/>
    <s v="CA-2019-125269"/>
    <n v="43"/>
    <s v="Acco Data Flex Cable Posts For Top &amp; Bottom Load Binders, 6 Capacity"/>
    <s v="Kelly Williams"/>
    <n v="60610"/>
    <n v="-18"/>
    <n v="5"/>
    <n v="10"/>
  </r>
  <r>
    <n v="4"/>
    <x v="2"/>
    <x v="1019"/>
    <x v="3"/>
    <x v="1"/>
    <n v="3"/>
    <x v="2"/>
    <x v="3"/>
    <x v="2"/>
    <x v="104"/>
    <x v="23"/>
    <s v="United States"/>
    <x v="672"/>
    <x v="3"/>
    <m/>
    <x v="0"/>
    <x v="0"/>
    <d v="2019-11-06T00:00:00"/>
    <s v="Fri"/>
    <x v="7"/>
    <s v="CA-2019-125290"/>
    <n v="538"/>
    <s v="Easy-staple paper"/>
    <s v="Kelly Williams"/>
    <n v="55407"/>
    <n v="12"/>
    <n v="1"/>
    <n v="26"/>
  </r>
  <r>
    <n v="4"/>
    <x v="2"/>
    <x v="1019"/>
    <x v="3"/>
    <x v="1"/>
    <n v="3"/>
    <x v="2"/>
    <x v="6"/>
    <x v="2"/>
    <x v="104"/>
    <x v="23"/>
    <s v="United States"/>
    <x v="672"/>
    <x v="3"/>
    <m/>
    <x v="0"/>
    <x v="0"/>
    <d v="2019-11-06T00:00:00"/>
    <s v="Fri"/>
    <x v="7"/>
    <s v="CA-2019-125290"/>
    <n v="1155"/>
    <s v="Newell 339"/>
    <s v="Kelly Williams"/>
    <n v="55407"/>
    <n v="4"/>
    <n v="5"/>
    <n v="14"/>
  </r>
  <r>
    <n v="7"/>
    <x v="2"/>
    <x v="1205"/>
    <x v="3"/>
    <x v="0"/>
    <n v="6"/>
    <x v="2"/>
    <x v="2"/>
    <x v="2"/>
    <x v="0"/>
    <x v="0"/>
    <s v="United States"/>
    <x v="144"/>
    <x v="0"/>
    <m/>
    <x v="0"/>
    <x v="1"/>
    <d v="2019-07-23T00:00:00"/>
    <s v="Mon"/>
    <x v="1"/>
    <s v="CA-2019-125367"/>
    <n v="1630"/>
    <s v="Wilson Jones “Snap” Scratch Pad Binder Tool for Ring Binders"/>
    <s v="Chuck Magee"/>
    <n v="10011"/>
    <n v="4"/>
    <n v="3"/>
    <n v="14"/>
  </r>
  <r>
    <n v="2"/>
    <x v="1"/>
    <x v="1206"/>
    <x v="3"/>
    <x v="1"/>
    <n v="3"/>
    <x v="0"/>
    <x v="8"/>
    <x v="0"/>
    <x v="1"/>
    <x v="1"/>
    <s v="United States"/>
    <x v="229"/>
    <x v="1"/>
    <m/>
    <x v="0"/>
    <x v="0"/>
    <d v="2019-04-25T00:00:00"/>
    <s v="Wed"/>
    <x v="4"/>
    <s v="CA-2019-125381"/>
    <n v="1469"/>
    <s v="Sony 64GB Class 10 Micro SDHC R40 Memory Card"/>
    <s v="Anna Andreadi"/>
    <n v="94109"/>
    <n v="23"/>
    <n v="3"/>
    <n v="108"/>
  </r>
  <r>
    <n v="4"/>
    <x v="1"/>
    <x v="1089"/>
    <x v="3"/>
    <x v="0"/>
    <n v="6"/>
    <x v="1"/>
    <x v="9"/>
    <x v="1"/>
    <x v="56"/>
    <x v="24"/>
    <s v="United States"/>
    <x v="577"/>
    <x v="0"/>
    <m/>
    <x v="0"/>
    <x v="0"/>
    <d v="2019-10-19T00:00:00"/>
    <s v="Thu"/>
    <x v="8"/>
    <s v="CA-2019-125388"/>
    <n v="1620"/>
    <s v="Westinghouse Mesh Shade Clip-On Gooseneck Lamp, Black"/>
    <s v="Chuck Magee"/>
    <n v="1841"/>
    <n v="15"/>
    <n v="4"/>
    <n v="57"/>
  </r>
  <r>
    <n v="4"/>
    <x v="1"/>
    <x v="1089"/>
    <x v="3"/>
    <x v="0"/>
    <n v="6"/>
    <x v="1"/>
    <x v="11"/>
    <x v="2"/>
    <x v="56"/>
    <x v="24"/>
    <s v="United States"/>
    <x v="577"/>
    <x v="0"/>
    <m/>
    <x v="0"/>
    <x v="0"/>
    <d v="2019-10-19T00:00:00"/>
    <s v="Thu"/>
    <x v="8"/>
    <s v="CA-2019-125388"/>
    <n v="473"/>
    <s v="Crate-A-Files"/>
    <s v="Chuck Magee"/>
    <n v="1841"/>
    <n v="9"/>
    <n v="3"/>
    <n v="33"/>
  </r>
  <r>
    <n v="1"/>
    <x v="0"/>
    <x v="1069"/>
    <x v="3"/>
    <x v="2"/>
    <n v="1"/>
    <x v="1"/>
    <x v="9"/>
    <x v="1"/>
    <x v="190"/>
    <x v="36"/>
    <s v="United States"/>
    <x v="488"/>
    <x v="0"/>
    <m/>
    <x v="0"/>
    <x v="0"/>
    <d v="2019-10-23T00:00:00"/>
    <s v="Mon"/>
    <x v="8"/>
    <s v="CA-2019-125451"/>
    <n v="503"/>
    <s v="Deflect-o DuraMat Antistatic Studded Beveled Mat for Medium Pile Carpeting"/>
    <s v="Chuck Magee"/>
    <n v="2920"/>
    <n v="51"/>
    <n v="2"/>
    <n v="211"/>
  </r>
  <r>
    <n v="1"/>
    <x v="0"/>
    <x v="1069"/>
    <x v="3"/>
    <x v="2"/>
    <n v="1"/>
    <x v="1"/>
    <x v="9"/>
    <x v="1"/>
    <x v="190"/>
    <x v="36"/>
    <s v="United States"/>
    <x v="488"/>
    <x v="0"/>
    <m/>
    <x v="0"/>
    <x v="0"/>
    <d v="2019-10-23T00:00:00"/>
    <s v="Mon"/>
    <x v="8"/>
    <s v="CA-2019-125451"/>
    <n v="552"/>
    <s v="Eldon 400 Class Desk Accessories, Black Carbon"/>
    <s v="Chuck Magee"/>
    <n v="2920"/>
    <n v="15"/>
    <n v="4"/>
    <n v="35"/>
  </r>
  <r>
    <n v="1"/>
    <x v="0"/>
    <x v="1069"/>
    <x v="3"/>
    <x v="2"/>
    <n v="1"/>
    <x v="1"/>
    <x v="1"/>
    <x v="1"/>
    <x v="190"/>
    <x v="36"/>
    <s v="United States"/>
    <x v="488"/>
    <x v="0"/>
    <m/>
    <x v="0"/>
    <x v="2"/>
    <d v="2019-10-23T00:00:00"/>
    <s v="Mon"/>
    <x v="8"/>
    <s v="CA-2019-125451"/>
    <n v="1201"/>
    <s v="Office Impressions End Table, 20-1/2H x 24W x 20D"/>
    <s v="Chuck Magee"/>
    <n v="2920"/>
    <n v="-128"/>
    <n v="3"/>
    <n v="638"/>
  </r>
  <r>
    <n v="1"/>
    <x v="0"/>
    <x v="1069"/>
    <x v="3"/>
    <x v="2"/>
    <n v="1"/>
    <x v="1"/>
    <x v="1"/>
    <x v="1"/>
    <x v="190"/>
    <x v="36"/>
    <s v="United States"/>
    <x v="488"/>
    <x v="0"/>
    <m/>
    <x v="0"/>
    <x v="2"/>
    <d v="2019-10-23T00:00:00"/>
    <s v="Mon"/>
    <x v="8"/>
    <s v="CA-2019-125451"/>
    <n v="964"/>
    <s v="KI Adjustable-Height Table"/>
    <s v="Chuck Magee"/>
    <n v="2920"/>
    <n v="-14"/>
    <n v="4"/>
    <n v="241"/>
  </r>
  <r>
    <n v="1"/>
    <x v="0"/>
    <x v="1069"/>
    <x v="3"/>
    <x v="2"/>
    <n v="1"/>
    <x v="1"/>
    <x v="12"/>
    <x v="2"/>
    <x v="190"/>
    <x v="36"/>
    <s v="United States"/>
    <x v="488"/>
    <x v="0"/>
    <m/>
    <x v="0"/>
    <x v="0"/>
    <d v="2019-10-23T00:00:00"/>
    <s v="Mon"/>
    <x v="8"/>
    <s v="CA-2019-125451"/>
    <n v="861"/>
    <s v="Hoover Replacement Belt for Commercial Guardsman Heavy-Duty Upright Vacuum"/>
    <s v="Chuck Magee"/>
    <n v="2920"/>
    <n v="1"/>
    <n v="1"/>
    <n v="2"/>
  </r>
  <r>
    <n v="1"/>
    <x v="0"/>
    <x v="1069"/>
    <x v="3"/>
    <x v="2"/>
    <n v="1"/>
    <x v="1"/>
    <x v="3"/>
    <x v="2"/>
    <x v="190"/>
    <x v="36"/>
    <s v="United States"/>
    <x v="488"/>
    <x v="0"/>
    <m/>
    <x v="0"/>
    <x v="0"/>
    <d v="2019-10-23T00:00:00"/>
    <s v="Mon"/>
    <x v="8"/>
    <s v="CA-2019-125451"/>
    <n v="1655"/>
    <s v="Wirebound Message Book, 4 per Page"/>
    <s v="Chuck Magee"/>
    <n v="2920"/>
    <n v="21"/>
    <n v="8"/>
    <n v="43"/>
  </r>
  <r>
    <n v="1"/>
    <x v="0"/>
    <x v="1093"/>
    <x v="3"/>
    <x v="2"/>
    <n v="1"/>
    <x v="0"/>
    <x v="14"/>
    <x v="1"/>
    <x v="197"/>
    <x v="40"/>
    <s v="United States"/>
    <x v="621"/>
    <x v="2"/>
    <m/>
    <x v="0"/>
    <x v="0"/>
    <d v="2019-05-30T00:00:00"/>
    <s v="Mon"/>
    <x v="5"/>
    <s v="CA-2019-125472"/>
    <n v="1428"/>
    <s v="Sauder Camden County Barrister Bookcase, Planked Cherry Finish"/>
    <s v="Cassandra Brandow"/>
    <n v="70506"/>
    <n v="34"/>
    <n v="2"/>
    <n v="242"/>
  </r>
  <r>
    <n v="1"/>
    <x v="0"/>
    <x v="1093"/>
    <x v="3"/>
    <x v="2"/>
    <n v="1"/>
    <x v="0"/>
    <x v="9"/>
    <x v="1"/>
    <x v="197"/>
    <x v="40"/>
    <s v="United States"/>
    <x v="621"/>
    <x v="2"/>
    <m/>
    <x v="0"/>
    <x v="0"/>
    <d v="2019-05-30T00:00:00"/>
    <s v="Mon"/>
    <x v="5"/>
    <s v="CA-2019-125472"/>
    <n v="91"/>
    <s v="Acrylic Self-Standing Desk Frames"/>
    <s v="Cassandra Brandow"/>
    <n v="70506"/>
    <n v="3"/>
    <n v="3"/>
    <n v="8"/>
  </r>
  <r>
    <n v="1"/>
    <x v="0"/>
    <x v="1093"/>
    <x v="3"/>
    <x v="2"/>
    <n v="1"/>
    <x v="0"/>
    <x v="2"/>
    <x v="2"/>
    <x v="197"/>
    <x v="40"/>
    <s v="United States"/>
    <x v="621"/>
    <x v="2"/>
    <m/>
    <x v="0"/>
    <x v="0"/>
    <d v="2019-05-30T00:00:00"/>
    <s v="Mon"/>
    <x v="5"/>
    <s v="CA-2019-125472"/>
    <n v="235"/>
    <s v="Avery Binder Labels"/>
    <s v="Cassandra Brandow"/>
    <n v="70506"/>
    <n v="2"/>
    <n v="1"/>
    <n v="4"/>
  </r>
  <r>
    <n v="4"/>
    <x v="1"/>
    <x v="1207"/>
    <x v="3"/>
    <x v="0"/>
    <n v="6"/>
    <x v="0"/>
    <x v="10"/>
    <x v="2"/>
    <x v="16"/>
    <x v="12"/>
    <s v="United States"/>
    <x v="518"/>
    <x v="0"/>
    <m/>
    <x v="0"/>
    <x v="1"/>
    <d v="2019-07-25T00:00:00"/>
    <s v="Wed"/>
    <x v="1"/>
    <s v="CA-2019-125640"/>
    <n v="200"/>
    <s v="Avery 491"/>
    <s v="Chuck Magee"/>
    <n v="19134"/>
    <n v="1"/>
    <n v="1"/>
    <n v="3"/>
  </r>
  <r>
    <n v="4"/>
    <x v="1"/>
    <x v="1072"/>
    <x v="3"/>
    <x v="0"/>
    <n v="6"/>
    <x v="1"/>
    <x v="9"/>
    <x v="1"/>
    <x v="60"/>
    <x v="27"/>
    <s v="United States"/>
    <x v="709"/>
    <x v="2"/>
    <m/>
    <x v="0"/>
    <x v="1"/>
    <d v="2019-06-30T00:00:00"/>
    <s v="Mon"/>
    <x v="1"/>
    <s v="CA-2019-125745"/>
    <n v="108"/>
    <s v="Advantus Panel Wall Certificate Holder - 8.5x11"/>
    <s v="Cassandra Brandow"/>
    <n v="38109"/>
    <n v="5"/>
    <n v="2"/>
    <n v="20"/>
  </r>
  <r>
    <n v="4"/>
    <x v="1"/>
    <x v="1202"/>
    <x v="3"/>
    <x v="0"/>
    <n v="6"/>
    <x v="2"/>
    <x v="8"/>
    <x v="0"/>
    <x v="67"/>
    <x v="2"/>
    <s v="United States"/>
    <x v="10"/>
    <x v="2"/>
    <m/>
    <x v="0"/>
    <x v="1"/>
    <d v="2019-07-31T00:00:00"/>
    <s v="Tue"/>
    <x v="10"/>
    <s v="CA-2019-125752"/>
    <n v="1580"/>
    <s v="TRENDnet 56K USB 2.0 Phone, Internet and Fax Modem"/>
    <s v="Cassandra Brandow"/>
    <n v="33311"/>
    <n v="8"/>
    <n v="2"/>
    <n v="41"/>
  </r>
  <r>
    <n v="5"/>
    <x v="1"/>
    <x v="1185"/>
    <x v="3"/>
    <x v="0"/>
    <n v="6"/>
    <x v="0"/>
    <x v="2"/>
    <x v="2"/>
    <x v="13"/>
    <x v="10"/>
    <s v="United States"/>
    <x v="442"/>
    <x v="3"/>
    <m/>
    <x v="0"/>
    <x v="3"/>
    <d v="2019-02-25T00:00:00"/>
    <s v="Wed"/>
    <x v="2"/>
    <s v="CA-2019-125878"/>
    <n v="256"/>
    <s v="Avery Hidden Tab Dividers for Binding Systems"/>
    <s v="Kelly Williams"/>
    <n v="60623"/>
    <n v="-3"/>
    <n v="3"/>
    <n v="2"/>
  </r>
  <r>
    <n v="0"/>
    <x v="0"/>
    <x v="1094"/>
    <x v="3"/>
    <x v="3"/>
    <n v="0"/>
    <x v="1"/>
    <x v="9"/>
    <x v="1"/>
    <x v="17"/>
    <x v="1"/>
    <s v="United States"/>
    <x v="80"/>
    <x v="1"/>
    <m/>
    <x v="0"/>
    <x v="0"/>
    <d v="2019-01-16T00:00:00"/>
    <s v="Mon"/>
    <x v="11"/>
    <s v="CA-2019-125913"/>
    <n v="570"/>
    <s v="Eldon Expressions Wood and Plastic Desk Accessories, Cherry Wood"/>
    <s v="Anna Andreadi"/>
    <n v="90008"/>
    <n v="8"/>
    <n v="4"/>
    <n v="28"/>
  </r>
  <r>
    <n v="0"/>
    <x v="0"/>
    <x v="1094"/>
    <x v="3"/>
    <x v="3"/>
    <n v="0"/>
    <x v="1"/>
    <x v="1"/>
    <x v="1"/>
    <x v="17"/>
    <x v="1"/>
    <s v="United States"/>
    <x v="80"/>
    <x v="1"/>
    <m/>
    <x v="0"/>
    <x v="1"/>
    <d v="2019-01-16T00:00:00"/>
    <s v="Mon"/>
    <x v="11"/>
    <s v="CA-2019-125913"/>
    <n v="980"/>
    <s v="Lesro Sheffield Collection Coffee Table, End Table, Center Table, Corner Table"/>
    <s v="Anna Andreadi"/>
    <n v="90008"/>
    <n v="-15"/>
    <n v="7"/>
    <n v="400"/>
  </r>
  <r>
    <n v="4"/>
    <x v="1"/>
    <x v="1089"/>
    <x v="3"/>
    <x v="0"/>
    <n v="6"/>
    <x v="0"/>
    <x v="2"/>
    <x v="2"/>
    <x v="1"/>
    <x v="1"/>
    <s v="United States"/>
    <x v="471"/>
    <x v="1"/>
    <m/>
    <x v="0"/>
    <x v="1"/>
    <d v="2019-10-19T00:00:00"/>
    <s v="Thu"/>
    <x v="8"/>
    <s v="CA-2019-125990"/>
    <n v="948"/>
    <s v="JM Magazine Binder"/>
    <s v="Anna Andreadi"/>
    <n v="94122"/>
    <n v="14"/>
    <n v="3"/>
    <n v="40"/>
  </r>
  <r>
    <n v="4"/>
    <x v="1"/>
    <x v="973"/>
    <x v="3"/>
    <x v="0"/>
    <n v="6"/>
    <x v="1"/>
    <x v="10"/>
    <x v="2"/>
    <x v="101"/>
    <x v="8"/>
    <s v="United States"/>
    <x v="395"/>
    <x v="2"/>
    <m/>
    <x v="0"/>
    <x v="0"/>
    <d v="2019-11-03T00:00:00"/>
    <s v="Tue"/>
    <x v="7"/>
    <s v="CA-2019-126046"/>
    <n v="183"/>
    <s v="Avery 476"/>
    <s v="Cassandra Brandow"/>
    <n v="30318"/>
    <n v="6"/>
    <n v="3"/>
    <n v="12"/>
  </r>
  <r>
    <n v="6"/>
    <x v="0"/>
    <x v="1035"/>
    <x v="3"/>
    <x v="0"/>
    <n v="6"/>
    <x v="2"/>
    <x v="1"/>
    <x v="1"/>
    <x v="15"/>
    <x v="11"/>
    <s v="United States"/>
    <x v="95"/>
    <x v="1"/>
    <m/>
    <x v="0"/>
    <x v="0"/>
    <d v="2019-08-28T00:00:00"/>
    <s v="Sat"/>
    <x v="0"/>
    <s v="CA-2019-126067"/>
    <n v="847"/>
    <s v="Hon Practical Foundations 30 x 60 Training Table, Light Gray/Charcoal"/>
    <s v="Anna Andreadi"/>
    <n v="98105"/>
    <n v="250"/>
    <n v="5"/>
    <n v="1138"/>
  </r>
  <r>
    <n v="6"/>
    <x v="0"/>
    <x v="1035"/>
    <x v="3"/>
    <x v="0"/>
    <n v="6"/>
    <x v="2"/>
    <x v="6"/>
    <x v="2"/>
    <x v="15"/>
    <x v="11"/>
    <s v="United States"/>
    <x v="95"/>
    <x v="1"/>
    <m/>
    <x v="0"/>
    <x v="0"/>
    <d v="2019-08-28T00:00:00"/>
    <s v="Sat"/>
    <x v="0"/>
    <s v="CA-2019-126067"/>
    <n v="1161"/>
    <s v="Newell 344"/>
    <s v="Anna Andreadi"/>
    <n v="98105"/>
    <n v="1"/>
    <n v="2"/>
    <n v="6"/>
  </r>
  <r>
    <n v="6"/>
    <x v="0"/>
    <x v="1035"/>
    <x v="3"/>
    <x v="0"/>
    <n v="6"/>
    <x v="2"/>
    <x v="2"/>
    <x v="2"/>
    <x v="15"/>
    <x v="11"/>
    <s v="United States"/>
    <x v="95"/>
    <x v="1"/>
    <m/>
    <x v="0"/>
    <x v="1"/>
    <d v="2019-08-28T00:00:00"/>
    <s v="Sat"/>
    <x v="0"/>
    <s v="CA-2019-126067"/>
    <n v="712"/>
    <s v="GBC Standard Therm-A-Bind Covers"/>
    <s v="Anna Andreadi"/>
    <n v="98105"/>
    <n v="32"/>
    <n v="5"/>
    <n v="100"/>
  </r>
  <r>
    <n v="6"/>
    <x v="0"/>
    <x v="1035"/>
    <x v="3"/>
    <x v="0"/>
    <n v="6"/>
    <x v="2"/>
    <x v="0"/>
    <x v="0"/>
    <x v="15"/>
    <x v="11"/>
    <s v="United States"/>
    <x v="95"/>
    <x v="1"/>
    <m/>
    <x v="0"/>
    <x v="1"/>
    <d v="2019-08-28T00:00:00"/>
    <s v="Sat"/>
    <x v="0"/>
    <s v="CA-2019-126067"/>
    <n v="136"/>
    <s v="Anker 24W Portable Micro USB Car Charger"/>
    <s v="Anna Andreadi"/>
    <n v="98105"/>
    <n v="11"/>
    <n v="4"/>
    <n v="35"/>
  </r>
  <r>
    <n v="4"/>
    <x v="1"/>
    <x v="1158"/>
    <x v="3"/>
    <x v="0"/>
    <n v="6"/>
    <x v="0"/>
    <x v="2"/>
    <x v="2"/>
    <x v="131"/>
    <x v="6"/>
    <s v="United States"/>
    <x v="182"/>
    <x v="3"/>
    <m/>
    <x v="0"/>
    <x v="0"/>
    <d v="2019-10-02T00:00:00"/>
    <s v="Mon"/>
    <x v="8"/>
    <s v="CA-2019-126074"/>
    <n v="688"/>
    <s v="GBC Durable Plastic Covers"/>
    <s v="Kelly Williams"/>
    <n v="48183"/>
    <n v="27"/>
    <n v="3"/>
    <n v="58"/>
  </r>
  <r>
    <n v="4"/>
    <x v="1"/>
    <x v="1158"/>
    <x v="3"/>
    <x v="0"/>
    <n v="6"/>
    <x v="0"/>
    <x v="9"/>
    <x v="1"/>
    <x v="131"/>
    <x v="6"/>
    <s v="United States"/>
    <x v="182"/>
    <x v="3"/>
    <m/>
    <x v="0"/>
    <x v="0"/>
    <d v="2019-10-02T00:00:00"/>
    <s v="Mon"/>
    <x v="8"/>
    <s v="CA-2019-126074"/>
    <n v="1186"/>
    <s v="Nu-Dell Leatherette Frames"/>
    <s v="Kelly Williams"/>
    <n v="48183"/>
    <n v="57"/>
    <n v="11"/>
    <n v="158"/>
  </r>
  <r>
    <n v="4"/>
    <x v="1"/>
    <x v="1158"/>
    <x v="3"/>
    <x v="0"/>
    <n v="6"/>
    <x v="0"/>
    <x v="6"/>
    <x v="2"/>
    <x v="131"/>
    <x v="6"/>
    <s v="United States"/>
    <x v="182"/>
    <x v="3"/>
    <m/>
    <x v="0"/>
    <x v="0"/>
    <d v="2019-10-02T00:00:00"/>
    <s v="Mon"/>
    <x v="8"/>
    <s v="CA-2019-126074"/>
    <n v="251"/>
    <s v="Avery Hi-Liter EverBold Pen Style Fluorescent Highlighters, 4/Pack"/>
    <s v="Kelly Williams"/>
    <n v="48183"/>
    <n v="23"/>
    <n v="7"/>
    <n v="57"/>
  </r>
  <r>
    <n v="4"/>
    <x v="1"/>
    <x v="1158"/>
    <x v="3"/>
    <x v="0"/>
    <n v="6"/>
    <x v="0"/>
    <x v="2"/>
    <x v="2"/>
    <x v="131"/>
    <x v="6"/>
    <s v="United States"/>
    <x v="182"/>
    <x v="3"/>
    <m/>
    <x v="0"/>
    <x v="0"/>
    <d v="2019-10-02T00:00:00"/>
    <s v="Mon"/>
    <x v="8"/>
    <s v="CA-2019-126074"/>
    <n v="237"/>
    <s v="Avery Durable Binders"/>
    <s v="Kelly Williams"/>
    <n v="48183"/>
    <n v="1"/>
    <n v="1"/>
    <n v="3"/>
  </r>
  <r>
    <n v="4"/>
    <x v="1"/>
    <x v="1065"/>
    <x v="3"/>
    <x v="0"/>
    <n v="6"/>
    <x v="2"/>
    <x v="2"/>
    <x v="2"/>
    <x v="13"/>
    <x v="10"/>
    <s v="United States"/>
    <x v="578"/>
    <x v="3"/>
    <m/>
    <x v="0"/>
    <x v="3"/>
    <d v="2019-10-14T00:00:00"/>
    <s v="Sat"/>
    <x v="8"/>
    <s v="CA-2019-126123"/>
    <n v="422"/>
    <s v="Catalog Binders with Expanding Posts"/>
    <s v="Kelly Williams"/>
    <n v="60623"/>
    <n v="-24"/>
    <n v="1"/>
    <n v="13"/>
  </r>
  <r>
    <n v="4"/>
    <x v="1"/>
    <x v="1065"/>
    <x v="3"/>
    <x v="0"/>
    <n v="6"/>
    <x v="2"/>
    <x v="2"/>
    <x v="2"/>
    <x v="13"/>
    <x v="10"/>
    <s v="United States"/>
    <x v="578"/>
    <x v="3"/>
    <m/>
    <x v="0"/>
    <x v="3"/>
    <d v="2019-10-14T00:00:00"/>
    <s v="Sat"/>
    <x v="8"/>
    <s v="CA-2019-126123"/>
    <n v="714"/>
    <s v="GBC Twin Loop Wire Binding Elements, 9/16 Spine, Black"/>
    <s v="Kelly Williams"/>
    <n v="60623"/>
    <n v="-42"/>
    <n v="9"/>
    <n v="27"/>
  </r>
  <r>
    <n v="5"/>
    <x v="1"/>
    <x v="1186"/>
    <x v="3"/>
    <x v="0"/>
    <n v="6"/>
    <x v="0"/>
    <x v="0"/>
    <x v="0"/>
    <x v="16"/>
    <x v="12"/>
    <s v="United States"/>
    <x v="42"/>
    <x v="0"/>
    <m/>
    <x v="0"/>
    <x v="6"/>
    <d v="2019-07-31T00:00:00"/>
    <s v="Tue"/>
    <x v="10"/>
    <s v="CA-2019-126144"/>
    <n v="1296"/>
    <s v="Polycom SoundPoint Pro SE-225 Corded phone"/>
    <s v="Chuck Magee"/>
    <n v="19134"/>
    <n v="-57"/>
    <n v="4"/>
    <n v="286"/>
  </r>
  <r>
    <n v="6"/>
    <x v="0"/>
    <x v="1208"/>
    <x v="4"/>
    <x v="0"/>
    <n v="6"/>
    <x v="2"/>
    <x v="12"/>
    <x v="2"/>
    <x v="47"/>
    <x v="17"/>
    <s v="United States"/>
    <x v="672"/>
    <x v="3"/>
    <m/>
    <x v="0"/>
    <x v="0"/>
    <d v="2019-12-30T00:00:00"/>
    <s v="Mon"/>
    <x v="11"/>
    <s v="CA-2019-126221"/>
    <n v="613"/>
    <s v="Eureka The Boss Plus 12-Amp Hard Box Upright Vacuum, Red"/>
    <s v="Kelly Williams"/>
    <n v="47201"/>
    <n v="57"/>
    <n v="2"/>
    <n v="209"/>
  </r>
  <r>
    <n v="5"/>
    <x v="1"/>
    <x v="978"/>
    <x v="3"/>
    <x v="0"/>
    <n v="6"/>
    <x v="0"/>
    <x v="9"/>
    <x v="1"/>
    <x v="17"/>
    <x v="1"/>
    <s v="United States"/>
    <x v="24"/>
    <x v="1"/>
    <m/>
    <x v="0"/>
    <x v="0"/>
    <d v="2019-11-19T00:00:00"/>
    <s v="Thu"/>
    <x v="7"/>
    <s v="CA-2019-126242"/>
    <n v="617"/>
    <s v="Executive Impressions 13-1/2 Indoor/Outdoor Wall Clock"/>
    <s v="Anna Andreadi"/>
    <n v="90049"/>
    <n v="7"/>
    <n v="1"/>
    <n v="19"/>
  </r>
  <r>
    <n v="5"/>
    <x v="1"/>
    <x v="978"/>
    <x v="3"/>
    <x v="0"/>
    <n v="6"/>
    <x v="0"/>
    <x v="11"/>
    <x v="2"/>
    <x v="17"/>
    <x v="1"/>
    <s v="United States"/>
    <x v="24"/>
    <x v="1"/>
    <m/>
    <x v="0"/>
    <x v="0"/>
    <d v="2019-11-19T00:00:00"/>
    <s v="Thu"/>
    <x v="7"/>
    <s v="CA-2019-126242"/>
    <n v="666"/>
    <s v="File Shuttle II and Handi-File, Black"/>
    <s v="Anna Andreadi"/>
    <n v="90049"/>
    <n v="76"/>
    <n v="9"/>
    <n v="305"/>
  </r>
  <r>
    <n v="5"/>
    <x v="1"/>
    <x v="1209"/>
    <x v="3"/>
    <x v="0"/>
    <n v="6"/>
    <x v="0"/>
    <x v="3"/>
    <x v="2"/>
    <x v="375"/>
    <x v="2"/>
    <s v="United States"/>
    <x v="318"/>
    <x v="2"/>
    <m/>
    <x v="0"/>
    <x v="1"/>
    <d v="2019-02-03T00:00:00"/>
    <s v="Tue"/>
    <x v="3"/>
    <s v="CA-2019-126354"/>
    <n v="13"/>
    <s v="14-7/8 x 11 Blue Bar Computer Printout Paper"/>
    <s v="Cassandra Brandow"/>
    <n v="33024"/>
    <n v="40"/>
    <n v="3"/>
    <n v="115"/>
  </r>
  <r>
    <n v="5"/>
    <x v="1"/>
    <x v="1209"/>
    <x v="3"/>
    <x v="0"/>
    <n v="6"/>
    <x v="0"/>
    <x v="2"/>
    <x v="2"/>
    <x v="375"/>
    <x v="2"/>
    <s v="United States"/>
    <x v="318"/>
    <x v="2"/>
    <m/>
    <x v="0"/>
    <x v="4"/>
    <d v="2019-02-03T00:00:00"/>
    <s v="Tue"/>
    <x v="3"/>
    <s v="CA-2019-126354"/>
    <n v="692"/>
    <s v="GBC Instant Report Kit"/>
    <s v="Cassandra Brandow"/>
    <n v="33024"/>
    <n v="-3"/>
    <n v="2"/>
    <n v="4"/>
  </r>
  <r>
    <n v="4"/>
    <x v="1"/>
    <x v="1210"/>
    <x v="3"/>
    <x v="0"/>
    <n v="6"/>
    <x v="1"/>
    <x v="9"/>
    <x v="1"/>
    <x v="218"/>
    <x v="27"/>
    <s v="United States"/>
    <x v="414"/>
    <x v="2"/>
    <m/>
    <x v="0"/>
    <x v="1"/>
    <d v="2019-06-03T00:00:00"/>
    <s v="Tue"/>
    <x v="9"/>
    <s v="CA-2019-126382"/>
    <n v="549"/>
    <s v="Eldon 200 Class Desk Accessories, Burgundy"/>
    <s v="Cassandra Brandow"/>
    <n v="37064"/>
    <n v="10"/>
    <n v="7"/>
    <n v="35"/>
  </r>
  <r>
    <n v="4"/>
    <x v="2"/>
    <x v="1137"/>
    <x v="3"/>
    <x v="1"/>
    <n v="3"/>
    <x v="1"/>
    <x v="8"/>
    <x v="0"/>
    <x v="4"/>
    <x v="4"/>
    <s v="United States"/>
    <x v="649"/>
    <x v="3"/>
    <m/>
    <x v="0"/>
    <x v="1"/>
    <d v="2019-09-08T00:00:00"/>
    <s v="Sun"/>
    <x v="0"/>
    <s v="CA-2019-126396"/>
    <n v="1076"/>
    <s v="Memorex Froggy Flash Drive 8 GB"/>
    <s v="Kelly Williams"/>
    <n v="77070"/>
    <n v="20"/>
    <n v="6"/>
    <n v="85"/>
  </r>
  <r>
    <n v="3"/>
    <x v="2"/>
    <x v="963"/>
    <x v="3"/>
    <x v="2"/>
    <n v="1"/>
    <x v="1"/>
    <x v="6"/>
    <x v="2"/>
    <x v="56"/>
    <x v="24"/>
    <s v="United States"/>
    <x v="649"/>
    <x v="0"/>
    <m/>
    <x v="0"/>
    <x v="0"/>
    <d v="2019-09-10T00:00:00"/>
    <s v="Tue"/>
    <x v="0"/>
    <s v="CA-2019-126438"/>
    <n v="539"/>
    <s v="Eberhard Faber 3 1/2 Golf Pencils"/>
    <s v="Chuck Magee"/>
    <n v="1841"/>
    <n v="4"/>
    <n v="2"/>
    <n v="15"/>
  </r>
  <r>
    <n v="2"/>
    <x v="2"/>
    <x v="1024"/>
    <x v="3"/>
    <x v="2"/>
    <n v="1"/>
    <x v="2"/>
    <x v="2"/>
    <x v="2"/>
    <x v="1"/>
    <x v="1"/>
    <s v="United States"/>
    <x v="595"/>
    <x v="1"/>
    <m/>
    <x v="0"/>
    <x v="1"/>
    <d v="2019-10-12T00:00:00"/>
    <s v="Thu"/>
    <x v="8"/>
    <s v="CA-2019-126536"/>
    <n v="407"/>
    <s v="Canvas Sectional Post Binders"/>
    <s v="Anna Andreadi"/>
    <n v="94110"/>
    <n v="37"/>
    <n v="5"/>
    <n v="102"/>
  </r>
  <r>
    <n v="2"/>
    <x v="2"/>
    <x v="1024"/>
    <x v="3"/>
    <x v="2"/>
    <n v="1"/>
    <x v="2"/>
    <x v="8"/>
    <x v="0"/>
    <x v="1"/>
    <x v="1"/>
    <s v="United States"/>
    <x v="595"/>
    <x v="1"/>
    <m/>
    <x v="0"/>
    <x v="0"/>
    <d v="2019-10-12T00:00:00"/>
    <s v="Thu"/>
    <x v="8"/>
    <s v="CA-2019-126536"/>
    <n v="1059"/>
    <s v="Maxell 4.7GB DVD-R 5/Pack"/>
    <s v="Anna Andreadi"/>
    <n v="94110"/>
    <n v="0"/>
    <n v="1"/>
    <n v="1"/>
  </r>
  <r>
    <n v="4"/>
    <x v="2"/>
    <x v="969"/>
    <x v="3"/>
    <x v="1"/>
    <n v="3"/>
    <x v="0"/>
    <x v="11"/>
    <x v="2"/>
    <x v="197"/>
    <x v="17"/>
    <s v="United States"/>
    <x v="94"/>
    <x v="3"/>
    <m/>
    <x v="0"/>
    <x v="0"/>
    <d v="2019-03-29T00:00:00"/>
    <s v="Sun"/>
    <x v="4"/>
    <s v="CA-2019-126550"/>
    <n v="101"/>
    <s v="Adjustable Personal File Tote"/>
    <s v="Kelly Williams"/>
    <n v="47905"/>
    <n v="21"/>
    <n v="5"/>
    <n v="81"/>
  </r>
  <r>
    <n v="2"/>
    <x v="1"/>
    <x v="1211"/>
    <x v="3"/>
    <x v="1"/>
    <n v="3"/>
    <x v="0"/>
    <x v="9"/>
    <x v="1"/>
    <x v="8"/>
    <x v="1"/>
    <s v="United States"/>
    <x v="591"/>
    <x v="1"/>
    <m/>
    <x v="0"/>
    <x v="0"/>
    <d v="2019-03-30T00:00:00"/>
    <s v="Mon"/>
    <x v="4"/>
    <s v="CA-2019-126634"/>
    <n v="673"/>
    <s v="Flat Face Poster Frame"/>
    <s v="Anna Andreadi"/>
    <n v="90712"/>
    <n v="40"/>
    <n v="5"/>
    <n v="94"/>
  </r>
  <r>
    <n v="4"/>
    <x v="1"/>
    <x v="1110"/>
    <x v="3"/>
    <x v="0"/>
    <n v="6"/>
    <x v="2"/>
    <x v="16"/>
    <x v="0"/>
    <x v="17"/>
    <x v="1"/>
    <s v="United States"/>
    <x v="237"/>
    <x v="1"/>
    <m/>
    <x v="0"/>
    <x v="1"/>
    <d v="2019-07-17T00:00:00"/>
    <s v="Tue"/>
    <x v="1"/>
    <s v="CA-2019-126662"/>
    <n v="372"/>
    <s v="Brother DCP1000 Digital 3 in 1 Multifunction Machine"/>
    <s v="Anna Andreadi"/>
    <n v="90036"/>
    <n v="90"/>
    <n v="2"/>
    <n v="480"/>
  </r>
  <r>
    <n v="2"/>
    <x v="2"/>
    <x v="1212"/>
    <x v="3"/>
    <x v="2"/>
    <n v="1"/>
    <x v="1"/>
    <x v="7"/>
    <x v="2"/>
    <x v="91"/>
    <x v="0"/>
    <s v="United States"/>
    <x v="529"/>
    <x v="0"/>
    <m/>
    <x v="0"/>
    <x v="0"/>
    <d v="2019-09-29T00:00:00"/>
    <s v="Sun"/>
    <x v="8"/>
    <s v="CA-2019-126676"/>
    <n v="981"/>
    <s v="Letter or Legal Size Expandable Poly String Tie Envelopes"/>
    <s v="Chuck Magee"/>
    <n v="11550"/>
    <n v="4"/>
    <n v="3"/>
    <n v="8"/>
  </r>
  <r>
    <n v="5"/>
    <x v="1"/>
    <x v="1213"/>
    <x v="3"/>
    <x v="0"/>
    <n v="6"/>
    <x v="0"/>
    <x v="10"/>
    <x v="2"/>
    <x v="112"/>
    <x v="25"/>
    <s v="United States"/>
    <x v="191"/>
    <x v="0"/>
    <m/>
    <x v="0"/>
    <x v="0"/>
    <d v="2019-04-29T00:00:00"/>
    <s v="Sun"/>
    <x v="5"/>
    <s v="CA-2019-126718"/>
    <n v="455"/>
    <s v="Color-Coded Legal Exhibit Labels"/>
    <s v="Chuck Magee"/>
    <n v="7050"/>
    <n v="2"/>
    <n v="1"/>
    <n v="5"/>
  </r>
  <r>
    <n v="2"/>
    <x v="2"/>
    <x v="1214"/>
    <x v="3"/>
    <x v="2"/>
    <n v="1"/>
    <x v="0"/>
    <x v="6"/>
    <x v="2"/>
    <x v="80"/>
    <x v="5"/>
    <s v="United States"/>
    <x v="184"/>
    <x v="2"/>
    <m/>
    <x v="0"/>
    <x v="0"/>
    <d v="2019-04-15T00:00:00"/>
    <s v="Sun"/>
    <x v="4"/>
    <s v="CA-2019-126774"/>
    <n v="628"/>
    <s v="Faber Castell Col-Erase Pencils"/>
    <s v="Cassandra Brandow"/>
    <n v="22204"/>
    <n v="2"/>
    <n v="1"/>
    <n v="5"/>
  </r>
  <r>
    <n v="1"/>
    <x v="0"/>
    <x v="1215"/>
    <x v="3"/>
    <x v="2"/>
    <n v="1"/>
    <x v="0"/>
    <x v="0"/>
    <x v="0"/>
    <x v="466"/>
    <x v="4"/>
    <s v="United States"/>
    <x v="39"/>
    <x v="3"/>
    <m/>
    <x v="0"/>
    <x v="1"/>
    <d v="2019-06-05T00:00:00"/>
    <s v="Thu"/>
    <x v="9"/>
    <s v="CA-2019-126788"/>
    <n v="995"/>
    <s v="LG G3"/>
    <s v="Kelly Williams"/>
    <n v="77581"/>
    <n v="53"/>
    <n v="3"/>
    <n v="470"/>
  </r>
  <r>
    <n v="2"/>
    <x v="1"/>
    <x v="1032"/>
    <x v="3"/>
    <x v="1"/>
    <n v="3"/>
    <x v="0"/>
    <x v="3"/>
    <x v="2"/>
    <x v="42"/>
    <x v="1"/>
    <s v="United States"/>
    <x v="172"/>
    <x v="1"/>
    <m/>
    <x v="0"/>
    <x v="0"/>
    <d v="2019-12-05T00:00:00"/>
    <s v="Thu"/>
    <x v="6"/>
    <s v="CA-2019-126865"/>
    <n v="1758"/>
    <s v="Xerox 1960"/>
    <s v="Anna Andreadi"/>
    <n v="92024"/>
    <n v="42"/>
    <n v="3"/>
    <n v="93"/>
  </r>
  <r>
    <n v="4"/>
    <x v="1"/>
    <x v="1048"/>
    <x v="3"/>
    <x v="0"/>
    <n v="6"/>
    <x v="0"/>
    <x v="14"/>
    <x v="1"/>
    <x v="221"/>
    <x v="16"/>
    <s v="United States"/>
    <x v="273"/>
    <x v="2"/>
    <m/>
    <x v="0"/>
    <x v="1"/>
    <d v="2019-06-15T00:00:00"/>
    <s v="Sun"/>
    <x v="9"/>
    <s v="CA-2019-126914"/>
    <n v="1228"/>
    <s v="OSullivan 2-Shelf Heavy-Duty Bookcases"/>
    <s v="Cassandra Brandow"/>
    <n v="28110"/>
    <n v="-4"/>
    <n v="2"/>
    <n v="78"/>
  </r>
  <r>
    <n v="4"/>
    <x v="1"/>
    <x v="1048"/>
    <x v="3"/>
    <x v="0"/>
    <n v="6"/>
    <x v="0"/>
    <x v="5"/>
    <x v="1"/>
    <x v="221"/>
    <x v="16"/>
    <s v="United States"/>
    <x v="273"/>
    <x v="2"/>
    <m/>
    <x v="0"/>
    <x v="1"/>
    <d v="2019-06-15T00:00:00"/>
    <s v="Sun"/>
    <x v="9"/>
    <s v="CA-2019-126914"/>
    <n v="752"/>
    <s v="Global Executive Mid-Back Managers Chair"/>
    <s v="Cassandra Brandow"/>
    <n v="28110"/>
    <n v="52"/>
    <n v="3"/>
    <n v="698"/>
  </r>
  <r>
    <n v="6"/>
    <x v="0"/>
    <x v="1068"/>
    <x v="3"/>
    <x v="0"/>
    <n v="6"/>
    <x v="0"/>
    <x v="11"/>
    <x v="2"/>
    <x v="286"/>
    <x v="25"/>
    <s v="United States"/>
    <x v="260"/>
    <x v="0"/>
    <m/>
    <x v="0"/>
    <x v="0"/>
    <d v="2019-09-17T00:00:00"/>
    <s v="Tue"/>
    <x v="0"/>
    <s v="CA-2019-126928"/>
    <n v="1456"/>
    <s v="SimpliFile Personal File, Black Granite, 15w x 6-15/16d x 11-1/4h"/>
    <s v="Chuck Magee"/>
    <n v="7960"/>
    <n v="10"/>
    <n v="3"/>
    <n v="34"/>
  </r>
  <r>
    <n v="6"/>
    <x v="0"/>
    <x v="1068"/>
    <x v="3"/>
    <x v="0"/>
    <n v="6"/>
    <x v="0"/>
    <x v="13"/>
    <x v="0"/>
    <x v="286"/>
    <x v="25"/>
    <s v="United States"/>
    <x v="260"/>
    <x v="0"/>
    <m/>
    <x v="0"/>
    <x v="0"/>
    <d v="2019-09-17T00:00:00"/>
    <s v="Tue"/>
    <x v="0"/>
    <s v="CA-2019-126928"/>
    <n v="986"/>
    <s v="Lexmark 20R1285 X6650 Wireless All-in-One Printer"/>
    <s v="Chuck Magee"/>
    <n v="7960"/>
    <n v="226"/>
    <n v="4"/>
    <n v="480"/>
  </r>
  <r>
    <n v="7"/>
    <x v="2"/>
    <x v="987"/>
    <x v="3"/>
    <x v="0"/>
    <n v="6"/>
    <x v="0"/>
    <x v="7"/>
    <x v="2"/>
    <x v="110"/>
    <x v="23"/>
    <s v="United States"/>
    <x v="294"/>
    <x v="3"/>
    <m/>
    <x v="0"/>
    <x v="0"/>
    <d v="2019-08-21T00:00:00"/>
    <s v="Sat"/>
    <x v="10"/>
    <s v="CA-2019-126956"/>
    <n v="1438"/>
    <s v="Security-Tint Envelopes"/>
    <s v="Kelly Williams"/>
    <n v="55044"/>
    <n v="7"/>
    <n v="2"/>
    <n v="15"/>
  </r>
  <r>
    <n v="7"/>
    <x v="2"/>
    <x v="987"/>
    <x v="3"/>
    <x v="0"/>
    <n v="6"/>
    <x v="0"/>
    <x v="15"/>
    <x v="2"/>
    <x v="110"/>
    <x v="23"/>
    <s v="United States"/>
    <x v="294"/>
    <x v="3"/>
    <m/>
    <x v="0"/>
    <x v="0"/>
    <d v="2019-08-21T00:00:00"/>
    <s v="Sat"/>
    <x v="10"/>
    <s v="CA-2019-126956"/>
    <n v="77"/>
    <s v="Acme Forged Steel Scissors with Black Enamel Handles"/>
    <s v="Kelly Williams"/>
    <n v="55044"/>
    <n v="11"/>
    <n v="4"/>
    <n v="37"/>
  </r>
  <r>
    <n v="7"/>
    <x v="2"/>
    <x v="987"/>
    <x v="3"/>
    <x v="0"/>
    <n v="6"/>
    <x v="0"/>
    <x v="4"/>
    <x v="2"/>
    <x v="110"/>
    <x v="23"/>
    <s v="United States"/>
    <x v="294"/>
    <x v="3"/>
    <m/>
    <x v="0"/>
    <x v="0"/>
    <d v="2019-08-21T00:00:00"/>
    <s v="Sat"/>
    <x v="10"/>
    <s v="CA-2019-126956"/>
    <n v="109"/>
    <s v="Advantus Plastic Paper Clips"/>
    <s v="Kelly Williams"/>
    <n v="55044"/>
    <n v="17"/>
    <n v="7"/>
    <n v="35"/>
  </r>
  <r>
    <n v="6"/>
    <x v="0"/>
    <x v="1216"/>
    <x v="3"/>
    <x v="0"/>
    <n v="6"/>
    <x v="2"/>
    <x v="2"/>
    <x v="2"/>
    <x v="6"/>
    <x v="6"/>
    <s v="United States"/>
    <x v="780"/>
    <x v="3"/>
    <m/>
    <x v="0"/>
    <x v="0"/>
    <d v="2019-01-21T00:00:00"/>
    <s v="Sat"/>
    <x v="11"/>
    <s v="CA-2019-127026"/>
    <n v="244"/>
    <s v="Avery Flip-Chart Easel Binder, Black"/>
    <s v="Kelly Williams"/>
    <n v="49201"/>
    <n v="42"/>
    <n v="4"/>
    <n v="90"/>
  </r>
  <r>
    <n v="6"/>
    <x v="0"/>
    <x v="1216"/>
    <x v="3"/>
    <x v="0"/>
    <n v="6"/>
    <x v="2"/>
    <x v="2"/>
    <x v="2"/>
    <x v="6"/>
    <x v="6"/>
    <s v="United States"/>
    <x v="780"/>
    <x v="3"/>
    <m/>
    <x v="0"/>
    <x v="0"/>
    <d v="2019-01-21T00:00:00"/>
    <s v="Sat"/>
    <x v="11"/>
    <s v="CA-2019-127026"/>
    <n v="237"/>
    <s v="Avery Durable Binders"/>
    <s v="Kelly Williams"/>
    <n v="49201"/>
    <n v="7"/>
    <n v="5"/>
    <n v="14"/>
  </r>
  <r>
    <n v="6"/>
    <x v="0"/>
    <x v="1216"/>
    <x v="3"/>
    <x v="0"/>
    <n v="6"/>
    <x v="2"/>
    <x v="0"/>
    <x v="0"/>
    <x v="6"/>
    <x v="6"/>
    <s v="United States"/>
    <x v="780"/>
    <x v="3"/>
    <m/>
    <x v="0"/>
    <x v="0"/>
    <d v="2019-01-21T00:00:00"/>
    <s v="Sat"/>
    <x v="11"/>
    <s v="CA-2019-127026"/>
    <n v="164"/>
    <s v="Ativa D5772 2-Line 5.8GHz Digital Expandable Corded/Cordless Phone System with Answering &amp; Caller ID/Call Waiting, Black/Silver"/>
    <s v="Kelly Williams"/>
    <n v="49201"/>
    <n v="49"/>
    <n v="1"/>
    <n v="165"/>
  </r>
  <r>
    <n v="6"/>
    <x v="0"/>
    <x v="1216"/>
    <x v="3"/>
    <x v="0"/>
    <n v="6"/>
    <x v="2"/>
    <x v="8"/>
    <x v="0"/>
    <x v="6"/>
    <x v="6"/>
    <s v="United States"/>
    <x v="780"/>
    <x v="3"/>
    <m/>
    <x v="0"/>
    <x v="0"/>
    <d v="2019-01-21T00:00:00"/>
    <s v="Sat"/>
    <x v="11"/>
    <s v="CA-2019-127026"/>
    <n v="1007"/>
    <s v="Logitech G19 Programmable Gaming Keyboard"/>
    <s v="Kelly Williams"/>
    <n v="49201"/>
    <n v="112"/>
    <n v="5"/>
    <n v="620"/>
  </r>
  <r>
    <n v="6"/>
    <x v="0"/>
    <x v="1216"/>
    <x v="3"/>
    <x v="0"/>
    <n v="6"/>
    <x v="2"/>
    <x v="13"/>
    <x v="0"/>
    <x v="6"/>
    <x v="6"/>
    <s v="United States"/>
    <x v="780"/>
    <x v="3"/>
    <m/>
    <x v="0"/>
    <x v="9"/>
    <d v="2019-01-21T00:00:00"/>
    <s v="Sat"/>
    <x v="11"/>
    <s v="CA-2019-127026"/>
    <n v="892"/>
    <s v="I.R.I.S IRISCard Anywhere 5 Card Scanner"/>
    <s v="Kelly Williams"/>
    <n v="49201"/>
    <n v="152"/>
    <n v="3"/>
    <n v="351"/>
  </r>
  <r>
    <n v="2"/>
    <x v="1"/>
    <x v="1148"/>
    <x v="3"/>
    <x v="1"/>
    <n v="3"/>
    <x v="2"/>
    <x v="1"/>
    <x v="1"/>
    <x v="1"/>
    <x v="1"/>
    <s v="United States"/>
    <x v="287"/>
    <x v="1"/>
    <m/>
    <x v="0"/>
    <x v="1"/>
    <d v="2019-09-15T00:00:00"/>
    <s v="Sun"/>
    <x v="0"/>
    <s v="CA-2019-127096"/>
    <n v="370"/>
    <s v="Bretford Rectangular Conference Table Tops"/>
    <s v="Anna Andreadi"/>
    <n v="94109"/>
    <n v="11"/>
    <n v="1"/>
    <n v="301"/>
  </r>
  <r>
    <n v="5"/>
    <x v="1"/>
    <x v="1174"/>
    <x v="3"/>
    <x v="0"/>
    <n v="6"/>
    <x v="1"/>
    <x v="9"/>
    <x v="1"/>
    <x v="286"/>
    <x v="25"/>
    <s v="United States"/>
    <x v="303"/>
    <x v="0"/>
    <m/>
    <x v="0"/>
    <x v="0"/>
    <d v="2019-04-14T00:00:00"/>
    <s v="Sat"/>
    <x v="4"/>
    <s v="CA-2019-127117"/>
    <n v="1563"/>
    <s v="Tensor Computer Mounted Lamp"/>
    <s v="Chuck Magee"/>
    <n v="7960"/>
    <n v="20"/>
    <n v="5"/>
    <n v="74"/>
  </r>
  <r>
    <n v="2"/>
    <x v="2"/>
    <x v="1069"/>
    <x v="3"/>
    <x v="2"/>
    <n v="1"/>
    <x v="2"/>
    <x v="7"/>
    <x v="2"/>
    <x v="0"/>
    <x v="0"/>
    <s v="United States"/>
    <x v="746"/>
    <x v="0"/>
    <m/>
    <x v="0"/>
    <x v="0"/>
    <d v="2019-10-22T00:00:00"/>
    <s v="Sun"/>
    <x v="8"/>
    <s v="CA-2019-127180"/>
    <n v="774"/>
    <s v="Globe Weis Peel &amp; Seel First Class Envelopes"/>
    <s v="Chuck Magee"/>
    <n v="10024"/>
    <n v="29"/>
    <n v="5"/>
    <n v="64"/>
  </r>
  <r>
    <n v="2"/>
    <x v="2"/>
    <x v="1069"/>
    <x v="3"/>
    <x v="2"/>
    <n v="1"/>
    <x v="2"/>
    <x v="0"/>
    <x v="0"/>
    <x v="0"/>
    <x v="0"/>
    <s v="United States"/>
    <x v="746"/>
    <x v="0"/>
    <m/>
    <x v="0"/>
    <x v="0"/>
    <d v="2019-10-22T00:00:00"/>
    <s v="Sun"/>
    <x v="8"/>
    <s v="CA-2019-127180"/>
    <n v="893"/>
    <s v="i.Sound Portable Power - 8000 mAh"/>
    <s v="Chuck Magee"/>
    <n v="10024"/>
    <n v="1"/>
    <n v="1"/>
    <n v="53"/>
  </r>
  <r>
    <n v="2"/>
    <x v="2"/>
    <x v="1069"/>
    <x v="3"/>
    <x v="2"/>
    <n v="1"/>
    <x v="2"/>
    <x v="0"/>
    <x v="0"/>
    <x v="0"/>
    <x v="0"/>
    <s v="United States"/>
    <x v="746"/>
    <x v="0"/>
    <m/>
    <x v="0"/>
    <x v="0"/>
    <d v="2019-10-22T00:00:00"/>
    <s v="Sun"/>
    <x v="8"/>
    <s v="CA-2019-127180"/>
    <n v="1294"/>
    <s v="Polycom CX600 IP Phone VoIP phone"/>
    <s v="Chuck Magee"/>
    <n v="10024"/>
    <n v="648"/>
    <n v="8"/>
    <n v="2400"/>
  </r>
  <r>
    <n v="2"/>
    <x v="2"/>
    <x v="1069"/>
    <x v="3"/>
    <x v="2"/>
    <n v="1"/>
    <x v="2"/>
    <x v="16"/>
    <x v="0"/>
    <x v="0"/>
    <x v="0"/>
    <s v="United States"/>
    <x v="746"/>
    <x v="0"/>
    <m/>
    <x v="0"/>
    <x v="1"/>
    <d v="2019-10-22T00:00:00"/>
    <s v="Sun"/>
    <x v="8"/>
    <s v="CA-2019-127180"/>
    <n v="399"/>
    <s v="Canon imageCLASS 2200 Advanced Copier"/>
    <s v="Chuck Magee"/>
    <n v="10024"/>
    <n v="3920"/>
    <n v="4"/>
    <n v="11200"/>
  </r>
  <r>
    <n v="2"/>
    <x v="2"/>
    <x v="1016"/>
    <x v="3"/>
    <x v="2"/>
    <n v="1"/>
    <x v="0"/>
    <x v="6"/>
    <x v="2"/>
    <x v="13"/>
    <x v="10"/>
    <s v="United States"/>
    <x v="336"/>
    <x v="3"/>
    <m/>
    <x v="0"/>
    <x v="1"/>
    <d v="2019-04-03T00:00:00"/>
    <s v="Tue"/>
    <x v="4"/>
    <s v="CA-2019-127264"/>
    <n v="1304"/>
    <s v="Prang Colored Pencils"/>
    <s v="Kelly Williams"/>
    <n v="60653"/>
    <n v="2"/>
    <n v="3"/>
    <n v="7"/>
  </r>
  <r>
    <n v="7"/>
    <x v="2"/>
    <x v="1160"/>
    <x v="3"/>
    <x v="0"/>
    <n v="6"/>
    <x v="0"/>
    <x v="2"/>
    <x v="2"/>
    <x v="15"/>
    <x v="11"/>
    <s v="United States"/>
    <x v="133"/>
    <x v="1"/>
    <m/>
    <x v="0"/>
    <x v="1"/>
    <d v="2019-10-30T00:00:00"/>
    <s v="Mon"/>
    <x v="7"/>
    <s v="CA-2019-127285"/>
    <n v="415"/>
    <s v="Cardinal Slant-D Ring Binders"/>
    <s v="Anna Andreadi"/>
    <n v="98115"/>
    <n v="5"/>
    <n v="2"/>
    <n v="14"/>
  </r>
  <r>
    <n v="7"/>
    <x v="2"/>
    <x v="1160"/>
    <x v="3"/>
    <x v="0"/>
    <n v="6"/>
    <x v="0"/>
    <x v="2"/>
    <x v="2"/>
    <x v="15"/>
    <x v="11"/>
    <s v="United States"/>
    <x v="133"/>
    <x v="1"/>
    <m/>
    <x v="0"/>
    <x v="1"/>
    <d v="2019-10-30T00:00:00"/>
    <s v="Mon"/>
    <x v="7"/>
    <s v="CA-2019-127285"/>
    <n v="717"/>
    <s v="GBC Velobind Prepunched Cover Sets, Regency Series"/>
    <s v="Anna Andreadi"/>
    <n v="98115"/>
    <n v="28"/>
    <n v="3"/>
    <n v="89"/>
  </r>
  <r>
    <n v="4"/>
    <x v="1"/>
    <x v="1217"/>
    <x v="3"/>
    <x v="0"/>
    <n v="6"/>
    <x v="0"/>
    <x v="7"/>
    <x v="2"/>
    <x v="102"/>
    <x v="27"/>
    <s v="United States"/>
    <x v="183"/>
    <x v="2"/>
    <s v="Yes"/>
    <x v="1"/>
    <x v="1"/>
    <d v="2019-01-14T00:00:00"/>
    <s v="Sat"/>
    <x v="11"/>
    <s v="CA-2019-127306"/>
    <n v="4"/>
    <s v="#10- 4 1/8 x 9 1/2 Security-Tint Envelopes"/>
    <s v="Cassandra Brandow"/>
    <n v="37604"/>
    <n v="7"/>
    <n v="3"/>
    <n v="18"/>
  </r>
  <r>
    <n v="4"/>
    <x v="1"/>
    <x v="1217"/>
    <x v="3"/>
    <x v="0"/>
    <n v="6"/>
    <x v="0"/>
    <x v="3"/>
    <x v="2"/>
    <x v="102"/>
    <x v="27"/>
    <s v="United States"/>
    <x v="183"/>
    <x v="2"/>
    <s v="Yes"/>
    <x v="1"/>
    <x v="1"/>
    <d v="2019-01-14T00:00:00"/>
    <s v="Sat"/>
    <x v="11"/>
    <s v="CA-2019-127306"/>
    <n v="1726"/>
    <s v="Xerox 1931"/>
    <s v="Cassandra Brandow"/>
    <n v="37604"/>
    <n v="13"/>
    <n v="7"/>
    <n v="36"/>
  </r>
  <r>
    <n v="4"/>
    <x v="1"/>
    <x v="1217"/>
    <x v="3"/>
    <x v="0"/>
    <n v="6"/>
    <x v="0"/>
    <x v="2"/>
    <x v="2"/>
    <x v="102"/>
    <x v="27"/>
    <s v="United States"/>
    <x v="183"/>
    <x v="2"/>
    <s v="Yes"/>
    <x v="1"/>
    <x v="4"/>
    <d v="2019-01-14T00:00:00"/>
    <s v="Sat"/>
    <x v="11"/>
    <s v="CA-2019-127306"/>
    <n v="241"/>
    <s v="Avery Durable Slant Ring Binders With Label Holder"/>
    <s v="Cassandra Brandow"/>
    <n v="37604"/>
    <n v="-2"/>
    <n v="2"/>
    <n v="3"/>
  </r>
  <r>
    <n v="4"/>
    <x v="1"/>
    <x v="1217"/>
    <x v="3"/>
    <x v="0"/>
    <n v="6"/>
    <x v="0"/>
    <x v="2"/>
    <x v="2"/>
    <x v="102"/>
    <x v="27"/>
    <s v="United States"/>
    <x v="183"/>
    <x v="2"/>
    <s v="Yes"/>
    <x v="1"/>
    <x v="4"/>
    <d v="2019-01-14T00:00:00"/>
    <s v="Sat"/>
    <x v="11"/>
    <s v="CA-2019-127306"/>
    <n v="902"/>
    <s v="Ibico Presentation Index for Binding Systems"/>
    <s v="Cassandra Brandow"/>
    <n v="37604"/>
    <n v="-5"/>
    <n v="5"/>
    <n v="6"/>
  </r>
  <r>
    <n v="4"/>
    <x v="1"/>
    <x v="1217"/>
    <x v="3"/>
    <x v="0"/>
    <n v="6"/>
    <x v="0"/>
    <x v="0"/>
    <x v="0"/>
    <x v="102"/>
    <x v="27"/>
    <s v="United States"/>
    <x v="183"/>
    <x v="2"/>
    <s v="Yes"/>
    <x v="1"/>
    <x v="1"/>
    <d v="2019-01-14T00:00:00"/>
    <s v="Sat"/>
    <x v="11"/>
    <s v="CA-2019-127306"/>
    <n v="911"/>
    <s v="iHome FM Clock Radio with Lightning Dock"/>
    <s v="Cassandra Brandow"/>
    <n v="37604"/>
    <n v="7"/>
    <n v="2"/>
    <n v="112"/>
  </r>
  <r>
    <n v="3"/>
    <x v="2"/>
    <x v="1007"/>
    <x v="3"/>
    <x v="2"/>
    <n v="1"/>
    <x v="0"/>
    <x v="9"/>
    <x v="1"/>
    <x v="16"/>
    <x v="12"/>
    <s v="United States"/>
    <x v="461"/>
    <x v="0"/>
    <m/>
    <x v="0"/>
    <x v="1"/>
    <d v="2019-12-01T00:00:00"/>
    <s v="Sun"/>
    <x v="6"/>
    <s v="CA-2019-127313"/>
    <n v="1593"/>
    <s v="Ultra Door Kickplate, 8H x 34W"/>
    <s v="Chuck Magee"/>
    <n v="19120"/>
    <n v="14"/>
    <n v="5"/>
    <n v="79"/>
  </r>
  <r>
    <n v="3"/>
    <x v="2"/>
    <x v="1007"/>
    <x v="3"/>
    <x v="2"/>
    <n v="1"/>
    <x v="0"/>
    <x v="11"/>
    <x v="2"/>
    <x v="16"/>
    <x v="12"/>
    <s v="United States"/>
    <x v="461"/>
    <x v="0"/>
    <m/>
    <x v="0"/>
    <x v="1"/>
    <d v="2019-12-01T00:00:00"/>
    <s v="Sun"/>
    <x v="6"/>
    <s v="CA-2019-127313"/>
    <n v="1267"/>
    <s v="Personal File Boxes with Fold-Down Carry Handle"/>
    <s v="Chuck Magee"/>
    <n v="19120"/>
    <n v="2"/>
    <n v="3"/>
    <n v="37"/>
  </r>
  <r>
    <n v="4"/>
    <x v="1"/>
    <x v="1123"/>
    <x v="3"/>
    <x v="0"/>
    <n v="6"/>
    <x v="1"/>
    <x v="3"/>
    <x v="2"/>
    <x v="16"/>
    <x v="12"/>
    <s v="United States"/>
    <x v="105"/>
    <x v="0"/>
    <m/>
    <x v="0"/>
    <x v="1"/>
    <d v="2019-02-24T00:00:00"/>
    <s v="Tue"/>
    <x v="3"/>
    <s v="CA-2019-127397"/>
    <n v="1787"/>
    <s v="Xerox 1988"/>
    <s v="Chuck Magee"/>
    <n v="19134"/>
    <n v="39"/>
    <n v="5"/>
    <n v="124"/>
  </r>
  <r>
    <n v="4"/>
    <x v="1"/>
    <x v="1123"/>
    <x v="3"/>
    <x v="0"/>
    <n v="6"/>
    <x v="1"/>
    <x v="8"/>
    <x v="0"/>
    <x v="16"/>
    <x v="12"/>
    <s v="United States"/>
    <x v="105"/>
    <x v="0"/>
    <m/>
    <x v="0"/>
    <x v="1"/>
    <d v="2019-02-24T00:00:00"/>
    <s v="Tue"/>
    <x v="3"/>
    <s v="CA-2019-127397"/>
    <n v="1278"/>
    <s v="Plantronics CS510 - Over-the-Head monaural Wireless Headset System"/>
    <s v="Chuck Magee"/>
    <n v="19134"/>
    <n v="214"/>
    <n v="5"/>
    <n v="1320"/>
  </r>
  <r>
    <n v="5"/>
    <x v="1"/>
    <x v="1216"/>
    <x v="3"/>
    <x v="0"/>
    <n v="6"/>
    <x v="2"/>
    <x v="16"/>
    <x v="0"/>
    <x v="76"/>
    <x v="22"/>
    <s v="United States"/>
    <x v="293"/>
    <x v="1"/>
    <m/>
    <x v="0"/>
    <x v="0"/>
    <d v="2019-01-22T00:00:00"/>
    <s v="Sun"/>
    <x v="11"/>
    <s v="CA-2019-127432"/>
    <n v="398"/>
    <s v="Canon Image Class D660 Copier"/>
    <s v="Anna Andreadi"/>
    <n v="59405"/>
    <n v="1380"/>
    <n v="5"/>
    <n v="3000"/>
  </r>
  <r>
    <n v="5"/>
    <x v="1"/>
    <x v="1216"/>
    <x v="3"/>
    <x v="0"/>
    <n v="6"/>
    <x v="2"/>
    <x v="11"/>
    <x v="2"/>
    <x v="76"/>
    <x v="22"/>
    <s v="United States"/>
    <x v="293"/>
    <x v="1"/>
    <m/>
    <x v="0"/>
    <x v="0"/>
    <d v="2019-01-22T00:00:00"/>
    <s v="Sun"/>
    <x v="11"/>
    <s v="CA-2019-127432"/>
    <n v="113"/>
    <s v="Advantus Rolling Storage Box"/>
    <s v="Anna Andreadi"/>
    <n v="59405"/>
    <n v="14"/>
    <n v="3"/>
    <n v="51"/>
  </r>
  <r>
    <n v="5"/>
    <x v="1"/>
    <x v="1216"/>
    <x v="3"/>
    <x v="0"/>
    <n v="6"/>
    <x v="2"/>
    <x v="3"/>
    <x v="2"/>
    <x v="76"/>
    <x v="22"/>
    <s v="United States"/>
    <x v="293"/>
    <x v="1"/>
    <m/>
    <x v="0"/>
    <x v="0"/>
    <d v="2019-01-22T00:00:00"/>
    <s v="Sun"/>
    <x v="11"/>
    <s v="CA-2019-127432"/>
    <n v="780"/>
    <s v="Great White Multi-Use Recycled Paper (20Lb. and 84 Bright)"/>
    <s v="Anna Andreadi"/>
    <n v="59405"/>
    <n v="5"/>
    <n v="2"/>
    <n v="12"/>
  </r>
  <r>
    <n v="5"/>
    <x v="1"/>
    <x v="1216"/>
    <x v="3"/>
    <x v="0"/>
    <n v="6"/>
    <x v="2"/>
    <x v="11"/>
    <x v="2"/>
    <x v="76"/>
    <x v="22"/>
    <s v="United States"/>
    <x v="293"/>
    <x v="1"/>
    <m/>
    <x v="0"/>
    <x v="0"/>
    <d v="2019-01-22T00:00:00"/>
    <s v="Sun"/>
    <x v="11"/>
    <s v="CA-2019-127432"/>
    <n v="1558"/>
    <s v="Tennsco Single-Tier Lockers"/>
    <s v="Anna Andreadi"/>
    <n v="59405"/>
    <n v="56"/>
    <n v="3"/>
    <n v="1126"/>
  </r>
  <r>
    <n v="4"/>
    <x v="1"/>
    <x v="1218"/>
    <x v="3"/>
    <x v="0"/>
    <n v="6"/>
    <x v="2"/>
    <x v="11"/>
    <x v="2"/>
    <x v="49"/>
    <x v="10"/>
    <s v="United States"/>
    <x v="26"/>
    <x v="3"/>
    <m/>
    <x v="0"/>
    <x v="1"/>
    <d v="2019-07-10T00:00:00"/>
    <s v="Tue"/>
    <x v="1"/>
    <s v="CA-2019-127460"/>
    <n v="646"/>
    <s v="Fellowes Mobile File Cart, Black"/>
    <s v="Kelly Williams"/>
    <n v="60505"/>
    <n v="26"/>
    <n v="6"/>
    <n v="298"/>
  </r>
  <r>
    <n v="4"/>
    <x v="2"/>
    <x v="1219"/>
    <x v="3"/>
    <x v="1"/>
    <n v="3"/>
    <x v="2"/>
    <x v="9"/>
    <x v="1"/>
    <x v="13"/>
    <x v="10"/>
    <s v="United States"/>
    <x v="429"/>
    <x v="3"/>
    <m/>
    <x v="0"/>
    <x v="7"/>
    <d v="2019-02-03T00:00:00"/>
    <s v="Tue"/>
    <x v="3"/>
    <s v="CA-2019-127474"/>
    <n v="558"/>
    <s v="Eldon Cleatmat Chair Mats for Medium Pile Carpets"/>
    <s v="Kelly Williams"/>
    <n v="60610"/>
    <n v="-26"/>
    <n v="1"/>
    <n v="22"/>
  </r>
  <r>
    <n v="4"/>
    <x v="2"/>
    <x v="1219"/>
    <x v="3"/>
    <x v="1"/>
    <n v="3"/>
    <x v="2"/>
    <x v="3"/>
    <x v="2"/>
    <x v="13"/>
    <x v="10"/>
    <s v="United States"/>
    <x v="429"/>
    <x v="3"/>
    <m/>
    <x v="0"/>
    <x v="1"/>
    <d v="2019-02-03T00:00:00"/>
    <s v="Tue"/>
    <x v="3"/>
    <s v="CA-2019-127474"/>
    <n v="1800"/>
    <s v="Xerox 2"/>
    <s v="Kelly Williams"/>
    <n v="60610"/>
    <n v="2"/>
    <n v="1"/>
    <n v="5"/>
  </r>
  <r>
    <n v="4"/>
    <x v="2"/>
    <x v="1219"/>
    <x v="3"/>
    <x v="1"/>
    <n v="3"/>
    <x v="2"/>
    <x v="3"/>
    <x v="2"/>
    <x v="13"/>
    <x v="10"/>
    <s v="United States"/>
    <x v="429"/>
    <x v="3"/>
    <m/>
    <x v="0"/>
    <x v="1"/>
    <d v="2019-02-03T00:00:00"/>
    <s v="Tue"/>
    <x v="3"/>
    <s v="CA-2019-127474"/>
    <n v="1684"/>
    <s v="Xerox 1893"/>
    <s v="Kelly Williams"/>
    <n v="60610"/>
    <n v="24"/>
    <n v="2"/>
    <n v="66"/>
  </r>
  <r>
    <n v="4"/>
    <x v="2"/>
    <x v="1219"/>
    <x v="3"/>
    <x v="1"/>
    <n v="3"/>
    <x v="2"/>
    <x v="3"/>
    <x v="2"/>
    <x v="13"/>
    <x v="10"/>
    <s v="United States"/>
    <x v="429"/>
    <x v="3"/>
    <m/>
    <x v="0"/>
    <x v="1"/>
    <d v="2019-02-03T00:00:00"/>
    <s v="Tue"/>
    <x v="3"/>
    <s v="CA-2019-127474"/>
    <n v="1680"/>
    <s v="Xerox 189"/>
    <s v="Kelly Williams"/>
    <n v="60610"/>
    <n v="147"/>
    <n v="5"/>
    <n v="419"/>
  </r>
  <r>
    <n v="6"/>
    <x v="0"/>
    <x v="1154"/>
    <x v="4"/>
    <x v="0"/>
    <n v="6"/>
    <x v="2"/>
    <x v="11"/>
    <x v="2"/>
    <x v="195"/>
    <x v="27"/>
    <s v="United States"/>
    <x v="386"/>
    <x v="2"/>
    <m/>
    <x v="0"/>
    <x v="1"/>
    <d v="2019-12-28T00:00:00"/>
    <s v="Sat"/>
    <x v="11"/>
    <s v="CA-2019-127516"/>
    <n v="418"/>
    <s v="Carina Double Wide Media Storage Towers in Natural &amp; Black"/>
    <s v="Cassandra Brandow"/>
    <n v="37211"/>
    <n v="-13"/>
    <n v="1"/>
    <n v="65"/>
  </r>
  <r>
    <n v="4"/>
    <x v="1"/>
    <x v="1220"/>
    <x v="3"/>
    <x v="0"/>
    <n v="6"/>
    <x v="0"/>
    <x v="3"/>
    <x v="2"/>
    <x v="117"/>
    <x v="4"/>
    <s v="United States"/>
    <x v="502"/>
    <x v="3"/>
    <m/>
    <x v="0"/>
    <x v="1"/>
    <d v="2019-03-03T00:00:00"/>
    <s v="Tue"/>
    <x v="2"/>
    <s v="CA-2019-127621"/>
    <n v="925"/>
    <s v="Important Message Pads, 50 4-1/4 x 5-1/2 Forms per Pad"/>
    <s v="Kelly Williams"/>
    <n v="75081"/>
    <n v="10"/>
    <n v="8"/>
    <n v="27"/>
  </r>
  <r>
    <n v="6"/>
    <x v="0"/>
    <x v="1005"/>
    <x v="3"/>
    <x v="0"/>
    <n v="6"/>
    <x v="0"/>
    <x v="6"/>
    <x v="2"/>
    <x v="467"/>
    <x v="41"/>
    <s v="United States"/>
    <x v="372"/>
    <x v="3"/>
    <m/>
    <x v="0"/>
    <x v="0"/>
    <d v="2019-07-11T00:00:00"/>
    <s v="Wed"/>
    <x v="1"/>
    <s v="CA-2019-127656"/>
    <n v="1508"/>
    <s v="Staples in misc. colors"/>
    <s v="Kelly Williams"/>
    <n v="50701"/>
    <n v="12"/>
    <n v="4"/>
    <n v="30"/>
  </r>
  <r>
    <n v="4"/>
    <x v="1"/>
    <x v="1215"/>
    <x v="3"/>
    <x v="0"/>
    <n v="6"/>
    <x v="2"/>
    <x v="11"/>
    <x v="2"/>
    <x v="66"/>
    <x v="19"/>
    <s v="United States"/>
    <x v="237"/>
    <x v="0"/>
    <m/>
    <x v="0"/>
    <x v="1"/>
    <d v="2019-06-02T00:00:00"/>
    <s v="Mon"/>
    <x v="9"/>
    <s v="CA-2019-127705"/>
    <n v="113"/>
    <s v="Advantus Rolling Storage Box"/>
    <s v="Chuck Magee"/>
    <n v="44052"/>
    <n v="2"/>
    <n v="2"/>
    <n v="27"/>
  </r>
  <r>
    <n v="4"/>
    <x v="1"/>
    <x v="1215"/>
    <x v="3"/>
    <x v="0"/>
    <n v="6"/>
    <x v="2"/>
    <x v="0"/>
    <x v="0"/>
    <x v="66"/>
    <x v="19"/>
    <s v="United States"/>
    <x v="237"/>
    <x v="0"/>
    <m/>
    <x v="0"/>
    <x v="6"/>
    <d v="2019-06-02T00:00:00"/>
    <s v="Mon"/>
    <x v="9"/>
    <s v="CA-2019-127705"/>
    <n v="478"/>
    <s v="Cush Cases Heavy Duty Rugged Cover Case for Samsung Galaxy S5 - Purple"/>
    <s v="Chuck Magee"/>
    <n v="44052"/>
    <n v="-1"/>
    <n v="1"/>
    <n v="3"/>
  </r>
  <r>
    <n v="5"/>
    <x v="1"/>
    <x v="986"/>
    <x v="3"/>
    <x v="0"/>
    <n v="6"/>
    <x v="2"/>
    <x v="15"/>
    <x v="2"/>
    <x v="149"/>
    <x v="37"/>
    <s v="United States"/>
    <x v="203"/>
    <x v="1"/>
    <m/>
    <x v="0"/>
    <x v="1"/>
    <d v="2019-08-31T00:00:00"/>
    <s v="Tue"/>
    <x v="0"/>
    <s v="CA-2019-127712"/>
    <n v="80"/>
    <s v="Acme Kleen Earth Office Shears"/>
    <s v="Anna Andreadi"/>
    <n v="97301"/>
    <n v="1"/>
    <n v="2"/>
    <n v="6"/>
  </r>
  <r>
    <n v="2"/>
    <x v="1"/>
    <x v="963"/>
    <x v="3"/>
    <x v="1"/>
    <n v="3"/>
    <x v="0"/>
    <x v="12"/>
    <x v="2"/>
    <x v="365"/>
    <x v="14"/>
    <s v="United States"/>
    <x v="272"/>
    <x v="2"/>
    <m/>
    <x v="0"/>
    <x v="0"/>
    <d v="2019-09-11T00:00:00"/>
    <s v="Wed"/>
    <x v="0"/>
    <s v="CA-2019-127726"/>
    <n v="654"/>
    <s v="Fellowes Premier Superior Surge Suppressor, 10-Outlet, With Phone and Remote"/>
    <s v="Cassandra Brandow"/>
    <n v="40324"/>
    <n v="51"/>
    <n v="4"/>
    <n v="196"/>
  </r>
  <r>
    <n v="2"/>
    <x v="1"/>
    <x v="963"/>
    <x v="3"/>
    <x v="1"/>
    <n v="3"/>
    <x v="0"/>
    <x v="4"/>
    <x v="2"/>
    <x v="365"/>
    <x v="14"/>
    <s v="United States"/>
    <x v="272"/>
    <x v="2"/>
    <m/>
    <x v="0"/>
    <x v="0"/>
    <d v="2019-09-11T00:00:00"/>
    <s v="Wed"/>
    <x v="0"/>
    <s v="CA-2019-127726"/>
    <n v="42"/>
    <s v="Acco Clips to Go Binder Clips, 24 Clips in Two Sizes"/>
    <s v="Cassandra Brandow"/>
    <n v="40324"/>
    <n v="7"/>
    <n v="4"/>
    <n v="14"/>
  </r>
  <r>
    <n v="4"/>
    <x v="1"/>
    <x v="1160"/>
    <x v="3"/>
    <x v="0"/>
    <n v="6"/>
    <x v="1"/>
    <x v="9"/>
    <x v="1"/>
    <x v="16"/>
    <x v="12"/>
    <s v="United States"/>
    <x v="430"/>
    <x v="0"/>
    <m/>
    <x v="0"/>
    <x v="1"/>
    <d v="2019-11-02T00:00:00"/>
    <s v="Mon"/>
    <x v="7"/>
    <s v="CA-2019-127782"/>
    <n v="576"/>
    <s v="Eldon Image Series Black Desk Accessories"/>
    <s v="Chuck Magee"/>
    <n v="19140"/>
    <n v="1"/>
    <n v="1"/>
    <n v="3"/>
  </r>
  <r>
    <n v="4"/>
    <x v="1"/>
    <x v="1160"/>
    <x v="3"/>
    <x v="0"/>
    <n v="6"/>
    <x v="1"/>
    <x v="12"/>
    <x v="2"/>
    <x v="16"/>
    <x v="12"/>
    <s v="United States"/>
    <x v="430"/>
    <x v="0"/>
    <m/>
    <x v="0"/>
    <x v="1"/>
    <d v="2019-11-02T00:00:00"/>
    <s v="Mon"/>
    <x v="7"/>
    <s v="CA-2019-127782"/>
    <n v="336"/>
    <s v="Black &amp; Decker Filter for Double Action Dustbuster Cordless Vac BLDV7210"/>
    <s v="Chuck Magee"/>
    <n v="19140"/>
    <n v="1"/>
    <n v="3"/>
    <n v="20"/>
  </r>
  <r>
    <n v="4"/>
    <x v="1"/>
    <x v="1160"/>
    <x v="3"/>
    <x v="0"/>
    <n v="6"/>
    <x v="1"/>
    <x v="7"/>
    <x v="2"/>
    <x v="16"/>
    <x v="12"/>
    <s v="United States"/>
    <x v="430"/>
    <x v="0"/>
    <m/>
    <x v="0"/>
    <x v="1"/>
    <d v="2019-11-02T00:00:00"/>
    <s v="Mon"/>
    <x v="7"/>
    <s v="CA-2019-127782"/>
    <n v="456"/>
    <s v="Colored Envelopes"/>
    <s v="Chuck Magee"/>
    <n v="19140"/>
    <n v="3"/>
    <n v="3"/>
    <n v="9"/>
  </r>
  <r>
    <n v="4"/>
    <x v="1"/>
    <x v="1160"/>
    <x v="3"/>
    <x v="0"/>
    <n v="6"/>
    <x v="1"/>
    <x v="0"/>
    <x v="0"/>
    <x v="16"/>
    <x v="12"/>
    <s v="United States"/>
    <x v="430"/>
    <x v="0"/>
    <m/>
    <x v="0"/>
    <x v="6"/>
    <d v="2019-11-02T00:00:00"/>
    <s v="Mon"/>
    <x v="7"/>
    <s v="CA-2019-127782"/>
    <n v="1629"/>
    <s v="Wilson Electronics DB Pro Signal Booster"/>
    <s v="Chuck Magee"/>
    <n v="19140"/>
    <n v="-186"/>
    <n v="4"/>
    <n v="859"/>
  </r>
  <r>
    <n v="4"/>
    <x v="1"/>
    <x v="1134"/>
    <x v="3"/>
    <x v="0"/>
    <n v="6"/>
    <x v="1"/>
    <x v="2"/>
    <x v="2"/>
    <x v="33"/>
    <x v="29"/>
    <s v="United States"/>
    <x v="322"/>
    <x v="2"/>
    <m/>
    <x v="0"/>
    <x v="0"/>
    <d v="2019-05-19T00:00:00"/>
    <s v="Thu"/>
    <x v="5"/>
    <s v="CA-2019-127803"/>
    <n v="1641"/>
    <s v="Wilson Jones Four-Pocket Poly Binders"/>
    <s v="Cassandra Brandow"/>
    <n v="35810"/>
    <n v="13"/>
    <n v="4"/>
    <n v="26"/>
  </r>
  <r>
    <n v="7"/>
    <x v="2"/>
    <x v="1201"/>
    <x v="3"/>
    <x v="0"/>
    <n v="6"/>
    <x v="1"/>
    <x v="7"/>
    <x v="2"/>
    <x v="117"/>
    <x v="4"/>
    <s v="United States"/>
    <x v="667"/>
    <x v="3"/>
    <m/>
    <x v="0"/>
    <x v="1"/>
    <d v="2019-10-27T00:00:00"/>
    <s v="Fri"/>
    <x v="7"/>
    <s v="CA-2019-127922"/>
    <n v="8"/>
    <s v="#6 3/4 Gummed Flap White Envelopes"/>
    <s v="Kelly Williams"/>
    <n v="75081"/>
    <n v="6"/>
    <n v="2"/>
    <n v="16"/>
  </r>
  <r>
    <n v="7"/>
    <x v="2"/>
    <x v="1201"/>
    <x v="3"/>
    <x v="0"/>
    <n v="6"/>
    <x v="1"/>
    <x v="3"/>
    <x v="2"/>
    <x v="117"/>
    <x v="4"/>
    <s v="United States"/>
    <x v="667"/>
    <x v="3"/>
    <m/>
    <x v="0"/>
    <x v="1"/>
    <d v="2019-10-27T00:00:00"/>
    <s v="Fri"/>
    <x v="7"/>
    <s v="CA-2019-127922"/>
    <n v="1770"/>
    <s v="Xerox 1972"/>
    <s v="Kelly Williams"/>
    <n v="75081"/>
    <n v="3"/>
    <n v="2"/>
    <n v="8"/>
  </r>
  <r>
    <n v="4"/>
    <x v="1"/>
    <x v="1073"/>
    <x v="3"/>
    <x v="0"/>
    <n v="6"/>
    <x v="1"/>
    <x v="9"/>
    <x v="1"/>
    <x v="216"/>
    <x v="38"/>
    <s v="United States"/>
    <x v="175"/>
    <x v="0"/>
    <m/>
    <x v="0"/>
    <x v="0"/>
    <d v="2019-12-23T00:00:00"/>
    <s v="Mon"/>
    <x v="6"/>
    <s v="CA-2019-127929"/>
    <n v="1547"/>
    <s v="Tenex Traditional Chairmats for Medium Pile Carpet, Standard Lip, 36 x 48"/>
    <s v="Chuck Magee"/>
    <n v="6457"/>
    <n v="38"/>
    <n v="3"/>
    <n v="182"/>
  </r>
  <r>
    <n v="0"/>
    <x v="0"/>
    <x v="1221"/>
    <x v="3"/>
    <x v="3"/>
    <n v="0"/>
    <x v="1"/>
    <x v="1"/>
    <x v="1"/>
    <x v="15"/>
    <x v="11"/>
    <s v="United States"/>
    <x v="610"/>
    <x v="1"/>
    <m/>
    <x v="0"/>
    <x v="0"/>
    <d v="2019-09-01T00:00:00"/>
    <s v="Sun"/>
    <x v="0"/>
    <s v="CA-2019-128041"/>
    <n v="965"/>
    <s v="KI Conference Tables"/>
    <s v="Anna Andreadi"/>
    <n v="98103"/>
    <n v="45"/>
    <n v="4"/>
    <n v="284"/>
  </r>
  <r>
    <n v="0"/>
    <x v="0"/>
    <x v="1221"/>
    <x v="3"/>
    <x v="3"/>
    <n v="0"/>
    <x v="1"/>
    <x v="12"/>
    <x v="2"/>
    <x v="15"/>
    <x v="11"/>
    <s v="United States"/>
    <x v="610"/>
    <x v="1"/>
    <m/>
    <x v="0"/>
    <x v="0"/>
    <d v="2019-09-01T00:00:00"/>
    <s v="Sun"/>
    <x v="0"/>
    <s v="CA-2019-128041"/>
    <n v="855"/>
    <s v="Honeywell Quietcare HEPA Air Cleaner"/>
    <s v="Anna Andreadi"/>
    <n v="98103"/>
    <n v="104"/>
    <n v="4"/>
    <n v="315"/>
  </r>
  <r>
    <n v="5"/>
    <x v="1"/>
    <x v="1219"/>
    <x v="3"/>
    <x v="0"/>
    <n v="6"/>
    <x v="1"/>
    <x v="9"/>
    <x v="1"/>
    <x v="42"/>
    <x v="1"/>
    <s v="United States"/>
    <x v="708"/>
    <x v="1"/>
    <m/>
    <x v="0"/>
    <x v="0"/>
    <d v="2019-02-02T00:00:00"/>
    <s v="Mon"/>
    <x v="3"/>
    <s v="CA-2019-128076"/>
    <n v="556"/>
    <s v="Eldon Antistatic Chair Mats for Low to Medium Pile Carpets"/>
    <s v="Anna Andreadi"/>
    <n v="92105"/>
    <n v="13"/>
    <n v="2"/>
    <n v="211"/>
  </r>
  <r>
    <n v="5"/>
    <x v="1"/>
    <x v="1219"/>
    <x v="3"/>
    <x v="0"/>
    <n v="6"/>
    <x v="1"/>
    <x v="2"/>
    <x v="2"/>
    <x v="42"/>
    <x v="1"/>
    <s v="United States"/>
    <x v="708"/>
    <x v="1"/>
    <m/>
    <x v="0"/>
    <x v="1"/>
    <d v="2019-02-02T00:00:00"/>
    <s v="Mon"/>
    <x v="3"/>
    <s v="CA-2019-128076"/>
    <n v="688"/>
    <s v="GBC Durable Plastic Covers"/>
    <s v="Anna Andreadi"/>
    <n v="92105"/>
    <n v="10"/>
    <n v="2"/>
    <n v="31"/>
  </r>
  <r>
    <n v="5"/>
    <x v="1"/>
    <x v="1219"/>
    <x v="3"/>
    <x v="0"/>
    <n v="6"/>
    <x v="1"/>
    <x v="13"/>
    <x v="0"/>
    <x v="42"/>
    <x v="1"/>
    <s v="United States"/>
    <x v="708"/>
    <x v="1"/>
    <m/>
    <x v="0"/>
    <x v="1"/>
    <d v="2019-02-02T00:00:00"/>
    <s v="Mon"/>
    <x v="3"/>
    <s v="CA-2019-128076"/>
    <n v="882"/>
    <s v="HP Officejet Pro 8600 e-All-In-One Printer, Copier, Scanner, Fax"/>
    <s v="Anna Andreadi"/>
    <n v="92105"/>
    <n v="39"/>
    <n v="2"/>
    <n v="240"/>
  </r>
  <r>
    <n v="5"/>
    <x v="2"/>
    <x v="1108"/>
    <x v="3"/>
    <x v="1"/>
    <n v="3"/>
    <x v="0"/>
    <x v="2"/>
    <x v="2"/>
    <x v="1"/>
    <x v="1"/>
    <s v="United States"/>
    <x v="17"/>
    <x v="1"/>
    <m/>
    <x v="0"/>
    <x v="1"/>
    <d v="2019-12-19T00:00:00"/>
    <s v="Thu"/>
    <x v="6"/>
    <s v="CA-2019-128160"/>
    <n v="513"/>
    <s v="Deluxe Heavy-Duty Vinyl Round Ring Binder"/>
    <s v="Anna Andreadi"/>
    <n v="94110"/>
    <n v="11"/>
    <n v="2"/>
    <n v="37"/>
  </r>
  <r>
    <n v="5"/>
    <x v="2"/>
    <x v="1051"/>
    <x v="3"/>
    <x v="1"/>
    <n v="3"/>
    <x v="1"/>
    <x v="11"/>
    <x v="2"/>
    <x v="0"/>
    <x v="0"/>
    <s v="United States"/>
    <x v="186"/>
    <x v="0"/>
    <m/>
    <x v="0"/>
    <x v="0"/>
    <d v="2019-11-17T00:00:00"/>
    <s v="Tue"/>
    <x v="7"/>
    <s v="CA-2019-128265"/>
    <n v="514"/>
    <s v="Deluxe Rollaway Locking File with Drawer"/>
    <s v="Chuck Magee"/>
    <n v="10011"/>
    <n v="349"/>
    <n v="3"/>
    <n v="1248"/>
  </r>
  <r>
    <n v="2"/>
    <x v="1"/>
    <x v="1092"/>
    <x v="3"/>
    <x v="1"/>
    <n v="3"/>
    <x v="1"/>
    <x v="2"/>
    <x v="2"/>
    <x v="468"/>
    <x v="13"/>
    <s v="United States"/>
    <x v="87"/>
    <x v="2"/>
    <m/>
    <x v="0"/>
    <x v="0"/>
    <d v="2019-11-24T00:00:00"/>
    <s v="Tue"/>
    <x v="7"/>
    <s v="CA-2019-128300"/>
    <n v="1647"/>
    <s v="Wilson Jones Ledger-Size, Piano-Hinge Binder, 2, Blue"/>
    <s v="Cassandra Brandow"/>
    <n v="29483"/>
    <n v="157"/>
    <n v="8"/>
    <n v="328"/>
  </r>
  <r>
    <n v="2"/>
    <x v="1"/>
    <x v="1092"/>
    <x v="3"/>
    <x v="1"/>
    <n v="3"/>
    <x v="1"/>
    <x v="0"/>
    <x v="0"/>
    <x v="468"/>
    <x v="13"/>
    <s v="United States"/>
    <x v="87"/>
    <x v="2"/>
    <m/>
    <x v="0"/>
    <x v="0"/>
    <d v="2019-11-24T00:00:00"/>
    <s v="Tue"/>
    <x v="7"/>
    <s v="CA-2019-128300"/>
    <n v="1104"/>
    <s v="Motorla HX550 Universal Bluetooth Headset"/>
    <s v="Cassandra Brandow"/>
    <n v="29483"/>
    <n v="40"/>
    <n v="2"/>
    <n v="79"/>
  </r>
  <r>
    <n v="4"/>
    <x v="1"/>
    <x v="1222"/>
    <x v="3"/>
    <x v="0"/>
    <n v="6"/>
    <x v="0"/>
    <x v="2"/>
    <x v="2"/>
    <x v="28"/>
    <x v="17"/>
    <s v="United States"/>
    <x v="222"/>
    <x v="3"/>
    <m/>
    <x v="0"/>
    <x v="0"/>
    <d v="2019-08-05T00:00:00"/>
    <s v="Thu"/>
    <x v="10"/>
    <s v="CA-2019-128328"/>
    <n v="1310"/>
    <s v="Premium Transparent Presentation Covers by GBC"/>
    <s v="Kelly Williams"/>
    <n v="46203"/>
    <n v="60"/>
    <n v="6"/>
    <n v="126"/>
  </r>
  <r>
    <n v="4"/>
    <x v="1"/>
    <x v="1222"/>
    <x v="3"/>
    <x v="0"/>
    <n v="6"/>
    <x v="0"/>
    <x v="10"/>
    <x v="2"/>
    <x v="28"/>
    <x v="17"/>
    <s v="United States"/>
    <x v="222"/>
    <x v="3"/>
    <m/>
    <x v="0"/>
    <x v="0"/>
    <d v="2019-08-05T00:00:00"/>
    <s v="Thu"/>
    <x v="10"/>
    <s v="CA-2019-128328"/>
    <n v="182"/>
    <s v="Avery 475"/>
    <s v="Kelly Williams"/>
    <n v="46203"/>
    <n v="67"/>
    <n v="9"/>
    <n v="133"/>
  </r>
  <r>
    <n v="4"/>
    <x v="1"/>
    <x v="1222"/>
    <x v="3"/>
    <x v="0"/>
    <n v="6"/>
    <x v="0"/>
    <x v="8"/>
    <x v="0"/>
    <x v="28"/>
    <x v="17"/>
    <s v="United States"/>
    <x v="222"/>
    <x v="3"/>
    <m/>
    <x v="0"/>
    <x v="0"/>
    <d v="2019-08-05T00:00:00"/>
    <s v="Thu"/>
    <x v="10"/>
    <s v="CA-2019-128328"/>
    <n v="1023"/>
    <s v="Logitech MX Performance Wireless Mouse"/>
    <s v="Kelly Williams"/>
    <n v="46203"/>
    <n v="30"/>
    <n v="2"/>
    <n v="80"/>
  </r>
  <r>
    <n v="6"/>
    <x v="0"/>
    <x v="962"/>
    <x v="3"/>
    <x v="0"/>
    <n v="6"/>
    <x v="0"/>
    <x v="7"/>
    <x v="2"/>
    <x v="34"/>
    <x v="0"/>
    <s v="United States"/>
    <x v="324"/>
    <x v="0"/>
    <m/>
    <x v="0"/>
    <x v="0"/>
    <d v="2019-09-29T00:00:00"/>
    <s v="Sun"/>
    <x v="8"/>
    <s v="CA-2019-128335"/>
    <n v="1501"/>
    <s v="Staple envelope"/>
    <s v="Chuck Magee"/>
    <n v="10550"/>
    <n v="11"/>
    <n v="3"/>
    <n v="23"/>
  </r>
  <r>
    <n v="6"/>
    <x v="0"/>
    <x v="962"/>
    <x v="3"/>
    <x v="0"/>
    <n v="6"/>
    <x v="0"/>
    <x v="3"/>
    <x v="2"/>
    <x v="34"/>
    <x v="0"/>
    <s v="United States"/>
    <x v="324"/>
    <x v="0"/>
    <m/>
    <x v="0"/>
    <x v="0"/>
    <d v="2019-09-29T00:00:00"/>
    <s v="Sun"/>
    <x v="8"/>
    <s v="CA-2019-128335"/>
    <n v="1486"/>
    <s v="Speediset Carbonless Redi-Letter 7 x 8 1/2"/>
    <s v="Chuck Magee"/>
    <n v="10550"/>
    <n v="24"/>
    <n v="5"/>
    <n v="52"/>
  </r>
  <r>
    <n v="5"/>
    <x v="1"/>
    <x v="1223"/>
    <x v="3"/>
    <x v="0"/>
    <n v="6"/>
    <x v="0"/>
    <x v="9"/>
    <x v="1"/>
    <x v="60"/>
    <x v="27"/>
    <s v="United States"/>
    <x v="417"/>
    <x v="2"/>
    <m/>
    <x v="0"/>
    <x v="1"/>
    <d v="2019-08-13T00:00:00"/>
    <s v="Fri"/>
    <x v="10"/>
    <s v="CA-2019-128363"/>
    <n v="585"/>
    <s v="Eldon Radial Chair Mat for Low to Medium Pile Carpets"/>
    <s v="Cassandra Brandow"/>
    <n v="38109"/>
    <n v="0"/>
    <n v="1"/>
    <n v="32"/>
  </r>
  <r>
    <n v="5"/>
    <x v="1"/>
    <x v="1223"/>
    <x v="3"/>
    <x v="0"/>
    <n v="6"/>
    <x v="0"/>
    <x v="5"/>
    <x v="1"/>
    <x v="60"/>
    <x v="27"/>
    <s v="United States"/>
    <x v="417"/>
    <x v="2"/>
    <m/>
    <x v="0"/>
    <x v="1"/>
    <d v="2019-08-13T00:00:00"/>
    <s v="Fri"/>
    <x v="10"/>
    <s v="CA-2019-128363"/>
    <n v="844"/>
    <s v="Hon Olson Stacker Chairs"/>
    <s v="Cassandra Brandow"/>
    <n v="38109"/>
    <n v="48"/>
    <n v="2"/>
    <n v="424"/>
  </r>
  <r>
    <n v="5"/>
    <x v="1"/>
    <x v="1223"/>
    <x v="3"/>
    <x v="0"/>
    <n v="6"/>
    <x v="0"/>
    <x v="7"/>
    <x v="2"/>
    <x v="60"/>
    <x v="27"/>
    <s v="United States"/>
    <x v="417"/>
    <x v="2"/>
    <m/>
    <x v="0"/>
    <x v="1"/>
    <d v="2019-08-13T00:00:00"/>
    <s v="Fri"/>
    <x v="10"/>
    <s v="CA-2019-128363"/>
    <n v="456"/>
    <s v="Colored Envelopes"/>
    <s v="Cassandra Brandow"/>
    <n v="38109"/>
    <n v="5"/>
    <n v="5"/>
    <n v="15"/>
  </r>
  <r>
    <n v="5"/>
    <x v="1"/>
    <x v="1223"/>
    <x v="3"/>
    <x v="0"/>
    <n v="6"/>
    <x v="0"/>
    <x v="4"/>
    <x v="2"/>
    <x v="60"/>
    <x v="27"/>
    <s v="United States"/>
    <x v="417"/>
    <x v="2"/>
    <m/>
    <x v="0"/>
    <x v="1"/>
    <d v="2019-08-13T00:00:00"/>
    <s v="Fri"/>
    <x v="10"/>
    <s v="CA-2019-128363"/>
    <n v="1507"/>
    <s v="Staples"/>
    <s v="Cassandra Brandow"/>
    <n v="38109"/>
    <n v="9"/>
    <n v="5"/>
    <n v="24"/>
  </r>
  <r>
    <n v="5"/>
    <x v="1"/>
    <x v="1223"/>
    <x v="3"/>
    <x v="0"/>
    <n v="6"/>
    <x v="0"/>
    <x v="12"/>
    <x v="2"/>
    <x v="60"/>
    <x v="27"/>
    <s v="United States"/>
    <x v="417"/>
    <x v="2"/>
    <m/>
    <x v="0"/>
    <x v="1"/>
    <d v="2019-08-13T00:00:00"/>
    <s v="Fri"/>
    <x v="10"/>
    <s v="CA-2019-128363"/>
    <n v="304"/>
    <s v="Belkin Premiere Surge Master II 8-outlet surge protector"/>
    <s v="Cassandra Brandow"/>
    <n v="38109"/>
    <n v="31"/>
    <n v="7"/>
    <n v="272"/>
  </r>
  <r>
    <n v="5"/>
    <x v="1"/>
    <x v="1223"/>
    <x v="3"/>
    <x v="0"/>
    <n v="6"/>
    <x v="0"/>
    <x v="2"/>
    <x v="2"/>
    <x v="60"/>
    <x v="27"/>
    <s v="United States"/>
    <x v="417"/>
    <x v="2"/>
    <m/>
    <x v="0"/>
    <x v="4"/>
    <d v="2019-08-13T00:00:00"/>
    <s v="Fri"/>
    <x v="10"/>
    <s v="CA-2019-128363"/>
    <n v="687"/>
    <s v="GBC DocuBind TL300 Electric Binding System"/>
    <s v="Cassandra Brandow"/>
    <n v="38109"/>
    <n v="-1238"/>
    <n v="6"/>
    <n v="1615"/>
  </r>
  <r>
    <n v="5"/>
    <x v="1"/>
    <x v="1223"/>
    <x v="3"/>
    <x v="0"/>
    <n v="6"/>
    <x v="0"/>
    <x v="8"/>
    <x v="0"/>
    <x v="60"/>
    <x v="27"/>
    <s v="United States"/>
    <x v="417"/>
    <x v="2"/>
    <m/>
    <x v="0"/>
    <x v="1"/>
    <d v="2019-08-13T00:00:00"/>
    <s v="Fri"/>
    <x v="10"/>
    <s v="CA-2019-128363"/>
    <n v="1059"/>
    <s v="Maxell 4.7GB DVD-R 5/Pack"/>
    <s v="Cassandra Brandow"/>
    <n v="38109"/>
    <n v="0"/>
    <n v="2"/>
    <n v="2"/>
  </r>
  <r>
    <n v="0"/>
    <x v="0"/>
    <x v="1163"/>
    <x v="3"/>
    <x v="3"/>
    <n v="0"/>
    <x v="1"/>
    <x v="5"/>
    <x v="1"/>
    <x v="17"/>
    <x v="1"/>
    <s v="United States"/>
    <x v="13"/>
    <x v="1"/>
    <m/>
    <x v="0"/>
    <x v="1"/>
    <d v="2019-09-10T00:00:00"/>
    <s v="Tue"/>
    <x v="0"/>
    <s v="CA-2019-128370"/>
    <n v="529"/>
    <s v="DMI Arturo Collection Mission-style Design Wood Chair"/>
    <s v="Anna Andreadi"/>
    <n v="90004"/>
    <n v="27"/>
    <n v="3"/>
    <n v="362"/>
  </r>
  <r>
    <n v="0"/>
    <x v="0"/>
    <x v="1163"/>
    <x v="3"/>
    <x v="3"/>
    <n v="0"/>
    <x v="1"/>
    <x v="2"/>
    <x v="2"/>
    <x v="17"/>
    <x v="1"/>
    <s v="United States"/>
    <x v="13"/>
    <x v="1"/>
    <m/>
    <x v="0"/>
    <x v="1"/>
    <d v="2019-09-10T00:00:00"/>
    <s v="Tue"/>
    <x v="0"/>
    <s v="CA-2019-128370"/>
    <n v="260"/>
    <s v="Avery Non-Stick Binders"/>
    <s v="Anna Andreadi"/>
    <n v="90004"/>
    <n v="2"/>
    <n v="2"/>
    <n v="7"/>
  </r>
  <r>
    <n v="4"/>
    <x v="1"/>
    <x v="1100"/>
    <x v="3"/>
    <x v="0"/>
    <n v="6"/>
    <x v="0"/>
    <x v="2"/>
    <x v="2"/>
    <x v="4"/>
    <x v="4"/>
    <s v="United States"/>
    <x v="444"/>
    <x v="3"/>
    <m/>
    <x v="0"/>
    <x v="3"/>
    <d v="2019-10-07T00:00:00"/>
    <s v="Sat"/>
    <x v="8"/>
    <s v="CA-2019-128426"/>
    <n v="1520"/>
    <s v="Storex DuraTech Recycled Plastic Frosted Binders"/>
    <s v="Kelly Williams"/>
    <n v="77036"/>
    <n v="-6"/>
    <n v="5"/>
    <n v="4"/>
  </r>
  <r>
    <n v="6"/>
    <x v="0"/>
    <x v="1221"/>
    <x v="3"/>
    <x v="0"/>
    <n v="6"/>
    <x v="2"/>
    <x v="8"/>
    <x v="0"/>
    <x v="47"/>
    <x v="8"/>
    <s v="United States"/>
    <x v="463"/>
    <x v="2"/>
    <m/>
    <x v="0"/>
    <x v="0"/>
    <d v="2019-08-26T00:00:00"/>
    <s v="Thu"/>
    <x v="0"/>
    <s v="CA-2019-128475"/>
    <n v="1469"/>
    <s v="Sony 64GB Class 10 Micro SDHC R40 Memory Card"/>
    <s v="Cassandra Brandow"/>
    <n v="31907"/>
    <n v="15"/>
    <n v="2"/>
    <n v="72"/>
  </r>
  <r>
    <n v="4"/>
    <x v="2"/>
    <x v="1218"/>
    <x v="3"/>
    <x v="1"/>
    <n v="3"/>
    <x v="0"/>
    <x v="9"/>
    <x v="1"/>
    <x v="47"/>
    <x v="8"/>
    <s v="United States"/>
    <x v="685"/>
    <x v="2"/>
    <m/>
    <x v="0"/>
    <x v="0"/>
    <d v="2019-07-10T00:00:00"/>
    <s v="Tue"/>
    <x v="1"/>
    <s v="CA-2019-128629"/>
    <n v="550"/>
    <s v="Eldon 200 Class Desk Accessories, Smoke"/>
    <s v="Cassandra Brandow"/>
    <n v="31907"/>
    <n v="8"/>
    <n v="3"/>
    <n v="19"/>
  </r>
  <r>
    <n v="2"/>
    <x v="1"/>
    <x v="1141"/>
    <x v="3"/>
    <x v="1"/>
    <n v="3"/>
    <x v="0"/>
    <x v="8"/>
    <x v="0"/>
    <x v="2"/>
    <x v="2"/>
    <s v="United States"/>
    <x v="115"/>
    <x v="2"/>
    <m/>
    <x v="0"/>
    <x v="1"/>
    <d v="2019-12-03T00:00:00"/>
    <s v="Tue"/>
    <x v="6"/>
    <s v="CA-2019-128699"/>
    <n v="958"/>
    <s v="Kensington Orbit Wireless Mobile Trackball for PC and Mac"/>
    <s v="Cassandra Brandow"/>
    <n v="32216"/>
    <n v="7"/>
    <n v="1"/>
    <n v="48"/>
  </r>
  <r>
    <n v="7"/>
    <x v="2"/>
    <x v="991"/>
    <x v="3"/>
    <x v="0"/>
    <n v="6"/>
    <x v="2"/>
    <x v="5"/>
    <x v="1"/>
    <x v="170"/>
    <x v="3"/>
    <s v="United States"/>
    <x v="686"/>
    <x v="1"/>
    <m/>
    <x v="0"/>
    <x v="1"/>
    <d v="2019-12-24T00:00:00"/>
    <s v="Tue"/>
    <x v="6"/>
    <s v="CA-2019-128734"/>
    <n v="760"/>
    <s v="Global Leather Executive Chair"/>
    <s v="Anna Andreadi"/>
    <n v="85224"/>
    <n v="105"/>
    <n v="3"/>
    <n v="842"/>
  </r>
  <r>
    <n v="7"/>
    <x v="2"/>
    <x v="991"/>
    <x v="3"/>
    <x v="0"/>
    <n v="6"/>
    <x v="2"/>
    <x v="9"/>
    <x v="1"/>
    <x v="170"/>
    <x v="3"/>
    <s v="United States"/>
    <x v="686"/>
    <x v="1"/>
    <m/>
    <x v="0"/>
    <x v="1"/>
    <d v="2019-12-24T00:00:00"/>
    <s v="Tue"/>
    <x v="6"/>
    <s v="CA-2019-128734"/>
    <n v="91"/>
    <s v="Acrylic Self-Standing Desk Frames"/>
    <s v="Anna Andreadi"/>
    <n v="85224"/>
    <n v="2"/>
    <n v="4"/>
    <n v="9"/>
  </r>
  <r>
    <n v="4"/>
    <x v="1"/>
    <x v="1224"/>
    <x v="3"/>
    <x v="0"/>
    <n v="6"/>
    <x v="0"/>
    <x v="3"/>
    <x v="2"/>
    <x v="11"/>
    <x v="5"/>
    <s v="United States"/>
    <x v="788"/>
    <x v="2"/>
    <m/>
    <x v="0"/>
    <x v="0"/>
    <d v="2019-05-04T00:00:00"/>
    <s v="Wed"/>
    <x v="5"/>
    <s v="CA-2019-128755"/>
    <n v="338"/>
    <s v="Black Print Carbonless Snap-Off Rapid Letter, 8 1/2 x 7"/>
    <s v="Cassandra Brandow"/>
    <n v="23602"/>
    <n v="4"/>
    <n v="1"/>
    <n v="9"/>
  </r>
  <r>
    <n v="4"/>
    <x v="1"/>
    <x v="1224"/>
    <x v="3"/>
    <x v="0"/>
    <n v="6"/>
    <x v="0"/>
    <x v="11"/>
    <x v="2"/>
    <x v="11"/>
    <x v="5"/>
    <s v="United States"/>
    <x v="788"/>
    <x v="2"/>
    <m/>
    <x v="0"/>
    <x v="0"/>
    <d v="2019-05-04T00:00:00"/>
    <s v="Wed"/>
    <x v="5"/>
    <s v="CA-2019-128755"/>
    <n v="1546"/>
    <s v="Tenex Personal Self-Stacking Standard File Box, Black/Gray"/>
    <s v="Cassandra Brandow"/>
    <n v="23602"/>
    <n v="5"/>
    <n v="1"/>
    <n v="17"/>
  </r>
  <r>
    <n v="4"/>
    <x v="1"/>
    <x v="1224"/>
    <x v="3"/>
    <x v="0"/>
    <n v="6"/>
    <x v="0"/>
    <x v="11"/>
    <x v="2"/>
    <x v="11"/>
    <x v="5"/>
    <s v="United States"/>
    <x v="788"/>
    <x v="2"/>
    <m/>
    <x v="0"/>
    <x v="0"/>
    <d v="2019-05-04T00:00:00"/>
    <s v="Wed"/>
    <x v="5"/>
    <s v="CA-2019-128755"/>
    <n v="982"/>
    <s v="Letter Size Cart"/>
    <s v="Cassandra Brandow"/>
    <n v="23602"/>
    <n v="166"/>
    <n v="4"/>
    <n v="571"/>
  </r>
  <r>
    <n v="4"/>
    <x v="1"/>
    <x v="1224"/>
    <x v="3"/>
    <x v="0"/>
    <n v="6"/>
    <x v="0"/>
    <x v="3"/>
    <x v="2"/>
    <x v="11"/>
    <x v="5"/>
    <s v="United States"/>
    <x v="788"/>
    <x v="2"/>
    <m/>
    <x v="0"/>
    <x v="0"/>
    <d v="2019-05-04T00:00:00"/>
    <s v="Wed"/>
    <x v="5"/>
    <s v="CA-2019-128755"/>
    <n v="1835"/>
    <s v="Xerox 23"/>
    <s v="Cassandra Brandow"/>
    <n v="23602"/>
    <n v="16"/>
    <n v="5"/>
    <n v="32"/>
  </r>
  <r>
    <n v="5"/>
    <x v="1"/>
    <x v="1137"/>
    <x v="3"/>
    <x v="0"/>
    <n v="6"/>
    <x v="1"/>
    <x v="12"/>
    <x v="2"/>
    <x v="195"/>
    <x v="27"/>
    <s v="United States"/>
    <x v="16"/>
    <x v="2"/>
    <m/>
    <x v="0"/>
    <x v="1"/>
    <d v="2019-09-07T00:00:00"/>
    <s v="Sat"/>
    <x v="0"/>
    <s v="CA-2019-128769"/>
    <n v="611"/>
    <s v="Eureka The Boss Cordless Rechargeable Stick Vac"/>
    <s v="Cassandra Brandow"/>
    <n v="37211"/>
    <n v="7"/>
    <n v="2"/>
    <n v="82"/>
  </r>
  <r>
    <n v="0"/>
    <x v="0"/>
    <x v="1115"/>
    <x v="3"/>
    <x v="3"/>
    <n v="0"/>
    <x v="0"/>
    <x v="9"/>
    <x v="1"/>
    <x v="108"/>
    <x v="30"/>
    <s v="United States"/>
    <x v="310"/>
    <x v="3"/>
    <m/>
    <x v="0"/>
    <x v="0"/>
    <d v="2019-09-07T00:00:00"/>
    <s v="Sat"/>
    <x v="0"/>
    <s v="CA-2019-128783"/>
    <n v="483"/>
    <s v="DataProducts Ampli Magnifier Task Lamp, Black,"/>
    <s v="Kelly Williams"/>
    <n v="63301"/>
    <n v="38"/>
    <n v="5"/>
    <n v="135"/>
  </r>
  <r>
    <n v="0"/>
    <x v="0"/>
    <x v="1115"/>
    <x v="3"/>
    <x v="3"/>
    <n v="0"/>
    <x v="0"/>
    <x v="8"/>
    <x v="0"/>
    <x v="108"/>
    <x v="30"/>
    <s v="United States"/>
    <x v="310"/>
    <x v="3"/>
    <m/>
    <x v="0"/>
    <x v="0"/>
    <d v="2019-09-07T00:00:00"/>
    <s v="Sat"/>
    <x v="0"/>
    <s v="CA-2019-128783"/>
    <n v="1058"/>
    <s v="Maxell 4.7GB DVD-R"/>
    <s v="Kelly Williams"/>
    <n v="63301"/>
    <n v="47"/>
    <n v="4"/>
    <n v="114"/>
  </r>
  <r>
    <n v="2"/>
    <x v="2"/>
    <x v="1225"/>
    <x v="3"/>
    <x v="2"/>
    <n v="1"/>
    <x v="0"/>
    <x v="5"/>
    <x v="1"/>
    <x v="111"/>
    <x v="35"/>
    <s v="United States"/>
    <x v="767"/>
    <x v="0"/>
    <m/>
    <x v="0"/>
    <x v="0"/>
    <d v="2019-04-21T00:00:00"/>
    <s v="Sat"/>
    <x v="4"/>
    <s v="CA-2019-128853"/>
    <n v="753"/>
    <s v="Global Fabric Managers Chair, Dark Gray"/>
    <s v="Chuck Magee"/>
    <n v="21215"/>
    <n v="227"/>
    <n v="9"/>
    <n v="909"/>
  </r>
  <r>
    <n v="2"/>
    <x v="1"/>
    <x v="1168"/>
    <x v="3"/>
    <x v="1"/>
    <n v="3"/>
    <x v="1"/>
    <x v="9"/>
    <x v="1"/>
    <x v="31"/>
    <x v="19"/>
    <s v="United States"/>
    <x v="373"/>
    <x v="0"/>
    <m/>
    <x v="0"/>
    <x v="1"/>
    <d v="2019-06-19T00:00:00"/>
    <s v="Thu"/>
    <x v="9"/>
    <s v="CA-2019-128944"/>
    <n v="469"/>
    <s v="Contemporary Wood/Metal Frame"/>
    <s v="Chuck Magee"/>
    <n v="43055"/>
    <n v="7"/>
    <n v="3"/>
    <n v="39"/>
  </r>
  <r>
    <n v="2"/>
    <x v="1"/>
    <x v="1168"/>
    <x v="3"/>
    <x v="1"/>
    <n v="3"/>
    <x v="1"/>
    <x v="5"/>
    <x v="1"/>
    <x v="31"/>
    <x v="19"/>
    <s v="United States"/>
    <x v="373"/>
    <x v="0"/>
    <m/>
    <x v="0"/>
    <x v="2"/>
    <d v="2019-06-19T00:00:00"/>
    <s v="Thu"/>
    <x v="9"/>
    <s v="CA-2019-128944"/>
    <n v="751"/>
    <s v="Global Ergonomic Managers Chair"/>
    <s v="Chuck Magee"/>
    <n v="43055"/>
    <n v="-43"/>
    <n v="6"/>
    <n v="760"/>
  </r>
  <r>
    <n v="2"/>
    <x v="1"/>
    <x v="1168"/>
    <x v="3"/>
    <x v="1"/>
    <n v="3"/>
    <x v="1"/>
    <x v="8"/>
    <x v="0"/>
    <x v="31"/>
    <x v="19"/>
    <s v="United States"/>
    <x v="373"/>
    <x v="0"/>
    <m/>
    <x v="0"/>
    <x v="1"/>
    <d v="2019-06-19T00:00:00"/>
    <s v="Thu"/>
    <x v="9"/>
    <s v="CA-2019-128944"/>
    <n v="1073"/>
    <s v="Memorex 25GB 6X Branded Blu-Ray Recordable Disc, 15/Pack"/>
    <s v="Chuck Magee"/>
    <n v="43055"/>
    <n v="2"/>
    <n v="9"/>
    <n v="122"/>
  </r>
  <r>
    <n v="5"/>
    <x v="1"/>
    <x v="1226"/>
    <x v="3"/>
    <x v="0"/>
    <n v="6"/>
    <x v="0"/>
    <x v="5"/>
    <x v="1"/>
    <x v="17"/>
    <x v="1"/>
    <s v="United States"/>
    <x v="280"/>
    <x v="1"/>
    <s v="Yes"/>
    <x v="1"/>
    <x v="1"/>
    <d v="2019-04-17T00:00:00"/>
    <s v="Tue"/>
    <x v="4"/>
    <s v="CA-2019-128965"/>
    <n v="773"/>
    <s v="Global Wood Trimmed Managers Task Chair, Khaki"/>
    <s v="Anna Andreadi"/>
    <n v="90008"/>
    <n v="-19"/>
    <n v="3"/>
    <n v="218"/>
  </r>
  <r>
    <n v="5"/>
    <x v="1"/>
    <x v="1226"/>
    <x v="3"/>
    <x v="0"/>
    <n v="6"/>
    <x v="0"/>
    <x v="10"/>
    <x v="2"/>
    <x v="17"/>
    <x v="1"/>
    <s v="United States"/>
    <x v="280"/>
    <x v="1"/>
    <s v="Yes"/>
    <x v="1"/>
    <x v="0"/>
    <d v="2019-04-17T00:00:00"/>
    <s v="Tue"/>
    <x v="4"/>
    <s v="CA-2019-128965"/>
    <n v="228"/>
    <s v="Avery 517"/>
    <s v="Anna Andreadi"/>
    <n v="90008"/>
    <n v="3"/>
    <n v="2"/>
    <n v="7"/>
  </r>
  <r>
    <n v="5"/>
    <x v="1"/>
    <x v="1226"/>
    <x v="3"/>
    <x v="0"/>
    <n v="6"/>
    <x v="0"/>
    <x v="3"/>
    <x v="2"/>
    <x v="17"/>
    <x v="1"/>
    <s v="United States"/>
    <x v="280"/>
    <x v="1"/>
    <s v="Yes"/>
    <x v="1"/>
    <x v="0"/>
    <d v="2019-04-17T00:00:00"/>
    <s v="Tue"/>
    <x v="4"/>
    <s v="CA-2019-128965"/>
    <n v="1348"/>
    <s v="Rediform S.O.S. 1-Up Phone Message Bk, 4-1/4x3-1/16 Bk, 1 Form/Pg, 40 Messages/Bk, 3/Pk"/>
    <s v="Anna Andreadi"/>
    <n v="90008"/>
    <n v="14"/>
    <n v="3"/>
    <n v="28"/>
  </r>
  <r>
    <n v="5"/>
    <x v="1"/>
    <x v="1226"/>
    <x v="3"/>
    <x v="0"/>
    <n v="6"/>
    <x v="0"/>
    <x v="4"/>
    <x v="2"/>
    <x v="17"/>
    <x v="1"/>
    <s v="United States"/>
    <x v="280"/>
    <x v="1"/>
    <s v="Yes"/>
    <x v="1"/>
    <x v="0"/>
    <d v="2019-04-17T00:00:00"/>
    <s v="Tue"/>
    <x v="4"/>
    <s v="CA-2019-128965"/>
    <n v="1518"/>
    <s v="Stockwell Push Pins"/>
    <s v="Anna Andreadi"/>
    <n v="90008"/>
    <n v="4"/>
    <n v="5"/>
    <n v="11"/>
  </r>
  <r>
    <n v="5"/>
    <x v="1"/>
    <x v="1226"/>
    <x v="3"/>
    <x v="0"/>
    <n v="6"/>
    <x v="0"/>
    <x v="10"/>
    <x v="2"/>
    <x v="17"/>
    <x v="1"/>
    <s v="United States"/>
    <x v="280"/>
    <x v="1"/>
    <s v="Yes"/>
    <x v="1"/>
    <x v="0"/>
    <d v="2019-04-17T00:00:00"/>
    <s v="Tue"/>
    <x v="4"/>
    <s v="CA-2019-128965"/>
    <n v="181"/>
    <s v="Avery 474"/>
    <s v="Anna Andreadi"/>
    <n v="90008"/>
    <n v="11"/>
    <n v="8"/>
    <n v="23"/>
  </r>
  <r>
    <n v="5"/>
    <x v="1"/>
    <x v="1226"/>
    <x v="3"/>
    <x v="0"/>
    <n v="6"/>
    <x v="0"/>
    <x v="8"/>
    <x v="0"/>
    <x v="17"/>
    <x v="1"/>
    <s v="United States"/>
    <x v="280"/>
    <x v="1"/>
    <s v="Yes"/>
    <x v="1"/>
    <x v="0"/>
    <d v="2019-04-17T00:00:00"/>
    <s v="Tue"/>
    <x v="4"/>
    <s v="CA-2019-128965"/>
    <n v="1034"/>
    <s v="Logitech Wireless Touch Keyboard K400"/>
    <s v="Anna Andreadi"/>
    <n v="90008"/>
    <n v="47"/>
    <n v="11"/>
    <n v="275"/>
  </r>
  <r>
    <n v="2"/>
    <x v="1"/>
    <x v="1176"/>
    <x v="3"/>
    <x v="1"/>
    <n v="3"/>
    <x v="2"/>
    <x v="11"/>
    <x v="2"/>
    <x v="469"/>
    <x v="6"/>
    <s v="United States"/>
    <x v="70"/>
    <x v="3"/>
    <m/>
    <x v="0"/>
    <x v="0"/>
    <d v="2019-11-25T00:00:00"/>
    <s v="Wed"/>
    <x v="7"/>
    <s v="CA-2019-129000"/>
    <n v="1202"/>
    <s v="Office Impressions Heavy Duty Welded Shelving &amp; Multimedia Storage Drawers"/>
    <s v="Kelly Williams"/>
    <n v="48187"/>
    <n v="0"/>
    <n v="3"/>
    <n v="502"/>
  </r>
  <r>
    <n v="3"/>
    <x v="0"/>
    <x v="1227"/>
    <x v="3"/>
    <x v="1"/>
    <n v="3"/>
    <x v="0"/>
    <x v="9"/>
    <x v="1"/>
    <x v="260"/>
    <x v="2"/>
    <s v="United States"/>
    <x v="435"/>
    <x v="2"/>
    <m/>
    <x v="0"/>
    <x v="1"/>
    <d v="2019-08-23T00:00:00"/>
    <s v="Mon"/>
    <x v="10"/>
    <s v="CA-2019-129021"/>
    <n v="587"/>
    <s v="Eldon Regeneration Recycled Desk Accessories, Smoke"/>
    <s v="Cassandra Brandow"/>
    <n v="32303"/>
    <n v="0"/>
    <n v="2"/>
    <n v="3"/>
  </r>
  <r>
    <n v="3"/>
    <x v="0"/>
    <x v="1227"/>
    <x v="3"/>
    <x v="1"/>
    <n v="3"/>
    <x v="0"/>
    <x v="3"/>
    <x v="2"/>
    <x v="260"/>
    <x v="2"/>
    <s v="United States"/>
    <x v="435"/>
    <x v="2"/>
    <m/>
    <x v="0"/>
    <x v="1"/>
    <d v="2019-08-23T00:00:00"/>
    <s v="Mon"/>
    <x v="10"/>
    <s v="CA-2019-129021"/>
    <n v="905"/>
    <s v="IBM Multi-Purpose Copy Paper, 8 1/2 x 11, Case"/>
    <s v="Cassandra Brandow"/>
    <n v="32303"/>
    <n v="15"/>
    <n v="2"/>
    <n v="50"/>
  </r>
  <r>
    <n v="3"/>
    <x v="0"/>
    <x v="1227"/>
    <x v="3"/>
    <x v="1"/>
    <n v="3"/>
    <x v="0"/>
    <x v="3"/>
    <x v="2"/>
    <x v="260"/>
    <x v="2"/>
    <s v="United States"/>
    <x v="435"/>
    <x v="2"/>
    <m/>
    <x v="0"/>
    <x v="1"/>
    <d v="2019-08-23T00:00:00"/>
    <s v="Mon"/>
    <x v="10"/>
    <s v="CA-2019-129021"/>
    <n v="128"/>
    <s v="Ampad Evidence Wirebond Steno Books, 6 x 9"/>
    <s v="Cassandra Brandow"/>
    <n v="32303"/>
    <n v="3"/>
    <n v="5"/>
    <n v="9"/>
  </r>
  <r>
    <n v="3"/>
    <x v="0"/>
    <x v="1227"/>
    <x v="3"/>
    <x v="1"/>
    <n v="3"/>
    <x v="0"/>
    <x v="12"/>
    <x v="2"/>
    <x v="260"/>
    <x v="2"/>
    <s v="United States"/>
    <x v="435"/>
    <x v="2"/>
    <m/>
    <x v="0"/>
    <x v="1"/>
    <d v="2019-08-23T00:00:00"/>
    <s v="Mon"/>
    <x v="10"/>
    <s v="CA-2019-129021"/>
    <n v="631"/>
    <s v="Fellowes 8 Outlet Superior Workstation Surge Protector w/o Phone/Fax/Modem Protection"/>
    <s v="Cassandra Brandow"/>
    <n v="32303"/>
    <n v="12"/>
    <n v="6"/>
    <n v="161"/>
  </r>
  <r>
    <n v="3"/>
    <x v="0"/>
    <x v="1227"/>
    <x v="3"/>
    <x v="1"/>
    <n v="3"/>
    <x v="0"/>
    <x v="0"/>
    <x v="0"/>
    <x v="260"/>
    <x v="2"/>
    <s v="United States"/>
    <x v="435"/>
    <x v="2"/>
    <m/>
    <x v="0"/>
    <x v="1"/>
    <d v="2019-08-23T00:00:00"/>
    <s v="Mon"/>
    <x v="10"/>
    <s v="CA-2019-129021"/>
    <n v="1393"/>
    <s v="Samsung Galaxy Mega 6.3"/>
    <s v="Cassandra Brandow"/>
    <n v="32303"/>
    <n v="328"/>
    <n v="13"/>
    <n v="4368"/>
  </r>
  <r>
    <n v="2"/>
    <x v="2"/>
    <x v="1228"/>
    <x v="3"/>
    <x v="2"/>
    <n v="1"/>
    <x v="1"/>
    <x v="9"/>
    <x v="1"/>
    <x v="116"/>
    <x v="13"/>
    <s v="United States"/>
    <x v="387"/>
    <x v="2"/>
    <m/>
    <x v="0"/>
    <x v="0"/>
    <d v="2019-04-01T00:00:00"/>
    <s v="Sun"/>
    <x v="4"/>
    <s v="CA-2019-129028"/>
    <n v="504"/>
    <s v="Deflect-o DuraMat Lighweight, Studded, Beveled Mat for Low Pile Carpeting"/>
    <s v="Cassandra Brandow"/>
    <n v="29501"/>
    <n v="22"/>
    <n v="3"/>
    <n v="128"/>
  </r>
  <r>
    <n v="5"/>
    <x v="1"/>
    <x v="1229"/>
    <x v="3"/>
    <x v="0"/>
    <n v="6"/>
    <x v="1"/>
    <x v="11"/>
    <x v="2"/>
    <x v="17"/>
    <x v="1"/>
    <s v="United States"/>
    <x v="753"/>
    <x v="1"/>
    <m/>
    <x v="0"/>
    <x v="0"/>
    <d v="2019-03-16T00:00:00"/>
    <s v="Mon"/>
    <x v="2"/>
    <s v="CA-2019-129294"/>
    <n v="533"/>
    <s v="Dual Level, Single-Width Filing Carts"/>
    <s v="Anna Andreadi"/>
    <n v="90032"/>
    <n v="81"/>
    <n v="2"/>
    <n v="310"/>
  </r>
  <r>
    <n v="5"/>
    <x v="1"/>
    <x v="1229"/>
    <x v="3"/>
    <x v="0"/>
    <n v="6"/>
    <x v="1"/>
    <x v="12"/>
    <x v="2"/>
    <x v="17"/>
    <x v="1"/>
    <s v="United States"/>
    <x v="753"/>
    <x v="1"/>
    <m/>
    <x v="0"/>
    <x v="0"/>
    <d v="2019-03-16T00:00:00"/>
    <s v="Mon"/>
    <x v="2"/>
    <s v="CA-2019-129294"/>
    <n v="335"/>
    <s v="Bionaire Personal Warm Mist Humidifier/Vaporizer"/>
    <s v="Anna Andreadi"/>
    <n v="90032"/>
    <n v="55"/>
    <n v="3"/>
    <n v="141"/>
  </r>
  <r>
    <n v="5"/>
    <x v="1"/>
    <x v="1229"/>
    <x v="3"/>
    <x v="0"/>
    <n v="6"/>
    <x v="1"/>
    <x v="2"/>
    <x v="2"/>
    <x v="17"/>
    <x v="1"/>
    <s v="United States"/>
    <x v="753"/>
    <x v="1"/>
    <m/>
    <x v="0"/>
    <x v="1"/>
    <d v="2019-03-16T00:00:00"/>
    <s v="Mon"/>
    <x v="2"/>
    <s v="CA-2019-129294"/>
    <n v="1316"/>
    <s v="Pressboard Hanging Data Binders for Unburst Sheets"/>
    <s v="Anna Andreadi"/>
    <n v="90032"/>
    <n v="7"/>
    <n v="5"/>
    <n v="20"/>
  </r>
  <r>
    <n v="5"/>
    <x v="1"/>
    <x v="1229"/>
    <x v="3"/>
    <x v="0"/>
    <n v="6"/>
    <x v="1"/>
    <x v="2"/>
    <x v="2"/>
    <x v="17"/>
    <x v="1"/>
    <s v="United States"/>
    <x v="753"/>
    <x v="1"/>
    <m/>
    <x v="0"/>
    <x v="1"/>
    <d v="2019-03-16T00:00:00"/>
    <s v="Mon"/>
    <x v="2"/>
    <s v="CA-2019-129294"/>
    <n v="1843"/>
    <s v="XtraLife ClearVue Slant-D Ring Binder, White, 3"/>
    <s v="Anna Andreadi"/>
    <n v="90032"/>
    <n v="23"/>
    <n v="6"/>
    <n v="70"/>
  </r>
  <r>
    <n v="5"/>
    <x v="1"/>
    <x v="1230"/>
    <x v="3"/>
    <x v="0"/>
    <n v="6"/>
    <x v="1"/>
    <x v="15"/>
    <x v="2"/>
    <x v="15"/>
    <x v="11"/>
    <s v="United States"/>
    <x v="302"/>
    <x v="1"/>
    <m/>
    <x v="0"/>
    <x v="0"/>
    <d v="2019-05-14T00:00:00"/>
    <s v="Sat"/>
    <x v="5"/>
    <s v="CA-2019-129357"/>
    <n v="1051"/>
    <s v="Martin-Yale Premier Letter Opener"/>
    <s v="Anna Andreadi"/>
    <n v="98103"/>
    <n v="2"/>
    <n v="5"/>
    <n v="64"/>
  </r>
  <r>
    <n v="5"/>
    <x v="1"/>
    <x v="1230"/>
    <x v="3"/>
    <x v="0"/>
    <n v="6"/>
    <x v="1"/>
    <x v="3"/>
    <x v="2"/>
    <x v="15"/>
    <x v="11"/>
    <s v="United States"/>
    <x v="302"/>
    <x v="1"/>
    <m/>
    <x v="0"/>
    <x v="0"/>
    <d v="2019-05-14T00:00:00"/>
    <s v="Sat"/>
    <x v="5"/>
    <s v="CA-2019-129357"/>
    <n v="1710"/>
    <s v="Xerox 1917"/>
    <s v="Anna Andreadi"/>
    <n v="98103"/>
    <n v="207"/>
    <n v="9"/>
    <n v="440"/>
  </r>
  <r>
    <n v="1"/>
    <x v="0"/>
    <x v="1196"/>
    <x v="3"/>
    <x v="2"/>
    <n v="1"/>
    <x v="0"/>
    <x v="5"/>
    <x v="1"/>
    <x v="29"/>
    <x v="1"/>
    <s v="United States"/>
    <x v="743"/>
    <x v="1"/>
    <m/>
    <x v="0"/>
    <x v="1"/>
    <d v="2019-10-01T00:00:00"/>
    <s v="Sun"/>
    <x v="8"/>
    <s v="CA-2019-129378"/>
    <n v="1089"/>
    <s v="Metal Folding Chairs, Beige, 4/Carton"/>
    <s v="Anna Andreadi"/>
    <n v="95123"/>
    <n v="10"/>
    <n v="4"/>
    <n v="109"/>
  </r>
  <r>
    <n v="1"/>
    <x v="0"/>
    <x v="1196"/>
    <x v="3"/>
    <x v="2"/>
    <n v="1"/>
    <x v="0"/>
    <x v="12"/>
    <x v="2"/>
    <x v="29"/>
    <x v="1"/>
    <s v="United States"/>
    <x v="743"/>
    <x v="1"/>
    <m/>
    <x v="0"/>
    <x v="0"/>
    <d v="2019-10-01T00:00:00"/>
    <s v="Sun"/>
    <x v="8"/>
    <s v="CA-2019-129378"/>
    <n v="284"/>
    <s v="Belkin 325VA UPS Surge Protector, 6"/>
    <s v="Anna Andreadi"/>
    <n v="95123"/>
    <n v="60"/>
    <n v="2"/>
    <n v="242"/>
  </r>
  <r>
    <n v="1"/>
    <x v="0"/>
    <x v="1196"/>
    <x v="3"/>
    <x v="2"/>
    <n v="1"/>
    <x v="0"/>
    <x v="2"/>
    <x v="2"/>
    <x v="29"/>
    <x v="1"/>
    <s v="United States"/>
    <x v="743"/>
    <x v="1"/>
    <m/>
    <x v="0"/>
    <x v="1"/>
    <d v="2019-10-01T00:00:00"/>
    <s v="Sun"/>
    <x v="8"/>
    <s v="CA-2019-129378"/>
    <n v="1639"/>
    <s v="Wilson Jones Easy Flow II Sheet Lifters"/>
    <s v="Anna Andreadi"/>
    <n v="95123"/>
    <n v="1"/>
    <n v="1"/>
    <n v="1"/>
  </r>
  <r>
    <n v="1"/>
    <x v="0"/>
    <x v="1196"/>
    <x v="3"/>
    <x v="2"/>
    <n v="1"/>
    <x v="0"/>
    <x v="2"/>
    <x v="2"/>
    <x v="29"/>
    <x v="1"/>
    <s v="United States"/>
    <x v="743"/>
    <x v="1"/>
    <m/>
    <x v="0"/>
    <x v="1"/>
    <d v="2019-10-01T00:00:00"/>
    <s v="Sun"/>
    <x v="8"/>
    <s v="CA-2019-129378"/>
    <n v="1519"/>
    <s v="Storex Dura Pro Binders"/>
    <s v="Anna Andreadi"/>
    <n v="95123"/>
    <n v="21"/>
    <n v="13"/>
    <n v="62"/>
  </r>
  <r>
    <n v="5"/>
    <x v="2"/>
    <x v="1168"/>
    <x v="3"/>
    <x v="1"/>
    <n v="3"/>
    <x v="0"/>
    <x v="5"/>
    <x v="1"/>
    <x v="116"/>
    <x v="14"/>
    <s v="United States"/>
    <x v="402"/>
    <x v="2"/>
    <m/>
    <x v="0"/>
    <x v="0"/>
    <d v="2019-06-16T00:00:00"/>
    <s v="Mon"/>
    <x v="9"/>
    <s v="CA-2019-129462"/>
    <n v="737"/>
    <s v="Global Airflow Leather Mesh Back Chair, Black"/>
    <s v="Cassandra Brandow"/>
    <n v="41042"/>
    <n v="91"/>
    <n v="2"/>
    <n v="302"/>
  </r>
  <r>
    <n v="5"/>
    <x v="2"/>
    <x v="1168"/>
    <x v="3"/>
    <x v="1"/>
    <n v="3"/>
    <x v="0"/>
    <x v="12"/>
    <x v="2"/>
    <x v="116"/>
    <x v="14"/>
    <s v="United States"/>
    <x v="402"/>
    <x v="2"/>
    <m/>
    <x v="0"/>
    <x v="0"/>
    <d v="2019-06-16T00:00:00"/>
    <s v="Mon"/>
    <x v="9"/>
    <s v="CA-2019-129462"/>
    <n v="657"/>
    <s v="Fellowes Smart Surge Ten-Outlet Protector, Platinum"/>
    <s v="Cassandra Brandow"/>
    <n v="41042"/>
    <n v="51"/>
    <n v="3"/>
    <n v="181"/>
  </r>
  <r>
    <n v="5"/>
    <x v="2"/>
    <x v="1168"/>
    <x v="3"/>
    <x v="1"/>
    <n v="3"/>
    <x v="0"/>
    <x v="0"/>
    <x v="0"/>
    <x v="116"/>
    <x v="14"/>
    <s v="United States"/>
    <x v="402"/>
    <x v="2"/>
    <m/>
    <x v="0"/>
    <x v="0"/>
    <d v="2019-06-16T00:00:00"/>
    <s v="Mon"/>
    <x v="9"/>
    <s v="CA-2019-129462"/>
    <n v="447"/>
    <s v="Clarity 53712"/>
    <s v="Cassandra Brandow"/>
    <n v="41042"/>
    <n v="17"/>
    <n v="1"/>
    <n v="66"/>
  </r>
  <r>
    <n v="5"/>
    <x v="2"/>
    <x v="1168"/>
    <x v="3"/>
    <x v="1"/>
    <n v="3"/>
    <x v="0"/>
    <x v="0"/>
    <x v="0"/>
    <x v="116"/>
    <x v="14"/>
    <s v="United States"/>
    <x v="402"/>
    <x v="2"/>
    <m/>
    <x v="0"/>
    <x v="0"/>
    <d v="2019-06-16T00:00:00"/>
    <s v="Mon"/>
    <x v="9"/>
    <s v="CA-2019-129462"/>
    <n v="1322"/>
    <s v="Pyle PMP37LED"/>
    <s v="Cassandra Brandow"/>
    <n v="41042"/>
    <n v="52"/>
    <n v="2"/>
    <n v="192"/>
  </r>
  <r>
    <n v="4"/>
    <x v="1"/>
    <x v="1200"/>
    <x v="3"/>
    <x v="0"/>
    <n v="6"/>
    <x v="2"/>
    <x v="5"/>
    <x v="1"/>
    <x v="445"/>
    <x v="2"/>
    <s v="United States"/>
    <x v="540"/>
    <x v="2"/>
    <m/>
    <x v="0"/>
    <x v="1"/>
    <d v="2019-09-26T00:00:00"/>
    <s v="Thu"/>
    <x v="0"/>
    <s v="CA-2019-129490"/>
    <n v="1206"/>
    <s v="Office Star - Contemporary Task Swivel chair with Loop Arms, Charcoal"/>
    <s v="Cassandra Brandow"/>
    <n v="33023"/>
    <n v="-58"/>
    <n v="4"/>
    <n v="419"/>
  </r>
  <r>
    <n v="4"/>
    <x v="2"/>
    <x v="1229"/>
    <x v="3"/>
    <x v="1"/>
    <n v="3"/>
    <x v="0"/>
    <x v="2"/>
    <x v="2"/>
    <x v="97"/>
    <x v="1"/>
    <s v="United States"/>
    <x v="188"/>
    <x v="1"/>
    <m/>
    <x v="0"/>
    <x v="1"/>
    <d v="2019-03-17T00:00:00"/>
    <s v="Tue"/>
    <x v="2"/>
    <s v="CA-2019-129567"/>
    <n v="795"/>
    <s v="Heavy-Duty E-Z-D Binders"/>
    <s v="Anna Andreadi"/>
    <n v="93534"/>
    <n v="6"/>
    <n v="2"/>
    <n v="17"/>
  </r>
  <r>
    <n v="7"/>
    <x v="2"/>
    <x v="1194"/>
    <x v="3"/>
    <x v="0"/>
    <n v="6"/>
    <x v="1"/>
    <x v="0"/>
    <x v="0"/>
    <x v="261"/>
    <x v="24"/>
    <s v="United States"/>
    <x v="330"/>
    <x v="0"/>
    <m/>
    <x v="0"/>
    <x v="0"/>
    <d v="2019-12-11T00:00:00"/>
    <s v="Wed"/>
    <x v="6"/>
    <s v="CA-2019-129581"/>
    <n v="1281"/>
    <s v="Plantronics MX500i Earset"/>
    <s v="Chuck Magee"/>
    <n v="2740"/>
    <n v="4"/>
    <n v="3"/>
    <n v="129"/>
  </r>
  <r>
    <n v="4"/>
    <x v="1"/>
    <x v="1098"/>
    <x v="3"/>
    <x v="0"/>
    <n v="6"/>
    <x v="0"/>
    <x v="6"/>
    <x v="2"/>
    <x v="170"/>
    <x v="3"/>
    <s v="United States"/>
    <x v="199"/>
    <x v="1"/>
    <s v="Yes"/>
    <x v="1"/>
    <x v="1"/>
    <d v="2019-04-25T00:00:00"/>
    <s v="Wed"/>
    <x v="4"/>
    <s v="CA-2019-129707"/>
    <n v="1132"/>
    <s v="Newell 318"/>
    <s v="Anna Andreadi"/>
    <n v="85224"/>
    <n v="1"/>
    <n v="4"/>
    <n v="9"/>
  </r>
  <r>
    <n v="5"/>
    <x v="1"/>
    <x v="1172"/>
    <x v="4"/>
    <x v="0"/>
    <n v="6"/>
    <x v="1"/>
    <x v="9"/>
    <x v="1"/>
    <x v="15"/>
    <x v="11"/>
    <s v="United States"/>
    <x v="303"/>
    <x v="1"/>
    <m/>
    <x v="0"/>
    <x v="0"/>
    <d v="2019-12-28T00:00:00"/>
    <s v="Sat"/>
    <x v="11"/>
    <s v="CA-2019-129805"/>
    <n v="22"/>
    <s v="3M Hangers With Command Adhesive"/>
    <s v="Anna Andreadi"/>
    <n v="98103"/>
    <n v="3"/>
    <n v="2"/>
    <n v="7"/>
  </r>
  <r>
    <n v="6"/>
    <x v="0"/>
    <x v="960"/>
    <x v="3"/>
    <x v="0"/>
    <n v="6"/>
    <x v="0"/>
    <x v="2"/>
    <x v="2"/>
    <x v="28"/>
    <x v="17"/>
    <s v="United States"/>
    <x v="457"/>
    <x v="3"/>
    <m/>
    <x v="0"/>
    <x v="0"/>
    <d v="2019-12-09T00:00:00"/>
    <s v="Mon"/>
    <x v="6"/>
    <s v="CA-2019-129833"/>
    <n v="542"/>
    <s v="Economy Binders"/>
    <s v="Kelly Williams"/>
    <n v="46203"/>
    <n v="5"/>
    <n v="5"/>
    <n v="10"/>
  </r>
  <r>
    <n v="6"/>
    <x v="0"/>
    <x v="960"/>
    <x v="3"/>
    <x v="0"/>
    <n v="6"/>
    <x v="0"/>
    <x v="3"/>
    <x v="2"/>
    <x v="28"/>
    <x v="17"/>
    <s v="United States"/>
    <x v="457"/>
    <x v="3"/>
    <m/>
    <x v="0"/>
    <x v="0"/>
    <d v="2019-12-09T00:00:00"/>
    <s v="Mon"/>
    <x v="6"/>
    <s v="CA-2019-129833"/>
    <n v="1659"/>
    <s v="Wirebound Message Books, Four 2 3/4 x 5 White Forms per Page"/>
    <s v="Kelly Williams"/>
    <n v="46203"/>
    <n v="15"/>
    <n v="5"/>
    <n v="33"/>
  </r>
  <r>
    <n v="4"/>
    <x v="1"/>
    <x v="1228"/>
    <x v="3"/>
    <x v="0"/>
    <n v="6"/>
    <x v="2"/>
    <x v="11"/>
    <x v="2"/>
    <x v="47"/>
    <x v="8"/>
    <s v="United States"/>
    <x v="520"/>
    <x v="2"/>
    <m/>
    <x v="0"/>
    <x v="0"/>
    <d v="2019-03-30T00:00:00"/>
    <s v="Mon"/>
    <x v="4"/>
    <s v="CA-2019-129910"/>
    <n v="103"/>
    <s v="Advantus 10-Drawer Portable Organizer, Chrome Metal Frame, Smoke Drawers"/>
    <s v="Cassandra Brandow"/>
    <n v="31907"/>
    <n v="17"/>
    <n v="1"/>
    <n v="60"/>
  </r>
  <r>
    <n v="0"/>
    <x v="0"/>
    <x v="1056"/>
    <x v="3"/>
    <x v="3"/>
    <n v="0"/>
    <x v="1"/>
    <x v="3"/>
    <x v="2"/>
    <x v="16"/>
    <x v="12"/>
    <s v="United States"/>
    <x v="699"/>
    <x v="0"/>
    <m/>
    <x v="0"/>
    <x v="1"/>
    <d v="2019-08-27T00:00:00"/>
    <s v="Fri"/>
    <x v="10"/>
    <s v="CA-2019-130036"/>
    <n v="1780"/>
    <s v="Xerox 1981"/>
    <s v="Chuck Magee"/>
    <n v="19120"/>
    <n v="4"/>
    <n v="3"/>
    <n v="13"/>
  </r>
  <r>
    <n v="0"/>
    <x v="0"/>
    <x v="1056"/>
    <x v="3"/>
    <x v="3"/>
    <n v="0"/>
    <x v="1"/>
    <x v="8"/>
    <x v="0"/>
    <x v="16"/>
    <x v="12"/>
    <s v="United States"/>
    <x v="699"/>
    <x v="0"/>
    <m/>
    <x v="0"/>
    <x v="1"/>
    <d v="2019-08-27T00:00:00"/>
    <s v="Fri"/>
    <x v="10"/>
    <s v="CA-2019-130036"/>
    <n v="1031"/>
    <s v="Logitech Wireless Headset h800"/>
    <s v="Chuck Magee"/>
    <n v="19120"/>
    <n v="210"/>
    <n v="14"/>
    <n v="1120"/>
  </r>
  <r>
    <n v="4"/>
    <x v="1"/>
    <x v="1104"/>
    <x v="3"/>
    <x v="0"/>
    <n v="6"/>
    <x v="1"/>
    <x v="3"/>
    <x v="2"/>
    <x v="4"/>
    <x v="4"/>
    <s v="United States"/>
    <x v="564"/>
    <x v="3"/>
    <m/>
    <x v="0"/>
    <x v="1"/>
    <d v="2019-09-15T00:00:00"/>
    <s v="Sun"/>
    <x v="0"/>
    <s v="CA-2019-130043"/>
    <n v="1688"/>
    <s v="Xerox 1897"/>
    <s v="Kelly Williams"/>
    <n v="77070"/>
    <n v="12"/>
    <n v="8"/>
    <n v="32"/>
  </r>
  <r>
    <n v="4"/>
    <x v="1"/>
    <x v="1231"/>
    <x v="3"/>
    <x v="0"/>
    <n v="6"/>
    <x v="2"/>
    <x v="6"/>
    <x v="2"/>
    <x v="1"/>
    <x v="1"/>
    <s v="United States"/>
    <x v="162"/>
    <x v="1"/>
    <m/>
    <x v="0"/>
    <x v="0"/>
    <d v="2019-05-22T00:00:00"/>
    <s v="Sun"/>
    <x v="5"/>
    <s v="CA-2019-130106"/>
    <n v="1149"/>
    <s v="Newell 333"/>
    <s v="Anna Andreadi"/>
    <n v="94109"/>
    <n v="1"/>
    <n v="1"/>
    <n v="3"/>
  </r>
  <r>
    <n v="4"/>
    <x v="1"/>
    <x v="1231"/>
    <x v="3"/>
    <x v="0"/>
    <n v="6"/>
    <x v="2"/>
    <x v="6"/>
    <x v="2"/>
    <x v="1"/>
    <x v="1"/>
    <s v="United States"/>
    <x v="162"/>
    <x v="1"/>
    <m/>
    <x v="0"/>
    <x v="0"/>
    <d v="2019-05-22T00:00:00"/>
    <s v="Sun"/>
    <x v="5"/>
    <s v="CA-2019-130106"/>
    <n v="1168"/>
    <s v="Newell 350"/>
    <s v="Anna Andreadi"/>
    <n v="94109"/>
    <n v="3"/>
    <n v="3"/>
    <n v="10"/>
  </r>
  <r>
    <n v="2"/>
    <x v="1"/>
    <x v="1069"/>
    <x v="3"/>
    <x v="1"/>
    <n v="3"/>
    <x v="0"/>
    <x v="5"/>
    <x v="1"/>
    <x v="442"/>
    <x v="31"/>
    <s v="United States"/>
    <x v="423"/>
    <x v="1"/>
    <m/>
    <x v="0"/>
    <x v="1"/>
    <d v="2019-10-22T00:00:00"/>
    <s v="Sun"/>
    <x v="8"/>
    <s v="CA-2019-130141"/>
    <n v="1207"/>
    <s v="Office Star - Ergonomic Mid Back Chair with 2-Way Adjustable Arms"/>
    <s v="Anna Andreadi"/>
    <n v="80525"/>
    <n v="-29"/>
    <n v="4"/>
    <n v="579"/>
  </r>
  <r>
    <n v="2"/>
    <x v="1"/>
    <x v="1069"/>
    <x v="3"/>
    <x v="1"/>
    <n v="3"/>
    <x v="0"/>
    <x v="2"/>
    <x v="2"/>
    <x v="442"/>
    <x v="31"/>
    <s v="United States"/>
    <x v="423"/>
    <x v="1"/>
    <m/>
    <x v="0"/>
    <x v="4"/>
    <d v="2019-10-22T00:00:00"/>
    <s v="Sun"/>
    <x v="8"/>
    <s v="CA-2019-130141"/>
    <n v="1521"/>
    <s v="Storex Flexible Poly Binders with Double Pockets"/>
    <s v="Anna Andreadi"/>
    <n v="80525"/>
    <n v="-3"/>
    <n v="4"/>
    <n v="3"/>
  </r>
  <r>
    <n v="4"/>
    <x v="2"/>
    <x v="1130"/>
    <x v="3"/>
    <x v="1"/>
    <n v="3"/>
    <x v="2"/>
    <x v="15"/>
    <x v="2"/>
    <x v="1"/>
    <x v="1"/>
    <s v="United States"/>
    <x v="595"/>
    <x v="1"/>
    <m/>
    <x v="0"/>
    <x v="0"/>
    <d v="2019-09-24T00:00:00"/>
    <s v="Tue"/>
    <x v="0"/>
    <s v="CA-2019-130148"/>
    <n v="90"/>
    <s v="Acme Value Line Scissors"/>
    <s v="Anna Andreadi"/>
    <n v="94110"/>
    <n v="2"/>
    <n v="2"/>
    <n v="7"/>
  </r>
  <r>
    <n v="4"/>
    <x v="2"/>
    <x v="1130"/>
    <x v="3"/>
    <x v="1"/>
    <n v="3"/>
    <x v="2"/>
    <x v="3"/>
    <x v="2"/>
    <x v="1"/>
    <x v="1"/>
    <s v="United States"/>
    <x v="595"/>
    <x v="1"/>
    <m/>
    <x v="0"/>
    <x v="0"/>
    <d v="2019-09-24T00:00:00"/>
    <s v="Tue"/>
    <x v="0"/>
    <s v="CA-2019-130148"/>
    <n v="148"/>
    <s v="Array Memo Cubes"/>
    <s v="Anna Andreadi"/>
    <n v="94110"/>
    <n v="15"/>
    <n v="6"/>
    <n v="31"/>
  </r>
  <r>
    <n v="0"/>
    <x v="0"/>
    <x v="1232"/>
    <x v="3"/>
    <x v="3"/>
    <n v="0"/>
    <x v="0"/>
    <x v="1"/>
    <x v="1"/>
    <x v="470"/>
    <x v="34"/>
    <s v="United States"/>
    <x v="450"/>
    <x v="3"/>
    <m/>
    <x v="0"/>
    <x v="0"/>
    <d v="2019-10-22T00:00:00"/>
    <s v="Sun"/>
    <x v="8"/>
    <s v="CA-2019-130211"/>
    <n v="310"/>
    <s v="Bevis 36 x 72 Conference Tables"/>
    <s v="Kelly Williams"/>
    <n v="73505"/>
    <n v="55"/>
    <n v="2"/>
    <n v="249"/>
  </r>
  <r>
    <n v="0"/>
    <x v="0"/>
    <x v="1232"/>
    <x v="3"/>
    <x v="3"/>
    <n v="0"/>
    <x v="0"/>
    <x v="11"/>
    <x v="2"/>
    <x v="470"/>
    <x v="34"/>
    <s v="United States"/>
    <x v="450"/>
    <x v="3"/>
    <m/>
    <x v="0"/>
    <x v="0"/>
    <d v="2019-10-22T00:00:00"/>
    <s v="Sun"/>
    <x v="8"/>
    <s v="CA-2019-130211"/>
    <n v="656"/>
    <s v="Fellowes Recycled Storage Drawers"/>
    <s v="Kelly Williams"/>
    <n v="73505"/>
    <n v="23"/>
    <n v="3"/>
    <n v="333"/>
  </r>
  <r>
    <n v="5"/>
    <x v="1"/>
    <x v="1104"/>
    <x v="3"/>
    <x v="0"/>
    <n v="6"/>
    <x v="1"/>
    <x v="8"/>
    <x v="0"/>
    <x v="5"/>
    <x v="19"/>
    <s v="United States"/>
    <x v="573"/>
    <x v="0"/>
    <m/>
    <x v="0"/>
    <x v="1"/>
    <d v="2019-09-14T00:00:00"/>
    <s v="Sat"/>
    <x v="0"/>
    <s v="CA-2019-130302"/>
    <n v="1029"/>
    <s v="Logitech Wireless Gaming Headset G930"/>
    <s v="Chuck Magee"/>
    <n v="45503"/>
    <n v="190"/>
    <n v="7"/>
    <n v="896"/>
  </r>
  <r>
    <n v="4"/>
    <x v="1"/>
    <x v="1162"/>
    <x v="3"/>
    <x v="0"/>
    <n v="6"/>
    <x v="0"/>
    <x v="11"/>
    <x v="2"/>
    <x v="80"/>
    <x v="5"/>
    <s v="United States"/>
    <x v="650"/>
    <x v="2"/>
    <m/>
    <x v="0"/>
    <x v="0"/>
    <d v="2019-12-17T00:00:00"/>
    <s v="Tue"/>
    <x v="6"/>
    <s v="CA-2019-130309"/>
    <n v="100"/>
    <s v="Adjustable Depth Letter/Legal Cart"/>
    <s v="Cassandra Brandow"/>
    <n v="22204"/>
    <n v="158"/>
    <n v="3"/>
    <n v="544"/>
  </r>
  <r>
    <n v="3"/>
    <x v="2"/>
    <x v="1027"/>
    <x v="3"/>
    <x v="2"/>
    <n v="1"/>
    <x v="0"/>
    <x v="12"/>
    <x v="2"/>
    <x v="47"/>
    <x v="17"/>
    <s v="United States"/>
    <x v="768"/>
    <x v="3"/>
    <m/>
    <x v="0"/>
    <x v="0"/>
    <d v="2019-12-05T00:00:00"/>
    <s v="Thu"/>
    <x v="6"/>
    <s v="CA-2019-130351"/>
    <n v="950"/>
    <s v="Kensington 6 Outlet Guardian Standard Surge Protector"/>
    <s v="Kelly Williams"/>
    <n v="47201"/>
    <n v="17"/>
    <n v="3"/>
    <n v="61"/>
  </r>
  <r>
    <n v="3"/>
    <x v="2"/>
    <x v="1027"/>
    <x v="3"/>
    <x v="2"/>
    <n v="1"/>
    <x v="0"/>
    <x v="3"/>
    <x v="2"/>
    <x v="47"/>
    <x v="17"/>
    <s v="United States"/>
    <x v="768"/>
    <x v="3"/>
    <m/>
    <x v="0"/>
    <x v="0"/>
    <d v="2019-12-05T00:00:00"/>
    <s v="Thu"/>
    <x v="6"/>
    <s v="CA-2019-130351"/>
    <n v="1476"/>
    <s v="Southworth 100% Résumé Paper, 24lb."/>
    <s v="Kelly Williams"/>
    <n v="47201"/>
    <n v="18"/>
    <n v="5"/>
    <n v="39"/>
  </r>
  <r>
    <n v="3"/>
    <x v="2"/>
    <x v="1027"/>
    <x v="3"/>
    <x v="2"/>
    <n v="1"/>
    <x v="0"/>
    <x v="8"/>
    <x v="0"/>
    <x v="47"/>
    <x v="17"/>
    <s v="United States"/>
    <x v="768"/>
    <x v="3"/>
    <m/>
    <x v="0"/>
    <x v="0"/>
    <d v="2019-12-05T00:00:00"/>
    <s v="Thu"/>
    <x v="6"/>
    <s v="CA-2019-130351"/>
    <n v="913"/>
    <s v="Imation 16GB Mini TravelDrive USB 2.0 Flash Drive"/>
    <s v="Kelly Williams"/>
    <n v="47201"/>
    <n v="41"/>
    <n v="3"/>
    <n v="99"/>
  </r>
  <r>
    <n v="6"/>
    <x v="0"/>
    <x v="1091"/>
    <x v="3"/>
    <x v="0"/>
    <n v="6"/>
    <x v="0"/>
    <x v="3"/>
    <x v="2"/>
    <x v="173"/>
    <x v="4"/>
    <s v="United States"/>
    <x v="185"/>
    <x v="3"/>
    <m/>
    <x v="0"/>
    <x v="1"/>
    <d v="2019-11-12T00:00:00"/>
    <s v="Thu"/>
    <x v="7"/>
    <s v="CA-2019-130386"/>
    <n v="1657"/>
    <s v="Wirebound Message Books, 5-1/2 x 4 Forms, 2 or 4 Forms per Page"/>
    <s v="Kelly Williams"/>
    <n v="78745"/>
    <n v="6"/>
    <n v="3"/>
    <n v="16"/>
  </r>
  <r>
    <n v="6"/>
    <x v="0"/>
    <x v="1091"/>
    <x v="3"/>
    <x v="0"/>
    <n v="6"/>
    <x v="0"/>
    <x v="11"/>
    <x v="2"/>
    <x v="173"/>
    <x v="4"/>
    <s v="United States"/>
    <x v="185"/>
    <x v="3"/>
    <m/>
    <x v="0"/>
    <x v="1"/>
    <d v="2019-11-12T00:00:00"/>
    <s v="Thu"/>
    <x v="7"/>
    <s v="CA-2019-130386"/>
    <n v="1553"/>
    <s v="Tennsco Double-Tier Lockers"/>
    <s v="Kelly Williams"/>
    <n v="78745"/>
    <n v="-47"/>
    <n v="3"/>
    <n v="540"/>
  </r>
  <r>
    <n v="6"/>
    <x v="0"/>
    <x v="1091"/>
    <x v="3"/>
    <x v="0"/>
    <n v="6"/>
    <x v="0"/>
    <x v="3"/>
    <x v="2"/>
    <x v="173"/>
    <x v="4"/>
    <s v="United States"/>
    <x v="185"/>
    <x v="3"/>
    <m/>
    <x v="0"/>
    <x v="1"/>
    <d v="2019-11-12T00:00:00"/>
    <s v="Thu"/>
    <x v="7"/>
    <s v="CA-2019-130386"/>
    <n v="1767"/>
    <s v="Xerox 197"/>
    <s v="Kelly Williams"/>
    <n v="78745"/>
    <n v="70"/>
    <n v="9"/>
    <n v="223"/>
  </r>
  <r>
    <n v="0"/>
    <x v="0"/>
    <x v="1233"/>
    <x v="3"/>
    <x v="3"/>
    <n v="0"/>
    <x v="0"/>
    <x v="1"/>
    <x v="1"/>
    <x v="452"/>
    <x v="48"/>
    <s v="United States"/>
    <x v="288"/>
    <x v="0"/>
    <m/>
    <x v="0"/>
    <x v="2"/>
    <d v="2019-10-12T00:00:00"/>
    <s v="Thu"/>
    <x v="8"/>
    <s v="CA-2019-130505"/>
    <n v="423"/>
    <s v="Chromcraft 48 x 96 Racetrack Double Pedestal Table"/>
    <s v="Chuck Magee"/>
    <n v="26003"/>
    <n v="-77"/>
    <n v="3"/>
    <n v="673"/>
  </r>
  <r>
    <n v="3"/>
    <x v="2"/>
    <x v="956"/>
    <x v="3"/>
    <x v="2"/>
    <n v="1"/>
    <x v="0"/>
    <x v="2"/>
    <x v="2"/>
    <x v="312"/>
    <x v="10"/>
    <s v="United States"/>
    <x v="560"/>
    <x v="3"/>
    <m/>
    <x v="0"/>
    <x v="3"/>
    <d v="2019-11-26T00:00:00"/>
    <s v="Thu"/>
    <x v="7"/>
    <s v="CA-2019-130526"/>
    <n v="700"/>
    <s v="GBC Premium Transparent Covers with Diagonal Lined Pattern"/>
    <s v="Kelly Williams"/>
    <n v="61107"/>
    <n v="-54"/>
    <n v="8"/>
    <n v="34"/>
  </r>
  <r>
    <n v="4"/>
    <x v="1"/>
    <x v="1172"/>
    <x v="4"/>
    <x v="0"/>
    <n v="6"/>
    <x v="0"/>
    <x v="9"/>
    <x v="1"/>
    <x v="208"/>
    <x v="11"/>
    <s v="United States"/>
    <x v="45"/>
    <x v="1"/>
    <s v="Yes"/>
    <x v="1"/>
    <x v="0"/>
    <d v="2019-12-29T00:00:00"/>
    <s v="Sun"/>
    <x v="11"/>
    <s v="CA-2019-130631"/>
    <n v="789"/>
    <s v="Hand-Finished Solid Wood Document Frame"/>
    <s v="Anna Andreadi"/>
    <n v="98026"/>
    <n v="21"/>
    <n v="2"/>
    <n v="68"/>
  </r>
  <r>
    <n v="4"/>
    <x v="1"/>
    <x v="1172"/>
    <x v="4"/>
    <x v="0"/>
    <n v="6"/>
    <x v="0"/>
    <x v="4"/>
    <x v="2"/>
    <x v="208"/>
    <x v="11"/>
    <s v="United States"/>
    <x v="45"/>
    <x v="1"/>
    <s v="Yes"/>
    <x v="1"/>
    <x v="0"/>
    <d v="2019-12-29T00:00:00"/>
    <s v="Sun"/>
    <x v="11"/>
    <s v="CA-2019-130631"/>
    <n v="49"/>
    <s v="Acco Glide Clips"/>
    <s v="Anna Andreadi"/>
    <n v="98026"/>
    <n v="10"/>
    <n v="5"/>
    <n v="20"/>
  </r>
  <r>
    <n v="4"/>
    <x v="1"/>
    <x v="1234"/>
    <x v="3"/>
    <x v="0"/>
    <n v="6"/>
    <x v="1"/>
    <x v="4"/>
    <x v="2"/>
    <x v="1"/>
    <x v="1"/>
    <s v="United States"/>
    <x v="573"/>
    <x v="1"/>
    <m/>
    <x v="0"/>
    <x v="0"/>
    <d v="2019-09-16T00:00:00"/>
    <s v="Mon"/>
    <x v="0"/>
    <s v="CA-2019-130715"/>
    <n v="1219"/>
    <s v="OIC Colored Binder Clips, Assorted Sizes"/>
    <s v="Anna Andreadi"/>
    <n v="94110"/>
    <n v="9"/>
    <n v="5"/>
    <n v="18"/>
  </r>
  <r>
    <n v="1"/>
    <x v="0"/>
    <x v="1067"/>
    <x v="3"/>
    <x v="2"/>
    <n v="1"/>
    <x v="1"/>
    <x v="14"/>
    <x v="1"/>
    <x v="1"/>
    <x v="1"/>
    <s v="United States"/>
    <x v="80"/>
    <x v="1"/>
    <m/>
    <x v="0"/>
    <x v="5"/>
    <d v="2019-10-27T00:00:00"/>
    <s v="Fri"/>
    <x v="8"/>
    <s v="CA-2019-130764"/>
    <n v="1228"/>
    <s v="OSullivan Elevations Bookcase, Cherry Finish"/>
    <s v="Anna Andreadi"/>
    <n v="94110"/>
    <n v="7"/>
    <n v="5"/>
    <n v="557"/>
  </r>
  <r>
    <n v="1"/>
    <x v="0"/>
    <x v="1067"/>
    <x v="3"/>
    <x v="2"/>
    <n v="1"/>
    <x v="1"/>
    <x v="0"/>
    <x v="0"/>
    <x v="1"/>
    <x v="1"/>
    <s v="United States"/>
    <x v="80"/>
    <x v="1"/>
    <m/>
    <x v="0"/>
    <x v="1"/>
    <d v="2019-10-27T00:00:00"/>
    <s v="Fri"/>
    <x v="8"/>
    <s v="CA-2019-130764"/>
    <n v="941"/>
    <s v="Jackery Bar Premium Fast-charging Portable Charger"/>
    <s v="Anna Andreadi"/>
    <n v="94110"/>
    <n v="35"/>
    <n v="4"/>
    <n v="96"/>
  </r>
  <r>
    <n v="5"/>
    <x v="1"/>
    <x v="1235"/>
    <x v="3"/>
    <x v="0"/>
    <n v="6"/>
    <x v="1"/>
    <x v="4"/>
    <x v="2"/>
    <x v="173"/>
    <x v="4"/>
    <s v="United States"/>
    <x v="100"/>
    <x v="3"/>
    <m/>
    <x v="0"/>
    <x v="1"/>
    <d v="2019-07-29T00:00:00"/>
    <s v="Sun"/>
    <x v="10"/>
    <s v="CA-2019-130771"/>
    <n v="151"/>
    <s v="Assorted Color Push Pins"/>
    <s v="Kelly Williams"/>
    <n v="78745"/>
    <n v="0"/>
    <n v="2"/>
    <n v="3"/>
  </r>
  <r>
    <n v="5"/>
    <x v="1"/>
    <x v="1235"/>
    <x v="3"/>
    <x v="0"/>
    <n v="6"/>
    <x v="1"/>
    <x v="0"/>
    <x v="0"/>
    <x v="173"/>
    <x v="4"/>
    <s v="United States"/>
    <x v="100"/>
    <x v="3"/>
    <m/>
    <x v="0"/>
    <x v="1"/>
    <d v="2019-07-29T00:00:00"/>
    <s v="Sun"/>
    <x v="10"/>
    <s v="CA-2019-130771"/>
    <n v="441"/>
    <s v="Cisco SPA301"/>
    <s v="Kelly Williams"/>
    <n v="78745"/>
    <n v="16"/>
    <n v="1"/>
    <n v="125"/>
  </r>
  <r>
    <n v="3"/>
    <x v="0"/>
    <x v="1160"/>
    <x v="3"/>
    <x v="1"/>
    <n v="3"/>
    <x v="0"/>
    <x v="3"/>
    <x v="2"/>
    <x v="73"/>
    <x v="16"/>
    <s v="United States"/>
    <x v="477"/>
    <x v="2"/>
    <m/>
    <x v="0"/>
    <x v="1"/>
    <d v="2019-11-03T00:00:00"/>
    <s v="Tue"/>
    <x v="7"/>
    <s v="CA-2019-130834"/>
    <n v="1524"/>
    <s v="Strathmore Photo Mount Cards"/>
    <s v="Cassandra Brandow"/>
    <n v="28403"/>
    <n v="5"/>
    <n v="3"/>
    <n v="16"/>
  </r>
  <r>
    <n v="4"/>
    <x v="1"/>
    <x v="993"/>
    <x v="3"/>
    <x v="0"/>
    <n v="6"/>
    <x v="1"/>
    <x v="11"/>
    <x v="2"/>
    <x v="1"/>
    <x v="1"/>
    <s v="United States"/>
    <x v="682"/>
    <x v="1"/>
    <m/>
    <x v="0"/>
    <x v="0"/>
    <d v="2019-07-28T00:00:00"/>
    <s v="Sat"/>
    <x v="10"/>
    <s v="CA-2019-130841"/>
    <n v="1528"/>
    <s v="Super Decoflex Portable Personal File"/>
    <s v="Anna Andreadi"/>
    <n v="94110"/>
    <n v="4"/>
    <n v="1"/>
    <n v="15"/>
  </r>
  <r>
    <n v="4"/>
    <x v="1"/>
    <x v="993"/>
    <x v="3"/>
    <x v="0"/>
    <n v="6"/>
    <x v="1"/>
    <x v="2"/>
    <x v="2"/>
    <x v="1"/>
    <x v="1"/>
    <s v="United States"/>
    <x v="682"/>
    <x v="1"/>
    <m/>
    <x v="0"/>
    <x v="1"/>
    <d v="2019-07-28T00:00:00"/>
    <s v="Sat"/>
    <x v="10"/>
    <s v="CA-2019-130841"/>
    <n v="1850"/>
    <s v="Zipper Ring Binder Pockets"/>
    <s v="Anna Andreadi"/>
    <n v="94110"/>
    <n v="4"/>
    <n v="4"/>
    <n v="10"/>
  </r>
  <r>
    <n v="4"/>
    <x v="1"/>
    <x v="993"/>
    <x v="3"/>
    <x v="0"/>
    <n v="6"/>
    <x v="1"/>
    <x v="0"/>
    <x v="0"/>
    <x v="1"/>
    <x v="1"/>
    <s v="United States"/>
    <x v="682"/>
    <x v="1"/>
    <m/>
    <x v="0"/>
    <x v="1"/>
    <d v="2019-07-28T00:00:00"/>
    <s v="Sat"/>
    <x v="10"/>
    <s v="CA-2019-130841"/>
    <n v="1629"/>
    <s v="Wilson Electronics DB Pro Signal Booster"/>
    <s v="Anna Andreadi"/>
    <n v="94110"/>
    <n v="100"/>
    <n v="4"/>
    <n v="1146"/>
  </r>
  <r>
    <n v="5"/>
    <x v="1"/>
    <x v="1236"/>
    <x v="3"/>
    <x v="0"/>
    <n v="6"/>
    <x v="0"/>
    <x v="6"/>
    <x v="2"/>
    <x v="276"/>
    <x v="16"/>
    <s v="United States"/>
    <x v="628"/>
    <x v="2"/>
    <m/>
    <x v="0"/>
    <x v="1"/>
    <d v="2019-04-11T00:00:00"/>
    <s v="Wed"/>
    <x v="4"/>
    <s v="CA-2019-130904"/>
    <n v="1259"/>
    <s v="Pencil and Crayon Sharpener"/>
    <s v="Cassandra Brandow"/>
    <n v="27217"/>
    <n v="0"/>
    <n v="1"/>
    <n v="2"/>
  </r>
  <r>
    <n v="5"/>
    <x v="1"/>
    <x v="1236"/>
    <x v="3"/>
    <x v="0"/>
    <n v="6"/>
    <x v="0"/>
    <x v="6"/>
    <x v="2"/>
    <x v="276"/>
    <x v="16"/>
    <s v="United States"/>
    <x v="628"/>
    <x v="2"/>
    <m/>
    <x v="0"/>
    <x v="1"/>
    <d v="2019-04-11T00:00:00"/>
    <s v="Wed"/>
    <x v="4"/>
    <s v="CA-2019-130904"/>
    <n v="1136"/>
    <s v="Newell 321"/>
    <s v="Cassandra Brandow"/>
    <n v="27217"/>
    <n v="2"/>
    <n v="8"/>
    <n v="21"/>
  </r>
  <r>
    <n v="6"/>
    <x v="0"/>
    <x v="1237"/>
    <x v="3"/>
    <x v="0"/>
    <n v="6"/>
    <x v="0"/>
    <x v="0"/>
    <x v="0"/>
    <x v="16"/>
    <x v="12"/>
    <s v="United States"/>
    <x v="129"/>
    <x v="0"/>
    <m/>
    <x v="0"/>
    <x v="6"/>
    <d v="2019-03-10T00:00:00"/>
    <s v="Tue"/>
    <x v="2"/>
    <s v="CA-2019-130967"/>
    <n v="1172"/>
    <s v="Nokia Lumia 521 (T-Mobile)"/>
    <s v="Chuck Magee"/>
    <n v="19140"/>
    <n v="-11"/>
    <n v="3"/>
    <n v="54"/>
  </r>
  <r>
    <n v="2"/>
    <x v="2"/>
    <x v="1234"/>
    <x v="3"/>
    <x v="2"/>
    <n v="1"/>
    <x v="0"/>
    <x v="6"/>
    <x v="2"/>
    <x v="80"/>
    <x v="4"/>
    <s v="United States"/>
    <x v="417"/>
    <x v="3"/>
    <m/>
    <x v="0"/>
    <x v="1"/>
    <d v="2019-09-18T00:00:00"/>
    <s v="Wed"/>
    <x v="0"/>
    <s v="CA-2019-131016"/>
    <n v="1128"/>
    <s v="Newell 314"/>
    <s v="Kelly Williams"/>
    <n v="76017"/>
    <n v="1"/>
    <n v="2"/>
    <n v="9"/>
  </r>
  <r>
    <n v="2"/>
    <x v="2"/>
    <x v="1234"/>
    <x v="3"/>
    <x v="2"/>
    <n v="1"/>
    <x v="0"/>
    <x v="11"/>
    <x v="2"/>
    <x v="80"/>
    <x v="4"/>
    <s v="United States"/>
    <x v="417"/>
    <x v="3"/>
    <m/>
    <x v="0"/>
    <x v="1"/>
    <d v="2019-09-18T00:00:00"/>
    <s v="Wed"/>
    <x v="0"/>
    <s v="CA-2019-131016"/>
    <n v="52"/>
    <s v="Acco Perma 2700 Stacking Storage Drawers"/>
    <s v="Kelly Williams"/>
    <n v="76017"/>
    <n v="-3"/>
    <n v="2"/>
    <n v="48"/>
  </r>
  <r>
    <n v="1"/>
    <x v="0"/>
    <x v="999"/>
    <x v="3"/>
    <x v="2"/>
    <n v="1"/>
    <x v="0"/>
    <x v="1"/>
    <x v="1"/>
    <x v="1"/>
    <x v="1"/>
    <s v="United States"/>
    <x v="776"/>
    <x v="1"/>
    <m/>
    <x v="0"/>
    <x v="1"/>
    <d v="2019-08-22T00:00:00"/>
    <s v="Sun"/>
    <x v="10"/>
    <s v="CA-2019-131037"/>
    <n v="848"/>
    <s v="Hon Racetrack Conference Tables"/>
    <s v="Anna Andreadi"/>
    <n v="94110"/>
    <n v="3"/>
    <n v="1"/>
    <n v="210"/>
  </r>
  <r>
    <n v="4"/>
    <x v="1"/>
    <x v="1167"/>
    <x v="3"/>
    <x v="0"/>
    <n v="6"/>
    <x v="0"/>
    <x v="9"/>
    <x v="1"/>
    <x v="16"/>
    <x v="12"/>
    <s v="United States"/>
    <x v="204"/>
    <x v="0"/>
    <m/>
    <x v="0"/>
    <x v="1"/>
    <d v="2019-04-03T00:00:00"/>
    <s v="Tue"/>
    <x v="4"/>
    <s v="CA-2019-131156"/>
    <n v="1505"/>
    <s v="Staple-based wall hangings"/>
    <s v="Chuck Magee"/>
    <n v="19143"/>
    <n v="8"/>
    <n v="4"/>
    <n v="25"/>
  </r>
  <r>
    <n v="4"/>
    <x v="1"/>
    <x v="1038"/>
    <x v="3"/>
    <x v="0"/>
    <n v="6"/>
    <x v="0"/>
    <x v="2"/>
    <x v="2"/>
    <x v="172"/>
    <x v="11"/>
    <s v="United States"/>
    <x v="591"/>
    <x v="1"/>
    <m/>
    <x v="0"/>
    <x v="1"/>
    <d v="2019-12-05T00:00:00"/>
    <s v="Thu"/>
    <x v="6"/>
    <s v="CA-2019-131212"/>
    <n v="722"/>
    <s v="GBC Wire Binding Combs"/>
    <s v="Anna Andreadi"/>
    <n v="98006"/>
    <n v="8"/>
    <n v="3"/>
    <n v="25"/>
  </r>
  <r>
    <n v="4"/>
    <x v="1"/>
    <x v="1038"/>
    <x v="3"/>
    <x v="0"/>
    <n v="6"/>
    <x v="0"/>
    <x v="2"/>
    <x v="2"/>
    <x v="172"/>
    <x v="11"/>
    <s v="United States"/>
    <x v="591"/>
    <x v="1"/>
    <m/>
    <x v="0"/>
    <x v="1"/>
    <d v="2019-12-05T00:00:00"/>
    <s v="Thu"/>
    <x v="6"/>
    <s v="CA-2019-131212"/>
    <n v="1850"/>
    <s v="Zipper Ring Binder Pockets"/>
    <s v="Anna Andreadi"/>
    <n v="98006"/>
    <n v="5"/>
    <n v="6"/>
    <n v="15"/>
  </r>
  <r>
    <n v="5"/>
    <x v="1"/>
    <x v="1174"/>
    <x v="3"/>
    <x v="0"/>
    <n v="6"/>
    <x v="0"/>
    <x v="14"/>
    <x v="1"/>
    <x v="0"/>
    <x v="0"/>
    <s v="United States"/>
    <x v="111"/>
    <x v="0"/>
    <m/>
    <x v="0"/>
    <x v="1"/>
    <d v="2019-04-14T00:00:00"/>
    <s v="Sat"/>
    <x v="4"/>
    <s v="CA-2019-131233"/>
    <n v="390"/>
    <s v="Bush Westfield Collection Bookcases, Fully Assembled"/>
    <s v="Chuck Magee"/>
    <n v="10024"/>
    <n v="9"/>
    <n v="3"/>
    <n v="242"/>
  </r>
  <r>
    <n v="5"/>
    <x v="1"/>
    <x v="1174"/>
    <x v="3"/>
    <x v="0"/>
    <n v="6"/>
    <x v="0"/>
    <x v="2"/>
    <x v="2"/>
    <x v="0"/>
    <x v="0"/>
    <s v="United States"/>
    <x v="111"/>
    <x v="0"/>
    <m/>
    <x v="0"/>
    <x v="1"/>
    <d v="2019-04-14T00:00:00"/>
    <s v="Sat"/>
    <x v="4"/>
    <s v="CA-2019-131233"/>
    <n v="260"/>
    <s v="Avery Non-Stick Binders"/>
    <s v="Chuck Magee"/>
    <n v="10024"/>
    <n v="4"/>
    <n v="3"/>
    <n v="11"/>
  </r>
  <r>
    <n v="2"/>
    <x v="2"/>
    <x v="980"/>
    <x v="3"/>
    <x v="2"/>
    <n v="1"/>
    <x v="0"/>
    <x v="5"/>
    <x v="1"/>
    <x v="4"/>
    <x v="4"/>
    <s v="United States"/>
    <x v="354"/>
    <x v="3"/>
    <m/>
    <x v="0"/>
    <x v="2"/>
    <d v="2019-11-19T00:00:00"/>
    <s v="Thu"/>
    <x v="7"/>
    <s v="CA-2019-131254"/>
    <n v="773"/>
    <s v="Global Wood Trimmed Managers Task Chair, Khaki"/>
    <s v="Kelly Williams"/>
    <n v="77095"/>
    <n v="-46"/>
    <n v="3"/>
    <n v="191"/>
  </r>
  <r>
    <n v="2"/>
    <x v="2"/>
    <x v="980"/>
    <x v="3"/>
    <x v="2"/>
    <n v="1"/>
    <x v="0"/>
    <x v="6"/>
    <x v="2"/>
    <x v="4"/>
    <x v="4"/>
    <s v="United States"/>
    <x v="354"/>
    <x v="3"/>
    <m/>
    <x v="0"/>
    <x v="1"/>
    <d v="2019-11-19T00:00:00"/>
    <s v="Thu"/>
    <x v="7"/>
    <s v="CA-2019-131254"/>
    <n v="253"/>
    <s v="Avery Hi-Liter GlideStik Fluorescent Highlighter, Yellow Ink"/>
    <s v="Kelly Williams"/>
    <n v="77095"/>
    <n v="4"/>
    <n v="5"/>
    <n v="13"/>
  </r>
  <r>
    <n v="2"/>
    <x v="2"/>
    <x v="980"/>
    <x v="3"/>
    <x v="2"/>
    <n v="1"/>
    <x v="0"/>
    <x v="2"/>
    <x v="2"/>
    <x v="4"/>
    <x v="4"/>
    <s v="United States"/>
    <x v="354"/>
    <x v="3"/>
    <m/>
    <x v="0"/>
    <x v="3"/>
    <d v="2019-11-19T00:00:00"/>
    <s v="Thu"/>
    <x v="7"/>
    <s v="CA-2019-131254"/>
    <n v="651"/>
    <s v="Fellowes PB500 Electric Punch Plastic Comb Binding Machine with Manual Bind"/>
    <s v="Kelly Williams"/>
    <n v="77095"/>
    <n v="-2288"/>
    <n v="6"/>
    <n v="1525"/>
  </r>
  <r>
    <n v="3"/>
    <x v="0"/>
    <x v="1209"/>
    <x v="3"/>
    <x v="1"/>
    <n v="3"/>
    <x v="0"/>
    <x v="6"/>
    <x v="2"/>
    <x v="378"/>
    <x v="4"/>
    <s v="United States"/>
    <x v="315"/>
    <x v="3"/>
    <m/>
    <x v="0"/>
    <x v="1"/>
    <d v="2019-02-05T00:00:00"/>
    <s v="Thu"/>
    <x v="3"/>
    <s v="CA-2019-131282"/>
    <n v="1508"/>
    <s v="Staples in misc. colors"/>
    <s v="Kelly Williams"/>
    <n v="76706"/>
    <n v="1"/>
    <n v="5"/>
    <n v="7"/>
  </r>
  <r>
    <n v="3"/>
    <x v="0"/>
    <x v="1209"/>
    <x v="3"/>
    <x v="1"/>
    <n v="3"/>
    <x v="0"/>
    <x v="2"/>
    <x v="2"/>
    <x v="378"/>
    <x v="4"/>
    <s v="United States"/>
    <x v="315"/>
    <x v="3"/>
    <m/>
    <x v="0"/>
    <x v="3"/>
    <d v="2019-02-05T00:00:00"/>
    <s v="Thu"/>
    <x v="3"/>
    <s v="CA-2019-131282"/>
    <n v="897"/>
    <s v="Ibico Hi-Tech Manual Binding System"/>
    <s v="Kelly Williams"/>
    <n v="76706"/>
    <n v="-427"/>
    <n v="4"/>
    <n v="244"/>
  </r>
  <r>
    <n v="4"/>
    <x v="1"/>
    <x v="1079"/>
    <x v="3"/>
    <x v="0"/>
    <n v="6"/>
    <x v="0"/>
    <x v="10"/>
    <x v="2"/>
    <x v="42"/>
    <x v="1"/>
    <s v="United States"/>
    <x v="347"/>
    <x v="1"/>
    <m/>
    <x v="0"/>
    <x v="0"/>
    <d v="2019-11-28T00:00:00"/>
    <s v="Sat"/>
    <x v="6"/>
    <s v="CA-2019-131303"/>
    <n v="1365"/>
    <s v="Round Specialty Laser Printer Labels"/>
    <s v="Anna Andreadi"/>
    <n v="92037"/>
    <n v="29"/>
    <n v="5"/>
    <n v="63"/>
  </r>
  <r>
    <n v="5"/>
    <x v="1"/>
    <x v="956"/>
    <x v="3"/>
    <x v="0"/>
    <n v="6"/>
    <x v="1"/>
    <x v="3"/>
    <x v="2"/>
    <x v="97"/>
    <x v="12"/>
    <s v="United States"/>
    <x v="547"/>
    <x v="0"/>
    <m/>
    <x v="0"/>
    <x v="1"/>
    <d v="2019-11-24T00:00:00"/>
    <s v="Tue"/>
    <x v="7"/>
    <s v="CA-2019-131366"/>
    <n v="1712"/>
    <s v="Xerox 1919"/>
    <s v="Chuck Magee"/>
    <n v="17602"/>
    <n v="83"/>
    <n v="7"/>
    <n v="230"/>
  </r>
  <r>
    <n v="5"/>
    <x v="1"/>
    <x v="956"/>
    <x v="3"/>
    <x v="0"/>
    <n v="6"/>
    <x v="1"/>
    <x v="0"/>
    <x v="0"/>
    <x v="97"/>
    <x v="12"/>
    <s v="United States"/>
    <x v="547"/>
    <x v="0"/>
    <m/>
    <x v="0"/>
    <x v="6"/>
    <d v="2019-11-24T00:00:00"/>
    <s v="Tue"/>
    <x v="7"/>
    <s v="CA-2019-131366"/>
    <n v="342"/>
    <s v="Blue Parrot B250XT Professional Grade Wireless Bluetooth Headset with"/>
    <s v="Chuck Magee"/>
    <n v="17602"/>
    <n v="-15"/>
    <n v="2"/>
    <n v="90"/>
  </r>
  <r>
    <n v="5"/>
    <x v="2"/>
    <x v="1069"/>
    <x v="3"/>
    <x v="1"/>
    <n v="3"/>
    <x v="1"/>
    <x v="9"/>
    <x v="1"/>
    <x v="1"/>
    <x v="1"/>
    <s v="United States"/>
    <x v="353"/>
    <x v="1"/>
    <s v="Yes"/>
    <x v="1"/>
    <x v="0"/>
    <d v="2019-10-19T00:00:00"/>
    <s v="Thu"/>
    <x v="8"/>
    <s v="CA-2019-131492"/>
    <n v="996"/>
    <s v="Linden 10 Round Wall Clock, Black"/>
    <s v="Anna Andreadi"/>
    <n v="94110"/>
    <n v="10"/>
    <n v="2"/>
    <n v="31"/>
  </r>
  <r>
    <n v="5"/>
    <x v="2"/>
    <x v="1069"/>
    <x v="3"/>
    <x v="1"/>
    <n v="3"/>
    <x v="1"/>
    <x v="1"/>
    <x v="1"/>
    <x v="1"/>
    <x v="1"/>
    <s v="United States"/>
    <x v="353"/>
    <x v="1"/>
    <s v="Yes"/>
    <x v="1"/>
    <x v="1"/>
    <d v="2019-10-19T00:00:00"/>
    <s v="Thu"/>
    <x v="8"/>
    <s v="CA-2019-131492"/>
    <n v="133"/>
    <s v="Anderson Hickey Conga Table Tops &amp; Accessories"/>
    <s v="Anna Andreadi"/>
    <n v="94110"/>
    <n v="-3"/>
    <n v="2"/>
    <n v="24"/>
  </r>
  <r>
    <n v="5"/>
    <x v="2"/>
    <x v="1069"/>
    <x v="3"/>
    <x v="1"/>
    <n v="3"/>
    <x v="1"/>
    <x v="7"/>
    <x v="2"/>
    <x v="1"/>
    <x v="1"/>
    <s v="United States"/>
    <x v="353"/>
    <x v="1"/>
    <s v="Yes"/>
    <x v="1"/>
    <x v="0"/>
    <d v="2019-10-19T00:00:00"/>
    <s v="Thu"/>
    <x v="8"/>
    <s v="CA-2019-131492"/>
    <n v="128"/>
    <s v="Ampad #10 Peel &amp; Seel Holiday Envelopes"/>
    <s v="Anna Andreadi"/>
    <n v="94110"/>
    <n v="4"/>
    <n v="2"/>
    <n v="9"/>
  </r>
  <r>
    <n v="5"/>
    <x v="2"/>
    <x v="1069"/>
    <x v="3"/>
    <x v="1"/>
    <n v="3"/>
    <x v="1"/>
    <x v="10"/>
    <x v="2"/>
    <x v="1"/>
    <x v="1"/>
    <s v="United States"/>
    <x v="353"/>
    <x v="1"/>
    <s v="Yes"/>
    <x v="1"/>
    <x v="0"/>
    <d v="2019-10-19T00:00:00"/>
    <s v="Thu"/>
    <x v="8"/>
    <s v="CA-2019-131492"/>
    <n v="229"/>
    <s v="Avery 518"/>
    <s v="Anna Andreadi"/>
    <n v="94110"/>
    <n v="15"/>
    <n v="10"/>
    <n v="32"/>
  </r>
  <r>
    <n v="3"/>
    <x v="2"/>
    <x v="1173"/>
    <x v="3"/>
    <x v="2"/>
    <n v="1"/>
    <x v="1"/>
    <x v="3"/>
    <x v="2"/>
    <x v="226"/>
    <x v="10"/>
    <s v="United States"/>
    <x v="177"/>
    <x v="3"/>
    <s v="Yes"/>
    <x v="1"/>
    <x v="1"/>
    <d v="2019-06-17T00:00:00"/>
    <s v="Tue"/>
    <x v="9"/>
    <s v="CA-2019-131618"/>
    <n v="1351"/>
    <s v="Rediform Wirebound Phone Memo Message Book, 11 x 5-3/4"/>
    <s v="Kelly Williams"/>
    <n v="60076"/>
    <n v="4"/>
    <n v="2"/>
    <n v="12"/>
  </r>
  <r>
    <n v="3"/>
    <x v="2"/>
    <x v="1173"/>
    <x v="3"/>
    <x v="2"/>
    <n v="1"/>
    <x v="1"/>
    <x v="2"/>
    <x v="2"/>
    <x v="226"/>
    <x v="10"/>
    <s v="United States"/>
    <x v="177"/>
    <x v="3"/>
    <s v="Yes"/>
    <x v="1"/>
    <x v="3"/>
    <d v="2019-06-17T00:00:00"/>
    <s v="Tue"/>
    <x v="9"/>
    <s v="CA-2019-131618"/>
    <n v="237"/>
    <s v="Avery Durable Binders"/>
    <s v="Kelly Williams"/>
    <n v="60076"/>
    <n v="-4"/>
    <n v="4"/>
    <n v="2"/>
  </r>
  <r>
    <n v="3"/>
    <x v="2"/>
    <x v="1173"/>
    <x v="3"/>
    <x v="2"/>
    <n v="1"/>
    <x v="1"/>
    <x v="2"/>
    <x v="2"/>
    <x v="226"/>
    <x v="10"/>
    <s v="United States"/>
    <x v="177"/>
    <x v="3"/>
    <s v="Yes"/>
    <x v="1"/>
    <x v="3"/>
    <d v="2019-06-17T00:00:00"/>
    <s v="Tue"/>
    <x v="9"/>
    <s v="CA-2019-131618"/>
    <n v="639"/>
    <s v="Fellowes Binding Cases"/>
    <s v="Kelly Williams"/>
    <n v="60076"/>
    <n v="-16"/>
    <n v="4"/>
    <n v="9"/>
  </r>
  <r>
    <n v="4"/>
    <x v="2"/>
    <x v="986"/>
    <x v="3"/>
    <x v="1"/>
    <n v="3"/>
    <x v="0"/>
    <x v="9"/>
    <x v="1"/>
    <x v="0"/>
    <x v="0"/>
    <s v="United States"/>
    <x v="57"/>
    <x v="0"/>
    <m/>
    <x v="0"/>
    <x v="0"/>
    <d v="2019-09-01T00:00:00"/>
    <s v="Sun"/>
    <x v="0"/>
    <s v="CA-2019-131625"/>
    <n v="1445"/>
    <s v="Seth Thomas 12 Clock w/ Goldtone Case"/>
    <s v="Chuck Magee"/>
    <n v="10009"/>
    <n v="39"/>
    <n v="5"/>
    <n v="115"/>
  </r>
  <r>
    <n v="4"/>
    <x v="1"/>
    <x v="1039"/>
    <x v="3"/>
    <x v="0"/>
    <n v="6"/>
    <x v="2"/>
    <x v="6"/>
    <x v="2"/>
    <x v="117"/>
    <x v="4"/>
    <s v="United States"/>
    <x v="241"/>
    <x v="3"/>
    <m/>
    <x v="0"/>
    <x v="1"/>
    <d v="2019-10-31T00:00:00"/>
    <s v="Tue"/>
    <x v="7"/>
    <s v="CA-2019-131632"/>
    <n v="1168"/>
    <s v="Newell 350"/>
    <s v="Kelly Williams"/>
    <n v="75217"/>
    <n v="1"/>
    <n v="2"/>
    <n v="5"/>
  </r>
  <r>
    <n v="7"/>
    <x v="2"/>
    <x v="1040"/>
    <x v="3"/>
    <x v="0"/>
    <n v="6"/>
    <x v="0"/>
    <x v="10"/>
    <x v="2"/>
    <x v="0"/>
    <x v="0"/>
    <s v="United States"/>
    <x v="504"/>
    <x v="0"/>
    <m/>
    <x v="0"/>
    <x v="0"/>
    <d v="2019-01-29T00:00:00"/>
    <s v="Sun"/>
    <x v="3"/>
    <s v="CA-2019-131653"/>
    <n v="1264"/>
    <s v="Permanent Self-Adhesive File Folder Labels for Typewriters by Universal"/>
    <s v="Chuck Magee"/>
    <n v="10011"/>
    <n v="2"/>
    <n v="2"/>
    <n v="5"/>
  </r>
  <r>
    <n v="6"/>
    <x v="0"/>
    <x v="1184"/>
    <x v="3"/>
    <x v="0"/>
    <n v="6"/>
    <x v="0"/>
    <x v="9"/>
    <x v="1"/>
    <x v="0"/>
    <x v="0"/>
    <s v="United States"/>
    <x v="461"/>
    <x v="0"/>
    <m/>
    <x v="0"/>
    <x v="0"/>
    <d v="2019-06-30T00:00:00"/>
    <s v="Mon"/>
    <x v="1"/>
    <s v="CA-2019-131695"/>
    <n v="620"/>
    <s v="Executive Impressions 14"/>
    <s v="Chuck Magee"/>
    <n v="10024"/>
    <n v="10"/>
    <n v="1"/>
    <n v="22"/>
  </r>
  <r>
    <n v="6"/>
    <x v="0"/>
    <x v="1184"/>
    <x v="3"/>
    <x v="0"/>
    <n v="6"/>
    <x v="0"/>
    <x v="11"/>
    <x v="2"/>
    <x v="0"/>
    <x v="0"/>
    <s v="United States"/>
    <x v="461"/>
    <x v="0"/>
    <m/>
    <x v="0"/>
    <x v="0"/>
    <d v="2019-06-30T00:00:00"/>
    <s v="Mon"/>
    <x v="1"/>
    <s v="CA-2019-131695"/>
    <n v="1512"/>
    <s v="Steel Personal Filing/Posting Tote"/>
    <s v="Chuck Magee"/>
    <n v="10024"/>
    <n v="67"/>
    <n v="7"/>
    <n v="249"/>
  </r>
  <r>
    <n v="5"/>
    <x v="1"/>
    <x v="1238"/>
    <x v="3"/>
    <x v="0"/>
    <n v="6"/>
    <x v="1"/>
    <x v="9"/>
    <x v="1"/>
    <x v="338"/>
    <x v="1"/>
    <s v="United States"/>
    <x v="84"/>
    <x v="1"/>
    <s v="Yes"/>
    <x v="1"/>
    <x v="0"/>
    <d v="2019-10-05T00:00:00"/>
    <s v="Thu"/>
    <x v="8"/>
    <s v="CA-2019-131807"/>
    <n v="487"/>
    <s v="DAX Clear Channel Poster Frame"/>
    <s v="Anna Andreadi"/>
    <n v="95928"/>
    <n v="27"/>
    <n v="5"/>
    <n v="73"/>
  </r>
  <r>
    <n v="5"/>
    <x v="1"/>
    <x v="1238"/>
    <x v="3"/>
    <x v="0"/>
    <n v="6"/>
    <x v="1"/>
    <x v="1"/>
    <x v="1"/>
    <x v="338"/>
    <x v="1"/>
    <s v="United States"/>
    <x v="84"/>
    <x v="1"/>
    <s v="Yes"/>
    <x v="1"/>
    <x v="1"/>
    <d v="2019-10-05T00:00:00"/>
    <s v="Thu"/>
    <x v="8"/>
    <s v="CA-2019-131807"/>
    <n v="964"/>
    <s v="KI Adjustable-Height Table"/>
    <s v="Anna Andreadi"/>
    <n v="95928"/>
    <n v="5"/>
    <n v="3"/>
    <n v="206"/>
  </r>
  <r>
    <n v="5"/>
    <x v="1"/>
    <x v="1238"/>
    <x v="3"/>
    <x v="0"/>
    <n v="6"/>
    <x v="1"/>
    <x v="5"/>
    <x v="1"/>
    <x v="338"/>
    <x v="1"/>
    <s v="United States"/>
    <x v="84"/>
    <x v="1"/>
    <s v="Yes"/>
    <x v="1"/>
    <x v="1"/>
    <d v="2019-10-05T00:00:00"/>
    <s v="Thu"/>
    <x v="8"/>
    <s v="CA-2019-131807"/>
    <n v="745"/>
    <s v="Global Deluxe High-Back Office Chair in Storm"/>
    <s v="Anna Andreadi"/>
    <n v="95928"/>
    <n v="-60"/>
    <n v="4"/>
    <n v="435"/>
  </r>
  <r>
    <n v="5"/>
    <x v="1"/>
    <x v="1238"/>
    <x v="3"/>
    <x v="0"/>
    <n v="6"/>
    <x v="1"/>
    <x v="12"/>
    <x v="2"/>
    <x v="338"/>
    <x v="1"/>
    <s v="United States"/>
    <x v="84"/>
    <x v="1"/>
    <s v="Yes"/>
    <x v="1"/>
    <x v="0"/>
    <d v="2019-10-05T00:00:00"/>
    <s v="Thu"/>
    <x v="8"/>
    <s v="CA-2019-131807"/>
    <n v="862"/>
    <s v="Hoover Replacement Belts For Soft Guard &amp; Commercial Ltweight Upright Vacs, 2/Pk"/>
    <s v="Anna Andreadi"/>
    <n v="95928"/>
    <n v="4"/>
    <n v="4"/>
    <n v="16"/>
  </r>
  <r>
    <n v="5"/>
    <x v="1"/>
    <x v="1238"/>
    <x v="3"/>
    <x v="0"/>
    <n v="6"/>
    <x v="1"/>
    <x v="4"/>
    <x v="2"/>
    <x v="338"/>
    <x v="1"/>
    <s v="United States"/>
    <x v="84"/>
    <x v="1"/>
    <s v="Yes"/>
    <x v="1"/>
    <x v="0"/>
    <d v="2019-10-05T00:00:00"/>
    <s v="Thu"/>
    <x v="8"/>
    <s v="CA-2019-131807"/>
    <n v="1507"/>
    <s v="Staples"/>
    <s v="Anna Andreadi"/>
    <n v="95928"/>
    <n v="7"/>
    <n v="5"/>
    <n v="15"/>
  </r>
  <r>
    <n v="5"/>
    <x v="1"/>
    <x v="1238"/>
    <x v="3"/>
    <x v="0"/>
    <n v="6"/>
    <x v="1"/>
    <x v="0"/>
    <x v="0"/>
    <x v="338"/>
    <x v="1"/>
    <s v="United States"/>
    <x v="84"/>
    <x v="1"/>
    <s v="Yes"/>
    <x v="1"/>
    <x v="1"/>
    <d v="2019-10-05T00:00:00"/>
    <s v="Thu"/>
    <x v="8"/>
    <s v="CA-2019-131807"/>
    <n v="1491"/>
    <s v="Square Credit Card Reader, 4 1/2 x 4 1/2 x 1, White"/>
    <s v="Anna Andreadi"/>
    <n v="95928"/>
    <n v="3"/>
    <n v="1"/>
    <n v="8"/>
  </r>
  <r>
    <n v="2"/>
    <x v="1"/>
    <x v="1198"/>
    <x v="3"/>
    <x v="1"/>
    <n v="3"/>
    <x v="1"/>
    <x v="5"/>
    <x v="1"/>
    <x v="15"/>
    <x v="11"/>
    <s v="United States"/>
    <x v="311"/>
    <x v="1"/>
    <s v="Yes"/>
    <x v="1"/>
    <x v="1"/>
    <d v="2019-02-11T00:00:00"/>
    <s v="Wed"/>
    <x v="3"/>
    <s v="CA-2019-131828"/>
    <n v="759"/>
    <s v="Global Leather and Oak Executive Chair, Black"/>
    <s v="Anna Andreadi"/>
    <n v="98105"/>
    <n v="108"/>
    <n v="4"/>
    <n v="963"/>
  </r>
  <r>
    <n v="2"/>
    <x v="1"/>
    <x v="1198"/>
    <x v="3"/>
    <x v="1"/>
    <n v="3"/>
    <x v="1"/>
    <x v="0"/>
    <x v="0"/>
    <x v="15"/>
    <x v="11"/>
    <s v="United States"/>
    <x v="311"/>
    <x v="1"/>
    <s v="Yes"/>
    <x v="1"/>
    <x v="1"/>
    <d v="2019-02-11T00:00:00"/>
    <s v="Wed"/>
    <x v="3"/>
    <s v="CA-2019-131828"/>
    <n v="1001"/>
    <s v="Logitech B530 USB Headset - headset - Full size, Binaural"/>
    <s v="Anna Andreadi"/>
    <n v="98105"/>
    <n v="8"/>
    <n v="3"/>
    <n v="89"/>
  </r>
  <r>
    <n v="4"/>
    <x v="1"/>
    <x v="1239"/>
    <x v="3"/>
    <x v="0"/>
    <n v="6"/>
    <x v="2"/>
    <x v="11"/>
    <x v="2"/>
    <x v="15"/>
    <x v="11"/>
    <s v="United States"/>
    <x v="155"/>
    <x v="1"/>
    <m/>
    <x v="0"/>
    <x v="0"/>
    <d v="2019-01-21T00:00:00"/>
    <s v="Sat"/>
    <x v="11"/>
    <s v="CA-2019-131954"/>
    <n v="418"/>
    <s v="Carina Double Wide Media Storage Towers in Natural &amp; Black"/>
    <s v="Anna Andreadi"/>
    <n v="98115"/>
    <n v="10"/>
    <n v="3"/>
    <n v="243"/>
  </r>
  <r>
    <n v="4"/>
    <x v="1"/>
    <x v="1239"/>
    <x v="3"/>
    <x v="0"/>
    <n v="6"/>
    <x v="2"/>
    <x v="8"/>
    <x v="0"/>
    <x v="15"/>
    <x v="11"/>
    <s v="United States"/>
    <x v="155"/>
    <x v="1"/>
    <m/>
    <x v="0"/>
    <x v="0"/>
    <d v="2019-01-21T00:00:00"/>
    <s v="Sat"/>
    <x v="11"/>
    <s v="CA-2019-131954"/>
    <n v="1015"/>
    <s v="Logitech Illuminated - Keyboard"/>
    <s v="Anna Andreadi"/>
    <n v="98115"/>
    <n v="86"/>
    <n v="3"/>
    <n v="180"/>
  </r>
  <r>
    <n v="4"/>
    <x v="1"/>
    <x v="1239"/>
    <x v="3"/>
    <x v="0"/>
    <n v="6"/>
    <x v="2"/>
    <x v="2"/>
    <x v="2"/>
    <x v="15"/>
    <x v="11"/>
    <s v="United States"/>
    <x v="155"/>
    <x v="1"/>
    <m/>
    <x v="0"/>
    <x v="1"/>
    <d v="2019-01-21T00:00:00"/>
    <s v="Sat"/>
    <x v="11"/>
    <s v="CA-2019-131954"/>
    <n v="1634"/>
    <s v="Wilson Jones Century Plastic Molded Ring Binders"/>
    <s v="Anna Andreadi"/>
    <n v="98115"/>
    <n v="34"/>
    <n v="6"/>
    <n v="100"/>
  </r>
  <r>
    <n v="4"/>
    <x v="1"/>
    <x v="1239"/>
    <x v="3"/>
    <x v="0"/>
    <n v="6"/>
    <x v="2"/>
    <x v="2"/>
    <x v="2"/>
    <x v="15"/>
    <x v="11"/>
    <s v="United States"/>
    <x v="155"/>
    <x v="1"/>
    <m/>
    <x v="0"/>
    <x v="1"/>
    <d v="2019-01-21T00:00:00"/>
    <s v="Sat"/>
    <x v="11"/>
    <s v="CA-2019-131954"/>
    <n v="1647"/>
    <s v="Wilson Jones Leather-Like Binders with DublLock Round Rings"/>
    <s v="Anna Andreadi"/>
    <n v="98115"/>
    <n v="9"/>
    <n v="4"/>
    <n v="28"/>
  </r>
  <r>
    <n v="4"/>
    <x v="1"/>
    <x v="1239"/>
    <x v="3"/>
    <x v="0"/>
    <n v="6"/>
    <x v="2"/>
    <x v="14"/>
    <x v="1"/>
    <x v="15"/>
    <x v="11"/>
    <s v="United States"/>
    <x v="155"/>
    <x v="1"/>
    <m/>
    <x v="0"/>
    <x v="0"/>
    <d v="2019-01-21T00:00:00"/>
    <s v="Sat"/>
    <x v="11"/>
    <s v="CA-2019-131954"/>
    <n v="1228"/>
    <s v="OSullivan Cherrywood Estates Traditional Bookcase"/>
    <s v="Anna Andreadi"/>
    <n v="98115"/>
    <n v="19"/>
    <n v="1"/>
    <n v="85"/>
  </r>
  <r>
    <n v="4"/>
    <x v="1"/>
    <x v="1239"/>
    <x v="3"/>
    <x v="0"/>
    <n v="6"/>
    <x v="2"/>
    <x v="2"/>
    <x v="2"/>
    <x v="15"/>
    <x v="11"/>
    <s v="United States"/>
    <x v="155"/>
    <x v="1"/>
    <m/>
    <x v="0"/>
    <x v="1"/>
    <d v="2019-01-21T00:00:00"/>
    <s v="Sat"/>
    <x v="11"/>
    <s v="CA-2019-131954"/>
    <n v="68"/>
    <s v="Acco Translucent Poly Ring Binders"/>
    <s v="Anna Andreadi"/>
    <n v="98115"/>
    <n v="7"/>
    <n v="5"/>
    <n v="19"/>
  </r>
  <r>
    <n v="5"/>
    <x v="1"/>
    <x v="1218"/>
    <x v="3"/>
    <x v="0"/>
    <n v="6"/>
    <x v="0"/>
    <x v="11"/>
    <x v="2"/>
    <x v="13"/>
    <x v="10"/>
    <s v="United States"/>
    <x v="542"/>
    <x v="3"/>
    <m/>
    <x v="0"/>
    <x v="1"/>
    <d v="2019-07-09T00:00:00"/>
    <s v="Mon"/>
    <x v="1"/>
    <s v="CA-2019-132122"/>
    <n v="1344"/>
    <s v="Recycled Steel Personal File for Hanging File Folders"/>
    <s v="Kelly Williams"/>
    <n v="60610"/>
    <n v="14"/>
    <n v="5"/>
    <n v="229"/>
  </r>
  <r>
    <n v="5"/>
    <x v="2"/>
    <x v="1224"/>
    <x v="3"/>
    <x v="1"/>
    <n v="3"/>
    <x v="1"/>
    <x v="11"/>
    <x v="2"/>
    <x v="17"/>
    <x v="1"/>
    <s v="United States"/>
    <x v="654"/>
    <x v="1"/>
    <m/>
    <x v="0"/>
    <x v="0"/>
    <d v="2019-05-03T00:00:00"/>
    <s v="Tue"/>
    <x v="5"/>
    <s v="CA-2019-132178"/>
    <n v="1110"/>
    <s v="Multi-Use Personal File Cart and Caster Set, Three Stacking Bins"/>
    <s v="Anna Andreadi"/>
    <n v="90004"/>
    <n v="19"/>
    <n v="2"/>
    <n v="70"/>
  </r>
  <r>
    <n v="5"/>
    <x v="2"/>
    <x v="1224"/>
    <x v="3"/>
    <x v="1"/>
    <n v="3"/>
    <x v="1"/>
    <x v="11"/>
    <x v="2"/>
    <x v="17"/>
    <x v="1"/>
    <s v="United States"/>
    <x v="654"/>
    <x v="1"/>
    <m/>
    <x v="0"/>
    <x v="0"/>
    <d v="2019-05-03T00:00:00"/>
    <s v="Tue"/>
    <x v="5"/>
    <s v="CA-2019-132178"/>
    <n v="659"/>
    <s v="Fellowes Stor/Drawer Steel Plus Storage Drawers"/>
    <s v="Anna Andreadi"/>
    <n v="90004"/>
    <n v="46"/>
    <n v="8"/>
    <n v="763"/>
  </r>
  <r>
    <n v="5"/>
    <x v="1"/>
    <x v="1079"/>
    <x v="3"/>
    <x v="0"/>
    <n v="6"/>
    <x v="0"/>
    <x v="12"/>
    <x v="2"/>
    <x v="230"/>
    <x v="16"/>
    <s v="United States"/>
    <x v="364"/>
    <x v="2"/>
    <m/>
    <x v="0"/>
    <x v="1"/>
    <d v="2019-11-27T00:00:00"/>
    <s v="Fri"/>
    <x v="6"/>
    <s v="CA-2019-132185"/>
    <n v="286"/>
    <s v="Belkin 5 Outlet SurgeMaster Power Centers"/>
    <s v="Cassandra Brandow"/>
    <n v="28806"/>
    <n v="4"/>
    <n v="1"/>
    <n v="44"/>
  </r>
  <r>
    <n v="5"/>
    <x v="1"/>
    <x v="1079"/>
    <x v="3"/>
    <x v="0"/>
    <n v="6"/>
    <x v="0"/>
    <x v="6"/>
    <x v="2"/>
    <x v="230"/>
    <x v="16"/>
    <s v="United States"/>
    <x v="364"/>
    <x v="2"/>
    <m/>
    <x v="0"/>
    <x v="1"/>
    <d v="2019-11-27T00:00:00"/>
    <s v="Fri"/>
    <x v="6"/>
    <s v="CA-2019-132185"/>
    <n v="1259"/>
    <s v="Pencil and Crayon Sharpener"/>
    <s v="Cassandra Brandow"/>
    <n v="28806"/>
    <n v="1"/>
    <n v="5"/>
    <n v="9"/>
  </r>
  <r>
    <n v="5"/>
    <x v="1"/>
    <x v="1224"/>
    <x v="3"/>
    <x v="0"/>
    <n v="6"/>
    <x v="1"/>
    <x v="9"/>
    <x v="1"/>
    <x v="16"/>
    <x v="12"/>
    <s v="United States"/>
    <x v="708"/>
    <x v="0"/>
    <m/>
    <x v="0"/>
    <x v="1"/>
    <d v="2019-05-03T00:00:00"/>
    <s v="Tue"/>
    <x v="5"/>
    <s v="CA-2019-132199"/>
    <n v="415"/>
    <s v="Career Cubicle Clock, 8 1/4, Black"/>
    <s v="Chuck Magee"/>
    <n v="19134"/>
    <n v="7"/>
    <n v="2"/>
    <n v="32"/>
  </r>
  <r>
    <n v="5"/>
    <x v="1"/>
    <x v="1224"/>
    <x v="3"/>
    <x v="0"/>
    <n v="6"/>
    <x v="1"/>
    <x v="1"/>
    <x v="1"/>
    <x v="16"/>
    <x v="12"/>
    <s v="United States"/>
    <x v="708"/>
    <x v="0"/>
    <m/>
    <x v="0"/>
    <x v="6"/>
    <d v="2019-05-03T00:00:00"/>
    <s v="Tue"/>
    <x v="5"/>
    <s v="CA-2019-132199"/>
    <n v="310"/>
    <s v="Bevis 36 x 72 Conference Tables"/>
    <s v="Chuck Magee"/>
    <n v="19134"/>
    <n v="-112"/>
    <n v="5"/>
    <n v="373"/>
  </r>
  <r>
    <n v="5"/>
    <x v="1"/>
    <x v="1224"/>
    <x v="3"/>
    <x v="0"/>
    <n v="6"/>
    <x v="1"/>
    <x v="4"/>
    <x v="2"/>
    <x v="16"/>
    <x v="12"/>
    <s v="United States"/>
    <x v="708"/>
    <x v="0"/>
    <m/>
    <x v="0"/>
    <x v="1"/>
    <d v="2019-05-03T00:00:00"/>
    <s v="Tue"/>
    <x v="5"/>
    <s v="CA-2019-132199"/>
    <n v="109"/>
    <s v="Advantus Plastic Paper Clips"/>
    <s v="Chuck Magee"/>
    <n v="19134"/>
    <n v="3"/>
    <n v="2"/>
    <n v="8"/>
  </r>
  <r>
    <n v="5"/>
    <x v="1"/>
    <x v="1224"/>
    <x v="3"/>
    <x v="0"/>
    <n v="6"/>
    <x v="1"/>
    <x v="2"/>
    <x v="2"/>
    <x v="16"/>
    <x v="12"/>
    <s v="United States"/>
    <x v="708"/>
    <x v="0"/>
    <m/>
    <x v="0"/>
    <x v="4"/>
    <d v="2019-05-03T00:00:00"/>
    <s v="Tue"/>
    <x v="5"/>
    <s v="CA-2019-132199"/>
    <n v="1649"/>
    <s v="Wilson Jones Legal Size Ring Binders"/>
    <s v="Chuck Magee"/>
    <n v="19134"/>
    <n v="-18"/>
    <n v="4"/>
    <n v="26"/>
  </r>
  <r>
    <n v="5"/>
    <x v="1"/>
    <x v="1224"/>
    <x v="3"/>
    <x v="0"/>
    <n v="6"/>
    <x v="1"/>
    <x v="2"/>
    <x v="2"/>
    <x v="16"/>
    <x v="12"/>
    <s v="United States"/>
    <x v="708"/>
    <x v="0"/>
    <m/>
    <x v="0"/>
    <x v="4"/>
    <d v="2019-05-03T00:00:00"/>
    <s v="Tue"/>
    <x v="5"/>
    <s v="CA-2019-132199"/>
    <n v="1639"/>
    <s v="Wilson Jones Elliptical Ring 3 1/2 Capacity Binders, 800 sheets"/>
    <s v="Chuck Magee"/>
    <n v="19134"/>
    <n v="-45"/>
    <n v="5"/>
    <n v="64"/>
  </r>
  <r>
    <n v="1"/>
    <x v="0"/>
    <x v="998"/>
    <x v="3"/>
    <x v="2"/>
    <n v="1"/>
    <x v="2"/>
    <x v="6"/>
    <x v="2"/>
    <x v="195"/>
    <x v="27"/>
    <s v="United States"/>
    <x v="656"/>
    <x v="2"/>
    <m/>
    <x v="0"/>
    <x v="1"/>
    <d v="2019-04-25T00:00:00"/>
    <s v="Wed"/>
    <x v="4"/>
    <s v="CA-2019-132213"/>
    <n v="1499"/>
    <s v="Stanley Bostitch Contemporary Electric Pencil Sharpeners"/>
    <s v="Cassandra Brandow"/>
    <n v="37211"/>
    <n v="7"/>
    <n v="5"/>
    <n v="68"/>
  </r>
  <r>
    <n v="1"/>
    <x v="0"/>
    <x v="998"/>
    <x v="3"/>
    <x v="2"/>
    <n v="1"/>
    <x v="2"/>
    <x v="6"/>
    <x v="2"/>
    <x v="195"/>
    <x v="27"/>
    <s v="United States"/>
    <x v="656"/>
    <x v="2"/>
    <m/>
    <x v="0"/>
    <x v="1"/>
    <d v="2019-04-25T00:00:00"/>
    <s v="Wed"/>
    <x v="4"/>
    <s v="CA-2019-132213"/>
    <n v="1126"/>
    <s v="Newell 312"/>
    <s v="Cassandra Brandow"/>
    <n v="37211"/>
    <n v="5"/>
    <n v="9"/>
    <n v="42"/>
  </r>
  <r>
    <n v="2"/>
    <x v="2"/>
    <x v="1065"/>
    <x v="3"/>
    <x v="2"/>
    <n v="1"/>
    <x v="1"/>
    <x v="9"/>
    <x v="1"/>
    <x v="0"/>
    <x v="0"/>
    <s v="United States"/>
    <x v="648"/>
    <x v="0"/>
    <m/>
    <x v="0"/>
    <x v="0"/>
    <d v="2019-10-16T00:00:00"/>
    <s v="Mon"/>
    <x v="8"/>
    <s v="CA-2019-132234"/>
    <n v="627"/>
    <s v="Executive Impressions Supervisor Wall Clock"/>
    <s v="Chuck Magee"/>
    <n v="10011"/>
    <n v="175"/>
    <n v="13"/>
    <n v="547"/>
  </r>
  <r>
    <n v="2"/>
    <x v="2"/>
    <x v="1068"/>
    <x v="3"/>
    <x v="2"/>
    <n v="1"/>
    <x v="0"/>
    <x v="8"/>
    <x v="0"/>
    <x v="15"/>
    <x v="11"/>
    <s v="United States"/>
    <x v="640"/>
    <x v="1"/>
    <m/>
    <x v="0"/>
    <x v="0"/>
    <d v="2019-09-21T00:00:00"/>
    <s v="Sat"/>
    <x v="0"/>
    <s v="CA-2019-132262"/>
    <n v="1020"/>
    <s v="Logitech M510 Wireless Mouse"/>
    <s v="Anna Andreadi"/>
    <n v="98103"/>
    <n v="26"/>
    <n v="2"/>
    <n v="80"/>
  </r>
  <r>
    <n v="2"/>
    <x v="2"/>
    <x v="1068"/>
    <x v="3"/>
    <x v="2"/>
    <n v="1"/>
    <x v="0"/>
    <x v="8"/>
    <x v="0"/>
    <x v="15"/>
    <x v="11"/>
    <s v="United States"/>
    <x v="640"/>
    <x v="1"/>
    <m/>
    <x v="0"/>
    <x v="0"/>
    <d v="2019-09-21T00:00:00"/>
    <s v="Sat"/>
    <x v="0"/>
    <s v="CA-2019-132262"/>
    <n v="1469"/>
    <s v="Sony 64GB Class 10 Micro SDHC R40 Memory Card"/>
    <s v="Anna Andreadi"/>
    <n v="98103"/>
    <n v="15"/>
    <n v="2"/>
    <n v="72"/>
  </r>
  <r>
    <n v="4"/>
    <x v="1"/>
    <x v="1240"/>
    <x v="3"/>
    <x v="0"/>
    <n v="6"/>
    <x v="0"/>
    <x v="1"/>
    <x v="1"/>
    <x v="117"/>
    <x v="4"/>
    <s v="United States"/>
    <x v="168"/>
    <x v="3"/>
    <m/>
    <x v="0"/>
    <x v="2"/>
    <d v="2019-03-10T00:00:00"/>
    <s v="Tue"/>
    <x v="2"/>
    <s v="CA-2019-132290"/>
    <n v="320"/>
    <s v="Bevis Traditional Conference Table Top, Plinth Base"/>
    <s v="Kelly Williams"/>
    <n v="75217"/>
    <n v="-173"/>
    <n v="4"/>
    <n v="933"/>
  </r>
  <r>
    <n v="4"/>
    <x v="1"/>
    <x v="999"/>
    <x v="3"/>
    <x v="0"/>
    <n v="6"/>
    <x v="1"/>
    <x v="2"/>
    <x v="2"/>
    <x v="56"/>
    <x v="24"/>
    <s v="United States"/>
    <x v="603"/>
    <x v="0"/>
    <m/>
    <x v="0"/>
    <x v="0"/>
    <d v="2019-08-19T00:00:00"/>
    <s v="Thu"/>
    <x v="10"/>
    <s v="CA-2019-132339"/>
    <n v="650"/>
    <s v="Fellowes PB300 Plastic Comb Binding Machine"/>
    <s v="Chuck Magee"/>
    <n v="1841"/>
    <n v="182"/>
    <n v="1"/>
    <n v="388"/>
  </r>
  <r>
    <n v="4"/>
    <x v="1"/>
    <x v="954"/>
    <x v="3"/>
    <x v="0"/>
    <n v="6"/>
    <x v="0"/>
    <x v="12"/>
    <x v="2"/>
    <x v="31"/>
    <x v="18"/>
    <s v="United States"/>
    <x v="78"/>
    <x v="0"/>
    <s v="Yes"/>
    <x v="1"/>
    <x v="0"/>
    <d v="2019-11-07T00:00:00"/>
    <s v="Sat"/>
    <x v="7"/>
    <s v="CA-2019-132346"/>
    <n v="812"/>
    <s v="Holmes Odor Grabber"/>
    <s v="Chuck Magee"/>
    <n v="19711"/>
    <n v="33"/>
    <n v="7"/>
    <n v="101"/>
  </r>
  <r>
    <n v="2"/>
    <x v="2"/>
    <x v="1148"/>
    <x v="3"/>
    <x v="2"/>
    <n v="1"/>
    <x v="0"/>
    <x v="0"/>
    <x v="0"/>
    <x v="13"/>
    <x v="10"/>
    <s v="United States"/>
    <x v="60"/>
    <x v="3"/>
    <m/>
    <x v="0"/>
    <x v="1"/>
    <d v="2019-09-15T00:00:00"/>
    <s v="Sun"/>
    <x v="0"/>
    <s v="CA-2019-132353"/>
    <n v="175"/>
    <s v="Avaya 5420 Digital phone"/>
    <s v="Kelly Williams"/>
    <n v="60653"/>
    <n v="20"/>
    <n v="3"/>
    <n v="324"/>
  </r>
  <r>
    <n v="2"/>
    <x v="2"/>
    <x v="1100"/>
    <x v="3"/>
    <x v="2"/>
    <n v="1"/>
    <x v="1"/>
    <x v="9"/>
    <x v="1"/>
    <x v="8"/>
    <x v="19"/>
    <s v="United States"/>
    <x v="283"/>
    <x v="0"/>
    <m/>
    <x v="0"/>
    <x v="1"/>
    <d v="2019-10-09T00:00:00"/>
    <s v="Mon"/>
    <x v="8"/>
    <s v="CA-2019-132430"/>
    <n v="1186"/>
    <s v="Nu-Dell Leatherette Frames"/>
    <s v="Chuck Magee"/>
    <n v="44107"/>
    <n v="9"/>
    <n v="4"/>
    <n v="46"/>
  </r>
  <r>
    <n v="5"/>
    <x v="2"/>
    <x v="963"/>
    <x v="3"/>
    <x v="1"/>
    <n v="3"/>
    <x v="1"/>
    <x v="11"/>
    <x v="2"/>
    <x v="0"/>
    <x v="0"/>
    <s v="United States"/>
    <x v="695"/>
    <x v="0"/>
    <m/>
    <x v="0"/>
    <x v="0"/>
    <d v="2019-09-08T00:00:00"/>
    <s v="Sun"/>
    <x v="0"/>
    <s v="CA-2019-132437"/>
    <n v="101"/>
    <s v="Adjustable Personal File Tote"/>
    <s v="Chuck Magee"/>
    <n v="10024"/>
    <n v="17"/>
    <n v="4"/>
    <n v="65"/>
  </r>
  <r>
    <n v="2"/>
    <x v="1"/>
    <x v="1008"/>
    <x v="3"/>
    <x v="1"/>
    <n v="3"/>
    <x v="0"/>
    <x v="12"/>
    <x v="2"/>
    <x v="15"/>
    <x v="11"/>
    <s v="United States"/>
    <x v="744"/>
    <x v="1"/>
    <m/>
    <x v="0"/>
    <x v="0"/>
    <d v="2019-09-23T00:00:00"/>
    <s v="Mon"/>
    <x v="0"/>
    <s v="CA-2019-132521"/>
    <n v="292"/>
    <s v="Belkin 8 Outlet SurgeMaster II Gold Surge Protector"/>
    <s v="Anna Andreadi"/>
    <n v="98105"/>
    <n v="34"/>
    <n v="2"/>
    <n v="120"/>
  </r>
  <r>
    <n v="2"/>
    <x v="1"/>
    <x v="1008"/>
    <x v="3"/>
    <x v="1"/>
    <n v="3"/>
    <x v="0"/>
    <x v="11"/>
    <x v="2"/>
    <x v="15"/>
    <x v="11"/>
    <s v="United States"/>
    <x v="744"/>
    <x v="1"/>
    <m/>
    <x v="0"/>
    <x v="0"/>
    <d v="2019-09-23T00:00:00"/>
    <s v="Mon"/>
    <x v="0"/>
    <s v="CA-2019-132521"/>
    <n v="1513"/>
    <s v="Sterilite Officeware Hinged File Box"/>
    <s v="Anna Andreadi"/>
    <n v="98105"/>
    <n v="8"/>
    <n v="3"/>
    <n v="31"/>
  </r>
  <r>
    <n v="2"/>
    <x v="1"/>
    <x v="1008"/>
    <x v="3"/>
    <x v="1"/>
    <n v="3"/>
    <x v="0"/>
    <x v="2"/>
    <x v="2"/>
    <x v="15"/>
    <x v="11"/>
    <s v="United States"/>
    <x v="744"/>
    <x v="1"/>
    <m/>
    <x v="0"/>
    <x v="1"/>
    <d v="2019-09-23T00:00:00"/>
    <s v="Mon"/>
    <x v="0"/>
    <s v="CA-2019-132521"/>
    <n v="265"/>
    <s v="Avery Printable Repositionable Plastic Tabs"/>
    <s v="Anna Andreadi"/>
    <n v="98105"/>
    <n v="2"/>
    <n v="1"/>
    <n v="7"/>
  </r>
  <r>
    <n v="1"/>
    <x v="0"/>
    <x v="1056"/>
    <x v="3"/>
    <x v="2"/>
    <n v="1"/>
    <x v="2"/>
    <x v="11"/>
    <x v="2"/>
    <x v="162"/>
    <x v="6"/>
    <s v="United States"/>
    <x v="534"/>
    <x v="3"/>
    <m/>
    <x v="0"/>
    <x v="0"/>
    <d v="2019-08-26T00:00:00"/>
    <s v="Thu"/>
    <x v="10"/>
    <s v="CA-2019-132584"/>
    <n v="1113"/>
    <s v="Neat Ideas Personal Hanging Folder Files, Black"/>
    <s v="Kelly Williams"/>
    <n v="48234"/>
    <n v="14"/>
    <n v="4"/>
    <n v="54"/>
  </r>
  <r>
    <n v="5"/>
    <x v="1"/>
    <x v="986"/>
    <x v="3"/>
    <x v="0"/>
    <n v="6"/>
    <x v="0"/>
    <x v="11"/>
    <x v="2"/>
    <x v="1"/>
    <x v="1"/>
    <s v="United States"/>
    <x v="206"/>
    <x v="1"/>
    <m/>
    <x v="0"/>
    <x v="0"/>
    <d v="2019-08-31T00:00:00"/>
    <s v="Tue"/>
    <x v="0"/>
    <s v="CA-2019-132619"/>
    <n v="1483"/>
    <s v="Space Solutions Commercial Steel Shelving"/>
    <s v="Anna Andreadi"/>
    <n v="94109"/>
    <n v="10"/>
    <n v="3"/>
    <n v="194"/>
  </r>
  <r>
    <n v="6"/>
    <x v="0"/>
    <x v="1061"/>
    <x v="3"/>
    <x v="0"/>
    <n v="6"/>
    <x v="2"/>
    <x v="3"/>
    <x v="2"/>
    <x v="328"/>
    <x v="25"/>
    <s v="United States"/>
    <x v="166"/>
    <x v="0"/>
    <m/>
    <x v="0"/>
    <x v="0"/>
    <d v="2019-02-17T00:00:00"/>
    <s v="Tue"/>
    <x v="3"/>
    <s v="CA-2019-132647"/>
    <n v="96"/>
    <s v="Adams Telephone Message Book W/Dividers/Space For Phone Numbers, 5 1/4X8 1/2, 300/Messages"/>
    <s v="Chuck Magee"/>
    <n v="8861"/>
    <n v="6"/>
    <n v="2"/>
    <n v="12"/>
  </r>
  <r>
    <n v="6"/>
    <x v="0"/>
    <x v="1061"/>
    <x v="3"/>
    <x v="0"/>
    <n v="6"/>
    <x v="2"/>
    <x v="11"/>
    <x v="2"/>
    <x v="328"/>
    <x v="25"/>
    <s v="United States"/>
    <x v="166"/>
    <x v="0"/>
    <m/>
    <x v="0"/>
    <x v="0"/>
    <d v="2019-02-17T00:00:00"/>
    <s v="Tue"/>
    <x v="3"/>
    <s v="CA-2019-132647"/>
    <n v="637"/>
    <s v="Fellowes Bases and Tops For Staxonsteel/High-Stak Systems"/>
    <s v="Chuck Magee"/>
    <n v="8861"/>
    <n v="40"/>
    <n v="5"/>
    <n v="166"/>
  </r>
  <r>
    <n v="2"/>
    <x v="1"/>
    <x v="981"/>
    <x v="3"/>
    <x v="1"/>
    <n v="3"/>
    <x v="1"/>
    <x v="15"/>
    <x v="2"/>
    <x v="117"/>
    <x v="4"/>
    <s v="United States"/>
    <x v="174"/>
    <x v="3"/>
    <m/>
    <x v="0"/>
    <x v="1"/>
    <d v="2019-06-08T00:00:00"/>
    <s v="Sun"/>
    <x v="9"/>
    <s v="CA-2019-132682"/>
    <n v="88"/>
    <s v="Acme Tagit Stainless Steel Antibacterial Scissors"/>
    <s v="Kelly Williams"/>
    <n v="75081"/>
    <n v="2"/>
    <n v="3"/>
    <n v="24"/>
  </r>
  <r>
    <n v="2"/>
    <x v="1"/>
    <x v="981"/>
    <x v="3"/>
    <x v="1"/>
    <n v="3"/>
    <x v="1"/>
    <x v="3"/>
    <x v="2"/>
    <x v="117"/>
    <x v="4"/>
    <s v="United States"/>
    <x v="174"/>
    <x v="3"/>
    <m/>
    <x v="0"/>
    <x v="1"/>
    <d v="2019-06-08T00:00:00"/>
    <s v="Sun"/>
    <x v="9"/>
    <s v="CA-2019-132682"/>
    <n v="538"/>
    <s v="Easy-staple paper"/>
    <s v="Kelly Williams"/>
    <n v="75081"/>
    <n v="29"/>
    <n v="3"/>
    <n v="85"/>
  </r>
  <r>
    <n v="2"/>
    <x v="1"/>
    <x v="981"/>
    <x v="3"/>
    <x v="1"/>
    <n v="3"/>
    <x v="1"/>
    <x v="0"/>
    <x v="0"/>
    <x v="117"/>
    <x v="4"/>
    <s v="United States"/>
    <x v="174"/>
    <x v="3"/>
    <m/>
    <x v="0"/>
    <x v="1"/>
    <d v="2019-06-08T00:00:00"/>
    <s v="Sun"/>
    <x v="9"/>
    <s v="CA-2019-132682"/>
    <n v="451"/>
    <s v="ClearOne Communications CHAT 70 OC Speaker Phone"/>
    <s v="Kelly Williams"/>
    <n v="75081"/>
    <n v="29"/>
    <n v="3"/>
    <n v="382"/>
  </r>
  <r>
    <n v="3"/>
    <x v="2"/>
    <x v="1241"/>
    <x v="3"/>
    <x v="2"/>
    <n v="1"/>
    <x v="1"/>
    <x v="7"/>
    <x v="2"/>
    <x v="471"/>
    <x v="31"/>
    <s v="United States"/>
    <x v="303"/>
    <x v="1"/>
    <m/>
    <x v="0"/>
    <x v="1"/>
    <d v="2019-08-04T00:00:00"/>
    <s v="Wed"/>
    <x v="10"/>
    <s v="CA-2019-132738"/>
    <n v="1048"/>
    <s v="Manila Recycled Extra-Heavyweight Clasp Envelopes, 6 x 9"/>
    <s v="Anna Andreadi"/>
    <n v="80538"/>
    <n v="3"/>
    <n v="1"/>
    <n v="9"/>
  </r>
  <r>
    <n v="3"/>
    <x v="2"/>
    <x v="1241"/>
    <x v="3"/>
    <x v="2"/>
    <n v="1"/>
    <x v="1"/>
    <x v="3"/>
    <x v="2"/>
    <x v="471"/>
    <x v="31"/>
    <s v="United States"/>
    <x v="303"/>
    <x v="1"/>
    <m/>
    <x v="0"/>
    <x v="1"/>
    <d v="2019-08-04T00:00:00"/>
    <s v="Wed"/>
    <x v="10"/>
    <s v="CA-2019-132738"/>
    <n v="788"/>
    <s v="Hammermill CopyPlus Copy Paper (20Lb. and 84 Bright)"/>
    <s v="Anna Andreadi"/>
    <n v="80538"/>
    <n v="3"/>
    <n v="2"/>
    <n v="8"/>
  </r>
  <r>
    <n v="6"/>
    <x v="0"/>
    <x v="1062"/>
    <x v="3"/>
    <x v="0"/>
    <n v="6"/>
    <x v="0"/>
    <x v="2"/>
    <x v="2"/>
    <x v="18"/>
    <x v="0"/>
    <s v="United States"/>
    <x v="581"/>
    <x v="0"/>
    <m/>
    <x v="0"/>
    <x v="1"/>
    <d v="2019-06-20T00:00:00"/>
    <s v="Fri"/>
    <x v="9"/>
    <s v="CA-2019-132934"/>
    <n v="43"/>
    <s v="Acco D-Ring Binder w/DublLock"/>
    <s v="Chuck Magee"/>
    <n v="10801"/>
    <n v="19"/>
    <n v="3"/>
    <n v="51"/>
  </r>
  <r>
    <n v="6"/>
    <x v="0"/>
    <x v="1062"/>
    <x v="3"/>
    <x v="0"/>
    <n v="6"/>
    <x v="0"/>
    <x v="8"/>
    <x v="0"/>
    <x v="18"/>
    <x v="0"/>
    <s v="United States"/>
    <x v="581"/>
    <x v="0"/>
    <m/>
    <x v="0"/>
    <x v="0"/>
    <d v="2019-06-20T00:00:00"/>
    <s v="Fri"/>
    <x v="9"/>
    <s v="CA-2019-132934"/>
    <n v="141"/>
    <s v="Anker Ultrathin Bluetooth Wireless Keyboard Aluminum Cover with Stand"/>
    <s v="Chuck Magee"/>
    <n v="10801"/>
    <n v="15"/>
    <n v="5"/>
    <n v="150"/>
  </r>
  <r>
    <n v="4"/>
    <x v="1"/>
    <x v="1188"/>
    <x v="3"/>
    <x v="0"/>
    <n v="6"/>
    <x v="0"/>
    <x v="2"/>
    <x v="2"/>
    <x v="190"/>
    <x v="36"/>
    <s v="United States"/>
    <x v="359"/>
    <x v="0"/>
    <m/>
    <x v="0"/>
    <x v="0"/>
    <d v="2019-06-24T00:00:00"/>
    <s v="Tue"/>
    <x v="9"/>
    <s v="CA-2019-132955"/>
    <n v="702"/>
    <s v="GBC Prestige Therm-A-Bind Covers"/>
    <s v="Chuck Magee"/>
    <n v="2920"/>
    <n v="48"/>
    <n v="3"/>
    <n v="103"/>
  </r>
  <r>
    <n v="4"/>
    <x v="1"/>
    <x v="1146"/>
    <x v="3"/>
    <x v="0"/>
    <n v="6"/>
    <x v="1"/>
    <x v="3"/>
    <x v="2"/>
    <x v="16"/>
    <x v="12"/>
    <s v="United States"/>
    <x v="554"/>
    <x v="0"/>
    <m/>
    <x v="0"/>
    <x v="1"/>
    <d v="2019-10-13T00:00:00"/>
    <s v="Fri"/>
    <x v="8"/>
    <s v="CA-2019-132976"/>
    <n v="1302"/>
    <s v="Post-it “Important Message” Note Pad, Neon Colors, 50 Sheets/Pad"/>
    <s v="Chuck Magee"/>
    <n v="19140"/>
    <n v="4"/>
    <n v="2"/>
    <n v="12"/>
  </r>
  <r>
    <n v="4"/>
    <x v="1"/>
    <x v="1146"/>
    <x v="3"/>
    <x v="0"/>
    <n v="6"/>
    <x v="1"/>
    <x v="3"/>
    <x v="2"/>
    <x v="16"/>
    <x v="12"/>
    <s v="United States"/>
    <x v="554"/>
    <x v="0"/>
    <m/>
    <x v="0"/>
    <x v="1"/>
    <d v="2019-10-13T00:00:00"/>
    <s v="Fri"/>
    <x v="8"/>
    <s v="CA-2019-132976"/>
    <n v="98"/>
    <s v="Adams Write n Stick Phone Message Book, 11 X 5 1/4, 200 Messages"/>
    <s v="Chuck Magee"/>
    <n v="19140"/>
    <n v="6"/>
    <n v="4"/>
    <n v="18"/>
  </r>
  <r>
    <n v="4"/>
    <x v="1"/>
    <x v="1146"/>
    <x v="3"/>
    <x v="0"/>
    <n v="6"/>
    <x v="1"/>
    <x v="11"/>
    <x v="2"/>
    <x v="16"/>
    <x v="12"/>
    <s v="United States"/>
    <x v="554"/>
    <x v="0"/>
    <m/>
    <x v="0"/>
    <x v="1"/>
    <d v="2019-10-13T00:00:00"/>
    <s v="Fri"/>
    <x v="8"/>
    <s v="CA-2019-132976"/>
    <n v="589"/>
    <s v="Eldon Simplefile Box Office"/>
    <s v="Chuck Magee"/>
    <n v="19140"/>
    <n v="6"/>
    <n v="6"/>
    <n v="60"/>
  </r>
  <r>
    <n v="4"/>
    <x v="1"/>
    <x v="1146"/>
    <x v="3"/>
    <x v="0"/>
    <n v="6"/>
    <x v="1"/>
    <x v="10"/>
    <x v="2"/>
    <x v="16"/>
    <x v="12"/>
    <s v="United States"/>
    <x v="554"/>
    <x v="0"/>
    <m/>
    <x v="0"/>
    <x v="1"/>
    <d v="2019-10-13T00:00:00"/>
    <s v="Fri"/>
    <x v="8"/>
    <s v="CA-2019-132976"/>
    <n v="197"/>
    <s v="Avery 489"/>
    <s v="Chuck Magee"/>
    <n v="19140"/>
    <n v="9"/>
    <n v="3"/>
    <n v="25"/>
  </r>
  <r>
    <n v="5"/>
    <x v="1"/>
    <x v="986"/>
    <x v="3"/>
    <x v="0"/>
    <n v="6"/>
    <x v="0"/>
    <x v="12"/>
    <x v="2"/>
    <x v="56"/>
    <x v="17"/>
    <s v="United States"/>
    <x v="468"/>
    <x v="3"/>
    <m/>
    <x v="0"/>
    <x v="0"/>
    <d v="2019-08-31T00:00:00"/>
    <s v="Tue"/>
    <x v="0"/>
    <s v="CA-2019-133004"/>
    <n v="1583"/>
    <s v="Tripp Lite Isotel 8 Ultra 8 Outlet Metal Surge"/>
    <s v="Kelly Williams"/>
    <n v="46226"/>
    <n v="166"/>
    <n v="9"/>
    <n v="639"/>
  </r>
  <r>
    <n v="5"/>
    <x v="2"/>
    <x v="993"/>
    <x v="3"/>
    <x v="1"/>
    <n v="3"/>
    <x v="0"/>
    <x v="9"/>
    <x v="1"/>
    <x v="15"/>
    <x v="11"/>
    <s v="United States"/>
    <x v="0"/>
    <x v="1"/>
    <m/>
    <x v="0"/>
    <x v="0"/>
    <d v="2019-07-27T00:00:00"/>
    <s v="Fri"/>
    <x v="10"/>
    <s v="CA-2019-133046"/>
    <n v="1505"/>
    <s v="Staple-based wall hangings"/>
    <s v="Anna Andreadi"/>
    <n v="98115"/>
    <n v="11"/>
    <n v="3"/>
    <n v="24"/>
  </r>
  <r>
    <n v="5"/>
    <x v="2"/>
    <x v="993"/>
    <x v="3"/>
    <x v="1"/>
    <n v="3"/>
    <x v="0"/>
    <x v="3"/>
    <x v="2"/>
    <x v="15"/>
    <x v="11"/>
    <s v="United States"/>
    <x v="0"/>
    <x v="1"/>
    <m/>
    <x v="0"/>
    <x v="0"/>
    <d v="2019-07-27T00:00:00"/>
    <s v="Fri"/>
    <x v="10"/>
    <s v="CA-2019-133046"/>
    <n v="1832"/>
    <s v="Xerox 227"/>
    <s v="Anna Andreadi"/>
    <n v="98115"/>
    <n v="6"/>
    <n v="2"/>
    <n v="13"/>
  </r>
  <r>
    <n v="5"/>
    <x v="2"/>
    <x v="993"/>
    <x v="3"/>
    <x v="1"/>
    <n v="3"/>
    <x v="0"/>
    <x v="3"/>
    <x v="2"/>
    <x v="15"/>
    <x v="11"/>
    <s v="United States"/>
    <x v="0"/>
    <x v="1"/>
    <m/>
    <x v="0"/>
    <x v="0"/>
    <d v="2019-07-27T00:00:00"/>
    <s v="Fri"/>
    <x v="10"/>
    <s v="CA-2019-133046"/>
    <n v="1085"/>
    <s v="Message Book, Phone, Wirebound Standard Line Memo, 2 3/4 X 5"/>
    <s v="Anna Andreadi"/>
    <n v="98115"/>
    <n v="12"/>
    <n v="4"/>
    <n v="26"/>
  </r>
  <r>
    <n v="5"/>
    <x v="2"/>
    <x v="993"/>
    <x v="3"/>
    <x v="1"/>
    <n v="3"/>
    <x v="0"/>
    <x v="8"/>
    <x v="0"/>
    <x v="15"/>
    <x v="11"/>
    <s v="United States"/>
    <x v="0"/>
    <x v="1"/>
    <m/>
    <x v="0"/>
    <x v="0"/>
    <d v="2019-07-27T00:00:00"/>
    <s v="Fri"/>
    <x v="10"/>
    <s v="CA-2019-133046"/>
    <n v="1473"/>
    <s v="Sony Micro Vault Click 8 GB USB 2.0 Flash Drive"/>
    <s v="Anna Andreadi"/>
    <n v="98115"/>
    <n v="33"/>
    <n v="5"/>
    <n v="235"/>
  </r>
  <r>
    <n v="6"/>
    <x v="0"/>
    <x v="1242"/>
    <x v="3"/>
    <x v="0"/>
    <n v="6"/>
    <x v="1"/>
    <x v="2"/>
    <x v="2"/>
    <x v="16"/>
    <x v="12"/>
    <s v="United States"/>
    <x v="79"/>
    <x v="0"/>
    <m/>
    <x v="0"/>
    <x v="4"/>
    <d v="2019-05-04T00:00:00"/>
    <s v="Wed"/>
    <x v="5"/>
    <s v="CA-2019-133067"/>
    <n v="336"/>
    <s v="Black Avery Memo-Size 3-Ring Binder, 5 1/2 x 8 1/2"/>
    <s v="Chuck Magee"/>
    <n v="19140"/>
    <n v="-2"/>
    <n v="2"/>
    <n v="2"/>
  </r>
  <r>
    <n v="6"/>
    <x v="0"/>
    <x v="1242"/>
    <x v="3"/>
    <x v="0"/>
    <n v="6"/>
    <x v="1"/>
    <x v="2"/>
    <x v="2"/>
    <x v="16"/>
    <x v="12"/>
    <s v="United States"/>
    <x v="79"/>
    <x v="0"/>
    <m/>
    <x v="0"/>
    <x v="4"/>
    <d v="2019-05-04T00:00:00"/>
    <s v="Wed"/>
    <x v="5"/>
    <s v="CA-2019-133067"/>
    <n v="177"/>
    <s v="Avery 3 1/2 Diskette Storage Pages, 10/Pack"/>
    <s v="Chuck Magee"/>
    <n v="19140"/>
    <n v="-8"/>
    <n v="3"/>
    <n v="9"/>
  </r>
  <r>
    <n v="4"/>
    <x v="1"/>
    <x v="1008"/>
    <x v="3"/>
    <x v="0"/>
    <n v="6"/>
    <x v="0"/>
    <x v="3"/>
    <x v="2"/>
    <x v="1"/>
    <x v="1"/>
    <s v="United States"/>
    <x v="364"/>
    <x v="1"/>
    <m/>
    <x v="0"/>
    <x v="0"/>
    <d v="2019-09-21T00:00:00"/>
    <s v="Sat"/>
    <x v="0"/>
    <s v="CA-2019-133074"/>
    <n v="97"/>
    <s v="Adams Telephone Message Book w/Frequently-Called Numbers Space, 400 Messages per Book"/>
    <s v="Anna Andreadi"/>
    <n v="94109"/>
    <n v="28"/>
    <n v="7"/>
    <n v="56"/>
  </r>
  <r>
    <n v="0"/>
    <x v="0"/>
    <x v="1046"/>
    <x v="3"/>
    <x v="3"/>
    <n v="0"/>
    <x v="2"/>
    <x v="2"/>
    <x v="2"/>
    <x v="381"/>
    <x v="32"/>
    <s v="United States"/>
    <x v="386"/>
    <x v="2"/>
    <m/>
    <x v="0"/>
    <x v="0"/>
    <d v="2019-06-04T00:00:00"/>
    <s v="Wed"/>
    <x v="9"/>
    <s v="CA-2019-133095"/>
    <n v="928"/>
    <s v="Insertable Tab Indexes For Data Binders"/>
    <s v="Cassandra Brandow"/>
    <n v="72401"/>
    <n v="4"/>
    <n v="3"/>
    <n v="10"/>
  </r>
  <r>
    <n v="0"/>
    <x v="0"/>
    <x v="1046"/>
    <x v="3"/>
    <x v="3"/>
    <n v="0"/>
    <x v="2"/>
    <x v="2"/>
    <x v="2"/>
    <x v="381"/>
    <x v="32"/>
    <s v="United States"/>
    <x v="386"/>
    <x v="2"/>
    <m/>
    <x v="0"/>
    <x v="0"/>
    <d v="2019-06-04T00:00:00"/>
    <s v="Wed"/>
    <x v="9"/>
    <s v="CA-2019-133095"/>
    <n v="716"/>
    <s v="GBC VeloBind Cover Sets"/>
    <s v="Cassandra Brandow"/>
    <n v="72401"/>
    <n v="54"/>
    <n v="7"/>
    <n v="108"/>
  </r>
  <r>
    <n v="7"/>
    <x v="2"/>
    <x v="1156"/>
    <x v="3"/>
    <x v="0"/>
    <n v="6"/>
    <x v="2"/>
    <x v="5"/>
    <x v="1"/>
    <x v="4"/>
    <x v="4"/>
    <s v="United States"/>
    <x v="130"/>
    <x v="3"/>
    <m/>
    <x v="0"/>
    <x v="2"/>
    <d v="2019-08-17T00:00:00"/>
    <s v="Tue"/>
    <x v="10"/>
    <s v="CA-2019-133102"/>
    <n v="1385"/>
    <s v="SAFCO Optional Arm Kit for Workspace Cribbage Stacking Chair"/>
    <s v="Kelly Williams"/>
    <n v="77095"/>
    <n v="-2"/>
    <n v="4"/>
    <n v="75"/>
  </r>
  <r>
    <n v="7"/>
    <x v="2"/>
    <x v="1156"/>
    <x v="3"/>
    <x v="0"/>
    <n v="6"/>
    <x v="2"/>
    <x v="9"/>
    <x v="1"/>
    <x v="4"/>
    <x v="4"/>
    <s v="United States"/>
    <x v="130"/>
    <x v="3"/>
    <m/>
    <x v="0"/>
    <x v="7"/>
    <d v="2019-08-17T00:00:00"/>
    <s v="Tue"/>
    <x v="10"/>
    <s v="CA-2019-133102"/>
    <n v="19"/>
    <s v="36X48 HARDFLOOR CHAIRMAT"/>
    <s v="Kelly Williams"/>
    <n v="77095"/>
    <n v="-22"/>
    <n v="2"/>
    <n v="17"/>
  </r>
  <r>
    <n v="7"/>
    <x v="2"/>
    <x v="1156"/>
    <x v="3"/>
    <x v="0"/>
    <n v="6"/>
    <x v="2"/>
    <x v="15"/>
    <x v="2"/>
    <x v="4"/>
    <x v="4"/>
    <s v="United States"/>
    <x v="130"/>
    <x v="3"/>
    <m/>
    <x v="0"/>
    <x v="1"/>
    <d v="2019-08-17T00:00:00"/>
    <s v="Tue"/>
    <x v="10"/>
    <s v="CA-2019-133102"/>
    <n v="63"/>
    <s v="Acco Side-Punched Conventional Columnar Pads"/>
    <s v="Kelly Williams"/>
    <n v="77095"/>
    <n v="-1"/>
    <n v="2"/>
    <n v="6"/>
  </r>
  <r>
    <n v="7"/>
    <x v="2"/>
    <x v="1156"/>
    <x v="3"/>
    <x v="0"/>
    <n v="6"/>
    <x v="2"/>
    <x v="6"/>
    <x v="2"/>
    <x v="4"/>
    <x v="4"/>
    <s v="United States"/>
    <x v="130"/>
    <x v="3"/>
    <m/>
    <x v="0"/>
    <x v="1"/>
    <d v="2019-08-17T00:00:00"/>
    <s v="Tue"/>
    <x v="10"/>
    <s v="CA-2019-133102"/>
    <n v="245"/>
    <s v="Avery Fluorescent Highlighter Four-Color Set"/>
    <s v="Kelly Williams"/>
    <n v="77095"/>
    <n v="1"/>
    <n v="3"/>
    <n v="8"/>
  </r>
  <r>
    <n v="7"/>
    <x v="2"/>
    <x v="1156"/>
    <x v="3"/>
    <x v="0"/>
    <n v="6"/>
    <x v="2"/>
    <x v="12"/>
    <x v="2"/>
    <x v="4"/>
    <x v="4"/>
    <s v="United States"/>
    <x v="130"/>
    <x v="3"/>
    <m/>
    <x v="0"/>
    <x v="3"/>
    <d v="2019-08-17T00:00:00"/>
    <s v="Tue"/>
    <x v="10"/>
    <s v="CA-2019-133102"/>
    <n v="304"/>
    <s v="Belkin Premiere Surge Master II 8-outlet surge protector"/>
    <s v="Kelly Williams"/>
    <n v="77095"/>
    <n v="-99"/>
    <n v="4"/>
    <n v="39"/>
  </r>
  <r>
    <n v="6"/>
    <x v="0"/>
    <x v="988"/>
    <x v="3"/>
    <x v="0"/>
    <n v="6"/>
    <x v="0"/>
    <x v="0"/>
    <x v="0"/>
    <x v="17"/>
    <x v="1"/>
    <s v="United States"/>
    <x v="614"/>
    <x v="1"/>
    <m/>
    <x v="0"/>
    <x v="1"/>
    <d v="2019-11-27T00:00:00"/>
    <s v="Fri"/>
    <x v="6"/>
    <s v="CA-2019-133207"/>
    <n v="783"/>
    <s v="Griffin GC17055 Auxiliary Audio Cable"/>
    <s v="Anna Andreadi"/>
    <n v="90036"/>
    <n v="6"/>
    <n v="4"/>
    <n v="58"/>
  </r>
  <r>
    <n v="3"/>
    <x v="2"/>
    <x v="1202"/>
    <x v="3"/>
    <x v="2"/>
    <n v="1"/>
    <x v="0"/>
    <x v="0"/>
    <x v="0"/>
    <x v="26"/>
    <x v="16"/>
    <s v="United States"/>
    <x v="199"/>
    <x v="2"/>
    <m/>
    <x v="0"/>
    <x v="1"/>
    <d v="2019-08-01T00:00:00"/>
    <s v="Sun"/>
    <x v="10"/>
    <s v="CA-2019-133235"/>
    <n v="1178"/>
    <s v="Nortel Networks T7316 E Nt8 B27"/>
    <s v="Cassandra Brandow"/>
    <n v="28205"/>
    <n v="17"/>
    <n v="5"/>
    <n v="272"/>
  </r>
  <r>
    <n v="3"/>
    <x v="2"/>
    <x v="1074"/>
    <x v="3"/>
    <x v="2"/>
    <n v="1"/>
    <x v="2"/>
    <x v="9"/>
    <x v="1"/>
    <x v="472"/>
    <x v="1"/>
    <s v="United States"/>
    <x v="70"/>
    <x v="1"/>
    <m/>
    <x v="0"/>
    <x v="0"/>
    <d v="2019-07-08T00:00:00"/>
    <s v="Sun"/>
    <x v="1"/>
    <s v="CA-2019-133249"/>
    <n v="510"/>
    <s v="Deflect-o SuperTray Unbreakable Stackable Tray, Letter, Black"/>
    <s v="Anna Andreadi"/>
    <n v="90660"/>
    <n v="63"/>
    <n v="5"/>
    <n v="146"/>
  </r>
  <r>
    <n v="1"/>
    <x v="0"/>
    <x v="992"/>
    <x v="3"/>
    <x v="2"/>
    <n v="1"/>
    <x v="2"/>
    <x v="3"/>
    <x v="2"/>
    <x v="162"/>
    <x v="6"/>
    <s v="United States"/>
    <x v="163"/>
    <x v="3"/>
    <m/>
    <x v="0"/>
    <x v="0"/>
    <d v="2019-06-26T00:00:00"/>
    <s v="Thu"/>
    <x v="9"/>
    <s v="CA-2019-133256"/>
    <n v="131"/>
    <s v="Ampad Poly Cover Wirebound Steno Book, 6 x 9 Assorted Colors, Gregg Ruled"/>
    <s v="Kelly Williams"/>
    <n v="48227"/>
    <n v="2"/>
    <n v="1"/>
    <n v="5"/>
  </r>
  <r>
    <n v="1"/>
    <x v="0"/>
    <x v="992"/>
    <x v="3"/>
    <x v="2"/>
    <n v="1"/>
    <x v="2"/>
    <x v="6"/>
    <x v="2"/>
    <x v="162"/>
    <x v="6"/>
    <s v="United States"/>
    <x v="163"/>
    <x v="3"/>
    <m/>
    <x v="0"/>
    <x v="0"/>
    <d v="2019-06-26T00:00:00"/>
    <s v="Thu"/>
    <x v="9"/>
    <s v="CA-2019-133256"/>
    <n v="676"/>
    <s v="Fluorescent Highlighters by Dixon"/>
    <s v="Kelly Williams"/>
    <n v="48227"/>
    <n v="5"/>
    <n v="4"/>
    <n v="16"/>
  </r>
  <r>
    <n v="1"/>
    <x v="0"/>
    <x v="992"/>
    <x v="3"/>
    <x v="2"/>
    <n v="1"/>
    <x v="2"/>
    <x v="0"/>
    <x v="0"/>
    <x v="162"/>
    <x v="6"/>
    <s v="United States"/>
    <x v="163"/>
    <x v="3"/>
    <m/>
    <x v="0"/>
    <x v="0"/>
    <d v="2019-06-26T00:00:00"/>
    <s v="Thu"/>
    <x v="9"/>
    <s v="CA-2019-133256"/>
    <n v="1178"/>
    <s v="Nortel Networks T7316 E Nt8 B27"/>
    <s v="Kelly Williams"/>
    <n v="48227"/>
    <n v="136"/>
    <n v="8"/>
    <n v="544"/>
  </r>
  <r>
    <n v="2"/>
    <x v="1"/>
    <x v="969"/>
    <x v="3"/>
    <x v="1"/>
    <n v="3"/>
    <x v="1"/>
    <x v="2"/>
    <x v="2"/>
    <x v="101"/>
    <x v="8"/>
    <s v="United States"/>
    <x v="604"/>
    <x v="2"/>
    <m/>
    <x v="0"/>
    <x v="0"/>
    <d v="2019-03-31T00:00:00"/>
    <s v="Tue"/>
    <x v="4"/>
    <s v="CA-2019-133263"/>
    <n v="903"/>
    <s v="Ibico Recycled Grain-Textured Covers"/>
    <s v="Cassandra Brandow"/>
    <n v="30318"/>
    <n v="17"/>
    <n v="1"/>
    <n v="35"/>
  </r>
  <r>
    <n v="2"/>
    <x v="1"/>
    <x v="969"/>
    <x v="3"/>
    <x v="1"/>
    <n v="3"/>
    <x v="1"/>
    <x v="2"/>
    <x v="2"/>
    <x v="101"/>
    <x v="8"/>
    <s v="United States"/>
    <x v="604"/>
    <x v="2"/>
    <m/>
    <x v="0"/>
    <x v="0"/>
    <d v="2019-03-31T00:00:00"/>
    <s v="Tue"/>
    <x v="4"/>
    <s v="CA-2019-133263"/>
    <n v="266"/>
    <s v="Avery Recycled Flexi-View Covers for Binding Systems"/>
    <s v="Cassandra Brandow"/>
    <n v="30318"/>
    <n v="31"/>
    <n v="4"/>
    <n v="64"/>
  </r>
  <r>
    <n v="2"/>
    <x v="1"/>
    <x v="969"/>
    <x v="3"/>
    <x v="1"/>
    <n v="3"/>
    <x v="1"/>
    <x v="16"/>
    <x v="0"/>
    <x v="101"/>
    <x v="8"/>
    <s v="United States"/>
    <x v="604"/>
    <x v="2"/>
    <m/>
    <x v="0"/>
    <x v="0"/>
    <d v="2019-03-31T00:00:00"/>
    <s v="Tue"/>
    <x v="4"/>
    <s v="CA-2019-133263"/>
    <n v="798"/>
    <s v="Hewlett Packard LaserJet 3310 Copier"/>
    <s v="Cassandra Brandow"/>
    <n v="30318"/>
    <n v="1440"/>
    <n v="5"/>
    <n v="3000"/>
  </r>
  <r>
    <n v="4"/>
    <x v="1"/>
    <x v="1060"/>
    <x v="3"/>
    <x v="0"/>
    <n v="6"/>
    <x v="1"/>
    <x v="3"/>
    <x v="2"/>
    <x v="177"/>
    <x v="21"/>
    <s v="United States"/>
    <x v="510"/>
    <x v="3"/>
    <m/>
    <x v="0"/>
    <x v="0"/>
    <d v="2019-09-18T00:00:00"/>
    <s v="Wed"/>
    <x v="0"/>
    <s v="CA-2019-133333"/>
    <n v="96"/>
    <s v="Adams Telephone Message Book W/Dividers/Space For Phone Numbers, 5 1/4X8 1/2, 200/Messages"/>
    <s v="Kelly Williams"/>
    <n v="54302"/>
    <n v="10"/>
    <n v="4"/>
    <n v="23"/>
  </r>
  <r>
    <n v="4"/>
    <x v="1"/>
    <x v="1162"/>
    <x v="3"/>
    <x v="0"/>
    <n v="6"/>
    <x v="0"/>
    <x v="2"/>
    <x v="2"/>
    <x v="1"/>
    <x v="1"/>
    <s v="United States"/>
    <x v="35"/>
    <x v="1"/>
    <m/>
    <x v="0"/>
    <x v="1"/>
    <d v="2019-12-17T00:00:00"/>
    <s v="Tue"/>
    <x v="6"/>
    <s v="CA-2019-133431"/>
    <n v="57"/>
    <s v="Acco Pressboard Covers with Storage Hooks, 9 1/2 x 11, Executive Red"/>
    <s v="Anna Andreadi"/>
    <n v="94122"/>
    <n v="5"/>
    <n v="5"/>
    <n v="15"/>
  </r>
  <r>
    <n v="4"/>
    <x v="1"/>
    <x v="1162"/>
    <x v="3"/>
    <x v="0"/>
    <n v="6"/>
    <x v="0"/>
    <x v="3"/>
    <x v="2"/>
    <x v="1"/>
    <x v="1"/>
    <s v="United States"/>
    <x v="35"/>
    <x v="1"/>
    <m/>
    <x v="0"/>
    <x v="0"/>
    <d v="2019-12-17T00:00:00"/>
    <s v="Tue"/>
    <x v="6"/>
    <s v="CA-2019-133431"/>
    <n v="129"/>
    <s v="Ampad Gold Fibre Wirebound Steno Books, 6 x 9, Gregg Ruled"/>
    <s v="Anna Andreadi"/>
    <n v="94122"/>
    <n v="6"/>
    <n v="3"/>
    <n v="13"/>
  </r>
  <r>
    <n v="3"/>
    <x v="0"/>
    <x v="1177"/>
    <x v="3"/>
    <x v="1"/>
    <n v="3"/>
    <x v="0"/>
    <x v="12"/>
    <x v="2"/>
    <x v="155"/>
    <x v="1"/>
    <s v="United States"/>
    <x v="642"/>
    <x v="1"/>
    <m/>
    <x v="0"/>
    <x v="0"/>
    <d v="2019-05-06T00:00:00"/>
    <s v="Fri"/>
    <x v="5"/>
    <s v="CA-2019-133487"/>
    <n v="611"/>
    <s v="Eureka The Boss Cordless Rechargeable Stick Vac"/>
    <s v="Anna Andreadi"/>
    <n v="91730"/>
    <n v="41"/>
    <n v="3"/>
    <n v="153"/>
  </r>
  <r>
    <n v="5"/>
    <x v="1"/>
    <x v="1221"/>
    <x v="3"/>
    <x v="0"/>
    <n v="6"/>
    <x v="0"/>
    <x v="3"/>
    <x v="2"/>
    <x v="218"/>
    <x v="27"/>
    <s v="United States"/>
    <x v="559"/>
    <x v="2"/>
    <m/>
    <x v="0"/>
    <x v="1"/>
    <d v="2019-08-27T00:00:00"/>
    <s v="Fri"/>
    <x v="0"/>
    <s v="CA-2019-133501"/>
    <n v="1821"/>
    <s v="Xerox 217"/>
    <s v="Cassandra Brandow"/>
    <n v="37064"/>
    <n v="2"/>
    <n v="1"/>
    <n v="5"/>
  </r>
  <r>
    <n v="5"/>
    <x v="1"/>
    <x v="1091"/>
    <x v="3"/>
    <x v="0"/>
    <n v="6"/>
    <x v="0"/>
    <x v="11"/>
    <x v="2"/>
    <x v="0"/>
    <x v="0"/>
    <s v="United States"/>
    <x v="289"/>
    <x v="0"/>
    <m/>
    <x v="0"/>
    <x v="0"/>
    <d v="2019-11-13T00:00:00"/>
    <s v="Fri"/>
    <x v="7"/>
    <s v="CA-2019-133620"/>
    <n v="1269"/>
    <s v="Personal Folder Holder, Ebony"/>
    <s v="Chuck Magee"/>
    <n v="10009"/>
    <n v="3"/>
    <n v="1"/>
    <n v="11"/>
  </r>
  <r>
    <n v="7"/>
    <x v="2"/>
    <x v="1144"/>
    <x v="3"/>
    <x v="0"/>
    <n v="6"/>
    <x v="0"/>
    <x v="7"/>
    <x v="2"/>
    <x v="364"/>
    <x v="20"/>
    <s v="United States"/>
    <x v="76"/>
    <x v="2"/>
    <m/>
    <x v="0"/>
    <x v="0"/>
    <d v="2019-05-14T00:00:00"/>
    <s v="Sat"/>
    <x v="5"/>
    <s v="CA-2019-133641"/>
    <n v="629"/>
    <s v="Fashion Color Clasp Envelopes"/>
    <s v="Cassandra Brandow"/>
    <n v="39503"/>
    <n v="24"/>
    <n v="9"/>
    <n v="49"/>
  </r>
  <r>
    <n v="7"/>
    <x v="2"/>
    <x v="1107"/>
    <x v="3"/>
    <x v="0"/>
    <n v="6"/>
    <x v="2"/>
    <x v="6"/>
    <x v="2"/>
    <x v="5"/>
    <x v="37"/>
    <s v="United States"/>
    <x v="717"/>
    <x v="1"/>
    <m/>
    <x v="0"/>
    <x v="1"/>
    <d v="2019-06-25T00:00:00"/>
    <s v="Wed"/>
    <x v="1"/>
    <s v="CA-2019-133648"/>
    <n v="590"/>
    <s v="Eldon Spacemaker Box, Quick-Snap Lid, Clear"/>
    <s v="Anna Andreadi"/>
    <n v="97477"/>
    <n v="1"/>
    <n v="2"/>
    <n v="5"/>
  </r>
  <r>
    <n v="7"/>
    <x v="2"/>
    <x v="1107"/>
    <x v="3"/>
    <x v="0"/>
    <n v="6"/>
    <x v="2"/>
    <x v="4"/>
    <x v="2"/>
    <x v="5"/>
    <x v="37"/>
    <s v="United States"/>
    <x v="717"/>
    <x v="1"/>
    <m/>
    <x v="0"/>
    <x v="1"/>
    <d v="2019-06-25T00:00:00"/>
    <s v="Wed"/>
    <x v="1"/>
    <s v="CA-2019-133648"/>
    <n v="1289"/>
    <s v="Plymouth Boxed Rubber Bands by Plymouth"/>
    <s v="Anna Andreadi"/>
    <n v="97477"/>
    <n v="-2"/>
    <n v="3"/>
    <n v="11"/>
  </r>
  <r>
    <n v="7"/>
    <x v="2"/>
    <x v="1107"/>
    <x v="3"/>
    <x v="0"/>
    <n v="6"/>
    <x v="2"/>
    <x v="10"/>
    <x v="2"/>
    <x v="5"/>
    <x v="37"/>
    <s v="United States"/>
    <x v="717"/>
    <x v="1"/>
    <m/>
    <x v="0"/>
    <x v="1"/>
    <d v="2019-06-25T00:00:00"/>
    <s v="Wed"/>
    <x v="1"/>
    <s v="CA-2019-133648"/>
    <n v="122"/>
    <s v="Alphabetical Labels for Top Tab Filing"/>
    <s v="Anna Andreadi"/>
    <n v="97477"/>
    <n v="27"/>
    <n v="6"/>
    <n v="71"/>
  </r>
  <r>
    <n v="3"/>
    <x v="2"/>
    <x v="1169"/>
    <x v="3"/>
    <x v="2"/>
    <n v="1"/>
    <x v="0"/>
    <x v="3"/>
    <x v="2"/>
    <x v="17"/>
    <x v="1"/>
    <s v="United States"/>
    <x v="251"/>
    <x v="1"/>
    <m/>
    <x v="0"/>
    <x v="0"/>
    <d v="2019-07-23T00:00:00"/>
    <s v="Mon"/>
    <x v="1"/>
    <s v="CA-2019-133718"/>
    <n v="1621"/>
    <s v="Weyerhaeuser First Choice Laser/Copy Paper (20Lb. and 88 Bright)"/>
    <s v="Anna Andreadi"/>
    <n v="90045"/>
    <n v="28"/>
    <n v="9"/>
    <n v="58"/>
  </r>
  <r>
    <n v="3"/>
    <x v="2"/>
    <x v="1169"/>
    <x v="3"/>
    <x v="2"/>
    <n v="1"/>
    <x v="0"/>
    <x v="2"/>
    <x v="2"/>
    <x v="17"/>
    <x v="1"/>
    <s v="United States"/>
    <x v="251"/>
    <x v="1"/>
    <m/>
    <x v="0"/>
    <x v="1"/>
    <d v="2019-07-23T00:00:00"/>
    <s v="Mon"/>
    <x v="1"/>
    <s v="CA-2019-133718"/>
    <n v="412"/>
    <s v="Cardinal HOLDit! Binder Insert Strips,Extra Strips"/>
    <s v="Anna Andreadi"/>
    <n v="90045"/>
    <n v="6"/>
    <n v="3"/>
    <n v="15"/>
  </r>
  <r>
    <n v="1"/>
    <x v="2"/>
    <x v="1243"/>
    <x v="3"/>
    <x v="3"/>
    <n v="0"/>
    <x v="0"/>
    <x v="10"/>
    <x v="2"/>
    <x v="15"/>
    <x v="11"/>
    <s v="United States"/>
    <x v="486"/>
    <x v="1"/>
    <m/>
    <x v="0"/>
    <x v="0"/>
    <d v="2019-05-11T00:00:00"/>
    <s v="Wed"/>
    <x v="5"/>
    <s v="CA-2019-133823"/>
    <n v="210"/>
    <s v="Avery 50"/>
    <s v="Anna Andreadi"/>
    <n v="98103"/>
    <n v="18"/>
    <n v="3"/>
    <n v="38"/>
  </r>
  <r>
    <n v="1"/>
    <x v="2"/>
    <x v="1243"/>
    <x v="3"/>
    <x v="3"/>
    <n v="0"/>
    <x v="0"/>
    <x v="3"/>
    <x v="2"/>
    <x v="15"/>
    <x v="11"/>
    <s v="United States"/>
    <x v="486"/>
    <x v="1"/>
    <m/>
    <x v="0"/>
    <x v="0"/>
    <d v="2019-05-11T00:00:00"/>
    <s v="Wed"/>
    <x v="5"/>
    <s v="CA-2019-133823"/>
    <n v="131"/>
    <s v="Ampad Phone Message Book, Recycled, 400 Message Capacity, 5 ¾” x 11”"/>
    <s v="Anna Andreadi"/>
    <n v="98103"/>
    <n v="17"/>
    <n v="6"/>
    <n v="37"/>
  </r>
  <r>
    <n v="1"/>
    <x v="2"/>
    <x v="1243"/>
    <x v="3"/>
    <x v="3"/>
    <n v="0"/>
    <x v="0"/>
    <x v="2"/>
    <x v="2"/>
    <x v="15"/>
    <x v="11"/>
    <s v="United States"/>
    <x v="486"/>
    <x v="1"/>
    <m/>
    <x v="0"/>
    <x v="1"/>
    <d v="2019-05-11T00:00:00"/>
    <s v="Wed"/>
    <x v="5"/>
    <s v="CA-2019-133823"/>
    <n v="46"/>
    <s v="Acco Flexible ACCOHIDE Square Ring Data Binder, Dark Blue, 11 1/2 X 14 7/8"/>
    <s v="Anna Andreadi"/>
    <n v="98103"/>
    <n v="9"/>
    <n v="2"/>
    <n v="26"/>
  </r>
  <r>
    <n v="4"/>
    <x v="1"/>
    <x v="1243"/>
    <x v="3"/>
    <x v="0"/>
    <n v="6"/>
    <x v="2"/>
    <x v="16"/>
    <x v="0"/>
    <x v="17"/>
    <x v="1"/>
    <s v="United States"/>
    <x v="358"/>
    <x v="1"/>
    <m/>
    <x v="0"/>
    <x v="1"/>
    <d v="2019-05-08T00:00:00"/>
    <s v="Sun"/>
    <x v="5"/>
    <s v="CA-2019-133865"/>
    <n v="400"/>
    <s v="Canon Imageclass D680 Copier / Fax"/>
    <s v="Anna Andreadi"/>
    <n v="90032"/>
    <n v="1050"/>
    <n v="6"/>
    <n v="3360"/>
  </r>
  <r>
    <n v="6"/>
    <x v="0"/>
    <x v="1187"/>
    <x v="3"/>
    <x v="0"/>
    <n v="6"/>
    <x v="0"/>
    <x v="2"/>
    <x v="2"/>
    <x v="473"/>
    <x v="16"/>
    <s v="United States"/>
    <x v="279"/>
    <x v="2"/>
    <m/>
    <x v="0"/>
    <x v="4"/>
    <d v="2019-06-11T00:00:00"/>
    <s v="Wed"/>
    <x v="9"/>
    <s v="CA-2019-133928"/>
    <n v="54"/>
    <s v="Acco Pressboard Covers with Storage Hooks, 14 7/8 x 11, Executive Red"/>
    <s v="Cassandra Brandow"/>
    <n v="28601"/>
    <n v="-4"/>
    <n v="4"/>
    <n v="5"/>
  </r>
  <r>
    <n v="5"/>
    <x v="1"/>
    <x v="1103"/>
    <x v="3"/>
    <x v="0"/>
    <n v="6"/>
    <x v="2"/>
    <x v="2"/>
    <x v="2"/>
    <x v="68"/>
    <x v="2"/>
    <s v="United States"/>
    <x v="278"/>
    <x v="2"/>
    <m/>
    <x v="0"/>
    <x v="4"/>
    <d v="2019-09-24T00:00:00"/>
    <s v="Tue"/>
    <x v="0"/>
    <s v="CA-2019-134096"/>
    <n v="1646"/>
    <s v="Wilson Jones International Size A4 Ring Binders"/>
    <s v="Cassandra Brandow"/>
    <n v="33021"/>
    <n v="-11"/>
    <n v="3"/>
    <n v="16"/>
  </r>
  <r>
    <n v="5"/>
    <x v="1"/>
    <x v="1103"/>
    <x v="3"/>
    <x v="0"/>
    <n v="6"/>
    <x v="2"/>
    <x v="0"/>
    <x v="0"/>
    <x v="68"/>
    <x v="2"/>
    <s v="United States"/>
    <x v="278"/>
    <x v="2"/>
    <m/>
    <x v="0"/>
    <x v="1"/>
    <d v="2019-09-24T00:00:00"/>
    <s v="Tue"/>
    <x v="0"/>
    <s v="CA-2019-134096"/>
    <n v="1611"/>
    <s v="Vtech CS6719"/>
    <s v="Cassandra Brandow"/>
    <n v="33021"/>
    <n v="38"/>
    <n v="5"/>
    <n v="384"/>
  </r>
  <r>
    <n v="4"/>
    <x v="1"/>
    <x v="1093"/>
    <x v="3"/>
    <x v="0"/>
    <n v="6"/>
    <x v="1"/>
    <x v="6"/>
    <x v="2"/>
    <x v="15"/>
    <x v="11"/>
    <s v="United States"/>
    <x v="627"/>
    <x v="1"/>
    <m/>
    <x v="0"/>
    <x v="0"/>
    <d v="2019-05-27T00:00:00"/>
    <s v="Fri"/>
    <x v="5"/>
    <s v="CA-2019-134152"/>
    <n v="1508"/>
    <s v="Staples in misc. colors"/>
    <s v="Anna Andreadi"/>
    <n v="98103"/>
    <n v="8"/>
    <n v="3"/>
    <n v="31"/>
  </r>
  <r>
    <n v="4"/>
    <x v="1"/>
    <x v="1093"/>
    <x v="3"/>
    <x v="0"/>
    <n v="6"/>
    <x v="1"/>
    <x v="8"/>
    <x v="0"/>
    <x v="15"/>
    <x v="11"/>
    <s v="United States"/>
    <x v="627"/>
    <x v="1"/>
    <m/>
    <x v="0"/>
    <x v="0"/>
    <d v="2019-05-27T00:00:00"/>
    <s v="Fri"/>
    <x v="5"/>
    <s v="CA-2019-134152"/>
    <n v="1003"/>
    <s v="Logitech Desktop MK120 Mouse and keyboard Combo"/>
    <s v="Anna Andreadi"/>
    <n v="98103"/>
    <n v="10"/>
    <n v="6"/>
    <n v="98"/>
  </r>
  <r>
    <n v="5"/>
    <x v="1"/>
    <x v="1133"/>
    <x v="3"/>
    <x v="0"/>
    <n v="6"/>
    <x v="2"/>
    <x v="3"/>
    <x v="2"/>
    <x v="16"/>
    <x v="12"/>
    <s v="United States"/>
    <x v="669"/>
    <x v="0"/>
    <m/>
    <x v="0"/>
    <x v="1"/>
    <d v="2019-09-16T00:00:00"/>
    <s v="Mon"/>
    <x v="0"/>
    <s v="CA-2019-134173"/>
    <n v="1837"/>
    <s v="Xerox 231"/>
    <s v="Chuck Magee"/>
    <n v="19143"/>
    <n v="7"/>
    <n v="4"/>
    <n v="21"/>
  </r>
  <r>
    <n v="7"/>
    <x v="2"/>
    <x v="1195"/>
    <x v="4"/>
    <x v="0"/>
    <n v="6"/>
    <x v="0"/>
    <x v="6"/>
    <x v="2"/>
    <x v="117"/>
    <x v="4"/>
    <s v="United States"/>
    <x v="320"/>
    <x v="3"/>
    <s v="Yes"/>
    <x v="1"/>
    <x v="1"/>
    <d v="2019-12-25T00:00:00"/>
    <s v="Wed"/>
    <x v="11"/>
    <s v="CA-2019-134194"/>
    <n v="1156"/>
    <s v="Newell 34"/>
    <s v="Kelly Williams"/>
    <n v="75081"/>
    <n v="2"/>
    <n v="2"/>
    <n v="32"/>
  </r>
  <r>
    <n v="7"/>
    <x v="2"/>
    <x v="1195"/>
    <x v="4"/>
    <x v="0"/>
    <n v="6"/>
    <x v="0"/>
    <x v="15"/>
    <x v="2"/>
    <x v="117"/>
    <x v="4"/>
    <s v="United States"/>
    <x v="320"/>
    <x v="3"/>
    <s v="Yes"/>
    <x v="1"/>
    <x v="1"/>
    <d v="2019-12-25T00:00:00"/>
    <s v="Wed"/>
    <x v="11"/>
    <s v="CA-2019-134194"/>
    <n v="1504"/>
    <s v="Staple remover"/>
    <s v="Kelly Williams"/>
    <n v="75081"/>
    <n v="5"/>
    <n v="7"/>
    <n v="45"/>
  </r>
  <r>
    <n v="7"/>
    <x v="2"/>
    <x v="1195"/>
    <x v="4"/>
    <x v="0"/>
    <n v="6"/>
    <x v="0"/>
    <x v="2"/>
    <x v="2"/>
    <x v="117"/>
    <x v="4"/>
    <s v="United States"/>
    <x v="320"/>
    <x v="3"/>
    <s v="Yes"/>
    <x v="1"/>
    <x v="3"/>
    <d v="2019-12-25T00:00:00"/>
    <s v="Wed"/>
    <x v="11"/>
    <s v="CA-2019-134194"/>
    <n v="1630"/>
    <s v="Wilson Jones 1 Hanging DublLock Ring Binders"/>
    <s v="Kelly Williams"/>
    <n v="75081"/>
    <n v="-5"/>
    <n v="3"/>
    <n v="3"/>
  </r>
  <r>
    <n v="7"/>
    <x v="2"/>
    <x v="1195"/>
    <x v="4"/>
    <x v="0"/>
    <n v="6"/>
    <x v="0"/>
    <x v="2"/>
    <x v="2"/>
    <x v="117"/>
    <x v="4"/>
    <s v="United States"/>
    <x v="320"/>
    <x v="3"/>
    <s v="Yes"/>
    <x v="1"/>
    <x v="3"/>
    <d v="2019-12-25T00:00:00"/>
    <s v="Wed"/>
    <x v="11"/>
    <s v="CA-2019-134194"/>
    <n v="1647"/>
    <s v="Wilson Jones Ledger-Size, Piano-Hinge Binder, 2, Blue"/>
    <s v="Kelly Williams"/>
    <n v="75081"/>
    <n v="-66"/>
    <n v="5"/>
    <n v="41"/>
  </r>
  <r>
    <n v="7"/>
    <x v="2"/>
    <x v="1195"/>
    <x v="4"/>
    <x v="0"/>
    <n v="6"/>
    <x v="0"/>
    <x v="2"/>
    <x v="2"/>
    <x v="117"/>
    <x v="4"/>
    <s v="United States"/>
    <x v="320"/>
    <x v="3"/>
    <s v="Yes"/>
    <x v="1"/>
    <x v="3"/>
    <d v="2019-12-25T00:00:00"/>
    <s v="Wed"/>
    <x v="11"/>
    <s v="CA-2019-134194"/>
    <n v="1649"/>
    <s v="Wilson Jones Legal Size Ring Binders"/>
    <s v="Kelly Williams"/>
    <n v="75081"/>
    <n v="-59"/>
    <n v="9"/>
    <n v="40"/>
  </r>
  <r>
    <n v="5"/>
    <x v="1"/>
    <x v="1090"/>
    <x v="3"/>
    <x v="0"/>
    <n v="6"/>
    <x v="1"/>
    <x v="4"/>
    <x v="2"/>
    <x v="74"/>
    <x v="4"/>
    <s v="United States"/>
    <x v="333"/>
    <x v="3"/>
    <m/>
    <x v="0"/>
    <x v="1"/>
    <d v="2019-12-07T00:00:00"/>
    <s v="Sat"/>
    <x v="6"/>
    <s v="CA-2019-134285"/>
    <n v="326"/>
    <s v="Binder Clips by OIC"/>
    <s v="Kelly Williams"/>
    <n v="78207"/>
    <n v="1"/>
    <n v="3"/>
    <n v="4"/>
  </r>
  <r>
    <n v="5"/>
    <x v="1"/>
    <x v="1090"/>
    <x v="3"/>
    <x v="0"/>
    <n v="6"/>
    <x v="1"/>
    <x v="3"/>
    <x v="2"/>
    <x v="74"/>
    <x v="4"/>
    <s v="United States"/>
    <x v="333"/>
    <x v="3"/>
    <m/>
    <x v="0"/>
    <x v="1"/>
    <d v="2019-12-07T00:00:00"/>
    <s v="Sat"/>
    <x v="6"/>
    <s v="CA-2019-134285"/>
    <n v="1795"/>
    <s v="Xerox 1995"/>
    <s v="Kelly Williams"/>
    <n v="78207"/>
    <n v="5"/>
    <n v="3"/>
    <n v="16"/>
  </r>
  <r>
    <n v="4"/>
    <x v="1"/>
    <x v="1128"/>
    <x v="3"/>
    <x v="0"/>
    <n v="6"/>
    <x v="0"/>
    <x v="6"/>
    <x v="2"/>
    <x v="140"/>
    <x v="24"/>
    <s v="United States"/>
    <x v="308"/>
    <x v="0"/>
    <m/>
    <x v="0"/>
    <x v="0"/>
    <d v="2019-07-08T00:00:00"/>
    <s v="Sun"/>
    <x v="1"/>
    <s v="CA-2019-134306"/>
    <n v="332"/>
    <s v="Binney &amp; Smith inkTank Erasable Desk Highlighter, Chisel Tip, Yellow, 12/Box"/>
    <s v="Chuck Magee"/>
    <n v="1852"/>
    <n v="3"/>
    <n v="3"/>
    <n v="8"/>
  </r>
  <r>
    <n v="4"/>
    <x v="1"/>
    <x v="1128"/>
    <x v="3"/>
    <x v="0"/>
    <n v="6"/>
    <x v="0"/>
    <x v="3"/>
    <x v="2"/>
    <x v="140"/>
    <x v="24"/>
    <s v="United States"/>
    <x v="308"/>
    <x v="0"/>
    <m/>
    <x v="0"/>
    <x v="0"/>
    <d v="2019-07-08T00:00:00"/>
    <s v="Sun"/>
    <x v="1"/>
    <s v="CA-2019-134306"/>
    <n v="538"/>
    <s v="Easy-staple paper"/>
    <s v="Chuck Magee"/>
    <n v="1852"/>
    <n v="12"/>
    <n v="2"/>
    <n v="25"/>
  </r>
  <r>
    <n v="4"/>
    <x v="1"/>
    <x v="1128"/>
    <x v="3"/>
    <x v="0"/>
    <n v="6"/>
    <x v="0"/>
    <x v="6"/>
    <x v="2"/>
    <x v="140"/>
    <x v="24"/>
    <s v="United States"/>
    <x v="308"/>
    <x v="0"/>
    <m/>
    <x v="0"/>
    <x v="0"/>
    <d v="2019-07-08T00:00:00"/>
    <s v="Sun"/>
    <x v="1"/>
    <s v="CA-2019-134306"/>
    <n v="324"/>
    <s v="BIC Brite Liner Highlighters, Chisel Tip"/>
    <s v="Chuck Magee"/>
    <n v="1852"/>
    <n v="4"/>
    <n v="2"/>
    <n v="13"/>
  </r>
  <r>
    <n v="0"/>
    <x v="0"/>
    <x v="1073"/>
    <x v="3"/>
    <x v="3"/>
    <n v="0"/>
    <x v="1"/>
    <x v="6"/>
    <x v="2"/>
    <x v="31"/>
    <x v="19"/>
    <s v="United States"/>
    <x v="548"/>
    <x v="0"/>
    <m/>
    <x v="0"/>
    <x v="1"/>
    <d v="2019-12-27T00:00:00"/>
    <s v="Fri"/>
    <x v="6"/>
    <s v="CA-2019-134404"/>
    <n v="323"/>
    <s v="BIC Brite Liner Highlighters"/>
    <s v="Chuck Magee"/>
    <n v="43055"/>
    <n v="4"/>
    <n v="4"/>
    <n v="13"/>
  </r>
  <r>
    <n v="0"/>
    <x v="0"/>
    <x v="1073"/>
    <x v="3"/>
    <x v="3"/>
    <n v="0"/>
    <x v="1"/>
    <x v="0"/>
    <x v="0"/>
    <x v="31"/>
    <x v="19"/>
    <s v="United States"/>
    <x v="548"/>
    <x v="0"/>
    <m/>
    <x v="0"/>
    <x v="6"/>
    <d v="2019-12-27T00:00:00"/>
    <s v="Fri"/>
    <x v="6"/>
    <s v="CA-2019-134404"/>
    <n v="154"/>
    <s v="AT&amp;T 1080 Corded phone"/>
    <s v="Chuck Magee"/>
    <n v="43055"/>
    <n v="-36"/>
    <n v="2"/>
    <n v="164"/>
  </r>
  <r>
    <n v="5"/>
    <x v="1"/>
    <x v="1234"/>
    <x v="3"/>
    <x v="0"/>
    <n v="6"/>
    <x v="0"/>
    <x v="6"/>
    <x v="2"/>
    <x v="15"/>
    <x v="11"/>
    <s v="United States"/>
    <x v="401"/>
    <x v="1"/>
    <m/>
    <x v="0"/>
    <x v="0"/>
    <d v="2019-09-15T00:00:00"/>
    <s v="Sun"/>
    <x v="0"/>
    <s v="CA-2019-134418"/>
    <n v="323"/>
    <s v="BIC Brite Liner Highlighters"/>
    <s v="Anna Andreadi"/>
    <n v="98103"/>
    <n v="5"/>
    <n v="3"/>
    <n v="12"/>
  </r>
  <r>
    <n v="5"/>
    <x v="2"/>
    <x v="1068"/>
    <x v="3"/>
    <x v="1"/>
    <n v="3"/>
    <x v="0"/>
    <x v="3"/>
    <x v="2"/>
    <x v="474"/>
    <x v="28"/>
    <s v="United States"/>
    <x v="462"/>
    <x v="3"/>
    <m/>
    <x v="0"/>
    <x v="0"/>
    <d v="2019-09-18T00:00:00"/>
    <s v="Wed"/>
    <x v="0"/>
    <s v="CA-2019-134439"/>
    <n v="97"/>
    <s v="Adams Telephone Message Book w/Frequently-Called Numbers Space, 400 Messages per Book"/>
    <s v="Kelly Williams"/>
    <n v="68801"/>
    <n v="8"/>
    <n v="2"/>
    <n v="16"/>
  </r>
  <r>
    <n v="3"/>
    <x v="0"/>
    <x v="1183"/>
    <x v="3"/>
    <x v="1"/>
    <n v="3"/>
    <x v="1"/>
    <x v="5"/>
    <x v="1"/>
    <x v="2"/>
    <x v="2"/>
    <s v="United States"/>
    <x v="510"/>
    <x v="2"/>
    <m/>
    <x v="0"/>
    <x v="1"/>
    <d v="2019-04-01T00:00:00"/>
    <s v="Sun"/>
    <x v="4"/>
    <s v="CA-2019-134495"/>
    <n v="773"/>
    <s v="Global Wood Trimmed Managers Task Chair, Khaki"/>
    <s v="Cassandra Brandow"/>
    <n v="32216"/>
    <n v="-19"/>
    <n v="3"/>
    <n v="218"/>
  </r>
  <r>
    <n v="3"/>
    <x v="0"/>
    <x v="1183"/>
    <x v="3"/>
    <x v="1"/>
    <n v="3"/>
    <x v="1"/>
    <x v="12"/>
    <x v="2"/>
    <x v="2"/>
    <x v="2"/>
    <s v="United States"/>
    <x v="510"/>
    <x v="2"/>
    <m/>
    <x v="0"/>
    <x v="1"/>
    <d v="2019-04-01T00:00:00"/>
    <s v="Sun"/>
    <x v="4"/>
    <s v="CA-2019-134495"/>
    <n v="1502"/>
    <s v="Staple holder"/>
    <s v="Cassandra Brandow"/>
    <n v="32216"/>
    <n v="2"/>
    <n v="3"/>
    <n v="21"/>
  </r>
  <r>
    <n v="3"/>
    <x v="0"/>
    <x v="1183"/>
    <x v="3"/>
    <x v="1"/>
    <n v="3"/>
    <x v="1"/>
    <x v="10"/>
    <x v="2"/>
    <x v="2"/>
    <x v="2"/>
    <s v="United States"/>
    <x v="510"/>
    <x v="2"/>
    <m/>
    <x v="0"/>
    <x v="1"/>
    <d v="2019-04-01T00:00:00"/>
    <s v="Sun"/>
    <x v="4"/>
    <s v="CA-2019-134495"/>
    <n v="203"/>
    <s v="Avery 494"/>
    <s v="Cassandra Brandow"/>
    <n v="32216"/>
    <n v="2"/>
    <n v="3"/>
    <n v="6"/>
  </r>
  <r>
    <n v="3"/>
    <x v="0"/>
    <x v="1183"/>
    <x v="3"/>
    <x v="1"/>
    <n v="3"/>
    <x v="1"/>
    <x v="0"/>
    <x v="0"/>
    <x v="2"/>
    <x v="2"/>
    <s v="United States"/>
    <x v="510"/>
    <x v="2"/>
    <m/>
    <x v="0"/>
    <x v="1"/>
    <d v="2019-04-01T00:00:00"/>
    <s v="Sun"/>
    <x v="4"/>
    <s v="CA-2019-134495"/>
    <n v="1071"/>
    <s v="Mediabridge Sport Armband iPhone 5s"/>
    <s v="Cassandra Brandow"/>
    <n v="32216"/>
    <n v="-6"/>
    <n v="3"/>
    <n v="24"/>
  </r>
  <r>
    <n v="2"/>
    <x v="1"/>
    <x v="1244"/>
    <x v="3"/>
    <x v="1"/>
    <n v="3"/>
    <x v="0"/>
    <x v="14"/>
    <x v="1"/>
    <x v="15"/>
    <x v="11"/>
    <s v="United States"/>
    <x v="132"/>
    <x v="1"/>
    <m/>
    <x v="0"/>
    <x v="0"/>
    <d v="2019-06-11T00:00:00"/>
    <s v="Wed"/>
    <x v="9"/>
    <s v="CA-2019-134565"/>
    <n v="1228"/>
    <s v="OSullivan 3-Shelf Heavy-Duty Bookcases"/>
    <s v="Anna Andreadi"/>
    <n v="98103"/>
    <n v="42"/>
    <n v="3"/>
    <n v="174"/>
  </r>
  <r>
    <n v="2"/>
    <x v="1"/>
    <x v="1244"/>
    <x v="3"/>
    <x v="1"/>
    <n v="3"/>
    <x v="0"/>
    <x v="3"/>
    <x v="2"/>
    <x v="15"/>
    <x v="11"/>
    <s v="United States"/>
    <x v="132"/>
    <x v="1"/>
    <m/>
    <x v="0"/>
    <x v="0"/>
    <d v="2019-06-11T00:00:00"/>
    <s v="Wed"/>
    <x v="9"/>
    <s v="CA-2019-134565"/>
    <n v="1734"/>
    <s v="Xerox 1939"/>
    <s v="Anna Andreadi"/>
    <n v="98103"/>
    <n v="18"/>
    <n v="2"/>
    <n v="38"/>
  </r>
  <r>
    <n v="2"/>
    <x v="1"/>
    <x v="1244"/>
    <x v="3"/>
    <x v="1"/>
    <n v="3"/>
    <x v="0"/>
    <x v="11"/>
    <x v="2"/>
    <x v="15"/>
    <x v="11"/>
    <s v="United States"/>
    <x v="132"/>
    <x v="1"/>
    <m/>
    <x v="0"/>
    <x v="0"/>
    <d v="2019-06-11T00:00:00"/>
    <s v="Wed"/>
    <x v="9"/>
    <s v="CA-2019-134565"/>
    <n v="282"/>
    <s v="Belkin 19 Vented Equipment Shelf, Black"/>
    <s v="Anna Andreadi"/>
    <n v="98103"/>
    <n v="1"/>
    <n v="2"/>
    <n v="103"/>
  </r>
  <r>
    <n v="2"/>
    <x v="1"/>
    <x v="1244"/>
    <x v="3"/>
    <x v="1"/>
    <n v="3"/>
    <x v="0"/>
    <x v="2"/>
    <x v="2"/>
    <x v="15"/>
    <x v="11"/>
    <s v="United States"/>
    <x v="132"/>
    <x v="1"/>
    <m/>
    <x v="0"/>
    <x v="1"/>
    <d v="2019-06-11T00:00:00"/>
    <s v="Wed"/>
    <x v="9"/>
    <s v="CA-2019-134565"/>
    <n v="54"/>
    <s v="Acco Pressboard Covers with Storage Hooks, 14 7/8 x 11, Dark Blue"/>
    <s v="Anna Andreadi"/>
    <n v="98103"/>
    <n v="7"/>
    <n v="6"/>
    <n v="18"/>
  </r>
  <r>
    <n v="2"/>
    <x v="1"/>
    <x v="1244"/>
    <x v="3"/>
    <x v="1"/>
    <n v="3"/>
    <x v="0"/>
    <x v="13"/>
    <x v="0"/>
    <x v="15"/>
    <x v="11"/>
    <s v="United States"/>
    <x v="132"/>
    <x v="1"/>
    <m/>
    <x v="0"/>
    <x v="1"/>
    <d v="2019-06-11T00:00:00"/>
    <s v="Wed"/>
    <x v="9"/>
    <s v="CA-2019-134565"/>
    <n v="434"/>
    <s v="Cisco Desktop Collaboration Experience DX650 IP Video Phone"/>
    <s v="Anna Andreadi"/>
    <n v="98103"/>
    <n v="130"/>
    <n v="5"/>
    <n v="386"/>
  </r>
  <r>
    <n v="5"/>
    <x v="2"/>
    <x v="1000"/>
    <x v="3"/>
    <x v="1"/>
    <n v="3"/>
    <x v="0"/>
    <x v="11"/>
    <x v="2"/>
    <x v="87"/>
    <x v="0"/>
    <s v="United States"/>
    <x v="282"/>
    <x v="0"/>
    <m/>
    <x v="0"/>
    <x v="0"/>
    <d v="2019-10-03T00:00:00"/>
    <s v="Tue"/>
    <x v="8"/>
    <s v="CA-2019-134607"/>
    <n v="1667"/>
    <s v="X-Rack File for Hanging Folders"/>
    <s v="Chuck Magee"/>
    <n v="14609"/>
    <n v="6"/>
    <n v="2"/>
    <n v="23"/>
  </r>
  <r>
    <n v="2"/>
    <x v="1"/>
    <x v="1214"/>
    <x v="3"/>
    <x v="1"/>
    <n v="3"/>
    <x v="1"/>
    <x v="3"/>
    <x v="2"/>
    <x v="17"/>
    <x v="1"/>
    <s v="United States"/>
    <x v="484"/>
    <x v="1"/>
    <m/>
    <x v="0"/>
    <x v="0"/>
    <d v="2019-04-15T00:00:00"/>
    <s v="Sun"/>
    <x v="4"/>
    <s v="CA-2019-134635"/>
    <n v="1673"/>
    <s v="Xerox 1883"/>
    <s v="Anna Andreadi"/>
    <n v="90049"/>
    <n v="36"/>
    <n v="3"/>
    <n v="79"/>
  </r>
  <r>
    <n v="5"/>
    <x v="2"/>
    <x v="1157"/>
    <x v="3"/>
    <x v="1"/>
    <n v="3"/>
    <x v="1"/>
    <x v="2"/>
    <x v="2"/>
    <x v="462"/>
    <x v="29"/>
    <s v="United States"/>
    <x v="522"/>
    <x v="2"/>
    <m/>
    <x v="0"/>
    <x v="0"/>
    <d v="2019-01-26T00:00:00"/>
    <s v="Thu"/>
    <x v="11"/>
    <s v="CA-2019-134649"/>
    <n v="263"/>
    <s v="Avery Poly Binder Pockets"/>
    <s v="Cassandra Brandow"/>
    <n v="35244"/>
    <n v="3"/>
    <n v="2"/>
    <n v="7"/>
  </r>
  <r>
    <n v="5"/>
    <x v="2"/>
    <x v="1157"/>
    <x v="3"/>
    <x v="1"/>
    <n v="3"/>
    <x v="1"/>
    <x v="6"/>
    <x v="2"/>
    <x v="462"/>
    <x v="29"/>
    <s v="United States"/>
    <x v="522"/>
    <x v="2"/>
    <m/>
    <x v="0"/>
    <x v="0"/>
    <d v="2019-01-26T00:00:00"/>
    <s v="Thu"/>
    <x v="11"/>
    <s v="CA-2019-134649"/>
    <n v="1125"/>
    <s v="Newell 311"/>
    <s v="Cassandra Brandow"/>
    <n v="35244"/>
    <n v="4"/>
    <n v="7"/>
    <n v="15"/>
  </r>
  <r>
    <n v="6"/>
    <x v="0"/>
    <x v="965"/>
    <x v="3"/>
    <x v="0"/>
    <n v="6"/>
    <x v="0"/>
    <x v="0"/>
    <x v="0"/>
    <x v="270"/>
    <x v="10"/>
    <s v="United States"/>
    <x v="585"/>
    <x v="3"/>
    <m/>
    <x v="0"/>
    <x v="1"/>
    <d v="2019-06-25T00:00:00"/>
    <s v="Wed"/>
    <x v="1"/>
    <s v="CA-2019-134796"/>
    <n v="733"/>
    <s v="Geemarc AmpliPOWER60"/>
    <s v="Kelly Williams"/>
    <n v="60440"/>
    <n v="17"/>
    <n v="2"/>
    <n v="148"/>
  </r>
  <r>
    <n v="1"/>
    <x v="0"/>
    <x v="1242"/>
    <x v="3"/>
    <x v="2"/>
    <n v="1"/>
    <x v="1"/>
    <x v="5"/>
    <x v="1"/>
    <x v="2"/>
    <x v="16"/>
    <s v="United States"/>
    <x v="58"/>
    <x v="2"/>
    <m/>
    <x v="0"/>
    <x v="1"/>
    <d v="2019-05-09T00:00:00"/>
    <s v="Mon"/>
    <x v="5"/>
    <s v="CA-2019-134810"/>
    <n v="792"/>
    <s v="Harbour Creations Steel Folding Chair"/>
    <s v="Cassandra Brandow"/>
    <n v="28540"/>
    <n v="26"/>
    <n v="3"/>
    <n v="207"/>
  </r>
  <r>
    <n v="1"/>
    <x v="0"/>
    <x v="1242"/>
    <x v="3"/>
    <x v="2"/>
    <n v="1"/>
    <x v="1"/>
    <x v="7"/>
    <x v="2"/>
    <x v="2"/>
    <x v="16"/>
    <s v="United States"/>
    <x v="58"/>
    <x v="2"/>
    <m/>
    <x v="0"/>
    <x v="1"/>
    <d v="2019-05-09T00:00:00"/>
    <s v="Mon"/>
    <x v="5"/>
    <s v="CA-2019-134810"/>
    <n v="1589"/>
    <s v="Tyvek  Top-Opening Peel &amp; Seel Envelopes, Plain White"/>
    <s v="Cassandra Brandow"/>
    <n v="28540"/>
    <n v="22"/>
    <n v="3"/>
    <n v="65"/>
  </r>
  <r>
    <n v="1"/>
    <x v="0"/>
    <x v="1105"/>
    <x v="3"/>
    <x v="2"/>
    <n v="1"/>
    <x v="2"/>
    <x v="9"/>
    <x v="1"/>
    <x v="17"/>
    <x v="1"/>
    <s v="United States"/>
    <x v="130"/>
    <x v="1"/>
    <m/>
    <x v="0"/>
    <x v="0"/>
    <d v="2019-02-19T00:00:00"/>
    <s v="Thu"/>
    <x v="3"/>
    <s v="CA-2019-134838"/>
    <n v="1563"/>
    <s v="Tensor Computer Mounted Lamp"/>
    <s v="Anna Andreadi"/>
    <n v="90045"/>
    <n v="12"/>
    <n v="3"/>
    <n v="45"/>
  </r>
  <r>
    <n v="1"/>
    <x v="0"/>
    <x v="1105"/>
    <x v="3"/>
    <x v="2"/>
    <n v="1"/>
    <x v="2"/>
    <x v="6"/>
    <x v="2"/>
    <x v="17"/>
    <x v="1"/>
    <s v="United States"/>
    <x v="130"/>
    <x v="1"/>
    <m/>
    <x v="0"/>
    <x v="0"/>
    <d v="2019-02-19T00:00:00"/>
    <s v="Thu"/>
    <x v="3"/>
    <s v="CA-2019-134838"/>
    <n v="1135"/>
    <s v="Newell 320"/>
    <s v="Anna Andreadi"/>
    <n v="90045"/>
    <n v="3"/>
    <n v="3"/>
    <n v="13"/>
  </r>
  <r>
    <n v="6"/>
    <x v="0"/>
    <x v="1225"/>
    <x v="3"/>
    <x v="0"/>
    <n v="6"/>
    <x v="2"/>
    <x v="3"/>
    <x v="2"/>
    <x v="184"/>
    <x v="31"/>
    <s v="United States"/>
    <x v="390"/>
    <x v="1"/>
    <m/>
    <x v="0"/>
    <x v="1"/>
    <d v="2019-04-17T00:00:00"/>
    <s v="Tue"/>
    <x v="4"/>
    <s v="CA-2019-134845"/>
    <n v="1830"/>
    <s v="Xerox 225"/>
    <s v="Anna Andreadi"/>
    <n v="80027"/>
    <n v="7"/>
    <n v="4"/>
    <n v="21"/>
  </r>
  <r>
    <n v="6"/>
    <x v="0"/>
    <x v="1225"/>
    <x v="3"/>
    <x v="0"/>
    <n v="6"/>
    <x v="2"/>
    <x v="2"/>
    <x v="2"/>
    <x v="184"/>
    <x v="31"/>
    <s v="United States"/>
    <x v="390"/>
    <x v="1"/>
    <m/>
    <x v="0"/>
    <x v="4"/>
    <d v="2019-04-17T00:00:00"/>
    <s v="Tue"/>
    <x v="4"/>
    <s v="CA-2019-134845"/>
    <n v="719"/>
    <s v="GBC VeloBinder Manual Binding System"/>
    <s v="Anna Andreadi"/>
    <n v="80027"/>
    <n v="-16"/>
    <n v="2"/>
    <n v="22"/>
  </r>
  <r>
    <n v="6"/>
    <x v="0"/>
    <x v="1225"/>
    <x v="3"/>
    <x v="0"/>
    <n v="6"/>
    <x v="2"/>
    <x v="2"/>
    <x v="2"/>
    <x v="184"/>
    <x v="31"/>
    <s v="United States"/>
    <x v="390"/>
    <x v="1"/>
    <m/>
    <x v="0"/>
    <x v="4"/>
    <d v="2019-04-17T00:00:00"/>
    <s v="Tue"/>
    <x v="4"/>
    <s v="CA-2019-134845"/>
    <n v="929"/>
    <s v="Insertable Tab Post Binder Dividers"/>
    <s v="Anna Andreadi"/>
    <n v="80027"/>
    <n v="-9"/>
    <n v="5"/>
    <n v="12"/>
  </r>
  <r>
    <n v="6"/>
    <x v="0"/>
    <x v="1225"/>
    <x v="3"/>
    <x v="0"/>
    <n v="6"/>
    <x v="2"/>
    <x v="2"/>
    <x v="2"/>
    <x v="184"/>
    <x v="31"/>
    <s v="United States"/>
    <x v="390"/>
    <x v="1"/>
    <m/>
    <x v="0"/>
    <x v="4"/>
    <d v="2019-04-17T00:00:00"/>
    <s v="Tue"/>
    <x v="4"/>
    <s v="CA-2019-134845"/>
    <n v="410"/>
    <s v="Cardinal Holdit Business Card Pockets"/>
    <s v="Anna Andreadi"/>
    <n v="80027"/>
    <n v="-7"/>
    <n v="6"/>
    <n v="9"/>
  </r>
  <r>
    <n v="6"/>
    <x v="0"/>
    <x v="1225"/>
    <x v="3"/>
    <x v="0"/>
    <n v="6"/>
    <x v="2"/>
    <x v="13"/>
    <x v="0"/>
    <x v="184"/>
    <x v="31"/>
    <s v="United States"/>
    <x v="390"/>
    <x v="1"/>
    <m/>
    <x v="0"/>
    <x v="4"/>
    <d v="2019-04-17T00:00:00"/>
    <s v="Tue"/>
    <x v="4"/>
    <s v="CA-2019-134845"/>
    <n v="988"/>
    <s v="Lexmark MX611dhe Monochrome Laser Printer"/>
    <s v="Anna Andreadi"/>
    <n v="80027"/>
    <n v="-3400"/>
    <n v="5"/>
    <n v="2550"/>
  </r>
  <r>
    <n v="5"/>
    <x v="1"/>
    <x v="1121"/>
    <x v="3"/>
    <x v="0"/>
    <n v="6"/>
    <x v="2"/>
    <x v="3"/>
    <x v="2"/>
    <x v="14"/>
    <x v="3"/>
    <s v="United States"/>
    <x v="18"/>
    <x v="1"/>
    <m/>
    <x v="0"/>
    <x v="1"/>
    <d v="2019-10-27T00:00:00"/>
    <s v="Fri"/>
    <x v="7"/>
    <s v="CA-2019-134880"/>
    <n v="1672"/>
    <s v="Xerox 1882"/>
    <s v="Anna Andreadi"/>
    <n v="85204"/>
    <n v="16"/>
    <n v="1"/>
    <n v="45"/>
  </r>
  <r>
    <n v="0"/>
    <x v="0"/>
    <x v="1071"/>
    <x v="3"/>
    <x v="3"/>
    <n v="0"/>
    <x v="2"/>
    <x v="5"/>
    <x v="1"/>
    <x v="3"/>
    <x v="3"/>
    <s v="United States"/>
    <x v="524"/>
    <x v="1"/>
    <m/>
    <x v="0"/>
    <x v="1"/>
    <d v="2019-11-12T00:00:00"/>
    <s v="Thu"/>
    <x v="7"/>
    <s v="CA-2019-134915"/>
    <n v="791"/>
    <s v="Harbour Creations 67200 Series Stacking Chairs"/>
    <s v="Anna Andreadi"/>
    <n v="85301"/>
    <n v="10"/>
    <n v="2"/>
    <n v="114"/>
  </r>
  <r>
    <n v="0"/>
    <x v="0"/>
    <x v="1071"/>
    <x v="3"/>
    <x v="3"/>
    <n v="0"/>
    <x v="2"/>
    <x v="9"/>
    <x v="1"/>
    <x v="3"/>
    <x v="3"/>
    <s v="United States"/>
    <x v="524"/>
    <x v="1"/>
    <m/>
    <x v="0"/>
    <x v="1"/>
    <d v="2019-11-12T00:00:00"/>
    <s v="Thu"/>
    <x v="7"/>
    <s v="CA-2019-134915"/>
    <n v="1548"/>
    <s v="Tenex V2T-RE Standard Weight Series Chair Mat, 45 x 53, Lip 25 x 12"/>
    <s v="Anna Andreadi"/>
    <n v="85301"/>
    <n v="-6"/>
    <n v="2"/>
    <n v="114"/>
  </r>
  <r>
    <n v="0"/>
    <x v="0"/>
    <x v="1071"/>
    <x v="3"/>
    <x v="3"/>
    <n v="0"/>
    <x v="2"/>
    <x v="3"/>
    <x v="2"/>
    <x v="3"/>
    <x v="3"/>
    <s v="United States"/>
    <x v="524"/>
    <x v="1"/>
    <m/>
    <x v="0"/>
    <x v="1"/>
    <d v="2019-11-12T00:00:00"/>
    <s v="Thu"/>
    <x v="7"/>
    <s v="CA-2019-134915"/>
    <n v="1776"/>
    <s v="Xerox 1978"/>
    <s v="Anna Andreadi"/>
    <n v="85301"/>
    <n v="8"/>
    <n v="5"/>
    <n v="23"/>
  </r>
  <r>
    <n v="0"/>
    <x v="0"/>
    <x v="1071"/>
    <x v="3"/>
    <x v="3"/>
    <n v="0"/>
    <x v="2"/>
    <x v="0"/>
    <x v="0"/>
    <x v="3"/>
    <x v="3"/>
    <s v="United States"/>
    <x v="524"/>
    <x v="1"/>
    <m/>
    <x v="0"/>
    <x v="1"/>
    <d v="2019-11-12T00:00:00"/>
    <s v="Thu"/>
    <x v="7"/>
    <s v="CA-2019-134915"/>
    <n v="478"/>
    <s v="Cush Cases Heavy Duty Rugged Cover Case for Samsung Galaxy S5 - Purple"/>
    <s v="Anna Andreadi"/>
    <n v="85301"/>
    <n v="1"/>
    <n v="2"/>
    <n v="8"/>
  </r>
  <r>
    <n v="0"/>
    <x v="0"/>
    <x v="1071"/>
    <x v="3"/>
    <x v="3"/>
    <n v="0"/>
    <x v="2"/>
    <x v="0"/>
    <x v="0"/>
    <x v="3"/>
    <x v="3"/>
    <s v="United States"/>
    <x v="524"/>
    <x v="1"/>
    <m/>
    <x v="0"/>
    <x v="1"/>
    <d v="2019-11-12T00:00:00"/>
    <s v="Thu"/>
    <x v="7"/>
    <s v="CA-2019-134915"/>
    <n v="1393"/>
    <s v="Samsung Galaxy Mega 6.3"/>
    <s v="Anna Andreadi"/>
    <n v="85301"/>
    <n v="50"/>
    <n v="2"/>
    <n v="672"/>
  </r>
  <r>
    <n v="0"/>
    <x v="0"/>
    <x v="1071"/>
    <x v="3"/>
    <x v="3"/>
    <n v="0"/>
    <x v="2"/>
    <x v="8"/>
    <x v="0"/>
    <x v="3"/>
    <x v="3"/>
    <s v="United States"/>
    <x v="524"/>
    <x v="1"/>
    <m/>
    <x v="0"/>
    <x v="1"/>
    <d v="2019-11-12T00:00:00"/>
    <s v="Thu"/>
    <x v="7"/>
    <s v="CA-2019-134915"/>
    <n v="1080"/>
    <s v="Memorex Micro Travel Drive 8 GB"/>
    <s v="Anna Andreadi"/>
    <n v="85301"/>
    <n v="13"/>
    <n v="4"/>
    <n v="42"/>
  </r>
  <r>
    <n v="3"/>
    <x v="0"/>
    <x v="1245"/>
    <x v="3"/>
    <x v="1"/>
    <n v="3"/>
    <x v="1"/>
    <x v="2"/>
    <x v="2"/>
    <x v="0"/>
    <x v="0"/>
    <s v="United States"/>
    <x v="1"/>
    <x v="0"/>
    <m/>
    <x v="0"/>
    <x v="1"/>
    <d v="2019-11-12T00:00:00"/>
    <s v="Thu"/>
    <x v="7"/>
    <s v="CA-2019-134978"/>
    <n v="242"/>
    <s v="Avery Durable Slant Ring Binders, No Labels"/>
    <s v="Chuck Magee"/>
    <n v="10024"/>
    <n v="5"/>
    <n v="5"/>
    <n v="16"/>
  </r>
  <r>
    <n v="2"/>
    <x v="2"/>
    <x v="1235"/>
    <x v="3"/>
    <x v="2"/>
    <n v="1"/>
    <x v="0"/>
    <x v="0"/>
    <x v="0"/>
    <x v="13"/>
    <x v="10"/>
    <s v="United States"/>
    <x v="422"/>
    <x v="3"/>
    <m/>
    <x v="0"/>
    <x v="1"/>
    <d v="2019-08-01T00:00:00"/>
    <s v="Sun"/>
    <x v="10"/>
    <s v="CA-2019-135034"/>
    <n v="944"/>
    <s v="JBL Micro Wireless Portable Bluetooth Speaker"/>
    <s v="Kelly Williams"/>
    <n v="60653"/>
    <n v="6"/>
    <n v="2"/>
    <n v="96"/>
  </r>
  <r>
    <n v="4"/>
    <x v="1"/>
    <x v="1132"/>
    <x v="3"/>
    <x v="0"/>
    <n v="6"/>
    <x v="0"/>
    <x v="9"/>
    <x v="1"/>
    <x v="16"/>
    <x v="12"/>
    <s v="United States"/>
    <x v="45"/>
    <x v="0"/>
    <m/>
    <x v="0"/>
    <x v="1"/>
    <d v="2019-04-10T00:00:00"/>
    <s v="Tue"/>
    <x v="4"/>
    <s v="CA-2019-135069"/>
    <n v="996"/>
    <s v="Linden 10 Round Wall Clock, Black"/>
    <s v="Chuck Magee"/>
    <n v="19143"/>
    <n v="6"/>
    <n v="3"/>
    <n v="37"/>
  </r>
  <r>
    <n v="4"/>
    <x v="1"/>
    <x v="1132"/>
    <x v="3"/>
    <x v="0"/>
    <n v="6"/>
    <x v="0"/>
    <x v="12"/>
    <x v="2"/>
    <x v="16"/>
    <x v="12"/>
    <s v="United States"/>
    <x v="45"/>
    <x v="0"/>
    <m/>
    <x v="0"/>
    <x v="1"/>
    <d v="2019-04-10T00:00:00"/>
    <s v="Tue"/>
    <x v="4"/>
    <s v="CA-2019-135069"/>
    <n v="1582"/>
    <s v="Tripp Lite Isotel 6 Outlet Surge Protector with Fax/Modem Protection"/>
    <s v="Chuck Magee"/>
    <n v="19143"/>
    <n v="22"/>
    <n v="4"/>
    <n v="195"/>
  </r>
  <r>
    <n v="4"/>
    <x v="1"/>
    <x v="1214"/>
    <x v="3"/>
    <x v="0"/>
    <n v="6"/>
    <x v="1"/>
    <x v="5"/>
    <x v="1"/>
    <x v="433"/>
    <x v="1"/>
    <s v="United States"/>
    <x v="626"/>
    <x v="1"/>
    <m/>
    <x v="0"/>
    <x v="1"/>
    <d v="2019-04-13T00:00:00"/>
    <s v="Fri"/>
    <x v="4"/>
    <s v="CA-2019-135076"/>
    <n v="773"/>
    <s v="Global Wood Trimmed Managers Task Chair, Khaki"/>
    <s v="Anna Andreadi"/>
    <n v="92345"/>
    <n v="-38"/>
    <n v="6"/>
    <n v="437"/>
  </r>
  <r>
    <n v="5"/>
    <x v="1"/>
    <x v="1172"/>
    <x v="4"/>
    <x v="0"/>
    <n v="6"/>
    <x v="2"/>
    <x v="6"/>
    <x v="2"/>
    <x v="453"/>
    <x v="47"/>
    <s v="United States"/>
    <x v="287"/>
    <x v="3"/>
    <m/>
    <x v="0"/>
    <x v="0"/>
    <d v="2019-12-28T00:00:00"/>
    <s v="Sat"/>
    <x v="11"/>
    <s v="CA-2019-135111"/>
    <n v="1508"/>
    <s v="Staples in misc. colors"/>
    <s v="Kelly Williams"/>
    <n v="58103"/>
    <n v="1"/>
    <n v="1"/>
    <n v="2"/>
  </r>
  <r>
    <n v="5"/>
    <x v="1"/>
    <x v="1172"/>
    <x v="4"/>
    <x v="0"/>
    <n v="6"/>
    <x v="2"/>
    <x v="2"/>
    <x v="2"/>
    <x v="453"/>
    <x v="47"/>
    <s v="United States"/>
    <x v="287"/>
    <x v="3"/>
    <m/>
    <x v="0"/>
    <x v="0"/>
    <d v="2019-12-28T00:00:00"/>
    <s v="Sat"/>
    <x v="11"/>
    <s v="CA-2019-135111"/>
    <n v="1645"/>
    <s v="Wilson Jones Impact Binders"/>
    <s v="Kelly Williams"/>
    <n v="58103"/>
    <n v="13"/>
    <n v="5"/>
    <n v="26"/>
  </r>
  <r>
    <n v="5"/>
    <x v="1"/>
    <x v="1173"/>
    <x v="3"/>
    <x v="0"/>
    <n v="6"/>
    <x v="0"/>
    <x v="6"/>
    <x v="2"/>
    <x v="17"/>
    <x v="1"/>
    <s v="United States"/>
    <x v="681"/>
    <x v="1"/>
    <m/>
    <x v="0"/>
    <x v="0"/>
    <d v="2019-06-15T00:00:00"/>
    <s v="Sun"/>
    <x v="9"/>
    <s v="CA-2019-135167"/>
    <n v="522"/>
    <s v="Dixon Prang Watercolor Pencils, 10-Color Set with Brush"/>
    <s v="Anna Andreadi"/>
    <n v="90036"/>
    <n v="2"/>
    <n v="1"/>
    <n v="4"/>
  </r>
  <r>
    <n v="2"/>
    <x v="2"/>
    <x v="1189"/>
    <x v="3"/>
    <x v="2"/>
    <n v="1"/>
    <x v="2"/>
    <x v="10"/>
    <x v="2"/>
    <x v="0"/>
    <x v="0"/>
    <s v="United States"/>
    <x v="607"/>
    <x v="0"/>
    <m/>
    <x v="0"/>
    <x v="0"/>
    <d v="2019-04-09T00:00:00"/>
    <s v="Mon"/>
    <x v="4"/>
    <s v="CA-2019-135279"/>
    <n v="455"/>
    <s v="Color-Coded Legal Exhibit Labels"/>
    <s v="Chuck Magee"/>
    <n v="10011"/>
    <n v="5"/>
    <n v="2"/>
    <n v="10"/>
  </r>
  <r>
    <n v="2"/>
    <x v="2"/>
    <x v="1189"/>
    <x v="3"/>
    <x v="2"/>
    <n v="1"/>
    <x v="2"/>
    <x v="3"/>
    <x v="2"/>
    <x v="0"/>
    <x v="0"/>
    <s v="United States"/>
    <x v="607"/>
    <x v="0"/>
    <m/>
    <x v="0"/>
    <x v="0"/>
    <d v="2019-04-09T00:00:00"/>
    <s v="Mon"/>
    <x v="4"/>
    <s v="CA-2019-135279"/>
    <n v="1816"/>
    <s v="Xerox 212"/>
    <s v="Chuck Magee"/>
    <n v="10011"/>
    <n v="6"/>
    <n v="2"/>
    <n v="13"/>
  </r>
  <r>
    <n v="2"/>
    <x v="2"/>
    <x v="1189"/>
    <x v="3"/>
    <x v="2"/>
    <n v="1"/>
    <x v="2"/>
    <x v="6"/>
    <x v="2"/>
    <x v="0"/>
    <x v="0"/>
    <s v="United States"/>
    <x v="607"/>
    <x v="0"/>
    <m/>
    <x v="0"/>
    <x v="0"/>
    <d v="2019-04-09T00:00:00"/>
    <s v="Mon"/>
    <x v="4"/>
    <s v="CA-2019-135279"/>
    <n v="376"/>
    <s v="Bulldog Vacuum Base Pencil Sharpener"/>
    <s v="Chuck Magee"/>
    <n v="10011"/>
    <n v="10"/>
    <n v="3"/>
    <n v="36"/>
  </r>
  <r>
    <n v="2"/>
    <x v="2"/>
    <x v="1189"/>
    <x v="3"/>
    <x v="2"/>
    <n v="1"/>
    <x v="2"/>
    <x v="10"/>
    <x v="2"/>
    <x v="0"/>
    <x v="0"/>
    <s v="United States"/>
    <x v="607"/>
    <x v="0"/>
    <m/>
    <x v="0"/>
    <x v="0"/>
    <d v="2019-04-09T00:00:00"/>
    <s v="Mon"/>
    <x v="4"/>
    <s v="CA-2019-135279"/>
    <n v="243"/>
    <s v="Avery File Folder Labels"/>
    <s v="Chuck Magee"/>
    <n v="10011"/>
    <n v="4"/>
    <n v="3"/>
    <n v="9"/>
  </r>
  <r>
    <n v="2"/>
    <x v="2"/>
    <x v="1189"/>
    <x v="3"/>
    <x v="2"/>
    <n v="1"/>
    <x v="2"/>
    <x v="11"/>
    <x v="2"/>
    <x v="0"/>
    <x v="0"/>
    <s v="United States"/>
    <x v="607"/>
    <x v="0"/>
    <m/>
    <x v="0"/>
    <x v="0"/>
    <d v="2019-04-09T00:00:00"/>
    <s v="Mon"/>
    <x v="4"/>
    <s v="CA-2019-135279"/>
    <n v="1202"/>
    <s v="Office Impressions Heavy Duty Welded Shelving &amp; Multimedia Storage Drawers"/>
    <s v="Chuck Magee"/>
    <n v="10011"/>
    <n v="0"/>
    <n v="3"/>
    <n v="502"/>
  </r>
  <r>
    <n v="2"/>
    <x v="2"/>
    <x v="1189"/>
    <x v="3"/>
    <x v="2"/>
    <n v="1"/>
    <x v="2"/>
    <x v="3"/>
    <x v="2"/>
    <x v="0"/>
    <x v="0"/>
    <s v="United States"/>
    <x v="607"/>
    <x v="0"/>
    <m/>
    <x v="0"/>
    <x v="0"/>
    <d v="2019-04-09T00:00:00"/>
    <s v="Mon"/>
    <x v="4"/>
    <s v="CA-2019-135279"/>
    <n v="464"/>
    <s v="Computer Printout Paper with Letter-Trim Fine Perforations"/>
    <s v="Chuck Magee"/>
    <n v="10011"/>
    <n v="92"/>
    <n v="4"/>
    <n v="192"/>
  </r>
  <r>
    <n v="1"/>
    <x v="0"/>
    <x v="1176"/>
    <x v="3"/>
    <x v="2"/>
    <n v="1"/>
    <x v="0"/>
    <x v="9"/>
    <x v="1"/>
    <x v="475"/>
    <x v="30"/>
    <s v="United States"/>
    <x v="261"/>
    <x v="3"/>
    <m/>
    <x v="0"/>
    <x v="0"/>
    <d v="2019-11-26T00:00:00"/>
    <s v="Thu"/>
    <x v="7"/>
    <s v="CA-2019-135307"/>
    <n v="627"/>
    <s v="Executive Impressions Supervisor Wall Clock"/>
    <s v="Kelly Williams"/>
    <n v="64118"/>
    <n v="40"/>
    <n v="3"/>
    <n v="126"/>
  </r>
  <r>
    <n v="1"/>
    <x v="0"/>
    <x v="1176"/>
    <x v="3"/>
    <x v="2"/>
    <n v="1"/>
    <x v="0"/>
    <x v="8"/>
    <x v="0"/>
    <x v="475"/>
    <x v="30"/>
    <s v="United States"/>
    <x v="261"/>
    <x v="3"/>
    <m/>
    <x v="0"/>
    <x v="0"/>
    <d v="2019-11-26T00:00:00"/>
    <s v="Thu"/>
    <x v="7"/>
    <s v="CA-2019-135307"/>
    <n v="1404"/>
    <s v="SanDisk Cruzer 32 GB USB Flash Drive"/>
    <s v="Kelly Williams"/>
    <n v="64118"/>
    <n v="12"/>
    <n v="2"/>
    <n v="38"/>
  </r>
  <r>
    <n v="5"/>
    <x v="1"/>
    <x v="1194"/>
    <x v="3"/>
    <x v="0"/>
    <n v="6"/>
    <x v="1"/>
    <x v="14"/>
    <x v="1"/>
    <x v="0"/>
    <x v="0"/>
    <s v="United States"/>
    <x v="366"/>
    <x v="0"/>
    <m/>
    <x v="0"/>
    <x v="1"/>
    <d v="2019-12-13T00:00:00"/>
    <s v="Fri"/>
    <x v="6"/>
    <s v="CA-2019-135377"/>
    <n v="379"/>
    <s v="Bush Andora Bookcase, Maple/Graphite Gray Finish"/>
    <s v="Chuck Magee"/>
    <n v="10024"/>
    <n v="7"/>
    <n v="3"/>
    <n v="288"/>
  </r>
  <r>
    <n v="6"/>
    <x v="0"/>
    <x v="1143"/>
    <x v="3"/>
    <x v="0"/>
    <n v="6"/>
    <x v="0"/>
    <x v="1"/>
    <x v="1"/>
    <x v="311"/>
    <x v="1"/>
    <s v="United States"/>
    <x v="506"/>
    <x v="1"/>
    <m/>
    <x v="0"/>
    <x v="1"/>
    <d v="2019-11-03T00:00:00"/>
    <s v="Tue"/>
    <x v="7"/>
    <s v="CA-2019-135419"/>
    <n v="1386"/>
    <s v="SAFCO PlanMaster Boards, 60w x 37-1/2d, White Melamine"/>
    <s v="Anna Andreadi"/>
    <n v="93309"/>
    <n v="36"/>
    <n v="4"/>
    <n v="486"/>
  </r>
  <r>
    <n v="5"/>
    <x v="1"/>
    <x v="1090"/>
    <x v="3"/>
    <x v="0"/>
    <n v="6"/>
    <x v="0"/>
    <x v="12"/>
    <x v="2"/>
    <x v="344"/>
    <x v="20"/>
    <s v="United States"/>
    <x v="183"/>
    <x v="2"/>
    <m/>
    <x v="0"/>
    <x v="0"/>
    <d v="2019-12-07T00:00:00"/>
    <s v="Sat"/>
    <x v="6"/>
    <s v="CA-2019-135587"/>
    <n v="612"/>
    <s v="Eureka The Boss Lite 10-Amp Upright Vacuum, Blue"/>
    <s v="Cassandra Brandow"/>
    <n v="39401"/>
    <n v="90"/>
    <n v="4"/>
    <n v="321"/>
  </r>
  <r>
    <n v="5"/>
    <x v="1"/>
    <x v="1090"/>
    <x v="3"/>
    <x v="0"/>
    <n v="6"/>
    <x v="0"/>
    <x v="8"/>
    <x v="0"/>
    <x v="344"/>
    <x v="20"/>
    <s v="United States"/>
    <x v="183"/>
    <x v="2"/>
    <m/>
    <x v="0"/>
    <x v="0"/>
    <d v="2019-12-07T00:00:00"/>
    <s v="Sat"/>
    <x v="6"/>
    <s v="CA-2019-135587"/>
    <n v="1080"/>
    <s v="Memorex Micro Travel Drive 8 GB"/>
    <s v="Cassandra Brandow"/>
    <n v="39401"/>
    <n v="23"/>
    <n v="4"/>
    <n v="52"/>
  </r>
  <r>
    <n v="4"/>
    <x v="1"/>
    <x v="1175"/>
    <x v="3"/>
    <x v="0"/>
    <n v="6"/>
    <x v="0"/>
    <x v="11"/>
    <x v="2"/>
    <x v="33"/>
    <x v="4"/>
    <s v="United States"/>
    <x v="748"/>
    <x v="3"/>
    <m/>
    <x v="0"/>
    <x v="1"/>
    <d v="2019-03-23T00:00:00"/>
    <s v="Mon"/>
    <x v="2"/>
    <s v="CA-2019-135650"/>
    <n v="648"/>
    <s v="Fellowes Officeware Wire Shelving"/>
    <s v="Kelly Williams"/>
    <n v="77340"/>
    <n v="-32"/>
    <n v="2"/>
    <n v="144"/>
  </r>
  <r>
    <n v="4"/>
    <x v="1"/>
    <x v="1246"/>
    <x v="3"/>
    <x v="0"/>
    <n v="6"/>
    <x v="1"/>
    <x v="14"/>
    <x v="1"/>
    <x v="37"/>
    <x v="4"/>
    <s v="United States"/>
    <x v="732"/>
    <x v="3"/>
    <s v="Yes"/>
    <x v="1"/>
    <x v="10"/>
    <d v="2019-04-27T00:00:00"/>
    <s v="Fri"/>
    <x v="5"/>
    <s v="CA-2019-135692"/>
    <n v="1427"/>
    <s v="Sauder Barrister Bookcases"/>
    <s v="Kelly Williams"/>
    <n v="76106"/>
    <n v="-42"/>
    <n v="4"/>
    <n v="220"/>
  </r>
  <r>
    <n v="4"/>
    <x v="1"/>
    <x v="1246"/>
    <x v="3"/>
    <x v="0"/>
    <n v="6"/>
    <x v="1"/>
    <x v="10"/>
    <x v="2"/>
    <x v="37"/>
    <x v="4"/>
    <s v="United States"/>
    <x v="732"/>
    <x v="3"/>
    <s v="Yes"/>
    <x v="1"/>
    <x v="1"/>
    <d v="2019-04-27T00:00:00"/>
    <s v="Fri"/>
    <x v="5"/>
    <s v="CA-2019-135692"/>
    <n v="232"/>
    <s v="Avery Address/Shipping Labels for Typewriters, 4 x 2"/>
    <s v="Kelly Williams"/>
    <n v="76106"/>
    <n v="12"/>
    <n v="4"/>
    <n v="33"/>
  </r>
  <r>
    <n v="2"/>
    <x v="2"/>
    <x v="972"/>
    <x v="3"/>
    <x v="2"/>
    <n v="1"/>
    <x v="0"/>
    <x v="9"/>
    <x v="1"/>
    <x v="1"/>
    <x v="1"/>
    <s v="United States"/>
    <x v="464"/>
    <x v="1"/>
    <m/>
    <x v="0"/>
    <x v="0"/>
    <d v="2019-04-22T00:00:00"/>
    <s v="Sun"/>
    <x v="4"/>
    <s v="CA-2019-135783"/>
    <n v="591"/>
    <s v="Eldon Stackable Tray, Side-Load, Legal, Smoke"/>
    <s v="Anna Andreadi"/>
    <n v="94122"/>
    <n v="6"/>
    <n v="2"/>
    <n v="18"/>
  </r>
  <r>
    <n v="6"/>
    <x v="0"/>
    <x v="1032"/>
    <x v="3"/>
    <x v="0"/>
    <n v="6"/>
    <x v="0"/>
    <x v="11"/>
    <x v="2"/>
    <x v="476"/>
    <x v="6"/>
    <s v="United States"/>
    <x v="530"/>
    <x v="3"/>
    <m/>
    <x v="0"/>
    <x v="0"/>
    <d v="2019-12-01T00:00:00"/>
    <s v="Sun"/>
    <x v="6"/>
    <s v="CA-2019-135860"/>
    <n v="1555"/>
    <s v="Tennsco Lockers, Gray"/>
    <s v="Kelly Williams"/>
    <n v="48601"/>
    <n v="6"/>
    <n v="4"/>
    <n v="84"/>
  </r>
  <r>
    <n v="6"/>
    <x v="0"/>
    <x v="1032"/>
    <x v="3"/>
    <x v="0"/>
    <n v="6"/>
    <x v="0"/>
    <x v="0"/>
    <x v="0"/>
    <x v="476"/>
    <x v="6"/>
    <s v="United States"/>
    <x v="530"/>
    <x v="3"/>
    <m/>
    <x v="0"/>
    <x v="0"/>
    <d v="2019-12-01T00:00:00"/>
    <s v="Sun"/>
    <x v="6"/>
    <s v="CA-2019-135860"/>
    <n v="1248"/>
    <s v="Panasonic KX-TG6844B Expandable Digital Cordless Telephone"/>
    <s v="Kelly Williams"/>
    <n v="48601"/>
    <n v="36"/>
    <n v="2"/>
    <n v="132"/>
  </r>
  <r>
    <n v="6"/>
    <x v="0"/>
    <x v="1032"/>
    <x v="3"/>
    <x v="0"/>
    <n v="6"/>
    <x v="0"/>
    <x v="2"/>
    <x v="2"/>
    <x v="476"/>
    <x v="6"/>
    <s v="United States"/>
    <x v="530"/>
    <x v="3"/>
    <m/>
    <x v="0"/>
    <x v="0"/>
    <d v="2019-12-01T00:00:00"/>
    <s v="Sun"/>
    <x v="6"/>
    <s v="CA-2019-135860"/>
    <n v="242"/>
    <s v="Avery Durable Slant Ring Binders, No Labels"/>
    <s v="Kelly Williams"/>
    <n v="48601"/>
    <n v="7"/>
    <n v="4"/>
    <n v="16"/>
  </r>
  <r>
    <n v="6"/>
    <x v="0"/>
    <x v="1032"/>
    <x v="3"/>
    <x v="0"/>
    <n v="6"/>
    <x v="0"/>
    <x v="4"/>
    <x v="2"/>
    <x v="476"/>
    <x v="6"/>
    <s v="United States"/>
    <x v="530"/>
    <x v="3"/>
    <m/>
    <x v="0"/>
    <x v="0"/>
    <d v="2019-12-01T00:00:00"/>
    <s v="Sun"/>
    <x v="6"/>
    <s v="CA-2019-135860"/>
    <n v="111"/>
    <s v="Advantus Push Pins, Aluminum Head"/>
    <s v="Kelly Williams"/>
    <n v="48601"/>
    <n v="16"/>
    <n v="9"/>
    <n v="52"/>
  </r>
  <r>
    <n v="6"/>
    <x v="0"/>
    <x v="1032"/>
    <x v="3"/>
    <x v="0"/>
    <n v="6"/>
    <x v="0"/>
    <x v="11"/>
    <x v="2"/>
    <x v="476"/>
    <x v="6"/>
    <s v="United States"/>
    <x v="530"/>
    <x v="3"/>
    <m/>
    <x v="0"/>
    <x v="0"/>
    <d v="2019-12-01T00:00:00"/>
    <s v="Sun"/>
    <x v="6"/>
    <s v="CA-2019-135860"/>
    <n v="776"/>
    <s v="Gould Plastics 18-Pocket Panel Bin, 34w x 5-1/4d x 20-1/2h"/>
    <s v="Kelly Williams"/>
    <n v="48601"/>
    <n v="4"/>
    <n v="1"/>
    <n v="92"/>
  </r>
  <r>
    <n v="7"/>
    <x v="2"/>
    <x v="1023"/>
    <x v="3"/>
    <x v="0"/>
    <n v="6"/>
    <x v="1"/>
    <x v="2"/>
    <x v="2"/>
    <x v="23"/>
    <x v="1"/>
    <s v="United States"/>
    <x v="747"/>
    <x v="1"/>
    <m/>
    <x v="0"/>
    <x v="1"/>
    <d v="2019-10-13T00:00:00"/>
    <s v="Fri"/>
    <x v="8"/>
    <s v="CA-2019-135909"/>
    <n v="651"/>
    <s v="Fellowes PB500 Electric Punch Plastic Comb Binding Machine with Manual Bind"/>
    <s v="Anna Andreadi"/>
    <n v="95823"/>
    <n v="1906"/>
    <n v="5"/>
    <n v="5084"/>
  </r>
  <r>
    <n v="7"/>
    <x v="2"/>
    <x v="1023"/>
    <x v="3"/>
    <x v="0"/>
    <n v="6"/>
    <x v="1"/>
    <x v="8"/>
    <x v="0"/>
    <x v="23"/>
    <x v="1"/>
    <s v="United States"/>
    <x v="747"/>
    <x v="1"/>
    <m/>
    <x v="0"/>
    <x v="0"/>
    <d v="2019-10-13T00:00:00"/>
    <s v="Fri"/>
    <x v="8"/>
    <s v="CA-2019-135909"/>
    <n v="1021"/>
    <s v="Logitech Media Keyboard K200"/>
    <s v="Anna Andreadi"/>
    <n v="95823"/>
    <n v="40"/>
    <n v="6"/>
    <n v="210"/>
  </r>
  <r>
    <n v="7"/>
    <x v="2"/>
    <x v="1023"/>
    <x v="3"/>
    <x v="0"/>
    <n v="6"/>
    <x v="1"/>
    <x v="0"/>
    <x v="0"/>
    <x v="23"/>
    <x v="1"/>
    <s v="United States"/>
    <x v="747"/>
    <x v="1"/>
    <m/>
    <x v="0"/>
    <x v="1"/>
    <d v="2019-10-13T00:00:00"/>
    <s v="Fri"/>
    <x v="8"/>
    <s v="CA-2019-135909"/>
    <n v="139"/>
    <s v="Anker Astro Mini 3000mAh Ultra-Compact Portable Charger"/>
    <s v="Anna Andreadi"/>
    <n v="95823"/>
    <n v="-8"/>
    <n v="2"/>
    <n v="32"/>
  </r>
  <r>
    <n v="7"/>
    <x v="2"/>
    <x v="1247"/>
    <x v="3"/>
    <x v="0"/>
    <n v="6"/>
    <x v="2"/>
    <x v="9"/>
    <x v="1"/>
    <x v="50"/>
    <x v="3"/>
    <s v="United States"/>
    <x v="339"/>
    <x v="1"/>
    <m/>
    <x v="0"/>
    <x v="1"/>
    <d v="2019-02-20T00:00:00"/>
    <s v="Fri"/>
    <x v="3"/>
    <s v="CA-2019-135937"/>
    <n v="871"/>
    <s v="Howard Miller 13 Diameter Pewter Finish Round Wall Clock"/>
    <s v="Anna Andreadi"/>
    <n v="85234"/>
    <n v="16"/>
    <n v="2"/>
    <n v="69"/>
  </r>
  <r>
    <n v="7"/>
    <x v="2"/>
    <x v="1247"/>
    <x v="3"/>
    <x v="0"/>
    <n v="6"/>
    <x v="2"/>
    <x v="1"/>
    <x v="1"/>
    <x v="50"/>
    <x v="3"/>
    <s v="United States"/>
    <x v="339"/>
    <x v="1"/>
    <m/>
    <x v="0"/>
    <x v="8"/>
    <d v="2019-02-20T00:00:00"/>
    <s v="Fri"/>
    <x v="3"/>
    <s v="CA-2019-135937"/>
    <n v="964"/>
    <s v="KI Adjustable-Height Table"/>
    <s v="Anna Andreadi"/>
    <n v="85234"/>
    <n v="-186"/>
    <n v="9"/>
    <n v="387"/>
  </r>
  <r>
    <n v="7"/>
    <x v="2"/>
    <x v="1247"/>
    <x v="3"/>
    <x v="0"/>
    <n v="6"/>
    <x v="2"/>
    <x v="11"/>
    <x v="2"/>
    <x v="50"/>
    <x v="3"/>
    <s v="United States"/>
    <x v="339"/>
    <x v="1"/>
    <m/>
    <x v="0"/>
    <x v="1"/>
    <d v="2019-02-20T00:00:00"/>
    <s v="Fri"/>
    <x v="3"/>
    <s v="CA-2019-135937"/>
    <n v="636"/>
    <s v="Fellowes Bankers Box Stor/Drawer Steel Plus"/>
    <s v="Anna Andreadi"/>
    <n v="85234"/>
    <n v="-6"/>
    <n v="2"/>
    <n v="51"/>
  </r>
  <r>
    <n v="7"/>
    <x v="2"/>
    <x v="1247"/>
    <x v="3"/>
    <x v="0"/>
    <n v="6"/>
    <x v="2"/>
    <x v="7"/>
    <x v="2"/>
    <x v="50"/>
    <x v="3"/>
    <s v="United States"/>
    <x v="339"/>
    <x v="1"/>
    <m/>
    <x v="0"/>
    <x v="1"/>
    <d v="2019-02-20T00:00:00"/>
    <s v="Fri"/>
    <x v="3"/>
    <s v="CA-2019-135937"/>
    <n v="981"/>
    <s v="Letter or Legal Size Expandable Poly String Tie Envelopes"/>
    <s v="Anna Andreadi"/>
    <n v="85234"/>
    <n v="4"/>
    <n v="5"/>
    <n v="11"/>
  </r>
  <r>
    <n v="7"/>
    <x v="2"/>
    <x v="1247"/>
    <x v="3"/>
    <x v="0"/>
    <n v="6"/>
    <x v="2"/>
    <x v="8"/>
    <x v="0"/>
    <x v="50"/>
    <x v="3"/>
    <s v="United States"/>
    <x v="339"/>
    <x v="1"/>
    <m/>
    <x v="0"/>
    <x v="1"/>
    <d v="2019-02-20T00:00:00"/>
    <s v="Fri"/>
    <x v="3"/>
    <s v="CA-2019-135937"/>
    <n v="1097"/>
    <s v="Microsoft Wireless Mobile Mouse 4000"/>
    <s v="Anna Andreadi"/>
    <n v="85234"/>
    <n v="5"/>
    <n v="1"/>
    <n v="32"/>
  </r>
  <r>
    <n v="7"/>
    <x v="2"/>
    <x v="1247"/>
    <x v="3"/>
    <x v="0"/>
    <n v="6"/>
    <x v="2"/>
    <x v="0"/>
    <x v="0"/>
    <x v="50"/>
    <x v="3"/>
    <s v="United States"/>
    <x v="339"/>
    <x v="1"/>
    <m/>
    <x v="0"/>
    <x v="1"/>
    <d v="2019-02-20T00:00:00"/>
    <s v="Fri"/>
    <x v="3"/>
    <s v="CA-2019-135937"/>
    <n v="1577"/>
    <s v="Toshiba IPT2010-SD IP Telephone"/>
    <s v="Anna Andreadi"/>
    <n v="85234"/>
    <n v="25"/>
    <n v="3"/>
    <n v="334"/>
  </r>
  <r>
    <n v="3"/>
    <x v="0"/>
    <x v="1008"/>
    <x v="3"/>
    <x v="1"/>
    <n v="3"/>
    <x v="1"/>
    <x v="2"/>
    <x v="2"/>
    <x v="0"/>
    <x v="0"/>
    <s v="United States"/>
    <x v="547"/>
    <x v="0"/>
    <m/>
    <x v="0"/>
    <x v="1"/>
    <d v="2019-09-22T00:00:00"/>
    <s v="Sun"/>
    <x v="0"/>
    <s v="CA-2019-136000"/>
    <n v="698"/>
    <s v="GBC Poly Designer Binding Covers"/>
    <s v="Chuck Magee"/>
    <n v="10009"/>
    <n v="15"/>
    <n v="3"/>
    <n v="40"/>
  </r>
  <r>
    <n v="7"/>
    <x v="2"/>
    <x v="1185"/>
    <x v="3"/>
    <x v="0"/>
    <n v="6"/>
    <x v="1"/>
    <x v="4"/>
    <x v="2"/>
    <x v="15"/>
    <x v="11"/>
    <s v="United States"/>
    <x v="535"/>
    <x v="1"/>
    <m/>
    <x v="0"/>
    <x v="0"/>
    <d v="2019-02-23T00:00:00"/>
    <s v="Mon"/>
    <x v="2"/>
    <s v="CA-2019-136007"/>
    <n v="120"/>
    <s v="Alliance Rubber Bands"/>
    <s v="Anna Andreadi"/>
    <n v="98115"/>
    <n v="0"/>
    <n v="5"/>
    <n v="8"/>
  </r>
  <r>
    <n v="7"/>
    <x v="2"/>
    <x v="1185"/>
    <x v="3"/>
    <x v="0"/>
    <n v="6"/>
    <x v="1"/>
    <x v="0"/>
    <x v="0"/>
    <x v="15"/>
    <x v="11"/>
    <s v="United States"/>
    <x v="535"/>
    <x v="1"/>
    <m/>
    <x v="0"/>
    <x v="1"/>
    <d v="2019-02-23T00:00:00"/>
    <s v="Mon"/>
    <x v="2"/>
    <s v="CA-2019-136007"/>
    <n v="931"/>
    <s v="invisibleSHIELD by ZAGG Smudge-Free Screen Protector"/>
    <s v="Anna Andreadi"/>
    <n v="98115"/>
    <n v="25"/>
    <n v="5"/>
    <n v="72"/>
  </r>
  <r>
    <n v="4"/>
    <x v="1"/>
    <x v="1004"/>
    <x v="3"/>
    <x v="0"/>
    <n v="6"/>
    <x v="1"/>
    <x v="6"/>
    <x v="2"/>
    <x v="477"/>
    <x v="10"/>
    <s v="United States"/>
    <x v="218"/>
    <x v="3"/>
    <m/>
    <x v="0"/>
    <x v="1"/>
    <d v="2019-12-15T00:00:00"/>
    <s v="Sun"/>
    <x v="6"/>
    <s v="CA-2019-136063"/>
    <n v="1120"/>
    <s v="Newell 307"/>
    <s v="Kelly Williams"/>
    <n v="60302"/>
    <n v="1"/>
    <n v="7"/>
    <n v="10"/>
  </r>
  <r>
    <n v="6"/>
    <x v="0"/>
    <x v="1195"/>
    <x v="4"/>
    <x v="0"/>
    <n v="6"/>
    <x v="1"/>
    <x v="3"/>
    <x v="2"/>
    <x v="89"/>
    <x v="4"/>
    <s v="United States"/>
    <x v="25"/>
    <x v="3"/>
    <m/>
    <x v="0"/>
    <x v="1"/>
    <d v="2019-12-26T00:00:00"/>
    <s v="Thu"/>
    <x v="11"/>
    <s v="CA-2019-136238"/>
    <n v="1756"/>
    <s v="Xerox 1959"/>
    <s v="Kelly Williams"/>
    <n v="79762"/>
    <n v="6"/>
    <n v="3"/>
    <n v="16"/>
  </r>
  <r>
    <n v="0"/>
    <x v="0"/>
    <x v="1044"/>
    <x v="3"/>
    <x v="3"/>
    <n v="0"/>
    <x v="1"/>
    <x v="13"/>
    <x v="0"/>
    <x v="1"/>
    <x v="1"/>
    <s v="United States"/>
    <x v="200"/>
    <x v="1"/>
    <s v="Yes"/>
    <x v="1"/>
    <x v="1"/>
    <d v="2019-11-16T00:00:00"/>
    <s v="Mon"/>
    <x v="7"/>
    <s v="CA-2019-136308"/>
    <n v="275"/>
    <s v="Bady BDG101FRU Card Printer"/>
    <s v="Anna Andreadi"/>
    <n v="94122"/>
    <n v="216"/>
    <n v="3"/>
    <n v="1920"/>
  </r>
  <r>
    <n v="2"/>
    <x v="1"/>
    <x v="1062"/>
    <x v="3"/>
    <x v="1"/>
    <n v="3"/>
    <x v="0"/>
    <x v="9"/>
    <x v="1"/>
    <x v="0"/>
    <x v="0"/>
    <s v="United States"/>
    <x v="225"/>
    <x v="0"/>
    <m/>
    <x v="0"/>
    <x v="0"/>
    <d v="2019-06-24T00:00:00"/>
    <s v="Tue"/>
    <x v="9"/>
    <s v="CA-2019-136350"/>
    <n v="509"/>
    <s v="Deflect-o RollaMat Studded, Beveled Mat for Medium Pile Carpeting"/>
    <s v="Chuck Magee"/>
    <n v="10011"/>
    <n v="50"/>
    <n v="3"/>
    <n v="277"/>
  </r>
  <r>
    <n v="2"/>
    <x v="1"/>
    <x v="1062"/>
    <x v="3"/>
    <x v="1"/>
    <n v="3"/>
    <x v="0"/>
    <x v="5"/>
    <x v="1"/>
    <x v="0"/>
    <x v="0"/>
    <s v="United States"/>
    <x v="225"/>
    <x v="0"/>
    <m/>
    <x v="0"/>
    <x v="9"/>
    <d v="2019-06-24T00:00:00"/>
    <s v="Tue"/>
    <x v="9"/>
    <s v="CA-2019-136350"/>
    <n v="746"/>
    <s v="Global Deluxe Office Fabric Chairs"/>
    <s v="Chuck Magee"/>
    <n v="10011"/>
    <n v="33"/>
    <n v="2"/>
    <n v="173"/>
  </r>
  <r>
    <n v="4"/>
    <x v="2"/>
    <x v="1005"/>
    <x v="3"/>
    <x v="1"/>
    <n v="3"/>
    <x v="0"/>
    <x v="9"/>
    <x v="1"/>
    <x v="16"/>
    <x v="12"/>
    <s v="United States"/>
    <x v="335"/>
    <x v="0"/>
    <m/>
    <x v="0"/>
    <x v="1"/>
    <d v="2019-07-13T00:00:00"/>
    <s v="Fri"/>
    <x v="1"/>
    <s v="CA-2019-136364"/>
    <n v="1183"/>
    <s v="Nu-Dell Executive Frame"/>
    <s v="Chuck Magee"/>
    <n v="19140"/>
    <n v="19"/>
    <n v="9"/>
    <n v="91"/>
  </r>
  <r>
    <n v="4"/>
    <x v="2"/>
    <x v="1005"/>
    <x v="3"/>
    <x v="1"/>
    <n v="3"/>
    <x v="0"/>
    <x v="0"/>
    <x v="0"/>
    <x v="16"/>
    <x v="12"/>
    <s v="United States"/>
    <x v="335"/>
    <x v="0"/>
    <m/>
    <x v="0"/>
    <x v="6"/>
    <d v="2019-07-13T00:00:00"/>
    <s v="Fri"/>
    <x v="1"/>
    <s v="CA-2019-136364"/>
    <n v="442"/>
    <s v="Cisco SPA508G"/>
    <s v="Chuck Magee"/>
    <n v="19140"/>
    <n v="-7"/>
    <n v="1"/>
    <n v="40"/>
  </r>
  <r>
    <n v="2"/>
    <x v="2"/>
    <x v="1139"/>
    <x v="3"/>
    <x v="2"/>
    <n v="1"/>
    <x v="0"/>
    <x v="9"/>
    <x v="1"/>
    <x v="16"/>
    <x v="12"/>
    <s v="United States"/>
    <x v="331"/>
    <x v="0"/>
    <m/>
    <x v="0"/>
    <x v="1"/>
    <d v="2019-09-16T00:00:00"/>
    <s v="Mon"/>
    <x v="0"/>
    <s v="CA-2019-136448"/>
    <n v="568"/>
    <s v="Eldon Expressions Punched Metal &amp; Wood Desk Accessories, Black &amp; Cherry"/>
    <s v="Chuck Magee"/>
    <n v="19143"/>
    <n v="2"/>
    <n v="3"/>
    <n v="23"/>
  </r>
  <r>
    <n v="2"/>
    <x v="2"/>
    <x v="1139"/>
    <x v="3"/>
    <x v="2"/>
    <n v="1"/>
    <x v="0"/>
    <x v="2"/>
    <x v="2"/>
    <x v="16"/>
    <x v="12"/>
    <s v="United States"/>
    <x v="331"/>
    <x v="0"/>
    <m/>
    <x v="0"/>
    <x v="4"/>
    <d v="2019-09-16T00:00:00"/>
    <s v="Mon"/>
    <x v="0"/>
    <s v="CA-2019-136448"/>
    <n v="327"/>
    <s v="Binder Posts"/>
    <s v="Chuck Magee"/>
    <n v="19143"/>
    <n v="-3"/>
    <n v="2"/>
    <n v="3"/>
  </r>
  <r>
    <n v="2"/>
    <x v="2"/>
    <x v="1139"/>
    <x v="3"/>
    <x v="2"/>
    <n v="1"/>
    <x v="0"/>
    <x v="2"/>
    <x v="2"/>
    <x v="16"/>
    <x v="12"/>
    <s v="United States"/>
    <x v="331"/>
    <x v="0"/>
    <m/>
    <x v="0"/>
    <x v="4"/>
    <d v="2019-09-16T00:00:00"/>
    <s v="Mon"/>
    <x v="0"/>
    <s v="CA-2019-136448"/>
    <n v="687"/>
    <s v="GBC DocuBind TL300 Electric Binding System"/>
    <s v="Chuck Magee"/>
    <n v="19143"/>
    <n v="-413"/>
    <n v="2"/>
    <n v="538"/>
  </r>
  <r>
    <n v="2"/>
    <x v="2"/>
    <x v="1139"/>
    <x v="3"/>
    <x v="2"/>
    <n v="1"/>
    <x v="0"/>
    <x v="8"/>
    <x v="0"/>
    <x v="16"/>
    <x v="12"/>
    <s v="United States"/>
    <x v="331"/>
    <x v="0"/>
    <m/>
    <x v="0"/>
    <x v="1"/>
    <d v="2019-09-16T00:00:00"/>
    <s v="Mon"/>
    <x v="0"/>
    <s v="CA-2019-136448"/>
    <n v="1000"/>
    <s v="Logitech 910-002974 M325 Wireless Mouse for Web Scrolling"/>
    <s v="Chuck Magee"/>
    <n v="19143"/>
    <n v="14"/>
    <n v="2"/>
    <n v="48"/>
  </r>
  <r>
    <n v="2"/>
    <x v="2"/>
    <x v="1139"/>
    <x v="3"/>
    <x v="2"/>
    <n v="1"/>
    <x v="0"/>
    <x v="8"/>
    <x v="0"/>
    <x v="16"/>
    <x v="12"/>
    <s v="United States"/>
    <x v="331"/>
    <x v="0"/>
    <m/>
    <x v="0"/>
    <x v="1"/>
    <d v="2019-09-16T00:00:00"/>
    <s v="Mon"/>
    <x v="0"/>
    <s v="CA-2019-136448"/>
    <n v="1025"/>
    <s v="Logitech Trackman Marble Mouse"/>
    <s v="Chuck Magee"/>
    <n v="19143"/>
    <n v="20"/>
    <n v="3"/>
    <n v="72"/>
  </r>
  <r>
    <n v="4"/>
    <x v="1"/>
    <x v="1095"/>
    <x v="3"/>
    <x v="0"/>
    <n v="6"/>
    <x v="0"/>
    <x v="2"/>
    <x v="2"/>
    <x v="47"/>
    <x v="19"/>
    <s v="United States"/>
    <x v="247"/>
    <x v="0"/>
    <m/>
    <x v="0"/>
    <x v="4"/>
    <d v="2019-04-16T00:00:00"/>
    <s v="Mon"/>
    <x v="4"/>
    <s v="CA-2019-136497"/>
    <n v="1489"/>
    <s v="SpineVue Locking Slant-D Ring Binders by Cardinal"/>
    <s v="Chuck Magee"/>
    <n v="43229"/>
    <n v="-10"/>
    <n v="5"/>
    <n v="14"/>
  </r>
  <r>
    <n v="2"/>
    <x v="1"/>
    <x v="996"/>
    <x v="3"/>
    <x v="1"/>
    <n v="3"/>
    <x v="1"/>
    <x v="15"/>
    <x v="2"/>
    <x v="0"/>
    <x v="0"/>
    <s v="United States"/>
    <x v="296"/>
    <x v="0"/>
    <m/>
    <x v="0"/>
    <x v="0"/>
    <d v="2019-03-23T00:00:00"/>
    <s v="Mon"/>
    <x v="2"/>
    <s v="CA-2019-136511"/>
    <n v="1308"/>
    <s v="Premier Electric Letter Opener"/>
    <s v="Chuck Magee"/>
    <n v="10011"/>
    <n v="17"/>
    <n v="3"/>
    <n v="348"/>
  </r>
  <r>
    <n v="4"/>
    <x v="1"/>
    <x v="1195"/>
    <x v="4"/>
    <x v="0"/>
    <n v="6"/>
    <x v="0"/>
    <x v="14"/>
    <x v="1"/>
    <x v="357"/>
    <x v="4"/>
    <s v="United States"/>
    <x v="694"/>
    <x v="3"/>
    <s v="Yes"/>
    <x v="1"/>
    <x v="10"/>
    <d v="2019-12-28T00:00:00"/>
    <s v="Sat"/>
    <x v="11"/>
    <s v="CA-2019-136539"/>
    <n v="391"/>
    <s v="Bush Westfield Collection Bookcases, Medium Cherry Finish"/>
    <s v="Kelly Williams"/>
    <n v="78664"/>
    <n v="-12"/>
    <n v="2"/>
    <n v="79"/>
  </r>
  <r>
    <n v="4"/>
    <x v="1"/>
    <x v="1195"/>
    <x v="4"/>
    <x v="0"/>
    <n v="6"/>
    <x v="0"/>
    <x v="6"/>
    <x v="2"/>
    <x v="357"/>
    <x v="4"/>
    <s v="United States"/>
    <x v="694"/>
    <x v="3"/>
    <s v="Yes"/>
    <x v="1"/>
    <x v="1"/>
    <d v="2019-12-28T00:00:00"/>
    <s v="Sat"/>
    <x v="11"/>
    <s v="CA-2019-136539"/>
    <n v="1499"/>
    <s v="Stanley Bostitch Contemporary Electric Pencil Sharpeners"/>
    <s v="Kelly Williams"/>
    <n v="78664"/>
    <n v="3"/>
    <n v="2"/>
    <n v="27"/>
  </r>
  <r>
    <n v="5"/>
    <x v="1"/>
    <x v="1248"/>
    <x v="3"/>
    <x v="0"/>
    <n v="6"/>
    <x v="1"/>
    <x v="3"/>
    <x v="2"/>
    <x v="156"/>
    <x v="4"/>
    <s v="United States"/>
    <x v="731"/>
    <x v="3"/>
    <m/>
    <x v="0"/>
    <x v="1"/>
    <d v="2019-08-06T00:00:00"/>
    <s v="Fri"/>
    <x v="10"/>
    <s v="CA-2019-136609"/>
    <n v="13"/>
    <s v="14-7/8 x 11 Blue Bar Computer Printout Paper"/>
    <s v="Kelly Williams"/>
    <n v="75104"/>
    <n v="40"/>
    <n v="3"/>
    <n v="115"/>
  </r>
  <r>
    <n v="5"/>
    <x v="1"/>
    <x v="1249"/>
    <x v="3"/>
    <x v="0"/>
    <n v="6"/>
    <x v="1"/>
    <x v="2"/>
    <x v="2"/>
    <x v="42"/>
    <x v="1"/>
    <s v="United States"/>
    <x v="139"/>
    <x v="1"/>
    <m/>
    <x v="0"/>
    <x v="1"/>
    <d v="2019-07-11T00:00:00"/>
    <s v="Wed"/>
    <x v="1"/>
    <s v="CA-2019-136623"/>
    <n v="47"/>
    <s v="Acco Four Pocket Poly Ring Binder with Label Holder, Smoke, 1"/>
    <s v="Anna Andreadi"/>
    <n v="92105"/>
    <n v="9"/>
    <n v="5"/>
    <n v="30"/>
  </r>
  <r>
    <n v="5"/>
    <x v="1"/>
    <x v="1249"/>
    <x v="3"/>
    <x v="0"/>
    <n v="6"/>
    <x v="1"/>
    <x v="0"/>
    <x v="0"/>
    <x v="42"/>
    <x v="1"/>
    <s v="United States"/>
    <x v="139"/>
    <x v="1"/>
    <m/>
    <x v="0"/>
    <x v="1"/>
    <d v="2019-07-11T00:00:00"/>
    <s v="Wed"/>
    <x v="1"/>
    <s v="CA-2019-136623"/>
    <n v="302"/>
    <s v="Belkin iPhone and iPad Lightning Cable"/>
    <s v="Anna Andreadi"/>
    <n v="92105"/>
    <n v="5"/>
    <n v="6"/>
    <n v="72"/>
  </r>
  <r>
    <n v="2"/>
    <x v="1"/>
    <x v="1034"/>
    <x v="3"/>
    <x v="1"/>
    <n v="3"/>
    <x v="0"/>
    <x v="9"/>
    <x v="1"/>
    <x v="45"/>
    <x v="1"/>
    <s v="United States"/>
    <x v="632"/>
    <x v="1"/>
    <s v="Yes"/>
    <x v="1"/>
    <x v="0"/>
    <d v="2019-04-23T00:00:00"/>
    <s v="Mon"/>
    <x v="4"/>
    <s v="CA-2019-136651"/>
    <n v="553"/>
    <s v="Eldon 500 Class Desk Accessories"/>
    <s v="Anna Andreadi"/>
    <n v="91104"/>
    <n v="8"/>
    <n v="2"/>
    <n v="24"/>
  </r>
  <r>
    <n v="2"/>
    <x v="1"/>
    <x v="1034"/>
    <x v="3"/>
    <x v="1"/>
    <n v="3"/>
    <x v="0"/>
    <x v="9"/>
    <x v="1"/>
    <x v="45"/>
    <x v="1"/>
    <s v="United States"/>
    <x v="632"/>
    <x v="1"/>
    <s v="Yes"/>
    <x v="1"/>
    <x v="0"/>
    <d v="2019-04-23T00:00:00"/>
    <s v="Mon"/>
    <x v="4"/>
    <s v="CA-2019-136651"/>
    <n v="496"/>
    <s v="DAX Two-Tone Rosewood/Black Document Frame, Desktop, 5 x 7"/>
    <s v="Anna Andreadi"/>
    <n v="91104"/>
    <n v="27"/>
    <n v="7"/>
    <n v="66"/>
  </r>
  <r>
    <n v="2"/>
    <x v="1"/>
    <x v="1034"/>
    <x v="3"/>
    <x v="1"/>
    <n v="3"/>
    <x v="0"/>
    <x v="2"/>
    <x v="2"/>
    <x v="45"/>
    <x v="1"/>
    <s v="United States"/>
    <x v="632"/>
    <x v="1"/>
    <s v="Yes"/>
    <x v="1"/>
    <x v="1"/>
    <d v="2019-04-23T00:00:00"/>
    <s v="Mon"/>
    <x v="4"/>
    <s v="CA-2019-136651"/>
    <n v="688"/>
    <s v="GBC Durable Plastic Covers"/>
    <s v="Anna Andreadi"/>
    <n v="91104"/>
    <n v="30"/>
    <n v="6"/>
    <n v="93"/>
  </r>
  <r>
    <n v="5"/>
    <x v="1"/>
    <x v="1119"/>
    <x v="3"/>
    <x v="0"/>
    <n v="6"/>
    <x v="2"/>
    <x v="8"/>
    <x v="0"/>
    <x v="213"/>
    <x v="35"/>
    <s v="United States"/>
    <x v="203"/>
    <x v="0"/>
    <m/>
    <x v="0"/>
    <x v="0"/>
    <d v="2019-03-07T00:00:00"/>
    <s v="Sat"/>
    <x v="2"/>
    <s v="CA-2019-136672"/>
    <n v="1003"/>
    <s v="Logitech Desktop MK120 Mouse and keyboard Combo"/>
    <s v="Chuck Magee"/>
    <n v="20735"/>
    <n v="5"/>
    <n v="3"/>
    <n v="49"/>
  </r>
  <r>
    <n v="4"/>
    <x v="1"/>
    <x v="1173"/>
    <x v="3"/>
    <x v="0"/>
    <n v="6"/>
    <x v="1"/>
    <x v="6"/>
    <x v="2"/>
    <x v="478"/>
    <x v="16"/>
    <s v="United States"/>
    <x v="533"/>
    <x v="2"/>
    <m/>
    <x v="0"/>
    <x v="1"/>
    <d v="2019-06-16T00:00:00"/>
    <s v="Mon"/>
    <x v="9"/>
    <s v="CA-2019-136826"/>
    <n v="1326"/>
    <s v="Quartet Omega Colored Chalk, 12/Pack"/>
    <s v="Cassandra Brandow"/>
    <n v="27514"/>
    <n v="5"/>
    <n v="3"/>
    <n v="14"/>
  </r>
  <r>
    <n v="0"/>
    <x v="0"/>
    <x v="988"/>
    <x v="3"/>
    <x v="3"/>
    <n v="0"/>
    <x v="0"/>
    <x v="3"/>
    <x v="2"/>
    <x v="42"/>
    <x v="1"/>
    <s v="United States"/>
    <x v="392"/>
    <x v="1"/>
    <m/>
    <x v="0"/>
    <x v="0"/>
    <d v="2019-12-03T00:00:00"/>
    <s v="Tue"/>
    <x v="6"/>
    <s v="CA-2019-136875"/>
    <n v="1678"/>
    <s v="Xerox 1888"/>
    <s v="Anna Andreadi"/>
    <n v="92024"/>
    <n v="80"/>
    <n v="3"/>
    <n v="166"/>
  </r>
  <r>
    <n v="7"/>
    <x v="2"/>
    <x v="1075"/>
    <x v="3"/>
    <x v="0"/>
    <n v="6"/>
    <x v="0"/>
    <x v="9"/>
    <x v="1"/>
    <x v="107"/>
    <x v="34"/>
    <s v="United States"/>
    <x v="213"/>
    <x v="3"/>
    <m/>
    <x v="0"/>
    <x v="0"/>
    <d v="2019-05-27T00:00:00"/>
    <s v="Fri"/>
    <x v="9"/>
    <s v="CA-2019-136882"/>
    <n v="594"/>
    <s v="Electrix Architects Clamp-On Swing Arm Lamp, Black"/>
    <s v="Kelly Williams"/>
    <n v="74133"/>
    <n v="138"/>
    <n v="5"/>
    <n v="477"/>
  </r>
  <r>
    <n v="3"/>
    <x v="0"/>
    <x v="1244"/>
    <x v="3"/>
    <x v="1"/>
    <n v="3"/>
    <x v="1"/>
    <x v="6"/>
    <x v="2"/>
    <x v="322"/>
    <x v="1"/>
    <s v="United States"/>
    <x v="92"/>
    <x v="1"/>
    <m/>
    <x v="0"/>
    <x v="0"/>
    <d v="2019-06-10T00:00:00"/>
    <s v="Tue"/>
    <x v="9"/>
    <s v="CA-2019-137001"/>
    <n v="1415"/>
    <s v="Sanford EarthWrite Recycled Pencils, Medium Soft, #2"/>
    <s v="Anna Andreadi"/>
    <n v="91360"/>
    <n v="4"/>
    <n v="7"/>
    <n v="15"/>
  </r>
  <r>
    <n v="6"/>
    <x v="0"/>
    <x v="1051"/>
    <x v="3"/>
    <x v="0"/>
    <n v="6"/>
    <x v="0"/>
    <x v="11"/>
    <x v="2"/>
    <x v="42"/>
    <x v="1"/>
    <s v="United States"/>
    <x v="740"/>
    <x v="1"/>
    <m/>
    <x v="0"/>
    <x v="0"/>
    <d v="2019-11-16T00:00:00"/>
    <s v="Mon"/>
    <x v="7"/>
    <s v="CA-2019-137022"/>
    <n v="1557"/>
    <s v="Tennsco Regal Shelving Units"/>
    <s v="Anna Andreadi"/>
    <n v="92105"/>
    <n v="24"/>
    <n v="8"/>
    <n v="811"/>
  </r>
  <r>
    <n v="7"/>
    <x v="2"/>
    <x v="1184"/>
    <x v="3"/>
    <x v="0"/>
    <n v="6"/>
    <x v="0"/>
    <x v="2"/>
    <x v="2"/>
    <x v="17"/>
    <x v="1"/>
    <s v="United States"/>
    <x v="376"/>
    <x v="1"/>
    <s v="Yes"/>
    <x v="1"/>
    <x v="1"/>
    <d v="2019-06-29T00:00:00"/>
    <s v="Sun"/>
    <x v="1"/>
    <s v="CA-2019-137085"/>
    <n v="1426"/>
    <s v="Satellite Sectional Post Binders"/>
    <s v="Anna Andreadi"/>
    <n v="90004"/>
    <n v="102"/>
    <n v="9"/>
    <n v="313"/>
  </r>
  <r>
    <n v="3"/>
    <x v="2"/>
    <x v="1036"/>
    <x v="3"/>
    <x v="2"/>
    <n v="1"/>
    <x v="0"/>
    <x v="0"/>
    <x v="0"/>
    <x v="17"/>
    <x v="1"/>
    <s v="United States"/>
    <x v="368"/>
    <x v="1"/>
    <s v="Yes"/>
    <x v="1"/>
    <x v="1"/>
    <d v="2019-12-07T00:00:00"/>
    <s v="Sat"/>
    <x v="6"/>
    <s v="CA-2019-137099"/>
    <n v="441"/>
    <s v="Cisco SPA301"/>
    <s v="Anna Andreadi"/>
    <n v="90008"/>
    <n v="47"/>
    <n v="3"/>
    <n v="374"/>
  </r>
  <r>
    <n v="4"/>
    <x v="2"/>
    <x v="1091"/>
    <x v="3"/>
    <x v="1"/>
    <n v="3"/>
    <x v="1"/>
    <x v="11"/>
    <x v="2"/>
    <x v="143"/>
    <x v="0"/>
    <s v="United States"/>
    <x v="265"/>
    <x v="0"/>
    <m/>
    <x v="0"/>
    <x v="0"/>
    <d v="2019-11-14T00:00:00"/>
    <s v="Sat"/>
    <x v="7"/>
    <s v="CA-2019-137323"/>
    <n v="985"/>
    <s v="Letter/Legal File Tote with Clear Snap-On Lid, Black Granite"/>
    <s v="Chuck Magee"/>
    <n v="13601"/>
    <n v="25"/>
    <n v="6"/>
    <n v="96"/>
  </r>
  <r>
    <n v="0"/>
    <x v="0"/>
    <x v="970"/>
    <x v="3"/>
    <x v="3"/>
    <n v="0"/>
    <x v="1"/>
    <x v="11"/>
    <x v="2"/>
    <x v="218"/>
    <x v="24"/>
    <s v="United States"/>
    <x v="586"/>
    <x v="0"/>
    <m/>
    <x v="0"/>
    <x v="0"/>
    <d v="2019-08-20T00:00:00"/>
    <s v="Fri"/>
    <x v="10"/>
    <s v="CA-2019-137344"/>
    <n v="1113"/>
    <s v="Neat Ideas Personal Hanging Folder Files, Black"/>
    <s v="Chuck Magee"/>
    <n v="2038"/>
    <n v="10"/>
    <n v="3"/>
    <n v="40"/>
  </r>
  <r>
    <n v="3"/>
    <x v="0"/>
    <x v="988"/>
    <x v="3"/>
    <x v="1"/>
    <n v="3"/>
    <x v="1"/>
    <x v="8"/>
    <x v="0"/>
    <x v="20"/>
    <x v="4"/>
    <s v="United States"/>
    <x v="366"/>
    <x v="3"/>
    <m/>
    <x v="0"/>
    <x v="1"/>
    <d v="2019-11-30T00:00:00"/>
    <s v="Mon"/>
    <x v="6"/>
    <s v="CA-2019-137365"/>
    <n v="1410"/>
    <s v="SanDisk Ultra 64 GB MicroSDHC Class 10 Memory Card"/>
    <s v="Kelly Williams"/>
    <n v="79907"/>
    <n v="-11"/>
    <n v="3"/>
    <n v="96"/>
  </r>
  <r>
    <n v="4"/>
    <x v="1"/>
    <x v="1158"/>
    <x v="3"/>
    <x v="0"/>
    <n v="6"/>
    <x v="0"/>
    <x v="9"/>
    <x v="1"/>
    <x v="1"/>
    <x v="1"/>
    <s v="United States"/>
    <x v="557"/>
    <x v="1"/>
    <s v="Yes"/>
    <x v="1"/>
    <x v="0"/>
    <d v="2019-10-02T00:00:00"/>
    <s v="Mon"/>
    <x v="8"/>
    <s v="CA-2019-137414"/>
    <n v="486"/>
    <s v="Dax Clear Box Frame"/>
    <s v="Anna Andreadi"/>
    <n v="94109"/>
    <n v="6"/>
    <n v="2"/>
    <n v="17"/>
  </r>
  <r>
    <n v="4"/>
    <x v="1"/>
    <x v="1158"/>
    <x v="3"/>
    <x v="0"/>
    <n v="6"/>
    <x v="0"/>
    <x v="13"/>
    <x v="0"/>
    <x v="1"/>
    <x v="1"/>
    <s v="United States"/>
    <x v="557"/>
    <x v="1"/>
    <s v="Yes"/>
    <x v="1"/>
    <x v="1"/>
    <d v="2019-10-02T00:00:00"/>
    <s v="Mon"/>
    <x v="8"/>
    <s v="CA-2019-137414"/>
    <n v="1354"/>
    <s v="Ricoh - Ink Collector Unit for GX3000 Series Printers"/>
    <s v="Anna Andreadi"/>
    <n v="94109"/>
    <n v="32"/>
    <n v="11"/>
    <n v="369"/>
  </r>
  <r>
    <n v="5"/>
    <x v="1"/>
    <x v="1100"/>
    <x v="3"/>
    <x v="0"/>
    <n v="6"/>
    <x v="0"/>
    <x v="6"/>
    <x v="2"/>
    <x v="170"/>
    <x v="3"/>
    <s v="United States"/>
    <x v="468"/>
    <x v="1"/>
    <m/>
    <x v="0"/>
    <x v="1"/>
    <d v="2019-10-06T00:00:00"/>
    <s v="Fri"/>
    <x v="8"/>
    <s v="CA-2019-137421"/>
    <n v="255"/>
    <s v="Avery Hi-Liter Smear-Safe Highlighters"/>
    <s v="Anna Andreadi"/>
    <n v="85224"/>
    <n v="2"/>
    <n v="2"/>
    <n v="9"/>
  </r>
  <r>
    <n v="5"/>
    <x v="2"/>
    <x v="1162"/>
    <x v="3"/>
    <x v="1"/>
    <n v="3"/>
    <x v="1"/>
    <x v="9"/>
    <x v="1"/>
    <x v="62"/>
    <x v="1"/>
    <s v="United States"/>
    <x v="20"/>
    <x v="1"/>
    <s v="Yes"/>
    <x v="1"/>
    <x v="0"/>
    <d v="2019-12-16T00:00:00"/>
    <s v="Mon"/>
    <x v="6"/>
    <s v="CA-2019-137428"/>
    <n v="496"/>
    <s v="DAX Two-Tone Rosewood/Black Document Frame, Desktop, 5 x 7"/>
    <s v="Anna Andreadi"/>
    <n v="92054"/>
    <n v="8"/>
    <n v="2"/>
    <n v="19"/>
  </r>
  <r>
    <n v="5"/>
    <x v="2"/>
    <x v="1162"/>
    <x v="3"/>
    <x v="1"/>
    <n v="3"/>
    <x v="1"/>
    <x v="5"/>
    <x v="1"/>
    <x v="62"/>
    <x v="1"/>
    <s v="United States"/>
    <x v="20"/>
    <x v="1"/>
    <s v="Yes"/>
    <x v="1"/>
    <x v="1"/>
    <d v="2019-12-16T00:00:00"/>
    <s v="Mon"/>
    <x v="6"/>
    <s v="CA-2019-137428"/>
    <n v="747"/>
    <s v="Global Deluxe Stacking Chair, Gray"/>
    <s v="Anna Andreadi"/>
    <n v="92054"/>
    <n v="9"/>
    <n v="2"/>
    <n v="82"/>
  </r>
  <r>
    <n v="5"/>
    <x v="2"/>
    <x v="1162"/>
    <x v="3"/>
    <x v="1"/>
    <n v="3"/>
    <x v="1"/>
    <x v="5"/>
    <x v="1"/>
    <x v="62"/>
    <x v="1"/>
    <s v="United States"/>
    <x v="20"/>
    <x v="1"/>
    <s v="Yes"/>
    <x v="1"/>
    <x v="1"/>
    <d v="2019-12-16T00:00:00"/>
    <s v="Mon"/>
    <x v="6"/>
    <s v="CA-2019-137428"/>
    <n v="772"/>
    <s v="Global Value Steno Chair, Gray"/>
    <s v="Anna Andreadi"/>
    <n v="92054"/>
    <n v="6"/>
    <n v="2"/>
    <n v="97"/>
  </r>
  <r>
    <n v="5"/>
    <x v="2"/>
    <x v="1162"/>
    <x v="3"/>
    <x v="1"/>
    <n v="3"/>
    <x v="1"/>
    <x v="2"/>
    <x v="2"/>
    <x v="62"/>
    <x v="1"/>
    <s v="United States"/>
    <x v="20"/>
    <x v="1"/>
    <s v="Yes"/>
    <x v="1"/>
    <x v="1"/>
    <d v="2019-12-16T00:00:00"/>
    <s v="Mon"/>
    <x v="6"/>
    <s v="CA-2019-137428"/>
    <n v="1318"/>
    <s v="Prestige Round Ring Binders"/>
    <s v="Anna Andreadi"/>
    <n v="92054"/>
    <n v="8"/>
    <n v="5"/>
    <n v="24"/>
  </r>
  <r>
    <n v="1"/>
    <x v="0"/>
    <x v="974"/>
    <x v="3"/>
    <x v="2"/>
    <n v="1"/>
    <x v="0"/>
    <x v="1"/>
    <x v="1"/>
    <x v="117"/>
    <x v="4"/>
    <s v="United States"/>
    <x v="262"/>
    <x v="3"/>
    <m/>
    <x v="0"/>
    <x v="2"/>
    <d v="2019-06-29T00:00:00"/>
    <s v="Sun"/>
    <x v="9"/>
    <s v="CA-2019-137449"/>
    <n v="317"/>
    <s v="Bevis Round Conference Table Top &amp; Single Column Base"/>
    <s v="Kelly Williams"/>
    <n v="75220"/>
    <n v="-40"/>
    <n v="3"/>
    <n v="307"/>
  </r>
  <r>
    <n v="1"/>
    <x v="0"/>
    <x v="974"/>
    <x v="3"/>
    <x v="2"/>
    <n v="1"/>
    <x v="0"/>
    <x v="14"/>
    <x v="1"/>
    <x v="117"/>
    <x v="4"/>
    <s v="United States"/>
    <x v="262"/>
    <x v="3"/>
    <m/>
    <x v="0"/>
    <x v="10"/>
    <d v="2019-06-29T00:00:00"/>
    <s v="Sun"/>
    <x v="9"/>
    <s v="CA-2019-137449"/>
    <n v="1228"/>
    <s v="OSullivan Plantations 2-Door Library in Landvery Oak"/>
    <s v="Kelly Williams"/>
    <n v="75220"/>
    <n v="-96"/>
    <n v="3"/>
    <n v="410"/>
  </r>
  <r>
    <n v="1"/>
    <x v="0"/>
    <x v="974"/>
    <x v="3"/>
    <x v="2"/>
    <n v="1"/>
    <x v="0"/>
    <x v="12"/>
    <x v="2"/>
    <x v="117"/>
    <x v="4"/>
    <s v="United States"/>
    <x v="262"/>
    <x v="3"/>
    <m/>
    <x v="0"/>
    <x v="3"/>
    <d v="2019-06-29T00:00:00"/>
    <s v="Sun"/>
    <x v="9"/>
    <s v="CA-2019-137449"/>
    <n v="297"/>
    <s v="Belkin F9G930V10-GRY 9 Outlet Surge"/>
    <s v="Kelly Williams"/>
    <n v="75220"/>
    <n v="-55"/>
    <n v="2"/>
    <n v="21"/>
  </r>
  <r>
    <n v="0"/>
    <x v="0"/>
    <x v="1162"/>
    <x v="3"/>
    <x v="3"/>
    <n v="0"/>
    <x v="2"/>
    <x v="9"/>
    <x v="1"/>
    <x v="407"/>
    <x v="28"/>
    <s v="United States"/>
    <x v="202"/>
    <x v="3"/>
    <m/>
    <x v="0"/>
    <x v="0"/>
    <d v="2019-12-21T00:00:00"/>
    <s v="Sat"/>
    <x v="6"/>
    <s v="CA-2019-137456"/>
    <n v="1505"/>
    <s v="Staple-based wall hangings"/>
    <s v="Kelly Williams"/>
    <n v="68025"/>
    <n v="7"/>
    <n v="2"/>
    <n v="16"/>
  </r>
  <r>
    <n v="4"/>
    <x v="2"/>
    <x v="1078"/>
    <x v="3"/>
    <x v="1"/>
    <n v="3"/>
    <x v="1"/>
    <x v="10"/>
    <x v="2"/>
    <x v="479"/>
    <x v="1"/>
    <s v="United States"/>
    <x v="568"/>
    <x v="1"/>
    <m/>
    <x v="0"/>
    <x v="0"/>
    <d v="2019-12-16T00:00:00"/>
    <s v="Mon"/>
    <x v="6"/>
    <s v="CA-2019-137463"/>
    <n v="182"/>
    <s v="Avery 475"/>
    <s v="Anna Andreadi"/>
    <n v="94086"/>
    <n v="22"/>
    <n v="3"/>
    <n v="44"/>
  </r>
  <r>
    <n v="4"/>
    <x v="2"/>
    <x v="1078"/>
    <x v="3"/>
    <x v="1"/>
    <n v="3"/>
    <x v="1"/>
    <x v="6"/>
    <x v="2"/>
    <x v="479"/>
    <x v="1"/>
    <s v="United States"/>
    <x v="568"/>
    <x v="1"/>
    <m/>
    <x v="0"/>
    <x v="0"/>
    <d v="2019-12-16T00:00:00"/>
    <s v="Mon"/>
    <x v="6"/>
    <s v="CA-2019-137463"/>
    <n v="375"/>
    <s v="Bulldog Table or Wall-Mount Pencil Sharpener"/>
    <s v="Anna Andreadi"/>
    <n v="94086"/>
    <n v="9"/>
    <n v="5"/>
    <n v="30"/>
  </r>
  <r>
    <n v="4"/>
    <x v="2"/>
    <x v="1078"/>
    <x v="3"/>
    <x v="1"/>
    <n v="3"/>
    <x v="1"/>
    <x v="2"/>
    <x v="2"/>
    <x v="479"/>
    <x v="1"/>
    <s v="United States"/>
    <x v="568"/>
    <x v="1"/>
    <m/>
    <x v="0"/>
    <x v="1"/>
    <d v="2019-12-16T00:00:00"/>
    <s v="Mon"/>
    <x v="6"/>
    <s v="CA-2019-137463"/>
    <n v="71"/>
    <s v="Accohide Poly Flexible Ring Binders"/>
    <s v="Anna Andreadi"/>
    <n v="94086"/>
    <n v="2"/>
    <n v="2"/>
    <n v="6"/>
  </r>
  <r>
    <n v="4"/>
    <x v="2"/>
    <x v="1078"/>
    <x v="3"/>
    <x v="1"/>
    <n v="3"/>
    <x v="1"/>
    <x v="8"/>
    <x v="0"/>
    <x v="479"/>
    <x v="1"/>
    <s v="United States"/>
    <x v="568"/>
    <x v="1"/>
    <m/>
    <x v="0"/>
    <x v="0"/>
    <d v="2019-12-16T00:00:00"/>
    <s v="Mon"/>
    <x v="6"/>
    <s v="CA-2019-137463"/>
    <n v="921"/>
    <s v="Imation Secure Drive + Hardware Encrypted USB flash drive - 16 GB"/>
    <s v="Anna Andreadi"/>
    <n v="94086"/>
    <n v="46"/>
    <n v="5"/>
    <n v="190"/>
  </r>
  <r>
    <n v="4"/>
    <x v="2"/>
    <x v="1078"/>
    <x v="3"/>
    <x v="1"/>
    <n v="3"/>
    <x v="1"/>
    <x v="8"/>
    <x v="0"/>
    <x v="479"/>
    <x v="1"/>
    <s v="United States"/>
    <x v="568"/>
    <x v="1"/>
    <m/>
    <x v="0"/>
    <x v="0"/>
    <d v="2019-12-16T00:00:00"/>
    <s v="Mon"/>
    <x v="6"/>
    <s v="CA-2019-137463"/>
    <n v="1094"/>
    <s v="Microsoft Natural Ergonomic Keyboard 4000"/>
    <s v="Anna Andreadi"/>
    <n v="94086"/>
    <n v="31"/>
    <n v="5"/>
    <n v="150"/>
  </r>
  <r>
    <n v="0"/>
    <x v="0"/>
    <x v="1148"/>
    <x v="3"/>
    <x v="3"/>
    <n v="0"/>
    <x v="0"/>
    <x v="3"/>
    <x v="2"/>
    <x v="15"/>
    <x v="11"/>
    <s v="United States"/>
    <x v="639"/>
    <x v="1"/>
    <m/>
    <x v="0"/>
    <x v="0"/>
    <d v="2019-09-17T00:00:00"/>
    <s v="Tue"/>
    <x v="0"/>
    <s v="CA-2019-137470"/>
    <n v="1783"/>
    <s v="Xerox 1984"/>
    <s v="Anna Andreadi"/>
    <n v="98115"/>
    <n v="6"/>
    <n v="2"/>
    <n v="13"/>
  </r>
  <r>
    <n v="5"/>
    <x v="2"/>
    <x v="979"/>
    <x v="3"/>
    <x v="1"/>
    <n v="3"/>
    <x v="0"/>
    <x v="5"/>
    <x v="1"/>
    <x v="17"/>
    <x v="1"/>
    <s v="United States"/>
    <x v="179"/>
    <x v="1"/>
    <m/>
    <x v="0"/>
    <x v="1"/>
    <d v="2019-09-09T00:00:00"/>
    <s v="Mon"/>
    <x v="0"/>
    <s v="CA-2019-137498"/>
    <n v="1179"/>
    <s v="Novimex Fabric Task Chair"/>
    <s v="Anna Andreadi"/>
    <n v="90004"/>
    <n v="-15"/>
    <n v="5"/>
    <n v="244"/>
  </r>
  <r>
    <n v="5"/>
    <x v="2"/>
    <x v="979"/>
    <x v="3"/>
    <x v="1"/>
    <n v="3"/>
    <x v="0"/>
    <x v="6"/>
    <x v="2"/>
    <x v="17"/>
    <x v="1"/>
    <s v="United States"/>
    <x v="179"/>
    <x v="1"/>
    <m/>
    <x v="0"/>
    <x v="0"/>
    <d v="2019-09-09T00:00:00"/>
    <s v="Mon"/>
    <x v="0"/>
    <s v="CA-2019-137498"/>
    <n v="1167"/>
    <s v="Newell 35"/>
    <s v="Anna Andreadi"/>
    <n v="90004"/>
    <n v="2"/>
    <n v="2"/>
    <n v="7"/>
  </r>
  <r>
    <n v="5"/>
    <x v="2"/>
    <x v="979"/>
    <x v="3"/>
    <x v="1"/>
    <n v="3"/>
    <x v="0"/>
    <x v="3"/>
    <x v="2"/>
    <x v="17"/>
    <x v="1"/>
    <s v="United States"/>
    <x v="179"/>
    <x v="1"/>
    <m/>
    <x v="0"/>
    <x v="0"/>
    <d v="2019-09-09T00:00:00"/>
    <s v="Mon"/>
    <x v="0"/>
    <s v="CA-2019-137498"/>
    <n v="152"/>
    <s v="Astroparche Fine Business Paper"/>
    <s v="Anna Andreadi"/>
    <n v="90004"/>
    <n v="23"/>
    <n v="9"/>
    <n v="48"/>
  </r>
  <r>
    <n v="0"/>
    <x v="0"/>
    <x v="978"/>
    <x v="3"/>
    <x v="3"/>
    <n v="0"/>
    <x v="0"/>
    <x v="1"/>
    <x v="1"/>
    <x v="17"/>
    <x v="1"/>
    <s v="United States"/>
    <x v="458"/>
    <x v="1"/>
    <m/>
    <x v="0"/>
    <x v="1"/>
    <d v="2019-11-24T00:00:00"/>
    <s v="Tue"/>
    <x v="7"/>
    <s v="CA-2019-137505"/>
    <n v="829"/>
    <s v="Hon 61000 Series Interactive Training Tables"/>
    <s v="Anna Andreadi"/>
    <n v="90008"/>
    <n v="-2"/>
    <n v="2"/>
    <n v="71"/>
  </r>
  <r>
    <n v="0"/>
    <x v="0"/>
    <x v="978"/>
    <x v="3"/>
    <x v="3"/>
    <n v="0"/>
    <x v="0"/>
    <x v="1"/>
    <x v="1"/>
    <x v="17"/>
    <x v="1"/>
    <s v="United States"/>
    <x v="458"/>
    <x v="1"/>
    <m/>
    <x v="0"/>
    <x v="1"/>
    <d v="2019-11-24T00:00:00"/>
    <s v="Tue"/>
    <x v="7"/>
    <s v="CA-2019-137505"/>
    <n v="847"/>
    <s v="Hon Practical Foundations 30 x 60 Training Table, Light Gray/Charcoal"/>
    <s v="Anna Andreadi"/>
    <n v="90008"/>
    <n v="9"/>
    <n v="2"/>
    <n v="364"/>
  </r>
  <r>
    <n v="4"/>
    <x v="1"/>
    <x v="977"/>
    <x v="3"/>
    <x v="0"/>
    <n v="6"/>
    <x v="1"/>
    <x v="2"/>
    <x v="2"/>
    <x v="86"/>
    <x v="1"/>
    <s v="United States"/>
    <x v="732"/>
    <x v="1"/>
    <m/>
    <x v="0"/>
    <x v="1"/>
    <d v="2019-09-04T00:00:00"/>
    <s v="Wed"/>
    <x v="0"/>
    <s v="CA-2019-137582"/>
    <n v="1316"/>
    <s v="Pressboard Hanging Data Binders for Unburst Sheets"/>
    <s v="Anna Andreadi"/>
    <n v="94601"/>
    <n v="4"/>
    <n v="3"/>
    <n v="12"/>
  </r>
  <r>
    <n v="5"/>
    <x v="1"/>
    <x v="1115"/>
    <x v="3"/>
    <x v="0"/>
    <n v="6"/>
    <x v="2"/>
    <x v="11"/>
    <x v="2"/>
    <x v="6"/>
    <x v="6"/>
    <s v="United States"/>
    <x v="741"/>
    <x v="3"/>
    <m/>
    <x v="0"/>
    <x v="0"/>
    <d v="2019-09-02T00:00:00"/>
    <s v="Mon"/>
    <x v="0"/>
    <s v="CA-2019-137596"/>
    <n v="644"/>
    <s v="Fellowes High-Stak Drawer Files"/>
    <s v="Kelly Williams"/>
    <n v="49201"/>
    <n v="81"/>
    <n v="2"/>
    <n v="352"/>
  </r>
  <r>
    <n v="5"/>
    <x v="1"/>
    <x v="1115"/>
    <x v="3"/>
    <x v="0"/>
    <n v="6"/>
    <x v="2"/>
    <x v="0"/>
    <x v="0"/>
    <x v="6"/>
    <x v="6"/>
    <s v="United States"/>
    <x v="741"/>
    <x v="3"/>
    <m/>
    <x v="0"/>
    <x v="0"/>
    <d v="2019-09-02T00:00:00"/>
    <s v="Mon"/>
    <x v="0"/>
    <s v="CA-2019-137596"/>
    <n v="1294"/>
    <s v="Polycom CX600 IP Phone VoIP phone"/>
    <s v="Kelly Williams"/>
    <n v="49201"/>
    <n v="324"/>
    <n v="4"/>
    <n v="1200"/>
  </r>
  <r>
    <n v="5"/>
    <x v="1"/>
    <x v="1115"/>
    <x v="3"/>
    <x v="0"/>
    <n v="6"/>
    <x v="2"/>
    <x v="8"/>
    <x v="0"/>
    <x v="6"/>
    <x v="6"/>
    <s v="United States"/>
    <x v="741"/>
    <x v="3"/>
    <m/>
    <x v="0"/>
    <x v="0"/>
    <d v="2019-09-02T00:00:00"/>
    <s v="Mon"/>
    <x v="0"/>
    <s v="CA-2019-137596"/>
    <n v="1067"/>
    <s v="Maxell iVDR EX 500GB Cartridge"/>
    <s v="Kelly Williams"/>
    <n v="49201"/>
    <n v="829"/>
    <n v="7"/>
    <n v="1929"/>
  </r>
  <r>
    <n v="7"/>
    <x v="2"/>
    <x v="1192"/>
    <x v="3"/>
    <x v="0"/>
    <n v="6"/>
    <x v="2"/>
    <x v="5"/>
    <x v="1"/>
    <x v="17"/>
    <x v="1"/>
    <s v="United States"/>
    <x v="520"/>
    <x v="1"/>
    <m/>
    <x v="0"/>
    <x v="1"/>
    <d v="2019-11-10T00:00:00"/>
    <s v="Tue"/>
    <x v="7"/>
    <s v="CA-2019-137624"/>
    <n v="758"/>
    <s v="Global Leather &amp; Oak Executive Chair, Burgundy"/>
    <s v="Anna Andreadi"/>
    <n v="90008"/>
    <n v="-36"/>
    <n v="2"/>
    <n v="241"/>
  </r>
  <r>
    <n v="4"/>
    <x v="1"/>
    <x v="1112"/>
    <x v="3"/>
    <x v="0"/>
    <n v="6"/>
    <x v="0"/>
    <x v="0"/>
    <x v="0"/>
    <x v="480"/>
    <x v="2"/>
    <s v="United States"/>
    <x v="645"/>
    <x v="2"/>
    <m/>
    <x v="0"/>
    <x v="1"/>
    <d v="2019-04-28T00:00:00"/>
    <s v="Sat"/>
    <x v="5"/>
    <s v="CA-2019-137631"/>
    <n v="1399"/>
    <s v="Samsung Galaxy S4 Mini"/>
    <s v="Cassandra Brandow"/>
    <n v="34741"/>
    <n v="85"/>
    <n v="2"/>
    <n v="752"/>
  </r>
  <r>
    <n v="4"/>
    <x v="1"/>
    <x v="1042"/>
    <x v="3"/>
    <x v="0"/>
    <n v="6"/>
    <x v="2"/>
    <x v="5"/>
    <x v="1"/>
    <x v="16"/>
    <x v="12"/>
    <s v="United States"/>
    <x v="780"/>
    <x v="0"/>
    <m/>
    <x v="0"/>
    <x v="2"/>
    <d v="2019-05-13T00:00:00"/>
    <s v="Fri"/>
    <x v="5"/>
    <s v="CA-2019-137785"/>
    <n v="1209"/>
    <s v="Office Star - Mesh Screen back chair with Vinyl seat"/>
    <s v="Chuck Magee"/>
    <n v="19140"/>
    <n v="-124"/>
    <n v="5"/>
    <n v="458"/>
  </r>
  <r>
    <n v="5"/>
    <x v="1"/>
    <x v="1086"/>
    <x v="3"/>
    <x v="0"/>
    <n v="6"/>
    <x v="1"/>
    <x v="9"/>
    <x v="1"/>
    <x v="1"/>
    <x v="1"/>
    <s v="United States"/>
    <x v="142"/>
    <x v="1"/>
    <m/>
    <x v="0"/>
    <x v="0"/>
    <d v="2019-04-30T00:00:00"/>
    <s v="Mon"/>
    <x v="5"/>
    <s v="CA-2019-137876"/>
    <n v="1449"/>
    <s v="Seth Thomas 16 Steel Case Clock"/>
    <s v="Anna Andreadi"/>
    <n v="94110"/>
    <n v="21"/>
    <n v="2"/>
    <n v="65"/>
  </r>
  <r>
    <n v="5"/>
    <x v="1"/>
    <x v="1086"/>
    <x v="3"/>
    <x v="0"/>
    <n v="6"/>
    <x v="1"/>
    <x v="7"/>
    <x v="2"/>
    <x v="1"/>
    <x v="1"/>
    <s v="United States"/>
    <x v="142"/>
    <x v="1"/>
    <m/>
    <x v="0"/>
    <x v="0"/>
    <d v="2019-04-30T00:00:00"/>
    <s v="Mon"/>
    <x v="5"/>
    <s v="CA-2019-137876"/>
    <n v="4"/>
    <s v="#10- 4 1/8 x 9 1/2 Security-Tint Envelopes"/>
    <s v="Anna Andreadi"/>
    <n v="94110"/>
    <n v="15"/>
    <n v="4"/>
    <n v="31"/>
  </r>
  <r>
    <n v="7"/>
    <x v="2"/>
    <x v="1158"/>
    <x v="3"/>
    <x v="0"/>
    <n v="6"/>
    <x v="0"/>
    <x v="15"/>
    <x v="2"/>
    <x v="186"/>
    <x v="1"/>
    <s v="United States"/>
    <x v="444"/>
    <x v="1"/>
    <m/>
    <x v="0"/>
    <x v="0"/>
    <d v="2019-09-29T00:00:00"/>
    <s v="Sun"/>
    <x v="8"/>
    <s v="CA-2019-137918"/>
    <n v="78"/>
    <s v="Acme Hot Forged Carbon Steel Scissors with Nickel-Plated Handles, 3 7/8 Cut, 8L"/>
    <s v="Anna Andreadi"/>
    <n v="95240"/>
    <n v="28"/>
    <n v="7"/>
    <n v="97"/>
  </r>
  <r>
    <n v="1"/>
    <x v="0"/>
    <x v="974"/>
    <x v="3"/>
    <x v="2"/>
    <n v="1"/>
    <x v="0"/>
    <x v="6"/>
    <x v="2"/>
    <x v="17"/>
    <x v="1"/>
    <s v="United States"/>
    <x v="223"/>
    <x v="1"/>
    <m/>
    <x v="0"/>
    <x v="0"/>
    <d v="2019-06-29T00:00:00"/>
    <s v="Sun"/>
    <x v="9"/>
    <s v="CA-2019-138149"/>
    <n v="1143"/>
    <s v="Newell 328"/>
    <s v="Anna Andreadi"/>
    <n v="90049"/>
    <n v="3"/>
    <n v="2"/>
    <n v="12"/>
  </r>
  <r>
    <n v="1"/>
    <x v="0"/>
    <x v="974"/>
    <x v="3"/>
    <x v="2"/>
    <n v="1"/>
    <x v="0"/>
    <x v="11"/>
    <x v="2"/>
    <x v="17"/>
    <x v="1"/>
    <s v="United States"/>
    <x v="223"/>
    <x v="1"/>
    <m/>
    <x v="0"/>
    <x v="0"/>
    <d v="2019-06-29T00:00:00"/>
    <s v="Sun"/>
    <x v="9"/>
    <s v="CA-2019-138149"/>
    <n v="1579"/>
    <s v="Trav-L-File Heavy-Duty Shuttle II, Black"/>
    <s v="Anna Andreadi"/>
    <n v="90049"/>
    <n v="39"/>
    <n v="3"/>
    <n v="131"/>
  </r>
  <r>
    <n v="1"/>
    <x v="0"/>
    <x v="974"/>
    <x v="3"/>
    <x v="2"/>
    <n v="1"/>
    <x v="0"/>
    <x v="2"/>
    <x v="2"/>
    <x v="17"/>
    <x v="1"/>
    <s v="United States"/>
    <x v="223"/>
    <x v="1"/>
    <m/>
    <x v="0"/>
    <x v="1"/>
    <d v="2019-06-29T00:00:00"/>
    <s v="Sun"/>
    <x v="9"/>
    <s v="CA-2019-138149"/>
    <n v="686"/>
    <s v="GBC DocuBind TL200 Manual Binding Machine"/>
    <s v="Anna Andreadi"/>
    <n v="90049"/>
    <n v="302"/>
    <n v="5"/>
    <n v="896"/>
  </r>
  <r>
    <n v="1"/>
    <x v="0"/>
    <x v="974"/>
    <x v="3"/>
    <x v="2"/>
    <n v="1"/>
    <x v="0"/>
    <x v="8"/>
    <x v="0"/>
    <x v="17"/>
    <x v="1"/>
    <s v="United States"/>
    <x v="223"/>
    <x v="1"/>
    <m/>
    <x v="0"/>
    <x v="0"/>
    <d v="2019-06-29T00:00:00"/>
    <s v="Sun"/>
    <x v="9"/>
    <s v="CA-2019-138149"/>
    <n v="602"/>
    <s v="Enermax Briskie RF Wireless Keyboard and Mouse Combo"/>
    <s v="Anna Andreadi"/>
    <n v="90049"/>
    <n v="22"/>
    <n v="3"/>
    <n v="62"/>
  </r>
  <r>
    <n v="3"/>
    <x v="2"/>
    <x v="1159"/>
    <x v="3"/>
    <x v="2"/>
    <n v="1"/>
    <x v="0"/>
    <x v="9"/>
    <x v="1"/>
    <x v="47"/>
    <x v="19"/>
    <s v="United States"/>
    <x v="109"/>
    <x v="0"/>
    <m/>
    <x v="0"/>
    <x v="1"/>
    <d v="2019-02-11T00:00:00"/>
    <s v="Wed"/>
    <x v="3"/>
    <s v="CA-2019-138156"/>
    <n v="509"/>
    <s v="Deflect-o RollaMat Studded, Beveled Mat for Medium Pile Carpeting"/>
    <s v="Chuck Magee"/>
    <n v="43229"/>
    <n v="-4"/>
    <n v="2"/>
    <n v="148"/>
  </r>
  <r>
    <n v="3"/>
    <x v="2"/>
    <x v="971"/>
    <x v="3"/>
    <x v="2"/>
    <n v="1"/>
    <x v="0"/>
    <x v="6"/>
    <x v="2"/>
    <x v="206"/>
    <x v="24"/>
    <s v="United States"/>
    <x v="171"/>
    <x v="0"/>
    <s v="Yes"/>
    <x v="1"/>
    <x v="0"/>
    <d v="2019-11-17T00:00:00"/>
    <s v="Tue"/>
    <x v="7"/>
    <s v="CA-2019-138163"/>
    <n v="1499"/>
    <s v="Stanley Bostitch Contemporary Electric Pencil Sharpeners"/>
    <s v="Chuck Magee"/>
    <n v="2149"/>
    <n v="14"/>
    <n v="3"/>
    <n v="51"/>
  </r>
  <r>
    <n v="2"/>
    <x v="1"/>
    <x v="1217"/>
    <x v="3"/>
    <x v="1"/>
    <n v="3"/>
    <x v="0"/>
    <x v="5"/>
    <x v="1"/>
    <x v="6"/>
    <x v="6"/>
    <s v="United States"/>
    <x v="236"/>
    <x v="3"/>
    <m/>
    <x v="0"/>
    <x v="0"/>
    <d v="2019-01-16T00:00:00"/>
    <s v="Mon"/>
    <x v="11"/>
    <s v="CA-2019-138289"/>
    <n v="1213"/>
    <s v="Office Star Flex Back Scooter Chair with Aluminum Finish Frame"/>
    <s v="Kelly Williams"/>
    <n v="49201"/>
    <n v="73"/>
    <n v="3"/>
    <n v="303"/>
  </r>
  <r>
    <n v="2"/>
    <x v="1"/>
    <x v="1217"/>
    <x v="3"/>
    <x v="1"/>
    <n v="3"/>
    <x v="0"/>
    <x v="2"/>
    <x v="2"/>
    <x v="6"/>
    <x v="6"/>
    <s v="United States"/>
    <x v="236"/>
    <x v="3"/>
    <m/>
    <x v="0"/>
    <x v="0"/>
    <d v="2019-01-16T00:00:00"/>
    <s v="Mon"/>
    <x v="11"/>
    <s v="CA-2019-138289"/>
    <n v="684"/>
    <s v="GBC DocuBind P400 Electric Binding System"/>
    <s v="Kelly Williams"/>
    <n v="49201"/>
    <n v="2504"/>
    <n v="4"/>
    <n v="5444"/>
  </r>
  <r>
    <n v="2"/>
    <x v="1"/>
    <x v="1217"/>
    <x v="3"/>
    <x v="1"/>
    <n v="3"/>
    <x v="0"/>
    <x v="3"/>
    <x v="2"/>
    <x v="6"/>
    <x v="6"/>
    <s v="United States"/>
    <x v="236"/>
    <x v="3"/>
    <m/>
    <x v="0"/>
    <x v="0"/>
    <d v="2019-01-16T00:00:00"/>
    <s v="Mon"/>
    <x v="11"/>
    <s v="CA-2019-138289"/>
    <n v="1573"/>
    <s v="TOPS Money Receipt Book, Consecutively Numbered in Red,"/>
    <s v="Kelly Williams"/>
    <n v="49201"/>
    <n v="25"/>
    <n v="7"/>
    <n v="56"/>
  </r>
  <r>
    <n v="4"/>
    <x v="1"/>
    <x v="974"/>
    <x v="3"/>
    <x v="0"/>
    <n v="6"/>
    <x v="0"/>
    <x v="8"/>
    <x v="0"/>
    <x v="134"/>
    <x v="31"/>
    <s v="United States"/>
    <x v="85"/>
    <x v="1"/>
    <m/>
    <x v="0"/>
    <x v="1"/>
    <d v="2019-06-26T00:00:00"/>
    <s v="Thu"/>
    <x v="9"/>
    <s v="CA-2019-138310"/>
    <n v="958"/>
    <s v="Kensington Orbit Wireless Mobile Trackball for PC and Mac"/>
    <s v="Anna Andreadi"/>
    <n v="80219"/>
    <n v="65"/>
    <n v="9"/>
    <n v="432"/>
  </r>
  <r>
    <n v="4"/>
    <x v="1"/>
    <x v="1164"/>
    <x v="3"/>
    <x v="0"/>
    <n v="6"/>
    <x v="1"/>
    <x v="11"/>
    <x v="2"/>
    <x v="86"/>
    <x v="1"/>
    <s v="United States"/>
    <x v="626"/>
    <x v="1"/>
    <m/>
    <x v="0"/>
    <x v="0"/>
    <d v="2019-12-21T00:00:00"/>
    <s v="Sat"/>
    <x v="6"/>
    <s v="CA-2019-138380"/>
    <n v="982"/>
    <s v="Letter Size Cart"/>
    <s v="Anna Andreadi"/>
    <n v="94601"/>
    <n v="290"/>
    <n v="7"/>
    <n v="1000"/>
  </r>
  <r>
    <n v="3"/>
    <x v="2"/>
    <x v="957"/>
    <x v="3"/>
    <x v="2"/>
    <n v="1"/>
    <x v="2"/>
    <x v="7"/>
    <x v="2"/>
    <x v="442"/>
    <x v="31"/>
    <s v="United States"/>
    <x v="95"/>
    <x v="1"/>
    <m/>
    <x v="0"/>
    <x v="1"/>
    <d v="2019-09-23T00:00:00"/>
    <s v="Mon"/>
    <x v="0"/>
    <s v="CA-2019-138422"/>
    <n v="1614"/>
    <s v="Wausau Papers Astrobrights Colored Envelopes"/>
    <s v="Anna Andreadi"/>
    <n v="80525"/>
    <n v="5"/>
    <n v="3"/>
    <n v="14"/>
  </r>
  <r>
    <n v="4"/>
    <x v="1"/>
    <x v="1128"/>
    <x v="3"/>
    <x v="0"/>
    <n v="6"/>
    <x v="2"/>
    <x v="9"/>
    <x v="1"/>
    <x v="15"/>
    <x v="11"/>
    <s v="United States"/>
    <x v="162"/>
    <x v="1"/>
    <m/>
    <x v="0"/>
    <x v="0"/>
    <d v="2019-07-08T00:00:00"/>
    <s v="Sun"/>
    <x v="1"/>
    <s v="CA-2019-138464"/>
    <n v="1052"/>
    <s v="Master Big Foot Doorstop, Beige"/>
    <s v="Anna Andreadi"/>
    <n v="98115"/>
    <n v="5"/>
    <n v="3"/>
    <n v="16"/>
  </r>
  <r>
    <n v="4"/>
    <x v="1"/>
    <x v="1128"/>
    <x v="3"/>
    <x v="0"/>
    <n v="6"/>
    <x v="2"/>
    <x v="6"/>
    <x v="2"/>
    <x v="15"/>
    <x v="11"/>
    <s v="United States"/>
    <x v="162"/>
    <x v="1"/>
    <m/>
    <x v="0"/>
    <x v="0"/>
    <d v="2019-07-08T00:00:00"/>
    <s v="Sun"/>
    <x v="1"/>
    <s v="CA-2019-138464"/>
    <n v="1848"/>
    <s v="Zebra Zazzle Fluorescent Highlighters"/>
    <s v="Anna Andreadi"/>
    <n v="98115"/>
    <n v="6"/>
    <n v="3"/>
    <n v="18"/>
  </r>
  <r>
    <n v="4"/>
    <x v="1"/>
    <x v="1128"/>
    <x v="3"/>
    <x v="0"/>
    <n v="6"/>
    <x v="2"/>
    <x v="6"/>
    <x v="2"/>
    <x v="15"/>
    <x v="11"/>
    <s v="United States"/>
    <x v="162"/>
    <x v="1"/>
    <m/>
    <x v="0"/>
    <x v="0"/>
    <d v="2019-07-08T00:00:00"/>
    <s v="Sun"/>
    <x v="1"/>
    <s v="CA-2019-138464"/>
    <n v="475"/>
    <s v="Crayola Colored Pencils"/>
    <s v="Anna Andreadi"/>
    <n v="98115"/>
    <n v="4"/>
    <n v="4"/>
    <n v="13"/>
  </r>
  <r>
    <n v="4"/>
    <x v="1"/>
    <x v="1128"/>
    <x v="3"/>
    <x v="0"/>
    <n v="6"/>
    <x v="2"/>
    <x v="2"/>
    <x v="2"/>
    <x v="15"/>
    <x v="11"/>
    <s v="United States"/>
    <x v="162"/>
    <x v="1"/>
    <m/>
    <x v="0"/>
    <x v="1"/>
    <d v="2019-07-08T00:00:00"/>
    <s v="Sun"/>
    <x v="1"/>
    <s v="CA-2019-138464"/>
    <n v="719"/>
    <s v="GBC VeloBinder Manual Binding System"/>
    <s v="Anna Andreadi"/>
    <n v="98115"/>
    <n v="30"/>
    <n v="3"/>
    <n v="86"/>
  </r>
  <r>
    <n v="6"/>
    <x v="0"/>
    <x v="1064"/>
    <x v="3"/>
    <x v="0"/>
    <n v="6"/>
    <x v="0"/>
    <x v="12"/>
    <x v="2"/>
    <x v="57"/>
    <x v="25"/>
    <s v="United States"/>
    <x v="77"/>
    <x v="0"/>
    <m/>
    <x v="0"/>
    <x v="0"/>
    <d v="2019-08-15T00:00:00"/>
    <s v="Sun"/>
    <x v="10"/>
    <s v="CA-2019-138548"/>
    <n v="654"/>
    <s v="Fellowes Premier Superior Surge Suppressor, 10-Outlet, With Phone and Remote"/>
    <s v="Chuck Magee"/>
    <n v="7060"/>
    <n v="25"/>
    <n v="2"/>
    <n v="98"/>
  </r>
  <r>
    <n v="3"/>
    <x v="0"/>
    <x v="1192"/>
    <x v="3"/>
    <x v="1"/>
    <n v="3"/>
    <x v="0"/>
    <x v="0"/>
    <x v="0"/>
    <x v="481"/>
    <x v="19"/>
    <s v="United States"/>
    <x v="82"/>
    <x v="0"/>
    <m/>
    <x v="0"/>
    <x v="6"/>
    <d v="2019-11-14T00:00:00"/>
    <s v="Sat"/>
    <x v="7"/>
    <s v="CA-2019-138611"/>
    <n v="1321"/>
    <s v="PureGear Roll-On Screen Protector"/>
    <s v="Chuck Magee"/>
    <n v="43123"/>
    <n v="16"/>
    <n v="10"/>
    <n v="120"/>
  </r>
  <r>
    <n v="3"/>
    <x v="0"/>
    <x v="1192"/>
    <x v="3"/>
    <x v="1"/>
    <n v="3"/>
    <x v="0"/>
    <x v="2"/>
    <x v="2"/>
    <x v="481"/>
    <x v="19"/>
    <s v="United States"/>
    <x v="82"/>
    <x v="0"/>
    <m/>
    <x v="0"/>
    <x v="4"/>
    <d v="2019-11-14T00:00:00"/>
    <s v="Sat"/>
    <x v="7"/>
    <s v="CA-2019-138611"/>
    <n v="1318"/>
    <s v="Prestige Round Ring Binders"/>
    <s v="Chuck Magee"/>
    <n v="43123"/>
    <n v="-3"/>
    <n v="2"/>
    <n v="4"/>
  </r>
  <r>
    <n v="7"/>
    <x v="2"/>
    <x v="1027"/>
    <x v="3"/>
    <x v="0"/>
    <n v="6"/>
    <x v="1"/>
    <x v="3"/>
    <x v="2"/>
    <x v="74"/>
    <x v="4"/>
    <s v="United States"/>
    <x v="648"/>
    <x v="3"/>
    <m/>
    <x v="0"/>
    <x v="1"/>
    <d v="2019-12-01T00:00:00"/>
    <s v="Sun"/>
    <x v="6"/>
    <s v="CA-2019-138618"/>
    <n v="1804"/>
    <s v="Xerox 201"/>
    <s v="Kelly Williams"/>
    <n v="78207"/>
    <n v="4"/>
    <n v="2"/>
    <n v="10"/>
  </r>
  <r>
    <n v="1"/>
    <x v="0"/>
    <x v="1250"/>
    <x v="3"/>
    <x v="2"/>
    <n v="1"/>
    <x v="0"/>
    <x v="7"/>
    <x v="2"/>
    <x v="2"/>
    <x v="16"/>
    <s v="United States"/>
    <x v="768"/>
    <x v="2"/>
    <m/>
    <x v="0"/>
    <x v="1"/>
    <d v="2019-01-14T00:00:00"/>
    <s v="Sat"/>
    <x v="11"/>
    <s v="CA-2019-138779"/>
    <n v="1589"/>
    <s v="Tyvek  Top-Opening Peel &amp; Seel Envelopes, Plain White"/>
    <s v="Cassandra Brandow"/>
    <n v="28540"/>
    <n v="7"/>
    <n v="1"/>
    <n v="22"/>
  </r>
  <r>
    <n v="1"/>
    <x v="0"/>
    <x v="1250"/>
    <x v="3"/>
    <x v="2"/>
    <n v="1"/>
    <x v="0"/>
    <x v="0"/>
    <x v="0"/>
    <x v="2"/>
    <x v="16"/>
    <s v="United States"/>
    <x v="768"/>
    <x v="2"/>
    <m/>
    <x v="0"/>
    <x v="1"/>
    <d v="2019-01-14T00:00:00"/>
    <s v="Sat"/>
    <x v="11"/>
    <s v="CA-2019-138779"/>
    <n v="1423"/>
    <s v="Sannysis Cute Owl Design Soft Skin Case Cover for Samsung Galaxy S4"/>
    <s v="Cassandra Brandow"/>
    <n v="28540"/>
    <n v="1"/>
    <n v="5"/>
    <n v="8"/>
  </r>
  <r>
    <n v="4"/>
    <x v="1"/>
    <x v="1136"/>
    <x v="3"/>
    <x v="0"/>
    <n v="6"/>
    <x v="0"/>
    <x v="9"/>
    <x v="1"/>
    <x v="1"/>
    <x v="1"/>
    <s v="United States"/>
    <x v="225"/>
    <x v="1"/>
    <m/>
    <x v="0"/>
    <x v="0"/>
    <d v="2019-06-19T00:00:00"/>
    <s v="Thu"/>
    <x v="9"/>
    <s v="CA-2019-138870"/>
    <n v="489"/>
    <s v="DAX Copper Panel Document Frame, 5 x 7 Size"/>
    <s v="Anna Andreadi"/>
    <n v="94109"/>
    <n v="21"/>
    <n v="4"/>
    <n v="50"/>
  </r>
  <r>
    <n v="4"/>
    <x v="1"/>
    <x v="1136"/>
    <x v="3"/>
    <x v="0"/>
    <n v="6"/>
    <x v="0"/>
    <x v="3"/>
    <x v="2"/>
    <x v="1"/>
    <x v="1"/>
    <s v="United States"/>
    <x v="225"/>
    <x v="1"/>
    <m/>
    <x v="0"/>
    <x v="0"/>
    <d v="2019-06-19T00:00:00"/>
    <s v="Thu"/>
    <x v="9"/>
    <s v="CA-2019-138870"/>
    <n v="1699"/>
    <s v="Xerox 1907"/>
    <s v="Anna Andreadi"/>
    <n v="94109"/>
    <n v="12"/>
    <n v="2"/>
    <n v="25"/>
  </r>
  <r>
    <n v="4"/>
    <x v="1"/>
    <x v="1134"/>
    <x v="3"/>
    <x v="0"/>
    <n v="6"/>
    <x v="0"/>
    <x v="14"/>
    <x v="1"/>
    <x v="101"/>
    <x v="8"/>
    <s v="United States"/>
    <x v="318"/>
    <x v="2"/>
    <m/>
    <x v="0"/>
    <x v="0"/>
    <d v="2019-05-19T00:00:00"/>
    <s v="Thu"/>
    <x v="5"/>
    <s v="CA-2019-138975"/>
    <n v="1228"/>
    <s v="OSullivan 2-Door Barrister Bookcase in Odessa Pine"/>
    <s v="Cassandra Brandow"/>
    <n v="30318"/>
    <n v="375"/>
    <n v="9"/>
    <n v="1629"/>
  </r>
  <r>
    <n v="4"/>
    <x v="1"/>
    <x v="1134"/>
    <x v="3"/>
    <x v="0"/>
    <n v="6"/>
    <x v="0"/>
    <x v="3"/>
    <x v="2"/>
    <x v="101"/>
    <x v="8"/>
    <s v="United States"/>
    <x v="318"/>
    <x v="2"/>
    <m/>
    <x v="0"/>
    <x v="0"/>
    <d v="2019-05-19T00:00:00"/>
    <s v="Thu"/>
    <x v="5"/>
    <s v="CA-2019-138975"/>
    <n v="1741"/>
    <s v="Xerox 1945"/>
    <s v="Cassandra Brandow"/>
    <n v="30318"/>
    <n v="141"/>
    <n v="7"/>
    <n v="287"/>
  </r>
  <r>
    <n v="4"/>
    <x v="1"/>
    <x v="1134"/>
    <x v="3"/>
    <x v="0"/>
    <n v="6"/>
    <x v="0"/>
    <x v="0"/>
    <x v="0"/>
    <x v="101"/>
    <x v="8"/>
    <s v="United States"/>
    <x v="318"/>
    <x v="2"/>
    <m/>
    <x v="0"/>
    <x v="0"/>
    <d v="2019-05-19T00:00:00"/>
    <s v="Thu"/>
    <x v="5"/>
    <s v="CA-2019-138975"/>
    <n v="1173"/>
    <s v="Nokia Lumia 925"/>
    <s v="Cassandra Brandow"/>
    <n v="30318"/>
    <n v="98"/>
    <n v="3"/>
    <n v="378"/>
  </r>
  <r>
    <n v="4"/>
    <x v="1"/>
    <x v="1134"/>
    <x v="3"/>
    <x v="0"/>
    <n v="6"/>
    <x v="0"/>
    <x v="8"/>
    <x v="0"/>
    <x v="101"/>
    <x v="8"/>
    <s v="United States"/>
    <x v="318"/>
    <x v="2"/>
    <m/>
    <x v="0"/>
    <x v="0"/>
    <d v="2019-05-19T00:00:00"/>
    <s v="Thu"/>
    <x v="5"/>
    <s v="CA-2019-138975"/>
    <n v="967"/>
    <s v="Kingston Digital DataTraveler 32GB USB 2.0"/>
    <s v="Cassandra Brandow"/>
    <n v="30318"/>
    <n v="4"/>
    <n v="4"/>
    <n v="68"/>
  </r>
  <r>
    <n v="5"/>
    <x v="1"/>
    <x v="1251"/>
    <x v="3"/>
    <x v="0"/>
    <n v="6"/>
    <x v="1"/>
    <x v="3"/>
    <x v="2"/>
    <x v="15"/>
    <x v="11"/>
    <s v="United States"/>
    <x v="23"/>
    <x v="1"/>
    <m/>
    <x v="0"/>
    <x v="0"/>
    <d v="2019-01-23T00:00:00"/>
    <s v="Mon"/>
    <x v="11"/>
    <s v="CA-2019-139080"/>
    <n v="1713"/>
    <s v="Xerox 192"/>
    <s v="Anna Andreadi"/>
    <n v="98103"/>
    <n v="3"/>
    <n v="1"/>
    <n v="6"/>
  </r>
  <r>
    <n v="5"/>
    <x v="1"/>
    <x v="1251"/>
    <x v="3"/>
    <x v="0"/>
    <n v="6"/>
    <x v="1"/>
    <x v="3"/>
    <x v="2"/>
    <x v="15"/>
    <x v="11"/>
    <s v="United States"/>
    <x v="23"/>
    <x v="1"/>
    <m/>
    <x v="0"/>
    <x v="0"/>
    <d v="2019-01-23T00:00:00"/>
    <s v="Mon"/>
    <x v="11"/>
    <s v="CA-2019-139080"/>
    <n v="1816"/>
    <s v="Xerox 212"/>
    <s v="Anna Andreadi"/>
    <n v="98103"/>
    <n v="12"/>
    <n v="4"/>
    <n v="26"/>
  </r>
  <r>
    <n v="5"/>
    <x v="1"/>
    <x v="1251"/>
    <x v="3"/>
    <x v="0"/>
    <n v="6"/>
    <x v="1"/>
    <x v="2"/>
    <x v="2"/>
    <x v="15"/>
    <x v="11"/>
    <s v="United States"/>
    <x v="23"/>
    <x v="1"/>
    <m/>
    <x v="0"/>
    <x v="1"/>
    <d v="2019-01-23T00:00:00"/>
    <s v="Mon"/>
    <x v="11"/>
    <s v="CA-2019-139080"/>
    <n v="1316"/>
    <s v="Pressboard Hanging Data Binders for Unburst Sheets"/>
    <s v="Anna Andreadi"/>
    <n v="98103"/>
    <n v="7"/>
    <n v="5"/>
    <n v="20"/>
  </r>
  <r>
    <n v="5"/>
    <x v="1"/>
    <x v="1251"/>
    <x v="3"/>
    <x v="0"/>
    <n v="6"/>
    <x v="1"/>
    <x v="0"/>
    <x v="0"/>
    <x v="15"/>
    <x v="11"/>
    <s v="United States"/>
    <x v="23"/>
    <x v="1"/>
    <m/>
    <x v="0"/>
    <x v="1"/>
    <d v="2019-01-23T00:00:00"/>
    <s v="Mon"/>
    <x v="11"/>
    <s v="CA-2019-139080"/>
    <n v="783"/>
    <s v="Griffin GC17055 Auxiliary Audio Cable"/>
    <s v="Anna Andreadi"/>
    <n v="98103"/>
    <n v="9"/>
    <n v="6"/>
    <n v="86"/>
  </r>
  <r>
    <n v="4"/>
    <x v="1"/>
    <x v="1010"/>
    <x v="3"/>
    <x v="0"/>
    <n v="6"/>
    <x v="1"/>
    <x v="5"/>
    <x v="1"/>
    <x v="162"/>
    <x v="6"/>
    <s v="United States"/>
    <x v="400"/>
    <x v="3"/>
    <m/>
    <x v="0"/>
    <x v="0"/>
    <d v="2019-12-09T00:00:00"/>
    <s v="Mon"/>
    <x v="6"/>
    <s v="CA-2019-139199"/>
    <n v="752"/>
    <s v="Global Executive Mid-Back Managers Chair"/>
    <s v="Kelly Williams"/>
    <n v="48234"/>
    <n v="227"/>
    <n v="3"/>
    <n v="873"/>
  </r>
  <r>
    <n v="4"/>
    <x v="1"/>
    <x v="1010"/>
    <x v="3"/>
    <x v="0"/>
    <n v="6"/>
    <x v="1"/>
    <x v="2"/>
    <x v="2"/>
    <x v="162"/>
    <x v="6"/>
    <s v="United States"/>
    <x v="400"/>
    <x v="3"/>
    <m/>
    <x v="0"/>
    <x v="0"/>
    <d v="2019-12-09T00:00:00"/>
    <s v="Mon"/>
    <x v="6"/>
    <s v="CA-2019-139199"/>
    <n v="1634"/>
    <s v="Wilson Jones Century Plastic Molded Ring Binders"/>
    <s v="Kelly Williams"/>
    <n v="48234"/>
    <n v="20"/>
    <n v="2"/>
    <n v="42"/>
  </r>
  <r>
    <n v="4"/>
    <x v="1"/>
    <x v="1010"/>
    <x v="3"/>
    <x v="0"/>
    <n v="6"/>
    <x v="1"/>
    <x v="3"/>
    <x v="2"/>
    <x v="162"/>
    <x v="6"/>
    <s v="United States"/>
    <x v="400"/>
    <x v="3"/>
    <m/>
    <x v="0"/>
    <x v="0"/>
    <d v="2019-12-09T00:00:00"/>
    <s v="Mon"/>
    <x v="6"/>
    <s v="CA-2019-139199"/>
    <n v="1742"/>
    <s v="Xerox 1946"/>
    <s v="Kelly Williams"/>
    <n v="48234"/>
    <n v="6"/>
    <n v="2"/>
    <n v="13"/>
  </r>
  <r>
    <n v="4"/>
    <x v="1"/>
    <x v="1252"/>
    <x v="3"/>
    <x v="0"/>
    <n v="6"/>
    <x v="0"/>
    <x v="15"/>
    <x v="2"/>
    <x v="1"/>
    <x v="1"/>
    <s v="United States"/>
    <x v="474"/>
    <x v="1"/>
    <m/>
    <x v="0"/>
    <x v="0"/>
    <d v="2019-01-29T00:00:00"/>
    <s v="Sun"/>
    <x v="3"/>
    <s v="CA-2019-139304"/>
    <n v="82"/>
    <s v="Acme Office Executive Series Stainless Steel Trimmers"/>
    <s v="Anna Andreadi"/>
    <n v="94109"/>
    <n v="2"/>
    <n v="1"/>
    <n v="9"/>
  </r>
  <r>
    <n v="4"/>
    <x v="1"/>
    <x v="1252"/>
    <x v="3"/>
    <x v="0"/>
    <n v="6"/>
    <x v="0"/>
    <x v="6"/>
    <x v="2"/>
    <x v="1"/>
    <x v="1"/>
    <s v="United States"/>
    <x v="474"/>
    <x v="1"/>
    <m/>
    <x v="0"/>
    <x v="0"/>
    <d v="2019-01-29T00:00:00"/>
    <s v="Sun"/>
    <x v="3"/>
    <s v="CA-2019-139304"/>
    <n v="1155"/>
    <s v="Newell 339"/>
    <s v="Anna Andreadi"/>
    <n v="94109"/>
    <n v="2"/>
    <n v="3"/>
    <n v="8"/>
  </r>
  <r>
    <n v="4"/>
    <x v="1"/>
    <x v="1252"/>
    <x v="3"/>
    <x v="0"/>
    <n v="6"/>
    <x v="0"/>
    <x v="2"/>
    <x v="2"/>
    <x v="1"/>
    <x v="1"/>
    <s v="United States"/>
    <x v="474"/>
    <x v="1"/>
    <m/>
    <x v="0"/>
    <x v="1"/>
    <d v="2019-01-29T00:00:00"/>
    <s v="Sun"/>
    <x v="3"/>
    <s v="CA-2019-139304"/>
    <n v="449"/>
    <s v="Clear Mylar Reinforcing Strips"/>
    <s v="Anna Andreadi"/>
    <n v="94109"/>
    <n v="40"/>
    <n v="8"/>
    <n v="120"/>
  </r>
  <r>
    <n v="2"/>
    <x v="2"/>
    <x v="1253"/>
    <x v="3"/>
    <x v="2"/>
    <n v="1"/>
    <x v="1"/>
    <x v="3"/>
    <x v="2"/>
    <x v="316"/>
    <x v="4"/>
    <s v="United States"/>
    <x v="532"/>
    <x v="3"/>
    <m/>
    <x v="0"/>
    <x v="1"/>
    <d v="2019-08-11T00:00:00"/>
    <s v="Wed"/>
    <x v="10"/>
    <s v="CA-2019-139311"/>
    <n v="1658"/>
    <s v="Wirebound Message Books, Four 2 3/4 x 5 Forms per Page, 600 Sets per Book"/>
    <s v="Kelly Williams"/>
    <n v="76021"/>
    <n v="10"/>
    <n v="4"/>
    <n v="30"/>
  </r>
  <r>
    <n v="2"/>
    <x v="2"/>
    <x v="1253"/>
    <x v="3"/>
    <x v="2"/>
    <n v="1"/>
    <x v="1"/>
    <x v="6"/>
    <x v="2"/>
    <x v="316"/>
    <x v="4"/>
    <s v="United States"/>
    <x v="532"/>
    <x v="3"/>
    <m/>
    <x v="0"/>
    <x v="1"/>
    <d v="2019-08-11T00:00:00"/>
    <s v="Wed"/>
    <x v="10"/>
    <s v="CA-2019-139311"/>
    <n v="321"/>
    <s v="BIC Brite Liner Grip Highlighters"/>
    <s v="Kelly Williams"/>
    <n v="76021"/>
    <n v="3"/>
    <n v="7"/>
    <n v="9"/>
  </r>
  <r>
    <n v="2"/>
    <x v="2"/>
    <x v="1253"/>
    <x v="3"/>
    <x v="2"/>
    <n v="1"/>
    <x v="1"/>
    <x v="2"/>
    <x v="2"/>
    <x v="316"/>
    <x v="4"/>
    <s v="United States"/>
    <x v="532"/>
    <x v="3"/>
    <m/>
    <x v="0"/>
    <x v="3"/>
    <d v="2019-08-11T00:00:00"/>
    <s v="Wed"/>
    <x v="10"/>
    <s v="CA-2019-139311"/>
    <n v="664"/>
    <s v="Fellowes Twister Kit, Gray/Clear, 3/pkg"/>
    <s v="Kelly Williams"/>
    <n v="76021"/>
    <n v="-23"/>
    <n v="8"/>
    <n v="13"/>
  </r>
  <r>
    <n v="2"/>
    <x v="2"/>
    <x v="1253"/>
    <x v="3"/>
    <x v="2"/>
    <n v="1"/>
    <x v="1"/>
    <x v="0"/>
    <x v="0"/>
    <x v="316"/>
    <x v="4"/>
    <s v="United States"/>
    <x v="532"/>
    <x v="3"/>
    <m/>
    <x v="0"/>
    <x v="1"/>
    <d v="2019-08-11T00:00:00"/>
    <s v="Wed"/>
    <x v="10"/>
    <s v="CA-2019-139311"/>
    <n v="1322"/>
    <s v="Pyle PMP37LED"/>
    <s v="Kelly Williams"/>
    <n v="76021"/>
    <n v="13"/>
    <n v="2"/>
    <n v="154"/>
  </r>
  <r>
    <n v="2"/>
    <x v="1"/>
    <x v="1114"/>
    <x v="3"/>
    <x v="1"/>
    <n v="3"/>
    <x v="0"/>
    <x v="9"/>
    <x v="1"/>
    <x v="93"/>
    <x v="16"/>
    <s v="United States"/>
    <x v="767"/>
    <x v="2"/>
    <m/>
    <x v="0"/>
    <x v="1"/>
    <d v="2019-10-28T00:00:00"/>
    <s v="Sat"/>
    <x v="8"/>
    <s v="CA-2019-139353"/>
    <n v="465"/>
    <s v="Computer Room Manger, 14"/>
    <s v="Cassandra Brandow"/>
    <n v="28314"/>
    <n v="16"/>
    <n v="3"/>
    <n v="78"/>
  </r>
  <r>
    <n v="2"/>
    <x v="1"/>
    <x v="1114"/>
    <x v="3"/>
    <x v="1"/>
    <n v="3"/>
    <x v="0"/>
    <x v="11"/>
    <x v="2"/>
    <x v="93"/>
    <x v="16"/>
    <s v="United States"/>
    <x v="767"/>
    <x v="2"/>
    <m/>
    <x v="0"/>
    <x v="1"/>
    <d v="2019-10-28T00:00:00"/>
    <s v="Sat"/>
    <x v="8"/>
    <s v="CA-2019-139353"/>
    <n v="776"/>
    <s v="Gould Plastics 18-Pocket Panel Bin, 34w x 5-1/4d x 20-1/2h"/>
    <s v="Cassandra Brandow"/>
    <n v="28314"/>
    <n v="-29"/>
    <n v="2"/>
    <n v="147"/>
  </r>
  <r>
    <n v="2"/>
    <x v="1"/>
    <x v="1114"/>
    <x v="3"/>
    <x v="1"/>
    <n v="3"/>
    <x v="0"/>
    <x v="3"/>
    <x v="2"/>
    <x v="93"/>
    <x v="16"/>
    <s v="United States"/>
    <x v="767"/>
    <x v="2"/>
    <m/>
    <x v="0"/>
    <x v="1"/>
    <d v="2019-10-28T00:00:00"/>
    <s v="Sat"/>
    <x v="8"/>
    <s v="CA-2019-139353"/>
    <n v="1731"/>
    <s v="Xerox 1936"/>
    <s v="Cassandra Brandow"/>
    <n v="28314"/>
    <n v="16"/>
    <n v="3"/>
    <n v="48"/>
  </r>
  <r>
    <n v="4"/>
    <x v="1"/>
    <x v="1010"/>
    <x v="3"/>
    <x v="0"/>
    <n v="6"/>
    <x v="1"/>
    <x v="3"/>
    <x v="2"/>
    <x v="130"/>
    <x v="3"/>
    <s v="United States"/>
    <x v="170"/>
    <x v="1"/>
    <m/>
    <x v="0"/>
    <x v="1"/>
    <d v="2019-12-09T00:00:00"/>
    <s v="Mon"/>
    <x v="6"/>
    <s v="CA-2019-139402"/>
    <n v="1111"/>
    <s v="Multicolor Computer Printout Paper"/>
    <s v="Anna Andreadi"/>
    <n v="85023"/>
    <n v="147"/>
    <n v="5"/>
    <n v="419"/>
  </r>
  <r>
    <n v="4"/>
    <x v="1"/>
    <x v="1010"/>
    <x v="3"/>
    <x v="0"/>
    <n v="6"/>
    <x v="1"/>
    <x v="2"/>
    <x v="2"/>
    <x v="130"/>
    <x v="3"/>
    <s v="United States"/>
    <x v="170"/>
    <x v="1"/>
    <m/>
    <x v="0"/>
    <x v="4"/>
    <d v="2019-12-09T00:00:00"/>
    <s v="Mon"/>
    <x v="6"/>
    <s v="CA-2019-139402"/>
    <n v="61"/>
    <s v="Acco Recycled 2 Capacity Laser Printer Hanging Data Binders"/>
    <s v="Anna Andreadi"/>
    <n v="85023"/>
    <n v="-10"/>
    <n v="3"/>
    <n v="13"/>
  </r>
  <r>
    <n v="2"/>
    <x v="1"/>
    <x v="1131"/>
    <x v="3"/>
    <x v="1"/>
    <n v="3"/>
    <x v="0"/>
    <x v="9"/>
    <x v="1"/>
    <x v="16"/>
    <x v="12"/>
    <s v="United States"/>
    <x v="37"/>
    <x v="0"/>
    <m/>
    <x v="0"/>
    <x v="1"/>
    <d v="2019-03-27T00:00:00"/>
    <s v="Fri"/>
    <x v="2"/>
    <s v="CA-2019-139416"/>
    <n v="568"/>
    <s v="Eldon Expressions Punched Metal &amp; Wood Desk Accessories, Black &amp; Cherry"/>
    <s v="Chuck Magee"/>
    <n v="19120"/>
    <n v="2"/>
    <n v="2"/>
    <n v="15"/>
  </r>
  <r>
    <n v="5"/>
    <x v="1"/>
    <x v="1254"/>
    <x v="3"/>
    <x v="0"/>
    <n v="6"/>
    <x v="0"/>
    <x v="11"/>
    <x v="2"/>
    <x v="17"/>
    <x v="1"/>
    <s v="United States"/>
    <x v="504"/>
    <x v="1"/>
    <m/>
    <x v="0"/>
    <x v="0"/>
    <d v="2019-07-03T00:00:00"/>
    <s v="Tue"/>
    <x v="1"/>
    <s v="CA-2019-139437"/>
    <n v="1359"/>
    <s v="Rogers Deluxe File Chest"/>
    <s v="Anna Andreadi"/>
    <n v="90004"/>
    <n v="1"/>
    <n v="4"/>
    <n v="88"/>
  </r>
  <r>
    <n v="6"/>
    <x v="0"/>
    <x v="1031"/>
    <x v="3"/>
    <x v="0"/>
    <n v="6"/>
    <x v="1"/>
    <x v="10"/>
    <x v="2"/>
    <x v="169"/>
    <x v="4"/>
    <s v="United States"/>
    <x v="505"/>
    <x v="3"/>
    <m/>
    <x v="0"/>
    <x v="1"/>
    <d v="2019-09-09T00:00:00"/>
    <s v="Mon"/>
    <x v="0"/>
    <s v="CA-2019-139444"/>
    <n v="222"/>
    <s v="Avery 511"/>
    <s v="Kelly Williams"/>
    <n v="75023"/>
    <n v="3"/>
    <n v="4"/>
    <n v="10"/>
  </r>
  <r>
    <n v="6"/>
    <x v="0"/>
    <x v="1104"/>
    <x v="3"/>
    <x v="0"/>
    <n v="6"/>
    <x v="0"/>
    <x v="6"/>
    <x v="2"/>
    <x v="230"/>
    <x v="16"/>
    <s v="United States"/>
    <x v="229"/>
    <x v="2"/>
    <m/>
    <x v="0"/>
    <x v="1"/>
    <d v="2019-09-13T00:00:00"/>
    <s v="Fri"/>
    <x v="0"/>
    <s v="CA-2019-139493"/>
    <n v="676"/>
    <s v="Fluorescent Highlighters by Dixon"/>
    <s v="Cassandra Brandow"/>
    <n v="28806"/>
    <n v="3"/>
    <n v="5"/>
    <n v="16"/>
  </r>
  <r>
    <n v="4"/>
    <x v="1"/>
    <x v="1068"/>
    <x v="3"/>
    <x v="0"/>
    <n v="6"/>
    <x v="1"/>
    <x v="11"/>
    <x v="2"/>
    <x v="482"/>
    <x v="2"/>
    <s v="United States"/>
    <x v="105"/>
    <x v="2"/>
    <m/>
    <x v="0"/>
    <x v="1"/>
    <d v="2019-09-19T00:00:00"/>
    <s v="Thu"/>
    <x v="0"/>
    <s v="CA-2019-139619"/>
    <n v="103"/>
    <s v="Advantus 10-Drawer Portable Organizer, Chrome Metal Frame, Smoke Drawers"/>
    <s v="Cassandra Brandow"/>
    <n v="32935"/>
    <n v="10"/>
    <n v="2"/>
    <n v="96"/>
  </r>
  <r>
    <n v="4"/>
    <x v="1"/>
    <x v="1201"/>
    <x v="3"/>
    <x v="0"/>
    <n v="6"/>
    <x v="1"/>
    <x v="9"/>
    <x v="1"/>
    <x v="424"/>
    <x v="11"/>
    <s v="United States"/>
    <x v="747"/>
    <x v="1"/>
    <m/>
    <x v="0"/>
    <x v="0"/>
    <d v="2019-10-30T00:00:00"/>
    <s v="Mon"/>
    <x v="7"/>
    <s v="CA-2019-139661"/>
    <n v="1046"/>
    <s v="Magna Visual Magnetic Picture Hangers"/>
    <s v="Anna Andreadi"/>
    <n v="98661"/>
    <n v="4"/>
    <n v="2"/>
    <n v="10"/>
  </r>
  <r>
    <n v="2"/>
    <x v="1"/>
    <x v="1227"/>
    <x v="3"/>
    <x v="1"/>
    <n v="3"/>
    <x v="0"/>
    <x v="3"/>
    <x v="2"/>
    <x v="97"/>
    <x v="19"/>
    <s v="United States"/>
    <x v="490"/>
    <x v="0"/>
    <m/>
    <x v="0"/>
    <x v="1"/>
    <d v="2019-08-24T00:00:00"/>
    <s v="Tue"/>
    <x v="10"/>
    <s v="CA-2019-139717"/>
    <n v="1763"/>
    <s v="Xerox 1966"/>
    <s v="Chuck Magee"/>
    <n v="43130"/>
    <n v="4"/>
    <n v="2"/>
    <n v="10"/>
  </r>
  <r>
    <n v="2"/>
    <x v="1"/>
    <x v="1227"/>
    <x v="3"/>
    <x v="1"/>
    <n v="3"/>
    <x v="0"/>
    <x v="12"/>
    <x v="2"/>
    <x v="97"/>
    <x v="19"/>
    <s v="United States"/>
    <x v="490"/>
    <x v="0"/>
    <m/>
    <x v="0"/>
    <x v="1"/>
    <d v="2019-08-24T00:00:00"/>
    <s v="Tue"/>
    <x v="10"/>
    <s v="CA-2019-139717"/>
    <n v="171"/>
    <s v="Avanti 1.7 Cu. Ft. Refrigerator"/>
    <s v="Chuck Magee"/>
    <n v="43130"/>
    <n v="65"/>
    <n v="8"/>
    <n v="646"/>
  </r>
  <r>
    <n v="0"/>
    <x v="0"/>
    <x v="1007"/>
    <x v="3"/>
    <x v="3"/>
    <n v="0"/>
    <x v="1"/>
    <x v="5"/>
    <x v="1"/>
    <x v="16"/>
    <x v="12"/>
    <s v="United States"/>
    <x v="709"/>
    <x v="0"/>
    <m/>
    <x v="0"/>
    <x v="2"/>
    <d v="2019-12-04T00:00:00"/>
    <s v="Wed"/>
    <x v="6"/>
    <s v="CA-2019-139773"/>
    <n v="1374"/>
    <s v="Safco Chair Connectors, 6/Carton"/>
    <s v="Chuck Magee"/>
    <n v="19143"/>
    <n v="-3"/>
    <n v="7"/>
    <n v="189"/>
  </r>
  <r>
    <n v="4"/>
    <x v="1"/>
    <x v="1068"/>
    <x v="3"/>
    <x v="0"/>
    <n v="6"/>
    <x v="2"/>
    <x v="6"/>
    <x v="2"/>
    <x v="47"/>
    <x v="8"/>
    <s v="United States"/>
    <x v="165"/>
    <x v="2"/>
    <m/>
    <x v="0"/>
    <x v="0"/>
    <d v="2019-09-19T00:00:00"/>
    <s v="Thu"/>
    <x v="0"/>
    <s v="CA-2019-139787"/>
    <n v="1418"/>
    <s v="SANFORD Major Accent Highlighters"/>
    <s v="Cassandra Brandow"/>
    <n v="31907"/>
    <n v="13"/>
    <n v="5"/>
    <n v="35"/>
  </r>
  <r>
    <n v="6"/>
    <x v="0"/>
    <x v="1133"/>
    <x v="3"/>
    <x v="0"/>
    <n v="6"/>
    <x v="2"/>
    <x v="11"/>
    <x v="2"/>
    <x v="403"/>
    <x v="38"/>
    <s v="United States"/>
    <x v="194"/>
    <x v="0"/>
    <m/>
    <x v="0"/>
    <x v="0"/>
    <d v="2019-09-15T00:00:00"/>
    <s v="Sun"/>
    <x v="0"/>
    <s v="CA-2019-139822"/>
    <n v="584"/>
    <s v="Eldon ProFile File N Store Portable File Tub Letter/Legal Size Black"/>
    <s v="Chuck Magee"/>
    <n v="6708"/>
    <n v="11"/>
    <n v="2"/>
    <n v="39"/>
  </r>
  <r>
    <n v="6"/>
    <x v="0"/>
    <x v="1133"/>
    <x v="3"/>
    <x v="0"/>
    <n v="6"/>
    <x v="2"/>
    <x v="8"/>
    <x v="0"/>
    <x v="403"/>
    <x v="38"/>
    <s v="United States"/>
    <x v="194"/>
    <x v="0"/>
    <m/>
    <x v="0"/>
    <x v="0"/>
    <d v="2019-09-15T00:00:00"/>
    <s v="Sun"/>
    <x v="0"/>
    <s v="CA-2019-139822"/>
    <n v="1091"/>
    <s v="Micro Innovations Wireless Classic Keyboard with Mouse"/>
    <s v="Chuck Magee"/>
    <n v="6708"/>
    <n v="11"/>
    <n v="2"/>
    <n v="60"/>
  </r>
  <r>
    <n v="6"/>
    <x v="0"/>
    <x v="1255"/>
    <x v="3"/>
    <x v="0"/>
    <n v="6"/>
    <x v="1"/>
    <x v="9"/>
    <x v="1"/>
    <x v="87"/>
    <x v="0"/>
    <s v="United States"/>
    <x v="395"/>
    <x v="0"/>
    <m/>
    <x v="0"/>
    <x v="0"/>
    <d v="2019-10-23T00:00:00"/>
    <s v="Mon"/>
    <x v="8"/>
    <s v="CA-2019-139913"/>
    <n v="550"/>
    <s v="Eldon 200 Class Desk Accessories, Smoke"/>
    <s v="Chuck Magee"/>
    <n v="14609"/>
    <n v="29"/>
    <n v="11"/>
    <n v="69"/>
  </r>
  <r>
    <n v="6"/>
    <x v="0"/>
    <x v="1255"/>
    <x v="3"/>
    <x v="0"/>
    <n v="6"/>
    <x v="1"/>
    <x v="3"/>
    <x v="2"/>
    <x v="87"/>
    <x v="0"/>
    <s v="United States"/>
    <x v="395"/>
    <x v="0"/>
    <m/>
    <x v="0"/>
    <x v="0"/>
    <d v="2019-10-23T00:00:00"/>
    <s v="Mon"/>
    <x v="8"/>
    <s v="CA-2019-139913"/>
    <n v="1766"/>
    <s v="Xerox 1969"/>
    <s v="Chuck Magee"/>
    <n v="14609"/>
    <n v="6"/>
    <n v="2"/>
    <n v="12"/>
  </r>
  <r>
    <n v="6"/>
    <x v="0"/>
    <x v="1255"/>
    <x v="3"/>
    <x v="0"/>
    <n v="6"/>
    <x v="1"/>
    <x v="3"/>
    <x v="2"/>
    <x v="87"/>
    <x v="0"/>
    <s v="United States"/>
    <x v="395"/>
    <x v="0"/>
    <m/>
    <x v="0"/>
    <x v="0"/>
    <d v="2019-10-23T00:00:00"/>
    <s v="Mon"/>
    <x v="8"/>
    <s v="CA-2019-139913"/>
    <n v="1839"/>
    <s v="Xerox 4200 Series MultiUse Premium Copy Paper (20Lb. and 84 Bright)"/>
    <s v="Chuck Magee"/>
    <n v="14609"/>
    <n v="12"/>
    <n v="5"/>
    <n v="26"/>
  </r>
  <r>
    <n v="6"/>
    <x v="0"/>
    <x v="1255"/>
    <x v="3"/>
    <x v="0"/>
    <n v="6"/>
    <x v="1"/>
    <x v="0"/>
    <x v="0"/>
    <x v="87"/>
    <x v="0"/>
    <s v="United States"/>
    <x v="395"/>
    <x v="0"/>
    <m/>
    <x v="0"/>
    <x v="0"/>
    <d v="2019-10-23T00:00:00"/>
    <s v="Mon"/>
    <x v="8"/>
    <s v="CA-2019-139913"/>
    <n v="891"/>
    <s v="I Needs 3d Hello Kitty Hybrid Silicone Case Cover for HTC One X 4g with 3d Hello Kitty Stylus Pen Green/pink"/>
    <s v="Chuck Magee"/>
    <n v="14609"/>
    <n v="10"/>
    <n v="3"/>
    <n v="36"/>
  </r>
  <r>
    <n v="5"/>
    <x v="1"/>
    <x v="1256"/>
    <x v="3"/>
    <x v="0"/>
    <n v="6"/>
    <x v="0"/>
    <x v="9"/>
    <x v="1"/>
    <x v="153"/>
    <x v="2"/>
    <s v="United States"/>
    <x v="670"/>
    <x v="2"/>
    <m/>
    <x v="0"/>
    <x v="1"/>
    <d v="2019-07-17T00:00:00"/>
    <s v="Tue"/>
    <x v="1"/>
    <s v="CA-2019-139948"/>
    <n v="394"/>
    <s v="C-Line Magnetic Cubicle Keepers, Clear Polypropylene"/>
    <s v="Cassandra Brandow"/>
    <n v="33614"/>
    <n v="2"/>
    <n v="2"/>
    <n v="8"/>
  </r>
  <r>
    <n v="7"/>
    <x v="2"/>
    <x v="959"/>
    <x v="3"/>
    <x v="0"/>
    <n v="6"/>
    <x v="0"/>
    <x v="9"/>
    <x v="1"/>
    <x v="324"/>
    <x v="7"/>
    <s v="United States"/>
    <x v="295"/>
    <x v="1"/>
    <s v="Yes"/>
    <x v="1"/>
    <x v="0"/>
    <d v="2019-07-03T00:00:00"/>
    <s v="Tue"/>
    <x v="1"/>
    <s v="CA-2019-140053"/>
    <n v="1547"/>
    <s v="Tenex Traditional Chairmats for Medium Pile Carpet, Standard Lip, 36 x 48"/>
    <s v="Anna Andreadi"/>
    <n v="87401"/>
    <n v="115"/>
    <n v="9"/>
    <n v="546"/>
  </r>
  <r>
    <n v="2"/>
    <x v="1"/>
    <x v="1257"/>
    <x v="3"/>
    <x v="1"/>
    <n v="3"/>
    <x v="0"/>
    <x v="5"/>
    <x v="1"/>
    <x v="19"/>
    <x v="13"/>
    <s v="United States"/>
    <x v="222"/>
    <x v="2"/>
    <m/>
    <x v="0"/>
    <x v="0"/>
    <d v="2019-05-28T00:00:00"/>
    <s v="Sat"/>
    <x v="5"/>
    <s v="CA-2019-140088"/>
    <n v="1181"/>
    <s v="Novimex Swivel Fabric Task Chair"/>
    <s v="Cassandra Brandow"/>
    <n v="29203"/>
    <n v="33"/>
    <n v="2"/>
    <n v="302"/>
  </r>
  <r>
    <n v="2"/>
    <x v="2"/>
    <x v="996"/>
    <x v="3"/>
    <x v="2"/>
    <n v="1"/>
    <x v="0"/>
    <x v="11"/>
    <x v="2"/>
    <x v="15"/>
    <x v="11"/>
    <s v="United States"/>
    <x v="716"/>
    <x v="1"/>
    <s v="Yes"/>
    <x v="1"/>
    <x v="0"/>
    <d v="2019-03-23T00:00:00"/>
    <s v="Mon"/>
    <x v="2"/>
    <s v="CA-2019-140151"/>
    <n v="54"/>
    <s v="Acco Perma 4000 Stacking Storage Drawers"/>
    <s v="Anna Andreadi"/>
    <n v="98115"/>
    <n v="5"/>
    <n v="2"/>
    <n v="32"/>
  </r>
  <r>
    <n v="2"/>
    <x v="2"/>
    <x v="996"/>
    <x v="3"/>
    <x v="2"/>
    <n v="1"/>
    <x v="0"/>
    <x v="3"/>
    <x v="2"/>
    <x v="15"/>
    <x v="11"/>
    <s v="United States"/>
    <x v="716"/>
    <x v="1"/>
    <s v="Yes"/>
    <x v="1"/>
    <x v="0"/>
    <d v="2019-03-23T00:00:00"/>
    <s v="Mon"/>
    <x v="2"/>
    <s v="CA-2019-140151"/>
    <n v="1689"/>
    <s v="Xerox 1898"/>
    <s v="Anna Andreadi"/>
    <n v="98115"/>
    <n v="10"/>
    <n v="3"/>
    <n v="20"/>
  </r>
  <r>
    <n v="2"/>
    <x v="2"/>
    <x v="996"/>
    <x v="3"/>
    <x v="2"/>
    <n v="1"/>
    <x v="0"/>
    <x v="16"/>
    <x v="0"/>
    <x v="15"/>
    <x v="11"/>
    <s v="United States"/>
    <x v="716"/>
    <x v="1"/>
    <s v="Yes"/>
    <x v="1"/>
    <x v="0"/>
    <d v="2019-03-23T00:00:00"/>
    <s v="Mon"/>
    <x v="2"/>
    <s v="CA-2019-140151"/>
    <n v="399"/>
    <s v="Canon imageCLASS 2200 Advanced Copier"/>
    <s v="Anna Andreadi"/>
    <n v="98115"/>
    <n v="6720"/>
    <n v="4"/>
    <n v="14000"/>
  </r>
  <r>
    <n v="3"/>
    <x v="2"/>
    <x v="1196"/>
    <x v="3"/>
    <x v="2"/>
    <n v="1"/>
    <x v="0"/>
    <x v="9"/>
    <x v="1"/>
    <x v="311"/>
    <x v="1"/>
    <s v="United States"/>
    <x v="120"/>
    <x v="1"/>
    <s v="Yes"/>
    <x v="1"/>
    <x v="0"/>
    <d v="2019-09-29T00:00:00"/>
    <s v="Sun"/>
    <x v="8"/>
    <s v="CA-2019-140186"/>
    <n v="872"/>
    <s v="Howard Miller 13-3/4 Diameter Brushed Chrome Round Wall Clock"/>
    <s v="Anna Andreadi"/>
    <n v="93309"/>
    <n v="16"/>
    <n v="1"/>
    <n v="52"/>
  </r>
  <r>
    <n v="3"/>
    <x v="2"/>
    <x v="1196"/>
    <x v="3"/>
    <x v="2"/>
    <n v="1"/>
    <x v="0"/>
    <x v="5"/>
    <x v="1"/>
    <x v="311"/>
    <x v="1"/>
    <s v="United States"/>
    <x v="120"/>
    <x v="1"/>
    <s v="Yes"/>
    <x v="1"/>
    <x v="1"/>
    <d v="2019-09-29T00:00:00"/>
    <s v="Sun"/>
    <x v="8"/>
    <s v="CA-2019-140186"/>
    <n v="977"/>
    <s v="Leather Task Chair, Black"/>
    <s v="Anna Andreadi"/>
    <n v="93309"/>
    <n v="0"/>
    <n v="1"/>
    <n v="73"/>
  </r>
  <r>
    <n v="3"/>
    <x v="2"/>
    <x v="1196"/>
    <x v="3"/>
    <x v="2"/>
    <n v="1"/>
    <x v="0"/>
    <x v="12"/>
    <x v="2"/>
    <x v="311"/>
    <x v="1"/>
    <s v="United States"/>
    <x v="120"/>
    <x v="1"/>
    <s v="Yes"/>
    <x v="1"/>
    <x v="0"/>
    <d v="2019-09-29T00:00:00"/>
    <s v="Sun"/>
    <x v="8"/>
    <s v="CA-2019-140186"/>
    <n v="654"/>
    <s v="Fellowes Premier Superior Surge Suppressor, 10-Outlet, With Phone and Remote"/>
    <s v="Anna Andreadi"/>
    <n v="93309"/>
    <n v="25"/>
    <n v="2"/>
    <n v="98"/>
  </r>
  <r>
    <n v="3"/>
    <x v="2"/>
    <x v="1196"/>
    <x v="3"/>
    <x v="2"/>
    <n v="1"/>
    <x v="0"/>
    <x v="4"/>
    <x v="2"/>
    <x v="311"/>
    <x v="1"/>
    <s v="United States"/>
    <x v="120"/>
    <x v="1"/>
    <s v="Yes"/>
    <x v="1"/>
    <x v="0"/>
    <d v="2019-09-29T00:00:00"/>
    <s v="Sun"/>
    <x v="8"/>
    <s v="CA-2019-140186"/>
    <n v="109"/>
    <s v="Advantus Plastic Paper Clips"/>
    <s v="Anna Andreadi"/>
    <n v="93309"/>
    <n v="17"/>
    <n v="7"/>
    <n v="35"/>
  </r>
  <r>
    <n v="3"/>
    <x v="2"/>
    <x v="1196"/>
    <x v="3"/>
    <x v="2"/>
    <n v="1"/>
    <x v="0"/>
    <x v="2"/>
    <x v="2"/>
    <x v="311"/>
    <x v="1"/>
    <s v="United States"/>
    <x v="120"/>
    <x v="1"/>
    <s v="Yes"/>
    <x v="1"/>
    <x v="1"/>
    <d v="2019-09-29T00:00:00"/>
    <s v="Sun"/>
    <x v="8"/>
    <s v="CA-2019-140186"/>
    <n v="328"/>
    <s v="Binding Machine Supplies"/>
    <s v="Anna Andreadi"/>
    <n v="93309"/>
    <n v="16"/>
    <n v="2"/>
    <n v="47"/>
  </r>
  <r>
    <n v="5"/>
    <x v="1"/>
    <x v="1017"/>
    <x v="3"/>
    <x v="0"/>
    <n v="6"/>
    <x v="2"/>
    <x v="6"/>
    <x v="2"/>
    <x v="13"/>
    <x v="10"/>
    <s v="United States"/>
    <x v="717"/>
    <x v="3"/>
    <m/>
    <x v="0"/>
    <x v="1"/>
    <d v="2019-05-06T00:00:00"/>
    <s v="Fri"/>
    <x v="5"/>
    <s v="CA-2019-140242"/>
    <n v="341"/>
    <s v="Blackstonian Pencils"/>
    <s v="Kelly Williams"/>
    <n v="60623"/>
    <n v="1"/>
    <n v="3"/>
    <n v="6"/>
  </r>
  <r>
    <n v="5"/>
    <x v="1"/>
    <x v="1017"/>
    <x v="3"/>
    <x v="0"/>
    <n v="6"/>
    <x v="2"/>
    <x v="8"/>
    <x v="0"/>
    <x v="13"/>
    <x v="10"/>
    <s v="United States"/>
    <x v="717"/>
    <x v="3"/>
    <m/>
    <x v="0"/>
    <x v="1"/>
    <d v="2019-05-06T00:00:00"/>
    <s v="Fri"/>
    <x v="5"/>
    <s v="CA-2019-140242"/>
    <n v="922"/>
    <s v="Imation Secure+ Hardware Encrypted USB 2.0 Flash Drive; 16GB"/>
    <s v="Kelly Williams"/>
    <n v="60623"/>
    <n v="77"/>
    <n v="7"/>
    <n v="409"/>
  </r>
  <r>
    <n v="6"/>
    <x v="0"/>
    <x v="1042"/>
    <x v="3"/>
    <x v="0"/>
    <n v="6"/>
    <x v="2"/>
    <x v="9"/>
    <x v="1"/>
    <x v="173"/>
    <x v="4"/>
    <s v="United States"/>
    <x v="219"/>
    <x v="3"/>
    <m/>
    <x v="0"/>
    <x v="7"/>
    <d v="2019-05-11T00:00:00"/>
    <s v="Wed"/>
    <x v="5"/>
    <s v="CA-2019-140298"/>
    <n v="1533"/>
    <s v="Telescoping Adjustable Floor Lamp"/>
    <s v="Kelly Williams"/>
    <n v="78745"/>
    <n v="-7"/>
    <n v="1"/>
    <n v="8"/>
  </r>
  <r>
    <n v="6"/>
    <x v="0"/>
    <x v="1042"/>
    <x v="3"/>
    <x v="0"/>
    <n v="6"/>
    <x v="2"/>
    <x v="6"/>
    <x v="2"/>
    <x v="173"/>
    <x v="4"/>
    <s v="United States"/>
    <x v="219"/>
    <x v="3"/>
    <m/>
    <x v="0"/>
    <x v="1"/>
    <d v="2019-05-11T00:00:00"/>
    <s v="Wed"/>
    <x v="5"/>
    <s v="CA-2019-140298"/>
    <n v="1165"/>
    <s v="Newell 348"/>
    <s v="Kelly Williams"/>
    <n v="78745"/>
    <n v="1"/>
    <n v="2"/>
    <n v="5"/>
  </r>
  <r>
    <n v="6"/>
    <x v="0"/>
    <x v="1042"/>
    <x v="3"/>
    <x v="0"/>
    <n v="6"/>
    <x v="2"/>
    <x v="3"/>
    <x v="2"/>
    <x v="173"/>
    <x v="4"/>
    <s v="United States"/>
    <x v="219"/>
    <x v="3"/>
    <m/>
    <x v="0"/>
    <x v="1"/>
    <d v="2019-05-11T00:00:00"/>
    <s v="Wed"/>
    <x v="5"/>
    <s v="CA-2019-140298"/>
    <n v="1721"/>
    <s v="Xerox 1927"/>
    <s v="Kelly Williams"/>
    <n v="78745"/>
    <n v="2"/>
    <n v="2"/>
    <n v="7"/>
  </r>
  <r>
    <n v="6"/>
    <x v="0"/>
    <x v="1042"/>
    <x v="3"/>
    <x v="0"/>
    <n v="6"/>
    <x v="2"/>
    <x v="11"/>
    <x v="2"/>
    <x v="173"/>
    <x v="4"/>
    <s v="United States"/>
    <x v="219"/>
    <x v="3"/>
    <m/>
    <x v="0"/>
    <x v="1"/>
    <d v="2019-05-11T00:00:00"/>
    <s v="Wed"/>
    <x v="5"/>
    <s v="CA-2019-140298"/>
    <n v="1375"/>
    <s v="Safco Commercial Shelving"/>
    <s v="Kelly Williams"/>
    <n v="78745"/>
    <n v="-15"/>
    <n v="2"/>
    <n v="74"/>
  </r>
  <r>
    <n v="2"/>
    <x v="2"/>
    <x v="1083"/>
    <x v="3"/>
    <x v="2"/>
    <n v="1"/>
    <x v="1"/>
    <x v="14"/>
    <x v="1"/>
    <x v="13"/>
    <x v="10"/>
    <s v="United States"/>
    <x v="543"/>
    <x v="3"/>
    <m/>
    <x v="0"/>
    <x v="2"/>
    <d v="2019-09-04T00:00:00"/>
    <s v="Wed"/>
    <x v="0"/>
    <s v="CA-2019-140326"/>
    <n v="381"/>
    <s v="Bush Birmingham Collection Bookcase, Dark Cherry"/>
    <s v="Kelly Williams"/>
    <n v="60653"/>
    <n v="-118"/>
    <n v="9"/>
    <n v="825"/>
  </r>
  <r>
    <n v="2"/>
    <x v="2"/>
    <x v="1083"/>
    <x v="3"/>
    <x v="2"/>
    <n v="1"/>
    <x v="1"/>
    <x v="6"/>
    <x v="2"/>
    <x v="13"/>
    <x v="10"/>
    <s v="United States"/>
    <x v="543"/>
    <x v="3"/>
    <m/>
    <x v="0"/>
    <x v="1"/>
    <d v="2019-09-04T00:00:00"/>
    <s v="Wed"/>
    <x v="0"/>
    <s v="CA-2019-140326"/>
    <n v="1412"/>
    <s v="Sanford Colorific Colored Pencils, 12/Box"/>
    <s v="Kelly Williams"/>
    <n v="60653"/>
    <n v="1"/>
    <n v="3"/>
    <n v="7"/>
  </r>
  <r>
    <n v="2"/>
    <x v="2"/>
    <x v="1083"/>
    <x v="3"/>
    <x v="2"/>
    <n v="1"/>
    <x v="1"/>
    <x v="3"/>
    <x v="2"/>
    <x v="13"/>
    <x v="10"/>
    <s v="United States"/>
    <x v="543"/>
    <x v="3"/>
    <m/>
    <x v="0"/>
    <x v="1"/>
    <d v="2019-09-04T00:00:00"/>
    <s v="Wed"/>
    <x v="0"/>
    <s v="CA-2019-140326"/>
    <n v="936"/>
    <s v="Its Hot Message Books with Stickers, 2 3/4 x 5"/>
    <s v="Kelly Williams"/>
    <n v="60653"/>
    <n v="6"/>
    <n v="3"/>
    <n v="18"/>
  </r>
  <r>
    <n v="4"/>
    <x v="1"/>
    <x v="1128"/>
    <x v="3"/>
    <x v="0"/>
    <n v="6"/>
    <x v="1"/>
    <x v="9"/>
    <x v="1"/>
    <x v="31"/>
    <x v="18"/>
    <s v="United States"/>
    <x v="727"/>
    <x v="0"/>
    <m/>
    <x v="0"/>
    <x v="0"/>
    <d v="2019-07-08T00:00:00"/>
    <s v="Sun"/>
    <x v="1"/>
    <s v="CA-2019-140480"/>
    <n v="1564"/>
    <s v="Tensor Track Tree Floor Lamp"/>
    <s v="Chuck Magee"/>
    <n v="19711"/>
    <n v="9"/>
    <n v="2"/>
    <n v="40"/>
  </r>
  <r>
    <n v="4"/>
    <x v="1"/>
    <x v="1128"/>
    <x v="3"/>
    <x v="0"/>
    <n v="6"/>
    <x v="1"/>
    <x v="9"/>
    <x v="1"/>
    <x v="31"/>
    <x v="18"/>
    <s v="United States"/>
    <x v="727"/>
    <x v="0"/>
    <m/>
    <x v="0"/>
    <x v="0"/>
    <d v="2019-07-08T00:00:00"/>
    <s v="Sun"/>
    <x v="1"/>
    <s v="CA-2019-140480"/>
    <n v="19"/>
    <s v="36X48 HARDFLOOR CHAIRMAT"/>
    <s v="Chuck Magee"/>
    <n v="19711"/>
    <n v="6"/>
    <n v="4"/>
    <n v="84"/>
  </r>
  <r>
    <n v="4"/>
    <x v="1"/>
    <x v="1128"/>
    <x v="3"/>
    <x v="0"/>
    <n v="6"/>
    <x v="1"/>
    <x v="6"/>
    <x v="2"/>
    <x v="31"/>
    <x v="18"/>
    <s v="United States"/>
    <x v="727"/>
    <x v="0"/>
    <m/>
    <x v="0"/>
    <x v="0"/>
    <d v="2019-07-08T00:00:00"/>
    <s v="Sun"/>
    <x v="1"/>
    <s v="CA-2019-140480"/>
    <n v="887"/>
    <s v="Hunt Boston Vacuum Mount KS Pencil Sharpener"/>
    <s v="Chuck Magee"/>
    <n v="19711"/>
    <n v="45"/>
    <n v="5"/>
    <n v="175"/>
  </r>
  <r>
    <n v="4"/>
    <x v="1"/>
    <x v="1128"/>
    <x v="3"/>
    <x v="0"/>
    <n v="6"/>
    <x v="1"/>
    <x v="6"/>
    <x v="2"/>
    <x v="31"/>
    <x v="18"/>
    <s v="United States"/>
    <x v="727"/>
    <x v="0"/>
    <m/>
    <x v="0"/>
    <x v="0"/>
    <d v="2019-07-08T00:00:00"/>
    <s v="Sun"/>
    <x v="1"/>
    <s v="CA-2019-140480"/>
    <n v="1140"/>
    <s v="Newell 325"/>
    <s v="Chuck Magee"/>
    <n v="19711"/>
    <n v="9"/>
    <n v="7"/>
    <n v="29"/>
  </r>
  <r>
    <n v="4"/>
    <x v="1"/>
    <x v="1128"/>
    <x v="3"/>
    <x v="0"/>
    <n v="6"/>
    <x v="1"/>
    <x v="8"/>
    <x v="0"/>
    <x v="31"/>
    <x v="18"/>
    <s v="United States"/>
    <x v="727"/>
    <x v="0"/>
    <m/>
    <x v="0"/>
    <x v="0"/>
    <d v="2019-07-08T00:00:00"/>
    <s v="Sun"/>
    <x v="1"/>
    <s v="CA-2019-140480"/>
    <n v="1058"/>
    <s v="Maxell 4.7GB DVD-R"/>
    <s v="Chuck Magee"/>
    <n v="19711"/>
    <n v="58"/>
    <n v="5"/>
    <n v="142"/>
  </r>
  <r>
    <n v="5"/>
    <x v="2"/>
    <x v="1037"/>
    <x v="3"/>
    <x v="1"/>
    <n v="3"/>
    <x v="1"/>
    <x v="8"/>
    <x v="0"/>
    <x v="1"/>
    <x v="1"/>
    <s v="United States"/>
    <x v="284"/>
    <x v="1"/>
    <m/>
    <x v="0"/>
    <x v="0"/>
    <d v="2019-03-10T00:00:00"/>
    <s v="Tue"/>
    <x v="2"/>
    <s v="CA-2019-140494"/>
    <n v="1068"/>
    <s v="Maxell LTO Ultrium - 800 GB"/>
    <s v="Anna Andreadi"/>
    <n v="94109"/>
    <n v="21"/>
    <n v="4"/>
    <n v="112"/>
  </r>
  <r>
    <n v="3"/>
    <x v="2"/>
    <x v="1133"/>
    <x v="3"/>
    <x v="2"/>
    <n v="1"/>
    <x v="2"/>
    <x v="7"/>
    <x v="2"/>
    <x v="117"/>
    <x v="4"/>
    <s v="United States"/>
    <x v="434"/>
    <x v="3"/>
    <m/>
    <x v="0"/>
    <x v="1"/>
    <d v="2019-09-18T00:00:00"/>
    <s v="Wed"/>
    <x v="0"/>
    <s v="CA-2019-140508"/>
    <n v="946"/>
    <s v="Jet-Pak Recycled Peel N Seal Padded Mailers"/>
    <s v="Kelly Williams"/>
    <n v="75220"/>
    <n v="36"/>
    <n v="4"/>
    <n v="115"/>
  </r>
  <r>
    <n v="5"/>
    <x v="1"/>
    <x v="1258"/>
    <x v="3"/>
    <x v="0"/>
    <n v="6"/>
    <x v="1"/>
    <x v="12"/>
    <x v="2"/>
    <x v="17"/>
    <x v="1"/>
    <s v="United States"/>
    <x v="92"/>
    <x v="1"/>
    <m/>
    <x v="0"/>
    <x v="0"/>
    <d v="2019-03-19T00:00:00"/>
    <s v="Thu"/>
    <x v="2"/>
    <s v="CA-2019-140515"/>
    <n v="286"/>
    <s v="Belkin 5 Outlet SurgeMaster Power Centers"/>
    <s v="Anna Andreadi"/>
    <n v="90008"/>
    <n v="107"/>
    <n v="7"/>
    <n v="381"/>
  </r>
  <r>
    <n v="1"/>
    <x v="0"/>
    <x v="1016"/>
    <x v="3"/>
    <x v="2"/>
    <n v="1"/>
    <x v="2"/>
    <x v="6"/>
    <x v="2"/>
    <x v="0"/>
    <x v="0"/>
    <s v="United States"/>
    <x v="746"/>
    <x v="0"/>
    <m/>
    <x v="0"/>
    <x v="0"/>
    <d v="2019-04-04T00:00:00"/>
    <s v="Wed"/>
    <x v="4"/>
    <s v="CA-2019-140536"/>
    <n v="1141"/>
    <s v="Newell 326"/>
    <s v="Chuck Magee"/>
    <n v="10035"/>
    <n v="2"/>
    <n v="4"/>
    <n v="7"/>
  </r>
  <r>
    <n v="5"/>
    <x v="2"/>
    <x v="1028"/>
    <x v="3"/>
    <x v="1"/>
    <n v="3"/>
    <x v="0"/>
    <x v="14"/>
    <x v="1"/>
    <x v="430"/>
    <x v="1"/>
    <s v="United States"/>
    <x v="28"/>
    <x v="1"/>
    <s v="Yes"/>
    <x v="1"/>
    <x v="5"/>
    <d v="2019-12-18T00:00:00"/>
    <s v="Wed"/>
    <x v="6"/>
    <s v="CA-2019-140585"/>
    <n v="386"/>
    <s v="Bush Saratoga Collection 5-Shelf Bookcase, Hanover Cherry, *Special Order"/>
    <s v="Anna Andreadi"/>
    <n v="92024"/>
    <n v="-13"/>
    <n v="1"/>
    <n v="120"/>
  </r>
  <r>
    <n v="5"/>
    <x v="2"/>
    <x v="1028"/>
    <x v="3"/>
    <x v="1"/>
    <n v="3"/>
    <x v="0"/>
    <x v="2"/>
    <x v="2"/>
    <x v="430"/>
    <x v="1"/>
    <s v="United States"/>
    <x v="28"/>
    <x v="1"/>
    <s v="Yes"/>
    <x v="1"/>
    <x v="1"/>
    <d v="2019-12-18T00:00:00"/>
    <s v="Wed"/>
    <x v="6"/>
    <s v="CA-2019-140585"/>
    <n v="328"/>
    <s v="Binding Machine Supplies"/>
    <s v="Anna Andreadi"/>
    <n v="92024"/>
    <n v="16"/>
    <n v="2"/>
    <n v="47"/>
  </r>
  <r>
    <n v="5"/>
    <x v="2"/>
    <x v="1028"/>
    <x v="3"/>
    <x v="1"/>
    <n v="3"/>
    <x v="0"/>
    <x v="8"/>
    <x v="0"/>
    <x v="430"/>
    <x v="1"/>
    <s v="United States"/>
    <x v="28"/>
    <x v="1"/>
    <s v="Yes"/>
    <x v="1"/>
    <x v="0"/>
    <d v="2019-12-18T00:00:00"/>
    <s v="Wed"/>
    <x v="6"/>
    <s v="CA-2019-140585"/>
    <n v="1015"/>
    <s v="Logitech Illuminated - Keyboard"/>
    <s v="Anna Andreadi"/>
    <n v="92024"/>
    <n v="58"/>
    <n v="2"/>
    <n v="120"/>
  </r>
  <r>
    <n v="4"/>
    <x v="1"/>
    <x v="1073"/>
    <x v="3"/>
    <x v="0"/>
    <n v="6"/>
    <x v="0"/>
    <x v="9"/>
    <x v="1"/>
    <x v="383"/>
    <x v="27"/>
    <s v="United States"/>
    <x v="495"/>
    <x v="2"/>
    <m/>
    <x v="0"/>
    <x v="1"/>
    <d v="2019-12-23T00:00:00"/>
    <s v="Mon"/>
    <x v="6"/>
    <s v="CA-2019-140627"/>
    <n v="620"/>
    <s v="Executive Impressions 14 Two-Color Numerals Wall Clock"/>
    <s v="Cassandra Brandow"/>
    <n v="37075"/>
    <n v="19"/>
    <n v="4"/>
    <n v="73"/>
  </r>
  <r>
    <n v="4"/>
    <x v="1"/>
    <x v="1073"/>
    <x v="3"/>
    <x v="0"/>
    <n v="6"/>
    <x v="0"/>
    <x v="11"/>
    <x v="2"/>
    <x v="383"/>
    <x v="27"/>
    <s v="United States"/>
    <x v="495"/>
    <x v="2"/>
    <m/>
    <x v="0"/>
    <x v="1"/>
    <d v="2019-12-23T00:00:00"/>
    <s v="Mon"/>
    <x v="6"/>
    <s v="CA-2019-140627"/>
    <n v="1383"/>
    <s v="Safco Industrial Wire Shelving System"/>
    <s v="Cassandra Brandow"/>
    <n v="37075"/>
    <n v="-55"/>
    <n v="3"/>
    <n v="218"/>
  </r>
  <r>
    <n v="4"/>
    <x v="1"/>
    <x v="1073"/>
    <x v="3"/>
    <x v="0"/>
    <n v="6"/>
    <x v="0"/>
    <x v="6"/>
    <x v="2"/>
    <x v="383"/>
    <x v="27"/>
    <s v="United States"/>
    <x v="495"/>
    <x v="2"/>
    <m/>
    <x v="0"/>
    <x v="1"/>
    <d v="2019-12-23T00:00:00"/>
    <s v="Mon"/>
    <x v="6"/>
    <s v="CA-2019-140627"/>
    <n v="1259"/>
    <s v="Pencil and Crayon Sharpener"/>
    <s v="Cassandra Brandow"/>
    <n v="37075"/>
    <n v="1"/>
    <n v="7"/>
    <n v="12"/>
  </r>
  <r>
    <n v="3"/>
    <x v="2"/>
    <x v="1031"/>
    <x v="3"/>
    <x v="2"/>
    <n v="1"/>
    <x v="0"/>
    <x v="3"/>
    <x v="2"/>
    <x v="111"/>
    <x v="35"/>
    <s v="United States"/>
    <x v="494"/>
    <x v="0"/>
    <m/>
    <x v="0"/>
    <x v="0"/>
    <d v="2019-09-12T00:00:00"/>
    <s v="Thu"/>
    <x v="0"/>
    <s v="CA-2019-140676"/>
    <n v="97"/>
    <s v="Adams Telephone Message Book w/Frequently-Called Numbers Space, 400 Messages per Book"/>
    <s v="Chuck Magee"/>
    <n v="21215"/>
    <n v="20"/>
    <n v="5"/>
    <n v="40"/>
  </r>
  <r>
    <n v="3"/>
    <x v="2"/>
    <x v="1031"/>
    <x v="3"/>
    <x v="2"/>
    <n v="1"/>
    <x v="0"/>
    <x v="3"/>
    <x v="2"/>
    <x v="111"/>
    <x v="35"/>
    <s v="United States"/>
    <x v="494"/>
    <x v="0"/>
    <m/>
    <x v="0"/>
    <x v="0"/>
    <d v="2019-09-12T00:00:00"/>
    <s v="Thu"/>
    <x v="0"/>
    <s v="CA-2019-140676"/>
    <n v="1734"/>
    <s v="Xerox 1939"/>
    <s v="Chuck Magee"/>
    <n v="21215"/>
    <n v="46"/>
    <n v="5"/>
    <n v="95"/>
  </r>
  <r>
    <n v="3"/>
    <x v="2"/>
    <x v="1031"/>
    <x v="3"/>
    <x v="2"/>
    <n v="1"/>
    <x v="0"/>
    <x v="12"/>
    <x v="2"/>
    <x v="111"/>
    <x v="35"/>
    <s v="United States"/>
    <x v="494"/>
    <x v="0"/>
    <m/>
    <x v="0"/>
    <x v="0"/>
    <d v="2019-09-12T00:00:00"/>
    <s v="Thu"/>
    <x v="0"/>
    <s v="CA-2019-140676"/>
    <n v="638"/>
    <s v="Fellowes Basic Home/Office Series Surge Protectors"/>
    <s v="Chuck Magee"/>
    <n v="21215"/>
    <n v="26"/>
    <n v="7"/>
    <n v="91"/>
  </r>
  <r>
    <n v="3"/>
    <x v="0"/>
    <x v="1259"/>
    <x v="3"/>
    <x v="1"/>
    <n v="3"/>
    <x v="0"/>
    <x v="7"/>
    <x v="2"/>
    <x v="14"/>
    <x v="3"/>
    <s v="United States"/>
    <x v="110"/>
    <x v="1"/>
    <m/>
    <x v="0"/>
    <x v="1"/>
    <d v="2019-06-02T00:00:00"/>
    <s v="Mon"/>
    <x v="9"/>
    <s v="CA-2019-140760"/>
    <n v="1048"/>
    <s v="Manila Recycled Extra-Heavyweight Clasp Envelopes, 6 x 9"/>
    <s v="Anna Andreadi"/>
    <n v="85204"/>
    <n v="16"/>
    <n v="5"/>
    <n v="44"/>
  </r>
  <r>
    <n v="3"/>
    <x v="0"/>
    <x v="1259"/>
    <x v="3"/>
    <x v="1"/>
    <n v="3"/>
    <x v="0"/>
    <x v="3"/>
    <x v="2"/>
    <x v="14"/>
    <x v="3"/>
    <s v="United States"/>
    <x v="110"/>
    <x v="1"/>
    <m/>
    <x v="0"/>
    <x v="1"/>
    <d v="2019-06-02T00:00:00"/>
    <s v="Mon"/>
    <x v="9"/>
    <s v="CA-2019-140760"/>
    <n v="1839"/>
    <s v="Xerox 4200 Series MultiUse Premium Copy Paper (20Lb. and 84 Bright)"/>
    <s v="Anna Andreadi"/>
    <n v="85204"/>
    <n v="8"/>
    <n v="6"/>
    <n v="25"/>
  </r>
  <r>
    <n v="4"/>
    <x v="1"/>
    <x v="1241"/>
    <x v="3"/>
    <x v="0"/>
    <n v="6"/>
    <x v="0"/>
    <x v="8"/>
    <x v="0"/>
    <x v="277"/>
    <x v="10"/>
    <s v="United States"/>
    <x v="39"/>
    <x v="3"/>
    <m/>
    <x v="0"/>
    <x v="1"/>
    <d v="2019-08-03T00:00:00"/>
    <s v="Tue"/>
    <x v="10"/>
    <s v="CA-2019-140781"/>
    <n v="957"/>
    <s v="Kensington K72356US Mouse-in-a-Box USB Desktop Mouse"/>
    <s v="Kelly Williams"/>
    <n v="61701"/>
    <n v="7"/>
    <n v="3"/>
    <n v="40"/>
  </r>
  <r>
    <n v="2"/>
    <x v="2"/>
    <x v="1225"/>
    <x v="3"/>
    <x v="2"/>
    <n v="1"/>
    <x v="1"/>
    <x v="3"/>
    <x v="2"/>
    <x v="4"/>
    <x v="4"/>
    <s v="United States"/>
    <x v="330"/>
    <x v="3"/>
    <m/>
    <x v="0"/>
    <x v="1"/>
    <d v="2019-04-21T00:00:00"/>
    <s v="Sat"/>
    <x v="4"/>
    <s v="CA-2019-140802"/>
    <n v="1836"/>
    <s v="Xerox 230"/>
    <s v="Kelly Williams"/>
    <n v="77070"/>
    <n v="7"/>
    <n v="4"/>
    <n v="21"/>
  </r>
  <r>
    <n v="2"/>
    <x v="2"/>
    <x v="1225"/>
    <x v="3"/>
    <x v="2"/>
    <n v="1"/>
    <x v="1"/>
    <x v="8"/>
    <x v="0"/>
    <x v="4"/>
    <x v="4"/>
    <s v="United States"/>
    <x v="330"/>
    <x v="3"/>
    <m/>
    <x v="0"/>
    <x v="1"/>
    <d v="2019-04-21T00:00:00"/>
    <s v="Sat"/>
    <x v="4"/>
    <s v="CA-2019-140802"/>
    <n v="1019"/>
    <s v="Logitech LS21 Speaker System - PC Multimedia - 2.1-CH - Wired"/>
    <s v="Kelly Williams"/>
    <n v="77070"/>
    <n v="8"/>
    <n v="3"/>
    <n v="48"/>
  </r>
  <r>
    <n v="4"/>
    <x v="1"/>
    <x v="1136"/>
    <x v="3"/>
    <x v="0"/>
    <n v="6"/>
    <x v="1"/>
    <x v="3"/>
    <x v="2"/>
    <x v="0"/>
    <x v="0"/>
    <s v="United States"/>
    <x v="478"/>
    <x v="0"/>
    <m/>
    <x v="0"/>
    <x v="0"/>
    <d v="2019-06-19T00:00:00"/>
    <s v="Thu"/>
    <x v="9"/>
    <s v="CA-2019-140844"/>
    <n v="1739"/>
    <s v="Xerox 1943"/>
    <s v="Chuck Magee"/>
    <n v="10035"/>
    <n v="46"/>
    <n v="2"/>
    <n v="98"/>
  </r>
  <r>
    <n v="4"/>
    <x v="1"/>
    <x v="1136"/>
    <x v="3"/>
    <x v="0"/>
    <n v="6"/>
    <x v="1"/>
    <x v="8"/>
    <x v="0"/>
    <x v="0"/>
    <x v="0"/>
    <s v="United States"/>
    <x v="478"/>
    <x v="0"/>
    <m/>
    <x v="0"/>
    <x v="0"/>
    <d v="2019-06-19T00:00:00"/>
    <s v="Thu"/>
    <x v="9"/>
    <s v="CA-2019-140844"/>
    <n v="1467"/>
    <s v="Sony 16GB Class 10 Micro SDHC R40 Memory Card"/>
    <s v="Chuck Magee"/>
    <n v="10035"/>
    <n v="10"/>
    <n v="8"/>
    <n v="103"/>
  </r>
  <r>
    <n v="7"/>
    <x v="2"/>
    <x v="981"/>
    <x v="3"/>
    <x v="0"/>
    <n v="6"/>
    <x v="0"/>
    <x v="14"/>
    <x v="1"/>
    <x v="375"/>
    <x v="2"/>
    <s v="United States"/>
    <x v="81"/>
    <x v="2"/>
    <m/>
    <x v="0"/>
    <x v="1"/>
    <d v="2019-06-03T00:00:00"/>
    <s v="Tue"/>
    <x v="9"/>
    <s v="CA-2019-140872"/>
    <n v="385"/>
    <s v="Bush Mission Pointe Library"/>
    <s v="Cassandra Brandow"/>
    <n v="33024"/>
    <n v="0"/>
    <n v="2"/>
    <n v="242"/>
  </r>
  <r>
    <n v="7"/>
    <x v="2"/>
    <x v="981"/>
    <x v="3"/>
    <x v="0"/>
    <n v="6"/>
    <x v="0"/>
    <x v="12"/>
    <x v="2"/>
    <x v="375"/>
    <x v="2"/>
    <s v="United States"/>
    <x v="81"/>
    <x v="2"/>
    <m/>
    <x v="0"/>
    <x v="1"/>
    <d v="2019-06-03T00:00:00"/>
    <s v="Tue"/>
    <x v="9"/>
    <s v="CA-2019-140872"/>
    <n v="366"/>
    <s v="Bravo II Megaboss 12-Amp Hard Body Upright, Replacement Belts, 2 Belts per Pack"/>
    <s v="Cassandra Brandow"/>
    <n v="33024"/>
    <n v="1"/>
    <n v="2"/>
    <n v="5"/>
  </r>
  <r>
    <n v="7"/>
    <x v="2"/>
    <x v="981"/>
    <x v="3"/>
    <x v="0"/>
    <n v="6"/>
    <x v="0"/>
    <x v="3"/>
    <x v="2"/>
    <x v="375"/>
    <x v="2"/>
    <s v="United States"/>
    <x v="81"/>
    <x v="2"/>
    <m/>
    <x v="0"/>
    <x v="1"/>
    <d v="2019-06-03T00:00:00"/>
    <s v="Tue"/>
    <x v="9"/>
    <s v="CA-2019-140872"/>
    <n v="1809"/>
    <s v="Xerox 206"/>
    <s v="Cassandra Brandow"/>
    <n v="33024"/>
    <n v="5"/>
    <n v="3"/>
    <n v="16"/>
  </r>
  <r>
    <n v="7"/>
    <x v="2"/>
    <x v="981"/>
    <x v="3"/>
    <x v="0"/>
    <n v="6"/>
    <x v="0"/>
    <x v="12"/>
    <x v="2"/>
    <x v="375"/>
    <x v="2"/>
    <s v="United States"/>
    <x v="81"/>
    <x v="2"/>
    <m/>
    <x v="0"/>
    <x v="1"/>
    <d v="2019-06-03T00:00:00"/>
    <s v="Tue"/>
    <x v="9"/>
    <s v="CA-2019-140872"/>
    <n v="610"/>
    <s v="Eureka Sanitaire  Multi-Pro Heavy-Duty Upright, Disposable Bags"/>
    <s v="Cassandra Brandow"/>
    <n v="33024"/>
    <n v="2"/>
    <n v="7"/>
    <n v="24"/>
  </r>
  <r>
    <n v="7"/>
    <x v="2"/>
    <x v="981"/>
    <x v="3"/>
    <x v="0"/>
    <n v="6"/>
    <x v="0"/>
    <x v="2"/>
    <x v="2"/>
    <x v="375"/>
    <x v="2"/>
    <s v="United States"/>
    <x v="81"/>
    <x v="2"/>
    <m/>
    <x v="0"/>
    <x v="4"/>
    <d v="2019-06-03T00:00:00"/>
    <s v="Tue"/>
    <x v="9"/>
    <s v="CA-2019-140872"/>
    <n v="1650"/>
    <s v="Wilson Jones Standard D-Ring Binders"/>
    <s v="Cassandra Brandow"/>
    <n v="33024"/>
    <n v="-3"/>
    <n v="3"/>
    <n v="5"/>
  </r>
  <r>
    <n v="7"/>
    <x v="2"/>
    <x v="981"/>
    <x v="3"/>
    <x v="0"/>
    <n v="6"/>
    <x v="0"/>
    <x v="8"/>
    <x v="0"/>
    <x v="375"/>
    <x v="2"/>
    <s v="United States"/>
    <x v="81"/>
    <x v="2"/>
    <m/>
    <x v="0"/>
    <x v="1"/>
    <d v="2019-06-03T00:00:00"/>
    <s v="Tue"/>
    <x v="9"/>
    <s v="CA-2019-140872"/>
    <n v="1024"/>
    <s v="Logitech P710e Mobile Speakerphone"/>
    <s v="Cassandra Brandow"/>
    <n v="33024"/>
    <n v="-3"/>
    <n v="1"/>
    <n v="206"/>
  </r>
  <r>
    <n v="7"/>
    <x v="2"/>
    <x v="981"/>
    <x v="3"/>
    <x v="0"/>
    <n v="6"/>
    <x v="0"/>
    <x v="8"/>
    <x v="0"/>
    <x v="375"/>
    <x v="2"/>
    <s v="United States"/>
    <x v="81"/>
    <x v="2"/>
    <m/>
    <x v="0"/>
    <x v="1"/>
    <d v="2019-06-03T00:00:00"/>
    <s v="Tue"/>
    <x v="9"/>
    <s v="CA-2019-140872"/>
    <n v="1615"/>
    <s v="WD My Passport Ultra 1TB Portable External Hard Drive"/>
    <s v="Cassandra Brandow"/>
    <n v="33024"/>
    <n v="-4"/>
    <n v="2"/>
    <n v="110"/>
  </r>
  <r>
    <n v="7"/>
    <x v="2"/>
    <x v="981"/>
    <x v="3"/>
    <x v="0"/>
    <n v="6"/>
    <x v="0"/>
    <x v="0"/>
    <x v="0"/>
    <x v="375"/>
    <x v="2"/>
    <s v="United States"/>
    <x v="81"/>
    <x v="2"/>
    <m/>
    <x v="0"/>
    <x v="1"/>
    <d v="2019-06-03T00:00:00"/>
    <s v="Tue"/>
    <x v="9"/>
    <s v="CA-2019-140872"/>
    <n v="1612"/>
    <s v="VTech DS6151"/>
    <s v="Cassandra Brandow"/>
    <n v="33024"/>
    <n v="50"/>
    <n v="5"/>
    <n v="504"/>
  </r>
  <r>
    <n v="5"/>
    <x v="2"/>
    <x v="1057"/>
    <x v="3"/>
    <x v="1"/>
    <n v="3"/>
    <x v="0"/>
    <x v="10"/>
    <x v="2"/>
    <x v="0"/>
    <x v="0"/>
    <s v="United States"/>
    <x v="625"/>
    <x v="0"/>
    <m/>
    <x v="0"/>
    <x v="0"/>
    <d v="2019-03-17T00:00:00"/>
    <s v="Tue"/>
    <x v="2"/>
    <s v="CA-2019-140949"/>
    <n v="194"/>
    <s v="Avery 486"/>
    <s v="Chuck Magee"/>
    <n v="10011"/>
    <n v="3"/>
    <n v="1"/>
    <n v="7"/>
  </r>
  <r>
    <n v="5"/>
    <x v="2"/>
    <x v="1057"/>
    <x v="3"/>
    <x v="1"/>
    <n v="3"/>
    <x v="0"/>
    <x v="11"/>
    <x v="2"/>
    <x v="0"/>
    <x v="0"/>
    <s v="United States"/>
    <x v="625"/>
    <x v="0"/>
    <m/>
    <x v="0"/>
    <x v="0"/>
    <d v="2019-03-17T00:00:00"/>
    <s v="Tue"/>
    <x v="2"/>
    <s v="CA-2019-140949"/>
    <n v="1543"/>
    <s v="Tenex File Box, Personal Filing Tote with Lid, Black"/>
    <s v="Chuck Magee"/>
    <n v="10011"/>
    <n v="12"/>
    <n v="3"/>
    <n v="47"/>
  </r>
  <r>
    <n v="5"/>
    <x v="2"/>
    <x v="1057"/>
    <x v="3"/>
    <x v="1"/>
    <n v="3"/>
    <x v="0"/>
    <x v="10"/>
    <x v="2"/>
    <x v="0"/>
    <x v="0"/>
    <s v="United States"/>
    <x v="625"/>
    <x v="0"/>
    <m/>
    <x v="0"/>
    <x v="0"/>
    <d v="2019-03-17T00:00:00"/>
    <s v="Tue"/>
    <x v="2"/>
    <s v="CA-2019-140949"/>
    <n v="205"/>
    <s v="Avery 496"/>
    <s v="Chuck Magee"/>
    <n v="10011"/>
    <n v="9"/>
    <n v="5"/>
    <n v="19"/>
  </r>
  <r>
    <n v="5"/>
    <x v="2"/>
    <x v="1057"/>
    <x v="3"/>
    <x v="1"/>
    <n v="3"/>
    <x v="0"/>
    <x v="6"/>
    <x v="2"/>
    <x v="0"/>
    <x v="0"/>
    <s v="United States"/>
    <x v="625"/>
    <x v="0"/>
    <m/>
    <x v="0"/>
    <x v="0"/>
    <d v="2019-03-17T00:00:00"/>
    <s v="Tue"/>
    <x v="2"/>
    <s v="CA-2019-140949"/>
    <n v="1038"/>
    <s v="Lumber Crayons"/>
    <s v="Chuck Magee"/>
    <n v="10011"/>
    <n v="22"/>
    <n v="6"/>
    <n v="59"/>
  </r>
  <r>
    <n v="5"/>
    <x v="2"/>
    <x v="1057"/>
    <x v="3"/>
    <x v="1"/>
    <n v="3"/>
    <x v="0"/>
    <x v="11"/>
    <x v="2"/>
    <x v="0"/>
    <x v="0"/>
    <s v="United States"/>
    <x v="625"/>
    <x v="0"/>
    <m/>
    <x v="0"/>
    <x v="0"/>
    <d v="2019-03-17T00:00:00"/>
    <s v="Tue"/>
    <x v="2"/>
    <s v="CA-2019-140949"/>
    <n v="1113"/>
    <s v="Neat Ideas Personal Hanging Folder Files, Black"/>
    <s v="Chuck Magee"/>
    <n v="10011"/>
    <n v="28"/>
    <n v="8"/>
    <n v="107"/>
  </r>
  <r>
    <n v="5"/>
    <x v="2"/>
    <x v="1057"/>
    <x v="3"/>
    <x v="1"/>
    <n v="3"/>
    <x v="0"/>
    <x v="2"/>
    <x v="2"/>
    <x v="0"/>
    <x v="0"/>
    <s v="United States"/>
    <x v="625"/>
    <x v="0"/>
    <m/>
    <x v="0"/>
    <x v="1"/>
    <d v="2019-03-17T00:00:00"/>
    <s v="Tue"/>
    <x v="2"/>
    <s v="CA-2019-140949"/>
    <n v="57"/>
    <s v="Acco Pressboard Covers with Storage Hooks, 9 1/2 x 11, Executive Red"/>
    <s v="Chuck Magee"/>
    <n v="10011"/>
    <n v="3"/>
    <n v="3"/>
    <n v="9"/>
  </r>
  <r>
    <n v="5"/>
    <x v="2"/>
    <x v="1057"/>
    <x v="3"/>
    <x v="1"/>
    <n v="3"/>
    <x v="0"/>
    <x v="8"/>
    <x v="0"/>
    <x v="0"/>
    <x v="0"/>
    <s v="United States"/>
    <x v="625"/>
    <x v="0"/>
    <m/>
    <x v="0"/>
    <x v="0"/>
    <d v="2019-03-17T00:00:00"/>
    <s v="Tue"/>
    <x v="2"/>
    <s v="CA-2019-140949"/>
    <n v="1404"/>
    <s v="SanDisk Cruzer 32 GB USB Flash Drive"/>
    <s v="Chuck Magee"/>
    <n v="10011"/>
    <n v="18"/>
    <n v="3"/>
    <n v="57"/>
  </r>
  <r>
    <n v="5"/>
    <x v="2"/>
    <x v="1057"/>
    <x v="3"/>
    <x v="1"/>
    <n v="3"/>
    <x v="0"/>
    <x v="0"/>
    <x v="0"/>
    <x v="0"/>
    <x v="0"/>
    <s v="United States"/>
    <x v="625"/>
    <x v="0"/>
    <m/>
    <x v="0"/>
    <x v="0"/>
    <d v="2019-03-17T00:00:00"/>
    <s v="Tue"/>
    <x v="2"/>
    <s v="CA-2019-140949"/>
    <n v="444"/>
    <s v="Cisco SPA525G2 IP Phone - Wireless"/>
    <s v="Chuck Magee"/>
    <n v="10011"/>
    <n v="31"/>
    <n v="6"/>
    <n v="120"/>
  </r>
  <r>
    <n v="5"/>
    <x v="2"/>
    <x v="1057"/>
    <x v="3"/>
    <x v="1"/>
    <n v="3"/>
    <x v="0"/>
    <x v="8"/>
    <x v="0"/>
    <x v="0"/>
    <x v="0"/>
    <s v="United States"/>
    <x v="625"/>
    <x v="0"/>
    <m/>
    <x v="0"/>
    <x v="0"/>
    <d v="2019-03-17T00:00:00"/>
    <s v="Tue"/>
    <x v="2"/>
    <s v="CA-2019-140949"/>
    <n v="966"/>
    <s v="Kingston Digital DataTraveler 16GB USB 2.0"/>
    <s v="Chuck Magee"/>
    <n v="10011"/>
    <n v="14"/>
    <n v="8"/>
    <n v="72"/>
  </r>
  <r>
    <n v="3"/>
    <x v="2"/>
    <x v="1244"/>
    <x v="3"/>
    <x v="2"/>
    <n v="1"/>
    <x v="2"/>
    <x v="10"/>
    <x v="2"/>
    <x v="17"/>
    <x v="1"/>
    <s v="United States"/>
    <x v="683"/>
    <x v="1"/>
    <s v="Yes"/>
    <x v="1"/>
    <x v="0"/>
    <d v="2019-06-10T00:00:00"/>
    <s v="Tue"/>
    <x v="9"/>
    <s v="CA-2019-140963"/>
    <n v="122"/>
    <s v="Alphabetical Labels for Top Tab Filing"/>
    <s v="Anna Andreadi"/>
    <n v="90045"/>
    <n v="15"/>
    <n v="2"/>
    <n v="30"/>
  </r>
  <r>
    <n v="3"/>
    <x v="2"/>
    <x v="1244"/>
    <x v="3"/>
    <x v="2"/>
    <n v="1"/>
    <x v="2"/>
    <x v="14"/>
    <x v="1"/>
    <x v="17"/>
    <x v="1"/>
    <s v="United States"/>
    <x v="683"/>
    <x v="1"/>
    <s v="Yes"/>
    <x v="1"/>
    <x v="5"/>
    <d v="2019-06-10T00:00:00"/>
    <s v="Tue"/>
    <x v="9"/>
    <s v="CA-2019-140963"/>
    <n v="1228"/>
    <s v="OSullivan Living Dimensions 2-Shelf Bookcases"/>
    <s v="Anna Andreadi"/>
    <n v="90045"/>
    <n v="-30"/>
    <n v="5"/>
    <n v="514"/>
  </r>
  <r>
    <n v="3"/>
    <x v="2"/>
    <x v="1244"/>
    <x v="3"/>
    <x v="2"/>
    <n v="1"/>
    <x v="2"/>
    <x v="0"/>
    <x v="0"/>
    <x v="17"/>
    <x v="1"/>
    <s v="United States"/>
    <x v="683"/>
    <x v="1"/>
    <s v="Yes"/>
    <x v="1"/>
    <x v="1"/>
    <d v="2019-06-10T00:00:00"/>
    <s v="Tue"/>
    <x v="9"/>
    <s v="CA-2019-140963"/>
    <n v="911"/>
    <s v="iHome FM Clock Radio with Lightning Dock"/>
    <s v="Anna Andreadi"/>
    <n v="90045"/>
    <n v="17"/>
    <n v="5"/>
    <n v="280"/>
  </r>
  <r>
    <n v="7"/>
    <x v="2"/>
    <x v="1260"/>
    <x v="3"/>
    <x v="0"/>
    <n v="6"/>
    <x v="0"/>
    <x v="0"/>
    <x v="0"/>
    <x v="111"/>
    <x v="35"/>
    <s v="United States"/>
    <x v="632"/>
    <x v="0"/>
    <m/>
    <x v="0"/>
    <x v="0"/>
    <d v="2019-07-30T00:00:00"/>
    <s v="Mon"/>
    <x v="10"/>
    <s v="CA-2019-141103"/>
    <n v="931"/>
    <s v="invisibleSHIELD by ZAGG Smudge-Free Screen Protector"/>
    <s v="Chuck Magee"/>
    <n v="21215"/>
    <n v="43"/>
    <n v="5"/>
    <n v="90"/>
  </r>
  <r>
    <n v="6"/>
    <x v="0"/>
    <x v="1000"/>
    <x v="3"/>
    <x v="0"/>
    <n v="6"/>
    <x v="0"/>
    <x v="14"/>
    <x v="1"/>
    <x v="5"/>
    <x v="37"/>
    <s v="United States"/>
    <x v="565"/>
    <x v="1"/>
    <m/>
    <x v="0"/>
    <x v="4"/>
    <d v="2019-10-02T00:00:00"/>
    <s v="Mon"/>
    <x v="8"/>
    <s v="CA-2019-141117"/>
    <n v="1228"/>
    <s v="OSullivan 4-Shelf Bookcase in Odessa Pine"/>
    <s v="Anna Andreadi"/>
    <n v="97477"/>
    <n v="-385"/>
    <n v="6"/>
    <n v="218"/>
  </r>
  <r>
    <n v="6"/>
    <x v="0"/>
    <x v="1000"/>
    <x v="3"/>
    <x v="0"/>
    <n v="6"/>
    <x v="0"/>
    <x v="15"/>
    <x v="2"/>
    <x v="5"/>
    <x v="37"/>
    <s v="United States"/>
    <x v="565"/>
    <x v="1"/>
    <m/>
    <x v="0"/>
    <x v="1"/>
    <d v="2019-10-02T00:00:00"/>
    <s v="Mon"/>
    <x v="8"/>
    <s v="CA-2019-141117"/>
    <n v="86"/>
    <s v="Acme Softgrip Scissors"/>
    <s v="Anna Andreadi"/>
    <n v="97477"/>
    <n v="4"/>
    <n v="6"/>
    <n v="39"/>
  </r>
  <r>
    <n v="6"/>
    <x v="0"/>
    <x v="1000"/>
    <x v="3"/>
    <x v="0"/>
    <n v="6"/>
    <x v="0"/>
    <x v="6"/>
    <x v="2"/>
    <x v="5"/>
    <x v="37"/>
    <s v="United States"/>
    <x v="565"/>
    <x v="1"/>
    <m/>
    <x v="0"/>
    <x v="1"/>
    <d v="2019-10-02T00:00:00"/>
    <s v="Mon"/>
    <x v="8"/>
    <s v="CA-2019-141117"/>
    <n v="308"/>
    <s v="Berol Giant Pencil Sharpener"/>
    <s v="Anna Andreadi"/>
    <n v="97477"/>
    <n v="11"/>
    <n v="7"/>
    <n v="95"/>
  </r>
  <r>
    <n v="6"/>
    <x v="0"/>
    <x v="1000"/>
    <x v="3"/>
    <x v="0"/>
    <n v="6"/>
    <x v="0"/>
    <x v="2"/>
    <x v="2"/>
    <x v="5"/>
    <x v="37"/>
    <s v="United States"/>
    <x v="565"/>
    <x v="1"/>
    <m/>
    <x v="0"/>
    <x v="4"/>
    <d v="2019-10-02T00:00:00"/>
    <s v="Mon"/>
    <x v="8"/>
    <s v="CA-2019-141117"/>
    <n v="711"/>
    <s v="GBC Standard Recycled Report Covers, Clear Plastic Sheets"/>
    <s v="Anna Andreadi"/>
    <n v="97477"/>
    <n v="-17"/>
    <n v="7"/>
    <n v="23"/>
  </r>
  <r>
    <n v="6"/>
    <x v="0"/>
    <x v="1044"/>
    <x v="3"/>
    <x v="0"/>
    <n v="6"/>
    <x v="0"/>
    <x v="8"/>
    <x v="0"/>
    <x v="454"/>
    <x v="1"/>
    <s v="United States"/>
    <x v="415"/>
    <x v="1"/>
    <m/>
    <x v="0"/>
    <x v="0"/>
    <d v="2019-11-10T00:00:00"/>
    <s v="Tue"/>
    <x v="7"/>
    <s v="CA-2019-141138"/>
    <n v="1081"/>
    <s v="Memorex Mini Travel Drive 16 GB USB 2.0 Flash Drive"/>
    <s v="Anna Andreadi"/>
    <n v="95351"/>
    <n v="44"/>
    <n v="7"/>
    <n v="112"/>
  </r>
  <r>
    <n v="2"/>
    <x v="1"/>
    <x v="1055"/>
    <x v="3"/>
    <x v="1"/>
    <n v="3"/>
    <x v="2"/>
    <x v="14"/>
    <x v="1"/>
    <x v="421"/>
    <x v="1"/>
    <s v="United States"/>
    <x v="108"/>
    <x v="1"/>
    <m/>
    <x v="0"/>
    <x v="5"/>
    <d v="2019-12-09T00:00:00"/>
    <s v="Mon"/>
    <x v="6"/>
    <s v="CA-2019-141201"/>
    <n v="1228"/>
    <s v="OSullivan 3-Shelf Heavy-Duty Bookcases"/>
    <s v="Anna Andreadi"/>
    <n v="93905"/>
    <n v="16"/>
    <n v="3"/>
    <n v="148"/>
  </r>
  <r>
    <n v="4"/>
    <x v="2"/>
    <x v="1160"/>
    <x v="3"/>
    <x v="1"/>
    <n v="3"/>
    <x v="1"/>
    <x v="15"/>
    <x v="2"/>
    <x v="47"/>
    <x v="19"/>
    <s v="United States"/>
    <x v="114"/>
    <x v="0"/>
    <m/>
    <x v="0"/>
    <x v="1"/>
    <d v="2019-11-02T00:00:00"/>
    <s v="Mon"/>
    <x v="7"/>
    <s v="CA-2019-141425"/>
    <n v="1307"/>
    <s v="Premier Automatic Letter Opener"/>
    <s v="Chuck Magee"/>
    <n v="43229"/>
    <n v="-82"/>
    <n v="2"/>
    <n v="385"/>
  </r>
  <r>
    <n v="5"/>
    <x v="1"/>
    <x v="997"/>
    <x v="3"/>
    <x v="0"/>
    <n v="6"/>
    <x v="2"/>
    <x v="9"/>
    <x v="1"/>
    <x v="22"/>
    <x v="17"/>
    <s v="United States"/>
    <x v="637"/>
    <x v="3"/>
    <m/>
    <x v="0"/>
    <x v="0"/>
    <d v="2019-11-26T00:00:00"/>
    <s v="Thu"/>
    <x v="6"/>
    <s v="CA-2019-141439"/>
    <n v="499"/>
    <s v="DAX Wood Document Frame"/>
    <s v="Kelly Williams"/>
    <n v="47374"/>
    <n v="10"/>
    <n v="2"/>
    <n v="27"/>
  </r>
  <r>
    <n v="5"/>
    <x v="1"/>
    <x v="997"/>
    <x v="3"/>
    <x v="0"/>
    <n v="6"/>
    <x v="2"/>
    <x v="5"/>
    <x v="1"/>
    <x v="22"/>
    <x v="17"/>
    <s v="United States"/>
    <x v="637"/>
    <x v="3"/>
    <m/>
    <x v="0"/>
    <x v="0"/>
    <d v="2019-11-26T00:00:00"/>
    <s v="Thu"/>
    <x v="6"/>
    <s v="CA-2019-141439"/>
    <n v="1372"/>
    <s v="SAFCO Arco Folding Chair"/>
    <s v="Kelly Williams"/>
    <n v="47374"/>
    <n v="240"/>
    <n v="3"/>
    <n v="829"/>
  </r>
  <r>
    <n v="5"/>
    <x v="1"/>
    <x v="997"/>
    <x v="3"/>
    <x v="0"/>
    <n v="6"/>
    <x v="2"/>
    <x v="1"/>
    <x v="1"/>
    <x v="22"/>
    <x v="17"/>
    <s v="United States"/>
    <x v="637"/>
    <x v="3"/>
    <m/>
    <x v="0"/>
    <x v="0"/>
    <d v="2019-11-26T00:00:00"/>
    <s v="Thu"/>
    <x v="6"/>
    <s v="CA-2019-141439"/>
    <n v="964"/>
    <s v="KI Adjustable-Height Table"/>
    <s v="Kelly Williams"/>
    <n v="47374"/>
    <n v="67"/>
    <n v="3"/>
    <n v="258"/>
  </r>
  <r>
    <n v="5"/>
    <x v="1"/>
    <x v="997"/>
    <x v="3"/>
    <x v="0"/>
    <n v="6"/>
    <x v="2"/>
    <x v="0"/>
    <x v="0"/>
    <x v="22"/>
    <x v="17"/>
    <s v="United States"/>
    <x v="637"/>
    <x v="3"/>
    <m/>
    <x v="0"/>
    <x v="0"/>
    <d v="2019-11-26T00:00:00"/>
    <s v="Thu"/>
    <x v="6"/>
    <s v="CA-2019-141439"/>
    <n v="927"/>
    <s v="Innergie mMini Combo Duo USB Travel Charging Kit"/>
    <s v="Kelly Williams"/>
    <n v="47374"/>
    <n v="43"/>
    <n v="2"/>
    <n v="90"/>
  </r>
  <r>
    <n v="5"/>
    <x v="1"/>
    <x v="997"/>
    <x v="3"/>
    <x v="0"/>
    <n v="6"/>
    <x v="2"/>
    <x v="0"/>
    <x v="0"/>
    <x v="22"/>
    <x v="17"/>
    <s v="United States"/>
    <x v="637"/>
    <x v="3"/>
    <m/>
    <x v="0"/>
    <x v="0"/>
    <d v="2019-11-26T00:00:00"/>
    <s v="Thu"/>
    <x v="6"/>
    <s v="CA-2019-141439"/>
    <n v="1399"/>
    <s v="Samsung Galaxy S4 Mini"/>
    <s v="Kelly Williams"/>
    <n v="47374"/>
    <n v="545"/>
    <n v="4"/>
    <n v="1880"/>
  </r>
  <r>
    <n v="2"/>
    <x v="1"/>
    <x v="1139"/>
    <x v="3"/>
    <x v="1"/>
    <n v="3"/>
    <x v="2"/>
    <x v="8"/>
    <x v="0"/>
    <x v="116"/>
    <x v="14"/>
    <s v="United States"/>
    <x v="714"/>
    <x v="2"/>
    <m/>
    <x v="0"/>
    <x v="0"/>
    <d v="2019-09-16T00:00:00"/>
    <s v="Mon"/>
    <x v="0"/>
    <s v="CA-2019-141446"/>
    <n v="961"/>
    <s v="KeyTronic E03601U1 - Keyboard - Beige"/>
    <s v="Cassandra Brandow"/>
    <n v="41042"/>
    <n v="3"/>
    <n v="1"/>
    <n v="18"/>
  </r>
  <r>
    <n v="3"/>
    <x v="2"/>
    <x v="1080"/>
    <x v="3"/>
    <x v="2"/>
    <n v="1"/>
    <x v="0"/>
    <x v="12"/>
    <x v="2"/>
    <x v="17"/>
    <x v="1"/>
    <s v="United States"/>
    <x v="411"/>
    <x v="1"/>
    <m/>
    <x v="0"/>
    <x v="0"/>
    <d v="2019-06-11T00:00:00"/>
    <s v="Wed"/>
    <x v="9"/>
    <s v="CA-2019-141481"/>
    <n v="950"/>
    <s v="Kensington 6 Outlet Guardian Standard Surge Protector"/>
    <s v="Anna Andreadi"/>
    <n v="90036"/>
    <n v="17"/>
    <n v="3"/>
    <n v="61"/>
  </r>
  <r>
    <n v="3"/>
    <x v="0"/>
    <x v="1093"/>
    <x v="3"/>
    <x v="1"/>
    <n v="3"/>
    <x v="1"/>
    <x v="9"/>
    <x v="1"/>
    <x v="183"/>
    <x v="44"/>
    <s v="United States"/>
    <x v="550"/>
    <x v="0"/>
    <m/>
    <x v="0"/>
    <x v="0"/>
    <d v="2019-05-28T00:00:00"/>
    <s v="Sat"/>
    <x v="5"/>
    <s v="CA-2019-141572"/>
    <n v="104"/>
    <s v="Advantus Employee of the Month Certificate Frame, 11 x 13-1/2"/>
    <s v="Chuck Magee"/>
    <n v="3301"/>
    <n v="101"/>
    <n v="8"/>
    <n v="247"/>
  </r>
  <r>
    <n v="4"/>
    <x v="1"/>
    <x v="1147"/>
    <x v="3"/>
    <x v="0"/>
    <n v="6"/>
    <x v="1"/>
    <x v="3"/>
    <x v="2"/>
    <x v="199"/>
    <x v="2"/>
    <s v="United States"/>
    <x v="484"/>
    <x v="2"/>
    <m/>
    <x v="0"/>
    <x v="1"/>
    <d v="2019-06-05T00:00:00"/>
    <s v="Thu"/>
    <x v="9"/>
    <s v="CA-2019-141614"/>
    <n v="1832"/>
    <s v="Xerox 227"/>
    <s v="Cassandra Brandow"/>
    <n v="32839"/>
    <n v="7"/>
    <n v="4"/>
    <n v="21"/>
  </r>
  <r>
    <n v="4"/>
    <x v="1"/>
    <x v="1214"/>
    <x v="3"/>
    <x v="0"/>
    <n v="6"/>
    <x v="1"/>
    <x v="4"/>
    <x v="2"/>
    <x v="16"/>
    <x v="12"/>
    <s v="United States"/>
    <x v="631"/>
    <x v="0"/>
    <m/>
    <x v="0"/>
    <x v="1"/>
    <d v="2019-04-13T00:00:00"/>
    <s v="Fri"/>
    <x v="4"/>
    <s v="CA-2019-141663"/>
    <n v="1578"/>
    <s v="Translucent Push Pins by OIC"/>
    <s v="Chuck Magee"/>
    <n v="19134"/>
    <n v="2"/>
    <n v="5"/>
    <n v="8"/>
  </r>
  <r>
    <n v="2"/>
    <x v="2"/>
    <x v="1145"/>
    <x v="3"/>
    <x v="2"/>
    <n v="1"/>
    <x v="0"/>
    <x v="1"/>
    <x v="1"/>
    <x v="447"/>
    <x v="4"/>
    <s v="United States"/>
    <x v="435"/>
    <x v="3"/>
    <m/>
    <x v="0"/>
    <x v="2"/>
    <d v="2019-10-24T00:00:00"/>
    <s v="Tue"/>
    <x v="8"/>
    <s v="CA-2019-141705"/>
    <n v="820"/>
    <s v="Hon 2111 Invitation Series Straight Table"/>
    <s v="Kelly Williams"/>
    <n v="76063"/>
    <n v="-81"/>
    <n v="5"/>
    <n v="517"/>
  </r>
  <r>
    <n v="4"/>
    <x v="2"/>
    <x v="980"/>
    <x v="3"/>
    <x v="1"/>
    <n v="3"/>
    <x v="0"/>
    <x v="8"/>
    <x v="0"/>
    <x v="81"/>
    <x v="10"/>
    <s v="United States"/>
    <x v="647"/>
    <x v="3"/>
    <m/>
    <x v="0"/>
    <x v="1"/>
    <d v="2019-11-17T00:00:00"/>
    <s v="Tue"/>
    <x v="7"/>
    <s v="CA-2019-141719"/>
    <n v="1015"/>
    <s v="Logitech Illuminated - Keyboard"/>
    <s v="Kelly Williams"/>
    <n v="60540"/>
    <n v="84"/>
    <n v="5"/>
    <n v="240"/>
  </r>
  <r>
    <n v="4"/>
    <x v="1"/>
    <x v="1017"/>
    <x v="3"/>
    <x v="0"/>
    <n v="6"/>
    <x v="1"/>
    <x v="5"/>
    <x v="1"/>
    <x v="162"/>
    <x v="6"/>
    <s v="United States"/>
    <x v="610"/>
    <x v="3"/>
    <m/>
    <x v="0"/>
    <x v="0"/>
    <d v="2019-05-07T00:00:00"/>
    <s v="Sat"/>
    <x v="5"/>
    <s v="CA-2019-141733"/>
    <n v="1385"/>
    <s v="SAFCO Optional Arm Kit for Workspace Cribbage Stacking Chair"/>
    <s v="Kelly Williams"/>
    <n v="48234"/>
    <n v="7"/>
    <n v="1"/>
    <n v="27"/>
  </r>
  <r>
    <n v="4"/>
    <x v="1"/>
    <x v="1017"/>
    <x v="3"/>
    <x v="0"/>
    <n v="6"/>
    <x v="1"/>
    <x v="5"/>
    <x v="1"/>
    <x v="162"/>
    <x v="6"/>
    <s v="United States"/>
    <x v="610"/>
    <x v="3"/>
    <m/>
    <x v="0"/>
    <x v="0"/>
    <d v="2019-05-07T00:00:00"/>
    <s v="Sat"/>
    <x v="5"/>
    <s v="CA-2019-141733"/>
    <n v="1378"/>
    <s v="Safco Contoured Stacking Chairs"/>
    <s v="Kelly Williams"/>
    <n v="48234"/>
    <n v="119"/>
    <n v="2"/>
    <n v="477"/>
  </r>
  <r>
    <n v="4"/>
    <x v="1"/>
    <x v="1017"/>
    <x v="3"/>
    <x v="0"/>
    <n v="6"/>
    <x v="1"/>
    <x v="5"/>
    <x v="1"/>
    <x v="162"/>
    <x v="6"/>
    <s v="United States"/>
    <x v="610"/>
    <x v="3"/>
    <m/>
    <x v="0"/>
    <x v="0"/>
    <d v="2019-05-07T00:00:00"/>
    <s v="Sat"/>
    <x v="5"/>
    <s v="CA-2019-141733"/>
    <n v="824"/>
    <s v="Hon 4070 Series Pagoda Armless Upholstered Stacking Chairs"/>
    <s v="Kelly Williams"/>
    <n v="48234"/>
    <n v="423"/>
    <n v="5"/>
    <n v="1459"/>
  </r>
  <r>
    <n v="4"/>
    <x v="1"/>
    <x v="1017"/>
    <x v="3"/>
    <x v="0"/>
    <n v="6"/>
    <x v="1"/>
    <x v="12"/>
    <x v="2"/>
    <x v="162"/>
    <x v="6"/>
    <s v="United States"/>
    <x v="610"/>
    <x v="3"/>
    <m/>
    <x v="0"/>
    <x v="9"/>
    <d v="2019-05-07T00:00:00"/>
    <s v="Sat"/>
    <x v="5"/>
    <s v="CA-2019-141733"/>
    <n v="304"/>
    <s v="Belkin Premiere Surge Master II 8-outlet surge protector"/>
    <s v="Kelly Williams"/>
    <n v="48234"/>
    <n v="18"/>
    <n v="2"/>
    <n v="87"/>
  </r>
  <r>
    <n v="5"/>
    <x v="2"/>
    <x v="1118"/>
    <x v="3"/>
    <x v="1"/>
    <n v="3"/>
    <x v="1"/>
    <x v="11"/>
    <x v="2"/>
    <x v="15"/>
    <x v="11"/>
    <s v="United States"/>
    <x v="711"/>
    <x v="1"/>
    <m/>
    <x v="0"/>
    <x v="0"/>
    <d v="2019-08-03T00:00:00"/>
    <s v="Tue"/>
    <x v="10"/>
    <s v="CA-2019-141747"/>
    <n v="985"/>
    <s v="Letter/Legal File Tote with Clear Snap-On Lid, Black Granite"/>
    <s v="Anna Andreadi"/>
    <n v="98105"/>
    <n v="4"/>
    <n v="1"/>
    <n v="16"/>
  </r>
  <r>
    <n v="4"/>
    <x v="1"/>
    <x v="1239"/>
    <x v="3"/>
    <x v="0"/>
    <n v="6"/>
    <x v="0"/>
    <x v="7"/>
    <x v="2"/>
    <x v="49"/>
    <x v="10"/>
    <s v="United States"/>
    <x v="713"/>
    <x v="3"/>
    <m/>
    <x v="0"/>
    <x v="1"/>
    <d v="2019-01-21T00:00:00"/>
    <s v="Sat"/>
    <x v="11"/>
    <s v="CA-2019-141782"/>
    <n v="116"/>
    <s v="Airmail Envelopes"/>
    <s v="Kelly Williams"/>
    <n v="60505"/>
    <n v="91"/>
    <n v="4"/>
    <n v="269"/>
  </r>
  <r>
    <n v="3"/>
    <x v="2"/>
    <x v="1158"/>
    <x v="3"/>
    <x v="2"/>
    <n v="1"/>
    <x v="0"/>
    <x v="2"/>
    <x v="2"/>
    <x v="104"/>
    <x v="23"/>
    <s v="United States"/>
    <x v="697"/>
    <x v="3"/>
    <m/>
    <x v="0"/>
    <x v="0"/>
    <d v="2019-10-03T00:00:00"/>
    <s v="Tue"/>
    <x v="8"/>
    <s v="CA-2019-141789"/>
    <n v="687"/>
    <s v="GBC DocuBind TL300 Electric Binding System"/>
    <s v="Kelly Williams"/>
    <n v="55407"/>
    <n v="843"/>
    <n v="2"/>
    <n v="1794"/>
  </r>
  <r>
    <n v="5"/>
    <x v="1"/>
    <x v="1024"/>
    <x v="3"/>
    <x v="0"/>
    <n v="6"/>
    <x v="0"/>
    <x v="14"/>
    <x v="1"/>
    <x v="0"/>
    <x v="0"/>
    <s v="United States"/>
    <x v="404"/>
    <x v="0"/>
    <m/>
    <x v="0"/>
    <x v="1"/>
    <d v="2019-10-09T00:00:00"/>
    <s v="Mon"/>
    <x v="8"/>
    <s v="CA-2019-141873"/>
    <n v="1228"/>
    <s v="OSullivan Elevations Bookcase, Cherry Finish"/>
    <s v="Chuck Magee"/>
    <n v="10024"/>
    <n v="-16"/>
    <n v="3"/>
    <n v="314"/>
  </r>
  <r>
    <n v="5"/>
    <x v="1"/>
    <x v="1024"/>
    <x v="3"/>
    <x v="0"/>
    <n v="6"/>
    <x v="0"/>
    <x v="3"/>
    <x v="2"/>
    <x v="0"/>
    <x v="0"/>
    <s v="United States"/>
    <x v="404"/>
    <x v="0"/>
    <m/>
    <x v="0"/>
    <x v="0"/>
    <d v="2019-10-09T00:00:00"/>
    <s v="Mon"/>
    <x v="8"/>
    <s v="CA-2019-141873"/>
    <n v="1570"/>
    <s v="TOPS 4 x 6 Fluorescent Color Memo Sheets, 500 Sheets per Pack"/>
    <s v="Chuck Magee"/>
    <n v="10024"/>
    <n v="9"/>
    <n v="2"/>
    <n v="19"/>
  </r>
  <r>
    <n v="5"/>
    <x v="1"/>
    <x v="1024"/>
    <x v="3"/>
    <x v="0"/>
    <n v="6"/>
    <x v="0"/>
    <x v="2"/>
    <x v="2"/>
    <x v="0"/>
    <x v="0"/>
    <s v="United States"/>
    <x v="404"/>
    <x v="0"/>
    <m/>
    <x v="0"/>
    <x v="1"/>
    <d v="2019-10-09T00:00:00"/>
    <s v="Mon"/>
    <x v="8"/>
    <s v="CA-2019-141873"/>
    <n v="1315"/>
    <s v="Pressboard Data Binders by Wilson Jones"/>
    <s v="Chuck Magee"/>
    <n v="10024"/>
    <n v="4"/>
    <n v="3"/>
    <n v="13"/>
  </r>
  <r>
    <n v="5"/>
    <x v="1"/>
    <x v="1024"/>
    <x v="3"/>
    <x v="0"/>
    <n v="6"/>
    <x v="0"/>
    <x v="2"/>
    <x v="2"/>
    <x v="0"/>
    <x v="0"/>
    <s v="United States"/>
    <x v="404"/>
    <x v="0"/>
    <m/>
    <x v="0"/>
    <x v="1"/>
    <d v="2019-10-09T00:00:00"/>
    <s v="Mon"/>
    <x v="8"/>
    <s v="CA-2019-141873"/>
    <n v="534"/>
    <s v="Durable Pressboard Binders"/>
    <s v="Chuck Magee"/>
    <n v="10024"/>
    <n v="6"/>
    <n v="6"/>
    <n v="18"/>
  </r>
  <r>
    <n v="4"/>
    <x v="1"/>
    <x v="977"/>
    <x v="3"/>
    <x v="0"/>
    <n v="6"/>
    <x v="0"/>
    <x v="11"/>
    <x v="2"/>
    <x v="17"/>
    <x v="1"/>
    <s v="United States"/>
    <x v="461"/>
    <x v="1"/>
    <s v="Yes"/>
    <x v="1"/>
    <x v="0"/>
    <d v="2019-09-04T00:00:00"/>
    <s v="Wed"/>
    <x v="0"/>
    <s v="CA-2019-141929"/>
    <n v="1579"/>
    <s v="Trav-L-File Heavy-Duty Shuttle II, Black"/>
    <s v="Anna Andreadi"/>
    <n v="90004"/>
    <n v="65"/>
    <n v="5"/>
    <n v="218"/>
  </r>
  <r>
    <n v="4"/>
    <x v="1"/>
    <x v="977"/>
    <x v="3"/>
    <x v="0"/>
    <n v="6"/>
    <x v="0"/>
    <x v="2"/>
    <x v="2"/>
    <x v="17"/>
    <x v="1"/>
    <s v="United States"/>
    <x v="461"/>
    <x v="1"/>
    <s v="Yes"/>
    <x v="1"/>
    <x v="1"/>
    <d v="2019-09-04T00:00:00"/>
    <s v="Wed"/>
    <x v="0"/>
    <s v="CA-2019-141929"/>
    <n v="897"/>
    <s v="Ibico Hi-Tech Manual Binding System"/>
    <s v="Anna Andreadi"/>
    <n v="90004"/>
    <n v="152"/>
    <n v="2"/>
    <n v="488"/>
  </r>
  <r>
    <n v="4"/>
    <x v="1"/>
    <x v="977"/>
    <x v="3"/>
    <x v="0"/>
    <n v="6"/>
    <x v="0"/>
    <x v="0"/>
    <x v="0"/>
    <x v="17"/>
    <x v="1"/>
    <s v="United States"/>
    <x v="461"/>
    <x v="1"/>
    <s v="Yes"/>
    <x v="1"/>
    <x v="1"/>
    <d v="2019-09-04T00:00:00"/>
    <s v="Wed"/>
    <x v="0"/>
    <s v="CA-2019-141929"/>
    <n v="1327"/>
    <s v="QVS USB Car Charger 2-Port 2.1Amp for iPod/iPhone/iPad/iPad 2/iPad 3"/>
    <s v="Anna Andreadi"/>
    <n v="90004"/>
    <n v="2"/>
    <n v="1"/>
    <n v="6"/>
  </r>
  <r>
    <n v="6"/>
    <x v="0"/>
    <x v="984"/>
    <x v="3"/>
    <x v="0"/>
    <n v="6"/>
    <x v="0"/>
    <x v="15"/>
    <x v="2"/>
    <x v="117"/>
    <x v="4"/>
    <s v="United States"/>
    <x v="328"/>
    <x v="3"/>
    <m/>
    <x v="0"/>
    <x v="1"/>
    <d v="2019-06-19T00:00:00"/>
    <s v="Thu"/>
    <x v="9"/>
    <s v="CA-2019-141992"/>
    <n v="672"/>
    <s v="Fiskars Spring-Action Scissors"/>
    <s v="Kelly Williams"/>
    <n v="75220"/>
    <n v="1"/>
    <n v="1"/>
    <n v="11"/>
  </r>
  <r>
    <n v="6"/>
    <x v="0"/>
    <x v="984"/>
    <x v="3"/>
    <x v="0"/>
    <n v="6"/>
    <x v="0"/>
    <x v="11"/>
    <x v="2"/>
    <x v="117"/>
    <x v="4"/>
    <s v="United States"/>
    <x v="328"/>
    <x v="3"/>
    <m/>
    <x v="0"/>
    <x v="1"/>
    <d v="2019-06-19T00:00:00"/>
    <s v="Thu"/>
    <x v="9"/>
    <s v="CA-2019-141992"/>
    <n v="1382"/>
    <s v="Safco Industrial Wire Shelving"/>
    <s v="Kelly Williams"/>
    <n v="75220"/>
    <n v="-33"/>
    <n v="2"/>
    <n v="154"/>
  </r>
  <r>
    <n v="4"/>
    <x v="1"/>
    <x v="1130"/>
    <x v="3"/>
    <x v="0"/>
    <n v="6"/>
    <x v="1"/>
    <x v="5"/>
    <x v="1"/>
    <x v="483"/>
    <x v="23"/>
    <s v="United States"/>
    <x v="25"/>
    <x v="3"/>
    <m/>
    <x v="0"/>
    <x v="0"/>
    <d v="2019-09-24T00:00:00"/>
    <s v="Tue"/>
    <x v="0"/>
    <s v="CA-2019-142034"/>
    <n v="737"/>
    <s v="Global Airflow Leather Mesh Back Chair, Black"/>
    <s v="Kelly Williams"/>
    <n v="56301"/>
    <n v="181"/>
    <n v="4"/>
    <n v="604"/>
  </r>
  <r>
    <n v="4"/>
    <x v="1"/>
    <x v="1130"/>
    <x v="3"/>
    <x v="0"/>
    <n v="6"/>
    <x v="1"/>
    <x v="8"/>
    <x v="0"/>
    <x v="483"/>
    <x v="23"/>
    <s v="United States"/>
    <x v="25"/>
    <x v="3"/>
    <m/>
    <x v="0"/>
    <x v="0"/>
    <d v="2019-09-24T00:00:00"/>
    <s v="Tue"/>
    <x v="0"/>
    <s v="CA-2019-142034"/>
    <n v="961"/>
    <s v="KeyTronic E03601U1 - Keyboard - Beige"/>
    <s v="Kelly Williams"/>
    <n v="56301"/>
    <n v="13"/>
    <n v="4"/>
    <n v="72"/>
  </r>
  <r>
    <n v="4"/>
    <x v="1"/>
    <x v="1130"/>
    <x v="3"/>
    <x v="0"/>
    <n v="6"/>
    <x v="1"/>
    <x v="8"/>
    <x v="0"/>
    <x v="483"/>
    <x v="23"/>
    <s v="United States"/>
    <x v="25"/>
    <x v="3"/>
    <m/>
    <x v="0"/>
    <x v="0"/>
    <d v="2019-09-24T00:00:00"/>
    <s v="Tue"/>
    <x v="0"/>
    <s v="CA-2019-142034"/>
    <n v="918"/>
    <s v="Imation Bio 2GB USB Flash Drive Imation Corp"/>
    <s v="Kelly Williams"/>
    <n v="56301"/>
    <n v="275"/>
    <n v="5"/>
    <n v="656"/>
  </r>
  <r>
    <n v="7"/>
    <x v="2"/>
    <x v="1032"/>
    <x v="3"/>
    <x v="0"/>
    <n v="6"/>
    <x v="0"/>
    <x v="1"/>
    <x v="1"/>
    <x v="276"/>
    <x v="16"/>
    <s v="United States"/>
    <x v="318"/>
    <x v="2"/>
    <m/>
    <x v="0"/>
    <x v="6"/>
    <d v="2019-11-30T00:00:00"/>
    <s v="Mon"/>
    <x v="6"/>
    <s v="CA-2019-142090"/>
    <n v="377"/>
    <s v="Bush Advantage Collection Racetrack Conference Table"/>
    <s v="Cassandra Brandow"/>
    <n v="27217"/>
    <n v="-653"/>
    <n v="7"/>
    <n v="1782"/>
  </r>
  <r>
    <n v="7"/>
    <x v="2"/>
    <x v="1032"/>
    <x v="3"/>
    <x v="0"/>
    <n v="6"/>
    <x v="0"/>
    <x v="8"/>
    <x v="0"/>
    <x v="276"/>
    <x v="16"/>
    <s v="United States"/>
    <x v="318"/>
    <x v="2"/>
    <m/>
    <x v="0"/>
    <x v="1"/>
    <d v="2019-11-30T00:00:00"/>
    <s v="Mon"/>
    <x v="6"/>
    <s v="CA-2019-142090"/>
    <n v="1029"/>
    <s v="Logitech Wireless Gaming Headset G930"/>
    <s v="Cassandra Brandow"/>
    <n v="27217"/>
    <n v="82"/>
    <n v="3"/>
    <n v="384"/>
  </r>
  <r>
    <n v="6"/>
    <x v="0"/>
    <x v="995"/>
    <x v="3"/>
    <x v="0"/>
    <n v="6"/>
    <x v="1"/>
    <x v="2"/>
    <x v="2"/>
    <x v="141"/>
    <x v="21"/>
    <s v="United States"/>
    <x v="603"/>
    <x v="3"/>
    <m/>
    <x v="0"/>
    <x v="0"/>
    <d v="2019-10-21T00:00:00"/>
    <s v="Sat"/>
    <x v="8"/>
    <s v="CA-2019-142125"/>
    <n v="35"/>
    <s v="Acco 3-Hole Punch"/>
    <s v="Kelly Williams"/>
    <n v="53209"/>
    <n v="11"/>
    <n v="5"/>
    <n v="22"/>
  </r>
  <r>
    <n v="6"/>
    <x v="0"/>
    <x v="995"/>
    <x v="3"/>
    <x v="0"/>
    <n v="6"/>
    <x v="1"/>
    <x v="2"/>
    <x v="2"/>
    <x v="141"/>
    <x v="21"/>
    <s v="United States"/>
    <x v="603"/>
    <x v="3"/>
    <m/>
    <x v="0"/>
    <x v="0"/>
    <d v="2019-10-21T00:00:00"/>
    <s v="Sat"/>
    <x v="8"/>
    <s v="CA-2019-142125"/>
    <n v="692"/>
    <s v="GBC Instant Report Kit"/>
    <s v="Kelly Williams"/>
    <n v="53209"/>
    <n v="19"/>
    <n v="6"/>
    <n v="39"/>
  </r>
  <r>
    <n v="5"/>
    <x v="1"/>
    <x v="1116"/>
    <x v="3"/>
    <x v="0"/>
    <n v="6"/>
    <x v="0"/>
    <x v="3"/>
    <x v="2"/>
    <x v="4"/>
    <x v="4"/>
    <s v="United States"/>
    <x v="54"/>
    <x v="3"/>
    <m/>
    <x v="0"/>
    <x v="1"/>
    <d v="2019-03-04T00:00:00"/>
    <s v="Wed"/>
    <x v="2"/>
    <s v="CA-2019-142174"/>
    <n v="1729"/>
    <s v="Xerox 1934"/>
    <s v="Kelly Williams"/>
    <n v="77041"/>
    <n v="32"/>
    <n v="2"/>
    <n v="90"/>
  </r>
  <r>
    <n v="3"/>
    <x v="2"/>
    <x v="1234"/>
    <x v="3"/>
    <x v="2"/>
    <n v="1"/>
    <x v="0"/>
    <x v="8"/>
    <x v="0"/>
    <x v="326"/>
    <x v="45"/>
    <s v="United States"/>
    <x v="318"/>
    <x v="1"/>
    <m/>
    <x v="0"/>
    <x v="0"/>
    <d v="2019-09-17T00:00:00"/>
    <s v="Tue"/>
    <x v="0"/>
    <s v="CA-2019-142293"/>
    <n v="1025"/>
    <s v="Logitech Trackman Marble Mouse"/>
    <s v="Anna Andreadi"/>
    <n v="83704"/>
    <n v="38"/>
    <n v="3"/>
    <n v="90"/>
  </r>
  <r>
    <n v="7"/>
    <x v="2"/>
    <x v="1087"/>
    <x v="3"/>
    <x v="0"/>
    <n v="6"/>
    <x v="2"/>
    <x v="3"/>
    <x v="2"/>
    <x v="1"/>
    <x v="1"/>
    <s v="United States"/>
    <x v="455"/>
    <x v="1"/>
    <s v="Yes"/>
    <x v="1"/>
    <x v="0"/>
    <d v="2019-12-07T00:00:00"/>
    <s v="Sat"/>
    <x v="6"/>
    <s v="CA-2019-142328"/>
    <n v="1346"/>
    <s v="REDIFORM Incoming/Outgoing Call Register, 11 X 8 1/2, 100 Messages"/>
    <s v="Anna Andreadi"/>
    <n v="94122"/>
    <n v="25"/>
    <n v="6"/>
    <n v="50"/>
  </r>
  <r>
    <n v="2"/>
    <x v="1"/>
    <x v="1261"/>
    <x v="3"/>
    <x v="1"/>
    <n v="3"/>
    <x v="1"/>
    <x v="14"/>
    <x v="1"/>
    <x v="382"/>
    <x v="1"/>
    <s v="United States"/>
    <x v="89"/>
    <x v="1"/>
    <s v="Yes"/>
    <x v="1"/>
    <x v="5"/>
    <d v="2019-07-17T00:00:00"/>
    <s v="Tue"/>
    <x v="1"/>
    <s v="CA-2019-142342"/>
    <n v="169"/>
    <s v="Atlantic Metals Mobile 4-Shelf Bookcases, Custom Colors"/>
    <s v="Anna Andreadi"/>
    <n v="92307"/>
    <n v="211"/>
    <n v="5"/>
    <n v="1194"/>
  </r>
  <r>
    <n v="2"/>
    <x v="1"/>
    <x v="1261"/>
    <x v="3"/>
    <x v="1"/>
    <n v="3"/>
    <x v="1"/>
    <x v="11"/>
    <x v="2"/>
    <x v="382"/>
    <x v="1"/>
    <s v="United States"/>
    <x v="89"/>
    <x v="1"/>
    <s v="Yes"/>
    <x v="1"/>
    <x v="0"/>
    <d v="2019-07-17T00:00:00"/>
    <s v="Tue"/>
    <x v="1"/>
    <s v="CA-2019-142342"/>
    <n v="1514"/>
    <s v="Sterilite Show Offs Storage Containers"/>
    <s v="Anna Andreadi"/>
    <n v="92307"/>
    <n v="0"/>
    <n v="2"/>
    <n v="11"/>
  </r>
  <r>
    <n v="2"/>
    <x v="1"/>
    <x v="1261"/>
    <x v="3"/>
    <x v="1"/>
    <n v="3"/>
    <x v="1"/>
    <x v="7"/>
    <x v="2"/>
    <x v="382"/>
    <x v="1"/>
    <s v="United States"/>
    <x v="89"/>
    <x v="1"/>
    <s v="Yes"/>
    <x v="1"/>
    <x v="0"/>
    <d v="2019-07-17T00:00:00"/>
    <s v="Tue"/>
    <x v="1"/>
    <s v="CA-2019-142342"/>
    <n v="1256"/>
    <s v="Peel &amp; Seel Recycled Catalog Envelopes, Brown"/>
    <s v="Anna Andreadi"/>
    <n v="92307"/>
    <n v="29"/>
    <n v="5"/>
    <n v="58"/>
  </r>
  <r>
    <n v="2"/>
    <x v="1"/>
    <x v="1261"/>
    <x v="3"/>
    <x v="1"/>
    <n v="3"/>
    <x v="1"/>
    <x v="3"/>
    <x v="2"/>
    <x v="382"/>
    <x v="1"/>
    <s v="United States"/>
    <x v="89"/>
    <x v="1"/>
    <s v="Yes"/>
    <x v="1"/>
    <x v="0"/>
    <d v="2019-07-17T00:00:00"/>
    <s v="Tue"/>
    <x v="1"/>
    <s v="CA-2019-142342"/>
    <n v="1826"/>
    <s v="Xerox 221"/>
    <s v="Anna Andreadi"/>
    <n v="92307"/>
    <n v="16"/>
    <n v="5"/>
    <n v="32"/>
  </r>
  <r>
    <n v="0"/>
    <x v="0"/>
    <x v="1021"/>
    <x v="3"/>
    <x v="3"/>
    <n v="0"/>
    <x v="0"/>
    <x v="9"/>
    <x v="1"/>
    <x v="15"/>
    <x v="11"/>
    <s v="United States"/>
    <x v="96"/>
    <x v="1"/>
    <m/>
    <x v="0"/>
    <x v="0"/>
    <d v="2019-09-24T00:00:00"/>
    <s v="Tue"/>
    <x v="0"/>
    <s v="CA-2019-142391"/>
    <n v="12"/>
    <s v="12-1/2 Diameter Round Wall Clock"/>
    <s v="Anna Andreadi"/>
    <n v="98115"/>
    <n v="72"/>
    <n v="10"/>
    <n v="200"/>
  </r>
  <r>
    <n v="4"/>
    <x v="2"/>
    <x v="1075"/>
    <x v="3"/>
    <x v="1"/>
    <n v="3"/>
    <x v="0"/>
    <x v="14"/>
    <x v="1"/>
    <x v="117"/>
    <x v="4"/>
    <s v="United States"/>
    <x v="191"/>
    <x v="3"/>
    <m/>
    <x v="0"/>
    <x v="10"/>
    <d v="2019-05-30T00:00:00"/>
    <s v="Mon"/>
    <x v="9"/>
    <s v="CA-2019-142461"/>
    <n v="170"/>
    <s v="Atlantic Metals Mobile 5-Shelf Bookcases, Custom Colors"/>
    <s v="Kelly Williams"/>
    <n v="75217"/>
    <n v="-6"/>
    <n v="1"/>
    <n v="205"/>
  </r>
  <r>
    <n v="2"/>
    <x v="1"/>
    <x v="1044"/>
    <x v="3"/>
    <x v="1"/>
    <n v="3"/>
    <x v="0"/>
    <x v="2"/>
    <x v="2"/>
    <x v="4"/>
    <x v="4"/>
    <s v="United States"/>
    <x v="392"/>
    <x v="3"/>
    <m/>
    <x v="0"/>
    <x v="3"/>
    <d v="2019-11-14T00:00:00"/>
    <s v="Sat"/>
    <x v="7"/>
    <s v="CA-2019-142489"/>
    <n v="1649"/>
    <s v="Wilson Jones Legal Size Ring Binders"/>
    <s v="Kelly Williams"/>
    <n v="77095"/>
    <n v="-33"/>
    <n v="5"/>
    <n v="22"/>
  </r>
  <r>
    <n v="3"/>
    <x v="2"/>
    <x v="1113"/>
    <x v="3"/>
    <x v="2"/>
    <n v="1"/>
    <x v="0"/>
    <x v="14"/>
    <x v="1"/>
    <x v="15"/>
    <x v="11"/>
    <s v="United States"/>
    <x v="143"/>
    <x v="1"/>
    <m/>
    <x v="0"/>
    <x v="0"/>
    <d v="2019-10-30T00:00:00"/>
    <s v="Mon"/>
    <x v="7"/>
    <s v="CA-2019-142622"/>
    <n v="309"/>
    <s v="Bestar Classic Bookcase"/>
    <s v="Anna Andreadi"/>
    <n v="98115"/>
    <n v="38"/>
    <n v="2"/>
    <n v="200"/>
  </r>
  <r>
    <n v="3"/>
    <x v="2"/>
    <x v="1113"/>
    <x v="3"/>
    <x v="2"/>
    <n v="1"/>
    <x v="0"/>
    <x v="5"/>
    <x v="1"/>
    <x v="15"/>
    <x v="11"/>
    <s v="United States"/>
    <x v="143"/>
    <x v="1"/>
    <m/>
    <x v="0"/>
    <x v="1"/>
    <d v="2019-10-30T00:00:00"/>
    <s v="Mon"/>
    <x v="7"/>
    <s v="CA-2019-142622"/>
    <n v="1179"/>
    <s v="Novimex Fabric Task Chair"/>
    <s v="Anna Andreadi"/>
    <n v="98115"/>
    <n v="-6"/>
    <n v="2"/>
    <n v="98"/>
  </r>
  <r>
    <n v="3"/>
    <x v="2"/>
    <x v="1113"/>
    <x v="3"/>
    <x v="2"/>
    <n v="1"/>
    <x v="0"/>
    <x v="5"/>
    <x v="1"/>
    <x v="15"/>
    <x v="11"/>
    <s v="United States"/>
    <x v="143"/>
    <x v="1"/>
    <m/>
    <x v="0"/>
    <x v="1"/>
    <d v="2019-10-30T00:00:00"/>
    <s v="Mon"/>
    <x v="7"/>
    <s v="CA-2019-142622"/>
    <n v="768"/>
    <s v="Global Super Steno Chair"/>
    <s v="Anna Andreadi"/>
    <n v="98115"/>
    <n v="-23"/>
    <n v="8"/>
    <n v="614"/>
  </r>
  <r>
    <n v="4"/>
    <x v="1"/>
    <x v="973"/>
    <x v="3"/>
    <x v="0"/>
    <n v="6"/>
    <x v="1"/>
    <x v="3"/>
    <x v="2"/>
    <x v="15"/>
    <x v="11"/>
    <s v="United States"/>
    <x v="305"/>
    <x v="1"/>
    <m/>
    <x v="0"/>
    <x v="0"/>
    <d v="2019-11-03T00:00:00"/>
    <s v="Tue"/>
    <x v="7"/>
    <s v="CA-2019-142636"/>
    <n v="1702"/>
    <s v="Xerox 191"/>
    <s v="Anna Andreadi"/>
    <n v="98105"/>
    <n v="66"/>
    <n v="7"/>
    <n v="140"/>
  </r>
  <r>
    <n v="4"/>
    <x v="1"/>
    <x v="973"/>
    <x v="3"/>
    <x v="0"/>
    <n v="6"/>
    <x v="1"/>
    <x v="5"/>
    <x v="1"/>
    <x v="15"/>
    <x v="11"/>
    <s v="United States"/>
    <x v="305"/>
    <x v="1"/>
    <m/>
    <x v="0"/>
    <x v="1"/>
    <d v="2019-11-03T00:00:00"/>
    <s v="Tue"/>
    <x v="7"/>
    <s v="CA-2019-142636"/>
    <n v="746"/>
    <s v="Global Deluxe Office Fabric Chairs"/>
    <s v="Anna Andreadi"/>
    <n v="98105"/>
    <n v="27"/>
    <n v="4"/>
    <n v="307"/>
  </r>
  <r>
    <n v="5"/>
    <x v="1"/>
    <x v="1023"/>
    <x v="3"/>
    <x v="0"/>
    <n v="6"/>
    <x v="1"/>
    <x v="9"/>
    <x v="1"/>
    <x v="322"/>
    <x v="1"/>
    <s v="United States"/>
    <x v="676"/>
    <x v="1"/>
    <m/>
    <x v="0"/>
    <x v="0"/>
    <d v="2019-10-15T00:00:00"/>
    <s v="Sun"/>
    <x v="8"/>
    <s v="CA-2019-142643"/>
    <n v="620"/>
    <s v="Executive Impressions 14 Two-Color Numerals Wall Clock"/>
    <s v="Anna Andreadi"/>
    <n v="91360"/>
    <n v="9"/>
    <n v="1"/>
    <n v="23"/>
  </r>
  <r>
    <n v="5"/>
    <x v="1"/>
    <x v="1023"/>
    <x v="3"/>
    <x v="0"/>
    <n v="6"/>
    <x v="1"/>
    <x v="10"/>
    <x v="2"/>
    <x v="322"/>
    <x v="1"/>
    <s v="United States"/>
    <x v="676"/>
    <x v="1"/>
    <m/>
    <x v="0"/>
    <x v="0"/>
    <d v="2019-10-15T00:00:00"/>
    <s v="Sun"/>
    <x v="8"/>
    <s v="CA-2019-142643"/>
    <n v="179"/>
    <s v="Avery 4027 File Folder Labels for Dot Matrix Printers, 5000 Labels per Box, White"/>
    <s v="Anna Andreadi"/>
    <n v="91360"/>
    <n v="70"/>
    <n v="5"/>
    <n v="153"/>
  </r>
  <r>
    <n v="4"/>
    <x v="2"/>
    <x v="1155"/>
    <x v="3"/>
    <x v="1"/>
    <n v="3"/>
    <x v="2"/>
    <x v="2"/>
    <x v="2"/>
    <x v="68"/>
    <x v="2"/>
    <s v="United States"/>
    <x v="11"/>
    <x v="2"/>
    <m/>
    <x v="0"/>
    <x v="4"/>
    <d v="2019-11-10T00:00:00"/>
    <s v="Tue"/>
    <x v="7"/>
    <s v="CA-2019-142671"/>
    <n v="720"/>
    <s v="GBC VeloBinder Strips"/>
    <s v="Cassandra Brandow"/>
    <n v="33021"/>
    <n v="-8"/>
    <n v="5"/>
    <n v="12"/>
  </r>
  <r>
    <n v="3"/>
    <x v="0"/>
    <x v="1087"/>
    <x v="3"/>
    <x v="1"/>
    <n v="3"/>
    <x v="2"/>
    <x v="7"/>
    <x v="2"/>
    <x v="276"/>
    <x v="41"/>
    <s v="United States"/>
    <x v="710"/>
    <x v="3"/>
    <m/>
    <x v="0"/>
    <x v="0"/>
    <d v="2019-12-11T00:00:00"/>
    <s v="Wed"/>
    <x v="6"/>
    <s v="CA-2019-142776"/>
    <n v="1253"/>
    <s v="Pastel Pink Envelopes"/>
    <s v="Kelly Williams"/>
    <n v="52601"/>
    <n v="3"/>
    <n v="1"/>
    <n v="7"/>
  </r>
  <r>
    <n v="3"/>
    <x v="0"/>
    <x v="1087"/>
    <x v="3"/>
    <x v="1"/>
    <n v="3"/>
    <x v="2"/>
    <x v="2"/>
    <x v="2"/>
    <x v="276"/>
    <x v="41"/>
    <s v="United States"/>
    <x v="710"/>
    <x v="3"/>
    <m/>
    <x v="0"/>
    <x v="0"/>
    <d v="2019-12-11T00:00:00"/>
    <s v="Wed"/>
    <x v="6"/>
    <s v="CA-2019-142776"/>
    <n v="1639"/>
    <s v="Wilson Jones Easy Flow II Sheet Lifters"/>
    <s v="Kelly Williams"/>
    <n v="52601"/>
    <n v="3"/>
    <n v="3"/>
    <n v="5"/>
  </r>
  <r>
    <n v="4"/>
    <x v="1"/>
    <x v="1229"/>
    <x v="3"/>
    <x v="0"/>
    <n v="6"/>
    <x v="2"/>
    <x v="3"/>
    <x v="2"/>
    <x v="4"/>
    <x v="4"/>
    <s v="United States"/>
    <x v="605"/>
    <x v="3"/>
    <s v="Yes"/>
    <x v="1"/>
    <x v="1"/>
    <d v="2019-03-17T00:00:00"/>
    <s v="Tue"/>
    <x v="2"/>
    <s v="CA-2019-142867"/>
    <n v="1693"/>
    <s v="Xerox 1900"/>
    <s v="Kelly Williams"/>
    <n v="77095"/>
    <n v="3"/>
    <n v="3"/>
    <n v="10"/>
  </r>
  <r>
    <n v="4"/>
    <x v="1"/>
    <x v="1229"/>
    <x v="3"/>
    <x v="0"/>
    <n v="6"/>
    <x v="2"/>
    <x v="2"/>
    <x v="2"/>
    <x v="4"/>
    <x v="4"/>
    <s v="United States"/>
    <x v="605"/>
    <x v="3"/>
    <s v="Yes"/>
    <x v="1"/>
    <x v="3"/>
    <d v="2019-03-17T00:00:00"/>
    <s v="Tue"/>
    <x v="2"/>
    <s v="CA-2019-142867"/>
    <n v="697"/>
    <s v="GBC Plasticlear Binding Covers"/>
    <s v="Kelly Williams"/>
    <n v="77095"/>
    <n v="-22"/>
    <n v="6"/>
    <n v="14"/>
  </r>
  <r>
    <n v="4"/>
    <x v="1"/>
    <x v="1026"/>
    <x v="3"/>
    <x v="0"/>
    <n v="6"/>
    <x v="0"/>
    <x v="1"/>
    <x v="1"/>
    <x v="243"/>
    <x v="11"/>
    <s v="United States"/>
    <x v="21"/>
    <x v="1"/>
    <s v="Yes"/>
    <x v="1"/>
    <x v="0"/>
    <d v="2019-11-21T00:00:00"/>
    <s v="Sat"/>
    <x v="7"/>
    <s v="CA-2019-142888"/>
    <n v="1379"/>
    <s v="Safco Drafting Table"/>
    <s v="Anna Andreadi"/>
    <n v="99207"/>
    <n v="21"/>
    <n v="1"/>
    <n v="71"/>
  </r>
  <r>
    <n v="3"/>
    <x v="0"/>
    <x v="1164"/>
    <x v="3"/>
    <x v="1"/>
    <n v="3"/>
    <x v="0"/>
    <x v="1"/>
    <x v="1"/>
    <x v="14"/>
    <x v="3"/>
    <s v="United States"/>
    <x v="706"/>
    <x v="1"/>
    <m/>
    <x v="0"/>
    <x v="8"/>
    <d v="2019-12-22T00:00:00"/>
    <s v="Sun"/>
    <x v="6"/>
    <s v="CA-2019-142909"/>
    <n v="979"/>
    <s v="Lesro Round Back Collection Coffee Table, End Table"/>
    <s v="Anna Andreadi"/>
    <n v="85204"/>
    <n v="-135"/>
    <n v="2"/>
    <n v="183"/>
  </r>
  <r>
    <n v="0"/>
    <x v="0"/>
    <x v="1077"/>
    <x v="3"/>
    <x v="3"/>
    <n v="0"/>
    <x v="2"/>
    <x v="1"/>
    <x v="1"/>
    <x v="0"/>
    <x v="0"/>
    <s v="United States"/>
    <x v="291"/>
    <x v="0"/>
    <m/>
    <x v="0"/>
    <x v="6"/>
    <d v="2019-11-19T00:00:00"/>
    <s v="Thu"/>
    <x v="7"/>
    <s v="CA-2019-143021"/>
    <n v="829"/>
    <s v="Hon 61000 Series Interactive Training Tables"/>
    <s v="Chuck Magee"/>
    <n v="10011"/>
    <n v="-29"/>
    <n v="3"/>
    <n v="80"/>
  </r>
  <r>
    <n v="0"/>
    <x v="0"/>
    <x v="1077"/>
    <x v="3"/>
    <x v="3"/>
    <n v="0"/>
    <x v="2"/>
    <x v="2"/>
    <x v="2"/>
    <x v="0"/>
    <x v="0"/>
    <s v="United States"/>
    <x v="291"/>
    <x v="0"/>
    <m/>
    <x v="0"/>
    <x v="1"/>
    <d v="2019-11-19T00:00:00"/>
    <s v="Thu"/>
    <x v="7"/>
    <s v="CA-2019-143021"/>
    <n v="43"/>
    <s v="Acco Data Flex Cable Posts For Top &amp; Bottom Load Binders, 6 Capacity"/>
    <s v="Chuck Magee"/>
    <n v="10011"/>
    <n v="18"/>
    <n v="7"/>
    <n v="58"/>
  </r>
  <r>
    <n v="2"/>
    <x v="1"/>
    <x v="962"/>
    <x v="3"/>
    <x v="1"/>
    <n v="3"/>
    <x v="2"/>
    <x v="9"/>
    <x v="1"/>
    <x v="0"/>
    <x v="0"/>
    <s v="United States"/>
    <x v="672"/>
    <x v="0"/>
    <m/>
    <x v="0"/>
    <x v="0"/>
    <d v="2019-10-03T00:00:00"/>
    <s v="Tue"/>
    <x v="8"/>
    <s v="CA-2019-143035"/>
    <n v="1047"/>
    <s v="Magnifier Swing Arm Lamp"/>
    <s v="Chuck Magee"/>
    <n v="10009"/>
    <n v="22"/>
    <n v="4"/>
    <n v="84"/>
  </r>
  <r>
    <n v="2"/>
    <x v="1"/>
    <x v="962"/>
    <x v="3"/>
    <x v="1"/>
    <n v="3"/>
    <x v="2"/>
    <x v="6"/>
    <x v="2"/>
    <x v="0"/>
    <x v="0"/>
    <s v="United States"/>
    <x v="672"/>
    <x v="0"/>
    <m/>
    <x v="0"/>
    <x v="0"/>
    <d v="2019-10-03T00:00:00"/>
    <s v="Tue"/>
    <x v="8"/>
    <s v="CA-2019-143035"/>
    <n v="1325"/>
    <s v="Quartet Alpha White Chalk, 12/Pack"/>
    <s v="Chuck Magee"/>
    <n v="10009"/>
    <n v="3"/>
    <n v="3"/>
    <n v="7"/>
  </r>
  <r>
    <n v="2"/>
    <x v="1"/>
    <x v="962"/>
    <x v="3"/>
    <x v="1"/>
    <n v="3"/>
    <x v="2"/>
    <x v="8"/>
    <x v="0"/>
    <x v="0"/>
    <x v="0"/>
    <s v="United States"/>
    <x v="672"/>
    <x v="0"/>
    <m/>
    <x v="0"/>
    <x v="0"/>
    <d v="2019-10-03T00:00:00"/>
    <s v="Tue"/>
    <x v="8"/>
    <s v="CA-2019-143035"/>
    <n v="1007"/>
    <s v="Logitech G19 Programmable Gaming Keyboard"/>
    <s v="Chuck Magee"/>
    <n v="10009"/>
    <n v="67"/>
    <n v="3"/>
    <n v="372"/>
  </r>
  <r>
    <n v="5"/>
    <x v="1"/>
    <x v="1262"/>
    <x v="3"/>
    <x v="0"/>
    <n v="6"/>
    <x v="0"/>
    <x v="9"/>
    <x v="1"/>
    <x v="47"/>
    <x v="17"/>
    <s v="United States"/>
    <x v="451"/>
    <x v="3"/>
    <m/>
    <x v="0"/>
    <x v="0"/>
    <d v="2019-08-10T00:00:00"/>
    <s v="Tue"/>
    <x v="10"/>
    <s v="CA-2019-143063"/>
    <n v="1547"/>
    <s v="Tenex Traditional Chairmats for Medium Pile Carpet, Standard Lip, 36 x 48"/>
    <s v="Kelly Williams"/>
    <n v="47201"/>
    <n v="25"/>
    <n v="2"/>
    <n v="121"/>
  </r>
  <r>
    <n v="5"/>
    <x v="1"/>
    <x v="1262"/>
    <x v="3"/>
    <x v="0"/>
    <n v="6"/>
    <x v="0"/>
    <x v="7"/>
    <x v="2"/>
    <x v="47"/>
    <x v="17"/>
    <s v="United States"/>
    <x v="451"/>
    <x v="3"/>
    <m/>
    <x v="0"/>
    <x v="0"/>
    <d v="2019-08-10T00:00:00"/>
    <s v="Tue"/>
    <x v="10"/>
    <s v="CA-2019-143063"/>
    <n v="1501"/>
    <s v="Staple envelope"/>
    <s v="Kelly Williams"/>
    <n v="47201"/>
    <n v="35"/>
    <n v="6"/>
    <n v="70"/>
  </r>
  <r>
    <n v="5"/>
    <x v="1"/>
    <x v="1262"/>
    <x v="3"/>
    <x v="0"/>
    <n v="6"/>
    <x v="0"/>
    <x v="0"/>
    <x v="0"/>
    <x v="47"/>
    <x v="17"/>
    <s v="United States"/>
    <x v="451"/>
    <x v="3"/>
    <m/>
    <x v="0"/>
    <x v="0"/>
    <d v="2019-08-10T00:00:00"/>
    <s v="Tue"/>
    <x v="10"/>
    <s v="CA-2019-143063"/>
    <n v="33"/>
    <s v="Aastra 57i VoIP phone"/>
    <s v="Kelly Williams"/>
    <n v="47201"/>
    <n v="378"/>
    <n v="9"/>
    <n v="1454"/>
  </r>
  <r>
    <n v="4"/>
    <x v="1"/>
    <x v="1057"/>
    <x v="3"/>
    <x v="0"/>
    <n v="6"/>
    <x v="1"/>
    <x v="6"/>
    <x v="2"/>
    <x v="17"/>
    <x v="1"/>
    <s v="United States"/>
    <x v="712"/>
    <x v="1"/>
    <s v="Yes"/>
    <x v="1"/>
    <x v="0"/>
    <d v="2019-03-18T00:00:00"/>
    <s v="Wed"/>
    <x v="2"/>
    <s v="CA-2019-143084"/>
    <n v="1305"/>
    <s v="Prang Drawing Pencil Set"/>
    <s v="Anna Andreadi"/>
    <n v="90008"/>
    <n v="4"/>
    <n v="5"/>
    <n v="14"/>
  </r>
  <r>
    <n v="4"/>
    <x v="1"/>
    <x v="1057"/>
    <x v="3"/>
    <x v="0"/>
    <n v="6"/>
    <x v="1"/>
    <x v="7"/>
    <x v="2"/>
    <x v="17"/>
    <x v="1"/>
    <s v="United States"/>
    <x v="712"/>
    <x v="1"/>
    <s v="Yes"/>
    <x v="1"/>
    <x v="0"/>
    <d v="2019-03-18T00:00:00"/>
    <s v="Wed"/>
    <x v="2"/>
    <s v="CA-2019-143084"/>
    <n v="1255"/>
    <s v="Peel &amp; Seel Envelopes"/>
    <s v="Anna Andreadi"/>
    <n v="90008"/>
    <n v="9"/>
    <n v="5"/>
    <n v="19"/>
  </r>
  <r>
    <n v="4"/>
    <x v="1"/>
    <x v="1263"/>
    <x v="3"/>
    <x v="0"/>
    <n v="6"/>
    <x v="1"/>
    <x v="5"/>
    <x v="1"/>
    <x v="0"/>
    <x v="0"/>
    <s v="United States"/>
    <x v="27"/>
    <x v="0"/>
    <m/>
    <x v="0"/>
    <x v="9"/>
    <d v="2019-10-05T00:00:00"/>
    <s v="Thu"/>
    <x v="8"/>
    <s v="CA-2019-143112"/>
    <n v="755"/>
    <s v="Global High-Back Leather Tilter, Burgundy"/>
    <s v="Chuck Magee"/>
    <n v="10035"/>
    <n v="2"/>
    <n v="2"/>
    <n v="221"/>
  </r>
  <r>
    <n v="4"/>
    <x v="1"/>
    <x v="1263"/>
    <x v="3"/>
    <x v="0"/>
    <n v="6"/>
    <x v="1"/>
    <x v="13"/>
    <x v="0"/>
    <x v="0"/>
    <x v="0"/>
    <s v="United States"/>
    <x v="27"/>
    <x v="0"/>
    <m/>
    <x v="0"/>
    <x v="0"/>
    <d v="2019-10-05T00:00:00"/>
    <s v="Thu"/>
    <x v="8"/>
    <s v="CA-2019-143112"/>
    <n v="20"/>
    <s v="3D Systems Cube Printer, 2nd Generation, Magenta"/>
    <s v="Chuck Magee"/>
    <n v="10035"/>
    <n v="1352"/>
    <n v="4"/>
    <n v="5200"/>
  </r>
  <r>
    <n v="4"/>
    <x v="1"/>
    <x v="1263"/>
    <x v="3"/>
    <x v="0"/>
    <n v="6"/>
    <x v="1"/>
    <x v="0"/>
    <x v="0"/>
    <x v="0"/>
    <x v="0"/>
    <s v="United States"/>
    <x v="27"/>
    <x v="0"/>
    <m/>
    <x v="0"/>
    <x v="0"/>
    <d v="2019-10-05T00:00:00"/>
    <s v="Thu"/>
    <x v="8"/>
    <s v="CA-2019-143112"/>
    <n v="1400"/>
    <s v="Samsung HM1900 Bluetooth Headset"/>
    <s v="Chuck Magee"/>
    <n v="10035"/>
    <n v="44"/>
    <n v="4"/>
    <n v="88"/>
  </r>
  <r>
    <n v="4"/>
    <x v="2"/>
    <x v="1032"/>
    <x v="3"/>
    <x v="1"/>
    <n v="3"/>
    <x v="2"/>
    <x v="1"/>
    <x v="1"/>
    <x v="15"/>
    <x v="11"/>
    <s v="United States"/>
    <x v="652"/>
    <x v="1"/>
    <m/>
    <x v="0"/>
    <x v="0"/>
    <d v="2019-12-03T00:00:00"/>
    <s v="Tue"/>
    <x v="6"/>
    <s v="CA-2019-143126"/>
    <n v="313"/>
    <s v="Bevis Oval Conference Table, Walnut"/>
    <s v="Anna Andreadi"/>
    <n v="98115"/>
    <n v="89"/>
    <n v="2"/>
    <n v="522"/>
  </r>
  <r>
    <n v="6"/>
    <x v="0"/>
    <x v="1192"/>
    <x v="3"/>
    <x v="0"/>
    <n v="6"/>
    <x v="2"/>
    <x v="2"/>
    <x v="2"/>
    <x v="141"/>
    <x v="21"/>
    <s v="United States"/>
    <x v="688"/>
    <x v="3"/>
    <m/>
    <x v="0"/>
    <x v="0"/>
    <d v="2019-11-11T00:00:00"/>
    <s v="Wed"/>
    <x v="7"/>
    <s v="CA-2019-143217"/>
    <n v="1318"/>
    <s v="Prestige Round Ring Binders"/>
    <s v="Kelly Williams"/>
    <n v="53209"/>
    <n v="9"/>
    <n v="3"/>
    <n v="18"/>
  </r>
  <r>
    <n v="5"/>
    <x v="1"/>
    <x v="1001"/>
    <x v="3"/>
    <x v="0"/>
    <n v="6"/>
    <x v="2"/>
    <x v="5"/>
    <x v="1"/>
    <x v="35"/>
    <x v="38"/>
    <s v="United States"/>
    <x v="293"/>
    <x v="0"/>
    <m/>
    <x v="0"/>
    <x v="0"/>
    <d v="2019-12-01T00:00:00"/>
    <s v="Sun"/>
    <x v="6"/>
    <s v="CA-2019-143245"/>
    <n v="741"/>
    <s v="Global Comet Stacking Armless Chair"/>
    <s v="Chuck Magee"/>
    <n v="6824"/>
    <n v="251"/>
    <n v="3"/>
    <n v="897"/>
  </r>
  <r>
    <n v="5"/>
    <x v="1"/>
    <x v="1001"/>
    <x v="3"/>
    <x v="0"/>
    <n v="6"/>
    <x v="2"/>
    <x v="3"/>
    <x v="2"/>
    <x v="35"/>
    <x v="38"/>
    <s v="United States"/>
    <x v="293"/>
    <x v="0"/>
    <m/>
    <x v="0"/>
    <x v="0"/>
    <d v="2019-12-01T00:00:00"/>
    <s v="Sun"/>
    <x v="6"/>
    <s v="CA-2019-143245"/>
    <n v="1818"/>
    <s v="Xerox 214"/>
    <s v="Chuck Magee"/>
    <n v="6824"/>
    <n v="9"/>
    <n v="3"/>
    <n v="19"/>
  </r>
  <r>
    <n v="6"/>
    <x v="0"/>
    <x v="1108"/>
    <x v="3"/>
    <x v="0"/>
    <n v="6"/>
    <x v="1"/>
    <x v="9"/>
    <x v="1"/>
    <x v="141"/>
    <x v="21"/>
    <s v="United States"/>
    <x v="727"/>
    <x v="3"/>
    <m/>
    <x v="0"/>
    <x v="0"/>
    <d v="2019-12-18T00:00:00"/>
    <s v="Wed"/>
    <x v="6"/>
    <s v="CA-2019-143252"/>
    <n v="1564"/>
    <s v="Tensor Track Tree Floor Lamp"/>
    <s v="Kelly Williams"/>
    <n v="53209"/>
    <n v="23"/>
    <n v="5"/>
    <n v="100"/>
  </r>
  <r>
    <n v="6"/>
    <x v="0"/>
    <x v="1108"/>
    <x v="3"/>
    <x v="0"/>
    <n v="6"/>
    <x v="1"/>
    <x v="8"/>
    <x v="0"/>
    <x v="141"/>
    <x v="21"/>
    <s v="United States"/>
    <x v="727"/>
    <x v="3"/>
    <m/>
    <x v="0"/>
    <x v="0"/>
    <d v="2019-12-18T00:00:00"/>
    <s v="Wed"/>
    <x v="6"/>
    <s v="CA-2019-143252"/>
    <n v="1064"/>
    <s v="Maxell 74 Minute CDR, 10/Pack"/>
    <s v="Kelly Williams"/>
    <n v="53209"/>
    <n v="11"/>
    <n v="3"/>
    <n v="29"/>
  </r>
  <r>
    <n v="4"/>
    <x v="1"/>
    <x v="1154"/>
    <x v="4"/>
    <x v="0"/>
    <n v="6"/>
    <x v="0"/>
    <x v="14"/>
    <x v="1"/>
    <x v="0"/>
    <x v="0"/>
    <s v="United States"/>
    <x v="222"/>
    <x v="0"/>
    <m/>
    <x v="0"/>
    <x v="1"/>
    <d v="2019-12-30T00:00:00"/>
    <s v="Mon"/>
    <x v="11"/>
    <s v="CA-2019-143259"/>
    <n v="390"/>
    <s v="Bush Westfield Collection Bookcases, Fully Assembled"/>
    <s v="Chuck Magee"/>
    <n v="10009"/>
    <n v="12"/>
    <n v="4"/>
    <n v="323"/>
  </r>
  <r>
    <n v="4"/>
    <x v="1"/>
    <x v="1154"/>
    <x v="4"/>
    <x v="0"/>
    <n v="6"/>
    <x v="0"/>
    <x v="2"/>
    <x v="2"/>
    <x v="0"/>
    <x v="0"/>
    <s v="United States"/>
    <x v="222"/>
    <x v="0"/>
    <m/>
    <x v="0"/>
    <x v="1"/>
    <d v="2019-12-30T00:00:00"/>
    <s v="Mon"/>
    <x v="11"/>
    <s v="CA-2019-143259"/>
    <n v="1649"/>
    <s v="Wilson Jones Legal Size Ring Binders"/>
    <s v="Chuck Magee"/>
    <n v="10009"/>
    <n v="20"/>
    <n v="3"/>
    <n v="53"/>
  </r>
  <r>
    <n v="4"/>
    <x v="1"/>
    <x v="1154"/>
    <x v="4"/>
    <x v="0"/>
    <n v="6"/>
    <x v="0"/>
    <x v="0"/>
    <x v="0"/>
    <x v="0"/>
    <x v="0"/>
    <s v="United States"/>
    <x v="222"/>
    <x v="0"/>
    <m/>
    <x v="0"/>
    <x v="0"/>
    <d v="2019-12-30T00:00:00"/>
    <s v="Mon"/>
    <x v="11"/>
    <s v="CA-2019-143259"/>
    <n v="732"/>
    <s v="Gear Head AU3700S Headset"/>
    <s v="Chuck Magee"/>
    <n v="10009"/>
    <n v="3"/>
    <n v="7"/>
    <n v="91"/>
  </r>
  <r>
    <n v="6"/>
    <x v="0"/>
    <x v="967"/>
    <x v="3"/>
    <x v="0"/>
    <n v="6"/>
    <x v="0"/>
    <x v="3"/>
    <x v="2"/>
    <x v="4"/>
    <x v="4"/>
    <s v="United States"/>
    <x v="635"/>
    <x v="3"/>
    <m/>
    <x v="0"/>
    <x v="1"/>
    <d v="2019-06-02T00:00:00"/>
    <s v="Mon"/>
    <x v="9"/>
    <s v="CA-2019-143294"/>
    <n v="1775"/>
    <s v="Xerox 1977"/>
    <s v="Kelly Williams"/>
    <n v="77070"/>
    <n v="4"/>
    <n v="2"/>
    <n v="11"/>
  </r>
  <r>
    <n v="5"/>
    <x v="1"/>
    <x v="1013"/>
    <x v="3"/>
    <x v="0"/>
    <n v="6"/>
    <x v="0"/>
    <x v="9"/>
    <x v="1"/>
    <x v="300"/>
    <x v="7"/>
    <s v="United States"/>
    <x v="571"/>
    <x v="1"/>
    <m/>
    <x v="0"/>
    <x v="0"/>
    <d v="2019-11-03T00:00:00"/>
    <s v="Tue"/>
    <x v="7"/>
    <s v="CA-2019-143329"/>
    <n v="32"/>
    <s v="9-3/4 Diameter Round Wall Clock"/>
    <s v="Anna Andreadi"/>
    <n v="88001"/>
    <n v="17"/>
    <n v="3"/>
    <n v="41"/>
  </r>
  <r>
    <n v="3"/>
    <x v="2"/>
    <x v="1244"/>
    <x v="3"/>
    <x v="2"/>
    <n v="1"/>
    <x v="0"/>
    <x v="6"/>
    <x v="2"/>
    <x v="17"/>
    <x v="1"/>
    <s v="United States"/>
    <x v="121"/>
    <x v="1"/>
    <m/>
    <x v="0"/>
    <x v="0"/>
    <d v="2019-06-10T00:00:00"/>
    <s v="Tue"/>
    <x v="9"/>
    <s v="CA-2019-143343"/>
    <n v="1169"/>
    <s v="Newell 351"/>
    <s v="Anna Andreadi"/>
    <n v="90032"/>
    <n v="5"/>
    <n v="5"/>
    <n v="16"/>
  </r>
  <r>
    <n v="6"/>
    <x v="0"/>
    <x v="1008"/>
    <x v="3"/>
    <x v="0"/>
    <n v="6"/>
    <x v="1"/>
    <x v="9"/>
    <x v="1"/>
    <x v="5"/>
    <x v="37"/>
    <s v="United States"/>
    <x v="657"/>
    <x v="1"/>
    <m/>
    <x v="0"/>
    <x v="1"/>
    <d v="2019-09-19T00:00:00"/>
    <s v="Thu"/>
    <x v="0"/>
    <s v="CA-2019-143378"/>
    <n v="875"/>
    <s v="Howard Miller 14-1/2 Diameter Chrome Round Wall Clock"/>
    <s v="Anna Andreadi"/>
    <n v="97477"/>
    <n v="61"/>
    <n v="8"/>
    <n v="409"/>
  </r>
  <r>
    <n v="6"/>
    <x v="0"/>
    <x v="1008"/>
    <x v="3"/>
    <x v="0"/>
    <n v="6"/>
    <x v="1"/>
    <x v="14"/>
    <x v="1"/>
    <x v="5"/>
    <x v="37"/>
    <s v="United States"/>
    <x v="657"/>
    <x v="1"/>
    <m/>
    <x v="0"/>
    <x v="4"/>
    <d v="2019-09-19T00:00:00"/>
    <s v="Thu"/>
    <x v="0"/>
    <s v="CA-2019-143378"/>
    <n v="1228"/>
    <s v="OSullivan 4-Shelf Bookcase in Odessa Pine"/>
    <s v="Anna Andreadi"/>
    <n v="97477"/>
    <n v="-128"/>
    <n v="2"/>
    <n v="73"/>
  </r>
  <r>
    <n v="6"/>
    <x v="0"/>
    <x v="1008"/>
    <x v="3"/>
    <x v="0"/>
    <n v="6"/>
    <x v="1"/>
    <x v="6"/>
    <x v="2"/>
    <x v="5"/>
    <x v="37"/>
    <s v="United States"/>
    <x v="657"/>
    <x v="1"/>
    <m/>
    <x v="0"/>
    <x v="1"/>
    <d v="2019-09-19T00:00:00"/>
    <s v="Thu"/>
    <x v="0"/>
    <s v="CA-2019-143378"/>
    <n v="1258"/>
    <s v="Peel-Off China Markers"/>
    <s v="Anna Andreadi"/>
    <n v="97477"/>
    <n v="7"/>
    <n v="3"/>
    <n v="24"/>
  </r>
  <r>
    <n v="6"/>
    <x v="0"/>
    <x v="1008"/>
    <x v="3"/>
    <x v="0"/>
    <n v="6"/>
    <x v="1"/>
    <x v="0"/>
    <x v="0"/>
    <x v="5"/>
    <x v="37"/>
    <s v="United States"/>
    <x v="657"/>
    <x v="1"/>
    <m/>
    <x v="0"/>
    <x v="1"/>
    <d v="2019-09-19T00:00:00"/>
    <s v="Thu"/>
    <x v="0"/>
    <s v="CA-2019-143378"/>
    <n v="1103"/>
    <s v="Mophie Juice Pack Helium for iPhone"/>
    <s v="Anna Andreadi"/>
    <n v="97477"/>
    <n v="19"/>
    <n v="3"/>
    <n v="192"/>
  </r>
  <r>
    <n v="6"/>
    <x v="0"/>
    <x v="978"/>
    <x v="3"/>
    <x v="0"/>
    <n v="6"/>
    <x v="2"/>
    <x v="9"/>
    <x v="1"/>
    <x v="476"/>
    <x v="6"/>
    <s v="United States"/>
    <x v="520"/>
    <x v="3"/>
    <m/>
    <x v="0"/>
    <x v="0"/>
    <d v="2019-11-18T00:00:00"/>
    <s v="Wed"/>
    <x v="7"/>
    <s v="CA-2019-143434"/>
    <n v="394"/>
    <s v="C-Line Magnetic Cubicle Keepers, Clear Polypropylene"/>
    <s v="Kelly Williams"/>
    <n v="48601"/>
    <n v="8"/>
    <n v="4"/>
    <n v="20"/>
  </r>
  <r>
    <n v="7"/>
    <x v="2"/>
    <x v="1091"/>
    <x v="3"/>
    <x v="0"/>
    <n v="6"/>
    <x v="2"/>
    <x v="3"/>
    <x v="2"/>
    <x v="5"/>
    <x v="19"/>
    <s v="United States"/>
    <x v="717"/>
    <x v="0"/>
    <m/>
    <x v="0"/>
    <x v="1"/>
    <d v="2019-11-11T00:00:00"/>
    <s v="Wed"/>
    <x v="7"/>
    <s v="CA-2019-143455"/>
    <n v="1827"/>
    <s v="Xerox 222"/>
    <s v="Chuck Magee"/>
    <n v="45503"/>
    <n v="4"/>
    <n v="2"/>
    <n v="10"/>
  </r>
  <r>
    <n v="3"/>
    <x v="0"/>
    <x v="1022"/>
    <x v="3"/>
    <x v="1"/>
    <n v="3"/>
    <x v="1"/>
    <x v="5"/>
    <x v="1"/>
    <x v="151"/>
    <x v="14"/>
    <s v="United States"/>
    <x v="65"/>
    <x v="2"/>
    <m/>
    <x v="0"/>
    <x v="0"/>
    <d v="2019-11-02T00:00:00"/>
    <s v="Mon"/>
    <x v="7"/>
    <s v="CA-2019-143567"/>
    <n v="833"/>
    <s v="Hon Deluxe Fabric Upholstered Stacking Chairs, Rounded Back"/>
    <s v="Cassandra Brandow"/>
    <n v="42420"/>
    <n v="293"/>
    <n v="4"/>
    <n v="976"/>
  </r>
  <r>
    <n v="3"/>
    <x v="0"/>
    <x v="1022"/>
    <x v="3"/>
    <x v="1"/>
    <n v="3"/>
    <x v="1"/>
    <x v="7"/>
    <x v="2"/>
    <x v="151"/>
    <x v="14"/>
    <s v="United States"/>
    <x v="65"/>
    <x v="2"/>
    <m/>
    <x v="0"/>
    <x v="0"/>
    <d v="2019-11-02T00:00:00"/>
    <s v="Mon"/>
    <x v="7"/>
    <s v="CA-2019-143567"/>
    <n v="981"/>
    <s v="Letter or Legal Size Expandable Poly String Tie Envelopes"/>
    <s v="Cassandra Brandow"/>
    <n v="42420"/>
    <n v="3"/>
    <n v="2"/>
    <n v="5"/>
  </r>
  <r>
    <n v="3"/>
    <x v="0"/>
    <x v="1022"/>
    <x v="3"/>
    <x v="1"/>
    <n v="3"/>
    <x v="1"/>
    <x v="11"/>
    <x v="2"/>
    <x v="151"/>
    <x v="14"/>
    <s v="United States"/>
    <x v="65"/>
    <x v="2"/>
    <m/>
    <x v="0"/>
    <x v="0"/>
    <d v="2019-11-02T00:00:00"/>
    <s v="Mon"/>
    <x v="7"/>
    <s v="CA-2019-143567"/>
    <n v="1528"/>
    <s v="Super Decoflex Portable Personal File"/>
    <s v="Cassandra Brandow"/>
    <n v="42420"/>
    <n v="17"/>
    <n v="4"/>
    <n v="60"/>
  </r>
  <r>
    <n v="3"/>
    <x v="0"/>
    <x v="1022"/>
    <x v="3"/>
    <x v="1"/>
    <n v="3"/>
    <x v="1"/>
    <x v="8"/>
    <x v="0"/>
    <x v="151"/>
    <x v="14"/>
    <s v="United States"/>
    <x v="65"/>
    <x v="2"/>
    <m/>
    <x v="0"/>
    <x v="0"/>
    <d v="2019-11-02T00:00:00"/>
    <s v="Mon"/>
    <x v="7"/>
    <s v="CA-2019-143567"/>
    <n v="1004"/>
    <s v="Logitech diNovo Edge Keyboard"/>
    <s v="Cassandra Brandow"/>
    <n v="42420"/>
    <n v="517"/>
    <n v="9"/>
    <n v="2250"/>
  </r>
  <r>
    <n v="3"/>
    <x v="2"/>
    <x v="1107"/>
    <x v="3"/>
    <x v="2"/>
    <n v="1"/>
    <x v="1"/>
    <x v="9"/>
    <x v="1"/>
    <x v="384"/>
    <x v="38"/>
    <s v="United States"/>
    <x v="548"/>
    <x v="0"/>
    <m/>
    <x v="0"/>
    <x v="0"/>
    <d v="2019-06-29T00:00:00"/>
    <s v="Sun"/>
    <x v="1"/>
    <s v="CA-2019-143574"/>
    <n v="492"/>
    <s v="DAX Executive Solid Wood Document Frame, Desktop or Hang, Mahogany, 5 x 7"/>
    <s v="Chuck Magee"/>
    <n v="6460"/>
    <n v="9"/>
    <n v="2"/>
    <n v="25"/>
  </r>
  <r>
    <n v="3"/>
    <x v="2"/>
    <x v="1107"/>
    <x v="3"/>
    <x v="2"/>
    <n v="1"/>
    <x v="1"/>
    <x v="14"/>
    <x v="1"/>
    <x v="384"/>
    <x v="38"/>
    <s v="United States"/>
    <x v="548"/>
    <x v="0"/>
    <m/>
    <x v="0"/>
    <x v="0"/>
    <d v="2019-06-29T00:00:00"/>
    <s v="Sun"/>
    <x v="1"/>
    <s v="CA-2019-143574"/>
    <n v="840"/>
    <s v="Hon Metal Bookcases, Putty"/>
    <s v="Chuck Magee"/>
    <n v="6460"/>
    <n v="185"/>
    <n v="9"/>
    <n v="639"/>
  </r>
  <r>
    <n v="3"/>
    <x v="2"/>
    <x v="1107"/>
    <x v="3"/>
    <x v="2"/>
    <n v="1"/>
    <x v="1"/>
    <x v="15"/>
    <x v="2"/>
    <x v="384"/>
    <x v="38"/>
    <s v="United States"/>
    <x v="548"/>
    <x v="0"/>
    <m/>
    <x v="0"/>
    <x v="0"/>
    <d v="2019-06-29T00:00:00"/>
    <s v="Sun"/>
    <x v="1"/>
    <s v="CA-2019-143574"/>
    <n v="73"/>
    <s v="Acme Box Cutter Scissors"/>
    <s v="Chuck Magee"/>
    <n v="6460"/>
    <n v="8"/>
    <n v="3"/>
    <n v="31"/>
  </r>
  <r>
    <n v="5"/>
    <x v="1"/>
    <x v="985"/>
    <x v="3"/>
    <x v="0"/>
    <n v="6"/>
    <x v="1"/>
    <x v="6"/>
    <x v="2"/>
    <x v="15"/>
    <x v="11"/>
    <s v="United States"/>
    <x v="175"/>
    <x v="1"/>
    <m/>
    <x v="0"/>
    <x v="0"/>
    <d v="2019-03-25T00:00:00"/>
    <s v="Wed"/>
    <x v="2"/>
    <s v="CA-2019-143651"/>
    <n v="1122"/>
    <s v="Newell 309"/>
    <s v="Anna Andreadi"/>
    <n v="98103"/>
    <n v="7"/>
    <n v="2"/>
    <n v="23"/>
  </r>
  <r>
    <n v="5"/>
    <x v="2"/>
    <x v="1081"/>
    <x v="3"/>
    <x v="1"/>
    <n v="3"/>
    <x v="2"/>
    <x v="6"/>
    <x v="2"/>
    <x v="0"/>
    <x v="0"/>
    <s v="United States"/>
    <x v="390"/>
    <x v="0"/>
    <m/>
    <x v="0"/>
    <x v="0"/>
    <d v="2019-11-08T00:00:00"/>
    <s v="Sun"/>
    <x v="7"/>
    <s v="CA-2019-143658"/>
    <n v="1236"/>
    <s v="Panasonic KP-310 Heavy-Duty Electric Pencil Sharpener"/>
    <s v="Chuck Magee"/>
    <n v="10035"/>
    <n v="33"/>
    <n v="5"/>
    <n v="110"/>
  </r>
  <r>
    <n v="5"/>
    <x v="1"/>
    <x v="1246"/>
    <x v="3"/>
    <x v="0"/>
    <n v="6"/>
    <x v="2"/>
    <x v="3"/>
    <x v="2"/>
    <x v="15"/>
    <x v="11"/>
    <s v="United States"/>
    <x v="605"/>
    <x v="1"/>
    <m/>
    <x v="0"/>
    <x v="0"/>
    <d v="2019-04-26T00:00:00"/>
    <s v="Thu"/>
    <x v="5"/>
    <s v="CA-2019-143665"/>
    <n v="1524"/>
    <s v="Strathmore Photo Mount Cards"/>
    <s v="Anna Andreadi"/>
    <n v="98115"/>
    <n v="9"/>
    <n v="3"/>
    <n v="20"/>
  </r>
  <r>
    <n v="5"/>
    <x v="1"/>
    <x v="1246"/>
    <x v="3"/>
    <x v="0"/>
    <n v="6"/>
    <x v="2"/>
    <x v="10"/>
    <x v="2"/>
    <x v="15"/>
    <x v="11"/>
    <s v="United States"/>
    <x v="605"/>
    <x v="1"/>
    <m/>
    <x v="0"/>
    <x v="0"/>
    <d v="2019-04-26T00:00:00"/>
    <s v="Thu"/>
    <x v="5"/>
    <s v="CA-2019-143665"/>
    <n v="185"/>
    <s v="Avery 478"/>
    <s v="Anna Andreadi"/>
    <n v="98115"/>
    <n v="19"/>
    <n v="8"/>
    <n v="39"/>
  </r>
  <r>
    <n v="0"/>
    <x v="0"/>
    <x v="1190"/>
    <x v="3"/>
    <x v="3"/>
    <n v="0"/>
    <x v="0"/>
    <x v="9"/>
    <x v="1"/>
    <x v="333"/>
    <x v="1"/>
    <s v="United States"/>
    <x v="248"/>
    <x v="1"/>
    <m/>
    <x v="0"/>
    <x v="0"/>
    <d v="2019-05-14T00:00:00"/>
    <s v="Sat"/>
    <x v="5"/>
    <s v="CA-2019-143686"/>
    <n v="591"/>
    <s v="Eldon Stackable Tray, Side-Load, Legal, Smoke"/>
    <s v="Anna Andreadi"/>
    <n v="92704"/>
    <n v="6"/>
    <n v="2"/>
    <n v="18"/>
  </r>
  <r>
    <n v="0"/>
    <x v="0"/>
    <x v="1190"/>
    <x v="3"/>
    <x v="3"/>
    <n v="0"/>
    <x v="0"/>
    <x v="8"/>
    <x v="0"/>
    <x v="333"/>
    <x v="1"/>
    <s v="United States"/>
    <x v="248"/>
    <x v="1"/>
    <m/>
    <x v="0"/>
    <x v="0"/>
    <d v="2019-05-14T00:00:00"/>
    <s v="Sat"/>
    <x v="5"/>
    <s v="CA-2019-143686"/>
    <n v="1330"/>
    <s v="Razer Tiamat Over Ear 7.1 Surround Sound PC Gaming Headset"/>
    <s v="Anna Andreadi"/>
    <n v="92704"/>
    <n v="602"/>
    <n v="7"/>
    <n v="1400"/>
  </r>
  <r>
    <n v="3"/>
    <x v="2"/>
    <x v="1141"/>
    <x v="3"/>
    <x v="2"/>
    <n v="1"/>
    <x v="0"/>
    <x v="5"/>
    <x v="1"/>
    <x v="149"/>
    <x v="5"/>
    <s v="United States"/>
    <x v="262"/>
    <x v="2"/>
    <m/>
    <x v="0"/>
    <x v="0"/>
    <d v="2019-12-02T00:00:00"/>
    <s v="Mon"/>
    <x v="6"/>
    <s v="CA-2019-143756"/>
    <n v="1211"/>
    <s v="Office Star - Professional Matrix Back Chair with 2-to-1 Synchro Tilt and Mesh Fabric Seat"/>
    <s v="Cassandra Brandow"/>
    <n v="24153"/>
    <n v="168"/>
    <n v="2"/>
    <n v="702"/>
  </r>
  <r>
    <n v="2"/>
    <x v="2"/>
    <x v="1090"/>
    <x v="3"/>
    <x v="2"/>
    <n v="1"/>
    <x v="0"/>
    <x v="9"/>
    <x v="1"/>
    <x v="16"/>
    <x v="12"/>
    <s v="United States"/>
    <x v="624"/>
    <x v="0"/>
    <m/>
    <x v="0"/>
    <x v="1"/>
    <d v="2019-12-10T00:00:00"/>
    <s v="Tue"/>
    <x v="6"/>
    <s v="CA-2019-143798"/>
    <n v="596"/>
    <s v="Electrix Halogen Magnifier Lamp"/>
    <s v="Chuck Magee"/>
    <n v="19140"/>
    <n v="23"/>
    <n v="2"/>
    <n v="311"/>
  </r>
  <r>
    <n v="2"/>
    <x v="2"/>
    <x v="1090"/>
    <x v="3"/>
    <x v="2"/>
    <n v="1"/>
    <x v="0"/>
    <x v="3"/>
    <x v="2"/>
    <x v="16"/>
    <x v="12"/>
    <s v="United States"/>
    <x v="624"/>
    <x v="0"/>
    <m/>
    <x v="0"/>
    <x v="1"/>
    <d v="2019-12-10T00:00:00"/>
    <s v="Tue"/>
    <x v="6"/>
    <s v="CA-2019-143798"/>
    <n v="1814"/>
    <s v="Xerox 210"/>
    <s v="Chuck Magee"/>
    <n v="19140"/>
    <n v="4"/>
    <n v="2"/>
    <n v="10"/>
  </r>
  <r>
    <n v="7"/>
    <x v="2"/>
    <x v="1048"/>
    <x v="3"/>
    <x v="0"/>
    <n v="6"/>
    <x v="0"/>
    <x v="9"/>
    <x v="1"/>
    <x v="54"/>
    <x v="2"/>
    <s v="United States"/>
    <x v="127"/>
    <x v="2"/>
    <m/>
    <x v="0"/>
    <x v="1"/>
    <d v="2019-06-12T00:00:00"/>
    <s v="Thu"/>
    <x v="9"/>
    <s v="CA-2019-143861"/>
    <n v="482"/>
    <s v="Dana Swing-Arm Lamps"/>
    <s v="Cassandra Brandow"/>
    <n v="33710"/>
    <n v="1"/>
    <n v="2"/>
    <n v="17"/>
  </r>
  <r>
    <n v="4"/>
    <x v="1"/>
    <x v="1092"/>
    <x v="3"/>
    <x v="0"/>
    <n v="6"/>
    <x v="0"/>
    <x v="6"/>
    <x v="2"/>
    <x v="4"/>
    <x v="4"/>
    <s v="United States"/>
    <x v="328"/>
    <x v="3"/>
    <m/>
    <x v="0"/>
    <x v="1"/>
    <d v="2019-11-22T00:00:00"/>
    <s v="Sun"/>
    <x v="7"/>
    <s v="CA-2019-144036"/>
    <n v="1128"/>
    <s v="Newell 314"/>
    <s v="Kelly Williams"/>
    <n v="77070"/>
    <n v="2"/>
    <n v="8"/>
    <n v="36"/>
  </r>
  <r>
    <n v="3"/>
    <x v="2"/>
    <x v="1221"/>
    <x v="3"/>
    <x v="2"/>
    <n v="1"/>
    <x v="1"/>
    <x v="11"/>
    <x v="2"/>
    <x v="246"/>
    <x v="10"/>
    <s v="United States"/>
    <x v="283"/>
    <x v="3"/>
    <s v="Yes"/>
    <x v="1"/>
    <x v="1"/>
    <d v="2019-08-29T00:00:00"/>
    <s v="Sun"/>
    <x v="0"/>
    <s v="CA-2019-144064"/>
    <n v="113"/>
    <s v="Advantus Rolling Storage Box"/>
    <s v="Kelly Williams"/>
    <n v="62301"/>
    <n v="2"/>
    <n v="2"/>
    <n v="27"/>
  </r>
  <r>
    <n v="3"/>
    <x v="2"/>
    <x v="1221"/>
    <x v="3"/>
    <x v="2"/>
    <n v="1"/>
    <x v="1"/>
    <x v="10"/>
    <x v="2"/>
    <x v="246"/>
    <x v="10"/>
    <s v="United States"/>
    <x v="283"/>
    <x v="3"/>
    <s v="Yes"/>
    <x v="1"/>
    <x v="1"/>
    <d v="2019-08-29T00:00:00"/>
    <s v="Sun"/>
    <x v="0"/>
    <s v="CA-2019-144064"/>
    <n v="215"/>
    <s v="Avery 505"/>
    <s v="Kelly Williams"/>
    <n v="62301"/>
    <n v="18"/>
    <n v="4"/>
    <n v="47"/>
  </r>
  <r>
    <n v="3"/>
    <x v="2"/>
    <x v="1221"/>
    <x v="3"/>
    <x v="2"/>
    <n v="1"/>
    <x v="1"/>
    <x v="2"/>
    <x v="2"/>
    <x v="246"/>
    <x v="10"/>
    <s v="United States"/>
    <x v="283"/>
    <x v="3"/>
    <s v="Yes"/>
    <x v="1"/>
    <x v="3"/>
    <d v="2019-08-29T00:00:00"/>
    <s v="Sun"/>
    <x v="0"/>
    <s v="CA-2019-144064"/>
    <n v="1639"/>
    <s v="Wilson Jones Easy Flow II Sheet Lifters"/>
    <s v="Kelly Williams"/>
    <n v="62301"/>
    <n v="-5"/>
    <n v="9"/>
    <n v="3"/>
  </r>
  <r>
    <n v="4"/>
    <x v="1"/>
    <x v="1234"/>
    <x v="3"/>
    <x v="0"/>
    <n v="6"/>
    <x v="0"/>
    <x v="7"/>
    <x v="2"/>
    <x v="173"/>
    <x v="4"/>
    <s v="United States"/>
    <x v="632"/>
    <x v="3"/>
    <m/>
    <x v="0"/>
    <x v="1"/>
    <d v="2019-09-16T00:00:00"/>
    <s v="Mon"/>
    <x v="0"/>
    <s v="CA-2019-144113"/>
    <n v="1048"/>
    <s v="Manila Recycled Extra-Heavyweight Clasp Envelopes, 6 x 9"/>
    <s v="Kelly Williams"/>
    <n v="78745"/>
    <n v="6"/>
    <n v="2"/>
    <n v="18"/>
  </r>
  <r>
    <n v="4"/>
    <x v="1"/>
    <x v="1234"/>
    <x v="3"/>
    <x v="0"/>
    <n v="6"/>
    <x v="0"/>
    <x v="0"/>
    <x v="0"/>
    <x v="173"/>
    <x v="4"/>
    <s v="United States"/>
    <x v="632"/>
    <x v="3"/>
    <m/>
    <x v="0"/>
    <x v="1"/>
    <d v="2019-09-16T00:00:00"/>
    <s v="Mon"/>
    <x v="0"/>
    <s v="CA-2019-144113"/>
    <n v="453"/>
    <s v="ClearSounds CSC500 Amplified Spirit Phone Corded phone"/>
    <s v="Kelly Williams"/>
    <n v="78745"/>
    <n v="6"/>
    <n v="1"/>
    <n v="56"/>
  </r>
  <r>
    <n v="2"/>
    <x v="1"/>
    <x v="1196"/>
    <x v="3"/>
    <x v="1"/>
    <n v="3"/>
    <x v="0"/>
    <x v="3"/>
    <x v="2"/>
    <x v="111"/>
    <x v="35"/>
    <s v="United States"/>
    <x v="755"/>
    <x v="0"/>
    <m/>
    <x v="0"/>
    <x v="0"/>
    <d v="2019-09-30T00:00:00"/>
    <s v="Mon"/>
    <x v="8"/>
    <s v="CA-2019-144225"/>
    <n v="781"/>
    <s v="Green Bar Computer Printout Paper"/>
    <s v="Chuck Magee"/>
    <n v="21215"/>
    <n v="81"/>
    <n v="3"/>
    <n v="165"/>
  </r>
  <r>
    <n v="6"/>
    <x v="0"/>
    <x v="1114"/>
    <x v="3"/>
    <x v="0"/>
    <n v="6"/>
    <x v="0"/>
    <x v="4"/>
    <x v="2"/>
    <x v="6"/>
    <x v="20"/>
    <s v="United States"/>
    <x v="674"/>
    <x v="2"/>
    <m/>
    <x v="0"/>
    <x v="0"/>
    <d v="2019-10-24T00:00:00"/>
    <s v="Tue"/>
    <x v="8"/>
    <s v="CA-2019-144365"/>
    <n v="1507"/>
    <s v="Staples"/>
    <s v="Cassandra Brandow"/>
    <n v="39212"/>
    <n v="5"/>
    <n v="4"/>
    <n v="12"/>
  </r>
  <r>
    <n v="1"/>
    <x v="0"/>
    <x v="1015"/>
    <x v="3"/>
    <x v="2"/>
    <n v="1"/>
    <x v="2"/>
    <x v="11"/>
    <x v="2"/>
    <x v="175"/>
    <x v="2"/>
    <s v="United States"/>
    <x v="552"/>
    <x v="2"/>
    <m/>
    <x v="0"/>
    <x v="1"/>
    <d v="2019-09-08T00:00:00"/>
    <s v="Sun"/>
    <x v="0"/>
    <s v="CA-2019-144456"/>
    <n v="502"/>
    <s v="Decoflex Hanging Personal Folder File, Blue"/>
    <s v="Cassandra Brandow"/>
    <n v="33012"/>
    <n v="5"/>
    <n v="5"/>
    <n v="62"/>
  </r>
  <r>
    <n v="1"/>
    <x v="0"/>
    <x v="1015"/>
    <x v="3"/>
    <x v="2"/>
    <n v="1"/>
    <x v="2"/>
    <x v="0"/>
    <x v="0"/>
    <x v="175"/>
    <x v="2"/>
    <s v="United States"/>
    <x v="552"/>
    <x v="2"/>
    <m/>
    <x v="0"/>
    <x v="1"/>
    <d v="2019-09-08T00:00:00"/>
    <s v="Sun"/>
    <x v="0"/>
    <s v="CA-2019-144456"/>
    <n v="1402"/>
    <s v="Samsung Rugby III"/>
    <s v="Cassandra Brandow"/>
    <n v="33012"/>
    <n v="14"/>
    <n v="3"/>
    <n v="158"/>
  </r>
  <r>
    <n v="4"/>
    <x v="1"/>
    <x v="627"/>
    <x v="3"/>
    <x v="0"/>
    <n v="6"/>
    <x v="0"/>
    <x v="9"/>
    <x v="1"/>
    <x v="17"/>
    <x v="1"/>
    <s v="United States"/>
    <x v="352"/>
    <x v="1"/>
    <m/>
    <x v="0"/>
    <x v="0"/>
    <d v="2019-01-01T00:00:00"/>
    <s v="Sun"/>
    <x v="11"/>
    <s v="CA-2019-144463"/>
    <n v="866"/>
    <s v="Howard Miller 11-1/2 Diameter Brentwood Wall Clock"/>
    <s v="Anna Andreadi"/>
    <n v="90036"/>
    <n v="199"/>
    <n v="11"/>
    <n v="474"/>
  </r>
  <r>
    <n v="0"/>
    <x v="0"/>
    <x v="958"/>
    <x v="3"/>
    <x v="3"/>
    <n v="0"/>
    <x v="0"/>
    <x v="9"/>
    <x v="1"/>
    <x v="1"/>
    <x v="1"/>
    <s v="United States"/>
    <x v="315"/>
    <x v="1"/>
    <m/>
    <x v="0"/>
    <x v="0"/>
    <d v="2019-09-11T00:00:00"/>
    <s v="Wed"/>
    <x v="0"/>
    <s v="CA-2019-144484"/>
    <n v="30"/>
    <s v="6 Cubicle Wall Clock, Black"/>
    <s v="Anna Andreadi"/>
    <n v="94110"/>
    <n v="12"/>
    <n v="4"/>
    <n v="32"/>
  </r>
  <r>
    <n v="0"/>
    <x v="0"/>
    <x v="958"/>
    <x v="3"/>
    <x v="3"/>
    <n v="0"/>
    <x v="0"/>
    <x v="12"/>
    <x v="2"/>
    <x v="1"/>
    <x v="1"/>
    <s v="United States"/>
    <x v="315"/>
    <x v="1"/>
    <m/>
    <x v="0"/>
    <x v="0"/>
    <d v="2019-09-11T00:00:00"/>
    <s v="Wed"/>
    <x v="0"/>
    <s v="CA-2019-144484"/>
    <n v="949"/>
    <s v="Kensington 4 Outlet MasterPiece Compact Power Control Center"/>
    <s v="Anna Andreadi"/>
    <n v="94110"/>
    <n v="114"/>
    <n v="5"/>
    <n v="407"/>
  </r>
  <r>
    <n v="5"/>
    <x v="1"/>
    <x v="1211"/>
    <x v="3"/>
    <x v="0"/>
    <n v="6"/>
    <x v="0"/>
    <x v="5"/>
    <x v="1"/>
    <x v="4"/>
    <x v="4"/>
    <s v="United States"/>
    <x v="735"/>
    <x v="3"/>
    <m/>
    <x v="0"/>
    <x v="2"/>
    <d v="2019-03-27T00:00:00"/>
    <s v="Fri"/>
    <x v="4"/>
    <s v="CA-2019-144491"/>
    <n v="758"/>
    <s v="Global Leather &amp; Oak Executive Chair, Burgundy"/>
    <s v="Kelly Williams"/>
    <n v="77070"/>
    <n v="-66"/>
    <n v="2"/>
    <n v="211"/>
  </r>
  <r>
    <n v="5"/>
    <x v="1"/>
    <x v="1211"/>
    <x v="3"/>
    <x v="0"/>
    <n v="6"/>
    <x v="0"/>
    <x v="5"/>
    <x v="1"/>
    <x v="4"/>
    <x v="4"/>
    <s v="United States"/>
    <x v="735"/>
    <x v="3"/>
    <m/>
    <x v="0"/>
    <x v="2"/>
    <d v="2019-03-27T00:00:00"/>
    <s v="Fri"/>
    <x v="4"/>
    <s v="CA-2019-144491"/>
    <n v="744"/>
    <s v="Global Deluxe High-Back Managers Chair"/>
    <s v="Kelly Williams"/>
    <n v="77070"/>
    <n v="-9"/>
    <n v="3"/>
    <n v="601"/>
  </r>
  <r>
    <n v="5"/>
    <x v="1"/>
    <x v="1211"/>
    <x v="3"/>
    <x v="0"/>
    <n v="6"/>
    <x v="0"/>
    <x v="14"/>
    <x v="1"/>
    <x v="4"/>
    <x v="4"/>
    <s v="United States"/>
    <x v="735"/>
    <x v="3"/>
    <m/>
    <x v="0"/>
    <x v="10"/>
    <d v="2019-03-27T00:00:00"/>
    <s v="Fri"/>
    <x v="4"/>
    <s v="CA-2019-144491"/>
    <n v="170"/>
    <s v="Atlantic Metals Mobile 5-Shelf Bookcases, Custom Colors"/>
    <s v="Kelly Williams"/>
    <n v="77070"/>
    <n v="-30"/>
    <n v="5"/>
    <n v="1023"/>
  </r>
  <r>
    <n v="5"/>
    <x v="1"/>
    <x v="1211"/>
    <x v="3"/>
    <x v="0"/>
    <n v="6"/>
    <x v="0"/>
    <x v="8"/>
    <x v="0"/>
    <x v="4"/>
    <x v="4"/>
    <s v="United States"/>
    <x v="735"/>
    <x v="3"/>
    <m/>
    <x v="0"/>
    <x v="1"/>
    <d v="2019-03-27T00:00:00"/>
    <s v="Fri"/>
    <x v="4"/>
    <s v="CA-2019-144491"/>
    <n v="959"/>
    <s v="Kensington SlimBlade Notebook Wireless Mouse with Nano Receiver"/>
    <s v="Kelly Williams"/>
    <n v="77070"/>
    <n v="7"/>
    <n v="1"/>
    <n v="40"/>
  </r>
  <r>
    <n v="0"/>
    <x v="0"/>
    <x v="1006"/>
    <x v="3"/>
    <x v="3"/>
    <n v="0"/>
    <x v="0"/>
    <x v="10"/>
    <x v="2"/>
    <x v="26"/>
    <x v="16"/>
    <s v="United States"/>
    <x v="399"/>
    <x v="2"/>
    <m/>
    <x v="0"/>
    <x v="1"/>
    <d v="2019-05-06T00:00:00"/>
    <s v="Fri"/>
    <x v="5"/>
    <s v="CA-2019-144498"/>
    <n v="179"/>
    <s v="Avery 4027 File Folder Labels for Dot Matrix Printers, 5000 Labels per Box, White"/>
    <s v="Cassandra Brandow"/>
    <n v="28205"/>
    <n v="40"/>
    <n v="5"/>
    <n v="122"/>
  </r>
  <r>
    <n v="0"/>
    <x v="0"/>
    <x v="1006"/>
    <x v="3"/>
    <x v="3"/>
    <n v="0"/>
    <x v="0"/>
    <x v="2"/>
    <x v="2"/>
    <x v="26"/>
    <x v="16"/>
    <s v="United States"/>
    <x v="399"/>
    <x v="2"/>
    <m/>
    <x v="0"/>
    <x v="4"/>
    <d v="2019-05-06T00:00:00"/>
    <s v="Fri"/>
    <x v="5"/>
    <s v="CA-2019-144498"/>
    <n v="1634"/>
    <s v="Wilson Jones Century Plastic Molded Ring Binders"/>
    <s v="Cassandra Brandow"/>
    <n v="28205"/>
    <n v="-53"/>
    <n v="11"/>
    <n v="69"/>
  </r>
  <r>
    <n v="0"/>
    <x v="0"/>
    <x v="1006"/>
    <x v="3"/>
    <x v="3"/>
    <n v="0"/>
    <x v="0"/>
    <x v="0"/>
    <x v="0"/>
    <x v="26"/>
    <x v="16"/>
    <s v="United States"/>
    <x v="399"/>
    <x v="2"/>
    <m/>
    <x v="0"/>
    <x v="1"/>
    <d v="2019-05-06T00:00:00"/>
    <s v="Fri"/>
    <x v="5"/>
    <s v="CA-2019-144498"/>
    <n v="726"/>
    <s v="GE 30524EE4"/>
    <s v="Cassandra Brandow"/>
    <n v="28205"/>
    <n v="71"/>
    <n v="4"/>
    <n v="627"/>
  </r>
  <r>
    <n v="6"/>
    <x v="0"/>
    <x v="1006"/>
    <x v="3"/>
    <x v="0"/>
    <n v="6"/>
    <x v="1"/>
    <x v="2"/>
    <x v="2"/>
    <x v="16"/>
    <x v="12"/>
    <s v="United States"/>
    <x v="290"/>
    <x v="0"/>
    <m/>
    <x v="0"/>
    <x v="4"/>
    <d v="2019-04-30T00:00:00"/>
    <s v="Mon"/>
    <x v="5"/>
    <s v="CA-2019-144526"/>
    <n v="716"/>
    <s v="GBC VeloBind Cover Sets"/>
    <s v="Chuck Magee"/>
    <n v="19143"/>
    <n v="-9"/>
    <n v="3"/>
    <n v="14"/>
  </r>
  <r>
    <n v="6"/>
    <x v="0"/>
    <x v="1006"/>
    <x v="3"/>
    <x v="0"/>
    <n v="6"/>
    <x v="1"/>
    <x v="0"/>
    <x v="0"/>
    <x v="16"/>
    <x v="12"/>
    <s v="United States"/>
    <x v="290"/>
    <x v="0"/>
    <m/>
    <x v="0"/>
    <x v="6"/>
    <d v="2019-04-30T00:00:00"/>
    <s v="Mon"/>
    <x v="5"/>
    <s v="CA-2019-144526"/>
    <n v="1295"/>
    <s v="Polycom SoundPoint IP 450 VoIP phone"/>
    <s v="Chuck Magee"/>
    <n v="19143"/>
    <n v="-158"/>
    <n v="5"/>
    <n v="678"/>
  </r>
  <r>
    <n v="4"/>
    <x v="1"/>
    <x v="1264"/>
    <x v="3"/>
    <x v="0"/>
    <n v="6"/>
    <x v="2"/>
    <x v="4"/>
    <x v="2"/>
    <x v="70"/>
    <x v="28"/>
    <s v="United States"/>
    <x v="596"/>
    <x v="3"/>
    <m/>
    <x v="0"/>
    <x v="0"/>
    <d v="2019-05-29T00:00:00"/>
    <s v="Sun"/>
    <x v="9"/>
    <s v="CA-2019-144568"/>
    <n v="1289"/>
    <s v="Plymouth Boxed Rubber Bands by Plymouth"/>
    <s v="Kelly Williams"/>
    <n v="68104"/>
    <n v="1"/>
    <n v="5"/>
    <n v="24"/>
  </r>
  <r>
    <n v="5"/>
    <x v="1"/>
    <x v="1239"/>
    <x v="3"/>
    <x v="0"/>
    <n v="6"/>
    <x v="0"/>
    <x v="6"/>
    <x v="2"/>
    <x v="1"/>
    <x v="1"/>
    <s v="United States"/>
    <x v="462"/>
    <x v="1"/>
    <m/>
    <x v="0"/>
    <x v="0"/>
    <d v="2019-01-20T00:00:00"/>
    <s v="Fri"/>
    <x v="11"/>
    <s v="CA-2019-144589"/>
    <n v="1508"/>
    <s v="Staples in misc. colors"/>
    <s v="Anna Andreadi"/>
    <n v="94122"/>
    <n v="8"/>
    <n v="5"/>
    <n v="24"/>
  </r>
  <r>
    <n v="5"/>
    <x v="1"/>
    <x v="1239"/>
    <x v="3"/>
    <x v="0"/>
    <n v="6"/>
    <x v="0"/>
    <x v="0"/>
    <x v="0"/>
    <x v="1"/>
    <x v="1"/>
    <s v="United States"/>
    <x v="462"/>
    <x v="1"/>
    <m/>
    <x v="0"/>
    <x v="1"/>
    <d v="2019-01-20T00:00:00"/>
    <s v="Fri"/>
    <x v="11"/>
    <s v="CA-2019-144589"/>
    <n v="1250"/>
    <s v="Panasonic KX-TG9541B DECT 6.0 Digital 2-Line Expandable Cordless Phone With Digital Answering System"/>
    <s v="Anna Andreadi"/>
    <n v="94122"/>
    <n v="130"/>
    <n v="3"/>
    <n v="360"/>
  </r>
  <r>
    <n v="4"/>
    <x v="1"/>
    <x v="1019"/>
    <x v="3"/>
    <x v="0"/>
    <n v="6"/>
    <x v="0"/>
    <x v="3"/>
    <x v="2"/>
    <x v="0"/>
    <x v="0"/>
    <s v="United States"/>
    <x v="701"/>
    <x v="0"/>
    <m/>
    <x v="0"/>
    <x v="0"/>
    <d v="2019-11-06T00:00:00"/>
    <s v="Fri"/>
    <x v="7"/>
    <s v="CA-2019-144596"/>
    <n v="1698"/>
    <s v="Xerox 1906"/>
    <s v="Chuck Magee"/>
    <n v="10011"/>
    <n v="150"/>
    <n v="9"/>
    <n v="319"/>
  </r>
  <r>
    <n v="4"/>
    <x v="1"/>
    <x v="1240"/>
    <x v="3"/>
    <x v="0"/>
    <n v="6"/>
    <x v="2"/>
    <x v="9"/>
    <x v="1"/>
    <x v="215"/>
    <x v="12"/>
    <s v="United States"/>
    <x v="780"/>
    <x v="0"/>
    <m/>
    <x v="0"/>
    <x v="1"/>
    <d v="2019-03-10T00:00:00"/>
    <s v="Tue"/>
    <x v="2"/>
    <s v="CA-2019-144638"/>
    <n v="1618"/>
    <s v="Westinghouse Clip-On Gooseneck Lamps"/>
    <s v="Chuck Magee"/>
    <n v="19013"/>
    <n v="1"/>
    <n v="1"/>
    <n v="7"/>
  </r>
  <r>
    <n v="4"/>
    <x v="1"/>
    <x v="1240"/>
    <x v="3"/>
    <x v="0"/>
    <n v="6"/>
    <x v="2"/>
    <x v="9"/>
    <x v="1"/>
    <x v="215"/>
    <x v="12"/>
    <s v="United States"/>
    <x v="780"/>
    <x v="0"/>
    <m/>
    <x v="0"/>
    <x v="1"/>
    <d v="2019-03-10T00:00:00"/>
    <s v="Tue"/>
    <x v="2"/>
    <s v="CA-2019-144638"/>
    <n v="878"/>
    <s v="Howard Miller Distant Time Traveler Alarm Clock"/>
    <s v="Chuck Magee"/>
    <n v="19013"/>
    <n v="12"/>
    <n v="2"/>
    <n v="44"/>
  </r>
  <r>
    <n v="4"/>
    <x v="1"/>
    <x v="1240"/>
    <x v="3"/>
    <x v="0"/>
    <n v="6"/>
    <x v="2"/>
    <x v="6"/>
    <x v="2"/>
    <x v="215"/>
    <x v="12"/>
    <s v="United States"/>
    <x v="780"/>
    <x v="0"/>
    <m/>
    <x v="0"/>
    <x v="1"/>
    <d v="2019-03-10T00:00:00"/>
    <s v="Tue"/>
    <x v="2"/>
    <s v="CA-2019-144638"/>
    <n v="1153"/>
    <s v="Newell 337"/>
    <s v="Chuck Magee"/>
    <n v="19013"/>
    <n v="1"/>
    <n v="2"/>
    <n v="5"/>
  </r>
  <r>
    <n v="4"/>
    <x v="1"/>
    <x v="1240"/>
    <x v="3"/>
    <x v="0"/>
    <n v="6"/>
    <x v="2"/>
    <x v="0"/>
    <x v="0"/>
    <x v="215"/>
    <x v="12"/>
    <s v="United States"/>
    <x v="780"/>
    <x v="0"/>
    <m/>
    <x v="0"/>
    <x v="6"/>
    <d v="2019-03-10T00:00:00"/>
    <s v="Tue"/>
    <x v="2"/>
    <s v="CA-2019-144638"/>
    <n v="444"/>
    <s v="Cisco SPA525G2 IP Phone - Wireless"/>
    <s v="Chuck Magee"/>
    <n v="19013"/>
    <n v="-8"/>
    <n v="3"/>
    <n v="36"/>
  </r>
  <r>
    <n v="2"/>
    <x v="2"/>
    <x v="969"/>
    <x v="3"/>
    <x v="2"/>
    <n v="1"/>
    <x v="1"/>
    <x v="12"/>
    <x v="2"/>
    <x v="80"/>
    <x v="4"/>
    <s v="United States"/>
    <x v="298"/>
    <x v="3"/>
    <m/>
    <x v="0"/>
    <x v="3"/>
    <d v="2019-03-31T00:00:00"/>
    <s v="Tue"/>
    <x v="4"/>
    <s v="CA-2019-144680"/>
    <n v="631"/>
    <s v="Fellowes 8 Outlet Superior Workstation Surge Protector w/o Phone/Fax/Modem Protection"/>
    <s v="Kelly Williams"/>
    <n v="76017"/>
    <n v="-91"/>
    <n v="5"/>
    <n v="34"/>
  </r>
  <r>
    <n v="2"/>
    <x v="1"/>
    <x v="957"/>
    <x v="3"/>
    <x v="1"/>
    <n v="3"/>
    <x v="0"/>
    <x v="8"/>
    <x v="0"/>
    <x v="21"/>
    <x v="2"/>
    <s v="United States"/>
    <x v="475"/>
    <x v="2"/>
    <m/>
    <x v="0"/>
    <x v="1"/>
    <d v="2019-09-24T00:00:00"/>
    <s v="Tue"/>
    <x v="0"/>
    <s v="CA-2019-144694"/>
    <n v="1603"/>
    <s v="Verbatim 25 GB 6x Blu-ray Single Layer Recordable Disc, 1/Pack"/>
    <s v="Cassandra Brandow"/>
    <n v="33180"/>
    <n v="2"/>
    <n v="3"/>
    <n v="18"/>
  </r>
  <r>
    <n v="2"/>
    <x v="1"/>
    <x v="957"/>
    <x v="3"/>
    <x v="1"/>
    <n v="3"/>
    <x v="0"/>
    <x v="10"/>
    <x v="2"/>
    <x v="21"/>
    <x v="2"/>
    <s v="United States"/>
    <x v="475"/>
    <x v="2"/>
    <m/>
    <x v="0"/>
    <x v="1"/>
    <d v="2019-09-24T00:00:00"/>
    <s v="Tue"/>
    <x v="0"/>
    <s v="CA-2019-144694"/>
    <n v="532"/>
    <s v="Dot Matrix Printer Tape Reel Labels, White, 5000/Box"/>
    <s v="Cassandra Brandow"/>
    <n v="33180"/>
    <n v="86"/>
    <n v="3"/>
    <n v="236"/>
  </r>
  <r>
    <n v="0"/>
    <x v="0"/>
    <x v="1064"/>
    <x v="3"/>
    <x v="3"/>
    <n v="0"/>
    <x v="1"/>
    <x v="3"/>
    <x v="2"/>
    <x v="170"/>
    <x v="3"/>
    <s v="United States"/>
    <x v="676"/>
    <x v="1"/>
    <m/>
    <x v="0"/>
    <x v="1"/>
    <d v="2019-08-21T00:00:00"/>
    <s v="Sat"/>
    <x v="10"/>
    <s v="CA-2019-144750"/>
    <n v="1737"/>
    <s v="Xerox 1941"/>
    <s v="Anna Andreadi"/>
    <n v="85224"/>
    <n v="29"/>
    <n v="1"/>
    <n v="84"/>
  </r>
  <r>
    <n v="4"/>
    <x v="2"/>
    <x v="990"/>
    <x v="3"/>
    <x v="1"/>
    <n v="3"/>
    <x v="1"/>
    <x v="6"/>
    <x v="2"/>
    <x v="45"/>
    <x v="4"/>
    <s v="United States"/>
    <x v="47"/>
    <x v="3"/>
    <m/>
    <x v="0"/>
    <x v="1"/>
    <d v="2019-10-03T00:00:00"/>
    <s v="Tue"/>
    <x v="8"/>
    <s v="CA-2019-144820"/>
    <n v="459"/>
    <s v="Colorific Watercolor Pencils"/>
    <s v="Kelly Williams"/>
    <n v="77506"/>
    <n v="2"/>
    <n v="5"/>
    <n v="21"/>
  </r>
  <r>
    <n v="6"/>
    <x v="0"/>
    <x v="1073"/>
    <x v="3"/>
    <x v="0"/>
    <n v="6"/>
    <x v="0"/>
    <x v="11"/>
    <x v="2"/>
    <x v="269"/>
    <x v="1"/>
    <s v="United States"/>
    <x v="480"/>
    <x v="1"/>
    <m/>
    <x v="0"/>
    <x v="0"/>
    <d v="2019-12-21T00:00:00"/>
    <s v="Sat"/>
    <x v="6"/>
    <s v="CA-2019-144827"/>
    <n v="646"/>
    <s v="Fellowes Mobile File Cart, Black"/>
    <s v="Anna Andreadi"/>
    <n v="92627"/>
    <n v="34"/>
    <n v="2"/>
    <n v="124"/>
  </r>
  <r>
    <n v="1"/>
    <x v="0"/>
    <x v="1016"/>
    <x v="3"/>
    <x v="2"/>
    <n v="1"/>
    <x v="2"/>
    <x v="15"/>
    <x v="2"/>
    <x v="0"/>
    <x v="0"/>
    <s v="United States"/>
    <x v="155"/>
    <x v="0"/>
    <m/>
    <x v="0"/>
    <x v="0"/>
    <d v="2019-04-04T00:00:00"/>
    <s v="Wed"/>
    <x v="4"/>
    <s v="CA-2019-144848"/>
    <n v="1307"/>
    <s v="Premier Automatic Letter Opener"/>
    <s v="Chuck Magee"/>
    <n v="10009"/>
    <n v="7"/>
    <n v="1"/>
    <n v="240"/>
  </r>
  <r>
    <n v="1"/>
    <x v="0"/>
    <x v="1016"/>
    <x v="3"/>
    <x v="2"/>
    <n v="1"/>
    <x v="2"/>
    <x v="0"/>
    <x v="0"/>
    <x v="0"/>
    <x v="0"/>
    <s v="United States"/>
    <x v="155"/>
    <x v="0"/>
    <m/>
    <x v="0"/>
    <x v="0"/>
    <d v="2019-04-04T00:00:00"/>
    <s v="Wed"/>
    <x v="4"/>
    <s v="CA-2019-144848"/>
    <n v="1240"/>
    <s v="Panasonic KX - TS880B Telephone"/>
    <s v="Chuck Magee"/>
    <n v="10009"/>
    <n v="11"/>
    <n v="1"/>
    <n v="41"/>
  </r>
  <r>
    <n v="1"/>
    <x v="0"/>
    <x v="1016"/>
    <x v="3"/>
    <x v="2"/>
    <n v="1"/>
    <x v="2"/>
    <x v="0"/>
    <x v="0"/>
    <x v="0"/>
    <x v="0"/>
    <s v="United States"/>
    <x v="155"/>
    <x v="0"/>
    <m/>
    <x v="0"/>
    <x v="0"/>
    <d v="2019-04-04T00:00:00"/>
    <s v="Wed"/>
    <x v="4"/>
    <s v="CA-2019-144848"/>
    <n v="992"/>
    <s v="LG Electronics Tone+ HBS-730 Bluetooth Headset"/>
    <s v="Chuck Magee"/>
    <n v="10009"/>
    <n v="33"/>
    <n v="2"/>
    <n v="119"/>
  </r>
  <r>
    <n v="4"/>
    <x v="1"/>
    <x v="1141"/>
    <x v="3"/>
    <x v="0"/>
    <n v="6"/>
    <x v="2"/>
    <x v="7"/>
    <x v="2"/>
    <x v="16"/>
    <x v="12"/>
    <s v="United States"/>
    <x v="386"/>
    <x v="0"/>
    <m/>
    <x v="0"/>
    <x v="1"/>
    <d v="2019-12-01T00:00:00"/>
    <s v="Sun"/>
    <x v="6"/>
    <s v="CA-2019-144862"/>
    <n v="1324"/>
    <s v="Quality Park Security Envelopes"/>
    <s v="Chuck Magee"/>
    <n v="19143"/>
    <n v="35"/>
    <n v="5"/>
    <n v="105"/>
  </r>
  <r>
    <n v="4"/>
    <x v="1"/>
    <x v="1141"/>
    <x v="3"/>
    <x v="0"/>
    <n v="6"/>
    <x v="2"/>
    <x v="0"/>
    <x v="0"/>
    <x v="16"/>
    <x v="12"/>
    <s v="United States"/>
    <x v="386"/>
    <x v="0"/>
    <m/>
    <x v="0"/>
    <x v="6"/>
    <d v="2019-12-01T00:00:00"/>
    <s v="Sun"/>
    <x v="6"/>
    <s v="CA-2019-144862"/>
    <n v="306"/>
    <s v="Belkin SportFit Armband For iPhone 5s/5c, Fuchsia"/>
    <s v="Chuck Magee"/>
    <n v="19143"/>
    <n v="9"/>
    <n v="7"/>
    <n v="63"/>
  </r>
  <r>
    <n v="4"/>
    <x v="1"/>
    <x v="1265"/>
    <x v="3"/>
    <x v="0"/>
    <n v="6"/>
    <x v="1"/>
    <x v="10"/>
    <x v="2"/>
    <x v="285"/>
    <x v="23"/>
    <s v="United States"/>
    <x v="708"/>
    <x v="3"/>
    <m/>
    <x v="0"/>
    <x v="0"/>
    <d v="2019-08-15T00:00:00"/>
    <s v="Sun"/>
    <x v="10"/>
    <s v="CA-2019-144883"/>
    <n v="204"/>
    <s v="Avery 495"/>
    <s v="Kelly Williams"/>
    <n v="55113"/>
    <n v="23"/>
    <n v="8"/>
    <n v="50"/>
  </r>
  <r>
    <n v="6"/>
    <x v="0"/>
    <x v="1212"/>
    <x v="3"/>
    <x v="0"/>
    <n v="6"/>
    <x v="0"/>
    <x v="10"/>
    <x v="2"/>
    <x v="0"/>
    <x v="0"/>
    <s v="United States"/>
    <x v="541"/>
    <x v="0"/>
    <m/>
    <x v="0"/>
    <x v="0"/>
    <d v="2019-09-25T00:00:00"/>
    <s v="Wed"/>
    <x v="8"/>
    <s v="CA-2019-144904"/>
    <n v="232"/>
    <s v="Avery Address/Shipping Labels for Typewriters, 4 x 2"/>
    <s v="Chuck Magee"/>
    <n v="10009"/>
    <n v="10"/>
    <n v="2"/>
    <n v="21"/>
  </r>
  <r>
    <n v="6"/>
    <x v="0"/>
    <x v="1212"/>
    <x v="3"/>
    <x v="0"/>
    <n v="6"/>
    <x v="0"/>
    <x v="5"/>
    <x v="1"/>
    <x v="0"/>
    <x v="0"/>
    <s v="United States"/>
    <x v="541"/>
    <x v="0"/>
    <m/>
    <x v="0"/>
    <x v="9"/>
    <d v="2019-09-25T00:00:00"/>
    <s v="Wed"/>
    <x v="8"/>
    <s v="CA-2019-144904"/>
    <n v="751"/>
    <s v="Global Ergonomic Managers Chair"/>
    <s v="Chuck Magee"/>
    <n v="10009"/>
    <n v="87"/>
    <n v="3"/>
    <n v="489"/>
  </r>
  <r>
    <n v="6"/>
    <x v="0"/>
    <x v="1212"/>
    <x v="3"/>
    <x v="0"/>
    <n v="6"/>
    <x v="0"/>
    <x v="6"/>
    <x v="2"/>
    <x v="0"/>
    <x v="0"/>
    <s v="United States"/>
    <x v="541"/>
    <x v="0"/>
    <m/>
    <x v="0"/>
    <x v="0"/>
    <d v="2019-09-25T00:00:00"/>
    <s v="Wed"/>
    <x v="8"/>
    <s v="CA-2019-144904"/>
    <n v="1149"/>
    <s v="Newell 333"/>
    <s v="Chuck Magee"/>
    <n v="10009"/>
    <n v="1"/>
    <n v="2"/>
    <n v="6"/>
  </r>
  <r>
    <n v="6"/>
    <x v="0"/>
    <x v="1212"/>
    <x v="3"/>
    <x v="0"/>
    <n v="6"/>
    <x v="0"/>
    <x v="9"/>
    <x v="1"/>
    <x v="0"/>
    <x v="0"/>
    <s v="United States"/>
    <x v="541"/>
    <x v="0"/>
    <m/>
    <x v="0"/>
    <x v="0"/>
    <d v="2019-09-25T00:00:00"/>
    <s v="Wed"/>
    <x v="8"/>
    <s v="CA-2019-144904"/>
    <n v="592"/>
    <s v="Eldon Wave Desk Accessories"/>
    <s v="Chuck Magee"/>
    <n v="10009"/>
    <n v="21"/>
    <n v="8"/>
    <n v="47"/>
  </r>
  <r>
    <n v="3"/>
    <x v="2"/>
    <x v="1214"/>
    <x v="3"/>
    <x v="2"/>
    <n v="1"/>
    <x v="0"/>
    <x v="6"/>
    <x v="2"/>
    <x v="123"/>
    <x v="19"/>
    <s v="United States"/>
    <x v="591"/>
    <x v="0"/>
    <m/>
    <x v="0"/>
    <x v="1"/>
    <d v="2019-04-14T00:00:00"/>
    <s v="Sat"/>
    <x v="4"/>
    <s v="CA-2019-144932"/>
    <n v="1420"/>
    <s v="Sanford Prismacolor Professional Thick Lead Art Pencils, 36-Color Set"/>
    <s v="Chuck Magee"/>
    <n v="43615"/>
    <n v="21"/>
    <n v="3"/>
    <n v="90"/>
  </r>
  <r>
    <n v="3"/>
    <x v="2"/>
    <x v="1214"/>
    <x v="3"/>
    <x v="2"/>
    <n v="1"/>
    <x v="0"/>
    <x v="6"/>
    <x v="2"/>
    <x v="123"/>
    <x v="19"/>
    <s v="United States"/>
    <x v="591"/>
    <x v="0"/>
    <m/>
    <x v="0"/>
    <x v="1"/>
    <d v="2019-04-14T00:00:00"/>
    <s v="Sat"/>
    <x v="4"/>
    <s v="CA-2019-144932"/>
    <n v="1848"/>
    <s v="Zebra Zazzle Fluorescent Highlighters"/>
    <s v="Chuck Magee"/>
    <n v="43615"/>
    <n v="3"/>
    <n v="3"/>
    <n v="15"/>
  </r>
  <r>
    <n v="3"/>
    <x v="2"/>
    <x v="1214"/>
    <x v="3"/>
    <x v="2"/>
    <n v="1"/>
    <x v="0"/>
    <x v="3"/>
    <x v="2"/>
    <x v="123"/>
    <x v="19"/>
    <s v="United States"/>
    <x v="591"/>
    <x v="0"/>
    <m/>
    <x v="0"/>
    <x v="1"/>
    <d v="2019-04-14T00:00:00"/>
    <s v="Sat"/>
    <x v="4"/>
    <s v="CA-2019-144932"/>
    <n v="1757"/>
    <s v="Xerox 196"/>
    <s v="Chuck Magee"/>
    <n v="43615"/>
    <n v="5"/>
    <n v="3"/>
    <n v="14"/>
  </r>
  <r>
    <n v="5"/>
    <x v="2"/>
    <x v="1115"/>
    <x v="3"/>
    <x v="1"/>
    <n v="3"/>
    <x v="0"/>
    <x v="11"/>
    <x v="2"/>
    <x v="181"/>
    <x v="38"/>
    <s v="United States"/>
    <x v="721"/>
    <x v="0"/>
    <m/>
    <x v="0"/>
    <x v="0"/>
    <d v="2019-09-02T00:00:00"/>
    <s v="Mon"/>
    <x v="0"/>
    <s v="CA-2019-145037"/>
    <n v="473"/>
    <s v="Crate-A-Files"/>
    <s v="Chuck Magee"/>
    <n v="6450"/>
    <n v="3"/>
    <n v="1"/>
    <n v="11"/>
  </r>
  <r>
    <n v="5"/>
    <x v="2"/>
    <x v="1115"/>
    <x v="3"/>
    <x v="1"/>
    <n v="3"/>
    <x v="0"/>
    <x v="3"/>
    <x v="2"/>
    <x v="181"/>
    <x v="38"/>
    <s v="United States"/>
    <x v="721"/>
    <x v="0"/>
    <m/>
    <x v="0"/>
    <x v="0"/>
    <d v="2019-09-02T00:00:00"/>
    <s v="Mon"/>
    <x v="0"/>
    <s v="CA-2019-145037"/>
    <n v="1681"/>
    <s v="Xerox 1890"/>
    <s v="Chuck Magee"/>
    <n v="6450"/>
    <n v="73"/>
    <n v="3"/>
    <n v="147"/>
  </r>
  <r>
    <n v="5"/>
    <x v="2"/>
    <x v="1115"/>
    <x v="3"/>
    <x v="1"/>
    <n v="3"/>
    <x v="0"/>
    <x v="3"/>
    <x v="2"/>
    <x v="181"/>
    <x v="38"/>
    <s v="United States"/>
    <x v="721"/>
    <x v="0"/>
    <m/>
    <x v="0"/>
    <x v="0"/>
    <d v="2019-09-02T00:00:00"/>
    <s v="Mon"/>
    <x v="0"/>
    <s v="CA-2019-145037"/>
    <n v="1702"/>
    <s v="Xerox 191"/>
    <s v="Chuck Magee"/>
    <n v="6450"/>
    <n v="38"/>
    <n v="4"/>
    <n v="80"/>
  </r>
  <r>
    <n v="5"/>
    <x v="1"/>
    <x v="1169"/>
    <x v="3"/>
    <x v="0"/>
    <n v="6"/>
    <x v="0"/>
    <x v="2"/>
    <x v="2"/>
    <x v="13"/>
    <x v="10"/>
    <s v="United States"/>
    <x v="772"/>
    <x v="3"/>
    <m/>
    <x v="0"/>
    <x v="3"/>
    <d v="2019-07-21T00:00:00"/>
    <s v="Sat"/>
    <x v="1"/>
    <s v="CA-2019-145093"/>
    <n v="1630"/>
    <s v="Wilson Jones 1 Hanging DublLock Ring Binders"/>
    <s v="Kelly Williams"/>
    <n v="60623"/>
    <n v="-3"/>
    <n v="2"/>
    <n v="2"/>
  </r>
  <r>
    <n v="5"/>
    <x v="1"/>
    <x v="1218"/>
    <x v="3"/>
    <x v="0"/>
    <n v="6"/>
    <x v="2"/>
    <x v="9"/>
    <x v="1"/>
    <x v="197"/>
    <x v="17"/>
    <s v="United States"/>
    <x v="418"/>
    <x v="3"/>
    <s v="Yes"/>
    <x v="1"/>
    <x v="0"/>
    <d v="2019-07-09T00:00:00"/>
    <s v="Mon"/>
    <x v="1"/>
    <s v="CA-2019-145128"/>
    <n v="556"/>
    <s v="Eldon Antistatic Chair Mats for Low to Medium Pile Carpets"/>
    <s v="Kelly Williams"/>
    <n v="47905"/>
    <n v="32"/>
    <n v="5"/>
    <n v="526"/>
  </r>
  <r>
    <n v="2"/>
    <x v="2"/>
    <x v="1239"/>
    <x v="3"/>
    <x v="2"/>
    <n v="1"/>
    <x v="1"/>
    <x v="1"/>
    <x v="1"/>
    <x v="162"/>
    <x v="6"/>
    <s v="United States"/>
    <x v="58"/>
    <x v="3"/>
    <m/>
    <x v="0"/>
    <x v="0"/>
    <d v="2019-01-23T00:00:00"/>
    <s v="Mon"/>
    <x v="11"/>
    <s v="CA-2019-145142"/>
    <n v="277"/>
    <s v="Balt Solid Wood Rectangular Table"/>
    <s v="Kelly Williams"/>
    <n v="48234"/>
    <n v="21"/>
    <n v="2"/>
    <n v="211"/>
  </r>
  <r>
    <n v="1"/>
    <x v="0"/>
    <x v="1164"/>
    <x v="3"/>
    <x v="2"/>
    <n v="1"/>
    <x v="2"/>
    <x v="2"/>
    <x v="2"/>
    <x v="17"/>
    <x v="1"/>
    <s v="United States"/>
    <x v="481"/>
    <x v="1"/>
    <m/>
    <x v="0"/>
    <x v="1"/>
    <d v="2019-12-24T00:00:00"/>
    <s v="Tue"/>
    <x v="6"/>
    <s v="CA-2019-145219"/>
    <n v="1609"/>
    <s v="Vinyl Sectional Post Binders"/>
    <s v="Anna Andreadi"/>
    <n v="90049"/>
    <n v="34"/>
    <n v="3"/>
    <n v="90"/>
  </r>
  <r>
    <n v="1"/>
    <x v="0"/>
    <x v="1164"/>
    <x v="3"/>
    <x v="2"/>
    <n v="1"/>
    <x v="2"/>
    <x v="16"/>
    <x v="0"/>
    <x v="17"/>
    <x v="1"/>
    <s v="United States"/>
    <x v="481"/>
    <x v="1"/>
    <m/>
    <x v="0"/>
    <x v="1"/>
    <d v="2019-12-24T00:00:00"/>
    <s v="Tue"/>
    <x v="6"/>
    <s v="CA-2019-145219"/>
    <n v="798"/>
    <s v="Hewlett Packard LaserJet 3310 Copier"/>
    <s v="Anna Andreadi"/>
    <n v="90049"/>
    <n v="1008"/>
    <n v="6"/>
    <n v="2880"/>
  </r>
  <r>
    <n v="2"/>
    <x v="1"/>
    <x v="1036"/>
    <x v="3"/>
    <x v="1"/>
    <n v="3"/>
    <x v="0"/>
    <x v="9"/>
    <x v="1"/>
    <x v="0"/>
    <x v="0"/>
    <s v="United States"/>
    <x v="104"/>
    <x v="0"/>
    <m/>
    <x v="0"/>
    <x v="0"/>
    <d v="2019-12-08T00:00:00"/>
    <s v="Sun"/>
    <x v="6"/>
    <s v="CA-2019-145226"/>
    <n v="392"/>
    <s v="C-Line Cubicle Keepers Polyproplyene Holder w/Velcro Back, 8-1/2x11, 25/Bx"/>
    <s v="Chuck Magee"/>
    <n v="10035"/>
    <n v="34"/>
    <n v="2"/>
    <n v="109"/>
  </r>
  <r>
    <n v="2"/>
    <x v="1"/>
    <x v="1036"/>
    <x v="3"/>
    <x v="1"/>
    <n v="3"/>
    <x v="0"/>
    <x v="3"/>
    <x v="2"/>
    <x v="0"/>
    <x v="0"/>
    <s v="United States"/>
    <x v="104"/>
    <x v="0"/>
    <m/>
    <x v="0"/>
    <x v="0"/>
    <d v="2019-12-08T00:00:00"/>
    <s v="Sun"/>
    <x v="6"/>
    <s v="CA-2019-145226"/>
    <n v="1796"/>
    <s v="Xerox 1996"/>
    <s v="Chuck Magee"/>
    <n v="10035"/>
    <n v="9"/>
    <n v="3"/>
    <n v="19"/>
  </r>
  <r>
    <n v="2"/>
    <x v="1"/>
    <x v="1036"/>
    <x v="3"/>
    <x v="1"/>
    <n v="3"/>
    <x v="0"/>
    <x v="11"/>
    <x v="2"/>
    <x v="0"/>
    <x v="0"/>
    <s v="United States"/>
    <x v="104"/>
    <x v="0"/>
    <m/>
    <x v="0"/>
    <x v="0"/>
    <d v="2019-12-08T00:00:00"/>
    <s v="Sun"/>
    <x v="6"/>
    <s v="CA-2019-145226"/>
    <n v="1383"/>
    <s v="Safco Industrial Wire Shelving System"/>
    <s v="Chuck Magee"/>
    <n v="10035"/>
    <n v="0"/>
    <n v="3"/>
    <n v="273"/>
  </r>
  <r>
    <n v="2"/>
    <x v="1"/>
    <x v="1036"/>
    <x v="3"/>
    <x v="1"/>
    <n v="3"/>
    <x v="0"/>
    <x v="11"/>
    <x v="2"/>
    <x v="0"/>
    <x v="0"/>
    <s v="United States"/>
    <x v="104"/>
    <x v="0"/>
    <m/>
    <x v="0"/>
    <x v="0"/>
    <d v="2019-12-08T00:00:00"/>
    <s v="Sun"/>
    <x v="6"/>
    <s v="CA-2019-145226"/>
    <n v="935"/>
    <s v="Iris Project Case"/>
    <s v="Chuck Magee"/>
    <n v="10035"/>
    <n v="8"/>
    <n v="4"/>
    <n v="32"/>
  </r>
  <r>
    <n v="4"/>
    <x v="1"/>
    <x v="1141"/>
    <x v="3"/>
    <x v="0"/>
    <n v="6"/>
    <x v="0"/>
    <x v="0"/>
    <x v="0"/>
    <x v="134"/>
    <x v="31"/>
    <s v="United States"/>
    <x v="257"/>
    <x v="1"/>
    <m/>
    <x v="0"/>
    <x v="1"/>
    <d v="2019-12-01T00:00:00"/>
    <s v="Sun"/>
    <x v="6"/>
    <s v="CA-2019-145233"/>
    <n v="726"/>
    <s v="GE 30524EE4"/>
    <s v="Anna Andreadi"/>
    <n v="80219"/>
    <n v="53"/>
    <n v="3"/>
    <n v="470"/>
  </r>
  <r>
    <n v="4"/>
    <x v="1"/>
    <x v="1141"/>
    <x v="3"/>
    <x v="0"/>
    <n v="6"/>
    <x v="0"/>
    <x v="0"/>
    <x v="0"/>
    <x v="134"/>
    <x v="31"/>
    <s v="United States"/>
    <x v="257"/>
    <x v="1"/>
    <m/>
    <x v="0"/>
    <x v="1"/>
    <d v="2019-12-01T00:00:00"/>
    <s v="Sun"/>
    <x v="6"/>
    <s v="CA-2019-145233"/>
    <n v="162"/>
    <s v="AT&amp;T SB67148 SynJ"/>
    <s v="Anna Andreadi"/>
    <n v="80219"/>
    <n v="9"/>
    <n v="2"/>
    <n v="106"/>
  </r>
  <r>
    <n v="4"/>
    <x v="1"/>
    <x v="1141"/>
    <x v="3"/>
    <x v="0"/>
    <n v="6"/>
    <x v="0"/>
    <x v="12"/>
    <x v="2"/>
    <x v="134"/>
    <x v="31"/>
    <s v="United States"/>
    <x v="257"/>
    <x v="1"/>
    <m/>
    <x v="0"/>
    <x v="1"/>
    <d v="2019-12-01T00:00:00"/>
    <s v="Sun"/>
    <x v="6"/>
    <s v="CA-2019-145233"/>
    <n v="638"/>
    <s v="Fellowes Basic Home/Office Series Surge Protectors"/>
    <s v="Anna Andreadi"/>
    <n v="80219"/>
    <n v="4"/>
    <n v="3"/>
    <n v="31"/>
  </r>
  <r>
    <n v="4"/>
    <x v="1"/>
    <x v="1141"/>
    <x v="3"/>
    <x v="0"/>
    <n v="6"/>
    <x v="0"/>
    <x v="2"/>
    <x v="2"/>
    <x v="134"/>
    <x v="31"/>
    <s v="United States"/>
    <x v="257"/>
    <x v="1"/>
    <m/>
    <x v="0"/>
    <x v="4"/>
    <d v="2019-12-01T00:00:00"/>
    <s v="Sun"/>
    <x v="6"/>
    <s v="CA-2019-145233"/>
    <n v="1343"/>
    <s v="Recycled Pressboard Report Cover with Reinforced Top Hinge"/>
    <s v="Anna Andreadi"/>
    <n v="80219"/>
    <n v="-5"/>
    <n v="7"/>
    <n v="7"/>
  </r>
  <r>
    <n v="4"/>
    <x v="1"/>
    <x v="1141"/>
    <x v="3"/>
    <x v="0"/>
    <n v="6"/>
    <x v="0"/>
    <x v="0"/>
    <x v="0"/>
    <x v="134"/>
    <x v="31"/>
    <s v="United States"/>
    <x v="257"/>
    <x v="1"/>
    <m/>
    <x v="0"/>
    <x v="1"/>
    <d v="2019-12-01T00:00:00"/>
    <s v="Sun"/>
    <x v="6"/>
    <s v="CA-2019-145233"/>
    <n v="937"/>
    <s v="Jabra BIZ 2300 Duo QD Duo Corded Headset"/>
    <s v="Anna Andreadi"/>
    <n v="80219"/>
    <n v="30"/>
    <n v="4"/>
    <n v="406"/>
  </r>
  <r>
    <n v="4"/>
    <x v="1"/>
    <x v="1266"/>
    <x v="3"/>
    <x v="0"/>
    <n v="6"/>
    <x v="0"/>
    <x v="10"/>
    <x v="2"/>
    <x v="189"/>
    <x v="29"/>
    <s v="United States"/>
    <x v="653"/>
    <x v="2"/>
    <m/>
    <x v="0"/>
    <x v="0"/>
    <d v="2019-04-02T00:00:00"/>
    <s v="Mon"/>
    <x v="4"/>
    <s v="CA-2019-145275"/>
    <n v="208"/>
    <s v="Avery 499"/>
    <s v="Cassandra Brandow"/>
    <n v="35601"/>
    <n v="7"/>
    <n v="3"/>
    <n v="15"/>
  </r>
  <r>
    <n v="2"/>
    <x v="1"/>
    <x v="1108"/>
    <x v="3"/>
    <x v="1"/>
    <n v="3"/>
    <x v="0"/>
    <x v="7"/>
    <x v="2"/>
    <x v="484"/>
    <x v="2"/>
    <s v="United States"/>
    <x v="316"/>
    <x v="2"/>
    <m/>
    <x v="0"/>
    <x v="1"/>
    <d v="2019-12-22T00:00:00"/>
    <s v="Sun"/>
    <x v="6"/>
    <s v="CA-2019-145310"/>
    <n v="1501"/>
    <s v="Staple envelope"/>
    <s v="Cassandra Brandow"/>
    <n v="32127"/>
    <n v="3"/>
    <n v="1"/>
    <n v="8"/>
  </r>
  <r>
    <n v="3"/>
    <x v="2"/>
    <x v="1267"/>
    <x v="3"/>
    <x v="2"/>
    <n v="1"/>
    <x v="0"/>
    <x v="6"/>
    <x v="2"/>
    <x v="16"/>
    <x v="12"/>
    <s v="United States"/>
    <x v="737"/>
    <x v="0"/>
    <m/>
    <x v="0"/>
    <x v="1"/>
    <d v="2019-01-29T00:00:00"/>
    <s v="Sun"/>
    <x v="3"/>
    <s v="CA-2019-145338"/>
    <n v="1312"/>
    <s v="Premium Writing Pencils, Soft, #2 by Central Association for the Blind"/>
    <s v="Chuck Magee"/>
    <n v="19120"/>
    <n v="0"/>
    <n v="2"/>
    <n v="5"/>
  </r>
  <r>
    <n v="4"/>
    <x v="1"/>
    <x v="1170"/>
    <x v="3"/>
    <x v="0"/>
    <n v="6"/>
    <x v="0"/>
    <x v="5"/>
    <x v="1"/>
    <x v="42"/>
    <x v="1"/>
    <s v="United States"/>
    <x v="670"/>
    <x v="1"/>
    <m/>
    <x v="0"/>
    <x v="1"/>
    <d v="2019-07-21T00:00:00"/>
    <s v="Sat"/>
    <x v="1"/>
    <s v="CA-2019-145429"/>
    <n v="845"/>
    <s v="Hon Olson Stacker Stools"/>
    <s v="Anna Andreadi"/>
    <n v="92024"/>
    <n v="23"/>
    <n v="2"/>
    <n v="225"/>
  </r>
  <r>
    <n v="4"/>
    <x v="1"/>
    <x v="1170"/>
    <x v="3"/>
    <x v="0"/>
    <n v="6"/>
    <x v="0"/>
    <x v="3"/>
    <x v="2"/>
    <x v="42"/>
    <x v="1"/>
    <s v="United States"/>
    <x v="670"/>
    <x v="1"/>
    <m/>
    <x v="0"/>
    <x v="0"/>
    <d v="2019-07-21T00:00:00"/>
    <s v="Sat"/>
    <x v="1"/>
    <s v="CA-2019-145429"/>
    <n v="1662"/>
    <s v="Wirebound Message Forms, Four 2 3/4 x 5 Forms per Page, Pink Paper"/>
    <s v="Anna Andreadi"/>
    <n v="92024"/>
    <n v="8"/>
    <n v="2"/>
    <n v="16"/>
  </r>
  <r>
    <n v="4"/>
    <x v="1"/>
    <x v="1170"/>
    <x v="3"/>
    <x v="0"/>
    <n v="6"/>
    <x v="0"/>
    <x v="2"/>
    <x v="2"/>
    <x v="42"/>
    <x v="1"/>
    <s v="United States"/>
    <x v="670"/>
    <x v="1"/>
    <m/>
    <x v="0"/>
    <x v="1"/>
    <d v="2019-07-21T00:00:00"/>
    <s v="Sat"/>
    <x v="1"/>
    <s v="CA-2019-145429"/>
    <n v="700"/>
    <s v="GBC Premium Transparent Covers with Diagonal Lined Pattern"/>
    <s v="Anna Andreadi"/>
    <n v="92024"/>
    <n v="18"/>
    <n v="3"/>
    <n v="50"/>
  </r>
  <r>
    <n v="5"/>
    <x v="2"/>
    <x v="1262"/>
    <x v="3"/>
    <x v="1"/>
    <n v="3"/>
    <x v="1"/>
    <x v="3"/>
    <x v="2"/>
    <x v="22"/>
    <x v="17"/>
    <s v="United States"/>
    <x v="445"/>
    <x v="3"/>
    <m/>
    <x v="0"/>
    <x v="0"/>
    <d v="2019-08-10T00:00:00"/>
    <s v="Tue"/>
    <x v="10"/>
    <s v="CA-2019-145443"/>
    <n v="1698"/>
    <s v="Xerox 1906"/>
    <s v="Kelly Williams"/>
    <n v="47374"/>
    <n v="83"/>
    <n v="5"/>
    <n v="177"/>
  </r>
  <r>
    <n v="4"/>
    <x v="1"/>
    <x v="1210"/>
    <x v="3"/>
    <x v="0"/>
    <n v="6"/>
    <x v="2"/>
    <x v="11"/>
    <x v="2"/>
    <x v="243"/>
    <x v="11"/>
    <s v="United States"/>
    <x v="633"/>
    <x v="1"/>
    <m/>
    <x v="0"/>
    <x v="0"/>
    <d v="2019-06-03T00:00:00"/>
    <s v="Tue"/>
    <x v="9"/>
    <s v="CA-2019-145506"/>
    <n v="575"/>
    <s v="Eldon Gobal File Keepers"/>
    <s v="Anna Andreadi"/>
    <n v="99207"/>
    <n v="5"/>
    <n v="9"/>
    <n v="136"/>
  </r>
  <r>
    <n v="0"/>
    <x v="0"/>
    <x v="1221"/>
    <x v="3"/>
    <x v="3"/>
    <n v="0"/>
    <x v="0"/>
    <x v="5"/>
    <x v="1"/>
    <x v="162"/>
    <x v="6"/>
    <s v="United States"/>
    <x v="393"/>
    <x v="3"/>
    <m/>
    <x v="0"/>
    <x v="0"/>
    <d v="2019-09-01T00:00:00"/>
    <s v="Sun"/>
    <x v="0"/>
    <s v="CA-2019-145653"/>
    <n v="791"/>
    <s v="Harbour Creations 67200 Series Stacking Chairs"/>
    <s v="Kelly Williams"/>
    <n v="48205"/>
    <n v="135"/>
    <n v="7"/>
    <n v="498"/>
  </r>
  <r>
    <n v="2"/>
    <x v="2"/>
    <x v="988"/>
    <x v="3"/>
    <x v="2"/>
    <n v="1"/>
    <x v="2"/>
    <x v="9"/>
    <x v="1"/>
    <x v="239"/>
    <x v="19"/>
    <s v="United States"/>
    <x v="514"/>
    <x v="0"/>
    <m/>
    <x v="0"/>
    <x v="1"/>
    <d v="2019-12-01T00:00:00"/>
    <s v="Sun"/>
    <x v="6"/>
    <s v="CA-2019-145660"/>
    <n v="1046"/>
    <s v="Magna Visual Magnetic Picture Hangers"/>
    <s v="Chuck Magee"/>
    <n v="43302"/>
    <n v="2"/>
    <n v="2"/>
    <n v="8"/>
  </r>
  <r>
    <n v="5"/>
    <x v="2"/>
    <x v="1268"/>
    <x v="3"/>
    <x v="1"/>
    <n v="3"/>
    <x v="1"/>
    <x v="5"/>
    <x v="1"/>
    <x v="209"/>
    <x v="27"/>
    <s v="United States"/>
    <x v="488"/>
    <x v="2"/>
    <m/>
    <x v="0"/>
    <x v="1"/>
    <d v="2019-05-19T00:00:00"/>
    <s v="Thu"/>
    <x v="5"/>
    <s v="CA-2019-145702"/>
    <n v="1209"/>
    <s v="Office Star - Mesh Screen back chair with Vinyl seat"/>
    <s v="Cassandra Brandow"/>
    <n v="37918"/>
    <n v="-35"/>
    <n v="3"/>
    <n v="314"/>
  </r>
  <r>
    <n v="5"/>
    <x v="2"/>
    <x v="1268"/>
    <x v="3"/>
    <x v="1"/>
    <n v="3"/>
    <x v="1"/>
    <x v="3"/>
    <x v="2"/>
    <x v="209"/>
    <x v="27"/>
    <s v="United States"/>
    <x v="488"/>
    <x v="2"/>
    <m/>
    <x v="0"/>
    <x v="1"/>
    <d v="2019-05-19T00:00:00"/>
    <s v="Thu"/>
    <x v="5"/>
    <s v="CA-2019-145702"/>
    <n v="1745"/>
    <s v="Xerox 1949"/>
    <s v="Cassandra Brandow"/>
    <n v="37918"/>
    <n v="10"/>
    <n v="7"/>
    <n v="28"/>
  </r>
  <r>
    <n v="5"/>
    <x v="1"/>
    <x v="1234"/>
    <x v="3"/>
    <x v="0"/>
    <n v="6"/>
    <x v="0"/>
    <x v="3"/>
    <x v="2"/>
    <x v="271"/>
    <x v="27"/>
    <s v="United States"/>
    <x v="591"/>
    <x v="2"/>
    <m/>
    <x v="0"/>
    <x v="1"/>
    <d v="2019-09-15T00:00:00"/>
    <s v="Sun"/>
    <x v="0"/>
    <s v="CA-2019-145737"/>
    <n v="1684"/>
    <s v="Xerox 1893"/>
    <s v="Cassandra Brandow"/>
    <n v="37087"/>
    <n v="59"/>
    <n v="5"/>
    <n v="164"/>
  </r>
  <r>
    <n v="5"/>
    <x v="1"/>
    <x v="1264"/>
    <x v="3"/>
    <x v="0"/>
    <n v="6"/>
    <x v="1"/>
    <x v="3"/>
    <x v="2"/>
    <x v="130"/>
    <x v="3"/>
    <s v="United States"/>
    <x v="284"/>
    <x v="1"/>
    <m/>
    <x v="0"/>
    <x v="1"/>
    <d v="2019-05-28T00:00:00"/>
    <s v="Sat"/>
    <x v="9"/>
    <s v="CA-2019-145765"/>
    <n v="1836"/>
    <s v="Xerox 230"/>
    <s v="Anna Andreadi"/>
    <n v="85023"/>
    <n v="5"/>
    <n v="3"/>
    <n v="16"/>
  </r>
  <r>
    <n v="5"/>
    <x v="1"/>
    <x v="1264"/>
    <x v="3"/>
    <x v="0"/>
    <n v="6"/>
    <x v="1"/>
    <x v="8"/>
    <x v="0"/>
    <x v="130"/>
    <x v="3"/>
    <s v="United States"/>
    <x v="284"/>
    <x v="1"/>
    <m/>
    <x v="0"/>
    <x v="1"/>
    <d v="2019-05-28T00:00:00"/>
    <s v="Sat"/>
    <x v="9"/>
    <s v="CA-2019-145765"/>
    <n v="1014"/>
    <s v="Logitech Gaming G510s - Keyboard"/>
    <s v="Anna Andreadi"/>
    <n v="85023"/>
    <n v="54"/>
    <n v="4"/>
    <n v="272"/>
  </r>
  <r>
    <n v="5"/>
    <x v="1"/>
    <x v="1264"/>
    <x v="3"/>
    <x v="0"/>
    <n v="6"/>
    <x v="1"/>
    <x v="0"/>
    <x v="0"/>
    <x v="130"/>
    <x v="3"/>
    <s v="United States"/>
    <x v="284"/>
    <x v="1"/>
    <m/>
    <x v="0"/>
    <x v="1"/>
    <d v="2019-05-28T00:00:00"/>
    <s v="Sat"/>
    <x v="9"/>
    <s v="CA-2019-145765"/>
    <n v="1245"/>
    <s v="Panasonic KX TS208W Corded phone"/>
    <s v="Anna Andreadi"/>
    <n v="85023"/>
    <n v="20"/>
    <n v="5"/>
    <n v="196"/>
  </r>
  <r>
    <n v="4"/>
    <x v="1"/>
    <x v="1210"/>
    <x v="3"/>
    <x v="0"/>
    <n v="6"/>
    <x v="1"/>
    <x v="3"/>
    <x v="2"/>
    <x v="17"/>
    <x v="1"/>
    <s v="United States"/>
    <x v="218"/>
    <x v="1"/>
    <s v="Yes"/>
    <x v="1"/>
    <x v="0"/>
    <d v="2019-06-03T00:00:00"/>
    <s v="Tue"/>
    <x v="9"/>
    <s v="CA-2019-145772"/>
    <n v="1743"/>
    <s v="Xerox 1947"/>
    <s v="Anna Andreadi"/>
    <n v="90036"/>
    <n v="5"/>
    <n v="2"/>
    <n v="12"/>
  </r>
  <r>
    <n v="4"/>
    <x v="1"/>
    <x v="1210"/>
    <x v="3"/>
    <x v="0"/>
    <n v="6"/>
    <x v="1"/>
    <x v="2"/>
    <x v="2"/>
    <x v="17"/>
    <x v="1"/>
    <s v="United States"/>
    <x v="218"/>
    <x v="1"/>
    <s v="Yes"/>
    <x v="1"/>
    <x v="1"/>
    <d v="2019-06-03T00:00:00"/>
    <s v="Tue"/>
    <x v="9"/>
    <s v="CA-2019-145772"/>
    <n v="1596"/>
    <s v="UniKeep View Case Binders"/>
    <s v="Anna Andreadi"/>
    <n v="90036"/>
    <n v="1"/>
    <n v="1"/>
    <n v="4"/>
  </r>
  <r>
    <n v="4"/>
    <x v="1"/>
    <x v="1210"/>
    <x v="3"/>
    <x v="0"/>
    <n v="6"/>
    <x v="1"/>
    <x v="8"/>
    <x v="0"/>
    <x v="17"/>
    <x v="1"/>
    <s v="United States"/>
    <x v="218"/>
    <x v="1"/>
    <s v="Yes"/>
    <x v="1"/>
    <x v="0"/>
    <d v="2019-06-03T00:00:00"/>
    <s v="Tue"/>
    <x v="9"/>
    <s v="CA-2019-145772"/>
    <n v="966"/>
    <s v="Kingston Digital DataTraveler 16GB USB 2.0"/>
    <s v="Anna Andreadi"/>
    <n v="90036"/>
    <n v="9"/>
    <n v="5"/>
    <n v="45"/>
  </r>
  <r>
    <n v="4"/>
    <x v="1"/>
    <x v="1242"/>
    <x v="3"/>
    <x v="0"/>
    <n v="6"/>
    <x v="0"/>
    <x v="3"/>
    <x v="2"/>
    <x v="128"/>
    <x v="3"/>
    <s v="United States"/>
    <x v="364"/>
    <x v="1"/>
    <m/>
    <x v="0"/>
    <x v="1"/>
    <d v="2019-05-06T00:00:00"/>
    <s v="Fri"/>
    <x v="5"/>
    <s v="CA-2019-145779"/>
    <n v="1673"/>
    <s v="Xerox 1883"/>
    <s v="Anna Andreadi"/>
    <n v="85705"/>
    <n v="27"/>
    <n v="4"/>
    <n v="84"/>
  </r>
  <r>
    <n v="4"/>
    <x v="1"/>
    <x v="1198"/>
    <x v="3"/>
    <x v="0"/>
    <n v="6"/>
    <x v="0"/>
    <x v="11"/>
    <x v="2"/>
    <x v="17"/>
    <x v="1"/>
    <s v="United States"/>
    <x v="774"/>
    <x v="1"/>
    <m/>
    <x v="0"/>
    <x v="0"/>
    <d v="2019-02-09T00:00:00"/>
    <s v="Mon"/>
    <x v="3"/>
    <s v="CA-2019-145807"/>
    <n v="1444"/>
    <s v="Sensible Storage WireTech Storage Systems"/>
    <s v="Anna Andreadi"/>
    <n v="90032"/>
    <n v="18"/>
    <n v="5"/>
    <n v="355"/>
  </r>
  <r>
    <n v="3"/>
    <x v="0"/>
    <x v="1183"/>
    <x v="3"/>
    <x v="1"/>
    <n v="3"/>
    <x v="0"/>
    <x v="7"/>
    <x v="2"/>
    <x v="5"/>
    <x v="30"/>
    <s v="United States"/>
    <x v="331"/>
    <x v="3"/>
    <m/>
    <x v="0"/>
    <x v="0"/>
    <d v="2019-04-01T00:00:00"/>
    <s v="Sun"/>
    <x v="4"/>
    <s v="CA-2019-145877"/>
    <n v="1501"/>
    <s v="Staple envelope"/>
    <s v="Kelly Williams"/>
    <n v="65807"/>
    <n v="13"/>
    <n v="5"/>
    <n v="28"/>
  </r>
  <r>
    <n v="3"/>
    <x v="0"/>
    <x v="1183"/>
    <x v="3"/>
    <x v="1"/>
    <n v="3"/>
    <x v="0"/>
    <x v="11"/>
    <x v="2"/>
    <x v="5"/>
    <x v="30"/>
    <s v="United States"/>
    <x v="331"/>
    <x v="3"/>
    <m/>
    <x v="0"/>
    <x v="0"/>
    <d v="2019-04-01T00:00:00"/>
    <s v="Sun"/>
    <x v="4"/>
    <s v="CA-2019-145877"/>
    <n v="790"/>
    <s v="Hanging Personal Folder File"/>
    <s v="Kelly Williams"/>
    <n v="65807"/>
    <n v="24"/>
    <n v="6"/>
    <n v="94"/>
  </r>
  <r>
    <n v="0"/>
    <x v="0"/>
    <x v="1125"/>
    <x v="3"/>
    <x v="3"/>
    <n v="0"/>
    <x v="2"/>
    <x v="1"/>
    <x v="1"/>
    <x v="485"/>
    <x v="34"/>
    <s v="United States"/>
    <x v="255"/>
    <x v="3"/>
    <m/>
    <x v="0"/>
    <x v="0"/>
    <d v="2019-10-21T00:00:00"/>
    <s v="Sat"/>
    <x v="8"/>
    <s v="CA-2019-145884"/>
    <n v="312"/>
    <s v="Bevis Boat-Shaped Conference Table"/>
    <s v="Kelly Williams"/>
    <n v="74403"/>
    <n v="63"/>
    <n v="1"/>
    <n v="262"/>
  </r>
  <r>
    <n v="0"/>
    <x v="0"/>
    <x v="1125"/>
    <x v="3"/>
    <x v="3"/>
    <n v="0"/>
    <x v="2"/>
    <x v="0"/>
    <x v="0"/>
    <x v="485"/>
    <x v="34"/>
    <s v="United States"/>
    <x v="255"/>
    <x v="3"/>
    <m/>
    <x v="0"/>
    <x v="0"/>
    <d v="2019-10-21T00:00:00"/>
    <s v="Sat"/>
    <x v="8"/>
    <s v="CA-2019-145884"/>
    <n v="1299"/>
    <s v="Polycom VVX 310 VoIP phone"/>
    <s v="Kelly Williams"/>
    <n v="74403"/>
    <n v="374"/>
    <n v="8"/>
    <n v="1440"/>
  </r>
  <r>
    <n v="6"/>
    <x v="0"/>
    <x v="1049"/>
    <x v="3"/>
    <x v="0"/>
    <n v="6"/>
    <x v="1"/>
    <x v="15"/>
    <x v="2"/>
    <x v="117"/>
    <x v="4"/>
    <s v="United States"/>
    <x v="651"/>
    <x v="3"/>
    <m/>
    <x v="0"/>
    <x v="1"/>
    <d v="2019-03-02T00:00:00"/>
    <s v="Mon"/>
    <x v="2"/>
    <s v="CA-2019-146024"/>
    <n v="1504"/>
    <s v="Staple remover"/>
    <s v="Kelly Williams"/>
    <n v="75081"/>
    <n v="-1"/>
    <n v="4"/>
    <n v="7"/>
  </r>
  <r>
    <n v="6"/>
    <x v="0"/>
    <x v="1049"/>
    <x v="3"/>
    <x v="0"/>
    <n v="6"/>
    <x v="1"/>
    <x v="2"/>
    <x v="2"/>
    <x v="117"/>
    <x v="4"/>
    <s v="United States"/>
    <x v="651"/>
    <x v="3"/>
    <m/>
    <x v="0"/>
    <x v="3"/>
    <d v="2019-03-02T00:00:00"/>
    <s v="Mon"/>
    <x v="2"/>
    <s v="CA-2019-146024"/>
    <n v="1647"/>
    <s v="Wilson Jones Leather-Like Binders with DublLock Round Rings"/>
    <s v="Kelly Williams"/>
    <n v="75081"/>
    <n v="-20"/>
    <n v="7"/>
    <n v="12"/>
  </r>
  <r>
    <n v="3"/>
    <x v="0"/>
    <x v="993"/>
    <x v="3"/>
    <x v="1"/>
    <n v="3"/>
    <x v="0"/>
    <x v="6"/>
    <x v="2"/>
    <x v="124"/>
    <x v="0"/>
    <s v="United States"/>
    <x v="464"/>
    <x v="0"/>
    <m/>
    <x v="0"/>
    <x v="0"/>
    <d v="2019-07-29T00:00:00"/>
    <s v="Sun"/>
    <x v="10"/>
    <s v="CA-2019-146031"/>
    <n v="1416"/>
    <s v="Sanford Liquid Accent Highlighters"/>
    <s v="Chuck Magee"/>
    <n v="12180"/>
    <n v="22"/>
    <n v="9"/>
    <n v="60"/>
  </r>
  <r>
    <n v="4"/>
    <x v="1"/>
    <x v="1115"/>
    <x v="3"/>
    <x v="0"/>
    <n v="6"/>
    <x v="0"/>
    <x v="7"/>
    <x v="2"/>
    <x v="30"/>
    <x v="2"/>
    <s v="United States"/>
    <x v="73"/>
    <x v="2"/>
    <m/>
    <x v="0"/>
    <x v="1"/>
    <d v="2019-09-03T00:00:00"/>
    <s v="Tue"/>
    <x v="0"/>
    <s v="CA-2019-146136"/>
    <n v="4"/>
    <s v="#10- 4 1/8 x 9 1/2 Security-Tint Envelopes"/>
    <s v="Cassandra Brandow"/>
    <n v="32137"/>
    <n v="9"/>
    <n v="4"/>
    <n v="24"/>
  </r>
  <r>
    <n v="4"/>
    <x v="1"/>
    <x v="966"/>
    <x v="3"/>
    <x v="0"/>
    <n v="6"/>
    <x v="0"/>
    <x v="1"/>
    <x v="1"/>
    <x v="87"/>
    <x v="23"/>
    <s v="United States"/>
    <x v="536"/>
    <x v="3"/>
    <m/>
    <x v="0"/>
    <x v="0"/>
    <d v="2019-12-22T00:00:00"/>
    <s v="Sun"/>
    <x v="6"/>
    <s v="CA-2019-146164"/>
    <n v="1201"/>
    <s v="Office Impressions End Table, 20-1/2H x 24W x 20D"/>
    <s v="Kelly Williams"/>
    <n v="55901"/>
    <n v="97"/>
    <n v="2"/>
    <n v="608"/>
  </r>
  <r>
    <n v="4"/>
    <x v="1"/>
    <x v="966"/>
    <x v="3"/>
    <x v="0"/>
    <n v="6"/>
    <x v="0"/>
    <x v="11"/>
    <x v="2"/>
    <x v="87"/>
    <x v="23"/>
    <s v="United States"/>
    <x v="536"/>
    <x v="3"/>
    <m/>
    <x v="0"/>
    <x v="0"/>
    <d v="2019-12-22T00:00:00"/>
    <s v="Sun"/>
    <x v="6"/>
    <s v="CA-2019-146164"/>
    <n v="1267"/>
    <s v="Personal File Boxes with Fold-Down Carry Handle"/>
    <s v="Kelly Williams"/>
    <n v="55901"/>
    <n v="8"/>
    <n v="2"/>
    <n v="31"/>
  </r>
  <r>
    <n v="4"/>
    <x v="1"/>
    <x v="1104"/>
    <x v="3"/>
    <x v="0"/>
    <n v="6"/>
    <x v="0"/>
    <x v="6"/>
    <x v="2"/>
    <x v="4"/>
    <x v="4"/>
    <s v="United States"/>
    <x v="398"/>
    <x v="3"/>
    <m/>
    <x v="0"/>
    <x v="1"/>
    <d v="2019-09-15T00:00:00"/>
    <s v="Sun"/>
    <x v="0"/>
    <s v="CA-2019-146185"/>
    <n v="1319"/>
    <s v="Prismacolor Color Pencil Set"/>
    <s v="Kelly Williams"/>
    <n v="77095"/>
    <n v="8"/>
    <n v="2"/>
    <n v="32"/>
  </r>
  <r>
    <n v="4"/>
    <x v="1"/>
    <x v="998"/>
    <x v="3"/>
    <x v="0"/>
    <n v="6"/>
    <x v="0"/>
    <x v="11"/>
    <x v="2"/>
    <x v="47"/>
    <x v="8"/>
    <s v="United States"/>
    <x v="621"/>
    <x v="2"/>
    <m/>
    <x v="0"/>
    <x v="0"/>
    <d v="2019-04-22T00:00:00"/>
    <s v="Sun"/>
    <x v="4"/>
    <s v="CA-2019-146192"/>
    <n v="1553"/>
    <s v="Tennsco Double-Tier Lockers"/>
    <s v="Cassandra Brandow"/>
    <n v="31907"/>
    <n v="88"/>
    <n v="3"/>
    <n v="675"/>
  </r>
  <r>
    <n v="0"/>
    <x v="0"/>
    <x v="1158"/>
    <x v="3"/>
    <x v="3"/>
    <n v="0"/>
    <x v="0"/>
    <x v="6"/>
    <x v="2"/>
    <x v="13"/>
    <x v="10"/>
    <s v="United States"/>
    <x v="335"/>
    <x v="3"/>
    <m/>
    <x v="0"/>
    <x v="1"/>
    <d v="2019-10-06T00:00:00"/>
    <s v="Fri"/>
    <x v="8"/>
    <s v="CA-2019-146269"/>
    <n v="1508"/>
    <s v="Staples in misc. colors"/>
    <s v="Kelly Williams"/>
    <n v="60623"/>
    <n v="1"/>
    <n v="2"/>
    <n v="19"/>
  </r>
  <r>
    <n v="0"/>
    <x v="0"/>
    <x v="1158"/>
    <x v="3"/>
    <x v="3"/>
    <n v="0"/>
    <x v="0"/>
    <x v="11"/>
    <x v="2"/>
    <x v="13"/>
    <x v="10"/>
    <s v="United States"/>
    <x v="335"/>
    <x v="3"/>
    <m/>
    <x v="0"/>
    <x v="1"/>
    <d v="2019-10-06T00:00:00"/>
    <s v="Fri"/>
    <x v="8"/>
    <s v="CA-2019-146269"/>
    <n v="100"/>
    <s v="Adjustable Depth Letter/Legal Cart"/>
    <s v="Kelly Williams"/>
    <n v="60623"/>
    <n v="33"/>
    <n v="2"/>
    <n v="290"/>
  </r>
  <r>
    <n v="3"/>
    <x v="2"/>
    <x v="1173"/>
    <x v="3"/>
    <x v="2"/>
    <n v="1"/>
    <x v="0"/>
    <x v="11"/>
    <x v="2"/>
    <x v="486"/>
    <x v="31"/>
    <s v="United States"/>
    <x v="531"/>
    <x v="1"/>
    <m/>
    <x v="0"/>
    <x v="1"/>
    <d v="2019-06-17T00:00:00"/>
    <s v="Tue"/>
    <x v="9"/>
    <s v="CA-2019-146346"/>
    <n v="419"/>
    <s v="Carina Media Storage Towers in Natural &amp; Black"/>
    <s v="Anna Andreadi"/>
    <n v="80022"/>
    <n v="-33"/>
    <n v="3"/>
    <n v="146"/>
  </r>
  <r>
    <n v="2"/>
    <x v="1"/>
    <x v="1034"/>
    <x v="3"/>
    <x v="1"/>
    <n v="3"/>
    <x v="0"/>
    <x v="8"/>
    <x v="0"/>
    <x v="56"/>
    <x v="17"/>
    <s v="United States"/>
    <x v="154"/>
    <x v="3"/>
    <m/>
    <x v="0"/>
    <x v="0"/>
    <d v="2019-04-23T00:00:00"/>
    <s v="Mon"/>
    <x v="4"/>
    <s v="CA-2019-146360"/>
    <n v="1580"/>
    <s v="TRENDnet 56K USB 2.0 Phone, Internet and Fax Modem"/>
    <s v="Kelly Williams"/>
    <n v="46226"/>
    <n v="56"/>
    <n v="6"/>
    <n v="155"/>
  </r>
  <r>
    <n v="4"/>
    <x v="1"/>
    <x v="1118"/>
    <x v="3"/>
    <x v="0"/>
    <n v="6"/>
    <x v="1"/>
    <x v="2"/>
    <x v="2"/>
    <x v="126"/>
    <x v="4"/>
    <s v="United States"/>
    <x v="303"/>
    <x v="3"/>
    <m/>
    <x v="0"/>
    <x v="3"/>
    <d v="2019-08-04T00:00:00"/>
    <s v="Wed"/>
    <x v="10"/>
    <s v="CA-2019-146367"/>
    <n v="239"/>
    <s v="Avery Durable Poly Binders"/>
    <s v="Kelly Williams"/>
    <n v="75007"/>
    <n v="-6"/>
    <n v="3"/>
    <n v="3"/>
  </r>
  <r>
    <n v="3"/>
    <x v="0"/>
    <x v="1051"/>
    <x v="3"/>
    <x v="1"/>
    <n v="3"/>
    <x v="0"/>
    <x v="6"/>
    <x v="2"/>
    <x v="5"/>
    <x v="5"/>
    <s v="United States"/>
    <x v="521"/>
    <x v="2"/>
    <m/>
    <x v="0"/>
    <x v="0"/>
    <d v="2019-11-19T00:00:00"/>
    <s v="Thu"/>
    <x v="7"/>
    <s v="CA-2019-146458"/>
    <n v="1166"/>
    <s v="Newell 349"/>
    <s v="Cassandra Brandow"/>
    <n v="22153"/>
    <n v="7"/>
    <n v="7"/>
    <n v="23"/>
  </r>
  <r>
    <n v="4"/>
    <x v="1"/>
    <x v="1259"/>
    <x v="3"/>
    <x v="0"/>
    <n v="6"/>
    <x v="1"/>
    <x v="2"/>
    <x v="2"/>
    <x v="407"/>
    <x v="28"/>
    <s v="United States"/>
    <x v="732"/>
    <x v="3"/>
    <m/>
    <x v="0"/>
    <x v="0"/>
    <d v="2019-06-01T00:00:00"/>
    <s v="Sun"/>
    <x v="9"/>
    <s v="CA-2019-146493"/>
    <n v="711"/>
    <s v="GBC Standard Recycled Report Covers, Clear Plastic Sheets"/>
    <s v="Kelly Williams"/>
    <n v="68025"/>
    <n v="26"/>
    <n v="5"/>
    <n v="54"/>
  </r>
  <r>
    <n v="6"/>
    <x v="0"/>
    <x v="1025"/>
    <x v="3"/>
    <x v="0"/>
    <n v="6"/>
    <x v="2"/>
    <x v="2"/>
    <x v="2"/>
    <x v="22"/>
    <x v="14"/>
    <s v="United States"/>
    <x v="240"/>
    <x v="2"/>
    <m/>
    <x v="0"/>
    <x v="0"/>
    <d v="2019-11-24T00:00:00"/>
    <s v="Tue"/>
    <x v="7"/>
    <s v="CA-2019-146535"/>
    <n v="237"/>
    <s v="Avery Durable Binders"/>
    <s v="Cassandra Brandow"/>
    <n v="40475"/>
    <n v="1"/>
    <n v="1"/>
    <n v="3"/>
  </r>
  <r>
    <n v="6"/>
    <x v="0"/>
    <x v="1025"/>
    <x v="3"/>
    <x v="0"/>
    <n v="6"/>
    <x v="2"/>
    <x v="11"/>
    <x v="2"/>
    <x v="22"/>
    <x v="14"/>
    <s v="United States"/>
    <x v="240"/>
    <x v="2"/>
    <m/>
    <x v="0"/>
    <x v="0"/>
    <d v="2019-11-24T00:00:00"/>
    <s v="Tue"/>
    <x v="7"/>
    <s v="CA-2019-146535"/>
    <n v="907"/>
    <s v="Iceberg Mobile Mega Data/Printer Cart"/>
    <s v="Cassandra Brandow"/>
    <n v="40475"/>
    <n v="375"/>
    <n v="12"/>
    <n v="1444"/>
  </r>
  <r>
    <n v="7"/>
    <x v="2"/>
    <x v="1208"/>
    <x v="4"/>
    <x v="0"/>
    <n v="6"/>
    <x v="1"/>
    <x v="9"/>
    <x v="1"/>
    <x v="187"/>
    <x v="1"/>
    <s v="United States"/>
    <x v="699"/>
    <x v="1"/>
    <m/>
    <x v="0"/>
    <x v="0"/>
    <d v="2019-12-29T00:00:00"/>
    <s v="Sun"/>
    <x v="11"/>
    <s v="CA-2019-146626"/>
    <n v="1183"/>
    <s v="Nu-Dell Executive Frame"/>
    <s v="Anna Andreadi"/>
    <n v="92804"/>
    <n v="37"/>
    <n v="8"/>
    <n v="101"/>
  </r>
  <r>
    <n v="7"/>
    <x v="2"/>
    <x v="1176"/>
    <x v="3"/>
    <x v="0"/>
    <n v="6"/>
    <x v="0"/>
    <x v="6"/>
    <x v="2"/>
    <x v="110"/>
    <x v="23"/>
    <s v="United States"/>
    <x v="501"/>
    <x v="3"/>
    <m/>
    <x v="0"/>
    <x v="0"/>
    <d v="2019-11-20T00:00:00"/>
    <s v="Fri"/>
    <x v="7"/>
    <s v="CA-2019-146724"/>
    <n v="1421"/>
    <s v="Sanford Uni-Blazer View Highlighters, Chisel Tip, Yellow"/>
    <s v="Kelly Williams"/>
    <n v="55044"/>
    <n v="10"/>
    <n v="10"/>
    <n v="22"/>
  </r>
  <r>
    <n v="5"/>
    <x v="1"/>
    <x v="1117"/>
    <x v="3"/>
    <x v="0"/>
    <n v="6"/>
    <x v="1"/>
    <x v="9"/>
    <x v="1"/>
    <x v="0"/>
    <x v="0"/>
    <s v="United States"/>
    <x v="732"/>
    <x v="0"/>
    <m/>
    <x v="0"/>
    <x v="0"/>
    <d v="2019-12-25T00:00:00"/>
    <s v="Wed"/>
    <x v="6"/>
    <s v="CA-2019-146780"/>
    <n v="1047"/>
    <s v="Magnifier Swing Arm Lamp"/>
    <s v="Chuck Magee"/>
    <n v="10035"/>
    <n v="11"/>
    <n v="2"/>
    <n v="42"/>
  </r>
  <r>
    <n v="4"/>
    <x v="1"/>
    <x v="1221"/>
    <x v="3"/>
    <x v="0"/>
    <n v="6"/>
    <x v="0"/>
    <x v="3"/>
    <x v="2"/>
    <x v="13"/>
    <x v="10"/>
    <s v="United States"/>
    <x v="154"/>
    <x v="3"/>
    <m/>
    <x v="0"/>
    <x v="1"/>
    <d v="2019-08-28T00:00:00"/>
    <s v="Sat"/>
    <x v="0"/>
    <s v="CA-2019-146920"/>
    <n v="880"/>
    <s v="HP Office Paper (20Lb. and 87 Bright)"/>
    <s v="Kelly Williams"/>
    <n v="60623"/>
    <n v="9"/>
    <n v="5"/>
    <n v="27"/>
  </r>
  <r>
    <n v="4"/>
    <x v="1"/>
    <x v="1221"/>
    <x v="3"/>
    <x v="0"/>
    <n v="6"/>
    <x v="0"/>
    <x v="3"/>
    <x v="2"/>
    <x v="13"/>
    <x v="10"/>
    <s v="United States"/>
    <x v="154"/>
    <x v="3"/>
    <m/>
    <x v="0"/>
    <x v="1"/>
    <d v="2019-08-28T00:00:00"/>
    <s v="Sat"/>
    <x v="0"/>
    <s v="CA-2019-146920"/>
    <n v="1839"/>
    <s v="Xerox 4200 Series MultiUse Premium Copy Paper (20Lb. and 84 Bright)"/>
    <s v="Kelly Williams"/>
    <n v="60623"/>
    <n v="8"/>
    <n v="6"/>
    <n v="25"/>
  </r>
  <r>
    <n v="4"/>
    <x v="1"/>
    <x v="1083"/>
    <x v="3"/>
    <x v="0"/>
    <n v="6"/>
    <x v="0"/>
    <x v="2"/>
    <x v="2"/>
    <x v="151"/>
    <x v="14"/>
    <s v="United States"/>
    <x v="459"/>
    <x v="2"/>
    <m/>
    <x v="0"/>
    <x v="0"/>
    <d v="2019-09-02T00:00:00"/>
    <s v="Mon"/>
    <x v="0"/>
    <s v="CA-2019-146983"/>
    <n v="682"/>
    <s v="GBC DocuBind 300 Electric Binding Machine"/>
    <s v="Cassandra Brandow"/>
    <n v="42420"/>
    <n v="757"/>
    <n v="3"/>
    <n v="1578"/>
  </r>
  <r>
    <n v="4"/>
    <x v="1"/>
    <x v="1202"/>
    <x v="3"/>
    <x v="0"/>
    <n v="6"/>
    <x v="2"/>
    <x v="3"/>
    <x v="2"/>
    <x v="73"/>
    <x v="18"/>
    <s v="United States"/>
    <x v="736"/>
    <x v="0"/>
    <m/>
    <x v="0"/>
    <x v="0"/>
    <d v="2019-07-31T00:00:00"/>
    <s v="Tue"/>
    <x v="10"/>
    <s v="CA-2019-147032"/>
    <n v="262"/>
    <s v="Avery Personal Creations Heavyweight Cards"/>
    <s v="Chuck Magee"/>
    <n v="19805"/>
    <n v="6"/>
    <n v="1"/>
    <n v="12"/>
  </r>
  <r>
    <n v="4"/>
    <x v="1"/>
    <x v="1202"/>
    <x v="3"/>
    <x v="0"/>
    <n v="6"/>
    <x v="2"/>
    <x v="2"/>
    <x v="2"/>
    <x v="73"/>
    <x v="18"/>
    <s v="United States"/>
    <x v="736"/>
    <x v="0"/>
    <m/>
    <x v="0"/>
    <x v="0"/>
    <d v="2019-07-31T00:00:00"/>
    <s v="Tue"/>
    <x v="10"/>
    <s v="CA-2019-147032"/>
    <n v="336"/>
    <s v="Black Avery Memo-Size 3-Ring Binder, 5 1/2 x 8 1/2"/>
    <s v="Chuck Magee"/>
    <n v="19805"/>
    <n v="5"/>
    <n v="3"/>
    <n v="11"/>
  </r>
  <r>
    <n v="4"/>
    <x v="1"/>
    <x v="1202"/>
    <x v="3"/>
    <x v="0"/>
    <n v="6"/>
    <x v="2"/>
    <x v="2"/>
    <x v="2"/>
    <x v="73"/>
    <x v="18"/>
    <s v="United States"/>
    <x v="736"/>
    <x v="0"/>
    <m/>
    <x v="0"/>
    <x v="0"/>
    <d v="2019-07-31T00:00:00"/>
    <s v="Tue"/>
    <x v="10"/>
    <s v="CA-2019-147032"/>
    <n v="649"/>
    <s v="Fellowes PB200 Plastic Comb Binding Machine"/>
    <s v="Chuck Magee"/>
    <n v="19805"/>
    <n v="391"/>
    <n v="5"/>
    <n v="850"/>
  </r>
  <r>
    <n v="5"/>
    <x v="1"/>
    <x v="1072"/>
    <x v="3"/>
    <x v="0"/>
    <n v="6"/>
    <x v="0"/>
    <x v="2"/>
    <x v="2"/>
    <x v="104"/>
    <x v="23"/>
    <s v="United States"/>
    <x v="292"/>
    <x v="3"/>
    <m/>
    <x v="0"/>
    <x v="0"/>
    <d v="2019-06-29T00:00:00"/>
    <s v="Sun"/>
    <x v="1"/>
    <s v="CA-2019-147039"/>
    <n v="236"/>
    <s v="Avery Binding System Hidden Tab Executive Style Index Sets"/>
    <s v="Kelly Williams"/>
    <n v="55407"/>
    <n v="6"/>
    <n v="2"/>
    <n v="12"/>
  </r>
  <r>
    <n v="5"/>
    <x v="1"/>
    <x v="1072"/>
    <x v="3"/>
    <x v="0"/>
    <n v="6"/>
    <x v="0"/>
    <x v="12"/>
    <x v="2"/>
    <x v="104"/>
    <x v="23"/>
    <s v="United States"/>
    <x v="292"/>
    <x v="3"/>
    <m/>
    <x v="0"/>
    <x v="0"/>
    <d v="2019-06-29T00:00:00"/>
    <s v="Sun"/>
    <x v="1"/>
    <s v="CA-2019-147039"/>
    <n v="284"/>
    <s v="Belkin 325VA UPS Surge Protector, 6"/>
    <s v="Kelly Williams"/>
    <n v="55407"/>
    <n v="91"/>
    <n v="3"/>
    <n v="363"/>
  </r>
  <r>
    <n v="2"/>
    <x v="2"/>
    <x v="1191"/>
    <x v="3"/>
    <x v="2"/>
    <n v="1"/>
    <x v="2"/>
    <x v="6"/>
    <x v="2"/>
    <x v="15"/>
    <x v="11"/>
    <s v="United States"/>
    <x v="594"/>
    <x v="1"/>
    <m/>
    <x v="0"/>
    <x v="0"/>
    <d v="2019-03-26T00:00:00"/>
    <s v="Thu"/>
    <x v="2"/>
    <s v="CA-2019-147144"/>
    <n v="353"/>
    <s v="Boston 1827 Commercial Additional Cutter, Drive Gear &amp; Gear Rack for 1606"/>
    <s v="Anna Andreadi"/>
    <n v="98105"/>
    <n v="6"/>
    <n v="1"/>
    <n v="20"/>
  </r>
  <r>
    <n v="2"/>
    <x v="1"/>
    <x v="804"/>
    <x v="3"/>
    <x v="1"/>
    <n v="3"/>
    <x v="0"/>
    <x v="1"/>
    <x v="1"/>
    <x v="20"/>
    <x v="4"/>
    <s v="United States"/>
    <x v="642"/>
    <x v="3"/>
    <m/>
    <x v="0"/>
    <x v="2"/>
    <d v="2019-01-02T00:00:00"/>
    <s v="Mon"/>
    <x v="11"/>
    <s v="CA-2019-147207"/>
    <n v="313"/>
    <s v="Bevis Oval Conference Table, Walnut"/>
    <s v="Kelly Williams"/>
    <n v="79907"/>
    <n v="-170"/>
    <n v="5"/>
    <n v="913"/>
  </r>
  <r>
    <n v="2"/>
    <x v="1"/>
    <x v="804"/>
    <x v="3"/>
    <x v="1"/>
    <n v="3"/>
    <x v="0"/>
    <x v="6"/>
    <x v="2"/>
    <x v="20"/>
    <x v="4"/>
    <s v="United States"/>
    <x v="642"/>
    <x v="3"/>
    <m/>
    <x v="0"/>
    <x v="1"/>
    <d v="2019-01-02T00:00:00"/>
    <s v="Mon"/>
    <x v="11"/>
    <s v="CA-2019-147207"/>
    <n v="1133"/>
    <s v="Newell 319"/>
    <s v="Kelly Williams"/>
    <n v="79907"/>
    <n v="4"/>
    <n v="2"/>
    <n v="32"/>
  </r>
  <r>
    <n v="2"/>
    <x v="1"/>
    <x v="804"/>
    <x v="3"/>
    <x v="1"/>
    <n v="3"/>
    <x v="0"/>
    <x v="11"/>
    <x v="2"/>
    <x v="20"/>
    <x v="4"/>
    <s v="United States"/>
    <x v="642"/>
    <x v="3"/>
    <m/>
    <x v="0"/>
    <x v="1"/>
    <d v="2019-01-02T00:00:00"/>
    <s v="Mon"/>
    <x v="11"/>
    <s v="CA-2019-147207"/>
    <n v="533"/>
    <s v="Dual Level, Single-Width Filing Carts"/>
    <s v="Kelly Williams"/>
    <n v="79907"/>
    <n v="28"/>
    <n v="3"/>
    <n v="372"/>
  </r>
  <r>
    <n v="2"/>
    <x v="1"/>
    <x v="804"/>
    <x v="3"/>
    <x v="1"/>
    <n v="3"/>
    <x v="0"/>
    <x v="12"/>
    <x v="2"/>
    <x v="20"/>
    <x v="4"/>
    <s v="United States"/>
    <x v="642"/>
    <x v="3"/>
    <m/>
    <x v="0"/>
    <x v="3"/>
    <d v="2019-01-02T00:00:00"/>
    <s v="Mon"/>
    <x v="11"/>
    <s v="CA-2019-147207"/>
    <n v="859"/>
    <s v="Hoover Commercial SteamVac"/>
    <s v="Kelly Williams"/>
    <n v="79907"/>
    <n v="-14"/>
    <n v="2"/>
    <n v="5"/>
  </r>
  <r>
    <n v="5"/>
    <x v="1"/>
    <x v="979"/>
    <x v="3"/>
    <x v="0"/>
    <n v="6"/>
    <x v="0"/>
    <x v="9"/>
    <x v="1"/>
    <x v="19"/>
    <x v="27"/>
    <s v="United States"/>
    <x v="689"/>
    <x v="2"/>
    <m/>
    <x v="0"/>
    <x v="1"/>
    <d v="2019-09-09T00:00:00"/>
    <s v="Mon"/>
    <x v="0"/>
    <s v="CA-2019-147228"/>
    <n v="592"/>
    <s v="Eldon Wave Desk Accessories"/>
    <s v="Cassandra Brandow"/>
    <n v="38401"/>
    <n v="4"/>
    <n v="3"/>
    <n v="14"/>
  </r>
  <r>
    <n v="5"/>
    <x v="1"/>
    <x v="979"/>
    <x v="3"/>
    <x v="0"/>
    <n v="6"/>
    <x v="0"/>
    <x v="11"/>
    <x v="2"/>
    <x v="19"/>
    <x v="27"/>
    <s v="United States"/>
    <x v="689"/>
    <x v="2"/>
    <m/>
    <x v="0"/>
    <x v="1"/>
    <d v="2019-09-09T00:00:00"/>
    <s v="Mon"/>
    <x v="0"/>
    <s v="CA-2019-147228"/>
    <n v="662"/>
    <s v="Fellowes Super Stor/Drawer Files"/>
    <s v="Cassandra Brandow"/>
    <n v="38401"/>
    <n v="-3"/>
    <n v="2"/>
    <n v="258"/>
  </r>
  <r>
    <n v="5"/>
    <x v="1"/>
    <x v="979"/>
    <x v="3"/>
    <x v="0"/>
    <n v="6"/>
    <x v="0"/>
    <x v="15"/>
    <x v="2"/>
    <x v="19"/>
    <x v="27"/>
    <s v="United States"/>
    <x v="689"/>
    <x v="2"/>
    <m/>
    <x v="0"/>
    <x v="1"/>
    <d v="2019-09-09T00:00:00"/>
    <s v="Mon"/>
    <x v="0"/>
    <s v="CA-2019-147228"/>
    <n v="1504"/>
    <s v="Staple remover"/>
    <s v="Cassandra Brandow"/>
    <n v="38401"/>
    <n v="-2"/>
    <n v="3"/>
    <n v="9"/>
  </r>
  <r>
    <n v="5"/>
    <x v="1"/>
    <x v="979"/>
    <x v="3"/>
    <x v="0"/>
    <n v="6"/>
    <x v="0"/>
    <x v="3"/>
    <x v="2"/>
    <x v="19"/>
    <x v="27"/>
    <s v="United States"/>
    <x v="689"/>
    <x v="2"/>
    <m/>
    <x v="0"/>
    <x v="1"/>
    <d v="2019-09-09T00:00:00"/>
    <s v="Mon"/>
    <x v="0"/>
    <s v="CA-2019-147228"/>
    <n v="1678"/>
    <s v="Xerox 1888"/>
    <s v="Cassandra Brandow"/>
    <n v="38401"/>
    <n v="62"/>
    <n v="4"/>
    <n v="178"/>
  </r>
  <r>
    <n v="4"/>
    <x v="1"/>
    <x v="1069"/>
    <x v="3"/>
    <x v="0"/>
    <n v="6"/>
    <x v="1"/>
    <x v="1"/>
    <x v="1"/>
    <x v="77"/>
    <x v="19"/>
    <s v="United States"/>
    <x v="1"/>
    <x v="0"/>
    <m/>
    <x v="0"/>
    <x v="6"/>
    <d v="2019-10-20T00:00:00"/>
    <s v="Fri"/>
    <x v="8"/>
    <s v="CA-2019-147277"/>
    <n v="428"/>
    <s v="Chromcraft Rectangular Conference Tables"/>
    <s v="Chuck Magee"/>
    <n v="44312"/>
    <n v="-76"/>
    <n v="2"/>
    <n v="284"/>
  </r>
  <r>
    <n v="4"/>
    <x v="1"/>
    <x v="1069"/>
    <x v="3"/>
    <x v="0"/>
    <n v="6"/>
    <x v="1"/>
    <x v="11"/>
    <x v="2"/>
    <x v="77"/>
    <x v="19"/>
    <s v="United States"/>
    <x v="1"/>
    <x v="0"/>
    <m/>
    <x v="0"/>
    <x v="1"/>
    <d v="2019-10-20T00:00:00"/>
    <s v="Fri"/>
    <x v="8"/>
    <s v="CA-2019-147277"/>
    <n v="514"/>
    <s v="Deluxe Rollaway Locking File with Drawer"/>
    <s v="Chuck Magee"/>
    <n v="44312"/>
    <n v="67"/>
    <n v="2"/>
    <n v="665"/>
  </r>
  <r>
    <n v="6"/>
    <x v="0"/>
    <x v="1088"/>
    <x v="3"/>
    <x v="0"/>
    <n v="6"/>
    <x v="0"/>
    <x v="2"/>
    <x v="2"/>
    <x v="162"/>
    <x v="6"/>
    <s v="United States"/>
    <x v="538"/>
    <x v="3"/>
    <m/>
    <x v="0"/>
    <x v="0"/>
    <d v="2019-03-11T00:00:00"/>
    <s v="Wed"/>
    <x v="2"/>
    <s v="CA-2019-147291"/>
    <n v="686"/>
    <s v="GBC DocuBind TL200 Manual Binding Machine"/>
    <s v="Kelly Williams"/>
    <n v="48227"/>
    <n v="421"/>
    <n v="4"/>
    <n v="896"/>
  </r>
  <r>
    <n v="6"/>
    <x v="0"/>
    <x v="1078"/>
    <x v="3"/>
    <x v="0"/>
    <n v="6"/>
    <x v="1"/>
    <x v="8"/>
    <x v="0"/>
    <x v="93"/>
    <x v="32"/>
    <s v="United States"/>
    <x v="141"/>
    <x v="2"/>
    <m/>
    <x v="0"/>
    <x v="0"/>
    <d v="2019-12-14T00:00:00"/>
    <s v="Sat"/>
    <x v="6"/>
    <s v="CA-2019-147333"/>
    <n v="1096"/>
    <s v="Microsoft Sculpt Comfort Mouse"/>
    <s v="Cassandra Brandow"/>
    <n v="72701"/>
    <n v="70"/>
    <n v="4"/>
    <n v="160"/>
  </r>
  <r>
    <n v="6"/>
    <x v="0"/>
    <x v="1078"/>
    <x v="3"/>
    <x v="0"/>
    <n v="6"/>
    <x v="1"/>
    <x v="8"/>
    <x v="0"/>
    <x v="93"/>
    <x v="32"/>
    <s v="United States"/>
    <x v="141"/>
    <x v="2"/>
    <m/>
    <x v="0"/>
    <x v="0"/>
    <d v="2019-12-14T00:00:00"/>
    <s v="Sat"/>
    <x v="6"/>
    <s v="CA-2019-147333"/>
    <n v="966"/>
    <s v="Kingston Digital DataTraveler 16GB USB 2.0"/>
    <s v="Cassandra Brandow"/>
    <n v="72701"/>
    <n v="9"/>
    <n v="5"/>
    <n v="45"/>
  </r>
  <r>
    <n v="4"/>
    <x v="1"/>
    <x v="1018"/>
    <x v="3"/>
    <x v="0"/>
    <n v="6"/>
    <x v="0"/>
    <x v="2"/>
    <x v="2"/>
    <x v="17"/>
    <x v="1"/>
    <s v="United States"/>
    <x v="44"/>
    <x v="1"/>
    <m/>
    <x v="0"/>
    <x v="1"/>
    <d v="2019-03-09T00:00:00"/>
    <s v="Mon"/>
    <x v="2"/>
    <s v="CA-2019-147354"/>
    <n v="535"/>
    <s v="DXL Angle-View Binders with Locking Rings by Samsill"/>
    <s v="Anna Andreadi"/>
    <n v="90008"/>
    <n v="10"/>
    <n v="5"/>
    <n v="31"/>
  </r>
  <r>
    <n v="4"/>
    <x v="1"/>
    <x v="1018"/>
    <x v="3"/>
    <x v="0"/>
    <n v="6"/>
    <x v="0"/>
    <x v="16"/>
    <x v="0"/>
    <x v="17"/>
    <x v="1"/>
    <s v="United States"/>
    <x v="44"/>
    <x v="1"/>
    <m/>
    <x v="0"/>
    <x v="1"/>
    <d v="2019-03-09T00:00:00"/>
    <s v="Mon"/>
    <x v="2"/>
    <s v="CA-2019-147354"/>
    <n v="796"/>
    <s v="Hewlett Packard 310 Color Digital Copier"/>
    <s v="Anna Andreadi"/>
    <n v="90008"/>
    <n v="60"/>
    <n v="2"/>
    <n v="480"/>
  </r>
  <r>
    <n v="6"/>
    <x v="0"/>
    <x v="1031"/>
    <x v="3"/>
    <x v="0"/>
    <n v="6"/>
    <x v="1"/>
    <x v="11"/>
    <x v="2"/>
    <x v="116"/>
    <x v="13"/>
    <s v="United States"/>
    <x v="238"/>
    <x v="2"/>
    <m/>
    <x v="0"/>
    <x v="0"/>
    <d v="2019-09-09T00:00:00"/>
    <s v="Mon"/>
    <x v="0"/>
    <s v="CA-2019-147361"/>
    <n v="1667"/>
    <s v="X-Rack File for Hanging Folders"/>
    <s v="Cassandra Brandow"/>
    <n v="29501"/>
    <n v="15"/>
    <n v="5"/>
    <n v="56"/>
  </r>
  <r>
    <n v="6"/>
    <x v="0"/>
    <x v="1031"/>
    <x v="3"/>
    <x v="0"/>
    <n v="6"/>
    <x v="1"/>
    <x v="11"/>
    <x v="2"/>
    <x v="116"/>
    <x v="13"/>
    <s v="United States"/>
    <x v="238"/>
    <x v="2"/>
    <m/>
    <x v="0"/>
    <x v="0"/>
    <d v="2019-09-09T00:00:00"/>
    <s v="Mon"/>
    <x v="0"/>
    <s v="CA-2019-147361"/>
    <n v="648"/>
    <s v="Fellowes Officeware Wire Shelving"/>
    <s v="Cassandra Brandow"/>
    <n v="29501"/>
    <n v="13"/>
    <n v="7"/>
    <n v="629"/>
  </r>
  <r>
    <n v="3"/>
    <x v="2"/>
    <x v="963"/>
    <x v="3"/>
    <x v="2"/>
    <n v="1"/>
    <x v="1"/>
    <x v="3"/>
    <x v="2"/>
    <x v="77"/>
    <x v="19"/>
    <s v="United States"/>
    <x v="34"/>
    <x v="0"/>
    <m/>
    <x v="0"/>
    <x v="1"/>
    <d v="2019-09-10T00:00:00"/>
    <s v="Tue"/>
    <x v="0"/>
    <s v="CA-2019-147403"/>
    <n v="1698"/>
    <s v="Xerox 1906"/>
    <s v="Chuck Magee"/>
    <n v="44312"/>
    <n v="29"/>
    <n v="3"/>
    <n v="85"/>
  </r>
  <r>
    <n v="4"/>
    <x v="1"/>
    <x v="977"/>
    <x v="3"/>
    <x v="0"/>
    <n v="6"/>
    <x v="0"/>
    <x v="11"/>
    <x v="2"/>
    <x v="333"/>
    <x v="1"/>
    <s v="United States"/>
    <x v="76"/>
    <x v="1"/>
    <m/>
    <x v="0"/>
    <x v="0"/>
    <d v="2019-09-04T00:00:00"/>
    <s v="Wed"/>
    <x v="0"/>
    <s v="CA-2019-147410"/>
    <n v="15"/>
    <s v="24 Capacity Maxi Data Binder Racks, Pearl"/>
    <s v="Anna Andreadi"/>
    <n v="92704"/>
    <n v="105"/>
    <n v="2"/>
    <n v="421"/>
  </r>
  <r>
    <n v="3"/>
    <x v="2"/>
    <x v="1142"/>
    <x v="3"/>
    <x v="2"/>
    <n v="1"/>
    <x v="1"/>
    <x v="12"/>
    <x v="2"/>
    <x v="15"/>
    <x v="11"/>
    <s v="United States"/>
    <x v="311"/>
    <x v="1"/>
    <s v="Yes"/>
    <x v="1"/>
    <x v="0"/>
    <d v="2019-09-30T00:00:00"/>
    <s v="Mon"/>
    <x v="8"/>
    <s v="CA-2019-147452"/>
    <n v="460"/>
    <s v="Commercial WindTunnel Clean Air Upright Vacuum, Replacement Belts, Filtration Bags"/>
    <s v="Anna Andreadi"/>
    <n v="98103"/>
    <n v="1"/>
    <n v="1"/>
    <n v="4"/>
  </r>
  <r>
    <n v="3"/>
    <x v="2"/>
    <x v="1142"/>
    <x v="3"/>
    <x v="2"/>
    <n v="1"/>
    <x v="1"/>
    <x v="3"/>
    <x v="2"/>
    <x v="15"/>
    <x v="11"/>
    <s v="United States"/>
    <x v="311"/>
    <x v="1"/>
    <s v="Yes"/>
    <x v="1"/>
    <x v="0"/>
    <d v="2019-09-30T00:00:00"/>
    <s v="Mon"/>
    <x v="8"/>
    <s v="CA-2019-147452"/>
    <n v="96"/>
    <s v="Adams Telephone Message Book W/Dividers/Space For Phone Numbers, 5 1/4X8 1/2, 300/Messages"/>
    <s v="Anna Andreadi"/>
    <n v="98103"/>
    <n v="6"/>
    <n v="2"/>
    <n v="12"/>
  </r>
  <r>
    <n v="3"/>
    <x v="2"/>
    <x v="1142"/>
    <x v="3"/>
    <x v="2"/>
    <n v="1"/>
    <x v="1"/>
    <x v="3"/>
    <x v="2"/>
    <x v="15"/>
    <x v="11"/>
    <s v="United States"/>
    <x v="311"/>
    <x v="1"/>
    <s v="Yes"/>
    <x v="1"/>
    <x v="0"/>
    <d v="2019-09-30T00:00:00"/>
    <s v="Mon"/>
    <x v="8"/>
    <s v="CA-2019-147452"/>
    <n v="1672"/>
    <s v="Xerox 1882"/>
    <s v="Anna Andreadi"/>
    <n v="98103"/>
    <n v="82"/>
    <n v="3"/>
    <n v="168"/>
  </r>
  <r>
    <n v="1"/>
    <x v="0"/>
    <x v="1141"/>
    <x v="3"/>
    <x v="2"/>
    <n v="1"/>
    <x v="1"/>
    <x v="9"/>
    <x v="1"/>
    <x v="16"/>
    <x v="12"/>
    <s v="United States"/>
    <x v="149"/>
    <x v="0"/>
    <m/>
    <x v="0"/>
    <x v="1"/>
    <d v="2019-12-04T00:00:00"/>
    <s v="Wed"/>
    <x v="6"/>
    <s v="CA-2019-147550"/>
    <n v="393"/>
    <s v="C-Line Cubicle Keepers Polyproplyene Holder With Velcro Backings"/>
    <s v="Chuck Magee"/>
    <n v="19134"/>
    <n v="3"/>
    <n v="3"/>
    <n v="11"/>
  </r>
  <r>
    <n v="4"/>
    <x v="1"/>
    <x v="1158"/>
    <x v="3"/>
    <x v="0"/>
    <n v="6"/>
    <x v="0"/>
    <x v="3"/>
    <x v="2"/>
    <x v="0"/>
    <x v="0"/>
    <s v="United States"/>
    <x v="685"/>
    <x v="0"/>
    <m/>
    <x v="0"/>
    <x v="0"/>
    <d v="2019-10-02T00:00:00"/>
    <s v="Mon"/>
    <x v="8"/>
    <s v="CA-2019-147564"/>
    <n v="1699"/>
    <s v="Xerox 1907"/>
    <s v="Chuck Magee"/>
    <n v="10011"/>
    <n v="23"/>
    <n v="4"/>
    <n v="49"/>
  </r>
  <r>
    <n v="0"/>
    <x v="0"/>
    <x v="979"/>
    <x v="3"/>
    <x v="3"/>
    <n v="0"/>
    <x v="0"/>
    <x v="6"/>
    <x v="2"/>
    <x v="112"/>
    <x v="25"/>
    <s v="United States"/>
    <x v="678"/>
    <x v="0"/>
    <m/>
    <x v="0"/>
    <x v="0"/>
    <d v="2019-09-14T00:00:00"/>
    <s v="Sat"/>
    <x v="0"/>
    <s v="CA-2019-147725"/>
    <n v="358"/>
    <s v="Boston Home &amp; Office Model 2000 Electric Pencil Sharpeners"/>
    <s v="Chuck Magee"/>
    <n v="7050"/>
    <n v="18"/>
    <n v="3"/>
    <n v="71"/>
  </r>
  <r>
    <n v="0"/>
    <x v="0"/>
    <x v="1269"/>
    <x v="3"/>
    <x v="3"/>
    <n v="0"/>
    <x v="0"/>
    <x v="10"/>
    <x v="2"/>
    <x v="141"/>
    <x v="21"/>
    <s v="United States"/>
    <x v="78"/>
    <x v="3"/>
    <m/>
    <x v="0"/>
    <x v="0"/>
    <d v="2019-03-05T00:00:00"/>
    <s v="Thu"/>
    <x v="2"/>
    <s v="CA-2019-147753"/>
    <n v="226"/>
    <s v="Avery 515"/>
    <s v="Kelly Williams"/>
    <n v="53209"/>
    <n v="12"/>
    <n v="2"/>
    <n v="25"/>
  </r>
  <r>
    <n v="1"/>
    <x v="0"/>
    <x v="1022"/>
    <x v="3"/>
    <x v="2"/>
    <n v="1"/>
    <x v="1"/>
    <x v="1"/>
    <x v="1"/>
    <x v="305"/>
    <x v="16"/>
    <s v="United States"/>
    <x v="141"/>
    <x v="2"/>
    <m/>
    <x v="0"/>
    <x v="6"/>
    <d v="2019-11-04T00:00:00"/>
    <s v="Wed"/>
    <x v="7"/>
    <s v="CA-2019-147760"/>
    <n v="827"/>
    <s v="Hon 5100 Series Wood Tables"/>
    <s v="Cassandra Brandow"/>
    <n v="27405"/>
    <n v="-192"/>
    <n v="3"/>
    <n v="524"/>
  </r>
  <r>
    <n v="1"/>
    <x v="0"/>
    <x v="1022"/>
    <x v="3"/>
    <x v="2"/>
    <n v="1"/>
    <x v="1"/>
    <x v="0"/>
    <x v="0"/>
    <x v="305"/>
    <x v="16"/>
    <s v="United States"/>
    <x v="141"/>
    <x v="2"/>
    <m/>
    <x v="0"/>
    <x v="1"/>
    <d v="2019-11-04T00:00:00"/>
    <s v="Wed"/>
    <x v="7"/>
    <s v="CA-2019-147760"/>
    <n v="1109"/>
    <s v="Motorola Moto X"/>
    <s v="Cassandra Brandow"/>
    <n v="27405"/>
    <n v="119"/>
    <n v="5"/>
    <n v="1360"/>
  </r>
  <r>
    <n v="0"/>
    <x v="0"/>
    <x v="1079"/>
    <x v="3"/>
    <x v="3"/>
    <n v="0"/>
    <x v="0"/>
    <x v="2"/>
    <x v="2"/>
    <x v="279"/>
    <x v="3"/>
    <s v="United States"/>
    <x v="738"/>
    <x v="1"/>
    <m/>
    <x v="0"/>
    <x v="4"/>
    <d v="2019-12-02T00:00:00"/>
    <s v="Mon"/>
    <x v="6"/>
    <s v="CA-2019-147767"/>
    <n v="1609"/>
    <s v="Vinyl Sectional Post Binders"/>
    <s v="Anna Andreadi"/>
    <n v="85345"/>
    <n v="-45"/>
    <n v="6"/>
    <n v="68"/>
  </r>
  <r>
    <n v="4"/>
    <x v="1"/>
    <x v="1006"/>
    <x v="3"/>
    <x v="0"/>
    <n v="6"/>
    <x v="0"/>
    <x v="6"/>
    <x v="2"/>
    <x v="17"/>
    <x v="1"/>
    <s v="United States"/>
    <x v="518"/>
    <x v="1"/>
    <m/>
    <x v="0"/>
    <x v="0"/>
    <d v="2019-05-02T00:00:00"/>
    <s v="Mon"/>
    <x v="5"/>
    <s v="CA-2019-147844"/>
    <n v="1156"/>
    <s v="Newell 34"/>
    <s v="Anna Andreadi"/>
    <n v="90049"/>
    <n v="15"/>
    <n v="3"/>
    <n v="60"/>
  </r>
  <r>
    <n v="4"/>
    <x v="1"/>
    <x v="1006"/>
    <x v="3"/>
    <x v="0"/>
    <n v="6"/>
    <x v="0"/>
    <x v="3"/>
    <x v="2"/>
    <x v="17"/>
    <x v="1"/>
    <s v="United States"/>
    <x v="518"/>
    <x v="1"/>
    <m/>
    <x v="0"/>
    <x v="0"/>
    <d v="2019-05-02T00:00:00"/>
    <s v="Mon"/>
    <x v="5"/>
    <s v="CA-2019-147844"/>
    <n v="98"/>
    <s v="Adams While You Were Out Message Pads"/>
    <s v="Anna Andreadi"/>
    <n v="90049"/>
    <n v="7"/>
    <n v="5"/>
    <n v="16"/>
  </r>
  <r>
    <n v="4"/>
    <x v="1"/>
    <x v="1006"/>
    <x v="3"/>
    <x v="0"/>
    <n v="6"/>
    <x v="0"/>
    <x v="3"/>
    <x v="2"/>
    <x v="17"/>
    <x v="1"/>
    <s v="United States"/>
    <x v="518"/>
    <x v="1"/>
    <m/>
    <x v="0"/>
    <x v="0"/>
    <d v="2019-05-02T00:00:00"/>
    <s v="Mon"/>
    <x v="5"/>
    <s v="CA-2019-147844"/>
    <n v="93"/>
    <s v="Adams Phone Message Book, 200 Message Capacity, 8 1/16” x 11”"/>
    <s v="Anna Andreadi"/>
    <n v="90049"/>
    <n v="16"/>
    <n v="5"/>
    <n v="34"/>
  </r>
  <r>
    <n v="4"/>
    <x v="1"/>
    <x v="1016"/>
    <x v="3"/>
    <x v="0"/>
    <n v="6"/>
    <x v="0"/>
    <x v="10"/>
    <x v="2"/>
    <x v="1"/>
    <x v="1"/>
    <s v="United States"/>
    <x v="214"/>
    <x v="1"/>
    <m/>
    <x v="0"/>
    <x v="0"/>
    <d v="2019-04-01T00:00:00"/>
    <s v="Sun"/>
    <x v="4"/>
    <s v="CA-2019-147942"/>
    <n v="207"/>
    <s v="Avery 498"/>
    <s v="Anna Andreadi"/>
    <n v="94110"/>
    <n v="3"/>
    <n v="2"/>
    <n v="6"/>
  </r>
  <r>
    <n v="4"/>
    <x v="1"/>
    <x v="1016"/>
    <x v="3"/>
    <x v="0"/>
    <n v="6"/>
    <x v="0"/>
    <x v="2"/>
    <x v="2"/>
    <x v="1"/>
    <x v="1"/>
    <s v="United States"/>
    <x v="214"/>
    <x v="1"/>
    <m/>
    <x v="0"/>
    <x v="1"/>
    <d v="2019-04-01T00:00:00"/>
    <s v="Sun"/>
    <x v="4"/>
    <s v="CA-2019-147942"/>
    <n v="639"/>
    <s v="Fellowes Binding Cases"/>
    <s v="Anna Andreadi"/>
    <n v="94110"/>
    <n v="38"/>
    <n v="13"/>
    <n v="122"/>
  </r>
  <r>
    <n v="7"/>
    <x v="2"/>
    <x v="991"/>
    <x v="3"/>
    <x v="0"/>
    <n v="6"/>
    <x v="0"/>
    <x v="11"/>
    <x v="2"/>
    <x v="15"/>
    <x v="11"/>
    <s v="United States"/>
    <x v="459"/>
    <x v="1"/>
    <m/>
    <x v="0"/>
    <x v="0"/>
    <d v="2019-12-24T00:00:00"/>
    <s v="Tue"/>
    <x v="6"/>
    <s v="CA-2019-147956"/>
    <n v="1202"/>
    <s v="Office Impressions Heavy Duty Welded Shelving &amp; Multimedia Storage Drawers"/>
    <s v="Anna Andreadi"/>
    <n v="98105"/>
    <n v="0"/>
    <n v="6"/>
    <n v="1004"/>
  </r>
  <r>
    <n v="6"/>
    <x v="0"/>
    <x v="960"/>
    <x v="3"/>
    <x v="0"/>
    <n v="6"/>
    <x v="1"/>
    <x v="6"/>
    <x v="2"/>
    <x v="16"/>
    <x v="12"/>
    <s v="United States"/>
    <x v="568"/>
    <x v="0"/>
    <m/>
    <x v="0"/>
    <x v="1"/>
    <d v="2019-12-09T00:00:00"/>
    <s v="Mon"/>
    <x v="6"/>
    <s v="CA-2019-148012"/>
    <n v="475"/>
    <s v="Crayola Colored Pencils"/>
    <s v="Chuck Magee"/>
    <n v="19143"/>
    <n v="0"/>
    <n v="1"/>
    <n v="3"/>
  </r>
  <r>
    <n v="7"/>
    <x v="2"/>
    <x v="1008"/>
    <x v="3"/>
    <x v="0"/>
    <n v="6"/>
    <x v="1"/>
    <x v="9"/>
    <x v="1"/>
    <x v="0"/>
    <x v="0"/>
    <s v="United States"/>
    <x v="598"/>
    <x v="0"/>
    <m/>
    <x v="0"/>
    <x v="0"/>
    <d v="2019-09-18T00:00:00"/>
    <s v="Wed"/>
    <x v="0"/>
    <s v="CA-2019-148068"/>
    <n v="1595"/>
    <s v="Ultra Door Push Plate"/>
    <s v="Chuck Magee"/>
    <n v="10035"/>
    <n v="3"/>
    <n v="2"/>
    <n v="10"/>
  </r>
  <r>
    <n v="7"/>
    <x v="2"/>
    <x v="1008"/>
    <x v="3"/>
    <x v="0"/>
    <n v="6"/>
    <x v="1"/>
    <x v="3"/>
    <x v="2"/>
    <x v="0"/>
    <x v="0"/>
    <s v="United States"/>
    <x v="598"/>
    <x v="0"/>
    <m/>
    <x v="0"/>
    <x v="0"/>
    <d v="2019-09-18T00:00:00"/>
    <s v="Wed"/>
    <x v="0"/>
    <s v="CA-2019-148068"/>
    <n v="1806"/>
    <s v="Xerox 203"/>
    <s v="Chuck Magee"/>
    <n v="10035"/>
    <n v="9"/>
    <n v="3"/>
    <n v="19"/>
  </r>
  <r>
    <n v="4"/>
    <x v="1"/>
    <x v="1142"/>
    <x v="3"/>
    <x v="0"/>
    <n v="6"/>
    <x v="1"/>
    <x v="11"/>
    <x v="2"/>
    <x v="239"/>
    <x v="19"/>
    <s v="United States"/>
    <x v="196"/>
    <x v="0"/>
    <m/>
    <x v="0"/>
    <x v="1"/>
    <d v="2019-09-29T00:00:00"/>
    <s v="Sun"/>
    <x v="8"/>
    <s v="CA-2019-148138"/>
    <n v="636"/>
    <s v="Fellowes Bankers Box Stor/Drawer Steel Plus"/>
    <s v="Chuck Magee"/>
    <n v="43302"/>
    <n v="-6"/>
    <n v="2"/>
    <n v="51"/>
  </r>
  <r>
    <n v="5"/>
    <x v="1"/>
    <x v="1097"/>
    <x v="3"/>
    <x v="0"/>
    <n v="6"/>
    <x v="0"/>
    <x v="6"/>
    <x v="2"/>
    <x v="15"/>
    <x v="11"/>
    <s v="United States"/>
    <x v="740"/>
    <x v="1"/>
    <m/>
    <x v="0"/>
    <x v="0"/>
    <d v="2019-03-18T00:00:00"/>
    <s v="Wed"/>
    <x v="2"/>
    <s v="CA-2019-148145"/>
    <n v="512"/>
    <s v="Deluxe Chalkboard Eraser Cleaner"/>
    <s v="Anna Andreadi"/>
    <n v="98115"/>
    <n v="21"/>
    <n v="4"/>
    <n v="46"/>
  </r>
  <r>
    <n v="5"/>
    <x v="1"/>
    <x v="1145"/>
    <x v="3"/>
    <x v="0"/>
    <n v="6"/>
    <x v="2"/>
    <x v="6"/>
    <x v="2"/>
    <x v="103"/>
    <x v="2"/>
    <s v="United States"/>
    <x v="595"/>
    <x v="2"/>
    <m/>
    <x v="0"/>
    <x v="1"/>
    <d v="2019-10-21T00:00:00"/>
    <s v="Sat"/>
    <x v="8"/>
    <s v="CA-2019-148166"/>
    <n v="1145"/>
    <s v="Newell 33"/>
    <s v="Cassandra Brandow"/>
    <n v="32725"/>
    <n v="2"/>
    <n v="4"/>
    <n v="18"/>
  </r>
  <r>
    <n v="1"/>
    <x v="0"/>
    <x v="1038"/>
    <x v="3"/>
    <x v="2"/>
    <n v="1"/>
    <x v="0"/>
    <x v="9"/>
    <x v="1"/>
    <x v="456"/>
    <x v="1"/>
    <s v="United States"/>
    <x v="124"/>
    <x v="1"/>
    <m/>
    <x v="0"/>
    <x v="0"/>
    <d v="2019-12-08T00:00:00"/>
    <s v="Sun"/>
    <x v="6"/>
    <s v="CA-2019-148264"/>
    <n v="1546"/>
    <s v="Tenex Traditional Chairmats for Hard Floors, Average Lip, 36 x 48"/>
    <s v="Anna Andreadi"/>
    <n v="90301"/>
    <n v="15"/>
    <n v="2"/>
    <n v="129"/>
  </r>
  <r>
    <n v="1"/>
    <x v="0"/>
    <x v="1038"/>
    <x v="3"/>
    <x v="2"/>
    <n v="1"/>
    <x v="0"/>
    <x v="11"/>
    <x v="2"/>
    <x v="456"/>
    <x v="1"/>
    <s v="United States"/>
    <x v="124"/>
    <x v="1"/>
    <m/>
    <x v="0"/>
    <x v="0"/>
    <d v="2019-12-08T00:00:00"/>
    <s v="Sun"/>
    <x v="6"/>
    <s v="CA-2019-148264"/>
    <n v="118"/>
    <s v="Akro-Mils 12-Gallon Tote"/>
    <s v="Anna Andreadi"/>
    <n v="90301"/>
    <n v="9"/>
    <n v="3"/>
    <n v="30"/>
  </r>
  <r>
    <n v="1"/>
    <x v="0"/>
    <x v="1038"/>
    <x v="3"/>
    <x v="2"/>
    <n v="1"/>
    <x v="0"/>
    <x v="3"/>
    <x v="2"/>
    <x v="456"/>
    <x v="1"/>
    <s v="United States"/>
    <x v="124"/>
    <x v="1"/>
    <m/>
    <x v="0"/>
    <x v="0"/>
    <d v="2019-12-08T00:00:00"/>
    <s v="Sun"/>
    <x v="6"/>
    <s v="CA-2019-148264"/>
    <n v="1765"/>
    <s v="Xerox 1968"/>
    <s v="Anna Andreadi"/>
    <n v="90301"/>
    <n v="29"/>
    <n v="9"/>
    <n v="60"/>
  </r>
  <r>
    <n v="5"/>
    <x v="1"/>
    <x v="1013"/>
    <x v="3"/>
    <x v="0"/>
    <n v="6"/>
    <x v="0"/>
    <x v="3"/>
    <x v="2"/>
    <x v="1"/>
    <x v="1"/>
    <s v="United States"/>
    <x v="56"/>
    <x v="1"/>
    <m/>
    <x v="0"/>
    <x v="0"/>
    <d v="2019-11-03T00:00:00"/>
    <s v="Tue"/>
    <x v="7"/>
    <s v="CA-2019-148320"/>
    <n v="1792"/>
    <s v="Xerox 1992"/>
    <s v="Anna Andreadi"/>
    <n v="94109"/>
    <n v="18"/>
    <n v="6"/>
    <n v="36"/>
  </r>
  <r>
    <n v="4"/>
    <x v="1"/>
    <x v="1059"/>
    <x v="3"/>
    <x v="0"/>
    <n v="6"/>
    <x v="1"/>
    <x v="3"/>
    <x v="2"/>
    <x v="261"/>
    <x v="24"/>
    <s v="United States"/>
    <x v="170"/>
    <x v="0"/>
    <m/>
    <x v="0"/>
    <x v="0"/>
    <d v="2019-12-24T00:00:00"/>
    <s v="Tue"/>
    <x v="6"/>
    <s v="CA-2019-148355"/>
    <n v="1818"/>
    <s v="Xerox 214"/>
    <s v="Chuck Magee"/>
    <n v="2740"/>
    <n v="9"/>
    <n v="3"/>
    <n v="19"/>
  </r>
  <r>
    <n v="4"/>
    <x v="1"/>
    <x v="1059"/>
    <x v="3"/>
    <x v="0"/>
    <n v="6"/>
    <x v="1"/>
    <x v="2"/>
    <x v="2"/>
    <x v="261"/>
    <x v="24"/>
    <s v="United States"/>
    <x v="170"/>
    <x v="0"/>
    <m/>
    <x v="0"/>
    <x v="0"/>
    <d v="2019-12-24T00:00:00"/>
    <s v="Tue"/>
    <x v="6"/>
    <s v="CA-2019-148355"/>
    <n v="272"/>
    <s v="Avery Triangle Shaped Sheet Lifters, Black, 2/Pack"/>
    <s v="Chuck Magee"/>
    <n v="2740"/>
    <n v="6"/>
    <n v="5"/>
    <n v="12"/>
  </r>
  <r>
    <n v="4"/>
    <x v="1"/>
    <x v="1100"/>
    <x v="3"/>
    <x v="0"/>
    <n v="6"/>
    <x v="2"/>
    <x v="1"/>
    <x v="1"/>
    <x v="26"/>
    <x v="16"/>
    <s v="United States"/>
    <x v="194"/>
    <x v="2"/>
    <m/>
    <x v="0"/>
    <x v="6"/>
    <d v="2019-10-07T00:00:00"/>
    <s v="Sat"/>
    <x v="8"/>
    <s v="CA-2019-148404"/>
    <n v="964"/>
    <s v="KI Adjustable-Height Table"/>
    <s v="Cassandra Brandow"/>
    <n v="28205"/>
    <n v="-36"/>
    <n v="3"/>
    <n v="155"/>
  </r>
  <r>
    <n v="4"/>
    <x v="1"/>
    <x v="1100"/>
    <x v="3"/>
    <x v="0"/>
    <n v="6"/>
    <x v="2"/>
    <x v="4"/>
    <x v="2"/>
    <x v="26"/>
    <x v="16"/>
    <s v="United States"/>
    <x v="194"/>
    <x v="2"/>
    <m/>
    <x v="0"/>
    <x v="1"/>
    <d v="2019-10-07T00:00:00"/>
    <s v="Sat"/>
    <x v="8"/>
    <s v="CA-2019-148404"/>
    <n v="1507"/>
    <s v="Staples"/>
    <s v="Cassandra Brandow"/>
    <n v="28205"/>
    <n v="6"/>
    <n v="3"/>
    <n v="19"/>
  </r>
  <r>
    <n v="4"/>
    <x v="1"/>
    <x v="1100"/>
    <x v="3"/>
    <x v="0"/>
    <n v="6"/>
    <x v="2"/>
    <x v="11"/>
    <x v="2"/>
    <x v="26"/>
    <x v="16"/>
    <s v="United States"/>
    <x v="194"/>
    <x v="2"/>
    <m/>
    <x v="0"/>
    <x v="1"/>
    <d v="2019-10-07T00:00:00"/>
    <s v="Sat"/>
    <x v="8"/>
    <s v="CA-2019-148404"/>
    <n v="100"/>
    <s v="Adjustable Depth Letter/Legal Cart"/>
    <s v="Cassandra Brandow"/>
    <n v="28205"/>
    <n v="65"/>
    <n v="4"/>
    <n v="581"/>
  </r>
  <r>
    <n v="4"/>
    <x v="1"/>
    <x v="1100"/>
    <x v="3"/>
    <x v="0"/>
    <n v="6"/>
    <x v="2"/>
    <x v="2"/>
    <x v="2"/>
    <x v="26"/>
    <x v="16"/>
    <s v="United States"/>
    <x v="194"/>
    <x v="2"/>
    <m/>
    <x v="0"/>
    <x v="4"/>
    <d v="2019-10-07T00:00:00"/>
    <s v="Sat"/>
    <x v="8"/>
    <s v="CA-2019-148404"/>
    <n v="1261"/>
    <s v="Performers Binder/Pad Holder, Black"/>
    <s v="Cassandra Brandow"/>
    <n v="28205"/>
    <n v="-34"/>
    <n v="6"/>
    <n v="50"/>
  </r>
  <r>
    <n v="4"/>
    <x v="1"/>
    <x v="1100"/>
    <x v="3"/>
    <x v="0"/>
    <n v="6"/>
    <x v="2"/>
    <x v="0"/>
    <x v="0"/>
    <x v="26"/>
    <x v="16"/>
    <s v="United States"/>
    <x v="194"/>
    <x v="2"/>
    <m/>
    <x v="0"/>
    <x v="1"/>
    <d v="2019-10-07T00:00:00"/>
    <s v="Sat"/>
    <x v="8"/>
    <s v="CA-2019-148404"/>
    <n v="1577"/>
    <s v="Toshiba IPT2010-SD IP Telephone"/>
    <s v="Cassandra Brandow"/>
    <n v="28205"/>
    <n v="17"/>
    <n v="2"/>
    <n v="222"/>
  </r>
  <r>
    <n v="2"/>
    <x v="2"/>
    <x v="957"/>
    <x v="3"/>
    <x v="2"/>
    <n v="1"/>
    <x v="0"/>
    <x v="5"/>
    <x v="1"/>
    <x v="13"/>
    <x v="10"/>
    <s v="United States"/>
    <x v="677"/>
    <x v="3"/>
    <m/>
    <x v="0"/>
    <x v="2"/>
    <d v="2019-09-24T00:00:00"/>
    <s v="Tue"/>
    <x v="0"/>
    <s v="CA-2019-148411"/>
    <n v="786"/>
    <s v="GuestStacker Chair with Chrome Finish Legs"/>
    <s v="Kelly Williams"/>
    <n v="60623"/>
    <n v="-15"/>
    <n v="2"/>
    <n v="520"/>
  </r>
  <r>
    <n v="2"/>
    <x v="2"/>
    <x v="957"/>
    <x v="3"/>
    <x v="2"/>
    <n v="1"/>
    <x v="0"/>
    <x v="3"/>
    <x v="2"/>
    <x v="13"/>
    <x v="10"/>
    <s v="United States"/>
    <x v="677"/>
    <x v="3"/>
    <m/>
    <x v="0"/>
    <x v="1"/>
    <d v="2019-09-24T00:00:00"/>
    <s v="Tue"/>
    <x v="0"/>
    <s v="CA-2019-148411"/>
    <n v="1664"/>
    <s v="Wirebound Voice Message Log Book"/>
    <s v="Kelly Williams"/>
    <n v="60623"/>
    <n v="4"/>
    <n v="3"/>
    <n v="11"/>
  </r>
  <r>
    <n v="4"/>
    <x v="2"/>
    <x v="1087"/>
    <x v="3"/>
    <x v="1"/>
    <n v="3"/>
    <x v="0"/>
    <x v="1"/>
    <x v="1"/>
    <x v="136"/>
    <x v="15"/>
    <s v="United States"/>
    <x v="472"/>
    <x v="1"/>
    <m/>
    <x v="0"/>
    <x v="0"/>
    <d v="2019-12-10T00:00:00"/>
    <s v="Tue"/>
    <x v="6"/>
    <s v="CA-2019-148446"/>
    <n v="367"/>
    <s v="Bretford “Just In Time” Height-Adjustable Multi-Task Work Tables"/>
    <s v="Anna Andreadi"/>
    <n v="89031"/>
    <n v="117"/>
    <n v="4"/>
    <n v="1670"/>
  </r>
  <r>
    <n v="7"/>
    <x v="2"/>
    <x v="1048"/>
    <x v="3"/>
    <x v="0"/>
    <n v="6"/>
    <x v="2"/>
    <x v="1"/>
    <x v="1"/>
    <x v="47"/>
    <x v="8"/>
    <s v="United States"/>
    <x v="520"/>
    <x v="2"/>
    <m/>
    <x v="0"/>
    <x v="0"/>
    <d v="2019-06-12T00:00:00"/>
    <s v="Thu"/>
    <x v="9"/>
    <s v="CA-2019-148474"/>
    <n v="908"/>
    <s v="Iceberg OfficeWorks 42 Round Tables"/>
    <s v="Cassandra Brandow"/>
    <n v="31907"/>
    <n v="68"/>
    <n v="3"/>
    <n v="453"/>
  </r>
  <r>
    <n v="7"/>
    <x v="2"/>
    <x v="1048"/>
    <x v="3"/>
    <x v="0"/>
    <n v="6"/>
    <x v="2"/>
    <x v="2"/>
    <x v="2"/>
    <x v="47"/>
    <x v="8"/>
    <s v="United States"/>
    <x v="520"/>
    <x v="2"/>
    <m/>
    <x v="0"/>
    <x v="0"/>
    <d v="2019-06-12T00:00:00"/>
    <s v="Thu"/>
    <x v="9"/>
    <s v="CA-2019-148474"/>
    <n v="901"/>
    <s v="Ibico Plastic Spiral Binding Combs"/>
    <s v="Cassandra Brandow"/>
    <n v="31907"/>
    <n v="42"/>
    <n v="3"/>
    <n v="91"/>
  </r>
  <r>
    <n v="6"/>
    <x v="0"/>
    <x v="1119"/>
    <x v="3"/>
    <x v="0"/>
    <n v="6"/>
    <x v="0"/>
    <x v="10"/>
    <x v="2"/>
    <x v="117"/>
    <x v="4"/>
    <s v="United States"/>
    <x v="744"/>
    <x v="3"/>
    <m/>
    <x v="0"/>
    <x v="1"/>
    <d v="2019-03-06T00:00:00"/>
    <s v="Fri"/>
    <x v="2"/>
    <s v="CA-2019-148642"/>
    <n v="222"/>
    <s v="Avery 511"/>
    <s v="Kelly Williams"/>
    <n v="75220"/>
    <n v="2"/>
    <n v="2"/>
    <n v="5"/>
  </r>
  <r>
    <n v="6"/>
    <x v="0"/>
    <x v="1119"/>
    <x v="3"/>
    <x v="0"/>
    <n v="6"/>
    <x v="0"/>
    <x v="6"/>
    <x v="2"/>
    <x v="117"/>
    <x v="4"/>
    <s v="United States"/>
    <x v="744"/>
    <x v="3"/>
    <m/>
    <x v="0"/>
    <x v="1"/>
    <d v="2019-03-06T00:00:00"/>
    <s v="Fri"/>
    <x v="2"/>
    <s v="CA-2019-148642"/>
    <n v="1162"/>
    <s v="Newell 345"/>
    <s v="Kelly Williams"/>
    <n v="75220"/>
    <n v="5"/>
    <n v="4"/>
    <n v="63"/>
  </r>
  <r>
    <n v="6"/>
    <x v="0"/>
    <x v="1038"/>
    <x v="3"/>
    <x v="0"/>
    <n v="6"/>
    <x v="0"/>
    <x v="10"/>
    <x v="2"/>
    <x v="0"/>
    <x v="0"/>
    <s v="United States"/>
    <x v="789"/>
    <x v="0"/>
    <m/>
    <x v="0"/>
    <x v="0"/>
    <d v="2019-12-03T00:00:00"/>
    <s v="Tue"/>
    <x v="6"/>
    <s v="CA-2019-148691"/>
    <n v="232"/>
    <s v="Avery 520"/>
    <s v="Chuck Magee"/>
    <n v="10009"/>
    <n v="2"/>
    <n v="1"/>
    <n v="3"/>
  </r>
  <r>
    <n v="6"/>
    <x v="0"/>
    <x v="1038"/>
    <x v="3"/>
    <x v="0"/>
    <n v="6"/>
    <x v="0"/>
    <x v="2"/>
    <x v="2"/>
    <x v="0"/>
    <x v="0"/>
    <s v="United States"/>
    <x v="789"/>
    <x v="0"/>
    <m/>
    <x v="0"/>
    <x v="1"/>
    <d v="2019-12-03T00:00:00"/>
    <s v="Tue"/>
    <x v="6"/>
    <s v="CA-2019-148691"/>
    <n v="1489"/>
    <s v="SpineVue Locking Slant-D Ring Binders by Cardinal"/>
    <s v="Chuck Magee"/>
    <n v="10009"/>
    <n v="5"/>
    <n v="2"/>
    <n v="15"/>
  </r>
  <r>
    <n v="6"/>
    <x v="0"/>
    <x v="1038"/>
    <x v="3"/>
    <x v="0"/>
    <n v="6"/>
    <x v="0"/>
    <x v="2"/>
    <x v="2"/>
    <x v="0"/>
    <x v="0"/>
    <s v="United States"/>
    <x v="789"/>
    <x v="0"/>
    <m/>
    <x v="0"/>
    <x v="1"/>
    <d v="2019-12-03T00:00:00"/>
    <s v="Tue"/>
    <x v="6"/>
    <s v="CA-2019-148691"/>
    <n v="700"/>
    <s v="GBC Premium Transparent Covers with Diagonal Lined Pattern"/>
    <s v="Chuck Magee"/>
    <n v="10009"/>
    <n v="29"/>
    <n v="5"/>
    <n v="84"/>
  </r>
  <r>
    <n v="6"/>
    <x v="0"/>
    <x v="1038"/>
    <x v="3"/>
    <x v="0"/>
    <n v="6"/>
    <x v="0"/>
    <x v="0"/>
    <x v="0"/>
    <x v="0"/>
    <x v="0"/>
    <s v="United States"/>
    <x v="789"/>
    <x v="0"/>
    <m/>
    <x v="0"/>
    <x v="0"/>
    <d v="2019-12-03T00:00:00"/>
    <s v="Tue"/>
    <x v="6"/>
    <s v="CA-2019-148691"/>
    <n v="154"/>
    <s v="AT&amp;T 1080 Corded phone"/>
    <s v="Chuck Magee"/>
    <n v="10009"/>
    <n v="37"/>
    <n v="1"/>
    <n v="137"/>
  </r>
  <r>
    <n v="5"/>
    <x v="1"/>
    <x v="965"/>
    <x v="3"/>
    <x v="0"/>
    <n v="6"/>
    <x v="1"/>
    <x v="5"/>
    <x v="1"/>
    <x v="21"/>
    <x v="2"/>
    <s v="United States"/>
    <x v="548"/>
    <x v="2"/>
    <m/>
    <x v="0"/>
    <x v="1"/>
    <d v="2019-06-26T00:00:00"/>
    <s v="Thu"/>
    <x v="1"/>
    <s v="CA-2019-148810"/>
    <n v="831"/>
    <s v="Hon Comfortask Task/Swivel Chairs"/>
    <s v="Cassandra Brandow"/>
    <n v="33180"/>
    <n v="-14"/>
    <n v="3"/>
    <n v="274"/>
  </r>
  <r>
    <n v="5"/>
    <x v="1"/>
    <x v="965"/>
    <x v="3"/>
    <x v="0"/>
    <n v="6"/>
    <x v="1"/>
    <x v="10"/>
    <x v="2"/>
    <x v="21"/>
    <x v="2"/>
    <s v="United States"/>
    <x v="548"/>
    <x v="2"/>
    <m/>
    <x v="0"/>
    <x v="1"/>
    <d v="2019-06-26T00:00:00"/>
    <s v="Thu"/>
    <x v="1"/>
    <s v="CA-2019-148810"/>
    <n v="223"/>
    <s v="Avery 512"/>
    <s v="Cassandra Brandow"/>
    <n v="33180"/>
    <n v="5"/>
    <n v="6"/>
    <n v="14"/>
  </r>
  <r>
    <n v="5"/>
    <x v="2"/>
    <x v="960"/>
    <x v="3"/>
    <x v="1"/>
    <n v="3"/>
    <x v="2"/>
    <x v="2"/>
    <x v="2"/>
    <x v="6"/>
    <x v="20"/>
    <s v="United States"/>
    <x v="636"/>
    <x v="2"/>
    <m/>
    <x v="0"/>
    <x v="0"/>
    <d v="2019-12-10T00:00:00"/>
    <s v="Tue"/>
    <x v="6"/>
    <s v="CA-2019-148922"/>
    <n v="259"/>
    <s v="Avery Metallic Poly Binders"/>
    <s v="Cassandra Brandow"/>
    <n v="39212"/>
    <n v="22"/>
    <n v="8"/>
    <n v="46"/>
  </r>
  <r>
    <n v="5"/>
    <x v="2"/>
    <x v="960"/>
    <x v="3"/>
    <x v="1"/>
    <n v="3"/>
    <x v="2"/>
    <x v="8"/>
    <x v="0"/>
    <x v="6"/>
    <x v="20"/>
    <s v="United States"/>
    <x v="636"/>
    <x v="2"/>
    <m/>
    <x v="0"/>
    <x v="0"/>
    <d v="2019-12-10T00:00:00"/>
    <s v="Tue"/>
    <x v="6"/>
    <s v="CA-2019-148922"/>
    <n v="1330"/>
    <s v="Razer Tiamat Over Ear 7.1 Surround Sound PC Gaming Headset"/>
    <s v="Cassandra Brandow"/>
    <n v="39212"/>
    <n v="258"/>
    <n v="3"/>
    <n v="600"/>
  </r>
  <r>
    <n v="5"/>
    <x v="2"/>
    <x v="960"/>
    <x v="3"/>
    <x v="1"/>
    <n v="3"/>
    <x v="2"/>
    <x v="0"/>
    <x v="0"/>
    <x v="6"/>
    <x v="20"/>
    <s v="United States"/>
    <x v="636"/>
    <x v="2"/>
    <m/>
    <x v="0"/>
    <x v="0"/>
    <d v="2019-12-10T00:00:00"/>
    <s v="Tue"/>
    <x v="6"/>
    <s v="CA-2019-148922"/>
    <n v="479"/>
    <s v="Cyber Acoustics AC-202b Speech Recognition Stereo Headset"/>
    <s v="Cassandra Brandow"/>
    <n v="39212"/>
    <n v="1"/>
    <n v="3"/>
    <n v="39"/>
  </r>
  <r>
    <n v="4"/>
    <x v="1"/>
    <x v="958"/>
    <x v="3"/>
    <x v="0"/>
    <n v="6"/>
    <x v="1"/>
    <x v="11"/>
    <x v="2"/>
    <x v="0"/>
    <x v="0"/>
    <s v="United States"/>
    <x v="64"/>
    <x v="0"/>
    <m/>
    <x v="0"/>
    <x v="0"/>
    <d v="2019-09-07T00:00:00"/>
    <s v="Sat"/>
    <x v="0"/>
    <s v="CA-2019-148929"/>
    <n v="103"/>
    <s v="Advantus 10-Drawer Portable Organizer, Chrome Metal Frame, Smoke Drawers"/>
    <s v="Chuck Magee"/>
    <n v="10011"/>
    <n v="134"/>
    <n v="8"/>
    <n v="478"/>
  </r>
  <r>
    <n v="4"/>
    <x v="2"/>
    <x v="1245"/>
    <x v="3"/>
    <x v="1"/>
    <n v="3"/>
    <x v="2"/>
    <x v="9"/>
    <x v="1"/>
    <x v="17"/>
    <x v="1"/>
    <s v="United States"/>
    <x v="499"/>
    <x v="1"/>
    <m/>
    <x v="0"/>
    <x v="0"/>
    <d v="2019-11-11T00:00:00"/>
    <s v="Wed"/>
    <x v="7"/>
    <s v="CA-2019-148985"/>
    <n v="486"/>
    <s v="Dax Clear Box Frame"/>
    <s v="Anna Andreadi"/>
    <n v="90045"/>
    <n v="12"/>
    <n v="4"/>
    <n v="35"/>
  </r>
  <r>
    <n v="4"/>
    <x v="1"/>
    <x v="1176"/>
    <x v="3"/>
    <x v="0"/>
    <n v="6"/>
    <x v="1"/>
    <x v="3"/>
    <x v="2"/>
    <x v="13"/>
    <x v="10"/>
    <s v="United States"/>
    <x v="23"/>
    <x v="3"/>
    <m/>
    <x v="0"/>
    <x v="1"/>
    <d v="2019-11-23T00:00:00"/>
    <s v="Mon"/>
    <x v="7"/>
    <s v="CA-2019-148992"/>
    <n v="1756"/>
    <s v="Xerox 1959"/>
    <s v="Kelly Williams"/>
    <n v="60623"/>
    <n v="4"/>
    <n v="2"/>
    <n v="11"/>
  </r>
  <r>
    <n v="5"/>
    <x v="1"/>
    <x v="1270"/>
    <x v="3"/>
    <x v="0"/>
    <n v="6"/>
    <x v="0"/>
    <x v="5"/>
    <x v="1"/>
    <x v="21"/>
    <x v="2"/>
    <s v="United States"/>
    <x v="129"/>
    <x v="2"/>
    <m/>
    <x v="0"/>
    <x v="1"/>
    <d v="2019-01-30T00:00:00"/>
    <s v="Mon"/>
    <x v="3"/>
    <s v="CA-2019-148999"/>
    <n v="1205"/>
    <s v="Office Star - Contemporary Task Swivel chair with 2-way adjustable arms, Plum"/>
    <s v="Cassandra Brandow"/>
    <n v="33142"/>
    <n v="-68"/>
    <n v="4"/>
    <n v="419"/>
  </r>
  <r>
    <n v="4"/>
    <x v="1"/>
    <x v="1042"/>
    <x v="3"/>
    <x v="0"/>
    <n v="6"/>
    <x v="1"/>
    <x v="7"/>
    <x v="2"/>
    <x v="47"/>
    <x v="17"/>
    <s v="United States"/>
    <x v="267"/>
    <x v="3"/>
    <m/>
    <x v="0"/>
    <x v="0"/>
    <d v="2019-05-13T00:00:00"/>
    <s v="Fri"/>
    <x v="5"/>
    <s v="CA-2019-149048"/>
    <n v="1591"/>
    <s v="Tyvek Side-Opening Peel &amp; Seel Expanding Envelopes"/>
    <s v="Kelly Williams"/>
    <n v="47201"/>
    <n v="81"/>
    <n v="2"/>
    <n v="181"/>
  </r>
  <r>
    <n v="4"/>
    <x v="1"/>
    <x v="1042"/>
    <x v="3"/>
    <x v="0"/>
    <n v="6"/>
    <x v="1"/>
    <x v="11"/>
    <x v="2"/>
    <x v="47"/>
    <x v="17"/>
    <s v="United States"/>
    <x v="267"/>
    <x v="3"/>
    <m/>
    <x v="0"/>
    <x v="0"/>
    <d v="2019-05-13T00:00:00"/>
    <s v="Fri"/>
    <x v="5"/>
    <s v="CA-2019-149048"/>
    <n v="1551"/>
    <s v="Tennsco 6- and 18-Compartment Lockers"/>
    <s v="Kelly Williams"/>
    <n v="47201"/>
    <n v="95"/>
    <n v="2"/>
    <n v="530"/>
  </r>
  <r>
    <n v="4"/>
    <x v="1"/>
    <x v="1042"/>
    <x v="3"/>
    <x v="0"/>
    <n v="6"/>
    <x v="1"/>
    <x v="2"/>
    <x v="2"/>
    <x v="47"/>
    <x v="17"/>
    <s v="United States"/>
    <x v="267"/>
    <x v="3"/>
    <m/>
    <x v="0"/>
    <x v="0"/>
    <d v="2019-05-13T00:00:00"/>
    <s v="Fri"/>
    <x v="5"/>
    <s v="CA-2019-149048"/>
    <n v="897"/>
    <s v="Ibico Hi-Tech Manual Binding System"/>
    <s v="Kelly Williams"/>
    <n v="47201"/>
    <n v="412"/>
    <n v="3"/>
    <n v="915"/>
  </r>
  <r>
    <n v="4"/>
    <x v="1"/>
    <x v="1042"/>
    <x v="3"/>
    <x v="0"/>
    <n v="6"/>
    <x v="1"/>
    <x v="3"/>
    <x v="2"/>
    <x v="47"/>
    <x v="17"/>
    <s v="United States"/>
    <x v="267"/>
    <x v="3"/>
    <m/>
    <x v="0"/>
    <x v="0"/>
    <d v="2019-05-13T00:00:00"/>
    <s v="Fri"/>
    <x v="5"/>
    <s v="CA-2019-149048"/>
    <n v="788"/>
    <s v="Hammermill CopyPlus Copy Paper (20Lb. and 84 Bright)"/>
    <s v="Kelly Williams"/>
    <n v="47201"/>
    <n v="7"/>
    <n v="3"/>
    <n v="15"/>
  </r>
  <r>
    <n v="4"/>
    <x v="1"/>
    <x v="1042"/>
    <x v="3"/>
    <x v="0"/>
    <n v="6"/>
    <x v="1"/>
    <x v="0"/>
    <x v="0"/>
    <x v="47"/>
    <x v="17"/>
    <s v="United States"/>
    <x v="267"/>
    <x v="3"/>
    <m/>
    <x v="0"/>
    <x v="0"/>
    <d v="2019-05-13T00:00:00"/>
    <s v="Fri"/>
    <x v="5"/>
    <s v="CA-2019-149048"/>
    <n v="1275"/>
    <s v="Plantronics Calisto P620-M USB Wireless Speakerphone System"/>
    <s v="Kelly Williams"/>
    <n v="47201"/>
    <n v="159"/>
    <n v="3"/>
    <n v="588"/>
  </r>
  <r>
    <n v="5"/>
    <x v="1"/>
    <x v="1271"/>
    <x v="3"/>
    <x v="0"/>
    <n v="6"/>
    <x v="0"/>
    <x v="3"/>
    <x v="2"/>
    <x v="17"/>
    <x v="1"/>
    <s v="United States"/>
    <x v="689"/>
    <x v="1"/>
    <m/>
    <x v="0"/>
    <x v="0"/>
    <d v="2019-01-14T00:00:00"/>
    <s v="Sat"/>
    <x v="11"/>
    <s v="CA-2019-149076"/>
    <n v="1691"/>
    <s v="Xerox 19"/>
    <s v="Anna Andreadi"/>
    <n v="90036"/>
    <n v="70"/>
    <n v="5"/>
    <n v="155"/>
  </r>
  <r>
    <n v="0"/>
    <x v="0"/>
    <x v="1233"/>
    <x v="3"/>
    <x v="3"/>
    <n v="0"/>
    <x v="2"/>
    <x v="3"/>
    <x v="2"/>
    <x v="221"/>
    <x v="16"/>
    <s v="United States"/>
    <x v="418"/>
    <x v="2"/>
    <m/>
    <x v="0"/>
    <x v="1"/>
    <d v="2019-10-12T00:00:00"/>
    <s v="Thu"/>
    <x v="8"/>
    <s v="CA-2019-149146"/>
    <n v="1788"/>
    <s v="Xerox 1989"/>
    <s v="Cassandra Brandow"/>
    <n v="28110"/>
    <n v="3"/>
    <n v="2"/>
    <n v="8"/>
  </r>
  <r>
    <n v="3"/>
    <x v="0"/>
    <x v="1092"/>
    <x v="3"/>
    <x v="1"/>
    <n v="3"/>
    <x v="1"/>
    <x v="9"/>
    <x v="1"/>
    <x v="469"/>
    <x v="6"/>
    <s v="United States"/>
    <x v="59"/>
    <x v="3"/>
    <m/>
    <x v="0"/>
    <x v="0"/>
    <d v="2019-11-23T00:00:00"/>
    <s v="Mon"/>
    <x v="7"/>
    <s v="CA-2019-149160"/>
    <n v="458"/>
    <s v="Coloredge Poster Frame"/>
    <s v="Kelly Williams"/>
    <n v="48187"/>
    <n v="11"/>
    <n v="2"/>
    <n v="28"/>
  </r>
  <r>
    <n v="3"/>
    <x v="0"/>
    <x v="1092"/>
    <x v="3"/>
    <x v="1"/>
    <n v="3"/>
    <x v="1"/>
    <x v="2"/>
    <x v="2"/>
    <x v="469"/>
    <x v="6"/>
    <s v="United States"/>
    <x v="59"/>
    <x v="3"/>
    <m/>
    <x v="0"/>
    <x v="0"/>
    <d v="2019-11-23T00:00:00"/>
    <s v="Mon"/>
    <x v="7"/>
    <s v="CA-2019-149160"/>
    <n v="719"/>
    <s v="GBC VeloBinder Manual Binding System"/>
    <s v="Kelly Williams"/>
    <n v="48187"/>
    <n v="138"/>
    <n v="8"/>
    <n v="288"/>
  </r>
  <r>
    <n v="4"/>
    <x v="1"/>
    <x v="1243"/>
    <x v="3"/>
    <x v="0"/>
    <n v="6"/>
    <x v="0"/>
    <x v="5"/>
    <x v="1"/>
    <x v="47"/>
    <x v="19"/>
    <s v="United States"/>
    <x v="168"/>
    <x v="0"/>
    <m/>
    <x v="0"/>
    <x v="2"/>
    <d v="2019-05-08T00:00:00"/>
    <s v="Sun"/>
    <x v="5"/>
    <s v="CA-2019-149181"/>
    <n v="739"/>
    <s v="Global Chrome Stack Chair"/>
    <s v="Chuck Magee"/>
    <n v="43229"/>
    <n v="-2"/>
    <n v="2"/>
    <n v="48"/>
  </r>
  <r>
    <n v="0"/>
    <x v="0"/>
    <x v="976"/>
    <x v="3"/>
    <x v="3"/>
    <n v="0"/>
    <x v="1"/>
    <x v="2"/>
    <x v="2"/>
    <x v="131"/>
    <x v="6"/>
    <s v="United States"/>
    <x v="478"/>
    <x v="3"/>
    <m/>
    <x v="0"/>
    <x v="0"/>
    <d v="2019-05-20T00:00:00"/>
    <s v="Fri"/>
    <x v="5"/>
    <s v="CA-2019-149468"/>
    <n v="1492"/>
    <s v="Square Ring Data Binders, Rigid 75 Pt. Covers, 11 x 14-7/8"/>
    <s v="Kelly Williams"/>
    <n v="48183"/>
    <n v="20"/>
    <n v="2"/>
    <n v="41"/>
  </r>
  <r>
    <n v="3"/>
    <x v="2"/>
    <x v="1206"/>
    <x v="3"/>
    <x v="2"/>
    <n v="1"/>
    <x v="1"/>
    <x v="12"/>
    <x v="2"/>
    <x v="16"/>
    <x v="12"/>
    <s v="United States"/>
    <x v="400"/>
    <x v="0"/>
    <m/>
    <x v="0"/>
    <x v="1"/>
    <d v="2019-04-24T00:00:00"/>
    <s v="Tue"/>
    <x v="4"/>
    <s v="CA-2019-149489"/>
    <n v="66"/>
    <s v="Acco Smartsocket Table Surge Protector, 6 Color-Coded Adapter Outlets"/>
    <s v="Chuck Magee"/>
    <n v="19143"/>
    <n v="12"/>
    <n v="2"/>
    <n v="99"/>
  </r>
  <r>
    <n v="3"/>
    <x v="2"/>
    <x v="1206"/>
    <x v="3"/>
    <x v="2"/>
    <n v="1"/>
    <x v="1"/>
    <x v="2"/>
    <x v="2"/>
    <x v="16"/>
    <x v="12"/>
    <s v="United States"/>
    <x v="400"/>
    <x v="0"/>
    <m/>
    <x v="0"/>
    <x v="4"/>
    <d v="2019-04-24T00:00:00"/>
    <s v="Tue"/>
    <x v="4"/>
    <s v="CA-2019-149489"/>
    <n v="267"/>
    <s v="Avery Reinforcements for Hole-Punch Pages"/>
    <s v="Chuck Magee"/>
    <n v="19143"/>
    <n v="-1"/>
    <n v="2"/>
    <n v="1"/>
  </r>
  <r>
    <n v="3"/>
    <x v="2"/>
    <x v="1206"/>
    <x v="3"/>
    <x v="2"/>
    <n v="1"/>
    <x v="1"/>
    <x v="2"/>
    <x v="2"/>
    <x v="16"/>
    <x v="12"/>
    <s v="United States"/>
    <x v="400"/>
    <x v="0"/>
    <m/>
    <x v="0"/>
    <x v="4"/>
    <d v="2019-04-24T00:00:00"/>
    <s v="Tue"/>
    <x v="4"/>
    <s v="CA-2019-149489"/>
    <n v="705"/>
    <s v="GBC ProClick Spines for 32-Hole Punch"/>
    <s v="Chuck Magee"/>
    <n v="19143"/>
    <n v="-6"/>
    <n v="2"/>
    <n v="8"/>
  </r>
  <r>
    <n v="1"/>
    <x v="2"/>
    <x v="1137"/>
    <x v="3"/>
    <x v="3"/>
    <n v="0"/>
    <x v="2"/>
    <x v="5"/>
    <x v="1"/>
    <x v="63"/>
    <x v="1"/>
    <s v="United States"/>
    <x v="326"/>
    <x v="1"/>
    <m/>
    <x v="0"/>
    <x v="1"/>
    <d v="2019-09-11T00:00:00"/>
    <s v="Wed"/>
    <x v="0"/>
    <s v="CA-2019-149559"/>
    <n v="846"/>
    <s v="Hon Pagoda Stacking Chairs"/>
    <s v="Anna Andreadi"/>
    <n v="90805"/>
    <n v="257"/>
    <n v="8"/>
    <n v="2054"/>
  </r>
  <r>
    <n v="1"/>
    <x v="2"/>
    <x v="1137"/>
    <x v="3"/>
    <x v="3"/>
    <n v="0"/>
    <x v="2"/>
    <x v="7"/>
    <x v="2"/>
    <x v="63"/>
    <x v="1"/>
    <s v="United States"/>
    <x v="326"/>
    <x v="1"/>
    <m/>
    <x v="0"/>
    <x v="0"/>
    <d v="2019-09-11T00:00:00"/>
    <s v="Wed"/>
    <x v="0"/>
    <s v="CA-2019-149559"/>
    <n v="3"/>
    <s v="#10 Self-Seal White Envelopes"/>
    <s v="Anna Andreadi"/>
    <n v="90805"/>
    <n v="11"/>
    <n v="2"/>
    <n v="22"/>
  </r>
  <r>
    <n v="1"/>
    <x v="2"/>
    <x v="1137"/>
    <x v="3"/>
    <x v="3"/>
    <n v="0"/>
    <x v="2"/>
    <x v="3"/>
    <x v="2"/>
    <x v="63"/>
    <x v="1"/>
    <s v="United States"/>
    <x v="326"/>
    <x v="1"/>
    <m/>
    <x v="0"/>
    <x v="0"/>
    <d v="2019-09-11T00:00:00"/>
    <s v="Wed"/>
    <x v="0"/>
    <s v="CA-2019-149559"/>
    <n v="1796"/>
    <s v="Xerox 1996"/>
    <s v="Anna Andreadi"/>
    <n v="90805"/>
    <n v="6"/>
    <n v="2"/>
    <n v="13"/>
  </r>
  <r>
    <n v="2"/>
    <x v="2"/>
    <x v="1108"/>
    <x v="3"/>
    <x v="2"/>
    <n v="1"/>
    <x v="0"/>
    <x v="8"/>
    <x v="0"/>
    <x v="17"/>
    <x v="1"/>
    <s v="United States"/>
    <x v="557"/>
    <x v="1"/>
    <m/>
    <x v="0"/>
    <x v="0"/>
    <d v="2019-12-22T00:00:00"/>
    <s v="Sun"/>
    <x v="6"/>
    <s v="CA-2019-149699"/>
    <n v="956"/>
    <s v="Kensington Expert Mouse Optical USB Trackball for PC or Mac"/>
    <s v="Anna Andreadi"/>
    <n v="90008"/>
    <n v="142"/>
    <n v="5"/>
    <n v="475"/>
  </r>
  <r>
    <n v="1"/>
    <x v="0"/>
    <x v="1090"/>
    <x v="3"/>
    <x v="2"/>
    <n v="1"/>
    <x v="1"/>
    <x v="8"/>
    <x v="0"/>
    <x v="487"/>
    <x v="10"/>
    <s v="United States"/>
    <x v="724"/>
    <x v="3"/>
    <m/>
    <x v="0"/>
    <x v="1"/>
    <d v="2019-12-11T00:00:00"/>
    <s v="Wed"/>
    <x v="6"/>
    <s v="CA-2019-149706"/>
    <n v="602"/>
    <s v="Enermax Briskie RF Wireless Keyboard and Mouse Combo"/>
    <s v="Kelly Williams"/>
    <n v="60067"/>
    <n v="23"/>
    <n v="7"/>
    <n v="116"/>
  </r>
  <r>
    <n v="3"/>
    <x v="0"/>
    <x v="1210"/>
    <x v="3"/>
    <x v="1"/>
    <n v="3"/>
    <x v="0"/>
    <x v="9"/>
    <x v="1"/>
    <x v="488"/>
    <x v="4"/>
    <s v="United States"/>
    <x v="289"/>
    <x v="3"/>
    <m/>
    <x v="0"/>
    <x v="7"/>
    <d v="2019-06-04T00:00:00"/>
    <s v="Wed"/>
    <x v="9"/>
    <s v="CA-2019-149720"/>
    <n v="1183"/>
    <s v="Nu-Dell Executive Frame"/>
    <s v="Kelly Williams"/>
    <n v="75034"/>
    <n v="-17"/>
    <n v="6"/>
    <n v="30"/>
  </r>
  <r>
    <n v="6"/>
    <x v="0"/>
    <x v="1263"/>
    <x v="3"/>
    <x v="0"/>
    <n v="6"/>
    <x v="0"/>
    <x v="3"/>
    <x v="2"/>
    <x v="175"/>
    <x v="2"/>
    <s v="United States"/>
    <x v="435"/>
    <x v="2"/>
    <m/>
    <x v="0"/>
    <x v="1"/>
    <d v="2019-10-03T00:00:00"/>
    <s v="Tue"/>
    <x v="8"/>
    <s v="CA-2019-149853"/>
    <n v="1811"/>
    <s v="Xerox 208"/>
    <s v="Cassandra Brandow"/>
    <n v="33012"/>
    <n v="5"/>
    <n v="3"/>
    <n v="16"/>
  </r>
  <r>
    <n v="6"/>
    <x v="0"/>
    <x v="1263"/>
    <x v="3"/>
    <x v="0"/>
    <n v="6"/>
    <x v="0"/>
    <x v="12"/>
    <x v="2"/>
    <x v="175"/>
    <x v="2"/>
    <s v="United States"/>
    <x v="435"/>
    <x v="2"/>
    <m/>
    <x v="0"/>
    <x v="1"/>
    <d v="2019-10-03T00:00:00"/>
    <s v="Tue"/>
    <x v="8"/>
    <s v="CA-2019-149853"/>
    <n v="860"/>
    <s v="Hoover Portapower Portable Vacuum"/>
    <s v="Cassandra Brandow"/>
    <n v="33012"/>
    <n v="1"/>
    <n v="5"/>
    <n v="18"/>
  </r>
  <r>
    <n v="2"/>
    <x v="2"/>
    <x v="1228"/>
    <x v="3"/>
    <x v="2"/>
    <n v="1"/>
    <x v="1"/>
    <x v="14"/>
    <x v="1"/>
    <x v="1"/>
    <x v="1"/>
    <s v="United States"/>
    <x v="170"/>
    <x v="1"/>
    <m/>
    <x v="0"/>
    <x v="5"/>
    <d v="2019-04-01T00:00:00"/>
    <s v="Sun"/>
    <x v="4"/>
    <s v="CA-2019-149881"/>
    <n v="1390"/>
    <s v="Safco Value Mate Steel Bookcase, Baked Enamel Finish on Steel, Black"/>
    <s v="Anna Andreadi"/>
    <n v="94110"/>
    <n v="85"/>
    <n v="8"/>
    <n v="483"/>
  </r>
  <r>
    <n v="2"/>
    <x v="2"/>
    <x v="1228"/>
    <x v="3"/>
    <x v="2"/>
    <n v="1"/>
    <x v="1"/>
    <x v="13"/>
    <x v="0"/>
    <x v="1"/>
    <x v="1"/>
    <s v="United States"/>
    <x v="170"/>
    <x v="1"/>
    <m/>
    <x v="0"/>
    <x v="1"/>
    <d v="2019-04-01T00:00:00"/>
    <s v="Sun"/>
    <x v="4"/>
    <s v="CA-2019-149881"/>
    <n v="476"/>
    <s v="Cubify CubeX 3D Printer Double Head Print"/>
    <s v="Anna Andreadi"/>
    <n v="94110"/>
    <n v="360"/>
    <n v="2"/>
    <n v="4800"/>
  </r>
  <r>
    <n v="6"/>
    <x v="0"/>
    <x v="1081"/>
    <x v="3"/>
    <x v="0"/>
    <n v="6"/>
    <x v="0"/>
    <x v="1"/>
    <x v="1"/>
    <x v="16"/>
    <x v="12"/>
    <s v="United States"/>
    <x v="347"/>
    <x v="0"/>
    <m/>
    <x v="0"/>
    <x v="6"/>
    <d v="2019-11-07T00:00:00"/>
    <s v="Sat"/>
    <x v="7"/>
    <s v="CA-2019-149888"/>
    <n v="314"/>
    <s v="Bevis Rectangular Conference Tables"/>
    <s v="Chuck Magee"/>
    <n v="19120"/>
    <n v="-140"/>
    <n v="4"/>
    <n v="350"/>
  </r>
  <r>
    <n v="6"/>
    <x v="0"/>
    <x v="1081"/>
    <x v="3"/>
    <x v="0"/>
    <n v="6"/>
    <x v="0"/>
    <x v="0"/>
    <x v="0"/>
    <x v="16"/>
    <x v="12"/>
    <s v="United States"/>
    <x v="347"/>
    <x v="0"/>
    <m/>
    <x v="0"/>
    <x v="6"/>
    <d v="2019-11-07T00:00:00"/>
    <s v="Sat"/>
    <x v="7"/>
    <s v="CA-2019-149888"/>
    <n v="940"/>
    <s v="Jabra Supreme Plus Driver Edition Headset"/>
    <s v="Chuck Magee"/>
    <n v="19120"/>
    <n v="-72"/>
    <n v="5"/>
    <n v="360"/>
  </r>
  <r>
    <n v="4"/>
    <x v="1"/>
    <x v="1137"/>
    <x v="3"/>
    <x v="0"/>
    <n v="6"/>
    <x v="0"/>
    <x v="0"/>
    <x v="0"/>
    <x v="16"/>
    <x v="12"/>
    <s v="United States"/>
    <x v="562"/>
    <x v="0"/>
    <m/>
    <x v="0"/>
    <x v="6"/>
    <d v="2019-09-08T00:00:00"/>
    <s v="Sun"/>
    <x v="0"/>
    <s v="CA-2019-149895"/>
    <n v="34"/>
    <s v="Aastra 6757i CT Wireless VoIP phone"/>
    <s v="Chuck Magee"/>
    <n v="19134"/>
    <n v="-47"/>
    <n v="2"/>
    <n v="259"/>
  </r>
  <r>
    <n v="4"/>
    <x v="2"/>
    <x v="1044"/>
    <x v="3"/>
    <x v="1"/>
    <n v="3"/>
    <x v="0"/>
    <x v="12"/>
    <x v="2"/>
    <x v="435"/>
    <x v="11"/>
    <s v="United States"/>
    <x v="446"/>
    <x v="1"/>
    <m/>
    <x v="0"/>
    <x v="0"/>
    <d v="2019-11-12T00:00:00"/>
    <s v="Thu"/>
    <x v="7"/>
    <s v="CA-2019-149944"/>
    <n v="663"/>
    <s v="Fellowes Superior 10 Outlet Split Surge Protector"/>
    <s v="Anna Andreadi"/>
    <n v="98632"/>
    <n v="22"/>
    <n v="2"/>
    <n v="76"/>
  </r>
  <r>
    <n v="4"/>
    <x v="2"/>
    <x v="1044"/>
    <x v="3"/>
    <x v="1"/>
    <n v="3"/>
    <x v="0"/>
    <x v="4"/>
    <x v="2"/>
    <x v="435"/>
    <x v="11"/>
    <s v="United States"/>
    <x v="446"/>
    <x v="1"/>
    <m/>
    <x v="0"/>
    <x v="0"/>
    <d v="2019-11-12T00:00:00"/>
    <s v="Thu"/>
    <x v="7"/>
    <s v="CA-2019-149944"/>
    <n v="1507"/>
    <s v="Staples"/>
    <s v="Anna Andreadi"/>
    <n v="98632"/>
    <n v="9"/>
    <n v="3"/>
    <n v="18"/>
  </r>
  <r>
    <n v="4"/>
    <x v="1"/>
    <x v="1126"/>
    <x v="3"/>
    <x v="0"/>
    <n v="6"/>
    <x v="0"/>
    <x v="9"/>
    <x v="1"/>
    <x v="8"/>
    <x v="25"/>
    <s v="United States"/>
    <x v="646"/>
    <x v="0"/>
    <m/>
    <x v="0"/>
    <x v="0"/>
    <d v="2019-10-12T00:00:00"/>
    <s v="Thu"/>
    <x v="8"/>
    <s v="CA-2019-150091"/>
    <n v="497"/>
    <s v="DAX Two-Tone Silver Metal Document Frame"/>
    <s v="Chuck Magee"/>
    <n v="8701"/>
    <n v="17"/>
    <n v="2"/>
    <n v="40"/>
  </r>
  <r>
    <n v="4"/>
    <x v="1"/>
    <x v="1126"/>
    <x v="3"/>
    <x v="0"/>
    <n v="6"/>
    <x v="0"/>
    <x v="14"/>
    <x v="1"/>
    <x v="8"/>
    <x v="25"/>
    <s v="United States"/>
    <x v="646"/>
    <x v="0"/>
    <m/>
    <x v="0"/>
    <x v="0"/>
    <d v="2019-10-12T00:00:00"/>
    <s v="Thu"/>
    <x v="8"/>
    <s v="CA-2019-150091"/>
    <n v="735"/>
    <s v="Global Adaptabilites Bookcase, Cherry/Storm Gray Finish"/>
    <s v="Chuck Magee"/>
    <n v="8701"/>
    <n v="129"/>
    <n v="5"/>
    <n v="2155"/>
  </r>
  <r>
    <n v="4"/>
    <x v="1"/>
    <x v="1126"/>
    <x v="3"/>
    <x v="0"/>
    <n v="6"/>
    <x v="0"/>
    <x v="4"/>
    <x v="2"/>
    <x v="8"/>
    <x v="25"/>
    <s v="United States"/>
    <x v="646"/>
    <x v="0"/>
    <m/>
    <x v="0"/>
    <x v="0"/>
    <d v="2019-10-12T00:00:00"/>
    <s v="Thu"/>
    <x v="8"/>
    <s v="CA-2019-150091"/>
    <n v="1219"/>
    <s v="OIC Colored Binder Clips, Assorted Sizes"/>
    <s v="Chuck Magee"/>
    <n v="8701"/>
    <n v="9"/>
    <n v="5"/>
    <n v="18"/>
  </r>
  <r>
    <n v="4"/>
    <x v="1"/>
    <x v="1126"/>
    <x v="3"/>
    <x v="0"/>
    <n v="6"/>
    <x v="0"/>
    <x v="8"/>
    <x v="0"/>
    <x v="8"/>
    <x v="25"/>
    <s v="United States"/>
    <x v="646"/>
    <x v="0"/>
    <m/>
    <x v="0"/>
    <x v="0"/>
    <d v="2019-10-12T00:00:00"/>
    <s v="Thu"/>
    <x v="8"/>
    <s v="CA-2019-150091"/>
    <n v="916"/>
    <s v="Imation 8gb Micro Traveldrive Usb 2.0 Flash Drive"/>
    <s v="Chuck Magee"/>
    <n v="8701"/>
    <n v="5"/>
    <n v="3"/>
    <n v="45"/>
  </r>
  <r>
    <n v="2"/>
    <x v="2"/>
    <x v="959"/>
    <x v="3"/>
    <x v="2"/>
    <n v="1"/>
    <x v="0"/>
    <x v="10"/>
    <x v="2"/>
    <x v="489"/>
    <x v="1"/>
    <s v="United States"/>
    <x v="474"/>
    <x v="1"/>
    <m/>
    <x v="0"/>
    <x v="0"/>
    <d v="2019-07-08T00:00:00"/>
    <s v="Sun"/>
    <x v="1"/>
    <s v="CA-2019-150189"/>
    <n v="193"/>
    <s v="Avery 485"/>
    <s v="Anna Andreadi"/>
    <n v="94403"/>
    <n v="35"/>
    <n v="6"/>
    <n v="75"/>
  </r>
  <r>
    <n v="5"/>
    <x v="1"/>
    <x v="1025"/>
    <x v="3"/>
    <x v="0"/>
    <n v="6"/>
    <x v="0"/>
    <x v="5"/>
    <x v="1"/>
    <x v="4"/>
    <x v="4"/>
    <s v="United States"/>
    <x v="677"/>
    <x v="3"/>
    <m/>
    <x v="0"/>
    <x v="2"/>
    <d v="2019-11-25T00:00:00"/>
    <s v="Wed"/>
    <x v="7"/>
    <s v="CA-2019-150266"/>
    <n v="832"/>
    <s v="Hon Deluxe Fabric Upholstered Stacking Chairs"/>
    <s v="Kelly Williams"/>
    <n v="77070"/>
    <n v="-24"/>
    <n v="5"/>
    <n v="854"/>
  </r>
  <r>
    <n v="5"/>
    <x v="1"/>
    <x v="1025"/>
    <x v="3"/>
    <x v="0"/>
    <n v="6"/>
    <x v="0"/>
    <x v="6"/>
    <x v="2"/>
    <x v="4"/>
    <x v="4"/>
    <s v="United States"/>
    <x v="677"/>
    <x v="3"/>
    <m/>
    <x v="0"/>
    <x v="1"/>
    <d v="2019-11-25T00:00:00"/>
    <s v="Wed"/>
    <x v="7"/>
    <s v="CA-2019-150266"/>
    <n v="255"/>
    <s v="Avery Hi-Liter Smear-Safe Highlighters"/>
    <s v="Kelly Williams"/>
    <n v="77070"/>
    <n v="4"/>
    <n v="4"/>
    <n v="19"/>
  </r>
  <r>
    <n v="5"/>
    <x v="1"/>
    <x v="1025"/>
    <x v="3"/>
    <x v="0"/>
    <n v="6"/>
    <x v="0"/>
    <x v="12"/>
    <x v="2"/>
    <x v="4"/>
    <x v="4"/>
    <s v="United States"/>
    <x v="677"/>
    <x v="3"/>
    <m/>
    <x v="0"/>
    <x v="3"/>
    <d v="2019-11-25T00:00:00"/>
    <s v="Wed"/>
    <x v="7"/>
    <s v="CA-2019-150266"/>
    <n v="641"/>
    <s v="Fellowes Command Center 5-outlet power strip"/>
    <s v="Kelly Williams"/>
    <n v="77070"/>
    <n v="-180"/>
    <n v="5"/>
    <n v="68"/>
  </r>
  <r>
    <n v="5"/>
    <x v="1"/>
    <x v="1025"/>
    <x v="3"/>
    <x v="0"/>
    <n v="6"/>
    <x v="0"/>
    <x v="0"/>
    <x v="0"/>
    <x v="4"/>
    <x v="4"/>
    <s v="United States"/>
    <x v="677"/>
    <x v="3"/>
    <m/>
    <x v="0"/>
    <x v="1"/>
    <d v="2019-11-25T00:00:00"/>
    <s v="Wed"/>
    <x v="7"/>
    <s v="CA-2019-150266"/>
    <n v="342"/>
    <s v="Blue Parrot B250XT Professional Grade Wireless Bluetooth Headset with"/>
    <s v="Kelly Williams"/>
    <n v="77070"/>
    <n v="37"/>
    <n v="5"/>
    <n v="300"/>
  </r>
  <r>
    <n v="5"/>
    <x v="1"/>
    <x v="967"/>
    <x v="3"/>
    <x v="0"/>
    <n v="6"/>
    <x v="1"/>
    <x v="8"/>
    <x v="0"/>
    <x v="464"/>
    <x v="11"/>
    <s v="United States"/>
    <x v="147"/>
    <x v="1"/>
    <m/>
    <x v="0"/>
    <x v="0"/>
    <d v="2019-06-03T00:00:00"/>
    <s v="Tue"/>
    <x v="9"/>
    <s v="CA-2019-150420"/>
    <n v="1274"/>
    <s v="Plantronics Audio 995 Wireless Stereo Headset"/>
    <s v="Anna Andreadi"/>
    <n v="98226"/>
    <n v="363"/>
    <n v="10"/>
    <n v="1100"/>
  </r>
  <r>
    <n v="4"/>
    <x v="1"/>
    <x v="1166"/>
    <x v="3"/>
    <x v="0"/>
    <n v="6"/>
    <x v="0"/>
    <x v="4"/>
    <x v="2"/>
    <x v="1"/>
    <x v="1"/>
    <s v="United States"/>
    <x v="735"/>
    <x v="1"/>
    <m/>
    <x v="0"/>
    <x v="0"/>
    <d v="2019-01-26T00:00:00"/>
    <s v="Thu"/>
    <x v="11"/>
    <s v="CA-2019-150469"/>
    <n v="326"/>
    <s v="Binder Clips by OIC"/>
    <s v="Anna Andreadi"/>
    <n v="94109"/>
    <n v="6"/>
    <n v="8"/>
    <n v="12"/>
  </r>
  <r>
    <n v="4"/>
    <x v="1"/>
    <x v="1029"/>
    <x v="3"/>
    <x v="0"/>
    <n v="6"/>
    <x v="1"/>
    <x v="2"/>
    <x v="2"/>
    <x v="490"/>
    <x v="23"/>
    <s v="United States"/>
    <x v="239"/>
    <x v="3"/>
    <m/>
    <x v="0"/>
    <x v="0"/>
    <d v="2019-07-20T00:00:00"/>
    <s v="Fri"/>
    <x v="1"/>
    <s v="CA-2019-150497"/>
    <n v="898"/>
    <s v="Ibico Ibimaster 300 Manual Binding System"/>
    <s v="Kelly Williams"/>
    <n v="55369"/>
    <n v="331"/>
    <n v="2"/>
    <n v="736"/>
  </r>
  <r>
    <n v="6"/>
    <x v="0"/>
    <x v="1071"/>
    <x v="3"/>
    <x v="0"/>
    <n v="6"/>
    <x v="0"/>
    <x v="11"/>
    <x v="2"/>
    <x v="117"/>
    <x v="4"/>
    <s v="United States"/>
    <x v="404"/>
    <x v="3"/>
    <m/>
    <x v="0"/>
    <x v="1"/>
    <d v="2019-11-06T00:00:00"/>
    <s v="Fri"/>
    <x v="7"/>
    <s v="CA-2019-150504"/>
    <n v="1456"/>
    <s v="SimpliFile Personal File, Black Granite, 15w x 6-15/16d x 11-1/4h"/>
    <s v="Kelly Williams"/>
    <n v="75220"/>
    <n v="2"/>
    <n v="2"/>
    <n v="18"/>
  </r>
  <r>
    <n v="5"/>
    <x v="1"/>
    <x v="1058"/>
    <x v="3"/>
    <x v="0"/>
    <n v="6"/>
    <x v="2"/>
    <x v="6"/>
    <x v="2"/>
    <x v="485"/>
    <x v="34"/>
    <s v="United States"/>
    <x v="165"/>
    <x v="3"/>
    <m/>
    <x v="0"/>
    <x v="0"/>
    <d v="2019-02-20T00:00:00"/>
    <s v="Fri"/>
    <x v="3"/>
    <s v="CA-2019-150525"/>
    <n v="1169"/>
    <s v="Newell 351"/>
    <s v="Kelly Williams"/>
    <n v="74403"/>
    <n v="2"/>
    <n v="2"/>
    <n v="7"/>
  </r>
  <r>
    <n v="5"/>
    <x v="1"/>
    <x v="1058"/>
    <x v="3"/>
    <x v="0"/>
    <n v="6"/>
    <x v="2"/>
    <x v="12"/>
    <x v="2"/>
    <x v="485"/>
    <x v="34"/>
    <s v="United States"/>
    <x v="165"/>
    <x v="3"/>
    <m/>
    <x v="0"/>
    <x v="0"/>
    <d v="2019-02-20T00:00:00"/>
    <s v="Fri"/>
    <x v="3"/>
    <s v="CA-2019-150525"/>
    <n v="519"/>
    <s v="Disposable Triple-Filter Dust Bags"/>
    <s v="Kelly Williams"/>
    <n v="74403"/>
    <n v="3"/>
    <n v="3"/>
    <n v="13"/>
  </r>
  <r>
    <n v="5"/>
    <x v="2"/>
    <x v="1159"/>
    <x v="3"/>
    <x v="1"/>
    <n v="3"/>
    <x v="1"/>
    <x v="9"/>
    <x v="1"/>
    <x v="17"/>
    <x v="1"/>
    <s v="United States"/>
    <x v="232"/>
    <x v="1"/>
    <m/>
    <x v="0"/>
    <x v="0"/>
    <d v="2019-02-09T00:00:00"/>
    <s v="Mon"/>
    <x v="3"/>
    <s v="CA-2019-150602"/>
    <n v="1052"/>
    <s v="Master Big Foot Doorstop, Beige"/>
    <s v="Anna Andreadi"/>
    <n v="90045"/>
    <n v="7"/>
    <n v="4"/>
    <n v="21"/>
  </r>
  <r>
    <n v="4"/>
    <x v="1"/>
    <x v="1213"/>
    <x v="3"/>
    <x v="0"/>
    <n v="6"/>
    <x v="2"/>
    <x v="2"/>
    <x v="2"/>
    <x v="17"/>
    <x v="1"/>
    <s v="United States"/>
    <x v="660"/>
    <x v="1"/>
    <s v="Yes"/>
    <x v="1"/>
    <x v="1"/>
    <d v="2019-04-30T00:00:00"/>
    <s v="Mon"/>
    <x v="5"/>
    <s v="CA-2019-150609"/>
    <n v="640"/>
    <s v="Fellowes Black Plastic Comb Bindings"/>
    <s v="Anna Andreadi"/>
    <n v="90032"/>
    <n v="8"/>
    <n v="5"/>
    <n v="23"/>
  </r>
  <r>
    <n v="4"/>
    <x v="1"/>
    <x v="1132"/>
    <x v="3"/>
    <x v="0"/>
    <n v="6"/>
    <x v="2"/>
    <x v="11"/>
    <x v="2"/>
    <x v="403"/>
    <x v="38"/>
    <s v="United States"/>
    <x v="14"/>
    <x v="0"/>
    <m/>
    <x v="0"/>
    <x v="0"/>
    <d v="2019-04-10T00:00:00"/>
    <s v="Tue"/>
    <x v="4"/>
    <s v="CA-2019-150623"/>
    <n v="1344"/>
    <s v="Recycled Steel Personal File for Hanging File Folders"/>
    <s v="Chuck Magee"/>
    <n v="6708"/>
    <n v="72"/>
    <n v="5"/>
    <n v="286"/>
  </r>
  <r>
    <n v="4"/>
    <x v="1"/>
    <x v="1132"/>
    <x v="3"/>
    <x v="0"/>
    <n v="6"/>
    <x v="2"/>
    <x v="8"/>
    <x v="0"/>
    <x v="403"/>
    <x v="38"/>
    <s v="United States"/>
    <x v="14"/>
    <x v="0"/>
    <m/>
    <x v="0"/>
    <x v="0"/>
    <d v="2019-04-10T00:00:00"/>
    <s v="Tue"/>
    <x v="4"/>
    <s v="CA-2019-150623"/>
    <n v="1013"/>
    <s v="Logitech G700s Rechargeable Gaming Mouse"/>
    <s v="Chuck Magee"/>
    <n v="6708"/>
    <n v="42"/>
    <n v="1"/>
    <n v="100"/>
  </r>
  <r>
    <n v="5"/>
    <x v="1"/>
    <x v="961"/>
    <x v="3"/>
    <x v="0"/>
    <n v="6"/>
    <x v="2"/>
    <x v="2"/>
    <x v="2"/>
    <x v="19"/>
    <x v="35"/>
    <s v="United States"/>
    <x v="722"/>
    <x v="0"/>
    <m/>
    <x v="0"/>
    <x v="0"/>
    <d v="2019-10-14T00:00:00"/>
    <s v="Sat"/>
    <x v="8"/>
    <s v="CA-2019-150707"/>
    <n v="58"/>
    <s v="Acco PRESSTEX Data Binder with Storage Hooks, Dark Blue, 14 7/8 X 11"/>
    <s v="Chuck Magee"/>
    <n v="21044"/>
    <n v="18"/>
    <n v="7"/>
    <n v="38"/>
  </r>
  <r>
    <n v="6"/>
    <x v="0"/>
    <x v="1059"/>
    <x v="3"/>
    <x v="0"/>
    <n v="6"/>
    <x v="0"/>
    <x v="1"/>
    <x v="1"/>
    <x v="6"/>
    <x v="27"/>
    <s v="United States"/>
    <x v="369"/>
    <x v="2"/>
    <s v="Yes"/>
    <x v="1"/>
    <x v="6"/>
    <d v="2019-12-22T00:00:00"/>
    <s v="Sun"/>
    <x v="6"/>
    <s v="CA-2019-150910"/>
    <n v="314"/>
    <s v="Bevis Round Bullnose 29 High Table Top"/>
    <s v="Cassandra Brandow"/>
    <n v="38301"/>
    <n v="-249"/>
    <n v="6"/>
    <n v="935"/>
  </r>
  <r>
    <n v="6"/>
    <x v="0"/>
    <x v="1059"/>
    <x v="3"/>
    <x v="0"/>
    <n v="6"/>
    <x v="0"/>
    <x v="11"/>
    <x v="2"/>
    <x v="6"/>
    <x v="27"/>
    <s v="United States"/>
    <x v="369"/>
    <x v="2"/>
    <s v="Yes"/>
    <x v="1"/>
    <x v="1"/>
    <d v="2019-12-22T00:00:00"/>
    <s v="Sun"/>
    <x v="6"/>
    <s v="CA-2019-150910"/>
    <n v="473"/>
    <s v="Crate-A-Files"/>
    <s v="Cassandra Brandow"/>
    <n v="38301"/>
    <n v="2"/>
    <n v="3"/>
    <n v="26"/>
  </r>
  <r>
    <n v="6"/>
    <x v="0"/>
    <x v="1059"/>
    <x v="3"/>
    <x v="0"/>
    <n v="6"/>
    <x v="0"/>
    <x v="12"/>
    <x v="2"/>
    <x v="6"/>
    <x v="27"/>
    <s v="United States"/>
    <x v="369"/>
    <x v="2"/>
    <s v="Yes"/>
    <x v="1"/>
    <x v="1"/>
    <d v="2019-12-22T00:00:00"/>
    <s v="Sun"/>
    <x v="6"/>
    <s v="CA-2019-150910"/>
    <n v="813"/>
    <s v="Holmes Replacement Filter for HEPA Air Cleaner, Large Room"/>
    <s v="Cassandra Brandow"/>
    <n v="38301"/>
    <n v="16"/>
    <n v="5"/>
    <n v="59"/>
  </r>
  <r>
    <n v="6"/>
    <x v="0"/>
    <x v="1059"/>
    <x v="3"/>
    <x v="0"/>
    <n v="6"/>
    <x v="0"/>
    <x v="6"/>
    <x v="2"/>
    <x v="6"/>
    <x v="27"/>
    <s v="United States"/>
    <x v="369"/>
    <x v="2"/>
    <s v="Yes"/>
    <x v="1"/>
    <x v="1"/>
    <d v="2019-12-22T00:00:00"/>
    <s v="Sun"/>
    <x v="6"/>
    <s v="CA-2019-150910"/>
    <n v="1140"/>
    <s v="Newell 325"/>
    <s v="Cassandra Brandow"/>
    <n v="38301"/>
    <n v="3"/>
    <n v="7"/>
    <n v="23"/>
  </r>
  <r>
    <n v="6"/>
    <x v="0"/>
    <x v="1059"/>
    <x v="3"/>
    <x v="0"/>
    <n v="6"/>
    <x v="0"/>
    <x v="8"/>
    <x v="0"/>
    <x v="6"/>
    <x v="27"/>
    <s v="United States"/>
    <x v="369"/>
    <x v="2"/>
    <s v="Yes"/>
    <x v="1"/>
    <x v="1"/>
    <d v="2019-12-22T00:00:00"/>
    <s v="Sun"/>
    <x v="6"/>
    <s v="CA-2019-150910"/>
    <n v="1002"/>
    <s v="Logitech ClearChat Comfort/USB Headset H390"/>
    <s v="Cassandra Brandow"/>
    <n v="38301"/>
    <n v="8"/>
    <n v="2"/>
    <n v="47"/>
  </r>
  <r>
    <n v="7"/>
    <x v="2"/>
    <x v="1272"/>
    <x v="3"/>
    <x v="0"/>
    <n v="6"/>
    <x v="2"/>
    <x v="2"/>
    <x v="2"/>
    <x v="439"/>
    <x v="29"/>
    <s v="United States"/>
    <x v="91"/>
    <x v="2"/>
    <m/>
    <x v="0"/>
    <x v="0"/>
    <d v="2019-01-06T00:00:00"/>
    <s v="Fri"/>
    <x v="11"/>
    <s v="CA-2019-150931"/>
    <n v="1652"/>
    <s v="Wilson Jones Turn Tabs Binder Tool for Ring Binders"/>
    <s v="Cassandra Brandow"/>
    <n v="35401"/>
    <n v="16"/>
    <n v="7"/>
    <n v="34"/>
  </r>
  <r>
    <n v="2"/>
    <x v="2"/>
    <x v="1081"/>
    <x v="3"/>
    <x v="2"/>
    <n v="1"/>
    <x v="0"/>
    <x v="10"/>
    <x v="2"/>
    <x v="440"/>
    <x v="4"/>
    <s v="United States"/>
    <x v="308"/>
    <x v="3"/>
    <m/>
    <x v="0"/>
    <x v="1"/>
    <d v="2019-11-11T00:00:00"/>
    <s v="Wed"/>
    <x v="7"/>
    <s v="CA-2019-150959"/>
    <n v="1264"/>
    <s v="Permanent Self-Adhesive File Folder Labels for Typewriters by Universal"/>
    <s v="Kelly Williams"/>
    <n v="75043"/>
    <n v="3"/>
    <n v="5"/>
    <n v="10"/>
  </r>
  <r>
    <n v="2"/>
    <x v="2"/>
    <x v="1081"/>
    <x v="3"/>
    <x v="2"/>
    <n v="1"/>
    <x v="0"/>
    <x v="2"/>
    <x v="2"/>
    <x v="440"/>
    <x v="4"/>
    <s v="United States"/>
    <x v="308"/>
    <x v="3"/>
    <m/>
    <x v="0"/>
    <x v="3"/>
    <d v="2019-11-11T00:00:00"/>
    <s v="Wed"/>
    <x v="7"/>
    <s v="CA-2019-150959"/>
    <n v="513"/>
    <s v="Deluxe Heavy-Duty Vinyl Round Ring Binder"/>
    <s v="Kelly Williams"/>
    <n v="75043"/>
    <n v="-32"/>
    <n v="4"/>
    <n v="18"/>
  </r>
  <r>
    <n v="4"/>
    <x v="1"/>
    <x v="1082"/>
    <x v="3"/>
    <x v="0"/>
    <n v="6"/>
    <x v="2"/>
    <x v="3"/>
    <x v="2"/>
    <x v="1"/>
    <x v="1"/>
    <s v="United States"/>
    <x v="241"/>
    <x v="1"/>
    <m/>
    <x v="0"/>
    <x v="0"/>
    <d v="2019-04-08T00:00:00"/>
    <s v="Sun"/>
    <x v="4"/>
    <s v="CA-2019-150987"/>
    <n v="1738"/>
    <s v="Xerox 1942"/>
    <s v="Anna Andreadi"/>
    <n v="94110"/>
    <n v="98"/>
    <n v="4"/>
    <n v="196"/>
  </r>
  <r>
    <n v="4"/>
    <x v="1"/>
    <x v="1082"/>
    <x v="3"/>
    <x v="0"/>
    <n v="6"/>
    <x v="2"/>
    <x v="3"/>
    <x v="2"/>
    <x v="1"/>
    <x v="1"/>
    <s v="United States"/>
    <x v="241"/>
    <x v="1"/>
    <m/>
    <x v="0"/>
    <x v="0"/>
    <d v="2019-04-08T00:00:00"/>
    <s v="Sun"/>
    <x v="4"/>
    <s v="CA-2019-150987"/>
    <n v="1682"/>
    <s v="Xerox 1891"/>
    <s v="Anna Andreadi"/>
    <n v="94110"/>
    <n v="115"/>
    <n v="5"/>
    <n v="245"/>
  </r>
  <r>
    <n v="1"/>
    <x v="0"/>
    <x v="977"/>
    <x v="3"/>
    <x v="2"/>
    <n v="1"/>
    <x v="0"/>
    <x v="9"/>
    <x v="1"/>
    <x v="222"/>
    <x v="9"/>
    <s v="United States"/>
    <x v="477"/>
    <x v="1"/>
    <m/>
    <x v="0"/>
    <x v="0"/>
    <d v="2019-09-07T00:00:00"/>
    <s v="Sat"/>
    <x v="0"/>
    <s v="CA-2019-151008"/>
    <n v="489"/>
    <s v="DAX Copper Panel Document Frame, 5 x 7 Size"/>
    <s v="Anna Andreadi"/>
    <n v="84020"/>
    <n v="11"/>
    <n v="2"/>
    <n v="25"/>
  </r>
  <r>
    <n v="1"/>
    <x v="0"/>
    <x v="977"/>
    <x v="3"/>
    <x v="2"/>
    <n v="1"/>
    <x v="0"/>
    <x v="0"/>
    <x v="0"/>
    <x v="222"/>
    <x v="9"/>
    <s v="United States"/>
    <x v="477"/>
    <x v="1"/>
    <m/>
    <x v="0"/>
    <x v="1"/>
    <d v="2019-09-07T00:00:00"/>
    <s v="Sat"/>
    <x v="0"/>
    <s v="CA-2019-151008"/>
    <n v="1104"/>
    <s v="Motorla HX550 Universal Bluetooth Headset"/>
    <s v="Anna Andreadi"/>
    <n v="84020"/>
    <n v="47"/>
    <n v="4"/>
    <n v="127"/>
  </r>
  <r>
    <n v="4"/>
    <x v="2"/>
    <x v="1098"/>
    <x v="3"/>
    <x v="1"/>
    <n v="3"/>
    <x v="0"/>
    <x v="2"/>
    <x v="2"/>
    <x v="17"/>
    <x v="1"/>
    <s v="United States"/>
    <x v="399"/>
    <x v="1"/>
    <m/>
    <x v="0"/>
    <x v="1"/>
    <d v="2019-04-25T00:00:00"/>
    <s v="Wed"/>
    <x v="4"/>
    <s v="CA-2019-151071"/>
    <n v="414"/>
    <s v="Cardinal Slant-D Ring Binder, Heavy Gauge Vinyl"/>
    <s v="Anna Andreadi"/>
    <n v="90049"/>
    <n v="5"/>
    <n v="2"/>
    <n v="14"/>
  </r>
  <r>
    <n v="7"/>
    <x v="2"/>
    <x v="1105"/>
    <x v="3"/>
    <x v="0"/>
    <n v="6"/>
    <x v="0"/>
    <x v="6"/>
    <x v="2"/>
    <x v="111"/>
    <x v="35"/>
    <s v="United States"/>
    <x v="12"/>
    <x v="0"/>
    <m/>
    <x v="0"/>
    <x v="0"/>
    <d v="2019-02-13T00:00:00"/>
    <s v="Fri"/>
    <x v="3"/>
    <s v="CA-2019-151176"/>
    <n v="280"/>
    <s v="Barrel Sharpener"/>
    <s v="Chuck Magee"/>
    <n v="21215"/>
    <n v="3"/>
    <n v="3"/>
    <n v="11"/>
  </r>
  <r>
    <n v="7"/>
    <x v="2"/>
    <x v="1105"/>
    <x v="3"/>
    <x v="0"/>
    <n v="6"/>
    <x v="0"/>
    <x v="15"/>
    <x v="2"/>
    <x v="111"/>
    <x v="35"/>
    <s v="United States"/>
    <x v="12"/>
    <x v="0"/>
    <m/>
    <x v="0"/>
    <x v="0"/>
    <d v="2019-02-13T00:00:00"/>
    <s v="Fri"/>
    <x v="3"/>
    <s v="CA-2019-151176"/>
    <n v="76"/>
    <s v="Acme Elite Stainless Steel Scissors"/>
    <s v="Chuck Magee"/>
    <n v="21215"/>
    <n v="7"/>
    <n v="3"/>
    <n v="25"/>
  </r>
  <r>
    <n v="5"/>
    <x v="1"/>
    <x v="961"/>
    <x v="3"/>
    <x v="0"/>
    <n v="6"/>
    <x v="0"/>
    <x v="8"/>
    <x v="0"/>
    <x v="1"/>
    <x v="1"/>
    <s v="United States"/>
    <x v="270"/>
    <x v="1"/>
    <m/>
    <x v="0"/>
    <x v="0"/>
    <d v="2019-10-14T00:00:00"/>
    <s v="Sat"/>
    <x v="8"/>
    <s v="CA-2019-151183"/>
    <n v="1604"/>
    <s v="Verbatim 25 GB 6x Blu-ray Single Layer Recordable Disc, 10/Pack"/>
    <s v="Anna Andreadi"/>
    <n v="94110"/>
    <n v="15"/>
    <n v="4"/>
    <n v="46"/>
  </r>
  <r>
    <n v="4"/>
    <x v="1"/>
    <x v="965"/>
    <x v="3"/>
    <x v="0"/>
    <n v="6"/>
    <x v="0"/>
    <x v="3"/>
    <x v="2"/>
    <x v="70"/>
    <x v="28"/>
    <s v="United States"/>
    <x v="294"/>
    <x v="3"/>
    <m/>
    <x v="0"/>
    <x v="0"/>
    <d v="2019-06-27T00:00:00"/>
    <s v="Fri"/>
    <x v="1"/>
    <s v="CA-2019-151190"/>
    <n v="1659"/>
    <s v="Wirebound Message Books, Four 2 3/4 x 5 White Forms per Page"/>
    <s v="Kelly Williams"/>
    <n v="68104"/>
    <n v="9"/>
    <n v="3"/>
    <n v="20"/>
  </r>
  <r>
    <n v="6"/>
    <x v="0"/>
    <x v="999"/>
    <x v="3"/>
    <x v="0"/>
    <n v="6"/>
    <x v="2"/>
    <x v="2"/>
    <x v="2"/>
    <x v="184"/>
    <x v="14"/>
    <s v="United States"/>
    <x v="241"/>
    <x v="2"/>
    <m/>
    <x v="0"/>
    <x v="0"/>
    <d v="2019-08-17T00:00:00"/>
    <s v="Tue"/>
    <x v="10"/>
    <s v="CA-2019-151211"/>
    <n v="702"/>
    <s v="GBC Prestige Therm-A-Bind Covers"/>
    <s v="Cassandra Brandow"/>
    <n v="40214"/>
    <n v="48"/>
    <n v="3"/>
    <n v="103"/>
  </r>
  <r>
    <n v="6"/>
    <x v="0"/>
    <x v="999"/>
    <x v="3"/>
    <x v="0"/>
    <n v="6"/>
    <x v="2"/>
    <x v="8"/>
    <x v="0"/>
    <x v="184"/>
    <x v="14"/>
    <s v="United States"/>
    <x v="241"/>
    <x v="2"/>
    <m/>
    <x v="0"/>
    <x v="0"/>
    <d v="2019-08-17T00:00:00"/>
    <s v="Tue"/>
    <x v="10"/>
    <s v="CA-2019-151211"/>
    <n v="1003"/>
    <s v="Logitech Desktop MK120 Mouse and keyboard Combo"/>
    <s v="Cassandra Brandow"/>
    <n v="40214"/>
    <n v="10"/>
    <n v="6"/>
    <n v="98"/>
  </r>
  <r>
    <n v="3"/>
    <x v="2"/>
    <x v="1136"/>
    <x v="3"/>
    <x v="2"/>
    <n v="1"/>
    <x v="0"/>
    <x v="11"/>
    <x v="2"/>
    <x v="21"/>
    <x v="2"/>
    <s v="United States"/>
    <x v="248"/>
    <x v="2"/>
    <m/>
    <x v="0"/>
    <x v="1"/>
    <d v="2019-06-20T00:00:00"/>
    <s v="Fri"/>
    <x v="9"/>
    <s v="CA-2019-151218"/>
    <n v="1288"/>
    <s v="Plastic Stacking Crates &amp; Casters"/>
    <s v="Cassandra Brandow"/>
    <n v="33180"/>
    <n v="0"/>
    <n v="1"/>
    <n v="4"/>
  </r>
  <r>
    <n v="2"/>
    <x v="2"/>
    <x v="1255"/>
    <x v="3"/>
    <x v="2"/>
    <n v="1"/>
    <x v="1"/>
    <x v="1"/>
    <x v="1"/>
    <x v="17"/>
    <x v="1"/>
    <s v="United States"/>
    <x v="4"/>
    <x v="1"/>
    <m/>
    <x v="0"/>
    <x v="1"/>
    <d v="2019-10-27T00:00:00"/>
    <s v="Fri"/>
    <x v="8"/>
    <s v="CA-2019-151225"/>
    <n v="428"/>
    <s v="Chromcraft Rectangular Conference Tables"/>
    <s v="Anna Andreadi"/>
    <n v="90032"/>
    <n v="9"/>
    <n v="1"/>
    <n v="190"/>
  </r>
  <r>
    <n v="2"/>
    <x v="2"/>
    <x v="1255"/>
    <x v="3"/>
    <x v="2"/>
    <n v="1"/>
    <x v="1"/>
    <x v="0"/>
    <x v="0"/>
    <x v="17"/>
    <x v="1"/>
    <s v="United States"/>
    <x v="4"/>
    <x v="1"/>
    <m/>
    <x v="0"/>
    <x v="1"/>
    <d v="2019-10-27T00:00:00"/>
    <s v="Fri"/>
    <x v="8"/>
    <s v="CA-2019-151225"/>
    <n v="783"/>
    <s v="Griffin GC17055 Auxiliary Audio Cable"/>
    <s v="Anna Andreadi"/>
    <n v="90032"/>
    <n v="7"/>
    <n v="5"/>
    <n v="72"/>
  </r>
  <r>
    <n v="5"/>
    <x v="1"/>
    <x v="1112"/>
    <x v="3"/>
    <x v="0"/>
    <n v="6"/>
    <x v="0"/>
    <x v="9"/>
    <x v="1"/>
    <x v="15"/>
    <x v="11"/>
    <s v="United States"/>
    <x v="628"/>
    <x v="1"/>
    <m/>
    <x v="0"/>
    <x v="0"/>
    <d v="2019-04-27T00:00:00"/>
    <s v="Fri"/>
    <x v="5"/>
    <s v="CA-2019-151281"/>
    <n v="1041"/>
    <s v="Luxo Economy Swing Arm Lamp"/>
    <s v="Anna Andreadi"/>
    <n v="98105"/>
    <n v="39"/>
    <n v="7"/>
    <n v="140"/>
  </r>
  <r>
    <n v="4"/>
    <x v="1"/>
    <x v="1138"/>
    <x v="3"/>
    <x v="0"/>
    <n v="6"/>
    <x v="2"/>
    <x v="11"/>
    <x v="2"/>
    <x v="15"/>
    <x v="11"/>
    <s v="United States"/>
    <x v="527"/>
    <x v="1"/>
    <m/>
    <x v="0"/>
    <x v="0"/>
    <d v="2019-08-18T00:00:00"/>
    <s v="Wed"/>
    <x v="10"/>
    <s v="CA-2019-151358"/>
    <n v="662"/>
    <s v="Fellowes Super Stor/Drawer Files"/>
    <s v="Anna Andreadi"/>
    <n v="98105"/>
    <n v="61"/>
    <n v="2"/>
    <n v="323"/>
  </r>
  <r>
    <n v="5"/>
    <x v="1"/>
    <x v="957"/>
    <x v="3"/>
    <x v="0"/>
    <n v="6"/>
    <x v="0"/>
    <x v="2"/>
    <x v="2"/>
    <x v="87"/>
    <x v="23"/>
    <s v="United States"/>
    <x v="134"/>
    <x v="3"/>
    <m/>
    <x v="0"/>
    <x v="0"/>
    <d v="2019-09-21T00:00:00"/>
    <s v="Sat"/>
    <x v="0"/>
    <s v="CA-2019-151428"/>
    <n v="237"/>
    <s v="Avery Durable Binders"/>
    <s v="Kelly Williams"/>
    <n v="55901"/>
    <n v="10"/>
    <n v="7"/>
    <n v="20"/>
  </r>
  <r>
    <n v="3"/>
    <x v="2"/>
    <x v="1225"/>
    <x v="3"/>
    <x v="2"/>
    <n v="1"/>
    <x v="1"/>
    <x v="9"/>
    <x v="1"/>
    <x v="16"/>
    <x v="12"/>
    <s v="United States"/>
    <x v="732"/>
    <x v="0"/>
    <m/>
    <x v="0"/>
    <x v="1"/>
    <d v="2019-04-20T00:00:00"/>
    <s v="Fri"/>
    <x v="4"/>
    <s v="CA-2019-151484"/>
    <n v="465"/>
    <s v="Computer Room Manger, 14"/>
    <s v="Chuck Magee"/>
    <n v="19120"/>
    <n v="10"/>
    <n v="2"/>
    <n v="52"/>
  </r>
  <r>
    <n v="3"/>
    <x v="2"/>
    <x v="1225"/>
    <x v="3"/>
    <x v="2"/>
    <n v="1"/>
    <x v="1"/>
    <x v="9"/>
    <x v="1"/>
    <x v="16"/>
    <x v="12"/>
    <s v="United States"/>
    <x v="732"/>
    <x v="0"/>
    <m/>
    <x v="0"/>
    <x v="1"/>
    <d v="2019-04-20T00:00:00"/>
    <s v="Fri"/>
    <x v="4"/>
    <s v="CA-2019-151484"/>
    <n v="616"/>
    <s v="Executive Impressions 12 Wall Clock"/>
    <s v="Chuck Magee"/>
    <n v="19120"/>
    <n v="10"/>
    <n v="3"/>
    <n v="42"/>
  </r>
  <r>
    <n v="3"/>
    <x v="2"/>
    <x v="1225"/>
    <x v="3"/>
    <x v="2"/>
    <n v="1"/>
    <x v="1"/>
    <x v="11"/>
    <x v="2"/>
    <x v="16"/>
    <x v="12"/>
    <s v="United States"/>
    <x v="732"/>
    <x v="0"/>
    <m/>
    <x v="0"/>
    <x v="1"/>
    <d v="2019-04-20T00:00:00"/>
    <s v="Fri"/>
    <x v="4"/>
    <s v="CA-2019-151484"/>
    <n v="514"/>
    <s v="Deluxe Rollaway Locking File with Drawer"/>
    <s v="Chuck Magee"/>
    <n v="19120"/>
    <n v="33"/>
    <n v="1"/>
    <n v="333"/>
  </r>
  <r>
    <n v="3"/>
    <x v="2"/>
    <x v="1225"/>
    <x v="3"/>
    <x v="2"/>
    <n v="1"/>
    <x v="1"/>
    <x v="11"/>
    <x v="2"/>
    <x v="16"/>
    <x v="12"/>
    <s v="United States"/>
    <x v="732"/>
    <x v="0"/>
    <m/>
    <x v="0"/>
    <x v="1"/>
    <d v="2019-04-20T00:00:00"/>
    <s v="Fri"/>
    <x v="4"/>
    <s v="CA-2019-151484"/>
    <n v="1474"/>
    <s v="Sortfiler Multipurpose Personal File Organizer, Black"/>
    <s v="Chuck Magee"/>
    <n v="19120"/>
    <n v="6"/>
    <n v="3"/>
    <n v="51"/>
  </r>
  <r>
    <n v="3"/>
    <x v="2"/>
    <x v="1100"/>
    <x v="3"/>
    <x v="2"/>
    <n v="1"/>
    <x v="1"/>
    <x v="11"/>
    <x v="2"/>
    <x v="190"/>
    <x v="36"/>
    <s v="United States"/>
    <x v="712"/>
    <x v="0"/>
    <m/>
    <x v="0"/>
    <x v="0"/>
    <d v="2019-10-08T00:00:00"/>
    <s v="Sun"/>
    <x v="8"/>
    <s v="CA-2019-151596"/>
    <n v="1384"/>
    <s v="SAFCO Mobile Desk Side File, Wire Frame"/>
    <s v="Chuck Magee"/>
    <n v="2920"/>
    <n v="11"/>
    <n v="1"/>
    <n v="43"/>
  </r>
  <r>
    <n v="4"/>
    <x v="1"/>
    <x v="627"/>
    <x v="3"/>
    <x v="0"/>
    <n v="6"/>
    <x v="0"/>
    <x v="5"/>
    <x v="1"/>
    <x v="33"/>
    <x v="4"/>
    <s v="United States"/>
    <x v="767"/>
    <x v="3"/>
    <m/>
    <x v="0"/>
    <x v="2"/>
    <d v="2019-01-01T00:00:00"/>
    <s v="Sun"/>
    <x v="11"/>
    <s v="CA-2019-151750"/>
    <n v="1204"/>
    <s v="Office Star - Contemporary Task Swivel Chair"/>
    <s v="Kelly Williams"/>
    <n v="77340"/>
    <n v="-27"/>
    <n v="4"/>
    <n v="311"/>
  </r>
  <r>
    <n v="4"/>
    <x v="1"/>
    <x v="627"/>
    <x v="3"/>
    <x v="0"/>
    <n v="6"/>
    <x v="0"/>
    <x v="9"/>
    <x v="1"/>
    <x v="33"/>
    <x v="4"/>
    <s v="United States"/>
    <x v="767"/>
    <x v="3"/>
    <m/>
    <x v="0"/>
    <x v="7"/>
    <d v="2019-01-01T00:00:00"/>
    <s v="Sun"/>
    <x v="11"/>
    <s v="CA-2019-151750"/>
    <n v="1538"/>
    <s v="Tenex Carpeted, Granite-Look or Clear Contemporary Contour Shape Chair Mats"/>
    <s v="Kelly Williams"/>
    <n v="77340"/>
    <n v="-187"/>
    <n v="5"/>
    <n v="141"/>
  </r>
  <r>
    <n v="4"/>
    <x v="1"/>
    <x v="627"/>
    <x v="3"/>
    <x v="0"/>
    <n v="6"/>
    <x v="0"/>
    <x v="6"/>
    <x v="2"/>
    <x v="33"/>
    <x v="4"/>
    <s v="United States"/>
    <x v="767"/>
    <x v="3"/>
    <m/>
    <x v="0"/>
    <x v="1"/>
    <d v="2019-01-01T00:00:00"/>
    <s v="Sun"/>
    <x v="11"/>
    <s v="CA-2019-151750"/>
    <n v="676"/>
    <s v="Fluorescent Highlighters by Dixon"/>
    <s v="Kelly Williams"/>
    <n v="77340"/>
    <n v="2"/>
    <n v="4"/>
    <n v="13"/>
  </r>
  <r>
    <n v="4"/>
    <x v="1"/>
    <x v="627"/>
    <x v="3"/>
    <x v="0"/>
    <n v="6"/>
    <x v="0"/>
    <x v="11"/>
    <x v="2"/>
    <x v="33"/>
    <x v="4"/>
    <s v="United States"/>
    <x v="767"/>
    <x v="3"/>
    <m/>
    <x v="0"/>
    <x v="1"/>
    <d v="2019-01-01T00:00:00"/>
    <s v="Sun"/>
    <x v="11"/>
    <s v="CA-2019-151750"/>
    <n v="1373"/>
    <s v="SAFCO Boltless Steel Shelving"/>
    <s v="Kelly Williams"/>
    <n v="77340"/>
    <n v="-108"/>
    <n v="5"/>
    <n v="455"/>
  </r>
  <r>
    <n v="4"/>
    <x v="1"/>
    <x v="627"/>
    <x v="3"/>
    <x v="0"/>
    <n v="6"/>
    <x v="0"/>
    <x v="12"/>
    <x v="2"/>
    <x v="33"/>
    <x v="4"/>
    <s v="United States"/>
    <x v="767"/>
    <x v="3"/>
    <m/>
    <x v="0"/>
    <x v="3"/>
    <d v="2019-01-01T00:00:00"/>
    <s v="Sun"/>
    <x v="11"/>
    <s v="CA-2019-151750"/>
    <n v="663"/>
    <s v="Fellowes Superior 10 Outlet Split Surge Protector"/>
    <s v="Kelly Williams"/>
    <n v="77340"/>
    <n v="-39"/>
    <n v="2"/>
    <n v="15"/>
  </r>
  <r>
    <n v="4"/>
    <x v="1"/>
    <x v="627"/>
    <x v="3"/>
    <x v="0"/>
    <n v="6"/>
    <x v="0"/>
    <x v="2"/>
    <x v="2"/>
    <x v="33"/>
    <x v="4"/>
    <s v="United States"/>
    <x v="767"/>
    <x v="3"/>
    <m/>
    <x v="0"/>
    <x v="3"/>
    <d v="2019-01-01T00:00:00"/>
    <s v="Sun"/>
    <x v="11"/>
    <s v="CA-2019-151750"/>
    <n v="692"/>
    <s v="GBC Instant Report Kit"/>
    <s v="Kelly Williams"/>
    <n v="77340"/>
    <n v="-10"/>
    <n v="5"/>
    <n v="6"/>
  </r>
  <r>
    <n v="4"/>
    <x v="1"/>
    <x v="627"/>
    <x v="3"/>
    <x v="0"/>
    <n v="6"/>
    <x v="0"/>
    <x v="2"/>
    <x v="2"/>
    <x v="33"/>
    <x v="4"/>
    <s v="United States"/>
    <x v="767"/>
    <x v="3"/>
    <m/>
    <x v="0"/>
    <x v="3"/>
    <d v="2019-01-01T00:00:00"/>
    <s v="Sun"/>
    <x v="11"/>
    <s v="CA-2019-151750"/>
    <n v="1312"/>
    <s v="Pressboard Covers with Storage Hooks, 9 1/2 x 11, Light Blue"/>
    <s v="Kelly Williams"/>
    <n v="77340"/>
    <n v="-23"/>
    <n v="14"/>
    <n v="14"/>
  </r>
  <r>
    <n v="4"/>
    <x v="1"/>
    <x v="1194"/>
    <x v="3"/>
    <x v="0"/>
    <n v="6"/>
    <x v="2"/>
    <x v="1"/>
    <x v="1"/>
    <x v="56"/>
    <x v="24"/>
    <s v="United States"/>
    <x v="128"/>
    <x v="0"/>
    <m/>
    <x v="0"/>
    <x v="2"/>
    <d v="2019-12-14T00:00:00"/>
    <s v="Sat"/>
    <x v="6"/>
    <s v="CA-2019-151799"/>
    <n v="370"/>
    <s v="Bretford Rectangular Conference Table Tops"/>
    <s v="Chuck Magee"/>
    <n v="1841"/>
    <n v="-53"/>
    <n v="2"/>
    <n v="527"/>
  </r>
  <r>
    <n v="4"/>
    <x v="1"/>
    <x v="1194"/>
    <x v="3"/>
    <x v="0"/>
    <n v="6"/>
    <x v="2"/>
    <x v="11"/>
    <x v="2"/>
    <x v="56"/>
    <x v="24"/>
    <s v="United States"/>
    <x v="128"/>
    <x v="0"/>
    <m/>
    <x v="0"/>
    <x v="0"/>
    <d v="2019-12-14T00:00:00"/>
    <s v="Sat"/>
    <x v="6"/>
    <s v="CA-2019-151799"/>
    <n v="1381"/>
    <s v="Safco Industrial Shelving"/>
    <s v="Chuck Magee"/>
    <n v="1841"/>
    <n v="2"/>
    <n v="1"/>
    <n v="74"/>
  </r>
  <r>
    <n v="4"/>
    <x v="1"/>
    <x v="1194"/>
    <x v="3"/>
    <x v="0"/>
    <n v="6"/>
    <x v="2"/>
    <x v="15"/>
    <x v="2"/>
    <x v="56"/>
    <x v="24"/>
    <s v="United States"/>
    <x v="128"/>
    <x v="0"/>
    <m/>
    <x v="0"/>
    <x v="0"/>
    <d v="2019-12-14T00:00:00"/>
    <s v="Sat"/>
    <x v="6"/>
    <s v="CA-2019-151799"/>
    <n v="82"/>
    <s v="Acme Office Executive Series Stainless Steel Trimmers"/>
    <s v="Chuck Magee"/>
    <n v="1841"/>
    <n v="7"/>
    <n v="3"/>
    <n v="26"/>
  </r>
  <r>
    <n v="4"/>
    <x v="1"/>
    <x v="1194"/>
    <x v="3"/>
    <x v="0"/>
    <n v="6"/>
    <x v="2"/>
    <x v="4"/>
    <x v="2"/>
    <x v="56"/>
    <x v="24"/>
    <s v="United States"/>
    <x v="128"/>
    <x v="0"/>
    <m/>
    <x v="0"/>
    <x v="0"/>
    <d v="2019-12-14T00:00:00"/>
    <s v="Sat"/>
    <x v="6"/>
    <s v="CA-2019-151799"/>
    <n v="41"/>
    <s v="Acco Bankers Clasps, 5 3/4-Long"/>
    <s v="Chuck Magee"/>
    <n v="1841"/>
    <n v="8"/>
    <n v="6"/>
    <n v="17"/>
  </r>
  <r>
    <n v="4"/>
    <x v="1"/>
    <x v="1194"/>
    <x v="3"/>
    <x v="0"/>
    <n v="6"/>
    <x v="2"/>
    <x v="16"/>
    <x v="0"/>
    <x v="56"/>
    <x v="24"/>
    <s v="United States"/>
    <x v="128"/>
    <x v="0"/>
    <m/>
    <x v="0"/>
    <x v="0"/>
    <d v="2019-12-14T00:00:00"/>
    <s v="Sat"/>
    <x v="6"/>
    <s v="CA-2019-151799"/>
    <n v="404"/>
    <s v="Canon PC1080F Personal Copier"/>
    <s v="Chuck Magee"/>
    <n v="1841"/>
    <n v="468"/>
    <n v="2"/>
    <n v="1200"/>
  </r>
  <r>
    <n v="7"/>
    <x v="2"/>
    <x v="1075"/>
    <x v="3"/>
    <x v="0"/>
    <n v="6"/>
    <x v="1"/>
    <x v="2"/>
    <x v="2"/>
    <x v="305"/>
    <x v="16"/>
    <s v="United States"/>
    <x v="563"/>
    <x v="2"/>
    <m/>
    <x v="0"/>
    <x v="4"/>
    <d v="2019-05-27T00:00:00"/>
    <s v="Fri"/>
    <x v="9"/>
    <s v="CA-2019-151855"/>
    <n v="664"/>
    <s v="Fellowes Twister Kit, Gray/Clear, 3/pkg"/>
    <s v="Cassandra Brandow"/>
    <n v="27405"/>
    <n v="-10"/>
    <n v="5"/>
    <n v="12"/>
  </r>
  <r>
    <n v="7"/>
    <x v="2"/>
    <x v="1075"/>
    <x v="3"/>
    <x v="0"/>
    <n v="6"/>
    <x v="1"/>
    <x v="8"/>
    <x v="0"/>
    <x v="305"/>
    <x v="16"/>
    <s v="United States"/>
    <x v="563"/>
    <x v="2"/>
    <m/>
    <x v="0"/>
    <x v="1"/>
    <d v="2019-05-27T00:00:00"/>
    <s v="Fri"/>
    <x v="9"/>
    <s v="CA-2019-151855"/>
    <n v="1470"/>
    <s v="Sony 8GB Class 10 Micro SDHC R40 Memory Card"/>
    <s v="Cassandra Brandow"/>
    <n v="27405"/>
    <n v="0"/>
    <n v="3"/>
    <n v="27"/>
  </r>
  <r>
    <n v="5"/>
    <x v="2"/>
    <x v="1086"/>
    <x v="3"/>
    <x v="1"/>
    <n v="3"/>
    <x v="1"/>
    <x v="7"/>
    <x v="2"/>
    <x v="0"/>
    <x v="0"/>
    <s v="United States"/>
    <x v="676"/>
    <x v="0"/>
    <m/>
    <x v="0"/>
    <x v="0"/>
    <d v="2019-04-30T00:00:00"/>
    <s v="Mon"/>
    <x v="5"/>
    <s v="CA-2019-151911"/>
    <n v="6"/>
    <s v="#10-4 1/8 x 9 1/2 Premium Diagonal Seam Envelopes"/>
    <s v="Chuck Magee"/>
    <n v="10024"/>
    <n v="28"/>
    <n v="4"/>
    <n v="63"/>
  </r>
  <r>
    <n v="6"/>
    <x v="0"/>
    <x v="1152"/>
    <x v="3"/>
    <x v="0"/>
    <n v="6"/>
    <x v="2"/>
    <x v="6"/>
    <x v="2"/>
    <x v="183"/>
    <x v="44"/>
    <s v="United States"/>
    <x v="377"/>
    <x v="0"/>
    <m/>
    <x v="0"/>
    <x v="0"/>
    <d v="2019-08-06T00:00:00"/>
    <s v="Fri"/>
    <x v="10"/>
    <s v="CA-2019-151981"/>
    <n v="889"/>
    <s v="Hunt PowerHouse Electric Pencil Sharpener, Blue"/>
    <s v="Chuck Magee"/>
    <n v="3301"/>
    <n v="68"/>
    <n v="6"/>
    <n v="228"/>
  </r>
  <r>
    <n v="6"/>
    <x v="0"/>
    <x v="1152"/>
    <x v="3"/>
    <x v="0"/>
    <n v="6"/>
    <x v="2"/>
    <x v="10"/>
    <x v="2"/>
    <x v="183"/>
    <x v="44"/>
    <s v="United States"/>
    <x v="377"/>
    <x v="0"/>
    <m/>
    <x v="0"/>
    <x v="0"/>
    <d v="2019-08-06T00:00:00"/>
    <s v="Fri"/>
    <x v="10"/>
    <s v="CA-2019-151981"/>
    <n v="189"/>
    <s v="Avery 481"/>
    <s v="Chuck Magee"/>
    <n v="3301"/>
    <n v="12"/>
    <n v="8"/>
    <n v="25"/>
  </r>
  <r>
    <n v="6"/>
    <x v="0"/>
    <x v="1152"/>
    <x v="3"/>
    <x v="0"/>
    <n v="6"/>
    <x v="2"/>
    <x v="0"/>
    <x v="0"/>
    <x v="183"/>
    <x v="44"/>
    <s v="United States"/>
    <x v="377"/>
    <x v="0"/>
    <m/>
    <x v="0"/>
    <x v="0"/>
    <d v="2019-08-06T00:00:00"/>
    <s v="Fri"/>
    <x v="10"/>
    <s v="CA-2019-151981"/>
    <n v="164"/>
    <s v="Ativa D5772 2-Line 5.8GHz Digital Expandable Corded/Cordless Phone System with Answering &amp; Caller ID/Call Waiting, Black/Silver"/>
    <s v="Chuck Magee"/>
    <n v="3301"/>
    <n v="247"/>
    <n v="5"/>
    <n v="825"/>
  </r>
  <r>
    <n v="1"/>
    <x v="0"/>
    <x v="1273"/>
    <x v="3"/>
    <x v="2"/>
    <n v="1"/>
    <x v="0"/>
    <x v="10"/>
    <x v="2"/>
    <x v="13"/>
    <x v="10"/>
    <s v="United States"/>
    <x v="269"/>
    <x v="3"/>
    <m/>
    <x v="0"/>
    <x v="1"/>
    <d v="2019-01-20T00:00:00"/>
    <s v="Fri"/>
    <x v="11"/>
    <s v="CA-2019-152079"/>
    <n v="243"/>
    <s v="Avery File Folder Labels"/>
    <s v="Kelly Williams"/>
    <n v="60653"/>
    <n v="4"/>
    <n v="5"/>
    <n v="12"/>
  </r>
  <r>
    <n v="5"/>
    <x v="1"/>
    <x v="1031"/>
    <x v="3"/>
    <x v="0"/>
    <n v="6"/>
    <x v="2"/>
    <x v="2"/>
    <x v="2"/>
    <x v="13"/>
    <x v="10"/>
    <s v="United States"/>
    <x v="606"/>
    <x v="3"/>
    <m/>
    <x v="0"/>
    <x v="3"/>
    <d v="2019-09-10T00:00:00"/>
    <s v="Tue"/>
    <x v="0"/>
    <s v="CA-2019-152093"/>
    <n v="651"/>
    <s v="Fellowes PB500 Electric Punch Plastic Comb Binding Machine with Manual Bind"/>
    <s v="Kelly Williams"/>
    <n v="60653"/>
    <n v="-1144"/>
    <n v="3"/>
    <n v="763"/>
  </r>
  <r>
    <n v="2"/>
    <x v="1"/>
    <x v="1076"/>
    <x v="3"/>
    <x v="1"/>
    <n v="3"/>
    <x v="2"/>
    <x v="0"/>
    <x v="0"/>
    <x v="8"/>
    <x v="19"/>
    <s v="United States"/>
    <x v="514"/>
    <x v="0"/>
    <m/>
    <x v="0"/>
    <x v="6"/>
    <d v="2019-03-16T00:00:00"/>
    <s v="Mon"/>
    <x v="2"/>
    <s v="CA-2019-152135"/>
    <n v="733"/>
    <s v="Geemarc AmpliPOWER60"/>
    <s v="Chuck Magee"/>
    <n v="44107"/>
    <n v="-82"/>
    <n v="8"/>
    <n v="445"/>
  </r>
  <r>
    <n v="5"/>
    <x v="1"/>
    <x v="1077"/>
    <x v="3"/>
    <x v="0"/>
    <n v="6"/>
    <x v="1"/>
    <x v="5"/>
    <x v="1"/>
    <x v="1"/>
    <x v="1"/>
    <s v="United States"/>
    <x v="770"/>
    <x v="1"/>
    <m/>
    <x v="0"/>
    <x v="1"/>
    <d v="2019-11-14T00:00:00"/>
    <s v="Sat"/>
    <x v="7"/>
    <s v="CA-2019-152142"/>
    <n v="761"/>
    <s v="Global Leather Highback Executive Chair with Pneumatic Height Adjustment, Black"/>
    <s v="Anna Andreadi"/>
    <n v="94110"/>
    <n v="28"/>
    <n v="2"/>
    <n v="322"/>
  </r>
  <r>
    <n v="1"/>
    <x v="0"/>
    <x v="1163"/>
    <x v="3"/>
    <x v="2"/>
    <n v="1"/>
    <x v="0"/>
    <x v="10"/>
    <x v="2"/>
    <x v="123"/>
    <x v="19"/>
    <s v="United States"/>
    <x v="29"/>
    <x v="0"/>
    <m/>
    <x v="0"/>
    <x v="1"/>
    <d v="2019-09-09T00:00:00"/>
    <s v="Mon"/>
    <x v="0"/>
    <s v="CA-2019-152198"/>
    <n v="212"/>
    <s v="Avery 501"/>
    <s v="Chuck Magee"/>
    <n v="43615"/>
    <n v="6"/>
    <n v="6"/>
    <n v="18"/>
  </r>
  <r>
    <n v="1"/>
    <x v="0"/>
    <x v="1163"/>
    <x v="3"/>
    <x v="2"/>
    <n v="1"/>
    <x v="0"/>
    <x v="2"/>
    <x v="2"/>
    <x v="123"/>
    <x v="19"/>
    <s v="United States"/>
    <x v="29"/>
    <x v="0"/>
    <m/>
    <x v="0"/>
    <x v="4"/>
    <d v="2019-09-09T00:00:00"/>
    <s v="Mon"/>
    <x v="0"/>
    <s v="CA-2019-152198"/>
    <n v="43"/>
    <s v="Acco Data Flex Cable Posts For Top &amp; Bottom Load Binders, 6 Capacity"/>
    <s v="Chuck Magee"/>
    <n v="43615"/>
    <n v="-5"/>
    <n v="2"/>
    <n v="6"/>
  </r>
  <r>
    <n v="1"/>
    <x v="0"/>
    <x v="1163"/>
    <x v="3"/>
    <x v="2"/>
    <n v="1"/>
    <x v="0"/>
    <x v="2"/>
    <x v="2"/>
    <x v="123"/>
    <x v="19"/>
    <s v="United States"/>
    <x v="29"/>
    <x v="0"/>
    <m/>
    <x v="0"/>
    <x v="4"/>
    <d v="2019-09-09T00:00:00"/>
    <s v="Mon"/>
    <x v="0"/>
    <s v="CA-2019-152198"/>
    <n v="24"/>
    <s v="3M Organizer Strips"/>
    <s v="Chuck Magee"/>
    <n v="43615"/>
    <n v="-4"/>
    <n v="3"/>
    <n v="5"/>
  </r>
  <r>
    <n v="7"/>
    <x v="2"/>
    <x v="962"/>
    <x v="3"/>
    <x v="0"/>
    <n v="6"/>
    <x v="1"/>
    <x v="2"/>
    <x v="2"/>
    <x v="16"/>
    <x v="12"/>
    <s v="United States"/>
    <x v="532"/>
    <x v="0"/>
    <m/>
    <x v="0"/>
    <x v="4"/>
    <d v="2019-09-28T00:00:00"/>
    <s v="Sat"/>
    <x v="8"/>
    <s v="CA-2019-152205"/>
    <n v="709"/>
    <s v="GBC Standard Plastic Binding Systems Combs"/>
    <s v="Chuck Magee"/>
    <n v="19134"/>
    <n v="-2"/>
    <n v="1"/>
    <n v="3"/>
  </r>
  <r>
    <n v="4"/>
    <x v="1"/>
    <x v="1153"/>
    <x v="3"/>
    <x v="0"/>
    <n v="6"/>
    <x v="0"/>
    <x v="10"/>
    <x v="2"/>
    <x v="99"/>
    <x v="19"/>
    <s v="United States"/>
    <x v="553"/>
    <x v="0"/>
    <m/>
    <x v="0"/>
    <x v="1"/>
    <d v="2019-05-12T00:00:00"/>
    <s v="Thu"/>
    <x v="5"/>
    <s v="CA-2019-152226"/>
    <n v="212"/>
    <s v="Avery 501"/>
    <s v="Chuck Magee"/>
    <n v="45231"/>
    <n v="2"/>
    <n v="2"/>
    <n v="6"/>
  </r>
  <r>
    <n v="4"/>
    <x v="1"/>
    <x v="1003"/>
    <x v="3"/>
    <x v="0"/>
    <n v="6"/>
    <x v="0"/>
    <x v="2"/>
    <x v="2"/>
    <x v="268"/>
    <x v="19"/>
    <s v="United States"/>
    <x v="324"/>
    <x v="0"/>
    <m/>
    <x v="0"/>
    <x v="4"/>
    <d v="2019-03-02T00:00:00"/>
    <s v="Mon"/>
    <x v="2"/>
    <s v="CA-2019-152261"/>
    <n v="716"/>
    <s v="GBC VeloBind Cover Sets"/>
    <s v="Chuck Magee"/>
    <n v="44221"/>
    <n v="-12"/>
    <n v="4"/>
    <n v="19"/>
  </r>
  <r>
    <n v="7"/>
    <x v="2"/>
    <x v="1000"/>
    <x v="3"/>
    <x v="0"/>
    <n v="6"/>
    <x v="1"/>
    <x v="6"/>
    <x v="2"/>
    <x v="74"/>
    <x v="4"/>
    <s v="United States"/>
    <x v="34"/>
    <x v="3"/>
    <m/>
    <x v="0"/>
    <x v="1"/>
    <d v="2019-10-01T00:00:00"/>
    <s v="Sun"/>
    <x v="8"/>
    <s v="CA-2019-152275"/>
    <n v="515"/>
    <s v="Design Ebony Sketching Pencil"/>
    <s v="Kelly Williams"/>
    <n v="78207"/>
    <n v="1"/>
    <n v="6"/>
    <n v="7"/>
  </r>
  <r>
    <n v="7"/>
    <x v="2"/>
    <x v="1265"/>
    <x v="3"/>
    <x v="0"/>
    <n v="6"/>
    <x v="0"/>
    <x v="11"/>
    <x v="2"/>
    <x v="15"/>
    <x v="11"/>
    <s v="United States"/>
    <x v="559"/>
    <x v="1"/>
    <m/>
    <x v="0"/>
    <x v="0"/>
    <d v="2019-08-12T00:00:00"/>
    <s v="Thu"/>
    <x v="10"/>
    <s v="CA-2019-152310"/>
    <n v="1267"/>
    <s v="Personal File Boxes with Fold-Down Carry Handle"/>
    <s v="Anna Andreadi"/>
    <n v="98103"/>
    <n v="12"/>
    <n v="3"/>
    <n v="47"/>
  </r>
  <r>
    <n v="7"/>
    <x v="2"/>
    <x v="1265"/>
    <x v="3"/>
    <x v="0"/>
    <n v="6"/>
    <x v="0"/>
    <x v="3"/>
    <x v="2"/>
    <x v="15"/>
    <x v="11"/>
    <s v="United States"/>
    <x v="559"/>
    <x v="1"/>
    <m/>
    <x v="0"/>
    <x v="0"/>
    <d v="2019-08-12T00:00:00"/>
    <s v="Thu"/>
    <x v="10"/>
    <s v="CA-2019-152310"/>
    <n v="1732"/>
    <s v="Xerox 1937"/>
    <s v="Anna Andreadi"/>
    <n v="98103"/>
    <n v="92"/>
    <n v="4"/>
    <n v="192"/>
  </r>
  <r>
    <n v="7"/>
    <x v="2"/>
    <x v="1265"/>
    <x v="3"/>
    <x v="0"/>
    <n v="6"/>
    <x v="0"/>
    <x v="2"/>
    <x v="2"/>
    <x v="15"/>
    <x v="11"/>
    <s v="United States"/>
    <x v="559"/>
    <x v="1"/>
    <m/>
    <x v="0"/>
    <x v="1"/>
    <d v="2019-08-12T00:00:00"/>
    <s v="Thu"/>
    <x v="10"/>
    <s v="CA-2019-152310"/>
    <n v="258"/>
    <s v="Avery Legal 4-Ring Binder"/>
    <s v="Anna Andreadi"/>
    <n v="98103"/>
    <n v="38"/>
    <n v="6"/>
    <n v="101"/>
  </r>
  <r>
    <n v="7"/>
    <x v="2"/>
    <x v="1265"/>
    <x v="3"/>
    <x v="0"/>
    <n v="6"/>
    <x v="0"/>
    <x v="16"/>
    <x v="0"/>
    <x v="15"/>
    <x v="11"/>
    <s v="United States"/>
    <x v="559"/>
    <x v="1"/>
    <m/>
    <x v="0"/>
    <x v="0"/>
    <d v="2019-08-12T00:00:00"/>
    <s v="Thu"/>
    <x v="10"/>
    <s v="CA-2019-152310"/>
    <n v="796"/>
    <s v="Hewlett Packard 310 Color Digital Copier"/>
    <s v="Anna Andreadi"/>
    <n v="98103"/>
    <n v="90"/>
    <n v="1"/>
    <n v="300"/>
  </r>
  <r>
    <n v="7"/>
    <x v="2"/>
    <x v="1265"/>
    <x v="3"/>
    <x v="0"/>
    <n v="6"/>
    <x v="0"/>
    <x v="8"/>
    <x v="0"/>
    <x v="15"/>
    <x v="11"/>
    <s v="United States"/>
    <x v="559"/>
    <x v="1"/>
    <m/>
    <x v="0"/>
    <x v="0"/>
    <d v="2019-08-12T00:00:00"/>
    <s v="Thu"/>
    <x v="10"/>
    <s v="CA-2019-152310"/>
    <n v="1262"/>
    <s v="Perixx PERIBOARD-512B, Ergonomic Split Keyboard"/>
    <s v="Anna Andreadi"/>
    <n v="98103"/>
    <n v="12"/>
    <n v="5"/>
    <n v="175"/>
  </r>
  <r>
    <n v="7"/>
    <x v="2"/>
    <x v="1265"/>
    <x v="3"/>
    <x v="0"/>
    <n v="6"/>
    <x v="0"/>
    <x v="0"/>
    <x v="0"/>
    <x v="15"/>
    <x v="11"/>
    <s v="United States"/>
    <x v="559"/>
    <x v="1"/>
    <m/>
    <x v="0"/>
    <x v="1"/>
    <d v="2019-08-12T00:00:00"/>
    <s v="Thu"/>
    <x v="10"/>
    <s v="CA-2019-152310"/>
    <n v="778"/>
    <s v="Grandstream GXP1160 VoIP phone"/>
    <s v="Anna Andreadi"/>
    <n v="98103"/>
    <n v="27"/>
    <n v="8"/>
    <n v="243"/>
  </r>
  <r>
    <n v="2"/>
    <x v="1"/>
    <x v="1036"/>
    <x v="3"/>
    <x v="1"/>
    <n v="3"/>
    <x v="2"/>
    <x v="11"/>
    <x v="2"/>
    <x v="190"/>
    <x v="36"/>
    <s v="United States"/>
    <x v="341"/>
    <x v="0"/>
    <m/>
    <x v="0"/>
    <x v="0"/>
    <d v="2019-12-08T00:00:00"/>
    <s v="Sun"/>
    <x v="6"/>
    <s v="CA-2019-152436"/>
    <n v="1336"/>
    <s v="Recycled Data-Pak for Archival Bound Computer Printouts, 12-1/2 x 12-1/2 x 16"/>
    <s v="Chuck Magee"/>
    <n v="2920"/>
    <n v="160"/>
    <n v="6"/>
    <n v="593"/>
  </r>
  <r>
    <n v="4"/>
    <x v="1"/>
    <x v="977"/>
    <x v="3"/>
    <x v="0"/>
    <n v="6"/>
    <x v="0"/>
    <x v="11"/>
    <x v="2"/>
    <x v="248"/>
    <x v="4"/>
    <s v="United States"/>
    <x v="635"/>
    <x v="3"/>
    <m/>
    <x v="0"/>
    <x v="1"/>
    <d v="2019-09-04T00:00:00"/>
    <s v="Wed"/>
    <x v="0"/>
    <s v="CA-2019-152485"/>
    <n v="53"/>
    <s v="Acco Perma 3000 Stacking Storage Drawers"/>
    <s v="Kelly Williams"/>
    <n v="75019"/>
    <n v="0"/>
    <n v="1"/>
    <n v="17"/>
  </r>
  <r>
    <n v="4"/>
    <x v="1"/>
    <x v="977"/>
    <x v="3"/>
    <x v="0"/>
    <n v="6"/>
    <x v="0"/>
    <x v="6"/>
    <x v="2"/>
    <x v="248"/>
    <x v="4"/>
    <s v="United States"/>
    <x v="635"/>
    <x v="3"/>
    <m/>
    <x v="0"/>
    <x v="1"/>
    <d v="2019-09-04T00:00:00"/>
    <s v="Wed"/>
    <x v="0"/>
    <s v="CA-2019-152485"/>
    <n v="1413"/>
    <s v="Sanford Colorific Eraseable Coloring Pencils, 12 Count"/>
    <s v="Kelly Williams"/>
    <n v="75019"/>
    <n v="4"/>
    <n v="5"/>
    <n v="13"/>
  </r>
  <r>
    <n v="4"/>
    <x v="1"/>
    <x v="977"/>
    <x v="3"/>
    <x v="0"/>
    <n v="6"/>
    <x v="0"/>
    <x v="6"/>
    <x v="2"/>
    <x v="248"/>
    <x v="4"/>
    <s v="United States"/>
    <x v="635"/>
    <x v="3"/>
    <m/>
    <x v="0"/>
    <x v="1"/>
    <d v="2019-09-04T00:00:00"/>
    <s v="Wed"/>
    <x v="0"/>
    <s v="CA-2019-152485"/>
    <n v="474"/>
    <s v="Crayola Anti Dust Chalk, 12/Pack"/>
    <s v="Kelly Williams"/>
    <n v="75019"/>
    <n v="3"/>
    <n v="7"/>
    <n v="10"/>
  </r>
  <r>
    <n v="3"/>
    <x v="0"/>
    <x v="1239"/>
    <x v="3"/>
    <x v="1"/>
    <n v="3"/>
    <x v="1"/>
    <x v="6"/>
    <x v="2"/>
    <x v="13"/>
    <x v="10"/>
    <s v="United States"/>
    <x v="374"/>
    <x v="3"/>
    <m/>
    <x v="0"/>
    <x v="1"/>
    <d v="2019-01-22T00:00:00"/>
    <s v="Sun"/>
    <x v="11"/>
    <s v="CA-2019-152499"/>
    <n v="1165"/>
    <s v="Newell 348"/>
    <s v="Kelly Williams"/>
    <n v="60623"/>
    <n v="1"/>
    <n v="3"/>
    <n v="8"/>
  </r>
  <r>
    <n v="3"/>
    <x v="0"/>
    <x v="1239"/>
    <x v="3"/>
    <x v="1"/>
    <n v="3"/>
    <x v="1"/>
    <x v="4"/>
    <x v="2"/>
    <x v="13"/>
    <x v="10"/>
    <s v="United States"/>
    <x v="374"/>
    <x v="3"/>
    <m/>
    <x v="0"/>
    <x v="1"/>
    <d v="2019-01-22T00:00:00"/>
    <s v="Sun"/>
    <x v="11"/>
    <s v="CA-2019-152499"/>
    <n v="1507"/>
    <s v="Staples"/>
    <s v="Kelly Williams"/>
    <n v="60623"/>
    <n v="5"/>
    <n v="5"/>
    <n v="15"/>
  </r>
  <r>
    <n v="0"/>
    <x v="0"/>
    <x v="1114"/>
    <x v="3"/>
    <x v="3"/>
    <n v="0"/>
    <x v="0"/>
    <x v="1"/>
    <x v="1"/>
    <x v="117"/>
    <x v="4"/>
    <s v="United States"/>
    <x v="531"/>
    <x v="3"/>
    <m/>
    <x v="0"/>
    <x v="2"/>
    <d v="2019-10-30T00:00:00"/>
    <s v="Mon"/>
    <x v="8"/>
    <s v="CA-2019-152583"/>
    <n v="318"/>
    <s v="Bevis Round Conference Table Top, X-Base"/>
    <s v="Kelly Williams"/>
    <n v="75217"/>
    <n v="-68"/>
    <n v="2"/>
    <n v="251"/>
  </r>
  <r>
    <n v="0"/>
    <x v="0"/>
    <x v="1114"/>
    <x v="3"/>
    <x v="3"/>
    <n v="0"/>
    <x v="0"/>
    <x v="9"/>
    <x v="1"/>
    <x v="117"/>
    <x v="4"/>
    <s v="United States"/>
    <x v="531"/>
    <x v="3"/>
    <m/>
    <x v="0"/>
    <x v="7"/>
    <d v="2019-10-30T00:00:00"/>
    <s v="Mon"/>
    <x v="8"/>
    <s v="CA-2019-152583"/>
    <n v="493"/>
    <s v="DAX Metal Frame, Desktop, Stepped-Edge"/>
    <s v="Kelly Williams"/>
    <n v="75217"/>
    <n v="-9"/>
    <n v="2"/>
    <n v="16"/>
  </r>
  <r>
    <n v="0"/>
    <x v="0"/>
    <x v="1114"/>
    <x v="3"/>
    <x v="3"/>
    <n v="0"/>
    <x v="0"/>
    <x v="11"/>
    <x v="2"/>
    <x v="117"/>
    <x v="4"/>
    <s v="United States"/>
    <x v="531"/>
    <x v="3"/>
    <m/>
    <x v="0"/>
    <x v="1"/>
    <d v="2019-10-30T00:00:00"/>
    <s v="Mon"/>
    <x v="8"/>
    <s v="CA-2019-152583"/>
    <n v="1667"/>
    <s v="X-Rack File for Hanging Folders"/>
    <s v="Kelly Williams"/>
    <n v="75217"/>
    <n v="4"/>
    <n v="6"/>
    <n v="54"/>
  </r>
  <r>
    <n v="5"/>
    <x v="1"/>
    <x v="1038"/>
    <x v="3"/>
    <x v="0"/>
    <n v="6"/>
    <x v="0"/>
    <x v="11"/>
    <x v="2"/>
    <x v="13"/>
    <x v="10"/>
    <s v="United States"/>
    <x v="723"/>
    <x v="3"/>
    <s v="Yes"/>
    <x v="1"/>
    <x v="1"/>
    <d v="2019-12-04T00:00:00"/>
    <s v="Wed"/>
    <x v="6"/>
    <s v="CA-2019-152660"/>
    <n v="112"/>
    <s v="Advantus Rolling Drawer Organizers"/>
    <s v="Kelly Williams"/>
    <n v="60610"/>
    <n v="5"/>
    <n v="2"/>
    <n v="62"/>
  </r>
  <r>
    <n v="0"/>
    <x v="0"/>
    <x v="1036"/>
    <x v="3"/>
    <x v="3"/>
    <n v="0"/>
    <x v="0"/>
    <x v="7"/>
    <x v="2"/>
    <x v="35"/>
    <x v="38"/>
    <s v="United States"/>
    <x v="49"/>
    <x v="0"/>
    <m/>
    <x v="0"/>
    <x v="0"/>
    <d v="2019-12-10T00:00:00"/>
    <s v="Tue"/>
    <x v="6"/>
    <s v="CA-2019-152695"/>
    <n v="472"/>
    <s v="Convenience Packs of Business Envelopes"/>
    <s v="Chuck Magee"/>
    <n v="6824"/>
    <n v="5"/>
    <n v="3"/>
    <n v="11"/>
  </r>
  <r>
    <n v="0"/>
    <x v="0"/>
    <x v="1036"/>
    <x v="3"/>
    <x v="3"/>
    <n v="0"/>
    <x v="0"/>
    <x v="12"/>
    <x v="2"/>
    <x v="35"/>
    <x v="38"/>
    <s v="United States"/>
    <x v="49"/>
    <x v="0"/>
    <m/>
    <x v="0"/>
    <x v="0"/>
    <d v="2019-12-10T00:00:00"/>
    <s v="Tue"/>
    <x v="6"/>
    <s v="CA-2019-152695"/>
    <n v="1582"/>
    <s v="Tripp Lite Isotel 6 Outlet Surge Protector with Fax/Modem Protection"/>
    <s v="Chuck Magee"/>
    <n v="6824"/>
    <n v="124"/>
    <n v="7"/>
    <n v="427"/>
  </r>
  <r>
    <n v="4"/>
    <x v="1"/>
    <x v="1126"/>
    <x v="3"/>
    <x v="0"/>
    <n v="6"/>
    <x v="2"/>
    <x v="5"/>
    <x v="1"/>
    <x v="312"/>
    <x v="10"/>
    <s v="United States"/>
    <x v="593"/>
    <x v="3"/>
    <m/>
    <x v="0"/>
    <x v="2"/>
    <d v="2019-10-12T00:00:00"/>
    <s v="Thu"/>
    <x v="8"/>
    <s v="CA-2019-152702"/>
    <n v="767"/>
    <s v="Global Stack Chair without Arms, Black"/>
    <s v="Kelly Williams"/>
    <n v="61107"/>
    <n v="-18"/>
    <n v="14"/>
    <n v="255"/>
  </r>
  <r>
    <n v="5"/>
    <x v="1"/>
    <x v="1233"/>
    <x v="3"/>
    <x v="0"/>
    <n v="6"/>
    <x v="0"/>
    <x v="11"/>
    <x v="2"/>
    <x v="162"/>
    <x v="6"/>
    <s v="United States"/>
    <x v="684"/>
    <x v="3"/>
    <m/>
    <x v="0"/>
    <x v="0"/>
    <d v="2019-10-07T00:00:00"/>
    <s v="Sat"/>
    <x v="8"/>
    <s v="CA-2019-152709"/>
    <n v="1384"/>
    <s v="SAFCO Mobile Desk Side File, Wire Frame"/>
    <s v="Kelly Williams"/>
    <n v="48234"/>
    <n v="22"/>
    <n v="2"/>
    <n v="86"/>
  </r>
  <r>
    <n v="5"/>
    <x v="1"/>
    <x v="1071"/>
    <x v="3"/>
    <x v="0"/>
    <n v="6"/>
    <x v="0"/>
    <x v="2"/>
    <x v="2"/>
    <x v="1"/>
    <x v="1"/>
    <s v="United States"/>
    <x v="348"/>
    <x v="1"/>
    <m/>
    <x v="0"/>
    <x v="1"/>
    <d v="2019-11-07T00:00:00"/>
    <s v="Sat"/>
    <x v="7"/>
    <s v="CA-2019-152737"/>
    <n v="269"/>
    <s v="Avery Self-Adhesive Photo Pockets for Polaroid Photos"/>
    <s v="Anna Andreadi"/>
    <n v="94122"/>
    <n v="8"/>
    <n v="4"/>
    <n v="22"/>
  </r>
  <r>
    <n v="5"/>
    <x v="1"/>
    <x v="1071"/>
    <x v="3"/>
    <x v="0"/>
    <n v="6"/>
    <x v="0"/>
    <x v="8"/>
    <x v="0"/>
    <x v="1"/>
    <x v="1"/>
    <s v="United States"/>
    <x v="348"/>
    <x v="1"/>
    <m/>
    <x v="0"/>
    <x v="0"/>
    <d v="2019-11-07T00:00:00"/>
    <s v="Sat"/>
    <x v="7"/>
    <s v="CA-2019-152737"/>
    <n v="1274"/>
    <s v="Plantronics Audio 995 Wireless Stereo Headset"/>
    <s v="Anna Andreadi"/>
    <n v="94122"/>
    <n v="145"/>
    <n v="4"/>
    <n v="440"/>
  </r>
  <r>
    <n v="5"/>
    <x v="1"/>
    <x v="1088"/>
    <x v="3"/>
    <x v="0"/>
    <n v="6"/>
    <x v="0"/>
    <x v="2"/>
    <x v="2"/>
    <x v="491"/>
    <x v="32"/>
    <s v="United States"/>
    <x v="320"/>
    <x v="2"/>
    <m/>
    <x v="0"/>
    <x v="0"/>
    <d v="2019-03-12T00:00:00"/>
    <s v="Thu"/>
    <x v="2"/>
    <s v="CA-2019-152786"/>
    <n v="260"/>
    <s v="Avery Non-Stick Binders"/>
    <s v="Cassandra Brandow"/>
    <n v="72756"/>
    <n v="19"/>
    <n v="9"/>
    <n v="40"/>
  </r>
  <r>
    <n v="4"/>
    <x v="1"/>
    <x v="1201"/>
    <x v="3"/>
    <x v="0"/>
    <n v="6"/>
    <x v="0"/>
    <x v="9"/>
    <x v="1"/>
    <x v="16"/>
    <x v="12"/>
    <s v="United States"/>
    <x v="24"/>
    <x v="0"/>
    <m/>
    <x v="0"/>
    <x v="1"/>
    <d v="2019-10-30T00:00:00"/>
    <s v="Mon"/>
    <x v="7"/>
    <s v="CA-2019-152807"/>
    <n v="1495"/>
    <s v="Stacking Tray, Side-Loading, Legal, Smoke"/>
    <s v="Chuck Magee"/>
    <n v="19140"/>
    <n v="1"/>
    <n v="2"/>
    <n v="7"/>
  </r>
  <r>
    <n v="4"/>
    <x v="1"/>
    <x v="1201"/>
    <x v="3"/>
    <x v="0"/>
    <n v="6"/>
    <x v="0"/>
    <x v="11"/>
    <x v="2"/>
    <x v="16"/>
    <x v="12"/>
    <s v="United States"/>
    <x v="24"/>
    <x v="0"/>
    <m/>
    <x v="0"/>
    <x v="1"/>
    <d v="2019-10-30T00:00:00"/>
    <s v="Mon"/>
    <x v="7"/>
    <s v="CA-2019-152807"/>
    <n v="588"/>
    <s v="Eldon Shelf Savers Cubes and Bins"/>
    <s v="Chuck Magee"/>
    <n v="19140"/>
    <n v="-3"/>
    <n v="2"/>
    <n v="11"/>
  </r>
  <r>
    <n v="4"/>
    <x v="1"/>
    <x v="1201"/>
    <x v="3"/>
    <x v="0"/>
    <n v="6"/>
    <x v="0"/>
    <x v="3"/>
    <x v="2"/>
    <x v="16"/>
    <x v="12"/>
    <s v="United States"/>
    <x v="24"/>
    <x v="0"/>
    <m/>
    <x v="0"/>
    <x v="1"/>
    <d v="2019-10-30T00:00:00"/>
    <s v="Mon"/>
    <x v="7"/>
    <s v="CA-2019-152807"/>
    <n v="1837"/>
    <s v="Xerox 231"/>
    <s v="Chuck Magee"/>
    <n v="19140"/>
    <n v="7"/>
    <n v="4"/>
    <n v="21"/>
  </r>
  <r>
    <n v="4"/>
    <x v="1"/>
    <x v="1201"/>
    <x v="3"/>
    <x v="0"/>
    <n v="6"/>
    <x v="0"/>
    <x v="8"/>
    <x v="0"/>
    <x v="16"/>
    <x v="12"/>
    <s v="United States"/>
    <x v="24"/>
    <x v="0"/>
    <m/>
    <x v="0"/>
    <x v="1"/>
    <d v="2019-10-30T00:00:00"/>
    <s v="Mon"/>
    <x v="7"/>
    <s v="CA-2019-152807"/>
    <n v="667"/>
    <s v="First Data FD10 PIN Pad"/>
    <s v="Chuck Magee"/>
    <n v="19140"/>
    <n v="-55"/>
    <n v="7"/>
    <n v="442"/>
  </r>
  <r>
    <n v="2"/>
    <x v="1"/>
    <x v="1163"/>
    <x v="3"/>
    <x v="1"/>
    <n v="3"/>
    <x v="1"/>
    <x v="8"/>
    <x v="0"/>
    <x v="239"/>
    <x v="19"/>
    <s v="United States"/>
    <x v="87"/>
    <x v="0"/>
    <m/>
    <x v="0"/>
    <x v="1"/>
    <d v="2019-09-08T00:00:00"/>
    <s v="Sun"/>
    <x v="0"/>
    <s v="CA-2019-152856"/>
    <n v="1078"/>
    <s v="Memorex Micro Travel Drive 32 GB"/>
    <s v="Chuck Magee"/>
    <n v="43302"/>
    <n v="34"/>
    <n v="4"/>
    <n v="117"/>
  </r>
  <r>
    <n v="3"/>
    <x v="0"/>
    <x v="1071"/>
    <x v="3"/>
    <x v="1"/>
    <n v="3"/>
    <x v="1"/>
    <x v="2"/>
    <x v="2"/>
    <x v="19"/>
    <x v="35"/>
    <s v="United States"/>
    <x v="267"/>
    <x v="0"/>
    <m/>
    <x v="0"/>
    <x v="0"/>
    <d v="2019-11-09T00:00:00"/>
    <s v="Mon"/>
    <x v="7"/>
    <s v="CA-2019-152912"/>
    <n v="1652"/>
    <s v="Wilson Jones Turn Tabs Binder Tool for Ring Binders"/>
    <s v="Chuck Magee"/>
    <n v="21044"/>
    <n v="4"/>
    <n v="2"/>
    <n v="10"/>
  </r>
  <r>
    <n v="3"/>
    <x v="0"/>
    <x v="1071"/>
    <x v="3"/>
    <x v="1"/>
    <n v="3"/>
    <x v="1"/>
    <x v="11"/>
    <x v="2"/>
    <x v="19"/>
    <x v="35"/>
    <s v="United States"/>
    <x v="267"/>
    <x v="0"/>
    <m/>
    <x v="0"/>
    <x v="0"/>
    <d v="2019-11-09T00:00:00"/>
    <s v="Mon"/>
    <x v="7"/>
    <s v="CA-2019-152912"/>
    <n v="100"/>
    <s v="Adjustable Depth Letter/Legal Cart"/>
    <s v="Chuck Magee"/>
    <n v="21044"/>
    <n v="158"/>
    <n v="3"/>
    <n v="544"/>
  </r>
  <r>
    <n v="3"/>
    <x v="0"/>
    <x v="1071"/>
    <x v="3"/>
    <x v="1"/>
    <n v="3"/>
    <x v="1"/>
    <x v="11"/>
    <x v="2"/>
    <x v="19"/>
    <x v="35"/>
    <s v="United States"/>
    <x v="267"/>
    <x v="0"/>
    <m/>
    <x v="0"/>
    <x v="0"/>
    <d v="2019-11-09T00:00:00"/>
    <s v="Mon"/>
    <x v="7"/>
    <s v="CA-2019-152912"/>
    <n v="100"/>
    <s v="Adjustable Depth Letter/Legal Cart"/>
    <s v="Chuck Magee"/>
    <n v="21044"/>
    <n v="474"/>
    <n v="9"/>
    <n v="1633"/>
  </r>
  <r>
    <n v="3"/>
    <x v="0"/>
    <x v="1071"/>
    <x v="3"/>
    <x v="1"/>
    <n v="3"/>
    <x v="1"/>
    <x v="8"/>
    <x v="0"/>
    <x v="19"/>
    <x v="35"/>
    <s v="United States"/>
    <x v="267"/>
    <x v="0"/>
    <m/>
    <x v="0"/>
    <x v="0"/>
    <d v="2019-11-09T00:00:00"/>
    <s v="Mon"/>
    <x v="7"/>
    <s v="CA-2019-152912"/>
    <n v="1067"/>
    <s v="Maxell iVDR EX 500GB Cartridge"/>
    <s v="Chuck Magee"/>
    <n v="21044"/>
    <n v="355"/>
    <n v="3"/>
    <n v="827"/>
  </r>
  <r>
    <n v="2"/>
    <x v="1"/>
    <x v="994"/>
    <x v="3"/>
    <x v="1"/>
    <n v="3"/>
    <x v="1"/>
    <x v="12"/>
    <x v="2"/>
    <x v="4"/>
    <x v="4"/>
    <s v="United States"/>
    <x v="445"/>
    <x v="3"/>
    <m/>
    <x v="0"/>
    <x v="3"/>
    <d v="2019-10-02T00:00:00"/>
    <s v="Mon"/>
    <x v="8"/>
    <s v="CA-2019-152926"/>
    <n v="663"/>
    <s v="Fellowes Superior 10 Outlet Split Surge Protector"/>
    <s v="Kelly Williams"/>
    <n v="77041"/>
    <n v="-39"/>
    <n v="2"/>
    <n v="15"/>
  </r>
  <r>
    <n v="2"/>
    <x v="1"/>
    <x v="994"/>
    <x v="3"/>
    <x v="1"/>
    <n v="3"/>
    <x v="1"/>
    <x v="12"/>
    <x v="2"/>
    <x v="4"/>
    <x v="4"/>
    <s v="United States"/>
    <x v="445"/>
    <x v="3"/>
    <m/>
    <x v="0"/>
    <x v="3"/>
    <d v="2019-10-02T00:00:00"/>
    <s v="Mon"/>
    <x v="8"/>
    <s v="CA-2019-152926"/>
    <n v="37"/>
    <s v="Acco 6 Outlet Guardian Premium Plus Surge Suppressor"/>
    <s v="Kelly Williams"/>
    <n v="77041"/>
    <n v="-56"/>
    <n v="6"/>
    <n v="22"/>
  </r>
  <r>
    <n v="4"/>
    <x v="1"/>
    <x v="1126"/>
    <x v="3"/>
    <x v="0"/>
    <n v="6"/>
    <x v="2"/>
    <x v="3"/>
    <x v="2"/>
    <x v="117"/>
    <x v="4"/>
    <s v="United States"/>
    <x v="514"/>
    <x v="3"/>
    <m/>
    <x v="0"/>
    <x v="1"/>
    <d v="2019-10-12T00:00:00"/>
    <s v="Thu"/>
    <x v="8"/>
    <s v="CA-2019-152933"/>
    <n v="1793"/>
    <s v="Xerox 1993"/>
    <s v="Kelly Williams"/>
    <n v="75081"/>
    <n v="4"/>
    <n v="2"/>
    <n v="10"/>
  </r>
  <r>
    <n v="4"/>
    <x v="1"/>
    <x v="1126"/>
    <x v="3"/>
    <x v="0"/>
    <n v="6"/>
    <x v="2"/>
    <x v="8"/>
    <x v="0"/>
    <x v="117"/>
    <x v="4"/>
    <s v="United States"/>
    <x v="514"/>
    <x v="3"/>
    <m/>
    <x v="0"/>
    <x v="1"/>
    <d v="2019-10-12T00:00:00"/>
    <s v="Thu"/>
    <x v="8"/>
    <s v="CA-2019-152933"/>
    <n v="1278"/>
    <s v="Plantronics CS510 - Over-the-Head monaural Wireless Headset System"/>
    <s v="Kelly Williams"/>
    <n v="75081"/>
    <n v="129"/>
    <n v="3"/>
    <n v="792"/>
  </r>
  <r>
    <n v="4"/>
    <x v="1"/>
    <x v="1126"/>
    <x v="3"/>
    <x v="0"/>
    <n v="6"/>
    <x v="2"/>
    <x v="0"/>
    <x v="0"/>
    <x v="117"/>
    <x v="4"/>
    <s v="United States"/>
    <x v="514"/>
    <x v="3"/>
    <m/>
    <x v="0"/>
    <x v="1"/>
    <d v="2019-10-12T00:00:00"/>
    <s v="Thu"/>
    <x v="8"/>
    <s v="CA-2019-152933"/>
    <n v="447"/>
    <s v="Clarity 53712"/>
    <s v="Kelly Williams"/>
    <n v="75081"/>
    <n v="28"/>
    <n v="7"/>
    <n v="370"/>
  </r>
  <r>
    <n v="4"/>
    <x v="1"/>
    <x v="1271"/>
    <x v="3"/>
    <x v="0"/>
    <n v="6"/>
    <x v="0"/>
    <x v="3"/>
    <x v="2"/>
    <x v="246"/>
    <x v="24"/>
    <s v="United States"/>
    <x v="195"/>
    <x v="0"/>
    <m/>
    <x v="0"/>
    <x v="0"/>
    <d v="2019-01-15T00:00:00"/>
    <s v="Sun"/>
    <x v="11"/>
    <s v="CA-2019-152961"/>
    <n v="1531"/>
    <s v="Telephone Message Books with Fax/Mobile Section, 5 1/2 x 3 3/16"/>
    <s v="Chuck Magee"/>
    <n v="2169"/>
    <n v="6"/>
    <n v="2"/>
    <n v="13"/>
  </r>
  <r>
    <n v="4"/>
    <x v="1"/>
    <x v="1257"/>
    <x v="3"/>
    <x v="0"/>
    <n v="6"/>
    <x v="0"/>
    <x v="8"/>
    <x v="0"/>
    <x v="160"/>
    <x v="5"/>
    <s v="United States"/>
    <x v="90"/>
    <x v="2"/>
    <m/>
    <x v="0"/>
    <x v="0"/>
    <d v="2019-05-26T00:00:00"/>
    <s v="Thu"/>
    <x v="5"/>
    <s v="CA-2019-152968"/>
    <n v="1607"/>
    <s v="Verbatim Slim CD and DVD Storage Cases, 50/Pack"/>
    <s v="Cassandra Brandow"/>
    <n v="22801"/>
    <n v="7"/>
    <n v="2"/>
    <n v="23"/>
  </r>
  <r>
    <n v="2"/>
    <x v="2"/>
    <x v="1274"/>
    <x v="3"/>
    <x v="2"/>
    <n v="1"/>
    <x v="2"/>
    <x v="5"/>
    <x v="1"/>
    <x v="0"/>
    <x v="0"/>
    <s v="United States"/>
    <x v="597"/>
    <x v="0"/>
    <m/>
    <x v="0"/>
    <x v="9"/>
    <d v="2019-09-14T00:00:00"/>
    <s v="Sat"/>
    <x v="0"/>
    <s v="CA-2019-152975"/>
    <n v="1206"/>
    <s v="Office Star - Contemporary Task Swivel chair with Loop Arms, Charcoal"/>
    <s v="Chuck Magee"/>
    <n v="10035"/>
    <n v="-7"/>
    <n v="5"/>
    <n v="589"/>
  </r>
  <r>
    <n v="2"/>
    <x v="2"/>
    <x v="1274"/>
    <x v="3"/>
    <x v="2"/>
    <n v="1"/>
    <x v="2"/>
    <x v="11"/>
    <x v="2"/>
    <x v="0"/>
    <x v="0"/>
    <s v="United States"/>
    <x v="597"/>
    <x v="0"/>
    <m/>
    <x v="0"/>
    <x v="0"/>
    <d v="2019-09-14T00:00:00"/>
    <s v="Sat"/>
    <x v="0"/>
    <s v="CA-2019-152975"/>
    <n v="1444"/>
    <s v="Sensible Storage WireTech Storage Systems"/>
    <s v="Chuck Magee"/>
    <n v="10035"/>
    <n v="4"/>
    <n v="1"/>
    <n v="71"/>
  </r>
  <r>
    <n v="2"/>
    <x v="2"/>
    <x v="1274"/>
    <x v="3"/>
    <x v="2"/>
    <n v="1"/>
    <x v="2"/>
    <x v="6"/>
    <x v="2"/>
    <x v="0"/>
    <x v="0"/>
    <s v="United States"/>
    <x v="597"/>
    <x v="0"/>
    <m/>
    <x v="0"/>
    <x v="0"/>
    <d v="2019-09-14T00:00:00"/>
    <s v="Sat"/>
    <x v="0"/>
    <s v="CA-2019-152975"/>
    <n v="375"/>
    <s v="Bulldog Table or Wall-Mount Pencil Sharpener"/>
    <s v="Chuck Magee"/>
    <n v="10035"/>
    <n v="9"/>
    <n v="5"/>
    <n v="30"/>
  </r>
  <r>
    <n v="2"/>
    <x v="2"/>
    <x v="1274"/>
    <x v="3"/>
    <x v="2"/>
    <n v="1"/>
    <x v="2"/>
    <x v="0"/>
    <x v="0"/>
    <x v="0"/>
    <x v="0"/>
    <s v="United States"/>
    <x v="597"/>
    <x v="0"/>
    <m/>
    <x v="0"/>
    <x v="0"/>
    <d v="2019-09-14T00:00:00"/>
    <s v="Sat"/>
    <x v="0"/>
    <s v="CA-2019-152975"/>
    <n v="1653"/>
    <s v="Wilson SignalBoost 841262 DB PRO Amplifier Kit"/>
    <s v="Chuck Magee"/>
    <n v="10035"/>
    <n v="324"/>
    <n v="3"/>
    <n v="1080"/>
  </r>
  <r>
    <n v="5"/>
    <x v="2"/>
    <x v="1275"/>
    <x v="3"/>
    <x v="1"/>
    <n v="3"/>
    <x v="0"/>
    <x v="9"/>
    <x v="1"/>
    <x v="16"/>
    <x v="12"/>
    <s v="United States"/>
    <x v="743"/>
    <x v="0"/>
    <m/>
    <x v="0"/>
    <x v="1"/>
    <d v="2019-01-19T00:00:00"/>
    <s v="Thu"/>
    <x v="11"/>
    <s v="CA-2019-153045"/>
    <n v="12"/>
    <s v="12-1/2 Diameter Round Wall Clock"/>
    <s v="Chuck Magee"/>
    <n v="19140"/>
    <n v="6"/>
    <n v="2"/>
    <n v="32"/>
  </r>
  <r>
    <n v="5"/>
    <x v="2"/>
    <x v="1275"/>
    <x v="3"/>
    <x v="1"/>
    <n v="3"/>
    <x v="0"/>
    <x v="5"/>
    <x v="1"/>
    <x v="16"/>
    <x v="12"/>
    <s v="United States"/>
    <x v="743"/>
    <x v="0"/>
    <m/>
    <x v="0"/>
    <x v="2"/>
    <d v="2019-01-19T00:00:00"/>
    <s v="Thu"/>
    <x v="11"/>
    <s v="CA-2019-153045"/>
    <n v="740"/>
    <s v="Global Comet Stacking Arm Chair"/>
    <s v="Chuck Magee"/>
    <n v="19140"/>
    <n v="-63"/>
    <n v="3"/>
    <n v="887"/>
  </r>
  <r>
    <n v="5"/>
    <x v="2"/>
    <x v="1275"/>
    <x v="3"/>
    <x v="1"/>
    <n v="3"/>
    <x v="0"/>
    <x v="3"/>
    <x v="2"/>
    <x v="16"/>
    <x v="12"/>
    <s v="United States"/>
    <x v="743"/>
    <x v="0"/>
    <m/>
    <x v="0"/>
    <x v="1"/>
    <d v="2019-01-19T00:00:00"/>
    <s v="Thu"/>
    <x v="11"/>
    <s v="CA-2019-153045"/>
    <n v="1524"/>
    <s v="Strathmore Photo Mount Cards"/>
    <s v="Chuck Magee"/>
    <n v="19140"/>
    <n v="7"/>
    <n v="4"/>
    <n v="22"/>
  </r>
  <r>
    <n v="5"/>
    <x v="2"/>
    <x v="1275"/>
    <x v="3"/>
    <x v="1"/>
    <n v="3"/>
    <x v="0"/>
    <x v="0"/>
    <x v="0"/>
    <x v="16"/>
    <x v="12"/>
    <s v="United States"/>
    <x v="743"/>
    <x v="0"/>
    <m/>
    <x v="0"/>
    <x v="6"/>
    <d v="2019-01-19T00:00:00"/>
    <s v="Thu"/>
    <x v="11"/>
    <s v="CA-2019-153045"/>
    <n v="1629"/>
    <s v="Wilson Electronics DB Pro Signal Booster"/>
    <s v="Chuck Magee"/>
    <n v="19140"/>
    <n v="-93"/>
    <n v="2"/>
    <n v="430"/>
  </r>
  <r>
    <n v="3"/>
    <x v="0"/>
    <x v="1179"/>
    <x v="3"/>
    <x v="1"/>
    <n v="3"/>
    <x v="0"/>
    <x v="8"/>
    <x v="0"/>
    <x v="17"/>
    <x v="1"/>
    <s v="United States"/>
    <x v="97"/>
    <x v="1"/>
    <m/>
    <x v="0"/>
    <x v="0"/>
    <d v="2019-05-22T00:00:00"/>
    <s v="Sun"/>
    <x v="5"/>
    <s v="CA-2019-153080"/>
    <n v="1064"/>
    <s v="Maxell 74 Minute CDR, 10/Pack"/>
    <s v="Anna Andreadi"/>
    <n v="90008"/>
    <n v="25"/>
    <n v="7"/>
    <n v="68"/>
  </r>
  <r>
    <n v="2"/>
    <x v="2"/>
    <x v="1001"/>
    <x v="3"/>
    <x v="2"/>
    <n v="1"/>
    <x v="1"/>
    <x v="3"/>
    <x v="2"/>
    <x v="17"/>
    <x v="1"/>
    <s v="United States"/>
    <x v="23"/>
    <x v="1"/>
    <m/>
    <x v="0"/>
    <x v="0"/>
    <d v="2019-12-04T00:00:00"/>
    <s v="Wed"/>
    <x v="6"/>
    <s v="CA-2019-153227"/>
    <n v="96"/>
    <s v="Adams Telephone Message Book W/Dividers/Space For Phone Numbers, 5 1/4X8 1/2, 300/Messages"/>
    <s v="Anna Andreadi"/>
    <n v="90032"/>
    <n v="6"/>
    <n v="2"/>
    <n v="12"/>
  </r>
  <r>
    <n v="2"/>
    <x v="1"/>
    <x v="1022"/>
    <x v="3"/>
    <x v="1"/>
    <n v="3"/>
    <x v="1"/>
    <x v="9"/>
    <x v="1"/>
    <x v="245"/>
    <x v="27"/>
    <s v="United States"/>
    <x v="142"/>
    <x v="2"/>
    <m/>
    <x v="0"/>
    <x v="1"/>
    <d v="2019-11-03T00:00:00"/>
    <s v="Tue"/>
    <x v="7"/>
    <s v="CA-2019-153339"/>
    <n v="1533"/>
    <s v="Telescoping Adjustable Floor Lamp"/>
    <s v="Cassandra Brandow"/>
    <n v="37130"/>
    <n v="1"/>
    <n v="1"/>
    <n v="16"/>
  </r>
  <r>
    <n v="2"/>
    <x v="1"/>
    <x v="1092"/>
    <x v="3"/>
    <x v="1"/>
    <n v="3"/>
    <x v="1"/>
    <x v="2"/>
    <x v="2"/>
    <x v="230"/>
    <x v="16"/>
    <s v="United States"/>
    <x v="769"/>
    <x v="2"/>
    <m/>
    <x v="0"/>
    <x v="4"/>
    <d v="2019-11-24T00:00:00"/>
    <s v="Tue"/>
    <x v="7"/>
    <s v="CA-2019-153654"/>
    <n v="240"/>
    <s v="Avery Durable Slant Ring Binders"/>
    <s v="Cassandra Brandow"/>
    <n v="28806"/>
    <n v="-13"/>
    <n v="8"/>
    <n v="19"/>
  </r>
  <r>
    <n v="4"/>
    <x v="1"/>
    <x v="1134"/>
    <x v="3"/>
    <x v="0"/>
    <n v="6"/>
    <x v="0"/>
    <x v="12"/>
    <x v="2"/>
    <x v="15"/>
    <x v="11"/>
    <s v="United States"/>
    <x v="422"/>
    <x v="1"/>
    <m/>
    <x v="0"/>
    <x v="0"/>
    <d v="2019-05-19T00:00:00"/>
    <s v="Thu"/>
    <x v="5"/>
    <s v="CA-2019-153787"/>
    <n v="304"/>
    <s v="Belkin Premiere Surge Master II 8-outlet surge protector"/>
    <s v="Anna Andreadi"/>
    <n v="98115"/>
    <n v="28"/>
    <n v="2"/>
    <n v="97"/>
  </r>
  <r>
    <n v="6"/>
    <x v="0"/>
    <x v="1008"/>
    <x v="3"/>
    <x v="0"/>
    <n v="6"/>
    <x v="0"/>
    <x v="11"/>
    <x v="2"/>
    <x v="130"/>
    <x v="3"/>
    <s v="United States"/>
    <x v="39"/>
    <x v="1"/>
    <s v="Yes"/>
    <x v="1"/>
    <x v="1"/>
    <d v="2019-09-19T00:00:00"/>
    <s v="Thu"/>
    <x v="0"/>
    <s v="CA-2019-153822"/>
    <n v="117"/>
    <s v="Akro Stacking Bins"/>
    <s v="Anna Andreadi"/>
    <n v="85023"/>
    <n v="-3"/>
    <n v="2"/>
    <n v="13"/>
  </r>
  <r>
    <n v="6"/>
    <x v="0"/>
    <x v="1008"/>
    <x v="3"/>
    <x v="0"/>
    <n v="6"/>
    <x v="0"/>
    <x v="2"/>
    <x v="2"/>
    <x v="130"/>
    <x v="3"/>
    <s v="United States"/>
    <x v="39"/>
    <x v="1"/>
    <s v="Yes"/>
    <x v="1"/>
    <x v="4"/>
    <d v="2019-09-19T00:00:00"/>
    <s v="Thu"/>
    <x v="0"/>
    <s v="CA-2019-153822"/>
    <n v="1287"/>
    <s v="Plastic Binding Combs"/>
    <s v="Anna Andreadi"/>
    <n v="85023"/>
    <n v="-14"/>
    <n v="4"/>
    <n v="18"/>
  </r>
  <r>
    <n v="6"/>
    <x v="0"/>
    <x v="1008"/>
    <x v="3"/>
    <x v="0"/>
    <n v="6"/>
    <x v="0"/>
    <x v="8"/>
    <x v="0"/>
    <x v="130"/>
    <x v="3"/>
    <s v="United States"/>
    <x v="39"/>
    <x v="1"/>
    <s v="Yes"/>
    <x v="1"/>
    <x v="1"/>
    <d v="2019-09-19T00:00:00"/>
    <s v="Thu"/>
    <x v="0"/>
    <s v="CA-2019-153822"/>
    <n v="1471"/>
    <s v="Sony Micro Vault Click 16 GB USB 2.0 Flash Drive"/>
    <s v="Anna Andreadi"/>
    <n v="85023"/>
    <n v="4"/>
    <n v="2"/>
    <n v="90"/>
  </r>
  <r>
    <n v="6"/>
    <x v="0"/>
    <x v="1008"/>
    <x v="3"/>
    <x v="0"/>
    <n v="6"/>
    <x v="0"/>
    <x v="0"/>
    <x v="0"/>
    <x v="130"/>
    <x v="3"/>
    <s v="United States"/>
    <x v="39"/>
    <x v="1"/>
    <s v="Yes"/>
    <x v="1"/>
    <x v="1"/>
    <d v="2019-09-19T00:00:00"/>
    <s v="Thu"/>
    <x v="0"/>
    <s v="CA-2019-153822"/>
    <n v="1298"/>
    <s v="Polycom VoiceStation 500 Conference phone"/>
    <s v="Anna Andreadi"/>
    <n v="85023"/>
    <n v="29"/>
    <n v="2"/>
    <n v="472"/>
  </r>
  <r>
    <n v="2"/>
    <x v="2"/>
    <x v="1037"/>
    <x v="3"/>
    <x v="2"/>
    <n v="1"/>
    <x v="0"/>
    <x v="12"/>
    <x v="2"/>
    <x v="35"/>
    <x v="38"/>
    <s v="United States"/>
    <x v="318"/>
    <x v="0"/>
    <m/>
    <x v="0"/>
    <x v="0"/>
    <d v="2019-03-13T00:00:00"/>
    <s v="Fri"/>
    <x v="2"/>
    <s v="CA-2019-153843"/>
    <n v="857"/>
    <s v="Hoover Commercial Lightweight Upright Vacuum with E-Z Empty Dirt Cup"/>
    <s v="Chuck Magee"/>
    <n v="6824"/>
    <n v="121"/>
    <n v="2"/>
    <n v="465"/>
  </r>
  <r>
    <n v="2"/>
    <x v="2"/>
    <x v="1037"/>
    <x v="3"/>
    <x v="2"/>
    <n v="1"/>
    <x v="0"/>
    <x v="2"/>
    <x v="2"/>
    <x v="35"/>
    <x v="38"/>
    <s v="United States"/>
    <x v="318"/>
    <x v="0"/>
    <m/>
    <x v="0"/>
    <x v="0"/>
    <d v="2019-03-13T00:00:00"/>
    <s v="Fri"/>
    <x v="2"/>
    <s v="CA-2019-153843"/>
    <n v="716"/>
    <s v="GBC VeloBind Cover Sets"/>
    <s v="Chuck Magee"/>
    <n v="6824"/>
    <n v="15"/>
    <n v="2"/>
    <n v="31"/>
  </r>
  <r>
    <n v="2"/>
    <x v="2"/>
    <x v="1037"/>
    <x v="3"/>
    <x v="2"/>
    <n v="1"/>
    <x v="0"/>
    <x v="3"/>
    <x v="2"/>
    <x v="35"/>
    <x v="38"/>
    <s v="United States"/>
    <x v="318"/>
    <x v="0"/>
    <m/>
    <x v="0"/>
    <x v="0"/>
    <d v="2019-03-13T00:00:00"/>
    <s v="Fri"/>
    <x v="2"/>
    <s v="CA-2019-153843"/>
    <n v="1524"/>
    <s v="Strathmore Photo Mount Cards"/>
    <s v="Chuck Magee"/>
    <n v="6824"/>
    <n v="12"/>
    <n v="4"/>
    <n v="27"/>
  </r>
  <r>
    <n v="6"/>
    <x v="0"/>
    <x v="1276"/>
    <x v="3"/>
    <x v="0"/>
    <n v="6"/>
    <x v="0"/>
    <x v="2"/>
    <x v="2"/>
    <x v="57"/>
    <x v="25"/>
    <s v="United States"/>
    <x v="521"/>
    <x v="0"/>
    <m/>
    <x v="0"/>
    <x v="0"/>
    <d v="2019-12-11T00:00:00"/>
    <s v="Wed"/>
    <x v="6"/>
    <s v="CA-2019-153871"/>
    <n v="898"/>
    <s v="Ibico Ibimaster 300 Manual Binding System"/>
    <s v="Chuck Magee"/>
    <n v="7060"/>
    <n v="331"/>
    <n v="2"/>
    <n v="736"/>
  </r>
  <r>
    <n v="6"/>
    <x v="0"/>
    <x v="1276"/>
    <x v="3"/>
    <x v="0"/>
    <n v="6"/>
    <x v="0"/>
    <x v="2"/>
    <x v="2"/>
    <x v="57"/>
    <x v="25"/>
    <s v="United States"/>
    <x v="521"/>
    <x v="0"/>
    <m/>
    <x v="0"/>
    <x v="0"/>
    <d v="2019-12-11T00:00:00"/>
    <s v="Wed"/>
    <x v="6"/>
    <s v="CA-2019-153871"/>
    <n v="664"/>
    <s v="Fellowes Twister Kit, Gray/Clear, 3/pkg"/>
    <s v="Chuck Magee"/>
    <n v="7060"/>
    <n v="18"/>
    <n v="5"/>
    <n v="40"/>
  </r>
  <r>
    <n v="6"/>
    <x v="0"/>
    <x v="1276"/>
    <x v="3"/>
    <x v="0"/>
    <n v="6"/>
    <x v="0"/>
    <x v="12"/>
    <x v="2"/>
    <x v="57"/>
    <x v="25"/>
    <s v="United States"/>
    <x v="521"/>
    <x v="0"/>
    <m/>
    <x v="0"/>
    <x v="0"/>
    <d v="2019-12-11T00:00:00"/>
    <s v="Wed"/>
    <x v="6"/>
    <s v="CA-2019-153871"/>
    <n v="366"/>
    <s v="Bravo II Megaboss 12-Amp Hard Body Upright, Replacement Belts, 2 Belts per Pack"/>
    <s v="Chuck Magee"/>
    <n v="7060"/>
    <n v="7"/>
    <n v="7"/>
    <n v="23"/>
  </r>
  <r>
    <n v="7"/>
    <x v="2"/>
    <x v="1062"/>
    <x v="3"/>
    <x v="0"/>
    <n v="6"/>
    <x v="2"/>
    <x v="1"/>
    <x v="1"/>
    <x v="117"/>
    <x v="4"/>
    <s v="United States"/>
    <x v="93"/>
    <x v="3"/>
    <m/>
    <x v="0"/>
    <x v="2"/>
    <d v="2019-06-19T00:00:00"/>
    <s v="Thu"/>
    <x v="9"/>
    <s v="CA-2019-154011"/>
    <n v="427"/>
    <s v="Chromcraft Bull-Nose Wood Round Conference Table Top, Wood Base"/>
    <s v="Kelly Williams"/>
    <n v="75081"/>
    <n v="-85"/>
    <n v="3"/>
    <n v="457"/>
  </r>
  <r>
    <n v="7"/>
    <x v="2"/>
    <x v="1062"/>
    <x v="3"/>
    <x v="0"/>
    <n v="6"/>
    <x v="2"/>
    <x v="2"/>
    <x v="2"/>
    <x v="117"/>
    <x v="4"/>
    <s v="United States"/>
    <x v="93"/>
    <x v="3"/>
    <m/>
    <x v="0"/>
    <x v="3"/>
    <d v="2019-06-19T00:00:00"/>
    <s v="Thu"/>
    <x v="9"/>
    <s v="CA-2019-154011"/>
    <n v="697"/>
    <s v="GBC Plasticlear Binding Covers"/>
    <s v="Kelly Williams"/>
    <n v="75081"/>
    <n v="-11"/>
    <n v="3"/>
    <n v="7"/>
  </r>
  <r>
    <n v="5"/>
    <x v="1"/>
    <x v="1277"/>
    <x v="3"/>
    <x v="0"/>
    <n v="6"/>
    <x v="2"/>
    <x v="1"/>
    <x v="1"/>
    <x v="13"/>
    <x v="10"/>
    <s v="United States"/>
    <x v="219"/>
    <x v="3"/>
    <m/>
    <x v="0"/>
    <x v="8"/>
    <d v="2019-02-17T00:00:00"/>
    <s v="Tue"/>
    <x v="3"/>
    <s v="CA-2019-154039"/>
    <n v="423"/>
    <s v="Chromcraft 48 x 96 Racetrack Double Pedestal Table"/>
    <s v="Kelly Williams"/>
    <n v="60653"/>
    <n v="-269"/>
    <n v="3"/>
    <n v="481"/>
  </r>
  <r>
    <n v="5"/>
    <x v="1"/>
    <x v="1277"/>
    <x v="3"/>
    <x v="0"/>
    <n v="6"/>
    <x v="2"/>
    <x v="0"/>
    <x v="0"/>
    <x v="13"/>
    <x v="10"/>
    <s v="United States"/>
    <x v="219"/>
    <x v="3"/>
    <m/>
    <x v="0"/>
    <x v="1"/>
    <d v="2019-02-17T00:00:00"/>
    <s v="Tue"/>
    <x v="3"/>
    <s v="CA-2019-154039"/>
    <n v="993"/>
    <s v="LG Exalt"/>
    <s v="Kelly Williams"/>
    <n v="60653"/>
    <n v="11"/>
    <n v="1"/>
    <n v="125"/>
  </r>
  <r>
    <n v="2"/>
    <x v="1"/>
    <x v="1124"/>
    <x v="3"/>
    <x v="1"/>
    <n v="3"/>
    <x v="1"/>
    <x v="5"/>
    <x v="1"/>
    <x v="243"/>
    <x v="11"/>
    <s v="United States"/>
    <x v="563"/>
    <x v="1"/>
    <s v="Yes"/>
    <x v="1"/>
    <x v="1"/>
    <d v="2019-08-31T00:00:00"/>
    <s v="Tue"/>
    <x v="0"/>
    <s v="CA-2019-154074"/>
    <n v="826"/>
    <s v="Hon 4700 Series Mobuis Mid-Back Task Chairs with Adjustable Arms"/>
    <s v="Anna Andreadi"/>
    <n v="99207"/>
    <n v="7"/>
    <n v="2"/>
    <n v="570"/>
  </r>
  <r>
    <n v="2"/>
    <x v="1"/>
    <x v="1124"/>
    <x v="3"/>
    <x v="1"/>
    <n v="3"/>
    <x v="1"/>
    <x v="11"/>
    <x v="2"/>
    <x v="243"/>
    <x v="11"/>
    <s v="United States"/>
    <x v="563"/>
    <x v="1"/>
    <s v="Yes"/>
    <x v="1"/>
    <x v="0"/>
    <d v="2019-08-31T00:00:00"/>
    <s v="Tue"/>
    <x v="0"/>
    <s v="CA-2019-154074"/>
    <n v="1474"/>
    <s v="Sortfiler Multipurpose Personal File Organizer, Black"/>
    <s v="Anna Andreadi"/>
    <n v="99207"/>
    <n v="43"/>
    <n v="7"/>
    <n v="150"/>
  </r>
  <r>
    <n v="5"/>
    <x v="1"/>
    <x v="1192"/>
    <x v="3"/>
    <x v="0"/>
    <n v="6"/>
    <x v="0"/>
    <x v="3"/>
    <x v="2"/>
    <x v="260"/>
    <x v="2"/>
    <s v="United States"/>
    <x v="718"/>
    <x v="2"/>
    <m/>
    <x v="0"/>
    <x v="1"/>
    <d v="2019-11-12T00:00:00"/>
    <s v="Thu"/>
    <x v="7"/>
    <s v="CA-2019-154088"/>
    <n v="1765"/>
    <s v="Xerox 1968"/>
    <s v="Cassandra Brandow"/>
    <n v="32303"/>
    <n v="9"/>
    <n v="5"/>
    <n v="27"/>
  </r>
  <r>
    <n v="7"/>
    <x v="2"/>
    <x v="1198"/>
    <x v="3"/>
    <x v="0"/>
    <n v="6"/>
    <x v="2"/>
    <x v="3"/>
    <x v="2"/>
    <x v="1"/>
    <x v="1"/>
    <s v="United States"/>
    <x v="606"/>
    <x v="1"/>
    <m/>
    <x v="0"/>
    <x v="0"/>
    <d v="2019-02-06T00:00:00"/>
    <s v="Fri"/>
    <x v="3"/>
    <s v="CA-2019-154102"/>
    <n v="1743"/>
    <s v="Xerox 1947"/>
    <s v="Anna Andreadi"/>
    <n v="94109"/>
    <n v="13"/>
    <n v="5"/>
    <n v="30"/>
  </r>
  <r>
    <n v="5"/>
    <x v="1"/>
    <x v="954"/>
    <x v="3"/>
    <x v="0"/>
    <n v="6"/>
    <x v="0"/>
    <x v="5"/>
    <x v="1"/>
    <x v="16"/>
    <x v="12"/>
    <s v="United States"/>
    <x v="269"/>
    <x v="0"/>
    <m/>
    <x v="0"/>
    <x v="2"/>
    <d v="2019-11-06T00:00:00"/>
    <s v="Fri"/>
    <x v="7"/>
    <s v="CA-2019-154109"/>
    <n v="773"/>
    <s v="Global Wood Trimmed Managers Task Chair, Khaki"/>
    <s v="Chuck Magee"/>
    <n v="19143"/>
    <n v="-31"/>
    <n v="2"/>
    <n v="127"/>
  </r>
  <r>
    <n v="5"/>
    <x v="1"/>
    <x v="954"/>
    <x v="3"/>
    <x v="0"/>
    <n v="6"/>
    <x v="0"/>
    <x v="3"/>
    <x v="2"/>
    <x v="16"/>
    <x v="12"/>
    <s v="United States"/>
    <x v="269"/>
    <x v="0"/>
    <m/>
    <x v="0"/>
    <x v="1"/>
    <d v="2019-11-06T00:00:00"/>
    <s v="Fri"/>
    <x v="7"/>
    <s v="CA-2019-154109"/>
    <n v="1702"/>
    <s v="Xerox 191"/>
    <s v="Chuck Magee"/>
    <n v="19143"/>
    <n v="16"/>
    <n v="3"/>
    <n v="48"/>
  </r>
  <r>
    <n v="4"/>
    <x v="1"/>
    <x v="1004"/>
    <x v="3"/>
    <x v="0"/>
    <n v="6"/>
    <x v="0"/>
    <x v="3"/>
    <x v="2"/>
    <x v="456"/>
    <x v="1"/>
    <s v="United States"/>
    <x v="338"/>
    <x v="1"/>
    <m/>
    <x v="0"/>
    <x v="0"/>
    <d v="2019-12-15T00:00:00"/>
    <s v="Sun"/>
    <x v="6"/>
    <s v="CA-2019-154116"/>
    <n v="1660"/>
    <s v="Wirebound Message Books, Two 4 1/4 x 5 Forms per Page"/>
    <s v="Anna Andreadi"/>
    <n v="90301"/>
    <n v="11"/>
    <n v="3"/>
    <n v="23"/>
  </r>
  <r>
    <n v="4"/>
    <x v="1"/>
    <x v="1004"/>
    <x v="3"/>
    <x v="0"/>
    <n v="6"/>
    <x v="0"/>
    <x v="12"/>
    <x v="2"/>
    <x v="456"/>
    <x v="1"/>
    <s v="United States"/>
    <x v="338"/>
    <x v="1"/>
    <m/>
    <x v="0"/>
    <x v="0"/>
    <d v="2019-12-15T00:00:00"/>
    <s v="Sun"/>
    <x v="6"/>
    <s v="CA-2019-154116"/>
    <n v="859"/>
    <s v="Hoover Commercial SteamVac"/>
    <s v="Anna Andreadi"/>
    <n v="90301"/>
    <n v="16"/>
    <n v="4"/>
    <n v="54"/>
  </r>
  <r>
    <n v="4"/>
    <x v="1"/>
    <x v="1004"/>
    <x v="3"/>
    <x v="0"/>
    <n v="6"/>
    <x v="0"/>
    <x v="0"/>
    <x v="0"/>
    <x v="456"/>
    <x v="1"/>
    <s v="United States"/>
    <x v="338"/>
    <x v="1"/>
    <m/>
    <x v="0"/>
    <x v="1"/>
    <d v="2019-12-15T00:00:00"/>
    <s v="Sun"/>
    <x v="6"/>
    <s v="CA-2019-154116"/>
    <n v="1246"/>
    <s v="Panasonic KX TS3282B Corded phone"/>
    <s v="Anna Andreadi"/>
    <n v="90301"/>
    <n v="15"/>
    <n v="3"/>
    <n v="197"/>
  </r>
  <r>
    <n v="5"/>
    <x v="1"/>
    <x v="1026"/>
    <x v="3"/>
    <x v="0"/>
    <n v="6"/>
    <x v="2"/>
    <x v="9"/>
    <x v="1"/>
    <x v="151"/>
    <x v="14"/>
    <s v="United States"/>
    <x v="634"/>
    <x v="2"/>
    <m/>
    <x v="0"/>
    <x v="0"/>
    <d v="2019-11-20T00:00:00"/>
    <s v="Fri"/>
    <x v="7"/>
    <s v="CA-2019-154123"/>
    <n v="32"/>
    <s v="9-3/4 Diameter Round Wall Clock"/>
    <s v="Cassandra Brandow"/>
    <n v="42420"/>
    <n v="12"/>
    <n v="2"/>
    <n v="28"/>
  </r>
  <r>
    <n v="6"/>
    <x v="0"/>
    <x v="1192"/>
    <x v="3"/>
    <x v="0"/>
    <n v="6"/>
    <x v="0"/>
    <x v="11"/>
    <x v="2"/>
    <x v="0"/>
    <x v="0"/>
    <s v="United States"/>
    <x v="556"/>
    <x v="0"/>
    <m/>
    <x v="0"/>
    <x v="0"/>
    <d v="2019-11-11T00:00:00"/>
    <s v="Wed"/>
    <x v="7"/>
    <s v="CA-2019-154137"/>
    <n v="303"/>
    <s v="Belkin OmniView SE Rackmount Kit"/>
    <s v="Chuck Magee"/>
    <n v="10009"/>
    <n v="0"/>
    <n v="1"/>
    <n v="35"/>
  </r>
  <r>
    <n v="5"/>
    <x v="2"/>
    <x v="996"/>
    <x v="3"/>
    <x v="1"/>
    <n v="3"/>
    <x v="0"/>
    <x v="9"/>
    <x v="1"/>
    <x v="47"/>
    <x v="17"/>
    <s v="United States"/>
    <x v="739"/>
    <x v="3"/>
    <s v="Yes"/>
    <x v="1"/>
    <x v="0"/>
    <d v="2019-03-20T00:00:00"/>
    <s v="Fri"/>
    <x v="2"/>
    <s v="CA-2019-154214"/>
    <n v="730"/>
    <s v="GE General Purpose, Extra Long Life, Showcase &amp; Floodlight Incandescent Bulbs"/>
    <s v="Kelly Williams"/>
    <n v="47201"/>
    <n v="1"/>
    <n v="1"/>
    <n v="3"/>
  </r>
  <r>
    <n v="3"/>
    <x v="2"/>
    <x v="1069"/>
    <x v="3"/>
    <x v="2"/>
    <n v="1"/>
    <x v="1"/>
    <x v="11"/>
    <x v="2"/>
    <x v="28"/>
    <x v="17"/>
    <s v="United States"/>
    <x v="769"/>
    <x v="3"/>
    <m/>
    <x v="0"/>
    <x v="0"/>
    <d v="2019-10-21T00:00:00"/>
    <s v="Sat"/>
    <x v="8"/>
    <s v="CA-2019-154410"/>
    <n v="1373"/>
    <s v="SAFCO Boltless Steel Shelving"/>
    <s v="Kelly Williams"/>
    <n v="46203"/>
    <n v="9"/>
    <n v="8"/>
    <n v="909"/>
  </r>
  <r>
    <n v="1"/>
    <x v="0"/>
    <x v="754"/>
    <x v="3"/>
    <x v="2"/>
    <n v="1"/>
    <x v="2"/>
    <x v="2"/>
    <x v="2"/>
    <x v="218"/>
    <x v="21"/>
    <s v="United States"/>
    <x v="91"/>
    <x v="3"/>
    <m/>
    <x v="0"/>
    <x v="0"/>
    <d v="2019-01-01T00:00:00"/>
    <s v="Sun"/>
    <x v="11"/>
    <s v="CA-2019-154466"/>
    <n v="1639"/>
    <s v="Wilson Jones Easy Flow II Sheet Lifters"/>
    <s v="Kelly Williams"/>
    <n v="53132"/>
    <n v="2"/>
    <n v="2"/>
    <n v="4"/>
  </r>
  <r>
    <n v="5"/>
    <x v="1"/>
    <x v="1086"/>
    <x v="3"/>
    <x v="0"/>
    <n v="6"/>
    <x v="1"/>
    <x v="6"/>
    <x v="2"/>
    <x v="17"/>
    <x v="1"/>
    <s v="United States"/>
    <x v="167"/>
    <x v="1"/>
    <m/>
    <x v="0"/>
    <x v="0"/>
    <d v="2019-04-30T00:00:00"/>
    <s v="Mon"/>
    <x v="5"/>
    <s v="CA-2019-154501"/>
    <n v="628"/>
    <s v="Faber Castell Col-Erase Pencils"/>
    <s v="Anna Andreadi"/>
    <n v="90008"/>
    <n v="4"/>
    <n v="2"/>
    <n v="10"/>
  </r>
  <r>
    <n v="3"/>
    <x v="2"/>
    <x v="1118"/>
    <x v="3"/>
    <x v="2"/>
    <n v="1"/>
    <x v="2"/>
    <x v="11"/>
    <x v="2"/>
    <x v="4"/>
    <x v="4"/>
    <s v="United States"/>
    <x v="660"/>
    <x v="3"/>
    <m/>
    <x v="0"/>
    <x v="1"/>
    <d v="2019-08-05T00:00:00"/>
    <s v="Thu"/>
    <x v="10"/>
    <s v="CA-2019-154676"/>
    <n v="1556"/>
    <s v="Tennsco Lockers, Sand"/>
    <s v="Kelly Williams"/>
    <n v="77070"/>
    <n v="8"/>
    <n v="9"/>
    <n v="151"/>
  </r>
  <r>
    <n v="4"/>
    <x v="2"/>
    <x v="1278"/>
    <x v="3"/>
    <x v="1"/>
    <n v="3"/>
    <x v="0"/>
    <x v="10"/>
    <x v="2"/>
    <x v="492"/>
    <x v="4"/>
    <s v="United States"/>
    <x v="409"/>
    <x v="3"/>
    <m/>
    <x v="0"/>
    <x v="1"/>
    <d v="2019-01-19T00:00:00"/>
    <s v="Thu"/>
    <x v="11"/>
    <s v="CA-2019-154718"/>
    <n v="221"/>
    <s v="Avery 510"/>
    <s v="Kelly Williams"/>
    <n v="76248"/>
    <n v="2"/>
    <n v="2"/>
    <n v="6"/>
  </r>
  <r>
    <n v="2"/>
    <x v="2"/>
    <x v="973"/>
    <x v="3"/>
    <x v="2"/>
    <n v="1"/>
    <x v="1"/>
    <x v="2"/>
    <x v="2"/>
    <x v="13"/>
    <x v="10"/>
    <s v="United States"/>
    <x v="611"/>
    <x v="3"/>
    <m/>
    <x v="0"/>
    <x v="3"/>
    <d v="2019-11-05T00:00:00"/>
    <s v="Thu"/>
    <x v="7"/>
    <s v="CA-2019-154732"/>
    <n v="266"/>
    <s v="Avery Recycled Flexi-View Covers for Binding Systems"/>
    <s v="Kelly Williams"/>
    <n v="60623"/>
    <n v="-26"/>
    <n v="5"/>
    <n v="16"/>
  </r>
  <r>
    <n v="4"/>
    <x v="1"/>
    <x v="1272"/>
    <x v="3"/>
    <x v="0"/>
    <n v="6"/>
    <x v="0"/>
    <x v="2"/>
    <x v="2"/>
    <x v="16"/>
    <x v="12"/>
    <s v="United States"/>
    <x v="458"/>
    <x v="0"/>
    <m/>
    <x v="0"/>
    <x v="4"/>
    <d v="2019-01-09T00:00:00"/>
    <s v="Mon"/>
    <x v="11"/>
    <s v="CA-2019-154760"/>
    <n v="897"/>
    <s v="Ibico Hi-Tech Manual Binding System"/>
    <s v="Chuck Magee"/>
    <n v="19140"/>
    <n v="-229"/>
    <n v="3"/>
    <n v="274"/>
  </r>
  <r>
    <n v="4"/>
    <x v="1"/>
    <x v="1050"/>
    <x v="3"/>
    <x v="0"/>
    <n v="6"/>
    <x v="0"/>
    <x v="12"/>
    <x v="2"/>
    <x v="104"/>
    <x v="23"/>
    <s v="United States"/>
    <x v="335"/>
    <x v="3"/>
    <m/>
    <x v="0"/>
    <x v="0"/>
    <d v="2019-02-13T00:00:00"/>
    <s v="Fri"/>
    <x v="3"/>
    <s v="CA-2019-154809"/>
    <n v="814"/>
    <s v="Holmes Replacement Filter for HEPA Air Cleaner, Medium Room"/>
    <s v="Kelly Williams"/>
    <n v="55407"/>
    <n v="39"/>
    <n v="8"/>
    <n v="91"/>
  </r>
  <r>
    <n v="4"/>
    <x v="1"/>
    <x v="1019"/>
    <x v="3"/>
    <x v="0"/>
    <n v="6"/>
    <x v="1"/>
    <x v="3"/>
    <x v="2"/>
    <x v="22"/>
    <x v="14"/>
    <s v="United States"/>
    <x v="580"/>
    <x v="2"/>
    <m/>
    <x v="0"/>
    <x v="0"/>
    <d v="2019-11-06T00:00:00"/>
    <s v="Fri"/>
    <x v="7"/>
    <s v="CA-2019-154816"/>
    <n v="1786"/>
    <s v="Xerox 1987"/>
    <s v="Cassandra Brandow"/>
    <n v="40475"/>
    <n v="3"/>
    <n v="1"/>
    <n v="6"/>
  </r>
  <r>
    <n v="4"/>
    <x v="1"/>
    <x v="1183"/>
    <x v="3"/>
    <x v="0"/>
    <n v="6"/>
    <x v="1"/>
    <x v="14"/>
    <x v="1"/>
    <x v="266"/>
    <x v="4"/>
    <s v="United States"/>
    <x v="333"/>
    <x v="3"/>
    <m/>
    <x v="0"/>
    <x v="10"/>
    <d v="2019-03-31T00:00:00"/>
    <s v="Tue"/>
    <x v="4"/>
    <s v="CA-2019-154907"/>
    <n v="385"/>
    <s v="Bush Mission Pointe Library"/>
    <s v="Kelly Williams"/>
    <n v="79109"/>
    <n v="-36"/>
    <n v="2"/>
    <n v="205"/>
  </r>
  <r>
    <n v="5"/>
    <x v="1"/>
    <x v="1101"/>
    <x v="3"/>
    <x v="0"/>
    <n v="6"/>
    <x v="0"/>
    <x v="2"/>
    <x v="2"/>
    <x v="0"/>
    <x v="0"/>
    <s v="United States"/>
    <x v="236"/>
    <x v="0"/>
    <m/>
    <x v="0"/>
    <x v="1"/>
    <d v="2019-12-24T00:00:00"/>
    <s v="Tue"/>
    <x v="6"/>
    <s v="CA-2019-154935"/>
    <n v="47"/>
    <s v="Acco Four Pocket Poly Ring Binder with Label Holder, Smoke, 1"/>
    <s v="Chuck Magee"/>
    <n v="10024"/>
    <n v="6"/>
    <n v="3"/>
    <n v="18"/>
  </r>
  <r>
    <n v="4"/>
    <x v="1"/>
    <x v="961"/>
    <x v="3"/>
    <x v="0"/>
    <n v="6"/>
    <x v="0"/>
    <x v="10"/>
    <x v="2"/>
    <x v="237"/>
    <x v="1"/>
    <s v="United States"/>
    <x v="101"/>
    <x v="1"/>
    <s v="Yes"/>
    <x v="1"/>
    <x v="0"/>
    <d v="2019-10-15T00:00:00"/>
    <s v="Sun"/>
    <x v="8"/>
    <s v="CA-2019-154949"/>
    <n v="185"/>
    <s v="Avery 478"/>
    <s v="Anna Andreadi"/>
    <n v="93010"/>
    <n v="7"/>
    <n v="3"/>
    <n v="15"/>
  </r>
  <r>
    <n v="3"/>
    <x v="2"/>
    <x v="989"/>
    <x v="3"/>
    <x v="2"/>
    <n v="1"/>
    <x v="0"/>
    <x v="6"/>
    <x v="2"/>
    <x v="117"/>
    <x v="4"/>
    <s v="United States"/>
    <x v="480"/>
    <x v="3"/>
    <m/>
    <x v="0"/>
    <x v="1"/>
    <d v="2019-08-27T00:00:00"/>
    <s v="Fri"/>
    <x v="10"/>
    <s v="CA-2019-155047"/>
    <n v="539"/>
    <s v="Eberhard Faber 3 1/2 Golf Pencils"/>
    <s v="Kelly Williams"/>
    <n v="75220"/>
    <n v="0"/>
    <n v="1"/>
    <n v="6"/>
  </r>
  <r>
    <n v="7"/>
    <x v="2"/>
    <x v="1038"/>
    <x v="3"/>
    <x v="0"/>
    <n v="6"/>
    <x v="0"/>
    <x v="2"/>
    <x v="2"/>
    <x v="16"/>
    <x v="12"/>
    <s v="United States"/>
    <x v="259"/>
    <x v="0"/>
    <m/>
    <x v="0"/>
    <x v="4"/>
    <d v="2019-12-02T00:00:00"/>
    <s v="Mon"/>
    <x v="6"/>
    <s v="CA-2019-155075"/>
    <n v="682"/>
    <s v="GBC DocuBind 300 Electric Binding Machine"/>
    <s v="Chuck Magee"/>
    <n v="19140"/>
    <n v="-463"/>
    <n v="4"/>
    <n v="631"/>
  </r>
  <r>
    <n v="4"/>
    <x v="1"/>
    <x v="1001"/>
    <x v="3"/>
    <x v="0"/>
    <n v="6"/>
    <x v="2"/>
    <x v="2"/>
    <x v="2"/>
    <x v="153"/>
    <x v="2"/>
    <s v="United States"/>
    <x v="108"/>
    <x v="2"/>
    <m/>
    <x v="0"/>
    <x v="4"/>
    <d v="2019-12-02T00:00:00"/>
    <s v="Mon"/>
    <x v="6"/>
    <s v="CA-2019-155089"/>
    <n v="1309"/>
    <s v="Premier Elliptical Ring Binder, Black"/>
    <s v="Cassandra Brandow"/>
    <n v="33614"/>
    <n v="-33"/>
    <n v="5"/>
    <n v="46"/>
  </r>
  <r>
    <n v="2"/>
    <x v="1"/>
    <x v="1052"/>
    <x v="3"/>
    <x v="1"/>
    <n v="3"/>
    <x v="1"/>
    <x v="8"/>
    <x v="0"/>
    <x v="396"/>
    <x v="36"/>
    <s v="United States"/>
    <x v="577"/>
    <x v="0"/>
    <m/>
    <x v="0"/>
    <x v="0"/>
    <d v="2019-07-07T00:00:00"/>
    <s v="Sat"/>
    <x v="1"/>
    <s v="CA-2019-155152"/>
    <n v="890"/>
    <s v="Hypercom P1300 Pinpad"/>
    <s v="Chuck Magee"/>
    <n v="2886"/>
    <n v="93"/>
    <n v="4"/>
    <n v="252"/>
  </r>
  <r>
    <n v="4"/>
    <x v="2"/>
    <x v="956"/>
    <x v="3"/>
    <x v="1"/>
    <n v="3"/>
    <x v="0"/>
    <x v="3"/>
    <x v="2"/>
    <x v="101"/>
    <x v="8"/>
    <s v="United States"/>
    <x v="104"/>
    <x v="2"/>
    <m/>
    <x v="0"/>
    <x v="0"/>
    <d v="2019-11-25T00:00:00"/>
    <s v="Wed"/>
    <x v="7"/>
    <s v="CA-2019-155159"/>
    <n v="1655"/>
    <s v="Wirebound Message Book, 4 per Page"/>
    <s v="Cassandra Brandow"/>
    <n v="30318"/>
    <n v="24"/>
    <n v="9"/>
    <n v="49"/>
  </r>
  <r>
    <n v="2"/>
    <x v="2"/>
    <x v="1121"/>
    <x v="3"/>
    <x v="2"/>
    <n v="1"/>
    <x v="2"/>
    <x v="5"/>
    <x v="1"/>
    <x v="22"/>
    <x v="14"/>
    <s v="United States"/>
    <x v="429"/>
    <x v="2"/>
    <m/>
    <x v="0"/>
    <x v="0"/>
    <d v="2019-10-30T00:00:00"/>
    <s v="Mon"/>
    <x v="7"/>
    <s v="CA-2019-155292"/>
    <n v="1089"/>
    <s v="Metal Folding Chairs, Beige, 4/Carton"/>
    <s v="Cassandra Brandow"/>
    <n v="40475"/>
    <n v="9"/>
    <n v="1"/>
    <n v="34"/>
  </r>
  <r>
    <n v="2"/>
    <x v="2"/>
    <x v="1121"/>
    <x v="3"/>
    <x v="2"/>
    <n v="1"/>
    <x v="2"/>
    <x v="15"/>
    <x v="2"/>
    <x v="22"/>
    <x v="14"/>
    <s v="United States"/>
    <x v="429"/>
    <x v="2"/>
    <m/>
    <x v="0"/>
    <x v="0"/>
    <d v="2019-10-30T00:00:00"/>
    <s v="Mon"/>
    <x v="7"/>
    <s v="CA-2019-155292"/>
    <n v="71"/>
    <s v="Acme 10 Easy Grip Assistive Scissors"/>
    <s v="Cassandra Brandow"/>
    <n v="40475"/>
    <n v="11"/>
    <n v="2"/>
    <n v="35"/>
  </r>
  <r>
    <n v="2"/>
    <x v="2"/>
    <x v="1121"/>
    <x v="3"/>
    <x v="2"/>
    <n v="1"/>
    <x v="2"/>
    <x v="11"/>
    <x v="2"/>
    <x v="22"/>
    <x v="14"/>
    <s v="United States"/>
    <x v="429"/>
    <x v="2"/>
    <m/>
    <x v="0"/>
    <x v="0"/>
    <d v="2019-10-30T00:00:00"/>
    <s v="Mon"/>
    <x v="7"/>
    <s v="CA-2019-155292"/>
    <n v="575"/>
    <s v="Eldon Gobal File Keepers"/>
    <s v="Cassandra Brandow"/>
    <n v="40475"/>
    <n v="4"/>
    <n v="7"/>
    <n v="106"/>
  </r>
  <r>
    <n v="2"/>
    <x v="2"/>
    <x v="1121"/>
    <x v="3"/>
    <x v="2"/>
    <n v="1"/>
    <x v="2"/>
    <x v="10"/>
    <x v="2"/>
    <x v="22"/>
    <x v="14"/>
    <s v="United States"/>
    <x v="429"/>
    <x v="2"/>
    <m/>
    <x v="0"/>
    <x v="0"/>
    <d v="2019-10-30T00:00:00"/>
    <s v="Mon"/>
    <x v="7"/>
    <s v="CA-2019-155292"/>
    <n v="1462"/>
    <s v="Smead Alpha-Z Color-Coded Name Labels First Letter Starter Set"/>
    <s v="Cassandra Brandow"/>
    <n v="40475"/>
    <n v="14"/>
    <n v="8"/>
    <n v="30"/>
  </r>
  <r>
    <n v="4"/>
    <x v="1"/>
    <x v="1162"/>
    <x v="3"/>
    <x v="0"/>
    <n v="6"/>
    <x v="1"/>
    <x v="11"/>
    <x v="2"/>
    <x v="200"/>
    <x v="21"/>
    <s v="United States"/>
    <x v="631"/>
    <x v="3"/>
    <m/>
    <x v="0"/>
    <x v="0"/>
    <d v="2019-12-17T00:00:00"/>
    <s v="Tue"/>
    <x v="6"/>
    <s v="CA-2019-155362"/>
    <n v="101"/>
    <s v="Adjustable Personal File Tote"/>
    <s v="Kelly Williams"/>
    <n v="54703"/>
    <n v="8"/>
    <n v="2"/>
    <n v="33"/>
  </r>
  <r>
    <n v="5"/>
    <x v="1"/>
    <x v="1073"/>
    <x v="3"/>
    <x v="0"/>
    <n v="6"/>
    <x v="0"/>
    <x v="12"/>
    <x v="2"/>
    <x v="444"/>
    <x v="30"/>
    <s v="United States"/>
    <x v="692"/>
    <x v="3"/>
    <m/>
    <x v="0"/>
    <x v="0"/>
    <d v="2019-12-22T00:00:00"/>
    <s v="Sun"/>
    <x v="6"/>
    <s v="CA-2019-155376"/>
    <n v="1424"/>
    <s v="Sanyo 2.5 Cubic Foot Mid-Size Office Refrigerators"/>
    <s v="Kelly Williams"/>
    <n v="64055"/>
    <n v="218"/>
    <n v="3"/>
    <n v="839"/>
  </r>
  <r>
    <n v="2"/>
    <x v="2"/>
    <x v="1193"/>
    <x v="3"/>
    <x v="2"/>
    <n v="1"/>
    <x v="1"/>
    <x v="3"/>
    <x v="2"/>
    <x v="15"/>
    <x v="11"/>
    <s v="United States"/>
    <x v="137"/>
    <x v="1"/>
    <m/>
    <x v="0"/>
    <x v="0"/>
    <d v="2019-04-13T00:00:00"/>
    <s v="Fri"/>
    <x v="4"/>
    <s v="CA-2019-155460"/>
    <n v="1839"/>
    <s v="Xerox 4200 Series MultiUse Premium Copy Paper (20Lb. and 84 Bright)"/>
    <s v="Anna Andreadi"/>
    <n v="98105"/>
    <n v="2"/>
    <n v="1"/>
    <n v="5"/>
  </r>
  <r>
    <n v="2"/>
    <x v="2"/>
    <x v="1193"/>
    <x v="3"/>
    <x v="2"/>
    <n v="1"/>
    <x v="1"/>
    <x v="2"/>
    <x v="2"/>
    <x v="15"/>
    <x v="11"/>
    <s v="United States"/>
    <x v="137"/>
    <x v="1"/>
    <m/>
    <x v="0"/>
    <x v="1"/>
    <d v="2019-04-13T00:00:00"/>
    <s v="Fri"/>
    <x v="4"/>
    <s v="CA-2019-155460"/>
    <n v="686"/>
    <s v="GBC DocuBind TL200 Manual Binding Machine"/>
    <s v="Anna Andreadi"/>
    <n v="98105"/>
    <n v="302"/>
    <n v="5"/>
    <n v="896"/>
  </r>
  <r>
    <n v="7"/>
    <x v="2"/>
    <x v="1113"/>
    <x v="3"/>
    <x v="0"/>
    <n v="6"/>
    <x v="0"/>
    <x v="8"/>
    <x v="0"/>
    <x v="87"/>
    <x v="23"/>
    <s v="United States"/>
    <x v="56"/>
    <x v="3"/>
    <m/>
    <x v="0"/>
    <x v="0"/>
    <d v="2019-10-26T00:00:00"/>
    <s v="Thu"/>
    <x v="7"/>
    <s v="CA-2019-155558"/>
    <n v="1019"/>
    <s v="Logitech LS21 Speaker System - PC Multimedia - 2.1-CH - Wired"/>
    <s v="Kelly Williams"/>
    <n v="55901"/>
    <n v="7"/>
    <n v="1"/>
    <n v="20"/>
  </r>
  <r>
    <n v="7"/>
    <x v="2"/>
    <x v="1113"/>
    <x v="3"/>
    <x v="0"/>
    <n v="6"/>
    <x v="0"/>
    <x v="10"/>
    <x v="2"/>
    <x v="87"/>
    <x v="23"/>
    <s v="United States"/>
    <x v="56"/>
    <x v="3"/>
    <m/>
    <x v="0"/>
    <x v="0"/>
    <d v="2019-10-26T00:00:00"/>
    <s v="Thu"/>
    <x v="7"/>
    <s v="CA-2019-155558"/>
    <n v="222"/>
    <s v="Avery 511"/>
    <s v="Kelly Williams"/>
    <n v="55901"/>
    <n v="3"/>
    <n v="2"/>
    <n v="6"/>
  </r>
  <r>
    <n v="4"/>
    <x v="1"/>
    <x v="1025"/>
    <x v="3"/>
    <x v="0"/>
    <n v="6"/>
    <x v="2"/>
    <x v="12"/>
    <x v="2"/>
    <x v="0"/>
    <x v="0"/>
    <s v="United States"/>
    <x v="26"/>
    <x v="0"/>
    <m/>
    <x v="0"/>
    <x v="0"/>
    <d v="2019-11-26T00:00:00"/>
    <s v="Thu"/>
    <x v="7"/>
    <s v="CA-2019-155607"/>
    <n v="336"/>
    <s v="Black &amp; Decker Filter for Double Action Dustbuster Cordless Vac BLDV7210"/>
    <s v="Chuck Magee"/>
    <n v="10009"/>
    <n v="15"/>
    <n v="7"/>
    <n v="59"/>
  </r>
  <r>
    <n v="4"/>
    <x v="1"/>
    <x v="1025"/>
    <x v="3"/>
    <x v="0"/>
    <n v="6"/>
    <x v="2"/>
    <x v="2"/>
    <x v="2"/>
    <x v="0"/>
    <x v="0"/>
    <s v="United States"/>
    <x v="26"/>
    <x v="0"/>
    <m/>
    <x v="0"/>
    <x v="1"/>
    <d v="2019-11-26T00:00:00"/>
    <s v="Thu"/>
    <x v="7"/>
    <s v="CA-2019-155607"/>
    <n v="328"/>
    <s v="Binding Machine Supplies"/>
    <s v="Chuck Magee"/>
    <n v="10009"/>
    <n v="33"/>
    <n v="4"/>
    <n v="93"/>
  </r>
  <r>
    <n v="5"/>
    <x v="1"/>
    <x v="1081"/>
    <x v="3"/>
    <x v="0"/>
    <n v="6"/>
    <x v="1"/>
    <x v="9"/>
    <x v="1"/>
    <x v="111"/>
    <x v="35"/>
    <s v="United States"/>
    <x v="152"/>
    <x v="0"/>
    <m/>
    <x v="0"/>
    <x v="0"/>
    <d v="2019-11-08T00:00:00"/>
    <s v="Sun"/>
    <x v="7"/>
    <s v="CA-2019-155621"/>
    <n v="878"/>
    <s v="Howard Miller Distant Time Traveler Alarm Clock"/>
    <s v="Chuck Magee"/>
    <n v="21215"/>
    <n v="112"/>
    <n v="10"/>
    <n v="274"/>
  </r>
  <r>
    <n v="4"/>
    <x v="1"/>
    <x v="1122"/>
    <x v="3"/>
    <x v="0"/>
    <n v="6"/>
    <x v="1"/>
    <x v="9"/>
    <x v="1"/>
    <x v="13"/>
    <x v="10"/>
    <s v="United States"/>
    <x v="555"/>
    <x v="3"/>
    <m/>
    <x v="0"/>
    <x v="7"/>
    <d v="2019-05-18T00:00:00"/>
    <s v="Wed"/>
    <x v="5"/>
    <s v="CA-2019-155642"/>
    <n v="393"/>
    <s v="C-Line Cubicle Keepers Polyproplyene Holder With Velcro Backings"/>
    <s v="Kelly Williams"/>
    <n v="60653"/>
    <n v="-1"/>
    <n v="1"/>
    <n v="2"/>
  </r>
  <r>
    <n v="4"/>
    <x v="1"/>
    <x v="1122"/>
    <x v="3"/>
    <x v="0"/>
    <n v="6"/>
    <x v="1"/>
    <x v="9"/>
    <x v="1"/>
    <x v="13"/>
    <x v="10"/>
    <s v="United States"/>
    <x v="555"/>
    <x v="3"/>
    <m/>
    <x v="0"/>
    <x v="7"/>
    <d v="2019-05-18T00:00:00"/>
    <s v="Wed"/>
    <x v="5"/>
    <s v="CA-2019-155642"/>
    <n v="673"/>
    <s v="Flat Face Poster Frame"/>
    <s v="Kelly Williams"/>
    <n v="60653"/>
    <n v="-10"/>
    <n v="3"/>
    <n v="23"/>
  </r>
  <r>
    <n v="3"/>
    <x v="2"/>
    <x v="1279"/>
    <x v="3"/>
    <x v="2"/>
    <n v="1"/>
    <x v="1"/>
    <x v="12"/>
    <x v="2"/>
    <x v="47"/>
    <x v="8"/>
    <s v="United States"/>
    <x v="580"/>
    <x v="2"/>
    <m/>
    <x v="0"/>
    <x v="0"/>
    <d v="2019-03-08T00:00:00"/>
    <s v="Sun"/>
    <x v="2"/>
    <s v="CA-2019-155698"/>
    <n v="293"/>
    <s v="Belkin 8 Outlet SurgeMaster II Gold Surge Protector with Phone Protection"/>
    <s v="Cassandra Brandow"/>
    <n v="31907"/>
    <n v="168"/>
    <n v="8"/>
    <n v="648"/>
  </r>
  <r>
    <n v="3"/>
    <x v="2"/>
    <x v="1279"/>
    <x v="3"/>
    <x v="2"/>
    <n v="1"/>
    <x v="1"/>
    <x v="10"/>
    <x v="2"/>
    <x v="47"/>
    <x v="8"/>
    <s v="United States"/>
    <x v="580"/>
    <x v="2"/>
    <m/>
    <x v="0"/>
    <x v="0"/>
    <d v="2019-03-08T00:00:00"/>
    <s v="Sun"/>
    <x v="2"/>
    <s v="CA-2019-155698"/>
    <n v="232"/>
    <s v="Avery Address/Shipping Labels for Typewriters, 4 x 2"/>
    <s v="Cassandra Brandow"/>
    <n v="31907"/>
    <n v="10"/>
    <n v="2"/>
    <n v="21"/>
  </r>
  <r>
    <n v="2"/>
    <x v="1"/>
    <x v="999"/>
    <x v="3"/>
    <x v="1"/>
    <n v="3"/>
    <x v="0"/>
    <x v="5"/>
    <x v="1"/>
    <x v="6"/>
    <x v="20"/>
    <s v="United States"/>
    <x v="288"/>
    <x v="2"/>
    <m/>
    <x v="0"/>
    <x v="0"/>
    <d v="2019-08-21T00:00:00"/>
    <s v="Sat"/>
    <x v="10"/>
    <s v="CA-2019-155705"/>
    <n v="842"/>
    <s v="Hon Multipurpose Stacking Arm Chairs"/>
    <s v="Cassandra Brandow"/>
    <n v="39212"/>
    <n v="225"/>
    <n v="4"/>
    <n v="866"/>
  </r>
  <r>
    <n v="6"/>
    <x v="0"/>
    <x v="1049"/>
    <x v="3"/>
    <x v="0"/>
    <n v="6"/>
    <x v="1"/>
    <x v="2"/>
    <x v="2"/>
    <x v="17"/>
    <x v="1"/>
    <s v="United States"/>
    <x v="753"/>
    <x v="1"/>
    <s v="Yes"/>
    <x v="1"/>
    <x v="1"/>
    <d v="2019-03-02T00:00:00"/>
    <s v="Mon"/>
    <x v="2"/>
    <s v="CA-2019-155712"/>
    <n v="422"/>
    <s v="Catalog Binders with Expanding Posts"/>
    <s v="Anna Andreadi"/>
    <n v="90008"/>
    <n v="34"/>
    <n v="2"/>
    <n v="108"/>
  </r>
  <r>
    <n v="3"/>
    <x v="2"/>
    <x v="1280"/>
    <x v="3"/>
    <x v="2"/>
    <n v="1"/>
    <x v="2"/>
    <x v="2"/>
    <x v="2"/>
    <x v="8"/>
    <x v="19"/>
    <s v="United States"/>
    <x v="673"/>
    <x v="0"/>
    <m/>
    <x v="0"/>
    <x v="4"/>
    <d v="2019-07-30T00:00:00"/>
    <s v="Mon"/>
    <x v="10"/>
    <s v="CA-2019-155740"/>
    <n v="704"/>
    <s v="GBC ProClick Punch Binding System"/>
    <s v="Chuck Magee"/>
    <n v="44107"/>
    <n v="-54"/>
    <n v="4"/>
    <n v="77"/>
  </r>
  <r>
    <n v="5"/>
    <x v="1"/>
    <x v="1037"/>
    <x v="3"/>
    <x v="0"/>
    <n v="6"/>
    <x v="1"/>
    <x v="12"/>
    <x v="2"/>
    <x v="219"/>
    <x v="16"/>
    <s v="United States"/>
    <x v="680"/>
    <x v="2"/>
    <m/>
    <x v="0"/>
    <x v="1"/>
    <d v="2019-03-10T00:00:00"/>
    <s v="Tue"/>
    <x v="2"/>
    <s v="CA-2019-155824"/>
    <n v="614"/>
    <s v="Euro Pro Shark Stick Mini Vacuum"/>
    <s v="Cassandra Brandow"/>
    <n v="27604"/>
    <n v="4"/>
    <n v="1"/>
    <n v="49"/>
  </r>
  <r>
    <n v="5"/>
    <x v="1"/>
    <x v="1037"/>
    <x v="3"/>
    <x v="0"/>
    <n v="6"/>
    <x v="1"/>
    <x v="2"/>
    <x v="2"/>
    <x v="219"/>
    <x v="16"/>
    <s v="United States"/>
    <x v="680"/>
    <x v="2"/>
    <m/>
    <x v="0"/>
    <x v="4"/>
    <d v="2019-03-10T00:00:00"/>
    <s v="Tue"/>
    <x v="2"/>
    <s v="CA-2019-155824"/>
    <n v="795"/>
    <s v="Heavy-Duty E-Z-D Binders"/>
    <s v="Cassandra Brandow"/>
    <n v="27604"/>
    <n v="-10"/>
    <n v="4"/>
    <n v="13"/>
  </r>
  <r>
    <n v="5"/>
    <x v="1"/>
    <x v="1168"/>
    <x v="3"/>
    <x v="0"/>
    <n v="6"/>
    <x v="2"/>
    <x v="15"/>
    <x v="2"/>
    <x v="402"/>
    <x v="7"/>
    <s v="United States"/>
    <x v="237"/>
    <x v="1"/>
    <m/>
    <x v="0"/>
    <x v="0"/>
    <d v="2019-06-16T00:00:00"/>
    <s v="Mon"/>
    <x v="9"/>
    <s v="CA-2019-155873"/>
    <n v="76"/>
    <s v="Acme Elite Stainless Steel Scissors"/>
    <s v="Anna Andreadi"/>
    <n v="88220"/>
    <n v="4"/>
    <n v="2"/>
    <n v="17"/>
  </r>
  <r>
    <n v="5"/>
    <x v="1"/>
    <x v="1168"/>
    <x v="3"/>
    <x v="0"/>
    <n v="6"/>
    <x v="2"/>
    <x v="3"/>
    <x v="2"/>
    <x v="402"/>
    <x v="7"/>
    <s v="United States"/>
    <x v="237"/>
    <x v="1"/>
    <m/>
    <x v="0"/>
    <x v="0"/>
    <d v="2019-06-16T00:00:00"/>
    <s v="Mon"/>
    <x v="9"/>
    <s v="CA-2019-155873"/>
    <n v="1819"/>
    <s v="Xerox 215"/>
    <s v="Anna Andreadi"/>
    <n v="88220"/>
    <n v="9"/>
    <n v="3"/>
    <n v="19"/>
  </r>
  <r>
    <n v="5"/>
    <x v="1"/>
    <x v="1168"/>
    <x v="3"/>
    <x v="0"/>
    <n v="6"/>
    <x v="2"/>
    <x v="3"/>
    <x v="2"/>
    <x v="402"/>
    <x v="7"/>
    <s v="United States"/>
    <x v="237"/>
    <x v="1"/>
    <m/>
    <x v="0"/>
    <x v="0"/>
    <d v="2019-06-16T00:00:00"/>
    <s v="Mon"/>
    <x v="9"/>
    <s v="CA-2019-155873"/>
    <n v="1675"/>
    <s v="Xerox 1885"/>
    <s v="Anna Andreadi"/>
    <n v="88220"/>
    <n v="92"/>
    <n v="4"/>
    <n v="192"/>
  </r>
  <r>
    <n v="6"/>
    <x v="0"/>
    <x v="1054"/>
    <x v="3"/>
    <x v="0"/>
    <n v="6"/>
    <x v="1"/>
    <x v="5"/>
    <x v="1"/>
    <x v="141"/>
    <x v="21"/>
    <s v="United States"/>
    <x v="207"/>
    <x v="3"/>
    <m/>
    <x v="0"/>
    <x v="0"/>
    <d v="2019-03-25T00:00:00"/>
    <s v="Wed"/>
    <x v="2"/>
    <s v="CA-2019-155880"/>
    <n v="756"/>
    <s v="Global Highback Leather Tilter in Burgundy"/>
    <s v="Kelly Williams"/>
    <n v="53209"/>
    <n v="15"/>
    <n v="1"/>
    <n v="91"/>
  </r>
  <r>
    <n v="6"/>
    <x v="0"/>
    <x v="1054"/>
    <x v="3"/>
    <x v="0"/>
    <n v="6"/>
    <x v="1"/>
    <x v="5"/>
    <x v="1"/>
    <x v="141"/>
    <x v="21"/>
    <s v="United States"/>
    <x v="207"/>
    <x v="3"/>
    <m/>
    <x v="0"/>
    <x v="0"/>
    <d v="2019-03-25T00:00:00"/>
    <s v="Wed"/>
    <x v="2"/>
    <s v="CA-2019-155880"/>
    <n v="755"/>
    <s v="Global High-Back Leather Tilter, Burgundy"/>
    <s v="Kelly Williams"/>
    <n v="53209"/>
    <n v="41"/>
    <n v="3"/>
    <n v="369"/>
  </r>
  <r>
    <n v="6"/>
    <x v="0"/>
    <x v="1054"/>
    <x v="3"/>
    <x v="0"/>
    <n v="6"/>
    <x v="1"/>
    <x v="5"/>
    <x v="1"/>
    <x v="141"/>
    <x v="21"/>
    <s v="United States"/>
    <x v="207"/>
    <x v="3"/>
    <m/>
    <x v="0"/>
    <x v="0"/>
    <d v="2019-03-25T00:00:00"/>
    <s v="Wed"/>
    <x v="2"/>
    <s v="CA-2019-155880"/>
    <n v="996"/>
    <s v="Lifetime Advantage Folding Chairs, 4/Carton"/>
    <s v="Kelly Williams"/>
    <n v="53209"/>
    <n v="427"/>
    <n v="7"/>
    <n v="1527"/>
  </r>
  <r>
    <n v="4"/>
    <x v="1"/>
    <x v="963"/>
    <x v="3"/>
    <x v="0"/>
    <n v="6"/>
    <x v="0"/>
    <x v="3"/>
    <x v="2"/>
    <x v="3"/>
    <x v="3"/>
    <s v="United States"/>
    <x v="32"/>
    <x v="1"/>
    <m/>
    <x v="0"/>
    <x v="1"/>
    <d v="2019-09-09T00:00:00"/>
    <s v="Mon"/>
    <x v="0"/>
    <s v="CA-2019-155929"/>
    <n v="1600"/>
    <s v="Unpadded Memo Slips"/>
    <s v="Anna Andreadi"/>
    <n v="85301"/>
    <n v="2"/>
    <n v="2"/>
    <n v="6"/>
  </r>
  <r>
    <n v="7"/>
    <x v="2"/>
    <x v="1053"/>
    <x v="3"/>
    <x v="0"/>
    <n v="6"/>
    <x v="0"/>
    <x v="2"/>
    <x v="2"/>
    <x v="13"/>
    <x v="10"/>
    <s v="United States"/>
    <x v="444"/>
    <x v="3"/>
    <m/>
    <x v="0"/>
    <x v="3"/>
    <d v="2019-06-22T00:00:00"/>
    <s v="Sun"/>
    <x v="9"/>
    <s v="CA-2019-155936"/>
    <n v="1650"/>
    <s v="Wilson Jones Standard D-Ring Binders"/>
    <s v="Kelly Williams"/>
    <n v="60653"/>
    <n v="-5"/>
    <n v="3"/>
    <n v="3"/>
  </r>
  <r>
    <n v="4"/>
    <x v="1"/>
    <x v="1025"/>
    <x v="3"/>
    <x v="0"/>
    <n v="6"/>
    <x v="1"/>
    <x v="12"/>
    <x v="2"/>
    <x v="47"/>
    <x v="19"/>
    <s v="United States"/>
    <x v="258"/>
    <x v="0"/>
    <m/>
    <x v="0"/>
    <x v="1"/>
    <d v="2019-11-26T00:00:00"/>
    <s v="Thu"/>
    <x v="7"/>
    <s v="CA-2019-155957"/>
    <n v="811"/>
    <s v="Holmes HEPA Air Purifier"/>
    <s v="Chuck Magee"/>
    <n v="43229"/>
    <n v="10"/>
    <n v="3"/>
    <n v="52"/>
  </r>
  <r>
    <n v="4"/>
    <x v="1"/>
    <x v="1025"/>
    <x v="3"/>
    <x v="0"/>
    <n v="6"/>
    <x v="1"/>
    <x v="12"/>
    <x v="2"/>
    <x v="47"/>
    <x v="19"/>
    <s v="United States"/>
    <x v="258"/>
    <x v="0"/>
    <m/>
    <x v="0"/>
    <x v="1"/>
    <d v="2019-11-26T00:00:00"/>
    <s v="Thu"/>
    <x v="7"/>
    <s v="CA-2019-155957"/>
    <n v="663"/>
    <s v="Fellowes Superior 10 Outlet Split Surge Protector"/>
    <s v="Chuck Magee"/>
    <n v="43229"/>
    <n v="24"/>
    <n v="7"/>
    <n v="213"/>
  </r>
  <r>
    <n v="2"/>
    <x v="2"/>
    <x v="996"/>
    <x v="3"/>
    <x v="2"/>
    <n v="1"/>
    <x v="2"/>
    <x v="9"/>
    <x v="1"/>
    <x v="1"/>
    <x v="1"/>
    <s v="United States"/>
    <x v="741"/>
    <x v="1"/>
    <m/>
    <x v="0"/>
    <x v="0"/>
    <d v="2019-03-23T00:00:00"/>
    <s v="Mon"/>
    <x v="2"/>
    <s v="CA-2019-155985"/>
    <n v="494"/>
    <s v="DAX Natural Wood-Tone Poster Frame"/>
    <s v="Anna Andreadi"/>
    <n v="94122"/>
    <n v="76"/>
    <n v="8"/>
    <n v="212"/>
  </r>
  <r>
    <n v="1"/>
    <x v="0"/>
    <x v="1031"/>
    <x v="3"/>
    <x v="2"/>
    <n v="1"/>
    <x v="0"/>
    <x v="9"/>
    <x v="1"/>
    <x v="16"/>
    <x v="12"/>
    <s v="United States"/>
    <x v="280"/>
    <x v="0"/>
    <m/>
    <x v="0"/>
    <x v="1"/>
    <d v="2019-09-14T00:00:00"/>
    <s v="Sat"/>
    <x v="0"/>
    <s v="CA-2019-156237"/>
    <n v="1564"/>
    <s v="Tensor Track Tree Floor Lamp"/>
    <s v="Chuck Magee"/>
    <n v="19140"/>
    <n v="5"/>
    <n v="8"/>
    <n v="128"/>
  </r>
  <r>
    <n v="1"/>
    <x v="0"/>
    <x v="1031"/>
    <x v="3"/>
    <x v="2"/>
    <n v="1"/>
    <x v="0"/>
    <x v="5"/>
    <x v="1"/>
    <x v="16"/>
    <x v="12"/>
    <s v="United States"/>
    <x v="280"/>
    <x v="0"/>
    <m/>
    <x v="0"/>
    <x v="2"/>
    <d v="2019-09-14T00:00:00"/>
    <s v="Sat"/>
    <x v="0"/>
    <s v="CA-2019-156237"/>
    <n v="1208"/>
    <s v="Office Star - Ergonomically Designed Knee Chair"/>
    <s v="Chuck Magee"/>
    <n v="19140"/>
    <n v="-29"/>
    <n v="2"/>
    <n v="113"/>
  </r>
  <r>
    <n v="1"/>
    <x v="0"/>
    <x v="1031"/>
    <x v="3"/>
    <x v="2"/>
    <n v="1"/>
    <x v="0"/>
    <x v="2"/>
    <x v="2"/>
    <x v="16"/>
    <x v="12"/>
    <s v="United States"/>
    <x v="280"/>
    <x v="0"/>
    <m/>
    <x v="0"/>
    <x v="4"/>
    <d v="2019-09-14T00:00:00"/>
    <s v="Sat"/>
    <x v="0"/>
    <s v="CA-2019-156237"/>
    <n v="692"/>
    <s v="GBC Instant Report Kit"/>
    <s v="Chuck Magee"/>
    <n v="19140"/>
    <n v="-3"/>
    <n v="2"/>
    <n v="4"/>
  </r>
  <r>
    <n v="1"/>
    <x v="0"/>
    <x v="1031"/>
    <x v="3"/>
    <x v="2"/>
    <n v="1"/>
    <x v="0"/>
    <x v="2"/>
    <x v="2"/>
    <x v="16"/>
    <x v="12"/>
    <s v="United States"/>
    <x v="280"/>
    <x v="0"/>
    <m/>
    <x v="0"/>
    <x v="4"/>
    <d v="2019-09-14T00:00:00"/>
    <s v="Sat"/>
    <x v="0"/>
    <s v="CA-2019-156237"/>
    <n v="124"/>
    <s v="Aluminum Screw Posts"/>
    <s v="Chuck Magee"/>
    <n v="19140"/>
    <n v="-12"/>
    <n v="4"/>
    <n v="18"/>
  </r>
  <r>
    <n v="1"/>
    <x v="0"/>
    <x v="1031"/>
    <x v="3"/>
    <x v="2"/>
    <n v="1"/>
    <x v="0"/>
    <x v="13"/>
    <x v="0"/>
    <x v="16"/>
    <x v="12"/>
    <s v="United States"/>
    <x v="280"/>
    <x v="0"/>
    <m/>
    <x v="0"/>
    <x v="4"/>
    <d v="2019-09-14T00:00:00"/>
    <s v="Sat"/>
    <x v="0"/>
    <s v="CA-2019-156237"/>
    <n v="1354"/>
    <s v="Ricoh - Ink Collector Unit for GX3000 Series Printers"/>
    <s v="Chuck Magee"/>
    <n v="19140"/>
    <n v="-18"/>
    <n v="1"/>
    <n v="13"/>
  </r>
  <r>
    <n v="1"/>
    <x v="0"/>
    <x v="1031"/>
    <x v="3"/>
    <x v="2"/>
    <n v="1"/>
    <x v="0"/>
    <x v="13"/>
    <x v="0"/>
    <x v="16"/>
    <x v="12"/>
    <s v="United States"/>
    <x v="280"/>
    <x v="0"/>
    <m/>
    <x v="0"/>
    <x v="4"/>
    <d v="2019-09-14T00:00:00"/>
    <s v="Sat"/>
    <x v="0"/>
    <s v="CA-2019-156237"/>
    <n v="987"/>
    <s v="Lexmark MarkNet N8150 Wireless Print Server"/>
    <s v="Chuck Magee"/>
    <n v="19140"/>
    <n v="-169"/>
    <n v="2"/>
    <n v="241"/>
  </r>
  <r>
    <n v="6"/>
    <x v="0"/>
    <x v="1175"/>
    <x v="3"/>
    <x v="0"/>
    <n v="6"/>
    <x v="1"/>
    <x v="12"/>
    <x v="2"/>
    <x v="448"/>
    <x v="2"/>
    <s v="United States"/>
    <x v="265"/>
    <x v="2"/>
    <m/>
    <x v="0"/>
    <x v="1"/>
    <d v="2019-03-21T00:00:00"/>
    <s v="Sat"/>
    <x v="2"/>
    <s v="CA-2019-156272"/>
    <n v="142"/>
    <s v="APC 7 Outlet Network SurgeArrest Surge Protector"/>
    <s v="Cassandra Brandow"/>
    <n v="33068"/>
    <n v="8"/>
    <n v="1"/>
    <n v="64"/>
  </r>
  <r>
    <n v="6"/>
    <x v="0"/>
    <x v="1067"/>
    <x v="3"/>
    <x v="0"/>
    <n v="6"/>
    <x v="1"/>
    <x v="7"/>
    <x v="2"/>
    <x v="16"/>
    <x v="12"/>
    <s v="United States"/>
    <x v="232"/>
    <x v="0"/>
    <m/>
    <x v="0"/>
    <x v="1"/>
    <d v="2019-10-22T00:00:00"/>
    <s v="Sun"/>
    <x v="8"/>
    <s v="CA-2019-156363"/>
    <n v="8"/>
    <s v="#6 3/4 Gummed Flap White Envelopes"/>
    <s v="Chuck Magee"/>
    <n v="19134"/>
    <n v="11"/>
    <n v="4"/>
    <n v="32"/>
  </r>
  <r>
    <n v="6"/>
    <x v="0"/>
    <x v="1067"/>
    <x v="3"/>
    <x v="0"/>
    <n v="6"/>
    <x v="1"/>
    <x v="0"/>
    <x v="0"/>
    <x v="16"/>
    <x v="12"/>
    <s v="United States"/>
    <x v="232"/>
    <x v="0"/>
    <m/>
    <x v="0"/>
    <x v="6"/>
    <d v="2019-10-22T00:00:00"/>
    <s v="Sun"/>
    <x v="8"/>
    <s v="CA-2019-156363"/>
    <n v="991"/>
    <s v="LF Elite 3D Dazzle Designer Hard Case Cover, Lf Stylus Pen and Wiper For Apple Iphone 5c Mini Lite"/>
    <s v="Chuck Magee"/>
    <n v="19134"/>
    <n v="-7"/>
    <n v="5"/>
    <n v="33"/>
  </r>
  <r>
    <n v="2"/>
    <x v="2"/>
    <x v="1130"/>
    <x v="3"/>
    <x v="2"/>
    <n v="1"/>
    <x v="2"/>
    <x v="6"/>
    <x v="2"/>
    <x v="149"/>
    <x v="37"/>
    <s v="United States"/>
    <x v="255"/>
    <x v="1"/>
    <s v="Yes"/>
    <x v="1"/>
    <x v="1"/>
    <d v="2019-09-26T00:00:00"/>
    <s v="Thu"/>
    <x v="0"/>
    <s v="CA-2019-156391"/>
    <n v="1305"/>
    <s v="Prang Drawing Pencil Set"/>
    <s v="Anna Andreadi"/>
    <n v="97301"/>
    <n v="1"/>
    <n v="1"/>
    <n v="2"/>
  </r>
  <r>
    <n v="4"/>
    <x v="1"/>
    <x v="1027"/>
    <x v="3"/>
    <x v="0"/>
    <n v="6"/>
    <x v="0"/>
    <x v="2"/>
    <x v="2"/>
    <x v="16"/>
    <x v="12"/>
    <s v="United States"/>
    <x v="719"/>
    <x v="0"/>
    <m/>
    <x v="0"/>
    <x v="4"/>
    <d v="2019-12-04T00:00:00"/>
    <s v="Wed"/>
    <x v="6"/>
    <s v="CA-2019-156412"/>
    <n v="1519"/>
    <s v="Storex Dura Pro Binders"/>
    <s v="Chuck Magee"/>
    <n v="19134"/>
    <n v="-4"/>
    <n v="3"/>
    <n v="5"/>
  </r>
  <r>
    <n v="3"/>
    <x v="2"/>
    <x v="1092"/>
    <x v="3"/>
    <x v="2"/>
    <n v="1"/>
    <x v="1"/>
    <x v="1"/>
    <x v="1"/>
    <x v="117"/>
    <x v="4"/>
    <s v="United States"/>
    <x v="102"/>
    <x v="3"/>
    <m/>
    <x v="0"/>
    <x v="2"/>
    <d v="2019-11-23T00:00:00"/>
    <s v="Mon"/>
    <x v="7"/>
    <s v="CA-2019-156622"/>
    <n v="979"/>
    <s v="Lesro Round Back Collection Coffee Table, End Table"/>
    <s v="Kelly Williams"/>
    <n v="75220"/>
    <n v="-31"/>
    <n v="1"/>
    <n v="128"/>
  </r>
  <r>
    <n v="3"/>
    <x v="2"/>
    <x v="1092"/>
    <x v="3"/>
    <x v="2"/>
    <n v="1"/>
    <x v="1"/>
    <x v="3"/>
    <x v="2"/>
    <x v="117"/>
    <x v="4"/>
    <s v="United States"/>
    <x v="102"/>
    <x v="3"/>
    <m/>
    <x v="0"/>
    <x v="1"/>
    <d v="2019-11-23T00:00:00"/>
    <s v="Mon"/>
    <x v="7"/>
    <s v="CA-2019-156622"/>
    <n v="1738"/>
    <s v="Xerox 1942"/>
    <s v="Kelly Williams"/>
    <n v="75220"/>
    <n v="29"/>
    <n v="2"/>
    <n v="78"/>
  </r>
  <r>
    <n v="3"/>
    <x v="2"/>
    <x v="1092"/>
    <x v="3"/>
    <x v="2"/>
    <n v="1"/>
    <x v="1"/>
    <x v="3"/>
    <x v="2"/>
    <x v="117"/>
    <x v="4"/>
    <s v="United States"/>
    <x v="102"/>
    <x v="3"/>
    <m/>
    <x v="0"/>
    <x v="1"/>
    <d v="2019-11-23T00:00:00"/>
    <s v="Mon"/>
    <x v="7"/>
    <s v="CA-2019-156622"/>
    <n v="1824"/>
    <s v="Xerox 22"/>
    <s v="Kelly Williams"/>
    <n v="75220"/>
    <n v="13"/>
    <n v="7"/>
    <n v="36"/>
  </r>
  <r>
    <n v="3"/>
    <x v="2"/>
    <x v="1092"/>
    <x v="3"/>
    <x v="2"/>
    <n v="1"/>
    <x v="1"/>
    <x v="2"/>
    <x v="2"/>
    <x v="117"/>
    <x v="4"/>
    <s v="United States"/>
    <x v="102"/>
    <x v="3"/>
    <m/>
    <x v="0"/>
    <x v="3"/>
    <d v="2019-11-23T00:00:00"/>
    <s v="Mon"/>
    <x v="7"/>
    <s v="CA-2019-156622"/>
    <n v="124"/>
    <s v="Aluminum Screw Posts"/>
    <s v="Kelly Williams"/>
    <n v="75220"/>
    <n v="-9"/>
    <n v="2"/>
    <n v="6"/>
  </r>
  <r>
    <n v="5"/>
    <x v="1"/>
    <x v="1028"/>
    <x v="3"/>
    <x v="0"/>
    <n v="6"/>
    <x v="0"/>
    <x v="12"/>
    <x v="2"/>
    <x v="47"/>
    <x v="19"/>
    <s v="United States"/>
    <x v="458"/>
    <x v="0"/>
    <m/>
    <x v="0"/>
    <x v="1"/>
    <d v="2019-12-18T00:00:00"/>
    <s v="Wed"/>
    <x v="6"/>
    <s v="CA-2019-156664"/>
    <n v="949"/>
    <s v="Kensington 4 Outlet MasterPiece Compact Power Control Center"/>
    <s v="Chuck Magee"/>
    <n v="43229"/>
    <n v="13"/>
    <n v="2"/>
    <n v="130"/>
  </r>
  <r>
    <n v="5"/>
    <x v="1"/>
    <x v="1028"/>
    <x v="3"/>
    <x v="0"/>
    <n v="6"/>
    <x v="0"/>
    <x v="4"/>
    <x v="2"/>
    <x v="47"/>
    <x v="19"/>
    <s v="United States"/>
    <x v="458"/>
    <x v="0"/>
    <m/>
    <x v="0"/>
    <x v="1"/>
    <d v="2019-12-18T00:00:00"/>
    <s v="Wed"/>
    <x v="6"/>
    <s v="CA-2019-156664"/>
    <n v="910"/>
    <s v="Ideal Clamps"/>
    <s v="Chuck Magee"/>
    <n v="43229"/>
    <n v="2"/>
    <n v="3"/>
    <n v="5"/>
  </r>
  <r>
    <n v="5"/>
    <x v="1"/>
    <x v="1028"/>
    <x v="3"/>
    <x v="0"/>
    <n v="6"/>
    <x v="0"/>
    <x v="3"/>
    <x v="2"/>
    <x v="47"/>
    <x v="19"/>
    <s v="United States"/>
    <x v="458"/>
    <x v="0"/>
    <m/>
    <x v="0"/>
    <x v="1"/>
    <d v="2019-12-18T00:00:00"/>
    <s v="Wed"/>
    <x v="6"/>
    <s v="CA-2019-156664"/>
    <n v="1840"/>
    <s v="Xerox Color Copier Paper, 11 x 17, Ream"/>
    <s v="Chuck Magee"/>
    <n v="43229"/>
    <n v="30"/>
    <n v="5"/>
    <n v="91"/>
  </r>
  <r>
    <n v="5"/>
    <x v="1"/>
    <x v="1028"/>
    <x v="3"/>
    <x v="0"/>
    <n v="6"/>
    <x v="0"/>
    <x v="2"/>
    <x v="2"/>
    <x v="47"/>
    <x v="19"/>
    <s v="United States"/>
    <x v="458"/>
    <x v="0"/>
    <m/>
    <x v="0"/>
    <x v="4"/>
    <d v="2019-12-18T00:00:00"/>
    <s v="Wed"/>
    <x v="6"/>
    <s v="CA-2019-156664"/>
    <n v="664"/>
    <s v="Fellowes Twister Kit, Gray/Clear, 3/pkg"/>
    <s v="Chuck Magee"/>
    <n v="43229"/>
    <n v="-6"/>
    <n v="3"/>
    <n v="7"/>
  </r>
  <r>
    <n v="4"/>
    <x v="1"/>
    <x v="1154"/>
    <x v="4"/>
    <x v="0"/>
    <n v="6"/>
    <x v="0"/>
    <x v="4"/>
    <x v="2"/>
    <x v="471"/>
    <x v="31"/>
    <s v="United States"/>
    <x v="751"/>
    <x v="1"/>
    <m/>
    <x v="0"/>
    <x v="1"/>
    <d v="2019-12-30T00:00:00"/>
    <s v="Mon"/>
    <x v="11"/>
    <s v="CA-2019-156720"/>
    <n v="276"/>
    <s v="Bagged Rubber Bands"/>
    <s v="Anna Andreadi"/>
    <n v="80538"/>
    <n v="-1"/>
    <n v="3"/>
    <n v="3"/>
  </r>
  <r>
    <n v="3"/>
    <x v="2"/>
    <x v="1177"/>
    <x v="3"/>
    <x v="2"/>
    <n v="1"/>
    <x v="0"/>
    <x v="6"/>
    <x v="2"/>
    <x v="80"/>
    <x v="5"/>
    <s v="United States"/>
    <x v="260"/>
    <x v="2"/>
    <m/>
    <x v="0"/>
    <x v="0"/>
    <d v="2019-05-06T00:00:00"/>
    <s v="Fri"/>
    <x v="5"/>
    <s v="CA-2019-156769"/>
    <n v="523"/>
    <s v="Dixon Ticonderoga Core-Lock Colored Pencils"/>
    <s v="Cassandra Brandow"/>
    <n v="22204"/>
    <n v="18"/>
    <n v="6"/>
    <n v="55"/>
  </r>
  <r>
    <n v="4"/>
    <x v="1"/>
    <x v="1248"/>
    <x v="3"/>
    <x v="0"/>
    <n v="6"/>
    <x v="0"/>
    <x v="9"/>
    <x v="1"/>
    <x v="458"/>
    <x v="1"/>
    <s v="United States"/>
    <x v="50"/>
    <x v="1"/>
    <m/>
    <x v="0"/>
    <x v="0"/>
    <d v="2019-08-07T00:00:00"/>
    <s v="Sat"/>
    <x v="10"/>
    <s v="CA-2019-156776"/>
    <n v="872"/>
    <s v="Howard Miller 13-3/4 Diameter Brushed Chrome Round Wall Clock"/>
    <s v="Anna Andreadi"/>
    <n v="92683"/>
    <n v="16"/>
    <n v="1"/>
    <n v="52"/>
  </r>
  <r>
    <n v="4"/>
    <x v="1"/>
    <x v="1248"/>
    <x v="3"/>
    <x v="0"/>
    <n v="6"/>
    <x v="0"/>
    <x v="5"/>
    <x v="1"/>
    <x v="458"/>
    <x v="1"/>
    <s v="United States"/>
    <x v="50"/>
    <x v="1"/>
    <m/>
    <x v="0"/>
    <x v="1"/>
    <d v="2019-08-07T00:00:00"/>
    <s v="Sat"/>
    <x v="10"/>
    <s v="CA-2019-156776"/>
    <n v="750"/>
    <s v="Global Enterprise Series Seating Low-Back Swivel/Tilt Chairs"/>
    <s v="Anna Andreadi"/>
    <n v="92683"/>
    <n v="26"/>
    <n v="1"/>
    <n v="207"/>
  </r>
  <r>
    <n v="4"/>
    <x v="1"/>
    <x v="1248"/>
    <x v="3"/>
    <x v="0"/>
    <n v="6"/>
    <x v="0"/>
    <x v="3"/>
    <x v="2"/>
    <x v="458"/>
    <x v="1"/>
    <s v="United States"/>
    <x v="50"/>
    <x v="1"/>
    <m/>
    <x v="0"/>
    <x v="0"/>
    <d v="2019-08-07T00:00:00"/>
    <s v="Sat"/>
    <x v="10"/>
    <s v="CA-2019-156776"/>
    <n v="1671"/>
    <s v="Xerox 1881"/>
    <s v="Anna Andreadi"/>
    <n v="92683"/>
    <n v="12"/>
    <n v="2"/>
    <n v="25"/>
  </r>
  <r>
    <n v="4"/>
    <x v="1"/>
    <x v="1248"/>
    <x v="3"/>
    <x v="0"/>
    <n v="6"/>
    <x v="0"/>
    <x v="12"/>
    <x v="2"/>
    <x v="458"/>
    <x v="1"/>
    <s v="United States"/>
    <x v="50"/>
    <x v="1"/>
    <m/>
    <x v="0"/>
    <x v="0"/>
    <d v="2019-08-07T00:00:00"/>
    <s v="Sat"/>
    <x v="10"/>
    <s v="CA-2019-156776"/>
    <n v="18"/>
    <s v="3.6 Cubic Foot Counter Height Office Refrigerator"/>
    <s v="Anna Andreadi"/>
    <n v="92683"/>
    <n v="412"/>
    <n v="5"/>
    <n v="1473"/>
  </r>
  <r>
    <n v="4"/>
    <x v="1"/>
    <x v="1248"/>
    <x v="3"/>
    <x v="0"/>
    <n v="6"/>
    <x v="0"/>
    <x v="2"/>
    <x v="2"/>
    <x v="458"/>
    <x v="1"/>
    <s v="United States"/>
    <x v="50"/>
    <x v="1"/>
    <m/>
    <x v="0"/>
    <x v="1"/>
    <d v="2019-08-07T00:00:00"/>
    <s v="Sat"/>
    <x v="10"/>
    <s v="CA-2019-156776"/>
    <n v="410"/>
    <s v="Cardinal Holdit Business Card Pockets"/>
    <s v="Anna Andreadi"/>
    <n v="92683"/>
    <n v="4"/>
    <n v="3"/>
    <n v="12"/>
  </r>
  <r>
    <n v="4"/>
    <x v="1"/>
    <x v="1248"/>
    <x v="3"/>
    <x v="0"/>
    <n v="6"/>
    <x v="0"/>
    <x v="2"/>
    <x v="2"/>
    <x v="458"/>
    <x v="1"/>
    <s v="United States"/>
    <x v="50"/>
    <x v="1"/>
    <m/>
    <x v="0"/>
    <x v="1"/>
    <d v="2019-08-07T00:00:00"/>
    <s v="Sat"/>
    <x v="10"/>
    <s v="CA-2019-156776"/>
    <n v="1069"/>
    <s v="Mead 1st Gear 2 Zipper Binder, Asst. Colors"/>
    <s v="Anna Andreadi"/>
    <n v="92683"/>
    <n v="12"/>
    <n v="3"/>
    <n v="31"/>
  </r>
  <r>
    <n v="4"/>
    <x v="1"/>
    <x v="1248"/>
    <x v="3"/>
    <x v="0"/>
    <n v="6"/>
    <x v="0"/>
    <x v="8"/>
    <x v="0"/>
    <x v="458"/>
    <x v="1"/>
    <s v="United States"/>
    <x v="50"/>
    <x v="1"/>
    <m/>
    <x v="0"/>
    <x v="0"/>
    <d v="2019-08-07T00:00:00"/>
    <s v="Sat"/>
    <x v="10"/>
    <s v="CA-2019-156776"/>
    <n v="1472"/>
    <s v="Sony Micro Vault Click 4 GB USB 2.0 Flash Drive"/>
    <s v="Anna Andreadi"/>
    <n v="92683"/>
    <n v="8"/>
    <n v="4"/>
    <n v="56"/>
  </r>
  <r>
    <n v="4"/>
    <x v="1"/>
    <x v="1248"/>
    <x v="3"/>
    <x v="0"/>
    <n v="6"/>
    <x v="0"/>
    <x v="0"/>
    <x v="0"/>
    <x v="458"/>
    <x v="1"/>
    <s v="United States"/>
    <x v="50"/>
    <x v="1"/>
    <m/>
    <x v="0"/>
    <x v="1"/>
    <d v="2019-08-07T00:00:00"/>
    <s v="Sat"/>
    <x v="10"/>
    <s v="CA-2019-156776"/>
    <n v="1298"/>
    <s v="Polycom VoiceStation 500 Conference phone"/>
    <s v="Anna Andreadi"/>
    <n v="92683"/>
    <n v="44"/>
    <n v="3"/>
    <n v="708"/>
  </r>
  <r>
    <n v="2"/>
    <x v="1"/>
    <x v="1281"/>
    <x v="3"/>
    <x v="1"/>
    <n v="3"/>
    <x v="0"/>
    <x v="8"/>
    <x v="0"/>
    <x v="0"/>
    <x v="0"/>
    <s v="United States"/>
    <x v="29"/>
    <x v="0"/>
    <m/>
    <x v="0"/>
    <x v="0"/>
    <d v="2019-07-11T00:00:00"/>
    <s v="Wed"/>
    <x v="1"/>
    <s v="CA-2019-156818"/>
    <n v="1409"/>
    <s v="SanDisk Ultra 32 GB MicroSDHC Class 10 Memory Card"/>
    <s v="Chuck Magee"/>
    <n v="10009"/>
    <n v="17"/>
    <n v="6"/>
    <n v="133"/>
  </r>
  <r>
    <n v="4"/>
    <x v="1"/>
    <x v="1243"/>
    <x v="3"/>
    <x v="0"/>
    <n v="6"/>
    <x v="1"/>
    <x v="5"/>
    <x v="1"/>
    <x v="16"/>
    <x v="12"/>
    <s v="United States"/>
    <x v="142"/>
    <x v="0"/>
    <m/>
    <x v="0"/>
    <x v="2"/>
    <d v="2019-05-08T00:00:00"/>
    <s v="Sun"/>
    <x v="5"/>
    <s v="CA-2019-156895"/>
    <n v="738"/>
    <s v="Global Armless Task Chair, Royal Blue"/>
    <s v="Chuck Magee"/>
    <n v="19140"/>
    <n v="-24"/>
    <n v="3"/>
    <n v="128"/>
  </r>
  <r>
    <n v="7"/>
    <x v="2"/>
    <x v="1000"/>
    <x v="3"/>
    <x v="0"/>
    <n v="6"/>
    <x v="1"/>
    <x v="3"/>
    <x v="2"/>
    <x v="15"/>
    <x v="11"/>
    <s v="United States"/>
    <x v="424"/>
    <x v="1"/>
    <m/>
    <x v="0"/>
    <x v="0"/>
    <d v="2019-10-01T00:00:00"/>
    <s v="Sun"/>
    <x v="8"/>
    <s v="CA-2019-156951"/>
    <n v="1266"/>
    <s v="Personal Creations Ink Jet Cards and Labels"/>
    <s v="Anna Andreadi"/>
    <n v="98105"/>
    <n v="45"/>
    <n v="8"/>
    <n v="92"/>
  </r>
  <r>
    <n v="7"/>
    <x v="2"/>
    <x v="1000"/>
    <x v="3"/>
    <x v="0"/>
    <n v="6"/>
    <x v="1"/>
    <x v="2"/>
    <x v="2"/>
    <x v="15"/>
    <x v="11"/>
    <s v="United States"/>
    <x v="424"/>
    <x v="1"/>
    <m/>
    <x v="0"/>
    <x v="1"/>
    <d v="2019-10-01T00:00:00"/>
    <s v="Sun"/>
    <x v="8"/>
    <s v="CA-2019-156951"/>
    <n v="721"/>
    <s v="GBC White Gloss Covers, Plain Front"/>
    <s v="Anna Andreadi"/>
    <n v="98105"/>
    <n v="27"/>
    <n v="7"/>
    <n v="81"/>
  </r>
  <r>
    <n v="7"/>
    <x v="2"/>
    <x v="1000"/>
    <x v="3"/>
    <x v="0"/>
    <n v="6"/>
    <x v="1"/>
    <x v="3"/>
    <x v="2"/>
    <x v="15"/>
    <x v="11"/>
    <s v="United States"/>
    <x v="424"/>
    <x v="1"/>
    <m/>
    <x v="0"/>
    <x v="0"/>
    <d v="2019-10-01T00:00:00"/>
    <s v="Sun"/>
    <x v="8"/>
    <s v="CA-2019-156951"/>
    <n v="1827"/>
    <s v="Xerox 222"/>
    <s v="Anna Andreadi"/>
    <n v="98105"/>
    <n v="9"/>
    <n v="3"/>
    <n v="19"/>
  </r>
  <r>
    <n v="7"/>
    <x v="2"/>
    <x v="1000"/>
    <x v="3"/>
    <x v="0"/>
    <n v="6"/>
    <x v="1"/>
    <x v="5"/>
    <x v="1"/>
    <x v="15"/>
    <x v="11"/>
    <s v="United States"/>
    <x v="424"/>
    <x v="1"/>
    <m/>
    <x v="0"/>
    <x v="1"/>
    <d v="2019-10-01T00:00:00"/>
    <s v="Sun"/>
    <x v="8"/>
    <s v="CA-2019-156951"/>
    <n v="836"/>
    <s v="Hon Every-Day Series Multi-Task Chairs"/>
    <s v="Anna Andreadi"/>
    <n v="98105"/>
    <n v="0"/>
    <n v="3"/>
    <n v="451"/>
  </r>
  <r>
    <n v="1"/>
    <x v="0"/>
    <x v="1001"/>
    <x v="3"/>
    <x v="2"/>
    <n v="1"/>
    <x v="2"/>
    <x v="9"/>
    <x v="1"/>
    <x v="15"/>
    <x v="11"/>
    <s v="United States"/>
    <x v="664"/>
    <x v="1"/>
    <s v="Yes"/>
    <x v="1"/>
    <x v="0"/>
    <d v="2019-12-05T00:00:00"/>
    <s v="Thu"/>
    <x v="6"/>
    <s v="CA-2019-156958"/>
    <n v="585"/>
    <s v="Eldon Radial Chair Mat for Low to Medium Pile Carpets"/>
    <s v="Anna Andreadi"/>
    <n v="98115"/>
    <n v="40"/>
    <n v="5"/>
    <n v="200"/>
  </r>
  <r>
    <n v="1"/>
    <x v="0"/>
    <x v="1001"/>
    <x v="3"/>
    <x v="2"/>
    <n v="1"/>
    <x v="2"/>
    <x v="2"/>
    <x v="2"/>
    <x v="15"/>
    <x v="11"/>
    <s v="United States"/>
    <x v="664"/>
    <x v="1"/>
    <s v="Yes"/>
    <x v="1"/>
    <x v="1"/>
    <d v="2019-12-05T00:00:00"/>
    <s v="Thu"/>
    <x v="6"/>
    <s v="CA-2019-156958"/>
    <n v="640"/>
    <s v="Fellowes Black Plastic Comb Bindings"/>
    <s v="Anna Andreadi"/>
    <n v="98115"/>
    <n v="3"/>
    <n v="2"/>
    <n v="9"/>
  </r>
  <r>
    <n v="1"/>
    <x v="0"/>
    <x v="1001"/>
    <x v="3"/>
    <x v="2"/>
    <n v="1"/>
    <x v="2"/>
    <x v="2"/>
    <x v="2"/>
    <x v="15"/>
    <x v="11"/>
    <s v="United States"/>
    <x v="664"/>
    <x v="1"/>
    <s v="Yes"/>
    <x v="1"/>
    <x v="1"/>
    <d v="2019-12-05T00:00:00"/>
    <s v="Thu"/>
    <x v="6"/>
    <s v="CA-2019-156958"/>
    <n v="700"/>
    <s v="GBC Premium Transparent Covers with Diagonal Lined Pattern"/>
    <s v="Anna Andreadi"/>
    <n v="98115"/>
    <n v="29"/>
    <n v="5"/>
    <n v="84"/>
  </r>
  <r>
    <n v="1"/>
    <x v="0"/>
    <x v="1001"/>
    <x v="3"/>
    <x v="2"/>
    <n v="1"/>
    <x v="2"/>
    <x v="2"/>
    <x v="2"/>
    <x v="15"/>
    <x v="11"/>
    <s v="United States"/>
    <x v="664"/>
    <x v="1"/>
    <s v="Yes"/>
    <x v="1"/>
    <x v="1"/>
    <d v="2019-12-05T00:00:00"/>
    <s v="Thu"/>
    <x v="6"/>
    <s v="CA-2019-156958"/>
    <n v="719"/>
    <s v="GBC VeloBinder Manual Binding System"/>
    <s v="Anna Andreadi"/>
    <n v="98115"/>
    <n v="60"/>
    <n v="6"/>
    <n v="173"/>
  </r>
  <r>
    <n v="1"/>
    <x v="0"/>
    <x v="1001"/>
    <x v="3"/>
    <x v="2"/>
    <n v="1"/>
    <x v="2"/>
    <x v="0"/>
    <x v="0"/>
    <x v="15"/>
    <x v="11"/>
    <s v="United States"/>
    <x v="664"/>
    <x v="1"/>
    <s v="Yes"/>
    <x v="1"/>
    <x v="1"/>
    <d v="2019-12-05T00:00:00"/>
    <s v="Thu"/>
    <x v="6"/>
    <s v="CA-2019-156958"/>
    <n v="479"/>
    <s v="Cyber Acoustics AC-202b Speech Recognition Stereo Headset"/>
    <s v="Anna Andreadi"/>
    <n v="98115"/>
    <n v="-7"/>
    <n v="3"/>
    <n v="31"/>
  </r>
  <r>
    <n v="5"/>
    <x v="1"/>
    <x v="965"/>
    <x v="3"/>
    <x v="0"/>
    <n v="6"/>
    <x v="0"/>
    <x v="9"/>
    <x v="1"/>
    <x v="394"/>
    <x v="17"/>
    <s v="United States"/>
    <x v="625"/>
    <x v="3"/>
    <m/>
    <x v="0"/>
    <x v="0"/>
    <d v="2019-06-26T00:00:00"/>
    <s v="Thu"/>
    <x v="1"/>
    <s v="CA-2019-157091"/>
    <n v="556"/>
    <s v="Eldon Antistatic Chair Mats for Low to Medium Pile Carpets"/>
    <s v="Kelly Williams"/>
    <n v="46350"/>
    <n v="32"/>
    <n v="5"/>
    <n v="526"/>
  </r>
  <r>
    <n v="3"/>
    <x v="2"/>
    <x v="998"/>
    <x v="3"/>
    <x v="2"/>
    <n v="1"/>
    <x v="1"/>
    <x v="3"/>
    <x v="2"/>
    <x v="47"/>
    <x v="19"/>
    <s v="United States"/>
    <x v="84"/>
    <x v="0"/>
    <m/>
    <x v="0"/>
    <x v="1"/>
    <d v="2019-04-23T00:00:00"/>
    <s v="Mon"/>
    <x v="4"/>
    <s v="CA-2019-157112"/>
    <n v="1746"/>
    <s v="Xerox 195"/>
    <s v="Chuck Magee"/>
    <n v="43229"/>
    <n v="2"/>
    <n v="1"/>
    <n v="5"/>
  </r>
  <r>
    <n v="3"/>
    <x v="2"/>
    <x v="998"/>
    <x v="3"/>
    <x v="2"/>
    <n v="1"/>
    <x v="1"/>
    <x v="2"/>
    <x v="2"/>
    <x v="47"/>
    <x v="19"/>
    <s v="United States"/>
    <x v="84"/>
    <x v="0"/>
    <m/>
    <x v="0"/>
    <x v="4"/>
    <d v="2019-04-23T00:00:00"/>
    <s v="Mon"/>
    <x v="4"/>
    <s v="CA-2019-157112"/>
    <n v="1845"/>
    <s v="XtraLife ClearVue Slant-D Ring Binders by Cardinal"/>
    <s v="Chuck Magee"/>
    <n v="43229"/>
    <n v="-8"/>
    <n v="5"/>
    <n v="12"/>
  </r>
  <r>
    <n v="4"/>
    <x v="1"/>
    <x v="1143"/>
    <x v="3"/>
    <x v="0"/>
    <n v="6"/>
    <x v="0"/>
    <x v="3"/>
    <x v="2"/>
    <x v="42"/>
    <x v="1"/>
    <s v="United States"/>
    <x v="410"/>
    <x v="1"/>
    <s v="Yes"/>
    <x v="1"/>
    <x v="0"/>
    <d v="2019-11-05T00:00:00"/>
    <s v="Thu"/>
    <x v="7"/>
    <s v="CA-2019-157196"/>
    <n v="1796"/>
    <s v="Xerox 1996"/>
    <s v="Anna Andreadi"/>
    <n v="92105"/>
    <n v="6"/>
    <n v="2"/>
    <n v="13"/>
  </r>
  <r>
    <n v="3"/>
    <x v="0"/>
    <x v="1278"/>
    <x v="3"/>
    <x v="1"/>
    <n v="3"/>
    <x v="1"/>
    <x v="5"/>
    <x v="1"/>
    <x v="0"/>
    <x v="0"/>
    <s v="United States"/>
    <x v="732"/>
    <x v="0"/>
    <m/>
    <x v="0"/>
    <x v="9"/>
    <d v="2019-01-20T00:00:00"/>
    <s v="Fri"/>
    <x v="11"/>
    <s v="CA-2019-157252"/>
    <n v="748"/>
    <s v="Global Deluxe Steno Chair"/>
    <s v="Chuck Magee"/>
    <n v="10024"/>
    <n v="2"/>
    <n v="3"/>
    <n v="208"/>
  </r>
  <r>
    <n v="3"/>
    <x v="2"/>
    <x v="1252"/>
    <x v="3"/>
    <x v="2"/>
    <n v="1"/>
    <x v="2"/>
    <x v="0"/>
    <x v="0"/>
    <x v="15"/>
    <x v="11"/>
    <s v="United States"/>
    <x v="70"/>
    <x v="1"/>
    <m/>
    <x v="0"/>
    <x v="1"/>
    <d v="2019-01-30T00:00:00"/>
    <s v="Mon"/>
    <x v="3"/>
    <s v="CA-2019-157273"/>
    <n v="1099"/>
    <s v="Mitel 5320 IP Phone VoIP phone"/>
    <s v="Anna Andreadi"/>
    <n v="98105"/>
    <n v="60"/>
    <n v="4"/>
    <n v="605"/>
  </r>
  <r>
    <n v="6"/>
    <x v="0"/>
    <x v="1221"/>
    <x v="3"/>
    <x v="0"/>
    <n v="6"/>
    <x v="0"/>
    <x v="9"/>
    <x v="1"/>
    <x v="13"/>
    <x v="10"/>
    <s v="United States"/>
    <x v="54"/>
    <x v="3"/>
    <m/>
    <x v="0"/>
    <x v="7"/>
    <d v="2019-08-26T00:00:00"/>
    <s v="Thu"/>
    <x v="0"/>
    <s v="CA-2019-157350"/>
    <n v="1449"/>
    <s v="Seth Thomas 16 Steel Case Clock"/>
    <s v="Kelly Williams"/>
    <n v="60610"/>
    <n v="-44"/>
    <n v="5"/>
    <n v="65"/>
  </r>
  <r>
    <n v="5"/>
    <x v="1"/>
    <x v="1215"/>
    <x v="3"/>
    <x v="0"/>
    <n v="6"/>
    <x v="0"/>
    <x v="11"/>
    <x v="2"/>
    <x v="16"/>
    <x v="12"/>
    <s v="United States"/>
    <x v="5"/>
    <x v="0"/>
    <m/>
    <x v="0"/>
    <x v="1"/>
    <d v="2019-06-01T00:00:00"/>
    <s v="Sun"/>
    <x v="9"/>
    <s v="CA-2019-157413"/>
    <n v="1559"/>
    <s v="Tennsco Stur-D-Stor Boltless Shelving, 5 Shelves, 24 Deep, Sand"/>
    <s v="Chuck Magee"/>
    <n v="19120"/>
    <n v="-77"/>
    <n v="3"/>
    <n v="325"/>
  </r>
  <r>
    <n v="0"/>
    <x v="0"/>
    <x v="980"/>
    <x v="3"/>
    <x v="3"/>
    <n v="0"/>
    <x v="0"/>
    <x v="0"/>
    <x v="0"/>
    <x v="4"/>
    <x v="4"/>
    <s v="United States"/>
    <x v="777"/>
    <x v="3"/>
    <m/>
    <x v="0"/>
    <x v="1"/>
    <d v="2019-11-21T00:00:00"/>
    <s v="Sat"/>
    <x v="7"/>
    <s v="CA-2019-157420"/>
    <n v="1106"/>
    <s v="Motorola HK250 Universal Bluetooth Headset"/>
    <s v="Kelly Williams"/>
    <n v="77095"/>
    <n v="-12"/>
    <n v="3"/>
    <n v="55"/>
  </r>
  <r>
    <n v="4"/>
    <x v="1"/>
    <x v="971"/>
    <x v="3"/>
    <x v="0"/>
    <n v="6"/>
    <x v="0"/>
    <x v="9"/>
    <x v="1"/>
    <x v="17"/>
    <x v="1"/>
    <s v="United States"/>
    <x v="127"/>
    <x v="1"/>
    <m/>
    <x v="0"/>
    <x v="0"/>
    <d v="2019-11-16T00:00:00"/>
    <s v="Mon"/>
    <x v="7"/>
    <s v="CA-2019-157448"/>
    <n v="576"/>
    <s v="Eldon Image Series Black Desk Accessories"/>
    <s v="Anna Andreadi"/>
    <n v="90049"/>
    <n v="4"/>
    <n v="3"/>
    <n v="12"/>
  </r>
  <r>
    <n v="4"/>
    <x v="1"/>
    <x v="971"/>
    <x v="3"/>
    <x v="0"/>
    <n v="6"/>
    <x v="0"/>
    <x v="9"/>
    <x v="1"/>
    <x v="17"/>
    <x v="1"/>
    <s v="United States"/>
    <x v="127"/>
    <x v="1"/>
    <m/>
    <x v="0"/>
    <x v="0"/>
    <d v="2019-11-16T00:00:00"/>
    <s v="Mon"/>
    <x v="7"/>
    <s v="CA-2019-157448"/>
    <n v="585"/>
    <s v="Eldon Radial Chair Mat for Low to Medium Pile Carpets"/>
    <s v="Anna Andreadi"/>
    <n v="90049"/>
    <n v="24"/>
    <n v="3"/>
    <n v="120"/>
  </r>
  <r>
    <n v="5"/>
    <x v="1"/>
    <x v="1032"/>
    <x v="3"/>
    <x v="0"/>
    <n v="6"/>
    <x v="1"/>
    <x v="6"/>
    <x v="2"/>
    <x v="8"/>
    <x v="19"/>
    <s v="United States"/>
    <x v="105"/>
    <x v="0"/>
    <m/>
    <x v="0"/>
    <x v="1"/>
    <d v="2019-12-02T00:00:00"/>
    <s v="Mon"/>
    <x v="6"/>
    <s v="CA-2019-157469"/>
    <n v="1360"/>
    <s v="Rogers Handheld Barrel Pencil Sharpener"/>
    <s v="Chuck Magee"/>
    <n v="44107"/>
    <n v="2"/>
    <n v="9"/>
    <n v="20"/>
  </r>
  <r>
    <n v="5"/>
    <x v="1"/>
    <x v="1032"/>
    <x v="3"/>
    <x v="0"/>
    <n v="6"/>
    <x v="1"/>
    <x v="0"/>
    <x v="0"/>
    <x v="8"/>
    <x v="19"/>
    <s v="United States"/>
    <x v="105"/>
    <x v="0"/>
    <m/>
    <x v="0"/>
    <x v="6"/>
    <d v="2019-12-02T00:00:00"/>
    <s v="Mon"/>
    <x v="6"/>
    <s v="CA-2019-157469"/>
    <n v="158"/>
    <s v="AT&amp;T CL2909"/>
    <s v="Chuck Magee"/>
    <n v="44107"/>
    <n v="-25"/>
    <n v="2"/>
    <n v="151"/>
  </r>
  <r>
    <n v="7"/>
    <x v="2"/>
    <x v="1091"/>
    <x v="3"/>
    <x v="0"/>
    <n v="6"/>
    <x v="0"/>
    <x v="6"/>
    <x v="2"/>
    <x v="162"/>
    <x v="6"/>
    <s v="United States"/>
    <x v="347"/>
    <x v="3"/>
    <m/>
    <x v="0"/>
    <x v="0"/>
    <d v="2019-11-11T00:00:00"/>
    <s v="Wed"/>
    <x v="7"/>
    <s v="CA-2019-157483"/>
    <n v="352"/>
    <s v="Boston 1799 Powerhouse Electric Pencil Sharpener"/>
    <s v="Kelly Williams"/>
    <n v="48227"/>
    <n v="51"/>
    <n v="7"/>
    <n v="182"/>
  </r>
  <r>
    <n v="4"/>
    <x v="1"/>
    <x v="1087"/>
    <x v="3"/>
    <x v="0"/>
    <n v="6"/>
    <x v="0"/>
    <x v="8"/>
    <x v="0"/>
    <x v="16"/>
    <x v="12"/>
    <s v="United States"/>
    <x v="479"/>
    <x v="0"/>
    <m/>
    <x v="0"/>
    <x v="1"/>
    <d v="2019-12-10T00:00:00"/>
    <s v="Tue"/>
    <x v="6"/>
    <s v="CA-2019-157651"/>
    <n v="1076"/>
    <s v="Memorex Froggy Flash Drive 8 GB"/>
    <s v="Chuck Magee"/>
    <n v="19120"/>
    <n v="3"/>
    <n v="1"/>
    <n v="14"/>
  </r>
  <r>
    <n v="2"/>
    <x v="2"/>
    <x v="990"/>
    <x v="3"/>
    <x v="2"/>
    <n v="1"/>
    <x v="2"/>
    <x v="8"/>
    <x v="0"/>
    <x v="134"/>
    <x v="31"/>
    <s v="United States"/>
    <x v="396"/>
    <x v="1"/>
    <m/>
    <x v="0"/>
    <x v="1"/>
    <d v="2019-10-05T00:00:00"/>
    <s v="Thu"/>
    <x v="8"/>
    <s v="CA-2019-157672"/>
    <n v="1023"/>
    <s v="Logitech MX Performance Wireless Mouse"/>
    <s v="Anna Andreadi"/>
    <n v="80219"/>
    <n v="14"/>
    <n v="2"/>
    <n v="64"/>
  </r>
  <r>
    <n v="3"/>
    <x v="2"/>
    <x v="1173"/>
    <x v="3"/>
    <x v="2"/>
    <n v="1"/>
    <x v="0"/>
    <x v="2"/>
    <x v="2"/>
    <x v="1"/>
    <x v="1"/>
    <s v="United States"/>
    <x v="159"/>
    <x v="1"/>
    <m/>
    <x v="0"/>
    <x v="1"/>
    <d v="2019-06-17T00:00:00"/>
    <s v="Tue"/>
    <x v="9"/>
    <s v="CA-2019-157833"/>
    <n v="1581"/>
    <s v="Trimflex Flexible Post Binders"/>
    <s v="Anna Andreadi"/>
    <n v="94122"/>
    <n v="18"/>
    <n v="3"/>
    <n v="51"/>
  </r>
  <r>
    <n v="7"/>
    <x v="2"/>
    <x v="1193"/>
    <x v="3"/>
    <x v="0"/>
    <n v="6"/>
    <x v="1"/>
    <x v="9"/>
    <x v="1"/>
    <x v="10"/>
    <x v="8"/>
    <s v="United States"/>
    <x v="212"/>
    <x v="2"/>
    <m/>
    <x v="0"/>
    <x v="0"/>
    <d v="2019-04-08T00:00:00"/>
    <s v="Sun"/>
    <x v="4"/>
    <s v="CA-2019-157854"/>
    <n v="568"/>
    <s v="Eldon Expressions Punched Metal &amp; Wood Desk Accessories, Black &amp; Cherry"/>
    <s v="Cassandra Brandow"/>
    <n v="30076"/>
    <n v="16"/>
    <n v="6"/>
    <n v="56"/>
  </r>
  <r>
    <n v="7"/>
    <x v="2"/>
    <x v="1193"/>
    <x v="3"/>
    <x v="0"/>
    <n v="6"/>
    <x v="1"/>
    <x v="2"/>
    <x v="2"/>
    <x v="10"/>
    <x v="8"/>
    <s v="United States"/>
    <x v="212"/>
    <x v="2"/>
    <m/>
    <x v="0"/>
    <x v="0"/>
    <d v="2019-04-08T00:00:00"/>
    <s v="Sun"/>
    <x v="4"/>
    <s v="CA-2019-157854"/>
    <n v="687"/>
    <s v="GBC DocuBind TL300 Electric Binding System"/>
    <s v="Cassandra Brandow"/>
    <n v="30076"/>
    <n v="1265"/>
    <n v="3"/>
    <n v="2691"/>
  </r>
  <r>
    <n v="4"/>
    <x v="1"/>
    <x v="1282"/>
    <x v="3"/>
    <x v="0"/>
    <n v="6"/>
    <x v="0"/>
    <x v="0"/>
    <x v="0"/>
    <x v="227"/>
    <x v="10"/>
    <s v="United States"/>
    <x v="419"/>
    <x v="3"/>
    <m/>
    <x v="0"/>
    <x v="1"/>
    <d v="2019-04-04T00:00:00"/>
    <s v="Wed"/>
    <x v="4"/>
    <s v="CA-2019-157903"/>
    <n v="439"/>
    <s v="Cisco SPA 502G IP Phone"/>
    <s v="Kelly Williams"/>
    <n v="60016"/>
    <n v="48"/>
    <n v="4"/>
    <n v="384"/>
  </r>
  <r>
    <n v="5"/>
    <x v="2"/>
    <x v="1060"/>
    <x v="3"/>
    <x v="1"/>
    <n v="3"/>
    <x v="2"/>
    <x v="5"/>
    <x v="1"/>
    <x v="10"/>
    <x v="8"/>
    <s v="United States"/>
    <x v="633"/>
    <x v="2"/>
    <m/>
    <x v="0"/>
    <x v="0"/>
    <d v="2019-09-17T00:00:00"/>
    <s v="Tue"/>
    <x v="0"/>
    <s v="CA-2019-157931"/>
    <n v="751"/>
    <s v="Global Ergonomic Managers Chair"/>
    <s v="Cassandra Brandow"/>
    <n v="30076"/>
    <n v="188"/>
    <n v="4"/>
    <n v="724"/>
  </r>
  <r>
    <n v="5"/>
    <x v="2"/>
    <x v="1060"/>
    <x v="3"/>
    <x v="1"/>
    <n v="3"/>
    <x v="2"/>
    <x v="3"/>
    <x v="2"/>
    <x v="10"/>
    <x v="8"/>
    <s v="United States"/>
    <x v="633"/>
    <x v="2"/>
    <m/>
    <x v="0"/>
    <x v="0"/>
    <d v="2019-09-17T00:00:00"/>
    <s v="Tue"/>
    <x v="0"/>
    <s v="CA-2019-157931"/>
    <n v="538"/>
    <s v="Easy-staple paper"/>
    <s v="Cassandra Brandow"/>
    <n v="30076"/>
    <n v="50"/>
    <n v="3"/>
    <n v="106"/>
  </r>
  <r>
    <n v="0"/>
    <x v="0"/>
    <x v="1018"/>
    <x v="3"/>
    <x v="3"/>
    <n v="0"/>
    <x v="2"/>
    <x v="5"/>
    <x v="1"/>
    <x v="13"/>
    <x v="10"/>
    <s v="United States"/>
    <x v="636"/>
    <x v="3"/>
    <m/>
    <x v="0"/>
    <x v="2"/>
    <d v="2019-03-13T00:00:00"/>
    <s v="Fri"/>
    <x v="2"/>
    <s v="CA-2019-157966"/>
    <n v="1380"/>
    <s v="SAFCO Folding Chair Trolley"/>
    <s v="Kelly Williams"/>
    <n v="60610"/>
    <n v="-3"/>
    <n v="1"/>
    <n v="90"/>
  </r>
  <r>
    <n v="0"/>
    <x v="0"/>
    <x v="1018"/>
    <x v="3"/>
    <x v="3"/>
    <n v="0"/>
    <x v="2"/>
    <x v="3"/>
    <x v="2"/>
    <x v="13"/>
    <x v="10"/>
    <s v="United States"/>
    <x v="636"/>
    <x v="3"/>
    <m/>
    <x v="0"/>
    <x v="1"/>
    <d v="2019-03-13T00:00:00"/>
    <s v="Fri"/>
    <x v="2"/>
    <s v="CA-2019-157966"/>
    <n v="1793"/>
    <s v="Xerox 1993"/>
    <s v="Kelly Williams"/>
    <n v="60610"/>
    <n v="6"/>
    <n v="3"/>
    <n v="16"/>
  </r>
  <r>
    <n v="0"/>
    <x v="0"/>
    <x v="1018"/>
    <x v="3"/>
    <x v="3"/>
    <n v="0"/>
    <x v="2"/>
    <x v="6"/>
    <x v="2"/>
    <x v="13"/>
    <x v="10"/>
    <s v="United States"/>
    <x v="636"/>
    <x v="3"/>
    <m/>
    <x v="0"/>
    <x v="1"/>
    <d v="2019-03-13T00:00:00"/>
    <s v="Fri"/>
    <x v="2"/>
    <s v="CA-2019-157966"/>
    <n v="454"/>
    <s v="Col-Erase Pencils with Erasers"/>
    <s v="Kelly Williams"/>
    <n v="60610"/>
    <n v="2"/>
    <n v="4"/>
    <n v="19"/>
  </r>
  <r>
    <n v="0"/>
    <x v="0"/>
    <x v="1018"/>
    <x v="3"/>
    <x v="3"/>
    <n v="0"/>
    <x v="2"/>
    <x v="6"/>
    <x v="2"/>
    <x v="13"/>
    <x v="10"/>
    <s v="United States"/>
    <x v="636"/>
    <x v="3"/>
    <m/>
    <x v="0"/>
    <x v="1"/>
    <d v="2019-03-13T00:00:00"/>
    <s v="Fri"/>
    <x v="2"/>
    <s v="CA-2019-157966"/>
    <n v="539"/>
    <s v="Eberhard Faber 3 1/2 Golf Pencils"/>
    <s v="Kelly Williams"/>
    <n v="60610"/>
    <n v="2"/>
    <n v="5"/>
    <n v="30"/>
  </r>
  <r>
    <n v="0"/>
    <x v="0"/>
    <x v="1018"/>
    <x v="3"/>
    <x v="3"/>
    <n v="0"/>
    <x v="2"/>
    <x v="0"/>
    <x v="0"/>
    <x v="13"/>
    <x v="10"/>
    <s v="United States"/>
    <x v="636"/>
    <x v="3"/>
    <m/>
    <x v="0"/>
    <x v="1"/>
    <d v="2019-03-13T00:00:00"/>
    <s v="Fri"/>
    <x v="2"/>
    <s v="CA-2019-157966"/>
    <n v="1281"/>
    <s v="Plantronics MX500i Earset"/>
    <s v="Kelly Williams"/>
    <n v="60610"/>
    <n v="-7"/>
    <n v="1"/>
    <n v="34"/>
  </r>
  <r>
    <n v="0"/>
    <x v="0"/>
    <x v="1018"/>
    <x v="3"/>
    <x v="3"/>
    <n v="0"/>
    <x v="2"/>
    <x v="16"/>
    <x v="0"/>
    <x v="13"/>
    <x v="10"/>
    <s v="United States"/>
    <x v="636"/>
    <x v="3"/>
    <m/>
    <x v="0"/>
    <x v="1"/>
    <d v="2019-03-13T00:00:00"/>
    <s v="Fri"/>
    <x v="2"/>
    <s v="CA-2019-157966"/>
    <n v="798"/>
    <s v="Hewlett Packard LaserJet 3310 Copier"/>
    <s v="Kelly Williams"/>
    <n v="60610"/>
    <n v="336"/>
    <n v="2"/>
    <n v="960"/>
  </r>
  <r>
    <n v="0"/>
    <x v="0"/>
    <x v="1018"/>
    <x v="3"/>
    <x v="3"/>
    <n v="0"/>
    <x v="2"/>
    <x v="13"/>
    <x v="0"/>
    <x v="13"/>
    <x v="10"/>
    <s v="United States"/>
    <x v="636"/>
    <x v="3"/>
    <m/>
    <x v="0"/>
    <x v="2"/>
    <d v="2019-03-13T00:00:00"/>
    <s v="Fri"/>
    <x v="2"/>
    <s v="CA-2019-157966"/>
    <n v="882"/>
    <s v="HP Officejet Pro 8600 e-All-In-One Printer, Copier, Scanner, Fax"/>
    <s v="Kelly Williams"/>
    <n v="60610"/>
    <n v="9"/>
    <n v="2"/>
    <n v="210"/>
  </r>
  <r>
    <n v="2"/>
    <x v="2"/>
    <x v="1038"/>
    <x v="3"/>
    <x v="2"/>
    <n v="1"/>
    <x v="0"/>
    <x v="8"/>
    <x v="0"/>
    <x v="123"/>
    <x v="19"/>
    <s v="United States"/>
    <x v="184"/>
    <x v="0"/>
    <m/>
    <x v="0"/>
    <x v="1"/>
    <d v="2019-12-07T00:00:00"/>
    <s v="Sat"/>
    <x v="6"/>
    <s v="CA-2019-157980"/>
    <n v="1012"/>
    <s v="Logitech G602 Wireless Gaming Mouse"/>
    <s v="Chuck Magee"/>
    <n v="43615"/>
    <n v="26"/>
    <n v="2"/>
    <n v="128"/>
  </r>
  <r>
    <n v="4"/>
    <x v="1"/>
    <x v="1083"/>
    <x v="3"/>
    <x v="0"/>
    <n v="6"/>
    <x v="1"/>
    <x v="9"/>
    <x v="1"/>
    <x v="0"/>
    <x v="0"/>
    <s v="United States"/>
    <x v="535"/>
    <x v="0"/>
    <m/>
    <x v="0"/>
    <x v="0"/>
    <d v="2019-09-02T00:00:00"/>
    <s v="Mon"/>
    <x v="0"/>
    <s v="CA-2019-157987"/>
    <n v="490"/>
    <s v="DAX Cubicle Frames - 8x10"/>
    <s v="Chuck Magee"/>
    <n v="10009"/>
    <n v="3"/>
    <n v="2"/>
    <n v="12"/>
  </r>
  <r>
    <n v="4"/>
    <x v="1"/>
    <x v="1083"/>
    <x v="3"/>
    <x v="0"/>
    <n v="6"/>
    <x v="1"/>
    <x v="5"/>
    <x v="1"/>
    <x v="0"/>
    <x v="0"/>
    <s v="United States"/>
    <x v="535"/>
    <x v="0"/>
    <m/>
    <x v="0"/>
    <x v="9"/>
    <d v="2019-09-02T00:00:00"/>
    <s v="Mon"/>
    <x v="0"/>
    <s v="CA-2019-157987"/>
    <n v="742"/>
    <s v="Global Commerce Series High-Back Swivel/Tilt Chairs"/>
    <s v="Chuck Magee"/>
    <n v="10009"/>
    <n v="214"/>
    <n v="5"/>
    <n v="1282"/>
  </r>
  <r>
    <n v="4"/>
    <x v="1"/>
    <x v="1083"/>
    <x v="3"/>
    <x v="0"/>
    <n v="6"/>
    <x v="1"/>
    <x v="1"/>
    <x v="1"/>
    <x v="0"/>
    <x v="0"/>
    <s v="United States"/>
    <x v="535"/>
    <x v="0"/>
    <m/>
    <x v="0"/>
    <x v="6"/>
    <d v="2019-09-02T00:00:00"/>
    <s v="Mon"/>
    <x v="0"/>
    <s v="CA-2019-157987"/>
    <n v="377"/>
    <s v="Bush Advantage Collection Racetrack Conference Table"/>
    <s v="Chuck Magee"/>
    <n v="10009"/>
    <n v="-93"/>
    <n v="1"/>
    <n v="255"/>
  </r>
  <r>
    <n v="4"/>
    <x v="1"/>
    <x v="1083"/>
    <x v="3"/>
    <x v="0"/>
    <n v="6"/>
    <x v="1"/>
    <x v="12"/>
    <x v="2"/>
    <x v="0"/>
    <x v="0"/>
    <s v="United States"/>
    <x v="535"/>
    <x v="0"/>
    <m/>
    <x v="0"/>
    <x v="0"/>
    <d v="2019-09-02T00:00:00"/>
    <s v="Mon"/>
    <x v="0"/>
    <s v="CA-2019-157987"/>
    <n v="638"/>
    <s v="Fellowes Basic Home/Office Series Surge Protectors"/>
    <s v="Chuck Magee"/>
    <n v="10009"/>
    <n v="4"/>
    <n v="1"/>
    <n v="13"/>
  </r>
  <r>
    <n v="4"/>
    <x v="1"/>
    <x v="1083"/>
    <x v="3"/>
    <x v="0"/>
    <n v="6"/>
    <x v="1"/>
    <x v="6"/>
    <x v="2"/>
    <x v="0"/>
    <x v="0"/>
    <s v="United States"/>
    <x v="535"/>
    <x v="0"/>
    <m/>
    <x v="0"/>
    <x v="0"/>
    <d v="2019-09-02T00:00:00"/>
    <s v="Mon"/>
    <x v="0"/>
    <s v="CA-2019-157987"/>
    <n v="1139"/>
    <s v="Newell 324"/>
    <s v="Chuck Magee"/>
    <n v="10009"/>
    <n v="6"/>
    <n v="2"/>
    <n v="23"/>
  </r>
  <r>
    <n v="4"/>
    <x v="1"/>
    <x v="1083"/>
    <x v="3"/>
    <x v="0"/>
    <n v="6"/>
    <x v="1"/>
    <x v="6"/>
    <x v="2"/>
    <x v="0"/>
    <x v="0"/>
    <s v="United States"/>
    <x v="535"/>
    <x v="0"/>
    <m/>
    <x v="0"/>
    <x v="0"/>
    <d v="2019-09-02T00:00:00"/>
    <s v="Mon"/>
    <x v="0"/>
    <s v="CA-2019-157987"/>
    <n v="321"/>
    <s v="BIC Brite Liner Grip Highlighters"/>
    <s v="Chuck Magee"/>
    <n v="10009"/>
    <n v="2"/>
    <n v="3"/>
    <n v="5"/>
  </r>
  <r>
    <n v="4"/>
    <x v="1"/>
    <x v="1083"/>
    <x v="3"/>
    <x v="0"/>
    <n v="6"/>
    <x v="1"/>
    <x v="3"/>
    <x v="2"/>
    <x v="0"/>
    <x v="0"/>
    <s v="United States"/>
    <x v="535"/>
    <x v="0"/>
    <m/>
    <x v="0"/>
    <x v="0"/>
    <d v="2019-09-02T00:00:00"/>
    <s v="Mon"/>
    <x v="0"/>
    <s v="CA-2019-157987"/>
    <n v="1759"/>
    <s v="Xerox 1962"/>
    <s v="Chuck Magee"/>
    <n v="10009"/>
    <n v="8"/>
    <n v="4"/>
    <n v="17"/>
  </r>
  <r>
    <n v="4"/>
    <x v="1"/>
    <x v="1083"/>
    <x v="3"/>
    <x v="0"/>
    <n v="6"/>
    <x v="1"/>
    <x v="10"/>
    <x v="2"/>
    <x v="0"/>
    <x v="0"/>
    <s v="United States"/>
    <x v="535"/>
    <x v="0"/>
    <m/>
    <x v="0"/>
    <x v="0"/>
    <d v="2019-09-02T00:00:00"/>
    <s v="Mon"/>
    <x v="0"/>
    <s v="CA-2019-157987"/>
    <n v="229"/>
    <s v="Avery 518"/>
    <s v="Chuck Magee"/>
    <n v="10009"/>
    <n v="9"/>
    <n v="6"/>
    <n v="19"/>
  </r>
  <r>
    <n v="4"/>
    <x v="1"/>
    <x v="1083"/>
    <x v="3"/>
    <x v="0"/>
    <n v="6"/>
    <x v="1"/>
    <x v="2"/>
    <x v="2"/>
    <x v="0"/>
    <x v="0"/>
    <s v="United States"/>
    <x v="535"/>
    <x v="0"/>
    <m/>
    <x v="0"/>
    <x v="1"/>
    <d v="2019-09-02T00:00:00"/>
    <s v="Mon"/>
    <x v="0"/>
    <s v="CA-2019-157987"/>
    <n v="68"/>
    <s v="ACCOHIDE 3-Ring Binder, Blue, 1"/>
    <s v="Chuck Magee"/>
    <n v="10009"/>
    <n v="9"/>
    <n v="8"/>
    <n v="26"/>
  </r>
  <r>
    <n v="4"/>
    <x v="1"/>
    <x v="1083"/>
    <x v="3"/>
    <x v="0"/>
    <n v="6"/>
    <x v="1"/>
    <x v="8"/>
    <x v="0"/>
    <x v="0"/>
    <x v="0"/>
    <s v="United States"/>
    <x v="535"/>
    <x v="0"/>
    <m/>
    <x v="0"/>
    <x v="0"/>
    <d v="2019-09-02T00:00:00"/>
    <s v="Mon"/>
    <x v="0"/>
    <s v="CA-2019-157987"/>
    <n v="1616"/>
    <s v="WD My Passport Ultra 2TB Portable External Hard Drive"/>
    <s v="Chuck Magee"/>
    <n v="10009"/>
    <n v="38"/>
    <n v="2"/>
    <n v="238"/>
  </r>
  <r>
    <n v="4"/>
    <x v="1"/>
    <x v="1083"/>
    <x v="3"/>
    <x v="0"/>
    <n v="6"/>
    <x v="1"/>
    <x v="8"/>
    <x v="0"/>
    <x v="0"/>
    <x v="0"/>
    <s v="United States"/>
    <x v="535"/>
    <x v="0"/>
    <m/>
    <x v="0"/>
    <x v="0"/>
    <d v="2019-09-02T00:00:00"/>
    <s v="Mon"/>
    <x v="0"/>
    <s v="CA-2019-157987"/>
    <n v="1471"/>
    <s v="Sony Micro Vault Click 16 GB USB 2.0 Flash Drive"/>
    <s v="Chuck Magee"/>
    <n v="10009"/>
    <n v="40"/>
    <n v="3"/>
    <n v="168"/>
  </r>
  <r>
    <n v="4"/>
    <x v="1"/>
    <x v="1083"/>
    <x v="3"/>
    <x v="0"/>
    <n v="6"/>
    <x v="1"/>
    <x v="0"/>
    <x v="0"/>
    <x v="0"/>
    <x v="0"/>
    <s v="United States"/>
    <x v="535"/>
    <x v="0"/>
    <m/>
    <x v="0"/>
    <x v="0"/>
    <d v="2019-09-02T00:00:00"/>
    <s v="Mon"/>
    <x v="0"/>
    <s v="CA-2019-157987"/>
    <n v="442"/>
    <s v="Cisco SPA508G"/>
    <s v="Chuck Magee"/>
    <n v="10009"/>
    <n v="57"/>
    <n v="3"/>
    <n v="198"/>
  </r>
  <r>
    <n v="6"/>
    <x v="0"/>
    <x v="979"/>
    <x v="3"/>
    <x v="0"/>
    <n v="6"/>
    <x v="1"/>
    <x v="8"/>
    <x v="0"/>
    <x v="347"/>
    <x v="19"/>
    <s v="United States"/>
    <x v="169"/>
    <x v="0"/>
    <m/>
    <x v="0"/>
    <x v="1"/>
    <d v="2019-09-08T00:00:00"/>
    <s v="Sun"/>
    <x v="0"/>
    <s v="CA-2019-158036"/>
    <n v="923"/>
    <s v="Imation Swivel Flash Drive USB flash drive - 8 GB"/>
    <s v="Chuck Magee"/>
    <n v="43017"/>
    <n v="2"/>
    <n v="1"/>
    <n v="9"/>
  </r>
  <r>
    <n v="5"/>
    <x v="1"/>
    <x v="1012"/>
    <x v="3"/>
    <x v="0"/>
    <n v="6"/>
    <x v="0"/>
    <x v="11"/>
    <x v="2"/>
    <x v="15"/>
    <x v="11"/>
    <s v="United States"/>
    <x v="600"/>
    <x v="1"/>
    <m/>
    <x v="0"/>
    <x v="0"/>
    <d v="2019-06-10T00:00:00"/>
    <s v="Tue"/>
    <x v="9"/>
    <s v="CA-2019-158071"/>
    <n v="1267"/>
    <s v="Personal File Boxes with Fold-Down Carry Handle"/>
    <s v="Anna Andreadi"/>
    <n v="98103"/>
    <n v="4"/>
    <n v="1"/>
    <n v="16"/>
  </r>
  <r>
    <n v="5"/>
    <x v="1"/>
    <x v="1012"/>
    <x v="3"/>
    <x v="0"/>
    <n v="6"/>
    <x v="0"/>
    <x v="10"/>
    <x v="2"/>
    <x v="15"/>
    <x v="11"/>
    <s v="United States"/>
    <x v="600"/>
    <x v="1"/>
    <m/>
    <x v="0"/>
    <x v="0"/>
    <d v="2019-06-10T00:00:00"/>
    <s v="Tue"/>
    <x v="9"/>
    <s v="CA-2019-158071"/>
    <n v="223"/>
    <s v="Avery 512"/>
    <s v="Anna Andreadi"/>
    <n v="98103"/>
    <n v="5"/>
    <n v="4"/>
    <n v="12"/>
  </r>
  <r>
    <n v="5"/>
    <x v="1"/>
    <x v="1012"/>
    <x v="3"/>
    <x v="0"/>
    <n v="6"/>
    <x v="0"/>
    <x v="0"/>
    <x v="0"/>
    <x v="15"/>
    <x v="11"/>
    <s v="United States"/>
    <x v="600"/>
    <x v="1"/>
    <m/>
    <x v="0"/>
    <x v="1"/>
    <d v="2019-06-10T00:00:00"/>
    <s v="Tue"/>
    <x v="9"/>
    <s v="CA-2019-158071"/>
    <n v="1001"/>
    <s v="Logitech B530 USB Headset - headset - Full size, Binaural"/>
    <s v="Anna Andreadi"/>
    <n v="98103"/>
    <n v="8"/>
    <n v="3"/>
    <n v="89"/>
  </r>
  <r>
    <n v="6"/>
    <x v="0"/>
    <x v="981"/>
    <x v="3"/>
    <x v="0"/>
    <n v="6"/>
    <x v="0"/>
    <x v="6"/>
    <x v="2"/>
    <x v="382"/>
    <x v="23"/>
    <s v="United States"/>
    <x v="376"/>
    <x v="3"/>
    <m/>
    <x v="0"/>
    <x v="0"/>
    <d v="2019-06-04T00:00:00"/>
    <s v="Wed"/>
    <x v="9"/>
    <s v="CA-2019-158106"/>
    <n v="1163"/>
    <s v="Newell 346"/>
    <s v="Kelly Williams"/>
    <n v="55124"/>
    <n v="3"/>
    <n v="3"/>
    <n v="9"/>
  </r>
  <r>
    <n v="4"/>
    <x v="1"/>
    <x v="980"/>
    <x v="3"/>
    <x v="0"/>
    <n v="6"/>
    <x v="1"/>
    <x v="3"/>
    <x v="2"/>
    <x v="493"/>
    <x v="37"/>
    <s v="United States"/>
    <x v="373"/>
    <x v="1"/>
    <m/>
    <x v="0"/>
    <x v="1"/>
    <d v="2019-11-17T00:00:00"/>
    <s v="Tue"/>
    <x v="7"/>
    <s v="CA-2019-158120"/>
    <n v="1662"/>
    <s v="Wirebound Message Forms, Four 2 3/4 x 5 Forms per Page, Pink Paper"/>
    <s v="Anna Andreadi"/>
    <n v="97123"/>
    <n v="7"/>
    <n v="3"/>
    <n v="20"/>
  </r>
  <r>
    <n v="4"/>
    <x v="1"/>
    <x v="980"/>
    <x v="3"/>
    <x v="0"/>
    <n v="6"/>
    <x v="1"/>
    <x v="2"/>
    <x v="2"/>
    <x v="493"/>
    <x v="37"/>
    <s v="United States"/>
    <x v="373"/>
    <x v="1"/>
    <m/>
    <x v="0"/>
    <x v="4"/>
    <d v="2019-11-17T00:00:00"/>
    <s v="Tue"/>
    <x v="7"/>
    <s v="CA-2019-158120"/>
    <n v="267"/>
    <s v="Avery Reinforcements for Hole-Punch Pages"/>
    <s v="Anna Andreadi"/>
    <n v="97123"/>
    <n v="-3"/>
    <n v="7"/>
    <n v="4"/>
  </r>
  <r>
    <n v="3"/>
    <x v="2"/>
    <x v="1262"/>
    <x v="3"/>
    <x v="2"/>
    <n v="1"/>
    <x v="0"/>
    <x v="9"/>
    <x v="1"/>
    <x v="354"/>
    <x v="1"/>
    <s v="United States"/>
    <x v="477"/>
    <x v="1"/>
    <m/>
    <x v="0"/>
    <x v="0"/>
    <d v="2019-08-12T00:00:00"/>
    <s v="Thu"/>
    <x v="10"/>
    <s v="CA-2019-158169"/>
    <n v="499"/>
    <s v="DAX Wood Document Frame"/>
    <s v="Anna Andreadi"/>
    <n v="92630"/>
    <n v="20"/>
    <n v="4"/>
    <n v="55"/>
  </r>
  <r>
    <n v="3"/>
    <x v="2"/>
    <x v="1262"/>
    <x v="3"/>
    <x v="2"/>
    <n v="1"/>
    <x v="0"/>
    <x v="12"/>
    <x v="2"/>
    <x v="354"/>
    <x v="1"/>
    <s v="United States"/>
    <x v="477"/>
    <x v="1"/>
    <m/>
    <x v="0"/>
    <x v="0"/>
    <d v="2019-08-12T00:00:00"/>
    <s v="Thu"/>
    <x v="10"/>
    <s v="CA-2019-158169"/>
    <n v="172"/>
    <s v="Avanti 4.4 Cu. Ft. Refrigerator"/>
    <s v="Anna Andreadi"/>
    <n v="92630"/>
    <n v="152"/>
    <n v="3"/>
    <n v="543"/>
  </r>
  <r>
    <n v="2"/>
    <x v="2"/>
    <x v="954"/>
    <x v="3"/>
    <x v="2"/>
    <n v="1"/>
    <x v="1"/>
    <x v="5"/>
    <x v="1"/>
    <x v="479"/>
    <x v="1"/>
    <s v="United States"/>
    <x v="603"/>
    <x v="1"/>
    <m/>
    <x v="0"/>
    <x v="1"/>
    <d v="2019-11-09T00:00:00"/>
    <s v="Mon"/>
    <x v="7"/>
    <s v="CA-2019-158246"/>
    <n v="762"/>
    <s v="Global Leather Task Chair, Black"/>
    <s v="Anna Andreadi"/>
    <n v="94086"/>
    <n v="-3"/>
    <n v="3"/>
    <n v="216"/>
  </r>
  <r>
    <n v="4"/>
    <x v="1"/>
    <x v="1248"/>
    <x v="3"/>
    <x v="0"/>
    <n v="6"/>
    <x v="0"/>
    <x v="8"/>
    <x v="0"/>
    <x v="191"/>
    <x v="23"/>
    <s v="United States"/>
    <x v="755"/>
    <x v="3"/>
    <m/>
    <x v="0"/>
    <x v="0"/>
    <d v="2019-08-07T00:00:00"/>
    <s v="Sat"/>
    <x v="10"/>
    <s v="CA-2019-158344"/>
    <n v="1077"/>
    <s v="Memorex Micro Travel Drive 16 GB"/>
    <s v="Kelly Williams"/>
    <n v="56560"/>
    <n v="20"/>
    <n v="4"/>
    <n v="64"/>
  </r>
  <r>
    <n v="4"/>
    <x v="2"/>
    <x v="957"/>
    <x v="3"/>
    <x v="1"/>
    <n v="3"/>
    <x v="0"/>
    <x v="15"/>
    <x v="2"/>
    <x v="16"/>
    <x v="12"/>
    <s v="United States"/>
    <x v="324"/>
    <x v="0"/>
    <m/>
    <x v="0"/>
    <x v="1"/>
    <d v="2019-09-22T00:00:00"/>
    <s v="Sun"/>
    <x v="0"/>
    <s v="CA-2019-158379"/>
    <n v="1050"/>
    <s v="Martin Yale Chadless Opener Electric Letter Opener"/>
    <s v="Chuck Magee"/>
    <n v="19134"/>
    <n v="-1049"/>
    <n v="7"/>
    <n v="4664"/>
  </r>
  <r>
    <n v="4"/>
    <x v="2"/>
    <x v="957"/>
    <x v="3"/>
    <x v="1"/>
    <n v="3"/>
    <x v="0"/>
    <x v="2"/>
    <x v="2"/>
    <x v="16"/>
    <x v="12"/>
    <s v="United States"/>
    <x v="324"/>
    <x v="0"/>
    <m/>
    <x v="0"/>
    <x v="4"/>
    <d v="2019-09-22T00:00:00"/>
    <s v="Sun"/>
    <x v="0"/>
    <s v="CA-2019-158379"/>
    <n v="449"/>
    <s v="Clear Mylar Reinforcing Strips"/>
    <s v="Chuck Magee"/>
    <n v="19134"/>
    <n v="-4"/>
    <n v="1"/>
    <n v="6"/>
  </r>
  <r>
    <n v="4"/>
    <x v="2"/>
    <x v="957"/>
    <x v="3"/>
    <x v="1"/>
    <n v="3"/>
    <x v="0"/>
    <x v="8"/>
    <x v="0"/>
    <x v="16"/>
    <x v="12"/>
    <s v="United States"/>
    <x v="324"/>
    <x v="0"/>
    <m/>
    <x v="0"/>
    <x v="1"/>
    <d v="2019-09-22T00:00:00"/>
    <s v="Sun"/>
    <x v="0"/>
    <s v="CA-2019-158379"/>
    <n v="1032"/>
    <s v="Logitech Wireless Marathon Mouse M705"/>
    <s v="Chuck Magee"/>
    <n v="19134"/>
    <n v="23"/>
    <n v="2"/>
    <n v="80"/>
  </r>
  <r>
    <n v="5"/>
    <x v="1"/>
    <x v="1125"/>
    <x v="3"/>
    <x v="0"/>
    <n v="6"/>
    <x v="0"/>
    <x v="2"/>
    <x v="2"/>
    <x v="22"/>
    <x v="14"/>
    <s v="United States"/>
    <x v="641"/>
    <x v="2"/>
    <m/>
    <x v="0"/>
    <x v="0"/>
    <d v="2019-10-16T00:00:00"/>
    <s v="Mon"/>
    <x v="8"/>
    <s v="CA-2019-158386"/>
    <n v="975"/>
    <s v="Large Capacity Hanging Post Binders"/>
    <s v="Cassandra Brandow"/>
    <n v="40475"/>
    <n v="57"/>
    <n v="5"/>
    <n v="125"/>
  </r>
  <r>
    <n v="6"/>
    <x v="0"/>
    <x v="981"/>
    <x v="3"/>
    <x v="0"/>
    <n v="6"/>
    <x v="1"/>
    <x v="9"/>
    <x v="1"/>
    <x v="221"/>
    <x v="16"/>
    <s v="United States"/>
    <x v="770"/>
    <x v="2"/>
    <m/>
    <x v="0"/>
    <x v="1"/>
    <d v="2019-06-04T00:00:00"/>
    <s v="Wed"/>
    <x v="9"/>
    <s v="CA-2019-158407"/>
    <n v="1533"/>
    <s v="Telescoping Adjustable Floor Lamp"/>
    <s v="Cassandra Brandow"/>
    <n v="28110"/>
    <n v="2"/>
    <n v="2"/>
    <n v="32"/>
  </r>
  <r>
    <n v="6"/>
    <x v="0"/>
    <x v="981"/>
    <x v="3"/>
    <x v="0"/>
    <n v="6"/>
    <x v="1"/>
    <x v="0"/>
    <x v="0"/>
    <x v="221"/>
    <x v="16"/>
    <s v="United States"/>
    <x v="770"/>
    <x v="2"/>
    <m/>
    <x v="0"/>
    <x v="1"/>
    <d v="2019-06-04T00:00:00"/>
    <s v="Wed"/>
    <x v="9"/>
    <s v="CA-2019-158407"/>
    <n v="927"/>
    <s v="Innergie mMini Combo Duo USB Travel Charging Kit"/>
    <s v="Cassandra Brandow"/>
    <n v="28110"/>
    <n v="25"/>
    <n v="2"/>
    <n v="72"/>
  </r>
  <r>
    <n v="5"/>
    <x v="2"/>
    <x v="1044"/>
    <x v="3"/>
    <x v="1"/>
    <n v="3"/>
    <x v="1"/>
    <x v="12"/>
    <x v="2"/>
    <x v="67"/>
    <x v="2"/>
    <s v="United States"/>
    <x v="564"/>
    <x v="2"/>
    <m/>
    <x v="0"/>
    <x v="1"/>
    <d v="2019-11-11T00:00:00"/>
    <s v="Wed"/>
    <x v="7"/>
    <s v="CA-2019-158561"/>
    <n v="864"/>
    <s v="Hoover Upright Vacuum With Dirt Cup"/>
    <s v="Cassandra Brandow"/>
    <n v="33311"/>
    <n v="130"/>
    <n v="5"/>
    <n v="1158"/>
  </r>
  <r>
    <n v="6"/>
    <x v="0"/>
    <x v="1283"/>
    <x v="4"/>
    <x v="0"/>
    <n v="6"/>
    <x v="1"/>
    <x v="3"/>
    <x v="2"/>
    <x v="393"/>
    <x v="6"/>
    <s v="United States"/>
    <x v="317"/>
    <x v="3"/>
    <m/>
    <x v="0"/>
    <x v="0"/>
    <d v="2019-12-29T00:00:00"/>
    <s v="Sun"/>
    <x v="11"/>
    <s v="CA-2019-158673"/>
    <n v="1708"/>
    <s v="Xerox 1915"/>
    <s v="Kelly Williams"/>
    <n v="49505"/>
    <n v="101"/>
    <n v="2"/>
    <n v="210"/>
  </r>
  <r>
    <n v="6"/>
    <x v="0"/>
    <x v="1145"/>
    <x v="3"/>
    <x v="0"/>
    <n v="6"/>
    <x v="2"/>
    <x v="3"/>
    <x v="2"/>
    <x v="16"/>
    <x v="12"/>
    <s v="United States"/>
    <x v="254"/>
    <x v="0"/>
    <m/>
    <x v="0"/>
    <x v="1"/>
    <d v="2019-10-20T00:00:00"/>
    <s v="Fri"/>
    <x v="8"/>
    <s v="CA-2019-158722"/>
    <n v="1677"/>
    <s v="Xerox 1887"/>
    <s v="Chuck Magee"/>
    <n v="19120"/>
    <n v="16"/>
    <n v="3"/>
    <n v="46"/>
  </r>
  <r>
    <n v="2"/>
    <x v="2"/>
    <x v="1162"/>
    <x v="3"/>
    <x v="2"/>
    <n v="1"/>
    <x v="0"/>
    <x v="15"/>
    <x v="2"/>
    <x v="197"/>
    <x v="40"/>
    <s v="United States"/>
    <x v="697"/>
    <x v="2"/>
    <s v="Yes"/>
    <x v="1"/>
    <x v="0"/>
    <d v="2019-12-19T00:00:00"/>
    <s v="Thu"/>
    <x v="6"/>
    <s v="CA-2019-158729"/>
    <n v="1050"/>
    <s v="Martin Yale Chadless Opener Electric Letter Opener"/>
    <s v="Cassandra Brandow"/>
    <n v="70506"/>
    <n v="33"/>
    <n v="2"/>
    <n v="1666"/>
  </r>
  <r>
    <n v="6"/>
    <x v="0"/>
    <x v="1108"/>
    <x v="3"/>
    <x v="0"/>
    <n v="6"/>
    <x v="2"/>
    <x v="6"/>
    <x v="2"/>
    <x v="1"/>
    <x v="1"/>
    <s v="United States"/>
    <x v="637"/>
    <x v="1"/>
    <m/>
    <x v="0"/>
    <x v="0"/>
    <d v="2019-12-18T00:00:00"/>
    <s v="Wed"/>
    <x v="6"/>
    <s v="CA-2019-158736"/>
    <n v="1151"/>
    <s v="Newell 335"/>
    <s v="Anna Andreadi"/>
    <n v="94110"/>
    <n v="2"/>
    <n v="2"/>
    <n v="6"/>
  </r>
  <r>
    <n v="7"/>
    <x v="2"/>
    <x v="995"/>
    <x v="3"/>
    <x v="0"/>
    <n v="6"/>
    <x v="0"/>
    <x v="3"/>
    <x v="2"/>
    <x v="79"/>
    <x v="32"/>
    <s v="United States"/>
    <x v="408"/>
    <x v="2"/>
    <m/>
    <x v="0"/>
    <x v="0"/>
    <d v="2019-10-20T00:00:00"/>
    <s v="Fri"/>
    <x v="8"/>
    <s v="CA-2019-158743"/>
    <n v="1674"/>
    <s v="Xerox 1884"/>
    <s v="Cassandra Brandow"/>
    <n v="72209"/>
    <n v="19"/>
    <n v="2"/>
    <n v="40"/>
  </r>
  <r>
    <n v="7"/>
    <x v="2"/>
    <x v="995"/>
    <x v="3"/>
    <x v="0"/>
    <n v="6"/>
    <x v="0"/>
    <x v="6"/>
    <x v="2"/>
    <x v="79"/>
    <x v="32"/>
    <s v="United States"/>
    <x v="408"/>
    <x v="2"/>
    <m/>
    <x v="0"/>
    <x v="0"/>
    <d v="2019-10-20T00:00:00"/>
    <s v="Fri"/>
    <x v="8"/>
    <s v="CA-2019-158743"/>
    <n v="590"/>
    <s v="Eldon Spacemaker Box, Quick-Snap Lid, Clear"/>
    <s v="Cassandra Brandow"/>
    <n v="72209"/>
    <n v="4"/>
    <n v="4"/>
    <n v="13"/>
  </r>
  <r>
    <n v="7"/>
    <x v="2"/>
    <x v="995"/>
    <x v="3"/>
    <x v="0"/>
    <n v="6"/>
    <x v="0"/>
    <x v="2"/>
    <x v="2"/>
    <x v="79"/>
    <x v="32"/>
    <s v="United States"/>
    <x v="408"/>
    <x v="2"/>
    <m/>
    <x v="0"/>
    <x v="0"/>
    <d v="2019-10-20T00:00:00"/>
    <s v="Fri"/>
    <x v="8"/>
    <s v="CA-2019-158743"/>
    <n v="328"/>
    <s v="Binding Machine Supplies"/>
    <s v="Cassandra Brandow"/>
    <n v="72209"/>
    <n v="70"/>
    <n v="5"/>
    <n v="146"/>
  </r>
  <r>
    <n v="2"/>
    <x v="1"/>
    <x v="980"/>
    <x v="3"/>
    <x v="1"/>
    <n v="3"/>
    <x v="0"/>
    <x v="9"/>
    <x v="1"/>
    <x v="126"/>
    <x v="4"/>
    <s v="United States"/>
    <x v="526"/>
    <x v="3"/>
    <m/>
    <x v="0"/>
    <x v="7"/>
    <d v="2019-11-19T00:00:00"/>
    <s v="Thu"/>
    <x v="7"/>
    <s v="CA-2019-158876"/>
    <n v="1533"/>
    <s v="Telescoping Adjustable Floor Lamp"/>
    <s v="Kelly Williams"/>
    <n v="75007"/>
    <n v="-14"/>
    <n v="2"/>
    <n v="16"/>
  </r>
  <r>
    <n v="2"/>
    <x v="1"/>
    <x v="980"/>
    <x v="3"/>
    <x v="1"/>
    <n v="3"/>
    <x v="0"/>
    <x v="15"/>
    <x v="2"/>
    <x v="126"/>
    <x v="4"/>
    <s v="United States"/>
    <x v="526"/>
    <x v="3"/>
    <m/>
    <x v="0"/>
    <x v="1"/>
    <d v="2019-11-19T00:00:00"/>
    <s v="Thu"/>
    <x v="7"/>
    <s v="CA-2019-158876"/>
    <n v="76"/>
    <s v="Acme Elite Stainless Steel Scissors"/>
    <s v="Kelly Williams"/>
    <n v="75007"/>
    <n v="1"/>
    <n v="1"/>
    <n v="7"/>
  </r>
  <r>
    <n v="2"/>
    <x v="1"/>
    <x v="980"/>
    <x v="3"/>
    <x v="1"/>
    <n v="3"/>
    <x v="0"/>
    <x v="6"/>
    <x v="2"/>
    <x v="126"/>
    <x v="4"/>
    <s v="United States"/>
    <x v="526"/>
    <x v="3"/>
    <m/>
    <x v="0"/>
    <x v="1"/>
    <d v="2019-11-19T00:00:00"/>
    <s v="Thu"/>
    <x v="7"/>
    <s v="CA-2019-158876"/>
    <n v="363"/>
    <s v="Boston School Pro Electric Pencil Sharpener, 1670"/>
    <s v="Kelly Williams"/>
    <n v="75007"/>
    <n v="9"/>
    <n v="4"/>
    <n v="99"/>
  </r>
  <r>
    <n v="2"/>
    <x v="1"/>
    <x v="980"/>
    <x v="3"/>
    <x v="1"/>
    <n v="3"/>
    <x v="0"/>
    <x v="3"/>
    <x v="2"/>
    <x v="126"/>
    <x v="4"/>
    <s v="United States"/>
    <x v="526"/>
    <x v="3"/>
    <m/>
    <x v="0"/>
    <x v="1"/>
    <d v="2019-11-19T00:00:00"/>
    <s v="Thu"/>
    <x v="7"/>
    <s v="CA-2019-158876"/>
    <n v="1694"/>
    <s v="Xerox 1901"/>
    <s v="Kelly Williams"/>
    <n v="75007"/>
    <n v="5"/>
    <n v="4"/>
    <n v="17"/>
  </r>
  <r>
    <n v="1"/>
    <x v="2"/>
    <x v="1075"/>
    <x v="3"/>
    <x v="3"/>
    <n v="0"/>
    <x v="0"/>
    <x v="3"/>
    <x v="2"/>
    <x v="2"/>
    <x v="16"/>
    <s v="United States"/>
    <x v="256"/>
    <x v="2"/>
    <m/>
    <x v="0"/>
    <x v="1"/>
    <d v="2019-06-02T00:00:00"/>
    <s v="Mon"/>
    <x v="9"/>
    <s v="CA-2019-158883"/>
    <n v="1568"/>
    <s v="Things To Do Today Spiral Book"/>
    <s v="Cassandra Brandow"/>
    <n v="28540"/>
    <n v="9"/>
    <n v="4"/>
    <n v="25"/>
  </r>
  <r>
    <n v="4"/>
    <x v="1"/>
    <x v="967"/>
    <x v="3"/>
    <x v="0"/>
    <n v="6"/>
    <x v="1"/>
    <x v="2"/>
    <x v="2"/>
    <x v="494"/>
    <x v="4"/>
    <s v="United States"/>
    <x v="778"/>
    <x v="3"/>
    <m/>
    <x v="0"/>
    <x v="3"/>
    <d v="2019-06-04T00:00:00"/>
    <s v="Wed"/>
    <x v="9"/>
    <s v="CA-2019-158953"/>
    <n v="1317"/>
    <s v="Presstex Flexible Ring Binders"/>
    <s v="Kelly Williams"/>
    <n v="77489"/>
    <n v="-10"/>
    <n v="7"/>
    <n v="6"/>
  </r>
  <r>
    <n v="2"/>
    <x v="2"/>
    <x v="1090"/>
    <x v="3"/>
    <x v="2"/>
    <n v="1"/>
    <x v="0"/>
    <x v="9"/>
    <x v="1"/>
    <x v="67"/>
    <x v="2"/>
    <s v="United States"/>
    <x v="230"/>
    <x v="2"/>
    <m/>
    <x v="0"/>
    <x v="1"/>
    <d v="2019-12-10T00:00:00"/>
    <s v="Tue"/>
    <x v="6"/>
    <s v="CA-2019-158967"/>
    <n v="1505"/>
    <s v="Staple-based wall hangings"/>
    <s v="Cassandra Brandow"/>
    <n v="33311"/>
    <n v="6"/>
    <n v="3"/>
    <n v="19"/>
  </r>
  <r>
    <n v="5"/>
    <x v="1"/>
    <x v="1125"/>
    <x v="3"/>
    <x v="0"/>
    <n v="6"/>
    <x v="1"/>
    <x v="1"/>
    <x v="1"/>
    <x v="19"/>
    <x v="27"/>
    <s v="United States"/>
    <x v="118"/>
    <x v="2"/>
    <m/>
    <x v="0"/>
    <x v="6"/>
    <d v="2019-10-16T00:00:00"/>
    <s v="Mon"/>
    <x v="8"/>
    <s v="CA-2019-159100"/>
    <n v="278"/>
    <s v="Balt Solid Wood Round Tables"/>
    <s v="Cassandra Brandow"/>
    <n v="38401"/>
    <n v="-969"/>
    <n v="7"/>
    <n v="1875"/>
  </r>
  <r>
    <n v="5"/>
    <x v="1"/>
    <x v="1125"/>
    <x v="3"/>
    <x v="0"/>
    <n v="6"/>
    <x v="1"/>
    <x v="8"/>
    <x v="0"/>
    <x v="19"/>
    <x v="27"/>
    <s v="United States"/>
    <x v="118"/>
    <x v="2"/>
    <m/>
    <x v="0"/>
    <x v="1"/>
    <d v="2019-10-16T00:00:00"/>
    <s v="Mon"/>
    <x v="8"/>
    <s v="CA-2019-159100"/>
    <n v="1085"/>
    <s v="Memorex Mini Travel Drive 8 GB USB 2.0 Flash Drive"/>
    <s v="Cassandra Brandow"/>
    <n v="38401"/>
    <n v="4"/>
    <n v="2"/>
    <n v="19"/>
  </r>
  <r>
    <n v="2"/>
    <x v="1"/>
    <x v="1062"/>
    <x v="3"/>
    <x v="1"/>
    <n v="3"/>
    <x v="0"/>
    <x v="4"/>
    <x v="2"/>
    <x v="1"/>
    <x v="1"/>
    <s v="United States"/>
    <x v="191"/>
    <x v="1"/>
    <m/>
    <x v="0"/>
    <x v="0"/>
    <d v="2019-06-24T00:00:00"/>
    <s v="Tue"/>
    <x v="9"/>
    <s v="CA-2019-159107"/>
    <n v="41"/>
    <s v="Acco Bankers Clasps, 5 3/4-Long"/>
    <s v="Anna Andreadi"/>
    <n v="94110"/>
    <n v="1"/>
    <n v="1"/>
    <n v="3"/>
  </r>
  <r>
    <n v="4"/>
    <x v="1"/>
    <x v="1013"/>
    <x v="3"/>
    <x v="0"/>
    <n v="6"/>
    <x v="2"/>
    <x v="6"/>
    <x v="2"/>
    <x v="495"/>
    <x v="32"/>
    <s v="United States"/>
    <x v="339"/>
    <x v="2"/>
    <m/>
    <x v="0"/>
    <x v="0"/>
    <d v="2019-11-04T00:00:00"/>
    <s v="Wed"/>
    <x v="7"/>
    <s v="CA-2019-159135"/>
    <n v="331"/>
    <s v="Binney &amp; Smith inkTank Desk Highlighter, Chisel Tip, Yellow, 12/Box"/>
    <s v="Cassandra Brandow"/>
    <n v="72762"/>
    <n v="1"/>
    <n v="2"/>
    <n v="4"/>
  </r>
  <r>
    <n v="2"/>
    <x v="2"/>
    <x v="1047"/>
    <x v="3"/>
    <x v="2"/>
    <n v="1"/>
    <x v="2"/>
    <x v="14"/>
    <x v="1"/>
    <x v="4"/>
    <x v="4"/>
    <s v="United States"/>
    <x v="623"/>
    <x v="3"/>
    <m/>
    <x v="0"/>
    <x v="10"/>
    <d v="2019-02-17T00:00:00"/>
    <s v="Tue"/>
    <x v="3"/>
    <s v="CA-2019-159149"/>
    <n v="1437"/>
    <s v="Sauder Mission Library with Doors, Fruitwood Finish"/>
    <s v="Kelly Williams"/>
    <n v="77041"/>
    <n v="-17"/>
    <n v="1"/>
    <n v="89"/>
  </r>
  <r>
    <n v="2"/>
    <x v="2"/>
    <x v="1047"/>
    <x v="3"/>
    <x v="2"/>
    <n v="1"/>
    <x v="2"/>
    <x v="6"/>
    <x v="2"/>
    <x v="4"/>
    <x v="4"/>
    <s v="United States"/>
    <x v="623"/>
    <x v="3"/>
    <m/>
    <x v="0"/>
    <x v="1"/>
    <d v="2019-02-17T00:00:00"/>
    <s v="Tue"/>
    <x v="3"/>
    <s v="CA-2019-159149"/>
    <n v="524"/>
    <s v="Dixon Ticonderoga Core-Lock Colored Pencils, 48-Color Set"/>
    <s v="Kelly Williams"/>
    <n v="77041"/>
    <n v="53"/>
    <n v="6"/>
    <n v="175"/>
  </r>
  <r>
    <n v="2"/>
    <x v="2"/>
    <x v="1047"/>
    <x v="3"/>
    <x v="2"/>
    <n v="1"/>
    <x v="2"/>
    <x v="0"/>
    <x v="0"/>
    <x v="4"/>
    <x v="4"/>
    <s v="United States"/>
    <x v="623"/>
    <x v="3"/>
    <m/>
    <x v="0"/>
    <x v="1"/>
    <d v="2019-02-17T00:00:00"/>
    <s v="Tue"/>
    <x v="3"/>
    <s v="CA-2019-159149"/>
    <n v="943"/>
    <s v="Jawbone MINI JAMBOX Wireless Bluetooth Speaker"/>
    <s v="Kelly Williams"/>
    <n v="77041"/>
    <n v="-88"/>
    <n v="4"/>
    <n v="438"/>
  </r>
  <r>
    <n v="3"/>
    <x v="2"/>
    <x v="1044"/>
    <x v="3"/>
    <x v="2"/>
    <n v="1"/>
    <x v="1"/>
    <x v="0"/>
    <x v="0"/>
    <x v="0"/>
    <x v="0"/>
    <s v="United States"/>
    <x v="317"/>
    <x v="0"/>
    <m/>
    <x v="0"/>
    <x v="0"/>
    <d v="2019-11-13T00:00:00"/>
    <s v="Fri"/>
    <x v="7"/>
    <s v="CA-2019-159156"/>
    <n v="1173"/>
    <s v="Nokia Lumia 925"/>
    <s v="Chuck Magee"/>
    <n v="10009"/>
    <n v="164"/>
    <n v="5"/>
    <n v="630"/>
  </r>
  <r>
    <n v="2"/>
    <x v="1"/>
    <x v="1206"/>
    <x v="3"/>
    <x v="1"/>
    <n v="3"/>
    <x v="0"/>
    <x v="14"/>
    <x v="1"/>
    <x v="17"/>
    <x v="1"/>
    <s v="United States"/>
    <x v="343"/>
    <x v="1"/>
    <m/>
    <x v="0"/>
    <x v="5"/>
    <d v="2019-04-25T00:00:00"/>
    <s v="Wed"/>
    <x v="4"/>
    <s v="CA-2019-159226"/>
    <n v="391"/>
    <s v="Bush Westfield Collection Bookcases, Medium Cherry Finish"/>
    <s v="Anna Andreadi"/>
    <n v="90008"/>
    <n v="28"/>
    <n v="7"/>
    <n v="345"/>
  </r>
  <r>
    <n v="5"/>
    <x v="1"/>
    <x v="1125"/>
    <x v="3"/>
    <x v="0"/>
    <n v="6"/>
    <x v="2"/>
    <x v="13"/>
    <x v="0"/>
    <x v="361"/>
    <x v="3"/>
    <s v="United States"/>
    <x v="166"/>
    <x v="1"/>
    <m/>
    <x v="0"/>
    <x v="4"/>
    <d v="2019-10-16T00:00:00"/>
    <s v="Mon"/>
    <x v="8"/>
    <s v="CA-2019-159282"/>
    <n v="1530"/>
    <s v="Swingline SM12-08 MicroCut Jam Free Shredder"/>
    <s v="Anna Andreadi"/>
    <n v="85364"/>
    <n v="-480"/>
    <n v="5"/>
    <n v="600"/>
  </r>
  <r>
    <n v="5"/>
    <x v="1"/>
    <x v="1088"/>
    <x v="3"/>
    <x v="0"/>
    <n v="6"/>
    <x v="1"/>
    <x v="0"/>
    <x v="0"/>
    <x v="140"/>
    <x v="24"/>
    <s v="United States"/>
    <x v="302"/>
    <x v="0"/>
    <m/>
    <x v="0"/>
    <x v="0"/>
    <d v="2019-03-12T00:00:00"/>
    <s v="Thu"/>
    <x v="2"/>
    <s v="CA-2019-159352"/>
    <n v="1303"/>
    <s v="PowerGen Dual USB Car Charger"/>
    <s v="Chuck Magee"/>
    <n v="1852"/>
    <n v="32"/>
    <n v="7"/>
    <n v="70"/>
  </r>
  <r>
    <n v="3"/>
    <x v="2"/>
    <x v="1284"/>
    <x v="3"/>
    <x v="2"/>
    <n v="1"/>
    <x v="1"/>
    <x v="13"/>
    <x v="0"/>
    <x v="162"/>
    <x v="6"/>
    <s v="United States"/>
    <x v="563"/>
    <x v="3"/>
    <m/>
    <x v="0"/>
    <x v="9"/>
    <d v="2019-01-07T00:00:00"/>
    <s v="Sat"/>
    <x v="11"/>
    <s v="CA-2019-159366"/>
    <n v="988"/>
    <s v="Lexmark MX611dhe Monochrome Laser Printer"/>
    <s v="Kelly Williams"/>
    <n v="48205"/>
    <n v="680"/>
    <n v="2"/>
    <n v="3060"/>
  </r>
  <r>
    <n v="7"/>
    <x v="2"/>
    <x v="1145"/>
    <x v="3"/>
    <x v="0"/>
    <n v="6"/>
    <x v="0"/>
    <x v="0"/>
    <x v="0"/>
    <x v="4"/>
    <x v="4"/>
    <s v="United States"/>
    <x v="103"/>
    <x v="3"/>
    <m/>
    <x v="0"/>
    <x v="1"/>
    <d v="2019-10-19T00:00:00"/>
    <s v="Thu"/>
    <x v="8"/>
    <s v="CA-2019-159457"/>
    <n v="1327"/>
    <s v="QVS USB Car Charger 2-Port 2.1Amp for iPod/iPhone/iPad/iPad 2/iPad 3"/>
    <s v="Kelly Williams"/>
    <n v="77095"/>
    <n v="5"/>
    <n v="3"/>
    <n v="17"/>
  </r>
  <r>
    <n v="1"/>
    <x v="0"/>
    <x v="1230"/>
    <x v="3"/>
    <x v="2"/>
    <n v="1"/>
    <x v="1"/>
    <x v="14"/>
    <x v="1"/>
    <x v="36"/>
    <x v="8"/>
    <s v="United States"/>
    <x v="731"/>
    <x v="2"/>
    <m/>
    <x v="0"/>
    <x v="0"/>
    <d v="2019-05-18T00:00:00"/>
    <s v="Wed"/>
    <x v="5"/>
    <s v="CA-2019-159464"/>
    <n v="822"/>
    <s v="Hon 4-Shelf Metal Bookcases"/>
    <s v="Cassandra Brandow"/>
    <n v="30328"/>
    <n v="76"/>
    <n v="3"/>
    <n v="303"/>
  </r>
  <r>
    <n v="1"/>
    <x v="0"/>
    <x v="1230"/>
    <x v="3"/>
    <x v="2"/>
    <n v="1"/>
    <x v="1"/>
    <x v="12"/>
    <x v="2"/>
    <x v="36"/>
    <x v="8"/>
    <s v="United States"/>
    <x v="731"/>
    <x v="2"/>
    <m/>
    <x v="0"/>
    <x v="0"/>
    <d v="2019-05-18T00:00:00"/>
    <s v="Wed"/>
    <x v="5"/>
    <s v="CA-2019-159464"/>
    <n v="63"/>
    <s v="Acco Six-Outlet Power Strip, 4 Cord Length"/>
    <s v="Cassandra Brandow"/>
    <n v="30328"/>
    <n v="4"/>
    <n v="2"/>
    <n v="17"/>
  </r>
  <r>
    <n v="1"/>
    <x v="0"/>
    <x v="1230"/>
    <x v="3"/>
    <x v="2"/>
    <n v="1"/>
    <x v="1"/>
    <x v="2"/>
    <x v="2"/>
    <x v="36"/>
    <x v="8"/>
    <s v="United States"/>
    <x v="731"/>
    <x v="2"/>
    <m/>
    <x v="0"/>
    <x v="0"/>
    <d v="2019-05-18T00:00:00"/>
    <s v="Wed"/>
    <x v="5"/>
    <s v="CA-2019-159464"/>
    <n v="1291"/>
    <s v="Poly Designer Cover &amp; Back"/>
    <s v="Cassandra Brandow"/>
    <n v="30328"/>
    <n v="55"/>
    <n v="6"/>
    <n v="114"/>
  </r>
  <r>
    <n v="1"/>
    <x v="0"/>
    <x v="1230"/>
    <x v="3"/>
    <x v="2"/>
    <n v="1"/>
    <x v="1"/>
    <x v="0"/>
    <x v="0"/>
    <x v="36"/>
    <x v="8"/>
    <s v="United States"/>
    <x v="731"/>
    <x v="2"/>
    <m/>
    <x v="0"/>
    <x v="0"/>
    <d v="2019-05-18T00:00:00"/>
    <s v="Wed"/>
    <x v="5"/>
    <s v="CA-2019-159464"/>
    <n v="143"/>
    <s v="Apple EarPods with Remote and Mic"/>
    <s v="Cassandra Brandow"/>
    <n v="30328"/>
    <n v="16"/>
    <n v="2"/>
    <n v="56"/>
  </r>
  <r>
    <n v="1"/>
    <x v="0"/>
    <x v="1230"/>
    <x v="3"/>
    <x v="2"/>
    <n v="1"/>
    <x v="1"/>
    <x v="0"/>
    <x v="0"/>
    <x v="36"/>
    <x v="8"/>
    <s v="United States"/>
    <x v="731"/>
    <x v="2"/>
    <m/>
    <x v="0"/>
    <x v="0"/>
    <d v="2019-05-18T00:00:00"/>
    <s v="Wed"/>
    <x v="5"/>
    <s v="CA-2019-159464"/>
    <n v="1327"/>
    <s v="QVS USB Car Charger 2-Port 2.1Amp for iPod/iPhone/iPad/iPad 2/iPad 3"/>
    <s v="Cassandra Brandow"/>
    <n v="30328"/>
    <n v="16"/>
    <n v="5"/>
    <n v="35"/>
  </r>
  <r>
    <n v="5"/>
    <x v="1"/>
    <x v="1079"/>
    <x v="3"/>
    <x v="0"/>
    <n v="6"/>
    <x v="1"/>
    <x v="2"/>
    <x v="2"/>
    <x v="47"/>
    <x v="17"/>
    <s v="United States"/>
    <x v="657"/>
    <x v="3"/>
    <m/>
    <x v="0"/>
    <x v="0"/>
    <d v="2019-11-27T00:00:00"/>
    <s v="Fri"/>
    <x v="6"/>
    <s v="CA-2019-159506"/>
    <n v="683"/>
    <s v="GBC DocuBind P100 Manual Binding Machine"/>
    <s v="Kelly Williams"/>
    <n v="47201"/>
    <n v="224"/>
    <n v="3"/>
    <n v="498"/>
  </r>
  <r>
    <n v="5"/>
    <x v="1"/>
    <x v="1079"/>
    <x v="3"/>
    <x v="0"/>
    <n v="6"/>
    <x v="1"/>
    <x v="3"/>
    <x v="2"/>
    <x v="47"/>
    <x v="17"/>
    <s v="United States"/>
    <x v="657"/>
    <x v="3"/>
    <m/>
    <x v="0"/>
    <x v="0"/>
    <d v="2019-11-27T00:00:00"/>
    <s v="Fri"/>
    <x v="6"/>
    <s v="CA-2019-159506"/>
    <n v="1701"/>
    <s v="Xerox 1909"/>
    <s v="Kelly Williams"/>
    <n v="47201"/>
    <n v="73"/>
    <n v="6"/>
    <n v="158"/>
  </r>
  <r>
    <n v="5"/>
    <x v="1"/>
    <x v="1155"/>
    <x v="3"/>
    <x v="0"/>
    <n v="6"/>
    <x v="1"/>
    <x v="11"/>
    <x v="2"/>
    <x v="496"/>
    <x v="1"/>
    <s v="United States"/>
    <x v="285"/>
    <x v="1"/>
    <m/>
    <x v="0"/>
    <x v="0"/>
    <d v="2019-11-09T00:00:00"/>
    <s v="Mon"/>
    <x v="7"/>
    <s v="CA-2019-159597"/>
    <n v="1390"/>
    <s v="Safco Wire Cube Shelving System, For Use as 4 or 5 14 Cubes, Black"/>
    <s v="Anna Andreadi"/>
    <n v="92236"/>
    <n v="3"/>
    <n v="2"/>
    <n v="64"/>
  </r>
  <r>
    <n v="5"/>
    <x v="1"/>
    <x v="1155"/>
    <x v="3"/>
    <x v="0"/>
    <n v="6"/>
    <x v="1"/>
    <x v="8"/>
    <x v="0"/>
    <x v="496"/>
    <x v="1"/>
    <s v="United States"/>
    <x v="285"/>
    <x v="1"/>
    <m/>
    <x v="0"/>
    <x v="0"/>
    <d v="2019-11-09T00:00:00"/>
    <s v="Mon"/>
    <x v="7"/>
    <s v="CA-2019-159597"/>
    <n v="1328"/>
    <s v="Razer Kraken 7.1 Surround Sound Over Ear USB Gaming Headset"/>
    <s v="Anna Andreadi"/>
    <n v="92236"/>
    <n v="44"/>
    <n v="1"/>
    <n v="100"/>
  </r>
  <r>
    <n v="1"/>
    <x v="0"/>
    <x v="1193"/>
    <x v="3"/>
    <x v="2"/>
    <n v="1"/>
    <x v="2"/>
    <x v="2"/>
    <x v="2"/>
    <x v="5"/>
    <x v="30"/>
    <s v="United States"/>
    <x v="714"/>
    <x v="3"/>
    <m/>
    <x v="0"/>
    <x v="0"/>
    <d v="2019-04-14T00:00:00"/>
    <s v="Sat"/>
    <x v="4"/>
    <s v="CA-2019-159604"/>
    <n v="35"/>
    <s v="Acco 3-Hole Punch"/>
    <s v="Kelly Williams"/>
    <n v="65807"/>
    <n v="4"/>
    <n v="2"/>
    <n v="9"/>
  </r>
  <r>
    <n v="4"/>
    <x v="1"/>
    <x v="1081"/>
    <x v="3"/>
    <x v="0"/>
    <n v="6"/>
    <x v="2"/>
    <x v="8"/>
    <x v="0"/>
    <x v="2"/>
    <x v="2"/>
    <s v="United States"/>
    <x v="761"/>
    <x v="2"/>
    <m/>
    <x v="0"/>
    <x v="1"/>
    <d v="2019-11-09T00:00:00"/>
    <s v="Mon"/>
    <x v="7"/>
    <s v="CA-2019-159667"/>
    <n v="1012"/>
    <s v="Logitech G602 Wireless Gaming Mouse"/>
    <s v="Cassandra Brandow"/>
    <n v="32216"/>
    <n v="38"/>
    <n v="3"/>
    <n v="192"/>
  </r>
  <r>
    <n v="4"/>
    <x v="1"/>
    <x v="1081"/>
    <x v="3"/>
    <x v="0"/>
    <n v="6"/>
    <x v="2"/>
    <x v="0"/>
    <x v="0"/>
    <x v="2"/>
    <x v="2"/>
    <s v="United States"/>
    <x v="761"/>
    <x v="2"/>
    <m/>
    <x v="0"/>
    <x v="1"/>
    <d v="2019-11-09T00:00:00"/>
    <s v="Mon"/>
    <x v="7"/>
    <s v="CA-2019-159667"/>
    <n v="1107"/>
    <s v="Motorola L703CM"/>
    <s v="Cassandra Brandow"/>
    <n v="32216"/>
    <n v="31"/>
    <n v="4"/>
    <n v="499"/>
  </r>
  <r>
    <n v="5"/>
    <x v="1"/>
    <x v="1243"/>
    <x v="3"/>
    <x v="0"/>
    <n v="6"/>
    <x v="2"/>
    <x v="8"/>
    <x v="0"/>
    <x v="17"/>
    <x v="1"/>
    <s v="United States"/>
    <x v="669"/>
    <x v="1"/>
    <m/>
    <x v="0"/>
    <x v="0"/>
    <d v="2019-05-07T00:00:00"/>
    <s v="Sat"/>
    <x v="5"/>
    <s v="CA-2019-159688"/>
    <n v="1011"/>
    <s v="Logitech G600 MMO Gaming Mouse"/>
    <s v="Anna Andreadi"/>
    <n v="90004"/>
    <n v="29"/>
    <n v="1"/>
    <n v="80"/>
  </r>
  <r>
    <n v="4"/>
    <x v="1"/>
    <x v="1149"/>
    <x v="3"/>
    <x v="0"/>
    <n v="6"/>
    <x v="0"/>
    <x v="14"/>
    <x v="1"/>
    <x v="16"/>
    <x v="12"/>
    <s v="United States"/>
    <x v="307"/>
    <x v="0"/>
    <m/>
    <x v="0"/>
    <x v="8"/>
    <d v="2019-08-25T00:00:00"/>
    <s v="Wed"/>
    <x v="10"/>
    <s v="CA-2019-159793"/>
    <n v="387"/>
    <s v="Bush Somerset Collection Bookcase"/>
    <s v="Chuck Magee"/>
    <n v="19140"/>
    <n v="-89"/>
    <n v="2"/>
    <n v="131"/>
  </r>
  <r>
    <n v="5"/>
    <x v="1"/>
    <x v="986"/>
    <x v="3"/>
    <x v="0"/>
    <n v="6"/>
    <x v="0"/>
    <x v="11"/>
    <x v="2"/>
    <x v="65"/>
    <x v="3"/>
    <s v="United States"/>
    <x v="197"/>
    <x v="1"/>
    <m/>
    <x v="0"/>
    <x v="1"/>
    <d v="2019-08-31T00:00:00"/>
    <s v="Tue"/>
    <x v="0"/>
    <s v="CA-2019-159884"/>
    <n v="1113"/>
    <s v="Neat Ideas Personal Hanging Folder Files, Black"/>
    <s v="Anna Andreadi"/>
    <n v="85281"/>
    <n v="1"/>
    <n v="1"/>
    <n v="11"/>
  </r>
  <r>
    <n v="5"/>
    <x v="1"/>
    <x v="986"/>
    <x v="3"/>
    <x v="0"/>
    <n v="6"/>
    <x v="0"/>
    <x v="4"/>
    <x v="2"/>
    <x v="65"/>
    <x v="3"/>
    <s v="United States"/>
    <x v="197"/>
    <x v="1"/>
    <m/>
    <x v="0"/>
    <x v="1"/>
    <d v="2019-08-31T00:00:00"/>
    <s v="Tue"/>
    <x v="0"/>
    <s v="CA-2019-159884"/>
    <n v="1218"/>
    <s v="OIC Bulk Pack Metal Binder Clips"/>
    <s v="Anna Andreadi"/>
    <n v="85281"/>
    <n v="3"/>
    <n v="3"/>
    <n v="8"/>
  </r>
  <r>
    <n v="4"/>
    <x v="1"/>
    <x v="979"/>
    <x v="3"/>
    <x v="0"/>
    <n v="6"/>
    <x v="0"/>
    <x v="2"/>
    <x v="2"/>
    <x v="101"/>
    <x v="8"/>
    <s v="United States"/>
    <x v="272"/>
    <x v="2"/>
    <s v="Yes"/>
    <x v="1"/>
    <x v="0"/>
    <d v="2019-09-10T00:00:00"/>
    <s v="Tue"/>
    <x v="0"/>
    <s v="CA-2019-159954"/>
    <n v="1651"/>
    <s v="Wilson Jones Suede Grain Vinyl Binders"/>
    <s v="Cassandra Brandow"/>
    <n v="30318"/>
    <n v="1"/>
    <n v="1"/>
    <n v="3"/>
  </r>
  <r>
    <n v="4"/>
    <x v="1"/>
    <x v="1196"/>
    <x v="3"/>
    <x v="0"/>
    <n v="6"/>
    <x v="1"/>
    <x v="3"/>
    <x v="2"/>
    <x v="2"/>
    <x v="2"/>
    <s v="United States"/>
    <x v="211"/>
    <x v="2"/>
    <m/>
    <x v="0"/>
    <x v="1"/>
    <d v="2019-09-28T00:00:00"/>
    <s v="Sat"/>
    <x v="8"/>
    <s v="CA-2019-160017"/>
    <n v="1825"/>
    <s v="Xerox 220"/>
    <s v="Cassandra Brandow"/>
    <n v="32216"/>
    <n v="4"/>
    <n v="2"/>
    <n v="10"/>
  </r>
  <r>
    <n v="3"/>
    <x v="0"/>
    <x v="1032"/>
    <x v="3"/>
    <x v="1"/>
    <n v="3"/>
    <x v="0"/>
    <x v="3"/>
    <x v="2"/>
    <x v="35"/>
    <x v="19"/>
    <s v="United States"/>
    <x v="277"/>
    <x v="0"/>
    <m/>
    <x v="0"/>
    <x v="1"/>
    <d v="2019-12-04T00:00:00"/>
    <s v="Wed"/>
    <x v="6"/>
    <s v="CA-2019-160031"/>
    <n v="905"/>
    <s v="IBM Multi-Purpose Copy Paper, 8 1/2 x 11, Case"/>
    <s v="Chuck Magee"/>
    <n v="45014"/>
    <n v="23"/>
    <n v="3"/>
    <n v="74"/>
  </r>
  <r>
    <n v="1"/>
    <x v="0"/>
    <x v="1206"/>
    <x v="3"/>
    <x v="2"/>
    <n v="1"/>
    <x v="0"/>
    <x v="9"/>
    <x v="1"/>
    <x v="37"/>
    <x v="4"/>
    <s v="United States"/>
    <x v="718"/>
    <x v="3"/>
    <m/>
    <x v="0"/>
    <x v="7"/>
    <d v="2019-04-26T00:00:00"/>
    <s v="Thu"/>
    <x v="4"/>
    <s v="CA-2019-160045"/>
    <n v="498"/>
    <s v="DAX Value U-Channel Document Frames, Easel Back"/>
    <s v="Kelly Williams"/>
    <n v="76106"/>
    <n v="-1"/>
    <n v="1"/>
    <n v="2"/>
  </r>
  <r>
    <n v="4"/>
    <x v="1"/>
    <x v="1057"/>
    <x v="3"/>
    <x v="0"/>
    <n v="6"/>
    <x v="0"/>
    <x v="6"/>
    <x v="2"/>
    <x v="117"/>
    <x v="4"/>
    <s v="United States"/>
    <x v="544"/>
    <x v="3"/>
    <m/>
    <x v="0"/>
    <x v="1"/>
    <d v="2019-03-18T00:00:00"/>
    <s v="Wed"/>
    <x v="2"/>
    <s v="CA-2019-160087"/>
    <n v="1258"/>
    <s v="Peel-Off China Markers"/>
    <s v="Kelly Williams"/>
    <n v="75220"/>
    <n v="7"/>
    <n v="3"/>
    <n v="24"/>
  </r>
  <r>
    <n v="5"/>
    <x v="1"/>
    <x v="983"/>
    <x v="3"/>
    <x v="0"/>
    <n v="6"/>
    <x v="0"/>
    <x v="5"/>
    <x v="1"/>
    <x v="13"/>
    <x v="10"/>
    <s v="United States"/>
    <x v="221"/>
    <x v="3"/>
    <m/>
    <x v="0"/>
    <x v="2"/>
    <d v="2019-11-18T00:00:00"/>
    <s v="Wed"/>
    <x v="7"/>
    <s v="CA-2019-160122"/>
    <n v="756"/>
    <s v="Global Highback Leather Tilter in Burgundy"/>
    <s v="Kelly Williams"/>
    <n v="60623"/>
    <n v="-25"/>
    <n v="2"/>
    <n v="127"/>
  </r>
  <r>
    <n v="5"/>
    <x v="1"/>
    <x v="983"/>
    <x v="3"/>
    <x v="0"/>
    <n v="6"/>
    <x v="0"/>
    <x v="7"/>
    <x v="2"/>
    <x v="13"/>
    <x v="10"/>
    <s v="United States"/>
    <x v="221"/>
    <x v="3"/>
    <m/>
    <x v="0"/>
    <x v="1"/>
    <d v="2019-11-18T00:00:00"/>
    <s v="Wed"/>
    <x v="7"/>
    <s v="CA-2019-160122"/>
    <n v="1256"/>
    <s v="Peel &amp; Seel Recycled Catalog Envelopes, Brown"/>
    <s v="Kelly Williams"/>
    <n v="60623"/>
    <n v="21"/>
    <n v="6"/>
    <n v="56"/>
  </r>
  <r>
    <n v="0"/>
    <x v="0"/>
    <x v="1021"/>
    <x v="3"/>
    <x v="3"/>
    <n v="0"/>
    <x v="1"/>
    <x v="0"/>
    <x v="0"/>
    <x v="56"/>
    <x v="24"/>
    <s v="United States"/>
    <x v="366"/>
    <x v="0"/>
    <m/>
    <x v="0"/>
    <x v="0"/>
    <d v="2019-09-24T00:00:00"/>
    <s v="Tue"/>
    <x v="0"/>
    <s v="CA-2019-160325"/>
    <n v="1249"/>
    <s v="Panasonic KX-TG9471B"/>
    <s v="Chuck Magee"/>
    <n v="1841"/>
    <n v="110"/>
    <n v="2"/>
    <n v="392"/>
  </r>
  <r>
    <n v="0"/>
    <x v="0"/>
    <x v="1021"/>
    <x v="3"/>
    <x v="3"/>
    <n v="0"/>
    <x v="1"/>
    <x v="0"/>
    <x v="0"/>
    <x v="56"/>
    <x v="24"/>
    <s v="United States"/>
    <x v="366"/>
    <x v="0"/>
    <m/>
    <x v="0"/>
    <x v="0"/>
    <d v="2019-09-24T00:00:00"/>
    <s v="Tue"/>
    <x v="0"/>
    <s v="CA-2019-160325"/>
    <n v="1628"/>
    <s v="Wi-Ex zBoost YX540 Cellular Phone Signal Booster"/>
    <s v="Chuck Magee"/>
    <n v="1841"/>
    <n v="131"/>
    <n v="3"/>
    <n v="438"/>
  </r>
  <r>
    <n v="5"/>
    <x v="2"/>
    <x v="1091"/>
    <x v="3"/>
    <x v="1"/>
    <n v="3"/>
    <x v="2"/>
    <x v="8"/>
    <x v="0"/>
    <x v="167"/>
    <x v="0"/>
    <s v="United States"/>
    <x v="293"/>
    <x v="0"/>
    <m/>
    <x v="0"/>
    <x v="0"/>
    <d v="2019-11-13T00:00:00"/>
    <s v="Fri"/>
    <x v="7"/>
    <s v="CA-2019-160416"/>
    <n v="960"/>
    <s v="KeyTronic 6101 Series - Keyboard - Black"/>
    <s v="Chuck Magee"/>
    <n v="10701"/>
    <n v="71"/>
    <n v="4"/>
    <n v="164"/>
  </r>
  <r>
    <n v="5"/>
    <x v="1"/>
    <x v="1285"/>
    <x v="3"/>
    <x v="0"/>
    <n v="6"/>
    <x v="2"/>
    <x v="11"/>
    <x v="2"/>
    <x v="26"/>
    <x v="16"/>
    <s v="United States"/>
    <x v="358"/>
    <x v="2"/>
    <m/>
    <x v="0"/>
    <x v="1"/>
    <d v="2019-01-21T00:00:00"/>
    <s v="Sat"/>
    <x v="11"/>
    <s v="CA-2019-160423"/>
    <n v="646"/>
    <s v="Fellowes Mobile File Cart, Black"/>
    <s v="Cassandra Brandow"/>
    <n v="28205"/>
    <n v="30"/>
    <n v="7"/>
    <n v="348"/>
  </r>
  <r>
    <n v="5"/>
    <x v="1"/>
    <x v="1285"/>
    <x v="3"/>
    <x v="0"/>
    <n v="6"/>
    <x v="2"/>
    <x v="2"/>
    <x v="2"/>
    <x v="26"/>
    <x v="16"/>
    <s v="United States"/>
    <x v="358"/>
    <x v="2"/>
    <m/>
    <x v="0"/>
    <x v="4"/>
    <d v="2019-01-21T00:00:00"/>
    <s v="Sat"/>
    <x v="11"/>
    <s v="CA-2019-160423"/>
    <n v="708"/>
    <s v="GBC Recycled VeloBinder Covers"/>
    <s v="Cassandra Brandow"/>
    <n v="28205"/>
    <n v="-29"/>
    <n v="7"/>
    <n v="36"/>
  </r>
  <r>
    <n v="2"/>
    <x v="1"/>
    <x v="1199"/>
    <x v="3"/>
    <x v="1"/>
    <n v="3"/>
    <x v="0"/>
    <x v="3"/>
    <x v="2"/>
    <x v="60"/>
    <x v="27"/>
    <s v="United States"/>
    <x v="97"/>
    <x v="2"/>
    <m/>
    <x v="0"/>
    <x v="1"/>
    <d v="2019-05-27T00:00:00"/>
    <s v="Fri"/>
    <x v="5"/>
    <s v="CA-2019-160458"/>
    <n v="1800"/>
    <s v="Xerox 2"/>
    <s v="Cassandra Brandow"/>
    <n v="38109"/>
    <n v="9"/>
    <n v="5"/>
    <n v="26"/>
  </r>
  <r>
    <n v="4"/>
    <x v="1"/>
    <x v="1044"/>
    <x v="3"/>
    <x v="0"/>
    <n v="6"/>
    <x v="1"/>
    <x v="3"/>
    <x v="2"/>
    <x v="71"/>
    <x v="1"/>
    <s v="United States"/>
    <x v="539"/>
    <x v="1"/>
    <m/>
    <x v="0"/>
    <x v="0"/>
    <d v="2019-11-12T00:00:00"/>
    <s v="Thu"/>
    <x v="7"/>
    <s v="CA-2019-160514"/>
    <n v="1839"/>
    <s v="Xerox 4200 Series MultiUse Premium Copy Paper (20Lb. and 84 Bright)"/>
    <s v="Anna Andreadi"/>
    <n v="95051"/>
    <n v="5"/>
    <n v="2"/>
    <n v="11"/>
  </r>
  <r>
    <n v="5"/>
    <x v="1"/>
    <x v="980"/>
    <x v="3"/>
    <x v="0"/>
    <n v="6"/>
    <x v="1"/>
    <x v="6"/>
    <x v="2"/>
    <x v="51"/>
    <x v="19"/>
    <s v="United States"/>
    <x v="658"/>
    <x v="0"/>
    <m/>
    <x v="0"/>
    <x v="1"/>
    <d v="2019-11-16T00:00:00"/>
    <s v="Mon"/>
    <x v="7"/>
    <s v="CA-2019-160633"/>
    <n v="1238"/>
    <s v="Panasonic KP-380BK Classic Electric Pencil Sharpener"/>
    <s v="Chuck Magee"/>
    <n v="43402"/>
    <n v="5"/>
    <n v="3"/>
    <n v="86"/>
  </r>
  <r>
    <n v="5"/>
    <x v="1"/>
    <x v="980"/>
    <x v="3"/>
    <x v="0"/>
    <n v="6"/>
    <x v="1"/>
    <x v="8"/>
    <x v="0"/>
    <x v="51"/>
    <x v="19"/>
    <s v="United States"/>
    <x v="658"/>
    <x v="0"/>
    <m/>
    <x v="0"/>
    <x v="1"/>
    <d v="2019-11-16T00:00:00"/>
    <s v="Mon"/>
    <x v="7"/>
    <s v="CA-2019-160633"/>
    <n v="1021"/>
    <s v="Logitech Media Keyboard K200"/>
    <s v="Chuck Magee"/>
    <n v="43402"/>
    <n v="-2"/>
    <n v="5"/>
    <n v="140"/>
  </r>
  <r>
    <n v="5"/>
    <x v="1"/>
    <x v="980"/>
    <x v="3"/>
    <x v="0"/>
    <n v="6"/>
    <x v="1"/>
    <x v="16"/>
    <x v="0"/>
    <x v="51"/>
    <x v="19"/>
    <s v="United States"/>
    <x v="658"/>
    <x v="0"/>
    <m/>
    <x v="0"/>
    <x v="6"/>
    <d v="2019-11-16T00:00:00"/>
    <s v="Mon"/>
    <x v="7"/>
    <s v="CA-2019-160633"/>
    <n v="797"/>
    <s v="Hewlett Packard 610 Color Digital Copier / Printer"/>
    <s v="Chuck Magee"/>
    <n v="43402"/>
    <n v="75"/>
    <n v="3"/>
    <n v="900"/>
  </r>
  <r>
    <n v="4"/>
    <x v="1"/>
    <x v="1121"/>
    <x v="3"/>
    <x v="0"/>
    <n v="6"/>
    <x v="0"/>
    <x v="10"/>
    <x v="2"/>
    <x v="206"/>
    <x v="24"/>
    <s v="United States"/>
    <x v="336"/>
    <x v="0"/>
    <m/>
    <x v="0"/>
    <x v="0"/>
    <d v="2019-10-28T00:00:00"/>
    <s v="Sat"/>
    <x v="7"/>
    <s v="CA-2019-160661"/>
    <n v="230"/>
    <s v="Avery 519"/>
    <s v="Chuck Magee"/>
    <n v="2149"/>
    <n v="10"/>
    <n v="3"/>
    <n v="22"/>
  </r>
  <r>
    <n v="5"/>
    <x v="1"/>
    <x v="1242"/>
    <x v="3"/>
    <x v="0"/>
    <n v="6"/>
    <x v="1"/>
    <x v="2"/>
    <x v="2"/>
    <x v="47"/>
    <x v="8"/>
    <s v="United States"/>
    <x v="626"/>
    <x v="2"/>
    <m/>
    <x v="0"/>
    <x v="0"/>
    <d v="2019-05-05T00:00:00"/>
    <s v="Thu"/>
    <x v="5"/>
    <s v="CA-2019-160724"/>
    <n v="894"/>
    <s v="Ibico Covers for Plastic or Wire Binding Elements"/>
    <s v="Cassandra Brandow"/>
    <n v="31907"/>
    <n v="16"/>
    <n v="3"/>
    <n v="35"/>
  </r>
  <r>
    <n v="0"/>
    <x v="0"/>
    <x v="1104"/>
    <x v="3"/>
    <x v="3"/>
    <n v="0"/>
    <x v="2"/>
    <x v="2"/>
    <x v="2"/>
    <x v="16"/>
    <x v="12"/>
    <s v="United States"/>
    <x v="26"/>
    <x v="0"/>
    <m/>
    <x v="0"/>
    <x v="4"/>
    <d v="2019-09-19T00:00:00"/>
    <s v="Thu"/>
    <x v="0"/>
    <s v="CA-2019-160801"/>
    <n v="59"/>
    <s v="Acco PRESSTEX Data Binder with Storage Hooks, Dark Blue, 9 1/2 X 11"/>
    <s v="Chuck Magee"/>
    <n v="19120"/>
    <n v="-3"/>
    <n v="3"/>
    <n v="5"/>
  </r>
  <r>
    <n v="4"/>
    <x v="1"/>
    <x v="1001"/>
    <x v="3"/>
    <x v="0"/>
    <n v="6"/>
    <x v="0"/>
    <x v="0"/>
    <x v="0"/>
    <x v="70"/>
    <x v="28"/>
    <s v="United States"/>
    <x v="565"/>
    <x v="3"/>
    <m/>
    <x v="0"/>
    <x v="0"/>
    <d v="2019-12-02T00:00:00"/>
    <s v="Mon"/>
    <x v="6"/>
    <s v="CA-2019-160885"/>
    <n v="450"/>
    <s v="ClearOne CHATAttach 160 - speaker phone"/>
    <s v="Kelly Williams"/>
    <n v="68104"/>
    <n v="744"/>
    <n v="4"/>
    <n v="2480"/>
  </r>
  <r>
    <n v="2"/>
    <x v="1"/>
    <x v="1253"/>
    <x v="3"/>
    <x v="1"/>
    <n v="3"/>
    <x v="2"/>
    <x v="2"/>
    <x v="2"/>
    <x v="185"/>
    <x v="40"/>
    <s v="United States"/>
    <x v="11"/>
    <x v="2"/>
    <m/>
    <x v="0"/>
    <x v="0"/>
    <d v="2019-08-11T00:00:00"/>
    <s v="Wed"/>
    <x v="10"/>
    <s v="CA-2019-160899"/>
    <n v="1426"/>
    <s v="Satellite Sectional Post Binders"/>
    <s v="Cassandra Brandow"/>
    <n v="70601"/>
    <n v="220"/>
    <n v="11"/>
    <n v="478"/>
  </r>
  <r>
    <n v="2"/>
    <x v="1"/>
    <x v="1157"/>
    <x v="3"/>
    <x v="1"/>
    <n v="3"/>
    <x v="0"/>
    <x v="9"/>
    <x v="1"/>
    <x v="239"/>
    <x v="41"/>
    <s v="United States"/>
    <x v="462"/>
    <x v="3"/>
    <m/>
    <x v="0"/>
    <x v="0"/>
    <d v="2019-01-29T00:00:00"/>
    <s v="Sun"/>
    <x v="11"/>
    <s v="CA-2019-160927"/>
    <n v="498"/>
    <s v="DAX Value U-Channel Document Frames, Easel Back"/>
    <s v="Kelly Williams"/>
    <n v="52302"/>
    <n v="5"/>
    <n v="3"/>
    <n v="15"/>
  </r>
  <r>
    <n v="2"/>
    <x v="1"/>
    <x v="1157"/>
    <x v="3"/>
    <x v="1"/>
    <n v="3"/>
    <x v="0"/>
    <x v="11"/>
    <x v="2"/>
    <x v="239"/>
    <x v="41"/>
    <s v="United States"/>
    <x v="462"/>
    <x v="3"/>
    <m/>
    <x v="0"/>
    <x v="0"/>
    <d v="2019-01-29T00:00:00"/>
    <s v="Sun"/>
    <x v="11"/>
    <s v="CA-2019-160927"/>
    <n v="1545"/>
    <s v="Tenex Personal Project File with Scoop Front Design, Black"/>
    <s v="Kelly Williams"/>
    <n v="52302"/>
    <n v="4"/>
    <n v="1"/>
    <n v="13"/>
  </r>
  <r>
    <n v="2"/>
    <x v="1"/>
    <x v="1157"/>
    <x v="3"/>
    <x v="1"/>
    <n v="3"/>
    <x v="0"/>
    <x v="3"/>
    <x v="2"/>
    <x v="239"/>
    <x v="41"/>
    <s v="United States"/>
    <x v="462"/>
    <x v="3"/>
    <m/>
    <x v="0"/>
    <x v="0"/>
    <d v="2019-01-29T00:00:00"/>
    <s v="Sun"/>
    <x v="11"/>
    <s v="CA-2019-160927"/>
    <n v="1797"/>
    <s v="Xerox 1997"/>
    <s v="Kelly Williams"/>
    <n v="52302"/>
    <n v="6"/>
    <n v="2"/>
    <n v="13"/>
  </r>
  <r>
    <n v="2"/>
    <x v="1"/>
    <x v="1157"/>
    <x v="3"/>
    <x v="1"/>
    <n v="3"/>
    <x v="0"/>
    <x v="3"/>
    <x v="2"/>
    <x v="239"/>
    <x v="41"/>
    <s v="United States"/>
    <x v="462"/>
    <x v="3"/>
    <m/>
    <x v="0"/>
    <x v="0"/>
    <d v="2019-01-29T00:00:00"/>
    <s v="Sun"/>
    <x v="11"/>
    <s v="CA-2019-160927"/>
    <n v="1677"/>
    <s v="Xerox 1887"/>
    <s v="Kelly Williams"/>
    <n v="52302"/>
    <n v="46"/>
    <n v="5"/>
    <n v="95"/>
  </r>
  <r>
    <n v="4"/>
    <x v="1"/>
    <x v="1271"/>
    <x v="3"/>
    <x v="0"/>
    <n v="6"/>
    <x v="2"/>
    <x v="6"/>
    <x v="2"/>
    <x v="17"/>
    <x v="1"/>
    <s v="United States"/>
    <x v="637"/>
    <x v="1"/>
    <m/>
    <x v="0"/>
    <x v="0"/>
    <d v="2019-01-15T00:00:00"/>
    <s v="Sun"/>
    <x v="11"/>
    <s v="CA-2019-160934"/>
    <n v="1164"/>
    <s v="Newell 347"/>
    <s v="Anna Andreadi"/>
    <n v="90008"/>
    <n v="6"/>
    <n v="5"/>
    <n v="21"/>
  </r>
  <r>
    <n v="4"/>
    <x v="1"/>
    <x v="1112"/>
    <x v="3"/>
    <x v="0"/>
    <n v="6"/>
    <x v="1"/>
    <x v="11"/>
    <x v="2"/>
    <x v="16"/>
    <x v="12"/>
    <s v="United States"/>
    <x v="58"/>
    <x v="0"/>
    <m/>
    <x v="0"/>
    <x v="1"/>
    <d v="2019-04-28T00:00:00"/>
    <s v="Sat"/>
    <x v="5"/>
    <s v="CA-2019-160962"/>
    <n v="1513"/>
    <s v="Sterilite Officeware Hinged File Box"/>
    <s v="Chuck Magee"/>
    <n v="19143"/>
    <n v="1"/>
    <n v="1"/>
    <n v="8"/>
  </r>
  <r>
    <n v="4"/>
    <x v="1"/>
    <x v="1112"/>
    <x v="3"/>
    <x v="0"/>
    <n v="6"/>
    <x v="1"/>
    <x v="6"/>
    <x v="2"/>
    <x v="16"/>
    <x v="12"/>
    <s v="United States"/>
    <x v="58"/>
    <x v="0"/>
    <m/>
    <x v="0"/>
    <x v="1"/>
    <d v="2019-04-28T00:00:00"/>
    <s v="Sat"/>
    <x v="5"/>
    <s v="CA-2019-160962"/>
    <n v="1158"/>
    <s v="Newell 341"/>
    <s v="Chuck Magee"/>
    <n v="19143"/>
    <n v="1"/>
    <n v="2"/>
    <n v="7"/>
  </r>
  <r>
    <n v="2"/>
    <x v="1"/>
    <x v="1014"/>
    <x v="3"/>
    <x v="1"/>
    <n v="3"/>
    <x v="1"/>
    <x v="3"/>
    <x v="2"/>
    <x v="242"/>
    <x v="0"/>
    <s v="United States"/>
    <x v="387"/>
    <x v="0"/>
    <m/>
    <x v="0"/>
    <x v="0"/>
    <d v="2019-10-29T00:00:00"/>
    <s v="Sun"/>
    <x v="8"/>
    <s v="CA-2019-160983"/>
    <n v="1567"/>
    <s v="Things To Do Today Pad"/>
    <s v="Chuck Magee"/>
    <n v="13021"/>
    <n v="23"/>
    <n v="8"/>
    <n v="47"/>
  </r>
  <r>
    <n v="2"/>
    <x v="1"/>
    <x v="954"/>
    <x v="3"/>
    <x v="1"/>
    <n v="3"/>
    <x v="2"/>
    <x v="9"/>
    <x v="1"/>
    <x v="0"/>
    <x v="0"/>
    <s v="United States"/>
    <x v="656"/>
    <x v="0"/>
    <m/>
    <x v="0"/>
    <x v="0"/>
    <d v="2019-11-09T00:00:00"/>
    <s v="Mon"/>
    <x v="7"/>
    <s v="CA-2019-161018"/>
    <n v="32"/>
    <s v="9-3/4 Diameter Round Wall Clock"/>
    <s v="Chuck Magee"/>
    <n v="10009"/>
    <n v="41"/>
    <n v="7"/>
    <n v="97"/>
  </r>
  <r>
    <n v="0"/>
    <x v="0"/>
    <x v="1269"/>
    <x v="3"/>
    <x v="3"/>
    <n v="0"/>
    <x v="1"/>
    <x v="12"/>
    <x v="2"/>
    <x v="39"/>
    <x v="20"/>
    <s v="United States"/>
    <x v="533"/>
    <x v="2"/>
    <m/>
    <x v="0"/>
    <x v="0"/>
    <d v="2019-03-05T00:00:00"/>
    <s v="Thu"/>
    <x v="2"/>
    <s v="CA-2019-161046"/>
    <n v="953"/>
    <s v="Kensington 7 Outlet MasterPiece HOMEOFFICE Power Control Center"/>
    <s v="Cassandra Brandow"/>
    <n v="38671"/>
    <n v="79"/>
    <n v="2"/>
    <n v="262"/>
  </r>
  <r>
    <n v="0"/>
    <x v="0"/>
    <x v="1269"/>
    <x v="3"/>
    <x v="3"/>
    <n v="0"/>
    <x v="1"/>
    <x v="7"/>
    <x v="2"/>
    <x v="39"/>
    <x v="20"/>
    <s v="United States"/>
    <x v="533"/>
    <x v="2"/>
    <m/>
    <x v="0"/>
    <x v="0"/>
    <d v="2019-03-05T00:00:00"/>
    <s v="Thu"/>
    <x v="2"/>
    <s v="CA-2019-161046"/>
    <n v="976"/>
    <s v="Laser &amp; Ink Jet Business Envelopes"/>
    <s v="Cassandra Brandow"/>
    <n v="38671"/>
    <n v="20"/>
    <n v="4"/>
    <n v="43"/>
  </r>
  <r>
    <n v="0"/>
    <x v="0"/>
    <x v="1269"/>
    <x v="3"/>
    <x v="3"/>
    <n v="0"/>
    <x v="1"/>
    <x v="2"/>
    <x v="2"/>
    <x v="39"/>
    <x v="20"/>
    <s v="United States"/>
    <x v="533"/>
    <x v="2"/>
    <m/>
    <x v="0"/>
    <x v="0"/>
    <d v="2019-03-05T00:00:00"/>
    <s v="Thu"/>
    <x v="2"/>
    <s v="CA-2019-161046"/>
    <n v="904"/>
    <s v="Ibico Recycled Linen-Style Covers"/>
    <s v="Cassandra Brandow"/>
    <n v="38671"/>
    <n v="112"/>
    <n v="6"/>
    <n v="234"/>
  </r>
  <r>
    <n v="0"/>
    <x v="0"/>
    <x v="1269"/>
    <x v="3"/>
    <x v="3"/>
    <n v="0"/>
    <x v="1"/>
    <x v="8"/>
    <x v="0"/>
    <x v="39"/>
    <x v="20"/>
    <s v="United States"/>
    <x v="533"/>
    <x v="2"/>
    <m/>
    <x v="0"/>
    <x v="0"/>
    <d v="2019-03-05T00:00:00"/>
    <s v="Thu"/>
    <x v="2"/>
    <s v="CA-2019-161046"/>
    <n v="1013"/>
    <s v="Logitech G700s Rechargeable Gaming Mouse"/>
    <s v="Cassandra Brandow"/>
    <n v="38671"/>
    <n v="126"/>
    <n v="3"/>
    <n v="300"/>
  </r>
  <r>
    <n v="1"/>
    <x v="0"/>
    <x v="1068"/>
    <x v="3"/>
    <x v="2"/>
    <n v="1"/>
    <x v="0"/>
    <x v="2"/>
    <x v="2"/>
    <x v="93"/>
    <x v="32"/>
    <s v="United States"/>
    <x v="402"/>
    <x v="2"/>
    <m/>
    <x v="0"/>
    <x v="0"/>
    <d v="2019-09-22T00:00:00"/>
    <s v="Sun"/>
    <x v="0"/>
    <s v="CA-2019-161053"/>
    <n v="895"/>
    <s v="Ibico EB-19 Dual Function Manual Binding System"/>
    <s v="Cassandra Brandow"/>
    <n v="72701"/>
    <n v="318"/>
    <n v="4"/>
    <n v="692"/>
  </r>
  <r>
    <n v="1"/>
    <x v="0"/>
    <x v="1068"/>
    <x v="3"/>
    <x v="2"/>
    <n v="1"/>
    <x v="0"/>
    <x v="8"/>
    <x v="0"/>
    <x v="93"/>
    <x v="32"/>
    <s v="United States"/>
    <x v="402"/>
    <x v="2"/>
    <m/>
    <x v="0"/>
    <x v="0"/>
    <d v="2019-09-22T00:00:00"/>
    <s v="Sun"/>
    <x v="0"/>
    <s v="CA-2019-161053"/>
    <n v="1606"/>
    <s v="Verbatim 25 GB 6x Blu-ray Single Layer Recordable Disc, 3/Pack"/>
    <s v="Cassandra Brandow"/>
    <n v="72701"/>
    <n v="15"/>
    <n v="5"/>
    <n v="35"/>
  </r>
  <r>
    <n v="3"/>
    <x v="0"/>
    <x v="1083"/>
    <x v="3"/>
    <x v="1"/>
    <n v="3"/>
    <x v="2"/>
    <x v="5"/>
    <x v="1"/>
    <x v="0"/>
    <x v="0"/>
    <s v="United States"/>
    <x v="582"/>
    <x v="0"/>
    <m/>
    <x v="0"/>
    <x v="9"/>
    <d v="2019-09-03T00:00:00"/>
    <s v="Tue"/>
    <x v="0"/>
    <s v="CA-2019-161067"/>
    <n v="1213"/>
    <s v="Office Star Flex Back Scooter Chair with Aluminum Finish Frame"/>
    <s v="Chuck Magee"/>
    <n v="10035"/>
    <n v="14"/>
    <n v="1"/>
    <n v="91"/>
  </r>
  <r>
    <n v="3"/>
    <x v="0"/>
    <x v="1083"/>
    <x v="3"/>
    <x v="1"/>
    <n v="3"/>
    <x v="2"/>
    <x v="5"/>
    <x v="1"/>
    <x v="0"/>
    <x v="0"/>
    <s v="United States"/>
    <x v="582"/>
    <x v="0"/>
    <m/>
    <x v="0"/>
    <x v="9"/>
    <d v="2019-09-03T00:00:00"/>
    <s v="Tue"/>
    <x v="0"/>
    <s v="CA-2019-161067"/>
    <n v="763"/>
    <s v="Global Low Back Tilter Chair"/>
    <s v="Chuck Magee"/>
    <n v="10035"/>
    <n v="-8"/>
    <n v="2"/>
    <n v="182"/>
  </r>
  <r>
    <n v="3"/>
    <x v="0"/>
    <x v="1083"/>
    <x v="3"/>
    <x v="1"/>
    <n v="3"/>
    <x v="2"/>
    <x v="6"/>
    <x v="2"/>
    <x v="0"/>
    <x v="0"/>
    <s v="United States"/>
    <x v="582"/>
    <x v="0"/>
    <m/>
    <x v="0"/>
    <x v="0"/>
    <d v="2019-09-03T00:00:00"/>
    <s v="Tue"/>
    <x v="0"/>
    <s v="CA-2019-161067"/>
    <n v="1305"/>
    <s v="Prang Drawing Pencil Set"/>
    <s v="Chuck Magee"/>
    <n v="10035"/>
    <n v="2"/>
    <n v="2"/>
    <n v="6"/>
  </r>
  <r>
    <n v="3"/>
    <x v="0"/>
    <x v="1083"/>
    <x v="3"/>
    <x v="1"/>
    <n v="3"/>
    <x v="2"/>
    <x v="3"/>
    <x v="2"/>
    <x v="0"/>
    <x v="0"/>
    <s v="United States"/>
    <x v="582"/>
    <x v="0"/>
    <m/>
    <x v="0"/>
    <x v="0"/>
    <d v="2019-09-03T00:00:00"/>
    <s v="Tue"/>
    <x v="0"/>
    <s v="CA-2019-161067"/>
    <n v="1680"/>
    <s v="Xerox 189"/>
    <s v="Chuck Magee"/>
    <n v="10035"/>
    <n v="201"/>
    <n v="4"/>
    <n v="419"/>
  </r>
  <r>
    <n v="4"/>
    <x v="1"/>
    <x v="1199"/>
    <x v="3"/>
    <x v="0"/>
    <n v="6"/>
    <x v="2"/>
    <x v="2"/>
    <x v="2"/>
    <x v="47"/>
    <x v="8"/>
    <s v="United States"/>
    <x v="780"/>
    <x v="2"/>
    <m/>
    <x v="0"/>
    <x v="0"/>
    <d v="2019-05-25T00:00:00"/>
    <s v="Wed"/>
    <x v="5"/>
    <s v="CA-2019-161088"/>
    <n v="1338"/>
    <s v="Recycled Easel Ring Binders"/>
    <s v="Cassandra Brandow"/>
    <n v="31907"/>
    <n v="13"/>
    <n v="2"/>
    <n v="30"/>
  </r>
  <r>
    <n v="3"/>
    <x v="2"/>
    <x v="1235"/>
    <x v="3"/>
    <x v="2"/>
    <n v="1"/>
    <x v="0"/>
    <x v="9"/>
    <x v="1"/>
    <x v="1"/>
    <x v="1"/>
    <s v="United States"/>
    <x v="382"/>
    <x v="1"/>
    <m/>
    <x v="0"/>
    <x v="0"/>
    <d v="2019-07-31T00:00:00"/>
    <s v="Tue"/>
    <x v="10"/>
    <s v="CA-2019-161102"/>
    <n v="1052"/>
    <s v="Master Big Foot Doorstop, Beige"/>
    <s v="Anna Andreadi"/>
    <n v="94110"/>
    <n v="11"/>
    <n v="7"/>
    <n v="37"/>
  </r>
  <r>
    <n v="3"/>
    <x v="2"/>
    <x v="1235"/>
    <x v="3"/>
    <x v="2"/>
    <n v="1"/>
    <x v="0"/>
    <x v="11"/>
    <x v="2"/>
    <x v="1"/>
    <x v="1"/>
    <s v="United States"/>
    <x v="382"/>
    <x v="1"/>
    <m/>
    <x v="0"/>
    <x v="0"/>
    <d v="2019-07-31T00:00:00"/>
    <s v="Tue"/>
    <x v="10"/>
    <s v="CA-2019-161102"/>
    <n v="583"/>
    <s v="Eldon Portable Mobile Manager"/>
    <s v="Anna Andreadi"/>
    <n v="94110"/>
    <n v="15"/>
    <n v="2"/>
    <n v="57"/>
  </r>
  <r>
    <n v="5"/>
    <x v="1"/>
    <x v="1013"/>
    <x v="3"/>
    <x v="0"/>
    <n v="6"/>
    <x v="1"/>
    <x v="0"/>
    <x v="0"/>
    <x v="21"/>
    <x v="2"/>
    <s v="United States"/>
    <x v="428"/>
    <x v="2"/>
    <m/>
    <x v="0"/>
    <x v="1"/>
    <d v="2019-11-03T00:00:00"/>
    <s v="Tue"/>
    <x v="7"/>
    <s v="CA-2019-161130"/>
    <n v="1295"/>
    <s v="Polycom SoundPoint IP 450 VoIP phone"/>
    <s v="Cassandra Brandow"/>
    <n v="33178"/>
    <n v="27"/>
    <n v="2"/>
    <n v="361"/>
  </r>
  <r>
    <n v="0"/>
    <x v="0"/>
    <x v="1237"/>
    <x v="3"/>
    <x v="3"/>
    <n v="0"/>
    <x v="0"/>
    <x v="9"/>
    <x v="1"/>
    <x v="47"/>
    <x v="19"/>
    <s v="United States"/>
    <x v="350"/>
    <x v="0"/>
    <m/>
    <x v="0"/>
    <x v="1"/>
    <d v="2019-03-16T00:00:00"/>
    <s v="Mon"/>
    <x v="2"/>
    <s v="CA-2019-161172"/>
    <n v="1187"/>
    <s v="Nu-Dell Oak Frame"/>
    <s v="Chuck Magee"/>
    <n v="43229"/>
    <n v="8"/>
    <n v="6"/>
    <n v="51"/>
  </r>
  <r>
    <n v="0"/>
    <x v="0"/>
    <x v="1237"/>
    <x v="3"/>
    <x v="3"/>
    <n v="0"/>
    <x v="0"/>
    <x v="11"/>
    <x v="2"/>
    <x v="47"/>
    <x v="19"/>
    <s v="United States"/>
    <x v="350"/>
    <x v="0"/>
    <m/>
    <x v="0"/>
    <x v="1"/>
    <d v="2019-03-16T00:00:00"/>
    <s v="Mon"/>
    <x v="2"/>
    <s v="CA-2019-161172"/>
    <n v="666"/>
    <s v="File Shuttle II and Handi-File, Black"/>
    <s v="Chuck Magee"/>
    <n v="43229"/>
    <n v="3"/>
    <n v="2"/>
    <n v="54"/>
  </r>
  <r>
    <n v="0"/>
    <x v="0"/>
    <x v="1237"/>
    <x v="3"/>
    <x v="3"/>
    <n v="0"/>
    <x v="0"/>
    <x v="2"/>
    <x v="2"/>
    <x v="47"/>
    <x v="19"/>
    <s v="United States"/>
    <x v="350"/>
    <x v="0"/>
    <m/>
    <x v="0"/>
    <x v="4"/>
    <d v="2019-03-16T00:00:00"/>
    <s v="Mon"/>
    <x v="2"/>
    <s v="CA-2019-161172"/>
    <n v="236"/>
    <s v="Avery Binding System Hidden Tab Executive Style Index Sets"/>
    <s v="Chuck Magee"/>
    <n v="43229"/>
    <n v="-3"/>
    <n v="3"/>
    <n v="5"/>
  </r>
  <r>
    <n v="0"/>
    <x v="0"/>
    <x v="1237"/>
    <x v="3"/>
    <x v="3"/>
    <n v="0"/>
    <x v="0"/>
    <x v="8"/>
    <x v="0"/>
    <x v="47"/>
    <x v="19"/>
    <s v="United States"/>
    <x v="350"/>
    <x v="0"/>
    <m/>
    <x v="0"/>
    <x v="1"/>
    <d v="2019-03-16T00:00:00"/>
    <s v="Mon"/>
    <x v="2"/>
    <s v="CA-2019-161172"/>
    <n v="1013"/>
    <s v="Logitech G700s Rechargeable Gaming Mouse"/>
    <s v="Chuck Magee"/>
    <n v="43229"/>
    <n v="44"/>
    <n v="2"/>
    <n v="160"/>
  </r>
  <r>
    <n v="0"/>
    <x v="0"/>
    <x v="1237"/>
    <x v="3"/>
    <x v="3"/>
    <n v="0"/>
    <x v="0"/>
    <x v="0"/>
    <x v="0"/>
    <x v="47"/>
    <x v="19"/>
    <s v="United States"/>
    <x v="350"/>
    <x v="0"/>
    <m/>
    <x v="0"/>
    <x v="6"/>
    <d v="2019-03-16T00:00:00"/>
    <s v="Mon"/>
    <x v="2"/>
    <s v="CA-2019-161172"/>
    <n v="1231"/>
    <s v="OtterBox Defender Series Case - iPhone 5c"/>
    <s v="Chuck Magee"/>
    <n v="43229"/>
    <n v="-7"/>
    <n v="2"/>
    <n v="44"/>
  </r>
  <r>
    <n v="4"/>
    <x v="2"/>
    <x v="1286"/>
    <x v="3"/>
    <x v="1"/>
    <n v="3"/>
    <x v="0"/>
    <x v="14"/>
    <x v="1"/>
    <x v="197"/>
    <x v="40"/>
    <s v="United States"/>
    <x v="307"/>
    <x v="2"/>
    <m/>
    <x v="0"/>
    <x v="0"/>
    <d v="2019-08-06T00:00:00"/>
    <s v="Fri"/>
    <x v="10"/>
    <s v="CA-2019-161200"/>
    <n v="1228"/>
    <s v="OSullivan 2-Shelf Heavy-Duty Bookcases"/>
    <s v="Cassandra Brandow"/>
    <n v="70506"/>
    <n v="23"/>
    <n v="3"/>
    <n v="146"/>
  </r>
  <r>
    <n v="4"/>
    <x v="2"/>
    <x v="1286"/>
    <x v="3"/>
    <x v="1"/>
    <n v="3"/>
    <x v="0"/>
    <x v="9"/>
    <x v="1"/>
    <x v="197"/>
    <x v="40"/>
    <s v="United States"/>
    <x v="307"/>
    <x v="2"/>
    <m/>
    <x v="0"/>
    <x v="0"/>
    <d v="2019-08-06T00:00:00"/>
    <s v="Fri"/>
    <x v="10"/>
    <s v="CA-2019-161200"/>
    <n v="1036"/>
    <s v="Longer-Life Soft White Bulbs"/>
    <s v="Cassandra Brandow"/>
    <n v="70506"/>
    <n v="7"/>
    <n v="5"/>
    <n v="15"/>
  </r>
  <r>
    <n v="5"/>
    <x v="1"/>
    <x v="1219"/>
    <x v="3"/>
    <x v="0"/>
    <n v="6"/>
    <x v="0"/>
    <x v="9"/>
    <x v="1"/>
    <x v="17"/>
    <x v="1"/>
    <s v="United States"/>
    <x v="135"/>
    <x v="1"/>
    <m/>
    <x v="0"/>
    <x v="0"/>
    <d v="2019-02-02T00:00:00"/>
    <s v="Mon"/>
    <x v="3"/>
    <s v="CA-2019-161333"/>
    <n v="866"/>
    <s v="Howard Miller 11-1/2 Diameter Grantwood Wall Clock"/>
    <s v="Anna Andreadi"/>
    <n v="90045"/>
    <n v="29"/>
    <n v="2"/>
    <n v="86"/>
  </r>
  <r>
    <n v="5"/>
    <x v="1"/>
    <x v="1219"/>
    <x v="3"/>
    <x v="0"/>
    <n v="6"/>
    <x v="0"/>
    <x v="12"/>
    <x v="2"/>
    <x v="17"/>
    <x v="1"/>
    <s v="United States"/>
    <x v="135"/>
    <x v="1"/>
    <m/>
    <x v="0"/>
    <x v="0"/>
    <d v="2019-02-02T00:00:00"/>
    <s v="Mon"/>
    <x v="3"/>
    <s v="CA-2019-161333"/>
    <n v="794"/>
    <s v="Harmony HEPA Quiet Air Purifiers"/>
    <s v="Anna Andreadi"/>
    <n v="90045"/>
    <n v="16"/>
    <n v="4"/>
    <n v="47"/>
  </r>
  <r>
    <n v="5"/>
    <x v="1"/>
    <x v="1219"/>
    <x v="3"/>
    <x v="0"/>
    <n v="6"/>
    <x v="0"/>
    <x v="11"/>
    <x v="2"/>
    <x v="17"/>
    <x v="1"/>
    <s v="United States"/>
    <x v="135"/>
    <x v="1"/>
    <m/>
    <x v="0"/>
    <x v="0"/>
    <d v="2019-02-02T00:00:00"/>
    <s v="Mon"/>
    <x v="3"/>
    <s v="CA-2019-161333"/>
    <n v="1110"/>
    <s v="Multi-Use Personal File Cart and Caster Set, Three Stacking Bins"/>
    <s v="Anna Andreadi"/>
    <n v="90045"/>
    <n v="39"/>
    <n v="4"/>
    <n v="139"/>
  </r>
  <r>
    <n v="4"/>
    <x v="1"/>
    <x v="955"/>
    <x v="3"/>
    <x v="0"/>
    <n v="6"/>
    <x v="1"/>
    <x v="14"/>
    <x v="1"/>
    <x v="32"/>
    <x v="19"/>
    <s v="United States"/>
    <x v="327"/>
    <x v="0"/>
    <m/>
    <x v="0"/>
    <x v="8"/>
    <d v="2019-05-28T00:00:00"/>
    <s v="Sat"/>
    <x v="9"/>
    <s v="CA-2019-161340"/>
    <n v="391"/>
    <s v="Bush Westfield Collection Bookcases, Medium Cherry Finish"/>
    <s v="Chuck Magee"/>
    <n v="44105"/>
    <n v="-65"/>
    <n v="4"/>
    <n v="116"/>
  </r>
  <r>
    <n v="4"/>
    <x v="1"/>
    <x v="955"/>
    <x v="3"/>
    <x v="0"/>
    <n v="6"/>
    <x v="1"/>
    <x v="3"/>
    <x v="2"/>
    <x v="32"/>
    <x v="19"/>
    <s v="United States"/>
    <x v="327"/>
    <x v="0"/>
    <m/>
    <x v="0"/>
    <x v="1"/>
    <d v="2019-05-28T00:00:00"/>
    <s v="Sat"/>
    <x v="9"/>
    <s v="CA-2019-161340"/>
    <n v="881"/>
    <s v="HP Office Recycled Paper (20Lb. and 87 Bright)"/>
    <s v="Chuck Magee"/>
    <n v="44105"/>
    <n v="5"/>
    <n v="3"/>
    <n v="14"/>
  </r>
  <r>
    <n v="7"/>
    <x v="2"/>
    <x v="975"/>
    <x v="3"/>
    <x v="0"/>
    <n v="6"/>
    <x v="0"/>
    <x v="0"/>
    <x v="0"/>
    <x v="16"/>
    <x v="12"/>
    <s v="United States"/>
    <x v="49"/>
    <x v="0"/>
    <m/>
    <x v="0"/>
    <x v="6"/>
    <d v="2019-06-26T00:00:00"/>
    <s v="Thu"/>
    <x v="1"/>
    <s v="CA-2019-161410"/>
    <n v="345"/>
    <s v="Bose SoundLink Bluetooth Speaker"/>
    <s v="Chuck Magee"/>
    <n v="19143"/>
    <n v="42"/>
    <n v="3"/>
    <n v="358"/>
  </r>
  <r>
    <n v="7"/>
    <x v="2"/>
    <x v="975"/>
    <x v="3"/>
    <x v="0"/>
    <n v="6"/>
    <x v="0"/>
    <x v="0"/>
    <x v="0"/>
    <x v="16"/>
    <x v="12"/>
    <s v="United States"/>
    <x v="49"/>
    <x v="0"/>
    <m/>
    <x v="0"/>
    <x v="6"/>
    <d v="2019-06-26T00:00:00"/>
    <s v="Thu"/>
    <x v="1"/>
    <s v="CA-2019-161410"/>
    <n v="1285"/>
    <s v="Plantronics Voyager Pro HD - Bluetooth Headset"/>
    <s v="Chuck Magee"/>
    <n v="19143"/>
    <n v="73"/>
    <n v="14"/>
    <n v="546"/>
  </r>
  <r>
    <n v="4"/>
    <x v="2"/>
    <x v="956"/>
    <x v="3"/>
    <x v="1"/>
    <n v="3"/>
    <x v="1"/>
    <x v="3"/>
    <x v="2"/>
    <x v="465"/>
    <x v="1"/>
    <s v="United States"/>
    <x v="620"/>
    <x v="1"/>
    <s v="Yes"/>
    <x v="1"/>
    <x v="0"/>
    <d v="2019-11-25T00:00:00"/>
    <s v="Wed"/>
    <x v="7"/>
    <s v="CA-2019-161459"/>
    <n v="96"/>
    <s v="Adams Telephone Message Book W/Dividers/Space For Phone Numbers, 5 1/4X8 1/2, 200/Messages"/>
    <s v="Anna Andreadi"/>
    <n v="92677"/>
    <n v="15"/>
    <n v="6"/>
    <n v="34"/>
  </r>
  <r>
    <n v="4"/>
    <x v="2"/>
    <x v="956"/>
    <x v="3"/>
    <x v="1"/>
    <n v="3"/>
    <x v="1"/>
    <x v="0"/>
    <x v="0"/>
    <x v="465"/>
    <x v="1"/>
    <s v="United States"/>
    <x v="620"/>
    <x v="1"/>
    <s v="Yes"/>
    <x v="1"/>
    <x v="1"/>
    <d v="2019-11-25T00:00:00"/>
    <s v="Wed"/>
    <x v="7"/>
    <s v="CA-2019-161459"/>
    <n v="1254"/>
    <s v="PayAnywhere Card Reader"/>
    <s v="Anna Andreadi"/>
    <n v="92677"/>
    <n v="3"/>
    <n v="5"/>
    <n v="40"/>
  </r>
  <r>
    <n v="4"/>
    <x v="1"/>
    <x v="1101"/>
    <x v="3"/>
    <x v="0"/>
    <n v="6"/>
    <x v="0"/>
    <x v="14"/>
    <x v="1"/>
    <x v="0"/>
    <x v="0"/>
    <s v="United States"/>
    <x v="461"/>
    <x v="0"/>
    <m/>
    <x v="0"/>
    <x v="1"/>
    <d v="2019-12-25T00:00:00"/>
    <s v="Wed"/>
    <x v="6"/>
    <s v="CA-2019-161480"/>
    <n v="379"/>
    <s v="Bush Andora Bookcase, Maple/Graphite Gray Finish"/>
    <s v="Chuck Magee"/>
    <n v="10035"/>
    <n v="5"/>
    <n v="2"/>
    <n v="192"/>
  </r>
  <r>
    <n v="5"/>
    <x v="1"/>
    <x v="977"/>
    <x v="3"/>
    <x v="0"/>
    <n v="6"/>
    <x v="0"/>
    <x v="9"/>
    <x v="1"/>
    <x v="117"/>
    <x v="4"/>
    <s v="United States"/>
    <x v="588"/>
    <x v="3"/>
    <s v="Yes"/>
    <x v="1"/>
    <x v="7"/>
    <d v="2019-09-03T00:00:00"/>
    <s v="Tue"/>
    <x v="0"/>
    <s v="CA-2019-161557"/>
    <n v="555"/>
    <s v="Eldon Advantage Foldable Chair Mats for Low Pile Carpets"/>
    <s v="Kelly Williams"/>
    <n v="75217"/>
    <n v="-106"/>
    <n v="5"/>
    <n v="108"/>
  </r>
  <r>
    <n v="5"/>
    <x v="2"/>
    <x v="1162"/>
    <x v="3"/>
    <x v="1"/>
    <n v="3"/>
    <x v="2"/>
    <x v="3"/>
    <x v="2"/>
    <x v="17"/>
    <x v="1"/>
    <s v="United States"/>
    <x v="202"/>
    <x v="1"/>
    <m/>
    <x v="0"/>
    <x v="0"/>
    <d v="2019-12-16T00:00:00"/>
    <s v="Mon"/>
    <x v="6"/>
    <s v="CA-2019-161578"/>
    <n v="1689"/>
    <s v="Xerox 1898"/>
    <s v="Anna Andreadi"/>
    <n v="90036"/>
    <n v="6"/>
    <n v="2"/>
    <n v="13"/>
  </r>
  <r>
    <n v="5"/>
    <x v="2"/>
    <x v="1162"/>
    <x v="3"/>
    <x v="1"/>
    <n v="3"/>
    <x v="2"/>
    <x v="11"/>
    <x v="2"/>
    <x v="17"/>
    <x v="1"/>
    <s v="United States"/>
    <x v="202"/>
    <x v="1"/>
    <m/>
    <x v="0"/>
    <x v="0"/>
    <d v="2019-12-16T00:00:00"/>
    <s v="Mon"/>
    <x v="6"/>
    <s v="CA-2019-161578"/>
    <n v="1390"/>
    <s v="Safco Wire Cube Shelving System, For Use as 4 or 5 14 Cubes, Black"/>
    <s v="Anna Andreadi"/>
    <n v="90036"/>
    <n v="8"/>
    <n v="5"/>
    <n v="159"/>
  </r>
  <r>
    <n v="4"/>
    <x v="1"/>
    <x v="1106"/>
    <x v="3"/>
    <x v="0"/>
    <n v="6"/>
    <x v="1"/>
    <x v="2"/>
    <x v="2"/>
    <x v="391"/>
    <x v="27"/>
    <s v="United States"/>
    <x v="116"/>
    <x v="2"/>
    <m/>
    <x v="0"/>
    <x v="4"/>
    <d v="2019-04-06T00:00:00"/>
    <s v="Fri"/>
    <x v="4"/>
    <s v="CA-2019-161592"/>
    <n v="24"/>
    <s v="3M Organizer Strips"/>
    <s v="Cassandra Brandow"/>
    <n v="37421"/>
    <n v="-6"/>
    <n v="5"/>
    <n v="8"/>
  </r>
  <r>
    <n v="5"/>
    <x v="2"/>
    <x v="1011"/>
    <x v="3"/>
    <x v="1"/>
    <n v="3"/>
    <x v="2"/>
    <x v="2"/>
    <x v="2"/>
    <x v="31"/>
    <x v="18"/>
    <s v="United States"/>
    <x v="341"/>
    <x v="0"/>
    <m/>
    <x v="0"/>
    <x v="0"/>
    <d v="2019-05-13T00:00:00"/>
    <s v="Fri"/>
    <x v="5"/>
    <s v="CA-2019-161655"/>
    <n v="714"/>
    <s v="GBC Twin Loop Wire Binding Elements"/>
    <s v="Chuck Magee"/>
    <n v="19711"/>
    <n v="150"/>
    <n v="9"/>
    <n v="300"/>
  </r>
  <r>
    <n v="5"/>
    <x v="2"/>
    <x v="1245"/>
    <x v="3"/>
    <x v="1"/>
    <n v="3"/>
    <x v="1"/>
    <x v="9"/>
    <x v="1"/>
    <x v="357"/>
    <x v="4"/>
    <s v="United States"/>
    <x v="620"/>
    <x v="3"/>
    <m/>
    <x v="0"/>
    <x v="7"/>
    <d v="2019-11-10T00:00:00"/>
    <s v="Tue"/>
    <x v="7"/>
    <s v="CA-2019-161739"/>
    <n v="1536"/>
    <s v="Tenex Antistatic Computer Chair Mats"/>
    <s v="Kelly Williams"/>
    <n v="78664"/>
    <n v="-427"/>
    <n v="5"/>
    <n v="342"/>
  </r>
  <r>
    <n v="1"/>
    <x v="0"/>
    <x v="1287"/>
    <x v="3"/>
    <x v="2"/>
    <n v="1"/>
    <x v="0"/>
    <x v="5"/>
    <x v="1"/>
    <x v="4"/>
    <x v="4"/>
    <s v="United States"/>
    <x v="294"/>
    <x v="3"/>
    <m/>
    <x v="0"/>
    <x v="2"/>
    <d v="2019-05-14T00:00:00"/>
    <s v="Sat"/>
    <x v="5"/>
    <s v="CA-2019-161774"/>
    <n v="743"/>
    <s v="Global Commerce Series Low-Back Swivel/Tilt Chairs"/>
    <s v="Kelly Williams"/>
    <n v="77041"/>
    <n v="-13"/>
    <n v="5"/>
    <n v="899"/>
  </r>
  <r>
    <n v="1"/>
    <x v="0"/>
    <x v="1287"/>
    <x v="3"/>
    <x v="2"/>
    <n v="1"/>
    <x v="0"/>
    <x v="3"/>
    <x v="2"/>
    <x v="4"/>
    <x v="4"/>
    <s v="United States"/>
    <x v="294"/>
    <x v="3"/>
    <m/>
    <x v="0"/>
    <x v="1"/>
    <d v="2019-05-14T00:00:00"/>
    <s v="Sat"/>
    <x v="5"/>
    <s v="CA-2019-161774"/>
    <n v="1732"/>
    <s v="Xerox 1937"/>
    <s v="Kelly Williams"/>
    <n v="77041"/>
    <n v="27"/>
    <n v="2"/>
    <n v="77"/>
  </r>
  <r>
    <n v="1"/>
    <x v="0"/>
    <x v="1287"/>
    <x v="3"/>
    <x v="2"/>
    <n v="1"/>
    <x v="0"/>
    <x v="3"/>
    <x v="2"/>
    <x v="4"/>
    <x v="4"/>
    <s v="United States"/>
    <x v="294"/>
    <x v="3"/>
    <m/>
    <x v="0"/>
    <x v="1"/>
    <d v="2019-05-14T00:00:00"/>
    <s v="Sat"/>
    <x v="5"/>
    <s v="CA-2019-161774"/>
    <n v="1731"/>
    <s v="Xerox 1936"/>
    <s v="Kelly Williams"/>
    <n v="77041"/>
    <n v="16"/>
    <n v="3"/>
    <n v="48"/>
  </r>
  <r>
    <n v="1"/>
    <x v="0"/>
    <x v="1287"/>
    <x v="3"/>
    <x v="2"/>
    <n v="1"/>
    <x v="0"/>
    <x v="6"/>
    <x v="2"/>
    <x v="4"/>
    <x v="4"/>
    <s v="United States"/>
    <x v="294"/>
    <x v="3"/>
    <m/>
    <x v="0"/>
    <x v="1"/>
    <d v="2019-05-14T00:00:00"/>
    <s v="Sat"/>
    <x v="5"/>
    <s v="CA-2019-161774"/>
    <n v="1122"/>
    <s v="Newell 309"/>
    <s v="Kelly Williams"/>
    <n v="77041"/>
    <n v="6"/>
    <n v="5"/>
    <n v="46"/>
  </r>
  <r>
    <n v="1"/>
    <x v="0"/>
    <x v="1287"/>
    <x v="3"/>
    <x v="2"/>
    <n v="1"/>
    <x v="0"/>
    <x v="0"/>
    <x v="0"/>
    <x v="4"/>
    <x v="4"/>
    <s v="United States"/>
    <x v="294"/>
    <x v="3"/>
    <m/>
    <x v="0"/>
    <x v="1"/>
    <d v="2019-05-14T00:00:00"/>
    <s v="Sat"/>
    <x v="5"/>
    <s v="CA-2019-161774"/>
    <n v="1254"/>
    <s v="PayAnywhere Card Reader"/>
    <s v="Kelly Williams"/>
    <n v="77041"/>
    <n v="1"/>
    <n v="1"/>
    <n v="8"/>
  </r>
  <r>
    <n v="6"/>
    <x v="0"/>
    <x v="1285"/>
    <x v="3"/>
    <x v="0"/>
    <n v="6"/>
    <x v="0"/>
    <x v="0"/>
    <x v="0"/>
    <x v="17"/>
    <x v="1"/>
    <s v="United States"/>
    <x v="456"/>
    <x v="1"/>
    <m/>
    <x v="0"/>
    <x v="1"/>
    <d v="2019-01-20T00:00:00"/>
    <s v="Fri"/>
    <x v="11"/>
    <s v="CA-2019-161809"/>
    <n v="1335"/>
    <s v="RCA Visys Integrated PBX 8-Line Router"/>
    <s v="Anna Andreadi"/>
    <n v="90045"/>
    <n v="10"/>
    <n v="3"/>
    <n v="161"/>
  </r>
  <r>
    <n v="5"/>
    <x v="1"/>
    <x v="977"/>
    <x v="3"/>
    <x v="0"/>
    <n v="6"/>
    <x v="1"/>
    <x v="6"/>
    <x v="2"/>
    <x v="1"/>
    <x v="1"/>
    <s v="United States"/>
    <x v="426"/>
    <x v="1"/>
    <m/>
    <x v="0"/>
    <x v="0"/>
    <d v="2019-09-03T00:00:00"/>
    <s v="Tue"/>
    <x v="0"/>
    <s v="CA-2019-161823"/>
    <n v="1312"/>
    <s v="Premium Writing Pencils, Soft, #2 by Central Association for the Blind"/>
    <s v="Anna Andreadi"/>
    <n v="94122"/>
    <n v="2"/>
    <n v="2"/>
    <n v="6"/>
  </r>
  <r>
    <n v="2"/>
    <x v="2"/>
    <x v="1214"/>
    <x v="3"/>
    <x v="2"/>
    <n v="1"/>
    <x v="1"/>
    <x v="2"/>
    <x v="2"/>
    <x v="21"/>
    <x v="2"/>
    <s v="United States"/>
    <x v="366"/>
    <x v="2"/>
    <m/>
    <x v="0"/>
    <x v="4"/>
    <d v="2019-04-15T00:00:00"/>
    <s v="Sun"/>
    <x v="4"/>
    <s v="CA-2019-161851"/>
    <n v="1602"/>
    <s v="VariCap6 Expandable Binder"/>
    <s v="Cassandra Brandow"/>
    <n v="33180"/>
    <n v="-12"/>
    <n v="3"/>
    <n v="16"/>
  </r>
  <r>
    <n v="4"/>
    <x v="1"/>
    <x v="1216"/>
    <x v="3"/>
    <x v="0"/>
    <n v="6"/>
    <x v="2"/>
    <x v="2"/>
    <x v="2"/>
    <x v="128"/>
    <x v="3"/>
    <s v="United States"/>
    <x v="231"/>
    <x v="1"/>
    <m/>
    <x v="0"/>
    <x v="4"/>
    <d v="2019-01-23T00:00:00"/>
    <s v="Mon"/>
    <x v="11"/>
    <s v="CA-2019-161893"/>
    <n v="1637"/>
    <s v="Wilson Jones data.warehouse D-Ring Binders with DublLock"/>
    <s v="Anna Andreadi"/>
    <n v="85705"/>
    <n v="-4"/>
    <n v="2"/>
    <n v="5"/>
  </r>
  <r>
    <n v="4"/>
    <x v="1"/>
    <x v="1216"/>
    <x v="3"/>
    <x v="0"/>
    <n v="6"/>
    <x v="2"/>
    <x v="8"/>
    <x v="0"/>
    <x v="128"/>
    <x v="3"/>
    <s v="United States"/>
    <x v="231"/>
    <x v="1"/>
    <m/>
    <x v="0"/>
    <x v="1"/>
    <d v="2019-01-23T00:00:00"/>
    <s v="Mon"/>
    <x v="11"/>
    <s v="CA-2019-161893"/>
    <n v="1027"/>
    <s v="Logitech Wireless Anywhere Mouse MX for PC and Mac"/>
    <s v="Anna Andreadi"/>
    <n v="85705"/>
    <n v="12"/>
    <n v="2"/>
    <n v="96"/>
  </r>
  <r>
    <n v="2"/>
    <x v="1"/>
    <x v="1149"/>
    <x v="3"/>
    <x v="1"/>
    <n v="3"/>
    <x v="1"/>
    <x v="9"/>
    <x v="1"/>
    <x v="456"/>
    <x v="1"/>
    <s v="United States"/>
    <x v="548"/>
    <x v="1"/>
    <s v="Yes"/>
    <x v="1"/>
    <x v="0"/>
    <d v="2019-08-27T00:00:00"/>
    <s v="Fri"/>
    <x v="10"/>
    <s v="CA-2019-161956"/>
    <n v="727"/>
    <s v="GE 48 Fluorescent Tube, Cool White Energy Saver, 34 Watts, 30/Box"/>
    <s v="Anna Andreadi"/>
    <n v="90301"/>
    <n v="99"/>
    <n v="2"/>
    <n v="198"/>
  </r>
  <r>
    <n v="2"/>
    <x v="1"/>
    <x v="1149"/>
    <x v="3"/>
    <x v="1"/>
    <n v="3"/>
    <x v="1"/>
    <x v="5"/>
    <x v="1"/>
    <x v="456"/>
    <x v="1"/>
    <s v="United States"/>
    <x v="548"/>
    <x v="1"/>
    <s v="Yes"/>
    <x v="1"/>
    <x v="1"/>
    <d v="2019-08-27T00:00:00"/>
    <s v="Fri"/>
    <x v="10"/>
    <s v="CA-2019-161956"/>
    <n v="319"/>
    <s v="Bevis Steel Folding Chairs"/>
    <s v="Anna Andreadi"/>
    <n v="90301"/>
    <n v="23"/>
    <n v="3"/>
    <n v="230"/>
  </r>
  <r>
    <n v="2"/>
    <x v="1"/>
    <x v="1149"/>
    <x v="3"/>
    <x v="1"/>
    <n v="3"/>
    <x v="1"/>
    <x v="3"/>
    <x v="2"/>
    <x v="456"/>
    <x v="1"/>
    <s v="United States"/>
    <x v="548"/>
    <x v="1"/>
    <s v="Yes"/>
    <x v="1"/>
    <x v="0"/>
    <d v="2019-08-27T00:00:00"/>
    <s v="Fri"/>
    <x v="10"/>
    <s v="CA-2019-161956"/>
    <n v="1624"/>
    <s v="White Computer Printout Paper by Universal"/>
    <s v="Anna Andreadi"/>
    <n v="90301"/>
    <n v="57"/>
    <n v="3"/>
    <n v="116"/>
  </r>
  <r>
    <n v="2"/>
    <x v="1"/>
    <x v="1149"/>
    <x v="3"/>
    <x v="1"/>
    <n v="3"/>
    <x v="1"/>
    <x v="12"/>
    <x v="2"/>
    <x v="456"/>
    <x v="1"/>
    <s v="United States"/>
    <x v="548"/>
    <x v="1"/>
    <s v="Yes"/>
    <x v="1"/>
    <x v="0"/>
    <d v="2019-08-27T00:00:00"/>
    <s v="Fri"/>
    <x v="10"/>
    <s v="CA-2019-161956"/>
    <n v="142"/>
    <s v="APC 7 Outlet Network SurgeArrest Surge Protector"/>
    <s v="Anna Andreadi"/>
    <n v="90301"/>
    <n v="97"/>
    <n v="4"/>
    <n v="322"/>
  </r>
  <r>
    <n v="2"/>
    <x v="1"/>
    <x v="1149"/>
    <x v="3"/>
    <x v="1"/>
    <n v="3"/>
    <x v="1"/>
    <x v="11"/>
    <x v="2"/>
    <x v="456"/>
    <x v="1"/>
    <s v="United States"/>
    <x v="548"/>
    <x v="1"/>
    <s v="Yes"/>
    <x v="1"/>
    <x v="0"/>
    <d v="2019-08-27T00:00:00"/>
    <s v="Fri"/>
    <x v="10"/>
    <s v="CA-2019-161956"/>
    <n v="1444"/>
    <s v="Sensible Storage WireTech Storage Systems"/>
    <s v="Anna Andreadi"/>
    <n v="90301"/>
    <n v="18"/>
    <n v="5"/>
    <n v="355"/>
  </r>
  <r>
    <n v="2"/>
    <x v="1"/>
    <x v="1149"/>
    <x v="3"/>
    <x v="1"/>
    <n v="3"/>
    <x v="1"/>
    <x v="15"/>
    <x v="2"/>
    <x v="456"/>
    <x v="1"/>
    <s v="United States"/>
    <x v="548"/>
    <x v="1"/>
    <s v="Yes"/>
    <x v="1"/>
    <x v="0"/>
    <d v="2019-08-27T00:00:00"/>
    <s v="Fri"/>
    <x v="10"/>
    <s v="CA-2019-161956"/>
    <n v="83"/>
    <s v="Acme Preferred Stainless Steel Scissors"/>
    <s v="Anna Andreadi"/>
    <n v="90301"/>
    <n v="8"/>
    <n v="5"/>
    <n v="28"/>
  </r>
  <r>
    <n v="2"/>
    <x v="1"/>
    <x v="1149"/>
    <x v="3"/>
    <x v="1"/>
    <n v="3"/>
    <x v="1"/>
    <x v="2"/>
    <x v="2"/>
    <x v="456"/>
    <x v="1"/>
    <s v="United States"/>
    <x v="548"/>
    <x v="1"/>
    <s v="Yes"/>
    <x v="1"/>
    <x v="1"/>
    <d v="2019-08-27T00:00:00"/>
    <s v="Fri"/>
    <x v="10"/>
    <s v="CA-2019-161956"/>
    <n v="682"/>
    <s v="GBC DocuBind 300 Electric Binding Machine"/>
    <s v="Anna Andreadi"/>
    <n v="90301"/>
    <n v="295"/>
    <n v="2"/>
    <n v="842"/>
  </r>
  <r>
    <n v="2"/>
    <x v="1"/>
    <x v="1149"/>
    <x v="3"/>
    <x v="1"/>
    <n v="3"/>
    <x v="1"/>
    <x v="16"/>
    <x v="0"/>
    <x v="456"/>
    <x v="1"/>
    <s v="United States"/>
    <x v="548"/>
    <x v="1"/>
    <s v="Yes"/>
    <x v="1"/>
    <x v="1"/>
    <d v="2019-08-27T00:00:00"/>
    <s v="Fri"/>
    <x v="10"/>
    <s v="CA-2019-161956"/>
    <n v="1452"/>
    <s v="Sharp 1540cs Digital Laser Copier"/>
    <s v="Anna Andreadi"/>
    <n v="90301"/>
    <n v="330"/>
    <n v="2"/>
    <n v="880"/>
  </r>
  <r>
    <n v="5"/>
    <x v="1"/>
    <x v="1182"/>
    <x v="3"/>
    <x v="0"/>
    <n v="6"/>
    <x v="0"/>
    <x v="3"/>
    <x v="2"/>
    <x v="244"/>
    <x v="8"/>
    <s v="United States"/>
    <x v="300"/>
    <x v="2"/>
    <m/>
    <x v="0"/>
    <x v="0"/>
    <d v="2019-09-22T00:00:00"/>
    <s v="Sun"/>
    <x v="0"/>
    <s v="CA-2019-161970"/>
    <n v="1823"/>
    <s v="Xerox 219"/>
    <s v="Cassandra Brandow"/>
    <n v="30080"/>
    <n v="6"/>
    <n v="2"/>
    <n v="13"/>
  </r>
  <r>
    <n v="5"/>
    <x v="1"/>
    <x v="1182"/>
    <x v="3"/>
    <x v="0"/>
    <n v="6"/>
    <x v="0"/>
    <x v="6"/>
    <x v="2"/>
    <x v="244"/>
    <x v="8"/>
    <s v="United States"/>
    <x v="300"/>
    <x v="2"/>
    <m/>
    <x v="0"/>
    <x v="0"/>
    <d v="2019-09-22T00:00:00"/>
    <s v="Sun"/>
    <x v="0"/>
    <s v="CA-2019-161970"/>
    <n v="1525"/>
    <s v="Stride Job 150 Highlighters, Chisel Tip, Assorted Colors"/>
    <s v="Cassandra Brandow"/>
    <n v="30080"/>
    <n v="6"/>
    <n v="3"/>
    <n v="18"/>
  </r>
  <r>
    <n v="5"/>
    <x v="1"/>
    <x v="1193"/>
    <x v="3"/>
    <x v="0"/>
    <n v="6"/>
    <x v="2"/>
    <x v="3"/>
    <x v="2"/>
    <x v="497"/>
    <x v="25"/>
    <s v="United States"/>
    <x v="540"/>
    <x v="0"/>
    <m/>
    <x v="0"/>
    <x v="0"/>
    <d v="2019-04-10T00:00:00"/>
    <s v="Tue"/>
    <x v="4"/>
    <s v="CA-2019-161984"/>
    <n v="1660"/>
    <s v="Wirebound Message Books, Two 4 1/4 x 5 Forms per Page"/>
    <s v="Chuck Magee"/>
    <n v="8901"/>
    <n v="4"/>
    <n v="1"/>
    <n v="8"/>
  </r>
  <r>
    <n v="5"/>
    <x v="1"/>
    <x v="1193"/>
    <x v="3"/>
    <x v="0"/>
    <n v="6"/>
    <x v="2"/>
    <x v="4"/>
    <x v="2"/>
    <x v="497"/>
    <x v="25"/>
    <s v="United States"/>
    <x v="540"/>
    <x v="0"/>
    <m/>
    <x v="0"/>
    <x v="0"/>
    <d v="2019-04-10T00:00:00"/>
    <s v="Tue"/>
    <x v="4"/>
    <s v="CA-2019-161984"/>
    <n v="1216"/>
    <s v="OIC Binder Clips"/>
    <s v="Chuck Magee"/>
    <n v="8901"/>
    <n v="4"/>
    <n v="2"/>
    <n v="7"/>
  </r>
  <r>
    <n v="7"/>
    <x v="2"/>
    <x v="1066"/>
    <x v="3"/>
    <x v="0"/>
    <n v="6"/>
    <x v="1"/>
    <x v="12"/>
    <x v="2"/>
    <x v="17"/>
    <x v="1"/>
    <s v="United States"/>
    <x v="25"/>
    <x v="1"/>
    <s v="Yes"/>
    <x v="1"/>
    <x v="0"/>
    <d v="2019-07-11T00:00:00"/>
    <s v="Wed"/>
    <x v="1"/>
    <s v="CA-2019-162015"/>
    <n v="631"/>
    <s v="Fellowes 8 Outlet Superior Workstation Surge Protector w/o Phone/Fax/Modem Protection"/>
    <s v="Anna Andreadi"/>
    <n v="90049"/>
    <n v="44"/>
    <n v="5"/>
    <n v="168"/>
  </r>
  <r>
    <n v="7"/>
    <x v="2"/>
    <x v="1066"/>
    <x v="3"/>
    <x v="0"/>
    <n v="6"/>
    <x v="1"/>
    <x v="8"/>
    <x v="0"/>
    <x v="17"/>
    <x v="1"/>
    <s v="United States"/>
    <x v="25"/>
    <x v="1"/>
    <s v="Yes"/>
    <x v="1"/>
    <x v="0"/>
    <d v="2019-07-11T00:00:00"/>
    <s v="Wed"/>
    <x v="1"/>
    <s v="CA-2019-162015"/>
    <n v="1024"/>
    <s v="Logitech P710e Mobile Speakerphone"/>
    <s v="Anna Andreadi"/>
    <n v="90049"/>
    <n v="245"/>
    <n v="5"/>
    <n v="1287"/>
  </r>
  <r>
    <n v="7"/>
    <x v="2"/>
    <x v="969"/>
    <x v="3"/>
    <x v="0"/>
    <n v="6"/>
    <x v="2"/>
    <x v="4"/>
    <x v="2"/>
    <x v="106"/>
    <x v="5"/>
    <s v="United States"/>
    <x v="655"/>
    <x v="2"/>
    <m/>
    <x v="0"/>
    <x v="0"/>
    <d v="2019-03-26T00:00:00"/>
    <s v="Thu"/>
    <x v="4"/>
    <s v="CA-2019-162033"/>
    <n v="1507"/>
    <s v="Staples"/>
    <s v="Cassandra Brandow"/>
    <n v="23464"/>
    <n v="1"/>
    <n v="2"/>
    <n v="4"/>
  </r>
  <r>
    <n v="7"/>
    <x v="2"/>
    <x v="969"/>
    <x v="3"/>
    <x v="0"/>
    <n v="6"/>
    <x v="2"/>
    <x v="8"/>
    <x v="0"/>
    <x v="106"/>
    <x v="5"/>
    <s v="United States"/>
    <x v="655"/>
    <x v="2"/>
    <m/>
    <x v="0"/>
    <x v="0"/>
    <d v="2019-03-26T00:00:00"/>
    <s v="Thu"/>
    <x v="4"/>
    <s v="CA-2019-162033"/>
    <n v="1076"/>
    <s v="Memorex Froggy Flash Drive 8 GB"/>
    <s v="Cassandra Brandow"/>
    <n v="23464"/>
    <n v="21"/>
    <n v="3"/>
    <n v="53"/>
  </r>
  <r>
    <n v="6"/>
    <x v="0"/>
    <x v="1258"/>
    <x v="3"/>
    <x v="0"/>
    <n v="6"/>
    <x v="0"/>
    <x v="0"/>
    <x v="0"/>
    <x v="4"/>
    <x v="4"/>
    <s v="United States"/>
    <x v="500"/>
    <x v="3"/>
    <m/>
    <x v="0"/>
    <x v="1"/>
    <d v="2019-03-18T00:00:00"/>
    <s v="Wed"/>
    <x v="2"/>
    <s v="CA-2019-162075"/>
    <n v="1322"/>
    <s v="Pyle PMP37LED"/>
    <s v="Kelly Williams"/>
    <n v="77041"/>
    <n v="47"/>
    <n v="7"/>
    <n v="538"/>
  </r>
  <r>
    <n v="0"/>
    <x v="0"/>
    <x v="1019"/>
    <x v="3"/>
    <x v="3"/>
    <n v="0"/>
    <x v="2"/>
    <x v="6"/>
    <x v="2"/>
    <x v="145"/>
    <x v="1"/>
    <s v="United States"/>
    <x v="499"/>
    <x v="1"/>
    <m/>
    <x v="0"/>
    <x v="0"/>
    <d v="2019-11-10T00:00:00"/>
    <s v="Tue"/>
    <x v="7"/>
    <s v="CA-2019-162096"/>
    <n v="11"/>
    <s v="12 Colored Short Pencils"/>
    <s v="Anna Andreadi"/>
    <n v="92503"/>
    <n v="2"/>
    <n v="3"/>
    <n v="8"/>
  </r>
  <r>
    <n v="6"/>
    <x v="0"/>
    <x v="1121"/>
    <x v="3"/>
    <x v="0"/>
    <n v="6"/>
    <x v="0"/>
    <x v="1"/>
    <x v="1"/>
    <x v="106"/>
    <x v="5"/>
    <s v="United States"/>
    <x v="569"/>
    <x v="2"/>
    <m/>
    <x v="0"/>
    <x v="0"/>
    <d v="2019-10-26T00:00:00"/>
    <s v="Thu"/>
    <x v="7"/>
    <s v="CA-2019-162173"/>
    <n v="980"/>
    <s v="Lesro Sheffield Collection Coffee Table, End Table, Center Table, Corner Table"/>
    <s v="Cassandra Brandow"/>
    <n v="23464"/>
    <n v="61"/>
    <n v="5"/>
    <n v="357"/>
  </r>
  <r>
    <n v="6"/>
    <x v="0"/>
    <x v="1121"/>
    <x v="3"/>
    <x v="0"/>
    <n v="6"/>
    <x v="0"/>
    <x v="7"/>
    <x v="2"/>
    <x v="106"/>
    <x v="5"/>
    <s v="United States"/>
    <x v="569"/>
    <x v="2"/>
    <m/>
    <x v="0"/>
    <x v="0"/>
    <d v="2019-10-26T00:00:00"/>
    <s v="Thu"/>
    <x v="7"/>
    <s v="CA-2019-162173"/>
    <n v="1588"/>
    <s v="Tyvek  Top-Opening Peel &amp; Seel  Envelopes, Gray"/>
    <s v="Cassandra Brandow"/>
    <n v="23464"/>
    <n v="113"/>
    <n v="7"/>
    <n v="252"/>
  </r>
  <r>
    <n v="0"/>
    <x v="0"/>
    <x v="978"/>
    <x v="3"/>
    <x v="3"/>
    <n v="0"/>
    <x v="0"/>
    <x v="3"/>
    <x v="2"/>
    <x v="1"/>
    <x v="1"/>
    <s v="United States"/>
    <x v="361"/>
    <x v="1"/>
    <m/>
    <x v="0"/>
    <x v="0"/>
    <d v="2019-11-24T00:00:00"/>
    <s v="Tue"/>
    <x v="7"/>
    <s v="CA-2019-162250"/>
    <n v="1476"/>
    <s v="Southworth 100% Résumé Paper, 24lb."/>
    <s v="Anna Andreadi"/>
    <n v="94109"/>
    <n v="4"/>
    <n v="1"/>
    <n v="8"/>
  </r>
  <r>
    <n v="3"/>
    <x v="2"/>
    <x v="1237"/>
    <x v="3"/>
    <x v="2"/>
    <n v="1"/>
    <x v="1"/>
    <x v="0"/>
    <x v="0"/>
    <x v="49"/>
    <x v="10"/>
    <s v="United States"/>
    <x v="13"/>
    <x v="3"/>
    <m/>
    <x v="0"/>
    <x v="1"/>
    <d v="2019-03-13T00:00:00"/>
    <s v="Fri"/>
    <x v="2"/>
    <s v="CA-2019-162474"/>
    <n v="1303"/>
    <s v="PowerGen Dual USB Car Charger"/>
    <s v="Kelly Williams"/>
    <n v="60505"/>
    <n v="3"/>
    <n v="1"/>
    <n v="8"/>
  </r>
  <r>
    <n v="4"/>
    <x v="1"/>
    <x v="1103"/>
    <x v="3"/>
    <x v="0"/>
    <n v="6"/>
    <x v="0"/>
    <x v="5"/>
    <x v="1"/>
    <x v="87"/>
    <x v="23"/>
    <s v="United States"/>
    <x v="376"/>
    <x v="3"/>
    <m/>
    <x v="0"/>
    <x v="0"/>
    <d v="2019-09-25T00:00:00"/>
    <s v="Wed"/>
    <x v="0"/>
    <s v="CA-2019-162481"/>
    <n v="762"/>
    <s v="Global Leather Task Chair, Black"/>
    <s v="Kelly Williams"/>
    <n v="55901"/>
    <n v="51"/>
    <n v="3"/>
    <n v="270"/>
  </r>
  <r>
    <n v="4"/>
    <x v="1"/>
    <x v="1103"/>
    <x v="3"/>
    <x v="0"/>
    <n v="6"/>
    <x v="0"/>
    <x v="2"/>
    <x v="2"/>
    <x v="87"/>
    <x v="23"/>
    <s v="United States"/>
    <x v="376"/>
    <x v="3"/>
    <m/>
    <x v="0"/>
    <x v="0"/>
    <d v="2019-09-25T00:00:00"/>
    <s v="Wed"/>
    <x v="0"/>
    <s v="CA-2019-162481"/>
    <n v="70"/>
    <s v="ACCOHIDE Binder by Acco"/>
    <s v="Kelly Williams"/>
    <n v="55901"/>
    <n v="4"/>
    <n v="2"/>
    <n v="8"/>
  </r>
  <r>
    <n v="0"/>
    <x v="0"/>
    <x v="1055"/>
    <x v="3"/>
    <x v="3"/>
    <n v="0"/>
    <x v="0"/>
    <x v="5"/>
    <x v="1"/>
    <x v="49"/>
    <x v="10"/>
    <s v="United States"/>
    <x v="760"/>
    <x v="3"/>
    <m/>
    <x v="0"/>
    <x v="2"/>
    <d v="2019-12-11T00:00:00"/>
    <s v="Wed"/>
    <x v="6"/>
    <s v="CA-2019-162565"/>
    <n v="786"/>
    <s v="GuestStacker Chair with Chrome Finish Legs"/>
    <s v="Kelly Williams"/>
    <n v="60505"/>
    <n v="-15"/>
    <n v="2"/>
    <n v="520"/>
  </r>
  <r>
    <n v="0"/>
    <x v="0"/>
    <x v="1055"/>
    <x v="3"/>
    <x v="3"/>
    <n v="0"/>
    <x v="0"/>
    <x v="9"/>
    <x v="1"/>
    <x v="49"/>
    <x v="10"/>
    <s v="United States"/>
    <x v="760"/>
    <x v="3"/>
    <m/>
    <x v="0"/>
    <x v="7"/>
    <d v="2019-12-11T00:00:00"/>
    <s v="Wed"/>
    <x v="6"/>
    <s v="CA-2019-162565"/>
    <n v="596"/>
    <s v="Electrix Halogen Magnifier Lamp"/>
    <s v="Kelly Williams"/>
    <n v="60505"/>
    <n v="-66"/>
    <n v="1"/>
    <n v="78"/>
  </r>
  <r>
    <n v="0"/>
    <x v="0"/>
    <x v="1055"/>
    <x v="3"/>
    <x v="3"/>
    <n v="0"/>
    <x v="0"/>
    <x v="3"/>
    <x v="2"/>
    <x v="49"/>
    <x v="10"/>
    <s v="United States"/>
    <x v="760"/>
    <x v="3"/>
    <m/>
    <x v="0"/>
    <x v="1"/>
    <d v="2019-12-11T00:00:00"/>
    <s v="Wed"/>
    <x v="6"/>
    <s v="CA-2019-162565"/>
    <n v="1813"/>
    <s v="Xerox 21"/>
    <s v="Kelly Williams"/>
    <n v="60505"/>
    <n v="4"/>
    <n v="2"/>
    <n v="10"/>
  </r>
  <r>
    <n v="2"/>
    <x v="1"/>
    <x v="1182"/>
    <x v="3"/>
    <x v="1"/>
    <n v="3"/>
    <x v="0"/>
    <x v="6"/>
    <x v="2"/>
    <x v="99"/>
    <x v="19"/>
    <s v="United States"/>
    <x v="716"/>
    <x v="0"/>
    <m/>
    <x v="0"/>
    <x v="1"/>
    <d v="2019-09-25T00:00:00"/>
    <s v="Wed"/>
    <x v="0"/>
    <s v="CA-2019-162572"/>
    <n v="1125"/>
    <s v="Newell 311"/>
    <s v="Chuck Magee"/>
    <n v="45231"/>
    <n v="1"/>
    <n v="6"/>
    <n v="11"/>
  </r>
  <r>
    <n v="2"/>
    <x v="1"/>
    <x v="1182"/>
    <x v="3"/>
    <x v="1"/>
    <n v="3"/>
    <x v="0"/>
    <x v="8"/>
    <x v="0"/>
    <x v="99"/>
    <x v="19"/>
    <s v="United States"/>
    <x v="716"/>
    <x v="0"/>
    <m/>
    <x v="0"/>
    <x v="1"/>
    <d v="2019-09-25T00:00:00"/>
    <s v="Wed"/>
    <x v="0"/>
    <s v="CA-2019-162572"/>
    <n v="1000"/>
    <s v="Logitech 910-002974 M325 Wireless Mouse for Web Scrolling"/>
    <s v="Chuck Magee"/>
    <n v="45231"/>
    <n v="36"/>
    <n v="5"/>
    <n v="120"/>
  </r>
  <r>
    <n v="1"/>
    <x v="0"/>
    <x v="1238"/>
    <x v="3"/>
    <x v="2"/>
    <n v="1"/>
    <x v="0"/>
    <x v="3"/>
    <x v="2"/>
    <x v="73"/>
    <x v="16"/>
    <s v="United States"/>
    <x v="38"/>
    <x v="2"/>
    <m/>
    <x v="0"/>
    <x v="1"/>
    <d v="2019-10-09T00:00:00"/>
    <s v="Mon"/>
    <x v="8"/>
    <s v="CA-2019-162635"/>
    <n v="274"/>
    <s v="Avoid Verbal Orders Carbonless Minifold Book"/>
    <s v="Cassandra Brandow"/>
    <n v="28403"/>
    <n v="4"/>
    <n v="4"/>
    <n v="11"/>
  </r>
  <r>
    <n v="6"/>
    <x v="0"/>
    <x v="1241"/>
    <x v="3"/>
    <x v="0"/>
    <n v="6"/>
    <x v="1"/>
    <x v="3"/>
    <x v="2"/>
    <x v="173"/>
    <x v="4"/>
    <s v="United States"/>
    <x v="758"/>
    <x v="3"/>
    <m/>
    <x v="0"/>
    <x v="1"/>
    <d v="2019-08-01T00:00:00"/>
    <s v="Sun"/>
    <x v="10"/>
    <s v="CA-2019-162691"/>
    <n v="1798"/>
    <s v="Xerox 1998"/>
    <s v="Kelly Williams"/>
    <n v="78745"/>
    <n v="13"/>
    <n v="7"/>
    <n v="36"/>
  </r>
  <r>
    <n v="6"/>
    <x v="0"/>
    <x v="1241"/>
    <x v="3"/>
    <x v="0"/>
    <n v="6"/>
    <x v="1"/>
    <x v="13"/>
    <x v="0"/>
    <x v="173"/>
    <x v="4"/>
    <s v="United States"/>
    <x v="758"/>
    <x v="3"/>
    <m/>
    <x v="0"/>
    <x v="6"/>
    <d v="2019-08-01T00:00:00"/>
    <s v="Sun"/>
    <x v="10"/>
    <s v="CA-2019-162691"/>
    <n v="275"/>
    <s v="Bady BDG101FRU Card Printer"/>
    <s v="Kelly Williams"/>
    <n v="78745"/>
    <n v="-264"/>
    <n v="3"/>
    <n v="1440"/>
  </r>
  <r>
    <n v="2"/>
    <x v="1"/>
    <x v="1173"/>
    <x v="3"/>
    <x v="1"/>
    <n v="3"/>
    <x v="2"/>
    <x v="3"/>
    <x v="2"/>
    <x v="498"/>
    <x v="4"/>
    <s v="United States"/>
    <x v="595"/>
    <x v="3"/>
    <m/>
    <x v="0"/>
    <x v="1"/>
    <d v="2019-06-18T00:00:00"/>
    <s v="Wed"/>
    <x v="9"/>
    <s v="CA-2019-162712"/>
    <n v="1719"/>
    <s v="Xerox 1925"/>
    <s v="Kelly Williams"/>
    <n v="78415"/>
    <n v="23"/>
    <n v="3"/>
    <n v="74"/>
  </r>
  <r>
    <n v="2"/>
    <x v="1"/>
    <x v="1021"/>
    <x v="3"/>
    <x v="1"/>
    <n v="3"/>
    <x v="0"/>
    <x v="9"/>
    <x v="1"/>
    <x v="0"/>
    <x v="0"/>
    <s v="United States"/>
    <x v="35"/>
    <x v="0"/>
    <m/>
    <x v="0"/>
    <x v="0"/>
    <d v="2019-09-22T00:00:00"/>
    <s v="Sun"/>
    <x v="0"/>
    <s v="CA-2019-162789"/>
    <n v="553"/>
    <s v="Eldon 500 Class Desk Accessories"/>
    <s v="Chuck Magee"/>
    <n v="10035"/>
    <n v="4"/>
    <n v="1"/>
    <n v="12"/>
  </r>
  <r>
    <n v="2"/>
    <x v="1"/>
    <x v="1021"/>
    <x v="3"/>
    <x v="1"/>
    <n v="3"/>
    <x v="0"/>
    <x v="8"/>
    <x v="0"/>
    <x v="0"/>
    <x v="0"/>
    <s v="United States"/>
    <x v="35"/>
    <x v="0"/>
    <m/>
    <x v="0"/>
    <x v="0"/>
    <d v="2019-09-22T00:00:00"/>
    <s v="Sun"/>
    <x v="0"/>
    <s v="CA-2019-162789"/>
    <n v="1616"/>
    <s v="WD My Passport Ultra 2TB Portable External Hard Drive"/>
    <s v="Chuck Magee"/>
    <n v="10035"/>
    <n v="171"/>
    <n v="9"/>
    <n v="1071"/>
  </r>
  <r>
    <n v="4"/>
    <x v="1"/>
    <x v="1101"/>
    <x v="3"/>
    <x v="0"/>
    <n v="6"/>
    <x v="1"/>
    <x v="2"/>
    <x v="2"/>
    <x v="206"/>
    <x v="11"/>
    <s v="United States"/>
    <x v="147"/>
    <x v="1"/>
    <m/>
    <x v="0"/>
    <x v="1"/>
    <d v="2019-12-25T00:00:00"/>
    <s v="Wed"/>
    <x v="6"/>
    <s v="CA-2019-162880"/>
    <n v="1586"/>
    <s v="Tuff Stuff Recycled Round Ring Binders"/>
    <s v="Anna Andreadi"/>
    <n v="98208"/>
    <n v="1"/>
    <n v="1"/>
    <n v="4"/>
  </r>
  <r>
    <n v="3"/>
    <x v="2"/>
    <x v="1051"/>
    <x v="3"/>
    <x v="2"/>
    <n v="1"/>
    <x v="2"/>
    <x v="2"/>
    <x v="2"/>
    <x v="0"/>
    <x v="0"/>
    <s v="United States"/>
    <x v="759"/>
    <x v="0"/>
    <m/>
    <x v="0"/>
    <x v="1"/>
    <d v="2019-11-19T00:00:00"/>
    <s v="Thu"/>
    <x v="7"/>
    <s v="CA-2019-162929"/>
    <n v="265"/>
    <s v="Avery Printable Repositionable Plastic Tabs"/>
    <s v="Chuck Magee"/>
    <n v="10035"/>
    <n v="14"/>
    <n v="6"/>
    <n v="41"/>
  </r>
  <r>
    <n v="3"/>
    <x v="2"/>
    <x v="1051"/>
    <x v="3"/>
    <x v="2"/>
    <n v="1"/>
    <x v="2"/>
    <x v="3"/>
    <x v="2"/>
    <x v="0"/>
    <x v="0"/>
    <s v="United States"/>
    <x v="759"/>
    <x v="0"/>
    <m/>
    <x v="0"/>
    <x v="0"/>
    <d v="2019-11-19T00:00:00"/>
    <s v="Thu"/>
    <x v="7"/>
    <s v="CA-2019-162929"/>
    <n v="1689"/>
    <s v="Xerox 1898"/>
    <s v="Chuck Magee"/>
    <n v="10035"/>
    <n v="6"/>
    <n v="2"/>
    <n v="13"/>
  </r>
  <r>
    <n v="4"/>
    <x v="1"/>
    <x v="1138"/>
    <x v="3"/>
    <x v="0"/>
    <n v="6"/>
    <x v="0"/>
    <x v="8"/>
    <x v="0"/>
    <x v="261"/>
    <x v="24"/>
    <s v="United States"/>
    <x v="719"/>
    <x v="0"/>
    <m/>
    <x v="0"/>
    <x v="0"/>
    <d v="2019-08-18T00:00:00"/>
    <s v="Wed"/>
    <x v="10"/>
    <s v="CA-2019-162936"/>
    <n v="1604"/>
    <s v="Verbatim 25 GB 6x Blu-ray Single Layer Recordable Disc, 10/Pack"/>
    <s v="Chuck Magee"/>
    <n v="2740"/>
    <n v="8"/>
    <n v="2"/>
    <n v="23"/>
  </r>
  <r>
    <n v="5"/>
    <x v="1"/>
    <x v="1177"/>
    <x v="3"/>
    <x v="0"/>
    <n v="6"/>
    <x v="1"/>
    <x v="1"/>
    <x v="1"/>
    <x v="1"/>
    <x v="1"/>
    <s v="United States"/>
    <x v="770"/>
    <x v="1"/>
    <m/>
    <x v="0"/>
    <x v="1"/>
    <d v="2019-05-04T00:00:00"/>
    <s v="Wed"/>
    <x v="5"/>
    <s v="CA-2019-162978"/>
    <n v="370"/>
    <s v="Bretford Rectangular Conference Table Tops"/>
    <s v="Anna Andreadi"/>
    <n v="94109"/>
    <n v="11"/>
    <n v="1"/>
    <n v="301"/>
  </r>
  <r>
    <n v="5"/>
    <x v="1"/>
    <x v="1177"/>
    <x v="3"/>
    <x v="0"/>
    <n v="6"/>
    <x v="1"/>
    <x v="3"/>
    <x v="2"/>
    <x v="1"/>
    <x v="1"/>
    <s v="United States"/>
    <x v="770"/>
    <x v="1"/>
    <m/>
    <x v="0"/>
    <x v="0"/>
    <d v="2019-05-04T00:00:00"/>
    <s v="Wed"/>
    <x v="5"/>
    <s v="CA-2019-162978"/>
    <n v="1567"/>
    <s v="Things To Do Today Pad"/>
    <s v="Anna Andreadi"/>
    <n v="94109"/>
    <n v="8"/>
    <n v="3"/>
    <n v="18"/>
  </r>
  <r>
    <n v="5"/>
    <x v="1"/>
    <x v="1177"/>
    <x v="3"/>
    <x v="0"/>
    <n v="6"/>
    <x v="1"/>
    <x v="0"/>
    <x v="0"/>
    <x v="1"/>
    <x v="1"/>
    <s v="United States"/>
    <x v="770"/>
    <x v="1"/>
    <m/>
    <x v="0"/>
    <x v="1"/>
    <d v="2019-05-04T00:00:00"/>
    <s v="Wed"/>
    <x v="5"/>
    <s v="CA-2019-162978"/>
    <n v="1108"/>
    <s v="Motorola L804"/>
    <s v="Anna Andreadi"/>
    <n v="94109"/>
    <n v="21"/>
    <n v="5"/>
    <n v="184"/>
  </r>
  <r>
    <n v="4"/>
    <x v="2"/>
    <x v="1072"/>
    <x v="3"/>
    <x v="1"/>
    <n v="3"/>
    <x v="2"/>
    <x v="5"/>
    <x v="1"/>
    <x v="13"/>
    <x v="10"/>
    <s v="United States"/>
    <x v="166"/>
    <x v="3"/>
    <m/>
    <x v="0"/>
    <x v="2"/>
    <d v="2019-06-30T00:00:00"/>
    <s v="Mon"/>
    <x v="1"/>
    <s v="CA-2019-163006"/>
    <n v="749"/>
    <s v="Global Enterprise Series Seating High-Back Swivel/Tilt Chairs"/>
    <s v="Kelly Williams"/>
    <n v="60653"/>
    <n v="-179"/>
    <n v="3"/>
    <n v="569"/>
  </r>
  <r>
    <n v="4"/>
    <x v="2"/>
    <x v="1072"/>
    <x v="3"/>
    <x v="1"/>
    <n v="3"/>
    <x v="2"/>
    <x v="9"/>
    <x v="1"/>
    <x v="13"/>
    <x v="10"/>
    <s v="United States"/>
    <x v="166"/>
    <x v="3"/>
    <m/>
    <x v="0"/>
    <x v="7"/>
    <d v="2019-06-30T00:00:00"/>
    <s v="Mon"/>
    <x v="1"/>
    <s v="CA-2019-163006"/>
    <n v="1446"/>
    <s v="Seth Thomas 13 1/2 Wall Clock"/>
    <s v="Kelly Williams"/>
    <n v="60653"/>
    <n v="-10"/>
    <n v="2"/>
    <n v="14"/>
  </r>
  <r>
    <n v="4"/>
    <x v="2"/>
    <x v="1072"/>
    <x v="3"/>
    <x v="1"/>
    <n v="3"/>
    <x v="2"/>
    <x v="0"/>
    <x v="0"/>
    <x v="13"/>
    <x v="10"/>
    <s v="United States"/>
    <x v="166"/>
    <x v="3"/>
    <m/>
    <x v="0"/>
    <x v="1"/>
    <d v="2019-06-30T00:00:00"/>
    <s v="Mon"/>
    <x v="1"/>
    <s v="CA-2019-163006"/>
    <n v="1397"/>
    <s v="Samsung Galaxy S4"/>
    <s v="Kelly Williams"/>
    <n v="60653"/>
    <n v="125"/>
    <n v="2"/>
    <n v="1002"/>
  </r>
  <r>
    <n v="4"/>
    <x v="1"/>
    <x v="1104"/>
    <x v="3"/>
    <x v="0"/>
    <n v="6"/>
    <x v="2"/>
    <x v="9"/>
    <x v="1"/>
    <x v="0"/>
    <x v="0"/>
    <s v="United States"/>
    <x v="633"/>
    <x v="0"/>
    <m/>
    <x v="0"/>
    <x v="0"/>
    <d v="2019-09-15T00:00:00"/>
    <s v="Sun"/>
    <x v="0"/>
    <s v="CA-2019-163020"/>
    <n v="1053"/>
    <s v="Master Caster Door Stop, Brown"/>
    <s v="Chuck Magee"/>
    <n v="10009"/>
    <n v="12"/>
    <n v="7"/>
    <n v="36"/>
  </r>
  <r>
    <n v="3"/>
    <x v="0"/>
    <x v="1064"/>
    <x v="3"/>
    <x v="1"/>
    <n v="3"/>
    <x v="0"/>
    <x v="6"/>
    <x v="2"/>
    <x v="47"/>
    <x v="19"/>
    <s v="United States"/>
    <x v="248"/>
    <x v="0"/>
    <m/>
    <x v="0"/>
    <x v="1"/>
    <d v="2019-08-18T00:00:00"/>
    <s v="Wed"/>
    <x v="10"/>
    <s v="CA-2019-163069"/>
    <n v="1140"/>
    <s v="Newell 325"/>
    <s v="Chuck Magee"/>
    <n v="43229"/>
    <n v="1"/>
    <n v="3"/>
    <n v="10"/>
  </r>
  <r>
    <n v="4"/>
    <x v="1"/>
    <x v="1288"/>
    <x v="3"/>
    <x v="0"/>
    <n v="6"/>
    <x v="0"/>
    <x v="9"/>
    <x v="1"/>
    <x v="14"/>
    <x v="3"/>
    <s v="United States"/>
    <x v="403"/>
    <x v="1"/>
    <m/>
    <x v="0"/>
    <x v="1"/>
    <d v="2019-08-27T00:00:00"/>
    <s v="Fri"/>
    <x v="10"/>
    <s v="CA-2019-163097"/>
    <n v="673"/>
    <s v="Flat Face Poster Frame"/>
    <s v="Anna Andreadi"/>
    <n v="85204"/>
    <n v="33"/>
    <n v="8"/>
    <n v="121"/>
  </r>
  <r>
    <n v="2"/>
    <x v="1"/>
    <x v="1100"/>
    <x v="3"/>
    <x v="1"/>
    <n v="3"/>
    <x v="0"/>
    <x v="5"/>
    <x v="1"/>
    <x v="225"/>
    <x v="4"/>
    <s v="United States"/>
    <x v="446"/>
    <x v="3"/>
    <m/>
    <x v="0"/>
    <x v="2"/>
    <d v="2019-10-09T00:00:00"/>
    <s v="Mon"/>
    <x v="8"/>
    <s v="CA-2019-163125"/>
    <n v="835"/>
    <s v="Hon Every-Day Chair Series Swivel Task Chairs"/>
    <s v="Kelly Williams"/>
    <n v="77573"/>
    <n v="-33"/>
    <n v="3"/>
    <n v="254"/>
  </r>
  <r>
    <n v="2"/>
    <x v="1"/>
    <x v="1100"/>
    <x v="3"/>
    <x v="1"/>
    <n v="3"/>
    <x v="0"/>
    <x v="6"/>
    <x v="2"/>
    <x v="225"/>
    <x v="4"/>
    <s v="United States"/>
    <x v="446"/>
    <x v="3"/>
    <m/>
    <x v="0"/>
    <x v="1"/>
    <d v="2019-10-09T00:00:00"/>
    <s v="Mon"/>
    <x v="8"/>
    <s v="CA-2019-163125"/>
    <n v="376"/>
    <s v="Bulldog Vacuum Base Pencil Sharpener"/>
    <s v="Kelly Williams"/>
    <n v="77573"/>
    <n v="6"/>
    <n v="7"/>
    <n v="67"/>
  </r>
  <r>
    <n v="2"/>
    <x v="1"/>
    <x v="988"/>
    <x v="3"/>
    <x v="1"/>
    <n v="3"/>
    <x v="0"/>
    <x v="8"/>
    <x v="0"/>
    <x v="0"/>
    <x v="0"/>
    <s v="United States"/>
    <x v="460"/>
    <x v="0"/>
    <m/>
    <x v="0"/>
    <x v="0"/>
    <d v="2019-12-01T00:00:00"/>
    <s v="Sun"/>
    <x v="6"/>
    <s v="CA-2019-163139"/>
    <n v="1371"/>
    <s v="Sabrent 4-Port USB 2.0 Hub"/>
    <s v="Chuck Magee"/>
    <n v="10009"/>
    <n v="7"/>
    <n v="3"/>
    <n v="20"/>
  </r>
  <r>
    <n v="2"/>
    <x v="1"/>
    <x v="988"/>
    <x v="3"/>
    <x v="1"/>
    <n v="3"/>
    <x v="0"/>
    <x v="11"/>
    <x v="2"/>
    <x v="0"/>
    <x v="0"/>
    <s v="United States"/>
    <x v="460"/>
    <x v="0"/>
    <m/>
    <x v="0"/>
    <x v="0"/>
    <d v="2019-12-01T00:00:00"/>
    <s v="Sun"/>
    <x v="6"/>
    <s v="CA-2019-163139"/>
    <n v="1381"/>
    <s v="Safco Industrial Shelving"/>
    <s v="Chuck Magee"/>
    <n v="10009"/>
    <n v="7"/>
    <n v="3"/>
    <n v="222"/>
  </r>
  <r>
    <n v="2"/>
    <x v="1"/>
    <x v="988"/>
    <x v="3"/>
    <x v="1"/>
    <n v="3"/>
    <x v="0"/>
    <x v="2"/>
    <x v="2"/>
    <x v="0"/>
    <x v="0"/>
    <s v="United States"/>
    <x v="460"/>
    <x v="0"/>
    <m/>
    <x v="0"/>
    <x v="1"/>
    <d v="2019-12-01T00:00:00"/>
    <s v="Sun"/>
    <x v="6"/>
    <s v="CA-2019-163139"/>
    <n v="35"/>
    <s v="Acco 3-Hole Punch"/>
    <s v="Chuck Magee"/>
    <n v="10009"/>
    <n v="6"/>
    <n v="5"/>
    <n v="18"/>
  </r>
  <r>
    <n v="3"/>
    <x v="2"/>
    <x v="1126"/>
    <x v="3"/>
    <x v="2"/>
    <n v="1"/>
    <x v="0"/>
    <x v="9"/>
    <x v="1"/>
    <x v="121"/>
    <x v="10"/>
    <s v="United States"/>
    <x v="405"/>
    <x v="3"/>
    <m/>
    <x v="0"/>
    <x v="7"/>
    <d v="2019-10-13T00:00:00"/>
    <s v="Fri"/>
    <x v="8"/>
    <s v="CA-2019-163160"/>
    <n v="486"/>
    <s v="Dax Clear Box Frame"/>
    <s v="Kelly Williams"/>
    <n v="61032"/>
    <n v="-7"/>
    <n v="3"/>
    <n v="10"/>
  </r>
  <r>
    <n v="3"/>
    <x v="2"/>
    <x v="1126"/>
    <x v="3"/>
    <x v="2"/>
    <n v="1"/>
    <x v="0"/>
    <x v="3"/>
    <x v="2"/>
    <x v="121"/>
    <x v="10"/>
    <s v="United States"/>
    <x v="405"/>
    <x v="3"/>
    <m/>
    <x v="0"/>
    <x v="1"/>
    <d v="2019-10-13T00:00:00"/>
    <s v="Fri"/>
    <x v="8"/>
    <s v="CA-2019-163160"/>
    <n v="538"/>
    <s v="Easy-staple paper"/>
    <s v="Kelly Williams"/>
    <n v="61032"/>
    <n v="21"/>
    <n v="3"/>
    <n v="63"/>
  </r>
  <r>
    <n v="3"/>
    <x v="2"/>
    <x v="1126"/>
    <x v="3"/>
    <x v="2"/>
    <n v="1"/>
    <x v="0"/>
    <x v="2"/>
    <x v="2"/>
    <x v="121"/>
    <x v="10"/>
    <s v="United States"/>
    <x v="405"/>
    <x v="3"/>
    <m/>
    <x v="0"/>
    <x v="3"/>
    <d v="2019-10-13T00:00:00"/>
    <s v="Fri"/>
    <x v="8"/>
    <s v="CA-2019-163160"/>
    <n v="718"/>
    <s v="GBC VeloBinder Electric Binding Machine"/>
    <s v="Kelly Williams"/>
    <n v="61032"/>
    <n v="-145"/>
    <n v="4"/>
    <n v="97"/>
  </r>
  <r>
    <n v="0"/>
    <x v="0"/>
    <x v="973"/>
    <x v="3"/>
    <x v="3"/>
    <n v="0"/>
    <x v="0"/>
    <x v="2"/>
    <x v="2"/>
    <x v="127"/>
    <x v="34"/>
    <s v="United States"/>
    <x v="382"/>
    <x v="3"/>
    <m/>
    <x v="0"/>
    <x v="0"/>
    <d v="2019-11-07T00:00:00"/>
    <s v="Sat"/>
    <x v="7"/>
    <s v="CA-2019-163188"/>
    <n v="1520"/>
    <s v="Storex DuraTech Recycled Plastic Frosted Binders"/>
    <s v="Kelly Williams"/>
    <n v="73120"/>
    <n v="19"/>
    <n v="9"/>
    <n v="38"/>
  </r>
  <r>
    <n v="4"/>
    <x v="1"/>
    <x v="1197"/>
    <x v="3"/>
    <x v="0"/>
    <n v="6"/>
    <x v="0"/>
    <x v="3"/>
    <x v="2"/>
    <x v="1"/>
    <x v="1"/>
    <s v="United States"/>
    <x v="788"/>
    <x v="1"/>
    <m/>
    <x v="0"/>
    <x v="0"/>
    <d v="2019-05-03T00:00:00"/>
    <s v="Tue"/>
    <x v="5"/>
    <s v="CA-2019-163209"/>
    <n v="1800"/>
    <s v="Xerox 2"/>
    <s v="Anna Andreadi"/>
    <n v="94122"/>
    <n v="12"/>
    <n v="4"/>
    <n v="26"/>
  </r>
  <r>
    <n v="4"/>
    <x v="1"/>
    <x v="1197"/>
    <x v="3"/>
    <x v="0"/>
    <n v="6"/>
    <x v="0"/>
    <x v="6"/>
    <x v="2"/>
    <x v="1"/>
    <x v="1"/>
    <s v="United States"/>
    <x v="788"/>
    <x v="1"/>
    <m/>
    <x v="0"/>
    <x v="0"/>
    <d v="2019-05-03T00:00:00"/>
    <s v="Tue"/>
    <x v="5"/>
    <s v="CA-2019-163209"/>
    <n v="1168"/>
    <s v="Newell 350"/>
    <s v="Anna Andreadi"/>
    <n v="94122"/>
    <n v="7"/>
    <n v="7"/>
    <n v="23"/>
  </r>
  <r>
    <n v="5"/>
    <x v="1"/>
    <x v="1178"/>
    <x v="3"/>
    <x v="0"/>
    <n v="6"/>
    <x v="0"/>
    <x v="5"/>
    <x v="1"/>
    <x v="189"/>
    <x v="10"/>
    <s v="United States"/>
    <x v="471"/>
    <x v="3"/>
    <m/>
    <x v="0"/>
    <x v="2"/>
    <d v="2019-02-16T00:00:00"/>
    <s v="Mon"/>
    <x v="3"/>
    <s v="CA-2019-163265"/>
    <n v="744"/>
    <s v="Global Deluxe High-Back Managers Chair"/>
    <s v="Kelly Williams"/>
    <n v="62521"/>
    <n v="-9"/>
    <n v="3"/>
    <n v="601"/>
  </r>
  <r>
    <n v="5"/>
    <x v="1"/>
    <x v="1178"/>
    <x v="3"/>
    <x v="0"/>
    <n v="6"/>
    <x v="0"/>
    <x v="9"/>
    <x v="1"/>
    <x v="189"/>
    <x v="10"/>
    <s v="United States"/>
    <x v="471"/>
    <x v="3"/>
    <m/>
    <x v="0"/>
    <x v="7"/>
    <d v="2019-02-16T00:00:00"/>
    <s v="Mon"/>
    <x v="3"/>
    <s v="CA-2019-163265"/>
    <n v="617"/>
    <s v="Executive Impressions 13 Clairmont Wall Clock"/>
    <s v="Kelly Williams"/>
    <n v="62521"/>
    <n v="-4"/>
    <n v="1"/>
    <n v="8"/>
  </r>
  <r>
    <n v="5"/>
    <x v="1"/>
    <x v="1178"/>
    <x v="3"/>
    <x v="0"/>
    <n v="6"/>
    <x v="0"/>
    <x v="4"/>
    <x v="2"/>
    <x v="189"/>
    <x v="10"/>
    <s v="United States"/>
    <x v="471"/>
    <x v="3"/>
    <m/>
    <x v="0"/>
    <x v="1"/>
    <d v="2019-02-16T00:00:00"/>
    <s v="Mon"/>
    <x v="3"/>
    <s v="CA-2019-163265"/>
    <n v="1608"/>
    <s v="Vinyl Coated Wire Paper Clips in Organizer Box, 800/Box"/>
    <s v="Kelly Williams"/>
    <n v="62521"/>
    <n v="6"/>
    <n v="2"/>
    <n v="18"/>
  </r>
  <r>
    <n v="5"/>
    <x v="1"/>
    <x v="1178"/>
    <x v="3"/>
    <x v="0"/>
    <n v="6"/>
    <x v="0"/>
    <x v="11"/>
    <x v="2"/>
    <x v="189"/>
    <x v="10"/>
    <s v="United States"/>
    <x v="471"/>
    <x v="3"/>
    <m/>
    <x v="0"/>
    <x v="1"/>
    <d v="2019-02-16T00:00:00"/>
    <s v="Mon"/>
    <x v="3"/>
    <s v="CA-2019-163265"/>
    <n v="1555"/>
    <s v="Tennsco Lockers, Gray"/>
    <s v="Kelly Williams"/>
    <n v="62521"/>
    <n v="-8"/>
    <n v="3"/>
    <n v="50"/>
  </r>
  <r>
    <n v="5"/>
    <x v="1"/>
    <x v="1178"/>
    <x v="3"/>
    <x v="0"/>
    <n v="6"/>
    <x v="0"/>
    <x v="6"/>
    <x v="2"/>
    <x v="189"/>
    <x v="10"/>
    <s v="United States"/>
    <x v="471"/>
    <x v="3"/>
    <m/>
    <x v="0"/>
    <x v="1"/>
    <d v="2019-02-16T00:00:00"/>
    <s v="Mon"/>
    <x v="3"/>
    <s v="CA-2019-163265"/>
    <n v="1126"/>
    <s v="Newell 312"/>
    <s v="Kelly Williams"/>
    <n v="62521"/>
    <n v="4"/>
    <n v="6"/>
    <n v="28"/>
  </r>
  <r>
    <n v="4"/>
    <x v="2"/>
    <x v="1248"/>
    <x v="3"/>
    <x v="1"/>
    <n v="3"/>
    <x v="0"/>
    <x v="8"/>
    <x v="0"/>
    <x v="2"/>
    <x v="16"/>
    <s v="United States"/>
    <x v="585"/>
    <x v="2"/>
    <m/>
    <x v="0"/>
    <x v="1"/>
    <d v="2019-08-07T00:00:00"/>
    <s v="Sat"/>
    <x v="10"/>
    <s v="CA-2019-163321"/>
    <n v="1013"/>
    <s v="Logitech G700s Rechargeable Gaming Mouse"/>
    <s v="Cassandra Brandow"/>
    <n v="28540"/>
    <n v="22"/>
    <n v="1"/>
    <n v="80"/>
  </r>
  <r>
    <n v="3"/>
    <x v="2"/>
    <x v="1182"/>
    <x v="3"/>
    <x v="2"/>
    <n v="1"/>
    <x v="0"/>
    <x v="11"/>
    <x v="2"/>
    <x v="47"/>
    <x v="8"/>
    <s v="United States"/>
    <x v="643"/>
    <x v="2"/>
    <m/>
    <x v="0"/>
    <x v="0"/>
    <d v="2019-09-24T00:00:00"/>
    <s v="Tue"/>
    <x v="0"/>
    <s v="CA-2019-163335"/>
    <n v="642"/>
    <s v="Fellowes Desktop Hanging File Manager"/>
    <s v="Cassandra Brandow"/>
    <n v="31907"/>
    <n v="10"/>
    <n v="3"/>
    <n v="40"/>
  </r>
  <r>
    <n v="3"/>
    <x v="2"/>
    <x v="1182"/>
    <x v="3"/>
    <x v="2"/>
    <n v="1"/>
    <x v="0"/>
    <x v="2"/>
    <x v="2"/>
    <x v="47"/>
    <x v="8"/>
    <s v="United States"/>
    <x v="643"/>
    <x v="2"/>
    <m/>
    <x v="0"/>
    <x v="0"/>
    <d v="2019-09-24T00:00:00"/>
    <s v="Tue"/>
    <x v="0"/>
    <s v="CA-2019-163335"/>
    <n v="239"/>
    <s v="Avery Durable Poly Binders"/>
    <s v="Cassandra Brandow"/>
    <n v="31907"/>
    <n v="18"/>
    <n v="7"/>
    <n v="39"/>
  </r>
  <r>
    <n v="4"/>
    <x v="1"/>
    <x v="1164"/>
    <x v="3"/>
    <x v="0"/>
    <n v="6"/>
    <x v="0"/>
    <x v="6"/>
    <x v="2"/>
    <x v="17"/>
    <x v="1"/>
    <s v="United States"/>
    <x v="57"/>
    <x v="1"/>
    <m/>
    <x v="0"/>
    <x v="0"/>
    <d v="2019-12-21T00:00:00"/>
    <s v="Sat"/>
    <x v="6"/>
    <s v="CA-2019-163405"/>
    <n v="1142"/>
    <s v="Newell 327"/>
    <s v="Anna Andreadi"/>
    <n v="90049"/>
    <n v="2"/>
    <n v="3"/>
    <n v="7"/>
  </r>
  <r>
    <n v="4"/>
    <x v="1"/>
    <x v="1164"/>
    <x v="3"/>
    <x v="0"/>
    <n v="6"/>
    <x v="0"/>
    <x v="6"/>
    <x v="2"/>
    <x v="17"/>
    <x v="1"/>
    <s v="United States"/>
    <x v="57"/>
    <x v="1"/>
    <m/>
    <x v="0"/>
    <x v="0"/>
    <d v="2019-12-21T00:00:00"/>
    <s v="Sat"/>
    <x v="6"/>
    <s v="CA-2019-163405"/>
    <n v="1131"/>
    <s v="Newell 317"/>
    <s v="Anna Andreadi"/>
    <n v="90049"/>
    <n v="2"/>
    <n v="2"/>
    <n v="6"/>
  </r>
  <r>
    <n v="3"/>
    <x v="0"/>
    <x v="1059"/>
    <x v="3"/>
    <x v="1"/>
    <n v="3"/>
    <x v="0"/>
    <x v="5"/>
    <x v="1"/>
    <x v="184"/>
    <x v="14"/>
    <s v="United States"/>
    <x v="720"/>
    <x v="2"/>
    <m/>
    <x v="0"/>
    <x v="0"/>
    <d v="2019-12-25T00:00:00"/>
    <s v="Wed"/>
    <x v="6"/>
    <s v="CA-2019-163510"/>
    <n v="771"/>
    <s v="Global Value Mid-Back Managers Chair, Gray"/>
    <s v="Cassandra Brandow"/>
    <n v="40214"/>
    <n v="76"/>
    <n v="5"/>
    <n v="304"/>
  </r>
  <r>
    <n v="3"/>
    <x v="0"/>
    <x v="1059"/>
    <x v="3"/>
    <x v="1"/>
    <n v="3"/>
    <x v="0"/>
    <x v="11"/>
    <x v="2"/>
    <x v="184"/>
    <x v="14"/>
    <s v="United States"/>
    <x v="720"/>
    <x v="2"/>
    <m/>
    <x v="0"/>
    <x v="0"/>
    <d v="2019-12-25T00:00:00"/>
    <s v="Wed"/>
    <x v="6"/>
    <s v="CA-2019-163510"/>
    <n v="636"/>
    <s v="Fellowes Bankers Box Stor/Drawer Steel Plus"/>
    <s v="Cassandra Brandow"/>
    <n v="40214"/>
    <n v="10"/>
    <n v="3"/>
    <n v="96"/>
  </r>
  <r>
    <n v="4"/>
    <x v="1"/>
    <x v="974"/>
    <x v="3"/>
    <x v="0"/>
    <n v="6"/>
    <x v="0"/>
    <x v="0"/>
    <x v="0"/>
    <x v="0"/>
    <x v="0"/>
    <s v="United States"/>
    <x v="352"/>
    <x v="0"/>
    <m/>
    <x v="0"/>
    <x v="0"/>
    <d v="2019-06-26T00:00:00"/>
    <s v="Thu"/>
    <x v="9"/>
    <s v="CA-2019-163531"/>
    <n v="1103"/>
    <s v="Mophie Juice Pack Helium for iPhone"/>
    <s v="Chuck Magee"/>
    <n v="10024"/>
    <n v="67"/>
    <n v="3"/>
    <n v="240"/>
  </r>
  <r>
    <n v="3"/>
    <x v="2"/>
    <x v="1260"/>
    <x v="3"/>
    <x v="2"/>
    <n v="1"/>
    <x v="0"/>
    <x v="10"/>
    <x v="2"/>
    <x v="35"/>
    <x v="19"/>
    <s v="United States"/>
    <x v="721"/>
    <x v="0"/>
    <m/>
    <x v="0"/>
    <x v="1"/>
    <d v="2019-08-03T00:00:00"/>
    <s v="Tue"/>
    <x v="10"/>
    <s v="CA-2019-163566"/>
    <n v="183"/>
    <s v="Avery 476"/>
    <s v="Chuck Magee"/>
    <n v="45014"/>
    <n v="5"/>
    <n v="5"/>
    <n v="17"/>
  </r>
  <r>
    <n v="4"/>
    <x v="1"/>
    <x v="980"/>
    <x v="3"/>
    <x v="0"/>
    <n v="6"/>
    <x v="1"/>
    <x v="8"/>
    <x v="0"/>
    <x v="48"/>
    <x v="8"/>
    <s v="United States"/>
    <x v="301"/>
    <x v="2"/>
    <m/>
    <x v="0"/>
    <x v="0"/>
    <d v="2019-11-17T00:00:00"/>
    <s v="Tue"/>
    <x v="7"/>
    <s v="CA-2019-163629"/>
    <n v="1009"/>
    <s v="Logitech G430 Surround Sound Gaming Headset with Dolby 7.1 Technology"/>
    <s v="Cassandra Brandow"/>
    <n v="30605"/>
    <n v="29"/>
    <n v="1"/>
    <n v="80"/>
  </r>
  <r>
    <n v="4"/>
    <x v="1"/>
    <x v="980"/>
    <x v="3"/>
    <x v="0"/>
    <n v="6"/>
    <x v="1"/>
    <x v="0"/>
    <x v="0"/>
    <x v="48"/>
    <x v="8"/>
    <s v="United States"/>
    <x v="301"/>
    <x v="2"/>
    <m/>
    <x v="0"/>
    <x v="0"/>
    <d v="2019-11-17T00:00:00"/>
    <s v="Tue"/>
    <x v="7"/>
    <s v="CA-2019-163629"/>
    <n v="1240"/>
    <s v="Panasonic KX - TS880B Telephone"/>
    <s v="Cassandra Brandow"/>
    <n v="30605"/>
    <n v="56"/>
    <n v="5"/>
    <n v="206"/>
  </r>
  <r>
    <n v="6"/>
    <x v="0"/>
    <x v="1117"/>
    <x v="3"/>
    <x v="0"/>
    <n v="6"/>
    <x v="1"/>
    <x v="2"/>
    <x v="2"/>
    <x v="499"/>
    <x v="45"/>
    <s v="United States"/>
    <x v="631"/>
    <x v="1"/>
    <m/>
    <x v="0"/>
    <x v="1"/>
    <d v="2019-12-24T00:00:00"/>
    <s v="Tue"/>
    <x v="6"/>
    <s v="CA-2019-163671"/>
    <n v="691"/>
    <s v="GBC Instant Index System for Binding Systems"/>
    <s v="Anna Andreadi"/>
    <n v="83642"/>
    <n v="8"/>
    <n v="3"/>
    <n v="21"/>
  </r>
  <r>
    <n v="2"/>
    <x v="2"/>
    <x v="1015"/>
    <x v="3"/>
    <x v="2"/>
    <n v="1"/>
    <x v="2"/>
    <x v="2"/>
    <x v="2"/>
    <x v="130"/>
    <x v="3"/>
    <s v="United States"/>
    <x v="194"/>
    <x v="1"/>
    <m/>
    <x v="0"/>
    <x v="4"/>
    <d v="2019-09-07T00:00:00"/>
    <s v="Sat"/>
    <x v="0"/>
    <s v="CA-2019-163692"/>
    <n v="1647"/>
    <s v="Wilson Jones Leather-Like Binders with DublLock Round Rings"/>
    <s v="Anna Andreadi"/>
    <n v="85023"/>
    <n v="-6"/>
    <n v="3"/>
    <n v="8"/>
  </r>
  <r>
    <n v="4"/>
    <x v="1"/>
    <x v="1000"/>
    <x v="3"/>
    <x v="0"/>
    <n v="6"/>
    <x v="2"/>
    <x v="9"/>
    <x v="1"/>
    <x v="213"/>
    <x v="35"/>
    <s v="United States"/>
    <x v="638"/>
    <x v="0"/>
    <m/>
    <x v="0"/>
    <x v="0"/>
    <d v="2019-10-04T00:00:00"/>
    <s v="Wed"/>
    <x v="8"/>
    <s v="CA-2019-163818"/>
    <n v="16"/>
    <s v="24-Hour Round Wall Clock"/>
    <s v="Chuck Magee"/>
    <n v="20735"/>
    <n v="9"/>
    <n v="1"/>
    <n v="20"/>
  </r>
  <r>
    <n v="4"/>
    <x v="1"/>
    <x v="1195"/>
    <x v="4"/>
    <x v="0"/>
    <n v="6"/>
    <x v="1"/>
    <x v="5"/>
    <x v="1"/>
    <x v="279"/>
    <x v="10"/>
    <s v="United States"/>
    <x v="550"/>
    <x v="3"/>
    <m/>
    <x v="0"/>
    <x v="2"/>
    <d v="2019-12-28T00:00:00"/>
    <s v="Sat"/>
    <x v="11"/>
    <s v="CA-2019-163860"/>
    <n v="1233"/>
    <s v="Padded Folding Chairs, Black, 4/Carton"/>
    <s v="Kelly Williams"/>
    <n v="61604"/>
    <n v="-3"/>
    <n v="2"/>
    <n v="113"/>
  </r>
  <r>
    <n v="4"/>
    <x v="1"/>
    <x v="1195"/>
    <x v="4"/>
    <x v="0"/>
    <n v="6"/>
    <x v="1"/>
    <x v="9"/>
    <x v="1"/>
    <x v="279"/>
    <x v="10"/>
    <s v="United States"/>
    <x v="550"/>
    <x v="3"/>
    <m/>
    <x v="0"/>
    <x v="7"/>
    <d v="2019-12-28T00:00:00"/>
    <s v="Sat"/>
    <x v="11"/>
    <s v="CA-2019-163860"/>
    <n v="22"/>
    <s v="3M Hangers With Command Adhesive"/>
    <s v="Kelly Williams"/>
    <n v="61604"/>
    <n v="-1"/>
    <n v="2"/>
    <n v="3"/>
  </r>
  <r>
    <n v="4"/>
    <x v="1"/>
    <x v="1195"/>
    <x v="4"/>
    <x v="0"/>
    <n v="6"/>
    <x v="1"/>
    <x v="9"/>
    <x v="1"/>
    <x v="279"/>
    <x v="10"/>
    <s v="United States"/>
    <x v="550"/>
    <x v="3"/>
    <m/>
    <x v="0"/>
    <x v="7"/>
    <d v="2019-12-28T00:00:00"/>
    <s v="Sat"/>
    <x v="11"/>
    <s v="CA-2019-163860"/>
    <n v="678"/>
    <s v="G.E. Longer-Life Indoor Recessed Floodlight Bulbs"/>
    <s v="Kelly Williams"/>
    <n v="61604"/>
    <n v="-2"/>
    <n v="3"/>
    <n v="8"/>
  </r>
  <r>
    <n v="4"/>
    <x v="1"/>
    <x v="1195"/>
    <x v="4"/>
    <x v="0"/>
    <n v="6"/>
    <x v="1"/>
    <x v="2"/>
    <x v="2"/>
    <x v="279"/>
    <x v="10"/>
    <s v="United States"/>
    <x v="550"/>
    <x v="3"/>
    <m/>
    <x v="0"/>
    <x v="3"/>
    <d v="2019-12-28T00:00:00"/>
    <s v="Sat"/>
    <x v="11"/>
    <s v="CA-2019-163860"/>
    <n v="463"/>
    <s v="Computer Printout Index Tabs"/>
    <s v="Kelly Williams"/>
    <n v="61604"/>
    <n v="-3"/>
    <n v="5"/>
    <n v="2"/>
  </r>
  <r>
    <n v="2"/>
    <x v="1"/>
    <x v="1071"/>
    <x v="3"/>
    <x v="1"/>
    <n v="3"/>
    <x v="1"/>
    <x v="2"/>
    <x v="2"/>
    <x v="15"/>
    <x v="11"/>
    <s v="United States"/>
    <x v="170"/>
    <x v="1"/>
    <m/>
    <x v="0"/>
    <x v="1"/>
    <d v="2019-11-10T00:00:00"/>
    <s v="Tue"/>
    <x v="7"/>
    <s v="CA-2019-163874"/>
    <n v="690"/>
    <s v="GBC Imprintable Covers"/>
    <s v="Anna Andreadi"/>
    <n v="98105"/>
    <n v="10"/>
    <n v="3"/>
    <n v="26"/>
  </r>
  <r>
    <n v="6"/>
    <x v="0"/>
    <x v="1049"/>
    <x v="3"/>
    <x v="0"/>
    <n v="6"/>
    <x v="1"/>
    <x v="8"/>
    <x v="0"/>
    <x v="17"/>
    <x v="1"/>
    <s v="United States"/>
    <x v="648"/>
    <x v="1"/>
    <m/>
    <x v="0"/>
    <x v="0"/>
    <d v="2019-03-02T00:00:00"/>
    <s v="Mon"/>
    <x v="2"/>
    <s v="CA-2019-163902"/>
    <n v="1006"/>
    <s v="Logitech G13 Programmable Gameboard with LCD Display"/>
    <s v="Anna Andreadi"/>
    <n v="90045"/>
    <n v="53"/>
    <n v="6"/>
    <n v="480"/>
  </r>
  <r>
    <n v="6"/>
    <x v="0"/>
    <x v="1049"/>
    <x v="3"/>
    <x v="0"/>
    <n v="6"/>
    <x v="1"/>
    <x v="0"/>
    <x v="0"/>
    <x v="17"/>
    <x v="1"/>
    <s v="United States"/>
    <x v="648"/>
    <x v="1"/>
    <m/>
    <x v="0"/>
    <x v="1"/>
    <d v="2019-03-02T00:00:00"/>
    <s v="Mon"/>
    <x v="2"/>
    <s v="CA-2019-163902"/>
    <n v="1246"/>
    <s v="Panasonic KX TS3282B Corded phone"/>
    <s v="Anna Andreadi"/>
    <n v="90045"/>
    <n v="15"/>
    <n v="3"/>
    <n v="197"/>
  </r>
  <r>
    <n v="5"/>
    <x v="2"/>
    <x v="1172"/>
    <x v="4"/>
    <x v="1"/>
    <n v="3"/>
    <x v="1"/>
    <x v="11"/>
    <x v="2"/>
    <x v="1"/>
    <x v="1"/>
    <s v="United States"/>
    <x v="496"/>
    <x v="1"/>
    <m/>
    <x v="0"/>
    <x v="0"/>
    <d v="2019-12-28T00:00:00"/>
    <s v="Sat"/>
    <x v="11"/>
    <s v="CA-2019-163979"/>
    <n v="100"/>
    <s v="Adjustable Depth Letter/Legal Cart"/>
    <s v="Anna Andreadi"/>
    <n v="94110"/>
    <n v="210"/>
    <n v="4"/>
    <n v="726"/>
  </r>
  <r>
    <n v="4"/>
    <x v="1"/>
    <x v="1084"/>
    <x v="3"/>
    <x v="0"/>
    <n v="6"/>
    <x v="1"/>
    <x v="6"/>
    <x v="2"/>
    <x v="16"/>
    <x v="12"/>
    <s v="United States"/>
    <x v="160"/>
    <x v="0"/>
    <m/>
    <x v="0"/>
    <x v="1"/>
    <d v="2019-12-18T00:00:00"/>
    <s v="Wed"/>
    <x v="6"/>
    <s v="CA-2019-164000"/>
    <n v="245"/>
    <s v="Avery Fluorescent Highlighter Four-Color Set"/>
    <s v="Chuck Magee"/>
    <n v="19134"/>
    <n v="2"/>
    <n v="7"/>
    <n v="19"/>
  </r>
  <r>
    <n v="6"/>
    <x v="0"/>
    <x v="1025"/>
    <x v="3"/>
    <x v="0"/>
    <n v="6"/>
    <x v="0"/>
    <x v="8"/>
    <x v="0"/>
    <x v="1"/>
    <x v="1"/>
    <s v="United States"/>
    <x v="135"/>
    <x v="1"/>
    <m/>
    <x v="0"/>
    <x v="0"/>
    <d v="2019-11-24T00:00:00"/>
    <s v="Tue"/>
    <x v="7"/>
    <s v="CA-2019-164028"/>
    <n v="1081"/>
    <s v="Memorex Mini Travel Drive 16 GB USB 2.0 Flash Drive"/>
    <s v="Anna Andreadi"/>
    <n v="94122"/>
    <n v="87"/>
    <n v="14"/>
    <n v="224"/>
  </r>
  <r>
    <n v="4"/>
    <x v="1"/>
    <x v="1289"/>
    <x v="3"/>
    <x v="0"/>
    <n v="6"/>
    <x v="0"/>
    <x v="4"/>
    <x v="2"/>
    <x v="4"/>
    <x v="4"/>
    <s v="United States"/>
    <x v="412"/>
    <x v="3"/>
    <m/>
    <x v="0"/>
    <x v="1"/>
    <d v="2019-05-23T00:00:00"/>
    <s v="Mon"/>
    <x v="5"/>
    <s v="CA-2019-164042"/>
    <n v="1221"/>
    <s v="OIC Thumb-Tacks"/>
    <s v="Kelly Williams"/>
    <n v="77095"/>
    <n v="1"/>
    <n v="2"/>
    <n v="2"/>
  </r>
  <r>
    <n v="4"/>
    <x v="1"/>
    <x v="1289"/>
    <x v="3"/>
    <x v="0"/>
    <n v="6"/>
    <x v="0"/>
    <x v="11"/>
    <x v="2"/>
    <x v="4"/>
    <x v="4"/>
    <s v="United States"/>
    <x v="412"/>
    <x v="3"/>
    <m/>
    <x v="0"/>
    <x v="1"/>
    <d v="2019-05-23T00:00:00"/>
    <s v="Mon"/>
    <x v="5"/>
    <s v="CA-2019-164042"/>
    <n v="1552"/>
    <s v="Tennsco Commercial Shelving"/>
    <s v="Kelly Williams"/>
    <n v="77095"/>
    <n v="-12"/>
    <n v="3"/>
    <n v="49"/>
  </r>
  <r>
    <n v="4"/>
    <x v="1"/>
    <x v="1289"/>
    <x v="3"/>
    <x v="0"/>
    <n v="6"/>
    <x v="0"/>
    <x v="2"/>
    <x v="2"/>
    <x v="4"/>
    <x v="4"/>
    <s v="United States"/>
    <x v="412"/>
    <x v="3"/>
    <m/>
    <x v="0"/>
    <x v="3"/>
    <d v="2019-05-23T00:00:00"/>
    <s v="Mon"/>
    <x v="5"/>
    <s v="CA-2019-164042"/>
    <n v="1519"/>
    <s v="Storex Dura Pro Binders"/>
    <s v="Kelly Williams"/>
    <n v="77095"/>
    <n v="-2"/>
    <n v="1"/>
    <n v="1"/>
  </r>
  <r>
    <n v="4"/>
    <x v="1"/>
    <x v="1289"/>
    <x v="3"/>
    <x v="0"/>
    <n v="6"/>
    <x v="0"/>
    <x v="12"/>
    <x v="2"/>
    <x v="4"/>
    <x v="4"/>
    <s v="United States"/>
    <x v="412"/>
    <x v="3"/>
    <m/>
    <x v="0"/>
    <x v="3"/>
    <d v="2019-05-23T00:00:00"/>
    <s v="Mon"/>
    <x v="5"/>
    <s v="CA-2019-164042"/>
    <n v="37"/>
    <s v="Acco 6 Outlet Guardian Premium Plus Surge Suppressor"/>
    <s v="Kelly Williams"/>
    <n v="77095"/>
    <n v="-47"/>
    <n v="5"/>
    <n v="18"/>
  </r>
  <r>
    <n v="4"/>
    <x v="1"/>
    <x v="1160"/>
    <x v="3"/>
    <x v="0"/>
    <n v="6"/>
    <x v="1"/>
    <x v="3"/>
    <x v="2"/>
    <x v="15"/>
    <x v="11"/>
    <s v="United States"/>
    <x v="34"/>
    <x v="1"/>
    <m/>
    <x v="0"/>
    <x v="0"/>
    <d v="2019-11-02T00:00:00"/>
    <s v="Mon"/>
    <x v="7"/>
    <s v="CA-2019-164049"/>
    <n v="1658"/>
    <s v="Wirebound Message Books, Four 2 3/4 x 5 Forms per Page, 200 Sets per Book"/>
    <s v="Anna Andreadi"/>
    <n v="98105"/>
    <n v="11"/>
    <n v="5"/>
    <n v="24"/>
  </r>
  <r>
    <n v="1"/>
    <x v="0"/>
    <x v="1216"/>
    <x v="3"/>
    <x v="2"/>
    <n v="1"/>
    <x v="0"/>
    <x v="11"/>
    <x v="2"/>
    <x v="4"/>
    <x v="4"/>
    <s v="United States"/>
    <x v="762"/>
    <x v="3"/>
    <m/>
    <x v="0"/>
    <x v="1"/>
    <d v="2019-01-26T00:00:00"/>
    <s v="Thu"/>
    <x v="11"/>
    <s v="CA-2019-164098"/>
    <n v="1456"/>
    <s v="SimpliFile Personal File, Black Granite, 15w x 6-15/16d x 11-1/4h"/>
    <s v="Kelly Williams"/>
    <n v="77070"/>
    <n v="2"/>
    <n v="2"/>
    <n v="18"/>
  </r>
  <r>
    <n v="4"/>
    <x v="1"/>
    <x v="1072"/>
    <x v="3"/>
    <x v="0"/>
    <n v="6"/>
    <x v="1"/>
    <x v="11"/>
    <x v="2"/>
    <x v="34"/>
    <x v="0"/>
    <s v="United States"/>
    <x v="322"/>
    <x v="0"/>
    <m/>
    <x v="0"/>
    <x v="0"/>
    <d v="2019-06-30T00:00:00"/>
    <s v="Mon"/>
    <x v="1"/>
    <s v="CA-2019-164112"/>
    <n v="533"/>
    <s v="Dual Level, Single-Width Filing Carts"/>
    <s v="Chuck Magee"/>
    <n v="10550"/>
    <n v="282"/>
    <n v="7"/>
    <n v="1085"/>
  </r>
  <r>
    <n v="6"/>
    <x v="0"/>
    <x v="1091"/>
    <x v="3"/>
    <x v="0"/>
    <n v="6"/>
    <x v="2"/>
    <x v="9"/>
    <x v="1"/>
    <x v="117"/>
    <x v="4"/>
    <s v="United States"/>
    <x v="362"/>
    <x v="3"/>
    <m/>
    <x v="0"/>
    <x v="7"/>
    <d v="2019-11-12T00:00:00"/>
    <s v="Thu"/>
    <x v="7"/>
    <s v="CA-2019-164168"/>
    <n v="566"/>
    <s v="Eldon Expressions Desk Accessory, Wood Photo Frame, Mahogany"/>
    <s v="Kelly Williams"/>
    <n v="75081"/>
    <n v="-18"/>
    <n v="3"/>
    <n v="23"/>
  </r>
  <r>
    <n v="6"/>
    <x v="0"/>
    <x v="1091"/>
    <x v="3"/>
    <x v="0"/>
    <n v="6"/>
    <x v="2"/>
    <x v="7"/>
    <x v="2"/>
    <x v="117"/>
    <x v="4"/>
    <s v="United States"/>
    <x v="362"/>
    <x v="3"/>
    <m/>
    <x v="0"/>
    <x v="1"/>
    <d v="2019-11-12T00:00:00"/>
    <s v="Thu"/>
    <x v="7"/>
    <s v="CA-2019-164168"/>
    <n v="4"/>
    <s v="#10- 4 1/8 x 9 1/2 Security-Tint Envelopes"/>
    <s v="Kelly Williams"/>
    <n v="75081"/>
    <n v="4"/>
    <n v="2"/>
    <n v="12"/>
  </r>
  <r>
    <n v="6"/>
    <x v="0"/>
    <x v="1091"/>
    <x v="3"/>
    <x v="0"/>
    <n v="6"/>
    <x v="2"/>
    <x v="11"/>
    <x v="2"/>
    <x v="117"/>
    <x v="4"/>
    <s v="United States"/>
    <x v="362"/>
    <x v="3"/>
    <m/>
    <x v="0"/>
    <x v="1"/>
    <d v="2019-11-12T00:00:00"/>
    <s v="Thu"/>
    <x v="7"/>
    <s v="CA-2019-164168"/>
    <n v="647"/>
    <s v="Fellowes Neat Ideas Storage Cubes"/>
    <s v="Kelly Williams"/>
    <n v="75081"/>
    <n v="-16"/>
    <n v="3"/>
    <n v="78"/>
  </r>
  <r>
    <n v="6"/>
    <x v="0"/>
    <x v="1091"/>
    <x v="3"/>
    <x v="0"/>
    <n v="6"/>
    <x v="2"/>
    <x v="2"/>
    <x v="2"/>
    <x v="117"/>
    <x v="4"/>
    <s v="United States"/>
    <x v="362"/>
    <x v="3"/>
    <m/>
    <x v="0"/>
    <x v="3"/>
    <d v="2019-11-12T00:00:00"/>
    <s v="Thu"/>
    <x v="7"/>
    <s v="CA-2019-164168"/>
    <n v="1529"/>
    <s v="Surelock Post Binders"/>
    <s v="Kelly Williams"/>
    <n v="75081"/>
    <n v="-46"/>
    <n v="5"/>
    <n v="31"/>
  </r>
  <r>
    <n v="6"/>
    <x v="0"/>
    <x v="1091"/>
    <x v="3"/>
    <x v="0"/>
    <n v="6"/>
    <x v="2"/>
    <x v="0"/>
    <x v="0"/>
    <x v="117"/>
    <x v="4"/>
    <s v="United States"/>
    <x v="362"/>
    <x v="3"/>
    <m/>
    <x v="0"/>
    <x v="1"/>
    <d v="2019-11-12T00:00:00"/>
    <s v="Thu"/>
    <x v="7"/>
    <s v="CA-2019-164168"/>
    <n v="1247"/>
    <s v="Panasonic KX TS3282W Corded phone"/>
    <s v="Kelly Williams"/>
    <n v="75081"/>
    <n v="8"/>
    <n v="1"/>
    <n v="68"/>
  </r>
  <r>
    <n v="6"/>
    <x v="0"/>
    <x v="1091"/>
    <x v="3"/>
    <x v="0"/>
    <n v="6"/>
    <x v="2"/>
    <x v="8"/>
    <x v="0"/>
    <x v="117"/>
    <x v="4"/>
    <s v="United States"/>
    <x v="362"/>
    <x v="3"/>
    <m/>
    <x v="0"/>
    <x v="1"/>
    <d v="2019-11-12T00:00:00"/>
    <s v="Thu"/>
    <x v="7"/>
    <s v="CA-2019-164168"/>
    <n v="1068"/>
    <s v="Maxell LTO Ultrium - 800 GB"/>
    <s v="Kelly Williams"/>
    <n v="75081"/>
    <n v="-1"/>
    <n v="2"/>
    <n v="45"/>
  </r>
  <r>
    <n v="0"/>
    <x v="0"/>
    <x v="1166"/>
    <x v="3"/>
    <x v="3"/>
    <n v="0"/>
    <x v="0"/>
    <x v="11"/>
    <x v="2"/>
    <x v="1"/>
    <x v="1"/>
    <s v="United States"/>
    <x v="17"/>
    <x v="1"/>
    <m/>
    <x v="0"/>
    <x v="0"/>
    <d v="2019-01-30T00:00:00"/>
    <s v="Mon"/>
    <x v="11"/>
    <s v="CA-2019-164329"/>
    <n v="1483"/>
    <s v="Space Solutions Commercial Steel Shelving"/>
    <s v="Anna Andreadi"/>
    <n v="94109"/>
    <n v="6"/>
    <n v="2"/>
    <n v="129"/>
  </r>
  <r>
    <n v="4"/>
    <x v="1"/>
    <x v="1044"/>
    <x v="3"/>
    <x v="0"/>
    <n v="6"/>
    <x v="0"/>
    <x v="10"/>
    <x v="2"/>
    <x v="15"/>
    <x v="11"/>
    <s v="United States"/>
    <x v="111"/>
    <x v="1"/>
    <m/>
    <x v="0"/>
    <x v="0"/>
    <d v="2019-11-12T00:00:00"/>
    <s v="Thu"/>
    <x v="7"/>
    <s v="CA-2019-164364"/>
    <n v="191"/>
    <s v="Avery 483"/>
    <s v="Anna Andreadi"/>
    <n v="98115"/>
    <n v="5"/>
    <n v="2"/>
    <n v="10"/>
  </r>
  <r>
    <n v="4"/>
    <x v="1"/>
    <x v="1044"/>
    <x v="3"/>
    <x v="0"/>
    <n v="6"/>
    <x v="0"/>
    <x v="6"/>
    <x v="2"/>
    <x v="15"/>
    <x v="11"/>
    <s v="United States"/>
    <x v="111"/>
    <x v="1"/>
    <m/>
    <x v="0"/>
    <x v="0"/>
    <d v="2019-11-12T00:00:00"/>
    <s v="Thu"/>
    <x v="7"/>
    <s v="CA-2019-164364"/>
    <n v="527"/>
    <s v="Dixon Ticonderoga Maple Cedar Pencil, #2"/>
    <s v="Anna Andreadi"/>
    <n v="98115"/>
    <n v="2"/>
    <n v="3"/>
    <n v="9"/>
  </r>
  <r>
    <n v="4"/>
    <x v="1"/>
    <x v="1044"/>
    <x v="3"/>
    <x v="0"/>
    <n v="6"/>
    <x v="0"/>
    <x v="15"/>
    <x v="2"/>
    <x v="15"/>
    <x v="11"/>
    <s v="United States"/>
    <x v="111"/>
    <x v="1"/>
    <m/>
    <x v="0"/>
    <x v="0"/>
    <d v="2019-11-12T00:00:00"/>
    <s v="Thu"/>
    <x v="7"/>
    <s v="CA-2019-164364"/>
    <n v="77"/>
    <s v="Acme Forged Steel Scissors with Black Enamel Handles"/>
    <s v="Anna Andreadi"/>
    <n v="98115"/>
    <n v="8"/>
    <n v="3"/>
    <n v="28"/>
  </r>
  <r>
    <n v="3"/>
    <x v="0"/>
    <x v="1066"/>
    <x v="3"/>
    <x v="1"/>
    <n v="3"/>
    <x v="0"/>
    <x v="5"/>
    <x v="1"/>
    <x v="0"/>
    <x v="0"/>
    <s v="United States"/>
    <x v="133"/>
    <x v="0"/>
    <m/>
    <x v="0"/>
    <x v="9"/>
    <d v="2019-07-15T00:00:00"/>
    <s v="Sun"/>
    <x v="1"/>
    <s v="CA-2019-164378"/>
    <n v="841"/>
    <s v="Hon Mobius Operators Chair"/>
    <s v="Chuck Magee"/>
    <n v="10024"/>
    <n v="89"/>
    <n v="6"/>
    <n v="664"/>
  </r>
  <r>
    <n v="3"/>
    <x v="0"/>
    <x v="1066"/>
    <x v="3"/>
    <x v="1"/>
    <n v="3"/>
    <x v="0"/>
    <x v="6"/>
    <x v="2"/>
    <x v="0"/>
    <x v="0"/>
    <s v="United States"/>
    <x v="133"/>
    <x v="0"/>
    <m/>
    <x v="0"/>
    <x v="0"/>
    <d v="2019-07-15T00:00:00"/>
    <s v="Sun"/>
    <x v="1"/>
    <s v="CA-2019-164378"/>
    <n v="1166"/>
    <s v="Newell 349"/>
    <s v="Chuck Magee"/>
    <n v="10024"/>
    <n v="2"/>
    <n v="2"/>
    <n v="7"/>
  </r>
  <r>
    <n v="3"/>
    <x v="0"/>
    <x v="1066"/>
    <x v="3"/>
    <x v="1"/>
    <n v="3"/>
    <x v="0"/>
    <x v="3"/>
    <x v="2"/>
    <x v="0"/>
    <x v="0"/>
    <s v="United States"/>
    <x v="133"/>
    <x v="0"/>
    <m/>
    <x v="0"/>
    <x v="0"/>
    <d v="2019-07-15T00:00:00"/>
    <s v="Sun"/>
    <x v="1"/>
    <s v="CA-2019-164378"/>
    <n v="1490"/>
    <s v="Spiral Phone Message Books with Labels by Adams"/>
    <s v="Chuck Magee"/>
    <n v="10024"/>
    <n v="4"/>
    <n v="2"/>
    <n v="9"/>
  </r>
  <r>
    <n v="3"/>
    <x v="0"/>
    <x v="1066"/>
    <x v="3"/>
    <x v="1"/>
    <n v="3"/>
    <x v="0"/>
    <x v="10"/>
    <x v="2"/>
    <x v="0"/>
    <x v="0"/>
    <s v="United States"/>
    <x v="133"/>
    <x v="0"/>
    <m/>
    <x v="0"/>
    <x v="0"/>
    <d v="2019-07-15T00:00:00"/>
    <s v="Sun"/>
    <x v="1"/>
    <s v="CA-2019-164378"/>
    <n v="219"/>
    <s v="Avery 509"/>
    <s v="Chuck Magee"/>
    <n v="10024"/>
    <n v="4"/>
    <n v="3"/>
    <n v="8"/>
  </r>
  <r>
    <n v="3"/>
    <x v="0"/>
    <x v="1066"/>
    <x v="3"/>
    <x v="1"/>
    <n v="3"/>
    <x v="0"/>
    <x v="8"/>
    <x v="0"/>
    <x v="0"/>
    <x v="0"/>
    <s v="United States"/>
    <x v="133"/>
    <x v="0"/>
    <m/>
    <x v="0"/>
    <x v="0"/>
    <d v="2019-07-15T00:00:00"/>
    <s v="Sun"/>
    <x v="1"/>
    <s v="CA-2019-164378"/>
    <n v="1468"/>
    <s v="Sony 32GB Class 10 Micro SDHC R40 Memory Card"/>
    <s v="Chuck Magee"/>
    <n v="10024"/>
    <n v="9"/>
    <n v="2"/>
    <n v="42"/>
  </r>
  <r>
    <n v="3"/>
    <x v="0"/>
    <x v="1178"/>
    <x v="3"/>
    <x v="1"/>
    <n v="3"/>
    <x v="1"/>
    <x v="10"/>
    <x v="2"/>
    <x v="17"/>
    <x v="1"/>
    <s v="United States"/>
    <x v="732"/>
    <x v="1"/>
    <m/>
    <x v="0"/>
    <x v="0"/>
    <d v="2019-02-18T00:00:00"/>
    <s v="Wed"/>
    <x v="3"/>
    <s v="CA-2019-164707"/>
    <n v="202"/>
    <s v="Avery 493"/>
    <s v="Anna Andreadi"/>
    <n v="90045"/>
    <n v="5"/>
    <n v="2"/>
    <n v="10"/>
  </r>
  <r>
    <n v="3"/>
    <x v="0"/>
    <x v="1178"/>
    <x v="3"/>
    <x v="1"/>
    <n v="3"/>
    <x v="1"/>
    <x v="8"/>
    <x v="0"/>
    <x v="17"/>
    <x v="1"/>
    <s v="United States"/>
    <x v="732"/>
    <x v="1"/>
    <m/>
    <x v="0"/>
    <x v="0"/>
    <d v="2019-02-18T00:00:00"/>
    <s v="Wed"/>
    <x v="3"/>
    <s v="CA-2019-164707"/>
    <n v="1078"/>
    <s v="Memorex Micro Travel Drive 32 GB"/>
    <s v="Anna Andreadi"/>
    <n v="90045"/>
    <n v="47"/>
    <n v="3"/>
    <n v="110"/>
  </r>
  <r>
    <n v="3"/>
    <x v="0"/>
    <x v="1178"/>
    <x v="3"/>
    <x v="1"/>
    <n v="3"/>
    <x v="1"/>
    <x v="0"/>
    <x v="0"/>
    <x v="17"/>
    <x v="1"/>
    <s v="United States"/>
    <x v="732"/>
    <x v="1"/>
    <m/>
    <x v="0"/>
    <x v="1"/>
    <d v="2019-02-18T00:00:00"/>
    <s v="Wed"/>
    <x v="3"/>
    <s v="CA-2019-164707"/>
    <n v="911"/>
    <s v="iHome FM Clock Radio with Lightning Dock"/>
    <s v="Anna Andreadi"/>
    <n v="90045"/>
    <n v="10"/>
    <n v="3"/>
    <n v="168"/>
  </r>
  <r>
    <n v="4"/>
    <x v="1"/>
    <x v="1060"/>
    <x v="3"/>
    <x v="0"/>
    <n v="6"/>
    <x v="1"/>
    <x v="9"/>
    <x v="1"/>
    <x v="47"/>
    <x v="8"/>
    <s v="United States"/>
    <x v="218"/>
    <x v="2"/>
    <m/>
    <x v="0"/>
    <x v="0"/>
    <d v="2019-09-18T00:00:00"/>
    <s v="Wed"/>
    <x v="0"/>
    <s v="CA-2019-164756"/>
    <n v="1054"/>
    <s v="Master Caster Door Stop, Gray"/>
    <s v="Cassandra Brandow"/>
    <n v="31907"/>
    <n v="7"/>
    <n v="4"/>
    <n v="20"/>
  </r>
  <r>
    <n v="4"/>
    <x v="1"/>
    <x v="1060"/>
    <x v="3"/>
    <x v="0"/>
    <n v="6"/>
    <x v="1"/>
    <x v="15"/>
    <x v="2"/>
    <x v="47"/>
    <x v="8"/>
    <s v="United States"/>
    <x v="218"/>
    <x v="2"/>
    <m/>
    <x v="0"/>
    <x v="0"/>
    <d v="2019-09-18T00:00:00"/>
    <s v="Wed"/>
    <x v="0"/>
    <s v="CA-2019-164756"/>
    <n v="668"/>
    <s v="Fiskars 8 Scissors, 2/Pack"/>
    <s v="Cassandra Brandow"/>
    <n v="31907"/>
    <n v="10"/>
    <n v="2"/>
    <n v="34"/>
  </r>
  <r>
    <n v="4"/>
    <x v="1"/>
    <x v="1060"/>
    <x v="3"/>
    <x v="0"/>
    <n v="6"/>
    <x v="1"/>
    <x v="6"/>
    <x v="2"/>
    <x v="47"/>
    <x v="8"/>
    <s v="United States"/>
    <x v="218"/>
    <x v="2"/>
    <m/>
    <x v="0"/>
    <x v="0"/>
    <d v="2019-09-18T00:00:00"/>
    <s v="Wed"/>
    <x v="0"/>
    <s v="CA-2019-164756"/>
    <n v="889"/>
    <s v="Hunt PowerHouse Electric Pencil Sharpener, Blue"/>
    <s v="Cassandra Brandow"/>
    <n v="31907"/>
    <n v="34"/>
    <n v="3"/>
    <n v="114"/>
  </r>
  <r>
    <n v="4"/>
    <x v="1"/>
    <x v="1060"/>
    <x v="3"/>
    <x v="0"/>
    <n v="6"/>
    <x v="1"/>
    <x v="3"/>
    <x v="2"/>
    <x v="47"/>
    <x v="8"/>
    <s v="United States"/>
    <x v="218"/>
    <x v="2"/>
    <m/>
    <x v="0"/>
    <x v="0"/>
    <d v="2019-09-18T00:00:00"/>
    <s v="Wed"/>
    <x v="0"/>
    <s v="CA-2019-164756"/>
    <n v="1797"/>
    <s v="Xerox 1997"/>
    <s v="Cassandra Brandow"/>
    <n v="31907"/>
    <n v="12"/>
    <n v="4"/>
    <n v="26"/>
  </r>
  <r>
    <n v="4"/>
    <x v="1"/>
    <x v="1060"/>
    <x v="3"/>
    <x v="0"/>
    <n v="6"/>
    <x v="1"/>
    <x v="3"/>
    <x v="2"/>
    <x v="47"/>
    <x v="8"/>
    <s v="United States"/>
    <x v="218"/>
    <x v="2"/>
    <m/>
    <x v="0"/>
    <x v="0"/>
    <d v="2019-09-18T00:00:00"/>
    <s v="Wed"/>
    <x v="0"/>
    <s v="CA-2019-164756"/>
    <n v="1710"/>
    <s v="Xerox 1917"/>
    <s v="Cassandra Brandow"/>
    <n v="31907"/>
    <n v="115"/>
    <n v="5"/>
    <n v="245"/>
  </r>
  <r>
    <n v="4"/>
    <x v="1"/>
    <x v="1060"/>
    <x v="3"/>
    <x v="0"/>
    <n v="6"/>
    <x v="1"/>
    <x v="3"/>
    <x v="2"/>
    <x v="47"/>
    <x v="8"/>
    <s v="United States"/>
    <x v="218"/>
    <x v="2"/>
    <m/>
    <x v="0"/>
    <x v="0"/>
    <d v="2019-09-18T00:00:00"/>
    <s v="Wed"/>
    <x v="0"/>
    <s v="CA-2019-164756"/>
    <n v="1302"/>
    <s v="Post-it “Important Message” Note Pad, Neon Colors, 50 Sheets/Pad"/>
    <s v="Cassandra Brandow"/>
    <n v="31907"/>
    <n v="24"/>
    <n v="7"/>
    <n v="51"/>
  </r>
  <r>
    <n v="4"/>
    <x v="1"/>
    <x v="1060"/>
    <x v="3"/>
    <x v="0"/>
    <n v="6"/>
    <x v="1"/>
    <x v="0"/>
    <x v="0"/>
    <x v="47"/>
    <x v="8"/>
    <s v="United States"/>
    <x v="218"/>
    <x v="2"/>
    <m/>
    <x v="0"/>
    <x v="0"/>
    <d v="2019-09-18T00:00:00"/>
    <s v="Wed"/>
    <x v="0"/>
    <s v="CA-2019-164756"/>
    <n v="160"/>
    <s v="AT&amp;T CL83451 4-Handset Telephone"/>
    <s v="Cassandra Brandow"/>
    <n v="31907"/>
    <n v="119"/>
    <n v="2"/>
    <n v="412"/>
  </r>
  <r>
    <n v="4"/>
    <x v="1"/>
    <x v="1060"/>
    <x v="3"/>
    <x v="0"/>
    <n v="6"/>
    <x v="1"/>
    <x v="0"/>
    <x v="0"/>
    <x v="47"/>
    <x v="8"/>
    <s v="United States"/>
    <x v="218"/>
    <x v="2"/>
    <m/>
    <x v="0"/>
    <x v="0"/>
    <d v="2019-09-18T00:00:00"/>
    <s v="Wed"/>
    <x v="0"/>
    <s v="CA-2019-164756"/>
    <n v="891"/>
    <s v="I Needs 3d Hello Kitty Hybrid Silicone Case Cover for HTC One X 4g with 3d Hello Kitty Stylus Pen Green/pink"/>
    <s v="Cassandra Brandow"/>
    <n v="31907"/>
    <n v="27"/>
    <n v="8"/>
    <n v="96"/>
  </r>
  <r>
    <n v="4"/>
    <x v="2"/>
    <x v="961"/>
    <x v="3"/>
    <x v="1"/>
    <n v="3"/>
    <x v="1"/>
    <x v="10"/>
    <x v="2"/>
    <x v="35"/>
    <x v="38"/>
    <s v="United States"/>
    <x v="782"/>
    <x v="0"/>
    <m/>
    <x v="0"/>
    <x v="0"/>
    <d v="2019-10-15T00:00:00"/>
    <s v="Sun"/>
    <x v="8"/>
    <s v="CA-2019-164819"/>
    <n v="1264"/>
    <s v="Permanent Self-Adhesive File Folder Labels for Typewriters by Universal"/>
    <s v="Chuck Magee"/>
    <n v="6824"/>
    <n v="6"/>
    <n v="5"/>
    <n v="13"/>
  </r>
  <r>
    <n v="7"/>
    <x v="2"/>
    <x v="1283"/>
    <x v="4"/>
    <x v="0"/>
    <n v="6"/>
    <x v="0"/>
    <x v="10"/>
    <x v="2"/>
    <x v="0"/>
    <x v="0"/>
    <s v="United States"/>
    <x v="469"/>
    <x v="0"/>
    <m/>
    <x v="0"/>
    <x v="0"/>
    <d v="2019-12-28T00:00:00"/>
    <s v="Sat"/>
    <x v="11"/>
    <s v="CA-2019-164826"/>
    <n v="180"/>
    <s v="Avery 473"/>
    <s v="Chuck Magee"/>
    <n v="10024"/>
    <n v="35"/>
    <n v="7"/>
    <n v="72"/>
  </r>
  <r>
    <n v="7"/>
    <x v="2"/>
    <x v="1283"/>
    <x v="4"/>
    <x v="0"/>
    <n v="6"/>
    <x v="0"/>
    <x v="4"/>
    <x v="2"/>
    <x v="0"/>
    <x v="0"/>
    <s v="United States"/>
    <x v="469"/>
    <x v="0"/>
    <m/>
    <x v="0"/>
    <x v="0"/>
    <d v="2019-12-28T00:00:00"/>
    <s v="Sat"/>
    <x v="11"/>
    <s v="CA-2019-164826"/>
    <n v="1218"/>
    <s v="OIC Bulk Pack Metal Binder Clips"/>
    <s v="Chuck Magee"/>
    <n v="10024"/>
    <n v="6"/>
    <n v="4"/>
    <n v="14"/>
  </r>
  <r>
    <n v="7"/>
    <x v="2"/>
    <x v="1283"/>
    <x v="4"/>
    <x v="0"/>
    <n v="6"/>
    <x v="0"/>
    <x v="2"/>
    <x v="2"/>
    <x v="0"/>
    <x v="0"/>
    <s v="United States"/>
    <x v="469"/>
    <x v="0"/>
    <m/>
    <x v="0"/>
    <x v="1"/>
    <d v="2019-12-28T00:00:00"/>
    <s v="Sat"/>
    <x v="11"/>
    <s v="CA-2019-164826"/>
    <n v="1519"/>
    <s v="Storex Dura Pro Binders"/>
    <s v="Chuck Magee"/>
    <n v="10024"/>
    <n v="11"/>
    <n v="7"/>
    <n v="33"/>
  </r>
  <r>
    <n v="7"/>
    <x v="2"/>
    <x v="1283"/>
    <x v="4"/>
    <x v="0"/>
    <n v="6"/>
    <x v="0"/>
    <x v="0"/>
    <x v="0"/>
    <x v="0"/>
    <x v="0"/>
    <s v="United States"/>
    <x v="469"/>
    <x v="0"/>
    <m/>
    <x v="0"/>
    <x v="0"/>
    <d v="2019-12-28T00:00:00"/>
    <s v="Sat"/>
    <x v="11"/>
    <s v="CA-2019-164826"/>
    <n v="478"/>
    <s v="Cush Cases Heavy Duty Rugged Cover Case for Samsung Galaxy S5 - Purple"/>
    <s v="Chuck Magee"/>
    <n v="10024"/>
    <n v="4"/>
    <n v="3"/>
    <n v="15"/>
  </r>
  <r>
    <n v="5"/>
    <x v="1"/>
    <x v="1032"/>
    <x v="3"/>
    <x v="0"/>
    <n v="6"/>
    <x v="1"/>
    <x v="6"/>
    <x v="2"/>
    <x v="21"/>
    <x v="2"/>
    <s v="United States"/>
    <x v="491"/>
    <x v="2"/>
    <m/>
    <x v="0"/>
    <x v="1"/>
    <d v="2019-12-02T00:00:00"/>
    <s v="Mon"/>
    <x v="6"/>
    <s v="CA-2019-164917"/>
    <n v="376"/>
    <s v="Bulldog Vacuum Base Pencil Sharpener"/>
    <s v="Cassandra Brandow"/>
    <n v="33180"/>
    <n v="4"/>
    <n v="5"/>
    <n v="48"/>
  </r>
  <r>
    <n v="4"/>
    <x v="1"/>
    <x v="1099"/>
    <x v="3"/>
    <x v="0"/>
    <n v="6"/>
    <x v="1"/>
    <x v="10"/>
    <x v="2"/>
    <x v="17"/>
    <x v="1"/>
    <s v="United States"/>
    <x v="330"/>
    <x v="1"/>
    <m/>
    <x v="0"/>
    <x v="0"/>
    <d v="2019-07-11T00:00:00"/>
    <s v="Wed"/>
    <x v="1"/>
    <s v="CA-2019-164959"/>
    <n v="190"/>
    <s v="Avery 482"/>
    <s v="Anna Andreadi"/>
    <n v="90004"/>
    <n v="4"/>
    <n v="3"/>
    <n v="9"/>
  </r>
  <r>
    <n v="2"/>
    <x v="1"/>
    <x v="1148"/>
    <x v="3"/>
    <x v="1"/>
    <n v="3"/>
    <x v="0"/>
    <x v="2"/>
    <x v="2"/>
    <x v="12"/>
    <x v="9"/>
    <s v="United States"/>
    <x v="614"/>
    <x v="1"/>
    <s v="Yes"/>
    <x v="1"/>
    <x v="1"/>
    <d v="2019-09-15T00:00:00"/>
    <s v="Sun"/>
    <x v="0"/>
    <s v="CA-2019-165008"/>
    <n v="270"/>
    <s v="Avery Trapezoid Ring Binder, 3 Capacity, Black, 1040 sheets"/>
    <s v="Anna Andreadi"/>
    <n v="84106"/>
    <n v="107"/>
    <n v="9"/>
    <n v="295"/>
  </r>
  <r>
    <n v="4"/>
    <x v="1"/>
    <x v="1025"/>
    <x v="3"/>
    <x v="0"/>
    <n v="6"/>
    <x v="1"/>
    <x v="6"/>
    <x v="2"/>
    <x v="101"/>
    <x v="8"/>
    <s v="United States"/>
    <x v="488"/>
    <x v="2"/>
    <m/>
    <x v="0"/>
    <x v="0"/>
    <d v="2019-11-26T00:00:00"/>
    <s v="Thu"/>
    <x v="7"/>
    <s v="CA-2019-165029"/>
    <n v="1164"/>
    <s v="Newell 347"/>
    <s v="Cassandra Brandow"/>
    <n v="30318"/>
    <n v="4"/>
    <n v="3"/>
    <n v="13"/>
  </r>
  <r>
    <n v="2"/>
    <x v="2"/>
    <x v="1010"/>
    <x v="3"/>
    <x v="2"/>
    <n v="1"/>
    <x v="0"/>
    <x v="12"/>
    <x v="2"/>
    <x v="500"/>
    <x v="4"/>
    <s v="United States"/>
    <x v="0"/>
    <x v="3"/>
    <m/>
    <x v="0"/>
    <x v="3"/>
    <d v="2019-12-11T00:00:00"/>
    <s v="Wed"/>
    <x v="6"/>
    <s v="CA-2019-165099"/>
    <n v="856"/>
    <s v="Hoover Commercial Lightweight Upright Vacuum"/>
    <s v="Kelly Williams"/>
    <n v="79605"/>
    <n v="-4"/>
    <n v="2"/>
    <n v="1"/>
  </r>
  <r>
    <n v="2"/>
    <x v="2"/>
    <x v="1068"/>
    <x v="3"/>
    <x v="2"/>
    <n v="1"/>
    <x v="1"/>
    <x v="11"/>
    <x v="2"/>
    <x v="17"/>
    <x v="1"/>
    <s v="United States"/>
    <x v="555"/>
    <x v="1"/>
    <m/>
    <x v="0"/>
    <x v="0"/>
    <d v="2019-09-21T00:00:00"/>
    <s v="Sat"/>
    <x v="0"/>
    <s v="CA-2019-165155"/>
    <n v="1544"/>
    <s v="Tenex Personal Filing Tote With Secure Closure Lid, Black/Frost"/>
    <s v="Anna Andreadi"/>
    <n v="90045"/>
    <n v="4"/>
    <n v="1"/>
    <n v="16"/>
  </r>
  <r>
    <n v="3"/>
    <x v="0"/>
    <x v="1044"/>
    <x v="3"/>
    <x v="1"/>
    <n v="3"/>
    <x v="0"/>
    <x v="3"/>
    <x v="2"/>
    <x v="60"/>
    <x v="27"/>
    <s v="United States"/>
    <x v="235"/>
    <x v="2"/>
    <m/>
    <x v="0"/>
    <x v="1"/>
    <d v="2019-11-13T00:00:00"/>
    <s v="Fri"/>
    <x v="7"/>
    <s v="CA-2019-165204"/>
    <n v="1621"/>
    <s v="While you Were Out Message Book, One Form per Page"/>
    <s v="Cassandra Brandow"/>
    <n v="38109"/>
    <n v="3"/>
    <n v="3"/>
    <n v="9"/>
  </r>
  <r>
    <n v="3"/>
    <x v="0"/>
    <x v="1044"/>
    <x v="3"/>
    <x v="1"/>
    <n v="3"/>
    <x v="0"/>
    <x v="11"/>
    <x v="2"/>
    <x v="60"/>
    <x v="27"/>
    <s v="United States"/>
    <x v="235"/>
    <x v="2"/>
    <m/>
    <x v="0"/>
    <x v="1"/>
    <d v="2019-11-13T00:00:00"/>
    <s v="Fri"/>
    <x v="7"/>
    <s v="CA-2019-165204"/>
    <n v="1553"/>
    <s v="Tennsco Double-Tier Lockers"/>
    <s v="Cassandra Brandow"/>
    <n v="38109"/>
    <n v="-63"/>
    <n v="4"/>
    <n v="720"/>
  </r>
  <r>
    <n v="4"/>
    <x v="1"/>
    <x v="1168"/>
    <x v="3"/>
    <x v="0"/>
    <n v="6"/>
    <x v="2"/>
    <x v="8"/>
    <x v="0"/>
    <x v="0"/>
    <x v="0"/>
    <s v="United States"/>
    <x v="340"/>
    <x v="0"/>
    <m/>
    <x v="0"/>
    <x v="0"/>
    <d v="2019-06-17T00:00:00"/>
    <s v="Tue"/>
    <x v="9"/>
    <s v="CA-2019-165323"/>
    <n v="968"/>
    <s v="Kingston Digital DataTraveler 64GB USB 2.0"/>
    <s v="Chuck Magee"/>
    <n v="10024"/>
    <n v="8"/>
    <n v="3"/>
    <n v="101"/>
  </r>
  <r>
    <n v="4"/>
    <x v="1"/>
    <x v="1168"/>
    <x v="3"/>
    <x v="0"/>
    <n v="6"/>
    <x v="2"/>
    <x v="13"/>
    <x v="0"/>
    <x v="0"/>
    <x v="0"/>
    <s v="United States"/>
    <x v="340"/>
    <x v="0"/>
    <m/>
    <x v="0"/>
    <x v="0"/>
    <d v="2019-06-17T00:00:00"/>
    <s v="Tue"/>
    <x v="9"/>
    <s v="CA-2019-165323"/>
    <n v="805"/>
    <s v="Hewlett-Packard Desktjet 6988DT Refurbished Printer"/>
    <s v="Chuck Magee"/>
    <n v="10024"/>
    <n v="1668"/>
    <n v="5"/>
    <n v="3405"/>
  </r>
  <r>
    <n v="1"/>
    <x v="0"/>
    <x v="1202"/>
    <x v="3"/>
    <x v="2"/>
    <n v="1"/>
    <x v="0"/>
    <x v="14"/>
    <x v="1"/>
    <x v="13"/>
    <x v="10"/>
    <s v="United States"/>
    <x v="536"/>
    <x v="3"/>
    <m/>
    <x v="0"/>
    <x v="2"/>
    <d v="2019-08-03T00:00:00"/>
    <s v="Tue"/>
    <x v="10"/>
    <s v="CA-2019-165386"/>
    <n v="1228"/>
    <s v="OSullivan Elevations Bookcase, Cherry Finish"/>
    <s v="Kelly Williams"/>
    <n v="60623"/>
    <n v="-37"/>
    <n v="2"/>
    <n v="183"/>
  </r>
  <r>
    <n v="4"/>
    <x v="1"/>
    <x v="1258"/>
    <x v="3"/>
    <x v="0"/>
    <n v="6"/>
    <x v="1"/>
    <x v="8"/>
    <x v="0"/>
    <x v="15"/>
    <x v="11"/>
    <s v="United States"/>
    <x v="543"/>
    <x v="1"/>
    <s v="Yes"/>
    <x v="1"/>
    <x v="0"/>
    <d v="2019-03-20T00:00:00"/>
    <s v="Fri"/>
    <x v="2"/>
    <s v="CA-2019-165491"/>
    <n v="921"/>
    <s v="Imation Secure Drive + Hardware Encrypted USB flash drive - 16 GB"/>
    <s v="Anna Andreadi"/>
    <n v="98115"/>
    <n v="64"/>
    <n v="7"/>
    <n v="266"/>
  </r>
  <r>
    <n v="2"/>
    <x v="1"/>
    <x v="961"/>
    <x v="3"/>
    <x v="1"/>
    <n v="3"/>
    <x v="1"/>
    <x v="11"/>
    <x v="2"/>
    <x v="396"/>
    <x v="36"/>
    <s v="United States"/>
    <x v="218"/>
    <x v="0"/>
    <m/>
    <x v="0"/>
    <x v="0"/>
    <d v="2019-10-17T00:00:00"/>
    <s v="Tue"/>
    <x v="8"/>
    <s v="CA-2019-165603"/>
    <n v="14"/>
    <s v="2300 Heavy-Duty Transfer File Systems by Perma"/>
    <s v="Chuck Magee"/>
    <n v="2886"/>
    <n v="9"/>
    <n v="2"/>
    <n v="50"/>
  </r>
  <r>
    <n v="2"/>
    <x v="1"/>
    <x v="961"/>
    <x v="3"/>
    <x v="1"/>
    <n v="3"/>
    <x v="1"/>
    <x v="3"/>
    <x v="2"/>
    <x v="396"/>
    <x v="36"/>
    <s v="United States"/>
    <x v="218"/>
    <x v="0"/>
    <m/>
    <x v="0"/>
    <x v="0"/>
    <d v="2019-10-17T00:00:00"/>
    <s v="Tue"/>
    <x v="8"/>
    <s v="CA-2019-165603"/>
    <n v="1755"/>
    <s v="Xerox 1958"/>
    <s v="Chuck Magee"/>
    <n v="2886"/>
    <n v="6"/>
    <n v="2"/>
    <n v="13"/>
  </r>
  <r>
    <n v="6"/>
    <x v="0"/>
    <x v="983"/>
    <x v="3"/>
    <x v="0"/>
    <n v="6"/>
    <x v="0"/>
    <x v="12"/>
    <x v="2"/>
    <x v="149"/>
    <x v="5"/>
    <s v="United States"/>
    <x v="111"/>
    <x v="2"/>
    <m/>
    <x v="0"/>
    <x v="0"/>
    <d v="2019-11-17T00:00:00"/>
    <s v="Tue"/>
    <x v="7"/>
    <s v="CA-2019-165687"/>
    <n v="334"/>
    <s v="Bionaire 99.97% HEPA Air Cleaner"/>
    <s v="Cassandra Brandow"/>
    <n v="24153"/>
    <n v="12"/>
    <n v="2"/>
    <n v="35"/>
  </r>
  <r>
    <n v="6"/>
    <x v="0"/>
    <x v="1027"/>
    <x v="3"/>
    <x v="0"/>
    <n v="6"/>
    <x v="0"/>
    <x v="6"/>
    <x v="2"/>
    <x v="305"/>
    <x v="16"/>
    <s v="United States"/>
    <x v="467"/>
    <x v="2"/>
    <m/>
    <x v="0"/>
    <x v="1"/>
    <d v="2019-12-02T00:00:00"/>
    <s v="Mon"/>
    <x v="6"/>
    <s v="CA-2019-165715"/>
    <n v="1411"/>
    <s v="Sanford 52201 APSCO Electric Pencil Sharpener"/>
    <s v="Cassandra Brandow"/>
    <n v="27405"/>
    <n v="2"/>
    <n v="1"/>
    <n v="33"/>
  </r>
  <r>
    <n v="6"/>
    <x v="0"/>
    <x v="1188"/>
    <x v="3"/>
    <x v="0"/>
    <n v="6"/>
    <x v="2"/>
    <x v="11"/>
    <x v="2"/>
    <x v="16"/>
    <x v="12"/>
    <s v="United States"/>
    <x v="525"/>
    <x v="0"/>
    <m/>
    <x v="0"/>
    <x v="1"/>
    <d v="2019-06-22T00:00:00"/>
    <s v="Sun"/>
    <x v="9"/>
    <s v="CA-2019-165757"/>
    <n v="1288"/>
    <s v="Plastic Stacking Crates &amp; Casters"/>
    <s v="Chuck Magee"/>
    <n v="19140"/>
    <n v="1"/>
    <n v="2"/>
    <n v="9"/>
  </r>
  <r>
    <n v="6"/>
    <x v="0"/>
    <x v="1188"/>
    <x v="3"/>
    <x v="0"/>
    <n v="6"/>
    <x v="2"/>
    <x v="2"/>
    <x v="2"/>
    <x v="16"/>
    <x v="12"/>
    <s v="United States"/>
    <x v="525"/>
    <x v="0"/>
    <m/>
    <x v="0"/>
    <x v="4"/>
    <d v="2019-06-22T00:00:00"/>
    <s v="Sun"/>
    <x v="9"/>
    <s v="CA-2019-165757"/>
    <n v="697"/>
    <s v="GBC Plasticlear Binding Covers"/>
    <s v="Chuck Magee"/>
    <n v="19140"/>
    <n v="-8"/>
    <n v="3"/>
    <n v="10"/>
  </r>
  <r>
    <n v="6"/>
    <x v="0"/>
    <x v="1188"/>
    <x v="3"/>
    <x v="0"/>
    <n v="6"/>
    <x v="2"/>
    <x v="2"/>
    <x v="2"/>
    <x v="16"/>
    <x v="12"/>
    <s v="United States"/>
    <x v="525"/>
    <x v="0"/>
    <m/>
    <x v="0"/>
    <x v="4"/>
    <d v="2019-06-22T00:00:00"/>
    <s v="Sun"/>
    <x v="9"/>
    <s v="CA-2019-165757"/>
    <n v="1634"/>
    <s v="Wilson Jones Century Plastic Molded Ring Binders"/>
    <s v="Chuck Magee"/>
    <n v="19140"/>
    <n v="-24"/>
    <n v="5"/>
    <n v="31"/>
  </r>
  <r>
    <n v="7"/>
    <x v="2"/>
    <x v="1059"/>
    <x v="3"/>
    <x v="0"/>
    <n v="6"/>
    <x v="0"/>
    <x v="3"/>
    <x v="2"/>
    <x v="292"/>
    <x v="25"/>
    <s v="United States"/>
    <x v="684"/>
    <x v="0"/>
    <m/>
    <x v="0"/>
    <x v="0"/>
    <d v="2019-12-21T00:00:00"/>
    <s v="Sat"/>
    <x v="6"/>
    <s v="CA-2019-165841"/>
    <n v="1706"/>
    <s v="Xerox 1913"/>
    <s v="Chuck Magee"/>
    <n v="7501"/>
    <n v="80"/>
    <n v="3"/>
    <n v="166"/>
  </r>
  <r>
    <n v="7"/>
    <x v="2"/>
    <x v="1059"/>
    <x v="3"/>
    <x v="0"/>
    <n v="6"/>
    <x v="0"/>
    <x v="15"/>
    <x v="2"/>
    <x v="292"/>
    <x v="25"/>
    <s v="United States"/>
    <x v="684"/>
    <x v="0"/>
    <m/>
    <x v="0"/>
    <x v="0"/>
    <d v="2019-12-21T00:00:00"/>
    <s v="Sat"/>
    <x v="6"/>
    <s v="CA-2019-165841"/>
    <n v="78"/>
    <s v="Acme Hot Forged Carbon Steel Scissors with Nickel-Plated Handles, 3 7/8 Cut, 8L"/>
    <s v="Chuck Magee"/>
    <n v="7501"/>
    <n v="20"/>
    <n v="5"/>
    <n v="70"/>
  </r>
  <r>
    <n v="7"/>
    <x v="2"/>
    <x v="1059"/>
    <x v="3"/>
    <x v="0"/>
    <n v="6"/>
    <x v="0"/>
    <x v="0"/>
    <x v="0"/>
    <x v="292"/>
    <x v="25"/>
    <s v="United States"/>
    <x v="684"/>
    <x v="0"/>
    <m/>
    <x v="0"/>
    <x v="0"/>
    <d v="2019-12-21T00:00:00"/>
    <s v="Sat"/>
    <x v="6"/>
    <s v="CA-2019-165841"/>
    <n v="938"/>
    <s v="Jabra SPEAK 410"/>
    <s v="Chuck Magee"/>
    <n v="7501"/>
    <n v="79"/>
    <n v="3"/>
    <n v="282"/>
  </r>
  <r>
    <n v="4"/>
    <x v="1"/>
    <x v="1189"/>
    <x v="3"/>
    <x v="0"/>
    <n v="6"/>
    <x v="2"/>
    <x v="6"/>
    <x v="2"/>
    <x v="2"/>
    <x v="2"/>
    <s v="United States"/>
    <x v="549"/>
    <x v="2"/>
    <m/>
    <x v="0"/>
    <x v="1"/>
    <d v="2019-04-07T00:00:00"/>
    <s v="Sat"/>
    <x v="4"/>
    <s v="CA-2019-165904"/>
    <n v="30"/>
    <s v="50 Colored Long Pencils"/>
    <s v="Cassandra Brandow"/>
    <n v="32216"/>
    <n v="1"/>
    <n v="2"/>
    <n v="16"/>
  </r>
  <r>
    <n v="4"/>
    <x v="1"/>
    <x v="1189"/>
    <x v="3"/>
    <x v="0"/>
    <n v="6"/>
    <x v="2"/>
    <x v="0"/>
    <x v="0"/>
    <x v="2"/>
    <x v="2"/>
    <s v="United States"/>
    <x v="549"/>
    <x v="2"/>
    <m/>
    <x v="0"/>
    <x v="1"/>
    <d v="2019-04-07T00:00:00"/>
    <s v="Sat"/>
    <x v="4"/>
    <s v="CA-2019-165904"/>
    <n v="154"/>
    <s v="AT&amp;T 1080 Corded phone"/>
    <s v="Cassandra Brandow"/>
    <n v="32216"/>
    <n v="19"/>
    <n v="2"/>
    <n v="219"/>
  </r>
  <r>
    <n v="7"/>
    <x v="2"/>
    <x v="1156"/>
    <x v="3"/>
    <x v="0"/>
    <n v="6"/>
    <x v="1"/>
    <x v="7"/>
    <x v="2"/>
    <x v="24"/>
    <x v="1"/>
    <s v="United States"/>
    <x v="610"/>
    <x v="1"/>
    <s v="Yes"/>
    <x v="1"/>
    <x v="0"/>
    <d v="2019-08-17T00:00:00"/>
    <s v="Tue"/>
    <x v="10"/>
    <s v="CA-2019-166093"/>
    <n v="1501"/>
    <s v="Staple envelope"/>
    <s v="Anna Andreadi"/>
    <n v="94513"/>
    <n v="12"/>
    <n v="2"/>
    <n v="23"/>
  </r>
  <r>
    <n v="7"/>
    <x v="2"/>
    <x v="1156"/>
    <x v="3"/>
    <x v="0"/>
    <n v="6"/>
    <x v="1"/>
    <x v="3"/>
    <x v="2"/>
    <x v="24"/>
    <x v="1"/>
    <s v="United States"/>
    <x v="610"/>
    <x v="1"/>
    <s v="Yes"/>
    <x v="1"/>
    <x v="0"/>
    <d v="2019-08-17T00:00:00"/>
    <s v="Tue"/>
    <x v="10"/>
    <s v="CA-2019-166093"/>
    <n v="1759"/>
    <s v="Xerox 1962"/>
    <s v="Anna Andreadi"/>
    <n v="94513"/>
    <n v="4"/>
    <n v="2"/>
    <n v="9"/>
  </r>
  <r>
    <n v="7"/>
    <x v="2"/>
    <x v="1156"/>
    <x v="3"/>
    <x v="0"/>
    <n v="6"/>
    <x v="1"/>
    <x v="11"/>
    <x v="2"/>
    <x v="24"/>
    <x v="1"/>
    <s v="United States"/>
    <x v="610"/>
    <x v="1"/>
    <s v="Yes"/>
    <x v="1"/>
    <x v="0"/>
    <d v="2019-08-17T00:00:00"/>
    <s v="Tue"/>
    <x v="10"/>
    <s v="CA-2019-166093"/>
    <n v="1498"/>
    <s v="Standard Rollaway File with Lock"/>
    <s v="Anna Andreadi"/>
    <n v="94513"/>
    <n v="141"/>
    <n v="3"/>
    <n v="541"/>
  </r>
  <r>
    <n v="7"/>
    <x v="2"/>
    <x v="1156"/>
    <x v="3"/>
    <x v="0"/>
    <n v="6"/>
    <x v="1"/>
    <x v="12"/>
    <x v="2"/>
    <x v="24"/>
    <x v="1"/>
    <s v="United States"/>
    <x v="610"/>
    <x v="1"/>
    <s v="Yes"/>
    <x v="1"/>
    <x v="0"/>
    <d v="2019-08-17T00:00:00"/>
    <s v="Tue"/>
    <x v="10"/>
    <s v="CA-2019-166093"/>
    <n v="1424"/>
    <s v="Sanyo 2.5 Cubic Foot Mid-Size Office Refrigerators"/>
    <s v="Anna Andreadi"/>
    <n v="94513"/>
    <n v="655"/>
    <n v="9"/>
    <n v="2518"/>
  </r>
  <r>
    <n v="7"/>
    <x v="2"/>
    <x v="1156"/>
    <x v="3"/>
    <x v="0"/>
    <n v="6"/>
    <x v="1"/>
    <x v="2"/>
    <x v="2"/>
    <x v="24"/>
    <x v="1"/>
    <s v="United States"/>
    <x v="610"/>
    <x v="1"/>
    <s v="Yes"/>
    <x v="1"/>
    <x v="1"/>
    <d v="2019-08-17T00:00:00"/>
    <s v="Tue"/>
    <x v="10"/>
    <s v="CA-2019-166093"/>
    <n v="1635"/>
    <s v="Wilson Jones Clip &amp; Carry Folder Binder Tool for Ring Binders, Clear"/>
    <s v="Anna Andreadi"/>
    <n v="94513"/>
    <n v="5"/>
    <n v="3"/>
    <n v="14"/>
  </r>
  <r>
    <n v="7"/>
    <x v="2"/>
    <x v="1156"/>
    <x v="3"/>
    <x v="0"/>
    <n v="6"/>
    <x v="1"/>
    <x v="2"/>
    <x v="2"/>
    <x v="24"/>
    <x v="1"/>
    <s v="United States"/>
    <x v="610"/>
    <x v="1"/>
    <s v="Yes"/>
    <x v="1"/>
    <x v="1"/>
    <d v="2019-08-17T00:00:00"/>
    <s v="Tue"/>
    <x v="10"/>
    <s v="CA-2019-166093"/>
    <n v="706"/>
    <s v="GBC Recycled Grain Textured Covers"/>
    <s v="Anna Andreadi"/>
    <n v="94513"/>
    <n v="77"/>
    <n v="8"/>
    <n v="221"/>
  </r>
  <r>
    <n v="7"/>
    <x v="2"/>
    <x v="1156"/>
    <x v="3"/>
    <x v="0"/>
    <n v="6"/>
    <x v="1"/>
    <x v="0"/>
    <x v="0"/>
    <x v="24"/>
    <x v="1"/>
    <s v="United States"/>
    <x v="610"/>
    <x v="1"/>
    <s v="Yes"/>
    <x v="1"/>
    <x v="1"/>
    <d v="2019-08-17T00:00:00"/>
    <s v="Tue"/>
    <x v="10"/>
    <s v="CA-2019-166093"/>
    <n v="1232"/>
    <s v="OtterBox Defender Series Case - Samsung Galaxy S4"/>
    <s v="Anna Andreadi"/>
    <n v="94513"/>
    <n v="9"/>
    <n v="3"/>
    <n v="72"/>
  </r>
  <r>
    <n v="7"/>
    <x v="2"/>
    <x v="1171"/>
    <x v="3"/>
    <x v="0"/>
    <n v="6"/>
    <x v="0"/>
    <x v="6"/>
    <x v="2"/>
    <x v="45"/>
    <x v="1"/>
    <s v="United States"/>
    <x v="189"/>
    <x v="1"/>
    <m/>
    <x v="0"/>
    <x v="0"/>
    <d v="2019-04-11T00:00:00"/>
    <s v="Wed"/>
    <x v="4"/>
    <s v="CA-2019-166128"/>
    <n v="526"/>
    <s v="Dixon Ticonderoga Erasable Colored Pencil Set, 12-Color"/>
    <s v="Anna Andreadi"/>
    <n v="91104"/>
    <n v="14"/>
    <n v="7"/>
    <n v="42"/>
  </r>
  <r>
    <n v="7"/>
    <x v="2"/>
    <x v="1171"/>
    <x v="3"/>
    <x v="0"/>
    <n v="6"/>
    <x v="0"/>
    <x v="8"/>
    <x v="0"/>
    <x v="45"/>
    <x v="1"/>
    <s v="United States"/>
    <x v="189"/>
    <x v="1"/>
    <m/>
    <x v="0"/>
    <x v="0"/>
    <d v="2019-04-11T00:00:00"/>
    <s v="Wed"/>
    <x v="4"/>
    <s v="CA-2019-166128"/>
    <n v="1410"/>
    <s v="SanDisk Ultra 64 GB MicroSDHC Class 10 Memory Card"/>
    <s v="Anna Andreadi"/>
    <n v="91104"/>
    <n v="22"/>
    <n v="5"/>
    <n v="200"/>
  </r>
  <r>
    <n v="4"/>
    <x v="1"/>
    <x v="1261"/>
    <x v="3"/>
    <x v="0"/>
    <n v="6"/>
    <x v="0"/>
    <x v="1"/>
    <x v="1"/>
    <x v="73"/>
    <x v="18"/>
    <s v="United States"/>
    <x v="109"/>
    <x v="0"/>
    <s v="Yes"/>
    <x v="1"/>
    <x v="2"/>
    <d v="2019-07-15T00:00:00"/>
    <s v="Sun"/>
    <x v="1"/>
    <s v="CA-2019-166142"/>
    <n v="820"/>
    <s v="Hon 2111 Invitation Series Straight Table"/>
    <s v="Chuck Magee"/>
    <n v="19805"/>
    <n v="-49"/>
    <n v="3"/>
    <n v="310"/>
  </r>
  <r>
    <n v="4"/>
    <x v="1"/>
    <x v="1261"/>
    <x v="3"/>
    <x v="0"/>
    <n v="6"/>
    <x v="0"/>
    <x v="2"/>
    <x v="2"/>
    <x v="73"/>
    <x v="18"/>
    <s v="United States"/>
    <x v="109"/>
    <x v="0"/>
    <s v="Yes"/>
    <x v="1"/>
    <x v="0"/>
    <d v="2019-07-15T00:00:00"/>
    <s v="Sun"/>
    <x v="1"/>
    <s v="CA-2019-166142"/>
    <n v="709"/>
    <s v="GBC Standard Plastic Binding Systems Combs"/>
    <s v="Chuck Magee"/>
    <n v="19805"/>
    <n v="13"/>
    <n v="3"/>
    <n v="27"/>
  </r>
  <r>
    <n v="3"/>
    <x v="2"/>
    <x v="1175"/>
    <x v="3"/>
    <x v="2"/>
    <n v="1"/>
    <x v="1"/>
    <x v="5"/>
    <x v="1"/>
    <x v="0"/>
    <x v="0"/>
    <s v="United States"/>
    <x v="281"/>
    <x v="0"/>
    <m/>
    <x v="0"/>
    <x v="9"/>
    <d v="2019-03-24T00:00:00"/>
    <s v="Tue"/>
    <x v="2"/>
    <s v="CA-2019-166184"/>
    <n v="748"/>
    <s v="Global Deluxe Steno Chair"/>
    <s v="Chuck Magee"/>
    <n v="10035"/>
    <n v="2"/>
    <n v="3"/>
    <n v="208"/>
  </r>
  <r>
    <n v="3"/>
    <x v="2"/>
    <x v="1175"/>
    <x v="3"/>
    <x v="2"/>
    <n v="1"/>
    <x v="1"/>
    <x v="7"/>
    <x v="2"/>
    <x v="0"/>
    <x v="0"/>
    <s v="United States"/>
    <x v="281"/>
    <x v="0"/>
    <m/>
    <x v="0"/>
    <x v="0"/>
    <d v="2019-03-24T00:00:00"/>
    <s v="Tue"/>
    <x v="2"/>
    <s v="CA-2019-166184"/>
    <n v="4"/>
    <s v="#10 White Business Envelopes,4 1/8 x 9 1/2"/>
    <s v="Chuck Magee"/>
    <n v="10035"/>
    <n v="22"/>
    <n v="3"/>
    <n v="47"/>
  </r>
  <r>
    <n v="3"/>
    <x v="2"/>
    <x v="1175"/>
    <x v="3"/>
    <x v="2"/>
    <n v="1"/>
    <x v="1"/>
    <x v="0"/>
    <x v="0"/>
    <x v="0"/>
    <x v="0"/>
    <s v="United States"/>
    <x v="281"/>
    <x v="0"/>
    <m/>
    <x v="0"/>
    <x v="0"/>
    <d v="2019-03-24T00:00:00"/>
    <s v="Tue"/>
    <x v="2"/>
    <s v="CA-2019-166184"/>
    <n v="1399"/>
    <s v="Samsung Galaxy S4 Mini"/>
    <s v="Chuck Magee"/>
    <n v="10035"/>
    <n v="136"/>
    <n v="1"/>
    <n v="470"/>
  </r>
  <r>
    <n v="3"/>
    <x v="2"/>
    <x v="972"/>
    <x v="3"/>
    <x v="2"/>
    <n v="1"/>
    <x v="0"/>
    <x v="9"/>
    <x v="1"/>
    <x v="15"/>
    <x v="11"/>
    <s v="United States"/>
    <x v="720"/>
    <x v="1"/>
    <m/>
    <x v="0"/>
    <x v="0"/>
    <d v="2019-04-21T00:00:00"/>
    <s v="Sat"/>
    <x v="4"/>
    <s v="CA-2019-166198"/>
    <n v="555"/>
    <s v="Eldon Advantage Foldable Chair Mats for Low Pile Carpets"/>
    <s v="Anna Andreadi"/>
    <n v="98103"/>
    <n v="34"/>
    <n v="3"/>
    <n v="163"/>
  </r>
  <r>
    <n v="3"/>
    <x v="2"/>
    <x v="972"/>
    <x v="3"/>
    <x v="2"/>
    <n v="1"/>
    <x v="0"/>
    <x v="8"/>
    <x v="0"/>
    <x v="15"/>
    <x v="11"/>
    <s v="United States"/>
    <x v="720"/>
    <x v="1"/>
    <m/>
    <x v="0"/>
    <x v="0"/>
    <d v="2019-04-21T00:00:00"/>
    <s v="Sat"/>
    <x v="4"/>
    <s v="CA-2019-166198"/>
    <n v="1607"/>
    <s v="Verbatim Slim CD and DVD Storage Cases, 50/Pack"/>
    <s v="Anna Andreadi"/>
    <n v="98103"/>
    <n v="3"/>
    <n v="1"/>
    <n v="12"/>
  </r>
  <r>
    <n v="6"/>
    <x v="0"/>
    <x v="1290"/>
    <x v="3"/>
    <x v="0"/>
    <n v="6"/>
    <x v="2"/>
    <x v="3"/>
    <x v="2"/>
    <x v="176"/>
    <x v="1"/>
    <s v="United States"/>
    <x v="326"/>
    <x v="1"/>
    <m/>
    <x v="0"/>
    <x v="0"/>
    <d v="2019-03-13T00:00:00"/>
    <s v="Fri"/>
    <x v="2"/>
    <s v="CA-2019-166296"/>
    <n v="1111"/>
    <s v="Multicolor Computer Printout Paper"/>
    <s v="Anna Andreadi"/>
    <n v="95336"/>
    <n v="151"/>
    <n v="3"/>
    <n v="315"/>
  </r>
  <r>
    <n v="4"/>
    <x v="1"/>
    <x v="957"/>
    <x v="3"/>
    <x v="0"/>
    <n v="6"/>
    <x v="1"/>
    <x v="3"/>
    <x v="2"/>
    <x v="141"/>
    <x v="21"/>
    <s v="United States"/>
    <x v="604"/>
    <x v="3"/>
    <m/>
    <x v="0"/>
    <x v="0"/>
    <d v="2019-09-22T00:00:00"/>
    <s v="Sun"/>
    <x v="0"/>
    <s v="CA-2019-166317"/>
    <n v="1736"/>
    <s v="Xerox 1940"/>
    <s v="Kelly Williams"/>
    <n v="53209"/>
    <n v="108"/>
    <n v="4"/>
    <n v="220"/>
  </r>
  <r>
    <n v="4"/>
    <x v="1"/>
    <x v="957"/>
    <x v="3"/>
    <x v="0"/>
    <n v="6"/>
    <x v="1"/>
    <x v="2"/>
    <x v="2"/>
    <x v="141"/>
    <x v="21"/>
    <s v="United States"/>
    <x v="604"/>
    <x v="3"/>
    <m/>
    <x v="0"/>
    <x v="0"/>
    <d v="2019-09-22T00:00:00"/>
    <s v="Sun"/>
    <x v="0"/>
    <s v="CA-2019-166317"/>
    <n v="70"/>
    <s v="ACCOHIDE Binder by Acco"/>
    <s v="Kelly Williams"/>
    <n v="53209"/>
    <n v="16"/>
    <n v="8"/>
    <n v="33"/>
  </r>
  <r>
    <n v="4"/>
    <x v="1"/>
    <x v="957"/>
    <x v="3"/>
    <x v="0"/>
    <n v="6"/>
    <x v="1"/>
    <x v="0"/>
    <x v="0"/>
    <x v="141"/>
    <x v="21"/>
    <s v="United States"/>
    <x v="604"/>
    <x v="3"/>
    <m/>
    <x v="0"/>
    <x v="0"/>
    <d v="2019-09-22T00:00:00"/>
    <s v="Sun"/>
    <x v="0"/>
    <s v="CA-2019-166317"/>
    <n v="159"/>
    <s v="AT&amp;T CL82213"/>
    <s v="Kelly Williams"/>
    <n v="53209"/>
    <n v="25"/>
    <n v="3"/>
    <n v="87"/>
  </r>
  <r>
    <n v="4"/>
    <x v="1"/>
    <x v="957"/>
    <x v="3"/>
    <x v="0"/>
    <n v="6"/>
    <x v="1"/>
    <x v="8"/>
    <x v="0"/>
    <x v="141"/>
    <x v="21"/>
    <s v="United States"/>
    <x v="604"/>
    <x v="3"/>
    <m/>
    <x v="0"/>
    <x v="0"/>
    <d v="2019-09-22T00:00:00"/>
    <s v="Sun"/>
    <x v="0"/>
    <s v="CA-2019-166317"/>
    <n v="1003"/>
    <s v="Logitech Desktop MK120 Mouse and keyboard Combo"/>
    <s v="Kelly Williams"/>
    <n v="53209"/>
    <n v="10"/>
    <n v="6"/>
    <n v="98"/>
  </r>
  <r>
    <n v="4"/>
    <x v="1"/>
    <x v="1061"/>
    <x v="3"/>
    <x v="0"/>
    <n v="6"/>
    <x v="0"/>
    <x v="4"/>
    <x v="2"/>
    <x v="15"/>
    <x v="11"/>
    <s v="United States"/>
    <x v="262"/>
    <x v="1"/>
    <m/>
    <x v="0"/>
    <x v="0"/>
    <d v="2019-02-19T00:00:00"/>
    <s v="Thu"/>
    <x v="3"/>
    <s v="CA-2019-166415"/>
    <n v="1367"/>
    <s v="Rubber Band Ball"/>
    <s v="Anna Andreadi"/>
    <n v="98103"/>
    <n v="0"/>
    <n v="3"/>
    <n v="11"/>
  </r>
  <r>
    <n v="4"/>
    <x v="1"/>
    <x v="1002"/>
    <x v="3"/>
    <x v="0"/>
    <n v="6"/>
    <x v="1"/>
    <x v="5"/>
    <x v="1"/>
    <x v="0"/>
    <x v="0"/>
    <s v="United States"/>
    <x v="27"/>
    <x v="0"/>
    <m/>
    <x v="0"/>
    <x v="9"/>
    <d v="2019-11-24T00:00:00"/>
    <s v="Tue"/>
    <x v="7"/>
    <s v="CA-2019-166436"/>
    <n v="751"/>
    <s v="Global Ergonomic Managers Chair"/>
    <s v="Chuck Magee"/>
    <n v="10035"/>
    <n v="174"/>
    <n v="6"/>
    <n v="977"/>
  </r>
  <r>
    <n v="4"/>
    <x v="1"/>
    <x v="1002"/>
    <x v="3"/>
    <x v="0"/>
    <n v="6"/>
    <x v="1"/>
    <x v="3"/>
    <x v="2"/>
    <x v="0"/>
    <x v="0"/>
    <s v="United States"/>
    <x v="27"/>
    <x v="0"/>
    <m/>
    <x v="0"/>
    <x v="0"/>
    <d v="2019-11-24T00:00:00"/>
    <s v="Tue"/>
    <x v="7"/>
    <s v="CA-2019-166436"/>
    <n v="96"/>
    <s v="Adams Telephone Message Book W/Dividers/Space For Phone Numbers, 5 1/4X8 1/2, 300/Messages"/>
    <s v="Chuck Magee"/>
    <n v="10035"/>
    <n v="3"/>
    <n v="1"/>
    <n v="6"/>
  </r>
  <r>
    <n v="1"/>
    <x v="0"/>
    <x v="1063"/>
    <x v="3"/>
    <x v="2"/>
    <n v="1"/>
    <x v="1"/>
    <x v="6"/>
    <x v="2"/>
    <x v="8"/>
    <x v="25"/>
    <s v="United States"/>
    <x v="40"/>
    <x v="0"/>
    <m/>
    <x v="0"/>
    <x v="0"/>
    <d v="2019-03-19T00:00:00"/>
    <s v="Thu"/>
    <x v="2"/>
    <s v="CA-2019-166499"/>
    <n v="528"/>
    <s v="Dixon Ticonderoga Pencils"/>
    <s v="Chuck Magee"/>
    <n v="8701"/>
    <n v="2"/>
    <n v="3"/>
    <n v="9"/>
  </r>
  <r>
    <n v="2"/>
    <x v="2"/>
    <x v="1011"/>
    <x v="3"/>
    <x v="2"/>
    <n v="1"/>
    <x v="0"/>
    <x v="11"/>
    <x v="2"/>
    <x v="77"/>
    <x v="19"/>
    <s v="United States"/>
    <x v="416"/>
    <x v="0"/>
    <m/>
    <x v="0"/>
    <x v="1"/>
    <d v="2019-05-16T00:00:00"/>
    <s v="Mon"/>
    <x v="5"/>
    <s v="CA-2019-166576"/>
    <n v="1377"/>
    <s v="SAFCO Commercial Wire Shelving, Black"/>
    <s v="Chuck Magee"/>
    <n v="44312"/>
    <n v="-55"/>
    <n v="2"/>
    <n v="221"/>
  </r>
  <r>
    <n v="4"/>
    <x v="1"/>
    <x v="1268"/>
    <x v="3"/>
    <x v="0"/>
    <n v="6"/>
    <x v="2"/>
    <x v="9"/>
    <x v="1"/>
    <x v="8"/>
    <x v="1"/>
    <s v="United States"/>
    <x v="672"/>
    <x v="1"/>
    <m/>
    <x v="0"/>
    <x v="0"/>
    <d v="2019-05-20T00:00:00"/>
    <s v="Fri"/>
    <x v="5"/>
    <s v="CA-2019-166695"/>
    <n v="677"/>
    <s v="G.E. Halogen Desk Lamp Bulbs"/>
    <s v="Anna Andreadi"/>
    <n v="90712"/>
    <n v="3"/>
    <n v="1"/>
    <n v="7"/>
  </r>
  <r>
    <n v="4"/>
    <x v="1"/>
    <x v="1268"/>
    <x v="3"/>
    <x v="0"/>
    <n v="6"/>
    <x v="2"/>
    <x v="5"/>
    <x v="1"/>
    <x v="8"/>
    <x v="1"/>
    <s v="United States"/>
    <x v="672"/>
    <x v="1"/>
    <m/>
    <x v="0"/>
    <x v="1"/>
    <d v="2019-05-20T00:00:00"/>
    <s v="Fri"/>
    <x v="5"/>
    <s v="CA-2019-166695"/>
    <n v="754"/>
    <s v="Global Geo Office Task Chair, Gray"/>
    <s v="Anna Andreadi"/>
    <n v="90712"/>
    <n v="-97"/>
    <n v="8"/>
    <n v="518"/>
  </r>
  <r>
    <n v="4"/>
    <x v="1"/>
    <x v="1268"/>
    <x v="3"/>
    <x v="0"/>
    <n v="6"/>
    <x v="2"/>
    <x v="13"/>
    <x v="0"/>
    <x v="8"/>
    <x v="1"/>
    <s v="United States"/>
    <x v="672"/>
    <x v="1"/>
    <m/>
    <x v="0"/>
    <x v="1"/>
    <d v="2019-05-20T00:00:00"/>
    <s v="Fri"/>
    <x v="5"/>
    <s v="CA-2019-166695"/>
    <n v="1222"/>
    <s v="Okidata B400 Printer"/>
    <s v="Anna Andreadi"/>
    <n v="90712"/>
    <n v="39"/>
    <n v="1"/>
    <n v="343"/>
  </r>
  <r>
    <n v="5"/>
    <x v="1"/>
    <x v="1051"/>
    <x v="3"/>
    <x v="0"/>
    <n v="6"/>
    <x v="0"/>
    <x v="16"/>
    <x v="0"/>
    <x v="31"/>
    <x v="18"/>
    <s v="United States"/>
    <x v="282"/>
    <x v="0"/>
    <m/>
    <x v="0"/>
    <x v="0"/>
    <d v="2019-11-17T00:00:00"/>
    <s v="Tue"/>
    <x v="7"/>
    <s v="CA-2019-166709"/>
    <n v="399"/>
    <s v="Canon imageCLASS 2200 Advanced Copier"/>
    <s v="Chuck Magee"/>
    <n v="19711"/>
    <n v="5040"/>
    <n v="3"/>
    <n v="10500"/>
  </r>
  <r>
    <n v="2"/>
    <x v="1"/>
    <x v="1155"/>
    <x v="3"/>
    <x v="1"/>
    <n v="3"/>
    <x v="0"/>
    <x v="11"/>
    <x v="2"/>
    <x v="97"/>
    <x v="12"/>
    <s v="United States"/>
    <x v="0"/>
    <x v="0"/>
    <m/>
    <x v="0"/>
    <x v="1"/>
    <d v="2019-11-12T00:00:00"/>
    <s v="Thu"/>
    <x v="7"/>
    <s v="CA-2019-166835"/>
    <n v="1377"/>
    <s v="SAFCO Commercial Wire Shelving, Black"/>
    <s v="Chuck Magee"/>
    <n v="17602"/>
    <n v="-55"/>
    <n v="2"/>
    <n v="221"/>
  </r>
  <r>
    <n v="6"/>
    <x v="0"/>
    <x v="998"/>
    <x v="3"/>
    <x v="0"/>
    <n v="6"/>
    <x v="2"/>
    <x v="9"/>
    <x v="1"/>
    <x v="13"/>
    <x v="10"/>
    <s v="United States"/>
    <x v="540"/>
    <x v="3"/>
    <m/>
    <x v="0"/>
    <x v="7"/>
    <d v="2019-04-20T00:00:00"/>
    <s v="Fri"/>
    <x v="4"/>
    <s v="CA-2019-166849"/>
    <n v="558"/>
    <s v="Eldon Cleatmat Chair Mats for Medium Pile Carpets"/>
    <s v="Kelly Williams"/>
    <n v="60610"/>
    <n v="-52"/>
    <n v="2"/>
    <n v="44"/>
  </r>
  <r>
    <n v="4"/>
    <x v="1"/>
    <x v="1060"/>
    <x v="3"/>
    <x v="0"/>
    <n v="6"/>
    <x v="0"/>
    <x v="2"/>
    <x v="2"/>
    <x v="501"/>
    <x v="7"/>
    <s v="United States"/>
    <x v="348"/>
    <x v="1"/>
    <m/>
    <x v="0"/>
    <x v="1"/>
    <d v="2019-09-18T00:00:00"/>
    <s v="Wed"/>
    <x v="0"/>
    <s v="CA-2019-166856"/>
    <n v="1639"/>
    <s v="Wilson Jones Easy Flow II Sheet Lifters"/>
    <s v="Anna Andreadi"/>
    <n v="88101"/>
    <n v="4"/>
    <n v="7"/>
    <n v="10"/>
  </r>
  <r>
    <n v="4"/>
    <x v="1"/>
    <x v="1060"/>
    <x v="3"/>
    <x v="0"/>
    <n v="6"/>
    <x v="0"/>
    <x v="8"/>
    <x v="0"/>
    <x v="501"/>
    <x v="7"/>
    <s v="United States"/>
    <x v="348"/>
    <x v="1"/>
    <m/>
    <x v="0"/>
    <x v="0"/>
    <d v="2019-09-18T00:00:00"/>
    <s v="Wed"/>
    <x v="0"/>
    <s v="CA-2019-166856"/>
    <n v="968"/>
    <s v="Kingston Digital DataTraveler 64GB USB 2.0"/>
    <s v="Anna Andreadi"/>
    <n v="88101"/>
    <n v="8"/>
    <n v="3"/>
    <n v="101"/>
  </r>
  <r>
    <n v="2"/>
    <x v="1"/>
    <x v="963"/>
    <x v="3"/>
    <x v="1"/>
    <n v="3"/>
    <x v="1"/>
    <x v="3"/>
    <x v="2"/>
    <x v="333"/>
    <x v="1"/>
    <s v="United States"/>
    <x v="34"/>
    <x v="1"/>
    <s v="Yes"/>
    <x v="1"/>
    <x v="0"/>
    <d v="2019-09-11T00:00:00"/>
    <s v="Wed"/>
    <x v="0"/>
    <s v="CA-2019-166898"/>
    <n v="1713"/>
    <s v="Xerox 192"/>
    <s v="Anna Andreadi"/>
    <n v="92704"/>
    <n v="9"/>
    <n v="3"/>
    <n v="19"/>
  </r>
  <r>
    <n v="2"/>
    <x v="1"/>
    <x v="963"/>
    <x v="3"/>
    <x v="1"/>
    <n v="3"/>
    <x v="1"/>
    <x v="0"/>
    <x v="0"/>
    <x v="333"/>
    <x v="1"/>
    <s v="United States"/>
    <x v="34"/>
    <x v="1"/>
    <s v="Yes"/>
    <x v="1"/>
    <x v="1"/>
    <d v="2019-09-11T00:00:00"/>
    <s v="Wed"/>
    <x v="0"/>
    <s v="CA-2019-166898"/>
    <n v="1232"/>
    <s v="OtterBox Defender Series Case - Samsung Galaxy S4"/>
    <s v="Anna Andreadi"/>
    <n v="92704"/>
    <n v="18"/>
    <n v="6"/>
    <n v="144"/>
  </r>
  <r>
    <n v="4"/>
    <x v="1"/>
    <x v="1176"/>
    <x v="3"/>
    <x v="0"/>
    <n v="6"/>
    <x v="0"/>
    <x v="0"/>
    <x v="0"/>
    <x v="117"/>
    <x v="4"/>
    <s v="United States"/>
    <x v="459"/>
    <x v="3"/>
    <m/>
    <x v="0"/>
    <x v="1"/>
    <d v="2019-11-23T00:00:00"/>
    <s v="Mon"/>
    <x v="7"/>
    <s v="CA-2019-166919"/>
    <n v="1245"/>
    <s v="Panasonic KX TS208W Corded phone"/>
    <s v="Kelly Williams"/>
    <n v="75220"/>
    <n v="20"/>
    <n v="5"/>
    <n v="196"/>
  </r>
  <r>
    <n v="7"/>
    <x v="2"/>
    <x v="1027"/>
    <x v="3"/>
    <x v="0"/>
    <n v="6"/>
    <x v="0"/>
    <x v="14"/>
    <x v="1"/>
    <x v="15"/>
    <x v="11"/>
    <s v="United States"/>
    <x v="689"/>
    <x v="1"/>
    <m/>
    <x v="0"/>
    <x v="0"/>
    <d v="2019-12-01T00:00:00"/>
    <s v="Sun"/>
    <x v="6"/>
    <s v="CA-2019-166926"/>
    <n v="840"/>
    <s v="Hon Metal Bookcases, Putty"/>
    <s v="Anna Andreadi"/>
    <n v="98105"/>
    <n v="41"/>
    <n v="2"/>
    <n v="142"/>
  </r>
  <r>
    <n v="7"/>
    <x v="2"/>
    <x v="1027"/>
    <x v="3"/>
    <x v="0"/>
    <n v="6"/>
    <x v="0"/>
    <x v="3"/>
    <x v="2"/>
    <x v="15"/>
    <x v="11"/>
    <s v="United States"/>
    <x v="689"/>
    <x v="1"/>
    <m/>
    <x v="0"/>
    <x v="0"/>
    <d v="2019-12-01T00:00:00"/>
    <s v="Sun"/>
    <x v="6"/>
    <s v="CA-2019-166926"/>
    <n v="1743"/>
    <s v="Xerox 1947"/>
    <s v="Anna Andreadi"/>
    <n v="98105"/>
    <n v="19"/>
    <n v="7"/>
    <n v="42"/>
  </r>
  <r>
    <n v="4"/>
    <x v="1"/>
    <x v="1291"/>
    <x v="3"/>
    <x v="0"/>
    <n v="6"/>
    <x v="2"/>
    <x v="4"/>
    <x v="2"/>
    <x v="304"/>
    <x v="1"/>
    <s v="United States"/>
    <x v="203"/>
    <x v="1"/>
    <m/>
    <x v="0"/>
    <x v="0"/>
    <d v="2019-04-24T00:00:00"/>
    <s v="Tue"/>
    <x v="4"/>
    <s v="CA-2019-166933"/>
    <n v="457"/>
    <s v="Colored Push Pins"/>
    <s v="Anna Andreadi"/>
    <n v="93101"/>
    <n v="1"/>
    <n v="1"/>
    <n v="2"/>
  </r>
  <r>
    <n v="6"/>
    <x v="0"/>
    <x v="1199"/>
    <x v="3"/>
    <x v="0"/>
    <n v="6"/>
    <x v="0"/>
    <x v="1"/>
    <x v="1"/>
    <x v="17"/>
    <x v="1"/>
    <s v="United States"/>
    <x v="75"/>
    <x v="1"/>
    <s v="Yes"/>
    <x v="1"/>
    <x v="1"/>
    <d v="2019-05-23T00:00:00"/>
    <s v="Mon"/>
    <x v="5"/>
    <s v="CA-2019-167003"/>
    <n v="980"/>
    <s v="Lesro Sheffield Collection Coffee Table, End Table, Center Table, Corner Table"/>
    <s v="Anna Andreadi"/>
    <n v="90036"/>
    <n v="-6"/>
    <n v="3"/>
    <n v="171"/>
  </r>
  <r>
    <n v="2"/>
    <x v="2"/>
    <x v="1026"/>
    <x v="3"/>
    <x v="2"/>
    <n v="1"/>
    <x v="0"/>
    <x v="15"/>
    <x v="2"/>
    <x v="285"/>
    <x v="6"/>
    <s v="United States"/>
    <x v="417"/>
    <x v="3"/>
    <m/>
    <x v="0"/>
    <x v="0"/>
    <d v="2019-11-23T00:00:00"/>
    <s v="Mon"/>
    <x v="7"/>
    <s v="CA-2019-167017"/>
    <n v="1504"/>
    <s v="Staple remover"/>
    <s v="Kelly Williams"/>
    <n v="48066"/>
    <n v="0"/>
    <n v="2"/>
    <n v="4"/>
  </r>
  <r>
    <n v="4"/>
    <x v="1"/>
    <x v="1080"/>
    <x v="3"/>
    <x v="0"/>
    <n v="6"/>
    <x v="1"/>
    <x v="6"/>
    <x v="2"/>
    <x v="0"/>
    <x v="0"/>
    <s v="United States"/>
    <x v="117"/>
    <x v="0"/>
    <m/>
    <x v="0"/>
    <x v="0"/>
    <d v="2019-06-10T00:00:00"/>
    <s v="Tue"/>
    <x v="9"/>
    <s v="CA-2019-167080"/>
    <n v="1306"/>
    <s v="Prang Dustless Chalk Sticks"/>
    <s v="Chuck Magee"/>
    <n v="10011"/>
    <n v="4"/>
    <n v="5"/>
    <n v="8"/>
  </r>
  <r>
    <n v="1"/>
    <x v="0"/>
    <x v="1232"/>
    <x v="3"/>
    <x v="2"/>
    <n v="1"/>
    <x v="1"/>
    <x v="5"/>
    <x v="1"/>
    <x v="5"/>
    <x v="37"/>
    <s v="United States"/>
    <x v="400"/>
    <x v="1"/>
    <m/>
    <x v="0"/>
    <x v="1"/>
    <d v="2019-10-21T00:00:00"/>
    <s v="Sat"/>
    <x v="8"/>
    <s v="CA-2019-167094"/>
    <n v="741"/>
    <s v="Global Comet Stacking Armless Chair"/>
    <s v="Anna Andreadi"/>
    <n v="97477"/>
    <n v="48"/>
    <n v="2"/>
    <n v="478"/>
  </r>
  <r>
    <n v="1"/>
    <x v="0"/>
    <x v="1232"/>
    <x v="3"/>
    <x v="2"/>
    <n v="1"/>
    <x v="1"/>
    <x v="3"/>
    <x v="2"/>
    <x v="5"/>
    <x v="37"/>
    <s v="United States"/>
    <x v="400"/>
    <x v="1"/>
    <m/>
    <x v="0"/>
    <x v="1"/>
    <d v="2019-10-21T00:00:00"/>
    <s v="Sat"/>
    <x v="8"/>
    <s v="CA-2019-167094"/>
    <n v="1822"/>
    <s v="Xerox 218"/>
    <s v="Anna Andreadi"/>
    <n v="97477"/>
    <n v="2"/>
    <n v="1"/>
    <n v="5"/>
  </r>
  <r>
    <n v="1"/>
    <x v="0"/>
    <x v="1232"/>
    <x v="3"/>
    <x v="2"/>
    <n v="1"/>
    <x v="1"/>
    <x v="8"/>
    <x v="0"/>
    <x v="5"/>
    <x v="37"/>
    <s v="United States"/>
    <x v="400"/>
    <x v="1"/>
    <m/>
    <x v="0"/>
    <x v="1"/>
    <d v="2019-10-21T00:00:00"/>
    <s v="Sat"/>
    <x v="8"/>
    <s v="CA-2019-167094"/>
    <n v="1076"/>
    <s v="Memorex Froggy Flash Drive 8 GB"/>
    <s v="Anna Andreadi"/>
    <n v="97477"/>
    <n v="7"/>
    <n v="2"/>
    <n v="28"/>
  </r>
  <r>
    <n v="4"/>
    <x v="2"/>
    <x v="1191"/>
    <x v="3"/>
    <x v="1"/>
    <n v="3"/>
    <x v="1"/>
    <x v="3"/>
    <x v="2"/>
    <x v="0"/>
    <x v="0"/>
    <s v="United States"/>
    <x v="267"/>
    <x v="0"/>
    <m/>
    <x v="0"/>
    <x v="0"/>
    <d v="2019-03-24T00:00:00"/>
    <s v="Tue"/>
    <x v="2"/>
    <s v="CA-2019-167101"/>
    <n v="1678"/>
    <s v="Xerox 1888"/>
    <s v="Chuck Magee"/>
    <n v="10009"/>
    <n v="107"/>
    <n v="4"/>
    <n v="222"/>
  </r>
  <r>
    <n v="4"/>
    <x v="2"/>
    <x v="1191"/>
    <x v="3"/>
    <x v="1"/>
    <n v="3"/>
    <x v="1"/>
    <x v="8"/>
    <x v="0"/>
    <x v="0"/>
    <x v="0"/>
    <s v="United States"/>
    <x v="267"/>
    <x v="0"/>
    <m/>
    <x v="0"/>
    <x v="0"/>
    <d v="2019-03-24T00:00:00"/>
    <s v="Tue"/>
    <x v="2"/>
    <s v="CA-2019-167101"/>
    <n v="1080"/>
    <s v="Memorex Micro Travel Drive 8 GB"/>
    <s v="Chuck Magee"/>
    <n v="10009"/>
    <n v="12"/>
    <n v="2"/>
    <n v="26"/>
  </r>
  <r>
    <n v="7"/>
    <x v="2"/>
    <x v="1276"/>
    <x v="3"/>
    <x v="0"/>
    <n v="6"/>
    <x v="1"/>
    <x v="2"/>
    <x v="2"/>
    <x v="42"/>
    <x v="1"/>
    <s v="United States"/>
    <x v="699"/>
    <x v="1"/>
    <m/>
    <x v="0"/>
    <x v="1"/>
    <d v="2019-12-10T00:00:00"/>
    <s v="Tue"/>
    <x v="6"/>
    <s v="CA-2019-167150"/>
    <n v="1647"/>
    <s v="Wilson Jones Ledger-Size, Piano-Hinge Binder, 2, Blue"/>
    <s v="Anna Andreadi"/>
    <n v="92037"/>
    <n v="23"/>
    <n v="2"/>
    <n v="66"/>
  </r>
  <r>
    <n v="7"/>
    <x v="2"/>
    <x v="1276"/>
    <x v="3"/>
    <x v="0"/>
    <n v="6"/>
    <x v="1"/>
    <x v="2"/>
    <x v="2"/>
    <x v="42"/>
    <x v="1"/>
    <s v="United States"/>
    <x v="699"/>
    <x v="1"/>
    <m/>
    <x v="0"/>
    <x v="1"/>
    <d v="2019-12-10T00:00:00"/>
    <s v="Tue"/>
    <x v="6"/>
    <s v="CA-2019-167150"/>
    <n v="257"/>
    <s v="Avery Hole Reinforcements"/>
    <s v="Anna Andreadi"/>
    <n v="92037"/>
    <n v="7"/>
    <n v="4"/>
    <n v="20"/>
  </r>
  <r>
    <n v="3"/>
    <x v="2"/>
    <x v="1022"/>
    <x v="3"/>
    <x v="2"/>
    <n v="1"/>
    <x v="0"/>
    <x v="3"/>
    <x v="2"/>
    <x v="229"/>
    <x v="30"/>
    <s v="United States"/>
    <x v="646"/>
    <x v="3"/>
    <m/>
    <x v="0"/>
    <x v="0"/>
    <d v="2019-11-02T00:00:00"/>
    <s v="Mon"/>
    <x v="7"/>
    <s v="CA-2019-167227"/>
    <n v="96"/>
    <s v="Adams Telephone Message Book W/Dividers/Space For Phone Numbers, 5 1/4X8 1/2, 300/Messages"/>
    <s v="Kelly Williams"/>
    <n v="63116"/>
    <n v="6"/>
    <n v="2"/>
    <n v="12"/>
  </r>
  <r>
    <n v="3"/>
    <x v="2"/>
    <x v="1022"/>
    <x v="3"/>
    <x v="2"/>
    <n v="1"/>
    <x v="0"/>
    <x v="12"/>
    <x v="2"/>
    <x v="229"/>
    <x v="30"/>
    <s v="United States"/>
    <x v="646"/>
    <x v="3"/>
    <m/>
    <x v="0"/>
    <x v="0"/>
    <d v="2019-11-02T00:00:00"/>
    <s v="Mon"/>
    <x v="7"/>
    <s v="CA-2019-167227"/>
    <n v="336"/>
    <s v="Black &amp; Decker Filter for Double Action Dustbuster Cordless Vac BLDV7210"/>
    <s v="Kelly Williams"/>
    <n v="63116"/>
    <n v="21"/>
    <n v="10"/>
    <n v="84"/>
  </r>
  <r>
    <n v="2"/>
    <x v="1"/>
    <x v="1021"/>
    <x v="3"/>
    <x v="1"/>
    <n v="3"/>
    <x v="2"/>
    <x v="14"/>
    <x v="1"/>
    <x v="265"/>
    <x v="6"/>
    <s v="United States"/>
    <x v="386"/>
    <x v="3"/>
    <m/>
    <x v="0"/>
    <x v="0"/>
    <d v="2019-09-22T00:00:00"/>
    <s v="Sun"/>
    <x v="0"/>
    <s v="CA-2019-167381"/>
    <n v="1228"/>
    <s v="OSullivan 4-Shelf Bookcase in Odessa Pine"/>
    <s v="Kelly Williams"/>
    <n v="48911"/>
    <n v="41"/>
    <n v="2"/>
    <n v="242"/>
  </r>
  <r>
    <n v="2"/>
    <x v="1"/>
    <x v="1021"/>
    <x v="3"/>
    <x v="1"/>
    <n v="3"/>
    <x v="2"/>
    <x v="10"/>
    <x v="2"/>
    <x v="265"/>
    <x v="6"/>
    <s v="United States"/>
    <x v="386"/>
    <x v="3"/>
    <m/>
    <x v="0"/>
    <x v="0"/>
    <d v="2019-09-22T00:00:00"/>
    <s v="Sun"/>
    <x v="0"/>
    <s v="CA-2019-167381"/>
    <n v="222"/>
    <s v="Avery 511"/>
    <s v="Kelly Williams"/>
    <n v="48911"/>
    <n v="13"/>
    <n v="9"/>
    <n v="28"/>
  </r>
  <r>
    <n v="2"/>
    <x v="2"/>
    <x v="1007"/>
    <x v="3"/>
    <x v="2"/>
    <n v="1"/>
    <x v="0"/>
    <x v="15"/>
    <x v="2"/>
    <x v="140"/>
    <x v="24"/>
    <s v="United States"/>
    <x v="6"/>
    <x v="0"/>
    <s v="Yes"/>
    <x v="1"/>
    <x v="0"/>
    <d v="2019-12-02T00:00:00"/>
    <s v="Mon"/>
    <x v="6"/>
    <s v="CA-2019-167395"/>
    <n v="1504"/>
    <s v="Staple remover"/>
    <s v="Chuck Magee"/>
    <n v="1852"/>
    <n v="0"/>
    <n v="2"/>
    <n v="4"/>
  </r>
  <r>
    <n v="2"/>
    <x v="2"/>
    <x v="1007"/>
    <x v="3"/>
    <x v="2"/>
    <n v="1"/>
    <x v="0"/>
    <x v="12"/>
    <x v="2"/>
    <x v="140"/>
    <x v="24"/>
    <s v="United States"/>
    <x v="6"/>
    <x v="0"/>
    <s v="Yes"/>
    <x v="1"/>
    <x v="0"/>
    <d v="2019-12-02T00:00:00"/>
    <s v="Mon"/>
    <x v="6"/>
    <s v="CA-2019-167395"/>
    <n v="291"/>
    <s v="Belkin 8 Outlet Surge Protector"/>
    <s v="Chuck Magee"/>
    <n v="1852"/>
    <n v="80"/>
    <n v="7"/>
    <n v="287"/>
  </r>
  <r>
    <n v="2"/>
    <x v="2"/>
    <x v="1007"/>
    <x v="3"/>
    <x v="2"/>
    <n v="1"/>
    <x v="0"/>
    <x v="0"/>
    <x v="0"/>
    <x v="140"/>
    <x v="24"/>
    <s v="United States"/>
    <x v="6"/>
    <x v="0"/>
    <s v="Yes"/>
    <x v="1"/>
    <x v="0"/>
    <d v="2019-12-02T00:00:00"/>
    <s v="Mon"/>
    <x v="6"/>
    <s v="CA-2019-167395"/>
    <n v="726"/>
    <s v="GE 30524EE4"/>
    <s v="Chuck Magee"/>
    <n v="1852"/>
    <n v="284"/>
    <n v="5"/>
    <n v="980"/>
  </r>
  <r>
    <n v="7"/>
    <x v="2"/>
    <x v="970"/>
    <x v="3"/>
    <x v="0"/>
    <n v="6"/>
    <x v="1"/>
    <x v="10"/>
    <x v="2"/>
    <x v="16"/>
    <x v="12"/>
    <s v="United States"/>
    <x v="264"/>
    <x v="0"/>
    <m/>
    <x v="0"/>
    <x v="1"/>
    <d v="2019-08-13T00:00:00"/>
    <s v="Fri"/>
    <x v="10"/>
    <s v="CA-2019-167542"/>
    <n v="194"/>
    <s v="Avery 486"/>
    <s v="Chuck Magee"/>
    <n v="19120"/>
    <n v="6"/>
    <n v="3"/>
    <n v="18"/>
  </r>
  <r>
    <n v="2"/>
    <x v="2"/>
    <x v="1030"/>
    <x v="3"/>
    <x v="2"/>
    <n v="1"/>
    <x v="2"/>
    <x v="1"/>
    <x v="1"/>
    <x v="117"/>
    <x v="4"/>
    <s v="United States"/>
    <x v="655"/>
    <x v="3"/>
    <m/>
    <x v="0"/>
    <x v="2"/>
    <d v="2019-07-25T00:00:00"/>
    <s v="Wed"/>
    <x v="1"/>
    <s v="CA-2019-167549"/>
    <n v="1379"/>
    <s v="Safco Drafting Table"/>
    <s v="Kelly Williams"/>
    <n v="75217"/>
    <n v="-4"/>
    <n v="6"/>
    <n v="298"/>
  </r>
  <r>
    <n v="4"/>
    <x v="1"/>
    <x v="1115"/>
    <x v="3"/>
    <x v="0"/>
    <n v="6"/>
    <x v="1"/>
    <x v="3"/>
    <x v="2"/>
    <x v="13"/>
    <x v="10"/>
    <s v="United States"/>
    <x v="79"/>
    <x v="3"/>
    <m/>
    <x v="0"/>
    <x v="1"/>
    <d v="2019-09-03T00:00:00"/>
    <s v="Tue"/>
    <x v="0"/>
    <s v="CA-2019-167626"/>
    <n v="1621"/>
    <s v="While you Were Out Message Book, One Form per Page"/>
    <s v="Kelly Williams"/>
    <n v="60623"/>
    <n v="3"/>
    <n v="3"/>
    <n v="9"/>
  </r>
  <r>
    <n v="4"/>
    <x v="1"/>
    <x v="1115"/>
    <x v="3"/>
    <x v="0"/>
    <n v="6"/>
    <x v="1"/>
    <x v="8"/>
    <x v="0"/>
    <x v="13"/>
    <x v="10"/>
    <s v="United States"/>
    <x v="79"/>
    <x v="3"/>
    <m/>
    <x v="0"/>
    <x v="1"/>
    <d v="2019-09-03T00:00:00"/>
    <s v="Tue"/>
    <x v="0"/>
    <s v="CA-2019-167626"/>
    <n v="890"/>
    <s v="Hypercom P1300 Pinpad"/>
    <s v="Kelly Williams"/>
    <n v="60623"/>
    <n v="21"/>
    <n v="2"/>
    <n v="101"/>
  </r>
  <r>
    <n v="4"/>
    <x v="1"/>
    <x v="1129"/>
    <x v="3"/>
    <x v="0"/>
    <n v="6"/>
    <x v="2"/>
    <x v="10"/>
    <x v="2"/>
    <x v="1"/>
    <x v="1"/>
    <s v="United States"/>
    <x v="552"/>
    <x v="1"/>
    <m/>
    <x v="0"/>
    <x v="0"/>
    <d v="2019-03-06T00:00:00"/>
    <s v="Fri"/>
    <x v="2"/>
    <s v="CA-2019-167640"/>
    <n v="198"/>
    <s v="Avery 49"/>
    <s v="Anna Andreadi"/>
    <n v="94109"/>
    <n v="6"/>
    <n v="4"/>
    <n v="12"/>
  </r>
  <r>
    <n v="4"/>
    <x v="1"/>
    <x v="1129"/>
    <x v="3"/>
    <x v="0"/>
    <n v="6"/>
    <x v="2"/>
    <x v="6"/>
    <x v="2"/>
    <x v="1"/>
    <x v="1"/>
    <s v="United States"/>
    <x v="552"/>
    <x v="1"/>
    <m/>
    <x v="0"/>
    <x v="0"/>
    <d v="2019-03-06T00:00:00"/>
    <s v="Fri"/>
    <x v="2"/>
    <s v="CA-2019-167640"/>
    <n v="676"/>
    <s v="Fluorescent Highlighters by Dixon"/>
    <s v="Anna Andreadi"/>
    <n v="94109"/>
    <n v="8"/>
    <n v="6"/>
    <n v="24"/>
  </r>
  <r>
    <n v="4"/>
    <x v="1"/>
    <x v="1129"/>
    <x v="3"/>
    <x v="0"/>
    <n v="6"/>
    <x v="2"/>
    <x v="3"/>
    <x v="2"/>
    <x v="1"/>
    <x v="1"/>
    <s v="United States"/>
    <x v="552"/>
    <x v="1"/>
    <m/>
    <x v="0"/>
    <x v="0"/>
    <d v="2019-03-06T00:00:00"/>
    <s v="Fri"/>
    <x v="2"/>
    <s v="CA-2019-167640"/>
    <n v="1684"/>
    <s v="Xerox 1893"/>
    <s v="Anna Andreadi"/>
    <n v="94109"/>
    <n v="141"/>
    <n v="7"/>
    <n v="287"/>
  </r>
  <r>
    <n v="4"/>
    <x v="1"/>
    <x v="1129"/>
    <x v="3"/>
    <x v="0"/>
    <n v="6"/>
    <x v="2"/>
    <x v="0"/>
    <x v="0"/>
    <x v="1"/>
    <x v="1"/>
    <s v="United States"/>
    <x v="552"/>
    <x v="1"/>
    <m/>
    <x v="0"/>
    <x v="1"/>
    <d v="2019-03-06T00:00:00"/>
    <s v="Fri"/>
    <x v="2"/>
    <s v="CA-2019-167640"/>
    <n v="518"/>
    <s v="Digium D40 VoIP phone"/>
    <s v="Anna Andreadi"/>
    <n v="94109"/>
    <n v="23"/>
    <n v="2"/>
    <n v="206"/>
  </r>
  <r>
    <n v="5"/>
    <x v="1"/>
    <x v="1238"/>
    <x v="3"/>
    <x v="0"/>
    <n v="6"/>
    <x v="2"/>
    <x v="3"/>
    <x v="2"/>
    <x v="1"/>
    <x v="1"/>
    <s v="United States"/>
    <x v="208"/>
    <x v="1"/>
    <m/>
    <x v="0"/>
    <x v="0"/>
    <d v="2019-10-05T00:00:00"/>
    <s v="Thu"/>
    <x v="8"/>
    <s v="CA-2019-167661"/>
    <n v="1748"/>
    <s v="Xerox 1951"/>
    <s v="Anna Andreadi"/>
    <n v="94110"/>
    <n v="28"/>
    <n v="2"/>
    <n v="62"/>
  </r>
  <r>
    <n v="5"/>
    <x v="1"/>
    <x v="1238"/>
    <x v="3"/>
    <x v="0"/>
    <n v="6"/>
    <x v="2"/>
    <x v="2"/>
    <x v="2"/>
    <x v="1"/>
    <x v="1"/>
    <s v="United States"/>
    <x v="208"/>
    <x v="1"/>
    <m/>
    <x v="0"/>
    <x v="1"/>
    <d v="2019-10-05T00:00:00"/>
    <s v="Thu"/>
    <x v="8"/>
    <s v="CA-2019-167661"/>
    <n v="257"/>
    <s v="Avery Hole Reinforcements"/>
    <s v="Anna Andreadi"/>
    <n v="94110"/>
    <n v="7"/>
    <n v="4"/>
    <n v="20"/>
  </r>
  <r>
    <n v="5"/>
    <x v="1"/>
    <x v="1238"/>
    <x v="3"/>
    <x v="0"/>
    <n v="6"/>
    <x v="2"/>
    <x v="2"/>
    <x v="2"/>
    <x v="1"/>
    <x v="1"/>
    <s v="United States"/>
    <x v="208"/>
    <x v="1"/>
    <m/>
    <x v="0"/>
    <x v="1"/>
    <d v="2019-10-05T00:00:00"/>
    <s v="Thu"/>
    <x v="8"/>
    <s v="CA-2019-167661"/>
    <n v="245"/>
    <s v="Avery Framed View Binder, EZD Ring (Locking), Navy, 1 1/2"/>
    <s v="Anna Andreadi"/>
    <n v="94110"/>
    <n v="13"/>
    <n v="5"/>
    <n v="40"/>
  </r>
  <r>
    <n v="2"/>
    <x v="2"/>
    <x v="1224"/>
    <x v="3"/>
    <x v="2"/>
    <n v="1"/>
    <x v="0"/>
    <x v="10"/>
    <x v="2"/>
    <x v="0"/>
    <x v="0"/>
    <s v="United States"/>
    <x v="392"/>
    <x v="0"/>
    <m/>
    <x v="0"/>
    <x v="0"/>
    <d v="2019-05-06T00:00:00"/>
    <s v="Fri"/>
    <x v="5"/>
    <s v="CA-2019-167668"/>
    <n v="215"/>
    <s v="Avery 505"/>
    <s v="Chuck Magee"/>
    <n v="10035"/>
    <n v="30"/>
    <n v="4"/>
    <n v="59"/>
  </r>
  <r>
    <n v="5"/>
    <x v="1"/>
    <x v="1209"/>
    <x v="3"/>
    <x v="0"/>
    <n v="6"/>
    <x v="0"/>
    <x v="11"/>
    <x v="2"/>
    <x v="99"/>
    <x v="19"/>
    <s v="United States"/>
    <x v="15"/>
    <x v="0"/>
    <m/>
    <x v="0"/>
    <x v="1"/>
    <d v="2019-02-03T00:00:00"/>
    <s v="Tue"/>
    <x v="3"/>
    <s v="CA-2019-167703"/>
    <n v="866"/>
    <s v="Hot File 7-Pocket, Floor Stand"/>
    <s v="Chuck Magee"/>
    <n v="45231"/>
    <n v="36"/>
    <n v="2"/>
    <n v="286"/>
  </r>
  <r>
    <n v="5"/>
    <x v="1"/>
    <x v="1209"/>
    <x v="3"/>
    <x v="0"/>
    <n v="6"/>
    <x v="0"/>
    <x v="2"/>
    <x v="2"/>
    <x v="99"/>
    <x v="19"/>
    <s v="United States"/>
    <x v="15"/>
    <x v="0"/>
    <m/>
    <x v="0"/>
    <x v="4"/>
    <d v="2019-02-03T00:00:00"/>
    <s v="Tue"/>
    <x v="3"/>
    <s v="CA-2019-167703"/>
    <n v="640"/>
    <s v="Fellowes Black Plastic Comb Bindings"/>
    <s v="Chuck Magee"/>
    <n v="45231"/>
    <n v="-4"/>
    <n v="3"/>
    <n v="5"/>
  </r>
  <r>
    <n v="3"/>
    <x v="2"/>
    <x v="1217"/>
    <x v="3"/>
    <x v="2"/>
    <n v="1"/>
    <x v="0"/>
    <x v="12"/>
    <x v="2"/>
    <x v="16"/>
    <x v="12"/>
    <s v="United States"/>
    <x v="754"/>
    <x v="0"/>
    <m/>
    <x v="0"/>
    <x v="1"/>
    <d v="2019-01-15T00:00:00"/>
    <s v="Sun"/>
    <x v="11"/>
    <s v="CA-2019-167752"/>
    <n v="299"/>
    <s v="Belkin F9M820V08 8 Outlet Surge"/>
    <s v="Chuck Magee"/>
    <n v="19134"/>
    <n v="4"/>
    <n v="1"/>
    <n v="34"/>
  </r>
  <r>
    <n v="3"/>
    <x v="2"/>
    <x v="1217"/>
    <x v="3"/>
    <x v="2"/>
    <n v="1"/>
    <x v="0"/>
    <x v="12"/>
    <x v="2"/>
    <x v="16"/>
    <x v="12"/>
    <s v="United States"/>
    <x v="754"/>
    <x v="0"/>
    <m/>
    <x v="0"/>
    <x v="1"/>
    <d v="2019-01-15T00:00:00"/>
    <s v="Sun"/>
    <x v="11"/>
    <s v="CA-2019-167752"/>
    <n v="852"/>
    <s v="Honeywell Enviracaire Portable HEPA Air Cleaner for 17 x 22 Room"/>
    <s v="Chuck Magee"/>
    <n v="19134"/>
    <n v="313"/>
    <n v="8"/>
    <n v="1924"/>
  </r>
  <r>
    <n v="5"/>
    <x v="1"/>
    <x v="983"/>
    <x v="3"/>
    <x v="0"/>
    <n v="6"/>
    <x v="0"/>
    <x v="3"/>
    <x v="2"/>
    <x v="502"/>
    <x v="2"/>
    <s v="United States"/>
    <x v="700"/>
    <x v="2"/>
    <m/>
    <x v="0"/>
    <x v="1"/>
    <d v="2019-11-18T00:00:00"/>
    <s v="Wed"/>
    <x v="7"/>
    <s v="CA-2019-167871"/>
    <n v="1735"/>
    <s v="Xerox 194"/>
    <s v="Cassandra Brandow"/>
    <n v="33030"/>
    <n v="16"/>
    <n v="1"/>
    <n v="44"/>
  </r>
  <r>
    <n v="5"/>
    <x v="1"/>
    <x v="983"/>
    <x v="3"/>
    <x v="0"/>
    <n v="6"/>
    <x v="0"/>
    <x v="15"/>
    <x v="2"/>
    <x v="502"/>
    <x v="2"/>
    <s v="United States"/>
    <x v="700"/>
    <x v="2"/>
    <m/>
    <x v="0"/>
    <x v="1"/>
    <d v="2019-11-18T00:00:00"/>
    <s v="Wed"/>
    <x v="7"/>
    <s v="CA-2019-167871"/>
    <n v="1504"/>
    <s v="Staple remover"/>
    <s v="Cassandra Brandow"/>
    <n v="33030"/>
    <n v="-1"/>
    <n v="1"/>
    <n v="3"/>
  </r>
  <r>
    <n v="5"/>
    <x v="1"/>
    <x v="1231"/>
    <x v="3"/>
    <x v="0"/>
    <n v="6"/>
    <x v="1"/>
    <x v="9"/>
    <x v="1"/>
    <x v="242"/>
    <x v="0"/>
    <s v="United States"/>
    <x v="68"/>
    <x v="0"/>
    <m/>
    <x v="0"/>
    <x v="0"/>
    <d v="2019-05-21T00:00:00"/>
    <s v="Sat"/>
    <x v="5"/>
    <s v="CA-2019-167899"/>
    <n v="1044"/>
    <s v="Luxo Professional Magnifying Clamp-On Fluorescent Lamps"/>
    <s v="Chuck Magee"/>
    <n v="13021"/>
    <n v="73"/>
    <n v="5"/>
    <n v="520"/>
  </r>
  <r>
    <n v="5"/>
    <x v="1"/>
    <x v="1231"/>
    <x v="3"/>
    <x v="0"/>
    <n v="6"/>
    <x v="1"/>
    <x v="6"/>
    <x v="2"/>
    <x v="242"/>
    <x v="0"/>
    <s v="United States"/>
    <x v="68"/>
    <x v="0"/>
    <m/>
    <x v="0"/>
    <x v="0"/>
    <d v="2019-05-21T00:00:00"/>
    <s v="Sat"/>
    <x v="5"/>
    <s v="CA-2019-167899"/>
    <n v="375"/>
    <s v="Bulldog Table or Wall-Mount Pencil Sharpener"/>
    <s v="Chuck Magee"/>
    <n v="13021"/>
    <n v="5"/>
    <n v="3"/>
    <n v="18"/>
  </r>
  <r>
    <n v="4"/>
    <x v="2"/>
    <x v="1235"/>
    <x v="3"/>
    <x v="1"/>
    <n v="3"/>
    <x v="0"/>
    <x v="11"/>
    <x v="2"/>
    <x v="98"/>
    <x v="1"/>
    <s v="United States"/>
    <x v="135"/>
    <x v="1"/>
    <m/>
    <x v="0"/>
    <x v="0"/>
    <d v="2019-07-30T00:00:00"/>
    <s v="Mon"/>
    <x v="10"/>
    <s v="CA-2019-167913"/>
    <n v="543"/>
    <s v="Economy Rollaway Files"/>
    <s v="Anna Andreadi"/>
    <n v="92691"/>
    <n v="86"/>
    <n v="2"/>
    <n v="330"/>
  </r>
  <r>
    <n v="4"/>
    <x v="2"/>
    <x v="1235"/>
    <x v="3"/>
    <x v="1"/>
    <n v="3"/>
    <x v="0"/>
    <x v="10"/>
    <x v="2"/>
    <x v="98"/>
    <x v="1"/>
    <s v="United States"/>
    <x v="135"/>
    <x v="1"/>
    <m/>
    <x v="0"/>
    <x v="0"/>
    <d v="2019-07-30T00:00:00"/>
    <s v="Mon"/>
    <x v="10"/>
    <s v="CA-2019-167913"/>
    <n v="188"/>
    <s v="Avery 480"/>
    <s v="Anna Andreadi"/>
    <n v="92691"/>
    <n v="13"/>
    <n v="7"/>
    <n v="26"/>
  </r>
  <r>
    <n v="3"/>
    <x v="0"/>
    <x v="1143"/>
    <x v="3"/>
    <x v="1"/>
    <n v="3"/>
    <x v="0"/>
    <x v="9"/>
    <x v="1"/>
    <x v="93"/>
    <x v="16"/>
    <s v="United States"/>
    <x v="644"/>
    <x v="2"/>
    <m/>
    <x v="0"/>
    <x v="1"/>
    <d v="2019-11-06T00:00:00"/>
    <s v="Fri"/>
    <x v="7"/>
    <s v="CA-2019-167941"/>
    <n v="616"/>
    <s v="Executive Impressions 12 Wall Clock"/>
    <s v="Cassandra Brandow"/>
    <n v="28314"/>
    <n v="6"/>
    <n v="2"/>
    <n v="28"/>
  </r>
  <r>
    <n v="3"/>
    <x v="0"/>
    <x v="1143"/>
    <x v="3"/>
    <x v="1"/>
    <n v="3"/>
    <x v="0"/>
    <x v="12"/>
    <x v="2"/>
    <x v="93"/>
    <x v="16"/>
    <s v="United States"/>
    <x v="644"/>
    <x v="2"/>
    <m/>
    <x v="0"/>
    <x v="1"/>
    <d v="2019-11-06T00:00:00"/>
    <s v="Fri"/>
    <x v="7"/>
    <s v="CA-2019-167941"/>
    <n v="9"/>
    <s v="1.7 Cubic Foot Compact Cube Office Refrigerators"/>
    <s v="Cassandra Brandow"/>
    <n v="28314"/>
    <n v="44"/>
    <n v="3"/>
    <n v="500"/>
  </r>
  <r>
    <n v="3"/>
    <x v="0"/>
    <x v="1143"/>
    <x v="3"/>
    <x v="1"/>
    <n v="3"/>
    <x v="0"/>
    <x v="11"/>
    <x v="2"/>
    <x v="93"/>
    <x v="16"/>
    <s v="United States"/>
    <x v="644"/>
    <x v="2"/>
    <m/>
    <x v="0"/>
    <x v="1"/>
    <d v="2019-11-06T00:00:00"/>
    <s v="Fri"/>
    <x v="7"/>
    <s v="CA-2019-167941"/>
    <n v="418"/>
    <s v="Carina Double Wide Media Storage Towers in Natural &amp; Black"/>
    <s v="Cassandra Brandow"/>
    <n v="28314"/>
    <n v="-52"/>
    <n v="4"/>
    <n v="259"/>
  </r>
  <r>
    <n v="3"/>
    <x v="0"/>
    <x v="1143"/>
    <x v="3"/>
    <x v="1"/>
    <n v="3"/>
    <x v="0"/>
    <x v="3"/>
    <x v="2"/>
    <x v="93"/>
    <x v="16"/>
    <s v="United States"/>
    <x v="644"/>
    <x v="2"/>
    <m/>
    <x v="0"/>
    <x v="1"/>
    <d v="2019-11-06T00:00:00"/>
    <s v="Fri"/>
    <x v="7"/>
    <s v="CA-2019-167941"/>
    <n v="1825"/>
    <s v="Xerox 220"/>
    <s v="Cassandra Brandow"/>
    <n v="28314"/>
    <n v="11"/>
    <n v="6"/>
    <n v="31"/>
  </r>
  <r>
    <n v="3"/>
    <x v="0"/>
    <x v="1143"/>
    <x v="3"/>
    <x v="1"/>
    <n v="3"/>
    <x v="0"/>
    <x v="2"/>
    <x v="2"/>
    <x v="93"/>
    <x v="16"/>
    <s v="United States"/>
    <x v="644"/>
    <x v="2"/>
    <m/>
    <x v="0"/>
    <x v="4"/>
    <d v="2019-11-06T00:00:00"/>
    <s v="Fri"/>
    <x v="7"/>
    <s v="CA-2019-167941"/>
    <n v="239"/>
    <s v="Avery Durable Poly Binders"/>
    <s v="Cassandra Brandow"/>
    <n v="28314"/>
    <n v="-11"/>
    <n v="8"/>
    <n v="13"/>
  </r>
  <r>
    <n v="3"/>
    <x v="0"/>
    <x v="1155"/>
    <x v="3"/>
    <x v="1"/>
    <n v="3"/>
    <x v="0"/>
    <x v="15"/>
    <x v="2"/>
    <x v="503"/>
    <x v="33"/>
    <s v="United States"/>
    <x v="50"/>
    <x v="3"/>
    <m/>
    <x v="0"/>
    <x v="0"/>
    <d v="2019-11-11T00:00:00"/>
    <s v="Wed"/>
    <x v="7"/>
    <s v="CA-2019-167976"/>
    <n v="89"/>
    <s v="Acme Titanium Bonded Scissors"/>
    <s v="Kelly Williams"/>
    <n v="57401"/>
    <n v="7"/>
    <n v="3"/>
    <n v="26"/>
  </r>
  <r>
    <n v="6"/>
    <x v="0"/>
    <x v="1204"/>
    <x v="3"/>
    <x v="0"/>
    <n v="6"/>
    <x v="1"/>
    <x v="11"/>
    <x v="2"/>
    <x v="2"/>
    <x v="2"/>
    <s v="United States"/>
    <x v="558"/>
    <x v="2"/>
    <m/>
    <x v="0"/>
    <x v="1"/>
    <d v="2019-04-24T00:00:00"/>
    <s v="Tue"/>
    <x v="4"/>
    <s v="CA-2019-168102"/>
    <n v="1444"/>
    <s v="Sensible Storage WireTech Storage Systems"/>
    <s v="Cassandra Brandow"/>
    <n v="32216"/>
    <n v="-21"/>
    <n v="2"/>
    <n v="114"/>
  </r>
  <r>
    <n v="0"/>
    <x v="0"/>
    <x v="975"/>
    <x v="3"/>
    <x v="3"/>
    <n v="0"/>
    <x v="2"/>
    <x v="8"/>
    <x v="0"/>
    <x v="15"/>
    <x v="11"/>
    <s v="United States"/>
    <x v="427"/>
    <x v="1"/>
    <m/>
    <x v="0"/>
    <x v="0"/>
    <d v="2019-07-03T00:00:00"/>
    <s v="Tue"/>
    <x v="1"/>
    <s v="CA-2019-168109"/>
    <n v="1000"/>
    <s v="Logitech 910-002974 M325 Wireless Mouse for Web Scrolling"/>
    <s v="Anna Andreadi"/>
    <n v="98105"/>
    <n v="26"/>
    <n v="2"/>
    <n v="60"/>
  </r>
  <r>
    <n v="0"/>
    <x v="0"/>
    <x v="975"/>
    <x v="3"/>
    <x v="3"/>
    <n v="0"/>
    <x v="2"/>
    <x v="8"/>
    <x v="0"/>
    <x v="15"/>
    <x v="11"/>
    <s v="United States"/>
    <x v="427"/>
    <x v="1"/>
    <m/>
    <x v="0"/>
    <x v="0"/>
    <d v="2019-07-03T00:00:00"/>
    <s v="Tue"/>
    <x v="1"/>
    <s v="CA-2019-168109"/>
    <n v="1283"/>
    <s v="Plantronics Savi W720 Multi-Device Wireless Headset System"/>
    <s v="Anna Andreadi"/>
    <n v="98105"/>
    <n v="743"/>
    <n v="4"/>
    <n v="1688"/>
  </r>
  <r>
    <n v="0"/>
    <x v="0"/>
    <x v="975"/>
    <x v="3"/>
    <x v="3"/>
    <n v="0"/>
    <x v="2"/>
    <x v="0"/>
    <x v="0"/>
    <x v="15"/>
    <x v="11"/>
    <s v="United States"/>
    <x v="427"/>
    <x v="1"/>
    <m/>
    <x v="0"/>
    <x v="1"/>
    <d v="2019-07-03T00:00:00"/>
    <s v="Tue"/>
    <x v="1"/>
    <s v="CA-2019-168109"/>
    <n v="1491"/>
    <s v="Square Credit Card Reader, 4 1/2 x 4 1/2 x 1, White"/>
    <s v="Anna Andreadi"/>
    <n v="98105"/>
    <n v="3"/>
    <n v="1"/>
    <n v="8"/>
  </r>
  <r>
    <n v="0"/>
    <x v="0"/>
    <x v="975"/>
    <x v="3"/>
    <x v="3"/>
    <n v="0"/>
    <x v="2"/>
    <x v="13"/>
    <x v="0"/>
    <x v="15"/>
    <x v="11"/>
    <s v="United States"/>
    <x v="427"/>
    <x v="1"/>
    <m/>
    <x v="0"/>
    <x v="1"/>
    <d v="2019-07-03T00:00:00"/>
    <s v="Tue"/>
    <x v="1"/>
    <s v="CA-2019-168109"/>
    <n v="1226"/>
    <s v="Okidata MB491 Multifunction Printer"/>
    <s v="Anna Andreadi"/>
    <n v="98105"/>
    <n v="210"/>
    <n v="6"/>
    <n v="2395"/>
  </r>
  <r>
    <n v="0"/>
    <x v="0"/>
    <x v="1269"/>
    <x v="3"/>
    <x v="3"/>
    <n v="0"/>
    <x v="0"/>
    <x v="2"/>
    <x v="2"/>
    <x v="87"/>
    <x v="23"/>
    <s v="United States"/>
    <x v="243"/>
    <x v="3"/>
    <m/>
    <x v="0"/>
    <x v="0"/>
    <d v="2019-03-05T00:00:00"/>
    <s v="Thu"/>
    <x v="2"/>
    <s v="CA-2019-168123"/>
    <n v="704"/>
    <s v="GBC ProClick Punch Binding System"/>
    <s v="Kelly Williams"/>
    <n v="55901"/>
    <n v="63"/>
    <n v="2"/>
    <n v="128"/>
  </r>
  <r>
    <n v="0"/>
    <x v="0"/>
    <x v="1269"/>
    <x v="3"/>
    <x v="3"/>
    <n v="0"/>
    <x v="0"/>
    <x v="4"/>
    <x v="2"/>
    <x v="87"/>
    <x v="23"/>
    <s v="United States"/>
    <x v="243"/>
    <x v="3"/>
    <m/>
    <x v="0"/>
    <x v="0"/>
    <d v="2019-03-05T00:00:00"/>
    <s v="Thu"/>
    <x v="2"/>
    <s v="CA-2019-168123"/>
    <n v="105"/>
    <s v="Advantus Map Pennant Flags and Round Head Tacks"/>
    <s v="Kelly Williams"/>
    <n v="55901"/>
    <n v="3"/>
    <n v="2"/>
    <n v="8"/>
  </r>
  <r>
    <n v="0"/>
    <x v="0"/>
    <x v="1269"/>
    <x v="3"/>
    <x v="3"/>
    <n v="0"/>
    <x v="0"/>
    <x v="2"/>
    <x v="2"/>
    <x v="87"/>
    <x v="23"/>
    <s v="United States"/>
    <x v="243"/>
    <x v="3"/>
    <m/>
    <x v="0"/>
    <x v="0"/>
    <d v="2019-03-05T00:00:00"/>
    <s v="Thu"/>
    <x v="2"/>
    <s v="CA-2019-168123"/>
    <n v="257"/>
    <s v="Avery Hole Reinforcements"/>
    <s v="Kelly Williams"/>
    <n v="55901"/>
    <n v="9"/>
    <n v="3"/>
    <n v="19"/>
  </r>
  <r>
    <n v="0"/>
    <x v="0"/>
    <x v="1269"/>
    <x v="3"/>
    <x v="3"/>
    <n v="0"/>
    <x v="0"/>
    <x v="11"/>
    <x v="2"/>
    <x v="87"/>
    <x v="23"/>
    <s v="United States"/>
    <x v="243"/>
    <x v="3"/>
    <m/>
    <x v="0"/>
    <x v="0"/>
    <d v="2019-03-05T00:00:00"/>
    <s v="Thu"/>
    <x v="2"/>
    <s v="CA-2019-168123"/>
    <n v="1345"/>
    <s v="Recycled Steel Personal File for Standard File Folders"/>
    <s v="Kelly Williams"/>
    <n v="55901"/>
    <n v="58"/>
    <n v="4"/>
    <n v="221"/>
  </r>
  <r>
    <n v="4"/>
    <x v="1"/>
    <x v="1286"/>
    <x v="3"/>
    <x v="0"/>
    <n v="6"/>
    <x v="0"/>
    <x v="15"/>
    <x v="2"/>
    <x v="0"/>
    <x v="0"/>
    <s v="United States"/>
    <x v="184"/>
    <x v="0"/>
    <m/>
    <x v="0"/>
    <x v="0"/>
    <d v="2019-08-06T00:00:00"/>
    <s v="Fri"/>
    <x v="10"/>
    <s v="CA-2019-168172"/>
    <n v="71"/>
    <s v="Acme 10 Easy Grip Assistive Scissors"/>
    <s v="Chuck Magee"/>
    <n v="10011"/>
    <n v="21"/>
    <n v="4"/>
    <n v="70"/>
  </r>
  <r>
    <n v="5"/>
    <x v="1"/>
    <x v="973"/>
    <x v="3"/>
    <x v="0"/>
    <n v="6"/>
    <x v="0"/>
    <x v="3"/>
    <x v="2"/>
    <x v="12"/>
    <x v="9"/>
    <s v="United States"/>
    <x v="733"/>
    <x v="1"/>
    <m/>
    <x v="0"/>
    <x v="0"/>
    <d v="2019-11-02T00:00:00"/>
    <s v="Mon"/>
    <x v="7"/>
    <s v="CA-2019-168179"/>
    <n v="1825"/>
    <s v="Xerox 220"/>
    <s v="Anna Andreadi"/>
    <n v="84106"/>
    <n v="9"/>
    <n v="3"/>
    <n v="19"/>
  </r>
  <r>
    <n v="5"/>
    <x v="2"/>
    <x v="1279"/>
    <x v="3"/>
    <x v="1"/>
    <n v="3"/>
    <x v="0"/>
    <x v="9"/>
    <x v="1"/>
    <x v="0"/>
    <x v="0"/>
    <s v="United States"/>
    <x v="790"/>
    <x v="0"/>
    <s v="Yes"/>
    <x v="1"/>
    <x v="0"/>
    <d v="2019-03-06T00:00:00"/>
    <s v="Fri"/>
    <x v="2"/>
    <s v="CA-2019-168193"/>
    <n v="1619"/>
    <s v="Westinghouse Floor Lamp with Metal Mesh Shade, Black"/>
    <s v="Chuck Magee"/>
    <n v="10011"/>
    <n v="17"/>
    <n v="3"/>
    <n v="72"/>
  </r>
  <r>
    <n v="5"/>
    <x v="2"/>
    <x v="1279"/>
    <x v="3"/>
    <x v="1"/>
    <n v="3"/>
    <x v="0"/>
    <x v="3"/>
    <x v="2"/>
    <x v="0"/>
    <x v="0"/>
    <s v="United States"/>
    <x v="790"/>
    <x v="0"/>
    <s v="Yes"/>
    <x v="1"/>
    <x v="0"/>
    <d v="2019-03-06T00:00:00"/>
    <s v="Fri"/>
    <x v="2"/>
    <s v="CA-2019-168193"/>
    <n v="1673"/>
    <s v="Xerox 1883"/>
    <s v="Chuck Magee"/>
    <n v="10011"/>
    <n v="12"/>
    <n v="1"/>
    <n v="26"/>
  </r>
  <r>
    <n v="2"/>
    <x v="2"/>
    <x v="1098"/>
    <x v="3"/>
    <x v="2"/>
    <n v="1"/>
    <x v="0"/>
    <x v="6"/>
    <x v="2"/>
    <x v="17"/>
    <x v="1"/>
    <s v="United States"/>
    <x v="73"/>
    <x v="1"/>
    <m/>
    <x v="0"/>
    <x v="0"/>
    <d v="2019-04-27T00:00:00"/>
    <s v="Fri"/>
    <x v="4"/>
    <s v="CA-2019-168228"/>
    <n v="358"/>
    <s v="Boston Home &amp; Office Model 2000 Electric Pencil Sharpeners"/>
    <s v="Anna Andreadi"/>
    <n v="90045"/>
    <n v="12"/>
    <n v="2"/>
    <n v="47"/>
  </r>
  <r>
    <n v="2"/>
    <x v="2"/>
    <x v="1098"/>
    <x v="3"/>
    <x v="2"/>
    <n v="1"/>
    <x v="0"/>
    <x v="6"/>
    <x v="2"/>
    <x v="17"/>
    <x v="1"/>
    <s v="United States"/>
    <x v="73"/>
    <x v="1"/>
    <m/>
    <x v="0"/>
    <x v="0"/>
    <d v="2019-04-27T00:00:00"/>
    <s v="Fri"/>
    <x v="4"/>
    <s v="CA-2019-168228"/>
    <n v="1170"/>
    <s v="Newell Chalk Holder"/>
    <s v="Anna Andreadi"/>
    <n v="90045"/>
    <n v="6"/>
    <n v="3"/>
    <n v="12"/>
  </r>
  <r>
    <n v="2"/>
    <x v="2"/>
    <x v="1098"/>
    <x v="3"/>
    <x v="2"/>
    <n v="1"/>
    <x v="0"/>
    <x v="6"/>
    <x v="2"/>
    <x v="17"/>
    <x v="1"/>
    <s v="United States"/>
    <x v="73"/>
    <x v="1"/>
    <m/>
    <x v="0"/>
    <x v="0"/>
    <d v="2019-04-27T00:00:00"/>
    <s v="Fri"/>
    <x v="4"/>
    <s v="CA-2019-168228"/>
    <n v="363"/>
    <s v="Boston School Pro Electric Pencil Sharpener, 1670"/>
    <s v="Anna Andreadi"/>
    <n v="90045"/>
    <n v="33"/>
    <n v="4"/>
    <n v="124"/>
  </r>
  <r>
    <n v="6"/>
    <x v="0"/>
    <x v="1276"/>
    <x v="3"/>
    <x v="0"/>
    <n v="6"/>
    <x v="1"/>
    <x v="5"/>
    <x v="1"/>
    <x v="2"/>
    <x v="2"/>
    <s v="United States"/>
    <x v="709"/>
    <x v="2"/>
    <m/>
    <x v="0"/>
    <x v="1"/>
    <d v="2019-12-11T00:00:00"/>
    <s v="Wed"/>
    <x v="6"/>
    <s v="CA-2019-168389"/>
    <n v="754"/>
    <s v="Global Geo Office Task Chair, Gray"/>
    <s v="Cassandra Brandow"/>
    <n v="32216"/>
    <n v="-12"/>
    <n v="1"/>
    <n v="65"/>
  </r>
  <r>
    <n v="6"/>
    <x v="0"/>
    <x v="1276"/>
    <x v="3"/>
    <x v="0"/>
    <n v="6"/>
    <x v="1"/>
    <x v="1"/>
    <x v="1"/>
    <x v="2"/>
    <x v="2"/>
    <s v="United States"/>
    <x v="709"/>
    <x v="2"/>
    <m/>
    <x v="0"/>
    <x v="11"/>
    <d v="2019-12-11T00:00:00"/>
    <s v="Wed"/>
    <x v="6"/>
    <s v="CA-2019-168389"/>
    <n v="364"/>
    <s v="BoxOffice By Design Rectangular and Half-Moon Meeting Room Tables"/>
    <s v="Cassandra Brandow"/>
    <n v="32216"/>
    <n v="-420"/>
    <n v="6"/>
    <n v="722"/>
  </r>
  <r>
    <n v="6"/>
    <x v="0"/>
    <x v="1276"/>
    <x v="3"/>
    <x v="0"/>
    <n v="6"/>
    <x v="1"/>
    <x v="6"/>
    <x v="2"/>
    <x v="2"/>
    <x v="2"/>
    <s v="United States"/>
    <x v="709"/>
    <x v="2"/>
    <m/>
    <x v="0"/>
    <x v="1"/>
    <d v="2019-12-11T00:00:00"/>
    <s v="Wed"/>
    <x v="6"/>
    <s v="CA-2019-168389"/>
    <n v="1499"/>
    <s v="Stanley Bostitch Contemporary Electric Pencil Sharpeners"/>
    <s v="Cassandra Brandow"/>
    <n v="32216"/>
    <n v="1"/>
    <n v="1"/>
    <n v="14"/>
  </r>
  <r>
    <n v="6"/>
    <x v="0"/>
    <x v="1276"/>
    <x v="3"/>
    <x v="0"/>
    <n v="6"/>
    <x v="1"/>
    <x v="0"/>
    <x v="0"/>
    <x v="2"/>
    <x v="2"/>
    <s v="United States"/>
    <x v="709"/>
    <x v="2"/>
    <m/>
    <x v="0"/>
    <x v="1"/>
    <d v="2019-12-11T00:00:00"/>
    <s v="Wed"/>
    <x v="6"/>
    <s v="CA-2019-168389"/>
    <n v="1106"/>
    <s v="Motorola HK250 Universal Bluetooth Headset"/>
    <s v="Cassandra Brandow"/>
    <n v="32216"/>
    <n v="-17"/>
    <n v="4"/>
    <n v="74"/>
  </r>
  <r>
    <n v="5"/>
    <x v="2"/>
    <x v="1118"/>
    <x v="3"/>
    <x v="1"/>
    <n v="3"/>
    <x v="0"/>
    <x v="9"/>
    <x v="1"/>
    <x v="1"/>
    <x v="1"/>
    <s v="United States"/>
    <x v="621"/>
    <x v="1"/>
    <m/>
    <x v="0"/>
    <x v="0"/>
    <d v="2019-08-03T00:00:00"/>
    <s v="Tue"/>
    <x v="10"/>
    <s v="CA-2019-168396"/>
    <n v="506"/>
    <s v="Deflect-o EconoMat Studded, No Bevel Mat for Low Pile Carpeting"/>
    <s v="Anna Andreadi"/>
    <n v="94122"/>
    <n v="11"/>
    <n v="3"/>
    <n v="124"/>
  </r>
  <r>
    <n v="5"/>
    <x v="2"/>
    <x v="1118"/>
    <x v="3"/>
    <x v="1"/>
    <n v="3"/>
    <x v="0"/>
    <x v="10"/>
    <x v="2"/>
    <x v="1"/>
    <x v="1"/>
    <s v="United States"/>
    <x v="621"/>
    <x v="1"/>
    <m/>
    <x v="0"/>
    <x v="0"/>
    <d v="2019-08-03T00:00:00"/>
    <s v="Tue"/>
    <x v="10"/>
    <s v="CA-2019-168396"/>
    <n v="180"/>
    <s v="Avery 473"/>
    <s v="Anna Andreadi"/>
    <n v="94122"/>
    <n v="25"/>
    <n v="5"/>
    <n v="52"/>
  </r>
  <r>
    <n v="6"/>
    <x v="0"/>
    <x v="1031"/>
    <x v="3"/>
    <x v="0"/>
    <n v="6"/>
    <x v="1"/>
    <x v="12"/>
    <x v="2"/>
    <x v="202"/>
    <x v="37"/>
    <s v="United States"/>
    <x v="400"/>
    <x v="1"/>
    <m/>
    <x v="0"/>
    <x v="1"/>
    <d v="2019-09-09T00:00:00"/>
    <s v="Mon"/>
    <x v="0"/>
    <s v="CA-2019-168403"/>
    <n v="290"/>
    <s v="Belkin 7-Outlet SurgeMaster Home Series"/>
    <s v="Anna Andreadi"/>
    <n v="97206"/>
    <n v="1"/>
    <n v="1"/>
    <n v="11"/>
  </r>
  <r>
    <n v="6"/>
    <x v="0"/>
    <x v="1031"/>
    <x v="3"/>
    <x v="0"/>
    <n v="6"/>
    <x v="1"/>
    <x v="3"/>
    <x v="2"/>
    <x v="202"/>
    <x v="37"/>
    <s v="United States"/>
    <x v="400"/>
    <x v="1"/>
    <m/>
    <x v="0"/>
    <x v="1"/>
    <d v="2019-09-09T00:00:00"/>
    <s v="Mon"/>
    <x v="0"/>
    <s v="CA-2019-168403"/>
    <n v="1725"/>
    <s v="Xerox 1930"/>
    <s v="Anna Andreadi"/>
    <n v="97206"/>
    <n v="11"/>
    <n v="6"/>
    <n v="31"/>
  </r>
  <r>
    <n v="7"/>
    <x v="2"/>
    <x v="997"/>
    <x v="3"/>
    <x v="0"/>
    <n v="6"/>
    <x v="0"/>
    <x v="14"/>
    <x v="1"/>
    <x v="0"/>
    <x v="0"/>
    <s v="United States"/>
    <x v="483"/>
    <x v="0"/>
    <m/>
    <x v="0"/>
    <x v="1"/>
    <d v="2019-11-24T00:00:00"/>
    <s v="Tue"/>
    <x v="6"/>
    <s v="CA-2019-168641"/>
    <n v="1228"/>
    <s v="OSullivan Plantations 2-Door Library in Landvery Oak"/>
    <s v="Chuck Magee"/>
    <n v="10035"/>
    <n v="-16"/>
    <n v="2"/>
    <n v="322"/>
  </r>
  <r>
    <n v="7"/>
    <x v="2"/>
    <x v="997"/>
    <x v="3"/>
    <x v="0"/>
    <n v="6"/>
    <x v="0"/>
    <x v="7"/>
    <x v="2"/>
    <x v="0"/>
    <x v="0"/>
    <s v="United States"/>
    <x v="483"/>
    <x v="0"/>
    <m/>
    <x v="0"/>
    <x v="0"/>
    <d v="2019-11-24T00:00:00"/>
    <s v="Tue"/>
    <x v="6"/>
    <s v="CA-2019-168641"/>
    <n v="127"/>
    <s v="Ames Color-File Green Diamond Border X-ray Mailers"/>
    <s v="Chuck Magee"/>
    <n v="10035"/>
    <n v="79"/>
    <n v="2"/>
    <n v="168"/>
  </r>
  <r>
    <n v="7"/>
    <x v="2"/>
    <x v="997"/>
    <x v="3"/>
    <x v="0"/>
    <n v="6"/>
    <x v="0"/>
    <x v="3"/>
    <x v="2"/>
    <x v="0"/>
    <x v="0"/>
    <s v="United States"/>
    <x v="483"/>
    <x v="0"/>
    <m/>
    <x v="0"/>
    <x v="0"/>
    <d v="2019-11-24T00:00:00"/>
    <s v="Tue"/>
    <x v="6"/>
    <s v="CA-2019-168641"/>
    <n v="1818"/>
    <s v="Xerox 214"/>
    <s v="Chuck Magee"/>
    <n v="10035"/>
    <n v="6"/>
    <n v="2"/>
    <n v="13"/>
  </r>
  <r>
    <n v="7"/>
    <x v="2"/>
    <x v="997"/>
    <x v="3"/>
    <x v="0"/>
    <n v="6"/>
    <x v="0"/>
    <x v="6"/>
    <x v="2"/>
    <x v="0"/>
    <x v="0"/>
    <s v="United States"/>
    <x v="483"/>
    <x v="0"/>
    <m/>
    <x v="0"/>
    <x v="0"/>
    <d v="2019-11-24T00:00:00"/>
    <s v="Tue"/>
    <x v="6"/>
    <s v="CA-2019-168641"/>
    <n v="474"/>
    <s v="Crayola Anti Dust Chalk, 12/Pack"/>
    <s v="Chuck Magee"/>
    <n v="10035"/>
    <n v="7"/>
    <n v="9"/>
    <n v="16"/>
  </r>
  <r>
    <n v="6"/>
    <x v="0"/>
    <x v="1065"/>
    <x v="3"/>
    <x v="0"/>
    <n v="6"/>
    <x v="1"/>
    <x v="2"/>
    <x v="2"/>
    <x v="9"/>
    <x v="7"/>
    <s v="United States"/>
    <x v="778"/>
    <x v="1"/>
    <m/>
    <x v="0"/>
    <x v="1"/>
    <d v="2019-10-12T00:00:00"/>
    <s v="Thu"/>
    <x v="8"/>
    <s v="CA-2019-168655"/>
    <n v="714"/>
    <s v="GBC Twin Loop Wire Binding Elements"/>
    <s v="Anna Andreadi"/>
    <n v="87105"/>
    <n v="30"/>
    <n v="3"/>
    <n v="80"/>
  </r>
  <r>
    <n v="6"/>
    <x v="0"/>
    <x v="1065"/>
    <x v="3"/>
    <x v="0"/>
    <n v="6"/>
    <x v="1"/>
    <x v="8"/>
    <x v="0"/>
    <x v="9"/>
    <x v="7"/>
    <s v="United States"/>
    <x v="778"/>
    <x v="1"/>
    <m/>
    <x v="0"/>
    <x v="0"/>
    <d v="2019-10-12T00:00:00"/>
    <s v="Thu"/>
    <x v="8"/>
    <s v="CA-2019-168655"/>
    <n v="1616"/>
    <s v="WD My Passport Ultra 2TB Portable External Hard Drive"/>
    <s v="Anna Andreadi"/>
    <n v="87105"/>
    <n v="95"/>
    <n v="5"/>
    <n v="595"/>
  </r>
  <r>
    <n v="7"/>
    <x v="2"/>
    <x v="1259"/>
    <x v="3"/>
    <x v="0"/>
    <n v="6"/>
    <x v="0"/>
    <x v="9"/>
    <x v="1"/>
    <x v="4"/>
    <x v="4"/>
    <s v="United States"/>
    <x v="777"/>
    <x v="3"/>
    <m/>
    <x v="0"/>
    <x v="7"/>
    <d v="2019-05-29T00:00:00"/>
    <s v="Sun"/>
    <x v="9"/>
    <s v="CA-2019-168739"/>
    <n v="563"/>
    <s v="Eldon Executive Woodline II Cherry Finish Desk Accessories"/>
    <s v="Kelly Williams"/>
    <n v="77095"/>
    <n v="-52"/>
    <n v="4"/>
    <n v="65"/>
  </r>
  <r>
    <n v="3"/>
    <x v="2"/>
    <x v="1146"/>
    <x v="3"/>
    <x v="2"/>
    <n v="1"/>
    <x v="0"/>
    <x v="9"/>
    <x v="1"/>
    <x v="86"/>
    <x v="1"/>
    <s v="United States"/>
    <x v="720"/>
    <x v="1"/>
    <m/>
    <x v="0"/>
    <x v="0"/>
    <d v="2019-10-14T00:00:00"/>
    <s v="Sat"/>
    <x v="8"/>
    <s v="CA-2019-168837"/>
    <n v="393"/>
    <s v="C-Line Cubicle Keepers Polyproplyene Holder With Velcro Backings"/>
    <s v="Anna Andreadi"/>
    <n v="94601"/>
    <n v="4"/>
    <n v="2"/>
    <n v="9"/>
  </r>
  <r>
    <n v="4"/>
    <x v="1"/>
    <x v="983"/>
    <x v="3"/>
    <x v="0"/>
    <n v="6"/>
    <x v="1"/>
    <x v="7"/>
    <x v="2"/>
    <x v="0"/>
    <x v="0"/>
    <s v="United States"/>
    <x v="207"/>
    <x v="0"/>
    <m/>
    <x v="0"/>
    <x v="0"/>
    <d v="2019-11-19T00:00:00"/>
    <s v="Thu"/>
    <x v="7"/>
    <s v="CA-2019-168858"/>
    <n v="1501"/>
    <s v="Staple envelope"/>
    <s v="Chuck Magee"/>
    <n v="10011"/>
    <n v="8"/>
    <n v="3"/>
    <n v="17"/>
  </r>
  <r>
    <n v="4"/>
    <x v="1"/>
    <x v="983"/>
    <x v="3"/>
    <x v="0"/>
    <n v="6"/>
    <x v="1"/>
    <x v="12"/>
    <x v="2"/>
    <x v="0"/>
    <x v="0"/>
    <s v="United States"/>
    <x v="207"/>
    <x v="0"/>
    <m/>
    <x v="0"/>
    <x v="0"/>
    <d v="2019-11-19T00:00:00"/>
    <s v="Thu"/>
    <x v="7"/>
    <s v="CA-2019-168858"/>
    <n v="863"/>
    <s v="Hoover Shoulder Vac Commercial Portable Vacuum"/>
    <s v="Chuck Magee"/>
    <n v="10011"/>
    <n v="626"/>
    <n v="7"/>
    <n v="2505"/>
  </r>
  <r>
    <n v="5"/>
    <x v="1"/>
    <x v="1177"/>
    <x v="3"/>
    <x v="0"/>
    <n v="6"/>
    <x v="0"/>
    <x v="2"/>
    <x v="2"/>
    <x v="5"/>
    <x v="19"/>
    <s v="United States"/>
    <x v="184"/>
    <x v="0"/>
    <m/>
    <x v="0"/>
    <x v="4"/>
    <d v="2019-05-04T00:00:00"/>
    <s v="Wed"/>
    <x v="5"/>
    <s v="CA-2019-168900"/>
    <n v="535"/>
    <s v="DXL Angle-View Binders with Locking Rings by Samsill"/>
    <s v="Chuck Magee"/>
    <n v="45503"/>
    <n v="-2"/>
    <n v="1"/>
    <n v="2"/>
  </r>
  <r>
    <n v="4"/>
    <x v="2"/>
    <x v="1186"/>
    <x v="3"/>
    <x v="1"/>
    <n v="3"/>
    <x v="0"/>
    <x v="11"/>
    <x v="2"/>
    <x v="1"/>
    <x v="1"/>
    <s v="United States"/>
    <x v="599"/>
    <x v="1"/>
    <m/>
    <x v="0"/>
    <x v="0"/>
    <d v="2019-08-01T00:00:00"/>
    <s v="Sun"/>
    <x v="10"/>
    <s v="CA-2019-168942"/>
    <n v="646"/>
    <s v="Fellowes Mobile File Cart, Black"/>
    <s v="Anna Andreadi"/>
    <n v="94109"/>
    <n v="50"/>
    <n v="3"/>
    <n v="187"/>
  </r>
  <r>
    <n v="4"/>
    <x v="1"/>
    <x v="1160"/>
    <x v="3"/>
    <x v="0"/>
    <n v="6"/>
    <x v="0"/>
    <x v="6"/>
    <x v="2"/>
    <x v="5"/>
    <x v="5"/>
    <s v="United States"/>
    <x v="467"/>
    <x v="2"/>
    <m/>
    <x v="0"/>
    <x v="0"/>
    <d v="2019-11-02T00:00:00"/>
    <s v="Mon"/>
    <x v="7"/>
    <s v="CA-2019-169005"/>
    <n v="1132"/>
    <s v="Newell 318"/>
    <s v="Cassandra Brandow"/>
    <n v="22153"/>
    <n v="1"/>
    <n v="2"/>
    <n v="6"/>
  </r>
  <r>
    <n v="4"/>
    <x v="1"/>
    <x v="1218"/>
    <x v="3"/>
    <x v="0"/>
    <n v="6"/>
    <x v="1"/>
    <x v="12"/>
    <x v="2"/>
    <x v="47"/>
    <x v="8"/>
    <s v="United States"/>
    <x v="428"/>
    <x v="2"/>
    <m/>
    <x v="0"/>
    <x v="0"/>
    <d v="2019-07-10T00:00:00"/>
    <s v="Tue"/>
    <x v="1"/>
    <s v="CA-2019-169012"/>
    <n v="290"/>
    <s v="Belkin 7-Outlet SurgeMaster Home Series"/>
    <s v="Cassandra Brandow"/>
    <n v="31907"/>
    <n v="11"/>
    <n v="3"/>
    <n v="42"/>
  </r>
  <r>
    <n v="4"/>
    <x v="1"/>
    <x v="998"/>
    <x v="3"/>
    <x v="0"/>
    <n v="6"/>
    <x v="2"/>
    <x v="9"/>
    <x v="1"/>
    <x v="16"/>
    <x v="12"/>
    <s v="United States"/>
    <x v="633"/>
    <x v="0"/>
    <m/>
    <x v="0"/>
    <x v="1"/>
    <d v="2019-04-22T00:00:00"/>
    <s v="Sun"/>
    <x v="4"/>
    <s v="CA-2019-169054"/>
    <n v="1534"/>
    <s v="Tenex 46 x 60 Computer Anti-Static Chairmat, Rectangular Shaped"/>
    <s v="Chuck Magee"/>
    <n v="19140"/>
    <n v="0"/>
    <n v="3"/>
    <n v="254"/>
  </r>
  <r>
    <n v="7"/>
    <x v="2"/>
    <x v="959"/>
    <x v="3"/>
    <x v="0"/>
    <n v="6"/>
    <x v="0"/>
    <x v="9"/>
    <x v="1"/>
    <x v="504"/>
    <x v="1"/>
    <s v="United States"/>
    <x v="446"/>
    <x v="1"/>
    <m/>
    <x v="0"/>
    <x v="0"/>
    <d v="2019-07-03T00:00:00"/>
    <s v="Tue"/>
    <x v="1"/>
    <s v="CA-2019-169124"/>
    <n v="866"/>
    <s v="Howard Miller 11-1/2 Diameter Brentwood Wall Clock"/>
    <s v="Anna Andreadi"/>
    <n v="95610"/>
    <n v="54"/>
    <n v="3"/>
    <n v="129"/>
  </r>
  <r>
    <n v="2"/>
    <x v="1"/>
    <x v="968"/>
    <x v="3"/>
    <x v="1"/>
    <n v="3"/>
    <x v="0"/>
    <x v="10"/>
    <x v="2"/>
    <x v="1"/>
    <x v="1"/>
    <s v="United States"/>
    <x v="85"/>
    <x v="1"/>
    <m/>
    <x v="0"/>
    <x v="0"/>
    <d v="2019-08-14T00:00:00"/>
    <s v="Sat"/>
    <x v="10"/>
    <s v="CA-2019-169264"/>
    <n v="243"/>
    <s v="Avery File Folder Labels"/>
    <s v="Anna Andreadi"/>
    <n v="94109"/>
    <n v="3"/>
    <n v="2"/>
    <n v="6"/>
  </r>
  <r>
    <n v="2"/>
    <x v="1"/>
    <x v="968"/>
    <x v="3"/>
    <x v="1"/>
    <n v="3"/>
    <x v="0"/>
    <x v="6"/>
    <x v="2"/>
    <x v="1"/>
    <x v="1"/>
    <s v="United States"/>
    <x v="85"/>
    <x v="1"/>
    <m/>
    <x v="0"/>
    <x v="0"/>
    <d v="2019-08-14T00:00:00"/>
    <s v="Sat"/>
    <x v="10"/>
    <s v="CA-2019-169264"/>
    <n v="1132"/>
    <s v="Newell 318"/>
    <s v="Anna Andreadi"/>
    <n v="94109"/>
    <n v="4"/>
    <n v="6"/>
    <n v="17"/>
  </r>
  <r>
    <n v="4"/>
    <x v="1"/>
    <x v="996"/>
    <x v="3"/>
    <x v="0"/>
    <n v="6"/>
    <x v="0"/>
    <x v="3"/>
    <x v="2"/>
    <x v="197"/>
    <x v="17"/>
    <s v="United States"/>
    <x v="754"/>
    <x v="3"/>
    <m/>
    <x v="0"/>
    <x v="0"/>
    <d v="2019-03-21T00:00:00"/>
    <s v="Sat"/>
    <x v="2"/>
    <s v="CA-2019-169285"/>
    <n v="1757"/>
    <s v="Xerox 196"/>
    <s v="Kelly Williams"/>
    <n v="47905"/>
    <n v="3"/>
    <n v="1"/>
    <n v="6"/>
  </r>
  <r>
    <n v="4"/>
    <x v="1"/>
    <x v="996"/>
    <x v="3"/>
    <x v="0"/>
    <n v="6"/>
    <x v="0"/>
    <x v="3"/>
    <x v="2"/>
    <x v="197"/>
    <x v="17"/>
    <s v="United States"/>
    <x v="754"/>
    <x v="3"/>
    <m/>
    <x v="0"/>
    <x v="0"/>
    <d v="2019-03-21T00:00:00"/>
    <s v="Sat"/>
    <x v="2"/>
    <s v="CA-2019-169285"/>
    <n v="539"/>
    <s v="Eaton Premium Continuous-Feed Paper, 25% Cotton, Letter Size, White, 1000 Shts/Box"/>
    <s v="Kelly Williams"/>
    <n v="47905"/>
    <n v="133"/>
    <n v="5"/>
    <n v="277"/>
  </r>
  <r>
    <n v="2"/>
    <x v="1"/>
    <x v="982"/>
    <x v="3"/>
    <x v="1"/>
    <n v="3"/>
    <x v="2"/>
    <x v="9"/>
    <x v="1"/>
    <x v="17"/>
    <x v="1"/>
    <s v="United States"/>
    <x v="193"/>
    <x v="1"/>
    <s v="Yes"/>
    <x v="1"/>
    <x v="0"/>
    <d v="2019-09-02T00:00:00"/>
    <s v="Mon"/>
    <x v="0"/>
    <s v="CA-2019-169327"/>
    <n v="1042"/>
    <s v="Luxo Professional Combination Clamp-On Lamps"/>
    <s v="Anna Andreadi"/>
    <n v="90008"/>
    <n v="133"/>
    <n v="5"/>
    <n v="512"/>
  </r>
  <r>
    <n v="2"/>
    <x v="1"/>
    <x v="982"/>
    <x v="3"/>
    <x v="1"/>
    <n v="3"/>
    <x v="2"/>
    <x v="12"/>
    <x v="2"/>
    <x v="17"/>
    <x v="1"/>
    <s v="United States"/>
    <x v="193"/>
    <x v="1"/>
    <s v="Yes"/>
    <x v="1"/>
    <x v="0"/>
    <d v="2019-09-02T00:00:00"/>
    <s v="Mon"/>
    <x v="0"/>
    <s v="CA-2019-169327"/>
    <n v="63"/>
    <s v="Acco Six-Outlet Power Strip, 4 Cord Length"/>
    <s v="Anna Andreadi"/>
    <n v="90008"/>
    <n v="11"/>
    <n v="5"/>
    <n v="43"/>
  </r>
  <r>
    <n v="2"/>
    <x v="1"/>
    <x v="982"/>
    <x v="3"/>
    <x v="1"/>
    <n v="3"/>
    <x v="2"/>
    <x v="2"/>
    <x v="2"/>
    <x v="17"/>
    <x v="1"/>
    <s v="United States"/>
    <x v="193"/>
    <x v="1"/>
    <s v="Yes"/>
    <x v="1"/>
    <x v="1"/>
    <d v="2019-09-02T00:00:00"/>
    <s v="Mon"/>
    <x v="0"/>
    <s v="CA-2019-169327"/>
    <n v="717"/>
    <s v="GBC Velobind Prepunched Cover Sets, Regency Series"/>
    <s v="Anna Andreadi"/>
    <n v="90008"/>
    <n v="46"/>
    <n v="5"/>
    <n v="148"/>
  </r>
  <r>
    <n v="3"/>
    <x v="2"/>
    <x v="1161"/>
    <x v="3"/>
    <x v="2"/>
    <n v="1"/>
    <x v="1"/>
    <x v="8"/>
    <x v="0"/>
    <x v="117"/>
    <x v="4"/>
    <s v="United States"/>
    <x v="211"/>
    <x v="3"/>
    <m/>
    <x v="0"/>
    <x v="1"/>
    <d v="2019-10-12T00:00:00"/>
    <s v="Thu"/>
    <x v="8"/>
    <s v="CA-2019-169362"/>
    <n v="1034"/>
    <s v="Logitech Wireless Touch Keyboard K400"/>
    <s v="Kelly Williams"/>
    <n v="75217"/>
    <n v="-1"/>
    <n v="2"/>
    <n v="40"/>
  </r>
  <r>
    <n v="5"/>
    <x v="1"/>
    <x v="1132"/>
    <x v="3"/>
    <x v="0"/>
    <n v="6"/>
    <x v="1"/>
    <x v="3"/>
    <x v="2"/>
    <x v="505"/>
    <x v="12"/>
    <s v="United States"/>
    <x v="516"/>
    <x v="0"/>
    <m/>
    <x v="0"/>
    <x v="1"/>
    <d v="2019-04-09T00:00:00"/>
    <s v="Mon"/>
    <x v="4"/>
    <s v="CA-2019-169404"/>
    <n v="1684"/>
    <s v="Xerox 1893"/>
    <s v="Chuck Magee"/>
    <n v="17403"/>
    <n v="24"/>
    <n v="2"/>
    <n v="66"/>
  </r>
  <r>
    <n v="5"/>
    <x v="1"/>
    <x v="1132"/>
    <x v="3"/>
    <x v="0"/>
    <n v="6"/>
    <x v="1"/>
    <x v="2"/>
    <x v="2"/>
    <x v="505"/>
    <x v="12"/>
    <s v="United States"/>
    <x v="516"/>
    <x v="0"/>
    <m/>
    <x v="0"/>
    <x v="4"/>
    <d v="2019-04-09T00:00:00"/>
    <s v="Mon"/>
    <x v="4"/>
    <s v="CA-2019-169404"/>
    <n v="1585"/>
    <s v="Tuf-Vin Binders"/>
    <s v="Chuck Magee"/>
    <n v="17403"/>
    <n v="-29"/>
    <n v="4"/>
    <n v="38"/>
  </r>
  <r>
    <n v="5"/>
    <x v="1"/>
    <x v="1101"/>
    <x v="3"/>
    <x v="0"/>
    <n v="6"/>
    <x v="1"/>
    <x v="9"/>
    <x v="1"/>
    <x v="87"/>
    <x v="0"/>
    <s v="United States"/>
    <x v="535"/>
    <x v="0"/>
    <m/>
    <x v="0"/>
    <x v="0"/>
    <d v="2019-12-24T00:00:00"/>
    <s v="Tue"/>
    <x v="6"/>
    <s v="CA-2019-169411"/>
    <n v="560"/>
    <s v="Eldon Delta Triangular Chair Mat, 52 x 58, Clear"/>
    <s v="Chuck Magee"/>
    <n v="14609"/>
    <n v="7"/>
    <n v="1"/>
    <n v="38"/>
  </r>
  <r>
    <n v="4"/>
    <x v="1"/>
    <x v="963"/>
    <x v="3"/>
    <x v="0"/>
    <n v="6"/>
    <x v="0"/>
    <x v="9"/>
    <x v="1"/>
    <x v="32"/>
    <x v="19"/>
    <s v="United States"/>
    <x v="35"/>
    <x v="0"/>
    <m/>
    <x v="0"/>
    <x v="1"/>
    <d v="2019-09-09T00:00:00"/>
    <s v="Mon"/>
    <x v="0"/>
    <s v="CA-2019-169439"/>
    <n v="506"/>
    <s v="Deflect-o EconoMat Studded, No Bevel Mat for Low Pile Carpeting"/>
    <s v="Chuck Magee"/>
    <n v="44105"/>
    <n v="-9"/>
    <n v="2"/>
    <n v="66"/>
  </r>
  <r>
    <n v="4"/>
    <x v="1"/>
    <x v="963"/>
    <x v="3"/>
    <x v="0"/>
    <n v="6"/>
    <x v="0"/>
    <x v="6"/>
    <x v="2"/>
    <x v="32"/>
    <x v="19"/>
    <s v="United States"/>
    <x v="35"/>
    <x v="0"/>
    <m/>
    <x v="0"/>
    <x v="1"/>
    <d v="2019-09-09T00:00:00"/>
    <s v="Mon"/>
    <x v="0"/>
    <s v="CA-2019-169439"/>
    <n v="324"/>
    <s v="BIC Brite Liner Highlighters, Chisel Tip"/>
    <s v="Chuck Magee"/>
    <n v="44105"/>
    <n v="4"/>
    <n v="5"/>
    <n v="26"/>
  </r>
  <r>
    <n v="5"/>
    <x v="1"/>
    <x v="1085"/>
    <x v="3"/>
    <x v="0"/>
    <n v="6"/>
    <x v="0"/>
    <x v="12"/>
    <x v="2"/>
    <x v="87"/>
    <x v="0"/>
    <s v="United States"/>
    <x v="632"/>
    <x v="0"/>
    <m/>
    <x v="0"/>
    <x v="0"/>
    <d v="2019-02-04T00:00:00"/>
    <s v="Wed"/>
    <x v="3"/>
    <s v="CA-2019-169474"/>
    <n v="287"/>
    <s v="Belkin 6 Outlet Metallic Surge Strip"/>
    <s v="Chuck Magee"/>
    <n v="14609"/>
    <n v="8"/>
    <n v="3"/>
    <n v="33"/>
  </r>
  <r>
    <n v="3"/>
    <x v="2"/>
    <x v="1161"/>
    <x v="3"/>
    <x v="2"/>
    <n v="1"/>
    <x v="0"/>
    <x v="3"/>
    <x v="2"/>
    <x v="0"/>
    <x v="0"/>
    <s v="United States"/>
    <x v="295"/>
    <x v="0"/>
    <m/>
    <x v="0"/>
    <x v="0"/>
    <d v="2019-10-12T00:00:00"/>
    <s v="Thu"/>
    <x v="8"/>
    <s v="CA-2019-169607"/>
    <n v="1749"/>
    <s v="Xerox 1952"/>
    <s v="Chuck Magee"/>
    <n v="10024"/>
    <n v="5"/>
    <n v="2"/>
    <n v="10"/>
  </r>
  <r>
    <n v="3"/>
    <x v="2"/>
    <x v="1096"/>
    <x v="3"/>
    <x v="2"/>
    <n v="1"/>
    <x v="2"/>
    <x v="10"/>
    <x v="2"/>
    <x v="490"/>
    <x v="23"/>
    <s v="United States"/>
    <x v="194"/>
    <x v="3"/>
    <m/>
    <x v="0"/>
    <x v="0"/>
    <d v="2019-06-15T00:00:00"/>
    <s v="Sun"/>
    <x v="9"/>
    <s v="CA-2019-169691"/>
    <n v="199"/>
    <s v="Avery 490"/>
    <s v="Kelly Williams"/>
    <n v="55369"/>
    <n v="22"/>
    <n v="3"/>
    <n v="44"/>
  </r>
  <r>
    <n v="3"/>
    <x v="2"/>
    <x v="1096"/>
    <x v="3"/>
    <x v="2"/>
    <n v="1"/>
    <x v="2"/>
    <x v="3"/>
    <x v="2"/>
    <x v="490"/>
    <x v="23"/>
    <s v="United States"/>
    <x v="194"/>
    <x v="3"/>
    <m/>
    <x v="0"/>
    <x v="0"/>
    <d v="2019-06-15T00:00:00"/>
    <s v="Sun"/>
    <x v="9"/>
    <s v="CA-2019-169691"/>
    <n v="1792"/>
    <s v="Xerox 1992"/>
    <s v="Kelly Williams"/>
    <n v="55369"/>
    <n v="9"/>
    <n v="3"/>
    <n v="18"/>
  </r>
  <r>
    <n v="3"/>
    <x v="2"/>
    <x v="1096"/>
    <x v="3"/>
    <x v="2"/>
    <n v="1"/>
    <x v="2"/>
    <x v="11"/>
    <x v="2"/>
    <x v="490"/>
    <x v="23"/>
    <s v="United States"/>
    <x v="194"/>
    <x v="3"/>
    <m/>
    <x v="0"/>
    <x v="0"/>
    <d v="2019-06-15T00:00:00"/>
    <s v="Sun"/>
    <x v="9"/>
    <s v="CA-2019-169691"/>
    <n v="1546"/>
    <s v="Tenex Personal Self-Stacking Standard File Box, Black/Gray"/>
    <s v="Kelly Williams"/>
    <n v="55369"/>
    <n v="23"/>
    <n v="5"/>
    <n v="85"/>
  </r>
  <r>
    <n v="6"/>
    <x v="0"/>
    <x v="1102"/>
    <x v="3"/>
    <x v="0"/>
    <n v="6"/>
    <x v="0"/>
    <x v="10"/>
    <x v="2"/>
    <x v="100"/>
    <x v="33"/>
    <s v="United States"/>
    <x v="716"/>
    <x v="3"/>
    <m/>
    <x v="0"/>
    <x v="0"/>
    <d v="2019-07-25T00:00:00"/>
    <s v="Wed"/>
    <x v="1"/>
    <s v="CA-2019-169810"/>
    <n v="207"/>
    <s v="Avery 498"/>
    <s v="Kelly Williams"/>
    <n v="57103"/>
    <n v="10"/>
    <n v="7"/>
    <n v="20"/>
  </r>
  <r>
    <n v="4"/>
    <x v="1"/>
    <x v="1008"/>
    <x v="3"/>
    <x v="0"/>
    <n v="6"/>
    <x v="0"/>
    <x v="2"/>
    <x v="2"/>
    <x v="16"/>
    <x v="12"/>
    <s v="United States"/>
    <x v="129"/>
    <x v="0"/>
    <m/>
    <x v="0"/>
    <x v="4"/>
    <d v="2019-09-21T00:00:00"/>
    <s v="Sat"/>
    <x v="0"/>
    <s v="CA-2019-169817"/>
    <n v="928"/>
    <s v="Insertable Tab Indexes For Data Binders"/>
    <s v="Chuck Magee"/>
    <n v="19143"/>
    <n v="-2"/>
    <n v="2"/>
    <n v="2"/>
  </r>
  <r>
    <n v="4"/>
    <x v="1"/>
    <x v="1194"/>
    <x v="3"/>
    <x v="0"/>
    <n v="6"/>
    <x v="2"/>
    <x v="9"/>
    <x v="1"/>
    <x v="42"/>
    <x v="1"/>
    <s v="United States"/>
    <x v="208"/>
    <x v="1"/>
    <s v="Yes"/>
    <x v="1"/>
    <x v="0"/>
    <d v="2019-12-14T00:00:00"/>
    <s v="Sat"/>
    <x v="6"/>
    <s v="CA-2019-169859"/>
    <n v="552"/>
    <s v="Eldon 400 Class Desk Accessories, Black Carbon"/>
    <s v="Anna Andreadi"/>
    <n v="92024"/>
    <n v="11"/>
    <n v="3"/>
    <n v="26"/>
  </r>
  <r>
    <n v="4"/>
    <x v="1"/>
    <x v="1194"/>
    <x v="3"/>
    <x v="0"/>
    <n v="6"/>
    <x v="2"/>
    <x v="7"/>
    <x v="2"/>
    <x v="42"/>
    <x v="1"/>
    <s v="United States"/>
    <x v="208"/>
    <x v="1"/>
    <s v="Yes"/>
    <x v="1"/>
    <x v="0"/>
    <d v="2019-12-14T00:00:00"/>
    <s v="Sat"/>
    <x v="6"/>
    <s v="CA-2019-169859"/>
    <n v="4"/>
    <s v="#10- 4 1/8 x 9 1/2 Recycled Envelopes"/>
    <s v="Anna Andreadi"/>
    <n v="92024"/>
    <n v="21"/>
    <n v="5"/>
    <n v="44"/>
  </r>
  <r>
    <n v="4"/>
    <x v="1"/>
    <x v="1194"/>
    <x v="3"/>
    <x v="0"/>
    <n v="6"/>
    <x v="2"/>
    <x v="2"/>
    <x v="2"/>
    <x v="42"/>
    <x v="1"/>
    <s v="United States"/>
    <x v="208"/>
    <x v="1"/>
    <s v="Yes"/>
    <x v="1"/>
    <x v="1"/>
    <d v="2019-12-14T00:00:00"/>
    <s v="Sat"/>
    <x v="6"/>
    <s v="CA-2019-169859"/>
    <n v="1635"/>
    <s v="Wilson Jones Clip &amp; Carry Folder Binder Tool for Ring Binders, Clear"/>
    <s v="Anna Andreadi"/>
    <n v="92024"/>
    <n v="23"/>
    <n v="14"/>
    <n v="65"/>
  </r>
  <r>
    <n v="5"/>
    <x v="2"/>
    <x v="956"/>
    <x v="3"/>
    <x v="1"/>
    <n v="3"/>
    <x v="0"/>
    <x v="11"/>
    <x v="2"/>
    <x v="14"/>
    <x v="3"/>
    <s v="United States"/>
    <x v="433"/>
    <x v="1"/>
    <s v="Yes"/>
    <x v="1"/>
    <x v="1"/>
    <d v="2019-11-24T00:00:00"/>
    <s v="Tue"/>
    <x v="7"/>
    <s v="CA-2019-169894"/>
    <n v="635"/>
    <s v="Fellowes Bankers Box Staxonsteel Drawer File/Stacking System"/>
    <s v="Anna Andreadi"/>
    <n v="85204"/>
    <n v="-42"/>
    <n v="8"/>
    <n v="416"/>
  </r>
  <r>
    <n v="5"/>
    <x v="2"/>
    <x v="956"/>
    <x v="3"/>
    <x v="1"/>
    <n v="3"/>
    <x v="0"/>
    <x v="2"/>
    <x v="2"/>
    <x v="14"/>
    <x v="3"/>
    <s v="United States"/>
    <x v="433"/>
    <x v="1"/>
    <s v="Yes"/>
    <x v="1"/>
    <x v="4"/>
    <d v="2019-11-24T00:00:00"/>
    <s v="Tue"/>
    <x v="7"/>
    <s v="CA-2019-169894"/>
    <n v="706"/>
    <s v="GBC Recycled Grain Textured Covers"/>
    <s v="Anna Andreadi"/>
    <n v="85204"/>
    <n v="-15"/>
    <n v="2"/>
    <n v="21"/>
  </r>
  <r>
    <n v="4"/>
    <x v="1"/>
    <x v="1048"/>
    <x v="3"/>
    <x v="0"/>
    <n v="6"/>
    <x v="0"/>
    <x v="0"/>
    <x v="0"/>
    <x v="1"/>
    <x v="1"/>
    <s v="United States"/>
    <x v="784"/>
    <x v="1"/>
    <m/>
    <x v="0"/>
    <x v="1"/>
    <d v="2019-06-15T00:00:00"/>
    <s v="Sun"/>
    <x v="9"/>
    <s v="CA-2019-169901"/>
    <n v="137"/>
    <s v="Anker 36W 4-Port USB Wall Charger Travel Power Adapter for iPhone 5s 5c 5"/>
    <s v="Anna Andreadi"/>
    <n v="94122"/>
    <n v="5"/>
    <n v="3"/>
    <n v="48"/>
  </r>
  <r>
    <n v="3"/>
    <x v="2"/>
    <x v="1130"/>
    <x v="3"/>
    <x v="2"/>
    <n v="1"/>
    <x v="1"/>
    <x v="11"/>
    <x v="2"/>
    <x v="319"/>
    <x v="22"/>
    <s v="United States"/>
    <x v="177"/>
    <x v="1"/>
    <m/>
    <x v="0"/>
    <x v="0"/>
    <d v="2019-09-25T00:00:00"/>
    <s v="Wed"/>
    <x v="0"/>
    <s v="CA-2019-169929"/>
    <n v="935"/>
    <s v="Iris Project Case"/>
    <s v="Anna Andreadi"/>
    <n v="59601"/>
    <n v="10"/>
    <n v="5"/>
    <n v="40"/>
  </r>
  <r>
    <n v="4"/>
    <x v="1"/>
    <x v="1059"/>
    <x v="3"/>
    <x v="0"/>
    <n v="6"/>
    <x v="0"/>
    <x v="5"/>
    <x v="1"/>
    <x v="62"/>
    <x v="0"/>
    <s v="United States"/>
    <x v="501"/>
    <x v="0"/>
    <m/>
    <x v="0"/>
    <x v="9"/>
    <d v="2019-12-24T00:00:00"/>
    <s v="Tue"/>
    <x v="6"/>
    <s v="CA-2019-169978"/>
    <n v="529"/>
    <s v="DMI Arturo Collection Mission-style Design Wood Chair"/>
    <s v="Chuck Magee"/>
    <n v="11572"/>
    <n v="48"/>
    <n v="2"/>
    <n v="272"/>
  </r>
  <r>
    <n v="4"/>
    <x v="1"/>
    <x v="1059"/>
    <x v="3"/>
    <x v="0"/>
    <n v="6"/>
    <x v="0"/>
    <x v="2"/>
    <x v="2"/>
    <x v="62"/>
    <x v="0"/>
    <s v="United States"/>
    <x v="501"/>
    <x v="0"/>
    <m/>
    <x v="0"/>
    <x v="1"/>
    <d v="2019-12-24T00:00:00"/>
    <s v="Tue"/>
    <x v="6"/>
    <s v="CA-2019-169978"/>
    <n v="536"/>
    <s v="DXL Angle-View Binders with Locking Rings, Black"/>
    <s v="Chuck Magee"/>
    <n v="11572"/>
    <n v="5"/>
    <n v="3"/>
    <n v="14"/>
  </r>
  <r>
    <n v="7"/>
    <x v="2"/>
    <x v="1062"/>
    <x v="3"/>
    <x v="0"/>
    <n v="6"/>
    <x v="1"/>
    <x v="11"/>
    <x v="2"/>
    <x v="0"/>
    <x v="0"/>
    <s v="United States"/>
    <x v="715"/>
    <x v="0"/>
    <m/>
    <x v="0"/>
    <x v="0"/>
    <d v="2019-06-19T00:00:00"/>
    <s v="Thu"/>
    <x v="9"/>
    <s v="CA-2019-169999"/>
    <n v="1483"/>
    <s v="Space Solutions Commercial Steel Shelving"/>
    <s v="Chuck Magee"/>
    <n v="10035"/>
    <n v="6"/>
    <n v="2"/>
    <n v="129"/>
  </r>
  <r>
    <n v="7"/>
    <x v="2"/>
    <x v="1062"/>
    <x v="3"/>
    <x v="0"/>
    <n v="6"/>
    <x v="1"/>
    <x v="2"/>
    <x v="2"/>
    <x v="0"/>
    <x v="0"/>
    <s v="United States"/>
    <x v="715"/>
    <x v="0"/>
    <m/>
    <x v="0"/>
    <x v="1"/>
    <d v="2019-06-19T00:00:00"/>
    <s v="Thu"/>
    <x v="9"/>
    <s v="CA-2019-169999"/>
    <n v="1652"/>
    <s v="Wilson Jones Turn Tabs Binder Tool for Ring Binders"/>
    <s v="Chuck Magee"/>
    <n v="10035"/>
    <n v="4"/>
    <n v="3"/>
    <n v="12"/>
  </r>
  <r>
    <n v="4"/>
    <x v="1"/>
    <x v="291"/>
    <x v="0"/>
    <x v="0"/>
    <n v="6"/>
    <x v="0"/>
    <x v="3"/>
    <x v="2"/>
    <x v="318"/>
    <x v="6"/>
    <s v="United States"/>
    <x v="740"/>
    <x v="3"/>
    <m/>
    <x v="0"/>
    <x v="0"/>
    <d v="2016-03-10T00:00:00"/>
    <s v="Tue"/>
    <x v="2"/>
    <s v="US-2016-100279"/>
    <n v="733"/>
    <s v="Geographics Note Cards, Blank, White, 8 1/2 x 11"/>
    <s v="Kelly Williams"/>
    <n v="48073"/>
    <n v="11"/>
    <n v="2"/>
    <n v="22"/>
  </r>
  <r>
    <n v="5"/>
    <x v="1"/>
    <x v="134"/>
    <x v="0"/>
    <x v="0"/>
    <n v="6"/>
    <x v="1"/>
    <x v="12"/>
    <x v="2"/>
    <x v="13"/>
    <x v="10"/>
    <s v="United States"/>
    <x v="603"/>
    <x v="3"/>
    <m/>
    <x v="0"/>
    <x v="3"/>
    <d v="2016-09-14T00:00:00"/>
    <s v="Sat"/>
    <x v="0"/>
    <s v="US-2016-100853"/>
    <n v="953"/>
    <s v="Kensington 7 Outlet MasterPiece HOMEOFFICE Power Control Center"/>
    <s v="Kelly Williams"/>
    <n v="60623"/>
    <n v="-131"/>
    <n v="2"/>
    <n v="52"/>
  </r>
  <r>
    <n v="5"/>
    <x v="1"/>
    <x v="134"/>
    <x v="0"/>
    <x v="0"/>
    <n v="6"/>
    <x v="1"/>
    <x v="10"/>
    <x v="2"/>
    <x v="13"/>
    <x v="10"/>
    <s v="United States"/>
    <x v="603"/>
    <x v="3"/>
    <m/>
    <x v="0"/>
    <x v="1"/>
    <d v="2016-09-14T00:00:00"/>
    <s v="Sat"/>
    <x v="0"/>
    <s v="US-2016-100853"/>
    <n v="220"/>
    <s v="Avery 51"/>
    <s v="Kelly Williams"/>
    <n v="60623"/>
    <n v="7"/>
    <n v="4"/>
    <n v="20"/>
  </r>
  <r>
    <n v="6"/>
    <x v="0"/>
    <x v="40"/>
    <x v="0"/>
    <x v="0"/>
    <n v="6"/>
    <x v="0"/>
    <x v="8"/>
    <x v="0"/>
    <x v="1"/>
    <x v="1"/>
    <s v="United States"/>
    <x v="120"/>
    <x v="1"/>
    <m/>
    <x v="0"/>
    <x v="0"/>
    <d v="2016-05-09T00:00:00"/>
    <s v="Mon"/>
    <x v="5"/>
    <s v="US-2016-102071"/>
    <n v="1471"/>
    <s v="Sony Micro Vault Click 16 GB USB 2.0 Flash Drive"/>
    <s v="Anna Andreadi"/>
    <n v="94110"/>
    <n v="40"/>
    <n v="3"/>
    <n v="168"/>
  </r>
  <r>
    <n v="6"/>
    <x v="0"/>
    <x v="40"/>
    <x v="0"/>
    <x v="0"/>
    <n v="6"/>
    <x v="0"/>
    <x v="8"/>
    <x v="0"/>
    <x v="1"/>
    <x v="1"/>
    <s v="United States"/>
    <x v="120"/>
    <x v="1"/>
    <m/>
    <x v="0"/>
    <x v="0"/>
    <d v="2016-05-09T00:00:00"/>
    <s v="Mon"/>
    <x v="5"/>
    <s v="US-2016-102071"/>
    <n v="967"/>
    <s v="Kingston Digital DataTraveler 32GB USB 2.0"/>
    <s v="Anna Andreadi"/>
    <n v="94110"/>
    <n v="4"/>
    <n v="4"/>
    <n v="68"/>
  </r>
  <r>
    <n v="4"/>
    <x v="1"/>
    <x v="83"/>
    <x v="0"/>
    <x v="0"/>
    <n v="6"/>
    <x v="1"/>
    <x v="9"/>
    <x v="1"/>
    <x v="13"/>
    <x v="10"/>
    <s v="United States"/>
    <x v="424"/>
    <x v="3"/>
    <m/>
    <x v="0"/>
    <x v="7"/>
    <d v="2016-12-13T00:00:00"/>
    <s v="Fri"/>
    <x v="6"/>
    <s v="US-2016-102631"/>
    <n v="870"/>
    <s v="Howard Miller 12-3/4 Diameter Accuwave DS  Wall Clock"/>
    <s v="Kelly Williams"/>
    <n v="60623"/>
    <n v="-42"/>
    <n v="3"/>
    <n v="94"/>
  </r>
  <r>
    <n v="2"/>
    <x v="1"/>
    <x v="1292"/>
    <x v="0"/>
    <x v="1"/>
    <n v="3"/>
    <x v="0"/>
    <x v="3"/>
    <x v="2"/>
    <x v="21"/>
    <x v="2"/>
    <s v="United States"/>
    <x v="618"/>
    <x v="2"/>
    <m/>
    <x v="0"/>
    <x v="1"/>
    <d v="2016-04-11T00:00:00"/>
    <s v="Wed"/>
    <x v="4"/>
    <s v="US-2016-102715"/>
    <n v="1829"/>
    <s v="Xerox 224"/>
    <s v="Cassandra Brandow"/>
    <n v="33180"/>
    <n v="4"/>
    <n v="2"/>
    <n v="10"/>
  </r>
  <r>
    <n v="2"/>
    <x v="1"/>
    <x v="1292"/>
    <x v="0"/>
    <x v="1"/>
    <n v="3"/>
    <x v="0"/>
    <x v="4"/>
    <x v="2"/>
    <x v="21"/>
    <x v="2"/>
    <s v="United States"/>
    <x v="618"/>
    <x v="2"/>
    <m/>
    <x v="0"/>
    <x v="1"/>
    <d v="2016-04-11T00:00:00"/>
    <s v="Wed"/>
    <x v="4"/>
    <s v="US-2016-102715"/>
    <n v="41"/>
    <s v="Acco Bankers Clasps, 5 3/4-Long"/>
    <s v="Cassandra Brandow"/>
    <n v="33180"/>
    <n v="2"/>
    <n v="3"/>
    <n v="7"/>
  </r>
  <r>
    <n v="2"/>
    <x v="1"/>
    <x v="1292"/>
    <x v="0"/>
    <x v="1"/>
    <n v="3"/>
    <x v="0"/>
    <x v="8"/>
    <x v="0"/>
    <x v="21"/>
    <x v="2"/>
    <s v="United States"/>
    <x v="618"/>
    <x v="2"/>
    <m/>
    <x v="0"/>
    <x v="1"/>
    <d v="2016-04-11T00:00:00"/>
    <s v="Wed"/>
    <x v="4"/>
    <s v="US-2016-102715"/>
    <n v="1029"/>
    <s v="Logitech Wireless Gaming Headset G930"/>
    <s v="Cassandra Brandow"/>
    <n v="33180"/>
    <n v="82"/>
    <n v="3"/>
    <n v="384"/>
  </r>
  <r>
    <n v="2"/>
    <x v="1"/>
    <x v="1292"/>
    <x v="0"/>
    <x v="1"/>
    <n v="3"/>
    <x v="0"/>
    <x v="8"/>
    <x v="0"/>
    <x v="21"/>
    <x v="2"/>
    <s v="United States"/>
    <x v="618"/>
    <x v="2"/>
    <m/>
    <x v="0"/>
    <x v="1"/>
    <d v="2016-04-11T00:00:00"/>
    <s v="Wed"/>
    <x v="4"/>
    <s v="US-2016-102715"/>
    <n v="1027"/>
    <s v="Logitech Wireless Anywhere Mouse MX for PC and Mac"/>
    <s v="Cassandra Brandow"/>
    <n v="33180"/>
    <n v="42"/>
    <n v="7"/>
    <n v="336"/>
  </r>
  <r>
    <n v="4"/>
    <x v="1"/>
    <x v="1293"/>
    <x v="0"/>
    <x v="0"/>
    <n v="6"/>
    <x v="0"/>
    <x v="6"/>
    <x v="2"/>
    <x v="285"/>
    <x v="1"/>
    <s v="United States"/>
    <x v="521"/>
    <x v="1"/>
    <m/>
    <x v="0"/>
    <x v="0"/>
    <d v="2016-03-11T00:00:00"/>
    <s v="Wed"/>
    <x v="2"/>
    <s v="US-2016-103338"/>
    <n v="541"/>
    <s v="Economy #2 Pencils"/>
    <s v="Anna Andreadi"/>
    <n v="95661"/>
    <n v="2"/>
    <n v="3"/>
    <n v="8"/>
  </r>
  <r>
    <n v="6"/>
    <x v="0"/>
    <x v="198"/>
    <x v="0"/>
    <x v="0"/>
    <n v="6"/>
    <x v="2"/>
    <x v="2"/>
    <x v="2"/>
    <x v="49"/>
    <x v="10"/>
    <s v="United States"/>
    <x v="661"/>
    <x v="3"/>
    <m/>
    <x v="0"/>
    <x v="3"/>
    <d v="2016-07-14T00:00:00"/>
    <s v="Sat"/>
    <x v="1"/>
    <s v="US-2016-103905"/>
    <n v="43"/>
    <s v="Acco D-Ring Binder w/DublLock"/>
    <s v="Kelly Williams"/>
    <n v="60505"/>
    <n v="-46"/>
    <n v="7"/>
    <n v="30"/>
  </r>
  <r>
    <n v="6"/>
    <x v="0"/>
    <x v="198"/>
    <x v="0"/>
    <x v="0"/>
    <n v="6"/>
    <x v="2"/>
    <x v="0"/>
    <x v="0"/>
    <x v="49"/>
    <x v="10"/>
    <s v="United States"/>
    <x v="661"/>
    <x v="3"/>
    <m/>
    <x v="0"/>
    <x v="1"/>
    <d v="2016-07-14T00:00:00"/>
    <s v="Sat"/>
    <x v="1"/>
    <s v="US-2016-103905"/>
    <n v="891"/>
    <s v="I Needs 3d Hello Kitty Hybrid Silicone Case Cover for HTC One X 4g with 3d Hello Kitty Stylus Pen Green/pink"/>
    <s v="Kelly Williams"/>
    <n v="60505"/>
    <n v="4"/>
    <n v="4"/>
    <n v="38"/>
  </r>
  <r>
    <n v="4"/>
    <x v="1"/>
    <x v="23"/>
    <x v="0"/>
    <x v="0"/>
    <n v="6"/>
    <x v="0"/>
    <x v="2"/>
    <x v="2"/>
    <x v="13"/>
    <x v="10"/>
    <s v="United States"/>
    <x v="518"/>
    <x v="3"/>
    <m/>
    <x v="0"/>
    <x v="3"/>
    <d v="2016-03-31T00:00:00"/>
    <s v="Tue"/>
    <x v="4"/>
    <s v="US-2016-104759"/>
    <n v="640"/>
    <s v="Fellowes Black Plastic Comb Bindings"/>
    <s v="Kelly Williams"/>
    <n v="60610"/>
    <n v="-14"/>
    <n v="7"/>
    <n v="8"/>
  </r>
  <r>
    <n v="4"/>
    <x v="1"/>
    <x v="23"/>
    <x v="0"/>
    <x v="0"/>
    <n v="6"/>
    <x v="0"/>
    <x v="8"/>
    <x v="0"/>
    <x v="13"/>
    <x v="10"/>
    <s v="United States"/>
    <x v="518"/>
    <x v="3"/>
    <m/>
    <x v="0"/>
    <x v="1"/>
    <d v="2016-03-31T00:00:00"/>
    <s v="Tue"/>
    <x v="4"/>
    <s v="US-2016-104759"/>
    <n v="959"/>
    <s v="Kensington SlimBlade Notebook Wireless Mouse with Nano Receiver"/>
    <s v="Kelly Williams"/>
    <n v="60610"/>
    <n v="14"/>
    <n v="2"/>
    <n v="80"/>
  </r>
  <r>
    <n v="0"/>
    <x v="0"/>
    <x v="237"/>
    <x v="0"/>
    <x v="3"/>
    <n v="0"/>
    <x v="0"/>
    <x v="2"/>
    <x v="2"/>
    <x v="47"/>
    <x v="19"/>
    <s v="United States"/>
    <x v="521"/>
    <x v="0"/>
    <s v="Yes"/>
    <x v="1"/>
    <x v="4"/>
    <d v="2016-10-10T00:00:00"/>
    <s v="Tue"/>
    <x v="8"/>
    <s v="US-2016-105137"/>
    <n v="1309"/>
    <s v="Premier Elliptical Ring Binder, Black"/>
    <s v="Chuck Magee"/>
    <n v="43229"/>
    <n v="-13"/>
    <n v="2"/>
    <n v="18"/>
  </r>
  <r>
    <n v="0"/>
    <x v="0"/>
    <x v="237"/>
    <x v="0"/>
    <x v="3"/>
    <n v="0"/>
    <x v="0"/>
    <x v="13"/>
    <x v="0"/>
    <x v="47"/>
    <x v="19"/>
    <s v="United States"/>
    <x v="521"/>
    <x v="0"/>
    <s v="Yes"/>
    <x v="1"/>
    <x v="4"/>
    <d v="2016-10-10T00:00:00"/>
    <s v="Tue"/>
    <x v="8"/>
    <s v="US-2016-105137"/>
    <n v="804"/>
    <s v="Hewlett-Packard Deskjet F4180 All-in-One Color Ink-jet - Printer / copier / scanner"/>
    <s v="Chuck Magee"/>
    <n v="43229"/>
    <n v="-71"/>
    <n v="2"/>
    <n v="102"/>
  </r>
  <r>
    <n v="1"/>
    <x v="0"/>
    <x v="130"/>
    <x v="0"/>
    <x v="2"/>
    <n v="1"/>
    <x v="1"/>
    <x v="6"/>
    <x v="2"/>
    <x v="0"/>
    <x v="0"/>
    <s v="United States"/>
    <x v="752"/>
    <x v="0"/>
    <m/>
    <x v="0"/>
    <x v="0"/>
    <d v="2016-03-30T00:00:00"/>
    <s v="Mon"/>
    <x v="2"/>
    <s v="US-2016-105151"/>
    <n v="1415"/>
    <s v="Sanford EarthWrite Recycled Pencils, Medium Soft, #2"/>
    <s v="Chuck Magee"/>
    <n v="10009"/>
    <n v="3"/>
    <n v="5"/>
    <n v="11"/>
  </r>
  <r>
    <n v="4"/>
    <x v="1"/>
    <x v="197"/>
    <x v="0"/>
    <x v="0"/>
    <n v="6"/>
    <x v="0"/>
    <x v="2"/>
    <x v="2"/>
    <x v="16"/>
    <x v="12"/>
    <s v="United States"/>
    <x v="176"/>
    <x v="0"/>
    <m/>
    <x v="0"/>
    <x v="4"/>
    <d v="2016-05-23T00:00:00"/>
    <s v="Mon"/>
    <x v="5"/>
    <s v="US-2016-105767"/>
    <n v="135"/>
    <s v="Angle-D Ring Binders"/>
    <s v="Chuck Magee"/>
    <n v="19134"/>
    <n v="-3"/>
    <n v="2"/>
    <n v="3"/>
  </r>
  <r>
    <n v="4"/>
    <x v="1"/>
    <x v="197"/>
    <x v="0"/>
    <x v="0"/>
    <n v="6"/>
    <x v="0"/>
    <x v="6"/>
    <x v="2"/>
    <x v="16"/>
    <x v="12"/>
    <s v="United States"/>
    <x v="176"/>
    <x v="0"/>
    <m/>
    <x v="0"/>
    <x v="1"/>
    <d v="2016-05-23T00:00:00"/>
    <s v="Mon"/>
    <x v="5"/>
    <s v="US-2016-105767"/>
    <n v="1131"/>
    <s v="Newell 317"/>
    <s v="Chuck Magee"/>
    <n v="19134"/>
    <n v="2"/>
    <n v="9"/>
    <n v="21"/>
  </r>
  <r>
    <n v="4"/>
    <x v="1"/>
    <x v="197"/>
    <x v="0"/>
    <x v="0"/>
    <n v="6"/>
    <x v="0"/>
    <x v="0"/>
    <x v="0"/>
    <x v="16"/>
    <x v="12"/>
    <s v="United States"/>
    <x v="176"/>
    <x v="0"/>
    <m/>
    <x v="0"/>
    <x v="6"/>
    <d v="2016-05-23T00:00:00"/>
    <s v="Mon"/>
    <x v="5"/>
    <s v="US-2016-105767"/>
    <n v="1108"/>
    <s v="Motorola L804"/>
    <s v="Chuck Magee"/>
    <n v="19134"/>
    <n v="-10"/>
    <n v="2"/>
    <n v="55"/>
  </r>
  <r>
    <n v="6"/>
    <x v="0"/>
    <x v="208"/>
    <x v="0"/>
    <x v="0"/>
    <n v="6"/>
    <x v="2"/>
    <x v="11"/>
    <x v="2"/>
    <x v="5"/>
    <x v="30"/>
    <s v="United States"/>
    <x v="660"/>
    <x v="3"/>
    <m/>
    <x v="0"/>
    <x v="0"/>
    <d v="2016-08-02T00:00:00"/>
    <s v="Mon"/>
    <x v="10"/>
    <s v="US-2016-106299"/>
    <n v="1461"/>
    <s v="Smead Adjustable Mobile File Trolley with Lockable Top"/>
    <s v="Kelly Williams"/>
    <n v="65807"/>
    <n v="226"/>
    <n v="2"/>
    <n v="838"/>
  </r>
  <r>
    <n v="6"/>
    <x v="0"/>
    <x v="208"/>
    <x v="0"/>
    <x v="0"/>
    <n v="6"/>
    <x v="2"/>
    <x v="2"/>
    <x v="2"/>
    <x v="5"/>
    <x v="30"/>
    <s v="United States"/>
    <x v="660"/>
    <x v="3"/>
    <m/>
    <x v="0"/>
    <x v="0"/>
    <d v="2016-08-02T00:00:00"/>
    <s v="Mon"/>
    <x v="10"/>
    <s v="US-2016-106299"/>
    <n v="1632"/>
    <s v="Wilson Jones 14 Line Acrylic Coated Pressboard Data Binders"/>
    <s v="Kelly Williams"/>
    <n v="65807"/>
    <n v="13"/>
    <n v="5"/>
    <n v="27"/>
  </r>
  <r>
    <n v="6"/>
    <x v="0"/>
    <x v="208"/>
    <x v="0"/>
    <x v="0"/>
    <n v="6"/>
    <x v="2"/>
    <x v="8"/>
    <x v="0"/>
    <x v="5"/>
    <x v="30"/>
    <s v="United States"/>
    <x v="660"/>
    <x v="3"/>
    <m/>
    <x v="0"/>
    <x v="0"/>
    <d v="2016-08-02T00:00:00"/>
    <s v="Mon"/>
    <x v="10"/>
    <s v="US-2016-106299"/>
    <n v="1079"/>
    <s v="Memorex Micro Travel Drive 4 GB"/>
    <s v="Kelly Williams"/>
    <n v="65807"/>
    <n v="9"/>
    <n v="2"/>
    <n v="21"/>
  </r>
  <r>
    <n v="6"/>
    <x v="0"/>
    <x v="76"/>
    <x v="1"/>
    <x v="0"/>
    <n v="6"/>
    <x v="0"/>
    <x v="5"/>
    <x v="1"/>
    <x v="1"/>
    <x v="1"/>
    <s v="United States"/>
    <x v="197"/>
    <x v="1"/>
    <m/>
    <x v="0"/>
    <x v="1"/>
    <d v="2016-12-27T00:00:00"/>
    <s v="Fri"/>
    <x v="11"/>
    <s v="US-2016-106334"/>
    <n v="319"/>
    <s v="Bevis Steel Folding Chairs"/>
    <s v="Anna Andreadi"/>
    <n v="94122"/>
    <n v="23"/>
    <n v="3"/>
    <n v="230"/>
  </r>
  <r>
    <n v="6"/>
    <x v="0"/>
    <x v="76"/>
    <x v="1"/>
    <x v="0"/>
    <n v="6"/>
    <x v="0"/>
    <x v="3"/>
    <x v="2"/>
    <x v="1"/>
    <x v="1"/>
    <s v="United States"/>
    <x v="197"/>
    <x v="1"/>
    <m/>
    <x v="0"/>
    <x v="0"/>
    <d v="2016-12-27T00:00:00"/>
    <s v="Fri"/>
    <x v="11"/>
    <s v="US-2016-106334"/>
    <n v="1721"/>
    <s v="Xerox 1927"/>
    <s v="Anna Andreadi"/>
    <n v="94122"/>
    <n v="6"/>
    <n v="3"/>
    <n v="13"/>
  </r>
  <r>
    <n v="2"/>
    <x v="1"/>
    <x v="52"/>
    <x v="0"/>
    <x v="1"/>
    <n v="3"/>
    <x v="1"/>
    <x v="13"/>
    <x v="0"/>
    <x v="4"/>
    <x v="4"/>
    <s v="United States"/>
    <x v="238"/>
    <x v="3"/>
    <m/>
    <x v="0"/>
    <x v="6"/>
    <d v="2016-09-19T00:00:00"/>
    <s v="Thu"/>
    <x v="0"/>
    <s v="US-2016-106992"/>
    <n v="988"/>
    <s v="Lexmark MX611dhe Monochrome Laser Printer"/>
    <s v="Kelly Williams"/>
    <n v="77036"/>
    <n v="-510"/>
    <n v="3"/>
    <n v="3060"/>
  </r>
  <r>
    <n v="2"/>
    <x v="1"/>
    <x v="52"/>
    <x v="0"/>
    <x v="1"/>
    <n v="3"/>
    <x v="1"/>
    <x v="13"/>
    <x v="0"/>
    <x v="4"/>
    <x v="4"/>
    <s v="United States"/>
    <x v="238"/>
    <x v="3"/>
    <m/>
    <x v="0"/>
    <x v="6"/>
    <d v="2016-09-19T00:00:00"/>
    <s v="Thu"/>
    <x v="0"/>
    <s v="US-2016-106992"/>
    <n v="1842"/>
    <s v="Xerox WorkCentre 6505DN Laser Multifunction Printer"/>
    <s v="Kelly Williams"/>
    <n v="77036"/>
    <n v="-252"/>
    <n v="7"/>
    <n v="2520"/>
  </r>
  <r>
    <n v="4"/>
    <x v="1"/>
    <x v="253"/>
    <x v="0"/>
    <x v="0"/>
    <n v="6"/>
    <x v="1"/>
    <x v="11"/>
    <x v="2"/>
    <x v="230"/>
    <x v="16"/>
    <s v="United States"/>
    <x v="224"/>
    <x v="2"/>
    <m/>
    <x v="0"/>
    <x v="1"/>
    <d v="2016-03-21T00:00:00"/>
    <s v="Sat"/>
    <x v="2"/>
    <s v="US-2016-107405"/>
    <n v="1552"/>
    <s v="Tennsco Commercial Shelving"/>
    <s v="Cassandra Brandow"/>
    <n v="28806"/>
    <n v="-4"/>
    <n v="1"/>
    <n v="16"/>
  </r>
  <r>
    <n v="4"/>
    <x v="1"/>
    <x v="204"/>
    <x v="0"/>
    <x v="0"/>
    <n v="6"/>
    <x v="0"/>
    <x v="2"/>
    <x v="2"/>
    <x v="120"/>
    <x v="6"/>
    <s v="United States"/>
    <x v="542"/>
    <x v="3"/>
    <m/>
    <x v="0"/>
    <x v="0"/>
    <d v="2016-05-19T00:00:00"/>
    <s v="Thu"/>
    <x v="5"/>
    <s v="US-2016-107699"/>
    <n v="249"/>
    <s v="Avery Heavy-Duty EZD View Binder with Locking Rings"/>
    <s v="Kelly Williams"/>
    <n v="48640"/>
    <n v="26"/>
    <n v="9"/>
    <n v="57"/>
  </r>
  <r>
    <n v="5"/>
    <x v="1"/>
    <x v="122"/>
    <x v="0"/>
    <x v="0"/>
    <n v="6"/>
    <x v="0"/>
    <x v="6"/>
    <x v="2"/>
    <x v="5"/>
    <x v="37"/>
    <s v="United States"/>
    <x v="480"/>
    <x v="1"/>
    <m/>
    <x v="0"/>
    <x v="1"/>
    <d v="2016-11-25T00:00:00"/>
    <s v="Wed"/>
    <x v="7"/>
    <s v="US-2016-107993"/>
    <n v="523"/>
    <s v="Dixon Ticonderoga Core-Lock Colored Pencils"/>
    <s v="Anna Andreadi"/>
    <n v="97477"/>
    <n v="8"/>
    <n v="7"/>
    <n v="51"/>
  </r>
  <r>
    <n v="5"/>
    <x v="1"/>
    <x v="97"/>
    <x v="0"/>
    <x v="0"/>
    <n v="6"/>
    <x v="0"/>
    <x v="10"/>
    <x v="2"/>
    <x v="15"/>
    <x v="11"/>
    <s v="United States"/>
    <x v="367"/>
    <x v="1"/>
    <m/>
    <x v="0"/>
    <x v="0"/>
    <d v="2016-12-20T00:00:00"/>
    <s v="Fri"/>
    <x v="6"/>
    <s v="US-2016-109036"/>
    <n v="197"/>
    <s v="Avery 489"/>
    <s v="Anna Andreadi"/>
    <n v="98103"/>
    <n v="15"/>
    <n v="3"/>
    <n v="31"/>
  </r>
  <r>
    <n v="4"/>
    <x v="1"/>
    <x v="306"/>
    <x v="0"/>
    <x v="0"/>
    <n v="6"/>
    <x v="1"/>
    <x v="5"/>
    <x v="1"/>
    <x v="192"/>
    <x v="27"/>
    <s v="United States"/>
    <x v="149"/>
    <x v="2"/>
    <m/>
    <x v="0"/>
    <x v="1"/>
    <d v="2016-06-08T00:00:00"/>
    <s v="Sun"/>
    <x v="9"/>
    <s v="US-2016-109162"/>
    <n v="1457"/>
    <s v="Situations Contoured Folding Chairs, 4/Set"/>
    <s v="Cassandra Brandow"/>
    <n v="37620"/>
    <n v="11"/>
    <n v="3"/>
    <n v="170"/>
  </r>
  <r>
    <n v="1"/>
    <x v="2"/>
    <x v="191"/>
    <x v="0"/>
    <x v="3"/>
    <n v="0"/>
    <x v="0"/>
    <x v="2"/>
    <x v="2"/>
    <x v="1"/>
    <x v="1"/>
    <s v="United States"/>
    <x v="261"/>
    <x v="1"/>
    <m/>
    <x v="0"/>
    <x v="1"/>
    <d v="2016-10-16T00:00:00"/>
    <s v="Mon"/>
    <x v="8"/>
    <s v="US-2016-109456"/>
    <n v="261"/>
    <s v="Avery Non-Stick Heavy Duty View Round Locking Ring Binders"/>
    <s v="Anna Andreadi"/>
    <n v="94110"/>
    <n v="5"/>
    <n v="3"/>
    <n v="14"/>
  </r>
  <r>
    <n v="1"/>
    <x v="2"/>
    <x v="191"/>
    <x v="0"/>
    <x v="3"/>
    <n v="0"/>
    <x v="0"/>
    <x v="8"/>
    <x v="0"/>
    <x v="1"/>
    <x v="1"/>
    <s v="United States"/>
    <x v="261"/>
    <x v="1"/>
    <m/>
    <x v="0"/>
    <x v="0"/>
    <d v="2016-10-16T00:00:00"/>
    <s v="Mon"/>
    <x v="8"/>
    <s v="US-2016-109456"/>
    <n v="1015"/>
    <s v="Logitech Illuminated - Keyboard"/>
    <s v="Anna Andreadi"/>
    <n v="94110"/>
    <n v="86"/>
    <n v="3"/>
    <n v="180"/>
  </r>
  <r>
    <n v="6"/>
    <x v="0"/>
    <x v="184"/>
    <x v="0"/>
    <x v="0"/>
    <n v="6"/>
    <x v="0"/>
    <x v="5"/>
    <x v="1"/>
    <x v="183"/>
    <x v="1"/>
    <s v="United States"/>
    <x v="195"/>
    <x v="1"/>
    <m/>
    <x v="0"/>
    <x v="1"/>
    <d v="2016-02-12T00:00:00"/>
    <s v="Thu"/>
    <x v="3"/>
    <s v="US-2016-110674"/>
    <n v="754"/>
    <s v="Global Geo Office Task Chair, Gray"/>
    <s v="Anna Andreadi"/>
    <n v="94521"/>
    <n v="-24"/>
    <n v="2"/>
    <n v="130"/>
  </r>
  <r>
    <n v="5"/>
    <x v="1"/>
    <x v="251"/>
    <x v="0"/>
    <x v="0"/>
    <n v="6"/>
    <x v="0"/>
    <x v="2"/>
    <x v="2"/>
    <x v="13"/>
    <x v="10"/>
    <s v="United States"/>
    <x v="295"/>
    <x v="3"/>
    <m/>
    <x v="0"/>
    <x v="3"/>
    <d v="2016-12-26T00:00:00"/>
    <s v="Thu"/>
    <x v="6"/>
    <s v="US-2016-111171"/>
    <n v="414"/>
    <s v="Cardinal Slant-D Ring Binder, Heavy Gauge Vinyl"/>
    <s v="Kelly Williams"/>
    <n v="60610"/>
    <n v="-15"/>
    <n v="5"/>
    <n v="9"/>
  </r>
  <r>
    <n v="7"/>
    <x v="2"/>
    <x v="240"/>
    <x v="0"/>
    <x v="0"/>
    <n v="6"/>
    <x v="0"/>
    <x v="10"/>
    <x v="2"/>
    <x v="0"/>
    <x v="0"/>
    <s v="United States"/>
    <x v="96"/>
    <x v="0"/>
    <m/>
    <x v="0"/>
    <x v="0"/>
    <d v="2016-11-29T00:00:00"/>
    <s v="Sun"/>
    <x v="6"/>
    <s v="US-2016-111353"/>
    <n v="193"/>
    <s v="Avery 485"/>
    <s v="Chuck Magee"/>
    <n v="10009"/>
    <n v="12"/>
    <n v="2"/>
    <n v="25"/>
  </r>
  <r>
    <n v="6"/>
    <x v="0"/>
    <x v="66"/>
    <x v="0"/>
    <x v="0"/>
    <n v="6"/>
    <x v="2"/>
    <x v="2"/>
    <x v="2"/>
    <x v="270"/>
    <x v="10"/>
    <s v="United States"/>
    <x v="673"/>
    <x v="3"/>
    <m/>
    <x v="0"/>
    <x v="3"/>
    <d v="2016-11-22T00:00:00"/>
    <s v="Sun"/>
    <x v="7"/>
    <s v="US-2016-112200"/>
    <n v="245"/>
    <s v="Avery Framed View Binder, EZD Ring (Locking), Navy, 1 1/2"/>
    <s v="Kelly Williams"/>
    <n v="60440"/>
    <n v="-16"/>
    <n v="5"/>
    <n v="10"/>
  </r>
  <r>
    <n v="1"/>
    <x v="0"/>
    <x v="185"/>
    <x v="0"/>
    <x v="2"/>
    <n v="1"/>
    <x v="1"/>
    <x v="2"/>
    <x v="2"/>
    <x v="16"/>
    <x v="12"/>
    <s v="United States"/>
    <x v="668"/>
    <x v="0"/>
    <m/>
    <x v="0"/>
    <x v="4"/>
    <d v="2016-04-23T00:00:00"/>
    <s v="Mon"/>
    <x v="4"/>
    <s v="US-2016-112564"/>
    <n v="1651"/>
    <s v="Wilson Jones Suede Grain Vinyl Binders"/>
    <s v="Chuck Magee"/>
    <n v="19134"/>
    <n v="-2"/>
    <n v="3"/>
    <n v="3"/>
  </r>
  <r>
    <n v="5"/>
    <x v="2"/>
    <x v="1294"/>
    <x v="0"/>
    <x v="1"/>
    <n v="3"/>
    <x v="2"/>
    <x v="3"/>
    <x v="2"/>
    <x v="393"/>
    <x v="6"/>
    <s v="United States"/>
    <x v="136"/>
    <x v="3"/>
    <m/>
    <x v="0"/>
    <x v="0"/>
    <d v="2016-08-23T00:00:00"/>
    <s v="Mon"/>
    <x v="10"/>
    <s v="US-2016-112795"/>
    <n v="1793"/>
    <s v="Xerox 1993"/>
    <s v="Kelly Williams"/>
    <n v="49505"/>
    <n v="10"/>
    <n v="3"/>
    <n v="19"/>
  </r>
  <r>
    <n v="5"/>
    <x v="2"/>
    <x v="107"/>
    <x v="0"/>
    <x v="1"/>
    <n v="3"/>
    <x v="0"/>
    <x v="1"/>
    <x v="1"/>
    <x v="5"/>
    <x v="37"/>
    <s v="United States"/>
    <x v="180"/>
    <x v="1"/>
    <m/>
    <x v="0"/>
    <x v="8"/>
    <d v="2016-12-06T00:00:00"/>
    <s v="Fri"/>
    <x v="6"/>
    <s v="US-2016-112872"/>
    <n v="424"/>
    <s v="Chromcraft Bull-Nose Wood 48 x 96 Rectangular Conference Tables"/>
    <s v="Anna Andreadi"/>
    <n v="97477"/>
    <n v="-171"/>
    <n v="1"/>
    <n v="275"/>
  </r>
  <r>
    <n v="5"/>
    <x v="2"/>
    <x v="107"/>
    <x v="0"/>
    <x v="1"/>
    <n v="3"/>
    <x v="0"/>
    <x v="11"/>
    <x v="2"/>
    <x v="5"/>
    <x v="37"/>
    <s v="United States"/>
    <x v="180"/>
    <x v="1"/>
    <m/>
    <x v="0"/>
    <x v="1"/>
    <d v="2016-12-06T00:00:00"/>
    <s v="Fri"/>
    <x v="6"/>
    <s v="US-2016-112872"/>
    <n v="665"/>
    <s v="File Shuttle I and Handi-File"/>
    <s v="Anna Andreadi"/>
    <n v="97477"/>
    <n v="5"/>
    <n v="3"/>
    <n v="53"/>
  </r>
  <r>
    <n v="5"/>
    <x v="1"/>
    <x v="139"/>
    <x v="0"/>
    <x v="0"/>
    <n v="6"/>
    <x v="2"/>
    <x v="14"/>
    <x v="1"/>
    <x v="4"/>
    <x v="4"/>
    <s v="United States"/>
    <x v="683"/>
    <x v="3"/>
    <m/>
    <x v="0"/>
    <x v="10"/>
    <d v="2016-09-25T00:00:00"/>
    <s v="Wed"/>
    <x v="0"/>
    <s v="US-2016-112914"/>
    <n v="1228"/>
    <s v="OSullivan Living Dimensions 5-Shelf Bookcases"/>
    <s v="Kelly Williams"/>
    <n v="77041"/>
    <n v="-97"/>
    <n v="2"/>
    <n v="301"/>
  </r>
  <r>
    <n v="5"/>
    <x v="1"/>
    <x v="139"/>
    <x v="0"/>
    <x v="0"/>
    <n v="6"/>
    <x v="2"/>
    <x v="7"/>
    <x v="2"/>
    <x v="4"/>
    <x v="4"/>
    <s v="United States"/>
    <x v="683"/>
    <x v="3"/>
    <m/>
    <x v="0"/>
    <x v="1"/>
    <d v="2016-09-25T00:00:00"/>
    <s v="Wed"/>
    <x v="0"/>
    <s v="US-2016-112914"/>
    <n v="1292"/>
    <s v="Poly String Tie Envelopes"/>
    <s v="Kelly Williams"/>
    <n v="77041"/>
    <n v="1"/>
    <n v="2"/>
    <n v="3"/>
  </r>
  <r>
    <n v="5"/>
    <x v="1"/>
    <x v="139"/>
    <x v="0"/>
    <x v="0"/>
    <n v="6"/>
    <x v="2"/>
    <x v="3"/>
    <x v="2"/>
    <x v="4"/>
    <x v="4"/>
    <s v="United States"/>
    <x v="683"/>
    <x v="3"/>
    <m/>
    <x v="0"/>
    <x v="1"/>
    <d v="2016-09-25T00:00:00"/>
    <s v="Wed"/>
    <x v="0"/>
    <s v="US-2016-112914"/>
    <n v="1751"/>
    <s v="Xerox 1954"/>
    <s v="Kelly Williams"/>
    <n v="77041"/>
    <n v="11"/>
    <n v="8"/>
    <n v="34"/>
  </r>
  <r>
    <n v="5"/>
    <x v="1"/>
    <x v="139"/>
    <x v="0"/>
    <x v="0"/>
    <n v="6"/>
    <x v="2"/>
    <x v="2"/>
    <x v="2"/>
    <x v="4"/>
    <x v="4"/>
    <s v="United States"/>
    <x v="683"/>
    <x v="3"/>
    <m/>
    <x v="0"/>
    <x v="3"/>
    <d v="2016-09-25T00:00:00"/>
    <s v="Wed"/>
    <x v="0"/>
    <s v="US-2016-112914"/>
    <n v="269"/>
    <s v="Avery Self-Adhesive Photo Pockets for Polaroid Photos"/>
    <s v="Kelly Williams"/>
    <n v="77041"/>
    <n v="-4"/>
    <n v="2"/>
    <n v="3"/>
  </r>
  <r>
    <n v="7"/>
    <x v="2"/>
    <x v="287"/>
    <x v="0"/>
    <x v="0"/>
    <n v="6"/>
    <x v="0"/>
    <x v="6"/>
    <x v="2"/>
    <x v="470"/>
    <x v="34"/>
    <s v="United States"/>
    <x v="356"/>
    <x v="3"/>
    <m/>
    <x v="0"/>
    <x v="0"/>
    <d v="2016-06-20T00:00:00"/>
    <s v="Fri"/>
    <x v="9"/>
    <s v="US-2016-112949"/>
    <n v="1174"/>
    <s v="Nontoxic Chalk"/>
    <s v="Kelly Williams"/>
    <n v="73505"/>
    <n v="2"/>
    <n v="2"/>
    <n v="4"/>
  </r>
  <r>
    <n v="7"/>
    <x v="2"/>
    <x v="287"/>
    <x v="0"/>
    <x v="0"/>
    <n v="6"/>
    <x v="0"/>
    <x v="12"/>
    <x v="2"/>
    <x v="470"/>
    <x v="34"/>
    <s v="United States"/>
    <x v="356"/>
    <x v="3"/>
    <m/>
    <x v="0"/>
    <x v="0"/>
    <d v="2016-06-20T00:00:00"/>
    <s v="Fri"/>
    <x v="9"/>
    <s v="US-2016-112949"/>
    <n v="855"/>
    <s v="Honeywell Quietcare HEPA Air Cleaner"/>
    <s v="Kelly Williams"/>
    <n v="73505"/>
    <n v="156"/>
    <n v="6"/>
    <n v="472"/>
  </r>
  <r>
    <n v="4"/>
    <x v="1"/>
    <x v="16"/>
    <x v="0"/>
    <x v="0"/>
    <n v="6"/>
    <x v="1"/>
    <x v="5"/>
    <x v="1"/>
    <x v="506"/>
    <x v="45"/>
    <s v="United States"/>
    <x v="667"/>
    <x v="1"/>
    <m/>
    <x v="0"/>
    <x v="1"/>
    <d v="2016-12-10T00:00:00"/>
    <s v="Tue"/>
    <x v="6"/>
    <s v="US-2016-112991"/>
    <n v="1203"/>
    <s v="Office Star - Contemporary Swivel Chair with Padded Adjustable Arms and Flex Back"/>
    <s v="Anna Andreadi"/>
    <n v="83605"/>
    <n v="4"/>
    <n v="3"/>
    <n v="338"/>
  </r>
  <r>
    <n v="4"/>
    <x v="1"/>
    <x v="16"/>
    <x v="0"/>
    <x v="0"/>
    <n v="6"/>
    <x v="1"/>
    <x v="3"/>
    <x v="2"/>
    <x v="506"/>
    <x v="45"/>
    <s v="United States"/>
    <x v="667"/>
    <x v="1"/>
    <m/>
    <x v="0"/>
    <x v="0"/>
    <d v="2016-12-10T00:00:00"/>
    <s v="Tue"/>
    <x v="6"/>
    <s v="US-2016-112991"/>
    <n v="1726"/>
    <s v="Xerox 1931"/>
    <s v="Anna Andreadi"/>
    <n v="83605"/>
    <n v="12"/>
    <n v="4"/>
    <n v="26"/>
  </r>
  <r>
    <n v="4"/>
    <x v="1"/>
    <x v="16"/>
    <x v="0"/>
    <x v="0"/>
    <n v="6"/>
    <x v="1"/>
    <x v="3"/>
    <x v="2"/>
    <x v="506"/>
    <x v="45"/>
    <s v="United States"/>
    <x v="667"/>
    <x v="1"/>
    <m/>
    <x v="0"/>
    <x v="0"/>
    <d v="2016-12-10T00:00:00"/>
    <s v="Tue"/>
    <x v="6"/>
    <s v="US-2016-112991"/>
    <n v="1840"/>
    <s v="Xerox Color Copier Paper, 11 x 17, Ream"/>
    <s v="Anna Andreadi"/>
    <n v="83605"/>
    <n v="42"/>
    <n v="4"/>
    <n v="91"/>
  </r>
  <r>
    <n v="6"/>
    <x v="0"/>
    <x v="220"/>
    <x v="0"/>
    <x v="0"/>
    <n v="6"/>
    <x v="0"/>
    <x v="11"/>
    <x v="2"/>
    <x v="382"/>
    <x v="23"/>
    <s v="United States"/>
    <x v="146"/>
    <x v="3"/>
    <m/>
    <x v="0"/>
    <x v="0"/>
    <d v="2016-03-30T00:00:00"/>
    <s v="Mon"/>
    <x v="4"/>
    <s v="US-2016-113124"/>
    <n v="1483"/>
    <s v="Space Solutions Commercial Steel Shelving"/>
    <s v="Kelly Williams"/>
    <n v="55124"/>
    <n v="6"/>
    <n v="2"/>
    <n v="129"/>
  </r>
  <r>
    <n v="2"/>
    <x v="1"/>
    <x v="224"/>
    <x v="0"/>
    <x v="1"/>
    <n v="3"/>
    <x v="1"/>
    <x v="9"/>
    <x v="1"/>
    <x v="109"/>
    <x v="44"/>
    <s v="United States"/>
    <x v="249"/>
    <x v="0"/>
    <m/>
    <x v="0"/>
    <x v="0"/>
    <d v="2016-05-20T00:00:00"/>
    <s v="Fri"/>
    <x v="5"/>
    <s v="US-2016-114188"/>
    <n v="16"/>
    <s v="24-Hour Round Wall Clock"/>
    <s v="Chuck Magee"/>
    <n v="3820"/>
    <n v="60"/>
    <n v="7"/>
    <n v="140"/>
  </r>
  <r>
    <n v="2"/>
    <x v="1"/>
    <x v="224"/>
    <x v="0"/>
    <x v="1"/>
    <n v="3"/>
    <x v="1"/>
    <x v="12"/>
    <x v="2"/>
    <x v="109"/>
    <x v="44"/>
    <s v="United States"/>
    <x v="249"/>
    <x v="0"/>
    <m/>
    <x v="0"/>
    <x v="0"/>
    <d v="2016-05-20T00:00:00"/>
    <s v="Fri"/>
    <x v="5"/>
    <s v="US-2016-114188"/>
    <n v="36"/>
    <s v="Acco 6 Outlet Guardian Basic Surge Suppressor"/>
    <s v="Chuck Magee"/>
    <n v="3820"/>
    <n v="9"/>
    <n v="4"/>
    <n v="33"/>
  </r>
  <r>
    <n v="2"/>
    <x v="1"/>
    <x v="224"/>
    <x v="0"/>
    <x v="1"/>
    <n v="3"/>
    <x v="1"/>
    <x v="6"/>
    <x v="2"/>
    <x v="109"/>
    <x v="44"/>
    <s v="United States"/>
    <x v="249"/>
    <x v="0"/>
    <m/>
    <x v="0"/>
    <x v="0"/>
    <d v="2016-05-20T00:00:00"/>
    <s v="Fri"/>
    <x v="5"/>
    <s v="US-2016-114188"/>
    <n v="1414"/>
    <s v="Sanford Colorific Scented Colored Pencils, 12/Pack"/>
    <s v="Chuck Magee"/>
    <n v="3820"/>
    <n v="12"/>
    <n v="9"/>
    <n v="39"/>
  </r>
  <r>
    <n v="0"/>
    <x v="0"/>
    <x v="32"/>
    <x v="0"/>
    <x v="3"/>
    <n v="0"/>
    <x v="0"/>
    <x v="5"/>
    <x v="1"/>
    <x v="94"/>
    <x v="5"/>
    <s v="United States"/>
    <x v="467"/>
    <x v="2"/>
    <m/>
    <x v="0"/>
    <x v="0"/>
    <d v="2016-11-05T00:00:00"/>
    <s v="Thu"/>
    <x v="7"/>
    <s v="US-2016-114377"/>
    <n v="766"/>
    <s v="Global Stack Chair with Arms, Black"/>
    <s v="Cassandra Brandow"/>
    <n v="23666"/>
    <n v="40"/>
    <n v="5"/>
    <n v="150"/>
  </r>
  <r>
    <n v="4"/>
    <x v="2"/>
    <x v="29"/>
    <x v="1"/>
    <x v="1"/>
    <n v="3"/>
    <x v="1"/>
    <x v="1"/>
    <x v="1"/>
    <x v="16"/>
    <x v="12"/>
    <s v="United States"/>
    <x v="649"/>
    <x v="0"/>
    <m/>
    <x v="0"/>
    <x v="6"/>
    <d v="2016-12-30T00:00:00"/>
    <s v="Mon"/>
    <x v="11"/>
    <s v="US-2016-115189"/>
    <n v="827"/>
    <s v="Hon 5100 Series Wood Tables"/>
    <s v="Chuck Magee"/>
    <n v="19143"/>
    <n v="-192"/>
    <n v="3"/>
    <n v="524"/>
  </r>
  <r>
    <n v="4"/>
    <x v="2"/>
    <x v="29"/>
    <x v="1"/>
    <x v="1"/>
    <n v="3"/>
    <x v="1"/>
    <x v="0"/>
    <x v="0"/>
    <x v="16"/>
    <x v="12"/>
    <s v="United States"/>
    <x v="649"/>
    <x v="0"/>
    <m/>
    <x v="0"/>
    <x v="6"/>
    <d v="2016-12-30T00:00:00"/>
    <s v="Mon"/>
    <x v="11"/>
    <s v="US-2016-115189"/>
    <n v="453"/>
    <s v="ClearSounds CSC500 Amplified Spirit Phone Corded phone"/>
    <s v="Chuck Magee"/>
    <n v="19143"/>
    <n v="-50"/>
    <n v="6"/>
    <n v="252"/>
  </r>
  <r>
    <n v="4"/>
    <x v="1"/>
    <x v="0"/>
    <x v="0"/>
    <x v="0"/>
    <n v="6"/>
    <x v="0"/>
    <x v="13"/>
    <x v="0"/>
    <x v="373"/>
    <x v="16"/>
    <s v="United States"/>
    <x v="584"/>
    <x v="2"/>
    <m/>
    <x v="0"/>
    <x v="8"/>
    <d v="2016-09-09T00:00:00"/>
    <s v="Mon"/>
    <x v="0"/>
    <s v="US-2016-115196"/>
    <n v="21"/>
    <s v="3D Systems Cube Printer, 2nd Generation, White"/>
    <s v="Cassandra Brandow"/>
    <n v="27834"/>
    <n v="-572"/>
    <n v="2"/>
    <n v="1300"/>
  </r>
  <r>
    <n v="6"/>
    <x v="0"/>
    <x v="42"/>
    <x v="0"/>
    <x v="0"/>
    <n v="6"/>
    <x v="2"/>
    <x v="6"/>
    <x v="2"/>
    <x v="31"/>
    <x v="18"/>
    <s v="United States"/>
    <x v="278"/>
    <x v="0"/>
    <m/>
    <x v="0"/>
    <x v="0"/>
    <d v="2016-08-26T00:00:00"/>
    <s v="Thu"/>
    <x v="0"/>
    <s v="US-2016-115413"/>
    <n v="1157"/>
    <s v="Newell 340"/>
    <s v="Chuck Magee"/>
    <n v="19711"/>
    <n v="3"/>
    <n v="3"/>
    <n v="9"/>
  </r>
  <r>
    <n v="6"/>
    <x v="0"/>
    <x v="42"/>
    <x v="0"/>
    <x v="0"/>
    <n v="6"/>
    <x v="2"/>
    <x v="8"/>
    <x v="0"/>
    <x v="31"/>
    <x v="18"/>
    <s v="United States"/>
    <x v="278"/>
    <x v="0"/>
    <m/>
    <x v="0"/>
    <x v="0"/>
    <d v="2016-08-26T00:00:00"/>
    <s v="Thu"/>
    <x v="0"/>
    <s v="US-2016-115413"/>
    <n v="1273"/>
    <s v="Plantronics Audio 478 Stereo USB Headset"/>
    <s v="Chuck Magee"/>
    <n v="19711"/>
    <n v="52"/>
    <n v="3"/>
    <n v="150"/>
  </r>
  <r>
    <n v="5"/>
    <x v="2"/>
    <x v="0"/>
    <x v="0"/>
    <x v="1"/>
    <n v="3"/>
    <x v="0"/>
    <x v="2"/>
    <x v="2"/>
    <x v="507"/>
    <x v="4"/>
    <s v="United States"/>
    <x v="587"/>
    <x v="3"/>
    <m/>
    <x v="0"/>
    <x v="3"/>
    <d v="2016-09-08T00:00:00"/>
    <s v="Sun"/>
    <x v="0"/>
    <s v="US-2016-115987"/>
    <n v="704"/>
    <s v="GBC ProClick Punch Binding System"/>
    <s v="Kelly Williams"/>
    <n v="75701"/>
    <n v="-79"/>
    <n v="4"/>
    <n v="51"/>
  </r>
  <r>
    <n v="3"/>
    <x v="2"/>
    <x v="264"/>
    <x v="0"/>
    <x v="2"/>
    <n v="1"/>
    <x v="0"/>
    <x v="2"/>
    <x v="2"/>
    <x v="13"/>
    <x v="10"/>
    <s v="United States"/>
    <x v="7"/>
    <x v="3"/>
    <m/>
    <x v="0"/>
    <x v="3"/>
    <d v="2016-05-27T00:00:00"/>
    <s v="Fri"/>
    <x v="5"/>
    <s v="US-2016-117058"/>
    <n v="655"/>
    <s v="Fellowes Presentation Covers for Comb Binding Machines"/>
    <s v="Kelly Williams"/>
    <n v="60653"/>
    <n v="-31"/>
    <n v="6"/>
    <n v="17"/>
  </r>
  <r>
    <n v="2"/>
    <x v="1"/>
    <x v="57"/>
    <x v="0"/>
    <x v="1"/>
    <n v="3"/>
    <x v="0"/>
    <x v="9"/>
    <x v="1"/>
    <x v="309"/>
    <x v="5"/>
    <s v="United States"/>
    <x v="172"/>
    <x v="2"/>
    <m/>
    <x v="0"/>
    <x v="0"/>
    <d v="2016-06-21T00:00:00"/>
    <s v="Sat"/>
    <x v="9"/>
    <s v="US-2016-117135"/>
    <n v="1044"/>
    <s v="Luxo Professional Magnifying Clamp-On Fluorescent Lamps"/>
    <s v="Cassandra Brandow"/>
    <n v="22980"/>
    <n v="15"/>
    <n v="1"/>
    <n v="104"/>
  </r>
  <r>
    <n v="2"/>
    <x v="1"/>
    <x v="57"/>
    <x v="0"/>
    <x v="1"/>
    <n v="3"/>
    <x v="0"/>
    <x v="0"/>
    <x v="0"/>
    <x v="309"/>
    <x v="5"/>
    <s v="United States"/>
    <x v="172"/>
    <x v="2"/>
    <m/>
    <x v="0"/>
    <x v="0"/>
    <d v="2016-06-21T00:00:00"/>
    <s v="Sat"/>
    <x v="9"/>
    <s v="US-2016-117135"/>
    <n v="972"/>
    <s v="Konftel 250 Conference phone - Charcoal black"/>
    <s v="Cassandra Brandow"/>
    <n v="22980"/>
    <n v="74"/>
    <n v="1"/>
    <n v="285"/>
  </r>
  <r>
    <n v="2"/>
    <x v="1"/>
    <x v="57"/>
    <x v="0"/>
    <x v="1"/>
    <n v="3"/>
    <x v="0"/>
    <x v="11"/>
    <x v="2"/>
    <x v="309"/>
    <x v="5"/>
    <s v="United States"/>
    <x v="172"/>
    <x v="2"/>
    <m/>
    <x v="0"/>
    <x v="0"/>
    <d v="2016-06-21T00:00:00"/>
    <s v="Sat"/>
    <x v="9"/>
    <s v="US-2016-117135"/>
    <n v="1339"/>
    <s v="Recycled Eldon Regeneration Jumbo File"/>
    <s v="Cassandra Brandow"/>
    <n v="22980"/>
    <n v="10"/>
    <n v="3"/>
    <n v="37"/>
  </r>
  <r>
    <n v="6"/>
    <x v="0"/>
    <x v="152"/>
    <x v="0"/>
    <x v="0"/>
    <n v="6"/>
    <x v="0"/>
    <x v="1"/>
    <x v="1"/>
    <x v="42"/>
    <x v="1"/>
    <s v="United States"/>
    <x v="106"/>
    <x v="1"/>
    <m/>
    <x v="0"/>
    <x v="1"/>
    <d v="2016-01-27T00:00:00"/>
    <s v="Fri"/>
    <x v="3"/>
    <s v="US-2016-117163"/>
    <n v="279"/>
    <s v="Balt Split Level Computer Training Table"/>
    <s v="Anna Andreadi"/>
    <n v="92037"/>
    <n v="-17"/>
    <n v="3"/>
    <n v="333"/>
  </r>
  <r>
    <n v="6"/>
    <x v="0"/>
    <x v="152"/>
    <x v="0"/>
    <x v="0"/>
    <n v="6"/>
    <x v="0"/>
    <x v="11"/>
    <x v="2"/>
    <x v="42"/>
    <x v="1"/>
    <s v="United States"/>
    <x v="106"/>
    <x v="1"/>
    <m/>
    <x v="0"/>
    <x v="0"/>
    <d v="2016-01-27T00:00:00"/>
    <s v="Fri"/>
    <x v="3"/>
    <s v="US-2016-117163"/>
    <n v="1344"/>
    <s v="Recycled Steel Personal File for Hanging File Folders"/>
    <s v="Anna Andreadi"/>
    <n v="92037"/>
    <n v="14"/>
    <n v="1"/>
    <n v="57"/>
  </r>
  <r>
    <n v="6"/>
    <x v="0"/>
    <x v="152"/>
    <x v="0"/>
    <x v="0"/>
    <n v="6"/>
    <x v="0"/>
    <x v="6"/>
    <x v="2"/>
    <x v="42"/>
    <x v="1"/>
    <s v="United States"/>
    <x v="106"/>
    <x v="1"/>
    <m/>
    <x v="0"/>
    <x v="0"/>
    <d v="2016-01-27T00:00:00"/>
    <s v="Fri"/>
    <x v="3"/>
    <s v="US-2016-117163"/>
    <n v="523"/>
    <s v="Dixon Ticonderoga Core-Lock Colored Pencils"/>
    <s v="Anna Andreadi"/>
    <n v="92037"/>
    <n v="12"/>
    <n v="4"/>
    <n v="36"/>
  </r>
  <r>
    <n v="7"/>
    <x v="2"/>
    <x v="168"/>
    <x v="0"/>
    <x v="0"/>
    <n v="6"/>
    <x v="0"/>
    <x v="3"/>
    <x v="2"/>
    <x v="219"/>
    <x v="16"/>
    <s v="United States"/>
    <x v="421"/>
    <x v="2"/>
    <m/>
    <x v="0"/>
    <x v="1"/>
    <d v="2016-09-17T00:00:00"/>
    <s v="Tue"/>
    <x v="0"/>
    <s v="US-2016-117170"/>
    <n v="1718"/>
    <s v="Xerox 1924"/>
    <s v="Cassandra Brandow"/>
    <n v="27604"/>
    <n v="2"/>
    <n v="1"/>
    <n v="5"/>
  </r>
  <r>
    <n v="7"/>
    <x v="2"/>
    <x v="168"/>
    <x v="0"/>
    <x v="0"/>
    <n v="6"/>
    <x v="0"/>
    <x v="8"/>
    <x v="0"/>
    <x v="219"/>
    <x v="16"/>
    <s v="United States"/>
    <x v="421"/>
    <x v="2"/>
    <m/>
    <x v="0"/>
    <x v="1"/>
    <d v="2016-09-17T00:00:00"/>
    <s v="Tue"/>
    <x v="0"/>
    <s v="US-2016-117170"/>
    <n v="1025"/>
    <s v="Logitech Trackman Marble Mouse"/>
    <s v="Cassandra Brandow"/>
    <n v="27604"/>
    <n v="13"/>
    <n v="2"/>
    <n v="48"/>
  </r>
  <r>
    <n v="6"/>
    <x v="0"/>
    <x v="305"/>
    <x v="0"/>
    <x v="0"/>
    <n v="6"/>
    <x v="2"/>
    <x v="1"/>
    <x v="1"/>
    <x v="5"/>
    <x v="19"/>
    <s v="United States"/>
    <x v="208"/>
    <x v="0"/>
    <m/>
    <x v="0"/>
    <x v="6"/>
    <d v="2016-03-28T00:00:00"/>
    <s v="Sat"/>
    <x v="4"/>
    <s v="US-2016-117380"/>
    <n v="426"/>
    <s v="Chromcraft Bull-Nose Wood Oval Conference Tables &amp; Bases"/>
    <s v="Chuck Magee"/>
    <n v="45503"/>
    <n v="-143"/>
    <n v="1"/>
    <n v="331"/>
  </r>
  <r>
    <n v="4"/>
    <x v="1"/>
    <x v="240"/>
    <x v="0"/>
    <x v="0"/>
    <n v="6"/>
    <x v="1"/>
    <x v="9"/>
    <x v="1"/>
    <x v="498"/>
    <x v="4"/>
    <s v="United States"/>
    <x v="769"/>
    <x v="3"/>
    <m/>
    <x v="0"/>
    <x v="7"/>
    <d v="2016-12-02T00:00:00"/>
    <s v="Mon"/>
    <x v="6"/>
    <s v="US-2016-117744"/>
    <n v="12"/>
    <s v="12-1/2 Diameter Round Wall Clock"/>
    <s v="Kelly Williams"/>
    <n v="78415"/>
    <n v="-24"/>
    <n v="5"/>
    <n v="40"/>
  </r>
  <r>
    <n v="4"/>
    <x v="1"/>
    <x v="240"/>
    <x v="0"/>
    <x v="0"/>
    <n v="6"/>
    <x v="1"/>
    <x v="9"/>
    <x v="1"/>
    <x v="498"/>
    <x v="4"/>
    <s v="United States"/>
    <x v="769"/>
    <x v="3"/>
    <m/>
    <x v="0"/>
    <x v="7"/>
    <d v="2016-12-02T00:00:00"/>
    <s v="Mon"/>
    <x v="6"/>
    <s v="US-2016-117744"/>
    <n v="510"/>
    <s v="Deflect-o SuperTray Unbreakable Stackable Tray, Letter, Black"/>
    <s v="Kelly Williams"/>
    <n v="78415"/>
    <n v="-25"/>
    <n v="5"/>
    <n v="58"/>
  </r>
  <r>
    <n v="4"/>
    <x v="1"/>
    <x v="240"/>
    <x v="0"/>
    <x v="0"/>
    <n v="6"/>
    <x v="1"/>
    <x v="6"/>
    <x v="2"/>
    <x v="498"/>
    <x v="4"/>
    <s v="United States"/>
    <x v="769"/>
    <x v="3"/>
    <m/>
    <x v="0"/>
    <x v="1"/>
    <d v="2016-12-02T00:00:00"/>
    <s v="Mon"/>
    <x v="6"/>
    <s v="US-2016-117744"/>
    <n v="1160"/>
    <s v="Newell 343"/>
    <s v="Kelly Williams"/>
    <n v="78415"/>
    <n v="1"/>
    <n v="7"/>
    <n v="16"/>
  </r>
  <r>
    <n v="2"/>
    <x v="1"/>
    <x v="1295"/>
    <x v="0"/>
    <x v="1"/>
    <n v="3"/>
    <x v="1"/>
    <x v="5"/>
    <x v="1"/>
    <x v="181"/>
    <x v="38"/>
    <s v="United States"/>
    <x v="782"/>
    <x v="0"/>
    <m/>
    <x v="0"/>
    <x v="0"/>
    <d v="2016-08-05T00:00:00"/>
    <s v="Thu"/>
    <x v="10"/>
    <s v="US-2016-117968"/>
    <n v="837"/>
    <s v="Hon GuestStacker Chair"/>
    <s v="Chuck Magee"/>
    <n v="6450"/>
    <n v="295"/>
    <n v="5"/>
    <n v="1133"/>
  </r>
  <r>
    <n v="2"/>
    <x v="1"/>
    <x v="1295"/>
    <x v="0"/>
    <x v="1"/>
    <n v="3"/>
    <x v="1"/>
    <x v="6"/>
    <x v="2"/>
    <x v="181"/>
    <x v="38"/>
    <s v="United States"/>
    <x v="782"/>
    <x v="0"/>
    <m/>
    <x v="0"/>
    <x v="0"/>
    <d v="2016-08-05T00:00:00"/>
    <s v="Thu"/>
    <x v="10"/>
    <s v="US-2016-117968"/>
    <n v="333"/>
    <s v="Binney &amp; Smith inkTank Erasable Pocket Highlighter, Chisel Tip, Yellow"/>
    <s v="Chuck Magee"/>
    <n v="6450"/>
    <n v="2"/>
    <n v="2"/>
    <n v="5"/>
  </r>
  <r>
    <n v="2"/>
    <x v="1"/>
    <x v="1295"/>
    <x v="0"/>
    <x v="1"/>
    <n v="3"/>
    <x v="1"/>
    <x v="12"/>
    <x v="2"/>
    <x v="181"/>
    <x v="38"/>
    <s v="United States"/>
    <x v="782"/>
    <x v="0"/>
    <m/>
    <x v="0"/>
    <x v="0"/>
    <d v="2016-08-05T00:00:00"/>
    <s v="Thu"/>
    <x v="10"/>
    <s v="US-2016-117968"/>
    <n v="633"/>
    <s v="Fellowes Advanced Computer Series Surge Protectors"/>
    <s v="Chuck Magee"/>
    <n v="6450"/>
    <n v="22"/>
    <n v="3"/>
    <n v="79"/>
  </r>
  <r>
    <n v="2"/>
    <x v="2"/>
    <x v="128"/>
    <x v="0"/>
    <x v="2"/>
    <n v="1"/>
    <x v="2"/>
    <x v="1"/>
    <x v="1"/>
    <x v="16"/>
    <x v="12"/>
    <s v="United States"/>
    <x v="22"/>
    <x v="0"/>
    <m/>
    <x v="0"/>
    <x v="6"/>
    <d v="2016-04-06T00:00:00"/>
    <s v="Fri"/>
    <x v="4"/>
    <s v="US-2016-118486"/>
    <n v="964"/>
    <s v="KI Adjustable-Height Table"/>
    <s v="Chuck Magee"/>
    <n v="19143"/>
    <n v="-36"/>
    <n v="3"/>
    <n v="155"/>
  </r>
  <r>
    <n v="2"/>
    <x v="2"/>
    <x v="128"/>
    <x v="0"/>
    <x v="2"/>
    <n v="1"/>
    <x v="2"/>
    <x v="15"/>
    <x v="2"/>
    <x v="16"/>
    <x v="12"/>
    <s v="United States"/>
    <x v="22"/>
    <x v="0"/>
    <m/>
    <x v="0"/>
    <x v="1"/>
    <d v="2016-04-06T00:00:00"/>
    <s v="Fri"/>
    <x v="4"/>
    <s v="US-2016-118486"/>
    <n v="1051"/>
    <s v="Martin-Yale Premier Letter Opener"/>
    <s v="Chuck Magee"/>
    <n v="19143"/>
    <n v="-2"/>
    <n v="1"/>
    <n v="10"/>
  </r>
  <r>
    <n v="2"/>
    <x v="2"/>
    <x v="128"/>
    <x v="0"/>
    <x v="2"/>
    <n v="1"/>
    <x v="2"/>
    <x v="8"/>
    <x v="0"/>
    <x v="16"/>
    <x v="12"/>
    <s v="United States"/>
    <x v="22"/>
    <x v="0"/>
    <m/>
    <x v="0"/>
    <x v="1"/>
    <d v="2016-04-06T00:00:00"/>
    <s v="Fri"/>
    <x v="4"/>
    <s v="US-2016-118486"/>
    <n v="922"/>
    <s v="Imation Secure+ Hardware Encrypted USB 2.0 Flash Drive; 16GB"/>
    <s v="Chuck Magee"/>
    <n v="19143"/>
    <n v="22"/>
    <n v="2"/>
    <n v="117"/>
  </r>
  <r>
    <n v="4"/>
    <x v="1"/>
    <x v="31"/>
    <x v="0"/>
    <x v="0"/>
    <n v="6"/>
    <x v="1"/>
    <x v="1"/>
    <x v="1"/>
    <x v="189"/>
    <x v="29"/>
    <s v="United States"/>
    <x v="301"/>
    <x v="2"/>
    <m/>
    <x v="0"/>
    <x v="0"/>
    <d v="2016-04-08T00:00:00"/>
    <s v="Sun"/>
    <x v="4"/>
    <s v="US-2016-118997"/>
    <n v="1386"/>
    <s v="SAFCO PlanMaster Boards, 60w x 37-1/2d, White Melamine"/>
    <s v="Cassandra Brandow"/>
    <n v="35601"/>
    <n v="316"/>
    <n v="8"/>
    <n v="1216"/>
  </r>
  <r>
    <n v="7"/>
    <x v="2"/>
    <x v="134"/>
    <x v="0"/>
    <x v="0"/>
    <n v="6"/>
    <x v="2"/>
    <x v="9"/>
    <x v="1"/>
    <x v="408"/>
    <x v="26"/>
    <s v="United States"/>
    <x v="746"/>
    <x v="3"/>
    <m/>
    <x v="0"/>
    <x v="0"/>
    <d v="2016-09-12T00:00:00"/>
    <s v="Thu"/>
    <x v="0"/>
    <s v="US-2016-119081"/>
    <n v="1450"/>
    <s v="Seth Thomas 8 1/2 Cubicle Clock"/>
    <s v="Kelly Williams"/>
    <n v="66062"/>
    <n v="13"/>
    <n v="2"/>
    <n v="41"/>
  </r>
  <r>
    <n v="7"/>
    <x v="2"/>
    <x v="134"/>
    <x v="0"/>
    <x v="0"/>
    <n v="6"/>
    <x v="2"/>
    <x v="2"/>
    <x v="2"/>
    <x v="408"/>
    <x v="26"/>
    <s v="United States"/>
    <x v="746"/>
    <x v="3"/>
    <m/>
    <x v="0"/>
    <x v="0"/>
    <d v="2016-09-12T00:00:00"/>
    <s v="Thu"/>
    <x v="0"/>
    <s v="US-2016-119081"/>
    <n v="683"/>
    <s v="GBC DocuBind P100 Manual Binding Machine"/>
    <s v="Kelly Williams"/>
    <n v="66062"/>
    <n v="149"/>
    <n v="2"/>
    <n v="332"/>
  </r>
  <r>
    <n v="7"/>
    <x v="2"/>
    <x v="134"/>
    <x v="0"/>
    <x v="0"/>
    <n v="6"/>
    <x v="2"/>
    <x v="15"/>
    <x v="2"/>
    <x v="408"/>
    <x v="26"/>
    <s v="United States"/>
    <x v="746"/>
    <x v="3"/>
    <m/>
    <x v="0"/>
    <x v="0"/>
    <d v="2016-09-12T00:00:00"/>
    <s v="Thu"/>
    <x v="0"/>
    <s v="US-2016-119081"/>
    <n v="461"/>
    <s v="Compact Automatic Electric Letter Opener"/>
    <s v="Kelly Williams"/>
    <n v="66062"/>
    <n v="7"/>
    <n v="3"/>
    <n v="358"/>
  </r>
  <r>
    <n v="7"/>
    <x v="2"/>
    <x v="134"/>
    <x v="0"/>
    <x v="0"/>
    <n v="6"/>
    <x v="2"/>
    <x v="8"/>
    <x v="0"/>
    <x v="408"/>
    <x v="26"/>
    <s v="United States"/>
    <x v="746"/>
    <x v="3"/>
    <m/>
    <x v="0"/>
    <x v="0"/>
    <d v="2016-09-12T00:00:00"/>
    <s v="Thu"/>
    <x v="0"/>
    <s v="US-2016-119081"/>
    <n v="1403"/>
    <s v="SanDisk Cruzer 16 GB USB Flash Drive"/>
    <s v="Kelly Williams"/>
    <n v="66062"/>
    <n v="11"/>
    <n v="5"/>
    <n v="57"/>
  </r>
  <r>
    <n v="4"/>
    <x v="1"/>
    <x v="104"/>
    <x v="0"/>
    <x v="0"/>
    <n v="6"/>
    <x v="0"/>
    <x v="2"/>
    <x v="2"/>
    <x v="128"/>
    <x v="3"/>
    <s v="United States"/>
    <x v="588"/>
    <x v="1"/>
    <m/>
    <x v="0"/>
    <x v="4"/>
    <d v="2016-07-23T00:00:00"/>
    <s v="Mon"/>
    <x v="1"/>
    <s v="US-2016-119137"/>
    <n v="1636"/>
    <s v="Wilson Jones Custom Binder Spines &amp; Labels"/>
    <s v="Anna Andreadi"/>
    <n v="85705"/>
    <n v="-6"/>
    <n v="5"/>
    <n v="8"/>
  </r>
  <r>
    <n v="4"/>
    <x v="1"/>
    <x v="104"/>
    <x v="0"/>
    <x v="0"/>
    <n v="6"/>
    <x v="0"/>
    <x v="8"/>
    <x v="0"/>
    <x v="128"/>
    <x v="3"/>
    <s v="United States"/>
    <x v="588"/>
    <x v="1"/>
    <m/>
    <x v="0"/>
    <x v="1"/>
    <d v="2016-07-23T00:00:00"/>
    <s v="Mon"/>
    <x v="1"/>
    <s v="US-2016-119137"/>
    <n v="1115"/>
    <s v="NETGEAR AC1750 Dual Band Gigabit Smart WiFi Router"/>
    <s v="Anna Andreadi"/>
    <n v="85705"/>
    <n v="179"/>
    <n v="8"/>
    <n v="1024"/>
  </r>
  <r>
    <n v="4"/>
    <x v="1"/>
    <x v="104"/>
    <x v="0"/>
    <x v="0"/>
    <n v="6"/>
    <x v="0"/>
    <x v="6"/>
    <x v="2"/>
    <x v="128"/>
    <x v="3"/>
    <s v="United States"/>
    <x v="588"/>
    <x v="1"/>
    <m/>
    <x v="0"/>
    <x v="1"/>
    <d v="2016-07-23T00:00:00"/>
    <s v="Mon"/>
    <x v="1"/>
    <s v="US-2016-119137"/>
    <n v="1139"/>
    <s v="Newell 324"/>
    <s v="Anna Andreadi"/>
    <n v="85705"/>
    <n v="1"/>
    <n v="1"/>
    <n v="9"/>
  </r>
  <r>
    <n v="4"/>
    <x v="1"/>
    <x v="104"/>
    <x v="0"/>
    <x v="0"/>
    <n v="6"/>
    <x v="0"/>
    <x v="8"/>
    <x v="0"/>
    <x v="128"/>
    <x v="3"/>
    <s v="United States"/>
    <x v="588"/>
    <x v="1"/>
    <m/>
    <x v="0"/>
    <x v="1"/>
    <d v="2016-07-23T00:00:00"/>
    <s v="Mon"/>
    <x v="1"/>
    <s v="US-2016-119137"/>
    <n v="1095"/>
    <s v="Microsoft Natural Keyboard Elite"/>
    <s v="Anna Andreadi"/>
    <n v="85705"/>
    <n v="-30"/>
    <n v="10"/>
    <n v="479"/>
  </r>
  <r>
    <n v="5"/>
    <x v="1"/>
    <x v="172"/>
    <x v="0"/>
    <x v="0"/>
    <n v="6"/>
    <x v="1"/>
    <x v="7"/>
    <x v="2"/>
    <x v="22"/>
    <x v="17"/>
    <s v="United States"/>
    <x v="507"/>
    <x v="3"/>
    <m/>
    <x v="0"/>
    <x v="0"/>
    <d v="2016-11-28T00:00:00"/>
    <s v="Sat"/>
    <x v="6"/>
    <s v="US-2016-120175"/>
    <n v="976"/>
    <s v="Laser &amp; Ink Jet Business Envelopes"/>
    <s v="Kelly Williams"/>
    <n v="47374"/>
    <n v="29"/>
    <n v="6"/>
    <n v="64"/>
  </r>
  <r>
    <n v="1"/>
    <x v="0"/>
    <x v="219"/>
    <x v="0"/>
    <x v="2"/>
    <n v="1"/>
    <x v="2"/>
    <x v="2"/>
    <x v="2"/>
    <x v="4"/>
    <x v="4"/>
    <s v="United States"/>
    <x v="198"/>
    <x v="3"/>
    <m/>
    <x v="0"/>
    <x v="3"/>
    <d v="2016-09-03T00:00:00"/>
    <s v="Tue"/>
    <x v="0"/>
    <s v="US-2016-120236"/>
    <n v="720"/>
    <s v="GBC VeloBinder Strips"/>
    <s v="Kelly Williams"/>
    <n v="77095"/>
    <n v="-12"/>
    <n v="5"/>
    <n v="8"/>
  </r>
  <r>
    <n v="2"/>
    <x v="1"/>
    <x v="94"/>
    <x v="0"/>
    <x v="1"/>
    <n v="3"/>
    <x v="2"/>
    <x v="0"/>
    <x v="0"/>
    <x v="1"/>
    <x v="1"/>
    <s v="United States"/>
    <x v="756"/>
    <x v="1"/>
    <m/>
    <x v="0"/>
    <x v="1"/>
    <d v="2016-10-31T00:00:00"/>
    <s v="Tue"/>
    <x v="7"/>
    <s v="US-2016-120313"/>
    <n v="1108"/>
    <s v="Motorola L804"/>
    <s v="Anna Andreadi"/>
    <n v="94110"/>
    <n v="8"/>
    <n v="2"/>
    <n v="74"/>
  </r>
  <r>
    <n v="0"/>
    <x v="0"/>
    <x v="4"/>
    <x v="0"/>
    <x v="3"/>
    <n v="0"/>
    <x v="2"/>
    <x v="9"/>
    <x v="1"/>
    <x v="17"/>
    <x v="1"/>
    <s v="United States"/>
    <x v="638"/>
    <x v="1"/>
    <m/>
    <x v="0"/>
    <x v="0"/>
    <d v="2016-04-15T00:00:00"/>
    <s v="Sun"/>
    <x v="4"/>
    <s v="US-2016-120740"/>
    <n v="871"/>
    <s v="Howard Miller 13 Diameter Goldtone Round Wall Clock"/>
    <s v="Anna Andreadi"/>
    <n v="90049"/>
    <n v="77"/>
    <n v="4"/>
    <n v="188"/>
  </r>
  <r>
    <n v="0"/>
    <x v="0"/>
    <x v="4"/>
    <x v="0"/>
    <x v="3"/>
    <n v="0"/>
    <x v="2"/>
    <x v="12"/>
    <x v="2"/>
    <x v="17"/>
    <x v="1"/>
    <s v="United States"/>
    <x v="638"/>
    <x v="1"/>
    <m/>
    <x v="0"/>
    <x v="0"/>
    <d v="2016-04-15T00:00:00"/>
    <s v="Sun"/>
    <x v="4"/>
    <s v="US-2016-120740"/>
    <n v="297"/>
    <s v="Belkin F9G930V10-GRY 9 Outlet Surge"/>
    <s v="Anna Andreadi"/>
    <n v="90049"/>
    <n v="31"/>
    <n v="2"/>
    <n v="107"/>
  </r>
  <r>
    <n v="6"/>
    <x v="0"/>
    <x v="84"/>
    <x v="0"/>
    <x v="0"/>
    <n v="6"/>
    <x v="0"/>
    <x v="6"/>
    <x v="2"/>
    <x v="0"/>
    <x v="0"/>
    <s v="United States"/>
    <x v="256"/>
    <x v="0"/>
    <m/>
    <x v="0"/>
    <x v="0"/>
    <d v="2016-06-30T00:00:00"/>
    <s v="Mon"/>
    <x v="1"/>
    <s v="US-2016-121566"/>
    <n v="1421"/>
    <s v="Sanford Uni-Blazer View Highlighters, Chisel Tip, Yellow"/>
    <s v="Chuck Magee"/>
    <n v="10011"/>
    <n v="3"/>
    <n v="3"/>
    <n v="7"/>
  </r>
  <r>
    <n v="6"/>
    <x v="0"/>
    <x v="84"/>
    <x v="0"/>
    <x v="0"/>
    <n v="6"/>
    <x v="0"/>
    <x v="2"/>
    <x v="2"/>
    <x v="0"/>
    <x v="0"/>
    <s v="United States"/>
    <x v="256"/>
    <x v="0"/>
    <m/>
    <x v="0"/>
    <x v="1"/>
    <d v="2016-06-30T00:00:00"/>
    <s v="Mon"/>
    <x v="1"/>
    <s v="US-2016-121566"/>
    <n v="413"/>
    <s v="Cardinal Poly Pocket Divider Pockets for Ring Binders"/>
    <s v="Chuck Magee"/>
    <n v="10011"/>
    <n v="1"/>
    <n v="1"/>
    <n v="3"/>
  </r>
  <r>
    <n v="5"/>
    <x v="1"/>
    <x v="250"/>
    <x v="0"/>
    <x v="0"/>
    <n v="6"/>
    <x v="0"/>
    <x v="2"/>
    <x v="2"/>
    <x v="335"/>
    <x v="45"/>
    <s v="United States"/>
    <x v="480"/>
    <x v="1"/>
    <m/>
    <x v="0"/>
    <x v="1"/>
    <d v="2016-04-11T00:00:00"/>
    <s v="Wed"/>
    <x v="4"/>
    <s v="US-2016-121734"/>
    <n v="695"/>
    <s v="GBC Personal VeloBind Strips"/>
    <s v="Anna Andreadi"/>
    <n v="83501"/>
    <n v="3"/>
    <n v="1"/>
    <n v="10"/>
  </r>
  <r>
    <n v="2"/>
    <x v="2"/>
    <x v="191"/>
    <x v="0"/>
    <x v="2"/>
    <n v="1"/>
    <x v="0"/>
    <x v="5"/>
    <x v="1"/>
    <x v="390"/>
    <x v="19"/>
    <s v="United States"/>
    <x v="748"/>
    <x v="0"/>
    <m/>
    <x v="0"/>
    <x v="2"/>
    <d v="2016-10-15T00:00:00"/>
    <s v="Sun"/>
    <x v="8"/>
    <s v="US-2016-122021"/>
    <n v="757"/>
    <s v="Global Italian Leather Office Chair"/>
    <s v="Chuck Magee"/>
    <n v="44134"/>
    <n v="-8"/>
    <n v="2"/>
    <n v="183"/>
  </r>
  <r>
    <n v="2"/>
    <x v="2"/>
    <x v="191"/>
    <x v="0"/>
    <x v="2"/>
    <n v="1"/>
    <x v="0"/>
    <x v="3"/>
    <x v="2"/>
    <x v="390"/>
    <x v="19"/>
    <s v="United States"/>
    <x v="748"/>
    <x v="0"/>
    <m/>
    <x v="0"/>
    <x v="1"/>
    <d v="2016-10-15T00:00:00"/>
    <s v="Sun"/>
    <x v="8"/>
    <s v="US-2016-122021"/>
    <n v="1688"/>
    <s v="Xerox 1897"/>
    <s v="Chuck Magee"/>
    <n v="44134"/>
    <n v="3"/>
    <n v="2"/>
    <n v="8"/>
  </r>
  <r>
    <n v="0"/>
    <x v="0"/>
    <x v="246"/>
    <x v="0"/>
    <x v="3"/>
    <n v="0"/>
    <x v="1"/>
    <x v="2"/>
    <x v="2"/>
    <x v="74"/>
    <x v="4"/>
    <s v="United States"/>
    <x v="573"/>
    <x v="3"/>
    <m/>
    <x v="0"/>
    <x v="3"/>
    <d v="2016-12-12T00:00:00"/>
    <s v="Thu"/>
    <x v="6"/>
    <s v="US-2016-122959"/>
    <n v="682"/>
    <s v="GBC DocuBind 300 Electric Binding Machine"/>
    <s v="Kelly Williams"/>
    <n v="78207"/>
    <n v="-337"/>
    <n v="2"/>
    <n v="210"/>
  </r>
  <r>
    <n v="6"/>
    <x v="0"/>
    <x v="68"/>
    <x v="0"/>
    <x v="0"/>
    <n v="6"/>
    <x v="1"/>
    <x v="14"/>
    <x v="1"/>
    <x v="73"/>
    <x v="18"/>
    <s v="United States"/>
    <x v="46"/>
    <x v="0"/>
    <m/>
    <x v="0"/>
    <x v="0"/>
    <d v="2016-11-19T00:00:00"/>
    <s v="Thu"/>
    <x v="7"/>
    <s v="US-2016-123183"/>
    <n v="1436"/>
    <s v="Sauder Inglewood Library Bookcases"/>
    <s v="Chuck Magee"/>
    <n v="19805"/>
    <n v="236"/>
    <n v="6"/>
    <n v="1026"/>
  </r>
  <r>
    <n v="6"/>
    <x v="0"/>
    <x v="68"/>
    <x v="0"/>
    <x v="0"/>
    <n v="6"/>
    <x v="1"/>
    <x v="10"/>
    <x v="2"/>
    <x v="73"/>
    <x v="18"/>
    <s v="United States"/>
    <x v="46"/>
    <x v="0"/>
    <m/>
    <x v="0"/>
    <x v="0"/>
    <d v="2016-11-19T00:00:00"/>
    <s v="Thu"/>
    <x v="7"/>
    <s v="US-2016-123183"/>
    <n v="208"/>
    <s v="Avery 499"/>
    <s v="Chuck Magee"/>
    <n v="19805"/>
    <n v="5"/>
    <n v="2"/>
    <n v="10"/>
  </r>
  <r>
    <n v="6"/>
    <x v="0"/>
    <x v="68"/>
    <x v="0"/>
    <x v="0"/>
    <n v="6"/>
    <x v="1"/>
    <x v="10"/>
    <x v="2"/>
    <x v="73"/>
    <x v="18"/>
    <s v="United States"/>
    <x v="46"/>
    <x v="0"/>
    <m/>
    <x v="0"/>
    <x v="0"/>
    <d v="2016-11-19T00:00:00"/>
    <s v="Thu"/>
    <x v="7"/>
    <s v="US-2016-123183"/>
    <n v="188"/>
    <s v="Avery 480"/>
    <s v="Chuck Magee"/>
    <n v="19805"/>
    <n v="11"/>
    <n v="6"/>
    <n v="23"/>
  </r>
  <r>
    <n v="6"/>
    <x v="0"/>
    <x v="68"/>
    <x v="0"/>
    <x v="0"/>
    <n v="6"/>
    <x v="1"/>
    <x v="2"/>
    <x v="2"/>
    <x v="73"/>
    <x v="18"/>
    <s v="United States"/>
    <x v="46"/>
    <x v="0"/>
    <m/>
    <x v="0"/>
    <x v="0"/>
    <d v="2016-11-19T00:00:00"/>
    <s v="Thu"/>
    <x v="7"/>
    <s v="US-2016-123183"/>
    <n v="1309"/>
    <s v="Premier Elliptical Ring Binder, Black"/>
    <s v="Chuck Magee"/>
    <n v="19805"/>
    <n v="102"/>
    <n v="7"/>
    <n v="213"/>
  </r>
  <r>
    <n v="7"/>
    <x v="2"/>
    <x v="93"/>
    <x v="0"/>
    <x v="0"/>
    <n v="6"/>
    <x v="0"/>
    <x v="1"/>
    <x v="1"/>
    <x v="239"/>
    <x v="19"/>
    <s v="United States"/>
    <x v="679"/>
    <x v="0"/>
    <m/>
    <x v="0"/>
    <x v="6"/>
    <d v="2016-12-14T00:00:00"/>
    <s v="Sat"/>
    <x v="6"/>
    <s v="US-2016-123519"/>
    <n v="849"/>
    <s v="Hon Rectangular Conference Tables"/>
    <s v="Chuck Magee"/>
    <n v="43302"/>
    <n v="-52"/>
    <n v="1"/>
    <n v="137"/>
  </r>
  <r>
    <n v="7"/>
    <x v="2"/>
    <x v="93"/>
    <x v="0"/>
    <x v="0"/>
    <n v="6"/>
    <x v="0"/>
    <x v="6"/>
    <x v="2"/>
    <x v="239"/>
    <x v="19"/>
    <s v="United States"/>
    <x v="679"/>
    <x v="0"/>
    <m/>
    <x v="0"/>
    <x v="1"/>
    <d v="2016-12-14T00:00:00"/>
    <s v="Sat"/>
    <x v="6"/>
    <s v="US-2016-123519"/>
    <n v="1167"/>
    <s v="Newell 35"/>
    <s v="Chuck Magee"/>
    <n v="43302"/>
    <n v="0"/>
    <n v="1"/>
    <n v="3"/>
  </r>
  <r>
    <n v="7"/>
    <x v="2"/>
    <x v="93"/>
    <x v="0"/>
    <x v="0"/>
    <n v="6"/>
    <x v="0"/>
    <x v="8"/>
    <x v="0"/>
    <x v="239"/>
    <x v="19"/>
    <s v="United States"/>
    <x v="679"/>
    <x v="0"/>
    <m/>
    <x v="0"/>
    <x v="1"/>
    <d v="2016-12-14T00:00:00"/>
    <s v="Sat"/>
    <x v="6"/>
    <s v="US-2016-123519"/>
    <n v="1278"/>
    <s v="Plantronics CS510 - Over-the-Head monaural Wireless Headset System"/>
    <s v="Chuck Magee"/>
    <n v="43302"/>
    <n v="43"/>
    <n v="1"/>
    <n v="264"/>
  </r>
  <r>
    <n v="4"/>
    <x v="1"/>
    <x v="182"/>
    <x v="0"/>
    <x v="0"/>
    <n v="6"/>
    <x v="1"/>
    <x v="8"/>
    <x v="0"/>
    <x v="70"/>
    <x v="28"/>
    <s v="United States"/>
    <x v="125"/>
    <x v="3"/>
    <m/>
    <x v="0"/>
    <x v="0"/>
    <d v="2016-11-03T00:00:00"/>
    <s v="Tue"/>
    <x v="7"/>
    <s v="US-2016-124625"/>
    <n v="296"/>
    <s v="Belkin F8E887 USB Wired Ergonomic Keyboard"/>
    <s v="Kelly Williams"/>
    <n v="68104"/>
    <n v="19"/>
    <n v="3"/>
    <n v="90"/>
  </r>
  <r>
    <n v="5"/>
    <x v="1"/>
    <x v="145"/>
    <x v="0"/>
    <x v="0"/>
    <n v="6"/>
    <x v="2"/>
    <x v="5"/>
    <x v="1"/>
    <x v="144"/>
    <x v="5"/>
    <s v="United States"/>
    <x v="63"/>
    <x v="2"/>
    <m/>
    <x v="0"/>
    <x v="0"/>
    <d v="2016-03-14T00:00:00"/>
    <s v="Sat"/>
    <x v="2"/>
    <s v="US-2016-125521"/>
    <n v="742"/>
    <s v="Global Commerce Series High-Back Swivel/Tilt Chairs"/>
    <s v="Cassandra Brandow"/>
    <n v="23320"/>
    <n v="285"/>
    <n v="4"/>
    <n v="1140"/>
  </r>
  <r>
    <n v="6"/>
    <x v="0"/>
    <x v="296"/>
    <x v="0"/>
    <x v="0"/>
    <n v="6"/>
    <x v="0"/>
    <x v="0"/>
    <x v="0"/>
    <x v="508"/>
    <x v="1"/>
    <s v="United States"/>
    <x v="129"/>
    <x v="1"/>
    <m/>
    <x v="0"/>
    <x v="1"/>
    <d v="2016-11-08T00:00:00"/>
    <s v="Sun"/>
    <x v="7"/>
    <s v="US-2016-126340"/>
    <n v="1577"/>
    <s v="Toshiba IPT2010-SD IP Telephone"/>
    <s v="Anna Andreadi"/>
    <n v="96003"/>
    <n v="25"/>
    <n v="3"/>
    <n v="334"/>
  </r>
  <r>
    <n v="4"/>
    <x v="1"/>
    <x v="46"/>
    <x v="0"/>
    <x v="0"/>
    <n v="6"/>
    <x v="0"/>
    <x v="11"/>
    <x v="2"/>
    <x v="16"/>
    <x v="12"/>
    <s v="United States"/>
    <x v="644"/>
    <x v="0"/>
    <m/>
    <x v="0"/>
    <x v="1"/>
    <d v="2016-10-11T00:00:00"/>
    <s v="Wed"/>
    <x v="8"/>
    <s v="US-2016-126571"/>
    <n v="644"/>
    <s v="Fellowes High-Stak Drawer Files"/>
    <s v="Chuck Magee"/>
    <n v="19120"/>
    <n v="11"/>
    <n v="2"/>
    <n v="282"/>
  </r>
  <r>
    <n v="4"/>
    <x v="1"/>
    <x v="46"/>
    <x v="0"/>
    <x v="0"/>
    <n v="6"/>
    <x v="0"/>
    <x v="7"/>
    <x v="2"/>
    <x v="16"/>
    <x v="12"/>
    <s v="United States"/>
    <x v="644"/>
    <x v="0"/>
    <m/>
    <x v="0"/>
    <x v="1"/>
    <d v="2016-10-11T00:00:00"/>
    <s v="Wed"/>
    <x v="8"/>
    <s v="US-2016-126571"/>
    <n v="116"/>
    <s v="Airmail Envelopes"/>
    <s v="Chuck Magee"/>
    <n v="19120"/>
    <n v="68"/>
    <n v="3"/>
    <n v="201"/>
  </r>
  <r>
    <n v="4"/>
    <x v="2"/>
    <x v="210"/>
    <x v="0"/>
    <x v="1"/>
    <n v="3"/>
    <x v="1"/>
    <x v="9"/>
    <x v="1"/>
    <x v="498"/>
    <x v="4"/>
    <s v="United States"/>
    <x v="298"/>
    <x v="3"/>
    <m/>
    <x v="0"/>
    <x v="7"/>
    <d v="2016-09-14T00:00:00"/>
    <s v="Sat"/>
    <x v="0"/>
    <s v="US-2016-127635"/>
    <n v="1496"/>
    <s v="Stacking Trays by OIC"/>
    <s v="Kelly Williams"/>
    <n v="78415"/>
    <n v="-7"/>
    <n v="5"/>
    <n v="10"/>
  </r>
  <r>
    <n v="4"/>
    <x v="2"/>
    <x v="210"/>
    <x v="0"/>
    <x v="1"/>
    <n v="3"/>
    <x v="1"/>
    <x v="3"/>
    <x v="2"/>
    <x v="498"/>
    <x v="4"/>
    <s v="United States"/>
    <x v="298"/>
    <x v="3"/>
    <m/>
    <x v="0"/>
    <x v="1"/>
    <d v="2016-09-14T00:00:00"/>
    <s v="Sat"/>
    <x v="0"/>
    <s v="US-2016-127635"/>
    <n v="1693"/>
    <s v="Xerox 1900"/>
    <s v="Kelly Williams"/>
    <n v="78415"/>
    <n v="2"/>
    <n v="2"/>
    <n v="7"/>
  </r>
  <r>
    <n v="4"/>
    <x v="2"/>
    <x v="210"/>
    <x v="0"/>
    <x v="1"/>
    <n v="3"/>
    <x v="1"/>
    <x v="4"/>
    <x v="2"/>
    <x v="498"/>
    <x v="4"/>
    <s v="United States"/>
    <x v="298"/>
    <x v="3"/>
    <m/>
    <x v="0"/>
    <x v="1"/>
    <d v="2016-09-14T00:00:00"/>
    <s v="Sat"/>
    <x v="0"/>
    <s v="US-2016-127635"/>
    <n v="1353"/>
    <s v="Revere Boxed Rubber Bands by Revere"/>
    <s v="Kelly Williams"/>
    <n v="78415"/>
    <n v="-1"/>
    <n v="4"/>
    <n v="6"/>
  </r>
  <r>
    <n v="4"/>
    <x v="2"/>
    <x v="210"/>
    <x v="0"/>
    <x v="1"/>
    <n v="3"/>
    <x v="1"/>
    <x v="2"/>
    <x v="2"/>
    <x v="498"/>
    <x v="4"/>
    <s v="United States"/>
    <x v="298"/>
    <x v="3"/>
    <m/>
    <x v="0"/>
    <x v="3"/>
    <d v="2016-09-14T00:00:00"/>
    <s v="Sat"/>
    <x v="0"/>
    <s v="US-2016-127635"/>
    <n v="1581"/>
    <s v="Trimflex Flexible Post Binders"/>
    <s v="Kelly Williams"/>
    <n v="78415"/>
    <n v="-14"/>
    <n v="2"/>
    <n v="9"/>
  </r>
  <r>
    <n v="5"/>
    <x v="1"/>
    <x v="82"/>
    <x v="0"/>
    <x v="0"/>
    <n v="6"/>
    <x v="1"/>
    <x v="14"/>
    <x v="1"/>
    <x v="47"/>
    <x v="19"/>
    <s v="United States"/>
    <x v="659"/>
    <x v="0"/>
    <m/>
    <x v="0"/>
    <x v="8"/>
    <d v="2016-03-03T00:00:00"/>
    <s v="Tue"/>
    <x v="2"/>
    <s v="US-2016-127978"/>
    <n v="1228"/>
    <s v="OSullivan 4-Shelf Bookcase in Odessa Pine"/>
    <s v="Chuck Magee"/>
    <n v="43229"/>
    <n v="-200"/>
    <n v="5"/>
    <n v="302"/>
  </r>
  <r>
    <n v="5"/>
    <x v="1"/>
    <x v="82"/>
    <x v="0"/>
    <x v="0"/>
    <n v="6"/>
    <x v="1"/>
    <x v="10"/>
    <x v="2"/>
    <x v="47"/>
    <x v="19"/>
    <s v="United States"/>
    <x v="659"/>
    <x v="0"/>
    <m/>
    <x v="0"/>
    <x v="1"/>
    <d v="2016-03-03T00:00:00"/>
    <s v="Tue"/>
    <x v="2"/>
    <s v="US-2016-127978"/>
    <n v="204"/>
    <s v="Avery 495"/>
    <s v="Chuck Magee"/>
    <n v="43229"/>
    <n v="5"/>
    <n v="3"/>
    <n v="15"/>
  </r>
  <r>
    <n v="5"/>
    <x v="1"/>
    <x v="82"/>
    <x v="0"/>
    <x v="0"/>
    <n v="6"/>
    <x v="1"/>
    <x v="11"/>
    <x v="2"/>
    <x v="47"/>
    <x v="19"/>
    <s v="United States"/>
    <x v="659"/>
    <x v="0"/>
    <m/>
    <x v="0"/>
    <x v="1"/>
    <d v="2016-03-03T00:00:00"/>
    <s v="Tue"/>
    <x v="2"/>
    <s v="US-2016-127978"/>
    <n v="588"/>
    <s v="Eldon Shelf Savers Cubes and Bins"/>
    <s v="Chuck Magee"/>
    <n v="43229"/>
    <n v="-10"/>
    <n v="8"/>
    <n v="45"/>
  </r>
  <r>
    <n v="1"/>
    <x v="0"/>
    <x v="220"/>
    <x v="0"/>
    <x v="2"/>
    <n v="1"/>
    <x v="1"/>
    <x v="2"/>
    <x v="2"/>
    <x v="17"/>
    <x v="1"/>
    <s v="United States"/>
    <x v="296"/>
    <x v="1"/>
    <m/>
    <x v="0"/>
    <x v="1"/>
    <d v="2016-04-04T00:00:00"/>
    <s v="Wed"/>
    <x v="4"/>
    <s v="US-2016-128685"/>
    <n v="260"/>
    <s v="Avery Non-Stick Binders"/>
    <s v="Anna Andreadi"/>
    <n v="90008"/>
    <n v="2"/>
    <n v="2"/>
    <n v="7"/>
  </r>
  <r>
    <n v="0"/>
    <x v="0"/>
    <x v="1296"/>
    <x v="0"/>
    <x v="3"/>
    <n v="0"/>
    <x v="0"/>
    <x v="6"/>
    <x v="2"/>
    <x v="509"/>
    <x v="17"/>
    <s v="United States"/>
    <x v="729"/>
    <x v="3"/>
    <m/>
    <x v="0"/>
    <x v="0"/>
    <d v="2016-03-22T00:00:00"/>
    <s v="Sun"/>
    <x v="2"/>
    <s v="US-2016-129609"/>
    <n v="251"/>
    <s v="Avery Hi-Liter EverBold Pen Style Fluorescent Highlighters, 4/Pack"/>
    <s v="Kelly Williams"/>
    <n v="46368"/>
    <n v="7"/>
    <n v="2"/>
    <n v="16"/>
  </r>
  <r>
    <n v="3"/>
    <x v="2"/>
    <x v="1297"/>
    <x v="0"/>
    <x v="2"/>
    <n v="1"/>
    <x v="0"/>
    <x v="15"/>
    <x v="2"/>
    <x v="183"/>
    <x v="16"/>
    <s v="United States"/>
    <x v="571"/>
    <x v="2"/>
    <m/>
    <x v="0"/>
    <x v="1"/>
    <d v="2016-06-23T00:00:00"/>
    <s v="Mon"/>
    <x v="9"/>
    <s v="US-2016-130358"/>
    <n v="80"/>
    <s v="Acme Kleen Earth Office Shears"/>
    <s v="Cassandra Brandow"/>
    <n v="28027"/>
    <n v="0"/>
    <n v="1"/>
    <n v="3"/>
  </r>
  <r>
    <n v="3"/>
    <x v="2"/>
    <x v="1297"/>
    <x v="0"/>
    <x v="2"/>
    <n v="1"/>
    <x v="0"/>
    <x v="6"/>
    <x v="2"/>
    <x v="183"/>
    <x v="16"/>
    <s v="United States"/>
    <x v="571"/>
    <x v="2"/>
    <m/>
    <x v="0"/>
    <x v="1"/>
    <d v="2016-06-23T00:00:00"/>
    <s v="Mon"/>
    <x v="9"/>
    <s v="US-2016-130358"/>
    <n v="1305"/>
    <s v="Prang Drawing Pencil Set"/>
    <s v="Cassandra Brandow"/>
    <n v="28027"/>
    <n v="2"/>
    <n v="9"/>
    <n v="20"/>
  </r>
  <r>
    <n v="4"/>
    <x v="1"/>
    <x v="5"/>
    <x v="0"/>
    <x v="0"/>
    <n v="6"/>
    <x v="0"/>
    <x v="9"/>
    <x v="1"/>
    <x v="13"/>
    <x v="10"/>
    <s v="United States"/>
    <x v="645"/>
    <x v="3"/>
    <m/>
    <x v="0"/>
    <x v="7"/>
    <d v="2016-05-25T00:00:00"/>
    <s v="Wed"/>
    <x v="5"/>
    <s v="US-2016-130379"/>
    <n v="597"/>
    <s v="Electrix Incandescent Magnifying Lamp, Black"/>
    <s v="Kelly Williams"/>
    <n v="60623"/>
    <n v="-24"/>
    <n v="2"/>
    <n v="29"/>
  </r>
  <r>
    <n v="4"/>
    <x v="1"/>
    <x v="5"/>
    <x v="0"/>
    <x v="0"/>
    <n v="6"/>
    <x v="0"/>
    <x v="12"/>
    <x v="2"/>
    <x v="13"/>
    <x v="10"/>
    <s v="United States"/>
    <x v="645"/>
    <x v="3"/>
    <m/>
    <x v="0"/>
    <x v="3"/>
    <d v="2016-05-25T00:00:00"/>
    <s v="Wed"/>
    <x v="5"/>
    <s v="US-2016-130379"/>
    <n v="793"/>
    <s v="Harmony Air Purifier"/>
    <s v="Kelly Williams"/>
    <n v="60623"/>
    <n v="-166"/>
    <n v="2"/>
    <n v="76"/>
  </r>
  <r>
    <n v="6"/>
    <x v="0"/>
    <x v="170"/>
    <x v="0"/>
    <x v="0"/>
    <n v="6"/>
    <x v="2"/>
    <x v="9"/>
    <x v="1"/>
    <x v="510"/>
    <x v="1"/>
    <s v="United States"/>
    <x v="634"/>
    <x v="1"/>
    <m/>
    <x v="0"/>
    <x v="0"/>
    <d v="2016-03-18T00:00:00"/>
    <s v="Wed"/>
    <x v="2"/>
    <s v="US-2016-131275"/>
    <n v="558"/>
    <s v="Eldon Cleatmat Chair Mats for Medium Pile Carpets"/>
    <s v="Anna Andreadi"/>
    <n v="91505"/>
    <n v="14"/>
    <n v="2"/>
    <n v="111"/>
  </r>
  <r>
    <n v="6"/>
    <x v="0"/>
    <x v="170"/>
    <x v="0"/>
    <x v="0"/>
    <n v="6"/>
    <x v="2"/>
    <x v="11"/>
    <x v="2"/>
    <x v="510"/>
    <x v="1"/>
    <s v="United States"/>
    <x v="634"/>
    <x v="1"/>
    <m/>
    <x v="0"/>
    <x v="0"/>
    <d v="2016-03-18T00:00:00"/>
    <s v="Wed"/>
    <x v="2"/>
    <s v="US-2016-131275"/>
    <n v="1551"/>
    <s v="Tennsco 6- and 18-Compartment Lockers"/>
    <s v="Anna Andreadi"/>
    <n v="91505"/>
    <n v="334"/>
    <n v="7"/>
    <n v="1856"/>
  </r>
  <r>
    <n v="6"/>
    <x v="0"/>
    <x v="170"/>
    <x v="0"/>
    <x v="0"/>
    <n v="6"/>
    <x v="2"/>
    <x v="13"/>
    <x v="0"/>
    <x v="510"/>
    <x v="1"/>
    <s v="United States"/>
    <x v="634"/>
    <x v="1"/>
    <m/>
    <x v="0"/>
    <x v="1"/>
    <d v="2016-03-18T00:00:00"/>
    <s v="Wed"/>
    <x v="2"/>
    <s v="US-2016-131275"/>
    <n v="1530"/>
    <s v="Swingline SM12-08 MicroCut Jam Free Shredder"/>
    <s v="Anna Andreadi"/>
    <n v="91505"/>
    <n v="416"/>
    <n v="4"/>
    <n v="1280"/>
  </r>
  <r>
    <n v="2"/>
    <x v="2"/>
    <x v="295"/>
    <x v="0"/>
    <x v="2"/>
    <n v="1"/>
    <x v="2"/>
    <x v="9"/>
    <x v="1"/>
    <x v="97"/>
    <x v="19"/>
    <s v="United States"/>
    <x v="527"/>
    <x v="0"/>
    <m/>
    <x v="0"/>
    <x v="1"/>
    <d v="2016-09-09T00:00:00"/>
    <s v="Mon"/>
    <x v="0"/>
    <s v="US-2016-131870"/>
    <n v="1183"/>
    <s v="Nu-Dell Executive Frame"/>
    <s v="Chuck Magee"/>
    <n v="43130"/>
    <n v="13"/>
    <n v="6"/>
    <n v="61"/>
  </r>
  <r>
    <n v="2"/>
    <x v="2"/>
    <x v="295"/>
    <x v="0"/>
    <x v="2"/>
    <n v="1"/>
    <x v="2"/>
    <x v="6"/>
    <x v="2"/>
    <x v="97"/>
    <x v="19"/>
    <s v="United States"/>
    <x v="527"/>
    <x v="0"/>
    <m/>
    <x v="0"/>
    <x v="1"/>
    <d v="2016-09-09T00:00:00"/>
    <s v="Mon"/>
    <x v="0"/>
    <s v="US-2016-131870"/>
    <n v="1135"/>
    <s v="Newell 320"/>
    <s v="Chuck Magee"/>
    <n v="43130"/>
    <n v="3"/>
    <n v="9"/>
    <n v="31"/>
  </r>
  <r>
    <n v="4"/>
    <x v="2"/>
    <x v="1298"/>
    <x v="0"/>
    <x v="1"/>
    <n v="3"/>
    <x v="2"/>
    <x v="2"/>
    <x v="2"/>
    <x v="274"/>
    <x v="11"/>
    <s v="United States"/>
    <x v="613"/>
    <x v="1"/>
    <m/>
    <x v="0"/>
    <x v="1"/>
    <d v="2016-03-07T00:00:00"/>
    <s v="Sat"/>
    <x v="2"/>
    <s v="US-2016-131982"/>
    <n v="422"/>
    <s v="Catalog Binders with Expanding Posts"/>
    <s v="Anna Andreadi"/>
    <n v="98198"/>
    <n v="34"/>
    <n v="2"/>
    <n v="108"/>
  </r>
  <r>
    <n v="4"/>
    <x v="1"/>
    <x v="92"/>
    <x v="0"/>
    <x v="0"/>
    <n v="6"/>
    <x v="2"/>
    <x v="4"/>
    <x v="2"/>
    <x v="429"/>
    <x v="15"/>
    <s v="United States"/>
    <x v="2"/>
    <x v="1"/>
    <m/>
    <x v="0"/>
    <x v="0"/>
    <d v="2016-10-01T00:00:00"/>
    <s v="Sun"/>
    <x v="8"/>
    <s v="US-2016-132745"/>
    <n v="1515"/>
    <s v="Sterling Rubber Bands by Alliance"/>
    <s v="Anna Andreadi"/>
    <n v="89502"/>
    <n v="0"/>
    <n v="1"/>
    <n v="5"/>
  </r>
  <r>
    <n v="4"/>
    <x v="1"/>
    <x v="149"/>
    <x v="0"/>
    <x v="0"/>
    <n v="6"/>
    <x v="0"/>
    <x v="5"/>
    <x v="1"/>
    <x v="42"/>
    <x v="1"/>
    <s v="United States"/>
    <x v="456"/>
    <x v="1"/>
    <m/>
    <x v="0"/>
    <x v="1"/>
    <d v="2016-09-27T00:00:00"/>
    <s v="Fri"/>
    <x v="8"/>
    <s v="US-2016-133130"/>
    <n v="529"/>
    <s v="DMI Arturo Collection Mission-style Design Wood Chair"/>
    <s v="Anna Andreadi"/>
    <n v="92037"/>
    <n v="45"/>
    <n v="5"/>
    <n v="604"/>
  </r>
  <r>
    <n v="4"/>
    <x v="1"/>
    <x v="149"/>
    <x v="0"/>
    <x v="0"/>
    <n v="6"/>
    <x v="0"/>
    <x v="3"/>
    <x v="2"/>
    <x v="42"/>
    <x v="1"/>
    <s v="United States"/>
    <x v="456"/>
    <x v="1"/>
    <m/>
    <x v="0"/>
    <x v="0"/>
    <d v="2016-09-27T00:00:00"/>
    <s v="Fri"/>
    <x v="8"/>
    <s v="US-2016-133130"/>
    <n v="1712"/>
    <s v="Xerox 1919"/>
    <s v="Anna Andreadi"/>
    <n v="92037"/>
    <n v="40"/>
    <n v="2"/>
    <n v="82"/>
  </r>
  <r>
    <n v="0"/>
    <x v="0"/>
    <x v="251"/>
    <x v="0"/>
    <x v="3"/>
    <n v="0"/>
    <x v="2"/>
    <x v="0"/>
    <x v="0"/>
    <x v="429"/>
    <x v="15"/>
    <s v="United States"/>
    <x v="686"/>
    <x v="1"/>
    <m/>
    <x v="0"/>
    <x v="1"/>
    <d v="2016-12-31T00:00:00"/>
    <s v="Tue"/>
    <x v="6"/>
    <s v="US-2016-133949"/>
    <n v="1247"/>
    <s v="Panasonic KX TS3282W Corded phone"/>
    <s v="Anna Andreadi"/>
    <n v="89502"/>
    <n v="59"/>
    <n v="7"/>
    <n v="476"/>
  </r>
  <r>
    <n v="0"/>
    <x v="0"/>
    <x v="237"/>
    <x v="0"/>
    <x v="3"/>
    <n v="0"/>
    <x v="1"/>
    <x v="6"/>
    <x v="2"/>
    <x v="9"/>
    <x v="7"/>
    <s v="United States"/>
    <x v="566"/>
    <x v="1"/>
    <m/>
    <x v="0"/>
    <x v="0"/>
    <d v="2016-10-10T00:00:00"/>
    <s v="Tue"/>
    <x v="8"/>
    <s v="US-2016-134054"/>
    <n v="524"/>
    <s v="Dixon Ticonderoga Core-Lock Colored Pencils, 48-Color Set"/>
    <s v="Anna Andreadi"/>
    <n v="87105"/>
    <n v="113"/>
    <n v="7"/>
    <n v="256"/>
  </r>
  <r>
    <n v="7"/>
    <x v="2"/>
    <x v="179"/>
    <x v="0"/>
    <x v="0"/>
    <n v="6"/>
    <x v="1"/>
    <x v="6"/>
    <x v="2"/>
    <x v="63"/>
    <x v="1"/>
    <s v="United States"/>
    <x v="174"/>
    <x v="1"/>
    <m/>
    <x v="0"/>
    <x v="0"/>
    <d v="2016-11-04T00:00:00"/>
    <s v="Wed"/>
    <x v="7"/>
    <s v="US-2016-134187"/>
    <n v="1160"/>
    <s v="Newell 343"/>
    <s v="Anna Andreadi"/>
    <n v="90805"/>
    <n v="1"/>
    <n v="1"/>
    <n v="3"/>
  </r>
  <r>
    <n v="5"/>
    <x v="1"/>
    <x v="200"/>
    <x v="0"/>
    <x v="0"/>
    <n v="6"/>
    <x v="0"/>
    <x v="1"/>
    <x v="1"/>
    <x v="277"/>
    <x v="10"/>
    <s v="United States"/>
    <x v="537"/>
    <x v="3"/>
    <m/>
    <x v="0"/>
    <x v="8"/>
    <d v="2016-09-20T00:00:00"/>
    <s v="Fri"/>
    <x v="0"/>
    <s v="US-2016-134614"/>
    <n v="311"/>
    <s v="Bevis 44 x 96 Conference Tables"/>
    <s v="Kelly Williams"/>
    <n v="61701"/>
    <n v="-408"/>
    <n v="6"/>
    <n v="618"/>
  </r>
  <r>
    <n v="5"/>
    <x v="1"/>
    <x v="15"/>
    <x v="0"/>
    <x v="0"/>
    <n v="6"/>
    <x v="1"/>
    <x v="4"/>
    <x v="2"/>
    <x v="226"/>
    <x v="10"/>
    <s v="United States"/>
    <x v="658"/>
    <x v="3"/>
    <m/>
    <x v="0"/>
    <x v="1"/>
    <d v="2016-11-29T00:00:00"/>
    <s v="Sun"/>
    <x v="6"/>
    <s v="US-2016-134712"/>
    <n v="1507"/>
    <s v="Staples"/>
    <s v="Kelly Williams"/>
    <n v="60076"/>
    <n v="4"/>
    <n v="2"/>
    <n v="13"/>
  </r>
  <r>
    <n v="5"/>
    <x v="1"/>
    <x v="165"/>
    <x v="0"/>
    <x v="0"/>
    <n v="6"/>
    <x v="1"/>
    <x v="14"/>
    <x v="1"/>
    <x v="42"/>
    <x v="1"/>
    <s v="United States"/>
    <x v="267"/>
    <x v="1"/>
    <m/>
    <x v="0"/>
    <x v="5"/>
    <d v="2016-09-23T00:00:00"/>
    <s v="Mon"/>
    <x v="0"/>
    <s v="US-2016-134733"/>
    <n v="1368"/>
    <s v="Rush Hierlooms Collection 1 Thick Stackable Bookcases"/>
    <s v="Anna Andreadi"/>
    <n v="92037"/>
    <n v="21"/>
    <n v="3"/>
    <n v="436"/>
  </r>
  <r>
    <n v="5"/>
    <x v="1"/>
    <x v="165"/>
    <x v="0"/>
    <x v="0"/>
    <n v="6"/>
    <x v="1"/>
    <x v="0"/>
    <x v="0"/>
    <x v="42"/>
    <x v="1"/>
    <s v="United States"/>
    <x v="267"/>
    <x v="1"/>
    <m/>
    <x v="0"/>
    <x v="1"/>
    <d v="2016-09-23T00:00:00"/>
    <s v="Mon"/>
    <x v="0"/>
    <s v="US-2016-134733"/>
    <n v="1118"/>
    <s v="netTALK DUO VoIP Telephone Service"/>
    <s v="Anna Andreadi"/>
    <n v="92037"/>
    <n v="31"/>
    <n v="2"/>
    <n v="84"/>
  </r>
  <r>
    <n v="3"/>
    <x v="0"/>
    <x v="280"/>
    <x v="0"/>
    <x v="1"/>
    <n v="3"/>
    <x v="1"/>
    <x v="2"/>
    <x v="2"/>
    <x v="279"/>
    <x v="10"/>
    <s v="United States"/>
    <x v="366"/>
    <x v="3"/>
    <m/>
    <x v="0"/>
    <x v="3"/>
    <d v="2016-06-07T00:00:00"/>
    <s v="Sat"/>
    <x v="9"/>
    <s v="US-2016-134971"/>
    <n v="1634"/>
    <s v="Wilson Jones Century Plastic Molded Ring Binders"/>
    <s v="Kelly Williams"/>
    <n v="61604"/>
    <n v="-21"/>
    <n v="3"/>
    <n v="12"/>
  </r>
  <r>
    <n v="4"/>
    <x v="1"/>
    <x v="197"/>
    <x v="0"/>
    <x v="0"/>
    <n v="6"/>
    <x v="0"/>
    <x v="12"/>
    <x v="2"/>
    <x v="0"/>
    <x v="0"/>
    <s v="United States"/>
    <x v="294"/>
    <x v="0"/>
    <m/>
    <x v="0"/>
    <x v="0"/>
    <d v="2016-05-23T00:00:00"/>
    <s v="Mon"/>
    <x v="5"/>
    <s v="US-2016-135881"/>
    <n v="9"/>
    <s v="1.7 Cubic Foot Compact Cube Office Refrigerators"/>
    <s v="Chuck Magee"/>
    <n v="10035"/>
    <n v="56"/>
    <n v="1"/>
    <n v="208"/>
  </r>
  <r>
    <n v="4"/>
    <x v="1"/>
    <x v="197"/>
    <x v="0"/>
    <x v="0"/>
    <n v="6"/>
    <x v="0"/>
    <x v="15"/>
    <x v="2"/>
    <x v="0"/>
    <x v="0"/>
    <s v="United States"/>
    <x v="294"/>
    <x v="0"/>
    <m/>
    <x v="0"/>
    <x v="0"/>
    <d v="2016-05-23T00:00:00"/>
    <s v="Mon"/>
    <x v="5"/>
    <s v="US-2016-135881"/>
    <n v="984"/>
    <s v="Letter Slitter"/>
    <s v="Chuck Magee"/>
    <n v="10035"/>
    <n v="0"/>
    <n v="2"/>
    <n v="5"/>
  </r>
  <r>
    <n v="4"/>
    <x v="1"/>
    <x v="197"/>
    <x v="0"/>
    <x v="0"/>
    <n v="6"/>
    <x v="0"/>
    <x v="2"/>
    <x v="2"/>
    <x v="0"/>
    <x v="0"/>
    <s v="United States"/>
    <x v="294"/>
    <x v="0"/>
    <m/>
    <x v="0"/>
    <x v="1"/>
    <d v="2016-05-23T00:00:00"/>
    <s v="Mon"/>
    <x v="5"/>
    <s v="US-2016-135881"/>
    <n v="260"/>
    <s v="Avery Non-Stick Binders"/>
    <s v="Chuck Magee"/>
    <n v="10035"/>
    <n v="6"/>
    <n v="5"/>
    <n v="18"/>
  </r>
  <r>
    <n v="2"/>
    <x v="1"/>
    <x v="175"/>
    <x v="0"/>
    <x v="1"/>
    <n v="3"/>
    <x v="0"/>
    <x v="0"/>
    <x v="0"/>
    <x v="274"/>
    <x v="11"/>
    <s v="United States"/>
    <x v="406"/>
    <x v="1"/>
    <m/>
    <x v="0"/>
    <x v="1"/>
    <d v="2016-09-21T00:00:00"/>
    <s v="Sat"/>
    <x v="0"/>
    <s v="US-2016-135972"/>
    <n v="1176"/>
    <s v="Nortel Meridian M3904 Professional Digital phone"/>
    <s v="Anna Andreadi"/>
    <n v="98198"/>
    <n v="28"/>
    <n v="2"/>
    <n v="246"/>
  </r>
  <r>
    <n v="2"/>
    <x v="1"/>
    <x v="175"/>
    <x v="0"/>
    <x v="1"/>
    <n v="3"/>
    <x v="0"/>
    <x v="16"/>
    <x v="0"/>
    <x v="274"/>
    <x v="11"/>
    <s v="United States"/>
    <x v="406"/>
    <x v="1"/>
    <m/>
    <x v="0"/>
    <x v="0"/>
    <d v="2016-09-21T00:00:00"/>
    <s v="Sat"/>
    <x v="0"/>
    <s v="US-2016-135972"/>
    <n v="404"/>
    <s v="Canon PC1080F Personal Copier"/>
    <s v="Anna Andreadi"/>
    <n v="98198"/>
    <n v="702"/>
    <n v="3"/>
    <n v="1800"/>
  </r>
  <r>
    <n v="4"/>
    <x v="1"/>
    <x v="32"/>
    <x v="0"/>
    <x v="0"/>
    <n v="6"/>
    <x v="0"/>
    <x v="9"/>
    <x v="1"/>
    <x v="63"/>
    <x v="0"/>
    <s v="United States"/>
    <x v="584"/>
    <x v="0"/>
    <m/>
    <x v="0"/>
    <x v="0"/>
    <d v="2016-11-01T00:00:00"/>
    <s v="Sun"/>
    <x v="7"/>
    <s v="US-2016-137155"/>
    <n v="1052"/>
    <s v="Master Big Foot Doorstop, Beige"/>
    <s v="Chuck Magee"/>
    <n v="11561"/>
    <n v="10"/>
    <n v="6"/>
    <n v="32"/>
  </r>
  <r>
    <n v="4"/>
    <x v="1"/>
    <x v="32"/>
    <x v="0"/>
    <x v="0"/>
    <n v="6"/>
    <x v="0"/>
    <x v="12"/>
    <x v="2"/>
    <x v="63"/>
    <x v="0"/>
    <s v="United States"/>
    <x v="584"/>
    <x v="0"/>
    <m/>
    <x v="0"/>
    <x v="0"/>
    <d v="2016-11-01T00:00:00"/>
    <s v="Sun"/>
    <x v="7"/>
    <s v="US-2016-137155"/>
    <n v="954"/>
    <s v="Kensington 7 Outlet MasterPiece Power Center"/>
    <s v="Chuck Magee"/>
    <n v="11561"/>
    <n v="155"/>
    <n v="3"/>
    <n v="534"/>
  </r>
  <r>
    <n v="4"/>
    <x v="1"/>
    <x v="32"/>
    <x v="0"/>
    <x v="0"/>
    <n v="6"/>
    <x v="0"/>
    <x v="3"/>
    <x v="2"/>
    <x v="63"/>
    <x v="0"/>
    <s v="United States"/>
    <x v="584"/>
    <x v="0"/>
    <m/>
    <x v="0"/>
    <x v="0"/>
    <d v="2016-11-01T00:00:00"/>
    <s v="Sun"/>
    <x v="7"/>
    <s v="US-2016-137155"/>
    <n v="1729"/>
    <s v="Xerox 1934"/>
    <s v="Chuck Magee"/>
    <n v="11561"/>
    <n v="82"/>
    <n v="3"/>
    <n v="168"/>
  </r>
  <r>
    <n v="7"/>
    <x v="2"/>
    <x v="1299"/>
    <x v="0"/>
    <x v="0"/>
    <n v="6"/>
    <x v="0"/>
    <x v="3"/>
    <x v="2"/>
    <x v="241"/>
    <x v="37"/>
    <s v="United States"/>
    <x v="773"/>
    <x v="1"/>
    <m/>
    <x v="0"/>
    <x v="1"/>
    <d v="2016-02-24T00:00:00"/>
    <s v="Tue"/>
    <x v="2"/>
    <s v="US-2016-137680"/>
    <n v="1570"/>
    <s v="TOPS 4 x 6 Fluorescent Color Memo Sheets, 500 Sheets per Pack"/>
    <s v="Anna Andreadi"/>
    <n v="97504"/>
    <n v="8"/>
    <n v="3"/>
    <n v="23"/>
  </r>
  <r>
    <n v="7"/>
    <x v="2"/>
    <x v="1299"/>
    <x v="0"/>
    <x v="0"/>
    <n v="6"/>
    <x v="0"/>
    <x v="3"/>
    <x v="2"/>
    <x v="241"/>
    <x v="37"/>
    <s v="United States"/>
    <x v="773"/>
    <x v="1"/>
    <m/>
    <x v="0"/>
    <x v="1"/>
    <d v="2016-02-24T00:00:00"/>
    <s v="Tue"/>
    <x v="2"/>
    <s v="US-2016-137680"/>
    <n v="1087"/>
    <s v="Message Book, Wirebound, Four 5 1/2 X 4 Forms/Pg., 200 Dupl. Sets/Book"/>
    <s v="Anna Andreadi"/>
    <n v="97504"/>
    <n v="11"/>
    <n v="4"/>
    <n v="33"/>
  </r>
  <r>
    <n v="5"/>
    <x v="1"/>
    <x v="242"/>
    <x v="0"/>
    <x v="0"/>
    <n v="6"/>
    <x v="0"/>
    <x v="1"/>
    <x v="1"/>
    <x v="274"/>
    <x v="41"/>
    <s v="United States"/>
    <x v="447"/>
    <x v="3"/>
    <m/>
    <x v="0"/>
    <x v="0"/>
    <d v="2016-03-28T00:00:00"/>
    <s v="Sat"/>
    <x v="4"/>
    <s v="US-2016-137869"/>
    <n v="830"/>
    <s v="Hon 94000 Series Round Tables"/>
    <s v="Kelly Williams"/>
    <n v="50315"/>
    <n v="107"/>
    <n v="4"/>
    <n v="1185"/>
  </r>
  <r>
    <n v="5"/>
    <x v="1"/>
    <x v="242"/>
    <x v="0"/>
    <x v="0"/>
    <n v="6"/>
    <x v="0"/>
    <x v="7"/>
    <x v="2"/>
    <x v="274"/>
    <x v="41"/>
    <s v="United States"/>
    <x v="447"/>
    <x v="3"/>
    <m/>
    <x v="0"/>
    <x v="0"/>
    <d v="2016-03-28T00:00:00"/>
    <s v="Sat"/>
    <x v="4"/>
    <s v="US-2016-137869"/>
    <n v="1292"/>
    <s v="Poly String Tie Envelopes"/>
    <s v="Kelly Williams"/>
    <n v="50315"/>
    <n v="3"/>
    <n v="3"/>
    <n v="6"/>
  </r>
  <r>
    <n v="5"/>
    <x v="1"/>
    <x v="260"/>
    <x v="0"/>
    <x v="0"/>
    <n v="6"/>
    <x v="2"/>
    <x v="9"/>
    <x v="1"/>
    <x v="17"/>
    <x v="1"/>
    <s v="United States"/>
    <x v="128"/>
    <x v="1"/>
    <m/>
    <x v="0"/>
    <x v="0"/>
    <d v="2016-12-24T00:00:00"/>
    <s v="Tue"/>
    <x v="6"/>
    <s v="US-2016-138247"/>
    <n v="1619"/>
    <s v="Westinghouse Floor Lamp with Metal Mesh Shade, Black"/>
    <s v="Anna Andreadi"/>
    <n v="90045"/>
    <n v="6"/>
    <n v="1"/>
    <n v="24"/>
  </r>
  <r>
    <n v="5"/>
    <x v="1"/>
    <x v="260"/>
    <x v="0"/>
    <x v="0"/>
    <n v="6"/>
    <x v="2"/>
    <x v="11"/>
    <x v="2"/>
    <x v="17"/>
    <x v="1"/>
    <s v="United States"/>
    <x v="128"/>
    <x v="1"/>
    <m/>
    <x v="0"/>
    <x v="0"/>
    <d v="2016-12-24T00:00:00"/>
    <s v="Tue"/>
    <x v="6"/>
    <s v="US-2016-138247"/>
    <n v="1552"/>
    <s v="Tennsco Commercial Shelving"/>
    <s v="Anna Andreadi"/>
    <n v="90045"/>
    <n v="0"/>
    <n v="1"/>
    <n v="20"/>
  </r>
  <r>
    <n v="5"/>
    <x v="1"/>
    <x v="260"/>
    <x v="0"/>
    <x v="0"/>
    <n v="6"/>
    <x v="2"/>
    <x v="12"/>
    <x v="2"/>
    <x v="17"/>
    <x v="1"/>
    <s v="United States"/>
    <x v="128"/>
    <x v="1"/>
    <m/>
    <x v="0"/>
    <x v="0"/>
    <d v="2016-12-24T00:00:00"/>
    <s v="Tue"/>
    <x v="6"/>
    <s v="US-2016-138247"/>
    <n v="172"/>
    <s v="Avanti 4.4 Cu. Ft. Refrigerator"/>
    <s v="Anna Andreadi"/>
    <n v="90045"/>
    <n v="101"/>
    <n v="2"/>
    <n v="362"/>
  </r>
  <r>
    <n v="5"/>
    <x v="1"/>
    <x v="260"/>
    <x v="0"/>
    <x v="0"/>
    <n v="6"/>
    <x v="2"/>
    <x v="8"/>
    <x v="0"/>
    <x v="17"/>
    <x v="1"/>
    <s v="United States"/>
    <x v="128"/>
    <x v="1"/>
    <m/>
    <x v="0"/>
    <x v="0"/>
    <d v="2016-12-24T00:00:00"/>
    <s v="Tue"/>
    <x v="6"/>
    <s v="US-2016-138247"/>
    <n v="1468"/>
    <s v="Sony 32GB Class 10 Micro SDHC R40 Memory Card"/>
    <s v="Anna Andreadi"/>
    <n v="90045"/>
    <n v="13"/>
    <n v="3"/>
    <n v="63"/>
  </r>
  <r>
    <n v="5"/>
    <x v="1"/>
    <x v="260"/>
    <x v="0"/>
    <x v="0"/>
    <n v="6"/>
    <x v="2"/>
    <x v="0"/>
    <x v="0"/>
    <x v="17"/>
    <x v="1"/>
    <s v="United States"/>
    <x v="128"/>
    <x v="1"/>
    <m/>
    <x v="0"/>
    <x v="1"/>
    <d v="2016-12-24T00:00:00"/>
    <s v="Tue"/>
    <x v="6"/>
    <s v="US-2016-138247"/>
    <n v="446"/>
    <s v="Cisco Unified IP Phone 7945G VoIP phone"/>
    <s v="Anna Andreadi"/>
    <n v="90045"/>
    <n v="51"/>
    <n v="3"/>
    <n v="818"/>
  </r>
  <r>
    <n v="5"/>
    <x v="1"/>
    <x v="260"/>
    <x v="0"/>
    <x v="0"/>
    <n v="6"/>
    <x v="2"/>
    <x v="0"/>
    <x v="0"/>
    <x v="17"/>
    <x v="1"/>
    <s v="United States"/>
    <x v="128"/>
    <x v="1"/>
    <m/>
    <x v="0"/>
    <x v="1"/>
    <d v="2016-12-24T00:00:00"/>
    <s v="Tue"/>
    <x v="6"/>
    <s v="US-2016-138247"/>
    <n v="1439"/>
    <s v="Seidio BD2-HK3IPH5-BK DILEX Case and Holster Combo for Apple iPhone 5/5s - Black"/>
    <s v="Anna Andreadi"/>
    <n v="90045"/>
    <n v="17"/>
    <n v="7"/>
    <n v="174"/>
  </r>
  <r>
    <n v="4"/>
    <x v="1"/>
    <x v="79"/>
    <x v="0"/>
    <x v="0"/>
    <n v="6"/>
    <x v="0"/>
    <x v="9"/>
    <x v="1"/>
    <x v="16"/>
    <x v="12"/>
    <s v="United States"/>
    <x v="135"/>
    <x v="0"/>
    <s v="Yes"/>
    <x v="1"/>
    <x v="1"/>
    <d v="2016-07-07T00:00:00"/>
    <s v="Sat"/>
    <x v="1"/>
    <s v="US-2016-138758"/>
    <n v="866"/>
    <s v="Howard Miller 11-1/2 Diameter Grantwood Wall Clock"/>
    <s v="Chuck Magee"/>
    <n v="19120"/>
    <n v="12"/>
    <n v="2"/>
    <n v="69"/>
  </r>
  <r>
    <n v="4"/>
    <x v="1"/>
    <x v="79"/>
    <x v="0"/>
    <x v="0"/>
    <n v="6"/>
    <x v="0"/>
    <x v="5"/>
    <x v="1"/>
    <x v="16"/>
    <x v="12"/>
    <s v="United States"/>
    <x v="135"/>
    <x v="0"/>
    <s v="Yes"/>
    <x v="1"/>
    <x v="2"/>
    <d v="2016-07-07T00:00:00"/>
    <s v="Sat"/>
    <x v="1"/>
    <s v="US-2016-138758"/>
    <n v="755"/>
    <s v="Global High-Back Leather Tilter, Burgundy"/>
    <s v="Chuck Magee"/>
    <n v="19120"/>
    <n v="-47"/>
    <n v="2"/>
    <n v="172"/>
  </r>
  <r>
    <n v="1"/>
    <x v="0"/>
    <x v="205"/>
    <x v="0"/>
    <x v="2"/>
    <n v="1"/>
    <x v="0"/>
    <x v="3"/>
    <x v="2"/>
    <x v="0"/>
    <x v="0"/>
    <s v="United States"/>
    <x v="159"/>
    <x v="0"/>
    <m/>
    <x v="0"/>
    <x v="0"/>
    <d v="2016-09-02T00:00:00"/>
    <s v="Mon"/>
    <x v="0"/>
    <s v="US-2016-138828"/>
    <n v="538"/>
    <s v="Easy-staple paper"/>
    <s v="Chuck Magee"/>
    <n v="10009"/>
    <n v="7"/>
    <n v="3"/>
    <n v="15"/>
  </r>
  <r>
    <n v="1"/>
    <x v="0"/>
    <x v="205"/>
    <x v="0"/>
    <x v="2"/>
    <n v="1"/>
    <x v="0"/>
    <x v="6"/>
    <x v="2"/>
    <x v="0"/>
    <x v="0"/>
    <s v="United States"/>
    <x v="159"/>
    <x v="0"/>
    <m/>
    <x v="0"/>
    <x v="0"/>
    <d v="2016-09-02T00:00:00"/>
    <s v="Mon"/>
    <x v="0"/>
    <s v="US-2016-138828"/>
    <n v="1139"/>
    <s v="Newell 324"/>
    <s v="Chuck Magee"/>
    <n v="10009"/>
    <n v="16"/>
    <n v="5"/>
    <n v="58"/>
  </r>
  <r>
    <n v="4"/>
    <x v="1"/>
    <x v="33"/>
    <x v="0"/>
    <x v="0"/>
    <n v="6"/>
    <x v="2"/>
    <x v="2"/>
    <x v="2"/>
    <x v="106"/>
    <x v="5"/>
    <s v="United States"/>
    <x v="178"/>
    <x v="2"/>
    <m/>
    <x v="0"/>
    <x v="0"/>
    <d v="2016-09-10T00:00:00"/>
    <s v="Tue"/>
    <x v="0"/>
    <s v="US-2016-138835"/>
    <n v="1586"/>
    <s v="Tuff Stuff Recycled Round Ring Binders"/>
    <s v="Cassandra Brandow"/>
    <n v="23464"/>
    <n v="5"/>
    <n v="2"/>
    <n v="10"/>
  </r>
  <r>
    <n v="4"/>
    <x v="1"/>
    <x v="257"/>
    <x v="0"/>
    <x v="0"/>
    <n v="6"/>
    <x v="0"/>
    <x v="5"/>
    <x v="1"/>
    <x v="189"/>
    <x v="10"/>
    <s v="United States"/>
    <x v="591"/>
    <x v="3"/>
    <m/>
    <x v="0"/>
    <x v="2"/>
    <d v="2016-11-16T00:00:00"/>
    <s v="Mon"/>
    <x v="7"/>
    <s v="US-2016-139500"/>
    <n v="1385"/>
    <s v="SAFCO Optional Arm Kit for Workspace Cribbage Stacking Chair"/>
    <s v="Kelly Williams"/>
    <n v="62521"/>
    <n v="-1"/>
    <n v="2"/>
    <n v="37"/>
  </r>
  <r>
    <n v="4"/>
    <x v="2"/>
    <x v="179"/>
    <x v="0"/>
    <x v="1"/>
    <n v="3"/>
    <x v="0"/>
    <x v="6"/>
    <x v="2"/>
    <x v="202"/>
    <x v="37"/>
    <s v="United States"/>
    <x v="739"/>
    <x v="1"/>
    <m/>
    <x v="0"/>
    <x v="1"/>
    <d v="2016-11-07T00:00:00"/>
    <s v="Sat"/>
    <x v="7"/>
    <s v="US-2016-139640"/>
    <n v="1235"/>
    <s v="Panasonic KP-150 Electric Pencil Sharpener"/>
    <s v="Anna Andreadi"/>
    <n v="97206"/>
    <n v="9"/>
    <n v="4"/>
    <n v="121"/>
  </r>
  <r>
    <n v="4"/>
    <x v="2"/>
    <x v="179"/>
    <x v="0"/>
    <x v="1"/>
    <n v="3"/>
    <x v="0"/>
    <x v="3"/>
    <x v="2"/>
    <x v="202"/>
    <x v="37"/>
    <s v="United States"/>
    <x v="739"/>
    <x v="1"/>
    <m/>
    <x v="0"/>
    <x v="1"/>
    <d v="2016-11-07T00:00:00"/>
    <s v="Sat"/>
    <x v="7"/>
    <s v="US-2016-139640"/>
    <n v="1795"/>
    <s v="Xerox 1995"/>
    <s v="Anna Andreadi"/>
    <n v="97206"/>
    <n v="9"/>
    <n v="5"/>
    <n v="26"/>
  </r>
  <r>
    <n v="7"/>
    <x v="2"/>
    <x v="285"/>
    <x v="0"/>
    <x v="0"/>
    <n v="6"/>
    <x v="0"/>
    <x v="11"/>
    <x v="2"/>
    <x v="134"/>
    <x v="31"/>
    <s v="United States"/>
    <x v="191"/>
    <x v="1"/>
    <m/>
    <x v="0"/>
    <x v="1"/>
    <d v="2016-03-10T00:00:00"/>
    <s v="Tue"/>
    <x v="2"/>
    <s v="US-2016-140116"/>
    <n v="1551"/>
    <s v="Tennsco 6- and 18-Compartment Lockers"/>
    <s v="Anna Andreadi"/>
    <n v="80219"/>
    <n v="-16"/>
    <n v="3"/>
    <n v="636"/>
  </r>
  <r>
    <n v="7"/>
    <x v="2"/>
    <x v="285"/>
    <x v="0"/>
    <x v="0"/>
    <n v="6"/>
    <x v="0"/>
    <x v="6"/>
    <x v="2"/>
    <x v="134"/>
    <x v="31"/>
    <s v="United States"/>
    <x v="191"/>
    <x v="1"/>
    <m/>
    <x v="0"/>
    <x v="1"/>
    <d v="2016-03-10T00:00:00"/>
    <s v="Tue"/>
    <x v="2"/>
    <s v="US-2016-140116"/>
    <n v="362"/>
    <s v="BOSTON Ranger #55 Pencil Sharpener, Black"/>
    <s v="Anna Andreadi"/>
    <n v="80219"/>
    <n v="9"/>
    <n v="4"/>
    <n v="83"/>
  </r>
  <r>
    <n v="4"/>
    <x v="1"/>
    <x v="72"/>
    <x v="0"/>
    <x v="0"/>
    <n v="6"/>
    <x v="0"/>
    <x v="1"/>
    <x v="1"/>
    <x v="13"/>
    <x v="10"/>
    <s v="United States"/>
    <x v="270"/>
    <x v="3"/>
    <s v="Yes"/>
    <x v="1"/>
    <x v="8"/>
    <d v="2016-12-06T00:00:00"/>
    <s v="Fri"/>
    <x v="6"/>
    <s v="US-2016-140452"/>
    <n v="964"/>
    <s v="KI Adjustable-Height Table"/>
    <s v="Kelly Williams"/>
    <n v="60610"/>
    <n v="-120"/>
    <n v="5"/>
    <n v="215"/>
  </r>
  <r>
    <n v="4"/>
    <x v="1"/>
    <x v="72"/>
    <x v="0"/>
    <x v="0"/>
    <n v="6"/>
    <x v="0"/>
    <x v="9"/>
    <x v="1"/>
    <x v="13"/>
    <x v="10"/>
    <s v="United States"/>
    <x v="270"/>
    <x v="3"/>
    <s v="Yes"/>
    <x v="1"/>
    <x v="7"/>
    <d v="2016-12-06T00:00:00"/>
    <s v="Fri"/>
    <x v="6"/>
    <s v="US-2016-140452"/>
    <n v="1185"/>
    <s v="Nu-Dell Float Frame 11 x 14 1/2"/>
    <s v="Kelly Williams"/>
    <n v="60610"/>
    <n v="-5"/>
    <n v="3"/>
    <n v="11"/>
  </r>
  <r>
    <n v="4"/>
    <x v="1"/>
    <x v="72"/>
    <x v="0"/>
    <x v="0"/>
    <n v="6"/>
    <x v="0"/>
    <x v="11"/>
    <x v="2"/>
    <x v="13"/>
    <x v="10"/>
    <s v="United States"/>
    <x v="270"/>
    <x v="3"/>
    <s v="Yes"/>
    <x v="1"/>
    <x v="1"/>
    <d v="2016-12-06T00:00:00"/>
    <s v="Fri"/>
    <x v="6"/>
    <s v="US-2016-140452"/>
    <n v="1359"/>
    <s v="Rogers Deluxe File Chest"/>
    <s v="Kelly Williams"/>
    <n v="60610"/>
    <n v="-8"/>
    <n v="2"/>
    <n v="35"/>
  </r>
  <r>
    <n v="4"/>
    <x v="1"/>
    <x v="72"/>
    <x v="0"/>
    <x v="0"/>
    <n v="6"/>
    <x v="0"/>
    <x v="2"/>
    <x v="2"/>
    <x v="13"/>
    <x v="10"/>
    <s v="United States"/>
    <x v="270"/>
    <x v="3"/>
    <s v="Yes"/>
    <x v="1"/>
    <x v="3"/>
    <d v="2016-12-06T00:00:00"/>
    <s v="Fri"/>
    <x v="6"/>
    <s v="US-2016-140452"/>
    <n v="894"/>
    <s v="Ibico Covers for Plastic or Wire Binding Elements"/>
    <s v="Kelly Williams"/>
    <n v="60610"/>
    <n v="-8"/>
    <n v="2"/>
    <n v="5"/>
  </r>
  <r>
    <n v="4"/>
    <x v="1"/>
    <x v="72"/>
    <x v="0"/>
    <x v="0"/>
    <n v="6"/>
    <x v="0"/>
    <x v="12"/>
    <x v="2"/>
    <x v="13"/>
    <x v="10"/>
    <s v="United States"/>
    <x v="270"/>
    <x v="3"/>
    <s v="Yes"/>
    <x v="1"/>
    <x v="3"/>
    <d v="2016-12-06T00:00:00"/>
    <s v="Fri"/>
    <x v="6"/>
    <s v="US-2016-140452"/>
    <n v="334"/>
    <s v="Bionaire 99.97% HEPA Air Cleaner"/>
    <s v="Kelly Williams"/>
    <n v="60610"/>
    <n v="-32"/>
    <n v="4"/>
    <n v="14"/>
  </r>
  <r>
    <n v="4"/>
    <x v="1"/>
    <x v="72"/>
    <x v="0"/>
    <x v="0"/>
    <n v="6"/>
    <x v="0"/>
    <x v="0"/>
    <x v="0"/>
    <x v="13"/>
    <x v="10"/>
    <s v="United States"/>
    <x v="270"/>
    <x v="3"/>
    <s v="Yes"/>
    <x v="1"/>
    <x v="1"/>
    <d v="2016-12-06T00:00:00"/>
    <s v="Fri"/>
    <x v="6"/>
    <s v="US-2016-140452"/>
    <n v="1454"/>
    <s v="Shocksock Galaxy S4 Armband"/>
    <s v="Kelly Williams"/>
    <n v="60610"/>
    <n v="-7"/>
    <n v="4"/>
    <n v="35"/>
  </r>
  <r>
    <n v="4"/>
    <x v="1"/>
    <x v="279"/>
    <x v="0"/>
    <x v="0"/>
    <n v="6"/>
    <x v="0"/>
    <x v="5"/>
    <x v="1"/>
    <x v="13"/>
    <x v="10"/>
    <s v="United States"/>
    <x v="183"/>
    <x v="3"/>
    <m/>
    <x v="0"/>
    <x v="2"/>
    <d v="2016-11-11T00:00:00"/>
    <s v="Wed"/>
    <x v="7"/>
    <s v="US-2016-140914"/>
    <n v="742"/>
    <s v="Global Commerce Series High-Back Swivel/Tilt Chairs"/>
    <s v="Kelly Williams"/>
    <n v="60653"/>
    <n v="-57"/>
    <n v="4"/>
    <n v="798"/>
  </r>
  <r>
    <n v="4"/>
    <x v="1"/>
    <x v="279"/>
    <x v="0"/>
    <x v="0"/>
    <n v="6"/>
    <x v="0"/>
    <x v="9"/>
    <x v="1"/>
    <x v="13"/>
    <x v="10"/>
    <s v="United States"/>
    <x v="183"/>
    <x v="3"/>
    <m/>
    <x v="0"/>
    <x v="7"/>
    <d v="2016-11-11T00:00:00"/>
    <s v="Wed"/>
    <x v="7"/>
    <s v="US-2016-140914"/>
    <n v="500"/>
    <s v="DAX Wood Document Frame."/>
    <s v="Kelly Williams"/>
    <n v="60653"/>
    <n v="-8"/>
    <n v="2"/>
    <n v="11"/>
  </r>
  <r>
    <n v="6"/>
    <x v="0"/>
    <x v="138"/>
    <x v="0"/>
    <x v="0"/>
    <n v="6"/>
    <x v="1"/>
    <x v="1"/>
    <x v="1"/>
    <x v="74"/>
    <x v="4"/>
    <s v="United States"/>
    <x v="141"/>
    <x v="3"/>
    <m/>
    <x v="0"/>
    <x v="2"/>
    <d v="2016-06-15T00:00:00"/>
    <s v="Sun"/>
    <x v="9"/>
    <s v="US-2016-141215"/>
    <n v="980"/>
    <s v="Lesro Sheffield Collection Coffee Table, End Table, Center Table, Corner Table"/>
    <s v="Kelly Williams"/>
    <n v="78207"/>
    <n v="-19"/>
    <n v="2"/>
    <n v="100"/>
  </r>
  <r>
    <n v="6"/>
    <x v="0"/>
    <x v="138"/>
    <x v="0"/>
    <x v="0"/>
    <n v="6"/>
    <x v="1"/>
    <x v="5"/>
    <x v="1"/>
    <x v="74"/>
    <x v="4"/>
    <s v="United States"/>
    <x v="141"/>
    <x v="3"/>
    <m/>
    <x v="0"/>
    <x v="2"/>
    <d v="2016-06-15T00:00:00"/>
    <s v="Sun"/>
    <x v="9"/>
    <s v="US-2016-141215"/>
    <n v="742"/>
    <s v="Global Commerce Series High-Back Swivel/Tilt Chairs"/>
    <s v="Kelly Williams"/>
    <n v="78207"/>
    <n v="-57"/>
    <n v="4"/>
    <n v="798"/>
  </r>
  <r>
    <n v="6"/>
    <x v="0"/>
    <x v="138"/>
    <x v="0"/>
    <x v="0"/>
    <n v="6"/>
    <x v="1"/>
    <x v="2"/>
    <x v="2"/>
    <x v="74"/>
    <x v="4"/>
    <s v="United States"/>
    <x v="141"/>
    <x v="3"/>
    <m/>
    <x v="0"/>
    <x v="3"/>
    <d v="2016-06-15T00:00:00"/>
    <s v="Sun"/>
    <x v="9"/>
    <s v="US-2016-141215"/>
    <n v="264"/>
    <s v="Avery Premier Heavy-Duty Binder with Round Locking Rings"/>
    <s v="Kelly Williams"/>
    <n v="78207"/>
    <n v="-15"/>
    <n v="3"/>
    <n v="9"/>
  </r>
  <r>
    <n v="6"/>
    <x v="0"/>
    <x v="155"/>
    <x v="0"/>
    <x v="0"/>
    <n v="6"/>
    <x v="0"/>
    <x v="5"/>
    <x v="1"/>
    <x v="15"/>
    <x v="11"/>
    <s v="United States"/>
    <x v="674"/>
    <x v="1"/>
    <m/>
    <x v="0"/>
    <x v="1"/>
    <d v="2016-06-08T00:00:00"/>
    <s v="Sun"/>
    <x v="9"/>
    <s v="US-2016-141257"/>
    <n v="834"/>
    <s v="Hon Deluxe Fabric Upholstered Stacking Chairs, Squared Back"/>
    <s v="Anna Andreadi"/>
    <n v="98115"/>
    <n v="73"/>
    <n v="3"/>
    <n v="586"/>
  </r>
  <r>
    <n v="3"/>
    <x v="2"/>
    <x v="29"/>
    <x v="1"/>
    <x v="2"/>
    <n v="1"/>
    <x v="2"/>
    <x v="9"/>
    <x v="1"/>
    <x v="218"/>
    <x v="24"/>
    <s v="United States"/>
    <x v="377"/>
    <x v="0"/>
    <m/>
    <x v="0"/>
    <x v="0"/>
    <d v="2016-12-31T00:00:00"/>
    <s v="Tue"/>
    <x v="11"/>
    <s v="US-2016-143231"/>
    <n v="1183"/>
    <s v="Nu-Dell Executive Frame"/>
    <s v="Chuck Magee"/>
    <n v="2038"/>
    <n v="23"/>
    <n v="5"/>
    <n v="63"/>
  </r>
  <r>
    <n v="3"/>
    <x v="2"/>
    <x v="29"/>
    <x v="1"/>
    <x v="2"/>
    <n v="1"/>
    <x v="2"/>
    <x v="8"/>
    <x v="0"/>
    <x v="218"/>
    <x v="24"/>
    <s v="United States"/>
    <x v="377"/>
    <x v="0"/>
    <m/>
    <x v="0"/>
    <x v="0"/>
    <d v="2016-12-31T00:00:00"/>
    <s v="Tue"/>
    <x v="11"/>
    <s v="US-2016-143231"/>
    <n v="921"/>
    <s v="Imation Secure Drive + Hardware Encrypted USB flash drive - 16 GB"/>
    <s v="Chuck Magee"/>
    <n v="2038"/>
    <n v="27"/>
    <n v="3"/>
    <n v="114"/>
  </r>
  <r>
    <n v="6"/>
    <x v="0"/>
    <x v="222"/>
    <x v="0"/>
    <x v="0"/>
    <n v="6"/>
    <x v="2"/>
    <x v="15"/>
    <x v="2"/>
    <x v="18"/>
    <x v="0"/>
    <s v="United States"/>
    <x v="95"/>
    <x v="0"/>
    <s v="Yes"/>
    <x v="1"/>
    <x v="0"/>
    <d v="2016-11-11T00:00:00"/>
    <s v="Wed"/>
    <x v="7"/>
    <s v="US-2016-143287"/>
    <n v="90"/>
    <s v="Acme Value Line Scissors"/>
    <s v="Chuck Magee"/>
    <n v="10801"/>
    <n v="2"/>
    <n v="2"/>
    <n v="7"/>
  </r>
  <r>
    <n v="6"/>
    <x v="0"/>
    <x v="222"/>
    <x v="0"/>
    <x v="0"/>
    <n v="6"/>
    <x v="2"/>
    <x v="3"/>
    <x v="2"/>
    <x v="18"/>
    <x v="0"/>
    <s v="United States"/>
    <x v="95"/>
    <x v="0"/>
    <s v="Yes"/>
    <x v="1"/>
    <x v="0"/>
    <d v="2016-11-11T00:00:00"/>
    <s v="Wed"/>
    <x v="7"/>
    <s v="US-2016-143287"/>
    <n v="1672"/>
    <s v="Xerox 1882"/>
    <s v="Chuck Magee"/>
    <n v="10801"/>
    <n v="110"/>
    <n v="4"/>
    <n v="224"/>
  </r>
  <r>
    <n v="6"/>
    <x v="0"/>
    <x v="222"/>
    <x v="0"/>
    <x v="0"/>
    <n v="6"/>
    <x v="2"/>
    <x v="3"/>
    <x v="2"/>
    <x v="18"/>
    <x v="0"/>
    <s v="United States"/>
    <x v="95"/>
    <x v="0"/>
    <s v="Yes"/>
    <x v="1"/>
    <x v="0"/>
    <d v="2016-11-11T00:00:00"/>
    <s v="Wed"/>
    <x v="7"/>
    <s v="US-2016-143287"/>
    <n v="1658"/>
    <s v="Wirebound Message Books, Four 2 3/4 x 5 Forms per Page, 600 Sets per Book"/>
    <s v="Chuck Magee"/>
    <n v="10801"/>
    <n v="22"/>
    <n v="5"/>
    <n v="46"/>
  </r>
  <r>
    <n v="4"/>
    <x v="1"/>
    <x v="117"/>
    <x v="0"/>
    <x v="0"/>
    <n v="6"/>
    <x v="1"/>
    <x v="11"/>
    <x v="2"/>
    <x v="47"/>
    <x v="8"/>
    <s v="United States"/>
    <x v="523"/>
    <x v="2"/>
    <m/>
    <x v="0"/>
    <x v="0"/>
    <d v="2016-08-19T00:00:00"/>
    <s v="Thu"/>
    <x v="10"/>
    <s v="US-2016-143581"/>
    <n v="1484"/>
    <s v="Space Solutions HD Industrial Steel Shelving."/>
    <s v="Cassandra Brandow"/>
    <n v="31907"/>
    <n v="10"/>
    <n v="3"/>
    <n v="345"/>
  </r>
  <r>
    <n v="4"/>
    <x v="1"/>
    <x v="136"/>
    <x v="0"/>
    <x v="0"/>
    <n v="6"/>
    <x v="2"/>
    <x v="0"/>
    <x v="0"/>
    <x v="0"/>
    <x v="0"/>
    <s v="United States"/>
    <x v="549"/>
    <x v="0"/>
    <m/>
    <x v="0"/>
    <x v="0"/>
    <d v="2016-03-01T00:00:00"/>
    <s v="Sun"/>
    <x v="2"/>
    <s v="US-2016-143707"/>
    <n v="1423"/>
    <s v="Sannysis Cute Owl Design Soft Skin Case Cover for Samsung Galaxy S4"/>
    <s v="Chuck Magee"/>
    <n v="10035"/>
    <n v="2"/>
    <n v="3"/>
    <n v="6"/>
  </r>
  <r>
    <n v="3"/>
    <x v="0"/>
    <x v="28"/>
    <x v="0"/>
    <x v="1"/>
    <n v="3"/>
    <x v="1"/>
    <x v="5"/>
    <x v="1"/>
    <x v="4"/>
    <x v="4"/>
    <s v="United States"/>
    <x v="400"/>
    <x v="3"/>
    <m/>
    <x v="0"/>
    <x v="2"/>
    <d v="2016-11-23T00:00:00"/>
    <s v="Mon"/>
    <x v="7"/>
    <s v="US-2016-143721"/>
    <n v="1214"/>
    <s v="Office Star Flex Back Scooter Chair with White Frame"/>
    <s v="Kelly Williams"/>
    <n v="77095"/>
    <n v="-36"/>
    <n v="2"/>
    <n v="155"/>
  </r>
  <r>
    <n v="4"/>
    <x v="1"/>
    <x v="8"/>
    <x v="0"/>
    <x v="0"/>
    <n v="6"/>
    <x v="0"/>
    <x v="5"/>
    <x v="1"/>
    <x v="17"/>
    <x v="1"/>
    <s v="United States"/>
    <x v="521"/>
    <x v="1"/>
    <m/>
    <x v="0"/>
    <x v="1"/>
    <d v="2016-11-25T00:00:00"/>
    <s v="Wed"/>
    <x v="7"/>
    <s v="US-2016-144078"/>
    <n v="837"/>
    <s v="Hon GuestStacker Chair"/>
    <s v="Anna Andreadi"/>
    <n v="90004"/>
    <n v="54"/>
    <n v="4"/>
    <n v="725"/>
  </r>
  <r>
    <n v="4"/>
    <x v="1"/>
    <x v="8"/>
    <x v="0"/>
    <x v="0"/>
    <n v="6"/>
    <x v="0"/>
    <x v="6"/>
    <x v="2"/>
    <x v="17"/>
    <x v="1"/>
    <s v="United States"/>
    <x v="521"/>
    <x v="1"/>
    <m/>
    <x v="0"/>
    <x v="0"/>
    <d v="2016-11-25T00:00:00"/>
    <s v="Wed"/>
    <x v="7"/>
    <s v="US-2016-144078"/>
    <n v="1508"/>
    <s v="Staples in misc. colors"/>
    <s v="Anna Andreadi"/>
    <n v="90004"/>
    <n v="3"/>
    <n v="3"/>
    <n v="7"/>
  </r>
  <r>
    <n v="4"/>
    <x v="1"/>
    <x v="8"/>
    <x v="0"/>
    <x v="0"/>
    <n v="6"/>
    <x v="0"/>
    <x v="0"/>
    <x v="0"/>
    <x v="17"/>
    <x v="1"/>
    <s v="United States"/>
    <x v="521"/>
    <x v="1"/>
    <m/>
    <x v="0"/>
    <x v="1"/>
    <d v="2016-11-25T00:00:00"/>
    <s v="Wed"/>
    <x v="7"/>
    <s v="US-2016-144078"/>
    <n v="1022"/>
    <s v="Logitech Mobile Speakerphone P710e - speaker phone"/>
    <s v="Anna Andreadi"/>
    <n v="90004"/>
    <n v="47"/>
    <n v="5"/>
    <n v="540"/>
  </r>
  <r>
    <n v="2"/>
    <x v="1"/>
    <x v="164"/>
    <x v="0"/>
    <x v="1"/>
    <n v="3"/>
    <x v="1"/>
    <x v="2"/>
    <x v="2"/>
    <x v="183"/>
    <x v="44"/>
    <s v="United States"/>
    <x v="604"/>
    <x v="0"/>
    <m/>
    <x v="0"/>
    <x v="0"/>
    <d v="2016-10-14T00:00:00"/>
    <s v="Sat"/>
    <x v="8"/>
    <s v="US-2016-146353"/>
    <n v="259"/>
    <s v="Avery Metallic Poly Binders"/>
    <s v="Chuck Magee"/>
    <n v="3301"/>
    <n v="11"/>
    <n v="4"/>
    <n v="23"/>
  </r>
  <r>
    <n v="2"/>
    <x v="1"/>
    <x v="164"/>
    <x v="0"/>
    <x v="1"/>
    <n v="3"/>
    <x v="1"/>
    <x v="11"/>
    <x v="2"/>
    <x v="183"/>
    <x v="44"/>
    <s v="United States"/>
    <x v="604"/>
    <x v="0"/>
    <m/>
    <x v="0"/>
    <x v="0"/>
    <d v="2016-10-14T00:00:00"/>
    <s v="Sat"/>
    <x v="8"/>
    <s v="US-2016-146353"/>
    <n v="634"/>
    <s v="Fellowes Bankers Box Recycled Super Stor/Drawer"/>
    <s v="Chuck Magee"/>
    <n v="3301"/>
    <n v="16"/>
    <n v="5"/>
    <n v="270"/>
  </r>
  <r>
    <n v="5"/>
    <x v="2"/>
    <x v="22"/>
    <x v="0"/>
    <x v="1"/>
    <n v="3"/>
    <x v="0"/>
    <x v="9"/>
    <x v="1"/>
    <x v="4"/>
    <x v="4"/>
    <s v="United States"/>
    <x v="402"/>
    <x v="3"/>
    <m/>
    <x v="0"/>
    <x v="7"/>
    <d v="2016-11-26T00:00:00"/>
    <s v="Thu"/>
    <x v="6"/>
    <s v="US-2016-147606"/>
    <n v="565"/>
    <s v="Eldon Expressions Desk Accessory, Wood Pencil Holder, Oak"/>
    <s v="Kelly Williams"/>
    <n v="77070"/>
    <n v="-14"/>
    <n v="5"/>
    <n v="19"/>
  </r>
  <r>
    <n v="6"/>
    <x v="0"/>
    <x v="302"/>
    <x v="0"/>
    <x v="0"/>
    <n v="6"/>
    <x v="0"/>
    <x v="5"/>
    <x v="1"/>
    <x v="381"/>
    <x v="32"/>
    <s v="United States"/>
    <x v="282"/>
    <x v="2"/>
    <m/>
    <x v="0"/>
    <x v="0"/>
    <d v="2016-01-20T00:00:00"/>
    <s v="Fri"/>
    <x v="11"/>
    <s v="US-2016-147627"/>
    <n v="826"/>
    <s v="Hon 4700 Series Mobuis Mid-Back Task Chairs with Adjustable Arms"/>
    <s v="Cassandra Brandow"/>
    <n v="72401"/>
    <n v="224"/>
    <n v="3"/>
    <n v="1068"/>
  </r>
  <r>
    <n v="6"/>
    <x v="0"/>
    <x v="302"/>
    <x v="0"/>
    <x v="0"/>
    <n v="6"/>
    <x v="0"/>
    <x v="9"/>
    <x v="1"/>
    <x v="381"/>
    <x v="32"/>
    <s v="United States"/>
    <x v="282"/>
    <x v="2"/>
    <m/>
    <x v="0"/>
    <x v="0"/>
    <d v="2016-01-20T00:00:00"/>
    <s v="Fri"/>
    <x v="11"/>
    <s v="US-2016-147627"/>
    <n v="565"/>
    <s v="Eldon Expressions Desk Accessory, Wood Pencil Holder, Oak"/>
    <s v="Cassandra Brandow"/>
    <n v="72401"/>
    <n v="12"/>
    <n v="4"/>
    <n v="39"/>
  </r>
  <r>
    <n v="6"/>
    <x v="0"/>
    <x v="302"/>
    <x v="0"/>
    <x v="0"/>
    <n v="6"/>
    <x v="0"/>
    <x v="6"/>
    <x v="2"/>
    <x v="381"/>
    <x v="32"/>
    <s v="United States"/>
    <x v="282"/>
    <x v="2"/>
    <m/>
    <x v="0"/>
    <x v="0"/>
    <d v="2016-01-20T00:00:00"/>
    <s v="Fri"/>
    <x v="11"/>
    <s v="US-2016-147627"/>
    <n v="1142"/>
    <s v="Newell 327"/>
    <s v="Cassandra Brandow"/>
    <n v="72401"/>
    <n v="2"/>
    <n v="3"/>
    <n v="7"/>
  </r>
  <r>
    <n v="6"/>
    <x v="0"/>
    <x v="302"/>
    <x v="0"/>
    <x v="0"/>
    <n v="6"/>
    <x v="0"/>
    <x v="7"/>
    <x v="2"/>
    <x v="381"/>
    <x v="32"/>
    <s v="United States"/>
    <x v="282"/>
    <x v="2"/>
    <m/>
    <x v="0"/>
    <x v="0"/>
    <d v="2016-01-20T00:00:00"/>
    <s v="Fri"/>
    <x v="11"/>
    <s v="US-2016-147627"/>
    <n v="1501"/>
    <s v="Staple envelope"/>
    <s v="Cassandra Brandow"/>
    <n v="72401"/>
    <n v="11"/>
    <n v="3"/>
    <n v="23"/>
  </r>
  <r>
    <n v="6"/>
    <x v="0"/>
    <x v="302"/>
    <x v="0"/>
    <x v="0"/>
    <n v="6"/>
    <x v="0"/>
    <x v="6"/>
    <x v="2"/>
    <x v="381"/>
    <x v="32"/>
    <s v="United States"/>
    <x v="282"/>
    <x v="2"/>
    <m/>
    <x v="0"/>
    <x v="0"/>
    <d v="2016-01-20T00:00:00"/>
    <s v="Fri"/>
    <x v="11"/>
    <s v="US-2016-147627"/>
    <n v="1169"/>
    <s v="Newell 351"/>
    <s v="Cassandra Brandow"/>
    <n v="72401"/>
    <n v="7"/>
    <n v="7"/>
    <n v="23"/>
  </r>
  <r>
    <n v="6"/>
    <x v="0"/>
    <x v="302"/>
    <x v="0"/>
    <x v="0"/>
    <n v="6"/>
    <x v="0"/>
    <x v="0"/>
    <x v="0"/>
    <x v="381"/>
    <x v="32"/>
    <s v="United States"/>
    <x v="282"/>
    <x v="2"/>
    <m/>
    <x v="0"/>
    <x v="0"/>
    <d v="2016-01-20T00:00:00"/>
    <s v="Fri"/>
    <x v="11"/>
    <s v="US-2016-147627"/>
    <n v="145"/>
    <s v="Apple iPhone 5C"/>
    <s v="Cassandra Brandow"/>
    <n v="72401"/>
    <n v="182"/>
    <n v="7"/>
    <n v="700"/>
  </r>
  <r>
    <n v="5"/>
    <x v="1"/>
    <x v="22"/>
    <x v="0"/>
    <x v="0"/>
    <n v="6"/>
    <x v="2"/>
    <x v="3"/>
    <x v="2"/>
    <x v="1"/>
    <x v="1"/>
    <s v="United States"/>
    <x v="362"/>
    <x v="1"/>
    <m/>
    <x v="0"/>
    <x v="0"/>
    <d v="2016-11-26T00:00:00"/>
    <s v="Thu"/>
    <x v="6"/>
    <s v="US-2016-147648"/>
    <n v="1684"/>
    <s v="Xerox 1893"/>
    <s v="Anna Andreadi"/>
    <n v="94109"/>
    <n v="40"/>
    <n v="2"/>
    <n v="82"/>
  </r>
  <r>
    <n v="5"/>
    <x v="1"/>
    <x v="63"/>
    <x v="0"/>
    <x v="0"/>
    <n v="6"/>
    <x v="2"/>
    <x v="2"/>
    <x v="2"/>
    <x v="277"/>
    <x v="17"/>
    <s v="United States"/>
    <x v="340"/>
    <x v="3"/>
    <m/>
    <x v="0"/>
    <x v="0"/>
    <d v="2016-11-16T00:00:00"/>
    <s v="Mon"/>
    <x v="7"/>
    <s v="US-2016-147704"/>
    <n v="1633"/>
    <s v="Wilson Jones Active Use Binders"/>
    <s v="Kelly Williams"/>
    <n v="47401"/>
    <n v="14"/>
    <n v="4"/>
    <n v="29"/>
  </r>
  <r>
    <n v="5"/>
    <x v="1"/>
    <x v="63"/>
    <x v="0"/>
    <x v="0"/>
    <n v="6"/>
    <x v="2"/>
    <x v="7"/>
    <x v="2"/>
    <x v="277"/>
    <x v="17"/>
    <s v="United States"/>
    <x v="340"/>
    <x v="3"/>
    <m/>
    <x v="0"/>
    <x v="0"/>
    <d v="2016-11-16T00:00:00"/>
    <s v="Mon"/>
    <x v="7"/>
    <s v="US-2016-147704"/>
    <n v="4"/>
    <s v="#10 White Business Envelopes,4 1/8 x 9 1/2"/>
    <s v="Kelly Williams"/>
    <n v="47401"/>
    <n v="37"/>
    <n v="5"/>
    <n v="78"/>
  </r>
  <r>
    <n v="5"/>
    <x v="1"/>
    <x v="63"/>
    <x v="0"/>
    <x v="0"/>
    <n v="6"/>
    <x v="2"/>
    <x v="11"/>
    <x v="2"/>
    <x v="277"/>
    <x v="17"/>
    <s v="United States"/>
    <x v="340"/>
    <x v="3"/>
    <m/>
    <x v="0"/>
    <x v="0"/>
    <d v="2016-11-16T00:00:00"/>
    <s v="Mon"/>
    <x v="7"/>
    <s v="US-2016-147704"/>
    <n v="666"/>
    <s v="File Shuttle II and Handi-File, Black"/>
    <s v="Kelly Williams"/>
    <n v="47401"/>
    <n v="42"/>
    <n v="5"/>
    <n v="169"/>
  </r>
  <r>
    <n v="5"/>
    <x v="1"/>
    <x v="63"/>
    <x v="0"/>
    <x v="0"/>
    <n v="6"/>
    <x v="2"/>
    <x v="3"/>
    <x v="2"/>
    <x v="277"/>
    <x v="17"/>
    <s v="United States"/>
    <x v="340"/>
    <x v="3"/>
    <m/>
    <x v="0"/>
    <x v="0"/>
    <d v="2016-11-16T00:00:00"/>
    <s v="Mon"/>
    <x v="7"/>
    <s v="US-2016-147704"/>
    <n v="1751"/>
    <s v="Xerox 1954"/>
    <s v="Kelly Williams"/>
    <n v="47401"/>
    <n v="14"/>
    <n v="6"/>
    <n v="32"/>
  </r>
  <r>
    <n v="6"/>
    <x v="0"/>
    <x v="302"/>
    <x v="0"/>
    <x v="0"/>
    <n v="6"/>
    <x v="1"/>
    <x v="2"/>
    <x v="2"/>
    <x v="244"/>
    <x v="27"/>
    <s v="United States"/>
    <x v="598"/>
    <x v="2"/>
    <m/>
    <x v="0"/>
    <x v="4"/>
    <d v="2016-01-20T00:00:00"/>
    <s v="Fri"/>
    <x v="11"/>
    <s v="US-2016-147774"/>
    <n v="686"/>
    <s v="GBC DocuBind TL200 Manual Binding Machine"/>
    <s v="Cassandra Brandow"/>
    <n v="37167"/>
    <n v="-52"/>
    <n v="1"/>
    <n v="67"/>
  </r>
  <r>
    <n v="3"/>
    <x v="2"/>
    <x v="127"/>
    <x v="0"/>
    <x v="2"/>
    <n v="1"/>
    <x v="1"/>
    <x v="9"/>
    <x v="1"/>
    <x v="15"/>
    <x v="11"/>
    <s v="United States"/>
    <x v="523"/>
    <x v="1"/>
    <m/>
    <x v="0"/>
    <x v="0"/>
    <d v="2016-05-04T00:00:00"/>
    <s v="Wed"/>
    <x v="5"/>
    <s v="US-2016-148194"/>
    <n v="587"/>
    <s v="Eldon Regeneration Recycled Desk Accessories, Smoke"/>
    <s v="Anna Andreadi"/>
    <n v="98105"/>
    <n v="4"/>
    <n v="7"/>
    <n v="12"/>
  </r>
  <r>
    <n v="3"/>
    <x v="2"/>
    <x v="127"/>
    <x v="0"/>
    <x v="2"/>
    <n v="1"/>
    <x v="1"/>
    <x v="12"/>
    <x v="2"/>
    <x v="15"/>
    <x v="11"/>
    <s v="United States"/>
    <x v="523"/>
    <x v="1"/>
    <m/>
    <x v="0"/>
    <x v="0"/>
    <d v="2016-05-04T00:00:00"/>
    <s v="Wed"/>
    <x v="5"/>
    <s v="US-2016-148194"/>
    <n v="812"/>
    <s v="Holmes Odor Grabber"/>
    <s v="Anna Andreadi"/>
    <n v="98105"/>
    <n v="19"/>
    <n v="4"/>
    <n v="58"/>
  </r>
  <r>
    <n v="4"/>
    <x v="1"/>
    <x v="53"/>
    <x v="0"/>
    <x v="0"/>
    <n v="6"/>
    <x v="1"/>
    <x v="1"/>
    <x v="1"/>
    <x v="0"/>
    <x v="0"/>
    <s v="United States"/>
    <x v="558"/>
    <x v="0"/>
    <m/>
    <x v="0"/>
    <x v="6"/>
    <d v="2016-03-17T00:00:00"/>
    <s v="Tue"/>
    <x v="2"/>
    <s v="US-2016-148838"/>
    <n v="820"/>
    <s v="Hon 30 x 60 Table with Locking Drawer"/>
    <s v="Chuck Magee"/>
    <n v="10024"/>
    <n v="-123"/>
    <n v="3"/>
    <n v="614"/>
  </r>
  <r>
    <n v="4"/>
    <x v="1"/>
    <x v="53"/>
    <x v="0"/>
    <x v="0"/>
    <n v="6"/>
    <x v="1"/>
    <x v="1"/>
    <x v="1"/>
    <x v="0"/>
    <x v="0"/>
    <s v="United States"/>
    <x v="558"/>
    <x v="0"/>
    <m/>
    <x v="0"/>
    <x v="6"/>
    <d v="2016-03-17T00:00:00"/>
    <s v="Tue"/>
    <x v="2"/>
    <s v="US-2016-148838"/>
    <n v="278"/>
    <s v="Balt Solid Wood Round Tables"/>
    <s v="Chuck Magee"/>
    <n v="10024"/>
    <n v="-554"/>
    <n v="4"/>
    <n v="1072"/>
  </r>
  <r>
    <n v="4"/>
    <x v="1"/>
    <x v="53"/>
    <x v="0"/>
    <x v="0"/>
    <n v="6"/>
    <x v="1"/>
    <x v="1"/>
    <x v="1"/>
    <x v="0"/>
    <x v="0"/>
    <s v="United States"/>
    <x v="558"/>
    <x v="0"/>
    <m/>
    <x v="0"/>
    <x v="6"/>
    <d v="2016-03-17T00:00:00"/>
    <s v="Tue"/>
    <x v="2"/>
    <s v="US-2016-148838"/>
    <n v="370"/>
    <s v="Bretford Rectangular Conference Table Tops"/>
    <s v="Chuck Magee"/>
    <n v="10024"/>
    <n v="-448"/>
    <n v="7"/>
    <n v="1580"/>
  </r>
  <r>
    <n v="4"/>
    <x v="1"/>
    <x v="53"/>
    <x v="0"/>
    <x v="0"/>
    <n v="6"/>
    <x v="1"/>
    <x v="3"/>
    <x v="2"/>
    <x v="0"/>
    <x v="0"/>
    <s v="United States"/>
    <x v="558"/>
    <x v="0"/>
    <m/>
    <x v="0"/>
    <x v="0"/>
    <d v="2016-03-17T00:00:00"/>
    <s v="Tue"/>
    <x v="2"/>
    <s v="US-2016-148838"/>
    <n v="1711"/>
    <s v="Xerox 1918"/>
    <s v="Chuck Magee"/>
    <n v="10024"/>
    <n v="76"/>
    <n v="4"/>
    <n v="155"/>
  </r>
  <r>
    <n v="4"/>
    <x v="1"/>
    <x v="53"/>
    <x v="0"/>
    <x v="0"/>
    <n v="6"/>
    <x v="1"/>
    <x v="3"/>
    <x v="2"/>
    <x v="0"/>
    <x v="0"/>
    <s v="United States"/>
    <x v="558"/>
    <x v="0"/>
    <m/>
    <x v="0"/>
    <x v="0"/>
    <d v="2016-03-17T00:00:00"/>
    <s v="Tue"/>
    <x v="2"/>
    <s v="US-2016-148838"/>
    <n v="1720"/>
    <s v="Xerox 1926"/>
    <s v="Chuck Magee"/>
    <n v="10024"/>
    <n v="16"/>
    <n v="7"/>
    <n v="35"/>
  </r>
  <r>
    <n v="2"/>
    <x v="2"/>
    <x v="63"/>
    <x v="0"/>
    <x v="2"/>
    <n v="1"/>
    <x v="0"/>
    <x v="8"/>
    <x v="0"/>
    <x v="16"/>
    <x v="12"/>
    <s v="United States"/>
    <x v="437"/>
    <x v="0"/>
    <m/>
    <x v="0"/>
    <x v="1"/>
    <d v="2016-11-19T00:00:00"/>
    <s v="Thu"/>
    <x v="7"/>
    <s v="US-2016-149034"/>
    <n v="1005"/>
    <s v="Logitech G105 Gaming Keyboard"/>
    <s v="Chuck Magee"/>
    <n v="19120"/>
    <n v="-1"/>
    <n v="1"/>
    <n v="47"/>
  </r>
  <r>
    <n v="4"/>
    <x v="1"/>
    <x v="1300"/>
    <x v="0"/>
    <x v="0"/>
    <n v="6"/>
    <x v="2"/>
    <x v="9"/>
    <x v="1"/>
    <x v="47"/>
    <x v="19"/>
    <s v="United States"/>
    <x v="736"/>
    <x v="0"/>
    <m/>
    <x v="0"/>
    <x v="1"/>
    <d v="2016-04-23T00:00:00"/>
    <s v="Mon"/>
    <x v="4"/>
    <s v="US-2016-150119"/>
    <n v="677"/>
    <s v="G.E. Halogen Desk Lamp Bulbs"/>
    <s v="Chuck Magee"/>
    <n v="43229"/>
    <n v="8"/>
    <n v="4"/>
    <n v="22"/>
  </r>
  <r>
    <n v="4"/>
    <x v="1"/>
    <x v="1300"/>
    <x v="0"/>
    <x v="0"/>
    <n v="6"/>
    <x v="2"/>
    <x v="5"/>
    <x v="1"/>
    <x v="47"/>
    <x v="19"/>
    <s v="United States"/>
    <x v="736"/>
    <x v="0"/>
    <m/>
    <x v="0"/>
    <x v="2"/>
    <d v="2016-04-23T00:00:00"/>
    <s v="Mon"/>
    <x v="4"/>
    <s v="US-2016-150119"/>
    <n v="761"/>
    <s v="Global Leather Highback Executive Chair with Pneumatic Height Adjustment, Black"/>
    <s v="Chuck Magee"/>
    <n v="43229"/>
    <n v="-12"/>
    <n v="2"/>
    <n v="281"/>
  </r>
  <r>
    <n v="4"/>
    <x v="1"/>
    <x v="1300"/>
    <x v="0"/>
    <x v="0"/>
    <n v="6"/>
    <x v="2"/>
    <x v="2"/>
    <x v="2"/>
    <x v="47"/>
    <x v="19"/>
    <s v="United States"/>
    <x v="736"/>
    <x v="0"/>
    <m/>
    <x v="0"/>
    <x v="4"/>
    <d v="2016-04-23T00:00:00"/>
    <s v="Mon"/>
    <x v="4"/>
    <s v="US-2016-150119"/>
    <n v="1850"/>
    <s v="Zipper Ring Binder Pockets"/>
    <s v="Chuck Magee"/>
    <n v="43229"/>
    <n v="-5"/>
    <n v="8"/>
    <n v="7"/>
  </r>
  <r>
    <n v="6"/>
    <x v="0"/>
    <x v="211"/>
    <x v="0"/>
    <x v="0"/>
    <n v="6"/>
    <x v="1"/>
    <x v="3"/>
    <x v="2"/>
    <x v="0"/>
    <x v="0"/>
    <s v="United States"/>
    <x v="758"/>
    <x v="0"/>
    <m/>
    <x v="0"/>
    <x v="0"/>
    <d v="2016-07-27T00:00:00"/>
    <s v="Fri"/>
    <x v="10"/>
    <s v="US-2016-150126"/>
    <n v="1753"/>
    <s v="Xerox 1956"/>
    <s v="Chuck Magee"/>
    <n v="10035"/>
    <n v="32"/>
    <n v="11"/>
    <n v="66"/>
  </r>
  <r>
    <n v="5"/>
    <x v="1"/>
    <x v="35"/>
    <x v="0"/>
    <x v="0"/>
    <n v="6"/>
    <x v="1"/>
    <x v="1"/>
    <x v="1"/>
    <x v="192"/>
    <x v="38"/>
    <s v="United States"/>
    <x v="785"/>
    <x v="0"/>
    <m/>
    <x v="0"/>
    <x v="2"/>
    <d v="2016-07-19T00:00:00"/>
    <s v="Thu"/>
    <x v="1"/>
    <s v="US-2016-150434"/>
    <n v="280"/>
    <s v="Barricks 18 x 48 Non-Folding Utility Table with Bottom Storage Shelf"/>
    <s v="Chuck Magee"/>
    <n v="6010"/>
    <n v="-4"/>
    <n v="1"/>
    <n v="71"/>
  </r>
  <r>
    <n v="5"/>
    <x v="1"/>
    <x v="35"/>
    <x v="0"/>
    <x v="0"/>
    <n v="6"/>
    <x v="1"/>
    <x v="2"/>
    <x v="2"/>
    <x v="192"/>
    <x v="38"/>
    <s v="United States"/>
    <x v="785"/>
    <x v="0"/>
    <m/>
    <x v="0"/>
    <x v="0"/>
    <d v="2016-07-19T00:00:00"/>
    <s v="Thu"/>
    <x v="1"/>
    <s v="US-2016-150434"/>
    <n v="50"/>
    <s v="Acco Hanging Data Binders"/>
    <s v="Chuck Magee"/>
    <n v="6010"/>
    <n v="2"/>
    <n v="1"/>
    <n v="4"/>
  </r>
  <r>
    <n v="5"/>
    <x v="1"/>
    <x v="35"/>
    <x v="0"/>
    <x v="0"/>
    <n v="6"/>
    <x v="1"/>
    <x v="2"/>
    <x v="2"/>
    <x v="192"/>
    <x v="38"/>
    <s v="United States"/>
    <x v="785"/>
    <x v="0"/>
    <m/>
    <x v="0"/>
    <x v="0"/>
    <d v="2016-07-19T00:00:00"/>
    <s v="Thu"/>
    <x v="1"/>
    <s v="US-2016-150434"/>
    <n v="177"/>
    <s v="Avery 3 1/2 Diskette Storage Pages, 10/Pack"/>
    <s v="Chuck Magee"/>
    <n v="6010"/>
    <n v="10"/>
    <n v="2"/>
    <n v="21"/>
  </r>
  <r>
    <n v="5"/>
    <x v="1"/>
    <x v="35"/>
    <x v="0"/>
    <x v="0"/>
    <n v="6"/>
    <x v="1"/>
    <x v="0"/>
    <x v="0"/>
    <x v="192"/>
    <x v="38"/>
    <s v="United States"/>
    <x v="785"/>
    <x v="0"/>
    <m/>
    <x v="0"/>
    <x v="0"/>
    <d v="2016-07-19T00:00:00"/>
    <s v="Thu"/>
    <x v="1"/>
    <s v="US-2016-150434"/>
    <n v="1299"/>
    <s v="Polycom VVX 310 VoIP phone"/>
    <s v="Chuck Magee"/>
    <n v="6010"/>
    <n v="94"/>
    <n v="2"/>
    <n v="360"/>
  </r>
  <r>
    <n v="7"/>
    <x v="2"/>
    <x v="1301"/>
    <x v="0"/>
    <x v="0"/>
    <n v="6"/>
    <x v="0"/>
    <x v="11"/>
    <x v="2"/>
    <x v="130"/>
    <x v="3"/>
    <s v="United States"/>
    <x v="96"/>
    <x v="1"/>
    <m/>
    <x v="0"/>
    <x v="1"/>
    <d v="2016-07-14T00:00:00"/>
    <s v="Sat"/>
    <x v="1"/>
    <s v="US-2016-150532"/>
    <n v="574"/>
    <s v="Eldon Fold N Roll Cart System"/>
    <s v="Anna Andreadi"/>
    <n v="85023"/>
    <n v="6"/>
    <n v="5"/>
    <n v="56"/>
  </r>
  <r>
    <n v="6"/>
    <x v="0"/>
    <x v="97"/>
    <x v="0"/>
    <x v="0"/>
    <n v="6"/>
    <x v="0"/>
    <x v="2"/>
    <x v="2"/>
    <x v="2"/>
    <x v="2"/>
    <s v="United States"/>
    <x v="788"/>
    <x v="2"/>
    <s v="Yes"/>
    <x v="1"/>
    <x v="4"/>
    <d v="2016-12-19T00:00:00"/>
    <s v="Thu"/>
    <x v="6"/>
    <s v="US-2016-150574"/>
    <n v="929"/>
    <s v="Insertable Tab Post Binder Dividers"/>
    <s v="Cassandra Brandow"/>
    <n v="32216"/>
    <n v="-4"/>
    <n v="2"/>
    <n v="5"/>
  </r>
  <r>
    <n v="6"/>
    <x v="0"/>
    <x v="97"/>
    <x v="0"/>
    <x v="0"/>
    <n v="6"/>
    <x v="0"/>
    <x v="8"/>
    <x v="0"/>
    <x v="2"/>
    <x v="2"/>
    <s v="United States"/>
    <x v="788"/>
    <x v="2"/>
    <s v="Yes"/>
    <x v="1"/>
    <x v="1"/>
    <d v="2016-12-19T00:00:00"/>
    <s v="Thu"/>
    <x v="6"/>
    <s v="US-2016-150574"/>
    <n v="305"/>
    <s v="Belkin QODE FastFit Bluetooth Keyboard"/>
    <s v="Cassandra Brandow"/>
    <n v="32216"/>
    <n v="-19"/>
    <n v="5"/>
    <n v="248"/>
  </r>
  <r>
    <n v="4"/>
    <x v="2"/>
    <x v="131"/>
    <x v="0"/>
    <x v="1"/>
    <n v="3"/>
    <x v="0"/>
    <x v="2"/>
    <x v="2"/>
    <x v="4"/>
    <x v="4"/>
    <s v="United States"/>
    <x v="772"/>
    <x v="3"/>
    <m/>
    <x v="0"/>
    <x v="3"/>
    <d v="2016-09-12T00:00:00"/>
    <s v="Thu"/>
    <x v="0"/>
    <s v="US-2016-150924"/>
    <n v="1645"/>
    <s v="Wilson Jones Impact Binders"/>
    <s v="Kelly Williams"/>
    <n v="77070"/>
    <n v="-8"/>
    <n v="5"/>
    <n v="5"/>
  </r>
  <r>
    <n v="6"/>
    <x v="0"/>
    <x v="113"/>
    <x v="0"/>
    <x v="0"/>
    <n v="6"/>
    <x v="0"/>
    <x v="3"/>
    <x v="2"/>
    <x v="13"/>
    <x v="10"/>
    <s v="United States"/>
    <x v="391"/>
    <x v="3"/>
    <m/>
    <x v="0"/>
    <x v="1"/>
    <d v="2016-10-14T00:00:00"/>
    <s v="Sat"/>
    <x v="8"/>
    <s v="US-2016-151015"/>
    <n v="1696"/>
    <s v="Xerox 1903"/>
    <s v="Kelly Williams"/>
    <n v="60653"/>
    <n v="7"/>
    <n v="4"/>
    <n v="19"/>
  </r>
  <r>
    <n v="6"/>
    <x v="0"/>
    <x v="113"/>
    <x v="0"/>
    <x v="0"/>
    <n v="6"/>
    <x v="0"/>
    <x v="3"/>
    <x v="2"/>
    <x v="13"/>
    <x v="10"/>
    <s v="United States"/>
    <x v="391"/>
    <x v="3"/>
    <m/>
    <x v="0"/>
    <x v="1"/>
    <d v="2016-10-14T00:00:00"/>
    <s v="Sat"/>
    <x v="8"/>
    <s v="US-2016-151015"/>
    <n v="1748"/>
    <s v="Xerox 1951"/>
    <s v="Kelly Williams"/>
    <n v="60653"/>
    <n v="101"/>
    <n v="13"/>
    <n v="322"/>
  </r>
  <r>
    <n v="6"/>
    <x v="0"/>
    <x v="113"/>
    <x v="0"/>
    <x v="0"/>
    <n v="6"/>
    <x v="0"/>
    <x v="2"/>
    <x v="2"/>
    <x v="13"/>
    <x v="10"/>
    <s v="United States"/>
    <x v="391"/>
    <x v="3"/>
    <m/>
    <x v="0"/>
    <x v="3"/>
    <d v="2016-10-14T00:00:00"/>
    <s v="Sat"/>
    <x v="8"/>
    <s v="US-2016-151015"/>
    <n v="1312"/>
    <s v="Pressboard Covers with Storage Hooks, 9 1/2 x 11, Light Blue"/>
    <s v="Kelly Williams"/>
    <n v="60653"/>
    <n v="-5"/>
    <n v="3"/>
    <n v="3"/>
  </r>
  <r>
    <n v="5"/>
    <x v="2"/>
    <x v="149"/>
    <x v="0"/>
    <x v="1"/>
    <n v="3"/>
    <x v="0"/>
    <x v="5"/>
    <x v="1"/>
    <x v="17"/>
    <x v="1"/>
    <s v="United States"/>
    <x v="421"/>
    <x v="1"/>
    <m/>
    <x v="0"/>
    <x v="1"/>
    <d v="2016-09-26T00:00:00"/>
    <s v="Thu"/>
    <x v="8"/>
    <s v="US-2016-151925"/>
    <n v="977"/>
    <s v="Leather Task Chair, Black"/>
    <s v="Anna Andreadi"/>
    <n v="90049"/>
    <n v="0"/>
    <n v="2"/>
    <n v="146"/>
  </r>
  <r>
    <n v="2"/>
    <x v="1"/>
    <x v="123"/>
    <x v="0"/>
    <x v="1"/>
    <n v="3"/>
    <x v="2"/>
    <x v="5"/>
    <x v="1"/>
    <x v="4"/>
    <x v="4"/>
    <s v="United States"/>
    <x v="293"/>
    <x v="3"/>
    <m/>
    <x v="0"/>
    <x v="2"/>
    <d v="2016-12-26T00:00:00"/>
    <s v="Thu"/>
    <x v="6"/>
    <s v="US-2016-152030"/>
    <n v="744"/>
    <s v="Global Deluxe High-Back Managers Chair"/>
    <s v="Kelly Williams"/>
    <n v="77041"/>
    <n v="-9"/>
    <n v="3"/>
    <n v="601"/>
  </r>
  <r>
    <n v="0"/>
    <x v="0"/>
    <x v="233"/>
    <x v="0"/>
    <x v="3"/>
    <n v="0"/>
    <x v="1"/>
    <x v="2"/>
    <x v="2"/>
    <x v="115"/>
    <x v="4"/>
    <s v="United States"/>
    <x v="276"/>
    <x v="3"/>
    <m/>
    <x v="0"/>
    <x v="3"/>
    <d v="2016-09-26T00:00:00"/>
    <s v="Thu"/>
    <x v="0"/>
    <s v="US-2016-152723"/>
    <n v="35"/>
    <s v="Acco 3-Hole Punch"/>
    <s v="Kelly Williams"/>
    <n v="75150"/>
    <n v="-1"/>
    <n v="1"/>
    <n v="1"/>
  </r>
  <r>
    <n v="5"/>
    <x v="1"/>
    <x v="191"/>
    <x v="0"/>
    <x v="0"/>
    <n v="6"/>
    <x v="1"/>
    <x v="15"/>
    <x v="2"/>
    <x v="13"/>
    <x v="10"/>
    <s v="United States"/>
    <x v="712"/>
    <x v="3"/>
    <m/>
    <x v="0"/>
    <x v="1"/>
    <d v="2016-10-12T00:00:00"/>
    <s v="Thu"/>
    <x v="8"/>
    <s v="US-2016-154655"/>
    <n v="78"/>
    <s v="Acme Hot Forged Carbon Steel Scissors with Nickel-Plated Handles, 3 7/8 Cut, 8L"/>
    <s v="Kelly Williams"/>
    <n v="60623"/>
    <n v="3"/>
    <n v="2"/>
    <n v="22"/>
  </r>
  <r>
    <n v="5"/>
    <x v="1"/>
    <x v="1302"/>
    <x v="0"/>
    <x v="0"/>
    <n v="6"/>
    <x v="2"/>
    <x v="10"/>
    <x v="2"/>
    <x v="17"/>
    <x v="1"/>
    <s v="United States"/>
    <x v="593"/>
    <x v="1"/>
    <m/>
    <x v="0"/>
    <x v="0"/>
    <d v="2016-05-06T00:00:00"/>
    <s v="Fri"/>
    <x v="5"/>
    <s v="US-2016-154879"/>
    <n v="1506"/>
    <s v="Staple-on labels"/>
    <s v="Anna Andreadi"/>
    <n v="90004"/>
    <n v="3"/>
    <n v="2"/>
    <n v="6"/>
  </r>
  <r>
    <n v="5"/>
    <x v="1"/>
    <x v="1302"/>
    <x v="0"/>
    <x v="0"/>
    <n v="6"/>
    <x v="2"/>
    <x v="6"/>
    <x v="2"/>
    <x v="17"/>
    <x v="1"/>
    <s v="United States"/>
    <x v="593"/>
    <x v="1"/>
    <m/>
    <x v="0"/>
    <x v="0"/>
    <d v="2016-05-06T00:00:00"/>
    <s v="Fri"/>
    <x v="5"/>
    <s v="US-2016-154879"/>
    <n v="1102"/>
    <s v="Model L Table or Wall-Mount Pencil Sharpener"/>
    <s v="Anna Andreadi"/>
    <n v="90004"/>
    <n v="30"/>
    <n v="6"/>
    <n v="108"/>
  </r>
  <r>
    <n v="5"/>
    <x v="1"/>
    <x v="1303"/>
    <x v="0"/>
    <x v="0"/>
    <n v="6"/>
    <x v="2"/>
    <x v="9"/>
    <x v="1"/>
    <x v="27"/>
    <x v="5"/>
    <s v="United States"/>
    <x v="22"/>
    <x v="2"/>
    <m/>
    <x v="0"/>
    <x v="0"/>
    <d v="2016-01-26T00:00:00"/>
    <s v="Thu"/>
    <x v="11"/>
    <s v="US-2016-155502"/>
    <n v="576"/>
    <s v="Eldon Image Series Black Desk Accessories"/>
    <s v="Cassandra Brandow"/>
    <n v="22304"/>
    <n v="4"/>
    <n v="3"/>
    <n v="12"/>
  </r>
  <r>
    <n v="5"/>
    <x v="1"/>
    <x v="1303"/>
    <x v="0"/>
    <x v="0"/>
    <n v="6"/>
    <x v="2"/>
    <x v="9"/>
    <x v="1"/>
    <x v="27"/>
    <x v="5"/>
    <s v="United States"/>
    <x v="22"/>
    <x v="2"/>
    <m/>
    <x v="0"/>
    <x v="0"/>
    <d v="2016-01-26T00:00:00"/>
    <s v="Thu"/>
    <x v="11"/>
    <s v="US-2016-155502"/>
    <n v="731"/>
    <s v="GE General Use Halogen Bulbs, 100 Watts, 1 Bulb per Pack"/>
    <s v="Cassandra Brandow"/>
    <n v="22304"/>
    <n v="31"/>
    <n v="3"/>
    <n v="63"/>
  </r>
  <r>
    <n v="5"/>
    <x v="1"/>
    <x v="1303"/>
    <x v="0"/>
    <x v="0"/>
    <n v="6"/>
    <x v="2"/>
    <x v="3"/>
    <x v="2"/>
    <x v="27"/>
    <x v="5"/>
    <s v="United States"/>
    <x v="22"/>
    <x v="2"/>
    <m/>
    <x v="0"/>
    <x v="0"/>
    <d v="2016-01-26T00:00:00"/>
    <s v="Thu"/>
    <x v="11"/>
    <s v="US-2016-155502"/>
    <n v="1346"/>
    <s v="REDIFORM Incoming/Outgoing Call Register, 11 X 8 1/2, 100 Messages"/>
    <s v="Cassandra Brandow"/>
    <n v="22304"/>
    <n v="8"/>
    <n v="2"/>
    <n v="17"/>
  </r>
  <r>
    <n v="5"/>
    <x v="1"/>
    <x v="1303"/>
    <x v="0"/>
    <x v="0"/>
    <n v="6"/>
    <x v="2"/>
    <x v="3"/>
    <x v="2"/>
    <x v="27"/>
    <x v="5"/>
    <s v="United States"/>
    <x v="22"/>
    <x v="2"/>
    <m/>
    <x v="0"/>
    <x v="0"/>
    <d v="2016-01-26T00:00:00"/>
    <s v="Thu"/>
    <x v="11"/>
    <s v="US-2016-155502"/>
    <n v="607"/>
    <s v="Eureka Recycled Copy Paper 8 1/2 x 11, Ream"/>
    <s v="Cassandra Brandow"/>
    <n v="22304"/>
    <n v="9"/>
    <n v="3"/>
    <n v="19"/>
  </r>
  <r>
    <n v="5"/>
    <x v="1"/>
    <x v="1303"/>
    <x v="0"/>
    <x v="0"/>
    <n v="6"/>
    <x v="2"/>
    <x v="11"/>
    <x v="2"/>
    <x v="27"/>
    <x v="5"/>
    <s v="United States"/>
    <x v="22"/>
    <x v="2"/>
    <m/>
    <x v="0"/>
    <x v="0"/>
    <d v="2016-01-26T00:00:00"/>
    <s v="Thu"/>
    <x v="11"/>
    <s v="US-2016-155502"/>
    <n v="1376"/>
    <s v="SAFCO Commercial Wire Shelving, 72h"/>
    <s v="Cassandra Brandow"/>
    <n v="22304"/>
    <n v="0"/>
    <n v="8"/>
    <n v="490"/>
  </r>
  <r>
    <n v="5"/>
    <x v="1"/>
    <x v="1303"/>
    <x v="0"/>
    <x v="0"/>
    <n v="6"/>
    <x v="2"/>
    <x v="0"/>
    <x v="0"/>
    <x v="27"/>
    <x v="5"/>
    <s v="United States"/>
    <x v="22"/>
    <x v="2"/>
    <m/>
    <x v="0"/>
    <x v="0"/>
    <d v="2016-01-26T00:00:00"/>
    <s v="Thu"/>
    <x v="11"/>
    <s v="US-2016-155502"/>
    <n v="938"/>
    <s v="Jabra SPEAK 410"/>
    <s v="Cassandra Brandow"/>
    <n v="22304"/>
    <n v="53"/>
    <n v="2"/>
    <n v="188"/>
  </r>
  <r>
    <n v="5"/>
    <x v="1"/>
    <x v="1303"/>
    <x v="0"/>
    <x v="0"/>
    <n v="6"/>
    <x v="2"/>
    <x v="0"/>
    <x v="0"/>
    <x v="27"/>
    <x v="5"/>
    <s v="United States"/>
    <x v="22"/>
    <x v="2"/>
    <m/>
    <x v="0"/>
    <x v="0"/>
    <d v="2016-01-26T00:00:00"/>
    <s v="Thu"/>
    <x v="11"/>
    <s v="US-2016-155502"/>
    <n v="1045"/>
    <s v="Macally Suction Cup Mount"/>
    <s v="Cassandra Brandow"/>
    <n v="22304"/>
    <n v="0"/>
    <n v="13"/>
    <n v="155"/>
  </r>
  <r>
    <n v="4"/>
    <x v="1"/>
    <x v="253"/>
    <x v="0"/>
    <x v="0"/>
    <n v="6"/>
    <x v="0"/>
    <x v="5"/>
    <x v="1"/>
    <x v="209"/>
    <x v="27"/>
    <s v="United States"/>
    <x v="464"/>
    <x v="2"/>
    <m/>
    <x v="0"/>
    <x v="1"/>
    <d v="2016-03-21T00:00:00"/>
    <s v="Sat"/>
    <x v="2"/>
    <s v="US-2016-155544"/>
    <n v="756"/>
    <s v="Global Highback Leather Tilter in Burgundy"/>
    <s v="Cassandra Brandow"/>
    <n v="37918"/>
    <n v="-11"/>
    <n v="3"/>
    <n v="218"/>
  </r>
  <r>
    <n v="4"/>
    <x v="1"/>
    <x v="253"/>
    <x v="0"/>
    <x v="0"/>
    <n v="6"/>
    <x v="0"/>
    <x v="9"/>
    <x v="1"/>
    <x v="209"/>
    <x v="27"/>
    <s v="United States"/>
    <x v="464"/>
    <x v="2"/>
    <m/>
    <x v="0"/>
    <x v="1"/>
    <d v="2016-03-21T00:00:00"/>
    <s v="Sat"/>
    <x v="2"/>
    <s v="US-2016-155544"/>
    <n v="499"/>
    <s v="DAX Wood Document Frame"/>
    <s v="Cassandra Brandow"/>
    <n v="37918"/>
    <n v="7"/>
    <n v="3"/>
    <n v="33"/>
  </r>
  <r>
    <n v="4"/>
    <x v="1"/>
    <x v="253"/>
    <x v="0"/>
    <x v="0"/>
    <n v="6"/>
    <x v="0"/>
    <x v="10"/>
    <x v="2"/>
    <x v="209"/>
    <x v="27"/>
    <s v="United States"/>
    <x v="464"/>
    <x v="2"/>
    <m/>
    <x v="0"/>
    <x v="1"/>
    <d v="2016-03-21T00:00:00"/>
    <s v="Sat"/>
    <x v="2"/>
    <s v="US-2016-155544"/>
    <n v="215"/>
    <s v="Avery 505"/>
    <s v="Cassandra Brandow"/>
    <n v="37918"/>
    <n v="22"/>
    <n v="5"/>
    <n v="59"/>
  </r>
  <r>
    <n v="6"/>
    <x v="0"/>
    <x v="27"/>
    <x v="0"/>
    <x v="0"/>
    <n v="6"/>
    <x v="2"/>
    <x v="11"/>
    <x v="2"/>
    <x v="315"/>
    <x v="16"/>
    <s v="United States"/>
    <x v="255"/>
    <x v="2"/>
    <m/>
    <x v="0"/>
    <x v="1"/>
    <d v="2016-10-03T00:00:00"/>
    <s v="Tue"/>
    <x v="8"/>
    <s v="US-2016-155817"/>
    <n v="112"/>
    <s v="Advantus Rolling Drawer Organizers"/>
    <s v="Cassandra Brandow"/>
    <n v="27707"/>
    <n v="5"/>
    <n v="2"/>
    <n v="62"/>
  </r>
  <r>
    <n v="6"/>
    <x v="0"/>
    <x v="27"/>
    <x v="0"/>
    <x v="0"/>
    <n v="6"/>
    <x v="2"/>
    <x v="6"/>
    <x v="2"/>
    <x v="315"/>
    <x v="16"/>
    <s v="United States"/>
    <x v="255"/>
    <x v="2"/>
    <m/>
    <x v="0"/>
    <x v="1"/>
    <d v="2016-10-03T00:00:00"/>
    <s v="Tue"/>
    <x v="8"/>
    <s v="US-2016-155817"/>
    <n v="521"/>
    <s v="DIXON Oriole Pencils"/>
    <s v="Cassandra Brandow"/>
    <n v="27707"/>
    <n v="0"/>
    <n v="3"/>
    <n v="6"/>
  </r>
  <r>
    <n v="4"/>
    <x v="2"/>
    <x v="304"/>
    <x v="0"/>
    <x v="1"/>
    <n v="3"/>
    <x v="0"/>
    <x v="11"/>
    <x v="2"/>
    <x v="13"/>
    <x v="10"/>
    <s v="United States"/>
    <x v="786"/>
    <x v="3"/>
    <m/>
    <x v="0"/>
    <x v="1"/>
    <d v="2016-07-26T00:00:00"/>
    <s v="Thu"/>
    <x v="1"/>
    <s v="US-2016-155894"/>
    <n v="282"/>
    <s v="Belkin 19 Vented Equipment Shelf, Black"/>
    <s v="Kelly Williams"/>
    <n v="60623"/>
    <n v="-29"/>
    <n v="3"/>
    <n v="124"/>
  </r>
  <r>
    <n v="4"/>
    <x v="1"/>
    <x v="47"/>
    <x v="0"/>
    <x v="0"/>
    <n v="6"/>
    <x v="1"/>
    <x v="2"/>
    <x v="2"/>
    <x v="26"/>
    <x v="16"/>
    <s v="United States"/>
    <x v="167"/>
    <x v="2"/>
    <m/>
    <x v="0"/>
    <x v="4"/>
    <d v="2016-09-13T00:00:00"/>
    <s v="Fri"/>
    <x v="0"/>
    <s v="US-2016-156216"/>
    <n v="691"/>
    <s v="GBC Instant Index System for Binding Systems"/>
    <s v="Cassandra Brandow"/>
    <n v="28205"/>
    <n v="-12"/>
    <n v="7"/>
    <n v="19"/>
  </r>
  <r>
    <n v="7"/>
    <x v="2"/>
    <x v="89"/>
    <x v="0"/>
    <x v="0"/>
    <n v="6"/>
    <x v="0"/>
    <x v="14"/>
    <x v="1"/>
    <x v="381"/>
    <x v="32"/>
    <s v="United States"/>
    <x v="119"/>
    <x v="2"/>
    <m/>
    <x v="0"/>
    <x v="0"/>
    <d v="2016-08-19T00:00:00"/>
    <s v="Thu"/>
    <x v="10"/>
    <s v="US-2016-156559"/>
    <n v="839"/>
    <s v="Hon Metal Bookcases, Gray"/>
    <s v="Cassandra Brandow"/>
    <n v="72401"/>
    <n v="172"/>
    <n v="9"/>
    <n v="639"/>
  </r>
  <r>
    <n v="5"/>
    <x v="2"/>
    <x v="247"/>
    <x v="0"/>
    <x v="1"/>
    <n v="3"/>
    <x v="0"/>
    <x v="10"/>
    <x v="2"/>
    <x v="210"/>
    <x v="1"/>
    <s v="United States"/>
    <x v="6"/>
    <x v="1"/>
    <m/>
    <x v="0"/>
    <x v="0"/>
    <d v="2016-04-01T00:00:00"/>
    <s v="Sun"/>
    <x v="4"/>
    <s v="US-2016-157021"/>
    <n v="199"/>
    <s v="Avery 490"/>
    <s v="Anna Andreadi"/>
    <n v="94591"/>
    <n v="15"/>
    <n v="2"/>
    <n v="30"/>
  </r>
  <r>
    <n v="5"/>
    <x v="2"/>
    <x v="247"/>
    <x v="0"/>
    <x v="1"/>
    <n v="3"/>
    <x v="0"/>
    <x v="2"/>
    <x v="2"/>
    <x v="210"/>
    <x v="1"/>
    <s v="United States"/>
    <x v="6"/>
    <x v="1"/>
    <m/>
    <x v="0"/>
    <x v="1"/>
    <d v="2016-04-01T00:00:00"/>
    <s v="Sun"/>
    <x v="4"/>
    <s v="US-2016-157021"/>
    <n v="1313"/>
    <s v="Pressboard Data Binder, Crimson, 12 X 8 1/2"/>
    <s v="Anna Andreadi"/>
    <n v="94591"/>
    <n v="6"/>
    <n v="4"/>
    <n v="17"/>
  </r>
  <r>
    <n v="5"/>
    <x v="1"/>
    <x v="12"/>
    <x v="0"/>
    <x v="0"/>
    <n v="6"/>
    <x v="1"/>
    <x v="2"/>
    <x v="2"/>
    <x v="162"/>
    <x v="6"/>
    <s v="United States"/>
    <x v="290"/>
    <x v="3"/>
    <m/>
    <x v="0"/>
    <x v="0"/>
    <d v="2016-06-01T00:00:00"/>
    <s v="Sun"/>
    <x v="9"/>
    <s v="US-2016-157070"/>
    <n v="1644"/>
    <s v="Wilson Jones Heavy-Duty Casebound Ring Binders with Metal Hinges"/>
    <s v="Kelly Williams"/>
    <n v="48234"/>
    <n v="67"/>
    <n v="4"/>
    <n v="139"/>
  </r>
  <r>
    <n v="5"/>
    <x v="1"/>
    <x v="12"/>
    <x v="0"/>
    <x v="0"/>
    <n v="6"/>
    <x v="1"/>
    <x v="12"/>
    <x v="2"/>
    <x v="162"/>
    <x v="6"/>
    <s v="United States"/>
    <x v="290"/>
    <x v="3"/>
    <m/>
    <x v="0"/>
    <x v="9"/>
    <d v="2016-06-01T00:00:00"/>
    <s v="Sun"/>
    <x v="9"/>
    <s v="US-2016-157070"/>
    <n v="38"/>
    <s v="Acco 6 Outlet Guardian Premium Surge Suppressor"/>
    <s v="Kelly Williams"/>
    <n v="48234"/>
    <n v="12"/>
    <n v="5"/>
    <n v="66"/>
  </r>
  <r>
    <n v="4"/>
    <x v="1"/>
    <x v="34"/>
    <x v="0"/>
    <x v="0"/>
    <n v="6"/>
    <x v="1"/>
    <x v="2"/>
    <x v="2"/>
    <x v="22"/>
    <x v="14"/>
    <s v="United States"/>
    <x v="627"/>
    <x v="2"/>
    <m/>
    <x v="0"/>
    <x v="0"/>
    <d v="2016-04-05T00:00:00"/>
    <s v="Thu"/>
    <x v="4"/>
    <s v="US-2016-157231"/>
    <n v="905"/>
    <s v="Ibico Standard Transparent Covers"/>
    <s v="Cassandra Brandow"/>
    <n v="40475"/>
    <n v="57"/>
    <n v="7"/>
    <n v="115"/>
  </r>
  <r>
    <n v="2"/>
    <x v="2"/>
    <x v="68"/>
    <x v="0"/>
    <x v="2"/>
    <n v="1"/>
    <x v="0"/>
    <x v="5"/>
    <x v="1"/>
    <x v="17"/>
    <x v="1"/>
    <s v="United States"/>
    <x v="195"/>
    <x v="1"/>
    <m/>
    <x v="0"/>
    <x v="1"/>
    <d v="2016-11-23T00:00:00"/>
    <s v="Mon"/>
    <x v="7"/>
    <s v="US-2016-157385"/>
    <n v="1378"/>
    <s v="Safco Contoured Stacking Chairs"/>
    <s v="Anna Andreadi"/>
    <n v="90004"/>
    <n v="24"/>
    <n v="2"/>
    <n v="381"/>
  </r>
  <r>
    <n v="2"/>
    <x v="2"/>
    <x v="68"/>
    <x v="0"/>
    <x v="2"/>
    <n v="1"/>
    <x v="0"/>
    <x v="5"/>
    <x v="1"/>
    <x v="17"/>
    <x v="1"/>
    <s v="United States"/>
    <x v="195"/>
    <x v="1"/>
    <m/>
    <x v="0"/>
    <x v="1"/>
    <d v="2016-11-23T00:00:00"/>
    <s v="Mon"/>
    <x v="7"/>
    <s v="US-2016-157385"/>
    <n v="1181"/>
    <s v="Novimex Swivel Fabric Task Chair"/>
    <s v="Anna Andreadi"/>
    <n v="90004"/>
    <n v="-68"/>
    <n v="5"/>
    <n v="604"/>
  </r>
  <r>
    <n v="2"/>
    <x v="2"/>
    <x v="68"/>
    <x v="0"/>
    <x v="2"/>
    <n v="1"/>
    <x v="0"/>
    <x v="7"/>
    <x v="2"/>
    <x v="17"/>
    <x v="1"/>
    <s v="United States"/>
    <x v="195"/>
    <x v="1"/>
    <m/>
    <x v="0"/>
    <x v="0"/>
    <d v="2016-11-23T00:00:00"/>
    <s v="Mon"/>
    <x v="7"/>
    <s v="US-2016-157385"/>
    <n v="1253"/>
    <s v="Pastel Pink Envelopes"/>
    <s v="Anna Andreadi"/>
    <n v="90004"/>
    <n v="10"/>
    <n v="3"/>
    <n v="22"/>
  </r>
  <r>
    <n v="2"/>
    <x v="2"/>
    <x v="68"/>
    <x v="0"/>
    <x v="2"/>
    <n v="1"/>
    <x v="0"/>
    <x v="8"/>
    <x v="0"/>
    <x v="17"/>
    <x v="1"/>
    <s v="United States"/>
    <x v="195"/>
    <x v="1"/>
    <m/>
    <x v="0"/>
    <x v="0"/>
    <d v="2016-11-23T00:00:00"/>
    <s v="Mon"/>
    <x v="7"/>
    <s v="US-2016-157385"/>
    <n v="296"/>
    <s v="Belkin F8E887 USB Wired Ergonomic Keyboard"/>
    <s v="Anna Andreadi"/>
    <n v="90004"/>
    <n v="6"/>
    <n v="1"/>
    <n v="30"/>
  </r>
  <r>
    <n v="4"/>
    <x v="1"/>
    <x v="110"/>
    <x v="0"/>
    <x v="0"/>
    <n v="6"/>
    <x v="2"/>
    <x v="3"/>
    <x v="2"/>
    <x v="4"/>
    <x v="4"/>
    <s v="United States"/>
    <x v="178"/>
    <x v="3"/>
    <m/>
    <x v="0"/>
    <x v="1"/>
    <d v="2016-04-25T00:00:00"/>
    <s v="Wed"/>
    <x v="4"/>
    <s v="US-2016-157406"/>
    <n v="1784"/>
    <s v="Xerox 1985"/>
    <s v="Kelly Williams"/>
    <n v="77095"/>
    <n v="4"/>
    <n v="2"/>
    <n v="10"/>
  </r>
  <r>
    <n v="4"/>
    <x v="1"/>
    <x v="110"/>
    <x v="0"/>
    <x v="0"/>
    <n v="6"/>
    <x v="2"/>
    <x v="6"/>
    <x v="2"/>
    <x v="4"/>
    <x v="4"/>
    <s v="United States"/>
    <x v="178"/>
    <x v="3"/>
    <m/>
    <x v="0"/>
    <x v="1"/>
    <d v="2016-04-25T00:00:00"/>
    <s v="Wed"/>
    <x v="4"/>
    <s v="US-2016-157406"/>
    <n v="11"/>
    <s v="12 Colored Short Pencils"/>
    <s v="Kelly Williams"/>
    <n v="77095"/>
    <n v="1"/>
    <n v="3"/>
    <n v="6"/>
  </r>
  <r>
    <n v="4"/>
    <x v="2"/>
    <x v="247"/>
    <x v="0"/>
    <x v="1"/>
    <n v="3"/>
    <x v="0"/>
    <x v="3"/>
    <x v="2"/>
    <x v="4"/>
    <x v="4"/>
    <s v="United States"/>
    <x v="226"/>
    <x v="3"/>
    <m/>
    <x v="0"/>
    <x v="1"/>
    <d v="2016-04-02T00:00:00"/>
    <s v="Mon"/>
    <x v="4"/>
    <s v="US-2016-157847"/>
    <n v="1689"/>
    <s v="Xerox 1898"/>
    <s v="Kelly Williams"/>
    <n v="77095"/>
    <n v="9"/>
    <n v="5"/>
    <n v="27"/>
  </r>
  <r>
    <n v="4"/>
    <x v="2"/>
    <x v="247"/>
    <x v="0"/>
    <x v="1"/>
    <n v="3"/>
    <x v="0"/>
    <x v="3"/>
    <x v="2"/>
    <x v="4"/>
    <x v="4"/>
    <s v="United States"/>
    <x v="226"/>
    <x v="3"/>
    <m/>
    <x v="0"/>
    <x v="1"/>
    <d v="2016-04-02T00:00:00"/>
    <s v="Mon"/>
    <x v="4"/>
    <s v="US-2016-157847"/>
    <n v="1743"/>
    <s v="Xerox 1947"/>
    <s v="Kelly Williams"/>
    <n v="77095"/>
    <n v="10"/>
    <n v="7"/>
    <n v="33"/>
  </r>
  <r>
    <n v="4"/>
    <x v="1"/>
    <x v="178"/>
    <x v="0"/>
    <x v="0"/>
    <n v="6"/>
    <x v="0"/>
    <x v="2"/>
    <x v="2"/>
    <x v="305"/>
    <x v="16"/>
    <s v="United States"/>
    <x v="570"/>
    <x v="2"/>
    <m/>
    <x v="0"/>
    <x v="4"/>
    <d v="2016-03-22T00:00:00"/>
    <s v="Sun"/>
    <x v="2"/>
    <s v="US-2016-158057"/>
    <n v="395"/>
    <s v="C-Line Peel &amp; Stick Add-On Filing Pockets, 8-3/4 x 5-1/8, 10/Pack"/>
    <s v="Cassandra Brandow"/>
    <n v="27405"/>
    <n v="-6"/>
    <n v="4"/>
    <n v="8"/>
  </r>
  <r>
    <n v="4"/>
    <x v="1"/>
    <x v="178"/>
    <x v="0"/>
    <x v="0"/>
    <n v="6"/>
    <x v="0"/>
    <x v="2"/>
    <x v="2"/>
    <x v="305"/>
    <x v="16"/>
    <s v="United States"/>
    <x v="570"/>
    <x v="2"/>
    <m/>
    <x v="0"/>
    <x v="4"/>
    <d v="2016-03-22T00:00:00"/>
    <s v="Sun"/>
    <x v="2"/>
    <s v="US-2016-158057"/>
    <n v="702"/>
    <s v="GBC Prestige Therm-A-Bind Covers"/>
    <s v="Cassandra Brandow"/>
    <n v="27405"/>
    <n v="-39"/>
    <n v="5"/>
    <n v="51"/>
  </r>
  <r>
    <n v="5"/>
    <x v="1"/>
    <x v="186"/>
    <x v="0"/>
    <x v="0"/>
    <n v="6"/>
    <x v="0"/>
    <x v="3"/>
    <x v="2"/>
    <x v="277"/>
    <x v="17"/>
    <s v="United States"/>
    <x v="12"/>
    <x v="3"/>
    <m/>
    <x v="0"/>
    <x v="0"/>
    <d v="2016-04-12T00:00:00"/>
    <s v="Thu"/>
    <x v="4"/>
    <s v="US-2016-158365"/>
    <n v="1817"/>
    <s v="Xerox 213"/>
    <s v="Kelly Williams"/>
    <n v="47401"/>
    <n v="16"/>
    <n v="5"/>
    <n v="32"/>
  </r>
  <r>
    <n v="3"/>
    <x v="2"/>
    <x v="109"/>
    <x v="0"/>
    <x v="2"/>
    <n v="1"/>
    <x v="1"/>
    <x v="2"/>
    <x v="2"/>
    <x v="1"/>
    <x v="1"/>
    <s v="United States"/>
    <x v="160"/>
    <x v="1"/>
    <m/>
    <x v="0"/>
    <x v="1"/>
    <d v="2016-10-25T00:00:00"/>
    <s v="Wed"/>
    <x v="8"/>
    <s v="US-2016-158400"/>
    <n v="716"/>
    <s v="GBC VeloBind Cover Sets"/>
    <s v="Anna Andreadi"/>
    <n v="94109"/>
    <n v="19"/>
    <n v="4"/>
    <n v="49"/>
  </r>
  <r>
    <n v="4"/>
    <x v="1"/>
    <x v="52"/>
    <x v="0"/>
    <x v="0"/>
    <n v="6"/>
    <x v="2"/>
    <x v="2"/>
    <x v="2"/>
    <x v="16"/>
    <x v="12"/>
    <s v="United States"/>
    <x v="578"/>
    <x v="0"/>
    <m/>
    <x v="0"/>
    <x v="4"/>
    <d v="2016-09-17T00:00:00"/>
    <s v="Tue"/>
    <x v="0"/>
    <s v="US-2016-158638"/>
    <n v="54"/>
    <s v="Acco Pressboard Covers with Storage Hooks, 14 7/8 x 11, Light Blue"/>
    <s v="Chuck Magee"/>
    <n v="19120"/>
    <n v="-4"/>
    <n v="4"/>
    <n v="6"/>
  </r>
  <r>
    <n v="5"/>
    <x v="2"/>
    <x v="60"/>
    <x v="1"/>
    <x v="1"/>
    <n v="3"/>
    <x v="0"/>
    <x v="9"/>
    <x v="1"/>
    <x v="32"/>
    <x v="19"/>
    <s v="United States"/>
    <x v="44"/>
    <x v="0"/>
    <m/>
    <x v="0"/>
    <x v="1"/>
    <d v="2016-12-27T00:00:00"/>
    <s v="Fri"/>
    <x v="11"/>
    <s v="US-2016-159611"/>
    <n v="580"/>
    <s v="Eldon L Workstation Diamond Chairmat"/>
    <s v="Chuck Magee"/>
    <n v="44105"/>
    <n v="-18"/>
    <n v="3"/>
    <n v="182"/>
  </r>
  <r>
    <n v="5"/>
    <x v="2"/>
    <x v="60"/>
    <x v="1"/>
    <x v="1"/>
    <n v="3"/>
    <x v="0"/>
    <x v="11"/>
    <x v="2"/>
    <x v="32"/>
    <x v="19"/>
    <s v="United States"/>
    <x v="44"/>
    <x v="0"/>
    <m/>
    <x v="0"/>
    <x v="1"/>
    <d v="2016-12-27T00:00:00"/>
    <s v="Fri"/>
    <x v="11"/>
    <s v="US-2016-159611"/>
    <n v="1381"/>
    <s v="Safco Industrial Shelving"/>
    <s v="Chuck Magee"/>
    <n v="44105"/>
    <n v="-25"/>
    <n v="2"/>
    <n v="118"/>
  </r>
  <r>
    <n v="4"/>
    <x v="1"/>
    <x v="180"/>
    <x v="0"/>
    <x v="0"/>
    <n v="6"/>
    <x v="1"/>
    <x v="14"/>
    <x v="1"/>
    <x v="4"/>
    <x v="4"/>
    <s v="United States"/>
    <x v="654"/>
    <x v="3"/>
    <m/>
    <x v="0"/>
    <x v="10"/>
    <d v="2016-11-12T00:00:00"/>
    <s v="Thu"/>
    <x v="7"/>
    <s v="US-2016-159618"/>
    <n v="309"/>
    <s v="Bestar Classic Bookcase"/>
    <s v="Kelly Williams"/>
    <n v="77036"/>
    <n v="-13"/>
    <n v="1"/>
    <n v="68"/>
  </r>
  <r>
    <n v="4"/>
    <x v="1"/>
    <x v="180"/>
    <x v="0"/>
    <x v="0"/>
    <n v="6"/>
    <x v="1"/>
    <x v="6"/>
    <x v="2"/>
    <x v="4"/>
    <x v="4"/>
    <s v="United States"/>
    <x v="654"/>
    <x v="3"/>
    <m/>
    <x v="0"/>
    <x v="1"/>
    <d v="2016-11-12T00:00:00"/>
    <s v="Thu"/>
    <x v="7"/>
    <s v="US-2016-159618"/>
    <n v="245"/>
    <s v="Avery Fluorescent Highlighter Four-Color Set"/>
    <s v="Kelly Williams"/>
    <n v="77036"/>
    <n v="0"/>
    <n v="1"/>
    <n v="3"/>
  </r>
  <r>
    <n v="4"/>
    <x v="1"/>
    <x v="180"/>
    <x v="0"/>
    <x v="0"/>
    <n v="6"/>
    <x v="1"/>
    <x v="15"/>
    <x v="2"/>
    <x v="4"/>
    <x v="4"/>
    <s v="United States"/>
    <x v="654"/>
    <x v="3"/>
    <m/>
    <x v="0"/>
    <x v="1"/>
    <d v="2016-11-12T00:00:00"/>
    <s v="Thu"/>
    <x v="7"/>
    <s v="US-2016-159618"/>
    <n v="63"/>
    <s v="Acco Side-Punched Conventional Columnar Pads"/>
    <s v="Kelly Williams"/>
    <n v="77036"/>
    <n v="-3"/>
    <n v="6"/>
    <n v="17"/>
  </r>
  <r>
    <n v="4"/>
    <x v="1"/>
    <x v="180"/>
    <x v="0"/>
    <x v="0"/>
    <n v="6"/>
    <x v="1"/>
    <x v="3"/>
    <x v="2"/>
    <x v="4"/>
    <x v="4"/>
    <s v="United States"/>
    <x v="654"/>
    <x v="3"/>
    <m/>
    <x v="0"/>
    <x v="1"/>
    <d v="2016-11-12T00:00:00"/>
    <s v="Thu"/>
    <x v="7"/>
    <s v="US-2016-159618"/>
    <n v="1820"/>
    <s v="Xerox 216"/>
    <s v="Kelly Williams"/>
    <n v="77036"/>
    <n v="13"/>
    <n v="7"/>
    <n v="36"/>
  </r>
  <r>
    <n v="4"/>
    <x v="1"/>
    <x v="180"/>
    <x v="0"/>
    <x v="0"/>
    <n v="6"/>
    <x v="1"/>
    <x v="8"/>
    <x v="0"/>
    <x v="4"/>
    <x v="4"/>
    <s v="United States"/>
    <x v="654"/>
    <x v="3"/>
    <m/>
    <x v="0"/>
    <x v="1"/>
    <d v="2016-11-12T00:00:00"/>
    <s v="Thu"/>
    <x v="7"/>
    <s v="US-2016-159618"/>
    <n v="913"/>
    <s v="Imation 16GB Mini TravelDrive USB 2.0 Flash Drive"/>
    <s v="Kelly Williams"/>
    <n v="77036"/>
    <n v="21"/>
    <n v="3"/>
    <n v="80"/>
  </r>
  <r>
    <n v="4"/>
    <x v="1"/>
    <x v="24"/>
    <x v="0"/>
    <x v="0"/>
    <n v="6"/>
    <x v="0"/>
    <x v="9"/>
    <x v="1"/>
    <x v="16"/>
    <x v="12"/>
    <s v="United States"/>
    <x v="674"/>
    <x v="0"/>
    <m/>
    <x v="0"/>
    <x v="1"/>
    <d v="2016-11-18T00:00:00"/>
    <s v="Wed"/>
    <x v="7"/>
    <s v="US-2016-159926"/>
    <n v="564"/>
    <s v="Eldon Executive Woodline II Desk Accessories, Mahogany"/>
    <s v="Chuck Magee"/>
    <n v="19140"/>
    <n v="5"/>
    <n v="3"/>
    <n v="60"/>
  </r>
  <r>
    <n v="4"/>
    <x v="1"/>
    <x v="24"/>
    <x v="0"/>
    <x v="0"/>
    <n v="6"/>
    <x v="0"/>
    <x v="11"/>
    <x v="2"/>
    <x v="16"/>
    <x v="12"/>
    <s v="United States"/>
    <x v="674"/>
    <x v="0"/>
    <m/>
    <x v="0"/>
    <x v="1"/>
    <d v="2016-11-18T00:00:00"/>
    <s v="Wed"/>
    <x v="7"/>
    <s v="US-2016-159926"/>
    <n v="1382"/>
    <s v="Safco Industrial Wire Shelving"/>
    <s v="Chuck Magee"/>
    <n v="19140"/>
    <n v="-16"/>
    <n v="1"/>
    <n v="77"/>
  </r>
  <r>
    <n v="4"/>
    <x v="1"/>
    <x v="24"/>
    <x v="0"/>
    <x v="0"/>
    <n v="6"/>
    <x v="0"/>
    <x v="2"/>
    <x v="2"/>
    <x v="16"/>
    <x v="12"/>
    <s v="United States"/>
    <x v="674"/>
    <x v="0"/>
    <m/>
    <x v="0"/>
    <x v="4"/>
    <d v="2016-11-18T00:00:00"/>
    <s v="Wed"/>
    <x v="7"/>
    <s v="US-2016-159926"/>
    <n v="649"/>
    <s v="Fellowes PB200 Plastic Comb Binding Machine"/>
    <s v="Chuck Magee"/>
    <n v="19140"/>
    <n v="-41"/>
    <n v="1"/>
    <n v="51"/>
  </r>
  <r>
    <n v="4"/>
    <x v="1"/>
    <x v="24"/>
    <x v="0"/>
    <x v="0"/>
    <n v="6"/>
    <x v="0"/>
    <x v="2"/>
    <x v="2"/>
    <x v="16"/>
    <x v="12"/>
    <s v="United States"/>
    <x v="674"/>
    <x v="0"/>
    <m/>
    <x v="0"/>
    <x v="4"/>
    <d v="2016-11-18T00:00:00"/>
    <s v="Wed"/>
    <x v="7"/>
    <s v="US-2016-159926"/>
    <n v="1257"/>
    <s v="Peel &amp; Stick Add-On Corner Pockets"/>
    <s v="Chuck Magee"/>
    <n v="19140"/>
    <n v="-1"/>
    <n v="3"/>
    <n v="2"/>
  </r>
  <r>
    <n v="4"/>
    <x v="1"/>
    <x v="24"/>
    <x v="0"/>
    <x v="0"/>
    <n v="6"/>
    <x v="0"/>
    <x v="0"/>
    <x v="0"/>
    <x v="16"/>
    <x v="12"/>
    <s v="United States"/>
    <x v="674"/>
    <x v="0"/>
    <m/>
    <x v="0"/>
    <x v="6"/>
    <d v="2016-11-18T00:00:00"/>
    <s v="Wed"/>
    <x v="7"/>
    <s v="US-2016-159926"/>
    <n v="1105"/>
    <s v="Motorola Droid Maxx"/>
    <s v="Chuck Magee"/>
    <n v="19140"/>
    <n v="-108"/>
    <n v="6"/>
    <n v="540"/>
  </r>
  <r>
    <n v="0"/>
    <x v="0"/>
    <x v="271"/>
    <x v="0"/>
    <x v="3"/>
    <n v="0"/>
    <x v="0"/>
    <x v="11"/>
    <x v="2"/>
    <x v="4"/>
    <x v="4"/>
    <s v="United States"/>
    <x v="417"/>
    <x v="3"/>
    <m/>
    <x v="0"/>
    <x v="1"/>
    <d v="2016-07-05T00:00:00"/>
    <s v="Thu"/>
    <x v="1"/>
    <s v="US-2016-160444"/>
    <n v="776"/>
    <s v="Gould Plastics 18-Pocket Panel Bin, 34w x 5-1/4d x 20-1/2h"/>
    <s v="Kelly Williams"/>
    <n v="77036"/>
    <n v="-44"/>
    <n v="3"/>
    <n v="221"/>
  </r>
  <r>
    <n v="0"/>
    <x v="0"/>
    <x v="271"/>
    <x v="0"/>
    <x v="3"/>
    <n v="0"/>
    <x v="0"/>
    <x v="11"/>
    <x v="2"/>
    <x v="4"/>
    <x v="4"/>
    <s v="United States"/>
    <x v="417"/>
    <x v="3"/>
    <m/>
    <x v="0"/>
    <x v="1"/>
    <d v="2016-07-05T00:00:00"/>
    <s v="Thu"/>
    <x v="1"/>
    <s v="US-2016-160444"/>
    <n v="636"/>
    <s v="Fellowes Bankers Box Stor/Drawer Steel Plus"/>
    <s v="Kelly Williams"/>
    <n v="77036"/>
    <n v="-35"/>
    <n v="11"/>
    <n v="281"/>
  </r>
  <r>
    <n v="0"/>
    <x v="0"/>
    <x v="138"/>
    <x v="0"/>
    <x v="3"/>
    <n v="0"/>
    <x v="0"/>
    <x v="2"/>
    <x v="2"/>
    <x v="256"/>
    <x v="31"/>
    <s v="United States"/>
    <x v="12"/>
    <x v="1"/>
    <m/>
    <x v="0"/>
    <x v="4"/>
    <d v="2016-06-21T00:00:00"/>
    <s v="Sat"/>
    <x v="9"/>
    <s v="US-2016-160780"/>
    <n v="269"/>
    <s v="Avery Trapezoid Extra Heavy Duty 4 Binders"/>
    <s v="Anna Andreadi"/>
    <n v="81001"/>
    <n v="-17"/>
    <n v="2"/>
    <n v="25"/>
  </r>
  <r>
    <n v="0"/>
    <x v="0"/>
    <x v="138"/>
    <x v="0"/>
    <x v="3"/>
    <n v="0"/>
    <x v="0"/>
    <x v="2"/>
    <x v="2"/>
    <x v="256"/>
    <x v="31"/>
    <s v="United States"/>
    <x v="12"/>
    <x v="1"/>
    <m/>
    <x v="0"/>
    <x v="4"/>
    <d v="2016-06-21T00:00:00"/>
    <s v="Sat"/>
    <x v="9"/>
    <s v="US-2016-160780"/>
    <n v="1630"/>
    <s v="Wilson Jones 1 Hanging DublLock Ring Binders"/>
    <s v="Anna Andreadi"/>
    <n v="81001"/>
    <n v="-8"/>
    <n v="7"/>
    <n v="11"/>
  </r>
  <r>
    <n v="6"/>
    <x v="0"/>
    <x v="306"/>
    <x v="0"/>
    <x v="0"/>
    <n v="6"/>
    <x v="0"/>
    <x v="7"/>
    <x v="2"/>
    <x v="13"/>
    <x v="10"/>
    <s v="United States"/>
    <x v="774"/>
    <x v="3"/>
    <m/>
    <x v="0"/>
    <x v="1"/>
    <d v="2016-06-06T00:00:00"/>
    <s v="Fri"/>
    <x v="9"/>
    <s v="US-2016-161305"/>
    <n v="4"/>
    <s v="#10- 4 1/8 x 9 1/2 Recycled Envelopes"/>
    <s v="Kelly Williams"/>
    <n v="60623"/>
    <n v="5"/>
    <n v="2"/>
    <n v="14"/>
  </r>
  <r>
    <n v="6"/>
    <x v="0"/>
    <x v="306"/>
    <x v="0"/>
    <x v="0"/>
    <n v="6"/>
    <x v="0"/>
    <x v="2"/>
    <x v="2"/>
    <x v="13"/>
    <x v="10"/>
    <s v="United States"/>
    <x v="774"/>
    <x v="3"/>
    <m/>
    <x v="0"/>
    <x v="3"/>
    <d v="2016-06-06T00:00:00"/>
    <s v="Fri"/>
    <x v="9"/>
    <s v="US-2016-161305"/>
    <n v="270"/>
    <s v="Avery Trapezoid Ring Binder, 3 Capacity, Black, 1040 sheets"/>
    <s v="Kelly Williams"/>
    <n v="60623"/>
    <n v="-38"/>
    <n v="3"/>
    <n v="25"/>
  </r>
  <r>
    <n v="2"/>
    <x v="1"/>
    <x v="172"/>
    <x v="0"/>
    <x v="1"/>
    <n v="3"/>
    <x v="1"/>
    <x v="5"/>
    <x v="1"/>
    <x v="4"/>
    <x v="4"/>
    <s v="United States"/>
    <x v="58"/>
    <x v="3"/>
    <m/>
    <x v="0"/>
    <x v="2"/>
    <d v="2016-12-01T00:00:00"/>
    <s v="Sun"/>
    <x v="6"/>
    <s v="US-2016-161613"/>
    <n v="825"/>
    <s v="Hon 4070 Series Pagoda Round Back Stacking Chairs"/>
    <s v="Kelly Williams"/>
    <n v="77070"/>
    <n v="-19"/>
    <n v="3"/>
    <n v="674"/>
  </r>
  <r>
    <n v="4"/>
    <x v="1"/>
    <x v="77"/>
    <x v="0"/>
    <x v="0"/>
    <n v="6"/>
    <x v="0"/>
    <x v="8"/>
    <x v="0"/>
    <x v="1"/>
    <x v="1"/>
    <s v="United States"/>
    <x v="755"/>
    <x v="1"/>
    <m/>
    <x v="0"/>
    <x v="0"/>
    <d v="2016-05-16T00:00:00"/>
    <s v="Mon"/>
    <x v="5"/>
    <s v="US-2016-163146"/>
    <n v="920"/>
    <s v="Imation Clip USB flash drive - 8 GB"/>
    <s v="Anna Andreadi"/>
    <n v="94122"/>
    <n v="3"/>
    <n v="3"/>
    <n v="56"/>
  </r>
  <r>
    <n v="5"/>
    <x v="1"/>
    <x v="1292"/>
    <x v="0"/>
    <x v="0"/>
    <n v="6"/>
    <x v="2"/>
    <x v="4"/>
    <x v="2"/>
    <x v="170"/>
    <x v="3"/>
    <s v="United States"/>
    <x v="675"/>
    <x v="1"/>
    <m/>
    <x v="0"/>
    <x v="1"/>
    <d v="2016-04-08T00:00:00"/>
    <s v="Sun"/>
    <x v="4"/>
    <s v="US-2016-163797"/>
    <n v="121"/>
    <s v="Alliance Super-Size Bands, Assorted Sizes"/>
    <s v="Anna Andreadi"/>
    <n v="85224"/>
    <n v="-12"/>
    <n v="8"/>
    <n v="50"/>
  </r>
  <r>
    <n v="4"/>
    <x v="1"/>
    <x v="1304"/>
    <x v="0"/>
    <x v="0"/>
    <n v="6"/>
    <x v="0"/>
    <x v="5"/>
    <x v="1"/>
    <x v="1"/>
    <x v="1"/>
    <s v="United States"/>
    <x v="475"/>
    <x v="1"/>
    <s v="Yes"/>
    <x v="1"/>
    <x v="1"/>
    <d v="2016-08-15T00:00:00"/>
    <s v="Sun"/>
    <x v="10"/>
    <s v="US-2016-164406"/>
    <n v="1179"/>
    <s v="Novimex Fabric Task Chair"/>
    <s v="Anna Andreadi"/>
    <n v="94122"/>
    <n v="-12"/>
    <n v="4"/>
    <n v="195"/>
  </r>
  <r>
    <n v="4"/>
    <x v="1"/>
    <x v="1304"/>
    <x v="0"/>
    <x v="0"/>
    <n v="6"/>
    <x v="0"/>
    <x v="12"/>
    <x v="2"/>
    <x v="1"/>
    <x v="1"/>
    <s v="United States"/>
    <x v="475"/>
    <x v="1"/>
    <s v="Yes"/>
    <x v="1"/>
    <x v="0"/>
    <d v="2016-08-15T00:00:00"/>
    <s v="Sun"/>
    <x v="10"/>
    <s v="US-2016-164406"/>
    <n v="1584"/>
    <s v="Tripp Lite TLP810NET Broadband Surge for Modem/Fax"/>
    <s v="Anna Andreadi"/>
    <n v="94122"/>
    <n v="43"/>
    <n v="3"/>
    <n v="153"/>
  </r>
  <r>
    <n v="4"/>
    <x v="1"/>
    <x v="1304"/>
    <x v="0"/>
    <x v="0"/>
    <n v="6"/>
    <x v="0"/>
    <x v="3"/>
    <x v="2"/>
    <x v="1"/>
    <x v="1"/>
    <s v="United States"/>
    <x v="475"/>
    <x v="1"/>
    <s v="Yes"/>
    <x v="1"/>
    <x v="0"/>
    <d v="2016-08-15T00:00:00"/>
    <s v="Sun"/>
    <x v="10"/>
    <s v="US-2016-164406"/>
    <n v="1719"/>
    <s v="Xerox 1925"/>
    <s v="Anna Andreadi"/>
    <n v="94122"/>
    <n v="42"/>
    <n v="3"/>
    <n v="93"/>
  </r>
  <r>
    <n v="4"/>
    <x v="1"/>
    <x v="1304"/>
    <x v="0"/>
    <x v="0"/>
    <n v="6"/>
    <x v="0"/>
    <x v="2"/>
    <x v="2"/>
    <x v="1"/>
    <x v="1"/>
    <s v="United States"/>
    <x v="475"/>
    <x v="1"/>
    <s v="Yes"/>
    <x v="1"/>
    <x v="1"/>
    <d v="2016-08-15T00:00:00"/>
    <s v="Sun"/>
    <x v="10"/>
    <s v="US-2016-164406"/>
    <n v="688"/>
    <s v="GBC Durable Plastic Covers"/>
    <s v="Anna Andreadi"/>
    <n v="94122"/>
    <n v="15"/>
    <n v="3"/>
    <n v="46"/>
  </r>
  <r>
    <n v="4"/>
    <x v="1"/>
    <x v="1304"/>
    <x v="0"/>
    <x v="0"/>
    <n v="6"/>
    <x v="0"/>
    <x v="2"/>
    <x v="2"/>
    <x v="1"/>
    <x v="1"/>
    <s v="United States"/>
    <x v="475"/>
    <x v="1"/>
    <s v="Yes"/>
    <x v="1"/>
    <x v="1"/>
    <d v="2016-08-15T00:00:00"/>
    <s v="Sun"/>
    <x v="10"/>
    <s v="US-2016-164406"/>
    <n v="248"/>
    <s v="Avery Heavy-Duty EZD  Binder With Locking Rings"/>
    <s v="Anna Andreadi"/>
    <n v="94122"/>
    <n v="6"/>
    <n v="4"/>
    <n v="18"/>
  </r>
  <r>
    <n v="2"/>
    <x v="1"/>
    <x v="124"/>
    <x v="0"/>
    <x v="1"/>
    <n v="3"/>
    <x v="0"/>
    <x v="15"/>
    <x v="2"/>
    <x v="47"/>
    <x v="19"/>
    <s v="United States"/>
    <x v="206"/>
    <x v="0"/>
    <m/>
    <x v="0"/>
    <x v="1"/>
    <d v="2016-08-19T00:00:00"/>
    <s v="Thu"/>
    <x v="10"/>
    <s v="US-2016-164616"/>
    <n v="81"/>
    <s v="Acme Kleencut Forged Steel Scissors"/>
    <s v="Chuck Magee"/>
    <n v="43229"/>
    <n v="1"/>
    <n v="2"/>
    <n v="9"/>
  </r>
  <r>
    <n v="2"/>
    <x v="1"/>
    <x v="124"/>
    <x v="0"/>
    <x v="1"/>
    <n v="3"/>
    <x v="0"/>
    <x v="2"/>
    <x v="2"/>
    <x v="47"/>
    <x v="19"/>
    <s v="United States"/>
    <x v="206"/>
    <x v="0"/>
    <m/>
    <x v="0"/>
    <x v="4"/>
    <d v="2016-08-19T00:00:00"/>
    <s v="Thu"/>
    <x v="10"/>
    <s v="US-2016-164616"/>
    <n v="685"/>
    <s v="GBC DocuBind P50 Personal Binding Machine"/>
    <s v="Chuck Magee"/>
    <n v="43229"/>
    <n v="-59"/>
    <n v="4"/>
    <n v="77"/>
  </r>
  <r>
    <n v="2"/>
    <x v="1"/>
    <x v="35"/>
    <x v="0"/>
    <x v="1"/>
    <n v="3"/>
    <x v="0"/>
    <x v="11"/>
    <x v="2"/>
    <x v="4"/>
    <x v="4"/>
    <s v="United States"/>
    <x v="583"/>
    <x v="3"/>
    <m/>
    <x v="0"/>
    <x v="1"/>
    <d v="2016-07-22T00:00:00"/>
    <s v="Sun"/>
    <x v="1"/>
    <s v="US-2016-164644"/>
    <n v="637"/>
    <s v="Fellowes Bases and Tops For Staxonsteel/High-Stak Systems"/>
    <s v="Kelly Williams"/>
    <n v="77095"/>
    <n v="1"/>
    <n v="1"/>
    <n v="27"/>
  </r>
  <r>
    <n v="4"/>
    <x v="1"/>
    <x v="53"/>
    <x v="0"/>
    <x v="0"/>
    <n v="6"/>
    <x v="1"/>
    <x v="2"/>
    <x v="2"/>
    <x v="6"/>
    <x v="20"/>
    <s v="United States"/>
    <x v="67"/>
    <x v="2"/>
    <s v="Yes"/>
    <x v="1"/>
    <x v="0"/>
    <d v="2016-03-17T00:00:00"/>
    <s v="Tue"/>
    <x v="2"/>
    <s v="US-2016-164763"/>
    <n v="714"/>
    <s v="GBC Twin Loop Wire Binding Elements, 9/16 Spine, Black"/>
    <s v="Cassandra Brandow"/>
    <n v="39212"/>
    <n v="15"/>
    <n v="2"/>
    <n v="30"/>
  </r>
  <r>
    <n v="4"/>
    <x v="1"/>
    <x v="53"/>
    <x v="0"/>
    <x v="0"/>
    <n v="6"/>
    <x v="1"/>
    <x v="3"/>
    <x v="2"/>
    <x v="6"/>
    <x v="20"/>
    <s v="United States"/>
    <x v="67"/>
    <x v="2"/>
    <s v="Yes"/>
    <x v="1"/>
    <x v="0"/>
    <d v="2016-03-17T00:00:00"/>
    <s v="Tue"/>
    <x v="2"/>
    <s v="US-2016-164763"/>
    <n v="1754"/>
    <s v="Xerox 1957"/>
    <s v="Cassandra Brandow"/>
    <n v="39212"/>
    <n v="6"/>
    <n v="2"/>
    <n v="13"/>
  </r>
  <r>
    <n v="4"/>
    <x v="1"/>
    <x v="53"/>
    <x v="0"/>
    <x v="0"/>
    <n v="6"/>
    <x v="1"/>
    <x v="12"/>
    <x v="2"/>
    <x v="6"/>
    <x v="20"/>
    <s v="United States"/>
    <x v="67"/>
    <x v="2"/>
    <s v="Yes"/>
    <x v="1"/>
    <x v="0"/>
    <d v="2016-03-17T00:00:00"/>
    <s v="Tue"/>
    <x v="2"/>
    <s v="US-2016-164763"/>
    <n v="287"/>
    <s v="Belkin 6 Outlet Metallic Surge Strip"/>
    <s v="Cassandra Brandow"/>
    <n v="39212"/>
    <n v="8"/>
    <n v="3"/>
    <n v="33"/>
  </r>
  <r>
    <n v="4"/>
    <x v="1"/>
    <x v="53"/>
    <x v="0"/>
    <x v="0"/>
    <n v="6"/>
    <x v="1"/>
    <x v="2"/>
    <x v="2"/>
    <x v="6"/>
    <x v="20"/>
    <s v="United States"/>
    <x v="67"/>
    <x v="2"/>
    <s v="Yes"/>
    <x v="1"/>
    <x v="0"/>
    <d v="2016-03-17T00:00:00"/>
    <s v="Tue"/>
    <x v="2"/>
    <s v="US-2016-164763"/>
    <n v="57"/>
    <s v="Acco Pressboard Covers with Storage Hooks, 9 1/2 x 11, Executive Red"/>
    <s v="Cassandra Brandow"/>
    <n v="39212"/>
    <n v="5"/>
    <n v="3"/>
    <n v="11"/>
  </r>
  <r>
    <n v="4"/>
    <x v="1"/>
    <x v="53"/>
    <x v="0"/>
    <x v="0"/>
    <n v="6"/>
    <x v="1"/>
    <x v="3"/>
    <x v="2"/>
    <x v="6"/>
    <x v="20"/>
    <s v="United States"/>
    <x v="67"/>
    <x v="2"/>
    <s v="Yes"/>
    <x v="1"/>
    <x v="0"/>
    <d v="2016-03-17T00:00:00"/>
    <s v="Tue"/>
    <x v="2"/>
    <s v="US-2016-164763"/>
    <n v="544"/>
    <s v="EcoTones Memo Sheets"/>
    <s v="Cassandra Brandow"/>
    <n v="39212"/>
    <n v="8"/>
    <n v="4"/>
    <n v="16"/>
  </r>
  <r>
    <n v="0"/>
    <x v="0"/>
    <x v="184"/>
    <x v="0"/>
    <x v="3"/>
    <n v="0"/>
    <x v="0"/>
    <x v="9"/>
    <x v="1"/>
    <x v="258"/>
    <x v="4"/>
    <s v="United States"/>
    <x v="739"/>
    <x v="3"/>
    <m/>
    <x v="0"/>
    <x v="7"/>
    <d v="2016-02-18T00:00:00"/>
    <s v="Wed"/>
    <x v="3"/>
    <s v="US-2016-165589"/>
    <n v="489"/>
    <s v="DAX Copper Panel Document Frame, 5 x 7 Size"/>
    <s v="Kelly Williams"/>
    <n v="79424"/>
    <n v="-11"/>
    <n v="5"/>
    <n v="25"/>
  </r>
  <r>
    <n v="5"/>
    <x v="1"/>
    <x v="12"/>
    <x v="0"/>
    <x v="0"/>
    <n v="6"/>
    <x v="0"/>
    <x v="9"/>
    <x v="1"/>
    <x v="79"/>
    <x v="32"/>
    <s v="United States"/>
    <x v="678"/>
    <x v="2"/>
    <m/>
    <x v="0"/>
    <x v="0"/>
    <d v="2016-06-01T00:00:00"/>
    <s v="Sun"/>
    <x v="9"/>
    <s v="US-2016-165659"/>
    <n v="22"/>
    <s v="3M Hangers With Command Adhesive"/>
    <s v="Cassandra Brandow"/>
    <n v="72209"/>
    <n v="9"/>
    <n v="6"/>
    <n v="22"/>
  </r>
  <r>
    <n v="5"/>
    <x v="1"/>
    <x v="12"/>
    <x v="0"/>
    <x v="0"/>
    <n v="6"/>
    <x v="0"/>
    <x v="0"/>
    <x v="0"/>
    <x v="79"/>
    <x v="32"/>
    <s v="United States"/>
    <x v="678"/>
    <x v="2"/>
    <m/>
    <x v="0"/>
    <x v="0"/>
    <d v="2016-06-01T00:00:00"/>
    <s v="Sun"/>
    <x v="9"/>
    <s v="US-2016-165659"/>
    <n v="102"/>
    <s v="Adtran 1202752G1"/>
    <s v="Cassandra Brandow"/>
    <n v="72209"/>
    <n v="229"/>
    <n v="7"/>
    <n v="882"/>
  </r>
  <r>
    <n v="4"/>
    <x v="1"/>
    <x v="105"/>
    <x v="0"/>
    <x v="0"/>
    <n v="6"/>
    <x v="1"/>
    <x v="1"/>
    <x v="1"/>
    <x v="17"/>
    <x v="1"/>
    <s v="United States"/>
    <x v="505"/>
    <x v="1"/>
    <m/>
    <x v="0"/>
    <x v="1"/>
    <d v="2016-07-13T00:00:00"/>
    <s v="Fri"/>
    <x v="1"/>
    <s v="US-2016-165862"/>
    <n v="317"/>
    <s v="Bevis Round Conference Table Top &amp; Single Column Base"/>
    <s v="Anna Andreadi"/>
    <n v="90049"/>
    <n v="4"/>
    <n v="3"/>
    <n v="351"/>
  </r>
  <r>
    <n v="2"/>
    <x v="2"/>
    <x v="175"/>
    <x v="0"/>
    <x v="2"/>
    <n v="1"/>
    <x v="2"/>
    <x v="9"/>
    <x v="1"/>
    <x v="440"/>
    <x v="4"/>
    <s v="United States"/>
    <x v="309"/>
    <x v="3"/>
    <m/>
    <x v="0"/>
    <x v="7"/>
    <d v="2016-09-21T00:00:00"/>
    <s v="Sat"/>
    <x v="0"/>
    <s v="US-2016-166310"/>
    <n v="482"/>
    <s v="Dana Swing-Arm Lamps"/>
    <s v="Kelly Williams"/>
    <n v="75043"/>
    <n v="-7"/>
    <n v="2"/>
    <n v="9"/>
  </r>
  <r>
    <n v="3"/>
    <x v="2"/>
    <x v="143"/>
    <x v="0"/>
    <x v="2"/>
    <n v="1"/>
    <x v="0"/>
    <x v="3"/>
    <x v="2"/>
    <x v="108"/>
    <x v="30"/>
    <s v="United States"/>
    <x v="469"/>
    <x v="3"/>
    <m/>
    <x v="0"/>
    <x v="0"/>
    <d v="2016-08-22T00:00:00"/>
    <s v="Sun"/>
    <x v="10"/>
    <s v="US-2016-166828"/>
    <n v="1690"/>
    <s v="Xerox 1899"/>
    <s v="Kelly Williams"/>
    <n v="63301"/>
    <n v="6"/>
    <n v="2"/>
    <n v="12"/>
  </r>
  <r>
    <n v="3"/>
    <x v="0"/>
    <x v="142"/>
    <x v="0"/>
    <x v="1"/>
    <n v="3"/>
    <x v="0"/>
    <x v="0"/>
    <x v="0"/>
    <x v="196"/>
    <x v="3"/>
    <s v="United States"/>
    <x v="697"/>
    <x v="1"/>
    <m/>
    <x v="0"/>
    <x v="1"/>
    <d v="2016-10-31T00:00:00"/>
    <s v="Tue"/>
    <x v="7"/>
    <s v="US-2016-167262"/>
    <n v="1280"/>
    <s v="Plantronics HL10 Handset Lifter"/>
    <s v="Anna Andreadi"/>
    <n v="85323"/>
    <n v="84"/>
    <n v="8"/>
    <n v="742"/>
  </r>
  <r>
    <n v="5"/>
    <x v="1"/>
    <x v="92"/>
    <x v="0"/>
    <x v="0"/>
    <n v="6"/>
    <x v="0"/>
    <x v="3"/>
    <x v="2"/>
    <x v="412"/>
    <x v="2"/>
    <s v="United States"/>
    <x v="121"/>
    <x v="2"/>
    <m/>
    <x v="0"/>
    <x v="1"/>
    <d v="2016-09-30T00:00:00"/>
    <s v="Mon"/>
    <x v="8"/>
    <s v="US-2016-167633"/>
    <n v="1821"/>
    <s v="Xerox 217"/>
    <s v="Cassandra Brandow"/>
    <n v="33437"/>
    <n v="5"/>
    <n v="3"/>
    <n v="16"/>
  </r>
  <r>
    <n v="5"/>
    <x v="1"/>
    <x v="260"/>
    <x v="0"/>
    <x v="0"/>
    <n v="6"/>
    <x v="1"/>
    <x v="5"/>
    <x v="1"/>
    <x v="17"/>
    <x v="1"/>
    <s v="United States"/>
    <x v="395"/>
    <x v="1"/>
    <m/>
    <x v="0"/>
    <x v="1"/>
    <d v="2016-12-24T00:00:00"/>
    <s v="Tue"/>
    <x v="6"/>
    <s v="US-2016-167738"/>
    <n v="771"/>
    <s v="Global Value Mid-Back Managers Chair, Gray"/>
    <s v="Anna Andreadi"/>
    <n v="90045"/>
    <n v="18"/>
    <n v="6"/>
    <n v="292"/>
  </r>
  <r>
    <n v="5"/>
    <x v="1"/>
    <x v="260"/>
    <x v="0"/>
    <x v="0"/>
    <n v="6"/>
    <x v="1"/>
    <x v="11"/>
    <x v="2"/>
    <x v="17"/>
    <x v="1"/>
    <s v="United States"/>
    <x v="395"/>
    <x v="1"/>
    <m/>
    <x v="0"/>
    <x v="0"/>
    <d v="2016-12-24T00:00:00"/>
    <s v="Tue"/>
    <x v="6"/>
    <s v="US-2016-167738"/>
    <n v="982"/>
    <s v="Letter Size Cart"/>
    <s v="Anna Andreadi"/>
    <n v="90045"/>
    <n v="41"/>
    <n v="1"/>
    <n v="143"/>
  </r>
  <r>
    <n v="6"/>
    <x v="0"/>
    <x v="176"/>
    <x v="0"/>
    <x v="0"/>
    <n v="6"/>
    <x v="1"/>
    <x v="7"/>
    <x v="2"/>
    <x v="117"/>
    <x v="4"/>
    <s v="United States"/>
    <x v="765"/>
    <x v="3"/>
    <m/>
    <x v="0"/>
    <x v="1"/>
    <d v="2016-11-21T00:00:00"/>
    <s v="Sat"/>
    <x v="7"/>
    <s v="US-2016-168501"/>
    <n v="1292"/>
    <s v="Poly String Tie Envelopes"/>
    <s v="Kelly Williams"/>
    <n v="75220"/>
    <n v="1"/>
    <n v="1"/>
    <n v="2"/>
  </r>
  <r>
    <n v="6"/>
    <x v="0"/>
    <x v="176"/>
    <x v="0"/>
    <x v="0"/>
    <n v="6"/>
    <x v="1"/>
    <x v="0"/>
    <x v="0"/>
    <x v="117"/>
    <x v="4"/>
    <s v="United States"/>
    <x v="765"/>
    <x v="3"/>
    <m/>
    <x v="0"/>
    <x v="1"/>
    <d v="2016-11-21T00:00:00"/>
    <s v="Sat"/>
    <x v="7"/>
    <s v="US-2016-168501"/>
    <n v="1335"/>
    <s v="RCA Visys Integrated PBX 8-Line Router"/>
    <s v="Kelly Williams"/>
    <n v="75220"/>
    <n v="17"/>
    <n v="5"/>
    <n v="268"/>
  </r>
  <r>
    <n v="3"/>
    <x v="0"/>
    <x v="91"/>
    <x v="0"/>
    <x v="1"/>
    <n v="3"/>
    <x v="1"/>
    <x v="11"/>
    <x v="2"/>
    <x v="0"/>
    <x v="0"/>
    <s v="United States"/>
    <x v="23"/>
    <x v="0"/>
    <m/>
    <x v="0"/>
    <x v="0"/>
    <d v="2016-02-07T00:00:00"/>
    <s v="Sat"/>
    <x v="3"/>
    <s v="US-2016-169390"/>
    <n v="54"/>
    <s v="Acco Perma 4000 Stacking Storage Drawers"/>
    <s v="Chuck Magee"/>
    <n v="10024"/>
    <n v="10"/>
    <n v="4"/>
    <n v="65"/>
  </r>
  <r>
    <n v="5"/>
    <x v="1"/>
    <x v="120"/>
    <x v="1"/>
    <x v="0"/>
    <n v="6"/>
    <x v="1"/>
    <x v="2"/>
    <x v="2"/>
    <x v="130"/>
    <x v="3"/>
    <s v="United States"/>
    <x v="725"/>
    <x v="1"/>
    <m/>
    <x v="0"/>
    <x v="4"/>
    <d v="2016-12-30T00:00:00"/>
    <s v="Mon"/>
    <x v="11"/>
    <s v="US-2016-169789"/>
    <n v="898"/>
    <s v="Ibico Ibimaster 300 Manual Binding System"/>
    <s v="Anna Andreadi"/>
    <n v="85023"/>
    <n v="-460"/>
    <n v="5"/>
    <n v="552"/>
  </r>
  <r>
    <n v="4"/>
    <x v="1"/>
    <x v="590"/>
    <x v="1"/>
    <x v="0"/>
    <n v="6"/>
    <x v="2"/>
    <x v="0"/>
    <x v="0"/>
    <x v="70"/>
    <x v="28"/>
    <s v="United States"/>
    <x v="2"/>
    <x v="3"/>
    <m/>
    <x v="0"/>
    <x v="0"/>
    <d v="2017-06-29T00:00:00"/>
    <s v="Sun"/>
    <x v="1"/>
    <s v="US-2017-100069"/>
    <n v="431"/>
    <s v="Cisco 8x8 Inc. 6753i IP Business Phone System"/>
    <s v="Kelly Williams"/>
    <n v="68104"/>
    <n v="73"/>
    <n v="2"/>
    <n v="270"/>
  </r>
  <r>
    <n v="4"/>
    <x v="1"/>
    <x v="325"/>
    <x v="1"/>
    <x v="0"/>
    <n v="6"/>
    <x v="1"/>
    <x v="16"/>
    <x v="0"/>
    <x v="13"/>
    <x v="10"/>
    <s v="United States"/>
    <x v="27"/>
    <x v="3"/>
    <m/>
    <x v="0"/>
    <x v="1"/>
    <d v="2017-08-28T00:00:00"/>
    <s v="Sat"/>
    <x v="0"/>
    <s v="US-2017-100377"/>
    <n v="400"/>
    <s v="Canon Imageclass D680 Copier / Fax"/>
    <s v="Kelly Williams"/>
    <n v="60623"/>
    <n v="875"/>
    <n v="5"/>
    <n v="2800"/>
  </r>
  <r>
    <n v="2"/>
    <x v="2"/>
    <x v="369"/>
    <x v="1"/>
    <x v="2"/>
    <n v="1"/>
    <x v="0"/>
    <x v="9"/>
    <x v="1"/>
    <x v="13"/>
    <x v="10"/>
    <s v="United States"/>
    <x v="690"/>
    <x v="3"/>
    <m/>
    <x v="0"/>
    <x v="7"/>
    <d v="2017-09-27T00:00:00"/>
    <s v="Fri"/>
    <x v="0"/>
    <s v="US-2017-100531"/>
    <n v="493"/>
    <s v="DAX Metal Frame, Desktop, Stepped-Edge"/>
    <s v="Kelly Williams"/>
    <n v="60610"/>
    <n v="-13"/>
    <n v="3"/>
    <n v="24"/>
  </r>
  <r>
    <n v="2"/>
    <x v="2"/>
    <x v="369"/>
    <x v="1"/>
    <x v="2"/>
    <n v="1"/>
    <x v="0"/>
    <x v="2"/>
    <x v="2"/>
    <x v="13"/>
    <x v="10"/>
    <s v="United States"/>
    <x v="690"/>
    <x v="3"/>
    <m/>
    <x v="0"/>
    <x v="3"/>
    <d v="2017-09-27T00:00:00"/>
    <s v="Fri"/>
    <x v="0"/>
    <s v="US-2017-100531"/>
    <n v="1609"/>
    <s v="Vinyl Sectional Post Binders"/>
    <s v="Kelly Williams"/>
    <n v="60610"/>
    <n v="-23"/>
    <n v="2"/>
    <n v="15"/>
  </r>
  <r>
    <n v="7"/>
    <x v="2"/>
    <x v="1305"/>
    <x v="1"/>
    <x v="0"/>
    <n v="6"/>
    <x v="2"/>
    <x v="9"/>
    <x v="1"/>
    <x v="385"/>
    <x v="10"/>
    <s v="United States"/>
    <x v="309"/>
    <x v="3"/>
    <m/>
    <x v="0"/>
    <x v="7"/>
    <d v="2017-01-17T00:00:00"/>
    <s v="Tue"/>
    <x v="11"/>
    <s v="US-2017-101399"/>
    <n v="560"/>
    <s v="Eldon ClusterMat Chair Mat with Cordless Antistatic Protection"/>
    <s v="Kelly Williams"/>
    <n v="60068"/>
    <n v="-312"/>
    <n v="7"/>
    <n v="255"/>
  </r>
  <r>
    <n v="2"/>
    <x v="1"/>
    <x v="402"/>
    <x v="1"/>
    <x v="1"/>
    <n v="3"/>
    <x v="0"/>
    <x v="5"/>
    <x v="1"/>
    <x v="31"/>
    <x v="19"/>
    <s v="United States"/>
    <x v="402"/>
    <x v="0"/>
    <m/>
    <x v="0"/>
    <x v="2"/>
    <d v="2017-11-21T00:00:00"/>
    <s v="Sat"/>
    <x v="7"/>
    <s v="US-2017-101511"/>
    <n v="1233"/>
    <s v="Padded Folding Chairs, Black, 4/Carton"/>
    <s v="Chuck Magee"/>
    <n v="43055"/>
    <n v="-11"/>
    <n v="7"/>
    <n v="397"/>
  </r>
  <r>
    <n v="2"/>
    <x v="1"/>
    <x v="402"/>
    <x v="1"/>
    <x v="1"/>
    <n v="3"/>
    <x v="0"/>
    <x v="15"/>
    <x v="2"/>
    <x v="31"/>
    <x v="19"/>
    <s v="United States"/>
    <x v="402"/>
    <x v="0"/>
    <m/>
    <x v="0"/>
    <x v="1"/>
    <d v="2017-11-21T00:00:00"/>
    <s v="Sat"/>
    <x v="7"/>
    <s v="US-2017-101511"/>
    <n v="84"/>
    <s v="Acme Rosewood Handle Letter Opener"/>
    <s v="Chuck Magee"/>
    <n v="43055"/>
    <n v="-4"/>
    <n v="5"/>
    <n v="16"/>
  </r>
  <r>
    <n v="4"/>
    <x v="1"/>
    <x v="561"/>
    <x v="1"/>
    <x v="0"/>
    <n v="6"/>
    <x v="0"/>
    <x v="14"/>
    <x v="1"/>
    <x v="78"/>
    <x v="31"/>
    <s v="United States"/>
    <x v="734"/>
    <x v="1"/>
    <m/>
    <x v="0"/>
    <x v="4"/>
    <d v="2017-12-24T00:00:00"/>
    <s v="Tue"/>
    <x v="6"/>
    <s v="US-2017-103471"/>
    <n v="169"/>
    <s v="Atlantic Metals Mobile 4-Shelf Bookcases, Custom Colors"/>
    <s v="Anna Andreadi"/>
    <n v="80906"/>
    <n v="-787"/>
    <n v="7"/>
    <n v="590"/>
  </r>
  <r>
    <n v="4"/>
    <x v="1"/>
    <x v="561"/>
    <x v="1"/>
    <x v="0"/>
    <n v="6"/>
    <x v="0"/>
    <x v="6"/>
    <x v="2"/>
    <x v="78"/>
    <x v="31"/>
    <s v="United States"/>
    <x v="734"/>
    <x v="1"/>
    <m/>
    <x v="0"/>
    <x v="1"/>
    <d v="2017-12-24T00:00:00"/>
    <s v="Tue"/>
    <x v="6"/>
    <s v="US-2017-103471"/>
    <n v="520"/>
    <s v="Dixon My First Ticonderoga Pencil, #2"/>
    <s v="Anna Andreadi"/>
    <n v="80906"/>
    <n v="2"/>
    <n v="3"/>
    <n v="14"/>
  </r>
  <r>
    <n v="2"/>
    <x v="1"/>
    <x v="351"/>
    <x v="1"/>
    <x v="1"/>
    <n v="3"/>
    <x v="0"/>
    <x v="9"/>
    <x v="1"/>
    <x v="42"/>
    <x v="1"/>
    <s v="United States"/>
    <x v="521"/>
    <x v="1"/>
    <m/>
    <x v="0"/>
    <x v="0"/>
    <d v="2017-03-29T00:00:00"/>
    <s v="Sun"/>
    <x v="2"/>
    <s v="US-2017-103996"/>
    <n v="678"/>
    <s v="G.E. Longer-Life Indoor Recessed Floodlight Bulbs"/>
    <s v="Anna Andreadi"/>
    <n v="92105"/>
    <n v="10"/>
    <n v="3"/>
    <n v="20"/>
  </r>
  <r>
    <n v="2"/>
    <x v="1"/>
    <x v="351"/>
    <x v="1"/>
    <x v="1"/>
    <n v="3"/>
    <x v="0"/>
    <x v="3"/>
    <x v="2"/>
    <x v="42"/>
    <x v="1"/>
    <s v="United States"/>
    <x v="521"/>
    <x v="1"/>
    <m/>
    <x v="0"/>
    <x v="0"/>
    <d v="2017-03-29T00:00:00"/>
    <s v="Sun"/>
    <x v="2"/>
    <s v="US-2017-103996"/>
    <n v="1576"/>
    <s v="Tops Wirebound Message Log Books"/>
    <s v="Anna Andreadi"/>
    <n v="92105"/>
    <n v="5"/>
    <n v="3"/>
    <n v="10"/>
  </r>
  <r>
    <n v="2"/>
    <x v="1"/>
    <x v="351"/>
    <x v="1"/>
    <x v="1"/>
    <n v="3"/>
    <x v="0"/>
    <x v="3"/>
    <x v="2"/>
    <x v="42"/>
    <x v="1"/>
    <s v="United States"/>
    <x v="521"/>
    <x v="1"/>
    <m/>
    <x v="0"/>
    <x v="0"/>
    <d v="2017-03-29T00:00:00"/>
    <s v="Sun"/>
    <x v="2"/>
    <s v="US-2017-103996"/>
    <n v="1670"/>
    <s v="Xerox 1880"/>
    <s v="Anna Andreadi"/>
    <n v="92105"/>
    <n v="100"/>
    <n v="6"/>
    <n v="213"/>
  </r>
  <r>
    <n v="2"/>
    <x v="1"/>
    <x v="351"/>
    <x v="1"/>
    <x v="1"/>
    <n v="3"/>
    <x v="0"/>
    <x v="8"/>
    <x v="0"/>
    <x v="42"/>
    <x v="1"/>
    <s v="United States"/>
    <x v="521"/>
    <x v="1"/>
    <m/>
    <x v="0"/>
    <x v="0"/>
    <d v="2017-03-29T00:00:00"/>
    <s v="Sun"/>
    <x v="2"/>
    <s v="US-2017-103996"/>
    <n v="1076"/>
    <s v="Memorex Froggy Flash Drive 8 GB"/>
    <s v="Anna Andreadi"/>
    <n v="92105"/>
    <n v="21"/>
    <n v="3"/>
    <n v="53"/>
  </r>
  <r>
    <n v="5"/>
    <x v="2"/>
    <x v="361"/>
    <x v="1"/>
    <x v="1"/>
    <n v="3"/>
    <x v="1"/>
    <x v="11"/>
    <x v="2"/>
    <x v="0"/>
    <x v="0"/>
    <s v="United States"/>
    <x v="603"/>
    <x v="0"/>
    <m/>
    <x v="0"/>
    <x v="0"/>
    <d v="2017-09-03T00:00:00"/>
    <s v="Tue"/>
    <x v="0"/>
    <s v="US-2017-104185"/>
    <n v="907"/>
    <s v="Iceberg Mobile Mega Data/Printer Cart"/>
    <s v="Chuck Magee"/>
    <n v="10009"/>
    <n v="31"/>
    <n v="1"/>
    <n v="120"/>
  </r>
  <r>
    <n v="4"/>
    <x v="1"/>
    <x v="421"/>
    <x v="1"/>
    <x v="0"/>
    <n v="6"/>
    <x v="0"/>
    <x v="2"/>
    <x v="2"/>
    <x v="277"/>
    <x v="10"/>
    <s v="United States"/>
    <x v="678"/>
    <x v="3"/>
    <m/>
    <x v="0"/>
    <x v="3"/>
    <d v="2017-10-22T00:00:00"/>
    <s v="Sun"/>
    <x v="8"/>
    <s v="US-2017-104430"/>
    <n v="692"/>
    <s v="GBC Instant Report Kit"/>
    <s v="Kelly Williams"/>
    <n v="61701"/>
    <n v="-8"/>
    <n v="4"/>
    <n v="5"/>
  </r>
  <r>
    <n v="1"/>
    <x v="2"/>
    <x v="388"/>
    <x v="1"/>
    <x v="3"/>
    <n v="0"/>
    <x v="0"/>
    <x v="9"/>
    <x v="1"/>
    <x v="4"/>
    <x v="4"/>
    <s v="United States"/>
    <x v="690"/>
    <x v="3"/>
    <m/>
    <x v="0"/>
    <x v="7"/>
    <d v="2017-12-01T00:00:00"/>
    <s v="Sun"/>
    <x v="6"/>
    <s v="US-2017-105676"/>
    <n v="577"/>
    <s v="Eldon Image Series Desk Accessories, Burgundy"/>
    <s v="Kelly Williams"/>
    <n v="77036"/>
    <n v="-4"/>
    <n v="4"/>
    <n v="7"/>
  </r>
  <r>
    <n v="2"/>
    <x v="2"/>
    <x v="546"/>
    <x v="1"/>
    <x v="2"/>
    <n v="1"/>
    <x v="0"/>
    <x v="8"/>
    <x v="0"/>
    <x v="153"/>
    <x v="2"/>
    <s v="United States"/>
    <x v="697"/>
    <x v="2"/>
    <m/>
    <x v="0"/>
    <x v="1"/>
    <d v="2017-06-15T00:00:00"/>
    <s v="Sun"/>
    <x v="9"/>
    <s v="US-2017-106495"/>
    <n v="307"/>
    <s v="Belkin Standard 104 key USB Keyboard"/>
    <s v="Cassandra Brandow"/>
    <n v="33614"/>
    <n v="-1"/>
    <n v="1"/>
    <n v="12"/>
  </r>
  <r>
    <n v="5"/>
    <x v="2"/>
    <x v="369"/>
    <x v="1"/>
    <x v="1"/>
    <n v="3"/>
    <x v="0"/>
    <x v="6"/>
    <x v="2"/>
    <x v="196"/>
    <x v="3"/>
    <s v="United States"/>
    <x v="6"/>
    <x v="1"/>
    <m/>
    <x v="0"/>
    <x v="1"/>
    <d v="2017-09-24T00:00:00"/>
    <s v="Tue"/>
    <x v="0"/>
    <s v="US-2017-106873"/>
    <n v="523"/>
    <s v="Dixon Ticonderoga Core-Lock Colored Pencils"/>
    <s v="Anna Andreadi"/>
    <n v="85323"/>
    <n v="2"/>
    <n v="2"/>
    <n v="15"/>
  </r>
  <r>
    <n v="5"/>
    <x v="2"/>
    <x v="369"/>
    <x v="1"/>
    <x v="1"/>
    <n v="3"/>
    <x v="0"/>
    <x v="6"/>
    <x v="2"/>
    <x v="196"/>
    <x v="3"/>
    <s v="United States"/>
    <x v="6"/>
    <x v="1"/>
    <m/>
    <x v="0"/>
    <x v="1"/>
    <d v="2017-09-24T00:00:00"/>
    <s v="Tue"/>
    <x v="0"/>
    <s v="US-2017-106873"/>
    <n v="1131"/>
    <s v="Newell 317"/>
    <s v="Anna Andreadi"/>
    <n v="85323"/>
    <n v="2"/>
    <n v="7"/>
    <n v="16"/>
  </r>
  <r>
    <n v="5"/>
    <x v="2"/>
    <x v="369"/>
    <x v="1"/>
    <x v="1"/>
    <n v="3"/>
    <x v="0"/>
    <x v="8"/>
    <x v="0"/>
    <x v="196"/>
    <x v="3"/>
    <s v="United States"/>
    <x v="6"/>
    <x v="1"/>
    <m/>
    <x v="0"/>
    <x v="1"/>
    <d v="2017-09-24T00:00:00"/>
    <s v="Tue"/>
    <x v="0"/>
    <s v="US-2017-106873"/>
    <n v="883"/>
    <s v="HP Standard 104 key PS/2 Keyboard"/>
    <s v="Anna Andreadi"/>
    <n v="85323"/>
    <n v="1"/>
    <n v="2"/>
    <n v="23"/>
  </r>
  <r>
    <n v="2"/>
    <x v="2"/>
    <x v="450"/>
    <x v="1"/>
    <x v="2"/>
    <n v="1"/>
    <x v="2"/>
    <x v="2"/>
    <x v="2"/>
    <x v="4"/>
    <x v="4"/>
    <s v="United States"/>
    <x v="255"/>
    <x v="3"/>
    <m/>
    <x v="0"/>
    <x v="3"/>
    <d v="2017-07-13T00:00:00"/>
    <s v="Fri"/>
    <x v="1"/>
    <s v="US-2017-107349"/>
    <n v="1644"/>
    <s v="Wilson Jones Heavy-Duty Casebound Ring Binders with Metal Hinges"/>
    <s v="Kelly Williams"/>
    <n v="77095"/>
    <n v="-67"/>
    <n v="6"/>
    <n v="42"/>
  </r>
  <r>
    <n v="2"/>
    <x v="2"/>
    <x v="548"/>
    <x v="1"/>
    <x v="2"/>
    <n v="1"/>
    <x v="1"/>
    <x v="3"/>
    <x v="2"/>
    <x v="17"/>
    <x v="1"/>
    <s v="United States"/>
    <x v="327"/>
    <x v="1"/>
    <m/>
    <x v="0"/>
    <x v="0"/>
    <d v="2017-03-23T00:00:00"/>
    <s v="Mon"/>
    <x v="2"/>
    <s v="US-2017-107944"/>
    <n v="1571"/>
    <s v="TOPS Carbonless Receipt Book, Four 2-3/4 x 7-1/4 Money Receipts per Page"/>
    <s v="Anna Andreadi"/>
    <n v="90008"/>
    <n v="93"/>
    <n v="11"/>
    <n v="193"/>
  </r>
  <r>
    <n v="2"/>
    <x v="2"/>
    <x v="548"/>
    <x v="1"/>
    <x v="2"/>
    <n v="1"/>
    <x v="1"/>
    <x v="8"/>
    <x v="0"/>
    <x v="17"/>
    <x v="1"/>
    <s v="United States"/>
    <x v="327"/>
    <x v="1"/>
    <m/>
    <x v="0"/>
    <x v="0"/>
    <d v="2017-03-23T00:00:00"/>
    <s v="Mon"/>
    <x v="2"/>
    <s v="US-2017-107944"/>
    <n v="1011"/>
    <s v="Logitech G600 MMO Gaming Mouse"/>
    <s v="Anna Andreadi"/>
    <n v="90008"/>
    <n v="86"/>
    <n v="3"/>
    <n v="240"/>
  </r>
  <r>
    <n v="7"/>
    <x v="2"/>
    <x v="1306"/>
    <x v="1"/>
    <x v="0"/>
    <n v="6"/>
    <x v="0"/>
    <x v="1"/>
    <x v="1"/>
    <x v="67"/>
    <x v="2"/>
    <s v="United States"/>
    <x v="689"/>
    <x v="2"/>
    <m/>
    <x v="0"/>
    <x v="11"/>
    <d v="2017-10-11T00:00:00"/>
    <s v="Wed"/>
    <x v="8"/>
    <s v="US-2017-108966"/>
    <n v="368"/>
    <s v="Bretford CR4500 Series Slim Rectangular Table"/>
    <s v="Cassandra Brandow"/>
    <n v="33311"/>
    <n v="-383"/>
    <n v="5"/>
    <n v="958"/>
  </r>
  <r>
    <n v="7"/>
    <x v="2"/>
    <x v="1306"/>
    <x v="1"/>
    <x v="0"/>
    <n v="6"/>
    <x v="0"/>
    <x v="11"/>
    <x v="2"/>
    <x v="67"/>
    <x v="2"/>
    <s v="United States"/>
    <x v="689"/>
    <x v="2"/>
    <m/>
    <x v="0"/>
    <x v="1"/>
    <d v="2017-10-11T00:00:00"/>
    <s v="Wed"/>
    <x v="8"/>
    <s v="US-2017-108966"/>
    <n v="574"/>
    <s v="Eldon Fold N Roll Cart System"/>
    <s v="Cassandra Brandow"/>
    <n v="33311"/>
    <n v="3"/>
    <n v="2"/>
    <n v="22"/>
  </r>
  <r>
    <n v="6"/>
    <x v="0"/>
    <x v="419"/>
    <x v="1"/>
    <x v="0"/>
    <n v="6"/>
    <x v="1"/>
    <x v="12"/>
    <x v="2"/>
    <x v="0"/>
    <x v="0"/>
    <s v="United States"/>
    <x v="83"/>
    <x v="0"/>
    <m/>
    <x v="0"/>
    <x v="0"/>
    <d v="2017-09-06T00:00:00"/>
    <s v="Fri"/>
    <x v="0"/>
    <s v="US-2017-109015"/>
    <n v="336"/>
    <s v="Black &amp; Decker Filter for Double Action Dustbuster Cordless Vac BLDV7210"/>
    <s v="Chuck Magee"/>
    <n v="10011"/>
    <n v="2"/>
    <n v="1"/>
    <n v="8"/>
  </r>
  <r>
    <n v="6"/>
    <x v="0"/>
    <x v="419"/>
    <x v="1"/>
    <x v="0"/>
    <n v="6"/>
    <x v="1"/>
    <x v="0"/>
    <x v="0"/>
    <x v="0"/>
    <x v="0"/>
    <s v="United States"/>
    <x v="83"/>
    <x v="0"/>
    <m/>
    <x v="0"/>
    <x v="0"/>
    <d v="2017-09-06T00:00:00"/>
    <s v="Fri"/>
    <x v="0"/>
    <s v="US-2017-109015"/>
    <n v="1455"/>
    <s v="ShoreTel ShorePhone IP 230 VoIP phone"/>
    <s v="Chuck Magee"/>
    <n v="10011"/>
    <n v="101"/>
    <n v="2"/>
    <n v="338"/>
  </r>
  <r>
    <n v="3"/>
    <x v="2"/>
    <x v="499"/>
    <x v="1"/>
    <x v="2"/>
    <n v="1"/>
    <x v="0"/>
    <x v="6"/>
    <x v="2"/>
    <x v="149"/>
    <x v="37"/>
    <s v="United States"/>
    <x v="320"/>
    <x v="1"/>
    <m/>
    <x v="0"/>
    <x v="1"/>
    <d v="2017-11-01T00:00:00"/>
    <s v="Sun"/>
    <x v="7"/>
    <s v="US-2017-110163"/>
    <n v="1038"/>
    <s v="Lumber Crayons"/>
    <s v="Anna Andreadi"/>
    <n v="97301"/>
    <n v="2"/>
    <n v="1"/>
    <n v="8"/>
  </r>
  <r>
    <n v="4"/>
    <x v="2"/>
    <x v="398"/>
    <x v="1"/>
    <x v="1"/>
    <n v="3"/>
    <x v="0"/>
    <x v="0"/>
    <x v="0"/>
    <x v="511"/>
    <x v="10"/>
    <s v="United States"/>
    <x v="361"/>
    <x v="3"/>
    <m/>
    <x v="0"/>
    <x v="1"/>
    <d v="2017-12-19T00:00:00"/>
    <s v="Thu"/>
    <x v="6"/>
    <s v="US-2017-110261"/>
    <n v="1402"/>
    <s v="Samsung Rugby III"/>
    <s v="Kelly Williams"/>
    <n v="60025"/>
    <n v="14"/>
    <n v="3"/>
    <n v="158"/>
  </r>
  <r>
    <n v="7"/>
    <x v="2"/>
    <x v="1307"/>
    <x v="1"/>
    <x v="0"/>
    <n v="6"/>
    <x v="0"/>
    <x v="12"/>
    <x v="2"/>
    <x v="130"/>
    <x v="3"/>
    <s v="United States"/>
    <x v="129"/>
    <x v="1"/>
    <s v="Yes"/>
    <x v="1"/>
    <x v="1"/>
    <d v="2017-05-23T00:00:00"/>
    <s v="Mon"/>
    <x v="5"/>
    <s v="US-2017-110569"/>
    <n v="663"/>
    <s v="Fellowes Superior 10 Outlet Split Surge Protector"/>
    <s v="Anna Andreadi"/>
    <n v="85023"/>
    <n v="14"/>
    <n v="4"/>
    <n v="122"/>
  </r>
  <r>
    <n v="7"/>
    <x v="2"/>
    <x v="1307"/>
    <x v="1"/>
    <x v="0"/>
    <n v="6"/>
    <x v="0"/>
    <x v="2"/>
    <x v="2"/>
    <x v="130"/>
    <x v="3"/>
    <s v="United States"/>
    <x v="129"/>
    <x v="1"/>
    <s v="Yes"/>
    <x v="1"/>
    <x v="4"/>
    <d v="2017-05-23T00:00:00"/>
    <s v="Mon"/>
    <x v="5"/>
    <s v="US-2017-110569"/>
    <n v="408"/>
    <s v="Cardinal EasyOpen D-Ring Binders"/>
    <s v="Anna Andreadi"/>
    <n v="85023"/>
    <n v="-13"/>
    <n v="7"/>
    <n v="19"/>
  </r>
  <r>
    <n v="5"/>
    <x v="1"/>
    <x v="446"/>
    <x v="1"/>
    <x v="0"/>
    <n v="6"/>
    <x v="0"/>
    <x v="9"/>
    <x v="1"/>
    <x v="109"/>
    <x v="18"/>
    <s v="United States"/>
    <x v="314"/>
    <x v="0"/>
    <m/>
    <x v="0"/>
    <x v="0"/>
    <d v="2017-11-14T00:00:00"/>
    <s v="Sat"/>
    <x v="7"/>
    <s v="US-2017-111927"/>
    <n v="617"/>
    <s v="Executive Impressions 13 Chairman Wall Clock"/>
    <s v="Chuck Magee"/>
    <n v="19901"/>
    <n v="27"/>
    <n v="3"/>
    <n v="76"/>
  </r>
  <r>
    <n v="5"/>
    <x v="1"/>
    <x v="446"/>
    <x v="1"/>
    <x v="0"/>
    <n v="6"/>
    <x v="0"/>
    <x v="2"/>
    <x v="2"/>
    <x v="109"/>
    <x v="18"/>
    <s v="United States"/>
    <x v="314"/>
    <x v="0"/>
    <m/>
    <x v="0"/>
    <x v="0"/>
    <d v="2017-11-14T00:00:00"/>
    <s v="Sat"/>
    <x v="7"/>
    <s v="US-2017-111927"/>
    <n v="245"/>
    <s v="Avery Framed View Binder, EZD Ring (Locking), Navy, 1 1/2"/>
    <s v="Chuck Magee"/>
    <n v="19901"/>
    <n v="9"/>
    <n v="2"/>
    <n v="20"/>
  </r>
  <r>
    <n v="6"/>
    <x v="0"/>
    <x v="554"/>
    <x v="1"/>
    <x v="0"/>
    <n v="6"/>
    <x v="1"/>
    <x v="12"/>
    <x v="2"/>
    <x v="280"/>
    <x v="2"/>
    <s v="United States"/>
    <x v="699"/>
    <x v="2"/>
    <m/>
    <x v="0"/>
    <x v="1"/>
    <d v="2017-03-24T00:00:00"/>
    <s v="Tue"/>
    <x v="2"/>
    <s v="US-2017-112508"/>
    <n v="610"/>
    <s v="Eureka Sanitaire  Multi-Pro Heavy-Duty Upright, Disposable Bags"/>
    <s v="Cassandra Brandow"/>
    <n v="33065"/>
    <n v="1"/>
    <n v="2"/>
    <n v="7"/>
  </r>
  <r>
    <n v="3"/>
    <x v="0"/>
    <x v="566"/>
    <x v="1"/>
    <x v="1"/>
    <n v="3"/>
    <x v="2"/>
    <x v="3"/>
    <x v="2"/>
    <x v="2"/>
    <x v="16"/>
    <s v="United States"/>
    <x v="128"/>
    <x v="2"/>
    <m/>
    <x v="0"/>
    <x v="1"/>
    <d v="2017-05-26T00:00:00"/>
    <s v="Thu"/>
    <x v="5"/>
    <s v="US-2017-113327"/>
    <n v="1791"/>
    <s v="Xerox 1991"/>
    <s v="Cassandra Brandow"/>
    <n v="28540"/>
    <n v="6"/>
    <n v="1"/>
    <n v="18"/>
  </r>
  <r>
    <n v="3"/>
    <x v="0"/>
    <x v="566"/>
    <x v="1"/>
    <x v="1"/>
    <n v="3"/>
    <x v="2"/>
    <x v="7"/>
    <x v="2"/>
    <x v="2"/>
    <x v="16"/>
    <s v="United States"/>
    <x v="128"/>
    <x v="2"/>
    <m/>
    <x v="0"/>
    <x v="1"/>
    <d v="2017-05-26T00:00:00"/>
    <s v="Thu"/>
    <x v="5"/>
    <s v="US-2017-113327"/>
    <n v="1438"/>
    <s v="Security-Tint Envelopes"/>
    <s v="Cassandra Brandow"/>
    <n v="28540"/>
    <n v="4"/>
    <n v="2"/>
    <n v="12"/>
  </r>
  <r>
    <n v="3"/>
    <x v="0"/>
    <x v="566"/>
    <x v="1"/>
    <x v="1"/>
    <n v="3"/>
    <x v="2"/>
    <x v="3"/>
    <x v="2"/>
    <x v="2"/>
    <x v="16"/>
    <s v="United States"/>
    <x v="128"/>
    <x v="2"/>
    <m/>
    <x v="0"/>
    <x v="1"/>
    <d v="2017-05-26T00:00:00"/>
    <s v="Thu"/>
    <x v="5"/>
    <s v="US-2017-113327"/>
    <n v="1732"/>
    <s v="Xerox 1937"/>
    <s v="Cassandra Brandow"/>
    <n v="28540"/>
    <n v="54"/>
    <n v="4"/>
    <n v="154"/>
  </r>
  <r>
    <n v="3"/>
    <x v="0"/>
    <x v="566"/>
    <x v="1"/>
    <x v="1"/>
    <n v="3"/>
    <x v="2"/>
    <x v="8"/>
    <x v="0"/>
    <x v="2"/>
    <x v="16"/>
    <s v="United States"/>
    <x v="128"/>
    <x v="2"/>
    <m/>
    <x v="0"/>
    <x v="1"/>
    <d v="2017-05-26T00:00:00"/>
    <s v="Thu"/>
    <x v="5"/>
    <s v="US-2017-113327"/>
    <n v="1000"/>
    <s v="Logitech 910-002974 M325 Wireless Mouse for Web Scrolling"/>
    <s v="Cassandra Brandow"/>
    <n v="28540"/>
    <n v="50"/>
    <n v="7"/>
    <n v="168"/>
  </r>
  <r>
    <n v="2"/>
    <x v="2"/>
    <x v="483"/>
    <x v="1"/>
    <x v="2"/>
    <n v="1"/>
    <x v="0"/>
    <x v="11"/>
    <x v="2"/>
    <x v="512"/>
    <x v="1"/>
    <s v="United States"/>
    <x v="354"/>
    <x v="1"/>
    <m/>
    <x v="0"/>
    <x v="0"/>
    <d v="2017-04-18T00:00:00"/>
    <s v="Wed"/>
    <x v="4"/>
    <s v="US-2017-113593"/>
    <n v="112"/>
    <s v="Advantus Rolling Drawer Organizers"/>
    <s v="Anna Andreadi"/>
    <n v="93454"/>
    <n v="30"/>
    <n v="3"/>
    <n v="115"/>
  </r>
  <r>
    <n v="4"/>
    <x v="1"/>
    <x v="347"/>
    <x v="1"/>
    <x v="0"/>
    <n v="6"/>
    <x v="0"/>
    <x v="3"/>
    <x v="2"/>
    <x v="136"/>
    <x v="15"/>
    <s v="United States"/>
    <x v="451"/>
    <x v="1"/>
    <m/>
    <x v="0"/>
    <x v="0"/>
    <d v="2017-12-06T00:00:00"/>
    <s v="Fri"/>
    <x v="6"/>
    <s v="US-2017-114741"/>
    <n v="1801"/>
    <s v="Xerox 20"/>
    <s v="Anna Andreadi"/>
    <n v="89031"/>
    <n v="3"/>
    <n v="1"/>
    <n v="6"/>
  </r>
  <r>
    <n v="4"/>
    <x v="1"/>
    <x v="347"/>
    <x v="1"/>
    <x v="0"/>
    <n v="6"/>
    <x v="0"/>
    <x v="10"/>
    <x v="2"/>
    <x v="136"/>
    <x v="15"/>
    <s v="United States"/>
    <x v="451"/>
    <x v="1"/>
    <m/>
    <x v="0"/>
    <x v="0"/>
    <d v="2017-12-06T00:00:00"/>
    <s v="Fri"/>
    <x v="6"/>
    <s v="US-2017-114741"/>
    <n v="191"/>
    <s v="Avery 483"/>
    <s v="Anna Andreadi"/>
    <n v="89031"/>
    <n v="7"/>
    <n v="3"/>
    <n v="15"/>
  </r>
  <r>
    <n v="4"/>
    <x v="1"/>
    <x v="347"/>
    <x v="1"/>
    <x v="0"/>
    <n v="6"/>
    <x v="0"/>
    <x v="11"/>
    <x v="2"/>
    <x v="136"/>
    <x v="15"/>
    <s v="United States"/>
    <x v="451"/>
    <x v="1"/>
    <m/>
    <x v="0"/>
    <x v="0"/>
    <d v="2017-12-06T00:00:00"/>
    <s v="Fri"/>
    <x v="6"/>
    <s v="US-2017-114741"/>
    <n v="1551"/>
    <s v="Tennsco 6- and 18-Compartment Lockers"/>
    <s v="Anna Andreadi"/>
    <n v="89031"/>
    <n v="239"/>
    <n v="5"/>
    <n v="1326"/>
  </r>
  <r>
    <n v="4"/>
    <x v="1"/>
    <x v="500"/>
    <x v="1"/>
    <x v="0"/>
    <n v="6"/>
    <x v="0"/>
    <x v="5"/>
    <x v="1"/>
    <x v="4"/>
    <x v="4"/>
    <s v="United States"/>
    <x v="503"/>
    <x v="3"/>
    <m/>
    <x v="0"/>
    <x v="2"/>
    <d v="2017-04-26T00:00:00"/>
    <s v="Thu"/>
    <x v="4"/>
    <s v="US-2017-114839"/>
    <n v="824"/>
    <s v="Hon 4070 Series Pagoda Armless Upholstered Stacking Chairs"/>
    <s v="Kelly Williams"/>
    <n v="77036"/>
    <n v="-6"/>
    <n v="2"/>
    <n v="408"/>
  </r>
  <r>
    <n v="4"/>
    <x v="1"/>
    <x v="607"/>
    <x v="1"/>
    <x v="0"/>
    <n v="6"/>
    <x v="1"/>
    <x v="9"/>
    <x v="1"/>
    <x v="56"/>
    <x v="24"/>
    <s v="United States"/>
    <x v="747"/>
    <x v="0"/>
    <m/>
    <x v="0"/>
    <x v="0"/>
    <d v="2017-04-30T00:00:00"/>
    <s v="Mon"/>
    <x v="5"/>
    <s v="US-2017-115238"/>
    <n v="496"/>
    <s v="DAX Two-Tone Rosewood/Black Document Frame, Desktop, 5 x 7"/>
    <s v="Chuck Magee"/>
    <n v="1841"/>
    <n v="4"/>
    <n v="1"/>
    <n v="9"/>
  </r>
  <r>
    <n v="4"/>
    <x v="1"/>
    <x v="607"/>
    <x v="1"/>
    <x v="0"/>
    <n v="6"/>
    <x v="1"/>
    <x v="9"/>
    <x v="1"/>
    <x v="56"/>
    <x v="24"/>
    <s v="United States"/>
    <x v="747"/>
    <x v="0"/>
    <m/>
    <x v="0"/>
    <x v="0"/>
    <d v="2017-04-30T00:00:00"/>
    <s v="Mon"/>
    <x v="5"/>
    <s v="US-2017-115238"/>
    <n v="549"/>
    <s v="Eldon 200 Class Desk Accessories, Burgundy"/>
    <s v="Chuck Magee"/>
    <n v="1841"/>
    <n v="13"/>
    <n v="5"/>
    <n v="31"/>
  </r>
  <r>
    <n v="4"/>
    <x v="1"/>
    <x v="607"/>
    <x v="1"/>
    <x v="0"/>
    <n v="6"/>
    <x v="1"/>
    <x v="9"/>
    <x v="1"/>
    <x v="56"/>
    <x v="24"/>
    <s v="United States"/>
    <x v="747"/>
    <x v="0"/>
    <m/>
    <x v="0"/>
    <x v="0"/>
    <d v="2017-04-30T00:00:00"/>
    <s v="Mon"/>
    <x v="5"/>
    <s v="US-2017-115238"/>
    <n v="578"/>
    <s v="Eldon Imàge Series Desk Accessories, Clear"/>
    <s v="Chuck Magee"/>
    <n v="1841"/>
    <n v="10"/>
    <n v="5"/>
    <n v="24"/>
  </r>
  <r>
    <n v="4"/>
    <x v="1"/>
    <x v="607"/>
    <x v="1"/>
    <x v="0"/>
    <n v="6"/>
    <x v="1"/>
    <x v="3"/>
    <x v="2"/>
    <x v="56"/>
    <x v="24"/>
    <s v="United States"/>
    <x v="747"/>
    <x v="0"/>
    <m/>
    <x v="0"/>
    <x v="0"/>
    <d v="2017-04-30T00:00:00"/>
    <s v="Mon"/>
    <x v="5"/>
    <s v="US-2017-115238"/>
    <n v="1621"/>
    <s v="Weyerhaeuser First Choice Laser/Copy Paper (20Lb. and 88 Bright)"/>
    <s v="Chuck Magee"/>
    <n v="1841"/>
    <n v="3"/>
    <n v="1"/>
    <n v="6"/>
  </r>
  <r>
    <n v="4"/>
    <x v="1"/>
    <x v="607"/>
    <x v="1"/>
    <x v="0"/>
    <n v="6"/>
    <x v="1"/>
    <x v="0"/>
    <x v="0"/>
    <x v="56"/>
    <x v="24"/>
    <s v="United States"/>
    <x v="747"/>
    <x v="0"/>
    <m/>
    <x v="0"/>
    <x v="0"/>
    <d v="2017-04-30T00:00:00"/>
    <s v="Mon"/>
    <x v="5"/>
    <s v="US-2017-115238"/>
    <n v="912"/>
    <s v="iKross Bluetooth Portable Keyboard + Cell Phone Stand Holder + Brush for Apple iPhone 5S 5C 5, 4S 4"/>
    <s v="Chuck Magee"/>
    <n v="1841"/>
    <n v="59"/>
    <n v="10"/>
    <n v="210"/>
  </r>
  <r>
    <n v="3"/>
    <x v="2"/>
    <x v="593"/>
    <x v="1"/>
    <x v="2"/>
    <n v="1"/>
    <x v="0"/>
    <x v="15"/>
    <x v="2"/>
    <x v="16"/>
    <x v="12"/>
    <s v="United States"/>
    <x v="328"/>
    <x v="0"/>
    <m/>
    <x v="0"/>
    <x v="1"/>
    <d v="2017-09-22T00:00:00"/>
    <s v="Sun"/>
    <x v="0"/>
    <s v="US-2017-115343"/>
    <n v="78"/>
    <s v="Acme Hot Forged Carbon Steel Scissors with Nickel-Plated Handles, 3 7/8 Cut, 8L"/>
    <s v="Chuck Magee"/>
    <n v="19143"/>
    <n v="6"/>
    <n v="5"/>
    <n v="56"/>
  </r>
  <r>
    <n v="3"/>
    <x v="2"/>
    <x v="593"/>
    <x v="1"/>
    <x v="2"/>
    <n v="1"/>
    <x v="0"/>
    <x v="8"/>
    <x v="0"/>
    <x v="16"/>
    <x v="12"/>
    <s v="United States"/>
    <x v="328"/>
    <x v="0"/>
    <m/>
    <x v="0"/>
    <x v="1"/>
    <d v="2017-09-22T00:00:00"/>
    <s v="Sun"/>
    <x v="0"/>
    <s v="US-2017-115343"/>
    <n v="1024"/>
    <s v="Logitech P710e Mobile Speakerphone"/>
    <s v="Chuck Magee"/>
    <n v="19143"/>
    <n v="-8"/>
    <n v="3"/>
    <n v="618"/>
  </r>
  <r>
    <n v="2"/>
    <x v="1"/>
    <x v="1308"/>
    <x v="1"/>
    <x v="1"/>
    <n v="3"/>
    <x v="1"/>
    <x v="12"/>
    <x v="2"/>
    <x v="0"/>
    <x v="0"/>
    <s v="United States"/>
    <x v="239"/>
    <x v="0"/>
    <m/>
    <x v="0"/>
    <x v="0"/>
    <d v="2017-03-26T00:00:00"/>
    <s v="Thu"/>
    <x v="2"/>
    <s v="US-2017-116981"/>
    <n v="519"/>
    <s v="Disposable Triple-Filter Dust Bags"/>
    <s v="Chuck Magee"/>
    <n v="10009"/>
    <n v="3"/>
    <n v="3"/>
    <n v="13"/>
  </r>
  <r>
    <n v="2"/>
    <x v="1"/>
    <x v="1308"/>
    <x v="1"/>
    <x v="1"/>
    <n v="3"/>
    <x v="1"/>
    <x v="11"/>
    <x v="2"/>
    <x v="0"/>
    <x v="0"/>
    <s v="United States"/>
    <x v="239"/>
    <x v="0"/>
    <m/>
    <x v="0"/>
    <x v="0"/>
    <d v="2017-03-26T00:00:00"/>
    <s v="Thu"/>
    <x v="2"/>
    <s v="US-2017-116981"/>
    <n v="533"/>
    <s v="Dual Level, Single-Width Filing Carts"/>
    <s v="Chuck Magee"/>
    <n v="10009"/>
    <n v="282"/>
    <n v="7"/>
    <n v="1085"/>
  </r>
  <r>
    <n v="4"/>
    <x v="1"/>
    <x v="618"/>
    <x v="1"/>
    <x v="0"/>
    <n v="6"/>
    <x v="1"/>
    <x v="3"/>
    <x v="2"/>
    <x v="4"/>
    <x v="4"/>
    <s v="United States"/>
    <x v="228"/>
    <x v="3"/>
    <m/>
    <x v="0"/>
    <x v="1"/>
    <d v="2017-05-17T00:00:00"/>
    <s v="Tue"/>
    <x v="5"/>
    <s v="US-2017-117184"/>
    <n v="1567"/>
    <s v="Things To Do Today Pad"/>
    <s v="Kelly Williams"/>
    <n v="77095"/>
    <n v="5"/>
    <n v="3"/>
    <n v="14"/>
  </r>
  <r>
    <n v="4"/>
    <x v="1"/>
    <x v="618"/>
    <x v="1"/>
    <x v="0"/>
    <n v="6"/>
    <x v="1"/>
    <x v="2"/>
    <x v="2"/>
    <x v="4"/>
    <x v="4"/>
    <s v="United States"/>
    <x v="228"/>
    <x v="3"/>
    <m/>
    <x v="0"/>
    <x v="3"/>
    <d v="2017-05-17T00:00:00"/>
    <s v="Tue"/>
    <x v="5"/>
    <s v="US-2017-117184"/>
    <n v="714"/>
    <s v="GBC Twin Loop Wire Binding Elements"/>
    <s v="Kelly Williams"/>
    <n v="77095"/>
    <n v="-50"/>
    <n v="5"/>
    <n v="33"/>
  </r>
  <r>
    <n v="2"/>
    <x v="2"/>
    <x v="614"/>
    <x v="1"/>
    <x v="2"/>
    <n v="1"/>
    <x v="1"/>
    <x v="12"/>
    <x v="2"/>
    <x v="111"/>
    <x v="35"/>
    <s v="United States"/>
    <x v="484"/>
    <x v="0"/>
    <m/>
    <x v="0"/>
    <x v="0"/>
    <d v="2017-08-07T00:00:00"/>
    <s v="Sat"/>
    <x v="10"/>
    <s v="US-2017-117492"/>
    <n v="63"/>
    <s v="Acco Six-Outlet Power Strip, 4 Cord Length"/>
    <s v="Chuck Magee"/>
    <n v="21215"/>
    <n v="20"/>
    <n v="9"/>
    <n v="78"/>
  </r>
  <r>
    <n v="7"/>
    <x v="2"/>
    <x v="372"/>
    <x v="1"/>
    <x v="0"/>
    <n v="6"/>
    <x v="2"/>
    <x v="7"/>
    <x v="2"/>
    <x v="117"/>
    <x v="4"/>
    <s v="United States"/>
    <x v="362"/>
    <x v="3"/>
    <m/>
    <x v="0"/>
    <x v="1"/>
    <d v="2017-10-15T00:00:00"/>
    <s v="Sun"/>
    <x v="8"/>
    <s v="US-2017-118766"/>
    <n v="1501"/>
    <s v="Staple envelope"/>
    <s v="Kelly Williams"/>
    <n v="75217"/>
    <n v="2"/>
    <n v="1"/>
    <n v="4"/>
  </r>
  <r>
    <n v="7"/>
    <x v="2"/>
    <x v="372"/>
    <x v="1"/>
    <x v="0"/>
    <n v="6"/>
    <x v="2"/>
    <x v="2"/>
    <x v="2"/>
    <x v="117"/>
    <x v="4"/>
    <s v="United States"/>
    <x v="362"/>
    <x v="3"/>
    <m/>
    <x v="0"/>
    <x v="3"/>
    <d v="2017-10-15T00:00:00"/>
    <s v="Sun"/>
    <x v="8"/>
    <s v="US-2017-118766"/>
    <n v="267"/>
    <s v="Avery Reinforcements for Hole-Punch Pages"/>
    <s v="Kelly Williams"/>
    <n v="75217"/>
    <n v="-7"/>
    <n v="10"/>
    <n v="4"/>
  </r>
  <r>
    <n v="0"/>
    <x v="0"/>
    <x v="389"/>
    <x v="1"/>
    <x v="3"/>
    <n v="0"/>
    <x v="1"/>
    <x v="11"/>
    <x v="2"/>
    <x v="213"/>
    <x v="35"/>
    <s v="United States"/>
    <x v="302"/>
    <x v="0"/>
    <m/>
    <x v="0"/>
    <x v="0"/>
    <d v="2017-03-10T00:00:00"/>
    <s v="Tue"/>
    <x v="2"/>
    <s v="US-2017-118906"/>
    <n v="1271"/>
    <s v="Pizazz Global Quick File"/>
    <s v="Chuck Magee"/>
    <n v="20735"/>
    <n v="25"/>
    <n v="6"/>
    <n v="90"/>
  </r>
  <r>
    <n v="4"/>
    <x v="1"/>
    <x v="313"/>
    <x v="1"/>
    <x v="0"/>
    <n v="6"/>
    <x v="2"/>
    <x v="12"/>
    <x v="2"/>
    <x v="37"/>
    <x v="4"/>
    <s v="United States"/>
    <x v="231"/>
    <x v="3"/>
    <m/>
    <x v="0"/>
    <x v="3"/>
    <d v="2017-11-22T00:00:00"/>
    <s v="Sun"/>
    <x v="7"/>
    <s v="US-2017-118983"/>
    <n v="815"/>
    <s v="Holmes Replacement Filter for HEPA Air Cleaner, Very Large Room, HEPA Filter"/>
    <s v="Kelly Williams"/>
    <n v="76106"/>
    <n v="-124"/>
    <n v="5"/>
    <n v="69"/>
  </r>
  <r>
    <n v="4"/>
    <x v="1"/>
    <x v="313"/>
    <x v="1"/>
    <x v="0"/>
    <n v="6"/>
    <x v="2"/>
    <x v="2"/>
    <x v="2"/>
    <x v="37"/>
    <x v="4"/>
    <s v="United States"/>
    <x v="231"/>
    <x v="3"/>
    <m/>
    <x v="0"/>
    <x v="3"/>
    <d v="2017-11-22T00:00:00"/>
    <s v="Sun"/>
    <x v="7"/>
    <s v="US-2017-118983"/>
    <n v="1520"/>
    <s v="Storex DuraTech Recycled Plastic Frosted Binders"/>
    <s v="Kelly Williams"/>
    <n v="76106"/>
    <n v="-4"/>
    <n v="3"/>
    <n v="3"/>
  </r>
  <r>
    <n v="5"/>
    <x v="2"/>
    <x v="493"/>
    <x v="1"/>
    <x v="1"/>
    <n v="3"/>
    <x v="2"/>
    <x v="11"/>
    <x v="2"/>
    <x v="17"/>
    <x v="1"/>
    <s v="United States"/>
    <x v="287"/>
    <x v="1"/>
    <m/>
    <x v="0"/>
    <x v="0"/>
    <d v="2017-10-02T00:00:00"/>
    <s v="Mon"/>
    <x v="8"/>
    <s v="US-2017-119312"/>
    <n v="584"/>
    <s v="Eldon ProFile File N Store Portable File Tub Letter/Legal Size Black"/>
    <s v="Anna Andreadi"/>
    <n v="90045"/>
    <n v="76"/>
    <n v="14"/>
    <n v="270"/>
  </r>
  <r>
    <n v="5"/>
    <x v="1"/>
    <x v="398"/>
    <x v="1"/>
    <x v="0"/>
    <n v="6"/>
    <x v="0"/>
    <x v="11"/>
    <x v="2"/>
    <x v="5"/>
    <x v="19"/>
    <s v="United States"/>
    <x v="61"/>
    <x v="0"/>
    <m/>
    <x v="0"/>
    <x v="1"/>
    <d v="2017-12-18T00:00:00"/>
    <s v="Wed"/>
    <x v="6"/>
    <s v="US-2017-120161"/>
    <n v="648"/>
    <s v="Fellowes Officeware Wire Shelving"/>
    <s v="Chuck Magee"/>
    <n v="45503"/>
    <n v="-146"/>
    <n v="9"/>
    <n v="647"/>
  </r>
  <r>
    <n v="6"/>
    <x v="0"/>
    <x v="337"/>
    <x v="1"/>
    <x v="0"/>
    <n v="6"/>
    <x v="1"/>
    <x v="9"/>
    <x v="1"/>
    <x v="17"/>
    <x v="1"/>
    <s v="United States"/>
    <x v="99"/>
    <x v="1"/>
    <m/>
    <x v="0"/>
    <x v="0"/>
    <d v="2017-04-13T00:00:00"/>
    <s v="Fri"/>
    <x v="4"/>
    <s v="US-2017-120502"/>
    <n v="673"/>
    <s v="Flat Face Poster Frame"/>
    <s v="Anna Andreadi"/>
    <n v="90036"/>
    <n v="16"/>
    <n v="2"/>
    <n v="38"/>
  </r>
  <r>
    <n v="6"/>
    <x v="0"/>
    <x v="337"/>
    <x v="1"/>
    <x v="0"/>
    <n v="6"/>
    <x v="1"/>
    <x v="12"/>
    <x v="2"/>
    <x v="17"/>
    <x v="1"/>
    <s v="United States"/>
    <x v="99"/>
    <x v="1"/>
    <m/>
    <x v="0"/>
    <x v="0"/>
    <d v="2017-04-13T00:00:00"/>
    <s v="Fri"/>
    <x v="4"/>
    <s v="US-2017-120502"/>
    <n v="26"/>
    <s v="3M Replacement Filter for Office Air Cleaner for 20 x 33 Room"/>
    <s v="Anna Andreadi"/>
    <n v="90036"/>
    <n v="30"/>
    <n v="2"/>
    <n v="76"/>
  </r>
  <r>
    <n v="6"/>
    <x v="0"/>
    <x v="337"/>
    <x v="1"/>
    <x v="0"/>
    <n v="6"/>
    <x v="1"/>
    <x v="0"/>
    <x v="0"/>
    <x v="17"/>
    <x v="1"/>
    <s v="United States"/>
    <x v="99"/>
    <x v="1"/>
    <m/>
    <x v="0"/>
    <x v="1"/>
    <d v="2017-04-13T00:00:00"/>
    <s v="Fri"/>
    <x v="4"/>
    <s v="US-2017-120502"/>
    <n v="33"/>
    <s v="Aastra 57i VoIP phone"/>
    <s v="Anna Andreadi"/>
    <n v="90036"/>
    <n v="19"/>
    <n v="2"/>
    <n v="259"/>
  </r>
  <r>
    <n v="4"/>
    <x v="1"/>
    <x v="379"/>
    <x v="1"/>
    <x v="0"/>
    <n v="6"/>
    <x v="0"/>
    <x v="2"/>
    <x v="2"/>
    <x v="2"/>
    <x v="2"/>
    <s v="United States"/>
    <x v="415"/>
    <x v="2"/>
    <m/>
    <x v="0"/>
    <x v="4"/>
    <d v="2017-12-11T00:00:00"/>
    <s v="Wed"/>
    <x v="6"/>
    <s v="US-2017-120572"/>
    <n v="43"/>
    <s v="Acco D-Ring Binder w/DublLock"/>
    <s v="Cassandra Brandow"/>
    <n v="32216"/>
    <n v="-9"/>
    <n v="2"/>
    <n v="13"/>
  </r>
  <r>
    <n v="4"/>
    <x v="1"/>
    <x v="597"/>
    <x v="1"/>
    <x v="0"/>
    <n v="6"/>
    <x v="0"/>
    <x v="11"/>
    <x v="2"/>
    <x v="173"/>
    <x v="4"/>
    <s v="United States"/>
    <x v="205"/>
    <x v="3"/>
    <m/>
    <x v="0"/>
    <x v="1"/>
    <d v="2017-12-20T00:00:00"/>
    <s v="Fri"/>
    <x v="6"/>
    <s v="US-2017-120712"/>
    <n v="661"/>
    <s v="Fellowes Super Stor/Drawer"/>
    <s v="Kelly Williams"/>
    <n v="78745"/>
    <n v="-2"/>
    <n v="4"/>
    <n v="89"/>
  </r>
  <r>
    <n v="0"/>
    <x v="0"/>
    <x v="503"/>
    <x v="1"/>
    <x v="3"/>
    <n v="0"/>
    <x v="1"/>
    <x v="3"/>
    <x v="2"/>
    <x v="145"/>
    <x v="1"/>
    <s v="United States"/>
    <x v="496"/>
    <x v="1"/>
    <m/>
    <x v="0"/>
    <x v="0"/>
    <d v="2017-12-07T00:00:00"/>
    <s v="Sat"/>
    <x v="6"/>
    <s v="US-2017-120957"/>
    <n v="1822"/>
    <s v="Xerox 218"/>
    <s v="Anna Andreadi"/>
    <n v="92503"/>
    <n v="6"/>
    <n v="2"/>
    <n v="13"/>
  </r>
  <r>
    <n v="5"/>
    <x v="1"/>
    <x v="478"/>
    <x v="1"/>
    <x v="0"/>
    <n v="6"/>
    <x v="0"/>
    <x v="12"/>
    <x v="2"/>
    <x v="117"/>
    <x v="4"/>
    <s v="United States"/>
    <x v="791"/>
    <x v="3"/>
    <m/>
    <x v="0"/>
    <x v="3"/>
    <d v="2017-04-02T00:00:00"/>
    <s v="Mon"/>
    <x v="4"/>
    <s v="US-2017-122140"/>
    <n v="142"/>
    <s v="APC 7 Outlet Network SurgeArrest Surge Protector"/>
    <s v="Kelly Williams"/>
    <n v="75220"/>
    <n v="-80"/>
    <n v="2"/>
    <n v="32"/>
  </r>
  <r>
    <n v="5"/>
    <x v="1"/>
    <x v="478"/>
    <x v="1"/>
    <x v="0"/>
    <n v="6"/>
    <x v="0"/>
    <x v="8"/>
    <x v="0"/>
    <x v="117"/>
    <x v="4"/>
    <s v="United States"/>
    <x v="791"/>
    <x v="3"/>
    <m/>
    <x v="0"/>
    <x v="1"/>
    <d v="2017-04-02T00:00:00"/>
    <s v="Mon"/>
    <x v="4"/>
    <s v="US-2017-122140"/>
    <n v="140"/>
    <s v="Anker Ultra-Slim Mini Bluetooth 3.0 Wireless Keyboard"/>
    <s v="Kelly Williams"/>
    <n v="75220"/>
    <n v="2"/>
    <n v="3"/>
    <n v="48"/>
  </r>
  <r>
    <n v="5"/>
    <x v="1"/>
    <x v="478"/>
    <x v="1"/>
    <x v="0"/>
    <n v="6"/>
    <x v="0"/>
    <x v="8"/>
    <x v="0"/>
    <x v="117"/>
    <x v="4"/>
    <s v="United States"/>
    <x v="791"/>
    <x v="3"/>
    <m/>
    <x v="0"/>
    <x v="1"/>
    <d v="2017-04-02T00:00:00"/>
    <s v="Mon"/>
    <x v="4"/>
    <s v="US-2017-122140"/>
    <n v="966"/>
    <s v="Kingston Digital DataTraveler 16GB USB 2.0"/>
    <s v="Kelly Williams"/>
    <n v="75220"/>
    <n v="-1"/>
    <n v="7"/>
    <n v="50"/>
  </r>
  <r>
    <n v="7"/>
    <x v="2"/>
    <x v="487"/>
    <x v="1"/>
    <x v="0"/>
    <n v="6"/>
    <x v="0"/>
    <x v="14"/>
    <x v="1"/>
    <x v="423"/>
    <x v="10"/>
    <s v="United States"/>
    <x v="28"/>
    <x v="3"/>
    <m/>
    <x v="0"/>
    <x v="2"/>
    <d v="2017-07-20T00:00:00"/>
    <s v="Fri"/>
    <x v="1"/>
    <s v="US-2017-122784"/>
    <n v="1228"/>
    <s v="OSullivan Cherrywood Estates Traditional Barrister Bookcase"/>
    <s v="Kelly Williams"/>
    <n v="60035"/>
    <n v="-126"/>
    <n v="4"/>
    <n v="385"/>
  </r>
  <r>
    <n v="7"/>
    <x v="2"/>
    <x v="487"/>
    <x v="1"/>
    <x v="0"/>
    <n v="6"/>
    <x v="0"/>
    <x v="14"/>
    <x v="1"/>
    <x v="423"/>
    <x v="10"/>
    <s v="United States"/>
    <x v="28"/>
    <x v="3"/>
    <m/>
    <x v="0"/>
    <x v="2"/>
    <d v="2017-07-20T00:00:00"/>
    <s v="Fri"/>
    <x v="1"/>
    <s v="US-2017-122784"/>
    <n v="168"/>
    <s v="Atlantic Metals Mobile 3-Shelf Bookcases, Custom Colors"/>
    <s v="Kelly Williams"/>
    <n v="60035"/>
    <n v="-52"/>
    <n v="5"/>
    <n v="913"/>
  </r>
  <r>
    <n v="7"/>
    <x v="2"/>
    <x v="487"/>
    <x v="1"/>
    <x v="0"/>
    <n v="6"/>
    <x v="0"/>
    <x v="2"/>
    <x v="2"/>
    <x v="423"/>
    <x v="10"/>
    <s v="United States"/>
    <x v="28"/>
    <x v="3"/>
    <m/>
    <x v="0"/>
    <x v="3"/>
    <d v="2017-07-20T00:00:00"/>
    <s v="Fri"/>
    <x v="1"/>
    <s v="US-2017-122784"/>
    <n v="237"/>
    <s v="Avery Durable Binders"/>
    <s v="Kelly Williams"/>
    <n v="60035"/>
    <n v="-4"/>
    <n v="5"/>
    <n v="3"/>
  </r>
  <r>
    <n v="7"/>
    <x v="2"/>
    <x v="487"/>
    <x v="1"/>
    <x v="0"/>
    <n v="6"/>
    <x v="0"/>
    <x v="0"/>
    <x v="0"/>
    <x v="423"/>
    <x v="10"/>
    <s v="United States"/>
    <x v="28"/>
    <x v="3"/>
    <m/>
    <x v="0"/>
    <x v="1"/>
    <d v="2017-07-20T00:00:00"/>
    <s v="Fri"/>
    <x v="1"/>
    <s v="US-2017-122784"/>
    <n v="1322"/>
    <s v="Pyle PMP37LED"/>
    <s v="Kelly Williams"/>
    <n v="60035"/>
    <n v="13"/>
    <n v="2"/>
    <n v="154"/>
  </r>
  <r>
    <n v="4"/>
    <x v="1"/>
    <x v="318"/>
    <x v="1"/>
    <x v="0"/>
    <n v="6"/>
    <x v="0"/>
    <x v="0"/>
    <x v="0"/>
    <x v="184"/>
    <x v="31"/>
    <s v="United States"/>
    <x v="277"/>
    <x v="1"/>
    <m/>
    <x v="0"/>
    <x v="1"/>
    <d v="2017-05-12T00:00:00"/>
    <s v="Thu"/>
    <x v="5"/>
    <s v="US-2017-122910"/>
    <n v="1612"/>
    <s v="VTech DS6151"/>
    <s v="Anna Andreadi"/>
    <n v="80027"/>
    <n v="20"/>
    <n v="2"/>
    <n v="202"/>
  </r>
  <r>
    <n v="5"/>
    <x v="1"/>
    <x v="519"/>
    <x v="1"/>
    <x v="0"/>
    <n v="6"/>
    <x v="0"/>
    <x v="14"/>
    <x v="1"/>
    <x v="13"/>
    <x v="10"/>
    <s v="United States"/>
    <x v="159"/>
    <x v="3"/>
    <m/>
    <x v="0"/>
    <x v="2"/>
    <d v="2017-12-20T00:00:00"/>
    <s v="Fri"/>
    <x v="6"/>
    <s v="US-2017-123218"/>
    <n v="1432"/>
    <s v="Sauder Facets Collection Library, Sky Alder Finish"/>
    <s v="Kelly Williams"/>
    <n v="60623"/>
    <n v="-72"/>
    <n v="3"/>
    <n v="359"/>
  </r>
  <r>
    <n v="5"/>
    <x v="1"/>
    <x v="519"/>
    <x v="1"/>
    <x v="0"/>
    <n v="6"/>
    <x v="0"/>
    <x v="0"/>
    <x v="0"/>
    <x v="13"/>
    <x v="10"/>
    <s v="United States"/>
    <x v="159"/>
    <x v="3"/>
    <m/>
    <x v="0"/>
    <x v="1"/>
    <d v="2017-12-20T00:00:00"/>
    <s v="Fri"/>
    <x v="6"/>
    <s v="US-2017-123218"/>
    <n v="145"/>
    <s v="Apple iPhone 5C"/>
    <s v="Kelly Williams"/>
    <n v="60623"/>
    <n v="12"/>
    <n v="2"/>
    <n v="160"/>
  </r>
  <r>
    <n v="5"/>
    <x v="1"/>
    <x v="519"/>
    <x v="1"/>
    <x v="0"/>
    <n v="6"/>
    <x v="0"/>
    <x v="8"/>
    <x v="0"/>
    <x v="13"/>
    <x v="10"/>
    <s v="United States"/>
    <x v="159"/>
    <x v="3"/>
    <m/>
    <x v="0"/>
    <x v="1"/>
    <d v="2017-12-20T00:00:00"/>
    <s v="Fri"/>
    <x v="6"/>
    <s v="US-2017-123218"/>
    <n v="1011"/>
    <s v="Logitech G600 MMO Gaming Mouse"/>
    <s v="Kelly Williams"/>
    <n v="60623"/>
    <n v="51"/>
    <n v="4"/>
    <n v="256"/>
  </r>
  <r>
    <n v="0"/>
    <x v="0"/>
    <x v="559"/>
    <x v="1"/>
    <x v="3"/>
    <n v="0"/>
    <x v="0"/>
    <x v="9"/>
    <x v="1"/>
    <x v="117"/>
    <x v="4"/>
    <s v="United States"/>
    <x v="762"/>
    <x v="3"/>
    <m/>
    <x v="0"/>
    <x v="7"/>
    <d v="2017-10-15T00:00:00"/>
    <s v="Sun"/>
    <x v="8"/>
    <s v="US-2017-123918"/>
    <n v="392"/>
    <s v="C-Line Cubicle Keepers Polyproplyene Holder w/Velcro Back, 8-1/2x11, 25/Bx"/>
    <s v="Kelly Williams"/>
    <n v="75217"/>
    <n v="-95"/>
    <n v="6"/>
    <n v="131"/>
  </r>
  <r>
    <n v="0"/>
    <x v="0"/>
    <x v="559"/>
    <x v="1"/>
    <x v="3"/>
    <n v="0"/>
    <x v="0"/>
    <x v="3"/>
    <x v="2"/>
    <x v="117"/>
    <x v="4"/>
    <s v="United States"/>
    <x v="762"/>
    <x v="3"/>
    <m/>
    <x v="0"/>
    <x v="1"/>
    <d v="2017-10-15T00:00:00"/>
    <s v="Sun"/>
    <x v="8"/>
    <s v="US-2017-123918"/>
    <n v="1785"/>
    <s v="Xerox 1986"/>
    <s v="Kelly Williams"/>
    <n v="75217"/>
    <n v="2"/>
    <n v="1"/>
    <n v="5"/>
  </r>
  <r>
    <n v="5"/>
    <x v="1"/>
    <x v="326"/>
    <x v="1"/>
    <x v="0"/>
    <n v="6"/>
    <x v="0"/>
    <x v="9"/>
    <x v="1"/>
    <x v="221"/>
    <x v="40"/>
    <s v="United States"/>
    <x v="475"/>
    <x v="2"/>
    <m/>
    <x v="0"/>
    <x v="0"/>
    <d v="2017-06-11T00:00:00"/>
    <s v="Wed"/>
    <x v="9"/>
    <s v="US-2017-123960"/>
    <n v="487"/>
    <s v="DAX Clear Channel Poster Frame"/>
    <s v="Cassandra Brandow"/>
    <n v="71203"/>
    <n v="11"/>
    <n v="2"/>
    <n v="29"/>
  </r>
  <r>
    <n v="5"/>
    <x v="1"/>
    <x v="326"/>
    <x v="1"/>
    <x v="0"/>
    <n v="6"/>
    <x v="0"/>
    <x v="6"/>
    <x v="2"/>
    <x v="221"/>
    <x v="40"/>
    <s v="United States"/>
    <x v="475"/>
    <x v="2"/>
    <m/>
    <x v="0"/>
    <x v="0"/>
    <d v="2017-06-11T00:00:00"/>
    <s v="Wed"/>
    <x v="9"/>
    <s v="US-2017-123960"/>
    <n v="356"/>
    <s v="Boston Electric Pencil Sharpener, Model 1818, Charcoal Black"/>
    <s v="Cassandra Brandow"/>
    <n v="71203"/>
    <n v="16"/>
    <n v="2"/>
    <n v="56"/>
  </r>
  <r>
    <n v="5"/>
    <x v="1"/>
    <x v="326"/>
    <x v="1"/>
    <x v="0"/>
    <n v="6"/>
    <x v="0"/>
    <x v="3"/>
    <x v="2"/>
    <x v="221"/>
    <x v="40"/>
    <s v="United States"/>
    <x v="475"/>
    <x v="2"/>
    <m/>
    <x v="0"/>
    <x v="0"/>
    <d v="2017-06-11T00:00:00"/>
    <s v="Wed"/>
    <x v="9"/>
    <s v="US-2017-123960"/>
    <n v="1827"/>
    <s v="Xerox 222"/>
    <s v="Cassandra Brandow"/>
    <n v="71203"/>
    <n v="16"/>
    <n v="5"/>
    <n v="32"/>
  </r>
  <r>
    <n v="5"/>
    <x v="1"/>
    <x v="326"/>
    <x v="1"/>
    <x v="0"/>
    <n v="6"/>
    <x v="0"/>
    <x v="2"/>
    <x v="2"/>
    <x v="221"/>
    <x v="40"/>
    <s v="United States"/>
    <x v="475"/>
    <x v="2"/>
    <m/>
    <x v="0"/>
    <x v="0"/>
    <d v="2017-06-11T00:00:00"/>
    <s v="Wed"/>
    <x v="9"/>
    <s v="US-2017-123960"/>
    <n v="1458"/>
    <s v="SlimView Poly Binder, 3/8"/>
    <s v="Cassandra Brandow"/>
    <n v="71203"/>
    <n v="17"/>
    <n v="7"/>
    <n v="36"/>
  </r>
  <r>
    <n v="5"/>
    <x v="1"/>
    <x v="326"/>
    <x v="1"/>
    <x v="0"/>
    <n v="6"/>
    <x v="0"/>
    <x v="8"/>
    <x v="0"/>
    <x v="221"/>
    <x v="40"/>
    <s v="United States"/>
    <x v="475"/>
    <x v="2"/>
    <m/>
    <x v="0"/>
    <x v="0"/>
    <d v="2017-06-11T00:00:00"/>
    <s v="Wed"/>
    <x v="9"/>
    <s v="US-2017-123960"/>
    <n v="966"/>
    <s v="Kingston Digital DataTraveler 16GB USB 2.0"/>
    <s v="Cassandra Brandow"/>
    <n v="71203"/>
    <n v="10"/>
    <n v="6"/>
    <n v="54"/>
  </r>
  <r>
    <n v="1"/>
    <x v="0"/>
    <x v="611"/>
    <x v="1"/>
    <x v="2"/>
    <n v="1"/>
    <x v="0"/>
    <x v="9"/>
    <x v="1"/>
    <x v="513"/>
    <x v="30"/>
    <s v="United States"/>
    <x v="394"/>
    <x v="3"/>
    <m/>
    <x v="0"/>
    <x v="0"/>
    <d v="2017-08-07T00:00:00"/>
    <s v="Sat"/>
    <x v="10"/>
    <s v="US-2017-124219"/>
    <n v="1548"/>
    <s v="Tenex V2T-RE Standard Weight Series Chair Mat, 45 x 53, Lip 25 x 12"/>
    <s v="Kelly Williams"/>
    <n v="63122"/>
    <n v="34"/>
    <n v="3"/>
    <n v="213"/>
  </r>
  <r>
    <n v="1"/>
    <x v="0"/>
    <x v="611"/>
    <x v="1"/>
    <x v="2"/>
    <n v="1"/>
    <x v="0"/>
    <x v="2"/>
    <x v="2"/>
    <x v="513"/>
    <x v="30"/>
    <s v="United States"/>
    <x v="394"/>
    <x v="3"/>
    <m/>
    <x v="0"/>
    <x v="0"/>
    <d v="2017-08-07T00:00:00"/>
    <s v="Sat"/>
    <x v="10"/>
    <s v="US-2017-124219"/>
    <n v="1642"/>
    <s v="Wilson Jones Hanging View Binder, White, 1"/>
    <s v="Kelly Williams"/>
    <n v="63122"/>
    <n v="13"/>
    <n v="4"/>
    <n v="28"/>
  </r>
  <r>
    <n v="6"/>
    <x v="0"/>
    <x v="1309"/>
    <x v="1"/>
    <x v="0"/>
    <n v="6"/>
    <x v="0"/>
    <x v="5"/>
    <x v="1"/>
    <x v="4"/>
    <x v="4"/>
    <s v="United States"/>
    <x v="243"/>
    <x v="3"/>
    <m/>
    <x v="0"/>
    <x v="2"/>
    <d v="2017-03-23T00:00:00"/>
    <s v="Mon"/>
    <x v="2"/>
    <s v="US-2017-125374"/>
    <n v="748"/>
    <s v="Global Deluxe Steno Chair"/>
    <s v="Kelly Williams"/>
    <n v="77095"/>
    <n v="-29"/>
    <n v="2"/>
    <n v="108"/>
  </r>
  <r>
    <n v="3"/>
    <x v="0"/>
    <x v="597"/>
    <x v="1"/>
    <x v="1"/>
    <n v="3"/>
    <x v="0"/>
    <x v="1"/>
    <x v="1"/>
    <x v="15"/>
    <x v="11"/>
    <s v="United States"/>
    <x v="233"/>
    <x v="1"/>
    <s v="Yes"/>
    <x v="1"/>
    <x v="0"/>
    <d v="2017-12-21T00:00:00"/>
    <s v="Sat"/>
    <x v="6"/>
    <s v="US-2017-126214"/>
    <n v="310"/>
    <s v="Bevis 36 x 72 Conference Tables"/>
    <s v="Anna Andreadi"/>
    <n v="98103"/>
    <n v="356"/>
    <n v="13"/>
    <n v="1618"/>
  </r>
  <r>
    <n v="3"/>
    <x v="0"/>
    <x v="597"/>
    <x v="1"/>
    <x v="1"/>
    <n v="3"/>
    <x v="0"/>
    <x v="8"/>
    <x v="0"/>
    <x v="15"/>
    <x v="11"/>
    <s v="United States"/>
    <x v="233"/>
    <x v="1"/>
    <s v="Yes"/>
    <x v="1"/>
    <x v="0"/>
    <d v="2017-12-21T00:00:00"/>
    <s v="Sat"/>
    <x v="6"/>
    <s v="US-2017-126214"/>
    <n v="600"/>
    <s v="Enermax Acrylux Wireless Keyboard"/>
    <s v="Anna Andreadi"/>
    <n v="98103"/>
    <n v="37"/>
    <n v="1"/>
    <n v="100"/>
  </r>
  <r>
    <n v="0"/>
    <x v="0"/>
    <x v="559"/>
    <x v="1"/>
    <x v="3"/>
    <n v="0"/>
    <x v="0"/>
    <x v="9"/>
    <x v="1"/>
    <x v="69"/>
    <x v="6"/>
    <s v="United States"/>
    <x v="320"/>
    <x v="3"/>
    <m/>
    <x v="0"/>
    <x v="0"/>
    <d v="2017-10-15T00:00:00"/>
    <s v="Sun"/>
    <x v="8"/>
    <s v="US-2017-126235"/>
    <n v="491"/>
    <s v="DAX Cubicle Frames, 8-1/2 x 11"/>
    <s v="Kelly Williams"/>
    <n v="48858"/>
    <n v="6"/>
    <n v="2"/>
    <n v="17"/>
  </r>
  <r>
    <n v="4"/>
    <x v="1"/>
    <x v="432"/>
    <x v="1"/>
    <x v="0"/>
    <n v="6"/>
    <x v="1"/>
    <x v="9"/>
    <x v="1"/>
    <x v="16"/>
    <x v="12"/>
    <s v="United States"/>
    <x v="211"/>
    <x v="0"/>
    <m/>
    <x v="0"/>
    <x v="1"/>
    <d v="2017-08-16T00:00:00"/>
    <s v="Mon"/>
    <x v="10"/>
    <s v="US-2017-126753"/>
    <n v="1534"/>
    <s v="Tenex 46 x 60 Computer Anti-Static Chairmat, Rectangular Shaped"/>
    <s v="Chuck Magee"/>
    <n v="19134"/>
    <n v="0"/>
    <n v="3"/>
    <n v="254"/>
  </r>
  <r>
    <n v="4"/>
    <x v="1"/>
    <x v="432"/>
    <x v="1"/>
    <x v="0"/>
    <n v="6"/>
    <x v="1"/>
    <x v="3"/>
    <x v="2"/>
    <x v="16"/>
    <x v="12"/>
    <s v="United States"/>
    <x v="211"/>
    <x v="0"/>
    <m/>
    <x v="0"/>
    <x v="1"/>
    <d v="2017-08-16T00:00:00"/>
    <s v="Mon"/>
    <x v="10"/>
    <s v="US-2017-126753"/>
    <n v="1832"/>
    <s v="Xerox 227"/>
    <s v="Chuck Magee"/>
    <n v="19134"/>
    <n v="4"/>
    <n v="2"/>
    <n v="10"/>
  </r>
  <r>
    <n v="4"/>
    <x v="1"/>
    <x v="432"/>
    <x v="1"/>
    <x v="0"/>
    <n v="6"/>
    <x v="1"/>
    <x v="3"/>
    <x v="2"/>
    <x v="16"/>
    <x v="12"/>
    <s v="United States"/>
    <x v="211"/>
    <x v="0"/>
    <m/>
    <x v="0"/>
    <x v="1"/>
    <d v="2017-08-16T00:00:00"/>
    <s v="Mon"/>
    <x v="10"/>
    <s v="US-2017-126753"/>
    <n v="1789"/>
    <s v="Xerox 199"/>
    <s v="Chuck Magee"/>
    <n v="19134"/>
    <n v="3"/>
    <n v="3"/>
    <n v="10"/>
  </r>
  <r>
    <n v="4"/>
    <x v="1"/>
    <x v="432"/>
    <x v="1"/>
    <x v="0"/>
    <n v="6"/>
    <x v="1"/>
    <x v="2"/>
    <x v="2"/>
    <x v="16"/>
    <x v="12"/>
    <s v="United States"/>
    <x v="211"/>
    <x v="0"/>
    <m/>
    <x v="0"/>
    <x v="4"/>
    <d v="2017-08-16T00:00:00"/>
    <s v="Mon"/>
    <x v="10"/>
    <s v="US-2017-126753"/>
    <n v="237"/>
    <s v="Avery Durable Plastic 1 Binders"/>
    <s v="Chuck Magee"/>
    <n v="19134"/>
    <n v="-2"/>
    <n v="2"/>
    <n v="3"/>
  </r>
  <r>
    <n v="4"/>
    <x v="1"/>
    <x v="432"/>
    <x v="1"/>
    <x v="0"/>
    <n v="6"/>
    <x v="1"/>
    <x v="2"/>
    <x v="2"/>
    <x v="16"/>
    <x v="12"/>
    <s v="United States"/>
    <x v="211"/>
    <x v="0"/>
    <m/>
    <x v="0"/>
    <x v="4"/>
    <d v="2017-08-16T00:00:00"/>
    <s v="Mon"/>
    <x v="10"/>
    <s v="US-2017-126753"/>
    <n v="241"/>
    <s v="Avery Durable Slant Ring Binders With Label Holder"/>
    <s v="Chuck Magee"/>
    <n v="19134"/>
    <n v="-3"/>
    <n v="3"/>
    <n v="4"/>
  </r>
  <r>
    <n v="4"/>
    <x v="1"/>
    <x v="432"/>
    <x v="1"/>
    <x v="0"/>
    <n v="6"/>
    <x v="1"/>
    <x v="8"/>
    <x v="0"/>
    <x v="16"/>
    <x v="12"/>
    <s v="United States"/>
    <x v="211"/>
    <x v="0"/>
    <m/>
    <x v="0"/>
    <x v="1"/>
    <d v="2017-08-16T00:00:00"/>
    <s v="Mon"/>
    <x v="10"/>
    <s v="US-2017-126753"/>
    <n v="1408"/>
    <s v="SanDisk Ultra 16 GB MicroSDHC Class 10 Memory Card"/>
    <s v="Chuck Magee"/>
    <n v="19134"/>
    <n v="-5"/>
    <n v="3"/>
    <n v="31"/>
  </r>
  <r>
    <n v="4"/>
    <x v="1"/>
    <x v="432"/>
    <x v="1"/>
    <x v="0"/>
    <n v="6"/>
    <x v="1"/>
    <x v="0"/>
    <x v="0"/>
    <x v="16"/>
    <x v="12"/>
    <s v="United States"/>
    <x v="211"/>
    <x v="0"/>
    <m/>
    <x v="0"/>
    <x v="6"/>
    <d v="2017-08-16T00:00:00"/>
    <s v="Mon"/>
    <x v="10"/>
    <s v="US-2017-126753"/>
    <n v="436"/>
    <s v="Cisco IP Phone 7961G-GE VoIP phone"/>
    <s v="Chuck Magee"/>
    <n v="19134"/>
    <n v="-113"/>
    <n v="4"/>
    <n v="520"/>
  </r>
  <r>
    <n v="6"/>
    <x v="0"/>
    <x v="406"/>
    <x v="1"/>
    <x v="0"/>
    <n v="6"/>
    <x v="0"/>
    <x v="5"/>
    <x v="1"/>
    <x v="0"/>
    <x v="0"/>
    <s v="United States"/>
    <x v="513"/>
    <x v="0"/>
    <m/>
    <x v="0"/>
    <x v="9"/>
    <d v="2017-09-17T00:00:00"/>
    <s v="Tue"/>
    <x v="0"/>
    <s v="US-2017-126977"/>
    <n v="1214"/>
    <s v="Office Star Flex Back Scooter Chair with White Frame"/>
    <s v="Chuck Magee"/>
    <n v="10035"/>
    <n v="9"/>
    <n v="2"/>
    <n v="200"/>
  </r>
  <r>
    <n v="6"/>
    <x v="0"/>
    <x v="406"/>
    <x v="1"/>
    <x v="0"/>
    <n v="6"/>
    <x v="0"/>
    <x v="14"/>
    <x v="1"/>
    <x v="0"/>
    <x v="0"/>
    <s v="United States"/>
    <x v="513"/>
    <x v="0"/>
    <m/>
    <x v="0"/>
    <x v="1"/>
    <d v="2017-09-17T00:00:00"/>
    <s v="Tue"/>
    <x v="0"/>
    <s v="US-2017-126977"/>
    <n v="530"/>
    <s v="DMI Eclipse Executive Suite Bookcases"/>
    <s v="Chuck Magee"/>
    <n v="10035"/>
    <n v="-25"/>
    <n v="5"/>
    <n v="2004"/>
  </r>
  <r>
    <n v="6"/>
    <x v="0"/>
    <x v="406"/>
    <x v="1"/>
    <x v="0"/>
    <n v="6"/>
    <x v="0"/>
    <x v="14"/>
    <x v="1"/>
    <x v="0"/>
    <x v="0"/>
    <s v="United States"/>
    <x v="513"/>
    <x v="0"/>
    <m/>
    <x v="0"/>
    <x v="1"/>
    <d v="2017-09-17T00:00:00"/>
    <s v="Tue"/>
    <x v="0"/>
    <s v="US-2017-126977"/>
    <n v="1358"/>
    <s v="Riverside Palais Royal Lawyers Bookcase, Royale Cherry Finish"/>
    <s v="Chuck Magee"/>
    <n v="10035"/>
    <n v="159"/>
    <n v="6"/>
    <n v="4229"/>
  </r>
  <r>
    <n v="6"/>
    <x v="0"/>
    <x v="406"/>
    <x v="1"/>
    <x v="0"/>
    <n v="6"/>
    <x v="0"/>
    <x v="3"/>
    <x v="2"/>
    <x v="0"/>
    <x v="0"/>
    <s v="United States"/>
    <x v="513"/>
    <x v="0"/>
    <m/>
    <x v="0"/>
    <x v="0"/>
    <d v="2017-09-17T00:00:00"/>
    <s v="Tue"/>
    <x v="0"/>
    <s v="US-2017-126977"/>
    <n v="539"/>
    <s v="Eaton Premium Continuous-Feed Paper, 25% Cotton, Letter Size, White, 1000 Shts/Box"/>
    <s v="Chuck Magee"/>
    <n v="10035"/>
    <n v="53"/>
    <n v="2"/>
    <n v="111"/>
  </r>
  <r>
    <n v="6"/>
    <x v="0"/>
    <x v="406"/>
    <x v="1"/>
    <x v="0"/>
    <n v="6"/>
    <x v="0"/>
    <x v="11"/>
    <x v="2"/>
    <x v="0"/>
    <x v="0"/>
    <s v="United States"/>
    <x v="513"/>
    <x v="0"/>
    <m/>
    <x v="0"/>
    <x v="0"/>
    <d v="2017-09-17T00:00:00"/>
    <s v="Tue"/>
    <x v="0"/>
    <s v="US-2017-126977"/>
    <n v="581"/>
    <s v="Eldon Mobile Mega Data Cart  Mega Stackable  Add-On Trays"/>
    <s v="Chuck Magee"/>
    <n v="10035"/>
    <n v="27"/>
    <n v="4"/>
    <n v="95"/>
  </r>
  <r>
    <n v="6"/>
    <x v="0"/>
    <x v="406"/>
    <x v="1"/>
    <x v="0"/>
    <n v="6"/>
    <x v="0"/>
    <x v="11"/>
    <x v="2"/>
    <x v="0"/>
    <x v="0"/>
    <s v="United States"/>
    <x v="513"/>
    <x v="0"/>
    <m/>
    <x v="0"/>
    <x v="0"/>
    <d v="2017-09-17T00:00:00"/>
    <s v="Tue"/>
    <x v="0"/>
    <s v="US-2017-126977"/>
    <n v="1666"/>
    <s v="Woodgrain Magazine Files by Perma"/>
    <s v="Chuck Magee"/>
    <n v="10035"/>
    <n v="1"/>
    <n v="5"/>
    <n v="15"/>
  </r>
  <r>
    <n v="6"/>
    <x v="0"/>
    <x v="406"/>
    <x v="1"/>
    <x v="0"/>
    <n v="6"/>
    <x v="0"/>
    <x v="10"/>
    <x v="2"/>
    <x v="0"/>
    <x v="0"/>
    <s v="United States"/>
    <x v="513"/>
    <x v="0"/>
    <m/>
    <x v="0"/>
    <x v="0"/>
    <d v="2017-09-17T00:00:00"/>
    <s v="Tue"/>
    <x v="0"/>
    <s v="US-2017-126977"/>
    <n v="193"/>
    <s v="Avery 485"/>
    <s v="Chuck Magee"/>
    <n v="10035"/>
    <n v="41"/>
    <n v="7"/>
    <n v="88"/>
  </r>
  <r>
    <n v="6"/>
    <x v="0"/>
    <x v="406"/>
    <x v="1"/>
    <x v="0"/>
    <n v="6"/>
    <x v="0"/>
    <x v="8"/>
    <x v="0"/>
    <x v="0"/>
    <x v="0"/>
    <s v="United States"/>
    <x v="513"/>
    <x v="0"/>
    <m/>
    <x v="0"/>
    <x v="0"/>
    <d v="2017-09-17T00:00:00"/>
    <s v="Tue"/>
    <x v="0"/>
    <s v="US-2017-126977"/>
    <n v="1278"/>
    <s v="Plantronics CS510 - Over-the-Head monaural Wireless Headset System"/>
    <s v="Chuck Magee"/>
    <n v="10035"/>
    <n v="218"/>
    <n v="2"/>
    <n v="660"/>
  </r>
  <r>
    <n v="6"/>
    <x v="0"/>
    <x v="406"/>
    <x v="1"/>
    <x v="0"/>
    <n v="6"/>
    <x v="0"/>
    <x v="0"/>
    <x v="0"/>
    <x v="0"/>
    <x v="0"/>
    <s v="United States"/>
    <x v="513"/>
    <x v="0"/>
    <m/>
    <x v="0"/>
    <x v="0"/>
    <d v="2017-09-17T00:00:00"/>
    <s v="Tue"/>
    <x v="0"/>
    <s v="US-2017-126977"/>
    <n v="453"/>
    <s v="ClearSounds CSC500 Amplified Spirit Phone Corded phone"/>
    <s v="Chuck Magee"/>
    <n v="10035"/>
    <n v="59"/>
    <n v="3"/>
    <n v="210"/>
  </r>
  <r>
    <n v="6"/>
    <x v="0"/>
    <x v="406"/>
    <x v="1"/>
    <x v="0"/>
    <n v="6"/>
    <x v="0"/>
    <x v="0"/>
    <x v="0"/>
    <x v="0"/>
    <x v="0"/>
    <s v="United States"/>
    <x v="513"/>
    <x v="0"/>
    <m/>
    <x v="0"/>
    <x v="0"/>
    <d v="2017-09-17T00:00:00"/>
    <s v="Tue"/>
    <x v="0"/>
    <s v="US-2017-126977"/>
    <n v="147"/>
    <s v="ARKON Windshield Dashboard Air Vent Car Mount Holder"/>
    <s v="Chuck Magee"/>
    <n v="10035"/>
    <n v="1"/>
    <n v="4"/>
    <n v="68"/>
  </r>
  <r>
    <n v="4"/>
    <x v="1"/>
    <x v="347"/>
    <x v="1"/>
    <x v="0"/>
    <n v="6"/>
    <x v="0"/>
    <x v="9"/>
    <x v="1"/>
    <x v="0"/>
    <x v="0"/>
    <s v="United States"/>
    <x v="229"/>
    <x v="0"/>
    <m/>
    <x v="0"/>
    <x v="0"/>
    <d v="2017-12-06T00:00:00"/>
    <s v="Fri"/>
    <x v="6"/>
    <s v="US-2017-127040"/>
    <n v="1447"/>
    <s v="Seth Thomas 14 Day/Date Wall Clock"/>
    <s v="Chuck Magee"/>
    <n v="10009"/>
    <n v="42"/>
    <n v="4"/>
    <n v="114"/>
  </r>
  <r>
    <n v="4"/>
    <x v="1"/>
    <x v="347"/>
    <x v="1"/>
    <x v="0"/>
    <n v="6"/>
    <x v="0"/>
    <x v="3"/>
    <x v="2"/>
    <x v="0"/>
    <x v="0"/>
    <s v="United States"/>
    <x v="229"/>
    <x v="0"/>
    <m/>
    <x v="0"/>
    <x v="0"/>
    <d v="2017-12-06T00:00:00"/>
    <s v="Fri"/>
    <x v="6"/>
    <s v="US-2017-127040"/>
    <n v="1823"/>
    <s v="Xerox 219"/>
    <s v="Chuck Magee"/>
    <n v="10009"/>
    <n v="3"/>
    <n v="1"/>
    <n v="6"/>
  </r>
  <r>
    <n v="4"/>
    <x v="1"/>
    <x v="347"/>
    <x v="1"/>
    <x v="0"/>
    <n v="6"/>
    <x v="0"/>
    <x v="3"/>
    <x v="2"/>
    <x v="0"/>
    <x v="0"/>
    <s v="United States"/>
    <x v="229"/>
    <x v="0"/>
    <m/>
    <x v="0"/>
    <x v="0"/>
    <d v="2017-12-06T00:00:00"/>
    <s v="Fri"/>
    <x v="6"/>
    <s v="US-2017-127040"/>
    <n v="1696"/>
    <s v="Xerox 1903"/>
    <s v="Chuck Magee"/>
    <n v="10009"/>
    <n v="21"/>
    <n v="7"/>
    <n v="42"/>
  </r>
  <r>
    <n v="4"/>
    <x v="1"/>
    <x v="347"/>
    <x v="1"/>
    <x v="0"/>
    <n v="6"/>
    <x v="0"/>
    <x v="8"/>
    <x v="0"/>
    <x v="0"/>
    <x v="0"/>
    <s v="United States"/>
    <x v="229"/>
    <x v="0"/>
    <m/>
    <x v="0"/>
    <x v="0"/>
    <d v="2017-12-06T00:00:00"/>
    <s v="Fri"/>
    <x v="6"/>
    <s v="US-2017-127040"/>
    <n v="1026"/>
    <s v="Logitech VX Revolution Cordless Laser Mouse for Notebooks (Black)"/>
    <s v="Chuck Magee"/>
    <n v="10009"/>
    <n v="97"/>
    <n v="9"/>
    <n v="1620"/>
  </r>
  <r>
    <n v="6"/>
    <x v="0"/>
    <x v="1310"/>
    <x v="1"/>
    <x v="0"/>
    <n v="6"/>
    <x v="0"/>
    <x v="6"/>
    <x v="2"/>
    <x v="130"/>
    <x v="3"/>
    <s v="United States"/>
    <x v="416"/>
    <x v="1"/>
    <s v="Yes"/>
    <x v="1"/>
    <x v="1"/>
    <d v="2017-08-16T00:00:00"/>
    <s v="Mon"/>
    <x v="10"/>
    <s v="US-2017-128090"/>
    <n v="1163"/>
    <s v="Newell 346"/>
    <s v="Anna Andreadi"/>
    <n v="85023"/>
    <n v="0"/>
    <n v="1"/>
    <n v="2"/>
  </r>
  <r>
    <n v="6"/>
    <x v="0"/>
    <x v="1310"/>
    <x v="1"/>
    <x v="0"/>
    <n v="6"/>
    <x v="0"/>
    <x v="10"/>
    <x v="2"/>
    <x v="130"/>
    <x v="3"/>
    <s v="United States"/>
    <x v="416"/>
    <x v="1"/>
    <s v="Yes"/>
    <x v="1"/>
    <x v="1"/>
    <d v="2017-08-16T00:00:00"/>
    <s v="Mon"/>
    <x v="10"/>
    <s v="US-2017-128090"/>
    <n v="196"/>
    <s v="Avery 488"/>
    <s v="Anna Andreadi"/>
    <n v="85023"/>
    <n v="2"/>
    <n v="2"/>
    <n v="5"/>
  </r>
  <r>
    <n v="6"/>
    <x v="0"/>
    <x v="1310"/>
    <x v="1"/>
    <x v="0"/>
    <n v="6"/>
    <x v="0"/>
    <x v="3"/>
    <x v="2"/>
    <x v="130"/>
    <x v="3"/>
    <s v="United States"/>
    <x v="416"/>
    <x v="1"/>
    <s v="Yes"/>
    <x v="1"/>
    <x v="1"/>
    <d v="2017-08-16T00:00:00"/>
    <s v="Mon"/>
    <x v="10"/>
    <s v="US-2017-128090"/>
    <n v="1682"/>
    <s v="Xerox 1891"/>
    <s v="Anna Andreadi"/>
    <n v="85023"/>
    <n v="106"/>
    <n v="8"/>
    <n v="313"/>
  </r>
  <r>
    <n v="6"/>
    <x v="0"/>
    <x v="1310"/>
    <x v="1"/>
    <x v="0"/>
    <n v="6"/>
    <x v="0"/>
    <x v="0"/>
    <x v="0"/>
    <x v="130"/>
    <x v="3"/>
    <s v="United States"/>
    <x v="416"/>
    <x v="1"/>
    <s v="Yes"/>
    <x v="1"/>
    <x v="1"/>
    <d v="2017-08-16T00:00:00"/>
    <s v="Mon"/>
    <x v="10"/>
    <s v="US-2017-128090"/>
    <n v="1399"/>
    <s v="Samsung Galaxy S4 Mini"/>
    <s v="Anna Andreadi"/>
    <n v="85023"/>
    <n v="211"/>
    <n v="5"/>
    <n v="1880"/>
  </r>
  <r>
    <n v="6"/>
    <x v="0"/>
    <x v="423"/>
    <x v="1"/>
    <x v="0"/>
    <n v="6"/>
    <x v="1"/>
    <x v="9"/>
    <x v="1"/>
    <x v="5"/>
    <x v="30"/>
    <s v="United States"/>
    <x v="303"/>
    <x v="3"/>
    <m/>
    <x v="0"/>
    <x v="0"/>
    <d v="2017-12-24T00:00:00"/>
    <s v="Tue"/>
    <x v="6"/>
    <s v="US-2017-128587"/>
    <n v="586"/>
    <s v="Eldon Regeneration Recycled Desk Accessories, Black"/>
    <s v="Kelly Williams"/>
    <n v="65807"/>
    <n v="4"/>
    <n v="2"/>
    <n v="10"/>
  </r>
  <r>
    <n v="6"/>
    <x v="0"/>
    <x v="423"/>
    <x v="1"/>
    <x v="0"/>
    <n v="6"/>
    <x v="1"/>
    <x v="16"/>
    <x v="0"/>
    <x v="5"/>
    <x v="30"/>
    <s v="United States"/>
    <x v="303"/>
    <x v="3"/>
    <m/>
    <x v="0"/>
    <x v="0"/>
    <d v="2017-12-24T00:00:00"/>
    <s v="Tue"/>
    <x v="6"/>
    <s v="US-2017-128587"/>
    <n v="403"/>
    <s v="Canon PC1060 Personal Laser Copier"/>
    <s v="Kelly Williams"/>
    <n v="65807"/>
    <n v="2303"/>
    <n v="7"/>
    <n v="4900"/>
  </r>
  <r>
    <n v="2"/>
    <x v="2"/>
    <x v="549"/>
    <x v="1"/>
    <x v="2"/>
    <n v="1"/>
    <x v="1"/>
    <x v="9"/>
    <x v="1"/>
    <x v="187"/>
    <x v="1"/>
    <s v="United States"/>
    <x v="753"/>
    <x v="1"/>
    <m/>
    <x v="0"/>
    <x v="0"/>
    <d v="2017-09-13T00:00:00"/>
    <s v="Fri"/>
    <x v="0"/>
    <s v="US-2017-129007"/>
    <n v="1563"/>
    <s v="Tensor Computer Mounted Lamp"/>
    <s v="Anna Andreadi"/>
    <n v="92804"/>
    <n v="12"/>
    <n v="3"/>
    <n v="45"/>
  </r>
  <r>
    <n v="2"/>
    <x v="2"/>
    <x v="549"/>
    <x v="1"/>
    <x v="2"/>
    <n v="1"/>
    <x v="1"/>
    <x v="9"/>
    <x v="1"/>
    <x v="187"/>
    <x v="1"/>
    <s v="United States"/>
    <x v="753"/>
    <x v="1"/>
    <m/>
    <x v="0"/>
    <x v="0"/>
    <d v="2017-09-13T00:00:00"/>
    <s v="Fri"/>
    <x v="0"/>
    <s v="US-2017-129007"/>
    <n v="562"/>
    <s v="Eldon Econocleat Chair Mats for Low Pile Carpets"/>
    <s v="Anna Andreadi"/>
    <n v="92804"/>
    <n v="25"/>
    <n v="5"/>
    <n v="207"/>
  </r>
  <r>
    <n v="2"/>
    <x v="2"/>
    <x v="549"/>
    <x v="1"/>
    <x v="2"/>
    <n v="1"/>
    <x v="1"/>
    <x v="9"/>
    <x v="1"/>
    <x v="187"/>
    <x v="1"/>
    <s v="United States"/>
    <x v="753"/>
    <x v="1"/>
    <m/>
    <x v="0"/>
    <x v="0"/>
    <d v="2017-09-13T00:00:00"/>
    <s v="Fri"/>
    <x v="0"/>
    <s v="US-2017-129007"/>
    <n v="673"/>
    <s v="Flat Face Poster Frame"/>
    <s v="Anna Andreadi"/>
    <n v="92804"/>
    <n v="55"/>
    <n v="7"/>
    <n v="132"/>
  </r>
  <r>
    <n v="2"/>
    <x v="2"/>
    <x v="549"/>
    <x v="1"/>
    <x v="2"/>
    <n v="1"/>
    <x v="1"/>
    <x v="5"/>
    <x v="1"/>
    <x v="187"/>
    <x v="1"/>
    <s v="United States"/>
    <x v="753"/>
    <x v="1"/>
    <m/>
    <x v="0"/>
    <x v="1"/>
    <d v="2017-09-13T00:00:00"/>
    <s v="Fri"/>
    <x v="0"/>
    <s v="US-2017-129007"/>
    <n v="741"/>
    <s v="Global Comet Stacking Armless Chair"/>
    <s v="Anna Andreadi"/>
    <n v="92804"/>
    <n v="72"/>
    <n v="3"/>
    <n v="718"/>
  </r>
  <r>
    <n v="2"/>
    <x v="2"/>
    <x v="549"/>
    <x v="1"/>
    <x v="2"/>
    <n v="1"/>
    <x v="1"/>
    <x v="3"/>
    <x v="2"/>
    <x v="187"/>
    <x v="1"/>
    <s v="United States"/>
    <x v="753"/>
    <x v="1"/>
    <m/>
    <x v="0"/>
    <x v="0"/>
    <d v="2017-09-13T00:00:00"/>
    <s v="Fri"/>
    <x v="0"/>
    <s v="US-2017-129007"/>
    <n v="1708"/>
    <s v="Xerox 1915"/>
    <s v="Anna Andreadi"/>
    <n v="92804"/>
    <n v="101"/>
    <n v="2"/>
    <n v="210"/>
  </r>
  <r>
    <n v="2"/>
    <x v="2"/>
    <x v="549"/>
    <x v="1"/>
    <x v="2"/>
    <n v="1"/>
    <x v="1"/>
    <x v="2"/>
    <x v="2"/>
    <x v="187"/>
    <x v="1"/>
    <s v="United States"/>
    <x v="753"/>
    <x v="1"/>
    <m/>
    <x v="0"/>
    <x v="1"/>
    <d v="2017-09-13T00:00:00"/>
    <s v="Fri"/>
    <x v="0"/>
    <s v="US-2017-129007"/>
    <n v="43"/>
    <s v="Acco Data Flex Cable Posts For Top &amp; Bottom Load Binders, 6 Capacity"/>
    <s v="Anna Andreadi"/>
    <n v="92804"/>
    <n v="8"/>
    <n v="3"/>
    <n v="25"/>
  </r>
  <r>
    <n v="6"/>
    <x v="0"/>
    <x v="562"/>
    <x v="1"/>
    <x v="0"/>
    <n v="6"/>
    <x v="0"/>
    <x v="0"/>
    <x v="0"/>
    <x v="184"/>
    <x v="14"/>
    <s v="United States"/>
    <x v="120"/>
    <x v="2"/>
    <m/>
    <x v="0"/>
    <x v="0"/>
    <d v="2017-07-27T00:00:00"/>
    <s v="Fri"/>
    <x v="10"/>
    <s v="US-2017-129553"/>
    <n v="1071"/>
    <s v="Mediabridge Sport Armband iPhone 5s"/>
    <s v="Cassandra Brandow"/>
    <n v="40214"/>
    <n v="0"/>
    <n v="3"/>
    <n v="30"/>
  </r>
  <r>
    <n v="5"/>
    <x v="1"/>
    <x v="386"/>
    <x v="1"/>
    <x v="0"/>
    <n v="6"/>
    <x v="0"/>
    <x v="9"/>
    <x v="1"/>
    <x v="277"/>
    <x v="10"/>
    <s v="United States"/>
    <x v="24"/>
    <x v="3"/>
    <m/>
    <x v="0"/>
    <x v="7"/>
    <d v="2017-12-17T00:00:00"/>
    <s v="Tue"/>
    <x v="6"/>
    <s v="US-2017-129637"/>
    <n v="866"/>
    <s v="Howard Miller 11-1/2 Diameter Ridgewood Wall Clock"/>
    <s v="Kelly Williams"/>
    <n v="61701"/>
    <n v="-20"/>
    <n v="2"/>
    <n v="42"/>
  </r>
  <r>
    <n v="5"/>
    <x v="1"/>
    <x v="386"/>
    <x v="1"/>
    <x v="0"/>
    <n v="6"/>
    <x v="0"/>
    <x v="11"/>
    <x v="2"/>
    <x v="277"/>
    <x v="10"/>
    <s v="United States"/>
    <x v="24"/>
    <x v="3"/>
    <m/>
    <x v="0"/>
    <x v="1"/>
    <d v="2017-12-17T00:00:00"/>
    <s v="Tue"/>
    <x v="6"/>
    <s v="US-2017-129637"/>
    <n v="1553"/>
    <s v="Tennsco Double-Tier Lockers"/>
    <s v="Kelly Williams"/>
    <n v="61701"/>
    <n v="-16"/>
    <n v="1"/>
    <n v="180"/>
  </r>
  <r>
    <n v="5"/>
    <x v="1"/>
    <x v="386"/>
    <x v="1"/>
    <x v="0"/>
    <n v="6"/>
    <x v="0"/>
    <x v="6"/>
    <x v="2"/>
    <x v="277"/>
    <x v="10"/>
    <s v="United States"/>
    <x v="24"/>
    <x v="3"/>
    <m/>
    <x v="0"/>
    <x v="1"/>
    <d v="2017-12-17T00:00:00"/>
    <s v="Tue"/>
    <x v="6"/>
    <s v="US-2017-129637"/>
    <n v="1167"/>
    <s v="Newell 35"/>
    <s v="Kelly Williams"/>
    <n v="61701"/>
    <n v="1"/>
    <n v="5"/>
    <n v="13"/>
  </r>
  <r>
    <n v="3"/>
    <x v="2"/>
    <x v="560"/>
    <x v="1"/>
    <x v="2"/>
    <n v="1"/>
    <x v="0"/>
    <x v="4"/>
    <x v="2"/>
    <x v="59"/>
    <x v="26"/>
    <s v="United States"/>
    <x v="183"/>
    <x v="3"/>
    <m/>
    <x v="0"/>
    <x v="0"/>
    <d v="2017-02-08T00:00:00"/>
    <s v="Sun"/>
    <x v="3"/>
    <s v="US-2017-130491"/>
    <n v="111"/>
    <s v="Advantus Push Pins, Aluminum Head"/>
    <s v="Kelly Williams"/>
    <n v="67846"/>
    <n v="2"/>
    <n v="1"/>
    <n v="6"/>
  </r>
  <r>
    <n v="3"/>
    <x v="2"/>
    <x v="560"/>
    <x v="1"/>
    <x v="2"/>
    <n v="1"/>
    <x v="0"/>
    <x v="6"/>
    <x v="2"/>
    <x v="59"/>
    <x v="26"/>
    <s v="United States"/>
    <x v="183"/>
    <x v="3"/>
    <m/>
    <x v="0"/>
    <x v="0"/>
    <d v="2017-02-08T00:00:00"/>
    <s v="Sun"/>
    <x v="3"/>
    <s v="US-2017-130491"/>
    <n v="1412"/>
    <s v="Sanford Colorific Colored Pencils, 12/Box"/>
    <s v="Kelly Williams"/>
    <n v="67846"/>
    <n v="2"/>
    <n v="2"/>
    <n v="6"/>
  </r>
  <r>
    <n v="3"/>
    <x v="2"/>
    <x v="560"/>
    <x v="1"/>
    <x v="2"/>
    <n v="1"/>
    <x v="0"/>
    <x v="3"/>
    <x v="2"/>
    <x v="59"/>
    <x v="26"/>
    <s v="United States"/>
    <x v="183"/>
    <x v="3"/>
    <m/>
    <x v="0"/>
    <x v="0"/>
    <d v="2017-02-08T00:00:00"/>
    <s v="Sun"/>
    <x v="3"/>
    <s v="US-2017-130491"/>
    <n v="1658"/>
    <s v="Wirebound Message Books, Four 2 3/4 x 5 Forms per Page, 200 Sets per Book"/>
    <s v="Kelly Williams"/>
    <n v="67846"/>
    <n v="4"/>
    <n v="2"/>
    <n v="10"/>
  </r>
  <r>
    <n v="4"/>
    <x v="1"/>
    <x v="547"/>
    <x v="1"/>
    <x v="0"/>
    <n v="6"/>
    <x v="2"/>
    <x v="3"/>
    <x v="2"/>
    <x v="389"/>
    <x v="12"/>
    <s v="United States"/>
    <x v="418"/>
    <x v="0"/>
    <m/>
    <x v="0"/>
    <x v="1"/>
    <d v="2017-08-21T00:00:00"/>
    <s v="Sat"/>
    <x v="10"/>
    <s v="US-2017-130512"/>
    <n v="1777"/>
    <s v="Xerox 1979"/>
    <s v="Chuck Magee"/>
    <n v="18103"/>
    <n v="15"/>
    <n v="2"/>
    <n v="50"/>
  </r>
  <r>
    <n v="4"/>
    <x v="1"/>
    <x v="547"/>
    <x v="1"/>
    <x v="0"/>
    <n v="6"/>
    <x v="2"/>
    <x v="15"/>
    <x v="2"/>
    <x v="389"/>
    <x v="12"/>
    <s v="United States"/>
    <x v="418"/>
    <x v="0"/>
    <m/>
    <x v="0"/>
    <x v="1"/>
    <d v="2017-08-21T00:00:00"/>
    <s v="Sat"/>
    <x v="10"/>
    <s v="US-2017-130512"/>
    <n v="1504"/>
    <s v="Staple remover"/>
    <s v="Chuck Magee"/>
    <n v="18103"/>
    <n v="-1"/>
    <n v="2"/>
    <n v="3"/>
  </r>
  <r>
    <n v="4"/>
    <x v="1"/>
    <x v="547"/>
    <x v="1"/>
    <x v="0"/>
    <n v="6"/>
    <x v="2"/>
    <x v="11"/>
    <x v="2"/>
    <x v="389"/>
    <x v="12"/>
    <s v="United States"/>
    <x v="418"/>
    <x v="0"/>
    <m/>
    <x v="0"/>
    <x v="1"/>
    <d v="2017-08-21T00:00:00"/>
    <s v="Sat"/>
    <x v="10"/>
    <s v="US-2017-130512"/>
    <n v="1377"/>
    <s v="SAFCO Commercial Wire Shelving, Black"/>
    <s v="Chuck Magee"/>
    <n v="18103"/>
    <n v="-166"/>
    <n v="6"/>
    <n v="663"/>
  </r>
  <r>
    <n v="4"/>
    <x v="1"/>
    <x v="547"/>
    <x v="1"/>
    <x v="0"/>
    <n v="6"/>
    <x v="2"/>
    <x v="2"/>
    <x v="2"/>
    <x v="389"/>
    <x v="12"/>
    <s v="United States"/>
    <x v="418"/>
    <x v="0"/>
    <m/>
    <x v="0"/>
    <x v="4"/>
    <d v="2017-08-21T00:00:00"/>
    <s v="Sat"/>
    <x v="10"/>
    <s v="US-2017-130512"/>
    <n v="683"/>
    <s v="GBC DocuBind P100 Manual Binding Machine"/>
    <s v="Chuck Magee"/>
    <n v="18103"/>
    <n v="-83"/>
    <n v="2"/>
    <n v="100"/>
  </r>
  <r>
    <n v="4"/>
    <x v="1"/>
    <x v="547"/>
    <x v="1"/>
    <x v="0"/>
    <n v="6"/>
    <x v="2"/>
    <x v="8"/>
    <x v="0"/>
    <x v="389"/>
    <x v="12"/>
    <s v="United States"/>
    <x v="418"/>
    <x v="0"/>
    <m/>
    <x v="0"/>
    <x v="1"/>
    <d v="2017-08-21T00:00:00"/>
    <s v="Sat"/>
    <x v="10"/>
    <s v="US-2017-130512"/>
    <n v="1371"/>
    <s v="Sabrent 4-Port USB 2.0 Hub"/>
    <s v="Chuck Magee"/>
    <n v="18103"/>
    <n v="4"/>
    <n v="4"/>
    <n v="22"/>
  </r>
  <r>
    <n v="0"/>
    <x v="0"/>
    <x v="549"/>
    <x v="1"/>
    <x v="3"/>
    <n v="0"/>
    <x v="1"/>
    <x v="9"/>
    <x v="1"/>
    <x v="280"/>
    <x v="2"/>
    <s v="United States"/>
    <x v="8"/>
    <x v="2"/>
    <m/>
    <x v="0"/>
    <x v="1"/>
    <d v="2017-09-15T00:00:00"/>
    <s v="Sun"/>
    <x v="0"/>
    <s v="US-2017-130519"/>
    <n v="1546"/>
    <s v="Tenex The Solids Textured Chair Mats"/>
    <s v="Cassandra Brandow"/>
    <n v="33065"/>
    <n v="-2"/>
    <n v="1"/>
    <n v="56"/>
  </r>
  <r>
    <n v="0"/>
    <x v="0"/>
    <x v="549"/>
    <x v="1"/>
    <x v="3"/>
    <n v="0"/>
    <x v="1"/>
    <x v="9"/>
    <x v="1"/>
    <x v="280"/>
    <x v="2"/>
    <s v="United States"/>
    <x v="8"/>
    <x v="2"/>
    <m/>
    <x v="0"/>
    <x v="1"/>
    <d v="2017-09-15T00:00:00"/>
    <s v="Sun"/>
    <x v="0"/>
    <s v="US-2017-130519"/>
    <n v="1595"/>
    <s v="Ultra Door Push Plate"/>
    <s v="Cassandra Brandow"/>
    <n v="33065"/>
    <n v="3"/>
    <n v="4"/>
    <n v="16"/>
  </r>
  <r>
    <n v="0"/>
    <x v="0"/>
    <x v="549"/>
    <x v="1"/>
    <x v="3"/>
    <n v="0"/>
    <x v="1"/>
    <x v="11"/>
    <x v="2"/>
    <x v="280"/>
    <x v="2"/>
    <s v="United States"/>
    <x v="8"/>
    <x v="2"/>
    <m/>
    <x v="0"/>
    <x v="1"/>
    <d v="2017-09-15T00:00:00"/>
    <s v="Sun"/>
    <x v="0"/>
    <s v="US-2017-130519"/>
    <n v="502"/>
    <s v="Decoflex Hanging Personal Folder File, Blue"/>
    <s v="Cassandra Brandow"/>
    <n v="33065"/>
    <n v="2"/>
    <n v="2"/>
    <n v="25"/>
  </r>
  <r>
    <n v="0"/>
    <x v="0"/>
    <x v="549"/>
    <x v="1"/>
    <x v="3"/>
    <n v="0"/>
    <x v="1"/>
    <x v="3"/>
    <x v="2"/>
    <x v="280"/>
    <x v="2"/>
    <s v="United States"/>
    <x v="8"/>
    <x v="2"/>
    <m/>
    <x v="0"/>
    <x v="1"/>
    <d v="2017-09-15T00:00:00"/>
    <s v="Sun"/>
    <x v="0"/>
    <s v="US-2017-130519"/>
    <n v="1813"/>
    <s v="Xerox 21"/>
    <s v="Cassandra Brandow"/>
    <n v="33065"/>
    <n v="5"/>
    <n v="3"/>
    <n v="16"/>
  </r>
  <r>
    <n v="3"/>
    <x v="0"/>
    <x v="413"/>
    <x v="1"/>
    <x v="1"/>
    <n v="3"/>
    <x v="1"/>
    <x v="9"/>
    <x v="1"/>
    <x v="134"/>
    <x v="31"/>
    <s v="United States"/>
    <x v="473"/>
    <x v="1"/>
    <m/>
    <x v="0"/>
    <x v="1"/>
    <d v="2017-10-30T00:00:00"/>
    <s v="Mon"/>
    <x v="7"/>
    <s v="US-2017-131359"/>
    <n v="586"/>
    <s v="Eldon Regeneration Recycled Desk Accessories, Black"/>
    <s v="Anna Andreadi"/>
    <n v="80219"/>
    <n v="4"/>
    <n v="4"/>
    <n v="15"/>
  </r>
  <r>
    <n v="3"/>
    <x v="0"/>
    <x v="413"/>
    <x v="1"/>
    <x v="1"/>
    <n v="3"/>
    <x v="1"/>
    <x v="16"/>
    <x v="0"/>
    <x v="134"/>
    <x v="31"/>
    <s v="United States"/>
    <x v="473"/>
    <x v="1"/>
    <m/>
    <x v="0"/>
    <x v="1"/>
    <d v="2017-10-30T00:00:00"/>
    <s v="Mon"/>
    <x v="7"/>
    <s v="US-2017-131359"/>
    <n v="1452"/>
    <s v="Sharp 1540cs Digital Laser Copier"/>
    <s v="Anna Andreadi"/>
    <n v="80219"/>
    <n v="165"/>
    <n v="1"/>
    <n v="440"/>
  </r>
  <r>
    <n v="3"/>
    <x v="0"/>
    <x v="413"/>
    <x v="1"/>
    <x v="1"/>
    <n v="3"/>
    <x v="1"/>
    <x v="0"/>
    <x v="0"/>
    <x v="134"/>
    <x v="31"/>
    <s v="United States"/>
    <x v="473"/>
    <x v="1"/>
    <m/>
    <x v="0"/>
    <x v="1"/>
    <d v="2017-10-30T00:00:00"/>
    <s v="Mon"/>
    <x v="7"/>
    <s v="US-2017-131359"/>
    <n v="1229"/>
    <s v="OtterBox Commuter Series Case - iPhone 5 &amp; 5s"/>
    <s v="Anna Andreadi"/>
    <n v="80219"/>
    <n v="31"/>
    <n v="5"/>
    <n v="88"/>
  </r>
  <r>
    <n v="3"/>
    <x v="0"/>
    <x v="413"/>
    <x v="1"/>
    <x v="1"/>
    <n v="3"/>
    <x v="1"/>
    <x v="13"/>
    <x v="0"/>
    <x v="134"/>
    <x v="31"/>
    <s v="United States"/>
    <x v="473"/>
    <x v="1"/>
    <m/>
    <x v="0"/>
    <x v="4"/>
    <d v="2017-10-30T00:00:00"/>
    <s v="Mon"/>
    <x v="7"/>
    <s v="US-2017-131359"/>
    <n v="989"/>
    <s v="Lexmark S315 Color Inkjet Printer"/>
    <s v="Anna Andreadi"/>
    <n v="80219"/>
    <n v="-46"/>
    <n v="2"/>
    <n v="60"/>
  </r>
  <r>
    <n v="3"/>
    <x v="2"/>
    <x v="412"/>
    <x v="1"/>
    <x v="2"/>
    <n v="1"/>
    <x v="1"/>
    <x v="5"/>
    <x v="1"/>
    <x v="195"/>
    <x v="27"/>
    <s v="United States"/>
    <x v="275"/>
    <x v="2"/>
    <m/>
    <x v="0"/>
    <x v="1"/>
    <d v="2017-12-05T00:00:00"/>
    <s v="Thu"/>
    <x v="6"/>
    <s v="US-2017-131842"/>
    <n v="765"/>
    <s v="Global Push Button Managers Chair, Indigo"/>
    <s v="Cassandra Brandow"/>
    <n v="37211"/>
    <n v="11"/>
    <n v="2"/>
    <n v="97"/>
  </r>
  <r>
    <n v="4"/>
    <x v="1"/>
    <x v="319"/>
    <x v="1"/>
    <x v="0"/>
    <n v="6"/>
    <x v="0"/>
    <x v="2"/>
    <x v="2"/>
    <x v="162"/>
    <x v="6"/>
    <s v="United States"/>
    <x v="468"/>
    <x v="3"/>
    <m/>
    <x v="0"/>
    <x v="0"/>
    <d v="2017-06-01T00:00:00"/>
    <s v="Sun"/>
    <x v="9"/>
    <s v="US-2017-132836"/>
    <n v="422"/>
    <s v="Catalog Binders with Expanding Posts"/>
    <s v="Kelly Williams"/>
    <n v="48227"/>
    <n v="182"/>
    <n v="6"/>
    <n v="404"/>
  </r>
  <r>
    <n v="4"/>
    <x v="1"/>
    <x v="319"/>
    <x v="1"/>
    <x v="0"/>
    <n v="6"/>
    <x v="0"/>
    <x v="10"/>
    <x v="2"/>
    <x v="162"/>
    <x v="6"/>
    <s v="United States"/>
    <x v="468"/>
    <x v="3"/>
    <m/>
    <x v="0"/>
    <x v="0"/>
    <d v="2017-06-01T00:00:00"/>
    <s v="Sun"/>
    <x v="9"/>
    <s v="US-2017-132836"/>
    <n v="200"/>
    <s v="Avery 491"/>
    <s v="Kelly Williams"/>
    <n v="48227"/>
    <n v="13"/>
    <n v="7"/>
    <n v="29"/>
  </r>
  <r>
    <n v="4"/>
    <x v="1"/>
    <x v="319"/>
    <x v="1"/>
    <x v="0"/>
    <n v="6"/>
    <x v="0"/>
    <x v="0"/>
    <x v="0"/>
    <x v="162"/>
    <x v="6"/>
    <s v="United States"/>
    <x v="468"/>
    <x v="3"/>
    <m/>
    <x v="0"/>
    <x v="0"/>
    <d v="2017-06-01T00:00:00"/>
    <s v="Sun"/>
    <x v="9"/>
    <s v="US-2017-132836"/>
    <n v="1293"/>
    <s v="Polycom CX300 Desktop Phone USB VoIP phone"/>
    <s v="Kelly Williams"/>
    <n v="48227"/>
    <n v="84"/>
    <n v="2"/>
    <n v="300"/>
  </r>
  <r>
    <n v="4"/>
    <x v="1"/>
    <x v="319"/>
    <x v="1"/>
    <x v="0"/>
    <n v="6"/>
    <x v="0"/>
    <x v="0"/>
    <x v="0"/>
    <x v="162"/>
    <x v="6"/>
    <s v="United States"/>
    <x v="468"/>
    <x v="3"/>
    <m/>
    <x v="0"/>
    <x v="0"/>
    <d v="2017-06-01T00:00:00"/>
    <s v="Sun"/>
    <x v="9"/>
    <s v="US-2017-132836"/>
    <n v="912"/>
    <s v="iKross Bluetooth Portable Keyboard + Cell Phone Stand Holder + Brush for Apple iPhone 5S 5C 5, 4S 4"/>
    <s v="Kelly Williams"/>
    <n v="48227"/>
    <n v="12"/>
    <n v="2"/>
    <n v="42"/>
  </r>
  <r>
    <n v="6"/>
    <x v="0"/>
    <x v="455"/>
    <x v="1"/>
    <x v="0"/>
    <n v="6"/>
    <x v="0"/>
    <x v="5"/>
    <x v="1"/>
    <x v="60"/>
    <x v="27"/>
    <s v="United States"/>
    <x v="402"/>
    <x v="2"/>
    <m/>
    <x v="0"/>
    <x v="1"/>
    <d v="2017-04-26T00:00:00"/>
    <s v="Thu"/>
    <x v="5"/>
    <s v="US-2017-134026"/>
    <n v="807"/>
    <s v="High-Back Leather Managers Chair"/>
    <s v="Cassandra Brandow"/>
    <n v="38109"/>
    <n v="-114"/>
    <n v="8"/>
    <n v="832"/>
  </r>
  <r>
    <n v="6"/>
    <x v="0"/>
    <x v="455"/>
    <x v="1"/>
    <x v="0"/>
    <n v="6"/>
    <x v="0"/>
    <x v="9"/>
    <x v="1"/>
    <x v="60"/>
    <x v="27"/>
    <s v="United States"/>
    <x v="402"/>
    <x v="2"/>
    <m/>
    <x v="0"/>
    <x v="1"/>
    <d v="2017-04-26T00:00:00"/>
    <s v="Thu"/>
    <x v="5"/>
    <s v="US-2017-134026"/>
    <n v="1547"/>
    <s v="Tenex Traditional Chairmats for Medium Pile Carpet, Standard Lip, 36 x 48"/>
    <s v="Cassandra Brandow"/>
    <n v="38109"/>
    <n v="1"/>
    <n v="2"/>
    <n v="97"/>
  </r>
  <r>
    <n v="6"/>
    <x v="0"/>
    <x v="455"/>
    <x v="1"/>
    <x v="0"/>
    <n v="6"/>
    <x v="0"/>
    <x v="11"/>
    <x v="2"/>
    <x v="60"/>
    <x v="27"/>
    <s v="United States"/>
    <x v="402"/>
    <x v="2"/>
    <m/>
    <x v="0"/>
    <x v="1"/>
    <d v="2017-04-26T00:00:00"/>
    <s v="Thu"/>
    <x v="5"/>
    <s v="US-2017-134026"/>
    <n v="1383"/>
    <s v="Safco Industrial Wire Shelving System"/>
    <s v="Cassandra Brandow"/>
    <n v="38109"/>
    <n v="-18"/>
    <n v="1"/>
    <n v="73"/>
  </r>
  <r>
    <n v="5"/>
    <x v="2"/>
    <x v="586"/>
    <x v="1"/>
    <x v="1"/>
    <n v="3"/>
    <x v="0"/>
    <x v="10"/>
    <x v="2"/>
    <x v="0"/>
    <x v="0"/>
    <s v="United States"/>
    <x v="182"/>
    <x v="0"/>
    <m/>
    <x v="0"/>
    <x v="0"/>
    <d v="2017-04-18T00:00:00"/>
    <s v="Wed"/>
    <x v="4"/>
    <s v="US-2017-134271"/>
    <n v="194"/>
    <s v="Avery 486"/>
    <s v="Chuck Magee"/>
    <n v="10024"/>
    <n v="10"/>
    <n v="3"/>
    <n v="22"/>
  </r>
  <r>
    <n v="5"/>
    <x v="2"/>
    <x v="597"/>
    <x v="1"/>
    <x v="1"/>
    <n v="3"/>
    <x v="2"/>
    <x v="1"/>
    <x v="1"/>
    <x v="109"/>
    <x v="44"/>
    <s v="United States"/>
    <x v="761"/>
    <x v="0"/>
    <m/>
    <x v="0"/>
    <x v="2"/>
    <d v="2017-12-19T00:00:00"/>
    <s v="Thu"/>
    <x v="6"/>
    <s v="US-2017-134558"/>
    <n v="370"/>
    <s v="Bretford Rectangular Conference Table Tops"/>
    <s v="Chuck Magee"/>
    <n v="3820"/>
    <n v="-105"/>
    <n v="4"/>
    <n v="1053"/>
  </r>
  <r>
    <n v="5"/>
    <x v="2"/>
    <x v="597"/>
    <x v="1"/>
    <x v="1"/>
    <n v="3"/>
    <x v="2"/>
    <x v="3"/>
    <x v="2"/>
    <x v="109"/>
    <x v="44"/>
    <s v="United States"/>
    <x v="761"/>
    <x v="0"/>
    <m/>
    <x v="0"/>
    <x v="0"/>
    <d v="2017-12-19T00:00:00"/>
    <s v="Thu"/>
    <x v="6"/>
    <s v="US-2017-134558"/>
    <n v="1696"/>
    <s v="Xerox 1903"/>
    <s v="Chuck Magee"/>
    <n v="3820"/>
    <n v="15"/>
    <n v="5"/>
    <n v="30"/>
  </r>
  <r>
    <n v="5"/>
    <x v="2"/>
    <x v="597"/>
    <x v="1"/>
    <x v="1"/>
    <n v="3"/>
    <x v="2"/>
    <x v="8"/>
    <x v="0"/>
    <x v="109"/>
    <x v="44"/>
    <s v="United States"/>
    <x v="761"/>
    <x v="0"/>
    <m/>
    <x v="0"/>
    <x v="0"/>
    <d v="2017-12-19T00:00:00"/>
    <s v="Thu"/>
    <x v="6"/>
    <s v="US-2017-134558"/>
    <n v="1004"/>
    <s v="Logitech diNovo Edge Keyboard"/>
    <s v="Chuck Magee"/>
    <n v="3820"/>
    <n v="517"/>
    <n v="9"/>
    <n v="2250"/>
  </r>
  <r>
    <n v="3"/>
    <x v="2"/>
    <x v="392"/>
    <x v="1"/>
    <x v="2"/>
    <n v="1"/>
    <x v="0"/>
    <x v="15"/>
    <x v="2"/>
    <x v="8"/>
    <x v="19"/>
    <s v="United States"/>
    <x v="723"/>
    <x v="0"/>
    <m/>
    <x v="0"/>
    <x v="1"/>
    <d v="2017-11-05T00:00:00"/>
    <s v="Thu"/>
    <x v="7"/>
    <s v="US-2017-136259"/>
    <n v="89"/>
    <s v="Acme Titanium Bonded Scissors"/>
    <s v="Chuck Magee"/>
    <n v="44107"/>
    <n v="2"/>
    <n v="4"/>
    <n v="27"/>
  </r>
  <r>
    <n v="3"/>
    <x v="2"/>
    <x v="392"/>
    <x v="1"/>
    <x v="2"/>
    <n v="1"/>
    <x v="0"/>
    <x v="2"/>
    <x v="2"/>
    <x v="8"/>
    <x v="19"/>
    <s v="United States"/>
    <x v="723"/>
    <x v="0"/>
    <m/>
    <x v="0"/>
    <x v="4"/>
    <d v="2017-11-05T00:00:00"/>
    <s v="Thu"/>
    <x v="7"/>
    <s v="US-2017-136259"/>
    <n v="929"/>
    <s v="Insertable Tab Post Binder Dividers"/>
    <s v="Chuck Magee"/>
    <n v="44107"/>
    <n v="-6"/>
    <n v="3"/>
    <n v="7"/>
  </r>
  <r>
    <n v="3"/>
    <x v="2"/>
    <x v="497"/>
    <x v="1"/>
    <x v="2"/>
    <n v="1"/>
    <x v="0"/>
    <x v="0"/>
    <x v="0"/>
    <x v="49"/>
    <x v="31"/>
    <s v="United States"/>
    <x v="477"/>
    <x v="1"/>
    <m/>
    <x v="0"/>
    <x v="1"/>
    <d v="2017-06-20T00:00:00"/>
    <s v="Fri"/>
    <x v="9"/>
    <s v="US-2017-136427"/>
    <n v="784"/>
    <s v="Griffin GC36547 PowerJolt SE Lightning Charger"/>
    <s v="Anna Andreadi"/>
    <n v="80013"/>
    <n v="16"/>
    <n v="7"/>
    <n v="126"/>
  </r>
  <r>
    <n v="5"/>
    <x v="1"/>
    <x v="320"/>
    <x v="1"/>
    <x v="0"/>
    <n v="6"/>
    <x v="1"/>
    <x v="2"/>
    <x v="2"/>
    <x v="192"/>
    <x v="27"/>
    <s v="United States"/>
    <x v="84"/>
    <x v="2"/>
    <m/>
    <x v="0"/>
    <x v="4"/>
    <d v="2017-04-05T00:00:00"/>
    <s v="Thu"/>
    <x v="4"/>
    <s v="US-2017-136476"/>
    <n v="682"/>
    <s v="GBC DocuBind 300 Electric Binding Machine"/>
    <s v="Cassandra Brandow"/>
    <n v="37620"/>
    <n v="-116"/>
    <n v="1"/>
    <n v="158"/>
  </r>
  <r>
    <n v="2"/>
    <x v="1"/>
    <x v="438"/>
    <x v="1"/>
    <x v="1"/>
    <n v="3"/>
    <x v="0"/>
    <x v="9"/>
    <x v="1"/>
    <x v="47"/>
    <x v="8"/>
    <s v="United States"/>
    <x v="119"/>
    <x v="2"/>
    <s v="Yes"/>
    <x v="1"/>
    <x v="0"/>
    <d v="2017-12-25T00:00:00"/>
    <s v="Wed"/>
    <x v="6"/>
    <s v="US-2017-136749"/>
    <n v="1537"/>
    <s v="Tenex B1-RE Series Chair Mats for Low Pile Carpets"/>
    <s v="Cassandra Brandow"/>
    <n v="31907"/>
    <n v="47"/>
    <n v="6"/>
    <n v="276"/>
  </r>
  <r>
    <n v="2"/>
    <x v="1"/>
    <x v="438"/>
    <x v="1"/>
    <x v="1"/>
    <n v="3"/>
    <x v="0"/>
    <x v="2"/>
    <x v="2"/>
    <x v="47"/>
    <x v="8"/>
    <s v="United States"/>
    <x v="119"/>
    <x v="2"/>
    <s v="Yes"/>
    <x v="1"/>
    <x v="0"/>
    <d v="2017-12-25T00:00:00"/>
    <s v="Wed"/>
    <x v="6"/>
    <s v="US-2017-136749"/>
    <n v="1585"/>
    <s v="Tuf-Vin Binders"/>
    <s v="Cassandra Brandow"/>
    <n v="31907"/>
    <n v="74"/>
    <n v="5"/>
    <n v="158"/>
  </r>
  <r>
    <n v="3"/>
    <x v="0"/>
    <x v="310"/>
    <x v="1"/>
    <x v="1"/>
    <n v="3"/>
    <x v="0"/>
    <x v="3"/>
    <x v="2"/>
    <x v="17"/>
    <x v="1"/>
    <s v="United States"/>
    <x v="236"/>
    <x v="1"/>
    <s v="Yes"/>
    <x v="1"/>
    <x v="0"/>
    <d v="2017-04-11T00:00:00"/>
    <s v="Wed"/>
    <x v="4"/>
    <s v="US-2017-136987"/>
    <n v="538"/>
    <s v="Easy-staple paper"/>
    <s v="Anna Andreadi"/>
    <n v="90004"/>
    <n v="24"/>
    <n v="2"/>
    <n v="53"/>
  </r>
  <r>
    <n v="3"/>
    <x v="0"/>
    <x v="310"/>
    <x v="1"/>
    <x v="1"/>
    <n v="3"/>
    <x v="0"/>
    <x v="16"/>
    <x v="0"/>
    <x v="17"/>
    <x v="1"/>
    <s v="United States"/>
    <x v="236"/>
    <x v="1"/>
    <s v="Yes"/>
    <x v="1"/>
    <x v="1"/>
    <d v="2017-04-11T00:00:00"/>
    <s v="Wed"/>
    <x v="4"/>
    <s v="US-2017-136987"/>
    <n v="402"/>
    <s v="Canon PC-428 Personal Copier"/>
    <s v="Anna Andreadi"/>
    <n v="90004"/>
    <n v="216"/>
    <n v="4"/>
    <n v="640"/>
  </r>
  <r>
    <n v="6"/>
    <x v="0"/>
    <x v="360"/>
    <x v="1"/>
    <x v="0"/>
    <n v="6"/>
    <x v="1"/>
    <x v="7"/>
    <x v="2"/>
    <x v="8"/>
    <x v="25"/>
    <s v="United States"/>
    <x v="102"/>
    <x v="0"/>
    <s v="Yes"/>
    <x v="1"/>
    <x v="0"/>
    <d v="2017-10-02T00:00:00"/>
    <s v="Mon"/>
    <x v="8"/>
    <s v="US-2017-137008"/>
    <n v="774"/>
    <s v="Globe Weis Peel &amp; Seel First Class Envelopes"/>
    <s v="Chuck Magee"/>
    <n v="8701"/>
    <n v="23"/>
    <n v="4"/>
    <n v="51"/>
  </r>
  <r>
    <n v="6"/>
    <x v="0"/>
    <x v="360"/>
    <x v="1"/>
    <x v="0"/>
    <n v="6"/>
    <x v="1"/>
    <x v="3"/>
    <x v="2"/>
    <x v="8"/>
    <x v="25"/>
    <s v="United States"/>
    <x v="102"/>
    <x v="0"/>
    <s v="Yes"/>
    <x v="1"/>
    <x v="0"/>
    <d v="2017-10-02T00:00:00"/>
    <s v="Mon"/>
    <x v="8"/>
    <s v="US-2017-137008"/>
    <n v="465"/>
    <s v="Computer Printout Paper with Letter-Trim Perforations"/>
    <s v="Chuck Magee"/>
    <n v="8701"/>
    <n v="46"/>
    <n v="5"/>
    <n v="95"/>
  </r>
  <r>
    <n v="6"/>
    <x v="0"/>
    <x v="360"/>
    <x v="1"/>
    <x v="0"/>
    <n v="6"/>
    <x v="1"/>
    <x v="8"/>
    <x v="0"/>
    <x v="8"/>
    <x v="25"/>
    <s v="United States"/>
    <x v="102"/>
    <x v="0"/>
    <s v="Yes"/>
    <x v="1"/>
    <x v="0"/>
    <d v="2017-10-02T00:00:00"/>
    <s v="Mon"/>
    <x v="8"/>
    <s v="US-2017-137008"/>
    <n v="1116"/>
    <s v="NETGEAR N750 Dual Band Wi-Fi Gigabit Router"/>
    <s v="Chuck Magee"/>
    <n v="8701"/>
    <n v="32"/>
    <n v="1"/>
    <n v="90"/>
  </r>
  <r>
    <n v="0"/>
    <x v="0"/>
    <x v="449"/>
    <x v="1"/>
    <x v="3"/>
    <n v="0"/>
    <x v="2"/>
    <x v="3"/>
    <x v="2"/>
    <x v="32"/>
    <x v="19"/>
    <s v="United States"/>
    <x v="427"/>
    <x v="0"/>
    <m/>
    <x v="0"/>
    <x v="1"/>
    <d v="2017-12-18T00:00:00"/>
    <s v="Wed"/>
    <x v="6"/>
    <s v="US-2017-137533"/>
    <n v="1831"/>
    <s v="Xerox 226"/>
    <s v="Chuck Magee"/>
    <n v="44105"/>
    <n v="7"/>
    <n v="4"/>
    <n v="21"/>
  </r>
  <r>
    <n v="0"/>
    <x v="0"/>
    <x v="449"/>
    <x v="1"/>
    <x v="3"/>
    <n v="0"/>
    <x v="0"/>
    <x v="8"/>
    <x v="0"/>
    <x v="0"/>
    <x v="0"/>
    <s v="United States"/>
    <x v="51"/>
    <x v="0"/>
    <m/>
    <x v="0"/>
    <x v="0"/>
    <d v="2017-12-18T00:00:00"/>
    <s v="Wed"/>
    <x v="6"/>
    <s v="US-2017-137960"/>
    <n v="919"/>
    <s v="Imation Bio 8GB USB Flash Drive Imation Corp"/>
    <s v="Chuck Magee"/>
    <n v="10035"/>
    <n v="25"/>
    <n v="1"/>
    <n v="166"/>
  </r>
  <r>
    <n v="6"/>
    <x v="0"/>
    <x v="359"/>
    <x v="1"/>
    <x v="0"/>
    <n v="6"/>
    <x v="1"/>
    <x v="5"/>
    <x v="1"/>
    <x v="111"/>
    <x v="35"/>
    <s v="United States"/>
    <x v="568"/>
    <x v="0"/>
    <m/>
    <x v="0"/>
    <x v="0"/>
    <d v="2017-12-10T00:00:00"/>
    <s v="Tue"/>
    <x v="6"/>
    <s v="US-2017-138093"/>
    <n v="751"/>
    <s v="Global Ergonomic Managers Chair"/>
    <s v="Chuck Magee"/>
    <n v="21215"/>
    <n v="141"/>
    <n v="3"/>
    <n v="543"/>
  </r>
  <r>
    <n v="6"/>
    <x v="0"/>
    <x v="359"/>
    <x v="1"/>
    <x v="0"/>
    <n v="6"/>
    <x v="1"/>
    <x v="3"/>
    <x v="2"/>
    <x v="111"/>
    <x v="35"/>
    <s v="United States"/>
    <x v="568"/>
    <x v="0"/>
    <m/>
    <x v="0"/>
    <x v="0"/>
    <d v="2017-12-10T00:00:00"/>
    <s v="Tue"/>
    <x v="6"/>
    <s v="US-2017-138093"/>
    <n v="152"/>
    <s v="Astroparche Fine Business Paper"/>
    <s v="Chuck Magee"/>
    <n v="21215"/>
    <n v="13"/>
    <n v="5"/>
    <n v="26"/>
  </r>
  <r>
    <n v="6"/>
    <x v="0"/>
    <x v="359"/>
    <x v="1"/>
    <x v="0"/>
    <n v="6"/>
    <x v="1"/>
    <x v="3"/>
    <x v="2"/>
    <x v="111"/>
    <x v="35"/>
    <s v="United States"/>
    <x v="568"/>
    <x v="0"/>
    <m/>
    <x v="0"/>
    <x v="0"/>
    <d v="2017-12-10T00:00:00"/>
    <s v="Tue"/>
    <x v="6"/>
    <s v="US-2017-138093"/>
    <n v="1337"/>
    <s v="Recycled Desk Saver Line While You Were Out Book, 5 1/2 X 4"/>
    <s v="Chuck Magee"/>
    <n v="21215"/>
    <n v="21"/>
    <n v="5"/>
    <n v="45"/>
  </r>
  <r>
    <n v="6"/>
    <x v="0"/>
    <x v="359"/>
    <x v="1"/>
    <x v="0"/>
    <n v="6"/>
    <x v="1"/>
    <x v="6"/>
    <x v="2"/>
    <x v="111"/>
    <x v="35"/>
    <s v="United States"/>
    <x v="568"/>
    <x v="0"/>
    <m/>
    <x v="0"/>
    <x v="0"/>
    <d v="2017-12-10T00:00:00"/>
    <s v="Tue"/>
    <x v="6"/>
    <s v="US-2017-138093"/>
    <n v="1048"/>
    <s v="Manco Dry-Lighter Erasable Highlighter"/>
    <s v="Chuck Magee"/>
    <n v="21215"/>
    <n v="9"/>
    <n v="9"/>
    <n v="27"/>
  </r>
  <r>
    <n v="6"/>
    <x v="0"/>
    <x v="359"/>
    <x v="1"/>
    <x v="0"/>
    <n v="6"/>
    <x v="1"/>
    <x v="0"/>
    <x v="0"/>
    <x v="111"/>
    <x v="35"/>
    <s v="United States"/>
    <x v="568"/>
    <x v="0"/>
    <m/>
    <x v="0"/>
    <x v="0"/>
    <d v="2017-12-10T00:00:00"/>
    <s v="Tue"/>
    <x v="6"/>
    <s v="US-2017-138093"/>
    <n v="431"/>
    <s v="Cisco 8x8 Inc. 6753i IP Business Phone System"/>
    <s v="Chuck Magee"/>
    <n v="21215"/>
    <n v="36"/>
    <n v="1"/>
    <n v="135"/>
  </r>
  <r>
    <n v="0"/>
    <x v="0"/>
    <x v="531"/>
    <x v="1"/>
    <x v="3"/>
    <n v="0"/>
    <x v="0"/>
    <x v="5"/>
    <x v="1"/>
    <x v="162"/>
    <x v="6"/>
    <s v="United States"/>
    <x v="135"/>
    <x v="3"/>
    <m/>
    <x v="0"/>
    <x v="0"/>
    <d v="2017-12-17T00:00:00"/>
    <s v="Tue"/>
    <x v="6"/>
    <s v="US-2017-138121"/>
    <n v="791"/>
    <s v="Harbour Creations 67200 Series Stacking Chairs"/>
    <s v="Kelly Williams"/>
    <n v="48205"/>
    <n v="38"/>
    <n v="2"/>
    <n v="142"/>
  </r>
  <r>
    <n v="0"/>
    <x v="0"/>
    <x v="531"/>
    <x v="1"/>
    <x v="3"/>
    <n v="0"/>
    <x v="0"/>
    <x v="5"/>
    <x v="1"/>
    <x v="162"/>
    <x v="6"/>
    <s v="United States"/>
    <x v="135"/>
    <x v="3"/>
    <m/>
    <x v="0"/>
    <x v="0"/>
    <d v="2017-12-17T00:00:00"/>
    <s v="Tue"/>
    <x v="6"/>
    <s v="US-2017-138121"/>
    <n v="850"/>
    <s v="Hon Valutask Swivel Chairs"/>
    <s v="Kelly Williams"/>
    <n v="48205"/>
    <n v="48"/>
    <n v="3"/>
    <n v="303"/>
  </r>
  <r>
    <n v="0"/>
    <x v="0"/>
    <x v="531"/>
    <x v="1"/>
    <x v="3"/>
    <n v="0"/>
    <x v="0"/>
    <x v="9"/>
    <x v="1"/>
    <x v="162"/>
    <x v="6"/>
    <s v="United States"/>
    <x v="135"/>
    <x v="3"/>
    <m/>
    <x v="0"/>
    <x v="0"/>
    <d v="2017-12-17T00:00:00"/>
    <s v="Tue"/>
    <x v="6"/>
    <s v="US-2017-138121"/>
    <n v="1538"/>
    <s v="Tenex Carpeted, Granite-Look or Clear Contemporary Contour Shape Chair Mats"/>
    <s v="Kelly Williams"/>
    <n v="48205"/>
    <n v="15"/>
    <n v="3"/>
    <n v="212"/>
  </r>
  <r>
    <n v="0"/>
    <x v="0"/>
    <x v="531"/>
    <x v="1"/>
    <x v="3"/>
    <n v="0"/>
    <x v="0"/>
    <x v="5"/>
    <x v="1"/>
    <x v="162"/>
    <x v="6"/>
    <s v="United States"/>
    <x v="135"/>
    <x v="3"/>
    <m/>
    <x v="0"/>
    <x v="0"/>
    <d v="2017-12-17T00:00:00"/>
    <s v="Tue"/>
    <x v="6"/>
    <s v="US-2017-138121"/>
    <n v="772"/>
    <s v="Global Value Steno Chair, Gray"/>
    <s v="Kelly Williams"/>
    <n v="48205"/>
    <n v="137"/>
    <n v="9"/>
    <n v="547"/>
  </r>
  <r>
    <n v="0"/>
    <x v="0"/>
    <x v="531"/>
    <x v="1"/>
    <x v="3"/>
    <n v="0"/>
    <x v="0"/>
    <x v="2"/>
    <x v="2"/>
    <x v="162"/>
    <x v="6"/>
    <s v="United States"/>
    <x v="135"/>
    <x v="3"/>
    <m/>
    <x v="0"/>
    <x v="0"/>
    <d v="2017-12-17T00:00:00"/>
    <s v="Tue"/>
    <x v="6"/>
    <s v="US-2017-138121"/>
    <n v="696"/>
    <s v="GBC Plastic Binding Combs"/>
    <s v="Kelly Williams"/>
    <n v="48205"/>
    <n v="14"/>
    <n v="4"/>
    <n v="30"/>
  </r>
  <r>
    <n v="4"/>
    <x v="1"/>
    <x v="371"/>
    <x v="1"/>
    <x v="0"/>
    <n v="6"/>
    <x v="0"/>
    <x v="11"/>
    <x v="2"/>
    <x v="16"/>
    <x v="12"/>
    <s v="United States"/>
    <x v="363"/>
    <x v="0"/>
    <m/>
    <x v="0"/>
    <x v="1"/>
    <d v="2017-09-03T00:00:00"/>
    <s v="Tue"/>
    <x v="0"/>
    <s v="US-2017-138303"/>
    <n v="575"/>
    <s v="Eldon Gobal File Keepers"/>
    <s v="Chuck Magee"/>
    <n v="19134"/>
    <n v="-7"/>
    <n v="3"/>
    <n v="36"/>
  </r>
  <r>
    <n v="4"/>
    <x v="1"/>
    <x v="371"/>
    <x v="1"/>
    <x v="0"/>
    <n v="6"/>
    <x v="0"/>
    <x v="15"/>
    <x v="2"/>
    <x v="16"/>
    <x v="12"/>
    <s v="United States"/>
    <x v="363"/>
    <x v="0"/>
    <m/>
    <x v="0"/>
    <x v="1"/>
    <d v="2017-09-03T00:00:00"/>
    <s v="Tue"/>
    <x v="0"/>
    <s v="US-2017-138303"/>
    <n v="1050"/>
    <s v="Martin Yale Chadless Opener Electric Letter Opener"/>
    <s v="Chuck Magee"/>
    <n v="19134"/>
    <n v="-150"/>
    <n v="1"/>
    <n v="666"/>
  </r>
  <r>
    <n v="4"/>
    <x v="1"/>
    <x v="371"/>
    <x v="1"/>
    <x v="0"/>
    <n v="6"/>
    <x v="0"/>
    <x v="7"/>
    <x v="2"/>
    <x v="16"/>
    <x v="12"/>
    <s v="United States"/>
    <x v="363"/>
    <x v="0"/>
    <m/>
    <x v="0"/>
    <x v="1"/>
    <d v="2017-09-03T00:00:00"/>
    <s v="Tue"/>
    <x v="0"/>
    <s v="US-2017-138303"/>
    <n v="1623"/>
    <s v="White Business Envelopes with Contemporary Seam, Recycled White Business Envelopes"/>
    <s v="Chuck Magee"/>
    <n v="19134"/>
    <n v="20"/>
    <n v="6"/>
    <n v="53"/>
  </r>
  <r>
    <n v="3"/>
    <x v="2"/>
    <x v="317"/>
    <x v="1"/>
    <x v="2"/>
    <n v="1"/>
    <x v="1"/>
    <x v="2"/>
    <x v="2"/>
    <x v="15"/>
    <x v="11"/>
    <s v="United States"/>
    <x v="311"/>
    <x v="1"/>
    <m/>
    <x v="0"/>
    <x v="1"/>
    <d v="2017-09-17T00:00:00"/>
    <s v="Tue"/>
    <x v="0"/>
    <s v="US-2017-138716"/>
    <n v="43"/>
    <s v="Acco Data Flex Cable Posts For Top &amp; Bottom Load Binders, 6 Capacity"/>
    <s v="Anna Andreadi"/>
    <n v="98105"/>
    <n v="8"/>
    <n v="3"/>
    <n v="25"/>
  </r>
  <r>
    <n v="4"/>
    <x v="1"/>
    <x v="324"/>
    <x v="1"/>
    <x v="0"/>
    <n v="6"/>
    <x v="2"/>
    <x v="1"/>
    <x v="1"/>
    <x v="0"/>
    <x v="0"/>
    <s v="United States"/>
    <x v="362"/>
    <x v="0"/>
    <m/>
    <x v="0"/>
    <x v="6"/>
    <d v="2017-09-17T00:00:00"/>
    <s v="Tue"/>
    <x v="0"/>
    <s v="US-2017-138919"/>
    <n v="1356"/>
    <s v="Riverside Furniture Oval Coffee Table, Oval End Table, End Table with Drawer"/>
    <s v="Chuck Magee"/>
    <n v="10035"/>
    <n v="-103"/>
    <n v="2"/>
    <n v="344"/>
  </r>
  <r>
    <n v="5"/>
    <x v="2"/>
    <x v="434"/>
    <x v="1"/>
    <x v="1"/>
    <n v="3"/>
    <x v="2"/>
    <x v="9"/>
    <x v="1"/>
    <x v="338"/>
    <x v="1"/>
    <s v="United States"/>
    <x v="527"/>
    <x v="1"/>
    <m/>
    <x v="0"/>
    <x v="0"/>
    <d v="2017-03-13T00:00:00"/>
    <s v="Fri"/>
    <x v="2"/>
    <s v="US-2017-139675"/>
    <n v="481"/>
    <s v="Dana Halogen Swing-Arm Architect Lamp"/>
    <s v="Anna Andreadi"/>
    <n v="95928"/>
    <n v="92"/>
    <n v="8"/>
    <n v="328"/>
  </r>
  <r>
    <n v="5"/>
    <x v="2"/>
    <x v="434"/>
    <x v="1"/>
    <x v="1"/>
    <n v="3"/>
    <x v="2"/>
    <x v="5"/>
    <x v="1"/>
    <x v="338"/>
    <x v="1"/>
    <s v="United States"/>
    <x v="527"/>
    <x v="1"/>
    <m/>
    <x v="0"/>
    <x v="1"/>
    <d v="2017-03-13T00:00:00"/>
    <s v="Fri"/>
    <x v="2"/>
    <s v="US-2017-139675"/>
    <n v="744"/>
    <s v="Global Deluxe High-Back Managers Chair"/>
    <s v="Anna Andreadi"/>
    <n v="95928"/>
    <n v="103"/>
    <n v="4"/>
    <n v="915"/>
  </r>
  <r>
    <n v="5"/>
    <x v="1"/>
    <x v="1311"/>
    <x v="1"/>
    <x v="0"/>
    <n v="6"/>
    <x v="2"/>
    <x v="5"/>
    <x v="1"/>
    <x v="17"/>
    <x v="1"/>
    <s v="United States"/>
    <x v="756"/>
    <x v="1"/>
    <m/>
    <x v="0"/>
    <x v="1"/>
    <d v="2017-08-25T00:00:00"/>
    <s v="Wed"/>
    <x v="10"/>
    <s v="US-2017-139759"/>
    <n v="747"/>
    <s v="Global Deluxe Stacking Chair, Gray"/>
    <s v="Anna Andreadi"/>
    <n v="90045"/>
    <n v="5"/>
    <n v="1"/>
    <n v="41"/>
  </r>
  <r>
    <n v="5"/>
    <x v="1"/>
    <x v="1311"/>
    <x v="1"/>
    <x v="0"/>
    <n v="6"/>
    <x v="2"/>
    <x v="12"/>
    <x v="2"/>
    <x v="17"/>
    <x v="1"/>
    <s v="United States"/>
    <x v="756"/>
    <x v="1"/>
    <m/>
    <x v="0"/>
    <x v="0"/>
    <d v="2017-08-25T00:00:00"/>
    <s v="Wed"/>
    <x v="10"/>
    <s v="US-2017-139759"/>
    <n v="633"/>
    <s v="Fellowes Advanced Computer Series Surge Protectors"/>
    <s v="Anna Andreadi"/>
    <n v="90045"/>
    <n v="30"/>
    <n v="4"/>
    <n v="106"/>
  </r>
  <r>
    <n v="2"/>
    <x v="2"/>
    <x v="345"/>
    <x v="1"/>
    <x v="2"/>
    <n v="1"/>
    <x v="0"/>
    <x v="1"/>
    <x v="1"/>
    <x v="14"/>
    <x v="3"/>
    <s v="United States"/>
    <x v="393"/>
    <x v="1"/>
    <m/>
    <x v="0"/>
    <x v="8"/>
    <d v="2017-07-26T00:00:00"/>
    <s v="Thu"/>
    <x v="1"/>
    <s v="US-2017-140200"/>
    <n v="312"/>
    <s v="Bevis Boat-Shaped Conference Table"/>
    <s v="Anna Andreadi"/>
    <n v="85204"/>
    <n v="-204"/>
    <n v="3"/>
    <n v="393"/>
  </r>
  <r>
    <n v="2"/>
    <x v="1"/>
    <x v="450"/>
    <x v="1"/>
    <x v="1"/>
    <n v="3"/>
    <x v="1"/>
    <x v="3"/>
    <x v="2"/>
    <x v="223"/>
    <x v="8"/>
    <s v="United States"/>
    <x v="322"/>
    <x v="2"/>
    <m/>
    <x v="0"/>
    <x v="0"/>
    <d v="2017-07-13T00:00:00"/>
    <s v="Fri"/>
    <x v="1"/>
    <s v="US-2017-140851"/>
    <n v="1726"/>
    <s v="Xerox 1931"/>
    <s v="Cassandra Brandow"/>
    <n v="31204"/>
    <n v="19"/>
    <n v="6"/>
    <n v="39"/>
  </r>
  <r>
    <n v="3"/>
    <x v="0"/>
    <x v="328"/>
    <x v="1"/>
    <x v="1"/>
    <n v="3"/>
    <x v="2"/>
    <x v="2"/>
    <x v="2"/>
    <x v="173"/>
    <x v="4"/>
    <s v="United States"/>
    <x v="93"/>
    <x v="3"/>
    <m/>
    <x v="0"/>
    <x v="3"/>
    <d v="2017-11-30T00:00:00"/>
    <s v="Mon"/>
    <x v="6"/>
    <s v="US-2017-141453"/>
    <n v="692"/>
    <s v="GBC Instant Report Kit"/>
    <s v="Kelly Williams"/>
    <n v="78745"/>
    <n v="-6"/>
    <n v="3"/>
    <n v="4"/>
  </r>
  <r>
    <n v="5"/>
    <x v="1"/>
    <x v="570"/>
    <x v="1"/>
    <x v="0"/>
    <n v="6"/>
    <x v="0"/>
    <x v="3"/>
    <x v="2"/>
    <x v="0"/>
    <x v="0"/>
    <s v="United States"/>
    <x v="133"/>
    <x v="0"/>
    <m/>
    <x v="0"/>
    <x v="0"/>
    <d v="2017-06-29T00:00:00"/>
    <s v="Sun"/>
    <x v="1"/>
    <s v="US-2017-141684"/>
    <n v="131"/>
    <s v="Ampad Phone Message Book, Recycled, 400 Message Capacity, 5 ¾” x 11”"/>
    <s v="Chuck Magee"/>
    <n v="10011"/>
    <n v="11"/>
    <n v="4"/>
    <n v="25"/>
  </r>
  <r>
    <n v="4"/>
    <x v="2"/>
    <x v="612"/>
    <x v="1"/>
    <x v="1"/>
    <n v="3"/>
    <x v="2"/>
    <x v="9"/>
    <x v="1"/>
    <x v="0"/>
    <x v="0"/>
    <s v="United States"/>
    <x v="455"/>
    <x v="0"/>
    <m/>
    <x v="0"/>
    <x v="0"/>
    <d v="2017-06-04T00:00:00"/>
    <s v="Wed"/>
    <x v="9"/>
    <s v="US-2017-142020"/>
    <n v="615"/>
    <s v="Executive Impressions 10 Spectator Wall Clock"/>
    <s v="Chuck Magee"/>
    <n v="10024"/>
    <n v="12"/>
    <n v="3"/>
    <n v="35"/>
  </r>
  <r>
    <n v="4"/>
    <x v="2"/>
    <x v="612"/>
    <x v="1"/>
    <x v="1"/>
    <n v="3"/>
    <x v="2"/>
    <x v="3"/>
    <x v="2"/>
    <x v="0"/>
    <x v="0"/>
    <s v="United States"/>
    <x v="455"/>
    <x v="0"/>
    <m/>
    <x v="0"/>
    <x v="0"/>
    <d v="2017-06-04T00:00:00"/>
    <s v="Wed"/>
    <x v="9"/>
    <s v="US-2017-142020"/>
    <n v="1660"/>
    <s v="Wirebound Message Books, Two 4 1/4 x 5 Forms per Page"/>
    <s v="Chuck Magee"/>
    <n v="10024"/>
    <n v="14"/>
    <n v="4"/>
    <n v="30"/>
  </r>
  <r>
    <n v="5"/>
    <x v="1"/>
    <x v="478"/>
    <x v="1"/>
    <x v="0"/>
    <n v="6"/>
    <x v="0"/>
    <x v="0"/>
    <x v="0"/>
    <x v="14"/>
    <x v="3"/>
    <s v="United States"/>
    <x v="583"/>
    <x v="1"/>
    <m/>
    <x v="0"/>
    <x v="1"/>
    <d v="2017-04-02T00:00:00"/>
    <s v="Mon"/>
    <x v="4"/>
    <s v="US-2017-142811"/>
    <n v="1400"/>
    <s v="Samsung HM1900 Bluetooth Headset"/>
    <s v="Anna Andreadi"/>
    <n v="85204"/>
    <n v="33"/>
    <n v="5"/>
    <n v="88"/>
  </r>
  <r>
    <n v="2"/>
    <x v="2"/>
    <x v="383"/>
    <x v="1"/>
    <x v="2"/>
    <n v="1"/>
    <x v="0"/>
    <x v="9"/>
    <x v="1"/>
    <x v="493"/>
    <x v="37"/>
    <s v="United States"/>
    <x v="164"/>
    <x v="1"/>
    <m/>
    <x v="0"/>
    <x v="1"/>
    <d v="2017-10-02T00:00:00"/>
    <s v="Mon"/>
    <x v="8"/>
    <s v="US-2017-144771"/>
    <n v="32"/>
    <s v="9-3/4 Diameter Round Wall Clock"/>
    <s v="Anna Andreadi"/>
    <n v="97123"/>
    <n v="3"/>
    <n v="1"/>
    <n v="11"/>
  </r>
  <r>
    <n v="2"/>
    <x v="2"/>
    <x v="383"/>
    <x v="1"/>
    <x v="2"/>
    <n v="1"/>
    <x v="0"/>
    <x v="8"/>
    <x v="0"/>
    <x v="493"/>
    <x v="37"/>
    <s v="United States"/>
    <x v="164"/>
    <x v="1"/>
    <m/>
    <x v="0"/>
    <x v="1"/>
    <d v="2017-10-02T00:00:00"/>
    <s v="Mon"/>
    <x v="8"/>
    <s v="US-2017-144771"/>
    <n v="1409"/>
    <s v="SanDisk Ultra 32 GB MicroSDHC Class 10 Memory Card"/>
    <s v="Anna Andreadi"/>
    <n v="97123"/>
    <n v="-5"/>
    <n v="3"/>
    <n v="53"/>
  </r>
  <r>
    <n v="4"/>
    <x v="1"/>
    <x v="515"/>
    <x v="1"/>
    <x v="0"/>
    <n v="6"/>
    <x v="1"/>
    <x v="2"/>
    <x v="2"/>
    <x v="216"/>
    <x v="38"/>
    <s v="United States"/>
    <x v="577"/>
    <x v="0"/>
    <m/>
    <x v="0"/>
    <x v="0"/>
    <d v="2017-10-02T00:00:00"/>
    <s v="Mon"/>
    <x v="8"/>
    <s v="US-2017-145121"/>
    <n v="58"/>
    <s v="Acco PRESSTEX Data Binder with Storage Hooks, Dark Blue, 14 7/8 X 11"/>
    <s v="Chuck Magee"/>
    <n v="6457"/>
    <n v="13"/>
    <n v="5"/>
    <n v="27"/>
  </r>
  <r>
    <n v="4"/>
    <x v="1"/>
    <x v="503"/>
    <x v="1"/>
    <x v="0"/>
    <n v="6"/>
    <x v="0"/>
    <x v="14"/>
    <x v="1"/>
    <x v="1"/>
    <x v="1"/>
    <s v="United States"/>
    <x v="503"/>
    <x v="1"/>
    <m/>
    <x v="0"/>
    <x v="5"/>
    <d v="2017-12-03T00:00:00"/>
    <s v="Tue"/>
    <x v="6"/>
    <s v="US-2017-145422"/>
    <n v="1435"/>
    <s v="Sauder Forest Hills Library, Woodland Oak Finish"/>
    <s v="Anna Andreadi"/>
    <n v="94110"/>
    <n v="-30"/>
    <n v="3"/>
    <n v="359"/>
  </r>
  <r>
    <n v="4"/>
    <x v="1"/>
    <x v="555"/>
    <x v="1"/>
    <x v="0"/>
    <n v="6"/>
    <x v="0"/>
    <x v="5"/>
    <x v="1"/>
    <x v="19"/>
    <x v="27"/>
    <s v="United States"/>
    <x v="274"/>
    <x v="2"/>
    <m/>
    <x v="0"/>
    <x v="1"/>
    <d v="2017-02-28T00:00:00"/>
    <s v="Sat"/>
    <x v="2"/>
    <s v="US-2017-145436"/>
    <n v="763"/>
    <s v="Global Low Back Tilter Chair"/>
    <s v="Cassandra Brandow"/>
    <n v="38401"/>
    <n v="-28"/>
    <n v="2"/>
    <n v="162"/>
  </r>
  <r>
    <n v="4"/>
    <x v="1"/>
    <x v="555"/>
    <x v="1"/>
    <x v="0"/>
    <n v="6"/>
    <x v="0"/>
    <x v="5"/>
    <x v="1"/>
    <x v="19"/>
    <x v="27"/>
    <s v="United States"/>
    <x v="274"/>
    <x v="2"/>
    <m/>
    <x v="0"/>
    <x v="1"/>
    <d v="2017-02-28T00:00:00"/>
    <s v="Sat"/>
    <x v="2"/>
    <s v="US-2017-145436"/>
    <n v="765"/>
    <s v="Global Push Button Managers Chair, Indigo"/>
    <s v="Cassandra Brandow"/>
    <n v="38401"/>
    <n v="44"/>
    <n v="8"/>
    <n v="390"/>
  </r>
  <r>
    <n v="5"/>
    <x v="1"/>
    <x v="361"/>
    <x v="1"/>
    <x v="0"/>
    <n v="6"/>
    <x v="2"/>
    <x v="5"/>
    <x v="1"/>
    <x v="1"/>
    <x v="1"/>
    <s v="United States"/>
    <x v="19"/>
    <x v="1"/>
    <m/>
    <x v="0"/>
    <x v="1"/>
    <d v="2017-09-03T00:00:00"/>
    <s v="Tue"/>
    <x v="0"/>
    <s v="US-2017-146745"/>
    <n v="1208"/>
    <s v="Office Star - Ergonomically Designed Knee Chair"/>
    <s v="Anna Andreadi"/>
    <n v="94110"/>
    <n v="-13"/>
    <n v="2"/>
    <n v="130"/>
  </r>
  <r>
    <n v="5"/>
    <x v="1"/>
    <x v="361"/>
    <x v="1"/>
    <x v="0"/>
    <n v="6"/>
    <x v="2"/>
    <x v="2"/>
    <x v="2"/>
    <x v="1"/>
    <x v="1"/>
    <s v="United States"/>
    <x v="19"/>
    <x v="1"/>
    <m/>
    <x v="0"/>
    <x v="1"/>
    <d v="2017-09-03T00:00:00"/>
    <s v="Tue"/>
    <x v="0"/>
    <s v="US-2017-146745"/>
    <n v="242"/>
    <s v="Avery Durable Slant Ring Binders, No Labels"/>
    <s v="Anna Andreadi"/>
    <n v="94110"/>
    <n v="2"/>
    <n v="2"/>
    <n v="6"/>
  </r>
  <r>
    <n v="4"/>
    <x v="1"/>
    <x v="342"/>
    <x v="1"/>
    <x v="0"/>
    <n v="6"/>
    <x v="1"/>
    <x v="14"/>
    <x v="1"/>
    <x v="171"/>
    <x v="24"/>
    <s v="United States"/>
    <x v="374"/>
    <x v="0"/>
    <m/>
    <x v="0"/>
    <x v="0"/>
    <d v="2017-09-10T00:00:00"/>
    <s v="Tue"/>
    <x v="0"/>
    <s v="US-2017-147242"/>
    <n v="1228"/>
    <s v="OSullivan 2-Door Barrister Bookcase in Odessa Pine"/>
    <s v="Chuck Magee"/>
    <n v="2151"/>
    <n v="83"/>
    <n v="2"/>
    <n v="362"/>
  </r>
  <r>
    <n v="4"/>
    <x v="1"/>
    <x v="342"/>
    <x v="1"/>
    <x v="0"/>
    <n v="6"/>
    <x v="1"/>
    <x v="12"/>
    <x v="2"/>
    <x v="171"/>
    <x v="24"/>
    <s v="United States"/>
    <x v="374"/>
    <x v="0"/>
    <m/>
    <x v="0"/>
    <x v="0"/>
    <d v="2017-09-10T00:00:00"/>
    <s v="Tue"/>
    <x v="0"/>
    <s v="US-2017-147242"/>
    <n v="615"/>
    <s v="Euro-Pro Shark Turbo Vacuum"/>
    <s v="Chuck Magee"/>
    <n v="2151"/>
    <n v="16"/>
    <n v="2"/>
    <n v="62"/>
  </r>
  <r>
    <n v="4"/>
    <x v="1"/>
    <x v="342"/>
    <x v="1"/>
    <x v="0"/>
    <n v="6"/>
    <x v="1"/>
    <x v="3"/>
    <x v="2"/>
    <x v="171"/>
    <x v="24"/>
    <s v="United States"/>
    <x v="374"/>
    <x v="0"/>
    <m/>
    <x v="0"/>
    <x v="0"/>
    <d v="2017-09-10T00:00:00"/>
    <s v="Tue"/>
    <x v="0"/>
    <s v="US-2017-147242"/>
    <n v="1758"/>
    <s v="Xerox 1960"/>
    <s v="Chuck Magee"/>
    <n v="2151"/>
    <n v="125"/>
    <n v="9"/>
    <n v="279"/>
  </r>
  <r>
    <n v="5"/>
    <x v="1"/>
    <x v="599"/>
    <x v="1"/>
    <x v="0"/>
    <n v="6"/>
    <x v="0"/>
    <x v="6"/>
    <x v="2"/>
    <x v="77"/>
    <x v="19"/>
    <s v="United States"/>
    <x v="44"/>
    <x v="0"/>
    <m/>
    <x v="0"/>
    <x v="1"/>
    <d v="2017-02-14T00:00:00"/>
    <s v="Sat"/>
    <x v="3"/>
    <s v="US-2017-147662"/>
    <n v="1129"/>
    <s v="Newell 315"/>
    <s v="Chuck Magee"/>
    <n v="44312"/>
    <n v="1"/>
    <n v="3"/>
    <n v="14"/>
  </r>
  <r>
    <n v="5"/>
    <x v="1"/>
    <x v="599"/>
    <x v="1"/>
    <x v="0"/>
    <n v="6"/>
    <x v="0"/>
    <x v="2"/>
    <x v="2"/>
    <x v="77"/>
    <x v="19"/>
    <s v="United States"/>
    <x v="44"/>
    <x v="0"/>
    <m/>
    <x v="0"/>
    <x v="4"/>
    <d v="2017-02-14T00:00:00"/>
    <s v="Sat"/>
    <x v="3"/>
    <s v="US-2017-147662"/>
    <n v="50"/>
    <s v="Acco Hanging Data Binders"/>
    <s v="Chuck Magee"/>
    <n v="44312"/>
    <n v="-2"/>
    <n v="2"/>
    <n v="2"/>
  </r>
  <r>
    <n v="5"/>
    <x v="1"/>
    <x v="599"/>
    <x v="1"/>
    <x v="0"/>
    <n v="6"/>
    <x v="0"/>
    <x v="2"/>
    <x v="2"/>
    <x v="77"/>
    <x v="19"/>
    <s v="United States"/>
    <x v="44"/>
    <x v="0"/>
    <m/>
    <x v="0"/>
    <x v="4"/>
    <d v="2017-02-14T00:00:00"/>
    <s v="Sat"/>
    <x v="3"/>
    <s v="US-2017-147662"/>
    <n v="712"/>
    <s v="GBC Standard Therm-A-Bind Covers"/>
    <s v="Chuck Magee"/>
    <n v="44312"/>
    <n v="-12"/>
    <n v="2"/>
    <n v="15"/>
  </r>
  <r>
    <n v="5"/>
    <x v="1"/>
    <x v="599"/>
    <x v="1"/>
    <x v="0"/>
    <n v="6"/>
    <x v="0"/>
    <x v="8"/>
    <x v="0"/>
    <x v="77"/>
    <x v="19"/>
    <s v="United States"/>
    <x v="44"/>
    <x v="0"/>
    <m/>
    <x v="0"/>
    <x v="1"/>
    <d v="2017-02-14T00:00:00"/>
    <s v="Sat"/>
    <x v="3"/>
    <s v="US-2017-147662"/>
    <n v="296"/>
    <s v="Belkin F8E887 USB Wired Ergonomic Keyboard"/>
    <s v="Chuck Magee"/>
    <n v="44312"/>
    <n v="1"/>
    <n v="3"/>
    <n v="72"/>
  </r>
  <r>
    <n v="5"/>
    <x v="1"/>
    <x v="599"/>
    <x v="1"/>
    <x v="0"/>
    <n v="6"/>
    <x v="0"/>
    <x v="0"/>
    <x v="0"/>
    <x v="77"/>
    <x v="19"/>
    <s v="United States"/>
    <x v="44"/>
    <x v="0"/>
    <m/>
    <x v="0"/>
    <x v="6"/>
    <d v="2017-02-14T00:00:00"/>
    <s v="Sat"/>
    <x v="3"/>
    <s v="US-2017-147662"/>
    <n v="775"/>
    <s v="Google Nexus 5"/>
    <s v="Chuck Magee"/>
    <n v="44312"/>
    <n v="-81"/>
    <n v="3"/>
    <n v="324"/>
  </r>
  <r>
    <n v="4"/>
    <x v="1"/>
    <x v="479"/>
    <x v="1"/>
    <x v="0"/>
    <n v="6"/>
    <x v="1"/>
    <x v="9"/>
    <x v="1"/>
    <x v="16"/>
    <x v="12"/>
    <s v="United States"/>
    <x v="207"/>
    <x v="0"/>
    <m/>
    <x v="0"/>
    <x v="1"/>
    <d v="2017-12-25T00:00:00"/>
    <s v="Wed"/>
    <x v="6"/>
    <s v="US-2017-147739"/>
    <n v="1536"/>
    <s v="Tenex Antistatic Computer Chair Mats"/>
    <s v="Chuck Magee"/>
    <n v="19140"/>
    <n v="-68"/>
    <n v="4"/>
    <n v="547"/>
  </r>
  <r>
    <n v="6"/>
    <x v="0"/>
    <x v="503"/>
    <x v="1"/>
    <x v="0"/>
    <n v="6"/>
    <x v="1"/>
    <x v="2"/>
    <x v="2"/>
    <x v="144"/>
    <x v="5"/>
    <s v="United States"/>
    <x v="264"/>
    <x v="2"/>
    <m/>
    <x v="0"/>
    <x v="0"/>
    <d v="2017-12-01T00:00:00"/>
    <s v="Sun"/>
    <x v="6"/>
    <s v="US-2017-148817"/>
    <n v="698"/>
    <s v="GBC Pre-Punched Binding Paper, Plastic, White, 8-1/2 x 11"/>
    <s v="Cassandra Brandow"/>
    <n v="23320"/>
    <n v="31"/>
    <n v="4"/>
    <n v="64"/>
  </r>
  <r>
    <n v="6"/>
    <x v="0"/>
    <x v="503"/>
    <x v="1"/>
    <x v="0"/>
    <n v="6"/>
    <x v="1"/>
    <x v="11"/>
    <x v="2"/>
    <x v="144"/>
    <x v="5"/>
    <s v="United States"/>
    <x v="264"/>
    <x v="2"/>
    <m/>
    <x v="0"/>
    <x v="0"/>
    <d v="2017-12-01T00:00:00"/>
    <s v="Sun"/>
    <x v="6"/>
    <s v="US-2017-148817"/>
    <n v="502"/>
    <s v="Decoflex Hanging Personal Folder File, Blue"/>
    <s v="Cassandra Brandow"/>
    <n v="23320"/>
    <n v="17"/>
    <n v="4"/>
    <n v="62"/>
  </r>
  <r>
    <n v="3"/>
    <x v="0"/>
    <x v="505"/>
    <x v="1"/>
    <x v="1"/>
    <n v="3"/>
    <x v="1"/>
    <x v="14"/>
    <x v="1"/>
    <x v="363"/>
    <x v="2"/>
    <s v="United States"/>
    <x v="577"/>
    <x v="2"/>
    <m/>
    <x v="0"/>
    <x v="1"/>
    <d v="2017-07-17T00:00:00"/>
    <s v="Tue"/>
    <x v="1"/>
    <s v="US-2017-149629"/>
    <n v="391"/>
    <s v="Bush Westfield Collection Bookcases, Medium Cherry Finish"/>
    <s v="Cassandra Brandow"/>
    <n v="34952"/>
    <n v="6"/>
    <n v="5"/>
    <n v="232"/>
  </r>
  <r>
    <n v="6"/>
    <x v="0"/>
    <x v="535"/>
    <x v="1"/>
    <x v="0"/>
    <n v="6"/>
    <x v="0"/>
    <x v="2"/>
    <x v="2"/>
    <x v="173"/>
    <x v="4"/>
    <s v="United States"/>
    <x v="541"/>
    <x v="3"/>
    <m/>
    <x v="0"/>
    <x v="3"/>
    <d v="2017-12-06T00:00:00"/>
    <s v="Fri"/>
    <x v="6"/>
    <s v="US-2017-149692"/>
    <n v="267"/>
    <s v="Avery Reinforcements for Hole-Punch Pages"/>
    <s v="Kelly Williams"/>
    <n v="78745"/>
    <n v="-5"/>
    <n v="7"/>
    <n v="3"/>
  </r>
  <r>
    <n v="4"/>
    <x v="1"/>
    <x v="598"/>
    <x v="1"/>
    <x v="0"/>
    <n v="6"/>
    <x v="2"/>
    <x v="2"/>
    <x v="2"/>
    <x v="16"/>
    <x v="12"/>
    <s v="United States"/>
    <x v="396"/>
    <x v="0"/>
    <m/>
    <x v="0"/>
    <x v="4"/>
    <d v="2017-07-25T00:00:00"/>
    <s v="Wed"/>
    <x v="1"/>
    <s v="US-2017-150161"/>
    <n v="700"/>
    <s v="GBC Premium Transparent Covers with Diagonal Lined Pattern"/>
    <s v="Chuck Magee"/>
    <n v="19143"/>
    <n v="-18"/>
    <n v="4"/>
    <n v="25"/>
  </r>
  <r>
    <n v="4"/>
    <x v="2"/>
    <x v="431"/>
    <x v="1"/>
    <x v="1"/>
    <n v="3"/>
    <x v="2"/>
    <x v="6"/>
    <x v="2"/>
    <x v="0"/>
    <x v="0"/>
    <s v="United States"/>
    <x v="427"/>
    <x v="0"/>
    <m/>
    <x v="0"/>
    <x v="0"/>
    <d v="2017-03-16T00:00:00"/>
    <s v="Mon"/>
    <x v="2"/>
    <s v="US-2017-150231"/>
    <n v="255"/>
    <s v="Avery Hi-Liter Smear-Safe Highlighters"/>
    <s v="Chuck Magee"/>
    <n v="10009"/>
    <n v="6"/>
    <n v="3"/>
    <n v="18"/>
  </r>
  <r>
    <n v="4"/>
    <x v="1"/>
    <x v="324"/>
    <x v="1"/>
    <x v="0"/>
    <n v="6"/>
    <x v="0"/>
    <x v="14"/>
    <x v="1"/>
    <x v="16"/>
    <x v="12"/>
    <s v="United States"/>
    <x v="251"/>
    <x v="0"/>
    <m/>
    <x v="0"/>
    <x v="8"/>
    <d v="2017-09-17T00:00:00"/>
    <s v="Tue"/>
    <x v="0"/>
    <s v="US-2017-150630"/>
    <n v="1358"/>
    <s v="Riverside Palais Royal Lawyers Bookcase, Royale Cherry Finish"/>
    <s v="Chuck Magee"/>
    <n v="19140"/>
    <n v="-1665"/>
    <n v="7"/>
    <n v="3083"/>
  </r>
  <r>
    <n v="4"/>
    <x v="1"/>
    <x v="324"/>
    <x v="1"/>
    <x v="0"/>
    <n v="6"/>
    <x v="0"/>
    <x v="2"/>
    <x v="2"/>
    <x v="16"/>
    <x v="12"/>
    <s v="United States"/>
    <x v="251"/>
    <x v="0"/>
    <m/>
    <x v="0"/>
    <x v="4"/>
    <d v="2017-09-17T00:00:00"/>
    <s v="Tue"/>
    <x v="0"/>
    <s v="US-2017-150630"/>
    <n v="266"/>
    <s v="Avery Recycled Flexi-View Covers for Binding Systems"/>
    <s v="Chuck Magee"/>
    <n v="19140"/>
    <n v="-7"/>
    <n v="2"/>
    <n v="10"/>
  </r>
  <r>
    <n v="4"/>
    <x v="1"/>
    <x v="324"/>
    <x v="1"/>
    <x v="0"/>
    <n v="6"/>
    <x v="0"/>
    <x v="9"/>
    <x v="1"/>
    <x v="16"/>
    <x v="12"/>
    <s v="United States"/>
    <x v="251"/>
    <x v="0"/>
    <m/>
    <x v="0"/>
    <x v="1"/>
    <d v="2017-09-17T00:00:00"/>
    <s v="Tue"/>
    <x v="0"/>
    <s v="US-2017-150630"/>
    <n v="872"/>
    <s v="Howard Miller 13-3/4 Diameter Brushed Chrome Round Wall Clock"/>
    <s v="Chuck Magee"/>
    <n v="19140"/>
    <n v="16"/>
    <n v="3"/>
    <n v="124"/>
  </r>
  <r>
    <n v="4"/>
    <x v="1"/>
    <x v="324"/>
    <x v="1"/>
    <x v="0"/>
    <n v="6"/>
    <x v="0"/>
    <x v="7"/>
    <x v="2"/>
    <x v="16"/>
    <x v="12"/>
    <s v="United States"/>
    <x v="251"/>
    <x v="0"/>
    <m/>
    <x v="0"/>
    <x v="1"/>
    <d v="2017-09-17T00:00:00"/>
    <s v="Tue"/>
    <x v="0"/>
    <s v="US-2017-150630"/>
    <n v="1292"/>
    <s v="Poly String Tie Envelopes"/>
    <s v="Chuck Magee"/>
    <n v="19140"/>
    <n v="1"/>
    <n v="2"/>
    <n v="3"/>
  </r>
  <r>
    <n v="4"/>
    <x v="1"/>
    <x v="324"/>
    <x v="1"/>
    <x v="0"/>
    <n v="6"/>
    <x v="0"/>
    <x v="6"/>
    <x v="2"/>
    <x v="16"/>
    <x v="12"/>
    <s v="United States"/>
    <x v="251"/>
    <x v="0"/>
    <m/>
    <x v="0"/>
    <x v="1"/>
    <d v="2017-09-17T00:00:00"/>
    <s v="Tue"/>
    <x v="0"/>
    <s v="US-2017-150630"/>
    <n v="361"/>
    <s v="BOSTON Model 1800 Electric Pencil Sharpeners, Putty/Woodgrain"/>
    <s v="Chuck Magee"/>
    <n v="19140"/>
    <n v="10"/>
    <n v="6"/>
    <n v="86"/>
  </r>
  <r>
    <n v="4"/>
    <x v="1"/>
    <x v="324"/>
    <x v="1"/>
    <x v="0"/>
    <n v="6"/>
    <x v="0"/>
    <x v="2"/>
    <x v="2"/>
    <x v="16"/>
    <x v="12"/>
    <s v="United States"/>
    <x v="251"/>
    <x v="0"/>
    <m/>
    <x v="0"/>
    <x v="4"/>
    <d v="2017-09-17T00:00:00"/>
    <s v="Tue"/>
    <x v="0"/>
    <s v="US-2017-150630"/>
    <n v="54"/>
    <s v="Acco Pressboard Covers with Storage Hooks, 14 7/8 x 11, Executive Red"/>
    <s v="Chuck Magee"/>
    <n v="19140"/>
    <n v="-6"/>
    <n v="6"/>
    <n v="7"/>
  </r>
  <r>
    <n v="4"/>
    <x v="1"/>
    <x v="324"/>
    <x v="1"/>
    <x v="0"/>
    <n v="6"/>
    <x v="0"/>
    <x v="6"/>
    <x v="2"/>
    <x v="16"/>
    <x v="12"/>
    <s v="United States"/>
    <x v="251"/>
    <x v="0"/>
    <m/>
    <x v="0"/>
    <x v="1"/>
    <d v="2017-09-17T00:00:00"/>
    <s v="Tue"/>
    <x v="0"/>
    <s v="US-2017-150630"/>
    <n v="1038"/>
    <s v="Lumber Crayons"/>
    <s v="Chuck Magee"/>
    <n v="19140"/>
    <n v="4"/>
    <n v="2"/>
    <n v="16"/>
  </r>
  <r>
    <n v="4"/>
    <x v="1"/>
    <x v="464"/>
    <x v="1"/>
    <x v="0"/>
    <n v="6"/>
    <x v="0"/>
    <x v="0"/>
    <x v="0"/>
    <x v="330"/>
    <x v="41"/>
    <s v="United States"/>
    <x v="504"/>
    <x v="3"/>
    <m/>
    <x v="0"/>
    <x v="0"/>
    <d v="2017-11-08T00:00:00"/>
    <s v="Sun"/>
    <x v="7"/>
    <s v="US-2017-151407"/>
    <n v="442"/>
    <s v="Cisco SPA508G"/>
    <s v="Kelly Williams"/>
    <n v="52001"/>
    <n v="77"/>
    <n v="4"/>
    <n v="264"/>
  </r>
  <r>
    <n v="3"/>
    <x v="0"/>
    <x v="329"/>
    <x v="1"/>
    <x v="1"/>
    <n v="3"/>
    <x v="0"/>
    <x v="1"/>
    <x v="1"/>
    <x v="197"/>
    <x v="40"/>
    <s v="United States"/>
    <x v="670"/>
    <x v="2"/>
    <m/>
    <x v="0"/>
    <x v="0"/>
    <d v="2017-09-06T00:00:00"/>
    <s v="Fri"/>
    <x v="0"/>
    <s v="US-2017-151435"/>
    <n v="964"/>
    <s v="KI Adjustable-Height Table"/>
    <s v="Cassandra Brandow"/>
    <n v="70506"/>
    <n v="22"/>
    <n v="1"/>
    <n v="86"/>
  </r>
  <r>
    <n v="2"/>
    <x v="1"/>
    <x v="472"/>
    <x v="1"/>
    <x v="1"/>
    <n v="3"/>
    <x v="2"/>
    <x v="2"/>
    <x v="2"/>
    <x v="388"/>
    <x v="26"/>
    <s v="United States"/>
    <x v="144"/>
    <x v="3"/>
    <m/>
    <x v="0"/>
    <x v="0"/>
    <d v="2017-05-25T00:00:00"/>
    <s v="Wed"/>
    <x v="5"/>
    <s v="US-2017-152128"/>
    <n v="685"/>
    <s v="GBC DocuBind P50 Personal Binding Machine"/>
    <s v="Kelly Williams"/>
    <n v="67212"/>
    <n v="60"/>
    <n v="2"/>
    <n v="128"/>
  </r>
  <r>
    <n v="2"/>
    <x v="1"/>
    <x v="472"/>
    <x v="1"/>
    <x v="1"/>
    <n v="3"/>
    <x v="2"/>
    <x v="6"/>
    <x v="2"/>
    <x v="388"/>
    <x v="26"/>
    <s v="United States"/>
    <x v="144"/>
    <x v="3"/>
    <m/>
    <x v="0"/>
    <x v="0"/>
    <d v="2017-05-25T00:00:00"/>
    <s v="Wed"/>
    <x v="5"/>
    <s v="US-2017-152128"/>
    <n v="1418"/>
    <s v="SANFORD Major Accent Highlighters"/>
    <s v="Kelly Williams"/>
    <n v="67212"/>
    <n v="8"/>
    <n v="3"/>
    <n v="21"/>
  </r>
  <r>
    <n v="6"/>
    <x v="0"/>
    <x v="481"/>
    <x v="1"/>
    <x v="0"/>
    <n v="6"/>
    <x v="0"/>
    <x v="7"/>
    <x v="2"/>
    <x v="0"/>
    <x v="0"/>
    <s v="United States"/>
    <x v="562"/>
    <x v="0"/>
    <m/>
    <x v="0"/>
    <x v="0"/>
    <d v="2017-11-12T00:00:00"/>
    <s v="Thu"/>
    <x v="7"/>
    <s v="US-2017-153283"/>
    <n v="1501"/>
    <s v="Staple envelope"/>
    <s v="Chuck Magee"/>
    <n v="10035"/>
    <n v="7"/>
    <n v="2"/>
    <n v="16"/>
  </r>
  <r>
    <n v="4"/>
    <x v="2"/>
    <x v="321"/>
    <x v="1"/>
    <x v="1"/>
    <n v="3"/>
    <x v="0"/>
    <x v="8"/>
    <x v="0"/>
    <x v="189"/>
    <x v="10"/>
    <s v="United States"/>
    <x v="644"/>
    <x v="3"/>
    <m/>
    <x v="0"/>
    <x v="1"/>
    <d v="2017-02-09T00:00:00"/>
    <s v="Mon"/>
    <x v="3"/>
    <s v="US-2017-153374"/>
    <n v="1031"/>
    <s v="Logitech Wireless Headset h800"/>
    <s v="Kelly Williams"/>
    <n v="62521"/>
    <n v="90"/>
    <n v="6"/>
    <n v="480"/>
  </r>
  <r>
    <n v="2"/>
    <x v="2"/>
    <x v="529"/>
    <x v="1"/>
    <x v="2"/>
    <n v="1"/>
    <x v="1"/>
    <x v="9"/>
    <x v="1"/>
    <x v="16"/>
    <x v="12"/>
    <s v="United States"/>
    <x v="380"/>
    <x v="0"/>
    <m/>
    <x v="0"/>
    <x v="1"/>
    <d v="2017-07-03T00:00:00"/>
    <s v="Tue"/>
    <x v="1"/>
    <s v="US-2017-153500"/>
    <n v="556"/>
    <s v="Eldon Antistatic Chair Mats for Low to Medium Pile Carpets"/>
    <s v="Chuck Magee"/>
    <n v="19134"/>
    <n v="-29"/>
    <n v="2"/>
    <n v="168"/>
  </r>
  <r>
    <n v="2"/>
    <x v="2"/>
    <x v="529"/>
    <x v="1"/>
    <x v="2"/>
    <n v="1"/>
    <x v="1"/>
    <x v="9"/>
    <x v="1"/>
    <x v="16"/>
    <x v="12"/>
    <s v="United States"/>
    <x v="380"/>
    <x v="0"/>
    <m/>
    <x v="0"/>
    <x v="1"/>
    <d v="2017-07-03T00:00:00"/>
    <s v="Tue"/>
    <x v="1"/>
    <s v="US-2017-153500"/>
    <n v="869"/>
    <s v="Howard Miller 12 Round Wall Clock"/>
    <s v="Chuck Magee"/>
    <n v="19134"/>
    <n v="57"/>
    <n v="9"/>
    <n v="283"/>
  </r>
  <r>
    <n v="2"/>
    <x v="2"/>
    <x v="529"/>
    <x v="1"/>
    <x v="2"/>
    <n v="1"/>
    <x v="1"/>
    <x v="3"/>
    <x v="2"/>
    <x v="16"/>
    <x v="12"/>
    <s v="United States"/>
    <x v="380"/>
    <x v="0"/>
    <m/>
    <x v="0"/>
    <x v="1"/>
    <d v="2017-07-03T00:00:00"/>
    <s v="Tue"/>
    <x v="1"/>
    <s v="US-2017-153500"/>
    <n v="925"/>
    <s v="Important Message Pads, 50 4-1/4 x 5-1/2 Forms per Pad"/>
    <s v="Chuck Magee"/>
    <n v="19134"/>
    <n v="2"/>
    <n v="2"/>
    <n v="7"/>
  </r>
  <r>
    <n v="6"/>
    <x v="0"/>
    <x v="328"/>
    <x v="1"/>
    <x v="0"/>
    <n v="6"/>
    <x v="2"/>
    <x v="0"/>
    <x v="0"/>
    <x v="16"/>
    <x v="12"/>
    <s v="United States"/>
    <x v="10"/>
    <x v="0"/>
    <m/>
    <x v="0"/>
    <x v="6"/>
    <d v="2017-11-27T00:00:00"/>
    <s v="Fri"/>
    <x v="6"/>
    <s v="US-2017-154389"/>
    <n v="993"/>
    <s v="LG Exalt"/>
    <s v="Chuck Magee"/>
    <n v="19140"/>
    <n v="-162"/>
    <n v="8"/>
    <n v="749"/>
  </r>
  <r>
    <n v="6"/>
    <x v="0"/>
    <x v="573"/>
    <x v="1"/>
    <x v="0"/>
    <n v="6"/>
    <x v="0"/>
    <x v="12"/>
    <x v="2"/>
    <x v="126"/>
    <x v="4"/>
    <s v="United States"/>
    <x v="120"/>
    <x v="3"/>
    <m/>
    <x v="0"/>
    <x v="3"/>
    <d v="2017-04-19T00:00:00"/>
    <s v="Thu"/>
    <x v="4"/>
    <s v="US-2017-155369"/>
    <n v="654"/>
    <s v="Fellowes Premier Superior Surge Suppressor, 10-Outlet, With Phone and Remote"/>
    <s v="Kelly Williams"/>
    <n v="75007"/>
    <n v="-53"/>
    <n v="2"/>
    <n v="20"/>
  </r>
  <r>
    <n v="6"/>
    <x v="0"/>
    <x v="573"/>
    <x v="1"/>
    <x v="0"/>
    <n v="6"/>
    <x v="0"/>
    <x v="2"/>
    <x v="2"/>
    <x v="126"/>
    <x v="4"/>
    <s v="United States"/>
    <x v="120"/>
    <x v="3"/>
    <m/>
    <x v="0"/>
    <x v="3"/>
    <d v="2017-04-19T00:00:00"/>
    <s v="Thu"/>
    <x v="4"/>
    <s v="US-2017-155369"/>
    <n v="650"/>
    <s v="Fellowes PB300 Plastic Comb Binding Machine"/>
    <s v="Kelly Williams"/>
    <n v="75007"/>
    <n v="-512"/>
    <n v="4"/>
    <n v="310"/>
  </r>
  <r>
    <n v="6"/>
    <x v="0"/>
    <x v="476"/>
    <x v="1"/>
    <x v="0"/>
    <n v="6"/>
    <x v="0"/>
    <x v="12"/>
    <x v="2"/>
    <x v="437"/>
    <x v="37"/>
    <s v="United States"/>
    <x v="223"/>
    <x v="1"/>
    <m/>
    <x v="0"/>
    <x v="1"/>
    <d v="2017-08-10T00:00:00"/>
    <s v="Tue"/>
    <x v="10"/>
    <s v="US-2017-156496"/>
    <n v="630"/>
    <s v="Fellowes 8 Outlet Superior Workstation Surge Protector"/>
    <s v="Anna Andreadi"/>
    <n v="97756"/>
    <n v="15"/>
    <n v="4"/>
    <n v="133"/>
  </r>
  <r>
    <n v="6"/>
    <x v="0"/>
    <x v="476"/>
    <x v="1"/>
    <x v="0"/>
    <n v="6"/>
    <x v="0"/>
    <x v="0"/>
    <x v="0"/>
    <x v="437"/>
    <x v="37"/>
    <s v="United States"/>
    <x v="223"/>
    <x v="1"/>
    <m/>
    <x v="0"/>
    <x v="1"/>
    <d v="2017-08-10T00:00:00"/>
    <s v="Tue"/>
    <x v="10"/>
    <s v="US-2017-156496"/>
    <n v="154"/>
    <s v="AT&amp;T 1080 Corded phone"/>
    <s v="Anna Andreadi"/>
    <n v="97756"/>
    <n v="38"/>
    <n v="4"/>
    <n v="438"/>
  </r>
  <r>
    <n v="6"/>
    <x v="0"/>
    <x v="476"/>
    <x v="1"/>
    <x v="0"/>
    <n v="6"/>
    <x v="0"/>
    <x v="0"/>
    <x v="0"/>
    <x v="437"/>
    <x v="37"/>
    <s v="United States"/>
    <x v="223"/>
    <x v="1"/>
    <m/>
    <x v="0"/>
    <x v="1"/>
    <d v="2017-08-10T00:00:00"/>
    <s v="Tue"/>
    <x v="10"/>
    <s v="US-2017-156496"/>
    <n v="1230"/>
    <s v="OtterBox Commuter Series Case - Samsung Galaxy S4"/>
    <s v="Anna Andreadi"/>
    <n v="97756"/>
    <n v="-31"/>
    <n v="7"/>
    <n v="140"/>
  </r>
  <r>
    <n v="4"/>
    <x v="1"/>
    <x v="553"/>
    <x v="1"/>
    <x v="0"/>
    <n v="6"/>
    <x v="2"/>
    <x v="6"/>
    <x v="2"/>
    <x v="0"/>
    <x v="0"/>
    <s v="United States"/>
    <x v="605"/>
    <x v="0"/>
    <m/>
    <x v="0"/>
    <x v="0"/>
    <d v="2017-08-11T00:00:00"/>
    <s v="Wed"/>
    <x v="10"/>
    <s v="US-2017-156797"/>
    <n v="1146"/>
    <s v="Newell 330"/>
    <s v="Chuck Magee"/>
    <n v="10035"/>
    <n v="3"/>
    <n v="2"/>
    <n v="12"/>
  </r>
  <r>
    <n v="4"/>
    <x v="1"/>
    <x v="553"/>
    <x v="1"/>
    <x v="0"/>
    <n v="6"/>
    <x v="2"/>
    <x v="0"/>
    <x v="0"/>
    <x v="0"/>
    <x v="0"/>
    <s v="United States"/>
    <x v="605"/>
    <x v="0"/>
    <m/>
    <x v="0"/>
    <x v="0"/>
    <d v="2017-08-11T00:00:00"/>
    <s v="Wed"/>
    <x v="10"/>
    <s v="US-2017-156797"/>
    <n v="157"/>
    <s v="AT&amp;T 841000 Phone"/>
    <s v="Chuck Magee"/>
    <n v="10035"/>
    <n v="35"/>
    <n v="2"/>
    <n v="138"/>
  </r>
  <r>
    <n v="4"/>
    <x v="1"/>
    <x v="364"/>
    <x v="1"/>
    <x v="0"/>
    <n v="6"/>
    <x v="0"/>
    <x v="8"/>
    <x v="0"/>
    <x v="49"/>
    <x v="31"/>
    <s v="United States"/>
    <x v="671"/>
    <x v="1"/>
    <m/>
    <x v="0"/>
    <x v="1"/>
    <d v="2017-11-13T00:00:00"/>
    <s v="Fri"/>
    <x v="7"/>
    <s v="US-2017-156867"/>
    <n v="1017"/>
    <s v="Logitech K350 2.4Ghz Wireless Keyboard"/>
    <s v="Anna Andreadi"/>
    <n v="80013"/>
    <n v="-27"/>
    <n v="6"/>
    <n v="239"/>
  </r>
  <r>
    <n v="4"/>
    <x v="1"/>
    <x v="364"/>
    <x v="1"/>
    <x v="0"/>
    <n v="6"/>
    <x v="0"/>
    <x v="9"/>
    <x v="1"/>
    <x v="49"/>
    <x v="31"/>
    <s v="United States"/>
    <x v="671"/>
    <x v="1"/>
    <m/>
    <x v="0"/>
    <x v="1"/>
    <d v="2017-11-13T00:00:00"/>
    <s v="Fri"/>
    <x v="7"/>
    <s v="US-2017-156867"/>
    <n v="504"/>
    <s v="Deflect-o DuraMat Lighweight, Studded, Beveled Mat for Low Pile Carpeting"/>
    <s v="Anna Andreadi"/>
    <n v="80013"/>
    <n v="-4"/>
    <n v="3"/>
    <n v="102"/>
  </r>
  <r>
    <n v="4"/>
    <x v="1"/>
    <x v="364"/>
    <x v="1"/>
    <x v="0"/>
    <n v="6"/>
    <x v="0"/>
    <x v="2"/>
    <x v="2"/>
    <x v="49"/>
    <x v="31"/>
    <s v="United States"/>
    <x v="671"/>
    <x v="1"/>
    <m/>
    <x v="0"/>
    <x v="4"/>
    <d v="2017-11-13T00:00:00"/>
    <s v="Fri"/>
    <x v="7"/>
    <s v="US-2017-156867"/>
    <n v="270"/>
    <s v="Avery Trapezoid Ring Binder, 3 Capacity, Black, 1040 sheets"/>
    <s v="Anna Andreadi"/>
    <n v="80013"/>
    <n v="-26"/>
    <n v="3"/>
    <n v="37"/>
  </r>
  <r>
    <n v="3"/>
    <x v="0"/>
    <x v="515"/>
    <x v="1"/>
    <x v="1"/>
    <n v="3"/>
    <x v="0"/>
    <x v="14"/>
    <x v="1"/>
    <x v="47"/>
    <x v="19"/>
    <s v="United States"/>
    <x v="90"/>
    <x v="0"/>
    <m/>
    <x v="0"/>
    <x v="8"/>
    <d v="2017-10-03T00:00:00"/>
    <s v="Tue"/>
    <x v="8"/>
    <s v="US-2017-157014"/>
    <n v="1389"/>
    <s v="Safco Value Mate Series Steel Bookcases, Baked Enamel Finish on Steel, Gray"/>
    <s v="Chuck Magee"/>
    <n v="43229"/>
    <n v="-16"/>
    <n v="1"/>
    <n v="35"/>
  </r>
  <r>
    <n v="3"/>
    <x v="0"/>
    <x v="515"/>
    <x v="1"/>
    <x v="1"/>
    <n v="3"/>
    <x v="0"/>
    <x v="2"/>
    <x v="2"/>
    <x v="47"/>
    <x v="19"/>
    <s v="United States"/>
    <x v="90"/>
    <x v="0"/>
    <m/>
    <x v="0"/>
    <x v="4"/>
    <d v="2017-10-03T00:00:00"/>
    <s v="Tue"/>
    <x v="8"/>
    <s v="US-2017-157014"/>
    <n v="43"/>
    <s v="Acco D-Ring Binder w/DublLock"/>
    <s v="Chuck Magee"/>
    <n v="43229"/>
    <n v="-22"/>
    <n v="5"/>
    <n v="32"/>
  </r>
  <r>
    <n v="3"/>
    <x v="0"/>
    <x v="515"/>
    <x v="1"/>
    <x v="1"/>
    <n v="3"/>
    <x v="0"/>
    <x v="8"/>
    <x v="0"/>
    <x v="47"/>
    <x v="19"/>
    <s v="United States"/>
    <x v="90"/>
    <x v="0"/>
    <m/>
    <x v="0"/>
    <x v="1"/>
    <d v="2017-10-03T00:00:00"/>
    <s v="Tue"/>
    <x v="8"/>
    <s v="US-2017-157014"/>
    <n v="916"/>
    <s v="Imation 8gb Micro Traveldrive Usb 2.0 Flash Drive"/>
    <s v="Chuck Magee"/>
    <n v="43229"/>
    <n v="-3"/>
    <n v="2"/>
    <n v="24"/>
  </r>
  <r>
    <n v="3"/>
    <x v="0"/>
    <x v="515"/>
    <x v="1"/>
    <x v="1"/>
    <n v="3"/>
    <x v="0"/>
    <x v="8"/>
    <x v="0"/>
    <x v="47"/>
    <x v="19"/>
    <s v="United States"/>
    <x v="90"/>
    <x v="0"/>
    <m/>
    <x v="0"/>
    <x v="1"/>
    <d v="2017-10-03T00:00:00"/>
    <s v="Tue"/>
    <x v="8"/>
    <s v="US-2017-157014"/>
    <n v="1094"/>
    <s v="Microsoft Natural Ergonomic Keyboard 4000"/>
    <s v="Chuck Magee"/>
    <n v="43229"/>
    <n v="1"/>
    <n v="2"/>
    <n v="48"/>
  </r>
  <r>
    <n v="5"/>
    <x v="1"/>
    <x v="622"/>
    <x v="1"/>
    <x v="0"/>
    <n v="6"/>
    <x v="0"/>
    <x v="1"/>
    <x v="1"/>
    <x v="0"/>
    <x v="0"/>
    <s v="United States"/>
    <x v="17"/>
    <x v="0"/>
    <m/>
    <x v="0"/>
    <x v="6"/>
    <d v="2017-01-10T00:00:00"/>
    <s v="Tue"/>
    <x v="11"/>
    <s v="US-2017-157154"/>
    <n v="377"/>
    <s v="Bush Advantage Collection Racetrack Conference Table"/>
    <s v="Chuck Magee"/>
    <n v="10011"/>
    <n v="-373"/>
    <n v="4"/>
    <n v="1018"/>
  </r>
  <r>
    <n v="4"/>
    <x v="1"/>
    <x v="338"/>
    <x v="1"/>
    <x v="0"/>
    <n v="6"/>
    <x v="0"/>
    <x v="9"/>
    <x v="1"/>
    <x v="1"/>
    <x v="1"/>
    <s v="United States"/>
    <x v="394"/>
    <x v="1"/>
    <m/>
    <x v="0"/>
    <x v="0"/>
    <d v="2017-11-20T00:00:00"/>
    <s v="Fri"/>
    <x v="7"/>
    <s v="US-2017-158589"/>
    <n v="482"/>
    <s v="Dana Swing-Arm Lamps"/>
    <s v="Anna Andreadi"/>
    <n v="94109"/>
    <n v="8"/>
    <n v="3"/>
    <n v="32"/>
  </r>
  <r>
    <n v="6"/>
    <x v="0"/>
    <x v="583"/>
    <x v="1"/>
    <x v="0"/>
    <n v="6"/>
    <x v="1"/>
    <x v="9"/>
    <x v="1"/>
    <x v="26"/>
    <x v="16"/>
    <s v="United States"/>
    <x v="87"/>
    <x v="2"/>
    <m/>
    <x v="0"/>
    <x v="1"/>
    <d v="2017-07-05T00:00:00"/>
    <s v="Thu"/>
    <x v="1"/>
    <s v="US-2017-158911"/>
    <n v="1494"/>
    <s v="Stackable Trays"/>
    <s v="Cassandra Brandow"/>
    <n v="28205"/>
    <n v="1"/>
    <n v="2"/>
    <n v="5"/>
  </r>
  <r>
    <n v="6"/>
    <x v="0"/>
    <x v="583"/>
    <x v="1"/>
    <x v="0"/>
    <n v="6"/>
    <x v="1"/>
    <x v="10"/>
    <x v="2"/>
    <x v="26"/>
    <x v="16"/>
    <s v="United States"/>
    <x v="87"/>
    <x v="2"/>
    <m/>
    <x v="0"/>
    <x v="1"/>
    <d v="2017-07-05T00:00:00"/>
    <s v="Thu"/>
    <x v="1"/>
    <s v="US-2017-158911"/>
    <n v="218"/>
    <s v="Avery 508"/>
    <s v="Cassandra Brandow"/>
    <n v="28205"/>
    <n v="4"/>
    <n v="3"/>
    <n v="12"/>
  </r>
  <r>
    <n v="2"/>
    <x v="1"/>
    <x v="402"/>
    <x v="1"/>
    <x v="1"/>
    <n v="3"/>
    <x v="1"/>
    <x v="10"/>
    <x v="2"/>
    <x v="130"/>
    <x v="3"/>
    <s v="United States"/>
    <x v="695"/>
    <x v="1"/>
    <m/>
    <x v="0"/>
    <x v="1"/>
    <d v="2017-11-21T00:00:00"/>
    <s v="Sat"/>
    <x v="7"/>
    <s v="US-2017-159499"/>
    <n v="216"/>
    <s v="Avery 506"/>
    <s v="Anna Andreadi"/>
    <n v="85023"/>
    <n v="5"/>
    <n v="5"/>
    <n v="17"/>
  </r>
  <r>
    <n v="2"/>
    <x v="1"/>
    <x v="402"/>
    <x v="1"/>
    <x v="1"/>
    <n v="3"/>
    <x v="1"/>
    <x v="12"/>
    <x v="2"/>
    <x v="130"/>
    <x v="3"/>
    <s v="United States"/>
    <x v="695"/>
    <x v="1"/>
    <m/>
    <x v="0"/>
    <x v="1"/>
    <d v="2017-11-21T00:00:00"/>
    <s v="Sat"/>
    <x v="7"/>
    <s v="US-2017-159499"/>
    <n v="641"/>
    <s v="Fellowes Command Center 5-outlet power strip"/>
    <s v="Anna Andreadi"/>
    <n v="85023"/>
    <n v="28"/>
    <n v="6"/>
    <n v="326"/>
  </r>
  <r>
    <n v="2"/>
    <x v="1"/>
    <x v="402"/>
    <x v="1"/>
    <x v="1"/>
    <n v="3"/>
    <x v="1"/>
    <x v="8"/>
    <x v="0"/>
    <x v="130"/>
    <x v="3"/>
    <s v="United States"/>
    <x v="695"/>
    <x v="1"/>
    <m/>
    <x v="0"/>
    <x v="1"/>
    <d v="2017-11-21T00:00:00"/>
    <s v="Sat"/>
    <x v="7"/>
    <s v="US-2017-159499"/>
    <n v="307"/>
    <s v="Belkin Standard 104 key USB Keyboard"/>
    <s v="Anna Andreadi"/>
    <n v="85023"/>
    <n v="-1"/>
    <n v="2"/>
    <n v="23"/>
  </r>
  <r>
    <n v="7"/>
    <x v="2"/>
    <x v="540"/>
    <x v="1"/>
    <x v="0"/>
    <n v="6"/>
    <x v="0"/>
    <x v="13"/>
    <x v="0"/>
    <x v="17"/>
    <x v="1"/>
    <s v="United States"/>
    <x v="635"/>
    <x v="1"/>
    <m/>
    <x v="0"/>
    <x v="1"/>
    <d v="2017-04-02T00:00:00"/>
    <s v="Mon"/>
    <x v="4"/>
    <s v="US-2017-159513"/>
    <n v="1610"/>
    <s v="Vtech AT&amp;T CL2940 Corded Speakerphone, Black"/>
    <s v="Anna Andreadi"/>
    <n v="90049"/>
    <n v="24"/>
    <n v="3"/>
    <n v="72"/>
  </r>
  <r>
    <n v="6"/>
    <x v="0"/>
    <x v="411"/>
    <x v="1"/>
    <x v="0"/>
    <n v="6"/>
    <x v="1"/>
    <x v="9"/>
    <x v="1"/>
    <x v="13"/>
    <x v="10"/>
    <s v="United States"/>
    <x v="548"/>
    <x v="3"/>
    <m/>
    <x v="0"/>
    <x v="7"/>
    <d v="2017-11-28T00:00:00"/>
    <s v="Sat"/>
    <x v="6"/>
    <s v="US-2017-159982"/>
    <n v="546"/>
    <s v="Eldon 100 Class Desk Accessories"/>
    <s v="Kelly Williams"/>
    <n v="60623"/>
    <n v="-8"/>
    <n v="9"/>
    <n v="12"/>
  </r>
  <r>
    <n v="6"/>
    <x v="0"/>
    <x v="411"/>
    <x v="1"/>
    <x v="0"/>
    <n v="6"/>
    <x v="1"/>
    <x v="11"/>
    <x v="2"/>
    <x v="13"/>
    <x v="10"/>
    <s v="United States"/>
    <x v="548"/>
    <x v="3"/>
    <m/>
    <x v="0"/>
    <x v="1"/>
    <d v="2017-11-28T00:00:00"/>
    <s v="Sat"/>
    <x v="6"/>
    <s v="US-2017-159982"/>
    <n v="282"/>
    <s v="Belkin 19 Vented Equipment Shelf, Black"/>
    <s v="Kelly Williams"/>
    <n v="60623"/>
    <n v="-20"/>
    <n v="2"/>
    <n v="82"/>
  </r>
  <r>
    <n v="6"/>
    <x v="0"/>
    <x v="411"/>
    <x v="1"/>
    <x v="0"/>
    <n v="6"/>
    <x v="1"/>
    <x v="11"/>
    <x v="2"/>
    <x v="13"/>
    <x v="10"/>
    <s v="United States"/>
    <x v="548"/>
    <x v="3"/>
    <m/>
    <x v="0"/>
    <x v="1"/>
    <d v="2017-11-28T00:00:00"/>
    <s v="Sat"/>
    <x v="6"/>
    <s v="US-2017-159982"/>
    <n v="1545"/>
    <s v="Tenex Personal Project File with Scoop Front Design, Black"/>
    <s v="Kelly Williams"/>
    <n v="60623"/>
    <n v="4"/>
    <n v="5"/>
    <n v="54"/>
  </r>
  <r>
    <n v="6"/>
    <x v="0"/>
    <x v="411"/>
    <x v="1"/>
    <x v="0"/>
    <n v="6"/>
    <x v="1"/>
    <x v="0"/>
    <x v="0"/>
    <x v="13"/>
    <x v="10"/>
    <s v="United States"/>
    <x v="548"/>
    <x v="3"/>
    <m/>
    <x v="0"/>
    <x v="1"/>
    <d v="2017-11-28T00:00:00"/>
    <s v="Sat"/>
    <x v="6"/>
    <s v="US-2017-159982"/>
    <n v="1022"/>
    <s v="Logitech Mobile Speakerphone P710e - speaker phone"/>
    <s v="Kelly Williams"/>
    <n v="60623"/>
    <n v="57"/>
    <n v="6"/>
    <n v="648"/>
  </r>
  <r>
    <n v="1"/>
    <x v="0"/>
    <x v="505"/>
    <x v="1"/>
    <x v="2"/>
    <n v="1"/>
    <x v="0"/>
    <x v="2"/>
    <x v="2"/>
    <x v="130"/>
    <x v="3"/>
    <s v="United States"/>
    <x v="792"/>
    <x v="1"/>
    <m/>
    <x v="0"/>
    <x v="4"/>
    <d v="2017-07-19T00:00:00"/>
    <s v="Thu"/>
    <x v="1"/>
    <s v="US-2017-160150"/>
    <n v="1638"/>
    <s v="Wilson Jones DublLock D-Ring Binders"/>
    <s v="Anna Andreadi"/>
    <n v="85023"/>
    <n v="-1"/>
    <n v="1"/>
    <n v="2"/>
  </r>
  <r>
    <n v="4"/>
    <x v="1"/>
    <x v="447"/>
    <x v="1"/>
    <x v="0"/>
    <n v="6"/>
    <x v="1"/>
    <x v="9"/>
    <x v="1"/>
    <x v="1"/>
    <x v="1"/>
    <s v="United States"/>
    <x v="484"/>
    <x v="1"/>
    <m/>
    <x v="0"/>
    <x v="0"/>
    <d v="2017-10-20T00:00:00"/>
    <s v="Fri"/>
    <x v="8"/>
    <s v="US-2017-160563"/>
    <n v="91"/>
    <s v="Acrylic Self-Standing Desk Frames"/>
    <s v="Anna Andreadi"/>
    <n v="94109"/>
    <n v="6"/>
    <n v="6"/>
    <n v="16"/>
  </r>
  <r>
    <n v="4"/>
    <x v="1"/>
    <x v="447"/>
    <x v="1"/>
    <x v="0"/>
    <n v="6"/>
    <x v="1"/>
    <x v="8"/>
    <x v="0"/>
    <x v="1"/>
    <x v="1"/>
    <s v="United States"/>
    <x v="484"/>
    <x v="1"/>
    <m/>
    <x v="0"/>
    <x v="0"/>
    <d v="2017-10-20T00:00:00"/>
    <s v="Fri"/>
    <x v="8"/>
    <s v="US-2017-160563"/>
    <n v="1012"/>
    <s v="Logitech G602 Wireless Gaming Mouse"/>
    <s v="Anna Andreadi"/>
    <n v="94109"/>
    <n v="86"/>
    <n v="3"/>
    <n v="240"/>
  </r>
  <r>
    <n v="7"/>
    <x v="2"/>
    <x v="577"/>
    <x v="1"/>
    <x v="0"/>
    <n v="6"/>
    <x v="0"/>
    <x v="9"/>
    <x v="1"/>
    <x v="0"/>
    <x v="0"/>
    <s v="United States"/>
    <x v="372"/>
    <x v="0"/>
    <s v="Yes"/>
    <x v="1"/>
    <x v="0"/>
    <d v="2017-05-08T00:00:00"/>
    <s v="Sun"/>
    <x v="5"/>
    <s v="US-2017-160857"/>
    <n v="484"/>
    <s v="DAX Black Cherry Wood-Tone Poster Frame"/>
    <s v="Chuck Magee"/>
    <n v="10024"/>
    <n v="30"/>
    <n v="3"/>
    <n v="79"/>
  </r>
  <r>
    <n v="7"/>
    <x v="2"/>
    <x v="577"/>
    <x v="1"/>
    <x v="0"/>
    <n v="6"/>
    <x v="0"/>
    <x v="5"/>
    <x v="1"/>
    <x v="0"/>
    <x v="0"/>
    <s v="United States"/>
    <x v="372"/>
    <x v="0"/>
    <s v="Yes"/>
    <x v="1"/>
    <x v="9"/>
    <d v="2017-05-08T00:00:00"/>
    <s v="Sun"/>
    <x v="5"/>
    <s v="US-2017-160857"/>
    <n v="1457"/>
    <s v="Situations Contoured Folding Chairs, 4/Set"/>
    <s v="Chuck Magee"/>
    <n v="10024"/>
    <n v="21"/>
    <n v="2"/>
    <n v="128"/>
  </r>
  <r>
    <n v="7"/>
    <x v="2"/>
    <x v="577"/>
    <x v="1"/>
    <x v="0"/>
    <n v="6"/>
    <x v="0"/>
    <x v="3"/>
    <x v="2"/>
    <x v="0"/>
    <x v="0"/>
    <s v="United States"/>
    <x v="372"/>
    <x v="0"/>
    <s v="Yes"/>
    <x v="1"/>
    <x v="0"/>
    <d v="2017-05-08T00:00:00"/>
    <s v="Sun"/>
    <x v="5"/>
    <s v="US-2017-160857"/>
    <n v="1807"/>
    <s v="Xerox 204"/>
    <s v="Chuck Magee"/>
    <n v="10024"/>
    <n v="9"/>
    <n v="3"/>
    <n v="19"/>
  </r>
  <r>
    <n v="7"/>
    <x v="2"/>
    <x v="577"/>
    <x v="1"/>
    <x v="0"/>
    <n v="6"/>
    <x v="0"/>
    <x v="15"/>
    <x v="2"/>
    <x v="0"/>
    <x v="0"/>
    <s v="United States"/>
    <x v="372"/>
    <x v="0"/>
    <s v="Yes"/>
    <x v="1"/>
    <x v="0"/>
    <d v="2017-05-08T00:00:00"/>
    <s v="Sun"/>
    <x v="5"/>
    <s v="US-2017-160857"/>
    <n v="461"/>
    <s v="Compact Automatic Electric Letter Opener"/>
    <s v="Chuck Magee"/>
    <n v="10024"/>
    <n v="7"/>
    <n v="3"/>
    <n v="358"/>
  </r>
  <r>
    <n v="7"/>
    <x v="2"/>
    <x v="577"/>
    <x v="1"/>
    <x v="0"/>
    <n v="6"/>
    <x v="0"/>
    <x v="16"/>
    <x v="0"/>
    <x v="0"/>
    <x v="0"/>
    <s v="United States"/>
    <x v="372"/>
    <x v="0"/>
    <s v="Yes"/>
    <x v="1"/>
    <x v="1"/>
    <d v="2017-05-08T00:00:00"/>
    <s v="Sun"/>
    <x v="5"/>
    <s v="US-2017-160857"/>
    <n v="1453"/>
    <s v="Sharp AL-1530CS Digital Copier"/>
    <s v="Chuck Magee"/>
    <n v="10024"/>
    <n v="1015"/>
    <n v="7"/>
    <n v="2800"/>
  </r>
  <r>
    <n v="6"/>
    <x v="0"/>
    <x v="336"/>
    <x v="1"/>
    <x v="0"/>
    <n v="6"/>
    <x v="0"/>
    <x v="2"/>
    <x v="2"/>
    <x v="16"/>
    <x v="12"/>
    <s v="United States"/>
    <x v="404"/>
    <x v="0"/>
    <m/>
    <x v="0"/>
    <x v="4"/>
    <d v="2017-09-13T00:00:00"/>
    <s v="Fri"/>
    <x v="0"/>
    <s v="US-2017-161347"/>
    <n v="664"/>
    <s v="Fellowes Twister Kit, Gray/Clear, 3/pkg"/>
    <s v="Chuck Magee"/>
    <n v="19120"/>
    <n v="-2"/>
    <n v="1"/>
    <n v="2"/>
  </r>
  <r>
    <n v="3"/>
    <x v="0"/>
    <x v="331"/>
    <x v="1"/>
    <x v="1"/>
    <n v="3"/>
    <x v="1"/>
    <x v="6"/>
    <x v="2"/>
    <x v="16"/>
    <x v="12"/>
    <s v="United States"/>
    <x v="228"/>
    <x v="0"/>
    <m/>
    <x v="0"/>
    <x v="1"/>
    <d v="2017-09-24T00:00:00"/>
    <s v="Tue"/>
    <x v="0"/>
    <s v="US-2017-161466"/>
    <n v="1135"/>
    <s v="Newell 320"/>
    <s v="Chuck Magee"/>
    <n v="19120"/>
    <n v="1"/>
    <n v="2"/>
    <n v="7"/>
  </r>
  <r>
    <n v="2"/>
    <x v="1"/>
    <x v="352"/>
    <x v="1"/>
    <x v="1"/>
    <n v="3"/>
    <x v="0"/>
    <x v="2"/>
    <x v="2"/>
    <x v="4"/>
    <x v="4"/>
    <s v="United States"/>
    <x v="352"/>
    <x v="3"/>
    <m/>
    <x v="0"/>
    <x v="3"/>
    <d v="2017-09-26T00:00:00"/>
    <s v="Thu"/>
    <x v="0"/>
    <s v="US-2017-161991"/>
    <n v="1364"/>
    <s v="Round Ring Binders"/>
    <s v="Kelly Williams"/>
    <n v="77070"/>
    <n v="-3"/>
    <n v="5"/>
    <n v="2"/>
  </r>
  <r>
    <n v="2"/>
    <x v="1"/>
    <x v="352"/>
    <x v="1"/>
    <x v="1"/>
    <n v="3"/>
    <x v="0"/>
    <x v="0"/>
    <x v="0"/>
    <x v="4"/>
    <x v="4"/>
    <s v="United States"/>
    <x v="352"/>
    <x v="3"/>
    <m/>
    <x v="0"/>
    <x v="1"/>
    <d v="2017-09-26T00:00:00"/>
    <s v="Thu"/>
    <x v="0"/>
    <s v="US-2017-161991"/>
    <n v="345"/>
    <s v="Bose SoundLink Bluetooth Speaker"/>
    <s v="Kelly Williams"/>
    <n v="77070"/>
    <n v="376"/>
    <n v="7"/>
    <n v="1114"/>
  </r>
  <r>
    <n v="4"/>
    <x v="1"/>
    <x v="484"/>
    <x v="1"/>
    <x v="0"/>
    <n v="6"/>
    <x v="1"/>
    <x v="9"/>
    <x v="1"/>
    <x v="42"/>
    <x v="1"/>
    <s v="United States"/>
    <x v="207"/>
    <x v="1"/>
    <m/>
    <x v="0"/>
    <x v="0"/>
    <d v="2017-03-22T00:00:00"/>
    <s v="Sun"/>
    <x v="2"/>
    <s v="US-2017-163279"/>
    <n v="1537"/>
    <s v="Tenex B1-RE Series Chair Mats for Low Pile Carpets"/>
    <s v="Anna Andreadi"/>
    <n v="92037"/>
    <n v="16"/>
    <n v="2"/>
    <n v="92"/>
  </r>
  <r>
    <n v="4"/>
    <x v="1"/>
    <x v="484"/>
    <x v="1"/>
    <x v="0"/>
    <n v="6"/>
    <x v="1"/>
    <x v="3"/>
    <x v="2"/>
    <x v="42"/>
    <x v="1"/>
    <s v="United States"/>
    <x v="207"/>
    <x v="1"/>
    <m/>
    <x v="0"/>
    <x v="0"/>
    <d v="2017-03-22T00:00:00"/>
    <s v="Sun"/>
    <x v="2"/>
    <s v="US-2017-163279"/>
    <n v="538"/>
    <s v="Easy-staple paper"/>
    <s v="Anna Andreadi"/>
    <n v="92037"/>
    <n v="49"/>
    <n v="4"/>
    <n v="106"/>
  </r>
  <r>
    <n v="4"/>
    <x v="1"/>
    <x v="484"/>
    <x v="1"/>
    <x v="0"/>
    <n v="6"/>
    <x v="1"/>
    <x v="0"/>
    <x v="0"/>
    <x v="42"/>
    <x v="1"/>
    <s v="United States"/>
    <x v="207"/>
    <x v="1"/>
    <m/>
    <x v="0"/>
    <x v="1"/>
    <d v="2017-03-22T00:00:00"/>
    <s v="Sun"/>
    <x v="2"/>
    <s v="US-2017-163279"/>
    <n v="450"/>
    <s v="ClearOne CHATAttach 160 - speaker phone"/>
    <s v="Anna Andreadi"/>
    <n v="92037"/>
    <n v="186"/>
    <n v="3"/>
    <n v="1488"/>
  </r>
  <r>
    <n v="4"/>
    <x v="2"/>
    <x v="456"/>
    <x v="1"/>
    <x v="1"/>
    <n v="3"/>
    <x v="1"/>
    <x v="5"/>
    <x v="1"/>
    <x v="252"/>
    <x v="4"/>
    <s v="United States"/>
    <x v="577"/>
    <x v="3"/>
    <m/>
    <x v="0"/>
    <x v="2"/>
    <d v="2017-04-18T00:00:00"/>
    <s v="Wed"/>
    <x v="4"/>
    <s v="US-2017-163433"/>
    <n v="754"/>
    <s v="Global Geo Office Task Chair, Gray"/>
    <s v="Kelly Williams"/>
    <n v="78501"/>
    <n v="-20"/>
    <n v="1"/>
    <n v="57"/>
  </r>
  <r>
    <n v="4"/>
    <x v="2"/>
    <x v="456"/>
    <x v="1"/>
    <x v="1"/>
    <n v="3"/>
    <x v="1"/>
    <x v="6"/>
    <x v="2"/>
    <x v="252"/>
    <x v="4"/>
    <s v="United States"/>
    <x v="577"/>
    <x v="3"/>
    <m/>
    <x v="0"/>
    <x v="1"/>
    <d v="2017-04-18T00:00:00"/>
    <s v="Wed"/>
    <x v="4"/>
    <s v="US-2017-163433"/>
    <n v="363"/>
    <s v="Boston School Pro Electric Pencil Sharpener, 1670"/>
    <s v="Kelly Williams"/>
    <n v="78501"/>
    <n v="7"/>
    <n v="3"/>
    <n v="74"/>
  </r>
  <r>
    <n v="4"/>
    <x v="2"/>
    <x v="456"/>
    <x v="1"/>
    <x v="1"/>
    <n v="3"/>
    <x v="1"/>
    <x v="6"/>
    <x v="2"/>
    <x v="252"/>
    <x v="4"/>
    <s v="United States"/>
    <x v="577"/>
    <x v="3"/>
    <m/>
    <x v="0"/>
    <x v="1"/>
    <d v="2017-04-18T00:00:00"/>
    <s v="Wed"/>
    <x v="4"/>
    <s v="US-2017-163433"/>
    <n v="1165"/>
    <s v="Newell 348"/>
    <s v="Kelly Williams"/>
    <n v="78501"/>
    <n v="1"/>
    <n v="3"/>
    <n v="8"/>
  </r>
  <r>
    <n v="4"/>
    <x v="2"/>
    <x v="456"/>
    <x v="1"/>
    <x v="1"/>
    <n v="3"/>
    <x v="1"/>
    <x v="3"/>
    <x v="2"/>
    <x v="252"/>
    <x v="4"/>
    <s v="United States"/>
    <x v="577"/>
    <x v="3"/>
    <m/>
    <x v="0"/>
    <x v="1"/>
    <d v="2017-04-18T00:00:00"/>
    <s v="Wed"/>
    <x v="4"/>
    <s v="US-2017-163433"/>
    <n v="1794"/>
    <s v="Xerox 1994"/>
    <s v="Kelly Williams"/>
    <n v="78501"/>
    <n v="5"/>
    <n v="3"/>
    <n v="16"/>
  </r>
  <r>
    <n v="4"/>
    <x v="2"/>
    <x v="456"/>
    <x v="1"/>
    <x v="1"/>
    <n v="3"/>
    <x v="1"/>
    <x v="2"/>
    <x v="2"/>
    <x v="252"/>
    <x v="4"/>
    <s v="United States"/>
    <x v="577"/>
    <x v="3"/>
    <m/>
    <x v="0"/>
    <x v="3"/>
    <d v="2017-04-18T00:00:00"/>
    <s v="Wed"/>
    <x v="4"/>
    <s v="US-2017-163433"/>
    <n v="696"/>
    <s v="GBC Plastic Binding Combs"/>
    <s v="Kelly Williams"/>
    <n v="78501"/>
    <n v="-2"/>
    <n v="1"/>
    <n v="1"/>
  </r>
  <r>
    <n v="4"/>
    <x v="2"/>
    <x v="456"/>
    <x v="1"/>
    <x v="1"/>
    <n v="3"/>
    <x v="1"/>
    <x v="2"/>
    <x v="2"/>
    <x v="252"/>
    <x v="4"/>
    <s v="United States"/>
    <x v="577"/>
    <x v="3"/>
    <m/>
    <x v="0"/>
    <x v="3"/>
    <d v="2017-04-18T00:00:00"/>
    <s v="Wed"/>
    <x v="4"/>
    <s v="US-2017-163433"/>
    <n v="711"/>
    <s v="GBC Standard Recycled Report Covers, Clear Plastic Sheets"/>
    <s v="Kelly Williams"/>
    <n v="78501"/>
    <n v="-7"/>
    <n v="2"/>
    <n v="4"/>
  </r>
  <r>
    <n v="4"/>
    <x v="2"/>
    <x v="456"/>
    <x v="1"/>
    <x v="1"/>
    <n v="3"/>
    <x v="1"/>
    <x v="8"/>
    <x v="0"/>
    <x v="252"/>
    <x v="4"/>
    <s v="United States"/>
    <x v="577"/>
    <x v="3"/>
    <m/>
    <x v="0"/>
    <x v="1"/>
    <d v="2017-04-18T00:00:00"/>
    <s v="Wed"/>
    <x v="4"/>
    <s v="US-2017-163433"/>
    <n v="1580"/>
    <s v="TRENDnet 56K USB 2.0 Phone, Internet and Fax Modem"/>
    <s v="Kelly Williams"/>
    <n v="78501"/>
    <n v="8"/>
    <n v="2"/>
    <n v="41"/>
  </r>
  <r>
    <n v="4"/>
    <x v="2"/>
    <x v="456"/>
    <x v="1"/>
    <x v="1"/>
    <n v="3"/>
    <x v="1"/>
    <x v="0"/>
    <x v="0"/>
    <x v="252"/>
    <x v="4"/>
    <s v="United States"/>
    <x v="577"/>
    <x v="3"/>
    <m/>
    <x v="0"/>
    <x v="1"/>
    <d v="2017-04-18T00:00:00"/>
    <s v="Wed"/>
    <x v="4"/>
    <s v="US-2017-163433"/>
    <n v="1039"/>
    <s v="Lunatik TT5L-002 Taktik Strike Impact Protection System for iPhone 5"/>
    <s v="Kelly Williams"/>
    <n v="78501"/>
    <n v="6"/>
    <n v="2"/>
    <n v="98"/>
  </r>
  <r>
    <n v="4"/>
    <x v="2"/>
    <x v="456"/>
    <x v="1"/>
    <x v="1"/>
    <n v="3"/>
    <x v="1"/>
    <x v="0"/>
    <x v="0"/>
    <x v="252"/>
    <x v="4"/>
    <s v="United States"/>
    <x v="577"/>
    <x v="3"/>
    <m/>
    <x v="0"/>
    <x v="1"/>
    <d v="2017-04-18T00:00:00"/>
    <s v="Wed"/>
    <x v="4"/>
    <s v="US-2017-163433"/>
    <n v="779"/>
    <s v="Grandstream GXP2100 Mainstream Business Phone"/>
    <s v="Kelly Williams"/>
    <n v="78501"/>
    <n v="24"/>
    <n v="4"/>
    <n v="245"/>
  </r>
  <r>
    <n v="4"/>
    <x v="1"/>
    <x v="319"/>
    <x v="1"/>
    <x v="0"/>
    <n v="6"/>
    <x v="1"/>
    <x v="3"/>
    <x v="2"/>
    <x v="74"/>
    <x v="4"/>
    <s v="United States"/>
    <x v="149"/>
    <x v="3"/>
    <m/>
    <x v="0"/>
    <x v="1"/>
    <d v="2017-06-01T00:00:00"/>
    <s v="Sun"/>
    <x v="9"/>
    <s v="US-2017-163685"/>
    <n v="1722"/>
    <s v="Xerox 1928"/>
    <s v="Kelly Williams"/>
    <n v="78207"/>
    <n v="13"/>
    <n v="10"/>
    <n v="42"/>
  </r>
  <r>
    <n v="4"/>
    <x v="1"/>
    <x v="319"/>
    <x v="1"/>
    <x v="0"/>
    <n v="6"/>
    <x v="1"/>
    <x v="2"/>
    <x v="2"/>
    <x v="74"/>
    <x v="4"/>
    <s v="United States"/>
    <x v="149"/>
    <x v="3"/>
    <m/>
    <x v="0"/>
    <x v="3"/>
    <d v="2017-06-01T00:00:00"/>
    <s v="Sun"/>
    <x v="9"/>
    <s v="US-2017-163685"/>
    <n v="263"/>
    <s v="Avery Poly Binder Pockets"/>
    <s v="Kelly Williams"/>
    <n v="78207"/>
    <n v="-9"/>
    <n v="8"/>
    <n v="6"/>
  </r>
  <r>
    <n v="5"/>
    <x v="1"/>
    <x v="587"/>
    <x v="2"/>
    <x v="0"/>
    <n v="6"/>
    <x v="2"/>
    <x v="11"/>
    <x v="2"/>
    <x v="13"/>
    <x v="10"/>
    <s v="United States"/>
    <x v="11"/>
    <x v="3"/>
    <m/>
    <x v="0"/>
    <x v="1"/>
    <d v="2017-12-27T00:00:00"/>
    <s v="Fri"/>
    <x v="11"/>
    <s v="US-2017-163783"/>
    <n v="1514"/>
    <s v="Sterilite Show Offs Storage Containers"/>
    <s v="Kelly Williams"/>
    <n v="60610"/>
    <n v="-3"/>
    <n v="3"/>
    <n v="13"/>
  </r>
  <r>
    <n v="3"/>
    <x v="2"/>
    <x v="363"/>
    <x v="1"/>
    <x v="2"/>
    <n v="1"/>
    <x v="0"/>
    <x v="2"/>
    <x v="2"/>
    <x v="0"/>
    <x v="0"/>
    <s v="United States"/>
    <x v="127"/>
    <x v="0"/>
    <m/>
    <x v="0"/>
    <x v="1"/>
    <d v="2017-06-16T00:00:00"/>
    <s v="Mon"/>
    <x v="9"/>
    <s v="US-2017-163825"/>
    <n v="651"/>
    <s v="Fellowes PB500 Electric Punch Plastic Comb Binding Machine with Manual Bind"/>
    <s v="Chuck Magee"/>
    <n v="10009"/>
    <n v="1144"/>
    <n v="3"/>
    <n v="3050"/>
  </r>
  <r>
    <n v="3"/>
    <x v="2"/>
    <x v="363"/>
    <x v="1"/>
    <x v="2"/>
    <n v="1"/>
    <x v="0"/>
    <x v="0"/>
    <x v="0"/>
    <x v="0"/>
    <x v="0"/>
    <s v="United States"/>
    <x v="127"/>
    <x v="0"/>
    <m/>
    <x v="0"/>
    <x v="0"/>
    <d v="2017-06-16T00:00:00"/>
    <s v="Mon"/>
    <x v="9"/>
    <s v="US-2017-163825"/>
    <n v="1335"/>
    <s v="RCA Visys Integrated PBX 8-Line Router"/>
    <s v="Chuck Magee"/>
    <n v="10009"/>
    <n v="33"/>
    <n v="2"/>
    <n v="134"/>
  </r>
  <r>
    <n v="5"/>
    <x v="1"/>
    <x v="537"/>
    <x v="1"/>
    <x v="0"/>
    <n v="6"/>
    <x v="2"/>
    <x v="5"/>
    <x v="1"/>
    <x v="13"/>
    <x v="10"/>
    <s v="United States"/>
    <x v="638"/>
    <x v="3"/>
    <m/>
    <x v="0"/>
    <x v="2"/>
    <d v="2017-04-30T00:00:00"/>
    <s v="Mon"/>
    <x v="5"/>
    <s v="US-2017-164175"/>
    <n v="771"/>
    <s v="Global Value Mid-Back Managers Chair, Gray"/>
    <s v="Kelly Williams"/>
    <n v="60610"/>
    <n v="-15"/>
    <n v="5"/>
    <n v="213"/>
  </r>
  <r>
    <n v="4"/>
    <x v="1"/>
    <x v="432"/>
    <x v="1"/>
    <x v="0"/>
    <n v="6"/>
    <x v="0"/>
    <x v="14"/>
    <x v="1"/>
    <x v="16"/>
    <x v="12"/>
    <s v="United States"/>
    <x v="720"/>
    <x v="0"/>
    <m/>
    <x v="0"/>
    <x v="8"/>
    <d v="2017-08-16T00:00:00"/>
    <s v="Mon"/>
    <x v="10"/>
    <s v="US-2017-164238"/>
    <n v="1228"/>
    <s v="OSullivan Plantations 2-Door Library in Landvery Oak"/>
    <s v="Chuck Magee"/>
    <n v="19120"/>
    <n v="-205"/>
    <n v="3"/>
    <n v="301"/>
  </r>
  <r>
    <n v="4"/>
    <x v="1"/>
    <x v="432"/>
    <x v="1"/>
    <x v="0"/>
    <n v="6"/>
    <x v="0"/>
    <x v="11"/>
    <x v="2"/>
    <x v="16"/>
    <x v="12"/>
    <s v="United States"/>
    <x v="720"/>
    <x v="0"/>
    <m/>
    <x v="0"/>
    <x v="1"/>
    <d v="2017-08-16T00:00:00"/>
    <s v="Mon"/>
    <x v="10"/>
    <s v="US-2017-164238"/>
    <n v="935"/>
    <s v="Iris Project Case"/>
    <s v="Chuck Magee"/>
    <n v="19120"/>
    <n v="3"/>
    <n v="7"/>
    <n v="45"/>
  </r>
  <r>
    <n v="3"/>
    <x v="2"/>
    <x v="331"/>
    <x v="1"/>
    <x v="2"/>
    <n v="1"/>
    <x v="2"/>
    <x v="0"/>
    <x v="0"/>
    <x v="358"/>
    <x v="34"/>
    <s v="United States"/>
    <x v="463"/>
    <x v="3"/>
    <m/>
    <x v="0"/>
    <x v="0"/>
    <d v="2017-09-24T00:00:00"/>
    <s v="Tue"/>
    <x v="0"/>
    <s v="US-2017-164308"/>
    <n v="155"/>
    <s v="AT&amp;T 1080 Phone"/>
    <s v="Kelly Williams"/>
    <n v="74012"/>
    <n v="214"/>
    <n v="6"/>
    <n v="822"/>
  </r>
  <r>
    <n v="4"/>
    <x v="1"/>
    <x v="544"/>
    <x v="1"/>
    <x v="0"/>
    <n v="6"/>
    <x v="0"/>
    <x v="6"/>
    <x v="2"/>
    <x v="73"/>
    <x v="16"/>
    <s v="United States"/>
    <x v="158"/>
    <x v="2"/>
    <m/>
    <x v="0"/>
    <x v="1"/>
    <d v="2017-11-25T00:00:00"/>
    <s v="Wed"/>
    <x v="7"/>
    <s v="US-2017-164357"/>
    <n v="1166"/>
    <s v="Newell 349"/>
    <s v="Cassandra Brandow"/>
    <n v="28403"/>
    <n v="1"/>
    <n v="5"/>
    <n v="13"/>
  </r>
  <r>
    <n v="4"/>
    <x v="2"/>
    <x v="499"/>
    <x v="1"/>
    <x v="1"/>
    <n v="3"/>
    <x v="1"/>
    <x v="7"/>
    <x v="2"/>
    <x v="421"/>
    <x v="1"/>
    <s v="United States"/>
    <x v="400"/>
    <x v="1"/>
    <m/>
    <x v="0"/>
    <x v="0"/>
    <d v="2017-10-31T00:00:00"/>
    <s v="Tue"/>
    <x v="7"/>
    <s v="US-2017-164448"/>
    <n v="1346"/>
    <s v="Redi-Strip #10 Envelopes, 4 1/8 x 9 1/2"/>
    <s v="Anna Andreadi"/>
    <n v="93905"/>
    <n v="7"/>
    <n v="5"/>
    <n v="15"/>
  </r>
  <r>
    <n v="4"/>
    <x v="2"/>
    <x v="499"/>
    <x v="1"/>
    <x v="1"/>
    <n v="3"/>
    <x v="1"/>
    <x v="10"/>
    <x v="2"/>
    <x v="421"/>
    <x v="1"/>
    <s v="United States"/>
    <x v="400"/>
    <x v="1"/>
    <m/>
    <x v="0"/>
    <x v="0"/>
    <d v="2017-10-31T00:00:00"/>
    <s v="Tue"/>
    <x v="7"/>
    <s v="US-2017-164448"/>
    <n v="179"/>
    <s v="Avery 4027 File Folder Labels for Dot Matrix Printers, 5000 Labels per Box, White"/>
    <s v="Anna Andreadi"/>
    <n v="93905"/>
    <n v="197"/>
    <n v="14"/>
    <n v="427"/>
  </r>
  <r>
    <n v="4"/>
    <x v="2"/>
    <x v="499"/>
    <x v="1"/>
    <x v="1"/>
    <n v="3"/>
    <x v="1"/>
    <x v="2"/>
    <x v="2"/>
    <x v="421"/>
    <x v="1"/>
    <s v="United States"/>
    <x v="400"/>
    <x v="1"/>
    <m/>
    <x v="0"/>
    <x v="1"/>
    <d v="2017-10-31T00:00:00"/>
    <s v="Tue"/>
    <x v="7"/>
    <s v="US-2017-164448"/>
    <n v="1318"/>
    <s v="Prestige Round Ring Binders"/>
    <s v="Anna Andreadi"/>
    <n v="93905"/>
    <n v="3"/>
    <n v="2"/>
    <n v="10"/>
  </r>
  <r>
    <n v="4"/>
    <x v="2"/>
    <x v="499"/>
    <x v="1"/>
    <x v="1"/>
    <n v="3"/>
    <x v="1"/>
    <x v="2"/>
    <x v="2"/>
    <x v="421"/>
    <x v="1"/>
    <s v="United States"/>
    <x v="400"/>
    <x v="1"/>
    <m/>
    <x v="0"/>
    <x v="1"/>
    <d v="2017-10-31T00:00:00"/>
    <s v="Tue"/>
    <x v="7"/>
    <s v="US-2017-164448"/>
    <n v="47"/>
    <s v="Acco Four Pocket Poly Ring Binder with Label Holder, Smoke, 1"/>
    <s v="Anna Andreadi"/>
    <n v="93905"/>
    <n v="9"/>
    <n v="5"/>
    <n v="30"/>
  </r>
  <r>
    <n v="2"/>
    <x v="2"/>
    <x v="1312"/>
    <x v="1"/>
    <x v="2"/>
    <n v="1"/>
    <x v="2"/>
    <x v="5"/>
    <x v="1"/>
    <x v="110"/>
    <x v="23"/>
    <s v="United States"/>
    <x v="166"/>
    <x v="3"/>
    <m/>
    <x v="0"/>
    <x v="0"/>
    <d v="2017-07-30T00:00:00"/>
    <s v="Mon"/>
    <x v="10"/>
    <s v="US-2017-164966"/>
    <n v="767"/>
    <s v="Global Stack Chair without Arms, Black"/>
    <s v="Kelly Williams"/>
    <n v="55044"/>
    <n v="39"/>
    <n v="6"/>
    <n v="156"/>
  </r>
  <r>
    <n v="4"/>
    <x v="1"/>
    <x v="313"/>
    <x v="1"/>
    <x v="0"/>
    <n v="6"/>
    <x v="2"/>
    <x v="8"/>
    <x v="0"/>
    <x v="488"/>
    <x v="4"/>
    <s v="United States"/>
    <x v="291"/>
    <x v="3"/>
    <m/>
    <x v="0"/>
    <x v="1"/>
    <d v="2017-11-22T00:00:00"/>
    <s v="Sun"/>
    <x v="7"/>
    <s v="US-2017-165449"/>
    <n v="1407"/>
    <s v="SanDisk Cruzer 8 GB USB Flash Drive"/>
    <s v="Kelly Williams"/>
    <n v="75034"/>
    <n v="-1"/>
    <n v="4"/>
    <n v="27"/>
  </r>
  <r>
    <n v="2"/>
    <x v="1"/>
    <x v="589"/>
    <x v="1"/>
    <x v="1"/>
    <n v="3"/>
    <x v="0"/>
    <x v="5"/>
    <x v="1"/>
    <x v="81"/>
    <x v="10"/>
    <s v="United States"/>
    <x v="75"/>
    <x v="3"/>
    <m/>
    <x v="0"/>
    <x v="2"/>
    <d v="2017-05-24T00:00:00"/>
    <s v="Tue"/>
    <x v="5"/>
    <s v="US-2017-165512"/>
    <n v="755"/>
    <s v="Global High-Back Leather Tilter, Burgundy"/>
    <s v="Kelly Williams"/>
    <n v="60540"/>
    <n v="-164"/>
    <n v="7"/>
    <n v="603"/>
  </r>
  <r>
    <n v="2"/>
    <x v="1"/>
    <x v="589"/>
    <x v="1"/>
    <x v="1"/>
    <n v="3"/>
    <x v="0"/>
    <x v="2"/>
    <x v="2"/>
    <x v="81"/>
    <x v="10"/>
    <s v="United States"/>
    <x v="75"/>
    <x v="3"/>
    <m/>
    <x v="0"/>
    <x v="3"/>
    <d v="2017-05-24T00:00:00"/>
    <s v="Tue"/>
    <x v="5"/>
    <s v="US-2017-165512"/>
    <n v="249"/>
    <s v="Avery Heavy-Duty EZD View Binder with Locking Rings"/>
    <s v="Kelly Williams"/>
    <n v="60540"/>
    <n v="-13"/>
    <n v="6"/>
    <n v="8"/>
  </r>
  <r>
    <n v="3"/>
    <x v="0"/>
    <x v="402"/>
    <x v="1"/>
    <x v="1"/>
    <n v="3"/>
    <x v="0"/>
    <x v="14"/>
    <x v="1"/>
    <x v="49"/>
    <x v="31"/>
    <s v="United States"/>
    <x v="133"/>
    <x v="1"/>
    <m/>
    <x v="0"/>
    <x v="4"/>
    <d v="2017-11-20T00:00:00"/>
    <s v="Fri"/>
    <x v="7"/>
    <s v="US-2017-165743"/>
    <n v="1427"/>
    <s v="Sauder Barrister Bookcases"/>
    <s v="Anna Andreadi"/>
    <n v="80013"/>
    <n v="-248"/>
    <n v="6"/>
    <n v="146"/>
  </r>
  <r>
    <n v="3"/>
    <x v="0"/>
    <x v="402"/>
    <x v="1"/>
    <x v="1"/>
    <n v="3"/>
    <x v="0"/>
    <x v="2"/>
    <x v="2"/>
    <x v="49"/>
    <x v="31"/>
    <s v="United States"/>
    <x v="133"/>
    <x v="1"/>
    <m/>
    <x v="0"/>
    <x v="4"/>
    <d v="2017-11-20T00:00:00"/>
    <s v="Fri"/>
    <x v="7"/>
    <s v="US-2017-165743"/>
    <n v="1636"/>
    <s v="Wilson Jones Custom Binder Spines &amp; Labels"/>
    <s v="Anna Andreadi"/>
    <n v="80013"/>
    <n v="-3"/>
    <n v="3"/>
    <n v="5"/>
  </r>
  <r>
    <n v="3"/>
    <x v="0"/>
    <x v="402"/>
    <x v="1"/>
    <x v="1"/>
    <n v="3"/>
    <x v="0"/>
    <x v="2"/>
    <x v="2"/>
    <x v="49"/>
    <x v="31"/>
    <s v="United States"/>
    <x v="133"/>
    <x v="1"/>
    <m/>
    <x v="0"/>
    <x v="4"/>
    <d v="2017-11-20T00:00:00"/>
    <s v="Fri"/>
    <x v="7"/>
    <s v="US-2017-165743"/>
    <n v="1632"/>
    <s v="Wilson Jones 14 Line Acrylic Coated Pressboard Data Binders"/>
    <s v="Anna Andreadi"/>
    <n v="80013"/>
    <n v="-7"/>
    <n v="6"/>
    <n v="10"/>
  </r>
  <r>
    <n v="3"/>
    <x v="2"/>
    <x v="565"/>
    <x v="1"/>
    <x v="2"/>
    <n v="1"/>
    <x v="1"/>
    <x v="3"/>
    <x v="2"/>
    <x v="0"/>
    <x v="0"/>
    <s v="United States"/>
    <x v="149"/>
    <x v="0"/>
    <m/>
    <x v="0"/>
    <x v="0"/>
    <d v="2017-07-16T00:00:00"/>
    <s v="Mon"/>
    <x v="1"/>
    <s v="US-2017-166520"/>
    <n v="1270"/>
    <s v="Petty Cash Envelope"/>
    <s v="Chuck Magee"/>
    <n v="10035"/>
    <n v="40"/>
    <n v="3"/>
    <n v="81"/>
  </r>
  <r>
    <n v="3"/>
    <x v="2"/>
    <x v="565"/>
    <x v="1"/>
    <x v="2"/>
    <n v="1"/>
    <x v="1"/>
    <x v="8"/>
    <x v="0"/>
    <x v="0"/>
    <x v="0"/>
    <s v="United States"/>
    <x v="149"/>
    <x v="0"/>
    <m/>
    <x v="0"/>
    <x v="0"/>
    <d v="2017-07-16T00:00:00"/>
    <s v="Mon"/>
    <x v="1"/>
    <s v="US-2017-166520"/>
    <n v="958"/>
    <s v="Kensington Orbit Wireless Mobile Trackball for PC and Mac"/>
    <s v="Chuck Magee"/>
    <n v="10035"/>
    <n v="192"/>
    <n v="10"/>
    <n v="600"/>
  </r>
  <r>
    <n v="4"/>
    <x v="1"/>
    <x v="359"/>
    <x v="1"/>
    <x v="0"/>
    <n v="6"/>
    <x v="0"/>
    <x v="8"/>
    <x v="0"/>
    <x v="173"/>
    <x v="4"/>
    <s v="United States"/>
    <x v="440"/>
    <x v="3"/>
    <m/>
    <x v="0"/>
    <x v="1"/>
    <d v="2017-12-12T00:00:00"/>
    <s v="Thu"/>
    <x v="6"/>
    <s v="US-2017-167220"/>
    <n v="125"/>
    <s v="AmazonBasics 3-Button USB Wired Mouse"/>
    <s v="Kelly Williams"/>
    <n v="78745"/>
    <n v="6"/>
    <n v="4"/>
    <n v="22"/>
  </r>
  <r>
    <n v="4"/>
    <x v="1"/>
    <x v="381"/>
    <x v="1"/>
    <x v="0"/>
    <n v="6"/>
    <x v="0"/>
    <x v="1"/>
    <x v="1"/>
    <x v="33"/>
    <x v="4"/>
    <s v="United States"/>
    <x v="368"/>
    <x v="3"/>
    <m/>
    <x v="0"/>
    <x v="2"/>
    <d v="2017-04-13T00:00:00"/>
    <s v="Fri"/>
    <x v="4"/>
    <s v="US-2017-168704"/>
    <n v="908"/>
    <s v="Iceberg OfficeWorks 42 Round Tables"/>
    <s v="Kelly Williams"/>
    <n v="77340"/>
    <n v="-45"/>
    <n v="2"/>
    <n v="211"/>
  </r>
  <r>
    <n v="4"/>
    <x v="1"/>
    <x v="381"/>
    <x v="1"/>
    <x v="0"/>
    <n v="6"/>
    <x v="0"/>
    <x v="1"/>
    <x v="1"/>
    <x v="33"/>
    <x v="4"/>
    <s v="United States"/>
    <x v="368"/>
    <x v="3"/>
    <m/>
    <x v="0"/>
    <x v="2"/>
    <d v="2017-04-13T00:00:00"/>
    <s v="Fri"/>
    <x v="4"/>
    <s v="US-2017-168704"/>
    <n v="427"/>
    <s v="Chromcraft Bull-Nose Wood Round Conference Table Top, Wood Base"/>
    <s v="Kelly Williams"/>
    <n v="77340"/>
    <n v="-113"/>
    <n v="4"/>
    <n v="610"/>
  </r>
  <r>
    <n v="4"/>
    <x v="1"/>
    <x v="381"/>
    <x v="1"/>
    <x v="0"/>
    <n v="6"/>
    <x v="0"/>
    <x v="0"/>
    <x v="0"/>
    <x v="33"/>
    <x v="4"/>
    <s v="United States"/>
    <x v="368"/>
    <x v="3"/>
    <m/>
    <x v="0"/>
    <x v="1"/>
    <d v="2017-04-13T00:00:00"/>
    <s v="Fri"/>
    <x v="4"/>
    <s v="US-2017-168704"/>
    <n v="145"/>
    <s v="Apple iPhone 5C"/>
    <s v="Kelly Williams"/>
    <n v="77340"/>
    <n v="18"/>
    <n v="3"/>
    <n v="240"/>
  </r>
  <r>
    <n v="6"/>
    <x v="0"/>
    <x v="359"/>
    <x v="1"/>
    <x v="0"/>
    <n v="6"/>
    <x v="0"/>
    <x v="6"/>
    <x v="2"/>
    <x v="10"/>
    <x v="8"/>
    <s v="United States"/>
    <x v="338"/>
    <x v="2"/>
    <m/>
    <x v="0"/>
    <x v="0"/>
    <d v="2017-12-10T00:00:00"/>
    <s v="Tue"/>
    <x v="6"/>
    <s v="US-2017-168732"/>
    <n v="1508"/>
    <s v="Staples in misc. colors"/>
    <s v="Cassandra Brandow"/>
    <n v="30076"/>
    <n v="0"/>
    <n v="1"/>
    <n v="2"/>
  </r>
  <r>
    <n v="6"/>
    <x v="0"/>
    <x v="359"/>
    <x v="1"/>
    <x v="0"/>
    <n v="6"/>
    <x v="0"/>
    <x v="3"/>
    <x v="2"/>
    <x v="10"/>
    <x v="8"/>
    <s v="United States"/>
    <x v="338"/>
    <x v="2"/>
    <m/>
    <x v="0"/>
    <x v="0"/>
    <d v="2017-12-10T00:00:00"/>
    <s v="Tue"/>
    <x v="6"/>
    <s v="US-2017-168732"/>
    <n v="1804"/>
    <s v="Xerox 201"/>
    <s v="Cassandra Brandow"/>
    <n v="30076"/>
    <n v="12"/>
    <n v="4"/>
    <n v="26"/>
  </r>
  <r>
    <n v="6"/>
    <x v="0"/>
    <x v="359"/>
    <x v="1"/>
    <x v="0"/>
    <n v="6"/>
    <x v="0"/>
    <x v="8"/>
    <x v="0"/>
    <x v="10"/>
    <x v="8"/>
    <s v="United States"/>
    <x v="338"/>
    <x v="2"/>
    <m/>
    <x v="0"/>
    <x v="0"/>
    <d v="2017-12-10T00:00:00"/>
    <s v="Tue"/>
    <x v="6"/>
    <s v="US-2017-168732"/>
    <n v="1073"/>
    <s v="Memorex 25GB 6X Branded Blu-Ray Recordable Disc, 15/Pack"/>
    <s v="Cassandra Brandow"/>
    <n v="30076"/>
    <n v="21"/>
    <n v="6"/>
    <n v="102"/>
  </r>
  <r>
    <n v="6"/>
    <x v="0"/>
    <x v="472"/>
    <x v="1"/>
    <x v="0"/>
    <n v="6"/>
    <x v="0"/>
    <x v="12"/>
    <x v="2"/>
    <x v="514"/>
    <x v="10"/>
    <s v="United States"/>
    <x v="402"/>
    <x v="3"/>
    <m/>
    <x v="0"/>
    <x v="3"/>
    <d v="2017-05-21T00:00:00"/>
    <s v="Sat"/>
    <x v="5"/>
    <s v="US-2017-168914"/>
    <n v="638"/>
    <s v="Fellowes Basic Home/Office Series Surge Protectors"/>
    <s v="Kelly Williams"/>
    <n v="60423"/>
    <n v="-53"/>
    <n v="8"/>
    <n v="21"/>
  </r>
  <r>
    <n v="5"/>
    <x v="1"/>
    <x v="388"/>
    <x v="1"/>
    <x v="0"/>
    <n v="6"/>
    <x v="0"/>
    <x v="1"/>
    <x v="1"/>
    <x v="375"/>
    <x v="2"/>
    <s v="United States"/>
    <x v="110"/>
    <x v="2"/>
    <m/>
    <x v="0"/>
    <x v="11"/>
    <d v="2017-11-27T00:00:00"/>
    <s v="Fri"/>
    <x v="6"/>
    <s v="US-2017-168935"/>
    <n v="847"/>
    <s v="Hon Practical Foundations 30 x 60 Training Table, Light Gray/Charcoal"/>
    <s v="Cassandra Brandow"/>
    <n v="33024"/>
    <n v="-157"/>
    <n v="3"/>
    <n v="375"/>
  </r>
  <r>
    <n v="5"/>
    <x v="1"/>
    <x v="388"/>
    <x v="1"/>
    <x v="0"/>
    <n v="6"/>
    <x v="0"/>
    <x v="8"/>
    <x v="0"/>
    <x v="375"/>
    <x v="2"/>
    <s v="United States"/>
    <x v="110"/>
    <x v="2"/>
    <m/>
    <x v="0"/>
    <x v="1"/>
    <d v="2017-11-27T00:00:00"/>
    <s v="Fri"/>
    <x v="6"/>
    <s v="US-2017-168935"/>
    <n v="1021"/>
    <s v="Logitech Media Keyboard K200"/>
    <s v="Cassandra Brandow"/>
    <n v="33024"/>
    <n v="-1"/>
    <n v="3"/>
    <n v="84"/>
  </r>
  <r>
    <n v="2"/>
    <x v="1"/>
    <x v="891"/>
    <x v="2"/>
    <x v="1"/>
    <n v="3"/>
    <x v="1"/>
    <x v="6"/>
    <x v="2"/>
    <x v="17"/>
    <x v="1"/>
    <s v="United States"/>
    <x v="139"/>
    <x v="1"/>
    <m/>
    <x v="0"/>
    <x v="0"/>
    <d v="2018-08-26T00:00:00"/>
    <s v="Thu"/>
    <x v="10"/>
    <s v="US-2018-100405"/>
    <n v="1170"/>
    <s v="Newell Chalk Holder"/>
    <s v="Anna Andreadi"/>
    <n v="90045"/>
    <n v="4"/>
    <n v="2"/>
    <n v="8"/>
  </r>
  <r>
    <n v="4"/>
    <x v="2"/>
    <x v="768"/>
    <x v="2"/>
    <x v="1"/>
    <n v="3"/>
    <x v="0"/>
    <x v="2"/>
    <x v="2"/>
    <x v="13"/>
    <x v="10"/>
    <s v="United States"/>
    <x v="460"/>
    <x v="3"/>
    <m/>
    <x v="0"/>
    <x v="3"/>
    <d v="2018-12-16T00:00:00"/>
    <s v="Mon"/>
    <x v="6"/>
    <s v="US-2018-100419"/>
    <n v="409"/>
    <s v="Cardinal Hold-It CD Pocket"/>
    <s v="Kelly Williams"/>
    <n v="60610"/>
    <n v="-8"/>
    <n v="3"/>
    <n v="5"/>
  </r>
  <r>
    <n v="4"/>
    <x v="1"/>
    <x v="657"/>
    <x v="2"/>
    <x v="0"/>
    <n v="6"/>
    <x v="1"/>
    <x v="14"/>
    <x v="1"/>
    <x v="218"/>
    <x v="21"/>
    <s v="United States"/>
    <x v="80"/>
    <x v="3"/>
    <m/>
    <x v="0"/>
    <x v="0"/>
    <d v="2018-01-08T00:00:00"/>
    <s v="Sun"/>
    <x v="11"/>
    <s v="US-2018-100461"/>
    <n v="168"/>
    <s v="Atlantic Metals Mobile 3-Shelf Bookcases, Custom Colors"/>
    <s v="Kelly Williams"/>
    <n v="53132"/>
    <n v="407"/>
    <n v="6"/>
    <n v="1566"/>
  </r>
  <r>
    <n v="4"/>
    <x v="1"/>
    <x v="657"/>
    <x v="2"/>
    <x v="0"/>
    <n v="6"/>
    <x v="1"/>
    <x v="2"/>
    <x v="2"/>
    <x v="218"/>
    <x v="21"/>
    <s v="United States"/>
    <x v="80"/>
    <x v="3"/>
    <m/>
    <x v="0"/>
    <x v="0"/>
    <d v="2018-01-08T00:00:00"/>
    <s v="Sun"/>
    <x v="11"/>
    <s v="US-2018-100461"/>
    <n v="1287"/>
    <s v="Plastic Binding Combs"/>
    <s v="Kelly Williams"/>
    <n v="53132"/>
    <n v="50"/>
    <n v="7"/>
    <n v="106"/>
  </r>
  <r>
    <n v="6"/>
    <x v="0"/>
    <x v="667"/>
    <x v="2"/>
    <x v="0"/>
    <n v="6"/>
    <x v="2"/>
    <x v="9"/>
    <x v="1"/>
    <x v="49"/>
    <x v="10"/>
    <s v="United States"/>
    <x v="219"/>
    <x v="3"/>
    <m/>
    <x v="0"/>
    <x v="7"/>
    <d v="2018-09-03T00:00:00"/>
    <s v="Tue"/>
    <x v="0"/>
    <s v="US-2018-100566"/>
    <n v="1546"/>
    <s v="Tenex The Solids Textured Chair Mats"/>
    <s v="Kelly Williams"/>
    <n v="60505"/>
    <n v="-90"/>
    <n v="3"/>
    <n v="84"/>
  </r>
  <r>
    <n v="5"/>
    <x v="1"/>
    <x v="835"/>
    <x v="2"/>
    <x v="0"/>
    <n v="6"/>
    <x v="0"/>
    <x v="0"/>
    <x v="0"/>
    <x v="16"/>
    <x v="12"/>
    <s v="United States"/>
    <x v="164"/>
    <x v="0"/>
    <m/>
    <x v="0"/>
    <x v="6"/>
    <d v="2018-07-16T00:00:00"/>
    <s v="Mon"/>
    <x v="1"/>
    <s v="US-2018-100720"/>
    <n v="1103"/>
    <s v="Mophie Juice Pack Helium for iPhone"/>
    <s v="Chuck Magee"/>
    <n v="19120"/>
    <n v="-29"/>
    <n v="3"/>
    <n v="144"/>
  </r>
  <r>
    <n v="5"/>
    <x v="1"/>
    <x v="835"/>
    <x v="2"/>
    <x v="0"/>
    <n v="6"/>
    <x v="0"/>
    <x v="0"/>
    <x v="0"/>
    <x v="16"/>
    <x v="12"/>
    <s v="United States"/>
    <x v="164"/>
    <x v="0"/>
    <m/>
    <x v="0"/>
    <x v="6"/>
    <d v="2018-07-16T00:00:00"/>
    <s v="Mon"/>
    <x v="1"/>
    <s v="US-2018-100720"/>
    <n v="724"/>
    <s v="GE 2-Jack Phone Line Splitter"/>
    <s v="Chuck Magee"/>
    <n v="19120"/>
    <n v="-115"/>
    <n v="4"/>
    <n v="494"/>
  </r>
  <r>
    <n v="5"/>
    <x v="1"/>
    <x v="835"/>
    <x v="2"/>
    <x v="0"/>
    <n v="6"/>
    <x v="0"/>
    <x v="15"/>
    <x v="2"/>
    <x v="16"/>
    <x v="12"/>
    <s v="United States"/>
    <x v="164"/>
    <x v="0"/>
    <m/>
    <x v="0"/>
    <x v="1"/>
    <d v="2018-07-16T00:00:00"/>
    <s v="Mon"/>
    <x v="1"/>
    <s v="US-2018-100720"/>
    <n v="90"/>
    <s v="Acme Value Line Scissors"/>
    <s v="Chuck Magee"/>
    <n v="19120"/>
    <n v="1"/>
    <n v="2"/>
    <n v="6"/>
  </r>
  <r>
    <n v="4"/>
    <x v="1"/>
    <x v="1313"/>
    <x v="2"/>
    <x v="0"/>
    <n v="6"/>
    <x v="1"/>
    <x v="9"/>
    <x v="1"/>
    <x v="49"/>
    <x v="31"/>
    <s v="United States"/>
    <x v="516"/>
    <x v="1"/>
    <m/>
    <x v="0"/>
    <x v="1"/>
    <d v="2018-10-13T00:00:00"/>
    <s v="Fri"/>
    <x v="8"/>
    <s v="US-2018-100839"/>
    <n v="625"/>
    <s v="Executive Impressions 8-1/2 Career Panel/Partition Cubicle Clock"/>
    <s v="Anna Andreadi"/>
    <n v="80013"/>
    <n v="4"/>
    <n v="3"/>
    <n v="25"/>
  </r>
  <r>
    <n v="4"/>
    <x v="1"/>
    <x v="1313"/>
    <x v="2"/>
    <x v="0"/>
    <n v="6"/>
    <x v="1"/>
    <x v="1"/>
    <x v="1"/>
    <x v="49"/>
    <x v="31"/>
    <s v="United States"/>
    <x v="516"/>
    <x v="1"/>
    <m/>
    <x v="0"/>
    <x v="8"/>
    <d v="2018-10-13T00:00:00"/>
    <s v="Fri"/>
    <x v="8"/>
    <s v="US-2018-100839"/>
    <n v="827"/>
    <s v="Hon 5100 Series Wood Tables"/>
    <s v="Anna Andreadi"/>
    <n v="80013"/>
    <n v="-466"/>
    <n v="5"/>
    <n v="727"/>
  </r>
  <r>
    <n v="5"/>
    <x v="1"/>
    <x v="632"/>
    <x v="2"/>
    <x v="0"/>
    <n v="6"/>
    <x v="1"/>
    <x v="11"/>
    <x v="2"/>
    <x v="16"/>
    <x v="12"/>
    <s v="United States"/>
    <x v="175"/>
    <x v="0"/>
    <m/>
    <x v="0"/>
    <x v="1"/>
    <d v="2018-05-12T00:00:00"/>
    <s v="Thu"/>
    <x v="5"/>
    <s v="US-2018-101196"/>
    <n v="282"/>
    <s v="Belkin 19 Vented Equipment Shelf, Black"/>
    <s v="Chuck Magee"/>
    <n v="19140"/>
    <n v="-20"/>
    <n v="2"/>
    <n v="82"/>
  </r>
  <r>
    <n v="2"/>
    <x v="1"/>
    <x v="646"/>
    <x v="2"/>
    <x v="1"/>
    <n v="3"/>
    <x v="0"/>
    <x v="3"/>
    <x v="2"/>
    <x v="17"/>
    <x v="1"/>
    <s v="United States"/>
    <x v="280"/>
    <x v="1"/>
    <m/>
    <x v="0"/>
    <x v="0"/>
    <d v="2018-09-29T00:00:00"/>
    <s v="Sun"/>
    <x v="8"/>
    <s v="US-2018-101497"/>
    <n v="1677"/>
    <s v="Xerox 1887"/>
    <s v="Anna Andreadi"/>
    <n v="90008"/>
    <n v="9"/>
    <n v="1"/>
    <n v="19"/>
  </r>
  <r>
    <n v="3"/>
    <x v="2"/>
    <x v="710"/>
    <x v="2"/>
    <x v="2"/>
    <n v="1"/>
    <x v="1"/>
    <x v="2"/>
    <x v="2"/>
    <x v="221"/>
    <x v="40"/>
    <s v="United States"/>
    <x v="573"/>
    <x v="2"/>
    <m/>
    <x v="0"/>
    <x v="0"/>
    <d v="2018-09-03T00:00:00"/>
    <s v="Tue"/>
    <x v="0"/>
    <s v="US-2018-101616"/>
    <n v="795"/>
    <s v="Heavy-Duty E-Z-D Binders"/>
    <s v="Cassandra Brandow"/>
    <n v="71203"/>
    <n v="41"/>
    <n v="8"/>
    <n v="87"/>
  </r>
  <r>
    <n v="5"/>
    <x v="1"/>
    <x v="912"/>
    <x v="2"/>
    <x v="0"/>
    <n v="6"/>
    <x v="1"/>
    <x v="2"/>
    <x v="2"/>
    <x v="0"/>
    <x v="0"/>
    <s v="United States"/>
    <x v="753"/>
    <x v="0"/>
    <m/>
    <x v="0"/>
    <x v="1"/>
    <d v="2018-08-26T00:00:00"/>
    <s v="Thu"/>
    <x v="10"/>
    <s v="US-2018-102141"/>
    <n v="513"/>
    <s v="Deluxe Heavy-Duty Vinyl Round Ring Binder"/>
    <s v="Chuck Magee"/>
    <n v="10024"/>
    <n v="46"/>
    <n v="8"/>
    <n v="147"/>
  </r>
  <r>
    <n v="6"/>
    <x v="0"/>
    <x v="688"/>
    <x v="2"/>
    <x v="0"/>
    <n v="6"/>
    <x v="1"/>
    <x v="6"/>
    <x v="2"/>
    <x v="33"/>
    <x v="29"/>
    <s v="United States"/>
    <x v="725"/>
    <x v="2"/>
    <m/>
    <x v="0"/>
    <x v="0"/>
    <d v="2018-08-05T00:00:00"/>
    <s v="Thu"/>
    <x v="10"/>
    <s v="US-2018-102232"/>
    <n v="360"/>
    <s v="Boston Model 1800 Electric Pencil Sharpener, Gray"/>
    <s v="Cassandra Brandow"/>
    <n v="35810"/>
    <n v="59"/>
    <n v="7"/>
    <n v="197"/>
  </r>
  <r>
    <n v="1"/>
    <x v="0"/>
    <x v="681"/>
    <x v="2"/>
    <x v="2"/>
    <n v="1"/>
    <x v="1"/>
    <x v="1"/>
    <x v="1"/>
    <x v="151"/>
    <x v="15"/>
    <s v="United States"/>
    <x v="770"/>
    <x v="1"/>
    <m/>
    <x v="0"/>
    <x v="0"/>
    <d v="2018-05-05T00:00:00"/>
    <s v="Thu"/>
    <x v="5"/>
    <s v="US-2018-102239"/>
    <n v="736"/>
    <s v="Global Adaptabilities Conference Tables"/>
    <s v="Anna Andreadi"/>
    <n v="89015"/>
    <n v="320"/>
    <n v="6"/>
    <n v="1686"/>
  </r>
  <r>
    <n v="1"/>
    <x v="0"/>
    <x v="681"/>
    <x v="2"/>
    <x v="2"/>
    <n v="1"/>
    <x v="1"/>
    <x v="2"/>
    <x v="2"/>
    <x v="151"/>
    <x v="15"/>
    <s v="United States"/>
    <x v="770"/>
    <x v="1"/>
    <m/>
    <x v="0"/>
    <x v="1"/>
    <d v="2018-05-05T00:00:00"/>
    <s v="Thu"/>
    <x v="5"/>
    <s v="US-2018-102239"/>
    <n v="263"/>
    <s v="Avery Poly Binder Pockets"/>
    <s v="Anna Andreadi"/>
    <n v="89015"/>
    <n v="2"/>
    <n v="2"/>
    <n v="6"/>
  </r>
  <r>
    <n v="5"/>
    <x v="1"/>
    <x v="734"/>
    <x v="2"/>
    <x v="0"/>
    <n v="6"/>
    <x v="1"/>
    <x v="11"/>
    <x v="2"/>
    <x v="13"/>
    <x v="10"/>
    <s v="United States"/>
    <x v="242"/>
    <x v="3"/>
    <m/>
    <x v="0"/>
    <x v="1"/>
    <d v="2018-04-21T00:00:00"/>
    <s v="Sat"/>
    <x v="4"/>
    <s v="US-2018-103646"/>
    <n v="636"/>
    <s v="Fellowes Bankers Box Stor/Drawer Steel Plus"/>
    <s v="Kelly Williams"/>
    <n v="60623"/>
    <n v="-13"/>
    <n v="4"/>
    <n v="102"/>
  </r>
  <r>
    <n v="5"/>
    <x v="1"/>
    <x v="734"/>
    <x v="2"/>
    <x v="0"/>
    <n v="6"/>
    <x v="1"/>
    <x v="12"/>
    <x v="2"/>
    <x v="13"/>
    <x v="10"/>
    <s v="United States"/>
    <x v="242"/>
    <x v="3"/>
    <m/>
    <x v="0"/>
    <x v="3"/>
    <d v="2018-04-21T00:00:00"/>
    <s v="Sat"/>
    <x v="4"/>
    <s v="US-2018-103646"/>
    <n v="949"/>
    <s v="Kensington 4 Outlet MasterPiece Compact Power Control Center"/>
    <s v="Kelly Williams"/>
    <n v="60623"/>
    <n v="-127"/>
    <n v="3"/>
    <n v="49"/>
  </r>
  <r>
    <n v="5"/>
    <x v="1"/>
    <x v="734"/>
    <x v="2"/>
    <x v="0"/>
    <n v="6"/>
    <x v="1"/>
    <x v="2"/>
    <x v="2"/>
    <x v="13"/>
    <x v="10"/>
    <s v="United States"/>
    <x v="242"/>
    <x v="3"/>
    <m/>
    <x v="0"/>
    <x v="3"/>
    <d v="2018-04-21T00:00:00"/>
    <s v="Sat"/>
    <x v="4"/>
    <s v="US-2018-103646"/>
    <n v="1261"/>
    <s v="Performers Binder/Pad Holder, Black"/>
    <s v="Kelly Williams"/>
    <n v="60623"/>
    <n v="-67"/>
    <n v="8"/>
    <n v="45"/>
  </r>
  <r>
    <n v="4"/>
    <x v="1"/>
    <x v="803"/>
    <x v="2"/>
    <x v="0"/>
    <n v="6"/>
    <x v="2"/>
    <x v="3"/>
    <x v="2"/>
    <x v="17"/>
    <x v="1"/>
    <s v="United States"/>
    <x v="291"/>
    <x v="1"/>
    <m/>
    <x v="0"/>
    <x v="0"/>
    <d v="2018-12-06T00:00:00"/>
    <s v="Fri"/>
    <x v="6"/>
    <s v="US-2018-103674"/>
    <n v="1775"/>
    <s v="Xerox 1977"/>
    <s v="Anna Andreadi"/>
    <n v="90032"/>
    <n v="6"/>
    <n v="2"/>
    <n v="13"/>
  </r>
  <r>
    <n v="4"/>
    <x v="1"/>
    <x v="803"/>
    <x v="2"/>
    <x v="0"/>
    <n v="6"/>
    <x v="2"/>
    <x v="6"/>
    <x v="2"/>
    <x v="17"/>
    <x v="1"/>
    <s v="United States"/>
    <x v="291"/>
    <x v="1"/>
    <m/>
    <x v="0"/>
    <x v="0"/>
    <d v="2018-12-06T00:00:00"/>
    <s v="Fri"/>
    <x v="6"/>
    <s v="US-2018-103674"/>
    <n v="341"/>
    <s v="Blackstonian Pencils"/>
    <s v="Anna Andreadi"/>
    <n v="90032"/>
    <n v="5"/>
    <n v="7"/>
    <n v="19"/>
  </r>
  <r>
    <n v="4"/>
    <x v="1"/>
    <x v="803"/>
    <x v="2"/>
    <x v="0"/>
    <n v="6"/>
    <x v="2"/>
    <x v="4"/>
    <x v="2"/>
    <x v="17"/>
    <x v="1"/>
    <s v="United States"/>
    <x v="291"/>
    <x v="1"/>
    <m/>
    <x v="0"/>
    <x v="0"/>
    <d v="2018-12-06T00:00:00"/>
    <s v="Fri"/>
    <x v="6"/>
    <s v="US-2018-103674"/>
    <n v="119"/>
    <s v="Alliance Big Bands Rubber Bands, 12/Pack"/>
    <s v="Anna Andreadi"/>
    <n v="90032"/>
    <n v="0"/>
    <n v="7"/>
    <n v="14"/>
  </r>
  <r>
    <n v="4"/>
    <x v="1"/>
    <x v="803"/>
    <x v="2"/>
    <x v="0"/>
    <n v="6"/>
    <x v="2"/>
    <x v="2"/>
    <x v="2"/>
    <x v="17"/>
    <x v="1"/>
    <s v="United States"/>
    <x v="291"/>
    <x v="1"/>
    <m/>
    <x v="0"/>
    <x v="1"/>
    <d v="2018-12-06T00:00:00"/>
    <s v="Fri"/>
    <x v="6"/>
    <s v="US-2018-103674"/>
    <n v="241"/>
    <s v="Avery Durable Slant Ring Binders With Label Holder"/>
    <s v="Anna Andreadi"/>
    <n v="90032"/>
    <n v="5"/>
    <n v="4"/>
    <n v="13"/>
  </r>
  <r>
    <n v="4"/>
    <x v="1"/>
    <x v="803"/>
    <x v="2"/>
    <x v="0"/>
    <n v="6"/>
    <x v="2"/>
    <x v="2"/>
    <x v="2"/>
    <x v="17"/>
    <x v="1"/>
    <s v="United States"/>
    <x v="291"/>
    <x v="1"/>
    <m/>
    <x v="0"/>
    <x v="1"/>
    <d v="2018-12-06T00:00:00"/>
    <s v="Fri"/>
    <x v="6"/>
    <s v="US-2018-103674"/>
    <n v="904"/>
    <s v="Ibico Recycled Linen-Style Covers"/>
    <s v="Anna Andreadi"/>
    <n v="90032"/>
    <n v="153"/>
    <n v="14"/>
    <n v="437"/>
  </r>
  <r>
    <n v="4"/>
    <x v="1"/>
    <x v="803"/>
    <x v="2"/>
    <x v="0"/>
    <n v="6"/>
    <x v="2"/>
    <x v="0"/>
    <x v="0"/>
    <x v="17"/>
    <x v="1"/>
    <s v="United States"/>
    <x v="291"/>
    <x v="1"/>
    <m/>
    <x v="0"/>
    <x v="1"/>
    <d v="2018-12-06T00:00:00"/>
    <s v="Fri"/>
    <x v="6"/>
    <s v="US-2018-103674"/>
    <n v="441"/>
    <s v="Cisco SPA301"/>
    <s v="Anna Andreadi"/>
    <n v="90032"/>
    <n v="31"/>
    <n v="2"/>
    <n v="250"/>
  </r>
  <r>
    <n v="4"/>
    <x v="1"/>
    <x v="803"/>
    <x v="2"/>
    <x v="0"/>
    <n v="6"/>
    <x v="2"/>
    <x v="0"/>
    <x v="0"/>
    <x v="17"/>
    <x v="1"/>
    <s v="United States"/>
    <x v="291"/>
    <x v="1"/>
    <m/>
    <x v="0"/>
    <x v="1"/>
    <d v="2018-12-06T00:00:00"/>
    <s v="Fri"/>
    <x v="6"/>
    <s v="US-2018-103674"/>
    <n v="174"/>
    <s v="Avaya 5410 Digital phone"/>
    <s v="Anna Andreadi"/>
    <n v="90032"/>
    <n v="27"/>
    <n v="5"/>
    <n v="272"/>
  </r>
  <r>
    <n v="3"/>
    <x v="2"/>
    <x v="630"/>
    <x v="2"/>
    <x v="2"/>
    <n v="1"/>
    <x v="1"/>
    <x v="4"/>
    <x v="2"/>
    <x v="0"/>
    <x v="0"/>
    <s v="United States"/>
    <x v="264"/>
    <x v="0"/>
    <m/>
    <x v="0"/>
    <x v="0"/>
    <d v="2018-12-16T00:00:00"/>
    <s v="Mon"/>
    <x v="6"/>
    <s v="US-2018-104794"/>
    <n v="1517"/>
    <s v="Stockwell Gold Paper Clips"/>
    <s v="Chuck Magee"/>
    <n v="10009"/>
    <n v="2"/>
    <n v="2"/>
    <n v="4"/>
  </r>
  <r>
    <n v="4"/>
    <x v="1"/>
    <x v="743"/>
    <x v="2"/>
    <x v="0"/>
    <n v="6"/>
    <x v="0"/>
    <x v="14"/>
    <x v="1"/>
    <x v="13"/>
    <x v="10"/>
    <s v="United States"/>
    <x v="768"/>
    <x v="3"/>
    <m/>
    <x v="0"/>
    <x v="2"/>
    <d v="2018-09-03T00:00:00"/>
    <s v="Tue"/>
    <x v="0"/>
    <s v="US-2018-104815"/>
    <n v="1390"/>
    <s v="Safco Value Mate Steel Bookcase, Baked Enamel Finish on Steel, Black"/>
    <s v="Kelly Williams"/>
    <n v="60610"/>
    <n v="0"/>
    <n v="4"/>
    <n v="199"/>
  </r>
  <r>
    <n v="4"/>
    <x v="1"/>
    <x v="934"/>
    <x v="2"/>
    <x v="0"/>
    <n v="6"/>
    <x v="2"/>
    <x v="9"/>
    <x v="1"/>
    <x v="45"/>
    <x v="4"/>
    <s v="United States"/>
    <x v="397"/>
    <x v="3"/>
    <m/>
    <x v="0"/>
    <x v="7"/>
    <d v="2018-07-28T00:00:00"/>
    <s v="Sat"/>
    <x v="10"/>
    <s v="US-2018-105452"/>
    <n v="579"/>
    <s v="Eldon Image Series Desk Accessories, Ebony"/>
    <s v="Kelly Williams"/>
    <n v="77506"/>
    <n v="-10"/>
    <n v="5"/>
    <n v="25"/>
  </r>
  <r>
    <n v="4"/>
    <x v="1"/>
    <x v="934"/>
    <x v="2"/>
    <x v="0"/>
    <n v="6"/>
    <x v="2"/>
    <x v="9"/>
    <x v="1"/>
    <x v="45"/>
    <x v="4"/>
    <s v="United States"/>
    <x v="397"/>
    <x v="3"/>
    <m/>
    <x v="0"/>
    <x v="7"/>
    <d v="2018-07-28T00:00:00"/>
    <s v="Sat"/>
    <x v="10"/>
    <s v="US-2018-105452"/>
    <n v="1538"/>
    <s v="Tenex Chairmat w/ Average Lip, 45 x 53"/>
    <s v="Kelly Williams"/>
    <n v="77506"/>
    <n v="-378"/>
    <n v="5"/>
    <n v="303"/>
  </r>
  <r>
    <n v="5"/>
    <x v="1"/>
    <x v="780"/>
    <x v="2"/>
    <x v="0"/>
    <n v="6"/>
    <x v="1"/>
    <x v="2"/>
    <x v="2"/>
    <x v="455"/>
    <x v="31"/>
    <s v="United States"/>
    <x v="648"/>
    <x v="1"/>
    <s v="Yes"/>
    <x v="1"/>
    <x v="4"/>
    <d v="2018-05-30T00:00:00"/>
    <s v="Mon"/>
    <x v="9"/>
    <s v="US-2018-105578"/>
    <n v="1609"/>
    <s v="Vinyl Sectional Post Binders"/>
    <s v="Anna Andreadi"/>
    <n v="80134"/>
    <n v="-15"/>
    <n v="2"/>
    <n v="23"/>
  </r>
  <r>
    <n v="5"/>
    <x v="1"/>
    <x v="780"/>
    <x v="2"/>
    <x v="0"/>
    <n v="6"/>
    <x v="1"/>
    <x v="2"/>
    <x v="2"/>
    <x v="455"/>
    <x v="31"/>
    <s v="United States"/>
    <x v="648"/>
    <x v="1"/>
    <s v="Yes"/>
    <x v="1"/>
    <x v="4"/>
    <d v="2018-05-30T00:00:00"/>
    <s v="Mon"/>
    <x v="9"/>
    <s v="US-2018-105578"/>
    <n v="712"/>
    <s v="GBC Standard Therm-A-Bind Covers"/>
    <s v="Anna Andreadi"/>
    <n v="80134"/>
    <n v="-12"/>
    <n v="2"/>
    <n v="15"/>
  </r>
  <r>
    <n v="5"/>
    <x v="1"/>
    <x v="780"/>
    <x v="2"/>
    <x v="0"/>
    <n v="6"/>
    <x v="1"/>
    <x v="5"/>
    <x v="1"/>
    <x v="455"/>
    <x v="31"/>
    <s v="United States"/>
    <x v="648"/>
    <x v="1"/>
    <s v="Yes"/>
    <x v="1"/>
    <x v="1"/>
    <d v="2018-05-30T00:00:00"/>
    <s v="Mon"/>
    <x v="9"/>
    <s v="US-2018-105578"/>
    <n v="770"/>
    <s v="Global Troy Executive Leather Low-Back Tilter"/>
    <s v="Anna Andreadi"/>
    <n v="80134"/>
    <n v="50"/>
    <n v="2"/>
    <n v="802"/>
  </r>
  <r>
    <n v="5"/>
    <x v="1"/>
    <x v="780"/>
    <x v="2"/>
    <x v="0"/>
    <n v="6"/>
    <x v="1"/>
    <x v="2"/>
    <x v="2"/>
    <x v="455"/>
    <x v="31"/>
    <s v="United States"/>
    <x v="648"/>
    <x v="1"/>
    <s v="Yes"/>
    <x v="1"/>
    <x v="4"/>
    <d v="2018-05-30T00:00:00"/>
    <s v="Mon"/>
    <x v="9"/>
    <s v="US-2018-105578"/>
    <n v="1521"/>
    <s v="Storex Flexible Poly Binders with Double Pockets"/>
    <s v="Anna Andreadi"/>
    <n v="80134"/>
    <n v="-2"/>
    <n v="3"/>
    <n v="2"/>
  </r>
  <r>
    <n v="5"/>
    <x v="1"/>
    <x v="780"/>
    <x v="2"/>
    <x v="0"/>
    <n v="6"/>
    <x v="1"/>
    <x v="3"/>
    <x v="2"/>
    <x v="455"/>
    <x v="31"/>
    <s v="United States"/>
    <x v="648"/>
    <x v="1"/>
    <s v="Yes"/>
    <x v="1"/>
    <x v="1"/>
    <d v="2018-05-30T00:00:00"/>
    <s v="Mon"/>
    <x v="9"/>
    <s v="US-2018-105578"/>
    <n v="1625"/>
    <s v="White Dual Perf Computer Printout Paper, 2700 Sheets, 1 Part, Heavyweight, 20 lbs., 14 7/8 x 11"/>
    <s v="Anna Andreadi"/>
    <n v="80134"/>
    <n v="12"/>
    <n v="1"/>
    <n v="33"/>
  </r>
  <r>
    <n v="2"/>
    <x v="2"/>
    <x v="754"/>
    <x v="3"/>
    <x v="2"/>
    <n v="1"/>
    <x v="0"/>
    <x v="11"/>
    <x v="2"/>
    <x v="97"/>
    <x v="19"/>
    <s v="United States"/>
    <x v="62"/>
    <x v="0"/>
    <m/>
    <x v="0"/>
    <x v="1"/>
    <d v="2018-12-31T00:00:00"/>
    <s v="Tue"/>
    <x v="11"/>
    <s v="US-2018-105830"/>
    <n v="1554"/>
    <s v="Tennsco Industrial Shelving"/>
    <s v="Chuck Magee"/>
    <n v="43130"/>
    <n v="-35"/>
    <n v="4"/>
    <n v="157"/>
  </r>
  <r>
    <n v="4"/>
    <x v="1"/>
    <x v="1314"/>
    <x v="2"/>
    <x v="0"/>
    <n v="6"/>
    <x v="1"/>
    <x v="3"/>
    <x v="2"/>
    <x v="15"/>
    <x v="11"/>
    <s v="United States"/>
    <x v="380"/>
    <x v="1"/>
    <m/>
    <x v="0"/>
    <x v="0"/>
    <d v="2018-08-22T00:00:00"/>
    <s v="Sun"/>
    <x v="10"/>
    <s v="US-2018-106313"/>
    <n v="1805"/>
    <s v="Xerox 202"/>
    <s v="Anna Andreadi"/>
    <n v="98105"/>
    <n v="9"/>
    <n v="3"/>
    <n v="19"/>
  </r>
  <r>
    <n v="3"/>
    <x v="2"/>
    <x v="877"/>
    <x v="2"/>
    <x v="2"/>
    <n v="1"/>
    <x v="0"/>
    <x v="14"/>
    <x v="1"/>
    <x v="47"/>
    <x v="8"/>
    <s v="United States"/>
    <x v="378"/>
    <x v="2"/>
    <m/>
    <x v="0"/>
    <x v="0"/>
    <d v="2018-04-08T00:00:00"/>
    <s v="Sun"/>
    <x v="4"/>
    <s v="US-2018-106600"/>
    <n v="838"/>
    <s v="Hon Metal Bookcases, Black"/>
    <s v="Cassandra Brandow"/>
    <n v="31907"/>
    <n v="89"/>
    <n v="5"/>
    <n v="355"/>
  </r>
  <r>
    <n v="5"/>
    <x v="1"/>
    <x v="738"/>
    <x v="2"/>
    <x v="0"/>
    <n v="6"/>
    <x v="1"/>
    <x v="0"/>
    <x v="0"/>
    <x v="16"/>
    <x v="12"/>
    <s v="United States"/>
    <x v="724"/>
    <x v="0"/>
    <m/>
    <x v="0"/>
    <x v="6"/>
    <d v="2018-11-05T00:00:00"/>
    <s v="Thu"/>
    <x v="7"/>
    <s v="US-2018-106677"/>
    <n v="139"/>
    <s v="Anker Astro Mini 3000mAh Ultra-Compact Portable Charger"/>
    <s v="Chuck Magee"/>
    <n v="19134"/>
    <n v="-16"/>
    <n v="2"/>
    <n v="24"/>
  </r>
  <r>
    <n v="4"/>
    <x v="1"/>
    <x v="1315"/>
    <x v="2"/>
    <x v="0"/>
    <n v="6"/>
    <x v="1"/>
    <x v="9"/>
    <x v="1"/>
    <x v="8"/>
    <x v="25"/>
    <s v="United States"/>
    <x v="523"/>
    <x v="0"/>
    <m/>
    <x v="0"/>
    <x v="0"/>
    <d v="2018-04-16T00:00:00"/>
    <s v="Mon"/>
    <x v="4"/>
    <s v="US-2018-107440"/>
    <n v="1496"/>
    <s v="Stacking Trays by OIC"/>
    <s v="Chuck Magee"/>
    <n v="8701"/>
    <n v="3"/>
    <n v="2"/>
    <n v="10"/>
  </r>
  <r>
    <n v="4"/>
    <x v="1"/>
    <x v="1315"/>
    <x v="2"/>
    <x v="0"/>
    <n v="6"/>
    <x v="1"/>
    <x v="2"/>
    <x v="2"/>
    <x v="8"/>
    <x v="25"/>
    <s v="United States"/>
    <x v="523"/>
    <x v="0"/>
    <m/>
    <x v="0"/>
    <x v="0"/>
    <d v="2018-04-16T00:00:00"/>
    <s v="Mon"/>
    <x v="4"/>
    <s v="US-2018-107440"/>
    <n v="1650"/>
    <s v="Wilson Jones Standard D-Ring Binders"/>
    <s v="Chuck Magee"/>
    <n v="8701"/>
    <n v="12"/>
    <n v="5"/>
    <n v="25"/>
  </r>
  <r>
    <n v="4"/>
    <x v="1"/>
    <x v="1315"/>
    <x v="2"/>
    <x v="0"/>
    <n v="6"/>
    <x v="1"/>
    <x v="13"/>
    <x v="0"/>
    <x v="8"/>
    <x v="25"/>
    <s v="United States"/>
    <x v="523"/>
    <x v="0"/>
    <m/>
    <x v="0"/>
    <x v="0"/>
    <d v="2018-04-16T00:00:00"/>
    <s v="Mon"/>
    <x v="4"/>
    <s v="US-2018-107440"/>
    <n v="20"/>
    <s v="3D Systems Cube Printer, 2nd Generation, Magenta"/>
    <s v="Chuck Magee"/>
    <n v="8701"/>
    <n v="2366"/>
    <n v="7"/>
    <n v="9100"/>
  </r>
  <r>
    <n v="4"/>
    <x v="1"/>
    <x v="777"/>
    <x v="2"/>
    <x v="0"/>
    <n v="6"/>
    <x v="1"/>
    <x v="8"/>
    <x v="0"/>
    <x v="15"/>
    <x v="11"/>
    <s v="United States"/>
    <x v="558"/>
    <x v="1"/>
    <m/>
    <x v="0"/>
    <x v="0"/>
    <d v="2018-10-14T00:00:00"/>
    <s v="Sat"/>
    <x v="8"/>
    <s v="US-2018-108098"/>
    <n v="1617"/>
    <s v="WD My Passport Ultra 500GB Portable External Hard Drive"/>
    <s v="Anna Andreadi"/>
    <n v="98115"/>
    <n v="30"/>
    <n v="3"/>
    <n v="177"/>
  </r>
  <r>
    <n v="6"/>
    <x v="0"/>
    <x v="689"/>
    <x v="2"/>
    <x v="0"/>
    <n v="6"/>
    <x v="0"/>
    <x v="11"/>
    <x v="2"/>
    <x v="1"/>
    <x v="1"/>
    <s v="United States"/>
    <x v="788"/>
    <x v="1"/>
    <s v="Yes"/>
    <x v="1"/>
    <x v="0"/>
    <d v="2018-12-02T00:00:00"/>
    <s v="Mon"/>
    <x v="6"/>
    <s v="US-2018-108455"/>
    <n v="1667"/>
    <s v="X-Rack File for Hanging Folders"/>
    <s v="Anna Andreadi"/>
    <n v="94122"/>
    <n v="9"/>
    <n v="3"/>
    <n v="34"/>
  </r>
  <r>
    <n v="6"/>
    <x v="0"/>
    <x v="689"/>
    <x v="2"/>
    <x v="0"/>
    <n v="6"/>
    <x v="0"/>
    <x v="3"/>
    <x v="2"/>
    <x v="1"/>
    <x v="1"/>
    <s v="United States"/>
    <x v="788"/>
    <x v="1"/>
    <s v="Yes"/>
    <x v="1"/>
    <x v="0"/>
    <d v="2018-12-02T00:00:00"/>
    <s v="Mon"/>
    <x v="6"/>
    <s v="US-2018-108455"/>
    <n v="1713"/>
    <s v="Xerox 192"/>
    <s v="Anna Andreadi"/>
    <n v="94122"/>
    <n v="12"/>
    <n v="4"/>
    <n v="26"/>
  </r>
  <r>
    <n v="6"/>
    <x v="0"/>
    <x v="689"/>
    <x v="2"/>
    <x v="0"/>
    <n v="6"/>
    <x v="0"/>
    <x v="3"/>
    <x v="2"/>
    <x v="1"/>
    <x v="1"/>
    <s v="United States"/>
    <x v="788"/>
    <x v="1"/>
    <s v="Yes"/>
    <x v="1"/>
    <x v="0"/>
    <d v="2018-12-02T00:00:00"/>
    <s v="Mon"/>
    <x v="6"/>
    <s v="US-2018-108455"/>
    <n v="881"/>
    <s v="HP Office Recycled Paper (20Lb. and 87 Bright)"/>
    <s v="Anna Andreadi"/>
    <n v="94122"/>
    <n v="20"/>
    <n v="7"/>
    <n v="40"/>
  </r>
  <r>
    <n v="0"/>
    <x v="0"/>
    <x v="836"/>
    <x v="2"/>
    <x v="3"/>
    <n v="0"/>
    <x v="2"/>
    <x v="14"/>
    <x v="1"/>
    <x v="17"/>
    <x v="1"/>
    <s v="United States"/>
    <x v="193"/>
    <x v="1"/>
    <m/>
    <x v="0"/>
    <x v="5"/>
    <d v="2018-06-14T00:00:00"/>
    <s v="Sat"/>
    <x v="9"/>
    <s v="US-2018-108497"/>
    <n v="384"/>
    <s v="Bush Heritage Pine Collection 5-Shelf Bookcase, Albany Pine Finish, *Special Order"/>
    <s v="Anna Andreadi"/>
    <n v="90036"/>
    <n v="35"/>
    <n v="5"/>
    <n v="599"/>
  </r>
  <r>
    <n v="0"/>
    <x v="0"/>
    <x v="1316"/>
    <x v="2"/>
    <x v="3"/>
    <n v="0"/>
    <x v="2"/>
    <x v="14"/>
    <x v="1"/>
    <x v="244"/>
    <x v="8"/>
    <s v="United States"/>
    <x v="278"/>
    <x v="2"/>
    <m/>
    <x v="0"/>
    <x v="0"/>
    <d v="2018-02-05T00:00:00"/>
    <s v="Thu"/>
    <x v="3"/>
    <s v="US-2018-108504"/>
    <n v="379"/>
    <s v="Bush Andora Bookcase, Maple/Graphite Gray Finish"/>
    <s v="Cassandra Brandow"/>
    <n v="30080"/>
    <n v="53"/>
    <n v="2"/>
    <n v="240"/>
  </r>
  <r>
    <n v="0"/>
    <x v="0"/>
    <x v="1316"/>
    <x v="2"/>
    <x v="3"/>
    <n v="0"/>
    <x v="2"/>
    <x v="9"/>
    <x v="1"/>
    <x v="244"/>
    <x v="8"/>
    <s v="United States"/>
    <x v="278"/>
    <x v="2"/>
    <m/>
    <x v="0"/>
    <x v="0"/>
    <d v="2018-02-05T00:00:00"/>
    <s v="Thu"/>
    <x v="3"/>
    <s v="US-2018-108504"/>
    <n v="548"/>
    <s v="Eldon 200 Class Desk Accessories, Black"/>
    <s v="Cassandra Brandow"/>
    <n v="30080"/>
    <n v="7"/>
    <n v="3"/>
    <n v="19"/>
  </r>
  <r>
    <n v="0"/>
    <x v="0"/>
    <x v="1316"/>
    <x v="2"/>
    <x v="3"/>
    <n v="0"/>
    <x v="2"/>
    <x v="11"/>
    <x v="2"/>
    <x v="244"/>
    <x v="8"/>
    <s v="United States"/>
    <x v="278"/>
    <x v="2"/>
    <m/>
    <x v="0"/>
    <x v="0"/>
    <d v="2018-02-05T00:00:00"/>
    <s v="Thu"/>
    <x v="3"/>
    <s v="US-2018-108504"/>
    <n v="417"/>
    <s v="Carina 42Hx23 3/4W Media Storage Unit"/>
    <s v="Cassandra Brandow"/>
    <n v="30080"/>
    <n v="2"/>
    <n v="1"/>
    <n v="81"/>
  </r>
  <r>
    <n v="0"/>
    <x v="0"/>
    <x v="1316"/>
    <x v="2"/>
    <x v="3"/>
    <n v="0"/>
    <x v="2"/>
    <x v="7"/>
    <x v="2"/>
    <x v="244"/>
    <x v="8"/>
    <s v="United States"/>
    <x v="278"/>
    <x v="2"/>
    <m/>
    <x v="0"/>
    <x v="0"/>
    <d v="2018-02-05T00:00:00"/>
    <s v="Thu"/>
    <x v="3"/>
    <s v="US-2018-108504"/>
    <n v="127"/>
    <s v="Ames Color-File Green Diamond Border X-ray Mailers"/>
    <s v="Cassandra Brandow"/>
    <n v="30080"/>
    <n v="79"/>
    <n v="2"/>
    <n v="168"/>
  </r>
  <r>
    <n v="0"/>
    <x v="0"/>
    <x v="1316"/>
    <x v="2"/>
    <x v="3"/>
    <n v="0"/>
    <x v="2"/>
    <x v="3"/>
    <x v="2"/>
    <x v="244"/>
    <x v="8"/>
    <s v="United States"/>
    <x v="278"/>
    <x v="2"/>
    <m/>
    <x v="0"/>
    <x v="0"/>
    <d v="2018-02-05T00:00:00"/>
    <s v="Thu"/>
    <x v="3"/>
    <s v="US-2018-108504"/>
    <n v="1625"/>
    <s v="White Dual Perf Computer Printout Paper, 2700 Sheets, 1 Part, Heavyweight, 20 lbs., 14 7/8 x 11"/>
    <s v="Cassandra Brandow"/>
    <n v="30080"/>
    <n v="60"/>
    <n v="3"/>
    <n v="123"/>
  </r>
  <r>
    <n v="0"/>
    <x v="0"/>
    <x v="1316"/>
    <x v="2"/>
    <x v="3"/>
    <n v="0"/>
    <x v="2"/>
    <x v="11"/>
    <x v="2"/>
    <x v="244"/>
    <x v="8"/>
    <s v="United States"/>
    <x v="278"/>
    <x v="2"/>
    <m/>
    <x v="0"/>
    <x v="0"/>
    <d v="2018-02-05T00:00:00"/>
    <s v="Thu"/>
    <x v="3"/>
    <s v="US-2018-108504"/>
    <n v="282"/>
    <s v="Belkin 19 Vented Equipment Shelf, Black"/>
    <s v="Cassandra Brandow"/>
    <n v="30080"/>
    <n v="2"/>
    <n v="3"/>
    <n v="154"/>
  </r>
  <r>
    <n v="0"/>
    <x v="0"/>
    <x v="1316"/>
    <x v="2"/>
    <x v="3"/>
    <n v="0"/>
    <x v="2"/>
    <x v="4"/>
    <x v="2"/>
    <x v="244"/>
    <x v="8"/>
    <s v="United States"/>
    <x v="278"/>
    <x v="2"/>
    <m/>
    <x v="0"/>
    <x v="0"/>
    <d v="2018-02-05T00:00:00"/>
    <s v="Thu"/>
    <x v="3"/>
    <s v="US-2018-108504"/>
    <n v="1353"/>
    <s v="Revere Boxed Rubber Bands by Revere"/>
    <s v="Cassandra Brandow"/>
    <n v="30080"/>
    <n v="0"/>
    <n v="5"/>
    <n v="9"/>
  </r>
  <r>
    <n v="0"/>
    <x v="0"/>
    <x v="1316"/>
    <x v="2"/>
    <x v="3"/>
    <n v="0"/>
    <x v="2"/>
    <x v="3"/>
    <x v="2"/>
    <x v="244"/>
    <x v="8"/>
    <s v="United States"/>
    <x v="278"/>
    <x v="2"/>
    <m/>
    <x v="0"/>
    <x v="0"/>
    <d v="2018-02-05T00:00:00"/>
    <s v="Thu"/>
    <x v="3"/>
    <s v="US-2018-108504"/>
    <n v="1739"/>
    <s v="Xerox 1943"/>
    <s v="Cassandra Brandow"/>
    <n v="30080"/>
    <n v="161"/>
    <n v="7"/>
    <n v="342"/>
  </r>
  <r>
    <n v="0"/>
    <x v="0"/>
    <x v="1316"/>
    <x v="2"/>
    <x v="3"/>
    <n v="0"/>
    <x v="2"/>
    <x v="3"/>
    <x v="2"/>
    <x v="244"/>
    <x v="8"/>
    <s v="United States"/>
    <x v="278"/>
    <x v="2"/>
    <m/>
    <x v="0"/>
    <x v="0"/>
    <d v="2018-02-05T00:00:00"/>
    <s v="Thu"/>
    <x v="3"/>
    <s v="US-2018-108504"/>
    <n v="1624"/>
    <s v="White Computer Printout Paper by Universal"/>
    <s v="Cassandra Brandow"/>
    <n v="30080"/>
    <n v="171"/>
    <n v="9"/>
    <n v="349"/>
  </r>
  <r>
    <n v="0"/>
    <x v="0"/>
    <x v="1316"/>
    <x v="2"/>
    <x v="3"/>
    <n v="0"/>
    <x v="2"/>
    <x v="0"/>
    <x v="0"/>
    <x v="244"/>
    <x v="8"/>
    <s v="United States"/>
    <x v="278"/>
    <x v="2"/>
    <m/>
    <x v="0"/>
    <x v="0"/>
    <d v="2018-02-05T00:00:00"/>
    <s v="Thu"/>
    <x v="3"/>
    <s v="US-2018-108504"/>
    <n v="33"/>
    <s v="Aastra 57i VoIP phone"/>
    <s v="Cassandra Brandow"/>
    <n v="30080"/>
    <n v="126"/>
    <n v="3"/>
    <n v="485"/>
  </r>
  <r>
    <n v="0"/>
    <x v="0"/>
    <x v="1316"/>
    <x v="2"/>
    <x v="3"/>
    <n v="0"/>
    <x v="2"/>
    <x v="0"/>
    <x v="0"/>
    <x v="244"/>
    <x v="8"/>
    <s v="United States"/>
    <x v="278"/>
    <x v="2"/>
    <m/>
    <x v="0"/>
    <x v="0"/>
    <d v="2018-02-05T00:00:00"/>
    <s v="Thu"/>
    <x v="3"/>
    <s v="US-2018-108504"/>
    <n v="1276"/>
    <s v="Plantronics Cordless Phone Headset with In-line Volume - M214C"/>
    <s v="Cassandra Brandow"/>
    <n v="30080"/>
    <n v="28"/>
    <n v="3"/>
    <n v="105"/>
  </r>
  <r>
    <n v="5"/>
    <x v="1"/>
    <x v="820"/>
    <x v="2"/>
    <x v="0"/>
    <n v="6"/>
    <x v="2"/>
    <x v="9"/>
    <x v="1"/>
    <x v="309"/>
    <x v="5"/>
    <s v="United States"/>
    <x v="669"/>
    <x v="2"/>
    <m/>
    <x v="0"/>
    <x v="0"/>
    <d v="2018-03-13T00:00:00"/>
    <s v="Fri"/>
    <x v="2"/>
    <s v="US-2018-108637"/>
    <n v="875"/>
    <s v="Howard Miller 14-1/2 Diameter Chrome Round Wall Clock"/>
    <s v="Cassandra Brandow"/>
    <n v="22980"/>
    <n v="41"/>
    <n v="2"/>
    <n v="128"/>
  </r>
  <r>
    <n v="5"/>
    <x v="1"/>
    <x v="820"/>
    <x v="2"/>
    <x v="0"/>
    <n v="6"/>
    <x v="2"/>
    <x v="12"/>
    <x v="2"/>
    <x v="309"/>
    <x v="5"/>
    <s v="United States"/>
    <x v="669"/>
    <x v="2"/>
    <m/>
    <x v="0"/>
    <x v="0"/>
    <d v="2018-03-13T00:00:00"/>
    <s v="Fri"/>
    <x v="2"/>
    <s v="US-2018-108637"/>
    <n v="612"/>
    <s v="Eureka The Boss Lite 10-Amp Upright Vacuum, Blue"/>
    <s v="Cassandra Brandow"/>
    <n v="22980"/>
    <n v="45"/>
    <n v="2"/>
    <n v="160"/>
  </r>
  <r>
    <n v="5"/>
    <x v="1"/>
    <x v="820"/>
    <x v="2"/>
    <x v="0"/>
    <n v="6"/>
    <x v="2"/>
    <x v="2"/>
    <x v="2"/>
    <x v="309"/>
    <x v="5"/>
    <s v="United States"/>
    <x v="669"/>
    <x v="2"/>
    <m/>
    <x v="0"/>
    <x v="0"/>
    <d v="2018-03-13T00:00:00"/>
    <s v="Fri"/>
    <x v="2"/>
    <s v="US-2018-108637"/>
    <n v="894"/>
    <s v="Ibico Covers for Plastic or Wire Binding Elements"/>
    <s v="Cassandra Brandow"/>
    <n v="22980"/>
    <n v="21"/>
    <n v="4"/>
    <n v="46"/>
  </r>
  <r>
    <n v="0"/>
    <x v="0"/>
    <x v="779"/>
    <x v="2"/>
    <x v="3"/>
    <n v="0"/>
    <x v="1"/>
    <x v="2"/>
    <x v="2"/>
    <x v="66"/>
    <x v="19"/>
    <s v="United States"/>
    <x v="4"/>
    <x v="0"/>
    <m/>
    <x v="0"/>
    <x v="4"/>
    <d v="2018-12-12T00:00:00"/>
    <s v="Thu"/>
    <x v="6"/>
    <s v="US-2018-108777"/>
    <n v="1634"/>
    <s v="Wilson Jones Century Plastic Molded Ring Binders"/>
    <s v="Chuck Magee"/>
    <n v="44052"/>
    <n v="-14"/>
    <n v="3"/>
    <n v="19"/>
  </r>
  <r>
    <n v="0"/>
    <x v="0"/>
    <x v="779"/>
    <x v="2"/>
    <x v="3"/>
    <n v="0"/>
    <x v="1"/>
    <x v="8"/>
    <x v="0"/>
    <x v="66"/>
    <x v="19"/>
    <s v="United States"/>
    <x v="4"/>
    <x v="0"/>
    <m/>
    <x v="0"/>
    <x v="1"/>
    <d v="2018-12-12T00:00:00"/>
    <s v="Thu"/>
    <x v="6"/>
    <s v="US-2018-108777"/>
    <n v="1012"/>
    <s v="Logitech G602 Wireless Gaming Mouse"/>
    <s v="Chuck Magee"/>
    <n v="44052"/>
    <n v="77"/>
    <n v="6"/>
    <n v="384"/>
  </r>
  <r>
    <n v="5"/>
    <x v="1"/>
    <x v="646"/>
    <x v="2"/>
    <x v="0"/>
    <n v="6"/>
    <x v="2"/>
    <x v="8"/>
    <x v="0"/>
    <x v="260"/>
    <x v="2"/>
    <s v="United States"/>
    <x v="388"/>
    <x v="2"/>
    <m/>
    <x v="0"/>
    <x v="1"/>
    <d v="2018-09-26T00:00:00"/>
    <s v="Thu"/>
    <x v="8"/>
    <s v="US-2018-109260"/>
    <n v="1026"/>
    <s v="Logitech VX Revolution Cordless Laser Mouse for Notebooks (Black)"/>
    <s v="Cassandra Brandow"/>
    <n v="32303"/>
    <n v="-76"/>
    <n v="3"/>
    <n v="432"/>
  </r>
  <r>
    <n v="5"/>
    <x v="1"/>
    <x v="717"/>
    <x v="2"/>
    <x v="0"/>
    <n v="6"/>
    <x v="0"/>
    <x v="9"/>
    <x v="1"/>
    <x v="4"/>
    <x v="4"/>
    <s v="United States"/>
    <x v="97"/>
    <x v="3"/>
    <m/>
    <x v="0"/>
    <x v="7"/>
    <d v="2018-11-19T00:00:00"/>
    <s v="Thu"/>
    <x v="7"/>
    <s v="US-2018-110156"/>
    <n v="730"/>
    <s v="GE General Purpose, Extra Long Life, Showcase &amp; Floodlight Incandescent Bulbs"/>
    <s v="Kelly Williams"/>
    <n v="77041"/>
    <n v="-1"/>
    <n v="2"/>
    <n v="2"/>
  </r>
  <r>
    <n v="5"/>
    <x v="1"/>
    <x v="717"/>
    <x v="2"/>
    <x v="0"/>
    <n v="6"/>
    <x v="0"/>
    <x v="3"/>
    <x v="2"/>
    <x v="4"/>
    <x v="4"/>
    <s v="United States"/>
    <x v="97"/>
    <x v="3"/>
    <m/>
    <x v="0"/>
    <x v="1"/>
    <d v="2018-11-19T00:00:00"/>
    <s v="Thu"/>
    <x v="7"/>
    <s v="US-2018-110156"/>
    <n v="1697"/>
    <s v="Xerox 1905"/>
    <s v="Kelly Williams"/>
    <n v="77041"/>
    <n v="4"/>
    <n v="2"/>
    <n v="10"/>
  </r>
  <r>
    <n v="5"/>
    <x v="1"/>
    <x v="717"/>
    <x v="2"/>
    <x v="0"/>
    <n v="6"/>
    <x v="0"/>
    <x v="7"/>
    <x v="2"/>
    <x v="4"/>
    <x v="4"/>
    <s v="United States"/>
    <x v="97"/>
    <x v="3"/>
    <m/>
    <x v="0"/>
    <x v="1"/>
    <d v="2018-11-19T00:00:00"/>
    <s v="Thu"/>
    <x v="7"/>
    <s v="US-2018-110156"/>
    <n v="1340"/>
    <s v="Recycled Interoffice Envelopes with Re-Use-A-Seal Closure, 10 x 13"/>
    <s v="Kelly Williams"/>
    <n v="77041"/>
    <n v="14"/>
    <n v="3"/>
    <n v="41"/>
  </r>
  <r>
    <n v="5"/>
    <x v="1"/>
    <x v="717"/>
    <x v="2"/>
    <x v="0"/>
    <n v="6"/>
    <x v="0"/>
    <x v="11"/>
    <x v="2"/>
    <x v="4"/>
    <x v="4"/>
    <s v="United States"/>
    <x v="97"/>
    <x v="3"/>
    <m/>
    <x v="0"/>
    <x v="1"/>
    <d v="2018-11-19T00:00:00"/>
    <s v="Thu"/>
    <x v="7"/>
    <s v="US-2018-110156"/>
    <n v="1555"/>
    <s v="Tennsco Lockers, Gray"/>
    <s v="Kelly Williams"/>
    <n v="77041"/>
    <n v="-16"/>
    <n v="6"/>
    <n v="101"/>
  </r>
  <r>
    <n v="5"/>
    <x v="1"/>
    <x v="717"/>
    <x v="2"/>
    <x v="0"/>
    <n v="6"/>
    <x v="0"/>
    <x v="4"/>
    <x v="2"/>
    <x v="4"/>
    <x v="4"/>
    <s v="United States"/>
    <x v="97"/>
    <x v="3"/>
    <m/>
    <x v="0"/>
    <x v="1"/>
    <d v="2018-11-19T00:00:00"/>
    <s v="Thu"/>
    <x v="7"/>
    <s v="US-2018-110156"/>
    <n v="1507"/>
    <s v="Staples"/>
    <s v="Kelly Williams"/>
    <n v="77041"/>
    <n v="22"/>
    <n v="12"/>
    <n v="58"/>
  </r>
  <r>
    <n v="5"/>
    <x v="1"/>
    <x v="717"/>
    <x v="2"/>
    <x v="0"/>
    <n v="6"/>
    <x v="0"/>
    <x v="2"/>
    <x v="2"/>
    <x v="4"/>
    <x v="4"/>
    <s v="United States"/>
    <x v="97"/>
    <x v="3"/>
    <m/>
    <x v="0"/>
    <x v="3"/>
    <d v="2018-11-19T00:00:00"/>
    <s v="Thu"/>
    <x v="7"/>
    <s v="US-2018-110156"/>
    <n v="256"/>
    <s v="Avery Hidden Tab Dividers for Binding Systems"/>
    <s v="Kelly Williams"/>
    <n v="77041"/>
    <n v="-2"/>
    <n v="2"/>
    <n v="1"/>
  </r>
  <r>
    <n v="5"/>
    <x v="1"/>
    <x v="717"/>
    <x v="2"/>
    <x v="0"/>
    <n v="6"/>
    <x v="0"/>
    <x v="2"/>
    <x v="2"/>
    <x v="4"/>
    <x v="4"/>
    <s v="United States"/>
    <x v="97"/>
    <x v="3"/>
    <m/>
    <x v="0"/>
    <x v="3"/>
    <d v="2018-11-19T00:00:00"/>
    <s v="Thu"/>
    <x v="7"/>
    <s v="US-2018-110156"/>
    <n v="711"/>
    <s v="GBC Standard Recycled Report Covers, Clear Plastic Sheets"/>
    <s v="Kelly Williams"/>
    <n v="77041"/>
    <n v="-17"/>
    <n v="5"/>
    <n v="11"/>
  </r>
  <r>
    <n v="5"/>
    <x v="1"/>
    <x v="717"/>
    <x v="2"/>
    <x v="0"/>
    <n v="6"/>
    <x v="0"/>
    <x v="0"/>
    <x v="0"/>
    <x v="4"/>
    <x v="4"/>
    <s v="United States"/>
    <x v="97"/>
    <x v="3"/>
    <m/>
    <x v="0"/>
    <x v="1"/>
    <d v="2018-11-19T00:00:00"/>
    <s v="Thu"/>
    <x v="7"/>
    <s v="US-2018-110156"/>
    <n v="931"/>
    <s v="invisibleSHIELD by ZAGG Smudge-Free Screen Protector"/>
    <s v="Kelly Williams"/>
    <n v="77041"/>
    <n v="25"/>
    <n v="5"/>
    <n v="72"/>
  </r>
  <r>
    <n v="6"/>
    <x v="0"/>
    <x v="718"/>
    <x v="2"/>
    <x v="0"/>
    <n v="6"/>
    <x v="1"/>
    <x v="14"/>
    <x v="1"/>
    <x v="33"/>
    <x v="4"/>
    <s v="United States"/>
    <x v="303"/>
    <x v="3"/>
    <m/>
    <x v="0"/>
    <x v="10"/>
    <d v="2018-09-27T00:00:00"/>
    <s v="Fri"/>
    <x v="8"/>
    <s v="US-2018-110170"/>
    <n v="1228"/>
    <s v="OSullivan Plantations 2-Door Library in Landvery Oak"/>
    <s v="Kelly Williams"/>
    <n v="77340"/>
    <n v="-225"/>
    <n v="7"/>
    <n v="957"/>
  </r>
  <r>
    <n v="4"/>
    <x v="1"/>
    <x v="752"/>
    <x v="2"/>
    <x v="0"/>
    <n v="6"/>
    <x v="0"/>
    <x v="6"/>
    <x v="2"/>
    <x v="194"/>
    <x v="6"/>
    <s v="United States"/>
    <x v="0"/>
    <x v="3"/>
    <m/>
    <x v="0"/>
    <x v="0"/>
    <d v="2018-07-22T00:00:00"/>
    <s v="Sun"/>
    <x v="1"/>
    <s v="US-2018-111290"/>
    <n v="255"/>
    <s v="Avery Hi-Liter Smear-Safe Highlighters"/>
    <s v="Kelly Williams"/>
    <n v="48185"/>
    <n v="11"/>
    <n v="5"/>
    <n v="29"/>
  </r>
  <r>
    <n v="4"/>
    <x v="1"/>
    <x v="752"/>
    <x v="2"/>
    <x v="0"/>
    <n v="6"/>
    <x v="0"/>
    <x v="3"/>
    <x v="2"/>
    <x v="194"/>
    <x v="6"/>
    <s v="United States"/>
    <x v="0"/>
    <x v="3"/>
    <m/>
    <x v="0"/>
    <x v="0"/>
    <d v="2018-07-22T00:00:00"/>
    <s v="Sun"/>
    <x v="1"/>
    <s v="US-2018-111290"/>
    <n v="1713"/>
    <s v="Xerox 192"/>
    <s v="Kelly Williams"/>
    <n v="48185"/>
    <n v="16"/>
    <n v="5"/>
    <n v="32"/>
  </r>
  <r>
    <n v="4"/>
    <x v="1"/>
    <x v="752"/>
    <x v="2"/>
    <x v="0"/>
    <n v="6"/>
    <x v="0"/>
    <x v="11"/>
    <x v="2"/>
    <x v="194"/>
    <x v="6"/>
    <s v="United States"/>
    <x v="0"/>
    <x v="3"/>
    <m/>
    <x v="0"/>
    <x v="0"/>
    <d v="2018-07-22T00:00:00"/>
    <s v="Sun"/>
    <x v="1"/>
    <s v="US-2018-111290"/>
    <n v="658"/>
    <s v="Fellowes Staxonsteel Drawer Files"/>
    <s v="Kelly Williams"/>
    <n v="48185"/>
    <n v="135"/>
    <n v="5"/>
    <n v="966"/>
  </r>
  <r>
    <n v="4"/>
    <x v="1"/>
    <x v="752"/>
    <x v="2"/>
    <x v="0"/>
    <n v="6"/>
    <x v="0"/>
    <x v="8"/>
    <x v="0"/>
    <x v="194"/>
    <x v="6"/>
    <s v="United States"/>
    <x v="0"/>
    <x v="3"/>
    <m/>
    <x v="0"/>
    <x v="0"/>
    <d v="2018-07-22T00:00:00"/>
    <s v="Sun"/>
    <x v="1"/>
    <s v="US-2018-111290"/>
    <n v="1274"/>
    <s v="Plantronics Audio 995 Wireless Stereo Headset"/>
    <s v="Kelly Williams"/>
    <n v="48185"/>
    <n v="36"/>
    <n v="1"/>
    <n v="110"/>
  </r>
  <r>
    <n v="0"/>
    <x v="0"/>
    <x v="653"/>
    <x v="2"/>
    <x v="3"/>
    <n v="0"/>
    <x v="2"/>
    <x v="11"/>
    <x v="2"/>
    <x v="17"/>
    <x v="1"/>
    <s v="United States"/>
    <x v="165"/>
    <x v="1"/>
    <s v="Yes"/>
    <x v="1"/>
    <x v="0"/>
    <d v="2018-12-30T00:00:00"/>
    <s v="Mon"/>
    <x v="6"/>
    <s v="US-2018-111528"/>
    <n v="907"/>
    <s v="Iceberg Mobile Mega Data/Printer Cart"/>
    <s v="Anna Andreadi"/>
    <n v="90032"/>
    <n v="125"/>
    <n v="4"/>
    <n v="481"/>
  </r>
  <r>
    <n v="0"/>
    <x v="0"/>
    <x v="653"/>
    <x v="2"/>
    <x v="3"/>
    <n v="0"/>
    <x v="2"/>
    <x v="2"/>
    <x v="2"/>
    <x v="17"/>
    <x v="1"/>
    <s v="United States"/>
    <x v="165"/>
    <x v="1"/>
    <s v="Yes"/>
    <x v="1"/>
    <x v="1"/>
    <d v="2018-12-30T00:00:00"/>
    <s v="Mon"/>
    <x v="6"/>
    <s v="US-2018-111528"/>
    <n v="409"/>
    <s v="Cardinal Hold-It CD Pocket"/>
    <s v="Anna Andreadi"/>
    <n v="90032"/>
    <n v="2"/>
    <n v="1"/>
    <n v="6"/>
  </r>
  <r>
    <n v="4"/>
    <x v="1"/>
    <x v="731"/>
    <x v="2"/>
    <x v="0"/>
    <n v="6"/>
    <x v="0"/>
    <x v="9"/>
    <x v="1"/>
    <x v="4"/>
    <x v="4"/>
    <s v="United States"/>
    <x v="431"/>
    <x v="3"/>
    <m/>
    <x v="0"/>
    <x v="7"/>
    <d v="2018-11-04T00:00:00"/>
    <s v="Wed"/>
    <x v="7"/>
    <s v="US-2018-111563"/>
    <n v="496"/>
    <s v="DAX Two-Tone Rosewood/Black Document Frame, Desktop, 5 x 7"/>
    <s v="Kelly Williams"/>
    <n v="77041"/>
    <n v="-6"/>
    <n v="3"/>
    <n v="11"/>
  </r>
  <r>
    <n v="4"/>
    <x v="1"/>
    <x v="731"/>
    <x v="2"/>
    <x v="0"/>
    <n v="6"/>
    <x v="0"/>
    <x v="9"/>
    <x v="1"/>
    <x v="4"/>
    <x v="4"/>
    <s v="United States"/>
    <x v="431"/>
    <x v="3"/>
    <m/>
    <x v="0"/>
    <x v="7"/>
    <d v="2018-11-04T00:00:00"/>
    <s v="Wed"/>
    <x v="7"/>
    <s v="US-2018-111563"/>
    <n v="506"/>
    <s v="Deflect-o EconoMat Studded, No Bevel Mat for Low Pile Carpeting"/>
    <s v="Kelly Williams"/>
    <n v="77041"/>
    <n v="-84"/>
    <n v="4"/>
    <n v="66"/>
  </r>
  <r>
    <n v="4"/>
    <x v="1"/>
    <x v="951"/>
    <x v="2"/>
    <x v="0"/>
    <n v="6"/>
    <x v="1"/>
    <x v="8"/>
    <x v="0"/>
    <x v="1"/>
    <x v="1"/>
    <s v="United States"/>
    <x v="657"/>
    <x v="1"/>
    <m/>
    <x v="0"/>
    <x v="0"/>
    <d v="2018-02-09T00:00:00"/>
    <s v="Mon"/>
    <x v="3"/>
    <s v="US-2018-112396"/>
    <n v="1062"/>
    <s v="Maxell 4.7GB DVD+RW 3/Pack"/>
    <s v="Anna Andreadi"/>
    <n v="94110"/>
    <n v="11"/>
    <n v="2"/>
    <n v="32"/>
  </r>
  <r>
    <n v="4"/>
    <x v="1"/>
    <x v="951"/>
    <x v="2"/>
    <x v="0"/>
    <n v="6"/>
    <x v="1"/>
    <x v="8"/>
    <x v="0"/>
    <x v="1"/>
    <x v="1"/>
    <s v="United States"/>
    <x v="657"/>
    <x v="1"/>
    <m/>
    <x v="0"/>
    <x v="0"/>
    <d v="2018-02-09T00:00:00"/>
    <s v="Mon"/>
    <x v="3"/>
    <s v="US-2018-112396"/>
    <n v="1000"/>
    <s v="Logitech 910-002974 M325 Wireless Mouse for Web Scrolling"/>
    <s v="Anna Andreadi"/>
    <n v="94110"/>
    <n v="40"/>
    <n v="3"/>
    <n v="90"/>
  </r>
  <r>
    <n v="1"/>
    <x v="0"/>
    <x v="670"/>
    <x v="2"/>
    <x v="2"/>
    <n v="1"/>
    <x v="0"/>
    <x v="6"/>
    <x v="2"/>
    <x v="17"/>
    <x v="1"/>
    <s v="United States"/>
    <x v="304"/>
    <x v="1"/>
    <m/>
    <x v="0"/>
    <x v="0"/>
    <d v="2018-11-14T00:00:00"/>
    <s v="Sat"/>
    <x v="7"/>
    <s v="US-2018-112970"/>
    <n v="1167"/>
    <s v="Newell 35"/>
    <s v="Anna Andreadi"/>
    <n v="90049"/>
    <n v="3"/>
    <n v="3"/>
    <n v="10"/>
  </r>
  <r>
    <n v="6"/>
    <x v="0"/>
    <x v="821"/>
    <x v="2"/>
    <x v="0"/>
    <n v="6"/>
    <x v="0"/>
    <x v="14"/>
    <x v="1"/>
    <x v="63"/>
    <x v="0"/>
    <s v="United States"/>
    <x v="735"/>
    <x v="0"/>
    <m/>
    <x v="0"/>
    <x v="1"/>
    <d v="2018-03-10T00:00:00"/>
    <s v="Tue"/>
    <x v="2"/>
    <s v="US-2018-112977"/>
    <n v="1228"/>
    <s v="OSullivan Living Dimensions 5-Shelf Bookcases"/>
    <s v="Chuck Magee"/>
    <n v="11561"/>
    <n v="-22"/>
    <n v="1"/>
    <n v="177"/>
  </r>
  <r>
    <n v="4"/>
    <x v="1"/>
    <x v="662"/>
    <x v="2"/>
    <x v="0"/>
    <n v="6"/>
    <x v="2"/>
    <x v="8"/>
    <x v="0"/>
    <x v="16"/>
    <x v="12"/>
    <s v="United States"/>
    <x v="525"/>
    <x v="0"/>
    <m/>
    <x v="0"/>
    <x v="1"/>
    <d v="2018-03-15T00:00:00"/>
    <s v="Sun"/>
    <x v="2"/>
    <s v="US-2018-113509"/>
    <n v="1601"/>
    <s v="V7 USB Numeric Keypad"/>
    <s v="Chuck Magee"/>
    <n v="19143"/>
    <n v="-14"/>
    <n v="3"/>
    <n v="84"/>
  </r>
  <r>
    <n v="3"/>
    <x v="2"/>
    <x v="952"/>
    <x v="2"/>
    <x v="2"/>
    <n v="1"/>
    <x v="0"/>
    <x v="12"/>
    <x v="2"/>
    <x v="93"/>
    <x v="16"/>
    <s v="United States"/>
    <x v="479"/>
    <x v="2"/>
    <m/>
    <x v="0"/>
    <x v="1"/>
    <d v="2018-08-09T00:00:00"/>
    <s v="Mon"/>
    <x v="10"/>
    <s v="US-2018-113649"/>
    <n v="954"/>
    <s v="Kensington 7 Outlet MasterPiece Power Center"/>
    <s v="Cassandra Brandow"/>
    <n v="28314"/>
    <n v="64"/>
    <n v="4"/>
    <n v="570"/>
  </r>
  <r>
    <n v="3"/>
    <x v="2"/>
    <x v="952"/>
    <x v="2"/>
    <x v="2"/>
    <n v="1"/>
    <x v="0"/>
    <x v="3"/>
    <x v="2"/>
    <x v="93"/>
    <x v="16"/>
    <s v="United States"/>
    <x v="479"/>
    <x v="2"/>
    <m/>
    <x v="0"/>
    <x v="1"/>
    <d v="2018-08-09T00:00:00"/>
    <s v="Mon"/>
    <x v="10"/>
    <s v="US-2018-113649"/>
    <n v="1789"/>
    <s v="Xerox 199"/>
    <s v="Cassandra Brandow"/>
    <n v="28314"/>
    <n v="10"/>
    <n v="9"/>
    <n v="31"/>
  </r>
  <r>
    <n v="3"/>
    <x v="2"/>
    <x v="952"/>
    <x v="2"/>
    <x v="2"/>
    <n v="1"/>
    <x v="0"/>
    <x v="0"/>
    <x v="0"/>
    <x v="93"/>
    <x v="16"/>
    <s v="United States"/>
    <x v="479"/>
    <x v="2"/>
    <m/>
    <x v="0"/>
    <x v="1"/>
    <d v="2018-08-09T00:00:00"/>
    <s v="Mon"/>
    <x v="10"/>
    <s v="US-2018-113649"/>
    <n v="143"/>
    <s v="Apple EarPods with Remote and Mic"/>
    <s v="Cassandra Brandow"/>
    <n v="28314"/>
    <n v="4"/>
    <n v="2"/>
    <n v="45"/>
  </r>
  <r>
    <n v="6"/>
    <x v="0"/>
    <x v="830"/>
    <x v="2"/>
    <x v="0"/>
    <n v="6"/>
    <x v="2"/>
    <x v="10"/>
    <x v="2"/>
    <x v="0"/>
    <x v="0"/>
    <s v="United States"/>
    <x v="652"/>
    <x v="0"/>
    <m/>
    <x v="0"/>
    <x v="0"/>
    <d v="2018-11-13T00:00:00"/>
    <s v="Fri"/>
    <x v="7"/>
    <s v="US-2018-113677"/>
    <n v="208"/>
    <s v="Avery 499"/>
    <s v="Chuck Magee"/>
    <n v="10011"/>
    <n v="7"/>
    <n v="3"/>
    <n v="15"/>
  </r>
  <r>
    <n v="6"/>
    <x v="0"/>
    <x v="830"/>
    <x v="2"/>
    <x v="0"/>
    <n v="6"/>
    <x v="2"/>
    <x v="0"/>
    <x v="0"/>
    <x v="0"/>
    <x v="0"/>
    <s v="United States"/>
    <x v="652"/>
    <x v="0"/>
    <m/>
    <x v="0"/>
    <x v="0"/>
    <d v="2018-11-13T00:00:00"/>
    <s v="Fri"/>
    <x v="7"/>
    <s v="US-2018-113677"/>
    <n v="1843"/>
    <s v="Xiaomi Mi3"/>
    <s v="Chuck Magee"/>
    <n v="10011"/>
    <n v="593"/>
    <n v="4"/>
    <n v="2280"/>
  </r>
  <r>
    <n v="5"/>
    <x v="1"/>
    <x v="721"/>
    <x v="2"/>
    <x v="0"/>
    <n v="6"/>
    <x v="1"/>
    <x v="9"/>
    <x v="1"/>
    <x v="29"/>
    <x v="1"/>
    <s v="United States"/>
    <x v="264"/>
    <x v="1"/>
    <m/>
    <x v="0"/>
    <x v="0"/>
    <d v="2018-12-02T00:00:00"/>
    <s v="Mon"/>
    <x v="6"/>
    <s v="US-2018-113985"/>
    <n v="586"/>
    <s v="Eldon Regeneration Recycled Desk Accessories, Black"/>
    <s v="Anna Andreadi"/>
    <n v="95123"/>
    <n v="6"/>
    <n v="3"/>
    <n v="15"/>
  </r>
  <r>
    <n v="5"/>
    <x v="1"/>
    <x v="721"/>
    <x v="2"/>
    <x v="0"/>
    <n v="6"/>
    <x v="1"/>
    <x v="12"/>
    <x v="2"/>
    <x v="29"/>
    <x v="1"/>
    <s v="United States"/>
    <x v="264"/>
    <x v="1"/>
    <m/>
    <x v="0"/>
    <x v="0"/>
    <d v="2018-12-02T00:00:00"/>
    <s v="Mon"/>
    <x v="6"/>
    <s v="US-2018-113985"/>
    <n v="809"/>
    <s v="Holmes Cool Mist Humidifier for the Whole House with 8-Gallon Output per Day, Extended Life Filter"/>
    <s v="Anna Andreadi"/>
    <n v="95123"/>
    <n v="27"/>
    <n v="3"/>
    <n v="60"/>
  </r>
  <r>
    <n v="5"/>
    <x v="1"/>
    <x v="721"/>
    <x v="2"/>
    <x v="0"/>
    <n v="6"/>
    <x v="1"/>
    <x v="2"/>
    <x v="2"/>
    <x v="29"/>
    <x v="1"/>
    <s v="United States"/>
    <x v="264"/>
    <x v="1"/>
    <m/>
    <x v="0"/>
    <x v="1"/>
    <d v="2018-12-02T00:00:00"/>
    <s v="Mon"/>
    <x v="6"/>
    <s v="US-2018-113985"/>
    <n v="716"/>
    <s v="GBC VeloBind Cover Sets"/>
    <s v="Anna Andreadi"/>
    <n v="95123"/>
    <n v="9"/>
    <n v="2"/>
    <n v="25"/>
  </r>
  <r>
    <n v="5"/>
    <x v="1"/>
    <x v="721"/>
    <x v="2"/>
    <x v="0"/>
    <n v="6"/>
    <x v="1"/>
    <x v="2"/>
    <x v="2"/>
    <x v="29"/>
    <x v="1"/>
    <s v="United States"/>
    <x v="264"/>
    <x v="1"/>
    <m/>
    <x v="0"/>
    <x v="1"/>
    <d v="2018-12-02T00:00:00"/>
    <s v="Mon"/>
    <x v="6"/>
    <s v="US-2018-113985"/>
    <n v="1426"/>
    <s v="Satellite Sectional Post Binders"/>
    <s v="Anna Andreadi"/>
    <n v="95123"/>
    <n v="34"/>
    <n v="3"/>
    <n v="104"/>
  </r>
  <r>
    <n v="2"/>
    <x v="1"/>
    <x v="859"/>
    <x v="2"/>
    <x v="1"/>
    <n v="3"/>
    <x v="1"/>
    <x v="5"/>
    <x v="1"/>
    <x v="16"/>
    <x v="12"/>
    <s v="United States"/>
    <x v="651"/>
    <x v="0"/>
    <m/>
    <x v="0"/>
    <x v="2"/>
    <d v="2018-03-13T00:00:00"/>
    <s v="Fri"/>
    <x v="2"/>
    <s v="US-2018-114013"/>
    <n v="1372"/>
    <s v="SAFCO Arco Folding Chair"/>
    <s v="Chuck Magee"/>
    <n v="19134"/>
    <n v="-6"/>
    <n v="2"/>
    <n v="387"/>
  </r>
  <r>
    <n v="2"/>
    <x v="1"/>
    <x v="859"/>
    <x v="2"/>
    <x v="1"/>
    <n v="3"/>
    <x v="1"/>
    <x v="11"/>
    <x v="2"/>
    <x v="16"/>
    <x v="12"/>
    <s v="United States"/>
    <x v="651"/>
    <x v="0"/>
    <m/>
    <x v="0"/>
    <x v="1"/>
    <d v="2018-03-13T00:00:00"/>
    <s v="Fri"/>
    <x v="2"/>
    <s v="US-2018-114013"/>
    <n v="1485"/>
    <s v="Space Solutions Industrial Galvanized Steel Shelving."/>
    <s v="Chuck Magee"/>
    <n v="19134"/>
    <n v="-28"/>
    <n v="2"/>
    <n v="126"/>
  </r>
  <r>
    <n v="2"/>
    <x v="1"/>
    <x v="859"/>
    <x v="2"/>
    <x v="1"/>
    <n v="3"/>
    <x v="1"/>
    <x v="3"/>
    <x v="2"/>
    <x v="16"/>
    <x v="12"/>
    <s v="United States"/>
    <x v="651"/>
    <x v="0"/>
    <m/>
    <x v="0"/>
    <x v="1"/>
    <d v="2018-03-13T00:00:00"/>
    <s v="Fri"/>
    <x v="2"/>
    <s v="US-2018-114013"/>
    <n v="1486"/>
    <s v="Speediset Carbonless Redi-Letter 7 x 8 1/2"/>
    <s v="Chuck Magee"/>
    <n v="19134"/>
    <n v="14"/>
    <n v="5"/>
    <n v="41"/>
  </r>
  <r>
    <n v="2"/>
    <x v="1"/>
    <x v="859"/>
    <x v="2"/>
    <x v="1"/>
    <n v="3"/>
    <x v="1"/>
    <x v="11"/>
    <x v="2"/>
    <x v="16"/>
    <x v="12"/>
    <s v="United States"/>
    <x v="651"/>
    <x v="0"/>
    <m/>
    <x v="0"/>
    <x v="1"/>
    <d v="2018-03-13T00:00:00"/>
    <s v="Fri"/>
    <x v="2"/>
    <s v="US-2018-114013"/>
    <n v="1377"/>
    <s v="SAFCO Commercial Wire Shelving, Black"/>
    <s v="Chuck Magee"/>
    <n v="19134"/>
    <n v="-138"/>
    <n v="5"/>
    <n v="553"/>
  </r>
  <r>
    <n v="2"/>
    <x v="1"/>
    <x v="859"/>
    <x v="2"/>
    <x v="1"/>
    <n v="3"/>
    <x v="1"/>
    <x v="2"/>
    <x v="2"/>
    <x v="16"/>
    <x v="12"/>
    <s v="United States"/>
    <x v="651"/>
    <x v="0"/>
    <m/>
    <x v="0"/>
    <x v="4"/>
    <d v="2018-03-13T00:00:00"/>
    <s v="Fri"/>
    <x v="2"/>
    <s v="US-2018-114013"/>
    <n v="895"/>
    <s v="Ibico EB-19 Dual Function Manual Binding System"/>
    <s v="Chuck Magee"/>
    <n v="19134"/>
    <n v="-42"/>
    <n v="1"/>
    <n v="52"/>
  </r>
  <r>
    <n v="2"/>
    <x v="1"/>
    <x v="859"/>
    <x v="2"/>
    <x v="1"/>
    <n v="3"/>
    <x v="1"/>
    <x v="2"/>
    <x v="2"/>
    <x v="16"/>
    <x v="12"/>
    <s v="United States"/>
    <x v="651"/>
    <x v="0"/>
    <m/>
    <x v="0"/>
    <x v="4"/>
    <d v="2018-03-13T00:00:00"/>
    <s v="Fri"/>
    <x v="2"/>
    <s v="US-2018-114013"/>
    <n v="716"/>
    <s v="GBC VeloBind Cover Sets"/>
    <s v="Chuck Magee"/>
    <n v="19134"/>
    <n v="-15"/>
    <n v="5"/>
    <n v="23"/>
  </r>
  <r>
    <n v="2"/>
    <x v="1"/>
    <x v="859"/>
    <x v="2"/>
    <x v="1"/>
    <n v="3"/>
    <x v="1"/>
    <x v="8"/>
    <x v="0"/>
    <x v="16"/>
    <x v="12"/>
    <s v="United States"/>
    <x v="651"/>
    <x v="0"/>
    <m/>
    <x v="0"/>
    <x v="1"/>
    <d v="2018-03-13T00:00:00"/>
    <s v="Fri"/>
    <x v="2"/>
    <s v="US-2018-114013"/>
    <n v="956"/>
    <s v="Kensington Expert Mouse Optical USB Trackball for PC or Mac"/>
    <s v="Chuck Magee"/>
    <n v="19134"/>
    <n v="47"/>
    <n v="5"/>
    <n v="380"/>
  </r>
  <r>
    <n v="2"/>
    <x v="1"/>
    <x v="859"/>
    <x v="2"/>
    <x v="1"/>
    <n v="3"/>
    <x v="1"/>
    <x v="0"/>
    <x v="0"/>
    <x v="16"/>
    <x v="12"/>
    <s v="United States"/>
    <x v="651"/>
    <x v="0"/>
    <m/>
    <x v="0"/>
    <x v="6"/>
    <d v="2018-03-13T00:00:00"/>
    <s v="Fri"/>
    <x v="2"/>
    <s v="US-2018-114013"/>
    <n v="1294"/>
    <s v="Polycom CX600 IP Phone VoIP phone"/>
    <s v="Chuck Magee"/>
    <n v="19134"/>
    <n v="-117"/>
    <n v="3"/>
    <n v="540"/>
  </r>
  <r>
    <n v="2"/>
    <x v="1"/>
    <x v="859"/>
    <x v="2"/>
    <x v="1"/>
    <n v="3"/>
    <x v="1"/>
    <x v="13"/>
    <x v="0"/>
    <x v="16"/>
    <x v="12"/>
    <s v="United States"/>
    <x v="651"/>
    <x v="0"/>
    <m/>
    <x v="0"/>
    <x v="4"/>
    <d v="2018-03-13T00:00:00"/>
    <s v="Fri"/>
    <x v="2"/>
    <s v="US-2018-114013"/>
    <n v="1226"/>
    <s v="Okidata MB491 Multifunction Printer"/>
    <s v="Chuck Magee"/>
    <n v="19134"/>
    <n v="-644"/>
    <n v="3"/>
    <n v="449"/>
  </r>
  <r>
    <n v="6"/>
    <x v="0"/>
    <x v="890"/>
    <x v="2"/>
    <x v="0"/>
    <n v="6"/>
    <x v="2"/>
    <x v="14"/>
    <x v="1"/>
    <x v="398"/>
    <x v="24"/>
    <s v="United States"/>
    <x v="291"/>
    <x v="0"/>
    <m/>
    <x v="0"/>
    <x v="0"/>
    <d v="2018-09-08T00:00:00"/>
    <s v="Sun"/>
    <x v="0"/>
    <s v="US-2018-114174"/>
    <n v="388"/>
    <s v="Bush Westfield Collection Bookcases, Dark Cherry Finish"/>
    <s v="Chuck Magee"/>
    <n v="2148"/>
    <n v="14"/>
    <n v="3"/>
    <n v="174"/>
  </r>
  <r>
    <n v="6"/>
    <x v="0"/>
    <x v="890"/>
    <x v="2"/>
    <x v="0"/>
    <n v="6"/>
    <x v="2"/>
    <x v="10"/>
    <x v="2"/>
    <x v="398"/>
    <x v="24"/>
    <s v="United States"/>
    <x v="291"/>
    <x v="0"/>
    <m/>
    <x v="0"/>
    <x v="0"/>
    <d v="2018-09-08T00:00:00"/>
    <s v="Sun"/>
    <x v="0"/>
    <s v="US-2018-114174"/>
    <n v="231"/>
    <s v="Avery 52"/>
    <s v="Chuck Magee"/>
    <n v="2148"/>
    <n v="7"/>
    <n v="4"/>
    <n v="15"/>
  </r>
  <r>
    <n v="4"/>
    <x v="1"/>
    <x v="631"/>
    <x v="2"/>
    <x v="0"/>
    <n v="6"/>
    <x v="0"/>
    <x v="11"/>
    <x v="2"/>
    <x v="130"/>
    <x v="3"/>
    <s v="United States"/>
    <x v="702"/>
    <x v="1"/>
    <s v="Yes"/>
    <x v="1"/>
    <x v="1"/>
    <d v="2018-11-27T00:00:00"/>
    <s v="Fri"/>
    <x v="6"/>
    <s v="US-2018-114230"/>
    <n v="589"/>
    <s v="Eldon Simplefile Box Office"/>
    <s v="Anna Andreadi"/>
    <n v="85023"/>
    <n v="4"/>
    <n v="4"/>
    <n v="40"/>
  </r>
  <r>
    <n v="5"/>
    <x v="1"/>
    <x v="846"/>
    <x v="2"/>
    <x v="0"/>
    <n v="6"/>
    <x v="0"/>
    <x v="5"/>
    <x v="1"/>
    <x v="135"/>
    <x v="37"/>
    <s v="United States"/>
    <x v="616"/>
    <x v="1"/>
    <s v="Yes"/>
    <x v="1"/>
    <x v="1"/>
    <d v="2018-11-21T00:00:00"/>
    <s v="Sat"/>
    <x v="7"/>
    <s v="US-2018-114293"/>
    <n v="1179"/>
    <s v="Novimex Fabric Task Chair"/>
    <s v="Anna Andreadi"/>
    <n v="97030"/>
    <n v="-12"/>
    <n v="4"/>
    <n v="195"/>
  </r>
  <r>
    <n v="2"/>
    <x v="2"/>
    <x v="785"/>
    <x v="2"/>
    <x v="2"/>
    <n v="1"/>
    <x v="1"/>
    <x v="2"/>
    <x v="2"/>
    <x v="5"/>
    <x v="19"/>
    <s v="United States"/>
    <x v="657"/>
    <x v="0"/>
    <m/>
    <x v="0"/>
    <x v="4"/>
    <d v="2018-04-10T00:00:00"/>
    <s v="Tue"/>
    <x v="4"/>
    <s v="US-2018-114622"/>
    <n v="1642"/>
    <s v="Wilson Jones Hanging Recycled Pressboard Data Binders"/>
    <s v="Chuck Magee"/>
    <n v="45503"/>
    <n v="-7"/>
    <n v="2"/>
    <n v="9"/>
  </r>
  <r>
    <n v="1"/>
    <x v="0"/>
    <x v="721"/>
    <x v="2"/>
    <x v="2"/>
    <n v="1"/>
    <x v="1"/>
    <x v="3"/>
    <x v="2"/>
    <x v="515"/>
    <x v="1"/>
    <s v="United States"/>
    <x v="84"/>
    <x v="1"/>
    <m/>
    <x v="0"/>
    <x v="0"/>
    <d v="2018-12-06T00:00:00"/>
    <s v="Fri"/>
    <x v="6"/>
    <s v="US-2018-114776"/>
    <n v="1820"/>
    <s v="Xerox 216"/>
    <s v="Anna Andreadi"/>
    <n v="94509"/>
    <n v="9"/>
    <n v="3"/>
    <n v="19"/>
  </r>
  <r>
    <n v="5"/>
    <x v="2"/>
    <x v="628"/>
    <x v="2"/>
    <x v="1"/>
    <n v="3"/>
    <x v="2"/>
    <x v="15"/>
    <x v="2"/>
    <x v="1"/>
    <x v="1"/>
    <s v="United States"/>
    <x v="672"/>
    <x v="1"/>
    <m/>
    <x v="0"/>
    <x v="0"/>
    <d v="2018-09-19T00:00:00"/>
    <s v="Thu"/>
    <x v="0"/>
    <s v="US-2018-114888"/>
    <n v="971"/>
    <s v="Kleencut Forged Office Shears by Acme United Corporation"/>
    <s v="Anna Andreadi"/>
    <n v="94109"/>
    <n v="2"/>
    <n v="3"/>
    <n v="6"/>
  </r>
  <r>
    <n v="5"/>
    <x v="2"/>
    <x v="628"/>
    <x v="2"/>
    <x v="1"/>
    <n v="3"/>
    <x v="2"/>
    <x v="2"/>
    <x v="2"/>
    <x v="1"/>
    <x v="1"/>
    <s v="United States"/>
    <x v="672"/>
    <x v="1"/>
    <m/>
    <x v="0"/>
    <x v="1"/>
    <d v="2018-09-19T00:00:00"/>
    <s v="Thu"/>
    <x v="0"/>
    <s v="US-2018-114888"/>
    <n v="410"/>
    <s v="Cardinal Holdit Business Card Pockets"/>
    <s v="Anna Andreadi"/>
    <n v="94109"/>
    <n v="4"/>
    <n v="3"/>
    <n v="12"/>
  </r>
  <r>
    <n v="3"/>
    <x v="0"/>
    <x v="763"/>
    <x v="2"/>
    <x v="1"/>
    <n v="3"/>
    <x v="1"/>
    <x v="5"/>
    <x v="1"/>
    <x v="141"/>
    <x v="21"/>
    <s v="United States"/>
    <x v="667"/>
    <x v="3"/>
    <m/>
    <x v="0"/>
    <x v="0"/>
    <d v="2018-07-25T00:00:00"/>
    <s v="Wed"/>
    <x v="1"/>
    <s v="US-2018-115441"/>
    <n v="1213"/>
    <s v="Office Star Flex Back Scooter Chair with Aluminum Finish Frame"/>
    <s v="Kelly Williams"/>
    <n v="53209"/>
    <n v="97"/>
    <n v="4"/>
    <n v="404"/>
  </r>
  <r>
    <n v="3"/>
    <x v="0"/>
    <x v="763"/>
    <x v="2"/>
    <x v="1"/>
    <n v="3"/>
    <x v="1"/>
    <x v="9"/>
    <x v="1"/>
    <x v="141"/>
    <x v="21"/>
    <s v="United States"/>
    <x v="667"/>
    <x v="3"/>
    <m/>
    <x v="0"/>
    <x v="0"/>
    <d v="2018-07-25T00:00:00"/>
    <s v="Wed"/>
    <x v="1"/>
    <s v="US-2018-115441"/>
    <n v="566"/>
    <s v="Eldon Expressions Desk Accessory, Wood Photo Frame, Mahogany"/>
    <s v="Kelly Williams"/>
    <n v="53209"/>
    <n v="28"/>
    <n v="5"/>
    <n v="95"/>
  </r>
  <r>
    <n v="3"/>
    <x v="0"/>
    <x v="763"/>
    <x v="2"/>
    <x v="1"/>
    <n v="3"/>
    <x v="1"/>
    <x v="3"/>
    <x v="2"/>
    <x v="141"/>
    <x v="21"/>
    <s v="United States"/>
    <x v="667"/>
    <x v="3"/>
    <m/>
    <x v="0"/>
    <x v="0"/>
    <d v="2018-07-25T00:00:00"/>
    <s v="Wed"/>
    <x v="1"/>
    <s v="US-2018-115441"/>
    <n v="1486"/>
    <s v="Speediset Carbonless Redi-Letter 7 x 8 1/2"/>
    <s v="Kelly Williams"/>
    <n v="53209"/>
    <n v="10"/>
    <n v="2"/>
    <n v="21"/>
  </r>
  <r>
    <n v="3"/>
    <x v="0"/>
    <x v="763"/>
    <x v="2"/>
    <x v="1"/>
    <n v="3"/>
    <x v="1"/>
    <x v="0"/>
    <x v="0"/>
    <x v="141"/>
    <x v="21"/>
    <s v="United States"/>
    <x v="667"/>
    <x v="3"/>
    <m/>
    <x v="0"/>
    <x v="0"/>
    <d v="2018-07-25T00:00:00"/>
    <s v="Wed"/>
    <x v="1"/>
    <s v="US-2018-115441"/>
    <n v="992"/>
    <s v="LG Electronics Tone+ HBS-730 Bluetooth Headset"/>
    <s v="Kelly Williams"/>
    <n v="53209"/>
    <n v="83"/>
    <n v="5"/>
    <n v="298"/>
  </r>
  <r>
    <n v="3"/>
    <x v="0"/>
    <x v="763"/>
    <x v="2"/>
    <x v="1"/>
    <n v="3"/>
    <x v="1"/>
    <x v="8"/>
    <x v="0"/>
    <x v="141"/>
    <x v="21"/>
    <s v="United States"/>
    <x v="667"/>
    <x v="3"/>
    <m/>
    <x v="0"/>
    <x v="0"/>
    <d v="2018-07-25T00:00:00"/>
    <s v="Wed"/>
    <x v="1"/>
    <s v="US-2018-115441"/>
    <n v="1076"/>
    <s v="Memorex Froggy Flash Drive 8 GB"/>
    <s v="Kelly Williams"/>
    <n v="53209"/>
    <n v="48"/>
    <n v="7"/>
    <n v="124"/>
  </r>
  <r>
    <n v="6"/>
    <x v="0"/>
    <x v="890"/>
    <x v="2"/>
    <x v="0"/>
    <n v="6"/>
    <x v="0"/>
    <x v="1"/>
    <x v="1"/>
    <x v="452"/>
    <x v="10"/>
    <s v="United States"/>
    <x v="480"/>
    <x v="3"/>
    <m/>
    <x v="0"/>
    <x v="8"/>
    <d v="2018-09-08T00:00:00"/>
    <s v="Sun"/>
    <x v="0"/>
    <s v="US-2018-115455"/>
    <n v="369"/>
    <s v="Bretford CR8500 Series Meeting Room Furniture"/>
    <s v="Kelly Williams"/>
    <n v="60090"/>
    <n v="-301"/>
    <n v="3"/>
    <n v="601"/>
  </r>
  <r>
    <n v="6"/>
    <x v="0"/>
    <x v="890"/>
    <x v="2"/>
    <x v="0"/>
    <n v="6"/>
    <x v="0"/>
    <x v="9"/>
    <x v="1"/>
    <x v="452"/>
    <x v="10"/>
    <s v="United States"/>
    <x v="480"/>
    <x v="3"/>
    <m/>
    <x v="0"/>
    <x v="7"/>
    <d v="2018-09-08T00:00:00"/>
    <s v="Sun"/>
    <x v="0"/>
    <s v="US-2018-115455"/>
    <n v="616"/>
    <s v="Executive Impressions 12 Wall Clock"/>
    <s v="Kelly Williams"/>
    <n v="60090"/>
    <n v="-8"/>
    <n v="2"/>
    <n v="14"/>
  </r>
  <r>
    <n v="5"/>
    <x v="2"/>
    <x v="926"/>
    <x v="2"/>
    <x v="1"/>
    <n v="3"/>
    <x v="0"/>
    <x v="6"/>
    <x v="2"/>
    <x v="17"/>
    <x v="1"/>
    <s v="United States"/>
    <x v="151"/>
    <x v="1"/>
    <m/>
    <x v="0"/>
    <x v="0"/>
    <d v="2018-04-19T00:00:00"/>
    <s v="Thu"/>
    <x v="4"/>
    <s v="US-2018-115819"/>
    <n v="1120"/>
    <s v="Newell 307"/>
    <s v="Anna Andreadi"/>
    <n v="90049"/>
    <n v="2"/>
    <n v="3"/>
    <n v="5"/>
  </r>
  <r>
    <n v="5"/>
    <x v="2"/>
    <x v="926"/>
    <x v="2"/>
    <x v="1"/>
    <n v="3"/>
    <x v="0"/>
    <x v="3"/>
    <x v="2"/>
    <x v="17"/>
    <x v="1"/>
    <s v="United States"/>
    <x v="151"/>
    <x v="1"/>
    <m/>
    <x v="0"/>
    <x v="0"/>
    <d v="2018-04-19T00:00:00"/>
    <s v="Thu"/>
    <x v="4"/>
    <s v="US-2018-115819"/>
    <n v="96"/>
    <s v="Adams Telephone Message Book W/Dividers/Space For Phone Numbers, 5 1/4X8 1/2, 200/Messages"/>
    <s v="Anna Andreadi"/>
    <n v="90049"/>
    <n v="10"/>
    <n v="4"/>
    <n v="23"/>
  </r>
  <r>
    <n v="5"/>
    <x v="2"/>
    <x v="926"/>
    <x v="2"/>
    <x v="1"/>
    <n v="3"/>
    <x v="0"/>
    <x v="6"/>
    <x v="2"/>
    <x v="17"/>
    <x v="1"/>
    <s v="United States"/>
    <x v="151"/>
    <x v="1"/>
    <m/>
    <x v="0"/>
    <x v="0"/>
    <d v="2018-04-19T00:00:00"/>
    <s v="Thu"/>
    <x v="4"/>
    <s v="US-2018-115819"/>
    <n v="1239"/>
    <s v="Panasonic KP-4ABK Battery-Operated Pencil Sharpener"/>
    <s v="Anna Andreadi"/>
    <n v="90049"/>
    <n v="21"/>
    <n v="5"/>
    <n v="73"/>
  </r>
  <r>
    <n v="5"/>
    <x v="2"/>
    <x v="926"/>
    <x v="2"/>
    <x v="1"/>
    <n v="3"/>
    <x v="0"/>
    <x v="2"/>
    <x v="2"/>
    <x v="17"/>
    <x v="1"/>
    <s v="United States"/>
    <x v="151"/>
    <x v="1"/>
    <m/>
    <x v="0"/>
    <x v="1"/>
    <d v="2018-04-19T00:00:00"/>
    <s v="Thu"/>
    <x v="4"/>
    <s v="US-2018-115819"/>
    <n v="134"/>
    <s v="Angle-D Binders with Locking Rings, Label Holders"/>
    <s v="Anna Andreadi"/>
    <n v="90049"/>
    <n v="2"/>
    <n v="1"/>
    <n v="6"/>
  </r>
  <r>
    <n v="5"/>
    <x v="2"/>
    <x v="926"/>
    <x v="2"/>
    <x v="1"/>
    <n v="3"/>
    <x v="0"/>
    <x v="2"/>
    <x v="2"/>
    <x v="17"/>
    <x v="1"/>
    <s v="United States"/>
    <x v="151"/>
    <x v="1"/>
    <m/>
    <x v="0"/>
    <x v="1"/>
    <d v="2018-04-19T00:00:00"/>
    <s v="Thu"/>
    <x v="4"/>
    <s v="US-2018-115819"/>
    <n v="235"/>
    <s v="Avery Binder Labels"/>
    <s v="Anna Andreadi"/>
    <n v="90049"/>
    <n v="3"/>
    <n v="3"/>
    <n v="9"/>
  </r>
  <r>
    <n v="5"/>
    <x v="2"/>
    <x v="926"/>
    <x v="2"/>
    <x v="1"/>
    <n v="3"/>
    <x v="0"/>
    <x v="0"/>
    <x v="0"/>
    <x v="17"/>
    <x v="1"/>
    <s v="United States"/>
    <x v="151"/>
    <x v="1"/>
    <m/>
    <x v="0"/>
    <x v="1"/>
    <d v="2018-04-19T00:00:00"/>
    <s v="Thu"/>
    <x v="4"/>
    <s v="US-2018-115819"/>
    <n v="1303"/>
    <s v="PowerGen Dual USB Car Charger"/>
    <s v="Anna Andreadi"/>
    <n v="90049"/>
    <n v="13"/>
    <n v="5"/>
    <n v="40"/>
  </r>
  <r>
    <n v="0"/>
    <x v="0"/>
    <x v="801"/>
    <x v="2"/>
    <x v="3"/>
    <n v="0"/>
    <x v="0"/>
    <x v="2"/>
    <x v="2"/>
    <x v="107"/>
    <x v="34"/>
    <s v="United States"/>
    <x v="553"/>
    <x v="3"/>
    <s v="Yes"/>
    <x v="1"/>
    <x v="0"/>
    <d v="2018-10-06T00:00:00"/>
    <s v="Fri"/>
    <x v="8"/>
    <s v="US-2018-115952"/>
    <n v="236"/>
    <s v="Avery Binding System Hidden Tab Executive Style Index Sets"/>
    <s v="Kelly Williams"/>
    <n v="74133"/>
    <n v="14"/>
    <n v="5"/>
    <n v="29"/>
  </r>
  <r>
    <n v="5"/>
    <x v="1"/>
    <x v="686"/>
    <x v="2"/>
    <x v="0"/>
    <n v="6"/>
    <x v="1"/>
    <x v="8"/>
    <x v="0"/>
    <x v="74"/>
    <x v="4"/>
    <s v="United States"/>
    <x v="785"/>
    <x v="3"/>
    <m/>
    <x v="0"/>
    <x v="1"/>
    <d v="2018-01-03T00:00:00"/>
    <s v="Tue"/>
    <x v="11"/>
    <s v="US-2018-116365"/>
    <n v="920"/>
    <s v="Imation Clip USB flash drive - 8 GB"/>
    <s v="Kelly Williams"/>
    <n v="78207"/>
    <n v="-5"/>
    <n v="2"/>
    <n v="30"/>
  </r>
  <r>
    <n v="5"/>
    <x v="1"/>
    <x v="686"/>
    <x v="2"/>
    <x v="0"/>
    <n v="6"/>
    <x v="1"/>
    <x v="8"/>
    <x v="0"/>
    <x v="74"/>
    <x v="4"/>
    <s v="United States"/>
    <x v="785"/>
    <x v="3"/>
    <m/>
    <x v="0"/>
    <x v="1"/>
    <d v="2018-01-03T00:00:00"/>
    <s v="Tue"/>
    <x v="11"/>
    <s v="US-2018-116365"/>
    <n v="1615"/>
    <s v="WD My Passport Ultra 1TB Portable External Hard Drive"/>
    <s v="Kelly Williams"/>
    <n v="78207"/>
    <n v="-6"/>
    <n v="3"/>
    <n v="166"/>
  </r>
  <r>
    <n v="5"/>
    <x v="1"/>
    <x v="686"/>
    <x v="2"/>
    <x v="0"/>
    <n v="6"/>
    <x v="1"/>
    <x v="0"/>
    <x v="0"/>
    <x v="74"/>
    <x v="4"/>
    <s v="United States"/>
    <x v="785"/>
    <x v="3"/>
    <m/>
    <x v="0"/>
    <x v="1"/>
    <d v="2018-01-03T00:00:00"/>
    <s v="Tue"/>
    <x v="11"/>
    <s v="US-2018-116365"/>
    <n v="156"/>
    <s v="AT&amp;T 17929 Lendline Telephone"/>
    <s v="Kelly Williams"/>
    <n v="78207"/>
    <n v="14"/>
    <n v="5"/>
    <n v="181"/>
  </r>
  <r>
    <n v="2"/>
    <x v="2"/>
    <x v="881"/>
    <x v="2"/>
    <x v="2"/>
    <n v="1"/>
    <x v="0"/>
    <x v="9"/>
    <x v="1"/>
    <x v="22"/>
    <x v="5"/>
    <s v="United States"/>
    <x v="244"/>
    <x v="2"/>
    <m/>
    <x v="0"/>
    <x v="0"/>
    <d v="2018-10-22T00:00:00"/>
    <s v="Sun"/>
    <x v="8"/>
    <s v="US-2018-116400"/>
    <n v="571"/>
    <s v="Eldon Expressions Wood and Plastic Desk Accessories, Oak"/>
    <s v="Cassandra Brandow"/>
    <n v="23223"/>
    <n v="11"/>
    <n v="4"/>
    <n v="40"/>
  </r>
  <r>
    <n v="7"/>
    <x v="2"/>
    <x v="918"/>
    <x v="2"/>
    <x v="0"/>
    <n v="6"/>
    <x v="0"/>
    <x v="9"/>
    <x v="1"/>
    <x v="17"/>
    <x v="1"/>
    <s v="United States"/>
    <x v="21"/>
    <x v="1"/>
    <m/>
    <x v="0"/>
    <x v="0"/>
    <d v="2018-12-15T00:00:00"/>
    <s v="Sun"/>
    <x v="6"/>
    <s v="US-2018-116442"/>
    <n v="572"/>
    <s v="Eldon Expressions Wood Desk Accessories, Oak"/>
    <s v="Anna Andreadi"/>
    <n v="90004"/>
    <n v="4"/>
    <n v="2"/>
    <n v="15"/>
  </r>
  <r>
    <n v="3"/>
    <x v="2"/>
    <x v="758"/>
    <x v="2"/>
    <x v="2"/>
    <n v="1"/>
    <x v="1"/>
    <x v="3"/>
    <x v="2"/>
    <x v="17"/>
    <x v="1"/>
    <s v="United States"/>
    <x v="505"/>
    <x v="1"/>
    <m/>
    <x v="0"/>
    <x v="0"/>
    <d v="2018-12-25T00:00:00"/>
    <s v="Wed"/>
    <x v="6"/>
    <s v="US-2018-116729"/>
    <n v="1830"/>
    <s v="Xerox 225"/>
    <s v="Anna Andreadi"/>
    <n v="90049"/>
    <n v="22"/>
    <n v="7"/>
    <n v="45"/>
  </r>
  <r>
    <n v="3"/>
    <x v="2"/>
    <x v="758"/>
    <x v="2"/>
    <x v="2"/>
    <n v="1"/>
    <x v="1"/>
    <x v="8"/>
    <x v="0"/>
    <x v="17"/>
    <x v="1"/>
    <s v="United States"/>
    <x v="505"/>
    <x v="1"/>
    <m/>
    <x v="0"/>
    <x v="0"/>
    <d v="2018-12-25T00:00:00"/>
    <s v="Wed"/>
    <x v="6"/>
    <s v="US-2018-116729"/>
    <n v="1406"/>
    <s v="SanDisk Cruzer 64 GB USB Flash Drive"/>
    <s v="Anna Andreadi"/>
    <n v="90049"/>
    <n v="76"/>
    <n v="7"/>
    <n v="254"/>
  </r>
  <r>
    <n v="3"/>
    <x v="2"/>
    <x v="758"/>
    <x v="2"/>
    <x v="2"/>
    <n v="1"/>
    <x v="1"/>
    <x v="0"/>
    <x v="0"/>
    <x v="17"/>
    <x v="1"/>
    <s v="United States"/>
    <x v="505"/>
    <x v="1"/>
    <m/>
    <x v="0"/>
    <x v="1"/>
    <d v="2018-12-25T00:00:00"/>
    <s v="Wed"/>
    <x v="6"/>
    <s v="US-2018-116729"/>
    <n v="1394"/>
    <s v="Samsung Galaxy Note 2"/>
    <s v="Anna Andreadi"/>
    <n v="90049"/>
    <n v="258"/>
    <n v="7"/>
    <n v="2576"/>
  </r>
  <r>
    <n v="3"/>
    <x v="2"/>
    <x v="687"/>
    <x v="2"/>
    <x v="2"/>
    <n v="1"/>
    <x v="0"/>
    <x v="9"/>
    <x v="1"/>
    <x v="13"/>
    <x v="10"/>
    <s v="United States"/>
    <x v="189"/>
    <x v="3"/>
    <m/>
    <x v="0"/>
    <x v="7"/>
    <d v="2018-05-17T00:00:00"/>
    <s v="Tue"/>
    <x v="5"/>
    <s v="US-2018-117037"/>
    <n v="673"/>
    <s v="Flat Face Poster Frame"/>
    <s v="Kelly Williams"/>
    <n v="60653"/>
    <n v="-10"/>
    <n v="3"/>
    <n v="23"/>
  </r>
  <r>
    <n v="3"/>
    <x v="2"/>
    <x v="687"/>
    <x v="2"/>
    <x v="2"/>
    <n v="1"/>
    <x v="0"/>
    <x v="4"/>
    <x v="2"/>
    <x v="13"/>
    <x v="10"/>
    <s v="United States"/>
    <x v="189"/>
    <x v="3"/>
    <m/>
    <x v="0"/>
    <x v="1"/>
    <d v="2018-05-17T00:00:00"/>
    <s v="Tue"/>
    <x v="5"/>
    <s v="US-2018-117037"/>
    <n v="51"/>
    <s v="Acco Hot Clips Clips to Go"/>
    <s v="Kelly Williams"/>
    <n v="60653"/>
    <n v="2"/>
    <n v="3"/>
    <n v="8"/>
  </r>
  <r>
    <n v="3"/>
    <x v="2"/>
    <x v="687"/>
    <x v="2"/>
    <x v="2"/>
    <n v="1"/>
    <x v="0"/>
    <x v="3"/>
    <x v="2"/>
    <x v="13"/>
    <x v="10"/>
    <s v="United States"/>
    <x v="189"/>
    <x v="3"/>
    <m/>
    <x v="0"/>
    <x v="1"/>
    <d v="2018-05-17T00:00:00"/>
    <s v="Tue"/>
    <x v="5"/>
    <s v="US-2018-117037"/>
    <n v="1658"/>
    <s v="Wirebound Message Books, Four 2 3/4 x 5 Forms per Page, 200 Sets per Book"/>
    <s v="Kelly Williams"/>
    <n v="60653"/>
    <n v="10"/>
    <n v="8"/>
    <n v="31"/>
  </r>
  <r>
    <n v="3"/>
    <x v="2"/>
    <x v="687"/>
    <x v="2"/>
    <x v="2"/>
    <n v="1"/>
    <x v="0"/>
    <x v="2"/>
    <x v="2"/>
    <x v="13"/>
    <x v="10"/>
    <s v="United States"/>
    <x v="189"/>
    <x v="3"/>
    <m/>
    <x v="0"/>
    <x v="3"/>
    <d v="2018-05-17T00:00:00"/>
    <s v="Tue"/>
    <x v="5"/>
    <s v="US-2018-117037"/>
    <n v="61"/>
    <s v="Acco Recycled 2 Capacity Laser Printer Hanging Data Binders"/>
    <s v="Kelly Williams"/>
    <n v="60653"/>
    <n v="-5"/>
    <n v="1"/>
    <n v="3"/>
  </r>
  <r>
    <n v="4"/>
    <x v="1"/>
    <x v="798"/>
    <x v="2"/>
    <x v="0"/>
    <n v="6"/>
    <x v="2"/>
    <x v="2"/>
    <x v="2"/>
    <x v="1"/>
    <x v="1"/>
    <s v="United States"/>
    <x v="434"/>
    <x v="1"/>
    <m/>
    <x v="0"/>
    <x v="1"/>
    <d v="2018-10-27T00:00:00"/>
    <s v="Fri"/>
    <x v="8"/>
    <s v="US-2018-117387"/>
    <n v="258"/>
    <s v="Avery Legal 4-Ring Binder"/>
    <s v="Anna Andreadi"/>
    <n v="94122"/>
    <n v="25"/>
    <n v="4"/>
    <n v="67"/>
  </r>
  <r>
    <n v="6"/>
    <x v="0"/>
    <x v="932"/>
    <x v="2"/>
    <x v="0"/>
    <n v="6"/>
    <x v="0"/>
    <x v="9"/>
    <x v="1"/>
    <x v="31"/>
    <x v="18"/>
    <s v="United States"/>
    <x v="477"/>
    <x v="0"/>
    <m/>
    <x v="0"/>
    <x v="0"/>
    <d v="2018-11-14T00:00:00"/>
    <s v="Sat"/>
    <x v="7"/>
    <s v="US-2018-117541"/>
    <n v="1496"/>
    <s v="Stacking Trays by OIC"/>
    <s v="Chuck Magee"/>
    <n v="19711"/>
    <n v="7"/>
    <n v="4"/>
    <n v="20"/>
  </r>
  <r>
    <n v="6"/>
    <x v="0"/>
    <x v="932"/>
    <x v="2"/>
    <x v="0"/>
    <n v="6"/>
    <x v="0"/>
    <x v="3"/>
    <x v="2"/>
    <x v="31"/>
    <x v="18"/>
    <s v="United States"/>
    <x v="477"/>
    <x v="0"/>
    <m/>
    <x v="0"/>
    <x v="0"/>
    <d v="2018-11-14T00:00:00"/>
    <s v="Sat"/>
    <x v="7"/>
    <s v="US-2018-117541"/>
    <n v="1576"/>
    <s v="Tops Wirebound Message Log Books"/>
    <s v="Chuck Magee"/>
    <n v="19711"/>
    <n v="8"/>
    <n v="5"/>
    <n v="16"/>
  </r>
  <r>
    <n v="6"/>
    <x v="0"/>
    <x v="807"/>
    <x v="2"/>
    <x v="0"/>
    <n v="6"/>
    <x v="2"/>
    <x v="11"/>
    <x v="2"/>
    <x v="516"/>
    <x v="21"/>
    <s v="United States"/>
    <x v="254"/>
    <x v="3"/>
    <m/>
    <x v="0"/>
    <x v="0"/>
    <d v="2018-08-23T00:00:00"/>
    <s v="Mon"/>
    <x v="10"/>
    <s v="US-2018-117793"/>
    <n v="1271"/>
    <s v="Pizazz Global Quick File"/>
    <s v="Kelly Williams"/>
    <n v="53081"/>
    <n v="4"/>
    <n v="1"/>
    <n v="15"/>
  </r>
  <r>
    <n v="6"/>
    <x v="0"/>
    <x v="807"/>
    <x v="2"/>
    <x v="0"/>
    <n v="6"/>
    <x v="2"/>
    <x v="10"/>
    <x v="2"/>
    <x v="516"/>
    <x v="21"/>
    <s v="United States"/>
    <x v="254"/>
    <x v="3"/>
    <m/>
    <x v="0"/>
    <x v="0"/>
    <d v="2018-08-23T00:00:00"/>
    <s v="Mon"/>
    <x v="10"/>
    <s v="US-2018-117793"/>
    <n v="226"/>
    <s v="Avery 515"/>
    <s v="Kelly Williams"/>
    <n v="53081"/>
    <n v="18"/>
    <n v="3"/>
    <n v="38"/>
  </r>
  <r>
    <n v="6"/>
    <x v="0"/>
    <x v="807"/>
    <x v="2"/>
    <x v="0"/>
    <n v="6"/>
    <x v="2"/>
    <x v="10"/>
    <x v="2"/>
    <x v="516"/>
    <x v="21"/>
    <s v="United States"/>
    <x v="254"/>
    <x v="3"/>
    <m/>
    <x v="0"/>
    <x v="0"/>
    <d v="2018-08-23T00:00:00"/>
    <s v="Mon"/>
    <x v="10"/>
    <s v="US-2018-117793"/>
    <n v="1265"/>
    <s v="Permanent Self-Adhesive File Folder Labels for Typewriters, 1 1/8 x 3 1/2, White"/>
    <s v="Kelly Williams"/>
    <n v="53081"/>
    <n v="12"/>
    <n v="4"/>
    <n v="25"/>
  </r>
  <r>
    <n v="6"/>
    <x v="0"/>
    <x v="807"/>
    <x v="2"/>
    <x v="0"/>
    <n v="6"/>
    <x v="2"/>
    <x v="8"/>
    <x v="0"/>
    <x v="516"/>
    <x v="21"/>
    <s v="United States"/>
    <x v="254"/>
    <x v="3"/>
    <m/>
    <x v="0"/>
    <x v="0"/>
    <d v="2018-08-23T00:00:00"/>
    <s v="Mon"/>
    <x v="10"/>
    <s v="US-2018-117793"/>
    <n v="1061"/>
    <s v="Maxell 4.7GB DVD+R 5/Pack"/>
    <s v="Kelly Williams"/>
    <n v="53081"/>
    <n v="1"/>
    <n v="2"/>
    <n v="2"/>
  </r>
  <r>
    <n v="4"/>
    <x v="2"/>
    <x v="890"/>
    <x v="2"/>
    <x v="1"/>
    <n v="3"/>
    <x v="2"/>
    <x v="3"/>
    <x v="2"/>
    <x v="0"/>
    <x v="0"/>
    <s v="United States"/>
    <x v="656"/>
    <x v="0"/>
    <m/>
    <x v="0"/>
    <x v="0"/>
    <d v="2018-09-10T00:00:00"/>
    <s v="Tue"/>
    <x v="0"/>
    <s v="US-2018-118780"/>
    <n v="1659"/>
    <s v="Wirebound Message Books, Four 2 3/4 x 5 White Forms per Page"/>
    <s v="Chuck Magee"/>
    <n v="10011"/>
    <n v="3"/>
    <n v="1"/>
    <n v="7"/>
  </r>
  <r>
    <n v="4"/>
    <x v="2"/>
    <x v="890"/>
    <x v="2"/>
    <x v="1"/>
    <n v="3"/>
    <x v="2"/>
    <x v="11"/>
    <x v="2"/>
    <x v="0"/>
    <x v="0"/>
    <s v="United States"/>
    <x v="656"/>
    <x v="0"/>
    <m/>
    <x v="0"/>
    <x v="0"/>
    <d v="2018-09-10T00:00:00"/>
    <s v="Tue"/>
    <x v="0"/>
    <s v="US-2018-118780"/>
    <n v="52"/>
    <s v="Acco Perma 2700 Stacking Storage Drawers"/>
    <s v="Chuck Magee"/>
    <n v="10011"/>
    <n v="9"/>
    <n v="2"/>
    <n v="59"/>
  </r>
  <r>
    <n v="4"/>
    <x v="1"/>
    <x v="822"/>
    <x v="2"/>
    <x v="0"/>
    <n v="6"/>
    <x v="1"/>
    <x v="3"/>
    <x v="2"/>
    <x v="15"/>
    <x v="11"/>
    <s v="United States"/>
    <x v="374"/>
    <x v="1"/>
    <s v="Yes"/>
    <x v="1"/>
    <x v="0"/>
    <d v="2018-06-02T00:00:00"/>
    <s v="Mon"/>
    <x v="9"/>
    <s v="US-2018-119046"/>
    <n v="1355"/>
    <s v="Riverleaf Stik-Withit Designer Note Cubes"/>
    <s v="Anna Andreadi"/>
    <n v="98115"/>
    <n v="14"/>
    <n v="3"/>
    <n v="30"/>
  </r>
  <r>
    <n v="4"/>
    <x v="1"/>
    <x v="822"/>
    <x v="2"/>
    <x v="0"/>
    <n v="6"/>
    <x v="1"/>
    <x v="2"/>
    <x v="2"/>
    <x v="15"/>
    <x v="11"/>
    <s v="United States"/>
    <x v="374"/>
    <x v="1"/>
    <s v="Yes"/>
    <x v="1"/>
    <x v="1"/>
    <d v="2018-06-02T00:00:00"/>
    <s v="Mon"/>
    <x v="9"/>
    <s v="US-2018-119046"/>
    <n v="68"/>
    <s v="Acco Translucent Poly Ring Binders"/>
    <s v="Anna Andreadi"/>
    <n v="98115"/>
    <n v="4"/>
    <n v="3"/>
    <n v="11"/>
  </r>
  <r>
    <n v="4"/>
    <x v="1"/>
    <x v="822"/>
    <x v="2"/>
    <x v="0"/>
    <n v="6"/>
    <x v="1"/>
    <x v="2"/>
    <x v="2"/>
    <x v="15"/>
    <x v="11"/>
    <s v="United States"/>
    <x v="374"/>
    <x v="1"/>
    <s v="Yes"/>
    <x v="1"/>
    <x v="1"/>
    <d v="2018-06-02T00:00:00"/>
    <s v="Mon"/>
    <x v="9"/>
    <s v="US-2018-119046"/>
    <n v="58"/>
    <s v="Acco PRESSTEX Data Binder with Storage Hooks, Dark Blue, 14 7/8 X 11"/>
    <s v="Anna Andreadi"/>
    <n v="98115"/>
    <n v="19"/>
    <n v="12"/>
    <n v="52"/>
  </r>
  <r>
    <n v="4"/>
    <x v="1"/>
    <x v="821"/>
    <x v="2"/>
    <x v="0"/>
    <n v="6"/>
    <x v="0"/>
    <x v="3"/>
    <x v="2"/>
    <x v="17"/>
    <x v="1"/>
    <s v="United States"/>
    <x v="407"/>
    <x v="1"/>
    <m/>
    <x v="0"/>
    <x v="0"/>
    <d v="2018-03-12T00:00:00"/>
    <s v="Thu"/>
    <x v="2"/>
    <s v="US-2018-119270"/>
    <n v="787"/>
    <s v="Hammermill Color Copier Paper (28Lb. and 96 Bright)"/>
    <s v="Anna Andreadi"/>
    <n v="90036"/>
    <n v="9"/>
    <n v="2"/>
    <n v="20"/>
  </r>
  <r>
    <n v="3"/>
    <x v="2"/>
    <x v="790"/>
    <x v="2"/>
    <x v="2"/>
    <n v="1"/>
    <x v="0"/>
    <x v="0"/>
    <x v="0"/>
    <x v="381"/>
    <x v="32"/>
    <s v="United States"/>
    <x v="347"/>
    <x v="2"/>
    <m/>
    <x v="0"/>
    <x v="0"/>
    <d v="2018-11-25T00:00:00"/>
    <s v="Wed"/>
    <x v="7"/>
    <s v="US-2018-119298"/>
    <n v="1232"/>
    <s v="OtterBox Defender Series Case - Samsung Galaxy S4"/>
    <s v="Cassandra Brandow"/>
    <n v="72401"/>
    <n v="18"/>
    <n v="2"/>
    <n v="60"/>
  </r>
  <r>
    <n v="5"/>
    <x v="1"/>
    <x v="869"/>
    <x v="2"/>
    <x v="0"/>
    <n v="6"/>
    <x v="2"/>
    <x v="9"/>
    <x v="1"/>
    <x v="117"/>
    <x v="4"/>
    <s v="United States"/>
    <x v="128"/>
    <x v="3"/>
    <m/>
    <x v="0"/>
    <x v="7"/>
    <d v="2018-04-30T00:00:00"/>
    <s v="Mon"/>
    <x v="5"/>
    <s v="US-2018-120460"/>
    <n v="673"/>
    <s v="Flat Face Poster Frame"/>
    <s v="Kelly Williams"/>
    <n v="75081"/>
    <n v="-10"/>
    <n v="3"/>
    <n v="23"/>
  </r>
  <r>
    <n v="3"/>
    <x v="0"/>
    <x v="703"/>
    <x v="2"/>
    <x v="1"/>
    <n v="3"/>
    <x v="0"/>
    <x v="1"/>
    <x v="1"/>
    <x v="60"/>
    <x v="27"/>
    <s v="United States"/>
    <x v="677"/>
    <x v="2"/>
    <m/>
    <x v="0"/>
    <x v="6"/>
    <d v="2018-03-18T00:00:00"/>
    <s v="Wed"/>
    <x v="2"/>
    <s v="US-2018-120929"/>
    <n v="277"/>
    <s v="Balt Solid Wood Rectangular Table"/>
    <s v="Cassandra Brandow"/>
    <n v="38109"/>
    <n v="-95"/>
    <n v="3"/>
    <n v="190"/>
  </r>
  <r>
    <n v="5"/>
    <x v="1"/>
    <x v="727"/>
    <x v="2"/>
    <x v="0"/>
    <n v="6"/>
    <x v="0"/>
    <x v="1"/>
    <x v="1"/>
    <x v="144"/>
    <x v="5"/>
    <s v="United States"/>
    <x v="17"/>
    <x v="2"/>
    <m/>
    <x v="0"/>
    <x v="0"/>
    <d v="2018-09-05T00:00:00"/>
    <s v="Thu"/>
    <x v="0"/>
    <s v="US-2018-121013"/>
    <n v="424"/>
    <s v="Chromcraft Bull-Nose Wood 48 x 96 Rectangular Conference Tables"/>
    <s v="Cassandra Brandow"/>
    <n v="23320"/>
    <n v="314"/>
    <n v="3"/>
    <n v="1653"/>
  </r>
  <r>
    <n v="5"/>
    <x v="1"/>
    <x v="727"/>
    <x v="2"/>
    <x v="0"/>
    <n v="6"/>
    <x v="0"/>
    <x v="10"/>
    <x v="2"/>
    <x v="144"/>
    <x v="5"/>
    <s v="United States"/>
    <x v="17"/>
    <x v="2"/>
    <m/>
    <x v="0"/>
    <x v="0"/>
    <d v="2018-09-05T00:00:00"/>
    <s v="Thu"/>
    <x v="0"/>
    <s v="US-2018-121013"/>
    <n v="210"/>
    <s v="Avery 50"/>
    <s v="Cassandra Brandow"/>
    <n v="23320"/>
    <n v="12"/>
    <n v="2"/>
    <n v="25"/>
  </r>
  <r>
    <n v="4"/>
    <x v="1"/>
    <x v="726"/>
    <x v="2"/>
    <x v="0"/>
    <n v="6"/>
    <x v="0"/>
    <x v="8"/>
    <x v="0"/>
    <x v="16"/>
    <x v="12"/>
    <s v="United States"/>
    <x v="737"/>
    <x v="0"/>
    <m/>
    <x v="0"/>
    <x v="1"/>
    <d v="2018-03-10T00:00:00"/>
    <s v="Tue"/>
    <x v="2"/>
    <s v="US-2018-122182"/>
    <n v="1273"/>
    <s v="Plantronics Audio 478 Stereo USB Headset"/>
    <s v="Chuck Magee"/>
    <n v="19143"/>
    <n v="7"/>
    <n v="1"/>
    <n v="40"/>
  </r>
  <r>
    <n v="5"/>
    <x v="1"/>
    <x v="907"/>
    <x v="2"/>
    <x v="0"/>
    <n v="6"/>
    <x v="0"/>
    <x v="1"/>
    <x v="1"/>
    <x v="130"/>
    <x v="3"/>
    <s v="United States"/>
    <x v="39"/>
    <x v="1"/>
    <m/>
    <x v="0"/>
    <x v="8"/>
    <d v="2018-09-25T00:00:00"/>
    <s v="Wed"/>
    <x v="0"/>
    <s v="US-2018-122245"/>
    <n v="312"/>
    <s v="Bevis Boat-Shaped Conference Table"/>
    <s v="Anna Andreadi"/>
    <n v="85023"/>
    <n v="-204"/>
    <n v="3"/>
    <n v="393"/>
  </r>
  <r>
    <n v="6"/>
    <x v="0"/>
    <x v="1317"/>
    <x v="2"/>
    <x v="0"/>
    <n v="6"/>
    <x v="0"/>
    <x v="2"/>
    <x v="2"/>
    <x v="49"/>
    <x v="31"/>
    <s v="United States"/>
    <x v="262"/>
    <x v="1"/>
    <m/>
    <x v="0"/>
    <x v="4"/>
    <d v="2018-08-15T00:00:00"/>
    <s v="Sun"/>
    <x v="10"/>
    <s v="US-2018-123470"/>
    <n v="1310"/>
    <s v="Premium Transparent Presentation Covers by GBC"/>
    <s v="Anna Andreadi"/>
    <n v="80013"/>
    <n v="-14"/>
    <n v="3"/>
    <n v="19"/>
  </r>
  <r>
    <n v="6"/>
    <x v="0"/>
    <x v="1317"/>
    <x v="2"/>
    <x v="0"/>
    <n v="6"/>
    <x v="0"/>
    <x v="12"/>
    <x v="2"/>
    <x v="49"/>
    <x v="31"/>
    <s v="United States"/>
    <x v="262"/>
    <x v="1"/>
    <m/>
    <x v="0"/>
    <x v="1"/>
    <d v="2018-08-15T00:00:00"/>
    <s v="Sun"/>
    <x v="10"/>
    <s v="US-2018-123470"/>
    <n v="1584"/>
    <s v="Tripp Lite TLP810NET Broadband Surge for Modem/Fax"/>
    <s v="Anna Andreadi"/>
    <n v="80013"/>
    <n v="12"/>
    <n v="3"/>
    <n v="122"/>
  </r>
  <r>
    <n v="4"/>
    <x v="1"/>
    <x v="737"/>
    <x v="2"/>
    <x v="0"/>
    <n v="6"/>
    <x v="0"/>
    <x v="12"/>
    <x v="2"/>
    <x v="98"/>
    <x v="1"/>
    <s v="United States"/>
    <x v="729"/>
    <x v="1"/>
    <m/>
    <x v="0"/>
    <x v="0"/>
    <d v="2018-05-12T00:00:00"/>
    <s v="Thu"/>
    <x v="5"/>
    <s v="US-2018-123610"/>
    <n v="1502"/>
    <s v="Staple holder"/>
    <s v="Anna Andreadi"/>
    <n v="92691"/>
    <n v="2"/>
    <n v="1"/>
    <n v="9"/>
  </r>
  <r>
    <n v="4"/>
    <x v="1"/>
    <x v="737"/>
    <x v="2"/>
    <x v="0"/>
    <n v="6"/>
    <x v="0"/>
    <x v="8"/>
    <x v="0"/>
    <x v="98"/>
    <x v="1"/>
    <s v="United States"/>
    <x v="729"/>
    <x v="1"/>
    <m/>
    <x v="0"/>
    <x v="0"/>
    <d v="2018-05-12T00:00:00"/>
    <s v="Thu"/>
    <x v="5"/>
    <s v="US-2018-123610"/>
    <n v="1082"/>
    <s v="Memorex Mini Travel Drive 32 GB USB 2.0 Flash Drive"/>
    <s v="Anna Andreadi"/>
    <n v="92691"/>
    <n v="47"/>
    <n v="6"/>
    <n v="120"/>
  </r>
  <r>
    <n v="6"/>
    <x v="0"/>
    <x v="723"/>
    <x v="2"/>
    <x v="0"/>
    <n v="6"/>
    <x v="2"/>
    <x v="2"/>
    <x v="2"/>
    <x v="517"/>
    <x v="16"/>
    <s v="United States"/>
    <x v="396"/>
    <x v="2"/>
    <m/>
    <x v="0"/>
    <x v="4"/>
    <d v="2018-04-15T00:00:00"/>
    <s v="Sun"/>
    <x v="4"/>
    <s v="US-2018-123750"/>
    <n v="703"/>
    <s v="GBC ProClick 150 Presentation Binding System"/>
    <s v="Cassandra Brandow"/>
    <n v="28052"/>
    <n v="-145"/>
    <n v="2"/>
    <n v="190"/>
  </r>
  <r>
    <n v="6"/>
    <x v="0"/>
    <x v="723"/>
    <x v="2"/>
    <x v="0"/>
    <n v="6"/>
    <x v="2"/>
    <x v="8"/>
    <x v="0"/>
    <x v="517"/>
    <x v="16"/>
    <s v="United States"/>
    <x v="396"/>
    <x v="2"/>
    <m/>
    <x v="0"/>
    <x v="1"/>
    <d v="2018-04-15T00:00:00"/>
    <s v="Sun"/>
    <x v="4"/>
    <s v="US-2018-123750"/>
    <n v="922"/>
    <s v="Imation Secure+ Hardware Encrypted USB 2.0 Flash Drive; 16GB"/>
    <s v="Cassandra Brandow"/>
    <n v="28052"/>
    <n v="77"/>
    <n v="7"/>
    <n v="409"/>
  </r>
  <r>
    <n v="6"/>
    <x v="0"/>
    <x v="723"/>
    <x v="2"/>
    <x v="0"/>
    <n v="6"/>
    <x v="2"/>
    <x v="8"/>
    <x v="0"/>
    <x v="517"/>
    <x v="16"/>
    <s v="United States"/>
    <x v="396"/>
    <x v="2"/>
    <m/>
    <x v="0"/>
    <x v="1"/>
    <d v="2018-04-15T00:00:00"/>
    <s v="Sun"/>
    <x v="4"/>
    <s v="US-2018-123750"/>
    <n v="922"/>
    <s v="Imation Secure+ Hardware Encrypted USB 2.0 Flash Drive; 16GB"/>
    <s v="Cassandra Brandow"/>
    <n v="28052"/>
    <n v="55"/>
    <n v="5"/>
    <n v="292"/>
  </r>
  <r>
    <n v="6"/>
    <x v="0"/>
    <x v="723"/>
    <x v="2"/>
    <x v="0"/>
    <n v="6"/>
    <x v="2"/>
    <x v="11"/>
    <x v="2"/>
    <x v="517"/>
    <x v="16"/>
    <s v="United States"/>
    <x v="396"/>
    <x v="2"/>
    <m/>
    <x v="0"/>
    <x v="1"/>
    <d v="2018-04-15T00:00:00"/>
    <s v="Sun"/>
    <x v="4"/>
    <s v="US-2018-123750"/>
    <n v="1666"/>
    <s v="Woodgrain Magazine Files by Perma"/>
    <s v="Cassandra Brandow"/>
    <n v="28052"/>
    <n v="-1"/>
    <n v="2"/>
    <n v="5"/>
  </r>
  <r>
    <n v="5"/>
    <x v="1"/>
    <x v="907"/>
    <x v="2"/>
    <x v="0"/>
    <n v="6"/>
    <x v="1"/>
    <x v="5"/>
    <x v="1"/>
    <x v="353"/>
    <x v="21"/>
    <s v="United States"/>
    <x v="445"/>
    <x v="3"/>
    <m/>
    <x v="0"/>
    <x v="0"/>
    <d v="2018-09-25T00:00:00"/>
    <s v="Wed"/>
    <x v="0"/>
    <s v="US-2018-124163"/>
    <n v="753"/>
    <s v="Global Fabric Managers Chair, Dark Gray"/>
    <s v="Kelly Williams"/>
    <n v="54601"/>
    <n v="50"/>
    <n v="2"/>
    <n v="202"/>
  </r>
  <r>
    <n v="5"/>
    <x v="1"/>
    <x v="907"/>
    <x v="2"/>
    <x v="0"/>
    <n v="6"/>
    <x v="1"/>
    <x v="9"/>
    <x v="1"/>
    <x v="353"/>
    <x v="21"/>
    <s v="United States"/>
    <x v="445"/>
    <x v="3"/>
    <m/>
    <x v="0"/>
    <x v="0"/>
    <d v="2018-09-25T00:00:00"/>
    <s v="Wed"/>
    <x v="0"/>
    <s v="US-2018-124163"/>
    <n v="567"/>
    <s v="Eldon Expressions Mahogany Wood Desk Collection"/>
    <s v="Kelly Williams"/>
    <n v="54601"/>
    <n v="17"/>
    <n v="11"/>
    <n v="69"/>
  </r>
  <r>
    <n v="5"/>
    <x v="1"/>
    <x v="907"/>
    <x v="2"/>
    <x v="0"/>
    <n v="6"/>
    <x v="1"/>
    <x v="6"/>
    <x v="2"/>
    <x v="353"/>
    <x v="21"/>
    <s v="United States"/>
    <x v="445"/>
    <x v="3"/>
    <m/>
    <x v="0"/>
    <x v="0"/>
    <d v="2018-09-25T00:00:00"/>
    <s v="Wed"/>
    <x v="0"/>
    <s v="US-2018-124163"/>
    <n v="1048"/>
    <s v="Manco Dry-Lighter Erasable Highlighter"/>
    <s v="Kelly Williams"/>
    <n v="54601"/>
    <n v="1"/>
    <n v="1"/>
    <n v="3"/>
  </r>
  <r>
    <n v="5"/>
    <x v="1"/>
    <x v="907"/>
    <x v="2"/>
    <x v="0"/>
    <n v="6"/>
    <x v="1"/>
    <x v="8"/>
    <x v="0"/>
    <x v="353"/>
    <x v="21"/>
    <s v="United States"/>
    <x v="445"/>
    <x v="3"/>
    <m/>
    <x v="0"/>
    <x v="0"/>
    <d v="2018-09-25T00:00:00"/>
    <s v="Wed"/>
    <x v="0"/>
    <s v="US-2018-124163"/>
    <n v="1031"/>
    <s v="Logitech Wireless Headset h800"/>
    <s v="Kelly Williams"/>
    <n v="54601"/>
    <n v="175"/>
    <n v="5"/>
    <n v="500"/>
  </r>
  <r>
    <n v="6"/>
    <x v="0"/>
    <x v="646"/>
    <x v="2"/>
    <x v="0"/>
    <n v="6"/>
    <x v="0"/>
    <x v="5"/>
    <x v="1"/>
    <x v="63"/>
    <x v="1"/>
    <s v="United States"/>
    <x v="409"/>
    <x v="1"/>
    <m/>
    <x v="0"/>
    <x v="1"/>
    <d v="2018-09-25T00:00:00"/>
    <s v="Wed"/>
    <x v="8"/>
    <s v="US-2018-125402"/>
    <n v="737"/>
    <s v="Global Airflow Leather Mesh Back Chair, Black"/>
    <s v="Anna Andreadi"/>
    <n v="90805"/>
    <n v="60"/>
    <n v="4"/>
    <n v="483"/>
  </r>
  <r>
    <n v="6"/>
    <x v="0"/>
    <x v="646"/>
    <x v="2"/>
    <x v="0"/>
    <n v="6"/>
    <x v="0"/>
    <x v="10"/>
    <x v="2"/>
    <x v="63"/>
    <x v="1"/>
    <s v="United States"/>
    <x v="409"/>
    <x v="1"/>
    <m/>
    <x v="0"/>
    <x v="0"/>
    <d v="2018-09-25T00:00:00"/>
    <s v="Wed"/>
    <x v="8"/>
    <s v="US-2018-125402"/>
    <n v="224"/>
    <s v="Avery 513"/>
    <s v="Anna Andreadi"/>
    <n v="90805"/>
    <n v="2"/>
    <n v="1"/>
    <n v="5"/>
  </r>
  <r>
    <n v="6"/>
    <x v="0"/>
    <x v="646"/>
    <x v="2"/>
    <x v="0"/>
    <n v="6"/>
    <x v="0"/>
    <x v="6"/>
    <x v="2"/>
    <x v="63"/>
    <x v="1"/>
    <s v="United States"/>
    <x v="409"/>
    <x v="1"/>
    <m/>
    <x v="0"/>
    <x v="0"/>
    <d v="2018-09-25T00:00:00"/>
    <s v="Wed"/>
    <x v="8"/>
    <s v="US-2018-125402"/>
    <n v="1163"/>
    <s v="Newell 346"/>
    <s v="Anna Andreadi"/>
    <n v="90805"/>
    <n v="2"/>
    <n v="2"/>
    <n v="6"/>
  </r>
  <r>
    <n v="6"/>
    <x v="0"/>
    <x v="646"/>
    <x v="2"/>
    <x v="0"/>
    <n v="6"/>
    <x v="0"/>
    <x v="10"/>
    <x v="2"/>
    <x v="63"/>
    <x v="1"/>
    <s v="United States"/>
    <x v="409"/>
    <x v="1"/>
    <m/>
    <x v="0"/>
    <x v="0"/>
    <d v="2018-09-25T00:00:00"/>
    <s v="Wed"/>
    <x v="8"/>
    <s v="US-2018-125402"/>
    <n v="122"/>
    <s v="Alphabetical Labels for Top Tab Filing"/>
    <s v="Anna Andreadi"/>
    <n v="90805"/>
    <n v="15"/>
    <n v="2"/>
    <n v="30"/>
  </r>
  <r>
    <n v="6"/>
    <x v="0"/>
    <x v="646"/>
    <x v="2"/>
    <x v="0"/>
    <n v="6"/>
    <x v="0"/>
    <x v="3"/>
    <x v="2"/>
    <x v="63"/>
    <x v="1"/>
    <s v="United States"/>
    <x v="409"/>
    <x v="1"/>
    <m/>
    <x v="0"/>
    <x v="0"/>
    <d v="2018-09-25T00:00:00"/>
    <s v="Wed"/>
    <x v="8"/>
    <s v="US-2018-125402"/>
    <n v="128"/>
    <s v="Ampad Evidence Wirebond Steno Books, 6 x 9"/>
    <s v="Anna Andreadi"/>
    <n v="90805"/>
    <n v="5"/>
    <n v="5"/>
    <n v="11"/>
  </r>
  <r>
    <n v="6"/>
    <x v="0"/>
    <x v="646"/>
    <x v="2"/>
    <x v="0"/>
    <n v="6"/>
    <x v="0"/>
    <x v="16"/>
    <x v="0"/>
    <x v="63"/>
    <x v="1"/>
    <s v="United States"/>
    <x v="409"/>
    <x v="1"/>
    <m/>
    <x v="0"/>
    <x v="1"/>
    <d v="2018-09-25T00:00:00"/>
    <s v="Wed"/>
    <x v="8"/>
    <s v="US-2018-125402"/>
    <n v="402"/>
    <s v="Canon PC-428 Personal Copier"/>
    <s v="Anna Andreadi"/>
    <n v="90805"/>
    <n v="162"/>
    <n v="3"/>
    <n v="480"/>
  </r>
  <r>
    <n v="6"/>
    <x v="0"/>
    <x v="646"/>
    <x v="2"/>
    <x v="0"/>
    <n v="6"/>
    <x v="0"/>
    <x v="0"/>
    <x v="0"/>
    <x v="63"/>
    <x v="1"/>
    <s v="United States"/>
    <x v="409"/>
    <x v="1"/>
    <m/>
    <x v="0"/>
    <x v="1"/>
    <d v="2018-09-25T00:00:00"/>
    <s v="Wed"/>
    <x v="8"/>
    <s v="US-2018-125402"/>
    <n v="1460"/>
    <s v="SmartStand Mobile Device Holder, Assorted Colors"/>
    <s v="Anna Andreadi"/>
    <n v="90805"/>
    <n v="4"/>
    <n v="8"/>
    <n v="45"/>
  </r>
  <r>
    <n v="4"/>
    <x v="2"/>
    <x v="738"/>
    <x v="2"/>
    <x v="1"/>
    <n v="3"/>
    <x v="2"/>
    <x v="5"/>
    <x v="1"/>
    <x v="17"/>
    <x v="1"/>
    <s v="United States"/>
    <x v="362"/>
    <x v="1"/>
    <m/>
    <x v="0"/>
    <x v="1"/>
    <d v="2018-11-06T00:00:00"/>
    <s v="Fri"/>
    <x v="7"/>
    <s v="US-2018-125969"/>
    <n v="769"/>
    <s v="Global Task Chair, Black"/>
    <s v="Anna Andreadi"/>
    <n v="90004"/>
    <n v="-9"/>
    <n v="2"/>
    <n v="81"/>
  </r>
  <r>
    <n v="4"/>
    <x v="2"/>
    <x v="738"/>
    <x v="2"/>
    <x v="1"/>
    <n v="3"/>
    <x v="2"/>
    <x v="9"/>
    <x v="1"/>
    <x v="17"/>
    <x v="1"/>
    <s v="United States"/>
    <x v="362"/>
    <x v="1"/>
    <m/>
    <x v="0"/>
    <x v="0"/>
    <d v="2018-11-06T00:00:00"/>
    <s v="Fri"/>
    <x v="7"/>
    <s v="US-2018-125969"/>
    <n v="559"/>
    <s v="Eldon Cleatmat Plus Chair Mats for High Pile Carpets"/>
    <s v="Anna Andreadi"/>
    <n v="90004"/>
    <n v="26"/>
    <n v="3"/>
    <n v="239"/>
  </r>
  <r>
    <n v="0"/>
    <x v="0"/>
    <x v="928"/>
    <x v="2"/>
    <x v="3"/>
    <n v="0"/>
    <x v="2"/>
    <x v="10"/>
    <x v="2"/>
    <x v="0"/>
    <x v="0"/>
    <s v="United States"/>
    <x v="636"/>
    <x v="0"/>
    <m/>
    <x v="0"/>
    <x v="0"/>
    <d v="2018-07-01T00:00:00"/>
    <s v="Sun"/>
    <x v="1"/>
    <s v="US-2018-126431"/>
    <n v="184"/>
    <s v="Avery 477"/>
    <s v="Chuck Magee"/>
    <n v="10009"/>
    <n v="14"/>
    <n v="1"/>
    <n v="31"/>
  </r>
  <r>
    <n v="0"/>
    <x v="0"/>
    <x v="928"/>
    <x v="2"/>
    <x v="3"/>
    <n v="0"/>
    <x v="2"/>
    <x v="3"/>
    <x v="2"/>
    <x v="0"/>
    <x v="0"/>
    <s v="United States"/>
    <x v="636"/>
    <x v="0"/>
    <m/>
    <x v="0"/>
    <x v="0"/>
    <d v="2018-07-01T00:00:00"/>
    <s v="Sun"/>
    <x v="1"/>
    <s v="US-2018-126431"/>
    <n v="1477"/>
    <s v="Southworth 25% Cotton Antique Laid Paper &amp; Envelopes"/>
    <s v="Chuck Magee"/>
    <n v="10009"/>
    <n v="34"/>
    <n v="9"/>
    <n v="75"/>
  </r>
  <r>
    <n v="0"/>
    <x v="0"/>
    <x v="928"/>
    <x v="2"/>
    <x v="3"/>
    <n v="0"/>
    <x v="2"/>
    <x v="8"/>
    <x v="0"/>
    <x v="0"/>
    <x v="0"/>
    <s v="United States"/>
    <x v="636"/>
    <x v="0"/>
    <m/>
    <x v="0"/>
    <x v="0"/>
    <d v="2018-07-01T00:00:00"/>
    <s v="Sun"/>
    <x v="1"/>
    <s v="US-2018-126431"/>
    <n v="962"/>
    <s v="KeyTronic KT400U2 - Keyboard - Black"/>
    <s v="Chuck Magee"/>
    <n v="10009"/>
    <n v="6"/>
    <n v="3"/>
    <n v="31"/>
  </r>
  <r>
    <n v="7"/>
    <x v="2"/>
    <x v="891"/>
    <x v="2"/>
    <x v="0"/>
    <n v="6"/>
    <x v="1"/>
    <x v="1"/>
    <x v="1"/>
    <x v="17"/>
    <x v="1"/>
    <s v="United States"/>
    <x v="711"/>
    <x v="1"/>
    <m/>
    <x v="0"/>
    <x v="1"/>
    <d v="2018-08-21T00:00:00"/>
    <s v="Sat"/>
    <x v="10"/>
    <s v="US-2018-126452"/>
    <n v="369"/>
    <s v="Bretford CR8500 Series Meeting Room Furniture"/>
    <s v="Anna Andreadi"/>
    <n v="90004"/>
    <n v="180"/>
    <n v="9"/>
    <n v="2887"/>
  </r>
  <r>
    <n v="7"/>
    <x v="2"/>
    <x v="891"/>
    <x v="2"/>
    <x v="0"/>
    <n v="6"/>
    <x v="1"/>
    <x v="3"/>
    <x v="2"/>
    <x v="17"/>
    <x v="1"/>
    <s v="United States"/>
    <x v="711"/>
    <x v="1"/>
    <m/>
    <x v="0"/>
    <x v="0"/>
    <d v="2018-08-21T00:00:00"/>
    <s v="Sat"/>
    <x v="10"/>
    <s v="US-2018-126452"/>
    <n v="1797"/>
    <s v="Xerox 1997"/>
    <s v="Anna Andreadi"/>
    <n v="90004"/>
    <n v="6"/>
    <n v="2"/>
    <n v="13"/>
  </r>
  <r>
    <n v="7"/>
    <x v="2"/>
    <x v="891"/>
    <x v="2"/>
    <x v="0"/>
    <n v="6"/>
    <x v="1"/>
    <x v="3"/>
    <x v="2"/>
    <x v="17"/>
    <x v="1"/>
    <s v="United States"/>
    <x v="711"/>
    <x v="1"/>
    <m/>
    <x v="0"/>
    <x v="0"/>
    <d v="2018-08-21T00:00:00"/>
    <s v="Sat"/>
    <x v="10"/>
    <s v="US-2018-126452"/>
    <n v="1722"/>
    <s v="Xerox 1928"/>
    <s v="Anna Andreadi"/>
    <n v="90004"/>
    <n v="21"/>
    <n v="9"/>
    <n v="48"/>
  </r>
  <r>
    <n v="7"/>
    <x v="2"/>
    <x v="891"/>
    <x v="2"/>
    <x v="0"/>
    <n v="6"/>
    <x v="1"/>
    <x v="2"/>
    <x v="2"/>
    <x v="17"/>
    <x v="1"/>
    <s v="United States"/>
    <x v="711"/>
    <x v="1"/>
    <m/>
    <x v="0"/>
    <x v="1"/>
    <d v="2018-08-21T00:00:00"/>
    <s v="Sat"/>
    <x v="10"/>
    <s v="US-2018-126452"/>
    <n v="240"/>
    <s v="Avery Durable Slant Ring Binders"/>
    <s v="Anna Andreadi"/>
    <n v="90004"/>
    <n v="5"/>
    <n v="2"/>
    <n v="13"/>
  </r>
  <r>
    <n v="7"/>
    <x v="2"/>
    <x v="891"/>
    <x v="2"/>
    <x v="0"/>
    <n v="6"/>
    <x v="1"/>
    <x v="8"/>
    <x v="0"/>
    <x v="17"/>
    <x v="1"/>
    <s v="United States"/>
    <x v="711"/>
    <x v="1"/>
    <m/>
    <x v="0"/>
    <x v="0"/>
    <d v="2018-08-21T00:00:00"/>
    <s v="Sat"/>
    <x v="10"/>
    <s v="US-2018-126452"/>
    <n v="1014"/>
    <s v="Logitech Gaming G510s - Keyboard"/>
    <s v="Anna Andreadi"/>
    <n v="90004"/>
    <n v="92"/>
    <n v="3"/>
    <n v="255"/>
  </r>
  <r>
    <n v="7"/>
    <x v="2"/>
    <x v="891"/>
    <x v="2"/>
    <x v="0"/>
    <n v="6"/>
    <x v="1"/>
    <x v="0"/>
    <x v="0"/>
    <x v="17"/>
    <x v="1"/>
    <s v="United States"/>
    <x v="711"/>
    <x v="1"/>
    <m/>
    <x v="0"/>
    <x v="1"/>
    <d v="2018-08-21T00:00:00"/>
    <s v="Sat"/>
    <x v="10"/>
    <s v="US-2018-126452"/>
    <n v="139"/>
    <s v="Anker Astro Mini 3000mAh Ultra-Compact Portable Charger"/>
    <s v="Anna Andreadi"/>
    <n v="90004"/>
    <n v="-8"/>
    <n v="2"/>
    <n v="32"/>
  </r>
  <r>
    <n v="7"/>
    <x v="2"/>
    <x v="891"/>
    <x v="2"/>
    <x v="0"/>
    <n v="6"/>
    <x v="1"/>
    <x v="0"/>
    <x v="0"/>
    <x v="17"/>
    <x v="1"/>
    <s v="United States"/>
    <x v="711"/>
    <x v="1"/>
    <m/>
    <x v="0"/>
    <x v="1"/>
    <d v="2018-08-21T00:00:00"/>
    <s v="Sat"/>
    <x v="10"/>
    <s v="US-2018-126452"/>
    <n v="1106"/>
    <s v="Motorola HK250 Universal Bluetooth Headset"/>
    <s v="Anna Andreadi"/>
    <n v="90004"/>
    <n v="-21"/>
    <n v="5"/>
    <n v="92"/>
  </r>
  <r>
    <n v="6"/>
    <x v="0"/>
    <x v="789"/>
    <x v="2"/>
    <x v="0"/>
    <n v="6"/>
    <x v="1"/>
    <x v="9"/>
    <x v="1"/>
    <x v="4"/>
    <x v="4"/>
    <s v="United States"/>
    <x v="563"/>
    <x v="3"/>
    <m/>
    <x v="0"/>
    <x v="7"/>
    <d v="2018-10-08T00:00:00"/>
    <s v="Sun"/>
    <x v="8"/>
    <s v="US-2018-126844"/>
    <n v="469"/>
    <s v="Contemporary Wood/Metal Frame"/>
    <s v="Kelly Williams"/>
    <n v="77070"/>
    <n v="-32"/>
    <n v="8"/>
    <n v="52"/>
  </r>
  <r>
    <n v="5"/>
    <x v="1"/>
    <x v="631"/>
    <x v="2"/>
    <x v="0"/>
    <n v="6"/>
    <x v="0"/>
    <x v="0"/>
    <x v="0"/>
    <x v="16"/>
    <x v="12"/>
    <s v="United States"/>
    <x v="376"/>
    <x v="0"/>
    <m/>
    <x v="0"/>
    <x v="6"/>
    <d v="2018-11-26T00:00:00"/>
    <s v="Thu"/>
    <x v="6"/>
    <s v="US-2018-126893"/>
    <n v="1100"/>
    <s v="Mitel MiVoice 5330e IP Phone"/>
    <s v="Chuck Magee"/>
    <n v="19134"/>
    <n v="-115"/>
    <n v="3"/>
    <n v="495"/>
  </r>
  <r>
    <n v="6"/>
    <x v="0"/>
    <x v="802"/>
    <x v="2"/>
    <x v="0"/>
    <n v="6"/>
    <x v="2"/>
    <x v="1"/>
    <x v="1"/>
    <x v="5"/>
    <x v="37"/>
    <s v="United States"/>
    <x v="208"/>
    <x v="1"/>
    <m/>
    <x v="0"/>
    <x v="8"/>
    <d v="2018-12-15T00:00:00"/>
    <s v="Sun"/>
    <x v="6"/>
    <s v="US-2018-127334"/>
    <n v="370"/>
    <s v="Bretford Rectangular Conference Table Tops"/>
    <s v="Anna Andreadi"/>
    <n v="97477"/>
    <n v="-305"/>
    <n v="3"/>
    <n v="564"/>
  </r>
  <r>
    <n v="6"/>
    <x v="0"/>
    <x v="802"/>
    <x v="2"/>
    <x v="0"/>
    <n v="6"/>
    <x v="2"/>
    <x v="12"/>
    <x v="2"/>
    <x v="5"/>
    <x v="37"/>
    <s v="United States"/>
    <x v="208"/>
    <x v="1"/>
    <m/>
    <x v="0"/>
    <x v="1"/>
    <d v="2018-12-15T00:00:00"/>
    <s v="Sun"/>
    <x v="6"/>
    <s v="US-2018-127334"/>
    <n v="286"/>
    <s v="Belkin 5 Outlet SurgeMaster Power Centers"/>
    <s v="Anna Andreadi"/>
    <n v="97477"/>
    <n v="9"/>
    <n v="2"/>
    <n v="87"/>
  </r>
  <r>
    <n v="5"/>
    <x v="1"/>
    <x v="912"/>
    <x v="2"/>
    <x v="0"/>
    <n v="6"/>
    <x v="1"/>
    <x v="8"/>
    <x v="0"/>
    <x v="0"/>
    <x v="0"/>
    <s v="United States"/>
    <x v="548"/>
    <x v="0"/>
    <s v="Yes"/>
    <x v="1"/>
    <x v="0"/>
    <d v="2018-08-26T00:00:00"/>
    <s v="Thu"/>
    <x v="10"/>
    <s v="US-2018-127425"/>
    <n v="1273"/>
    <s v="Plantronics Audio 478 Stereo USB Headset"/>
    <s v="Chuck Magee"/>
    <n v="10035"/>
    <n v="87"/>
    <n v="5"/>
    <n v="250"/>
  </r>
  <r>
    <n v="5"/>
    <x v="1"/>
    <x v="912"/>
    <x v="2"/>
    <x v="0"/>
    <n v="6"/>
    <x v="1"/>
    <x v="0"/>
    <x v="0"/>
    <x v="0"/>
    <x v="0"/>
    <s v="United States"/>
    <x v="548"/>
    <x v="0"/>
    <s v="Yes"/>
    <x v="1"/>
    <x v="0"/>
    <d v="2018-08-26T00:00:00"/>
    <s v="Thu"/>
    <x v="10"/>
    <s v="US-2018-127425"/>
    <n v="1401"/>
    <s v="Samsung Replacement EH64AVFWE Premium Headset"/>
    <s v="Chuck Magee"/>
    <n v="10035"/>
    <n v="8"/>
    <n v="6"/>
    <n v="33"/>
  </r>
  <r>
    <n v="7"/>
    <x v="2"/>
    <x v="844"/>
    <x v="2"/>
    <x v="0"/>
    <n v="6"/>
    <x v="1"/>
    <x v="5"/>
    <x v="1"/>
    <x v="4"/>
    <x v="4"/>
    <s v="United States"/>
    <x v="245"/>
    <x v="3"/>
    <m/>
    <x v="0"/>
    <x v="2"/>
    <d v="2018-11-20T00:00:00"/>
    <s v="Fri"/>
    <x v="7"/>
    <s v="US-2018-127971"/>
    <n v="773"/>
    <s v="Global Wood Trimmed Managers Task Chair, Khaki"/>
    <s v="Kelly Williams"/>
    <n v="77095"/>
    <n v="-77"/>
    <n v="5"/>
    <n v="318"/>
  </r>
  <r>
    <n v="7"/>
    <x v="2"/>
    <x v="844"/>
    <x v="2"/>
    <x v="0"/>
    <n v="6"/>
    <x v="1"/>
    <x v="9"/>
    <x v="1"/>
    <x v="4"/>
    <x v="4"/>
    <s v="United States"/>
    <x v="245"/>
    <x v="3"/>
    <m/>
    <x v="0"/>
    <x v="7"/>
    <d v="2018-11-20T00:00:00"/>
    <s v="Fri"/>
    <x v="7"/>
    <s v="US-2018-127971"/>
    <n v="592"/>
    <s v="Eldon Wave Desk Accessories"/>
    <s v="Kelly Williams"/>
    <n v="77095"/>
    <n v="-3"/>
    <n v="3"/>
    <n v="7"/>
  </r>
  <r>
    <n v="7"/>
    <x v="2"/>
    <x v="844"/>
    <x v="2"/>
    <x v="0"/>
    <n v="6"/>
    <x v="1"/>
    <x v="0"/>
    <x v="0"/>
    <x v="4"/>
    <x v="4"/>
    <s v="United States"/>
    <x v="245"/>
    <x v="3"/>
    <m/>
    <x v="0"/>
    <x v="1"/>
    <d v="2018-11-20T00:00:00"/>
    <s v="Fri"/>
    <x v="7"/>
    <s v="US-2018-127971"/>
    <n v="1400"/>
    <s v="Samsung HM1900 Bluetooth Headset"/>
    <s v="Kelly Williams"/>
    <n v="77095"/>
    <n v="46"/>
    <n v="7"/>
    <n v="123"/>
  </r>
  <r>
    <n v="1"/>
    <x v="0"/>
    <x v="679"/>
    <x v="2"/>
    <x v="2"/>
    <n v="1"/>
    <x v="0"/>
    <x v="2"/>
    <x v="2"/>
    <x v="279"/>
    <x v="10"/>
    <s v="United States"/>
    <x v="461"/>
    <x v="3"/>
    <m/>
    <x v="0"/>
    <x v="3"/>
    <d v="2018-08-04T00:00:00"/>
    <s v="Wed"/>
    <x v="10"/>
    <s v="US-2018-128195"/>
    <n v="902"/>
    <s v="Ibico Presentation Index for Binding Systems"/>
    <s v="Kelly Williams"/>
    <n v="61604"/>
    <n v="-7"/>
    <n v="5"/>
    <n v="4"/>
  </r>
  <r>
    <n v="3"/>
    <x v="2"/>
    <x v="1318"/>
    <x v="2"/>
    <x v="2"/>
    <n v="1"/>
    <x v="1"/>
    <x v="11"/>
    <x v="2"/>
    <x v="16"/>
    <x v="12"/>
    <s v="United States"/>
    <x v="497"/>
    <x v="0"/>
    <m/>
    <x v="0"/>
    <x v="1"/>
    <d v="2018-06-02T00:00:00"/>
    <s v="Mon"/>
    <x v="9"/>
    <s v="US-2018-128293"/>
    <n v="418"/>
    <s v="Carina Double Wide Media Storage Towers in Natural &amp; Black"/>
    <s v="Chuck Magee"/>
    <n v="19120"/>
    <n v="-13"/>
    <n v="1"/>
    <n v="65"/>
  </r>
  <r>
    <n v="5"/>
    <x v="1"/>
    <x v="800"/>
    <x v="2"/>
    <x v="0"/>
    <n v="6"/>
    <x v="0"/>
    <x v="3"/>
    <x v="2"/>
    <x v="15"/>
    <x v="11"/>
    <s v="United States"/>
    <x v="768"/>
    <x v="1"/>
    <m/>
    <x v="0"/>
    <x v="0"/>
    <d v="2018-09-15T00:00:00"/>
    <s v="Sun"/>
    <x v="0"/>
    <s v="US-2018-128678"/>
    <n v="1572"/>
    <s v="TOPS Important Message Pads, Canary, 4-1/4 x 5-1/2, 50 Sheets per Pad"/>
    <s v="Anna Andreadi"/>
    <n v="98105"/>
    <n v="10"/>
    <n v="5"/>
    <n v="21"/>
  </r>
  <r>
    <n v="5"/>
    <x v="1"/>
    <x v="800"/>
    <x v="2"/>
    <x v="0"/>
    <n v="6"/>
    <x v="0"/>
    <x v="2"/>
    <x v="2"/>
    <x v="15"/>
    <x v="11"/>
    <s v="United States"/>
    <x v="768"/>
    <x v="1"/>
    <m/>
    <x v="0"/>
    <x v="1"/>
    <d v="2018-09-15T00:00:00"/>
    <s v="Sun"/>
    <x v="0"/>
    <s v="US-2018-128678"/>
    <n v="414"/>
    <s v="Cardinal Slant-D Ring Binder, Heavy Gauge Vinyl"/>
    <s v="Anna Andreadi"/>
    <n v="98105"/>
    <n v="16"/>
    <n v="7"/>
    <n v="49"/>
  </r>
  <r>
    <n v="4"/>
    <x v="1"/>
    <x v="859"/>
    <x v="2"/>
    <x v="0"/>
    <n v="6"/>
    <x v="0"/>
    <x v="1"/>
    <x v="1"/>
    <x v="275"/>
    <x v="25"/>
    <s v="United States"/>
    <x v="399"/>
    <x v="0"/>
    <m/>
    <x v="0"/>
    <x v="2"/>
    <d v="2018-03-11T00:00:00"/>
    <s v="Wed"/>
    <x v="2"/>
    <s v="US-2018-128902"/>
    <n v="429"/>
    <s v="Chromcraft Round Conference Tables"/>
    <s v="Chuck Magee"/>
    <n v="8360"/>
    <n v="-31"/>
    <n v="2"/>
    <n v="244"/>
  </r>
  <r>
    <n v="2"/>
    <x v="1"/>
    <x v="901"/>
    <x v="2"/>
    <x v="1"/>
    <n v="3"/>
    <x v="1"/>
    <x v="9"/>
    <x v="1"/>
    <x v="16"/>
    <x v="12"/>
    <s v="United States"/>
    <x v="242"/>
    <x v="0"/>
    <m/>
    <x v="0"/>
    <x v="1"/>
    <d v="2018-10-09T00:00:00"/>
    <s v="Mon"/>
    <x v="8"/>
    <s v="US-2018-128909"/>
    <n v="1044"/>
    <s v="Luxo Professional Magnifying Clamp-On Fluorescent Lamps"/>
    <s v="Chuck Magee"/>
    <n v="19143"/>
    <n v="-25"/>
    <n v="4"/>
    <n v="333"/>
  </r>
  <r>
    <n v="2"/>
    <x v="1"/>
    <x v="901"/>
    <x v="2"/>
    <x v="1"/>
    <n v="3"/>
    <x v="1"/>
    <x v="3"/>
    <x v="2"/>
    <x v="16"/>
    <x v="12"/>
    <s v="United States"/>
    <x v="242"/>
    <x v="0"/>
    <m/>
    <x v="0"/>
    <x v="1"/>
    <d v="2018-10-09T00:00:00"/>
    <s v="Mon"/>
    <x v="8"/>
    <s v="US-2018-128909"/>
    <n v="1743"/>
    <s v="Xerox 1947"/>
    <s v="Chuck Magee"/>
    <n v="19143"/>
    <n v="6"/>
    <n v="4"/>
    <n v="19"/>
  </r>
  <r>
    <n v="4"/>
    <x v="1"/>
    <x v="853"/>
    <x v="2"/>
    <x v="0"/>
    <n v="6"/>
    <x v="1"/>
    <x v="9"/>
    <x v="1"/>
    <x v="35"/>
    <x v="19"/>
    <s v="United States"/>
    <x v="141"/>
    <x v="0"/>
    <m/>
    <x v="0"/>
    <x v="1"/>
    <d v="2018-09-23T00:00:00"/>
    <s v="Mon"/>
    <x v="0"/>
    <s v="US-2018-129469"/>
    <n v="1367"/>
    <s v="Rubbermaid ClusterMat Chairmats, Mat Size- 66 x 60, Lip 20 x 11 -90 Degree Angle"/>
    <s v="Chuck Magee"/>
    <n v="45014"/>
    <n v="-27"/>
    <n v="6"/>
    <n v="533"/>
  </r>
  <r>
    <n v="4"/>
    <x v="1"/>
    <x v="853"/>
    <x v="2"/>
    <x v="0"/>
    <n v="6"/>
    <x v="1"/>
    <x v="6"/>
    <x v="2"/>
    <x v="35"/>
    <x v="19"/>
    <s v="United States"/>
    <x v="141"/>
    <x v="0"/>
    <m/>
    <x v="0"/>
    <x v="1"/>
    <d v="2018-09-23T00:00:00"/>
    <s v="Mon"/>
    <x v="0"/>
    <s v="US-2018-129469"/>
    <n v="527"/>
    <s v="Dixon Ticonderoga Maple Cedar Pencil, #2"/>
    <s v="Chuck Magee"/>
    <n v="45014"/>
    <n v="0"/>
    <n v="2"/>
    <n v="5"/>
  </r>
  <r>
    <n v="4"/>
    <x v="1"/>
    <x v="871"/>
    <x v="2"/>
    <x v="0"/>
    <n v="6"/>
    <x v="2"/>
    <x v="10"/>
    <x v="2"/>
    <x v="333"/>
    <x v="1"/>
    <s v="United States"/>
    <x v="524"/>
    <x v="1"/>
    <m/>
    <x v="0"/>
    <x v="0"/>
    <d v="2018-12-27T00:00:00"/>
    <s v="Fri"/>
    <x v="6"/>
    <s v="US-2018-131058"/>
    <n v="243"/>
    <s v="Avery File Folder Labels"/>
    <s v="Anna Andreadi"/>
    <n v="92704"/>
    <n v="10"/>
    <n v="7"/>
    <n v="20"/>
  </r>
  <r>
    <n v="4"/>
    <x v="2"/>
    <x v="868"/>
    <x v="2"/>
    <x v="1"/>
    <n v="3"/>
    <x v="1"/>
    <x v="15"/>
    <x v="2"/>
    <x v="13"/>
    <x v="10"/>
    <s v="United States"/>
    <x v="137"/>
    <x v="3"/>
    <m/>
    <x v="0"/>
    <x v="1"/>
    <d v="2018-12-09T00:00:00"/>
    <s v="Mon"/>
    <x v="6"/>
    <s v="US-2018-131114"/>
    <n v="82"/>
    <s v="Acme Office Executive Series Stainless Steel Trimmers"/>
    <s v="Kelly Williams"/>
    <n v="60610"/>
    <n v="2"/>
    <n v="3"/>
    <n v="21"/>
  </r>
  <r>
    <n v="4"/>
    <x v="2"/>
    <x v="868"/>
    <x v="2"/>
    <x v="1"/>
    <n v="3"/>
    <x v="1"/>
    <x v="12"/>
    <x v="2"/>
    <x v="13"/>
    <x v="10"/>
    <s v="United States"/>
    <x v="137"/>
    <x v="3"/>
    <m/>
    <x v="0"/>
    <x v="3"/>
    <d v="2018-12-09T00:00:00"/>
    <s v="Mon"/>
    <x v="6"/>
    <s v="US-2018-131114"/>
    <n v="287"/>
    <s v="Belkin 6 Outlet Metallic Surge Strip"/>
    <s v="Kelly Williams"/>
    <n v="60610"/>
    <n v="-12"/>
    <n v="2"/>
    <n v="4"/>
  </r>
  <r>
    <n v="4"/>
    <x v="2"/>
    <x v="868"/>
    <x v="2"/>
    <x v="1"/>
    <n v="3"/>
    <x v="1"/>
    <x v="8"/>
    <x v="0"/>
    <x v="13"/>
    <x v="10"/>
    <s v="United States"/>
    <x v="137"/>
    <x v="3"/>
    <m/>
    <x v="0"/>
    <x v="1"/>
    <d v="2018-12-09T00:00:00"/>
    <s v="Mon"/>
    <x v="6"/>
    <s v="US-2018-131114"/>
    <n v="969"/>
    <s v="Kingston Digital DataTraveler 8GB USB 2.0"/>
    <s v="Kelly Williams"/>
    <n v="60610"/>
    <n v="-1"/>
    <n v="4"/>
    <n v="19"/>
  </r>
  <r>
    <n v="4"/>
    <x v="1"/>
    <x v="645"/>
    <x v="2"/>
    <x v="0"/>
    <n v="6"/>
    <x v="0"/>
    <x v="11"/>
    <x v="2"/>
    <x v="117"/>
    <x v="4"/>
    <s v="United States"/>
    <x v="156"/>
    <x v="3"/>
    <s v="Yes"/>
    <x v="1"/>
    <x v="1"/>
    <d v="2018-07-10T00:00:00"/>
    <s v="Tue"/>
    <x v="1"/>
    <s v="US-2018-131149"/>
    <n v="660"/>
    <s v="Fellowes Strictly Business Drawer File, Letter/Legal Size"/>
    <s v="Kelly Williams"/>
    <n v="75081"/>
    <n v="-34"/>
    <n v="3"/>
    <n v="338"/>
  </r>
  <r>
    <n v="4"/>
    <x v="1"/>
    <x v="645"/>
    <x v="2"/>
    <x v="0"/>
    <n v="6"/>
    <x v="0"/>
    <x v="6"/>
    <x v="2"/>
    <x v="117"/>
    <x v="4"/>
    <s v="United States"/>
    <x v="156"/>
    <x v="3"/>
    <s v="Yes"/>
    <x v="1"/>
    <x v="1"/>
    <d v="2018-07-10T00:00:00"/>
    <s v="Tue"/>
    <x v="1"/>
    <s v="US-2018-131149"/>
    <n v="357"/>
    <s v="Boston Heavy-Duty Trimline Electric Pencil Sharpeners"/>
    <s v="Kelly Williams"/>
    <n v="75081"/>
    <n v="17"/>
    <n v="4"/>
    <n v="154"/>
  </r>
  <r>
    <n v="4"/>
    <x v="1"/>
    <x v="850"/>
    <x v="2"/>
    <x v="0"/>
    <n v="6"/>
    <x v="0"/>
    <x v="1"/>
    <x v="1"/>
    <x v="4"/>
    <x v="4"/>
    <s v="United States"/>
    <x v="347"/>
    <x v="3"/>
    <m/>
    <x v="0"/>
    <x v="2"/>
    <d v="2018-11-05T00:00:00"/>
    <s v="Thu"/>
    <x v="7"/>
    <s v="US-2018-131611"/>
    <n v="974"/>
    <s v="Laminate Occasional Tables"/>
    <s v="Kelly Williams"/>
    <n v="77036"/>
    <n v="-160"/>
    <n v="8"/>
    <n v="863"/>
  </r>
  <r>
    <n v="4"/>
    <x v="1"/>
    <x v="850"/>
    <x v="2"/>
    <x v="0"/>
    <n v="6"/>
    <x v="0"/>
    <x v="14"/>
    <x v="1"/>
    <x v="4"/>
    <x v="4"/>
    <s v="United States"/>
    <x v="347"/>
    <x v="3"/>
    <m/>
    <x v="0"/>
    <x v="10"/>
    <d v="2018-11-05T00:00:00"/>
    <s v="Thu"/>
    <x v="7"/>
    <s v="US-2018-131611"/>
    <n v="1228"/>
    <s v="OSullivan Plantations 2-Door Library in Landvery Oak"/>
    <s v="Kelly Williams"/>
    <n v="77036"/>
    <n v="-225"/>
    <n v="7"/>
    <n v="957"/>
  </r>
  <r>
    <n v="4"/>
    <x v="1"/>
    <x v="850"/>
    <x v="2"/>
    <x v="0"/>
    <n v="6"/>
    <x v="0"/>
    <x v="2"/>
    <x v="2"/>
    <x v="4"/>
    <x v="4"/>
    <s v="United States"/>
    <x v="347"/>
    <x v="3"/>
    <m/>
    <x v="0"/>
    <x v="3"/>
    <d v="2018-11-05T00:00:00"/>
    <s v="Thu"/>
    <x v="7"/>
    <s v="US-2018-131611"/>
    <n v="1310"/>
    <s v="Premium Transparent Presentation Covers by GBC"/>
    <s v="Kelly Williams"/>
    <n v="77036"/>
    <n v="-20"/>
    <n v="3"/>
    <n v="13"/>
  </r>
  <r>
    <n v="4"/>
    <x v="1"/>
    <x v="850"/>
    <x v="2"/>
    <x v="0"/>
    <n v="6"/>
    <x v="0"/>
    <x v="2"/>
    <x v="2"/>
    <x v="4"/>
    <x v="4"/>
    <s v="United States"/>
    <x v="347"/>
    <x v="3"/>
    <m/>
    <x v="0"/>
    <x v="3"/>
    <d v="2018-11-05T00:00:00"/>
    <s v="Thu"/>
    <x v="7"/>
    <s v="US-2018-131611"/>
    <n v="1519"/>
    <s v="Storex Dura Pro Binders"/>
    <s v="Kelly Williams"/>
    <n v="77036"/>
    <n v="-6"/>
    <n v="3"/>
    <n v="4"/>
  </r>
  <r>
    <n v="4"/>
    <x v="1"/>
    <x v="850"/>
    <x v="2"/>
    <x v="0"/>
    <n v="6"/>
    <x v="0"/>
    <x v="8"/>
    <x v="0"/>
    <x v="4"/>
    <x v="4"/>
    <s v="United States"/>
    <x v="347"/>
    <x v="3"/>
    <m/>
    <x v="0"/>
    <x v="1"/>
    <d v="2018-11-05T00:00:00"/>
    <s v="Thu"/>
    <x v="7"/>
    <s v="US-2018-131611"/>
    <n v="1030"/>
    <s v="Logitech Wireless Headset H600 Over-The-Head Design"/>
    <s v="Kelly Williams"/>
    <n v="77036"/>
    <n v="45"/>
    <n v="5"/>
    <n v="172"/>
  </r>
  <r>
    <n v="2"/>
    <x v="1"/>
    <x v="631"/>
    <x v="2"/>
    <x v="1"/>
    <n v="3"/>
    <x v="1"/>
    <x v="8"/>
    <x v="0"/>
    <x v="117"/>
    <x v="4"/>
    <s v="United States"/>
    <x v="170"/>
    <x v="3"/>
    <m/>
    <x v="0"/>
    <x v="1"/>
    <d v="2018-11-29T00:00:00"/>
    <s v="Sun"/>
    <x v="6"/>
    <s v="US-2018-131674"/>
    <n v="1078"/>
    <s v="Memorex Micro Travel Drive 32 GB"/>
    <s v="Kelly Williams"/>
    <n v="75217"/>
    <n v="17"/>
    <n v="2"/>
    <n v="58"/>
  </r>
  <r>
    <n v="2"/>
    <x v="2"/>
    <x v="854"/>
    <x v="2"/>
    <x v="2"/>
    <n v="1"/>
    <x v="0"/>
    <x v="2"/>
    <x v="2"/>
    <x v="518"/>
    <x v="2"/>
    <s v="United States"/>
    <x v="503"/>
    <x v="2"/>
    <m/>
    <x v="0"/>
    <x v="4"/>
    <d v="2018-07-29T00:00:00"/>
    <s v="Sun"/>
    <x v="1"/>
    <s v="US-2018-131891"/>
    <n v="272"/>
    <s v="Avery Triangle Shaped Sheet Lifters, Black, 2/Pack"/>
    <s v="Cassandra Brandow"/>
    <n v="32503"/>
    <n v="-1"/>
    <n v="3"/>
    <n v="2"/>
  </r>
  <r>
    <n v="3"/>
    <x v="0"/>
    <x v="828"/>
    <x v="2"/>
    <x v="1"/>
    <n v="3"/>
    <x v="0"/>
    <x v="2"/>
    <x v="2"/>
    <x v="17"/>
    <x v="1"/>
    <s v="United States"/>
    <x v="156"/>
    <x v="1"/>
    <m/>
    <x v="0"/>
    <x v="1"/>
    <d v="2018-10-29T00:00:00"/>
    <s v="Sun"/>
    <x v="7"/>
    <s v="US-2018-131912"/>
    <n v="1843"/>
    <s v="XtraLife ClearVue Slant-D Ring Binder, White, 3"/>
    <s v="Anna Andreadi"/>
    <n v="90008"/>
    <n v="4"/>
    <n v="1"/>
    <n v="12"/>
  </r>
  <r>
    <n v="4"/>
    <x v="1"/>
    <x v="950"/>
    <x v="2"/>
    <x v="0"/>
    <n v="6"/>
    <x v="1"/>
    <x v="4"/>
    <x v="2"/>
    <x v="519"/>
    <x v="4"/>
    <s v="United States"/>
    <x v="79"/>
    <x v="3"/>
    <m/>
    <x v="0"/>
    <x v="1"/>
    <d v="2018-04-15T00:00:00"/>
    <s v="Sun"/>
    <x v="4"/>
    <s v="US-2018-132423"/>
    <n v="910"/>
    <s v="Ideal Clamps"/>
    <s v="Kelly Williams"/>
    <n v="76051"/>
    <n v="3"/>
    <n v="5"/>
    <n v="8"/>
  </r>
  <r>
    <n v="4"/>
    <x v="1"/>
    <x v="950"/>
    <x v="2"/>
    <x v="0"/>
    <n v="6"/>
    <x v="1"/>
    <x v="6"/>
    <x v="2"/>
    <x v="519"/>
    <x v="4"/>
    <s v="United States"/>
    <x v="79"/>
    <x v="3"/>
    <m/>
    <x v="0"/>
    <x v="1"/>
    <d v="2018-04-15T00:00:00"/>
    <s v="Sun"/>
    <x v="4"/>
    <s v="US-2018-132423"/>
    <n v="526"/>
    <s v="Dixon Ticonderoga Erasable Colored Pencil Set, 12-Color"/>
    <s v="Kelly Williams"/>
    <n v="76051"/>
    <n v="6"/>
    <n v="7"/>
    <n v="33"/>
  </r>
  <r>
    <n v="5"/>
    <x v="1"/>
    <x v="844"/>
    <x v="2"/>
    <x v="0"/>
    <n v="6"/>
    <x v="0"/>
    <x v="10"/>
    <x v="2"/>
    <x v="4"/>
    <x v="4"/>
    <s v="United States"/>
    <x v="581"/>
    <x v="3"/>
    <m/>
    <x v="0"/>
    <x v="1"/>
    <d v="2018-11-22T00:00:00"/>
    <s v="Sun"/>
    <x v="7"/>
    <s v="US-2018-132577"/>
    <n v="203"/>
    <s v="Avery 494"/>
    <s v="Kelly Williams"/>
    <n v="77095"/>
    <n v="1"/>
    <n v="1"/>
    <n v="2"/>
  </r>
  <r>
    <n v="5"/>
    <x v="1"/>
    <x v="844"/>
    <x v="2"/>
    <x v="0"/>
    <n v="6"/>
    <x v="0"/>
    <x v="6"/>
    <x v="2"/>
    <x v="4"/>
    <x v="4"/>
    <s v="United States"/>
    <x v="581"/>
    <x v="3"/>
    <m/>
    <x v="0"/>
    <x v="1"/>
    <d v="2018-11-22T00:00:00"/>
    <s v="Sun"/>
    <x v="7"/>
    <s v="US-2018-132577"/>
    <n v="1165"/>
    <s v="Newell 348"/>
    <s v="Kelly Williams"/>
    <n v="77095"/>
    <n v="3"/>
    <n v="9"/>
    <n v="24"/>
  </r>
  <r>
    <n v="5"/>
    <x v="1"/>
    <x v="844"/>
    <x v="2"/>
    <x v="0"/>
    <n v="6"/>
    <x v="0"/>
    <x v="2"/>
    <x v="2"/>
    <x v="4"/>
    <x v="4"/>
    <s v="United States"/>
    <x v="581"/>
    <x v="3"/>
    <m/>
    <x v="0"/>
    <x v="3"/>
    <d v="2018-11-22T00:00:00"/>
    <s v="Sun"/>
    <x v="7"/>
    <s v="US-2018-132577"/>
    <n v="71"/>
    <s v="Accohide Poly Flexible Ring Binders"/>
    <s v="Kelly Williams"/>
    <n v="77095"/>
    <n v="-7"/>
    <n v="6"/>
    <n v="4"/>
  </r>
  <r>
    <n v="5"/>
    <x v="1"/>
    <x v="844"/>
    <x v="2"/>
    <x v="0"/>
    <n v="6"/>
    <x v="0"/>
    <x v="2"/>
    <x v="2"/>
    <x v="4"/>
    <x v="4"/>
    <s v="United States"/>
    <x v="581"/>
    <x v="3"/>
    <m/>
    <x v="0"/>
    <x v="3"/>
    <d v="2018-11-22T00:00:00"/>
    <s v="Sun"/>
    <x v="7"/>
    <s v="US-2018-132577"/>
    <n v="1645"/>
    <s v="Wilson Jones Impact Binders"/>
    <s v="Kelly Williams"/>
    <n v="77095"/>
    <n v="-10"/>
    <n v="6"/>
    <n v="6"/>
  </r>
  <r>
    <n v="5"/>
    <x v="1"/>
    <x v="844"/>
    <x v="2"/>
    <x v="0"/>
    <n v="6"/>
    <x v="0"/>
    <x v="8"/>
    <x v="0"/>
    <x v="4"/>
    <x v="4"/>
    <s v="United States"/>
    <x v="581"/>
    <x v="3"/>
    <m/>
    <x v="0"/>
    <x v="1"/>
    <d v="2018-11-22T00:00:00"/>
    <s v="Sun"/>
    <x v="7"/>
    <s v="US-2018-132577"/>
    <n v="963"/>
    <s v="KeyTronic KT800P2 - Keyboard - Black"/>
    <s v="Kelly Williams"/>
    <n v="77095"/>
    <n v="-1"/>
    <n v="2"/>
    <n v="24"/>
  </r>
  <r>
    <n v="6"/>
    <x v="0"/>
    <x v="626"/>
    <x v="2"/>
    <x v="0"/>
    <n v="6"/>
    <x v="0"/>
    <x v="6"/>
    <x v="2"/>
    <x v="244"/>
    <x v="27"/>
    <s v="United States"/>
    <x v="393"/>
    <x v="2"/>
    <m/>
    <x v="0"/>
    <x v="1"/>
    <d v="2018-12-11T00:00:00"/>
    <s v="Wed"/>
    <x v="6"/>
    <s v="US-2018-132857"/>
    <n v="1305"/>
    <s v="Prang Drawing Pencil Set"/>
    <s v="Cassandra Brandow"/>
    <n v="37167"/>
    <n v="2"/>
    <n v="3"/>
    <n v="7"/>
  </r>
  <r>
    <n v="4"/>
    <x v="1"/>
    <x v="723"/>
    <x v="2"/>
    <x v="0"/>
    <n v="6"/>
    <x v="2"/>
    <x v="4"/>
    <x v="2"/>
    <x v="70"/>
    <x v="28"/>
    <s v="United States"/>
    <x v="742"/>
    <x v="3"/>
    <m/>
    <x v="0"/>
    <x v="0"/>
    <d v="2018-04-17T00:00:00"/>
    <s v="Tue"/>
    <x v="4"/>
    <s v="US-2018-133508"/>
    <n v="111"/>
    <s v="Advantus Push Pins, Aluminum Head"/>
    <s v="Kelly Williams"/>
    <n v="68104"/>
    <n v="9"/>
    <n v="5"/>
    <n v="29"/>
  </r>
  <r>
    <n v="7"/>
    <x v="2"/>
    <x v="946"/>
    <x v="2"/>
    <x v="0"/>
    <n v="6"/>
    <x v="0"/>
    <x v="5"/>
    <x v="1"/>
    <x v="13"/>
    <x v="10"/>
    <s v="United States"/>
    <x v="421"/>
    <x v="3"/>
    <m/>
    <x v="0"/>
    <x v="2"/>
    <d v="2018-03-21T00:00:00"/>
    <s v="Sat"/>
    <x v="2"/>
    <s v="US-2018-133879"/>
    <n v="737"/>
    <s v="Global Airflow Leather Mesh Back Chair, Black"/>
    <s v="Kelly Williams"/>
    <n v="60623"/>
    <n v="0"/>
    <n v="5"/>
    <n v="528"/>
  </r>
  <r>
    <n v="7"/>
    <x v="2"/>
    <x v="946"/>
    <x v="2"/>
    <x v="0"/>
    <n v="6"/>
    <x v="0"/>
    <x v="6"/>
    <x v="2"/>
    <x v="13"/>
    <x v="10"/>
    <s v="United States"/>
    <x v="421"/>
    <x v="3"/>
    <m/>
    <x v="0"/>
    <x v="1"/>
    <d v="2018-03-21T00:00:00"/>
    <s v="Sat"/>
    <x v="2"/>
    <s v="US-2018-133879"/>
    <n v="1145"/>
    <s v="Newell 33"/>
    <s v="Kelly Williams"/>
    <n v="60623"/>
    <n v="2"/>
    <n v="3"/>
    <n v="13"/>
  </r>
  <r>
    <n v="7"/>
    <x v="2"/>
    <x v="946"/>
    <x v="2"/>
    <x v="0"/>
    <n v="6"/>
    <x v="0"/>
    <x v="2"/>
    <x v="2"/>
    <x v="13"/>
    <x v="10"/>
    <s v="United States"/>
    <x v="421"/>
    <x v="3"/>
    <m/>
    <x v="0"/>
    <x v="3"/>
    <d v="2018-03-21T00:00:00"/>
    <s v="Sat"/>
    <x v="2"/>
    <s v="US-2018-133879"/>
    <n v="240"/>
    <s v="Avery Durable Slant Ring Binders"/>
    <s v="Kelly Williams"/>
    <n v="60623"/>
    <n v="-5"/>
    <n v="2"/>
    <n v="3"/>
  </r>
  <r>
    <n v="6"/>
    <x v="0"/>
    <x v="736"/>
    <x v="2"/>
    <x v="0"/>
    <n v="6"/>
    <x v="2"/>
    <x v="3"/>
    <x v="2"/>
    <x v="465"/>
    <x v="1"/>
    <s v="United States"/>
    <x v="161"/>
    <x v="1"/>
    <m/>
    <x v="0"/>
    <x v="0"/>
    <d v="2018-09-16T00:00:00"/>
    <s v="Mon"/>
    <x v="0"/>
    <s v="US-2018-134369"/>
    <n v="1763"/>
    <s v="Xerox 1966"/>
    <s v="Anna Andreadi"/>
    <n v="92677"/>
    <n v="6"/>
    <n v="2"/>
    <n v="13"/>
  </r>
  <r>
    <n v="7"/>
    <x v="2"/>
    <x v="646"/>
    <x v="2"/>
    <x v="0"/>
    <n v="6"/>
    <x v="0"/>
    <x v="5"/>
    <x v="1"/>
    <x v="47"/>
    <x v="19"/>
    <s v="United States"/>
    <x v="78"/>
    <x v="0"/>
    <m/>
    <x v="0"/>
    <x v="2"/>
    <d v="2018-09-24T00:00:00"/>
    <s v="Tue"/>
    <x v="8"/>
    <s v="US-2018-134488"/>
    <n v="1204"/>
    <s v="Office Star - Contemporary Task Swivel Chair"/>
    <s v="Chuck Magee"/>
    <n v="43229"/>
    <n v="-13"/>
    <n v="2"/>
    <n v="155"/>
  </r>
  <r>
    <n v="3"/>
    <x v="2"/>
    <x v="646"/>
    <x v="2"/>
    <x v="2"/>
    <n v="1"/>
    <x v="1"/>
    <x v="3"/>
    <x v="2"/>
    <x v="246"/>
    <x v="10"/>
    <s v="United States"/>
    <x v="598"/>
    <x v="3"/>
    <m/>
    <x v="0"/>
    <x v="1"/>
    <d v="2018-09-28T00:00:00"/>
    <s v="Sat"/>
    <x v="8"/>
    <s v="US-2018-134656"/>
    <n v="1758"/>
    <s v="Xerox 1960"/>
    <s v="Kelly Williams"/>
    <n v="62301"/>
    <n v="31"/>
    <n v="4"/>
    <n v="99"/>
  </r>
  <r>
    <n v="0"/>
    <x v="0"/>
    <x v="711"/>
    <x v="2"/>
    <x v="3"/>
    <n v="0"/>
    <x v="0"/>
    <x v="0"/>
    <x v="0"/>
    <x v="473"/>
    <x v="16"/>
    <s v="United States"/>
    <x v="684"/>
    <x v="2"/>
    <m/>
    <x v="0"/>
    <x v="1"/>
    <d v="2018-11-30T00:00:00"/>
    <s v="Mon"/>
    <x v="7"/>
    <s v="US-2018-134761"/>
    <n v="156"/>
    <s v="AT&amp;T 17929 Lendline Telephone"/>
    <s v="Cassandra Brandow"/>
    <n v="28601"/>
    <n v="3"/>
    <n v="1"/>
    <n v="36"/>
  </r>
  <r>
    <n v="4"/>
    <x v="1"/>
    <x v="720"/>
    <x v="2"/>
    <x v="0"/>
    <n v="6"/>
    <x v="2"/>
    <x v="10"/>
    <x v="2"/>
    <x v="16"/>
    <x v="12"/>
    <s v="United States"/>
    <x v="309"/>
    <x v="0"/>
    <m/>
    <x v="0"/>
    <x v="1"/>
    <d v="2018-06-05T00:00:00"/>
    <s v="Thu"/>
    <x v="9"/>
    <s v="US-2018-134908"/>
    <n v="213"/>
    <s v="Avery 502"/>
    <s v="Chuck Magee"/>
    <n v="19134"/>
    <n v="3"/>
    <n v="3"/>
    <n v="8"/>
  </r>
  <r>
    <n v="4"/>
    <x v="1"/>
    <x v="720"/>
    <x v="2"/>
    <x v="0"/>
    <n v="6"/>
    <x v="2"/>
    <x v="11"/>
    <x v="2"/>
    <x v="16"/>
    <x v="12"/>
    <s v="United States"/>
    <x v="309"/>
    <x v="0"/>
    <m/>
    <x v="0"/>
    <x v="1"/>
    <d v="2018-06-05T00:00:00"/>
    <s v="Thu"/>
    <x v="9"/>
    <s v="US-2018-134908"/>
    <n v="557"/>
    <s v="Eldon Base for stackable storage shelf, platinum"/>
    <s v="Chuck Magee"/>
    <n v="19134"/>
    <n v="-23"/>
    <n v="4"/>
    <n v="125"/>
  </r>
  <r>
    <n v="2"/>
    <x v="1"/>
    <x v="871"/>
    <x v="2"/>
    <x v="1"/>
    <n v="3"/>
    <x v="2"/>
    <x v="3"/>
    <x v="2"/>
    <x v="21"/>
    <x v="2"/>
    <s v="United States"/>
    <x v="193"/>
    <x v="2"/>
    <m/>
    <x v="0"/>
    <x v="1"/>
    <d v="2018-12-29T00:00:00"/>
    <s v="Sun"/>
    <x v="6"/>
    <s v="US-2018-135209"/>
    <n v="152"/>
    <s v="Astroparche Fine Business Paper"/>
    <s v="Cassandra Brandow"/>
    <n v="33178"/>
    <n v="9"/>
    <n v="6"/>
    <n v="25"/>
  </r>
  <r>
    <n v="2"/>
    <x v="1"/>
    <x v="871"/>
    <x v="2"/>
    <x v="1"/>
    <n v="3"/>
    <x v="2"/>
    <x v="3"/>
    <x v="2"/>
    <x v="21"/>
    <x v="2"/>
    <s v="United States"/>
    <x v="193"/>
    <x v="2"/>
    <m/>
    <x v="0"/>
    <x v="1"/>
    <d v="2018-12-29T00:00:00"/>
    <s v="Sun"/>
    <x v="6"/>
    <s v="US-2018-135209"/>
    <n v="1689"/>
    <s v="Xerox 1898"/>
    <s v="Cassandra Brandow"/>
    <n v="33178"/>
    <n v="13"/>
    <n v="7"/>
    <n v="37"/>
  </r>
  <r>
    <n v="2"/>
    <x v="1"/>
    <x v="868"/>
    <x v="2"/>
    <x v="1"/>
    <n v="3"/>
    <x v="0"/>
    <x v="11"/>
    <x v="2"/>
    <x v="49"/>
    <x v="31"/>
    <s v="United States"/>
    <x v="585"/>
    <x v="1"/>
    <s v="Yes"/>
    <x v="1"/>
    <x v="1"/>
    <d v="2018-12-11T00:00:00"/>
    <s v="Wed"/>
    <x v="6"/>
    <s v="US-2018-135720"/>
    <n v="1557"/>
    <s v="Tennsco Regal Shelving Units"/>
    <s v="Anna Andreadi"/>
    <n v="80013"/>
    <n v="-52"/>
    <n v="3"/>
    <n v="243"/>
  </r>
  <r>
    <n v="2"/>
    <x v="1"/>
    <x v="868"/>
    <x v="2"/>
    <x v="1"/>
    <n v="3"/>
    <x v="0"/>
    <x v="8"/>
    <x v="0"/>
    <x v="49"/>
    <x v="31"/>
    <s v="United States"/>
    <x v="585"/>
    <x v="1"/>
    <s v="Yes"/>
    <x v="1"/>
    <x v="1"/>
    <d v="2018-12-11T00:00:00"/>
    <s v="Wed"/>
    <x v="6"/>
    <s v="US-2018-135720"/>
    <n v="915"/>
    <s v="Imation 32GB Pocket Pro USB 3.0 Flash Drive - 32 GB - Black - 1 P ..."/>
    <s v="Anna Andreadi"/>
    <n v="80013"/>
    <n v="30"/>
    <n v="5"/>
    <n v="120"/>
  </r>
  <r>
    <n v="2"/>
    <x v="1"/>
    <x v="868"/>
    <x v="2"/>
    <x v="1"/>
    <n v="3"/>
    <x v="0"/>
    <x v="0"/>
    <x v="0"/>
    <x v="49"/>
    <x v="31"/>
    <s v="United States"/>
    <x v="585"/>
    <x v="1"/>
    <s v="Yes"/>
    <x v="1"/>
    <x v="1"/>
    <d v="2018-12-11T00:00:00"/>
    <s v="Wed"/>
    <x v="6"/>
    <s v="US-2018-135720"/>
    <n v="938"/>
    <s v="Jabra SPEAK 410"/>
    <s v="Anna Andreadi"/>
    <n v="80013"/>
    <n v="30"/>
    <n v="4"/>
    <n v="301"/>
  </r>
  <r>
    <n v="6"/>
    <x v="0"/>
    <x v="748"/>
    <x v="2"/>
    <x v="0"/>
    <n v="6"/>
    <x v="0"/>
    <x v="14"/>
    <x v="1"/>
    <x v="93"/>
    <x v="16"/>
    <s v="United States"/>
    <x v="665"/>
    <x v="2"/>
    <m/>
    <x v="0"/>
    <x v="1"/>
    <d v="2018-01-22T00:00:00"/>
    <s v="Sun"/>
    <x v="11"/>
    <s v="US-2018-135923"/>
    <n v="1435"/>
    <s v="Sauder Forest Hills Library, Woodland Oak Finish"/>
    <s v="Cassandra Brandow"/>
    <n v="28314"/>
    <n v="-68"/>
    <n v="4"/>
    <n v="451"/>
  </r>
  <r>
    <n v="6"/>
    <x v="0"/>
    <x v="748"/>
    <x v="2"/>
    <x v="0"/>
    <n v="6"/>
    <x v="0"/>
    <x v="9"/>
    <x v="1"/>
    <x v="93"/>
    <x v="16"/>
    <s v="United States"/>
    <x v="665"/>
    <x v="2"/>
    <m/>
    <x v="0"/>
    <x v="1"/>
    <d v="2018-01-22T00:00:00"/>
    <s v="Sun"/>
    <x v="11"/>
    <s v="US-2018-135923"/>
    <n v="582"/>
    <s v="Eldon Pizzaz Desk Accessories"/>
    <s v="Cassandra Brandow"/>
    <n v="28314"/>
    <n v="4"/>
    <n v="8"/>
    <n v="14"/>
  </r>
  <r>
    <n v="6"/>
    <x v="0"/>
    <x v="748"/>
    <x v="2"/>
    <x v="0"/>
    <n v="6"/>
    <x v="0"/>
    <x v="12"/>
    <x v="2"/>
    <x v="93"/>
    <x v="16"/>
    <s v="United States"/>
    <x v="665"/>
    <x v="2"/>
    <m/>
    <x v="0"/>
    <x v="1"/>
    <d v="2018-01-22T00:00:00"/>
    <s v="Sun"/>
    <x v="11"/>
    <s v="US-2018-135923"/>
    <n v="645"/>
    <s v="Fellowes Mighty 8 Compact Surge Protector"/>
    <s v="Cassandra Brandow"/>
    <n v="28314"/>
    <n v="6"/>
    <n v="4"/>
    <n v="65"/>
  </r>
  <r>
    <n v="2"/>
    <x v="2"/>
    <x v="693"/>
    <x v="2"/>
    <x v="2"/>
    <n v="1"/>
    <x v="0"/>
    <x v="3"/>
    <x v="2"/>
    <x v="124"/>
    <x v="19"/>
    <s v="United States"/>
    <x v="307"/>
    <x v="0"/>
    <m/>
    <x v="0"/>
    <x v="1"/>
    <d v="2018-11-10T00:00:00"/>
    <s v="Tue"/>
    <x v="7"/>
    <s v="US-2018-136581"/>
    <n v="1832"/>
    <s v="Xerox 227"/>
    <s v="Chuck Magee"/>
    <n v="45373"/>
    <n v="11"/>
    <n v="6"/>
    <n v="31"/>
  </r>
  <r>
    <n v="5"/>
    <x v="1"/>
    <x v="856"/>
    <x v="2"/>
    <x v="0"/>
    <n v="6"/>
    <x v="0"/>
    <x v="6"/>
    <x v="2"/>
    <x v="219"/>
    <x v="16"/>
    <s v="United States"/>
    <x v="75"/>
    <x v="2"/>
    <m/>
    <x v="0"/>
    <x v="1"/>
    <d v="2018-01-08T00:00:00"/>
    <s v="Sun"/>
    <x v="11"/>
    <s v="US-2018-137295"/>
    <n v="1133"/>
    <s v="Newell 319"/>
    <s v="Cassandra Brandow"/>
    <n v="27604"/>
    <n v="6"/>
    <n v="3"/>
    <n v="48"/>
  </r>
  <r>
    <n v="5"/>
    <x v="1"/>
    <x v="856"/>
    <x v="2"/>
    <x v="0"/>
    <n v="6"/>
    <x v="0"/>
    <x v="2"/>
    <x v="2"/>
    <x v="219"/>
    <x v="16"/>
    <s v="United States"/>
    <x v="75"/>
    <x v="2"/>
    <m/>
    <x v="0"/>
    <x v="4"/>
    <d v="2018-01-08T00:00:00"/>
    <s v="Sun"/>
    <x v="11"/>
    <s v="US-2018-137295"/>
    <n v="1843"/>
    <s v="XtraLife ClearVue Slant-D Ring Binder, White, 3"/>
    <s v="Cassandra Brandow"/>
    <n v="27604"/>
    <n v="-25"/>
    <n v="7"/>
    <n v="31"/>
  </r>
  <r>
    <n v="5"/>
    <x v="1"/>
    <x v="856"/>
    <x v="2"/>
    <x v="0"/>
    <n v="6"/>
    <x v="0"/>
    <x v="0"/>
    <x v="0"/>
    <x v="219"/>
    <x v="16"/>
    <s v="United States"/>
    <x v="75"/>
    <x v="2"/>
    <m/>
    <x v="0"/>
    <x v="1"/>
    <d v="2018-01-08T00:00:00"/>
    <s v="Sun"/>
    <x v="11"/>
    <s v="US-2018-137295"/>
    <n v="174"/>
    <s v="Avaya 5410 Digital phone"/>
    <s v="Cassandra Brandow"/>
    <n v="27604"/>
    <n v="11"/>
    <n v="2"/>
    <n v="109"/>
  </r>
  <r>
    <n v="5"/>
    <x v="1"/>
    <x v="746"/>
    <x v="2"/>
    <x v="0"/>
    <n v="6"/>
    <x v="1"/>
    <x v="0"/>
    <x v="0"/>
    <x v="37"/>
    <x v="4"/>
    <s v="United States"/>
    <x v="1"/>
    <x v="3"/>
    <m/>
    <x v="0"/>
    <x v="1"/>
    <d v="2018-03-07T00:00:00"/>
    <s v="Sat"/>
    <x v="2"/>
    <s v="US-2018-137547"/>
    <n v="301"/>
    <s v="Belkin Grip Candy Sheer Case / Cover for iPhone 5 and 5S"/>
    <s v="Kelly Williams"/>
    <n v="76106"/>
    <n v="2"/>
    <n v="3"/>
    <n v="21"/>
  </r>
  <r>
    <n v="3"/>
    <x v="0"/>
    <x v="776"/>
    <x v="2"/>
    <x v="1"/>
    <n v="3"/>
    <x v="1"/>
    <x v="8"/>
    <x v="0"/>
    <x v="33"/>
    <x v="29"/>
    <s v="United States"/>
    <x v="497"/>
    <x v="2"/>
    <m/>
    <x v="0"/>
    <x v="0"/>
    <d v="2018-11-18T00:00:00"/>
    <s v="Wed"/>
    <x v="7"/>
    <s v="US-2018-138408"/>
    <n v="1035"/>
    <s v="Logitech Z-906 Speaker sys - home theater - 5.1-CH"/>
    <s v="Cassandra Brandow"/>
    <n v="35810"/>
    <n v="528"/>
    <n v="4"/>
    <n v="1320"/>
  </r>
  <r>
    <n v="5"/>
    <x v="2"/>
    <x v="644"/>
    <x v="2"/>
    <x v="1"/>
    <n v="3"/>
    <x v="0"/>
    <x v="9"/>
    <x v="1"/>
    <x v="15"/>
    <x v="11"/>
    <s v="United States"/>
    <x v="0"/>
    <x v="1"/>
    <m/>
    <x v="0"/>
    <x v="0"/>
    <d v="2018-07-17T00:00:00"/>
    <s v="Tue"/>
    <x v="1"/>
    <s v="US-2018-139087"/>
    <n v="576"/>
    <s v="Eldon Image Series Black Desk Accessories"/>
    <s v="Anna Andreadi"/>
    <n v="98105"/>
    <n v="4"/>
    <n v="3"/>
    <n v="12"/>
  </r>
  <r>
    <n v="5"/>
    <x v="2"/>
    <x v="644"/>
    <x v="2"/>
    <x v="1"/>
    <n v="3"/>
    <x v="0"/>
    <x v="9"/>
    <x v="1"/>
    <x v="15"/>
    <x v="11"/>
    <s v="United States"/>
    <x v="0"/>
    <x v="1"/>
    <m/>
    <x v="0"/>
    <x v="0"/>
    <d v="2018-07-17T00:00:00"/>
    <s v="Tue"/>
    <x v="1"/>
    <s v="US-2018-139087"/>
    <n v="551"/>
    <s v="Eldon 300 Class Desk Accessories, Black"/>
    <s v="Anna Andreadi"/>
    <n v="98105"/>
    <n v="11"/>
    <n v="5"/>
    <n v="25"/>
  </r>
  <r>
    <n v="5"/>
    <x v="2"/>
    <x v="644"/>
    <x v="2"/>
    <x v="1"/>
    <n v="3"/>
    <x v="0"/>
    <x v="11"/>
    <x v="2"/>
    <x v="15"/>
    <x v="11"/>
    <s v="United States"/>
    <x v="0"/>
    <x v="1"/>
    <m/>
    <x v="0"/>
    <x v="0"/>
    <d v="2018-07-17T00:00:00"/>
    <s v="Tue"/>
    <x v="1"/>
    <s v="US-2018-139087"/>
    <n v="817"/>
    <s v="Home/Office Personal File Carts"/>
    <s v="Anna Andreadi"/>
    <n v="98105"/>
    <n v="17"/>
    <n v="2"/>
    <n v="70"/>
  </r>
  <r>
    <n v="5"/>
    <x v="2"/>
    <x v="644"/>
    <x v="2"/>
    <x v="1"/>
    <n v="3"/>
    <x v="0"/>
    <x v="10"/>
    <x v="2"/>
    <x v="15"/>
    <x v="11"/>
    <s v="United States"/>
    <x v="0"/>
    <x v="1"/>
    <m/>
    <x v="0"/>
    <x v="0"/>
    <d v="2018-07-17T00:00:00"/>
    <s v="Tue"/>
    <x v="1"/>
    <s v="US-2018-139087"/>
    <n v="1365"/>
    <s v="Round Specialty Laser Printer Labels"/>
    <s v="Anna Andreadi"/>
    <n v="98105"/>
    <n v="41"/>
    <n v="7"/>
    <n v="88"/>
  </r>
  <r>
    <n v="5"/>
    <x v="2"/>
    <x v="644"/>
    <x v="2"/>
    <x v="1"/>
    <n v="3"/>
    <x v="0"/>
    <x v="2"/>
    <x v="2"/>
    <x v="15"/>
    <x v="11"/>
    <s v="United States"/>
    <x v="0"/>
    <x v="1"/>
    <m/>
    <x v="0"/>
    <x v="1"/>
    <d v="2018-07-17T00:00:00"/>
    <s v="Tue"/>
    <x v="1"/>
    <s v="US-2018-139087"/>
    <n v="1313"/>
    <s v="Pressboard Data Binder, Crimson, 12 X 8 1/2"/>
    <s v="Anna Andreadi"/>
    <n v="98105"/>
    <n v="4"/>
    <n v="3"/>
    <n v="13"/>
  </r>
  <r>
    <n v="5"/>
    <x v="2"/>
    <x v="644"/>
    <x v="2"/>
    <x v="1"/>
    <n v="3"/>
    <x v="0"/>
    <x v="8"/>
    <x v="0"/>
    <x v="15"/>
    <x v="11"/>
    <s v="United States"/>
    <x v="0"/>
    <x v="1"/>
    <m/>
    <x v="0"/>
    <x v="0"/>
    <d v="2018-07-17T00:00:00"/>
    <s v="Tue"/>
    <x v="1"/>
    <s v="US-2018-139087"/>
    <n v="668"/>
    <s v="First Data TMFD35 PIN Pad"/>
    <s v="Anna Andreadi"/>
    <n v="98105"/>
    <n v="90"/>
    <n v="3"/>
    <n v="428"/>
  </r>
  <r>
    <n v="5"/>
    <x v="2"/>
    <x v="644"/>
    <x v="2"/>
    <x v="1"/>
    <n v="3"/>
    <x v="0"/>
    <x v="0"/>
    <x v="0"/>
    <x v="15"/>
    <x v="11"/>
    <s v="United States"/>
    <x v="0"/>
    <x v="1"/>
    <m/>
    <x v="0"/>
    <x v="1"/>
    <d v="2018-07-17T00:00:00"/>
    <s v="Tue"/>
    <x v="1"/>
    <s v="US-2018-139087"/>
    <n v="479"/>
    <s v="Cyber Acoustics AC-202b Speech Recognition Stereo Headset"/>
    <s v="Anna Andreadi"/>
    <n v="98105"/>
    <n v="-5"/>
    <n v="2"/>
    <n v="21"/>
  </r>
  <r>
    <n v="4"/>
    <x v="1"/>
    <x v="1319"/>
    <x v="2"/>
    <x v="0"/>
    <n v="6"/>
    <x v="2"/>
    <x v="11"/>
    <x v="2"/>
    <x v="153"/>
    <x v="2"/>
    <s v="United States"/>
    <x v="579"/>
    <x v="2"/>
    <m/>
    <x v="0"/>
    <x v="1"/>
    <d v="2018-02-21T00:00:00"/>
    <s v="Sat"/>
    <x v="3"/>
    <s v="US-2018-139262"/>
    <n v="1498"/>
    <s v="Standard Rollaway File with Lock"/>
    <s v="Cassandra Brandow"/>
    <n v="33614"/>
    <n v="32"/>
    <n v="3"/>
    <n v="432"/>
  </r>
  <r>
    <n v="4"/>
    <x v="1"/>
    <x v="1319"/>
    <x v="2"/>
    <x v="0"/>
    <n v="6"/>
    <x v="2"/>
    <x v="2"/>
    <x v="2"/>
    <x v="153"/>
    <x v="2"/>
    <s v="United States"/>
    <x v="579"/>
    <x v="2"/>
    <m/>
    <x v="0"/>
    <x v="4"/>
    <d v="2018-02-21T00:00:00"/>
    <s v="Sat"/>
    <x v="3"/>
    <s v="US-2018-139262"/>
    <n v="234"/>
    <s v="Avery Arch Ring Binders"/>
    <s v="Cassandra Brandow"/>
    <n v="33614"/>
    <n v="-27"/>
    <n v="2"/>
    <n v="35"/>
  </r>
  <r>
    <n v="4"/>
    <x v="1"/>
    <x v="1319"/>
    <x v="2"/>
    <x v="0"/>
    <n v="6"/>
    <x v="2"/>
    <x v="2"/>
    <x v="2"/>
    <x v="153"/>
    <x v="2"/>
    <s v="United States"/>
    <x v="579"/>
    <x v="2"/>
    <m/>
    <x v="0"/>
    <x v="4"/>
    <d v="2018-02-21T00:00:00"/>
    <s v="Sat"/>
    <x v="3"/>
    <s v="US-2018-139262"/>
    <n v="241"/>
    <s v="Avery Durable Slant Ring Binders With Label Holder"/>
    <s v="Cassandra Brandow"/>
    <n v="33614"/>
    <n v="-3"/>
    <n v="3"/>
    <n v="4"/>
  </r>
  <r>
    <n v="2"/>
    <x v="2"/>
    <x v="850"/>
    <x v="2"/>
    <x v="2"/>
    <n v="1"/>
    <x v="0"/>
    <x v="4"/>
    <x v="2"/>
    <x v="8"/>
    <x v="25"/>
    <s v="United States"/>
    <x v="755"/>
    <x v="0"/>
    <m/>
    <x v="0"/>
    <x v="0"/>
    <d v="2018-11-07T00:00:00"/>
    <s v="Sat"/>
    <x v="7"/>
    <s v="US-2018-139388"/>
    <n v="1367"/>
    <s v="Rubber Band Ball"/>
    <s v="Chuck Magee"/>
    <n v="8701"/>
    <n v="0"/>
    <n v="4"/>
    <n v="15"/>
  </r>
  <r>
    <n v="2"/>
    <x v="2"/>
    <x v="834"/>
    <x v="2"/>
    <x v="2"/>
    <n v="1"/>
    <x v="0"/>
    <x v="0"/>
    <x v="0"/>
    <x v="17"/>
    <x v="1"/>
    <s v="United States"/>
    <x v="156"/>
    <x v="1"/>
    <m/>
    <x v="0"/>
    <x v="1"/>
    <d v="2018-05-21T00:00:00"/>
    <s v="Sat"/>
    <x v="5"/>
    <s v="US-2018-139486"/>
    <n v="1106"/>
    <s v="Motorola HK250 Universal Bluetooth Headset"/>
    <s v="Anna Andreadi"/>
    <n v="90032"/>
    <n v="-12"/>
    <n v="3"/>
    <n v="55"/>
  </r>
  <r>
    <n v="2"/>
    <x v="2"/>
    <x v="834"/>
    <x v="2"/>
    <x v="2"/>
    <n v="1"/>
    <x v="0"/>
    <x v="8"/>
    <x v="0"/>
    <x v="17"/>
    <x v="1"/>
    <s v="United States"/>
    <x v="156"/>
    <x v="1"/>
    <m/>
    <x v="0"/>
    <x v="0"/>
    <d v="2018-05-21T00:00:00"/>
    <s v="Sat"/>
    <x v="5"/>
    <s v="US-2018-139486"/>
    <n v="913"/>
    <s v="Imation 16GB Mini TravelDrive USB 2.0 Flash Drive"/>
    <s v="Anna Andreadi"/>
    <n v="90032"/>
    <n v="27"/>
    <n v="2"/>
    <n v="66"/>
  </r>
  <r>
    <n v="6"/>
    <x v="0"/>
    <x v="675"/>
    <x v="2"/>
    <x v="0"/>
    <n v="6"/>
    <x v="0"/>
    <x v="0"/>
    <x v="0"/>
    <x v="17"/>
    <x v="1"/>
    <s v="United States"/>
    <x v="42"/>
    <x v="1"/>
    <m/>
    <x v="0"/>
    <x v="1"/>
    <d v="2018-06-09T00:00:00"/>
    <s v="Mon"/>
    <x v="9"/>
    <s v="US-2018-139710"/>
    <n v="173"/>
    <s v="Avaya 4621SW VoIP phone"/>
    <s v="Anna Andreadi"/>
    <n v="90045"/>
    <n v="20"/>
    <n v="3"/>
    <n v="177"/>
  </r>
  <r>
    <n v="4"/>
    <x v="1"/>
    <x v="911"/>
    <x v="2"/>
    <x v="0"/>
    <n v="6"/>
    <x v="2"/>
    <x v="2"/>
    <x v="2"/>
    <x v="164"/>
    <x v="36"/>
    <s v="United States"/>
    <x v="11"/>
    <x v="0"/>
    <m/>
    <x v="0"/>
    <x v="0"/>
    <d v="2018-10-04T00:00:00"/>
    <s v="Wed"/>
    <x v="8"/>
    <s v="US-2018-140158"/>
    <n v="901"/>
    <s v="Ibico Plastic Spiral Binding Combs"/>
    <s v="Chuck Magee"/>
    <n v="2908"/>
    <n v="14"/>
    <n v="1"/>
    <n v="30"/>
  </r>
  <r>
    <n v="4"/>
    <x v="1"/>
    <x v="911"/>
    <x v="2"/>
    <x v="0"/>
    <n v="6"/>
    <x v="2"/>
    <x v="11"/>
    <x v="2"/>
    <x v="164"/>
    <x v="36"/>
    <s v="United States"/>
    <x v="11"/>
    <x v="0"/>
    <m/>
    <x v="0"/>
    <x v="0"/>
    <d v="2018-10-04T00:00:00"/>
    <s v="Wed"/>
    <x v="8"/>
    <s v="US-2018-140158"/>
    <n v="983"/>
    <s v="Letter Size File"/>
    <s v="Chuck Magee"/>
    <n v="2908"/>
    <n v="35"/>
    <n v="3"/>
    <n v="119"/>
  </r>
  <r>
    <n v="4"/>
    <x v="1"/>
    <x v="911"/>
    <x v="2"/>
    <x v="0"/>
    <n v="6"/>
    <x v="2"/>
    <x v="16"/>
    <x v="0"/>
    <x v="164"/>
    <x v="36"/>
    <s v="United States"/>
    <x v="11"/>
    <x v="0"/>
    <m/>
    <x v="0"/>
    <x v="0"/>
    <d v="2018-10-04T00:00:00"/>
    <s v="Wed"/>
    <x v="8"/>
    <s v="US-2018-140158"/>
    <n v="798"/>
    <s v="Hewlett Packard LaserJet 3310 Copier"/>
    <s v="Chuck Magee"/>
    <n v="2908"/>
    <n v="2592"/>
    <n v="9"/>
    <n v="5400"/>
  </r>
  <r>
    <n v="5"/>
    <x v="1"/>
    <x v="810"/>
    <x v="2"/>
    <x v="0"/>
    <n v="6"/>
    <x v="1"/>
    <x v="6"/>
    <x v="2"/>
    <x v="6"/>
    <x v="6"/>
    <s v="United States"/>
    <x v="125"/>
    <x v="3"/>
    <s v="Yes"/>
    <x v="1"/>
    <x v="0"/>
    <d v="2018-03-08T00:00:00"/>
    <s v="Sun"/>
    <x v="2"/>
    <s v="US-2018-140172"/>
    <n v="1305"/>
    <s v="Prang Drawing Pencil Set"/>
    <s v="Kelly Williams"/>
    <n v="49201"/>
    <n v="4"/>
    <n v="5"/>
    <n v="14"/>
  </r>
  <r>
    <n v="5"/>
    <x v="1"/>
    <x v="810"/>
    <x v="2"/>
    <x v="0"/>
    <n v="6"/>
    <x v="1"/>
    <x v="12"/>
    <x v="2"/>
    <x v="6"/>
    <x v="6"/>
    <s v="United States"/>
    <x v="125"/>
    <x v="3"/>
    <s v="Yes"/>
    <x v="1"/>
    <x v="9"/>
    <d v="2018-03-08T00:00:00"/>
    <s v="Sun"/>
    <x v="2"/>
    <s v="US-2018-140172"/>
    <n v="851"/>
    <s v="Honeywell Enviracaire Portable Air Cleaner for up to 8 x 10 Room"/>
    <s v="Kelly Williams"/>
    <n v="49201"/>
    <n v="48"/>
    <n v="3"/>
    <n v="207"/>
  </r>
  <r>
    <n v="2"/>
    <x v="2"/>
    <x v="949"/>
    <x v="2"/>
    <x v="2"/>
    <n v="1"/>
    <x v="1"/>
    <x v="11"/>
    <x v="2"/>
    <x v="80"/>
    <x v="5"/>
    <s v="United States"/>
    <x v="69"/>
    <x v="2"/>
    <m/>
    <x v="0"/>
    <x v="0"/>
    <d v="2018-02-01T00:00:00"/>
    <s v="Sun"/>
    <x v="3"/>
    <s v="US-2018-140809"/>
    <n v="1667"/>
    <s v="X-Rack File for Hanging Folders"/>
    <s v="Cassandra Brandow"/>
    <n v="22204"/>
    <n v="15"/>
    <n v="5"/>
    <n v="56"/>
  </r>
  <r>
    <n v="6"/>
    <x v="0"/>
    <x v="920"/>
    <x v="2"/>
    <x v="0"/>
    <n v="6"/>
    <x v="0"/>
    <x v="15"/>
    <x v="2"/>
    <x v="201"/>
    <x v="4"/>
    <s v="United States"/>
    <x v="376"/>
    <x v="3"/>
    <m/>
    <x v="0"/>
    <x v="1"/>
    <d v="2018-08-13T00:00:00"/>
    <s v="Fri"/>
    <x v="10"/>
    <s v="US-2018-141264"/>
    <n v="1308"/>
    <s v="Premier Electric Letter Opener"/>
    <s v="Kelly Williams"/>
    <n v="75061"/>
    <n v="-35"/>
    <n v="2"/>
    <n v="185"/>
  </r>
  <r>
    <n v="6"/>
    <x v="0"/>
    <x v="920"/>
    <x v="2"/>
    <x v="0"/>
    <n v="6"/>
    <x v="0"/>
    <x v="12"/>
    <x v="2"/>
    <x v="201"/>
    <x v="4"/>
    <s v="United States"/>
    <x v="376"/>
    <x v="3"/>
    <m/>
    <x v="0"/>
    <x v="3"/>
    <d v="2018-08-13T00:00:00"/>
    <s v="Fri"/>
    <x v="10"/>
    <s v="US-2018-141264"/>
    <n v="18"/>
    <s v="3.6 Cubic Foot Counter Height Office Refrigerator"/>
    <s v="Kelly Williams"/>
    <n v="75061"/>
    <n v="-153"/>
    <n v="1"/>
    <n v="59"/>
  </r>
  <r>
    <n v="2"/>
    <x v="2"/>
    <x v="913"/>
    <x v="2"/>
    <x v="2"/>
    <n v="1"/>
    <x v="0"/>
    <x v="0"/>
    <x v="0"/>
    <x v="16"/>
    <x v="12"/>
    <s v="United States"/>
    <x v="435"/>
    <x v="0"/>
    <m/>
    <x v="0"/>
    <x v="6"/>
    <d v="2018-08-30T00:00:00"/>
    <s v="Mon"/>
    <x v="0"/>
    <s v="US-2018-141544"/>
    <n v="33"/>
    <s v="Aastra 57i VoIP phone"/>
    <s v="Chuck Magee"/>
    <n v="19143"/>
    <n v="-68"/>
    <n v="3"/>
    <n v="291"/>
  </r>
  <r>
    <n v="2"/>
    <x v="2"/>
    <x v="913"/>
    <x v="2"/>
    <x v="2"/>
    <n v="1"/>
    <x v="0"/>
    <x v="11"/>
    <x v="2"/>
    <x v="16"/>
    <x v="12"/>
    <s v="United States"/>
    <x v="435"/>
    <x v="0"/>
    <m/>
    <x v="0"/>
    <x v="1"/>
    <d v="2018-08-30T00:00:00"/>
    <s v="Mon"/>
    <x v="0"/>
    <s v="US-2018-141544"/>
    <n v="666"/>
    <s v="File Shuttle II and Handi-File, Black"/>
    <s v="Chuck Magee"/>
    <n v="19143"/>
    <n v="3"/>
    <n v="2"/>
    <n v="54"/>
  </r>
  <r>
    <n v="2"/>
    <x v="2"/>
    <x v="913"/>
    <x v="2"/>
    <x v="2"/>
    <n v="1"/>
    <x v="0"/>
    <x v="5"/>
    <x v="1"/>
    <x v="16"/>
    <x v="12"/>
    <s v="United States"/>
    <x v="435"/>
    <x v="0"/>
    <m/>
    <x v="0"/>
    <x v="2"/>
    <d v="2018-08-30T00:00:00"/>
    <s v="Mon"/>
    <x v="0"/>
    <s v="US-2018-141544"/>
    <n v="818"/>
    <s v="Hon 2090 “Pillow Soft” Series Mid Back Swivel/Tilt Chairs"/>
    <s v="Chuck Magee"/>
    <n v="19143"/>
    <n v="-259"/>
    <n v="4"/>
    <n v="787"/>
  </r>
  <r>
    <n v="2"/>
    <x v="2"/>
    <x v="913"/>
    <x v="2"/>
    <x v="2"/>
    <n v="1"/>
    <x v="0"/>
    <x v="10"/>
    <x v="2"/>
    <x v="16"/>
    <x v="12"/>
    <s v="United States"/>
    <x v="435"/>
    <x v="0"/>
    <m/>
    <x v="0"/>
    <x v="1"/>
    <d v="2018-08-30T00:00:00"/>
    <s v="Mon"/>
    <x v="0"/>
    <s v="US-2018-141544"/>
    <n v="1365"/>
    <s v="Round Specialty Laser Printer Labels"/>
    <s v="Chuck Magee"/>
    <n v="19143"/>
    <n v="34"/>
    <n v="10"/>
    <n v="100"/>
  </r>
  <r>
    <n v="2"/>
    <x v="2"/>
    <x v="913"/>
    <x v="2"/>
    <x v="2"/>
    <n v="1"/>
    <x v="0"/>
    <x v="2"/>
    <x v="2"/>
    <x v="16"/>
    <x v="12"/>
    <s v="United States"/>
    <x v="435"/>
    <x v="0"/>
    <m/>
    <x v="0"/>
    <x v="4"/>
    <d v="2018-08-30T00:00:00"/>
    <s v="Mon"/>
    <x v="0"/>
    <s v="US-2018-141544"/>
    <n v="700"/>
    <s v="GBC Premium Transparent Covers with Diagonal Lined Pattern"/>
    <s v="Chuck Magee"/>
    <n v="19143"/>
    <n v="-28"/>
    <n v="6"/>
    <n v="38"/>
  </r>
  <r>
    <n v="1"/>
    <x v="0"/>
    <x v="888"/>
    <x v="2"/>
    <x v="2"/>
    <n v="1"/>
    <x v="2"/>
    <x v="9"/>
    <x v="1"/>
    <x v="442"/>
    <x v="31"/>
    <s v="United States"/>
    <x v="673"/>
    <x v="1"/>
    <m/>
    <x v="0"/>
    <x v="1"/>
    <d v="2018-08-22T00:00:00"/>
    <s v="Sun"/>
    <x v="10"/>
    <s v="US-2018-141880"/>
    <n v="481"/>
    <s v="Dana Halogen Swing-Arm Architect Lamp"/>
    <s v="Anna Andreadi"/>
    <n v="80525"/>
    <n v="10"/>
    <n v="3"/>
    <n v="98"/>
  </r>
  <r>
    <n v="4"/>
    <x v="2"/>
    <x v="634"/>
    <x v="2"/>
    <x v="1"/>
    <n v="3"/>
    <x v="0"/>
    <x v="3"/>
    <x v="2"/>
    <x v="68"/>
    <x v="2"/>
    <s v="United States"/>
    <x v="328"/>
    <x v="2"/>
    <m/>
    <x v="0"/>
    <x v="1"/>
    <d v="2018-10-31T00:00:00"/>
    <s v="Tue"/>
    <x v="7"/>
    <s v="US-2018-142251"/>
    <n v="1689"/>
    <s v="Xerox 1898"/>
    <s v="Cassandra Brandow"/>
    <n v="33021"/>
    <n v="11"/>
    <n v="6"/>
    <n v="32"/>
  </r>
  <r>
    <n v="7"/>
    <x v="2"/>
    <x v="660"/>
    <x v="2"/>
    <x v="0"/>
    <n v="6"/>
    <x v="0"/>
    <x v="15"/>
    <x v="2"/>
    <x v="146"/>
    <x v="0"/>
    <s v="United States"/>
    <x v="381"/>
    <x v="0"/>
    <m/>
    <x v="0"/>
    <x v="0"/>
    <d v="2018-06-23T00:00:00"/>
    <s v="Mon"/>
    <x v="9"/>
    <s v="US-2018-142685"/>
    <n v="461"/>
    <s v="Compact Automatic Electric Letter Opener"/>
    <s v="Chuck Magee"/>
    <n v="14215"/>
    <n v="17"/>
    <n v="7"/>
    <n v="835"/>
  </r>
  <r>
    <n v="4"/>
    <x v="1"/>
    <x v="893"/>
    <x v="2"/>
    <x v="0"/>
    <n v="6"/>
    <x v="0"/>
    <x v="4"/>
    <x v="2"/>
    <x v="17"/>
    <x v="1"/>
    <s v="United States"/>
    <x v="498"/>
    <x v="1"/>
    <m/>
    <x v="0"/>
    <x v="0"/>
    <d v="2018-02-22T00:00:00"/>
    <s v="Sun"/>
    <x v="3"/>
    <s v="US-2018-143280"/>
    <n v="42"/>
    <s v="Acco Clips to Go Binder Clips, 24 Clips in Two Sizes"/>
    <s v="Anna Andreadi"/>
    <n v="90045"/>
    <n v="5"/>
    <n v="3"/>
    <n v="11"/>
  </r>
  <r>
    <n v="4"/>
    <x v="1"/>
    <x v="893"/>
    <x v="2"/>
    <x v="0"/>
    <n v="6"/>
    <x v="0"/>
    <x v="8"/>
    <x v="0"/>
    <x v="17"/>
    <x v="1"/>
    <s v="United States"/>
    <x v="498"/>
    <x v="1"/>
    <m/>
    <x v="0"/>
    <x v="0"/>
    <d v="2018-02-22T00:00:00"/>
    <s v="Sun"/>
    <x v="3"/>
    <s v="US-2018-143280"/>
    <n v="1084"/>
    <s v="Memorex Mini Travel Drive 64 GB USB 2.0 Flash Drive"/>
    <s v="Anna Andreadi"/>
    <n v="90045"/>
    <n v="15"/>
    <n v="1"/>
    <n v="36"/>
  </r>
  <r>
    <n v="4"/>
    <x v="1"/>
    <x v="893"/>
    <x v="2"/>
    <x v="0"/>
    <n v="6"/>
    <x v="0"/>
    <x v="0"/>
    <x v="0"/>
    <x v="17"/>
    <x v="1"/>
    <s v="United States"/>
    <x v="498"/>
    <x v="1"/>
    <m/>
    <x v="0"/>
    <x v="1"/>
    <d v="2018-02-22T00:00:00"/>
    <s v="Sun"/>
    <x v="3"/>
    <s v="US-2018-143280"/>
    <n v="153"/>
    <s v="AT&amp;T 1070 Corded Phone"/>
    <s v="Anna Andreadi"/>
    <n v="90045"/>
    <n v="56"/>
    <n v="5"/>
    <n v="446"/>
  </r>
  <r>
    <n v="0"/>
    <x v="0"/>
    <x v="803"/>
    <x v="2"/>
    <x v="3"/>
    <n v="0"/>
    <x v="0"/>
    <x v="5"/>
    <x v="1"/>
    <x v="457"/>
    <x v="17"/>
    <s v="United States"/>
    <x v="335"/>
    <x v="3"/>
    <m/>
    <x v="0"/>
    <x v="0"/>
    <d v="2018-12-10T00:00:00"/>
    <s v="Tue"/>
    <x v="6"/>
    <s v="US-2018-143448"/>
    <n v="742"/>
    <s v="Global Commerce Series High-Back Swivel/Tilt Chairs"/>
    <s v="Kelly Williams"/>
    <n v="46142"/>
    <n v="356"/>
    <n v="5"/>
    <n v="1425"/>
  </r>
  <r>
    <n v="4"/>
    <x v="1"/>
    <x v="1320"/>
    <x v="2"/>
    <x v="0"/>
    <n v="6"/>
    <x v="0"/>
    <x v="1"/>
    <x v="1"/>
    <x v="167"/>
    <x v="0"/>
    <s v="United States"/>
    <x v="508"/>
    <x v="0"/>
    <m/>
    <x v="0"/>
    <x v="6"/>
    <d v="2018-03-01T00:00:00"/>
    <s v="Sun"/>
    <x v="2"/>
    <s v="US-2018-143819"/>
    <n v="429"/>
    <s v="Chromcraft Round Conference Tables"/>
    <s v="Chuck Magee"/>
    <n v="10701"/>
    <n v="-265"/>
    <n v="8"/>
    <n v="837"/>
  </r>
  <r>
    <n v="4"/>
    <x v="1"/>
    <x v="1320"/>
    <x v="2"/>
    <x v="0"/>
    <n v="6"/>
    <x v="0"/>
    <x v="3"/>
    <x v="2"/>
    <x v="167"/>
    <x v="0"/>
    <s v="United States"/>
    <x v="508"/>
    <x v="0"/>
    <m/>
    <x v="0"/>
    <x v="0"/>
    <d v="2018-03-01T00:00:00"/>
    <s v="Sun"/>
    <x v="2"/>
    <s v="US-2018-143819"/>
    <n v="538"/>
    <s v="Easy-staple paper"/>
    <s v="Chuck Magee"/>
    <n v="10701"/>
    <n v="12"/>
    <n v="1"/>
    <n v="26"/>
  </r>
  <r>
    <n v="4"/>
    <x v="1"/>
    <x v="1320"/>
    <x v="2"/>
    <x v="0"/>
    <n v="6"/>
    <x v="0"/>
    <x v="11"/>
    <x v="2"/>
    <x v="167"/>
    <x v="0"/>
    <s v="United States"/>
    <x v="508"/>
    <x v="0"/>
    <m/>
    <x v="0"/>
    <x v="0"/>
    <d v="2018-03-01T00:00:00"/>
    <s v="Sun"/>
    <x v="2"/>
    <s v="US-2018-143819"/>
    <n v="100"/>
    <s v="Adjustable Depth Letter/Legal Cart"/>
    <s v="Chuck Magee"/>
    <n v="10701"/>
    <n v="105"/>
    <n v="2"/>
    <n v="363"/>
  </r>
  <r>
    <n v="4"/>
    <x v="1"/>
    <x v="1320"/>
    <x v="2"/>
    <x v="0"/>
    <n v="6"/>
    <x v="0"/>
    <x v="13"/>
    <x v="0"/>
    <x v="167"/>
    <x v="0"/>
    <s v="United States"/>
    <x v="508"/>
    <x v="0"/>
    <m/>
    <x v="0"/>
    <x v="0"/>
    <d v="2018-03-01T00:00:00"/>
    <s v="Sun"/>
    <x v="2"/>
    <s v="US-2018-143819"/>
    <n v="166"/>
    <s v="Ativa V4110MDD Micro-Cut Shredder"/>
    <s v="Chuck Magee"/>
    <n v="10701"/>
    <n v="2401"/>
    <n v="7"/>
    <n v="4900"/>
  </r>
  <r>
    <n v="4"/>
    <x v="1"/>
    <x v="765"/>
    <x v="2"/>
    <x v="0"/>
    <n v="6"/>
    <x v="1"/>
    <x v="3"/>
    <x v="2"/>
    <x v="173"/>
    <x v="4"/>
    <s v="United States"/>
    <x v="732"/>
    <x v="3"/>
    <s v="Yes"/>
    <x v="1"/>
    <x v="1"/>
    <d v="2018-05-09T00:00:00"/>
    <s v="Mon"/>
    <x v="5"/>
    <s v="US-2018-144057"/>
    <n v="1704"/>
    <s v="Xerox 1911"/>
    <s v="Kelly Williams"/>
    <n v="78745"/>
    <n v="27"/>
    <n v="2"/>
    <n v="77"/>
  </r>
  <r>
    <n v="4"/>
    <x v="1"/>
    <x v="765"/>
    <x v="2"/>
    <x v="0"/>
    <n v="6"/>
    <x v="1"/>
    <x v="11"/>
    <x v="2"/>
    <x v="173"/>
    <x v="4"/>
    <s v="United States"/>
    <x v="732"/>
    <x v="3"/>
    <s v="Yes"/>
    <x v="1"/>
    <x v="1"/>
    <d v="2018-05-09T00:00:00"/>
    <s v="Mon"/>
    <x v="5"/>
    <s v="US-2018-144057"/>
    <n v="866"/>
    <s v="Hot File 7-Pocket, Floor Stand"/>
    <s v="Kelly Williams"/>
    <n v="78745"/>
    <n v="107"/>
    <n v="6"/>
    <n v="857"/>
  </r>
  <r>
    <n v="4"/>
    <x v="1"/>
    <x v="765"/>
    <x v="2"/>
    <x v="0"/>
    <n v="6"/>
    <x v="1"/>
    <x v="12"/>
    <x v="2"/>
    <x v="173"/>
    <x v="4"/>
    <s v="United States"/>
    <x v="732"/>
    <x v="3"/>
    <s v="Yes"/>
    <x v="1"/>
    <x v="3"/>
    <d v="2018-05-09T00:00:00"/>
    <s v="Mon"/>
    <x v="5"/>
    <s v="US-2018-144057"/>
    <n v="614"/>
    <s v="Euro Pro Shark Stick Mini Vacuum"/>
    <s v="Kelly Williams"/>
    <n v="78745"/>
    <n v="-132"/>
    <n v="4"/>
    <n v="49"/>
  </r>
  <r>
    <n v="4"/>
    <x v="1"/>
    <x v="765"/>
    <x v="2"/>
    <x v="0"/>
    <n v="6"/>
    <x v="1"/>
    <x v="2"/>
    <x v="2"/>
    <x v="173"/>
    <x v="4"/>
    <s v="United States"/>
    <x v="732"/>
    <x v="3"/>
    <s v="Yes"/>
    <x v="1"/>
    <x v="3"/>
    <d v="2018-05-09T00:00:00"/>
    <s v="Mon"/>
    <x v="5"/>
    <s v="US-2018-144057"/>
    <n v="905"/>
    <s v="Ibico Standard Transparent Covers"/>
    <s v="Kelly Williams"/>
    <n v="78745"/>
    <n v="-20"/>
    <n v="4"/>
    <n v="13"/>
  </r>
  <r>
    <n v="4"/>
    <x v="1"/>
    <x v="765"/>
    <x v="2"/>
    <x v="0"/>
    <n v="6"/>
    <x v="1"/>
    <x v="2"/>
    <x v="2"/>
    <x v="173"/>
    <x v="4"/>
    <s v="United States"/>
    <x v="732"/>
    <x v="3"/>
    <s v="Yes"/>
    <x v="1"/>
    <x v="3"/>
    <d v="2018-05-09T00:00:00"/>
    <s v="Mon"/>
    <x v="5"/>
    <s v="US-2018-144057"/>
    <n v="716"/>
    <s v="GBC VeloBind Cover Sets"/>
    <s v="Kelly Williams"/>
    <n v="78745"/>
    <n v="-28"/>
    <n v="6"/>
    <n v="19"/>
  </r>
  <r>
    <n v="5"/>
    <x v="1"/>
    <x v="787"/>
    <x v="2"/>
    <x v="0"/>
    <n v="6"/>
    <x v="0"/>
    <x v="3"/>
    <x v="2"/>
    <x v="520"/>
    <x v="31"/>
    <s v="United States"/>
    <x v="205"/>
    <x v="1"/>
    <m/>
    <x v="0"/>
    <x v="1"/>
    <d v="2018-08-28T00:00:00"/>
    <s v="Sat"/>
    <x v="0"/>
    <s v="US-2018-144211"/>
    <n v="1654"/>
    <s v="Wirebound Four 2-3/4 x 5 Forms per Page, 400 Sets per Book"/>
    <s v="Anna Andreadi"/>
    <n v="80112"/>
    <n v="6"/>
    <n v="3"/>
    <n v="15"/>
  </r>
  <r>
    <n v="5"/>
    <x v="1"/>
    <x v="787"/>
    <x v="2"/>
    <x v="0"/>
    <n v="6"/>
    <x v="0"/>
    <x v="0"/>
    <x v="0"/>
    <x v="520"/>
    <x v="31"/>
    <s v="United States"/>
    <x v="205"/>
    <x v="1"/>
    <m/>
    <x v="0"/>
    <x v="1"/>
    <d v="2018-08-28T00:00:00"/>
    <s v="Sat"/>
    <x v="0"/>
    <s v="US-2018-144211"/>
    <n v="156"/>
    <s v="AT&amp;T 17929 Lendline Telephone"/>
    <s v="Anna Andreadi"/>
    <n v="80112"/>
    <n v="8"/>
    <n v="3"/>
    <n v="109"/>
  </r>
  <r>
    <n v="4"/>
    <x v="1"/>
    <x v="643"/>
    <x v="2"/>
    <x v="0"/>
    <n v="6"/>
    <x v="0"/>
    <x v="0"/>
    <x v="0"/>
    <x v="111"/>
    <x v="35"/>
    <s v="United States"/>
    <x v="180"/>
    <x v="0"/>
    <m/>
    <x v="0"/>
    <x v="0"/>
    <d v="2018-11-14T00:00:00"/>
    <s v="Sat"/>
    <x v="7"/>
    <s v="US-2018-144351"/>
    <n v="344"/>
    <s v="BlueLounge Milo Smartphone Stand, White/Metallic"/>
    <s v="Chuck Magee"/>
    <n v="21215"/>
    <n v="25"/>
    <n v="3"/>
    <n v="90"/>
  </r>
  <r>
    <n v="7"/>
    <x v="2"/>
    <x v="634"/>
    <x v="2"/>
    <x v="0"/>
    <n v="6"/>
    <x v="1"/>
    <x v="2"/>
    <x v="2"/>
    <x v="373"/>
    <x v="16"/>
    <s v="United States"/>
    <x v="239"/>
    <x v="2"/>
    <m/>
    <x v="0"/>
    <x v="4"/>
    <d v="2018-10-28T00:00:00"/>
    <s v="Sat"/>
    <x v="7"/>
    <s v="US-2018-144393"/>
    <n v="1843"/>
    <s v="XtraLife ClearVue Slant-D Ring Binder, White, 3"/>
    <s v="Cassandra Brandow"/>
    <n v="27834"/>
    <n v="-14"/>
    <n v="4"/>
    <n v="18"/>
  </r>
  <r>
    <n v="2"/>
    <x v="1"/>
    <x v="817"/>
    <x v="2"/>
    <x v="1"/>
    <n v="3"/>
    <x v="2"/>
    <x v="6"/>
    <x v="2"/>
    <x v="16"/>
    <x v="12"/>
    <s v="United States"/>
    <x v="93"/>
    <x v="0"/>
    <m/>
    <x v="0"/>
    <x v="1"/>
    <d v="2018-08-12T00:00:00"/>
    <s v="Thu"/>
    <x v="10"/>
    <s v="US-2018-144477"/>
    <n v="349"/>
    <s v="Boston 16765 Mini Stand Up Battery Pencil Sharpener"/>
    <s v="Chuck Magee"/>
    <n v="19134"/>
    <n v="3"/>
    <n v="4"/>
    <n v="37"/>
  </r>
  <r>
    <n v="4"/>
    <x v="1"/>
    <x v="823"/>
    <x v="2"/>
    <x v="0"/>
    <n v="6"/>
    <x v="0"/>
    <x v="8"/>
    <x v="0"/>
    <x v="4"/>
    <x v="4"/>
    <s v="United States"/>
    <x v="206"/>
    <x v="3"/>
    <m/>
    <x v="0"/>
    <x v="1"/>
    <d v="2018-11-10T00:00:00"/>
    <s v="Tue"/>
    <x v="7"/>
    <s v="US-2018-144547"/>
    <n v="959"/>
    <s v="Kensington SlimBlade Notebook Wireless Mouse with Nano Receiver"/>
    <s v="Kelly Williams"/>
    <n v="77036"/>
    <n v="49"/>
    <n v="7"/>
    <n v="280"/>
  </r>
  <r>
    <n v="2"/>
    <x v="1"/>
    <x v="888"/>
    <x v="2"/>
    <x v="1"/>
    <n v="3"/>
    <x v="2"/>
    <x v="1"/>
    <x v="1"/>
    <x v="16"/>
    <x v="12"/>
    <s v="United States"/>
    <x v="202"/>
    <x v="0"/>
    <m/>
    <x v="0"/>
    <x v="6"/>
    <d v="2018-08-21T00:00:00"/>
    <s v="Sat"/>
    <x v="10"/>
    <s v="US-2018-146066"/>
    <n v="908"/>
    <s v="Iceberg OfficeWorks 42 Round Tables"/>
    <s v="Chuck Magee"/>
    <n v="19143"/>
    <n v="-340"/>
    <n v="9"/>
    <n v="815"/>
  </r>
  <r>
    <n v="5"/>
    <x v="1"/>
    <x v="687"/>
    <x v="2"/>
    <x v="0"/>
    <n v="6"/>
    <x v="2"/>
    <x v="6"/>
    <x v="2"/>
    <x v="6"/>
    <x v="20"/>
    <s v="United States"/>
    <x v="593"/>
    <x v="2"/>
    <m/>
    <x v="0"/>
    <x v="0"/>
    <d v="2018-05-15T00:00:00"/>
    <s v="Sun"/>
    <x v="5"/>
    <s v="US-2018-146570"/>
    <n v="1161"/>
    <s v="Newell 344"/>
    <s v="Cassandra Brandow"/>
    <n v="39212"/>
    <n v="2"/>
    <n v="3"/>
    <n v="8"/>
  </r>
  <r>
    <n v="5"/>
    <x v="1"/>
    <x v="687"/>
    <x v="2"/>
    <x v="0"/>
    <n v="6"/>
    <x v="2"/>
    <x v="6"/>
    <x v="2"/>
    <x v="6"/>
    <x v="20"/>
    <s v="United States"/>
    <x v="593"/>
    <x v="2"/>
    <m/>
    <x v="0"/>
    <x v="0"/>
    <d v="2018-05-15T00:00:00"/>
    <s v="Sun"/>
    <x v="5"/>
    <s v="US-2018-146570"/>
    <n v="359"/>
    <s v="Boston KS Multi-Size Manual Pencil Sharpener"/>
    <s v="Cassandra Brandow"/>
    <n v="39212"/>
    <n v="26"/>
    <n v="4"/>
    <n v="92"/>
  </r>
  <r>
    <n v="5"/>
    <x v="1"/>
    <x v="687"/>
    <x v="2"/>
    <x v="0"/>
    <n v="6"/>
    <x v="2"/>
    <x v="2"/>
    <x v="2"/>
    <x v="6"/>
    <x v="20"/>
    <s v="United States"/>
    <x v="593"/>
    <x v="2"/>
    <m/>
    <x v="0"/>
    <x v="0"/>
    <d v="2018-05-15T00:00:00"/>
    <s v="Sun"/>
    <x v="5"/>
    <s v="US-2018-146570"/>
    <n v="685"/>
    <s v="GBC DocuBind P50 Personal Binding Machine"/>
    <s v="Cassandra Brandow"/>
    <n v="39212"/>
    <n v="241"/>
    <n v="8"/>
    <n v="512"/>
  </r>
  <r>
    <n v="5"/>
    <x v="1"/>
    <x v="913"/>
    <x v="2"/>
    <x v="0"/>
    <n v="6"/>
    <x v="0"/>
    <x v="15"/>
    <x v="2"/>
    <x v="117"/>
    <x v="4"/>
    <s v="United States"/>
    <x v="679"/>
    <x v="3"/>
    <m/>
    <x v="0"/>
    <x v="1"/>
    <d v="2018-08-27T00:00:00"/>
    <s v="Fri"/>
    <x v="0"/>
    <s v="US-2018-146710"/>
    <n v="1051"/>
    <s v="Martin-Yale Premier Letter Opener"/>
    <s v="Kelly Williams"/>
    <n v="75220"/>
    <n v="-11"/>
    <n v="5"/>
    <n v="52"/>
  </r>
  <r>
    <n v="5"/>
    <x v="1"/>
    <x v="913"/>
    <x v="2"/>
    <x v="0"/>
    <n v="6"/>
    <x v="0"/>
    <x v="3"/>
    <x v="2"/>
    <x v="117"/>
    <x v="4"/>
    <s v="United States"/>
    <x v="679"/>
    <x v="3"/>
    <m/>
    <x v="0"/>
    <x v="1"/>
    <d v="2018-08-27T00:00:00"/>
    <s v="Fri"/>
    <x v="0"/>
    <s v="US-2018-146710"/>
    <n v="129"/>
    <s v="Ampad Gold Fibre Wirebound Steno Books, 6 x 9, Gregg Ruled"/>
    <s v="Kelly Williams"/>
    <n v="75220"/>
    <n v="1"/>
    <n v="1"/>
    <n v="4"/>
  </r>
  <r>
    <n v="5"/>
    <x v="1"/>
    <x v="913"/>
    <x v="2"/>
    <x v="0"/>
    <n v="6"/>
    <x v="0"/>
    <x v="3"/>
    <x v="2"/>
    <x v="117"/>
    <x v="4"/>
    <s v="United States"/>
    <x v="679"/>
    <x v="3"/>
    <m/>
    <x v="0"/>
    <x v="1"/>
    <d v="2018-08-27T00:00:00"/>
    <s v="Fri"/>
    <x v="0"/>
    <s v="US-2018-146710"/>
    <n v="1757"/>
    <s v="Xerox 196"/>
    <s v="Kelly Williams"/>
    <n v="75220"/>
    <n v="2"/>
    <n v="1"/>
    <n v="5"/>
  </r>
  <r>
    <n v="5"/>
    <x v="1"/>
    <x v="913"/>
    <x v="2"/>
    <x v="0"/>
    <n v="6"/>
    <x v="0"/>
    <x v="15"/>
    <x v="2"/>
    <x v="117"/>
    <x v="4"/>
    <s v="United States"/>
    <x v="679"/>
    <x v="3"/>
    <m/>
    <x v="0"/>
    <x v="1"/>
    <d v="2018-08-27T00:00:00"/>
    <s v="Fri"/>
    <x v="0"/>
    <s v="US-2018-146710"/>
    <n v="668"/>
    <s v="Fiskars 8 Scissors, 2/Pack"/>
    <s v="Kelly Williams"/>
    <n v="75220"/>
    <n v="6"/>
    <n v="4"/>
    <n v="55"/>
  </r>
  <r>
    <n v="5"/>
    <x v="1"/>
    <x v="646"/>
    <x v="2"/>
    <x v="0"/>
    <n v="6"/>
    <x v="1"/>
    <x v="14"/>
    <x v="1"/>
    <x v="433"/>
    <x v="1"/>
    <s v="United States"/>
    <x v="667"/>
    <x v="1"/>
    <m/>
    <x v="0"/>
    <x v="5"/>
    <d v="2018-09-26T00:00:00"/>
    <s v="Thu"/>
    <x v="8"/>
    <s v="US-2018-146794"/>
    <n v="309"/>
    <s v="Bestar Classic Bookcase"/>
    <s v="Anna Andreadi"/>
    <n v="92345"/>
    <n v="20"/>
    <n v="5"/>
    <n v="425"/>
  </r>
  <r>
    <n v="2"/>
    <x v="1"/>
    <x v="706"/>
    <x v="2"/>
    <x v="1"/>
    <n v="3"/>
    <x v="2"/>
    <x v="12"/>
    <x v="2"/>
    <x v="5"/>
    <x v="30"/>
    <s v="United States"/>
    <x v="590"/>
    <x v="3"/>
    <m/>
    <x v="0"/>
    <x v="0"/>
    <d v="2018-05-06T00:00:00"/>
    <s v="Fri"/>
    <x v="5"/>
    <s v="US-2018-146857"/>
    <n v="286"/>
    <s v="Belkin 5 Outlet SurgeMaster Power Centers"/>
    <s v="Kelly Williams"/>
    <n v="65807"/>
    <n v="15"/>
    <n v="1"/>
    <n v="54"/>
  </r>
  <r>
    <n v="0"/>
    <x v="0"/>
    <x v="628"/>
    <x v="2"/>
    <x v="3"/>
    <n v="0"/>
    <x v="1"/>
    <x v="9"/>
    <x v="1"/>
    <x v="1"/>
    <x v="1"/>
    <s v="United States"/>
    <x v="620"/>
    <x v="1"/>
    <m/>
    <x v="0"/>
    <x v="0"/>
    <d v="2018-09-24T00:00:00"/>
    <s v="Tue"/>
    <x v="0"/>
    <s v="US-2018-147340"/>
    <n v="1183"/>
    <s v="Nu-Dell Executive Frame"/>
    <s v="Anna Andreadi"/>
    <n v="94110"/>
    <n v="23"/>
    <n v="5"/>
    <n v="63"/>
  </r>
  <r>
    <n v="5"/>
    <x v="2"/>
    <x v="839"/>
    <x v="2"/>
    <x v="1"/>
    <n v="3"/>
    <x v="0"/>
    <x v="9"/>
    <x v="1"/>
    <x v="111"/>
    <x v="35"/>
    <s v="United States"/>
    <x v="457"/>
    <x v="0"/>
    <m/>
    <x v="0"/>
    <x v="0"/>
    <d v="2018-09-03T00:00:00"/>
    <s v="Tue"/>
    <x v="0"/>
    <s v="US-2018-147711"/>
    <n v="572"/>
    <s v="Eldon Expressions Wood Desk Accessories, Oak"/>
    <s v="Chuck Magee"/>
    <n v="21215"/>
    <n v="4"/>
    <n v="2"/>
    <n v="15"/>
  </r>
  <r>
    <n v="5"/>
    <x v="2"/>
    <x v="839"/>
    <x v="2"/>
    <x v="1"/>
    <n v="3"/>
    <x v="0"/>
    <x v="14"/>
    <x v="1"/>
    <x v="111"/>
    <x v="35"/>
    <s v="United States"/>
    <x v="457"/>
    <x v="0"/>
    <m/>
    <x v="0"/>
    <x v="0"/>
    <d v="2018-09-03T00:00:00"/>
    <s v="Tue"/>
    <x v="0"/>
    <s v="US-2018-147711"/>
    <n v="1429"/>
    <s v="Sauder Camden County Collection Libraries, Planked Cherry Finish"/>
    <s v="Chuck Magee"/>
    <n v="21215"/>
    <n v="31"/>
    <n v="3"/>
    <n v="345"/>
  </r>
  <r>
    <n v="5"/>
    <x v="2"/>
    <x v="839"/>
    <x v="2"/>
    <x v="1"/>
    <n v="3"/>
    <x v="0"/>
    <x v="2"/>
    <x v="2"/>
    <x v="111"/>
    <x v="35"/>
    <s v="United States"/>
    <x v="457"/>
    <x v="0"/>
    <m/>
    <x v="0"/>
    <x v="0"/>
    <d v="2018-09-03T00:00:00"/>
    <s v="Tue"/>
    <x v="0"/>
    <s v="US-2018-147711"/>
    <n v="46"/>
    <s v="Acco Expandable Hanging Binders"/>
    <s v="Chuck Magee"/>
    <n v="21215"/>
    <n v="6"/>
    <n v="2"/>
    <n v="13"/>
  </r>
  <r>
    <n v="5"/>
    <x v="2"/>
    <x v="839"/>
    <x v="2"/>
    <x v="1"/>
    <n v="3"/>
    <x v="0"/>
    <x v="10"/>
    <x v="2"/>
    <x v="111"/>
    <x v="35"/>
    <s v="United States"/>
    <x v="457"/>
    <x v="0"/>
    <m/>
    <x v="0"/>
    <x v="0"/>
    <d v="2018-09-03T00:00:00"/>
    <s v="Tue"/>
    <x v="0"/>
    <s v="US-2018-147711"/>
    <n v="194"/>
    <s v="Avery 486"/>
    <s v="Chuck Magee"/>
    <n v="21215"/>
    <n v="27"/>
    <n v="8"/>
    <n v="58"/>
  </r>
  <r>
    <n v="4"/>
    <x v="1"/>
    <x v="695"/>
    <x v="2"/>
    <x v="0"/>
    <n v="6"/>
    <x v="0"/>
    <x v="9"/>
    <x v="1"/>
    <x v="391"/>
    <x v="27"/>
    <s v="United States"/>
    <x v="411"/>
    <x v="2"/>
    <m/>
    <x v="0"/>
    <x v="1"/>
    <d v="2018-05-05T00:00:00"/>
    <s v="Thu"/>
    <x v="5"/>
    <s v="US-2018-147991"/>
    <n v="577"/>
    <s v="Eldon Image Series Desk Accessories, Burgundy"/>
    <s v="Cassandra Brandow"/>
    <n v="37421"/>
    <n v="3"/>
    <n v="5"/>
    <n v="17"/>
  </r>
  <r>
    <n v="6"/>
    <x v="0"/>
    <x v="741"/>
    <x v="2"/>
    <x v="0"/>
    <n v="6"/>
    <x v="1"/>
    <x v="5"/>
    <x v="1"/>
    <x v="173"/>
    <x v="4"/>
    <s v="United States"/>
    <x v="114"/>
    <x v="3"/>
    <m/>
    <x v="0"/>
    <x v="2"/>
    <d v="2018-09-05T00:00:00"/>
    <s v="Thu"/>
    <x v="0"/>
    <s v="US-2018-148110"/>
    <n v="1457"/>
    <s v="Situations Contoured Folding Chairs, 4/Set"/>
    <s v="Kelly Williams"/>
    <n v="78745"/>
    <n v="-25"/>
    <n v="7"/>
    <n v="348"/>
  </r>
  <r>
    <n v="4"/>
    <x v="1"/>
    <x v="1314"/>
    <x v="2"/>
    <x v="0"/>
    <n v="6"/>
    <x v="0"/>
    <x v="2"/>
    <x v="2"/>
    <x v="4"/>
    <x v="4"/>
    <s v="United States"/>
    <x v="518"/>
    <x v="3"/>
    <m/>
    <x v="0"/>
    <x v="3"/>
    <d v="2018-08-22T00:00:00"/>
    <s v="Sun"/>
    <x v="10"/>
    <s v="US-2018-148334"/>
    <n v="711"/>
    <s v="GBC Standard Recycled Report Covers, Clear Plastic Sheets"/>
    <s v="Kelly Williams"/>
    <n v="77041"/>
    <n v="-7"/>
    <n v="2"/>
    <n v="4"/>
  </r>
  <r>
    <n v="0"/>
    <x v="0"/>
    <x v="661"/>
    <x v="2"/>
    <x v="3"/>
    <n v="0"/>
    <x v="0"/>
    <x v="11"/>
    <x v="2"/>
    <x v="502"/>
    <x v="2"/>
    <s v="United States"/>
    <x v="321"/>
    <x v="2"/>
    <m/>
    <x v="0"/>
    <x v="1"/>
    <d v="2018-12-11T00:00:00"/>
    <s v="Wed"/>
    <x v="6"/>
    <s v="US-2018-148803"/>
    <n v="1512"/>
    <s v="Steel Personal Filing/Posting Tote"/>
    <s v="Cassandra Brandow"/>
    <n v="33030"/>
    <n v="7"/>
    <n v="3"/>
    <n v="85"/>
  </r>
  <r>
    <n v="5"/>
    <x v="1"/>
    <x v="874"/>
    <x v="2"/>
    <x v="0"/>
    <n v="6"/>
    <x v="1"/>
    <x v="9"/>
    <x v="1"/>
    <x v="2"/>
    <x v="2"/>
    <s v="United States"/>
    <x v="491"/>
    <x v="2"/>
    <m/>
    <x v="0"/>
    <x v="1"/>
    <d v="2018-05-14T00:00:00"/>
    <s v="Sat"/>
    <x v="5"/>
    <s v="US-2018-148901"/>
    <n v="489"/>
    <s v="DAX Copper Panel Document Frame, 5 x 7 Size"/>
    <s v="Cassandra Brandow"/>
    <n v="32216"/>
    <n v="8"/>
    <n v="3"/>
    <n v="30"/>
  </r>
  <r>
    <n v="5"/>
    <x v="1"/>
    <x v="874"/>
    <x v="2"/>
    <x v="0"/>
    <n v="6"/>
    <x v="1"/>
    <x v="6"/>
    <x v="2"/>
    <x v="2"/>
    <x v="2"/>
    <s v="United States"/>
    <x v="491"/>
    <x v="2"/>
    <m/>
    <x v="0"/>
    <x v="1"/>
    <d v="2018-05-14T00:00:00"/>
    <s v="Sat"/>
    <x v="5"/>
    <s v="US-2018-148901"/>
    <n v="528"/>
    <s v="Dixon Ticonderoga Pencils"/>
    <s v="Cassandra Brandow"/>
    <n v="32216"/>
    <n v="0"/>
    <n v="2"/>
    <n v="5"/>
  </r>
  <r>
    <n v="5"/>
    <x v="1"/>
    <x v="874"/>
    <x v="2"/>
    <x v="0"/>
    <n v="6"/>
    <x v="1"/>
    <x v="3"/>
    <x v="2"/>
    <x v="2"/>
    <x v="2"/>
    <s v="United States"/>
    <x v="491"/>
    <x v="2"/>
    <m/>
    <x v="0"/>
    <x v="1"/>
    <d v="2018-05-14T00:00:00"/>
    <s v="Sat"/>
    <x v="5"/>
    <s v="US-2018-148901"/>
    <n v="1835"/>
    <s v="Xerox 23"/>
    <s v="Cassandra Brandow"/>
    <n v="32216"/>
    <n v="11"/>
    <n v="6"/>
    <n v="31"/>
  </r>
  <r>
    <n v="5"/>
    <x v="1"/>
    <x v="874"/>
    <x v="2"/>
    <x v="0"/>
    <n v="6"/>
    <x v="1"/>
    <x v="2"/>
    <x v="2"/>
    <x v="2"/>
    <x v="2"/>
    <s v="United States"/>
    <x v="491"/>
    <x v="2"/>
    <m/>
    <x v="0"/>
    <x v="4"/>
    <d v="2018-05-14T00:00:00"/>
    <s v="Sat"/>
    <x v="5"/>
    <s v="US-2018-148901"/>
    <n v="1646"/>
    <s v="Wilson Jones International Size A4 Ring Binders"/>
    <s v="Cassandra Brandow"/>
    <n v="32216"/>
    <n v="-8"/>
    <n v="2"/>
    <n v="10"/>
  </r>
  <r>
    <n v="5"/>
    <x v="1"/>
    <x v="874"/>
    <x v="2"/>
    <x v="0"/>
    <n v="6"/>
    <x v="1"/>
    <x v="2"/>
    <x v="2"/>
    <x v="2"/>
    <x v="2"/>
    <s v="United States"/>
    <x v="491"/>
    <x v="2"/>
    <m/>
    <x v="0"/>
    <x v="4"/>
    <d v="2018-05-14T00:00:00"/>
    <s v="Sat"/>
    <x v="5"/>
    <s v="US-2018-148901"/>
    <n v="685"/>
    <s v="GBC DocuBind P50 Personal Binding Machine"/>
    <s v="Cassandra Brandow"/>
    <n v="32216"/>
    <n v="-44"/>
    <n v="3"/>
    <n v="58"/>
  </r>
  <r>
    <n v="5"/>
    <x v="1"/>
    <x v="874"/>
    <x v="2"/>
    <x v="0"/>
    <n v="6"/>
    <x v="1"/>
    <x v="2"/>
    <x v="2"/>
    <x v="2"/>
    <x v="2"/>
    <s v="United States"/>
    <x v="491"/>
    <x v="2"/>
    <m/>
    <x v="0"/>
    <x v="4"/>
    <d v="2018-05-14T00:00:00"/>
    <s v="Sat"/>
    <x v="5"/>
    <s v="US-2018-148901"/>
    <n v="248"/>
    <s v="Avery Heavy-Duty EZD  Binder With Locking Rings"/>
    <s v="Cassandra Brandow"/>
    <n v="32216"/>
    <n v="-10"/>
    <n v="8"/>
    <n v="13"/>
  </r>
  <r>
    <n v="5"/>
    <x v="1"/>
    <x v="874"/>
    <x v="2"/>
    <x v="0"/>
    <n v="6"/>
    <x v="1"/>
    <x v="0"/>
    <x v="0"/>
    <x v="2"/>
    <x v="2"/>
    <s v="United States"/>
    <x v="491"/>
    <x v="2"/>
    <m/>
    <x v="0"/>
    <x v="1"/>
    <d v="2018-05-14T00:00:00"/>
    <s v="Sat"/>
    <x v="5"/>
    <s v="US-2018-148901"/>
    <n v="991"/>
    <s v="LF Elite 3D Dazzle Designer Hard Case Cover, Lf Stylus Pen and Wiper For Apple Iphone 5c Mini Lite"/>
    <s v="Cassandra Brandow"/>
    <n v="32216"/>
    <n v="4"/>
    <n v="5"/>
    <n v="44"/>
  </r>
  <r>
    <n v="6"/>
    <x v="0"/>
    <x v="666"/>
    <x v="2"/>
    <x v="0"/>
    <n v="6"/>
    <x v="2"/>
    <x v="10"/>
    <x v="2"/>
    <x v="437"/>
    <x v="11"/>
    <s v="United States"/>
    <x v="672"/>
    <x v="1"/>
    <s v="Yes"/>
    <x v="1"/>
    <x v="0"/>
    <d v="2018-09-17T00:00:00"/>
    <s v="Tue"/>
    <x v="0"/>
    <s v="US-2018-148957"/>
    <n v="189"/>
    <s v="Avery 481"/>
    <s v="Anna Andreadi"/>
    <n v="98052"/>
    <n v="6"/>
    <n v="4"/>
    <n v="12"/>
  </r>
  <r>
    <n v="5"/>
    <x v="1"/>
    <x v="646"/>
    <x v="2"/>
    <x v="0"/>
    <n v="6"/>
    <x v="0"/>
    <x v="2"/>
    <x v="2"/>
    <x v="4"/>
    <x v="4"/>
    <s v="United States"/>
    <x v="318"/>
    <x v="3"/>
    <m/>
    <x v="0"/>
    <x v="3"/>
    <d v="2018-09-26T00:00:00"/>
    <s v="Thu"/>
    <x v="8"/>
    <s v="US-2018-149790"/>
    <n v="904"/>
    <s v="Ibico Recycled Linen-Style Covers"/>
    <s v="Kelly Williams"/>
    <n v="77095"/>
    <n v="-25"/>
    <n v="2"/>
    <n v="16"/>
  </r>
  <r>
    <n v="4"/>
    <x v="1"/>
    <x v="683"/>
    <x v="2"/>
    <x v="0"/>
    <n v="6"/>
    <x v="0"/>
    <x v="9"/>
    <x v="1"/>
    <x v="1"/>
    <x v="1"/>
    <s v="United States"/>
    <x v="786"/>
    <x v="1"/>
    <m/>
    <x v="0"/>
    <x v="0"/>
    <d v="2018-12-01T00:00:00"/>
    <s v="Sun"/>
    <x v="6"/>
    <s v="US-2018-150035"/>
    <n v="1618"/>
    <s v="Westinghouse Clip-On Gooseneck Lamps"/>
    <s v="Anna Andreadi"/>
    <n v="94122"/>
    <n v="4"/>
    <n v="2"/>
    <n v="17"/>
  </r>
  <r>
    <n v="4"/>
    <x v="1"/>
    <x v="942"/>
    <x v="2"/>
    <x v="0"/>
    <n v="6"/>
    <x v="2"/>
    <x v="0"/>
    <x v="0"/>
    <x v="276"/>
    <x v="42"/>
    <s v="United States"/>
    <x v="511"/>
    <x v="0"/>
    <m/>
    <x v="0"/>
    <x v="0"/>
    <d v="2018-04-06T00:00:00"/>
    <s v="Fri"/>
    <x v="4"/>
    <s v="US-2018-150140"/>
    <n v="1177"/>
    <s v="Nortel Meridian M5316 Digital phone"/>
    <s v="Chuck Magee"/>
    <m/>
    <n v="337"/>
    <n v="5"/>
    <n v="1295"/>
  </r>
  <r>
    <n v="4"/>
    <x v="2"/>
    <x v="642"/>
    <x v="2"/>
    <x v="1"/>
    <n v="3"/>
    <x v="0"/>
    <x v="0"/>
    <x v="0"/>
    <x v="16"/>
    <x v="12"/>
    <s v="United States"/>
    <x v="583"/>
    <x v="0"/>
    <m/>
    <x v="0"/>
    <x v="6"/>
    <d v="2018-04-25T00:00:00"/>
    <s v="Wed"/>
    <x v="4"/>
    <s v="US-2018-150147"/>
    <n v="157"/>
    <s v="AT&amp;T 841000 Phone"/>
    <s v="Chuck Magee"/>
    <n v="19134"/>
    <n v="-21"/>
    <n v="2"/>
    <n v="83"/>
  </r>
  <r>
    <n v="4"/>
    <x v="2"/>
    <x v="642"/>
    <x v="2"/>
    <x v="1"/>
    <n v="3"/>
    <x v="0"/>
    <x v="2"/>
    <x v="2"/>
    <x v="16"/>
    <x v="12"/>
    <s v="United States"/>
    <x v="583"/>
    <x v="0"/>
    <m/>
    <x v="0"/>
    <x v="4"/>
    <d v="2018-04-25T00:00:00"/>
    <s v="Wed"/>
    <x v="4"/>
    <s v="US-2018-150147"/>
    <n v="903"/>
    <s v="Ibico Recycled Grain-Textured Covers"/>
    <s v="Chuck Magee"/>
    <n v="19134"/>
    <n v="-14"/>
    <n v="2"/>
    <n v="21"/>
  </r>
  <r>
    <n v="4"/>
    <x v="2"/>
    <x v="642"/>
    <x v="2"/>
    <x v="1"/>
    <n v="3"/>
    <x v="0"/>
    <x v="2"/>
    <x v="2"/>
    <x v="16"/>
    <x v="12"/>
    <s v="United States"/>
    <x v="583"/>
    <x v="0"/>
    <m/>
    <x v="0"/>
    <x v="4"/>
    <d v="2018-04-25T00:00:00"/>
    <s v="Wed"/>
    <x v="4"/>
    <s v="US-2018-150147"/>
    <n v="1636"/>
    <s v="Wilson Jones Custom Binder Spines &amp; Labels"/>
    <s v="Chuck Magee"/>
    <n v="19134"/>
    <n v="-3"/>
    <n v="3"/>
    <n v="5"/>
  </r>
  <r>
    <n v="4"/>
    <x v="1"/>
    <x v="789"/>
    <x v="2"/>
    <x v="0"/>
    <n v="6"/>
    <x v="1"/>
    <x v="15"/>
    <x v="2"/>
    <x v="305"/>
    <x v="16"/>
    <s v="United States"/>
    <x v="750"/>
    <x v="2"/>
    <m/>
    <x v="0"/>
    <x v="1"/>
    <d v="2018-10-10T00:00:00"/>
    <s v="Tue"/>
    <x v="8"/>
    <s v="US-2018-150357"/>
    <n v="1051"/>
    <s v="Martin-Yale Premier Letter Opener"/>
    <s v="Cassandra Brandow"/>
    <n v="27405"/>
    <n v="-4"/>
    <n v="2"/>
    <n v="21"/>
  </r>
  <r>
    <n v="4"/>
    <x v="1"/>
    <x v="789"/>
    <x v="2"/>
    <x v="0"/>
    <n v="6"/>
    <x v="1"/>
    <x v="2"/>
    <x v="2"/>
    <x v="305"/>
    <x v="16"/>
    <s v="United States"/>
    <x v="750"/>
    <x v="2"/>
    <m/>
    <x v="0"/>
    <x v="4"/>
    <d v="2018-10-10T00:00:00"/>
    <s v="Tue"/>
    <x v="8"/>
    <s v="US-2018-150357"/>
    <n v="1317"/>
    <s v="Presstex Flexible Ring Binders"/>
    <s v="Cassandra Brandow"/>
    <n v="27405"/>
    <n v="-3"/>
    <n v="3"/>
    <n v="4"/>
  </r>
  <r>
    <n v="4"/>
    <x v="1"/>
    <x v="879"/>
    <x v="2"/>
    <x v="0"/>
    <n v="6"/>
    <x v="1"/>
    <x v="2"/>
    <x v="2"/>
    <x v="159"/>
    <x v="2"/>
    <s v="United States"/>
    <x v="627"/>
    <x v="2"/>
    <m/>
    <x v="0"/>
    <x v="4"/>
    <d v="2018-05-17T00:00:00"/>
    <s v="Tue"/>
    <x v="5"/>
    <s v="US-2018-150567"/>
    <n v="1316"/>
    <s v="Pressboard Hanging Data Binders for Unburst Sheets"/>
    <s v="Cassandra Brandow"/>
    <n v="32712"/>
    <n v="-2"/>
    <n v="2"/>
    <n v="3"/>
  </r>
  <r>
    <n v="4"/>
    <x v="1"/>
    <x v="879"/>
    <x v="2"/>
    <x v="0"/>
    <n v="6"/>
    <x v="1"/>
    <x v="2"/>
    <x v="2"/>
    <x v="159"/>
    <x v="2"/>
    <s v="United States"/>
    <x v="627"/>
    <x v="2"/>
    <m/>
    <x v="0"/>
    <x v="4"/>
    <d v="2018-05-17T00:00:00"/>
    <s v="Tue"/>
    <x v="5"/>
    <s v="US-2018-150567"/>
    <n v="701"/>
    <s v="GBC Prepunched Paper, 19-Hole, for Binding Systems, 24-lb"/>
    <s v="Cassandra Brandow"/>
    <n v="32712"/>
    <n v="-22"/>
    <n v="6"/>
    <n v="27"/>
  </r>
  <r>
    <n v="3"/>
    <x v="2"/>
    <x v="690"/>
    <x v="2"/>
    <x v="2"/>
    <n v="1"/>
    <x v="0"/>
    <x v="3"/>
    <x v="2"/>
    <x v="62"/>
    <x v="0"/>
    <s v="United States"/>
    <x v="647"/>
    <x v="0"/>
    <m/>
    <x v="0"/>
    <x v="0"/>
    <d v="2018-12-03T00:00:00"/>
    <s v="Tue"/>
    <x v="6"/>
    <s v="US-2018-150861"/>
    <n v="1761"/>
    <s v="Xerox 1964"/>
    <s v="Chuck Magee"/>
    <n v="11572"/>
    <n v="84"/>
    <n v="8"/>
    <n v="183"/>
  </r>
  <r>
    <n v="3"/>
    <x v="2"/>
    <x v="690"/>
    <x v="2"/>
    <x v="2"/>
    <n v="1"/>
    <x v="0"/>
    <x v="1"/>
    <x v="1"/>
    <x v="62"/>
    <x v="0"/>
    <s v="United States"/>
    <x v="647"/>
    <x v="0"/>
    <m/>
    <x v="0"/>
    <x v="6"/>
    <d v="2018-12-03T00:00:00"/>
    <s v="Tue"/>
    <x v="6"/>
    <s v="US-2018-150861"/>
    <n v="320"/>
    <s v="Bevis Traditional Conference Table Top, Plinth Base"/>
    <s v="Chuck Magee"/>
    <n v="11572"/>
    <n v="-153"/>
    <n v="2"/>
    <n v="400"/>
  </r>
  <r>
    <n v="3"/>
    <x v="2"/>
    <x v="690"/>
    <x v="2"/>
    <x v="2"/>
    <n v="1"/>
    <x v="0"/>
    <x v="11"/>
    <x v="2"/>
    <x v="62"/>
    <x v="0"/>
    <s v="United States"/>
    <x v="647"/>
    <x v="0"/>
    <m/>
    <x v="0"/>
    <x v="0"/>
    <d v="2018-12-03T00:00:00"/>
    <s v="Tue"/>
    <x v="6"/>
    <s v="US-2018-150861"/>
    <n v="1269"/>
    <s v="Personal Folder Holder, Ebony"/>
    <s v="Chuck Magee"/>
    <n v="11572"/>
    <n v="10"/>
    <n v="3"/>
    <n v="34"/>
  </r>
  <r>
    <n v="3"/>
    <x v="2"/>
    <x v="690"/>
    <x v="2"/>
    <x v="2"/>
    <n v="1"/>
    <x v="0"/>
    <x v="5"/>
    <x v="1"/>
    <x v="62"/>
    <x v="0"/>
    <s v="United States"/>
    <x v="647"/>
    <x v="0"/>
    <m/>
    <x v="0"/>
    <x v="9"/>
    <d v="2018-12-03T00:00:00"/>
    <s v="Tue"/>
    <x v="6"/>
    <s v="US-2018-150861"/>
    <n v="761"/>
    <s v="Global Leather Highback Executive Chair with Pneumatic Height Adjustment, Black"/>
    <s v="Chuck Magee"/>
    <n v="11572"/>
    <n v="102"/>
    <n v="3"/>
    <n v="543"/>
  </r>
  <r>
    <n v="3"/>
    <x v="2"/>
    <x v="690"/>
    <x v="2"/>
    <x v="2"/>
    <n v="1"/>
    <x v="0"/>
    <x v="10"/>
    <x v="2"/>
    <x v="62"/>
    <x v="0"/>
    <s v="United States"/>
    <x v="647"/>
    <x v="0"/>
    <m/>
    <x v="0"/>
    <x v="0"/>
    <d v="2018-12-03T00:00:00"/>
    <s v="Tue"/>
    <x v="6"/>
    <s v="US-2018-150861"/>
    <n v="232"/>
    <s v="Avery 520"/>
    <s v="Chuck Magee"/>
    <n v="11572"/>
    <n v="3"/>
    <n v="2"/>
    <n v="6"/>
  </r>
  <r>
    <n v="3"/>
    <x v="2"/>
    <x v="633"/>
    <x v="2"/>
    <x v="2"/>
    <n v="1"/>
    <x v="1"/>
    <x v="12"/>
    <x v="2"/>
    <x v="5"/>
    <x v="19"/>
    <s v="United States"/>
    <x v="445"/>
    <x v="0"/>
    <m/>
    <x v="0"/>
    <x v="1"/>
    <d v="2018-12-11T00:00:00"/>
    <s v="Wed"/>
    <x v="6"/>
    <s v="US-2018-151260"/>
    <n v="295"/>
    <s v="Belkin F5C206VTEL 6 Outlet Surge"/>
    <s v="Chuck Magee"/>
    <n v="45503"/>
    <n v="9"/>
    <n v="4"/>
    <n v="74"/>
  </r>
  <r>
    <n v="2"/>
    <x v="1"/>
    <x v="861"/>
    <x v="2"/>
    <x v="1"/>
    <n v="3"/>
    <x v="0"/>
    <x v="8"/>
    <x v="0"/>
    <x v="16"/>
    <x v="12"/>
    <s v="United States"/>
    <x v="674"/>
    <x v="0"/>
    <s v="Yes"/>
    <x v="1"/>
    <x v="1"/>
    <d v="2018-03-31T00:00:00"/>
    <s v="Tue"/>
    <x v="4"/>
    <s v="US-2018-151827"/>
    <n v="140"/>
    <s v="Anker Ultra-Slim Mini Bluetooth 3.0 Wireless Keyboard"/>
    <s v="Chuck Magee"/>
    <n v="19134"/>
    <n v="1"/>
    <n v="2"/>
    <n v="32"/>
  </r>
  <r>
    <n v="2"/>
    <x v="1"/>
    <x v="861"/>
    <x v="2"/>
    <x v="1"/>
    <n v="3"/>
    <x v="0"/>
    <x v="0"/>
    <x v="0"/>
    <x v="16"/>
    <x v="12"/>
    <s v="United States"/>
    <x v="674"/>
    <x v="0"/>
    <s v="Yes"/>
    <x v="1"/>
    <x v="6"/>
    <d v="2018-03-31T00:00:00"/>
    <s v="Tue"/>
    <x v="4"/>
    <s v="US-2018-151827"/>
    <n v="993"/>
    <s v="LG Exalt"/>
    <s v="Chuck Magee"/>
    <n v="19134"/>
    <n v="-61"/>
    <n v="3"/>
    <n v="281"/>
  </r>
  <r>
    <n v="7"/>
    <x v="2"/>
    <x v="678"/>
    <x v="2"/>
    <x v="0"/>
    <n v="6"/>
    <x v="1"/>
    <x v="0"/>
    <x v="0"/>
    <x v="134"/>
    <x v="31"/>
    <s v="United States"/>
    <x v="228"/>
    <x v="1"/>
    <m/>
    <x v="0"/>
    <x v="1"/>
    <d v="2018-03-01T00:00:00"/>
    <s v="Sun"/>
    <x v="2"/>
    <s v="US-2018-151862"/>
    <n v="1332"/>
    <s v="RCA ViSYS 25423RE1 Corded phone"/>
    <s v="Anna Andreadi"/>
    <n v="80219"/>
    <n v="14"/>
    <n v="2"/>
    <n v="160"/>
  </r>
  <r>
    <n v="4"/>
    <x v="1"/>
    <x v="816"/>
    <x v="2"/>
    <x v="0"/>
    <n v="6"/>
    <x v="1"/>
    <x v="5"/>
    <x v="1"/>
    <x v="505"/>
    <x v="12"/>
    <s v="United States"/>
    <x v="668"/>
    <x v="0"/>
    <s v="Yes"/>
    <x v="1"/>
    <x v="2"/>
    <d v="2018-06-25T00:00:00"/>
    <s v="Wed"/>
    <x v="9"/>
    <s v="US-2018-152051"/>
    <n v="761"/>
    <s v="Global Leather Highback Executive Chair with Pneumatic Height Adjustment, Black"/>
    <s v="Chuck Magee"/>
    <n v="17403"/>
    <n v="-18"/>
    <n v="3"/>
    <n v="422"/>
  </r>
  <r>
    <n v="4"/>
    <x v="1"/>
    <x v="816"/>
    <x v="2"/>
    <x v="0"/>
    <n v="6"/>
    <x v="1"/>
    <x v="11"/>
    <x v="2"/>
    <x v="505"/>
    <x v="12"/>
    <s v="United States"/>
    <x v="668"/>
    <x v="0"/>
    <s v="Yes"/>
    <x v="1"/>
    <x v="1"/>
    <d v="2018-06-25T00:00:00"/>
    <s v="Wed"/>
    <x v="9"/>
    <s v="US-2018-152051"/>
    <n v="777"/>
    <s v="Gould Plastics 9-Pocket Panel Bin, 18-3/8w x 5-1/4d x 20-1/2h, Black"/>
    <s v="Chuck Magee"/>
    <n v="17403"/>
    <n v="-51"/>
    <n v="6"/>
    <n v="254"/>
  </r>
  <r>
    <n v="4"/>
    <x v="1"/>
    <x v="816"/>
    <x v="2"/>
    <x v="0"/>
    <n v="6"/>
    <x v="1"/>
    <x v="2"/>
    <x v="2"/>
    <x v="505"/>
    <x v="12"/>
    <s v="United States"/>
    <x v="668"/>
    <x v="0"/>
    <s v="Yes"/>
    <x v="1"/>
    <x v="4"/>
    <d v="2018-06-25T00:00:00"/>
    <s v="Wed"/>
    <x v="9"/>
    <s v="US-2018-152051"/>
    <n v="723"/>
    <s v="GBC Wire Binding Strips"/>
    <s v="Chuck Magee"/>
    <n v="17403"/>
    <n v="-28"/>
    <n v="4"/>
    <n v="38"/>
  </r>
  <r>
    <n v="6"/>
    <x v="0"/>
    <x v="741"/>
    <x v="2"/>
    <x v="0"/>
    <n v="6"/>
    <x v="0"/>
    <x v="11"/>
    <x v="2"/>
    <x v="74"/>
    <x v="4"/>
    <s v="United States"/>
    <x v="772"/>
    <x v="3"/>
    <m/>
    <x v="0"/>
    <x v="1"/>
    <d v="2018-09-05T00:00:00"/>
    <s v="Thu"/>
    <x v="0"/>
    <s v="US-2018-152373"/>
    <n v="557"/>
    <s v="Eldon Base for stackable storage shelf, platinum"/>
    <s v="Kelly Williams"/>
    <n v="78207"/>
    <n v="-18"/>
    <n v="3"/>
    <n v="93"/>
  </r>
  <r>
    <n v="5"/>
    <x v="1"/>
    <x v="736"/>
    <x v="2"/>
    <x v="0"/>
    <n v="6"/>
    <x v="0"/>
    <x v="9"/>
    <x v="1"/>
    <x v="521"/>
    <x v="24"/>
    <s v="United States"/>
    <x v="222"/>
    <x v="0"/>
    <m/>
    <x v="0"/>
    <x v="0"/>
    <d v="2018-09-17T00:00:00"/>
    <s v="Tue"/>
    <x v="0"/>
    <s v="US-2018-152415"/>
    <n v="394"/>
    <s v="C-Line Magnetic Cubicle Keepers, Clear Polypropylene"/>
    <s v="Chuck Magee"/>
    <n v="1752"/>
    <n v="6"/>
    <n v="3"/>
    <n v="15"/>
  </r>
  <r>
    <n v="5"/>
    <x v="1"/>
    <x v="736"/>
    <x v="2"/>
    <x v="0"/>
    <n v="6"/>
    <x v="0"/>
    <x v="9"/>
    <x v="1"/>
    <x v="521"/>
    <x v="24"/>
    <s v="United States"/>
    <x v="222"/>
    <x v="0"/>
    <m/>
    <x v="0"/>
    <x v="0"/>
    <d v="2018-09-17T00:00:00"/>
    <s v="Tue"/>
    <x v="0"/>
    <s v="US-2018-152415"/>
    <n v="875"/>
    <s v="Howard Miller 14-1/2 Diameter Chrome Round Wall Clock"/>
    <s v="Chuck Magee"/>
    <n v="1752"/>
    <n v="61"/>
    <n v="3"/>
    <n v="192"/>
  </r>
  <r>
    <n v="4"/>
    <x v="1"/>
    <x v="834"/>
    <x v="2"/>
    <x v="0"/>
    <n v="6"/>
    <x v="1"/>
    <x v="6"/>
    <x v="2"/>
    <x v="197"/>
    <x v="17"/>
    <s v="United States"/>
    <x v="627"/>
    <x v="3"/>
    <m/>
    <x v="0"/>
    <x v="0"/>
    <d v="2018-05-19T00:00:00"/>
    <s v="Thu"/>
    <x v="5"/>
    <s v="US-2018-152835"/>
    <n v="1158"/>
    <s v="Newell 341"/>
    <s v="Kelly Williams"/>
    <n v="47905"/>
    <n v="6"/>
    <n v="5"/>
    <n v="21"/>
  </r>
  <r>
    <n v="4"/>
    <x v="1"/>
    <x v="653"/>
    <x v="2"/>
    <x v="0"/>
    <n v="6"/>
    <x v="0"/>
    <x v="3"/>
    <x v="2"/>
    <x v="15"/>
    <x v="11"/>
    <s v="United States"/>
    <x v="368"/>
    <x v="1"/>
    <m/>
    <x v="0"/>
    <x v="0"/>
    <d v="2018-12-26T00:00:00"/>
    <s v="Thu"/>
    <x v="6"/>
    <s v="US-2018-153129"/>
    <n v="1524"/>
    <s v="Strathmore Photo Mount Cards"/>
    <s v="Anna Andreadi"/>
    <n v="98105"/>
    <n v="16"/>
    <n v="5"/>
    <n v="34"/>
  </r>
  <r>
    <n v="3"/>
    <x v="2"/>
    <x v="850"/>
    <x v="2"/>
    <x v="2"/>
    <n v="1"/>
    <x v="1"/>
    <x v="5"/>
    <x v="1"/>
    <x v="2"/>
    <x v="2"/>
    <s v="United States"/>
    <x v="141"/>
    <x v="2"/>
    <m/>
    <x v="0"/>
    <x v="1"/>
    <d v="2018-11-06T00:00:00"/>
    <s v="Fri"/>
    <x v="7"/>
    <s v="US-2018-153815"/>
    <n v="807"/>
    <s v="High-Back Leather Managers Chair"/>
    <s v="Cassandra Brandow"/>
    <n v="32216"/>
    <n v="-29"/>
    <n v="2"/>
    <n v="208"/>
  </r>
  <r>
    <n v="3"/>
    <x v="2"/>
    <x v="850"/>
    <x v="2"/>
    <x v="2"/>
    <n v="1"/>
    <x v="1"/>
    <x v="9"/>
    <x v="1"/>
    <x v="2"/>
    <x v="2"/>
    <s v="United States"/>
    <x v="141"/>
    <x v="2"/>
    <m/>
    <x v="0"/>
    <x v="1"/>
    <d v="2018-11-06T00:00:00"/>
    <s v="Fri"/>
    <x v="7"/>
    <s v="US-2018-153815"/>
    <n v="620"/>
    <s v="Executive Impressions 14 Contract Wall Clock"/>
    <s v="Cassandra Brandow"/>
    <n v="32216"/>
    <n v="6"/>
    <n v="2"/>
    <n v="36"/>
  </r>
  <r>
    <n v="3"/>
    <x v="2"/>
    <x v="850"/>
    <x v="2"/>
    <x v="2"/>
    <n v="1"/>
    <x v="1"/>
    <x v="3"/>
    <x v="2"/>
    <x v="2"/>
    <x v="2"/>
    <s v="United States"/>
    <x v="141"/>
    <x v="2"/>
    <m/>
    <x v="0"/>
    <x v="1"/>
    <d v="2018-11-06T00:00:00"/>
    <s v="Fri"/>
    <x v="7"/>
    <s v="US-2018-153815"/>
    <n v="539"/>
    <s v="Eaton Premium Continuous-Feed Paper, 25% Cotton, Letter Size, White, 1000 Shts/Box"/>
    <s v="Cassandra Brandow"/>
    <n v="32216"/>
    <n v="31"/>
    <n v="2"/>
    <n v="89"/>
  </r>
  <r>
    <n v="3"/>
    <x v="2"/>
    <x v="850"/>
    <x v="2"/>
    <x v="2"/>
    <n v="1"/>
    <x v="1"/>
    <x v="3"/>
    <x v="2"/>
    <x v="2"/>
    <x v="2"/>
    <s v="United States"/>
    <x v="141"/>
    <x v="2"/>
    <m/>
    <x v="0"/>
    <x v="1"/>
    <d v="2018-11-06T00:00:00"/>
    <s v="Fri"/>
    <x v="7"/>
    <s v="US-2018-153815"/>
    <n v="599"/>
    <s v="Embossed Ink Jet Note Cards"/>
    <s v="Cassandra Brandow"/>
    <n v="32216"/>
    <n v="13"/>
    <n v="2"/>
    <n v="36"/>
  </r>
  <r>
    <n v="4"/>
    <x v="2"/>
    <x v="655"/>
    <x v="2"/>
    <x v="1"/>
    <n v="3"/>
    <x v="0"/>
    <x v="10"/>
    <x v="2"/>
    <x v="0"/>
    <x v="0"/>
    <s v="United States"/>
    <x v="431"/>
    <x v="0"/>
    <m/>
    <x v="0"/>
    <x v="0"/>
    <d v="2018-06-23T00:00:00"/>
    <s v="Mon"/>
    <x v="9"/>
    <s v="US-2018-154256"/>
    <n v="195"/>
    <s v="Avery 487"/>
    <s v="Chuck Magee"/>
    <n v="10035"/>
    <n v="12"/>
    <n v="7"/>
    <n v="26"/>
  </r>
  <r>
    <n v="5"/>
    <x v="1"/>
    <x v="662"/>
    <x v="2"/>
    <x v="0"/>
    <n v="6"/>
    <x v="0"/>
    <x v="9"/>
    <x v="1"/>
    <x v="47"/>
    <x v="19"/>
    <s v="United States"/>
    <x v="777"/>
    <x v="0"/>
    <m/>
    <x v="0"/>
    <x v="1"/>
    <d v="2018-03-14T00:00:00"/>
    <s v="Sat"/>
    <x v="2"/>
    <s v="US-2018-154361"/>
    <n v="107"/>
    <s v="Advantus Panel Wall Acrylic Frame"/>
    <s v="Chuck Magee"/>
    <n v="43229"/>
    <n v="6"/>
    <n v="5"/>
    <n v="22"/>
  </r>
  <r>
    <n v="5"/>
    <x v="1"/>
    <x v="721"/>
    <x v="2"/>
    <x v="0"/>
    <n v="6"/>
    <x v="0"/>
    <x v="3"/>
    <x v="2"/>
    <x v="0"/>
    <x v="0"/>
    <s v="United States"/>
    <x v="190"/>
    <x v="0"/>
    <m/>
    <x v="0"/>
    <x v="0"/>
    <d v="2018-12-02T00:00:00"/>
    <s v="Mon"/>
    <x v="6"/>
    <s v="US-2018-155103"/>
    <n v="781"/>
    <s v="Green Bar Computer Printout Paper"/>
    <s v="Chuck Magee"/>
    <n v="10024"/>
    <n v="27"/>
    <n v="1"/>
    <n v="55"/>
  </r>
  <r>
    <n v="5"/>
    <x v="1"/>
    <x v="721"/>
    <x v="2"/>
    <x v="0"/>
    <n v="6"/>
    <x v="0"/>
    <x v="2"/>
    <x v="2"/>
    <x v="0"/>
    <x v="0"/>
    <s v="United States"/>
    <x v="190"/>
    <x v="0"/>
    <m/>
    <x v="0"/>
    <x v="1"/>
    <d v="2018-12-02T00:00:00"/>
    <s v="Mon"/>
    <x v="6"/>
    <s v="US-2018-155103"/>
    <n v="895"/>
    <s v="Ibico EB-19 Dual Function Manual Binding System"/>
    <s v="Chuck Magee"/>
    <n v="10024"/>
    <n v="135"/>
    <n v="3"/>
    <n v="415"/>
  </r>
  <r>
    <n v="5"/>
    <x v="1"/>
    <x v="721"/>
    <x v="2"/>
    <x v="0"/>
    <n v="6"/>
    <x v="0"/>
    <x v="2"/>
    <x v="2"/>
    <x v="0"/>
    <x v="0"/>
    <s v="United States"/>
    <x v="190"/>
    <x v="0"/>
    <m/>
    <x v="0"/>
    <x v="1"/>
    <d v="2018-12-02T00:00:00"/>
    <s v="Mon"/>
    <x v="6"/>
    <s v="US-2018-155103"/>
    <n v="1843"/>
    <s v="XtraLife ClearVue Slant-D Ring Binder, White, 3"/>
    <s v="Chuck Magee"/>
    <n v="10024"/>
    <n v="11"/>
    <n v="3"/>
    <n v="35"/>
  </r>
  <r>
    <n v="4"/>
    <x v="1"/>
    <x v="931"/>
    <x v="2"/>
    <x v="0"/>
    <n v="6"/>
    <x v="2"/>
    <x v="2"/>
    <x v="2"/>
    <x v="16"/>
    <x v="12"/>
    <s v="United States"/>
    <x v="567"/>
    <x v="0"/>
    <m/>
    <x v="0"/>
    <x v="4"/>
    <d v="2018-03-06T00:00:00"/>
    <s v="Fri"/>
    <x v="2"/>
    <s v="US-2018-155173"/>
    <n v="269"/>
    <s v="Avery Self-Adhesive Photo Pockets for Polaroid Photos"/>
    <s v="Chuck Magee"/>
    <n v="19120"/>
    <n v="-1"/>
    <n v="1"/>
    <n v="2"/>
  </r>
  <r>
    <n v="4"/>
    <x v="1"/>
    <x v="931"/>
    <x v="2"/>
    <x v="0"/>
    <n v="6"/>
    <x v="2"/>
    <x v="0"/>
    <x v="0"/>
    <x v="16"/>
    <x v="12"/>
    <s v="United States"/>
    <x v="567"/>
    <x v="0"/>
    <m/>
    <x v="0"/>
    <x v="6"/>
    <d v="2018-03-06T00:00:00"/>
    <s v="Fri"/>
    <x v="2"/>
    <s v="US-2018-155173"/>
    <n v="1653"/>
    <s v="Wilson SignalBoost 841262 DB PRO Amplifier Kit"/>
    <s v="Chuck Magee"/>
    <n v="19120"/>
    <n v="-72"/>
    <n v="2"/>
    <n v="432"/>
  </r>
  <r>
    <n v="4"/>
    <x v="1"/>
    <x v="931"/>
    <x v="2"/>
    <x v="0"/>
    <n v="6"/>
    <x v="2"/>
    <x v="0"/>
    <x v="0"/>
    <x v="16"/>
    <x v="12"/>
    <s v="United States"/>
    <x v="567"/>
    <x v="0"/>
    <m/>
    <x v="0"/>
    <x v="6"/>
    <d v="2018-03-06T00:00:00"/>
    <s v="Fri"/>
    <x v="2"/>
    <s v="US-2018-155173"/>
    <n v="778"/>
    <s v="Grandstream GXP1160 VoIP phone"/>
    <s v="Chuck Magee"/>
    <n v="19120"/>
    <n v="-13"/>
    <n v="3"/>
    <n v="68"/>
  </r>
  <r>
    <n v="7"/>
    <x v="2"/>
    <x v="778"/>
    <x v="2"/>
    <x v="0"/>
    <n v="6"/>
    <x v="0"/>
    <x v="2"/>
    <x v="2"/>
    <x v="0"/>
    <x v="0"/>
    <s v="United States"/>
    <x v="312"/>
    <x v="0"/>
    <m/>
    <x v="0"/>
    <x v="1"/>
    <d v="2018-01-22T00:00:00"/>
    <s v="Sun"/>
    <x v="11"/>
    <s v="US-2018-155180"/>
    <n v="1637"/>
    <s v="Wilson Jones data.warehouse D-Ring Binders with DublLock"/>
    <s v="Chuck Magee"/>
    <n v="10009"/>
    <n v="9"/>
    <n v="4"/>
    <n v="26"/>
  </r>
  <r>
    <n v="6"/>
    <x v="0"/>
    <x v="636"/>
    <x v="2"/>
    <x v="0"/>
    <n v="6"/>
    <x v="2"/>
    <x v="9"/>
    <x v="1"/>
    <x v="184"/>
    <x v="14"/>
    <s v="United States"/>
    <x v="19"/>
    <x v="2"/>
    <m/>
    <x v="0"/>
    <x v="0"/>
    <d v="2018-09-22T00:00:00"/>
    <s v="Sun"/>
    <x v="0"/>
    <s v="US-2018-155404"/>
    <n v="678"/>
    <s v="G.E. Longer-Life Indoor Recessed Floodlight Bulbs"/>
    <s v="Cassandra Brandow"/>
    <n v="40214"/>
    <n v="6"/>
    <n v="2"/>
    <n v="13"/>
  </r>
  <r>
    <n v="0"/>
    <x v="0"/>
    <x v="631"/>
    <x v="2"/>
    <x v="3"/>
    <n v="0"/>
    <x v="2"/>
    <x v="9"/>
    <x v="1"/>
    <x v="82"/>
    <x v="1"/>
    <s v="United States"/>
    <x v="736"/>
    <x v="1"/>
    <m/>
    <x v="0"/>
    <x v="0"/>
    <d v="2018-12-01T00:00:00"/>
    <s v="Sun"/>
    <x v="6"/>
    <s v="US-2018-155768"/>
    <n v="1540"/>
    <s v="Tenex Chairmats For Use With Carpeted Floors"/>
    <s v="Anna Andreadi"/>
    <n v="93030"/>
    <n v="2"/>
    <n v="2"/>
    <n v="32"/>
  </r>
  <r>
    <n v="0"/>
    <x v="0"/>
    <x v="631"/>
    <x v="2"/>
    <x v="3"/>
    <n v="0"/>
    <x v="2"/>
    <x v="3"/>
    <x v="2"/>
    <x v="82"/>
    <x v="1"/>
    <s v="United States"/>
    <x v="736"/>
    <x v="1"/>
    <m/>
    <x v="0"/>
    <x v="0"/>
    <d v="2018-12-01T00:00:00"/>
    <s v="Sun"/>
    <x v="6"/>
    <s v="US-2018-155768"/>
    <n v="1676"/>
    <s v="Xerox 1886"/>
    <s v="Anna Andreadi"/>
    <n v="93030"/>
    <n v="23"/>
    <n v="1"/>
    <n v="48"/>
  </r>
  <r>
    <n v="0"/>
    <x v="0"/>
    <x v="631"/>
    <x v="2"/>
    <x v="3"/>
    <n v="0"/>
    <x v="2"/>
    <x v="7"/>
    <x v="2"/>
    <x v="82"/>
    <x v="1"/>
    <s v="United States"/>
    <x v="736"/>
    <x v="1"/>
    <m/>
    <x v="0"/>
    <x v="0"/>
    <d v="2018-12-01T00:00:00"/>
    <s v="Sun"/>
    <x v="6"/>
    <s v="US-2018-155768"/>
    <n v="4"/>
    <s v="#10- 4 1/8 x 9 1/2 Security-Tint Envelopes"/>
    <s v="Anna Andreadi"/>
    <n v="93030"/>
    <n v="11"/>
    <n v="3"/>
    <n v="23"/>
  </r>
  <r>
    <n v="0"/>
    <x v="0"/>
    <x v="631"/>
    <x v="2"/>
    <x v="3"/>
    <n v="0"/>
    <x v="2"/>
    <x v="11"/>
    <x v="2"/>
    <x v="82"/>
    <x v="1"/>
    <s v="United States"/>
    <x v="736"/>
    <x v="1"/>
    <m/>
    <x v="0"/>
    <x v="0"/>
    <d v="2018-12-01T00:00:00"/>
    <s v="Sun"/>
    <x v="6"/>
    <s v="US-2018-155768"/>
    <n v="1433"/>
    <s v="Sauder Facets Collection Locker/File Cabinet, Sky Alder Finish"/>
    <s v="Anna Andreadi"/>
    <n v="93030"/>
    <n v="223"/>
    <n v="3"/>
    <n v="1113"/>
  </r>
  <r>
    <n v="6"/>
    <x v="0"/>
    <x v="833"/>
    <x v="2"/>
    <x v="0"/>
    <n v="6"/>
    <x v="2"/>
    <x v="3"/>
    <x v="2"/>
    <x v="17"/>
    <x v="1"/>
    <s v="United States"/>
    <x v="396"/>
    <x v="1"/>
    <m/>
    <x v="0"/>
    <x v="0"/>
    <d v="2018-06-06T00:00:00"/>
    <s v="Fri"/>
    <x v="9"/>
    <s v="US-2018-155971"/>
    <n v="1840"/>
    <s v="Xerox Blank Computer Paper"/>
    <s v="Anna Andreadi"/>
    <n v="90036"/>
    <n v="47"/>
    <n v="5"/>
    <n v="100"/>
  </r>
  <r>
    <n v="6"/>
    <x v="0"/>
    <x v="833"/>
    <x v="2"/>
    <x v="0"/>
    <n v="6"/>
    <x v="2"/>
    <x v="10"/>
    <x v="2"/>
    <x v="17"/>
    <x v="1"/>
    <s v="United States"/>
    <x v="396"/>
    <x v="1"/>
    <m/>
    <x v="0"/>
    <x v="0"/>
    <d v="2018-06-06T00:00:00"/>
    <s v="Fri"/>
    <x v="9"/>
    <s v="US-2018-155971"/>
    <n v="196"/>
    <s v="Avery 488"/>
    <s v="Anna Andreadi"/>
    <n v="90036"/>
    <n v="11"/>
    <n v="7"/>
    <n v="22"/>
  </r>
  <r>
    <n v="0"/>
    <x v="0"/>
    <x v="924"/>
    <x v="2"/>
    <x v="3"/>
    <n v="0"/>
    <x v="2"/>
    <x v="5"/>
    <x v="1"/>
    <x v="49"/>
    <x v="10"/>
    <s v="United States"/>
    <x v="10"/>
    <x v="3"/>
    <m/>
    <x v="0"/>
    <x v="2"/>
    <d v="2018-09-19T00:00:00"/>
    <s v="Thu"/>
    <x v="0"/>
    <s v="US-2018-156097"/>
    <n v="770"/>
    <s v="Global Troy Executive Leather Low-Back Tilter"/>
    <s v="Kelly Williams"/>
    <n v="60505"/>
    <n v="-50"/>
    <n v="2"/>
    <n v="701"/>
  </r>
  <r>
    <n v="0"/>
    <x v="0"/>
    <x v="924"/>
    <x v="2"/>
    <x v="3"/>
    <n v="0"/>
    <x v="2"/>
    <x v="2"/>
    <x v="2"/>
    <x v="49"/>
    <x v="10"/>
    <s v="United States"/>
    <x v="10"/>
    <x v="3"/>
    <m/>
    <x v="0"/>
    <x v="3"/>
    <d v="2018-09-19T00:00:00"/>
    <s v="Thu"/>
    <x v="0"/>
    <s v="US-2018-156097"/>
    <n v="236"/>
    <s v="Avery Binding System Hidden Tab Executive Style Index Sets"/>
    <s v="Kelly Williams"/>
    <n v="60505"/>
    <n v="-3"/>
    <n v="2"/>
    <n v="2"/>
  </r>
  <r>
    <n v="0"/>
    <x v="0"/>
    <x v="925"/>
    <x v="2"/>
    <x v="3"/>
    <n v="0"/>
    <x v="0"/>
    <x v="12"/>
    <x v="2"/>
    <x v="522"/>
    <x v="40"/>
    <s v="United States"/>
    <x v="501"/>
    <x v="2"/>
    <m/>
    <x v="0"/>
    <x v="0"/>
    <d v="2018-08-13T00:00:00"/>
    <s v="Fri"/>
    <x v="10"/>
    <s v="US-2018-156692"/>
    <n v="1502"/>
    <s v="Staple holder"/>
    <s v="Cassandra Brandow"/>
    <n v="70065"/>
    <n v="5"/>
    <n v="2"/>
    <n v="17"/>
  </r>
  <r>
    <n v="0"/>
    <x v="0"/>
    <x v="925"/>
    <x v="2"/>
    <x v="3"/>
    <n v="0"/>
    <x v="0"/>
    <x v="8"/>
    <x v="0"/>
    <x v="522"/>
    <x v="40"/>
    <s v="United States"/>
    <x v="501"/>
    <x v="2"/>
    <m/>
    <x v="0"/>
    <x v="0"/>
    <d v="2018-08-13T00:00:00"/>
    <s v="Fri"/>
    <x v="10"/>
    <s v="US-2018-156692"/>
    <n v="1469"/>
    <s v="Sony 64GB Class 10 Micro SDHC R40 Memory Card"/>
    <s v="Cassandra Brandow"/>
    <n v="70065"/>
    <n v="15"/>
    <n v="2"/>
    <n v="72"/>
  </r>
  <r>
    <n v="4"/>
    <x v="1"/>
    <x v="809"/>
    <x v="2"/>
    <x v="0"/>
    <n v="6"/>
    <x v="0"/>
    <x v="0"/>
    <x v="0"/>
    <x v="149"/>
    <x v="37"/>
    <s v="United States"/>
    <x v="279"/>
    <x v="1"/>
    <s v="Yes"/>
    <x v="1"/>
    <x v="1"/>
    <d v="2018-03-20T00:00:00"/>
    <s v="Fri"/>
    <x v="2"/>
    <s v="US-2018-156986"/>
    <n v="893"/>
    <s v="i.Sound Portable Power - 8000 mAh"/>
    <s v="Anna Andreadi"/>
    <n v="97301"/>
    <n v="-20"/>
    <n v="2"/>
    <n v="85"/>
  </r>
  <r>
    <n v="4"/>
    <x v="1"/>
    <x v="809"/>
    <x v="2"/>
    <x v="0"/>
    <n v="6"/>
    <x v="0"/>
    <x v="3"/>
    <x v="2"/>
    <x v="149"/>
    <x v="37"/>
    <s v="United States"/>
    <x v="279"/>
    <x v="1"/>
    <s v="Yes"/>
    <x v="1"/>
    <x v="1"/>
    <d v="2018-03-20T00:00:00"/>
    <s v="Fri"/>
    <x v="2"/>
    <s v="US-2018-156986"/>
    <n v="1830"/>
    <s v="Xerox 225"/>
    <s v="Anna Andreadi"/>
    <n v="97301"/>
    <n v="7"/>
    <n v="4"/>
    <n v="21"/>
  </r>
  <r>
    <n v="4"/>
    <x v="1"/>
    <x v="809"/>
    <x v="2"/>
    <x v="0"/>
    <n v="6"/>
    <x v="0"/>
    <x v="2"/>
    <x v="2"/>
    <x v="149"/>
    <x v="37"/>
    <s v="United States"/>
    <x v="279"/>
    <x v="1"/>
    <s v="Yes"/>
    <x v="1"/>
    <x v="4"/>
    <d v="2018-03-20T00:00:00"/>
    <s v="Fri"/>
    <x v="2"/>
    <s v="US-2018-156986"/>
    <n v="449"/>
    <s v="Clear Mylar Reinforcing Strips"/>
    <s v="Anna Andreadi"/>
    <n v="97301"/>
    <n v="-13"/>
    <n v="3"/>
    <n v="17"/>
  </r>
  <r>
    <n v="4"/>
    <x v="1"/>
    <x v="809"/>
    <x v="2"/>
    <x v="0"/>
    <n v="6"/>
    <x v="0"/>
    <x v="3"/>
    <x v="2"/>
    <x v="149"/>
    <x v="37"/>
    <s v="United States"/>
    <x v="279"/>
    <x v="1"/>
    <s v="Yes"/>
    <x v="1"/>
    <x v="1"/>
    <d v="2018-03-20T00:00:00"/>
    <s v="Fri"/>
    <x v="2"/>
    <s v="US-2018-156986"/>
    <n v="1685"/>
    <s v="Xerox 1894"/>
    <s v="Anna Andreadi"/>
    <n v="97301"/>
    <n v="4"/>
    <n v="2"/>
    <n v="10"/>
  </r>
  <r>
    <n v="4"/>
    <x v="1"/>
    <x v="1317"/>
    <x v="2"/>
    <x v="0"/>
    <n v="6"/>
    <x v="0"/>
    <x v="2"/>
    <x v="2"/>
    <x v="15"/>
    <x v="11"/>
    <s v="United States"/>
    <x v="690"/>
    <x v="1"/>
    <m/>
    <x v="0"/>
    <x v="1"/>
    <d v="2018-08-17T00:00:00"/>
    <s v="Tue"/>
    <x v="10"/>
    <s v="US-2018-157308"/>
    <n v="54"/>
    <s v="Acco Pressboard Covers with Storage Hooks, 14 7/8 x 11, Light Blue"/>
    <s v="Anna Andreadi"/>
    <n v="98105"/>
    <n v="6"/>
    <n v="4"/>
    <n v="16"/>
  </r>
  <r>
    <n v="1"/>
    <x v="0"/>
    <x v="654"/>
    <x v="2"/>
    <x v="2"/>
    <n v="1"/>
    <x v="2"/>
    <x v="2"/>
    <x v="2"/>
    <x v="256"/>
    <x v="31"/>
    <s v="United States"/>
    <x v="736"/>
    <x v="1"/>
    <s v="Yes"/>
    <x v="1"/>
    <x v="4"/>
    <d v="2018-10-06T00:00:00"/>
    <s v="Fri"/>
    <x v="8"/>
    <s v="US-2018-157490"/>
    <n v="245"/>
    <s v="Avery Framed View Binder, EZD Ring (Locking), Navy, 1 1/2"/>
    <s v="Anna Andreadi"/>
    <n v="81001"/>
    <n v="-9"/>
    <n v="4"/>
    <n v="12"/>
  </r>
  <r>
    <n v="1"/>
    <x v="0"/>
    <x v="654"/>
    <x v="2"/>
    <x v="2"/>
    <n v="1"/>
    <x v="2"/>
    <x v="2"/>
    <x v="2"/>
    <x v="256"/>
    <x v="31"/>
    <s v="United States"/>
    <x v="736"/>
    <x v="1"/>
    <s v="Yes"/>
    <x v="1"/>
    <x v="4"/>
    <d v="2018-10-06T00:00:00"/>
    <s v="Fri"/>
    <x v="8"/>
    <s v="US-2018-157490"/>
    <n v="1338"/>
    <s v="Recycled Easel Ring Binders"/>
    <s v="Anna Andreadi"/>
    <n v="81001"/>
    <n v="-15"/>
    <n v="4"/>
    <n v="18"/>
  </r>
  <r>
    <n v="1"/>
    <x v="0"/>
    <x v="654"/>
    <x v="2"/>
    <x v="2"/>
    <n v="1"/>
    <x v="2"/>
    <x v="8"/>
    <x v="0"/>
    <x v="256"/>
    <x v="31"/>
    <s v="United States"/>
    <x v="736"/>
    <x v="1"/>
    <s v="Yes"/>
    <x v="1"/>
    <x v="1"/>
    <d v="2018-10-06T00:00:00"/>
    <s v="Fri"/>
    <x v="8"/>
    <s v="US-2018-157490"/>
    <n v="1073"/>
    <s v="Memorex 25GB 6X Branded Blu-Ray Recordable Disc, 15/Pack"/>
    <s v="Anna Andreadi"/>
    <n v="81001"/>
    <n v="1"/>
    <n v="5"/>
    <n v="68"/>
  </r>
  <r>
    <n v="1"/>
    <x v="0"/>
    <x v="654"/>
    <x v="2"/>
    <x v="2"/>
    <n v="1"/>
    <x v="2"/>
    <x v="13"/>
    <x v="0"/>
    <x v="256"/>
    <x v="31"/>
    <s v="United States"/>
    <x v="736"/>
    <x v="1"/>
    <s v="Yes"/>
    <x v="1"/>
    <x v="4"/>
    <d v="2018-10-06T00:00:00"/>
    <s v="Fri"/>
    <x v="8"/>
    <s v="US-2018-157490"/>
    <n v="1846"/>
    <s v="Zebra GK420t Direct Thermal/Thermal Transfer Printer"/>
    <s v="Anna Andreadi"/>
    <n v="81001"/>
    <n v="-938"/>
    <n v="6"/>
    <n v="704"/>
  </r>
  <r>
    <n v="6"/>
    <x v="0"/>
    <x v="636"/>
    <x v="2"/>
    <x v="0"/>
    <n v="6"/>
    <x v="0"/>
    <x v="3"/>
    <x v="2"/>
    <x v="393"/>
    <x v="6"/>
    <s v="United States"/>
    <x v="180"/>
    <x v="3"/>
    <m/>
    <x v="0"/>
    <x v="0"/>
    <d v="2018-09-22T00:00:00"/>
    <s v="Sun"/>
    <x v="0"/>
    <s v="US-2018-157728"/>
    <n v="1365"/>
    <s v="RSVP Cards &amp; Envelopes, Blank White, 8-1/2 X 11, 24 Cards/25 Envelopes/Set"/>
    <s v="Kelly Williams"/>
    <n v="49505"/>
    <n v="17"/>
    <n v="7"/>
    <n v="36"/>
  </r>
  <r>
    <n v="6"/>
    <x v="0"/>
    <x v="636"/>
    <x v="2"/>
    <x v="0"/>
    <n v="6"/>
    <x v="0"/>
    <x v="0"/>
    <x v="0"/>
    <x v="393"/>
    <x v="6"/>
    <s v="United States"/>
    <x v="180"/>
    <x v="3"/>
    <m/>
    <x v="0"/>
    <x v="0"/>
    <d v="2018-09-22T00:00:00"/>
    <s v="Sun"/>
    <x v="0"/>
    <s v="US-2018-157728"/>
    <n v="1245"/>
    <s v="Panasonic KX TS208W Corded phone"/>
    <s v="Kelly Williams"/>
    <n v="49505"/>
    <n v="27"/>
    <n v="2"/>
    <n v="98"/>
  </r>
  <r>
    <n v="3"/>
    <x v="0"/>
    <x v="812"/>
    <x v="2"/>
    <x v="1"/>
    <n v="3"/>
    <x v="0"/>
    <x v="3"/>
    <x v="2"/>
    <x v="407"/>
    <x v="28"/>
    <s v="United States"/>
    <x v="15"/>
    <x v="3"/>
    <m/>
    <x v="0"/>
    <x v="0"/>
    <d v="2018-12-20T00:00:00"/>
    <s v="Fri"/>
    <x v="6"/>
    <s v="US-2018-157840"/>
    <n v="1524"/>
    <s v="Strathmore Photo Mount Cards"/>
    <s v="Kelly Williams"/>
    <n v="68025"/>
    <n v="16"/>
    <n v="5"/>
    <n v="34"/>
  </r>
  <r>
    <n v="5"/>
    <x v="1"/>
    <x v="646"/>
    <x v="2"/>
    <x v="0"/>
    <n v="6"/>
    <x v="0"/>
    <x v="5"/>
    <x v="1"/>
    <x v="189"/>
    <x v="10"/>
    <s v="United States"/>
    <x v="288"/>
    <x v="3"/>
    <m/>
    <x v="0"/>
    <x v="2"/>
    <d v="2018-09-26T00:00:00"/>
    <s v="Thu"/>
    <x v="8"/>
    <s v="US-2018-157945"/>
    <n v="826"/>
    <s v="Hon 4700 Series Mobuis Mid-Back Task Chairs with Adjustable Arms"/>
    <s v="Kelly Williams"/>
    <n v="62521"/>
    <n v="-96"/>
    <n v="3"/>
    <n v="748"/>
  </r>
  <r>
    <n v="5"/>
    <x v="1"/>
    <x v="646"/>
    <x v="2"/>
    <x v="0"/>
    <n v="6"/>
    <x v="0"/>
    <x v="7"/>
    <x v="2"/>
    <x v="189"/>
    <x v="10"/>
    <s v="United States"/>
    <x v="288"/>
    <x v="3"/>
    <m/>
    <x v="0"/>
    <x v="1"/>
    <d v="2018-09-26T00:00:00"/>
    <s v="Thu"/>
    <x v="8"/>
    <s v="US-2018-157945"/>
    <n v="1501"/>
    <s v="Staple envelope"/>
    <s v="Kelly Williams"/>
    <n v="62521"/>
    <n v="3"/>
    <n v="2"/>
    <n v="9"/>
  </r>
  <r>
    <n v="2"/>
    <x v="1"/>
    <x v="790"/>
    <x v="2"/>
    <x v="1"/>
    <n v="3"/>
    <x v="0"/>
    <x v="2"/>
    <x v="2"/>
    <x v="16"/>
    <x v="12"/>
    <s v="United States"/>
    <x v="97"/>
    <x v="0"/>
    <m/>
    <x v="0"/>
    <x v="4"/>
    <d v="2018-11-26T00:00:00"/>
    <s v="Thu"/>
    <x v="7"/>
    <s v="US-2018-158288"/>
    <n v="328"/>
    <s v="Binding Machine Supplies"/>
    <s v="Chuck Magee"/>
    <n v="19120"/>
    <n v="-58"/>
    <n v="9"/>
    <n v="79"/>
  </r>
  <r>
    <n v="3"/>
    <x v="2"/>
    <x v="625"/>
    <x v="2"/>
    <x v="2"/>
    <n v="1"/>
    <x v="2"/>
    <x v="2"/>
    <x v="2"/>
    <x v="21"/>
    <x v="2"/>
    <s v="United States"/>
    <x v="434"/>
    <x v="2"/>
    <m/>
    <x v="0"/>
    <x v="4"/>
    <d v="2018-11-26T00:00:00"/>
    <s v="Thu"/>
    <x v="7"/>
    <s v="US-2018-158309"/>
    <n v="1850"/>
    <s v="Zipper Ring Binder Pockets"/>
    <s v="Cassandra Brandow"/>
    <n v="33142"/>
    <n v="-3"/>
    <n v="4"/>
    <n v="4"/>
  </r>
  <r>
    <n v="1"/>
    <x v="0"/>
    <x v="635"/>
    <x v="2"/>
    <x v="2"/>
    <n v="1"/>
    <x v="2"/>
    <x v="2"/>
    <x v="2"/>
    <x v="15"/>
    <x v="11"/>
    <s v="United States"/>
    <x v="660"/>
    <x v="1"/>
    <m/>
    <x v="0"/>
    <x v="1"/>
    <d v="2018-07-01T00:00:00"/>
    <s v="Sun"/>
    <x v="1"/>
    <s v="US-2018-158680"/>
    <n v="1850"/>
    <s v="Zipper Ring Binder Pockets"/>
    <s v="Anna Andreadi"/>
    <n v="98115"/>
    <n v="1"/>
    <n v="1"/>
    <n v="2"/>
  </r>
  <r>
    <n v="3"/>
    <x v="0"/>
    <x v="816"/>
    <x v="2"/>
    <x v="1"/>
    <n v="3"/>
    <x v="2"/>
    <x v="8"/>
    <x v="0"/>
    <x v="169"/>
    <x v="4"/>
    <s v="United States"/>
    <x v="237"/>
    <x v="3"/>
    <m/>
    <x v="0"/>
    <x v="1"/>
    <d v="2018-06-26T00:00:00"/>
    <s v="Thu"/>
    <x v="9"/>
    <s v="US-2018-158708"/>
    <n v="1083"/>
    <s v="Memorex Mini Travel Drive 4 GB USB 2.0 Flash Drive"/>
    <s v="Kelly Williams"/>
    <n v="75023"/>
    <n v="4"/>
    <n v="2"/>
    <n v="14"/>
  </r>
  <r>
    <n v="5"/>
    <x v="1"/>
    <x v="719"/>
    <x v="2"/>
    <x v="0"/>
    <n v="6"/>
    <x v="1"/>
    <x v="3"/>
    <x v="2"/>
    <x v="17"/>
    <x v="1"/>
    <s v="United States"/>
    <x v="782"/>
    <x v="1"/>
    <m/>
    <x v="0"/>
    <x v="0"/>
    <d v="2018-05-09T00:00:00"/>
    <s v="Mon"/>
    <x v="5"/>
    <s v="US-2018-159093"/>
    <n v="1573"/>
    <s v="TOPS Money Receipt Book, Consecutively Numbered in Red,"/>
    <s v="Anna Andreadi"/>
    <n v="90036"/>
    <n v="14"/>
    <n v="4"/>
    <n v="32"/>
  </r>
  <r>
    <n v="5"/>
    <x v="1"/>
    <x v="896"/>
    <x v="2"/>
    <x v="0"/>
    <n v="6"/>
    <x v="1"/>
    <x v="9"/>
    <x v="1"/>
    <x v="19"/>
    <x v="27"/>
    <s v="United States"/>
    <x v="116"/>
    <x v="2"/>
    <m/>
    <x v="0"/>
    <x v="1"/>
    <d v="2018-04-17T00:00:00"/>
    <s v="Tue"/>
    <x v="4"/>
    <s v="US-2018-159415"/>
    <n v="1593"/>
    <s v="Ultra Door Kickplate, 8H x 34W"/>
    <s v="Cassandra Brandow"/>
    <n v="38401"/>
    <n v="14"/>
    <n v="5"/>
    <n v="79"/>
  </r>
  <r>
    <n v="4"/>
    <x v="1"/>
    <x v="753"/>
    <x v="2"/>
    <x v="0"/>
    <n v="6"/>
    <x v="0"/>
    <x v="5"/>
    <x v="1"/>
    <x v="65"/>
    <x v="3"/>
    <s v="United States"/>
    <x v="347"/>
    <x v="1"/>
    <m/>
    <x v="0"/>
    <x v="1"/>
    <d v="2018-10-18T00:00:00"/>
    <s v="Wed"/>
    <x v="8"/>
    <s v="US-2018-159856"/>
    <n v="748"/>
    <s v="Global Deluxe Steno Chair"/>
    <s v="Anna Andreadi"/>
    <n v="85281"/>
    <n v="-35"/>
    <n v="5"/>
    <n v="308"/>
  </r>
  <r>
    <n v="6"/>
    <x v="0"/>
    <x v="827"/>
    <x v="2"/>
    <x v="0"/>
    <n v="6"/>
    <x v="1"/>
    <x v="0"/>
    <x v="0"/>
    <x v="141"/>
    <x v="21"/>
    <s v="United States"/>
    <x v="79"/>
    <x v="3"/>
    <m/>
    <x v="0"/>
    <x v="0"/>
    <d v="2018-04-01T00:00:00"/>
    <s v="Sun"/>
    <x v="4"/>
    <s v="US-2018-160206"/>
    <n v="479"/>
    <s v="Cyber Acoustics AC-202b Speech Recognition Stereo Headset"/>
    <s v="Kelly Williams"/>
    <n v="53209"/>
    <n v="0"/>
    <n v="1"/>
    <n v="13"/>
  </r>
  <r>
    <n v="7"/>
    <x v="2"/>
    <x v="892"/>
    <x v="2"/>
    <x v="0"/>
    <n v="6"/>
    <x v="2"/>
    <x v="9"/>
    <x v="1"/>
    <x v="523"/>
    <x v="4"/>
    <s v="United States"/>
    <x v="780"/>
    <x v="3"/>
    <m/>
    <x v="0"/>
    <x v="7"/>
    <d v="2018-08-23T00:00:00"/>
    <s v="Mon"/>
    <x v="10"/>
    <s v="US-2018-160528"/>
    <n v="673"/>
    <s v="Flat Face Poster Frame"/>
    <s v="Kelly Williams"/>
    <n v="78577"/>
    <n v="-10"/>
    <n v="3"/>
    <n v="23"/>
  </r>
  <r>
    <n v="7"/>
    <x v="2"/>
    <x v="892"/>
    <x v="2"/>
    <x v="0"/>
    <n v="6"/>
    <x v="2"/>
    <x v="11"/>
    <x v="2"/>
    <x v="523"/>
    <x v="4"/>
    <s v="United States"/>
    <x v="780"/>
    <x v="3"/>
    <m/>
    <x v="0"/>
    <x v="1"/>
    <d v="2018-08-23T00:00:00"/>
    <s v="Mon"/>
    <x v="10"/>
    <s v="US-2018-160528"/>
    <n v="1373"/>
    <s v="SAFCO Boltless Steel Shelving"/>
    <s v="Kelly Williams"/>
    <n v="78577"/>
    <n v="-173"/>
    <n v="8"/>
    <n v="727"/>
  </r>
  <r>
    <n v="7"/>
    <x v="2"/>
    <x v="892"/>
    <x v="2"/>
    <x v="0"/>
    <n v="6"/>
    <x v="2"/>
    <x v="8"/>
    <x v="0"/>
    <x v="523"/>
    <x v="4"/>
    <s v="United States"/>
    <x v="780"/>
    <x v="3"/>
    <m/>
    <x v="0"/>
    <x v="1"/>
    <d v="2018-08-23T00:00:00"/>
    <s v="Mon"/>
    <x v="10"/>
    <s v="US-2018-160528"/>
    <n v="1616"/>
    <s v="WD My Passport Ultra 2TB Portable External Hard Drive"/>
    <s v="Kelly Williams"/>
    <n v="78577"/>
    <n v="-33"/>
    <n v="7"/>
    <n v="666"/>
  </r>
  <r>
    <n v="6"/>
    <x v="0"/>
    <x v="1321"/>
    <x v="2"/>
    <x v="0"/>
    <n v="6"/>
    <x v="2"/>
    <x v="1"/>
    <x v="1"/>
    <x v="47"/>
    <x v="19"/>
    <s v="United States"/>
    <x v="377"/>
    <x v="0"/>
    <m/>
    <x v="0"/>
    <x v="6"/>
    <d v="2018-04-19T00:00:00"/>
    <s v="Thu"/>
    <x v="4"/>
    <s v="US-2018-161396"/>
    <n v="380"/>
    <s v="Bush Andora Conference Table, Maple/Graphite Gray Finish"/>
    <s v="Chuck Magee"/>
    <n v="43229"/>
    <n v="-58"/>
    <n v="2"/>
    <n v="205"/>
  </r>
  <r>
    <n v="6"/>
    <x v="0"/>
    <x v="1321"/>
    <x v="2"/>
    <x v="0"/>
    <n v="6"/>
    <x v="2"/>
    <x v="3"/>
    <x v="2"/>
    <x v="47"/>
    <x v="19"/>
    <s v="United States"/>
    <x v="377"/>
    <x v="0"/>
    <m/>
    <x v="0"/>
    <x v="1"/>
    <d v="2018-04-19T00:00:00"/>
    <s v="Thu"/>
    <x v="4"/>
    <s v="US-2018-161396"/>
    <n v="1680"/>
    <s v="Xerox 189"/>
    <s v="Chuck Magee"/>
    <n v="43229"/>
    <n v="147"/>
    <n v="5"/>
    <n v="419"/>
  </r>
  <r>
    <n v="5"/>
    <x v="1"/>
    <x v="689"/>
    <x v="2"/>
    <x v="0"/>
    <n v="6"/>
    <x v="0"/>
    <x v="12"/>
    <x v="2"/>
    <x v="16"/>
    <x v="12"/>
    <s v="United States"/>
    <x v="735"/>
    <x v="0"/>
    <m/>
    <x v="0"/>
    <x v="1"/>
    <d v="2018-12-03T00:00:00"/>
    <s v="Tue"/>
    <x v="6"/>
    <s v="US-2018-161683"/>
    <n v="854"/>
    <s v="Honeywell Enviracaire Portable HEPA Air Cleaner for up to 10 x 16 Room"/>
    <s v="Chuck Magee"/>
    <n v="19134"/>
    <n v="94"/>
    <n v="4"/>
    <n v="395"/>
  </r>
  <r>
    <n v="5"/>
    <x v="1"/>
    <x v="689"/>
    <x v="2"/>
    <x v="0"/>
    <n v="6"/>
    <x v="0"/>
    <x v="2"/>
    <x v="2"/>
    <x v="16"/>
    <x v="12"/>
    <s v="United States"/>
    <x v="735"/>
    <x v="0"/>
    <m/>
    <x v="0"/>
    <x v="4"/>
    <d v="2018-12-03T00:00:00"/>
    <s v="Tue"/>
    <x v="6"/>
    <s v="US-2018-161683"/>
    <n v="680"/>
    <s v="GBC Clear Cover, 8-1/2 x 11, unpunched, 25 covers per pack"/>
    <s v="Chuck Magee"/>
    <n v="19134"/>
    <n v="-15"/>
    <n v="4"/>
    <n v="18"/>
  </r>
  <r>
    <n v="5"/>
    <x v="2"/>
    <x v="633"/>
    <x v="2"/>
    <x v="1"/>
    <n v="3"/>
    <x v="1"/>
    <x v="1"/>
    <x v="1"/>
    <x v="218"/>
    <x v="27"/>
    <s v="United States"/>
    <x v="400"/>
    <x v="2"/>
    <m/>
    <x v="0"/>
    <x v="6"/>
    <d v="2018-12-09T00:00:00"/>
    <s v="Mon"/>
    <x v="6"/>
    <s v="US-2018-161844"/>
    <n v="829"/>
    <s v="Hon 61000 Series Interactive Training Tables"/>
    <s v="Cassandra Brandow"/>
    <n v="37064"/>
    <n v="-29"/>
    <n v="3"/>
    <n v="80"/>
  </r>
  <r>
    <n v="5"/>
    <x v="2"/>
    <x v="633"/>
    <x v="2"/>
    <x v="1"/>
    <n v="3"/>
    <x v="1"/>
    <x v="2"/>
    <x v="2"/>
    <x v="218"/>
    <x v="27"/>
    <s v="United States"/>
    <x v="400"/>
    <x v="2"/>
    <m/>
    <x v="0"/>
    <x v="4"/>
    <d v="2018-12-09T00:00:00"/>
    <s v="Mon"/>
    <x v="6"/>
    <s v="US-2018-161844"/>
    <n v="54"/>
    <s v="Acco Pressboard Covers with Storage Hooks, 14 7/8 x 11, Light Blue"/>
    <s v="Cassandra Brandow"/>
    <n v="37064"/>
    <n v="-2"/>
    <n v="2"/>
    <n v="3"/>
  </r>
  <r>
    <n v="0"/>
    <x v="0"/>
    <x v="911"/>
    <x v="2"/>
    <x v="3"/>
    <n v="0"/>
    <x v="0"/>
    <x v="3"/>
    <x v="2"/>
    <x v="17"/>
    <x v="1"/>
    <s v="United States"/>
    <x v="402"/>
    <x v="1"/>
    <m/>
    <x v="0"/>
    <x v="0"/>
    <d v="2018-10-08T00:00:00"/>
    <s v="Sun"/>
    <x v="8"/>
    <s v="US-2018-162026"/>
    <n v="1719"/>
    <s v="Xerox 1925"/>
    <s v="Anna Andreadi"/>
    <n v="90036"/>
    <n v="28"/>
    <n v="2"/>
    <n v="62"/>
  </r>
  <r>
    <n v="4"/>
    <x v="1"/>
    <x v="813"/>
    <x v="2"/>
    <x v="0"/>
    <n v="6"/>
    <x v="2"/>
    <x v="2"/>
    <x v="2"/>
    <x v="423"/>
    <x v="10"/>
    <s v="United States"/>
    <x v="736"/>
    <x v="3"/>
    <m/>
    <x v="0"/>
    <x v="3"/>
    <d v="2018-11-13T00:00:00"/>
    <s v="Fri"/>
    <x v="7"/>
    <s v="US-2018-162103"/>
    <n v="1845"/>
    <s v="XtraLife ClearVue Slant-D Ring Binders by Cardinal"/>
    <s v="Kelly Williams"/>
    <n v="60035"/>
    <n v="-5"/>
    <n v="2"/>
    <n v="3"/>
  </r>
  <r>
    <n v="1"/>
    <x v="0"/>
    <x v="825"/>
    <x v="2"/>
    <x v="2"/>
    <n v="1"/>
    <x v="0"/>
    <x v="11"/>
    <x v="2"/>
    <x v="2"/>
    <x v="16"/>
    <s v="United States"/>
    <x v="684"/>
    <x v="2"/>
    <m/>
    <x v="0"/>
    <x v="1"/>
    <d v="2018-03-26T00:00:00"/>
    <s v="Thu"/>
    <x v="2"/>
    <s v="US-2018-162677"/>
    <n v="1546"/>
    <s v="Tenex Personal Self-Stacking Standard File Box, Black/Gray"/>
    <s v="Cassandra Brandow"/>
    <n v="28540"/>
    <n v="6"/>
    <n v="5"/>
    <n v="68"/>
  </r>
  <r>
    <n v="1"/>
    <x v="0"/>
    <x v="825"/>
    <x v="2"/>
    <x v="2"/>
    <n v="1"/>
    <x v="0"/>
    <x v="8"/>
    <x v="0"/>
    <x v="2"/>
    <x v="16"/>
    <s v="United States"/>
    <x v="684"/>
    <x v="2"/>
    <m/>
    <x v="0"/>
    <x v="1"/>
    <d v="2018-03-26T00:00:00"/>
    <s v="Thu"/>
    <x v="2"/>
    <s v="US-2018-162677"/>
    <n v="421"/>
    <s v="Case Logic 2.4GHz Wireless Keyboard"/>
    <s v="Cassandra Brandow"/>
    <n v="28540"/>
    <n v="-18"/>
    <n v="3"/>
    <n v="120"/>
  </r>
  <r>
    <n v="4"/>
    <x v="1"/>
    <x v="871"/>
    <x v="2"/>
    <x v="0"/>
    <n v="6"/>
    <x v="1"/>
    <x v="5"/>
    <x v="1"/>
    <x v="211"/>
    <x v="10"/>
    <s v="United States"/>
    <x v="286"/>
    <x v="3"/>
    <m/>
    <x v="0"/>
    <x v="2"/>
    <d v="2018-12-27T00:00:00"/>
    <s v="Fri"/>
    <x v="6"/>
    <s v="US-2018-162852"/>
    <n v="764"/>
    <s v="Global Managers Adjustable Task Chair, Storm"/>
    <s v="Kelly Williams"/>
    <n v="60098"/>
    <n v="-12"/>
    <n v="8"/>
    <n v="845"/>
  </r>
  <r>
    <n v="7"/>
    <x v="2"/>
    <x v="705"/>
    <x v="2"/>
    <x v="0"/>
    <n v="6"/>
    <x v="0"/>
    <x v="4"/>
    <x v="2"/>
    <x v="0"/>
    <x v="0"/>
    <s v="United States"/>
    <x v="120"/>
    <x v="0"/>
    <m/>
    <x v="0"/>
    <x v="0"/>
    <d v="2018-02-15T00:00:00"/>
    <s v="Sun"/>
    <x v="3"/>
    <s v="US-2018-162859"/>
    <n v="110"/>
    <s v="Advantus Push Pins"/>
    <s v="Chuck Magee"/>
    <n v="10009"/>
    <n v="4"/>
    <n v="4"/>
    <n v="9"/>
  </r>
  <r>
    <n v="7"/>
    <x v="2"/>
    <x v="705"/>
    <x v="2"/>
    <x v="0"/>
    <n v="6"/>
    <x v="0"/>
    <x v="2"/>
    <x v="2"/>
    <x v="0"/>
    <x v="0"/>
    <s v="United States"/>
    <x v="120"/>
    <x v="0"/>
    <m/>
    <x v="0"/>
    <x v="1"/>
    <d v="2018-02-15T00:00:00"/>
    <s v="Sun"/>
    <x v="3"/>
    <s v="US-2018-162859"/>
    <n v="683"/>
    <s v="GBC DocuBind P100 Manual Binding Machine"/>
    <s v="Chuck Magee"/>
    <n v="10009"/>
    <n v="124"/>
    <n v="3"/>
    <n v="398"/>
  </r>
  <r>
    <n v="4"/>
    <x v="1"/>
    <x v="754"/>
    <x v="3"/>
    <x v="0"/>
    <n v="6"/>
    <x v="0"/>
    <x v="2"/>
    <x v="2"/>
    <x v="17"/>
    <x v="1"/>
    <s v="United States"/>
    <x v="728"/>
    <x v="1"/>
    <m/>
    <x v="0"/>
    <x v="1"/>
    <d v="2018-12-29T00:00:00"/>
    <s v="Sun"/>
    <x v="11"/>
    <s v="US-2018-163258"/>
    <n v="68"/>
    <s v="Acco Translucent Poly Ring Binders"/>
    <s v="Anna Andreadi"/>
    <n v="90045"/>
    <n v="4"/>
    <n v="3"/>
    <n v="11"/>
  </r>
  <r>
    <n v="3"/>
    <x v="2"/>
    <x v="906"/>
    <x v="2"/>
    <x v="2"/>
    <n v="1"/>
    <x v="0"/>
    <x v="3"/>
    <x v="2"/>
    <x v="514"/>
    <x v="10"/>
    <s v="United States"/>
    <x v="379"/>
    <x v="3"/>
    <m/>
    <x v="0"/>
    <x v="1"/>
    <d v="2018-06-18T00:00:00"/>
    <s v="Wed"/>
    <x v="9"/>
    <s v="US-2018-163461"/>
    <n v="1732"/>
    <s v="Xerox 1937"/>
    <s v="Kelly Williams"/>
    <n v="60423"/>
    <n v="27"/>
    <n v="2"/>
    <n v="77"/>
  </r>
  <r>
    <n v="4"/>
    <x v="1"/>
    <x v="892"/>
    <x v="2"/>
    <x v="0"/>
    <n v="6"/>
    <x v="2"/>
    <x v="8"/>
    <x v="0"/>
    <x v="218"/>
    <x v="21"/>
    <s v="United States"/>
    <x v="253"/>
    <x v="3"/>
    <m/>
    <x v="0"/>
    <x v="0"/>
    <d v="2018-08-26T00:00:00"/>
    <s v="Thu"/>
    <x v="10"/>
    <s v="US-2018-163538"/>
    <n v="1077"/>
    <s v="Memorex Micro Travel Drive 16 GB"/>
    <s v="Kelly Williams"/>
    <n v="53132"/>
    <n v="15"/>
    <n v="3"/>
    <n v="48"/>
  </r>
  <r>
    <n v="6"/>
    <x v="0"/>
    <x v="711"/>
    <x v="2"/>
    <x v="0"/>
    <n v="6"/>
    <x v="1"/>
    <x v="5"/>
    <x v="1"/>
    <x v="17"/>
    <x v="1"/>
    <s v="United States"/>
    <x v="211"/>
    <x v="1"/>
    <m/>
    <x v="0"/>
    <x v="1"/>
    <d v="2018-11-24T00:00:00"/>
    <s v="Tue"/>
    <x v="7"/>
    <s v="US-2018-163881"/>
    <n v="760"/>
    <s v="Global Leather Executive Chair"/>
    <s v="Anna Andreadi"/>
    <n v="90036"/>
    <n v="211"/>
    <n v="6"/>
    <n v="1685"/>
  </r>
  <r>
    <n v="6"/>
    <x v="0"/>
    <x v="711"/>
    <x v="2"/>
    <x v="0"/>
    <n v="6"/>
    <x v="1"/>
    <x v="8"/>
    <x v="0"/>
    <x v="17"/>
    <x v="1"/>
    <s v="United States"/>
    <x v="211"/>
    <x v="1"/>
    <m/>
    <x v="0"/>
    <x v="0"/>
    <d v="2018-11-24T00:00:00"/>
    <s v="Tue"/>
    <x v="7"/>
    <s v="US-2018-163881"/>
    <n v="1278"/>
    <s v="Plantronics CS510 - Over-the-Head monaural Wireless Headset System"/>
    <s v="Anna Andreadi"/>
    <n v="90036"/>
    <n v="218"/>
    <n v="2"/>
    <n v="660"/>
  </r>
  <r>
    <n v="6"/>
    <x v="0"/>
    <x v="711"/>
    <x v="2"/>
    <x v="0"/>
    <n v="6"/>
    <x v="1"/>
    <x v="8"/>
    <x v="0"/>
    <x v="17"/>
    <x v="1"/>
    <s v="United States"/>
    <x v="211"/>
    <x v="1"/>
    <m/>
    <x v="0"/>
    <x v="0"/>
    <d v="2018-11-24T00:00:00"/>
    <s v="Tue"/>
    <x v="7"/>
    <s v="US-2018-163881"/>
    <n v="1010"/>
    <s v="Logitech G500s Laser Gaming Mouse with Adjustable Weight Tuning"/>
    <s v="Anna Andreadi"/>
    <n v="90036"/>
    <n v="190"/>
    <n v="8"/>
    <n v="560"/>
  </r>
  <r>
    <n v="4"/>
    <x v="1"/>
    <x v="946"/>
    <x v="2"/>
    <x v="0"/>
    <n v="6"/>
    <x v="1"/>
    <x v="0"/>
    <x v="0"/>
    <x v="135"/>
    <x v="37"/>
    <s v="United States"/>
    <x v="548"/>
    <x v="1"/>
    <m/>
    <x v="0"/>
    <x v="1"/>
    <d v="2018-03-24T00:00:00"/>
    <s v="Tue"/>
    <x v="2"/>
    <s v="US-2018-164189"/>
    <n v="340"/>
    <s v="BlackBerry Q10"/>
    <s v="Anna Andreadi"/>
    <n v="97030"/>
    <n v="25"/>
    <n v="4"/>
    <n v="403"/>
  </r>
  <r>
    <n v="6"/>
    <x v="0"/>
    <x v="813"/>
    <x v="2"/>
    <x v="0"/>
    <n v="6"/>
    <x v="1"/>
    <x v="1"/>
    <x v="1"/>
    <x v="307"/>
    <x v="17"/>
    <s v="United States"/>
    <x v="724"/>
    <x v="3"/>
    <m/>
    <x v="0"/>
    <x v="0"/>
    <d v="2018-11-11T00:00:00"/>
    <s v="Wed"/>
    <x v="7"/>
    <s v="US-2018-164196"/>
    <n v="278"/>
    <s v="Balt Solid Wood Round Tables"/>
    <s v="Kelly Williams"/>
    <n v="46060"/>
    <n v="241"/>
    <n v="6"/>
    <n v="2679"/>
  </r>
  <r>
    <n v="7"/>
    <x v="2"/>
    <x v="849"/>
    <x v="2"/>
    <x v="0"/>
    <n v="6"/>
    <x v="0"/>
    <x v="6"/>
    <x v="2"/>
    <x v="47"/>
    <x v="8"/>
    <s v="United States"/>
    <x v="73"/>
    <x v="2"/>
    <m/>
    <x v="0"/>
    <x v="0"/>
    <d v="2018-04-16T00:00:00"/>
    <s v="Mon"/>
    <x v="4"/>
    <s v="US-2018-164588"/>
    <n v="1158"/>
    <s v="Newell 341"/>
    <s v="Cassandra Brandow"/>
    <n v="31907"/>
    <n v="4"/>
    <n v="3"/>
    <n v="13"/>
  </r>
  <r>
    <n v="5"/>
    <x v="1"/>
    <x v="1322"/>
    <x v="2"/>
    <x v="0"/>
    <n v="6"/>
    <x v="1"/>
    <x v="16"/>
    <x v="0"/>
    <x v="26"/>
    <x v="16"/>
    <s v="United States"/>
    <x v="750"/>
    <x v="2"/>
    <m/>
    <x v="0"/>
    <x v="1"/>
    <d v="2018-01-04T00:00:00"/>
    <s v="Wed"/>
    <x v="11"/>
    <s v="US-2018-164630"/>
    <n v="796"/>
    <s v="Hewlett Packard 310 Color Digital Copier"/>
    <s v="Cassandra Brandow"/>
    <n v="28205"/>
    <n v="120"/>
    <n v="4"/>
    <n v="960"/>
  </r>
  <r>
    <n v="5"/>
    <x v="1"/>
    <x v="844"/>
    <x v="2"/>
    <x v="0"/>
    <n v="6"/>
    <x v="2"/>
    <x v="2"/>
    <x v="2"/>
    <x v="0"/>
    <x v="0"/>
    <s v="United States"/>
    <x v="693"/>
    <x v="0"/>
    <m/>
    <x v="0"/>
    <x v="1"/>
    <d v="2018-11-22T00:00:00"/>
    <s v="Sun"/>
    <x v="7"/>
    <s v="US-2018-164945"/>
    <n v="700"/>
    <s v="GBC Premium Transparent Covers with Diagonal Lined Pattern"/>
    <s v="Chuck Magee"/>
    <n v="10009"/>
    <n v="47"/>
    <n v="8"/>
    <n v="134"/>
  </r>
  <r>
    <n v="5"/>
    <x v="1"/>
    <x v="738"/>
    <x v="2"/>
    <x v="0"/>
    <n v="6"/>
    <x v="2"/>
    <x v="6"/>
    <x v="2"/>
    <x v="56"/>
    <x v="17"/>
    <s v="United States"/>
    <x v="325"/>
    <x v="3"/>
    <m/>
    <x v="0"/>
    <x v="0"/>
    <d v="2018-11-05T00:00:00"/>
    <s v="Thu"/>
    <x v="7"/>
    <s v="US-2018-165078"/>
    <n v="1319"/>
    <s v="Prismacolor Color Pencil Set"/>
    <s v="Kelly Williams"/>
    <n v="46226"/>
    <n v="16"/>
    <n v="2"/>
    <n v="40"/>
  </r>
  <r>
    <n v="5"/>
    <x v="1"/>
    <x v="738"/>
    <x v="2"/>
    <x v="0"/>
    <n v="6"/>
    <x v="2"/>
    <x v="2"/>
    <x v="2"/>
    <x v="56"/>
    <x v="17"/>
    <s v="United States"/>
    <x v="325"/>
    <x v="3"/>
    <m/>
    <x v="0"/>
    <x v="0"/>
    <d v="2018-11-05T00:00:00"/>
    <s v="Thu"/>
    <x v="7"/>
    <s v="US-2018-165078"/>
    <n v="1310"/>
    <s v="Premium Transparent Presentation Covers by GBC"/>
    <s v="Kelly Williams"/>
    <n v="46226"/>
    <n v="50"/>
    <n v="5"/>
    <n v="105"/>
  </r>
  <r>
    <n v="5"/>
    <x v="1"/>
    <x v="738"/>
    <x v="2"/>
    <x v="0"/>
    <n v="6"/>
    <x v="2"/>
    <x v="10"/>
    <x v="2"/>
    <x v="56"/>
    <x v="17"/>
    <s v="United States"/>
    <x v="325"/>
    <x v="3"/>
    <m/>
    <x v="0"/>
    <x v="0"/>
    <d v="2018-11-05T00:00:00"/>
    <s v="Thu"/>
    <x v="7"/>
    <s v="US-2018-165078"/>
    <n v="214"/>
    <s v="Avery 503"/>
    <s v="Kelly Williams"/>
    <n v="46226"/>
    <n v="25"/>
    <n v="5"/>
    <n v="52"/>
  </r>
  <r>
    <n v="4"/>
    <x v="1"/>
    <x v="915"/>
    <x v="2"/>
    <x v="0"/>
    <n v="6"/>
    <x v="1"/>
    <x v="6"/>
    <x v="2"/>
    <x v="276"/>
    <x v="42"/>
    <s v="United States"/>
    <x v="533"/>
    <x v="0"/>
    <m/>
    <x v="0"/>
    <x v="0"/>
    <d v="2018-01-23T00:00:00"/>
    <s v="Mon"/>
    <x v="11"/>
    <s v="US-2018-165505"/>
    <n v="28"/>
    <s v="4009 Highlighters"/>
    <s v="Chuck Magee"/>
    <m/>
    <n v="3"/>
    <n v="6"/>
    <n v="8"/>
  </r>
  <r>
    <n v="4"/>
    <x v="1"/>
    <x v="915"/>
    <x v="2"/>
    <x v="0"/>
    <n v="6"/>
    <x v="1"/>
    <x v="11"/>
    <x v="2"/>
    <x v="276"/>
    <x v="42"/>
    <s v="United States"/>
    <x v="533"/>
    <x v="0"/>
    <m/>
    <x v="0"/>
    <x v="0"/>
    <d v="2018-01-23T00:00:00"/>
    <s v="Mon"/>
    <x v="11"/>
    <s v="US-2018-165505"/>
    <n v="907"/>
    <s v="Iceberg Mobile Mega Data/Printer Cart"/>
    <s v="Chuck Magee"/>
    <m/>
    <n v="407"/>
    <n v="13"/>
    <n v="1564"/>
  </r>
  <r>
    <n v="4"/>
    <x v="1"/>
    <x v="915"/>
    <x v="2"/>
    <x v="0"/>
    <n v="6"/>
    <x v="1"/>
    <x v="8"/>
    <x v="0"/>
    <x v="276"/>
    <x v="42"/>
    <s v="United States"/>
    <x v="533"/>
    <x v="0"/>
    <m/>
    <x v="0"/>
    <x v="0"/>
    <d v="2018-01-23T00:00:00"/>
    <s v="Mon"/>
    <x v="11"/>
    <s v="US-2018-165505"/>
    <n v="1032"/>
    <s v="Logitech Wireless Marathon Mouse M705"/>
    <s v="Chuck Magee"/>
    <m/>
    <n v="43"/>
    <n v="2"/>
    <n v="100"/>
  </r>
  <r>
    <n v="6"/>
    <x v="0"/>
    <x v="935"/>
    <x v="3"/>
    <x v="0"/>
    <n v="6"/>
    <x v="0"/>
    <x v="6"/>
    <x v="2"/>
    <x v="2"/>
    <x v="2"/>
    <s v="United States"/>
    <x v="347"/>
    <x v="2"/>
    <m/>
    <x v="0"/>
    <x v="1"/>
    <d v="2018-12-31T00:00:00"/>
    <s v="Tue"/>
    <x v="11"/>
    <s v="US-2018-165953"/>
    <n v="1162"/>
    <s v="Newell 345"/>
    <s v="Cassandra Brandow"/>
    <n v="32216"/>
    <n v="4"/>
    <n v="3"/>
    <n v="48"/>
  </r>
  <r>
    <n v="6"/>
    <x v="0"/>
    <x v="935"/>
    <x v="3"/>
    <x v="0"/>
    <n v="6"/>
    <x v="0"/>
    <x v="3"/>
    <x v="2"/>
    <x v="2"/>
    <x v="2"/>
    <s v="United States"/>
    <x v="347"/>
    <x v="2"/>
    <m/>
    <x v="0"/>
    <x v="1"/>
    <d v="2018-12-31T00:00:00"/>
    <s v="Tue"/>
    <x v="11"/>
    <s v="US-2018-165953"/>
    <n v="1567"/>
    <s v="Things To Do Today Pad"/>
    <s v="Cassandra Brandow"/>
    <n v="32216"/>
    <n v="8"/>
    <n v="5"/>
    <n v="23"/>
  </r>
  <r>
    <n v="2"/>
    <x v="1"/>
    <x v="916"/>
    <x v="2"/>
    <x v="1"/>
    <n v="3"/>
    <x v="0"/>
    <x v="14"/>
    <x v="1"/>
    <x v="15"/>
    <x v="11"/>
    <s v="United States"/>
    <x v="304"/>
    <x v="1"/>
    <m/>
    <x v="0"/>
    <x v="0"/>
    <d v="2018-01-30T00:00:00"/>
    <s v="Mon"/>
    <x v="3"/>
    <s v="US-2018-166660"/>
    <n v="1228"/>
    <s v="OSullivan 2-Shelf Heavy-Duty Bookcases"/>
    <s v="Anna Andreadi"/>
    <n v="98103"/>
    <n v="8"/>
    <n v="1"/>
    <n v="49"/>
  </r>
  <r>
    <n v="2"/>
    <x v="1"/>
    <x v="916"/>
    <x v="2"/>
    <x v="1"/>
    <n v="3"/>
    <x v="0"/>
    <x v="5"/>
    <x v="1"/>
    <x v="15"/>
    <x v="11"/>
    <s v="United States"/>
    <x v="304"/>
    <x v="1"/>
    <m/>
    <x v="0"/>
    <x v="1"/>
    <d v="2018-01-30T00:00:00"/>
    <s v="Mon"/>
    <x v="3"/>
    <s v="US-2018-166660"/>
    <n v="745"/>
    <s v="Global Deluxe High-Back Office Chair in Storm"/>
    <s v="Anna Andreadi"/>
    <n v="98103"/>
    <n v="-60"/>
    <n v="4"/>
    <n v="435"/>
  </r>
  <r>
    <n v="2"/>
    <x v="1"/>
    <x v="1323"/>
    <x v="2"/>
    <x v="1"/>
    <n v="3"/>
    <x v="0"/>
    <x v="5"/>
    <x v="1"/>
    <x v="42"/>
    <x v="1"/>
    <s v="United States"/>
    <x v="308"/>
    <x v="1"/>
    <m/>
    <x v="0"/>
    <x v="1"/>
    <d v="2018-01-21T00:00:00"/>
    <s v="Sat"/>
    <x v="11"/>
    <s v="US-2018-167339"/>
    <n v="768"/>
    <s v="Global Super Steno Chair"/>
    <s v="Anna Andreadi"/>
    <n v="92037"/>
    <n v="-6"/>
    <n v="2"/>
    <n v="154"/>
  </r>
  <r>
    <n v="2"/>
    <x v="1"/>
    <x v="1323"/>
    <x v="2"/>
    <x v="1"/>
    <n v="3"/>
    <x v="0"/>
    <x v="5"/>
    <x v="1"/>
    <x v="42"/>
    <x v="1"/>
    <s v="United States"/>
    <x v="308"/>
    <x v="1"/>
    <m/>
    <x v="0"/>
    <x v="1"/>
    <d v="2018-01-21T00:00:00"/>
    <s v="Sat"/>
    <x v="11"/>
    <s v="US-2018-167339"/>
    <n v="751"/>
    <s v="Global Ergonomic Managers Chair"/>
    <s v="Anna Andreadi"/>
    <n v="92037"/>
    <n v="76"/>
    <n v="7"/>
    <n v="1013"/>
  </r>
  <r>
    <n v="1"/>
    <x v="0"/>
    <x v="747"/>
    <x v="2"/>
    <x v="2"/>
    <n v="1"/>
    <x v="0"/>
    <x v="3"/>
    <x v="2"/>
    <x v="79"/>
    <x v="32"/>
    <s v="United States"/>
    <x v="82"/>
    <x v="2"/>
    <m/>
    <x v="0"/>
    <x v="0"/>
    <d v="2018-06-06T00:00:00"/>
    <s v="Fri"/>
    <x v="9"/>
    <s v="US-2018-167472"/>
    <n v="1836"/>
    <s v="Xerox 230"/>
    <s v="Cassandra Brandow"/>
    <n v="72209"/>
    <n v="6"/>
    <n v="2"/>
    <n v="13"/>
  </r>
  <r>
    <n v="1"/>
    <x v="0"/>
    <x v="747"/>
    <x v="2"/>
    <x v="2"/>
    <n v="1"/>
    <x v="0"/>
    <x v="2"/>
    <x v="2"/>
    <x v="79"/>
    <x v="32"/>
    <s v="United States"/>
    <x v="82"/>
    <x v="2"/>
    <m/>
    <x v="0"/>
    <x v="0"/>
    <d v="2018-06-06T00:00:00"/>
    <s v="Fri"/>
    <x v="9"/>
    <s v="US-2018-167472"/>
    <n v="235"/>
    <s v="Avery Binder Labels"/>
    <s v="Cassandra Brandow"/>
    <n v="72209"/>
    <n v="6"/>
    <n v="3"/>
    <n v="12"/>
  </r>
  <r>
    <n v="1"/>
    <x v="0"/>
    <x v="747"/>
    <x v="2"/>
    <x v="2"/>
    <n v="1"/>
    <x v="0"/>
    <x v="2"/>
    <x v="2"/>
    <x v="79"/>
    <x v="32"/>
    <s v="United States"/>
    <x v="82"/>
    <x v="2"/>
    <m/>
    <x v="0"/>
    <x v="0"/>
    <d v="2018-06-06T00:00:00"/>
    <s v="Fri"/>
    <x v="9"/>
    <s v="US-2018-167472"/>
    <n v="1581"/>
    <s v="Trimflex Flexible Post Binders"/>
    <s v="Cassandra Brandow"/>
    <n v="72209"/>
    <n v="31"/>
    <n v="3"/>
    <n v="64"/>
  </r>
  <r>
    <n v="1"/>
    <x v="0"/>
    <x v="747"/>
    <x v="2"/>
    <x v="2"/>
    <n v="1"/>
    <x v="0"/>
    <x v="3"/>
    <x v="2"/>
    <x v="79"/>
    <x v="32"/>
    <s v="United States"/>
    <x v="82"/>
    <x v="2"/>
    <m/>
    <x v="0"/>
    <x v="0"/>
    <d v="2018-06-06T00:00:00"/>
    <s v="Fri"/>
    <x v="9"/>
    <s v="US-2018-167472"/>
    <n v="1702"/>
    <s v="Xerox 191"/>
    <s v="Cassandra Brandow"/>
    <n v="72209"/>
    <n v="28"/>
    <n v="3"/>
    <n v="60"/>
  </r>
  <r>
    <n v="1"/>
    <x v="0"/>
    <x v="747"/>
    <x v="2"/>
    <x v="2"/>
    <n v="1"/>
    <x v="0"/>
    <x v="8"/>
    <x v="0"/>
    <x v="79"/>
    <x v="32"/>
    <s v="United States"/>
    <x v="82"/>
    <x v="2"/>
    <m/>
    <x v="0"/>
    <x v="0"/>
    <d v="2018-06-06T00:00:00"/>
    <s v="Fri"/>
    <x v="9"/>
    <s v="US-2018-167472"/>
    <n v="966"/>
    <s v="Kingston Digital DataTraveler 16GB USB 2.0"/>
    <s v="Cassandra Brandow"/>
    <n v="72209"/>
    <n v="5"/>
    <n v="3"/>
    <n v="27"/>
  </r>
  <r>
    <n v="1"/>
    <x v="0"/>
    <x v="747"/>
    <x v="2"/>
    <x v="2"/>
    <n v="1"/>
    <x v="0"/>
    <x v="8"/>
    <x v="0"/>
    <x v="79"/>
    <x v="32"/>
    <s v="United States"/>
    <x v="82"/>
    <x v="2"/>
    <m/>
    <x v="0"/>
    <x v="0"/>
    <d v="2018-06-06T00:00:00"/>
    <s v="Fri"/>
    <x v="9"/>
    <s v="US-2018-167472"/>
    <n v="1282"/>
    <s v="Plantronics S12 Corded Telephone Headset System"/>
    <s v="Cassandra Brandow"/>
    <n v="72209"/>
    <n v="129"/>
    <n v="3"/>
    <n v="323"/>
  </r>
  <r>
    <n v="1"/>
    <x v="0"/>
    <x v="747"/>
    <x v="2"/>
    <x v="2"/>
    <n v="1"/>
    <x v="0"/>
    <x v="8"/>
    <x v="0"/>
    <x v="79"/>
    <x v="32"/>
    <s v="United States"/>
    <x v="82"/>
    <x v="2"/>
    <m/>
    <x v="0"/>
    <x v="0"/>
    <d v="2018-06-06T00:00:00"/>
    <s v="Fri"/>
    <x v="9"/>
    <s v="US-2018-167472"/>
    <n v="1025"/>
    <s v="Logitech Trackman Marble Mouse"/>
    <s v="Cassandra Brandow"/>
    <n v="72209"/>
    <n v="76"/>
    <n v="6"/>
    <n v="180"/>
  </r>
  <r>
    <n v="5"/>
    <x v="1"/>
    <x v="937"/>
    <x v="2"/>
    <x v="0"/>
    <n v="6"/>
    <x v="1"/>
    <x v="5"/>
    <x v="1"/>
    <x v="202"/>
    <x v="37"/>
    <s v="United States"/>
    <x v="389"/>
    <x v="1"/>
    <m/>
    <x v="0"/>
    <x v="1"/>
    <d v="2018-07-15T00:00:00"/>
    <s v="Sun"/>
    <x v="1"/>
    <s v="US-2018-168095"/>
    <n v="319"/>
    <s v="Bevis Steel Folding Chairs"/>
    <s v="Anna Andreadi"/>
    <n v="97206"/>
    <n v="23"/>
    <n v="3"/>
    <n v="230"/>
  </r>
  <r>
    <n v="5"/>
    <x v="1"/>
    <x v="937"/>
    <x v="2"/>
    <x v="0"/>
    <n v="6"/>
    <x v="1"/>
    <x v="3"/>
    <x v="2"/>
    <x v="202"/>
    <x v="37"/>
    <s v="United States"/>
    <x v="389"/>
    <x v="1"/>
    <m/>
    <x v="0"/>
    <x v="1"/>
    <d v="2018-07-15T00:00:00"/>
    <s v="Sun"/>
    <x v="1"/>
    <s v="US-2018-168095"/>
    <n v="1701"/>
    <s v="Xerox 1909"/>
    <s v="Anna Andreadi"/>
    <n v="97206"/>
    <n v="34"/>
    <n v="5"/>
    <n v="106"/>
  </r>
  <r>
    <n v="5"/>
    <x v="1"/>
    <x v="893"/>
    <x v="2"/>
    <x v="0"/>
    <n v="6"/>
    <x v="1"/>
    <x v="9"/>
    <x v="1"/>
    <x v="62"/>
    <x v="0"/>
    <s v="United States"/>
    <x v="546"/>
    <x v="0"/>
    <m/>
    <x v="0"/>
    <x v="0"/>
    <d v="2018-02-21T00:00:00"/>
    <s v="Sat"/>
    <x v="3"/>
    <s v="US-2018-168410"/>
    <n v="32"/>
    <s v="9-3/4 Diameter Round Wall Clock"/>
    <s v="Chuck Magee"/>
    <n v="11572"/>
    <n v="29"/>
    <n v="5"/>
    <n v="69"/>
  </r>
  <r>
    <n v="5"/>
    <x v="1"/>
    <x v="893"/>
    <x v="2"/>
    <x v="0"/>
    <n v="6"/>
    <x v="1"/>
    <x v="11"/>
    <x v="2"/>
    <x v="62"/>
    <x v="0"/>
    <s v="United States"/>
    <x v="546"/>
    <x v="0"/>
    <m/>
    <x v="0"/>
    <x v="0"/>
    <d v="2018-02-21T00:00:00"/>
    <s v="Sat"/>
    <x v="3"/>
    <s v="US-2018-168410"/>
    <n v="1336"/>
    <s v="Recycled Data-Pak for Archival Bound Computer Printouts, 12-1/2 x 12-1/2 x 16"/>
    <s v="Chuck Magee"/>
    <n v="11572"/>
    <n v="80"/>
    <n v="3"/>
    <n v="296"/>
  </r>
  <r>
    <n v="5"/>
    <x v="1"/>
    <x v="893"/>
    <x v="2"/>
    <x v="0"/>
    <n v="6"/>
    <x v="1"/>
    <x v="0"/>
    <x v="0"/>
    <x v="62"/>
    <x v="0"/>
    <s v="United States"/>
    <x v="546"/>
    <x v="0"/>
    <m/>
    <x v="0"/>
    <x v="0"/>
    <d v="2018-02-21T00:00:00"/>
    <s v="Sat"/>
    <x v="3"/>
    <s v="US-2018-168410"/>
    <n v="932"/>
    <s v="iOttie HLCRIO102 Car Mount"/>
    <s v="Chuck Magee"/>
    <n v="11572"/>
    <n v="2"/>
    <n v="2"/>
    <n v="40"/>
  </r>
  <r>
    <n v="4"/>
    <x v="2"/>
    <x v="758"/>
    <x v="2"/>
    <x v="1"/>
    <n v="3"/>
    <x v="2"/>
    <x v="11"/>
    <x v="2"/>
    <x v="26"/>
    <x v="16"/>
    <s v="United States"/>
    <x v="396"/>
    <x v="2"/>
    <m/>
    <x v="0"/>
    <x v="1"/>
    <d v="2018-12-24T00:00:00"/>
    <s v="Tue"/>
    <x v="6"/>
    <s v="US-2018-168620"/>
    <n v="1553"/>
    <s v="Tennsco Double-Tier Lockers"/>
    <s v="Cassandra Brandow"/>
    <n v="28205"/>
    <n v="-47"/>
    <n v="3"/>
    <n v="540"/>
  </r>
  <r>
    <n v="4"/>
    <x v="2"/>
    <x v="758"/>
    <x v="2"/>
    <x v="1"/>
    <n v="3"/>
    <x v="2"/>
    <x v="2"/>
    <x v="2"/>
    <x v="26"/>
    <x v="16"/>
    <s v="United States"/>
    <x v="396"/>
    <x v="2"/>
    <m/>
    <x v="0"/>
    <x v="4"/>
    <d v="2018-12-24T00:00:00"/>
    <s v="Tue"/>
    <x v="6"/>
    <s v="US-2018-168620"/>
    <n v="694"/>
    <s v="GBC Linen Binding Covers"/>
    <s v="Cassandra Brandow"/>
    <n v="28205"/>
    <n v="-20"/>
    <n v="3"/>
    <n v="28"/>
  </r>
  <r>
    <n v="4"/>
    <x v="2"/>
    <x v="758"/>
    <x v="2"/>
    <x v="1"/>
    <n v="3"/>
    <x v="2"/>
    <x v="8"/>
    <x v="0"/>
    <x v="26"/>
    <x v="16"/>
    <s v="United States"/>
    <x v="396"/>
    <x v="2"/>
    <m/>
    <x v="0"/>
    <x v="1"/>
    <d v="2018-12-24T00:00:00"/>
    <s v="Tue"/>
    <x v="6"/>
    <s v="US-2018-168620"/>
    <n v="1096"/>
    <s v="Microsoft Sculpt Comfort Mouse"/>
    <s v="Cassandra Brandow"/>
    <n v="28205"/>
    <n v="77"/>
    <n v="8"/>
    <n v="256"/>
  </r>
  <r>
    <n v="6"/>
    <x v="0"/>
    <x v="779"/>
    <x v="2"/>
    <x v="0"/>
    <n v="6"/>
    <x v="0"/>
    <x v="7"/>
    <x v="2"/>
    <x v="15"/>
    <x v="11"/>
    <s v="United States"/>
    <x v="294"/>
    <x v="1"/>
    <m/>
    <x v="0"/>
    <x v="0"/>
    <d v="2018-12-06T00:00:00"/>
    <s v="Fri"/>
    <x v="6"/>
    <s v="US-2018-169040"/>
    <n v="946"/>
    <s v="Jet-Pak Recycled Peel N Seal Padded Mailers"/>
    <s v="Anna Andreadi"/>
    <n v="98105"/>
    <n v="16"/>
    <n v="1"/>
    <n v="36"/>
  </r>
  <r>
    <n v="6"/>
    <x v="0"/>
    <x v="779"/>
    <x v="2"/>
    <x v="0"/>
    <n v="6"/>
    <x v="0"/>
    <x v="3"/>
    <x v="2"/>
    <x v="15"/>
    <x v="11"/>
    <s v="United States"/>
    <x v="294"/>
    <x v="1"/>
    <m/>
    <x v="0"/>
    <x v="0"/>
    <d v="2018-12-06T00:00:00"/>
    <s v="Fri"/>
    <x v="6"/>
    <s v="US-2018-169040"/>
    <n v="1464"/>
    <s v="Snap-A-Way Black Print Carbonless Ruled Speed Letter, Triplicate"/>
    <s v="Anna Andreadi"/>
    <n v="98105"/>
    <n v="89"/>
    <n v="5"/>
    <n v="190"/>
  </r>
  <r>
    <n v="6"/>
    <x v="0"/>
    <x v="779"/>
    <x v="2"/>
    <x v="0"/>
    <n v="6"/>
    <x v="0"/>
    <x v="3"/>
    <x v="2"/>
    <x v="15"/>
    <x v="11"/>
    <s v="United States"/>
    <x v="294"/>
    <x v="1"/>
    <m/>
    <x v="0"/>
    <x v="0"/>
    <d v="2018-12-06T00:00:00"/>
    <s v="Fri"/>
    <x v="6"/>
    <s v="US-2018-169040"/>
    <n v="1670"/>
    <s v="Xerox 1880"/>
    <s v="Anna Andreadi"/>
    <n v="98105"/>
    <n v="117"/>
    <n v="7"/>
    <n v="248"/>
  </r>
  <r>
    <n v="6"/>
    <x v="0"/>
    <x v="779"/>
    <x v="2"/>
    <x v="0"/>
    <n v="6"/>
    <x v="0"/>
    <x v="2"/>
    <x v="2"/>
    <x v="15"/>
    <x v="11"/>
    <s v="United States"/>
    <x v="294"/>
    <x v="1"/>
    <m/>
    <x v="0"/>
    <x v="1"/>
    <d v="2018-12-06T00:00:00"/>
    <s v="Fri"/>
    <x v="6"/>
    <s v="US-2018-169040"/>
    <n v="712"/>
    <s v="GBC Standard Therm-A-Bind Covers"/>
    <s v="Anna Andreadi"/>
    <n v="98105"/>
    <n v="19"/>
    <n v="3"/>
    <n v="60"/>
  </r>
  <r>
    <n v="6"/>
    <x v="0"/>
    <x v="779"/>
    <x v="2"/>
    <x v="0"/>
    <n v="6"/>
    <x v="0"/>
    <x v="2"/>
    <x v="2"/>
    <x v="15"/>
    <x v="11"/>
    <s v="United States"/>
    <x v="294"/>
    <x v="1"/>
    <m/>
    <x v="0"/>
    <x v="1"/>
    <d v="2018-12-06T00:00:00"/>
    <s v="Fri"/>
    <x v="6"/>
    <s v="US-2018-169040"/>
    <n v="900"/>
    <s v="Ibico Plastic and Wire Spiral Binding Combs"/>
    <s v="Anna Andreadi"/>
    <n v="98105"/>
    <n v="15"/>
    <n v="7"/>
    <n v="47"/>
  </r>
  <r>
    <n v="6"/>
    <x v="0"/>
    <x v="779"/>
    <x v="2"/>
    <x v="0"/>
    <n v="6"/>
    <x v="0"/>
    <x v="0"/>
    <x v="0"/>
    <x v="15"/>
    <x v="11"/>
    <s v="United States"/>
    <x v="294"/>
    <x v="1"/>
    <m/>
    <x v="0"/>
    <x v="1"/>
    <d v="2018-12-06T00:00:00"/>
    <s v="Fri"/>
    <x v="6"/>
    <s v="US-2018-169040"/>
    <n v="1275"/>
    <s v="Plantronics Calisto P620-M USB Wireless Speakerphone System"/>
    <s v="Anna Andreadi"/>
    <n v="98105"/>
    <n v="14"/>
    <n v="1"/>
    <n v="157"/>
  </r>
  <r>
    <n v="6"/>
    <x v="0"/>
    <x v="779"/>
    <x v="2"/>
    <x v="0"/>
    <n v="6"/>
    <x v="0"/>
    <x v="0"/>
    <x v="0"/>
    <x v="15"/>
    <x v="11"/>
    <s v="United States"/>
    <x v="294"/>
    <x v="1"/>
    <m/>
    <x v="0"/>
    <x v="1"/>
    <d v="2018-12-06T00:00:00"/>
    <s v="Fri"/>
    <x v="6"/>
    <s v="US-2018-169040"/>
    <n v="775"/>
    <s v="Google Nexus 5"/>
    <s v="Anna Andreadi"/>
    <n v="98105"/>
    <n v="27"/>
    <n v="3"/>
    <n v="432"/>
  </r>
  <r>
    <n v="6"/>
    <x v="0"/>
    <x v="897"/>
    <x v="2"/>
    <x v="0"/>
    <n v="6"/>
    <x v="0"/>
    <x v="3"/>
    <x v="2"/>
    <x v="47"/>
    <x v="8"/>
    <s v="United States"/>
    <x v="382"/>
    <x v="2"/>
    <m/>
    <x v="0"/>
    <x v="0"/>
    <d v="2018-12-12T00:00:00"/>
    <s v="Thu"/>
    <x v="6"/>
    <s v="US-2018-169369"/>
    <n v="1699"/>
    <s v="Xerox 1907"/>
    <s v="Cassandra Brandow"/>
    <n v="31907"/>
    <n v="23"/>
    <n v="4"/>
    <n v="49"/>
  </r>
  <r>
    <n v="6"/>
    <x v="0"/>
    <x v="897"/>
    <x v="2"/>
    <x v="0"/>
    <n v="6"/>
    <x v="0"/>
    <x v="8"/>
    <x v="0"/>
    <x v="47"/>
    <x v="8"/>
    <s v="United States"/>
    <x v="382"/>
    <x v="2"/>
    <m/>
    <x v="0"/>
    <x v="0"/>
    <d v="2018-12-12T00:00:00"/>
    <s v="Thu"/>
    <x v="6"/>
    <s v="US-2018-169369"/>
    <n v="421"/>
    <s v="Case Logic 2.4GHz Wireless Keyboard"/>
    <s v="Cassandra Brandow"/>
    <n v="31907"/>
    <n v="20"/>
    <n v="5"/>
    <n v="250"/>
  </r>
  <r>
    <n v="5"/>
    <x v="1"/>
    <x v="1268"/>
    <x v="3"/>
    <x v="0"/>
    <n v="6"/>
    <x v="1"/>
    <x v="12"/>
    <x v="2"/>
    <x v="34"/>
    <x v="0"/>
    <s v="United States"/>
    <x v="87"/>
    <x v="0"/>
    <m/>
    <x v="0"/>
    <x v="0"/>
    <d v="2019-05-19T00:00:00"/>
    <s v="Thu"/>
    <x v="5"/>
    <s v="US-2019-100048"/>
    <n v="335"/>
    <s v="Bionaire Personal Warm Mist Humidifier/Vaporizer"/>
    <s v="Chuck Magee"/>
    <n v="10550"/>
    <n v="110"/>
    <n v="6"/>
    <n v="281"/>
  </r>
  <r>
    <n v="5"/>
    <x v="1"/>
    <x v="1268"/>
    <x v="3"/>
    <x v="0"/>
    <n v="6"/>
    <x v="1"/>
    <x v="0"/>
    <x v="0"/>
    <x v="34"/>
    <x v="0"/>
    <s v="United States"/>
    <x v="87"/>
    <x v="0"/>
    <m/>
    <x v="0"/>
    <x v="0"/>
    <d v="2019-05-19T00:00:00"/>
    <s v="Thu"/>
    <x v="5"/>
    <s v="US-2019-100048"/>
    <n v="1176"/>
    <s v="Nortel Meridian M3904 Professional Digital phone"/>
    <s v="Chuck Magee"/>
    <n v="10550"/>
    <n v="89"/>
    <n v="2"/>
    <n v="308"/>
  </r>
  <r>
    <n v="5"/>
    <x v="1"/>
    <x v="1268"/>
    <x v="3"/>
    <x v="0"/>
    <n v="6"/>
    <x v="1"/>
    <x v="8"/>
    <x v="0"/>
    <x v="34"/>
    <x v="0"/>
    <s v="United States"/>
    <x v="87"/>
    <x v="0"/>
    <m/>
    <x v="0"/>
    <x v="0"/>
    <d v="2019-05-19T00:00:00"/>
    <s v="Thu"/>
    <x v="5"/>
    <s v="US-2019-100048"/>
    <n v="1033"/>
    <s v="Logitech Wireless Performance Mouse MX for PC and Mac"/>
    <s v="Chuck Magee"/>
    <n v="10550"/>
    <n v="114"/>
    <n v="3"/>
    <n v="300"/>
  </r>
  <r>
    <n v="6"/>
    <x v="0"/>
    <x v="1099"/>
    <x v="3"/>
    <x v="0"/>
    <n v="6"/>
    <x v="0"/>
    <x v="2"/>
    <x v="2"/>
    <x v="202"/>
    <x v="37"/>
    <s v="United States"/>
    <x v="308"/>
    <x v="1"/>
    <m/>
    <x v="0"/>
    <x v="4"/>
    <d v="2019-07-09T00:00:00"/>
    <s v="Mon"/>
    <x v="1"/>
    <s v="US-2019-100209"/>
    <n v="1639"/>
    <s v="Wilson Jones Easy Flow II Sheet Lifters"/>
    <s v="Anna Andreadi"/>
    <n v="97206"/>
    <n v="-1"/>
    <n v="2"/>
    <n v="1"/>
  </r>
  <r>
    <n v="4"/>
    <x v="1"/>
    <x v="999"/>
    <x v="3"/>
    <x v="0"/>
    <n v="6"/>
    <x v="0"/>
    <x v="2"/>
    <x v="2"/>
    <x v="12"/>
    <x v="9"/>
    <s v="United States"/>
    <x v="110"/>
    <x v="1"/>
    <m/>
    <x v="0"/>
    <x v="1"/>
    <d v="2019-08-19T00:00:00"/>
    <s v="Thu"/>
    <x v="10"/>
    <s v="US-2019-100398"/>
    <n v="1639"/>
    <s v="Wilson Jones Elliptical Ring 3 1/2 Capacity Binders, 800 sheets"/>
    <s v="Anna Andreadi"/>
    <n v="84106"/>
    <n v="37"/>
    <n v="3"/>
    <n v="103"/>
  </r>
  <r>
    <n v="4"/>
    <x v="1"/>
    <x v="1193"/>
    <x v="3"/>
    <x v="0"/>
    <n v="6"/>
    <x v="0"/>
    <x v="11"/>
    <x v="2"/>
    <x v="97"/>
    <x v="19"/>
    <s v="United States"/>
    <x v="369"/>
    <x v="0"/>
    <m/>
    <x v="0"/>
    <x v="1"/>
    <d v="2019-04-11T00:00:00"/>
    <s v="Wed"/>
    <x v="4"/>
    <s v="US-2019-100482"/>
    <n v="1513"/>
    <s v="Sterilite Officeware Hinged File Box"/>
    <s v="Chuck Magee"/>
    <n v="43130"/>
    <n v="1"/>
    <n v="2"/>
    <n v="17"/>
  </r>
  <r>
    <n v="4"/>
    <x v="1"/>
    <x v="1193"/>
    <x v="3"/>
    <x v="0"/>
    <n v="6"/>
    <x v="0"/>
    <x v="8"/>
    <x v="0"/>
    <x v="97"/>
    <x v="19"/>
    <s v="United States"/>
    <x v="369"/>
    <x v="0"/>
    <m/>
    <x v="0"/>
    <x v="1"/>
    <d v="2019-04-11T00:00:00"/>
    <s v="Wed"/>
    <x v="4"/>
    <s v="US-2019-100482"/>
    <n v="967"/>
    <s v="Kingston Digital DataTraveler 32GB USB 2.0"/>
    <s v="Chuck Magee"/>
    <n v="43130"/>
    <n v="-5"/>
    <n v="2"/>
    <n v="27"/>
  </r>
  <r>
    <n v="5"/>
    <x v="1"/>
    <x v="1082"/>
    <x v="3"/>
    <x v="0"/>
    <n v="6"/>
    <x v="2"/>
    <x v="1"/>
    <x v="1"/>
    <x v="153"/>
    <x v="2"/>
    <s v="United States"/>
    <x v="287"/>
    <x v="2"/>
    <m/>
    <x v="0"/>
    <x v="11"/>
    <d v="2019-04-07T00:00:00"/>
    <s v="Sat"/>
    <x v="4"/>
    <s v="US-2019-100930"/>
    <n v="378"/>
    <s v="Bush Advantage Collection Round Conference Table"/>
    <s v="Cassandra Brandow"/>
    <n v="33614"/>
    <n v="-102"/>
    <n v="2"/>
    <n v="234"/>
  </r>
  <r>
    <n v="5"/>
    <x v="1"/>
    <x v="1082"/>
    <x v="3"/>
    <x v="0"/>
    <n v="6"/>
    <x v="2"/>
    <x v="1"/>
    <x v="1"/>
    <x v="153"/>
    <x v="2"/>
    <s v="United States"/>
    <x v="287"/>
    <x v="2"/>
    <m/>
    <x v="0"/>
    <x v="11"/>
    <d v="2019-04-07T00:00:00"/>
    <s v="Sat"/>
    <x v="4"/>
    <s v="US-2019-100930"/>
    <n v="370"/>
    <s v="Bretford Rectangular Conference Table Tops"/>
    <s v="Cassandra Brandow"/>
    <n v="33614"/>
    <n v="-248"/>
    <n v="3"/>
    <n v="621"/>
  </r>
  <r>
    <n v="5"/>
    <x v="1"/>
    <x v="1082"/>
    <x v="3"/>
    <x v="0"/>
    <n v="6"/>
    <x v="2"/>
    <x v="2"/>
    <x v="2"/>
    <x v="153"/>
    <x v="2"/>
    <s v="United States"/>
    <x v="287"/>
    <x v="2"/>
    <m/>
    <x v="0"/>
    <x v="4"/>
    <d v="2019-04-07T00:00:00"/>
    <s v="Sat"/>
    <x v="4"/>
    <s v="US-2019-100930"/>
    <n v="691"/>
    <s v="GBC Instant Index System for Binding Systems"/>
    <s v="Cassandra Brandow"/>
    <n v="33614"/>
    <n v="-4"/>
    <n v="2"/>
    <n v="5"/>
  </r>
  <r>
    <n v="5"/>
    <x v="1"/>
    <x v="1082"/>
    <x v="3"/>
    <x v="0"/>
    <n v="6"/>
    <x v="2"/>
    <x v="9"/>
    <x v="1"/>
    <x v="153"/>
    <x v="2"/>
    <s v="United States"/>
    <x v="287"/>
    <x v="2"/>
    <m/>
    <x v="0"/>
    <x v="1"/>
    <d v="2019-04-07T00:00:00"/>
    <s v="Sat"/>
    <x v="4"/>
    <s v="US-2019-100930"/>
    <n v="1541"/>
    <s v="Tenex Contemporary Contur Chairmats for Low and Medium Pile Carpet, Computer, 39 x 49"/>
    <s v="Cassandra Brandow"/>
    <n v="33614"/>
    <n v="0"/>
    <n v="3"/>
    <n v="258"/>
  </r>
  <r>
    <n v="5"/>
    <x v="1"/>
    <x v="1082"/>
    <x v="3"/>
    <x v="0"/>
    <n v="6"/>
    <x v="2"/>
    <x v="8"/>
    <x v="0"/>
    <x v="153"/>
    <x v="2"/>
    <s v="United States"/>
    <x v="287"/>
    <x v="2"/>
    <m/>
    <x v="0"/>
    <x v="1"/>
    <d v="2019-04-07T00:00:00"/>
    <s v="Sat"/>
    <x v="4"/>
    <s v="US-2019-100930"/>
    <n v="1024"/>
    <s v="Logitech P710e Mobile Speakerphone"/>
    <s v="Cassandra Brandow"/>
    <n v="33614"/>
    <n v="-8"/>
    <n v="3"/>
    <n v="618"/>
  </r>
  <r>
    <n v="5"/>
    <x v="1"/>
    <x v="1013"/>
    <x v="3"/>
    <x v="0"/>
    <n v="6"/>
    <x v="0"/>
    <x v="8"/>
    <x v="0"/>
    <x v="16"/>
    <x v="12"/>
    <s v="United States"/>
    <x v="300"/>
    <x v="0"/>
    <m/>
    <x v="0"/>
    <x v="1"/>
    <d v="2019-11-03T00:00:00"/>
    <s v="Tue"/>
    <x v="7"/>
    <s v="US-2019-101518"/>
    <n v="1073"/>
    <s v="Memorex 25GB 6X Branded Blu-Ray Recordable Disc, 15/Pack"/>
    <s v="Chuck Magee"/>
    <n v="19140"/>
    <n v="1"/>
    <n v="3"/>
    <n v="41"/>
  </r>
  <r>
    <n v="2"/>
    <x v="1"/>
    <x v="1076"/>
    <x v="3"/>
    <x v="1"/>
    <n v="3"/>
    <x v="2"/>
    <x v="3"/>
    <x v="2"/>
    <x v="15"/>
    <x v="11"/>
    <s v="United States"/>
    <x v="511"/>
    <x v="1"/>
    <m/>
    <x v="0"/>
    <x v="0"/>
    <d v="2019-03-16T00:00:00"/>
    <s v="Mon"/>
    <x v="2"/>
    <s v="US-2019-101539"/>
    <n v="1818"/>
    <s v="Xerox 214"/>
    <s v="Anna Andreadi"/>
    <n v="98105"/>
    <n v="3"/>
    <n v="1"/>
    <n v="6"/>
  </r>
  <r>
    <n v="2"/>
    <x v="1"/>
    <x v="1076"/>
    <x v="3"/>
    <x v="1"/>
    <n v="3"/>
    <x v="2"/>
    <x v="11"/>
    <x v="2"/>
    <x v="15"/>
    <x v="11"/>
    <s v="United States"/>
    <x v="511"/>
    <x v="1"/>
    <m/>
    <x v="0"/>
    <x v="0"/>
    <d v="2019-03-16T00:00:00"/>
    <s v="Mon"/>
    <x v="2"/>
    <s v="US-2019-101539"/>
    <n v="1375"/>
    <s v="Safco Commercial Shelving"/>
    <s v="Anna Andreadi"/>
    <n v="98105"/>
    <n v="2"/>
    <n v="1"/>
    <n v="47"/>
  </r>
  <r>
    <n v="2"/>
    <x v="1"/>
    <x v="1076"/>
    <x v="3"/>
    <x v="1"/>
    <n v="3"/>
    <x v="2"/>
    <x v="0"/>
    <x v="0"/>
    <x v="15"/>
    <x v="11"/>
    <s v="United States"/>
    <x v="511"/>
    <x v="1"/>
    <m/>
    <x v="0"/>
    <x v="1"/>
    <d v="2019-03-16T00:00:00"/>
    <s v="Mon"/>
    <x v="2"/>
    <s v="US-2019-101539"/>
    <n v="1100"/>
    <s v="Mitel MiVoice 5330e IP Phone"/>
    <s v="Anna Andreadi"/>
    <n v="98105"/>
    <n v="49"/>
    <n v="3"/>
    <n v="660"/>
  </r>
  <r>
    <n v="4"/>
    <x v="1"/>
    <x v="1030"/>
    <x v="3"/>
    <x v="0"/>
    <n v="6"/>
    <x v="1"/>
    <x v="3"/>
    <x v="2"/>
    <x v="13"/>
    <x v="10"/>
    <s v="United States"/>
    <x v="648"/>
    <x v="3"/>
    <m/>
    <x v="0"/>
    <x v="1"/>
    <d v="2019-07-23T00:00:00"/>
    <s v="Mon"/>
    <x v="1"/>
    <s v="US-2019-101721"/>
    <n v="1701"/>
    <s v="Xerox 1909"/>
    <s v="Kelly Williams"/>
    <n v="60623"/>
    <n v="21"/>
    <n v="3"/>
    <n v="63"/>
  </r>
  <r>
    <n v="5"/>
    <x v="1"/>
    <x v="1074"/>
    <x v="3"/>
    <x v="0"/>
    <n v="6"/>
    <x v="0"/>
    <x v="5"/>
    <x v="1"/>
    <x v="17"/>
    <x v="1"/>
    <s v="United States"/>
    <x v="435"/>
    <x v="1"/>
    <m/>
    <x v="0"/>
    <x v="1"/>
    <d v="2019-07-06T00:00:00"/>
    <s v="Fri"/>
    <x v="1"/>
    <s v="US-2019-101784"/>
    <n v="769"/>
    <s v="Global Task Chair, Black"/>
    <s v="Anna Andreadi"/>
    <n v="90008"/>
    <n v="-14"/>
    <n v="3"/>
    <n v="122"/>
  </r>
  <r>
    <n v="6"/>
    <x v="0"/>
    <x v="1324"/>
    <x v="3"/>
    <x v="0"/>
    <n v="6"/>
    <x v="1"/>
    <x v="2"/>
    <x v="2"/>
    <x v="0"/>
    <x v="0"/>
    <s v="United States"/>
    <x v="242"/>
    <x v="0"/>
    <m/>
    <x v="0"/>
    <x v="1"/>
    <d v="2019-02-06T00:00:00"/>
    <s v="Fri"/>
    <x v="3"/>
    <s v="US-2019-101840"/>
    <n v="61"/>
    <s v="Acco Recycled 2 Capacity Laser Printer Hanging Data Binders"/>
    <s v="Chuck Magee"/>
    <n v="10024"/>
    <n v="16"/>
    <n v="4"/>
    <n v="46"/>
  </r>
  <r>
    <n v="6"/>
    <x v="0"/>
    <x v="1324"/>
    <x v="3"/>
    <x v="0"/>
    <n v="6"/>
    <x v="1"/>
    <x v="0"/>
    <x v="0"/>
    <x v="0"/>
    <x v="0"/>
    <s v="United States"/>
    <x v="242"/>
    <x v="0"/>
    <m/>
    <x v="0"/>
    <x v="0"/>
    <d v="2019-02-06T00:00:00"/>
    <s v="Fri"/>
    <x v="3"/>
    <s v="US-2019-101840"/>
    <n v="778"/>
    <s v="Grandstream GXP1160 VoIP phone"/>
    <s v="Chuck Magee"/>
    <n v="10024"/>
    <n v="66"/>
    <n v="6"/>
    <n v="227"/>
  </r>
  <r>
    <n v="7"/>
    <x v="2"/>
    <x v="987"/>
    <x v="3"/>
    <x v="0"/>
    <n v="6"/>
    <x v="0"/>
    <x v="2"/>
    <x v="2"/>
    <x v="0"/>
    <x v="0"/>
    <s v="United States"/>
    <x v="78"/>
    <x v="0"/>
    <m/>
    <x v="0"/>
    <x v="1"/>
    <d v="2019-08-21T00:00:00"/>
    <s v="Sat"/>
    <x v="10"/>
    <s v="US-2019-102183"/>
    <n v="687"/>
    <s v="GBC DocuBind TL300 Electric Binding System"/>
    <s v="Chuck Magee"/>
    <n v="10035"/>
    <n v="1453"/>
    <n v="6"/>
    <n v="4306"/>
  </r>
  <r>
    <n v="7"/>
    <x v="2"/>
    <x v="987"/>
    <x v="3"/>
    <x v="0"/>
    <n v="6"/>
    <x v="0"/>
    <x v="2"/>
    <x v="2"/>
    <x v="0"/>
    <x v="0"/>
    <s v="United States"/>
    <x v="78"/>
    <x v="0"/>
    <m/>
    <x v="0"/>
    <x v="1"/>
    <d v="2019-08-21T00:00:00"/>
    <s v="Sat"/>
    <x v="10"/>
    <s v="US-2019-102183"/>
    <n v="259"/>
    <s v="Avery Metallic Poly Binders"/>
    <s v="Chuck Magee"/>
    <n v="10035"/>
    <n v="11"/>
    <n v="7"/>
    <n v="32"/>
  </r>
  <r>
    <n v="4"/>
    <x v="1"/>
    <x v="1136"/>
    <x v="3"/>
    <x v="0"/>
    <n v="6"/>
    <x v="0"/>
    <x v="3"/>
    <x v="2"/>
    <x v="4"/>
    <x v="4"/>
    <s v="United States"/>
    <x v="279"/>
    <x v="3"/>
    <m/>
    <x v="0"/>
    <x v="1"/>
    <d v="2019-06-19T00:00:00"/>
    <s v="Thu"/>
    <x v="9"/>
    <s v="US-2019-102288"/>
    <n v="1781"/>
    <s v="Xerox 1982"/>
    <s v="Kelly Williams"/>
    <n v="77095"/>
    <n v="48"/>
    <n v="8"/>
    <n v="146"/>
  </r>
  <r>
    <n v="4"/>
    <x v="1"/>
    <x v="1136"/>
    <x v="3"/>
    <x v="0"/>
    <n v="6"/>
    <x v="0"/>
    <x v="12"/>
    <x v="2"/>
    <x v="4"/>
    <x v="4"/>
    <s v="United States"/>
    <x v="279"/>
    <x v="3"/>
    <m/>
    <x v="0"/>
    <x v="3"/>
    <d v="2019-06-19T00:00:00"/>
    <s v="Thu"/>
    <x v="9"/>
    <s v="US-2019-102288"/>
    <n v="816"/>
    <s v="Holmes Visible Mist Ultrasonic Humidifier with 2.3-Gallon Output per Day, Replacement Filter"/>
    <s v="Kelly Williams"/>
    <n v="77095"/>
    <n v="-5"/>
    <n v="1"/>
    <n v="2"/>
  </r>
  <r>
    <n v="4"/>
    <x v="1"/>
    <x v="1136"/>
    <x v="3"/>
    <x v="0"/>
    <n v="6"/>
    <x v="0"/>
    <x v="12"/>
    <x v="2"/>
    <x v="4"/>
    <x v="4"/>
    <s v="United States"/>
    <x v="279"/>
    <x v="3"/>
    <m/>
    <x v="0"/>
    <x v="3"/>
    <d v="2019-06-19T00:00:00"/>
    <s v="Thu"/>
    <x v="9"/>
    <s v="US-2019-102288"/>
    <n v="861"/>
    <s v="Hoover Replacement Belt for Commercial Guardsman Heavy-Duty Upright Vacuum"/>
    <s v="Kelly Williams"/>
    <n v="77095"/>
    <n v="-1"/>
    <n v="1"/>
    <n v="0"/>
  </r>
  <r>
    <n v="2"/>
    <x v="2"/>
    <x v="991"/>
    <x v="3"/>
    <x v="2"/>
    <n v="1"/>
    <x v="0"/>
    <x v="4"/>
    <x v="2"/>
    <x v="0"/>
    <x v="0"/>
    <s v="United States"/>
    <x v="472"/>
    <x v="0"/>
    <m/>
    <x v="0"/>
    <x v="0"/>
    <d v="2019-12-29T00:00:00"/>
    <s v="Sun"/>
    <x v="6"/>
    <s v="US-2019-102638"/>
    <n v="910"/>
    <s v="Ideal Clamps"/>
    <s v="Chuck Magee"/>
    <n v="10035"/>
    <n v="3"/>
    <n v="3"/>
    <n v="6"/>
  </r>
  <r>
    <n v="0"/>
    <x v="0"/>
    <x v="974"/>
    <x v="3"/>
    <x v="3"/>
    <n v="0"/>
    <x v="0"/>
    <x v="1"/>
    <x v="1"/>
    <x v="0"/>
    <x v="0"/>
    <s v="United States"/>
    <x v="187"/>
    <x v="0"/>
    <m/>
    <x v="0"/>
    <x v="6"/>
    <d v="2019-06-30T00:00:00"/>
    <s v="Mon"/>
    <x v="9"/>
    <s v="US-2019-102890"/>
    <n v="368"/>
    <s v="Bretford CR4500 Series Slim Rectangular Table"/>
    <s v="Chuck Magee"/>
    <n v="10011"/>
    <n v="-296"/>
    <n v="5"/>
    <n v="1045"/>
  </r>
  <r>
    <n v="7"/>
    <x v="2"/>
    <x v="971"/>
    <x v="3"/>
    <x v="0"/>
    <n v="6"/>
    <x v="0"/>
    <x v="8"/>
    <x v="0"/>
    <x v="189"/>
    <x v="29"/>
    <s v="United States"/>
    <x v="315"/>
    <x v="2"/>
    <m/>
    <x v="0"/>
    <x v="0"/>
    <d v="2019-11-13T00:00:00"/>
    <s v="Fri"/>
    <x v="7"/>
    <s v="US-2019-102904"/>
    <n v="141"/>
    <s v="Anker Ultrathin Bluetooth Wireless Keyboard Aluminum Cover with Stand"/>
    <s v="Cassandra Brandow"/>
    <n v="35601"/>
    <n v="24"/>
    <n v="8"/>
    <n v="240"/>
  </r>
  <r>
    <n v="6"/>
    <x v="0"/>
    <x v="1130"/>
    <x v="3"/>
    <x v="0"/>
    <n v="6"/>
    <x v="1"/>
    <x v="3"/>
    <x v="2"/>
    <x v="9"/>
    <x v="7"/>
    <s v="United States"/>
    <x v="245"/>
    <x v="1"/>
    <m/>
    <x v="0"/>
    <x v="0"/>
    <d v="2019-09-22T00:00:00"/>
    <s v="Sun"/>
    <x v="0"/>
    <s v="US-2019-103226"/>
    <n v="1479"/>
    <s v="Southworth 25% Cotton Linen-Finish Paper &amp; Envelopes"/>
    <s v="Anna Andreadi"/>
    <n v="87105"/>
    <n v="12"/>
    <n v="3"/>
    <n v="27"/>
  </r>
  <r>
    <n v="3"/>
    <x v="0"/>
    <x v="1000"/>
    <x v="3"/>
    <x v="1"/>
    <n v="3"/>
    <x v="2"/>
    <x v="2"/>
    <x v="2"/>
    <x v="0"/>
    <x v="0"/>
    <s v="United States"/>
    <x v="150"/>
    <x v="0"/>
    <s v="Yes"/>
    <x v="1"/>
    <x v="1"/>
    <d v="2019-10-05T00:00:00"/>
    <s v="Thu"/>
    <x v="8"/>
    <s v="US-2019-103247"/>
    <n v="1585"/>
    <s v="Tuf-Vin Binders"/>
    <s v="Chuck Magee"/>
    <n v="10011"/>
    <n v="26"/>
    <n v="3"/>
    <n v="76"/>
  </r>
  <r>
    <n v="3"/>
    <x v="0"/>
    <x v="1000"/>
    <x v="3"/>
    <x v="1"/>
    <n v="3"/>
    <x v="2"/>
    <x v="0"/>
    <x v="0"/>
    <x v="0"/>
    <x v="0"/>
    <s v="United States"/>
    <x v="150"/>
    <x v="0"/>
    <s v="Yes"/>
    <x v="1"/>
    <x v="0"/>
    <d v="2019-10-05T00:00:00"/>
    <s v="Thu"/>
    <x v="8"/>
    <s v="US-2019-103247"/>
    <n v="1106"/>
    <s v="Motorola HK250 Universal Bluetooth Headset"/>
    <s v="Chuck Magee"/>
    <n v="10011"/>
    <n v="3"/>
    <n v="7"/>
    <n v="161"/>
  </r>
  <r>
    <n v="7"/>
    <x v="2"/>
    <x v="1325"/>
    <x v="3"/>
    <x v="0"/>
    <n v="6"/>
    <x v="0"/>
    <x v="3"/>
    <x v="2"/>
    <x v="385"/>
    <x v="10"/>
    <s v="United States"/>
    <x v="119"/>
    <x v="3"/>
    <m/>
    <x v="0"/>
    <x v="1"/>
    <d v="2019-12-09T00:00:00"/>
    <s v="Mon"/>
    <x v="6"/>
    <s v="US-2019-103814"/>
    <n v="1674"/>
    <s v="Xerox 1884"/>
    <s v="Kelly Williams"/>
    <n v="60068"/>
    <n v="49"/>
    <n v="9"/>
    <n v="144"/>
  </r>
  <r>
    <n v="0"/>
    <x v="0"/>
    <x v="1253"/>
    <x v="3"/>
    <x v="3"/>
    <n v="0"/>
    <x v="0"/>
    <x v="6"/>
    <x v="2"/>
    <x v="1"/>
    <x v="1"/>
    <s v="United States"/>
    <x v="618"/>
    <x v="1"/>
    <s v="Yes"/>
    <x v="1"/>
    <x v="0"/>
    <d v="2019-08-13T00:00:00"/>
    <s v="Fri"/>
    <x v="10"/>
    <s v="US-2019-103828"/>
    <n v="1162"/>
    <s v="Newell 345"/>
    <s v="Anna Andreadi"/>
    <n v="94122"/>
    <n v="15"/>
    <n v="3"/>
    <n v="60"/>
  </r>
  <r>
    <n v="0"/>
    <x v="0"/>
    <x v="1253"/>
    <x v="3"/>
    <x v="3"/>
    <n v="0"/>
    <x v="0"/>
    <x v="11"/>
    <x v="2"/>
    <x v="1"/>
    <x v="1"/>
    <s v="United States"/>
    <x v="618"/>
    <x v="1"/>
    <s v="Yes"/>
    <x v="1"/>
    <x v="0"/>
    <d v="2019-08-13T00:00:00"/>
    <s v="Fri"/>
    <x v="10"/>
    <s v="US-2019-103828"/>
    <n v="1513"/>
    <s v="Sterilite Officeware Hinged File Box"/>
    <s v="Anna Andreadi"/>
    <n v="94122"/>
    <n v="8"/>
    <n v="3"/>
    <n v="31"/>
  </r>
  <r>
    <n v="0"/>
    <x v="0"/>
    <x v="1253"/>
    <x v="3"/>
    <x v="3"/>
    <n v="0"/>
    <x v="0"/>
    <x v="15"/>
    <x v="2"/>
    <x v="1"/>
    <x v="1"/>
    <s v="United States"/>
    <x v="618"/>
    <x v="1"/>
    <s v="Yes"/>
    <x v="1"/>
    <x v="0"/>
    <d v="2019-08-13T00:00:00"/>
    <s v="Fri"/>
    <x v="10"/>
    <s v="US-2019-103828"/>
    <n v="1504"/>
    <s v="Staple remover"/>
    <s v="Anna Andreadi"/>
    <n v="94122"/>
    <n v="9"/>
    <n v="4"/>
    <n v="32"/>
  </r>
  <r>
    <n v="0"/>
    <x v="0"/>
    <x v="1253"/>
    <x v="3"/>
    <x v="3"/>
    <n v="0"/>
    <x v="0"/>
    <x v="12"/>
    <x v="2"/>
    <x v="1"/>
    <x v="1"/>
    <s v="United States"/>
    <x v="618"/>
    <x v="1"/>
    <s v="Yes"/>
    <x v="1"/>
    <x v="0"/>
    <d v="2019-08-13T00:00:00"/>
    <s v="Fri"/>
    <x v="10"/>
    <s v="US-2019-103828"/>
    <n v="1502"/>
    <s v="Staple holder"/>
    <s v="Anna Andreadi"/>
    <n v="94122"/>
    <n v="23"/>
    <n v="7"/>
    <n v="84"/>
  </r>
  <r>
    <n v="4"/>
    <x v="1"/>
    <x v="958"/>
    <x v="3"/>
    <x v="0"/>
    <n v="6"/>
    <x v="0"/>
    <x v="8"/>
    <x v="0"/>
    <x v="141"/>
    <x v="21"/>
    <s v="United States"/>
    <x v="643"/>
    <x v="3"/>
    <m/>
    <x v="0"/>
    <x v="0"/>
    <d v="2019-09-07T00:00:00"/>
    <s v="Sat"/>
    <x v="0"/>
    <s v="US-2019-104094"/>
    <n v="1363"/>
    <s v="Rosewill 107 Normal Keys USB Wired Standard Keyboard"/>
    <s v="Kelly Williams"/>
    <n v="53209"/>
    <n v="2"/>
    <n v="1"/>
    <n v="13"/>
  </r>
  <r>
    <n v="4"/>
    <x v="1"/>
    <x v="1157"/>
    <x v="3"/>
    <x v="0"/>
    <n v="6"/>
    <x v="0"/>
    <x v="0"/>
    <x v="0"/>
    <x v="0"/>
    <x v="0"/>
    <s v="United States"/>
    <x v="575"/>
    <x v="0"/>
    <m/>
    <x v="0"/>
    <x v="0"/>
    <d v="2019-01-27T00:00:00"/>
    <s v="Fri"/>
    <x v="11"/>
    <s v="US-2019-104437"/>
    <n v="945"/>
    <s v="Jensen SMPS-640 - speaker phone"/>
    <s v="Chuck Magee"/>
    <n v="10035"/>
    <n v="36"/>
    <n v="3"/>
    <n v="138"/>
  </r>
  <r>
    <n v="4"/>
    <x v="2"/>
    <x v="1243"/>
    <x v="3"/>
    <x v="1"/>
    <n v="3"/>
    <x v="0"/>
    <x v="12"/>
    <x v="2"/>
    <x v="1"/>
    <x v="1"/>
    <s v="United States"/>
    <x v="133"/>
    <x v="1"/>
    <m/>
    <x v="0"/>
    <x v="0"/>
    <d v="2019-05-08T00:00:00"/>
    <s v="Sun"/>
    <x v="5"/>
    <s v="US-2019-104451"/>
    <n v="645"/>
    <s v="Fellowes Mighty 8 Compact Surge Protector"/>
    <s v="Anna Andreadi"/>
    <n v="94110"/>
    <n v="23"/>
    <n v="4"/>
    <n v="81"/>
  </r>
  <r>
    <n v="3"/>
    <x v="2"/>
    <x v="1217"/>
    <x v="3"/>
    <x v="2"/>
    <n v="1"/>
    <x v="0"/>
    <x v="2"/>
    <x v="2"/>
    <x v="173"/>
    <x v="4"/>
    <s v="United States"/>
    <x v="304"/>
    <x v="3"/>
    <m/>
    <x v="0"/>
    <x v="3"/>
    <d v="2019-01-15T00:00:00"/>
    <s v="Sun"/>
    <x v="11"/>
    <s v="US-2019-104661"/>
    <n v="43"/>
    <s v="Acco D-Ring Binder w/DublLock"/>
    <s v="Kelly Williams"/>
    <n v="78745"/>
    <n v="-7"/>
    <n v="1"/>
    <n v="4"/>
  </r>
  <r>
    <n v="3"/>
    <x v="2"/>
    <x v="1217"/>
    <x v="3"/>
    <x v="2"/>
    <n v="1"/>
    <x v="0"/>
    <x v="2"/>
    <x v="2"/>
    <x v="173"/>
    <x v="4"/>
    <s v="United States"/>
    <x v="304"/>
    <x v="3"/>
    <m/>
    <x v="0"/>
    <x v="3"/>
    <d v="2019-01-15T00:00:00"/>
    <s v="Sun"/>
    <x v="11"/>
    <s v="US-2019-104661"/>
    <n v="1647"/>
    <s v="Wilson Jones Ledger-Size, Piano-Hinge Binder, 2, Blue"/>
    <s v="Kelly Williams"/>
    <n v="78745"/>
    <n v="-52"/>
    <n v="4"/>
    <n v="33"/>
  </r>
  <r>
    <n v="3"/>
    <x v="2"/>
    <x v="1217"/>
    <x v="3"/>
    <x v="2"/>
    <n v="1"/>
    <x v="0"/>
    <x v="8"/>
    <x v="0"/>
    <x v="173"/>
    <x v="4"/>
    <s v="United States"/>
    <x v="304"/>
    <x v="3"/>
    <m/>
    <x v="0"/>
    <x v="1"/>
    <d v="2019-01-15T00:00:00"/>
    <s v="Sun"/>
    <x v="11"/>
    <s v="US-2019-104661"/>
    <n v="1000"/>
    <s v="Logitech 910-002974 M325 Wireless Mouse for Web Scrolling"/>
    <s v="Kelly Williams"/>
    <n v="78745"/>
    <n v="14"/>
    <n v="2"/>
    <n v="48"/>
  </r>
  <r>
    <n v="3"/>
    <x v="2"/>
    <x v="1217"/>
    <x v="3"/>
    <x v="2"/>
    <n v="1"/>
    <x v="0"/>
    <x v="8"/>
    <x v="0"/>
    <x v="173"/>
    <x v="4"/>
    <s v="United States"/>
    <x v="304"/>
    <x v="3"/>
    <m/>
    <x v="0"/>
    <x v="1"/>
    <d v="2019-01-15T00:00:00"/>
    <s v="Sun"/>
    <x v="11"/>
    <s v="US-2019-104661"/>
    <n v="1064"/>
    <s v="Maxell 74 Minute CDR, 10/Pack"/>
    <s v="Kelly Williams"/>
    <n v="78745"/>
    <n v="13"/>
    <n v="8"/>
    <n v="63"/>
  </r>
  <r>
    <n v="5"/>
    <x v="1"/>
    <x v="1258"/>
    <x v="3"/>
    <x v="0"/>
    <n v="6"/>
    <x v="2"/>
    <x v="10"/>
    <x v="2"/>
    <x v="0"/>
    <x v="0"/>
    <s v="United States"/>
    <x v="688"/>
    <x v="0"/>
    <m/>
    <x v="0"/>
    <x v="0"/>
    <d v="2019-03-19T00:00:00"/>
    <s v="Thu"/>
    <x v="2"/>
    <s v="US-2019-104955"/>
    <n v="216"/>
    <s v="Avery 506"/>
    <s v="Chuck Magee"/>
    <n v="10024"/>
    <n v="13"/>
    <n v="7"/>
    <n v="29"/>
  </r>
  <r>
    <n v="6"/>
    <x v="0"/>
    <x v="1326"/>
    <x v="3"/>
    <x v="0"/>
    <n v="6"/>
    <x v="2"/>
    <x v="9"/>
    <x v="1"/>
    <x v="294"/>
    <x v="0"/>
    <s v="United States"/>
    <x v="741"/>
    <x v="0"/>
    <s v="Yes"/>
    <x v="1"/>
    <x v="0"/>
    <d v="2019-07-17T00:00:00"/>
    <s v="Tue"/>
    <x v="1"/>
    <s v="US-2019-105046"/>
    <n v="495"/>
    <s v="DAX Solid Wood Frames"/>
    <s v="Chuck Magee"/>
    <n v="13440"/>
    <n v="14"/>
    <n v="4"/>
    <n v="39"/>
  </r>
  <r>
    <n v="6"/>
    <x v="0"/>
    <x v="1326"/>
    <x v="3"/>
    <x v="0"/>
    <n v="6"/>
    <x v="2"/>
    <x v="3"/>
    <x v="2"/>
    <x v="294"/>
    <x v="0"/>
    <s v="United States"/>
    <x v="741"/>
    <x v="0"/>
    <s v="Yes"/>
    <x v="1"/>
    <x v="0"/>
    <d v="2019-07-17T00:00:00"/>
    <s v="Tue"/>
    <x v="1"/>
    <s v="US-2019-105046"/>
    <n v="1480"/>
    <s v="Southworth 25% Cotton Premium Laser Paper and Envelopes"/>
    <s v="Chuck Magee"/>
    <n v="13440"/>
    <n v="48"/>
    <n v="5"/>
    <n v="100"/>
  </r>
  <r>
    <n v="6"/>
    <x v="0"/>
    <x v="1326"/>
    <x v="3"/>
    <x v="0"/>
    <n v="6"/>
    <x v="2"/>
    <x v="0"/>
    <x v="0"/>
    <x v="294"/>
    <x v="0"/>
    <s v="United States"/>
    <x v="741"/>
    <x v="0"/>
    <s v="Yes"/>
    <x v="1"/>
    <x v="0"/>
    <d v="2019-07-17T00:00:00"/>
    <s v="Tue"/>
    <x v="1"/>
    <s v="US-2019-105046"/>
    <n v="175"/>
    <s v="Avaya 5420 Digital phone"/>
    <s v="Chuck Magee"/>
    <n v="13440"/>
    <n v="67"/>
    <n v="2"/>
    <n v="270"/>
  </r>
  <r>
    <n v="5"/>
    <x v="2"/>
    <x v="1067"/>
    <x v="3"/>
    <x v="1"/>
    <n v="3"/>
    <x v="0"/>
    <x v="6"/>
    <x v="2"/>
    <x v="74"/>
    <x v="4"/>
    <s v="United States"/>
    <x v="490"/>
    <x v="3"/>
    <m/>
    <x v="0"/>
    <x v="1"/>
    <d v="2019-10-23T00:00:00"/>
    <s v="Mon"/>
    <x v="8"/>
    <s v="US-2019-105389"/>
    <n v="1135"/>
    <s v="Newell 320"/>
    <s v="Kelly Williams"/>
    <n v="78207"/>
    <n v="1"/>
    <n v="3"/>
    <n v="10"/>
  </r>
  <r>
    <n v="5"/>
    <x v="2"/>
    <x v="1067"/>
    <x v="3"/>
    <x v="1"/>
    <n v="3"/>
    <x v="0"/>
    <x v="2"/>
    <x v="2"/>
    <x v="74"/>
    <x v="4"/>
    <s v="United States"/>
    <x v="490"/>
    <x v="3"/>
    <m/>
    <x v="0"/>
    <x v="3"/>
    <d v="2019-10-23T00:00:00"/>
    <s v="Mon"/>
    <x v="8"/>
    <s v="US-2019-105389"/>
    <n v="1519"/>
    <s v="Storex Dura Pro Binders"/>
    <s v="Kelly Williams"/>
    <n v="78207"/>
    <n v="-6"/>
    <n v="3"/>
    <n v="4"/>
  </r>
  <r>
    <n v="5"/>
    <x v="2"/>
    <x v="1067"/>
    <x v="3"/>
    <x v="1"/>
    <n v="3"/>
    <x v="0"/>
    <x v="0"/>
    <x v="0"/>
    <x v="74"/>
    <x v="4"/>
    <s v="United States"/>
    <x v="490"/>
    <x v="3"/>
    <m/>
    <x v="0"/>
    <x v="1"/>
    <d v="2019-10-23T00:00:00"/>
    <s v="Mon"/>
    <x v="8"/>
    <s v="US-2019-105389"/>
    <n v="939"/>
    <s v="Jabra SPEAK 410 Multidevice Speakerphone"/>
    <s v="Kelly Williams"/>
    <n v="78207"/>
    <n v="51"/>
    <n v="5"/>
    <n v="824"/>
  </r>
  <r>
    <n v="2"/>
    <x v="2"/>
    <x v="1056"/>
    <x v="3"/>
    <x v="2"/>
    <n v="1"/>
    <x v="0"/>
    <x v="11"/>
    <x v="2"/>
    <x v="32"/>
    <x v="19"/>
    <s v="United States"/>
    <x v="273"/>
    <x v="0"/>
    <m/>
    <x v="0"/>
    <x v="1"/>
    <d v="2019-08-25T00:00:00"/>
    <s v="Wed"/>
    <x v="10"/>
    <s v="US-2019-105697"/>
    <n v="985"/>
    <s v="Letter/Legal File Tote with Clear Snap-On Lid, Black Granite"/>
    <s v="Chuck Magee"/>
    <n v="44105"/>
    <n v="2"/>
    <n v="2"/>
    <n v="26"/>
  </r>
  <r>
    <n v="5"/>
    <x v="1"/>
    <x v="1157"/>
    <x v="3"/>
    <x v="0"/>
    <n v="6"/>
    <x v="0"/>
    <x v="9"/>
    <x v="1"/>
    <x v="47"/>
    <x v="8"/>
    <s v="United States"/>
    <x v="391"/>
    <x v="2"/>
    <m/>
    <x v="0"/>
    <x v="0"/>
    <d v="2019-01-26T00:00:00"/>
    <s v="Thu"/>
    <x v="11"/>
    <s v="US-2019-105935"/>
    <n v="150"/>
    <s v="Artistic Insta-Plaque"/>
    <s v="Cassandra Brandow"/>
    <n v="31907"/>
    <n v="24"/>
    <n v="4"/>
    <n v="63"/>
  </r>
  <r>
    <n v="5"/>
    <x v="1"/>
    <x v="1157"/>
    <x v="3"/>
    <x v="0"/>
    <n v="6"/>
    <x v="0"/>
    <x v="0"/>
    <x v="0"/>
    <x v="47"/>
    <x v="8"/>
    <s v="United States"/>
    <x v="391"/>
    <x v="2"/>
    <m/>
    <x v="0"/>
    <x v="0"/>
    <d v="2019-01-26T00:00:00"/>
    <s v="Thu"/>
    <x v="11"/>
    <s v="US-2019-105935"/>
    <n v="1393"/>
    <s v="Samsung Galaxy Mega 6.3"/>
    <s v="Cassandra Brandow"/>
    <n v="31907"/>
    <n v="764"/>
    <n v="7"/>
    <n v="2940"/>
  </r>
  <r>
    <n v="2"/>
    <x v="2"/>
    <x v="1022"/>
    <x v="3"/>
    <x v="2"/>
    <n v="1"/>
    <x v="2"/>
    <x v="1"/>
    <x v="1"/>
    <x v="42"/>
    <x v="1"/>
    <s v="United States"/>
    <x v="703"/>
    <x v="1"/>
    <m/>
    <x v="0"/>
    <x v="1"/>
    <d v="2019-11-03T00:00:00"/>
    <s v="Tue"/>
    <x v="7"/>
    <s v="US-2019-105998"/>
    <n v="429"/>
    <s v="Chromcraft Round Conference Tables"/>
    <s v="Anna Andreadi"/>
    <n v="92037"/>
    <n v="21"/>
    <n v="12"/>
    <n v="1673"/>
  </r>
  <r>
    <n v="2"/>
    <x v="2"/>
    <x v="1022"/>
    <x v="3"/>
    <x v="2"/>
    <n v="1"/>
    <x v="2"/>
    <x v="8"/>
    <x v="0"/>
    <x v="42"/>
    <x v="1"/>
    <s v="United States"/>
    <x v="703"/>
    <x v="1"/>
    <m/>
    <x v="0"/>
    <x v="0"/>
    <d v="2019-11-03T00:00:00"/>
    <s v="Tue"/>
    <x v="7"/>
    <s v="US-2019-105998"/>
    <n v="1096"/>
    <s v="Microsoft Sculpt Comfort Mouse"/>
    <s v="Anna Andreadi"/>
    <n v="92037"/>
    <n v="88"/>
    <n v="5"/>
    <n v="200"/>
  </r>
  <r>
    <n v="2"/>
    <x v="2"/>
    <x v="1094"/>
    <x v="3"/>
    <x v="2"/>
    <n v="1"/>
    <x v="1"/>
    <x v="11"/>
    <x v="2"/>
    <x v="49"/>
    <x v="31"/>
    <s v="United States"/>
    <x v="551"/>
    <x v="1"/>
    <m/>
    <x v="0"/>
    <x v="1"/>
    <d v="2019-01-14T00:00:00"/>
    <s v="Sat"/>
    <x v="11"/>
    <s v="US-2019-106131"/>
    <n v="1101"/>
    <s v="Mobile Personal File Cube"/>
    <s v="Anna Andreadi"/>
    <n v="80013"/>
    <n v="15"/>
    <n v="9"/>
    <n v="169"/>
  </r>
  <r>
    <n v="2"/>
    <x v="2"/>
    <x v="1094"/>
    <x v="3"/>
    <x v="2"/>
    <n v="1"/>
    <x v="1"/>
    <x v="8"/>
    <x v="0"/>
    <x v="49"/>
    <x v="31"/>
    <s v="United States"/>
    <x v="551"/>
    <x v="1"/>
    <m/>
    <x v="0"/>
    <x v="1"/>
    <d v="2019-01-14T00:00:00"/>
    <s v="Sat"/>
    <x v="11"/>
    <s v="US-2019-106131"/>
    <n v="917"/>
    <s v="Imation 8GB Mini TravelDrive USB 2.0 Flash Drive"/>
    <s v="Anna Andreadi"/>
    <n v="80013"/>
    <n v="-15"/>
    <n v="7"/>
    <n v="169"/>
  </r>
  <r>
    <n v="0"/>
    <x v="0"/>
    <x v="957"/>
    <x v="3"/>
    <x v="3"/>
    <n v="0"/>
    <x v="1"/>
    <x v="9"/>
    <x v="1"/>
    <x v="1"/>
    <x v="1"/>
    <s v="United States"/>
    <x v="301"/>
    <x v="1"/>
    <m/>
    <x v="0"/>
    <x v="0"/>
    <d v="2019-09-26T00:00:00"/>
    <s v="Thu"/>
    <x v="0"/>
    <s v="US-2019-106145"/>
    <n v="1494"/>
    <s v="Stackable Trays"/>
    <s v="Anna Andreadi"/>
    <n v="94109"/>
    <n v="3"/>
    <n v="3"/>
    <n v="9"/>
  </r>
  <r>
    <n v="0"/>
    <x v="0"/>
    <x v="957"/>
    <x v="3"/>
    <x v="3"/>
    <n v="0"/>
    <x v="1"/>
    <x v="7"/>
    <x v="2"/>
    <x v="1"/>
    <x v="1"/>
    <s v="United States"/>
    <x v="301"/>
    <x v="1"/>
    <m/>
    <x v="0"/>
    <x v="0"/>
    <d v="2019-09-26T00:00:00"/>
    <s v="Thu"/>
    <x v="0"/>
    <s v="US-2019-106145"/>
    <n v="1501"/>
    <s v="Staple envelope"/>
    <s v="Anna Andreadi"/>
    <n v="94109"/>
    <n v="33"/>
    <n v="6"/>
    <n v="72"/>
  </r>
  <r>
    <n v="0"/>
    <x v="0"/>
    <x v="957"/>
    <x v="3"/>
    <x v="3"/>
    <n v="0"/>
    <x v="1"/>
    <x v="3"/>
    <x v="2"/>
    <x v="1"/>
    <x v="1"/>
    <s v="United States"/>
    <x v="301"/>
    <x v="1"/>
    <m/>
    <x v="0"/>
    <x v="0"/>
    <d v="2019-09-26T00:00:00"/>
    <s v="Thu"/>
    <x v="0"/>
    <s v="US-2019-106145"/>
    <n v="1686"/>
    <s v="Xerox 1895"/>
    <s v="Anna Andreadi"/>
    <n v="94109"/>
    <n v="16"/>
    <n v="6"/>
    <n v="36"/>
  </r>
  <r>
    <n v="0"/>
    <x v="0"/>
    <x v="957"/>
    <x v="3"/>
    <x v="3"/>
    <n v="0"/>
    <x v="1"/>
    <x v="2"/>
    <x v="2"/>
    <x v="1"/>
    <x v="1"/>
    <s v="United States"/>
    <x v="301"/>
    <x v="1"/>
    <m/>
    <x v="0"/>
    <x v="1"/>
    <d v="2019-09-26T00:00:00"/>
    <s v="Thu"/>
    <x v="0"/>
    <s v="US-2019-106145"/>
    <n v="650"/>
    <s v="Fellowes PB300 Plastic Comb Binding Machine"/>
    <s v="Anna Andreadi"/>
    <n v="94109"/>
    <n v="314"/>
    <n v="3"/>
    <n v="931"/>
  </r>
  <r>
    <n v="0"/>
    <x v="0"/>
    <x v="957"/>
    <x v="3"/>
    <x v="3"/>
    <n v="0"/>
    <x v="1"/>
    <x v="2"/>
    <x v="2"/>
    <x v="1"/>
    <x v="1"/>
    <s v="United States"/>
    <x v="301"/>
    <x v="1"/>
    <m/>
    <x v="0"/>
    <x v="1"/>
    <d v="2019-09-26T00:00:00"/>
    <s v="Thu"/>
    <x v="0"/>
    <s v="US-2019-106145"/>
    <n v="1642"/>
    <s v="Wilson Jones Hanging View Binder, White, 1"/>
    <s v="Anna Andreadi"/>
    <n v="94109"/>
    <n v="6"/>
    <n v="3"/>
    <n v="17"/>
  </r>
  <r>
    <n v="5"/>
    <x v="1"/>
    <x v="1030"/>
    <x v="3"/>
    <x v="0"/>
    <n v="6"/>
    <x v="0"/>
    <x v="5"/>
    <x v="1"/>
    <x v="13"/>
    <x v="10"/>
    <s v="United States"/>
    <x v="244"/>
    <x v="3"/>
    <m/>
    <x v="0"/>
    <x v="2"/>
    <d v="2019-07-22T00:00:00"/>
    <s v="Sun"/>
    <x v="1"/>
    <s v="US-2019-106551"/>
    <n v="836"/>
    <s v="Hon Every-Day Series Multi-Task Chairs"/>
    <s v="Kelly Williams"/>
    <n v="60653"/>
    <n v="-75"/>
    <n v="4"/>
    <n v="526"/>
  </r>
  <r>
    <n v="5"/>
    <x v="1"/>
    <x v="1244"/>
    <x v="3"/>
    <x v="0"/>
    <n v="6"/>
    <x v="0"/>
    <x v="2"/>
    <x v="2"/>
    <x v="226"/>
    <x v="10"/>
    <s v="United States"/>
    <x v="121"/>
    <x v="3"/>
    <m/>
    <x v="0"/>
    <x v="3"/>
    <d v="2019-06-08T00:00:00"/>
    <s v="Sun"/>
    <x v="9"/>
    <s v="US-2019-106579"/>
    <n v="714"/>
    <s v="GBC Twin Loop Wire Binding Elements, 9/16 Spine, Black"/>
    <s v="Kelly Williams"/>
    <n v="60076"/>
    <n v="-19"/>
    <n v="4"/>
    <n v="12"/>
  </r>
  <r>
    <n v="4"/>
    <x v="1"/>
    <x v="1244"/>
    <x v="3"/>
    <x v="0"/>
    <n v="6"/>
    <x v="2"/>
    <x v="9"/>
    <x v="1"/>
    <x v="13"/>
    <x v="10"/>
    <s v="United States"/>
    <x v="633"/>
    <x v="3"/>
    <m/>
    <x v="0"/>
    <x v="7"/>
    <d v="2019-06-09T00:00:00"/>
    <s v="Mon"/>
    <x v="9"/>
    <s v="US-2019-106663"/>
    <n v="12"/>
    <s v="12-1/2 Diameter Round Wall Clock"/>
    <s v="Kelly Williams"/>
    <n v="60653"/>
    <n v="-14"/>
    <n v="3"/>
    <n v="24"/>
  </r>
  <r>
    <n v="4"/>
    <x v="1"/>
    <x v="1244"/>
    <x v="3"/>
    <x v="0"/>
    <n v="6"/>
    <x v="2"/>
    <x v="1"/>
    <x v="1"/>
    <x v="13"/>
    <x v="10"/>
    <s v="United States"/>
    <x v="633"/>
    <x v="3"/>
    <m/>
    <x v="0"/>
    <x v="8"/>
    <d v="2019-06-09T00:00:00"/>
    <s v="Mon"/>
    <x v="9"/>
    <s v="US-2019-106663"/>
    <n v="427"/>
    <s v="Chromcraft Bull-Nose Wood Round Conference Table Top, Wood Base"/>
    <s v="Kelly Williams"/>
    <n v="60653"/>
    <n v="-72"/>
    <n v="1"/>
    <n v="109"/>
  </r>
  <r>
    <n v="4"/>
    <x v="1"/>
    <x v="1244"/>
    <x v="3"/>
    <x v="0"/>
    <n v="6"/>
    <x v="2"/>
    <x v="3"/>
    <x v="2"/>
    <x v="13"/>
    <x v="10"/>
    <s v="United States"/>
    <x v="633"/>
    <x v="3"/>
    <m/>
    <x v="0"/>
    <x v="1"/>
    <d v="2019-06-09T00:00:00"/>
    <s v="Mon"/>
    <x v="9"/>
    <s v="US-2019-106663"/>
    <n v="96"/>
    <s v="Adams Telephone Message Book W/Dividers/Space For Phone Numbers, 5 1/4X8 1/2, 200/Messages"/>
    <s v="Kelly Williams"/>
    <n v="60653"/>
    <n v="11"/>
    <n v="8"/>
    <n v="36"/>
  </r>
  <r>
    <n v="6"/>
    <x v="0"/>
    <x v="1195"/>
    <x v="4"/>
    <x v="0"/>
    <n v="6"/>
    <x v="0"/>
    <x v="3"/>
    <x v="2"/>
    <x v="276"/>
    <x v="41"/>
    <s v="United States"/>
    <x v="435"/>
    <x v="3"/>
    <m/>
    <x v="0"/>
    <x v="0"/>
    <d v="2019-12-26T00:00:00"/>
    <s v="Thu"/>
    <x v="11"/>
    <s v="US-2019-106705"/>
    <n v="1337"/>
    <s v="Recycled Desk Saver Line While You Were Out Book, 5 1/2 X 4"/>
    <s v="Kelly Williams"/>
    <n v="52601"/>
    <n v="21"/>
    <n v="5"/>
    <n v="45"/>
  </r>
  <r>
    <n v="7"/>
    <x v="2"/>
    <x v="1230"/>
    <x v="3"/>
    <x v="0"/>
    <n v="6"/>
    <x v="2"/>
    <x v="6"/>
    <x v="2"/>
    <x v="5"/>
    <x v="19"/>
    <s v="United States"/>
    <x v="165"/>
    <x v="0"/>
    <m/>
    <x v="0"/>
    <x v="1"/>
    <d v="2019-05-12T00:00:00"/>
    <s v="Thu"/>
    <x v="5"/>
    <s v="US-2019-106796"/>
    <n v="1164"/>
    <s v="Newell 347"/>
    <s v="Chuck Magee"/>
    <n v="45503"/>
    <n v="1"/>
    <n v="3"/>
    <n v="10"/>
  </r>
  <r>
    <n v="7"/>
    <x v="2"/>
    <x v="1071"/>
    <x v="3"/>
    <x v="0"/>
    <n v="6"/>
    <x v="0"/>
    <x v="2"/>
    <x v="2"/>
    <x v="130"/>
    <x v="3"/>
    <s v="United States"/>
    <x v="405"/>
    <x v="1"/>
    <m/>
    <x v="0"/>
    <x v="4"/>
    <d v="2019-11-05T00:00:00"/>
    <s v="Thu"/>
    <x v="7"/>
    <s v="US-2019-107272"/>
    <n v="242"/>
    <s v="Avery Durable Slant Ring Binders, No Labels"/>
    <s v="Anna Andreadi"/>
    <n v="85023"/>
    <n v="-2"/>
    <n v="2"/>
    <n v="2"/>
  </r>
  <r>
    <n v="7"/>
    <x v="2"/>
    <x v="1071"/>
    <x v="3"/>
    <x v="0"/>
    <n v="6"/>
    <x v="0"/>
    <x v="11"/>
    <x v="2"/>
    <x v="130"/>
    <x v="3"/>
    <s v="United States"/>
    <x v="405"/>
    <x v="1"/>
    <m/>
    <x v="0"/>
    <x v="1"/>
    <d v="2019-11-05T00:00:00"/>
    <s v="Thu"/>
    <x v="7"/>
    <s v="US-2019-107272"/>
    <n v="1579"/>
    <s v="Trav-L-File Heavy-Duty Shuttle II, Black"/>
    <s v="Anna Andreadi"/>
    <n v="85023"/>
    <n v="30"/>
    <n v="7"/>
    <n v="244"/>
  </r>
  <r>
    <n v="4"/>
    <x v="1"/>
    <x v="1027"/>
    <x v="3"/>
    <x v="0"/>
    <n v="6"/>
    <x v="0"/>
    <x v="6"/>
    <x v="2"/>
    <x v="87"/>
    <x v="23"/>
    <s v="United States"/>
    <x v="592"/>
    <x v="3"/>
    <m/>
    <x v="0"/>
    <x v="0"/>
    <d v="2019-12-04T00:00:00"/>
    <s v="Wed"/>
    <x v="6"/>
    <s v="US-2019-107384"/>
    <n v="1124"/>
    <s v="Newell 310"/>
    <s v="Kelly Williams"/>
    <n v="55901"/>
    <n v="3"/>
    <n v="5"/>
    <n v="9"/>
  </r>
  <r>
    <n v="4"/>
    <x v="1"/>
    <x v="1027"/>
    <x v="3"/>
    <x v="0"/>
    <n v="6"/>
    <x v="0"/>
    <x v="8"/>
    <x v="0"/>
    <x v="87"/>
    <x v="23"/>
    <s v="United States"/>
    <x v="592"/>
    <x v="3"/>
    <m/>
    <x v="0"/>
    <x v="0"/>
    <d v="2019-12-04T00:00:00"/>
    <s v="Wed"/>
    <x v="6"/>
    <s v="US-2019-107384"/>
    <n v="668"/>
    <s v="First Data TMFD35 PIN Pad"/>
    <s v="Kelly Williams"/>
    <n v="55901"/>
    <n v="30"/>
    <n v="1"/>
    <n v="143"/>
  </r>
  <r>
    <n v="4"/>
    <x v="1"/>
    <x v="1027"/>
    <x v="3"/>
    <x v="0"/>
    <n v="6"/>
    <x v="0"/>
    <x v="8"/>
    <x v="0"/>
    <x v="87"/>
    <x v="23"/>
    <s v="United States"/>
    <x v="592"/>
    <x v="3"/>
    <m/>
    <x v="0"/>
    <x v="0"/>
    <d v="2019-12-04T00:00:00"/>
    <s v="Wed"/>
    <x v="6"/>
    <s v="US-2019-107384"/>
    <n v="1009"/>
    <s v="Logitech G430 Surround Sound Gaming Headset with Dolby 7.1 Technology"/>
    <s v="Kelly Williams"/>
    <n v="55901"/>
    <n v="144"/>
    <n v="5"/>
    <n v="400"/>
  </r>
  <r>
    <n v="2"/>
    <x v="2"/>
    <x v="1112"/>
    <x v="3"/>
    <x v="2"/>
    <n v="1"/>
    <x v="0"/>
    <x v="10"/>
    <x v="2"/>
    <x v="323"/>
    <x v="38"/>
    <s v="United States"/>
    <x v="690"/>
    <x v="0"/>
    <m/>
    <x v="0"/>
    <x v="0"/>
    <d v="2019-04-30T00:00:00"/>
    <s v="Mon"/>
    <x v="5"/>
    <s v="US-2019-107636"/>
    <n v="209"/>
    <s v="Avery 5"/>
    <s v="Chuck Magee"/>
    <n v="6040"/>
    <n v="3"/>
    <n v="2"/>
    <n v="6"/>
  </r>
  <r>
    <n v="3"/>
    <x v="2"/>
    <x v="1077"/>
    <x v="3"/>
    <x v="2"/>
    <n v="1"/>
    <x v="0"/>
    <x v="9"/>
    <x v="1"/>
    <x v="15"/>
    <x v="11"/>
    <s v="United States"/>
    <x v="49"/>
    <x v="1"/>
    <s v="Yes"/>
    <x v="1"/>
    <x v="0"/>
    <d v="2019-11-16T00:00:00"/>
    <s v="Mon"/>
    <x v="7"/>
    <s v="US-2019-107888"/>
    <n v="1546"/>
    <s v="Tenex The Solids Textured Chair Mats"/>
    <s v="Anna Andreadi"/>
    <n v="98103"/>
    <n v="24"/>
    <n v="2"/>
    <n v="140"/>
  </r>
  <r>
    <n v="3"/>
    <x v="2"/>
    <x v="1077"/>
    <x v="3"/>
    <x v="2"/>
    <n v="1"/>
    <x v="0"/>
    <x v="11"/>
    <x v="2"/>
    <x v="15"/>
    <x v="11"/>
    <s v="United States"/>
    <x v="49"/>
    <x v="1"/>
    <s v="Yes"/>
    <x v="1"/>
    <x v="0"/>
    <d v="2019-11-16T00:00:00"/>
    <s v="Mon"/>
    <x v="7"/>
    <s v="US-2019-107888"/>
    <n v="637"/>
    <s v="Fellowes Bases and Tops For Staxonsteel/High-Stak Systems"/>
    <s v="Anna Andreadi"/>
    <n v="98103"/>
    <n v="8"/>
    <n v="1"/>
    <n v="33"/>
  </r>
  <r>
    <n v="3"/>
    <x v="2"/>
    <x v="1077"/>
    <x v="3"/>
    <x v="2"/>
    <n v="1"/>
    <x v="0"/>
    <x v="3"/>
    <x v="2"/>
    <x v="15"/>
    <x v="11"/>
    <s v="United States"/>
    <x v="49"/>
    <x v="1"/>
    <s v="Yes"/>
    <x v="1"/>
    <x v="0"/>
    <d v="2019-11-16T00:00:00"/>
    <s v="Mon"/>
    <x v="7"/>
    <s v="US-2019-107888"/>
    <n v="1728"/>
    <s v="Xerox 1933"/>
    <s v="Anna Andreadi"/>
    <n v="98103"/>
    <n v="35"/>
    <n v="6"/>
    <n v="74"/>
  </r>
  <r>
    <n v="3"/>
    <x v="2"/>
    <x v="1077"/>
    <x v="3"/>
    <x v="2"/>
    <n v="1"/>
    <x v="0"/>
    <x v="0"/>
    <x v="0"/>
    <x v="15"/>
    <x v="11"/>
    <s v="United States"/>
    <x v="49"/>
    <x v="1"/>
    <s v="Yes"/>
    <x v="1"/>
    <x v="1"/>
    <d v="2019-11-16T00:00:00"/>
    <s v="Mon"/>
    <x v="7"/>
    <s v="US-2019-107888"/>
    <n v="1279"/>
    <s v="Plantronics Encore H101 Dual Earpieces Headset"/>
    <s v="Anna Andreadi"/>
    <n v="98103"/>
    <n v="11"/>
    <n v="3"/>
    <n v="108"/>
  </r>
  <r>
    <n v="5"/>
    <x v="1"/>
    <x v="1244"/>
    <x v="3"/>
    <x v="0"/>
    <n v="6"/>
    <x v="0"/>
    <x v="11"/>
    <x v="2"/>
    <x v="3"/>
    <x v="3"/>
    <s v="United States"/>
    <x v="328"/>
    <x v="1"/>
    <m/>
    <x v="0"/>
    <x v="1"/>
    <d v="2019-06-08T00:00:00"/>
    <s v="Sun"/>
    <x v="9"/>
    <s v="US-2019-107979"/>
    <n v="1359"/>
    <s v="Rogers Deluxe File Chest"/>
    <s v="Anna Andreadi"/>
    <n v="85301"/>
    <n v="-8"/>
    <n v="2"/>
    <n v="35"/>
  </r>
  <r>
    <n v="5"/>
    <x v="1"/>
    <x v="1244"/>
    <x v="3"/>
    <x v="0"/>
    <n v="6"/>
    <x v="0"/>
    <x v="2"/>
    <x v="2"/>
    <x v="3"/>
    <x v="3"/>
    <s v="United States"/>
    <x v="328"/>
    <x v="1"/>
    <m/>
    <x v="0"/>
    <x v="4"/>
    <d v="2019-06-08T00:00:00"/>
    <s v="Sun"/>
    <x v="9"/>
    <s v="US-2019-107979"/>
    <n v="718"/>
    <s v="GBC VeloBinder Electric Binding Machine"/>
    <s v="Anna Andreadi"/>
    <n v="85301"/>
    <n v="-48"/>
    <n v="2"/>
    <n v="73"/>
  </r>
  <r>
    <n v="5"/>
    <x v="1"/>
    <x v="1244"/>
    <x v="3"/>
    <x v="0"/>
    <n v="6"/>
    <x v="0"/>
    <x v="8"/>
    <x v="0"/>
    <x v="3"/>
    <x v="3"/>
    <s v="United States"/>
    <x v="328"/>
    <x v="1"/>
    <m/>
    <x v="0"/>
    <x v="1"/>
    <d v="2019-06-08T00:00:00"/>
    <s v="Sun"/>
    <x v="9"/>
    <s v="US-2019-107979"/>
    <n v="1077"/>
    <s v="Memorex Micro Travel Drive 16 GB"/>
    <s v="Anna Andreadi"/>
    <n v="85301"/>
    <n v="12"/>
    <n v="7"/>
    <n v="90"/>
  </r>
  <r>
    <n v="6"/>
    <x v="0"/>
    <x v="1026"/>
    <x v="3"/>
    <x v="0"/>
    <n v="6"/>
    <x v="0"/>
    <x v="2"/>
    <x v="2"/>
    <x v="32"/>
    <x v="19"/>
    <s v="United States"/>
    <x v="773"/>
    <x v="0"/>
    <m/>
    <x v="0"/>
    <x v="4"/>
    <d v="2019-11-19T00:00:00"/>
    <s v="Thu"/>
    <x v="7"/>
    <s v="US-2019-108014"/>
    <n v="999"/>
    <s v="Lock-Up Easel Spel-Binder"/>
    <s v="Chuck Magee"/>
    <n v="44105"/>
    <n v="-46"/>
    <n v="7"/>
    <n v="60"/>
  </r>
  <r>
    <n v="3"/>
    <x v="2"/>
    <x v="1141"/>
    <x v="3"/>
    <x v="2"/>
    <n v="1"/>
    <x v="0"/>
    <x v="6"/>
    <x v="2"/>
    <x v="308"/>
    <x v="5"/>
    <s v="United States"/>
    <x v="331"/>
    <x v="2"/>
    <m/>
    <x v="0"/>
    <x v="0"/>
    <d v="2019-12-02T00:00:00"/>
    <s v="Mon"/>
    <x v="6"/>
    <s v="US-2019-108063"/>
    <n v="1122"/>
    <s v="Newell 309"/>
    <s v="Cassandra Brandow"/>
    <n v="22901"/>
    <n v="10"/>
    <n v="3"/>
    <n v="35"/>
  </r>
  <r>
    <n v="5"/>
    <x v="1"/>
    <x v="1182"/>
    <x v="3"/>
    <x v="0"/>
    <n v="6"/>
    <x v="1"/>
    <x v="7"/>
    <x v="2"/>
    <x v="466"/>
    <x v="4"/>
    <s v="United States"/>
    <x v="667"/>
    <x v="3"/>
    <m/>
    <x v="0"/>
    <x v="1"/>
    <d v="2019-09-22T00:00:00"/>
    <s v="Sun"/>
    <x v="0"/>
    <s v="US-2019-108245"/>
    <n v="1501"/>
    <s v="Staple envelope"/>
    <s v="Kelly Williams"/>
    <n v="77581"/>
    <n v="5"/>
    <n v="3"/>
    <n v="13"/>
  </r>
  <r>
    <n v="5"/>
    <x v="1"/>
    <x v="1182"/>
    <x v="3"/>
    <x v="0"/>
    <n v="6"/>
    <x v="1"/>
    <x v="2"/>
    <x v="2"/>
    <x v="466"/>
    <x v="4"/>
    <s v="United States"/>
    <x v="667"/>
    <x v="3"/>
    <m/>
    <x v="0"/>
    <x v="3"/>
    <d v="2019-09-22T00:00:00"/>
    <s v="Sun"/>
    <x v="0"/>
    <s v="US-2019-108245"/>
    <n v="929"/>
    <s v="Insertable Tab Post Binder Dividers"/>
    <s v="Kelly Williams"/>
    <n v="77581"/>
    <n v="-19"/>
    <n v="7"/>
    <n v="11"/>
  </r>
  <r>
    <n v="4"/>
    <x v="1"/>
    <x v="1213"/>
    <x v="3"/>
    <x v="0"/>
    <n v="6"/>
    <x v="2"/>
    <x v="9"/>
    <x v="1"/>
    <x v="524"/>
    <x v="2"/>
    <s v="United States"/>
    <x v="780"/>
    <x v="2"/>
    <m/>
    <x v="0"/>
    <x v="1"/>
    <d v="2019-04-30T00:00:00"/>
    <s v="Mon"/>
    <x v="5"/>
    <s v="US-2019-108315"/>
    <n v="1537"/>
    <s v="Tenex B1-RE Series Chair Mats for Low Pile Carpets"/>
    <s v="Cassandra Brandow"/>
    <n v="32771"/>
    <n v="-8"/>
    <n v="6"/>
    <n v="221"/>
  </r>
  <r>
    <n v="4"/>
    <x v="1"/>
    <x v="1213"/>
    <x v="3"/>
    <x v="0"/>
    <n v="6"/>
    <x v="2"/>
    <x v="2"/>
    <x v="2"/>
    <x v="524"/>
    <x v="2"/>
    <s v="United States"/>
    <x v="780"/>
    <x v="2"/>
    <m/>
    <x v="0"/>
    <x v="4"/>
    <d v="2019-04-30T00:00:00"/>
    <s v="Mon"/>
    <x v="5"/>
    <s v="US-2019-108315"/>
    <n v="60"/>
    <s v="Acco PRESSTEX Data Binder with Storage Hooks, Light Blue, 9 1/2 X 11"/>
    <s v="Cassandra Brandow"/>
    <n v="32771"/>
    <n v="-4"/>
    <n v="3"/>
    <n v="5"/>
  </r>
  <r>
    <n v="5"/>
    <x v="1"/>
    <x v="1170"/>
    <x v="3"/>
    <x v="0"/>
    <n v="6"/>
    <x v="1"/>
    <x v="9"/>
    <x v="1"/>
    <x v="0"/>
    <x v="0"/>
    <s v="United States"/>
    <x v="114"/>
    <x v="0"/>
    <m/>
    <x v="0"/>
    <x v="0"/>
    <d v="2019-07-20T00:00:00"/>
    <s v="Fri"/>
    <x v="1"/>
    <s v="US-2019-108343"/>
    <n v="1537"/>
    <s v="Tenex B1-RE Series Chair Mats for Low Pile Carpets"/>
    <s v="Chuck Magee"/>
    <n v="10009"/>
    <n v="31"/>
    <n v="4"/>
    <n v="184"/>
  </r>
  <r>
    <n v="5"/>
    <x v="1"/>
    <x v="1170"/>
    <x v="3"/>
    <x v="0"/>
    <n v="6"/>
    <x v="1"/>
    <x v="5"/>
    <x v="1"/>
    <x v="0"/>
    <x v="0"/>
    <s v="United States"/>
    <x v="114"/>
    <x v="0"/>
    <m/>
    <x v="0"/>
    <x v="9"/>
    <d v="2019-07-20T00:00:00"/>
    <s v="Fri"/>
    <x v="1"/>
    <s v="US-2019-108343"/>
    <n v="1212"/>
    <s v="Office Star - Task Chair with Contemporary Loop Arms"/>
    <s v="Chuck Magee"/>
    <n v="10009"/>
    <n v="25"/>
    <n v="2"/>
    <n v="164"/>
  </r>
  <r>
    <n v="5"/>
    <x v="1"/>
    <x v="1170"/>
    <x v="3"/>
    <x v="0"/>
    <n v="6"/>
    <x v="1"/>
    <x v="3"/>
    <x v="2"/>
    <x v="0"/>
    <x v="0"/>
    <s v="United States"/>
    <x v="114"/>
    <x v="0"/>
    <m/>
    <x v="0"/>
    <x v="0"/>
    <d v="2019-07-20T00:00:00"/>
    <s v="Fri"/>
    <x v="1"/>
    <s v="US-2019-108343"/>
    <n v="1775"/>
    <s v="Xerox 1977"/>
    <s v="Chuck Magee"/>
    <n v="10009"/>
    <n v="6"/>
    <n v="2"/>
    <n v="13"/>
  </r>
  <r>
    <n v="4"/>
    <x v="1"/>
    <x v="1134"/>
    <x v="3"/>
    <x v="0"/>
    <n v="6"/>
    <x v="1"/>
    <x v="3"/>
    <x v="2"/>
    <x v="312"/>
    <x v="10"/>
    <s v="United States"/>
    <x v="355"/>
    <x v="3"/>
    <m/>
    <x v="0"/>
    <x v="1"/>
    <d v="2019-05-19T00:00:00"/>
    <s v="Thu"/>
    <x v="5"/>
    <s v="US-2019-108700"/>
    <n v="1568"/>
    <s v="Things To Do Today Spiral Book"/>
    <s v="Kelly Williams"/>
    <n v="61107"/>
    <n v="14"/>
    <n v="6"/>
    <n v="38"/>
  </r>
  <r>
    <n v="1"/>
    <x v="0"/>
    <x v="1138"/>
    <x v="3"/>
    <x v="2"/>
    <n v="1"/>
    <x v="0"/>
    <x v="9"/>
    <x v="1"/>
    <x v="86"/>
    <x v="1"/>
    <s v="United States"/>
    <x v="361"/>
    <x v="1"/>
    <s v="Yes"/>
    <x v="1"/>
    <x v="0"/>
    <d v="2019-08-21T00:00:00"/>
    <s v="Sat"/>
    <x v="10"/>
    <s v="US-2019-109253"/>
    <n v="1541"/>
    <s v="Tenex Chairmats For Use with Hard Floors"/>
    <s v="Anna Andreadi"/>
    <n v="94601"/>
    <n v="10"/>
    <n v="4"/>
    <n v="130"/>
  </r>
  <r>
    <n v="1"/>
    <x v="0"/>
    <x v="1138"/>
    <x v="3"/>
    <x v="2"/>
    <n v="1"/>
    <x v="0"/>
    <x v="1"/>
    <x v="1"/>
    <x v="86"/>
    <x v="1"/>
    <s v="United States"/>
    <x v="361"/>
    <x v="1"/>
    <s v="Yes"/>
    <x v="1"/>
    <x v="1"/>
    <d v="2019-08-21T00:00:00"/>
    <s v="Sat"/>
    <x v="10"/>
    <s v="US-2019-109253"/>
    <n v="428"/>
    <s v="Chromcraft Rectangular Conference Tables"/>
    <s v="Anna Andreadi"/>
    <n v="94601"/>
    <n v="28"/>
    <n v="3"/>
    <n v="569"/>
  </r>
  <r>
    <n v="1"/>
    <x v="0"/>
    <x v="1138"/>
    <x v="3"/>
    <x v="2"/>
    <n v="1"/>
    <x v="0"/>
    <x v="12"/>
    <x v="2"/>
    <x v="86"/>
    <x v="1"/>
    <s v="United States"/>
    <x v="361"/>
    <x v="1"/>
    <s v="Yes"/>
    <x v="1"/>
    <x v="0"/>
    <d v="2019-08-21T00:00:00"/>
    <s v="Sat"/>
    <x v="10"/>
    <s v="US-2019-109253"/>
    <n v="641"/>
    <s v="Fellowes Command Center 5-outlet power strip"/>
    <s v="Anna Andreadi"/>
    <n v="94601"/>
    <n v="55"/>
    <n v="3"/>
    <n v="204"/>
  </r>
  <r>
    <n v="1"/>
    <x v="0"/>
    <x v="1138"/>
    <x v="3"/>
    <x v="2"/>
    <n v="1"/>
    <x v="0"/>
    <x v="6"/>
    <x v="2"/>
    <x v="86"/>
    <x v="1"/>
    <s v="United States"/>
    <x v="361"/>
    <x v="1"/>
    <s v="Yes"/>
    <x v="1"/>
    <x v="0"/>
    <d v="2019-08-21T00:00:00"/>
    <s v="Sat"/>
    <x v="10"/>
    <s v="US-2019-109253"/>
    <n v="1152"/>
    <s v="Newell 336"/>
    <s v="Anna Andreadi"/>
    <n v="94601"/>
    <n v="5"/>
    <n v="4"/>
    <n v="17"/>
  </r>
  <r>
    <n v="1"/>
    <x v="0"/>
    <x v="1138"/>
    <x v="3"/>
    <x v="2"/>
    <n v="1"/>
    <x v="0"/>
    <x v="10"/>
    <x v="2"/>
    <x v="86"/>
    <x v="1"/>
    <s v="United States"/>
    <x v="361"/>
    <x v="1"/>
    <s v="Yes"/>
    <x v="1"/>
    <x v="0"/>
    <d v="2019-08-21T00:00:00"/>
    <s v="Sat"/>
    <x v="10"/>
    <s v="US-2019-109253"/>
    <n v="232"/>
    <s v="Avery Address/Shipping Labels for Typewriters, 4 x 2"/>
    <s v="Anna Andreadi"/>
    <n v="94601"/>
    <n v="25"/>
    <n v="5"/>
    <n v="52"/>
  </r>
  <r>
    <n v="1"/>
    <x v="0"/>
    <x v="1138"/>
    <x v="3"/>
    <x v="2"/>
    <n v="1"/>
    <x v="0"/>
    <x v="2"/>
    <x v="2"/>
    <x v="86"/>
    <x v="1"/>
    <s v="United States"/>
    <x v="361"/>
    <x v="1"/>
    <s v="Yes"/>
    <x v="1"/>
    <x v="1"/>
    <d v="2019-08-21T00:00:00"/>
    <s v="Sat"/>
    <x v="10"/>
    <s v="US-2019-109253"/>
    <n v="46"/>
    <s v="Acco Flexible ACCOHIDE Square Ring Data Binder, Dark Blue, 11 1/2 X 14 7/8"/>
    <s v="Anna Andreadi"/>
    <n v="94601"/>
    <n v="42"/>
    <n v="9"/>
    <n v="117"/>
  </r>
  <r>
    <n v="1"/>
    <x v="0"/>
    <x v="1138"/>
    <x v="3"/>
    <x v="2"/>
    <n v="1"/>
    <x v="0"/>
    <x v="0"/>
    <x v="0"/>
    <x v="86"/>
    <x v="1"/>
    <s v="United States"/>
    <x v="361"/>
    <x v="1"/>
    <s v="Yes"/>
    <x v="1"/>
    <x v="1"/>
    <d v="2019-08-21T00:00:00"/>
    <s v="Sat"/>
    <x v="10"/>
    <s v="US-2019-109253"/>
    <n v="431"/>
    <s v="Cisco 8x8 Inc. 6753i IP Business Phone System"/>
    <s v="Anna Andreadi"/>
    <n v="94601"/>
    <n v="38"/>
    <n v="4"/>
    <n v="432"/>
  </r>
  <r>
    <n v="2"/>
    <x v="2"/>
    <x v="981"/>
    <x v="3"/>
    <x v="2"/>
    <n v="1"/>
    <x v="2"/>
    <x v="14"/>
    <x v="1"/>
    <x v="17"/>
    <x v="1"/>
    <s v="United States"/>
    <x v="126"/>
    <x v="1"/>
    <m/>
    <x v="0"/>
    <x v="5"/>
    <d v="2019-06-08T00:00:00"/>
    <s v="Sun"/>
    <x v="9"/>
    <s v="US-2019-109316"/>
    <n v="1358"/>
    <s v="Riverside Palais Royal Lawyers Bookcase, Royale Cherry Finish"/>
    <s v="Anna Andreadi"/>
    <n v="90049"/>
    <n v="141"/>
    <n v="2"/>
    <n v="1498"/>
  </r>
  <r>
    <n v="2"/>
    <x v="2"/>
    <x v="981"/>
    <x v="3"/>
    <x v="2"/>
    <n v="1"/>
    <x v="2"/>
    <x v="0"/>
    <x v="0"/>
    <x v="17"/>
    <x v="1"/>
    <s v="United States"/>
    <x v="126"/>
    <x v="1"/>
    <m/>
    <x v="0"/>
    <x v="1"/>
    <d v="2019-06-08T00:00:00"/>
    <s v="Sun"/>
    <x v="9"/>
    <s v="US-2019-109316"/>
    <n v="1454"/>
    <s v="Shocksock Galaxy S4 Armband"/>
    <s v="Anna Andreadi"/>
    <n v="90049"/>
    <n v="-4"/>
    <n v="2"/>
    <n v="18"/>
  </r>
  <r>
    <n v="6"/>
    <x v="0"/>
    <x v="1071"/>
    <x v="3"/>
    <x v="0"/>
    <n v="6"/>
    <x v="2"/>
    <x v="2"/>
    <x v="2"/>
    <x v="202"/>
    <x v="37"/>
    <s v="United States"/>
    <x v="597"/>
    <x v="1"/>
    <m/>
    <x v="0"/>
    <x v="4"/>
    <d v="2019-11-06T00:00:00"/>
    <s v="Fri"/>
    <x v="7"/>
    <s v="US-2019-109484"/>
    <n v="674"/>
    <s v="Flexible Leather- Look Classic Collection Ring Binder"/>
    <s v="Anna Andreadi"/>
    <n v="97206"/>
    <n v="-4"/>
    <n v="1"/>
    <n v="6"/>
  </r>
  <r>
    <n v="5"/>
    <x v="2"/>
    <x v="1148"/>
    <x v="3"/>
    <x v="1"/>
    <n v="3"/>
    <x v="0"/>
    <x v="3"/>
    <x v="2"/>
    <x v="17"/>
    <x v="1"/>
    <s v="United States"/>
    <x v="416"/>
    <x v="1"/>
    <m/>
    <x v="0"/>
    <x v="0"/>
    <d v="2019-09-12T00:00:00"/>
    <s v="Thu"/>
    <x v="0"/>
    <s v="US-2019-109582"/>
    <n v="539"/>
    <s v="Eaton Premium Continuous-Feed Paper, 25% Cotton, Letter Size, White, 1000 Shts/Box"/>
    <s v="Anna Andreadi"/>
    <n v="90036"/>
    <n v="80"/>
    <n v="3"/>
    <n v="166"/>
  </r>
  <r>
    <n v="5"/>
    <x v="2"/>
    <x v="1025"/>
    <x v="3"/>
    <x v="1"/>
    <n v="3"/>
    <x v="1"/>
    <x v="5"/>
    <x v="1"/>
    <x v="184"/>
    <x v="14"/>
    <s v="United States"/>
    <x v="83"/>
    <x v="2"/>
    <m/>
    <x v="0"/>
    <x v="0"/>
    <d v="2019-11-25T00:00:00"/>
    <s v="Wed"/>
    <x v="7"/>
    <s v="US-2019-109610"/>
    <n v="1211"/>
    <s v="Office Star - Professional Matrix Back Chair with 2-to-1 Synchro Tilt and Mesh Fabric Seat"/>
    <s v="Cassandra Brandow"/>
    <n v="40214"/>
    <n v="168"/>
    <n v="2"/>
    <n v="702"/>
  </r>
  <r>
    <n v="3"/>
    <x v="2"/>
    <x v="1010"/>
    <x v="3"/>
    <x v="2"/>
    <n v="1"/>
    <x v="0"/>
    <x v="9"/>
    <x v="1"/>
    <x v="16"/>
    <x v="12"/>
    <s v="United States"/>
    <x v="223"/>
    <x v="0"/>
    <m/>
    <x v="0"/>
    <x v="1"/>
    <d v="2019-12-10T00:00:00"/>
    <s v="Tue"/>
    <x v="6"/>
    <s v="US-2019-110149"/>
    <n v="470"/>
    <s v="Contract Clock, 14, Brown"/>
    <s v="Chuck Magee"/>
    <n v="19143"/>
    <n v="15"/>
    <n v="5"/>
    <n v="88"/>
  </r>
  <r>
    <n v="3"/>
    <x v="2"/>
    <x v="1010"/>
    <x v="3"/>
    <x v="2"/>
    <n v="1"/>
    <x v="0"/>
    <x v="2"/>
    <x v="2"/>
    <x v="16"/>
    <x v="12"/>
    <s v="United States"/>
    <x v="223"/>
    <x v="0"/>
    <m/>
    <x v="0"/>
    <x v="4"/>
    <d v="2019-12-10T00:00:00"/>
    <s v="Tue"/>
    <x v="6"/>
    <s v="US-2019-110149"/>
    <n v="795"/>
    <s v="Heavy-Duty E-Z-D Binders"/>
    <s v="Chuck Magee"/>
    <n v="19143"/>
    <n v="-3"/>
    <n v="1"/>
    <n v="3"/>
  </r>
  <r>
    <n v="4"/>
    <x v="1"/>
    <x v="1079"/>
    <x v="3"/>
    <x v="0"/>
    <n v="6"/>
    <x v="2"/>
    <x v="9"/>
    <x v="1"/>
    <x v="16"/>
    <x v="12"/>
    <s v="United States"/>
    <x v="396"/>
    <x v="0"/>
    <m/>
    <x v="0"/>
    <x v="1"/>
    <d v="2019-11-28T00:00:00"/>
    <s v="Sat"/>
    <x v="6"/>
    <s v="US-2019-110576"/>
    <n v="1043"/>
    <s v="Luxo Professional Fluorescent Magnifier Lamp with Clamp-Mount Base"/>
    <s v="Chuck Magee"/>
    <n v="19120"/>
    <n v="76"/>
    <n v="6"/>
    <n v="1007"/>
  </r>
  <r>
    <n v="4"/>
    <x v="1"/>
    <x v="1079"/>
    <x v="3"/>
    <x v="0"/>
    <n v="6"/>
    <x v="2"/>
    <x v="9"/>
    <x v="1"/>
    <x v="16"/>
    <x v="12"/>
    <s v="United States"/>
    <x v="396"/>
    <x v="0"/>
    <m/>
    <x v="0"/>
    <x v="1"/>
    <d v="2019-11-28T00:00:00"/>
    <s v="Sat"/>
    <x v="6"/>
    <s v="US-2019-110576"/>
    <n v="509"/>
    <s v="Deflect-o RollaMat Studded, Beveled Mat for Medium Pile Carpeting"/>
    <s v="Chuck Magee"/>
    <n v="19120"/>
    <n v="-13"/>
    <n v="7"/>
    <n v="516"/>
  </r>
  <r>
    <n v="4"/>
    <x v="1"/>
    <x v="1079"/>
    <x v="3"/>
    <x v="0"/>
    <n v="6"/>
    <x v="2"/>
    <x v="1"/>
    <x v="1"/>
    <x v="16"/>
    <x v="12"/>
    <s v="United States"/>
    <x v="396"/>
    <x v="0"/>
    <m/>
    <x v="0"/>
    <x v="6"/>
    <d v="2019-11-28T00:00:00"/>
    <s v="Sat"/>
    <x v="6"/>
    <s v="US-2019-110576"/>
    <n v="1356"/>
    <s v="Riverside Furniture Oval Coffee Table, Oval End Table, End Table with Drawer"/>
    <s v="Chuck Magee"/>
    <n v="19120"/>
    <n v="-620"/>
    <n v="12"/>
    <n v="2065"/>
  </r>
  <r>
    <n v="4"/>
    <x v="1"/>
    <x v="1079"/>
    <x v="3"/>
    <x v="0"/>
    <n v="6"/>
    <x v="2"/>
    <x v="3"/>
    <x v="2"/>
    <x v="16"/>
    <x v="12"/>
    <s v="United States"/>
    <x v="396"/>
    <x v="0"/>
    <m/>
    <x v="0"/>
    <x v="1"/>
    <d v="2019-11-28T00:00:00"/>
    <s v="Sat"/>
    <x v="6"/>
    <s v="US-2019-110576"/>
    <n v="1814"/>
    <s v="Xerox 210"/>
    <s v="Chuck Magee"/>
    <n v="19120"/>
    <n v="5"/>
    <n v="3"/>
    <n v="16"/>
  </r>
  <r>
    <n v="4"/>
    <x v="1"/>
    <x v="1079"/>
    <x v="3"/>
    <x v="0"/>
    <n v="6"/>
    <x v="2"/>
    <x v="3"/>
    <x v="2"/>
    <x v="16"/>
    <x v="12"/>
    <s v="United States"/>
    <x v="396"/>
    <x v="0"/>
    <m/>
    <x v="0"/>
    <x v="1"/>
    <d v="2019-11-28T00:00:00"/>
    <s v="Sat"/>
    <x v="6"/>
    <s v="US-2019-110576"/>
    <n v="1839"/>
    <s v="Xerox 4200 Series MultiUse Premium Copy Paper (20Lb. and 84 Bright)"/>
    <s v="Chuck Magee"/>
    <n v="19120"/>
    <n v="8"/>
    <n v="6"/>
    <n v="25"/>
  </r>
  <r>
    <n v="5"/>
    <x v="1"/>
    <x v="976"/>
    <x v="3"/>
    <x v="0"/>
    <n v="6"/>
    <x v="0"/>
    <x v="9"/>
    <x v="1"/>
    <x v="15"/>
    <x v="11"/>
    <s v="United States"/>
    <x v="173"/>
    <x v="1"/>
    <m/>
    <x v="0"/>
    <x v="0"/>
    <d v="2019-05-15T00:00:00"/>
    <s v="Sun"/>
    <x v="5"/>
    <s v="US-2019-110604"/>
    <n v="16"/>
    <s v="24-Hour Round Wall Clock"/>
    <s v="Anna Andreadi"/>
    <n v="98103"/>
    <n v="17"/>
    <n v="2"/>
    <n v="40"/>
  </r>
  <r>
    <n v="5"/>
    <x v="1"/>
    <x v="976"/>
    <x v="3"/>
    <x v="0"/>
    <n v="6"/>
    <x v="0"/>
    <x v="5"/>
    <x v="1"/>
    <x v="15"/>
    <x v="11"/>
    <s v="United States"/>
    <x v="173"/>
    <x v="1"/>
    <m/>
    <x v="0"/>
    <x v="1"/>
    <d v="2019-05-15T00:00:00"/>
    <s v="Sun"/>
    <x v="5"/>
    <s v="US-2019-110604"/>
    <n v="1372"/>
    <s v="SAFCO Arco Folding Chair"/>
    <s v="Anna Andreadi"/>
    <n v="98103"/>
    <n v="25"/>
    <n v="1"/>
    <n v="221"/>
  </r>
  <r>
    <n v="5"/>
    <x v="1"/>
    <x v="976"/>
    <x v="3"/>
    <x v="0"/>
    <n v="6"/>
    <x v="0"/>
    <x v="5"/>
    <x v="1"/>
    <x v="15"/>
    <x v="11"/>
    <s v="United States"/>
    <x v="173"/>
    <x v="1"/>
    <m/>
    <x v="0"/>
    <x v="1"/>
    <d v="2019-05-15T00:00:00"/>
    <s v="Sun"/>
    <x v="5"/>
    <s v="US-2019-110604"/>
    <n v="1385"/>
    <s v="SAFCO Optional Arm Kit for Workspace Cribbage Stacking Chair"/>
    <s v="Anna Andreadi"/>
    <n v="98103"/>
    <n v="4"/>
    <n v="2"/>
    <n v="43"/>
  </r>
  <r>
    <n v="5"/>
    <x v="1"/>
    <x v="1014"/>
    <x v="3"/>
    <x v="0"/>
    <n v="6"/>
    <x v="0"/>
    <x v="10"/>
    <x v="2"/>
    <x v="16"/>
    <x v="12"/>
    <s v="United States"/>
    <x v="190"/>
    <x v="0"/>
    <m/>
    <x v="0"/>
    <x v="1"/>
    <d v="2019-10-26T00:00:00"/>
    <s v="Thu"/>
    <x v="8"/>
    <s v="US-2019-110646"/>
    <n v="228"/>
    <s v="Avery 517"/>
    <s v="Chuck Magee"/>
    <n v="19134"/>
    <n v="5"/>
    <n v="5"/>
    <n v="15"/>
  </r>
  <r>
    <n v="5"/>
    <x v="1"/>
    <x v="1014"/>
    <x v="3"/>
    <x v="0"/>
    <n v="6"/>
    <x v="0"/>
    <x v="2"/>
    <x v="2"/>
    <x v="16"/>
    <x v="12"/>
    <s v="United States"/>
    <x v="190"/>
    <x v="0"/>
    <m/>
    <x v="0"/>
    <x v="4"/>
    <d v="2019-10-26T00:00:00"/>
    <s v="Thu"/>
    <x v="8"/>
    <s v="US-2019-110646"/>
    <n v="717"/>
    <s v="GBC Velobind Prepunched Cover Sets, Regency Series"/>
    <s v="Chuck Magee"/>
    <n v="19134"/>
    <n v="-28"/>
    <n v="3"/>
    <n v="33"/>
  </r>
  <r>
    <n v="5"/>
    <x v="1"/>
    <x v="1014"/>
    <x v="3"/>
    <x v="0"/>
    <n v="6"/>
    <x v="0"/>
    <x v="0"/>
    <x v="0"/>
    <x v="16"/>
    <x v="12"/>
    <s v="United States"/>
    <x v="190"/>
    <x v="0"/>
    <m/>
    <x v="0"/>
    <x v="6"/>
    <d v="2019-10-26T00:00:00"/>
    <s v="Thu"/>
    <x v="8"/>
    <s v="US-2019-110646"/>
    <n v="1104"/>
    <s v="Motorla HX550 Universal Bluetooth Headset"/>
    <s v="Chuck Magee"/>
    <n v="19134"/>
    <n v="20"/>
    <n v="5"/>
    <n v="119"/>
  </r>
  <r>
    <n v="2"/>
    <x v="1"/>
    <x v="1022"/>
    <x v="3"/>
    <x v="1"/>
    <n v="3"/>
    <x v="0"/>
    <x v="8"/>
    <x v="0"/>
    <x v="15"/>
    <x v="11"/>
    <s v="United States"/>
    <x v="76"/>
    <x v="1"/>
    <m/>
    <x v="0"/>
    <x v="0"/>
    <d v="2019-11-03T00:00:00"/>
    <s v="Tue"/>
    <x v="7"/>
    <s v="US-2019-110989"/>
    <n v="883"/>
    <s v="HP Standard 104 key PS/2 Keyboard"/>
    <s v="Anna Andreadi"/>
    <n v="98105"/>
    <n v="11"/>
    <n v="3"/>
    <n v="44"/>
  </r>
  <r>
    <n v="5"/>
    <x v="1"/>
    <x v="1026"/>
    <x v="3"/>
    <x v="0"/>
    <n v="6"/>
    <x v="0"/>
    <x v="5"/>
    <x v="1"/>
    <x v="525"/>
    <x v="1"/>
    <s v="United States"/>
    <x v="483"/>
    <x v="1"/>
    <m/>
    <x v="0"/>
    <x v="1"/>
    <d v="2019-11-20T00:00:00"/>
    <s v="Fri"/>
    <x v="7"/>
    <s v="US-2019-110996"/>
    <n v="1180"/>
    <s v="Novimex High-Tech Fabric Mesh Task Chair"/>
    <s v="Anna Andreadi"/>
    <n v="91761"/>
    <n v="-46"/>
    <n v="5"/>
    <n v="284"/>
  </r>
  <r>
    <n v="3"/>
    <x v="0"/>
    <x v="1184"/>
    <x v="3"/>
    <x v="1"/>
    <n v="3"/>
    <x v="2"/>
    <x v="1"/>
    <x v="1"/>
    <x v="97"/>
    <x v="19"/>
    <s v="United States"/>
    <x v="70"/>
    <x v="0"/>
    <m/>
    <x v="0"/>
    <x v="6"/>
    <d v="2019-07-03T00:00:00"/>
    <s v="Tue"/>
    <x v="1"/>
    <s v="US-2019-111024"/>
    <n v="318"/>
    <s v="Bevis Round Conference Table Top, X-Base"/>
    <s v="Chuck Magee"/>
    <n v="43130"/>
    <n v="-104"/>
    <n v="2"/>
    <n v="215"/>
  </r>
  <r>
    <n v="3"/>
    <x v="0"/>
    <x v="1184"/>
    <x v="3"/>
    <x v="1"/>
    <n v="3"/>
    <x v="2"/>
    <x v="3"/>
    <x v="2"/>
    <x v="97"/>
    <x v="19"/>
    <s v="United States"/>
    <x v="70"/>
    <x v="0"/>
    <m/>
    <x v="0"/>
    <x v="1"/>
    <d v="2019-07-03T00:00:00"/>
    <s v="Tue"/>
    <x v="1"/>
    <s v="US-2019-111024"/>
    <n v="1087"/>
    <s v="Message Book, Wirebound, Four 5 1/2 X 4 Forms/Pg., 200 Dupl. Sets/Book"/>
    <s v="Chuck Magee"/>
    <n v="43130"/>
    <n v="11"/>
    <n v="4"/>
    <n v="33"/>
  </r>
  <r>
    <n v="3"/>
    <x v="0"/>
    <x v="1184"/>
    <x v="3"/>
    <x v="1"/>
    <n v="3"/>
    <x v="2"/>
    <x v="3"/>
    <x v="2"/>
    <x v="97"/>
    <x v="19"/>
    <s v="United States"/>
    <x v="70"/>
    <x v="0"/>
    <m/>
    <x v="0"/>
    <x v="1"/>
    <d v="2019-07-03T00:00:00"/>
    <s v="Tue"/>
    <x v="1"/>
    <s v="US-2019-111024"/>
    <n v="1654"/>
    <s v="Wirebound Four 2-3/4 x 5 Forms per Page, 400 Sets per Book"/>
    <s v="Chuck Magee"/>
    <n v="43130"/>
    <n v="11"/>
    <n v="6"/>
    <n v="31"/>
  </r>
  <r>
    <n v="2"/>
    <x v="1"/>
    <x v="1138"/>
    <x v="3"/>
    <x v="1"/>
    <n v="3"/>
    <x v="0"/>
    <x v="2"/>
    <x v="2"/>
    <x v="180"/>
    <x v="1"/>
    <s v="United States"/>
    <x v="401"/>
    <x v="1"/>
    <m/>
    <x v="0"/>
    <x v="1"/>
    <d v="2019-08-20T00:00:00"/>
    <s v="Fri"/>
    <x v="10"/>
    <s v="US-2019-111241"/>
    <n v="707"/>
    <s v="GBC Recycled Regency Composition Covers"/>
    <s v="Anna Andreadi"/>
    <n v="93727"/>
    <n v="78"/>
    <n v="5"/>
    <n v="239"/>
  </r>
  <r>
    <n v="2"/>
    <x v="2"/>
    <x v="1265"/>
    <x v="3"/>
    <x v="2"/>
    <n v="1"/>
    <x v="1"/>
    <x v="5"/>
    <x v="1"/>
    <x v="143"/>
    <x v="0"/>
    <s v="United States"/>
    <x v="374"/>
    <x v="0"/>
    <m/>
    <x v="0"/>
    <x v="9"/>
    <d v="2019-08-17T00:00:00"/>
    <s v="Tue"/>
    <x v="10"/>
    <s v="US-2019-111423"/>
    <n v="743"/>
    <s v="Global Commerce Series Low-Back Swivel/Tilt Chairs"/>
    <s v="Chuck Magee"/>
    <n v="13601"/>
    <n v="98"/>
    <n v="2"/>
    <n v="463"/>
  </r>
  <r>
    <n v="2"/>
    <x v="2"/>
    <x v="1265"/>
    <x v="3"/>
    <x v="2"/>
    <n v="1"/>
    <x v="1"/>
    <x v="2"/>
    <x v="2"/>
    <x v="143"/>
    <x v="0"/>
    <s v="United States"/>
    <x v="374"/>
    <x v="0"/>
    <m/>
    <x v="0"/>
    <x v="1"/>
    <d v="2019-08-17T00:00:00"/>
    <s v="Tue"/>
    <x v="10"/>
    <s v="US-2019-111423"/>
    <n v="686"/>
    <s v="GBC DocuBind TL200 Manual Binding Machine"/>
    <s v="Chuck Magee"/>
    <n v="13601"/>
    <n v="302"/>
    <n v="5"/>
    <n v="896"/>
  </r>
  <r>
    <n v="1"/>
    <x v="0"/>
    <x v="1160"/>
    <x v="3"/>
    <x v="2"/>
    <n v="1"/>
    <x v="1"/>
    <x v="8"/>
    <x v="0"/>
    <x v="324"/>
    <x v="7"/>
    <s v="United States"/>
    <x v="301"/>
    <x v="1"/>
    <m/>
    <x v="0"/>
    <x v="0"/>
    <d v="2019-11-05T00:00:00"/>
    <s v="Thu"/>
    <x v="7"/>
    <s v="US-2019-111745"/>
    <n v="1115"/>
    <s v="NETGEAR AC1750 Dual Band Gigabit Smart WiFi Router"/>
    <s v="Anna Andreadi"/>
    <n v="87401"/>
    <n v="54"/>
    <n v="1"/>
    <n v="160"/>
  </r>
  <r>
    <n v="4"/>
    <x v="1"/>
    <x v="1145"/>
    <x v="3"/>
    <x v="0"/>
    <n v="6"/>
    <x v="2"/>
    <x v="6"/>
    <x v="2"/>
    <x v="107"/>
    <x v="34"/>
    <s v="United States"/>
    <x v="638"/>
    <x v="3"/>
    <m/>
    <x v="0"/>
    <x v="0"/>
    <d v="2019-10-22T00:00:00"/>
    <s v="Sun"/>
    <x v="8"/>
    <s v="US-2019-111920"/>
    <n v="523"/>
    <s v="Dixon Ticonderoga Core-Lock Colored Pencils"/>
    <s v="Kelly Williams"/>
    <n v="74133"/>
    <n v="12"/>
    <n v="4"/>
    <n v="36"/>
  </r>
  <r>
    <n v="4"/>
    <x v="1"/>
    <x v="1001"/>
    <x v="3"/>
    <x v="0"/>
    <n v="6"/>
    <x v="1"/>
    <x v="5"/>
    <x v="1"/>
    <x v="134"/>
    <x v="31"/>
    <s v="United States"/>
    <x v="658"/>
    <x v="1"/>
    <m/>
    <x v="0"/>
    <x v="1"/>
    <d v="2019-12-02T00:00:00"/>
    <s v="Mon"/>
    <x v="6"/>
    <s v="US-2019-112347"/>
    <n v="837"/>
    <s v="Hon GuestStacker Chair"/>
    <s v="Anna Andreadi"/>
    <n v="80219"/>
    <n v="68"/>
    <n v="5"/>
    <n v="907"/>
  </r>
  <r>
    <n v="4"/>
    <x v="1"/>
    <x v="1001"/>
    <x v="3"/>
    <x v="0"/>
    <n v="6"/>
    <x v="1"/>
    <x v="9"/>
    <x v="1"/>
    <x v="134"/>
    <x v="31"/>
    <s v="United States"/>
    <x v="658"/>
    <x v="1"/>
    <m/>
    <x v="0"/>
    <x v="1"/>
    <d v="2019-12-02T00:00:00"/>
    <s v="Mon"/>
    <x v="6"/>
    <s v="US-2019-112347"/>
    <n v="1534"/>
    <s v="Tenex 46 x 60 Computer Anti-Static Chairmat, Rectangular Shaped"/>
    <s v="Anna Andreadi"/>
    <n v="80219"/>
    <n v="0"/>
    <n v="6"/>
    <n v="509"/>
  </r>
  <r>
    <n v="4"/>
    <x v="1"/>
    <x v="1001"/>
    <x v="3"/>
    <x v="0"/>
    <n v="6"/>
    <x v="1"/>
    <x v="14"/>
    <x v="1"/>
    <x v="134"/>
    <x v="31"/>
    <s v="United States"/>
    <x v="658"/>
    <x v="1"/>
    <m/>
    <x v="0"/>
    <x v="4"/>
    <d v="2019-12-02T00:00:00"/>
    <s v="Mon"/>
    <x v="6"/>
    <s v="US-2019-112347"/>
    <n v="822"/>
    <s v="Hon 4-Shelf Metal Bookcases"/>
    <s v="Anna Andreadi"/>
    <n v="80219"/>
    <n v="-364"/>
    <n v="8"/>
    <n v="242"/>
  </r>
  <r>
    <n v="4"/>
    <x v="1"/>
    <x v="1001"/>
    <x v="3"/>
    <x v="0"/>
    <n v="6"/>
    <x v="1"/>
    <x v="11"/>
    <x v="2"/>
    <x v="134"/>
    <x v="31"/>
    <s v="United States"/>
    <x v="658"/>
    <x v="1"/>
    <m/>
    <x v="0"/>
    <x v="1"/>
    <d v="2019-12-02T00:00:00"/>
    <s v="Mon"/>
    <x v="6"/>
    <s v="US-2019-112347"/>
    <n v="982"/>
    <s v="Letter Size Cart"/>
    <s v="Anna Andreadi"/>
    <n v="80219"/>
    <n v="13"/>
    <n v="1"/>
    <n v="114"/>
  </r>
  <r>
    <n v="4"/>
    <x v="1"/>
    <x v="1001"/>
    <x v="3"/>
    <x v="0"/>
    <n v="6"/>
    <x v="1"/>
    <x v="2"/>
    <x v="2"/>
    <x v="134"/>
    <x v="31"/>
    <s v="United States"/>
    <x v="658"/>
    <x v="1"/>
    <m/>
    <x v="0"/>
    <x v="4"/>
    <d v="2019-12-02T00:00:00"/>
    <s v="Mon"/>
    <x v="6"/>
    <s v="US-2019-112347"/>
    <n v="124"/>
    <s v="Aluminum Screw Posts"/>
    <s v="Anna Andreadi"/>
    <n v="80219"/>
    <n v="-24"/>
    <n v="8"/>
    <n v="37"/>
  </r>
  <r>
    <n v="4"/>
    <x v="1"/>
    <x v="1001"/>
    <x v="3"/>
    <x v="0"/>
    <n v="6"/>
    <x v="1"/>
    <x v="0"/>
    <x v="0"/>
    <x v="134"/>
    <x v="31"/>
    <s v="United States"/>
    <x v="658"/>
    <x v="1"/>
    <m/>
    <x v="0"/>
    <x v="1"/>
    <d v="2019-12-02T00:00:00"/>
    <s v="Mon"/>
    <x v="6"/>
    <s v="US-2019-112347"/>
    <n v="1439"/>
    <s v="Seidio BD2-HK3IPH5-BK DILEX Case and Holster Combo for Apple iPhone 5/5s - Black"/>
    <s v="Anna Andreadi"/>
    <n v="80219"/>
    <n v="5"/>
    <n v="2"/>
    <n v="50"/>
  </r>
  <r>
    <n v="4"/>
    <x v="1"/>
    <x v="1001"/>
    <x v="3"/>
    <x v="0"/>
    <n v="6"/>
    <x v="1"/>
    <x v="0"/>
    <x v="0"/>
    <x v="134"/>
    <x v="31"/>
    <s v="United States"/>
    <x v="658"/>
    <x v="1"/>
    <m/>
    <x v="0"/>
    <x v="1"/>
    <d v="2019-12-02T00:00:00"/>
    <s v="Mon"/>
    <x v="6"/>
    <s v="US-2019-112347"/>
    <n v="1045"/>
    <s v="Macally Suction Cup Mount"/>
    <s v="Anna Andreadi"/>
    <n v="80219"/>
    <n v="-14"/>
    <n v="6"/>
    <n v="57"/>
  </r>
  <r>
    <n v="4"/>
    <x v="1"/>
    <x v="955"/>
    <x v="3"/>
    <x v="0"/>
    <n v="6"/>
    <x v="0"/>
    <x v="0"/>
    <x v="0"/>
    <x v="4"/>
    <x v="4"/>
    <s v="United States"/>
    <x v="553"/>
    <x v="3"/>
    <m/>
    <x v="0"/>
    <x v="1"/>
    <d v="2019-05-28T00:00:00"/>
    <s v="Sat"/>
    <x v="9"/>
    <s v="US-2019-112613"/>
    <n v="1488"/>
    <s v="Spigen Samsung Galaxy S5 Case Wallet"/>
    <s v="Kelly Williams"/>
    <n v="77070"/>
    <n v="4"/>
    <n v="4"/>
    <n v="54"/>
  </r>
  <r>
    <n v="4"/>
    <x v="2"/>
    <x v="1259"/>
    <x v="3"/>
    <x v="1"/>
    <n v="3"/>
    <x v="1"/>
    <x v="12"/>
    <x v="2"/>
    <x v="123"/>
    <x v="19"/>
    <s v="United States"/>
    <x v="528"/>
    <x v="0"/>
    <m/>
    <x v="0"/>
    <x v="1"/>
    <d v="2019-06-01T00:00:00"/>
    <s v="Sun"/>
    <x v="9"/>
    <s v="US-2019-112928"/>
    <n v="610"/>
    <s v="Eureka Sanitaire  Multi-Pro Heavy-Duty Upright, Disposable Bags"/>
    <s v="Chuck Magee"/>
    <n v="43615"/>
    <n v="1"/>
    <n v="5"/>
    <n v="17"/>
  </r>
  <r>
    <n v="5"/>
    <x v="1"/>
    <x v="1020"/>
    <x v="3"/>
    <x v="0"/>
    <n v="6"/>
    <x v="0"/>
    <x v="3"/>
    <x v="2"/>
    <x v="17"/>
    <x v="1"/>
    <s v="United States"/>
    <x v="500"/>
    <x v="1"/>
    <m/>
    <x v="0"/>
    <x v="0"/>
    <d v="2019-06-30T00:00:00"/>
    <s v="Mon"/>
    <x v="1"/>
    <s v="US-2019-113201"/>
    <n v="1712"/>
    <s v="Xerox 1919"/>
    <s v="Anna Andreadi"/>
    <n v="90045"/>
    <n v="100"/>
    <n v="5"/>
    <n v="205"/>
  </r>
  <r>
    <n v="4"/>
    <x v="1"/>
    <x v="1280"/>
    <x v="3"/>
    <x v="0"/>
    <n v="6"/>
    <x v="0"/>
    <x v="8"/>
    <x v="0"/>
    <x v="15"/>
    <x v="11"/>
    <s v="United States"/>
    <x v="259"/>
    <x v="1"/>
    <m/>
    <x v="0"/>
    <x v="0"/>
    <d v="2019-07-29T00:00:00"/>
    <s v="Sun"/>
    <x v="10"/>
    <s v="US-2019-113852"/>
    <n v="917"/>
    <s v="Imation 8GB Mini TravelDrive USB 2.0 Flash Drive"/>
    <s v="Anna Andreadi"/>
    <n v="98115"/>
    <n v="12"/>
    <n v="3"/>
    <n v="91"/>
  </r>
  <r>
    <n v="5"/>
    <x v="1"/>
    <x v="1004"/>
    <x v="3"/>
    <x v="0"/>
    <n v="6"/>
    <x v="0"/>
    <x v="1"/>
    <x v="1"/>
    <x v="169"/>
    <x v="4"/>
    <s v="United States"/>
    <x v="127"/>
    <x v="3"/>
    <m/>
    <x v="0"/>
    <x v="2"/>
    <d v="2019-12-14T00:00:00"/>
    <s v="Sat"/>
    <x v="6"/>
    <s v="US-2019-113992"/>
    <n v="368"/>
    <s v="Bretford CR4500 Series Slim Rectangular Table"/>
    <s v="Kelly Williams"/>
    <n v="75023"/>
    <n v="-97"/>
    <n v="4"/>
    <n v="975"/>
  </r>
  <r>
    <n v="5"/>
    <x v="1"/>
    <x v="1327"/>
    <x v="3"/>
    <x v="0"/>
    <n v="6"/>
    <x v="0"/>
    <x v="3"/>
    <x v="2"/>
    <x v="155"/>
    <x v="1"/>
    <s v="United States"/>
    <x v="104"/>
    <x v="1"/>
    <m/>
    <x v="0"/>
    <x v="0"/>
    <d v="2019-01-03T00:00:00"/>
    <s v="Tue"/>
    <x v="11"/>
    <s v="US-2019-114034"/>
    <n v="1697"/>
    <s v="Xerox 1905"/>
    <s v="Anna Andreadi"/>
    <n v="91730"/>
    <n v="19"/>
    <n v="6"/>
    <n v="39"/>
  </r>
  <r>
    <n v="6"/>
    <x v="0"/>
    <x v="1227"/>
    <x v="3"/>
    <x v="0"/>
    <n v="6"/>
    <x v="2"/>
    <x v="0"/>
    <x v="0"/>
    <x v="26"/>
    <x v="16"/>
    <s v="United States"/>
    <x v="637"/>
    <x v="2"/>
    <m/>
    <x v="0"/>
    <x v="1"/>
    <d v="2019-08-20T00:00:00"/>
    <s v="Fri"/>
    <x v="10"/>
    <s v="US-2019-114356"/>
    <n v="1279"/>
    <s v="Plantronics Encore H101 Dual Earpieces Headset"/>
    <s v="Cassandra Brandow"/>
    <n v="28205"/>
    <n v="4"/>
    <n v="1"/>
    <n v="36"/>
  </r>
  <r>
    <n v="5"/>
    <x v="1"/>
    <x v="980"/>
    <x v="3"/>
    <x v="0"/>
    <n v="6"/>
    <x v="2"/>
    <x v="13"/>
    <x v="0"/>
    <x v="167"/>
    <x v="0"/>
    <s v="United States"/>
    <x v="780"/>
    <x v="0"/>
    <m/>
    <x v="0"/>
    <x v="0"/>
    <d v="2019-11-16T00:00:00"/>
    <s v="Mon"/>
    <x v="7"/>
    <s v="US-2019-114657"/>
    <n v="799"/>
    <s v="Hewlett-Packard 300S Scientific Calculator"/>
    <s v="Chuck Magee"/>
    <n v="10701"/>
    <n v="24"/>
    <n v="4"/>
    <n v="52"/>
  </r>
  <r>
    <n v="5"/>
    <x v="1"/>
    <x v="964"/>
    <x v="3"/>
    <x v="0"/>
    <n v="6"/>
    <x v="1"/>
    <x v="3"/>
    <x v="2"/>
    <x v="315"/>
    <x v="16"/>
    <s v="United States"/>
    <x v="79"/>
    <x v="2"/>
    <m/>
    <x v="0"/>
    <x v="1"/>
    <d v="2019-10-20T00:00:00"/>
    <s v="Fri"/>
    <x v="8"/>
    <s v="US-2019-115252"/>
    <n v="780"/>
    <s v="Great White Multi-Use Recycled Paper (20Lb. and 84 Bright)"/>
    <s v="Cassandra Brandow"/>
    <n v="27707"/>
    <n v="4"/>
    <n v="3"/>
    <n v="14"/>
  </r>
  <r>
    <n v="5"/>
    <x v="1"/>
    <x v="964"/>
    <x v="3"/>
    <x v="0"/>
    <n v="6"/>
    <x v="1"/>
    <x v="0"/>
    <x v="0"/>
    <x v="315"/>
    <x v="16"/>
    <s v="United States"/>
    <x v="79"/>
    <x v="2"/>
    <m/>
    <x v="0"/>
    <x v="1"/>
    <d v="2019-10-20T00:00:00"/>
    <s v="Fri"/>
    <x v="8"/>
    <s v="US-2019-115252"/>
    <n v="1254"/>
    <s v="PayAnywhere Card Reader"/>
    <s v="Cassandra Brandow"/>
    <n v="27707"/>
    <n v="1"/>
    <n v="2"/>
    <n v="16"/>
  </r>
  <r>
    <n v="4"/>
    <x v="1"/>
    <x v="1280"/>
    <x v="3"/>
    <x v="0"/>
    <n v="6"/>
    <x v="0"/>
    <x v="14"/>
    <x v="1"/>
    <x v="15"/>
    <x v="11"/>
    <s v="United States"/>
    <x v="474"/>
    <x v="1"/>
    <m/>
    <x v="0"/>
    <x v="0"/>
    <d v="2019-07-29T00:00:00"/>
    <s v="Sun"/>
    <x v="10"/>
    <s v="US-2019-115301"/>
    <n v="391"/>
    <s v="Bush Westfield Collection Bookcases, Medium Cherry Finish"/>
    <s v="Anna Andreadi"/>
    <n v="98103"/>
    <n v="26"/>
    <n v="2"/>
    <n v="116"/>
  </r>
  <r>
    <n v="2"/>
    <x v="2"/>
    <x v="1100"/>
    <x v="3"/>
    <x v="2"/>
    <n v="1"/>
    <x v="0"/>
    <x v="3"/>
    <x v="2"/>
    <x v="17"/>
    <x v="1"/>
    <s v="United States"/>
    <x v="171"/>
    <x v="1"/>
    <m/>
    <x v="0"/>
    <x v="0"/>
    <d v="2019-10-09T00:00:00"/>
    <s v="Mon"/>
    <x v="8"/>
    <s v="US-2019-115595"/>
    <n v="1655"/>
    <s v="Wirebound Message Books, 2 7/8 x 5, 3 Forms per Page"/>
    <s v="Anna Andreadi"/>
    <n v="90032"/>
    <n v="17"/>
    <n v="5"/>
    <n v="35"/>
  </r>
  <r>
    <n v="5"/>
    <x v="1"/>
    <x v="973"/>
    <x v="3"/>
    <x v="0"/>
    <n v="6"/>
    <x v="0"/>
    <x v="12"/>
    <x v="2"/>
    <x v="17"/>
    <x v="1"/>
    <s v="United States"/>
    <x v="9"/>
    <x v="1"/>
    <m/>
    <x v="0"/>
    <x v="0"/>
    <d v="2019-11-02T00:00:00"/>
    <s v="Mon"/>
    <x v="7"/>
    <s v="US-2019-115609"/>
    <n v="631"/>
    <s v="Fellowes 8 Outlet Superior Workstation Surge Protector w/o Phone/Fax/Modem Protection"/>
    <s v="Anna Andreadi"/>
    <n v="90036"/>
    <n v="44"/>
    <n v="5"/>
    <n v="168"/>
  </r>
  <r>
    <n v="2"/>
    <x v="2"/>
    <x v="1081"/>
    <x v="3"/>
    <x v="2"/>
    <n v="1"/>
    <x v="0"/>
    <x v="0"/>
    <x v="0"/>
    <x v="117"/>
    <x v="4"/>
    <s v="United States"/>
    <x v="120"/>
    <x v="3"/>
    <m/>
    <x v="0"/>
    <x v="1"/>
    <d v="2019-11-11T00:00:00"/>
    <s v="Wed"/>
    <x v="7"/>
    <s v="US-2019-116491"/>
    <n v="1229"/>
    <s v="OtterBox Commuter Series Case - iPhone 5 &amp; 5s"/>
    <s v="Kelly Williams"/>
    <n v="75081"/>
    <n v="12"/>
    <n v="2"/>
    <n v="35"/>
  </r>
  <r>
    <n v="4"/>
    <x v="2"/>
    <x v="980"/>
    <x v="3"/>
    <x v="1"/>
    <n v="3"/>
    <x v="0"/>
    <x v="2"/>
    <x v="2"/>
    <x v="526"/>
    <x v="35"/>
    <s v="United States"/>
    <x v="365"/>
    <x v="0"/>
    <m/>
    <x v="0"/>
    <x v="0"/>
    <d v="2019-11-17T00:00:00"/>
    <s v="Tue"/>
    <x v="7"/>
    <s v="US-2019-116505"/>
    <n v="134"/>
    <s v="Angle-D Binders with Locking Rings, Label Holders"/>
    <s v="Chuck Magee"/>
    <n v="21740"/>
    <n v="21"/>
    <n v="6"/>
    <n v="44"/>
  </r>
  <r>
    <n v="4"/>
    <x v="1"/>
    <x v="1104"/>
    <x v="3"/>
    <x v="0"/>
    <n v="6"/>
    <x v="0"/>
    <x v="9"/>
    <x v="1"/>
    <x v="1"/>
    <x v="1"/>
    <s v="United States"/>
    <x v="103"/>
    <x v="1"/>
    <m/>
    <x v="0"/>
    <x v="0"/>
    <d v="2019-09-15T00:00:00"/>
    <s v="Sun"/>
    <x v="0"/>
    <s v="US-2019-116652"/>
    <n v="1534"/>
    <s v="Tenex 46 x 60 Computer Anti-Static Chairmat, Rectangular Shaped"/>
    <s v="Anna Andreadi"/>
    <n v="94122"/>
    <n v="106"/>
    <n v="5"/>
    <n v="530"/>
  </r>
  <r>
    <n v="4"/>
    <x v="1"/>
    <x v="1104"/>
    <x v="3"/>
    <x v="0"/>
    <n v="6"/>
    <x v="0"/>
    <x v="5"/>
    <x v="1"/>
    <x v="1"/>
    <x v="1"/>
    <s v="United States"/>
    <x v="103"/>
    <x v="1"/>
    <m/>
    <x v="0"/>
    <x v="1"/>
    <d v="2019-09-15T00:00:00"/>
    <s v="Sun"/>
    <x v="0"/>
    <s v="US-2019-116652"/>
    <n v="977"/>
    <s v="Leather Task Chair, Black"/>
    <s v="Anna Andreadi"/>
    <n v="94122"/>
    <n v="0"/>
    <n v="3"/>
    <n v="218"/>
  </r>
  <r>
    <n v="4"/>
    <x v="1"/>
    <x v="1104"/>
    <x v="3"/>
    <x v="0"/>
    <n v="6"/>
    <x v="0"/>
    <x v="12"/>
    <x v="2"/>
    <x v="1"/>
    <x v="1"/>
    <s v="United States"/>
    <x v="103"/>
    <x v="1"/>
    <m/>
    <x v="0"/>
    <x v="0"/>
    <d v="2019-09-15T00:00:00"/>
    <s v="Sun"/>
    <x v="0"/>
    <s v="US-2019-116652"/>
    <n v="286"/>
    <s v="Belkin 5 Outlet SurgeMaster Power Centers"/>
    <s v="Anna Andreadi"/>
    <n v="94122"/>
    <n v="31"/>
    <n v="2"/>
    <n v="109"/>
  </r>
  <r>
    <n v="4"/>
    <x v="1"/>
    <x v="1104"/>
    <x v="3"/>
    <x v="0"/>
    <n v="6"/>
    <x v="0"/>
    <x v="6"/>
    <x v="2"/>
    <x v="1"/>
    <x v="1"/>
    <s v="United States"/>
    <x v="103"/>
    <x v="1"/>
    <m/>
    <x v="0"/>
    <x v="0"/>
    <d v="2019-09-15T00:00:00"/>
    <s v="Sun"/>
    <x v="0"/>
    <s v="US-2019-116652"/>
    <n v="1258"/>
    <s v="Peel-Off China Markers"/>
    <s v="Anna Andreadi"/>
    <n v="94122"/>
    <n v="42"/>
    <n v="10"/>
    <n v="99"/>
  </r>
  <r>
    <n v="4"/>
    <x v="1"/>
    <x v="1104"/>
    <x v="3"/>
    <x v="0"/>
    <n v="6"/>
    <x v="0"/>
    <x v="2"/>
    <x v="2"/>
    <x v="1"/>
    <x v="1"/>
    <s v="United States"/>
    <x v="103"/>
    <x v="1"/>
    <m/>
    <x v="0"/>
    <x v="1"/>
    <d v="2019-09-15T00:00:00"/>
    <s v="Sun"/>
    <x v="0"/>
    <s v="US-2019-116652"/>
    <n v="413"/>
    <s v="Cardinal Poly Pocket Divider Pockets for Ring Binders"/>
    <s v="Anna Andreadi"/>
    <n v="94122"/>
    <n v="1"/>
    <n v="1"/>
    <n v="3"/>
  </r>
  <r>
    <n v="0"/>
    <x v="0"/>
    <x v="1071"/>
    <x v="3"/>
    <x v="3"/>
    <n v="0"/>
    <x v="1"/>
    <x v="0"/>
    <x v="0"/>
    <x v="31"/>
    <x v="19"/>
    <s v="United States"/>
    <x v="8"/>
    <x v="0"/>
    <m/>
    <x v="0"/>
    <x v="6"/>
    <d v="2019-11-12T00:00:00"/>
    <s v="Thu"/>
    <x v="7"/>
    <s v="US-2019-116659"/>
    <n v="939"/>
    <s v="Jabra SPEAK 410 Multidevice Speakerphone"/>
    <s v="Chuck Magee"/>
    <n v="43055"/>
    <n v="-93"/>
    <n v="3"/>
    <n v="371"/>
  </r>
  <r>
    <n v="4"/>
    <x v="2"/>
    <x v="1162"/>
    <x v="3"/>
    <x v="1"/>
    <n v="3"/>
    <x v="0"/>
    <x v="12"/>
    <x v="2"/>
    <x v="117"/>
    <x v="4"/>
    <s v="United States"/>
    <x v="35"/>
    <x v="3"/>
    <m/>
    <x v="0"/>
    <x v="3"/>
    <d v="2019-12-17T00:00:00"/>
    <s v="Tue"/>
    <x v="6"/>
    <s v="US-2019-116701"/>
    <n v="609"/>
    <s v="Eureka Sanitaire  Commercial Upright"/>
    <s v="Kelly Williams"/>
    <n v="75220"/>
    <n v="-179"/>
    <n v="2"/>
    <n v="66"/>
  </r>
  <r>
    <n v="2"/>
    <x v="2"/>
    <x v="1199"/>
    <x v="3"/>
    <x v="2"/>
    <n v="1"/>
    <x v="0"/>
    <x v="9"/>
    <x v="1"/>
    <x v="314"/>
    <x v="45"/>
    <s v="United States"/>
    <x v="77"/>
    <x v="1"/>
    <m/>
    <x v="0"/>
    <x v="0"/>
    <d v="2019-05-27T00:00:00"/>
    <s v="Fri"/>
    <x v="5"/>
    <s v="US-2019-116897"/>
    <n v="552"/>
    <s v="Eldon 400 Class Desk Accessories, Black Carbon"/>
    <s v="Anna Andreadi"/>
    <n v="83201"/>
    <n v="15"/>
    <n v="4"/>
    <n v="35"/>
  </r>
  <r>
    <n v="2"/>
    <x v="2"/>
    <x v="1199"/>
    <x v="3"/>
    <x v="2"/>
    <n v="1"/>
    <x v="0"/>
    <x v="11"/>
    <x v="2"/>
    <x v="314"/>
    <x v="45"/>
    <s v="United States"/>
    <x v="77"/>
    <x v="1"/>
    <m/>
    <x v="0"/>
    <x v="0"/>
    <d v="2019-05-27T00:00:00"/>
    <s v="Fri"/>
    <x v="5"/>
    <s v="US-2019-116897"/>
    <n v="659"/>
    <s v="Fellowes Stor/Drawer Steel Plus Storage Drawers"/>
    <s v="Anna Andreadi"/>
    <n v="83201"/>
    <n v="29"/>
    <n v="5"/>
    <n v="477"/>
  </r>
  <r>
    <n v="2"/>
    <x v="2"/>
    <x v="1199"/>
    <x v="3"/>
    <x v="2"/>
    <n v="1"/>
    <x v="0"/>
    <x v="0"/>
    <x v="0"/>
    <x v="314"/>
    <x v="45"/>
    <s v="United States"/>
    <x v="77"/>
    <x v="1"/>
    <m/>
    <x v="0"/>
    <x v="1"/>
    <d v="2019-05-27T00:00:00"/>
    <s v="Fri"/>
    <x v="5"/>
    <s v="US-2019-116897"/>
    <n v="1173"/>
    <s v="Nokia Lumia 925"/>
    <s v="Anna Andreadi"/>
    <n v="83201"/>
    <n v="23"/>
    <n v="3"/>
    <n v="302"/>
  </r>
  <r>
    <n v="5"/>
    <x v="1"/>
    <x v="1024"/>
    <x v="3"/>
    <x v="0"/>
    <n v="6"/>
    <x v="1"/>
    <x v="1"/>
    <x v="1"/>
    <x v="49"/>
    <x v="10"/>
    <s v="United States"/>
    <x v="69"/>
    <x v="3"/>
    <m/>
    <x v="0"/>
    <x v="8"/>
    <d v="2019-10-09T00:00:00"/>
    <s v="Mon"/>
    <x v="8"/>
    <s v="US-2019-117247"/>
    <n v="829"/>
    <s v="Hon 61000 Series Interactive Training Tables"/>
    <s v="Kelly Williams"/>
    <n v="60505"/>
    <n v="-43"/>
    <n v="3"/>
    <n v="67"/>
  </r>
  <r>
    <n v="5"/>
    <x v="1"/>
    <x v="1024"/>
    <x v="3"/>
    <x v="0"/>
    <n v="6"/>
    <x v="1"/>
    <x v="1"/>
    <x v="1"/>
    <x v="49"/>
    <x v="10"/>
    <s v="United States"/>
    <x v="69"/>
    <x v="3"/>
    <m/>
    <x v="0"/>
    <x v="8"/>
    <d v="2019-10-09T00:00:00"/>
    <s v="Mon"/>
    <x v="8"/>
    <s v="US-2019-117247"/>
    <n v="313"/>
    <s v="Bevis Oval Conference Table, Walnut"/>
    <s v="Kelly Williams"/>
    <n v="60505"/>
    <n v="-431"/>
    <n v="5"/>
    <n v="652"/>
  </r>
  <r>
    <n v="7"/>
    <x v="2"/>
    <x v="1067"/>
    <x v="3"/>
    <x v="0"/>
    <n v="6"/>
    <x v="0"/>
    <x v="2"/>
    <x v="2"/>
    <x v="3"/>
    <x v="3"/>
    <s v="United States"/>
    <x v="115"/>
    <x v="1"/>
    <m/>
    <x v="0"/>
    <x v="4"/>
    <d v="2019-10-21T00:00:00"/>
    <s v="Sat"/>
    <x v="8"/>
    <s v="US-2019-117331"/>
    <n v="999"/>
    <s v="Lock-Up Easel Spel-Binder"/>
    <s v="Anna Andreadi"/>
    <n v="85301"/>
    <n v="-7"/>
    <n v="1"/>
    <n v="9"/>
  </r>
  <r>
    <n v="4"/>
    <x v="1"/>
    <x v="977"/>
    <x v="3"/>
    <x v="0"/>
    <n v="6"/>
    <x v="0"/>
    <x v="5"/>
    <x v="1"/>
    <x v="412"/>
    <x v="2"/>
    <s v="United States"/>
    <x v="614"/>
    <x v="2"/>
    <m/>
    <x v="0"/>
    <x v="1"/>
    <d v="2019-09-04T00:00:00"/>
    <s v="Wed"/>
    <x v="0"/>
    <s v="US-2019-117450"/>
    <n v="772"/>
    <s v="Global Value Steno Chair, Gray"/>
    <s v="Cassandra Brandow"/>
    <n v="33437"/>
    <n v="6"/>
    <n v="2"/>
    <n v="97"/>
  </r>
  <r>
    <n v="4"/>
    <x v="1"/>
    <x v="977"/>
    <x v="3"/>
    <x v="0"/>
    <n v="6"/>
    <x v="0"/>
    <x v="3"/>
    <x v="2"/>
    <x v="412"/>
    <x v="2"/>
    <s v="United States"/>
    <x v="614"/>
    <x v="2"/>
    <m/>
    <x v="0"/>
    <x v="1"/>
    <d v="2019-09-04T00:00:00"/>
    <s v="Wed"/>
    <x v="0"/>
    <s v="US-2019-117450"/>
    <n v="1817"/>
    <s v="Xerox 213"/>
    <s v="Cassandra Brandow"/>
    <n v="33437"/>
    <n v="4"/>
    <n v="2"/>
    <n v="10"/>
  </r>
  <r>
    <n v="1"/>
    <x v="0"/>
    <x v="1180"/>
    <x v="3"/>
    <x v="2"/>
    <n v="1"/>
    <x v="0"/>
    <x v="12"/>
    <x v="2"/>
    <x v="180"/>
    <x v="1"/>
    <s v="United States"/>
    <x v="447"/>
    <x v="1"/>
    <m/>
    <x v="0"/>
    <x v="0"/>
    <d v="2019-03-25T00:00:00"/>
    <s v="Wed"/>
    <x v="2"/>
    <s v="US-2019-117534"/>
    <n v="65"/>
    <s v="Acco Smartsocket Color-Coded Six-Outlet AC Adapter Model Surge Protectors"/>
    <s v="Anna Andreadi"/>
    <n v="93727"/>
    <n v="46"/>
    <n v="4"/>
    <n v="176"/>
  </r>
  <r>
    <n v="1"/>
    <x v="0"/>
    <x v="1180"/>
    <x v="3"/>
    <x v="2"/>
    <n v="1"/>
    <x v="0"/>
    <x v="6"/>
    <x v="2"/>
    <x v="180"/>
    <x v="1"/>
    <s v="United States"/>
    <x v="447"/>
    <x v="1"/>
    <m/>
    <x v="0"/>
    <x v="0"/>
    <d v="2019-03-25T00:00:00"/>
    <s v="Wed"/>
    <x v="2"/>
    <s v="US-2019-117534"/>
    <n v="1508"/>
    <s v="Staples in misc. colors"/>
    <s v="Anna Andreadi"/>
    <n v="93727"/>
    <n v="4"/>
    <n v="9"/>
    <n v="16"/>
  </r>
  <r>
    <n v="1"/>
    <x v="0"/>
    <x v="1180"/>
    <x v="3"/>
    <x v="2"/>
    <n v="1"/>
    <x v="0"/>
    <x v="2"/>
    <x v="2"/>
    <x v="180"/>
    <x v="1"/>
    <s v="United States"/>
    <x v="447"/>
    <x v="1"/>
    <m/>
    <x v="0"/>
    <x v="1"/>
    <d v="2019-03-25T00:00:00"/>
    <s v="Wed"/>
    <x v="2"/>
    <s v="US-2019-117534"/>
    <n v="234"/>
    <s v="Avery Arch Ring Binders"/>
    <s v="Anna Andreadi"/>
    <n v="93727"/>
    <n v="63"/>
    <n v="4"/>
    <n v="186"/>
  </r>
  <r>
    <n v="1"/>
    <x v="0"/>
    <x v="1180"/>
    <x v="3"/>
    <x v="2"/>
    <n v="1"/>
    <x v="0"/>
    <x v="16"/>
    <x v="0"/>
    <x v="180"/>
    <x v="1"/>
    <s v="United States"/>
    <x v="447"/>
    <x v="1"/>
    <m/>
    <x v="0"/>
    <x v="1"/>
    <d v="2019-03-25T00:00:00"/>
    <s v="Wed"/>
    <x v="2"/>
    <s v="US-2019-117534"/>
    <n v="796"/>
    <s v="Hewlett Packard 310 Color Digital Copier"/>
    <s v="Anna Andreadi"/>
    <n v="93727"/>
    <n v="60"/>
    <n v="2"/>
    <n v="480"/>
  </r>
  <r>
    <n v="1"/>
    <x v="0"/>
    <x v="1180"/>
    <x v="3"/>
    <x v="2"/>
    <n v="1"/>
    <x v="0"/>
    <x v="0"/>
    <x v="0"/>
    <x v="180"/>
    <x v="1"/>
    <s v="United States"/>
    <x v="447"/>
    <x v="1"/>
    <m/>
    <x v="0"/>
    <x v="1"/>
    <d v="2019-03-25T00:00:00"/>
    <s v="Wed"/>
    <x v="2"/>
    <s v="US-2019-117534"/>
    <n v="452"/>
    <s v="Clearsounds A400"/>
    <s v="Anna Andreadi"/>
    <n v="93727"/>
    <n v="16"/>
    <n v="4"/>
    <n v="211"/>
  </r>
  <r>
    <n v="3"/>
    <x v="0"/>
    <x v="1223"/>
    <x v="3"/>
    <x v="1"/>
    <n v="3"/>
    <x v="1"/>
    <x v="11"/>
    <x v="2"/>
    <x v="16"/>
    <x v="12"/>
    <s v="United States"/>
    <x v="676"/>
    <x v="0"/>
    <m/>
    <x v="0"/>
    <x v="1"/>
    <d v="2019-08-15T00:00:00"/>
    <s v="Sun"/>
    <x v="10"/>
    <s v="US-2019-117723"/>
    <n v="1558"/>
    <s v="Tennsco Single-Tier Lockers"/>
    <s v="Chuck Magee"/>
    <n v="19120"/>
    <n v="-338"/>
    <n v="6"/>
    <n v="1802"/>
  </r>
  <r>
    <n v="2"/>
    <x v="2"/>
    <x v="1055"/>
    <x v="3"/>
    <x v="2"/>
    <n v="1"/>
    <x v="1"/>
    <x v="2"/>
    <x v="2"/>
    <x v="4"/>
    <x v="4"/>
    <s v="United States"/>
    <x v="317"/>
    <x v="3"/>
    <m/>
    <x v="0"/>
    <x v="3"/>
    <d v="2019-12-09T00:00:00"/>
    <s v="Mon"/>
    <x v="6"/>
    <s v="US-2019-118038"/>
    <n v="542"/>
    <s v="Economy Binders"/>
    <s v="Kelly Williams"/>
    <n v="77041"/>
    <n v="-2"/>
    <n v="3"/>
    <n v="1"/>
  </r>
  <r>
    <n v="2"/>
    <x v="2"/>
    <x v="1055"/>
    <x v="3"/>
    <x v="2"/>
    <n v="1"/>
    <x v="1"/>
    <x v="9"/>
    <x v="1"/>
    <x v="4"/>
    <x v="4"/>
    <s v="United States"/>
    <x v="317"/>
    <x v="3"/>
    <m/>
    <x v="0"/>
    <x v="7"/>
    <d v="2019-12-09T00:00:00"/>
    <s v="Mon"/>
    <x v="6"/>
    <s v="US-2019-118038"/>
    <n v="30"/>
    <s v="6 Cubicle Wall Clock, Black"/>
    <s v="Kelly Williams"/>
    <n v="77041"/>
    <n v="-6"/>
    <n v="3"/>
    <n v="10"/>
  </r>
  <r>
    <n v="2"/>
    <x v="2"/>
    <x v="1055"/>
    <x v="3"/>
    <x v="2"/>
    <n v="1"/>
    <x v="1"/>
    <x v="11"/>
    <x v="2"/>
    <x v="4"/>
    <x v="4"/>
    <s v="United States"/>
    <x v="317"/>
    <x v="3"/>
    <m/>
    <x v="0"/>
    <x v="1"/>
    <d v="2019-12-09T00:00:00"/>
    <s v="Mon"/>
    <x v="6"/>
    <s v="US-2019-118038"/>
    <n v="1456"/>
    <s v="SimpliFile Personal File, Black Granite, 15w x 6-15/16d x 11-1/4h"/>
    <s v="Kelly Williams"/>
    <n v="77041"/>
    <n v="3"/>
    <n v="3"/>
    <n v="27"/>
  </r>
  <r>
    <n v="4"/>
    <x v="1"/>
    <x v="963"/>
    <x v="3"/>
    <x v="0"/>
    <n v="6"/>
    <x v="1"/>
    <x v="9"/>
    <x v="1"/>
    <x v="16"/>
    <x v="12"/>
    <s v="United States"/>
    <x v="64"/>
    <x v="0"/>
    <s v="Yes"/>
    <x v="1"/>
    <x v="1"/>
    <d v="2019-09-09T00:00:00"/>
    <s v="Mon"/>
    <x v="0"/>
    <s v="US-2019-118087"/>
    <n v="569"/>
    <s v="Eldon Expressions Punched Metal &amp; Wood Desk Accessories, Pewter &amp; Cherry"/>
    <s v="Chuck Magee"/>
    <n v="19134"/>
    <n v="2"/>
    <n v="2"/>
    <n v="17"/>
  </r>
  <r>
    <n v="4"/>
    <x v="1"/>
    <x v="963"/>
    <x v="3"/>
    <x v="0"/>
    <n v="6"/>
    <x v="1"/>
    <x v="5"/>
    <x v="1"/>
    <x v="16"/>
    <x v="12"/>
    <s v="United States"/>
    <x v="64"/>
    <x v="0"/>
    <s v="Yes"/>
    <x v="1"/>
    <x v="2"/>
    <d v="2019-09-09T00:00:00"/>
    <s v="Mon"/>
    <x v="0"/>
    <s v="US-2019-118087"/>
    <n v="763"/>
    <s v="Global Low Back Tilter Chair"/>
    <s v="Chuck Magee"/>
    <n v="19134"/>
    <n v="-48"/>
    <n v="2"/>
    <n v="141"/>
  </r>
  <r>
    <n v="4"/>
    <x v="1"/>
    <x v="963"/>
    <x v="3"/>
    <x v="0"/>
    <n v="6"/>
    <x v="1"/>
    <x v="6"/>
    <x v="2"/>
    <x v="16"/>
    <x v="12"/>
    <s v="United States"/>
    <x v="64"/>
    <x v="0"/>
    <s v="Yes"/>
    <x v="1"/>
    <x v="1"/>
    <d v="2019-09-09T00:00:00"/>
    <s v="Mon"/>
    <x v="0"/>
    <s v="US-2019-118087"/>
    <n v="1326"/>
    <s v="Quartet Omega Colored Chalk, 12/Pack"/>
    <s v="Chuck Magee"/>
    <n v="19134"/>
    <n v="2"/>
    <n v="1"/>
    <n v="5"/>
  </r>
  <r>
    <n v="4"/>
    <x v="1"/>
    <x v="963"/>
    <x v="3"/>
    <x v="0"/>
    <n v="6"/>
    <x v="1"/>
    <x v="2"/>
    <x v="2"/>
    <x v="16"/>
    <x v="12"/>
    <s v="United States"/>
    <x v="64"/>
    <x v="0"/>
    <s v="Yes"/>
    <x v="1"/>
    <x v="4"/>
    <d v="2019-09-09T00:00:00"/>
    <s v="Mon"/>
    <x v="0"/>
    <s v="US-2019-118087"/>
    <n v="701"/>
    <s v="GBC Prepunched Paper, 19-Hole, for Binding Systems, 24-lb"/>
    <s v="Chuck Magee"/>
    <n v="19134"/>
    <n v="-4"/>
    <n v="1"/>
    <n v="5"/>
  </r>
  <r>
    <n v="4"/>
    <x v="1"/>
    <x v="963"/>
    <x v="3"/>
    <x v="0"/>
    <n v="6"/>
    <x v="1"/>
    <x v="2"/>
    <x v="2"/>
    <x v="16"/>
    <x v="12"/>
    <s v="United States"/>
    <x v="64"/>
    <x v="0"/>
    <s v="Yes"/>
    <x v="1"/>
    <x v="4"/>
    <d v="2019-09-09T00:00:00"/>
    <s v="Mon"/>
    <x v="0"/>
    <s v="US-2019-118087"/>
    <n v="1650"/>
    <s v="Wilson Jones Standard D-Ring Binders"/>
    <s v="Chuck Magee"/>
    <n v="19134"/>
    <n v="-2"/>
    <n v="2"/>
    <n v="3"/>
  </r>
  <r>
    <n v="4"/>
    <x v="1"/>
    <x v="963"/>
    <x v="3"/>
    <x v="0"/>
    <n v="6"/>
    <x v="1"/>
    <x v="8"/>
    <x v="0"/>
    <x v="16"/>
    <x v="12"/>
    <s v="United States"/>
    <x v="64"/>
    <x v="0"/>
    <s v="Yes"/>
    <x v="1"/>
    <x v="1"/>
    <d v="2019-09-09T00:00:00"/>
    <s v="Mon"/>
    <x v="0"/>
    <s v="US-2019-118087"/>
    <n v="1096"/>
    <s v="Microsoft Sculpt Comfort Mouse"/>
    <s v="Chuck Magee"/>
    <n v="19134"/>
    <n v="29"/>
    <n v="3"/>
    <n v="96"/>
  </r>
  <r>
    <n v="4"/>
    <x v="1"/>
    <x v="963"/>
    <x v="3"/>
    <x v="0"/>
    <n v="6"/>
    <x v="1"/>
    <x v="8"/>
    <x v="0"/>
    <x v="16"/>
    <x v="12"/>
    <s v="United States"/>
    <x v="64"/>
    <x v="0"/>
    <s v="Yes"/>
    <x v="1"/>
    <x v="1"/>
    <d v="2019-09-09T00:00:00"/>
    <s v="Mon"/>
    <x v="0"/>
    <s v="US-2019-118087"/>
    <n v="1282"/>
    <s v="Plantronics S12 Corded Telephone Headset System"/>
    <s v="Chuck Magee"/>
    <n v="19134"/>
    <n v="65"/>
    <n v="3"/>
    <n v="259"/>
  </r>
  <r>
    <n v="4"/>
    <x v="1"/>
    <x v="963"/>
    <x v="3"/>
    <x v="0"/>
    <n v="6"/>
    <x v="1"/>
    <x v="0"/>
    <x v="0"/>
    <x v="16"/>
    <x v="12"/>
    <s v="United States"/>
    <x v="64"/>
    <x v="0"/>
    <s v="Yes"/>
    <x v="1"/>
    <x v="6"/>
    <d v="2019-09-09T00:00:00"/>
    <s v="Mon"/>
    <x v="0"/>
    <s v="US-2019-118087"/>
    <n v="1394"/>
    <s v="Samsung Galaxy Note 2"/>
    <s v="Chuck Magee"/>
    <n v="19134"/>
    <n v="-386"/>
    <n v="7"/>
    <n v="1932"/>
  </r>
  <r>
    <n v="3"/>
    <x v="2"/>
    <x v="1192"/>
    <x v="3"/>
    <x v="2"/>
    <n v="1"/>
    <x v="2"/>
    <x v="7"/>
    <x v="2"/>
    <x v="104"/>
    <x v="23"/>
    <s v="United States"/>
    <x v="661"/>
    <x v="3"/>
    <m/>
    <x v="0"/>
    <x v="0"/>
    <d v="2019-11-14T00:00:00"/>
    <s v="Sat"/>
    <x v="7"/>
    <s v="US-2019-118157"/>
    <n v="1438"/>
    <s v="Security-Tint Envelopes"/>
    <s v="Kelly Williams"/>
    <n v="55407"/>
    <n v="7"/>
    <n v="2"/>
    <n v="15"/>
  </r>
  <r>
    <n v="4"/>
    <x v="1"/>
    <x v="1328"/>
    <x v="3"/>
    <x v="0"/>
    <n v="6"/>
    <x v="1"/>
    <x v="10"/>
    <x v="2"/>
    <x v="0"/>
    <x v="0"/>
    <s v="United States"/>
    <x v="142"/>
    <x v="0"/>
    <m/>
    <x v="0"/>
    <x v="0"/>
    <d v="2019-02-11T00:00:00"/>
    <s v="Wed"/>
    <x v="3"/>
    <s v="US-2019-118535"/>
    <n v="180"/>
    <s v="Avery 473"/>
    <s v="Chuck Magee"/>
    <n v="10024"/>
    <n v="10"/>
    <n v="2"/>
    <n v="21"/>
  </r>
  <r>
    <n v="5"/>
    <x v="2"/>
    <x v="1264"/>
    <x v="3"/>
    <x v="1"/>
    <n v="3"/>
    <x v="1"/>
    <x v="5"/>
    <x v="1"/>
    <x v="13"/>
    <x v="10"/>
    <s v="United States"/>
    <x v="174"/>
    <x v="3"/>
    <m/>
    <x v="0"/>
    <x v="2"/>
    <d v="2019-05-28T00:00:00"/>
    <s v="Sat"/>
    <x v="9"/>
    <s v="US-2019-118556"/>
    <n v="769"/>
    <s v="Global Task Chair, Black"/>
    <s v="Kelly Williams"/>
    <n v="60653"/>
    <n v="-29"/>
    <n v="3"/>
    <n v="107"/>
  </r>
  <r>
    <n v="5"/>
    <x v="2"/>
    <x v="1264"/>
    <x v="3"/>
    <x v="1"/>
    <n v="3"/>
    <x v="1"/>
    <x v="2"/>
    <x v="2"/>
    <x v="13"/>
    <x v="10"/>
    <s v="United States"/>
    <x v="174"/>
    <x v="3"/>
    <m/>
    <x v="0"/>
    <x v="3"/>
    <d v="2019-05-28T00:00:00"/>
    <s v="Sat"/>
    <x v="9"/>
    <s v="US-2019-118556"/>
    <n v="1519"/>
    <s v="Storex Dura Pro Binders"/>
    <s v="Kelly Williams"/>
    <n v="60653"/>
    <n v="-6"/>
    <n v="3"/>
    <n v="4"/>
  </r>
  <r>
    <n v="0"/>
    <x v="0"/>
    <x v="1044"/>
    <x v="3"/>
    <x v="3"/>
    <n v="0"/>
    <x v="0"/>
    <x v="0"/>
    <x v="0"/>
    <x v="133"/>
    <x v="0"/>
    <s v="United States"/>
    <x v="536"/>
    <x v="0"/>
    <m/>
    <x v="0"/>
    <x v="0"/>
    <d v="2019-11-16T00:00:00"/>
    <s v="Mon"/>
    <x v="7"/>
    <s v="US-2019-118598"/>
    <n v="932"/>
    <s v="iOttie HLCRIO102 Car Mount"/>
    <s v="Chuck Magee"/>
    <n v="13501"/>
    <n v="6"/>
    <n v="6"/>
    <n v="120"/>
  </r>
  <r>
    <n v="0"/>
    <x v="0"/>
    <x v="1152"/>
    <x v="3"/>
    <x v="3"/>
    <n v="0"/>
    <x v="1"/>
    <x v="5"/>
    <x v="1"/>
    <x v="19"/>
    <x v="35"/>
    <s v="United States"/>
    <x v="564"/>
    <x v="0"/>
    <m/>
    <x v="0"/>
    <x v="0"/>
    <d v="2019-08-12T00:00:00"/>
    <s v="Thu"/>
    <x v="10"/>
    <s v="US-2019-118941"/>
    <n v="826"/>
    <s v="Hon 4700 Series Mobuis Mid-Back Task Chairs with Adjustable Arms"/>
    <s v="Chuck Magee"/>
    <n v="21044"/>
    <n v="374"/>
    <n v="5"/>
    <n v="1780"/>
  </r>
  <r>
    <n v="0"/>
    <x v="0"/>
    <x v="1152"/>
    <x v="3"/>
    <x v="3"/>
    <n v="0"/>
    <x v="1"/>
    <x v="6"/>
    <x v="2"/>
    <x v="19"/>
    <x v="35"/>
    <s v="United States"/>
    <x v="564"/>
    <x v="0"/>
    <m/>
    <x v="0"/>
    <x v="0"/>
    <d v="2019-08-12T00:00:00"/>
    <s v="Thu"/>
    <x v="10"/>
    <s v="US-2019-118941"/>
    <n v="1126"/>
    <s v="Newell 312"/>
    <s v="Chuck Magee"/>
    <n v="21044"/>
    <n v="5"/>
    <n v="3"/>
    <n v="18"/>
  </r>
  <r>
    <n v="0"/>
    <x v="0"/>
    <x v="1152"/>
    <x v="3"/>
    <x v="3"/>
    <n v="0"/>
    <x v="1"/>
    <x v="6"/>
    <x v="2"/>
    <x v="19"/>
    <x v="35"/>
    <s v="United States"/>
    <x v="564"/>
    <x v="0"/>
    <m/>
    <x v="0"/>
    <x v="0"/>
    <d v="2019-08-12T00:00:00"/>
    <s v="Thu"/>
    <x v="10"/>
    <s v="US-2019-118941"/>
    <n v="346"/>
    <s v="Boston 1645 Deluxe Heavier-Duty Electric Pencil Sharpener"/>
    <s v="Chuck Magee"/>
    <n v="21044"/>
    <n v="59"/>
    <n v="5"/>
    <n v="220"/>
  </r>
  <r>
    <n v="4"/>
    <x v="1"/>
    <x v="1129"/>
    <x v="3"/>
    <x v="0"/>
    <n v="6"/>
    <x v="2"/>
    <x v="2"/>
    <x v="2"/>
    <x v="1"/>
    <x v="1"/>
    <s v="United States"/>
    <x v="128"/>
    <x v="1"/>
    <m/>
    <x v="0"/>
    <x v="1"/>
    <d v="2019-03-06T00:00:00"/>
    <s v="Fri"/>
    <x v="2"/>
    <s v="US-2019-119039"/>
    <n v="542"/>
    <s v="Economy Binders"/>
    <s v="Anna Andreadi"/>
    <n v="94109"/>
    <n v="5"/>
    <n v="9"/>
    <n v="15"/>
  </r>
  <r>
    <n v="3"/>
    <x v="0"/>
    <x v="1143"/>
    <x v="3"/>
    <x v="1"/>
    <n v="3"/>
    <x v="0"/>
    <x v="9"/>
    <x v="1"/>
    <x v="117"/>
    <x v="4"/>
    <s v="United States"/>
    <x v="179"/>
    <x v="3"/>
    <m/>
    <x v="0"/>
    <x v="7"/>
    <d v="2019-11-06T00:00:00"/>
    <s v="Fri"/>
    <x v="7"/>
    <s v="US-2019-119319"/>
    <n v="996"/>
    <s v="Linden 10 Round Wall Clock, Black"/>
    <s v="Kelly Williams"/>
    <n v="75217"/>
    <n v="-20"/>
    <n v="5"/>
    <n v="31"/>
  </r>
  <r>
    <n v="5"/>
    <x v="1"/>
    <x v="1097"/>
    <x v="3"/>
    <x v="0"/>
    <n v="6"/>
    <x v="0"/>
    <x v="12"/>
    <x v="2"/>
    <x v="507"/>
    <x v="4"/>
    <s v="United States"/>
    <x v="701"/>
    <x v="3"/>
    <m/>
    <x v="0"/>
    <x v="3"/>
    <d v="2019-03-18T00:00:00"/>
    <s v="Wed"/>
    <x v="2"/>
    <s v="US-2019-119438"/>
    <n v="860"/>
    <s v="Hoover Portapower Portable Vacuum"/>
    <s v="Kelly Williams"/>
    <n v="75701"/>
    <n v="-7"/>
    <n v="3"/>
    <n v="3"/>
  </r>
  <r>
    <n v="5"/>
    <x v="1"/>
    <x v="1097"/>
    <x v="3"/>
    <x v="0"/>
    <n v="6"/>
    <x v="0"/>
    <x v="8"/>
    <x v="0"/>
    <x v="507"/>
    <x v="4"/>
    <s v="United States"/>
    <x v="701"/>
    <x v="3"/>
    <m/>
    <x v="0"/>
    <x v="1"/>
    <d v="2019-03-18T00:00:00"/>
    <s v="Wed"/>
    <x v="2"/>
    <s v="US-2019-119438"/>
    <n v="1604"/>
    <s v="Verbatim 25 GB 6x Blu-ray Single Layer Recordable Disc, 10/Pack"/>
    <s v="Kelly Williams"/>
    <n v="75701"/>
    <n v="5"/>
    <n v="3"/>
    <n v="28"/>
  </r>
  <r>
    <n v="5"/>
    <x v="1"/>
    <x v="1097"/>
    <x v="3"/>
    <x v="0"/>
    <n v="6"/>
    <x v="0"/>
    <x v="9"/>
    <x v="1"/>
    <x v="507"/>
    <x v="4"/>
    <s v="United States"/>
    <x v="701"/>
    <x v="3"/>
    <m/>
    <x v="0"/>
    <x v="7"/>
    <d v="2019-03-18T00:00:00"/>
    <s v="Wed"/>
    <x v="2"/>
    <s v="US-2019-119438"/>
    <n v="871"/>
    <s v="Howard Miller 13-1/2 Diameter Rosebrook Wall Clock"/>
    <s v="Kelly Williams"/>
    <n v="75701"/>
    <n v="-41"/>
    <n v="3"/>
    <n v="83"/>
  </r>
  <r>
    <n v="5"/>
    <x v="1"/>
    <x v="1097"/>
    <x v="3"/>
    <x v="0"/>
    <n v="6"/>
    <x v="0"/>
    <x v="2"/>
    <x v="2"/>
    <x v="507"/>
    <x v="4"/>
    <s v="United States"/>
    <x v="701"/>
    <x v="3"/>
    <m/>
    <x v="0"/>
    <x v="3"/>
    <d v="2019-03-18T00:00:00"/>
    <s v="Wed"/>
    <x v="2"/>
    <s v="US-2019-119438"/>
    <n v="897"/>
    <s v="Ibico Hi-Tech Manual Binding System"/>
    <s v="Kelly Williams"/>
    <n v="75701"/>
    <n v="-320"/>
    <n v="3"/>
    <n v="183"/>
  </r>
  <r>
    <n v="3"/>
    <x v="2"/>
    <x v="1044"/>
    <x v="3"/>
    <x v="2"/>
    <n v="1"/>
    <x v="2"/>
    <x v="11"/>
    <x v="2"/>
    <x v="13"/>
    <x v="10"/>
    <s v="United States"/>
    <x v="287"/>
    <x v="3"/>
    <m/>
    <x v="0"/>
    <x v="1"/>
    <d v="2019-11-13T00:00:00"/>
    <s v="Fri"/>
    <x v="7"/>
    <s v="US-2019-119662"/>
    <n v="1382"/>
    <s v="Safco Industrial Wire Shelving"/>
    <s v="Kelly Williams"/>
    <n v="60623"/>
    <n v="-49"/>
    <n v="3"/>
    <n v="230"/>
  </r>
  <r>
    <n v="2"/>
    <x v="1"/>
    <x v="1003"/>
    <x v="3"/>
    <x v="1"/>
    <n v="3"/>
    <x v="2"/>
    <x v="9"/>
    <x v="1"/>
    <x v="4"/>
    <x v="4"/>
    <s v="United States"/>
    <x v="637"/>
    <x v="3"/>
    <m/>
    <x v="0"/>
    <x v="7"/>
    <d v="2019-03-04T00:00:00"/>
    <s v="Wed"/>
    <x v="2"/>
    <s v="US-2019-119816"/>
    <n v="872"/>
    <s v="Howard Miller 13-3/4 Diameter Brushed Chrome Round Wall Clock"/>
    <s v="Kelly Williams"/>
    <n v="77095"/>
    <n v="-78"/>
    <n v="5"/>
    <n v="104"/>
  </r>
  <r>
    <n v="2"/>
    <x v="1"/>
    <x v="1003"/>
    <x v="3"/>
    <x v="1"/>
    <n v="3"/>
    <x v="2"/>
    <x v="10"/>
    <x v="2"/>
    <x v="4"/>
    <x v="4"/>
    <s v="United States"/>
    <x v="637"/>
    <x v="3"/>
    <m/>
    <x v="0"/>
    <x v="1"/>
    <d v="2019-03-04T00:00:00"/>
    <s v="Wed"/>
    <x v="2"/>
    <s v="US-2019-119816"/>
    <n v="206"/>
    <s v="Avery 497"/>
    <s v="Kelly Williams"/>
    <n v="77095"/>
    <n v="1"/>
    <n v="1"/>
    <n v="2"/>
  </r>
  <r>
    <n v="2"/>
    <x v="1"/>
    <x v="1003"/>
    <x v="3"/>
    <x v="1"/>
    <n v="3"/>
    <x v="2"/>
    <x v="11"/>
    <x v="2"/>
    <x v="4"/>
    <x v="4"/>
    <s v="United States"/>
    <x v="637"/>
    <x v="3"/>
    <m/>
    <x v="0"/>
    <x v="1"/>
    <d v="2019-03-04T00:00:00"/>
    <s v="Wed"/>
    <x v="2"/>
    <s v="US-2019-119816"/>
    <n v="473"/>
    <s v="Crate-A-Files"/>
    <s v="Kelly Williams"/>
    <n v="77095"/>
    <n v="1"/>
    <n v="1"/>
    <n v="9"/>
  </r>
  <r>
    <n v="0"/>
    <x v="0"/>
    <x v="1025"/>
    <x v="3"/>
    <x v="3"/>
    <n v="0"/>
    <x v="2"/>
    <x v="12"/>
    <x v="2"/>
    <x v="123"/>
    <x v="19"/>
    <s v="United States"/>
    <x v="717"/>
    <x v="0"/>
    <m/>
    <x v="0"/>
    <x v="1"/>
    <d v="2019-11-30T00:00:00"/>
    <s v="Mon"/>
    <x v="7"/>
    <s v="US-2019-120089"/>
    <n v="955"/>
    <s v="Kensington 7 Outlet MasterPiece Power Center with Fax/Phone Line Protection"/>
    <s v="Chuck Magee"/>
    <n v="43615"/>
    <n v="83"/>
    <n v="4"/>
    <n v="664"/>
  </r>
  <r>
    <n v="0"/>
    <x v="0"/>
    <x v="985"/>
    <x v="3"/>
    <x v="3"/>
    <n v="0"/>
    <x v="0"/>
    <x v="6"/>
    <x v="2"/>
    <x v="17"/>
    <x v="1"/>
    <s v="United States"/>
    <x v="132"/>
    <x v="1"/>
    <m/>
    <x v="0"/>
    <x v="0"/>
    <d v="2019-03-30T00:00:00"/>
    <s v="Mon"/>
    <x v="2"/>
    <s v="US-2019-120147"/>
    <n v="1048"/>
    <s v="Manco Dry-Lighter Erasable Highlighter"/>
    <s v="Anna Andreadi"/>
    <n v="90036"/>
    <n v="2"/>
    <n v="2"/>
    <n v="6"/>
  </r>
  <r>
    <n v="0"/>
    <x v="0"/>
    <x v="985"/>
    <x v="3"/>
    <x v="3"/>
    <n v="0"/>
    <x v="0"/>
    <x v="0"/>
    <x v="0"/>
    <x v="17"/>
    <x v="1"/>
    <s v="United States"/>
    <x v="132"/>
    <x v="1"/>
    <m/>
    <x v="0"/>
    <x v="1"/>
    <d v="2019-03-30T00:00:00"/>
    <s v="Mon"/>
    <x v="2"/>
    <s v="US-2019-120147"/>
    <n v="160"/>
    <s v="AT&amp;T CL83451 4-Handset Telephone"/>
    <s v="Anna Andreadi"/>
    <n v="90036"/>
    <n v="19"/>
    <n v="1"/>
    <n v="165"/>
  </r>
  <r>
    <n v="7"/>
    <x v="2"/>
    <x v="1145"/>
    <x v="3"/>
    <x v="0"/>
    <n v="6"/>
    <x v="2"/>
    <x v="2"/>
    <x v="2"/>
    <x v="276"/>
    <x v="16"/>
    <s v="United States"/>
    <x v="163"/>
    <x v="2"/>
    <m/>
    <x v="0"/>
    <x v="4"/>
    <d v="2019-10-19T00:00:00"/>
    <s v="Thu"/>
    <x v="8"/>
    <s v="US-2019-120390"/>
    <n v="684"/>
    <s v="GBC DocuBind P400 Electric Binding System"/>
    <s v="Cassandra Brandow"/>
    <n v="27217"/>
    <n v="-1307"/>
    <n v="4"/>
    <n v="1633"/>
  </r>
  <r>
    <n v="1"/>
    <x v="0"/>
    <x v="1329"/>
    <x v="3"/>
    <x v="2"/>
    <n v="1"/>
    <x v="2"/>
    <x v="5"/>
    <x v="1"/>
    <x v="279"/>
    <x v="3"/>
    <s v="United States"/>
    <x v="161"/>
    <x v="1"/>
    <m/>
    <x v="0"/>
    <x v="1"/>
    <d v="2019-06-11T00:00:00"/>
    <s v="Wed"/>
    <x v="9"/>
    <s v="US-2019-120418"/>
    <n v="760"/>
    <s v="Global Leather Executive Chair"/>
    <s v="Anna Andreadi"/>
    <n v="85345"/>
    <n v="35"/>
    <n v="1"/>
    <n v="281"/>
  </r>
  <r>
    <n v="1"/>
    <x v="0"/>
    <x v="1329"/>
    <x v="3"/>
    <x v="2"/>
    <n v="1"/>
    <x v="2"/>
    <x v="6"/>
    <x v="2"/>
    <x v="279"/>
    <x v="3"/>
    <s v="United States"/>
    <x v="161"/>
    <x v="1"/>
    <m/>
    <x v="0"/>
    <x v="1"/>
    <d v="2019-06-11T00:00:00"/>
    <s v="Wed"/>
    <x v="9"/>
    <s v="US-2019-120418"/>
    <n v="1133"/>
    <s v="Newell 319"/>
    <s v="Anna Andreadi"/>
    <n v="85345"/>
    <n v="2"/>
    <n v="1"/>
    <n v="16"/>
  </r>
  <r>
    <n v="1"/>
    <x v="0"/>
    <x v="1329"/>
    <x v="3"/>
    <x v="2"/>
    <n v="1"/>
    <x v="2"/>
    <x v="11"/>
    <x v="2"/>
    <x v="279"/>
    <x v="3"/>
    <s v="United States"/>
    <x v="161"/>
    <x v="1"/>
    <m/>
    <x v="0"/>
    <x v="1"/>
    <d v="2019-06-11T00:00:00"/>
    <s v="Wed"/>
    <x v="9"/>
    <s v="US-2019-120418"/>
    <n v="648"/>
    <s v="Fellowes Officeware Wire Shelving"/>
    <s v="Anna Andreadi"/>
    <n v="85345"/>
    <n v="-49"/>
    <n v="3"/>
    <n v="216"/>
  </r>
  <r>
    <n v="1"/>
    <x v="0"/>
    <x v="1329"/>
    <x v="3"/>
    <x v="2"/>
    <n v="1"/>
    <x v="2"/>
    <x v="11"/>
    <x v="2"/>
    <x v="279"/>
    <x v="3"/>
    <s v="United States"/>
    <x v="161"/>
    <x v="1"/>
    <m/>
    <x v="0"/>
    <x v="1"/>
    <d v="2019-06-11T00:00:00"/>
    <s v="Wed"/>
    <x v="9"/>
    <s v="US-2019-120418"/>
    <n v="1474"/>
    <s v="Sortfiler Multipurpose Personal File Organizer, Black"/>
    <s v="Anna Andreadi"/>
    <n v="85345"/>
    <n v="8"/>
    <n v="4"/>
    <n v="68"/>
  </r>
  <r>
    <n v="1"/>
    <x v="0"/>
    <x v="1329"/>
    <x v="3"/>
    <x v="2"/>
    <n v="1"/>
    <x v="2"/>
    <x v="6"/>
    <x v="2"/>
    <x v="279"/>
    <x v="3"/>
    <s v="United States"/>
    <x v="161"/>
    <x v="1"/>
    <m/>
    <x v="0"/>
    <x v="1"/>
    <d v="2019-06-11T00:00:00"/>
    <s v="Wed"/>
    <x v="9"/>
    <s v="US-2019-120418"/>
    <n v="350"/>
    <s v="Boston 16801 Nautilus Battery Pencil Sharpener"/>
    <s v="Anna Andreadi"/>
    <n v="85345"/>
    <n v="7"/>
    <n v="5"/>
    <n v="88"/>
  </r>
  <r>
    <n v="0"/>
    <x v="0"/>
    <x v="1230"/>
    <x v="3"/>
    <x v="3"/>
    <n v="0"/>
    <x v="0"/>
    <x v="3"/>
    <x v="2"/>
    <x v="101"/>
    <x v="8"/>
    <s v="United States"/>
    <x v="112"/>
    <x v="2"/>
    <m/>
    <x v="0"/>
    <x v="0"/>
    <d v="2019-05-19T00:00:00"/>
    <s v="Thu"/>
    <x v="5"/>
    <s v="US-2019-120607"/>
    <n v="1575"/>
    <s v="Tops White Computer Printout Paper"/>
    <s v="Cassandra Brandow"/>
    <n v="30318"/>
    <n v="92"/>
    <n v="4"/>
    <n v="196"/>
  </r>
  <r>
    <n v="6"/>
    <x v="0"/>
    <x v="1285"/>
    <x v="3"/>
    <x v="0"/>
    <n v="6"/>
    <x v="0"/>
    <x v="6"/>
    <x v="2"/>
    <x v="403"/>
    <x v="38"/>
    <s v="United States"/>
    <x v="197"/>
    <x v="0"/>
    <m/>
    <x v="0"/>
    <x v="0"/>
    <d v="2019-01-20T00:00:00"/>
    <s v="Fri"/>
    <x v="11"/>
    <s v="US-2019-120649"/>
    <n v="1141"/>
    <s v="Newell 326"/>
    <s v="Chuck Magee"/>
    <n v="6708"/>
    <n v="1"/>
    <n v="2"/>
    <n v="4"/>
  </r>
  <r>
    <n v="2"/>
    <x v="2"/>
    <x v="1196"/>
    <x v="3"/>
    <x v="2"/>
    <n v="1"/>
    <x v="1"/>
    <x v="10"/>
    <x v="2"/>
    <x v="16"/>
    <x v="12"/>
    <s v="United States"/>
    <x v="122"/>
    <x v="0"/>
    <m/>
    <x v="0"/>
    <x v="1"/>
    <d v="2019-09-30T00:00:00"/>
    <s v="Mon"/>
    <x v="8"/>
    <s v="US-2019-120908"/>
    <n v="1441"/>
    <s v="Self-Adhesive Address Labels for Typewriters with Dispenser Box"/>
    <s v="Chuck Magee"/>
    <n v="19120"/>
    <n v="7"/>
    <n v="7"/>
    <n v="21"/>
  </r>
  <r>
    <n v="1"/>
    <x v="0"/>
    <x v="1175"/>
    <x v="3"/>
    <x v="2"/>
    <n v="1"/>
    <x v="0"/>
    <x v="14"/>
    <x v="1"/>
    <x v="0"/>
    <x v="0"/>
    <s v="United States"/>
    <x v="464"/>
    <x v="0"/>
    <m/>
    <x v="0"/>
    <x v="1"/>
    <d v="2019-03-26T00:00:00"/>
    <s v="Thu"/>
    <x v="2"/>
    <s v="US-2019-121251"/>
    <n v="1434"/>
    <s v="Sauder Forest Hills Library with Doors, Woodland Oak Finish"/>
    <s v="Chuck Magee"/>
    <n v="10009"/>
    <n v="-29"/>
    <n v="2"/>
    <n v="258"/>
  </r>
  <r>
    <n v="1"/>
    <x v="0"/>
    <x v="1175"/>
    <x v="3"/>
    <x v="2"/>
    <n v="1"/>
    <x v="0"/>
    <x v="0"/>
    <x v="0"/>
    <x v="0"/>
    <x v="0"/>
    <s v="United States"/>
    <x v="464"/>
    <x v="0"/>
    <m/>
    <x v="0"/>
    <x v="0"/>
    <d v="2019-03-26T00:00:00"/>
    <s v="Thu"/>
    <x v="2"/>
    <s v="US-2019-121251"/>
    <n v="1172"/>
    <s v="Nokia Lumia 521 (T-Mobile)"/>
    <s v="Chuck Magee"/>
    <n v="10009"/>
    <n v="34"/>
    <n v="4"/>
    <n v="120"/>
  </r>
  <r>
    <n v="5"/>
    <x v="2"/>
    <x v="977"/>
    <x v="3"/>
    <x v="1"/>
    <n v="3"/>
    <x v="0"/>
    <x v="2"/>
    <x v="2"/>
    <x v="13"/>
    <x v="10"/>
    <s v="United States"/>
    <x v="347"/>
    <x v="3"/>
    <m/>
    <x v="0"/>
    <x v="3"/>
    <d v="2019-09-03T00:00:00"/>
    <s v="Tue"/>
    <x v="0"/>
    <s v="US-2019-122637"/>
    <n v="1309"/>
    <s v="Premier Elliptical Ring Binder, Black"/>
    <s v="Kelly Williams"/>
    <n v="60653"/>
    <n v="-68"/>
    <n v="7"/>
    <n v="43"/>
  </r>
  <r>
    <n v="5"/>
    <x v="1"/>
    <x v="1143"/>
    <x v="3"/>
    <x v="0"/>
    <n v="6"/>
    <x v="1"/>
    <x v="11"/>
    <x v="2"/>
    <x v="97"/>
    <x v="19"/>
    <s v="United States"/>
    <x v="276"/>
    <x v="0"/>
    <m/>
    <x v="0"/>
    <x v="1"/>
    <d v="2019-11-04T00:00:00"/>
    <s v="Wed"/>
    <x v="7"/>
    <s v="US-2019-122672"/>
    <n v="417"/>
    <s v="Carina 42Hx23 3/4W Media Storage Unit"/>
    <s v="Chuck Magee"/>
    <n v="43130"/>
    <n v="-44"/>
    <n v="3"/>
    <n v="194"/>
  </r>
  <r>
    <n v="5"/>
    <x v="1"/>
    <x v="1143"/>
    <x v="3"/>
    <x v="0"/>
    <n v="6"/>
    <x v="1"/>
    <x v="8"/>
    <x v="0"/>
    <x v="97"/>
    <x v="19"/>
    <s v="United States"/>
    <x v="276"/>
    <x v="0"/>
    <m/>
    <x v="0"/>
    <x v="1"/>
    <d v="2019-11-04T00:00:00"/>
    <s v="Wed"/>
    <x v="7"/>
    <s v="US-2019-122672"/>
    <n v="1409"/>
    <s v="SanDisk Ultra 32 GB MicroSDHC Class 10 Memory Card"/>
    <s v="Chuck Magee"/>
    <n v="43130"/>
    <n v="-6"/>
    <n v="4"/>
    <n v="71"/>
  </r>
  <r>
    <n v="6"/>
    <x v="0"/>
    <x v="1010"/>
    <x v="3"/>
    <x v="0"/>
    <n v="6"/>
    <x v="1"/>
    <x v="2"/>
    <x v="2"/>
    <x v="13"/>
    <x v="10"/>
    <s v="United States"/>
    <x v="276"/>
    <x v="3"/>
    <m/>
    <x v="0"/>
    <x v="3"/>
    <d v="2019-12-07T00:00:00"/>
    <s v="Sat"/>
    <x v="6"/>
    <s v="US-2019-122714"/>
    <n v="896"/>
    <s v="Ibico EPK-21 Electric Binding System"/>
    <s v="Kelly Williams"/>
    <n v="60653"/>
    <n v="-2929"/>
    <n v="5"/>
    <n v="1890"/>
  </r>
  <r>
    <n v="6"/>
    <x v="0"/>
    <x v="1030"/>
    <x v="3"/>
    <x v="0"/>
    <n v="6"/>
    <x v="0"/>
    <x v="12"/>
    <x v="2"/>
    <x v="0"/>
    <x v="0"/>
    <s v="United States"/>
    <x v="256"/>
    <x v="0"/>
    <m/>
    <x v="0"/>
    <x v="0"/>
    <d v="2019-07-21T00:00:00"/>
    <s v="Sat"/>
    <x v="1"/>
    <s v="US-2019-123204"/>
    <n v="610"/>
    <s v="Eureka Sanitaire  Multi-Pro Heavy-Duty Upright, Disposable Bags"/>
    <s v="Chuck Magee"/>
    <n v="10024"/>
    <n v="5"/>
    <n v="4"/>
    <n v="17"/>
  </r>
  <r>
    <n v="5"/>
    <x v="1"/>
    <x v="1167"/>
    <x v="3"/>
    <x v="0"/>
    <n v="6"/>
    <x v="0"/>
    <x v="9"/>
    <x v="1"/>
    <x v="17"/>
    <x v="1"/>
    <s v="United States"/>
    <x v="190"/>
    <x v="1"/>
    <m/>
    <x v="0"/>
    <x v="0"/>
    <d v="2019-04-02T00:00:00"/>
    <s v="Mon"/>
    <x v="4"/>
    <s v="US-2019-123281"/>
    <n v="1618"/>
    <s v="Westinghouse Clip-On Gooseneck Lamps"/>
    <s v="Anna Andreadi"/>
    <n v="90008"/>
    <n v="7"/>
    <n v="3"/>
    <n v="25"/>
  </r>
  <r>
    <n v="0"/>
    <x v="0"/>
    <x v="1028"/>
    <x v="3"/>
    <x v="3"/>
    <n v="0"/>
    <x v="0"/>
    <x v="6"/>
    <x v="2"/>
    <x v="1"/>
    <x v="1"/>
    <s v="United States"/>
    <x v="260"/>
    <x v="1"/>
    <m/>
    <x v="0"/>
    <x v="0"/>
    <d v="2019-12-23T00:00:00"/>
    <s v="Mon"/>
    <x v="6"/>
    <s v="US-2019-123463"/>
    <n v="330"/>
    <s v="Binney &amp; Smith Crayola Metallic Crayons, 16-Color Pack"/>
    <s v="Anna Andreadi"/>
    <n v="94109"/>
    <n v="6"/>
    <n v="4"/>
    <n v="13"/>
  </r>
  <r>
    <n v="4"/>
    <x v="1"/>
    <x v="1170"/>
    <x v="3"/>
    <x v="0"/>
    <n v="6"/>
    <x v="0"/>
    <x v="1"/>
    <x v="1"/>
    <x v="523"/>
    <x v="4"/>
    <s v="United States"/>
    <x v="401"/>
    <x v="3"/>
    <s v="Yes"/>
    <x v="1"/>
    <x v="2"/>
    <d v="2019-07-21T00:00:00"/>
    <s v="Sat"/>
    <x v="1"/>
    <s v="US-2019-123834"/>
    <n v="829"/>
    <s v="Hon 61000 Series Interactive Training Tables"/>
    <s v="Kelly Williams"/>
    <n v="78577"/>
    <n v="-21"/>
    <n v="4"/>
    <n v="124"/>
  </r>
  <r>
    <n v="2"/>
    <x v="1"/>
    <x v="1330"/>
    <x v="3"/>
    <x v="1"/>
    <n v="3"/>
    <x v="0"/>
    <x v="4"/>
    <x v="2"/>
    <x v="63"/>
    <x v="1"/>
    <s v="United States"/>
    <x v="190"/>
    <x v="1"/>
    <m/>
    <x v="0"/>
    <x v="0"/>
    <d v="2019-01-07T00:00:00"/>
    <s v="Sat"/>
    <x v="11"/>
    <s v="US-2019-123862"/>
    <n v="1507"/>
    <s v="Staples"/>
    <s v="Anna Andreadi"/>
    <n v="90805"/>
    <n v="4"/>
    <n v="1"/>
    <n v="8"/>
  </r>
  <r>
    <n v="2"/>
    <x v="1"/>
    <x v="1330"/>
    <x v="3"/>
    <x v="1"/>
    <n v="3"/>
    <x v="0"/>
    <x v="11"/>
    <x v="2"/>
    <x v="63"/>
    <x v="1"/>
    <s v="United States"/>
    <x v="190"/>
    <x v="1"/>
    <m/>
    <x v="0"/>
    <x v="0"/>
    <d v="2019-01-07T00:00:00"/>
    <s v="Sat"/>
    <x v="11"/>
    <s v="US-2019-123862"/>
    <n v="1552"/>
    <s v="Tennsco Commercial Shelving"/>
    <s v="Anna Andreadi"/>
    <n v="90805"/>
    <n v="1"/>
    <n v="3"/>
    <n v="61"/>
  </r>
  <r>
    <n v="2"/>
    <x v="1"/>
    <x v="1330"/>
    <x v="3"/>
    <x v="1"/>
    <n v="3"/>
    <x v="0"/>
    <x v="15"/>
    <x v="2"/>
    <x v="63"/>
    <x v="1"/>
    <s v="United States"/>
    <x v="190"/>
    <x v="1"/>
    <m/>
    <x v="0"/>
    <x v="0"/>
    <d v="2019-01-07T00:00:00"/>
    <s v="Sat"/>
    <x v="11"/>
    <s v="US-2019-123862"/>
    <n v="78"/>
    <s v="Acme Galleria Hot Forged Steel Scissors with Colored Handles"/>
    <s v="Anna Andreadi"/>
    <n v="90805"/>
    <n v="32"/>
    <n v="7"/>
    <n v="110"/>
  </r>
  <r>
    <n v="2"/>
    <x v="1"/>
    <x v="1330"/>
    <x v="3"/>
    <x v="1"/>
    <n v="3"/>
    <x v="0"/>
    <x v="11"/>
    <x v="2"/>
    <x v="63"/>
    <x v="1"/>
    <s v="United States"/>
    <x v="190"/>
    <x v="1"/>
    <m/>
    <x v="0"/>
    <x v="0"/>
    <d v="2019-01-07T00:00:00"/>
    <s v="Sat"/>
    <x v="11"/>
    <s v="US-2019-123862"/>
    <n v="574"/>
    <s v="Eldon Fold N Roll Cart System"/>
    <s v="Anna Andreadi"/>
    <n v="90805"/>
    <n v="45"/>
    <n v="11"/>
    <n v="154"/>
  </r>
  <r>
    <n v="7"/>
    <x v="2"/>
    <x v="1281"/>
    <x v="3"/>
    <x v="0"/>
    <n v="6"/>
    <x v="1"/>
    <x v="2"/>
    <x v="2"/>
    <x v="16"/>
    <x v="12"/>
    <s v="United States"/>
    <x v="529"/>
    <x v="0"/>
    <m/>
    <x v="0"/>
    <x v="4"/>
    <d v="2019-07-06T00:00:00"/>
    <s v="Fri"/>
    <x v="1"/>
    <s v="US-2019-124303"/>
    <n v="1312"/>
    <s v="Pressboard Covers with Storage Hooks, 9 1/2 x 11, Light Blue"/>
    <s v="Chuck Magee"/>
    <n v="19120"/>
    <n v="-2"/>
    <n v="2"/>
    <n v="3"/>
  </r>
  <r>
    <n v="7"/>
    <x v="2"/>
    <x v="1281"/>
    <x v="3"/>
    <x v="0"/>
    <n v="6"/>
    <x v="1"/>
    <x v="3"/>
    <x v="2"/>
    <x v="16"/>
    <x v="12"/>
    <s v="United States"/>
    <x v="529"/>
    <x v="0"/>
    <m/>
    <x v="0"/>
    <x v="1"/>
    <d v="2019-07-06T00:00:00"/>
    <s v="Fri"/>
    <x v="1"/>
    <s v="US-2019-124303"/>
    <n v="1657"/>
    <s v="Wirebound Message Books, 5-1/2 x 4 Forms, 2 or 4 Forms per Page"/>
    <s v="Chuck Magee"/>
    <n v="19120"/>
    <n v="6"/>
    <n v="3"/>
    <n v="16"/>
  </r>
  <r>
    <n v="3"/>
    <x v="2"/>
    <x v="958"/>
    <x v="3"/>
    <x v="2"/>
    <n v="1"/>
    <x v="1"/>
    <x v="5"/>
    <x v="1"/>
    <x v="80"/>
    <x v="4"/>
    <s v="United States"/>
    <x v="510"/>
    <x v="3"/>
    <m/>
    <x v="0"/>
    <x v="2"/>
    <d v="2019-09-08T00:00:00"/>
    <s v="Sun"/>
    <x v="0"/>
    <s v="US-2019-124779"/>
    <n v="738"/>
    <s v="Global Armless Task Chair, Royal Blue"/>
    <s v="Kelly Williams"/>
    <n v="76017"/>
    <n v="-40"/>
    <n v="5"/>
    <n v="213"/>
  </r>
  <r>
    <n v="3"/>
    <x v="2"/>
    <x v="958"/>
    <x v="3"/>
    <x v="2"/>
    <n v="1"/>
    <x v="1"/>
    <x v="9"/>
    <x v="1"/>
    <x v="80"/>
    <x v="4"/>
    <s v="United States"/>
    <x v="510"/>
    <x v="3"/>
    <m/>
    <x v="0"/>
    <x v="7"/>
    <d v="2019-09-08T00:00:00"/>
    <s v="Sun"/>
    <x v="0"/>
    <s v="US-2019-124779"/>
    <n v="484"/>
    <s v="DAX Black Cherry Wood-Tone Poster Frame"/>
    <s v="Kelly Williams"/>
    <n v="76017"/>
    <n v="-12"/>
    <n v="2"/>
    <n v="21"/>
  </r>
  <r>
    <n v="3"/>
    <x v="2"/>
    <x v="958"/>
    <x v="3"/>
    <x v="2"/>
    <n v="1"/>
    <x v="1"/>
    <x v="3"/>
    <x v="2"/>
    <x v="80"/>
    <x v="4"/>
    <s v="United States"/>
    <x v="510"/>
    <x v="3"/>
    <m/>
    <x v="0"/>
    <x v="1"/>
    <d v="2019-09-08T00:00:00"/>
    <s v="Sun"/>
    <x v="0"/>
    <s v="US-2019-124779"/>
    <n v="1808"/>
    <s v="Xerox 205"/>
    <s v="Kelly Williams"/>
    <n v="76017"/>
    <n v="7"/>
    <n v="4"/>
    <n v="21"/>
  </r>
  <r>
    <n v="3"/>
    <x v="2"/>
    <x v="958"/>
    <x v="3"/>
    <x v="2"/>
    <n v="1"/>
    <x v="1"/>
    <x v="4"/>
    <x v="2"/>
    <x v="80"/>
    <x v="4"/>
    <s v="United States"/>
    <x v="510"/>
    <x v="3"/>
    <m/>
    <x v="0"/>
    <x v="1"/>
    <d v="2019-09-08T00:00:00"/>
    <s v="Sun"/>
    <x v="0"/>
    <s v="US-2019-124779"/>
    <n v="1608"/>
    <s v="Vinyl Coated Wire Paper Clips in Organizer Box, 800/Box"/>
    <s v="Kelly Williams"/>
    <n v="76017"/>
    <n v="15"/>
    <n v="5"/>
    <n v="46"/>
  </r>
  <r>
    <n v="3"/>
    <x v="2"/>
    <x v="958"/>
    <x v="3"/>
    <x v="2"/>
    <n v="1"/>
    <x v="1"/>
    <x v="2"/>
    <x v="2"/>
    <x v="80"/>
    <x v="4"/>
    <s v="United States"/>
    <x v="510"/>
    <x v="3"/>
    <m/>
    <x v="0"/>
    <x v="3"/>
    <d v="2019-09-08T00:00:00"/>
    <s v="Sun"/>
    <x v="0"/>
    <s v="US-2019-124779"/>
    <n v="1309"/>
    <s v="Premier Elliptical Ring Binder, Black"/>
    <s v="Kelly Williams"/>
    <n v="76017"/>
    <n v="-68"/>
    <n v="7"/>
    <n v="43"/>
  </r>
  <r>
    <n v="3"/>
    <x v="2"/>
    <x v="958"/>
    <x v="3"/>
    <x v="2"/>
    <n v="1"/>
    <x v="1"/>
    <x v="16"/>
    <x v="0"/>
    <x v="80"/>
    <x v="4"/>
    <s v="United States"/>
    <x v="510"/>
    <x v="3"/>
    <m/>
    <x v="0"/>
    <x v="1"/>
    <d v="2019-09-08T00:00:00"/>
    <s v="Sun"/>
    <x v="0"/>
    <s v="US-2019-124779"/>
    <n v="402"/>
    <s v="Canon PC-428 Personal Copier"/>
    <s v="Kelly Williams"/>
    <n v="76017"/>
    <n v="108"/>
    <n v="2"/>
    <n v="320"/>
  </r>
  <r>
    <n v="4"/>
    <x v="2"/>
    <x v="1053"/>
    <x v="3"/>
    <x v="1"/>
    <n v="3"/>
    <x v="0"/>
    <x v="1"/>
    <x v="1"/>
    <x v="15"/>
    <x v="11"/>
    <s v="United States"/>
    <x v="419"/>
    <x v="1"/>
    <m/>
    <x v="0"/>
    <x v="0"/>
    <d v="2019-06-25T00:00:00"/>
    <s v="Wed"/>
    <x v="9"/>
    <s v="US-2019-124821"/>
    <n v="427"/>
    <s v="Chromcraft Bull-Nose Wood Round Conference Table Top, Wood Base"/>
    <s v="Anna Andreadi"/>
    <n v="98115"/>
    <n v="148"/>
    <n v="4"/>
    <n v="871"/>
  </r>
  <r>
    <n v="5"/>
    <x v="2"/>
    <x v="1091"/>
    <x v="3"/>
    <x v="1"/>
    <n v="3"/>
    <x v="2"/>
    <x v="12"/>
    <x v="2"/>
    <x v="4"/>
    <x v="4"/>
    <s v="United States"/>
    <x v="520"/>
    <x v="3"/>
    <m/>
    <x v="0"/>
    <x v="3"/>
    <d v="2019-11-13T00:00:00"/>
    <s v="Fri"/>
    <x v="7"/>
    <s v="US-2019-124926"/>
    <n v="858"/>
    <s v="Hoover Commercial Soft Guard Upright Vacuum And Disposable Filtration Bags"/>
    <s v="Kelly Williams"/>
    <n v="77095"/>
    <n v="-25"/>
    <n v="6"/>
    <n v="9"/>
  </r>
  <r>
    <n v="5"/>
    <x v="2"/>
    <x v="963"/>
    <x v="3"/>
    <x v="1"/>
    <n v="3"/>
    <x v="0"/>
    <x v="1"/>
    <x v="1"/>
    <x v="13"/>
    <x v="10"/>
    <s v="United States"/>
    <x v="133"/>
    <x v="3"/>
    <m/>
    <x v="0"/>
    <x v="8"/>
    <d v="2019-09-08T00:00:00"/>
    <s v="Sun"/>
    <x v="0"/>
    <s v="US-2019-124968"/>
    <n v="364"/>
    <s v="BoxOffice By Design Rectangular and Half-Moon Meeting Room Tables"/>
    <s v="Kelly Williams"/>
    <n v="60610"/>
    <n v="-567"/>
    <n v="7"/>
    <n v="766"/>
  </r>
  <r>
    <n v="2"/>
    <x v="2"/>
    <x v="1010"/>
    <x v="3"/>
    <x v="2"/>
    <n v="1"/>
    <x v="1"/>
    <x v="4"/>
    <x v="2"/>
    <x v="292"/>
    <x v="25"/>
    <s v="United States"/>
    <x v="268"/>
    <x v="0"/>
    <m/>
    <x v="0"/>
    <x v="0"/>
    <d v="2019-12-11T00:00:00"/>
    <s v="Wed"/>
    <x v="6"/>
    <s v="US-2019-125213"/>
    <n v="1518"/>
    <s v="Stockwell Push Pins"/>
    <s v="Chuck Magee"/>
    <n v="7501"/>
    <n v="2"/>
    <n v="3"/>
    <n v="7"/>
  </r>
  <r>
    <n v="5"/>
    <x v="1"/>
    <x v="1130"/>
    <x v="3"/>
    <x v="0"/>
    <n v="6"/>
    <x v="0"/>
    <x v="3"/>
    <x v="2"/>
    <x v="13"/>
    <x v="10"/>
    <s v="United States"/>
    <x v="671"/>
    <x v="3"/>
    <m/>
    <x v="0"/>
    <x v="1"/>
    <d v="2019-09-23T00:00:00"/>
    <s v="Mon"/>
    <x v="0"/>
    <s v="US-2019-125647"/>
    <n v="1821"/>
    <s v="Xerox 217"/>
    <s v="Kelly Williams"/>
    <n v="60653"/>
    <n v="7"/>
    <n v="4"/>
    <n v="21"/>
  </r>
  <r>
    <n v="5"/>
    <x v="1"/>
    <x v="1130"/>
    <x v="3"/>
    <x v="0"/>
    <n v="6"/>
    <x v="0"/>
    <x v="12"/>
    <x v="2"/>
    <x v="13"/>
    <x v="10"/>
    <s v="United States"/>
    <x v="671"/>
    <x v="3"/>
    <m/>
    <x v="0"/>
    <x v="3"/>
    <d v="2019-09-23T00:00:00"/>
    <s v="Mon"/>
    <x v="0"/>
    <s v="US-2019-125647"/>
    <n v="614"/>
    <s v="Euro Pro Shark Stick Mini Vacuum"/>
    <s v="Kelly Williams"/>
    <n v="60653"/>
    <n v="-198"/>
    <n v="6"/>
    <n v="73"/>
  </r>
  <r>
    <n v="5"/>
    <x v="1"/>
    <x v="1130"/>
    <x v="3"/>
    <x v="0"/>
    <n v="6"/>
    <x v="0"/>
    <x v="0"/>
    <x v="0"/>
    <x v="13"/>
    <x v="10"/>
    <s v="United States"/>
    <x v="671"/>
    <x v="3"/>
    <m/>
    <x v="0"/>
    <x v="1"/>
    <d v="2019-09-23T00:00:00"/>
    <s v="Mon"/>
    <x v="0"/>
    <s v="US-2019-125647"/>
    <n v="1230"/>
    <s v="OtterBox Commuter Series Case - Samsung Galaxy S4"/>
    <s v="Kelly Williams"/>
    <n v="60653"/>
    <n v="-9"/>
    <n v="2"/>
    <n v="40"/>
  </r>
  <r>
    <n v="3"/>
    <x v="2"/>
    <x v="1212"/>
    <x v="3"/>
    <x v="2"/>
    <n v="1"/>
    <x v="2"/>
    <x v="9"/>
    <x v="1"/>
    <x v="49"/>
    <x v="31"/>
    <s v="United States"/>
    <x v="155"/>
    <x v="1"/>
    <m/>
    <x v="0"/>
    <x v="1"/>
    <d v="2019-09-28T00:00:00"/>
    <s v="Sat"/>
    <x v="8"/>
    <s v="US-2019-125717"/>
    <n v="481"/>
    <s v="Dana Halogen Swing-Arm Architect Lamp"/>
    <s v="Anna Andreadi"/>
    <n v="80013"/>
    <n v="3"/>
    <n v="1"/>
    <n v="33"/>
  </r>
  <r>
    <n v="3"/>
    <x v="2"/>
    <x v="1212"/>
    <x v="3"/>
    <x v="2"/>
    <n v="1"/>
    <x v="2"/>
    <x v="12"/>
    <x v="2"/>
    <x v="49"/>
    <x v="31"/>
    <s v="United States"/>
    <x v="155"/>
    <x v="1"/>
    <m/>
    <x v="0"/>
    <x v="1"/>
    <d v="2019-09-28T00:00:00"/>
    <s v="Sat"/>
    <x v="8"/>
    <s v="US-2019-125717"/>
    <n v="953"/>
    <s v="Kensington 7 Outlet MasterPiece HOMEOFFICE Power Control Center"/>
    <s v="Anna Andreadi"/>
    <n v="80013"/>
    <n v="26"/>
    <n v="2"/>
    <n v="210"/>
  </r>
  <r>
    <n v="3"/>
    <x v="2"/>
    <x v="1212"/>
    <x v="3"/>
    <x v="2"/>
    <n v="1"/>
    <x v="2"/>
    <x v="11"/>
    <x v="2"/>
    <x v="49"/>
    <x v="31"/>
    <s v="United States"/>
    <x v="155"/>
    <x v="1"/>
    <m/>
    <x v="0"/>
    <x v="1"/>
    <d v="2019-09-28T00:00:00"/>
    <s v="Sat"/>
    <x v="8"/>
    <s v="US-2019-125717"/>
    <n v="776"/>
    <s v="Gould Plastics 18-Pocket Panel Bin, 34w x 5-1/4d x 20-1/2h"/>
    <s v="Anna Andreadi"/>
    <n v="80013"/>
    <n v="-29"/>
    <n v="2"/>
    <n v="147"/>
  </r>
  <r>
    <n v="3"/>
    <x v="2"/>
    <x v="1212"/>
    <x v="3"/>
    <x v="2"/>
    <n v="1"/>
    <x v="2"/>
    <x v="3"/>
    <x v="2"/>
    <x v="49"/>
    <x v="31"/>
    <s v="United States"/>
    <x v="155"/>
    <x v="1"/>
    <m/>
    <x v="0"/>
    <x v="1"/>
    <d v="2019-09-28T00:00:00"/>
    <s v="Sat"/>
    <x v="8"/>
    <s v="US-2019-125717"/>
    <n v="1792"/>
    <s v="Xerox 1992"/>
    <s v="Anna Andreadi"/>
    <n v="80013"/>
    <n v="5"/>
    <n v="3"/>
    <n v="14"/>
  </r>
  <r>
    <n v="3"/>
    <x v="2"/>
    <x v="1212"/>
    <x v="3"/>
    <x v="2"/>
    <n v="1"/>
    <x v="2"/>
    <x v="2"/>
    <x v="2"/>
    <x v="49"/>
    <x v="31"/>
    <s v="United States"/>
    <x v="155"/>
    <x v="1"/>
    <m/>
    <x v="0"/>
    <x v="4"/>
    <d v="2019-09-28T00:00:00"/>
    <s v="Sat"/>
    <x v="8"/>
    <s v="US-2019-125717"/>
    <n v="685"/>
    <s v="GBC DocuBind P50 Personal Binding Machine"/>
    <s v="Anna Andreadi"/>
    <n v="80013"/>
    <n v="-59"/>
    <n v="4"/>
    <n v="77"/>
  </r>
  <r>
    <n v="3"/>
    <x v="2"/>
    <x v="1212"/>
    <x v="3"/>
    <x v="2"/>
    <n v="1"/>
    <x v="2"/>
    <x v="8"/>
    <x v="0"/>
    <x v="49"/>
    <x v="31"/>
    <s v="United States"/>
    <x v="155"/>
    <x v="1"/>
    <m/>
    <x v="0"/>
    <x v="1"/>
    <d v="2019-09-28T00:00:00"/>
    <s v="Sat"/>
    <x v="8"/>
    <s v="US-2019-125717"/>
    <n v="978"/>
    <s v="Lenovo 17-Key USB Numeric Keypad"/>
    <s v="Anna Andreadi"/>
    <n v="80013"/>
    <n v="1"/>
    <n v="2"/>
    <n v="54"/>
  </r>
  <r>
    <n v="3"/>
    <x v="0"/>
    <x v="1245"/>
    <x v="3"/>
    <x v="1"/>
    <n v="3"/>
    <x v="0"/>
    <x v="3"/>
    <x v="2"/>
    <x v="17"/>
    <x v="1"/>
    <s v="United States"/>
    <x v="347"/>
    <x v="1"/>
    <m/>
    <x v="0"/>
    <x v="0"/>
    <d v="2019-11-12T00:00:00"/>
    <s v="Thu"/>
    <x v="7"/>
    <s v="US-2019-125808"/>
    <n v="1690"/>
    <s v="Xerox 1899"/>
    <s v="Anna Andreadi"/>
    <n v="90032"/>
    <n v="6"/>
    <n v="2"/>
    <n v="12"/>
  </r>
  <r>
    <n v="3"/>
    <x v="2"/>
    <x v="1027"/>
    <x v="3"/>
    <x v="2"/>
    <n v="1"/>
    <x v="0"/>
    <x v="9"/>
    <x v="1"/>
    <x v="0"/>
    <x v="0"/>
    <s v="United States"/>
    <x v="674"/>
    <x v="0"/>
    <m/>
    <x v="0"/>
    <x v="0"/>
    <d v="2019-12-05T00:00:00"/>
    <s v="Thu"/>
    <x v="6"/>
    <s v="US-2019-126053"/>
    <n v="1047"/>
    <s v="Magnifier Swing Arm Lamp"/>
    <s v="Chuck Magee"/>
    <n v="10024"/>
    <n v="11"/>
    <n v="2"/>
    <n v="42"/>
  </r>
  <r>
    <n v="3"/>
    <x v="2"/>
    <x v="1027"/>
    <x v="3"/>
    <x v="2"/>
    <n v="1"/>
    <x v="0"/>
    <x v="10"/>
    <x v="2"/>
    <x v="0"/>
    <x v="0"/>
    <s v="United States"/>
    <x v="674"/>
    <x v="0"/>
    <m/>
    <x v="0"/>
    <x v="0"/>
    <d v="2019-12-05T00:00:00"/>
    <s v="Thu"/>
    <x v="6"/>
    <s v="US-2019-126053"/>
    <n v="1442"/>
    <s v="Self-Adhesive Removable Labels"/>
    <s v="Chuck Magee"/>
    <n v="10024"/>
    <n v="5"/>
    <n v="3"/>
    <n v="9"/>
  </r>
  <r>
    <n v="4"/>
    <x v="1"/>
    <x v="1171"/>
    <x v="3"/>
    <x v="0"/>
    <n v="6"/>
    <x v="1"/>
    <x v="14"/>
    <x v="1"/>
    <x v="93"/>
    <x v="16"/>
    <s v="United States"/>
    <x v="216"/>
    <x v="2"/>
    <m/>
    <x v="0"/>
    <x v="1"/>
    <d v="2019-04-14T00:00:00"/>
    <s v="Sat"/>
    <x v="4"/>
    <s v="US-2019-126060"/>
    <n v="1431"/>
    <s v="Sauder Cornerstone Collection Library"/>
    <s v="Cassandra Brandow"/>
    <n v="28314"/>
    <n v="-32"/>
    <n v="8"/>
    <n v="198"/>
  </r>
  <r>
    <n v="5"/>
    <x v="1"/>
    <x v="1072"/>
    <x v="3"/>
    <x v="0"/>
    <n v="6"/>
    <x v="1"/>
    <x v="3"/>
    <x v="2"/>
    <x v="115"/>
    <x v="4"/>
    <s v="United States"/>
    <x v="566"/>
    <x v="3"/>
    <m/>
    <x v="0"/>
    <x v="1"/>
    <d v="2019-06-29T00:00:00"/>
    <s v="Sun"/>
    <x v="1"/>
    <s v="US-2019-126081"/>
    <n v="1822"/>
    <s v="Xerox 218"/>
    <s v="Kelly Williams"/>
    <n v="75150"/>
    <n v="2"/>
    <n v="1"/>
    <n v="5"/>
  </r>
  <r>
    <n v="4"/>
    <x v="1"/>
    <x v="1041"/>
    <x v="3"/>
    <x v="0"/>
    <n v="6"/>
    <x v="0"/>
    <x v="9"/>
    <x v="1"/>
    <x v="47"/>
    <x v="8"/>
    <s v="United States"/>
    <x v="789"/>
    <x v="2"/>
    <m/>
    <x v="0"/>
    <x v="0"/>
    <d v="2019-07-03T00:00:00"/>
    <s v="Tue"/>
    <x v="1"/>
    <s v="US-2019-126179"/>
    <n v="1619"/>
    <s v="Westinghouse Floor Lamp with Metal Mesh Shade, Black"/>
    <s v="Cassandra Brandow"/>
    <n v="31907"/>
    <n v="6"/>
    <n v="1"/>
    <n v="24"/>
  </r>
  <r>
    <n v="4"/>
    <x v="1"/>
    <x v="1041"/>
    <x v="3"/>
    <x v="0"/>
    <n v="6"/>
    <x v="0"/>
    <x v="0"/>
    <x v="0"/>
    <x v="47"/>
    <x v="8"/>
    <s v="United States"/>
    <x v="789"/>
    <x v="2"/>
    <m/>
    <x v="0"/>
    <x v="0"/>
    <d v="2019-07-03T00:00:00"/>
    <s v="Tue"/>
    <x v="1"/>
    <s v="US-2019-126179"/>
    <n v="1322"/>
    <s v="Pyle PMP37LED"/>
    <s v="Cassandra Brandow"/>
    <n v="31907"/>
    <n v="78"/>
    <n v="3"/>
    <n v="288"/>
  </r>
  <r>
    <n v="4"/>
    <x v="1"/>
    <x v="1278"/>
    <x v="3"/>
    <x v="0"/>
    <n v="6"/>
    <x v="0"/>
    <x v="7"/>
    <x v="2"/>
    <x v="276"/>
    <x v="42"/>
    <s v="United States"/>
    <x v="378"/>
    <x v="0"/>
    <m/>
    <x v="0"/>
    <x v="0"/>
    <d v="2019-01-19T00:00:00"/>
    <s v="Thu"/>
    <x v="11"/>
    <s v="US-2019-127292"/>
    <n v="1292"/>
    <s v="Poly String Tie Envelopes"/>
    <s v="Chuck Magee"/>
    <m/>
    <n v="1"/>
    <n v="1"/>
    <n v="2"/>
  </r>
  <r>
    <n v="4"/>
    <x v="1"/>
    <x v="1278"/>
    <x v="3"/>
    <x v="0"/>
    <n v="6"/>
    <x v="0"/>
    <x v="3"/>
    <x v="2"/>
    <x v="276"/>
    <x v="42"/>
    <s v="United States"/>
    <x v="378"/>
    <x v="0"/>
    <m/>
    <x v="0"/>
    <x v="0"/>
    <d v="2019-01-19T00:00:00"/>
    <s v="Thu"/>
    <x v="11"/>
    <s v="US-2019-127292"/>
    <n v="1671"/>
    <s v="Xerox 1881"/>
    <s v="Chuck Magee"/>
    <m/>
    <n v="6"/>
    <n v="1"/>
    <n v="12"/>
  </r>
  <r>
    <n v="4"/>
    <x v="1"/>
    <x v="1278"/>
    <x v="3"/>
    <x v="0"/>
    <n v="6"/>
    <x v="0"/>
    <x v="12"/>
    <x v="2"/>
    <x v="276"/>
    <x v="42"/>
    <s v="United States"/>
    <x v="378"/>
    <x v="0"/>
    <m/>
    <x v="0"/>
    <x v="0"/>
    <d v="2019-01-19T00:00:00"/>
    <s v="Thu"/>
    <x v="11"/>
    <s v="US-2019-127292"/>
    <n v="172"/>
    <s v="Avanti 4.4 Cu. Ft. Refrigerator"/>
    <s v="Chuck Magee"/>
    <m/>
    <n v="152"/>
    <n v="3"/>
    <n v="543"/>
  </r>
  <r>
    <n v="4"/>
    <x v="1"/>
    <x v="1278"/>
    <x v="3"/>
    <x v="0"/>
    <n v="6"/>
    <x v="0"/>
    <x v="3"/>
    <x v="2"/>
    <x v="276"/>
    <x v="42"/>
    <s v="United States"/>
    <x v="378"/>
    <x v="0"/>
    <m/>
    <x v="0"/>
    <x v="0"/>
    <d v="2019-01-19T00:00:00"/>
    <s v="Thu"/>
    <x v="11"/>
    <s v="US-2019-127292"/>
    <n v="1702"/>
    <s v="Xerox 191"/>
    <s v="Chuck Magee"/>
    <m/>
    <n v="38"/>
    <n v="4"/>
    <n v="80"/>
  </r>
  <r>
    <n v="4"/>
    <x v="1"/>
    <x v="1252"/>
    <x v="3"/>
    <x v="0"/>
    <n v="6"/>
    <x v="0"/>
    <x v="2"/>
    <x v="2"/>
    <x v="13"/>
    <x v="10"/>
    <s v="United States"/>
    <x v="82"/>
    <x v="3"/>
    <m/>
    <x v="0"/>
    <x v="3"/>
    <d v="2019-01-29T00:00:00"/>
    <s v="Sun"/>
    <x v="3"/>
    <s v="US-2019-127341"/>
    <n v="680"/>
    <s v="GBC Clear Cover, 8-1/2 x 11, unpunched, 25 covers per pack"/>
    <s v="Kelly Williams"/>
    <n v="60653"/>
    <n v="-21"/>
    <n v="4"/>
    <n v="12"/>
  </r>
  <r>
    <n v="4"/>
    <x v="1"/>
    <x v="1170"/>
    <x v="3"/>
    <x v="0"/>
    <n v="6"/>
    <x v="2"/>
    <x v="3"/>
    <x v="2"/>
    <x v="57"/>
    <x v="25"/>
    <s v="United States"/>
    <x v="18"/>
    <x v="0"/>
    <m/>
    <x v="0"/>
    <x v="0"/>
    <d v="2019-07-21T00:00:00"/>
    <s v="Sat"/>
    <x v="1"/>
    <s v="US-2019-127719"/>
    <n v="1793"/>
    <s v="Xerox 1993"/>
    <s v="Chuck Magee"/>
    <n v="7060"/>
    <n v="3"/>
    <n v="1"/>
    <n v="6"/>
  </r>
  <r>
    <n v="7"/>
    <x v="2"/>
    <x v="997"/>
    <x v="3"/>
    <x v="0"/>
    <n v="6"/>
    <x v="1"/>
    <x v="7"/>
    <x v="2"/>
    <x v="60"/>
    <x v="27"/>
    <s v="United States"/>
    <x v="648"/>
    <x v="2"/>
    <m/>
    <x v="0"/>
    <x v="1"/>
    <d v="2019-11-24T00:00:00"/>
    <s v="Tue"/>
    <x v="6"/>
    <s v="US-2019-128118"/>
    <n v="1256"/>
    <s v="Peel &amp; Seel Recycled Catalog Envelopes, Brown"/>
    <s v="Cassandra Brandow"/>
    <n v="38109"/>
    <n v="24"/>
    <n v="7"/>
    <n v="65"/>
  </r>
  <r>
    <n v="7"/>
    <x v="2"/>
    <x v="997"/>
    <x v="3"/>
    <x v="0"/>
    <n v="6"/>
    <x v="1"/>
    <x v="2"/>
    <x v="2"/>
    <x v="60"/>
    <x v="27"/>
    <s v="United States"/>
    <x v="648"/>
    <x v="2"/>
    <m/>
    <x v="0"/>
    <x v="4"/>
    <d v="2019-11-24T00:00:00"/>
    <s v="Tue"/>
    <x v="6"/>
    <s v="US-2019-128118"/>
    <n v="1069"/>
    <s v="Mead 1st Gear 2 Zipper Binder, Asst. Colors"/>
    <s v="Cassandra Brandow"/>
    <n v="38109"/>
    <n v="-8"/>
    <n v="3"/>
    <n v="12"/>
  </r>
  <r>
    <n v="3"/>
    <x v="0"/>
    <x v="1086"/>
    <x v="3"/>
    <x v="1"/>
    <n v="3"/>
    <x v="1"/>
    <x v="8"/>
    <x v="0"/>
    <x v="17"/>
    <x v="1"/>
    <s v="United States"/>
    <x v="55"/>
    <x v="1"/>
    <m/>
    <x v="0"/>
    <x v="0"/>
    <d v="2019-05-02T00:00:00"/>
    <s v="Mon"/>
    <x v="5"/>
    <s v="US-2019-128398"/>
    <n v="1023"/>
    <s v="Logitech MX Performance Wireless Mouse"/>
    <s v="Anna Andreadi"/>
    <n v="90049"/>
    <n v="59"/>
    <n v="4"/>
    <n v="160"/>
  </r>
  <r>
    <n v="7"/>
    <x v="2"/>
    <x v="1192"/>
    <x v="3"/>
    <x v="0"/>
    <n v="6"/>
    <x v="0"/>
    <x v="12"/>
    <x v="2"/>
    <x v="61"/>
    <x v="11"/>
    <s v="United States"/>
    <x v="472"/>
    <x v="1"/>
    <m/>
    <x v="0"/>
    <x v="0"/>
    <d v="2019-11-10T00:00:00"/>
    <s v="Tue"/>
    <x v="7"/>
    <s v="US-2019-128447"/>
    <n v="612"/>
    <s v="Eureka The Boss Lite 10-Amp Upright Vacuum, Blue"/>
    <s v="Anna Andreadi"/>
    <n v="99301"/>
    <n v="112"/>
    <n v="5"/>
    <n v="401"/>
  </r>
  <r>
    <n v="7"/>
    <x v="2"/>
    <x v="1192"/>
    <x v="3"/>
    <x v="0"/>
    <n v="6"/>
    <x v="0"/>
    <x v="2"/>
    <x v="2"/>
    <x v="61"/>
    <x v="11"/>
    <s v="United States"/>
    <x v="472"/>
    <x v="1"/>
    <m/>
    <x v="0"/>
    <x v="1"/>
    <d v="2019-11-10T00:00:00"/>
    <s v="Tue"/>
    <x v="7"/>
    <s v="US-2019-128447"/>
    <n v="719"/>
    <s v="GBC VeloBinder Manual Binding System"/>
    <s v="Anna Andreadi"/>
    <n v="99301"/>
    <n v="10"/>
    <n v="1"/>
    <n v="29"/>
  </r>
  <r>
    <n v="3"/>
    <x v="2"/>
    <x v="1206"/>
    <x v="3"/>
    <x v="2"/>
    <n v="1"/>
    <x v="1"/>
    <x v="8"/>
    <x v="0"/>
    <x v="164"/>
    <x v="36"/>
    <s v="United States"/>
    <x v="589"/>
    <x v="0"/>
    <m/>
    <x v="0"/>
    <x v="0"/>
    <d v="2019-04-24T00:00:00"/>
    <s v="Tue"/>
    <x v="4"/>
    <s v="US-2019-128832"/>
    <n v="1601"/>
    <s v="V7 USB Numeric Keypad"/>
    <s v="Chuck Magee"/>
    <n v="2908"/>
    <n v="5"/>
    <n v="2"/>
    <n v="70"/>
  </r>
  <r>
    <n v="2"/>
    <x v="2"/>
    <x v="1005"/>
    <x v="3"/>
    <x v="2"/>
    <n v="1"/>
    <x v="1"/>
    <x v="1"/>
    <x v="1"/>
    <x v="247"/>
    <x v="5"/>
    <s v="United States"/>
    <x v="782"/>
    <x v="2"/>
    <m/>
    <x v="0"/>
    <x v="0"/>
    <d v="2019-07-15T00:00:00"/>
    <s v="Sun"/>
    <x v="1"/>
    <s v="US-2019-128951"/>
    <n v="827"/>
    <s v="Hon 5100 Series Wood Tables"/>
    <s v="Cassandra Brandow"/>
    <n v="23434"/>
    <n v="157"/>
    <n v="3"/>
    <n v="873"/>
  </r>
  <r>
    <n v="2"/>
    <x v="2"/>
    <x v="1005"/>
    <x v="3"/>
    <x v="2"/>
    <n v="1"/>
    <x v="1"/>
    <x v="3"/>
    <x v="2"/>
    <x v="247"/>
    <x v="5"/>
    <s v="United States"/>
    <x v="782"/>
    <x v="2"/>
    <m/>
    <x v="0"/>
    <x v="0"/>
    <d v="2019-07-15T00:00:00"/>
    <s v="Sun"/>
    <x v="1"/>
    <s v="US-2019-128951"/>
    <n v="1799"/>
    <s v="Xerox 1999"/>
    <s v="Cassandra Brandow"/>
    <n v="23434"/>
    <n v="6"/>
    <n v="2"/>
    <n v="13"/>
  </r>
  <r>
    <n v="2"/>
    <x v="2"/>
    <x v="1005"/>
    <x v="3"/>
    <x v="2"/>
    <n v="1"/>
    <x v="1"/>
    <x v="12"/>
    <x v="2"/>
    <x v="247"/>
    <x v="5"/>
    <s v="United States"/>
    <x v="782"/>
    <x v="2"/>
    <m/>
    <x v="0"/>
    <x v="0"/>
    <d v="2019-07-15T00:00:00"/>
    <s v="Sun"/>
    <x v="1"/>
    <s v="US-2019-128951"/>
    <n v="292"/>
    <s v="Belkin 8 Outlet SurgeMaster II Gold Surge Protector"/>
    <s v="Cassandra Brandow"/>
    <n v="23434"/>
    <n v="50"/>
    <n v="3"/>
    <n v="180"/>
  </r>
  <r>
    <n v="5"/>
    <x v="1"/>
    <x v="1226"/>
    <x v="3"/>
    <x v="0"/>
    <n v="6"/>
    <x v="1"/>
    <x v="11"/>
    <x v="2"/>
    <x v="13"/>
    <x v="10"/>
    <s v="United States"/>
    <x v="555"/>
    <x v="3"/>
    <m/>
    <x v="0"/>
    <x v="1"/>
    <d v="2019-04-17T00:00:00"/>
    <s v="Tue"/>
    <x v="4"/>
    <s v="US-2019-129203"/>
    <n v="419"/>
    <s v="Carina Media Storage Towers in Natural &amp; Black"/>
    <s v="Kelly Williams"/>
    <n v="60653"/>
    <n v="-44"/>
    <n v="4"/>
    <n v="195"/>
  </r>
  <r>
    <n v="6"/>
    <x v="0"/>
    <x v="1097"/>
    <x v="3"/>
    <x v="0"/>
    <n v="6"/>
    <x v="2"/>
    <x v="10"/>
    <x v="2"/>
    <x v="209"/>
    <x v="27"/>
    <s v="United States"/>
    <x v="19"/>
    <x v="2"/>
    <m/>
    <x v="0"/>
    <x v="1"/>
    <d v="2019-03-17T00:00:00"/>
    <s v="Tue"/>
    <x v="2"/>
    <s v="US-2019-129224"/>
    <n v="181"/>
    <s v="Avery 474"/>
    <s v="Cassandra Brandow"/>
    <n v="37918"/>
    <n v="2"/>
    <n v="2"/>
    <n v="5"/>
  </r>
  <r>
    <n v="4"/>
    <x v="1"/>
    <x v="958"/>
    <x v="3"/>
    <x v="0"/>
    <n v="6"/>
    <x v="0"/>
    <x v="9"/>
    <x v="1"/>
    <x v="17"/>
    <x v="1"/>
    <s v="United States"/>
    <x v="3"/>
    <x v="1"/>
    <m/>
    <x v="0"/>
    <x v="0"/>
    <d v="2019-09-07T00:00:00"/>
    <s v="Sat"/>
    <x v="0"/>
    <s v="US-2019-129441"/>
    <n v="1540"/>
    <s v="Tenex Chairmats For Use With Carpeted Floors"/>
    <s v="Anna Andreadi"/>
    <n v="90032"/>
    <n v="2"/>
    <n v="3"/>
    <n v="48"/>
  </r>
  <r>
    <n v="6"/>
    <x v="0"/>
    <x v="1052"/>
    <x v="3"/>
    <x v="0"/>
    <n v="6"/>
    <x v="2"/>
    <x v="3"/>
    <x v="2"/>
    <x v="246"/>
    <x v="24"/>
    <s v="United States"/>
    <x v="240"/>
    <x v="0"/>
    <m/>
    <x v="0"/>
    <x v="0"/>
    <d v="2019-07-03T00:00:00"/>
    <s v="Tue"/>
    <x v="1"/>
    <s v="US-2019-129777"/>
    <n v="1671"/>
    <s v="Xerox 1881"/>
    <s v="Chuck Magee"/>
    <n v="2169"/>
    <n v="12"/>
    <n v="2"/>
    <n v="25"/>
  </r>
  <r>
    <n v="6"/>
    <x v="0"/>
    <x v="1052"/>
    <x v="3"/>
    <x v="0"/>
    <n v="6"/>
    <x v="2"/>
    <x v="8"/>
    <x v="0"/>
    <x v="246"/>
    <x v="24"/>
    <s v="United States"/>
    <x v="240"/>
    <x v="0"/>
    <m/>
    <x v="0"/>
    <x v="0"/>
    <d v="2019-07-03T00:00:00"/>
    <s v="Tue"/>
    <x v="1"/>
    <s v="US-2019-129777"/>
    <n v="1580"/>
    <s v="TRENDnet 56K USB 2.0 Phone, Internet and Fax Modem"/>
    <s v="Chuck Magee"/>
    <n v="2169"/>
    <n v="93"/>
    <n v="10"/>
    <n v="259"/>
  </r>
  <r>
    <n v="6"/>
    <x v="0"/>
    <x v="1158"/>
    <x v="3"/>
    <x v="0"/>
    <n v="6"/>
    <x v="2"/>
    <x v="2"/>
    <x v="2"/>
    <x v="80"/>
    <x v="4"/>
    <s v="United States"/>
    <x v="634"/>
    <x v="3"/>
    <m/>
    <x v="0"/>
    <x v="3"/>
    <d v="2019-09-30T00:00:00"/>
    <s v="Mon"/>
    <x v="8"/>
    <s v="US-2019-130603"/>
    <n v="692"/>
    <s v="GBC Instant Report Kit"/>
    <s v="Kelly Williams"/>
    <n v="76017"/>
    <n v="-17"/>
    <n v="9"/>
    <n v="12"/>
  </r>
  <r>
    <n v="3"/>
    <x v="2"/>
    <x v="1163"/>
    <x v="3"/>
    <x v="2"/>
    <n v="1"/>
    <x v="0"/>
    <x v="9"/>
    <x v="1"/>
    <x v="208"/>
    <x v="11"/>
    <s v="United States"/>
    <x v="728"/>
    <x v="1"/>
    <m/>
    <x v="0"/>
    <x v="0"/>
    <d v="2019-09-07T00:00:00"/>
    <s v="Sat"/>
    <x v="0"/>
    <s v="US-2019-130687"/>
    <n v="497"/>
    <s v="DAX Two-Tone Silver Metal Document Frame"/>
    <s v="Anna Andreadi"/>
    <n v="98026"/>
    <n v="35"/>
    <n v="4"/>
    <n v="81"/>
  </r>
  <r>
    <n v="3"/>
    <x v="2"/>
    <x v="1163"/>
    <x v="3"/>
    <x v="2"/>
    <n v="1"/>
    <x v="0"/>
    <x v="6"/>
    <x v="2"/>
    <x v="208"/>
    <x v="11"/>
    <s v="United States"/>
    <x v="728"/>
    <x v="1"/>
    <m/>
    <x v="0"/>
    <x v="0"/>
    <d v="2019-09-07T00:00:00"/>
    <s v="Sat"/>
    <x v="0"/>
    <s v="US-2019-130687"/>
    <n v="352"/>
    <s v="Boston 1799 Powerhouse Electric Pencil Sharpener"/>
    <s v="Anna Andreadi"/>
    <n v="98026"/>
    <n v="7"/>
    <n v="1"/>
    <n v="26"/>
  </r>
  <r>
    <n v="3"/>
    <x v="2"/>
    <x v="1163"/>
    <x v="3"/>
    <x v="2"/>
    <n v="1"/>
    <x v="0"/>
    <x v="0"/>
    <x v="0"/>
    <x v="208"/>
    <x v="11"/>
    <s v="United States"/>
    <x v="728"/>
    <x v="1"/>
    <m/>
    <x v="0"/>
    <x v="1"/>
    <d v="2019-09-07T00:00:00"/>
    <s v="Sat"/>
    <x v="0"/>
    <s v="US-2019-130687"/>
    <n v="972"/>
    <s v="Konftel 250 Conference phone - Charcoal black"/>
    <s v="Anna Andreadi"/>
    <n v="98026"/>
    <n v="34"/>
    <n v="2"/>
    <n v="456"/>
  </r>
  <r>
    <n v="5"/>
    <x v="1"/>
    <x v="1235"/>
    <x v="3"/>
    <x v="0"/>
    <n v="6"/>
    <x v="0"/>
    <x v="5"/>
    <x v="1"/>
    <x v="127"/>
    <x v="34"/>
    <s v="United States"/>
    <x v="182"/>
    <x v="3"/>
    <m/>
    <x v="0"/>
    <x v="0"/>
    <d v="2019-07-29T00:00:00"/>
    <s v="Sun"/>
    <x v="10"/>
    <s v="US-2019-130953"/>
    <n v="1213"/>
    <s v="Office Star Flex Back Scooter Chair with Aluminum Finish Frame"/>
    <s v="Kelly Williams"/>
    <n v="73120"/>
    <n v="73"/>
    <n v="3"/>
    <n v="303"/>
  </r>
  <r>
    <n v="5"/>
    <x v="1"/>
    <x v="1235"/>
    <x v="3"/>
    <x v="0"/>
    <n v="6"/>
    <x v="0"/>
    <x v="12"/>
    <x v="2"/>
    <x v="127"/>
    <x v="34"/>
    <s v="United States"/>
    <x v="182"/>
    <x v="3"/>
    <m/>
    <x v="0"/>
    <x v="0"/>
    <d v="2019-07-29T00:00:00"/>
    <s v="Sun"/>
    <x v="10"/>
    <s v="US-2019-130953"/>
    <n v="815"/>
    <s v="Holmes Replacement Filter for HEPA Air Cleaner, Very Large Room, HEPA Filter"/>
    <s v="Kelly Williams"/>
    <n v="73120"/>
    <n v="61"/>
    <n v="2"/>
    <n v="138"/>
  </r>
  <r>
    <n v="5"/>
    <x v="1"/>
    <x v="1235"/>
    <x v="3"/>
    <x v="0"/>
    <n v="6"/>
    <x v="0"/>
    <x v="2"/>
    <x v="2"/>
    <x v="127"/>
    <x v="34"/>
    <s v="United States"/>
    <x v="182"/>
    <x v="3"/>
    <m/>
    <x v="0"/>
    <x v="0"/>
    <d v="2019-07-29T00:00:00"/>
    <s v="Sun"/>
    <x v="10"/>
    <s v="US-2019-130953"/>
    <n v="698"/>
    <s v="GBC Poly Designer Binding Covers"/>
    <s v="Kelly Williams"/>
    <n v="73120"/>
    <n v="16"/>
    <n v="2"/>
    <n v="33"/>
  </r>
  <r>
    <n v="5"/>
    <x v="1"/>
    <x v="1235"/>
    <x v="3"/>
    <x v="0"/>
    <n v="6"/>
    <x v="0"/>
    <x v="0"/>
    <x v="0"/>
    <x v="127"/>
    <x v="34"/>
    <s v="United States"/>
    <x v="182"/>
    <x v="3"/>
    <m/>
    <x v="0"/>
    <x v="0"/>
    <d v="2019-07-29T00:00:00"/>
    <s v="Sun"/>
    <x v="10"/>
    <s v="US-2019-130953"/>
    <n v="1176"/>
    <s v="Nortel Meridian M3904 Professional Digital phone"/>
    <s v="Kelly Williams"/>
    <n v="73120"/>
    <n v="134"/>
    <n v="3"/>
    <n v="462"/>
  </r>
  <r>
    <n v="0"/>
    <x v="0"/>
    <x v="981"/>
    <x v="3"/>
    <x v="3"/>
    <n v="0"/>
    <x v="0"/>
    <x v="3"/>
    <x v="2"/>
    <x v="16"/>
    <x v="12"/>
    <s v="United States"/>
    <x v="786"/>
    <x v="0"/>
    <m/>
    <x v="0"/>
    <x v="1"/>
    <d v="2019-06-10T00:00:00"/>
    <s v="Tue"/>
    <x v="9"/>
    <s v="US-2019-131583"/>
    <n v="1346"/>
    <s v="REDIFORM Incoming/Outgoing Call Register, 11 X 8 1/2, 100 Messages"/>
    <s v="Chuck Magee"/>
    <n v="19143"/>
    <n v="15"/>
    <n v="6"/>
    <n v="40"/>
  </r>
  <r>
    <n v="4"/>
    <x v="1"/>
    <x v="981"/>
    <x v="3"/>
    <x v="0"/>
    <n v="6"/>
    <x v="2"/>
    <x v="9"/>
    <x v="1"/>
    <x v="1"/>
    <x v="1"/>
    <s v="United States"/>
    <x v="166"/>
    <x v="1"/>
    <m/>
    <x v="0"/>
    <x v="0"/>
    <d v="2019-06-06T00:00:00"/>
    <s v="Fri"/>
    <x v="9"/>
    <s v="US-2019-131849"/>
    <n v="551"/>
    <s v="Eldon 300 Class Desk Accessories, Black"/>
    <s v="Anna Andreadi"/>
    <n v="94122"/>
    <n v="2"/>
    <n v="1"/>
    <n v="5"/>
  </r>
  <r>
    <n v="4"/>
    <x v="1"/>
    <x v="981"/>
    <x v="3"/>
    <x v="0"/>
    <n v="6"/>
    <x v="2"/>
    <x v="11"/>
    <x v="2"/>
    <x v="1"/>
    <x v="1"/>
    <s v="United States"/>
    <x v="166"/>
    <x v="1"/>
    <m/>
    <x v="0"/>
    <x v="0"/>
    <d v="2019-06-06T00:00:00"/>
    <s v="Fri"/>
    <x v="9"/>
    <s v="US-2019-131849"/>
    <n v="1514"/>
    <s v="Sterilite Show Offs Storage Containers"/>
    <s v="Anna Andreadi"/>
    <n v="94122"/>
    <n v="0"/>
    <n v="5"/>
    <n v="26"/>
  </r>
  <r>
    <n v="3"/>
    <x v="2"/>
    <x v="1055"/>
    <x v="3"/>
    <x v="2"/>
    <n v="1"/>
    <x v="0"/>
    <x v="6"/>
    <x v="2"/>
    <x v="16"/>
    <x v="12"/>
    <s v="United States"/>
    <x v="538"/>
    <x v="0"/>
    <m/>
    <x v="0"/>
    <x v="1"/>
    <d v="2019-12-08T00:00:00"/>
    <s v="Sun"/>
    <x v="6"/>
    <s v="US-2019-131961"/>
    <n v="323"/>
    <s v="BIC Brite Liner Highlighters"/>
    <s v="Chuck Magee"/>
    <n v="19140"/>
    <n v="4"/>
    <n v="4"/>
    <n v="13"/>
  </r>
  <r>
    <n v="3"/>
    <x v="2"/>
    <x v="1055"/>
    <x v="3"/>
    <x v="2"/>
    <n v="1"/>
    <x v="0"/>
    <x v="0"/>
    <x v="0"/>
    <x v="16"/>
    <x v="12"/>
    <s v="United States"/>
    <x v="538"/>
    <x v="0"/>
    <m/>
    <x v="0"/>
    <x v="6"/>
    <d v="2019-12-08T00:00:00"/>
    <s v="Sun"/>
    <x v="6"/>
    <s v="US-2019-131961"/>
    <n v="911"/>
    <s v="iHome FM Clock Radio with Lightning Dock"/>
    <s v="Chuck Magee"/>
    <n v="19140"/>
    <n v="-21"/>
    <n v="2"/>
    <n v="84"/>
  </r>
  <r>
    <n v="4"/>
    <x v="1"/>
    <x v="1206"/>
    <x v="3"/>
    <x v="0"/>
    <n v="6"/>
    <x v="2"/>
    <x v="9"/>
    <x v="1"/>
    <x v="179"/>
    <x v="27"/>
    <s v="United States"/>
    <x v="656"/>
    <x v="2"/>
    <m/>
    <x v="0"/>
    <x v="1"/>
    <d v="2019-04-23T00:00:00"/>
    <s v="Mon"/>
    <x v="4"/>
    <s v="US-2019-132031"/>
    <n v="1541"/>
    <s v="Tenex Chairmats For Use with Hard Floors"/>
    <s v="Cassandra Brandow"/>
    <n v="37042"/>
    <n v="-12"/>
    <n v="3"/>
    <n v="78"/>
  </r>
  <r>
    <n v="4"/>
    <x v="1"/>
    <x v="1206"/>
    <x v="3"/>
    <x v="0"/>
    <n v="6"/>
    <x v="2"/>
    <x v="14"/>
    <x v="1"/>
    <x v="179"/>
    <x v="27"/>
    <s v="United States"/>
    <x v="656"/>
    <x v="2"/>
    <m/>
    <x v="0"/>
    <x v="1"/>
    <d v="2019-04-23T00:00:00"/>
    <s v="Mon"/>
    <x v="4"/>
    <s v="US-2019-132031"/>
    <n v="1228"/>
    <s v="OSullivan 4-Shelf Bookcase in Odessa Pine"/>
    <s v="Cassandra Brandow"/>
    <n v="37042"/>
    <n v="-15"/>
    <n v="4"/>
    <n v="387"/>
  </r>
  <r>
    <n v="4"/>
    <x v="1"/>
    <x v="1206"/>
    <x v="3"/>
    <x v="0"/>
    <n v="6"/>
    <x v="2"/>
    <x v="10"/>
    <x v="2"/>
    <x v="179"/>
    <x v="27"/>
    <s v="United States"/>
    <x v="656"/>
    <x v="2"/>
    <m/>
    <x v="0"/>
    <x v="1"/>
    <d v="2019-04-23T00:00:00"/>
    <s v="Mon"/>
    <x v="4"/>
    <s v="US-2019-132031"/>
    <n v="205"/>
    <s v="Avery 496"/>
    <s v="Cassandra Brandow"/>
    <n v="37042"/>
    <n v="1"/>
    <n v="1"/>
    <n v="3"/>
  </r>
  <r>
    <n v="4"/>
    <x v="1"/>
    <x v="1206"/>
    <x v="3"/>
    <x v="0"/>
    <n v="6"/>
    <x v="2"/>
    <x v="8"/>
    <x v="0"/>
    <x v="179"/>
    <x v="27"/>
    <s v="United States"/>
    <x v="656"/>
    <x v="2"/>
    <m/>
    <x v="0"/>
    <x v="1"/>
    <d v="2019-04-23T00:00:00"/>
    <s v="Mon"/>
    <x v="4"/>
    <s v="US-2019-132031"/>
    <n v="1058"/>
    <s v="Maxell 4.7GB DVD-R"/>
    <s v="Cassandra Brandow"/>
    <n v="37042"/>
    <n v="12"/>
    <n v="2"/>
    <n v="45"/>
  </r>
  <r>
    <n v="6"/>
    <x v="0"/>
    <x v="1103"/>
    <x v="3"/>
    <x v="0"/>
    <n v="6"/>
    <x v="0"/>
    <x v="14"/>
    <x v="1"/>
    <x v="442"/>
    <x v="31"/>
    <s v="United States"/>
    <x v="73"/>
    <x v="1"/>
    <m/>
    <x v="0"/>
    <x v="4"/>
    <d v="2019-09-23T00:00:00"/>
    <s v="Mon"/>
    <x v="0"/>
    <s v="US-2019-132059"/>
    <n v="170"/>
    <s v="Atlantic Metals Mobile 5-Shelf Bookcases, Custom Colors"/>
    <s v="Anna Andreadi"/>
    <n v="80525"/>
    <n v="-241"/>
    <n v="2"/>
    <n v="181"/>
  </r>
  <r>
    <n v="6"/>
    <x v="0"/>
    <x v="1103"/>
    <x v="3"/>
    <x v="0"/>
    <n v="6"/>
    <x v="0"/>
    <x v="8"/>
    <x v="0"/>
    <x v="442"/>
    <x v="31"/>
    <s v="United States"/>
    <x v="73"/>
    <x v="1"/>
    <m/>
    <x v="0"/>
    <x v="1"/>
    <d v="2019-09-23T00:00:00"/>
    <s v="Mon"/>
    <x v="0"/>
    <s v="US-2019-132059"/>
    <n v="296"/>
    <s v="Belkin F8E887 USB Wired Ergonomic Keyboard"/>
    <s v="Anna Andreadi"/>
    <n v="80525"/>
    <n v="1"/>
    <n v="2"/>
    <n v="48"/>
  </r>
  <r>
    <n v="5"/>
    <x v="1"/>
    <x v="1168"/>
    <x v="3"/>
    <x v="0"/>
    <n v="6"/>
    <x v="1"/>
    <x v="2"/>
    <x v="2"/>
    <x v="13"/>
    <x v="10"/>
    <s v="United States"/>
    <x v="491"/>
    <x v="3"/>
    <m/>
    <x v="0"/>
    <x v="3"/>
    <d v="2019-06-16T00:00:00"/>
    <s v="Mon"/>
    <x v="9"/>
    <s v="US-2019-132206"/>
    <n v="1520"/>
    <s v="Storex DuraTech Recycled Plastic Frosted Binders"/>
    <s v="Kelly Williams"/>
    <n v="60653"/>
    <n v="-9"/>
    <n v="7"/>
    <n v="6"/>
  </r>
  <r>
    <n v="4"/>
    <x v="1"/>
    <x v="1044"/>
    <x v="3"/>
    <x v="0"/>
    <n v="6"/>
    <x v="1"/>
    <x v="8"/>
    <x v="0"/>
    <x v="65"/>
    <x v="3"/>
    <s v="United States"/>
    <x v="142"/>
    <x v="1"/>
    <m/>
    <x v="0"/>
    <x v="1"/>
    <d v="2019-11-12T00:00:00"/>
    <s v="Thu"/>
    <x v="7"/>
    <s v="US-2019-132220"/>
    <n v="1408"/>
    <s v="SanDisk Ultra 16 GB MicroSDHC Class 10 Memory Card"/>
    <s v="Anna Andreadi"/>
    <n v="85281"/>
    <n v="-11"/>
    <n v="6"/>
    <n v="62"/>
  </r>
  <r>
    <n v="6"/>
    <x v="0"/>
    <x v="1264"/>
    <x v="3"/>
    <x v="0"/>
    <n v="6"/>
    <x v="2"/>
    <x v="2"/>
    <x v="2"/>
    <x v="184"/>
    <x v="14"/>
    <s v="United States"/>
    <x v="323"/>
    <x v="2"/>
    <m/>
    <x v="0"/>
    <x v="0"/>
    <d v="2019-05-27T00:00:00"/>
    <s v="Fri"/>
    <x v="9"/>
    <s v="US-2019-132297"/>
    <n v="328"/>
    <s v="Binding Machine Supplies"/>
    <s v="Cassandra Brandow"/>
    <n v="40214"/>
    <n v="28"/>
    <n v="2"/>
    <n v="58"/>
  </r>
  <r>
    <n v="6"/>
    <x v="0"/>
    <x v="1264"/>
    <x v="3"/>
    <x v="0"/>
    <n v="6"/>
    <x v="2"/>
    <x v="0"/>
    <x v="0"/>
    <x v="184"/>
    <x v="14"/>
    <s v="United States"/>
    <x v="323"/>
    <x v="2"/>
    <m/>
    <x v="0"/>
    <x v="0"/>
    <d v="2019-05-27T00:00:00"/>
    <s v="Fri"/>
    <x v="9"/>
    <s v="US-2019-132297"/>
    <n v="775"/>
    <s v="Google Nexus 5"/>
    <s v="Cassandra Brandow"/>
    <n v="40214"/>
    <n v="135"/>
    <n v="3"/>
    <n v="540"/>
  </r>
  <r>
    <n v="2"/>
    <x v="2"/>
    <x v="1156"/>
    <x v="3"/>
    <x v="2"/>
    <n v="1"/>
    <x v="2"/>
    <x v="1"/>
    <x v="1"/>
    <x v="16"/>
    <x v="12"/>
    <s v="United States"/>
    <x v="194"/>
    <x v="0"/>
    <m/>
    <x v="0"/>
    <x v="6"/>
    <d v="2019-08-22T00:00:00"/>
    <s v="Sun"/>
    <x v="10"/>
    <s v="US-2019-132381"/>
    <n v="312"/>
    <s v="Bevis Boat-Shaped Conference Table"/>
    <s v="Chuck Magee"/>
    <n v="19143"/>
    <n v="-84"/>
    <n v="2"/>
    <n v="315"/>
  </r>
  <r>
    <n v="3"/>
    <x v="2"/>
    <x v="980"/>
    <x v="3"/>
    <x v="2"/>
    <n v="1"/>
    <x v="0"/>
    <x v="4"/>
    <x v="2"/>
    <x v="15"/>
    <x v="11"/>
    <s v="United States"/>
    <x v="771"/>
    <x v="1"/>
    <m/>
    <x v="0"/>
    <x v="0"/>
    <d v="2019-11-18T00:00:00"/>
    <s v="Wed"/>
    <x v="7"/>
    <s v="US-2019-132444"/>
    <n v="326"/>
    <s v="Binder Clips by OIC"/>
    <s v="Anna Andreadi"/>
    <n v="98105"/>
    <n v="1"/>
    <n v="2"/>
    <n v="3"/>
  </r>
  <r>
    <n v="3"/>
    <x v="2"/>
    <x v="980"/>
    <x v="3"/>
    <x v="2"/>
    <n v="1"/>
    <x v="0"/>
    <x v="11"/>
    <x v="2"/>
    <x v="15"/>
    <x v="11"/>
    <s v="United States"/>
    <x v="771"/>
    <x v="1"/>
    <m/>
    <x v="0"/>
    <x v="0"/>
    <d v="2019-11-18T00:00:00"/>
    <s v="Wed"/>
    <x v="7"/>
    <s v="US-2019-132444"/>
    <n v="636"/>
    <s v="Fellowes Bankers Box Stor/Drawer Steel Plus"/>
    <s v="Anna Andreadi"/>
    <n v="98105"/>
    <n v="10"/>
    <n v="3"/>
    <n v="96"/>
  </r>
  <r>
    <n v="3"/>
    <x v="2"/>
    <x v="980"/>
    <x v="3"/>
    <x v="2"/>
    <n v="1"/>
    <x v="0"/>
    <x v="11"/>
    <x v="2"/>
    <x v="15"/>
    <x v="11"/>
    <s v="United States"/>
    <x v="771"/>
    <x v="1"/>
    <m/>
    <x v="0"/>
    <x v="0"/>
    <d v="2019-11-18T00:00:00"/>
    <s v="Wed"/>
    <x v="7"/>
    <s v="US-2019-132444"/>
    <n v="583"/>
    <s v="Eldon Portable Mobile Manager"/>
    <s v="Anna Andreadi"/>
    <n v="98105"/>
    <n v="46"/>
    <n v="6"/>
    <n v="170"/>
  </r>
  <r>
    <n v="3"/>
    <x v="2"/>
    <x v="980"/>
    <x v="3"/>
    <x v="2"/>
    <n v="1"/>
    <x v="0"/>
    <x v="2"/>
    <x v="2"/>
    <x v="15"/>
    <x v="11"/>
    <s v="United States"/>
    <x v="771"/>
    <x v="1"/>
    <m/>
    <x v="0"/>
    <x v="1"/>
    <d v="2019-11-18T00:00:00"/>
    <s v="Wed"/>
    <x v="7"/>
    <s v="US-2019-132444"/>
    <n v="1630"/>
    <s v="Wilson Jones 1 Hanging DublLock Ring Binders"/>
    <s v="Anna Andreadi"/>
    <n v="98105"/>
    <n v="3"/>
    <n v="2"/>
    <n v="8"/>
  </r>
  <r>
    <n v="3"/>
    <x v="2"/>
    <x v="980"/>
    <x v="3"/>
    <x v="2"/>
    <n v="1"/>
    <x v="0"/>
    <x v="8"/>
    <x v="0"/>
    <x v="15"/>
    <x v="11"/>
    <s v="United States"/>
    <x v="771"/>
    <x v="1"/>
    <m/>
    <x v="0"/>
    <x v="0"/>
    <d v="2019-11-18T00:00:00"/>
    <s v="Wed"/>
    <x v="7"/>
    <s v="US-2019-132444"/>
    <n v="913"/>
    <s v="Imation 16GB Mini TravelDrive USB 2.0 Flash Drive"/>
    <s v="Anna Andreadi"/>
    <n v="98105"/>
    <n v="54"/>
    <n v="4"/>
    <n v="133"/>
  </r>
  <r>
    <n v="4"/>
    <x v="1"/>
    <x v="1130"/>
    <x v="3"/>
    <x v="0"/>
    <n v="6"/>
    <x v="2"/>
    <x v="11"/>
    <x v="2"/>
    <x v="36"/>
    <x v="8"/>
    <s v="United States"/>
    <x v="326"/>
    <x v="2"/>
    <m/>
    <x v="0"/>
    <x v="0"/>
    <d v="2019-09-24T00:00:00"/>
    <s v="Tue"/>
    <x v="0"/>
    <s v="US-2019-132675"/>
    <n v="1544"/>
    <s v="Tenex Personal Filing Tote With Secure Closure Lid, Black/Frost"/>
    <s v="Cassandra Brandow"/>
    <n v="30328"/>
    <n v="4"/>
    <n v="1"/>
    <n v="16"/>
  </r>
  <r>
    <n v="4"/>
    <x v="1"/>
    <x v="1130"/>
    <x v="3"/>
    <x v="0"/>
    <n v="6"/>
    <x v="2"/>
    <x v="6"/>
    <x v="2"/>
    <x v="36"/>
    <x v="8"/>
    <s v="United States"/>
    <x v="326"/>
    <x v="2"/>
    <m/>
    <x v="0"/>
    <x v="0"/>
    <d v="2019-09-24T00:00:00"/>
    <s v="Tue"/>
    <x v="0"/>
    <s v="US-2019-132675"/>
    <n v="322"/>
    <s v="BIC Brite Liner Grip Highlighters, Assorted, 5/Pack"/>
    <s v="Cassandra Brandow"/>
    <n v="30328"/>
    <n v="5"/>
    <n v="3"/>
    <n v="13"/>
  </r>
  <r>
    <n v="4"/>
    <x v="1"/>
    <x v="1130"/>
    <x v="3"/>
    <x v="0"/>
    <n v="6"/>
    <x v="2"/>
    <x v="6"/>
    <x v="2"/>
    <x v="36"/>
    <x v="8"/>
    <s v="United States"/>
    <x v="326"/>
    <x v="2"/>
    <m/>
    <x v="0"/>
    <x v="0"/>
    <d v="2019-09-24T00:00:00"/>
    <s v="Tue"/>
    <x v="0"/>
    <s v="US-2019-132675"/>
    <n v="280"/>
    <s v="Barrel Sharpener"/>
    <s v="Cassandra Brandow"/>
    <n v="30328"/>
    <n v="4"/>
    <n v="4"/>
    <n v="14"/>
  </r>
  <r>
    <n v="4"/>
    <x v="1"/>
    <x v="1130"/>
    <x v="3"/>
    <x v="0"/>
    <n v="6"/>
    <x v="2"/>
    <x v="10"/>
    <x v="2"/>
    <x v="36"/>
    <x v="8"/>
    <s v="United States"/>
    <x v="326"/>
    <x v="2"/>
    <m/>
    <x v="0"/>
    <x v="0"/>
    <d v="2019-09-24T00:00:00"/>
    <s v="Tue"/>
    <x v="0"/>
    <s v="US-2019-132675"/>
    <n v="1442"/>
    <s v="Self-Adhesive Removable Labels"/>
    <s v="Cassandra Brandow"/>
    <n v="30328"/>
    <n v="8"/>
    <n v="5"/>
    <n v="16"/>
  </r>
  <r>
    <n v="4"/>
    <x v="1"/>
    <x v="1130"/>
    <x v="3"/>
    <x v="0"/>
    <n v="6"/>
    <x v="2"/>
    <x v="0"/>
    <x v="0"/>
    <x v="36"/>
    <x v="8"/>
    <s v="United States"/>
    <x v="326"/>
    <x v="2"/>
    <m/>
    <x v="0"/>
    <x v="0"/>
    <d v="2019-09-24T00:00:00"/>
    <s v="Tue"/>
    <x v="0"/>
    <s v="US-2019-132675"/>
    <n v="1279"/>
    <s v="Plantronics Encore H101 Dual Earpieces Headset"/>
    <s v="Cassandra Brandow"/>
    <n v="30328"/>
    <n v="25"/>
    <n v="2"/>
    <n v="90"/>
  </r>
  <r>
    <n v="6"/>
    <x v="0"/>
    <x v="960"/>
    <x v="3"/>
    <x v="0"/>
    <n v="6"/>
    <x v="0"/>
    <x v="2"/>
    <x v="2"/>
    <x v="16"/>
    <x v="12"/>
    <s v="United States"/>
    <x v="94"/>
    <x v="0"/>
    <m/>
    <x v="0"/>
    <x v="4"/>
    <d v="2019-12-09T00:00:00"/>
    <s v="Mon"/>
    <x v="6"/>
    <s v="US-2019-132927"/>
    <n v="1630"/>
    <s v="Wilson Jones 1 Hanging DublLock Ring Binders"/>
    <s v="Chuck Magee"/>
    <n v="19134"/>
    <n v="-8"/>
    <n v="7"/>
    <n v="11"/>
  </r>
  <r>
    <n v="4"/>
    <x v="1"/>
    <x v="1037"/>
    <x v="3"/>
    <x v="0"/>
    <n v="6"/>
    <x v="2"/>
    <x v="9"/>
    <x v="1"/>
    <x v="272"/>
    <x v="24"/>
    <s v="United States"/>
    <x v="492"/>
    <x v="0"/>
    <m/>
    <x v="0"/>
    <x v="0"/>
    <d v="2019-03-11T00:00:00"/>
    <s v="Wed"/>
    <x v="2"/>
    <s v="US-2019-133081"/>
    <n v="624"/>
    <s v="Executive Impressions 16-1/2 Circular Wall Clock"/>
    <s v="Chuck Magee"/>
    <n v="2138"/>
    <n v="12"/>
    <n v="1"/>
    <n v="27"/>
  </r>
  <r>
    <n v="4"/>
    <x v="1"/>
    <x v="1037"/>
    <x v="3"/>
    <x v="0"/>
    <n v="6"/>
    <x v="2"/>
    <x v="8"/>
    <x v="0"/>
    <x v="272"/>
    <x v="24"/>
    <s v="United States"/>
    <x v="492"/>
    <x v="0"/>
    <m/>
    <x v="0"/>
    <x v="0"/>
    <d v="2019-03-11T00:00:00"/>
    <s v="Wed"/>
    <x v="2"/>
    <s v="US-2019-133081"/>
    <n v="1081"/>
    <s v="Memorex Mini Travel Drive 16 GB USB 2.0 Flash Drive"/>
    <s v="Chuck Magee"/>
    <n v="2138"/>
    <n v="25"/>
    <n v="4"/>
    <n v="64"/>
  </r>
  <r>
    <n v="5"/>
    <x v="1"/>
    <x v="1017"/>
    <x v="3"/>
    <x v="0"/>
    <n v="6"/>
    <x v="1"/>
    <x v="14"/>
    <x v="1"/>
    <x v="37"/>
    <x v="4"/>
    <s v="United States"/>
    <x v="169"/>
    <x v="3"/>
    <m/>
    <x v="0"/>
    <x v="10"/>
    <d v="2019-05-06T00:00:00"/>
    <s v="Fri"/>
    <x v="5"/>
    <s v="US-2019-133200"/>
    <n v="1437"/>
    <s v="Sauder Mission Library with Doors, Fruitwood Finish"/>
    <s v="Kelly Williams"/>
    <n v="76106"/>
    <n v="-119"/>
    <n v="7"/>
    <n v="623"/>
  </r>
  <r>
    <n v="5"/>
    <x v="1"/>
    <x v="1017"/>
    <x v="3"/>
    <x v="0"/>
    <n v="6"/>
    <x v="1"/>
    <x v="11"/>
    <x v="2"/>
    <x v="37"/>
    <x v="4"/>
    <s v="United States"/>
    <x v="169"/>
    <x v="3"/>
    <m/>
    <x v="0"/>
    <x v="1"/>
    <d v="2019-05-06T00:00:00"/>
    <s v="Fri"/>
    <x v="5"/>
    <s v="US-2019-133200"/>
    <n v="658"/>
    <s v="Fellowes Staxonsteel Drawer Files"/>
    <s v="Kelly Williams"/>
    <n v="76106"/>
    <n v="-58"/>
    <n v="5"/>
    <n v="773"/>
  </r>
  <r>
    <n v="5"/>
    <x v="1"/>
    <x v="1017"/>
    <x v="3"/>
    <x v="0"/>
    <n v="6"/>
    <x v="1"/>
    <x v="2"/>
    <x v="2"/>
    <x v="37"/>
    <x v="4"/>
    <s v="United States"/>
    <x v="169"/>
    <x v="3"/>
    <m/>
    <x v="0"/>
    <x v="3"/>
    <d v="2019-05-06T00:00:00"/>
    <s v="Fri"/>
    <x v="5"/>
    <s v="US-2019-133200"/>
    <n v="239"/>
    <s v="Avery Durable Poly Binders"/>
    <s v="Kelly Williams"/>
    <n v="76106"/>
    <n v="-19"/>
    <n v="10"/>
    <n v="11"/>
  </r>
  <r>
    <n v="4"/>
    <x v="1"/>
    <x v="956"/>
    <x v="3"/>
    <x v="0"/>
    <n v="6"/>
    <x v="0"/>
    <x v="14"/>
    <x v="1"/>
    <x v="1"/>
    <x v="1"/>
    <s v="United States"/>
    <x v="391"/>
    <x v="1"/>
    <m/>
    <x v="0"/>
    <x v="5"/>
    <d v="2019-11-25T00:00:00"/>
    <s v="Wed"/>
    <x v="7"/>
    <s v="US-2019-133312"/>
    <n v="1435"/>
    <s v="Sauder Forest Hills Library, Woodland Oak Finish"/>
    <s v="Anna Andreadi"/>
    <n v="94122"/>
    <n v="-30"/>
    <n v="3"/>
    <n v="359"/>
  </r>
  <r>
    <n v="4"/>
    <x v="1"/>
    <x v="956"/>
    <x v="3"/>
    <x v="0"/>
    <n v="6"/>
    <x v="0"/>
    <x v="11"/>
    <x v="2"/>
    <x v="1"/>
    <x v="1"/>
    <s v="United States"/>
    <x v="391"/>
    <x v="1"/>
    <m/>
    <x v="0"/>
    <x v="0"/>
    <d v="2019-11-25T00:00:00"/>
    <s v="Wed"/>
    <x v="7"/>
    <s v="US-2019-133312"/>
    <n v="1513"/>
    <s v="Sterilite Officeware Hinged File Box"/>
    <s v="Anna Andreadi"/>
    <n v="94122"/>
    <n v="3"/>
    <n v="1"/>
    <n v="10"/>
  </r>
  <r>
    <n v="3"/>
    <x v="2"/>
    <x v="1042"/>
    <x v="3"/>
    <x v="2"/>
    <n v="1"/>
    <x v="1"/>
    <x v="5"/>
    <x v="1"/>
    <x v="111"/>
    <x v="35"/>
    <s v="United States"/>
    <x v="107"/>
    <x v="0"/>
    <m/>
    <x v="0"/>
    <x v="0"/>
    <d v="2019-05-14T00:00:00"/>
    <s v="Sat"/>
    <x v="5"/>
    <s v="US-2019-133361"/>
    <n v="1206"/>
    <s v="Office Star - Contemporary Task Swivel chair with Loop Arms, Charcoal"/>
    <s v="Chuck Magee"/>
    <n v="21215"/>
    <n v="24"/>
    <n v="2"/>
    <n v="262"/>
  </r>
  <r>
    <n v="3"/>
    <x v="2"/>
    <x v="1042"/>
    <x v="3"/>
    <x v="2"/>
    <n v="1"/>
    <x v="1"/>
    <x v="6"/>
    <x v="2"/>
    <x v="111"/>
    <x v="35"/>
    <s v="United States"/>
    <x v="107"/>
    <x v="0"/>
    <m/>
    <x v="0"/>
    <x v="0"/>
    <d v="2019-05-14T00:00:00"/>
    <s v="Sat"/>
    <x v="5"/>
    <s v="US-2019-133361"/>
    <n v="1215"/>
    <s v="OIC #2 Pencils, Medium Soft"/>
    <s v="Chuck Magee"/>
    <n v="21215"/>
    <n v="1"/>
    <n v="2"/>
    <n v="4"/>
  </r>
  <r>
    <n v="3"/>
    <x v="2"/>
    <x v="1042"/>
    <x v="3"/>
    <x v="2"/>
    <n v="1"/>
    <x v="1"/>
    <x v="6"/>
    <x v="2"/>
    <x v="111"/>
    <x v="35"/>
    <s v="United States"/>
    <x v="107"/>
    <x v="0"/>
    <m/>
    <x v="0"/>
    <x v="0"/>
    <d v="2019-05-14T00:00:00"/>
    <s v="Sat"/>
    <x v="5"/>
    <s v="US-2019-133361"/>
    <n v="539"/>
    <s v="Eberhard Faber 3 1/2 Golf Pencils"/>
    <s v="Chuck Magee"/>
    <n v="21215"/>
    <n v="9"/>
    <n v="5"/>
    <n v="37"/>
  </r>
  <r>
    <n v="3"/>
    <x v="2"/>
    <x v="1042"/>
    <x v="3"/>
    <x v="2"/>
    <n v="1"/>
    <x v="1"/>
    <x v="6"/>
    <x v="2"/>
    <x v="111"/>
    <x v="35"/>
    <s v="United States"/>
    <x v="107"/>
    <x v="0"/>
    <m/>
    <x v="0"/>
    <x v="0"/>
    <d v="2019-05-14T00:00:00"/>
    <s v="Sat"/>
    <x v="5"/>
    <s v="US-2019-133361"/>
    <n v="1304"/>
    <s v="Prang Colored Pencils"/>
    <s v="Chuck Magee"/>
    <n v="21215"/>
    <n v="7"/>
    <n v="5"/>
    <n v="15"/>
  </r>
  <r>
    <n v="3"/>
    <x v="2"/>
    <x v="1042"/>
    <x v="3"/>
    <x v="2"/>
    <n v="1"/>
    <x v="1"/>
    <x v="10"/>
    <x v="2"/>
    <x v="111"/>
    <x v="35"/>
    <s v="United States"/>
    <x v="107"/>
    <x v="0"/>
    <m/>
    <x v="0"/>
    <x v="0"/>
    <d v="2019-05-14T00:00:00"/>
    <s v="Sat"/>
    <x v="5"/>
    <s v="US-2019-133361"/>
    <n v="215"/>
    <s v="Avery 505"/>
    <s v="Chuck Magee"/>
    <n v="21215"/>
    <n v="37"/>
    <n v="5"/>
    <n v="74"/>
  </r>
  <r>
    <n v="3"/>
    <x v="2"/>
    <x v="1042"/>
    <x v="3"/>
    <x v="2"/>
    <n v="1"/>
    <x v="1"/>
    <x v="8"/>
    <x v="0"/>
    <x v="111"/>
    <x v="35"/>
    <s v="United States"/>
    <x v="107"/>
    <x v="0"/>
    <m/>
    <x v="0"/>
    <x v="0"/>
    <d v="2019-05-14T00:00:00"/>
    <s v="Sat"/>
    <x v="5"/>
    <s v="US-2019-133361"/>
    <n v="296"/>
    <s v="Belkin F8E887 USB Wired Ergonomic Keyboard"/>
    <s v="Chuck Magee"/>
    <n v="21215"/>
    <n v="19"/>
    <n v="3"/>
    <n v="90"/>
  </r>
  <r>
    <n v="1"/>
    <x v="0"/>
    <x v="1136"/>
    <x v="3"/>
    <x v="2"/>
    <n v="1"/>
    <x v="0"/>
    <x v="7"/>
    <x v="2"/>
    <x v="21"/>
    <x v="2"/>
    <s v="United States"/>
    <x v="417"/>
    <x v="2"/>
    <m/>
    <x v="0"/>
    <x v="1"/>
    <d v="2019-06-22T00:00:00"/>
    <s v="Sun"/>
    <x v="9"/>
    <s v="US-2019-133781"/>
    <n v="4"/>
    <s v="#10 White Business Envelopes,4 1/8 x 9 1/2"/>
    <s v="Cassandra Brandow"/>
    <n v="33178"/>
    <n v="13"/>
    <n v="3"/>
    <n v="38"/>
  </r>
  <r>
    <n v="5"/>
    <x v="1"/>
    <x v="1221"/>
    <x v="3"/>
    <x v="0"/>
    <n v="6"/>
    <x v="1"/>
    <x v="1"/>
    <x v="1"/>
    <x v="218"/>
    <x v="24"/>
    <s v="United States"/>
    <x v="478"/>
    <x v="0"/>
    <m/>
    <x v="0"/>
    <x v="2"/>
    <d v="2019-08-27T00:00:00"/>
    <s v="Fri"/>
    <x v="0"/>
    <s v="US-2019-134481"/>
    <n v="1201"/>
    <s v="Office Impressions End Table, 20-1/2H x 24W x 20D"/>
    <s v="Chuck Magee"/>
    <n v="2038"/>
    <n v="-298"/>
    <n v="7"/>
    <n v="1488"/>
  </r>
  <r>
    <n v="4"/>
    <x v="1"/>
    <x v="1045"/>
    <x v="3"/>
    <x v="0"/>
    <n v="6"/>
    <x v="0"/>
    <x v="5"/>
    <x v="1"/>
    <x v="373"/>
    <x v="16"/>
    <s v="United States"/>
    <x v="407"/>
    <x v="2"/>
    <m/>
    <x v="0"/>
    <x v="1"/>
    <d v="2019-02-25T00:00:00"/>
    <s v="Wed"/>
    <x v="2"/>
    <s v="US-2019-134642"/>
    <n v="755"/>
    <s v="Global High-Back Leather Tilter, Burgundy"/>
    <s v="Cassandra Brandow"/>
    <n v="27834"/>
    <n v="-22"/>
    <n v="2"/>
    <n v="197"/>
  </r>
  <r>
    <n v="4"/>
    <x v="1"/>
    <x v="1045"/>
    <x v="3"/>
    <x v="0"/>
    <n v="6"/>
    <x v="0"/>
    <x v="14"/>
    <x v="1"/>
    <x v="373"/>
    <x v="16"/>
    <s v="United States"/>
    <x v="407"/>
    <x v="2"/>
    <m/>
    <x v="0"/>
    <x v="1"/>
    <d v="2019-02-25T00:00:00"/>
    <s v="Wed"/>
    <x v="2"/>
    <s v="US-2019-134642"/>
    <n v="391"/>
    <s v="Bush Westfield Collection Bookcases, Medium Cherry Finish"/>
    <s v="Cassandra Brandow"/>
    <n v="27834"/>
    <n v="6"/>
    <n v="5"/>
    <n v="232"/>
  </r>
  <r>
    <n v="0"/>
    <x v="0"/>
    <x v="1029"/>
    <x v="3"/>
    <x v="3"/>
    <n v="0"/>
    <x v="1"/>
    <x v="16"/>
    <x v="0"/>
    <x v="220"/>
    <x v="1"/>
    <s v="United States"/>
    <x v="281"/>
    <x v="1"/>
    <m/>
    <x v="0"/>
    <x v="1"/>
    <d v="2019-07-24T00:00:00"/>
    <s v="Tue"/>
    <x v="1"/>
    <s v="US-2019-135013"/>
    <n v="798"/>
    <s v="Hewlett Packard LaserJet 3310 Copier"/>
    <s v="Anna Andreadi"/>
    <n v="92646"/>
    <n v="840"/>
    <n v="5"/>
    <n v="2400"/>
  </r>
  <r>
    <n v="4"/>
    <x v="2"/>
    <x v="982"/>
    <x v="3"/>
    <x v="1"/>
    <n v="3"/>
    <x v="0"/>
    <x v="3"/>
    <x v="2"/>
    <x v="93"/>
    <x v="16"/>
    <s v="United States"/>
    <x v="343"/>
    <x v="2"/>
    <m/>
    <x v="0"/>
    <x v="1"/>
    <d v="2019-08-31T00:00:00"/>
    <s v="Tue"/>
    <x v="0"/>
    <s v="US-2019-135062"/>
    <n v="1741"/>
    <s v="Xerox 1945"/>
    <s v="Cassandra Brandow"/>
    <n v="28314"/>
    <n v="83"/>
    <n v="7"/>
    <n v="230"/>
  </r>
  <r>
    <n v="6"/>
    <x v="0"/>
    <x v="1115"/>
    <x v="3"/>
    <x v="0"/>
    <n v="6"/>
    <x v="2"/>
    <x v="6"/>
    <x v="2"/>
    <x v="15"/>
    <x v="11"/>
    <s v="United States"/>
    <x v="63"/>
    <x v="1"/>
    <m/>
    <x v="0"/>
    <x v="0"/>
    <d v="2019-09-01T00:00:00"/>
    <s v="Sun"/>
    <x v="0"/>
    <s v="US-2019-135230"/>
    <n v="1508"/>
    <s v="Staples in misc. colors"/>
    <s v="Anna Andreadi"/>
    <n v="98103"/>
    <n v="3"/>
    <n v="1"/>
    <n v="8"/>
  </r>
  <r>
    <n v="5"/>
    <x v="1"/>
    <x v="960"/>
    <x v="3"/>
    <x v="0"/>
    <n v="6"/>
    <x v="1"/>
    <x v="9"/>
    <x v="1"/>
    <x v="295"/>
    <x v="13"/>
    <s v="United States"/>
    <x v="726"/>
    <x v="2"/>
    <m/>
    <x v="0"/>
    <x v="0"/>
    <d v="2019-12-10T00:00:00"/>
    <s v="Tue"/>
    <x v="6"/>
    <s v="US-2019-135503"/>
    <n v="572"/>
    <s v="Eldon Expressions Wood Desk Accessories, Oak"/>
    <s v="Cassandra Brandow"/>
    <n v="29406"/>
    <n v="4"/>
    <n v="2"/>
    <n v="15"/>
  </r>
  <r>
    <n v="7"/>
    <x v="2"/>
    <x v="992"/>
    <x v="3"/>
    <x v="0"/>
    <n v="6"/>
    <x v="0"/>
    <x v="3"/>
    <x v="2"/>
    <x v="22"/>
    <x v="5"/>
    <s v="United States"/>
    <x v="56"/>
    <x v="2"/>
    <m/>
    <x v="0"/>
    <x v="0"/>
    <d v="2019-06-20T00:00:00"/>
    <s v="Fri"/>
    <x v="9"/>
    <s v="US-2019-135986"/>
    <n v="1836"/>
    <s v="Xerox 230"/>
    <s v="Cassandra Brandow"/>
    <n v="23223"/>
    <n v="16"/>
    <n v="5"/>
    <n v="32"/>
  </r>
  <r>
    <n v="7"/>
    <x v="2"/>
    <x v="992"/>
    <x v="3"/>
    <x v="0"/>
    <n v="6"/>
    <x v="0"/>
    <x v="0"/>
    <x v="0"/>
    <x v="22"/>
    <x v="5"/>
    <s v="United States"/>
    <x v="56"/>
    <x v="2"/>
    <m/>
    <x v="0"/>
    <x v="0"/>
    <d v="2019-06-20T00:00:00"/>
    <s v="Fri"/>
    <x v="9"/>
    <s v="US-2019-135986"/>
    <n v="340"/>
    <s v="BlackBerry Q10"/>
    <s v="Cassandra Brandow"/>
    <n v="23223"/>
    <n v="126"/>
    <n v="4"/>
    <n v="504"/>
  </r>
  <r>
    <n v="4"/>
    <x v="1"/>
    <x v="1055"/>
    <x v="3"/>
    <x v="0"/>
    <n v="6"/>
    <x v="0"/>
    <x v="9"/>
    <x v="1"/>
    <x v="22"/>
    <x v="5"/>
    <s v="United States"/>
    <x v="88"/>
    <x v="2"/>
    <m/>
    <x v="0"/>
    <x v="0"/>
    <d v="2019-12-07T00:00:00"/>
    <s v="Sat"/>
    <x v="6"/>
    <s v="US-2019-136189"/>
    <n v="500"/>
    <s v="DAX Wood Document Frame."/>
    <s v="Cassandra Brandow"/>
    <n v="23223"/>
    <n v="26"/>
    <n v="6"/>
    <n v="82"/>
  </r>
  <r>
    <n v="4"/>
    <x v="1"/>
    <x v="1091"/>
    <x v="3"/>
    <x v="0"/>
    <n v="6"/>
    <x v="0"/>
    <x v="6"/>
    <x v="2"/>
    <x v="45"/>
    <x v="4"/>
    <s v="United States"/>
    <x v="171"/>
    <x v="3"/>
    <s v="Yes"/>
    <x v="1"/>
    <x v="1"/>
    <d v="2019-11-14T00:00:00"/>
    <s v="Sat"/>
    <x v="7"/>
    <s v="US-2019-136679"/>
    <n v="356"/>
    <s v="Boston Electric Pencil Sharpener, Model 1818, Charcoal Black"/>
    <s v="Kelly Williams"/>
    <n v="77506"/>
    <n v="5"/>
    <n v="2"/>
    <n v="45"/>
  </r>
  <r>
    <n v="4"/>
    <x v="1"/>
    <x v="1091"/>
    <x v="3"/>
    <x v="0"/>
    <n v="6"/>
    <x v="0"/>
    <x v="8"/>
    <x v="0"/>
    <x v="45"/>
    <x v="4"/>
    <s v="United States"/>
    <x v="171"/>
    <x v="3"/>
    <s v="Yes"/>
    <x v="1"/>
    <x v="1"/>
    <d v="2019-11-14T00:00:00"/>
    <s v="Sat"/>
    <x v="7"/>
    <s v="US-2019-136679"/>
    <n v="1601"/>
    <s v="V7 USB Numeric Keypad"/>
    <s v="Kelly Williams"/>
    <n v="77506"/>
    <n v="-27"/>
    <n v="6"/>
    <n v="168"/>
  </r>
  <r>
    <n v="3"/>
    <x v="2"/>
    <x v="1245"/>
    <x v="3"/>
    <x v="2"/>
    <n v="1"/>
    <x v="1"/>
    <x v="2"/>
    <x v="2"/>
    <x v="17"/>
    <x v="1"/>
    <s v="United States"/>
    <x v="604"/>
    <x v="1"/>
    <m/>
    <x v="0"/>
    <x v="1"/>
    <d v="2019-11-12T00:00:00"/>
    <s v="Thu"/>
    <x v="7"/>
    <s v="US-2019-136707"/>
    <n v="35"/>
    <s v="Acco 3-Hole Punch"/>
    <s v="Anna Andreadi"/>
    <n v="90036"/>
    <n v="5"/>
    <n v="4"/>
    <n v="14"/>
  </r>
  <r>
    <n v="4"/>
    <x v="1"/>
    <x v="1082"/>
    <x v="3"/>
    <x v="0"/>
    <n v="6"/>
    <x v="1"/>
    <x v="9"/>
    <x v="1"/>
    <x v="477"/>
    <x v="6"/>
    <s v="United States"/>
    <x v="138"/>
    <x v="3"/>
    <m/>
    <x v="0"/>
    <x v="0"/>
    <d v="2019-04-08T00:00:00"/>
    <s v="Sun"/>
    <x v="4"/>
    <s v="US-2019-136721"/>
    <n v="26"/>
    <s v="3M Polarizing Task Lamp with Clamp Arm, Light Gray"/>
    <s v="Kelly Williams"/>
    <n v="48237"/>
    <n v="71"/>
    <n v="2"/>
    <n v="274"/>
  </r>
  <r>
    <n v="4"/>
    <x v="1"/>
    <x v="1082"/>
    <x v="3"/>
    <x v="0"/>
    <n v="6"/>
    <x v="1"/>
    <x v="9"/>
    <x v="1"/>
    <x v="477"/>
    <x v="6"/>
    <s v="United States"/>
    <x v="138"/>
    <x v="3"/>
    <m/>
    <x v="0"/>
    <x v="0"/>
    <d v="2019-04-08T00:00:00"/>
    <s v="Sun"/>
    <x v="4"/>
    <s v="US-2019-136721"/>
    <n v="1042"/>
    <s v="Luxo Professional Combination Clamp-On Lamps"/>
    <s v="Kelly Williams"/>
    <n v="48237"/>
    <n v="80"/>
    <n v="3"/>
    <n v="307"/>
  </r>
  <r>
    <n v="5"/>
    <x v="1"/>
    <x v="1086"/>
    <x v="3"/>
    <x v="0"/>
    <n v="6"/>
    <x v="2"/>
    <x v="3"/>
    <x v="2"/>
    <x v="1"/>
    <x v="1"/>
    <s v="United States"/>
    <x v="293"/>
    <x v="1"/>
    <m/>
    <x v="0"/>
    <x v="0"/>
    <d v="2019-04-30T00:00:00"/>
    <s v="Mon"/>
    <x v="5"/>
    <s v="US-2019-136784"/>
    <n v="1712"/>
    <s v="Xerox 1919"/>
    <s v="Anna Andreadi"/>
    <n v="94122"/>
    <n v="80"/>
    <n v="4"/>
    <n v="164"/>
  </r>
  <r>
    <n v="6"/>
    <x v="0"/>
    <x v="1233"/>
    <x v="3"/>
    <x v="0"/>
    <n v="6"/>
    <x v="2"/>
    <x v="3"/>
    <x v="2"/>
    <x v="0"/>
    <x v="0"/>
    <s v="United States"/>
    <x v="623"/>
    <x v="0"/>
    <m/>
    <x v="0"/>
    <x v="0"/>
    <d v="2019-10-06T00:00:00"/>
    <s v="Fri"/>
    <x v="8"/>
    <s v="US-2019-136868"/>
    <n v="96"/>
    <s v="Adams Telephone Message Book W/Dividers/Space For Phone Numbers, 5 1/4X8 1/2, 200/Messages"/>
    <s v="Chuck Magee"/>
    <n v="10035"/>
    <n v="8"/>
    <n v="3"/>
    <n v="17"/>
  </r>
  <r>
    <n v="6"/>
    <x v="0"/>
    <x v="1233"/>
    <x v="3"/>
    <x v="0"/>
    <n v="6"/>
    <x v="2"/>
    <x v="11"/>
    <x v="2"/>
    <x v="0"/>
    <x v="0"/>
    <s v="United States"/>
    <x v="623"/>
    <x v="0"/>
    <m/>
    <x v="0"/>
    <x v="0"/>
    <d v="2019-10-06T00:00:00"/>
    <s v="Fri"/>
    <x v="8"/>
    <s v="US-2019-136868"/>
    <n v="1484"/>
    <s v="Space Solutions HD Industrial Steel Shelving."/>
    <s v="Chuck Magee"/>
    <n v="10035"/>
    <n v="10"/>
    <n v="3"/>
    <n v="345"/>
  </r>
  <r>
    <n v="6"/>
    <x v="0"/>
    <x v="1233"/>
    <x v="3"/>
    <x v="0"/>
    <n v="6"/>
    <x v="2"/>
    <x v="8"/>
    <x v="0"/>
    <x v="0"/>
    <x v="0"/>
    <s v="United States"/>
    <x v="623"/>
    <x v="0"/>
    <m/>
    <x v="0"/>
    <x v="0"/>
    <d v="2019-10-06T00:00:00"/>
    <s v="Fri"/>
    <x v="8"/>
    <s v="US-2019-136868"/>
    <n v="1009"/>
    <s v="Logitech G430 Surround Sound Gaming Headset with Dolby 7.1 Technology"/>
    <s v="Chuck Magee"/>
    <n v="10035"/>
    <n v="115"/>
    <n v="4"/>
    <n v="320"/>
  </r>
  <r>
    <n v="6"/>
    <x v="0"/>
    <x v="1026"/>
    <x v="3"/>
    <x v="0"/>
    <n v="6"/>
    <x v="1"/>
    <x v="5"/>
    <x v="1"/>
    <x v="400"/>
    <x v="4"/>
    <s v="United States"/>
    <x v="117"/>
    <x v="3"/>
    <m/>
    <x v="0"/>
    <x v="2"/>
    <d v="2019-11-19T00:00:00"/>
    <s v="Thu"/>
    <x v="7"/>
    <s v="US-2019-137491"/>
    <n v="996"/>
    <s v="Lifetime Advantage Folding Chairs, 4/Carton"/>
    <s v="Kelly Williams"/>
    <n v="76903"/>
    <n v="-9"/>
    <n v="2"/>
    <n v="305"/>
  </r>
  <r>
    <n v="4"/>
    <x v="1"/>
    <x v="1095"/>
    <x v="3"/>
    <x v="0"/>
    <n v="6"/>
    <x v="2"/>
    <x v="12"/>
    <x v="2"/>
    <x v="1"/>
    <x v="1"/>
    <s v="United States"/>
    <x v="596"/>
    <x v="1"/>
    <m/>
    <x v="0"/>
    <x v="0"/>
    <d v="2019-04-16T00:00:00"/>
    <s v="Mon"/>
    <x v="4"/>
    <s v="US-2019-138086"/>
    <n v="859"/>
    <s v="Hoover Commercial SteamVac"/>
    <s v="Anna Andreadi"/>
    <n v="94109"/>
    <n v="12"/>
    <n v="3"/>
    <n v="41"/>
  </r>
  <r>
    <n v="3"/>
    <x v="2"/>
    <x v="989"/>
    <x v="3"/>
    <x v="2"/>
    <n v="1"/>
    <x v="2"/>
    <x v="11"/>
    <x v="2"/>
    <x v="0"/>
    <x v="0"/>
    <s v="United States"/>
    <x v="198"/>
    <x v="0"/>
    <m/>
    <x v="0"/>
    <x v="0"/>
    <d v="2019-08-27T00:00:00"/>
    <s v="Fri"/>
    <x v="10"/>
    <s v="US-2019-139465"/>
    <n v="935"/>
    <s v="Iris Project Case"/>
    <s v="Chuck Magee"/>
    <n v="10024"/>
    <n v="17"/>
    <n v="8"/>
    <n v="64"/>
  </r>
  <r>
    <n v="3"/>
    <x v="2"/>
    <x v="989"/>
    <x v="3"/>
    <x v="2"/>
    <n v="1"/>
    <x v="2"/>
    <x v="2"/>
    <x v="2"/>
    <x v="0"/>
    <x v="0"/>
    <s v="United States"/>
    <x v="198"/>
    <x v="0"/>
    <m/>
    <x v="0"/>
    <x v="1"/>
    <d v="2019-08-27T00:00:00"/>
    <s v="Fri"/>
    <x v="10"/>
    <s v="US-2019-139465"/>
    <n v="535"/>
    <s v="DXL Angle-View Binders with Locking Rings by Samsill"/>
    <s v="Chuck Magee"/>
    <n v="10024"/>
    <n v="12"/>
    <n v="6"/>
    <n v="37"/>
  </r>
  <r>
    <n v="3"/>
    <x v="2"/>
    <x v="989"/>
    <x v="3"/>
    <x v="2"/>
    <n v="1"/>
    <x v="2"/>
    <x v="0"/>
    <x v="0"/>
    <x v="0"/>
    <x v="0"/>
    <s v="United States"/>
    <x v="198"/>
    <x v="0"/>
    <m/>
    <x v="0"/>
    <x v="0"/>
    <d v="2019-08-27T00:00:00"/>
    <s v="Fri"/>
    <x v="10"/>
    <s v="US-2019-139465"/>
    <n v="725"/>
    <s v="GE 30522EE2"/>
    <s v="Chuck Magee"/>
    <n v="10024"/>
    <n v="101"/>
    <n v="3"/>
    <n v="348"/>
  </r>
  <r>
    <n v="5"/>
    <x v="1"/>
    <x v="1158"/>
    <x v="3"/>
    <x v="0"/>
    <n v="6"/>
    <x v="2"/>
    <x v="8"/>
    <x v="0"/>
    <x v="1"/>
    <x v="1"/>
    <s v="United States"/>
    <x v="388"/>
    <x v="1"/>
    <m/>
    <x v="0"/>
    <x v="0"/>
    <d v="2019-10-01T00:00:00"/>
    <s v="Sun"/>
    <x v="8"/>
    <s v="US-2019-139577"/>
    <n v="1468"/>
    <s v="Sony 32GB Class 10 Micro SDHC R40 Memory Card"/>
    <s v="Anna Andreadi"/>
    <n v="94110"/>
    <n v="22"/>
    <n v="5"/>
    <n v="105"/>
  </r>
  <r>
    <n v="2"/>
    <x v="2"/>
    <x v="1331"/>
    <x v="3"/>
    <x v="2"/>
    <n v="1"/>
    <x v="1"/>
    <x v="14"/>
    <x v="1"/>
    <x v="130"/>
    <x v="3"/>
    <s v="United States"/>
    <x v="27"/>
    <x v="1"/>
    <m/>
    <x v="0"/>
    <x v="4"/>
    <d v="2019-05-11T00:00:00"/>
    <s v="Wed"/>
    <x v="5"/>
    <s v="US-2019-139647"/>
    <n v="309"/>
    <s v="Bestar Classic Bookcase"/>
    <s v="Anna Andreadi"/>
    <n v="85023"/>
    <n v="-357"/>
    <n v="7"/>
    <n v="210"/>
  </r>
  <r>
    <n v="2"/>
    <x v="1"/>
    <x v="1200"/>
    <x v="3"/>
    <x v="1"/>
    <n v="3"/>
    <x v="0"/>
    <x v="15"/>
    <x v="2"/>
    <x v="72"/>
    <x v="4"/>
    <s v="United States"/>
    <x v="719"/>
    <x v="3"/>
    <m/>
    <x v="0"/>
    <x v="1"/>
    <d v="2019-09-28T00:00:00"/>
    <s v="Sat"/>
    <x v="0"/>
    <s v="US-2019-139955"/>
    <n v="1504"/>
    <s v="Staple remover"/>
    <s v="Kelly Williams"/>
    <n v="78521"/>
    <n v="0"/>
    <n v="1"/>
    <n v="2"/>
  </r>
  <r>
    <n v="7"/>
    <x v="2"/>
    <x v="1092"/>
    <x v="3"/>
    <x v="0"/>
    <n v="6"/>
    <x v="0"/>
    <x v="5"/>
    <x v="1"/>
    <x v="459"/>
    <x v="4"/>
    <s v="United States"/>
    <x v="700"/>
    <x v="3"/>
    <m/>
    <x v="0"/>
    <x v="2"/>
    <d v="2019-11-19T00:00:00"/>
    <s v="Thu"/>
    <x v="7"/>
    <s v="US-2019-139969"/>
    <n v="1214"/>
    <s v="Office Star Flex Back Scooter Chair with White Frame"/>
    <s v="Kelly Williams"/>
    <n v="77840"/>
    <n v="-53"/>
    <n v="3"/>
    <n v="233"/>
  </r>
  <r>
    <n v="6"/>
    <x v="0"/>
    <x v="1131"/>
    <x v="3"/>
    <x v="0"/>
    <n v="6"/>
    <x v="0"/>
    <x v="3"/>
    <x v="2"/>
    <x v="0"/>
    <x v="0"/>
    <s v="United States"/>
    <x v="382"/>
    <x v="0"/>
    <m/>
    <x v="0"/>
    <x v="0"/>
    <d v="2019-03-23T00:00:00"/>
    <s v="Mon"/>
    <x v="2"/>
    <s v="US-2019-140074"/>
    <n v="1779"/>
    <s v="Xerox 1980"/>
    <s v="Chuck Magee"/>
    <n v="10024"/>
    <n v="12"/>
    <n v="6"/>
    <n v="26"/>
  </r>
  <r>
    <n v="6"/>
    <x v="0"/>
    <x v="1077"/>
    <x v="3"/>
    <x v="0"/>
    <n v="6"/>
    <x v="0"/>
    <x v="0"/>
    <x v="0"/>
    <x v="347"/>
    <x v="1"/>
    <s v="United States"/>
    <x v="412"/>
    <x v="1"/>
    <m/>
    <x v="0"/>
    <x v="1"/>
    <d v="2019-11-13T00:00:00"/>
    <s v="Fri"/>
    <x v="7"/>
    <s v="US-2019-140312"/>
    <n v="1401"/>
    <s v="Samsung Replacement EH64AVFWE Premium Headset"/>
    <s v="Anna Andreadi"/>
    <n v="94568"/>
    <n v="1"/>
    <n v="5"/>
    <n v="22"/>
  </r>
  <r>
    <n v="2"/>
    <x v="1"/>
    <x v="1090"/>
    <x v="3"/>
    <x v="1"/>
    <n v="3"/>
    <x v="1"/>
    <x v="6"/>
    <x v="2"/>
    <x v="15"/>
    <x v="11"/>
    <s v="United States"/>
    <x v="699"/>
    <x v="1"/>
    <m/>
    <x v="0"/>
    <x v="0"/>
    <d v="2019-12-10T00:00:00"/>
    <s v="Tue"/>
    <x v="6"/>
    <s v="US-2019-140907"/>
    <n v="454"/>
    <s v="Col-Erase Pencils with Erasers"/>
    <s v="Anna Andreadi"/>
    <n v="98103"/>
    <n v="5"/>
    <n v="3"/>
    <n v="18"/>
  </r>
  <r>
    <n v="2"/>
    <x v="1"/>
    <x v="1090"/>
    <x v="3"/>
    <x v="1"/>
    <n v="3"/>
    <x v="1"/>
    <x v="11"/>
    <x v="2"/>
    <x v="15"/>
    <x v="11"/>
    <s v="United States"/>
    <x v="699"/>
    <x v="1"/>
    <m/>
    <x v="0"/>
    <x v="0"/>
    <d v="2019-12-10T00:00:00"/>
    <s v="Tue"/>
    <x v="6"/>
    <s v="US-2019-140907"/>
    <n v="635"/>
    <s v="Fellowes Bankers Box Staxonsteel Drawer File/Stacking System"/>
    <s v="Anna Andreadi"/>
    <n v="98103"/>
    <n v="39"/>
    <n v="5"/>
    <n v="325"/>
  </r>
  <r>
    <n v="2"/>
    <x v="1"/>
    <x v="1090"/>
    <x v="3"/>
    <x v="1"/>
    <n v="3"/>
    <x v="1"/>
    <x v="8"/>
    <x v="0"/>
    <x v="15"/>
    <x v="11"/>
    <s v="United States"/>
    <x v="699"/>
    <x v="1"/>
    <m/>
    <x v="0"/>
    <x v="0"/>
    <d v="2019-12-10T00:00:00"/>
    <s v="Tue"/>
    <x v="6"/>
    <s v="US-2019-140907"/>
    <n v="1003"/>
    <s v="Logitech Desktop MK120 Mouse and keyboard Combo"/>
    <s v="Anna Andreadi"/>
    <n v="98103"/>
    <n v="5"/>
    <n v="3"/>
    <n v="49"/>
  </r>
  <r>
    <n v="2"/>
    <x v="2"/>
    <x v="1212"/>
    <x v="3"/>
    <x v="2"/>
    <n v="1"/>
    <x v="0"/>
    <x v="6"/>
    <x v="2"/>
    <x v="17"/>
    <x v="1"/>
    <s v="United States"/>
    <x v="359"/>
    <x v="1"/>
    <m/>
    <x v="0"/>
    <x v="0"/>
    <d v="2019-09-29T00:00:00"/>
    <s v="Sun"/>
    <x v="8"/>
    <s v="US-2019-141509"/>
    <n v="1150"/>
    <s v="Newell 334"/>
    <s v="Anna Andreadi"/>
    <n v="90036"/>
    <n v="26"/>
    <n v="5"/>
    <n v="99"/>
  </r>
  <r>
    <n v="5"/>
    <x v="1"/>
    <x v="1237"/>
    <x v="3"/>
    <x v="0"/>
    <n v="6"/>
    <x v="2"/>
    <x v="1"/>
    <x v="1"/>
    <x v="16"/>
    <x v="12"/>
    <s v="United States"/>
    <x v="193"/>
    <x v="0"/>
    <m/>
    <x v="0"/>
    <x v="6"/>
    <d v="2019-03-11T00:00:00"/>
    <s v="Wed"/>
    <x v="2"/>
    <s v="US-2019-141558"/>
    <n v="964"/>
    <s v="KI Adjustable-Height Table"/>
    <s v="Chuck Magee"/>
    <n v="19140"/>
    <n v="-46"/>
    <n v="3"/>
    <n v="155"/>
  </r>
  <r>
    <n v="5"/>
    <x v="1"/>
    <x v="1237"/>
    <x v="3"/>
    <x v="0"/>
    <n v="6"/>
    <x v="2"/>
    <x v="11"/>
    <x v="2"/>
    <x v="16"/>
    <x v="12"/>
    <s v="United States"/>
    <x v="193"/>
    <x v="0"/>
    <m/>
    <x v="0"/>
    <x v="1"/>
    <d v="2019-03-11T00:00:00"/>
    <s v="Wed"/>
    <x v="2"/>
    <s v="US-2019-141558"/>
    <n v="516"/>
    <s v="Desktop 3-Pocket Hot File"/>
    <s v="Chuck Magee"/>
    <n v="19140"/>
    <n v="3"/>
    <n v="1"/>
    <n v="43"/>
  </r>
  <r>
    <n v="5"/>
    <x v="1"/>
    <x v="1237"/>
    <x v="3"/>
    <x v="0"/>
    <n v="6"/>
    <x v="2"/>
    <x v="2"/>
    <x v="2"/>
    <x v="16"/>
    <x v="12"/>
    <s v="United States"/>
    <x v="193"/>
    <x v="0"/>
    <m/>
    <x v="0"/>
    <x v="4"/>
    <d v="2019-03-11T00:00:00"/>
    <s v="Wed"/>
    <x v="2"/>
    <s v="US-2019-141558"/>
    <n v="270"/>
    <s v="Avery Trapezoid Ring Binder, 3 Capacity, Black, 1040 sheets"/>
    <s v="Chuck Magee"/>
    <n v="19140"/>
    <n v="-9"/>
    <n v="1"/>
    <n v="12"/>
  </r>
  <r>
    <n v="5"/>
    <x v="1"/>
    <x v="1237"/>
    <x v="3"/>
    <x v="0"/>
    <n v="6"/>
    <x v="2"/>
    <x v="0"/>
    <x v="0"/>
    <x v="16"/>
    <x v="12"/>
    <s v="United States"/>
    <x v="193"/>
    <x v="0"/>
    <m/>
    <x v="0"/>
    <x v="6"/>
    <d v="2019-03-11T00:00:00"/>
    <s v="Wed"/>
    <x v="2"/>
    <s v="US-2019-141558"/>
    <n v="1177"/>
    <s v="Nortel Meridian M5316 Digital phone"/>
    <s v="Chuck Magee"/>
    <n v="19140"/>
    <n v="-181"/>
    <n v="5"/>
    <n v="777"/>
  </r>
  <r>
    <n v="4"/>
    <x v="1"/>
    <x v="985"/>
    <x v="3"/>
    <x v="0"/>
    <n v="6"/>
    <x v="1"/>
    <x v="3"/>
    <x v="2"/>
    <x v="4"/>
    <x v="4"/>
    <s v="United States"/>
    <x v="414"/>
    <x v="3"/>
    <m/>
    <x v="0"/>
    <x v="1"/>
    <d v="2019-03-26T00:00:00"/>
    <s v="Thu"/>
    <x v="2"/>
    <s v="US-2019-141677"/>
    <n v="1748"/>
    <s v="Xerox 1951"/>
    <s v="Kelly Williams"/>
    <n v="77070"/>
    <n v="23"/>
    <n v="3"/>
    <n v="74"/>
  </r>
  <r>
    <n v="4"/>
    <x v="1"/>
    <x v="985"/>
    <x v="3"/>
    <x v="0"/>
    <n v="6"/>
    <x v="1"/>
    <x v="11"/>
    <x v="2"/>
    <x v="4"/>
    <x v="4"/>
    <s v="United States"/>
    <x v="414"/>
    <x v="3"/>
    <m/>
    <x v="0"/>
    <x v="1"/>
    <d v="2019-03-26T00:00:00"/>
    <s v="Thu"/>
    <x v="2"/>
    <s v="US-2019-141677"/>
    <n v="1113"/>
    <s v="Neat Ideas Personal Hanging Folder Files, Black"/>
    <s v="Kelly Williams"/>
    <n v="77070"/>
    <n v="2"/>
    <n v="3"/>
    <n v="32"/>
  </r>
  <r>
    <n v="4"/>
    <x v="1"/>
    <x v="985"/>
    <x v="3"/>
    <x v="0"/>
    <n v="6"/>
    <x v="1"/>
    <x v="12"/>
    <x v="2"/>
    <x v="4"/>
    <x v="4"/>
    <s v="United States"/>
    <x v="414"/>
    <x v="3"/>
    <m/>
    <x v="0"/>
    <x v="3"/>
    <d v="2019-03-26T00:00:00"/>
    <s v="Thu"/>
    <x v="2"/>
    <s v="US-2019-141677"/>
    <n v="286"/>
    <s v="Belkin 5 Outlet SurgeMaster Power Centers"/>
    <s v="Kelly Williams"/>
    <n v="77070"/>
    <n v="-227"/>
    <n v="8"/>
    <n v="87"/>
  </r>
  <r>
    <n v="4"/>
    <x v="1"/>
    <x v="985"/>
    <x v="3"/>
    <x v="0"/>
    <n v="6"/>
    <x v="1"/>
    <x v="8"/>
    <x v="0"/>
    <x v="4"/>
    <x v="4"/>
    <s v="United States"/>
    <x v="414"/>
    <x v="3"/>
    <m/>
    <x v="0"/>
    <x v="1"/>
    <d v="2019-03-26T00:00:00"/>
    <s v="Thu"/>
    <x v="2"/>
    <s v="US-2019-141677"/>
    <n v="1469"/>
    <s v="Sony 64GB Class 10 Micro SDHC R40 Memory Card"/>
    <s v="Kelly Williams"/>
    <n v="77070"/>
    <n v="2"/>
    <n v="5"/>
    <n v="144"/>
  </r>
  <r>
    <n v="4"/>
    <x v="1"/>
    <x v="985"/>
    <x v="3"/>
    <x v="0"/>
    <n v="6"/>
    <x v="1"/>
    <x v="16"/>
    <x v="0"/>
    <x v="4"/>
    <x v="4"/>
    <s v="United States"/>
    <x v="414"/>
    <x v="3"/>
    <m/>
    <x v="0"/>
    <x v="1"/>
    <d v="2019-03-26T00:00:00"/>
    <s v="Thu"/>
    <x v="2"/>
    <s v="US-2019-141677"/>
    <n v="404"/>
    <s v="Canon PC1080F Personal Copier"/>
    <s v="Kelly Williams"/>
    <n v="77070"/>
    <n v="570"/>
    <n v="5"/>
    <n v="2400"/>
  </r>
  <r>
    <n v="6"/>
    <x v="0"/>
    <x v="1111"/>
    <x v="3"/>
    <x v="0"/>
    <n v="6"/>
    <x v="2"/>
    <x v="3"/>
    <x v="2"/>
    <x v="4"/>
    <x v="4"/>
    <s v="United States"/>
    <x v="22"/>
    <x v="3"/>
    <m/>
    <x v="0"/>
    <x v="1"/>
    <d v="2019-04-15T00:00:00"/>
    <s v="Sun"/>
    <x v="4"/>
    <s v="US-2019-141698"/>
    <n v="1810"/>
    <s v="Xerox 207"/>
    <s v="Kelly Williams"/>
    <n v="77041"/>
    <n v="7"/>
    <n v="4"/>
    <n v="21"/>
  </r>
  <r>
    <n v="5"/>
    <x v="1"/>
    <x v="1155"/>
    <x v="3"/>
    <x v="0"/>
    <n v="6"/>
    <x v="0"/>
    <x v="9"/>
    <x v="1"/>
    <x v="62"/>
    <x v="1"/>
    <s v="United States"/>
    <x v="402"/>
    <x v="1"/>
    <m/>
    <x v="0"/>
    <x v="0"/>
    <d v="2019-11-09T00:00:00"/>
    <s v="Mon"/>
    <x v="7"/>
    <s v="US-2019-141852"/>
    <n v="592"/>
    <s v="Eldon Wave Desk Accessories"/>
    <s v="Anna Andreadi"/>
    <n v="92054"/>
    <n v="21"/>
    <n v="8"/>
    <n v="47"/>
  </r>
  <r>
    <n v="4"/>
    <x v="1"/>
    <x v="1177"/>
    <x v="3"/>
    <x v="0"/>
    <n v="6"/>
    <x v="0"/>
    <x v="7"/>
    <x v="2"/>
    <x v="1"/>
    <x v="1"/>
    <s v="United States"/>
    <x v="495"/>
    <x v="1"/>
    <m/>
    <x v="0"/>
    <x v="0"/>
    <d v="2019-05-05T00:00:00"/>
    <s v="Thu"/>
    <x v="5"/>
    <s v="US-2019-141943"/>
    <n v="1256"/>
    <s v="Peel &amp; Seel Recycled Catalog Envelopes, Brown"/>
    <s v="Anna Andreadi"/>
    <n v="94122"/>
    <n v="12"/>
    <n v="2"/>
    <n v="23"/>
  </r>
  <r>
    <n v="0"/>
    <x v="0"/>
    <x v="958"/>
    <x v="3"/>
    <x v="3"/>
    <n v="0"/>
    <x v="0"/>
    <x v="5"/>
    <x v="1"/>
    <x v="15"/>
    <x v="11"/>
    <s v="United States"/>
    <x v="469"/>
    <x v="1"/>
    <m/>
    <x v="0"/>
    <x v="1"/>
    <d v="2019-09-11T00:00:00"/>
    <s v="Wed"/>
    <x v="0"/>
    <s v="US-2019-142188"/>
    <n v="1204"/>
    <s v="Office Star - Contemporary Task Swivel Chair"/>
    <s v="Anna Andreadi"/>
    <n v="98105"/>
    <n v="9"/>
    <n v="2"/>
    <n v="178"/>
  </r>
  <r>
    <n v="0"/>
    <x v="0"/>
    <x v="958"/>
    <x v="3"/>
    <x v="3"/>
    <n v="0"/>
    <x v="0"/>
    <x v="3"/>
    <x v="2"/>
    <x v="15"/>
    <x v="11"/>
    <s v="United States"/>
    <x v="469"/>
    <x v="1"/>
    <m/>
    <x v="0"/>
    <x v="0"/>
    <d v="2019-09-11T00:00:00"/>
    <s v="Wed"/>
    <x v="0"/>
    <s v="US-2019-142188"/>
    <n v="1830"/>
    <s v="Xerox 225"/>
    <s v="Anna Andreadi"/>
    <n v="98105"/>
    <n v="9"/>
    <n v="3"/>
    <n v="19"/>
  </r>
  <r>
    <n v="0"/>
    <x v="0"/>
    <x v="958"/>
    <x v="3"/>
    <x v="3"/>
    <n v="0"/>
    <x v="0"/>
    <x v="3"/>
    <x v="2"/>
    <x v="15"/>
    <x v="11"/>
    <s v="United States"/>
    <x v="469"/>
    <x v="1"/>
    <m/>
    <x v="0"/>
    <x v="0"/>
    <d v="2019-09-11T00:00:00"/>
    <s v="Wed"/>
    <x v="0"/>
    <s v="US-2019-142188"/>
    <n v="1685"/>
    <s v="Xerox 1894"/>
    <s v="Anna Andreadi"/>
    <n v="98105"/>
    <n v="34"/>
    <n v="11"/>
    <n v="71"/>
  </r>
  <r>
    <n v="0"/>
    <x v="0"/>
    <x v="958"/>
    <x v="3"/>
    <x v="3"/>
    <n v="0"/>
    <x v="0"/>
    <x v="2"/>
    <x v="2"/>
    <x v="15"/>
    <x v="11"/>
    <s v="United States"/>
    <x v="469"/>
    <x v="1"/>
    <m/>
    <x v="0"/>
    <x v="1"/>
    <d v="2019-09-11T00:00:00"/>
    <s v="Wed"/>
    <x v="0"/>
    <s v="US-2019-142188"/>
    <n v="898"/>
    <s v="Ibico Ibimaster 300 Manual Binding System"/>
    <s v="Anna Andreadi"/>
    <n v="98105"/>
    <n v="460"/>
    <n v="5"/>
    <n v="1472"/>
  </r>
  <r>
    <n v="0"/>
    <x v="0"/>
    <x v="958"/>
    <x v="3"/>
    <x v="3"/>
    <n v="0"/>
    <x v="0"/>
    <x v="0"/>
    <x v="0"/>
    <x v="15"/>
    <x v="11"/>
    <s v="United States"/>
    <x v="469"/>
    <x v="1"/>
    <m/>
    <x v="0"/>
    <x v="1"/>
    <d v="2019-09-11T00:00:00"/>
    <s v="Wed"/>
    <x v="0"/>
    <s v="US-2019-142188"/>
    <n v="933"/>
    <s v="iOttie XL Car Mount"/>
    <s v="Anna Andreadi"/>
    <n v="98105"/>
    <n v="-18"/>
    <n v="5"/>
    <n v="80"/>
  </r>
  <r>
    <n v="5"/>
    <x v="1"/>
    <x v="1326"/>
    <x v="3"/>
    <x v="0"/>
    <n v="6"/>
    <x v="0"/>
    <x v="5"/>
    <x v="1"/>
    <x v="130"/>
    <x v="3"/>
    <s v="United States"/>
    <x v="269"/>
    <x v="1"/>
    <m/>
    <x v="0"/>
    <x v="1"/>
    <d v="2019-07-18T00:00:00"/>
    <s v="Wed"/>
    <x v="1"/>
    <s v="US-2019-142573"/>
    <n v="753"/>
    <s v="Global Fabric Managers Chair, Dark Gray"/>
    <s v="Anna Andreadi"/>
    <n v="85023"/>
    <n v="10"/>
    <n v="2"/>
    <n v="162"/>
  </r>
  <r>
    <n v="5"/>
    <x v="1"/>
    <x v="1326"/>
    <x v="3"/>
    <x v="0"/>
    <n v="6"/>
    <x v="0"/>
    <x v="5"/>
    <x v="1"/>
    <x v="130"/>
    <x v="3"/>
    <s v="United States"/>
    <x v="269"/>
    <x v="1"/>
    <m/>
    <x v="0"/>
    <x v="1"/>
    <d v="2019-07-18T00:00:00"/>
    <s v="Wed"/>
    <x v="1"/>
    <s v="US-2019-142573"/>
    <n v="807"/>
    <s v="High-Back Leather Managers Chair"/>
    <s v="Anna Andreadi"/>
    <n v="85023"/>
    <n v="-43"/>
    <n v="3"/>
    <n v="312"/>
  </r>
  <r>
    <n v="5"/>
    <x v="1"/>
    <x v="1326"/>
    <x v="3"/>
    <x v="0"/>
    <n v="6"/>
    <x v="0"/>
    <x v="1"/>
    <x v="1"/>
    <x v="130"/>
    <x v="3"/>
    <s v="United States"/>
    <x v="269"/>
    <x v="1"/>
    <m/>
    <x v="0"/>
    <x v="8"/>
    <d v="2019-07-18T00:00:00"/>
    <s v="Wed"/>
    <x v="1"/>
    <s v="US-2019-142573"/>
    <n v="423"/>
    <s v="Chromcraft 48 x 96 Racetrack Double Pedestal Table"/>
    <s v="Anna Andreadi"/>
    <n v="85023"/>
    <n v="-449"/>
    <n v="5"/>
    <n v="802"/>
  </r>
  <r>
    <n v="5"/>
    <x v="1"/>
    <x v="1326"/>
    <x v="3"/>
    <x v="0"/>
    <n v="6"/>
    <x v="0"/>
    <x v="3"/>
    <x v="2"/>
    <x v="130"/>
    <x v="3"/>
    <s v="United States"/>
    <x v="269"/>
    <x v="1"/>
    <m/>
    <x v="0"/>
    <x v="1"/>
    <d v="2019-07-18T00:00:00"/>
    <s v="Wed"/>
    <x v="1"/>
    <s v="US-2019-142573"/>
    <n v="1355"/>
    <s v="Riverleaf Stik-Withit Designer Note Cubes"/>
    <s v="Anna Andreadi"/>
    <n v="85023"/>
    <n v="5"/>
    <n v="2"/>
    <n v="16"/>
  </r>
  <r>
    <n v="5"/>
    <x v="1"/>
    <x v="1326"/>
    <x v="3"/>
    <x v="0"/>
    <n v="6"/>
    <x v="0"/>
    <x v="2"/>
    <x v="2"/>
    <x v="130"/>
    <x v="3"/>
    <s v="United States"/>
    <x v="269"/>
    <x v="1"/>
    <m/>
    <x v="0"/>
    <x v="4"/>
    <d v="2019-07-18T00:00:00"/>
    <s v="Wed"/>
    <x v="1"/>
    <s v="US-2019-142573"/>
    <n v="46"/>
    <s v="Acco Expandable Hanging Binders"/>
    <s v="Anna Andreadi"/>
    <n v="85023"/>
    <n v="-6"/>
    <n v="4"/>
    <n v="8"/>
  </r>
  <r>
    <n v="7"/>
    <x v="2"/>
    <x v="1171"/>
    <x v="3"/>
    <x v="0"/>
    <n v="6"/>
    <x v="2"/>
    <x v="2"/>
    <x v="2"/>
    <x v="258"/>
    <x v="4"/>
    <s v="United States"/>
    <x v="634"/>
    <x v="3"/>
    <m/>
    <x v="0"/>
    <x v="3"/>
    <d v="2019-04-11T00:00:00"/>
    <s v="Wed"/>
    <x v="4"/>
    <s v="US-2019-143028"/>
    <n v="674"/>
    <s v="Flexible Leather- Look Classic Collection Ring Binder"/>
    <s v="Kelly Williams"/>
    <n v="79424"/>
    <n v="-17"/>
    <n v="3"/>
    <n v="11"/>
  </r>
  <r>
    <n v="3"/>
    <x v="0"/>
    <x v="1260"/>
    <x v="3"/>
    <x v="1"/>
    <n v="3"/>
    <x v="0"/>
    <x v="11"/>
    <x v="2"/>
    <x v="17"/>
    <x v="1"/>
    <s v="United States"/>
    <x v="225"/>
    <x v="1"/>
    <m/>
    <x v="0"/>
    <x v="0"/>
    <d v="2019-08-03T00:00:00"/>
    <s v="Tue"/>
    <x v="10"/>
    <s v="US-2019-143175"/>
    <n v="637"/>
    <s v="Fellowes Bases and Tops For Staxonsteel/High-Stak Systems"/>
    <s v="Anna Andreadi"/>
    <n v="90004"/>
    <n v="24"/>
    <n v="3"/>
    <n v="100"/>
  </r>
  <r>
    <n v="4"/>
    <x v="1"/>
    <x v="1258"/>
    <x v="3"/>
    <x v="0"/>
    <n v="6"/>
    <x v="0"/>
    <x v="3"/>
    <x v="2"/>
    <x v="216"/>
    <x v="38"/>
    <s v="United States"/>
    <x v="94"/>
    <x v="0"/>
    <m/>
    <x v="0"/>
    <x v="0"/>
    <d v="2019-03-20T00:00:00"/>
    <s v="Fri"/>
    <x v="2"/>
    <s v="US-2019-143770"/>
    <n v="1787"/>
    <s v="Xerox 1988"/>
    <s v="Chuck Magee"/>
    <n v="6457"/>
    <n v="28"/>
    <n v="2"/>
    <n v="62"/>
  </r>
  <r>
    <n v="4"/>
    <x v="1"/>
    <x v="1258"/>
    <x v="3"/>
    <x v="0"/>
    <n v="6"/>
    <x v="0"/>
    <x v="8"/>
    <x v="0"/>
    <x v="216"/>
    <x v="38"/>
    <s v="United States"/>
    <x v="94"/>
    <x v="0"/>
    <m/>
    <x v="0"/>
    <x v="0"/>
    <d v="2019-03-20T00:00:00"/>
    <s v="Fri"/>
    <x v="2"/>
    <s v="US-2019-143770"/>
    <n v="1616"/>
    <s v="WD My Passport Ultra 2TB Portable External Hard Drive"/>
    <s v="Chuck Magee"/>
    <n v="6457"/>
    <n v="38"/>
    <n v="2"/>
    <n v="238"/>
  </r>
  <r>
    <n v="5"/>
    <x v="1"/>
    <x v="1086"/>
    <x v="3"/>
    <x v="0"/>
    <n v="6"/>
    <x v="2"/>
    <x v="2"/>
    <x v="2"/>
    <x v="527"/>
    <x v="10"/>
    <s v="United States"/>
    <x v="673"/>
    <x v="3"/>
    <m/>
    <x v="0"/>
    <x v="3"/>
    <d v="2019-04-30T00:00:00"/>
    <s v="Mon"/>
    <x v="5"/>
    <s v="US-2019-144582"/>
    <n v="694"/>
    <s v="GBC Linen Binding Covers"/>
    <s v="Kelly Williams"/>
    <n v="61832"/>
    <n v="-69"/>
    <n v="7"/>
    <n v="43"/>
  </r>
  <r>
    <n v="4"/>
    <x v="1"/>
    <x v="1010"/>
    <x v="3"/>
    <x v="0"/>
    <n v="6"/>
    <x v="1"/>
    <x v="11"/>
    <x v="2"/>
    <x v="99"/>
    <x v="19"/>
    <s v="United States"/>
    <x v="785"/>
    <x v="0"/>
    <m/>
    <x v="0"/>
    <x v="1"/>
    <d v="2019-12-09T00:00:00"/>
    <s v="Mon"/>
    <x v="6"/>
    <s v="US-2019-145366"/>
    <n v="1375"/>
    <s v="Safco Commercial Shelving"/>
    <s v="Chuck Magee"/>
    <n v="45231"/>
    <n v="-7"/>
    <n v="1"/>
    <n v="37"/>
  </r>
  <r>
    <n v="4"/>
    <x v="1"/>
    <x v="1010"/>
    <x v="3"/>
    <x v="0"/>
    <n v="6"/>
    <x v="1"/>
    <x v="7"/>
    <x v="2"/>
    <x v="99"/>
    <x v="19"/>
    <s v="United States"/>
    <x v="785"/>
    <x v="0"/>
    <m/>
    <x v="0"/>
    <x v="1"/>
    <d v="2019-12-09T00:00:00"/>
    <s v="Mon"/>
    <x v="6"/>
    <s v="US-2019-145366"/>
    <n v="1341"/>
    <s v="Recycled Interoffice Envelopes with String and Button Closure, 10 x 13"/>
    <s v="Chuck Magee"/>
    <n v="45231"/>
    <n v="22"/>
    <n v="3"/>
    <n v="58"/>
  </r>
  <r>
    <n v="3"/>
    <x v="2"/>
    <x v="1022"/>
    <x v="3"/>
    <x v="2"/>
    <n v="1"/>
    <x v="1"/>
    <x v="6"/>
    <x v="2"/>
    <x v="277"/>
    <x v="10"/>
    <s v="United States"/>
    <x v="84"/>
    <x v="3"/>
    <m/>
    <x v="0"/>
    <x v="1"/>
    <d v="2019-11-02T00:00:00"/>
    <s v="Mon"/>
    <x v="7"/>
    <s v="US-2019-145597"/>
    <n v="1499"/>
    <s v="Stanley Bostitch Contemporary Electric Pencil Sharpeners"/>
    <s v="Kelly Williams"/>
    <n v="61701"/>
    <n v="5"/>
    <n v="4"/>
    <n v="54"/>
  </r>
  <r>
    <n v="6"/>
    <x v="0"/>
    <x v="1206"/>
    <x v="3"/>
    <x v="0"/>
    <n v="6"/>
    <x v="0"/>
    <x v="2"/>
    <x v="2"/>
    <x v="4"/>
    <x v="4"/>
    <s v="United States"/>
    <x v="217"/>
    <x v="3"/>
    <m/>
    <x v="0"/>
    <x v="3"/>
    <d v="2019-04-21T00:00:00"/>
    <s v="Sat"/>
    <x v="4"/>
    <s v="US-2019-145863"/>
    <n v="260"/>
    <s v="Avery Non-Stick Binders"/>
    <s v="Kelly Williams"/>
    <n v="77041"/>
    <n v="-5"/>
    <n v="3"/>
    <n v="3"/>
  </r>
  <r>
    <n v="6"/>
    <x v="0"/>
    <x v="1206"/>
    <x v="3"/>
    <x v="0"/>
    <n v="6"/>
    <x v="0"/>
    <x v="2"/>
    <x v="2"/>
    <x v="4"/>
    <x v="4"/>
    <s v="United States"/>
    <x v="217"/>
    <x v="3"/>
    <m/>
    <x v="0"/>
    <x v="3"/>
    <d v="2019-04-21T00:00:00"/>
    <s v="Sat"/>
    <x v="4"/>
    <s v="US-2019-145863"/>
    <n v="1596"/>
    <s v="UniKeep View Case Binders"/>
    <s v="Kelly Williams"/>
    <n v="77041"/>
    <n v="-5"/>
    <n v="3"/>
    <n v="3"/>
  </r>
  <r>
    <n v="5"/>
    <x v="1"/>
    <x v="979"/>
    <x v="3"/>
    <x v="0"/>
    <n v="6"/>
    <x v="1"/>
    <x v="8"/>
    <x v="0"/>
    <x v="17"/>
    <x v="1"/>
    <s v="United States"/>
    <x v="58"/>
    <x v="1"/>
    <m/>
    <x v="0"/>
    <x v="0"/>
    <d v="2019-09-09T00:00:00"/>
    <s v="Mon"/>
    <x v="0"/>
    <s v="US-2019-146213"/>
    <n v="1097"/>
    <s v="Microsoft Wireless Mobile Mouse 4000"/>
    <s v="Anna Andreadi"/>
    <n v="90032"/>
    <n v="51"/>
    <n v="4"/>
    <n v="160"/>
  </r>
  <r>
    <n v="2"/>
    <x v="1"/>
    <x v="1232"/>
    <x v="3"/>
    <x v="1"/>
    <n v="3"/>
    <x v="1"/>
    <x v="10"/>
    <x v="2"/>
    <x v="366"/>
    <x v="1"/>
    <s v="United States"/>
    <x v="726"/>
    <x v="1"/>
    <m/>
    <x v="0"/>
    <x v="0"/>
    <d v="2019-10-20T00:00:00"/>
    <s v="Fri"/>
    <x v="8"/>
    <s v="US-2019-146416"/>
    <n v="221"/>
    <s v="Avery 510"/>
    <s v="Anna Andreadi"/>
    <n v="95695"/>
    <n v="2"/>
    <n v="1"/>
    <n v="4"/>
  </r>
  <r>
    <n v="2"/>
    <x v="1"/>
    <x v="1232"/>
    <x v="3"/>
    <x v="1"/>
    <n v="3"/>
    <x v="1"/>
    <x v="2"/>
    <x v="2"/>
    <x v="366"/>
    <x v="1"/>
    <s v="United States"/>
    <x v="726"/>
    <x v="1"/>
    <m/>
    <x v="0"/>
    <x v="1"/>
    <d v="2019-10-20T00:00:00"/>
    <s v="Fri"/>
    <x v="8"/>
    <s v="US-2019-146416"/>
    <n v="1641"/>
    <s v="Wilson Jones Four-Pocket Poly Binders"/>
    <s v="Anna Andreadi"/>
    <n v="95695"/>
    <n v="8"/>
    <n v="4"/>
    <n v="21"/>
  </r>
  <r>
    <n v="5"/>
    <x v="1"/>
    <x v="1080"/>
    <x v="3"/>
    <x v="0"/>
    <n v="6"/>
    <x v="0"/>
    <x v="3"/>
    <x v="2"/>
    <x v="149"/>
    <x v="5"/>
    <s v="United States"/>
    <x v="643"/>
    <x v="2"/>
    <m/>
    <x v="0"/>
    <x v="0"/>
    <d v="2019-06-09T00:00:00"/>
    <s v="Mon"/>
    <x v="9"/>
    <s v="US-2019-146822"/>
    <n v="538"/>
    <s v="Easy-staple paper"/>
    <s v="Cassandra Brandow"/>
    <n v="24153"/>
    <n v="23"/>
    <n v="4"/>
    <n v="49"/>
  </r>
  <r>
    <n v="6"/>
    <x v="0"/>
    <x v="1182"/>
    <x v="3"/>
    <x v="0"/>
    <n v="6"/>
    <x v="0"/>
    <x v="2"/>
    <x v="2"/>
    <x v="21"/>
    <x v="2"/>
    <s v="United States"/>
    <x v="409"/>
    <x v="2"/>
    <m/>
    <x v="0"/>
    <x v="4"/>
    <d v="2019-09-21T00:00:00"/>
    <s v="Sat"/>
    <x v="0"/>
    <s v="US-2019-146878"/>
    <n v="270"/>
    <s v="Avery Trapezoid Ring Binder, 3 Capacity, Black, 1040 sheets"/>
    <s v="Cassandra Brandow"/>
    <n v="33142"/>
    <n v="-9"/>
    <n v="1"/>
    <n v="12"/>
  </r>
  <r>
    <n v="4"/>
    <x v="1"/>
    <x v="1088"/>
    <x v="3"/>
    <x v="0"/>
    <n v="6"/>
    <x v="0"/>
    <x v="0"/>
    <x v="0"/>
    <x v="0"/>
    <x v="0"/>
    <s v="United States"/>
    <x v="556"/>
    <x v="0"/>
    <m/>
    <x v="0"/>
    <x v="0"/>
    <d v="2019-03-13T00:00:00"/>
    <s v="Fri"/>
    <x v="2"/>
    <s v="US-2019-146906"/>
    <n v="1244"/>
    <s v="Panasonic KX T7736-B Digital phone"/>
    <s v="Chuck Magee"/>
    <n v="10011"/>
    <n v="75"/>
    <n v="2"/>
    <n v="300"/>
  </r>
  <r>
    <n v="2"/>
    <x v="1"/>
    <x v="1007"/>
    <x v="3"/>
    <x v="1"/>
    <n v="3"/>
    <x v="0"/>
    <x v="9"/>
    <x v="1"/>
    <x v="4"/>
    <x v="4"/>
    <s v="United States"/>
    <x v="471"/>
    <x v="3"/>
    <m/>
    <x v="0"/>
    <x v="7"/>
    <d v="2019-12-02T00:00:00"/>
    <s v="Mon"/>
    <x v="6"/>
    <s v="US-2019-147221"/>
    <n v="107"/>
    <s v="Advantus Panel Wall Acrylic Frame"/>
    <s v="Kelly Williams"/>
    <n v="77036"/>
    <n v="-4"/>
    <n v="4"/>
    <n v="9"/>
  </r>
  <r>
    <n v="2"/>
    <x v="1"/>
    <x v="1007"/>
    <x v="3"/>
    <x v="1"/>
    <n v="3"/>
    <x v="0"/>
    <x v="12"/>
    <x v="2"/>
    <x v="4"/>
    <x v="4"/>
    <s v="United States"/>
    <x v="471"/>
    <x v="3"/>
    <m/>
    <x v="0"/>
    <x v="3"/>
    <d v="2019-12-02T00:00:00"/>
    <s v="Mon"/>
    <x v="6"/>
    <s v="US-2019-147221"/>
    <n v="18"/>
    <s v="3.6 Cubic Foot Counter Height Office Refrigerator"/>
    <s v="Kelly Williams"/>
    <n v="77036"/>
    <n v="-766"/>
    <n v="5"/>
    <n v="295"/>
  </r>
  <r>
    <n v="1"/>
    <x v="0"/>
    <x v="986"/>
    <x v="3"/>
    <x v="2"/>
    <n v="1"/>
    <x v="1"/>
    <x v="2"/>
    <x v="2"/>
    <x v="437"/>
    <x v="37"/>
    <s v="United States"/>
    <x v="758"/>
    <x v="1"/>
    <m/>
    <x v="0"/>
    <x v="4"/>
    <d v="2019-09-04T00:00:00"/>
    <s v="Wed"/>
    <x v="0"/>
    <s v="US-2019-147655"/>
    <n v="269"/>
    <s v="Avery Trapezoid Extra Heavy Duty 4 Binders"/>
    <s v="Anna Andreadi"/>
    <n v="97756"/>
    <n v="-59"/>
    <n v="7"/>
    <n v="88"/>
  </r>
  <r>
    <n v="5"/>
    <x v="1"/>
    <x v="1117"/>
    <x v="3"/>
    <x v="0"/>
    <n v="6"/>
    <x v="0"/>
    <x v="1"/>
    <x v="1"/>
    <x v="35"/>
    <x v="19"/>
    <s v="United States"/>
    <x v="738"/>
    <x v="0"/>
    <m/>
    <x v="0"/>
    <x v="6"/>
    <d v="2019-12-25T00:00:00"/>
    <s v="Wed"/>
    <x v="6"/>
    <s v="US-2019-147669"/>
    <n v="849"/>
    <s v="Hon Rectangular Conference Tables"/>
    <s v="Chuck Magee"/>
    <n v="45014"/>
    <n v="-105"/>
    <n v="2"/>
    <n v="273"/>
  </r>
  <r>
    <n v="5"/>
    <x v="1"/>
    <x v="1117"/>
    <x v="3"/>
    <x v="0"/>
    <n v="6"/>
    <x v="0"/>
    <x v="4"/>
    <x v="2"/>
    <x v="35"/>
    <x v="19"/>
    <s v="United States"/>
    <x v="738"/>
    <x v="0"/>
    <m/>
    <x v="0"/>
    <x v="1"/>
    <d v="2019-12-25T00:00:00"/>
    <s v="Wed"/>
    <x v="6"/>
    <s v="US-2019-147669"/>
    <n v="1507"/>
    <s v="Staples"/>
    <s v="Chuck Magee"/>
    <n v="45014"/>
    <n v="13"/>
    <n v="13"/>
    <n v="39"/>
  </r>
  <r>
    <n v="5"/>
    <x v="1"/>
    <x v="1117"/>
    <x v="3"/>
    <x v="0"/>
    <n v="6"/>
    <x v="0"/>
    <x v="2"/>
    <x v="2"/>
    <x v="35"/>
    <x v="19"/>
    <s v="United States"/>
    <x v="738"/>
    <x v="0"/>
    <m/>
    <x v="0"/>
    <x v="4"/>
    <d v="2019-12-25T00:00:00"/>
    <s v="Wed"/>
    <x v="6"/>
    <s v="US-2019-147669"/>
    <n v="1426"/>
    <s v="Satellite Sectional Post Binders"/>
    <s v="Chuck Magee"/>
    <n v="45014"/>
    <n v="-10"/>
    <n v="1"/>
    <n v="13"/>
  </r>
  <r>
    <n v="5"/>
    <x v="1"/>
    <x v="1117"/>
    <x v="3"/>
    <x v="0"/>
    <n v="6"/>
    <x v="0"/>
    <x v="8"/>
    <x v="0"/>
    <x v="35"/>
    <x v="19"/>
    <s v="United States"/>
    <x v="738"/>
    <x v="0"/>
    <m/>
    <x v="0"/>
    <x v="1"/>
    <d v="2019-12-25T00:00:00"/>
    <s v="Wed"/>
    <x v="6"/>
    <s v="US-2019-147669"/>
    <n v="1058"/>
    <s v="Maxell 4.7GB DVD-R"/>
    <s v="Chuck Magee"/>
    <n v="45014"/>
    <n v="42"/>
    <n v="7"/>
    <n v="159"/>
  </r>
  <r>
    <n v="3"/>
    <x v="2"/>
    <x v="1054"/>
    <x v="3"/>
    <x v="2"/>
    <n v="1"/>
    <x v="1"/>
    <x v="9"/>
    <x v="1"/>
    <x v="35"/>
    <x v="1"/>
    <s v="United States"/>
    <x v="30"/>
    <x v="1"/>
    <s v="Yes"/>
    <x v="1"/>
    <x v="0"/>
    <d v="2019-03-28T00:00:00"/>
    <s v="Sat"/>
    <x v="2"/>
    <s v="US-2019-147886"/>
    <n v="484"/>
    <s v="DAX Black Cherry Wood-Tone Poster Frame"/>
    <s v="Anna Andreadi"/>
    <n v="94533"/>
    <n v="10"/>
    <n v="1"/>
    <n v="26"/>
  </r>
  <r>
    <n v="3"/>
    <x v="2"/>
    <x v="1054"/>
    <x v="3"/>
    <x v="2"/>
    <n v="1"/>
    <x v="1"/>
    <x v="9"/>
    <x v="1"/>
    <x v="35"/>
    <x v="1"/>
    <s v="United States"/>
    <x v="30"/>
    <x v="1"/>
    <s v="Yes"/>
    <x v="1"/>
    <x v="0"/>
    <d v="2019-03-28T00:00:00"/>
    <s v="Sat"/>
    <x v="2"/>
    <s v="US-2019-147886"/>
    <n v="1494"/>
    <s v="Stackable Trays"/>
    <s v="Anna Andreadi"/>
    <n v="94533"/>
    <n v="7"/>
    <n v="7"/>
    <n v="22"/>
  </r>
  <r>
    <n v="3"/>
    <x v="2"/>
    <x v="1054"/>
    <x v="3"/>
    <x v="2"/>
    <n v="1"/>
    <x v="1"/>
    <x v="3"/>
    <x v="2"/>
    <x v="35"/>
    <x v="1"/>
    <s v="United States"/>
    <x v="30"/>
    <x v="1"/>
    <s v="Yes"/>
    <x v="1"/>
    <x v="0"/>
    <d v="2019-03-28T00:00:00"/>
    <s v="Sat"/>
    <x v="2"/>
    <s v="US-2019-147886"/>
    <n v="1773"/>
    <s v="Xerox 1975"/>
    <s v="Anna Andreadi"/>
    <n v="94533"/>
    <n v="6"/>
    <n v="2"/>
    <n v="13"/>
  </r>
  <r>
    <n v="3"/>
    <x v="2"/>
    <x v="1054"/>
    <x v="3"/>
    <x v="2"/>
    <n v="1"/>
    <x v="1"/>
    <x v="3"/>
    <x v="2"/>
    <x v="35"/>
    <x v="1"/>
    <s v="United States"/>
    <x v="30"/>
    <x v="1"/>
    <s v="Yes"/>
    <x v="1"/>
    <x v="0"/>
    <d v="2019-03-28T00:00:00"/>
    <s v="Sat"/>
    <x v="2"/>
    <s v="US-2019-147886"/>
    <n v="1775"/>
    <s v="Xerox 1977"/>
    <s v="Anna Andreadi"/>
    <n v="94533"/>
    <n v="10"/>
    <n v="3"/>
    <n v="20"/>
  </r>
  <r>
    <n v="3"/>
    <x v="2"/>
    <x v="1054"/>
    <x v="3"/>
    <x v="2"/>
    <n v="1"/>
    <x v="1"/>
    <x v="3"/>
    <x v="2"/>
    <x v="35"/>
    <x v="1"/>
    <s v="United States"/>
    <x v="30"/>
    <x v="1"/>
    <s v="Yes"/>
    <x v="1"/>
    <x v="0"/>
    <d v="2019-03-28T00:00:00"/>
    <s v="Sat"/>
    <x v="2"/>
    <s v="US-2019-147886"/>
    <n v="1765"/>
    <s v="Xerox 1968"/>
    <s v="Anna Andreadi"/>
    <n v="94533"/>
    <n v="13"/>
    <n v="4"/>
    <n v="27"/>
  </r>
  <r>
    <n v="3"/>
    <x v="2"/>
    <x v="1054"/>
    <x v="3"/>
    <x v="2"/>
    <n v="1"/>
    <x v="1"/>
    <x v="11"/>
    <x v="2"/>
    <x v="35"/>
    <x v="1"/>
    <s v="United States"/>
    <x v="30"/>
    <x v="1"/>
    <s v="Yes"/>
    <x v="1"/>
    <x v="0"/>
    <d v="2019-03-28T00:00:00"/>
    <s v="Sat"/>
    <x v="2"/>
    <s v="US-2019-147886"/>
    <n v="1373"/>
    <s v="SAFCO Boltless Steel Shelving"/>
    <s v="Anna Andreadi"/>
    <n v="94533"/>
    <n v="8"/>
    <n v="7"/>
    <n v="795"/>
  </r>
  <r>
    <n v="3"/>
    <x v="2"/>
    <x v="1054"/>
    <x v="3"/>
    <x v="2"/>
    <n v="1"/>
    <x v="1"/>
    <x v="13"/>
    <x v="0"/>
    <x v="35"/>
    <x v="1"/>
    <s v="United States"/>
    <x v="30"/>
    <x v="1"/>
    <s v="Yes"/>
    <x v="1"/>
    <x v="1"/>
    <d v="2019-03-28T00:00:00"/>
    <s v="Sat"/>
    <x v="2"/>
    <s v="US-2019-147886"/>
    <n v="1511"/>
    <s v="StarTech.com 10/100 VDSL2 Ethernet Extender Kit"/>
    <s v="Anna Andreadi"/>
    <n v="94533"/>
    <n v="53"/>
    <n v="2"/>
    <n v="533"/>
  </r>
  <r>
    <n v="4"/>
    <x v="1"/>
    <x v="1267"/>
    <x v="3"/>
    <x v="0"/>
    <n v="6"/>
    <x v="0"/>
    <x v="3"/>
    <x v="2"/>
    <x v="388"/>
    <x v="26"/>
    <s v="United States"/>
    <x v="650"/>
    <x v="3"/>
    <m/>
    <x v="0"/>
    <x v="0"/>
    <d v="2019-01-28T00:00:00"/>
    <s v="Sat"/>
    <x v="3"/>
    <s v="US-2019-147984"/>
    <n v="1729"/>
    <s v="Xerox 1934"/>
    <s v="Kelly Williams"/>
    <n v="67212"/>
    <n v="137"/>
    <n v="5"/>
    <n v="280"/>
  </r>
  <r>
    <n v="5"/>
    <x v="1"/>
    <x v="1268"/>
    <x v="3"/>
    <x v="0"/>
    <n v="6"/>
    <x v="0"/>
    <x v="2"/>
    <x v="2"/>
    <x v="29"/>
    <x v="1"/>
    <s v="United States"/>
    <x v="336"/>
    <x v="1"/>
    <s v="Yes"/>
    <x v="1"/>
    <x v="1"/>
    <d v="2019-05-19T00:00:00"/>
    <s v="Thu"/>
    <x v="5"/>
    <s v="US-2019-147998"/>
    <n v="714"/>
    <s v="GBC Twin Loop Wire Binding Elements"/>
    <s v="Anna Andreadi"/>
    <n v="95123"/>
    <n v="50"/>
    <n v="5"/>
    <n v="133"/>
  </r>
  <r>
    <n v="5"/>
    <x v="1"/>
    <x v="1100"/>
    <x v="3"/>
    <x v="0"/>
    <n v="6"/>
    <x v="2"/>
    <x v="9"/>
    <x v="1"/>
    <x v="499"/>
    <x v="45"/>
    <s v="United States"/>
    <x v="660"/>
    <x v="1"/>
    <m/>
    <x v="0"/>
    <x v="0"/>
    <d v="2019-10-06T00:00:00"/>
    <s v="Fri"/>
    <x v="8"/>
    <s v="US-2019-148054"/>
    <n v="19"/>
    <s v="36X48 HARDFLOOR CHAIRMAT"/>
    <s v="Anna Andreadi"/>
    <n v="83642"/>
    <n v="3"/>
    <n v="2"/>
    <n v="42"/>
  </r>
  <r>
    <n v="5"/>
    <x v="1"/>
    <x v="1100"/>
    <x v="3"/>
    <x v="0"/>
    <n v="6"/>
    <x v="2"/>
    <x v="3"/>
    <x v="2"/>
    <x v="499"/>
    <x v="45"/>
    <s v="United States"/>
    <x v="660"/>
    <x v="1"/>
    <m/>
    <x v="0"/>
    <x v="0"/>
    <d v="2019-10-06T00:00:00"/>
    <s v="Fri"/>
    <x v="8"/>
    <s v="US-2019-148054"/>
    <n v="465"/>
    <s v="Computer Printout Paper with Letter-Trim Perforations"/>
    <s v="Anna Andreadi"/>
    <n v="83642"/>
    <n v="18"/>
    <n v="2"/>
    <n v="38"/>
  </r>
  <r>
    <n v="5"/>
    <x v="1"/>
    <x v="1100"/>
    <x v="3"/>
    <x v="0"/>
    <n v="6"/>
    <x v="2"/>
    <x v="12"/>
    <x v="2"/>
    <x v="499"/>
    <x v="45"/>
    <s v="United States"/>
    <x v="660"/>
    <x v="1"/>
    <m/>
    <x v="0"/>
    <x v="0"/>
    <d v="2019-10-06T00:00:00"/>
    <s v="Fri"/>
    <x v="8"/>
    <s v="US-2019-148054"/>
    <n v="467"/>
    <s v="Conquest 14 Commercial Heavy-Duty Upright Vacuum, Collection System, Accessory Kit"/>
    <s v="Anna Andreadi"/>
    <n v="83642"/>
    <n v="66"/>
    <n v="4"/>
    <n v="228"/>
  </r>
  <r>
    <n v="7"/>
    <x v="2"/>
    <x v="1254"/>
    <x v="3"/>
    <x v="0"/>
    <n v="6"/>
    <x v="2"/>
    <x v="2"/>
    <x v="2"/>
    <x v="28"/>
    <x v="17"/>
    <s v="United States"/>
    <x v="326"/>
    <x v="3"/>
    <m/>
    <x v="0"/>
    <x v="0"/>
    <d v="2019-07-01T00:00:00"/>
    <s v="Sun"/>
    <x v="1"/>
    <s v="US-2019-148362"/>
    <n v="649"/>
    <s v="Fellowes PB200 Plastic Comb Binding Machine"/>
    <s v="Kelly Williams"/>
    <n v="46203"/>
    <n v="78"/>
    <n v="1"/>
    <n v="170"/>
  </r>
  <r>
    <n v="7"/>
    <x v="2"/>
    <x v="1254"/>
    <x v="3"/>
    <x v="0"/>
    <n v="6"/>
    <x v="2"/>
    <x v="3"/>
    <x v="2"/>
    <x v="28"/>
    <x v="17"/>
    <s v="United States"/>
    <x v="326"/>
    <x v="3"/>
    <m/>
    <x v="0"/>
    <x v="0"/>
    <d v="2019-07-01T00:00:00"/>
    <s v="Sun"/>
    <x v="1"/>
    <s v="US-2019-148362"/>
    <n v="1831"/>
    <s v="Xerox 226"/>
    <s v="Kelly Williams"/>
    <n v="46203"/>
    <n v="12"/>
    <n v="4"/>
    <n v="26"/>
  </r>
  <r>
    <n v="7"/>
    <x v="2"/>
    <x v="1254"/>
    <x v="3"/>
    <x v="0"/>
    <n v="6"/>
    <x v="2"/>
    <x v="11"/>
    <x v="2"/>
    <x v="28"/>
    <x v="17"/>
    <s v="United States"/>
    <x v="326"/>
    <x v="3"/>
    <m/>
    <x v="0"/>
    <x v="0"/>
    <d v="2019-07-01T00:00:00"/>
    <s v="Sun"/>
    <x v="1"/>
    <s v="US-2019-148362"/>
    <n v="420"/>
    <s v="Carina Mini System Audio Rack, Model AR050B"/>
    <s v="Kelly Williams"/>
    <n v="46203"/>
    <n v="13"/>
    <n v="4"/>
    <n v="444"/>
  </r>
  <r>
    <n v="4"/>
    <x v="1"/>
    <x v="1094"/>
    <x v="3"/>
    <x v="0"/>
    <n v="6"/>
    <x v="1"/>
    <x v="2"/>
    <x v="2"/>
    <x v="117"/>
    <x v="4"/>
    <s v="United States"/>
    <x v="539"/>
    <x v="3"/>
    <m/>
    <x v="0"/>
    <x v="3"/>
    <d v="2019-01-12T00:00:00"/>
    <s v="Thu"/>
    <x v="11"/>
    <s v="US-2019-148551"/>
    <n v="689"/>
    <s v="GBC Ibimaster 500 Manual ProClick Binding System"/>
    <s v="Kelly Williams"/>
    <n v="75217"/>
    <n v="-1141"/>
    <n v="5"/>
    <n v="761"/>
  </r>
  <r>
    <n v="2"/>
    <x v="1"/>
    <x v="1079"/>
    <x v="3"/>
    <x v="1"/>
    <n v="3"/>
    <x v="2"/>
    <x v="0"/>
    <x v="0"/>
    <x v="21"/>
    <x v="2"/>
    <s v="United States"/>
    <x v="656"/>
    <x v="2"/>
    <m/>
    <x v="0"/>
    <x v="1"/>
    <d v="2019-11-30T00:00:00"/>
    <s v="Mon"/>
    <x v="6"/>
    <s v="US-2019-148768"/>
    <n v="1232"/>
    <s v="OtterBox Defender Series Case - Samsung Galaxy S4"/>
    <s v="Cassandra Brandow"/>
    <n v="33180"/>
    <n v="9"/>
    <n v="3"/>
    <n v="72"/>
  </r>
  <r>
    <n v="2"/>
    <x v="2"/>
    <x v="1161"/>
    <x v="3"/>
    <x v="2"/>
    <n v="1"/>
    <x v="0"/>
    <x v="11"/>
    <x v="2"/>
    <x v="184"/>
    <x v="14"/>
    <s v="United States"/>
    <x v="459"/>
    <x v="2"/>
    <m/>
    <x v="0"/>
    <x v="0"/>
    <d v="2019-10-13T00:00:00"/>
    <s v="Fri"/>
    <x v="8"/>
    <s v="US-2019-148831"/>
    <n v="1579"/>
    <s v="Trav-L-File Heavy-Duty Shuttle II, Black"/>
    <s v="Cassandra Brandow"/>
    <n v="40214"/>
    <n v="105"/>
    <n v="8"/>
    <n v="349"/>
  </r>
  <r>
    <n v="5"/>
    <x v="1"/>
    <x v="1021"/>
    <x v="3"/>
    <x v="0"/>
    <n v="6"/>
    <x v="0"/>
    <x v="3"/>
    <x v="2"/>
    <x v="0"/>
    <x v="0"/>
    <s v="United States"/>
    <x v="332"/>
    <x v="0"/>
    <m/>
    <x v="0"/>
    <x v="0"/>
    <d v="2019-09-19T00:00:00"/>
    <s v="Thu"/>
    <x v="0"/>
    <s v="US-2019-148866"/>
    <n v="1833"/>
    <s v="Xerox 228"/>
    <s v="Chuck Magee"/>
    <n v="10011"/>
    <n v="16"/>
    <n v="5"/>
    <n v="32"/>
  </r>
  <r>
    <n v="2"/>
    <x v="1"/>
    <x v="1027"/>
    <x v="3"/>
    <x v="1"/>
    <n v="3"/>
    <x v="1"/>
    <x v="11"/>
    <x v="2"/>
    <x v="24"/>
    <x v="1"/>
    <s v="United States"/>
    <x v="375"/>
    <x v="1"/>
    <m/>
    <x v="0"/>
    <x v="0"/>
    <d v="2019-12-06T00:00:00"/>
    <s v="Fri"/>
    <x v="6"/>
    <s v="US-2019-149006"/>
    <n v="1503"/>
    <s v="Staple magnet"/>
    <s v="Anna Andreadi"/>
    <n v="94513"/>
    <n v="3"/>
    <n v="1"/>
    <n v="11"/>
  </r>
  <r>
    <n v="7"/>
    <x v="2"/>
    <x v="1036"/>
    <x v="3"/>
    <x v="0"/>
    <n v="6"/>
    <x v="0"/>
    <x v="12"/>
    <x v="2"/>
    <x v="93"/>
    <x v="16"/>
    <s v="United States"/>
    <x v="15"/>
    <x v="2"/>
    <m/>
    <x v="0"/>
    <x v="1"/>
    <d v="2019-12-03T00:00:00"/>
    <s v="Tue"/>
    <x v="6"/>
    <s v="US-2019-149510"/>
    <n v="298"/>
    <s v="Belkin F9H710-06 7 Outlet SurgeMaster Surge Protector"/>
    <s v="Cassandra Brandow"/>
    <n v="28314"/>
    <n v="5"/>
    <n v="3"/>
    <n v="45"/>
  </r>
  <r>
    <n v="7"/>
    <x v="2"/>
    <x v="1036"/>
    <x v="3"/>
    <x v="0"/>
    <n v="6"/>
    <x v="0"/>
    <x v="3"/>
    <x v="2"/>
    <x v="93"/>
    <x v="16"/>
    <s v="United States"/>
    <x v="15"/>
    <x v="2"/>
    <m/>
    <x v="0"/>
    <x v="1"/>
    <d v="2019-12-03T00:00:00"/>
    <s v="Tue"/>
    <x v="6"/>
    <s v="US-2019-149510"/>
    <n v="1351"/>
    <s v="Rediform Wirebound Phone Memo Message Book, 11 x 5-3/4"/>
    <s v="Cassandra Brandow"/>
    <n v="28314"/>
    <n v="9"/>
    <n v="4"/>
    <n v="24"/>
  </r>
  <r>
    <n v="7"/>
    <x v="2"/>
    <x v="1036"/>
    <x v="3"/>
    <x v="0"/>
    <n v="6"/>
    <x v="0"/>
    <x v="2"/>
    <x v="2"/>
    <x v="93"/>
    <x v="16"/>
    <s v="United States"/>
    <x v="15"/>
    <x v="2"/>
    <m/>
    <x v="0"/>
    <x v="4"/>
    <d v="2019-12-03T00:00:00"/>
    <s v="Tue"/>
    <x v="6"/>
    <s v="US-2019-149510"/>
    <n v="698"/>
    <s v="GBC Pre-Punched Binding Paper, Plastic, White, 8-1/2 x 11"/>
    <s v="Cassandra Brandow"/>
    <n v="28314"/>
    <n v="-21"/>
    <n v="6"/>
    <n v="29"/>
  </r>
  <r>
    <n v="5"/>
    <x v="1"/>
    <x v="1137"/>
    <x v="3"/>
    <x v="0"/>
    <n v="6"/>
    <x v="0"/>
    <x v="5"/>
    <x v="1"/>
    <x v="454"/>
    <x v="1"/>
    <s v="United States"/>
    <x v="324"/>
    <x v="1"/>
    <m/>
    <x v="0"/>
    <x v="1"/>
    <d v="2019-09-07T00:00:00"/>
    <s v="Sat"/>
    <x v="0"/>
    <s v="US-2019-150070"/>
    <n v="763"/>
    <s v="Global Low Back Tilter Chair"/>
    <s v="Anna Andreadi"/>
    <n v="95351"/>
    <n v="-28"/>
    <n v="2"/>
    <n v="162"/>
  </r>
  <r>
    <n v="4"/>
    <x v="1"/>
    <x v="1231"/>
    <x v="3"/>
    <x v="0"/>
    <n v="6"/>
    <x v="0"/>
    <x v="5"/>
    <x v="1"/>
    <x v="13"/>
    <x v="10"/>
    <s v="United States"/>
    <x v="7"/>
    <x v="3"/>
    <m/>
    <x v="0"/>
    <x v="2"/>
    <d v="2019-05-22T00:00:00"/>
    <s v="Sun"/>
    <x v="5"/>
    <s v="US-2019-150595"/>
    <n v="807"/>
    <s v="High-Back Leather Managers Chair"/>
    <s v="Kelly Williams"/>
    <n v="60653"/>
    <n v="-55"/>
    <n v="2"/>
    <n v="182"/>
  </r>
  <r>
    <n v="4"/>
    <x v="1"/>
    <x v="1231"/>
    <x v="3"/>
    <x v="0"/>
    <n v="6"/>
    <x v="0"/>
    <x v="15"/>
    <x v="2"/>
    <x v="13"/>
    <x v="10"/>
    <s v="United States"/>
    <x v="7"/>
    <x v="3"/>
    <m/>
    <x v="0"/>
    <x v="1"/>
    <d v="2019-05-22T00:00:00"/>
    <s v="Sun"/>
    <x v="5"/>
    <s v="US-2019-150595"/>
    <n v="77"/>
    <s v="Acme Forged Steel Scissors with Black Enamel Handles"/>
    <s v="Kelly Williams"/>
    <n v="60653"/>
    <n v="3"/>
    <n v="3"/>
    <n v="22"/>
  </r>
  <r>
    <n v="4"/>
    <x v="1"/>
    <x v="1231"/>
    <x v="3"/>
    <x v="0"/>
    <n v="6"/>
    <x v="0"/>
    <x v="2"/>
    <x v="2"/>
    <x v="13"/>
    <x v="10"/>
    <s v="United States"/>
    <x v="7"/>
    <x v="3"/>
    <m/>
    <x v="0"/>
    <x v="3"/>
    <d v="2019-05-22T00:00:00"/>
    <s v="Sun"/>
    <x v="5"/>
    <s v="US-2019-150595"/>
    <n v="242"/>
    <s v="Avery Durable Slant Ring Binders, No Labels"/>
    <s v="Kelly Williams"/>
    <n v="60653"/>
    <n v="-3"/>
    <n v="2"/>
    <n v="2"/>
  </r>
  <r>
    <n v="6"/>
    <x v="0"/>
    <x v="1006"/>
    <x v="3"/>
    <x v="0"/>
    <n v="6"/>
    <x v="0"/>
    <x v="3"/>
    <x v="2"/>
    <x v="47"/>
    <x v="19"/>
    <s v="United States"/>
    <x v="197"/>
    <x v="0"/>
    <m/>
    <x v="0"/>
    <x v="1"/>
    <d v="2019-04-30T00:00:00"/>
    <s v="Mon"/>
    <x v="5"/>
    <s v="US-2019-150847"/>
    <n v="1827"/>
    <s v="Xerox 222"/>
    <s v="Chuck Magee"/>
    <n v="43229"/>
    <n v="4"/>
    <n v="2"/>
    <n v="10"/>
  </r>
  <r>
    <n v="3"/>
    <x v="2"/>
    <x v="1179"/>
    <x v="3"/>
    <x v="2"/>
    <n v="1"/>
    <x v="0"/>
    <x v="6"/>
    <x v="2"/>
    <x v="17"/>
    <x v="1"/>
    <s v="United States"/>
    <x v="343"/>
    <x v="1"/>
    <s v="Yes"/>
    <x v="1"/>
    <x v="0"/>
    <d v="2019-05-22T00:00:00"/>
    <s v="Sun"/>
    <x v="5"/>
    <s v="US-2019-151127"/>
    <n v="1418"/>
    <s v="SANFORD Major Accent Highlighters"/>
    <s v="Anna Andreadi"/>
    <n v="90049"/>
    <n v="19"/>
    <n v="7"/>
    <n v="50"/>
  </r>
  <r>
    <n v="6"/>
    <x v="0"/>
    <x v="974"/>
    <x v="3"/>
    <x v="0"/>
    <n v="6"/>
    <x v="1"/>
    <x v="3"/>
    <x v="2"/>
    <x v="189"/>
    <x v="10"/>
    <s v="United States"/>
    <x v="507"/>
    <x v="3"/>
    <m/>
    <x v="0"/>
    <x v="1"/>
    <d v="2019-06-24T00:00:00"/>
    <s v="Tue"/>
    <x v="9"/>
    <s v="US-2019-151316"/>
    <n v="1769"/>
    <s v="Xerox 1971"/>
    <s v="Kelly Williams"/>
    <n v="62521"/>
    <n v="3"/>
    <n v="3"/>
    <n v="10"/>
  </r>
  <r>
    <n v="6"/>
    <x v="0"/>
    <x v="974"/>
    <x v="3"/>
    <x v="0"/>
    <n v="6"/>
    <x v="1"/>
    <x v="2"/>
    <x v="2"/>
    <x v="189"/>
    <x v="10"/>
    <s v="United States"/>
    <x v="507"/>
    <x v="3"/>
    <m/>
    <x v="0"/>
    <x v="3"/>
    <d v="2019-06-24T00:00:00"/>
    <s v="Tue"/>
    <x v="9"/>
    <s v="US-2019-151316"/>
    <n v="897"/>
    <s v="Ibico Hi-Tech Manual Binding System"/>
    <s v="Kelly Williams"/>
    <n v="62521"/>
    <n v="-320"/>
    <n v="3"/>
    <n v="183"/>
  </r>
  <r>
    <n v="0"/>
    <x v="0"/>
    <x v="1332"/>
    <x v="3"/>
    <x v="3"/>
    <n v="0"/>
    <x v="0"/>
    <x v="3"/>
    <x v="2"/>
    <x v="17"/>
    <x v="1"/>
    <s v="United States"/>
    <x v="257"/>
    <x v="1"/>
    <m/>
    <x v="0"/>
    <x v="0"/>
    <d v="2019-06-11T00:00:00"/>
    <s v="Wed"/>
    <x v="9"/>
    <s v="US-2019-152002"/>
    <n v="1625"/>
    <s v="White Dual Perf Computer Printout Paper, 2700 Sheets, 1 Part, Heavyweight, 20 lbs., 14 7/8 x 11"/>
    <s v="Anna Andreadi"/>
    <n v="90004"/>
    <n v="60"/>
    <n v="3"/>
    <n v="123"/>
  </r>
  <r>
    <n v="4"/>
    <x v="2"/>
    <x v="1034"/>
    <x v="3"/>
    <x v="1"/>
    <n v="3"/>
    <x v="0"/>
    <x v="12"/>
    <x v="2"/>
    <x v="4"/>
    <x v="4"/>
    <s v="United States"/>
    <x v="370"/>
    <x v="3"/>
    <m/>
    <x v="0"/>
    <x v="3"/>
    <d v="2019-04-21T00:00:00"/>
    <s v="Sat"/>
    <x v="4"/>
    <s v="US-2019-152366"/>
    <n v="40"/>
    <s v="Acco 7-Outlet Masterpiece Power Center, Wihtout Fax/Phone Line Protection"/>
    <s v="Kelly Williams"/>
    <n v="77036"/>
    <n v="-243"/>
    <n v="4"/>
    <n v="97"/>
  </r>
  <r>
    <n v="4"/>
    <x v="1"/>
    <x v="983"/>
    <x v="3"/>
    <x v="0"/>
    <n v="6"/>
    <x v="0"/>
    <x v="1"/>
    <x v="1"/>
    <x v="13"/>
    <x v="10"/>
    <s v="United States"/>
    <x v="553"/>
    <x v="3"/>
    <m/>
    <x v="0"/>
    <x v="8"/>
    <d v="2019-11-19T00:00:00"/>
    <s v="Thu"/>
    <x v="7"/>
    <s v="US-2019-152380"/>
    <n v="365"/>
    <s v="BPI Conference Tables"/>
    <s v="Kelly Williams"/>
    <n v="60623"/>
    <n v="-131"/>
    <n v="3"/>
    <n v="219"/>
  </r>
  <r>
    <n v="0"/>
    <x v="0"/>
    <x v="1184"/>
    <x v="3"/>
    <x v="3"/>
    <n v="0"/>
    <x v="0"/>
    <x v="5"/>
    <x v="1"/>
    <x v="21"/>
    <x v="2"/>
    <s v="United States"/>
    <x v="493"/>
    <x v="2"/>
    <m/>
    <x v="0"/>
    <x v="1"/>
    <d v="2019-07-06T00:00:00"/>
    <s v="Fri"/>
    <x v="1"/>
    <s v="US-2019-152492"/>
    <n v="741"/>
    <s v="Global Comet Stacking Armless Chair"/>
    <s v="Cassandra Brandow"/>
    <n v="33142"/>
    <n v="24"/>
    <n v="1"/>
    <n v="239"/>
  </r>
  <r>
    <n v="5"/>
    <x v="1"/>
    <x v="976"/>
    <x v="3"/>
    <x v="0"/>
    <n v="6"/>
    <x v="0"/>
    <x v="3"/>
    <x v="2"/>
    <x v="13"/>
    <x v="10"/>
    <s v="United States"/>
    <x v="29"/>
    <x v="3"/>
    <m/>
    <x v="0"/>
    <x v="1"/>
    <d v="2019-05-15T00:00:00"/>
    <s v="Sun"/>
    <x v="5"/>
    <s v="US-2019-152569"/>
    <n v="1670"/>
    <s v="Xerox 1880"/>
    <s v="Kelly Williams"/>
    <n v="60653"/>
    <n v="19"/>
    <n v="2"/>
    <n v="57"/>
  </r>
  <r>
    <n v="5"/>
    <x v="1"/>
    <x v="976"/>
    <x v="3"/>
    <x v="0"/>
    <n v="6"/>
    <x v="0"/>
    <x v="0"/>
    <x v="0"/>
    <x v="13"/>
    <x v="10"/>
    <s v="United States"/>
    <x v="29"/>
    <x v="3"/>
    <m/>
    <x v="0"/>
    <x v="1"/>
    <d v="2019-05-15T00:00:00"/>
    <s v="Sun"/>
    <x v="5"/>
    <s v="US-2019-152569"/>
    <n v="1327"/>
    <s v="QVS USB Car Charger 2-Port 2.1Amp for iPod/iPhone/iPad/iPad 2/iPad 3"/>
    <s v="Kelly Williams"/>
    <n v="60653"/>
    <n v="3"/>
    <n v="2"/>
    <n v="11"/>
  </r>
  <r>
    <n v="7"/>
    <x v="2"/>
    <x v="1326"/>
    <x v="3"/>
    <x v="0"/>
    <n v="6"/>
    <x v="0"/>
    <x v="5"/>
    <x v="1"/>
    <x v="26"/>
    <x v="16"/>
    <s v="United States"/>
    <x v="288"/>
    <x v="2"/>
    <m/>
    <x v="0"/>
    <x v="1"/>
    <d v="2019-07-16T00:00:00"/>
    <s v="Mon"/>
    <x v="1"/>
    <s v="US-2019-152842"/>
    <n v="753"/>
    <s v="Global Fabric Managers Chair, Dark Gray"/>
    <s v="Cassandra Brandow"/>
    <n v="28205"/>
    <n v="15"/>
    <n v="3"/>
    <n v="242"/>
  </r>
  <r>
    <n v="4"/>
    <x v="1"/>
    <x v="1031"/>
    <x v="3"/>
    <x v="0"/>
    <n v="6"/>
    <x v="0"/>
    <x v="12"/>
    <x v="2"/>
    <x v="22"/>
    <x v="5"/>
    <s v="United States"/>
    <x v="315"/>
    <x v="2"/>
    <m/>
    <x v="0"/>
    <x v="0"/>
    <d v="2019-09-11T00:00:00"/>
    <s v="Wed"/>
    <x v="0"/>
    <s v="US-2019-152898"/>
    <n v="859"/>
    <s v="Hoover Commercial SteamVac"/>
    <s v="Cassandra Brandow"/>
    <n v="23223"/>
    <n v="20"/>
    <n v="5"/>
    <n v="68"/>
  </r>
  <r>
    <n v="4"/>
    <x v="2"/>
    <x v="1115"/>
    <x v="3"/>
    <x v="1"/>
    <n v="3"/>
    <x v="0"/>
    <x v="14"/>
    <x v="1"/>
    <x v="183"/>
    <x v="1"/>
    <s v="United States"/>
    <x v="444"/>
    <x v="1"/>
    <m/>
    <x v="0"/>
    <x v="5"/>
    <d v="2019-09-03T00:00:00"/>
    <s v="Tue"/>
    <x v="0"/>
    <s v="US-2019-153255"/>
    <n v="384"/>
    <s v="Bush Heritage Pine Collection 5-Shelf Bookcase, Albany Pine Finish, *Special Order"/>
    <s v="Anna Andreadi"/>
    <n v="94521"/>
    <n v="14"/>
    <n v="2"/>
    <n v="240"/>
  </r>
  <r>
    <n v="5"/>
    <x v="2"/>
    <x v="1091"/>
    <x v="3"/>
    <x v="1"/>
    <n v="3"/>
    <x v="0"/>
    <x v="6"/>
    <x v="2"/>
    <x v="528"/>
    <x v="2"/>
    <s v="United States"/>
    <x v="392"/>
    <x v="2"/>
    <m/>
    <x v="0"/>
    <x v="1"/>
    <d v="2019-11-13T00:00:00"/>
    <s v="Fri"/>
    <x v="7"/>
    <s v="US-2019-153633"/>
    <n v="521"/>
    <s v="DIXON Oriole Pencils"/>
    <s v="Cassandra Brandow"/>
    <n v="33458"/>
    <n v="0"/>
    <n v="1"/>
    <n v="2"/>
  </r>
  <r>
    <n v="0"/>
    <x v="0"/>
    <x v="1160"/>
    <x v="3"/>
    <x v="3"/>
    <n v="0"/>
    <x v="2"/>
    <x v="3"/>
    <x v="2"/>
    <x v="1"/>
    <x v="1"/>
    <s v="United States"/>
    <x v="240"/>
    <x v="1"/>
    <m/>
    <x v="0"/>
    <x v="0"/>
    <d v="2019-11-06T00:00:00"/>
    <s v="Fri"/>
    <x v="7"/>
    <s v="US-2019-153948"/>
    <n v="1702"/>
    <s v="Xerox 191"/>
    <s v="Anna Andreadi"/>
    <n v="94122"/>
    <n v="28"/>
    <n v="3"/>
    <n v="60"/>
  </r>
  <r>
    <n v="0"/>
    <x v="0"/>
    <x v="1160"/>
    <x v="3"/>
    <x v="3"/>
    <n v="0"/>
    <x v="2"/>
    <x v="10"/>
    <x v="2"/>
    <x v="1"/>
    <x v="1"/>
    <s v="United States"/>
    <x v="240"/>
    <x v="1"/>
    <m/>
    <x v="0"/>
    <x v="0"/>
    <d v="2019-11-06T00:00:00"/>
    <s v="Fri"/>
    <x v="7"/>
    <s v="US-2019-153948"/>
    <n v="214"/>
    <s v="Avery 503"/>
    <s v="Anna Andreadi"/>
    <n v="94122"/>
    <n v="20"/>
    <n v="4"/>
    <n v="41"/>
  </r>
  <r>
    <n v="0"/>
    <x v="0"/>
    <x v="1160"/>
    <x v="3"/>
    <x v="3"/>
    <n v="0"/>
    <x v="2"/>
    <x v="3"/>
    <x v="2"/>
    <x v="1"/>
    <x v="1"/>
    <s v="United States"/>
    <x v="240"/>
    <x v="1"/>
    <m/>
    <x v="0"/>
    <x v="0"/>
    <d v="2019-11-06T00:00:00"/>
    <s v="Fri"/>
    <x v="7"/>
    <s v="US-2019-153948"/>
    <n v="538"/>
    <s v="Easy-staple paper"/>
    <s v="Anna Andreadi"/>
    <n v="94122"/>
    <n v="22"/>
    <n v="4"/>
    <n v="45"/>
  </r>
  <r>
    <n v="0"/>
    <x v="0"/>
    <x v="1160"/>
    <x v="3"/>
    <x v="3"/>
    <n v="0"/>
    <x v="2"/>
    <x v="3"/>
    <x v="2"/>
    <x v="1"/>
    <x v="1"/>
    <s v="United States"/>
    <x v="240"/>
    <x v="1"/>
    <m/>
    <x v="0"/>
    <x v="0"/>
    <d v="2019-11-06T00:00:00"/>
    <s v="Fri"/>
    <x v="7"/>
    <s v="US-2019-153948"/>
    <n v="152"/>
    <s v="Astroparche Fine Business Paper"/>
    <s v="Anna Andreadi"/>
    <n v="94122"/>
    <n v="13"/>
    <n v="5"/>
    <n v="26"/>
  </r>
  <r>
    <n v="0"/>
    <x v="0"/>
    <x v="1160"/>
    <x v="3"/>
    <x v="3"/>
    <n v="0"/>
    <x v="2"/>
    <x v="8"/>
    <x v="0"/>
    <x v="1"/>
    <x v="1"/>
    <s v="United States"/>
    <x v="240"/>
    <x v="1"/>
    <m/>
    <x v="0"/>
    <x v="0"/>
    <d v="2019-11-06T00:00:00"/>
    <s v="Fri"/>
    <x v="7"/>
    <s v="US-2019-153948"/>
    <n v="967"/>
    <s v="Kingston Digital DataTraveler 32GB USB 2.0"/>
    <s v="Anna Andreadi"/>
    <n v="94122"/>
    <n v="1"/>
    <n v="1"/>
    <n v="17"/>
  </r>
  <r>
    <n v="4"/>
    <x v="1"/>
    <x v="1228"/>
    <x v="3"/>
    <x v="0"/>
    <n v="6"/>
    <x v="0"/>
    <x v="2"/>
    <x v="2"/>
    <x v="97"/>
    <x v="12"/>
    <s v="United States"/>
    <x v="685"/>
    <x v="0"/>
    <m/>
    <x v="0"/>
    <x v="4"/>
    <d v="2019-03-30T00:00:00"/>
    <s v="Mon"/>
    <x v="4"/>
    <s v="US-2019-154851"/>
    <n v="54"/>
    <s v="Acco Pressboard Covers with Storage Hooks, 14 7/8 x 11, Executive Red"/>
    <s v="Chuck Magee"/>
    <n v="17602"/>
    <n v="-5"/>
    <n v="5"/>
    <n v="6"/>
  </r>
  <r>
    <n v="4"/>
    <x v="1"/>
    <x v="1011"/>
    <x v="3"/>
    <x v="0"/>
    <n v="6"/>
    <x v="0"/>
    <x v="3"/>
    <x v="2"/>
    <x v="32"/>
    <x v="19"/>
    <s v="United States"/>
    <x v="54"/>
    <x v="0"/>
    <m/>
    <x v="0"/>
    <x v="1"/>
    <d v="2019-05-14T00:00:00"/>
    <s v="Sat"/>
    <x v="5"/>
    <s v="US-2019-154872"/>
    <n v="1691"/>
    <s v="Xerox 19"/>
    <s v="Chuck Magee"/>
    <n v="44105"/>
    <n v="8"/>
    <n v="1"/>
    <n v="25"/>
  </r>
  <r>
    <n v="4"/>
    <x v="1"/>
    <x v="1011"/>
    <x v="3"/>
    <x v="0"/>
    <n v="6"/>
    <x v="0"/>
    <x v="10"/>
    <x v="2"/>
    <x v="32"/>
    <x v="19"/>
    <s v="United States"/>
    <x v="54"/>
    <x v="0"/>
    <m/>
    <x v="0"/>
    <x v="1"/>
    <d v="2019-05-14T00:00:00"/>
    <s v="Sat"/>
    <x v="5"/>
    <s v="US-2019-154872"/>
    <n v="213"/>
    <s v="Avery 502"/>
    <s v="Chuck Magee"/>
    <n v="44105"/>
    <n v="2"/>
    <n v="2"/>
    <n v="5"/>
  </r>
  <r>
    <n v="4"/>
    <x v="1"/>
    <x v="1011"/>
    <x v="3"/>
    <x v="0"/>
    <n v="6"/>
    <x v="0"/>
    <x v="2"/>
    <x v="2"/>
    <x v="32"/>
    <x v="19"/>
    <s v="United States"/>
    <x v="54"/>
    <x v="0"/>
    <m/>
    <x v="0"/>
    <x v="4"/>
    <d v="2019-05-14T00:00:00"/>
    <s v="Sat"/>
    <x v="5"/>
    <s v="US-2019-154872"/>
    <n v="1310"/>
    <s v="Premium Transparent Presentation Covers, No Pattern/Clear, 8 1/2 x 11"/>
    <s v="Chuck Magee"/>
    <n v="44105"/>
    <n v="-47"/>
    <n v="5"/>
    <n v="58"/>
  </r>
  <r>
    <n v="4"/>
    <x v="1"/>
    <x v="1329"/>
    <x v="3"/>
    <x v="0"/>
    <n v="6"/>
    <x v="1"/>
    <x v="12"/>
    <x v="2"/>
    <x v="45"/>
    <x v="4"/>
    <s v="United States"/>
    <x v="337"/>
    <x v="3"/>
    <m/>
    <x v="0"/>
    <x v="3"/>
    <d v="2019-06-08T00:00:00"/>
    <s v="Sun"/>
    <x v="9"/>
    <s v="US-2019-155299"/>
    <n v="606"/>
    <s v="Eureka Disposable Bags for Sanitaire Vibra Groomer I Upright Vac"/>
    <s v="Kelly Williams"/>
    <n v="77506"/>
    <n v="-4"/>
    <n v="2"/>
    <n v="2"/>
  </r>
  <r>
    <n v="1"/>
    <x v="0"/>
    <x v="954"/>
    <x v="3"/>
    <x v="2"/>
    <n v="1"/>
    <x v="1"/>
    <x v="5"/>
    <x v="1"/>
    <x v="128"/>
    <x v="3"/>
    <s v="United States"/>
    <x v="181"/>
    <x v="1"/>
    <m/>
    <x v="0"/>
    <x v="1"/>
    <d v="2019-11-10T00:00:00"/>
    <s v="Tue"/>
    <x v="7"/>
    <s v="US-2019-155425"/>
    <n v="818"/>
    <s v="Hon 2090 “Pillow Soft” Series Mid Back Swivel/Tilt Chairs"/>
    <s v="Anna Andreadi"/>
    <n v="85705"/>
    <n v="-146"/>
    <n v="4"/>
    <n v="899"/>
  </r>
  <r>
    <n v="1"/>
    <x v="0"/>
    <x v="954"/>
    <x v="3"/>
    <x v="2"/>
    <n v="1"/>
    <x v="1"/>
    <x v="2"/>
    <x v="2"/>
    <x v="128"/>
    <x v="3"/>
    <s v="United States"/>
    <x v="181"/>
    <x v="1"/>
    <m/>
    <x v="0"/>
    <x v="4"/>
    <d v="2019-11-10T00:00:00"/>
    <s v="Tue"/>
    <x v="7"/>
    <s v="US-2019-155425"/>
    <n v="408"/>
    <s v="Cardinal EasyOpen D-Ring Binders"/>
    <s v="Anna Andreadi"/>
    <n v="85705"/>
    <n v="-26"/>
    <n v="14"/>
    <n v="38"/>
  </r>
  <r>
    <n v="1"/>
    <x v="0"/>
    <x v="954"/>
    <x v="3"/>
    <x v="2"/>
    <n v="1"/>
    <x v="1"/>
    <x v="0"/>
    <x v="0"/>
    <x v="128"/>
    <x v="3"/>
    <s v="United States"/>
    <x v="181"/>
    <x v="1"/>
    <m/>
    <x v="0"/>
    <x v="1"/>
    <d v="2019-11-10T00:00:00"/>
    <s v="Tue"/>
    <x v="7"/>
    <s v="US-2019-155425"/>
    <n v="102"/>
    <s v="Adtran 1202752G1"/>
    <s v="Anna Andreadi"/>
    <n v="85705"/>
    <n v="15"/>
    <n v="2"/>
    <n v="202"/>
  </r>
  <r>
    <n v="1"/>
    <x v="0"/>
    <x v="954"/>
    <x v="3"/>
    <x v="2"/>
    <n v="1"/>
    <x v="1"/>
    <x v="8"/>
    <x v="0"/>
    <x v="128"/>
    <x v="3"/>
    <s v="United States"/>
    <x v="181"/>
    <x v="1"/>
    <m/>
    <x v="0"/>
    <x v="1"/>
    <d v="2019-11-10T00:00:00"/>
    <s v="Tue"/>
    <x v="7"/>
    <s v="US-2019-155425"/>
    <n v="421"/>
    <s v="Case Logic 2.4GHz Wireless Keyboard"/>
    <s v="Anna Andreadi"/>
    <n v="85705"/>
    <n v="-36"/>
    <n v="6"/>
    <n v="240"/>
  </r>
  <r>
    <n v="1"/>
    <x v="0"/>
    <x v="954"/>
    <x v="3"/>
    <x v="2"/>
    <n v="1"/>
    <x v="1"/>
    <x v="13"/>
    <x v="0"/>
    <x v="128"/>
    <x v="3"/>
    <s v="United States"/>
    <x v="181"/>
    <x v="1"/>
    <m/>
    <x v="0"/>
    <x v="4"/>
    <d v="2019-11-10T00:00:00"/>
    <s v="Tue"/>
    <x v="7"/>
    <s v="US-2019-155425"/>
    <n v="537"/>
    <s v="DYMO CardScan Personal V9 Business Card Scanner"/>
    <s v="Anna Andreadi"/>
    <n v="85705"/>
    <n v="-64"/>
    <n v="2"/>
    <n v="96"/>
  </r>
  <r>
    <n v="4"/>
    <x v="1"/>
    <x v="980"/>
    <x v="3"/>
    <x v="0"/>
    <n v="6"/>
    <x v="0"/>
    <x v="9"/>
    <x v="1"/>
    <x v="0"/>
    <x v="0"/>
    <s v="United States"/>
    <x v="749"/>
    <x v="0"/>
    <m/>
    <x v="0"/>
    <x v="0"/>
    <d v="2019-11-17T00:00:00"/>
    <s v="Tue"/>
    <x v="7"/>
    <s v="US-2019-155866"/>
    <n v="871"/>
    <s v="Howard Miller 13 Diameter Goldtone Round Wall Clock"/>
    <s v="Chuck Magee"/>
    <n v="10011"/>
    <n v="77"/>
    <n v="4"/>
    <n v="188"/>
  </r>
  <r>
    <n v="4"/>
    <x v="1"/>
    <x v="980"/>
    <x v="3"/>
    <x v="0"/>
    <n v="6"/>
    <x v="0"/>
    <x v="3"/>
    <x v="2"/>
    <x v="0"/>
    <x v="0"/>
    <s v="United States"/>
    <x v="749"/>
    <x v="0"/>
    <m/>
    <x v="0"/>
    <x v="0"/>
    <d v="2019-11-17T00:00:00"/>
    <s v="Tue"/>
    <x v="7"/>
    <s v="US-2019-155866"/>
    <n v="1697"/>
    <s v="Xerox 1905"/>
    <s v="Chuck Magee"/>
    <n v="10011"/>
    <n v="19"/>
    <n v="6"/>
    <n v="39"/>
  </r>
  <r>
    <n v="6"/>
    <x v="0"/>
    <x v="1253"/>
    <x v="3"/>
    <x v="0"/>
    <n v="6"/>
    <x v="0"/>
    <x v="2"/>
    <x v="2"/>
    <x v="42"/>
    <x v="1"/>
    <s v="United States"/>
    <x v="618"/>
    <x v="1"/>
    <s v="Yes"/>
    <x v="1"/>
    <x v="1"/>
    <d v="2019-08-07T00:00:00"/>
    <s v="Sat"/>
    <x v="10"/>
    <s v="US-2019-155999"/>
    <n v="265"/>
    <s v="Avery Printable Repositionable Plastic Tabs"/>
    <s v="Anna Andreadi"/>
    <n v="92105"/>
    <n v="5"/>
    <n v="2"/>
    <n v="14"/>
  </r>
  <r>
    <n v="6"/>
    <x v="0"/>
    <x v="1253"/>
    <x v="3"/>
    <x v="0"/>
    <n v="6"/>
    <x v="0"/>
    <x v="0"/>
    <x v="0"/>
    <x v="42"/>
    <x v="1"/>
    <s v="United States"/>
    <x v="618"/>
    <x v="1"/>
    <s v="Yes"/>
    <x v="1"/>
    <x v="1"/>
    <d v="2019-08-07T00:00:00"/>
    <s v="Sat"/>
    <x v="10"/>
    <s v="US-2019-155999"/>
    <n v="729"/>
    <s v="GE DSL Phone Line Filter"/>
    <s v="Anna Andreadi"/>
    <n v="92105"/>
    <n v="18"/>
    <n v="5"/>
    <n v="160"/>
  </r>
  <r>
    <n v="7"/>
    <x v="2"/>
    <x v="954"/>
    <x v="3"/>
    <x v="0"/>
    <n v="6"/>
    <x v="2"/>
    <x v="3"/>
    <x v="2"/>
    <x v="19"/>
    <x v="27"/>
    <s v="United States"/>
    <x v="686"/>
    <x v="2"/>
    <m/>
    <x v="0"/>
    <x v="1"/>
    <d v="2019-11-04T00:00:00"/>
    <s v="Wed"/>
    <x v="7"/>
    <s v="US-2019-156083"/>
    <n v="98"/>
    <s v="Adams Telephone Message Books, 5 1/4” x 11”"/>
    <s v="Cassandra Brandow"/>
    <n v="38401"/>
    <n v="3"/>
    <n v="2"/>
    <n v="10"/>
  </r>
  <r>
    <n v="6"/>
    <x v="0"/>
    <x v="1226"/>
    <x v="3"/>
    <x v="0"/>
    <n v="6"/>
    <x v="0"/>
    <x v="11"/>
    <x v="2"/>
    <x v="4"/>
    <x v="4"/>
    <s v="United States"/>
    <x v="115"/>
    <x v="3"/>
    <m/>
    <x v="0"/>
    <x v="1"/>
    <d v="2019-04-16T00:00:00"/>
    <s v="Mon"/>
    <x v="4"/>
    <s v="US-2019-156356"/>
    <n v="1552"/>
    <s v="Tennsco Commercial Shelving"/>
    <s v="Kelly Williams"/>
    <n v="77095"/>
    <n v="-8"/>
    <n v="2"/>
    <n v="33"/>
  </r>
  <r>
    <n v="6"/>
    <x v="0"/>
    <x v="1226"/>
    <x v="3"/>
    <x v="0"/>
    <n v="6"/>
    <x v="0"/>
    <x v="2"/>
    <x v="2"/>
    <x v="4"/>
    <x v="4"/>
    <s v="United States"/>
    <x v="115"/>
    <x v="3"/>
    <m/>
    <x v="0"/>
    <x v="3"/>
    <d v="2019-04-16T00:00:00"/>
    <s v="Mon"/>
    <x v="4"/>
    <s v="US-2019-156356"/>
    <n v="721"/>
    <s v="GBC White Gloss Covers, Plain Front"/>
    <s v="Kelly Williams"/>
    <n v="77095"/>
    <n v="-5"/>
    <n v="1"/>
    <n v="3"/>
  </r>
  <r>
    <n v="6"/>
    <x v="0"/>
    <x v="1226"/>
    <x v="3"/>
    <x v="0"/>
    <n v="6"/>
    <x v="0"/>
    <x v="2"/>
    <x v="2"/>
    <x v="4"/>
    <x v="4"/>
    <s v="United States"/>
    <x v="115"/>
    <x v="3"/>
    <m/>
    <x v="0"/>
    <x v="3"/>
    <d v="2019-04-16T00:00:00"/>
    <s v="Mon"/>
    <x v="4"/>
    <s v="US-2019-156356"/>
    <n v="1426"/>
    <s v="Satellite Sectional Post Binders"/>
    <s v="Kelly Williams"/>
    <n v="77095"/>
    <n v="-44"/>
    <n v="3"/>
    <n v="26"/>
  </r>
  <r>
    <n v="2"/>
    <x v="1"/>
    <x v="1066"/>
    <x v="3"/>
    <x v="1"/>
    <n v="3"/>
    <x v="0"/>
    <x v="5"/>
    <x v="1"/>
    <x v="16"/>
    <x v="12"/>
    <s v="United States"/>
    <x v="158"/>
    <x v="0"/>
    <m/>
    <x v="0"/>
    <x v="2"/>
    <d v="2019-07-16T00:00:00"/>
    <s v="Mon"/>
    <x v="1"/>
    <s v="US-2019-156909"/>
    <n v="747"/>
    <s v="Global Deluxe Stacking Chair, Gray"/>
    <s v="Chuck Magee"/>
    <n v="19140"/>
    <n v="-1"/>
    <n v="2"/>
    <n v="71"/>
  </r>
  <r>
    <n v="4"/>
    <x v="2"/>
    <x v="1139"/>
    <x v="3"/>
    <x v="1"/>
    <n v="3"/>
    <x v="0"/>
    <x v="10"/>
    <x v="2"/>
    <x v="17"/>
    <x v="1"/>
    <s v="United States"/>
    <x v="733"/>
    <x v="1"/>
    <m/>
    <x v="0"/>
    <x v="0"/>
    <d v="2019-09-14T00:00:00"/>
    <s v="Sat"/>
    <x v="0"/>
    <s v="US-2019-157224"/>
    <n v="187"/>
    <s v="Avery 48"/>
    <s v="Anna Andreadi"/>
    <n v="90045"/>
    <n v="26"/>
    <n v="9"/>
    <n v="57"/>
  </r>
  <r>
    <n v="0"/>
    <x v="0"/>
    <x v="1044"/>
    <x v="3"/>
    <x v="3"/>
    <n v="0"/>
    <x v="0"/>
    <x v="3"/>
    <x v="2"/>
    <x v="0"/>
    <x v="0"/>
    <s v="United States"/>
    <x v="723"/>
    <x v="0"/>
    <m/>
    <x v="0"/>
    <x v="0"/>
    <d v="2019-11-16T00:00:00"/>
    <s v="Mon"/>
    <x v="7"/>
    <s v="US-2019-157896"/>
    <n v="1572"/>
    <s v="Tops Green Bar Computer Printout Paper"/>
    <s v="Chuck Magee"/>
    <n v="10009"/>
    <n v="73"/>
    <n v="3"/>
    <n v="147"/>
  </r>
  <r>
    <n v="3"/>
    <x v="0"/>
    <x v="1287"/>
    <x v="3"/>
    <x v="1"/>
    <n v="3"/>
    <x v="1"/>
    <x v="11"/>
    <x v="2"/>
    <x v="4"/>
    <x v="4"/>
    <s v="United States"/>
    <x v="306"/>
    <x v="3"/>
    <m/>
    <x v="0"/>
    <x v="1"/>
    <d v="2019-05-12T00:00:00"/>
    <s v="Thu"/>
    <x v="5"/>
    <s v="US-2019-158218"/>
    <n v="636"/>
    <s v="Fellowes Bankers Box Stor/Drawer Steel Plus"/>
    <s v="Kelly Williams"/>
    <n v="77041"/>
    <n v="-16"/>
    <n v="5"/>
    <n v="128"/>
  </r>
  <r>
    <n v="3"/>
    <x v="0"/>
    <x v="1287"/>
    <x v="3"/>
    <x v="1"/>
    <n v="3"/>
    <x v="1"/>
    <x v="2"/>
    <x v="2"/>
    <x v="4"/>
    <x v="4"/>
    <s v="United States"/>
    <x v="306"/>
    <x v="3"/>
    <m/>
    <x v="0"/>
    <x v="3"/>
    <d v="2019-05-12T00:00:00"/>
    <s v="Thu"/>
    <x v="5"/>
    <s v="US-2019-158218"/>
    <n v="1639"/>
    <s v="Wilson Jones Elliptical Ring 3 1/2 Capacity Binders, 800 sheets"/>
    <s v="Kelly Williams"/>
    <n v="77041"/>
    <n v="-53"/>
    <n v="4"/>
    <n v="34"/>
  </r>
  <r>
    <n v="0"/>
    <x v="0"/>
    <x v="1110"/>
    <x v="3"/>
    <x v="3"/>
    <n v="0"/>
    <x v="0"/>
    <x v="6"/>
    <x v="2"/>
    <x v="150"/>
    <x v="9"/>
    <s v="United States"/>
    <x v="403"/>
    <x v="1"/>
    <m/>
    <x v="0"/>
    <x v="0"/>
    <d v="2019-07-21T00:00:00"/>
    <s v="Sat"/>
    <x v="1"/>
    <s v="US-2019-158505"/>
    <n v="362"/>
    <s v="BOSTON Ranger #55 Pencil Sharpener, Black"/>
    <s v="Anna Andreadi"/>
    <n v="84107"/>
    <n v="8"/>
    <n v="1"/>
    <n v="26"/>
  </r>
  <r>
    <n v="0"/>
    <x v="0"/>
    <x v="1110"/>
    <x v="3"/>
    <x v="3"/>
    <n v="0"/>
    <x v="0"/>
    <x v="0"/>
    <x v="0"/>
    <x v="150"/>
    <x v="9"/>
    <s v="United States"/>
    <x v="403"/>
    <x v="1"/>
    <m/>
    <x v="0"/>
    <x v="1"/>
    <d v="2019-07-21T00:00:00"/>
    <s v="Sat"/>
    <x v="1"/>
    <s v="US-2019-158505"/>
    <n v="1254"/>
    <s v="PayAnywhere Card Reader"/>
    <s v="Anna Andreadi"/>
    <n v="84107"/>
    <n v="6"/>
    <n v="9"/>
    <n v="72"/>
  </r>
  <r>
    <n v="5"/>
    <x v="2"/>
    <x v="1333"/>
    <x v="3"/>
    <x v="1"/>
    <n v="3"/>
    <x v="2"/>
    <x v="9"/>
    <x v="1"/>
    <x v="289"/>
    <x v="43"/>
    <s v="United States"/>
    <x v="178"/>
    <x v="0"/>
    <m/>
    <x v="0"/>
    <x v="0"/>
    <d v="2019-01-12T00:00:00"/>
    <s v="Thu"/>
    <x v="11"/>
    <s v="US-2019-158512"/>
    <n v="673"/>
    <s v="Flat Face Poster Frame"/>
    <s v="Chuck Magee"/>
    <n v="20016"/>
    <n v="16"/>
    <n v="2"/>
    <n v="38"/>
  </r>
  <r>
    <n v="5"/>
    <x v="2"/>
    <x v="1333"/>
    <x v="3"/>
    <x v="1"/>
    <n v="3"/>
    <x v="2"/>
    <x v="3"/>
    <x v="2"/>
    <x v="289"/>
    <x v="43"/>
    <s v="United States"/>
    <x v="178"/>
    <x v="0"/>
    <m/>
    <x v="0"/>
    <x v="0"/>
    <d v="2019-01-12T00:00:00"/>
    <s v="Thu"/>
    <x v="11"/>
    <s v="US-2019-158512"/>
    <n v="1746"/>
    <s v="Xerox 195"/>
    <s v="Chuck Magee"/>
    <n v="20016"/>
    <n v="19"/>
    <n v="6"/>
    <n v="40"/>
  </r>
  <r>
    <n v="3"/>
    <x v="0"/>
    <x v="1195"/>
    <x v="4"/>
    <x v="1"/>
    <n v="3"/>
    <x v="0"/>
    <x v="5"/>
    <x v="1"/>
    <x v="184"/>
    <x v="14"/>
    <s v="United States"/>
    <x v="204"/>
    <x v="2"/>
    <m/>
    <x v="0"/>
    <x v="0"/>
    <d v="2019-12-29T00:00:00"/>
    <s v="Sun"/>
    <x v="11"/>
    <s v="US-2019-158526"/>
    <n v="759"/>
    <s v="Global Leather and Oak Executive Chair, Black"/>
    <s v="Cassandra Brandow"/>
    <n v="40214"/>
    <n v="87"/>
    <n v="1"/>
    <n v="301"/>
  </r>
  <r>
    <n v="3"/>
    <x v="0"/>
    <x v="1195"/>
    <x v="4"/>
    <x v="1"/>
    <n v="3"/>
    <x v="0"/>
    <x v="5"/>
    <x v="1"/>
    <x v="184"/>
    <x v="14"/>
    <s v="United States"/>
    <x v="204"/>
    <x v="2"/>
    <m/>
    <x v="0"/>
    <x v="0"/>
    <d v="2019-12-29T00:00:00"/>
    <s v="Sun"/>
    <x v="11"/>
    <s v="US-2019-158526"/>
    <n v="792"/>
    <s v="Harbour Creations Steel Folding Chair"/>
    <s v="Cassandra Brandow"/>
    <n v="40214"/>
    <n v="78"/>
    <n v="3"/>
    <n v="259"/>
  </r>
  <r>
    <n v="3"/>
    <x v="0"/>
    <x v="1195"/>
    <x v="4"/>
    <x v="1"/>
    <n v="3"/>
    <x v="0"/>
    <x v="5"/>
    <x v="1"/>
    <x v="184"/>
    <x v="14"/>
    <s v="United States"/>
    <x v="204"/>
    <x v="2"/>
    <m/>
    <x v="0"/>
    <x v="0"/>
    <d v="2019-12-29T00:00:00"/>
    <s v="Sun"/>
    <x v="11"/>
    <s v="US-2019-158526"/>
    <n v="529"/>
    <s v="DMI Arturo Collection Mission-style Design Wood Chair"/>
    <s v="Cassandra Brandow"/>
    <n v="40214"/>
    <n v="314"/>
    <n v="8"/>
    <n v="1208"/>
  </r>
  <r>
    <n v="3"/>
    <x v="0"/>
    <x v="1195"/>
    <x v="4"/>
    <x v="1"/>
    <n v="3"/>
    <x v="0"/>
    <x v="6"/>
    <x v="2"/>
    <x v="184"/>
    <x v="14"/>
    <s v="United States"/>
    <x v="204"/>
    <x v="2"/>
    <m/>
    <x v="0"/>
    <x v="0"/>
    <d v="2019-12-29T00:00:00"/>
    <s v="Sun"/>
    <x v="11"/>
    <s v="US-2019-158526"/>
    <n v="1237"/>
    <s v="Panasonic KP-350BK Electric Pencil Sharpener with Auto Stop"/>
    <s v="Cassandra Brandow"/>
    <n v="40214"/>
    <n v="10"/>
    <n v="1"/>
    <n v="35"/>
  </r>
  <r>
    <n v="3"/>
    <x v="0"/>
    <x v="1195"/>
    <x v="4"/>
    <x v="1"/>
    <n v="3"/>
    <x v="0"/>
    <x v="2"/>
    <x v="2"/>
    <x v="184"/>
    <x v="14"/>
    <s v="United States"/>
    <x v="204"/>
    <x v="2"/>
    <m/>
    <x v="0"/>
    <x v="0"/>
    <d v="2019-12-29T00:00:00"/>
    <s v="Sun"/>
    <x v="11"/>
    <s v="US-2019-158526"/>
    <n v="705"/>
    <s v="GBC ProClick Spines for 32-Hole Punch"/>
    <s v="Cassandra Brandow"/>
    <n v="40214"/>
    <n v="6"/>
    <n v="1"/>
    <n v="13"/>
  </r>
  <r>
    <n v="5"/>
    <x v="1"/>
    <x v="983"/>
    <x v="3"/>
    <x v="0"/>
    <n v="6"/>
    <x v="1"/>
    <x v="6"/>
    <x v="2"/>
    <x v="8"/>
    <x v="19"/>
    <s v="United States"/>
    <x v="747"/>
    <x v="0"/>
    <m/>
    <x v="0"/>
    <x v="1"/>
    <d v="2019-11-18T00:00:00"/>
    <s v="Wed"/>
    <x v="7"/>
    <s v="US-2019-158946"/>
    <n v="325"/>
    <s v="BIC Liqua Brite Liner"/>
    <s v="Chuck Magee"/>
    <n v="44107"/>
    <n v="8"/>
    <n v="7"/>
    <n v="39"/>
  </r>
  <r>
    <n v="2"/>
    <x v="1"/>
    <x v="969"/>
    <x v="3"/>
    <x v="1"/>
    <n v="3"/>
    <x v="2"/>
    <x v="9"/>
    <x v="1"/>
    <x v="151"/>
    <x v="14"/>
    <s v="United States"/>
    <x v="108"/>
    <x v="2"/>
    <m/>
    <x v="0"/>
    <x v="0"/>
    <d v="2019-03-31T00:00:00"/>
    <s v="Tue"/>
    <x v="4"/>
    <s v="US-2019-159205"/>
    <n v="108"/>
    <s v="Advantus Panel Wall Certificate Holder - 8.5x11"/>
    <s v="Cassandra Brandow"/>
    <n v="42420"/>
    <n v="26"/>
    <n v="5"/>
    <n v="61"/>
  </r>
  <r>
    <n v="2"/>
    <x v="1"/>
    <x v="969"/>
    <x v="3"/>
    <x v="1"/>
    <n v="3"/>
    <x v="2"/>
    <x v="0"/>
    <x v="0"/>
    <x v="151"/>
    <x v="14"/>
    <s v="United States"/>
    <x v="108"/>
    <x v="2"/>
    <m/>
    <x v="0"/>
    <x v="0"/>
    <d v="2019-03-31T00:00:00"/>
    <s v="Tue"/>
    <x v="4"/>
    <s v="US-2019-159205"/>
    <n v="1611"/>
    <s v="Vtech CS6719"/>
    <s v="Cassandra Brandow"/>
    <n v="42420"/>
    <n v="188"/>
    <n v="7"/>
    <n v="672"/>
  </r>
  <r>
    <n v="6"/>
    <x v="0"/>
    <x v="1031"/>
    <x v="3"/>
    <x v="0"/>
    <n v="6"/>
    <x v="0"/>
    <x v="7"/>
    <x v="2"/>
    <x v="285"/>
    <x v="6"/>
    <s v="United States"/>
    <x v="733"/>
    <x v="3"/>
    <m/>
    <x v="0"/>
    <x v="0"/>
    <d v="2019-09-09T00:00:00"/>
    <s v="Mon"/>
    <x v="0"/>
    <s v="US-2019-159562"/>
    <n v="4"/>
    <s v="#10- 4 1/8 x 9 1/2 Recycled Envelopes"/>
    <s v="Kelly Williams"/>
    <n v="48066"/>
    <n v="8"/>
    <n v="2"/>
    <n v="17"/>
  </r>
  <r>
    <n v="7"/>
    <x v="2"/>
    <x v="1167"/>
    <x v="3"/>
    <x v="0"/>
    <n v="6"/>
    <x v="1"/>
    <x v="15"/>
    <x v="2"/>
    <x v="17"/>
    <x v="1"/>
    <s v="United States"/>
    <x v="276"/>
    <x v="1"/>
    <m/>
    <x v="0"/>
    <x v="0"/>
    <d v="2019-03-31T00:00:00"/>
    <s v="Tue"/>
    <x v="4"/>
    <s v="US-2019-160143"/>
    <n v="88"/>
    <s v="Acme Tagit Stainless Steel Antibacterial Scissors"/>
    <s v="Anna Andreadi"/>
    <n v="90004"/>
    <n v="8"/>
    <n v="3"/>
    <n v="30"/>
  </r>
  <r>
    <n v="5"/>
    <x v="1"/>
    <x v="1169"/>
    <x v="3"/>
    <x v="0"/>
    <n v="6"/>
    <x v="2"/>
    <x v="11"/>
    <x v="2"/>
    <x v="32"/>
    <x v="19"/>
    <s v="United States"/>
    <x v="742"/>
    <x v="0"/>
    <m/>
    <x v="0"/>
    <x v="1"/>
    <d v="2019-07-21T00:00:00"/>
    <s v="Sat"/>
    <x v="1"/>
    <s v="US-2019-160465"/>
    <n v="983"/>
    <s v="Letter Size File"/>
    <s v="Chuck Magee"/>
    <n v="44105"/>
    <n v="25"/>
    <n v="7"/>
    <n v="222"/>
  </r>
  <r>
    <n v="5"/>
    <x v="1"/>
    <x v="1169"/>
    <x v="3"/>
    <x v="0"/>
    <n v="6"/>
    <x v="2"/>
    <x v="2"/>
    <x v="2"/>
    <x v="32"/>
    <x v="19"/>
    <s v="United States"/>
    <x v="742"/>
    <x v="0"/>
    <m/>
    <x v="0"/>
    <x v="4"/>
    <d v="2019-07-21T00:00:00"/>
    <s v="Sat"/>
    <x v="1"/>
    <s v="US-2019-160465"/>
    <n v="1609"/>
    <s v="Vinyl Sectional Post Binders"/>
    <s v="Chuck Magee"/>
    <n v="44105"/>
    <n v="-23"/>
    <n v="3"/>
    <n v="34"/>
  </r>
  <r>
    <n v="5"/>
    <x v="1"/>
    <x v="1169"/>
    <x v="3"/>
    <x v="0"/>
    <n v="6"/>
    <x v="2"/>
    <x v="0"/>
    <x v="0"/>
    <x v="32"/>
    <x v="19"/>
    <s v="United States"/>
    <x v="742"/>
    <x v="0"/>
    <m/>
    <x v="0"/>
    <x v="6"/>
    <d v="2019-07-21T00:00:00"/>
    <s v="Sat"/>
    <x v="1"/>
    <s v="US-2019-160465"/>
    <n v="517"/>
    <s v="Dexim XPower Skin Super-Thin Power Case for iPhone 5 - Black"/>
    <s v="Chuck Magee"/>
    <n v="44105"/>
    <n v="-53"/>
    <n v="6"/>
    <n v="211"/>
  </r>
  <r>
    <n v="6"/>
    <x v="0"/>
    <x v="1276"/>
    <x v="3"/>
    <x v="0"/>
    <n v="6"/>
    <x v="0"/>
    <x v="5"/>
    <x v="1"/>
    <x v="16"/>
    <x v="12"/>
    <s v="United States"/>
    <x v="32"/>
    <x v="0"/>
    <m/>
    <x v="0"/>
    <x v="2"/>
    <d v="2019-12-11T00:00:00"/>
    <s v="Wed"/>
    <x v="6"/>
    <s v="US-2019-160759"/>
    <n v="977"/>
    <s v="Leather Task Chair, Black"/>
    <s v="Chuck Magee"/>
    <n v="19120"/>
    <n v="-9"/>
    <n v="1"/>
    <n v="64"/>
  </r>
  <r>
    <n v="5"/>
    <x v="1"/>
    <x v="1274"/>
    <x v="3"/>
    <x v="0"/>
    <n v="6"/>
    <x v="0"/>
    <x v="1"/>
    <x v="1"/>
    <x v="4"/>
    <x v="4"/>
    <s v="United States"/>
    <x v="755"/>
    <x v="3"/>
    <m/>
    <x v="0"/>
    <x v="2"/>
    <d v="2019-09-11T00:00:00"/>
    <s v="Wed"/>
    <x v="0"/>
    <s v="US-2019-160836"/>
    <n v="317"/>
    <s v="Bevis Round Conference Table Top &amp; Single Column Base"/>
    <s v="Kelly Williams"/>
    <n v="77070"/>
    <n v="-66"/>
    <n v="5"/>
    <n v="512"/>
  </r>
  <r>
    <n v="5"/>
    <x v="1"/>
    <x v="1274"/>
    <x v="3"/>
    <x v="0"/>
    <n v="6"/>
    <x v="0"/>
    <x v="3"/>
    <x v="2"/>
    <x v="4"/>
    <x v="4"/>
    <s v="United States"/>
    <x v="755"/>
    <x v="3"/>
    <m/>
    <x v="0"/>
    <x v="1"/>
    <d v="2019-09-11T00:00:00"/>
    <s v="Wed"/>
    <x v="0"/>
    <s v="US-2019-160836"/>
    <n v="1750"/>
    <s v="Xerox 1953"/>
    <s v="Kelly Williams"/>
    <n v="77070"/>
    <n v="3"/>
    <n v="3"/>
    <n v="10"/>
  </r>
  <r>
    <n v="5"/>
    <x v="1"/>
    <x v="1274"/>
    <x v="3"/>
    <x v="0"/>
    <n v="6"/>
    <x v="0"/>
    <x v="12"/>
    <x v="2"/>
    <x v="4"/>
    <x v="4"/>
    <s v="United States"/>
    <x v="755"/>
    <x v="3"/>
    <m/>
    <x v="0"/>
    <x v="3"/>
    <d v="2019-09-11T00:00:00"/>
    <s v="Wed"/>
    <x v="0"/>
    <s v="US-2019-160836"/>
    <n v="460"/>
    <s v="Commercial WindTunnel Clean Air Upright Vacuum, Replacement Belts, Filtration Bags"/>
    <s v="Kelly Williams"/>
    <n v="77070"/>
    <n v="-4"/>
    <n v="2"/>
    <n v="2"/>
  </r>
  <r>
    <n v="6"/>
    <x v="0"/>
    <x v="1092"/>
    <x v="3"/>
    <x v="0"/>
    <n v="6"/>
    <x v="0"/>
    <x v="9"/>
    <x v="1"/>
    <x v="31"/>
    <x v="19"/>
    <s v="United States"/>
    <x v="230"/>
    <x v="0"/>
    <m/>
    <x v="0"/>
    <x v="1"/>
    <d v="2019-11-20T00:00:00"/>
    <s v="Fri"/>
    <x v="7"/>
    <s v="US-2019-161193"/>
    <n v="730"/>
    <s v="GE General Purpose, Extra Long Life, Showcase &amp; Floodlight Incandescent Bulbs"/>
    <s v="Chuck Magee"/>
    <n v="43055"/>
    <n v="2"/>
    <n v="2"/>
    <n v="5"/>
  </r>
  <r>
    <n v="6"/>
    <x v="0"/>
    <x v="1092"/>
    <x v="3"/>
    <x v="0"/>
    <n v="6"/>
    <x v="0"/>
    <x v="9"/>
    <x v="1"/>
    <x v="31"/>
    <x v="19"/>
    <s v="United States"/>
    <x v="230"/>
    <x v="0"/>
    <m/>
    <x v="0"/>
    <x v="1"/>
    <d v="2019-11-20T00:00:00"/>
    <s v="Fri"/>
    <x v="7"/>
    <s v="US-2019-161193"/>
    <n v="675"/>
    <s v="Floodlight Indoor Halogen Bulbs, 1 Bulb per Pack, 60 Watts"/>
    <s v="Chuck Magee"/>
    <n v="43055"/>
    <n v="28"/>
    <n v="5"/>
    <n v="78"/>
  </r>
  <r>
    <n v="4"/>
    <x v="1"/>
    <x v="1066"/>
    <x v="3"/>
    <x v="0"/>
    <n v="6"/>
    <x v="0"/>
    <x v="9"/>
    <x v="1"/>
    <x v="47"/>
    <x v="19"/>
    <s v="United States"/>
    <x v="135"/>
    <x v="0"/>
    <m/>
    <x v="0"/>
    <x v="1"/>
    <d v="2019-07-14T00:00:00"/>
    <s v="Sat"/>
    <x v="1"/>
    <s v="US-2019-161935"/>
    <n v="727"/>
    <s v="GE 48 Fluorescent Tube, Cool White Energy Saver, 34 Watts, 30/Box"/>
    <s v="Chuck Magee"/>
    <n v="43229"/>
    <n v="149"/>
    <n v="5"/>
    <n v="397"/>
  </r>
  <r>
    <n v="4"/>
    <x v="1"/>
    <x v="1066"/>
    <x v="3"/>
    <x v="0"/>
    <n v="6"/>
    <x v="0"/>
    <x v="3"/>
    <x v="2"/>
    <x v="47"/>
    <x v="19"/>
    <s v="United States"/>
    <x v="135"/>
    <x v="0"/>
    <m/>
    <x v="0"/>
    <x v="1"/>
    <d v="2019-07-14T00:00:00"/>
    <s v="Sat"/>
    <x v="1"/>
    <s v="US-2019-161935"/>
    <n v="1747"/>
    <s v="Xerox 1950"/>
    <s v="Chuck Magee"/>
    <n v="43229"/>
    <n v="3"/>
    <n v="2"/>
    <n v="9"/>
  </r>
  <r>
    <n v="4"/>
    <x v="1"/>
    <x v="1066"/>
    <x v="3"/>
    <x v="0"/>
    <n v="6"/>
    <x v="0"/>
    <x v="6"/>
    <x v="2"/>
    <x v="47"/>
    <x v="19"/>
    <s v="United States"/>
    <x v="135"/>
    <x v="0"/>
    <m/>
    <x v="0"/>
    <x v="1"/>
    <d v="2019-07-14T00:00:00"/>
    <s v="Sat"/>
    <x v="1"/>
    <s v="US-2019-161935"/>
    <n v="475"/>
    <s v="Crayola Colored Pencils"/>
    <s v="Chuck Magee"/>
    <n v="43229"/>
    <n v="2"/>
    <n v="5"/>
    <n v="13"/>
  </r>
  <r>
    <n v="4"/>
    <x v="1"/>
    <x v="1066"/>
    <x v="3"/>
    <x v="0"/>
    <n v="6"/>
    <x v="0"/>
    <x v="11"/>
    <x v="2"/>
    <x v="47"/>
    <x v="19"/>
    <s v="United States"/>
    <x v="135"/>
    <x v="0"/>
    <m/>
    <x v="0"/>
    <x v="1"/>
    <d v="2019-07-14T00:00:00"/>
    <s v="Sat"/>
    <x v="1"/>
    <s v="US-2019-161935"/>
    <n v="1543"/>
    <s v="Tenex File Box, Personal Filing Tote with Lid, Black"/>
    <s v="Chuck Magee"/>
    <n v="43229"/>
    <n v="5"/>
    <n v="5"/>
    <n v="62"/>
  </r>
  <r>
    <n v="4"/>
    <x v="1"/>
    <x v="1066"/>
    <x v="3"/>
    <x v="0"/>
    <n v="6"/>
    <x v="0"/>
    <x v="11"/>
    <x v="2"/>
    <x v="47"/>
    <x v="19"/>
    <s v="United States"/>
    <x v="135"/>
    <x v="0"/>
    <m/>
    <x v="0"/>
    <x v="1"/>
    <d v="2019-07-14T00:00:00"/>
    <s v="Sat"/>
    <x v="1"/>
    <s v="US-2019-161935"/>
    <n v="1384"/>
    <s v="SAFCO Mobile Desk Side File, Wire Frame"/>
    <s v="Chuck Magee"/>
    <n v="43229"/>
    <n v="18"/>
    <n v="7"/>
    <n v="239"/>
  </r>
  <r>
    <n v="4"/>
    <x v="1"/>
    <x v="1066"/>
    <x v="3"/>
    <x v="0"/>
    <n v="6"/>
    <x v="0"/>
    <x v="0"/>
    <x v="0"/>
    <x v="47"/>
    <x v="19"/>
    <s v="United States"/>
    <x v="135"/>
    <x v="0"/>
    <m/>
    <x v="0"/>
    <x v="6"/>
    <d v="2019-07-14T00:00:00"/>
    <s v="Sat"/>
    <x v="1"/>
    <s v="US-2019-161935"/>
    <n v="1396"/>
    <s v="Samsung Galaxy S III - 16GB - pebble blue (T-Mobile)"/>
    <s v="Chuck Magee"/>
    <n v="43229"/>
    <n v="-378"/>
    <n v="9"/>
    <n v="1890"/>
  </r>
  <r>
    <n v="3"/>
    <x v="0"/>
    <x v="991"/>
    <x v="3"/>
    <x v="1"/>
    <n v="3"/>
    <x v="1"/>
    <x v="2"/>
    <x v="2"/>
    <x v="471"/>
    <x v="31"/>
    <s v="United States"/>
    <x v="441"/>
    <x v="1"/>
    <m/>
    <x v="0"/>
    <x v="4"/>
    <d v="2019-12-28T00:00:00"/>
    <s v="Sat"/>
    <x v="6"/>
    <s v="US-2019-162068"/>
    <n v="267"/>
    <s v="Avery Reinforcements for Hole-Punch Pages"/>
    <s v="Anna Andreadi"/>
    <n v="80538"/>
    <n v="-1"/>
    <n v="2"/>
    <n v="1"/>
  </r>
  <r>
    <n v="4"/>
    <x v="1"/>
    <x v="1242"/>
    <x v="3"/>
    <x v="0"/>
    <n v="6"/>
    <x v="0"/>
    <x v="8"/>
    <x v="0"/>
    <x v="13"/>
    <x v="10"/>
    <s v="United States"/>
    <x v="197"/>
    <x v="3"/>
    <m/>
    <x v="0"/>
    <x v="1"/>
    <d v="2019-05-06T00:00:00"/>
    <s v="Fri"/>
    <x v="5"/>
    <s v="US-2019-162124"/>
    <n v="958"/>
    <s v="Kensington Orbit Wireless Mobile Trackball for PC and Mac"/>
    <s v="Kelly Williams"/>
    <n v="60653"/>
    <n v="29"/>
    <n v="4"/>
    <n v="192"/>
  </r>
  <r>
    <n v="3"/>
    <x v="2"/>
    <x v="989"/>
    <x v="3"/>
    <x v="2"/>
    <n v="1"/>
    <x v="1"/>
    <x v="7"/>
    <x v="2"/>
    <x v="153"/>
    <x v="2"/>
    <s v="United States"/>
    <x v="64"/>
    <x v="2"/>
    <m/>
    <x v="0"/>
    <x v="1"/>
    <d v="2019-08-27T00:00:00"/>
    <s v="Fri"/>
    <x v="10"/>
    <s v="US-2019-162208"/>
    <n v="472"/>
    <s v="Convenience Packs of Business Envelopes"/>
    <s v="Cassandra Brandow"/>
    <n v="33614"/>
    <n v="1"/>
    <n v="1"/>
    <n v="3"/>
  </r>
  <r>
    <n v="3"/>
    <x v="2"/>
    <x v="962"/>
    <x v="3"/>
    <x v="2"/>
    <n v="1"/>
    <x v="2"/>
    <x v="9"/>
    <x v="1"/>
    <x v="209"/>
    <x v="27"/>
    <s v="United States"/>
    <x v="194"/>
    <x v="2"/>
    <m/>
    <x v="0"/>
    <x v="1"/>
    <d v="2019-10-02T00:00:00"/>
    <s v="Mon"/>
    <x v="8"/>
    <s v="US-2019-162558"/>
    <n v="553"/>
    <s v="Eldon 500 Class Desk Accessories"/>
    <s v="Cassandra Brandow"/>
    <n v="37918"/>
    <n v="2"/>
    <n v="1"/>
    <n v="10"/>
  </r>
  <r>
    <n v="3"/>
    <x v="2"/>
    <x v="962"/>
    <x v="3"/>
    <x v="2"/>
    <n v="1"/>
    <x v="2"/>
    <x v="9"/>
    <x v="1"/>
    <x v="209"/>
    <x v="27"/>
    <s v="United States"/>
    <x v="194"/>
    <x v="2"/>
    <m/>
    <x v="0"/>
    <x v="1"/>
    <d v="2019-10-02T00:00:00"/>
    <s v="Mon"/>
    <x v="8"/>
    <s v="US-2019-162558"/>
    <n v="572"/>
    <s v="Eldon Expressions Wood Desk Accessories, Oak"/>
    <s v="Cassandra Brandow"/>
    <n v="37918"/>
    <n v="1"/>
    <n v="2"/>
    <n v="12"/>
  </r>
  <r>
    <n v="3"/>
    <x v="2"/>
    <x v="962"/>
    <x v="3"/>
    <x v="2"/>
    <n v="1"/>
    <x v="2"/>
    <x v="9"/>
    <x v="1"/>
    <x v="209"/>
    <x v="27"/>
    <s v="United States"/>
    <x v="194"/>
    <x v="2"/>
    <m/>
    <x v="0"/>
    <x v="1"/>
    <d v="2019-10-02T00:00:00"/>
    <s v="Mon"/>
    <x v="8"/>
    <s v="US-2019-162558"/>
    <n v="579"/>
    <s v="Eldon Image Series Desk Accessories, Ebony"/>
    <s v="Cassandra Brandow"/>
    <n v="37918"/>
    <n v="6"/>
    <n v="2"/>
    <n v="20"/>
  </r>
  <r>
    <n v="3"/>
    <x v="2"/>
    <x v="962"/>
    <x v="3"/>
    <x v="2"/>
    <n v="1"/>
    <x v="2"/>
    <x v="1"/>
    <x v="1"/>
    <x v="209"/>
    <x v="27"/>
    <s v="United States"/>
    <x v="194"/>
    <x v="2"/>
    <m/>
    <x v="0"/>
    <x v="6"/>
    <d v="2019-10-02T00:00:00"/>
    <s v="Mon"/>
    <x v="8"/>
    <s v="US-2019-162558"/>
    <n v="426"/>
    <s v="Chromcraft Bull-Nose Wood Oval Conference Tables &amp; Bases"/>
    <s v="Cassandra Brandow"/>
    <n v="37918"/>
    <n v="-1003"/>
    <n v="7"/>
    <n v="2314"/>
  </r>
  <r>
    <n v="3"/>
    <x v="2"/>
    <x v="962"/>
    <x v="3"/>
    <x v="2"/>
    <n v="1"/>
    <x v="2"/>
    <x v="3"/>
    <x v="2"/>
    <x v="209"/>
    <x v="27"/>
    <s v="United States"/>
    <x v="194"/>
    <x v="2"/>
    <m/>
    <x v="0"/>
    <x v="1"/>
    <d v="2019-10-02T00:00:00"/>
    <s v="Mon"/>
    <x v="8"/>
    <s v="US-2019-162558"/>
    <n v="1796"/>
    <s v="Xerox 1996"/>
    <s v="Cassandra Brandow"/>
    <n v="37918"/>
    <n v="7"/>
    <n v="4"/>
    <n v="21"/>
  </r>
  <r>
    <n v="3"/>
    <x v="2"/>
    <x v="962"/>
    <x v="3"/>
    <x v="2"/>
    <n v="1"/>
    <x v="2"/>
    <x v="2"/>
    <x v="2"/>
    <x v="209"/>
    <x v="27"/>
    <s v="United States"/>
    <x v="194"/>
    <x v="2"/>
    <m/>
    <x v="0"/>
    <x v="4"/>
    <d v="2019-10-02T00:00:00"/>
    <s v="Mon"/>
    <x v="8"/>
    <s v="US-2019-162558"/>
    <n v="901"/>
    <s v="Ibico Plastic Spiral Binding Combs"/>
    <s v="Cassandra Brandow"/>
    <n v="37918"/>
    <n v="-22"/>
    <n v="3"/>
    <n v="27"/>
  </r>
  <r>
    <n v="3"/>
    <x v="2"/>
    <x v="962"/>
    <x v="3"/>
    <x v="2"/>
    <n v="1"/>
    <x v="2"/>
    <x v="2"/>
    <x v="2"/>
    <x v="209"/>
    <x v="27"/>
    <s v="United States"/>
    <x v="194"/>
    <x v="2"/>
    <m/>
    <x v="0"/>
    <x v="4"/>
    <d v="2019-10-02T00:00:00"/>
    <s v="Mon"/>
    <x v="8"/>
    <s v="US-2019-162558"/>
    <n v="999"/>
    <s v="Lock-Up Easel Spel-Binder"/>
    <s v="Cassandra Brandow"/>
    <n v="37918"/>
    <n v="-26"/>
    <n v="4"/>
    <n v="34"/>
  </r>
  <r>
    <n v="5"/>
    <x v="2"/>
    <x v="1059"/>
    <x v="3"/>
    <x v="1"/>
    <n v="3"/>
    <x v="1"/>
    <x v="3"/>
    <x v="2"/>
    <x v="79"/>
    <x v="32"/>
    <s v="United States"/>
    <x v="438"/>
    <x v="2"/>
    <m/>
    <x v="0"/>
    <x v="0"/>
    <d v="2019-12-23T00:00:00"/>
    <s v="Mon"/>
    <x v="6"/>
    <s v="US-2019-162670"/>
    <n v="925"/>
    <s v="Ink Jet Note and Greeting Cards, 8-1/2 x 5-1/2 Card Size"/>
    <s v="Cassandra Brandow"/>
    <n v="72209"/>
    <n v="21"/>
    <n v="2"/>
    <n v="45"/>
  </r>
  <r>
    <n v="5"/>
    <x v="2"/>
    <x v="1059"/>
    <x v="3"/>
    <x v="1"/>
    <n v="3"/>
    <x v="1"/>
    <x v="7"/>
    <x v="2"/>
    <x v="79"/>
    <x v="32"/>
    <s v="United States"/>
    <x v="438"/>
    <x v="2"/>
    <m/>
    <x v="0"/>
    <x v="0"/>
    <d v="2019-12-23T00:00:00"/>
    <s v="Mon"/>
    <x v="6"/>
    <s v="US-2019-162670"/>
    <n v="1589"/>
    <s v="Tyvek Interoffice Envelopes, 9 1/2 x 12 1/2, 100/Box"/>
    <s v="Cassandra Brandow"/>
    <n v="72209"/>
    <n v="86"/>
    <n v="3"/>
    <n v="183"/>
  </r>
  <r>
    <n v="5"/>
    <x v="2"/>
    <x v="1059"/>
    <x v="3"/>
    <x v="1"/>
    <n v="3"/>
    <x v="1"/>
    <x v="11"/>
    <x v="2"/>
    <x v="79"/>
    <x v="32"/>
    <s v="United States"/>
    <x v="438"/>
    <x v="2"/>
    <m/>
    <x v="0"/>
    <x v="0"/>
    <d v="2019-12-23T00:00:00"/>
    <s v="Mon"/>
    <x v="6"/>
    <s v="US-2019-162670"/>
    <n v="776"/>
    <s v="Gould Plastics 18-Pocket Panel Bin, 34w x 5-1/4d x 20-1/2h"/>
    <s v="Cassandra Brandow"/>
    <n v="72209"/>
    <n v="15"/>
    <n v="4"/>
    <n v="368"/>
  </r>
  <r>
    <n v="5"/>
    <x v="2"/>
    <x v="1059"/>
    <x v="3"/>
    <x v="1"/>
    <n v="3"/>
    <x v="1"/>
    <x v="11"/>
    <x v="2"/>
    <x v="79"/>
    <x v="32"/>
    <s v="United States"/>
    <x v="438"/>
    <x v="2"/>
    <m/>
    <x v="0"/>
    <x v="0"/>
    <d v="2019-12-23T00:00:00"/>
    <s v="Mon"/>
    <x v="6"/>
    <s v="US-2019-162670"/>
    <n v="1268"/>
    <s v="Personal Filing Tote with Lid, Black/Gray"/>
    <s v="Cassandra Brandow"/>
    <n v="72209"/>
    <n v="17"/>
    <n v="4"/>
    <n v="62"/>
  </r>
  <r>
    <n v="5"/>
    <x v="2"/>
    <x v="1059"/>
    <x v="3"/>
    <x v="1"/>
    <n v="3"/>
    <x v="1"/>
    <x v="0"/>
    <x v="0"/>
    <x v="79"/>
    <x v="32"/>
    <s v="United States"/>
    <x v="438"/>
    <x v="2"/>
    <m/>
    <x v="0"/>
    <x v="0"/>
    <d v="2019-12-23T00:00:00"/>
    <s v="Mon"/>
    <x v="6"/>
    <s v="US-2019-162670"/>
    <n v="164"/>
    <s v="Ativa D5772 2-Line 5.8GHz Digital Expandable Corded/Cordless Phone System with Answering &amp; Caller ID/Call Waiting, Black/Silver"/>
    <s v="Cassandra Brandow"/>
    <n v="72209"/>
    <n v="148"/>
    <n v="3"/>
    <n v="495"/>
  </r>
  <r>
    <n v="4"/>
    <x v="2"/>
    <x v="1178"/>
    <x v="3"/>
    <x v="1"/>
    <n v="3"/>
    <x v="0"/>
    <x v="0"/>
    <x v="0"/>
    <x v="197"/>
    <x v="40"/>
    <s v="United States"/>
    <x v="345"/>
    <x v="2"/>
    <m/>
    <x v="0"/>
    <x v="0"/>
    <d v="2019-02-17T00:00:00"/>
    <s v="Tue"/>
    <x v="3"/>
    <s v="US-2019-163195"/>
    <n v="970"/>
    <s v="KLD Oscar II Style Snap-on Ultra Thin Side Flip Synthetic Leather Cover Case for HTC One HTC M7"/>
    <s v="Cassandra Brandow"/>
    <n v="70506"/>
    <n v="8"/>
    <n v="3"/>
    <n v="29"/>
  </r>
  <r>
    <n v="6"/>
    <x v="0"/>
    <x v="1133"/>
    <x v="3"/>
    <x v="0"/>
    <n v="6"/>
    <x v="0"/>
    <x v="5"/>
    <x v="1"/>
    <x v="17"/>
    <x v="1"/>
    <s v="United States"/>
    <x v="470"/>
    <x v="1"/>
    <m/>
    <x v="0"/>
    <x v="1"/>
    <d v="2019-09-15T00:00:00"/>
    <s v="Sun"/>
    <x v="0"/>
    <s v="US-2019-163300"/>
    <n v="748"/>
    <s v="Global Deluxe Steno Chair"/>
    <s v="Anna Andreadi"/>
    <n v="90049"/>
    <n v="-21"/>
    <n v="3"/>
    <n v="185"/>
  </r>
  <r>
    <n v="6"/>
    <x v="0"/>
    <x v="1133"/>
    <x v="3"/>
    <x v="0"/>
    <n v="6"/>
    <x v="0"/>
    <x v="2"/>
    <x v="2"/>
    <x v="17"/>
    <x v="1"/>
    <s v="United States"/>
    <x v="470"/>
    <x v="1"/>
    <m/>
    <x v="0"/>
    <x v="1"/>
    <d v="2019-09-15T00:00:00"/>
    <s v="Sun"/>
    <x v="0"/>
    <s v="US-2019-163300"/>
    <n v="681"/>
    <s v="GBC DocuBind 200 Manual Binding Machine"/>
    <s v="Anna Andreadi"/>
    <n v="90049"/>
    <n v="884"/>
    <n v="7"/>
    <n v="2357"/>
  </r>
  <r>
    <n v="6"/>
    <x v="0"/>
    <x v="1133"/>
    <x v="3"/>
    <x v="0"/>
    <n v="6"/>
    <x v="0"/>
    <x v="0"/>
    <x v="0"/>
    <x v="17"/>
    <x v="1"/>
    <s v="United States"/>
    <x v="470"/>
    <x v="1"/>
    <m/>
    <x v="0"/>
    <x v="1"/>
    <d v="2019-09-15T00:00:00"/>
    <s v="Sun"/>
    <x v="0"/>
    <s v="US-2019-163300"/>
    <n v="1248"/>
    <s v="Panasonic KX-TG6844B Expandable Digital Cordless Telephone"/>
    <s v="Anna Andreadi"/>
    <n v="90049"/>
    <n v="32"/>
    <n v="7"/>
    <n v="370"/>
  </r>
  <r>
    <n v="4"/>
    <x v="1"/>
    <x v="1083"/>
    <x v="3"/>
    <x v="0"/>
    <n v="6"/>
    <x v="0"/>
    <x v="1"/>
    <x v="1"/>
    <x v="17"/>
    <x v="1"/>
    <s v="United States"/>
    <x v="645"/>
    <x v="1"/>
    <m/>
    <x v="0"/>
    <x v="1"/>
    <d v="2019-09-02T00:00:00"/>
    <s v="Mon"/>
    <x v="0"/>
    <s v="US-2019-163657"/>
    <n v="820"/>
    <s v="Hon 2111 Invitation Series Straight Table"/>
    <s v="Anna Andreadi"/>
    <n v="90049"/>
    <n v="-3"/>
    <n v="2"/>
    <n v="237"/>
  </r>
  <r>
    <n v="4"/>
    <x v="1"/>
    <x v="1083"/>
    <x v="3"/>
    <x v="0"/>
    <n v="6"/>
    <x v="0"/>
    <x v="2"/>
    <x v="2"/>
    <x v="17"/>
    <x v="1"/>
    <s v="United States"/>
    <x v="645"/>
    <x v="1"/>
    <m/>
    <x v="0"/>
    <x v="1"/>
    <d v="2019-09-02T00:00:00"/>
    <s v="Mon"/>
    <x v="0"/>
    <s v="US-2019-163657"/>
    <n v="68"/>
    <s v="Acco Translucent Poly Ring Binders"/>
    <s v="Anna Andreadi"/>
    <n v="90049"/>
    <n v="7"/>
    <n v="5"/>
    <n v="19"/>
  </r>
  <r>
    <n v="2"/>
    <x v="1"/>
    <x v="1039"/>
    <x v="3"/>
    <x v="1"/>
    <n v="3"/>
    <x v="2"/>
    <x v="9"/>
    <x v="1"/>
    <x v="527"/>
    <x v="1"/>
    <s v="United States"/>
    <x v="756"/>
    <x v="1"/>
    <m/>
    <x v="0"/>
    <x v="0"/>
    <d v="2019-11-02T00:00:00"/>
    <s v="Mon"/>
    <x v="7"/>
    <s v="US-2019-163790"/>
    <n v="531"/>
    <s v="Document Clip Frames"/>
    <s v="Anna Andreadi"/>
    <n v="94526"/>
    <n v="11"/>
    <n v="3"/>
    <n v="25"/>
  </r>
  <r>
    <n v="2"/>
    <x v="1"/>
    <x v="1039"/>
    <x v="3"/>
    <x v="1"/>
    <n v="3"/>
    <x v="2"/>
    <x v="4"/>
    <x v="2"/>
    <x v="527"/>
    <x v="1"/>
    <s v="United States"/>
    <x v="756"/>
    <x v="1"/>
    <m/>
    <x v="0"/>
    <x v="0"/>
    <d v="2019-11-02T00:00:00"/>
    <s v="Mon"/>
    <x v="7"/>
    <s v="US-2019-163790"/>
    <n v="1527"/>
    <s v="Super Bands, 12/Pack"/>
    <s v="Anna Andreadi"/>
    <n v="94526"/>
    <n v="0"/>
    <n v="3"/>
    <n v="6"/>
  </r>
  <r>
    <n v="2"/>
    <x v="1"/>
    <x v="1039"/>
    <x v="3"/>
    <x v="1"/>
    <n v="3"/>
    <x v="2"/>
    <x v="6"/>
    <x v="2"/>
    <x v="527"/>
    <x v="1"/>
    <s v="United States"/>
    <x v="756"/>
    <x v="1"/>
    <m/>
    <x v="0"/>
    <x v="0"/>
    <d v="2019-11-02T00:00:00"/>
    <s v="Mon"/>
    <x v="7"/>
    <s v="US-2019-163790"/>
    <n v="1174"/>
    <s v="Nontoxic Chalk"/>
    <s v="Anna Andreadi"/>
    <n v="94526"/>
    <n v="4"/>
    <n v="5"/>
    <n v="9"/>
  </r>
  <r>
    <n v="2"/>
    <x v="1"/>
    <x v="1039"/>
    <x v="3"/>
    <x v="1"/>
    <n v="3"/>
    <x v="2"/>
    <x v="7"/>
    <x v="2"/>
    <x v="527"/>
    <x v="1"/>
    <s v="United States"/>
    <x v="756"/>
    <x v="1"/>
    <m/>
    <x v="0"/>
    <x v="0"/>
    <d v="2019-11-02T00:00:00"/>
    <s v="Mon"/>
    <x v="7"/>
    <s v="US-2019-163790"/>
    <n v="1623"/>
    <s v="White Business Envelopes with Contemporary Seam, Recycled White Business Envelopes"/>
    <s v="Anna Andreadi"/>
    <n v="94526"/>
    <n v="38"/>
    <n v="7"/>
    <n v="77"/>
  </r>
  <r>
    <n v="2"/>
    <x v="1"/>
    <x v="1039"/>
    <x v="3"/>
    <x v="1"/>
    <n v="3"/>
    <x v="2"/>
    <x v="11"/>
    <x v="2"/>
    <x v="527"/>
    <x v="1"/>
    <s v="United States"/>
    <x v="756"/>
    <x v="1"/>
    <m/>
    <x v="0"/>
    <x v="0"/>
    <d v="2019-11-02T00:00:00"/>
    <s v="Mon"/>
    <x v="7"/>
    <s v="US-2019-163790"/>
    <n v="1483"/>
    <s v="Space Solutions Commercial Steel Shelving"/>
    <s v="Anna Andreadi"/>
    <n v="94526"/>
    <n v="23"/>
    <n v="7"/>
    <n v="453"/>
  </r>
  <r>
    <n v="2"/>
    <x v="1"/>
    <x v="1039"/>
    <x v="3"/>
    <x v="1"/>
    <n v="3"/>
    <x v="2"/>
    <x v="2"/>
    <x v="2"/>
    <x v="527"/>
    <x v="1"/>
    <s v="United States"/>
    <x v="756"/>
    <x v="1"/>
    <m/>
    <x v="0"/>
    <x v="1"/>
    <d v="2019-11-02T00:00:00"/>
    <s v="Mon"/>
    <x v="7"/>
    <s v="US-2019-163790"/>
    <n v="713"/>
    <s v="GBC Therma-A-Bind 250T Electric Binding System"/>
    <s v="Anna Andreadi"/>
    <n v="94526"/>
    <n v="207"/>
    <n v="6"/>
    <n v="590"/>
  </r>
  <r>
    <n v="5"/>
    <x v="2"/>
    <x v="1213"/>
    <x v="3"/>
    <x v="1"/>
    <n v="3"/>
    <x v="1"/>
    <x v="1"/>
    <x v="1"/>
    <x v="347"/>
    <x v="19"/>
    <s v="United States"/>
    <x v="175"/>
    <x v="0"/>
    <m/>
    <x v="0"/>
    <x v="6"/>
    <d v="2019-04-29T00:00:00"/>
    <s v="Sun"/>
    <x v="5"/>
    <s v="US-2019-164056"/>
    <n v="1387"/>
    <s v="SAFCO PlanMaster Heigh-Adjustable Drafting Table Base, 43w x 30d x 30-37h, Black"/>
    <s v="Chuck Magee"/>
    <n v="43017"/>
    <n v="-70"/>
    <n v="5"/>
    <n v="1048"/>
  </r>
  <r>
    <n v="3"/>
    <x v="2"/>
    <x v="1040"/>
    <x v="3"/>
    <x v="2"/>
    <n v="1"/>
    <x v="1"/>
    <x v="0"/>
    <x v="0"/>
    <x v="47"/>
    <x v="19"/>
    <s v="United States"/>
    <x v="216"/>
    <x v="0"/>
    <m/>
    <x v="0"/>
    <x v="6"/>
    <d v="2019-02-02T00:00:00"/>
    <s v="Mon"/>
    <x v="3"/>
    <s v="US-2019-164147"/>
    <n v="137"/>
    <s v="Anker 36W 4-Port USB Wall Charger Travel Power Adapter for iPhone 5s 5c 5"/>
    <s v="Chuck Magee"/>
    <n v="43229"/>
    <n v="-12"/>
    <n v="5"/>
    <n v="60"/>
  </r>
  <r>
    <n v="3"/>
    <x v="2"/>
    <x v="1040"/>
    <x v="3"/>
    <x v="2"/>
    <n v="1"/>
    <x v="1"/>
    <x v="3"/>
    <x v="2"/>
    <x v="47"/>
    <x v="19"/>
    <s v="United States"/>
    <x v="216"/>
    <x v="0"/>
    <m/>
    <x v="0"/>
    <x v="1"/>
    <d v="2019-02-02T00:00:00"/>
    <s v="Mon"/>
    <x v="3"/>
    <s v="US-2019-164147"/>
    <n v="1709"/>
    <s v="Xerox 1916"/>
    <s v="Chuck Magee"/>
    <n v="43229"/>
    <n v="29"/>
    <n v="2"/>
    <n v="78"/>
  </r>
  <r>
    <n v="3"/>
    <x v="2"/>
    <x v="1040"/>
    <x v="3"/>
    <x v="2"/>
    <n v="1"/>
    <x v="1"/>
    <x v="4"/>
    <x v="2"/>
    <x v="47"/>
    <x v="19"/>
    <s v="United States"/>
    <x v="216"/>
    <x v="0"/>
    <m/>
    <x v="0"/>
    <x v="1"/>
    <d v="2019-02-02T00:00:00"/>
    <s v="Mon"/>
    <x v="3"/>
    <s v="US-2019-164147"/>
    <n v="1507"/>
    <s v="Staples"/>
    <s v="Chuck Magee"/>
    <n v="43229"/>
    <n v="7"/>
    <n v="9"/>
    <n v="21"/>
  </r>
  <r>
    <n v="2"/>
    <x v="2"/>
    <x v="1245"/>
    <x v="3"/>
    <x v="2"/>
    <n v="1"/>
    <x v="1"/>
    <x v="2"/>
    <x v="2"/>
    <x v="5"/>
    <x v="19"/>
    <s v="United States"/>
    <x v="238"/>
    <x v="0"/>
    <m/>
    <x v="0"/>
    <x v="4"/>
    <d v="2019-11-13T00:00:00"/>
    <s v="Fri"/>
    <x v="7"/>
    <s v="US-2019-165344"/>
    <n v="71"/>
    <s v="Accohide Poly Flexible Ring Binders"/>
    <s v="Chuck Magee"/>
    <n v="45503"/>
    <n v="-7"/>
    <n v="10"/>
    <n v="11"/>
  </r>
  <r>
    <n v="2"/>
    <x v="2"/>
    <x v="1245"/>
    <x v="3"/>
    <x v="2"/>
    <n v="1"/>
    <x v="1"/>
    <x v="8"/>
    <x v="0"/>
    <x v="5"/>
    <x v="19"/>
    <s v="United States"/>
    <x v="238"/>
    <x v="0"/>
    <m/>
    <x v="0"/>
    <x v="1"/>
    <d v="2019-11-13T00:00:00"/>
    <s v="Fri"/>
    <x v="7"/>
    <s v="US-2019-165344"/>
    <n v="1404"/>
    <s v="SanDisk Cruzer 32 GB USB Flash Drive"/>
    <s v="Chuck Magee"/>
    <n v="45503"/>
    <n v="9"/>
    <n v="4"/>
    <n v="61"/>
  </r>
  <r>
    <n v="2"/>
    <x v="2"/>
    <x v="1245"/>
    <x v="3"/>
    <x v="2"/>
    <n v="1"/>
    <x v="1"/>
    <x v="13"/>
    <x v="0"/>
    <x v="5"/>
    <x v="19"/>
    <s v="United States"/>
    <x v="238"/>
    <x v="0"/>
    <m/>
    <x v="0"/>
    <x v="4"/>
    <d v="2019-11-13T00:00:00"/>
    <s v="Fri"/>
    <x v="7"/>
    <s v="US-2019-165344"/>
    <n v="604"/>
    <s v="Epson TM-T88V Direct Thermal Printer - Monochrome - Desktop"/>
    <s v="Chuck Magee"/>
    <n v="45503"/>
    <n v="-936"/>
    <n v="7"/>
    <n v="653"/>
  </r>
  <r>
    <n v="5"/>
    <x v="1"/>
    <x v="1326"/>
    <x v="3"/>
    <x v="0"/>
    <n v="6"/>
    <x v="0"/>
    <x v="5"/>
    <x v="1"/>
    <x v="16"/>
    <x v="12"/>
    <s v="United States"/>
    <x v="307"/>
    <x v="0"/>
    <m/>
    <x v="0"/>
    <x v="2"/>
    <d v="2019-07-18T00:00:00"/>
    <s v="Wed"/>
    <x v="1"/>
    <s v="US-2019-165358"/>
    <n v="1457"/>
    <s v="Situations Contoured Folding Chairs, 4/Set"/>
    <s v="Chuck Magee"/>
    <n v="19134"/>
    <n v="-14"/>
    <n v="4"/>
    <n v="199"/>
  </r>
  <r>
    <n v="5"/>
    <x v="1"/>
    <x v="1326"/>
    <x v="3"/>
    <x v="0"/>
    <n v="6"/>
    <x v="0"/>
    <x v="15"/>
    <x v="2"/>
    <x v="16"/>
    <x v="12"/>
    <s v="United States"/>
    <x v="307"/>
    <x v="0"/>
    <m/>
    <x v="0"/>
    <x v="1"/>
    <d v="2019-07-18T00:00:00"/>
    <s v="Wed"/>
    <x v="1"/>
    <s v="US-2019-165358"/>
    <n v="81"/>
    <s v="Acme Kleencut Forged Steel Scissors"/>
    <s v="Chuck Magee"/>
    <n v="19134"/>
    <n v="1"/>
    <n v="2"/>
    <n v="9"/>
  </r>
  <r>
    <n v="5"/>
    <x v="1"/>
    <x v="1326"/>
    <x v="3"/>
    <x v="0"/>
    <n v="6"/>
    <x v="0"/>
    <x v="16"/>
    <x v="0"/>
    <x v="16"/>
    <x v="12"/>
    <s v="United States"/>
    <x v="307"/>
    <x v="0"/>
    <m/>
    <x v="0"/>
    <x v="6"/>
    <d v="2019-07-18T00:00:00"/>
    <s v="Wed"/>
    <x v="1"/>
    <s v="US-2019-165358"/>
    <n v="402"/>
    <s v="Canon PC-428 Personal Copier"/>
    <s v="Chuck Magee"/>
    <n v="19134"/>
    <n v="70"/>
    <n v="5"/>
    <n v="600"/>
  </r>
  <r>
    <n v="3"/>
    <x v="2"/>
    <x v="988"/>
    <x v="3"/>
    <x v="2"/>
    <n v="1"/>
    <x v="0"/>
    <x v="5"/>
    <x v="1"/>
    <x v="16"/>
    <x v="12"/>
    <s v="United States"/>
    <x v="365"/>
    <x v="0"/>
    <m/>
    <x v="0"/>
    <x v="2"/>
    <d v="2019-11-30T00:00:00"/>
    <s v="Mon"/>
    <x v="6"/>
    <s v="US-2019-165456"/>
    <n v="743"/>
    <s v="Global Commerce Series Low-Back Swivel/Tilt Chairs"/>
    <s v="Chuck Magee"/>
    <n v="19134"/>
    <n v="-15"/>
    <n v="6"/>
    <n v="1079"/>
  </r>
  <r>
    <n v="5"/>
    <x v="1"/>
    <x v="1186"/>
    <x v="3"/>
    <x v="0"/>
    <n v="6"/>
    <x v="1"/>
    <x v="2"/>
    <x v="2"/>
    <x v="141"/>
    <x v="21"/>
    <s v="United States"/>
    <x v="177"/>
    <x v="3"/>
    <m/>
    <x v="0"/>
    <x v="0"/>
    <d v="2019-07-31T00:00:00"/>
    <s v="Tue"/>
    <x v="10"/>
    <s v="US-2019-165869"/>
    <n v="35"/>
    <s v="Acco 3-Hole Punch"/>
    <s v="Kelly Williams"/>
    <n v="53209"/>
    <n v="8"/>
    <n v="4"/>
    <n v="18"/>
  </r>
  <r>
    <n v="5"/>
    <x v="1"/>
    <x v="1186"/>
    <x v="3"/>
    <x v="0"/>
    <n v="6"/>
    <x v="1"/>
    <x v="12"/>
    <x v="2"/>
    <x v="141"/>
    <x v="21"/>
    <s v="United States"/>
    <x v="177"/>
    <x v="3"/>
    <m/>
    <x v="0"/>
    <x v="0"/>
    <d v="2019-07-31T00:00:00"/>
    <s v="Tue"/>
    <x v="10"/>
    <s v="US-2019-165869"/>
    <n v="23"/>
    <s v="3M Office Air Cleaner"/>
    <s v="Kelly Williams"/>
    <n v="53209"/>
    <n v="55"/>
    <n v="6"/>
    <n v="156"/>
  </r>
  <r>
    <n v="4"/>
    <x v="1"/>
    <x v="1267"/>
    <x v="3"/>
    <x v="0"/>
    <n v="6"/>
    <x v="2"/>
    <x v="8"/>
    <x v="0"/>
    <x v="0"/>
    <x v="0"/>
    <s v="United States"/>
    <x v="714"/>
    <x v="0"/>
    <m/>
    <x v="0"/>
    <x v="0"/>
    <d v="2019-01-28T00:00:00"/>
    <s v="Sat"/>
    <x v="3"/>
    <s v="US-2019-166037"/>
    <n v="1273"/>
    <s v="Plantronics Audio 478 Stereo USB Headset"/>
    <s v="Chuck Magee"/>
    <n v="10009"/>
    <n v="157"/>
    <n v="9"/>
    <n v="450"/>
  </r>
  <r>
    <n v="6"/>
    <x v="0"/>
    <x v="1052"/>
    <x v="3"/>
    <x v="0"/>
    <n v="6"/>
    <x v="0"/>
    <x v="8"/>
    <x v="0"/>
    <x v="2"/>
    <x v="16"/>
    <s v="United States"/>
    <x v="791"/>
    <x v="2"/>
    <m/>
    <x v="0"/>
    <x v="1"/>
    <d v="2019-07-03T00:00:00"/>
    <s v="Tue"/>
    <x v="1"/>
    <s v="US-2019-166233"/>
    <n v="916"/>
    <s v="Imation 8gb Micro Traveldrive Usb 2.0 Flash Drive"/>
    <s v="Cassandra Brandow"/>
    <n v="28540"/>
    <n v="-3"/>
    <n v="2"/>
    <n v="24"/>
  </r>
  <r>
    <n v="1"/>
    <x v="0"/>
    <x v="1111"/>
    <x v="3"/>
    <x v="2"/>
    <n v="1"/>
    <x v="2"/>
    <x v="11"/>
    <x v="2"/>
    <x v="32"/>
    <x v="19"/>
    <s v="United States"/>
    <x v="590"/>
    <x v="0"/>
    <m/>
    <x v="0"/>
    <x v="1"/>
    <d v="2019-04-20T00:00:00"/>
    <s v="Fri"/>
    <x v="4"/>
    <s v="US-2019-166324"/>
    <n v="1551"/>
    <s v="Tennsco 6- and 18-Compartment Lockers"/>
    <s v="Chuck Magee"/>
    <n v="44105"/>
    <n v="-21"/>
    <n v="4"/>
    <n v="849"/>
  </r>
  <r>
    <n v="1"/>
    <x v="0"/>
    <x v="1111"/>
    <x v="3"/>
    <x v="2"/>
    <n v="1"/>
    <x v="2"/>
    <x v="2"/>
    <x v="2"/>
    <x v="32"/>
    <x v="19"/>
    <s v="United States"/>
    <x v="590"/>
    <x v="0"/>
    <m/>
    <x v="0"/>
    <x v="4"/>
    <d v="2019-04-20T00:00:00"/>
    <s v="Fri"/>
    <x v="4"/>
    <s v="US-2019-166324"/>
    <n v="1635"/>
    <s v="Wilson Jones Clip &amp; Carry Folder Binder Tool for Ring Binders, Clear"/>
    <s v="Chuck Magee"/>
    <n v="44105"/>
    <n v="-6"/>
    <n v="5"/>
    <n v="9"/>
  </r>
  <r>
    <n v="1"/>
    <x v="0"/>
    <x v="1111"/>
    <x v="3"/>
    <x v="2"/>
    <n v="1"/>
    <x v="2"/>
    <x v="0"/>
    <x v="0"/>
    <x v="32"/>
    <x v="19"/>
    <s v="United States"/>
    <x v="590"/>
    <x v="0"/>
    <m/>
    <x v="0"/>
    <x v="6"/>
    <d v="2019-04-20T00:00:00"/>
    <s v="Fri"/>
    <x v="4"/>
    <s v="US-2019-166324"/>
    <n v="174"/>
    <s v="Avaya 5410 Digital phone"/>
    <s v="Chuck Magee"/>
    <n v="44105"/>
    <n v="-24"/>
    <n v="3"/>
    <n v="122"/>
  </r>
  <r>
    <n v="2"/>
    <x v="1"/>
    <x v="1083"/>
    <x v="3"/>
    <x v="1"/>
    <n v="3"/>
    <x v="0"/>
    <x v="4"/>
    <x v="2"/>
    <x v="352"/>
    <x v="44"/>
    <s v="United States"/>
    <x v="729"/>
    <x v="0"/>
    <m/>
    <x v="0"/>
    <x v="0"/>
    <d v="2019-09-04T00:00:00"/>
    <s v="Wed"/>
    <x v="0"/>
    <s v="US-2019-166394"/>
    <n v="1507"/>
    <s v="Staples"/>
    <s v="Chuck Magee"/>
    <n v="3060"/>
    <n v="7"/>
    <n v="6"/>
    <n v="15"/>
  </r>
  <r>
    <n v="5"/>
    <x v="1"/>
    <x v="969"/>
    <x v="3"/>
    <x v="0"/>
    <n v="6"/>
    <x v="1"/>
    <x v="2"/>
    <x v="2"/>
    <x v="2"/>
    <x v="2"/>
    <s v="United States"/>
    <x v="69"/>
    <x v="2"/>
    <m/>
    <x v="0"/>
    <x v="4"/>
    <d v="2019-03-28T00:00:00"/>
    <s v="Sat"/>
    <x v="4"/>
    <s v="US-2019-166611"/>
    <n v="407"/>
    <s v="Canvas Sectional Post Binders"/>
    <s v="Cassandra Brandow"/>
    <n v="32216"/>
    <n v="-48"/>
    <n v="9"/>
    <n v="69"/>
  </r>
  <r>
    <n v="6"/>
    <x v="0"/>
    <x v="1231"/>
    <x v="3"/>
    <x v="0"/>
    <n v="6"/>
    <x v="0"/>
    <x v="12"/>
    <x v="2"/>
    <x v="25"/>
    <x v="15"/>
    <s v="United States"/>
    <x v="103"/>
    <x v="1"/>
    <m/>
    <x v="0"/>
    <x v="0"/>
    <d v="2019-05-20T00:00:00"/>
    <s v="Fri"/>
    <x v="5"/>
    <s v="US-2019-166688"/>
    <n v="638"/>
    <s v="Fellowes Basic Home/Office Series Surge Protectors"/>
    <s v="Anna Andreadi"/>
    <n v="89115"/>
    <n v="19"/>
    <n v="5"/>
    <n v="65"/>
  </r>
  <r>
    <n v="6"/>
    <x v="0"/>
    <x v="1231"/>
    <x v="3"/>
    <x v="0"/>
    <n v="6"/>
    <x v="0"/>
    <x v="2"/>
    <x v="2"/>
    <x v="25"/>
    <x v="15"/>
    <s v="United States"/>
    <x v="103"/>
    <x v="1"/>
    <m/>
    <x v="0"/>
    <x v="1"/>
    <d v="2019-05-20T00:00:00"/>
    <s v="Fri"/>
    <x v="5"/>
    <s v="US-2019-166688"/>
    <n v="1645"/>
    <s v="Wilson Jones Impact Binders"/>
    <s v="Anna Andreadi"/>
    <n v="89115"/>
    <n v="3"/>
    <n v="2"/>
    <n v="8"/>
  </r>
  <r>
    <n v="6"/>
    <x v="0"/>
    <x v="1231"/>
    <x v="3"/>
    <x v="0"/>
    <n v="6"/>
    <x v="0"/>
    <x v="0"/>
    <x v="0"/>
    <x v="25"/>
    <x v="15"/>
    <s v="United States"/>
    <x v="103"/>
    <x v="1"/>
    <m/>
    <x v="0"/>
    <x v="1"/>
    <d v="2019-05-20T00:00:00"/>
    <s v="Fri"/>
    <x v="5"/>
    <s v="US-2019-166688"/>
    <n v="1107"/>
    <s v="Motorola L703CM"/>
    <s v="Anna Andreadi"/>
    <n v="89115"/>
    <n v="70"/>
    <n v="9"/>
    <n v="1123"/>
  </r>
  <r>
    <n v="6"/>
    <x v="0"/>
    <x v="993"/>
    <x v="3"/>
    <x v="0"/>
    <n v="6"/>
    <x v="1"/>
    <x v="5"/>
    <x v="1"/>
    <x v="17"/>
    <x v="1"/>
    <s v="United States"/>
    <x v="92"/>
    <x v="1"/>
    <m/>
    <x v="0"/>
    <x v="1"/>
    <d v="2019-07-26T00:00:00"/>
    <s v="Thu"/>
    <x v="10"/>
    <s v="US-2019-167318"/>
    <n v="737"/>
    <s v="Global Airflow Leather Mesh Back Chair, Black"/>
    <s v="Anna Andreadi"/>
    <n v="90036"/>
    <n v="45"/>
    <n v="3"/>
    <n v="362"/>
  </r>
  <r>
    <n v="6"/>
    <x v="0"/>
    <x v="993"/>
    <x v="3"/>
    <x v="0"/>
    <n v="6"/>
    <x v="1"/>
    <x v="8"/>
    <x v="0"/>
    <x v="17"/>
    <x v="1"/>
    <s v="United States"/>
    <x v="92"/>
    <x v="1"/>
    <m/>
    <x v="0"/>
    <x v="0"/>
    <d v="2019-07-26T00:00:00"/>
    <s v="Thu"/>
    <x v="10"/>
    <s v="US-2019-167318"/>
    <n v="1035"/>
    <s v="Logitech Z-906 Speaker sys - home theater - 5.1-CH"/>
    <s v="Anna Andreadi"/>
    <n v="90036"/>
    <n v="660"/>
    <n v="5"/>
    <n v="1650"/>
  </r>
  <r>
    <n v="5"/>
    <x v="2"/>
    <x v="1217"/>
    <x v="3"/>
    <x v="1"/>
    <n v="3"/>
    <x v="1"/>
    <x v="14"/>
    <x v="1"/>
    <x v="5"/>
    <x v="30"/>
    <s v="United States"/>
    <x v="283"/>
    <x v="3"/>
    <m/>
    <x v="0"/>
    <x v="0"/>
    <d v="2019-01-13T00:00:00"/>
    <s v="Fri"/>
    <x v="11"/>
    <s v="US-2019-167402"/>
    <n v="838"/>
    <s v="Hon Metal Bookcases, Black"/>
    <s v="Kelly Williams"/>
    <n v="65807"/>
    <n v="53"/>
    <n v="3"/>
    <n v="213"/>
  </r>
  <r>
    <n v="5"/>
    <x v="2"/>
    <x v="1217"/>
    <x v="3"/>
    <x v="1"/>
    <n v="3"/>
    <x v="1"/>
    <x v="3"/>
    <x v="2"/>
    <x v="5"/>
    <x v="30"/>
    <s v="United States"/>
    <x v="283"/>
    <x v="3"/>
    <m/>
    <x v="0"/>
    <x v="0"/>
    <d v="2019-01-13T00:00:00"/>
    <s v="Fri"/>
    <x v="11"/>
    <s v="US-2019-167402"/>
    <n v="1835"/>
    <s v="Xerox 23"/>
    <s v="Kelly Williams"/>
    <n v="65807"/>
    <n v="16"/>
    <n v="5"/>
    <n v="32"/>
  </r>
  <r>
    <n v="5"/>
    <x v="2"/>
    <x v="1217"/>
    <x v="3"/>
    <x v="1"/>
    <n v="3"/>
    <x v="1"/>
    <x v="15"/>
    <x v="2"/>
    <x v="5"/>
    <x v="30"/>
    <s v="United States"/>
    <x v="283"/>
    <x v="3"/>
    <m/>
    <x v="0"/>
    <x v="0"/>
    <d v="2019-01-13T00:00:00"/>
    <s v="Fri"/>
    <x v="11"/>
    <s v="US-2019-167402"/>
    <n v="1050"/>
    <s v="Martin Yale Chadless Opener Electric Letter Opener"/>
    <s v="Kelly Williams"/>
    <n v="65807"/>
    <n v="83"/>
    <n v="5"/>
    <n v="4164"/>
  </r>
  <r>
    <n v="5"/>
    <x v="2"/>
    <x v="1217"/>
    <x v="3"/>
    <x v="1"/>
    <n v="3"/>
    <x v="1"/>
    <x v="6"/>
    <x v="2"/>
    <x v="5"/>
    <x v="30"/>
    <s v="United States"/>
    <x v="283"/>
    <x v="3"/>
    <m/>
    <x v="0"/>
    <x v="0"/>
    <d v="2019-01-13T00:00:00"/>
    <s v="Fri"/>
    <x v="11"/>
    <s v="US-2019-167402"/>
    <n v="887"/>
    <s v="Hunt Boston Vacuum Mount KS Pencil Sharpener"/>
    <s v="Kelly Williams"/>
    <n v="65807"/>
    <n v="55"/>
    <n v="6"/>
    <n v="210"/>
  </r>
  <r>
    <n v="7"/>
    <x v="2"/>
    <x v="960"/>
    <x v="3"/>
    <x v="0"/>
    <n v="6"/>
    <x v="0"/>
    <x v="5"/>
    <x v="1"/>
    <x v="16"/>
    <x v="12"/>
    <s v="United States"/>
    <x v="647"/>
    <x v="0"/>
    <m/>
    <x v="0"/>
    <x v="2"/>
    <d v="2019-12-08T00:00:00"/>
    <s v="Sun"/>
    <x v="6"/>
    <s v="US-2019-167570"/>
    <n v="748"/>
    <s v="Global Deluxe Steno Chair"/>
    <s v="Chuck Magee"/>
    <n v="19140"/>
    <n v="-59"/>
    <n v="4"/>
    <n v="216"/>
  </r>
  <r>
    <n v="3"/>
    <x v="0"/>
    <x v="1090"/>
    <x v="3"/>
    <x v="1"/>
    <n v="3"/>
    <x v="0"/>
    <x v="11"/>
    <x v="2"/>
    <x v="22"/>
    <x v="14"/>
    <s v="United States"/>
    <x v="135"/>
    <x v="2"/>
    <m/>
    <x v="0"/>
    <x v="0"/>
    <d v="2019-12-09T00:00:00"/>
    <s v="Mon"/>
    <x v="6"/>
    <s v="US-2019-167920"/>
    <n v="575"/>
    <s v="Eldon Gobal File Keepers"/>
    <s v="Cassandra Brandow"/>
    <n v="40475"/>
    <n v="1"/>
    <n v="1"/>
    <n v="15"/>
  </r>
  <r>
    <n v="3"/>
    <x v="0"/>
    <x v="1090"/>
    <x v="3"/>
    <x v="1"/>
    <n v="3"/>
    <x v="0"/>
    <x v="2"/>
    <x v="2"/>
    <x v="22"/>
    <x v="14"/>
    <s v="United States"/>
    <x v="135"/>
    <x v="2"/>
    <m/>
    <x v="0"/>
    <x v="0"/>
    <d v="2019-12-09T00:00:00"/>
    <s v="Mon"/>
    <x v="6"/>
    <s v="US-2019-167920"/>
    <n v="1843"/>
    <s v="XtraLife ClearVue Slant-D Ring Binder, White, 3"/>
    <s v="Cassandra Brandow"/>
    <n v="40475"/>
    <n v="14"/>
    <n v="2"/>
    <n v="29"/>
  </r>
  <r>
    <n v="3"/>
    <x v="0"/>
    <x v="1090"/>
    <x v="3"/>
    <x v="1"/>
    <n v="3"/>
    <x v="0"/>
    <x v="10"/>
    <x v="2"/>
    <x v="22"/>
    <x v="14"/>
    <s v="United States"/>
    <x v="135"/>
    <x v="2"/>
    <m/>
    <x v="0"/>
    <x v="0"/>
    <d v="2019-12-09T00:00:00"/>
    <s v="Mon"/>
    <x v="6"/>
    <s v="US-2019-167920"/>
    <n v="201"/>
    <s v="Avery 492"/>
    <s v="Cassandra Brandow"/>
    <n v="40475"/>
    <n v="3"/>
    <n v="2"/>
    <n v="6"/>
  </r>
  <r>
    <n v="3"/>
    <x v="0"/>
    <x v="1090"/>
    <x v="3"/>
    <x v="1"/>
    <n v="3"/>
    <x v="0"/>
    <x v="2"/>
    <x v="2"/>
    <x v="22"/>
    <x v="14"/>
    <s v="United States"/>
    <x v="135"/>
    <x v="2"/>
    <m/>
    <x v="0"/>
    <x v="0"/>
    <d v="2019-12-09T00:00:00"/>
    <s v="Mon"/>
    <x v="6"/>
    <s v="US-2019-167920"/>
    <n v="242"/>
    <s v="Avery Durable Slant Ring Binders, No Labels"/>
    <s v="Cassandra Brandow"/>
    <n v="40475"/>
    <n v="7"/>
    <n v="4"/>
    <n v="16"/>
  </r>
  <r>
    <n v="3"/>
    <x v="0"/>
    <x v="1090"/>
    <x v="3"/>
    <x v="1"/>
    <n v="3"/>
    <x v="0"/>
    <x v="12"/>
    <x v="2"/>
    <x v="22"/>
    <x v="14"/>
    <s v="United States"/>
    <x v="135"/>
    <x v="2"/>
    <m/>
    <x v="0"/>
    <x v="0"/>
    <d v="2019-12-09T00:00:00"/>
    <s v="Mon"/>
    <x v="6"/>
    <s v="US-2019-167920"/>
    <n v="299"/>
    <s v="Belkin F9M820V08 8 Outlet Surge"/>
    <s v="Cassandra Brandow"/>
    <n v="40475"/>
    <n v="62"/>
    <n v="5"/>
    <n v="215"/>
  </r>
  <r>
    <n v="3"/>
    <x v="0"/>
    <x v="1090"/>
    <x v="3"/>
    <x v="1"/>
    <n v="3"/>
    <x v="0"/>
    <x v="16"/>
    <x v="0"/>
    <x v="22"/>
    <x v="14"/>
    <s v="United States"/>
    <x v="135"/>
    <x v="2"/>
    <m/>
    <x v="0"/>
    <x v="0"/>
    <d v="2019-12-09T00:00:00"/>
    <s v="Mon"/>
    <x v="6"/>
    <s v="US-2019-167920"/>
    <n v="400"/>
    <s v="Canon Imageclass D680 Copier / Fax"/>
    <s v="Cassandra Brandow"/>
    <n v="40475"/>
    <n v="630"/>
    <n v="2"/>
    <n v="1400"/>
  </r>
  <r>
    <n v="3"/>
    <x v="0"/>
    <x v="1090"/>
    <x v="3"/>
    <x v="1"/>
    <n v="3"/>
    <x v="0"/>
    <x v="8"/>
    <x v="0"/>
    <x v="22"/>
    <x v="14"/>
    <s v="United States"/>
    <x v="135"/>
    <x v="2"/>
    <m/>
    <x v="0"/>
    <x v="0"/>
    <d v="2019-12-09T00:00:00"/>
    <s v="Mon"/>
    <x v="6"/>
    <s v="US-2019-167920"/>
    <n v="1002"/>
    <s v="Logitech ClearChat Comfort/USB Headset H390"/>
    <s v="Cassandra Brandow"/>
    <n v="40475"/>
    <n v="48"/>
    <n v="5"/>
    <n v="146"/>
  </r>
  <r>
    <n v="0"/>
    <x v="0"/>
    <x v="1039"/>
    <x v="3"/>
    <x v="3"/>
    <n v="0"/>
    <x v="1"/>
    <x v="13"/>
    <x v="0"/>
    <x v="276"/>
    <x v="16"/>
    <s v="United States"/>
    <x v="485"/>
    <x v="2"/>
    <m/>
    <x v="0"/>
    <x v="8"/>
    <d v="2019-11-04T00:00:00"/>
    <s v="Wed"/>
    <x v="7"/>
    <s v="US-2019-168116"/>
    <n v="477"/>
    <s v="Cubify CubeX 3D Printer Triple Head Print"/>
    <s v="Cassandra Brandow"/>
    <n v="27217"/>
    <n v="-3840"/>
    <n v="4"/>
    <n v="8000"/>
  </r>
  <r>
    <n v="0"/>
    <x v="0"/>
    <x v="1039"/>
    <x v="3"/>
    <x v="3"/>
    <n v="0"/>
    <x v="1"/>
    <x v="12"/>
    <x v="2"/>
    <x v="276"/>
    <x v="16"/>
    <s v="United States"/>
    <x v="485"/>
    <x v="2"/>
    <m/>
    <x v="0"/>
    <x v="1"/>
    <d v="2019-11-04T00:00:00"/>
    <s v="Wed"/>
    <x v="7"/>
    <s v="US-2019-168116"/>
    <n v="613"/>
    <s v="Eureka The Boss Plus 12-Amp Hard Box Upright Vacuum, Red"/>
    <s v="Cassandra Brandow"/>
    <n v="27217"/>
    <n v="15"/>
    <n v="2"/>
    <n v="167"/>
  </r>
  <r>
    <n v="6"/>
    <x v="0"/>
    <x v="1024"/>
    <x v="3"/>
    <x v="0"/>
    <n v="6"/>
    <x v="0"/>
    <x v="5"/>
    <x v="1"/>
    <x v="0"/>
    <x v="0"/>
    <s v="United States"/>
    <x v="464"/>
    <x v="0"/>
    <m/>
    <x v="0"/>
    <x v="9"/>
    <d v="2019-10-08T00:00:00"/>
    <s v="Sun"/>
    <x v="8"/>
    <s v="US-2019-168613"/>
    <n v="1208"/>
    <s v="Office Star - Ergonomically Designed Knee Chair"/>
    <s v="Chuck Magee"/>
    <n v="10009"/>
    <n v="3"/>
    <n v="2"/>
    <n v="146"/>
  </r>
  <r>
    <n v="6"/>
    <x v="0"/>
    <x v="1272"/>
    <x v="3"/>
    <x v="0"/>
    <n v="6"/>
    <x v="0"/>
    <x v="2"/>
    <x v="2"/>
    <x v="529"/>
    <x v="2"/>
    <s v="United States"/>
    <x v="792"/>
    <x v="2"/>
    <m/>
    <x v="0"/>
    <x v="4"/>
    <d v="2019-01-07T00:00:00"/>
    <s v="Sat"/>
    <x v="11"/>
    <s v="US-2019-168690"/>
    <n v="1850"/>
    <s v="Zipper Ring Binder Pockets"/>
    <s v="Cassandra Brandow"/>
    <n v="32174"/>
    <n v="-2"/>
    <n v="3"/>
    <n v="3"/>
  </r>
  <r>
    <n v="4"/>
    <x v="1"/>
    <x v="973"/>
    <x v="3"/>
    <x v="0"/>
    <n v="6"/>
    <x v="1"/>
    <x v="2"/>
    <x v="2"/>
    <x v="15"/>
    <x v="11"/>
    <s v="United States"/>
    <x v="80"/>
    <x v="1"/>
    <m/>
    <x v="0"/>
    <x v="1"/>
    <d v="2019-11-03T00:00:00"/>
    <s v="Tue"/>
    <x v="7"/>
    <s v="US-2019-168802"/>
    <n v="327"/>
    <s v="Binder Posts"/>
    <s v="Anna Andreadi"/>
    <n v="98103"/>
    <n v="6"/>
    <n v="4"/>
    <n v="18"/>
  </r>
  <r>
    <n v="2"/>
    <x v="1"/>
    <x v="1170"/>
    <x v="3"/>
    <x v="1"/>
    <n v="3"/>
    <x v="0"/>
    <x v="6"/>
    <x v="2"/>
    <x v="530"/>
    <x v="17"/>
    <s v="United States"/>
    <x v="119"/>
    <x v="3"/>
    <m/>
    <x v="0"/>
    <x v="0"/>
    <d v="2019-07-23T00:00:00"/>
    <s v="Mon"/>
    <x v="1"/>
    <s v="US-2019-169320"/>
    <n v="1326"/>
    <s v="Quartet Omega Colored Chalk, 12/Pack"/>
    <s v="Kelly Williams"/>
    <n v="46514"/>
    <n v="5"/>
    <n v="2"/>
    <n v="12"/>
  </r>
  <r>
    <n v="2"/>
    <x v="1"/>
    <x v="1170"/>
    <x v="3"/>
    <x v="1"/>
    <n v="3"/>
    <x v="0"/>
    <x v="8"/>
    <x v="0"/>
    <x v="530"/>
    <x v="17"/>
    <s v="United States"/>
    <x v="119"/>
    <x v="3"/>
    <m/>
    <x v="0"/>
    <x v="0"/>
    <d v="2019-07-23T00:00:00"/>
    <s v="Mon"/>
    <x v="1"/>
    <s v="US-2019-169320"/>
    <n v="1074"/>
    <s v="Memorex 25GB 6X Branded Blu-Ray Recordable Disc, 30/Pack"/>
    <s v="Kelly Williams"/>
    <n v="46514"/>
    <n v="11"/>
    <n v="5"/>
    <n v="160"/>
  </r>
  <r>
    <n v="2"/>
    <x v="2"/>
    <x v="1015"/>
    <x v="3"/>
    <x v="2"/>
    <n v="1"/>
    <x v="0"/>
    <x v="3"/>
    <x v="2"/>
    <x v="164"/>
    <x v="36"/>
    <s v="United States"/>
    <x v="313"/>
    <x v="0"/>
    <m/>
    <x v="0"/>
    <x v="0"/>
    <d v="2019-09-07T00:00:00"/>
    <s v="Sat"/>
    <x v="0"/>
    <s v="US-2019-169488"/>
    <n v="1702"/>
    <s v="Xerox 191"/>
    <s v="Chuck Magee"/>
    <n v="2908"/>
    <n v="19"/>
    <n v="2"/>
    <n v="40"/>
  </r>
  <r>
    <n v="2"/>
    <x v="2"/>
    <x v="1015"/>
    <x v="3"/>
    <x v="2"/>
    <n v="1"/>
    <x v="0"/>
    <x v="3"/>
    <x v="2"/>
    <x v="164"/>
    <x v="36"/>
    <s v="United States"/>
    <x v="313"/>
    <x v="0"/>
    <m/>
    <x v="0"/>
    <x v="0"/>
    <d v="2019-09-07T00:00:00"/>
    <s v="Sat"/>
    <x v="0"/>
    <s v="US-2019-169488"/>
    <n v="274"/>
    <s v="Avoid Verbal Orders Carbonless Minifold Book"/>
    <s v="Chuck Magee"/>
    <n v="2908"/>
    <n v="8"/>
    <n v="5"/>
    <n v="17"/>
  </r>
  <r>
    <n v="4"/>
    <x v="1"/>
    <x v="1221"/>
    <x v="3"/>
    <x v="0"/>
    <n v="6"/>
    <x v="2"/>
    <x v="15"/>
    <x v="2"/>
    <x v="141"/>
    <x v="21"/>
    <s v="United States"/>
    <x v="514"/>
    <x v="3"/>
    <m/>
    <x v="0"/>
    <x v="0"/>
    <d v="2019-08-28T00:00:00"/>
    <s v="Sat"/>
    <x v="0"/>
    <s v="US-2019-169502"/>
    <n v="87"/>
    <s v="Acme Stainless Steel Office Snips"/>
    <s v="Kelly Williams"/>
    <n v="53209"/>
    <n v="6"/>
    <n v="3"/>
    <n v="22"/>
  </r>
  <r>
    <n v="4"/>
    <x v="1"/>
    <x v="1221"/>
    <x v="3"/>
    <x v="0"/>
    <n v="6"/>
    <x v="2"/>
    <x v="12"/>
    <x v="2"/>
    <x v="141"/>
    <x v="21"/>
    <s v="United States"/>
    <x v="514"/>
    <x v="3"/>
    <m/>
    <x v="0"/>
    <x v="0"/>
    <d v="2019-08-28T00:00:00"/>
    <s v="Sat"/>
    <x v="0"/>
    <s v="US-2019-169502"/>
    <n v="37"/>
    <s v="Acco 6 Outlet Guardian Premium Plus Surge Suppressor"/>
    <s v="Kelly Williams"/>
    <n v="53209"/>
    <n v="27"/>
    <n v="5"/>
    <n v="92"/>
  </r>
  <r>
    <n v="2"/>
    <x v="2"/>
    <x v="1052"/>
    <x v="3"/>
    <x v="2"/>
    <n v="1"/>
    <x v="0"/>
    <x v="14"/>
    <x v="1"/>
    <x v="16"/>
    <x v="12"/>
    <s v="United States"/>
    <x v="343"/>
    <x v="0"/>
    <m/>
    <x v="0"/>
    <x v="8"/>
    <d v="2019-07-07T00:00:00"/>
    <s v="Sat"/>
    <x v="1"/>
    <s v="US-2019-169551"/>
    <n v="1228"/>
    <s v="OSullivan 3-Shelf Heavy-Duty Bookcases"/>
    <s v="Chuck Magee"/>
    <n v="19120"/>
    <n v="-45"/>
    <n v="3"/>
    <n v="87"/>
  </r>
  <r>
    <n v="2"/>
    <x v="2"/>
    <x v="1052"/>
    <x v="3"/>
    <x v="2"/>
    <n v="1"/>
    <x v="0"/>
    <x v="3"/>
    <x v="2"/>
    <x v="16"/>
    <x v="12"/>
    <s v="United States"/>
    <x v="343"/>
    <x v="0"/>
    <m/>
    <x v="0"/>
    <x v="1"/>
    <d v="2019-07-07T00:00:00"/>
    <s v="Sat"/>
    <x v="1"/>
    <s v="US-2019-169551"/>
    <n v="1820"/>
    <s v="Xerox 216"/>
    <s v="Chuck Magee"/>
    <n v="19120"/>
    <n v="5"/>
    <n v="3"/>
    <n v="16"/>
  </r>
  <r>
    <n v="2"/>
    <x v="2"/>
    <x v="1052"/>
    <x v="3"/>
    <x v="2"/>
    <n v="1"/>
    <x v="0"/>
    <x v="11"/>
    <x v="2"/>
    <x v="16"/>
    <x v="12"/>
    <s v="United States"/>
    <x v="343"/>
    <x v="0"/>
    <m/>
    <x v="0"/>
    <x v="1"/>
    <d v="2019-07-07T00:00:00"/>
    <s v="Sat"/>
    <x v="1"/>
    <s v="US-2019-169551"/>
    <n v="1288"/>
    <s v="Plastic Stacking Crates &amp; Casters"/>
    <s v="Chuck Magee"/>
    <n v="19120"/>
    <n v="1"/>
    <n v="3"/>
    <n v="13"/>
  </r>
  <r>
    <n v="2"/>
    <x v="2"/>
    <x v="1052"/>
    <x v="3"/>
    <x v="2"/>
    <n v="1"/>
    <x v="0"/>
    <x v="8"/>
    <x v="0"/>
    <x v="16"/>
    <x v="12"/>
    <s v="United States"/>
    <x v="343"/>
    <x v="0"/>
    <m/>
    <x v="0"/>
    <x v="1"/>
    <d v="2019-07-07T00:00:00"/>
    <s v="Sat"/>
    <x v="1"/>
    <s v="US-2019-169551"/>
    <n v="1278"/>
    <s v="Plantronics CS510 - Over-the-Head monaural Wireless Headset System"/>
    <s v="Chuck Magee"/>
    <n v="19120"/>
    <n v="86"/>
    <n v="2"/>
    <n v="528"/>
  </r>
  <r>
    <n v="2"/>
    <x v="2"/>
    <x v="1052"/>
    <x v="3"/>
    <x v="2"/>
    <n v="1"/>
    <x v="0"/>
    <x v="8"/>
    <x v="0"/>
    <x v="16"/>
    <x v="12"/>
    <s v="United States"/>
    <x v="343"/>
    <x v="0"/>
    <m/>
    <x v="0"/>
    <x v="1"/>
    <d v="2019-07-07T00:00:00"/>
    <s v="Sat"/>
    <x v="1"/>
    <s v="US-2019-169551"/>
    <n v="125"/>
    <s v="AmazonBasics 3-Button USB Wired Mouse"/>
    <s v="Chuck Magee"/>
    <n v="19120"/>
    <n v="5"/>
    <n v="3"/>
    <n v="17"/>
  </r>
  <r>
    <n v="2"/>
    <x v="2"/>
    <x v="1052"/>
    <x v="3"/>
    <x v="2"/>
    <n v="1"/>
    <x v="0"/>
    <x v="0"/>
    <x v="0"/>
    <x v="16"/>
    <x v="12"/>
    <s v="United States"/>
    <x v="343"/>
    <x v="0"/>
    <m/>
    <x v="0"/>
    <x v="6"/>
    <d v="2019-07-07T00:00:00"/>
    <s v="Sat"/>
    <x v="1"/>
    <s v="US-2019-169551"/>
    <n v="146"/>
    <s v="Apple iPhone 5S"/>
    <s v="Chuck Magee"/>
    <n v="19120"/>
    <n v="-114"/>
    <n v="2"/>
    <n v="6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68CEAD-9E77-451A-87B6-BD8E9F326E37}" name="%incqua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8">
  <location ref="AI101:AJ107"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axis="axisRow"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showAll="0">
      <items count="794">
        <item x="453"/>
        <item x="160"/>
        <item x="758"/>
        <item x="669"/>
        <item x="488"/>
        <item x="331"/>
        <item x="39"/>
        <item x="241"/>
        <item x="759"/>
        <item x="526"/>
        <item x="591"/>
        <item x="293"/>
        <item x="611"/>
        <item x="459"/>
        <item x="131"/>
        <item x="297"/>
        <item x="237"/>
        <item x="37"/>
        <item x="724"/>
        <item x="426"/>
        <item x="292"/>
        <item x="706"/>
        <item x="649"/>
        <item x="327"/>
        <item x="313"/>
        <item x="266"/>
        <item x="478"/>
        <item x="306"/>
        <item x="140"/>
        <item x="697"/>
        <item x="653"/>
        <item x="466"/>
        <item x="554"/>
        <item x="176"/>
        <item x="482"/>
        <item x="236"/>
        <item x="20"/>
        <item x="764"/>
        <item x="493"/>
        <item x="181"/>
        <item x="535"/>
        <item x="19"/>
        <item x="410"/>
        <item x="748"/>
        <item x="643"/>
        <item x="489"/>
        <item x="419"/>
        <item x="291"/>
        <item x="422"/>
        <item x="432"/>
        <item x="578"/>
        <item x="107"/>
        <item x="89"/>
        <item x="757"/>
        <item x="114"/>
        <item x="624"/>
        <item x="32"/>
        <item x="700"/>
        <item x="52"/>
        <item x="588"/>
        <item x="73"/>
        <item x="661"/>
        <item x="468"/>
        <item x="157"/>
        <item x="122"/>
        <item x="528"/>
        <item x="397"/>
        <item x="510"/>
        <item x="467"/>
        <item x="712"/>
        <item x="5"/>
        <item x="494"/>
        <item x="366"/>
        <item x="563"/>
        <item x="161"/>
        <item x="384"/>
        <item x="685"/>
        <item x="128"/>
        <item x="699"/>
        <item x="121"/>
        <item x="41"/>
        <item x="21"/>
        <item x="546"/>
        <item x="270"/>
        <item x="428"/>
        <item x="458"/>
        <item x="519"/>
        <item x="600"/>
        <item x="741"/>
        <item x="708"/>
        <item x="523"/>
        <item x="658"/>
        <item x="99"/>
        <item x="713"/>
        <item x="641"/>
        <item x="379"/>
        <item x="590"/>
        <item x="375"/>
        <item x="698"/>
        <item x="391"/>
        <item x="57"/>
        <item x="66"/>
        <item x="564"/>
        <item x="696"/>
        <item x="555"/>
        <item x="83"/>
        <item x="475"/>
        <item x="450"/>
        <item x="452"/>
        <item x="267"/>
        <item x="271"/>
        <item x="230"/>
        <item x="286"/>
        <item x="183"/>
        <item x="621"/>
        <item x="506"/>
        <item x="45"/>
        <item x="737"/>
        <item x="90"/>
        <item x="607"/>
        <item x="284"/>
        <item x="311"/>
        <item x="256"/>
        <item x="766"/>
        <item x="786"/>
        <item x="341"/>
        <item x="425"/>
        <item x="665"/>
        <item x="674"/>
        <item x="522"/>
        <item x="701"/>
        <item x="376"/>
        <item x="735"/>
        <item x="315"/>
        <item x="688"/>
        <item x="693"/>
        <item x="609"/>
        <item x="283"/>
        <item x="357"/>
        <item x="557"/>
        <item x="205"/>
        <item x="398"/>
        <item x="719"/>
        <item x="116"/>
        <item x="536"/>
        <item x="164"/>
        <item x="49"/>
        <item x="702"/>
        <item x="23"/>
        <item x="295"/>
        <item x="771"/>
        <item x="447"/>
        <item x="785"/>
        <item x="63"/>
        <item x="558"/>
        <item x="111"/>
        <item x="749"/>
        <item x="619"/>
        <item x="287"/>
        <item x="723"/>
        <item x="672"/>
        <item x="344"/>
        <item x="789"/>
        <item x="755"/>
        <item x="622"/>
        <item x="9"/>
        <item x="762"/>
        <item x="533"/>
        <item x="784"/>
        <item x="188"/>
        <item x="703"/>
        <item x="82"/>
        <item x="258"/>
        <item x="136"/>
        <item x="356"/>
        <item x="652"/>
        <item x="460"/>
        <item x="570"/>
        <item x="714"/>
        <item x="48"/>
        <item x="517"/>
        <item x="573"/>
        <item x="69"/>
        <item x="393"/>
        <item x="383"/>
        <item x="732"/>
        <item x="623"/>
        <item x="400"/>
        <item x="417"/>
        <item x="409"/>
        <item x="548"/>
        <item x="559"/>
        <item x="108"/>
        <item x="584"/>
        <item x="11"/>
        <item x="16"/>
        <item x="654"/>
        <item x="495"/>
        <item x="54"/>
        <item x="490"/>
        <item x="155"/>
        <item x="709"/>
        <item x="60"/>
        <item x="30"/>
        <item x="576"/>
        <item x="631"/>
        <item x="539"/>
        <item x="454"/>
        <item x="512"/>
        <item x="148"/>
        <item x="333"/>
        <item x="245"/>
        <item x="684"/>
        <item x="476"/>
        <item x="194"/>
        <item x="113"/>
        <item x="93"/>
        <item x="88"/>
        <item x="380"/>
        <item x="104"/>
        <item x="571"/>
        <item x="212"/>
        <item x="14"/>
        <item x="0"/>
        <item x="91"/>
        <item x="625"/>
        <item x="413"/>
        <item x="110"/>
        <item x="178"/>
        <item x="257"/>
        <item x="323"/>
        <item x="676"/>
        <item x="142"/>
        <item x="43"/>
        <item x="744"/>
        <item x="169"/>
        <item x="518"/>
        <item x="216"/>
        <item x="337"/>
        <item x="364"/>
        <item x="608"/>
        <item x="614"/>
        <item x="62"/>
        <item x="72"/>
        <item x="213"/>
        <item x="1"/>
        <item x="106"/>
        <item x="722"/>
        <item x="620"/>
        <item x="374"/>
        <item x="544"/>
        <item x="145"/>
        <item x="586"/>
        <item x="55"/>
        <item x="424"/>
        <item x="617"/>
        <item x="129"/>
        <item x="130"/>
        <item x="647"/>
        <item x="347"/>
        <item x="244"/>
        <item x="97"/>
        <item x="599"/>
        <item x="750"/>
        <item x="31"/>
        <item x="386"/>
        <item x="470"/>
        <item x="167"/>
        <item x="382"/>
        <item x="289"/>
        <item x="105"/>
        <item x="695"/>
        <item x="562"/>
        <item x="10"/>
        <item x="524"/>
        <item x="76"/>
        <item x="38"/>
        <item x="74"/>
        <item x="655"/>
        <item x="175"/>
        <item x="473"/>
        <item x="552"/>
        <item x="26"/>
        <item x="13"/>
        <item x="240"/>
        <item x="328"/>
        <item x="368"/>
        <item x="566"/>
        <item x="666"/>
        <item x="529"/>
        <item x="585"/>
        <item x="602"/>
        <item x="166"/>
        <item x="415"/>
        <item x="464"/>
        <item x="377"/>
        <item x="260"/>
        <item x="630"/>
        <item x="401"/>
        <item x="225"/>
        <item x="387"/>
        <item x="92"/>
        <item x="46"/>
        <item x="650"/>
        <item x="147"/>
        <item x="259"/>
        <item x="505"/>
        <item x="485"/>
        <item x="84"/>
        <item x="694"/>
        <item x="42"/>
        <item x="36"/>
        <item x="294"/>
        <item x="320"/>
        <item x="360"/>
        <item x="560"/>
        <item x="549"/>
        <item x="209"/>
        <item x="727"/>
        <item x="231"/>
        <item x="281"/>
        <item x="404"/>
        <item x="303"/>
        <item x="534"/>
        <item x="414"/>
        <item x="423"/>
        <item x="479"/>
        <item x="543"/>
        <item x="777"/>
        <item x="276"/>
        <item x="628"/>
        <item x="457"/>
        <item x="353"/>
        <item x="501"/>
        <item x="282"/>
        <item x="33"/>
        <item x="220"/>
        <item x="408"/>
        <item x="451"/>
        <item x="406"/>
        <item x="369"/>
        <item x="80"/>
        <item x="77"/>
        <item x="686"/>
        <item x="190"/>
        <item x="515"/>
        <item x="747"/>
        <item x="645"/>
        <item x="767"/>
        <item x="59"/>
        <item x="151"/>
        <item x="173"/>
        <item x="730"/>
        <item x="765"/>
        <item x="3"/>
        <item x="632"/>
        <item x="618"/>
        <item x="775"/>
        <item x="603"/>
        <item x="469"/>
        <item x="773"/>
        <item x="601"/>
        <item x="102"/>
        <item x="581"/>
        <item x="197"/>
        <item x="50"/>
        <item x="316"/>
        <item x="332"/>
        <item x="596"/>
        <item x="644"/>
        <item x="751"/>
        <item x="659"/>
        <item x="604"/>
        <item x="143"/>
        <item x="427"/>
        <item x="4"/>
        <item x="734"/>
        <item x="715"/>
        <item x="783"/>
        <item x="273"/>
        <item x="444"/>
        <item x="402"/>
        <item x="545"/>
        <item x="112"/>
        <item x="635"/>
        <item x="68"/>
        <item x="542"/>
        <item x="135"/>
        <item x="583"/>
        <item x="416"/>
        <item x="233"/>
        <item x="234"/>
        <item x="553"/>
        <item x="440"/>
        <item x="309"/>
        <item x="720"/>
        <item x="324"/>
        <item x="530"/>
        <item x="733"/>
        <item x="29"/>
        <item x="471"/>
        <item x="567"/>
        <item x="243"/>
        <item x="561"/>
        <item x="565"/>
        <item x="395"/>
        <item x="219"/>
        <item x="165"/>
        <item x="207"/>
        <item x="726"/>
        <item x="616"/>
        <item x="477"/>
        <item x="657"/>
        <item x="568"/>
        <item x="25"/>
        <item x="497"/>
        <item x="508"/>
        <item x="326"/>
        <item x="680"/>
        <item x="44"/>
        <item x="373"/>
        <item x="159"/>
        <item x="204"/>
        <item x="339"/>
        <item x="330"/>
        <item x="582"/>
        <item x="149"/>
        <item x="541"/>
        <item x="152"/>
        <item x="421"/>
        <item x="191"/>
        <item x="264"/>
        <item x="367"/>
        <item x="483"/>
        <item x="612"/>
        <item x="141"/>
        <item x="394"/>
        <item x="302"/>
        <item x="317"/>
        <item x="753"/>
        <item x="34"/>
        <item x="412"/>
        <item x="338"/>
        <item x="305"/>
        <item x="496"/>
        <item x="95"/>
        <item x="6"/>
        <item x="718"/>
        <item x="199"/>
        <item x="277"/>
        <item x="100"/>
        <item x="736"/>
        <item x="7"/>
        <item x="47"/>
        <item x="345"/>
        <item x="763"/>
        <item x="671"/>
        <item x="127"/>
        <item x="119"/>
        <item x="321"/>
        <item x="117"/>
        <item x="589"/>
        <item x="579"/>
        <item x="362"/>
        <item x="770"/>
        <item x="263"/>
        <item x="587"/>
        <item x="123"/>
        <item x="179"/>
        <item x="61"/>
        <item x="486"/>
        <item x="705"/>
        <item x="678"/>
        <item x="153"/>
        <item x="35"/>
        <item x="156"/>
        <item x="550"/>
        <item x="124"/>
        <item x="177"/>
        <item x="189"/>
        <item x="314"/>
        <item x="261"/>
        <item x="109"/>
        <item x="101"/>
        <item x="193"/>
        <item x="446"/>
        <item x="520"/>
        <item x="594"/>
        <item x="168"/>
        <item x="214"/>
        <item x="648"/>
        <item x="232"/>
        <item x="269"/>
        <item x="389"/>
        <item x="67"/>
        <item x="335"/>
        <item x="420"/>
        <item x="433"/>
        <item x="227"/>
        <item x="296"/>
        <item x="342"/>
        <item x="198"/>
        <item x="254"/>
        <item x="15"/>
        <item x="285"/>
        <item x="58"/>
        <item x="682"/>
        <item x="507"/>
        <item x="514"/>
        <item x="725"/>
        <item x="126"/>
        <item x="381"/>
        <item x="334"/>
        <item x="262"/>
        <item x="538"/>
        <item x="717"/>
        <item x="206"/>
        <item x="252"/>
        <item x="633"/>
        <item x="556"/>
        <item x="351"/>
        <item x="472"/>
        <item x="769"/>
        <item x="53"/>
        <item x="203"/>
        <item x="491"/>
        <item x="17"/>
        <item x="235"/>
        <item x="791"/>
        <item x="577"/>
        <item x="192"/>
        <item x="325"/>
        <item x="196"/>
        <item x="442"/>
        <item x="778"/>
        <item x="133"/>
        <item x="683"/>
        <item x="399"/>
        <item x="24"/>
        <item x="780"/>
        <item x="329"/>
        <item x="363"/>
        <item x="788"/>
        <item x="208"/>
        <item x="346"/>
        <item x="781"/>
        <item x="51"/>
        <item x="200"/>
        <item x="438"/>
        <item x="640"/>
        <item x="598"/>
        <item x="79"/>
        <item x="756"/>
        <item x="172"/>
        <item x="146"/>
        <item x="8"/>
        <item x="115"/>
        <item x="288"/>
        <item x="372"/>
        <item x="354"/>
        <item x="185"/>
        <item x="144"/>
        <item x="322"/>
        <item x="2"/>
        <item x="595"/>
        <item x="743"/>
        <item x="690"/>
        <item x="170"/>
        <item x="81"/>
        <item x="660"/>
        <item x="449"/>
        <item x="527"/>
        <item x="138"/>
        <item x="516"/>
        <item x="484"/>
        <item x="268"/>
        <item x="646"/>
        <item x="613"/>
        <item x="85"/>
        <item x="228"/>
        <item x="569"/>
        <item x="441"/>
        <item x="280"/>
        <item x="656"/>
        <item x="779"/>
        <item x="664"/>
        <item x="120"/>
        <item x="355"/>
        <item x="435"/>
        <item x="222"/>
        <item x="361"/>
        <item x="56"/>
        <item x="71"/>
        <item x="525"/>
        <item x="201"/>
        <item x="278"/>
        <item x="638"/>
        <item x="492"/>
        <item x="675"/>
        <item x="248"/>
        <item x="265"/>
        <item x="358"/>
        <item x="434"/>
        <item x="78"/>
        <item x="772"/>
        <item x="300"/>
        <item x="513"/>
        <item x="761"/>
        <item x="96"/>
        <item x="537"/>
        <item x="605"/>
        <item x="150"/>
        <item x="436"/>
        <item x="728"/>
        <item x="503"/>
        <item x="290"/>
        <item x="465"/>
        <item x="461"/>
        <item x="687"/>
        <item x="760"/>
        <item x="487"/>
        <item x="249"/>
        <item x="716"/>
        <item x="378"/>
        <item x="217"/>
        <item x="509"/>
        <item x="782"/>
        <item x="521"/>
        <item x="502"/>
        <item x="202"/>
        <item x="103"/>
        <item x="134"/>
        <item x="439"/>
        <item x="275"/>
        <item x="610"/>
        <item x="574"/>
        <item x="768"/>
        <item x="504"/>
        <item x="572"/>
        <item x="343"/>
        <item x="137"/>
        <item x="86"/>
        <item x="662"/>
        <item x="481"/>
        <item x="754"/>
        <item x="597"/>
        <item x="94"/>
        <item x="182"/>
        <item x="790"/>
        <item x="87"/>
        <item x="677"/>
        <item x="396"/>
        <item x="429"/>
        <item x="371"/>
        <item x="247"/>
        <item x="627"/>
        <item x="710"/>
        <item x="301"/>
        <item x="437"/>
        <item x="28"/>
        <item x="221"/>
        <item x="531"/>
        <item x="180"/>
        <item x="667"/>
        <item x="707"/>
        <item x="431"/>
        <item x="226"/>
        <item x="70"/>
        <item x="634"/>
        <item x="158"/>
        <item x="692"/>
        <item x="195"/>
        <item x="480"/>
        <item x="540"/>
        <item x="218"/>
        <item x="255"/>
        <item x="774"/>
        <item x="215"/>
        <item x="403"/>
        <item x="663"/>
        <item x="711"/>
        <item x="407"/>
        <item x="298"/>
        <item x="740"/>
        <item x="238"/>
        <item x="154"/>
        <item x="418"/>
        <item x="689"/>
        <item x="742"/>
        <item x="307"/>
        <item x="318"/>
        <item x="184"/>
        <item x="272"/>
        <item x="390"/>
        <item x="547"/>
        <item x="670"/>
        <item x="187"/>
        <item x="22"/>
        <item x="370"/>
        <item x="253"/>
        <item x="98"/>
        <item x="242"/>
        <item x="606"/>
        <item x="359"/>
        <item x="443"/>
        <item x="229"/>
        <item x="64"/>
        <item x="250"/>
        <item x="125"/>
        <item x="636"/>
        <item x="463"/>
        <item x="445"/>
        <item x="593"/>
        <item x="352"/>
        <item x="340"/>
        <item x="349"/>
        <item x="651"/>
        <item x="12"/>
        <item x="681"/>
        <item x="615"/>
        <item x="336"/>
        <item x="704"/>
        <item x="211"/>
        <item x="679"/>
        <item x="752"/>
        <item x="745"/>
        <item x="350"/>
        <item x="738"/>
        <item x="239"/>
        <item x="532"/>
        <item x="246"/>
        <item x="308"/>
        <item x="462"/>
        <item x="18"/>
        <item x="388"/>
        <item x="721"/>
        <item x="299"/>
        <item x="792"/>
        <item x="456"/>
        <item x="430"/>
        <item x="592"/>
        <item x="787"/>
        <item x="668"/>
        <item x="65"/>
        <item x="499"/>
        <item x="224"/>
        <item x="500"/>
        <item x="174"/>
        <item x="304"/>
        <item x="691"/>
        <item x="312"/>
        <item x="392"/>
        <item x="575"/>
        <item x="319"/>
        <item x="385"/>
        <item x="731"/>
        <item x="27"/>
        <item x="746"/>
        <item x="132"/>
        <item x="639"/>
        <item x="139"/>
        <item x="637"/>
        <item x="673"/>
        <item x="776"/>
        <item x="348"/>
        <item x="251"/>
        <item x="455"/>
        <item x="163"/>
        <item x="551"/>
        <item x="498"/>
        <item x="739"/>
        <item x="405"/>
        <item x="365"/>
        <item x="310"/>
        <item x="642"/>
        <item x="274"/>
        <item x="511"/>
        <item x="448"/>
        <item x="162"/>
        <item x="629"/>
        <item x="580"/>
        <item x="118"/>
        <item x="186"/>
        <item x="474"/>
        <item x="40"/>
        <item x="75"/>
        <item x="729"/>
        <item x="223"/>
        <item x="171"/>
        <item x="626"/>
        <item x="210"/>
        <item x="279"/>
        <item x="411"/>
        <item t="default"/>
      </items>
    </pivotField>
    <pivotField showAll="0">
      <items count="5">
        <item x="3"/>
        <item x="0"/>
        <item x="2"/>
        <item x="1"/>
        <item t="default"/>
      </items>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3"/>
  </rowFields>
  <rowItems count="6">
    <i>
      <x/>
    </i>
    <i>
      <x v="1"/>
    </i>
    <i>
      <x v="2"/>
    </i>
    <i>
      <x v="3"/>
    </i>
    <i>
      <x v="4"/>
    </i>
    <i t="grand">
      <x/>
    </i>
  </rowItems>
  <colItems count="1">
    <i/>
  </colItems>
  <pageFields count="1">
    <pageField fld="15" item="1" hier="-1"/>
  </pageFields>
  <dataFields count="1">
    <dataField name="Sum of Quantity" fld="2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07038F-6C82-40B6-B5AB-355864E9E418}" name="%inc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8">
  <location ref="AF101:AG107"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axis="axisRow"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sortType="descending">
      <items count="4">
        <item x="1"/>
        <item x="2"/>
        <item x="0"/>
        <item t="default"/>
      </items>
      <autoSortScope>
        <pivotArea dataOnly="0" outline="0" fieldPosition="0">
          <references count="1">
            <reference field="4294967294" count="1" selected="0">
              <x v="0"/>
            </reference>
          </references>
        </pivotArea>
      </autoSortScope>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measureFilter="1"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measureFilter="1" sortType="ascending">
      <items count="794">
        <item x="453"/>
        <item x="160"/>
        <item x="758"/>
        <item x="669"/>
        <item x="488"/>
        <item x="331"/>
        <item x="39"/>
        <item x="241"/>
        <item x="759"/>
        <item x="526"/>
        <item x="591"/>
        <item x="293"/>
        <item x="611"/>
        <item x="459"/>
        <item x="131"/>
        <item x="297"/>
        <item x="237"/>
        <item x="37"/>
        <item x="724"/>
        <item x="426"/>
        <item x="292"/>
        <item x="706"/>
        <item x="649"/>
        <item x="327"/>
        <item x="313"/>
        <item x="266"/>
        <item x="478"/>
        <item x="306"/>
        <item x="140"/>
        <item x="697"/>
        <item x="653"/>
        <item x="466"/>
        <item x="554"/>
        <item x="176"/>
        <item x="482"/>
        <item x="236"/>
        <item x="20"/>
        <item x="764"/>
        <item x="493"/>
        <item x="181"/>
        <item x="535"/>
        <item x="19"/>
        <item x="410"/>
        <item x="748"/>
        <item x="643"/>
        <item x="489"/>
        <item x="419"/>
        <item x="291"/>
        <item x="422"/>
        <item x="432"/>
        <item x="578"/>
        <item x="107"/>
        <item x="89"/>
        <item x="757"/>
        <item x="114"/>
        <item x="624"/>
        <item x="32"/>
        <item x="700"/>
        <item x="52"/>
        <item x="588"/>
        <item x="73"/>
        <item x="661"/>
        <item x="468"/>
        <item x="157"/>
        <item x="122"/>
        <item x="528"/>
        <item x="397"/>
        <item x="510"/>
        <item x="467"/>
        <item x="712"/>
        <item x="5"/>
        <item x="494"/>
        <item x="366"/>
        <item x="563"/>
        <item x="161"/>
        <item x="384"/>
        <item x="685"/>
        <item x="128"/>
        <item x="699"/>
        <item x="121"/>
        <item x="41"/>
        <item x="21"/>
        <item x="546"/>
        <item x="270"/>
        <item x="428"/>
        <item x="458"/>
        <item x="519"/>
        <item x="600"/>
        <item x="741"/>
        <item x="708"/>
        <item x="523"/>
        <item x="658"/>
        <item x="99"/>
        <item x="713"/>
        <item x="641"/>
        <item x="379"/>
        <item x="590"/>
        <item x="375"/>
        <item x="698"/>
        <item x="391"/>
        <item x="57"/>
        <item x="66"/>
        <item x="564"/>
        <item x="696"/>
        <item x="555"/>
        <item x="83"/>
        <item x="475"/>
        <item x="450"/>
        <item x="452"/>
        <item x="267"/>
        <item x="271"/>
        <item x="230"/>
        <item x="286"/>
        <item x="183"/>
        <item x="621"/>
        <item x="506"/>
        <item x="45"/>
        <item x="737"/>
        <item x="90"/>
        <item x="607"/>
        <item x="284"/>
        <item x="311"/>
        <item x="256"/>
        <item x="766"/>
        <item x="786"/>
        <item x="341"/>
        <item x="425"/>
        <item x="665"/>
        <item x="674"/>
        <item x="522"/>
        <item x="701"/>
        <item x="376"/>
        <item x="735"/>
        <item x="315"/>
        <item x="688"/>
        <item x="693"/>
        <item x="609"/>
        <item x="283"/>
        <item x="357"/>
        <item x="557"/>
        <item x="205"/>
        <item x="398"/>
        <item x="719"/>
        <item x="116"/>
        <item x="536"/>
        <item x="164"/>
        <item x="49"/>
        <item x="702"/>
        <item x="23"/>
        <item x="295"/>
        <item x="771"/>
        <item x="447"/>
        <item x="785"/>
        <item x="63"/>
        <item x="558"/>
        <item x="111"/>
        <item x="749"/>
        <item x="619"/>
        <item x="287"/>
        <item x="723"/>
        <item x="672"/>
        <item x="344"/>
        <item x="789"/>
        <item x="755"/>
        <item x="622"/>
        <item x="9"/>
        <item x="762"/>
        <item x="533"/>
        <item x="784"/>
        <item x="188"/>
        <item x="703"/>
        <item x="82"/>
        <item x="258"/>
        <item x="136"/>
        <item x="356"/>
        <item x="652"/>
        <item x="460"/>
        <item x="570"/>
        <item x="714"/>
        <item x="48"/>
        <item x="517"/>
        <item x="573"/>
        <item x="69"/>
        <item x="393"/>
        <item x="383"/>
        <item x="732"/>
        <item x="623"/>
        <item x="400"/>
        <item x="417"/>
        <item x="409"/>
        <item x="548"/>
        <item x="559"/>
        <item x="108"/>
        <item x="584"/>
        <item x="11"/>
        <item x="16"/>
        <item x="654"/>
        <item x="495"/>
        <item x="54"/>
        <item x="490"/>
        <item x="155"/>
        <item x="709"/>
        <item x="60"/>
        <item x="30"/>
        <item x="576"/>
        <item x="631"/>
        <item x="539"/>
        <item x="454"/>
        <item x="512"/>
        <item x="148"/>
        <item x="333"/>
        <item x="245"/>
        <item x="684"/>
        <item x="476"/>
        <item x="194"/>
        <item x="113"/>
        <item x="93"/>
        <item x="88"/>
        <item x="380"/>
        <item x="104"/>
        <item x="571"/>
        <item x="212"/>
        <item x="14"/>
        <item x="0"/>
        <item x="91"/>
        <item x="625"/>
        <item x="413"/>
        <item x="110"/>
        <item x="178"/>
        <item x="257"/>
        <item x="323"/>
        <item x="676"/>
        <item x="142"/>
        <item x="43"/>
        <item x="744"/>
        <item x="169"/>
        <item x="518"/>
        <item x="216"/>
        <item x="337"/>
        <item x="364"/>
        <item x="608"/>
        <item x="614"/>
        <item x="62"/>
        <item x="72"/>
        <item x="213"/>
        <item x="1"/>
        <item x="106"/>
        <item x="722"/>
        <item x="620"/>
        <item x="374"/>
        <item x="544"/>
        <item x="145"/>
        <item x="586"/>
        <item x="55"/>
        <item x="424"/>
        <item x="617"/>
        <item x="129"/>
        <item x="130"/>
        <item x="647"/>
        <item x="347"/>
        <item x="244"/>
        <item x="97"/>
        <item x="599"/>
        <item x="750"/>
        <item x="31"/>
        <item x="386"/>
        <item x="470"/>
        <item x="167"/>
        <item x="382"/>
        <item x="289"/>
        <item x="105"/>
        <item x="695"/>
        <item x="562"/>
        <item x="10"/>
        <item x="524"/>
        <item x="76"/>
        <item x="38"/>
        <item x="74"/>
        <item x="655"/>
        <item x="175"/>
        <item x="473"/>
        <item x="552"/>
        <item x="26"/>
        <item x="13"/>
        <item x="240"/>
        <item x="328"/>
        <item x="368"/>
        <item x="566"/>
        <item x="666"/>
        <item x="529"/>
        <item x="585"/>
        <item x="602"/>
        <item x="166"/>
        <item x="415"/>
        <item x="464"/>
        <item x="377"/>
        <item x="260"/>
        <item x="630"/>
        <item x="401"/>
        <item x="225"/>
        <item x="387"/>
        <item x="92"/>
        <item x="46"/>
        <item x="650"/>
        <item x="147"/>
        <item x="259"/>
        <item x="505"/>
        <item x="485"/>
        <item x="84"/>
        <item x="694"/>
        <item x="42"/>
        <item x="36"/>
        <item x="294"/>
        <item x="320"/>
        <item x="360"/>
        <item x="560"/>
        <item x="549"/>
        <item x="209"/>
        <item x="727"/>
        <item x="231"/>
        <item x="281"/>
        <item x="404"/>
        <item x="303"/>
        <item x="534"/>
        <item x="414"/>
        <item x="423"/>
        <item x="479"/>
        <item x="543"/>
        <item x="777"/>
        <item x="276"/>
        <item x="628"/>
        <item x="457"/>
        <item x="353"/>
        <item x="501"/>
        <item x="282"/>
        <item x="33"/>
        <item x="220"/>
        <item x="408"/>
        <item x="451"/>
        <item x="406"/>
        <item x="369"/>
        <item x="80"/>
        <item x="77"/>
        <item x="686"/>
        <item x="190"/>
        <item x="515"/>
        <item x="747"/>
        <item x="645"/>
        <item x="767"/>
        <item x="59"/>
        <item x="151"/>
        <item x="173"/>
        <item x="730"/>
        <item x="765"/>
        <item x="3"/>
        <item x="632"/>
        <item x="618"/>
        <item x="775"/>
        <item x="603"/>
        <item x="469"/>
        <item x="773"/>
        <item x="601"/>
        <item x="102"/>
        <item x="581"/>
        <item x="197"/>
        <item x="50"/>
        <item x="316"/>
        <item x="332"/>
        <item x="596"/>
        <item x="644"/>
        <item x="751"/>
        <item x="659"/>
        <item x="604"/>
        <item x="143"/>
        <item x="427"/>
        <item x="4"/>
        <item x="734"/>
        <item x="715"/>
        <item x="783"/>
        <item x="273"/>
        <item x="444"/>
        <item x="402"/>
        <item x="545"/>
        <item x="112"/>
        <item x="635"/>
        <item x="68"/>
        <item x="542"/>
        <item x="135"/>
        <item x="583"/>
        <item x="416"/>
        <item x="233"/>
        <item x="234"/>
        <item x="553"/>
        <item x="440"/>
        <item x="309"/>
        <item x="720"/>
        <item x="324"/>
        <item x="530"/>
        <item x="733"/>
        <item x="29"/>
        <item x="471"/>
        <item x="567"/>
        <item x="243"/>
        <item x="561"/>
        <item x="565"/>
        <item x="395"/>
        <item x="219"/>
        <item x="165"/>
        <item x="207"/>
        <item x="726"/>
        <item x="616"/>
        <item x="477"/>
        <item x="657"/>
        <item x="568"/>
        <item x="25"/>
        <item x="497"/>
        <item x="508"/>
        <item x="326"/>
        <item x="680"/>
        <item x="44"/>
        <item x="373"/>
        <item x="159"/>
        <item x="204"/>
        <item x="339"/>
        <item x="330"/>
        <item x="582"/>
        <item x="149"/>
        <item x="541"/>
        <item x="152"/>
        <item x="421"/>
        <item x="191"/>
        <item x="264"/>
        <item x="367"/>
        <item x="483"/>
        <item x="612"/>
        <item x="141"/>
        <item x="394"/>
        <item x="302"/>
        <item x="317"/>
        <item x="753"/>
        <item x="34"/>
        <item x="412"/>
        <item x="338"/>
        <item x="305"/>
        <item x="496"/>
        <item x="95"/>
        <item x="6"/>
        <item x="718"/>
        <item x="199"/>
        <item x="277"/>
        <item x="100"/>
        <item x="736"/>
        <item x="7"/>
        <item x="47"/>
        <item x="345"/>
        <item x="763"/>
        <item x="671"/>
        <item x="127"/>
        <item x="119"/>
        <item x="321"/>
        <item x="117"/>
        <item x="589"/>
        <item x="579"/>
        <item x="362"/>
        <item x="770"/>
        <item x="263"/>
        <item x="587"/>
        <item x="123"/>
        <item x="179"/>
        <item x="61"/>
        <item x="486"/>
        <item x="705"/>
        <item x="678"/>
        <item x="153"/>
        <item x="35"/>
        <item x="156"/>
        <item x="550"/>
        <item x="124"/>
        <item x="177"/>
        <item x="189"/>
        <item x="314"/>
        <item x="261"/>
        <item x="109"/>
        <item x="101"/>
        <item x="193"/>
        <item x="446"/>
        <item x="520"/>
        <item x="594"/>
        <item x="168"/>
        <item x="214"/>
        <item x="648"/>
        <item x="232"/>
        <item x="269"/>
        <item x="389"/>
        <item x="67"/>
        <item x="335"/>
        <item x="420"/>
        <item x="433"/>
        <item x="227"/>
        <item x="296"/>
        <item x="342"/>
        <item x="198"/>
        <item x="254"/>
        <item x="15"/>
        <item x="285"/>
        <item x="58"/>
        <item x="682"/>
        <item x="507"/>
        <item x="514"/>
        <item x="725"/>
        <item x="126"/>
        <item x="381"/>
        <item x="334"/>
        <item x="262"/>
        <item x="538"/>
        <item x="717"/>
        <item x="206"/>
        <item x="252"/>
        <item x="633"/>
        <item x="556"/>
        <item x="351"/>
        <item x="472"/>
        <item x="769"/>
        <item x="53"/>
        <item x="203"/>
        <item x="491"/>
        <item x="17"/>
        <item x="235"/>
        <item x="791"/>
        <item x="577"/>
        <item x="192"/>
        <item x="325"/>
        <item x="196"/>
        <item x="442"/>
        <item x="778"/>
        <item x="133"/>
        <item x="683"/>
        <item x="399"/>
        <item x="24"/>
        <item x="780"/>
        <item x="329"/>
        <item x="363"/>
        <item x="788"/>
        <item x="208"/>
        <item x="346"/>
        <item x="781"/>
        <item x="51"/>
        <item x="200"/>
        <item x="438"/>
        <item x="640"/>
        <item x="598"/>
        <item x="79"/>
        <item x="756"/>
        <item x="172"/>
        <item x="146"/>
        <item x="8"/>
        <item x="115"/>
        <item x="288"/>
        <item x="372"/>
        <item x="354"/>
        <item x="185"/>
        <item x="144"/>
        <item x="322"/>
        <item x="2"/>
        <item x="595"/>
        <item x="743"/>
        <item x="690"/>
        <item x="170"/>
        <item x="81"/>
        <item x="660"/>
        <item x="449"/>
        <item x="527"/>
        <item x="138"/>
        <item x="516"/>
        <item x="484"/>
        <item x="268"/>
        <item x="646"/>
        <item x="613"/>
        <item x="85"/>
        <item x="228"/>
        <item x="569"/>
        <item x="441"/>
        <item x="280"/>
        <item x="656"/>
        <item x="779"/>
        <item x="664"/>
        <item x="120"/>
        <item x="355"/>
        <item x="435"/>
        <item x="222"/>
        <item x="361"/>
        <item x="56"/>
        <item x="71"/>
        <item x="525"/>
        <item x="201"/>
        <item x="278"/>
        <item x="638"/>
        <item x="492"/>
        <item x="675"/>
        <item x="248"/>
        <item x="265"/>
        <item x="358"/>
        <item x="434"/>
        <item x="78"/>
        <item x="772"/>
        <item x="300"/>
        <item x="513"/>
        <item x="761"/>
        <item x="96"/>
        <item x="537"/>
        <item x="605"/>
        <item x="150"/>
        <item x="436"/>
        <item x="728"/>
        <item x="503"/>
        <item x="290"/>
        <item x="465"/>
        <item x="461"/>
        <item x="687"/>
        <item x="760"/>
        <item x="487"/>
        <item x="249"/>
        <item x="716"/>
        <item x="378"/>
        <item x="217"/>
        <item x="509"/>
        <item x="782"/>
        <item x="521"/>
        <item x="502"/>
        <item x="202"/>
        <item x="103"/>
        <item x="134"/>
        <item x="439"/>
        <item x="275"/>
        <item x="610"/>
        <item x="574"/>
        <item x="768"/>
        <item x="504"/>
        <item x="572"/>
        <item x="343"/>
        <item x="137"/>
        <item x="86"/>
        <item x="662"/>
        <item x="481"/>
        <item x="754"/>
        <item x="597"/>
        <item x="94"/>
        <item x="182"/>
        <item x="790"/>
        <item x="87"/>
        <item x="677"/>
        <item x="396"/>
        <item x="429"/>
        <item x="371"/>
        <item x="247"/>
        <item x="627"/>
        <item x="710"/>
        <item x="301"/>
        <item x="437"/>
        <item x="28"/>
        <item x="221"/>
        <item x="531"/>
        <item x="180"/>
        <item x="667"/>
        <item x="707"/>
        <item x="431"/>
        <item x="226"/>
        <item x="70"/>
        <item x="634"/>
        <item x="158"/>
        <item x="692"/>
        <item x="195"/>
        <item x="480"/>
        <item x="540"/>
        <item x="218"/>
        <item x="255"/>
        <item x="774"/>
        <item x="215"/>
        <item x="403"/>
        <item x="663"/>
        <item x="711"/>
        <item x="407"/>
        <item x="298"/>
        <item x="740"/>
        <item x="238"/>
        <item x="154"/>
        <item x="418"/>
        <item x="689"/>
        <item x="742"/>
        <item x="307"/>
        <item x="318"/>
        <item x="184"/>
        <item x="272"/>
        <item x="390"/>
        <item x="547"/>
        <item x="670"/>
        <item x="187"/>
        <item x="22"/>
        <item x="370"/>
        <item x="253"/>
        <item x="98"/>
        <item x="242"/>
        <item x="606"/>
        <item x="359"/>
        <item x="443"/>
        <item x="229"/>
        <item x="64"/>
        <item x="250"/>
        <item x="125"/>
        <item x="636"/>
        <item x="463"/>
        <item x="445"/>
        <item x="593"/>
        <item x="352"/>
        <item x="340"/>
        <item x="349"/>
        <item x="651"/>
        <item x="12"/>
        <item x="681"/>
        <item x="615"/>
        <item x="336"/>
        <item x="704"/>
        <item x="211"/>
        <item x="679"/>
        <item x="752"/>
        <item x="745"/>
        <item x="350"/>
        <item x="738"/>
        <item x="239"/>
        <item x="532"/>
        <item x="246"/>
        <item x="308"/>
        <item x="462"/>
        <item x="18"/>
        <item x="388"/>
        <item x="721"/>
        <item x="299"/>
        <item x="792"/>
        <item x="456"/>
        <item x="430"/>
        <item x="592"/>
        <item x="787"/>
        <item x="668"/>
        <item x="65"/>
        <item x="499"/>
        <item x="224"/>
        <item x="500"/>
        <item x="174"/>
        <item x="304"/>
        <item x="691"/>
        <item x="312"/>
        <item x="392"/>
        <item x="575"/>
        <item x="319"/>
        <item x="385"/>
        <item x="731"/>
        <item x="27"/>
        <item x="746"/>
        <item x="132"/>
        <item x="639"/>
        <item x="139"/>
        <item x="637"/>
        <item x="673"/>
        <item x="776"/>
        <item x="348"/>
        <item x="251"/>
        <item x="455"/>
        <item x="163"/>
        <item x="551"/>
        <item x="498"/>
        <item x="739"/>
        <item x="405"/>
        <item x="365"/>
        <item x="310"/>
        <item x="642"/>
        <item x="274"/>
        <item x="511"/>
        <item x="448"/>
        <item x="162"/>
        <item x="629"/>
        <item x="580"/>
        <item x="118"/>
        <item x="186"/>
        <item x="474"/>
        <item x="40"/>
        <item x="75"/>
        <item x="729"/>
        <item x="223"/>
        <item x="171"/>
        <item x="626"/>
        <item x="210"/>
        <item x="279"/>
        <item x="411"/>
        <item t="default"/>
      </items>
      <autoSortScope>
        <pivotArea dataOnly="0" outline="0" fieldPosition="0">
          <references count="1">
            <reference field="4294967294" count="1" selected="0">
              <x v="0"/>
            </reference>
          </references>
        </pivotArea>
      </autoSortScope>
    </pivotField>
    <pivotField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3"/>
  </rowFields>
  <rowItems count="6">
    <i>
      <x/>
    </i>
    <i>
      <x v="1"/>
    </i>
    <i>
      <x v="2"/>
    </i>
    <i>
      <x v="3"/>
    </i>
    <i>
      <x v="4"/>
    </i>
    <i t="grand">
      <x/>
    </i>
  </rowItems>
  <colItems count="1">
    <i/>
  </colItems>
  <pageFields count="1">
    <pageField fld="15" item="1" hier="-1"/>
  </pageFields>
  <dataFields count="1">
    <dataField name="Sum of Sales" fld="27" baseField="0" baseItem="0"/>
  </dataFields>
  <chartFormats count="9">
    <chartFormat chart="32"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 chart="46" format="4" series="1">
      <pivotArea type="data" outline="0" fieldPosition="0">
        <references count="1">
          <reference field="4294967294" count="1" selected="0">
            <x v="0"/>
          </reference>
        </references>
      </pivotArea>
    </chartFormat>
    <chartFormat chart="53" format="2" series="1">
      <pivotArea type="data" outline="0" fieldPosition="0">
        <references count="1">
          <reference field="4294967294" count="1" selected="0">
            <x v="0"/>
          </reference>
        </references>
      </pivotArea>
    </chartFormat>
    <chartFormat chart="5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0" type="count" evalOrder="-1" id="5" iMeasureFld="0">
      <autoFilter ref="A1">
        <filterColumn colId="0">
          <top10 val="10" filterVal="10"/>
        </filterColumn>
      </autoFilter>
    </filter>
    <filter fld="12"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9BD730-A139-439D-A8A9-1E8641ECD386}" name="stat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8">
  <location ref="H101:I112"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axis="axisRow" showAll="0" measureFilter="1"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10"/>
  </rowFields>
  <rowItems count="11">
    <i>
      <x v="12"/>
    </i>
    <i>
      <x v="29"/>
    </i>
    <i>
      <x v="8"/>
    </i>
    <i>
      <x v="44"/>
    </i>
    <i>
      <x v="47"/>
    </i>
    <i>
      <x v="15"/>
    </i>
    <i>
      <x v="7"/>
    </i>
    <i>
      <x v="18"/>
    </i>
    <i>
      <x v="3"/>
    </i>
    <i>
      <x v="45"/>
    </i>
    <i t="grand">
      <x/>
    </i>
  </rowItems>
  <colItems count="1">
    <i/>
  </colItems>
  <pageFields count="1">
    <pageField fld="15" item="1" hier="-1"/>
  </pageFields>
  <dataFields count="1">
    <dataField name="Sum of Sales" fld="27" baseField="0" baseItem="0"/>
  </dataFields>
  <chartFormats count="5">
    <chartFormat chart="32"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 chart="4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34B9F1-8ED2-41BE-9F66-7C3DD117D42A}" name="statquan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3">
  <location ref="K101:L112"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axis="axisRow" showAll="0" measureFilter="1"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items count="5">
        <item x="3"/>
        <item x="0"/>
        <item x="2"/>
        <item x="1"/>
        <item t="default"/>
      </items>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10"/>
  </rowFields>
  <rowItems count="11">
    <i>
      <x v="13"/>
    </i>
    <i>
      <x v="37"/>
    </i>
    <i>
      <x v="44"/>
    </i>
    <i>
      <x v="8"/>
    </i>
    <i>
      <x v="47"/>
    </i>
    <i>
      <x v="15"/>
    </i>
    <i>
      <x v="7"/>
    </i>
    <i>
      <x v="3"/>
    </i>
    <i>
      <x v="18"/>
    </i>
    <i>
      <x v="45"/>
    </i>
    <i t="grand">
      <x/>
    </i>
  </rowItems>
  <colItems count="1">
    <i/>
  </colItems>
  <pageFields count="1">
    <pageField fld="15" item="1" hier="-1"/>
  </pageFields>
  <dataFields count="1">
    <dataField name="Sum of Quantity" fld="26" baseField="0" baseItem="0"/>
  </dataFields>
  <chartFormats count="1">
    <chartFormat chart="5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1A0630B-EA6B-4D39-ADE7-D88665018358}" name="ship status 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E4:F8" firstHeaderRow="1" firstDataRow="1" firstDataCol="1"/>
  <pivotFields count="30">
    <pivotField showAll="0"/>
    <pivotField axis="axisRow" showAll="0">
      <items count="4">
        <item x="1"/>
        <item x="2"/>
        <item x="0"/>
        <item t="default"/>
      </items>
    </pivotField>
    <pivotField numFmtId="14" showAll="0">
      <items count="15">
        <item x="0"/>
        <item x="1"/>
        <item x="2"/>
        <item x="3"/>
        <item x="4"/>
        <item x="5"/>
        <item x="6"/>
        <item x="7"/>
        <item x="8"/>
        <item x="9"/>
        <item x="10"/>
        <item x="11"/>
        <item x="12"/>
        <item x="13"/>
        <item t="default"/>
      </items>
    </pivotField>
    <pivotField numFmtId="1" showAll="0"/>
    <pivotField showAll="0"/>
    <pivotField showAll="0"/>
    <pivotField showAll="0">
      <items count="4">
        <item x="0"/>
        <item x="1"/>
        <item x="2"/>
        <item t="default"/>
      </items>
    </pivotField>
    <pivotField showAll="0"/>
    <pivotField showAll="0">
      <items count="4">
        <item x="1"/>
        <item x="2"/>
        <item x="0"/>
        <item t="default"/>
      </items>
    </pivotField>
    <pivotField showAll="0"/>
    <pivotField showAll="0" includeNewItemsInFilter="1" defaultSubtotal="0">
      <items count="49">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s>
    </pivotField>
    <pivotField showAll="0"/>
    <pivotField showAll="0"/>
    <pivotField showAll="0"/>
    <pivotField showAll="0"/>
    <pivotField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1"/>
  </rowFields>
  <rowItems count="4">
    <i>
      <x/>
    </i>
    <i>
      <x v="1"/>
    </i>
    <i>
      <x v="2"/>
    </i>
    <i t="grand">
      <x/>
    </i>
  </rowItems>
  <colItems count="1">
    <i/>
  </colItems>
  <dataFields count="1">
    <dataField name="Sum of Sales" fld="27" baseField="0" baseItem="0"/>
  </dataFields>
  <chartFormats count="4">
    <chartFormat chart="13" format="5" series="1">
      <pivotArea type="data" outline="0" fieldPosition="0">
        <references count="1">
          <reference field="4294967294" count="1" selected="0">
            <x v="0"/>
          </reference>
        </references>
      </pivotArea>
    </chartFormat>
    <chartFormat chart="13" format="6">
      <pivotArea type="data" outline="0" fieldPosition="0">
        <references count="2">
          <reference field="4294967294" count="1" selected="0">
            <x v="0"/>
          </reference>
          <reference field="1" count="1" selected="0">
            <x v="0"/>
          </reference>
        </references>
      </pivotArea>
    </chartFormat>
    <chartFormat chart="13" format="7">
      <pivotArea type="data" outline="0" fieldPosition="0">
        <references count="2">
          <reference field="4294967294" count="1" selected="0">
            <x v="0"/>
          </reference>
          <reference field="1" count="1" selected="0">
            <x v="1"/>
          </reference>
        </references>
      </pivotArea>
    </chartFormat>
    <chartFormat chart="13" format="8">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78C9E09-01B0-46A0-8FAF-38CF6AF28F22}" name="timeserie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5">
  <location ref="H12:J67" firstHeaderRow="0"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pivotField showAll="0">
      <items count="4">
        <item x="1"/>
        <item x="2"/>
        <item x="0"/>
        <item t="default"/>
      </items>
    </pivotField>
    <pivotField showAll="0"/>
    <pivotField showAll="0" includeNewItemsInFilter="1" defaultSubtotal="0">
      <items count="49">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s>
    </pivotField>
    <pivotField showAll="0"/>
    <pivotField showAll="0"/>
    <pivotField showAll="0"/>
    <pivotField showAll="0"/>
    <pivotField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axis="axisRow" showAll="0">
      <items count="13">
        <item x="11"/>
        <item x="3"/>
        <item x="2"/>
        <item x="4"/>
        <item x="5"/>
        <item x="9"/>
        <item x="1"/>
        <item x="10"/>
        <item x="0"/>
        <item x="8"/>
        <item x="7"/>
        <item x="6"/>
        <item t="default"/>
      </items>
    </pivotField>
    <pivotField showAll="0"/>
    <pivotField showAll="0"/>
    <pivotField showAll="0"/>
    <pivotField showAll="0"/>
    <pivotField multipleItemSelectionAllowed="1" showAll="0"/>
    <pivotField dataField="1" showAll="0"/>
    <pivotField showAll="0"/>
    <pivotField dataField="1" showAll="0"/>
    <pivotField showAll="0">
      <items count="7">
        <item sd="0" x="0"/>
        <item sd="0" x="1"/>
        <item sd="0" x="2"/>
        <item sd="0" x="3"/>
        <item sd="0" x="4"/>
        <item sd="0" x="5"/>
        <item t="default"/>
      </items>
    </pivotField>
    <pivotField axis="axisRow" showAll="0">
      <items count="8">
        <item sd="0" x="0"/>
        <item x="1"/>
        <item x="2"/>
        <item x="3"/>
        <item x="4"/>
        <item x="5"/>
        <item sd="0" x="6"/>
        <item t="default"/>
      </items>
    </pivotField>
  </pivotFields>
  <rowFields count="2">
    <field x="29"/>
    <field x="19"/>
  </rowFields>
  <rowItems count="55">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i>
      <x v="3"/>
    </i>
    <i r="1">
      <x/>
    </i>
    <i r="1">
      <x v="1"/>
    </i>
    <i r="1">
      <x v="2"/>
    </i>
    <i r="1">
      <x v="3"/>
    </i>
    <i r="1">
      <x v="4"/>
    </i>
    <i r="1">
      <x v="5"/>
    </i>
    <i r="1">
      <x v="6"/>
    </i>
    <i r="1">
      <x v="7"/>
    </i>
    <i r="1">
      <x v="8"/>
    </i>
    <i r="1">
      <x v="9"/>
    </i>
    <i r="1">
      <x v="10"/>
    </i>
    <i r="1">
      <x v="11"/>
    </i>
    <i>
      <x v="4"/>
    </i>
    <i r="1">
      <x/>
    </i>
    <i r="1">
      <x v="1"/>
    </i>
    <i r="1">
      <x v="2"/>
    </i>
    <i r="1">
      <x v="3"/>
    </i>
    <i r="1">
      <x v="4"/>
    </i>
    <i r="1">
      <x v="5"/>
    </i>
    <i r="1">
      <x v="6"/>
    </i>
    <i r="1">
      <x v="7"/>
    </i>
    <i r="1">
      <x v="8"/>
    </i>
    <i r="1">
      <x v="9"/>
    </i>
    <i r="1">
      <x v="10"/>
    </i>
    <i r="1">
      <x v="11"/>
    </i>
    <i>
      <x v="5"/>
    </i>
    <i r="1">
      <x/>
    </i>
    <i t="grand">
      <x/>
    </i>
  </rowItems>
  <colFields count="1">
    <field x="-2"/>
  </colFields>
  <colItems count="2">
    <i>
      <x/>
    </i>
    <i i="1">
      <x v="1"/>
    </i>
  </colItems>
  <dataFields count="2">
    <dataField name="Sum of Sales" fld="27" baseField="0" baseItem="0"/>
    <dataField name="Sum of Profit" fld="25" baseField="0" baseItem="0"/>
  </dataFields>
  <chartFormats count="10">
    <chartFormat chart="7" format="0" series="1">
      <pivotArea type="data" outline="0" fieldPosition="0">
        <references count="1">
          <reference field="4294967294" count="1" selected="0">
            <x v="1"/>
          </reference>
        </references>
      </pivotArea>
    </chartFormat>
    <chartFormat chart="9" format="5" series="1">
      <pivotArea type="data" outline="0" fieldPosition="0">
        <references count="1">
          <reference field="4294967294" count="1" selected="0">
            <x v="1"/>
          </reference>
        </references>
      </pivotArea>
    </chartFormat>
    <chartFormat chart="13" format="0" series="1">
      <pivotArea type="data" outline="0" fieldPosition="0">
        <references count="1">
          <reference field="4294967294" count="1" selected="0">
            <x v="1"/>
          </reference>
        </references>
      </pivotArea>
    </chartFormat>
    <chartFormat chart="15" format="6"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0" format="4"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1"/>
          </reference>
        </references>
      </pivotArea>
    </chartFormat>
    <chartFormat chart="24" format="4"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12431A2-5488-4882-BE01-BE64C4374775}" name="subcategory"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L3:N21" firstHeaderRow="0" firstDataRow="1" firstDataCol="1"/>
  <pivotFields count="30">
    <pivotField showAll="0"/>
    <pivotField showAll="0">
      <items count="4">
        <item x="1"/>
        <item x="2"/>
        <item x="0"/>
        <item t="default"/>
      </items>
    </pivotField>
    <pivotField numFmtId="14" showAll="0">
      <items count="15">
        <item x="0"/>
        <item x="1"/>
        <item x="2"/>
        <item x="3"/>
        <item x="4"/>
        <item x="5"/>
        <item x="6"/>
        <item x="7"/>
        <item x="8"/>
        <item x="9"/>
        <item x="10"/>
        <item x="11"/>
        <item x="12"/>
        <item x="13"/>
        <item t="default"/>
      </items>
    </pivotField>
    <pivotField numFmtId="1" showAll="0"/>
    <pivotField showAll="0">
      <items count="5">
        <item x="2"/>
        <item x="3"/>
        <item x="1"/>
        <item x="0"/>
        <item t="default"/>
      </items>
    </pivotField>
    <pivotField showAll="0"/>
    <pivotField showAll="0">
      <items count="4">
        <item x="0"/>
        <item x="1"/>
        <item x="2"/>
        <item t="default"/>
      </items>
    </pivotField>
    <pivotField axis="axisRow" showAll="0" sortType="ascending">
      <items count="18">
        <item x="1"/>
        <item x="15"/>
        <item x="11"/>
        <item x="0"/>
        <item x="3"/>
        <item x="13"/>
        <item x="10"/>
        <item x="9"/>
        <item x="4"/>
        <item x="7"/>
        <item x="16"/>
        <item x="5"/>
        <item x="14"/>
        <item x="2"/>
        <item x="6"/>
        <item x="12"/>
        <item x="8"/>
        <item t="default"/>
      </items>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showAll="0"/>
    <pivotField showAll="0" includeNewItemsInFilter="1" defaultSubtotal="0">
      <items count="49">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s>
    </pivotField>
    <pivotField showAll="0"/>
    <pivotField showAll="0"/>
    <pivotField showAll="0">
      <items count="5">
        <item x="3"/>
        <item x="0"/>
        <item x="2"/>
        <item x="1"/>
        <item t="default"/>
      </items>
    </pivotField>
    <pivotField showAll="0"/>
    <pivotField showAll="0"/>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dataField="1"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18">
    <i>
      <x v="8"/>
    </i>
    <i>
      <x v="6"/>
    </i>
    <i>
      <x v="9"/>
    </i>
    <i>
      <x v="14"/>
    </i>
    <i>
      <x v="1"/>
    </i>
    <i>
      <x v="4"/>
    </i>
    <i>
      <x v="7"/>
    </i>
    <i>
      <x v="15"/>
    </i>
    <i>
      <x v="12"/>
    </i>
    <i>
      <x v="10"/>
    </i>
    <i>
      <x v="16"/>
    </i>
    <i>
      <x v="5"/>
    </i>
    <i>
      <x v="13"/>
    </i>
    <i>
      <x/>
    </i>
    <i>
      <x v="2"/>
    </i>
    <i>
      <x v="11"/>
    </i>
    <i>
      <x v="3"/>
    </i>
    <i t="grand">
      <x/>
    </i>
  </rowItems>
  <colFields count="1">
    <field x="-2"/>
  </colFields>
  <colItems count="2">
    <i>
      <x/>
    </i>
    <i i="1">
      <x v="1"/>
    </i>
  </colItems>
  <dataFields count="2">
    <dataField name="Net Sales" fld="27" baseField="7" baseItem="13"/>
    <dataField name="Profit " fld="25" baseField="7" baseItem="13"/>
  </dataFields>
  <chartFormats count="29">
    <chartFormat chart="9" format="5" series="1">
      <pivotArea type="data" outline="0" fieldPosition="0">
        <references count="1">
          <reference field="4294967294" count="1" selected="0">
            <x v="1"/>
          </reference>
        </references>
      </pivotArea>
    </chartFormat>
    <chartFormat chart="14" format="38" series="1">
      <pivotArea type="data" outline="0" fieldPosition="0">
        <references count="1">
          <reference field="4294967294" count="1" selected="0">
            <x v="0"/>
          </reference>
        </references>
      </pivotArea>
    </chartFormat>
    <chartFormat chart="14" format="39">
      <pivotArea type="data" outline="0" fieldPosition="0">
        <references count="2">
          <reference field="4294967294" count="1" selected="0">
            <x v="0"/>
          </reference>
          <reference field="7" count="1" selected="0">
            <x v="8"/>
          </reference>
        </references>
      </pivotArea>
    </chartFormat>
    <chartFormat chart="14" format="40">
      <pivotArea type="data" outline="0" fieldPosition="0">
        <references count="2">
          <reference field="4294967294" count="1" selected="0">
            <x v="0"/>
          </reference>
          <reference field="7" count="1" selected="0">
            <x v="6"/>
          </reference>
        </references>
      </pivotArea>
    </chartFormat>
    <chartFormat chart="14" format="41">
      <pivotArea type="data" outline="0" fieldPosition="0">
        <references count="2">
          <reference field="4294967294" count="1" selected="0">
            <x v="0"/>
          </reference>
          <reference field="7" count="1" selected="0">
            <x v="9"/>
          </reference>
        </references>
      </pivotArea>
    </chartFormat>
    <chartFormat chart="14" format="42">
      <pivotArea type="data" outline="0" fieldPosition="0">
        <references count="2">
          <reference field="4294967294" count="1" selected="0">
            <x v="0"/>
          </reference>
          <reference field="7" count="1" selected="0">
            <x v="14"/>
          </reference>
        </references>
      </pivotArea>
    </chartFormat>
    <chartFormat chart="14" format="43">
      <pivotArea type="data" outline="0" fieldPosition="0">
        <references count="2">
          <reference field="4294967294" count="1" selected="0">
            <x v="0"/>
          </reference>
          <reference field="7" count="1" selected="0">
            <x v="1"/>
          </reference>
        </references>
      </pivotArea>
    </chartFormat>
    <chartFormat chart="14" format="44">
      <pivotArea type="data" outline="0" fieldPosition="0">
        <references count="2">
          <reference field="4294967294" count="1" selected="0">
            <x v="0"/>
          </reference>
          <reference field="7" count="1" selected="0">
            <x v="4"/>
          </reference>
        </references>
      </pivotArea>
    </chartFormat>
    <chartFormat chart="14" format="45">
      <pivotArea type="data" outline="0" fieldPosition="0">
        <references count="2">
          <reference field="4294967294" count="1" selected="0">
            <x v="0"/>
          </reference>
          <reference field="7" count="1" selected="0">
            <x v="7"/>
          </reference>
        </references>
      </pivotArea>
    </chartFormat>
    <chartFormat chart="14" format="46">
      <pivotArea type="data" outline="0" fieldPosition="0">
        <references count="2">
          <reference field="4294967294" count="1" selected="0">
            <x v="0"/>
          </reference>
          <reference field="7" count="1" selected="0">
            <x v="15"/>
          </reference>
        </references>
      </pivotArea>
    </chartFormat>
    <chartFormat chart="14" format="47">
      <pivotArea type="data" outline="0" fieldPosition="0">
        <references count="2">
          <reference field="4294967294" count="1" selected="0">
            <x v="0"/>
          </reference>
          <reference field="7" count="1" selected="0">
            <x v="12"/>
          </reference>
        </references>
      </pivotArea>
    </chartFormat>
    <chartFormat chart="14" format="48">
      <pivotArea type="data" outline="0" fieldPosition="0">
        <references count="2">
          <reference field="4294967294" count="1" selected="0">
            <x v="0"/>
          </reference>
          <reference field="7" count="1" selected="0">
            <x v="10"/>
          </reference>
        </references>
      </pivotArea>
    </chartFormat>
    <chartFormat chart="14" format="49">
      <pivotArea type="data" outline="0" fieldPosition="0">
        <references count="2">
          <reference field="4294967294" count="1" selected="0">
            <x v="0"/>
          </reference>
          <reference field="7" count="1" selected="0">
            <x v="16"/>
          </reference>
        </references>
      </pivotArea>
    </chartFormat>
    <chartFormat chart="14" format="50">
      <pivotArea type="data" outline="0" fieldPosition="0">
        <references count="2">
          <reference field="4294967294" count="1" selected="0">
            <x v="0"/>
          </reference>
          <reference field="7" count="1" selected="0">
            <x v="5"/>
          </reference>
        </references>
      </pivotArea>
    </chartFormat>
    <chartFormat chart="14" format="51">
      <pivotArea type="data" outline="0" fieldPosition="0">
        <references count="2">
          <reference field="4294967294" count="1" selected="0">
            <x v="0"/>
          </reference>
          <reference field="7" count="1" selected="0">
            <x v="13"/>
          </reference>
        </references>
      </pivotArea>
    </chartFormat>
    <chartFormat chart="14" format="52">
      <pivotArea type="data" outline="0" fieldPosition="0">
        <references count="2">
          <reference field="4294967294" count="1" selected="0">
            <x v="0"/>
          </reference>
          <reference field="7" count="1" selected="0">
            <x v="0"/>
          </reference>
        </references>
      </pivotArea>
    </chartFormat>
    <chartFormat chart="14" format="53">
      <pivotArea type="data" outline="0" fieldPosition="0">
        <references count="2">
          <reference field="4294967294" count="1" selected="0">
            <x v="0"/>
          </reference>
          <reference field="7" count="1" selected="0">
            <x v="2"/>
          </reference>
        </references>
      </pivotArea>
    </chartFormat>
    <chartFormat chart="14" format="54">
      <pivotArea type="data" outline="0" fieldPosition="0">
        <references count="2">
          <reference field="4294967294" count="1" selected="0">
            <x v="0"/>
          </reference>
          <reference field="7" count="1" selected="0">
            <x v="11"/>
          </reference>
        </references>
      </pivotArea>
    </chartFormat>
    <chartFormat chart="14" format="55">
      <pivotArea type="data" outline="0" fieldPosition="0">
        <references count="2">
          <reference field="4294967294" count="1" selected="0">
            <x v="0"/>
          </reference>
          <reference field="7" count="1" selected="0">
            <x v="3"/>
          </reference>
        </references>
      </pivotArea>
    </chartFormat>
    <chartFormat chart="14" format="56" series="1">
      <pivotArea type="data" outline="0" fieldPosition="0">
        <references count="1">
          <reference field="4294967294" count="1" selected="0">
            <x v="1"/>
          </reference>
        </references>
      </pivotArea>
    </chartFormat>
    <chartFormat chart="14" format="57">
      <pivotArea type="data" outline="0" fieldPosition="0">
        <references count="2">
          <reference field="4294967294" count="1" selected="0">
            <x v="1"/>
          </reference>
          <reference field="7" count="1" selected="0">
            <x v="11"/>
          </reference>
        </references>
      </pivotArea>
    </chartFormat>
    <chartFormat chart="14" format="58">
      <pivotArea type="data" outline="0" fieldPosition="0">
        <references count="2">
          <reference field="4294967294" count="1" selected="0">
            <x v="1"/>
          </reference>
          <reference field="7" count="1" selected="0">
            <x v="3"/>
          </reference>
        </references>
      </pivotArea>
    </chartFormat>
    <chartFormat chart="14" format="59">
      <pivotArea type="data" outline="0" fieldPosition="0">
        <references count="2">
          <reference field="4294967294" count="1" selected="0">
            <x v="1"/>
          </reference>
          <reference field="7" count="1" selected="0">
            <x v="2"/>
          </reference>
        </references>
      </pivotArea>
    </chartFormat>
    <chartFormat chart="14" format="60">
      <pivotArea type="data" outline="0" fieldPosition="0">
        <references count="2">
          <reference field="4294967294" count="1" selected="0">
            <x v="1"/>
          </reference>
          <reference field="7" count="1" selected="0">
            <x v="0"/>
          </reference>
        </references>
      </pivotArea>
    </chartFormat>
    <chartFormat chart="14" format="61">
      <pivotArea type="data" outline="0" fieldPosition="0">
        <references count="2">
          <reference field="4294967294" count="1" selected="0">
            <x v="1"/>
          </reference>
          <reference field="7" count="1" selected="0">
            <x v="12"/>
          </reference>
        </references>
      </pivotArea>
    </chartFormat>
    <chartFormat chart="14" format="62">
      <pivotArea type="data" outline="0" fieldPosition="0">
        <references count="2">
          <reference field="4294967294" count="1" selected="0">
            <x v="1"/>
          </reference>
          <reference field="7" count="1" selected="0">
            <x v="14"/>
          </reference>
        </references>
      </pivotArea>
    </chartFormat>
    <chartFormat chart="14" format="63">
      <pivotArea type="data" outline="0" fieldPosition="0">
        <references count="2">
          <reference field="4294967294" count="1" selected="0">
            <x v="1"/>
          </reference>
          <reference field="7" count="1" selected="0">
            <x v="1"/>
          </reference>
        </references>
      </pivotArea>
    </chartFormat>
    <chartFormat chart="14" format="64">
      <pivotArea type="data" outline="0" fieldPosition="0">
        <references count="2">
          <reference field="4294967294" count="1" selected="0">
            <x v="1"/>
          </reference>
          <reference field="7" count="1" selected="0">
            <x v="9"/>
          </reference>
        </references>
      </pivotArea>
    </chartFormat>
    <chartFormat chart="14" format="65">
      <pivotArea type="data" outline="0" fieldPosition="0">
        <references count="2">
          <reference field="4294967294" count="1" selected="0">
            <x v="1"/>
          </reference>
          <reference field="7"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A6572DF-E05F-451C-A209-4EFC8478AA67}" name="ship mode p"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6">
  <location ref="A12:B17"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pivotField axis="axisRow" showAll="0">
      <items count="5">
        <item x="2"/>
        <item x="3"/>
        <item x="1"/>
        <item x="0"/>
        <item t="default"/>
      </items>
    </pivotField>
    <pivotField showAll="0"/>
    <pivotField showAll="0">
      <items count="4">
        <item x="0"/>
        <item x="1"/>
        <item x="2"/>
        <item t="default"/>
      </items>
    </pivotField>
    <pivotField showAll="0"/>
    <pivotField showAll="0">
      <items count="4">
        <item x="1"/>
        <item x="2"/>
        <item x="0"/>
        <item t="default"/>
      </items>
    </pivotField>
    <pivotField showAll="0"/>
    <pivotField showAll="0" includeNewItemsInFilter="1" defaultSubtotal="0">
      <items count="49">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s>
    </pivotField>
    <pivotField showAll="0"/>
    <pivotField showAll="0"/>
    <pivotField showAll="0"/>
    <pivotField showAll="0"/>
    <pivotField showAll="0"/>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dataField="1" showAll="0"/>
    <pivotField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4"/>
  </rowFields>
  <rowItems count="5">
    <i>
      <x/>
    </i>
    <i>
      <x v="1"/>
    </i>
    <i>
      <x v="2"/>
    </i>
    <i>
      <x v="3"/>
    </i>
    <i t="grand">
      <x/>
    </i>
  </rowItems>
  <colItems count="1">
    <i/>
  </colItems>
  <dataFields count="1">
    <dataField name="Sum of Profit" fld="25" baseField="0" baseItem="0"/>
  </dataFields>
  <chartFormats count="7">
    <chartFormat chart="7" format="0"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 chart="15" format="6" series="1">
      <pivotArea type="data" outline="0" fieldPosition="0">
        <references count="1">
          <reference field="4294967294" count="1" selected="0">
            <x v="0"/>
          </reference>
        </references>
      </pivotArea>
    </chartFormat>
    <chartFormat chart="15" format="7">
      <pivotArea type="data" outline="0" fieldPosition="0">
        <references count="2">
          <reference field="4294967294" count="1" selected="0">
            <x v="0"/>
          </reference>
          <reference field="4" count="1" selected="0">
            <x v="0"/>
          </reference>
        </references>
      </pivotArea>
    </chartFormat>
    <chartFormat chart="15" format="8">
      <pivotArea type="data" outline="0" fieldPosition="0">
        <references count="2">
          <reference field="4294967294" count="1" selected="0">
            <x v="0"/>
          </reference>
          <reference field="4" count="1" selected="0">
            <x v="1"/>
          </reference>
        </references>
      </pivotArea>
    </chartFormat>
    <chartFormat chart="15" format="9">
      <pivotArea type="data" outline="0" fieldPosition="0">
        <references count="2">
          <reference field="4294967294" count="1" selected="0">
            <x v="0"/>
          </reference>
          <reference field="4" count="1" selected="0">
            <x v="2"/>
          </reference>
        </references>
      </pivotArea>
    </chartFormat>
    <chartFormat chart="15" format="10">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F7F95C9-7265-414C-B3BC-242387E9D2BB}" name="reg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7">
  <location ref="T77:U82"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showAll="0"/>
    <pivotField axis="axisRow"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13"/>
  </rowFields>
  <rowItems count="5">
    <i>
      <x v="3"/>
    </i>
    <i>
      <x v="1"/>
    </i>
    <i>
      <x v="2"/>
    </i>
    <i>
      <x/>
    </i>
    <i t="grand">
      <x/>
    </i>
  </rowItems>
  <colItems count="1">
    <i/>
  </colItems>
  <pageFields count="1">
    <pageField fld="15" item="1" hier="-1"/>
  </pageFields>
  <dataFields count="1">
    <dataField name="Sum of Sales" fld="27" baseField="0" baseItem="0"/>
  </dataFields>
  <chartFormats count="1">
    <chartFormat chart="3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4F74F89-C57E-4876-A2FA-1B9C3D933021}" name="regquan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1">
  <location ref="W77:X82"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showAll="0"/>
    <pivotField axis="axisRow"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13"/>
  </rowFields>
  <rowItems count="5">
    <i>
      <x v="3"/>
    </i>
    <i>
      <x v="1"/>
    </i>
    <i>
      <x/>
    </i>
    <i>
      <x v="2"/>
    </i>
    <i t="grand">
      <x/>
    </i>
  </rowItems>
  <colItems count="1">
    <i/>
  </colItems>
  <pageFields count="1">
    <pageField fld="15" item="1" hier="-1"/>
  </pageFields>
  <dataFields count="1">
    <dataField name="Sum of Quantity" fld="26" baseField="0" baseItem="0"/>
  </dataFields>
  <chartFormats count="1">
    <chartFormat chart="4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FE96A67-ECF3-4F25-96D3-1E91AC36D017}" name="cityquan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9">
  <location ref="Q101:R112"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axis="axisRow" showAll="0" measureFilter="1" sortType="ascending">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autoSortScope>
        <pivotArea dataOnly="0" outline="0" fieldPosition="0">
          <references count="1">
            <reference field="4294967294" count="1" selected="0">
              <x v="0"/>
            </reference>
          </references>
        </pivotArea>
      </autoSortScope>
    </pivotField>
    <pivotField showAll="0" measureFilter="1"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items count="5">
        <item x="3"/>
        <item x="0"/>
        <item x="2"/>
        <item x="1"/>
        <item t="default"/>
      </items>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9"/>
  </rowFields>
  <rowItems count="11">
    <i>
      <x v="342"/>
    </i>
    <i>
      <x v="49"/>
    </i>
    <i>
      <x v="215"/>
    </i>
    <i>
      <x v="94"/>
    </i>
    <i>
      <x v="375"/>
    </i>
    <i>
      <x v="437"/>
    </i>
    <i>
      <x v="329"/>
    </i>
    <i>
      <x v="452"/>
    </i>
    <i>
      <x v="438"/>
    </i>
    <i>
      <x v="266"/>
    </i>
    <i t="grand">
      <x/>
    </i>
  </rowItems>
  <colItems count="1">
    <i/>
  </colItems>
  <pageFields count="1">
    <pageField fld="15" item="1" hier="-1"/>
  </pageFields>
  <dataFields count="1">
    <dataField name="Sum of Quantity" fld="26" baseField="0" baseItem="0"/>
  </dataFields>
  <chartFormats count="4">
    <chartFormat chart="50" format="0" series="1">
      <pivotArea type="data" outline="0" fieldPosition="0">
        <references count="1">
          <reference field="4294967294" count="1" selected="0">
            <x v="0"/>
          </reference>
        </references>
      </pivotArea>
    </chartFormat>
    <chartFormat chart="52" format="2" series="1">
      <pivotArea type="data" outline="0" fieldPosition="0">
        <references count="1">
          <reference field="4294967294" count="1" selected="0">
            <x v="0"/>
          </reference>
        </references>
      </pivotArea>
    </chartFormat>
    <chartFormat chart="56" format="0" series="1">
      <pivotArea type="data" outline="0" fieldPosition="0">
        <references count="1">
          <reference field="4294967294" count="1" selected="0">
            <x v="0"/>
          </reference>
        </references>
      </pivotArea>
    </chartFormat>
    <chartFormat chart="5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7" iMeasureFld="0">
      <autoFilter ref="A1">
        <filterColumn colId="0">
          <top10 val="10" filterVal="10"/>
        </filterColumn>
      </autoFilter>
    </filter>
    <filter fld="10"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8E71B28-B174-4CE1-A4F4-3083CCD4D6C9}" name="bottom profi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Y4:Z10"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pivotField showAll="0"/>
    <pivotField showAll="0"/>
    <pivotField showAll="0">
      <items count="4">
        <item x="0"/>
        <item x="1"/>
        <item x="2"/>
        <item t="default"/>
      </items>
    </pivotField>
    <pivotField showAll="0"/>
    <pivotField showAll="0">
      <items count="4">
        <item x="1"/>
        <item x="2"/>
        <item x="0"/>
        <item t="default"/>
      </items>
    </pivotField>
    <pivotField showAll="0"/>
    <pivotField axis="axisRow" showAll="0" measureFilter="1"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dataField="1" showAll="0"/>
    <pivotField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10"/>
  </rowFields>
  <rowItems count="6">
    <i>
      <x v="7"/>
    </i>
    <i>
      <x v="15"/>
    </i>
    <i>
      <x v="12"/>
    </i>
    <i>
      <x v="37"/>
    </i>
    <i>
      <x v="17"/>
    </i>
    <i t="grand">
      <x/>
    </i>
  </rowItems>
  <colItems count="1">
    <i/>
  </colItems>
  <dataFields count="1">
    <dataField name="Profit " fld="25" baseField="10" baseItem="0"/>
  </dataFields>
  <chartFormats count="2">
    <chartFormat chart="19" format="1"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DF958AE-9FD9-452C-9A47-8150FE17EA02}" name="%ret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1">
  <location ref="B81:C84"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sortType="ascending">
      <items count="18">
        <item x="8"/>
        <item x="12"/>
        <item x="6"/>
        <item x="2"/>
        <item x="14"/>
        <item x="5"/>
        <item x="16"/>
        <item x="7"/>
        <item x="4"/>
        <item x="9"/>
        <item x="10"/>
        <item x="13"/>
        <item x="3"/>
        <item x="0"/>
        <item x="11"/>
        <item x="15"/>
        <item x="1"/>
        <item t="default"/>
      </items>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showAll="0" measureFilter="1" sortType="ascending">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autoSortScope>
        <pivotArea dataOnly="0" outline="0" fieldPosition="0">
          <references count="1">
            <reference field="4294967294" count="1" selected="0">
              <x v="0"/>
            </reference>
          </references>
        </pivotArea>
      </autoSortScope>
    </pivotField>
    <pivotField showAll="0"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items count="5">
        <item x="3"/>
        <item x="0"/>
        <item x="2"/>
        <item x="1"/>
        <item t="default"/>
      </items>
    </pivotField>
    <pivotField showAll="0"/>
    <pivotField axis="axisRow"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3">
    <i>
      <x/>
    </i>
    <i>
      <x v="1"/>
    </i>
    <i t="grand">
      <x/>
    </i>
  </rowItems>
  <colItems count="1">
    <i/>
  </colItems>
  <dataFields count="1">
    <dataField name="%Sales" fld="27" showDataAs="percentOfTotal" baseField="15" baseItem="0" numFmtId="10"/>
  </dataFields>
  <chartFormats count="7">
    <chartFormat chart="12" format="0" series="1">
      <pivotArea type="data" outline="0" fieldPosition="0">
        <references count="1">
          <reference field="4294967294" count="1" selected="0">
            <x v="0"/>
          </reference>
        </references>
      </pivotArea>
    </chartFormat>
    <chartFormat chart="14" format="38"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30" format="13" series="1">
      <pivotArea type="data" outline="0" fieldPosition="0">
        <references count="1">
          <reference field="4294967294" count="1" selected="0">
            <x v="0"/>
          </reference>
        </references>
      </pivotArea>
    </chartFormat>
    <chartFormat chart="30" format="14">
      <pivotArea type="data" outline="0" fieldPosition="0">
        <references count="2">
          <reference field="4294967294" count="1" selected="0">
            <x v="0"/>
          </reference>
          <reference field="15" count="1" selected="0">
            <x v="0"/>
          </reference>
        </references>
      </pivotArea>
    </chartFormat>
    <chartFormat chart="30" format="15">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filters count="1">
    <filter fld="9"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3FE51D9-C352-421E-A4B8-792FCD6D49D2}" name="CustQuan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0">
  <location ref="W101:X112"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axis="axisRow" showAll="0" measureFilter="1" sortType="ascending">
      <items count="794">
        <item x="453"/>
        <item x="160"/>
        <item x="758"/>
        <item x="669"/>
        <item x="488"/>
        <item x="331"/>
        <item x="39"/>
        <item x="241"/>
        <item x="759"/>
        <item x="526"/>
        <item x="591"/>
        <item x="293"/>
        <item x="611"/>
        <item x="459"/>
        <item x="131"/>
        <item x="297"/>
        <item x="237"/>
        <item x="37"/>
        <item x="724"/>
        <item x="426"/>
        <item x="292"/>
        <item x="706"/>
        <item x="649"/>
        <item x="327"/>
        <item x="313"/>
        <item x="266"/>
        <item x="478"/>
        <item x="306"/>
        <item x="140"/>
        <item x="697"/>
        <item x="653"/>
        <item x="466"/>
        <item x="554"/>
        <item x="176"/>
        <item x="482"/>
        <item x="236"/>
        <item x="20"/>
        <item x="764"/>
        <item x="493"/>
        <item x="181"/>
        <item x="535"/>
        <item x="19"/>
        <item x="410"/>
        <item x="748"/>
        <item x="643"/>
        <item x="489"/>
        <item x="419"/>
        <item x="291"/>
        <item x="422"/>
        <item x="432"/>
        <item x="578"/>
        <item x="107"/>
        <item x="89"/>
        <item x="757"/>
        <item x="114"/>
        <item x="624"/>
        <item x="32"/>
        <item x="700"/>
        <item x="52"/>
        <item x="588"/>
        <item x="73"/>
        <item x="661"/>
        <item x="468"/>
        <item x="157"/>
        <item x="122"/>
        <item x="528"/>
        <item x="397"/>
        <item x="510"/>
        <item x="467"/>
        <item x="712"/>
        <item x="5"/>
        <item x="494"/>
        <item x="366"/>
        <item x="563"/>
        <item x="161"/>
        <item x="384"/>
        <item x="685"/>
        <item x="128"/>
        <item x="699"/>
        <item x="121"/>
        <item x="41"/>
        <item x="21"/>
        <item x="546"/>
        <item x="270"/>
        <item x="428"/>
        <item x="458"/>
        <item x="519"/>
        <item x="600"/>
        <item x="741"/>
        <item x="708"/>
        <item x="523"/>
        <item x="658"/>
        <item x="99"/>
        <item x="713"/>
        <item x="641"/>
        <item x="379"/>
        <item x="590"/>
        <item x="375"/>
        <item x="698"/>
        <item x="391"/>
        <item x="57"/>
        <item x="66"/>
        <item x="564"/>
        <item x="696"/>
        <item x="555"/>
        <item x="83"/>
        <item x="475"/>
        <item x="450"/>
        <item x="452"/>
        <item x="267"/>
        <item x="271"/>
        <item x="230"/>
        <item x="286"/>
        <item x="183"/>
        <item x="621"/>
        <item x="506"/>
        <item x="45"/>
        <item x="737"/>
        <item x="90"/>
        <item x="607"/>
        <item x="284"/>
        <item x="311"/>
        <item x="256"/>
        <item x="766"/>
        <item x="786"/>
        <item x="341"/>
        <item x="425"/>
        <item x="665"/>
        <item x="674"/>
        <item x="522"/>
        <item x="701"/>
        <item x="376"/>
        <item x="735"/>
        <item x="315"/>
        <item x="688"/>
        <item x="693"/>
        <item x="609"/>
        <item x="283"/>
        <item x="357"/>
        <item x="557"/>
        <item x="205"/>
        <item x="398"/>
        <item x="719"/>
        <item x="116"/>
        <item x="536"/>
        <item x="164"/>
        <item x="49"/>
        <item x="702"/>
        <item x="23"/>
        <item x="295"/>
        <item x="771"/>
        <item x="447"/>
        <item x="785"/>
        <item x="63"/>
        <item x="558"/>
        <item x="111"/>
        <item x="749"/>
        <item x="619"/>
        <item x="287"/>
        <item x="723"/>
        <item x="672"/>
        <item x="344"/>
        <item x="789"/>
        <item x="755"/>
        <item x="622"/>
        <item x="9"/>
        <item x="762"/>
        <item x="533"/>
        <item x="784"/>
        <item x="188"/>
        <item x="703"/>
        <item x="82"/>
        <item x="258"/>
        <item x="136"/>
        <item x="356"/>
        <item x="652"/>
        <item x="460"/>
        <item x="570"/>
        <item x="714"/>
        <item x="48"/>
        <item x="517"/>
        <item x="573"/>
        <item x="69"/>
        <item x="393"/>
        <item x="383"/>
        <item x="732"/>
        <item x="623"/>
        <item x="400"/>
        <item x="417"/>
        <item x="409"/>
        <item x="548"/>
        <item x="559"/>
        <item x="108"/>
        <item x="584"/>
        <item x="11"/>
        <item x="16"/>
        <item x="654"/>
        <item x="495"/>
        <item x="54"/>
        <item x="490"/>
        <item x="155"/>
        <item x="709"/>
        <item x="60"/>
        <item x="30"/>
        <item x="576"/>
        <item x="631"/>
        <item x="539"/>
        <item x="454"/>
        <item x="512"/>
        <item x="148"/>
        <item x="333"/>
        <item x="245"/>
        <item x="684"/>
        <item x="476"/>
        <item x="194"/>
        <item x="113"/>
        <item x="93"/>
        <item x="88"/>
        <item x="380"/>
        <item x="104"/>
        <item x="571"/>
        <item x="212"/>
        <item x="14"/>
        <item x="0"/>
        <item x="91"/>
        <item x="625"/>
        <item x="413"/>
        <item x="110"/>
        <item x="178"/>
        <item x="257"/>
        <item x="323"/>
        <item x="676"/>
        <item x="142"/>
        <item x="43"/>
        <item x="744"/>
        <item x="169"/>
        <item x="518"/>
        <item x="216"/>
        <item x="337"/>
        <item x="364"/>
        <item x="608"/>
        <item x="614"/>
        <item x="62"/>
        <item x="72"/>
        <item x="213"/>
        <item x="1"/>
        <item x="106"/>
        <item x="722"/>
        <item x="620"/>
        <item x="374"/>
        <item x="544"/>
        <item x="145"/>
        <item x="586"/>
        <item x="55"/>
        <item x="424"/>
        <item x="617"/>
        <item x="129"/>
        <item x="130"/>
        <item x="647"/>
        <item x="347"/>
        <item x="244"/>
        <item x="97"/>
        <item x="599"/>
        <item x="750"/>
        <item x="31"/>
        <item x="386"/>
        <item x="470"/>
        <item x="167"/>
        <item x="382"/>
        <item x="289"/>
        <item x="105"/>
        <item x="695"/>
        <item x="562"/>
        <item x="10"/>
        <item x="524"/>
        <item x="76"/>
        <item x="38"/>
        <item x="74"/>
        <item x="655"/>
        <item x="175"/>
        <item x="473"/>
        <item x="552"/>
        <item x="26"/>
        <item x="13"/>
        <item x="240"/>
        <item x="328"/>
        <item x="368"/>
        <item x="566"/>
        <item x="666"/>
        <item x="529"/>
        <item x="585"/>
        <item x="602"/>
        <item x="166"/>
        <item x="415"/>
        <item x="464"/>
        <item x="377"/>
        <item x="260"/>
        <item x="630"/>
        <item x="401"/>
        <item x="225"/>
        <item x="387"/>
        <item x="92"/>
        <item x="46"/>
        <item x="650"/>
        <item x="147"/>
        <item x="259"/>
        <item x="505"/>
        <item x="485"/>
        <item x="84"/>
        <item x="694"/>
        <item x="42"/>
        <item x="36"/>
        <item x="294"/>
        <item x="320"/>
        <item x="360"/>
        <item x="560"/>
        <item x="549"/>
        <item x="209"/>
        <item x="727"/>
        <item x="231"/>
        <item x="281"/>
        <item x="404"/>
        <item x="303"/>
        <item x="534"/>
        <item x="414"/>
        <item x="423"/>
        <item x="479"/>
        <item x="543"/>
        <item x="777"/>
        <item x="276"/>
        <item x="628"/>
        <item x="457"/>
        <item x="353"/>
        <item x="501"/>
        <item x="282"/>
        <item x="33"/>
        <item x="220"/>
        <item x="408"/>
        <item x="451"/>
        <item x="406"/>
        <item x="369"/>
        <item x="80"/>
        <item x="77"/>
        <item x="686"/>
        <item x="190"/>
        <item x="515"/>
        <item x="747"/>
        <item x="645"/>
        <item x="767"/>
        <item x="59"/>
        <item x="151"/>
        <item x="173"/>
        <item x="730"/>
        <item x="765"/>
        <item x="3"/>
        <item x="632"/>
        <item x="618"/>
        <item x="775"/>
        <item x="603"/>
        <item x="469"/>
        <item x="773"/>
        <item x="601"/>
        <item x="102"/>
        <item x="581"/>
        <item x="197"/>
        <item x="50"/>
        <item x="316"/>
        <item x="332"/>
        <item x="596"/>
        <item x="644"/>
        <item x="751"/>
        <item x="659"/>
        <item x="604"/>
        <item x="143"/>
        <item x="427"/>
        <item x="4"/>
        <item x="734"/>
        <item x="715"/>
        <item x="783"/>
        <item x="273"/>
        <item x="444"/>
        <item x="402"/>
        <item x="545"/>
        <item x="112"/>
        <item x="635"/>
        <item x="68"/>
        <item x="542"/>
        <item x="135"/>
        <item x="583"/>
        <item x="416"/>
        <item x="233"/>
        <item x="234"/>
        <item x="553"/>
        <item x="440"/>
        <item x="309"/>
        <item x="720"/>
        <item x="324"/>
        <item x="530"/>
        <item x="733"/>
        <item x="29"/>
        <item x="471"/>
        <item x="567"/>
        <item x="243"/>
        <item x="561"/>
        <item x="565"/>
        <item x="395"/>
        <item x="219"/>
        <item x="165"/>
        <item x="207"/>
        <item x="726"/>
        <item x="616"/>
        <item x="477"/>
        <item x="657"/>
        <item x="568"/>
        <item x="25"/>
        <item x="497"/>
        <item x="508"/>
        <item x="326"/>
        <item x="680"/>
        <item x="44"/>
        <item x="373"/>
        <item x="159"/>
        <item x="204"/>
        <item x="339"/>
        <item x="330"/>
        <item x="582"/>
        <item x="149"/>
        <item x="541"/>
        <item x="152"/>
        <item x="421"/>
        <item x="191"/>
        <item x="264"/>
        <item x="367"/>
        <item x="483"/>
        <item x="612"/>
        <item x="141"/>
        <item x="394"/>
        <item x="302"/>
        <item x="317"/>
        <item x="753"/>
        <item x="34"/>
        <item x="412"/>
        <item x="338"/>
        <item x="305"/>
        <item x="496"/>
        <item x="95"/>
        <item x="6"/>
        <item x="718"/>
        <item x="199"/>
        <item x="277"/>
        <item x="100"/>
        <item x="736"/>
        <item x="7"/>
        <item x="47"/>
        <item x="345"/>
        <item x="763"/>
        <item x="671"/>
        <item x="127"/>
        <item x="119"/>
        <item x="321"/>
        <item x="117"/>
        <item x="589"/>
        <item x="579"/>
        <item x="362"/>
        <item x="770"/>
        <item x="263"/>
        <item x="587"/>
        <item x="123"/>
        <item x="179"/>
        <item x="61"/>
        <item x="486"/>
        <item x="705"/>
        <item x="678"/>
        <item x="153"/>
        <item x="35"/>
        <item x="156"/>
        <item x="550"/>
        <item x="124"/>
        <item x="177"/>
        <item x="189"/>
        <item x="314"/>
        <item x="261"/>
        <item x="109"/>
        <item x="101"/>
        <item x="193"/>
        <item x="446"/>
        <item x="520"/>
        <item x="594"/>
        <item x="168"/>
        <item x="214"/>
        <item x="648"/>
        <item x="232"/>
        <item x="269"/>
        <item x="389"/>
        <item x="67"/>
        <item x="335"/>
        <item x="420"/>
        <item x="433"/>
        <item x="227"/>
        <item x="296"/>
        <item x="342"/>
        <item x="198"/>
        <item x="254"/>
        <item x="15"/>
        <item x="285"/>
        <item x="58"/>
        <item x="682"/>
        <item x="507"/>
        <item x="514"/>
        <item x="725"/>
        <item x="126"/>
        <item x="381"/>
        <item x="334"/>
        <item x="262"/>
        <item x="538"/>
        <item x="717"/>
        <item x="206"/>
        <item x="252"/>
        <item x="633"/>
        <item x="556"/>
        <item x="351"/>
        <item x="472"/>
        <item x="769"/>
        <item x="53"/>
        <item x="203"/>
        <item x="491"/>
        <item x="17"/>
        <item x="235"/>
        <item x="791"/>
        <item x="577"/>
        <item x="192"/>
        <item x="325"/>
        <item x="196"/>
        <item x="442"/>
        <item x="778"/>
        <item x="133"/>
        <item x="683"/>
        <item x="399"/>
        <item x="24"/>
        <item x="780"/>
        <item x="329"/>
        <item x="363"/>
        <item x="788"/>
        <item x="208"/>
        <item x="346"/>
        <item x="781"/>
        <item x="51"/>
        <item x="200"/>
        <item x="438"/>
        <item x="640"/>
        <item x="598"/>
        <item x="79"/>
        <item x="756"/>
        <item x="172"/>
        <item x="146"/>
        <item x="8"/>
        <item x="115"/>
        <item x="288"/>
        <item x="372"/>
        <item x="354"/>
        <item x="185"/>
        <item x="144"/>
        <item x="322"/>
        <item x="2"/>
        <item x="595"/>
        <item x="743"/>
        <item x="690"/>
        <item x="170"/>
        <item x="81"/>
        <item x="660"/>
        <item x="449"/>
        <item x="527"/>
        <item x="138"/>
        <item x="516"/>
        <item x="484"/>
        <item x="268"/>
        <item x="646"/>
        <item x="613"/>
        <item x="85"/>
        <item x="228"/>
        <item x="569"/>
        <item x="441"/>
        <item x="280"/>
        <item x="656"/>
        <item x="779"/>
        <item x="664"/>
        <item x="120"/>
        <item x="355"/>
        <item x="435"/>
        <item x="222"/>
        <item x="361"/>
        <item x="56"/>
        <item x="71"/>
        <item x="525"/>
        <item x="201"/>
        <item x="278"/>
        <item x="638"/>
        <item x="492"/>
        <item x="675"/>
        <item x="248"/>
        <item x="265"/>
        <item x="358"/>
        <item x="434"/>
        <item x="78"/>
        <item x="772"/>
        <item x="300"/>
        <item x="513"/>
        <item x="761"/>
        <item x="96"/>
        <item x="537"/>
        <item x="605"/>
        <item x="150"/>
        <item x="436"/>
        <item x="728"/>
        <item x="503"/>
        <item x="290"/>
        <item x="465"/>
        <item x="461"/>
        <item x="687"/>
        <item x="760"/>
        <item x="487"/>
        <item x="249"/>
        <item x="716"/>
        <item x="378"/>
        <item x="217"/>
        <item x="509"/>
        <item x="782"/>
        <item x="521"/>
        <item x="502"/>
        <item x="202"/>
        <item x="103"/>
        <item x="134"/>
        <item x="439"/>
        <item x="275"/>
        <item x="610"/>
        <item x="574"/>
        <item x="768"/>
        <item x="504"/>
        <item x="572"/>
        <item x="343"/>
        <item x="137"/>
        <item x="86"/>
        <item x="662"/>
        <item x="481"/>
        <item x="754"/>
        <item x="597"/>
        <item x="94"/>
        <item x="182"/>
        <item x="790"/>
        <item x="87"/>
        <item x="677"/>
        <item x="396"/>
        <item x="429"/>
        <item x="371"/>
        <item x="247"/>
        <item x="627"/>
        <item x="710"/>
        <item x="301"/>
        <item x="437"/>
        <item x="28"/>
        <item x="221"/>
        <item x="531"/>
        <item x="180"/>
        <item x="667"/>
        <item x="707"/>
        <item x="431"/>
        <item x="226"/>
        <item x="70"/>
        <item x="634"/>
        <item x="158"/>
        <item x="692"/>
        <item x="195"/>
        <item x="480"/>
        <item x="540"/>
        <item x="218"/>
        <item x="255"/>
        <item x="774"/>
        <item x="215"/>
        <item x="403"/>
        <item x="663"/>
        <item x="711"/>
        <item x="407"/>
        <item x="298"/>
        <item x="740"/>
        <item x="238"/>
        <item x="154"/>
        <item x="418"/>
        <item x="689"/>
        <item x="742"/>
        <item x="307"/>
        <item x="318"/>
        <item x="184"/>
        <item x="272"/>
        <item x="390"/>
        <item x="547"/>
        <item x="670"/>
        <item x="187"/>
        <item x="22"/>
        <item x="370"/>
        <item x="253"/>
        <item x="98"/>
        <item x="242"/>
        <item x="606"/>
        <item x="359"/>
        <item x="443"/>
        <item x="229"/>
        <item x="64"/>
        <item x="250"/>
        <item x="125"/>
        <item x="636"/>
        <item x="463"/>
        <item x="445"/>
        <item x="593"/>
        <item x="352"/>
        <item x="340"/>
        <item x="349"/>
        <item x="651"/>
        <item x="12"/>
        <item x="681"/>
        <item x="615"/>
        <item x="336"/>
        <item x="704"/>
        <item x="211"/>
        <item x="679"/>
        <item x="752"/>
        <item x="745"/>
        <item x="350"/>
        <item x="738"/>
        <item x="239"/>
        <item x="532"/>
        <item x="246"/>
        <item x="308"/>
        <item x="462"/>
        <item x="18"/>
        <item x="388"/>
        <item x="721"/>
        <item x="299"/>
        <item x="792"/>
        <item x="456"/>
        <item x="430"/>
        <item x="592"/>
        <item x="787"/>
        <item x="668"/>
        <item x="65"/>
        <item x="499"/>
        <item x="224"/>
        <item x="500"/>
        <item x="174"/>
        <item x="304"/>
        <item x="691"/>
        <item x="312"/>
        <item x="392"/>
        <item x="575"/>
        <item x="319"/>
        <item x="385"/>
        <item x="731"/>
        <item x="27"/>
        <item x="746"/>
        <item x="132"/>
        <item x="639"/>
        <item x="139"/>
        <item x="637"/>
        <item x="673"/>
        <item x="776"/>
        <item x="348"/>
        <item x="251"/>
        <item x="455"/>
        <item x="163"/>
        <item x="551"/>
        <item x="498"/>
        <item x="739"/>
        <item x="405"/>
        <item x="365"/>
        <item x="310"/>
        <item x="642"/>
        <item x="274"/>
        <item x="511"/>
        <item x="448"/>
        <item x="162"/>
        <item x="629"/>
        <item x="580"/>
        <item x="118"/>
        <item x="186"/>
        <item x="474"/>
        <item x="40"/>
        <item x="75"/>
        <item x="729"/>
        <item x="223"/>
        <item x="171"/>
        <item x="626"/>
        <item x="210"/>
        <item x="279"/>
        <item x="411"/>
        <item t="default"/>
      </items>
      <autoSortScope>
        <pivotArea dataOnly="0" outline="0" fieldPosition="0">
          <references count="1">
            <reference field="4294967294" count="1" selected="0">
              <x v="0"/>
            </reference>
          </references>
        </pivotArea>
      </autoSortScope>
    </pivotField>
    <pivotField showAll="0">
      <items count="5">
        <item x="3"/>
        <item x="0"/>
        <item x="2"/>
        <item x="1"/>
        <item t="default"/>
      </items>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12"/>
  </rowFields>
  <rowItems count="11">
    <i>
      <x v="199"/>
    </i>
    <i>
      <x v="113"/>
    </i>
    <i>
      <x v="190"/>
    </i>
    <i>
      <x v="379"/>
    </i>
    <i>
      <x v="169"/>
    </i>
    <i>
      <x v="457"/>
    </i>
    <i>
      <x v="787"/>
    </i>
    <i>
      <x v="735"/>
    </i>
    <i>
      <x v="689"/>
    </i>
    <i>
      <x v="52"/>
    </i>
    <i t="grand">
      <x/>
    </i>
  </rowItems>
  <colItems count="1">
    <i/>
  </colItems>
  <pageFields count="1">
    <pageField fld="15" item="1" hier="-1"/>
  </pageFields>
  <dataFields count="1">
    <dataField name="Sum of Quantity" fld="26" baseField="0" baseItem="0"/>
  </dataFields>
  <chartFormats count="1">
    <chartFormat chart="5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count" evalOrder="-1" id="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107BA1C-7756-4477-8512-4BDF10DD1B4A}" name="ship status p"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4:B8" firstHeaderRow="1" firstDataRow="1" firstDataCol="1"/>
  <pivotFields count="30">
    <pivotField showAll="0"/>
    <pivotField axis="axisRow" showAll="0">
      <items count="4">
        <item x="1"/>
        <item x="2"/>
        <item x="0"/>
        <item t="default"/>
      </items>
    </pivotField>
    <pivotField numFmtId="14" showAll="0">
      <items count="15">
        <item x="0"/>
        <item x="1"/>
        <item x="2"/>
        <item x="3"/>
        <item x="4"/>
        <item x="5"/>
        <item x="6"/>
        <item x="7"/>
        <item x="8"/>
        <item x="9"/>
        <item x="10"/>
        <item x="11"/>
        <item x="12"/>
        <item x="13"/>
        <item t="default"/>
      </items>
    </pivotField>
    <pivotField numFmtId="1" showAll="0"/>
    <pivotField showAll="0"/>
    <pivotField showAll="0"/>
    <pivotField showAll="0">
      <items count="4">
        <item x="0"/>
        <item x="1"/>
        <item x="2"/>
        <item t="default"/>
      </items>
    </pivotField>
    <pivotField showAll="0"/>
    <pivotField showAll="0">
      <items count="4">
        <item x="1"/>
        <item x="2"/>
        <item x="0"/>
        <item t="default"/>
      </items>
    </pivotField>
    <pivotField showAll="0"/>
    <pivotField showAll="0" includeNewItemsInFilter="1" defaultSubtotal="0">
      <items count="49">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s>
    </pivotField>
    <pivotField showAll="0"/>
    <pivotField showAll="0"/>
    <pivotField showAll="0"/>
    <pivotField showAll="0"/>
    <pivotField showAll="0"/>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dataField="1" showAll="0"/>
    <pivotField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1"/>
  </rowFields>
  <rowItems count="4">
    <i>
      <x/>
    </i>
    <i>
      <x v="1"/>
    </i>
    <i>
      <x v="2"/>
    </i>
    <i t="grand">
      <x/>
    </i>
  </rowItems>
  <colItems count="1">
    <i/>
  </colItems>
  <dataFields count="1">
    <dataField name="Sum of Profit" fld="25" baseField="0" baseItem="0"/>
  </dataFields>
  <chartFormats count="4">
    <chartFormat chart="9" format="5" series="1">
      <pivotArea type="data" outline="0" fieldPosition="0">
        <references count="1">
          <reference field="4294967294" count="1" selected="0">
            <x v="0"/>
          </reference>
        </references>
      </pivotArea>
    </chartFormat>
    <chartFormat chart="9" format="6">
      <pivotArea type="data" outline="0" fieldPosition="0">
        <references count="2">
          <reference field="4294967294" count="1" selected="0">
            <x v="0"/>
          </reference>
          <reference field="1" count="1" selected="0">
            <x v="0"/>
          </reference>
        </references>
      </pivotArea>
    </chartFormat>
    <chartFormat chart="9" format="7">
      <pivotArea type="data" outline="0" fieldPosition="0">
        <references count="2">
          <reference field="4294967294" count="1" selected="0">
            <x v="0"/>
          </reference>
          <reference field="1" count="1" selected="0">
            <x v="1"/>
          </reference>
        </references>
      </pivotArea>
    </chartFormat>
    <chartFormat chart="9" format="8">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02D64C9-84EB-4093-B690-A4162010DFC5}" name="top 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P3:Q9"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pivotField showAll="0"/>
    <pivotField showAll="0"/>
    <pivotField showAll="0">
      <items count="4">
        <item x="0"/>
        <item x="1"/>
        <item x="2"/>
        <item t="default"/>
      </items>
    </pivotField>
    <pivotField showAll="0" sortType="ascending">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showAll="0" measureFilter="1" sortType="ascending">
      <autoSortScope>
        <pivotArea dataOnly="0" outline="0" fieldPosition="0">
          <references count="1">
            <reference field="4294967294" count="1" selected="0">
              <x v="0"/>
            </reference>
          </references>
        </pivotArea>
      </autoSortScope>
    </pivotField>
    <pivotField axis="axisRow" showAll="0" measureFilter="1"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10"/>
  </rowFields>
  <rowItems count="6">
    <i>
      <x v="12"/>
    </i>
    <i>
      <x v="3"/>
    </i>
    <i>
      <x v="7"/>
    </i>
    <i>
      <x v="18"/>
    </i>
    <i>
      <x v="45"/>
    </i>
    <i t="grand">
      <x/>
    </i>
  </rowItems>
  <colItems count="1">
    <i/>
  </colItems>
  <dataFields count="1">
    <dataField name="Sales " fld="27" baseField="10" baseItem="37"/>
  </dataFields>
  <chartFormats count="4">
    <chartFormat chart="12" format="0" series="1">
      <pivotArea type="data" outline="0" fieldPosition="0">
        <references count="1">
          <reference field="4294967294" count="1" selected="0">
            <x v="0"/>
          </reference>
        </references>
      </pivotArea>
    </chartFormat>
    <chartFormat chart="14" format="38"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0" type="count" evalOrder="-1" id="2" iMeasureFld="0">
      <autoFilter ref="A1">
        <filterColumn colId="0">
          <top10 val="5" filterVal="5"/>
        </filterColumn>
      </autoFilter>
    </filter>
    <filter fld="9"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DDAEB47-52EB-4949-9556-63D57A1B33ED}" name="subqua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1">
  <location ref="Q77:R88"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axis="axisRow" showAll="0" measureFilter="1" sortType="ascending">
      <items count="18">
        <item x="8"/>
        <item x="12"/>
        <item x="6"/>
        <item x="2"/>
        <item x="14"/>
        <item x="5"/>
        <item x="16"/>
        <item x="7"/>
        <item x="4"/>
        <item x="9"/>
        <item x="10"/>
        <item x="13"/>
        <item x="3"/>
        <item x="0"/>
        <item x="11"/>
        <item x="15"/>
        <item x="1"/>
        <item t="default"/>
      </items>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showAll="0" measureFilter="1" sortType="ascending">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autoSortScope>
        <pivotArea dataOnly="0" outline="0" fieldPosition="0">
          <references count="1">
            <reference field="4294967294" count="1" selected="0">
              <x v="0"/>
            </reference>
          </references>
        </pivotArea>
      </autoSortScope>
    </pivotField>
    <pivotField showAll="0"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items count="5">
        <item x="3"/>
        <item x="0"/>
        <item x="2"/>
        <item x="1"/>
        <item t="default"/>
      </items>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11">
    <i>
      <x v="9"/>
    </i>
    <i>
      <x v="3"/>
    </i>
    <i>
      <x v="1"/>
    </i>
    <i>
      <x/>
    </i>
    <i>
      <x v="11"/>
    </i>
    <i>
      <x v="14"/>
    </i>
    <i>
      <x v="16"/>
    </i>
    <i>
      <x v="6"/>
    </i>
    <i>
      <x v="5"/>
    </i>
    <i>
      <x v="13"/>
    </i>
    <i t="grand">
      <x/>
    </i>
  </rowItems>
  <colItems count="1">
    <i/>
  </colItems>
  <pageFields count="1">
    <pageField fld="15" item="1" hier="-1"/>
  </pageFields>
  <dataFields count="1">
    <dataField name="Sales " fld="27" baseField="15" baseItem="0"/>
  </dataFields>
  <chartFormats count="5">
    <chartFormat chart="12" format="0" series="1">
      <pivotArea type="data" outline="0" fieldPosition="0">
        <references count="1">
          <reference field="4294967294" count="1" selected="0">
            <x v="0"/>
          </reference>
        </references>
      </pivotArea>
    </chartFormat>
    <chartFormat chart="14" format="38"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3" iMeasureFld="0">
      <autoFilter ref="A1">
        <filterColumn colId="0">
          <top10 val="5" filterVal="5"/>
        </filterColumn>
      </autoFilter>
    </filter>
    <filter fld="7"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1F5C0CE-2D02-4203-99CA-4B684A012BDF}" name="catquan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2">
  <location ref="AC101:AD105"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axis="axisRow" showAll="0" sortType="descending">
      <items count="4">
        <item x="1"/>
        <item x="2"/>
        <item x="0"/>
        <item t="default"/>
      </items>
      <autoSortScope>
        <pivotArea dataOnly="0" outline="0" fieldPosition="0">
          <references count="1">
            <reference field="4294967294" count="1" selected="0">
              <x v="0"/>
            </reference>
          </references>
        </pivotArea>
      </autoSortScope>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showAll="0">
      <items count="794">
        <item x="453"/>
        <item x="160"/>
        <item x="758"/>
        <item x="669"/>
        <item x="488"/>
        <item x="331"/>
        <item x="39"/>
        <item x="241"/>
        <item x="759"/>
        <item x="526"/>
        <item x="591"/>
        <item x="293"/>
        <item x="611"/>
        <item x="459"/>
        <item x="131"/>
        <item x="297"/>
        <item x="237"/>
        <item x="37"/>
        <item x="724"/>
        <item x="426"/>
        <item x="292"/>
        <item x="706"/>
        <item x="649"/>
        <item x="327"/>
        <item x="313"/>
        <item x="266"/>
        <item x="478"/>
        <item x="306"/>
        <item x="140"/>
        <item x="697"/>
        <item x="653"/>
        <item x="466"/>
        <item x="554"/>
        <item x="176"/>
        <item x="482"/>
        <item x="236"/>
        <item x="20"/>
        <item x="764"/>
        <item x="493"/>
        <item x="181"/>
        <item x="535"/>
        <item x="19"/>
        <item x="410"/>
        <item x="748"/>
        <item x="643"/>
        <item x="489"/>
        <item x="419"/>
        <item x="291"/>
        <item x="422"/>
        <item x="432"/>
        <item x="578"/>
        <item x="107"/>
        <item x="89"/>
        <item x="757"/>
        <item x="114"/>
        <item x="624"/>
        <item x="32"/>
        <item x="700"/>
        <item x="52"/>
        <item x="588"/>
        <item x="73"/>
        <item x="661"/>
        <item x="468"/>
        <item x="157"/>
        <item x="122"/>
        <item x="528"/>
        <item x="397"/>
        <item x="510"/>
        <item x="467"/>
        <item x="712"/>
        <item x="5"/>
        <item x="494"/>
        <item x="366"/>
        <item x="563"/>
        <item x="161"/>
        <item x="384"/>
        <item x="685"/>
        <item x="128"/>
        <item x="699"/>
        <item x="121"/>
        <item x="41"/>
        <item x="21"/>
        <item x="546"/>
        <item x="270"/>
        <item x="428"/>
        <item x="458"/>
        <item x="519"/>
        <item x="600"/>
        <item x="741"/>
        <item x="708"/>
        <item x="523"/>
        <item x="658"/>
        <item x="99"/>
        <item x="713"/>
        <item x="641"/>
        <item x="379"/>
        <item x="590"/>
        <item x="375"/>
        <item x="698"/>
        <item x="391"/>
        <item x="57"/>
        <item x="66"/>
        <item x="564"/>
        <item x="696"/>
        <item x="555"/>
        <item x="83"/>
        <item x="475"/>
        <item x="450"/>
        <item x="452"/>
        <item x="267"/>
        <item x="271"/>
        <item x="230"/>
        <item x="286"/>
        <item x="183"/>
        <item x="621"/>
        <item x="506"/>
        <item x="45"/>
        <item x="737"/>
        <item x="90"/>
        <item x="607"/>
        <item x="284"/>
        <item x="311"/>
        <item x="256"/>
        <item x="766"/>
        <item x="786"/>
        <item x="341"/>
        <item x="425"/>
        <item x="665"/>
        <item x="674"/>
        <item x="522"/>
        <item x="701"/>
        <item x="376"/>
        <item x="735"/>
        <item x="315"/>
        <item x="688"/>
        <item x="693"/>
        <item x="609"/>
        <item x="283"/>
        <item x="357"/>
        <item x="557"/>
        <item x="205"/>
        <item x="398"/>
        <item x="719"/>
        <item x="116"/>
        <item x="536"/>
        <item x="164"/>
        <item x="49"/>
        <item x="702"/>
        <item x="23"/>
        <item x="295"/>
        <item x="771"/>
        <item x="447"/>
        <item x="785"/>
        <item x="63"/>
        <item x="558"/>
        <item x="111"/>
        <item x="749"/>
        <item x="619"/>
        <item x="287"/>
        <item x="723"/>
        <item x="672"/>
        <item x="344"/>
        <item x="789"/>
        <item x="755"/>
        <item x="622"/>
        <item x="9"/>
        <item x="762"/>
        <item x="533"/>
        <item x="784"/>
        <item x="188"/>
        <item x="703"/>
        <item x="82"/>
        <item x="258"/>
        <item x="136"/>
        <item x="356"/>
        <item x="652"/>
        <item x="460"/>
        <item x="570"/>
        <item x="714"/>
        <item x="48"/>
        <item x="517"/>
        <item x="573"/>
        <item x="69"/>
        <item x="393"/>
        <item x="383"/>
        <item x="732"/>
        <item x="623"/>
        <item x="400"/>
        <item x="417"/>
        <item x="409"/>
        <item x="548"/>
        <item x="559"/>
        <item x="108"/>
        <item x="584"/>
        <item x="11"/>
        <item x="16"/>
        <item x="654"/>
        <item x="495"/>
        <item x="54"/>
        <item x="490"/>
        <item x="155"/>
        <item x="709"/>
        <item x="60"/>
        <item x="30"/>
        <item x="576"/>
        <item x="631"/>
        <item x="539"/>
        <item x="454"/>
        <item x="512"/>
        <item x="148"/>
        <item x="333"/>
        <item x="245"/>
        <item x="684"/>
        <item x="476"/>
        <item x="194"/>
        <item x="113"/>
        <item x="93"/>
        <item x="88"/>
        <item x="380"/>
        <item x="104"/>
        <item x="571"/>
        <item x="212"/>
        <item x="14"/>
        <item x="0"/>
        <item x="91"/>
        <item x="625"/>
        <item x="413"/>
        <item x="110"/>
        <item x="178"/>
        <item x="257"/>
        <item x="323"/>
        <item x="676"/>
        <item x="142"/>
        <item x="43"/>
        <item x="744"/>
        <item x="169"/>
        <item x="518"/>
        <item x="216"/>
        <item x="337"/>
        <item x="364"/>
        <item x="608"/>
        <item x="614"/>
        <item x="62"/>
        <item x="72"/>
        <item x="213"/>
        <item x="1"/>
        <item x="106"/>
        <item x="722"/>
        <item x="620"/>
        <item x="374"/>
        <item x="544"/>
        <item x="145"/>
        <item x="586"/>
        <item x="55"/>
        <item x="424"/>
        <item x="617"/>
        <item x="129"/>
        <item x="130"/>
        <item x="647"/>
        <item x="347"/>
        <item x="244"/>
        <item x="97"/>
        <item x="599"/>
        <item x="750"/>
        <item x="31"/>
        <item x="386"/>
        <item x="470"/>
        <item x="167"/>
        <item x="382"/>
        <item x="289"/>
        <item x="105"/>
        <item x="695"/>
        <item x="562"/>
        <item x="10"/>
        <item x="524"/>
        <item x="76"/>
        <item x="38"/>
        <item x="74"/>
        <item x="655"/>
        <item x="175"/>
        <item x="473"/>
        <item x="552"/>
        <item x="26"/>
        <item x="13"/>
        <item x="240"/>
        <item x="328"/>
        <item x="368"/>
        <item x="566"/>
        <item x="666"/>
        <item x="529"/>
        <item x="585"/>
        <item x="602"/>
        <item x="166"/>
        <item x="415"/>
        <item x="464"/>
        <item x="377"/>
        <item x="260"/>
        <item x="630"/>
        <item x="401"/>
        <item x="225"/>
        <item x="387"/>
        <item x="92"/>
        <item x="46"/>
        <item x="650"/>
        <item x="147"/>
        <item x="259"/>
        <item x="505"/>
        <item x="485"/>
        <item x="84"/>
        <item x="694"/>
        <item x="42"/>
        <item x="36"/>
        <item x="294"/>
        <item x="320"/>
        <item x="360"/>
        <item x="560"/>
        <item x="549"/>
        <item x="209"/>
        <item x="727"/>
        <item x="231"/>
        <item x="281"/>
        <item x="404"/>
        <item x="303"/>
        <item x="534"/>
        <item x="414"/>
        <item x="423"/>
        <item x="479"/>
        <item x="543"/>
        <item x="777"/>
        <item x="276"/>
        <item x="628"/>
        <item x="457"/>
        <item x="353"/>
        <item x="501"/>
        <item x="282"/>
        <item x="33"/>
        <item x="220"/>
        <item x="408"/>
        <item x="451"/>
        <item x="406"/>
        <item x="369"/>
        <item x="80"/>
        <item x="77"/>
        <item x="686"/>
        <item x="190"/>
        <item x="515"/>
        <item x="747"/>
        <item x="645"/>
        <item x="767"/>
        <item x="59"/>
        <item x="151"/>
        <item x="173"/>
        <item x="730"/>
        <item x="765"/>
        <item x="3"/>
        <item x="632"/>
        <item x="618"/>
        <item x="775"/>
        <item x="603"/>
        <item x="469"/>
        <item x="773"/>
        <item x="601"/>
        <item x="102"/>
        <item x="581"/>
        <item x="197"/>
        <item x="50"/>
        <item x="316"/>
        <item x="332"/>
        <item x="596"/>
        <item x="644"/>
        <item x="751"/>
        <item x="659"/>
        <item x="604"/>
        <item x="143"/>
        <item x="427"/>
        <item x="4"/>
        <item x="734"/>
        <item x="715"/>
        <item x="783"/>
        <item x="273"/>
        <item x="444"/>
        <item x="402"/>
        <item x="545"/>
        <item x="112"/>
        <item x="635"/>
        <item x="68"/>
        <item x="542"/>
        <item x="135"/>
        <item x="583"/>
        <item x="416"/>
        <item x="233"/>
        <item x="234"/>
        <item x="553"/>
        <item x="440"/>
        <item x="309"/>
        <item x="720"/>
        <item x="324"/>
        <item x="530"/>
        <item x="733"/>
        <item x="29"/>
        <item x="471"/>
        <item x="567"/>
        <item x="243"/>
        <item x="561"/>
        <item x="565"/>
        <item x="395"/>
        <item x="219"/>
        <item x="165"/>
        <item x="207"/>
        <item x="726"/>
        <item x="616"/>
        <item x="477"/>
        <item x="657"/>
        <item x="568"/>
        <item x="25"/>
        <item x="497"/>
        <item x="508"/>
        <item x="326"/>
        <item x="680"/>
        <item x="44"/>
        <item x="373"/>
        <item x="159"/>
        <item x="204"/>
        <item x="339"/>
        <item x="330"/>
        <item x="582"/>
        <item x="149"/>
        <item x="541"/>
        <item x="152"/>
        <item x="421"/>
        <item x="191"/>
        <item x="264"/>
        <item x="367"/>
        <item x="483"/>
        <item x="612"/>
        <item x="141"/>
        <item x="394"/>
        <item x="302"/>
        <item x="317"/>
        <item x="753"/>
        <item x="34"/>
        <item x="412"/>
        <item x="338"/>
        <item x="305"/>
        <item x="496"/>
        <item x="95"/>
        <item x="6"/>
        <item x="718"/>
        <item x="199"/>
        <item x="277"/>
        <item x="100"/>
        <item x="736"/>
        <item x="7"/>
        <item x="47"/>
        <item x="345"/>
        <item x="763"/>
        <item x="671"/>
        <item x="127"/>
        <item x="119"/>
        <item x="321"/>
        <item x="117"/>
        <item x="589"/>
        <item x="579"/>
        <item x="362"/>
        <item x="770"/>
        <item x="263"/>
        <item x="587"/>
        <item x="123"/>
        <item x="179"/>
        <item x="61"/>
        <item x="486"/>
        <item x="705"/>
        <item x="678"/>
        <item x="153"/>
        <item x="35"/>
        <item x="156"/>
        <item x="550"/>
        <item x="124"/>
        <item x="177"/>
        <item x="189"/>
        <item x="314"/>
        <item x="261"/>
        <item x="109"/>
        <item x="101"/>
        <item x="193"/>
        <item x="446"/>
        <item x="520"/>
        <item x="594"/>
        <item x="168"/>
        <item x="214"/>
        <item x="648"/>
        <item x="232"/>
        <item x="269"/>
        <item x="389"/>
        <item x="67"/>
        <item x="335"/>
        <item x="420"/>
        <item x="433"/>
        <item x="227"/>
        <item x="296"/>
        <item x="342"/>
        <item x="198"/>
        <item x="254"/>
        <item x="15"/>
        <item x="285"/>
        <item x="58"/>
        <item x="682"/>
        <item x="507"/>
        <item x="514"/>
        <item x="725"/>
        <item x="126"/>
        <item x="381"/>
        <item x="334"/>
        <item x="262"/>
        <item x="538"/>
        <item x="717"/>
        <item x="206"/>
        <item x="252"/>
        <item x="633"/>
        <item x="556"/>
        <item x="351"/>
        <item x="472"/>
        <item x="769"/>
        <item x="53"/>
        <item x="203"/>
        <item x="491"/>
        <item x="17"/>
        <item x="235"/>
        <item x="791"/>
        <item x="577"/>
        <item x="192"/>
        <item x="325"/>
        <item x="196"/>
        <item x="442"/>
        <item x="778"/>
        <item x="133"/>
        <item x="683"/>
        <item x="399"/>
        <item x="24"/>
        <item x="780"/>
        <item x="329"/>
        <item x="363"/>
        <item x="788"/>
        <item x="208"/>
        <item x="346"/>
        <item x="781"/>
        <item x="51"/>
        <item x="200"/>
        <item x="438"/>
        <item x="640"/>
        <item x="598"/>
        <item x="79"/>
        <item x="756"/>
        <item x="172"/>
        <item x="146"/>
        <item x="8"/>
        <item x="115"/>
        <item x="288"/>
        <item x="372"/>
        <item x="354"/>
        <item x="185"/>
        <item x="144"/>
        <item x="322"/>
        <item x="2"/>
        <item x="595"/>
        <item x="743"/>
        <item x="690"/>
        <item x="170"/>
        <item x="81"/>
        <item x="660"/>
        <item x="449"/>
        <item x="527"/>
        <item x="138"/>
        <item x="516"/>
        <item x="484"/>
        <item x="268"/>
        <item x="646"/>
        <item x="613"/>
        <item x="85"/>
        <item x="228"/>
        <item x="569"/>
        <item x="441"/>
        <item x="280"/>
        <item x="656"/>
        <item x="779"/>
        <item x="664"/>
        <item x="120"/>
        <item x="355"/>
        <item x="435"/>
        <item x="222"/>
        <item x="361"/>
        <item x="56"/>
        <item x="71"/>
        <item x="525"/>
        <item x="201"/>
        <item x="278"/>
        <item x="638"/>
        <item x="492"/>
        <item x="675"/>
        <item x="248"/>
        <item x="265"/>
        <item x="358"/>
        <item x="434"/>
        <item x="78"/>
        <item x="772"/>
        <item x="300"/>
        <item x="513"/>
        <item x="761"/>
        <item x="96"/>
        <item x="537"/>
        <item x="605"/>
        <item x="150"/>
        <item x="436"/>
        <item x="728"/>
        <item x="503"/>
        <item x="290"/>
        <item x="465"/>
        <item x="461"/>
        <item x="687"/>
        <item x="760"/>
        <item x="487"/>
        <item x="249"/>
        <item x="716"/>
        <item x="378"/>
        <item x="217"/>
        <item x="509"/>
        <item x="782"/>
        <item x="521"/>
        <item x="502"/>
        <item x="202"/>
        <item x="103"/>
        <item x="134"/>
        <item x="439"/>
        <item x="275"/>
        <item x="610"/>
        <item x="574"/>
        <item x="768"/>
        <item x="504"/>
        <item x="572"/>
        <item x="343"/>
        <item x="137"/>
        <item x="86"/>
        <item x="662"/>
        <item x="481"/>
        <item x="754"/>
        <item x="597"/>
        <item x="94"/>
        <item x="182"/>
        <item x="790"/>
        <item x="87"/>
        <item x="677"/>
        <item x="396"/>
        <item x="429"/>
        <item x="371"/>
        <item x="247"/>
        <item x="627"/>
        <item x="710"/>
        <item x="301"/>
        <item x="437"/>
        <item x="28"/>
        <item x="221"/>
        <item x="531"/>
        <item x="180"/>
        <item x="667"/>
        <item x="707"/>
        <item x="431"/>
        <item x="226"/>
        <item x="70"/>
        <item x="634"/>
        <item x="158"/>
        <item x="692"/>
        <item x="195"/>
        <item x="480"/>
        <item x="540"/>
        <item x="218"/>
        <item x="255"/>
        <item x="774"/>
        <item x="215"/>
        <item x="403"/>
        <item x="663"/>
        <item x="711"/>
        <item x="407"/>
        <item x="298"/>
        <item x="740"/>
        <item x="238"/>
        <item x="154"/>
        <item x="418"/>
        <item x="689"/>
        <item x="742"/>
        <item x="307"/>
        <item x="318"/>
        <item x="184"/>
        <item x="272"/>
        <item x="390"/>
        <item x="547"/>
        <item x="670"/>
        <item x="187"/>
        <item x="22"/>
        <item x="370"/>
        <item x="253"/>
        <item x="98"/>
        <item x="242"/>
        <item x="606"/>
        <item x="359"/>
        <item x="443"/>
        <item x="229"/>
        <item x="64"/>
        <item x="250"/>
        <item x="125"/>
        <item x="636"/>
        <item x="463"/>
        <item x="445"/>
        <item x="593"/>
        <item x="352"/>
        <item x="340"/>
        <item x="349"/>
        <item x="651"/>
        <item x="12"/>
        <item x="681"/>
        <item x="615"/>
        <item x="336"/>
        <item x="704"/>
        <item x="211"/>
        <item x="679"/>
        <item x="752"/>
        <item x="745"/>
        <item x="350"/>
        <item x="738"/>
        <item x="239"/>
        <item x="532"/>
        <item x="246"/>
        <item x="308"/>
        <item x="462"/>
        <item x="18"/>
        <item x="388"/>
        <item x="721"/>
        <item x="299"/>
        <item x="792"/>
        <item x="456"/>
        <item x="430"/>
        <item x="592"/>
        <item x="787"/>
        <item x="668"/>
        <item x="65"/>
        <item x="499"/>
        <item x="224"/>
        <item x="500"/>
        <item x="174"/>
        <item x="304"/>
        <item x="691"/>
        <item x="312"/>
        <item x="392"/>
        <item x="575"/>
        <item x="319"/>
        <item x="385"/>
        <item x="731"/>
        <item x="27"/>
        <item x="746"/>
        <item x="132"/>
        <item x="639"/>
        <item x="139"/>
        <item x="637"/>
        <item x="673"/>
        <item x="776"/>
        <item x="348"/>
        <item x="251"/>
        <item x="455"/>
        <item x="163"/>
        <item x="551"/>
        <item x="498"/>
        <item x="739"/>
        <item x="405"/>
        <item x="365"/>
        <item x="310"/>
        <item x="642"/>
        <item x="274"/>
        <item x="511"/>
        <item x="448"/>
        <item x="162"/>
        <item x="629"/>
        <item x="580"/>
        <item x="118"/>
        <item x="186"/>
        <item x="474"/>
        <item x="40"/>
        <item x="75"/>
        <item x="729"/>
        <item x="223"/>
        <item x="171"/>
        <item x="626"/>
        <item x="210"/>
        <item x="279"/>
        <item x="411"/>
        <item t="default"/>
      </items>
    </pivotField>
    <pivotField showAll="0">
      <items count="5">
        <item x="3"/>
        <item x="0"/>
        <item x="2"/>
        <item x="1"/>
        <item t="default"/>
      </items>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8"/>
  </rowFields>
  <rowItems count="4">
    <i>
      <x v="1"/>
    </i>
    <i>
      <x/>
    </i>
    <i>
      <x v="2"/>
    </i>
    <i t="grand">
      <x/>
    </i>
  </rowItems>
  <colItems count="1">
    <i/>
  </colItems>
  <pageFields count="1">
    <pageField fld="15" item="1" hier="-1"/>
  </pageFields>
  <dataFields count="1">
    <dataField name="Sum of Quantity" fld="26" baseField="0" baseItem="0"/>
  </dataFields>
  <chartFormats count="1">
    <chartFormat chart="6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52397FF-EA54-49B1-9B3B-55523E41312E}" name="cate quan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location ref="A52:B56"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pivotField showAll="0"/>
    <pivotField showAll="0"/>
    <pivotField showAll="0"/>
    <pivotField showAll="0"/>
    <pivotField axis="axisRow" showAll="0">
      <items count="4">
        <item x="1"/>
        <item x="2"/>
        <item x="0"/>
        <item t="default"/>
      </items>
    </pivotField>
    <pivotField showAll="0"/>
    <pivotField showAll="0" includeNewItemsInFilter="1" defaultSubtotal="0"/>
    <pivotField showAll="0"/>
    <pivotField showAll="0"/>
    <pivotField showAll="0"/>
    <pivotField showAll="0"/>
    <pivotField showAll="0">
      <items count="3">
        <item x="0"/>
        <item x="1"/>
        <item t="default"/>
      </items>
    </pivotField>
    <pivotField numFmtId="9" showAll="0"/>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8"/>
  </rowFields>
  <rowItems count="4">
    <i>
      <x/>
    </i>
    <i>
      <x v="1"/>
    </i>
    <i>
      <x v="2"/>
    </i>
    <i t="grand">
      <x/>
    </i>
  </rowItems>
  <colItems count="1">
    <i/>
  </colItems>
  <dataFields count="1">
    <dataField name="Sum of Quantity" fld="2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E2CBD31-C1BB-4613-8CF2-FBD340456B0A}" name="category"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9">
  <location ref="A29:C33" firstHeaderRow="0" firstDataRow="1" firstDataCol="1"/>
  <pivotFields count="30">
    <pivotField showAll="0"/>
    <pivotField showAll="0">
      <items count="4">
        <item x="1"/>
        <item x="2"/>
        <item x="0"/>
        <item t="default"/>
      </items>
    </pivotField>
    <pivotField numFmtId="14" showAll="0">
      <items count="15">
        <item x="0"/>
        <item x="1"/>
        <item x="2"/>
        <item x="3"/>
        <item x="4"/>
        <item x="5"/>
        <item x="6"/>
        <item x="7"/>
        <item x="8"/>
        <item x="9"/>
        <item x="10"/>
        <item x="11"/>
        <item x="12"/>
        <item x="13"/>
        <item t="default"/>
      </items>
    </pivotField>
    <pivotField numFmtId="1" showAll="0"/>
    <pivotField showAll="0">
      <items count="5">
        <item x="2"/>
        <item x="3"/>
        <item x="1"/>
        <item x="0"/>
        <item t="default"/>
      </items>
    </pivotField>
    <pivotField showAll="0"/>
    <pivotField showAll="0">
      <items count="4">
        <item x="0"/>
        <item x="1"/>
        <item x="2"/>
        <item t="default"/>
      </items>
    </pivotField>
    <pivotField showAll="0"/>
    <pivotField axis="axisRow" showAll="0">
      <items count="4">
        <item x="1"/>
        <item x="2"/>
        <item x="0"/>
        <item t="default"/>
      </items>
    </pivotField>
    <pivotField showAll="0"/>
    <pivotField showAll="0" includeNewItemsInFilter="1" defaultSubtotal="0">
      <items count="49">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s>
    </pivotField>
    <pivotField showAll="0"/>
    <pivotField showAll="0"/>
    <pivotField showAll="0"/>
    <pivotField showAll="0"/>
    <pivotField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dataField="1"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8"/>
  </rowFields>
  <rowItems count="4">
    <i>
      <x/>
    </i>
    <i>
      <x v="1"/>
    </i>
    <i>
      <x v="2"/>
    </i>
    <i t="grand">
      <x/>
    </i>
  </rowItems>
  <colFields count="1">
    <field x="-2"/>
  </colFields>
  <colItems count="2">
    <i>
      <x/>
    </i>
    <i i="1">
      <x v="1"/>
    </i>
  </colItems>
  <dataFields count="2">
    <dataField name="Net Sales" fld="27" baseField="0" baseItem="0"/>
    <dataField name="Profit " fld="25" baseField="8" baseItem="0"/>
  </dataFields>
  <chartFormats count="6">
    <chartFormat chart="22" format="18" series="1">
      <pivotArea type="data" outline="0" fieldPosition="0">
        <references count="1">
          <reference field="4294967294" count="1" selected="0">
            <x v="0"/>
          </reference>
        </references>
      </pivotArea>
    </chartFormat>
    <chartFormat chart="22" format="19" series="1">
      <pivotArea type="data" outline="0" fieldPosition="0">
        <references count="1">
          <reference field="4294967294" count="1" selected="0">
            <x v="1"/>
          </reference>
        </references>
      </pivotArea>
    </chartFormat>
    <chartFormat chart="24" format="22" series="1">
      <pivotArea type="data" outline="0" fieldPosition="0">
        <references count="1">
          <reference field="4294967294" count="1" selected="0">
            <x v="0"/>
          </reference>
        </references>
      </pivotArea>
    </chartFormat>
    <chartFormat chart="24" format="23" series="1">
      <pivotArea type="data" outline="0" fieldPosition="0">
        <references count="1">
          <reference field="4294967294" count="1" selected="0">
            <x v="1"/>
          </reference>
        </references>
      </pivotArea>
    </chartFormat>
    <chartFormat chart="27" format="28" series="1">
      <pivotArea type="data" outline="0" fieldPosition="0">
        <references count="1">
          <reference field="4294967294" count="1" selected="0">
            <x v="0"/>
          </reference>
        </references>
      </pivotArea>
    </chartFormat>
    <chartFormat chart="27" format="2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16B8C51-E30F-44EF-91BC-DE717A417405}" name="CustSale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4">
  <location ref="T101:U112"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axis="axisRow" showAll="0" measureFilter="1" sortType="ascending">
      <items count="794">
        <item x="453"/>
        <item x="160"/>
        <item x="758"/>
        <item x="669"/>
        <item x="488"/>
        <item x="331"/>
        <item x="39"/>
        <item x="241"/>
        <item x="759"/>
        <item x="526"/>
        <item x="591"/>
        <item x="293"/>
        <item x="611"/>
        <item x="459"/>
        <item x="131"/>
        <item x="297"/>
        <item x="237"/>
        <item x="37"/>
        <item x="724"/>
        <item x="426"/>
        <item x="292"/>
        <item x="706"/>
        <item x="649"/>
        <item x="327"/>
        <item x="313"/>
        <item x="266"/>
        <item x="478"/>
        <item x="306"/>
        <item x="140"/>
        <item x="697"/>
        <item x="653"/>
        <item x="466"/>
        <item x="554"/>
        <item x="176"/>
        <item x="482"/>
        <item x="236"/>
        <item x="20"/>
        <item x="764"/>
        <item x="493"/>
        <item x="181"/>
        <item x="535"/>
        <item x="19"/>
        <item x="410"/>
        <item x="748"/>
        <item x="643"/>
        <item x="489"/>
        <item x="419"/>
        <item x="291"/>
        <item x="422"/>
        <item x="432"/>
        <item x="578"/>
        <item x="107"/>
        <item x="89"/>
        <item x="757"/>
        <item x="114"/>
        <item x="624"/>
        <item x="32"/>
        <item x="700"/>
        <item x="52"/>
        <item x="588"/>
        <item x="73"/>
        <item x="661"/>
        <item x="468"/>
        <item x="157"/>
        <item x="122"/>
        <item x="528"/>
        <item x="397"/>
        <item x="510"/>
        <item x="467"/>
        <item x="712"/>
        <item x="5"/>
        <item x="494"/>
        <item x="366"/>
        <item x="563"/>
        <item x="161"/>
        <item x="384"/>
        <item x="685"/>
        <item x="128"/>
        <item x="699"/>
        <item x="121"/>
        <item x="41"/>
        <item x="21"/>
        <item x="546"/>
        <item x="270"/>
        <item x="428"/>
        <item x="458"/>
        <item x="519"/>
        <item x="600"/>
        <item x="741"/>
        <item x="708"/>
        <item x="523"/>
        <item x="658"/>
        <item x="99"/>
        <item x="713"/>
        <item x="641"/>
        <item x="379"/>
        <item x="590"/>
        <item x="375"/>
        <item x="698"/>
        <item x="391"/>
        <item x="57"/>
        <item x="66"/>
        <item x="564"/>
        <item x="696"/>
        <item x="555"/>
        <item x="83"/>
        <item x="475"/>
        <item x="450"/>
        <item x="452"/>
        <item x="267"/>
        <item x="271"/>
        <item x="230"/>
        <item x="286"/>
        <item x="183"/>
        <item x="621"/>
        <item x="506"/>
        <item x="45"/>
        <item x="737"/>
        <item x="90"/>
        <item x="607"/>
        <item x="284"/>
        <item x="311"/>
        <item x="256"/>
        <item x="766"/>
        <item x="786"/>
        <item x="341"/>
        <item x="425"/>
        <item x="665"/>
        <item x="674"/>
        <item x="522"/>
        <item x="701"/>
        <item x="376"/>
        <item x="735"/>
        <item x="315"/>
        <item x="688"/>
        <item x="693"/>
        <item x="609"/>
        <item x="283"/>
        <item x="357"/>
        <item x="557"/>
        <item x="205"/>
        <item x="398"/>
        <item x="719"/>
        <item x="116"/>
        <item x="536"/>
        <item x="164"/>
        <item x="49"/>
        <item x="702"/>
        <item x="23"/>
        <item x="295"/>
        <item x="771"/>
        <item x="447"/>
        <item x="785"/>
        <item x="63"/>
        <item x="558"/>
        <item x="111"/>
        <item x="749"/>
        <item x="619"/>
        <item x="287"/>
        <item x="723"/>
        <item x="672"/>
        <item x="344"/>
        <item x="789"/>
        <item x="755"/>
        <item x="622"/>
        <item x="9"/>
        <item x="762"/>
        <item x="533"/>
        <item x="784"/>
        <item x="188"/>
        <item x="703"/>
        <item x="82"/>
        <item x="258"/>
        <item x="136"/>
        <item x="356"/>
        <item x="652"/>
        <item x="460"/>
        <item x="570"/>
        <item x="714"/>
        <item x="48"/>
        <item x="517"/>
        <item x="573"/>
        <item x="69"/>
        <item x="393"/>
        <item x="383"/>
        <item x="732"/>
        <item x="623"/>
        <item x="400"/>
        <item x="417"/>
        <item x="409"/>
        <item x="548"/>
        <item x="559"/>
        <item x="108"/>
        <item x="584"/>
        <item x="11"/>
        <item x="16"/>
        <item x="654"/>
        <item x="495"/>
        <item x="54"/>
        <item x="490"/>
        <item x="155"/>
        <item x="709"/>
        <item x="60"/>
        <item x="30"/>
        <item x="576"/>
        <item x="631"/>
        <item x="539"/>
        <item x="454"/>
        <item x="512"/>
        <item x="148"/>
        <item x="333"/>
        <item x="245"/>
        <item x="684"/>
        <item x="476"/>
        <item x="194"/>
        <item x="113"/>
        <item x="93"/>
        <item x="88"/>
        <item x="380"/>
        <item x="104"/>
        <item x="571"/>
        <item x="212"/>
        <item x="14"/>
        <item x="0"/>
        <item x="91"/>
        <item x="625"/>
        <item x="413"/>
        <item x="110"/>
        <item x="178"/>
        <item x="257"/>
        <item x="323"/>
        <item x="676"/>
        <item x="142"/>
        <item x="43"/>
        <item x="744"/>
        <item x="169"/>
        <item x="518"/>
        <item x="216"/>
        <item x="337"/>
        <item x="364"/>
        <item x="608"/>
        <item x="614"/>
        <item x="62"/>
        <item x="72"/>
        <item x="213"/>
        <item x="1"/>
        <item x="106"/>
        <item x="722"/>
        <item x="620"/>
        <item x="374"/>
        <item x="544"/>
        <item x="145"/>
        <item x="586"/>
        <item x="55"/>
        <item x="424"/>
        <item x="617"/>
        <item x="129"/>
        <item x="130"/>
        <item x="647"/>
        <item x="347"/>
        <item x="244"/>
        <item x="97"/>
        <item x="599"/>
        <item x="750"/>
        <item x="31"/>
        <item x="386"/>
        <item x="470"/>
        <item x="167"/>
        <item x="382"/>
        <item x="289"/>
        <item x="105"/>
        <item x="695"/>
        <item x="562"/>
        <item x="10"/>
        <item x="524"/>
        <item x="76"/>
        <item x="38"/>
        <item x="74"/>
        <item x="655"/>
        <item x="175"/>
        <item x="473"/>
        <item x="552"/>
        <item x="26"/>
        <item x="13"/>
        <item x="240"/>
        <item x="328"/>
        <item x="368"/>
        <item x="566"/>
        <item x="666"/>
        <item x="529"/>
        <item x="585"/>
        <item x="602"/>
        <item x="166"/>
        <item x="415"/>
        <item x="464"/>
        <item x="377"/>
        <item x="260"/>
        <item x="630"/>
        <item x="401"/>
        <item x="225"/>
        <item x="387"/>
        <item x="92"/>
        <item x="46"/>
        <item x="650"/>
        <item x="147"/>
        <item x="259"/>
        <item x="505"/>
        <item x="485"/>
        <item x="84"/>
        <item x="694"/>
        <item x="42"/>
        <item x="36"/>
        <item x="294"/>
        <item x="320"/>
        <item x="360"/>
        <item x="560"/>
        <item x="549"/>
        <item x="209"/>
        <item x="727"/>
        <item x="231"/>
        <item x="281"/>
        <item x="404"/>
        <item x="303"/>
        <item x="534"/>
        <item x="414"/>
        <item x="423"/>
        <item x="479"/>
        <item x="543"/>
        <item x="777"/>
        <item x="276"/>
        <item x="628"/>
        <item x="457"/>
        <item x="353"/>
        <item x="501"/>
        <item x="282"/>
        <item x="33"/>
        <item x="220"/>
        <item x="408"/>
        <item x="451"/>
        <item x="406"/>
        <item x="369"/>
        <item x="80"/>
        <item x="77"/>
        <item x="686"/>
        <item x="190"/>
        <item x="515"/>
        <item x="747"/>
        <item x="645"/>
        <item x="767"/>
        <item x="59"/>
        <item x="151"/>
        <item x="173"/>
        <item x="730"/>
        <item x="765"/>
        <item x="3"/>
        <item x="632"/>
        <item x="618"/>
        <item x="775"/>
        <item x="603"/>
        <item x="469"/>
        <item x="773"/>
        <item x="601"/>
        <item x="102"/>
        <item x="581"/>
        <item x="197"/>
        <item x="50"/>
        <item x="316"/>
        <item x="332"/>
        <item x="596"/>
        <item x="644"/>
        <item x="751"/>
        <item x="659"/>
        <item x="604"/>
        <item x="143"/>
        <item x="427"/>
        <item x="4"/>
        <item x="734"/>
        <item x="715"/>
        <item x="783"/>
        <item x="273"/>
        <item x="444"/>
        <item x="402"/>
        <item x="545"/>
        <item x="112"/>
        <item x="635"/>
        <item x="68"/>
        <item x="542"/>
        <item x="135"/>
        <item x="583"/>
        <item x="416"/>
        <item x="233"/>
        <item x="234"/>
        <item x="553"/>
        <item x="440"/>
        <item x="309"/>
        <item x="720"/>
        <item x="324"/>
        <item x="530"/>
        <item x="733"/>
        <item x="29"/>
        <item x="471"/>
        <item x="567"/>
        <item x="243"/>
        <item x="561"/>
        <item x="565"/>
        <item x="395"/>
        <item x="219"/>
        <item x="165"/>
        <item x="207"/>
        <item x="726"/>
        <item x="616"/>
        <item x="477"/>
        <item x="657"/>
        <item x="568"/>
        <item x="25"/>
        <item x="497"/>
        <item x="508"/>
        <item x="326"/>
        <item x="680"/>
        <item x="44"/>
        <item x="373"/>
        <item x="159"/>
        <item x="204"/>
        <item x="339"/>
        <item x="330"/>
        <item x="582"/>
        <item x="149"/>
        <item x="541"/>
        <item x="152"/>
        <item x="421"/>
        <item x="191"/>
        <item x="264"/>
        <item x="367"/>
        <item x="483"/>
        <item x="612"/>
        <item x="141"/>
        <item x="394"/>
        <item x="302"/>
        <item x="317"/>
        <item x="753"/>
        <item x="34"/>
        <item x="412"/>
        <item x="338"/>
        <item x="305"/>
        <item x="496"/>
        <item x="95"/>
        <item x="6"/>
        <item x="718"/>
        <item x="199"/>
        <item x="277"/>
        <item x="100"/>
        <item x="736"/>
        <item x="7"/>
        <item x="47"/>
        <item x="345"/>
        <item x="763"/>
        <item x="671"/>
        <item x="127"/>
        <item x="119"/>
        <item x="321"/>
        <item x="117"/>
        <item x="589"/>
        <item x="579"/>
        <item x="362"/>
        <item x="770"/>
        <item x="263"/>
        <item x="587"/>
        <item x="123"/>
        <item x="179"/>
        <item x="61"/>
        <item x="486"/>
        <item x="705"/>
        <item x="678"/>
        <item x="153"/>
        <item x="35"/>
        <item x="156"/>
        <item x="550"/>
        <item x="124"/>
        <item x="177"/>
        <item x="189"/>
        <item x="314"/>
        <item x="261"/>
        <item x="109"/>
        <item x="101"/>
        <item x="193"/>
        <item x="446"/>
        <item x="520"/>
        <item x="594"/>
        <item x="168"/>
        <item x="214"/>
        <item x="648"/>
        <item x="232"/>
        <item x="269"/>
        <item x="389"/>
        <item x="67"/>
        <item x="335"/>
        <item x="420"/>
        <item x="433"/>
        <item x="227"/>
        <item x="296"/>
        <item x="342"/>
        <item x="198"/>
        <item x="254"/>
        <item x="15"/>
        <item x="285"/>
        <item x="58"/>
        <item x="682"/>
        <item x="507"/>
        <item x="514"/>
        <item x="725"/>
        <item x="126"/>
        <item x="381"/>
        <item x="334"/>
        <item x="262"/>
        <item x="538"/>
        <item x="717"/>
        <item x="206"/>
        <item x="252"/>
        <item x="633"/>
        <item x="556"/>
        <item x="351"/>
        <item x="472"/>
        <item x="769"/>
        <item x="53"/>
        <item x="203"/>
        <item x="491"/>
        <item x="17"/>
        <item x="235"/>
        <item x="791"/>
        <item x="577"/>
        <item x="192"/>
        <item x="325"/>
        <item x="196"/>
        <item x="442"/>
        <item x="778"/>
        <item x="133"/>
        <item x="683"/>
        <item x="399"/>
        <item x="24"/>
        <item x="780"/>
        <item x="329"/>
        <item x="363"/>
        <item x="788"/>
        <item x="208"/>
        <item x="346"/>
        <item x="781"/>
        <item x="51"/>
        <item x="200"/>
        <item x="438"/>
        <item x="640"/>
        <item x="598"/>
        <item x="79"/>
        <item x="756"/>
        <item x="172"/>
        <item x="146"/>
        <item x="8"/>
        <item x="115"/>
        <item x="288"/>
        <item x="372"/>
        <item x="354"/>
        <item x="185"/>
        <item x="144"/>
        <item x="322"/>
        <item x="2"/>
        <item x="595"/>
        <item x="743"/>
        <item x="690"/>
        <item x="170"/>
        <item x="81"/>
        <item x="660"/>
        <item x="449"/>
        <item x="527"/>
        <item x="138"/>
        <item x="516"/>
        <item x="484"/>
        <item x="268"/>
        <item x="646"/>
        <item x="613"/>
        <item x="85"/>
        <item x="228"/>
        <item x="569"/>
        <item x="441"/>
        <item x="280"/>
        <item x="656"/>
        <item x="779"/>
        <item x="664"/>
        <item x="120"/>
        <item x="355"/>
        <item x="435"/>
        <item x="222"/>
        <item x="361"/>
        <item x="56"/>
        <item x="71"/>
        <item x="525"/>
        <item x="201"/>
        <item x="278"/>
        <item x="638"/>
        <item x="492"/>
        <item x="675"/>
        <item x="248"/>
        <item x="265"/>
        <item x="358"/>
        <item x="434"/>
        <item x="78"/>
        <item x="772"/>
        <item x="300"/>
        <item x="513"/>
        <item x="761"/>
        <item x="96"/>
        <item x="537"/>
        <item x="605"/>
        <item x="150"/>
        <item x="436"/>
        <item x="728"/>
        <item x="503"/>
        <item x="290"/>
        <item x="465"/>
        <item x="461"/>
        <item x="687"/>
        <item x="760"/>
        <item x="487"/>
        <item x="249"/>
        <item x="716"/>
        <item x="378"/>
        <item x="217"/>
        <item x="509"/>
        <item x="782"/>
        <item x="521"/>
        <item x="502"/>
        <item x="202"/>
        <item x="103"/>
        <item x="134"/>
        <item x="439"/>
        <item x="275"/>
        <item x="610"/>
        <item x="574"/>
        <item x="768"/>
        <item x="504"/>
        <item x="572"/>
        <item x="343"/>
        <item x="137"/>
        <item x="86"/>
        <item x="662"/>
        <item x="481"/>
        <item x="754"/>
        <item x="597"/>
        <item x="94"/>
        <item x="182"/>
        <item x="790"/>
        <item x="87"/>
        <item x="677"/>
        <item x="396"/>
        <item x="429"/>
        <item x="371"/>
        <item x="247"/>
        <item x="627"/>
        <item x="710"/>
        <item x="301"/>
        <item x="437"/>
        <item x="28"/>
        <item x="221"/>
        <item x="531"/>
        <item x="180"/>
        <item x="667"/>
        <item x="707"/>
        <item x="431"/>
        <item x="226"/>
        <item x="70"/>
        <item x="634"/>
        <item x="158"/>
        <item x="692"/>
        <item x="195"/>
        <item x="480"/>
        <item x="540"/>
        <item x="218"/>
        <item x="255"/>
        <item x="774"/>
        <item x="215"/>
        <item x="403"/>
        <item x="663"/>
        <item x="711"/>
        <item x="407"/>
        <item x="298"/>
        <item x="740"/>
        <item x="238"/>
        <item x="154"/>
        <item x="418"/>
        <item x="689"/>
        <item x="742"/>
        <item x="307"/>
        <item x="318"/>
        <item x="184"/>
        <item x="272"/>
        <item x="390"/>
        <item x="547"/>
        <item x="670"/>
        <item x="187"/>
        <item x="22"/>
        <item x="370"/>
        <item x="253"/>
        <item x="98"/>
        <item x="242"/>
        <item x="606"/>
        <item x="359"/>
        <item x="443"/>
        <item x="229"/>
        <item x="64"/>
        <item x="250"/>
        <item x="125"/>
        <item x="636"/>
        <item x="463"/>
        <item x="445"/>
        <item x="593"/>
        <item x="352"/>
        <item x="340"/>
        <item x="349"/>
        <item x="651"/>
        <item x="12"/>
        <item x="681"/>
        <item x="615"/>
        <item x="336"/>
        <item x="704"/>
        <item x="211"/>
        <item x="679"/>
        <item x="752"/>
        <item x="745"/>
        <item x="350"/>
        <item x="738"/>
        <item x="239"/>
        <item x="532"/>
        <item x="246"/>
        <item x="308"/>
        <item x="462"/>
        <item x="18"/>
        <item x="388"/>
        <item x="721"/>
        <item x="299"/>
        <item x="792"/>
        <item x="456"/>
        <item x="430"/>
        <item x="592"/>
        <item x="787"/>
        <item x="668"/>
        <item x="65"/>
        <item x="499"/>
        <item x="224"/>
        <item x="500"/>
        <item x="174"/>
        <item x="304"/>
        <item x="691"/>
        <item x="312"/>
        <item x="392"/>
        <item x="575"/>
        <item x="319"/>
        <item x="385"/>
        <item x="731"/>
        <item x="27"/>
        <item x="746"/>
        <item x="132"/>
        <item x="639"/>
        <item x="139"/>
        <item x="637"/>
        <item x="673"/>
        <item x="776"/>
        <item x="348"/>
        <item x="251"/>
        <item x="455"/>
        <item x="163"/>
        <item x="551"/>
        <item x="498"/>
        <item x="739"/>
        <item x="405"/>
        <item x="365"/>
        <item x="310"/>
        <item x="642"/>
        <item x="274"/>
        <item x="511"/>
        <item x="448"/>
        <item x="162"/>
        <item x="629"/>
        <item x="580"/>
        <item x="118"/>
        <item x="186"/>
        <item x="474"/>
        <item x="40"/>
        <item x="75"/>
        <item x="729"/>
        <item x="223"/>
        <item x="171"/>
        <item x="626"/>
        <item x="210"/>
        <item x="279"/>
        <item x="411"/>
        <item t="default"/>
      </items>
      <autoSortScope>
        <pivotArea dataOnly="0" outline="0" fieldPosition="0">
          <references count="1">
            <reference field="4294967294" count="1" selected="0">
              <x v="0"/>
            </reference>
          </references>
        </pivotArea>
      </autoSortScope>
    </pivotField>
    <pivotField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12"/>
  </rowFields>
  <rowItems count="11">
    <i>
      <x v="381"/>
    </i>
    <i>
      <x v="745"/>
    </i>
    <i>
      <x v="190"/>
    </i>
    <i>
      <x v="634"/>
    </i>
    <i>
      <x v="558"/>
    </i>
    <i>
      <x v="199"/>
    </i>
    <i>
      <x v="379"/>
    </i>
    <i>
      <x v="169"/>
    </i>
    <i>
      <x v="689"/>
    </i>
    <i>
      <x v="622"/>
    </i>
    <i t="grand">
      <x/>
    </i>
  </rowItems>
  <colItems count="1">
    <i/>
  </colItems>
  <pageFields count="1">
    <pageField fld="15" item="1" hier="-1"/>
  </pageFields>
  <dataFields count="1">
    <dataField name="Sum of Sales" fld="27" baseField="0" baseItem="0"/>
  </dataFields>
  <chartFormats count="8">
    <chartFormat chart="32"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 chart="46" format="4" series="1">
      <pivotArea type="data" outline="0" fieldPosition="0">
        <references count="1">
          <reference field="4294967294" count="1" selected="0">
            <x v="0"/>
          </reference>
        </references>
      </pivotArea>
    </chartFormat>
    <chartFormat chart="5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A0B88A6-7261-4303-9FA5-BB1EB8C8F538}" name="cat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8">
  <location ref="Z101:AA105"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axis="axisRow" showAll="0" sortType="descending">
      <items count="4">
        <item x="1"/>
        <item x="2"/>
        <item x="0"/>
        <item t="default"/>
      </items>
      <autoSortScope>
        <pivotArea dataOnly="0" outline="0" fieldPosition="0">
          <references count="1">
            <reference field="4294967294" count="1" selected="0">
              <x v="0"/>
            </reference>
          </references>
        </pivotArea>
      </autoSortScope>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measureFilter="1" sortType="ascending">
      <items count="794">
        <item x="453"/>
        <item x="160"/>
        <item x="758"/>
        <item x="669"/>
        <item x="488"/>
        <item x="331"/>
        <item x="39"/>
        <item x="241"/>
        <item x="759"/>
        <item x="526"/>
        <item x="591"/>
        <item x="293"/>
        <item x="611"/>
        <item x="459"/>
        <item x="131"/>
        <item x="297"/>
        <item x="237"/>
        <item x="37"/>
        <item x="724"/>
        <item x="426"/>
        <item x="292"/>
        <item x="706"/>
        <item x="649"/>
        <item x="327"/>
        <item x="313"/>
        <item x="266"/>
        <item x="478"/>
        <item x="306"/>
        <item x="140"/>
        <item x="697"/>
        <item x="653"/>
        <item x="466"/>
        <item x="554"/>
        <item x="176"/>
        <item x="482"/>
        <item x="236"/>
        <item x="20"/>
        <item x="764"/>
        <item x="493"/>
        <item x="181"/>
        <item x="535"/>
        <item x="19"/>
        <item x="410"/>
        <item x="748"/>
        <item x="643"/>
        <item x="489"/>
        <item x="419"/>
        <item x="291"/>
        <item x="422"/>
        <item x="432"/>
        <item x="578"/>
        <item x="107"/>
        <item x="89"/>
        <item x="757"/>
        <item x="114"/>
        <item x="624"/>
        <item x="32"/>
        <item x="700"/>
        <item x="52"/>
        <item x="588"/>
        <item x="73"/>
        <item x="661"/>
        <item x="468"/>
        <item x="157"/>
        <item x="122"/>
        <item x="528"/>
        <item x="397"/>
        <item x="510"/>
        <item x="467"/>
        <item x="712"/>
        <item x="5"/>
        <item x="494"/>
        <item x="366"/>
        <item x="563"/>
        <item x="161"/>
        <item x="384"/>
        <item x="685"/>
        <item x="128"/>
        <item x="699"/>
        <item x="121"/>
        <item x="41"/>
        <item x="21"/>
        <item x="546"/>
        <item x="270"/>
        <item x="428"/>
        <item x="458"/>
        <item x="519"/>
        <item x="600"/>
        <item x="741"/>
        <item x="708"/>
        <item x="523"/>
        <item x="658"/>
        <item x="99"/>
        <item x="713"/>
        <item x="641"/>
        <item x="379"/>
        <item x="590"/>
        <item x="375"/>
        <item x="698"/>
        <item x="391"/>
        <item x="57"/>
        <item x="66"/>
        <item x="564"/>
        <item x="696"/>
        <item x="555"/>
        <item x="83"/>
        <item x="475"/>
        <item x="450"/>
        <item x="452"/>
        <item x="267"/>
        <item x="271"/>
        <item x="230"/>
        <item x="286"/>
        <item x="183"/>
        <item x="621"/>
        <item x="506"/>
        <item x="45"/>
        <item x="737"/>
        <item x="90"/>
        <item x="607"/>
        <item x="284"/>
        <item x="311"/>
        <item x="256"/>
        <item x="766"/>
        <item x="786"/>
        <item x="341"/>
        <item x="425"/>
        <item x="665"/>
        <item x="674"/>
        <item x="522"/>
        <item x="701"/>
        <item x="376"/>
        <item x="735"/>
        <item x="315"/>
        <item x="688"/>
        <item x="693"/>
        <item x="609"/>
        <item x="283"/>
        <item x="357"/>
        <item x="557"/>
        <item x="205"/>
        <item x="398"/>
        <item x="719"/>
        <item x="116"/>
        <item x="536"/>
        <item x="164"/>
        <item x="49"/>
        <item x="702"/>
        <item x="23"/>
        <item x="295"/>
        <item x="771"/>
        <item x="447"/>
        <item x="785"/>
        <item x="63"/>
        <item x="558"/>
        <item x="111"/>
        <item x="749"/>
        <item x="619"/>
        <item x="287"/>
        <item x="723"/>
        <item x="672"/>
        <item x="344"/>
        <item x="789"/>
        <item x="755"/>
        <item x="622"/>
        <item x="9"/>
        <item x="762"/>
        <item x="533"/>
        <item x="784"/>
        <item x="188"/>
        <item x="703"/>
        <item x="82"/>
        <item x="258"/>
        <item x="136"/>
        <item x="356"/>
        <item x="652"/>
        <item x="460"/>
        <item x="570"/>
        <item x="714"/>
        <item x="48"/>
        <item x="517"/>
        <item x="573"/>
        <item x="69"/>
        <item x="393"/>
        <item x="383"/>
        <item x="732"/>
        <item x="623"/>
        <item x="400"/>
        <item x="417"/>
        <item x="409"/>
        <item x="548"/>
        <item x="559"/>
        <item x="108"/>
        <item x="584"/>
        <item x="11"/>
        <item x="16"/>
        <item x="654"/>
        <item x="495"/>
        <item x="54"/>
        <item x="490"/>
        <item x="155"/>
        <item x="709"/>
        <item x="60"/>
        <item x="30"/>
        <item x="576"/>
        <item x="631"/>
        <item x="539"/>
        <item x="454"/>
        <item x="512"/>
        <item x="148"/>
        <item x="333"/>
        <item x="245"/>
        <item x="684"/>
        <item x="476"/>
        <item x="194"/>
        <item x="113"/>
        <item x="93"/>
        <item x="88"/>
        <item x="380"/>
        <item x="104"/>
        <item x="571"/>
        <item x="212"/>
        <item x="14"/>
        <item x="0"/>
        <item x="91"/>
        <item x="625"/>
        <item x="413"/>
        <item x="110"/>
        <item x="178"/>
        <item x="257"/>
        <item x="323"/>
        <item x="676"/>
        <item x="142"/>
        <item x="43"/>
        <item x="744"/>
        <item x="169"/>
        <item x="518"/>
        <item x="216"/>
        <item x="337"/>
        <item x="364"/>
        <item x="608"/>
        <item x="614"/>
        <item x="62"/>
        <item x="72"/>
        <item x="213"/>
        <item x="1"/>
        <item x="106"/>
        <item x="722"/>
        <item x="620"/>
        <item x="374"/>
        <item x="544"/>
        <item x="145"/>
        <item x="586"/>
        <item x="55"/>
        <item x="424"/>
        <item x="617"/>
        <item x="129"/>
        <item x="130"/>
        <item x="647"/>
        <item x="347"/>
        <item x="244"/>
        <item x="97"/>
        <item x="599"/>
        <item x="750"/>
        <item x="31"/>
        <item x="386"/>
        <item x="470"/>
        <item x="167"/>
        <item x="382"/>
        <item x="289"/>
        <item x="105"/>
        <item x="695"/>
        <item x="562"/>
        <item x="10"/>
        <item x="524"/>
        <item x="76"/>
        <item x="38"/>
        <item x="74"/>
        <item x="655"/>
        <item x="175"/>
        <item x="473"/>
        <item x="552"/>
        <item x="26"/>
        <item x="13"/>
        <item x="240"/>
        <item x="328"/>
        <item x="368"/>
        <item x="566"/>
        <item x="666"/>
        <item x="529"/>
        <item x="585"/>
        <item x="602"/>
        <item x="166"/>
        <item x="415"/>
        <item x="464"/>
        <item x="377"/>
        <item x="260"/>
        <item x="630"/>
        <item x="401"/>
        <item x="225"/>
        <item x="387"/>
        <item x="92"/>
        <item x="46"/>
        <item x="650"/>
        <item x="147"/>
        <item x="259"/>
        <item x="505"/>
        <item x="485"/>
        <item x="84"/>
        <item x="694"/>
        <item x="42"/>
        <item x="36"/>
        <item x="294"/>
        <item x="320"/>
        <item x="360"/>
        <item x="560"/>
        <item x="549"/>
        <item x="209"/>
        <item x="727"/>
        <item x="231"/>
        <item x="281"/>
        <item x="404"/>
        <item x="303"/>
        <item x="534"/>
        <item x="414"/>
        <item x="423"/>
        <item x="479"/>
        <item x="543"/>
        <item x="777"/>
        <item x="276"/>
        <item x="628"/>
        <item x="457"/>
        <item x="353"/>
        <item x="501"/>
        <item x="282"/>
        <item x="33"/>
        <item x="220"/>
        <item x="408"/>
        <item x="451"/>
        <item x="406"/>
        <item x="369"/>
        <item x="80"/>
        <item x="77"/>
        <item x="686"/>
        <item x="190"/>
        <item x="515"/>
        <item x="747"/>
        <item x="645"/>
        <item x="767"/>
        <item x="59"/>
        <item x="151"/>
        <item x="173"/>
        <item x="730"/>
        <item x="765"/>
        <item x="3"/>
        <item x="632"/>
        <item x="618"/>
        <item x="775"/>
        <item x="603"/>
        <item x="469"/>
        <item x="773"/>
        <item x="601"/>
        <item x="102"/>
        <item x="581"/>
        <item x="197"/>
        <item x="50"/>
        <item x="316"/>
        <item x="332"/>
        <item x="596"/>
        <item x="644"/>
        <item x="751"/>
        <item x="659"/>
        <item x="604"/>
        <item x="143"/>
        <item x="427"/>
        <item x="4"/>
        <item x="734"/>
        <item x="715"/>
        <item x="783"/>
        <item x="273"/>
        <item x="444"/>
        <item x="402"/>
        <item x="545"/>
        <item x="112"/>
        <item x="635"/>
        <item x="68"/>
        <item x="542"/>
        <item x="135"/>
        <item x="583"/>
        <item x="416"/>
        <item x="233"/>
        <item x="234"/>
        <item x="553"/>
        <item x="440"/>
        <item x="309"/>
        <item x="720"/>
        <item x="324"/>
        <item x="530"/>
        <item x="733"/>
        <item x="29"/>
        <item x="471"/>
        <item x="567"/>
        <item x="243"/>
        <item x="561"/>
        <item x="565"/>
        <item x="395"/>
        <item x="219"/>
        <item x="165"/>
        <item x="207"/>
        <item x="726"/>
        <item x="616"/>
        <item x="477"/>
        <item x="657"/>
        <item x="568"/>
        <item x="25"/>
        <item x="497"/>
        <item x="508"/>
        <item x="326"/>
        <item x="680"/>
        <item x="44"/>
        <item x="373"/>
        <item x="159"/>
        <item x="204"/>
        <item x="339"/>
        <item x="330"/>
        <item x="582"/>
        <item x="149"/>
        <item x="541"/>
        <item x="152"/>
        <item x="421"/>
        <item x="191"/>
        <item x="264"/>
        <item x="367"/>
        <item x="483"/>
        <item x="612"/>
        <item x="141"/>
        <item x="394"/>
        <item x="302"/>
        <item x="317"/>
        <item x="753"/>
        <item x="34"/>
        <item x="412"/>
        <item x="338"/>
        <item x="305"/>
        <item x="496"/>
        <item x="95"/>
        <item x="6"/>
        <item x="718"/>
        <item x="199"/>
        <item x="277"/>
        <item x="100"/>
        <item x="736"/>
        <item x="7"/>
        <item x="47"/>
        <item x="345"/>
        <item x="763"/>
        <item x="671"/>
        <item x="127"/>
        <item x="119"/>
        <item x="321"/>
        <item x="117"/>
        <item x="589"/>
        <item x="579"/>
        <item x="362"/>
        <item x="770"/>
        <item x="263"/>
        <item x="587"/>
        <item x="123"/>
        <item x="179"/>
        <item x="61"/>
        <item x="486"/>
        <item x="705"/>
        <item x="678"/>
        <item x="153"/>
        <item x="35"/>
        <item x="156"/>
        <item x="550"/>
        <item x="124"/>
        <item x="177"/>
        <item x="189"/>
        <item x="314"/>
        <item x="261"/>
        <item x="109"/>
        <item x="101"/>
        <item x="193"/>
        <item x="446"/>
        <item x="520"/>
        <item x="594"/>
        <item x="168"/>
        <item x="214"/>
        <item x="648"/>
        <item x="232"/>
        <item x="269"/>
        <item x="389"/>
        <item x="67"/>
        <item x="335"/>
        <item x="420"/>
        <item x="433"/>
        <item x="227"/>
        <item x="296"/>
        <item x="342"/>
        <item x="198"/>
        <item x="254"/>
        <item x="15"/>
        <item x="285"/>
        <item x="58"/>
        <item x="682"/>
        <item x="507"/>
        <item x="514"/>
        <item x="725"/>
        <item x="126"/>
        <item x="381"/>
        <item x="334"/>
        <item x="262"/>
        <item x="538"/>
        <item x="717"/>
        <item x="206"/>
        <item x="252"/>
        <item x="633"/>
        <item x="556"/>
        <item x="351"/>
        <item x="472"/>
        <item x="769"/>
        <item x="53"/>
        <item x="203"/>
        <item x="491"/>
        <item x="17"/>
        <item x="235"/>
        <item x="791"/>
        <item x="577"/>
        <item x="192"/>
        <item x="325"/>
        <item x="196"/>
        <item x="442"/>
        <item x="778"/>
        <item x="133"/>
        <item x="683"/>
        <item x="399"/>
        <item x="24"/>
        <item x="780"/>
        <item x="329"/>
        <item x="363"/>
        <item x="788"/>
        <item x="208"/>
        <item x="346"/>
        <item x="781"/>
        <item x="51"/>
        <item x="200"/>
        <item x="438"/>
        <item x="640"/>
        <item x="598"/>
        <item x="79"/>
        <item x="756"/>
        <item x="172"/>
        <item x="146"/>
        <item x="8"/>
        <item x="115"/>
        <item x="288"/>
        <item x="372"/>
        <item x="354"/>
        <item x="185"/>
        <item x="144"/>
        <item x="322"/>
        <item x="2"/>
        <item x="595"/>
        <item x="743"/>
        <item x="690"/>
        <item x="170"/>
        <item x="81"/>
        <item x="660"/>
        <item x="449"/>
        <item x="527"/>
        <item x="138"/>
        <item x="516"/>
        <item x="484"/>
        <item x="268"/>
        <item x="646"/>
        <item x="613"/>
        <item x="85"/>
        <item x="228"/>
        <item x="569"/>
        <item x="441"/>
        <item x="280"/>
        <item x="656"/>
        <item x="779"/>
        <item x="664"/>
        <item x="120"/>
        <item x="355"/>
        <item x="435"/>
        <item x="222"/>
        <item x="361"/>
        <item x="56"/>
        <item x="71"/>
        <item x="525"/>
        <item x="201"/>
        <item x="278"/>
        <item x="638"/>
        <item x="492"/>
        <item x="675"/>
        <item x="248"/>
        <item x="265"/>
        <item x="358"/>
        <item x="434"/>
        <item x="78"/>
        <item x="772"/>
        <item x="300"/>
        <item x="513"/>
        <item x="761"/>
        <item x="96"/>
        <item x="537"/>
        <item x="605"/>
        <item x="150"/>
        <item x="436"/>
        <item x="728"/>
        <item x="503"/>
        <item x="290"/>
        <item x="465"/>
        <item x="461"/>
        <item x="687"/>
        <item x="760"/>
        <item x="487"/>
        <item x="249"/>
        <item x="716"/>
        <item x="378"/>
        <item x="217"/>
        <item x="509"/>
        <item x="782"/>
        <item x="521"/>
        <item x="502"/>
        <item x="202"/>
        <item x="103"/>
        <item x="134"/>
        <item x="439"/>
        <item x="275"/>
        <item x="610"/>
        <item x="574"/>
        <item x="768"/>
        <item x="504"/>
        <item x="572"/>
        <item x="343"/>
        <item x="137"/>
        <item x="86"/>
        <item x="662"/>
        <item x="481"/>
        <item x="754"/>
        <item x="597"/>
        <item x="94"/>
        <item x="182"/>
        <item x="790"/>
        <item x="87"/>
        <item x="677"/>
        <item x="396"/>
        <item x="429"/>
        <item x="371"/>
        <item x="247"/>
        <item x="627"/>
        <item x="710"/>
        <item x="301"/>
        <item x="437"/>
        <item x="28"/>
        <item x="221"/>
        <item x="531"/>
        <item x="180"/>
        <item x="667"/>
        <item x="707"/>
        <item x="431"/>
        <item x="226"/>
        <item x="70"/>
        <item x="634"/>
        <item x="158"/>
        <item x="692"/>
        <item x="195"/>
        <item x="480"/>
        <item x="540"/>
        <item x="218"/>
        <item x="255"/>
        <item x="774"/>
        <item x="215"/>
        <item x="403"/>
        <item x="663"/>
        <item x="711"/>
        <item x="407"/>
        <item x="298"/>
        <item x="740"/>
        <item x="238"/>
        <item x="154"/>
        <item x="418"/>
        <item x="689"/>
        <item x="742"/>
        <item x="307"/>
        <item x="318"/>
        <item x="184"/>
        <item x="272"/>
        <item x="390"/>
        <item x="547"/>
        <item x="670"/>
        <item x="187"/>
        <item x="22"/>
        <item x="370"/>
        <item x="253"/>
        <item x="98"/>
        <item x="242"/>
        <item x="606"/>
        <item x="359"/>
        <item x="443"/>
        <item x="229"/>
        <item x="64"/>
        <item x="250"/>
        <item x="125"/>
        <item x="636"/>
        <item x="463"/>
        <item x="445"/>
        <item x="593"/>
        <item x="352"/>
        <item x="340"/>
        <item x="349"/>
        <item x="651"/>
        <item x="12"/>
        <item x="681"/>
        <item x="615"/>
        <item x="336"/>
        <item x="704"/>
        <item x="211"/>
        <item x="679"/>
        <item x="752"/>
        <item x="745"/>
        <item x="350"/>
        <item x="738"/>
        <item x="239"/>
        <item x="532"/>
        <item x="246"/>
        <item x="308"/>
        <item x="462"/>
        <item x="18"/>
        <item x="388"/>
        <item x="721"/>
        <item x="299"/>
        <item x="792"/>
        <item x="456"/>
        <item x="430"/>
        <item x="592"/>
        <item x="787"/>
        <item x="668"/>
        <item x="65"/>
        <item x="499"/>
        <item x="224"/>
        <item x="500"/>
        <item x="174"/>
        <item x="304"/>
        <item x="691"/>
        <item x="312"/>
        <item x="392"/>
        <item x="575"/>
        <item x="319"/>
        <item x="385"/>
        <item x="731"/>
        <item x="27"/>
        <item x="746"/>
        <item x="132"/>
        <item x="639"/>
        <item x="139"/>
        <item x="637"/>
        <item x="673"/>
        <item x="776"/>
        <item x="348"/>
        <item x="251"/>
        <item x="455"/>
        <item x="163"/>
        <item x="551"/>
        <item x="498"/>
        <item x="739"/>
        <item x="405"/>
        <item x="365"/>
        <item x="310"/>
        <item x="642"/>
        <item x="274"/>
        <item x="511"/>
        <item x="448"/>
        <item x="162"/>
        <item x="629"/>
        <item x="580"/>
        <item x="118"/>
        <item x="186"/>
        <item x="474"/>
        <item x="40"/>
        <item x="75"/>
        <item x="729"/>
        <item x="223"/>
        <item x="171"/>
        <item x="626"/>
        <item x="210"/>
        <item x="279"/>
        <item x="411"/>
        <item t="default"/>
      </items>
      <autoSortScope>
        <pivotArea dataOnly="0" outline="0" fieldPosition="0">
          <references count="1">
            <reference field="4294967294" count="1" selected="0">
              <x v="0"/>
            </reference>
          </references>
        </pivotArea>
      </autoSortScope>
    </pivotField>
    <pivotField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8"/>
  </rowFields>
  <rowItems count="4">
    <i>
      <x v="2"/>
    </i>
    <i>
      <x/>
    </i>
    <i>
      <x v="1"/>
    </i>
    <i t="grand">
      <x/>
    </i>
  </rowItems>
  <colItems count="1">
    <i/>
  </colItems>
  <pageFields count="1">
    <pageField fld="15" item="1" hier="-1"/>
  </pageFields>
  <dataFields count="1">
    <dataField name="Sum of Sales" fld="27" baseField="0" baseItem="0"/>
  </dataFields>
  <chartFormats count="9">
    <chartFormat chart="32"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 chart="46" format="4" series="1">
      <pivotArea type="data" outline="0" fieldPosition="0">
        <references count="1">
          <reference field="4294967294" count="1" selected="0">
            <x v="0"/>
          </reference>
        </references>
      </pivotArea>
    </chartFormat>
    <chartFormat chart="53" format="2" series="1">
      <pivotArea type="data" outline="0" fieldPosition="0">
        <references count="1">
          <reference field="4294967294" count="1" selected="0">
            <x v="0"/>
          </reference>
        </references>
      </pivotArea>
    </chartFormat>
    <chartFormat chart="5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C7A3303D-944E-42D4-BA6E-BC6CA5B61F3C}" name="seg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1">
  <location ref="H77:I81"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showAll="0"/>
    <pivotField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6"/>
  </rowFields>
  <rowItems count="4">
    <i>
      <x/>
    </i>
    <i>
      <x v="1"/>
    </i>
    <i>
      <x v="2"/>
    </i>
    <i t="grand">
      <x/>
    </i>
  </rowItems>
  <colItems count="1">
    <i/>
  </colItems>
  <pageFields count="1">
    <pageField fld="15" item="1" hier="-1"/>
  </pageFields>
  <dataFields count="1">
    <dataField name="Sum of Sales" fld="27" baseField="0" baseItem="0"/>
  </dataFields>
  <chartFormats count="4">
    <chartFormat chart="36" format="4" series="1">
      <pivotArea type="data" outline="0" fieldPosition="0">
        <references count="1">
          <reference field="4294967294" count="1" selected="0">
            <x v="0"/>
          </reference>
        </references>
      </pivotArea>
    </chartFormat>
    <chartFormat chart="38" format="0"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0"/>
          </reference>
        </references>
      </pivotArea>
    </chartFormat>
    <chartFormat chart="4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6571AD01-E101-4E7F-9E4C-75EF33BA0D35}" name="bottom 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S3:T9"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pivotField showAll="0"/>
    <pivotField showAll="0"/>
    <pivotField showAll="0">
      <items count="4">
        <item x="0"/>
        <item x="1"/>
        <item x="2"/>
        <item t="default"/>
      </items>
    </pivotField>
    <pivotField showAll="0"/>
    <pivotField showAll="0">
      <items count="4">
        <item x="1"/>
        <item x="2"/>
        <item x="0"/>
        <item t="default"/>
      </items>
    </pivotField>
    <pivotField showAll="0" measureFilter="1" sortType="ascending">
      <autoSortScope>
        <pivotArea dataOnly="0" outline="0" fieldPosition="0">
          <references count="1">
            <reference field="4294967294" count="1" selected="0">
              <x v="0"/>
            </reference>
          </references>
        </pivotArea>
      </autoSortScope>
    </pivotField>
    <pivotField axis="axisRow" showAll="0" measureFilter="1"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10"/>
  </rowFields>
  <rowItems count="6">
    <i>
      <x v="16"/>
    </i>
    <i>
      <x v="2"/>
    </i>
    <i>
      <x v="31"/>
    </i>
    <i>
      <x v="9"/>
    </i>
    <i>
      <x/>
    </i>
    <i t="grand">
      <x/>
    </i>
  </rowItems>
  <colItems count="1">
    <i/>
  </colItems>
  <dataFields count="1">
    <dataField name="Sales " fld="27" baseField="10" baseItem="16"/>
  </dataFields>
  <chartFormats count="2">
    <chartFormat chart="19" format="1"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0" type="count" evalOrder="-1" id="5" iMeasureFld="0">
      <autoFilter ref="A1">
        <filterColumn colId="0">
          <top10 top="0" val="5" filterVal="5"/>
        </filterColumn>
      </autoFilter>
    </filter>
    <filter fld="9"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E40F6E98-89F8-4C0D-B785-9E9B2367AFD3}" name="%retquan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2">
  <location ref="B75:C78"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showAll="0"/>
    <pivotField showAll="0">
      <items count="5">
        <item x="3"/>
        <item x="0"/>
        <item x="2"/>
        <item x="1"/>
        <item t="default"/>
      </items>
    </pivotField>
    <pivotField showAll="0"/>
    <pivotField axis="axisRow"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3">
    <i>
      <x/>
    </i>
    <i>
      <x v="1"/>
    </i>
    <i t="grand">
      <x/>
    </i>
  </rowItems>
  <colItems count="1">
    <i/>
  </colItems>
  <dataFields count="1">
    <dataField name="% Quantity" fld="26" showDataAs="percentOfCol" baseField="15" baseItem="0" numFmtId="10"/>
  </dataFields>
  <chartFormats count="9">
    <chartFormat chart="28" format="1" series="1">
      <pivotArea type="data" outline="0" fieldPosition="0">
        <references count="1">
          <reference field="4294967294" count="1" selected="0">
            <x v="0"/>
          </reference>
        </references>
      </pivotArea>
    </chartFormat>
    <chartFormat chart="28" format="2">
      <pivotArea type="data" outline="0" fieldPosition="0">
        <references count="2">
          <reference field="4294967294" count="1" selected="0">
            <x v="0"/>
          </reference>
          <reference field="15" count="1" selected="0">
            <x v="0"/>
          </reference>
        </references>
      </pivotArea>
    </chartFormat>
    <chartFormat chart="28" format="3">
      <pivotArea type="data" outline="0" fieldPosition="0">
        <references count="2">
          <reference field="4294967294" count="1" selected="0">
            <x v="0"/>
          </reference>
          <reference field="15" count="1" selected="0">
            <x v="1"/>
          </reference>
        </references>
      </pivotArea>
    </chartFormat>
    <chartFormat chart="33" format="1" series="1">
      <pivotArea type="data" outline="0" fieldPosition="0">
        <references count="1">
          <reference field="4294967294" count="1" selected="0">
            <x v="0"/>
          </reference>
        </references>
      </pivotArea>
    </chartFormat>
    <chartFormat chart="33" format="2">
      <pivotArea type="data" outline="0" fieldPosition="0">
        <references count="2">
          <reference field="4294967294" count="1" selected="0">
            <x v="0"/>
          </reference>
          <reference field="15" count="1" selected="0">
            <x v="0"/>
          </reference>
        </references>
      </pivotArea>
    </chartFormat>
    <chartFormat chart="33" format="3">
      <pivotArea type="data" outline="0" fieldPosition="0">
        <references count="2">
          <reference field="4294967294" count="1" selected="0">
            <x v="0"/>
          </reference>
          <reference field="15" count="1" selected="0">
            <x v="1"/>
          </reference>
        </references>
      </pivotArea>
    </chartFormat>
    <chartFormat chart="41" format="10" series="1">
      <pivotArea type="data" outline="0" fieldPosition="0">
        <references count="1">
          <reference field="4294967294" count="1" selected="0">
            <x v="0"/>
          </reference>
        </references>
      </pivotArea>
    </chartFormat>
    <chartFormat chart="41" format="11">
      <pivotArea type="data" outline="0" fieldPosition="0">
        <references count="2">
          <reference field="4294967294" count="1" selected="0">
            <x v="0"/>
          </reference>
          <reference field="15" count="1" selected="0">
            <x v="0"/>
          </reference>
        </references>
      </pivotArea>
    </chartFormat>
    <chartFormat chart="41" format="12">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34C0DF95-94F6-4635-B545-6AC27A93EDF1}" name="sub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1">
  <location ref="N77:O88"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axis="axisRow" showAll="0" measureFilter="1" sortType="ascending">
      <items count="18">
        <item x="8"/>
        <item x="12"/>
        <item x="6"/>
        <item x="2"/>
        <item x="14"/>
        <item x="5"/>
        <item x="16"/>
        <item x="7"/>
        <item x="4"/>
        <item x="9"/>
        <item x="10"/>
        <item x="13"/>
        <item x="3"/>
        <item x="0"/>
        <item x="11"/>
        <item x="15"/>
        <item x="1"/>
        <item t="default"/>
      </items>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showAll="0"/>
    <pivotField showAll="0">
      <items count="5">
        <item x="3"/>
        <item x="0"/>
        <item x="2"/>
        <item x="1"/>
        <item t="default"/>
      </items>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11">
    <i>
      <x v="16"/>
    </i>
    <i>
      <x v="2"/>
    </i>
    <i>
      <x v="5"/>
    </i>
    <i>
      <x v="1"/>
    </i>
    <i>
      <x v="14"/>
    </i>
    <i>
      <x/>
    </i>
    <i>
      <x v="13"/>
    </i>
    <i>
      <x v="9"/>
    </i>
    <i>
      <x v="12"/>
    </i>
    <i>
      <x v="3"/>
    </i>
    <i t="grand">
      <x/>
    </i>
  </rowItems>
  <colItems count="1">
    <i/>
  </colItems>
  <pageFields count="1">
    <pageField fld="15" item="1" hier="-1"/>
  </pageFields>
  <dataFields count="1">
    <dataField name="Quantity " fld="26" baseField="15" baseItem="0"/>
  </dataFields>
  <chartFormats count="2">
    <chartFormat chart="29" format="1"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F89962C9-F9B6-43C9-9ACF-AA065DC593A5}" name="segqua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5">
  <location ref="K77:L81"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showAll="0"/>
    <pivotField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6"/>
  </rowFields>
  <rowItems count="4">
    <i>
      <x/>
    </i>
    <i>
      <x v="1"/>
    </i>
    <i>
      <x v="2"/>
    </i>
    <i t="grand">
      <x/>
    </i>
  </rowItems>
  <colItems count="1">
    <i/>
  </colItems>
  <pageFields count="1">
    <pageField fld="15" item="1" hier="-1"/>
  </pageFields>
  <dataFields count="1">
    <dataField name="Sum of Quantity" fld="26" baseField="0" baseItem="0"/>
  </dataFields>
  <chartFormats count="4">
    <chartFormat chart="40" format="3" series="1">
      <pivotArea type="data" outline="0" fieldPosition="0">
        <references count="1">
          <reference field="4294967294" count="1" selected="0">
            <x v="0"/>
          </reference>
        </references>
      </pivotArea>
    </chartFormat>
    <chartFormat chart="42" format="0"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2BCB48F5-7D78-4957-A034-7750E884D65A}" name="regio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43:C48" firstHeaderRow="0" firstDataRow="1" firstDataCol="1"/>
  <pivotFields count="30">
    <pivotField showAll="0"/>
    <pivotField showAll="0">
      <items count="4">
        <item x="1"/>
        <item x="2"/>
        <item x="0"/>
        <item t="default"/>
      </items>
    </pivotField>
    <pivotField numFmtId="14" showAll="0">
      <items count="15">
        <item x="0"/>
        <item x="1"/>
        <item x="2"/>
        <item x="3"/>
        <item x="4"/>
        <item x="5"/>
        <item x="6"/>
        <item x="7"/>
        <item x="8"/>
        <item x="9"/>
        <item x="10"/>
        <item x="11"/>
        <item x="12"/>
        <item x="13"/>
        <item t="default"/>
      </items>
    </pivotField>
    <pivotField numFmtId="1" showAll="0"/>
    <pivotField showAll="0">
      <items count="5">
        <item x="2"/>
        <item x="3"/>
        <item x="1"/>
        <item x="0"/>
        <item t="default"/>
      </items>
    </pivotField>
    <pivotField showAll="0"/>
    <pivotField showAll="0">
      <items count="4">
        <item x="0"/>
        <item x="1"/>
        <item x="2"/>
        <item t="default"/>
      </items>
    </pivotField>
    <pivotField showAll="0"/>
    <pivotField showAll="0">
      <items count="4">
        <item x="1"/>
        <item x="2"/>
        <item x="0"/>
        <item t="default"/>
      </items>
    </pivotField>
    <pivotField showAll="0"/>
    <pivotField showAll="0" includeNewItemsInFilter="1" defaultSubtotal="0"/>
    <pivotField showAll="0"/>
    <pivotField showAll="0"/>
    <pivotField axis="axisRow"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dataField="1"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13"/>
  </rowFields>
  <rowItems count="5">
    <i>
      <x v="3"/>
    </i>
    <i>
      <x v="1"/>
    </i>
    <i>
      <x/>
    </i>
    <i>
      <x v="2"/>
    </i>
    <i t="grand">
      <x/>
    </i>
  </rowItems>
  <colFields count="1">
    <field x="-2"/>
  </colFields>
  <colItems count="2">
    <i>
      <x/>
    </i>
    <i i="1">
      <x v="1"/>
    </i>
  </colItems>
  <dataFields count="2">
    <dataField name="Net Sales" fld="27" baseField="1" baseItem="0"/>
    <dataField name="Profit " fld="25" baseField="13" baseItem="0"/>
  </dataFields>
  <chartFormats count="3">
    <chartFormat chart="9" format="5" series="1">
      <pivotArea type="data" outline="0" fieldPosition="0">
        <references count="1">
          <reference field="4294967294" count="1" selected="0">
            <x v="1"/>
          </reference>
        </references>
      </pivotArea>
    </chartFormat>
    <chartFormat chart="12" format="28" series="1">
      <pivotArea type="data" outline="0" fieldPosition="0">
        <references count="1">
          <reference field="4294967294" count="1" selected="0">
            <x v="0"/>
          </reference>
        </references>
      </pivotArea>
    </chartFormat>
    <chartFormat chart="12" format="2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352BCF96-841D-4300-A1A1-4B0644312667}" name="ship mode 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E12:F17"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pivotField axis="axisRow" showAll="0">
      <items count="5">
        <item x="2"/>
        <item x="3"/>
        <item x="1"/>
        <item x="0"/>
        <item t="default"/>
      </items>
    </pivotField>
    <pivotField showAll="0"/>
    <pivotField showAll="0">
      <items count="4">
        <item x="0"/>
        <item x="1"/>
        <item x="2"/>
        <item t="default"/>
      </items>
    </pivotField>
    <pivotField showAll="0"/>
    <pivotField showAll="0">
      <items count="4">
        <item x="1"/>
        <item x="2"/>
        <item x="0"/>
        <item t="default"/>
      </items>
    </pivotField>
    <pivotField showAll="0"/>
    <pivotField showAll="0" includeNewItemsInFilter="1" defaultSubtotal="0">
      <items count="49">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s>
    </pivotField>
    <pivotField showAll="0"/>
    <pivotField showAll="0"/>
    <pivotField showAll="0"/>
    <pivotField showAll="0"/>
    <pivotField showAll="0"/>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4"/>
  </rowFields>
  <rowItems count="5">
    <i>
      <x/>
    </i>
    <i>
      <x v="1"/>
    </i>
    <i>
      <x v="2"/>
    </i>
    <i>
      <x v="3"/>
    </i>
    <i t="grand">
      <x/>
    </i>
  </rowItems>
  <colItems count="1">
    <i/>
  </colItems>
  <dataFields count="1">
    <dataField name="Sum of Sales" fld="27" baseField="0" baseItem="0"/>
  </dataFields>
  <chartFormats count="5">
    <chartFormat chart="12" format="11" series="1">
      <pivotArea type="data" outline="0" fieldPosition="0">
        <references count="1">
          <reference field="4294967294" count="1" selected="0">
            <x v="0"/>
          </reference>
        </references>
      </pivotArea>
    </chartFormat>
    <chartFormat chart="12" format="12">
      <pivotArea type="data" outline="0" fieldPosition="0">
        <references count="2">
          <reference field="4294967294" count="1" selected="0">
            <x v="0"/>
          </reference>
          <reference field="4" count="1" selected="0">
            <x v="0"/>
          </reference>
        </references>
      </pivotArea>
    </chartFormat>
    <chartFormat chart="12" format="13">
      <pivotArea type="data" outline="0" fieldPosition="0">
        <references count="2">
          <reference field="4294967294" count="1" selected="0">
            <x v="0"/>
          </reference>
          <reference field="4" count="1" selected="0">
            <x v="1"/>
          </reference>
        </references>
      </pivotArea>
    </chartFormat>
    <chartFormat chart="12" format="14">
      <pivotArea type="data" outline="0" fieldPosition="0">
        <references count="2">
          <reference field="4294967294" count="1" selected="0">
            <x v="0"/>
          </reference>
          <reference field="4" count="1" selected="0">
            <x v="2"/>
          </reference>
        </references>
      </pivotArea>
    </chartFormat>
    <chartFormat chart="12" format="15">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E9313C1-62A1-422D-87F1-15FEA75ABE71}"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E75:F78"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pivotField showAll="0"/>
    <pivotField showAll="0"/>
    <pivotField showAll="0">
      <items count="4">
        <item x="0"/>
        <item x="1"/>
        <item x="2"/>
        <item t="default"/>
      </items>
    </pivotField>
    <pivotField showAll="0"/>
    <pivotField showAll="0">
      <items count="4">
        <item x="1"/>
        <item x="2"/>
        <item x="0"/>
        <item t="default"/>
      </items>
    </pivotField>
    <pivotField showAll="0"/>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showAll="0"/>
    <pivotField showAll="0"/>
    <pivotField showAll="0"/>
    <pivotField axis="axisRow"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3">
    <i>
      <x/>
    </i>
    <i>
      <x v="1"/>
    </i>
    <i t="grand">
      <x/>
    </i>
  </rowItems>
  <colItems count="1">
    <i/>
  </colItems>
  <dataFields count="1">
    <dataField name="Quantity " fld="26" baseField="1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4E3715DB-560E-4718-949B-7BB1A1B97212}" name="timesesa"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2">
  <location ref="B107:C161"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axis="axisRow"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axis="axisRow" showAll="0">
      <items count="13">
        <item x="11"/>
        <item x="3"/>
        <item x="2"/>
        <item x="4"/>
        <item x="5"/>
        <item x="9"/>
        <item x="1"/>
        <item x="10"/>
        <item x="0"/>
        <item x="8"/>
        <item x="7"/>
        <item x="6"/>
        <item t="default"/>
      </items>
    </pivotField>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2">
    <field x="3"/>
    <field x="19"/>
  </rowFields>
  <rowItems count="54">
    <i>
      <x/>
    </i>
    <i r="1">
      <x/>
    </i>
    <i r="1">
      <x v="1"/>
    </i>
    <i r="1">
      <x v="2"/>
    </i>
    <i r="1">
      <x v="3"/>
    </i>
    <i r="1">
      <x v="4"/>
    </i>
    <i r="1">
      <x v="5"/>
    </i>
    <i r="1">
      <x v="6"/>
    </i>
    <i r="1">
      <x v="7"/>
    </i>
    <i r="1">
      <x v="8"/>
    </i>
    <i r="1">
      <x v="9"/>
    </i>
    <i r="1">
      <x v="10"/>
    </i>
    <i r="1">
      <x v="11"/>
    </i>
    <i>
      <x v="1"/>
    </i>
    <i r="1">
      <x/>
    </i>
    <i r="1">
      <x v="1"/>
    </i>
    <i r="1">
      <x v="2"/>
    </i>
    <i r="1">
      <x v="3"/>
    </i>
    <i r="1">
      <x v="4"/>
    </i>
    <i r="1">
      <x v="6"/>
    </i>
    <i r="1">
      <x v="7"/>
    </i>
    <i r="1">
      <x v="8"/>
    </i>
    <i r="1">
      <x v="9"/>
    </i>
    <i r="1">
      <x v="10"/>
    </i>
    <i r="1">
      <x v="11"/>
    </i>
    <i>
      <x v="2"/>
    </i>
    <i r="1">
      <x/>
    </i>
    <i r="1">
      <x v="1"/>
    </i>
    <i r="1">
      <x v="2"/>
    </i>
    <i r="1">
      <x v="3"/>
    </i>
    <i r="1">
      <x v="4"/>
    </i>
    <i r="1">
      <x v="5"/>
    </i>
    <i r="1">
      <x v="6"/>
    </i>
    <i r="1">
      <x v="7"/>
    </i>
    <i r="1">
      <x v="8"/>
    </i>
    <i r="1">
      <x v="9"/>
    </i>
    <i r="1">
      <x v="10"/>
    </i>
    <i r="1">
      <x v="11"/>
    </i>
    <i>
      <x v="3"/>
    </i>
    <i r="1">
      <x/>
    </i>
    <i r="1">
      <x v="1"/>
    </i>
    <i r="1">
      <x v="2"/>
    </i>
    <i r="1">
      <x v="3"/>
    </i>
    <i r="1">
      <x v="4"/>
    </i>
    <i r="1">
      <x v="5"/>
    </i>
    <i r="1">
      <x v="6"/>
    </i>
    <i r="1">
      <x v="7"/>
    </i>
    <i r="1">
      <x v="8"/>
    </i>
    <i r="1">
      <x v="9"/>
    </i>
    <i r="1">
      <x v="10"/>
    </i>
    <i r="1">
      <x v="11"/>
    </i>
    <i>
      <x v="4"/>
    </i>
    <i r="1">
      <x/>
    </i>
    <i t="grand">
      <x/>
    </i>
  </rowItems>
  <colItems count="1">
    <i/>
  </colItems>
  <pageFields count="1">
    <pageField fld="15" item="1" hier="-1"/>
  </pageFields>
  <dataFields count="1">
    <dataField name="Sum of Sales" fld="27" baseField="0" baseItem="0"/>
  </dataFields>
  <chartFormats count="8">
    <chartFormat chart="32"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 chart="46" format="4" series="1">
      <pivotArea type="data" outline="0" fieldPosition="0">
        <references count="1">
          <reference field="4294967294" count="1" selected="0">
            <x v="0"/>
          </reference>
        </references>
      </pivotArea>
    </chartFormat>
    <chartFormat chart="5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7ABCE259-0554-49D7-A651-4741F45371BD}" name="timesequa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6">
  <location ref="E107:F161"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axis="axisRow"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pivotField>
    <pivotField showAll="0"/>
    <pivotField showAll="0"/>
    <pivotField showAll="0">
      <items count="5">
        <item x="3"/>
        <item x="0"/>
        <item x="2"/>
        <item x="1"/>
        <item t="default"/>
      </items>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axis="axisRow" showAll="0">
      <items count="13">
        <item x="11"/>
        <item x="3"/>
        <item x="2"/>
        <item x="4"/>
        <item x="5"/>
        <item x="9"/>
        <item x="1"/>
        <item x="10"/>
        <item x="0"/>
        <item x="8"/>
        <item x="7"/>
        <item x="6"/>
        <item t="default"/>
      </items>
    </pivotField>
    <pivotField showAll="0"/>
    <pivotField showAll="0"/>
    <pivotField showAll="0"/>
    <pivotField showAll="0"/>
    <pivotField multipleItemSelectionAllowed="1" showAll="0"/>
    <pivotField showAll="0"/>
    <pivotField dataField="1"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2">
    <field x="3"/>
    <field x="19"/>
  </rowFields>
  <rowItems count="54">
    <i>
      <x/>
    </i>
    <i r="1">
      <x/>
    </i>
    <i r="1">
      <x v="1"/>
    </i>
    <i r="1">
      <x v="2"/>
    </i>
    <i r="1">
      <x v="3"/>
    </i>
    <i r="1">
      <x v="4"/>
    </i>
    <i r="1">
      <x v="5"/>
    </i>
    <i r="1">
      <x v="6"/>
    </i>
    <i r="1">
      <x v="7"/>
    </i>
    <i r="1">
      <x v="8"/>
    </i>
    <i r="1">
      <x v="9"/>
    </i>
    <i r="1">
      <x v="10"/>
    </i>
    <i r="1">
      <x v="11"/>
    </i>
    <i>
      <x v="1"/>
    </i>
    <i r="1">
      <x/>
    </i>
    <i r="1">
      <x v="1"/>
    </i>
    <i r="1">
      <x v="2"/>
    </i>
    <i r="1">
      <x v="3"/>
    </i>
    <i r="1">
      <x v="4"/>
    </i>
    <i r="1">
      <x v="6"/>
    </i>
    <i r="1">
      <x v="7"/>
    </i>
    <i r="1">
      <x v="8"/>
    </i>
    <i r="1">
      <x v="9"/>
    </i>
    <i r="1">
      <x v="10"/>
    </i>
    <i r="1">
      <x v="11"/>
    </i>
    <i>
      <x v="2"/>
    </i>
    <i r="1">
      <x/>
    </i>
    <i r="1">
      <x v="1"/>
    </i>
    <i r="1">
      <x v="2"/>
    </i>
    <i r="1">
      <x v="3"/>
    </i>
    <i r="1">
      <x v="4"/>
    </i>
    <i r="1">
      <x v="5"/>
    </i>
    <i r="1">
      <x v="6"/>
    </i>
    <i r="1">
      <x v="7"/>
    </i>
    <i r="1">
      <x v="8"/>
    </i>
    <i r="1">
      <x v="9"/>
    </i>
    <i r="1">
      <x v="10"/>
    </i>
    <i r="1">
      <x v="11"/>
    </i>
    <i>
      <x v="3"/>
    </i>
    <i r="1">
      <x/>
    </i>
    <i r="1">
      <x v="1"/>
    </i>
    <i r="1">
      <x v="2"/>
    </i>
    <i r="1">
      <x v="3"/>
    </i>
    <i r="1">
      <x v="4"/>
    </i>
    <i r="1">
      <x v="5"/>
    </i>
    <i r="1">
      <x v="6"/>
    </i>
    <i r="1">
      <x v="7"/>
    </i>
    <i r="1">
      <x v="8"/>
    </i>
    <i r="1">
      <x v="9"/>
    </i>
    <i r="1">
      <x v="10"/>
    </i>
    <i r="1">
      <x v="11"/>
    </i>
    <i>
      <x v="4"/>
    </i>
    <i r="1">
      <x/>
    </i>
    <i t="grand">
      <x/>
    </i>
  </rowItems>
  <colItems count="1">
    <i/>
  </colItems>
  <pageFields count="1">
    <pageField fld="15" item="1" hier="-1"/>
  </pageFields>
  <dataFields count="1">
    <dataField name="Sum of Quantity" fld="26" baseField="0" baseItem="0"/>
  </dataFields>
  <chartFormats count="1">
    <chartFormat chart="5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375440DA-7EAD-456E-BBCD-DC09E73EDD7C}" name="segmen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5">
  <location ref="A21:C25" firstHeaderRow="0" firstDataRow="1" firstDataCol="1"/>
  <pivotFields count="30">
    <pivotField showAll="0"/>
    <pivotField showAll="0">
      <items count="4">
        <item x="1"/>
        <item x="2"/>
        <item x="0"/>
        <item t="default"/>
      </items>
    </pivotField>
    <pivotField numFmtId="14" showAll="0">
      <items count="15">
        <item x="0"/>
        <item x="1"/>
        <item x="2"/>
        <item x="3"/>
        <item x="4"/>
        <item x="5"/>
        <item x="6"/>
        <item x="7"/>
        <item x="8"/>
        <item x="9"/>
        <item x="10"/>
        <item x="11"/>
        <item x="12"/>
        <item x="13"/>
        <item t="default"/>
      </items>
    </pivotField>
    <pivotField numFmtId="1" showAll="0"/>
    <pivotField showAll="0">
      <items count="5">
        <item x="2"/>
        <item x="3"/>
        <item x="1"/>
        <item x="0"/>
        <item t="default"/>
      </items>
    </pivotField>
    <pivotField showAll="0"/>
    <pivotField axis="axisRow"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showAll="0">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includeNewItemsInFilter="1" defaultSubtotal="0">
      <items count="49">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s>
    </pivotField>
    <pivotField showAll="0"/>
    <pivotField showAll="0"/>
    <pivotField showAll="0"/>
    <pivotField showAll="0"/>
    <pivotField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dataField="1"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6"/>
  </rowFields>
  <rowItems count="4">
    <i>
      <x/>
    </i>
    <i>
      <x v="1"/>
    </i>
    <i>
      <x v="2"/>
    </i>
    <i t="grand">
      <x/>
    </i>
  </rowItems>
  <colFields count="1">
    <field x="-2"/>
  </colFields>
  <colItems count="2">
    <i>
      <x/>
    </i>
    <i i="1">
      <x v="1"/>
    </i>
  </colItems>
  <dataFields count="2">
    <dataField name="Sum of Sales" fld="27" baseField="0" baseItem="0"/>
    <dataField name="Sum of Profit" fld="25" baseField="0" baseItem="0"/>
  </dataFields>
  <chartFormats count="2">
    <chartFormat chart="24" format="22" series="1">
      <pivotArea type="data" outline="0" fieldPosition="0">
        <references count="1">
          <reference field="4294967294" count="1" selected="0">
            <x v="0"/>
          </reference>
        </references>
      </pivotArea>
    </chartFormat>
    <chartFormat chart="24" format="2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E54B2A09-90AE-41C0-9FAB-30C56F089A2F}"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L33:M51" firstHeaderRow="1" firstDataRow="1" firstDataCol="1" rowPageCount="1" colPageCount="1"/>
  <pivotFields count="30">
    <pivotField showAll="0"/>
    <pivotField showAll="0">
      <items count="4">
        <item x="1"/>
        <item x="2"/>
        <item x="0"/>
        <item t="default"/>
      </items>
    </pivotField>
    <pivotField numFmtId="14" showAll="0">
      <items count="15">
        <item x="0"/>
        <item x="1"/>
        <item x="2"/>
        <item x="3"/>
        <item x="4"/>
        <item x="5"/>
        <item x="6"/>
        <item x="7"/>
        <item x="8"/>
        <item x="9"/>
        <item x="10"/>
        <item x="11"/>
        <item x="12"/>
        <item x="13"/>
        <item t="default"/>
      </items>
    </pivotField>
    <pivotField numFmtId="1" showAll="0"/>
    <pivotField showAll="0">
      <items count="5">
        <item x="2"/>
        <item x="3"/>
        <item x="1"/>
        <item x="0"/>
        <item t="default"/>
      </items>
    </pivotField>
    <pivotField showAll="0"/>
    <pivotField showAll="0">
      <items count="4">
        <item x="0"/>
        <item x="1"/>
        <item x="2"/>
        <item t="default"/>
      </items>
    </pivotField>
    <pivotField axis="axisRow" showAll="0" sortType="descending">
      <items count="18">
        <item x="1"/>
        <item x="15"/>
        <item x="11"/>
        <item x="0"/>
        <item x="3"/>
        <item x="13"/>
        <item x="10"/>
        <item x="9"/>
        <item x="4"/>
        <item x="7"/>
        <item x="16"/>
        <item x="5"/>
        <item x="14"/>
        <item x="2"/>
        <item x="6"/>
        <item x="12"/>
        <item x="8"/>
        <item t="default"/>
      </items>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showAll="0"/>
    <pivotField showAll="0" includeNewItemsInFilter="1" defaultSubtotal="0">
      <items count="49">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s>
    </pivotField>
    <pivotField showAll="0"/>
    <pivotField showAll="0"/>
    <pivotField showAll="0">
      <items count="5">
        <item x="3"/>
        <item x="0"/>
        <item x="2"/>
        <item x="1"/>
        <item t="default"/>
      </items>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18">
    <i>
      <x v="3"/>
    </i>
    <i>
      <x v="11"/>
    </i>
    <i>
      <x v="10"/>
    </i>
    <i>
      <x/>
    </i>
    <i>
      <x v="2"/>
    </i>
    <i>
      <x v="5"/>
    </i>
    <i>
      <x v="16"/>
    </i>
    <i>
      <x v="15"/>
    </i>
    <i>
      <x v="13"/>
    </i>
    <i>
      <x v="7"/>
    </i>
    <i>
      <x v="12"/>
    </i>
    <i>
      <x v="4"/>
    </i>
    <i>
      <x v="1"/>
    </i>
    <i>
      <x v="14"/>
    </i>
    <i>
      <x v="9"/>
    </i>
    <i>
      <x v="6"/>
    </i>
    <i>
      <x v="8"/>
    </i>
    <i t="grand">
      <x/>
    </i>
  </rowItems>
  <colItems count="1">
    <i/>
  </colItems>
  <pageFields count="1">
    <pageField fld="15" item="1" hier="-1"/>
  </pageFields>
  <dataFields count="1">
    <dataField name="Net Sales" fld="27" baseField="7" baseItem="13"/>
  </dataFields>
  <chartFormats count="18">
    <chartFormat chart="14" format="38" series="1">
      <pivotArea type="data" outline="0" fieldPosition="0">
        <references count="1">
          <reference field="4294967294" count="1" selected="0">
            <x v="0"/>
          </reference>
        </references>
      </pivotArea>
    </chartFormat>
    <chartFormat chart="14" format="39">
      <pivotArea type="data" outline="0" fieldPosition="0">
        <references count="2">
          <reference field="4294967294" count="1" selected="0">
            <x v="0"/>
          </reference>
          <reference field="7" count="1" selected="0">
            <x v="8"/>
          </reference>
        </references>
      </pivotArea>
    </chartFormat>
    <chartFormat chart="14" format="40">
      <pivotArea type="data" outline="0" fieldPosition="0">
        <references count="2">
          <reference field="4294967294" count="1" selected="0">
            <x v="0"/>
          </reference>
          <reference field="7" count="1" selected="0">
            <x v="6"/>
          </reference>
        </references>
      </pivotArea>
    </chartFormat>
    <chartFormat chart="14" format="41">
      <pivotArea type="data" outline="0" fieldPosition="0">
        <references count="2">
          <reference field="4294967294" count="1" selected="0">
            <x v="0"/>
          </reference>
          <reference field="7" count="1" selected="0">
            <x v="9"/>
          </reference>
        </references>
      </pivotArea>
    </chartFormat>
    <chartFormat chart="14" format="42">
      <pivotArea type="data" outline="0" fieldPosition="0">
        <references count="2">
          <reference field="4294967294" count="1" selected="0">
            <x v="0"/>
          </reference>
          <reference field="7" count="1" selected="0">
            <x v="14"/>
          </reference>
        </references>
      </pivotArea>
    </chartFormat>
    <chartFormat chart="14" format="43">
      <pivotArea type="data" outline="0" fieldPosition="0">
        <references count="2">
          <reference field="4294967294" count="1" selected="0">
            <x v="0"/>
          </reference>
          <reference field="7" count="1" selected="0">
            <x v="1"/>
          </reference>
        </references>
      </pivotArea>
    </chartFormat>
    <chartFormat chart="14" format="44">
      <pivotArea type="data" outline="0" fieldPosition="0">
        <references count="2">
          <reference field="4294967294" count="1" selected="0">
            <x v="0"/>
          </reference>
          <reference field="7" count="1" selected="0">
            <x v="4"/>
          </reference>
        </references>
      </pivotArea>
    </chartFormat>
    <chartFormat chart="14" format="45">
      <pivotArea type="data" outline="0" fieldPosition="0">
        <references count="2">
          <reference field="4294967294" count="1" selected="0">
            <x v="0"/>
          </reference>
          <reference field="7" count="1" selected="0">
            <x v="7"/>
          </reference>
        </references>
      </pivotArea>
    </chartFormat>
    <chartFormat chart="14" format="46">
      <pivotArea type="data" outline="0" fieldPosition="0">
        <references count="2">
          <reference field="4294967294" count="1" selected="0">
            <x v="0"/>
          </reference>
          <reference field="7" count="1" selected="0">
            <x v="15"/>
          </reference>
        </references>
      </pivotArea>
    </chartFormat>
    <chartFormat chart="14" format="47">
      <pivotArea type="data" outline="0" fieldPosition="0">
        <references count="2">
          <reference field="4294967294" count="1" selected="0">
            <x v="0"/>
          </reference>
          <reference field="7" count="1" selected="0">
            <x v="12"/>
          </reference>
        </references>
      </pivotArea>
    </chartFormat>
    <chartFormat chart="14" format="48">
      <pivotArea type="data" outline="0" fieldPosition="0">
        <references count="2">
          <reference field="4294967294" count="1" selected="0">
            <x v="0"/>
          </reference>
          <reference field="7" count="1" selected="0">
            <x v="10"/>
          </reference>
        </references>
      </pivotArea>
    </chartFormat>
    <chartFormat chart="14" format="49">
      <pivotArea type="data" outline="0" fieldPosition="0">
        <references count="2">
          <reference field="4294967294" count="1" selected="0">
            <x v="0"/>
          </reference>
          <reference field="7" count="1" selected="0">
            <x v="16"/>
          </reference>
        </references>
      </pivotArea>
    </chartFormat>
    <chartFormat chart="14" format="50">
      <pivotArea type="data" outline="0" fieldPosition="0">
        <references count="2">
          <reference field="4294967294" count="1" selected="0">
            <x v="0"/>
          </reference>
          <reference field="7" count="1" selected="0">
            <x v="5"/>
          </reference>
        </references>
      </pivotArea>
    </chartFormat>
    <chartFormat chart="14" format="51">
      <pivotArea type="data" outline="0" fieldPosition="0">
        <references count="2">
          <reference field="4294967294" count="1" selected="0">
            <x v="0"/>
          </reference>
          <reference field="7" count="1" selected="0">
            <x v="13"/>
          </reference>
        </references>
      </pivotArea>
    </chartFormat>
    <chartFormat chart="14" format="52">
      <pivotArea type="data" outline="0" fieldPosition="0">
        <references count="2">
          <reference field="4294967294" count="1" selected="0">
            <x v="0"/>
          </reference>
          <reference field="7" count="1" selected="0">
            <x v="0"/>
          </reference>
        </references>
      </pivotArea>
    </chartFormat>
    <chartFormat chart="14" format="53">
      <pivotArea type="data" outline="0" fieldPosition="0">
        <references count="2">
          <reference field="4294967294" count="1" selected="0">
            <x v="0"/>
          </reference>
          <reference field="7" count="1" selected="0">
            <x v="2"/>
          </reference>
        </references>
      </pivotArea>
    </chartFormat>
    <chartFormat chart="14" format="54">
      <pivotArea type="data" outline="0" fieldPosition="0">
        <references count="2">
          <reference field="4294967294" count="1" selected="0">
            <x v="0"/>
          </reference>
          <reference field="7" count="1" selected="0">
            <x v="11"/>
          </reference>
        </references>
      </pivotArea>
    </chartFormat>
    <chartFormat chart="14" format="55">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18F617A4-A7D9-4052-8BA3-747DFFB1B4F8}" name="city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3">
  <location ref="N101:O112" firstHeaderRow="1" firstDataRow="1" firstDataCol="1" rowPageCount="1" colPageCount="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items count="6">
        <item x="0"/>
        <item x="1"/>
        <item x="2"/>
        <item x="3"/>
        <item x="4"/>
        <item t="default"/>
      </items>
    </pivotField>
    <pivotField showAll="0"/>
    <pivotField showAll="0"/>
    <pivotField showAll="0">
      <items count="4">
        <item x="0"/>
        <item x="1"/>
        <item x="2"/>
        <item t="default"/>
      </items>
    </pivotField>
    <pivotField showAll="0">
      <items count="18">
        <item x="8"/>
        <item x="12"/>
        <item x="6"/>
        <item x="2"/>
        <item x="14"/>
        <item x="5"/>
        <item x="16"/>
        <item x="7"/>
        <item x="4"/>
        <item x="9"/>
        <item x="10"/>
        <item x="13"/>
        <item x="3"/>
        <item x="0"/>
        <item x="11"/>
        <item x="15"/>
        <item x="1"/>
        <item t="default"/>
      </items>
    </pivotField>
    <pivotField showAll="0">
      <items count="4">
        <item x="1"/>
        <item x="2"/>
        <item x="0"/>
        <item t="default"/>
      </items>
    </pivotField>
    <pivotField axis="axisRow" showAll="0" measureFilter="1" sortType="ascending">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autoSortScope>
        <pivotArea dataOnly="0" outline="0" fieldPosition="0">
          <references count="1">
            <reference field="4294967294" count="1" selected="0">
              <x v="0"/>
            </reference>
          </references>
        </pivotArea>
      </autoSortScope>
    </pivotField>
    <pivotField showAll="0" measureFilter="1"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9"/>
  </rowFields>
  <rowItems count="11">
    <i>
      <x v="212"/>
    </i>
    <i>
      <x v="374"/>
    </i>
    <i>
      <x v="94"/>
    </i>
    <i>
      <x v="269"/>
    </i>
    <i>
      <x v="375"/>
    </i>
    <i>
      <x v="49"/>
    </i>
    <i>
      <x v="438"/>
    </i>
    <i>
      <x v="329"/>
    </i>
    <i>
      <x v="452"/>
    </i>
    <i>
      <x v="266"/>
    </i>
    <i t="grand">
      <x/>
    </i>
  </rowItems>
  <colItems count="1">
    <i/>
  </colItems>
  <pageFields count="1">
    <pageField fld="15" item="1" hier="-1"/>
  </pageFields>
  <dataFields count="1">
    <dataField name="Sum of Sales" fld="27" baseField="0" baseItem="0"/>
  </dataFields>
  <chartFormats count="6">
    <chartFormat chart="32"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 chart="46" format="4" series="1">
      <pivotArea type="data" outline="0" fieldPosition="0">
        <references count="1">
          <reference field="4294967294" count="1" selected="0">
            <x v="0"/>
          </reference>
        </references>
      </pivotArea>
    </chartFormat>
    <chartFormat chart="5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0" type="count" evalOrder="-1" id="5" iMeasureFld="0">
      <autoFilter ref="A1">
        <filterColumn colId="0">
          <top10 val="10" filterVal="10"/>
        </filterColumn>
      </autoFilter>
    </filter>
    <filter fld="9"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65E0688A-4014-4774-ADE2-07A8DB59A6CE}" name="top profi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V4:W10"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pivotField showAll="0"/>
    <pivotField showAll="0"/>
    <pivotField showAll="0">
      <items count="4">
        <item x="0"/>
        <item x="1"/>
        <item x="2"/>
        <item t="default"/>
      </items>
    </pivotField>
    <pivotField showAll="0"/>
    <pivotField showAll="0">
      <items count="4">
        <item x="1"/>
        <item x="2"/>
        <item x="0"/>
        <item t="default"/>
      </items>
    </pivotField>
    <pivotField showAll="0"/>
    <pivotField axis="axisRow" showAll="0" measureFilter="1"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dataField="1" showAll="0"/>
    <pivotField showAll="0"/>
    <pivotField showAll="0"/>
    <pivotField showAll="0">
      <items count="7">
        <item x="0"/>
        <item x="1"/>
        <item x="2"/>
        <item x="3"/>
        <item x="4"/>
        <item x="5"/>
        <item t="default"/>
      </items>
    </pivotField>
    <pivotField showAll="0">
      <items count="8">
        <item x="0"/>
        <item x="1"/>
        <item x="2"/>
        <item x="3"/>
        <item x="4"/>
        <item x="5"/>
        <item x="6"/>
        <item t="default"/>
      </items>
    </pivotField>
  </pivotFields>
  <rowFields count="1">
    <field x="10"/>
  </rowFields>
  <rowItems count="6">
    <i>
      <x v="4"/>
    </i>
    <i>
      <x v="28"/>
    </i>
    <i>
      <x v="3"/>
    </i>
    <i>
      <x v="18"/>
    </i>
    <i>
      <x v="45"/>
    </i>
    <i t="grand">
      <x/>
    </i>
  </rowItems>
  <colItems count="1">
    <i/>
  </colItems>
  <dataFields count="1">
    <dataField name="Profit " fld="25" baseField="10" baseItem="0"/>
  </dataFields>
  <chartFormats count="2">
    <chartFormat chart="19" format="1"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540FE7EA-4535-4736-9925-D727964DBE1A}"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E81:F84" firstHeaderRow="1" firstDataRow="1" firstDataCol="1"/>
  <pivotFields count="30">
    <pivotField showAll="0"/>
    <pivotField showAll="0"/>
    <pivotField numFmtId="14" showAll="0">
      <items count="15">
        <item x="0"/>
        <item x="1"/>
        <item x="2"/>
        <item x="3"/>
        <item x="4"/>
        <item x="5"/>
        <item x="6"/>
        <item x="7"/>
        <item x="8"/>
        <item x="9"/>
        <item x="10"/>
        <item x="11"/>
        <item x="12"/>
        <item x="13"/>
        <item t="default"/>
      </items>
    </pivotField>
    <pivotField numFmtId="1" showAll="0"/>
    <pivotField showAll="0"/>
    <pivotField showAll="0"/>
    <pivotField showAll="0">
      <items count="4">
        <item x="0"/>
        <item x="1"/>
        <item x="2"/>
        <item t="default"/>
      </items>
    </pivotField>
    <pivotField showAll="0" sortType="ascending">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showAll="0" measureFilter="1" sortType="ascending">
      <autoSortScope>
        <pivotArea dataOnly="0" outline="0" fieldPosition="0">
          <references count="1">
            <reference field="4294967294" count="1" selected="0">
              <x v="0"/>
            </reference>
          </references>
        </pivotArea>
      </autoSortScope>
    </pivotField>
    <pivotField showAll="0" measureFilter="1" includeNewItemsInFilter="1" sortType="ascending" defaultSubtotal="0">
      <items count="49">
        <item x="46"/>
        <item x="21"/>
        <item x="48"/>
        <item x="11"/>
        <item x="5"/>
        <item x="42"/>
        <item x="9"/>
        <item x="4"/>
        <item x="27"/>
        <item x="33"/>
        <item x="13"/>
        <item x="36"/>
        <item x="12"/>
        <item x="37"/>
        <item x="34"/>
        <item x="19"/>
        <item x="47"/>
        <item x="16"/>
        <item x="0"/>
        <item x="7"/>
        <item x="25"/>
        <item x="44"/>
        <item x="15"/>
        <item x="28"/>
        <item x="22"/>
        <item x="30"/>
        <item x="20"/>
        <item x="23"/>
        <item x="6"/>
        <item x="24"/>
        <item x="35"/>
        <item x="39"/>
        <item x="40"/>
        <item x="14"/>
        <item x="26"/>
        <item x="41"/>
        <item x="17"/>
        <item x="10"/>
        <item x="45"/>
        <item x="8"/>
        <item x="2"/>
        <item x="43"/>
        <item x="18"/>
        <item x="38"/>
        <item x="31"/>
        <item x="1"/>
        <item x="32"/>
        <item x="3"/>
        <item x="29"/>
      </items>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Row" showAll="0">
      <items count="3">
        <item x="0"/>
        <item x="1"/>
        <item t="default"/>
      </items>
    </pivotField>
    <pivotField numFmtId="9" showAll="0">
      <items count="13">
        <item x="0"/>
        <item x="9"/>
        <item x="5"/>
        <item x="1"/>
        <item x="2"/>
        <item x="10"/>
        <item x="6"/>
        <item x="11"/>
        <item x="8"/>
        <item x="7"/>
        <item x="4"/>
        <item x="3"/>
        <item t="default"/>
      </items>
    </pivotField>
    <pivotField numFmtId="14" showAll="0"/>
    <pivotField showAll="0"/>
    <pivotField showAll="0"/>
    <pivotField showAll="0"/>
    <pivotField showAll="0"/>
    <pivotField showAll="0"/>
    <pivotField showAll="0"/>
    <pivotField multipleItemSelectionAllowed="1" showAll="0"/>
    <pivotField showAll="0"/>
    <pivotField showAll="0"/>
    <pivotField dataField="1" showAll="0"/>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3">
    <i>
      <x/>
    </i>
    <i>
      <x v="1"/>
    </i>
    <i t="grand">
      <x/>
    </i>
  </rowItems>
  <colItems count="1">
    <i/>
  </colItems>
  <dataFields count="1">
    <dataField name="Sales " fld="27" baseField="15" baseItem="0"/>
  </dataFields>
  <chartFormats count="4">
    <chartFormat chart="12" format="0" series="1">
      <pivotArea type="data" outline="0" fieldPosition="0">
        <references count="1">
          <reference field="4294967294" count="1" selected="0">
            <x v="0"/>
          </reference>
        </references>
      </pivotArea>
    </chartFormat>
    <chartFormat chart="14" format="38"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3" iMeasureFld="0">
      <autoFilter ref="A1">
        <filterColumn colId="0">
          <top10 val="5" filterVal="5"/>
        </filterColumn>
      </autoFilter>
    </filter>
    <filter fld="1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Status" xr10:uid="{E0CEBAE8-428D-4B32-9A44-5B86476766B5}" sourceName="ShipStatus">
  <pivotTables>
    <pivotTable tabId="13" name="subcategory"/>
    <pivotTable tabId="13" name="category"/>
    <pivotTable tabId="13" name="region"/>
    <pivotTable tabId="13" name="segment"/>
    <pivotTable tabId="13" name="PivotTable4"/>
  </pivotTables>
  <data>
    <tabular pivotCacheId="242937902">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Mode" xr10:uid="{E1370EFD-E00A-40D2-8496-FEEA52830A69}" sourceName="ShipMode">
  <pivotTables>
    <pivotTable tabId="13" name="subcategory"/>
    <pivotTable tabId="13" name="category"/>
    <pivotTable tabId="13" name="region"/>
    <pivotTable tabId="13" name="segment"/>
    <pivotTable tabId="13" name="PivotTable4"/>
  </pivotTables>
  <data>
    <tabular pivotCacheId="242937902">
      <items count="4">
        <i x="2" s="1"/>
        <i x="3"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E36A20A-F495-43C5-8280-BED394DE2E13}" sourceName="Category">
  <pivotTables>
    <pivotTable tabId="13" name="%retquant"/>
    <pivotTable tabId="13" name="%retsale"/>
    <pivotTable tabId="13" name="subsale"/>
    <pivotTable tabId="13" name="subquan"/>
    <pivotTable tabId="13" name="regsale"/>
    <pivotTable tabId="13" name="statsale"/>
    <pivotTable tabId="13" name="timesesa"/>
    <pivotTable tabId="13" name="CustSales"/>
    <pivotTable tabId="13" name="CustQuant"/>
    <pivotTable tabId="13" name="regquant"/>
    <pivotTable tabId="13" name="statquant"/>
    <pivotTable tabId="13" name="timesequan"/>
    <pivotTable tabId="13" name="segquan"/>
    <pivotTable tabId="13" name="segsale"/>
    <pivotTable tabId="13" name="%incsale"/>
    <pivotTable tabId="13" name="%incquan"/>
    <pivotTable tabId="13" name="cityquant"/>
    <pivotTable tabId="13" name="citysale"/>
  </pivotTables>
  <data>
    <tabular pivotCacheId="242937902">
      <items count="3">
        <i x="1" s="1"/>
        <i x="2"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EBA8F090-339E-4F3D-AE24-A4DDCD6E8FB4}" sourceName="Years">
  <pivotTables>
    <pivotTable tabId="13" name="subcategory"/>
    <pivotTable tabId="13" name="bottom profit"/>
    <pivotTable tabId="13" name="category"/>
    <pivotTable tabId="13" name="region"/>
    <pivotTable tabId="13" name="segment"/>
    <pivotTable tabId="13" name="ship mode p"/>
    <pivotTable tabId="13" name="ship mode s"/>
    <pivotTable tabId="13" name="ship status p"/>
    <pivotTable tabId="13" name="ship status s"/>
    <pivotTable tabId="13" name="timeseries"/>
    <pivotTable tabId="13" name="top profit"/>
    <pivotTable tabId="13" name="top sale"/>
    <pivotTable tabId="13" name="PivotTable4"/>
    <pivotTable tabId="13" name="%retquant"/>
    <pivotTable tabId="13" name="%retsale"/>
    <pivotTable tabId="13" name="PivotTable7"/>
    <pivotTable tabId="13" name="PivotTable8"/>
    <pivotTable tabId="13" name="subsale"/>
    <pivotTable tabId="13" name="subquan"/>
    <pivotTable tabId="13" name="regsale"/>
    <pivotTable tabId="13" name="statsale"/>
    <pivotTable tabId="13" name="timesesa"/>
    <pivotTable tabId="13" name="CustSales"/>
    <pivotTable tabId="13" name="CustQuant"/>
    <pivotTable tabId="13" name="regquant"/>
    <pivotTable tabId="13" name="statquant"/>
    <pivotTable tabId="13" name="timesequan"/>
    <pivotTable tabId="13" name="catsale"/>
    <pivotTable tabId="13" name="catquant"/>
    <pivotTable tabId="13" name="cityquant"/>
    <pivotTable tabId="13" name="citysale"/>
    <pivotTable tabId="13" name="segquan"/>
    <pivotTable tabId="13" name="segsale"/>
    <pivotTable tabId="13" name="%incsale"/>
    <pivotTable tabId="13" name="%incquan"/>
  </pivotTables>
  <data>
    <tabular pivotCacheId="242937902">
      <items count="7">
        <i x="1" s="1"/>
        <i x="2" s="1"/>
        <i x="3" s="1"/>
        <i x="4" s="1"/>
        <i x="5" s="1"/>
        <i x="0" s="1" nd="1"/>
        <i x="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7C1672E7-ADFF-4C2A-9656-3C2D0B3E43EA}" sourceName="Segment">
  <pivotTables>
    <pivotTable tabId="13" name="subcategory"/>
    <pivotTable tabId="13" name="%retquant"/>
    <pivotTable tabId="13" name="%retsale"/>
    <pivotTable tabId="13" name="subsale"/>
    <pivotTable tabId="13" name="subquan"/>
    <pivotTable tabId="13" name="regsale"/>
    <pivotTable tabId="13" name="statsale"/>
    <pivotTable tabId="13" name="timesesa"/>
    <pivotTable tabId="13" name="CustSales"/>
    <pivotTable tabId="13" name="CustQuant"/>
    <pivotTable tabId="13" name="regquant"/>
    <pivotTable tabId="13" name="statquant"/>
    <pivotTable tabId="13" name="timesequan"/>
    <pivotTable tabId="13" name="catsale"/>
    <pivotTable tabId="13" name="catquant"/>
    <pivotTable tabId="13" name="%incsale"/>
    <pivotTable tabId="13" name="%incquan"/>
    <pivotTable tabId="13" name="cityquant"/>
    <pivotTable tabId="13" name="citysale"/>
  </pivotTables>
  <data>
    <tabular pivotCacheId="242937902">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B900A3C-0C76-4274-B972-B116A5230632}" sourceName="Region">
  <pivotTables>
    <pivotTable tabId="13" name="subcategory"/>
    <pivotTable tabId="13" name="PivotTable4"/>
  </pivotTables>
  <data>
    <tabular pivotCacheId="242937902">
      <items count="4">
        <i x="3" s="1"/>
        <i x="0" s="1"/>
        <i x="2"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EB4BEE9D-FB86-485A-82D5-4BAF109E59BF}" sourceName="State">
  <pivotTables>
    <pivotTable tabId="13" name="subcategory"/>
    <pivotTable tabId="13" name="category"/>
    <pivotTable tabId="13" name="segment"/>
    <pivotTable tabId="13" name="ship mode p"/>
    <pivotTable tabId="13" name="ship mode s"/>
    <pivotTable tabId="13" name="ship status p"/>
    <pivotTable tabId="13" name="ship status s"/>
    <pivotTable tabId="13" name="timeseries"/>
    <pivotTable tabId="13" name="PivotTable4"/>
  </pivotTables>
  <data>
    <tabular pivotCacheId="242937902">
      <items count="49">
        <i x="29" s="1"/>
        <i x="3" s="1"/>
        <i x="32" s="1"/>
        <i x="1" s="1"/>
        <i x="31" s="1"/>
        <i x="38" s="1"/>
        <i x="18" s="1"/>
        <i x="43" s="1"/>
        <i x="2" s="1"/>
        <i x="8" s="1"/>
        <i x="45" s="1"/>
        <i x="10" s="1"/>
        <i x="17" s="1"/>
        <i x="41" s="1"/>
        <i x="26" s="1"/>
        <i x="14" s="1"/>
        <i x="40" s="1"/>
        <i x="39" s="1"/>
        <i x="35" s="1"/>
        <i x="24" s="1"/>
        <i x="6" s="1"/>
        <i x="23" s="1"/>
        <i x="20" s="1"/>
        <i x="30" s="1"/>
        <i x="22" s="1"/>
        <i x="28" s="1"/>
        <i x="15" s="1"/>
        <i x="44" s="1"/>
        <i x="25" s="1"/>
        <i x="7" s="1"/>
        <i x="0" s="1"/>
        <i x="16" s="1"/>
        <i x="47" s="1"/>
        <i x="19" s="1"/>
        <i x="34" s="1"/>
        <i x="37" s="1"/>
        <i x="12" s="1"/>
        <i x="36" s="1"/>
        <i x="13" s="1"/>
        <i x="33" s="1"/>
        <i x="27" s="1"/>
        <i x="4" s="1"/>
        <i x="9" s="1"/>
        <i x="42" s="1"/>
        <i x="5" s="1"/>
        <i x="11" s="1"/>
        <i x="48" s="1"/>
        <i x="21" s="1"/>
        <i x="46"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1B65854B-251A-4895-81D3-DA1A25342324}" sourceName="City">
  <pivotTables>
    <pivotTable tabId="13" name="segment"/>
  </pivotTables>
  <data>
    <tabular pivotCacheId="242937902">
      <items count="531">
        <i x="503" s="1"/>
        <i x="500" s="1"/>
        <i x="77" s="1"/>
        <i x="9" s="1"/>
        <i x="27" s="1"/>
        <i x="297" s="1"/>
        <i x="389" s="1"/>
        <i x="262" s="1"/>
        <i x="266" s="1"/>
        <i x="187" s="1"/>
        <i x="422" s="1"/>
        <i x="288" s="1"/>
        <i x="515" s="1"/>
        <i x="159" s="1"/>
        <i x="382" s="1"/>
        <i x="152" s="1"/>
        <i x="80" s="1"/>
        <i x="355" s="1"/>
        <i x="410" s="1"/>
        <i x="230" s="1"/>
        <i x="48" s="1"/>
        <i x="101" s="1"/>
        <i x="427" s="1"/>
        <i x="242" s="1"/>
        <i x="49" s="1"/>
        <i x="173" s="1"/>
        <i x="196" s="1"/>
        <i x="311" s="1"/>
        <i x="111" s="1"/>
        <i x="165" s="1"/>
        <i x="327" s="1"/>
        <i x="339" s="1"/>
        <i x="284" s="1"/>
        <i x="85" s="1"/>
        <i x="316" s="1"/>
        <i x="405" s="1"/>
        <i x="172" s="1"/>
        <i x="464" s="1"/>
        <i x="290" s="1"/>
        <i x="182" s="1"/>
        <i x="52" s="1"/>
        <i x="277" s="1"/>
        <i x="142" s="1"/>
        <i x="326" s="1"/>
        <i x="270" s="1"/>
        <i x="207" s="1"/>
        <i x="51" s="1"/>
        <i x="412" s="1"/>
        <i x="281" s="1"/>
        <i x="24" s="1"/>
        <i x="368" s="1"/>
        <i x="192" s="1"/>
        <i x="358" s="1"/>
        <i x="367" s="1"/>
        <i x="72" s="1"/>
        <i x="417" s="1"/>
        <i x="146" s="1"/>
        <i x="55" s="1"/>
        <i x="334" s="1"/>
        <i x="510" s="1"/>
        <i x="276" s="1"/>
        <i x="506" s="1"/>
        <i x="237" s="1"/>
        <i x="272" s="1"/>
        <i x="469" s="1"/>
        <i x="402" s="1"/>
        <i x="341" s="1"/>
        <i x="126" s="1"/>
        <i x="122" s="1"/>
        <i x="156" s="1"/>
        <i x="431" s="1"/>
        <i x="340" s="1"/>
        <i x="170" s="1"/>
        <i x="478" s="1"/>
        <i x="26" s="1"/>
        <i x="308" s="1"/>
        <i x="391" s="1"/>
        <i x="144" s="1"/>
        <i x="215" s="1"/>
        <i x="420" s="1"/>
        <i x="13" s="1"/>
        <i x="338" s="1"/>
        <i x="83" s="1"/>
        <i x="99" s="1"/>
        <i x="504" s="1"/>
        <i x="179" s="1"/>
        <i x="32" s="1"/>
        <i x="88" s="1"/>
        <i x="213" s="1"/>
        <i x="501" s="1"/>
        <i x="496" s="1"/>
        <i x="459" s="1"/>
        <i x="78" s="1"/>
        <i x="19" s="1"/>
        <i x="47" s="1"/>
        <i x="486" s="1"/>
        <i x="183" s="1"/>
        <i x="351" s="1"/>
        <i x="257" s="1"/>
        <i x="205" s="1"/>
        <i x="248" s="1"/>
        <i x="415" s="1"/>
        <i x="280" s="1"/>
        <i x="498" s="1"/>
        <i x="269" s="1"/>
        <i x="53" s="1"/>
        <i x="320" s="1"/>
        <i x="190" s="1"/>
        <i x="268" s="1"/>
        <i x="117" s="1"/>
        <i x="451" s="1"/>
        <i x="527" s="1"/>
        <i x="371" s="1"/>
        <i x="264" s="1"/>
        <i x="310" s="1"/>
        <i x="203" s="1"/>
        <i x="189" s="1"/>
        <i x="377" s="1"/>
        <i x="228" s="1"/>
        <i x="103" s="1"/>
        <i x="134" s="1"/>
        <i x="274" s="1"/>
        <i x="227" s="1"/>
        <i x="162" s="1"/>
        <i x="109" s="1"/>
        <i x="222" s="1"/>
        <i x="347" s="1"/>
        <i x="330" s="1"/>
        <i x="315" s="1"/>
        <i x="301" s="1"/>
        <i x="379" s="1"/>
        <i x="255" s="1"/>
        <i x="200" s="1"/>
        <i x="372" s="1"/>
        <i x="374" s="1"/>
        <i x="208" s="1"/>
        <i x="198" s="1"/>
        <i x="20" s="1"/>
        <i x="530" s="1"/>
        <i x="90" s="1"/>
        <i x="461" s="1"/>
        <i x="430" s="1"/>
        <i x="520" s="1"/>
        <i x="43" s="1"/>
        <i x="434" s="1"/>
        <i x="212" s="1"/>
        <i x="206" s="1"/>
        <i x="35" s="1"/>
        <i x="453" s="1"/>
        <i x="324" s="1"/>
        <i x="93" s="1"/>
        <i x="116" s="1"/>
        <i x="442" s="1"/>
        <i x="67" s="1"/>
        <i x="37" s="1"/>
        <i x="514" s="1"/>
        <i x="218" s="1"/>
        <i x="121" s="1"/>
        <i x="407" s="1"/>
        <i x="180" s="1"/>
        <i x="488" s="1"/>
        <i x="428" s="1"/>
        <i x="59" s="1"/>
        <i x="440" s="1"/>
        <i x="517" s="1"/>
        <i x="365" s="1"/>
        <i x="50" s="1"/>
        <i x="475" s="1"/>
        <i x="3" s="1"/>
        <i x="511" s="1"/>
        <i x="401" s="1"/>
        <i x="474" s="1"/>
        <i x="118" s="1"/>
        <i x="393" s="1"/>
        <i x="519" s="1"/>
        <i x="76" s="1"/>
        <i x="441" s="1"/>
        <i x="177" s="1"/>
        <i x="305" s="1"/>
        <i x="373" s="1"/>
        <i x="457" s="1"/>
        <i x="135" s="1"/>
        <i x="481" s="1"/>
        <i x="364" s="1"/>
        <i x="119" s="1"/>
        <i x="526" s="1"/>
        <i x="283" s="1"/>
        <i x="174" s="1"/>
        <i x="94" s="1"/>
        <i x="432" s="1"/>
        <i x="160" s="1"/>
        <i x="344" s="1"/>
        <i x="319" s="1"/>
        <i x="91" s="1"/>
        <i x="151" s="1"/>
        <i x="383" s="1"/>
        <i x="433" s="1"/>
        <i x="175" s="1"/>
        <i x="473" s="1"/>
        <i x="423" s="1"/>
        <i x="493" s="1"/>
        <i x="348" s="1"/>
        <i x="68" s="1"/>
        <i x="321" s="1"/>
        <i x="502" s="1"/>
        <i x="462" s="1"/>
        <i x="349" s="1"/>
        <i x="4" s="1"/>
        <i x="220" s="1"/>
        <i x="33" s="1"/>
        <i x="444" s="1"/>
        <i x="28" s="1"/>
        <i x="456" s="1"/>
        <i x="426" s="1"/>
        <i x="201" s="1"/>
        <i x="6" s="1"/>
        <i x="2" s="1"/>
        <i x="161" s="1"/>
        <i x="370" s="1"/>
        <i x="102" s="1"/>
        <i x="381" s="1"/>
        <i x="528" s="1"/>
        <i x="492" s="1"/>
        <i x="522" s="1"/>
        <i x="253" s="1"/>
        <i x="224" s="1"/>
        <i x="513" s="1"/>
        <i x="480" s="1"/>
        <i x="209" s="1"/>
        <i x="353" s="1"/>
        <i x="463" s="1"/>
        <i x="394" s="1"/>
        <i x="317" s="1"/>
        <i x="197" s="1"/>
        <i x="465" s="1"/>
        <i x="185" s="1"/>
        <i x="240" s="1"/>
        <i x="354" s="1"/>
        <i x="38" s="1"/>
        <i x="110" s="1"/>
        <i x="8" s="1"/>
        <i x="97" s="1"/>
        <i x="265" s="1"/>
        <i x="41" s="1"/>
        <i x="300" s="1"/>
        <i x="25" s="1"/>
        <i x="438" s="1"/>
        <i x="56" s="1"/>
        <i x="470" s="1"/>
        <i x="296" s="1"/>
        <i x="225" s="1"/>
        <i x="271" s="1"/>
        <i x="336" s="1"/>
        <i x="278" s="1"/>
        <i x="335" s="1"/>
        <i x="346" s="1"/>
        <i x="58" s="1"/>
        <i x="332" s="1"/>
        <i x="79" s="1"/>
        <i x="360" s="1"/>
        <i x="186" s="1"/>
        <i x="95" s="1"/>
        <i x="63" s="1"/>
        <i x="362" s="1"/>
        <i x="435" s="1"/>
        <i x="66" s="1"/>
        <i x="17" s="1"/>
        <i x="184" s="1"/>
        <i x="471" s="1"/>
        <i x="140" s="1"/>
        <i x="258" s="1"/>
        <i x="223" s="1"/>
        <i x="46" s="1"/>
        <i x="398" s="1"/>
        <i x="323" s="1"/>
        <i x="204" s="1"/>
        <i x="447" s="1"/>
        <i x="176" s="1"/>
        <i x="490" s="1"/>
        <i x="105" s="1"/>
        <i x="231" s="1"/>
        <i x="239" s="1"/>
        <i x="521" s="1"/>
        <i x="395" s="1"/>
        <i x="92" s="1"/>
        <i x="252" s="1"/>
        <i x="241" s="1"/>
        <i x="148" s="1"/>
        <i x="482" s="1"/>
        <i x="60" s="1"/>
        <i x="460" s="1"/>
        <i x="181" s="1"/>
        <i x="499" s="1"/>
        <i x="14" s="1"/>
        <i x="115" s="1"/>
        <i x="21" s="1"/>
        <i x="216" s="1"/>
        <i x="120" s="1"/>
        <i x="384" s="1"/>
        <i x="141" s="1"/>
        <i x="104" s="1"/>
        <i x="445" s="1"/>
        <i x="168" s="1"/>
        <i x="98" s="1"/>
        <i x="259" s="1"/>
        <i x="494" s="1"/>
        <i x="129" s="1"/>
        <i x="454" s="1"/>
        <i x="221" s="1"/>
        <i x="409" s="1"/>
        <i x="75" s="1"/>
        <i x="191" s="1"/>
        <i x="163" s="1"/>
        <i x="418" s="1"/>
        <i x="286" s="1"/>
        <i x="69" s="1"/>
        <i x="34" s="1"/>
        <i x="245" s="1"/>
        <i x="150" s="1"/>
        <i x="293" s="1"/>
        <i x="485" s="1"/>
        <i x="81" s="1"/>
        <i x="352" s="1"/>
        <i x="195" s="1"/>
        <i x="273" s="1"/>
        <i x="261" s="1"/>
        <i x="497" s="1"/>
        <i x="329" s="1"/>
        <i x="18" s="1"/>
        <i x="0" s="1"/>
        <i x="31" s="1"/>
        <i x="11" s="1"/>
        <i x="232" s="1"/>
        <i x="307" s="1"/>
        <i x="282" s="1"/>
        <i x="250" s="1"/>
        <i x="350" s="1"/>
        <i x="295" s="1"/>
        <i x="136" s="1"/>
        <i x="157" s="1"/>
        <i x="238" s="1"/>
        <i x="477" s="1"/>
        <i x="86" s="1"/>
        <i x="62" s="1"/>
        <i x="89" s="1"/>
        <i x="127" s="1"/>
        <i x="408" s="1"/>
        <i x="166" s="1"/>
        <i x="70" s="1"/>
        <i x="525" s="1"/>
        <i x="112" s="1"/>
        <i x="40" s="1"/>
        <i x="298" s="1"/>
        <i x="199" s="1"/>
        <i x="529" s="1"/>
        <i x="137" s="1"/>
        <i x="413" s="1"/>
        <i x="114" s="1"/>
        <i x="82" s="1"/>
        <i x="487" s="1"/>
        <i x="30" s="1"/>
        <i x="385" s="1"/>
        <i x="455" s="1"/>
        <i x="390" s="1"/>
        <i x="45" s="1"/>
        <i x="61" s="1"/>
        <i x="416" s="1"/>
        <i x="292" s="1"/>
        <i x="466" s="1"/>
        <i x="375" s="1"/>
        <i x="518" s="1"/>
        <i x="279" s="1"/>
        <i x="328" s="1"/>
        <i x="523" s="1"/>
        <i x="16" s="1"/>
        <i x="130" s="1"/>
        <i x="472" s="1"/>
        <i x="443" s="1"/>
        <i x="57" s="1"/>
        <i x="169" s="1"/>
        <i x="267" s="1"/>
        <i x="139" s="1"/>
        <i x="314" s="1"/>
        <i x="7" s="1"/>
        <i x="448" s="1"/>
        <i x="138" s="1"/>
        <i x="484" s="1"/>
        <i x="363" s="1"/>
        <i x="509" s="1"/>
        <i x="202" s="1"/>
        <i x="164" s="1"/>
        <i x="44" s="1"/>
        <i x="256" s="1"/>
        <i x="246" s="1"/>
        <i x="219" s="1"/>
        <i x="155" s="1"/>
        <i x="235" s="1"/>
        <i x="217" s="1"/>
        <i x="508" s="1"/>
        <i x="303" s="1"/>
        <i x="437" s="1"/>
        <i x="147" s="1"/>
        <i x="404" s="1"/>
        <i x="429" s="1"/>
        <i x="450" s="1"/>
        <i x="171" s="1"/>
        <i x="380" s="1"/>
        <i x="22" s="1"/>
        <i x="287" s="1"/>
        <i x="145" s="1"/>
        <i x="87" s="1"/>
        <i x="446" s="1"/>
        <i x="84" s="1"/>
        <i x="312" s="1"/>
        <i x="313" s="1"/>
        <i x="491" s="1"/>
        <i x="294" s="1"/>
        <i x="64" s="1"/>
        <i x="285" s="1"/>
        <i x="10" s="1"/>
        <i x="357" s="1"/>
        <i x="318" s="1"/>
        <i x="23" s="1"/>
        <i x="476" s="1"/>
        <i x="108" s="1"/>
        <i x="483" s="1"/>
        <i x="229" s="1"/>
        <i x="406" s="1"/>
        <i x="397" s="1"/>
        <i x="54" s="1"/>
        <i x="149" s="1"/>
        <i x="421" s="1"/>
        <i x="12" s="1"/>
        <i x="400" s="1"/>
        <i x="74" s="1"/>
        <i x="251" s="1"/>
        <i x="392" s="1"/>
        <i x="42" s="1"/>
        <i x="1" s="1"/>
        <i x="233" s="1"/>
        <i x="29" s="1"/>
        <i x="359" s="1"/>
        <i x="154" s="1"/>
        <i x="489" s="1"/>
        <i x="36" s="1"/>
        <i x="524" s="1"/>
        <i x="333" s="1"/>
        <i x="304" s="1"/>
        <i x="71" s="1"/>
        <i x="188" s="1"/>
        <i x="512" s="1"/>
        <i x="193" s="1"/>
        <i x="15" s="1"/>
        <i x="516" s="1"/>
        <i x="414" s="1"/>
        <i x="356" s="1"/>
        <i x="100" s="1"/>
        <i x="226" s="1"/>
        <i x="244" s="1"/>
        <i x="343" s="1"/>
        <i x="39" s="1"/>
        <i x="254" s="1"/>
        <i x="243" s="1"/>
        <i x="495" s="1"/>
        <i x="5" s="1"/>
        <i x="302" s="1"/>
        <i x="369" s="1"/>
        <i x="247" s="1"/>
        <i x="468" s="1"/>
        <i x="479" s="1"/>
        <i x="331" s="1"/>
        <i x="260" s="1"/>
        <i x="306" s="1"/>
        <i x="153" s="1"/>
        <i x="158" s="1"/>
        <i x="342" s="1"/>
        <i x="65" s="1"/>
        <i x="96" s="1"/>
        <i x="132" s="1"/>
        <i x="386" s="1"/>
        <i x="387" s="1"/>
        <i x="178" s="1"/>
        <i x="322" s="1"/>
        <i x="236" s="1"/>
        <i x="299" s="1"/>
        <i x="123" s="1"/>
        <i x="411" s="1"/>
        <i x="131" s="1"/>
        <i x="124" s="1"/>
        <i x="128" s="1"/>
        <i x="107" s="1"/>
        <i x="439" s="1"/>
        <i x="376" s="1"/>
        <i x="507" s="1"/>
        <i x="399" s="1"/>
        <i x="133" s="1"/>
        <i x="214" s="1"/>
        <i x="210" s="1"/>
        <i x="424" s="1"/>
        <i x="275" s="1"/>
        <i x="106" s="1"/>
        <i x="337" s="1"/>
        <i x="378" s="1"/>
        <i x="345" s="1"/>
        <i x="396" s="1"/>
        <i x="289" s="1"/>
        <i x="403" s="1"/>
        <i x="467" s="1"/>
        <i x="143" s="1"/>
        <i x="436" s="1"/>
        <i x="113" s="1"/>
        <i x="309" s="1"/>
        <i x="425" s="1"/>
        <i x="234" s="1"/>
        <i x="249" s="1"/>
        <i x="419" s="1"/>
        <i x="194" s="1"/>
        <i x="458" s="1"/>
        <i x="452" s="1"/>
        <i x="449" s="1"/>
        <i x="388" s="1"/>
        <i x="73" s="1"/>
        <i x="291" s="1"/>
        <i x="325" s="1"/>
        <i x="366" s="1"/>
        <i x="211" s="1"/>
        <i x="125" s="1"/>
        <i x="167" s="1"/>
        <i x="505" s="1"/>
        <i x="263" s="1"/>
        <i x="36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 xr10:uid="{E2FD31AF-5D03-4000-8294-88DD0584FF48}" sourceName="SubCategory">
  <pivotTables>
    <pivotTable tabId="13" name="segment"/>
  </pivotTables>
  <data>
    <tabular pivotCacheId="242937902">
      <items count="17">
        <i x="8" s="1"/>
        <i x="12" s="1"/>
        <i x="6" s="1"/>
        <i x="2" s="1"/>
        <i x="14" s="1"/>
        <i x="5" s="1"/>
        <i x="16" s="1"/>
        <i x="7" s="1"/>
        <i x="4" s="1"/>
        <i x="9" s="1"/>
        <i x="10" s="1"/>
        <i x="13" s="1"/>
        <i x="3" s="1"/>
        <i x="0" s="1"/>
        <i x="11" s="1"/>
        <i x="15"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C79577F7-5819-4FCA-A8C4-237E56C1F53C}" sourceName="State">
  <pivotTables>
    <pivotTable tabId="13" name="timesesa"/>
    <pivotTable tabId="13" name="%retquant"/>
    <pivotTable tabId="13" name="%retsale"/>
    <pivotTable tabId="13" name="catquant"/>
    <pivotTable tabId="13" name="catsale"/>
    <pivotTable tabId="13" name="CustQuant"/>
    <pivotTable tabId="13" name="CustSales"/>
    <pivotTable tabId="13" name="regquant"/>
    <pivotTable tabId="13" name="regsale"/>
    <pivotTable tabId="13" name="segquan"/>
    <pivotTable tabId="13" name="segsale"/>
    <pivotTable tabId="13" name="subquan"/>
    <pivotTable tabId="13" name="subsale"/>
    <pivotTable tabId="13" name="timesequan"/>
    <pivotTable tabId="13" name="cityquant"/>
    <pivotTable tabId="13" name="citysale"/>
  </pivotTables>
  <data>
    <tabular pivotCacheId="242937902">
      <items count="49">
        <i x="29" s="1"/>
        <i x="3" s="1"/>
        <i x="32" s="1"/>
        <i x="1" s="1"/>
        <i x="31" s="1"/>
        <i x="38" s="1"/>
        <i x="18" s="1"/>
        <i x="43" s="1"/>
        <i x="2" s="1"/>
        <i x="8" s="1"/>
        <i x="45" s="1"/>
        <i x="10" s="1"/>
        <i x="17" s="1"/>
        <i x="41" s="1"/>
        <i x="26" s="1"/>
        <i x="14" s="1"/>
        <i x="40" s="1"/>
        <i x="39" s="1"/>
        <i x="35" s="1"/>
        <i x="24" s="1"/>
        <i x="6" s="1"/>
        <i x="23" s="1"/>
        <i x="20" s="1"/>
        <i x="30" s="1"/>
        <i x="22" s="1"/>
        <i x="28" s="1"/>
        <i x="15" s="1"/>
        <i x="44" s="1"/>
        <i x="25" s="1"/>
        <i x="7" s="1"/>
        <i x="0" s="1"/>
        <i x="16" s="1"/>
        <i x="47" s="1"/>
        <i x="19" s="1"/>
        <i x="34" s="1"/>
        <i x="37" s="1"/>
        <i x="12" s="1"/>
        <i x="36" s="1"/>
        <i x="13" s="1"/>
        <i x="33" s="1"/>
        <i x="27" s="1"/>
        <i x="4" s="1"/>
        <i x="9" s="1"/>
        <i x="42" s="1"/>
        <i x="5" s="1"/>
        <i x="11" s="1"/>
        <i x="48" s="1"/>
        <i x="21" s="1"/>
        <i x="46"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2B58B5C8-E268-46C5-B779-6C7E22BF8BCB}" sourceName="City">
  <pivotTables>
    <pivotTable tabId="13" name="timesesa"/>
    <pivotTable tabId="13" name="%incquan"/>
    <pivotTable tabId="13" name="%incsale"/>
    <pivotTable tabId="13" name="%retquant"/>
    <pivotTable tabId="13" name="%retsale"/>
    <pivotTable tabId="13" name="catquant"/>
    <pivotTable tabId="13" name="catsale"/>
    <pivotTable tabId="13" name="CustQuant"/>
    <pivotTable tabId="13" name="CustSales"/>
    <pivotTable tabId="13" name="regquant"/>
    <pivotTable tabId="13" name="regsale"/>
    <pivotTable tabId="13" name="segquan"/>
    <pivotTable tabId="13" name="segsale"/>
    <pivotTable tabId="13" name="statquant"/>
    <pivotTable tabId="13" name="statsale"/>
    <pivotTable tabId="13" name="subquan"/>
    <pivotTable tabId="13" name="subsale"/>
    <pivotTable tabId="13" name="timesequan"/>
  </pivotTables>
  <data>
    <tabular pivotCacheId="242937902">
      <items count="531">
        <i x="503" s="1"/>
        <i x="500" s="1"/>
        <i x="77" s="1"/>
        <i x="9" s="1"/>
        <i x="27" s="1"/>
        <i x="297" s="1"/>
        <i x="389" s="1"/>
        <i x="262" s="1"/>
        <i x="266" s="1"/>
        <i x="187" s="1"/>
        <i x="422" s="1"/>
        <i x="288" s="1"/>
        <i x="515" s="1"/>
        <i x="159" s="1"/>
        <i x="382" s="1"/>
        <i x="152" s="1"/>
        <i x="80" s="1"/>
        <i x="355" s="1"/>
        <i x="410" s="1"/>
        <i x="230" s="1"/>
        <i x="48" s="1"/>
        <i x="101" s="1"/>
        <i x="427" s="1"/>
        <i x="242" s="1"/>
        <i x="49" s="1"/>
        <i x="173" s="1"/>
        <i x="196" s="1"/>
        <i x="311" s="1"/>
        <i x="111" s="1"/>
        <i x="165" s="1"/>
        <i x="327" s="1"/>
        <i x="339" s="1"/>
        <i x="284" s="1"/>
        <i x="85" s="1"/>
        <i x="316" s="1"/>
        <i x="405" s="1"/>
        <i x="172" s="1"/>
        <i x="464" s="1"/>
        <i x="290" s="1"/>
        <i x="182" s="1"/>
        <i x="52" s="1"/>
        <i x="277" s="1"/>
        <i x="142" s="1"/>
        <i x="326" s="1"/>
        <i x="270" s="1"/>
        <i x="207" s="1"/>
        <i x="51" s="1"/>
        <i x="412" s="1"/>
        <i x="281" s="1"/>
        <i x="24" s="1"/>
        <i x="368" s="1"/>
        <i x="192" s="1"/>
        <i x="358" s="1"/>
        <i x="367" s="1"/>
        <i x="72" s="1"/>
        <i x="417" s="1"/>
        <i x="146" s="1"/>
        <i x="55" s="1"/>
        <i x="334" s="1"/>
        <i x="510" s="1"/>
        <i x="276" s="1"/>
        <i x="506" s="1"/>
        <i x="237" s="1"/>
        <i x="272" s="1"/>
        <i x="469" s="1"/>
        <i x="402" s="1"/>
        <i x="341" s="1"/>
        <i x="126" s="1"/>
        <i x="122" s="1"/>
        <i x="156" s="1"/>
        <i x="431" s="1"/>
        <i x="340" s="1"/>
        <i x="170" s="1"/>
        <i x="478" s="1"/>
        <i x="26" s="1"/>
        <i x="308" s="1"/>
        <i x="391" s="1"/>
        <i x="144" s="1"/>
        <i x="215" s="1"/>
        <i x="420" s="1"/>
        <i x="13" s="1"/>
        <i x="338" s="1"/>
        <i x="83" s="1"/>
        <i x="99" s="1"/>
        <i x="504" s="1"/>
        <i x="179" s="1"/>
        <i x="32" s="1"/>
        <i x="88" s="1"/>
        <i x="213" s="1"/>
        <i x="501" s="1"/>
        <i x="496" s="1"/>
        <i x="459" s="1"/>
        <i x="78" s="1"/>
        <i x="19" s="1"/>
        <i x="47" s="1"/>
        <i x="486" s="1"/>
        <i x="183" s="1"/>
        <i x="351" s="1"/>
        <i x="257" s="1"/>
        <i x="205" s="1"/>
        <i x="248" s="1"/>
        <i x="415" s="1"/>
        <i x="280" s="1"/>
        <i x="498" s="1"/>
        <i x="269" s="1"/>
        <i x="53" s="1"/>
        <i x="320" s="1"/>
        <i x="190" s="1"/>
        <i x="268" s="1"/>
        <i x="117" s="1"/>
        <i x="451" s="1"/>
        <i x="527" s="1"/>
        <i x="371" s="1"/>
        <i x="264" s="1"/>
        <i x="310" s="1"/>
        <i x="203" s="1"/>
        <i x="189" s="1"/>
        <i x="377" s="1"/>
        <i x="228" s="1"/>
        <i x="103" s="1"/>
        <i x="134" s="1"/>
        <i x="274" s="1"/>
        <i x="227" s="1"/>
        <i x="162" s="1"/>
        <i x="109" s="1"/>
        <i x="222" s="1"/>
        <i x="347" s="1"/>
        <i x="330" s="1"/>
        <i x="315" s="1"/>
        <i x="301" s="1"/>
        <i x="379" s="1"/>
        <i x="255" s="1"/>
        <i x="200" s="1"/>
        <i x="372" s="1"/>
        <i x="374" s="1"/>
        <i x="208" s="1"/>
        <i x="198" s="1"/>
        <i x="20" s="1"/>
        <i x="530" s="1"/>
        <i x="90" s="1"/>
        <i x="461" s="1"/>
        <i x="430" s="1"/>
        <i x="520" s="1"/>
        <i x="43" s="1"/>
        <i x="434" s="1"/>
        <i x="212" s="1"/>
        <i x="206" s="1"/>
        <i x="35" s="1"/>
        <i x="453" s="1"/>
        <i x="324" s="1"/>
        <i x="93" s="1"/>
        <i x="116" s="1"/>
        <i x="442" s="1"/>
        <i x="67" s="1"/>
        <i x="37" s="1"/>
        <i x="514" s="1"/>
        <i x="218" s="1"/>
        <i x="121" s="1"/>
        <i x="407" s="1"/>
        <i x="180" s="1"/>
        <i x="488" s="1"/>
        <i x="428" s="1"/>
        <i x="59" s="1"/>
        <i x="440" s="1"/>
        <i x="517" s="1"/>
        <i x="365" s="1"/>
        <i x="50" s="1"/>
        <i x="475" s="1"/>
        <i x="3" s="1"/>
        <i x="511" s="1"/>
        <i x="401" s="1"/>
        <i x="474" s="1"/>
        <i x="118" s="1"/>
        <i x="393" s="1"/>
        <i x="519" s="1"/>
        <i x="76" s="1"/>
        <i x="441" s="1"/>
        <i x="177" s="1"/>
        <i x="305" s="1"/>
        <i x="373" s="1"/>
        <i x="457" s="1"/>
        <i x="135" s="1"/>
        <i x="481" s="1"/>
        <i x="364" s="1"/>
        <i x="119" s="1"/>
        <i x="526" s="1"/>
        <i x="283" s="1"/>
        <i x="174" s="1"/>
        <i x="94" s="1"/>
        <i x="432" s="1"/>
        <i x="160" s="1"/>
        <i x="344" s="1"/>
        <i x="319" s="1"/>
        <i x="91" s="1"/>
        <i x="151" s="1"/>
        <i x="383" s="1"/>
        <i x="433" s="1"/>
        <i x="175" s="1"/>
        <i x="473" s="1"/>
        <i x="423" s="1"/>
        <i x="493" s="1"/>
        <i x="348" s="1"/>
        <i x="68" s="1"/>
        <i x="321" s="1"/>
        <i x="502" s="1"/>
        <i x="462" s="1"/>
        <i x="349" s="1"/>
        <i x="4" s="1"/>
        <i x="220" s="1"/>
        <i x="33" s="1"/>
        <i x="444" s="1"/>
        <i x="28" s="1"/>
        <i x="456" s="1"/>
        <i x="426" s="1"/>
        <i x="201" s="1"/>
        <i x="6" s="1"/>
        <i x="2" s="1"/>
        <i x="161" s="1"/>
        <i x="370" s="1"/>
        <i x="102" s="1"/>
        <i x="381" s="1"/>
        <i x="528" s="1"/>
        <i x="492" s="1"/>
        <i x="522" s="1"/>
        <i x="253" s="1"/>
        <i x="224" s="1"/>
        <i x="513" s="1"/>
        <i x="480" s="1"/>
        <i x="209" s="1"/>
        <i x="353" s="1"/>
        <i x="463" s="1"/>
        <i x="394" s="1"/>
        <i x="317" s="1"/>
        <i x="197" s="1"/>
        <i x="465" s="1"/>
        <i x="185" s="1"/>
        <i x="240" s="1"/>
        <i x="354" s="1"/>
        <i x="38" s="1"/>
        <i x="110" s="1"/>
        <i x="8" s="1"/>
        <i x="97" s="1"/>
        <i x="265" s="1"/>
        <i x="41" s="1"/>
        <i x="300" s="1"/>
        <i x="25" s="1"/>
        <i x="438" s="1"/>
        <i x="56" s="1"/>
        <i x="470" s="1"/>
        <i x="296" s="1"/>
        <i x="225" s="1"/>
        <i x="271" s="1"/>
        <i x="336" s="1"/>
        <i x="278" s="1"/>
        <i x="335" s="1"/>
        <i x="346" s="1"/>
        <i x="58" s="1"/>
        <i x="332" s="1"/>
        <i x="79" s="1"/>
        <i x="360" s="1"/>
        <i x="186" s="1"/>
        <i x="95" s="1"/>
        <i x="63" s="1"/>
        <i x="362" s="1"/>
        <i x="435" s="1"/>
        <i x="66" s="1"/>
        <i x="17" s="1"/>
        <i x="184" s="1"/>
        <i x="471" s="1"/>
        <i x="140" s="1"/>
        <i x="258" s="1"/>
        <i x="223" s="1"/>
        <i x="46" s="1"/>
        <i x="398" s="1"/>
        <i x="323" s="1"/>
        <i x="204" s="1"/>
        <i x="447" s="1"/>
        <i x="176" s="1"/>
        <i x="490" s="1"/>
        <i x="105" s="1"/>
        <i x="231" s="1"/>
        <i x="239" s="1"/>
        <i x="521" s="1"/>
        <i x="395" s="1"/>
        <i x="92" s="1"/>
        <i x="252" s="1"/>
        <i x="241" s="1"/>
        <i x="148" s="1"/>
        <i x="482" s="1"/>
        <i x="60" s="1"/>
        <i x="460" s="1"/>
        <i x="181" s="1"/>
        <i x="499" s="1"/>
        <i x="14" s="1"/>
        <i x="115" s="1"/>
        <i x="21" s="1"/>
        <i x="216" s="1"/>
        <i x="120" s="1"/>
        <i x="384" s="1"/>
        <i x="141" s="1"/>
        <i x="104" s="1"/>
        <i x="445" s="1"/>
        <i x="168" s="1"/>
        <i x="98" s="1"/>
        <i x="259" s="1"/>
        <i x="494" s="1"/>
        <i x="129" s="1"/>
        <i x="454" s="1"/>
        <i x="221" s="1"/>
        <i x="409" s="1"/>
        <i x="75" s="1"/>
        <i x="191" s="1"/>
        <i x="163" s="1"/>
        <i x="418" s="1"/>
        <i x="286" s="1"/>
        <i x="69" s="1"/>
        <i x="34" s="1"/>
        <i x="245" s="1"/>
        <i x="150" s="1"/>
        <i x="293" s="1"/>
        <i x="485" s="1"/>
        <i x="81" s="1"/>
        <i x="352" s="1"/>
        <i x="195" s="1"/>
        <i x="273" s="1"/>
        <i x="261" s="1"/>
        <i x="497" s="1"/>
        <i x="329" s="1"/>
        <i x="18" s="1"/>
        <i x="0" s="1"/>
        <i x="31" s="1"/>
        <i x="11" s="1"/>
        <i x="232" s="1"/>
        <i x="307" s="1"/>
        <i x="282" s="1"/>
        <i x="250" s="1"/>
        <i x="350" s="1"/>
        <i x="295" s="1"/>
        <i x="136" s="1"/>
        <i x="157" s="1"/>
        <i x="238" s="1"/>
        <i x="477" s="1"/>
        <i x="86" s="1"/>
        <i x="62" s="1"/>
        <i x="89" s="1"/>
        <i x="127" s="1"/>
        <i x="408" s="1"/>
        <i x="166" s="1"/>
        <i x="70" s="1"/>
        <i x="525" s="1"/>
        <i x="112" s="1"/>
        <i x="40" s="1"/>
        <i x="298" s="1"/>
        <i x="199" s="1"/>
        <i x="529" s="1"/>
        <i x="137" s="1"/>
        <i x="413" s="1"/>
        <i x="114" s="1"/>
        <i x="82" s="1"/>
        <i x="487" s="1"/>
        <i x="30" s="1"/>
        <i x="385" s="1"/>
        <i x="455" s="1"/>
        <i x="390" s="1"/>
        <i x="45" s="1"/>
        <i x="61" s="1"/>
        <i x="416" s="1"/>
        <i x="292" s="1"/>
        <i x="466" s="1"/>
        <i x="375" s="1"/>
        <i x="518" s="1"/>
        <i x="279" s="1"/>
        <i x="328" s="1"/>
        <i x="523" s="1"/>
        <i x="16" s="1"/>
        <i x="130" s="1"/>
        <i x="472" s="1"/>
        <i x="443" s="1"/>
        <i x="57" s="1"/>
        <i x="169" s="1"/>
        <i x="267" s="1"/>
        <i x="139" s="1"/>
        <i x="314" s="1"/>
        <i x="7" s="1"/>
        <i x="448" s="1"/>
        <i x="138" s="1"/>
        <i x="484" s="1"/>
        <i x="363" s="1"/>
        <i x="509" s="1"/>
        <i x="202" s="1"/>
        <i x="164" s="1"/>
        <i x="44" s="1"/>
        <i x="256" s="1"/>
        <i x="246" s="1"/>
        <i x="219" s="1"/>
        <i x="155" s="1"/>
        <i x="235" s="1"/>
        <i x="217" s="1"/>
        <i x="508" s="1"/>
        <i x="303" s="1"/>
        <i x="437" s="1"/>
        <i x="147" s="1"/>
        <i x="404" s="1"/>
        <i x="429" s="1"/>
        <i x="450" s="1"/>
        <i x="171" s="1"/>
        <i x="380" s="1"/>
        <i x="22" s="1"/>
        <i x="287" s="1"/>
        <i x="145" s="1"/>
        <i x="87" s="1"/>
        <i x="446" s="1"/>
        <i x="84" s="1"/>
        <i x="312" s="1"/>
        <i x="313" s="1"/>
        <i x="491" s="1"/>
        <i x="294" s="1"/>
        <i x="64" s="1"/>
        <i x="285" s="1"/>
        <i x="10" s="1"/>
        <i x="357" s="1"/>
        <i x="318" s="1"/>
        <i x="23" s="1"/>
        <i x="476" s="1"/>
        <i x="108" s="1"/>
        <i x="483" s="1"/>
        <i x="229" s="1"/>
        <i x="406" s="1"/>
        <i x="397" s="1"/>
        <i x="54" s="1"/>
        <i x="149" s="1"/>
        <i x="421" s="1"/>
        <i x="12" s="1"/>
        <i x="400" s="1"/>
        <i x="74" s="1"/>
        <i x="251" s="1"/>
        <i x="392" s="1"/>
        <i x="42" s="1"/>
        <i x="1" s="1"/>
        <i x="233" s="1"/>
        <i x="29" s="1"/>
        <i x="359" s="1"/>
        <i x="154" s="1"/>
        <i x="489" s="1"/>
        <i x="36" s="1"/>
        <i x="524" s="1"/>
        <i x="333" s="1"/>
        <i x="304" s="1"/>
        <i x="71" s="1"/>
        <i x="188" s="1"/>
        <i x="512" s="1"/>
        <i x="193" s="1"/>
        <i x="15" s="1"/>
        <i x="516" s="1"/>
        <i x="414" s="1"/>
        <i x="356" s="1"/>
        <i x="100" s="1"/>
        <i x="226" s="1"/>
        <i x="244" s="1"/>
        <i x="343" s="1"/>
        <i x="39" s="1"/>
        <i x="254" s="1"/>
        <i x="243" s="1"/>
        <i x="495" s="1"/>
        <i x="5" s="1"/>
        <i x="302" s="1"/>
        <i x="369" s="1"/>
        <i x="247" s="1"/>
        <i x="468" s="1"/>
        <i x="479" s="1"/>
        <i x="331" s="1"/>
        <i x="260" s="1"/>
        <i x="306" s="1"/>
        <i x="153" s="1"/>
        <i x="158" s="1"/>
        <i x="342" s="1"/>
        <i x="65" s="1"/>
        <i x="96" s="1"/>
        <i x="132" s="1"/>
        <i x="386" s="1"/>
        <i x="387" s="1"/>
        <i x="178" s="1"/>
        <i x="322" s="1"/>
        <i x="236" s="1"/>
        <i x="299" s="1"/>
        <i x="123" s="1"/>
        <i x="411" s="1"/>
        <i x="131" s="1"/>
        <i x="124" s="1"/>
        <i x="128" s="1"/>
        <i x="107" s="1"/>
        <i x="439" s="1"/>
        <i x="376" s="1"/>
        <i x="507" s="1"/>
        <i x="399" s="1"/>
        <i x="133" s="1"/>
        <i x="214" s="1"/>
        <i x="210" s="1"/>
        <i x="424" s="1"/>
        <i x="275" s="1"/>
        <i x="106" s="1"/>
        <i x="337" s="1"/>
        <i x="378" s="1"/>
        <i x="345" s="1"/>
        <i x="396" s="1"/>
        <i x="289" s="1"/>
        <i x="403" s="1"/>
        <i x="467" s="1"/>
        <i x="143" s="1"/>
        <i x="436" s="1"/>
        <i x="113" s="1"/>
        <i x="309" s="1"/>
        <i x="425" s="1"/>
        <i x="234" s="1"/>
        <i x="249" s="1"/>
        <i x="419" s="1"/>
        <i x="194" s="1"/>
        <i x="458" s="1"/>
        <i x="452" s="1"/>
        <i x="449" s="1"/>
        <i x="388" s="1"/>
        <i x="73" s="1"/>
        <i x="291" s="1"/>
        <i x="325" s="1"/>
        <i x="366" s="1"/>
        <i x="211" s="1"/>
        <i x="125" s="1"/>
        <i x="167" s="1"/>
        <i x="505" s="1"/>
        <i x="263" s="1"/>
        <i x="36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8A441A5-EF14-4ACC-83DF-E4F5FD06BCAA}" sourceName="Region">
  <pivotTables>
    <pivotTable tabId="13" name="timesesa"/>
    <pivotTable tabId="13" name="%retquant"/>
    <pivotTable tabId="13" name="%retsale"/>
    <pivotTable tabId="13" name="catquant"/>
    <pivotTable tabId="13" name="catsale"/>
    <pivotTable tabId="13" name="CustQuant"/>
    <pivotTable tabId="13" name="CustSales"/>
    <pivotTable tabId="13" name="segquan"/>
    <pivotTable tabId="13" name="segsale"/>
    <pivotTable tabId="13" name="statquant"/>
    <pivotTable tabId="13" name="statsale"/>
    <pivotTable tabId="13" name="subquan"/>
    <pivotTable tabId="13" name="subsale"/>
    <pivotTable tabId="13" name="timesequan"/>
    <pivotTable tabId="13" name="%incquan"/>
    <pivotTable tabId="13" name="%incsale"/>
    <pivotTable tabId="13" name="cityquant"/>
    <pivotTable tabId="13" name="citysale"/>
  </pivotTables>
  <data>
    <tabular pivotCacheId="242937902">
      <items count="4">
        <i x="3" s="1"/>
        <i x="0" s="1"/>
        <i x="2" s="1"/>
        <i x="1"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1" xr10:uid="{4116A734-728E-47E0-AF71-D81E4B79A07B}" sourceName="SubCategory">
  <pivotTables>
    <pivotTable tabId="13" name="timesesa"/>
    <pivotTable tabId="13" name="%incquan"/>
    <pivotTable tabId="13" name="%incsale"/>
    <pivotTable tabId="13" name="%retquant"/>
    <pivotTable tabId="13" name="%retsale"/>
    <pivotTable tabId="13" name="CustQuant"/>
    <pivotTable tabId="13" name="CustSales"/>
    <pivotTable tabId="13" name="regquant"/>
    <pivotTable tabId="13" name="regsale"/>
    <pivotTable tabId="13" name="segquan"/>
    <pivotTable tabId="13" name="segsale"/>
    <pivotTable tabId="13" name="statquant"/>
    <pivotTable tabId="13" name="statsale"/>
    <pivotTable tabId="13" name="timesequan"/>
    <pivotTable tabId="13" name="catquant"/>
    <pivotTable tabId="13" name="catsale"/>
    <pivotTable tabId="13" name="cityquant"/>
    <pivotTable tabId="13" name="citysale"/>
  </pivotTables>
  <data>
    <tabular pivotCacheId="242937902">
      <items count="17">
        <i x="8" s="1"/>
        <i x="12" s="1"/>
        <i x="6" s="1"/>
        <i x="2" s="1"/>
        <i x="14" s="1"/>
        <i x="5" s="1"/>
        <i x="16" s="1"/>
        <i x="7" s="1"/>
        <i x="4" s="1"/>
        <i x="9" s="1"/>
        <i x="10" s="1"/>
        <i x="13" s="1"/>
        <i x="3" s="1"/>
        <i x="0" s="1"/>
        <i x="11" s="1"/>
        <i x="15" s="1"/>
        <i x="1"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1259D51-A05B-4A28-9616-BBD6AF79D170}" sourceName="Year">
  <pivotTables>
    <pivotTable tabId="13" name="timesesa"/>
    <pivotTable tabId="13" name="%retquant"/>
    <pivotTable tabId="13" name="%retsale"/>
    <pivotTable tabId="13" name="catquant"/>
    <pivotTable tabId="13" name="catsale"/>
    <pivotTable tabId="13" name="CustQuant"/>
    <pivotTable tabId="13" name="CustSales"/>
    <pivotTable tabId="13" name="regquant"/>
    <pivotTable tabId="13" name="regsale"/>
    <pivotTable tabId="13" name="segquan"/>
    <pivotTable tabId="13" name="segsale"/>
    <pivotTable tabId="13" name="statquant"/>
    <pivotTable tabId="13" name="statsale"/>
    <pivotTable tabId="13" name="subquan"/>
    <pivotTable tabId="13" name="subsale"/>
    <pivotTable tabId="13" name="timesequan"/>
    <pivotTable tabId="13" name="cityquant"/>
    <pivotTable tabId="13" name="citysale"/>
  </pivotTables>
  <data>
    <tabular pivotCacheId="242937902">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66E21927-094C-4092-BF88-410BF2410460}" cache="Slicer_Category" caption="Category" rowHeight="257175"/>
  <slicer name="Segment 1" xr10:uid="{A583B488-4353-4E7D-81AF-48D9CDE93480}" cache="Slicer_Segment" caption="Segment" rowHeight="257175"/>
  <slicer name="State 1" xr10:uid="{5F055E1C-7467-4A60-8F2E-2CCD6B8C4A79}" cache="Slicer_State1" caption="State" rowHeight="257175"/>
  <slicer name="City 1" xr10:uid="{BCBE81D8-31E8-4F65-8876-8E54D47872FF}" cache="Slicer_City1" caption="City" startItem="9" rowHeight="257175"/>
  <slicer name="Region 1" xr10:uid="{41E70368-C190-4D7A-9556-25E0E31C2B08}" cache="Slicer_Region1" caption="Region" rowHeight="257175"/>
  <slicer name="SubCategory 1" xr10:uid="{8E58B847-5579-461E-99E8-CFBF5218270D}" cache="Slicer_SubCategory1" caption="SubCategory" startItem="10" rowHeight="257175"/>
  <slicer name="Year" xr10:uid="{B2E76D44-C952-438C-BFBA-BF1225383D30}" cache="Slicer_Year" caption="Year"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Status" xr10:uid="{67D80E45-8BAF-464A-9FBE-9BDC2F0F2219}" cache="Slicer_ShipStatus" caption="ShipStatus" rowHeight="257175"/>
  <slicer name="ShipMode" xr10:uid="{BBAED14C-5504-4234-946E-CCE4DD94D524}" cache="Slicer_ShipMode" caption="ShipMode" rowHeight="257175"/>
  <slicer name="Category" xr10:uid="{6AFF343E-5755-4F45-AFAD-511762BD8381}" cache="Slicer_Category" caption="Category" rowHeight="257175"/>
  <slicer name="Years" xr10:uid="{6FDF9737-9F6F-4189-B144-69B7A0B75C1F}" cache="Slicer_Years" caption="Years" rowHeight="257175"/>
  <slicer name="Segment" xr10:uid="{57D2AFEF-96A2-4331-8196-A77D10C8D7A7}" cache="Slicer_Segment" caption="Segment" rowHeight="257175"/>
  <slicer name="Region" xr10:uid="{C8CD9D46-4091-401D-A04D-9D973FA77E90}" cache="Slicer_Region" caption="Region" rowHeight="257175"/>
  <slicer name="State" xr10:uid="{E38F2D6C-76F2-4757-B188-FDE6FB72DEB2}" cache="Slicer_State" caption="State" rowHeight="257175"/>
  <slicer name="City" xr10:uid="{D5CC8DFD-A581-43BB-AE2F-A8F7A5B887E4}" cache="Slicer_City" caption="City" rowHeight="257175"/>
  <slicer name="SubCategory" xr10:uid="{63550885-98E1-41E8-A93E-F21E48D87DED}" cache="Slicer_SubCategory" caption="SubCategory"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E63480-133E-4081-9027-708081C2A537}" name="Sales" displayName="Sales" ref="A1:Y9994" totalsRowShown="0" headerRowDxfId="7">
  <autoFilter ref="A1:Y9994" xr:uid="{A29D70C4-2DE9-47CB-A35D-0728C3FD20EE}"/>
  <tableColumns count="25">
    <tableColumn id="2" xr3:uid="{37B0E5E4-224A-44B9-B1E2-7597AEF677B3}" name="ShipStatus"/>
    <tableColumn id="22" xr3:uid="{D6F16C4A-F755-4CB6-B859-950C2B2E7BE8}" name="ShipDate" dataDxfId="6"/>
    <tableColumn id="19" xr3:uid="{1A087145-AF15-4D6C-8734-9F5524ED8AD9}" name="Year" dataDxfId="5">
      <calculatedColumnFormula>YEAR(Sales[[#This Row],[ShipDate]])</calculatedColumnFormula>
    </tableColumn>
    <tableColumn id="23" xr3:uid="{412A7D5D-C650-4C23-9450-EA940BEFDAD1}" name="ShipMode"/>
    <tableColumn id="21" xr3:uid="{76A3F526-FD20-463E-AE3D-B1BE7EC69346}" name="Segment"/>
    <tableColumn id="25" xr3:uid="{32C48E64-5569-4DE8-AD58-AFCB782A9BD4}" name="SubCategory"/>
    <tableColumn id="4" xr3:uid="{DECE3A13-0884-482C-B6A4-D04D31B7AE1F}" name="Category"/>
    <tableColumn id="5" xr3:uid="{C5EFBFC0-02BA-4701-9B77-711BEFF8B85C}" name="City"/>
    <tableColumn id="24" xr3:uid="{CE9EA1E9-C7FF-4945-B604-D131EA3AFD9C}" name="State"/>
    <tableColumn id="6" xr3:uid="{E62A6D2F-CAE7-42C6-9188-0C2618917B40}" name="Country"/>
    <tableColumn id="7" xr3:uid="{05B7434A-B4A0-4BD5-AA5B-7EDB51263ED1}" name="CustomerName"/>
    <tableColumn id="17" xr3:uid="{B4D3CA40-50A1-4118-8541-01381E49C7C0}" name="Region"/>
    <tableColumn id="18" xr3:uid="{86B6F4D2-37EB-4AA5-881F-E375B84EC3C5}" name="return"/>
    <tableColumn id="28" xr3:uid="{FE29B38D-A8DD-4548-A49F-2CBB79092B2D}" name="Returned" dataDxfId="4">
      <calculatedColumnFormula>IF(ISBLANK(Sales[[#This Row],[return]]),"No",Sales[[#This Row],[return]])</calculatedColumnFormula>
    </tableColumn>
    <tableColumn id="9" xr3:uid="{D206A616-EA38-4A42-8581-91A135E4B271}" name="OrderDate" dataDxfId="3"/>
    <tableColumn id="27" xr3:uid="{2207B7E0-E71A-4754-B3EB-4E6535E18398}" name="Day" dataDxfId="2">
      <calculatedColumnFormula>TEXT(DAY(Sales[[#This Row],[OrderDate]]),"ddd")</calculatedColumnFormula>
    </tableColumn>
    <tableColumn id="26" xr3:uid="{947D0667-DAFF-41EB-84BE-6838734758EC}" name="Month" dataDxfId="1">
      <calculatedColumnFormula>TEXT(MONTH(Sales[[#This Row],[ShipDate]])*29,"mmm")</calculatedColumnFormula>
    </tableColumn>
    <tableColumn id="13" xr3:uid="{E76DCC07-35B2-4332-9247-B9730C818C24}" name="ProductId"/>
    <tableColumn id="14" xr3:uid="{0D4826BC-F935-4605-AA09-160207B1744B}" name="ProductName"/>
    <tableColumn id="11" xr3:uid="{1E67D9A6-21F2-41BD-B403-0AED7BF260B3}" name="Sales Person"/>
    <tableColumn id="12" xr3:uid="{036D8209-2A0F-4D9F-AB29-9221CAF36EE2}" name="PostalCode"/>
    <tableColumn id="8" xr3:uid="{91A6460C-1BC3-406C-9A63-8215193C9371}" name="DiscountPercent" dataDxfId="0" dataCellStyle="Percent"/>
    <tableColumn id="15" xr3:uid="{00B673D5-73BD-4350-929B-8EB908A856E4}" name="Profit"/>
    <tableColumn id="16" xr3:uid="{D23A2A01-0920-40CA-ABDC-4497F5B52961}" name="Quantity"/>
    <tableColumn id="20" xr3:uid="{8AB900E0-2CFF-4FB2-AB06-95EF31D95B69}" name="Sal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34" Type="http://schemas.openxmlformats.org/officeDocument/2006/relationships/pivotTable" Target="../pivotTables/pivotTable34.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33" Type="http://schemas.openxmlformats.org/officeDocument/2006/relationships/pivotTable" Target="../pivotTables/pivotTable33.xml"/><Relationship Id="rId38" Type="http://schemas.openxmlformats.org/officeDocument/2006/relationships/drawing" Target="../drawings/drawing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pivotTable" Target="../pivotTables/pivotTable29.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32" Type="http://schemas.openxmlformats.org/officeDocument/2006/relationships/pivotTable" Target="../pivotTables/pivotTable32.xml"/><Relationship Id="rId37" Type="http://schemas.openxmlformats.org/officeDocument/2006/relationships/pivotTable" Target="../pivotTables/pivotTable37.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36" Type="http://schemas.openxmlformats.org/officeDocument/2006/relationships/pivotTable" Target="../pivotTables/pivotTable36.xml"/><Relationship Id="rId10" Type="http://schemas.openxmlformats.org/officeDocument/2006/relationships/pivotTable" Target="../pivotTables/pivotTable10.xml"/><Relationship Id="rId19" Type="http://schemas.openxmlformats.org/officeDocument/2006/relationships/pivotTable" Target="../pivotTables/pivotTable19.xml"/><Relationship Id="rId31" Type="http://schemas.openxmlformats.org/officeDocument/2006/relationships/pivotTable" Target="../pivotTables/pivotTable3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 Id="rId35" Type="http://schemas.openxmlformats.org/officeDocument/2006/relationships/pivotTable" Target="../pivotTables/pivotTable35.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2C00D-B893-F44D-9248-E351770F1BAA}">
  <sheetPr codeName="Sheet1"/>
  <dimension ref="A1:AD9994"/>
  <sheetViews>
    <sheetView workbookViewId="0">
      <selection activeCell="R10" sqref="R10"/>
    </sheetView>
  </sheetViews>
  <sheetFormatPr defaultColWidth="11" defaultRowHeight="15.75" x14ac:dyDescent="0.25"/>
  <cols>
    <col min="1" max="1" width="15.125" bestFit="1" customWidth="1"/>
    <col min="3" max="3" width="11" style="35"/>
    <col min="4" max="4" width="13" bestFit="1" customWidth="1"/>
    <col min="6" max="6" width="13.75" bestFit="1" customWidth="1"/>
    <col min="7" max="7" width="13.25" bestFit="1" customWidth="1"/>
    <col min="8" max="8" width="17.375" bestFit="1" customWidth="1"/>
    <col min="9" max="9" width="11.5" bestFit="1" customWidth="1"/>
    <col min="10" max="10" width="12.375" bestFit="1" customWidth="1"/>
    <col min="11" max="11" width="20.875" bestFit="1" customWidth="1"/>
    <col min="12" max="12" width="10.75" customWidth="1"/>
    <col min="13" max="13" width="15.5" hidden="1" customWidth="1"/>
    <col min="14" max="14" width="15.5" customWidth="1"/>
    <col min="15" max="15" width="11.875" bestFit="1" customWidth="1"/>
    <col min="16" max="16" width="14.625" style="2" customWidth="1"/>
    <col min="17" max="17" width="14.625" style="8" customWidth="1"/>
    <col min="18" max="18" width="15" customWidth="1"/>
    <col min="19" max="19" width="11.375" bestFit="1" customWidth="1"/>
    <col min="20" max="20" width="17.875" customWidth="1"/>
    <col min="21" max="21" width="17.25" bestFit="1" customWidth="1"/>
    <col min="22" max="22" width="12.375" bestFit="1" customWidth="1"/>
    <col min="23" max="23" width="16.875" style="1" customWidth="1"/>
    <col min="26" max="26" width="8.625" customWidth="1"/>
    <col min="30" max="30" width="10.5" style="2" customWidth="1"/>
    <col min="31" max="31" width="13.125" bestFit="1" customWidth="1"/>
    <col min="32" max="32" width="17.5" bestFit="1" customWidth="1"/>
    <col min="33" max="33" width="13.625" customWidth="1"/>
  </cols>
  <sheetData>
    <row r="1" spans="1:30" x14ac:dyDescent="0.25">
      <c r="A1" s="3" t="s">
        <v>3076</v>
      </c>
      <c r="B1" s="5" t="s">
        <v>3081</v>
      </c>
      <c r="C1" s="34" t="s">
        <v>3309</v>
      </c>
      <c r="D1" s="3" t="s">
        <v>3082</v>
      </c>
      <c r="E1" s="3" t="s">
        <v>8</v>
      </c>
      <c r="F1" s="3" t="s">
        <v>3085</v>
      </c>
      <c r="G1" s="3" t="s">
        <v>0</v>
      </c>
      <c r="H1" s="3" t="s">
        <v>1</v>
      </c>
      <c r="I1" s="3" t="s">
        <v>9</v>
      </c>
      <c r="J1" s="3" t="s">
        <v>2</v>
      </c>
      <c r="K1" s="3" t="s">
        <v>3077</v>
      </c>
      <c r="L1" s="3" t="s">
        <v>5</v>
      </c>
      <c r="M1" s="3" t="s">
        <v>3315</v>
      </c>
      <c r="N1" s="3" t="s">
        <v>6</v>
      </c>
      <c r="O1" s="5" t="s">
        <v>3078</v>
      </c>
      <c r="P1" s="9" t="s">
        <v>3283</v>
      </c>
      <c r="Q1" s="9" t="s">
        <v>3282</v>
      </c>
      <c r="R1" s="3" t="s">
        <v>3084</v>
      </c>
      <c r="S1" s="3" t="s">
        <v>3080</v>
      </c>
      <c r="T1" s="3" t="s">
        <v>3277</v>
      </c>
      <c r="U1" s="3" t="s">
        <v>3079</v>
      </c>
      <c r="V1" s="4" t="s">
        <v>3083</v>
      </c>
      <c r="W1" s="3" t="s">
        <v>3</v>
      </c>
      <c r="X1" s="3" t="s">
        <v>4</v>
      </c>
      <c r="Y1" s="3" t="s">
        <v>7</v>
      </c>
      <c r="AD1"/>
    </row>
    <row r="2" spans="1:30" x14ac:dyDescent="0.25">
      <c r="A2" t="s">
        <v>10</v>
      </c>
      <c r="B2" s="2">
        <v>42626</v>
      </c>
      <c r="C2" s="35">
        <f>YEAR(Sales[[#This Row],[ShipDate]])</f>
        <v>2016</v>
      </c>
      <c r="D2" t="s">
        <v>36</v>
      </c>
      <c r="E2" t="s">
        <v>18</v>
      </c>
      <c r="F2" t="s">
        <v>48</v>
      </c>
      <c r="G2" t="s">
        <v>46</v>
      </c>
      <c r="H2" t="s">
        <v>146</v>
      </c>
      <c r="I2" t="s">
        <v>149</v>
      </c>
      <c r="J2" t="s">
        <v>13</v>
      </c>
      <c r="K2" t="s">
        <v>1270</v>
      </c>
      <c r="L2" t="s">
        <v>92</v>
      </c>
      <c r="N2" t="str">
        <f>IF(ISBLANK(Sales[[#This Row],[return]]),"No",Sales[[#This Row],[return]])</f>
        <v>No</v>
      </c>
      <c r="O2" s="2">
        <v>42620</v>
      </c>
      <c r="P2" s="8" t="str">
        <f>TEXT(DAY(Sales[[#This Row],[OrderDate]]),"ddd")</f>
        <v>Sat</v>
      </c>
      <c r="Q2" s="8" t="str">
        <f>TEXT(MONTH(Sales[[#This Row],[ShipDate]])*29,"mmm")</f>
        <v>Sep</v>
      </c>
      <c r="R2">
        <v>161</v>
      </c>
      <c r="S2" t="s">
        <v>2524</v>
      </c>
      <c r="T2" t="s">
        <v>90</v>
      </c>
      <c r="U2">
        <v>10024</v>
      </c>
      <c r="V2" s="1">
        <v>0</v>
      </c>
      <c r="W2">
        <v>110</v>
      </c>
      <c r="X2">
        <v>3</v>
      </c>
      <c r="Y2">
        <v>378</v>
      </c>
      <c r="AD2"/>
    </row>
    <row r="3" spans="1:30" x14ac:dyDescent="0.25">
      <c r="A3" t="s">
        <v>40</v>
      </c>
      <c r="B3" s="2">
        <v>42563</v>
      </c>
      <c r="C3" s="35">
        <f>YEAR(Sales[[#This Row],[ShipDate]])</f>
        <v>2016</v>
      </c>
      <c r="D3" t="s">
        <v>36</v>
      </c>
      <c r="E3" t="s">
        <v>31</v>
      </c>
      <c r="F3" t="s">
        <v>38</v>
      </c>
      <c r="G3" t="s">
        <v>11</v>
      </c>
      <c r="H3" t="s">
        <v>79</v>
      </c>
      <c r="I3" t="s">
        <v>32</v>
      </c>
      <c r="J3" t="s">
        <v>13</v>
      </c>
      <c r="K3" t="s">
        <v>730</v>
      </c>
      <c r="L3" t="s">
        <v>30</v>
      </c>
      <c r="N3" t="str">
        <f>IF(ISBLANK(Sales[[#This Row],[return]]),"No",Sales[[#This Row],[return]])</f>
        <v>No</v>
      </c>
      <c r="O3" s="2">
        <v>42559</v>
      </c>
      <c r="P3" s="8" t="str">
        <f>TEXT(DAY(Sales[[#This Row],[OrderDate]]),"ddd")</f>
        <v>Sun</v>
      </c>
      <c r="Q3" s="8" t="str">
        <f>TEXT(MONTH(Sales[[#This Row],[ShipDate]])*29,"mmm")</f>
        <v>Jul</v>
      </c>
      <c r="R3">
        <v>819</v>
      </c>
      <c r="S3" t="s">
        <v>1559</v>
      </c>
      <c r="T3" t="s">
        <v>28</v>
      </c>
      <c r="U3">
        <v>94122</v>
      </c>
      <c r="V3" s="1">
        <v>0.2</v>
      </c>
      <c r="W3">
        <v>-88</v>
      </c>
      <c r="X3">
        <v>3</v>
      </c>
      <c r="Y3">
        <v>502</v>
      </c>
      <c r="AD3"/>
    </row>
    <row r="4" spans="1:30" x14ac:dyDescent="0.25">
      <c r="A4" t="s">
        <v>40</v>
      </c>
      <c r="B4" s="2">
        <v>42563</v>
      </c>
      <c r="C4" s="35">
        <f>YEAR(Sales[[#This Row],[ShipDate]])</f>
        <v>2016</v>
      </c>
      <c r="D4" t="s">
        <v>36</v>
      </c>
      <c r="E4" t="s">
        <v>31</v>
      </c>
      <c r="F4" t="s">
        <v>50</v>
      </c>
      <c r="G4" t="s">
        <v>25</v>
      </c>
      <c r="H4" t="s">
        <v>79</v>
      </c>
      <c r="I4" t="s">
        <v>32</v>
      </c>
      <c r="J4" t="s">
        <v>13</v>
      </c>
      <c r="K4" t="s">
        <v>730</v>
      </c>
      <c r="L4" t="s">
        <v>30</v>
      </c>
      <c r="N4" t="str">
        <f>IF(ISBLANK(Sales[[#This Row],[return]]),"No",Sales[[#This Row],[return]])</f>
        <v>No</v>
      </c>
      <c r="O4" s="2">
        <v>42559</v>
      </c>
      <c r="P4" s="8" t="str">
        <f>TEXT(DAY(Sales[[#This Row],[OrderDate]]),"ddd")</f>
        <v>Sun</v>
      </c>
      <c r="Q4" s="8" t="str">
        <f>TEXT(MONTH(Sales[[#This Row],[ShipDate]])*29,"mmm")</f>
        <v>Jul</v>
      </c>
      <c r="R4">
        <v>1647</v>
      </c>
      <c r="S4" t="s">
        <v>3214</v>
      </c>
      <c r="T4" t="s">
        <v>28</v>
      </c>
      <c r="U4">
        <v>94122</v>
      </c>
      <c r="V4" s="1">
        <v>0.2</v>
      </c>
      <c r="W4">
        <v>69</v>
      </c>
      <c r="X4">
        <v>6</v>
      </c>
      <c r="Y4">
        <v>197</v>
      </c>
      <c r="AD4"/>
    </row>
    <row r="5" spans="1:30" x14ac:dyDescent="0.25">
      <c r="A5" t="s">
        <v>40</v>
      </c>
      <c r="B5" s="2">
        <v>42447</v>
      </c>
      <c r="C5" s="35">
        <f>YEAR(Sales[[#This Row],[ShipDate]])</f>
        <v>2016</v>
      </c>
      <c r="D5" t="s">
        <v>36</v>
      </c>
      <c r="E5" t="s">
        <v>69</v>
      </c>
      <c r="F5" t="s">
        <v>59</v>
      </c>
      <c r="G5" t="s">
        <v>25</v>
      </c>
      <c r="H5" t="s">
        <v>706</v>
      </c>
      <c r="I5" t="s">
        <v>37</v>
      </c>
      <c r="J5" t="s">
        <v>13</v>
      </c>
      <c r="K5" t="s">
        <v>3029</v>
      </c>
      <c r="L5" t="s">
        <v>17</v>
      </c>
      <c r="N5" t="str">
        <f>IF(ISBLANK(Sales[[#This Row],[return]]),"No",Sales[[#This Row],[return]])</f>
        <v>No</v>
      </c>
      <c r="O5" s="2">
        <v>42443</v>
      </c>
      <c r="P5" s="8" t="str">
        <f>TEXT(DAY(Sales[[#This Row],[OrderDate]]),"ddd")</f>
        <v>Sat</v>
      </c>
      <c r="Q5" s="8" t="str">
        <f>TEXT(MONTH(Sales[[#This Row],[ShipDate]])*29,"mmm")</f>
        <v>Mar</v>
      </c>
      <c r="R5">
        <v>1677</v>
      </c>
      <c r="S5" t="s">
        <v>1931</v>
      </c>
      <c r="T5" t="s">
        <v>15</v>
      </c>
      <c r="U5">
        <v>32216</v>
      </c>
      <c r="V5" s="1">
        <v>0.2</v>
      </c>
      <c r="W5">
        <v>32</v>
      </c>
      <c r="X5">
        <v>6</v>
      </c>
      <c r="Y5">
        <v>91</v>
      </c>
      <c r="AD5"/>
    </row>
    <row r="6" spans="1:30" x14ac:dyDescent="0.25">
      <c r="A6" t="s">
        <v>10</v>
      </c>
      <c r="B6" s="2">
        <v>42403</v>
      </c>
      <c r="C6" s="35">
        <f>YEAR(Sales[[#This Row],[ShipDate]])</f>
        <v>2016</v>
      </c>
      <c r="D6" t="s">
        <v>36</v>
      </c>
      <c r="E6" t="s">
        <v>18</v>
      </c>
      <c r="F6" t="s">
        <v>50</v>
      </c>
      <c r="G6" t="s">
        <v>25</v>
      </c>
      <c r="H6" t="s">
        <v>146</v>
      </c>
      <c r="I6" t="s">
        <v>149</v>
      </c>
      <c r="J6" t="s">
        <v>13</v>
      </c>
      <c r="K6" t="s">
        <v>832</v>
      </c>
      <c r="L6" t="s">
        <v>92</v>
      </c>
      <c r="N6" t="str">
        <f>IF(ISBLANK(Sales[[#This Row],[return]]),"No",Sales[[#This Row],[return]])</f>
        <v>No</v>
      </c>
      <c r="O6" s="2">
        <v>42397</v>
      </c>
      <c r="P6" s="8" t="str">
        <f>TEXT(DAY(Sales[[#This Row],[OrderDate]]),"ddd")</f>
        <v>Sat</v>
      </c>
      <c r="Q6" s="8" t="str">
        <f>TEXT(MONTH(Sales[[#This Row],[ShipDate]])*29,"mmm")</f>
        <v>Feb</v>
      </c>
      <c r="R6">
        <v>1312</v>
      </c>
      <c r="S6" t="s">
        <v>3144</v>
      </c>
      <c r="T6" t="s">
        <v>90</v>
      </c>
      <c r="U6">
        <v>10024</v>
      </c>
      <c r="V6" s="1">
        <v>0.2</v>
      </c>
      <c r="W6">
        <v>1</v>
      </c>
      <c r="X6">
        <v>1</v>
      </c>
      <c r="Y6">
        <v>4</v>
      </c>
      <c r="AD6"/>
    </row>
    <row r="7" spans="1:30" x14ac:dyDescent="0.25">
      <c r="A7" t="s">
        <v>24</v>
      </c>
      <c r="B7" s="2">
        <v>42475</v>
      </c>
      <c r="C7" s="35">
        <f>YEAR(Sales[[#This Row],[ShipDate]])</f>
        <v>2016</v>
      </c>
      <c r="D7" t="s">
        <v>36</v>
      </c>
      <c r="E7" t="s">
        <v>31</v>
      </c>
      <c r="F7" t="s">
        <v>150</v>
      </c>
      <c r="G7" t="s">
        <v>25</v>
      </c>
      <c r="H7" t="s">
        <v>1297</v>
      </c>
      <c r="I7" t="s">
        <v>169</v>
      </c>
      <c r="J7" t="s">
        <v>13</v>
      </c>
      <c r="K7" t="s">
        <v>2623</v>
      </c>
      <c r="L7" t="s">
        <v>30</v>
      </c>
      <c r="N7" t="str">
        <f>IF(ISBLANK(Sales[[#This Row],[return]]),"No",Sales[[#This Row],[return]])</f>
        <v>No</v>
      </c>
      <c r="O7" s="2">
        <v>42468</v>
      </c>
      <c r="P7" s="8" t="str">
        <f>TEXT(DAY(Sales[[#This Row],[OrderDate]]),"ddd")</f>
        <v>Sun</v>
      </c>
      <c r="Q7" s="8" t="str">
        <f>TEXT(MONTH(Sales[[#This Row],[ShipDate]])*29,"mmm")</f>
        <v>Apr</v>
      </c>
      <c r="R7">
        <v>326</v>
      </c>
      <c r="S7" t="s">
        <v>1805</v>
      </c>
      <c r="T7" t="s">
        <v>28</v>
      </c>
      <c r="U7">
        <v>85301</v>
      </c>
      <c r="V7" s="1">
        <v>0.2</v>
      </c>
      <c r="W7">
        <v>1</v>
      </c>
      <c r="X7">
        <v>2</v>
      </c>
      <c r="Y7">
        <v>2</v>
      </c>
      <c r="AD7"/>
    </row>
    <row r="8" spans="1:30" x14ac:dyDescent="0.25">
      <c r="A8" t="s">
        <v>24</v>
      </c>
      <c r="B8" s="2">
        <v>42475</v>
      </c>
      <c r="C8" s="35">
        <f>YEAR(Sales[[#This Row],[ShipDate]])</f>
        <v>2016</v>
      </c>
      <c r="D8" t="s">
        <v>36</v>
      </c>
      <c r="E8" t="s">
        <v>31</v>
      </c>
      <c r="F8" t="s">
        <v>59</v>
      </c>
      <c r="G8" t="s">
        <v>25</v>
      </c>
      <c r="H8" t="s">
        <v>1297</v>
      </c>
      <c r="I8" t="s">
        <v>169</v>
      </c>
      <c r="J8" t="s">
        <v>13</v>
      </c>
      <c r="K8" t="s">
        <v>2623</v>
      </c>
      <c r="L8" t="s">
        <v>30</v>
      </c>
      <c r="N8" t="str">
        <f>IF(ISBLANK(Sales[[#This Row],[return]]),"No",Sales[[#This Row],[return]])</f>
        <v>No</v>
      </c>
      <c r="O8" s="2">
        <v>42468</v>
      </c>
      <c r="P8" s="8" t="str">
        <f>TEXT(DAY(Sales[[#This Row],[OrderDate]]),"ddd")</f>
        <v>Sun</v>
      </c>
      <c r="Q8" s="8" t="str">
        <f>TEXT(MONTH(Sales[[#This Row],[ShipDate]])*29,"mmm")</f>
        <v>Apr</v>
      </c>
      <c r="R8">
        <v>1568</v>
      </c>
      <c r="S8" t="s">
        <v>1890</v>
      </c>
      <c r="T8" t="s">
        <v>28</v>
      </c>
      <c r="U8">
        <v>85301</v>
      </c>
      <c r="V8" s="1">
        <v>0.2</v>
      </c>
      <c r="W8">
        <v>7</v>
      </c>
      <c r="X8">
        <v>3</v>
      </c>
      <c r="Y8">
        <v>19</v>
      </c>
      <c r="AD8"/>
    </row>
    <row r="9" spans="1:30" x14ac:dyDescent="0.25">
      <c r="A9" t="s">
        <v>40</v>
      </c>
      <c r="B9" s="2">
        <v>42519</v>
      </c>
      <c r="C9" s="35">
        <f>YEAR(Sales[[#This Row],[ShipDate]])</f>
        <v>2016</v>
      </c>
      <c r="D9" t="s">
        <v>36</v>
      </c>
      <c r="E9" t="s">
        <v>18</v>
      </c>
      <c r="F9" t="s">
        <v>59</v>
      </c>
      <c r="G9" t="s">
        <v>25</v>
      </c>
      <c r="H9" t="s">
        <v>146</v>
      </c>
      <c r="I9" t="s">
        <v>149</v>
      </c>
      <c r="J9" t="s">
        <v>13</v>
      </c>
      <c r="K9" t="s">
        <v>1567</v>
      </c>
      <c r="L9" t="s">
        <v>92</v>
      </c>
      <c r="N9" t="str">
        <f>IF(ISBLANK(Sales[[#This Row],[return]]),"No",Sales[[#This Row],[return]])</f>
        <v>No</v>
      </c>
      <c r="O9" s="2">
        <v>42515</v>
      </c>
      <c r="P9" s="8" t="str">
        <f>TEXT(DAY(Sales[[#This Row],[OrderDate]]),"ddd")</f>
        <v>Wed</v>
      </c>
      <c r="Q9" s="8" t="str">
        <f>TEXT(MONTH(Sales[[#This Row],[ShipDate]])*29,"mmm")</f>
        <v>May</v>
      </c>
      <c r="R9">
        <v>1523</v>
      </c>
      <c r="S9" t="s">
        <v>2095</v>
      </c>
      <c r="T9" t="s">
        <v>90</v>
      </c>
      <c r="U9">
        <v>10035</v>
      </c>
      <c r="V9" s="1">
        <v>0</v>
      </c>
      <c r="W9">
        <v>7</v>
      </c>
      <c r="X9">
        <v>2</v>
      </c>
      <c r="Y9">
        <v>15</v>
      </c>
      <c r="AD9"/>
    </row>
    <row r="10" spans="1:30" x14ac:dyDescent="0.25">
      <c r="A10" t="s">
        <v>40</v>
      </c>
      <c r="B10" s="2">
        <v>42482</v>
      </c>
      <c r="C10" s="35">
        <f>YEAR(Sales[[#This Row],[ShipDate]])</f>
        <v>2016</v>
      </c>
      <c r="D10" t="s">
        <v>36</v>
      </c>
      <c r="E10" t="s">
        <v>18</v>
      </c>
      <c r="F10" t="s">
        <v>23</v>
      </c>
      <c r="G10" t="s">
        <v>11</v>
      </c>
      <c r="H10" t="s">
        <v>107</v>
      </c>
      <c r="I10" t="s">
        <v>70</v>
      </c>
      <c r="J10" t="s">
        <v>13</v>
      </c>
      <c r="K10" t="s">
        <v>160</v>
      </c>
      <c r="L10" t="s">
        <v>68</v>
      </c>
      <c r="N10" t="str">
        <f>IF(ISBLANK(Sales[[#This Row],[return]]),"No",Sales[[#This Row],[return]])</f>
        <v>No</v>
      </c>
      <c r="O10" s="2">
        <v>42478</v>
      </c>
      <c r="P10" s="8" t="str">
        <f>TEXT(DAY(Sales[[#This Row],[OrderDate]]),"ddd")</f>
        <v>Wed</v>
      </c>
      <c r="Q10" s="8" t="str">
        <f>TEXT(MONTH(Sales[[#This Row],[ShipDate]])*29,"mmm")</f>
        <v>Apr</v>
      </c>
      <c r="R10">
        <v>529</v>
      </c>
      <c r="S10" t="s">
        <v>550</v>
      </c>
      <c r="T10" t="s">
        <v>66</v>
      </c>
      <c r="U10">
        <v>77095</v>
      </c>
      <c r="V10" s="1">
        <v>0.3</v>
      </c>
      <c r="W10">
        <v>-18</v>
      </c>
      <c r="X10">
        <v>3</v>
      </c>
      <c r="Y10">
        <v>317</v>
      </c>
      <c r="AD10"/>
    </row>
    <row r="11" spans="1:30" x14ac:dyDescent="0.25">
      <c r="A11" t="s">
        <v>40</v>
      </c>
      <c r="B11" s="2">
        <v>42482</v>
      </c>
      <c r="C11" s="35">
        <f>YEAR(Sales[[#This Row],[ShipDate]])</f>
        <v>2016</v>
      </c>
      <c r="D11" t="s">
        <v>36</v>
      </c>
      <c r="E11" t="s">
        <v>18</v>
      </c>
      <c r="F11" t="s">
        <v>45</v>
      </c>
      <c r="G11" t="s">
        <v>25</v>
      </c>
      <c r="H11" t="s">
        <v>107</v>
      </c>
      <c r="I11" t="s">
        <v>70</v>
      </c>
      <c r="J11" t="s">
        <v>13</v>
      </c>
      <c r="K11" t="s">
        <v>160</v>
      </c>
      <c r="L11" t="s">
        <v>68</v>
      </c>
      <c r="N11" t="str">
        <f>IF(ISBLANK(Sales[[#This Row],[return]]),"No",Sales[[#This Row],[return]])</f>
        <v>No</v>
      </c>
      <c r="O11" s="2">
        <v>42478</v>
      </c>
      <c r="P11" s="8" t="str">
        <f>TEXT(DAY(Sales[[#This Row],[OrderDate]]),"ddd")</f>
        <v>Wed</v>
      </c>
      <c r="Q11" s="8" t="str">
        <f>TEXT(MONTH(Sales[[#This Row],[ShipDate]])*29,"mmm")</f>
        <v>Apr</v>
      </c>
      <c r="R11">
        <v>1306</v>
      </c>
      <c r="S11" t="s">
        <v>159</v>
      </c>
      <c r="T11" t="s">
        <v>66</v>
      </c>
      <c r="U11">
        <v>77095</v>
      </c>
      <c r="V11" s="1">
        <v>0.2</v>
      </c>
      <c r="W11">
        <v>1</v>
      </c>
      <c r="X11">
        <v>2</v>
      </c>
      <c r="Y11">
        <v>3</v>
      </c>
      <c r="AD11"/>
    </row>
    <row r="12" spans="1:30" x14ac:dyDescent="0.25">
      <c r="A12" t="s">
        <v>40</v>
      </c>
      <c r="B12" s="2">
        <v>42482</v>
      </c>
      <c r="C12" s="35">
        <f>YEAR(Sales[[#This Row],[ShipDate]])</f>
        <v>2016</v>
      </c>
      <c r="D12" t="s">
        <v>36</v>
      </c>
      <c r="E12" t="s">
        <v>18</v>
      </c>
      <c r="F12" t="s">
        <v>104</v>
      </c>
      <c r="G12" t="s">
        <v>25</v>
      </c>
      <c r="H12" t="s">
        <v>107</v>
      </c>
      <c r="I12" t="s">
        <v>70</v>
      </c>
      <c r="J12" t="s">
        <v>13</v>
      </c>
      <c r="K12" t="s">
        <v>160</v>
      </c>
      <c r="L12" t="s">
        <v>68</v>
      </c>
      <c r="N12" t="str">
        <f>IF(ISBLANK(Sales[[#This Row],[return]]),"No",Sales[[#This Row],[return]])</f>
        <v>No</v>
      </c>
      <c r="O12" s="2">
        <v>42478</v>
      </c>
      <c r="P12" s="8" t="str">
        <f>TEXT(DAY(Sales[[#This Row],[OrderDate]]),"ddd")</f>
        <v>Wed</v>
      </c>
      <c r="Q12" s="8" t="str">
        <f>TEXT(MONTH(Sales[[#This Row],[ShipDate]])*29,"mmm")</f>
        <v>Apr</v>
      </c>
      <c r="R12">
        <v>396</v>
      </c>
      <c r="S12" t="s">
        <v>2122</v>
      </c>
      <c r="T12" t="s">
        <v>66</v>
      </c>
      <c r="U12">
        <v>77095</v>
      </c>
      <c r="V12" s="1">
        <v>0.2</v>
      </c>
      <c r="W12">
        <v>50</v>
      </c>
      <c r="X12">
        <v>3</v>
      </c>
      <c r="Y12">
        <v>149</v>
      </c>
      <c r="AD12"/>
    </row>
    <row r="13" spans="1:30" x14ac:dyDescent="0.25">
      <c r="A13" t="s">
        <v>40</v>
      </c>
      <c r="B13" s="2">
        <v>42482</v>
      </c>
      <c r="C13" s="35">
        <f>YEAR(Sales[[#This Row],[ShipDate]])</f>
        <v>2016</v>
      </c>
      <c r="D13" t="s">
        <v>36</v>
      </c>
      <c r="E13" t="s">
        <v>18</v>
      </c>
      <c r="F13" t="s">
        <v>99</v>
      </c>
      <c r="G13" t="s">
        <v>46</v>
      </c>
      <c r="H13" t="s">
        <v>107</v>
      </c>
      <c r="I13" t="s">
        <v>70</v>
      </c>
      <c r="J13" t="s">
        <v>13</v>
      </c>
      <c r="K13" t="s">
        <v>160</v>
      </c>
      <c r="L13" t="s">
        <v>68</v>
      </c>
      <c r="N13" t="str">
        <f>IF(ISBLANK(Sales[[#This Row],[return]]),"No",Sales[[#This Row],[return]])</f>
        <v>No</v>
      </c>
      <c r="O13" s="2">
        <v>42478</v>
      </c>
      <c r="P13" s="8" t="str">
        <f>TEXT(DAY(Sales[[#This Row],[OrderDate]]),"ddd")</f>
        <v>Wed</v>
      </c>
      <c r="Q13" s="8" t="str">
        <f>TEXT(MONTH(Sales[[#This Row],[ShipDate]])*29,"mmm")</f>
        <v>Apr</v>
      </c>
      <c r="R13">
        <v>956</v>
      </c>
      <c r="S13" t="s">
        <v>2380</v>
      </c>
      <c r="T13" t="s">
        <v>66</v>
      </c>
      <c r="U13">
        <v>77095</v>
      </c>
      <c r="V13" s="1">
        <v>0.2</v>
      </c>
      <c r="W13">
        <v>28</v>
      </c>
      <c r="X13">
        <v>3</v>
      </c>
      <c r="Y13">
        <v>228</v>
      </c>
      <c r="AD13"/>
    </row>
    <row r="14" spans="1:30" x14ac:dyDescent="0.25">
      <c r="A14" t="s">
        <v>40</v>
      </c>
      <c r="B14" s="2">
        <v>42722</v>
      </c>
      <c r="C14" s="35">
        <f>YEAR(Sales[[#This Row],[ShipDate]])</f>
        <v>2016</v>
      </c>
      <c r="D14" t="s">
        <v>19</v>
      </c>
      <c r="E14" t="s">
        <v>18</v>
      </c>
      <c r="F14" t="s">
        <v>43</v>
      </c>
      <c r="G14" t="s">
        <v>11</v>
      </c>
      <c r="H14" t="s">
        <v>171</v>
      </c>
      <c r="I14" t="s">
        <v>174</v>
      </c>
      <c r="J14" t="s">
        <v>13</v>
      </c>
      <c r="K14" t="s">
        <v>405</v>
      </c>
      <c r="L14" t="s">
        <v>17</v>
      </c>
      <c r="N14" t="str">
        <f>IF(ISBLANK(Sales[[#This Row],[return]]),"No",Sales[[#This Row],[return]])</f>
        <v>No</v>
      </c>
      <c r="O14" s="2">
        <v>42720</v>
      </c>
      <c r="P14" s="8" t="str">
        <f>TEXT(DAY(Sales[[#This Row],[OrderDate]]),"ddd")</f>
        <v>Mon</v>
      </c>
      <c r="Q14" s="8" t="str">
        <f>TEXT(MONTH(Sales[[#This Row],[ShipDate]])*29,"mmm")</f>
        <v>Dec</v>
      </c>
      <c r="R14">
        <v>1595</v>
      </c>
      <c r="S14" t="s">
        <v>1143</v>
      </c>
      <c r="T14" t="s">
        <v>15</v>
      </c>
      <c r="U14">
        <v>22153</v>
      </c>
      <c r="V14" s="1">
        <v>0</v>
      </c>
      <c r="W14">
        <v>10</v>
      </c>
      <c r="X14">
        <v>6</v>
      </c>
      <c r="Y14">
        <v>29</v>
      </c>
      <c r="AD14"/>
    </row>
    <row r="15" spans="1:30" x14ac:dyDescent="0.25">
      <c r="A15" t="s">
        <v>40</v>
      </c>
      <c r="B15" s="2">
        <v>42722</v>
      </c>
      <c r="C15" s="35">
        <f>YEAR(Sales[[#This Row],[ShipDate]])</f>
        <v>2016</v>
      </c>
      <c r="D15" t="s">
        <v>19</v>
      </c>
      <c r="E15" t="s">
        <v>18</v>
      </c>
      <c r="F15" t="s">
        <v>99</v>
      </c>
      <c r="G15" t="s">
        <v>46</v>
      </c>
      <c r="H15" t="s">
        <v>171</v>
      </c>
      <c r="I15" t="s">
        <v>174</v>
      </c>
      <c r="J15" t="s">
        <v>13</v>
      </c>
      <c r="K15" t="s">
        <v>405</v>
      </c>
      <c r="L15" t="s">
        <v>17</v>
      </c>
      <c r="N15" t="str">
        <f>IF(ISBLANK(Sales[[#This Row],[return]]),"No",Sales[[#This Row],[return]])</f>
        <v>No</v>
      </c>
      <c r="O15" s="2">
        <v>42720</v>
      </c>
      <c r="P15" s="8" t="str">
        <f>TEXT(DAY(Sales[[#This Row],[OrderDate]]),"ddd")</f>
        <v>Mon</v>
      </c>
      <c r="Q15" s="8" t="str">
        <f>TEXT(MONTH(Sales[[#This Row],[ShipDate]])*29,"mmm")</f>
        <v>Dec</v>
      </c>
      <c r="R15">
        <v>421</v>
      </c>
      <c r="S15" t="s">
        <v>2340</v>
      </c>
      <c r="T15" t="s">
        <v>15</v>
      </c>
      <c r="U15">
        <v>22153</v>
      </c>
      <c r="V15" s="1">
        <v>0</v>
      </c>
      <c r="W15">
        <v>8</v>
      </c>
      <c r="X15">
        <v>2</v>
      </c>
      <c r="Y15">
        <v>100</v>
      </c>
      <c r="AD15"/>
    </row>
    <row r="16" spans="1:30" x14ac:dyDescent="0.25">
      <c r="A16" t="s">
        <v>40</v>
      </c>
      <c r="B16" s="2">
        <v>42703</v>
      </c>
      <c r="C16" s="35">
        <f>YEAR(Sales[[#This Row],[ShipDate]])</f>
        <v>2016</v>
      </c>
      <c r="D16" t="s">
        <v>36</v>
      </c>
      <c r="E16" t="s">
        <v>31</v>
      </c>
      <c r="F16" t="s">
        <v>33</v>
      </c>
      <c r="G16" t="s">
        <v>25</v>
      </c>
      <c r="H16" t="s">
        <v>177</v>
      </c>
      <c r="I16" t="s">
        <v>133</v>
      </c>
      <c r="J16" t="s">
        <v>13</v>
      </c>
      <c r="K16" t="s">
        <v>929</v>
      </c>
      <c r="L16" t="s">
        <v>68</v>
      </c>
      <c r="M16" t="s">
        <v>82</v>
      </c>
      <c r="N16" t="str">
        <f>IF(ISBLANK(Sales[[#This Row],[return]]),"No",Sales[[#This Row],[return]])</f>
        <v>Yes</v>
      </c>
      <c r="O16" s="2">
        <v>42698</v>
      </c>
      <c r="P16" s="8" t="str">
        <f>TEXT(DAY(Sales[[#This Row],[OrderDate]]),"ddd")</f>
        <v>Tue</v>
      </c>
      <c r="Q16" s="8" t="str">
        <f>TEXT(MONTH(Sales[[#This Row],[ShipDate]])*29,"mmm")</f>
        <v>Nov</v>
      </c>
      <c r="R16">
        <v>532</v>
      </c>
      <c r="S16" t="s">
        <v>898</v>
      </c>
      <c r="T16" t="s">
        <v>66</v>
      </c>
      <c r="U16">
        <v>49201</v>
      </c>
      <c r="V16" s="1">
        <v>0</v>
      </c>
      <c r="W16">
        <v>96</v>
      </c>
      <c r="X16">
        <v>2</v>
      </c>
      <c r="Y16">
        <v>197</v>
      </c>
      <c r="AD16"/>
    </row>
    <row r="17" spans="1:30" x14ac:dyDescent="0.25">
      <c r="A17" t="s">
        <v>40</v>
      </c>
      <c r="B17" s="2">
        <v>42703</v>
      </c>
      <c r="C17" s="35">
        <f>YEAR(Sales[[#This Row],[ShipDate]])</f>
        <v>2016</v>
      </c>
      <c r="D17" t="s">
        <v>36</v>
      </c>
      <c r="E17" t="s">
        <v>31</v>
      </c>
      <c r="F17" t="s">
        <v>59</v>
      </c>
      <c r="G17" t="s">
        <v>25</v>
      </c>
      <c r="H17" t="s">
        <v>177</v>
      </c>
      <c r="I17" t="s">
        <v>133</v>
      </c>
      <c r="J17" t="s">
        <v>13</v>
      </c>
      <c r="K17" t="s">
        <v>929</v>
      </c>
      <c r="L17" t="s">
        <v>68</v>
      </c>
      <c r="M17" t="s">
        <v>82</v>
      </c>
      <c r="N17" t="str">
        <f>IF(ISBLANK(Sales[[#This Row],[return]]),"No",Sales[[#This Row],[return]])</f>
        <v>Yes</v>
      </c>
      <c r="O17" s="2">
        <v>42698</v>
      </c>
      <c r="P17" s="8" t="str">
        <f>TEXT(DAY(Sales[[#This Row],[OrderDate]]),"ddd")</f>
        <v>Tue</v>
      </c>
      <c r="Q17" s="8" t="str">
        <f>TEXT(MONTH(Sales[[#This Row],[ShipDate]])*29,"mmm")</f>
        <v>Nov</v>
      </c>
      <c r="R17">
        <v>97</v>
      </c>
      <c r="S17" t="s">
        <v>454</v>
      </c>
      <c r="T17" t="s">
        <v>66</v>
      </c>
      <c r="U17">
        <v>49201</v>
      </c>
      <c r="V17" s="1">
        <v>0</v>
      </c>
      <c r="W17">
        <v>8</v>
      </c>
      <c r="X17">
        <v>2</v>
      </c>
      <c r="Y17">
        <v>16</v>
      </c>
      <c r="AD17"/>
    </row>
    <row r="18" spans="1:30" x14ac:dyDescent="0.25">
      <c r="A18" t="s">
        <v>40</v>
      </c>
      <c r="B18" s="2">
        <v>42703</v>
      </c>
      <c r="C18" s="35">
        <f>YEAR(Sales[[#This Row],[ShipDate]])</f>
        <v>2016</v>
      </c>
      <c r="D18" t="s">
        <v>36</v>
      </c>
      <c r="E18" t="s">
        <v>31</v>
      </c>
      <c r="F18" t="s">
        <v>59</v>
      </c>
      <c r="G18" t="s">
        <v>25</v>
      </c>
      <c r="H18" t="s">
        <v>177</v>
      </c>
      <c r="I18" t="s">
        <v>133</v>
      </c>
      <c r="J18" t="s">
        <v>13</v>
      </c>
      <c r="K18" t="s">
        <v>929</v>
      </c>
      <c r="L18" t="s">
        <v>68</v>
      </c>
      <c r="M18" t="s">
        <v>82</v>
      </c>
      <c r="N18" t="str">
        <f>IF(ISBLANK(Sales[[#This Row],[return]]),"No",Sales[[#This Row],[return]])</f>
        <v>Yes</v>
      </c>
      <c r="O18" s="2">
        <v>42698</v>
      </c>
      <c r="P18" s="8" t="str">
        <f>TEXT(DAY(Sales[[#This Row],[OrderDate]]),"ddd")</f>
        <v>Tue</v>
      </c>
      <c r="Q18" s="8" t="str">
        <f>TEXT(MONTH(Sales[[#This Row],[ShipDate]])*29,"mmm")</f>
        <v>Nov</v>
      </c>
      <c r="R18">
        <v>1675</v>
      </c>
      <c r="S18" t="s">
        <v>2832</v>
      </c>
      <c r="T18" t="s">
        <v>66</v>
      </c>
      <c r="U18">
        <v>49201</v>
      </c>
      <c r="V18" s="1">
        <v>0</v>
      </c>
      <c r="W18">
        <v>69</v>
      </c>
      <c r="X18">
        <v>3</v>
      </c>
      <c r="Y18">
        <v>144</v>
      </c>
      <c r="AD18"/>
    </row>
    <row r="19" spans="1:30" x14ac:dyDescent="0.25">
      <c r="A19" t="s">
        <v>40</v>
      </c>
      <c r="B19" s="2">
        <v>42703</v>
      </c>
      <c r="C19" s="35">
        <f>YEAR(Sales[[#This Row],[ShipDate]])</f>
        <v>2016</v>
      </c>
      <c r="D19" t="s">
        <v>36</v>
      </c>
      <c r="E19" t="s">
        <v>31</v>
      </c>
      <c r="F19" t="s">
        <v>45</v>
      </c>
      <c r="G19" t="s">
        <v>25</v>
      </c>
      <c r="H19" t="s">
        <v>177</v>
      </c>
      <c r="I19" t="s">
        <v>133</v>
      </c>
      <c r="J19" t="s">
        <v>13</v>
      </c>
      <c r="K19" t="s">
        <v>929</v>
      </c>
      <c r="L19" t="s">
        <v>68</v>
      </c>
      <c r="M19" t="s">
        <v>82</v>
      </c>
      <c r="N19" t="str">
        <f>IF(ISBLANK(Sales[[#This Row],[return]]),"No",Sales[[#This Row],[return]])</f>
        <v>Yes</v>
      </c>
      <c r="O19" s="2">
        <v>42698</v>
      </c>
      <c r="P19" s="8" t="str">
        <f>TEXT(DAY(Sales[[#This Row],[OrderDate]]),"ddd")</f>
        <v>Tue</v>
      </c>
      <c r="Q19" s="8" t="str">
        <f>TEXT(MONTH(Sales[[#This Row],[ShipDate]])*29,"mmm")</f>
        <v>Nov</v>
      </c>
      <c r="R19">
        <v>889</v>
      </c>
      <c r="S19" t="s">
        <v>247</v>
      </c>
      <c r="T19" t="s">
        <v>66</v>
      </c>
      <c r="U19">
        <v>49201</v>
      </c>
      <c r="V19" s="1">
        <v>0</v>
      </c>
      <c r="W19">
        <v>46</v>
      </c>
      <c r="X19">
        <v>4</v>
      </c>
      <c r="Y19">
        <v>152</v>
      </c>
      <c r="AD19"/>
    </row>
    <row r="20" spans="1:30" x14ac:dyDescent="0.25">
      <c r="A20" t="s">
        <v>24</v>
      </c>
      <c r="B20" s="2">
        <v>42459</v>
      </c>
      <c r="C20" s="35">
        <f>YEAR(Sales[[#This Row],[ShipDate]])</f>
        <v>2016</v>
      </c>
      <c r="D20" t="s">
        <v>19</v>
      </c>
      <c r="E20" t="s">
        <v>18</v>
      </c>
      <c r="F20" t="s">
        <v>33</v>
      </c>
      <c r="G20" t="s">
        <v>25</v>
      </c>
      <c r="H20" t="s">
        <v>1289</v>
      </c>
      <c r="I20" t="s">
        <v>32</v>
      </c>
      <c r="J20" t="s">
        <v>13</v>
      </c>
      <c r="K20" t="s">
        <v>2065</v>
      </c>
      <c r="L20" t="s">
        <v>30</v>
      </c>
      <c r="N20" t="str">
        <f>IF(ISBLANK(Sales[[#This Row],[return]]),"No",Sales[[#This Row],[return]])</f>
        <v>No</v>
      </c>
      <c r="O20" s="2">
        <v>42455</v>
      </c>
      <c r="P20" s="8" t="str">
        <f>TEXT(DAY(Sales[[#This Row],[OrderDate]]),"ddd")</f>
        <v>Thu</v>
      </c>
      <c r="Q20" s="8" t="str">
        <f>TEXT(MONTH(Sales[[#This Row],[ShipDate]])*29,"mmm")</f>
        <v>Mar</v>
      </c>
      <c r="R20">
        <v>1462</v>
      </c>
      <c r="S20" t="s">
        <v>1916</v>
      </c>
      <c r="T20" t="s">
        <v>28</v>
      </c>
      <c r="U20">
        <v>91767</v>
      </c>
      <c r="V20" s="1">
        <v>0</v>
      </c>
      <c r="W20">
        <v>9</v>
      </c>
      <c r="X20">
        <v>5</v>
      </c>
      <c r="Y20">
        <v>19</v>
      </c>
      <c r="AD20"/>
    </row>
    <row r="21" spans="1:30" x14ac:dyDescent="0.25">
      <c r="A21" t="s">
        <v>40</v>
      </c>
      <c r="B21" s="2">
        <v>42667</v>
      </c>
      <c r="C21" s="35">
        <f>YEAR(Sales[[#This Row],[ShipDate]])</f>
        <v>2016</v>
      </c>
      <c r="D21" t="s">
        <v>36</v>
      </c>
      <c r="E21" t="s">
        <v>69</v>
      </c>
      <c r="F21" t="s">
        <v>48</v>
      </c>
      <c r="G21" t="s">
        <v>46</v>
      </c>
      <c r="H21" t="s">
        <v>527</v>
      </c>
      <c r="I21" t="s">
        <v>32</v>
      </c>
      <c r="J21" t="s">
        <v>13</v>
      </c>
      <c r="K21" t="s">
        <v>979</v>
      </c>
      <c r="L21" t="s">
        <v>30</v>
      </c>
      <c r="M21" t="s">
        <v>82</v>
      </c>
      <c r="N21" t="str">
        <f>IF(ISBLANK(Sales[[#This Row],[return]]),"No",Sales[[#This Row],[return]])</f>
        <v>Yes</v>
      </c>
      <c r="O21" s="2">
        <v>42662</v>
      </c>
      <c r="P21" s="8" t="str">
        <f>TEXT(DAY(Sales[[#This Row],[OrderDate]]),"ddd")</f>
        <v>Thu</v>
      </c>
      <c r="Q21" s="8" t="str">
        <f>TEXT(MONTH(Sales[[#This Row],[ShipDate]])*29,"mmm")</f>
        <v>Oct</v>
      </c>
      <c r="R21">
        <v>1335</v>
      </c>
      <c r="S21" t="s">
        <v>2342</v>
      </c>
      <c r="T21" t="s">
        <v>28</v>
      </c>
      <c r="U21">
        <v>90712</v>
      </c>
      <c r="V21" s="1">
        <v>0.2</v>
      </c>
      <c r="W21">
        <v>20</v>
      </c>
      <c r="X21">
        <v>6</v>
      </c>
      <c r="Y21">
        <v>322</v>
      </c>
      <c r="AD21"/>
    </row>
    <row r="22" spans="1:30" x14ac:dyDescent="0.25">
      <c r="A22" t="s">
        <v>40</v>
      </c>
      <c r="B22" s="2">
        <v>42461</v>
      </c>
      <c r="C22" s="35">
        <f>YEAR(Sales[[#This Row],[ShipDate]])</f>
        <v>2016</v>
      </c>
      <c r="D22" t="s">
        <v>36</v>
      </c>
      <c r="E22" t="s">
        <v>69</v>
      </c>
      <c r="F22" t="s">
        <v>48</v>
      </c>
      <c r="G22" t="s">
        <v>46</v>
      </c>
      <c r="H22" t="s">
        <v>2273</v>
      </c>
      <c r="I22" t="s">
        <v>333</v>
      </c>
      <c r="J22" t="s">
        <v>13</v>
      </c>
      <c r="K22" t="s">
        <v>2945</v>
      </c>
      <c r="L22" t="s">
        <v>30</v>
      </c>
      <c r="N22" t="str">
        <f>IF(ISBLANK(Sales[[#This Row],[return]]),"No",Sales[[#This Row],[return]])</f>
        <v>No</v>
      </c>
      <c r="O22" s="2">
        <v>42457</v>
      </c>
      <c r="P22" s="8" t="str">
        <f>TEXT(DAY(Sales[[#This Row],[OrderDate]]),"ddd")</f>
        <v>Sat</v>
      </c>
      <c r="Q22" s="8" t="str">
        <f>TEXT(MONTH(Sales[[#This Row],[ShipDate]])*29,"mmm")</f>
        <v>Apr</v>
      </c>
      <c r="R22">
        <v>163</v>
      </c>
      <c r="S22" t="s">
        <v>364</v>
      </c>
      <c r="T22" t="s">
        <v>28</v>
      </c>
      <c r="U22">
        <v>87105</v>
      </c>
      <c r="V22" s="1">
        <v>0.2</v>
      </c>
      <c r="W22">
        <v>23</v>
      </c>
      <c r="X22">
        <v>3</v>
      </c>
      <c r="Y22">
        <v>302</v>
      </c>
      <c r="AD22"/>
    </row>
    <row r="23" spans="1:30" x14ac:dyDescent="0.25">
      <c r="A23" t="s">
        <v>40</v>
      </c>
      <c r="B23" s="2">
        <v>42527</v>
      </c>
      <c r="C23" s="35">
        <f>YEAR(Sales[[#This Row],[ShipDate]])</f>
        <v>2016</v>
      </c>
      <c r="D23" t="s">
        <v>36</v>
      </c>
      <c r="E23" t="s">
        <v>18</v>
      </c>
      <c r="F23" t="s">
        <v>45</v>
      </c>
      <c r="G23" t="s">
        <v>25</v>
      </c>
      <c r="H23" t="s">
        <v>2227</v>
      </c>
      <c r="I23" t="s">
        <v>598</v>
      </c>
      <c r="J23" t="s">
        <v>13</v>
      </c>
      <c r="K23" t="s">
        <v>1344</v>
      </c>
      <c r="L23" t="s">
        <v>17</v>
      </c>
      <c r="N23" t="str">
        <f>IF(ISBLANK(Sales[[#This Row],[return]]),"No",Sales[[#This Row],[return]])</f>
        <v>No</v>
      </c>
      <c r="O23" s="2">
        <v>42523</v>
      </c>
      <c r="P23" s="8" t="str">
        <f>TEXT(DAY(Sales[[#This Row],[OrderDate]]),"ddd")</f>
        <v>Mon</v>
      </c>
      <c r="Q23" s="8" t="str">
        <f>TEXT(MONTH(Sales[[#This Row],[ShipDate]])*29,"mmm")</f>
        <v>Jun</v>
      </c>
      <c r="R23">
        <v>1414</v>
      </c>
      <c r="S23" t="s">
        <v>2231</v>
      </c>
      <c r="T23" t="s">
        <v>15</v>
      </c>
      <c r="U23">
        <v>30076</v>
      </c>
      <c r="V23" s="1">
        <v>0</v>
      </c>
      <c r="W23">
        <v>3</v>
      </c>
      <c r="X23">
        <v>2</v>
      </c>
      <c r="Y23">
        <v>9</v>
      </c>
      <c r="AD23"/>
    </row>
    <row r="24" spans="1:30" x14ac:dyDescent="0.25">
      <c r="A24" t="s">
        <v>40</v>
      </c>
      <c r="B24" s="2">
        <v>42527</v>
      </c>
      <c r="C24" s="35">
        <f>YEAR(Sales[[#This Row],[ShipDate]])</f>
        <v>2016</v>
      </c>
      <c r="D24" t="s">
        <v>36</v>
      </c>
      <c r="E24" t="s">
        <v>18</v>
      </c>
      <c r="F24" t="s">
        <v>39</v>
      </c>
      <c r="G24" t="s">
        <v>25</v>
      </c>
      <c r="H24" t="s">
        <v>2227</v>
      </c>
      <c r="I24" t="s">
        <v>598</v>
      </c>
      <c r="J24" t="s">
        <v>13</v>
      </c>
      <c r="K24" t="s">
        <v>1344</v>
      </c>
      <c r="L24" t="s">
        <v>17</v>
      </c>
      <c r="N24" t="str">
        <f>IF(ISBLANK(Sales[[#This Row],[return]]),"No",Sales[[#This Row],[return]])</f>
        <v>No</v>
      </c>
      <c r="O24" s="2">
        <v>42523</v>
      </c>
      <c r="P24" s="8" t="str">
        <f>TEXT(DAY(Sales[[#This Row],[OrderDate]]),"ddd")</f>
        <v>Mon</v>
      </c>
      <c r="Q24" s="8" t="str">
        <f>TEXT(MONTH(Sales[[#This Row],[ShipDate]])*29,"mmm")</f>
        <v>Jun</v>
      </c>
      <c r="R24">
        <v>866</v>
      </c>
      <c r="S24" t="s">
        <v>916</v>
      </c>
      <c r="T24" t="s">
        <v>15</v>
      </c>
      <c r="U24">
        <v>30076</v>
      </c>
      <c r="V24" s="1">
        <v>0</v>
      </c>
      <c r="W24">
        <v>107</v>
      </c>
      <c r="X24">
        <v>2</v>
      </c>
      <c r="Y24">
        <v>357</v>
      </c>
      <c r="AD24"/>
    </row>
    <row r="25" spans="1:30" x14ac:dyDescent="0.25">
      <c r="A25" t="s">
        <v>40</v>
      </c>
      <c r="B25" s="2">
        <v>42527</v>
      </c>
      <c r="C25" s="35">
        <f>YEAR(Sales[[#This Row],[ShipDate]])</f>
        <v>2016</v>
      </c>
      <c r="D25" t="s">
        <v>36</v>
      </c>
      <c r="E25" t="s">
        <v>18</v>
      </c>
      <c r="F25" t="s">
        <v>48</v>
      </c>
      <c r="G25" t="s">
        <v>46</v>
      </c>
      <c r="H25" t="s">
        <v>2227</v>
      </c>
      <c r="I25" t="s">
        <v>598</v>
      </c>
      <c r="J25" t="s">
        <v>13</v>
      </c>
      <c r="K25" t="s">
        <v>1344</v>
      </c>
      <c r="L25" t="s">
        <v>17</v>
      </c>
      <c r="N25" t="str">
        <f>IF(ISBLANK(Sales[[#This Row],[return]]),"No",Sales[[#This Row],[return]])</f>
        <v>No</v>
      </c>
      <c r="O25" s="2">
        <v>42523</v>
      </c>
      <c r="P25" s="8" t="str">
        <f>TEXT(DAY(Sales[[#This Row],[OrderDate]]),"ddd")</f>
        <v>Mon</v>
      </c>
      <c r="Q25" s="8" t="str">
        <f>TEXT(MONTH(Sales[[#This Row],[ShipDate]])*29,"mmm")</f>
        <v>Jun</v>
      </c>
      <c r="R25">
        <v>1103</v>
      </c>
      <c r="S25" t="s">
        <v>913</v>
      </c>
      <c r="T25" t="s">
        <v>15</v>
      </c>
      <c r="U25">
        <v>30076</v>
      </c>
      <c r="V25" s="1">
        <v>0</v>
      </c>
      <c r="W25">
        <v>67</v>
      </c>
      <c r="X25">
        <v>3</v>
      </c>
      <c r="Y25">
        <v>240</v>
      </c>
      <c r="AD25"/>
    </row>
    <row r="26" spans="1:30" x14ac:dyDescent="0.25">
      <c r="A26" t="s">
        <v>40</v>
      </c>
      <c r="B26" s="2">
        <v>42669</v>
      </c>
      <c r="C26" s="35">
        <f>YEAR(Sales[[#This Row],[ShipDate]])</f>
        <v>2016</v>
      </c>
      <c r="D26" t="s">
        <v>36</v>
      </c>
      <c r="E26" t="s">
        <v>31</v>
      </c>
      <c r="F26" t="s">
        <v>38</v>
      </c>
      <c r="G26" t="s">
        <v>11</v>
      </c>
      <c r="H26" t="s">
        <v>2228</v>
      </c>
      <c r="I26" t="s">
        <v>174</v>
      </c>
      <c r="J26" t="s">
        <v>13</v>
      </c>
      <c r="K26" t="s">
        <v>2635</v>
      </c>
      <c r="L26" t="s">
        <v>17</v>
      </c>
      <c r="N26" t="str">
        <f>IF(ISBLANK(Sales[[#This Row],[return]]),"No",Sales[[#This Row],[return]])</f>
        <v>No</v>
      </c>
      <c r="O26" s="2">
        <v>42664</v>
      </c>
      <c r="P26" s="8" t="str">
        <f>TEXT(DAY(Sales[[#This Row],[OrderDate]]),"ddd")</f>
        <v>Sat</v>
      </c>
      <c r="Q26" s="8" t="str">
        <f>TEXT(MONTH(Sales[[#This Row],[ShipDate]])*29,"mmm")</f>
        <v>Oct</v>
      </c>
      <c r="R26">
        <v>820</v>
      </c>
      <c r="S26" t="s">
        <v>1115</v>
      </c>
      <c r="T26" t="s">
        <v>15</v>
      </c>
      <c r="U26">
        <v>23602</v>
      </c>
      <c r="V26" s="1">
        <v>0</v>
      </c>
      <c r="W26">
        <v>112</v>
      </c>
      <c r="X26">
        <v>4</v>
      </c>
      <c r="Y26">
        <v>591</v>
      </c>
      <c r="AD26"/>
    </row>
    <row r="27" spans="1:30" x14ac:dyDescent="0.25">
      <c r="A27" t="s">
        <v>40</v>
      </c>
      <c r="B27" s="2">
        <v>42669</v>
      </c>
      <c r="C27" s="35">
        <f>YEAR(Sales[[#This Row],[ShipDate]])</f>
        <v>2016</v>
      </c>
      <c r="D27" t="s">
        <v>36</v>
      </c>
      <c r="E27" t="s">
        <v>31</v>
      </c>
      <c r="F27" t="s">
        <v>45</v>
      </c>
      <c r="G27" t="s">
        <v>25</v>
      </c>
      <c r="H27" t="s">
        <v>2228</v>
      </c>
      <c r="I27" t="s">
        <v>174</v>
      </c>
      <c r="J27" t="s">
        <v>13</v>
      </c>
      <c r="K27" t="s">
        <v>2635</v>
      </c>
      <c r="L27" t="s">
        <v>17</v>
      </c>
      <c r="N27" t="str">
        <f>IF(ISBLANK(Sales[[#This Row],[return]]),"No",Sales[[#This Row],[return]])</f>
        <v>No</v>
      </c>
      <c r="O27" s="2">
        <v>42664</v>
      </c>
      <c r="P27" s="8" t="str">
        <f>TEXT(DAY(Sales[[#This Row],[OrderDate]]),"ddd")</f>
        <v>Sat</v>
      </c>
      <c r="Q27" s="8" t="str">
        <f>TEXT(MONTH(Sales[[#This Row],[ShipDate]])*29,"mmm")</f>
        <v>Oct</v>
      </c>
      <c r="R27">
        <v>1417</v>
      </c>
      <c r="S27" t="s">
        <v>2178</v>
      </c>
      <c r="T27" t="s">
        <v>15</v>
      </c>
      <c r="U27">
        <v>23602</v>
      </c>
      <c r="V27" s="1">
        <v>0</v>
      </c>
      <c r="W27">
        <v>1</v>
      </c>
      <c r="X27">
        <v>1</v>
      </c>
      <c r="Y27">
        <v>3</v>
      </c>
      <c r="AD27"/>
    </row>
    <row r="28" spans="1:30" x14ac:dyDescent="0.25">
      <c r="A28" t="s">
        <v>40</v>
      </c>
      <c r="B28" s="2">
        <v>42669</v>
      </c>
      <c r="C28" s="35">
        <f>YEAR(Sales[[#This Row],[ShipDate]])</f>
        <v>2016</v>
      </c>
      <c r="D28" t="s">
        <v>36</v>
      </c>
      <c r="E28" t="s">
        <v>31</v>
      </c>
      <c r="F28" t="s">
        <v>39</v>
      </c>
      <c r="G28" t="s">
        <v>25</v>
      </c>
      <c r="H28" t="s">
        <v>2228</v>
      </c>
      <c r="I28" t="s">
        <v>174</v>
      </c>
      <c r="J28" t="s">
        <v>13</v>
      </c>
      <c r="K28" t="s">
        <v>2635</v>
      </c>
      <c r="L28" t="s">
        <v>17</v>
      </c>
      <c r="N28" t="str">
        <f>IF(ISBLANK(Sales[[#This Row],[return]]),"No",Sales[[#This Row],[return]])</f>
        <v>No</v>
      </c>
      <c r="O28" s="2">
        <v>42664</v>
      </c>
      <c r="P28" s="8" t="str">
        <f>TEXT(DAY(Sales[[#This Row],[OrderDate]]),"ddd")</f>
        <v>Sat</v>
      </c>
      <c r="Q28" s="8" t="str">
        <f>TEXT(MONTH(Sales[[#This Row],[ShipDate]])*29,"mmm")</f>
        <v>Oct</v>
      </c>
      <c r="R28">
        <v>557</v>
      </c>
      <c r="S28" t="s">
        <v>122</v>
      </c>
      <c r="T28" t="s">
        <v>15</v>
      </c>
      <c r="U28">
        <v>23602</v>
      </c>
      <c r="V28" s="1">
        <v>0</v>
      </c>
      <c r="W28">
        <v>10</v>
      </c>
      <c r="X28">
        <v>5</v>
      </c>
      <c r="Y28">
        <v>195</v>
      </c>
      <c r="AD28"/>
    </row>
    <row r="29" spans="1:30" x14ac:dyDescent="0.25">
      <c r="A29" t="s">
        <v>24</v>
      </c>
      <c r="B29" s="2">
        <v>42698</v>
      </c>
      <c r="C29" s="35">
        <f>YEAR(Sales[[#This Row],[ShipDate]])</f>
        <v>2016</v>
      </c>
      <c r="D29" t="s">
        <v>19</v>
      </c>
      <c r="E29" t="s">
        <v>69</v>
      </c>
      <c r="F29" t="s">
        <v>59</v>
      </c>
      <c r="G29" t="s">
        <v>25</v>
      </c>
      <c r="H29" t="s">
        <v>2291</v>
      </c>
      <c r="I29" t="s">
        <v>78</v>
      </c>
      <c r="J29" t="s">
        <v>13</v>
      </c>
      <c r="K29" t="s">
        <v>2981</v>
      </c>
      <c r="L29" t="s">
        <v>30</v>
      </c>
      <c r="N29" t="str">
        <f>IF(ISBLANK(Sales[[#This Row],[return]]),"No",Sales[[#This Row],[return]])</f>
        <v>No</v>
      </c>
      <c r="O29" s="2">
        <v>42693</v>
      </c>
      <c r="P29" s="8" t="str">
        <f>TEXT(DAY(Sales[[#This Row],[OrderDate]]),"ddd")</f>
        <v>Thu</v>
      </c>
      <c r="Q29" s="8" t="str">
        <f>TEXT(MONTH(Sales[[#This Row],[ShipDate]])*29,"mmm")</f>
        <v>Nov</v>
      </c>
      <c r="R29">
        <v>1678</v>
      </c>
      <c r="S29" t="s">
        <v>1840</v>
      </c>
      <c r="T29" t="s">
        <v>28</v>
      </c>
      <c r="U29">
        <v>84106</v>
      </c>
      <c r="V29" s="1">
        <v>0</v>
      </c>
      <c r="W29">
        <v>80</v>
      </c>
      <c r="X29">
        <v>3</v>
      </c>
      <c r="Y29">
        <v>166</v>
      </c>
      <c r="AD29"/>
    </row>
    <row r="30" spans="1:30" x14ac:dyDescent="0.25">
      <c r="A30" t="s">
        <v>24</v>
      </c>
      <c r="B30" s="2">
        <v>42708</v>
      </c>
      <c r="C30" s="35">
        <f>YEAR(Sales[[#This Row],[ShipDate]])</f>
        <v>2016</v>
      </c>
      <c r="D30" t="s">
        <v>113</v>
      </c>
      <c r="E30" t="s">
        <v>18</v>
      </c>
      <c r="F30" t="s">
        <v>52</v>
      </c>
      <c r="G30" t="s">
        <v>25</v>
      </c>
      <c r="H30" t="s">
        <v>164</v>
      </c>
      <c r="I30" t="s">
        <v>120</v>
      </c>
      <c r="J30" t="s">
        <v>13</v>
      </c>
      <c r="K30" t="s">
        <v>1667</v>
      </c>
      <c r="L30" t="s">
        <v>68</v>
      </c>
      <c r="N30" t="str">
        <f>IF(ISBLANK(Sales[[#This Row],[return]]),"No",Sales[[#This Row],[return]])</f>
        <v>No</v>
      </c>
      <c r="O30" s="2">
        <v>42706</v>
      </c>
      <c r="P30" s="8" t="str">
        <f>TEXT(DAY(Sales[[#This Row],[OrderDate]]),"ddd")</f>
        <v>Mon</v>
      </c>
      <c r="Q30" s="8" t="str">
        <f>TEXT(MONTH(Sales[[#This Row],[ShipDate]])*29,"mmm")</f>
        <v>Dec</v>
      </c>
      <c r="R30">
        <v>1502</v>
      </c>
      <c r="S30" t="s">
        <v>665</v>
      </c>
      <c r="T30" t="s">
        <v>66</v>
      </c>
      <c r="U30">
        <v>60623</v>
      </c>
      <c r="V30" s="1">
        <v>0.8</v>
      </c>
      <c r="W30">
        <v>-6</v>
      </c>
      <c r="X30">
        <v>1</v>
      </c>
      <c r="Y30">
        <v>2</v>
      </c>
      <c r="AD30"/>
    </row>
    <row r="31" spans="1:30" x14ac:dyDescent="0.25">
      <c r="A31" t="s">
        <v>40</v>
      </c>
      <c r="B31" s="2">
        <v>42718</v>
      </c>
      <c r="C31" s="35">
        <f>YEAR(Sales[[#This Row],[ShipDate]])</f>
        <v>2016</v>
      </c>
      <c r="D31" t="s">
        <v>36</v>
      </c>
      <c r="E31" t="s">
        <v>31</v>
      </c>
      <c r="F31" t="s">
        <v>39</v>
      </c>
      <c r="G31" t="s">
        <v>25</v>
      </c>
      <c r="H31" t="s">
        <v>837</v>
      </c>
      <c r="I31" t="s">
        <v>169</v>
      </c>
      <c r="J31" t="s">
        <v>13</v>
      </c>
      <c r="K31" t="s">
        <v>2688</v>
      </c>
      <c r="L31" t="s">
        <v>30</v>
      </c>
      <c r="N31" t="str">
        <f>IF(ISBLANK(Sales[[#This Row],[return]]),"No",Sales[[#This Row],[return]])</f>
        <v>No</v>
      </c>
      <c r="O31" s="2">
        <v>42713</v>
      </c>
      <c r="P31" s="8" t="str">
        <f>TEXT(DAY(Sales[[#This Row],[OrderDate]]),"ddd")</f>
        <v>Mon</v>
      </c>
      <c r="Q31" s="8" t="str">
        <f>TEXT(MONTH(Sales[[#This Row],[ShipDate]])*29,"mmm")</f>
        <v>Dec</v>
      </c>
      <c r="R31">
        <v>53</v>
      </c>
      <c r="S31" t="s">
        <v>1891</v>
      </c>
      <c r="T31" t="s">
        <v>28</v>
      </c>
      <c r="U31">
        <v>85204</v>
      </c>
      <c r="V31" s="1">
        <v>0.2</v>
      </c>
      <c r="W31">
        <v>-1</v>
      </c>
      <c r="X31">
        <v>6</v>
      </c>
      <c r="Y31">
        <v>101</v>
      </c>
      <c r="AD31"/>
    </row>
    <row r="32" spans="1:30" x14ac:dyDescent="0.25">
      <c r="A32" t="s">
        <v>10</v>
      </c>
      <c r="B32" s="2">
        <v>42612</v>
      </c>
      <c r="C32" s="35">
        <f>YEAR(Sales[[#This Row],[ShipDate]])</f>
        <v>2016</v>
      </c>
      <c r="D32" t="s">
        <v>19</v>
      </c>
      <c r="E32" t="s">
        <v>18</v>
      </c>
      <c r="F32" t="s">
        <v>59</v>
      </c>
      <c r="G32" t="s">
        <v>25</v>
      </c>
      <c r="H32" t="s">
        <v>171</v>
      </c>
      <c r="I32" t="s">
        <v>174</v>
      </c>
      <c r="J32" t="s">
        <v>13</v>
      </c>
      <c r="K32" t="s">
        <v>1429</v>
      </c>
      <c r="L32" t="s">
        <v>17</v>
      </c>
      <c r="N32" t="str">
        <f>IF(ISBLANK(Sales[[#This Row],[return]]),"No",Sales[[#This Row],[return]])</f>
        <v>No</v>
      </c>
      <c r="O32" s="2">
        <v>42609</v>
      </c>
      <c r="P32" s="8" t="str">
        <f>TEXT(DAY(Sales[[#This Row],[OrderDate]]),"ddd")</f>
        <v>Fri</v>
      </c>
      <c r="Q32" s="8" t="str">
        <f>TEXT(MONTH(Sales[[#This Row],[ShipDate]])*29,"mmm")</f>
        <v>Aug</v>
      </c>
      <c r="R32">
        <v>1689</v>
      </c>
      <c r="S32" t="s">
        <v>856</v>
      </c>
      <c r="T32" t="s">
        <v>15</v>
      </c>
      <c r="U32">
        <v>22153</v>
      </c>
      <c r="V32" s="1">
        <v>0</v>
      </c>
      <c r="W32">
        <v>6</v>
      </c>
      <c r="X32">
        <v>2</v>
      </c>
      <c r="Y32">
        <v>13</v>
      </c>
      <c r="AD32"/>
    </row>
    <row r="33" spans="1:30" x14ac:dyDescent="0.25">
      <c r="A33" t="s">
        <v>40</v>
      </c>
      <c r="B33" s="2">
        <v>42730</v>
      </c>
      <c r="C33" s="35">
        <f>YEAR(Sales[[#This Row],[ShipDate]])</f>
        <v>2016</v>
      </c>
      <c r="D33" t="s">
        <v>36</v>
      </c>
      <c r="E33" t="s">
        <v>69</v>
      </c>
      <c r="F33" t="s">
        <v>50</v>
      </c>
      <c r="G33" t="s">
        <v>25</v>
      </c>
      <c r="H33" t="s">
        <v>146</v>
      </c>
      <c r="I33" t="s">
        <v>149</v>
      </c>
      <c r="J33" t="s">
        <v>13</v>
      </c>
      <c r="K33" t="s">
        <v>310</v>
      </c>
      <c r="L33" t="s">
        <v>92</v>
      </c>
      <c r="N33" t="str">
        <f>IF(ISBLANK(Sales[[#This Row],[return]]),"No",Sales[[#This Row],[return]])</f>
        <v>No</v>
      </c>
      <c r="O33" s="2">
        <v>42726</v>
      </c>
      <c r="P33" s="8" t="str">
        <f>TEXT(DAY(Sales[[#This Row],[OrderDate]]),"ddd")</f>
        <v>Sun</v>
      </c>
      <c r="Q33" s="8" t="str">
        <f>TEXT(MONTH(Sales[[#This Row],[ShipDate]])*29,"mmm")</f>
        <v>Dec</v>
      </c>
      <c r="R33">
        <v>999</v>
      </c>
      <c r="S33" t="s">
        <v>3125</v>
      </c>
      <c r="T33" t="s">
        <v>90</v>
      </c>
      <c r="U33">
        <v>10011</v>
      </c>
      <c r="V33" s="1">
        <v>0.2</v>
      </c>
      <c r="W33">
        <v>100</v>
      </c>
      <c r="X33">
        <v>13</v>
      </c>
      <c r="Y33">
        <v>297</v>
      </c>
      <c r="AD33"/>
    </row>
    <row r="34" spans="1:30" x14ac:dyDescent="0.25">
      <c r="A34" t="s">
        <v>10</v>
      </c>
      <c r="B34" s="2">
        <v>42717</v>
      </c>
      <c r="C34" s="35">
        <f>YEAR(Sales[[#This Row],[ShipDate]])</f>
        <v>2016</v>
      </c>
      <c r="D34" t="s">
        <v>36</v>
      </c>
      <c r="E34" t="s">
        <v>69</v>
      </c>
      <c r="F34" t="s">
        <v>39</v>
      </c>
      <c r="G34" t="s">
        <v>25</v>
      </c>
      <c r="H34" t="s">
        <v>60</v>
      </c>
      <c r="I34" t="s">
        <v>63</v>
      </c>
      <c r="J34" t="s">
        <v>13</v>
      </c>
      <c r="K34" t="s">
        <v>2987</v>
      </c>
      <c r="L34" t="s">
        <v>30</v>
      </c>
      <c r="N34" t="str">
        <f>IF(ISBLANK(Sales[[#This Row],[return]]),"No",Sales[[#This Row],[return]])</f>
        <v>No</v>
      </c>
      <c r="O34" s="2">
        <v>42711</v>
      </c>
      <c r="P34" s="8" t="str">
        <f>TEXT(DAY(Sales[[#This Row],[OrderDate]]),"ddd")</f>
        <v>Sat</v>
      </c>
      <c r="Q34" s="8" t="str">
        <f>TEXT(MONTH(Sales[[#This Row],[ShipDate]])*29,"mmm")</f>
        <v>Dec</v>
      </c>
      <c r="R34">
        <v>112</v>
      </c>
      <c r="S34" t="s">
        <v>1814</v>
      </c>
      <c r="T34" t="s">
        <v>28</v>
      </c>
      <c r="U34">
        <v>98103</v>
      </c>
      <c r="V34" s="1">
        <v>0</v>
      </c>
      <c r="W34">
        <v>70</v>
      </c>
      <c r="X34">
        <v>7</v>
      </c>
      <c r="Y34">
        <v>269</v>
      </c>
      <c r="AD34"/>
    </row>
    <row r="35" spans="1:30" x14ac:dyDescent="0.25">
      <c r="A35" t="s">
        <v>40</v>
      </c>
      <c r="B35" s="2">
        <v>42734</v>
      </c>
      <c r="C35" s="35">
        <f>YEAR(Sales[[#This Row],[ShipDate]])</f>
        <v>2016</v>
      </c>
      <c r="D35" t="s">
        <v>36</v>
      </c>
      <c r="E35" t="s">
        <v>31</v>
      </c>
      <c r="F35" t="s">
        <v>45</v>
      </c>
      <c r="G35" t="s">
        <v>25</v>
      </c>
      <c r="H35" t="s">
        <v>88</v>
      </c>
      <c r="I35" t="s">
        <v>93</v>
      </c>
      <c r="J35" t="s">
        <v>13</v>
      </c>
      <c r="K35" t="s">
        <v>2840</v>
      </c>
      <c r="L35" t="s">
        <v>92</v>
      </c>
      <c r="N35" t="str">
        <f>IF(ISBLANK(Sales[[#This Row],[return]]),"No",Sales[[#This Row],[return]])</f>
        <v>No</v>
      </c>
      <c r="O35" s="2">
        <v>42730</v>
      </c>
      <c r="P35" s="8" t="str">
        <f>TEXT(DAY(Sales[[#This Row],[OrderDate]]),"ddd")</f>
        <v>Thu</v>
      </c>
      <c r="Q35" s="8" t="str">
        <f>TEXT(MONTH(Sales[[#This Row],[ShipDate]])*29,"mmm")</f>
        <v>Dec</v>
      </c>
      <c r="R35">
        <v>590</v>
      </c>
      <c r="S35" t="s">
        <v>1718</v>
      </c>
      <c r="T35" t="s">
        <v>90</v>
      </c>
      <c r="U35">
        <v>19140</v>
      </c>
      <c r="V35" s="1">
        <v>0.2</v>
      </c>
      <c r="W35">
        <v>1</v>
      </c>
      <c r="X35">
        <v>3</v>
      </c>
      <c r="Y35">
        <v>8</v>
      </c>
      <c r="AD35"/>
    </row>
    <row r="36" spans="1:30" x14ac:dyDescent="0.25">
      <c r="A36" t="s">
        <v>40</v>
      </c>
      <c r="B36" s="2">
        <v>42485</v>
      </c>
      <c r="C36" s="35">
        <f>YEAR(Sales[[#This Row],[ShipDate]])</f>
        <v>2016</v>
      </c>
      <c r="D36" t="s">
        <v>36</v>
      </c>
      <c r="E36" t="s">
        <v>18</v>
      </c>
      <c r="F36" t="s">
        <v>43</v>
      </c>
      <c r="G36" t="s">
        <v>11</v>
      </c>
      <c r="H36" t="s">
        <v>26</v>
      </c>
      <c r="I36" t="s">
        <v>32</v>
      </c>
      <c r="J36" t="s">
        <v>13</v>
      </c>
      <c r="K36" t="s">
        <v>1583</v>
      </c>
      <c r="L36" t="s">
        <v>30</v>
      </c>
      <c r="N36" t="str">
        <f>IF(ISBLANK(Sales[[#This Row],[return]]),"No",Sales[[#This Row],[return]])</f>
        <v>No</v>
      </c>
      <c r="O36" s="2">
        <v>42480</v>
      </c>
      <c r="P36" s="8" t="str">
        <f>TEXT(DAY(Sales[[#This Row],[OrderDate]]),"ddd")</f>
        <v>Fri</v>
      </c>
      <c r="Q36" s="8" t="str">
        <f>TEXT(MONTH(Sales[[#This Row],[ShipDate]])*29,"mmm")</f>
        <v>Apr</v>
      </c>
      <c r="R36">
        <v>727</v>
      </c>
      <c r="S36" t="s">
        <v>1333</v>
      </c>
      <c r="T36" t="s">
        <v>28</v>
      </c>
      <c r="U36">
        <v>90045</v>
      </c>
      <c r="V36" s="1">
        <v>0</v>
      </c>
      <c r="W36">
        <v>28</v>
      </c>
      <c r="X36">
        <v>4</v>
      </c>
      <c r="Y36">
        <v>60</v>
      </c>
      <c r="AD36"/>
    </row>
    <row r="37" spans="1:30" x14ac:dyDescent="0.25">
      <c r="A37" t="s">
        <v>10</v>
      </c>
      <c r="B37" s="2">
        <v>42626</v>
      </c>
      <c r="C37" s="35">
        <f>YEAR(Sales[[#This Row],[ShipDate]])</f>
        <v>2016</v>
      </c>
      <c r="D37" t="s">
        <v>113</v>
      </c>
      <c r="E37" t="s">
        <v>69</v>
      </c>
      <c r="F37" t="s">
        <v>340</v>
      </c>
      <c r="G37" t="s">
        <v>46</v>
      </c>
      <c r="H37" t="s">
        <v>696</v>
      </c>
      <c r="I37" t="s">
        <v>149</v>
      </c>
      <c r="J37" t="s">
        <v>13</v>
      </c>
      <c r="K37" t="s">
        <v>697</v>
      </c>
      <c r="L37" t="s">
        <v>92</v>
      </c>
      <c r="N37" t="str">
        <f>IF(ISBLANK(Sales[[#This Row],[return]]),"No",Sales[[#This Row],[return]])</f>
        <v>No</v>
      </c>
      <c r="O37" s="2">
        <v>42625</v>
      </c>
      <c r="P37" s="8" t="str">
        <f>TEXT(DAY(Sales[[#This Row],[OrderDate]]),"ddd")</f>
        <v>Thu</v>
      </c>
      <c r="Q37" s="8" t="str">
        <f>TEXT(MONTH(Sales[[#This Row],[ShipDate]])*29,"mmm")</f>
        <v>Sep</v>
      </c>
      <c r="R37">
        <v>605</v>
      </c>
      <c r="S37" t="s">
        <v>698</v>
      </c>
      <c r="T37" t="s">
        <v>90</v>
      </c>
      <c r="U37">
        <v>10801</v>
      </c>
      <c r="V37" s="1">
        <v>0</v>
      </c>
      <c r="W37">
        <v>30</v>
      </c>
      <c r="X37">
        <v>1</v>
      </c>
      <c r="Y37">
        <v>70</v>
      </c>
      <c r="AD37"/>
    </row>
    <row r="38" spans="1:30" x14ac:dyDescent="0.25">
      <c r="A38" t="s">
        <v>10</v>
      </c>
      <c r="B38" s="2">
        <v>42705</v>
      </c>
      <c r="C38" s="35">
        <f>YEAR(Sales[[#This Row],[ShipDate]])</f>
        <v>2016</v>
      </c>
      <c r="D38" t="s">
        <v>19</v>
      </c>
      <c r="E38" t="s">
        <v>31</v>
      </c>
      <c r="F38" t="s">
        <v>43</v>
      </c>
      <c r="G38" t="s">
        <v>11</v>
      </c>
      <c r="H38" t="s">
        <v>197</v>
      </c>
      <c r="I38" t="s">
        <v>199</v>
      </c>
      <c r="J38" t="s">
        <v>13</v>
      </c>
      <c r="K38" t="s">
        <v>1081</v>
      </c>
      <c r="L38" t="s">
        <v>17</v>
      </c>
      <c r="N38" t="str">
        <f>IF(ISBLANK(Sales[[#This Row],[return]]),"No",Sales[[#This Row],[return]])</f>
        <v>No</v>
      </c>
      <c r="O38" s="2">
        <v>42702</v>
      </c>
      <c r="P38" s="8" t="str">
        <f>TEXT(DAY(Sales[[#This Row],[OrderDate]]),"ddd")</f>
        <v>Sat</v>
      </c>
      <c r="Q38" s="8" t="str">
        <f>TEXT(MONTH(Sales[[#This Row],[ShipDate]])*29,"mmm")</f>
        <v>Dec</v>
      </c>
      <c r="R38">
        <v>559</v>
      </c>
      <c r="S38" t="s">
        <v>277</v>
      </c>
      <c r="T38" t="s">
        <v>15</v>
      </c>
      <c r="U38">
        <v>29203</v>
      </c>
      <c r="V38" s="1">
        <v>0</v>
      </c>
      <c r="W38">
        <v>44</v>
      </c>
      <c r="X38">
        <v>5</v>
      </c>
      <c r="Y38">
        <v>398</v>
      </c>
      <c r="AD38"/>
    </row>
    <row r="39" spans="1:30" x14ac:dyDescent="0.25">
      <c r="A39" t="s">
        <v>10</v>
      </c>
      <c r="B39" s="2">
        <v>42705</v>
      </c>
      <c r="C39" s="35">
        <f>YEAR(Sales[[#This Row],[ShipDate]])</f>
        <v>2016</v>
      </c>
      <c r="D39" t="s">
        <v>19</v>
      </c>
      <c r="E39" t="s">
        <v>31</v>
      </c>
      <c r="F39" t="s">
        <v>50</v>
      </c>
      <c r="G39" t="s">
        <v>25</v>
      </c>
      <c r="H39" t="s">
        <v>197</v>
      </c>
      <c r="I39" t="s">
        <v>199</v>
      </c>
      <c r="J39" t="s">
        <v>13</v>
      </c>
      <c r="K39" t="s">
        <v>1081</v>
      </c>
      <c r="L39" t="s">
        <v>17</v>
      </c>
      <c r="N39" t="str">
        <f>IF(ISBLANK(Sales[[#This Row],[return]]),"No",Sales[[#This Row],[return]])</f>
        <v>No</v>
      </c>
      <c r="O39" s="2">
        <v>42702</v>
      </c>
      <c r="P39" s="8" t="str">
        <f>TEXT(DAY(Sales[[#This Row],[OrderDate]]),"ddd")</f>
        <v>Sat</v>
      </c>
      <c r="Q39" s="8" t="str">
        <f>TEXT(MONTH(Sales[[#This Row],[ShipDate]])*29,"mmm")</f>
        <v>Dec</v>
      </c>
      <c r="R39">
        <v>714</v>
      </c>
      <c r="S39" t="s">
        <v>3158</v>
      </c>
      <c r="T39" t="s">
        <v>15</v>
      </c>
      <c r="U39">
        <v>29203</v>
      </c>
      <c r="V39" s="1">
        <v>0</v>
      </c>
      <c r="W39">
        <v>22</v>
      </c>
      <c r="X39">
        <v>3</v>
      </c>
      <c r="Y39">
        <v>46</v>
      </c>
      <c r="AD39"/>
    </row>
    <row r="40" spans="1:30" x14ac:dyDescent="0.25">
      <c r="A40" t="s">
        <v>10</v>
      </c>
      <c r="B40" s="2">
        <v>42705</v>
      </c>
      <c r="C40" s="35">
        <f>YEAR(Sales[[#This Row],[ShipDate]])</f>
        <v>2016</v>
      </c>
      <c r="D40" t="s">
        <v>19</v>
      </c>
      <c r="E40" t="s">
        <v>31</v>
      </c>
      <c r="F40" t="s">
        <v>45</v>
      </c>
      <c r="G40" t="s">
        <v>25</v>
      </c>
      <c r="H40" t="s">
        <v>197</v>
      </c>
      <c r="I40" t="s">
        <v>199</v>
      </c>
      <c r="J40" t="s">
        <v>13</v>
      </c>
      <c r="K40" t="s">
        <v>1081</v>
      </c>
      <c r="L40" t="s">
        <v>17</v>
      </c>
      <c r="N40" t="str">
        <f>IF(ISBLANK(Sales[[#This Row],[return]]),"No",Sales[[#This Row],[return]])</f>
        <v>No</v>
      </c>
      <c r="O40" s="2">
        <v>42702</v>
      </c>
      <c r="P40" s="8" t="str">
        <f>TEXT(DAY(Sales[[#This Row],[OrderDate]]),"ddd")</f>
        <v>Sat</v>
      </c>
      <c r="Q40" s="8" t="str">
        <f>TEXT(MONTH(Sales[[#This Row],[ShipDate]])*29,"mmm")</f>
        <v>Dec</v>
      </c>
      <c r="R40">
        <v>475</v>
      </c>
      <c r="S40" t="s">
        <v>638</v>
      </c>
      <c r="T40" t="s">
        <v>15</v>
      </c>
      <c r="U40">
        <v>29203</v>
      </c>
      <c r="V40" s="1">
        <v>0</v>
      </c>
      <c r="W40">
        <v>4</v>
      </c>
      <c r="X40">
        <v>4</v>
      </c>
      <c r="Y40">
        <v>13</v>
      </c>
      <c r="AD40"/>
    </row>
    <row r="41" spans="1:30" x14ac:dyDescent="0.25">
      <c r="A41" t="s">
        <v>10</v>
      </c>
      <c r="B41" s="2">
        <v>42705</v>
      </c>
      <c r="C41" s="35">
        <f>YEAR(Sales[[#This Row],[ShipDate]])</f>
        <v>2016</v>
      </c>
      <c r="D41" t="s">
        <v>19</v>
      </c>
      <c r="E41" t="s">
        <v>31</v>
      </c>
      <c r="F41" t="s">
        <v>59</v>
      </c>
      <c r="G41" t="s">
        <v>25</v>
      </c>
      <c r="H41" t="s">
        <v>197</v>
      </c>
      <c r="I41" t="s">
        <v>199</v>
      </c>
      <c r="J41" t="s">
        <v>13</v>
      </c>
      <c r="K41" t="s">
        <v>1081</v>
      </c>
      <c r="L41" t="s">
        <v>17</v>
      </c>
      <c r="N41" t="str">
        <f>IF(ISBLANK(Sales[[#This Row],[return]]),"No",Sales[[#This Row],[return]])</f>
        <v>No</v>
      </c>
      <c r="O41" s="2">
        <v>42702</v>
      </c>
      <c r="P41" s="8" t="str">
        <f>TEXT(DAY(Sales[[#This Row],[OrderDate]]),"ddd")</f>
        <v>Sat</v>
      </c>
      <c r="Q41" s="8" t="str">
        <f>TEXT(MONTH(Sales[[#This Row],[ShipDate]])*29,"mmm")</f>
        <v>Dec</v>
      </c>
      <c r="R41">
        <v>1728</v>
      </c>
      <c r="S41" t="s">
        <v>2011</v>
      </c>
      <c r="T41" t="s">
        <v>15</v>
      </c>
      <c r="U41">
        <v>29203</v>
      </c>
      <c r="V41" s="1">
        <v>0</v>
      </c>
      <c r="W41">
        <v>40</v>
      </c>
      <c r="X41">
        <v>7</v>
      </c>
      <c r="Y41">
        <v>86</v>
      </c>
      <c r="AD41"/>
    </row>
    <row r="42" spans="1:30" x14ac:dyDescent="0.25">
      <c r="A42" t="s">
        <v>24</v>
      </c>
      <c r="B42" s="2">
        <v>42722</v>
      </c>
      <c r="C42" s="35">
        <f>YEAR(Sales[[#This Row],[ShipDate]])</f>
        <v>2016</v>
      </c>
      <c r="D42" t="s">
        <v>113</v>
      </c>
      <c r="E42" t="s">
        <v>18</v>
      </c>
      <c r="F42" t="s">
        <v>23</v>
      </c>
      <c r="G42" t="s">
        <v>11</v>
      </c>
      <c r="H42" t="s">
        <v>1110</v>
      </c>
      <c r="I42" t="s">
        <v>70</v>
      </c>
      <c r="J42" t="s">
        <v>13</v>
      </c>
      <c r="K42" t="s">
        <v>1111</v>
      </c>
      <c r="L42" t="s">
        <v>68</v>
      </c>
      <c r="N42" t="str">
        <f>IF(ISBLANK(Sales[[#This Row],[return]]),"No",Sales[[#This Row],[return]])</f>
        <v>No</v>
      </c>
      <c r="O42" s="2">
        <v>42719</v>
      </c>
      <c r="P42" s="8" t="str">
        <f>TEXT(DAY(Sales[[#This Row],[OrderDate]]),"ddd")</f>
        <v>Sun</v>
      </c>
      <c r="Q42" s="8" t="str">
        <f>TEXT(MONTH(Sales[[#This Row],[ShipDate]])*29,"mmm")</f>
        <v>Dec</v>
      </c>
      <c r="R42">
        <v>996</v>
      </c>
      <c r="S42" t="s">
        <v>1112</v>
      </c>
      <c r="T42" t="s">
        <v>66</v>
      </c>
      <c r="U42">
        <v>79907</v>
      </c>
      <c r="V42" s="1">
        <v>0.3</v>
      </c>
      <c r="W42">
        <v>-22</v>
      </c>
      <c r="X42">
        <v>5</v>
      </c>
      <c r="Y42">
        <v>763</v>
      </c>
      <c r="AD42"/>
    </row>
    <row r="43" spans="1:30" x14ac:dyDescent="0.25">
      <c r="A43" t="s">
        <v>24</v>
      </c>
      <c r="B43" s="2">
        <v>42722</v>
      </c>
      <c r="C43" s="35">
        <f>YEAR(Sales[[#This Row],[ShipDate]])</f>
        <v>2016</v>
      </c>
      <c r="D43" t="s">
        <v>113</v>
      </c>
      <c r="E43" t="s">
        <v>18</v>
      </c>
      <c r="F43" t="s">
        <v>48</v>
      </c>
      <c r="G43" t="s">
        <v>46</v>
      </c>
      <c r="H43" t="s">
        <v>1110</v>
      </c>
      <c r="I43" t="s">
        <v>70</v>
      </c>
      <c r="J43" t="s">
        <v>13</v>
      </c>
      <c r="K43" t="s">
        <v>1111</v>
      </c>
      <c r="L43" t="s">
        <v>68</v>
      </c>
      <c r="N43" t="str">
        <f>IF(ISBLANK(Sales[[#This Row],[return]]),"No",Sales[[#This Row],[return]])</f>
        <v>No</v>
      </c>
      <c r="O43" s="2">
        <v>42719</v>
      </c>
      <c r="P43" s="8" t="str">
        <f>TEXT(DAY(Sales[[#This Row],[OrderDate]]),"ddd")</f>
        <v>Sun</v>
      </c>
      <c r="Q43" s="8" t="str">
        <f>TEXT(MONTH(Sales[[#This Row],[ShipDate]])*29,"mmm")</f>
        <v>Dec</v>
      </c>
      <c r="R43">
        <v>147</v>
      </c>
      <c r="S43" t="s">
        <v>2334</v>
      </c>
      <c r="T43" t="s">
        <v>66</v>
      </c>
      <c r="U43">
        <v>79907</v>
      </c>
      <c r="V43" s="1">
        <v>0.2</v>
      </c>
      <c r="W43">
        <v>-9</v>
      </c>
      <c r="X43">
        <v>3</v>
      </c>
      <c r="Y43">
        <v>41</v>
      </c>
      <c r="AD43"/>
    </row>
    <row r="44" spans="1:30" x14ac:dyDescent="0.25">
      <c r="A44" t="s">
        <v>40</v>
      </c>
      <c r="B44" s="2">
        <v>42464</v>
      </c>
      <c r="C44" s="35">
        <f>YEAR(Sales[[#This Row],[ShipDate]])</f>
        <v>2016</v>
      </c>
      <c r="D44" t="s">
        <v>36</v>
      </c>
      <c r="E44" t="s">
        <v>31</v>
      </c>
      <c r="F44" t="s">
        <v>50</v>
      </c>
      <c r="G44" t="s">
        <v>25</v>
      </c>
      <c r="H44" t="s">
        <v>660</v>
      </c>
      <c r="I44" t="s">
        <v>37</v>
      </c>
      <c r="J44" t="s">
        <v>13</v>
      </c>
      <c r="K44" t="s">
        <v>830</v>
      </c>
      <c r="L44" t="s">
        <v>17</v>
      </c>
      <c r="N44" t="str">
        <f>IF(ISBLANK(Sales[[#This Row],[return]]),"No",Sales[[#This Row],[return]])</f>
        <v>No</v>
      </c>
      <c r="O44" s="2">
        <v>42460</v>
      </c>
      <c r="P44" s="8" t="str">
        <f>TEXT(DAY(Sales[[#This Row],[OrderDate]]),"ddd")</f>
        <v>Tue</v>
      </c>
      <c r="Q44" s="8" t="str">
        <f>TEXT(MONTH(Sales[[#This Row],[ShipDate]])*29,"mmm")</f>
        <v>Apr</v>
      </c>
      <c r="R44">
        <v>257</v>
      </c>
      <c r="S44" t="s">
        <v>1852</v>
      </c>
      <c r="T44" t="s">
        <v>15</v>
      </c>
      <c r="U44">
        <v>33180</v>
      </c>
      <c r="V44" s="1">
        <v>0.7</v>
      </c>
      <c r="W44">
        <v>-1</v>
      </c>
      <c r="X44">
        <v>1</v>
      </c>
      <c r="Y44">
        <v>2</v>
      </c>
      <c r="AD44"/>
    </row>
    <row r="45" spans="1:30" x14ac:dyDescent="0.25">
      <c r="A45" t="s">
        <v>24</v>
      </c>
      <c r="B45" s="2">
        <v>42696</v>
      </c>
      <c r="C45" s="35">
        <f>YEAR(Sales[[#This Row],[ShipDate]])</f>
        <v>2016</v>
      </c>
      <c r="D45" t="s">
        <v>19</v>
      </c>
      <c r="E45" t="s">
        <v>69</v>
      </c>
      <c r="F45" t="s">
        <v>59</v>
      </c>
      <c r="G45" t="s">
        <v>25</v>
      </c>
      <c r="H45" t="s">
        <v>146</v>
      </c>
      <c r="I45" t="s">
        <v>149</v>
      </c>
      <c r="J45" t="s">
        <v>13</v>
      </c>
      <c r="K45" t="s">
        <v>3017</v>
      </c>
      <c r="L45" t="s">
        <v>92</v>
      </c>
      <c r="N45" t="str">
        <f>IF(ISBLANK(Sales[[#This Row],[return]]),"No",Sales[[#This Row],[return]])</f>
        <v>No</v>
      </c>
      <c r="O45" s="2">
        <v>42691</v>
      </c>
      <c r="P45" s="8" t="str">
        <f>TEXT(DAY(Sales[[#This Row],[OrderDate]]),"ddd")</f>
        <v>Tue</v>
      </c>
      <c r="Q45" s="8" t="str">
        <f>TEXT(MONTH(Sales[[#This Row],[ShipDate]])*29,"mmm")</f>
        <v>Nov</v>
      </c>
      <c r="R45">
        <v>1475</v>
      </c>
      <c r="S45" t="s">
        <v>1701</v>
      </c>
      <c r="T45" t="s">
        <v>90</v>
      </c>
      <c r="U45">
        <v>10024</v>
      </c>
      <c r="V45" s="1">
        <v>0</v>
      </c>
      <c r="W45">
        <v>17</v>
      </c>
      <c r="X45">
        <v>3</v>
      </c>
      <c r="Y45">
        <v>34</v>
      </c>
      <c r="AD45"/>
    </row>
    <row r="46" spans="1:30" x14ac:dyDescent="0.25">
      <c r="A46" t="s">
        <v>24</v>
      </c>
      <c r="B46" s="2">
        <v>42674</v>
      </c>
      <c r="C46" s="35">
        <f>YEAR(Sales[[#This Row],[ShipDate]])</f>
        <v>2016</v>
      </c>
      <c r="D46" t="s">
        <v>113</v>
      </c>
      <c r="E46" t="s">
        <v>31</v>
      </c>
      <c r="F46" t="s">
        <v>21</v>
      </c>
      <c r="G46" t="s">
        <v>11</v>
      </c>
      <c r="H46" t="s">
        <v>26</v>
      </c>
      <c r="I46" t="s">
        <v>32</v>
      </c>
      <c r="J46" t="s">
        <v>13</v>
      </c>
      <c r="K46" t="s">
        <v>2602</v>
      </c>
      <c r="L46" t="s">
        <v>30</v>
      </c>
      <c r="N46" t="str">
        <f>IF(ISBLANK(Sales[[#This Row],[return]]),"No",Sales[[#This Row],[return]])</f>
        <v>No</v>
      </c>
      <c r="O46" s="2">
        <v>42671</v>
      </c>
      <c r="P46" s="8" t="str">
        <f>TEXT(DAY(Sales[[#This Row],[OrderDate]]),"ddd")</f>
        <v>Sat</v>
      </c>
      <c r="Q46" s="8" t="str">
        <f>TEXT(MONTH(Sales[[#This Row],[ShipDate]])*29,"mmm")</f>
        <v>Oct</v>
      </c>
      <c r="R46">
        <v>1228</v>
      </c>
      <c r="S46" t="s">
        <v>3103</v>
      </c>
      <c r="T46" t="s">
        <v>28</v>
      </c>
      <c r="U46">
        <v>90049</v>
      </c>
      <c r="V46" s="1">
        <v>0.15</v>
      </c>
      <c r="W46">
        <v>-36</v>
      </c>
      <c r="X46">
        <v>6</v>
      </c>
      <c r="Y46">
        <v>617</v>
      </c>
      <c r="AD46"/>
    </row>
    <row r="47" spans="1:30" x14ac:dyDescent="0.25">
      <c r="A47" t="s">
        <v>24</v>
      </c>
      <c r="B47" s="2">
        <v>42674</v>
      </c>
      <c r="C47" s="35">
        <f>YEAR(Sales[[#This Row],[ShipDate]])</f>
        <v>2016</v>
      </c>
      <c r="D47" t="s">
        <v>113</v>
      </c>
      <c r="E47" t="s">
        <v>31</v>
      </c>
      <c r="F47" t="s">
        <v>290</v>
      </c>
      <c r="G47" t="s">
        <v>25</v>
      </c>
      <c r="H47" t="s">
        <v>26</v>
      </c>
      <c r="I47" t="s">
        <v>32</v>
      </c>
      <c r="J47" t="s">
        <v>13</v>
      </c>
      <c r="K47" t="s">
        <v>2602</v>
      </c>
      <c r="L47" t="s">
        <v>30</v>
      </c>
      <c r="N47" t="str">
        <f>IF(ISBLANK(Sales[[#This Row],[return]]),"No",Sales[[#This Row],[return]])</f>
        <v>No</v>
      </c>
      <c r="O47" s="2">
        <v>42671</v>
      </c>
      <c r="P47" s="8" t="str">
        <f>TEXT(DAY(Sales[[#This Row],[OrderDate]]),"ddd")</f>
        <v>Sat</v>
      </c>
      <c r="Q47" s="8" t="str">
        <f>TEXT(MONTH(Sales[[#This Row],[ShipDate]])*29,"mmm")</f>
        <v>Oct</v>
      </c>
      <c r="R47">
        <v>1307</v>
      </c>
      <c r="S47" t="s">
        <v>505</v>
      </c>
      <c r="T47" t="s">
        <v>28</v>
      </c>
      <c r="U47">
        <v>90049</v>
      </c>
      <c r="V47" s="1">
        <v>0</v>
      </c>
      <c r="W47">
        <v>14</v>
      </c>
      <c r="X47">
        <v>2</v>
      </c>
      <c r="Y47">
        <v>481</v>
      </c>
      <c r="AD47"/>
    </row>
    <row r="48" spans="1:30" x14ac:dyDescent="0.25">
      <c r="A48" t="s">
        <v>24</v>
      </c>
      <c r="B48" s="2">
        <v>42674</v>
      </c>
      <c r="C48" s="35">
        <f>YEAR(Sales[[#This Row],[ShipDate]])</f>
        <v>2016</v>
      </c>
      <c r="D48" t="s">
        <v>113</v>
      </c>
      <c r="E48" t="s">
        <v>31</v>
      </c>
      <c r="F48" t="s">
        <v>290</v>
      </c>
      <c r="G48" t="s">
        <v>25</v>
      </c>
      <c r="H48" t="s">
        <v>26</v>
      </c>
      <c r="I48" t="s">
        <v>32</v>
      </c>
      <c r="J48" t="s">
        <v>13</v>
      </c>
      <c r="K48" t="s">
        <v>2602</v>
      </c>
      <c r="L48" t="s">
        <v>30</v>
      </c>
      <c r="N48" t="str">
        <f>IF(ISBLANK(Sales[[#This Row],[return]]),"No",Sales[[#This Row],[return]])</f>
        <v>No</v>
      </c>
      <c r="O48" s="2">
        <v>42671</v>
      </c>
      <c r="P48" s="8" t="str">
        <f>TEXT(DAY(Sales[[#This Row],[OrderDate]]),"ddd")</f>
        <v>Sat</v>
      </c>
      <c r="Q48" s="8" t="str">
        <f>TEXT(MONTH(Sales[[#This Row],[ShipDate]])*29,"mmm")</f>
        <v>Oct</v>
      </c>
      <c r="R48">
        <v>1445</v>
      </c>
      <c r="S48" t="s">
        <v>2781</v>
      </c>
      <c r="T48" t="s">
        <v>28</v>
      </c>
      <c r="U48">
        <v>90049</v>
      </c>
      <c r="V48" s="1">
        <v>0</v>
      </c>
      <c r="W48">
        <v>0</v>
      </c>
      <c r="X48">
        <v>2</v>
      </c>
      <c r="Y48">
        <v>6</v>
      </c>
      <c r="AD48"/>
    </row>
    <row r="49" spans="1:30" x14ac:dyDescent="0.25">
      <c r="A49" t="s">
        <v>24</v>
      </c>
      <c r="B49" s="2">
        <v>42674</v>
      </c>
      <c r="C49" s="35">
        <f>YEAR(Sales[[#This Row],[ShipDate]])</f>
        <v>2016</v>
      </c>
      <c r="D49" t="s">
        <v>113</v>
      </c>
      <c r="E49" t="s">
        <v>31</v>
      </c>
      <c r="F49" t="s">
        <v>39</v>
      </c>
      <c r="G49" t="s">
        <v>25</v>
      </c>
      <c r="H49" t="s">
        <v>26</v>
      </c>
      <c r="I49" t="s">
        <v>32</v>
      </c>
      <c r="J49" t="s">
        <v>13</v>
      </c>
      <c r="K49" t="s">
        <v>2602</v>
      </c>
      <c r="L49" t="s">
        <v>30</v>
      </c>
      <c r="N49" t="str">
        <f>IF(ISBLANK(Sales[[#This Row],[return]]),"No",Sales[[#This Row],[return]])</f>
        <v>No</v>
      </c>
      <c r="O49" s="2">
        <v>42671</v>
      </c>
      <c r="P49" s="8" t="str">
        <f>TEXT(DAY(Sales[[#This Row],[OrderDate]]),"ddd")</f>
        <v>Sat</v>
      </c>
      <c r="Q49" s="8" t="str">
        <f>TEXT(MONTH(Sales[[#This Row],[ShipDate]])*29,"mmm")</f>
        <v>Oct</v>
      </c>
      <c r="R49">
        <v>583</v>
      </c>
      <c r="S49" t="s">
        <v>205</v>
      </c>
      <c r="T49" t="s">
        <v>28</v>
      </c>
      <c r="U49">
        <v>90049</v>
      </c>
      <c r="V49" s="1">
        <v>0</v>
      </c>
      <c r="W49">
        <v>38</v>
      </c>
      <c r="X49">
        <v>5</v>
      </c>
      <c r="Y49">
        <v>141</v>
      </c>
      <c r="AD49"/>
    </row>
    <row r="50" spans="1:30" x14ac:dyDescent="0.25">
      <c r="A50" t="s">
        <v>24</v>
      </c>
      <c r="B50" s="2">
        <v>42674</v>
      </c>
      <c r="C50" s="35">
        <f>YEAR(Sales[[#This Row],[ShipDate]])</f>
        <v>2016</v>
      </c>
      <c r="D50" t="s">
        <v>113</v>
      </c>
      <c r="E50" t="s">
        <v>31</v>
      </c>
      <c r="F50" t="s">
        <v>50</v>
      </c>
      <c r="G50" t="s">
        <v>25</v>
      </c>
      <c r="H50" t="s">
        <v>26</v>
      </c>
      <c r="I50" t="s">
        <v>32</v>
      </c>
      <c r="J50" t="s">
        <v>13</v>
      </c>
      <c r="K50" t="s">
        <v>2602</v>
      </c>
      <c r="L50" t="s">
        <v>30</v>
      </c>
      <c r="N50" t="str">
        <f>IF(ISBLANK(Sales[[#This Row],[return]]),"No",Sales[[#This Row],[return]])</f>
        <v>No</v>
      </c>
      <c r="O50" s="2">
        <v>42671</v>
      </c>
      <c r="P50" s="8" t="str">
        <f>TEXT(DAY(Sales[[#This Row],[OrderDate]]),"ddd")</f>
        <v>Sat</v>
      </c>
      <c r="Q50" s="8" t="str">
        <f>TEXT(MONTH(Sales[[#This Row],[ShipDate]])*29,"mmm")</f>
        <v>Oct</v>
      </c>
      <c r="R50">
        <v>260</v>
      </c>
      <c r="S50" t="s">
        <v>575</v>
      </c>
      <c r="T50" t="s">
        <v>28</v>
      </c>
      <c r="U50">
        <v>90049</v>
      </c>
      <c r="V50" s="1">
        <v>0.2</v>
      </c>
      <c r="W50">
        <v>2</v>
      </c>
      <c r="X50">
        <v>2</v>
      </c>
      <c r="Y50">
        <v>7</v>
      </c>
      <c r="AD50"/>
    </row>
    <row r="51" spans="1:30" x14ac:dyDescent="0.25">
      <c r="A51" t="s">
        <v>40</v>
      </c>
      <c r="B51" s="2">
        <v>42647</v>
      </c>
      <c r="C51" s="35">
        <f>YEAR(Sales[[#This Row],[ShipDate]])</f>
        <v>2016</v>
      </c>
      <c r="D51" t="s">
        <v>36</v>
      </c>
      <c r="E51" t="s">
        <v>18</v>
      </c>
      <c r="F51" t="s">
        <v>59</v>
      </c>
      <c r="G51" t="s">
        <v>25</v>
      </c>
      <c r="H51" t="s">
        <v>146</v>
      </c>
      <c r="I51" t="s">
        <v>149</v>
      </c>
      <c r="J51" t="s">
        <v>13</v>
      </c>
      <c r="K51" t="s">
        <v>623</v>
      </c>
      <c r="L51" t="s">
        <v>92</v>
      </c>
      <c r="N51" t="str">
        <f>IF(ISBLANK(Sales[[#This Row],[return]]),"No",Sales[[#This Row],[return]])</f>
        <v>No</v>
      </c>
      <c r="O51" s="2">
        <v>42643</v>
      </c>
      <c r="P51" s="8" t="str">
        <f>TEXT(DAY(Sales[[#This Row],[OrderDate]]),"ddd")</f>
        <v>Mon</v>
      </c>
      <c r="Q51" s="8" t="str">
        <f>TEXT(MONTH(Sales[[#This Row],[ShipDate]])*29,"mmm")</f>
        <v>Oct</v>
      </c>
      <c r="R51">
        <v>1572</v>
      </c>
      <c r="S51" t="s">
        <v>1040</v>
      </c>
      <c r="T51" t="s">
        <v>90</v>
      </c>
      <c r="U51">
        <v>10011</v>
      </c>
      <c r="V51" s="1">
        <v>0</v>
      </c>
      <c r="W51">
        <v>24</v>
      </c>
      <c r="X51">
        <v>1</v>
      </c>
      <c r="Y51">
        <v>49</v>
      </c>
      <c r="AD51"/>
    </row>
    <row r="52" spans="1:30" x14ac:dyDescent="0.25">
      <c r="A52" t="s">
        <v>40</v>
      </c>
      <c r="B52" s="2">
        <v>42652</v>
      </c>
      <c r="C52" s="35">
        <f>YEAR(Sales[[#This Row],[ShipDate]])</f>
        <v>2016</v>
      </c>
      <c r="D52" t="s">
        <v>36</v>
      </c>
      <c r="E52" t="s">
        <v>18</v>
      </c>
      <c r="F52" t="s">
        <v>33</v>
      </c>
      <c r="G52" t="s">
        <v>25</v>
      </c>
      <c r="H52" t="s">
        <v>60</v>
      </c>
      <c r="I52" t="s">
        <v>63</v>
      </c>
      <c r="J52" t="s">
        <v>13</v>
      </c>
      <c r="K52" t="s">
        <v>1743</v>
      </c>
      <c r="L52" t="s">
        <v>30</v>
      </c>
      <c r="N52" t="str">
        <f>IF(ISBLANK(Sales[[#This Row],[return]]),"No",Sales[[#This Row],[return]])</f>
        <v>No</v>
      </c>
      <c r="O52" s="2">
        <v>42647</v>
      </c>
      <c r="P52" s="8" t="str">
        <f>TEXT(DAY(Sales[[#This Row],[OrderDate]]),"ddd")</f>
        <v>Wed</v>
      </c>
      <c r="Q52" s="8" t="str">
        <f>TEXT(MONTH(Sales[[#This Row],[ShipDate]])*29,"mmm")</f>
        <v>Oct</v>
      </c>
      <c r="R52">
        <v>230</v>
      </c>
      <c r="S52" t="s">
        <v>323</v>
      </c>
      <c r="T52" t="s">
        <v>28</v>
      </c>
      <c r="U52">
        <v>98115</v>
      </c>
      <c r="V52" s="1">
        <v>0</v>
      </c>
      <c r="W52">
        <v>14</v>
      </c>
      <c r="X52">
        <v>4</v>
      </c>
      <c r="Y52">
        <v>29</v>
      </c>
      <c r="AD52"/>
    </row>
    <row r="53" spans="1:30" x14ac:dyDescent="0.25">
      <c r="A53" t="s">
        <v>40</v>
      </c>
      <c r="B53" s="2">
        <v>42700</v>
      </c>
      <c r="C53" s="35">
        <f>YEAR(Sales[[#This Row],[ShipDate]])</f>
        <v>2016</v>
      </c>
      <c r="D53" t="s">
        <v>36</v>
      </c>
      <c r="E53" t="s">
        <v>31</v>
      </c>
      <c r="F53" t="s">
        <v>45</v>
      </c>
      <c r="G53" t="s">
        <v>25</v>
      </c>
      <c r="H53" t="s">
        <v>680</v>
      </c>
      <c r="I53" t="s">
        <v>20</v>
      </c>
      <c r="J53" t="s">
        <v>13</v>
      </c>
      <c r="K53" t="s">
        <v>2674</v>
      </c>
      <c r="L53" t="s">
        <v>17</v>
      </c>
      <c r="N53" t="str">
        <f>IF(ISBLANK(Sales[[#This Row],[return]]),"No",Sales[[#This Row],[return]])</f>
        <v>No</v>
      </c>
      <c r="O53" s="2">
        <v>42695</v>
      </c>
      <c r="P53" s="8" t="str">
        <f>TEXT(DAY(Sales[[#This Row],[OrderDate]]),"ddd")</f>
        <v>Sat</v>
      </c>
      <c r="Q53" s="8" t="str">
        <f>TEXT(MONTH(Sales[[#This Row],[ShipDate]])*29,"mmm")</f>
        <v>Nov</v>
      </c>
      <c r="R53">
        <v>1137</v>
      </c>
      <c r="S53" t="s">
        <v>44</v>
      </c>
      <c r="T53" t="s">
        <v>15</v>
      </c>
      <c r="U53">
        <v>40475</v>
      </c>
      <c r="V53" s="1">
        <v>0</v>
      </c>
      <c r="W53">
        <v>1</v>
      </c>
      <c r="X53">
        <v>3</v>
      </c>
      <c r="Y53">
        <v>5</v>
      </c>
      <c r="AD53"/>
    </row>
    <row r="54" spans="1:30" x14ac:dyDescent="0.25">
      <c r="A54" t="s">
        <v>40</v>
      </c>
      <c r="B54" s="2">
        <v>42700</v>
      </c>
      <c r="C54" s="35">
        <f>YEAR(Sales[[#This Row],[ShipDate]])</f>
        <v>2016</v>
      </c>
      <c r="D54" t="s">
        <v>36</v>
      </c>
      <c r="E54" t="s">
        <v>31</v>
      </c>
      <c r="F54" t="s">
        <v>39</v>
      </c>
      <c r="G54" t="s">
        <v>25</v>
      </c>
      <c r="H54" t="s">
        <v>680</v>
      </c>
      <c r="I54" t="s">
        <v>20</v>
      </c>
      <c r="J54" t="s">
        <v>13</v>
      </c>
      <c r="K54" t="s">
        <v>2674</v>
      </c>
      <c r="L54" t="s">
        <v>17</v>
      </c>
      <c r="N54" t="str">
        <f>IF(ISBLANK(Sales[[#This Row],[return]]),"No",Sales[[#This Row],[return]])</f>
        <v>No</v>
      </c>
      <c r="O54" s="2">
        <v>42695</v>
      </c>
      <c r="P54" s="8" t="str">
        <f>TEXT(DAY(Sales[[#This Row],[OrderDate]]),"ddd")</f>
        <v>Sat</v>
      </c>
      <c r="Q54" s="8" t="str">
        <f>TEXT(MONTH(Sales[[#This Row],[ShipDate]])*29,"mmm")</f>
        <v>Nov</v>
      </c>
      <c r="R54">
        <v>1483</v>
      </c>
      <c r="S54" t="s">
        <v>980</v>
      </c>
      <c r="T54" t="s">
        <v>15</v>
      </c>
      <c r="U54">
        <v>40475</v>
      </c>
      <c r="V54" s="1">
        <v>0</v>
      </c>
      <c r="W54">
        <v>10</v>
      </c>
      <c r="X54">
        <v>3</v>
      </c>
      <c r="Y54">
        <v>194</v>
      </c>
      <c r="AD54"/>
    </row>
    <row r="55" spans="1:30" x14ac:dyDescent="0.25">
      <c r="A55" t="s">
        <v>40</v>
      </c>
      <c r="B55" s="2">
        <v>42700</v>
      </c>
      <c r="C55" s="35">
        <f>YEAR(Sales[[#This Row],[ShipDate]])</f>
        <v>2016</v>
      </c>
      <c r="D55" t="s">
        <v>36</v>
      </c>
      <c r="E55" t="s">
        <v>31</v>
      </c>
      <c r="F55" t="s">
        <v>59</v>
      </c>
      <c r="G55" t="s">
        <v>25</v>
      </c>
      <c r="H55" t="s">
        <v>680</v>
      </c>
      <c r="I55" t="s">
        <v>20</v>
      </c>
      <c r="J55" t="s">
        <v>13</v>
      </c>
      <c r="K55" t="s">
        <v>2674</v>
      </c>
      <c r="L55" t="s">
        <v>17</v>
      </c>
      <c r="N55" t="str">
        <f>IF(ISBLANK(Sales[[#This Row],[return]]),"No",Sales[[#This Row],[return]])</f>
        <v>No</v>
      </c>
      <c r="O55" s="2">
        <v>42695</v>
      </c>
      <c r="P55" s="8" t="str">
        <f>TEXT(DAY(Sales[[#This Row],[OrderDate]]),"ddd")</f>
        <v>Sat</v>
      </c>
      <c r="Q55" s="8" t="str">
        <f>TEXT(MONTH(Sales[[#This Row],[ShipDate]])*29,"mmm")</f>
        <v>Nov</v>
      </c>
      <c r="R55">
        <v>1111</v>
      </c>
      <c r="S55" t="s">
        <v>2289</v>
      </c>
      <c r="T55" t="s">
        <v>15</v>
      </c>
      <c r="U55">
        <v>40475</v>
      </c>
      <c r="V55" s="1">
        <v>0</v>
      </c>
      <c r="W55">
        <v>302</v>
      </c>
      <c r="X55">
        <v>6</v>
      </c>
      <c r="Y55">
        <v>629</v>
      </c>
      <c r="AD55"/>
    </row>
    <row r="56" spans="1:30" x14ac:dyDescent="0.25">
      <c r="A56" t="s">
        <v>40</v>
      </c>
      <c r="B56" s="2">
        <v>42700</v>
      </c>
      <c r="C56" s="35">
        <f>YEAR(Sales[[#This Row],[ShipDate]])</f>
        <v>2016</v>
      </c>
      <c r="D56" t="s">
        <v>36</v>
      </c>
      <c r="E56" t="s">
        <v>31</v>
      </c>
      <c r="F56" t="s">
        <v>48</v>
      </c>
      <c r="G56" t="s">
        <v>46</v>
      </c>
      <c r="H56" t="s">
        <v>680</v>
      </c>
      <c r="I56" t="s">
        <v>20</v>
      </c>
      <c r="J56" t="s">
        <v>13</v>
      </c>
      <c r="K56" t="s">
        <v>2674</v>
      </c>
      <c r="L56" t="s">
        <v>17</v>
      </c>
      <c r="N56" t="str">
        <f>IF(ISBLANK(Sales[[#This Row],[return]]),"No",Sales[[#This Row],[return]])</f>
        <v>No</v>
      </c>
      <c r="O56" s="2">
        <v>42695</v>
      </c>
      <c r="P56" s="8" t="str">
        <f>TEXT(DAY(Sales[[#This Row],[OrderDate]]),"ddd")</f>
        <v>Sat</v>
      </c>
      <c r="Q56" s="8" t="str">
        <f>TEXT(MONTH(Sales[[#This Row],[ShipDate]])*29,"mmm")</f>
        <v>Nov</v>
      </c>
      <c r="R56">
        <v>1001</v>
      </c>
      <c r="S56" t="s">
        <v>2465</v>
      </c>
      <c r="T56" t="s">
        <v>15</v>
      </c>
      <c r="U56">
        <v>40475</v>
      </c>
      <c r="V56" s="1">
        <v>0</v>
      </c>
      <c r="W56">
        <v>10</v>
      </c>
      <c r="X56">
        <v>1</v>
      </c>
      <c r="Y56">
        <v>37</v>
      </c>
      <c r="AD56"/>
    </row>
    <row r="57" spans="1:30" x14ac:dyDescent="0.25">
      <c r="A57" t="s">
        <v>40</v>
      </c>
      <c r="B57" s="2">
        <v>42700</v>
      </c>
      <c r="C57" s="35">
        <f>YEAR(Sales[[#This Row],[ShipDate]])</f>
        <v>2016</v>
      </c>
      <c r="D57" t="s">
        <v>19</v>
      </c>
      <c r="E57" t="s">
        <v>18</v>
      </c>
      <c r="F57" t="s">
        <v>23</v>
      </c>
      <c r="G57" t="s">
        <v>11</v>
      </c>
      <c r="H57" t="s">
        <v>1412</v>
      </c>
      <c r="I57" t="s">
        <v>32</v>
      </c>
      <c r="J57" t="s">
        <v>13</v>
      </c>
      <c r="K57" t="s">
        <v>1413</v>
      </c>
      <c r="L57" t="s">
        <v>30</v>
      </c>
      <c r="N57" t="str">
        <f>IF(ISBLANK(Sales[[#This Row],[return]]),"No",Sales[[#This Row],[return]])</f>
        <v>No</v>
      </c>
      <c r="O57" s="2">
        <v>42698</v>
      </c>
      <c r="P57" s="8" t="str">
        <f>TEXT(DAY(Sales[[#This Row],[OrderDate]]),"ddd")</f>
        <v>Tue</v>
      </c>
      <c r="Q57" s="8" t="str">
        <f>TEXT(MONTH(Sales[[#This Row],[ShipDate]])*29,"mmm")</f>
        <v>Nov</v>
      </c>
      <c r="R57">
        <v>758</v>
      </c>
      <c r="S57" t="s">
        <v>1414</v>
      </c>
      <c r="T57" t="s">
        <v>28</v>
      </c>
      <c r="U57">
        <v>95823</v>
      </c>
      <c r="V57" s="1">
        <v>0.2</v>
      </c>
      <c r="W57">
        <v>-18</v>
      </c>
      <c r="X57">
        <v>1</v>
      </c>
      <c r="Y57">
        <v>121</v>
      </c>
      <c r="AD57"/>
    </row>
    <row r="58" spans="1:30" x14ac:dyDescent="0.25">
      <c r="A58" t="s">
        <v>40</v>
      </c>
      <c r="B58" s="2">
        <v>42738</v>
      </c>
      <c r="C58" s="35">
        <f>YEAR(Sales[[#This Row],[ShipDate]])</f>
        <v>2017</v>
      </c>
      <c r="D58" t="s">
        <v>36</v>
      </c>
      <c r="E58" t="s">
        <v>18</v>
      </c>
      <c r="F58" t="s">
        <v>33</v>
      </c>
      <c r="G58" t="s">
        <v>25</v>
      </c>
      <c r="H58" t="s">
        <v>474</v>
      </c>
      <c r="I58" t="s">
        <v>32</v>
      </c>
      <c r="J58" t="s">
        <v>13</v>
      </c>
      <c r="K58" t="s">
        <v>1408</v>
      </c>
      <c r="L58" t="s">
        <v>30</v>
      </c>
      <c r="N58" t="str">
        <f>IF(ISBLANK(Sales[[#This Row],[return]]),"No",Sales[[#This Row],[return]])</f>
        <v>No</v>
      </c>
      <c r="O58" s="2">
        <v>42733</v>
      </c>
      <c r="P58" s="8" t="str">
        <f>TEXT(DAY(Sales[[#This Row],[OrderDate]]),"ddd")</f>
        <v>Sun</v>
      </c>
      <c r="Q58" s="8" t="str">
        <f>TEXT(MONTH(Sales[[#This Row],[ShipDate]])*29,"mmm")</f>
        <v>Jan</v>
      </c>
      <c r="R58">
        <v>122</v>
      </c>
      <c r="S58" t="s">
        <v>769</v>
      </c>
      <c r="T58" t="s">
        <v>28</v>
      </c>
      <c r="U58">
        <v>94513</v>
      </c>
      <c r="V58" s="1">
        <v>0</v>
      </c>
      <c r="W58">
        <v>44</v>
      </c>
      <c r="X58">
        <v>6</v>
      </c>
      <c r="Y58">
        <v>89</v>
      </c>
      <c r="AD58"/>
    </row>
    <row r="59" spans="1:30" x14ac:dyDescent="0.25">
      <c r="A59" t="s">
        <v>40</v>
      </c>
      <c r="B59" s="2">
        <v>42738</v>
      </c>
      <c r="C59" s="35">
        <f>YEAR(Sales[[#This Row],[ShipDate]])</f>
        <v>2017</v>
      </c>
      <c r="D59" t="s">
        <v>36</v>
      </c>
      <c r="E59" t="s">
        <v>18</v>
      </c>
      <c r="F59" t="s">
        <v>48</v>
      </c>
      <c r="G59" t="s">
        <v>46</v>
      </c>
      <c r="H59" t="s">
        <v>474</v>
      </c>
      <c r="I59" t="s">
        <v>32</v>
      </c>
      <c r="J59" t="s">
        <v>13</v>
      </c>
      <c r="K59" t="s">
        <v>1408</v>
      </c>
      <c r="L59" t="s">
        <v>30</v>
      </c>
      <c r="N59" t="str">
        <f>IF(ISBLANK(Sales[[#This Row],[return]]),"No",Sales[[#This Row],[return]])</f>
        <v>No</v>
      </c>
      <c r="O59" s="2">
        <v>42733</v>
      </c>
      <c r="P59" s="8" t="str">
        <f>TEXT(DAY(Sales[[#This Row],[OrderDate]]),"ddd")</f>
        <v>Sun</v>
      </c>
      <c r="Q59" s="8" t="str">
        <f>TEXT(MONTH(Sales[[#This Row],[ShipDate]])*29,"mmm")</f>
        <v>Jan</v>
      </c>
      <c r="R59">
        <v>884</v>
      </c>
      <c r="S59" t="s">
        <v>2473</v>
      </c>
      <c r="T59" t="s">
        <v>28</v>
      </c>
      <c r="U59">
        <v>94513</v>
      </c>
      <c r="V59" s="1">
        <v>0.2</v>
      </c>
      <c r="W59">
        <v>36</v>
      </c>
      <c r="X59">
        <v>4</v>
      </c>
      <c r="Y59">
        <v>320</v>
      </c>
      <c r="AD59"/>
    </row>
    <row r="60" spans="1:30" x14ac:dyDescent="0.25">
      <c r="A60" t="s">
        <v>40</v>
      </c>
      <c r="B60" s="2">
        <v>42397</v>
      </c>
      <c r="C60" s="35">
        <f>YEAR(Sales[[#This Row],[ShipDate]])</f>
        <v>2016</v>
      </c>
      <c r="D60" t="s">
        <v>36</v>
      </c>
      <c r="E60" t="s">
        <v>18</v>
      </c>
      <c r="F60" t="s">
        <v>59</v>
      </c>
      <c r="G60" t="s">
        <v>25</v>
      </c>
      <c r="H60" t="s">
        <v>648</v>
      </c>
      <c r="I60" t="s">
        <v>651</v>
      </c>
      <c r="J60" t="s">
        <v>13</v>
      </c>
      <c r="K60" t="s">
        <v>1291</v>
      </c>
      <c r="L60" t="s">
        <v>30</v>
      </c>
      <c r="N60" t="str">
        <f>IF(ISBLANK(Sales[[#This Row],[return]]),"No",Sales[[#This Row],[return]])</f>
        <v>No</v>
      </c>
      <c r="O60" s="2">
        <v>42392</v>
      </c>
      <c r="P60" s="8" t="str">
        <f>TEXT(DAY(Sales[[#This Row],[OrderDate]]),"ddd")</f>
        <v>Mon</v>
      </c>
      <c r="Q60" s="8" t="str">
        <f>TEXT(MONTH(Sales[[#This Row],[ShipDate]])*29,"mmm")</f>
        <v>Jan</v>
      </c>
      <c r="R60">
        <v>1746</v>
      </c>
      <c r="S60" t="s">
        <v>284</v>
      </c>
      <c r="T60" t="s">
        <v>28</v>
      </c>
      <c r="U60">
        <v>89115</v>
      </c>
      <c r="V60" s="1">
        <v>0</v>
      </c>
      <c r="W60">
        <v>19</v>
      </c>
      <c r="X60">
        <v>6</v>
      </c>
      <c r="Y60">
        <v>40</v>
      </c>
      <c r="AD60"/>
    </row>
    <row r="61" spans="1:30" x14ac:dyDescent="0.25">
      <c r="A61" t="s">
        <v>10</v>
      </c>
      <c r="B61" s="2">
        <v>42472</v>
      </c>
      <c r="C61" s="35">
        <f>YEAR(Sales[[#This Row],[ShipDate]])</f>
        <v>2016</v>
      </c>
      <c r="D61" t="s">
        <v>36</v>
      </c>
      <c r="E61" t="s">
        <v>31</v>
      </c>
      <c r="F61" t="s">
        <v>43</v>
      </c>
      <c r="G61" t="s">
        <v>11</v>
      </c>
      <c r="H61" t="s">
        <v>26</v>
      </c>
      <c r="I61" t="s">
        <v>32</v>
      </c>
      <c r="J61" t="s">
        <v>13</v>
      </c>
      <c r="K61" t="s">
        <v>2840</v>
      </c>
      <c r="L61" t="s">
        <v>30</v>
      </c>
      <c r="M61" t="s">
        <v>82</v>
      </c>
      <c r="N61" t="str">
        <f>IF(ISBLANK(Sales[[#This Row],[return]]),"No",Sales[[#This Row],[return]])</f>
        <v>Yes</v>
      </c>
      <c r="O61" s="2">
        <v>42466</v>
      </c>
      <c r="P61" s="8" t="str">
        <f>TEXT(DAY(Sales[[#This Row],[OrderDate]]),"ddd")</f>
        <v>Fri</v>
      </c>
      <c r="Q61" s="8" t="str">
        <f>TEXT(MONTH(Sales[[#This Row],[ShipDate]])*29,"mmm")</f>
        <v>Apr</v>
      </c>
      <c r="R61">
        <v>1537</v>
      </c>
      <c r="S61" t="s">
        <v>2645</v>
      </c>
      <c r="T61" t="s">
        <v>28</v>
      </c>
      <c r="U61">
        <v>90049</v>
      </c>
      <c r="V61" s="1">
        <v>0</v>
      </c>
      <c r="W61">
        <v>16</v>
      </c>
      <c r="X61">
        <v>2</v>
      </c>
      <c r="Y61">
        <v>92</v>
      </c>
      <c r="AD61"/>
    </row>
    <row r="62" spans="1:30" x14ac:dyDescent="0.25">
      <c r="A62" t="s">
        <v>10</v>
      </c>
      <c r="B62" s="2">
        <v>42472</v>
      </c>
      <c r="C62" s="35">
        <f>YEAR(Sales[[#This Row],[ShipDate]])</f>
        <v>2016</v>
      </c>
      <c r="D62" t="s">
        <v>36</v>
      </c>
      <c r="E62" t="s">
        <v>31</v>
      </c>
      <c r="F62" t="s">
        <v>43</v>
      </c>
      <c r="G62" t="s">
        <v>11</v>
      </c>
      <c r="H62" t="s">
        <v>26</v>
      </c>
      <c r="I62" t="s">
        <v>32</v>
      </c>
      <c r="J62" t="s">
        <v>13</v>
      </c>
      <c r="K62" t="s">
        <v>2840</v>
      </c>
      <c r="L62" t="s">
        <v>30</v>
      </c>
      <c r="M62" t="s">
        <v>82</v>
      </c>
      <c r="N62" t="str">
        <f>IF(ISBLANK(Sales[[#This Row],[return]]),"No",Sales[[#This Row],[return]])</f>
        <v>Yes</v>
      </c>
      <c r="O62" s="2">
        <v>42466</v>
      </c>
      <c r="P62" s="8" t="str">
        <f>TEXT(DAY(Sales[[#This Row],[OrderDate]]),"ddd")</f>
        <v>Fri</v>
      </c>
      <c r="Q62" s="8" t="str">
        <f>TEXT(MONTH(Sales[[#This Row],[ShipDate]])*29,"mmm")</f>
        <v>Apr</v>
      </c>
      <c r="R62">
        <v>393</v>
      </c>
      <c r="S62" t="s">
        <v>536</v>
      </c>
      <c r="T62" t="s">
        <v>28</v>
      </c>
      <c r="U62">
        <v>90049</v>
      </c>
      <c r="V62" s="1">
        <v>0</v>
      </c>
      <c r="W62">
        <v>13</v>
      </c>
      <c r="X62">
        <v>7</v>
      </c>
      <c r="Y62">
        <v>33</v>
      </c>
      <c r="AD62"/>
    </row>
    <row r="63" spans="1:30" x14ac:dyDescent="0.25">
      <c r="A63" t="s">
        <v>10</v>
      </c>
      <c r="B63" s="2">
        <v>42472</v>
      </c>
      <c r="C63" s="35">
        <f>YEAR(Sales[[#This Row],[ShipDate]])</f>
        <v>2016</v>
      </c>
      <c r="D63" t="s">
        <v>36</v>
      </c>
      <c r="E63" t="s">
        <v>31</v>
      </c>
      <c r="F63" t="s">
        <v>59</v>
      </c>
      <c r="G63" t="s">
        <v>25</v>
      </c>
      <c r="H63" t="s">
        <v>26</v>
      </c>
      <c r="I63" t="s">
        <v>32</v>
      </c>
      <c r="J63" t="s">
        <v>13</v>
      </c>
      <c r="K63" t="s">
        <v>2840</v>
      </c>
      <c r="L63" t="s">
        <v>30</v>
      </c>
      <c r="M63" t="s">
        <v>82</v>
      </c>
      <c r="N63" t="str">
        <f>IF(ISBLANK(Sales[[#This Row],[return]]),"No",Sales[[#This Row],[return]])</f>
        <v>Yes</v>
      </c>
      <c r="O63" s="2">
        <v>42466</v>
      </c>
      <c r="P63" s="8" t="str">
        <f>TEXT(DAY(Sales[[#This Row],[OrderDate]]),"ddd")</f>
        <v>Fri</v>
      </c>
      <c r="Q63" s="8" t="str">
        <f>TEXT(MONTH(Sales[[#This Row],[ShipDate]])*29,"mmm")</f>
        <v>Apr</v>
      </c>
      <c r="R63">
        <v>1735</v>
      </c>
      <c r="S63" t="s">
        <v>2249</v>
      </c>
      <c r="T63" t="s">
        <v>28</v>
      </c>
      <c r="U63">
        <v>90049</v>
      </c>
      <c r="V63" s="1">
        <v>0</v>
      </c>
      <c r="W63">
        <v>27</v>
      </c>
      <c r="X63">
        <v>1</v>
      </c>
      <c r="Y63">
        <v>55</v>
      </c>
      <c r="AD63"/>
    </row>
    <row r="64" spans="1:30" x14ac:dyDescent="0.25">
      <c r="A64" t="s">
        <v>10</v>
      </c>
      <c r="B64" s="2">
        <v>42472</v>
      </c>
      <c r="C64" s="35">
        <f>YEAR(Sales[[#This Row],[ShipDate]])</f>
        <v>2016</v>
      </c>
      <c r="D64" t="s">
        <v>36</v>
      </c>
      <c r="E64" t="s">
        <v>31</v>
      </c>
      <c r="F64" t="s">
        <v>59</v>
      </c>
      <c r="G64" t="s">
        <v>25</v>
      </c>
      <c r="H64" t="s">
        <v>26</v>
      </c>
      <c r="I64" t="s">
        <v>32</v>
      </c>
      <c r="J64" t="s">
        <v>13</v>
      </c>
      <c r="K64" t="s">
        <v>2840</v>
      </c>
      <c r="L64" t="s">
        <v>30</v>
      </c>
      <c r="M64" t="s">
        <v>82</v>
      </c>
      <c r="N64" t="str">
        <f>IF(ISBLANK(Sales[[#This Row],[return]]),"No",Sales[[#This Row],[return]])</f>
        <v>Yes</v>
      </c>
      <c r="O64" s="2">
        <v>42466</v>
      </c>
      <c r="P64" s="8" t="str">
        <f>TEXT(DAY(Sales[[#This Row],[OrderDate]]),"ddd")</f>
        <v>Fri</v>
      </c>
      <c r="Q64" s="8" t="str">
        <f>TEXT(MONTH(Sales[[#This Row],[ShipDate]])*29,"mmm")</f>
        <v>Apr</v>
      </c>
      <c r="R64">
        <v>1815</v>
      </c>
      <c r="S64" t="s">
        <v>2806</v>
      </c>
      <c r="T64" t="s">
        <v>28</v>
      </c>
      <c r="U64">
        <v>90049</v>
      </c>
      <c r="V64" s="1">
        <v>0</v>
      </c>
      <c r="W64">
        <v>9</v>
      </c>
      <c r="X64">
        <v>3</v>
      </c>
      <c r="Y64">
        <v>19</v>
      </c>
      <c r="AD64"/>
    </row>
    <row r="65" spans="1:30" x14ac:dyDescent="0.25">
      <c r="A65" t="s">
        <v>40</v>
      </c>
      <c r="B65" s="2">
        <v>42679</v>
      </c>
      <c r="C65" s="35">
        <f>YEAR(Sales[[#This Row],[ShipDate]])</f>
        <v>2016</v>
      </c>
      <c r="D65" t="s">
        <v>36</v>
      </c>
      <c r="E65" t="s">
        <v>31</v>
      </c>
      <c r="F65" t="s">
        <v>45</v>
      </c>
      <c r="G65" t="s">
        <v>25</v>
      </c>
      <c r="H65" t="s">
        <v>235</v>
      </c>
      <c r="I65" t="s">
        <v>58</v>
      </c>
      <c r="J65" t="s">
        <v>13</v>
      </c>
      <c r="K65" t="s">
        <v>699</v>
      </c>
      <c r="L65" t="s">
        <v>17</v>
      </c>
      <c r="N65" t="str">
        <f>IF(ISBLANK(Sales[[#This Row],[return]]),"No",Sales[[#This Row],[return]])</f>
        <v>No</v>
      </c>
      <c r="O65" s="2">
        <v>42675</v>
      </c>
      <c r="P65" s="8" t="str">
        <f>TEXT(DAY(Sales[[#This Row],[OrderDate]]),"ddd")</f>
        <v>Sun</v>
      </c>
      <c r="Q65" s="8" t="str">
        <f>TEXT(MONTH(Sales[[#This Row],[ShipDate]])*29,"mmm")</f>
        <v>Nov</v>
      </c>
      <c r="R65">
        <v>1135</v>
      </c>
      <c r="S65" t="s">
        <v>1948</v>
      </c>
      <c r="T65" t="s">
        <v>15</v>
      </c>
      <c r="U65">
        <v>28205</v>
      </c>
      <c r="V65" s="1">
        <v>0.2</v>
      </c>
      <c r="W65">
        <v>1</v>
      </c>
      <c r="X65">
        <v>3</v>
      </c>
      <c r="Y65">
        <v>10</v>
      </c>
      <c r="AD65"/>
    </row>
    <row r="66" spans="1:30" x14ac:dyDescent="0.25">
      <c r="A66" t="s">
        <v>40</v>
      </c>
      <c r="B66" s="2">
        <v>42679</v>
      </c>
      <c r="C66" s="35">
        <f>YEAR(Sales[[#This Row],[ShipDate]])</f>
        <v>2016</v>
      </c>
      <c r="D66" t="s">
        <v>36</v>
      </c>
      <c r="E66" t="s">
        <v>31</v>
      </c>
      <c r="F66" t="s">
        <v>150</v>
      </c>
      <c r="G66" t="s">
        <v>25</v>
      </c>
      <c r="H66" t="s">
        <v>235</v>
      </c>
      <c r="I66" t="s">
        <v>58</v>
      </c>
      <c r="J66" t="s">
        <v>13</v>
      </c>
      <c r="K66" t="s">
        <v>699</v>
      </c>
      <c r="L66" t="s">
        <v>17</v>
      </c>
      <c r="N66" t="str">
        <f>IF(ISBLANK(Sales[[#This Row],[return]]),"No",Sales[[#This Row],[return]])</f>
        <v>No</v>
      </c>
      <c r="O66" s="2">
        <v>42675</v>
      </c>
      <c r="P66" s="8" t="str">
        <f>TEXT(DAY(Sales[[#This Row],[OrderDate]]),"ddd")</f>
        <v>Sun</v>
      </c>
      <c r="Q66" s="8" t="str">
        <f>TEXT(MONTH(Sales[[#This Row],[ShipDate]])*29,"mmm")</f>
        <v>Nov</v>
      </c>
      <c r="R66">
        <v>1507</v>
      </c>
      <c r="S66" t="s">
        <v>281</v>
      </c>
      <c r="T66" t="s">
        <v>15</v>
      </c>
      <c r="U66">
        <v>28205</v>
      </c>
      <c r="V66" s="1">
        <v>0.2</v>
      </c>
      <c r="W66">
        <v>1</v>
      </c>
      <c r="X66">
        <v>5</v>
      </c>
      <c r="Y66">
        <v>8</v>
      </c>
      <c r="AD66"/>
    </row>
    <row r="67" spans="1:30" x14ac:dyDescent="0.25">
      <c r="A67" t="s">
        <v>40</v>
      </c>
      <c r="B67" s="2">
        <v>42679</v>
      </c>
      <c r="C67" s="35">
        <f>YEAR(Sales[[#This Row],[ShipDate]])</f>
        <v>2016</v>
      </c>
      <c r="D67" t="s">
        <v>36</v>
      </c>
      <c r="E67" t="s">
        <v>31</v>
      </c>
      <c r="F67" t="s">
        <v>33</v>
      </c>
      <c r="G67" t="s">
        <v>25</v>
      </c>
      <c r="H67" t="s">
        <v>235</v>
      </c>
      <c r="I67" t="s">
        <v>58</v>
      </c>
      <c r="J67" t="s">
        <v>13</v>
      </c>
      <c r="K67" t="s">
        <v>699</v>
      </c>
      <c r="L67" t="s">
        <v>17</v>
      </c>
      <c r="N67" t="str">
        <f>IF(ISBLANK(Sales[[#This Row],[return]]),"No",Sales[[#This Row],[return]])</f>
        <v>No</v>
      </c>
      <c r="O67" s="2">
        <v>42675</v>
      </c>
      <c r="P67" s="8" t="str">
        <f>TEXT(DAY(Sales[[#This Row],[OrderDate]]),"ddd")</f>
        <v>Sun</v>
      </c>
      <c r="Q67" s="8" t="str">
        <f>TEXT(MONTH(Sales[[#This Row],[ShipDate]])*29,"mmm")</f>
        <v>Nov</v>
      </c>
      <c r="R67">
        <v>224</v>
      </c>
      <c r="S67" t="s">
        <v>1652</v>
      </c>
      <c r="T67" t="s">
        <v>15</v>
      </c>
      <c r="U67">
        <v>28205</v>
      </c>
      <c r="V67" s="1">
        <v>0.2</v>
      </c>
      <c r="W67">
        <v>16</v>
      </c>
      <c r="X67">
        <v>12</v>
      </c>
      <c r="Y67">
        <v>48</v>
      </c>
      <c r="AD67"/>
    </row>
    <row r="68" spans="1:30" x14ac:dyDescent="0.25">
      <c r="A68" t="s">
        <v>40</v>
      </c>
      <c r="B68" s="2">
        <v>42679</v>
      </c>
      <c r="C68" s="35">
        <f>YEAR(Sales[[#This Row],[ShipDate]])</f>
        <v>2016</v>
      </c>
      <c r="D68" t="s">
        <v>36</v>
      </c>
      <c r="E68" t="s">
        <v>31</v>
      </c>
      <c r="F68" t="s">
        <v>48</v>
      </c>
      <c r="G68" t="s">
        <v>46</v>
      </c>
      <c r="H68" t="s">
        <v>235</v>
      </c>
      <c r="I68" t="s">
        <v>58</v>
      </c>
      <c r="J68" t="s">
        <v>13</v>
      </c>
      <c r="K68" t="s">
        <v>699</v>
      </c>
      <c r="L68" t="s">
        <v>17</v>
      </c>
      <c r="N68" t="str">
        <f>IF(ISBLANK(Sales[[#This Row],[return]]),"No",Sales[[#This Row],[return]])</f>
        <v>No</v>
      </c>
      <c r="O68" s="2">
        <v>42675</v>
      </c>
      <c r="P68" s="8" t="str">
        <f>TEXT(DAY(Sales[[#This Row],[OrderDate]]),"ddd")</f>
        <v>Sun</v>
      </c>
      <c r="Q68" s="8" t="str">
        <f>TEXT(MONTH(Sales[[#This Row],[ShipDate]])*29,"mmm")</f>
        <v>Nov</v>
      </c>
      <c r="R68">
        <v>435</v>
      </c>
      <c r="S68" t="s">
        <v>2341</v>
      </c>
      <c r="T68" t="s">
        <v>15</v>
      </c>
      <c r="U68">
        <v>28205</v>
      </c>
      <c r="V68" s="1">
        <v>0.2</v>
      </c>
      <c r="W68">
        <v>110</v>
      </c>
      <c r="X68">
        <v>9</v>
      </c>
      <c r="Y68">
        <v>979</v>
      </c>
      <c r="AD68"/>
    </row>
    <row r="69" spans="1:30" x14ac:dyDescent="0.25">
      <c r="A69" t="s">
        <v>24</v>
      </c>
      <c r="B69" s="2">
        <v>42627</v>
      </c>
      <c r="C69" s="35">
        <f>YEAR(Sales[[#This Row],[ShipDate]])</f>
        <v>2016</v>
      </c>
      <c r="D69" t="s">
        <v>19</v>
      </c>
      <c r="E69" t="s">
        <v>18</v>
      </c>
      <c r="F69" t="s">
        <v>43</v>
      </c>
      <c r="G69" t="s">
        <v>11</v>
      </c>
      <c r="H69" t="s">
        <v>88</v>
      </c>
      <c r="I69" t="s">
        <v>93</v>
      </c>
      <c r="J69" t="s">
        <v>13</v>
      </c>
      <c r="K69" t="s">
        <v>400</v>
      </c>
      <c r="L69" t="s">
        <v>92</v>
      </c>
      <c r="N69" t="str">
        <f>IF(ISBLANK(Sales[[#This Row],[return]]),"No",Sales[[#This Row],[return]])</f>
        <v>No</v>
      </c>
      <c r="O69" s="2">
        <v>42622</v>
      </c>
      <c r="P69" s="8" t="str">
        <f>TEXT(DAY(Sales[[#This Row],[OrderDate]]),"ddd")</f>
        <v>Mon</v>
      </c>
      <c r="Q69" s="8" t="str">
        <f>TEXT(MONTH(Sales[[#This Row],[ShipDate]])*29,"mmm")</f>
        <v>Sep</v>
      </c>
      <c r="R69">
        <v>1056</v>
      </c>
      <c r="S69" t="s">
        <v>1361</v>
      </c>
      <c r="T69" t="s">
        <v>90</v>
      </c>
      <c r="U69">
        <v>19140</v>
      </c>
      <c r="V69" s="1">
        <v>0.2</v>
      </c>
      <c r="W69">
        <v>5</v>
      </c>
      <c r="X69">
        <v>3</v>
      </c>
      <c r="Y69">
        <v>17</v>
      </c>
      <c r="AD69"/>
    </row>
    <row r="70" spans="1:30" x14ac:dyDescent="0.25">
      <c r="A70" t="s">
        <v>24</v>
      </c>
      <c r="B70" s="2">
        <v>42627</v>
      </c>
      <c r="C70" s="35">
        <f>YEAR(Sales[[#This Row],[ShipDate]])</f>
        <v>2016</v>
      </c>
      <c r="D70" t="s">
        <v>19</v>
      </c>
      <c r="E70" t="s">
        <v>18</v>
      </c>
      <c r="F70" t="s">
        <v>59</v>
      </c>
      <c r="G70" t="s">
        <v>25</v>
      </c>
      <c r="H70" t="s">
        <v>88</v>
      </c>
      <c r="I70" t="s">
        <v>93</v>
      </c>
      <c r="J70" t="s">
        <v>13</v>
      </c>
      <c r="K70" t="s">
        <v>400</v>
      </c>
      <c r="L70" t="s">
        <v>92</v>
      </c>
      <c r="N70" t="str">
        <f>IF(ISBLANK(Sales[[#This Row],[return]]),"No",Sales[[#This Row],[return]])</f>
        <v>No</v>
      </c>
      <c r="O70" s="2">
        <v>42622</v>
      </c>
      <c r="P70" s="8" t="str">
        <f>TEXT(DAY(Sales[[#This Row],[OrderDate]]),"ddd")</f>
        <v>Mon</v>
      </c>
      <c r="Q70" s="8" t="str">
        <f>TEXT(MONTH(Sales[[#This Row],[ShipDate]])*29,"mmm")</f>
        <v>Sep</v>
      </c>
      <c r="R70">
        <v>1814</v>
      </c>
      <c r="S70" t="s">
        <v>1727</v>
      </c>
      <c r="T70" t="s">
        <v>90</v>
      </c>
      <c r="U70">
        <v>19140</v>
      </c>
      <c r="V70" s="1">
        <v>0.2</v>
      </c>
      <c r="W70">
        <v>5</v>
      </c>
      <c r="X70">
        <v>3</v>
      </c>
      <c r="Y70">
        <v>16</v>
      </c>
      <c r="AD70"/>
    </row>
    <row r="71" spans="1:30" x14ac:dyDescent="0.25">
      <c r="A71" t="s">
        <v>24</v>
      </c>
      <c r="B71" s="2">
        <v>42627</v>
      </c>
      <c r="C71" s="35">
        <f>YEAR(Sales[[#This Row],[ShipDate]])</f>
        <v>2016</v>
      </c>
      <c r="D71" t="s">
        <v>19</v>
      </c>
      <c r="E71" t="s">
        <v>18</v>
      </c>
      <c r="F71" t="s">
        <v>99</v>
      </c>
      <c r="G71" t="s">
        <v>46</v>
      </c>
      <c r="H71" t="s">
        <v>88</v>
      </c>
      <c r="I71" t="s">
        <v>93</v>
      </c>
      <c r="J71" t="s">
        <v>13</v>
      </c>
      <c r="K71" t="s">
        <v>400</v>
      </c>
      <c r="L71" t="s">
        <v>92</v>
      </c>
      <c r="N71" t="str">
        <f>IF(ISBLANK(Sales[[#This Row],[return]]),"No",Sales[[#This Row],[return]])</f>
        <v>No</v>
      </c>
      <c r="O71" s="2">
        <v>42622</v>
      </c>
      <c r="P71" s="8" t="str">
        <f>TEXT(DAY(Sales[[#This Row],[OrderDate]]),"ddd")</f>
        <v>Mon</v>
      </c>
      <c r="Q71" s="8" t="str">
        <f>TEXT(MONTH(Sales[[#This Row],[ShipDate]])*29,"mmm")</f>
        <v>Sep</v>
      </c>
      <c r="R71">
        <v>1363</v>
      </c>
      <c r="S71" t="s">
        <v>2444</v>
      </c>
      <c r="T71" t="s">
        <v>90</v>
      </c>
      <c r="U71">
        <v>19140</v>
      </c>
      <c r="V71" s="1">
        <v>0.2</v>
      </c>
      <c r="W71">
        <v>-5</v>
      </c>
      <c r="X71">
        <v>6</v>
      </c>
      <c r="Y71">
        <v>65</v>
      </c>
      <c r="AD71"/>
    </row>
    <row r="72" spans="1:30" x14ac:dyDescent="0.25">
      <c r="A72" t="s">
        <v>24</v>
      </c>
      <c r="B72" s="2">
        <v>42627</v>
      </c>
      <c r="C72" s="35">
        <f>YEAR(Sales[[#This Row],[ShipDate]])</f>
        <v>2016</v>
      </c>
      <c r="D72" t="s">
        <v>19</v>
      </c>
      <c r="E72" t="s">
        <v>18</v>
      </c>
      <c r="F72" t="s">
        <v>48</v>
      </c>
      <c r="G72" t="s">
        <v>46</v>
      </c>
      <c r="H72" t="s">
        <v>88</v>
      </c>
      <c r="I72" t="s">
        <v>93</v>
      </c>
      <c r="J72" t="s">
        <v>13</v>
      </c>
      <c r="K72" t="s">
        <v>400</v>
      </c>
      <c r="L72" t="s">
        <v>92</v>
      </c>
      <c r="N72" t="str">
        <f>IF(ISBLANK(Sales[[#This Row],[return]]),"No",Sales[[#This Row],[return]])</f>
        <v>No</v>
      </c>
      <c r="O72" s="2">
        <v>42622</v>
      </c>
      <c r="P72" s="8" t="str">
        <f>TEXT(DAY(Sales[[#This Row],[OrderDate]]),"ddd")</f>
        <v>Mon</v>
      </c>
      <c r="Q72" s="8" t="str">
        <f>TEXT(MONTH(Sales[[#This Row],[ShipDate]])*29,"mmm")</f>
        <v>Sep</v>
      </c>
      <c r="R72">
        <v>1295</v>
      </c>
      <c r="S72" t="s">
        <v>2435</v>
      </c>
      <c r="T72" t="s">
        <v>90</v>
      </c>
      <c r="U72">
        <v>19140</v>
      </c>
      <c r="V72" s="1">
        <v>0.4</v>
      </c>
      <c r="W72">
        <v>-32</v>
      </c>
      <c r="X72">
        <v>1</v>
      </c>
      <c r="Y72">
        <v>136</v>
      </c>
      <c r="AD72"/>
    </row>
    <row r="73" spans="1:30" x14ac:dyDescent="0.25">
      <c r="A73" t="s">
        <v>24</v>
      </c>
      <c r="B73" s="2">
        <v>42469</v>
      </c>
      <c r="C73" s="35">
        <f>YEAR(Sales[[#This Row],[ShipDate]])</f>
        <v>2016</v>
      </c>
      <c r="D73" t="s">
        <v>19</v>
      </c>
      <c r="E73" t="s">
        <v>31</v>
      </c>
      <c r="F73" t="s">
        <v>59</v>
      </c>
      <c r="G73" t="s">
        <v>25</v>
      </c>
      <c r="H73" t="s">
        <v>2018</v>
      </c>
      <c r="I73" t="s">
        <v>174</v>
      </c>
      <c r="J73" t="s">
        <v>13</v>
      </c>
      <c r="K73" t="s">
        <v>2676</v>
      </c>
      <c r="L73" t="s">
        <v>17</v>
      </c>
      <c r="N73" t="str">
        <f>IF(ISBLANK(Sales[[#This Row],[return]]),"No",Sales[[#This Row],[return]])</f>
        <v>No</v>
      </c>
      <c r="O73" s="2">
        <v>42465</v>
      </c>
      <c r="P73" s="8" t="str">
        <f>TEXT(DAY(Sales[[#This Row],[OrderDate]]),"ddd")</f>
        <v>Thu</v>
      </c>
      <c r="Q73" s="8" t="str">
        <f>TEXT(MONTH(Sales[[#This Row],[ShipDate]])*29,"mmm")</f>
        <v>Apr</v>
      </c>
      <c r="R73">
        <v>1754</v>
      </c>
      <c r="S73" t="s">
        <v>445</v>
      </c>
      <c r="T73" t="s">
        <v>15</v>
      </c>
      <c r="U73">
        <v>22304</v>
      </c>
      <c r="V73" s="1">
        <v>0</v>
      </c>
      <c r="W73">
        <v>6</v>
      </c>
      <c r="X73">
        <v>2</v>
      </c>
      <c r="Y73">
        <v>13</v>
      </c>
      <c r="AD73"/>
    </row>
    <row r="74" spans="1:30" x14ac:dyDescent="0.25">
      <c r="A74" t="s">
        <v>24</v>
      </c>
      <c r="B74" s="2">
        <v>42469</v>
      </c>
      <c r="C74" s="35">
        <f>YEAR(Sales[[#This Row],[ShipDate]])</f>
        <v>2016</v>
      </c>
      <c r="D74" t="s">
        <v>19</v>
      </c>
      <c r="E74" t="s">
        <v>31</v>
      </c>
      <c r="F74" t="s">
        <v>290</v>
      </c>
      <c r="G74" t="s">
        <v>25</v>
      </c>
      <c r="H74" t="s">
        <v>2018</v>
      </c>
      <c r="I74" t="s">
        <v>174</v>
      </c>
      <c r="J74" t="s">
        <v>13</v>
      </c>
      <c r="K74" t="s">
        <v>2676</v>
      </c>
      <c r="L74" t="s">
        <v>17</v>
      </c>
      <c r="N74" t="str">
        <f>IF(ISBLANK(Sales[[#This Row],[return]]),"No",Sales[[#This Row],[return]])</f>
        <v>No</v>
      </c>
      <c r="O74" s="2">
        <v>42465</v>
      </c>
      <c r="P74" s="8" t="str">
        <f>TEXT(DAY(Sales[[#This Row],[OrderDate]]),"ddd")</f>
        <v>Thu</v>
      </c>
      <c r="Q74" s="8" t="str">
        <f>TEXT(MONTH(Sales[[#This Row],[ShipDate]])*29,"mmm")</f>
        <v>Apr</v>
      </c>
      <c r="R74">
        <v>1050</v>
      </c>
      <c r="S74" t="s">
        <v>828</v>
      </c>
      <c r="T74" t="s">
        <v>15</v>
      </c>
      <c r="U74">
        <v>22304</v>
      </c>
      <c r="V74" s="1">
        <v>0</v>
      </c>
      <c r="W74">
        <v>83</v>
      </c>
      <c r="X74">
        <v>5</v>
      </c>
      <c r="Y74">
        <v>4164</v>
      </c>
      <c r="AD74"/>
    </row>
    <row r="75" spans="1:30" x14ac:dyDescent="0.25">
      <c r="A75" t="s">
        <v>24</v>
      </c>
      <c r="B75" s="2">
        <v>42469</v>
      </c>
      <c r="C75" s="35">
        <f>YEAR(Sales[[#This Row],[ShipDate]])</f>
        <v>2016</v>
      </c>
      <c r="D75" t="s">
        <v>19</v>
      </c>
      <c r="E75" t="s">
        <v>31</v>
      </c>
      <c r="F75" t="s">
        <v>45</v>
      </c>
      <c r="G75" t="s">
        <v>25</v>
      </c>
      <c r="H75" t="s">
        <v>2018</v>
      </c>
      <c r="I75" t="s">
        <v>174</v>
      </c>
      <c r="J75" t="s">
        <v>13</v>
      </c>
      <c r="K75" t="s">
        <v>2676</v>
      </c>
      <c r="L75" t="s">
        <v>17</v>
      </c>
      <c r="N75" t="str">
        <f>IF(ISBLANK(Sales[[#This Row],[return]]),"No",Sales[[#This Row],[return]])</f>
        <v>No</v>
      </c>
      <c r="O75" s="2">
        <v>42465</v>
      </c>
      <c r="P75" s="8" t="str">
        <f>TEXT(DAY(Sales[[#This Row],[OrderDate]]),"ddd")</f>
        <v>Thu</v>
      </c>
      <c r="Q75" s="8" t="str">
        <f>TEXT(MONTH(Sales[[#This Row],[ShipDate]])*29,"mmm")</f>
        <v>Apr</v>
      </c>
      <c r="R75">
        <v>475</v>
      </c>
      <c r="S75" t="s">
        <v>638</v>
      </c>
      <c r="T75" t="s">
        <v>15</v>
      </c>
      <c r="U75">
        <v>22304</v>
      </c>
      <c r="V75" s="1">
        <v>0</v>
      </c>
      <c r="W75">
        <v>8</v>
      </c>
      <c r="X75">
        <v>7</v>
      </c>
      <c r="Y75">
        <v>23</v>
      </c>
      <c r="AD75"/>
    </row>
    <row r="76" spans="1:30" x14ac:dyDescent="0.25">
      <c r="A76" t="s">
        <v>24</v>
      </c>
      <c r="B76" s="2">
        <v>42469</v>
      </c>
      <c r="C76" s="35">
        <f>YEAR(Sales[[#This Row],[ShipDate]])</f>
        <v>2016</v>
      </c>
      <c r="D76" t="s">
        <v>19</v>
      </c>
      <c r="E76" t="s">
        <v>31</v>
      </c>
      <c r="F76" t="s">
        <v>45</v>
      </c>
      <c r="G76" t="s">
        <v>25</v>
      </c>
      <c r="H76" t="s">
        <v>2018</v>
      </c>
      <c r="I76" t="s">
        <v>174</v>
      </c>
      <c r="J76" t="s">
        <v>13</v>
      </c>
      <c r="K76" t="s">
        <v>2676</v>
      </c>
      <c r="L76" t="s">
        <v>17</v>
      </c>
      <c r="N76" t="str">
        <f>IF(ISBLANK(Sales[[#This Row],[return]]),"No",Sales[[#This Row],[return]])</f>
        <v>No</v>
      </c>
      <c r="O76" s="2">
        <v>42465</v>
      </c>
      <c r="P76" s="8" t="str">
        <f>TEXT(DAY(Sales[[#This Row],[OrderDate]]),"ddd")</f>
        <v>Thu</v>
      </c>
      <c r="Q76" s="8" t="str">
        <f>TEXT(MONTH(Sales[[#This Row],[ShipDate]])*29,"mmm")</f>
        <v>Apr</v>
      </c>
      <c r="R76">
        <v>1136</v>
      </c>
      <c r="S76" t="s">
        <v>2267</v>
      </c>
      <c r="T76" t="s">
        <v>15</v>
      </c>
      <c r="U76">
        <v>22304</v>
      </c>
      <c r="V76" s="1">
        <v>0</v>
      </c>
      <c r="W76">
        <v>7</v>
      </c>
      <c r="X76">
        <v>7</v>
      </c>
      <c r="Y76">
        <v>23</v>
      </c>
      <c r="AD76"/>
    </row>
    <row r="77" spans="1:30" x14ac:dyDescent="0.25">
      <c r="A77" t="s">
        <v>24</v>
      </c>
      <c r="B77" s="2">
        <v>42469</v>
      </c>
      <c r="C77" s="35">
        <f>YEAR(Sales[[#This Row],[ShipDate]])</f>
        <v>2016</v>
      </c>
      <c r="D77" t="s">
        <v>19</v>
      </c>
      <c r="E77" t="s">
        <v>31</v>
      </c>
      <c r="F77" t="s">
        <v>48</v>
      </c>
      <c r="G77" t="s">
        <v>46</v>
      </c>
      <c r="H77" t="s">
        <v>2018</v>
      </c>
      <c r="I77" t="s">
        <v>174</v>
      </c>
      <c r="J77" t="s">
        <v>13</v>
      </c>
      <c r="K77" t="s">
        <v>2676</v>
      </c>
      <c r="L77" t="s">
        <v>17</v>
      </c>
      <c r="N77" t="str">
        <f>IF(ISBLANK(Sales[[#This Row],[return]]),"No",Sales[[#This Row],[return]])</f>
        <v>No</v>
      </c>
      <c r="O77" s="2">
        <v>42465</v>
      </c>
      <c r="P77" s="8" t="str">
        <f>TEXT(DAY(Sales[[#This Row],[OrderDate]]),"ddd")</f>
        <v>Thu</v>
      </c>
      <c r="Q77" s="8" t="str">
        <f>TEXT(MONTH(Sales[[#This Row],[ShipDate]])*29,"mmm")</f>
        <v>Apr</v>
      </c>
      <c r="R77">
        <v>159</v>
      </c>
      <c r="S77" t="s">
        <v>2457</v>
      </c>
      <c r="T77" t="s">
        <v>15</v>
      </c>
      <c r="U77">
        <v>22304</v>
      </c>
      <c r="V77" s="1">
        <v>0</v>
      </c>
      <c r="W77">
        <v>8</v>
      </c>
      <c r="X77">
        <v>1</v>
      </c>
      <c r="Y77">
        <v>29</v>
      </c>
      <c r="AD77"/>
    </row>
    <row r="78" spans="1:30" x14ac:dyDescent="0.25">
      <c r="A78" t="s">
        <v>10</v>
      </c>
      <c r="B78" s="2">
        <v>42575</v>
      </c>
      <c r="C78" s="35">
        <f>YEAR(Sales[[#This Row],[ShipDate]])</f>
        <v>2016</v>
      </c>
      <c r="D78" t="s">
        <v>113</v>
      </c>
      <c r="E78" t="s">
        <v>18</v>
      </c>
      <c r="F78" t="s">
        <v>99</v>
      </c>
      <c r="G78" t="s">
        <v>46</v>
      </c>
      <c r="H78" t="s">
        <v>146</v>
      </c>
      <c r="I78" t="s">
        <v>149</v>
      </c>
      <c r="J78" t="s">
        <v>13</v>
      </c>
      <c r="K78" t="s">
        <v>76</v>
      </c>
      <c r="L78" t="s">
        <v>92</v>
      </c>
      <c r="N78" t="str">
        <f>IF(ISBLANK(Sales[[#This Row],[return]]),"No",Sales[[#This Row],[return]])</f>
        <v>No</v>
      </c>
      <c r="O78" s="2">
        <v>42574</v>
      </c>
      <c r="P78" s="8" t="str">
        <f>TEXT(DAY(Sales[[#This Row],[OrderDate]]),"ddd")</f>
        <v>Mon</v>
      </c>
      <c r="Q78" s="8" t="str">
        <f>TEXT(MONTH(Sales[[#This Row],[ShipDate]])*29,"mmm")</f>
        <v>Jul</v>
      </c>
      <c r="R78">
        <v>421</v>
      </c>
      <c r="S78" t="s">
        <v>2340</v>
      </c>
      <c r="T78" t="s">
        <v>90</v>
      </c>
      <c r="U78">
        <v>10011</v>
      </c>
      <c r="V78" s="1">
        <v>0</v>
      </c>
      <c r="W78">
        <v>8</v>
      </c>
      <c r="X78">
        <v>2</v>
      </c>
      <c r="Y78">
        <v>100</v>
      </c>
      <c r="AD78"/>
    </row>
    <row r="79" spans="1:30" x14ac:dyDescent="0.25">
      <c r="A79" t="s">
        <v>40</v>
      </c>
      <c r="B79" s="2">
        <v>42662</v>
      </c>
      <c r="C79" s="35">
        <f>YEAR(Sales[[#This Row],[ShipDate]])</f>
        <v>2016</v>
      </c>
      <c r="D79" t="s">
        <v>19</v>
      </c>
      <c r="E79" t="s">
        <v>18</v>
      </c>
      <c r="F79" t="s">
        <v>43</v>
      </c>
      <c r="G79" t="s">
        <v>11</v>
      </c>
      <c r="H79" t="s">
        <v>107</v>
      </c>
      <c r="I79" t="s">
        <v>70</v>
      </c>
      <c r="J79" t="s">
        <v>13</v>
      </c>
      <c r="K79" t="s">
        <v>1324</v>
      </c>
      <c r="L79" t="s">
        <v>68</v>
      </c>
      <c r="N79" t="str">
        <f>IF(ISBLANK(Sales[[#This Row],[return]]),"No",Sales[[#This Row],[return]])</f>
        <v>No</v>
      </c>
      <c r="O79" s="2">
        <v>42660</v>
      </c>
      <c r="P79" s="8" t="str">
        <f>TEXT(DAY(Sales[[#This Row],[OrderDate]]),"ddd")</f>
        <v>Tue</v>
      </c>
      <c r="Q79" s="8" t="str">
        <f>TEXT(MONTH(Sales[[#This Row],[ShipDate]])*29,"mmm")</f>
        <v>Oct</v>
      </c>
      <c r="R79">
        <v>678</v>
      </c>
      <c r="S79" t="s">
        <v>1325</v>
      </c>
      <c r="T79" t="s">
        <v>66</v>
      </c>
      <c r="U79">
        <v>77095</v>
      </c>
      <c r="V79" s="1">
        <v>0.6</v>
      </c>
      <c r="W79">
        <v>-2</v>
      </c>
      <c r="X79">
        <v>2</v>
      </c>
      <c r="Y79">
        <v>5</v>
      </c>
      <c r="AD79"/>
    </row>
    <row r="80" spans="1:30" x14ac:dyDescent="0.25">
      <c r="A80" t="s">
        <v>24</v>
      </c>
      <c r="B80" s="2">
        <v>42727</v>
      </c>
      <c r="C80" s="35">
        <f>YEAR(Sales[[#This Row],[ShipDate]])</f>
        <v>2016</v>
      </c>
      <c r="D80" t="s">
        <v>113</v>
      </c>
      <c r="E80" t="s">
        <v>18</v>
      </c>
      <c r="F80" t="s">
        <v>33</v>
      </c>
      <c r="G80" t="s">
        <v>25</v>
      </c>
      <c r="H80" t="s">
        <v>1624</v>
      </c>
      <c r="I80" t="s">
        <v>142</v>
      </c>
      <c r="J80" t="s">
        <v>13</v>
      </c>
      <c r="K80" t="s">
        <v>1496</v>
      </c>
      <c r="L80" t="s">
        <v>68</v>
      </c>
      <c r="N80" t="str">
        <f>IF(ISBLANK(Sales[[#This Row],[return]]),"No",Sales[[#This Row],[return]])</f>
        <v>No</v>
      </c>
      <c r="O80" s="2">
        <v>42724</v>
      </c>
      <c r="P80" s="8" t="str">
        <f>TEXT(DAY(Sales[[#This Row],[OrderDate]]),"ddd")</f>
        <v>Fri</v>
      </c>
      <c r="Q80" s="8" t="str">
        <f>TEXT(MONTH(Sales[[#This Row],[ShipDate]])*29,"mmm")</f>
        <v>Dec</v>
      </c>
      <c r="R80">
        <v>195</v>
      </c>
      <c r="S80" t="s">
        <v>1625</v>
      </c>
      <c r="T80" t="s">
        <v>66</v>
      </c>
      <c r="U80">
        <v>46203</v>
      </c>
      <c r="V80" s="1">
        <v>0</v>
      </c>
      <c r="W80">
        <v>2</v>
      </c>
      <c r="X80">
        <v>1</v>
      </c>
      <c r="Y80">
        <v>4</v>
      </c>
      <c r="AD80"/>
    </row>
    <row r="81" spans="1:30" x14ac:dyDescent="0.25">
      <c r="A81" t="s">
        <v>24</v>
      </c>
      <c r="B81" s="2">
        <v>42727</v>
      </c>
      <c r="C81" s="35">
        <f>YEAR(Sales[[#This Row],[ShipDate]])</f>
        <v>2016</v>
      </c>
      <c r="D81" t="s">
        <v>113</v>
      </c>
      <c r="E81" t="s">
        <v>18</v>
      </c>
      <c r="F81" t="s">
        <v>50</v>
      </c>
      <c r="G81" t="s">
        <v>25</v>
      </c>
      <c r="H81" t="s">
        <v>1624</v>
      </c>
      <c r="I81" t="s">
        <v>142</v>
      </c>
      <c r="J81" t="s">
        <v>13</v>
      </c>
      <c r="K81" t="s">
        <v>1496</v>
      </c>
      <c r="L81" t="s">
        <v>68</v>
      </c>
      <c r="N81" t="str">
        <f>IF(ISBLANK(Sales[[#This Row],[return]]),"No",Sales[[#This Row],[return]])</f>
        <v>No</v>
      </c>
      <c r="O81" s="2">
        <v>42724</v>
      </c>
      <c r="P81" s="8" t="str">
        <f>TEXT(DAY(Sales[[#This Row],[OrderDate]]),"ddd")</f>
        <v>Fri</v>
      </c>
      <c r="Q81" s="8" t="str">
        <f>TEXT(MONTH(Sales[[#This Row],[ShipDate]])*29,"mmm")</f>
        <v>Dec</v>
      </c>
      <c r="R81">
        <v>898</v>
      </c>
      <c r="S81" t="s">
        <v>1633</v>
      </c>
      <c r="T81" t="s">
        <v>66</v>
      </c>
      <c r="U81">
        <v>46203</v>
      </c>
      <c r="V81" s="1">
        <v>0</v>
      </c>
      <c r="W81">
        <v>497</v>
      </c>
      <c r="X81">
        <v>3</v>
      </c>
      <c r="Y81">
        <v>1104</v>
      </c>
      <c r="AD81"/>
    </row>
    <row r="82" spans="1:30" x14ac:dyDescent="0.25">
      <c r="A82" t="s">
        <v>40</v>
      </c>
      <c r="B82" s="2">
        <v>42640</v>
      </c>
      <c r="C82" s="35">
        <f>YEAR(Sales[[#This Row],[ShipDate]])</f>
        <v>2016</v>
      </c>
      <c r="D82" t="s">
        <v>36</v>
      </c>
      <c r="E82" t="s">
        <v>31</v>
      </c>
      <c r="F82" t="s">
        <v>39</v>
      </c>
      <c r="G82" t="s">
        <v>25</v>
      </c>
      <c r="H82" t="s">
        <v>164</v>
      </c>
      <c r="I82" t="s">
        <v>120</v>
      </c>
      <c r="J82" t="s">
        <v>13</v>
      </c>
      <c r="K82" t="s">
        <v>2748</v>
      </c>
      <c r="L82" t="s">
        <v>68</v>
      </c>
      <c r="N82" t="str">
        <f>IF(ISBLANK(Sales[[#This Row],[return]]),"No",Sales[[#This Row],[return]])</f>
        <v>No</v>
      </c>
      <c r="O82" s="2">
        <v>42635</v>
      </c>
      <c r="P82" s="8" t="str">
        <f>TEXT(DAY(Sales[[#This Row],[OrderDate]]),"ddd")</f>
        <v>Sun</v>
      </c>
      <c r="Q82" s="8" t="str">
        <f>TEXT(MONTH(Sales[[#This Row],[ShipDate]])*29,"mmm")</f>
        <v>Sep</v>
      </c>
      <c r="R82">
        <v>1377</v>
      </c>
      <c r="S82" t="s">
        <v>1728</v>
      </c>
      <c r="T82" t="s">
        <v>66</v>
      </c>
      <c r="U82">
        <v>60653</v>
      </c>
      <c r="V82" s="1">
        <v>0.2</v>
      </c>
      <c r="W82">
        <v>-83</v>
      </c>
      <c r="X82">
        <v>3</v>
      </c>
      <c r="Y82">
        <v>332</v>
      </c>
      <c r="AD82"/>
    </row>
    <row r="83" spans="1:30" x14ac:dyDescent="0.25">
      <c r="A83" t="s">
        <v>40</v>
      </c>
      <c r="B83" s="2">
        <v>42687</v>
      </c>
      <c r="C83" s="35">
        <f>YEAR(Sales[[#This Row],[ShipDate]])</f>
        <v>2016</v>
      </c>
      <c r="D83" t="s">
        <v>36</v>
      </c>
      <c r="E83" t="s">
        <v>69</v>
      </c>
      <c r="F83" t="s">
        <v>43</v>
      </c>
      <c r="G83" t="s">
        <v>11</v>
      </c>
      <c r="H83" t="s">
        <v>146</v>
      </c>
      <c r="I83" t="s">
        <v>149</v>
      </c>
      <c r="J83" t="s">
        <v>13</v>
      </c>
      <c r="K83" t="s">
        <v>2962</v>
      </c>
      <c r="L83" t="s">
        <v>92</v>
      </c>
      <c r="N83" t="str">
        <f>IF(ISBLANK(Sales[[#This Row],[return]]),"No",Sales[[#This Row],[return]])</f>
        <v>No</v>
      </c>
      <c r="O83" s="2">
        <v>42683</v>
      </c>
      <c r="P83" s="8" t="str">
        <f>TEXT(DAY(Sales[[#This Row],[OrderDate]]),"ddd")</f>
        <v>Mon</v>
      </c>
      <c r="Q83" s="8" t="str">
        <f>TEXT(MONTH(Sales[[#This Row],[ShipDate]])*29,"mmm")</f>
        <v>Nov</v>
      </c>
      <c r="R83">
        <v>548</v>
      </c>
      <c r="S83" t="s">
        <v>2933</v>
      </c>
      <c r="T83" t="s">
        <v>90</v>
      </c>
      <c r="U83">
        <v>10035</v>
      </c>
      <c r="V83" s="1">
        <v>0</v>
      </c>
      <c r="W83">
        <v>21</v>
      </c>
      <c r="X83">
        <v>9</v>
      </c>
      <c r="Y83">
        <v>57</v>
      </c>
      <c r="AD83"/>
    </row>
    <row r="84" spans="1:30" x14ac:dyDescent="0.25">
      <c r="A84" t="s">
        <v>40</v>
      </c>
      <c r="B84" s="2">
        <v>42505</v>
      </c>
      <c r="C84" s="35">
        <f>YEAR(Sales[[#This Row],[ShipDate]])</f>
        <v>2016</v>
      </c>
      <c r="D84" t="s">
        <v>36</v>
      </c>
      <c r="E84" t="s">
        <v>18</v>
      </c>
      <c r="F84" t="s">
        <v>23</v>
      </c>
      <c r="G84" t="s">
        <v>11</v>
      </c>
      <c r="H84" t="s">
        <v>313</v>
      </c>
      <c r="I84" t="s">
        <v>32</v>
      </c>
      <c r="J84" t="s">
        <v>13</v>
      </c>
      <c r="K84" t="s">
        <v>1535</v>
      </c>
      <c r="L84" t="s">
        <v>30</v>
      </c>
      <c r="N84" t="str">
        <f>IF(ISBLANK(Sales[[#This Row],[return]]),"No",Sales[[#This Row],[return]])</f>
        <v>No</v>
      </c>
      <c r="O84" s="2">
        <v>42500</v>
      </c>
      <c r="P84" s="8" t="str">
        <f>TEXT(DAY(Sales[[#This Row],[OrderDate]]),"ddd")</f>
        <v>Tue</v>
      </c>
      <c r="Q84" s="8" t="str">
        <f>TEXT(MONTH(Sales[[#This Row],[ShipDate]])*29,"mmm")</f>
        <v>May</v>
      </c>
      <c r="R84">
        <v>846</v>
      </c>
      <c r="S84" t="s">
        <v>1349</v>
      </c>
      <c r="T84" t="s">
        <v>28</v>
      </c>
      <c r="U84">
        <v>95123</v>
      </c>
      <c r="V84" s="1">
        <v>0.2</v>
      </c>
      <c r="W84">
        <v>32</v>
      </c>
      <c r="X84">
        <v>1</v>
      </c>
      <c r="Y84">
        <v>257</v>
      </c>
      <c r="AD84"/>
    </row>
    <row r="85" spans="1:30" x14ac:dyDescent="0.25">
      <c r="A85" t="s">
        <v>40</v>
      </c>
      <c r="B85" s="2">
        <v>42505</v>
      </c>
      <c r="C85" s="35">
        <f>YEAR(Sales[[#This Row],[ShipDate]])</f>
        <v>2016</v>
      </c>
      <c r="D85" t="s">
        <v>36</v>
      </c>
      <c r="E85" t="s">
        <v>18</v>
      </c>
      <c r="F85" t="s">
        <v>59</v>
      </c>
      <c r="G85" t="s">
        <v>25</v>
      </c>
      <c r="H85" t="s">
        <v>313</v>
      </c>
      <c r="I85" t="s">
        <v>32</v>
      </c>
      <c r="J85" t="s">
        <v>13</v>
      </c>
      <c r="K85" t="s">
        <v>1535</v>
      </c>
      <c r="L85" t="s">
        <v>30</v>
      </c>
      <c r="N85" t="str">
        <f>IF(ISBLANK(Sales[[#This Row],[return]]),"No",Sales[[#This Row],[return]])</f>
        <v>No</v>
      </c>
      <c r="O85" s="2">
        <v>42500</v>
      </c>
      <c r="P85" s="8" t="str">
        <f>TEXT(DAY(Sales[[#This Row],[OrderDate]]),"ddd")</f>
        <v>Tue</v>
      </c>
      <c r="Q85" s="8" t="str">
        <f>TEXT(MONTH(Sales[[#This Row],[ShipDate]])*29,"mmm")</f>
        <v>May</v>
      </c>
      <c r="R85">
        <v>1480</v>
      </c>
      <c r="S85" t="s">
        <v>2281</v>
      </c>
      <c r="T85" t="s">
        <v>28</v>
      </c>
      <c r="U85">
        <v>95123</v>
      </c>
      <c r="V85" s="1">
        <v>0</v>
      </c>
      <c r="W85">
        <v>19</v>
      </c>
      <c r="X85">
        <v>2</v>
      </c>
      <c r="Y85">
        <v>40</v>
      </c>
      <c r="AD85"/>
    </row>
    <row r="86" spans="1:30" x14ac:dyDescent="0.25">
      <c r="A86" t="s">
        <v>40</v>
      </c>
      <c r="B86" s="2">
        <v>42505</v>
      </c>
      <c r="C86" s="35">
        <f>YEAR(Sales[[#This Row],[ShipDate]])</f>
        <v>2016</v>
      </c>
      <c r="D86" t="s">
        <v>36</v>
      </c>
      <c r="E86" t="s">
        <v>18</v>
      </c>
      <c r="F86" t="s">
        <v>290</v>
      </c>
      <c r="G86" t="s">
        <v>25</v>
      </c>
      <c r="H86" t="s">
        <v>313</v>
      </c>
      <c r="I86" t="s">
        <v>32</v>
      </c>
      <c r="J86" t="s">
        <v>13</v>
      </c>
      <c r="K86" t="s">
        <v>1535</v>
      </c>
      <c r="L86" t="s">
        <v>30</v>
      </c>
      <c r="N86" t="str">
        <f>IF(ISBLANK(Sales[[#This Row],[return]]),"No",Sales[[#This Row],[return]])</f>
        <v>No</v>
      </c>
      <c r="O86" s="2">
        <v>42500</v>
      </c>
      <c r="P86" s="8" t="str">
        <f>TEXT(DAY(Sales[[#This Row],[OrderDate]]),"ddd")</f>
        <v>Tue</v>
      </c>
      <c r="Q86" s="8" t="str">
        <f>TEXT(MONTH(Sales[[#This Row],[ShipDate]])*29,"mmm")</f>
        <v>May</v>
      </c>
      <c r="R86">
        <v>75</v>
      </c>
      <c r="S86" t="s">
        <v>1770</v>
      </c>
      <c r="T86" t="s">
        <v>28</v>
      </c>
      <c r="U86">
        <v>95123</v>
      </c>
      <c r="V86" s="1">
        <v>0</v>
      </c>
      <c r="W86">
        <v>11</v>
      </c>
      <c r="X86">
        <v>6</v>
      </c>
      <c r="Y86">
        <v>41</v>
      </c>
      <c r="AD86"/>
    </row>
    <row r="87" spans="1:30" x14ac:dyDescent="0.25">
      <c r="A87" t="s">
        <v>40</v>
      </c>
      <c r="B87" s="2">
        <v>42505</v>
      </c>
      <c r="C87" s="35">
        <f>YEAR(Sales[[#This Row],[ShipDate]])</f>
        <v>2016</v>
      </c>
      <c r="D87" t="s">
        <v>36</v>
      </c>
      <c r="E87" t="s">
        <v>18</v>
      </c>
      <c r="F87" t="s">
        <v>48</v>
      </c>
      <c r="G87" t="s">
        <v>46</v>
      </c>
      <c r="H87" t="s">
        <v>313</v>
      </c>
      <c r="I87" t="s">
        <v>32</v>
      </c>
      <c r="J87" t="s">
        <v>13</v>
      </c>
      <c r="K87" t="s">
        <v>1535</v>
      </c>
      <c r="L87" t="s">
        <v>30</v>
      </c>
      <c r="N87" t="str">
        <f>IF(ISBLANK(Sales[[#This Row],[return]]),"No",Sales[[#This Row],[return]])</f>
        <v>No</v>
      </c>
      <c r="O87" s="2">
        <v>42500</v>
      </c>
      <c r="P87" s="8" t="str">
        <f>TEXT(DAY(Sales[[#This Row],[OrderDate]]),"ddd")</f>
        <v>Tue</v>
      </c>
      <c r="Q87" s="8" t="str">
        <f>TEXT(MONTH(Sales[[#This Row],[ShipDate]])*29,"mmm")</f>
        <v>May</v>
      </c>
      <c r="R87">
        <v>1629</v>
      </c>
      <c r="S87" t="s">
        <v>2387</v>
      </c>
      <c r="T87" t="s">
        <v>28</v>
      </c>
      <c r="U87">
        <v>95123</v>
      </c>
      <c r="V87" s="1">
        <v>0.2</v>
      </c>
      <c r="W87">
        <v>125</v>
      </c>
      <c r="X87">
        <v>5</v>
      </c>
      <c r="Y87">
        <v>1432</v>
      </c>
      <c r="AD87"/>
    </row>
    <row r="88" spans="1:30" x14ac:dyDescent="0.25">
      <c r="A88" t="s">
        <v>24</v>
      </c>
      <c r="B88" s="2">
        <v>42559</v>
      </c>
      <c r="C88" s="35">
        <f>YEAR(Sales[[#This Row],[ShipDate]])</f>
        <v>2016</v>
      </c>
      <c r="D88" t="s">
        <v>113</v>
      </c>
      <c r="E88" t="s">
        <v>31</v>
      </c>
      <c r="F88" t="s">
        <v>43</v>
      </c>
      <c r="G88" t="s">
        <v>11</v>
      </c>
      <c r="H88" t="s">
        <v>1030</v>
      </c>
      <c r="I88" t="s">
        <v>37</v>
      </c>
      <c r="J88" t="s">
        <v>13</v>
      </c>
      <c r="K88" t="s">
        <v>2608</v>
      </c>
      <c r="L88" t="s">
        <v>17</v>
      </c>
      <c r="N88" t="str">
        <f>IF(ISBLANK(Sales[[#This Row],[return]]),"No",Sales[[#This Row],[return]])</f>
        <v>No</v>
      </c>
      <c r="O88" s="2">
        <v>42556</v>
      </c>
      <c r="P88" s="8" t="str">
        <f>TEXT(DAY(Sales[[#This Row],[OrderDate]]),"ddd")</f>
        <v>Thu</v>
      </c>
      <c r="Q88" s="8" t="str">
        <f>TEXT(MONTH(Sales[[#This Row],[ShipDate]])*29,"mmm")</f>
        <v>Jul</v>
      </c>
      <c r="R88">
        <v>108</v>
      </c>
      <c r="S88" t="s">
        <v>1591</v>
      </c>
      <c r="T88" t="s">
        <v>15</v>
      </c>
      <c r="U88">
        <v>32137</v>
      </c>
      <c r="V88" s="1">
        <v>0.2</v>
      </c>
      <c r="W88">
        <v>5</v>
      </c>
      <c r="X88">
        <v>2</v>
      </c>
      <c r="Y88">
        <v>20</v>
      </c>
      <c r="AD88"/>
    </row>
    <row r="89" spans="1:30" x14ac:dyDescent="0.25">
      <c r="A89" t="s">
        <v>24</v>
      </c>
      <c r="B89" s="2">
        <v>42559</v>
      </c>
      <c r="C89" s="35">
        <f>YEAR(Sales[[#This Row],[ShipDate]])</f>
        <v>2016</v>
      </c>
      <c r="D89" t="s">
        <v>113</v>
      </c>
      <c r="E89" t="s">
        <v>31</v>
      </c>
      <c r="F89" t="s">
        <v>43</v>
      </c>
      <c r="G89" t="s">
        <v>11</v>
      </c>
      <c r="H89" t="s">
        <v>1030</v>
      </c>
      <c r="I89" t="s">
        <v>37</v>
      </c>
      <c r="J89" t="s">
        <v>13</v>
      </c>
      <c r="K89" t="s">
        <v>2608</v>
      </c>
      <c r="L89" t="s">
        <v>17</v>
      </c>
      <c r="N89" t="str">
        <f>IF(ISBLANK(Sales[[#This Row],[return]]),"No",Sales[[#This Row],[return]])</f>
        <v>No</v>
      </c>
      <c r="O89" s="2">
        <v>42556</v>
      </c>
      <c r="P89" s="8" t="str">
        <f>TEXT(DAY(Sales[[#This Row],[OrderDate]]),"ddd")</f>
        <v>Thu</v>
      </c>
      <c r="Q89" s="8" t="str">
        <f>TEXT(MONTH(Sales[[#This Row],[ShipDate]])*29,"mmm")</f>
        <v>Jul</v>
      </c>
      <c r="R89">
        <v>1040</v>
      </c>
      <c r="S89" t="s">
        <v>1402</v>
      </c>
      <c r="T89" t="s">
        <v>15</v>
      </c>
      <c r="U89">
        <v>32137</v>
      </c>
      <c r="V89" s="1">
        <v>0.2</v>
      </c>
      <c r="W89">
        <v>16</v>
      </c>
      <c r="X89">
        <v>3</v>
      </c>
      <c r="Y89">
        <v>213</v>
      </c>
      <c r="AD89"/>
    </row>
    <row r="90" spans="1:30" x14ac:dyDescent="0.25">
      <c r="A90" t="s">
        <v>24</v>
      </c>
      <c r="B90" s="2">
        <v>42559</v>
      </c>
      <c r="C90" s="35">
        <f>YEAR(Sales[[#This Row],[ShipDate]])</f>
        <v>2016</v>
      </c>
      <c r="D90" t="s">
        <v>113</v>
      </c>
      <c r="E90" t="s">
        <v>31</v>
      </c>
      <c r="F90" t="s">
        <v>50</v>
      </c>
      <c r="G90" t="s">
        <v>25</v>
      </c>
      <c r="H90" t="s">
        <v>1030</v>
      </c>
      <c r="I90" t="s">
        <v>37</v>
      </c>
      <c r="J90" t="s">
        <v>13</v>
      </c>
      <c r="K90" t="s">
        <v>2608</v>
      </c>
      <c r="L90" t="s">
        <v>17</v>
      </c>
      <c r="N90" t="str">
        <f>IF(ISBLANK(Sales[[#This Row],[return]]),"No",Sales[[#This Row],[return]])</f>
        <v>No</v>
      </c>
      <c r="O90" s="2">
        <v>42556</v>
      </c>
      <c r="P90" s="8" t="str">
        <f>TEXT(DAY(Sales[[#This Row],[OrderDate]]),"ddd")</f>
        <v>Thu</v>
      </c>
      <c r="Q90" s="8" t="str">
        <f>TEXT(MONTH(Sales[[#This Row],[ShipDate]])*29,"mmm")</f>
        <v>Jul</v>
      </c>
      <c r="R90">
        <v>1641</v>
      </c>
      <c r="S90" t="s">
        <v>2777</v>
      </c>
      <c r="T90" t="s">
        <v>15</v>
      </c>
      <c r="U90">
        <v>32137</v>
      </c>
      <c r="V90" s="1">
        <v>0.7</v>
      </c>
      <c r="W90">
        <v>-7</v>
      </c>
      <c r="X90">
        <v>5</v>
      </c>
      <c r="Y90">
        <v>10</v>
      </c>
      <c r="AD90"/>
    </row>
    <row r="91" spans="1:30" x14ac:dyDescent="0.25">
      <c r="A91" t="s">
        <v>10</v>
      </c>
      <c r="B91" s="2">
        <v>42614</v>
      </c>
      <c r="C91" s="35">
        <f>YEAR(Sales[[#This Row],[ShipDate]])</f>
        <v>2016</v>
      </c>
      <c r="D91" t="s">
        <v>36</v>
      </c>
      <c r="E91" t="s">
        <v>18</v>
      </c>
      <c r="F91" t="s">
        <v>43</v>
      </c>
      <c r="G91" t="s">
        <v>11</v>
      </c>
      <c r="H91" t="s">
        <v>302</v>
      </c>
      <c r="I91" t="s">
        <v>137</v>
      </c>
      <c r="J91" t="s">
        <v>13</v>
      </c>
      <c r="K91" t="s">
        <v>210</v>
      </c>
      <c r="L91" t="s">
        <v>92</v>
      </c>
      <c r="N91" t="str">
        <f>IF(ISBLANK(Sales[[#This Row],[return]]),"No",Sales[[#This Row],[return]])</f>
        <v>No</v>
      </c>
      <c r="O91" s="2">
        <v>42608</v>
      </c>
      <c r="P91" s="8" t="str">
        <f>TEXT(DAY(Sales[[#This Row],[OrderDate]]),"ddd")</f>
        <v>Thu</v>
      </c>
      <c r="Q91" s="8" t="str">
        <f>TEXT(MONTH(Sales[[#This Row],[ShipDate]])*29,"mmm")</f>
        <v>Sep</v>
      </c>
      <c r="R91">
        <v>91</v>
      </c>
      <c r="S91" t="s">
        <v>1191</v>
      </c>
      <c r="T91" t="s">
        <v>90</v>
      </c>
      <c r="U91">
        <v>19711</v>
      </c>
      <c r="V91" s="1">
        <v>0</v>
      </c>
      <c r="W91">
        <v>4</v>
      </c>
      <c r="X91">
        <v>4</v>
      </c>
      <c r="Y91">
        <v>11</v>
      </c>
      <c r="AD91"/>
    </row>
    <row r="92" spans="1:30" x14ac:dyDescent="0.25">
      <c r="A92" t="s">
        <v>10</v>
      </c>
      <c r="B92" s="2">
        <v>42614</v>
      </c>
      <c r="C92" s="35">
        <f>YEAR(Sales[[#This Row],[ShipDate]])</f>
        <v>2016</v>
      </c>
      <c r="D92" t="s">
        <v>36</v>
      </c>
      <c r="E92" t="s">
        <v>18</v>
      </c>
      <c r="F92" t="s">
        <v>59</v>
      </c>
      <c r="G92" t="s">
        <v>25</v>
      </c>
      <c r="H92" t="s">
        <v>302</v>
      </c>
      <c r="I92" t="s">
        <v>137</v>
      </c>
      <c r="J92" t="s">
        <v>13</v>
      </c>
      <c r="K92" t="s">
        <v>210</v>
      </c>
      <c r="L92" t="s">
        <v>92</v>
      </c>
      <c r="N92" t="str">
        <f>IF(ISBLANK(Sales[[#This Row],[return]]),"No",Sales[[#This Row],[return]])</f>
        <v>No</v>
      </c>
      <c r="O92" s="2">
        <v>42608</v>
      </c>
      <c r="P92" s="8" t="str">
        <f>TEXT(DAY(Sales[[#This Row],[OrderDate]]),"ddd")</f>
        <v>Thu</v>
      </c>
      <c r="Q92" s="8" t="str">
        <f>TEXT(MONTH(Sales[[#This Row],[ShipDate]])*29,"mmm")</f>
        <v>Sep</v>
      </c>
      <c r="R92">
        <v>274</v>
      </c>
      <c r="S92" t="s">
        <v>1714</v>
      </c>
      <c r="T92" t="s">
        <v>90</v>
      </c>
      <c r="U92">
        <v>19711</v>
      </c>
      <c r="V92" s="1">
        <v>0</v>
      </c>
      <c r="W92">
        <v>2</v>
      </c>
      <c r="X92">
        <v>1</v>
      </c>
      <c r="Y92">
        <v>3</v>
      </c>
      <c r="AD92"/>
    </row>
    <row r="93" spans="1:30" x14ac:dyDescent="0.25">
      <c r="A93" t="s">
        <v>10</v>
      </c>
      <c r="B93" s="2">
        <v>42614</v>
      </c>
      <c r="C93" s="35">
        <f>YEAR(Sales[[#This Row],[ShipDate]])</f>
        <v>2016</v>
      </c>
      <c r="D93" t="s">
        <v>36</v>
      </c>
      <c r="E93" t="s">
        <v>18</v>
      </c>
      <c r="F93" t="s">
        <v>59</v>
      </c>
      <c r="G93" t="s">
        <v>25</v>
      </c>
      <c r="H93" t="s">
        <v>302</v>
      </c>
      <c r="I93" t="s">
        <v>137</v>
      </c>
      <c r="J93" t="s">
        <v>13</v>
      </c>
      <c r="K93" t="s">
        <v>210</v>
      </c>
      <c r="L93" t="s">
        <v>92</v>
      </c>
      <c r="N93" t="str">
        <f>IF(ISBLANK(Sales[[#This Row],[return]]),"No",Sales[[#This Row],[return]])</f>
        <v>No</v>
      </c>
      <c r="O93" s="2">
        <v>42608</v>
      </c>
      <c r="P93" s="8" t="str">
        <f>TEXT(DAY(Sales[[#This Row],[OrderDate]]),"ddd")</f>
        <v>Thu</v>
      </c>
      <c r="Q93" s="8" t="str">
        <f>TEXT(MONTH(Sales[[#This Row],[ShipDate]])*29,"mmm")</f>
        <v>Sep</v>
      </c>
      <c r="R93">
        <v>1776</v>
      </c>
      <c r="S93" t="s">
        <v>2096</v>
      </c>
      <c r="T93" t="s">
        <v>90</v>
      </c>
      <c r="U93">
        <v>19711</v>
      </c>
      <c r="V93" s="1">
        <v>0</v>
      </c>
      <c r="W93">
        <v>8</v>
      </c>
      <c r="X93">
        <v>3</v>
      </c>
      <c r="Y93">
        <v>17</v>
      </c>
      <c r="AD93"/>
    </row>
    <row r="94" spans="1:30" x14ac:dyDescent="0.25">
      <c r="A94" t="s">
        <v>24</v>
      </c>
      <c r="B94" s="2">
        <v>42386</v>
      </c>
      <c r="C94" s="35">
        <f>YEAR(Sales[[#This Row],[ShipDate]])</f>
        <v>2016</v>
      </c>
      <c r="D94" t="s">
        <v>113</v>
      </c>
      <c r="E94" t="s">
        <v>18</v>
      </c>
      <c r="F94" t="s">
        <v>99</v>
      </c>
      <c r="G94" t="s">
        <v>46</v>
      </c>
      <c r="H94" t="s">
        <v>2227</v>
      </c>
      <c r="I94" t="s">
        <v>598</v>
      </c>
      <c r="J94" t="s">
        <v>13</v>
      </c>
      <c r="K94" t="s">
        <v>1413</v>
      </c>
      <c r="L94" t="s">
        <v>17</v>
      </c>
      <c r="N94" t="str">
        <f>IF(ISBLANK(Sales[[#This Row],[return]]),"No",Sales[[#This Row],[return]])</f>
        <v>No</v>
      </c>
      <c r="O94" s="2">
        <v>42384</v>
      </c>
      <c r="P94" s="8" t="str">
        <f>TEXT(DAY(Sales[[#This Row],[OrderDate]]),"ddd")</f>
        <v>Sun</v>
      </c>
      <c r="Q94" s="8" t="str">
        <f>TEXT(MONTH(Sales[[#This Row],[ShipDate]])*29,"mmm")</f>
        <v>Jan</v>
      </c>
      <c r="R94">
        <v>1000</v>
      </c>
      <c r="S94" t="s">
        <v>488</v>
      </c>
      <c r="T94" t="s">
        <v>15</v>
      </c>
      <c r="U94">
        <v>30076</v>
      </c>
      <c r="V94" s="1">
        <v>0</v>
      </c>
      <c r="W94">
        <v>66</v>
      </c>
      <c r="X94">
        <v>5</v>
      </c>
      <c r="Y94">
        <v>150</v>
      </c>
      <c r="AD94"/>
    </row>
    <row r="95" spans="1:30" x14ac:dyDescent="0.25">
      <c r="A95" t="s">
        <v>10</v>
      </c>
      <c r="B95" s="2">
        <v>42514</v>
      </c>
      <c r="C95" s="35">
        <f>YEAR(Sales[[#This Row],[ShipDate]])</f>
        <v>2016</v>
      </c>
      <c r="D95" t="s">
        <v>36</v>
      </c>
      <c r="E95" t="s">
        <v>18</v>
      </c>
      <c r="F95" t="s">
        <v>48</v>
      </c>
      <c r="G95" t="s">
        <v>46</v>
      </c>
      <c r="H95" t="s">
        <v>985</v>
      </c>
      <c r="I95" t="s">
        <v>252</v>
      </c>
      <c r="J95" t="s">
        <v>13</v>
      </c>
      <c r="K95" t="s">
        <v>396</v>
      </c>
      <c r="L95" t="s">
        <v>92</v>
      </c>
      <c r="M95" t="s">
        <v>82</v>
      </c>
      <c r="N95" t="str">
        <f>IF(ISBLANK(Sales[[#This Row],[return]]),"No",Sales[[#This Row],[return]])</f>
        <v>Yes</v>
      </c>
      <c r="O95" s="2">
        <v>42508</v>
      </c>
      <c r="P95" s="8" t="str">
        <f>TEXT(DAY(Sales[[#This Row],[OrderDate]]),"ddd")</f>
        <v>Wed</v>
      </c>
      <c r="Q95" s="8" t="str">
        <f>TEXT(MONTH(Sales[[#This Row],[ShipDate]])*29,"mmm")</f>
        <v>May</v>
      </c>
      <c r="R95">
        <v>144</v>
      </c>
      <c r="S95" t="s">
        <v>2531</v>
      </c>
      <c r="T95" t="s">
        <v>90</v>
      </c>
      <c r="U95">
        <v>44105</v>
      </c>
      <c r="V95" s="1">
        <v>0.4</v>
      </c>
      <c r="W95">
        <v>-169</v>
      </c>
      <c r="X95">
        <v>2</v>
      </c>
      <c r="Y95">
        <v>780</v>
      </c>
      <c r="AD95"/>
    </row>
    <row r="96" spans="1:30" x14ac:dyDescent="0.25">
      <c r="A96" t="s">
        <v>40</v>
      </c>
      <c r="B96" s="2">
        <v>42700</v>
      </c>
      <c r="C96" s="35">
        <f>YEAR(Sales[[#This Row],[ShipDate]])</f>
        <v>2016</v>
      </c>
      <c r="D96" t="s">
        <v>36</v>
      </c>
      <c r="E96" t="s">
        <v>31</v>
      </c>
      <c r="F96" t="s">
        <v>59</v>
      </c>
      <c r="G96" t="s">
        <v>25</v>
      </c>
      <c r="H96" t="s">
        <v>79</v>
      </c>
      <c r="I96" t="s">
        <v>32</v>
      </c>
      <c r="J96" t="s">
        <v>13</v>
      </c>
      <c r="K96" t="s">
        <v>2712</v>
      </c>
      <c r="L96" t="s">
        <v>30</v>
      </c>
      <c r="N96" t="str">
        <f>IF(ISBLANK(Sales[[#This Row],[return]]),"No",Sales[[#This Row],[return]])</f>
        <v>No</v>
      </c>
      <c r="O96" s="2">
        <v>42695</v>
      </c>
      <c r="P96" s="8" t="str">
        <f>TEXT(DAY(Sales[[#This Row],[OrderDate]]),"ddd")</f>
        <v>Sat</v>
      </c>
      <c r="Q96" s="8" t="str">
        <f>TEXT(MONTH(Sales[[#This Row],[ShipDate]])*29,"mmm")</f>
        <v>Nov</v>
      </c>
      <c r="R96">
        <v>1815</v>
      </c>
      <c r="S96" t="s">
        <v>2806</v>
      </c>
      <c r="T96" t="s">
        <v>28</v>
      </c>
      <c r="U96">
        <v>94110</v>
      </c>
      <c r="V96" s="1">
        <v>0</v>
      </c>
      <c r="W96">
        <v>6</v>
      </c>
      <c r="X96">
        <v>2</v>
      </c>
      <c r="Y96">
        <v>13</v>
      </c>
      <c r="AD96"/>
    </row>
    <row r="97" spans="1:30" x14ac:dyDescent="0.25">
      <c r="A97" t="s">
        <v>24</v>
      </c>
      <c r="B97" s="2">
        <v>42522</v>
      </c>
      <c r="C97" s="35">
        <f>YEAR(Sales[[#This Row],[ShipDate]])</f>
        <v>2016</v>
      </c>
      <c r="D97" t="s">
        <v>113</v>
      </c>
      <c r="E97" t="s">
        <v>31</v>
      </c>
      <c r="F97" t="s">
        <v>52</v>
      </c>
      <c r="G97" t="s">
        <v>25</v>
      </c>
      <c r="H97" t="s">
        <v>146</v>
      </c>
      <c r="I97" t="s">
        <v>149</v>
      </c>
      <c r="J97" t="s">
        <v>13</v>
      </c>
      <c r="K97" t="s">
        <v>2734</v>
      </c>
      <c r="L97" t="s">
        <v>92</v>
      </c>
      <c r="N97" t="str">
        <f>IF(ISBLANK(Sales[[#This Row],[return]]),"No",Sales[[#This Row],[return]])</f>
        <v>No</v>
      </c>
      <c r="O97" s="2">
        <v>42520</v>
      </c>
      <c r="P97" s="8" t="str">
        <f>TEXT(DAY(Sales[[#This Row],[OrderDate]]),"ddd")</f>
        <v>Mon</v>
      </c>
      <c r="Q97" s="8" t="str">
        <f>TEXT(MONTH(Sales[[#This Row],[ShipDate]])*29,"mmm")</f>
        <v>Jun</v>
      </c>
      <c r="R97">
        <v>855</v>
      </c>
      <c r="S97" t="s">
        <v>2109</v>
      </c>
      <c r="T97" t="s">
        <v>90</v>
      </c>
      <c r="U97">
        <v>10024</v>
      </c>
      <c r="V97" s="1">
        <v>0</v>
      </c>
      <c r="W97">
        <v>78</v>
      </c>
      <c r="X97">
        <v>3</v>
      </c>
      <c r="Y97">
        <v>236</v>
      </c>
      <c r="AD97"/>
    </row>
    <row r="98" spans="1:30" x14ac:dyDescent="0.25">
      <c r="A98" t="s">
        <v>24</v>
      </c>
      <c r="B98" s="2">
        <v>42522</v>
      </c>
      <c r="C98" s="35">
        <f>YEAR(Sales[[#This Row],[ShipDate]])</f>
        <v>2016</v>
      </c>
      <c r="D98" t="s">
        <v>113</v>
      </c>
      <c r="E98" t="s">
        <v>31</v>
      </c>
      <c r="F98" t="s">
        <v>59</v>
      </c>
      <c r="G98" t="s">
        <v>25</v>
      </c>
      <c r="H98" t="s">
        <v>146</v>
      </c>
      <c r="I98" t="s">
        <v>149</v>
      </c>
      <c r="J98" t="s">
        <v>13</v>
      </c>
      <c r="K98" t="s">
        <v>2734</v>
      </c>
      <c r="L98" t="s">
        <v>92</v>
      </c>
      <c r="N98" t="str">
        <f>IF(ISBLANK(Sales[[#This Row],[return]]),"No",Sales[[#This Row],[return]])</f>
        <v>No</v>
      </c>
      <c r="O98" s="2">
        <v>42520</v>
      </c>
      <c r="P98" s="8" t="str">
        <f>TEXT(DAY(Sales[[#This Row],[OrderDate]]),"ddd")</f>
        <v>Mon</v>
      </c>
      <c r="Q98" s="8" t="str">
        <f>TEXT(MONTH(Sales[[#This Row],[ShipDate]])*29,"mmm")</f>
        <v>Jun</v>
      </c>
      <c r="R98">
        <v>1744</v>
      </c>
      <c r="S98" t="s">
        <v>1983</v>
      </c>
      <c r="T98" t="s">
        <v>90</v>
      </c>
      <c r="U98">
        <v>10024</v>
      </c>
      <c r="V98" s="1">
        <v>0</v>
      </c>
      <c r="W98">
        <v>18</v>
      </c>
      <c r="X98">
        <v>4</v>
      </c>
      <c r="Y98">
        <v>40</v>
      </c>
      <c r="AD98"/>
    </row>
    <row r="99" spans="1:30" x14ac:dyDescent="0.25">
      <c r="A99" t="s">
        <v>24</v>
      </c>
      <c r="B99" s="2">
        <v>42522</v>
      </c>
      <c r="C99" s="35">
        <f>YEAR(Sales[[#This Row],[ShipDate]])</f>
        <v>2016</v>
      </c>
      <c r="D99" t="s">
        <v>113</v>
      </c>
      <c r="E99" t="s">
        <v>31</v>
      </c>
      <c r="F99" t="s">
        <v>50</v>
      </c>
      <c r="G99" t="s">
        <v>25</v>
      </c>
      <c r="H99" t="s">
        <v>146</v>
      </c>
      <c r="I99" t="s">
        <v>149</v>
      </c>
      <c r="J99" t="s">
        <v>13</v>
      </c>
      <c r="K99" t="s">
        <v>2734</v>
      </c>
      <c r="L99" t="s">
        <v>92</v>
      </c>
      <c r="N99" t="str">
        <f>IF(ISBLANK(Sales[[#This Row],[return]]),"No",Sales[[#This Row],[return]])</f>
        <v>No</v>
      </c>
      <c r="O99" s="2">
        <v>42520</v>
      </c>
      <c r="P99" s="8" t="str">
        <f>TEXT(DAY(Sales[[#This Row],[OrderDate]]),"ddd")</f>
        <v>Mon</v>
      </c>
      <c r="Q99" s="8" t="str">
        <f>TEXT(MONTH(Sales[[#This Row],[ShipDate]])*29,"mmm")</f>
        <v>Jun</v>
      </c>
      <c r="R99">
        <v>698</v>
      </c>
      <c r="S99" t="s">
        <v>3216</v>
      </c>
      <c r="T99" t="s">
        <v>90</v>
      </c>
      <c r="U99">
        <v>10024</v>
      </c>
      <c r="V99" s="1">
        <v>0.2</v>
      </c>
      <c r="W99">
        <v>9</v>
      </c>
      <c r="X99">
        <v>2</v>
      </c>
      <c r="Y99">
        <v>26</v>
      </c>
      <c r="AD99"/>
    </row>
    <row r="100" spans="1:30" x14ac:dyDescent="0.25">
      <c r="A100" t="s">
        <v>24</v>
      </c>
      <c r="B100" s="2">
        <v>42522</v>
      </c>
      <c r="C100" s="35">
        <f>YEAR(Sales[[#This Row],[ShipDate]])</f>
        <v>2016</v>
      </c>
      <c r="D100" t="s">
        <v>113</v>
      </c>
      <c r="E100" t="s">
        <v>31</v>
      </c>
      <c r="F100" t="s">
        <v>48</v>
      </c>
      <c r="G100" t="s">
        <v>46</v>
      </c>
      <c r="H100" t="s">
        <v>146</v>
      </c>
      <c r="I100" t="s">
        <v>149</v>
      </c>
      <c r="J100" t="s">
        <v>13</v>
      </c>
      <c r="K100" t="s">
        <v>2734</v>
      </c>
      <c r="L100" t="s">
        <v>92</v>
      </c>
      <c r="N100" t="str">
        <f>IF(ISBLANK(Sales[[#This Row],[return]]),"No",Sales[[#This Row],[return]])</f>
        <v>No</v>
      </c>
      <c r="O100" s="2">
        <v>42520</v>
      </c>
      <c r="P100" s="8" t="str">
        <f>TEXT(DAY(Sales[[#This Row],[OrderDate]]),"ddd")</f>
        <v>Mon</v>
      </c>
      <c r="Q100" s="8" t="str">
        <f>TEXT(MONTH(Sales[[#This Row],[ShipDate]])*29,"mmm")</f>
        <v>Jun</v>
      </c>
      <c r="R100">
        <v>733</v>
      </c>
      <c r="S100" t="s">
        <v>2326</v>
      </c>
      <c r="T100" t="s">
        <v>90</v>
      </c>
      <c r="U100">
        <v>10024</v>
      </c>
      <c r="V100" s="1">
        <v>0</v>
      </c>
      <c r="W100">
        <v>135</v>
      </c>
      <c r="X100">
        <v>5</v>
      </c>
      <c r="Y100">
        <v>464</v>
      </c>
      <c r="AD100"/>
    </row>
    <row r="101" spans="1:30" x14ac:dyDescent="0.25">
      <c r="A101" t="s">
        <v>40</v>
      </c>
      <c r="B101" s="2">
        <v>42658</v>
      </c>
      <c r="C101" s="35">
        <f>YEAR(Sales[[#This Row],[ShipDate]])</f>
        <v>2016</v>
      </c>
      <c r="D101" t="s">
        <v>36</v>
      </c>
      <c r="E101" t="s">
        <v>31</v>
      </c>
      <c r="F101" t="s">
        <v>50</v>
      </c>
      <c r="G101" t="s">
        <v>25</v>
      </c>
      <c r="H101" t="s">
        <v>773</v>
      </c>
      <c r="I101" t="s">
        <v>70</v>
      </c>
      <c r="J101" t="s">
        <v>13</v>
      </c>
      <c r="K101" t="s">
        <v>2587</v>
      </c>
      <c r="L101" t="s">
        <v>68</v>
      </c>
      <c r="N101" t="str">
        <f>IF(ISBLANK(Sales[[#This Row],[return]]),"No",Sales[[#This Row],[return]])</f>
        <v>No</v>
      </c>
      <c r="O101" s="2">
        <v>42653</v>
      </c>
      <c r="P101" s="8" t="str">
        <f>TEXT(DAY(Sales[[#This Row],[OrderDate]]),"ddd")</f>
        <v>Tue</v>
      </c>
      <c r="Q101" s="8" t="str">
        <f>TEXT(MONTH(Sales[[#This Row],[ShipDate]])*29,"mmm")</f>
        <v>Oct</v>
      </c>
      <c r="R101">
        <v>260</v>
      </c>
      <c r="S101" t="s">
        <v>575</v>
      </c>
      <c r="T101" t="s">
        <v>66</v>
      </c>
      <c r="U101">
        <v>77340</v>
      </c>
      <c r="V101" s="1">
        <v>0.8</v>
      </c>
      <c r="W101">
        <v>-2</v>
      </c>
      <c r="X101">
        <v>1</v>
      </c>
      <c r="Y101">
        <v>1</v>
      </c>
      <c r="AD101"/>
    </row>
    <row r="102" spans="1:30" x14ac:dyDescent="0.25">
      <c r="A102" t="s">
        <v>40</v>
      </c>
      <c r="B102" s="2">
        <v>42658</v>
      </c>
      <c r="C102" s="35">
        <f>YEAR(Sales[[#This Row],[ShipDate]])</f>
        <v>2016</v>
      </c>
      <c r="D102" t="s">
        <v>36</v>
      </c>
      <c r="E102" t="s">
        <v>31</v>
      </c>
      <c r="F102" t="s">
        <v>50</v>
      </c>
      <c r="G102" t="s">
        <v>25</v>
      </c>
      <c r="H102" t="s">
        <v>773</v>
      </c>
      <c r="I102" t="s">
        <v>70</v>
      </c>
      <c r="J102" t="s">
        <v>13</v>
      </c>
      <c r="K102" t="s">
        <v>2587</v>
      </c>
      <c r="L102" t="s">
        <v>68</v>
      </c>
      <c r="N102" t="str">
        <f>IF(ISBLANK(Sales[[#This Row],[return]]),"No",Sales[[#This Row],[return]])</f>
        <v>No</v>
      </c>
      <c r="O102" s="2">
        <v>42653</v>
      </c>
      <c r="P102" s="8" t="str">
        <f>TEXT(DAY(Sales[[#This Row],[OrderDate]]),"ddd")</f>
        <v>Tue</v>
      </c>
      <c r="Q102" s="8" t="str">
        <f>TEXT(MONTH(Sales[[#This Row],[ShipDate]])*29,"mmm")</f>
        <v>Oct</v>
      </c>
      <c r="R102">
        <v>695</v>
      </c>
      <c r="S102" t="s">
        <v>2222</v>
      </c>
      <c r="T102" t="s">
        <v>66</v>
      </c>
      <c r="U102">
        <v>77340</v>
      </c>
      <c r="V102" s="1">
        <v>0.8</v>
      </c>
      <c r="W102">
        <v>-19</v>
      </c>
      <c r="X102">
        <v>5</v>
      </c>
      <c r="Y102">
        <v>12</v>
      </c>
      <c r="AD102"/>
    </row>
    <row r="103" spans="1:30" x14ac:dyDescent="0.25">
      <c r="A103" t="s">
        <v>40</v>
      </c>
      <c r="B103" s="2">
        <v>42658</v>
      </c>
      <c r="C103" s="35">
        <f>YEAR(Sales[[#This Row],[ShipDate]])</f>
        <v>2016</v>
      </c>
      <c r="D103" t="s">
        <v>36</v>
      </c>
      <c r="E103" t="s">
        <v>31</v>
      </c>
      <c r="F103" t="s">
        <v>48</v>
      </c>
      <c r="G103" t="s">
        <v>46</v>
      </c>
      <c r="H103" t="s">
        <v>773</v>
      </c>
      <c r="I103" t="s">
        <v>70</v>
      </c>
      <c r="J103" t="s">
        <v>13</v>
      </c>
      <c r="K103" t="s">
        <v>2587</v>
      </c>
      <c r="L103" t="s">
        <v>68</v>
      </c>
      <c r="N103" t="str">
        <f>IF(ISBLANK(Sales[[#This Row],[return]]),"No",Sales[[#This Row],[return]])</f>
        <v>No</v>
      </c>
      <c r="O103" s="2">
        <v>42653</v>
      </c>
      <c r="P103" s="8" t="str">
        <f>TEXT(DAY(Sales[[#This Row],[OrderDate]]),"ddd")</f>
        <v>Tue</v>
      </c>
      <c r="Q103" s="8" t="str">
        <f>TEXT(MONTH(Sales[[#This Row],[ShipDate]])*29,"mmm")</f>
        <v>Oct</v>
      </c>
      <c r="R103">
        <v>1105</v>
      </c>
      <c r="S103" t="s">
        <v>2540</v>
      </c>
      <c r="T103" t="s">
        <v>66</v>
      </c>
      <c r="U103">
        <v>77340</v>
      </c>
      <c r="V103" s="1">
        <v>0.2</v>
      </c>
      <c r="W103">
        <v>72</v>
      </c>
      <c r="X103">
        <v>6</v>
      </c>
      <c r="Y103">
        <v>720</v>
      </c>
      <c r="AD103"/>
    </row>
    <row r="104" spans="1:30" x14ac:dyDescent="0.25">
      <c r="A104" t="s">
        <v>40</v>
      </c>
      <c r="B104" s="2">
        <v>42658</v>
      </c>
      <c r="C104" s="35">
        <f>YEAR(Sales[[#This Row],[ShipDate]])</f>
        <v>2016</v>
      </c>
      <c r="D104" t="s">
        <v>36</v>
      </c>
      <c r="E104" t="s">
        <v>31</v>
      </c>
      <c r="F104" t="s">
        <v>48</v>
      </c>
      <c r="G104" t="s">
        <v>46</v>
      </c>
      <c r="H104" t="s">
        <v>773</v>
      </c>
      <c r="I104" t="s">
        <v>70</v>
      </c>
      <c r="J104" t="s">
        <v>13</v>
      </c>
      <c r="K104" t="s">
        <v>2587</v>
      </c>
      <c r="L104" t="s">
        <v>68</v>
      </c>
      <c r="N104" t="str">
        <f>IF(ISBLANK(Sales[[#This Row],[return]]),"No",Sales[[#This Row],[return]])</f>
        <v>No</v>
      </c>
      <c r="O104" s="2">
        <v>42653</v>
      </c>
      <c r="P104" s="8" t="str">
        <f>TEXT(DAY(Sales[[#This Row],[OrderDate]]),"ddd")</f>
        <v>Tue</v>
      </c>
      <c r="Q104" s="8" t="str">
        <f>TEXT(MONTH(Sales[[#This Row],[ShipDate]])*29,"mmm")</f>
        <v>Oct</v>
      </c>
      <c r="R104">
        <v>431</v>
      </c>
      <c r="S104" t="s">
        <v>925</v>
      </c>
      <c r="T104" t="s">
        <v>66</v>
      </c>
      <c r="U104">
        <v>77340</v>
      </c>
      <c r="V104" s="1">
        <v>0.2</v>
      </c>
      <c r="W104">
        <v>66</v>
      </c>
      <c r="X104">
        <v>7</v>
      </c>
      <c r="Y104">
        <v>756</v>
      </c>
      <c r="AD104"/>
    </row>
    <row r="105" spans="1:30" x14ac:dyDescent="0.25">
      <c r="A105" t="s">
        <v>24</v>
      </c>
      <c r="B105" s="2">
        <v>42627</v>
      </c>
      <c r="C105" s="35">
        <f>YEAR(Sales[[#This Row],[ShipDate]])</f>
        <v>2016</v>
      </c>
      <c r="D105" t="s">
        <v>19</v>
      </c>
      <c r="E105" t="s">
        <v>18</v>
      </c>
      <c r="F105" t="s">
        <v>59</v>
      </c>
      <c r="G105" t="s">
        <v>25</v>
      </c>
      <c r="H105" t="s">
        <v>164</v>
      </c>
      <c r="I105" t="s">
        <v>120</v>
      </c>
      <c r="J105" t="s">
        <v>13</v>
      </c>
      <c r="K105" t="s">
        <v>1097</v>
      </c>
      <c r="L105" t="s">
        <v>68</v>
      </c>
      <c r="N105" t="str">
        <f>IF(ISBLANK(Sales[[#This Row],[return]]),"No",Sales[[#This Row],[return]])</f>
        <v>No</v>
      </c>
      <c r="O105" s="2">
        <v>42622</v>
      </c>
      <c r="P105" s="8" t="str">
        <f>TEXT(DAY(Sales[[#This Row],[OrderDate]]),"ddd")</f>
        <v>Mon</v>
      </c>
      <c r="Q105" s="8" t="str">
        <f>TEXT(MONTH(Sales[[#This Row],[ShipDate]])*29,"mmm")</f>
        <v>Sep</v>
      </c>
      <c r="R105">
        <v>131</v>
      </c>
      <c r="S105" t="s">
        <v>3232</v>
      </c>
      <c r="T105" t="s">
        <v>66</v>
      </c>
      <c r="U105">
        <v>60653</v>
      </c>
      <c r="V105" s="1">
        <v>0.2</v>
      </c>
      <c r="W105">
        <v>3</v>
      </c>
      <c r="X105">
        <v>3</v>
      </c>
      <c r="Y105">
        <v>11</v>
      </c>
      <c r="AD105"/>
    </row>
    <row r="106" spans="1:30" x14ac:dyDescent="0.25">
      <c r="A106" t="s">
        <v>40</v>
      </c>
      <c r="B106" s="2">
        <v>42708</v>
      </c>
      <c r="C106" s="35">
        <f>YEAR(Sales[[#This Row],[ShipDate]])</f>
        <v>2016</v>
      </c>
      <c r="D106" t="s">
        <v>36</v>
      </c>
      <c r="E106" t="s">
        <v>18</v>
      </c>
      <c r="F106" t="s">
        <v>104</v>
      </c>
      <c r="G106" t="s">
        <v>25</v>
      </c>
      <c r="H106" t="s">
        <v>1032</v>
      </c>
      <c r="I106" t="s">
        <v>149</v>
      </c>
      <c r="J106" t="s">
        <v>13</v>
      </c>
      <c r="K106" t="s">
        <v>591</v>
      </c>
      <c r="L106" t="s">
        <v>92</v>
      </c>
      <c r="N106" t="str">
        <f>IF(ISBLANK(Sales[[#This Row],[return]]),"No",Sales[[#This Row],[return]])</f>
        <v>No</v>
      </c>
      <c r="O106" s="2">
        <v>42704</v>
      </c>
      <c r="P106" s="8" t="str">
        <f>TEXT(DAY(Sales[[#This Row],[OrderDate]]),"ddd")</f>
        <v>Mon</v>
      </c>
      <c r="Q106" s="8" t="str">
        <f>TEXT(MONTH(Sales[[#This Row],[ShipDate]])*29,"mmm")</f>
        <v>Dec</v>
      </c>
      <c r="R106">
        <v>1252</v>
      </c>
      <c r="S106" t="s">
        <v>2198</v>
      </c>
      <c r="T106" t="s">
        <v>90</v>
      </c>
      <c r="U106">
        <v>10550</v>
      </c>
      <c r="V106" s="1">
        <v>0</v>
      </c>
      <c r="W106">
        <v>29</v>
      </c>
      <c r="X106">
        <v>4</v>
      </c>
      <c r="Y106">
        <v>62</v>
      </c>
      <c r="AD106"/>
    </row>
    <row r="107" spans="1:30" x14ac:dyDescent="0.25">
      <c r="A107" t="s">
        <v>40</v>
      </c>
      <c r="B107" s="2">
        <v>42612</v>
      </c>
      <c r="C107" s="35">
        <f>YEAR(Sales[[#This Row],[ShipDate]])</f>
        <v>2016</v>
      </c>
      <c r="D107" t="s">
        <v>36</v>
      </c>
      <c r="E107" t="s">
        <v>18</v>
      </c>
      <c r="F107" t="s">
        <v>48</v>
      </c>
      <c r="G107" t="s">
        <v>46</v>
      </c>
      <c r="H107" t="s">
        <v>60</v>
      </c>
      <c r="I107" t="s">
        <v>63</v>
      </c>
      <c r="J107" t="s">
        <v>13</v>
      </c>
      <c r="K107" t="s">
        <v>1158</v>
      </c>
      <c r="L107" t="s">
        <v>30</v>
      </c>
      <c r="N107" t="str">
        <f>IF(ISBLANK(Sales[[#This Row],[return]]),"No",Sales[[#This Row],[return]])</f>
        <v>No</v>
      </c>
      <c r="O107" s="2">
        <v>42607</v>
      </c>
      <c r="P107" s="8" t="str">
        <f>TEXT(DAY(Sales[[#This Row],[OrderDate]]),"ddd")</f>
        <v>Wed</v>
      </c>
      <c r="Q107" s="8" t="str">
        <f>TEXT(MONTH(Sales[[#This Row],[ShipDate]])*29,"mmm")</f>
        <v>Aug</v>
      </c>
      <c r="R107">
        <v>1299</v>
      </c>
      <c r="S107" t="s">
        <v>2426</v>
      </c>
      <c r="T107" t="s">
        <v>28</v>
      </c>
      <c r="U107">
        <v>98103</v>
      </c>
      <c r="V107" s="1">
        <v>0.2</v>
      </c>
      <c r="W107">
        <v>76</v>
      </c>
      <c r="X107">
        <v>7</v>
      </c>
      <c r="Y107">
        <v>1008</v>
      </c>
      <c r="AD107"/>
    </row>
    <row r="108" spans="1:30" x14ac:dyDescent="0.25">
      <c r="A108" t="s">
        <v>40</v>
      </c>
      <c r="B108" s="2">
        <v>42630</v>
      </c>
      <c r="C108" s="35">
        <f>YEAR(Sales[[#This Row],[ShipDate]])</f>
        <v>2016</v>
      </c>
      <c r="D108" t="s">
        <v>36</v>
      </c>
      <c r="E108" t="s">
        <v>18</v>
      </c>
      <c r="F108" t="s">
        <v>50</v>
      </c>
      <c r="G108" t="s">
        <v>25</v>
      </c>
      <c r="H108" t="s">
        <v>368</v>
      </c>
      <c r="I108" t="s">
        <v>252</v>
      </c>
      <c r="J108" t="s">
        <v>13</v>
      </c>
      <c r="K108" t="s">
        <v>1372</v>
      </c>
      <c r="L108" t="s">
        <v>92</v>
      </c>
      <c r="N108" t="str">
        <f>IF(ISBLANK(Sales[[#This Row],[return]]),"No",Sales[[#This Row],[return]])</f>
        <v>No</v>
      </c>
      <c r="O108" s="2">
        <v>42625</v>
      </c>
      <c r="P108" s="8" t="str">
        <f>TEXT(DAY(Sales[[#This Row],[OrderDate]]),"ddd")</f>
        <v>Thu</v>
      </c>
      <c r="Q108" s="8" t="str">
        <f>TEXT(MONTH(Sales[[#This Row],[ShipDate]])*29,"mmm")</f>
        <v>Sep</v>
      </c>
      <c r="R108">
        <v>1309</v>
      </c>
      <c r="S108" t="s">
        <v>841</v>
      </c>
      <c r="T108" t="s">
        <v>90</v>
      </c>
      <c r="U108">
        <v>45014</v>
      </c>
      <c r="V108" s="1">
        <v>0.7</v>
      </c>
      <c r="W108">
        <v>-47</v>
      </c>
      <c r="X108">
        <v>7</v>
      </c>
      <c r="Y108">
        <v>64</v>
      </c>
      <c r="AD108"/>
    </row>
    <row r="109" spans="1:30" x14ac:dyDescent="0.25">
      <c r="A109" t="s">
        <v>40</v>
      </c>
      <c r="B109" s="2">
        <v>42427</v>
      </c>
      <c r="C109" s="35">
        <f>YEAR(Sales[[#This Row],[ShipDate]])</f>
        <v>2016</v>
      </c>
      <c r="D109" t="s">
        <v>36</v>
      </c>
      <c r="E109" t="s">
        <v>69</v>
      </c>
      <c r="F109" t="s">
        <v>33</v>
      </c>
      <c r="G109" t="s">
        <v>25</v>
      </c>
      <c r="H109" t="s">
        <v>1110</v>
      </c>
      <c r="I109" t="s">
        <v>70</v>
      </c>
      <c r="J109" t="s">
        <v>13</v>
      </c>
      <c r="K109" t="s">
        <v>2904</v>
      </c>
      <c r="L109" t="s">
        <v>68</v>
      </c>
      <c r="M109" t="s">
        <v>82</v>
      </c>
      <c r="N109" t="str">
        <f>IF(ISBLANK(Sales[[#This Row],[return]]),"No",Sales[[#This Row],[return]])</f>
        <v>Yes</v>
      </c>
      <c r="O109" s="2">
        <v>42423</v>
      </c>
      <c r="P109" s="8" t="str">
        <f>TEXT(DAY(Sales[[#This Row],[OrderDate]]),"ddd")</f>
        <v>Mon</v>
      </c>
      <c r="Q109" s="8" t="str">
        <f>TEXT(MONTH(Sales[[#This Row],[ShipDate]])*29,"mmm")</f>
        <v>Feb</v>
      </c>
      <c r="R109">
        <v>1506</v>
      </c>
      <c r="S109" t="s">
        <v>2797</v>
      </c>
      <c r="T109" t="s">
        <v>66</v>
      </c>
      <c r="U109">
        <v>79907</v>
      </c>
      <c r="V109" s="1">
        <v>0.2</v>
      </c>
      <c r="W109">
        <v>2</v>
      </c>
      <c r="X109">
        <v>3</v>
      </c>
      <c r="Y109">
        <v>7</v>
      </c>
      <c r="AD109"/>
    </row>
    <row r="110" spans="1:30" x14ac:dyDescent="0.25">
      <c r="A110" t="s">
        <v>40</v>
      </c>
      <c r="B110" s="2">
        <v>42427</v>
      </c>
      <c r="C110" s="35">
        <f>YEAR(Sales[[#This Row],[ShipDate]])</f>
        <v>2016</v>
      </c>
      <c r="D110" t="s">
        <v>36</v>
      </c>
      <c r="E110" t="s">
        <v>69</v>
      </c>
      <c r="F110" t="s">
        <v>50</v>
      </c>
      <c r="G110" t="s">
        <v>25</v>
      </c>
      <c r="H110" t="s">
        <v>1110</v>
      </c>
      <c r="I110" t="s">
        <v>70</v>
      </c>
      <c r="J110" t="s">
        <v>13</v>
      </c>
      <c r="K110" t="s">
        <v>2904</v>
      </c>
      <c r="L110" t="s">
        <v>68</v>
      </c>
      <c r="M110" t="s">
        <v>82</v>
      </c>
      <c r="N110" t="str">
        <f>IF(ISBLANK(Sales[[#This Row],[return]]),"No",Sales[[#This Row],[return]])</f>
        <v>Yes</v>
      </c>
      <c r="O110" s="2">
        <v>42423</v>
      </c>
      <c r="P110" s="8" t="str">
        <f>TEXT(DAY(Sales[[#This Row],[OrderDate]]),"ddd")</f>
        <v>Mon</v>
      </c>
      <c r="Q110" s="8" t="str">
        <f>TEXT(MONTH(Sales[[#This Row],[ShipDate]])*29,"mmm")</f>
        <v>Feb</v>
      </c>
      <c r="R110">
        <v>696</v>
      </c>
      <c r="S110" t="s">
        <v>1833</v>
      </c>
      <c r="T110" t="s">
        <v>66</v>
      </c>
      <c r="U110">
        <v>79907</v>
      </c>
      <c r="V110" s="1">
        <v>0.8</v>
      </c>
      <c r="W110">
        <v>-7</v>
      </c>
      <c r="X110">
        <v>3</v>
      </c>
      <c r="Y110">
        <v>4</v>
      </c>
      <c r="AD110"/>
    </row>
    <row r="111" spans="1:30" x14ac:dyDescent="0.25">
      <c r="A111" t="s">
        <v>40</v>
      </c>
      <c r="B111" s="2">
        <v>42376</v>
      </c>
      <c r="C111" s="35">
        <f>YEAR(Sales[[#This Row],[ShipDate]])</f>
        <v>2016</v>
      </c>
      <c r="D111" t="s">
        <v>36</v>
      </c>
      <c r="E111" t="s">
        <v>18</v>
      </c>
      <c r="F111" t="s">
        <v>59</v>
      </c>
      <c r="G111" t="s">
        <v>25</v>
      </c>
      <c r="H111" t="s">
        <v>107</v>
      </c>
      <c r="I111" t="s">
        <v>70</v>
      </c>
      <c r="J111" t="s">
        <v>13</v>
      </c>
      <c r="K111" t="s">
        <v>140</v>
      </c>
      <c r="L111" t="s">
        <v>68</v>
      </c>
      <c r="N111" t="str">
        <f>IF(ISBLANK(Sales[[#This Row],[return]]),"No",Sales[[#This Row],[return]])</f>
        <v>No</v>
      </c>
      <c r="O111" s="2">
        <v>42372</v>
      </c>
      <c r="P111" s="8" t="str">
        <f>TEXT(DAY(Sales[[#This Row],[OrderDate]]),"ddd")</f>
        <v>Tue</v>
      </c>
      <c r="Q111" s="8" t="str">
        <f>TEXT(MONTH(Sales[[#This Row],[ShipDate]])*29,"mmm")</f>
        <v>Jan</v>
      </c>
      <c r="R111">
        <v>1087</v>
      </c>
      <c r="S111" t="s">
        <v>3254</v>
      </c>
      <c r="T111" t="s">
        <v>66</v>
      </c>
      <c r="U111">
        <v>77095</v>
      </c>
      <c r="V111" s="1">
        <v>0.2</v>
      </c>
      <c r="W111">
        <v>6</v>
      </c>
      <c r="X111">
        <v>2</v>
      </c>
      <c r="Y111">
        <v>16</v>
      </c>
      <c r="AD111"/>
    </row>
    <row r="112" spans="1:30" x14ac:dyDescent="0.25">
      <c r="A112" t="s">
        <v>24</v>
      </c>
      <c r="B112" s="2">
        <v>42713</v>
      </c>
      <c r="C112" s="35">
        <f>YEAR(Sales[[#This Row],[ShipDate]])</f>
        <v>2016</v>
      </c>
      <c r="D112" t="s">
        <v>36</v>
      </c>
      <c r="E112" t="s">
        <v>31</v>
      </c>
      <c r="F112" t="s">
        <v>59</v>
      </c>
      <c r="G112" t="s">
        <v>25</v>
      </c>
      <c r="H112" t="s">
        <v>1384</v>
      </c>
      <c r="I112" t="s">
        <v>598</v>
      </c>
      <c r="J112" t="s">
        <v>13</v>
      </c>
      <c r="K112" t="s">
        <v>2588</v>
      </c>
      <c r="L112" t="s">
        <v>17</v>
      </c>
      <c r="N112" t="str">
        <f>IF(ISBLANK(Sales[[#This Row],[return]]),"No",Sales[[#This Row],[return]])</f>
        <v>No</v>
      </c>
      <c r="O112" s="2">
        <v>42706</v>
      </c>
      <c r="P112" s="8" t="str">
        <f>TEXT(DAY(Sales[[#This Row],[OrderDate]]),"ddd")</f>
        <v>Mon</v>
      </c>
      <c r="Q112" s="8" t="str">
        <f>TEXT(MONTH(Sales[[#This Row],[ShipDate]])*29,"mmm")</f>
        <v>Dec</v>
      </c>
      <c r="R112">
        <v>1365</v>
      </c>
      <c r="S112" t="s">
        <v>3236</v>
      </c>
      <c r="T112" t="s">
        <v>15</v>
      </c>
      <c r="U112">
        <v>30328</v>
      </c>
      <c r="V112" s="1">
        <v>0</v>
      </c>
      <c r="W112">
        <v>7</v>
      </c>
      <c r="X112">
        <v>3</v>
      </c>
      <c r="Y112">
        <v>15</v>
      </c>
      <c r="AD112"/>
    </row>
    <row r="113" spans="1:30" x14ac:dyDescent="0.25">
      <c r="A113" t="s">
        <v>24</v>
      </c>
      <c r="B113" s="2">
        <v>42713</v>
      </c>
      <c r="C113" s="35">
        <f>YEAR(Sales[[#This Row],[ShipDate]])</f>
        <v>2016</v>
      </c>
      <c r="D113" t="s">
        <v>36</v>
      </c>
      <c r="E113" t="s">
        <v>31</v>
      </c>
      <c r="F113" t="s">
        <v>99</v>
      </c>
      <c r="G113" t="s">
        <v>46</v>
      </c>
      <c r="H113" t="s">
        <v>1384</v>
      </c>
      <c r="I113" t="s">
        <v>598</v>
      </c>
      <c r="J113" t="s">
        <v>13</v>
      </c>
      <c r="K113" t="s">
        <v>2588</v>
      </c>
      <c r="L113" t="s">
        <v>17</v>
      </c>
      <c r="N113" t="str">
        <f>IF(ISBLANK(Sales[[#This Row],[return]]),"No",Sales[[#This Row],[return]])</f>
        <v>No</v>
      </c>
      <c r="O113" s="2">
        <v>42706</v>
      </c>
      <c r="P113" s="8" t="str">
        <f>TEXT(DAY(Sales[[#This Row],[OrderDate]]),"ddd")</f>
        <v>Mon</v>
      </c>
      <c r="Q113" s="8" t="str">
        <f>TEXT(MONTH(Sales[[#This Row],[ShipDate]])*29,"mmm")</f>
        <v>Dec</v>
      </c>
      <c r="R113">
        <v>969</v>
      </c>
      <c r="S113" t="s">
        <v>2537</v>
      </c>
      <c r="T113" t="s">
        <v>15</v>
      </c>
      <c r="U113">
        <v>30328</v>
      </c>
      <c r="V113" s="1">
        <v>0</v>
      </c>
      <c r="W113">
        <v>1</v>
      </c>
      <c r="X113">
        <v>1</v>
      </c>
      <c r="Y113">
        <v>6</v>
      </c>
      <c r="AD113"/>
    </row>
    <row r="114" spans="1:30" x14ac:dyDescent="0.25">
      <c r="A114" t="s">
        <v>40</v>
      </c>
      <c r="B114" s="2">
        <v>42506</v>
      </c>
      <c r="C114" s="35">
        <f>YEAR(Sales[[#This Row],[ShipDate]])</f>
        <v>2016</v>
      </c>
      <c r="D114" t="s">
        <v>36</v>
      </c>
      <c r="E114" t="s">
        <v>18</v>
      </c>
      <c r="F114" t="s">
        <v>99</v>
      </c>
      <c r="G114" t="s">
        <v>46</v>
      </c>
      <c r="H114" t="s">
        <v>64</v>
      </c>
      <c r="I114" t="s">
        <v>70</v>
      </c>
      <c r="J114" t="s">
        <v>13</v>
      </c>
      <c r="K114" t="s">
        <v>201</v>
      </c>
      <c r="L114" t="s">
        <v>68</v>
      </c>
      <c r="N114" t="str">
        <f>IF(ISBLANK(Sales[[#This Row],[return]]),"No",Sales[[#This Row],[return]])</f>
        <v>No</v>
      </c>
      <c r="O114" s="2">
        <v>42501</v>
      </c>
      <c r="P114" s="8" t="str">
        <f>TEXT(DAY(Sales[[#This Row],[OrderDate]]),"ddd")</f>
        <v>Wed</v>
      </c>
      <c r="Q114" s="8" t="str">
        <f>TEXT(MONTH(Sales[[#This Row],[ShipDate]])*29,"mmm")</f>
        <v>May</v>
      </c>
      <c r="R114">
        <v>1406</v>
      </c>
      <c r="S114" t="s">
        <v>851</v>
      </c>
      <c r="T114" t="s">
        <v>66</v>
      </c>
      <c r="U114">
        <v>76106</v>
      </c>
      <c r="V114" s="1">
        <v>0.2</v>
      </c>
      <c r="W114">
        <v>7</v>
      </c>
      <c r="X114">
        <v>2</v>
      </c>
      <c r="Y114">
        <v>58</v>
      </c>
      <c r="AD114"/>
    </row>
    <row r="115" spans="1:30" x14ac:dyDescent="0.25">
      <c r="A115" t="s">
        <v>40</v>
      </c>
      <c r="B115" s="2">
        <v>42506</v>
      </c>
      <c r="C115" s="35">
        <f>YEAR(Sales[[#This Row],[ShipDate]])</f>
        <v>2016</v>
      </c>
      <c r="D115" t="s">
        <v>36</v>
      </c>
      <c r="E115" t="s">
        <v>18</v>
      </c>
      <c r="F115" t="s">
        <v>48</v>
      </c>
      <c r="G115" t="s">
        <v>46</v>
      </c>
      <c r="H115" t="s">
        <v>64</v>
      </c>
      <c r="I115" t="s">
        <v>70</v>
      </c>
      <c r="J115" t="s">
        <v>13</v>
      </c>
      <c r="K115" t="s">
        <v>201</v>
      </c>
      <c r="L115" t="s">
        <v>68</v>
      </c>
      <c r="N115" t="str">
        <f>IF(ISBLANK(Sales[[#This Row],[return]]),"No",Sales[[#This Row],[return]])</f>
        <v>No</v>
      </c>
      <c r="O115" s="2">
        <v>42501</v>
      </c>
      <c r="P115" s="8" t="str">
        <f>TEXT(DAY(Sales[[#This Row],[OrderDate]]),"ddd")</f>
        <v>Wed</v>
      </c>
      <c r="Q115" s="8" t="str">
        <f>TEXT(MONTH(Sales[[#This Row],[ShipDate]])*29,"mmm")</f>
        <v>May</v>
      </c>
      <c r="R115">
        <v>1668</v>
      </c>
      <c r="S115" t="s">
        <v>852</v>
      </c>
      <c r="T115" t="s">
        <v>66</v>
      </c>
      <c r="U115">
        <v>76106</v>
      </c>
      <c r="V115" s="1">
        <v>0.2</v>
      </c>
      <c r="W115">
        <v>6</v>
      </c>
      <c r="X115">
        <v>1</v>
      </c>
      <c r="Y115">
        <v>101</v>
      </c>
      <c r="AD115"/>
    </row>
    <row r="116" spans="1:30" x14ac:dyDescent="0.25">
      <c r="A116" t="s">
        <v>40</v>
      </c>
      <c r="B116" s="2">
        <v>42506</v>
      </c>
      <c r="C116" s="35">
        <f>YEAR(Sales[[#This Row],[ShipDate]])</f>
        <v>2016</v>
      </c>
      <c r="D116" t="s">
        <v>36</v>
      </c>
      <c r="E116" t="s">
        <v>18</v>
      </c>
      <c r="F116" t="s">
        <v>43</v>
      </c>
      <c r="G116" t="s">
        <v>11</v>
      </c>
      <c r="H116" t="s">
        <v>64</v>
      </c>
      <c r="I116" t="s">
        <v>70</v>
      </c>
      <c r="J116" t="s">
        <v>13</v>
      </c>
      <c r="K116" t="s">
        <v>201</v>
      </c>
      <c r="L116" t="s">
        <v>68</v>
      </c>
      <c r="N116" t="str">
        <f>IF(ISBLANK(Sales[[#This Row],[return]]),"No",Sales[[#This Row],[return]])</f>
        <v>No</v>
      </c>
      <c r="O116" s="2">
        <v>42501</v>
      </c>
      <c r="P116" s="8" t="str">
        <f>TEXT(DAY(Sales[[#This Row],[OrderDate]]),"ddd")</f>
        <v>Wed</v>
      </c>
      <c r="Q116" s="8" t="str">
        <f>TEXT(MONTH(Sales[[#This Row],[ShipDate]])*29,"mmm")</f>
        <v>May</v>
      </c>
      <c r="R116">
        <v>506</v>
      </c>
      <c r="S116" t="s">
        <v>853</v>
      </c>
      <c r="T116" t="s">
        <v>66</v>
      </c>
      <c r="U116">
        <v>76106</v>
      </c>
      <c r="V116" s="1">
        <v>0.6</v>
      </c>
      <c r="W116">
        <v>-84</v>
      </c>
      <c r="X116">
        <v>4</v>
      </c>
      <c r="Y116">
        <v>66</v>
      </c>
      <c r="AD116"/>
    </row>
    <row r="117" spans="1:30" x14ac:dyDescent="0.25">
      <c r="A117" t="s">
        <v>40</v>
      </c>
      <c r="B117" s="2">
        <v>42634</v>
      </c>
      <c r="C117" s="35">
        <f>YEAR(Sales[[#This Row],[ShipDate]])</f>
        <v>2016</v>
      </c>
      <c r="D117" t="s">
        <v>36</v>
      </c>
      <c r="E117" t="s">
        <v>18</v>
      </c>
      <c r="F117" t="s">
        <v>43</v>
      </c>
      <c r="G117" t="s">
        <v>11</v>
      </c>
      <c r="H117" t="s">
        <v>60</v>
      </c>
      <c r="I117" t="s">
        <v>63</v>
      </c>
      <c r="J117" t="s">
        <v>13</v>
      </c>
      <c r="K117" t="s">
        <v>807</v>
      </c>
      <c r="L117" t="s">
        <v>30</v>
      </c>
      <c r="M117" t="s">
        <v>82</v>
      </c>
      <c r="N117" t="str">
        <f>IF(ISBLANK(Sales[[#This Row],[return]]),"No",Sales[[#This Row],[return]])</f>
        <v>Yes</v>
      </c>
      <c r="O117" s="2">
        <v>42630</v>
      </c>
      <c r="P117" s="8" t="str">
        <f>TEXT(DAY(Sales[[#This Row],[OrderDate]]),"ddd")</f>
        <v>Tue</v>
      </c>
      <c r="Q117" s="8" t="str">
        <f>TEXT(MONTH(Sales[[#This Row],[ShipDate]])*29,"mmm")</f>
        <v>Sep</v>
      </c>
      <c r="R117">
        <v>616</v>
      </c>
      <c r="S117" t="s">
        <v>3197</v>
      </c>
      <c r="T117" t="s">
        <v>28</v>
      </c>
      <c r="U117">
        <v>98103</v>
      </c>
      <c r="V117" s="1">
        <v>0</v>
      </c>
      <c r="W117">
        <v>13</v>
      </c>
      <c r="X117">
        <v>2</v>
      </c>
      <c r="Y117">
        <v>35</v>
      </c>
      <c r="AD117"/>
    </row>
    <row r="118" spans="1:30" x14ac:dyDescent="0.25">
      <c r="A118" t="s">
        <v>40</v>
      </c>
      <c r="B118" s="2">
        <v>42634</v>
      </c>
      <c r="C118" s="35">
        <f>YEAR(Sales[[#This Row],[ShipDate]])</f>
        <v>2016</v>
      </c>
      <c r="D118" t="s">
        <v>36</v>
      </c>
      <c r="E118" t="s">
        <v>18</v>
      </c>
      <c r="F118" t="s">
        <v>39</v>
      </c>
      <c r="G118" t="s">
        <v>25</v>
      </c>
      <c r="H118" t="s">
        <v>60</v>
      </c>
      <c r="I118" t="s">
        <v>63</v>
      </c>
      <c r="J118" t="s">
        <v>13</v>
      </c>
      <c r="K118" t="s">
        <v>807</v>
      </c>
      <c r="L118" t="s">
        <v>30</v>
      </c>
      <c r="M118" t="s">
        <v>82</v>
      </c>
      <c r="N118" t="str">
        <f>IF(ISBLANK(Sales[[#This Row],[return]]),"No",Sales[[#This Row],[return]])</f>
        <v>Yes</v>
      </c>
      <c r="O118" s="2">
        <v>42630</v>
      </c>
      <c r="P118" s="8" t="str">
        <f>TEXT(DAY(Sales[[#This Row],[OrderDate]]),"ddd")</f>
        <v>Tue</v>
      </c>
      <c r="Q118" s="8" t="str">
        <f>TEXT(MONTH(Sales[[#This Row],[ShipDate]])*29,"mmm")</f>
        <v>Sep</v>
      </c>
      <c r="R118">
        <v>575</v>
      </c>
      <c r="S118" t="s">
        <v>827</v>
      </c>
      <c r="T118" t="s">
        <v>28</v>
      </c>
      <c r="U118">
        <v>98103</v>
      </c>
      <c r="V118" s="1">
        <v>0</v>
      </c>
      <c r="W118">
        <v>1</v>
      </c>
      <c r="X118">
        <v>2</v>
      </c>
      <c r="Y118">
        <v>30</v>
      </c>
      <c r="AD118"/>
    </row>
    <row r="119" spans="1:30" x14ac:dyDescent="0.25">
      <c r="A119" t="s">
        <v>40</v>
      </c>
      <c r="B119" s="2">
        <v>42634</v>
      </c>
      <c r="C119" s="35">
        <f>YEAR(Sales[[#This Row],[ShipDate]])</f>
        <v>2016</v>
      </c>
      <c r="D119" t="s">
        <v>36</v>
      </c>
      <c r="E119" t="s">
        <v>18</v>
      </c>
      <c r="F119" t="s">
        <v>39</v>
      </c>
      <c r="G119" t="s">
        <v>25</v>
      </c>
      <c r="H119" t="s">
        <v>60</v>
      </c>
      <c r="I119" t="s">
        <v>63</v>
      </c>
      <c r="J119" t="s">
        <v>13</v>
      </c>
      <c r="K119" t="s">
        <v>807</v>
      </c>
      <c r="L119" t="s">
        <v>30</v>
      </c>
      <c r="M119" t="s">
        <v>82</v>
      </c>
      <c r="N119" t="str">
        <f>IF(ISBLANK(Sales[[#This Row],[return]]),"No",Sales[[#This Row],[return]])</f>
        <v>Yes</v>
      </c>
      <c r="O119" s="2">
        <v>42630</v>
      </c>
      <c r="P119" s="8" t="str">
        <f>TEXT(DAY(Sales[[#This Row],[OrderDate]]),"ddd")</f>
        <v>Tue</v>
      </c>
      <c r="Q119" s="8" t="str">
        <f>TEXT(MONTH(Sales[[#This Row],[ShipDate]])*29,"mmm")</f>
        <v>Sep</v>
      </c>
      <c r="R119">
        <v>584</v>
      </c>
      <c r="S119" t="s">
        <v>3129</v>
      </c>
      <c r="T119" t="s">
        <v>28</v>
      </c>
      <c r="U119">
        <v>98103</v>
      </c>
      <c r="V119" s="1">
        <v>0</v>
      </c>
      <c r="W119">
        <v>16</v>
      </c>
      <c r="X119">
        <v>3</v>
      </c>
      <c r="Y119">
        <v>58</v>
      </c>
      <c r="AD119"/>
    </row>
    <row r="120" spans="1:30" x14ac:dyDescent="0.25">
      <c r="A120" t="s">
        <v>40</v>
      </c>
      <c r="B120" s="2">
        <v>42634</v>
      </c>
      <c r="C120" s="35">
        <f>YEAR(Sales[[#This Row],[ShipDate]])</f>
        <v>2016</v>
      </c>
      <c r="D120" t="s">
        <v>36</v>
      </c>
      <c r="E120" t="s">
        <v>18</v>
      </c>
      <c r="F120" t="s">
        <v>50</v>
      </c>
      <c r="G120" t="s">
        <v>25</v>
      </c>
      <c r="H120" t="s">
        <v>60</v>
      </c>
      <c r="I120" t="s">
        <v>63</v>
      </c>
      <c r="J120" t="s">
        <v>13</v>
      </c>
      <c r="K120" t="s">
        <v>807</v>
      </c>
      <c r="L120" t="s">
        <v>30</v>
      </c>
      <c r="M120" t="s">
        <v>82</v>
      </c>
      <c r="N120" t="str">
        <f>IF(ISBLANK(Sales[[#This Row],[return]]),"No",Sales[[#This Row],[return]])</f>
        <v>Yes</v>
      </c>
      <c r="O120" s="2">
        <v>42630</v>
      </c>
      <c r="P120" s="8" t="str">
        <f>TEXT(DAY(Sales[[#This Row],[OrderDate]]),"ddd")</f>
        <v>Tue</v>
      </c>
      <c r="Q120" s="8" t="str">
        <f>TEXT(MONTH(Sales[[#This Row],[ShipDate]])*29,"mmm")</f>
        <v>Sep</v>
      </c>
      <c r="R120">
        <v>702</v>
      </c>
      <c r="S120" t="s">
        <v>308</v>
      </c>
      <c r="T120" t="s">
        <v>28</v>
      </c>
      <c r="U120">
        <v>98103</v>
      </c>
      <c r="V120" s="1">
        <v>0.2</v>
      </c>
      <c r="W120">
        <v>46</v>
      </c>
      <c r="X120">
        <v>5</v>
      </c>
      <c r="Y120">
        <v>137</v>
      </c>
      <c r="AD120"/>
    </row>
    <row r="121" spans="1:30" x14ac:dyDescent="0.25">
      <c r="A121" t="s">
        <v>24</v>
      </c>
      <c r="B121" s="2">
        <v>42450</v>
      </c>
      <c r="C121" s="35">
        <f>YEAR(Sales[[#This Row],[ShipDate]])</f>
        <v>2016</v>
      </c>
      <c r="D121" t="s">
        <v>113</v>
      </c>
      <c r="E121" t="s">
        <v>31</v>
      </c>
      <c r="F121" t="s">
        <v>43</v>
      </c>
      <c r="G121" t="s">
        <v>11</v>
      </c>
      <c r="H121" t="s">
        <v>823</v>
      </c>
      <c r="I121" t="s">
        <v>37</v>
      </c>
      <c r="J121" t="s">
        <v>13</v>
      </c>
      <c r="K121" t="s">
        <v>819</v>
      </c>
      <c r="L121" t="s">
        <v>17</v>
      </c>
      <c r="N121" t="str">
        <f>IF(ISBLANK(Sales[[#This Row],[return]]),"No",Sales[[#This Row],[return]])</f>
        <v>No</v>
      </c>
      <c r="O121" s="2">
        <v>42448</v>
      </c>
      <c r="P121" s="8" t="str">
        <f>TEXT(DAY(Sales[[#This Row],[OrderDate]]),"ddd")</f>
        <v>Thu</v>
      </c>
      <c r="Q121" s="8" t="str">
        <f>TEXT(MONTH(Sales[[#This Row],[ShipDate]])*29,"mmm")</f>
        <v>Mar</v>
      </c>
      <c r="R121">
        <v>531</v>
      </c>
      <c r="S121" t="s">
        <v>2611</v>
      </c>
      <c r="T121" t="s">
        <v>15</v>
      </c>
      <c r="U121">
        <v>33801</v>
      </c>
      <c r="V121" s="1">
        <v>0.2</v>
      </c>
      <c r="W121">
        <v>6</v>
      </c>
      <c r="X121">
        <v>3</v>
      </c>
      <c r="Y121">
        <v>20</v>
      </c>
      <c r="AD121"/>
    </row>
    <row r="122" spans="1:30" x14ac:dyDescent="0.25">
      <c r="A122" t="s">
        <v>24</v>
      </c>
      <c r="B122" s="2">
        <v>42450</v>
      </c>
      <c r="C122" s="35">
        <f>YEAR(Sales[[#This Row],[ShipDate]])</f>
        <v>2016</v>
      </c>
      <c r="D122" t="s">
        <v>113</v>
      </c>
      <c r="E122" t="s">
        <v>31</v>
      </c>
      <c r="F122" t="s">
        <v>43</v>
      </c>
      <c r="G122" t="s">
        <v>11</v>
      </c>
      <c r="H122" t="s">
        <v>823</v>
      </c>
      <c r="I122" t="s">
        <v>37</v>
      </c>
      <c r="J122" t="s">
        <v>13</v>
      </c>
      <c r="K122" t="s">
        <v>819</v>
      </c>
      <c r="L122" t="s">
        <v>17</v>
      </c>
      <c r="N122" t="str">
        <f>IF(ISBLANK(Sales[[#This Row],[return]]),"No",Sales[[#This Row],[return]])</f>
        <v>No</v>
      </c>
      <c r="O122" s="2">
        <v>42448</v>
      </c>
      <c r="P122" s="8" t="str">
        <f>TEXT(DAY(Sales[[#This Row],[OrderDate]]),"ddd")</f>
        <v>Thu</v>
      </c>
      <c r="Q122" s="8" t="str">
        <f>TEXT(MONTH(Sales[[#This Row],[ShipDate]])*29,"mmm")</f>
        <v>Mar</v>
      </c>
      <c r="R122">
        <v>592</v>
      </c>
      <c r="S122" t="s">
        <v>602</v>
      </c>
      <c r="T122" t="s">
        <v>15</v>
      </c>
      <c r="U122">
        <v>33801</v>
      </c>
      <c r="V122" s="1">
        <v>0.2</v>
      </c>
      <c r="W122">
        <v>1</v>
      </c>
      <c r="X122">
        <v>3</v>
      </c>
      <c r="Y122">
        <v>5</v>
      </c>
      <c r="AD122"/>
    </row>
    <row r="123" spans="1:30" x14ac:dyDescent="0.25">
      <c r="A123" t="s">
        <v>24</v>
      </c>
      <c r="B123" s="2">
        <v>42450</v>
      </c>
      <c r="C123" s="35">
        <f>YEAR(Sales[[#This Row],[ShipDate]])</f>
        <v>2016</v>
      </c>
      <c r="D123" t="s">
        <v>113</v>
      </c>
      <c r="E123" t="s">
        <v>31</v>
      </c>
      <c r="F123" t="s">
        <v>39</v>
      </c>
      <c r="G123" t="s">
        <v>25</v>
      </c>
      <c r="H123" t="s">
        <v>823</v>
      </c>
      <c r="I123" t="s">
        <v>37</v>
      </c>
      <c r="J123" t="s">
        <v>13</v>
      </c>
      <c r="K123" t="s">
        <v>819</v>
      </c>
      <c r="L123" t="s">
        <v>17</v>
      </c>
      <c r="N123" t="str">
        <f>IF(ISBLANK(Sales[[#This Row],[return]]),"No",Sales[[#This Row],[return]])</f>
        <v>No</v>
      </c>
      <c r="O123" s="2">
        <v>42448</v>
      </c>
      <c r="P123" s="8" t="str">
        <f>TEXT(DAY(Sales[[#This Row],[OrderDate]]),"ddd")</f>
        <v>Thu</v>
      </c>
      <c r="Q123" s="8" t="str">
        <f>TEXT(MONTH(Sales[[#This Row],[ShipDate]])*29,"mmm")</f>
        <v>Mar</v>
      </c>
      <c r="R123">
        <v>473</v>
      </c>
      <c r="S123" t="s">
        <v>689</v>
      </c>
      <c r="T123" t="s">
        <v>15</v>
      </c>
      <c r="U123">
        <v>33801</v>
      </c>
      <c r="V123" s="1">
        <v>0.2</v>
      </c>
      <c r="W123">
        <v>2</v>
      </c>
      <c r="X123">
        <v>3</v>
      </c>
      <c r="Y123">
        <v>26</v>
      </c>
      <c r="AD123"/>
    </row>
    <row r="124" spans="1:30" x14ac:dyDescent="0.25">
      <c r="A124" t="s">
        <v>24</v>
      </c>
      <c r="B124" s="2">
        <v>42450</v>
      </c>
      <c r="C124" s="35">
        <f>YEAR(Sales[[#This Row],[ShipDate]])</f>
        <v>2016</v>
      </c>
      <c r="D124" t="s">
        <v>113</v>
      </c>
      <c r="E124" t="s">
        <v>31</v>
      </c>
      <c r="F124" t="s">
        <v>33</v>
      </c>
      <c r="G124" t="s">
        <v>25</v>
      </c>
      <c r="H124" t="s">
        <v>823</v>
      </c>
      <c r="I124" t="s">
        <v>37</v>
      </c>
      <c r="J124" t="s">
        <v>13</v>
      </c>
      <c r="K124" t="s">
        <v>819</v>
      </c>
      <c r="L124" t="s">
        <v>17</v>
      </c>
      <c r="N124" t="str">
        <f>IF(ISBLANK(Sales[[#This Row],[return]]),"No",Sales[[#This Row],[return]])</f>
        <v>No</v>
      </c>
      <c r="O124" s="2">
        <v>42448</v>
      </c>
      <c r="P124" s="8" t="str">
        <f>TEXT(DAY(Sales[[#This Row],[OrderDate]]),"ddd")</f>
        <v>Thu</v>
      </c>
      <c r="Q124" s="8" t="str">
        <f>TEXT(MONTH(Sales[[#This Row],[ShipDate]])*29,"mmm")</f>
        <v>Mar</v>
      </c>
      <c r="R124">
        <v>212</v>
      </c>
      <c r="S124" t="s">
        <v>1744</v>
      </c>
      <c r="T124" t="s">
        <v>15</v>
      </c>
      <c r="U124">
        <v>33801</v>
      </c>
      <c r="V124" s="1">
        <v>0.2</v>
      </c>
      <c r="W124">
        <v>4</v>
      </c>
      <c r="X124">
        <v>4</v>
      </c>
      <c r="Y124">
        <v>12</v>
      </c>
      <c r="AD124"/>
    </row>
    <row r="125" spans="1:30" x14ac:dyDescent="0.25">
      <c r="A125" t="s">
        <v>24</v>
      </c>
      <c r="B125" s="2">
        <v>42450</v>
      </c>
      <c r="C125" s="35">
        <f>YEAR(Sales[[#This Row],[ShipDate]])</f>
        <v>2016</v>
      </c>
      <c r="D125" t="s">
        <v>113</v>
      </c>
      <c r="E125" t="s">
        <v>31</v>
      </c>
      <c r="F125" t="s">
        <v>50</v>
      </c>
      <c r="G125" t="s">
        <v>25</v>
      </c>
      <c r="H125" t="s">
        <v>823</v>
      </c>
      <c r="I125" t="s">
        <v>37</v>
      </c>
      <c r="J125" t="s">
        <v>13</v>
      </c>
      <c r="K125" t="s">
        <v>819</v>
      </c>
      <c r="L125" t="s">
        <v>17</v>
      </c>
      <c r="N125" t="str">
        <f>IF(ISBLANK(Sales[[#This Row],[return]]),"No",Sales[[#This Row],[return]])</f>
        <v>No</v>
      </c>
      <c r="O125" s="2">
        <v>42448</v>
      </c>
      <c r="P125" s="8" t="str">
        <f>TEXT(DAY(Sales[[#This Row],[OrderDate]]),"ddd")</f>
        <v>Thu</v>
      </c>
      <c r="Q125" s="8" t="str">
        <f>TEXT(MONTH(Sales[[#This Row],[ShipDate]])*29,"mmm")</f>
        <v>Mar</v>
      </c>
      <c r="R125">
        <v>244</v>
      </c>
      <c r="S125" t="s">
        <v>1959</v>
      </c>
      <c r="T125" t="s">
        <v>15</v>
      </c>
      <c r="U125">
        <v>33801</v>
      </c>
      <c r="V125" s="1">
        <v>0.7</v>
      </c>
      <c r="W125">
        <v>-26</v>
      </c>
      <c r="X125">
        <v>5</v>
      </c>
      <c r="Y125">
        <v>34</v>
      </c>
      <c r="AD125"/>
    </row>
    <row r="126" spans="1:30" x14ac:dyDescent="0.25">
      <c r="A126" t="s">
        <v>24</v>
      </c>
      <c r="B126" s="2">
        <v>42450</v>
      </c>
      <c r="C126" s="35">
        <f>YEAR(Sales[[#This Row],[ShipDate]])</f>
        <v>2016</v>
      </c>
      <c r="D126" t="s">
        <v>113</v>
      </c>
      <c r="E126" t="s">
        <v>31</v>
      </c>
      <c r="F126" t="s">
        <v>99</v>
      </c>
      <c r="G126" t="s">
        <v>46</v>
      </c>
      <c r="H126" t="s">
        <v>823</v>
      </c>
      <c r="I126" t="s">
        <v>37</v>
      </c>
      <c r="J126" t="s">
        <v>13</v>
      </c>
      <c r="K126" t="s">
        <v>819</v>
      </c>
      <c r="L126" t="s">
        <v>17</v>
      </c>
      <c r="N126" t="str">
        <f>IF(ISBLANK(Sales[[#This Row],[return]]),"No",Sales[[#This Row],[return]])</f>
        <v>No</v>
      </c>
      <c r="O126" s="2">
        <v>42448</v>
      </c>
      <c r="P126" s="8" t="str">
        <f>TEXT(DAY(Sales[[#This Row],[OrderDate]]),"ddd")</f>
        <v>Thu</v>
      </c>
      <c r="Q126" s="8" t="str">
        <f>TEXT(MONTH(Sales[[#This Row],[ShipDate]])*29,"mmm")</f>
        <v>Mar</v>
      </c>
      <c r="R126">
        <v>1028</v>
      </c>
      <c r="S126" t="s">
        <v>2865</v>
      </c>
      <c r="T126" t="s">
        <v>15</v>
      </c>
      <c r="U126">
        <v>33801</v>
      </c>
      <c r="V126" s="1">
        <v>0.2</v>
      </c>
      <c r="W126">
        <v>53</v>
      </c>
      <c r="X126">
        <v>2</v>
      </c>
      <c r="Y126">
        <v>170</v>
      </c>
      <c r="AD126"/>
    </row>
    <row r="127" spans="1:30" x14ac:dyDescent="0.25">
      <c r="A127" t="s">
        <v>24</v>
      </c>
      <c r="B127" s="2">
        <v>42450</v>
      </c>
      <c r="C127" s="35">
        <f>YEAR(Sales[[#This Row],[ShipDate]])</f>
        <v>2016</v>
      </c>
      <c r="D127" t="s">
        <v>113</v>
      </c>
      <c r="E127" t="s">
        <v>31</v>
      </c>
      <c r="F127" t="s">
        <v>48</v>
      </c>
      <c r="G127" t="s">
        <v>46</v>
      </c>
      <c r="H127" t="s">
        <v>823</v>
      </c>
      <c r="I127" t="s">
        <v>37</v>
      </c>
      <c r="J127" t="s">
        <v>13</v>
      </c>
      <c r="K127" t="s">
        <v>819</v>
      </c>
      <c r="L127" t="s">
        <v>17</v>
      </c>
      <c r="N127" t="str">
        <f>IF(ISBLANK(Sales[[#This Row],[return]]),"No",Sales[[#This Row],[return]])</f>
        <v>No</v>
      </c>
      <c r="O127" s="2">
        <v>42448</v>
      </c>
      <c r="P127" s="8" t="str">
        <f>TEXT(DAY(Sales[[#This Row],[OrderDate]]),"ddd")</f>
        <v>Thu</v>
      </c>
      <c r="Q127" s="8" t="str">
        <f>TEXT(MONTH(Sales[[#This Row],[ShipDate]])*29,"mmm")</f>
        <v>Mar</v>
      </c>
      <c r="R127">
        <v>431</v>
      </c>
      <c r="S127" t="s">
        <v>925</v>
      </c>
      <c r="T127" t="s">
        <v>15</v>
      </c>
      <c r="U127">
        <v>33801</v>
      </c>
      <c r="V127" s="1">
        <v>0.2</v>
      </c>
      <c r="W127">
        <v>28</v>
      </c>
      <c r="X127">
        <v>3</v>
      </c>
      <c r="Y127">
        <v>324</v>
      </c>
      <c r="AD127"/>
    </row>
    <row r="128" spans="1:30" x14ac:dyDescent="0.25">
      <c r="A128" t="s">
        <v>40</v>
      </c>
      <c r="B128" s="2">
        <v>42611</v>
      </c>
      <c r="C128" s="35">
        <f>YEAR(Sales[[#This Row],[ShipDate]])</f>
        <v>2016</v>
      </c>
      <c r="D128" t="s">
        <v>36</v>
      </c>
      <c r="E128" t="s">
        <v>31</v>
      </c>
      <c r="F128" t="s">
        <v>43</v>
      </c>
      <c r="G128" t="s">
        <v>11</v>
      </c>
      <c r="H128" t="s">
        <v>26</v>
      </c>
      <c r="I128" t="s">
        <v>32</v>
      </c>
      <c r="J128" t="s">
        <v>13</v>
      </c>
      <c r="K128" t="s">
        <v>147</v>
      </c>
      <c r="L128" t="s">
        <v>30</v>
      </c>
      <c r="N128" t="str">
        <f>IF(ISBLANK(Sales[[#This Row],[return]]),"No",Sales[[#This Row],[return]])</f>
        <v>No</v>
      </c>
      <c r="O128" s="2">
        <v>42607</v>
      </c>
      <c r="P128" s="8" t="str">
        <f>TEXT(DAY(Sales[[#This Row],[OrderDate]]),"ddd")</f>
        <v>Wed</v>
      </c>
      <c r="Q128" s="8" t="str">
        <f>TEXT(MONTH(Sales[[#This Row],[ShipDate]])*29,"mmm")</f>
        <v>Aug</v>
      </c>
      <c r="R128">
        <v>550</v>
      </c>
      <c r="S128" t="s">
        <v>1380</v>
      </c>
      <c r="T128" t="s">
        <v>28</v>
      </c>
      <c r="U128">
        <v>90036</v>
      </c>
      <c r="V128" s="1">
        <v>0</v>
      </c>
      <c r="W128">
        <v>3</v>
      </c>
      <c r="X128">
        <v>1</v>
      </c>
      <c r="Y128">
        <v>6</v>
      </c>
      <c r="AD128"/>
    </row>
    <row r="129" spans="1:30" x14ac:dyDescent="0.25">
      <c r="A129" t="s">
        <v>40</v>
      </c>
      <c r="B129" s="2">
        <v>42611</v>
      </c>
      <c r="C129" s="35">
        <f>YEAR(Sales[[#This Row],[ShipDate]])</f>
        <v>2016</v>
      </c>
      <c r="D129" t="s">
        <v>36</v>
      </c>
      <c r="E129" t="s">
        <v>31</v>
      </c>
      <c r="F129" t="s">
        <v>59</v>
      </c>
      <c r="G129" t="s">
        <v>25</v>
      </c>
      <c r="H129" t="s">
        <v>26</v>
      </c>
      <c r="I129" t="s">
        <v>32</v>
      </c>
      <c r="J129" t="s">
        <v>13</v>
      </c>
      <c r="K129" t="s">
        <v>147</v>
      </c>
      <c r="L129" t="s">
        <v>30</v>
      </c>
      <c r="N129" t="str">
        <f>IF(ISBLANK(Sales[[#This Row],[return]]),"No",Sales[[#This Row],[return]])</f>
        <v>No</v>
      </c>
      <c r="O129" s="2">
        <v>42607</v>
      </c>
      <c r="P129" s="8" t="str">
        <f>TEXT(DAY(Sales[[#This Row],[OrderDate]]),"ddd")</f>
        <v>Wed</v>
      </c>
      <c r="Q129" s="8" t="str">
        <f>TEXT(MONTH(Sales[[#This Row],[ShipDate]])*29,"mmm")</f>
        <v>Aug</v>
      </c>
      <c r="R129">
        <v>1835</v>
      </c>
      <c r="S129" t="s">
        <v>1689</v>
      </c>
      <c r="T129" t="s">
        <v>28</v>
      </c>
      <c r="U129">
        <v>90036</v>
      </c>
      <c r="V129" s="1">
        <v>0</v>
      </c>
      <c r="W129">
        <v>12</v>
      </c>
      <c r="X129">
        <v>4</v>
      </c>
      <c r="Y129">
        <v>26</v>
      </c>
      <c r="AD129"/>
    </row>
    <row r="130" spans="1:30" x14ac:dyDescent="0.25">
      <c r="A130" t="s">
        <v>40</v>
      </c>
      <c r="B130" s="2">
        <v>42611</v>
      </c>
      <c r="C130" s="35">
        <f>YEAR(Sales[[#This Row],[ShipDate]])</f>
        <v>2016</v>
      </c>
      <c r="D130" t="s">
        <v>36</v>
      </c>
      <c r="E130" t="s">
        <v>31</v>
      </c>
      <c r="F130" t="s">
        <v>39</v>
      </c>
      <c r="G130" t="s">
        <v>25</v>
      </c>
      <c r="H130" t="s">
        <v>26</v>
      </c>
      <c r="I130" t="s">
        <v>32</v>
      </c>
      <c r="J130" t="s">
        <v>13</v>
      </c>
      <c r="K130" t="s">
        <v>147</v>
      </c>
      <c r="L130" t="s">
        <v>30</v>
      </c>
      <c r="N130" t="str">
        <f>IF(ISBLANK(Sales[[#This Row],[return]]),"No",Sales[[#This Row],[return]])</f>
        <v>No</v>
      </c>
      <c r="O130" s="2">
        <v>42607</v>
      </c>
      <c r="P130" s="8" t="str">
        <f>TEXT(DAY(Sales[[#This Row],[OrderDate]]),"ddd")</f>
        <v>Wed</v>
      </c>
      <c r="Q130" s="8" t="str">
        <f>TEXT(MONTH(Sales[[#This Row],[ShipDate]])*29,"mmm")</f>
        <v>Aug</v>
      </c>
      <c r="R130">
        <v>1300</v>
      </c>
      <c r="S130" t="s">
        <v>1979</v>
      </c>
      <c r="T130" t="s">
        <v>28</v>
      </c>
      <c r="U130">
        <v>90036</v>
      </c>
      <c r="V130" s="1">
        <v>0</v>
      </c>
      <c r="W130">
        <v>13</v>
      </c>
      <c r="X130">
        <v>4</v>
      </c>
      <c r="Y130">
        <v>49</v>
      </c>
      <c r="AD130"/>
    </row>
    <row r="131" spans="1:30" x14ac:dyDescent="0.25">
      <c r="A131" t="s">
        <v>40</v>
      </c>
      <c r="B131" s="2">
        <v>42611</v>
      </c>
      <c r="C131" s="35">
        <f>YEAR(Sales[[#This Row],[ShipDate]])</f>
        <v>2016</v>
      </c>
      <c r="D131" t="s">
        <v>36</v>
      </c>
      <c r="E131" t="s">
        <v>31</v>
      </c>
      <c r="F131" t="s">
        <v>99</v>
      </c>
      <c r="G131" t="s">
        <v>46</v>
      </c>
      <c r="H131" t="s">
        <v>26</v>
      </c>
      <c r="I131" t="s">
        <v>32</v>
      </c>
      <c r="J131" t="s">
        <v>13</v>
      </c>
      <c r="K131" t="s">
        <v>147</v>
      </c>
      <c r="L131" t="s">
        <v>30</v>
      </c>
      <c r="N131" t="str">
        <f>IF(ISBLANK(Sales[[#This Row],[return]]),"No",Sales[[#This Row],[return]])</f>
        <v>No</v>
      </c>
      <c r="O131" s="2">
        <v>42607</v>
      </c>
      <c r="P131" s="8" t="str">
        <f>TEXT(DAY(Sales[[#This Row],[OrderDate]]),"ddd")</f>
        <v>Wed</v>
      </c>
      <c r="Q131" s="8" t="str">
        <f>TEXT(MONTH(Sales[[#This Row],[ShipDate]])*29,"mmm")</f>
        <v>Aug</v>
      </c>
      <c r="R131">
        <v>1404</v>
      </c>
      <c r="S131" t="s">
        <v>806</v>
      </c>
      <c r="T131" t="s">
        <v>28</v>
      </c>
      <c r="U131">
        <v>90036</v>
      </c>
      <c r="V131" s="1">
        <v>0</v>
      </c>
      <c r="W131">
        <v>30</v>
      </c>
      <c r="X131">
        <v>5</v>
      </c>
      <c r="Y131">
        <v>95</v>
      </c>
      <c r="AD131"/>
    </row>
    <row r="132" spans="1:30" x14ac:dyDescent="0.25">
      <c r="A132" t="s">
        <v>24</v>
      </c>
      <c r="B132" s="2">
        <v>42435</v>
      </c>
      <c r="C132" s="35">
        <f>YEAR(Sales[[#This Row],[ShipDate]])</f>
        <v>2016</v>
      </c>
      <c r="D132" t="s">
        <v>19</v>
      </c>
      <c r="E132" t="s">
        <v>18</v>
      </c>
      <c r="F132" t="s">
        <v>23</v>
      </c>
      <c r="G132" t="s">
        <v>11</v>
      </c>
      <c r="H132" t="s">
        <v>60</v>
      </c>
      <c r="I132" t="s">
        <v>63</v>
      </c>
      <c r="J132" t="s">
        <v>13</v>
      </c>
      <c r="K132" t="s">
        <v>320</v>
      </c>
      <c r="L132" t="s">
        <v>30</v>
      </c>
      <c r="N132" t="str">
        <f>IF(ISBLANK(Sales[[#This Row],[return]]),"No",Sales[[#This Row],[return]])</f>
        <v>No</v>
      </c>
      <c r="O132" s="2">
        <v>42430</v>
      </c>
      <c r="P132" s="8" t="str">
        <f>TEXT(DAY(Sales[[#This Row],[OrderDate]]),"ddd")</f>
        <v>Sun</v>
      </c>
      <c r="Q132" s="8" t="str">
        <f>TEXT(MONTH(Sales[[#This Row],[ShipDate]])*29,"mmm")</f>
        <v>Mar</v>
      </c>
      <c r="R132">
        <v>744</v>
      </c>
      <c r="S132" t="s">
        <v>3095</v>
      </c>
      <c r="T132" t="s">
        <v>28</v>
      </c>
      <c r="U132">
        <v>98115</v>
      </c>
      <c r="V132" s="1">
        <v>0.2</v>
      </c>
      <c r="W132">
        <v>51</v>
      </c>
      <c r="X132">
        <v>2</v>
      </c>
      <c r="Y132">
        <v>458</v>
      </c>
      <c r="AD132"/>
    </row>
    <row r="133" spans="1:30" x14ac:dyDescent="0.25">
      <c r="A133" t="s">
        <v>40</v>
      </c>
      <c r="B133" s="2">
        <v>42552</v>
      </c>
      <c r="C133" s="35">
        <f>YEAR(Sales[[#This Row],[ShipDate]])</f>
        <v>2016</v>
      </c>
      <c r="D133" t="s">
        <v>36</v>
      </c>
      <c r="E133" t="s">
        <v>18</v>
      </c>
      <c r="F133" t="s">
        <v>38</v>
      </c>
      <c r="G133" t="s">
        <v>11</v>
      </c>
      <c r="H133" t="s">
        <v>1546</v>
      </c>
      <c r="I133" t="s">
        <v>692</v>
      </c>
      <c r="J133" t="s">
        <v>13</v>
      </c>
      <c r="K133" t="s">
        <v>850</v>
      </c>
      <c r="L133" t="s">
        <v>17</v>
      </c>
      <c r="N133" t="str">
        <f>IF(ISBLANK(Sales[[#This Row],[return]]),"No",Sales[[#This Row],[return]])</f>
        <v>No</v>
      </c>
      <c r="O133" s="2">
        <v>42548</v>
      </c>
      <c r="P133" s="8" t="str">
        <f>TEXT(DAY(Sales[[#This Row],[OrderDate]]),"ddd")</f>
        <v>Fri</v>
      </c>
      <c r="Q133" s="8" t="str">
        <f>TEXT(MONTH(Sales[[#This Row],[ShipDate]])*29,"mmm")</f>
        <v>Jul</v>
      </c>
      <c r="R133">
        <v>964</v>
      </c>
      <c r="S133" t="s">
        <v>1316</v>
      </c>
      <c r="T133" t="s">
        <v>15</v>
      </c>
      <c r="U133">
        <v>38671</v>
      </c>
      <c r="V133" s="1">
        <v>0</v>
      </c>
      <c r="W133">
        <v>22</v>
      </c>
      <c r="X133">
        <v>1</v>
      </c>
      <c r="Y133">
        <v>86</v>
      </c>
      <c r="AD133"/>
    </row>
    <row r="134" spans="1:30" x14ac:dyDescent="0.25">
      <c r="A134" t="s">
        <v>40</v>
      </c>
      <c r="B134" s="2">
        <v>42552</v>
      </c>
      <c r="C134" s="35">
        <f>YEAR(Sales[[#This Row],[ShipDate]])</f>
        <v>2016</v>
      </c>
      <c r="D134" t="s">
        <v>36</v>
      </c>
      <c r="E134" t="s">
        <v>18</v>
      </c>
      <c r="F134" t="s">
        <v>39</v>
      </c>
      <c r="G134" t="s">
        <v>25</v>
      </c>
      <c r="H134" t="s">
        <v>1546</v>
      </c>
      <c r="I134" t="s">
        <v>692</v>
      </c>
      <c r="J134" t="s">
        <v>13</v>
      </c>
      <c r="K134" t="s">
        <v>850</v>
      </c>
      <c r="L134" t="s">
        <v>17</v>
      </c>
      <c r="N134" t="str">
        <f>IF(ISBLANK(Sales[[#This Row],[return]]),"No",Sales[[#This Row],[return]])</f>
        <v>No</v>
      </c>
      <c r="O134" s="2">
        <v>42548</v>
      </c>
      <c r="P134" s="8" t="str">
        <f>TEXT(DAY(Sales[[#This Row],[OrderDate]]),"ddd")</f>
        <v>Fri</v>
      </c>
      <c r="Q134" s="8" t="str">
        <f>TEXT(MONTH(Sales[[#This Row],[ShipDate]])*29,"mmm")</f>
        <v>Jul</v>
      </c>
      <c r="R134">
        <v>1376</v>
      </c>
      <c r="S134" t="s">
        <v>2241</v>
      </c>
      <c r="T134" t="s">
        <v>15</v>
      </c>
      <c r="U134">
        <v>38671</v>
      </c>
      <c r="V134" s="1">
        <v>0</v>
      </c>
      <c r="W134">
        <v>0</v>
      </c>
      <c r="X134">
        <v>5</v>
      </c>
      <c r="Y134">
        <v>306</v>
      </c>
      <c r="AD134"/>
    </row>
    <row r="135" spans="1:30" x14ac:dyDescent="0.25">
      <c r="A135" t="s">
        <v>40</v>
      </c>
      <c r="B135" s="2">
        <v>42552</v>
      </c>
      <c r="C135" s="35">
        <f>YEAR(Sales[[#This Row],[ShipDate]])</f>
        <v>2016</v>
      </c>
      <c r="D135" t="s">
        <v>36</v>
      </c>
      <c r="E135" t="s">
        <v>18</v>
      </c>
      <c r="F135" t="s">
        <v>99</v>
      </c>
      <c r="G135" t="s">
        <v>46</v>
      </c>
      <c r="H135" t="s">
        <v>1546</v>
      </c>
      <c r="I135" t="s">
        <v>692</v>
      </c>
      <c r="J135" t="s">
        <v>13</v>
      </c>
      <c r="K135" t="s">
        <v>850</v>
      </c>
      <c r="L135" t="s">
        <v>17</v>
      </c>
      <c r="N135" t="str">
        <f>IF(ISBLANK(Sales[[#This Row],[return]]),"No",Sales[[#This Row],[return]])</f>
        <v>No</v>
      </c>
      <c r="O135" s="2">
        <v>42548</v>
      </c>
      <c r="P135" s="8" t="str">
        <f>TEXT(DAY(Sales[[#This Row],[OrderDate]]),"ddd")</f>
        <v>Fri</v>
      </c>
      <c r="Q135" s="8" t="str">
        <f>TEXT(MONTH(Sales[[#This Row],[ShipDate]])*29,"mmm")</f>
        <v>Jul</v>
      </c>
      <c r="R135">
        <v>1471</v>
      </c>
      <c r="S135" t="s">
        <v>419</v>
      </c>
      <c r="T135" t="s">
        <v>15</v>
      </c>
      <c r="U135">
        <v>38671</v>
      </c>
      <c r="V135" s="1">
        <v>0</v>
      </c>
      <c r="W135">
        <v>54</v>
      </c>
      <c r="X135">
        <v>4</v>
      </c>
      <c r="Y135">
        <v>224</v>
      </c>
      <c r="AD135"/>
    </row>
    <row r="136" spans="1:30" x14ac:dyDescent="0.25">
      <c r="A136" t="s">
        <v>10</v>
      </c>
      <c r="B136" s="2">
        <v>42544</v>
      </c>
      <c r="C136" s="35">
        <f>YEAR(Sales[[#This Row],[ShipDate]])</f>
        <v>2016</v>
      </c>
      <c r="D136" t="s">
        <v>36</v>
      </c>
      <c r="E136" t="s">
        <v>18</v>
      </c>
      <c r="F136" t="s">
        <v>340</v>
      </c>
      <c r="G136" t="s">
        <v>46</v>
      </c>
      <c r="H136" t="s">
        <v>302</v>
      </c>
      <c r="I136" t="s">
        <v>137</v>
      </c>
      <c r="J136" t="s">
        <v>13</v>
      </c>
      <c r="K136" t="s">
        <v>1504</v>
      </c>
      <c r="L136" t="s">
        <v>92</v>
      </c>
      <c r="N136" t="str">
        <f>IF(ISBLANK(Sales[[#This Row],[return]]),"No",Sales[[#This Row],[return]])</f>
        <v>No</v>
      </c>
      <c r="O136" s="2">
        <v>42538</v>
      </c>
      <c r="P136" s="8" t="str">
        <f>TEXT(DAY(Sales[[#This Row],[OrderDate]]),"ddd")</f>
        <v>Tue</v>
      </c>
      <c r="Q136" s="8" t="str">
        <f>TEXT(MONTH(Sales[[#This Row],[ShipDate]])*29,"mmm")</f>
        <v>Jun</v>
      </c>
      <c r="R136">
        <v>1566</v>
      </c>
      <c r="S136" t="s">
        <v>2374</v>
      </c>
      <c r="T136" t="s">
        <v>90</v>
      </c>
      <c r="U136">
        <v>19711</v>
      </c>
      <c r="V136" s="1">
        <v>0</v>
      </c>
      <c r="W136">
        <v>31</v>
      </c>
      <c r="X136">
        <v>3</v>
      </c>
      <c r="Y136">
        <v>66</v>
      </c>
      <c r="AD136"/>
    </row>
    <row r="137" spans="1:30" x14ac:dyDescent="0.25">
      <c r="A137" t="s">
        <v>40</v>
      </c>
      <c r="B137" s="2">
        <v>42528</v>
      </c>
      <c r="C137" s="35">
        <f>YEAR(Sales[[#This Row],[ShipDate]])</f>
        <v>2016</v>
      </c>
      <c r="D137" t="s">
        <v>36</v>
      </c>
      <c r="E137" t="s">
        <v>69</v>
      </c>
      <c r="F137" t="s">
        <v>50</v>
      </c>
      <c r="G137" t="s">
        <v>25</v>
      </c>
      <c r="H137" t="s">
        <v>94</v>
      </c>
      <c r="I137" t="s">
        <v>78</v>
      </c>
      <c r="J137" t="s">
        <v>13</v>
      </c>
      <c r="K137" t="s">
        <v>1038</v>
      </c>
      <c r="L137" t="s">
        <v>30</v>
      </c>
      <c r="N137" t="str">
        <f>IF(ISBLANK(Sales[[#This Row],[return]]),"No",Sales[[#This Row],[return]])</f>
        <v>No</v>
      </c>
      <c r="O137" s="2">
        <v>42523</v>
      </c>
      <c r="P137" s="8" t="str">
        <f>TEXT(DAY(Sales[[#This Row],[OrderDate]]),"ddd")</f>
        <v>Mon</v>
      </c>
      <c r="Q137" s="8" t="str">
        <f>TEXT(MONTH(Sales[[#This Row],[ShipDate]])*29,"mmm")</f>
        <v>Jun</v>
      </c>
      <c r="R137">
        <v>712</v>
      </c>
      <c r="S137" t="s">
        <v>793</v>
      </c>
      <c r="T137" t="s">
        <v>28</v>
      </c>
      <c r="U137">
        <v>84057</v>
      </c>
      <c r="V137" s="1">
        <v>0.2</v>
      </c>
      <c r="W137">
        <v>19</v>
      </c>
      <c r="X137">
        <v>3</v>
      </c>
      <c r="Y137">
        <v>60</v>
      </c>
      <c r="AD137"/>
    </row>
    <row r="138" spans="1:30" x14ac:dyDescent="0.25">
      <c r="A138" t="s">
        <v>40</v>
      </c>
      <c r="B138" s="2">
        <v>42528</v>
      </c>
      <c r="C138" s="35">
        <f>YEAR(Sales[[#This Row],[ShipDate]])</f>
        <v>2016</v>
      </c>
      <c r="D138" t="s">
        <v>36</v>
      </c>
      <c r="E138" t="s">
        <v>69</v>
      </c>
      <c r="F138" t="s">
        <v>43</v>
      </c>
      <c r="G138" t="s">
        <v>11</v>
      </c>
      <c r="H138" t="s">
        <v>94</v>
      </c>
      <c r="I138" t="s">
        <v>78</v>
      </c>
      <c r="J138" t="s">
        <v>13</v>
      </c>
      <c r="K138" t="s">
        <v>1038</v>
      </c>
      <c r="L138" t="s">
        <v>30</v>
      </c>
      <c r="N138" t="str">
        <f>IF(ISBLANK(Sales[[#This Row],[return]]),"No",Sales[[#This Row],[return]])</f>
        <v>No</v>
      </c>
      <c r="O138" s="2">
        <v>42523</v>
      </c>
      <c r="P138" s="8" t="str">
        <f>TEXT(DAY(Sales[[#This Row],[OrderDate]]),"ddd")</f>
        <v>Mon</v>
      </c>
      <c r="Q138" s="8" t="str">
        <f>TEXT(MONTH(Sales[[#This Row],[ShipDate]])*29,"mmm")</f>
        <v>Jun</v>
      </c>
      <c r="R138">
        <v>123</v>
      </c>
      <c r="S138" t="s">
        <v>715</v>
      </c>
      <c r="T138" t="s">
        <v>28</v>
      </c>
      <c r="U138">
        <v>84057</v>
      </c>
      <c r="V138" s="1">
        <v>0</v>
      </c>
      <c r="W138">
        <v>22</v>
      </c>
      <c r="X138">
        <v>6</v>
      </c>
      <c r="Y138">
        <v>73</v>
      </c>
      <c r="AD138"/>
    </row>
    <row r="139" spans="1:30" x14ac:dyDescent="0.25">
      <c r="A139" t="s">
        <v>40</v>
      </c>
      <c r="B139" s="2">
        <v>42441</v>
      </c>
      <c r="C139" s="35">
        <f>YEAR(Sales[[#This Row],[ShipDate]])</f>
        <v>2016</v>
      </c>
      <c r="D139" t="s">
        <v>36</v>
      </c>
      <c r="E139" t="s">
        <v>31</v>
      </c>
      <c r="F139" t="s">
        <v>23</v>
      </c>
      <c r="G139" t="s">
        <v>11</v>
      </c>
      <c r="H139" t="s">
        <v>60</v>
      </c>
      <c r="I139" t="s">
        <v>63</v>
      </c>
      <c r="J139" t="s">
        <v>13</v>
      </c>
      <c r="K139" t="s">
        <v>2587</v>
      </c>
      <c r="L139" t="s">
        <v>30</v>
      </c>
      <c r="N139" t="str">
        <f>IF(ISBLANK(Sales[[#This Row],[return]]),"No",Sales[[#This Row],[return]])</f>
        <v>No</v>
      </c>
      <c r="O139" s="2">
        <v>42436</v>
      </c>
      <c r="P139" s="8" t="str">
        <f>TEXT(DAY(Sales[[#This Row],[OrderDate]]),"ddd")</f>
        <v>Sat</v>
      </c>
      <c r="Q139" s="8" t="str">
        <f>TEXT(MONTH(Sales[[#This Row],[ShipDate]])*29,"mmm")</f>
        <v>Mar</v>
      </c>
      <c r="R139">
        <v>759</v>
      </c>
      <c r="S139" t="s">
        <v>1305</v>
      </c>
      <c r="T139" t="s">
        <v>28</v>
      </c>
      <c r="U139">
        <v>98103</v>
      </c>
      <c r="V139" s="1">
        <v>0.2</v>
      </c>
      <c r="W139">
        <v>54</v>
      </c>
      <c r="X139">
        <v>2</v>
      </c>
      <c r="Y139">
        <v>482</v>
      </c>
      <c r="AD139"/>
    </row>
    <row r="140" spans="1:30" x14ac:dyDescent="0.25">
      <c r="A140" t="s">
        <v>40</v>
      </c>
      <c r="B140" s="2">
        <v>42441</v>
      </c>
      <c r="C140" s="35">
        <f>YEAR(Sales[[#This Row],[ShipDate]])</f>
        <v>2016</v>
      </c>
      <c r="D140" t="s">
        <v>36</v>
      </c>
      <c r="E140" t="s">
        <v>31</v>
      </c>
      <c r="F140" t="s">
        <v>23</v>
      </c>
      <c r="G140" t="s">
        <v>11</v>
      </c>
      <c r="H140" t="s">
        <v>60</v>
      </c>
      <c r="I140" t="s">
        <v>63</v>
      </c>
      <c r="J140" t="s">
        <v>13</v>
      </c>
      <c r="K140" t="s">
        <v>2587</v>
      </c>
      <c r="L140" t="s">
        <v>30</v>
      </c>
      <c r="N140" t="str">
        <f>IF(ISBLANK(Sales[[#This Row],[return]]),"No",Sales[[#This Row],[return]])</f>
        <v>No</v>
      </c>
      <c r="O140" s="2">
        <v>42436</v>
      </c>
      <c r="P140" s="8" t="str">
        <f>TEXT(DAY(Sales[[#This Row],[OrderDate]]),"ddd")</f>
        <v>Sat</v>
      </c>
      <c r="Q140" s="8" t="str">
        <f>TEXT(MONTH(Sales[[#This Row],[ShipDate]])*29,"mmm")</f>
        <v>Mar</v>
      </c>
      <c r="R140">
        <v>1212</v>
      </c>
      <c r="S140" t="s">
        <v>2714</v>
      </c>
      <c r="T140" t="s">
        <v>28</v>
      </c>
      <c r="U140">
        <v>98103</v>
      </c>
      <c r="V140" s="1">
        <v>0.2</v>
      </c>
      <c r="W140">
        <v>22</v>
      </c>
      <c r="X140">
        <v>6</v>
      </c>
      <c r="Y140">
        <v>437</v>
      </c>
      <c r="AD140"/>
    </row>
    <row r="141" spans="1:30" x14ac:dyDescent="0.25">
      <c r="A141" t="s">
        <v>40</v>
      </c>
      <c r="B141" s="2">
        <v>42441</v>
      </c>
      <c r="C141" s="35">
        <f>YEAR(Sales[[#This Row],[ShipDate]])</f>
        <v>2016</v>
      </c>
      <c r="D141" t="s">
        <v>36</v>
      </c>
      <c r="E141" t="s">
        <v>31</v>
      </c>
      <c r="F141" t="s">
        <v>45</v>
      </c>
      <c r="G141" t="s">
        <v>25</v>
      </c>
      <c r="H141" t="s">
        <v>60</v>
      </c>
      <c r="I141" t="s">
        <v>63</v>
      </c>
      <c r="J141" t="s">
        <v>13</v>
      </c>
      <c r="K141" t="s">
        <v>2587</v>
      </c>
      <c r="L141" t="s">
        <v>30</v>
      </c>
      <c r="N141" t="str">
        <f>IF(ISBLANK(Sales[[#This Row],[return]]),"No",Sales[[#This Row],[return]])</f>
        <v>No</v>
      </c>
      <c r="O141" s="2">
        <v>42436</v>
      </c>
      <c r="P141" s="8" t="str">
        <f>TEXT(DAY(Sales[[#This Row],[OrderDate]]),"ddd")</f>
        <v>Sat</v>
      </c>
      <c r="Q141" s="8" t="str">
        <f>TEXT(MONTH(Sales[[#This Row],[ShipDate]])*29,"mmm")</f>
        <v>Mar</v>
      </c>
      <c r="R141">
        <v>1170</v>
      </c>
      <c r="S141" t="s">
        <v>239</v>
      </c>
      <c r="T141" t="s">
        <v>28</v>
      </c>
      <c r="U141">
        <v>98103</v>
      </c>
      <c r="V141" s="1">
        <v>0</v>
      </c>
      <c r="W141">
        <v>9</v>
      </c>
      <c r="X141">
        <v>5</v>
      </c>
      <c r="Y141">
        <v>21</v>
      </c>
      <c r="AD141"/>
    </row>
    <row r="142" spans="1:30" x14ac:dyDescent="0.25">
      <c r="A142" t="s">
        <v>40</v>
      </c>
      <c r="B142" s="2">
        <v>42441</v>
      </c>
      <c r="C142" s="35">
        <f>YEAR(Sales[[#This Row],[ShipDate]])</f>
        <v>2016</v>
      </c>
      <c r="D142" t="s">
        <v>36</v>
      </c>
      <c r="E142" t="s">
        <v>31</v>
      </c>
      <c r="F142" t="s">
        <v>39</v>
      </c>
      <c r="G142" t="s">
        <v>25</v>
      </c>
      <c r="H142" t="s">
        <v>60</v>
      </c>
      <c r="I142" t="s">
        <v>63</v>
      </c>
      <c r="J142" t="s">
        <v>13</v>
      </c>
      <c r="K142" t="s">
        <v>2587</v>
      </c>
      <c r="L142" t="s">
        <v>30</v>
      </c>
      <c r="N142" t="str">
        <f>IF(ISBLANK(Sales[[#This Row],[return]]),"No",Sales[[#This Row],[return]])</f>
        <v>No</v>
      </c>
      <c r="O142" s="2">
        <v>42436</v>
      </c>
      <c r="P142" s="8" t="str">
        <f>TEXT(DAY(Sales[[#This Row],[OrderDate]]),"ddd")</f>
        <v>Sat</v>
      </c>
      <c r="Q142" s="8" t="str">
        <f>TEXT(MONTH(Sales[[#This Row],[ShipDate]])*29,"mmm")</f>
        <v>Mar</v>
      </c>
      <c r="R142">
        <v>470</v>
      </c>
      <c r="S142" t="s">
        <v>3161</v>
      </c>
      <c r="T142" t="s">
        <v>28</v>
      </c>
      <c r="U142">
        <v>98103</v>
      </c>
      <c r="V142" s="1">
        <v>0</v>
      </c>
      <c r="W142">
        <v>0</v>
      </c>
      <c r="X142">
        <v>5</v>
      </c>
      <c r="Y142">
        <v>205</v>
      </c>
      <c r="AD142"/>
    </row>
    <row r="143" spans="1:30" x14ac:dyDescent="0.25">
      <c r="A143" t="s">
        <v>40</v>
      </c>
      <c r="B143" s="2">
        <v>42736</v>
      </c>
      <c r="C143" s="35">
        <f>YEAR(Sales[[#This Row],[ShipDate]])</f>
        <v>2017</v>
      </c>
      <c r="D143" t="s">
        <v>19</v>
      </c>
      <c r="E143" t="s">
        <v>31</v>
      </c>
      <c r="F143" t="s">
        <v>104</v>
      </c>
      <c r="G143" t="s">
        <v>25</v>
      </c>
      <c r="H143" t="s">
        <v>904</v>
      </c>
      <c r="I143" t="s">
        <v>70</v>
      </c>
      <c r="J143" t="s">
        <v>13</v>
      </c>
      <c r="K143" t="s">
        <v>2647</v>
      </c>
      <c r="L143" t="s">
        <v>68</v>
      </c>
      <c r="N143" t="str">
        <f>IF(ISBLANK(Sales[[#This Row],[return]]),"No",Sales[[#This Row],[return]])</f>
        <v>No</v>
      </c>
      <c r="O143" s="2">
        <v>42734</v>
      </c>
      <c r="P143" s="8" t="str">
        <f>TEXT(DAY(Sales[[#This Row],[OrderDate]]),"ddd")</f>
        <v>Mon</v>
      </c>
      <c r="Q143" s="8" t="str">
        <f>TEXT(MONTH(Sales[[#This Row],[ShipDate]])*29,"mmm")</f>
        <v>Jan</v>
      </c>
      <c r="R143">
        <v>629</v>
      </c>
      <c r="S143" t="s">
        <v>2246</v>
      </c>
      <c r="T143" t="s">
        <v>66</v>
      </c>
      <c r="U143">
        <v>78041</v>
      </c>
      <c r="V143" s="1">
        <v>0.2</v>
      </c>
      <c r="W143">
        <v>5</v>
      </c>
      <c r="X143">
        <v>3</v>
      </c>
      <c r="Y143">
        <v>13</v>
      </c>
      <c r="AD143"/>
    </row>
    <row r="144" spans="1:30" x14ac:dyDescent="0.25">
      <c r="A144" t="s">
        <v>40</v>
      </c>
      <c r="B144" s="2">
        <v>42736</v>
      </c>
      <c r="C144" s="35">
        <f>YEAR(Sales[[#This Row],[ShipDate]])</f>
        <v>2017</v>
      </c>
      <c r="D144" t="s">
        <v>19</v>
      </c>
      <c r="E144" t="s">
        <v>31</v>
      </c>
      <c r="F144" t="s">
        <v>50</v>
      </c>
      <c r="G144" t="s">
        <v>25</v>
      </c>
      <c r="H144" t="s">
        <v>904</v>
      </c>
      <c r="I144" t="s">
        <v>70</v>
      </c>
      <c r="J144" t="s">
        <v>13</v>
      </c>
      <c r="K144" t="s">
        <v>2647</v>
      </c>
      <c r="L144" t="s">
        <v>68</v>
      </c>
      <c r="N144" t="str">
        <f>IF(ISBLANK(Sales[[#This Row],[return]]),"No",Sales[[#This Row],[return]])</f>
        <v>No</v>
      </c>
      <c r="O144" s="2">
        <v>42734</v>
      </c>
      <c r="P144" s="8" t="str">
        <f>TEXT(DAY(Sales[[#This Row],[OrderDate]]),"ddd")</f>
        <v>Mon</v>
      </c>
      <c r="Q144" s="8" t="str">
        <f>TEXT(MONTH(Sales[[#This Row],[ShipDate]])*29,"mmm")</f>
        <v>Jan</v>
      </c>
      <c r="R144">
        <v>50</v>
      </c>
      <c r="S144" t="s">
        <v>589</v>
      </c>
      <c r="T144" t="s">
        <v>66</v>
      </c>
      <c r="U144">
        <v>78041</v>
      </c>
      <c r="V144" s="1">
        <v>0.8</v>
      </c>
      <c r="W144">
        <v>-4</v>
      </c>
      <c r="X144">
        <v>3</v>
      </c>
      <c r="Y144">
        <v>2</v>
      </c>
      <c r="AD144"/>
    </row>
    <row r="145" spans="1:30" x14ac:dyDescent="0.25">
      <c r="A145" t="s">
        <v>40</v>
      </c>
      <c r="B145" s="2">
        <v>42736</v>
      </c>
      <c r="C145" s="35">
        <f>YEAR(Sales[[#This Row],[ShipDate]])</f>
        <v>2017</v>
      </c>
      <c r="D145" t="s">
        <v>19</v>
      </c>
      <c r="E145" t="s">
        <v>31</v>
      </c>
      <c r="F145" t="s">
        <v>99</v>
      </c>
      <c r="G145" t="s">
        <v>46</v>
      </c>
      <c r="H145" t="s">
        <v>904</v>
      </c>
      <c r="I145" t="s">
        <v>70</v>
      </c>
      <c r="J145" t="s">
        <v>13</v>
      </c>
      <c r="K145" t="s">
        <v>2647</v>
      </c>
      <c r="L145" t="s">
        <v>68</v>
      </c>
      <c r="N145" t="str">
        <f>IF(ISBLANK(Sales[[#This Row],[return]]),"No",Sales[[#This Row],[return]])</f>
        <v>No</v>
      </c>
      <c r="O145" s="2">
        <v>42734</v>
      </c>
      <c r="P145" s="8" t="str">
        <f>TEXT(DAY(Sales[[#This Row],[OrderDate]]),"ddd")</f>
        <v>Mon</v>
      </c>
      <c r="Q145" s="8" t="str">
        <f>TEXT(MONTH(Sales[[#This Row],[ShipDate]])*29,"mmm")</f>
        <v>Jan</v>
      </c>
      <c r="R145">
        <v>1000</v>
      </c>
      <c r="S145" t="s">
        <v>488</v>
      </c>
      <c r="T145" t="s">
        <v>66</v>
      </c>
      <c r="U145">
        <v>78041</v>
      </c>
      <c r="V145" s="1">
        <v>0.2</v>
      </c>
      <c r="W145">
        <v>14</v>
      </c>
      <c r="X145">
        <v>2</v>
      </c>
      <c r="Y145">
        <v>48</v>
      </c>
      <c r="AD145"/>
    </row>
    <row r="146" spans="1:30" x14ac:dyDescent="0.25">
      <c r="A146" t="s">
        <v>40</v>
      </c>
      <c r="B146" s="2">
        <v>42736</v>
      </c>
      <c r="C146" s="35">
        <f>YEAR(Sales[[#This Row],[ShipDate]])</f>
        <v>2017</v>
      </c>
      <c r="D146" t="s">
        <v>19</v>
      </c>
      <c r="E146" t="s">
        <v>31</v>
      </c>
      <c r="F146" t="s">
        <v>48</v>
      </c>
      <c r="G146" t="s">
        <v>46</v>
      </c>
      <c r="H146" t="s">
        <v>904</v>
      </c>
      <c r="I146" t="s">
        <v>70</v>
      </c>
      <c r="J146" t="s">
        <v>13</v>
      </c>
      <c r="K146" t="s">
        <v>2647</v>
      </c>
      <c r="L146" t="s">
        <v>68</v>
      </c>
      <c r="N146" t="str">
        <f>IF(ISBLANK(Sales[[#This Row],[return]]),"No",Sales[[#This Row],[return]])</f>
        <v>No</v>
      </c>
      <c r="O146" s="2">
        <v>42734</v>
      </c>
      <c r="P146" s="8" t="str">
        <f>TEXT(DAY(Sales[[#This Row],[OrderDate]]),"ddd")</f>
        <v>Mon</v>
      </c>
      <c r="Q146" s="8" t="str">
        <f>TEXT(MONTH(Sales[[#This Row],[ShipDate]])*29,"mmm")</f>
        <v>Jan</v>
      </c>
      <c r="R146">
        <v>1277</v>
      </c>
      <c r="S146" t="s">
        <v>2432</v>
      </c>
      <c r="T146" t="s">
        <v>66</v>
      </c>
      <c r="U146">
        <v>78041</v>
      </c>
      <c r="V146" s="1">
        <v>0.2</v>
      </c>
      <c r="W146">
        <v>19</v>
      </c>
      <c r="X146">
        <v>2</v>
      </c>
      <c r="Y146">
        <v>218</v>
      </c>
      <c r="AD146"/>
    </row>
    <row r="147" spans="1:30" x14ac:dyDescent="0.25">
      <c r="A147" t="s">
        <v>40</v>
      </c>
      <c r="B147" s="2">
        <v>42736</v>
      </c>
      <c r="C147" s="35">
        <f>YEAR(Sales[[#This Row],[ShipDate]])</f>
        <v>2017</v>
      </c>
      <c r="D147" t="s">
        <v>19</v>
      </c>
      <c r="E147" t="s">
        <v>31</v>
      </c>
      <c r="F147" t="s">
        <v>48</v>
      </c>
      <c r="G147" t="s">
        <v>46</v>
      </c>
      <c r="H147" t="s">
        <v>904</v>
      </c>
      <c r="I147" t="s">
        <v>70</v>
      </c>
      <c r="J147" t="s">
        <v>13</v>
      </c>
      <c r="K147" t="s">
        <v>2647</v>
      </c>
      <c r="L147" t="s">
        <v>68</v>
      </c>
      <c r="N147" t="str">
        <f>IF(ISBLANK(Sales[[#This Row],[return]]),"No",Sales[[#This Row],[return]])</f>
        <v>No</v>
      </c>
      <c r="O147" s="2">
        <v>42734</v>
      </c>
      <c r="P147" s="8" t="str">
        <f>TEXT(DAY(Sales[[#This Row],[OrderDate]]),"ddd")</f>
        <v>Mon</v>
      </c>
      <c r="Q147" s="8" t="str">
        <f>TEXT(MONTH(Sales[[#This Row],[ShipDate]])*29,"mmm")</f>
        <v>Jan</v>
      </c>
      <c r="R147">
        <v>154</v>
      </c>
      <c r="S147" t="s">
        <v>2512</v>
      </c>
      <c r="T147" t="s">
        <v>66</v>
      </c>
      <c r="U147">
        <v>78041</v>
      </c>
      <c r="V147" s="1">
        <v>0.2</v>
      </c>
      <c r="W147">
        <v>29</v>
      </c>
      <c r="X147">
        <v>3</v>
      </c>
      <c r="Y147">
        <v>329</v>
      </c>
      <c r="AD147"/>
    </row>
    <row r="148" spans="1:30" x14ac:dyDescent="0.25">
      <c r="A148" t="s">
        <v>40</v>
      </c>
      <c r="B148" s="2">
        <v>42717</v>
      </c>
      <c r="C148" s="35">
        <f>YEAR(Sales[[#This Row],[ShipDate]])</f>
        <v>2016</v>
      </c>
      <c r="D148" t="s">
        <v>36</v>
      </c>
      <c r="E148" t="s">
        <v>31</v>
      </c>
      <c r="F148" t="s">
        <v>39</v>
      </c>
      <c r="G148" t="s">
        <v>25</v>
      </c>
      <c r="H148" t="s">
        <v>107</v>
      </c>
      <c r="I148" t="s">
        <v>70</v>
      </c>
      <c r="J148" t="s">
        <v>13</v>
      </c>
      <c r="K148" t="s">
        <v>2662</v>
      </c>
      <c r="L148" t="s">
        <v>68</v>
      </c>
      <c r="N148" t="str">
        <f>IF(ISBLANK(Sales[[#This Row],[return]]),"No",Sales[[#This Row],[return]])</f>
        <v>No</v>
      </c>
      <c r="O148" s="2">
        <v>42712</v>
      </c>
      <c r="P148" s="8" t="str">
        <f>TEXT(DAY(Sales[[#This Row],[OrderDate]]),"ddd")</f>
        <v>Sun</v>
      </c>
      <c r="Q148" s="8" t="str">
        <f>TEXT(MONTH(Sales[[#This Row],[ShipDate]])*29,"mmm")</f>
        <v>Dec</v>
      </c>
      <c r="R148">
        <v>462</v>
      </c>
      <c r="S148" t="s">
        <v>264</v>
      </c>
      <c r="T148" t="s">
        <v>66</v>
      </c>
      <c r="U148">
        <v>77041</v>
      </c>
      <c r="V148" s="1">
        <v>0.2</v>
      </c>
      <c r="W148">
        <v>6</v>
      </c>
      <c r="X148">
        <v>2</v>
      </c>
      <c r="Y148">
        <v>60</v>
      </c>
      <c r="AD148"/>
    </row>
    <row r="149" spans="1:30" x14ac:dyDescent="0.25">
      <c r="A149" t="s">
        <v>40</v>
      </c>
      <c r="B149" s="2">
        <v>42515</v>
      </c>
      <c r="C149" s="35">
        <f>YEAR(Sales[[#This Row],[ShipDate]])</f>
        <v>2016</v>
      </c>
      <c r="D149" t="s">
        <v>36</v>
      </c>
      <c r="E149" t="s">
        <v>69</v>
      </c>
      <c r="F149" t="s">
        <v>45</v>
      </c>
      <c r="G149" t="s">
        <v>25</v>
      </c>
      <c r="H149" t="s">
        <v>457</v>
      </c>
      <c r="I149" t="s">
        <v>32</v>
      </c>
      <c r="J149" t="s">
        <v>13</v>
      </c>
      <c r="K149" t="s">
        <v>3033</v>
      </c>
      <c r="L149" t="s">
        <v>30</v>
      </c>
      <c r="N149" t="str">
        <f>IF(ISBLANK(Sales[[#This Row],[return]]),"No",Sales[[#This Row],[return]])</f>
        <v>No</v>
      </c>
      <c r="O149" s="2">
        <v>42511</v>
      </c>
      <c r="P149" s="8" t="str">
        <f>TEXT(DAY(Sales[[#This Row],[OrderDate]]),"ddd")</f>
        <v>Sat</v>
      </c>
      <c r="Q149" s="8" t="str">
        <f>TEXT(MONTH(Sales[[#This Row],[ShipDate]])*29,"mmm")</f>
        <v>May</v>
      </c>
      <c r="R149">
        <v>29</v>
      </c>
      <c r="S149" t="s">
        <v>380</v>
      </c>
      <c r="T149" t="s">
        <v>28</v>
      </c>
      <c r="U149">
        <v>92037</v>
      </c>
      <c r="V149" s="1">
        <v>0</v>
      </c>
      <c r="W149">
        <v>11</v>
      </c>
      <c r="X149">
        <v>8</v>
      </c>
      <c r="Y149">
        <v>32</v>
      </c>
      <c r="AD149"/>
    </row>
    <row r="150" spans="1:30" x14ac:dyDescent="0.25">
      <c r="A150" t="s">
        <v>24</v>
      </c>
      <c r="B150" s="2">
        <v>42408</v>
      </c>
      <c r="C150" s="35">
        <f>YEAR(Sales[[#This Row],[ShipDate]])</f>
        <v>2016</v>
      </c>
      <c r="D150" t="s">
        <v>19</v>
      </c>
      <c r="E150" t="s">
        <v>31</v>
      </c>
      <c r="F150" t="s">
        <v>50</v>
      </c>
      <c r="G150" t="s">
        <v>25</v>
      </c>
      <c r="H150" t="s">
        <v>2812</v>
      </c>
      <c r="I150" t="s">
        <v>32</v>
      </c>
      <c r="J150" t="s">
        <v>13</v>
      </c>
      <c r="K150" t="s">
        <v>2689</v>
      </c>
      <c r="L150" t="s">
        <v>30</v>
      </c>
      <c r="N150" t="str">
        <f>IF(ISBLANK(Sales[[#This Row],[return]]),"No",Sales[[#This Row],[return]])</f>
        <v>No</v>
      </c>
      <c r="O150" s="2">
        <v>42404</v>
      </c>
      <c r="P150" s="8" t="str">
        <f>TEXT(DAY(Sales[[#This Row],[OrderDate]]),"ddd")</f>
        <v>Wed</v>
      </c>
      <c r="Q150" s="8" t="str">
        <f>TEXT(MONTH(Sales[[#This Row],[ShipDate]])*29,"mmm")</f>
        <v>Feb</v>
      </c>
      <c r="R150">
        <v>711</v>
      </c>
      <c r="S150" t="s">
        <v>1844</v>
      </c>
      <c r="T150" t="s">
        <v>28</v>
      </c>
      <c r="U150">
        <v>92025</v>
      </c>
      <c r="V150" s="1">
        <v>0.2</v>
      </c>
      <c r="W150">
        <v>6</v>
      </c>
      <c r="X150">
        <v>2</v>
      </c>
      <c r="Y150">
        <v>17</v>
      </c>
      <c r="AD150"/>
    </row>
    <row r="151" spans="1:30" x14ac:dyDescent="0.25">
      <c r="A151" t="s">
        <v>10</v>
      </c>
      <c r="B151" s="2">
        <v>42695</v>
      </c>
      <c r="C151" s="35">
        <f>YEAR(Sales[[#This Row],[ShipDate]])</f>
        <v>2016</v>
      </c>
      <c r="D151" t="s">
        <v>19</v>
      </c>
      <c r="E151" t="s">
        <v>31</v>
      </c>
      <c r="F151" t="s">
        <v>59</v>
      </c>
      <c r="G151" t="s">
        <v>25</v>
      </c>
      <c r="H151" t="s">
        <v>1599</v>
      </c>
      <c r="I151" t="s">
        <v>78</v>
      </c>
      <c r="J151" t="s">
        <v>13</v>
      </c>
      <c r="K151" t="s">
        <v>761</v>
      </c>
      <c r="L151" t="s">
        <v>30</v>
      </c>
      <c r="M151" t="s">
        <v>82</v>
      </c>
      <c r="N151" t="str">
        <f>IF(ISBLANK(Sales[[#This Row],[return]]),"No",Sales[[#This Row],[return]])</f>
        <v>Yes</v>
      </c>
      <c r="O151" s="2">
        <v>42692</v>
      </c>
      <c r="P151" s="8" t="str">
        <f>TEXT(DAY(Sales[[#This Row],[OrderDate]]),"ddd")</f>
        <v>Wed</v>
      </c>
      <c r="Q151" s="8" t="str">
        <f>TEXT(MONTH(Sales[[#This Row],[ShipDate]])*29,"mmm")</f>
        <v>Nov</v>
      </c>
      <c r="R151">
        <v>98</v>
      </c>
      <c r="S151" t="s">
        <v>3241</v>
      </c>
      <c r="T151" t="s">
        <v>28</v>
      </c>
      <c r="U151">
        <v>84604</v>
      </c>
      <c r="V151" s="1">
        <v>0</v>
      </c>
      <c r="W151">
        <v>10</v>
      </c>
      <c r="X151">
        <v>7</v>
      </c>
      <c r="Y151">
        <v>22</v>
      </c>
      <c r="AD151"/>
    </row>
    <row r="152" spans="1:30" x14ac:dyDescent="0.25">
      <c r="A152" t="s">
        <v>24</v>
      </c>
      <c r="B152" s="2">
        <v>42720</v>
      </c>
      <c r="C152" s="35">
        <f>YEAR(Sales[[#This Row],[ShipDate]])</f>
        <v>2016</v>
      </c>
      <c r="D152" t="s">
        <v>36</v>
      </c>
      <c r="E152" t="s">
        <v>31</v>
      </c>
      <c r="F152" t="s">
        <v>59</v>
      </c>
      <c r="G152" t="s">
        <v>25</v>
      </c>
      <c r="H152" t="s">
        <v>79</v>
      </c>
      <c r="I152" t="s">
        <v>32</v>
      </c>
      <c r="J152" t="s">
        <v>13</v>
      </c>
      <c r="K152" t="s">
        <v>2696</v>
      </c>
      <c r="L152" t="s">
        <v>30</v>
      </c>
      <c r="N152" t="str">
        <f>IF(ISBLANK(Sales[[#This Row],[return]]),"No",Sales[[#This Row],[return]])</f>
        <v>No</v>
      </c>
      <c r="O152" s="2">
        <v>42713</v>
      </c>
      <c r="P152" s="8" t="str">
        <f>TEXT(DAY(Sales[[#This Row],[OrderDate]]),"ddd")</f>
        <v>Mon</v>
      </c>
      <c r="Q152" s="8" t="str">
        <f>TEXT(MONTH(Sales[[#This Row],[ShipDate]])*29,"mmm")</f>
        <v>Dec</v>
      </c>
      <c r="R152">
        <v>1786</v>
      </c>
      <c r="S152" t="s">
        <v>681</v>
      </c>
      <c r="T152" t="s">
        <v>28</v>
      </c>
      <c r="U152">
        <v>94122</v>
      </c>
      <c r="V152" s="1">
        <v>0</v>
      </c>
      <c r="W152">
        <v>17</v>
      </c>
      <c r="X152">
        <v>6</v>
      </c>
      <c r="Y152">
        <v>35</v>
      </c>
      <c r="AD152"/>
    </row>
    <row r="153" spans="1:30" x14ac:dyDescent="0.25">
      <c r="A153" t="s">
        <v>24</v>
      </c>
      <c r="B153" s="2">
        <v>42623</v>
      </c>
      <c r="C153" s="35">
        <f>YEAR(Sales[[#This Row],[ShipDate]])</f>
        <v>2016</v>
      </c>
      <c r="D153" t="s">
        <v>113</v>
      </c>
      <c r="E153" t="s">
        <v>69</v>
      </c>
      <c r="F153" t="s">
        <v>38</v>
      </c>
      <c r="G153" t="s">
        <v>11</v>
      </c>
      <c r="H153" t="s">
        <v>107</v>
      </c>
      <c r="I153" t="s">
        <v>70</v>
      </c>
      <c r="J153" t="s">
        <v>13</v>
      </c>
      <c r="K153" t="s">
        <v>2899</v>
      </c>
      <c r="L153" t="s">
        <v>68</v>
      </c>
      <c r="N153" t="str">
        <f>IF(ISBLANK(Sales[[#This Row],[return]]),"No",Sales[[#This Row],[return]])</f>
        <v>No</v>
      </c>
      <c r="O153" s="2">
        <v>42620</v>
      </c>
      <c r="P153" s="8" t="str">
        <f>TEXT(DAY(Sales[[#This Row],[OrderDate]]),"ddd")</f>
        <v>Sat</v>
      </c>
      <c r="Q153" s="8" t="str">
        <f>TEXT(MONTH(Sales[[#This Row],[ShipDate]])*29,"mmm")</f>
        <v>Sep</v>
      </c>
      <c r="R153">
        <v>1356</v>
      </c>
      <c r="S153" t="s">
        <v>2717</v>
      </c>
      <c r="T153" t="s">
        <v>66</v>
      </c>
      <c r="U153">
        <v>77036</v>
      </c>
      <c r="V153" s="1">
        <v>0.3</v>
      </c>
      <c r="W153">
        <v>-23</v>
      </c>
      <c r="X153">
        <v>1</v>
      </c>
      <c r="Y153">
        <v>201</v>
      </c>
      <c r="AD153"/>
    </row>
    <row r="154" spans="1:30" x14ac:dyDescent="0.25">
      <c r="A154" t="s">
        <v>24</v>
      </c>
      <c r="B154" s="2">
        <v>42623</v>
      </c>
      <c r="C154" s="35">
        <f>YEAR(Sales[[#This Row],[ShipDate]])</f>
        <v>2016</v>
      </c>
      <c r="D154" t="s">
        <v>113</v>
      </c>
      <c r="E154" t="s">
        <v>69</v>
      </c>
      <c r="F154" t="s">
        <v>45</v>
      </c>
      <c r="G154" t="s">
        <v>25</v>
      </c>
      <c r="H154" t="s">
        <v>107</v>
      </c>
      <c r="I154" t="s">
        <v>70</v>
      </c>
      <c r="J154" t="s">
        <v>13</v>
      </c>
      <c r="K154" t="s">
        <v>2899</v>
      </c>
      <c r="L154" t="s">
        <v>68</v>
      </c>
      <c r="N154" t="str">
        <f>IF(ISBLANK(Sales[[#This Row],[return]]),"No",Sales[[#This Row],[return]])</f>
        <v>No</v>
      </c>
      <c r="O154" s="2">
        <v>42620</v>
      </c>
      <c r="P154" s="8" t="str">
        <f>TEXT(DAY(Sales[[#This Row],[OrderDate]]),"ddd")</f>
        <v>Sat</v>
      </c>
      <c r="Q154" s="8" t="str">
        <f>TEXT(MONTH(Sales[[#This Row],[ShipDate]])*29,"mmm")</f>
        <v>Sep</v>
      </c>
      <c r="R154">
        <v>523</v>
      </c>
      <c r="S154" t="s">
        <v>1771</v>
      </c>
      <c r="T154" t="s">
        <v>66</v>
      </c>
      <c r="U154">
        <v>77036</v>
      </c>
      <c r="V154" s="1">
        <v>0.2</v>
      </c>
      <c r="W154">
        <v>4</v>
      </c>
      <c r="X154">
        <v>3</v>
      </c>
      <c r="Y154">
        <v>22</v>
      </c>
      <c r="AD154"/>
    </row>
    <row r="155" spans="1:30" x14ac:dyDescent="0.25">
      <c r="A155" t="s">
        <v>24</v>
      </c>
      <c r="B155" s="2">
        <v>42623</v>
      </c>
      <c r="C155" s="35">
        <f>YEAR(Sales[[#This Row],[ShipDate]])</f>
        <v>2016</v>
      </c>
      <c r="D155" t="s">
        <v>113</v>
      </c>
      <c r="E155" t="s">
        <v>69</v>
      </c>
      <c r="F155" t="s">
        <v>50</v>
      </c>
      <c r="G155" t="s">
        <v>25</v>
      </c>
      <c r="H155" t="s">
        <v>107</v>
      </c>
      <c r="I155" t="s">
        <v>70</v>
      </c>
      <c r="J155" t="s">
        <v>13</v>
      </c>
      <c r="K155" t="s">
        <v>2899</v>
      </c>
      <c r="L155" t="s">
        <v>68</v>
      </c>
      <c r="N155" t="str">
        <f>IF(ISBLANK(Sales[[#This Row],[return]]),"No",Sales[[#This Row],[return]])</f>
        <v>No</v>
      </c>
      <c r="O155" s="2">
        <v>42620</v>
      </c>
      <c r="P155" s="8" t="str">
        <f>TEXT(DAY(Sales[[#This Row],[OrderDate]]),"ddd")</f>
        <v>Sat</v>
      </c>
      <c r="Q155" s="8" t="str">
        <f>TEXT(MONTH(Sales[[#This Row],[ShipDate]])*29,"mmm")</f>
        <v>Sep</v>
      </c>
      <c r="R155">
        <v>134</v>
      </c>
      <c r="S155" t="s">
        <v>640</v>
      </c>
      <c r="T155" t="s">
        <v>66</v>
      </c>
      <c r="U155">
        <v>77036</v>
      </c>
      <c r="V155" s="1">
        <v>0.8</v>
      </c>
      <c r="W155">
        <v>-5</v>
      </c>
      <c r="X155">
        <v>2</v>
      </c>
      <c r="Y155">
        <v>3</v>
      </c>
      <c r="AD155"/>
    </row>
    <row r="156" spans="1:30" x14ac:dyDescent="0.25">
      <c r="A156" t="s">
        <v>24</v>
      </c>
      <c r="B156" s="2">
        <v>42623</v>
      </c>
      <c r="C156" s="35">
        <f>YEAR(Sales[[#This Row],[ShipDate]])</f>
        <v>2016</v>
      </c>
      <c r="D156" t="s">
        <v>113</v>
      </c>
      <c r="E156" t="s">
        <v>69</v>
      </c>
      <c r="F156" t="s">
        <v>48</v>
      </c>
      <c r="G156" t="s">
        <v>46</v>
      </c>
      <c r="H156" t="s">
        <v>107</v>
      </c>
      <c r="I156" t="s">
        <v>70</v>
      </c>
      <c r="J156" t="s">
        <v>13</v>
      </c>
      <c r="K156" t="s">
        <v>2899</v>
      </c>
      <c r="L156" t="s">
        <v>68</v>
      </c>
      <c r="N156" t="str">
        <f>IF(ISBLANK(Sales[[#This Row],[return]]),"No",Sales[[#This Row],[return]])</f>
        <v>No</v>
      </c>
      <c r="O156" s="2">
        <v>42620</v>
      </c>
      <c r="P156" s="8" t="str">
        <f>TEXT(DAY(Sales[[#This Row],[OrderDate]]),"ddd")</f>
        <v>Sat</v>
      </c>
      <c r="Q156" s="8" t="str">
        <f>TEXT(MONTH(Sales[[#This Row],[ShipDate]])*29,"mmm")</f>
        <v>Sep</v>
      </c>
      <c r="R156">
        <v>1246</v>
      </c>
      <c r="S156" t="s">
        <v>2571</v>
      </c>
      <c r="T156" t="s">
        <v>66</v>
      </c>
      <c r="U156">
        <v>77036</v>
      </c>
      <c r="V156" s="1">
        <v>0.2</v>
      </c>
      <c r="W156">
        <v>15</v>
      </c>
      <c r="X156">
        <v>3</v>
      </c>
      <c r="Y156">
        <v>197</v>
      </c>
      <c r="AD156"/>
    </row>
    <row r="157" spans="1:30" x14ac:dyDescent="0.25">
      <c r="A157" t="s">
        <v>24</v>
      </c>
      <c r="B157" s="2">
        <v>42623</v>
      </c>
      <c r="C157" s="35">
        <f>YEAR(Sales[[#This Row],[ShipDate]])</f>
        <v>2016</v>
      </c>
      <c r="D157" t="s">
        <v>113</v>
      </c>
      <c r="E157" t="s">
        <v>69</v>
      </c>
      <c r="F157" t="s">
        <v>99</v>
      </c>
      <c r="G157" t="s">
        <v>46</v>
      </c>
      <c r="H157" t="s">
        <v>107</v>
      </c>
      <c r="I157" t="s">
        <v>70</v>
      </c>
      <c r="J157" t="s">
        <v>13</v>
      </c>
      <c r="K157" t="s">
        <v>2899</v>
      </c>
      <c r="L157" t="s">
        <v>68</v>
      </c>
      <c r="N157" t="str">
        <f>IF(ISBLANK(Sales[[#This Row],[return]]),"No",Sales[[#This Row],[return]])</f>
        <v>No</v>
      </c>
      <c r="O157" s="2">
        <v>42620</v>
      </c>
      <c r="P157" s="8" t="str">
        <f>TEXT(DAY(Sales[[#This Row],[OrderDate]]),"ddd")</f>
        <v>Sat</v>
      </c>
      <c r="Q157" s="8" t="str">
        <f>TEXT(MONTH(Sales[[#This Row],[ShipDate]])*29,"mmm")</f>
        <v>Sep</v>
      </c>
      <c r="R157">
        <v>307</v>
      </c>
      <c r="S157" t="s">
        <v>2368</v>
      </c>
      <c r="T157" t="s">
        <v>66</v>
      </c>
      <c r="U157">
        <v>77036</v>
      </c>
      <c r="V157" s="1">
        <v>0.2</v>
      </c>
      <c r="W157">
        <v>-3</v>
      </c>
      <c r="X157">
        <v>4</v>
      </c>
      <c r="Y157">
        <v>47</v>
      </c>
      <c r="AD157"/>
    </row>
    <row r="158" spans="1:30" x14ac:dyDescent="0.25">
      <c r="A158" t="s">
        <v>40</v>
      </c>
      <c r="B158" s="2">
        <v>42469</v>
      </c>
      <c r="C158" s="35">
        <f>YEAR(Sales[[#This Row],[ShipDate]])</f>
        <v>2016</v>
      </c>
      <c r="D158" t="s">
        <v>36</v>
      </c>
      <c r="E158" t="s">
        <v>69</v>
      </c>
      <c r="F158" t="s">
        <v>33</v>
      </c>
      <c r="G158" t="s">
        <v>25</v>
      </c>
      <c r="H158" t="s">
        <v>79</v>
      </c>
      <c r="I158" t="s">
        <v>32</v>
      </c>
      <c r="J158" t="s">
        <v>13</v>
      </c>
      <c r="K158" t="s">
        <v>3013</v>
      </c>
      <c r="L158" t="s">
        <v>30</v>
      </c>
      <c r="N158" t="str">
        <f>IF(ISBLANK(Sales[[#This Row],[return]]),"No",Sales[[#This Row],[return]])</f>
        <v>No</v>
      </c>
      <c r="O158" s="2">
        <v>42464</v>
      </c>
      <c r="P158" s="8" t="str">
        <f>TEXT(DAY(Sales[[#This Row],[OrderDate]]),"ddd")</f>
        <v>Wed</v>
      </c>
      <c r="Q158" s="8" t="str">
        <f>TEXT(MONTH(Sales[[#This Row],[ShipDate]])*29,"mmm")</f>
        <v>Apr</v>
      </c>
      <c r="R158">
        <v>229</v>
      </c>
      <c r="S158" t="s">
        <v>2173</v>
      </c>
      <c r="T158" t="s">
        <v>28</v>
      </c>
      <c r="U158">
        <v>94109</v>
      </c>
      <c r="V158" s="1">
        <v>0</v>
      </c>
      <c r="W158">
        <v>9</v>
      </c>
      <c r="X158">
        <v>6</v>
      </c>
      <c r="Y158">
        <v>19</v>
      </c>
      <c r="AD158"/>
    </row>
    <row r="159" spans="1:30" x14ac:dyDescent="0.25">
      <c r="A159" t="s">
        <v>10</v>
      </c>
      <c r="B159" s="2">
        <v>42702</v>
      </c>
      <c r="C159" s="35">
        <f>YEAR(Sales[[#This Row],[ShipDate]])</f>
        <v>2016</v>
      </c>
      <c r="D159" t="s">
        <v>607</v>
      </c>
      <c r="E159" t="s">
        <v>69</v>
      </c>
      <c r="F159" t="s">
        <v>21</v>
      </c>
      <c r="G159" t="s">
        <v>11</v>
      </c>
      <c r="H159" t="s">
        <v>79</v>
      </c>
      <c r="I159" t="s">
        <v>32</v>
      </c>
      <c r="J159" t="s">
        <v>13</v>
      </c>
      <c r="K159" t="s">
        <v>2928</v>
      </c>
      <c r="L159" t="s">
        <v>30</v>
      </c>
      <c r="N159" t="str">
        <f>IF(ISBLANK(Sales[[#This Row],[return]]),"No",Sales[[#This Row],[return]])</f>
        <v>No</v>
      </c>
      <c r="O159" s="2">
        <v>42702</v>
      </c>
      <c r="P159" s="8" t="str">
        <f>TEXT(DAY(Sales[[#This Row],[OrderDate]]),"ddd")</f>
        <v>Sat</v>
      </c>
      <c r="Q159" s="8" t="str">
        <f>TEXT(MONTH(Sales[[#This Row],[ShipDate]])*29,"mmm")</f>
        <v>Nov</v>
      </c>
      <c r="R159">
        <v>1428</v>
      </c>
      <c r="S159" t="s">
        <v>1185</v>
      </c>
      <c r="T159" t="s">
        <v>28</v>
      </c>
      <c r="U159">
        <v>94122</v>
      </c>
      <c r="V159" s="1">
        <v>0.15</v>
      </c>
      <c r="W159">
        <v>-5</v>
      </c>
      <c r="X159">
        <v>4</v>
      </c>
      <c r="Y159">
        <v>411</v>
      </c>
      <c r="AD159"/>
    </row>
    <row r="160" spans="1:30" x14ac:dyDescent="0.25">
      <c r="A160" t="s">
        <v>10</v>
      </c>
      <c r="B160" s="2">
        <v>42702</v>
      </c>
      <c r="C160" s="35">
        <f>YEAR(Sales[[#This Row],[ShipDate]])</f>
        <v>2016</v>
      </c>
      <c r="D160" t="s">
        <v>607</v>
      </c>
      <c r="E160" t="s">
        <v>69</v>
      </c>
      <c r="F160" t="s">
        <v>290</v>
      </c>
      <c r="G160" t="s">
        <v>25</v>
      </c>
      <c r="H160" t="s">
        <v>79</v>
      </c>
      <c r="I160" t="s">
        <v>32</v>
      </c>
      <c r="J160" t="s">
        <v>13</v>
      </c>
      <c r="K160" t="s">
        <v>2928</v>
      </c>
      <c r="L160" t="s">
        <v>30</v>
      </c>
      <c r="N160" t="str">
        <f>IF(ISBLANK(Sales[[#This Row],[return]]),"No",Sales[[#This Row],[return]])</f>
        <v>No</v>
      </c>
      <c r="O160" s="2">
        <v>42702</v>
      </c>
      <c r="P160" s="8" t="str">
        <f>TEXT(DAY(Sales[[#This Row],[OrderDate]]),"ddd")</f>
        <v>Sat</v>
      </c>
      <c r="Q160" s="8" t="str">
        <f>TEXT(MONTH(Sales[[#This Row],[ShipDate]])*29,"mmm")</f>
        <v>Nov</v>
      </c>
      <c r="R160">
        <v>1504</v>
      </c>
      <c r="S160" t="s">
        <v>608</v>
      </c>
      <c r="T160" t="s">
        <v>28</v>
      </c>
      <c r="U160">
        <v>94122</v>
      </c>
      <c r="V160" s="1">
        <v>0</v>
      </c>
      <c r="W160">
        <v>0</v>
      </c>
      <c r="X160">
        <v>2</v>
      </c>
      <c r="Y160">
        <v>7</v>
      </c>
      <c r="AD160"/>
    </row>
    <row r="161" spans="1:30" x14ac:dyDescent="0.25">
      <c r="A161" t="s">
        <v>10</v>
      </c>
      <c r="B161" s="2">
        <v>42702</v>
      </c>
      <c r="C161" s="35">
        <f>YEAR(Sales[[#This Row],[ShipDate]])</f>
        <v>2016</v>
      </c>
      <c r="D161" t="s">
        <v>607</v>
      </c>
      <c r="E161" t="s">
        <v>69</v>
      </c>
      <c r="F161" t="s">
        <v>33</v>
      </c>
      <c r="G161" t="s">
        <v>25</v>
      </c>
      <c r="H161" t="s">
        <v>79</v>
      </c>
      <c r="I161" t="s">
        <v>32</v>
      </c>
      <c r="J161" t="s">
        <v>13</v>
      </c>
      <c r="K161" t="s">
        <v>2928</v>
      </c>
      <c r="L161" t="s">
        <v>30</v>
      </c>
      <c r="N161" t="str">
        <f>IF(ISBLANK(Sales[[#This Row],[return]]),"No",Sales[[#This Row],[return]])</f>
        <v>No</v>
      </c>
      <c r="O161" s="2">
        <v>42702</v>
      </c>
      <c r="P161" s="8" t="str">
        <f>TEXT(DAY(Sales[[#This Row],[OrderDate]]),"ddd")</f>
        <v>Sat</v>
      </c>
      <c r="Q161" s="8" t="str">
        <f>TEXT(MONTH(Sales[[#This Row],[ShipDate]])*29,"mmm")</f>
        <v>Nov</v>
      </c>
      <c r="R161">
        <v>197</v>
      </c>
      <c r="S161" t="s">
        <v>497</v>
      </c>
      <c r="T161" t="s">
        <v>28</v>
      </c>
      <c r="U161">
        <v>94122</v>
      </c>
      <c r="V161" s="1">
        <v>0</v>
      </c>
      <c r="W161">
        <v>20</v>
      </c>
      <c r="X161">
        <v>4</v>
      </c>
      <c r="Y161">
        <v>41</v>
      </c>
      <c r="AD161"/>
    </row>
    <row r="162" spans="1:30" x14ac:dyDescent="0.25">
      <c r="A162" t="s">
        <v>24</v>
      </c>
      <c r="B162" s="2">
        <v>42692</v>
      </c>
      <c r="C162" s="35">
        <f>YEAR(Sales[[#This Row],[ShipDate]])</f>
        <v>2016</v>
      </c>
      <c r="D162" t="s">
        <v>36</v>
      </c>
      <c r="E162" t="s">
        <v>18</v>
      </c>
      <c r="F162" t="s">
        <v>23</v>
      </c>
      <c r="G162" t="s">
        <v>11</v>
      </c>
      <c r="H162" t="s">
        <v>26</v>
      </c>
      <c r="I162" t="s">
        <v>32</v>
      </c>
      <c r="J162" t="s">
        <v>13</v>
      </c>
      <c r="K162" t="s">
        <v>1031</v>
      </c>
      <c r="L162" t="s">
        <v>30</v>
      </c>
      <c r="M162" t="s">
        <v>82</v>
      </c>
      <c r="N162" t="str">
        <f>IF(ISBLANK(Sales[[#This Row],[return]]),"No",Sales[[#This Row],[return]])</f>
        <v>Yes</v>
      </c>
      <c r="O162" s="2">
        <v>42685</v>
      </c>
      <c r="P162" s="8" t="str">
        <f>TEXT(DAY(Sales[[#This Row],[OrderDate]]),"ddd")</f>
        <v>Wed</v>
      </c>
      <c r="Q162" s="8" t="str">
        <f>TEXT(MONTH(Sales[[#This Row],[ShipDate]])*29,"mmm")</f>
        <v>Nov</v>
      </c>
      <c r="R162">
        <v>845</v>
      </c>
      <c r="S162" t="s">
        <v>1389</v>
      </c>
      <c r="T162" t="s">
        <v>28</v>
      </c>
      <c r="U162">
        <v>90008</v>
      </c>
      <c r="V162" s="1">
        <v>0.2</v>
      </c>
      <c r="W162">
        <v>11</v>
      </c>
      <c r="X162">
        <v>1</v>
      </c>
      <c r="Y162">
        <v>113</v>
      </c>
      <c r="AD162"/>
    </row>
    <row r="163" spans="1:30" x14ac:dyDescent="0.25">
      <c r="A163" t="s">
        <v>24</v>
      </c>
      <c r="B163" s="2">
        <v>42692</v>
      </c>
      <c r="C163" s="35">
        <f>YEAR(Sales[[#This Row],[ShipDate]])</f>
        <v>2016</v>
      </c>
      <c r="D163" t="s">
        <v>36</v>
      </c>
      <c r="E163" t="s">
        <v>18</v>
      </c>
      <c r="F163" t="s">
        <v>45</v>
      </c>
      <c r="G163" t="s">
        <v>25</v>
      </c>
      <c r="H163" t="s">
        <v>26</v>
      </c>
      <c r="I163" t="s">
        <v>32</v>
      </c>
      <c r="J163" t="s">
        <v>13</v>
      </c>
      <c r="K163" t="s">
        <v>1031</v>
      </c>
      <c r="L163" t="s">
        <v>30</v>
      </c>
      <c r="M163" t="s">
        <v>82</v>
      </c>
      <c r="N163" t="str">
        <f>IF(ISBLANK(Sales[[#This Row],[return]]),"No",Sales[[#This Row],[return]])</f>
        <v>Yes</v>
      </c>
      <c r="O163" s="2">
        <v>42685</v>
      </c>
      <c r="P163" s="8" t="str">
        <f>TEXT(DAY(Sales[[#This Row],[OrderDate]]),"ddd")</f>
        <v>Wed</v>
      </c>
      <c r="Q163" s="8" t="str">
        <f>TEXT(MONTH(Sales[[#This Row],[ShipDate]])*29,"mmm")</f>
        <v>Nov</v>
      </c>
      <c r="R163">
        <v>30</v>
      </c>
      <c r="S163" t="s">
        <v>727</v>
      </c>
      <c r="T163" t="s">
        <v>28</v>
      </c>
      <c r="U163">
        <v>90008</v>
      </c>
      <c r="V163" s="1">
        <v>0</v>
      </c>
      <c r="W163">
        <v>8</v>
      </c>
      <c r="X163">
        <v>3</v>
      </c>
      <c r="Y163">
        <v>30</v>
      </c>
      <c r="AD163"/>
    </row>
    <row r="164" spans="1:30" x14ac:dyDescent="0.25">
      <c r="A164" t="s">
        <v>24</v>
      </c>
      <c r="B164" s="2">
        <v>42699</v>
      </c>
      <c r="C164" s="35">
        <f>YEAR(Sales[[#This Row],[ShipDate]])</f>
        <v>2016</v>
      </c>
      <c r="D164" t="s">
        <v>113</v>
      </c>
      <c r="E164" t="s">
        <v>18</v>
      </c>
      <c r="F164" t="s">
        <v>50</v>
      </c>
      <c r="G164" t="s">
        <v>25</v>
      </c>
      <c r="H164" t="s">
        <v>300</v>
      </c>
      <c r="I164" t="s">
        <v>70</v>
      </c>
      <c r="J164" t="s">
        <v>13</v>
      </c>
      <c r="K164" t="s">
        <v>1669</v>
      </c>
      <c r="L164" t="s">
        <v>68</v>
      </c>
      <c r="N164" t="str">
        <f>IF(ISBLANK(Sales[[#This Row],[return]]),"No",Sales[[#This Row],[return]])</f>
        <v>No</v>
      </c>
      <c r="O164" s="2">
        <v>42696</v>
      </c>
      <c r="P164" s="8" t="str">
        <f>TEXT(DAY(Sales[[#This Row],[OrderDate]]),"ddd")</f>
        <v>Sun</v>
      </c>
      <c r="Q164" s="8" t="str">
        <f>TEXT(MONTH(Sales[[#This Row],[ShipDate]])*29,"mmm")</f>
        <v>Nov</v>
      </c>
      <c r="R164">
        <v>1644</v>
      </c>
      <c r="S164" t="s">
        <v>1670</v>
      </c>
      <c r="T164" t="s">
        <v>66</v>
      </c>
      <c r="U164">
        <v>77506</v>
      </c>
      <c r="V164" s="1">
        <v>0.8</v>
      </c>
      <c r="W164">
        <v>-11</v>
      </c>
      <c r="X164">
        <v>1</v>
      </c>
      <c r="Y164">
        <v>7</v>
      </c>
      <c r="AD164"/>
    </row>
    <row r="165" spans="1:30" x14ac:dyDescent="0.25">
      <c r="A165" t="s">
        <v>40</v>
      </c>
      <c r="B165" s="2">
        <v>42381</v>
      </c>
      <c r="C165" s="35">
        <f>YEAR(Sales[[#This Row],[ShipDate]])</f>
        <v>2016</v>
      </c>
      <c r="D165" t="s">
        <v>36</v>
      </c>
      <c r="E165" t="s">
        <v>18</v>
      </c>
      <c r="F165" t="s">
        <v>43</v>
      </c>
      <c r="G165" t="s">
        <v>11</v>
      </c>
      <c r="H165" t="s">
        <v>773</v>
      </c>
      <c r="I165" t="s">
        <v>70</v>
      </c>
      <c r="J165" t="s">
        <v>13</v>
      </c>
      <c r="K165" t="s">
        <v>1317</v>
      </c>
      <c r="L165" t="s">
        <v>68</v>
      </c>
      <c r="N165" t="str">
        <f>IF(ISBLANK(Sales[[#This Row],[return]]),"No",Sales[[#This Row],[return]])</f>
        <v>No</v>
      </c>
      <c r="O165" s="2">
        <v>42376</v>
      </c>
      <c r="P165" s="8" t="str">
        <f>TEXT(DAY(Sales[[#This Row],[OrderDate]]),"ddd")</f>
        <v>Sat</v>
      </c>
      <c r="Q165" s="8" t="str">
        <f>TEXT(MONTH(Sales[[#This Row],[ShipDate]])*29,"mmm")</f>
        <v>Jan</v>
      </c>
      <c r="R165">
        <v>875</v>
      </c>
      <c r="S165" t="s">
        <v>3165</v>
      </c>
      <c r="T165" t="s">
        <v>66</v>
      </c>
      <c r="U165">
        <v>77340</v>
      </c>
      <c r="V165" s="1">
        <v>0.6</v>
      </c>
      <c r="W165">
        <v>-54</v>
      </c>
      <c r="X165">
        <v>3</v>
      </c>
      <c r="Y165">
        <v>77</v>
      </c>
      <c r="AD165"/>
    </row>
    <row r="166" spans="1:30" x14ac:dyDescent="0.25">
      <c r="A166" t="s">
        <v>40</v>
      </c>
      <c r="B166" s="2">
        <v>42381</v>
      </c>
      <c r="C166" s="35">
        <f>YEAR(Sales[[#This Row],[ShipDate]])</f>
        <v>2016</v>
      </c>
      <c r="D166" t="s">
        <v>36</v>
      </c>
      <c r="E166" t="s">
        <v>18</v>
      </c>
      <c r="F166" t="s">
        <v>50</v>
      </c>
      <c r="G166" t="s">
        <v>25</v>
      </c>
      <c r="H166" t="s">
        <v>773</v>
      </c>
      <c r="I166" t="s">
        <v>70</v>
      </c>
      <c r="J166" t="s">
        <v>13</v>
      </c>
      <c r="K166" t="s">
        <v>1317</v>
      </c>
      <c r="L166" t="s">
        <v>68</v>
      </c>
      <c r="N166" t="str">
        <f>IF(ISBLANK(Sales[[#This Row],[return]]),"No",Sales[[#This Row],[return]])</f>
        <v>No</v>
      </c>
      <c r="O166" s="2">
        <v>42376</v>
      </c>
      <c r="P166" s="8" t="str">
        <f>TEXT(DAY(Sales[[#This Row],[OrderDate]]),"ddd")</f>
        <v>Sat</v>
      </c>
      <c r="Q166" s="8" t="str">
        <f>TEXT(MONTH(Sales[[#This Row],[ShipDate]])*29,"mmm")</f>
        <v>Jan</v>
      </c>
      <c r="R166">
        <v>47</v>
      </c>
      <c r="S166" t="s">
        <v>3257</v>
      </c>
      <c r="T166" t="s">
        <v>66</v>
      </c>
      <c r="U166">
        <v>77340</v>
      </c>
      <c r="V166" s="1">
        <v>0.8</v>
      </c>
      <c r="W166">
        <v>-18</v>
      </c>
      <c r="X166">
        <v>7</v>
      </c>
      <c r="Y166">
        <v>10</v>
      </c>
      <c r="AD166"/>
    </row>
    <row r="167" spans="1:30" x14ac:dyDescent="0.25">
      <c r="A167" t="s">
        <v>40</v>
      </c>
      <c r="B167" s="2">
        <v>42436</v>
      </c>
      <c r="C167" s="35">
        <f>YEAR(Sales[[#This Row],[ShipDate]])</f>
        <v>2016</v>
      </c>
      <c r="D167" t="s">
        <v>36</v>
      </c>
      <c r="E167" t="s">
        <v>18</v>
      </c>
      <c r="F167" t="s">
        <v>38</v>
      </c>
      <c r="G167" t="s">
        <v>11</v>
      </c>
      <c r="H167" t="s">
        <v>457</v>
      </c>
      <c r="I167" t="s">
        <v>32</v>
      </c>
      <c r="J167" t="s">
        <v>13</v>
      </c>
      <c r="K167" t="s">
        <v>1350</v>
      </c>
      <c r="L167" t="s">
        <v>30</v>
      </c>
      <c r="N167" t="str">
        <f>IF(ISBLANK(Sales[[#This Row],[return]]),"No",Sales[[#This Row],[return]])</f>
        <v>No</v>
      </c>
      <c r="O167" s="2">
        <v>42432</v>
      </c>
      <c r="P167" s="8" t="str">
        <f>TEXT(DAY(Sales[[#This Row],[OrderDate]]),"ddd")</f>
        <v>Tue</v>
      </c>
      <c r="Q167" s="8" t="str">
        <f>TEXT(MONTH(Sales[[#This Row],[ShipDate]])*29,"mmm")</f>
        <v>Mar</v>
      </c>
      <c r="R167">
        <v>313</v>
      </c>
      <c r="S167" t="s">
        <v>1314</v>
      </c>
      <c r="T167" t="s">
        <v>28</v>
      </c>
      <c r="U167">
        <v>92037</v>
      </c>
      <c r="V167" s="1">
        <v>0.2</v>
      </c>
      <c r="W167">
        <v>-23</v>
      </c>
      <c r="X167">
        <v>3</v>
      </c>
      <c r="Y167">
        <v>626</v>
      </c>
      <c r="AD167"/>
    </row>
    <row r="168" spans="1:30" x14ac:dyDescent="0.25">
      <c r="A168" t="s">
        <v>24</v>
      </c>
      <c r="B168" s="2">
        <v>42527</v>
      </c>
      <c r="C168" s="35">
        <f>YEAR(Sales[[#This Row],[ShipDate]])</f>
        <v>2016</v>
      </c>
      <c r="D168" t="s">
        <v>36</v>
      </c>
      <c r="E168" t="s">
        <v>18</v>
      </c>
      <c r="F168" t="s">
        <v>50</v>
      </c>
      <c r="G168" t="s">
        <v>25</v>
      </c>
      <c r="H168" t="s">
        <v>146</v>
      </c>
      <c r="I168" t="s">
        <v>149</v>
      </c>
      <c r="J168" t="s">
        <v>13</v>
      </c>
      <c r="K168" t="s">
        <v>1190</v>
      </c>
      <c r="L168" t="s">
        <v>92</v>
      </c>
      <c r="N168" t="str">
        <f>IF(ISBLANK(Sales[[#This Row],[return]]),"No",Sales[[#This Row],[return]])</f>
        <v>No</v>
      </c>
      <c r="O168" s="2">
        <v>42520</v>
      </c>
      <c r="P168" s="8" t="str">
        <f>TEXT(DAY(Sales[[#This Row],[OrderDate]]),"ddd")</f>
        <v>Mon</v>
      </c>
      <c r="Q168" s="8" t="str">
        <f>TEXT(MONTH(Sales[[#This Row],[ShipDate]])*29,"mmm")</f>
        <v>Jun</v>
      </c>
      <c r="R168">
        <v>1649</v>
      </c>
      <c r="S168" t="s">
        <v>1962</v>
      </c>
      <c r="T168" t="s">
        <v>90</v>
      </c>
      <c r="U168">
        <v>10024</v>
      </c>
      <c r="V168" s="1">
        <v>0.2</v>
      </c>
      <c r="W168">
        <v>26</v>
      </c>
      <c r="X168">
        <v>4</v>
      </c>
      <c r="Y168">
        <v>70</v>
      </c>
      <c r="AD168"/>
    </row>
    <row r="169" spans="1:30" x14ac:dyDescent="0.25">
      <c r="A169" t="s">
        <v>24</v>
      </c>
      <c r="B169" s="2">
        <v>42692</v>
      </c>
      <c r="C169" s="35">
        <f>YEAR(Sales[[#This Row],[ShipDate]])</f>
        <v>2016</v>
      </c>
      <c r="D169" t="s">
        <v>36</v>
      </c>
      <c r="E169" t="s">
        <v>18</v>
      </c>
      <c r="F169" t="s">
        <v>39</v>
      </c>
      <c r="G169" t="s">
        <v>25</v>
      </c>
      <c r="H169" t="s">
        <v>72</v>
      </c>
      <c r="I169" t="s">
        <v>74</v>
      </c>
      <c r="J169" t="s">
        <v>13</v>
      </c>
      <c r="K169" t="s">
        <v>73</v>
      </c>
      <c r="L169" t="s">
        <v>68</v>
      </c>
      <c r="N169" t="str">
        <f>IF(ISBLANK(Sales[[#This Row],[return]]),"No",Sales[[#This Row],[return]])</f>
        <v>No</v>
      </c>
      <c r="O169" s="2">
        <v>42685</v>
      </c>
      <c r="P169" s="8" t="str">
        <f>TEXT(DAY(Sales[[#This Row],[OrderDate]]),"ddd")</f>
        <v>Wed</v>
      </c>
      <c r="Q169" s="8" t="str">
        <f>TEXT(MONTH(Sales[[#This Row],[ShipDate]])*29,"mmm")</f>
        <v>Nov</v>
      </c>
      <c r="R169">
        <v>1526</v>
      </c>
      <c r="S169" t="s">
        <v>3130</v>
      </c>
      <c r="T169" t="s">
        <v>66</v>
      </c>
      <c r="U169">
        <v>53711</v>
      </c>
      <c r="V169" s="1">
        <v>0</v>
      </c>
      <c r="W169">
        <v>13</v>
      </c>
      <c r="X169">
        <v>6</v>
      </c>
      <c r="Y169">
        <v>666</v>
      </c>
      <c r="AD169"/>
    </row>
    <row r="170" spans="1:30" x14ac:dyDescent="0.25">
      <c r="A170" t="s">
        <v>10</v>
      </c>
      <c r="B170" s="2">
        <v>42698</v>
      </c>
      <c r="C170" s="35">
        <f>YEAR(Sales[[#This Row],[ShipDate]])</f>
        <v>2016</v>
      </c>
      <c r="D170" t="s">
        <v>607</v>
      </c>
      <c r="E170" t="s">
        <v>31</v>
      </c>
      <c r="F170" t="s">
        <v>23</v>
      </c>
      <c r="G170" t="s">
        <v>11</v>
      </c>
      <c r="H170" t="s">
        <v>249</v>
      </c>
      <c r="I170" t="s">
        <v>252</v>
      </c>
      <c r="J170" t="s">
        <v>13</v>
      </c>
      <c r="K170" t="s">
        <v>2631</v>
      </c>
      <c r="L170" t="s">
        <v>92</v>
      </c>
      <c r="N170" t="str">
        <f>IF(ISBLANK(Sales[[#This Row],[return]]),"No",Sales[[#This Row],[return]])</f>
        <v>No</v>
      </c>
      <c r="O170" s="2">
        <v>42698</v>
      </c>
      <c r="P170" s="8" t="str">
        <f>TEXT(DAY(Sales[[#This Row],[OrderDate]]),"ddd")</f>
        <v>Tue</v>
      </c>
      <c r="Q170" s="8" t="str">
        <f>TEXT(MONTH(Sales[[#This Row],[ShipDate]])*29,"mmm")</f>
        <v>Nov</v>
      </c>
      <c r="R170">
        <v>752</v>
      </c>
      <c r="S170" t="s">
        <v>3120</v>
      </c>
      <c r="T170" t="s">
        <v>90</v>
      </c>
      <c r="U170">
        <v>43229</v>
      </c>
      <c r="V170" s="1">
        <v>0.3</v>
      </c>
      <c r="W170">
        <v>-35</v>
      </c>
      <c r="X170">
        <v>3</v>
      </c>
      <c r="Y170">
        <v>611</v>
      </c>
      <c r="AD170"/>
    </row>
    <row r="171" spans="1:30" x14ac:dyDescent="0.25">
      <c r="A171" t="s">
        <v>10</v>
      </c>
      <c r="B171" s="2">
        <v>42698</v>
      </c>
      <c r="C171" s="35">
        <f>YEAR(Sales[[#This Row],[ShipDate]])</f>
        <v>2016</v>
      </c>
      <c r="D171" t="s">
        <v>607</v>
      </c>
      <c r="E171" t="s">
        <v>31</v>
      </c>
      <c r="F171" t="s">
        <v>48</v>
      </c>
      <c r="G171" t="s">
        <v>46</v>
      </c>
      <c r="H171" t="s">
        <v>249</v>
      </c>
      <c r="I171" t="s">
        <v>252</v>
      </c>
      <c r="J171" t="s">
        <v>13</v>
      </c>
      <c r="K171" t="s">
        <v>2631</v>
      </c>
      <c r="L171" t="s">
        <v>92</v>
      </c>
      <c r="N171" t="str">
        <f>IF(ISBLANK(Sales[[#This Row],[return]]),"No",Sales[[#This Row],[return]])</f>
        <v>No</v>
      </c>
      <c r="O171" s="2">
        <v>42698</v>
      </c>
      <c r="P171" s="8" t="str">
        <f>TEXT(DAY(Sales[[#This Row],[OrderDate]]),"ddd")</f>
        <v>Tue</v>
      </c>
      <c r="Q171" s="8" t="str">
        <f>TEXT(MONTH(Sales[[#This Row],[ShipDate]])*29,"mmm")</f>
        <v>Nov</v>
      </c>
      <c r="R171">
        <v>1396</v>
      </c>
      <c r="S171" t="s">
        <v>2453</v>
      </c>
      <c r="T171" t="s">
        <v>90</v>
      </c>
      <c r="U171">
        <v>43229</v>
      </c>
      <c r="V171" s="1">
        <v>0.4</v>
      </c>
      <c r="W171">
        <v>-210</v>
      </c>
      <c r="X171">
        <v>5</v>
      </c>
      <c r="Y171">
        <v>1050</v>
      </c>
      <c r="AD171"/>
    </row>
    <row r="172" spans="1:30" x14ac:dyDescent="0.25">
      <c r="A172" t="s">
        <v>10</v>
      </c>
      <c r="B172" s="2">
        <v>42376</v>
      </c>
      <c r="C172" s="35">
        <f>YEAR(Sales[[#This Row],[ShipDate]])</f>
        <v>2016</v>
      </c>
      <c r="D172" t="s">
        <v>113</v>
      </c>
      <c r="E172" t="s">
        <v>31</v>
      </c>
      <c r="F172" t="s">
        <v>45</v>
      </c>
      <c r="G172" t="s">
        <v>25</v>
      </c>
      <c r="H172" t="s">
        <v>1550</v>
      </c>
      <c r="I172" t="s">
        <v>598</v>
      </c>
      <c r="J172" t="s">
        <v>13</v>
      </c>
      <c r="K172" t="s">
        <v>3127</v>
      </c>
      <c r="L172" t="s">
        <v>17</v>
      </c>
      <c r="N172" t="str">
        <f>IF(ISBLANK(Sales[[#This Row],[return]]),"No",Sales[[#This Row],[return]])</f>
        <v>No</v>
      </c>
      <c r="O172" s="2">
        <v>42375</v>
      </c>
      <c r="P172" s="8" t="str">
        <f>TEXT(DAY(Sales[[#This Row],[OrderDate]]),"ddd")</f>
        <v>Fri</v>
      </c>
      <c r="Q172" s="8" t="str">
        <f>TEXT(MONTH(Sales[[#This Row],[ShipDate]])*29,"mmm")</f>
        <v>Jan</v>
      </c>
      <c r="R172">
        <v>522</v>
      </c>
      <c r="S172" t="s">
        <v>594</v>
      </c>
      <c r="T172" t="s">
        <v>15</v>
      </c>
      <c r="U172">
        <v>30605</v>
      </c>
      <c r="V172" s="1">
        <v>0</v>
      </c>
      <c r="W172">
        <v>5</v>
      </c>
      <c r="X172">
        <v>3</v>
      </c>
      <c r="Y172">
        <v>13</v>
      </c>
      <c r="AD172"/>
    </row>
    <row r="173" spans="1:30" x14ac:dyDescent="0.25">
      <c r="A173" t="s">
        <v>24</v>
      </c>
      <c r="B173" s="2">
        <v>42532</v>
      </c>
      <c r="C173" s="35">
        <f>YEAR(Sales[[#This Row],[ShipDate]])</f>
        <v>2016</v>
      </c>
      <c r="D173" t="s">
        <v>19</v>
      </c>
      <c r="E173" t="s">
        <v>18</v>
      </c>
      <c r="F173" t="s">
        <v>38</v>
      </c>
      <c r="G173" t="s">
        <v>11</v>
      </c>
      <c r="H173" t="s">
        <v>230</v>
      </c>
      <c r="I173" t="s">
        <v>120</v>
      </c>
      <c r="J173" t="s">
        <v>13</v>
      </c>
      <c r="K173" t="s">
        <v>1136</v>
      </c>
      <c r="L173" t="s">
        <v>68</v>
      </c>
      <c r="N173" t="str">
        <f>IF(ISBLANK(Sales[[#This Row],[return]]),"No",Sales[[#This Row],[return]])</f>
        <v>No</v>
      </c>
      <c r="O173" s="2">
        <v>42528</v>
      </c>
      <c r="P173" s="8" t="str">
        <f>TEXT(DAY(Sales[[#This Row],[OrderDate]]),"ddd")</f>
        <v>Sat</v>
      </c>
      <c r="Q173" s="8" t="str">
        <f>TEXT(MONTH(Sales[[#This Row],[ShipDate]])*29,"mmm")</f>
        <v>Jun</v>
      </c>
      <c r="R173">
        <v>318</v>
      </c>
      <c r="S173" t="s">
        <v>669</v>
      </c>
      <c r="T173" t="s">
        <v>66</v>
      </c>
      <c r="U173">
        <v>60505</v>
      </c>
      <c r="V173" s="1">
        <v>0.5</v>
      </c>
      <c r="W173">
        <v>-210</v>
      </c>
      <c r="X173">
        <v>3</v>
      </c>
      <c r="Y173">
        <v>269</v>
      </c>
      <c r="AD173"/>
    </row>
    <row r="174" spans="1:30" x14ac:dyDescent="0.25">
      <c r="A174" t="s">
        <v>40</v>
      </c>
      <c r="B174" s="2">
        <v>42734</v>
      </c>
      <c r="C174" s="35">
        <f>YEAR(Sales[[#This Row],[ShipDate]])</f>
        <v>2016</v>
      </c>
      <c r="D174" t="s">
        <v>36</v>
      </c>
      <c r="E174" t="s">
        <v>18</v>
      </c>
      <c r="F174" t="s">
        <v>43</v>
      </c>
      <c r="G174" t="s">
        <v>11</v>
      </c>
      <c r="H174" t="s">
        <v>457</v>
      </c>
      <c r="I174" t="s">
        <v>32</v>
      </c>
      <c r="J174" t="s">
        <v>13</v>
      </c>
      <c r="K174" t="s">
        <v>927</v>
      </c>
      <c r="L174" t="s">
        <v>30</v>
      </c>
      <c r="N174" t="str">
        <f>IF(ISBLANK(Sales[[#This Row],[return]]),"No",Sales[[#This Row],[return]])</f>
        <v>No</v>
      </c>
      <c r="O174" s="2">
        <v>42730</v>
      </c>
      <c r="P174" s="8" t="str">
        <f>TEXT(DAY(Sales[[#This Row],[OrderDate]]),"ddd")</f>
        <v>Thu</v>
      </c>
      <c r="Q174" s="8" t="str">
        <f>TEXT(MONTH(Sales[[#This Row],[ShipDate]])*29,"mmm")</f>
        <v>Dec</v>
      </c>
      <c r="R174">
        <v>587</v>
      </c>
      <c r="S174" t="s">
        <v>1391</v>
      </c>
      <c r="T174" t="s">
        <v>28</v>
      </c>
      <c r="U174">
        <v>92024</v>
      </c>
      <c r="V174" s="1">
        <v>0</v>
      </c>
      <c r="W174">
        <v>1</v>
      </c>
      <c r="X174">
        <v>2</v>
      </c>
      <c r="Y174">
        <v>3</v>
      </c>
      <c r="AD174"/>
    </row>
    <row r="175" spans="1:30" x14ac:dyDescent="0.25">
      <c r="A175" t="s">
        <v>40</v>
      </c>
      <c r="B175" s="2">
        <v>42734</v>
      </c>
      <c r="C175" s="35">
        <f>YEAR(Sales[[#This Row],[ShipDate]])</f>
        <v>2016</v>
      </c>
      <c r="D175" t="s">
        <v>36</v>
      </c>
      <c r="E175" t="s">
        <v>18</v>
      </c>
      <c r="F175" t="s">
        <v>290</v>
      </c>
      <c r="G175" t="s">
        <v>25</v>
      </c>
      <c r="H175" t="s">
        <v>457</v>
      </c>
      <c r="I175" t="s">
        <v>32</v>
      </c>
      <c r="J175" t="s">
        <v>13</v>
      </c>
      <c r="K175" t="s">
        <v>927</v>
      </c>
      <c r="L175" t="s">
        <v>30</v>
      </c>
      <c r="N175" t="str">
        <f>IF(ISBLANK(Sales[[#This Row],[return]]),"No",Sales[[#This Row],[return]])</f>
        <v>No</v>
      </c>
      <c r="O175" s="2">
        <v>42730</v>
      </c>
      <c r="P175" s="8" t="str">
        <f>TEXT(DAY(Sales[[#This Row],[OrderDate]]),"ddd")</f>
        <v>Thu</v>
      </c>
      <c r="Q175" s="8" t="str">
        <f>TEXT(MONTH(Sales[[#This Row],[ShipDate]])*29,"mmm")</f>
        <v>Dec</v>
      </c>
      <c r="R175">
        <v>84</v>
      </c>
      <c r="S175" t="s">
        <v>356</v>
      </c>
      <c r="T175" t="s">
        <v>28</v>
      </c>
      <c r="U175">
        <v>92024</v>
      </c>
      <c r="V175" s="1">
        <v>0</v>
      </c>
      <c r="W175">
        <v>0</v>
      </c>
      <c r="X175">
        <v>3</v>
      </c>
      <c r="Y175">
        <v>12</v>
      </c>
      <c r="AD175"/>
    </row>
    <row r="176" spans="1:30" x14ac:dyDescent="0.25">
      <c r="A176" t="s">
        <v>40</v>
      </c>
      <c r="B176" s="2">
        <v>42714</v>
      </c>
      <c r="C176" s="35">
        <f>YEAR(Sales[[#This Row],[ShipDate]])</f>
        <v>2016</v>
      </c>
      <c r="D176" t="s">
        <v>36</v>
      </c>
      <c r="E176" t="s">
        <v>31</v>
      </c>
      <c r="F176" t="s">
        <v>45</v>
      </c>
      <c r="G176" t="s">
        <v>25</v>
      </c>
      <c r="H176" t="s">
        <v>166</v>
      </c>
      <c r="I176" t="s">
        <v>169</v>
      </c>
      <c r="J176" t="s">
        <v>13</v>
      </c>
      <c r="K176" t="s">
        <v>167</v>
      </c>
      <c r="L176" t="s">
        <v>30</v>
      </c>
      <c r="N176" t="str">
        <f>IF(ISBLANK(Sales[[#This Row],[return]]),"No",Sales[[#This Row],[return]])</f>
        <v>No</v>
      </c>
      <c r="O176" s="2">
        <v>42709</v>
      </c>
      <c r="P176" s="8" t="str">
        <f>TEXT(DAY(Sales[[#This Row],[OrderDate]]),"ddd")</f>
        <v>Thu</v>
      </c>
      <c r="Q176" s="8" t="str">
        <f>TEXT(MONTH(Sales[[#This Row],[ShipDate]])*29,"mmm")</f>
        <v>Dec</v>
      </c>
      <c r="R176">
        <v>886</v>
      </c>
      <c r="S176" t="s">
        <v>168</v>
      </c>
      <c r="T176" t="s">
        <v>28</v>
      </c>
      <c r="U176">
        <v>85234</v>
      </c>
      <c r="V176" s="1">
        <v>0.2</v>
      </c>
      <c r="W176">
        <v>111</v>
      </c>
      <c r="X176">
        <v>8</v>
      </c>
      <c r="Y176">
        <v>1113</v>
      </c>
      <c r="AD176"/>
    </row>
    <row r="177" spans="1:30" x14ac:dyDescent="0.25">
      <c r="A177" t="s">
        <v>40</v>
      </c>
      <c r="B177" s="2">
        <v>42714</v>
      </c>
      <c r="C177" s="35">
        <f>YEAR(Sales[[#This Row],[ShipDate]])</f>
        <v>2016</v>
      </c>
      <c r="D177" t="s">
        <v>36</v>
      </c>
      <c r="E177" t="s">
        <v>31</v>
      </c>
      <c r="F177" t="s">
        <v>48</v>
      </c>
      <c r="G177" t="s">
        <v>46</v>
      </c>
      <c r="H177" t="s">
        <v>166</v>
      </c>
      <c r="I177" t="s">
        <v>169</v>
      </c>
      <c r="J177" t="s">
        <v>13</v>
      </c>
      <c r="K177" t="s">
        <v>167</v>
      </c>
      <c r="L177" t="s">
        <v>30</v>
      </c>
      <c r="N177" t="str">
        <f>IF(ISBLANK(Sales[[#This Row],[return]]),"No",Sales[[#This Row],[return]])</f>
        <v>No</v>
      </c>
      <c r="O177" s="2">
        <v>42709</v>
      </c>
      <c r="P177" s="8" t="str">
        <f>TEXT(DAY(Sales[[#This Row],[OrderDate]]),"ddd")</f>
        <v>Thu</v>
      </c>
      <c r="Q177" s="8" t="str">
        <f>TEXT(MONTH(Sales[[#This Row],[ShipDate]])*29,"mmm")</f>
        <v>Dec</v>
      </c>
      <c r="R177">
        <v>1118</v>
      </c>
      <c r="S177" t="s">
        <v>170</v>
      </c>
      <c r="T177" t="s">
        <v>28</v>
      </c>
      <c r="U177">
        <v>85234</v>
      </c>
      <c r="V177" s="1">
        <v>0.2</v>
      </c>
      <c r="W177">
        <v>63</v>
      </c>
      <c r="X177">
        <v>4</v>
      </c>
      <c r="Y177">
        <v>168</v>
      </c>
      <c r="AD177"/>
    </row>
    <row r="178" spans="1:30" x14ac:dyDescent="0.25">
      <c r="A178" t="s">
        <v>40</v>
      </c>
      <c r="B178" s="2">
        <v>42678</v>
      </c>
      <c r="C178" s="35">
        <f>YEAR(Sales[[#This Row],[ShipDate]])</f>
        <v>2016</v>
      </c>
      <c r="D178" t="s">
        <v>36</v>
      </c>
      <c r="E178" t="s">
        <v>31</v>
      </c>
      <c r="F178" t="s">
        <v>23</v>
      </c>
      <c r="G178" t="s">
        <v>11</v>
      </c>
      <c r="H178" t="s">
        <v>26</v>
      </c>
      <c r="I178" t="s">
        <v>32</v>
      </c>
      <c r="J178" t="s">
        <v>13</v>
      </c>
      <c r="K178" t="s">
        <v>259</v>
      </c>
      <c r="L178" t="s">
        <v>30</v>
      </c>
      <c r="N178" t="str">
        <f>IF(ISBLANK(Sales[[#This Row],[return]]),"No",Sales[[#This Row],[return]])</f>
        <v>No</v>
      </c>
      <c r="O178" s="2">
        <v>42674</v>
      </c>
      <c r="P178" s="8" t="str">
        <f>TEXT(DAY(Sales[[#This Row],[OrderDate]]),"ddd")</f>
        <v>Tue</v>
      </c>
      <c r="Q178" s="8" t="str">
        <f>TEXT(MONTH(Sales[[#This Row],[ShipDate]])*29,"mmm")</f>
        <v>Nov</v>
      </c>
      <c r="R178">
        <v>1179</v>
      </c>
      <c r="S178" t="s">
        <v>1182</v>
      </c>
      <c r="T178" t="s">
        <v>28</v>
      </c>
      <c r="U178">
        <v>90049</v>
      </c>
      <c r="V178" s="1">
        <v>0.2</v>
      </c>
      <c r="W178">
        <v>-9</v>
      </c>
      <c r="X178">
        <v>3</v>
      </c>
      <c r="Y178">
        <v>146</v>
      </c>
      <c r="AD178"/>
    </row>
    <row r="179" spans="1:30" x14ac:dyDescent="0.25">
      <c r="A179" t="s">
        <v>40</v>
      </c>
      <c r="B179" s="2">
        <v>42678</v>
      </c>
      <c r="C179" s="35">
        <f>YEAR(Sales[[#This Row],[ShipDate]])</f>
        <v>2016</v>
      </c>
      <c r="D179" t="s">
        <v>36</v>
      </c>
      <c r="E179" t="s">
        <v>31</v>
      </c>
      <c r="F179" t="s">
        <v>45</v>
      </c>
      <c r="G179" t="s">
        <v>25</v>
      </c>
      <c r="H179" t="s">
        <v>26</v>
      </c>
      <c r="I179" t="s">
        <v>32</v>
      </c>
      <c r="J179" t="s">
        <v>13</v>
      </c>
      <c r="K179" t="s">
        <v>259</v>
      </c>
      <c r="L179" t="s">
        <v>30</v>
      </c>
      <c r="N179" t="str">
        <f>IF(ISBLANK(Sales[[#This Row],[return]]),"No",Sales[[#This Row],[return]])</f>
        <v>No</v>
      </c>
      <c r="O179" s="2">
        <v>42674</v>
      </c>
      <c r="P179" s="8" t="str">
        <f>TEXT(DAY(Sales[[#This Row],[OrderDate]]),"ddd")</f>
        <v>Tue</v>
      </c>
      <c r="Q179" s="8" t="str">
        <f>TEXT(MONTH(Sales[[#This Row],[ShipDate]])*29,"mmm")</f>
        <v>Nov</v>
      </c>
      <c r="R179">
        <v>1140</v>
      </c>
      <c r="S179" t="s">
        <v>1994</v>
      </c>
      <c r="T179" t="s">
        <v>28</v>
      </c>
      <c r="U179">
        <v>90049</v>
      </c>
      <c r="V179" s="1">
        <v>0</v>
      </c>
      <c r="W179">
        <v>4</v>
      </c>
      <c r="X179">
        <v>3</v>
      </c>
      <c r="Y179">
        <v>12</v>
      </c>
      <c r="AD179"/>
    </row>
    <row r="180" spans="1:30" x14ac:dyDescent="0.25">
      <c r="A180" t="s">
        <v>40</v>
      </c>
      <c r="B180" s="2">
        <v>42678</v>
      </c>
      <c r="C180" s="35">
        <f>YEAR(Sales[[#This Row],[ShipDate]])</f>
        <v>2016</v>
      </c>
      <c r="D180" t="s">
        <v>36</v>
      </c>
      <c r="E180" t="s">
        <v>31</v>
      </c>
      <c r="F180" t="s">
        <v>150</v>
      </c>
      <c r="G180" t="s">
        <v>25</v>
      </c>
      <c r="H180" t="s">
        <v>26</v>
      </c>
      <c r="I180" t="s">
        <v>32</v>
      </c>
      <c r="J180" t="s">
        <v>13</v>
      </c>
      <c r="K180" t="s">
        <v>259</v>
      </c>
      <c r="L180" t="s">
        <v>30</v>
      </c>
      <c r="N180" t="str">
        <f>IF(ISBLANK(Sales[[#This Row],[return]]),"No",Sales[[#This Row],[return]])</f>
        <v>No</v>
      </c>
      <c r="O180" s="2">
        <v>42674</v>
      </c>
      <c r="P180" s="8" t="str">
        <f>TEXT(DAY(Sales[[#This Row],[OrderDate]]),"ddd")</f>
        <v>Tue</v>
      </c>
      <c r="Q180" s="8" t="str">
        <f>TEXT(MONTH(Sales[[#This Row],[ShipDate]])*29,"mmm")</f>
        <v>Nov</v>
      </c>
      <c r="R180">
        <v>1507</v>
      </c>
      <c r="S180" t="s">
        <v>281</v>
      </c>
      <c r="T180" t="s">
        <v>28</v>
      </c>
      <c r="U180">
        <v>90049</v>
      </c>
      <c r="V180" s="1">
        <v>0</v>
      </c>
      <c r="W180">
        <v>5</v>
      </c>
      <c r="X180">
        <v>3</v>
      </c>
      <c r="Y180">
        <v>11</v>
      </c>
      <c r="AD180"/>
    </row>
    <row r="181" spans="1:30" x14ac:dyDescent="0.25">
      <c r="A181" t="s">
        <v>40</v>
      </c>
      <c r="B181" s="2">
        <v>42678</v>
      </c>
      <c r="C181" s="35">
        <f>YEAR(Sales[[#This Row],[ShipDate]])</f>
        <v>2016</v>
      </c>
      <c r="D181" t="s">
        <v>36</v>
      </c>
      <c r="E181" t="s">
        <v>31</v>
      </c>
      <c r="F181" t="s">
        <v>39</v>
      </c>
      <c r="G181" t="s">
        <v>25</v>
      </c>
      <c r="H181" t="s">
        <v>26</v>
      </c>
      <c r="I181" t="s">
        <v>32</v>
      </c>
      <c r="J181" t="s">
        <v>13</v>
      </c>
      <c r="K181" t="s">
        <v>259</v>
      </c>
      <c r="L181" t="s">
        <v>30</v>
      </c>
      <c r="N181" t="str">
        <f>IF(ISBLANK(Sales[[#This Row],[return]]),"No",Sales[[#This Row],[return]])</f>
        <v>No</v>
      </c>
      <c r="O181" s="2">
        <v>42674</v>
      </c>
      <c r="P181" s="8" t="str">
        <f>TEXT(DAY(Sales[[#This Row],[OrderDate]]),"ddd")</f>
        <v>Tue</v>
      </c>
      <c r="Q181" s="8" t="str">
        <f>TEXT(MONTH(Sales[[#This Row],[ShipDate]])*29,"mmm")</f>
        <v>Nov</v>
      </c>
      <c r="R181">
        <v>1557</v>
      </c>
      <c r="S181" t="s">
        <v>944</v>
      </c>
      <c r="T181" t="s">
        <v>28</v>
      </c>
      <c r="U181">
        <v>90049</v>
      </c>
      <c r="V181" s="1">
        <v>0</v>
      </c>
      <c r="W181">
        <v>12</v>
      </c>
      <c r="X181">
        <v>4</v>
      </c>
      <c r="Y181">
        <v>406</v>
      </c>
      <c r="AD181"/>
    </row>
    <row r="182" spans="1:30" x14ac:dyDescent="0.25">
      <c r="A182" t="s">
        <v>40</v>
      </c>
      <c r="B182" s="2">
        <v>42678</v>
      </c>
      <c r="C182" s="35">
        <f>YEAR(Sales[[#This Row],[ShipDate]])</f>
        <v>2016</v>
      </c>
      <c r="D182" t="s">
        <v>36</v>
      </c>
      <c r="E182" t="s">
        <v>31</v>
      </c>
      <c r="F182" t="s">
        <v>39</v>
      </c>
      <c r="G182" t="s">
        <v>25</v>
      </c>
      <c r="H182" t="s">
        <v>26</v>
      </c>
      <c r="I182" t="s">
        <v>32</v>
      </c>
      <c r="J182" t="s">
        <v>13</v>
      </c>
      <c r="K182" t="s">
        <v>259</v>
      </c>
      <c r="L182" t="s">
        <v>30</v>
      </c>
      <c r="N182" t="str">
        <f>IF(ISBLANK(Sales[[#This Row],[return]]),"No",Sales[[#This Row],[return]])</f>
        <v>No</v>
      </c>
      <c r="O182" s="2">
        <v>42674</v>
      </c>
      <c r="P182" s="8" t="str">
        <f>TEXT(DAY(Sales[[#This Row],[OrderDate]]),"ddd")</f>
        <v>Tue</v>
      </c>
      <c r="Q182" s="8" t="str">
        <f>TEXT(MONTH(Sales[[#This Row],[ShipDate]])*29,"mmm")</f>
        <v>Nov</v>
      </c>
      <c r="R182">
        <v>985</v>
      </c>
      <c r="S182" t="s">
        <v>1729</v>
      </c>
      <c r="T182" t="s">
        <v>28</v>
      </c>
      <c r="U182">
        <v>90049</v>
      </c>
      <c r="V182" s="1">
        <v>0</v>
      </c>
      <c r="W182">
        <v>21</v>
      </c>
      <c r="X182">
        <v>5</v>
      </c>
      <c r="Y182">
        <v>80</v>
      </c>
      <c r="AD182"/>
    </row>
    <row r="183" spans="1:30" x14ac:dyDescent="0.25">
      <c r="A183" t="s">
        <v>40</v>
      </c>
      <c r="B183" s="2">
        <v>42678</v>
      </c>
      <c r="C183" s="35">
        <f>YEAR(Sales[[#This Row],[ShipDate]])</f>
        <v>2016</v>
      </c>
      <c r="D183" t="s">
        <v>36</v>
      </c>
      <c r="E183" t="s">
        <v>31</v>
      </c>
      <c r="F183" t="s">
        <v>59</v>
      </c>
      <c r="G183" t="s">
        <v>25</v>
      </c>
      <c r="H183" t="s">
        <v>26</v>
      </c>
      <c r="I183" t="s">
        <v>32</v>
      </c>
      <c r="J183" t="s">
        <v>13</v>
      </c>
      <c r="K183" t="s">
        <v>259</v>
      </c>
      <c r="L183" t="s">
        <v>30</v>
      </c>
      <c r="N183" t="str">
        <f>IF(ISBLANK(Sales[[#This Row],[return]]),"No",Sales[[#This Row],[return]])</f>
        <v>No</v>
      </c>
      <c r="O183" s="2">
        <v>42674</v>
      </c>
      <c r="P183" s="8" t="str">
        <f>TEXT(DAY(Sales[[#This Row],[OrderDate]]),"ddd")</f>
        <v>Tue</v>
      </c>
      <c r="Q183" s="8" t="str">
        <f>TEXT(MONTH(Sales[[#This Row],[ShipDate]])*29,"mmm")</f>
        <v>Nov</v>
      </c>
      <c r="R183">
        <v>1749</v>
      </c>
      <c r="S183" t="s">
        <v>1688</v>
      </c>
      <c r="T183" t="s">
        <v>28</v>
      </c>
      <c r="U183">
        <v>90049</v>
      </c>
      <c r="V183" s="1">
        <v>0</v>
      </c>
      <c r="W183">
        <v>30</v>
      </c>
      <c r="X183">
        <v>13</v>
      </c>
      <c r="Y183">
        <v>65</v>
      </c>
      <c r="AD183"/>
    </row>
    <row r="184" spans="1:30" x14ac:dyDescent="0.25">
      <c r="A184" t="s">
        <v>40</v>
      </c>
      <c r="B184" s="2">
        <v>42678</v>
      </c>
      <c r="C184" s="35">
        <f>YEAR(Sales[[#This Row],[ShipDate]])</f>
        <v>2016</v>
      </c>
      <c r="D184" t="s">
        <v>36</v>
      </c>
      <c r="E184" t="s">
        <v>31</v>
      </c>
      <c r="F184" t="s">
        <v>50</v>
      </c>
      <c r="G184" t="s">
        <v>25</v>
      </c>
      <c r="H184" t="s">
        <v>26</v>
      </c>
      <c r="I184" t="s">
        <v>32</v>
      </c>
      <c r="J184" t="s">
        <v>13</v>
      </c>
      <c r="K184" t="s">
        <v>259</v>
      </c>
      <c r="L184" t="s">
        <v>30</v>
      </c>
      <c r="N184" t="str">
        <f>IF(ISBLANK(Sales[[#This Row],[return]]),"No",Sales[[#This Row],[return]])</f>
        <v>No</v>
      </c>
      <c r="O184" s="2">
        <v>42674</v>
      </c>
      <c r="P184" s="8" t="str">
        <f>TEXT(DAY(Sales[[#This Row],[OrderDate]]),"ddd")</f>
        <v>Tue</v>
      </c>
      <c r="Q184" s="8" t="str">
        <f>TEXT(MONTH(Sales[[#This Row],[ShipDate]])*29,"mmm")</f>
        <v>Nov</v>
      </c>
      <c r="R184">
        <v>245</v>
      </c>
      <c r="S184" t="s">
        <v>3258</v>
      </c>
      <c r="T184" t="s">
        <v>28</v>
      </c>
      <c r="U184">
        <v>90049</v>
      </c>
      <c r="V184" s="1">
        <v>0.2</v>
      </c>
      <c r="W184">
        <v>5</v>
      </c>
      <c r="X184">
        <v>2</v>
      </c>
      <c r="Y184">
        <v>16</v>
      </c>
      <c r="AD184"/>
    </row>
    <row r="185" spans="1:30" x14ac:dyDescent="0.25">
      <c r="A185" t="s">
        <v>40</v>
      </c>
      <c r="B185" s="2">
        <v>42678</v>
      </c>
      <c r="C185" s="35">
        <f>YEAR(Sales[[#This Row],[ShipDate]])</f>
        <v>2016</v>
      </c>
      <c r="D185" t="s">
        <v>36</v>
      </c>
      <c r="E185" t="s">
        <v>31</v>
      </c>
      <c r="F185" t="s">
        <v>50</v>
      </c>
      <c r="G185" t="s">
        <v>25</v>
      </c>
      <c r="H185" t="s">
        <v>26</v>
      </c>
      <c r="I185" t="s">
        <v>32</v>
      </c>
      <c r="J185" t="s">
        <v>13</v>
      </c>
      <c r="K185" t="s">
        <v>259</v>
      </c>
      <c r="L185" t="s">
        <v>30</v>
      </c>
      <c r="N185" t="str">
        <f>IF(ISBLANK(Sales[[#This Row],[return]]),"No",Sales[[#This Row],[return]])</f>
        <v>No</v>
      </c>
      <c r="O185" s="2">
        <v>42674</v>
      </c>
      <c r="P185" s="8" t="str">
        <f>TEXT(DAY(Sales[[#This Row],[OrderDate]]),"ddd")</f>
        <v>Tue</v>
      </c>
      <c r="Q185" s="8" t="str">
        <f>TEXT(MONTH(Sales[[#This Row],[ShipDate]])*29,"mmm")</f>
        <v>Nov</v>
      </c>
      <c r="R185">
        <v>664</v>
      </c>
      <c r="S185" t="s">
        <v>1929</v>
      </c>
      <c r="T185" t="s">
        <v>28</v>
      </c>
      <c r="U185">
        <v>90049</v>
      </c>
      <c r="V185" s="1">
        <v>0.2</v>
      </c>
      <c r="W185">
        <v>6</v>
      </c>
      <c r="X185">
        <v>3</v>
      </c>
      <c r="Y185">
        <v>19</v>
      </c>
      <c r="AD185"/>
    </row>
    <row r="186" spans="1:30" x14ac:dyDescent="0.25">
      <c r="A186" t="s">
        <v>40</v>
      </c>
      <c r="B186" s="2">
        <v>42678</v>
      </c>
      <c r="C186" s="35">
        <f>YEAR(Sales[[#This Row],[ShipDate]])</f>
        <v>2016</v>
      </c>
      <c r="D186" t="s">
        <v>36</v>
      </c>
      <c r="E186" t="s">
        <v>31</v>
      </c>
      <c r="F186" t="s">
        <v>99</v>
      </c>
      <c r="G186" t="s">
        <v>46</v>
      </c>
      <c r="H186" t="s">
        <v>26</v>
      </c>
      <c r="I186" t="s">
        <v>32</v>
      </c>
      <c r="J186" t="s">
        <v>13</v>
      </c>
      <c r="K186" t="s">
        <v>259</v>
      </c>
      <c r="L186" t="s">
        <v>30</v>
      </c>
      <c r="N186" t="str">
        <f>IF(ISBLANK(Sales[[#This Row],[return]]),"No",Sales[[#This Row],[return]])</f>
        <v>No</v>
      </c>
      <c r="O186" s="2">
        <v>42674</v>
      </c>
      <c r="P186" s="8" t="str">
        <f>TEXT(DAY(Sales[[#This Row],[OrderDate]]),"ddd")</f>
        <v>Tue</v>
      </c>
      <c r="Q186" s="8" t="str">
        <f>TEXT(MONTH(Sales[[#This Row],[ShipDate]])*29,"mmm")</f>
        <v>Nov</v>
      </c>
      <c r="R186">
        <v>1068</v>
      </c>
      <c r="S186" t="s">
        <v>2548</v>
      </c>
      <c r="T186" t="s">
        <v>28</v>
      </c>
      <c r="U186">
        <v>90049</v>
      </c>
      <c r="V186" s="1">
        <v>0</v>
      </c>
      <c r="W186">
        <v>48</v>
      </c>
      <c r="X186">
        <v>9</v>
      </c>
      <c r="Y186">
        <v>252</v>
      </c>
      <c r="AD186"/>
    </row>
    <row r="187" spans="1:30" x14ac:dyDescent="0.25">
      <c r="A187" t="s">
        <v>40</v>
      </c>
      <c r="B187" s="2">
        <v>42623</v>
      </c>
      <c r="C187" s="35">
        <f>YEAR(Sales[[#This Row],[ShipDate]])</f>
        <v>2016</v>
      </c>
      <c r="D187" t="s">
        <v>36</v>
      </c>
      <c r="E187" t="s">
        <v>18</v>
      </c>
      <c r="F187" t="s">
        <v>39</v>
      </c>
      <c r="G187" t="s">
        <v>25</v>
      </c>
      <c r="H187" t="s">
        <v>1995</v>
      </c>
      <c r="I187" t="s">
        <v>252</v>
      </c>
      <c r="J187" t="s">
        <v>13</v>
      </c>
      <c r="K187" t="s">
        <v>1369</v>
      </c>
      <c r="L187" t="s">
        <v>92</v>
      </c>
      <c r="N187" t="str">
        <f>IF(ISBLANK(Sales[[#This Row],[return]]),"No",Sales[[#This Row],[return]])</f>
        <v>No</v>
      </c>
      <c r="O187" s="2">
        <v>42618</v>
      </c>
      <c r="P187" s="8" t="str">
        <f>TEXT(DAY(Sales[[#This Row],[OrderDate]]),"ddd")</f>
        <v>Thu</v>
      </c>
      <c r="Q187" s="8" t="str">
        <f>TEXT(MONTH(Sales[[#This Row],[ShipDate]])*29,"mmm")</f>
        <v>Sep</v>
      </c>
      <c r="R187">
        <v>543</v>
      </c>
      <c r="S187" t="s">
        <v>960</v>
      </c>
      <c r="T187" t="s">
        <v>90</v>
      </c>
      <c r="U187">
        <v>43402</v>
      </c>
      <c r="V187" s="1">
        <v>0.2</v>
      </c>
      <c r="W187">
        <v>20</v>
      </c>
      <c r="X187">
        <v>2</v>
      </c>
      <c r="Y187">
        <v>264</v>
      </c>
      <c r="AD187"/>
    </row>
    <row r="188" spans="1:30" x14ac:dyDescent="0.25">
      <c r="A188" t="s">
        <v>10</v>
      </c>
      <c r="B188" s="2">
        <v>42606</v>
      </c>
      <c r="C188" s="35">
        <f>YEAR(Sales[[#This Row],[ShipDate]])</f>
        <v>2016</v>
      </c>
      <c r="D188" t="s">
        <v>607</v>
      </c>
      <c r="E188" t="s">
        <v>31</v>
      </c>
      <c r="F188" t="s">
        <v>50</v>
      </c>
      <c r="G188" t="s">
        <v>25</v>
      </c>
      <c r="H188" t="s">
        <v>2788</v>
      </c>
      <c r="I188" t="s">
        <v>812</v>
      </c>
      <c r="J188" t="s">
        <v>13</v>
      </c>
      <c r="K188" t="s">
        <v>2725</v>
      </c>
      <c r="L188" t="s">
        <v>30</v>
      </c>
      <c r="N188" t="str">
        <f>IF(ISBLANK(Sales[[#This Row],[return]]),"No",Sales[[#This Row],[return]])</f>
        <v>No</v>
      </c>
      <c r="O188" s="2">
        <v>42606</v>
      </c>
      <c r="P188" s="8" t="str">
        <f>TEXT(DAY(Sales[[#This Row],[OrderDate]]),"ddd")</f>
        <v>Tue</v>
      </c>
      <c r="Q188" s="8" t="str">
        <f>TEXT(MONTH(Sales[[#This Row],[ShipDate]])*29,"mmm")</f>
        <v>Aug</v>
      </c>
      <c r="R188">
        <v>1458</v>
      </c>
      <c r="S188" t="s">
        <v>3235</v>
      </c>
      <c r="T188" t="s">
        <v>28</v>
      </c>
      <c r="U188">
        <v>59102</v>
      </c>
      <c r="V188" s="1">
        <v>0.2</v>
      </c>
      <c r="W188">
        <v>3</v>
      </c>
      <c r="X188">
        <v>2</v>
      </c>
      <c r="Y188">
        <v>8</v>
      </c>
      <c r="AD188"/>
    </row>
    <row r="189" spans="1:30" x14ac:dyDescent="0.25">
      <c r="A189" t="s">
        <v>24</v>
      </c>
      <c r="B189" s="2">
        <v>42712</v>
      </c>
      <c r="C189" s="35">
        <f>YEAR(Sales[[#This Row],[ShipDate]])</f>
        <v>2016</v>
      </c>
      <c r="D189" t="s">
        <v>113</v>
      </c>
      <c r="E189" t="s">
        <v>31</v>
      </c>
      <c r="F189" t="s">
        <v>39</v>
      </c>
      <c r="G189" t="s">
        <v>25</v>
      </c>
      <c r="H189" t="s">
        <v>26</v>
      </c>
      <c r="I189" t="s">
        <v>32</v>
      </c>
      <c r="J189" t="s">
        <v>13</v>
      </c>
      <c r="K189" t="s">
        <v>1033</v>
      </c>
      <c r="L189" t="s">
        <v>30</v>
      </c>
      <c r="N189" t="str">
        <f>IF(ISBLANK(Sales[[#This Row],[return]]),"No",Sales[[#This Row],[return]])</f>
        <v>No</v>
      </c>
      <c r="O189" s="2">
        <v>42710</v>
      </c>
      <c r="P189" s="8" t="str">
        <f>TEXT(DAY(Sales[[#This Row],[OrderDate]]),"ddd")</f>
        <v>Fri</v>
      </c>
      <c r="Q189" s="8" t="str">
        <f>TEXT(MONTH(Sales[[#This Row],[ShipDate]])*29,"mmm")</f>
        <v>Dec</v>
      </c>
      <c r="R189">
        <v>1498</v>
      </c>
      <c r="S189" t="s">
        <v>2062</v>
      </c>
      <c r="T189" t="s">
        <v>28</v>
      </c>
      <c r="U189">
        <v>90008</v>
      </c>
      <c r="V189" s="1">
        <v>0</v>
      </c>
      <c r="W189">
        <v>328</v>
      </c>
      <c r="X189">
        <v>7</v>
      </c>
      <c r="Y189">
        <v>1261</v>
      </c>
      <c r="AD189"/>
    </row>
    <row r="190" spans="1:30" x14ac:dyDescent="0.25">
      <c r="A190" t="s">
        <v>40</v>
      </c>
      <c r="B190" s="2">
        <v>42737</v>
      </c>
      <c r="C190" s="35">
        <f>YEAR(Sales[[#This Row],[ShipDate]])</f>
        <v>2017</v>
      </c>
      <c r="D190" t="s">
        <v>36</v>
      </c>
      <c r="E190" t="s">
        <v>18</v>
      </c>
      <c r="F190" t="s">
        <v>39</v>
      </c>
      <c r="G190" t="s">
        <v>25</v>
      </c>
      <c r="H190" t="s">
        <v>1074</v>
      </c>
      <c r="I190" t="s">
        <v>129</v>
      </c>
      <c r="J190" t="s">
        <v>13</v>
      </c>
      <c r="K190" t="s">
        <v>1075</v>
      </c>
      <c r="L190" t="s">
        <v>68</v>
      </c>
      <c r="N190" t="str">
        <f>IF(ISBLANK(Sales[[#This Row],[return]]),"No",Sales[[#This Row],[return]])</f>
        <v>No</v>
      </c>
      <c r="O190" s="2">
        <v>42733</v>
      </c>
      <c r="P190" s="8" t="str">
        <f>TEXT(DAY(Sales[[#This Row],[OrderDate]]),"ddd")</f>
        <v>Sun</v>
      </c>
      <c r="Q190" s="8" t="str">
        <f>TEXT(MONTH(Sales[[#This Row],[ShipDate]])*29,"mmm")</f>
        <v>Jan</v>
      </c>
      <c r="R190">
        <v>1339</v>
      </c>
      <c r="S190" t="s">
        <v>1012</v>
      </c>
      <c r="T190" t="s">
        <v>66</v>
      </c>
      <c r="U190">
        <v>55016</v>
      </c>
      <c r="V190" s="1">
        <v>0</v>
      </c>
      <c r="W190">
        <v>7</v>
      </c>
      <c r="X190">
        <v>2</v>
      </c>
      <c r="Y190">
        <v>25</v>
      </c>
      <c r="AD190"/>
    </row>
    <row r="191" spans="1:30" x14ac:dyDescent="0.25">
      <c r="A191" t="s">
        <v>40</v>
      </c>
      <c r="B191" s="2">
        <v>42737</v>
      </c>
      <c r="C191" s="35">
        <f>YEAR(Sales[[#This Row],[ShipDate]])</f>
        <v>2017</v>
      </c>
      <c r="D191" t="s">
        <v>36</v>
      </c>
      <c r="E191" t="s">
        <v>18</v>
      </c>
      <c r="F191" t="s">
        <v>99</v>
      </c>
      <c r="G191" t="s">
        <v>46</v>
      </c>
      <c r="H191" t="s">
        <v>1074</v>
      </c>
      <c r="I191" t="s">
        <v>129</v>
      </c>
      <c r="J191" t="s">
        <v>13</v>
      </c>
      <c r="K191" t="s">
        <v>1075</v>
      </c>
      <c r="L191" t="s">
        <v>68</v>
      </c>
      <c r="N191" t="str">
        <f>IF(ISBLANK(Sales[[#This Row],[return]]),"No",Sales[[#This Row],[return]])</f>
        <v>No</v>
      </c>
      <c r="O191" s="2">
        <v>42733</v>
      </c>
      <c r="P191" s="8" t="str">
        <f>TEXT(DAY(Sales[[#This Row],[OrderDate]]),"ddd")</f>
        <v>Sun</v>
      </c>
      <c r="Q191" s="8" t="str">
        <f>TEXT(MONTH(Sales[[#This Row],[ShipDate]])*29,"mmm")</f>
        <v>Jan</v>
      </c>
      <c r="R191">
        <v>915</v>
      </c>
      <c r="S191" t="s">
        <v>945</v>
      </c>
      <c r="T191" t="s">
        <v>66</v>
      </c>
      <c r="U191">
        <v>55016</v>
      </c>
      <c r="V191" s="1">
        <v>0</v>
      </c>
      <c r="W191">
        <v>48</v>
      </c>
      <c r="X191">
        <v>4</v>
      </c>
      <c r="Y191">
        <v>120</v>
      </c>
      <c r="AD191"/>
    </row>
    <row r="192" spans="1:30" x14ac:dyDescent="0.25">
      <c r="A192" t="s">
        <v>10</v>
      </c>
      <c r="B192" s="2">
        <v>42510</v>
      </c>
      <c r="C192" s="35">
        <f>YEAR(Sales[[#This Row],[ShipDate]])</f>
        <v>2016</v>
      </c>
      <c r="D192" t="s">
        <v>36</v>
      </c>
      <c r="E192" t="s">
        <v>31</v>
      </c>
      <c r="F192" t="s">
        <v>43</v>
      </c>
      <c r="G192" t="s">
        <v>11</v>
      </c>
      <c r="H192" t="s">
        <v>543</v>
      </c>
      <c r="I192" t="s">
        <v>37</v>
      </c>
      <c r="J192" t="s">
        <v>13</v>
      </c>
      <c r="K192" t="s">
        <v>1086</v>
      </c>
      <c r="L192" t="s">
        <v>17</v>
      </c>
      <c r="N192" t="str">
        <f>IF(ISBLANK(Sales[[#This Row],[return]]),"No",Sales[[#This Row],[return]])</f>
        <v>No</v>
      </c>
      <c r="O192" s="2">
        <v>42504</v>
      </c>
      <c r="P192" s="8" t="str">
        <f>TEXT(DAY(Sales[[#This Row],[OrderDate]]),"ddd")</f>
        <v>Sat</v>
      </c>
      <c r="Q192" s="8" t="str">
        <f>TEXT(MONTH(Sales[[#This Row],[ShipDate]])*29,"mmm")</f>
        <v>May</v>
      </c>
      <c r="R192">
        <v>596</v>
      </c>
      <c r="S192" t="s">
        <v>1087</v>
      </c>
      <c r="T192" t="s">
        <v>15</v>
      </c>
      <c r="U192">
        <v>33710</v>
      </c>
      <c r="V192" s="1">
        <v>0.2</v>
      </c>
      <c r="W192">
        <v>23</v>
      </c>
      <c r="X192">
        <v>2</v>
      </c>
      <c r="Y192">
        <v>311</v>
      </c>
      <c r="AD192"/>
    </row>
    <row r="193" spans="1:30" x14ac:dyDescent="0.25">
      <c r="A193" t="s">
        <v>10</v>
      </c>
      <c r="B193" s="2">
        <v>42621</v>
      </c>
      <c r="C193" s="35">
        <f>YEAR(Sales[[#This Row],[ShipDate]])</f>
        <v>2016</v>
      </c>
      <c r="D193" t="s">
        <v>36</v>
      </c>
      <c r="E193" t="s">
        <v>18</v>
      </c>
      <c r="F193" t="s">
        <v>99</v>
      </c>
      <c r="G193" t="s">
        <v>46</v>
      </c>
      <c r="H193" t="s">
        <v>1476</v>
      </c>
      <c r="I193" t="s">
        <v>120</v>
      </c>
      <c r="J193" t="s">
        <v>13</v>
      </c>
      <c r="K193" t="s">
        <v>1370</v>
      </c>
      <c r="L193" t="s">
        <v>68</v>
      </c>
      <c r="N193" t="str">
        <f>IF(ISBLANK(Sales[[#This Row],[return]]),"No",Sales[[#This Row],[return]])</f>
        <v>No</v>
      </c>
      <c r="O193" s="2">
        <v>42615</v>
      </c>
      <c r="P193" s="8" t="str">
        <f>TEXT(DAY(Sales[[#This Row],[OrderDate]]),"ddd")</f>
        <v>Mon</v>
      </c>
      <c r="Q193" s="8" t="str">
        <f>TEXT(MONTH(Sales[[#This Row],[ShipDate]])*29,"mmm")</f>
        <v>Sep</v>
      </c>
      <c r="R193">
        <v>1014</v>
      </c>
      <c r="S193" t="s">
        <v>242</v>
      </c>
      <c r="T193" t="s">
        <v>66</v>
      </c>
      <c r="U193">
        <v>60089</v>
      </c>
      <c r="V193" s="1">
        <v>0.2</v>
      </c>
      <c r="W193">
        <v>95</v>
      </c>
      <c r="X193">
        <v>7</v>
      </c>
      <c r="Y193">
        <v>476</v>
      </c>
      <c r="AD193"/>
    </row>
    <row r="194" spans="1:30" x14ac:dyDescent="0.25">
      <c r="A194" t="s">
        <v>10</v>
      </c>
      <c r="B194" s="2">
        <v>42562</v>
      </c>
      <c r="C194" s="35">
        <f>YEAR(Sales[[#This Row],[ShipDate]])</f>
        <v>2016</v>
      </c>
      <c r="D194" t="s">
        <v>36</v>
      </c>
      <c r="E194" t="s">
        <v>69</v>
      </c>
      <c r="F194" t="s">
        <v>50</v>
      </c>
      <c r="G194" t="s">
        <v>25</v>
      </c>
      <c r="H194" t="s">
        <v>26</v>
      </c>
      <c r="I194" t="s">
        <v>32</v>
      </c>
      <c r="J194" t="s">
        <v>13</v>
      </c>
      <c r="K194" t="s">
        <v>2900</v>
      </c>
      <c r="L194" t="s">
        <v>30</v>
      </c>
      <c r="N194" t="str">
        <f>IF(ISBLANK(Sales[[#This Row],[return]]),"No",Sales[[#This Row],[return]])</f>
        <v>No</v>
      </c>
      <c r="O194" s="2">
        <v>42556</v>
      </c>
      <c r="P194" s="8" t="str">
        <f>TEXT(DAY(Sales[[#This Row],[OrderDate]]),"ddd")</f>
        <v>Thu</v>
      </c>
      <c r="Q194" s="8" t="str">
        <f>TEXT(MONTH(Sales[[#This Row],[ShipDate]])*29,"mmm")</f>
        <v>Jul</v>
      </c>
      <c r="R194">
        <v>1609</v>
      </c>
      <c r="S194" t="s">
        <v>792</v>
      </c>
      <c r="T194" t="s">
        <v>28</v>
      </c>
      <c r="U194">
        <v>90004</v>
      </c>
      <c r="V194" s="1">
        <v>0.2</v>
      </c>
      <c r="W194">
        <v>68</v>
      </c>
      <c r="X194">
        <v>6</v>
      </c>
      <c r="Y194">
        <v>181</v>
      </c>
      <c r="AD194"/>
    </row>
    <row r="195" spans="1:30" x14ac:dyDescent="0.25">
      <c r="A195" t="s">
        <v>40</v>
      </c>
      <c r="B195" s="2">
        <v>42646</v>
      </c>
      <c r="C195" s="35">
        <f>YEAR(Sales[[#This Row],[ShipDate]])</f>
        <v>2016</v>
      </c>
      <c r="D195" t="s">
        <v>36</v>
      </c>
      <c r="E195" t="s">
        <v>31</v>
      </c>
      <c r="F195" t="s">
        <v>39</v>
      </c>
      <c r="G195" t="s">
        <v>25</v>
      </c>
      <c r="H195" t="s">
        <v>686</v>
      </c>
      <c r="I195" t="s">
        <v>585</v>
      </c>
      <c r="J195" t="s">
        <v>13</v>
      </c>
      <c r="K195" t="s">
        <v>2737</v>
      </c>
      <c r="L195" t="s">
        <v>92</v>
      </c>
      <c r="N195" t="str">
        <f>IF(ISBLANK(Sales[[#This Row],[return]]),"No",Sales[[#This Row],[return]])</f>
        <v>No</v>
      </c>
      <c r="O195" s="2">
        <v>42641</v>
      </c>
      <c r="P195" s="8" t="str">
        <f>TEXT(DAY(Sales[[#This Row],[OrderDate]]),"ddd")</f>
        <v>Sat</v>
      </c>
      <c r="Q195" s="8" t="str">
        <f>TEXT(MONTH(Sales[[#This Row],[ShipDate]])*29,"mmm")</f>
        <v>Oct</v>
      </c>
      <c r="R195">
        <v>502</v>
      </c>
      <c r="S195" t="s">
        <v>757</v>
      </c>
      <c r="T195" t="s">
        <v>90</v>
      </c>
      <c r="U195">
        <v>1841</v>
      </c>
      <c r="V195" s="1">
        <v>0</v>
      </c>
      <c r="W195">
        <v>12</v>
      </c>
      <c r="X195">
        <v>3</v>
      </c>
      <c r="Y195">
        <v>46</v>
      </c>
      <c r="AD195"/>
    </row>
    <row r="196" spans="1:30" x14ac:dyDescent="0.25">
      <c r="A196" t="s">
        <v>40</v>
      </c>
      <c r="B196" s="2">
        <v>42408</v>
      </c>
      <c r="C196" s="35">
        <f>YEAR(Sales[[#This Row],[ShipDate]])</f>
        <v>2016</v>
      </c>
      <c r="D196" t="s">
        <v>36</v>
      </c>
      <c r="E196" t="s">
        <v>69</v>
      </c>
      <c r="F196" t="s">
        <v>59</v>
      </c>
      <c r="G196" t="s">
        <v>25</v>
      </c>
      <c r="H196" t="s">
        <v>457</v>
      </c>
      <c r="I196" t="s">
        <v>32</v>
      </c>
      <c r="J196" t="s">
        <v>13</v>
      </c>
      <c r="K196" t="s">
        <v>2923</v>
      </c>
      <c r="L196" t="s">
        <v>30</v>
      </c>
      <c r="N196" t="str">
        <f>IF(ISBLANK(Sales[[#This Row],[return]]),"No",Sales[[#This Row],[return]])</f>
        <v>No</v>
      </c>
      <c r="O196" s="2">
        <v>42404</v>
      </c>
      <c r="P196" s="8" t="str">
        <f>TEXT(DAY(Sales[[#This Row],[OrderDate]]),"ddd")</f>
        <v>Wed</v>
      </c>
      <c r="Q196" s="8" t="str">
        <f>TEXT(MONTH(Sales[[#This Row],[ShipDate]])*29,"mmm")</f>
        <v>Feb</v>
      </c>
      <c r="R196">
        <v>1087</v>
      </c>
      <c r="S196" t="s">
        <v>3274</v>
      </c>
      <c r="T196" t="s">
        <v>28</v>
      </c>
      <c r="U196">
        <v>92024</v>
      </c>
      <c r="V196" s="1">
        <v>0</v>
      </c>
      <c r="W196">
        <v>16</v>
      </c>
      <c r="X196">
        <v>4</v>
      </c>
      <c r="Y196">
        <v>34</v>
      </c>
      <c r="AD196"/>
    </row>
    <row r="197" spans="1:30" x14ac:dyDescent="0.25">
      <c r="A197" t="s">
        <v>40</v>
      </c>
      <c r="B197" s="2">
        <v>42408</v>
      </c>
      <c r="C197" s="35">
        <f>YEAR(Sales[[#This Row],[ShipDate]])</f>
        <v>2016</v>
      </c>
      <c r="D197" t="s">
        <v>36</v>
      </c>
      <c r="E197" t="s">
        <v>69</v>
      </c>
      <c r="F197" t="s">
        <v>50</v>
      </c>
      <c r="G197" t="s">
        <v>25</v>
      </c>
      <c r="H197" t="s">
        <v>457</v>
      </c>
      <c r="I197" t="s">
        <v>32</v>
      </c>
      <c r="J197" t="s">
        <v>13</v>
      </c>
      <c r="K197" t="s">
        <v>2923</v>
      </c>
      <c r="L197" t="s">
        <v>30</v>
      </c>
      <c r="N197" t="str">
        <f>IF(ISBLANK(Sales[[#This Row],[return]]),"No",Sales[[#This Row],[return]])</f>
        <v>No</v>
      </c>
      <c r="O197" s="2">
        <v>42404</v>
      </c>
      <c r="P197" s="8" t="str">
        <f>TEXT(DAY(Sales[[#This Row],[OrderDate]]),"ddd")</f>
        <v>Wed</v>
      </c>
      <c r="Q197" s="8" t="str">
        <f>TEXT(MONTH(Sales[[#This Row],[ShipDate]])*29,"mmm")</f>
        <v>Feb</v>
      </c>
      <c r="R197">
        <v>706</v>
      </c>
      <c r="S197" t="s">
        <v>2225</v>
      </c>
      <c r="T197" t="s">
        <v>28</v>
      </c>
      <c r="U197">
        <v>92024</v>
      </c>
      <c r="V197" s="1">
        <v>0.2</v>
      </c>
      <c r="W197">
        <v>29</v>
      </c>
      <c r="X197">
        <v>3</v>
      </c>
      <c r="Y197">
        <v>83</v>
      </c>
      <c r="AD197"/>
    </row>
    <row r="198" spans="1:30" x14ac:dyDescent="0.25">
      <c r="A198" t="s">
        <v>40</v>
      </c>
      <c r="B198" s="2">
        <v>42612</v>
      </c>
      <c r="C198" s="35">
        <f>YEAR(Sales[[#This Row],[ShipDate]])</f>
        <v>2016</v>
      </c>
      <c r="D198" t="s">
        <v>36</v>
      </c>
      <c r="E198" t="s">
        <v>31</v>
      </c>
      <c r="F198" t="s">
        <v>50</v>
      </c>
      <c r="G198" t="s">
        <v>25</v>
      </c>
      <c r="H198" t="s">
        <v>249</v>
      </c>
      <c r="I198" t="s">
        <v>252</v>
      </c>
      <c r="J198" t="s">
        <v>13</v>
      </c>
      <c r="K198" t="s">
        <v>167</v>
      </c>
      <c r="L198" t="s">
        <v>92</v>
      </c>
      <c r="N198" t="str">
        <f>IF(ISBLANK(Sales[[#This Row],[return]]),"No",Sales[[#This Row],[return]])</f>
        <v>No</v>
      </c>
      <c r="O198" s="2">
        <v>42607</v>
      </c>
      <c r="P198" s="8" t="str">
        <f>TEXT(DAY(Sales[[#This Row],[OrderDate]]),"ddd")</f>
        <v>Wed</v>
      </c>
      <c r="Q198" s="8" t="str">
        <f>TEXT(MONTH(Sales[[#This Row],[ShipDate]])*29,"mmm")</f>
        <v>Aug</v>
      </c>
      <c r="R198">
        <v>928</v>
      </c>
      <c r="S198" t="s">
        <v>2162</v>
      </c>
      <c r="T198" t="s">
        <v>90</v>
      </c>
      <c r="U198">
        <v>43229</v>
      </c>
      <c r="V198" s="1">
        <v>0.7</v>
      </c>
      <c r="W198">
        <v>-2</v>
      </c>
      <c r="X198">
        <v>3</v>
      </c>
      <c r="Y198">
        <v>3</v>
      </c>
      <c r="AD198"/>
    </row>
    <row r="199" spans="1:30" x14ac:dyDescent="0.25">
      <c r="A199" t="s">
        <v>40</v>
      </c>
      <c r="B199" s="2">
        <v>42612</v>
      </c>
      <c r="C199" s="35">
        <f>YEAR(Sales[[#This Row],[ShipDate]])</f>
        <v>2016</v>
      </c>
      <c r="D199" t="s">
        <v>36</v>
      </c>
      <c r="E199" t="s">
        <v>31</v>
      </c>
      <c r="F199" t="s">
        <v>50</v>
      </c>
      <c r="G199" t="s">
        <v>25</v>
      </c>
      <c r="H199" t="s">
        <v>249</v>
      </c>
      <c r="I199" t="s">
        <v>252</v>
      </c>
      <c r="J199" t="s">
        <v>13</v>
      </c>
      <c r="K199" t="s">
        <v>167</v>
      </c>
      <c r="L199" t="s">
        <v>92</v>
      </c>
      <c r="N199" t="str">
        <f>IF(ISBLANK(Sales[[#This Row],[return]]),"No",Sales[[#This Row],[return]])</f>
        <v>No</v>
      </c>
      <c r="O199" s="2">
        <v>42607</v>
      </c>
      <c r="P199" s="8" t="str">
        <f>TEXT(DAY(Sales[[#This Row],[OrderDate]]),"ddd")</f>
        <v>Wed</v>
      </c>
      <c r="Q199" s="8" t="str">
        <f>TEXT(MONTH(Sales[[#This Row],[ShipDate]])*29,"mmm")</f>
        <v>Aug</v>
      </c>
      <c r="R199">
        <v>1636</v>
      </c>
      <c r="S199" t="s">
        <v>570</v>
      </c>
      <c r="T199" t="s">
        <v>90</v>
      </c>
      <c r="U199">
        <v>43229</v>
      </c>
      <c r="V199" s="1">
        <v>0.7</v>
      </c>
      <c r="W199">
        <v>-5</v>
      </c>
      <c r="X199">
        <v>4</v>
      </c>
      <c r="Y199">
        <v>7</v>
      </c>
      <c r="AD199"/>
    </row>
    <row r="200" spans="1:30" x14ac:dyDescent="0.25">
      <c r="A200" t="s">
        <v>40</v>
      </c>
      <c r="B200" s="2">
        <v>42612</v>
      </c>
      <c r="C200" s="35">
        <f>YEAR(Sales[[#This Row],[ShipDate]])</f>
        <v>2016</v>
      </c>
      <c r="D200" t="s">
        <v>36</v>
      </c>
      <c r="E200" t="s">
        <v>31</v>
      </c>
      <c r="F200" t="s">
        <v>50</v>
      </c>
      <c r="G200" t="s">
        <v>25</v>
      </c>
      <c r="H200" t="s">
        <v>249</v>
      </c>
      <c r="I200" t="s">
        <v>252</v>
      </c>
      <c r="J200" t="s">
        <v>13</v>
      </c>
      <c r="K200" t="s">
        <v>167</v>
      </c>
      <c r="L200" t="s">
        <v>92</v>
      </c>
      <c r="N200" t="str">
        <f>IF(ISBLANK(Sales[[#This Row],[return]]),"No",Sales[[#This Row],[return]])</f>
        <v>No</v>
      </c>
      <c r="O200" s="2">
        <v>42607</v>
      </c>
      <c r="P200" s="8" t="str">
        <f>TEXT(DAY(Sales[[#This Row],[OrderDate]]),"ddd")</f>
        <v>Wed</v>
      </c>
      <c r="Q200" s="8" t="str">
        <f>TEXT(MONTH(Sales[[#This Row],[ShipDate]])*29,"mmm")</f>
        <v>Aug</v>
      </c>
      <c r="R200">
        <v>414</v>
      </c>
      <c r="S200" t="s">
        <v>935</v>
      </c>
      <c r="T200" t="s">
        <v>90</v>
      </c>
      <c r="U200">
        <v>43229</v>
      </c>
      <c r="V200" s="1">
        <v>0.7</v>
      </c>
      <c r="W200">
        <v>-17</v>
      </c>
      <c r="X200">
        <v>8</v>
      </c>
      <c r="Y200">
        <v>21</v>
      </c>
      <c r="AD200"/>
    </row>
    <row r="201" spans="1:30" x14ac:dyDescent="0.25">
      <c r="A201" t="s">
        <v>40</v>
      </c>
      <c r="B201" s="2">
        <v>42680</v>
      </c>
      <c r="C201" s="35">
        <f>YEAR(Sales[[#This Row],[ShipDate]])</f>
        <v>2016</v>
      </c>
      <c r="D201" t="s">
        <v>36</v>
      </c>
      <c r="E201" t="s">
        <v>18</v>
      </c>
      <c r="F201" t="s">
        <v>43</v>
      </c>
      <c r="G201" t="s">
        <v>11</v>
      </c>
      <c r="H201" t="s">
        <v>146</v>
      </c>
      <c r="I201" t="s">
        <v>149</v>
      </c>
      <c r="J201" t="s">
        <v>13</v>
      </c>
      <c r="K201" t="s">
        <v>1514</v>
      </c>
      <c r="L201" t="s">
        <v>92</v>
      </c>
      <c r="N201" t="str">
        <f>IF(ISBLANK(Sales[[#This Row],[return]]),"No",Sales[[#This Row],[return]])</f>
        <v>No</v>
      </c>
      <c r="O201" s="2">
        <v>42676</v>
      </c>
      <c r="P201" s="8" t="str">
        <f>TEXT(DAY(Sales[[#This Row],[OrderDate]]),"ddd")</f>
        <v>Mon</v>
      </c>
      <c r="Q201" s="8" t="str">
        <f>TEXT(MONTH(Sales[[#This Row],[ShipDate]])*29,"mmm")</f>
        <v>Nov</v>
      </c>
      <c r="R201">
        <v>1563</v>
      </c>
      <c r="S201" t="s">
        <v>1338</v>
      </c>
      <c r="T201" t="s">
        <v>90</v>
      </c>
      <c r="U201">
        <v>10024</v>
      </c>
      <c r="V201" s="1">
        <v>0</v>
      </c>
      <c r="W201">
        <v>24</v>
      </c>
      <c r="X201">
        <v>6</v>
      </c>
      <c r="Y201">
        <v>89</v>
      </c>
      <c r="AD201"/>
    </row>
    <row r="202" spans="1:30" x14ac:dyDescent="0.25">
      <c r="A202" t="s">
        <v>40</v>
      </c>
      <c r="B202" s="2">
        <v>42680</v>
      </c>
      <c r="C202" s="35">
        <f>YEAR(Sales[[#This Row],[ShipDate]])</f>
        <v>2016</v>
      </c>
      <c r="D202" t="s">
        <v>36</v>
      </c>
      <c r="E202" t="s">
        <v>18</v>
      </c>
      <c r="F202" t="s">
        <v>33</v>
      </c>
      <c r="G202" t="s">
        <v>25</v>
      </c>
      <c r="H202" t="s">
        <v>146</v>
      </c>
      <c r="I202" t="s">
        <v>149</v>
      </c>
      <c r="J202" t="s">
        <v>13</v>
      </c>
      <c r="K202" t="s">
        <v>1514</v>
      </c>
      <c r="L202" t="s">
        <v>92</v>
      </c>
      <c r="N202" t="str">
        <f>IF(ISBLANK(Sales[[#This Row],[return]]),"No",Sales[[#This Row],[return]])</f>
        <v>No</v>
      </c>
      <c r="O202" s="2">
        <v>42676</v>
      </c>
      <c r="P202" s="8" t="str">
        <f>TEXT(DAY(Sales[[#This Row],[OrderDate]]),"ddd")</f>
        <v>Mon</v>
      </c>
      <c r="Q202" s="8" t="str">
        <f>TEXT(MONTH(Sales[[#This Row],[ShipDate]])*29,"mmm")</f>
        <v>Nov</v>
      </c>
      <c r="R202">
        <v>208</v>
      </c>
      <c r="S202" t="s">
        <v>1745</v>
      </c>
      <c r="T202" t="s">
        <v>90</v>
      </c>
      <c r="U202">
        <v>10024</v>
      </c>
      <c r="V202" s="1">
        <v>0</v>
      </c>
      <c r="W202">
        <v>16</v>
      </c>
      <c r="X202">
        <v>7</v>
      </c>
      <c r="Y202">
        <v>35</v>
      </c>
      <c r="AD202"/>
    </row>
    <row r="203" spans="1:30" x14ac:dyDescent="0.25">
      <c r="A203" t="s">
        <v>10</v>
      </c>
      <c r="B203" s="2">
        <v>42437</v>
      </c>
      <c r="C203" s="35">
        <f>YEAR(Sales[[#This Row],[ShipDate]])</f>
        <v>2016</v>
      </c>
      <c r="D203" t="s">
        <v>36</v>
      </c>
      <c r="E203" t="s">
        <v>69</v>
      </c>
      <c r="F203" t="s">
        <v>104</v>
      </c>
      <c r="G203" t="s">
        <v>25</v>
      </c>
      <c r="H203" t="s">
        <v>146</v>
      </c>
      <c r="I203" t="s">
        <v>149</v>
      </c>
      <c r="J203" t="s">
        <v>13</v>
      </c>
      <c r="K203" t="s">
        <v>3001</v>
      </c>
      <c r="L203" t="s">
        <v>92</v>
      </c>
      <c r="N203" t="str">
        <f>IF(ISBLANK(Sales[[#This Row],[return]]),"No",Sales[[#This Row],[return]])</f>
        <v>No</v>
      </c>
      <c r="O203" s="2">
        <v>42431</v>
      </c>
      <c r="P203" s="8" t="str">
        <f>TEXT(DAY(Sales[[#This Row],[OrderDate]]),"ddd")</f>
        <v>Mon</v>
      </c>
      <c r="Q203" s="8" t="str">
        <f>TEXT(MONTH(Sales[[#This Row],[ShipDate]])*29,"mmm")</f>
        <v>Mar</v>
      </c>
      <c r="R203">
        <v>1501</v>
      </c>
      <c r="S203" t="s">
        <v>332</v>
      </c>
      <c r="T203" t="s">
        <v>90</v>
      </c>
      <c r="U203">
        <v>10009</v>
      </c>
      <c r="V203" s="1">
        <v>0</v>
      </c>
      <c r="W203">
        <v>5</v>
      </c>
      <c r="X203">
        <v>2</v>
      </c>
      <c r="Y203">
        <v>11</v>
      </c>
      <c r="AD203"/>
    </row>
    <row r="204" spans="1:30" x14ac:dyDescent="0.25">
      <c r="A204" t="s">
        <v>10</v>
      </c>
      <c r="B204" s="2">
        <v>42437</v>
      </c>
      <c r="C204" s="35">
        <f>YEAR(Sales[[#This Row],[ShipDate]])</f>
        <v>2016</v>
      </c>
      <c r="D204" t="s">
        <v>36</v>
      </c>
      <c r="E204" t="s">
        <v>69</v>
      </c>
      <c r="F204" t="s">
        <v>59</v>
      </c>
      <c r="G204" t="s">
        <v>25</v>
      </c>
      <c r="H204" t="s">
        <v>146</v>
      </c>
      <c r="I204" t="s">
        <v>149</v>
      </c>
      <c r="J204" t="s">
        <v>13</v>
      </c>
      <c r="K204" t="s">
        <v>3001</v>
      </c>
      <c r="L204" t="s">
        <v>92</v>
      </c>
      <c r="N204" t="str">
        <f>IF(ISBLANK(Sales[[#This Row],[return]]),"No",Sales[[#This Row],[return]])</f>
        <v>No</v>
      </c>
      <c r="O204" s="2">
        <v>42431</v>
      </c>
      <c r="P204" s="8" t="str">
        <f>TEXT(DAY(Sales[[#This Row],[OrderDate]]),"ddd")</f>
        <v>Mon</v>
      </c>
      <c r="Q204" s="8" t="str">
        <f>TEXT(MONTH(Sales[[#This Row],[ShipDate]])*29,"mmm")</f>
        <v>Mar</v>
      </c>
      <c r="R204">
        <v>149</v>
      </c>
      <c r="S204" t="s">
        <v>157</v>
      </c>
      <c r="T204" t="s">
        <v>90</v>
      </c>
      <c r="U204">
        <v>10009</v>
      </c>
      <c r="V204" s="1">
        <v>0</v>
      </c>
      <c r="W204">
        <v>17</v>
      </c>
      <c r="X204">
        <v>5</v>
      </c>
      <c r="Y204">
        <v>36</v>
      </c>
      <c r="AD204"/>
    </row>
    <row r="205" spans="1:30" x14ac:dyDescent="0.25">
      <c r="A205" t="s">
        <v>40</v>
      </c>
      <c r="B205" s="2">
        <v>42721</v>
      </c>
      <c r="C205" s="35">
        <f>YEAR(Sales[[#This Row],[ShipDate]])</f>
        <v>2016</v>
      </c>
      <c r="D205" t="s">
        <v>36</v>
      </c>
      <c r="E205" t="s">
        <v>18</v>
      </c>
      <c r="F205" t="s">
        <v>104</v>
      </c>
      <c r="G205" t="s">
        <v>25</v>
      </c>
      <c r="H205" t="s">
        <v>660</v>
      </c>
      <c r="I205" t="s">
        <v>37</v>
      </c>
      <c r="J205" t="s">
        <v>13</v>
      </c>
      <c r="K205" t="s">
        <v>678</v>
      </c>
      <c r="L205" t="s">
        <v>17</v>
      </c>
      <c r="N205" t="str">
        <f>IF(ISBLANK(Sales[[#This Row],[return]]),"No",Sales[[#This Row],[return]])</f>
        <v>No</v>
      </c>
      <c r="O205" s="2">
        <v>42716</v>
      </c>
      <c r="P205" s="8" t="str">
        <f>TEXT(DAY(Sales[[#This Row],[OrderDate]]),"ddd")</f>
        <v>Thu</v>
      </c>
      <c r="Q205" s="8" t="str">
        <f>TEXT(MONTH(Sales[[#This Row],[ShipDate]])*29,"mmm")</f>
        <v>Dec</v>
      </c>
      <c r="R205">
        <v>1501</v>
      </c>
      <c r="S205" t="s">
        <v>332</v>
      </c>
      <c r="T205" t="s">
        <v>15</v>
      </c>
      <c r="U205">
        <v>33178</v>
      </c>
      <c r="V205" s="1">
        <v>0.2</v>
      </c>
      <c r="W205">
        <v>8</v>
      </c>
      <c r="X205">
        <v>3</v>
      </c>
      <c r="Y205">
        <v>23</v>
      </c>
      <c r="AD205"/>
    </row>
    <row r="206" spans="1:30" x14ac:dyDescent="0.25">
      <c r="A206" t="s">
        <v>40</v>
      </c>
      <c r="B206" s="2">
        <v>42557</v>
      </c>
      <c r="C206" s="35">
        <f>YEAR(Sales[[#This Row],[ShipDate]])</f>
        <v>2016</v>
      </c>
      <c r="D206" t="s">
        <v>36</v>
      </c>
      <c r="E206" t="s">
        <v>18</v>
      </c>
      <c r="F206" t="s">
        <v>45</v>
      </c>
      <c r="G206" t="s">
        <v>25</v>
      </c>
      <c r="H206" t="s">
        <v>964</v>
      </c>
      <c r="I206" t="s">
        <v>389</v>
      </c>
      <c r="J206" t="s">
        <v>13</v>
      </c>
      <c r="K206" t="s">
        <v>96</v>
      </c>
      <c r="L206" t="s">
        <v>92</v>
      </c>
      <c r="N206" t="str">
        <f>IF(ISBLANK(Sales[[#This Row],[return]]),"No",Sales[[#This Row],[return]])</f>
        <v>No</v>
      </c>
      <c r="O206" s="2">
        <v>42553</v>
      </c>
      <c r="P206" s="8" t="str">
        <f>TEXT(DAY(Sales[[#This Row],[OrderDate]]),"ddd")</f>
        <v>Mon</v>
      </c>
      <c r="Q206" s="8" t="str">
        <f>TEXT(MONTH(Sales[[#This Row],[ShipDate]])*29,"mmm")</f>
        <v>Jul</v>
      </c>
      <c r="R206">
        <v>525</v>
      </c>
      <c r="S206" t="s">
        <v>2002</v>
      </c>
      <c r="T206" t="s">
        <v>90</v>
      </c>
      <c r="U206">
        <v>7060</v>
      </c>
      <c r="V206" s="1">
        <v>0</v>
      </c>
      <c r="W206">
        <v>2</v>
      </c>
      <c r="X206">
        <v>1</v>
      </c>
      <c r="Y206">
        <v>6</v>
      </c>
      <c r="AD206"/>
    </row>
    <row r="207" spans="1:30" x14ac:dyDescent="0.25">
      <c r="A207" t="s">
        <v>40</v>
      </c>
      <c r="B207" s="2">
        <v>42557</v>
      </c>
      <c r="C207" s="35">
        <f>YEAR(Sales[[#This Row],[ShipDate]])</f>
        <v>2016</v>
      </c>
      <c r="D207" t="s">
        <v>36</v>
      </c>
      <c r="E207" t="s">
        <v>18</v>
      </c>
      <c r="F207" t="s">
        <v>48</v>
      </c>
      <c r="G207" t="s">
        <v>46</v>
      </c>
      <c r="H207" t="s">
        <v>964</v>
      </c>
      <c r="I207" t="s">
        <v>389</v>
      </c>
      <c r="J207" t="s">
        <v>13</v>
      </c>
      <c r="K207" t="s">
        <v>96</v>
      </c>
      <c r="L207" t="s">
        <v>92</v>
      </c>
      <c r="N207" t="str">
        <f>IF(ISBLANK(Sales[[#This Row],[return]]),"No",Sales[[#This Row],[return]])</f>
        <v>No</v>
      </c>
      <c r="O207" s="2">
        <v>42553</v>
      </c>
      <c r="P207" s="8" t="str">
        <f>TEXT(DAY(Sales[[#This Row],[OrderDate]]),"ddd")</f>
        <v>Mon</v>
      </c>
      <c r="Q207" s="8" t="str">
        <f>TEXT(MONTH(Sales[[#This Row],[ShipDate]])*29,"mmm")</f>
        <v>Jul</v>
      </c>
      <c r="R207">
        <v>1001</v>
      </c>
      <c r="S207" t="s">
        <v>2465</v>
      </c>
      <c r="T207" t="s">
        <v>90</v>
      </c>
      <c r="U207">
        <v>7060</v>
      </c>
      <c r="V207" s="1">
        <v>0</v>
      </c>
      <c r="W207">
        <v>20</v>
      </c>
      <c r="X207">
        <v>2</v>
      </c>
      <c r="Y207">
        <v>74</v>
      </c>
      <c r="AD207"/>
    </row>
    <row r="208" spans="1:30" x14ac:dyDescent="0.25">
      <c r="A208" t="s">
        <v>24</v>
      </c>
      <c r="B208" s="2">
        <v>42419</v>
      </c>
      <c r="C208" s="35">
        <f>YEAR(Sales[[#This Row],[ShipDate]])</f>
        <v>2016</v>
      </c>
      <c r="D208" t="s">
        <v>19</v>
      </c>
      <c r="E208" t="s">
        <v>18</v>
      </c>
      <c r="F208" t="s">
        <v>59</v>
      </c>
      <c r="G208" t="s">
        <v>25</v>
      </c>
      <c r="H208" t="s">
        <v>107</v>
      </c>
      <c r="I208" t="s">
        <v>70</v>
      </c>
      <c r="J208" t="s">
        <v>13</v>
      </c>
      <c r="K208" t="s">
        <v>1531</v>
      </c>
      <c r="L208" t="s">
        <v>68</v>
      </c>
      <c r="N208" t="str">
        <f>IF(ISBLANK(Sales[[#This Row],[return]]),"No",Sales[[#This Row],[return]])</f>
        <v>No</v>
      </c>
      <c r="O208" s="2">
        <v>42414</v>
      </c>
      <c r="P208" s="8" t="str">
        <f>TEXT(DAY(Sales[[#This Row],[OrderDate]]),"ddd")</f>
        <v>Sat</v>
      </c>
      <c r="Q208" s="8" t="str">
        <f>TEXT(MONTH(Sales[[#This Row],[ShipDate]])*29,"mmm")</f>
        <v>Feb</v>
      </c>
      <c r="R208">
        <v>1072</v>
      </c>
      <c r="S208" t="s">
        <v>1949</v>
      </c>
      <c r="T208" t="s">
        <v>66</v>
      </c>
      <c r="U208">
        <v>77095</v>
      </c>
      <c r="V208" s="1">
        <v>0.2</v>
      </c>
      <c r="W208">
        <v>6</v>
      </c>
      <c r="X208">
        <v>3</v>
      </c>
      <c r="Y208">
        <v>16</v>
      </c>
      <c r="AD208"/>
    </row>
    <row r="209" spans="1:30" x14ac:dyDescent="0.25">
      <c r="A209" t="s">
        <v>40</v>
      </c>
      <c r="B209" s="2">
        <v>42412</v>
      </c>
      <c r="C209" s="35">
        <f>YEAR(Sales[[#This Row],[ShipDate]])</f>
        <v>2016</v>
      </c>
      <c r="D209" t="s">
        <v>36</v>
      </c>
      <c r="E209" t="s">
        <v>31</v>
      </c>
      <c r="F209" t="s">
        <v>99</v>
      </c>
      <c r="G209" t="s">
        <v>46</v>
      </c>
      <c r="H209" t="s">
        <v>2885</v>
      </c>
      <c r="I209" t="s">
        <v>389</v>
      </c>
      <c r="J209" t="s">
        <v>13</v>
      </c>
      <c r="K209" t="s">
        <v>2696</v>
      </c>
      <c r="L209" t="s">
        <v>92</v>
      </c>
      <c r="N209" t="str">
        <f>IF(ISBLANK(Sales[[#This Row],[return]]),"No",Sales[[#This Row],[return]])</f>
        <v>No</v>
      </c>
      <c r="O209" s="2">
        <v>42407</v>
      </c>
      <c r="P209" s="8" t="str">
        <f>TEXT(DAY(Sales[[#This Row],[OrderDate]]),"ddd")</f>
        <v>Sat</v>
      </c>
      <c r="Q209" s="8" t="str">
        <f>TEXT(MONTH(Sales[[#This Row],[ShipDate]])*29,"mmm")</f>
        <v>Feb</v>
      </c>
      <c r="R209">
        <v>1066</v>
      </c>
      <c r="S209" t="s">
        <v>2464</v>
      </c>
      <c r="T209" t="s">
        <v>90</v>
      </c>
      <c r="U209">
        <v>7036</v>
      </c>
      <c r="V209" s="1">
        <v>0</v>
      </c>
      <c r="W209">
        <v>50</v>
      </c>
      <c r="X209">
        <v>7</v>
      </c>
      <c r="Y209">
        <v>115</v>
      </c>
      <c r="AD209"/>
    </row>
    <row r="210" spans="1:30" x14ac:dyDescent="0.25">
      <c r="A210" t="s">
        <v>40</v>
      </c>
      <c r="B210" s="2">
        <v>42675</v>
      </c>
      <c r="C210" s="35">
        <f>YEAR(Sales[[#This Row],[ShipDate]])</f>
        <v>2016</v>
      </c>
      <c r="D210" t="s">
        <v>36</v>
      </c>
      <c r="E210" t="s">
        <v>31</v>
      </c>
      <c r="F210" t="s">
        <v>48</v>
      </c>
      <c r="G210" t="s">
        <v>46</v>
      </c>
      <c r="H210" t="s">
        <v>1623</v>
      </c>
      <c r="I210" t="s">
        <v>1449</v>
      </c>
      <c r="J210" t="s">
        <v>13</v>
      </c>
      <c r="K210" t="s">
        <v>2686</v>
      </c>
      <c r="L210" t="s">
        <v>68</v>
      </c>
      <c r="N210" t="str">
        <f>IF(ISBLANK(Sales[[#This Row],[return]]),"No",Sales[[#This Row],[return]])</f>
        <v>No</v>
      </c>
      <c r="O210" s="2">
        <v>42671</v>
      </c>
      <c r="P210" s="8" t="str">
        <f>TEXT(DAY(Sales[[#This Row],[OrderDate]]),"ddd")</f>
        <v>Sat</v>
      </c>
      <c r="Q210" s="8" t="str">
        <f>TEXT(MONTH(Sales[[#This Row],[ShipDate]])*29,"mmm")</f>
        <v>Nov</v>
      </c>
      <c r="R210">
        <v>518</v>
      </c>
      <c r="S210" t="s">
        <v>2351</v>
      </c>
      <c r="T210" t="s">
        <v>66</v>
      </c>
      <c r="U210">
        <v>67846</v>
      </c>
      <c r="V210" s="1">
        <v>0</v>
      </c>
      <c r="W210">
        <v>75</v>
      </c>
      <c r="X210">
        <v>2</v>
      </c>
      <c r="Y210">
        <v>258</v>
      </c>
      <c r="AD210"/>
    </row>
    <row r="211" spans="1:30" x14ac:dyDescent="0.25">
      <c r="A211" t="s">
        <v>40</v>
      </c>
      <c r="B211" s="2">
        <v>42493</v>
      </c>
      <c r="C211" s="35">
        <f>YEAR(Sales[[#This Row],[ShipDate]])</f>
        <v>2016</v>
      </c>
      <c r="D211" t="s">
        <v>36</v>
      </c>
      <c r="E211" t="s">
        <v>31</v>
      </c>
      <c r="F211" t="s">
        <v>23</v>
      </c>
      <c r="G211" t="s">
        <v>11</v>
      </c>
      <c r="H211" t="s">
        <v>178</v>
      </c>
      <c r="I211" t="s">
        <v>180</v>
      </c>
      <c r="J211" t="s">
        <v>13</v>
      </c>
      <c r="K211" t="s">
        <v>628</v>
      </c>
      <c r="L211" t="s">
        <v>17</v>
      </c>
      <c r="N211" t="str">
        <f>IF(ISBLANK(Sales[[#This Row],[return]]),"No",Sales[[#This Row],[return]])</f>
        <v>No</v>
      </c>
      <c r="O211" s="2">
        <v>42489</v>
      </c>
      <c r="P211" s="8" t="str">
        <f>TEXT(DAY(Sales[[#This Row],[OrderDate]]),"ddd")</f>
        <v>Sun</v>
      </c>
      <c r="Q211" s="8" t="str">
        <f>TEXT(MONTH(Sales[[#This Row],[ShipDate]])*29,"mmm")</f>
        <v>May</v>
      </c>
      <c r="R211">
        <v>760</v>
      </c>
      <c r="S211" t="s">
        <v>1159</v>
      </c>
      <c r="T211" t="s">
        <v>15</v>
      </c>
      <c r="U211">
        <v>38109</v>
      </c>
      <c r="V211" s="1">
        <v>0.2</v>
      </c>
      <c r="W211">
        <v>70</v>
      </c>
      <c r="X211">
        <v>2</v>
      </c>
      <c r="Y211">
        <v>562</v>
      </c>
      <c r="AD211"/>
    </row>
    <row r="212" spans="1:30" x14ac:dyDescent="0.25">
      <c r="A212" t="s">
        <v>40</v>
      </c>
      <c r="B212" s="2">
        <v>42493</v>
      </c>
      <c r="C212" s="35">
        <f>YEAR(Sales[[#This Row],[ShipDate]])</f>
        <v>2016</v>
      </c>
      <c r="D212" t="s">
        <v>36</v>
      </c>
      <c r="E212" t="s">
        <v>31</v>
      </c>
      <c r="F212" t="s">
        <v>39</v>
      </c>
      <c r="G212" t="s">
        <v>25</v>
      </c>
      <c r="H212" t="s">
        <v>178</v>
      </c>
      <c r="I212" t="s">
        <v>180</v>
      </c>
      <c r="J212" t="s">
        <v>13</v>
      </c>
      <c r="K212" t="s">
        <v>628</v>
      </c>
      <c r="L212" t="s">
        <v>17</v>
      </c>
      <c r="N212" t="str">
        <f>IF(ISBLANK(Sales[[#This Row],[return]]),"No",Sales[[#This Row],[return]])</f>
        <v>No</v>
      </c>
      <c r="O212" s="2">
        <v>42489</v>
      </c>
      <c r="P212" s="8" t="str">
        <f>TEXT(DAY(Sales[[#This Row],[OrderDate]]),"ddd")</f>
        <v>Sun</v>
      </c>
      <c r="Q212" s="8" t="str">
        <f>TEXT(MONTH(Sales[[#This Row],[ShipDate]])*29,"mmm")</f>
        <v>May</v>
      </c>
      <c r="R212">
        <v>14</v>
      </c>
      <c r="S212" t="s">
        <v>654</v>
      </c>
      <c r="T212" t="s">
        <v>15</v>
      </c>
      <c r="U212">
        <v>38109</v>
      </c>
      <c r="V212" s="1">
        <v>0.2</v>
      </c>
      <c r="W212">
        <v>-1</v>
      </c>
      <c r="X212">
        <v>5</v>
      </c>
      <c r="Y212">
        <v>100</v>
      </c>
      <c r="AD212"/>
    </row>
    <row r="213" spans="1:30" x14ac:dyDescent="0.25">
      <c r="A213" t="s">
        <v>10</v>
      </c>
      <c r="B213" s="2">
        <v>42627</v>
      </c>
      <c r="C213" s="35">
        <f>YEAR(Sales[[#This Row],[ShipDate]])</f>
        <v>2016</v>
      </c>
      <c r="D213" t="s">
        <v>36</v>
      </c>
      <c r="E213" t="s">
        <v>18</v>
      </c>
      <c r="F213" t="s">
        <v>23</v>
      </c>
      <c r="G213" t="s">
        <v>11</v>
      </c>
      <c r="H213" t="s">
        <v>1617</v>
      </c>
      <c r="I213" t="s">
        <v>63</v>
      </c>
      <c r="J213" t="s">
        <v>13</v>
      </c>
      <c r="K213" t="s">
        <v>1206</v>
      </c>
      <c r="L213" t="s">
        <v>30</v>
      </c>
      <c r="N213" t="str">
        <f>IF(ISBLANK(Sales[[#This Row],[return]]),"No",Sales[[#This Row],[return]])</f>
        <v>No</v>
      </c>
      <c r="O213" s="2">
        <v>42621</v>
      </c>
      <c r="P213" s="8" t="str">
        <f>TEXT(DAY(Sales[[#This Row],[OrderDate]]),"ddd")</f>
        <v>Sun</v>
      </c>
      <c r="Q213" s="8" t="str">
        <f>TEXT(MONTH(Sales[[#This Row],[ShipDate]])*29,"mmm")</f>
        <v>Sep</v>
      </c>
      <c r="R213">
        <v>833</v>
      </c>
      <c r="S213" t="s">
        <v>22</v>
      </c>
      <c r="T213" t="s">
        <v>28</v>
      </c>
      <c r="U213">
        <v>99301</v>
      </c>
      <c r="V213" s="1">
        <v>0.2</v>
      </c>
      <c r="W213">
        <v>122</v>
      </c>
      <c r="X213">
        <v>5</v>
      </c>
      <c r="Y213">
        <v>976</v>
      </c>
      <c r="AD213"/>
    </row>
    <row r="214" spans="1:30" x14ac:dyDescent="0.25">
      <c r="A214" t="s">
        <v>10</v>
      </c>
      <c r="B214" s="2">
        <v>42627</v>
      </c>
      <c r="C214" s="35">
        <f>YEAR(Sales[[#This Row],[ShipDate]])</f>
        <v>2016</v>
      </c>
      <c r="D214" t="s">
        <v>36</v>
      </c>
      <c r="E214" t="s">
        <v>18</v>
      </c>
      <c r="F214" t="s">
        <v>45</v>
      </c>
      <c r="G214" t="s">
        <v>25</v>
      </c>
      <c r="H214" t="s">
        <v>1617</v>
      </c>
      <c r="I214" t="s">
        <v>63</v>
      </c>
      <c r="J214" t="s">
        <v>13</v>
      </c>
      <c r="K214" t="s">
        <v>1206</v>
      </c>
      <c r="L214" t="s">
        <v>30</v>
      </c>
      <c r="N214" t="str">
        <f>IF(ISBLANK(Sales[[#This Row],[return]]),"No",Sales[[#This Row],[return]])</f>
        <v>No</v>
      </c>
      <c r="O214" s="2">
        <v>42621</v>
      </c>
      <c r="P214" s="8" t="str">
        <f>TEXT(DAY(Sales[[#This Row],[OrderDate]]),"ddd")</f>
        <v>Sun</v>
      </c>
      <c r="Q214" s="8" t="str">
        <f>TEXT(MONTH(Sales[[#This Row],[ShipDate]])*29,"mmm")</f>
        <v>Sep</v>
      </c>
      <c r="R214">
        <v>1304</v>
      </c>
      <c r="S214" t="s">
        <v>762</v>
      </c>
      <c r="T214" t="s">
        <v>28</v>
      </c>
      <c r="U214">
        <v>99301</v>
      </c>
      <c r="V214" s="1">
        <v>0</v>
      </c>
      <c r="W214">
        <v>3</v>
      </c>
      <c r="X214">
        <v>2</v>
      </c>
      <c r="Y214">
        <v>6</v>
      </c>
      <c r="AD214"/>
    </row>
    <row r="215" spans="1:30" x14ac:dyDescent="0.25">
      <c r="A215" t="s">
        <v>10</v>
      </c>
      <c r="B215" s="2">
        <v>42627</v>
      </c>
      <c r="C215" s="35">
        <f>YEAR(Sales[[#This Row],[ShipDate]])</f>
        <v>2016</v>
      </c>
      <c r="D215" t="s">
        <v>36</v>
      </c>
      <c r="E215" t="s">
        <v>18</v>
      </c>
      <c r="F215" t="s">
        <v>39</v>
      </c>
      <c r="G215" t="s">
        <v>25</v>
      </c>
      <c r="H215" t="s">
        <v>1617</v>
      </c>
      <c r="I215" t="s">
        <v>63</v>
      </c>
      <c r="J215" t="s">
        <v>13</v>
      </c>
      <c r="K215" t="s">
        <v>1206</v>
      </c>
      <c r="L215" t="s">
        <v>30</v>
      </c>
      <c r="N215" t="str">
        <f>IF(ISBLANK(Sales[[#This Row],[return]]),"No",Sales[[#This Row],[return]])</f>
        <v>No</v>
      </c>
      <c r="O215" s="2">
        <v>42621</v>
      </c>
      <c r="P215" s="8" t="str">
        <f>TEXT(DAY(Sales[[#This Row],[OrderDate]]),"ddd")</f>
        <v>Sun</v>
      </c>
      <c r="Q215" s="8" t="str">
        <f>TEXT(MONTH(Sales[[#This Row],[ShipDate]])*29,"mmm")</f>
        <v>Sep</v>
      </c>
      <c r="R215">
        <v>418</v>
      </c>
      <c r="S215" t="s">
        <v>817</v>
      </c>
      <c r="T215" t="s">
        <v>28</v>
      </c>
      <c r="U215">
        <v>99301</v>
      </c>
      <c r="V215" s="1">
        <v>0</v>
      </c>
      <c r="W215">
        <v>19</v>
      </c>
      <c r="X215">
        <v>6</v>
      </c>
      <c r="Y215">
        <v>486</v>
      </c>
      <c r="AD215"/>
    </row>
    <row r="216" spans="1:30" x14ac:dyDescent="0.25">
      <c r="A216" t="s">
        <v>10</v>
      </c>
      <c r="B216" s="2">
        <v>42627</v>
      </c>
      <c r="C216" s="35">
        <f>YEAR(Sales[[#This Row],[ShipDate]])</f>
        <v>2016</v>
      </c>
      <c r="D216" t="s">
        <v>36</v>
      </c>
      <c r="E216" t="s">
        <v>18</v>
      </c>
      <c r="F216" t="s">
        <v>45</v>
      </c>
      <c r="G216" t="s">
        <v>25</v>
      </c>
      <c r="H216" t="s">
        <v>1617</v>
      </c>
      <c r="I216" t="s">
        <v>63</v>
      </c>
      <c r="J216" t="s">
        <v>13</v>
      </c>
      <c r="K216" t="s">
        <v>1206</v>
      </c>
      <c r="L216" t="s">
        <v>30</v>
      </c>
      <c r="N216" t="str">
        <f>IF(ISBLANK(Sales[[#This Row],[return]]),"No",Sales[[#This Row],[return]])</f>
        <v>No</v>
      </c>
      <c r="O216" s="2">
        <v>42621</v>
      </c>
      <c r="P216" s="8" t="str">
        <f>TEXT(DAY(Sales[[#This Row],[OrderDate]]),"ddd")</f>
        <v>Sun</v>
      </c>
      <c r="Q216" s="8" t="str">
        <f>TEXT(MONTH(Sales[[#This Row],[ShipDate]])*29,"mmm")</f>
        <v>Sep</v>
      </c>
      <c r="R216">
        <v>889</v>
      </c>
      <c r="S216" t="s">
        <v>247</v>
      </c>
      <c r="T216" t="s">
        <v>28</v>
      </c>
      <c r="U216">
        <v>99301</v>
      </c>
      <c r="V216" s="1">
        <v>0</v>
      </c>
      <c r="W216">
        <v>91</v>
      </c>
      <c r="X216">
        <v>8</v>
      </c>
      <c r="Y216">
        <v>304</v>
      </c>
      <c r="AD216"/>
    </row>
    <row r="217" spans="1:30" x14ac:dyDescent="0.25">
      <c r="A217" t="s">
        <v>24</v>
      </c>
      <c r="B217" s="2">
        <v>42608</v>
      </c>
      <c r="C217" s="35">
        <f>YEAR(Sales[[#This Row],[ShipDate]])</f>
        <v>2016</v>
      </c>
      <c r="D217" t="s">
        <v>113</v>
      </c>
      <c r="E217" t="s">
        <v>31</v>
      </c>
      <c r="F217" t="s">
        <v>43</v>
      </c>
      <c r="G217" t="s">
        <v>11</v>
      </c>
      <c r="H217" t="s">
        <v>1049</v>
      </c>
      <c r="I217" t="s">
        <v>149</v>
      </c>
      <c r="J217" t="s">
        <v>13</v>
      </c>
      <c r="K217" t="s">
        <v>2582</v>
      </c>
      <c r="L217" t="s">
        <v>92</v>
      </c>
      <c r="N217" t="str">
        <f>IF(ISBLANK(Sales[[#This Row],[return]]),"No",Sales[[#This Row],[return]])</f>
        <v>No</v>
      </c>
      <c r="O217" s="2">
        <v>42606</v>
      </c>
      <c r="P217" s="8" t="str">
        <f>TEXT(DAY(Sales[[#This Row],[OrderDate]]),"ddd")</f>
        <v>Tue</v>
      </c>
      <c r="Q217" s="8" t="str">
        <f>TEXT(MONTH(Sales[[#This Row],[ShipDate]])*29,"mmm")</f>
        <v>Aug</v>
      </c>
      <c r="R217">
        <v>678</v>
      </c>
      <c r="S217" t="s">
        <v>1325</v>
      </c>
      <c r="T217" t="s">
        <v>90</v>
      </c>
      <c r="U217">
        <v>11572</v>
      </c>
      <c r="V217" s="1">
        <v>0</v>
      </c>
      <c r="W217">
        <v>6</v>
      </c>
      <c r="X217">
        <v>2</v>
      </c>
      <c r="Y217">
        <v>13</v>
      </c>
      <c r="AD217"/>
    </row>
    <row r="218" spans="1:30" x14ac:dyDescent="0.25">
      <c r="A218" t="s">
        <v>24</v>
      </c>
      <c r="B218" s="2">
        <v>42608</v>
      </c>
      <c r="C218" s="35">
        <f>YEAR(Sales[[#This Row],[ShipDate]])</f>
        <v>2016</v>
      </c>
      <c r="D218" t="s">
        <v>113</v>
      </c>
      <c r="E218" t="s">
        <v>31</v>
      </c>
      <c r="F218" t="s">
        <v>50</v>
      </c>
      <c r="G218" t="s">
        <v>25</v>
      </c>
      <c r="H218" t="s">
        <v>1049</v>
      </c>
      <c r="I218" t="s">
        <v>149</v>
      </c>
      <c r="J218" t="s">
        <v>13</v>
      </c>
      <c r="K218" t="s">
        <v>2582</v>
      </c>
      <c r="L218" t="s">
        <v>92</v>
      </c>
      <c r="N218" t="str">
        <f>IF(ISBLANK(Sales[[#This Row],[return]]),"No",Sales[[#This Row],[return]])</f>
        <v>No</v>
      </c>
      <c r="O218" s="2">
        <v>42606</v>
      </c>
      <c r="P218" s="8" t="str">
        <f>TEXT(DAY(Sales[[#This Row],[OrderDate]]),"ddd")</f>
        <v>Tue</v>
      </c>
      <c r="Q218" s="8" t="str">
        <f>TEXT(MONTH(Sales[[#This Row],[ShipDate]])*29,"mmm")</f>
        <v>Aug</v>
      </c>
      <c r="R218">
        <v>1630</v>
      </c>
      <c r="S218" t="s">
        <v>3224</v>
      </c>
      <c r="T218" t="s">
        <v>90</v>
      </c>
      <c r="U218">
        <v>11572</v>
      </c>
      <c r="V218" s="1">
        <v>0.2</v>
      </c>
      <c r="W218">
        <v>4</v>
      </c>
      <c r="X218">
        <v>3</v>
      </c>
      <c r="Y218">
        <v>13</v>
      </c>
      <c r="AD218"/>
    </row>
    <row r="219" spans="1:30" x14ac:dyDescent="0.25">
      <c r="A219" t="s">
        <v>40</v>
      </c>
      <c r="B219" s="2">
        <v>42534</v>
      </c>
      <c r="C219" s="35">
        <f>YEAR(Sales[[#This Row],[ShipDate]])</f>
        <v>2016</v>
      </c>
      <c r="D219" t="s">
        <v>36</v>
      </c>
      <c r="E219" t="s">
        <v>18</v>
      </c>
      <c r="F219" t="s">
        <v>39</v>
      </c>
      <c r="G219" t="s">
        <v>25</v>
      </c>
      <c r="H219" t="s">
        <v>553</v>
      </c>
      <c r="I219" t="s">
        <v>149</v>
      </c>
      <c r="J219" t="s">
        <v>13</v>
      </c>
      <c r="K219" t="s">
        <v>1438</v>
      </c>
      <c r="L219" t="s">
        <v>92</v>
      </c>
      <c r="N219" t="str">
        <f>IF(ISBLANK(Sales[[#This Row],[return]]),"No",Sales[[#This Row],[return]])</f>
        <v>No</v>
      </c>
      <c r="O219" s="2">
        <v>42529</v>
      </c>
      <c r="P219" s="8" t="str">
        <f>TEXT(DAY(Sales[[#This Row],[OrderDate]]),"ddd")</f>
        <v>Sun</v>
      </c>
      <c r="Q219" s="8" t="str">
        <f>TEXT(MONTH(Sales[[#This Row],[ShipDate]])*29,"mmm")</f>
        <v>Jun</v>
      </c>
      <c r="R219">
        <v>1559</v>
      </c>
      <c r="S219" t="s">
        <v>2136</v>
      </c>
      <c r="T219" t="s">
        <v>90</v>
      </c>
      <c r="U219">
        <v>11561</v>
      </c>
      <c r="V219" s="1">
        <v>0</v>
      </c>
      <c r="W219">
        <v>84</v>
      </c>
      <c r="X219">
        <v>6</v>
      </c>
      <c r="Y219">
        <v>1677</v>
      </c>
      <c r="AD219"/>
    </row>
    <row r="220" spans="1:30" x14ac:dyDescent="0.25">
      <c r="A220" t="s">
        <v>40</v>
      </c>
      <c r="B220" s="2">
        <v>42534</v>
      </c>
      <c r="C220" s="35">
        <f>YEAR(Sales[[#This Row],[ShipDate]])</f>
        <v>2016</v>
      </c>
      <c r="D220" t="s">
        <v>36</v>
      </c>
      <c r="E220" t="s">
        <v>18</v>
      </c>
      <c r="F220" t="s">
        <v>50</v>
      </c>
      <c r="G220" t="s">
        <v>25</v>
      </c>
      <c r="H220" t="s">
        <v>553</v>
      </c>
      <c r="I220" t="s">
        <v>149</v>
      </c>
      <c r="J220" t="s">
        <v>13</v>
      </c>
      <c r="K220" t="s">
        <v>1438</v>
      </c>
      <c r="L220" t="s">
        <v>92</v>
      </c>
      <c r="N220" t="str">
        <f>IF(ISBLANK(Sales[[#This Row],[return]]),"No",Sales[[#This Row],[return]])</f>
        <v>No</v>
      </c>
      <c r="O220" s="2">
        <v>42529</v>
      </c>
      <c r="P220" s="8" t="str">
        <f>TEXT(DAY(Sales[[#This Row],[OrderDate]]),"ddd")</f>
        <v>Sun</v>
      </c>
      <c r="Q220" s="8" t="str">
        <f>TEXT(MONTH(Sales[[#This Row],[ShipDate]])*29,"mmm")</f>
        <v>Jun</v>
      </c>
      <c r="R220">
        <v>781</v>
      </c>
      <c r="S220" t="s">
        <v>3253</v>
      </c>
      <c r="T220" t="s">
        <v>90</v>
      </c>
      <c r="U220">
        <v>11561</v>
      </c>
      <c r="V220" s="1">
        <v>0.2</v>
      </c>
      <c r="W220">
        <v>26</v>
      </c>
      <c r="X220">
        <v>2</v>
      </c>
      <c r="Y220">
        <v>68</v>
      </c>
      <c r="AD220"/>
    </row>
    <row r="221" spans="1:30" x14ac:dyDescent="0.25">
      <c r="A221" t="s">
        <v>24</v>
      </c>
      <c r="B221" s="2">
        <v>42410</v>
      </c>
      <c r="C221" s="35">
        <f>YEAR(Sales[[#This Row],[ShipDate]])</f>
        <v>2016</v>
      </c>
      <c r="D221" t="s">
        <v>19</v>
      </c>
      <c r="E221" t="s">
        <v>18</v>
      </c>
      <c r="F221" t="s">
        <v>50</v>
      </c>
      <c r="G221" t="s">
        <v>25</v>
      </c>
      <c r="H221" t="s">
        <v>1958</v>
      </c>
      <c r="I221" t="s">
        <v>120</v>
      </c>
      <c r="J221" t="s">
        <v>13</v>
      </c>
      <c r="K221" t="s">
        <v>459</v>
      </c>
      <c r="L221" t="s">
        <v>68</v>
      </c>
      <c r="N221" t="str">
        <f>IF(ISBLANK(Sales[[#This Row],[return]]),"No",Sales[[#This Row],[return]])</f>
        <v>No</v>
      </c>
      <c r="O221" s="2">
        <v>42406</v>
      </c>
      <c r="P221" s="8" t="str">
        <f>TEXT(DAY(Sales[[#This Row],[OrderDate]]),"ddd")</f>
        <v>Fri</v>
      </c>
      <c r="Q221" s="8" t="str">
        <f>TEXT(MONTH(Sales[[#This Row],[ShipDate]])*29,"mmm")</f>
        <v>Feb</v>
      </c>
      <c r="R221">
        <v>244</v>
      </c>
      <c r="S221" t="s">
        <v>1959</v>
      </c>
      <c r="T221" t="s">
        <v>66</v>
      </c>
      <c r="U221">
        <v>60441</v>
      </c>
      <c r="V221" s="1">
        <v>0.8</v>
      </c>
      <c r="W221">
        <v>-15</v>
      </c>
      <c r="X221">
        <v>2</v>
      </c>
      <c r="Y221">
        <v>9</v>
      </c>
      <c r="AD221"/>
    </row>
    <row r="222" spans="1:30" x14ac:dyDescent="0.25">
      <c r="A222" t="s">
        <v>24</v>
      </c>
      <c r="B222" s="2">
        <v>42648</v>
      </c>
      <c r="C222" s="35">
        <f>YEAR(Sales[[#This Row],[ShipDate]])</f>
        <v>2016</v>
      </c>
      <c r="D222" t="s">
        <v>113</v>
      </c>
      <c r="E222" t="s">
        <v>31</v>
      </c>
      <c r="F222" t="s">
        <v>150</v>
      </c>
      <c r="G222" t="s">
        <v>25</v>
      </c>
      <c r="H222" t="s">
        <v>1613</v>
      </c>
      <c r="I222" t="s">
        <v>169</v>
      </c>
      <c r="J222" t="s">
        <v>13</v>
      </c>
      <c r="K222" t="s">
        <v>124</v>
      </c>
      <c r="L222" t="s">
        <v>30</v>
      </c>
      <c r="N222" t="str">
        <f>IF(ISBLANK(Sales[[#This Row],[return]]),"No",Sales[[#This Row],[return]])</f>
        <v>No</v>
      </c>
      <c r="O222" s="2">
        <v>42645</v>
      </c>
      <c r="P222" s="8" t="str">
        <f>TEXT(DAY(Sales[[#This Row],[OrderDate]]),"ddd")</f>
        <v>Mon</v>
      </c>
      <c r="Q222" s="8" t="str">
        <f>TEXT(MONTH(Sales[[#This Row],[ShipDate]])*29,"mmm")</f>
        <v>Oct</v>
      </c>
      <c r="R222">
        <v>1507</v>
      </c>
      <c r="S222" t="s">
        <v>281</v>
      </c>
      <c r="T222" t="s">
        <v>28</v>
      </c>
      <c r="U222">
        <v>85281</v>
      </c>
      <c r="V222" s="1">
        <v>0.2</v>
      </c>
      <c r="W222">
        <v>1</v>
      </c>
      <c r="X222">
        <v>2</v>
      </c>
      <c r="Y222">
        <v>5</v>
      </c>
      <c r="AD222"/>
    </row>
    <row r="223" spans="1:30" x14ac:dyDescent="0.25">
      <c r="A223" t="s">
        <v>24</v>
      </c>
      <c r="B223" s="2">
        <v>42648</v>
      </c>
      <c r="C223" s="35">
        <f>YEAR(Sales[[#This Row],[ShipDate]])</f>
        <v>2016</v>
      </c>
      <c r="D223" t="s">
        <v>113</v>
      </c>
      <c r="E223" t="s">
        <v>31</v>
      </c>
      <c r="F223" t="s">
        <v>59</v>
      </c>
      <c r="G223" t="s">
        <v>25</v>
      </c>
      <c r="H223" t="s">
        <v>1613</v>
      </c>
      <c r="I223" t="s">
        <v>169</v>
      </c>
      <c r="J223" t="s">
        <v>13</v>
      </c>
      <c r="K223" t="s">
        <v>124</v>
      </c>
      <c r="L223" t="s">
        <v>30</v>
      </c>
      <c r="N223" t="str">
        <f>IF(ISBLANK(Sales[[#This Row],[return]]),"No",Sales[[#This Row],[return]])</f>
        <v>No</v>
      </c>
      <c r="O223" s="2">
        <v>42645</v>
      </c>
      <c r="P223" s="8" t="str">
        <f>TEXT(DAY(Sales[[#This Row],[OrderDate]]),"ddd")</f>
        <v>Mon</v>
      </c>
      <c r="Q223" s="8" t="str">
        <f>TEXT(MONTH(Sales[[#This Row],[ShipDate]])*29,"mmm")</f>
        <v>Oct</v>
      </c>
      <c r="R223">
        <v>96</v>
      </c>
      <c r="S223" t="s">
        <v>3211</v>
      </c>
      <c r="T223" t="s">
        <v>28</v>
      </c>
      <c r="U223">
        <v>85281</v>
      </c>
      <c r="V223" s="1">
        <v>0.2</v>
      </c>
      <c r="W223">
        <v>3</v>
      </c>
      <c r="X223">
        <v>2</v>
      </c>
      <c r="Y223">
        <v>9</v>
      </c>
      <c r="AD223"/>
    </row>
    <row r="224" spans="1:30" x14ac:dyDescent="0.25">
      <c r="A224" t="s">
        <v>24</v>
      </c>
      <c r="B224" s="2">
        <v>42648</v>
      </c>
      <c r="C224" s="35">
        <f>YEAR(Sales[[#This Row],[ShipDate]])</f>
        <v>2016</v>
      </c>
      <c r="D224" t="s">
        <v>113</v>
      </c>
      <c r="E224" t="s">
        <v>31</v>
      </c>
      <c r="F224" t="s">
        <v>290</v>
      </c>
      <c r="G224" t="s">
        <v>25</v>
      </c>
      <c r="H224" t="s">
        <v>1613</v>
      </c>
      <c r="I224" t="s">
        <v>169</v>
      </c>
      <c r="J224" t="s">
        <v>13</v>
      </c>
      <c r="K224" t="s">
        <v>124</v>
      </c>
      <c r="L224" t="s">
        <v>30</v>
      </c>
      <c r="N224" t="str">
        <f>IF(ISBLANK(Sales[[#This Row],[return]]),"No",Sales[[#This Row],[return]])</f>
        <v>No</v>
      </c>
      <c r="O224" s="2">
        <v>42645</v>
      </c>
      <c r="P224" s="8" t="str">
        <f>TEXT(DAY(Sales[[#This Row],[OrderDate]]),"ddd")</f>
        <v>Mon</v>
      </c>
      <c r="Q224" s="8" t="str">
        <f>TEXT(MONTH(Sales[[#This Row],[ShipDate]])*29,"mmm")</f>
        <v>Oct</v>
      </c>
      <c r="R224">
        <v>1516</v>
      </c>
      <c r="S224" t="s">
        <v>2057</v>
      </c>
      <c r="T224" t="s">
        <v>28</v>
      </c>
      <c r="U224">
        <v>85281</v>
      </c>
      <c r="V224" s="1">
        <v>0.2</v>
      </c>
      <c r="W224">
        <v>-3</v>
      </c>
      <c r="X224">
        <v>2</v>
      </c>
      <c r="Y224">
        <v>15</v>
      </c>
      <c r="AD224"/>
    </row>
    <row r="225" spans="1:30" x14ac:dyDescent="0.25">
      <c r="A225" t="s">
        <v>24</v>
      </c>
      <c r="B225" s="2">
        <v>42648</v>
      </c>
      <c r="C225" s="35">
        <f>YEAR(Sales[[#This Row],[ShipDate]])</f>
        <v>2016</v>
      </c>
      <c r="D225" t="s">
        <v>113</v>
      </c>
      <c r="E225" t="s">
        <v>31</v>
      </c>
      <c r="F225" t="s">
        <v>104</v>
      </c>
      <c r="G225" t="s">
        <v>25</v>
      </c>
      <c r="H225" t="s">
        <v>1613</v>
      </c>
      <c r="I225" t="s">
        <v>169</v>
      </c>
      <c r="J225" t="s">
        <v>13</v>
      </c>
      <c r="K225" t="s">
        <v>124</v>
      </c>
      <c r="L225" t="s">
        <v>30</v>
      </c>
      <c r="N225" t="str">
        <f>IF(ISBLANK(Sales[[#This Row],[return]]),"No",Sales[[#This Row],[return]])</f>
        <v>No</v>
      </c>
      <c r="O225" s="2">
        <v>42645</v>
      </c>
      <c r="P225" s="8" t="str">
        <f>TEXT(DAY(Sales[[#This Row],[OrderDate]]),"ddd")</f>
        <v>Mon</v>
      </c>
      <c r="Q225" s="8" t="str">
        <f>TEXT(MONTH(Sales[[#This Row],[ShipDate]])*29,"mmm")</f>
        <v>Oct</v>
      </c>
      <c r="R225">
        <v>981</v>
      </c>
      <c r="S225" t="s">
        <v>2762</v>
      </c>
      <c r="T225" t="s">
        <v>28</v>
      </c>
      <c r="U225">
        <v>85281</v>
      </c>
      <c r="V225" s="1">
        <v>0.2</v>
      </c>
      <c r="W225">
        <v>5</v>
      </c>
      <c r="X225">
        <v>6</v>
      </c>
      <c r="Y225">
        <v>13</v>
      </c>
      <c r="AD225"/>
    </row>
    <row r="226" spans="1:30" x14ac:dyDescent="0.25">
      <c r="A226" t="s">
        <v>24</v>
      </c>
      <c r="B226" s="2">
        <v>42648</v>
      </c>
      <c r="C226" s="35">
        <f>YEAR(Sales[[#This Row],[ShipDate]])</f>
        <v>2016</v>
      </c>
      <c r="D226" t="s">
        <v>113</v>
      </c>
      <c r="E226" t="s">
        <v>31</v>
      </c>
      <c r="F226" t="s">
        <v>99</v>
      </c>
      <c r="G226" t="s">
        <v>46</v>
      </c>
      <c r="H226" t="s">
        <v>1613</v>
      </c>
      <c r="I226" t="s">
        <v>169</v>
      </c>
      <c r="J226" t="s">
        <v>13</v>
      </c>
      <c r="K226" t="s">
        <v>124</v>
      </c>
      <c r="L226" t="s">
        <v>30</v>
      </c>
      <c r="N226" t="str">
        <f>IF(ISBLANK(Sales[[#This Row],[return]]),"No",Sales[[#This Row],[return]])</f>
        <v>No</v>
      </c>
      <c r="O226" s="2">
        <v>42645</v>
      </c>
      <c r="P226" s="8" t="str">
        <f>TEXT(DAY(Sales[[#This Row],[OrderDate]]),"ddd")</f>
        <v>Mon</v>
      </c>
      <c r="Q226" s="8" t="str">
        <f>TEXT(MONTH(Sales[[#This Row],[ShipDate]])*29,"mmm")</f>
        <v>Oct</v>
      </c>
      <c r="R226">
        <v>966</v>
      </c>
      <c r="S226" t="s">
        <v>2333</v>
      </c>
      <c r="T226" t="s">
        <v>28</v>
      </c>
      <c r="U226">
        <v>85281</v>
      </c>
      <c r="V226" s="1">
        <v>0.2</v>
      </c>
      <c r="W226">
        <v>0</v>
      </c>
      <c r="X226">
        <v>1</v>
      </c>
      <c r="Y226">
        <v>7</v>
      </c>
      <c r="AD226"/>
    </row>
    <row r="227" spans="1:30" x14ac:dyDescent="0.25">
      <c r="A227" t="s">
        <v>24</v>
      </c>
      <c r="B227" s="2">
        <v>42648</v>
      </c>
      <c r="C227" s="35">
        <f>YEAR(Sales[[#This Row],[ShipDate]])</f>
        <v>2016</v>
      </c>
      <c r="D227" t="s">
        <v>113</v>
      </c>
      <c r="E227" t="s">
        <v>31</v>
      </c>
      <c r="F227" t="s">
        <v>48</v>
      </c>
      <c r="G227" t="s">
        <v>46</v>
      </c>
      <c r="H227" t="s">
        <v>1613</v>
      </c>
      <c r="I227" t="s">
        <v>169</v>
      </c>
      <c r="J227" t="s">
        <v>13</v>
      </c>
      <c r="K227" t="s">
        <v>124</v>
      </c>
      <c r="L227" t="s">
        <v>30</v>
      </c>
      <c r="N227" t="str">
        <f>IF(ISBLANK(Sales[[#This Row],[return]]),"No",Sales[[#This Row],[return]])</f>
        <v>No</v>
      </c>
      <c r="O227" s="2">
        <v>42645</v>
      </c>
      <c r="P227" s="8" t="str">
        <f>TEXT(DAY(Sales[[#This Row],[OrderDate]]),"ddd")</f>
        <v>Mon</v>
      </c>
      <c r="Q227" s="8" t="str">
        <f>TEXT(MONTH(Sales[[#This Row],[ShipDate]])*29,"mmm")</f>
        <v>Oct</v>
      </c>
      <c r="R227">
        <v>345</v>
      </c>
      <c r="S227" t="s">
        <v>499</v>
      </c>
      <c r="T227" t="s">
        <v>28</v>
      </c>
      <c r="U227">
        <v>85281</v>
      </c>
      <c r="V227" s="1">
        <v>0.2</v>
      </c>
      <c r="W227">
        <v>107</v>
      </c>
      <c r="X227">
        <v>2</v>
      </c>
      <c r="Y227">
        <v>318</v>
      </c>
      <c r="AD227"/>
    </row>
    <row r="228" spans="1:30" x14ac:dyDescent="0.25">
      <c r="A228" t="s">
        <v>24</v>
      </c>
      <c r="B228" s="2">
        <v>42648</v>
      </c>
      <c r="C228" s="35">
        <f>YEAR(Sales[[#This Row],[ShipDate]])</f>
        <v>2016</v>
      </c>
      <c r="D228" t="s">
        <v>113</v>
      </c>
      <c r="E228" t="s">
        <v>31</v>
      </c>
      <c r="F228" t="s">
        <v>48</v>
      </c>
      <c r="G228" t="s">
        <v>46</v>
      </c>
      <c r="H228" t="s">
        <v>1613</v>
      </c>
      <c r="I228" t="s">
        <v>169</v>
      </c>
      <c r="J228" t="s">
        <v>13</v>
      </c>
      <c r="K228" t="s">
        <v>124</v>
      </c>
      <c r="L228" t="s">
        <v>30</v>
      </c>
      <c r="N228" t="str">
        <f>IF(ISBLANK(Sales[[#This Row],[return]]),"No",Sales[[#This Row],[return]])</f>
        <v>No</v>
      </c>
      <c r="O228" s="2">
        <v>42645</v>
      </c>
      <c r="P228" s="8" t="str">
        <f>TEXT(DAY(Sales[[#This Row],[OrderDate]]),"ddd")</f>
        <v>Mon</v>
      </c>
      <c r="Q228" s="8" t="str">
        <f>TEXT(MONTH(Sales[[#This Row],[ShipDate]])*29,"mmm")</f>
        <v>Oct</v>
      </c>
      <c r="R228">
        <v>1322</v>
      </c>
      <c r="S228" t="s">
        <v>2452</v>
      </c>
      <c r="T228" t="s">
        <v>28</v>
      </c>
      <c r="U228">
        <v>85281</v>
      </c>
      <c r="V228" s="1">
        <v>0.2</v>
      </c>
      <c r="W228">
        <v>20</v>
      </c>
      <c r="X228">
        <v>3</v>
      </c>
      <c r="Y228">
        <v>230</v>
      </c>
      <c r="AD228"/>
    </row>
    <row r="229" spans="1:30" x14ac:dyDescent="0.25">
      <c r="A229" t="s">
        <v>40</v>
      </c>
      <c r="B229" s="2">
        <v>42725</v>
      </c>
      <c r="C229" s="35">
        <f>YEAR(Sales[[#This Row],[ShipDate]])</f>
        <v>2016</v>
      </c>
      <c r="D229" t="s">
        <v>36</v>
      </c>
      <c r="E229" t="s">
        <v>18</v>
      </c>
      <c r="F229" t="s">
        <v>43</v>
      </c>
      <c r="G229" t="s">
        <v>11</v>
      </c>
      <c r="H229" t="s">
        <v>773</v>
      </c>
      <c r="I229" t="s">
        <v>70</v>
      </c>
      <c r="J229" t="s">
        <v>13</v>
      </c>
      <c r="K229" t="s">
        <v>1488</v>
      </c>
      <c r="L229" t="s">
        <v>68</v>
      </c>
      <c r="N229" t="str">
        <f>IF(ISBLANK(Sales[[#This Row],[return]]),"No",Sales[[#This Row],[return]])</f>
        <v>No</v>
      </c>
      <c r="O229" s="2">
        <v>42720</v>
      </c>
      <c r="P229" s="8" t="str">
        <f>TEXT(DAY(Sales[[#This Row],[OrderDate]]),"ddd")</f>
        <v>Mon</v>
      </c>
      <c r="Q229" s="8" t="str">
        <f>TEXT(MONTH(Sales[[#This Row],[ShipDate]])*29,"mmm")</f>
        <v>Dec</v>
      </c>
      <c r="R229">
        <v>1538</v>
      </c>
      <c r="S229" t="s">
        <v>1142</v>
      </c>
      <c r="T229" t="s">
        <v>66</v>
      </c>
      <c r="U229">
        <v>77340</v>
      </c>
      <c r="V229" s="1">
        <v>0.6</v>
      </c>
      <c r="W229">
        <v>-75</v>
      </c>
      <c r="X229">
        <v>2</v>
      </c>
      <c r="Y229">
        <v>57</v>
      </c>
      <c r="AD229"/>
    </row>
    <row r="230" spans="1:30" x14ac:dyDescent="0.25">
      <c r="A230" t="s">
        <v>40</v>
      </c>
      <c r="B230" s="2">
        <v>42725</v>
      </c>
      <c r="C230" s="35">
        <f>YEAR(Sales[[#This Row],[ShipDate]])</f>
        <v>2016</v>
      </c>
      <c r="D230" t="s">
        <v>36</v>
      </c>
      <c r="E230" t="s">
        <v>18</v>
      </c>
      <c r="F230" t="s">
        <v>59</v>
      </c>
      <c r="G230" t="s">
        <v>25</v>
      </c>
      <c r="H230" t="s">
        <v>773</v>
      </c>
      <c r="I230" t="s">
        <v>70</v>
      </c>
      <c r="J230" t="s">
        <v>13</v>
      </c>
      <c r="K230" t="s">
        <v>1488</v>
      </c>
      <c r="L230" t="s">
        <v>68</v>
      </c>
      <c r="N230" t="str">
        <f>IF(ISBLANK(Sales[[#This Row],[return]]),"No",Sales[[#This Row],[return]])</f>
        <v>No</v>
      </c>
      <c r="O230" s="2">
        <v>42720</v>
      </c>
      <c r="P230" s="8" t="str">
        <f>TEXT(DAY(Sales[[#This Row],[OrderDate]]),"ddd")</f>
        <v>Mon</v>
      </c>
      <c r="Q230" s="8" t="str">
        <f>TEXT(MONTH(Sales[[#This Row],[ShipDate]])*29,"mmm")</f>
        <v>Dec</v>
      </c>
      <c r="R230">
        <v>1829</v>
      </c>
      <c r="S230" t="s">
        <v>1846</v>
      </c>
      <c r="T230" t="s">
        <v>66</v>
      </c>
      <c r="U230">
        <v>77340</v>
      </c>
      <c r="V230" s="1">
        <v>0.2</v>
      </c>
      <c r="W230">
        <v>13</v>
      </c>
      <c r="X230">
        <v>7</v>
      </c>
      <c r="Y230">
        <v>36</v>
      </c>
      <c r="AD230"/>
    </row>
    <row r="231" spans="1:30" x14ac:dyDescent="0.25">
      <c r="A231" t="s">
        <v>40</v>
      </c>
      <c r="B231" s="2">
        <v>42676</v>
      </c>
      <c r="C231" s="35">
        <f>YEAR(Sales[[#This Row],[ShipDate]])</f>
        <v>2016</v>
      </c>
      <c r="D231" t="s">
        <v>19</v>
      </c>
      <c r="E231" t="s">
        <v>31</v>
      </c>
      <c r="F231" t="s">
        <v>38</v>
      </c>
      <c r="G231" t="s">
        <v>11</v>
      </c>
      <c r="H231" t="s">
        <v>1534</v>
      </c>
      <c r="I231" t="s">
        <v>252</v>
      </c>
      <c r="J231" t="s">
        <v>13</v>
      </c>
      <c r="K231" t="s">
        <v>2592</v>
      </c>
      <c r="L231" t="s">
        <v>92</v>
      </c>
      <c r="M231" t="s">
        <v>82</v>
      </c>
      <c r="N231" t="str">
        <f>IF(ISBLANK(Sales[[#This Row],[return]]),"No",Sales[[#This Row],[return]])</f>
        <v>Yes</v>
      </c>
      <c r="O231" s="2">
        <v>42674</v>
      </c>
      <c r="P231" s="8" t="str">
        <f>TEXT(DAY(Sales[[#This Row],[OrderDate]]),"ddd")</f>
        <v>Tue</v>
      </c>
      <c r="Q231" s="8" t="str">
        <f>TEXT(MONTH(Sales[[#This Row],[ShipDate]])*29,"mmm")</f>
        <v>Nov</v>
      </c>
      <c r="R231">
        <v>830</v>
      </c>
      <c r="S231" t="s">
        <v>1410</v>
      </c>
      <c r="T231" t="s">
        <v>90</v>
      </c>
      <c r="U231">
        <v>44052</v>
      </c>
      <c r="V231" s="1">
        <v>0.4</v>
      </c>
      <c r="W231">
        <v>-735</v>
      </c>
      <c r="X231">
        <v>8</v>
      </c>
      <c r="Y231">
        <v>1422</v>
      </c>
      <c r="AD231"/>
    </row>
    <row r="232" spans="1:30" x14ac:dyDescent="0.25">
      <c r="A232" t="s">
        <v>40</v>
      </c>
      <c r="B232" s="2">
        <v>42672</v>
      </c>
      <c r="C232" s="35">
        <f>YEAR(Sales[[#This Row],[ShipDate]])</f>
        <v>2016</v>
      </c>
      <c r="D232" t="s">
        <v>36</v>
      </c>
      <c r="E232" t="s">
        <v>69</v>
      </c>
      <c r="F232" t="s">
        <v>59</v>
      </c>
      <c r="G232" t="s">
        <v>25</v>
      </c>
      <c r="H232" t="s">
        <v>34</v>
      </c>
      <c r="I232" t="s">
        <v>37</v>
      </c>
      <c r="J232" t="s">
        <v>13</v>
      </c>
      <c r="K232" t="s">
        <v>2946</v>
      </c>
      <c r="L232" t="s">
        <v>17</v>
      </c>
      <c r="N232" t="str">
        <f>IF(ISBLANK(Sales[[#This Row],[return]]),"No",Sales[[#This Row],[return]])</f>
        <v>No</v>
      </c>
      <c r="O232" s="2">
        <v>42667</v>
      </c>
      <c r="P232" s="8" t="str">
        <f>TEXT(DAY(Sales[[#This Row],[OrderDate]]),"ddd")</f>
        <v>Tue</v>
      </c>
      <c r="Q232" s="8" t="str">
        <f>TEXT(MONTH(Sales[[#This Row],[ShipDate]])*29,"mmm")</f>
        <v>Oct</v>
      </c>
      <c r="R232">
        <v>1814</v>
      </c>
      <c r="S232" t="s">
        <v>1727</v>
      </c>
      <c r="T232" t="s">
        <v>15</v>
      </c>
      <c r="U232">
        <v>33311</v>
      </c>
      <c r="V232" s="1">
        <v>0.2</v>
      </c>
      <c r="W232">
        <v>4</v>
      </c>
      <c r="X232">
        <v>2</v>
      </c>
      <c r="Y232">
        <v>10</v>
      </c>
      <c r="AD232"/>
    </row>
    <row r="233" spans="1:30" x14ac:dyDescent="0.25">
      <c r="A233" t="s">
        <v>40</v>
      </c>
      <c r="B233" s="2">
        <v>42522</v>
      </c>
      <c r="C233" s="35">
        <f>YEAR(Sales[[#This Row],[ShipDate]])</f>
        <v>2016</v>
      </c>
      <c r="D233" t="s">
        <v>36</v>
      </c>
      <c r="E233" t="s">
        <v>18</v>
      </c>
      <c r="F233" t="s">
        <v>50</v>
      </c>
      <c r="G233" t="s">
        <v>25</v>
      </c>
      <c r="H233" t="s">
        <v>60</v>
      </c>
      <c r="I233" t="s">
        <v>63</v>
      </c>
      <c r="J233" t="s">
        <v>13</v>
      </c>
      <c r="K233" t="s">
        <v>1164</v>
      </c>
      <c r="L233" t="s">
        <v>30</v>
      </c>
      <c r="M233" t="s">
        <v>82</v>
      </c>
      <c r="N233" t="str">
        <f>IF(ISBLANK(Sales[[#This Row],[return]]),"No",Sales[[#This Row],[return]])</f>
        <v>Yes</v>
      </c>
      <c r="O233" s="2">
        <v>42518</v>
      </c>
      <c r="P233" s="8" t="str">
        <f>TEXT(DAY(Sales[[#This Row],[OrderDate]]),"ddd")</f>
        <v>Sat</v>
      </c>
      <c r="Q233" s="8" t="str">
        <f>TEXT(MONTH(Sales[[#This Row],[ShipDate]])*29,"mmm")</f>
        <v>Jun</v>
      </c>
      <c r="R233">
        <v>781</v>
      </c>
      <c r="S233" t="s">
        <v>3253</v>
      </c>
      <c r="T233" t="s">
        <v>28</v>
      </c>
      <c r="U233">
        <v>98105</v>
      </c>
      <c r="V233" s="1">
        <v>0.2</v>
      </c>
      <c r="W233">
        <v>51</v>
      </c>
      <c r="X233">
        <v>4</v>
      </c>
      <c r="Y233">
        <v>137</v>
      </c>
      <c r="AD233"/>
    </row>
    <row r="234" spans="1:30" x14ac:dyDescent="0.25">
      <c r="A234" t="s">
        <v>10</v>
      </c>
      <c r="B234" s="2">
        <v>42646</v>
      </c>
      <c r="C234" s="35">
        <f>YEAR(Sales[[#This Row],[ShipDate]])</f>
        <v>2016</v>
      </c>
      <c r="D234" t="s">
        <v>607</v>
      </c>
      <c r="E234" t="s">
        <v>18</v>
      </c>
      <c r="F234" t="s">
        <v>45</v>
      </c>
      <c r="G234" t="s">
        <v>25</v>
      </c>
      <c r="H234" t="s">
        <v>249</v>
      </c>
      <c r="I234" t="s">
        <v>252</v>
      </c>
      <c r="J234" t="s">
        <v>13</v>
      </c>
      <c r="K234" t="s">
        <v>631</v>
      </c>
      <c r="L234" t="s">
        <v>92</v>
      </c>
      <c r="N234" t="str">
        <f>IF(ISBLANK(Sales[[#This Row],[return]]),"No",Sales[[#This Row],[return]])</f>
        <v>No</v>
      </c>
      <c r="O234" s="2">
        <v>42646</v>
      </c>
      <c r="P234" s="8" t="str">
        <f>TEXT(DAY(Sales[[#This Row],[OrderDate]]),"ddd")</f>
        <v>Tue</v>
      </c>
      <c r="Q234" s="8" t="str">
        <f>TEXT(MONTH(Sales[[#This Row],[ShipDate]])*29,"mmm")</f>
        <v>Oct</v>
      </c>
      <c r="R234">
        <v>887</v>
      </c>
      <c r="S234" t="s">
        <v>1768</v>
      </c>
      <c r="T234" t="s">
        <v>90</v>
      </c>
      <c r="U234">
        <v>43229</v>
      </c>
      <c r="V234" s="1">
        <v>0.2</v>
      </c>
      <c r="W234">
        <v>4</v>
      </c>
      <c r="X234">
        <v>2</v>
      </c>
      <c r="Y234">
        <v>56</v>
      </c>
      <c r="AD234"/>
    </row>
    <row r="235" spans="1:30" x14ac:dyDescent="0.25">
      <c r="A235" t="s">
        <v>10</v>
      </c>
      <c r="B235" s="2">
        <v>42646</v>
      </c>
      <c r="C235" s="35">
        <f>YEAR(Sales[[#This Row],[ShipDate]])</f>
        <v>2016</v>
      </c>
      <c r="D235" t="s">
        <v>607</v>
      </c>
      <c r="E235" t="s">
        <v>18</v>
      </c>
      <c r="F235" t="s">
        <v>104</v>
      </c>
      <c r="G235" t="s">
        <v>25</v>
      </c>
      <c r="H235" t="s">
        <v>249</v>
      </c>
      <c r="I235" t="s">
        <v>252</v>
      </c>
      <c r="J235" t="s">
        <v>13</v>
      </c>
      <c r="K235" t="s">
        <v>631</v>
      </c>
      <c r="L235" t="s">
        <v>92</v>
      </c>
      <c r="N235" t="str">
        <f>IF(ISBLANK(Sales[[#This Row],[return]]),"No",Sales[[#This Row],[return]])</f>
        <v>No</v>
      </c>
      <c r="O235" s="2">
        <v>42646</v>
      </c>
      <c r="P235" s="8" t="str">
        <f>TEXT(DAY(Sales[[#This Row],[OrderDate]]),"ddd")</f>
        <v>Tue</v>
      </c>
      <c r="Q235" s="8" t="str">
        <f>TEXT(MONTH(Sales[[#This Row],[ShipDate]])*29,"mmm")</f>
        <v>Oct</v>
      </c>
      <c r="R235">
        <v>472</v>
      </c>
      <c r="S235" t="s">
        <v>294</v>
      </c>
      <c r="T235" t="s">
        <v>90</v>
      </c>
      <c r="U235">
        <v>43229</v>
      </c>
      <c r="V235" s="1">
        <v>0.2</v>
      </c>
      <c r="W235">
        <v>5</v>
      </c>
      <c r="X235">
        <v>5</v>
      </c>
      <c r="Y235">
        <v>14</v>
      </c>
      <c r="AD235"/>
    </row>
    <row r="236" spans="1:30" x14ac:dyDescent="0.25">
      <c r="A236" t="s">
        <v>10</v>
      </c>
      <c r="B236" s="2">
        <v>42646</v>
      </c>
      <c r="C236" s="35">
        <f>YEAR(Sales[[#This Row],[ShipDate]])</f>
        <v>2016</v>
      </c>
      <c r="D236" t="s">
        <v>607</v>
      </c>
      <c r="E236" t="s">
        <v>18</v>
      </c>
      <c r="F236" t="s">
        <v>99</v>
      </c>
      <c r="G236" t="s">
        <v>46</v>
      </c>
      <c r="H236" t="s">
        <v>249</v>
      </c>
      <c r="I236" t="s">
        <v>252</v>
      </c>
      <c r="J236" t="s">
        <v>13</v>
      </c>
      <c r="K236" t="s">
        <v>631</v>
      </c>
      <c r="L236" t="s">
        <v>92</v>
      </c>
      <c r="N236" t="str">
        <f>IF(ISBLANK(Sales[[#This Row],[return]]),"No",Sales[[#This Row],[return]])</f>
        <v>No</v>
      </c>
      <c r="O236" s="2">
        <v>42646</v>
      </c>
      <c r="P236" s="8" t="str">
        <f>TEXT(DAY(Sales[[#This Row],[OrderDate]]),"ddd")</f>
        <v>Tue</v>
      </c>
      <c r="Q236" s="8" t="str">
        <f>TEXT(MONTH(Sales[[#This Row],[ShipDate]])*29,"mmm")</f>
        <v>Oct</v>
      </c>
      <c r="R236">
        <v>1005</v>
      </c>
      <c r="S236" t="s">
        <v>2353</v>
      </c>
      <c r="T236" t="s">
        <v>90</v>
      </c>
      <c r="U236">
        <v>43229</v>
      </c>
      <c r="V236" s="1">
        <v>0.2</v>
      </c>
      <c r="W236">
        <v>-4</v>
      </c>
      <c r="X236">
        <v>3</v>
      </c>
      <c r="Y236">
        <v>142</v>
      </c>
      <c r="AD236"/>
    </row>
    <row r="237" spans="1:30" x14ac:dyDescent="0.25">
      <c r="A237" t="s">
        <v>24</v>
      </c>
      <c r="B237" s="2">
        <v>42599</v>
      </c>
      <c r="C237" s="35">
        <f>YEAR(Sales[[#This Row],[ShipDate]])</f>
        <v>2016</v>
      </c>
      <c r="D237" t="s">
        <v>113</v>
      </c>
      <c r="E237" t="s">
        <v>18</v>
      </c>
      <c r="F237" t="s">
        <v>52</v>
      </c>
      <c r="G237" t="s">
        <v>25</v>
      </c>
      <c r="H237" t="s">
        <v>1572</v>
      </c>
      <c r="I237" t="s">
        <v>37</v>
      </c>
      <c r="J237" t="s">
        <v>13</v>
      </c>
      <c r="K237" t="s">
        <v>1532</v>
      </c>
      <c r="L237" t="s">
        <v>17</v>
      </c>
      <c r="N237" t="str">
        <f>IF(ISBLANK(Sales[[#This Row],[return]]),"No",Sales[[#This Row],[return]])</f>
        <v>No</v>
      </c>
      <c r="O237" s="2">
        <v>42597</v>
      </c>
      <c r="P237" s="8" t="str">
        <f>TEXT(DAY(Sales[[#This Row],[OrderDate]]),"ddd")</f>
        <v>Sun</v>
      </c>
      <c r="Q237" s="8" t="str">
        <f>TEXT(MONTH(Sales[[#This Row],[ShipDate]])*29,"mmm")</f>
        <v>Aug</v>
      </c>
      <c r="R237">
        <v>663</v>
      </c>
      <c r="S237" t="s">
        <v>908</v>
      </c>
      <c r="T237" t="s">
        <v>15</v>
      </c>
      <c r="U237">
        <v>33021</v>
      </c>
      <c r="V237" s="1">
        <v>0.2</v>
      </c>
      <c r="W237">
        <v>17</v>
      </c>
      <c r="X237">
        <v>5</v>
      </c>
      <c r="Y237">
        <v>152</v>
      </c>
      <c r="AD237"/>
    </row>
    <row r="238" spans="1:30" x14ac:dyDescent="0.25">
      <c r="A238" t="s">
        <v>24</v>
      </c>
      <c r="B238" s="2">
        <v>42599</v>
      </c>
      <c r="C238" s="35">
        <f>YEAR(Sales[[#This Row],[ShipDate]])</f>
        <v>2016</v>
      </c>
      <c r="D238" t="s">
        <v>113</v>
      </c>
      <c r="E238" t="s">
        <v>18</v>
      </c>
      <c r="F238" t="s">
        <v>59</v>
      </c>
      <c r="G238" t="s">
        <v>25</v>
      </c>
      <c r="H238" t="s">
        <v>1572</v>
      </c>
      <c r="I238" t="s">
        <v>37</v>
      </c>
      <c r="J238" t="s">
        <v>13</v>
      </c>
      <c r="K238" t="s">
        <v>1532</v>
      </c>
      <c r="L238" t="s">
        <v>17</v>
      </c>
      <c r="N238" t="str">
        <f>IF(ISBLANK(Sales[[#This Row],[return]]),"No",Sales[[#This Row],[return]])</f>
        <v>No</v>
      </c>
      <c r="O238" s="2">
        <v>42597</v>
      </c>
      <c r="P238" s="8" t="str">
        <f>TEXT(DAY(Sales[[#This Row],[OrderDate]]),"ddd")</f>
        <v>Sun</v>
      </c>
      <c r="Q238" s="8" t="str">
        <f>TEXT(MONTH(Sales[[#This Row],[ShipDate]])*29,"mmm")</f>
        <v>Aug</v>
      </c>
      <c r="R238">
        <v>1752</v>
      </c>
      <c r="S238" t="s">
        <v>1787</v>
      </c>
      <c r="T238" t="s">
        <v>15</v>
      </c>
      <c r="U238">
        <v>33021</v>
      </c>
      <c r="V238" s="1">
        <v>0.2</v>
      </c>
      <c r="W238">
        <v>30</v>
      </c>
      <c r="X238">
        <v>5</v>
      </c>
      <c r="Y238">
        <v>91</v>
      </c>
      <c r="AD238"/>
    </row>
    <row r="239" spans="1:30" x14ac:dyDescent="0.25">
      <c r="A239" t="s">
        <v>40</v>
      </c>
      <c r="B239" s="2">
        <v>42729</v>
      </c>
      <c r="C239" s="35">
        <f>YEAR(Sales[[#This Row],[ShipDate]])</f>
        <v>2016</v>
      </c>
      <c r="D239" t="s">
        <v>36</v>
      </c>
      <c r="E239" t="s">
        <v>18</v>
      </c>
      <c r="F239" t="s">
        <v>33</v>
      </c>
      <c r="G239" t="s">
        <v>25</v>
      </c>
      <c r="H239" t="s">
        <v>302</v>
      </c>
      <c r="I239" t="s">
        <v>137</v>
      </c>
      <c r="J239" t="s">
        <v>13</v>
      </c>
      <c r="K239" t="s">
        <v>1362</v>
      </c>
      <c r="L239" t="s">
        <v>92</v>
      </c>
      <c r="N239" t="str">
        <f>IF(ISBLANK(Sales[[#This Row],[return]]),"No",Sales[[#This Row],[return]])</f>
        <v>No</v>
      </c>
      <c r="O239" s="2">
        <v>42725</v>
      </c>
      <c r="P239" s="8" t="str">
        <f>TEXT(DAY(Sales[[#This Row],[OrderDate]]),"ddd")</f>
        <v>Sat</v>
      </c>
      <c r="Q239" s="8" t="str">
        <f>TEXT(MONTH(Sales[[#This Row],[ShipDate]])*29,"mmm")</f>
        <v>Dec</v>
      </c>
      <c r="R239">
        <v>201</v>
      </c>
      <c r="S239" t="s">
        <v>1776</v>
      </c>
      <c r="T239" t="s">
        <v>90</v>
      </c>
      <c r="U239">
        <v>19711</v>
      </c>
      <c r="V239" s="1">
        <v>0</v>
      </c>
      <c r="W239">
        <v>8</v>
      </c>
      <c r="X239">
        <v>6</v>
      </c>
      <c r="Y239">
        <v>17</v>
      </c>
      <c r="AD239"/>
    </row>
    <row r="240" spans="1:30" x14ac:dyDescent="0.25">
      <c r="A240" t="s">
        <v>40</v>
      </c>
      <c r="B240" s="2">
        <v>42684</v>
      </c>
      <c r="C240" s="35">
        <f>YEAR(Sales[[#This Row],[ShipDate]])</f>
        <v>2016</v>
      </c>
      <c r="D240" t="s">
        <v>36</v>
      </c>
      <c r="E240" t="s">
        <v>69</v>
      </c>
      <c r="F240" t="s">
        <v>43</v>
      </c>
      <c r="G240" t="s">
        <v>11</v>
      </c>
      <c r="H240" t="s">
        <v>26</v>
      </c>
      <c r="I240" t="s">
        <v>32</v>
      </c>
      <c r="J240" t="s">
        <v>13</v>
      </c>
      <c r="K240" t="s">
        <v>2966</v>
      </c>
      <c r="L240" t="s">
        <v>30</v>
      </c>
      <c r="N240" t="str">
        <f>IF(ISBLANK(Sales[[#This Row],[return]]),"No",Sales[[#This Row],[return]])</f>
        <v>No</v>
      </c>
      <c r="O240" s="2">
        <v>42679</v>
      </c>
      <c r="P240" s="8" t="str">
        <f>TEXT(DAY(Sales[[#This Row],[OrderDate]]),"ddd")</f>
        <v>Thu</v>
      </c>
      <c r="Q240" s="8" t="str">
        <f>TEXT(MONTH(Sales[[#This Row],[ShipDate]])*29,"mmm")</f>
        <v>Nov</v>
      </c>
      <c r="R240">
        <v>1220</v>
      </c>
      <c r="S240" t="s">
        <v>1175</v>
      </c>
      <c r="T240" t="s">
        <v>28</v>
      </c>
      <c r="U240">
        <v>90008</v>
      </c>
      <c r="V240" s="1">
        <v>0</v>
      </c>
      <c r="W240">
        <v>9</v>
      </c>
      <c r="X240">
        <v>6</v>
      </c>
      <c r="Y240">
        <v>20</v>
      </c>
      <c r="AD240"/>
    </row>
    <row r="241" spans="1:30" x14ac:dyDescent="0.25">
      <c r="A241" t="s">
        <v>10</v>
      </c>
      <c r="B241" s="2">
        <v>42554</v>
      </c>
      <c r="C241" s="35">
        <f>YEAR(Sales[[#This Row],[ShipDate]])</f>
        <v>2016</v>
      </c>
      <c r="D241" t="s">
        <v>19</v>
      </c>
      <c r="E241" t="s">
        <v>31</v>
      </c>
      <c r="F241" t="s">
        <v>45</v>
      </c>
      <c r="G241" t="s">
        <v>25</v>
      </c>
      <c r="H241" t="s">
        <v>26</v>
      </c>
      <c r="I241" t="s">
        <v>32</v>
      </c>
      <c r="J241" t="s">
        <v>13</v>
      </c>
      <c r="K241" t="s">
        <v>971</v>
      </c>
      <c r="L241" t="s">
        <v>30</v>
      </c>
      <c r="N241" t="str">
        <f>IF(ISBLANK(Sales[[#This Row],[return]]),"No",Sales[[#This Row],[return]])</f>
        <v>No</v>
      </c>
      <c r="O241" s="2">
        <v>42551</v>
      </c>
      <c r="P241" s="8" t="str">
        <f>TEXT(DAY(Sales[[#This Row],[OrderDate]]),"ddd")</f>
        <v>Mon</v>
      </c>
      <c r="Q241" s="8" t="str">
        <f>TEXT(MONTH(Sales[[#This Row],[ShipDate]])*29,"mmm")</f>
        <v>Jul</v>
      </c>
      <c r="R241">
        <v>324</v>
      </c>
      <c r="S241" t="s">
        <v>586</v>
      </c>
      <c r="T241" t="s">
        <v>28</v>
      </c>
      <c r="U241">
        <v>90004</v>
      </c>
      <c r="V241" s="1">
        <v>0</v>
      </c>
      <c r="W241">
        <v>10</v>
      </c>
      <c r="X241">
        <v>5</v>
      </c>
      <c r="Y241">
        <v>32</v>
      </c>
      <c r="AD241"/>
    </row>
    <row r="242" spans="1:30" x14ac:dyDescent="0.25">
      <c r="A242" t="s">
        <v>10</v>
      </c>
      <c r="B242" s="2">
        <v>42385</v>
      </c>
      <c r="C242" s="35">
        <f>YEAR(Sales[[#This Row],[ShipDate]])</f>
        <v>2016</v>
      </c>
      <c r="D242" t="s">
        <v>19</v>
      </c>
      <c r="E242" t="s">
        <v>18</v>
      </c>
      <c r="F242" t="s">
        <v>23</v>
      </c>
      <c r="G242" t="s">
        <v>11</v>
      </c>
      <c r="H242" t="s">
        <v>1245</v>
      </c>
      <c r="I242" t="s">
        <v>199</v>
      </c>
      <c r="J242" t="s">
        <v>13</v>
      </c>
      <c r="K242" t="s">
        <v>1356</v>
      </c>
      <c r="L242" t="s">
        <v>17</v>
      </c>
      <c r="N242" t="str">
        <f>IF(ISBLANK(Sales[[#This Row],[return]]),"No",Sales[[#This Row],[return]])</f>
        <v>No</v>
      </c>
      <c r="O242" s="2">
        <v>42382</v>
      </c>
      <c r="P242" s="8" t="str">
        <f>TEXT(DAY(Sales[[#This Row],[OrderDate]]),"ddd")</f>
        <v>Fri</v>
      </c>
      <c r="Q242" s="8" t="str">
        <f>TEXT(MONTH(Sales[[#This Row],[ShipDate]])*29,"mmm")</f>
        <v>Jan</v>
      </c>
      <c r="R242">
        <v>756</v>
      </c>
      <c r="S242" t="s">
        <v>1355</v>
      </c>
      <c r="T242" t="s">
        <v>15</v>
      </c>
      <c r="U242">
        <v>29464</v>
      </c>
      <c r="V242" s="1">
        <v>0</v>
      </c>
      <c r="W242">
        <v>87</v>
      </c>
      <c r="X242">
        <v>6</v>
      </c>
      <c r="Y242">
        <v>546</v>
      </c>
      <c r="AD242"/>
    </row>
    <row r="243" spans="1:30" x14ac:dyDescent="0.25">
      <c r="A243" t="s">
        <v>40</v>
      </c>
      <c r="B243" s="2">
        <v>42598</v>
      </c>
      <c r="C243" s="35">
        <f>YEAR(Sales[[#This Row],[ShipDate]])</f>
        <v>2016</v>
      </c>
      <c r="D243" t="s">
        <v>36</v>
      </c>
      <c r="E243" t="s">
        <v>31</v>
      </c>
      <c r="F243" t="s">
        <v>50</v>
      </c>
      <c r="G243" t="s">
        <v>25</v>
      </c>
      <c r="H243" t="s">
        <v>527</v>
      </c>
      <c r="I243" t="s">
        <v>389</v>
      </c>
      <c r="J243" t="s">
        <v>13</v>
      </c>
      <c r="K243" t="s">
        <v>2724</v>
      </c>
      <c r="L243" t="s">
        <v>92</v>
      </c>
      <c r="N243" t="str">
        <f>IF(ISBLANK(Sales[[#This Row],[return]]),"No",Sales[[#This Row],[return]])</f>
        <v>No</v>
      </c>
      <c r="O243" s="2">
        <v>42594</v>
      </c>
      <c r="P243" s="8" t="str">
        <f>TEXT(DAY(Sales[[#This Row],[OrderDate]]),"ddd")</f>
        <v>Thu</v>
      </c>
      <c r="Q243" s="8" t="str">
        <f>TEXT(MONTH(Sales[[#This Row],[ShipDate]])*29,"mmm")</f>
        <v>Aug</v>
      </c>
      <c r="R243">
        <v>1261</v>
      </c>
      <c r="S243" t="s">
        <v>1957</v>
      </c>
      <c r="T243" t="s">
        <v>90</v>
      </c>
      <c r="U243">
        <v>8701</v>
      </c>
      <c r="V243" s="1">
        <v>0</v>
      </c>
      <c r="W243">
        <v>98</v>
      </c>
      <c r="X243">
        <v>7</v>
      </c>
      <c r="Y243">
        <v>196</v>
      </c>
      <c r="AD243"/>
    </row>
    <row r="244" spans="1:30" x14ac:dyDescent="0.25">
      <c r="A244" t="s">
        <v>10</v>
      </c>
      <c r="B244" s="2">
        <v>42426</v>
      </c>
      <c r="C244" s="35">
        <f>YEAR(Sales[[#This Row],[ShipDate]])</f>
        <v>2016</v>
      </c>
      <c r="D244" t="s">
        <v>36</v>
      </c>
      <c r="E244" t="s">
        <v>31</v>
      </c>
      <c r="F244" t="s">
        <v>43</v>
      </c>
      <c r="G244" t="s">
        <v>11</v>
      </c>
      <c r="H244" t="s">
        <v>680</v>
      </c>
      <c r="I244" t="s">
        <v>142</v>
      </c>
      <c r="J244" t="s">
        <v>13</v>
      </c>
      <c r="K244" t="s">
        <v>118</v>
      </c>
      <c r="L244" t="s">
        <v>68</v>
      </c>
      <c r="N244" t="str">
        <f>IF(ISBLANK(Sales[[#This Row],[return]]),"No",Sales[[#This Row],[return]])</f>
        <v>No</v>
      </c>
      <c r="O244" s="2">
        <v>42420</v>
      </c>
      <c r="P244" s="8" t="str">
        <f>TEXT(DAY(Sales[[#This Row],[OrderDate]]),"ddd")</f>
        <v>Fri</v>
      </c>
      <c r="Q244" s="8" t="str">
        <f>TEXT(MONTH(Sales[[#This Row],[ShipDate]])*29,"mmm")</f>
        <v>Feb</v>
      </c>
      <c r="R244">
        <v>1053</v>
      </c>
      <c r="S244" t="s">
        <v>940</v>
      </c>
      <c r="T244" t="s">
        <v>66</v>
      </c>
      <c r="U244">
        <v>47374</v>
      </c>
      <c r="V244" s="1">
        <v>0</v>
      </c>
      <c r="W244">
        <v>7</v>
      </c>
      <c r="X244">
        <v>4</v>
      </c>
      <c r="Y244">
        <v>20</v>
      </c>
      <c r="AD244"/>
    </row>
    <row r="245" spans="1:30" x14ac:dyDescent="0.25">
      <c r="A245" t="s">
        <v>10</v>
      </c>
      <c r="B245" s="2">
        <v>42426</v>
      </c>
      <c r="C245" s="35">
        <f>YEAR(Sales[[#This Row],[ShipDate]])</f>
        <v>2016</v>
      </c>
      <c r="D245" t="s">
        <v>36</v>
      </c>
      <c r="E245" t="s">
        <v>31</v>
      </c>
      <c r="F245" t="s">
        <v>99</v>
      </c>
      <c r="G245" t="s">
        <v>46</v>
      </c>
      <c r="H245" t="s">
        <v>680</v>
      </c>
      <c r="I245" t="s">
        <v>142</v>
      </c>
      <c r="J245" t="s">
        <v>13</v>
      </c>
      <c r="K245" t="s">
        <v>118</v>
      </c>
      <c r="L245" t="s">
        <v>68</v>
      </c>
      <c r="N245" t="str">
        <f>IF(ISBLANK(Sales[[#This Row],[return]]),"No",Sales[[#This Row],[return]])</f>
        <v>No</v>
      </c>
      <c r="O245" s="2">
        <v>42420</v>
      </c>
      <c r="P245" s="8" t="str">
        <f>TEXT(DAY(Sales[[#This Row],[OrderDate]]),"ddd")</f>
        <v>Fri</v>
      </c>
      <c r="Q245" s="8" t="str">
        <f>TEXT(MONTH(Sales[[#This Row],[ShipDate]])*29,"mmm")</f>
        <v>Feb</v>
      </c>
      <c r="R245">
        <v>602</v>
      </c>
      <c r="S245" t="s">
        <v>2377</v>
      </c>
      <c r="T245" t="s">
        <v>66</v>
      </c>
      <c r="U245">
        <v>47374</v>
      </c>
      <c r="V245" s="1">
        <v>0</v>
      </c>
      <c r="W245">
        <v>22</v>
      </c>
      <c r="X245">
        <v>3</v>
      </c>
      <c r="Y245">
        <v>62</v>
      </c>
      <c r="AD245"/>
    </row>
    <row r="246" spans="1:30" x14ac:dyDescent="0.25">
      <c r="A246" t="s">
        <v>24</v>
      </c>
      <c r="B246" s="2">
        <v>42652</v>
      </c>
      <c r="C246" s="35">
        <f>YEAR(Sales[[#This Row],[ShipDate]])</f>
        <v>2016</v>
      </c>
      <c r="D246" t="s">
        <v>113</v>
      </c>
      <c r="E246" t="s">
        <v>31</v>
      </c>
      <c r="F246" t="s">
        <v>39</v>
      </c>
      <c r="G246" t="s">
        <v>25</v>
      </c>
      <c r="H246" t="s">
        <v>1624</v>
      </c>
      <c r="I246" t="s">
        <v>142</v>
      </c>
      <c r="J246" t="s">
        <v>13</v>
      </c>
      <c r="K246" t="s">
        <v>2600</v>
      </c>
      <c r="L246" t="s">
        <v>68</v>
      </c>
      <c r="N246" t="str">
        <f>IF(ISBLANK(Sales[[#This Row],[return]]),"No",Sales[[#This Row],[return]])</f>
        <v>No</v>
      </c>
      <c r="O246" s="2">
        <v>42649</v>
      </c>
      <c r="P246" s="8" t="str">
        <f>TEXT(DAY(Sales[[#This Row],[OrderDate]]),"ddd")</f>
        <v>Fri</v>
      </c>
      <c r="Q246" s="8" t="str">
        <f>TEXT(MONTH(Sales[[#This Row],[ShipDate]])*29,"mmm")</f>
        <v>Oct</v>
      </c>
      <c r="R246">
        <v>658</v>
      </c>
      <c r="S246" t="s">
        <v>2107</v>
      </c>
      <c r="T246" t="s">
        <v>66</v>
      </c>
      <c r="U246">
        <v>46203</v>
      </c>
      <c r="V246" s="1">
        <v>0</v>
      </c>
      <c r="W246">
        <v>54</v>
      </c>
      <c r="X246">
        <v>2</v>
      </c>
      <c r="Y246">
        <v>386</v>
      </c>
      <c r="AD246"/>
    </row>
    <row r="247" spans="1:30" x14ac:dyDescent="0.25">
      <c r="A247" t="s">
        <v>40</v>
      </c>
      <c r="B247" s="2">
        <v>42618</v>
      </c>
      <c r="C247" s="35">
        <f>YEAR(Sales[[#This Row],[ShipDate]])</f>
        <v>2016</v>
      </c>
      <c r="D247" t="s">
        <v>36</v>
      </c>
      <c r="E247" t="s">
        <v>18</v>
      </c>
      <c r="F247" t="s">
        <v>50</v>
      </c>
      <c r="G247" t="s">
        <v>25</v>
      </c>
      <c r="H247" t="s">
        <v>146</v>
      </c>
      <c r="I247" t="s">
        <v>149</v>
      </c>
      <c r="J247" t="s">
        <v>13</v>
      </c>
      <c r="K247" t="s">
        <v>135</v>
      </c>
      <c r="L247" t="s">
        <v>92</v>
      </c>
      <c r="N247" t="str">
        <f>IF(ISBLANK(Sales[[#This Row],[return]]),"No",Sales[[#This Row],[return]])</f>
        <v>No</v>
      </c>
      <c r="O247" s="2">
        <v>42614</v>
      </c>
      <c r="P247" s="8" t="str">
        <f>TEXT(DAY(Sales[[#This Row],[OrderDate]]),"ddd")</f>
        <v>Sun</v>
      </c>
      <c r="Q247" s="8" t="str">
        <f>TEXT(MONTH(Sales[[#This Row],[ShipDate]])*29,"mmm")</f>
        <v>Sep</v>
      </c>
      <c r="R247">
        <v>1642</v>
      </c>
      <c r="S247" t="s">
        <v>2209</v>
      </c>
      <c r="T247" t="s">
        <v>90</v>
      </c>
      <c r="U247">
        <v>10009</v>
      </c>
      <c r="V247" s="1">
        <v>0.2</v>
      </c>
      <c r="W247">
        <v>8</v>
      </c>
      <c r="X247">
        <v>2</v>
      </c>
      <c r="Y247">
        <v>24</v>
      </c>
      <c r="AD247"/>
    </row>
    <row r="248" spans="1:30" x14ac:dyDescent="0.25">
      <c r="A248" t="s">
        <v>40</v>
      </c>
      <c r="B248" s="2">
        <v>42618</v>
      </c>
      <c r="C248" s="35">
        <f>YEAR(Sales[[#This Row],[ShipDate]])</f>
        <v>2016</v>
      </c>
      <c r="D248" t="s">
        <v>36</v>
      </c>
      <c r="E248" t="s">
        <v>18</v>
      </c>
      <c r="F248" t="s">
        <v>99</v>
      </c>
      <c r="G248" t="s">
        <v>46</v>
      </c>
      <c r="H248" t="s">
        <v>146</v>
      </c>
      <c r="I248" t="s">
        <v>149</v>
      </c>
      <c r="J248" t="s">
        <v>13</v>
      </c>
      <c r="K248" t="s">
        <v>135</v>
      </c>
      <c r="L248" t="s">
        <v>92</v>
      </c>
      <c r="N248" t="str">
        <f>IF(ISBLANK(Sales[[#This Row],[return]]),"No",Sales[[#This Row],[return]])</f>
        <v>No</v>
      </c>
      <c r="O248" s="2">
        <v>42614</v>
      </c>
      <c r="P248" s="8" t="str">
        <f>TEXT(DAY(Sales[[#This Row],[OrderDate]]),"ddd")</f>
        <v>Sun</v>
      </c>
      <c r="Q248" s="8" t="str">
        <f>TEXT(MONTH(Sales[[#This Row],[ShipDate]])*29,"mmm")</f>
        <v>Sep</v>
      </c>
      <c r="R248">
        <v>1616</v>
      </c>
      <c r="S248" t="s">
        <v>2441</v>
      </c>
      <c r="T248" t="s">
        <v>90</v>
      </c>
      <c r="U248">
        <v>10009</v>
      </c>
      <c r="V248" s="1">
        <v>0</v>
      </c>
      <c r="W248">
        <v>57</v>
      </c>
      <c r="X248">
        <v>3</v>
      </c>
      <c r="Y248">
        <v>357</v>
      </c>
      <c r="AD248"/>
    </row>
    <row r="249" spans="1:30" x14ac:dyDescent="0.25">
      <c r="A249" t="s">
        <v>10</v>
      </c>
      <c r="B249" s="2">
        <v>42578</v>
      </c>
      <c r="C249" s="35">
        <f>YEAR(Sales[[#This Row],[ShipDate]])</f>
        <v>2016</v>
      </c>
      <c r="D249" t="s">
        <v>36</v>
      </c>
      <c r="E249" t="s">
        <v>18</v>
      </c>
      <c r="F249" t="s">
        <v>48</v>
      </c>
      <c r="G249" t="s">
        <v>46</v>
      </c>
      <c r="H249" t="s">
        <v>1094</v>
      </c>
      <c r="I249" t="s">
        <v>87</v>
      </c>
      <c r="J249" t="s">
        <v>13</v>
      </c>
      <c r="K249" t="s">
        <v>1281</v>
      </c>
      <c r="L249" t="s">
        <v>68</v>
      </c>
      <c r="N249" t="str">
        <f>IF(ISBLANK(Sales[[#This Row],[return]]),"No",Sales[[#This Row],[return]])</f>
        <v>No</v>
      </c>
      <c r="O249" s="2">
        <v>42572</v>
      </c>
      <c r="P249" s="8" t="str">
        <f>TEXT(DAY(Sales[[#This Row],[OrderDate]]),"ddd")</f>
        <v>Sat</v>
      </c>
      <c r="Q249" s="8" t="str">
        <f>TEXT(MONTH(Sales[[#This Row],[ShipDate]])*29,"mmm")</f>
        <v>Jul</v>
      </c>
      <c r="R249">
        <v>783</v>
      </c>
      <c r="S249" t="s">
        <v>2339</v>
      </c>
      <c r="T249" t="s">
        <v>66</v>
      </c>
      <c r="U249">
        <v>68104</v>
      </c>
      <c r="V249" s="1">
        <v>0</v>
      </c>
      <c r="W249">
        <v>10</v>
      </c>
      <c r="X249">
        <v>2</v>
      </c>
      <c r="Y249">
        <v>36</v>
      </c>
      <c r="AD249"/>
    </row>
    <row r="250" spans="1:30" x14ac:dyDescent="0.25">
      <c r="A250" t="s">
        <v>40</v>
      </c>
      <c r="B250" s="2">
        <v>42598</v>
      </c>
      <c r="C250" s="35">
        <f>YEAR(Sales[[#This Row],[ShipDate]])</f>
        <v>2016</v>
      </c>
      <c r="D250" t="s">
        <v>36</v>
      </c>
      <c r="E250" t="s">
        <v>18</v>
      </c>
      <c r="F250" t="s">
        <v>43</v>
      </c>
      <c r="G250" t="s">
        <v>11</v>
      </c>
      <c r="H250" t="s">
        <v>79</v>
      </c>
      <c r="I250" t="s">
        <v>32</v>
      </c>
      <c r="J250" t="s">
        <v>13</v>
      </c>
      <c r="K250" t="s">
        <v>1523</v>
      </c>
      <c r="L250" t="s">
        <v>30</v>
      </c>
      <c r="N250" t="str">
        <f>IF(ISBLANK(Sales[[#This Row],[return]]),"No",Sales[[#This Row],[return]])</f>
        <v>No</v>
      </c>
      <c r="O250" s="2">
        <v>42594</v>
      </c>
      <c r="P250" s="8" t="str">
        <f>TEXT(DAY(Sales[[#This Row],[OrderDate]]),"ddd")</f>
        <v>Thu</v>
      </c>
      <c r="Q250" s="8" t="str">
        <f>TEXT(MONTH(Sales[[#This Row],[ShipDate]])*29,"mmm")</f>
        <v>Aug</v>
      </c>
      <c r="R250">
        <v>1447</v>
      </c>
      <c r="S250" t="s">
        <v>3204</v>
      </c>
      <c r="T250" t="s">
        <v>28</v>
      </c>
      <c r="U250">
        <v>94122</v>
      </c>
      <c r="V250" s="1">
        <v>0</v>
      </c>
      <c r="W250">
        <v>32</v>
      </c>
      <c r="X250">
        <v>3</v>
      </c>
      <c r="Y250">
        <v>85</v>
      </c>
      <c r="AD250"/>
    </row>
    <row r="251" spans="1:30" x14ac:dyDescent="0.25">
      <c r="A251" t="s">
        <v>40</v>
      </c>
      <c r="B251" s="2">
        <v>42598</v>
      </c>
      <c r="C251" s="35">
        <f>YEAR(Sales[[#This Row],[ShipDate]])</f>
        <v>2016</v>
      </c>
      <c r="D251" t="s">
        <v>36</v>
      </c>
      <c r="E251" t="s">
        <v>18</v>
      </c>
      <c r="F251" t="s">
        <v>48</v>
      </c>
      <c r="G251" t="s">
        <v>46</v>
      </c>
      <c r="H251" t="s">
        <v>79</v>
      </c>
      <c r="I251" t="s">
        <v>32</v>
      </c>
      <c r="J251" t="s">
        <v>13</v>
      </c>
      <c r="K251" t="s">
        <v>1523</v>
      </c>
      <c r="L251" t="s">
        <v>30</v>
      </c>
      <c r="N251" t="str">
        <f>IF(ISBLANK(Sales[[#This Row],[return]]),"No",Sales[[#This Row],[return]])</f>
        <v>No</v>
      </c>
      <c r="O251" s="2">
        <v>42594</v>
      </c>
      <c r="P251" s="8" t="str">
        <f>TEXT(DAY(Sales[[#This Row],[OrderDate]]),"ddd")</f>
        <v>Thu</v>
      </c>
      <c r="Q251" s="8" t="str">
        <f>TEXT(MONTH(Sales[[#This Row],[ShipDate]])*29,"mmm")</f>
        <v>Aug</v>
      </c>
      <c r="R251">
        <v>340</v>
      </c>
      <c r="S251" t="s">
        <v>2321</v>
      </c>
      <c r="T251" t="s">
        <v>28</v>
      </c>
      <c r="U251">
        <v>94122</v>
      </c>
      <c r="V251" s="1">
        <v>0.2</v>
      </c>
      <c r="W251">
        <v>50</v>
      </c>
      <c r="X251">
        <v>8</v>
      </c>
      <c r="Y251">
        <v>806</v>
      </c>
      <c r="AD251"/>
    </row>
    <row r="252" spans="1:30" x14ac:dyDescent="0.25">
      <c r="A252" t="s">
        <v>10</v>
      </c>
      <c r="B252" s="2">
        <v>42568</v>
      </c>
      <c r="C252" s="35">
        <f>YEAR(Sales[[#This Row],[ShipDate]])</f>
        <v>2016</v>
      </c>
      <c r="D252" t="s">
        <v>19</v>
      </c>
      <c r="E252" t="s">
        <v>31</v>
      </c>
      <c r="F252" t="s">
        <v>45</v>
      </c>
      <c r="G252" t="s">
        <v>25</v>
      </c>
      <c r="H252" t="s">
        <v>146</v>
      </c>
      <c r="I252" t="s">
        <v>149</v>
      </c>
      <c r="J252" t="s">
        <v>13</v>
      </c>
      <c r="K252" t="s">
        <v>2664</v>
      </c>
      <c r="L252" t="s">
        <v>92</v>
      </c>
      <c r="N252" t="str">
        <f>IF(ISBLANK(Sales[[#This Row],[return]]),"No",Sales[[#This Row],[return]])</f>
        <v>No</v>
      </c>
      <c r="O252" s="2">
        <v>42565</v>
      </c>
      <c r="P252" s="8" t="str">
        <f>TEXT(DAY(Sales[[#This Row],[OrderDate]]),"ddd")</f>
        <v>Sat</v>
      </c>
      <c r="Q252" s="8" t="str">
        <f>TEXT(MONTH(Sales[[#This Row],[ShipDate]])*29,"mmm")</f>
        <v>Jul</v>
      </c>
      <c r="R252">
        <v>1129</v>
      </c>
      <c r="S252" t="s">
        <v>1974</v>
      </c>
      <c r="T252" t="s">
        <v>90</v>
      </c>
      <c r="U252">
        <v>10009</v>
      </c>
      <c r="V252" s="1">
        <v>0</v>
      </c>
      <c r="W252">
        <v>4</v>
      </c>
      <c r="X252">
        <v>3</v>
      </c>
      <c r="Y252">
        <v>18</v>
      </c>
      <c r="AD252"/>
    </row>
    <row r="253" spans="1:30" x14ac:dyDescent="0.25">
      <c r="A253" t="s">
        <v>24</v>
      </c>
      <c r="B253" s="2">
        <v>42625</v>
      </c>
      <c r="C253" s="35">
        <f>YEAR(Sales[[#This Row],[ShipDate]])</f>
        <v>2016</v>
      </c>
      <c r="D253" t="s">
        <v>19</v>
      </c>
      <c r="E253" t="s">
        <v>31</v>
      </c>
      <c r="F253" t="s">
        <v>59</v>
      </c>
      <c r="G253" t="s">
        <v>25</v>
      </c>
      <c r="H253" t="s">
        <v>441</v>
      </c>
      <c r="I253" t="s">
        <v>32</v>
      </c>
      <c r="J253" t="s">
        <v>13</v>
      </c>
      <c r="K253" t="s">
        <v>2692</v>
      </c>
      <c r="L253" t="s">
        <v>30</v>
      </c>
      <c r="M253" t="s">
        <v>82</v>
      </c>
      <c r="N253" t="str">
        <f>IF(ISBLANK(Sales[[#This Row],[return]]),"No",Sales[[#This Row],[return]])</f>
        <v>Yes</v>
      </c>
      <c r="O253" s="2">
        <v>42620</v>
      </c>
      <c r="P253" s="8" t="str">
        <f>TEXT(DAY(Sales[[#This Row],[OrderDate]]),"ddd")</f>
        <v>Sat</v>
      </c>
      <c r="Q253" s="8" t="str">
        <f>TEXT(MONTH(Sales[[#This Row],[ShipDate]])*29,"mmm")</f>
        <v>Sep</v>
      </c>
      <c r="R253">
        <v>1087</v>
      </c>
      <c r="S253" t="s">
        <v>3254</v>
      </c>
      <c r="T253" t="s">
        <v>28</v>
      </c>
      <c r="U253">
        <v>95051</v>
      </c>
      <c r="V253" s="1">
        <v>0</v>
      </c>
      <c r="W253">
        <v>10</v>
      </c>
      <c r="X253">
        <v>2</v>
      </c>
      <c r="Y253">
        <v>21</v>
      </c>
      <c r="AD253"/>
    </row>
    <row r="254" spans="1:30" x14ac:dyDescent="0.25">
      <c r="A254" t="s">
        <v>24</v>
      </c>
      <c r="B254" s="2">
        <v>42625</v>
      </c>
      <c r="C254" s="35">
        <f>YEAR(Sales[[#This Row],[ShipDate]])</f>
        <v>2016</v>
      </c>
      <c r="D254" t="s">
        <v>19</v>
      </c>
      <c r="E254" t="s">
        <v>31</v>
      </c>
      <c r="F254" t="s">
        <v>290</v>
      </c>
      <c r="G254" t="s">
        <v>25</v>
      </c>
      <c r="H254" t="s">
        <v>441</v>
      </c>
      <c r="I254" t="s">
        <v>32</v>
      </c>
      <c r="J254" t="s">
        <v>13</v>
      </c>
      <c r="K254" t="s">
        <v>2692</v>
      </c>
      <c r="L254" t="s">
        <v>30</v>
      </c>
      <c r="M254" t="s">
        <v>82</v>
      </c>
      <c r="N254" t="str">
        <f>IF(ISBLANK(Sales[[#This Row],[return]]),"No",Sales[[#This Row],[return]])</f>
        <v>Yes</v>
      </c>
      <c r="O254" s="2">
        <v>42620</v>
      </c>
      <c r="P254" s="8" t="str">
        <f>TEXT(DAY(Sales[[#This Row],[OrderDate]]),"ddd")</f>
        <v>Sat</v>
      </c>
      <c r="Q254" s="8" t="str">
        <f>TEXT(MONTH(Sales[[#This Row],[ShipDate]])*29,"mmm")</f>
        <v>Sep</v>
      </c>
      <c r="R254">
        <v>73</v>
      </c>
      <c r="S254" t="s">
        <v>3266</v>
      </c>
      <c r="T254" t="s">
        <v>28</v>
      </c>
      <c r="U254">
        <v>95051</v>
      </c>
      <c r="V254" s="1">
        <v>0</v>
      </c>
      <c r="W254">
        <v>7</v>
      </c>
      <c r="X254">
        <v>4</v>
      </c>
      <c r="Y254">
        <v>27</v>
      </c>
      <c r="AD254"/>
    </row>
    <row r="255" spans="1:30" x14ac:dyDescent="0.25">
      <c r="A255" t="s">
        <v>24</v>
      </c>
      <c r="B255" s="2">
        <v>42625</v>
      </c>
      <c r="C255" s="35">
        <f>YEAR(Sales[[#This Row],[ShipDate]])</f>
        <v>2016</v>
      </c>
      <c r="D255" t="s">
        <v>19</v>
      </c>
      <c r="E255" t="s">
        <v>31</v>
      </c>
      <c r="F255" t="s">
        <v>50</v>
      </c>
      <c r="G255" t="s">
        <v>25</v>
      </c>
      <c r="H255" t="s">
        <v>441</v>
      </c>
      <c r="I255" t="s">
        <v>32</v>
      </c>
      <c r="J255" t="s">
        <v>13</v>
      </c>
      <c r="K255" t="s">
        <v>2692</v>
      </c>
      <c r="L255" t="s">
        <v>30</v>
      </c>
      <c r="M255" t="s">
        <v>82</v>
      </c>
      <c r="N255" t="str">
        <f>IF(ISBLANK(Sales[[#This Row],[return]]),"No",Sales[[#This Row],[return]])</f>
        <v>Yes</v>
      </c>
      <c r="O255" s="2">
        <v>42620</v>
      </c>
      <c r="P255" s="8" t="str">
        <f>TEXT(DAY(Sales[[#This Row],[OrderDate]]),"ddd")</f>
        <v>Sat</v>
      </c>
      <c r="Q255" s="8" t="str">
        <f>TEXT(MONTH(Sales[[#This Row],[ShipDate]])*29,"mmm")</f>
        <v>Sep</v>
      </c>
      <c r="R255">
        <v>258</v>
      </c>
      <c r="S255" t="s">
        <v>2221</v>
      </c>
      <c r="T255" t="s">
        <v>28</v>
      </c>
      <c r="U255">
        <v>95051</v>
      </c>
      <c r="V255" s="1">
        <v>0.2</v>
      </c>
      <c r="W255">
        <v>31</v>
      </c>
      <c r="X255">
        <v>5</v>
      </c>
      <c r="Y255">
        <v>84</v>
      </c>
      <c r="AD255"/>
    </row>
    <row r="256" spans="1:30" x14ac:dyDescent="0.25">
      <c r="A256" t="s">
        <v>24</v>
      </c>
      <c r="B256" s="2">
        <v>42715</v>
      </c>
      <c r="C256" s="35">
        <f>YEAR(Sales[[#This Row],[ShipDate]])</f>
        <v>2016</v>
      </c>
      <c r="D256" t="s">
        <v>113</v>
      </c>
      <c r="E256" t="s">
        <v>31</v>
      </c>
      <c r="F256" t="s">
        <v>59</v>
      </c>
      <c r="G256" t="s">
        <v>25</v>
      </c>
      <c r="H256" t="s">
        <v>1472</v>
      </c>
      <c r="I256" t="s">
        <v>70</v>
      </c>
      <c r="J256" t="s">
        <v>13</v>
      </c>
      <c r="K256" t="s">
        <v>2600</v>
      </c>
      <c r="L256" t="s">
        <v>68</v>
      </c>
      <c r="N256" t="str">
        <f>IF(ISBLANK(Sales[[#This Row],[return]]),"No",Sales[[#This Row],[return]])</f>
        <v>No</v>
      </c>
      <c r="O256" s="2">
        <v>42713</v>
      </c>
      <c r="P256" s="8" t="str">
        <f>TEXT(DAY(Sales[[#This Row],[OrderDate]]),"ddd")</f>
        <v>Mon</v>
      </c>
      <c r="Q256" s="8" t="str">
        <f>TEXT(MONTH(Sales[[#This Row],[ShipDate]])*29,"mmm")</f>
        <v>Dec</v>
      </c>
      <c r="R256">
        <v>1746</v>
      </c>
      <c r="S256" t="s">
        <v>284</v>
      </c>
      <c r="T256" t="s">
        <v>66</v>
      </c>
      <c r="U256">
        <v>78521</v>
      </c>
      <c r="V256" s="1">
        <v>0.2</v>
      </c>
      <c r="W256">
        <v>4</v>
      </c>
      <c r="X256">
        <v>2</v>
      </c>
      <c r="Y256">
        <v>11</v>
      </c>
      <c r="AD256"/>
    </row>
    <row r="257" spans="1:30" x14ac:dyDescent="0.25">
      <c r="A257" t="s">
        <v>24</v>
      </c>
      <c r="B257" s="2">
        <v>42715</v>
      </c>
      <c r="C257" s="35">
        <f>YEAR(Sales[[#This Row],[ShipDate]])</f>
        <v>2016</v>
      </c>
      <c r="D257" t="s">
        <v>113</v>
      </c>
      <c r="E257" t="s">
        <v>31</v>
      </c>
      <c r="F257" t="s">
        <v>39</v>
      </c>
      <c r="G257" t="s">
        <v>25</v>
      </c>
      <c r="H257" t="s">
        <v>1472</v>
      </c>
      <c r="I257" t="s">
        <v>70</v>
      </c>
      <c r="J257" t="s">
        <v>13</v>
      </c>
      <c r="K257" t="s">
        <v>2600</v>
      </c>
      <c r="L257" t="s">
        <v>68</v>
      </c>
      <c r="N257" t="str">
        <f>IF(ISBLANK(Sales[[#This Row],[return]]),"No",Sales[[#This Row],[return]])</f>
        <v>No</v>
      </c>
      <c r="O257" s="2">
        <v>42713</v>
      </c>
      <c r="P257" s="8" t="str">
        <f>TEXT(DAY(Sales[[#This Row],[OrderDate]]),"ddd")</f>
        <v>Mon</v>
      </c>
      <c r="Q257" s="8" t="str">
        <f>TEXT(MONTH(Sales[[#This Row],[ShipDate]])*29,"mmm")</f>
        <v>Dec</v>
      </c>
      <c r="R257">
        <v>1336</v>
      </c>
      <c r="S257" t="s">
        <v>1042</v>
      </c>
      <c r="T257" t="s">
        <v>66</v>
      </c>
      <c r="U257">
        <v>78521</v>
      </c>
      <c r="V257" s="1">
        <v>0.2</v>
      </c>
      <c r="W257">
        <v>21</v>
      </c>
      <c r="X257">
        <v>3</v>
      </c>
      <c r="Y257">
        <v>237</v>
      </c>
      <c r="AD257"/>
    </row>
    <row r="258" spans="1:30" x14ac:dyDescent="0.25">
      <c r="A258" t="s">
        <v>40</v>
      </c>
      <c r="B258" s="2">
        <v>42712</v>
      </c>
      <c r="C258" s="35">
        <f>YEAR(Sales[[#This Row],[ShipDate]])</f>
        <v>2016</v>
      </c>
      <c r="D258" t="s">
        <v>19</v>
      </c>
      <c r="E258" t="s">
        <v>18</v>
      </c>
      <c r="F258" t="s">
        <v>43</v>
      </c>
      <c r="G258" t="s">
        <v>11</v>
      </c>
      <c r="H258" t="s">
        <v>107</v>
      </c>
      <c r="I258" t="s">
        <v>70</v>
      </c>
      <c r="J258" t="s">
        <v>13</v>
      </c>
      <c r="K258" t="s">
        <v>661</v>
      </c>
      <c r="L258" t="s">
        <v>68</v>
      </c>
      <c r="N258" t="str">
        <f>IF(ISBLANK(Sales[[#This Row],[return]]),"No",Sales[[#This Row],[return]])</f>
        <v>No</v>
      </c>
      <c r="O258" s="2">
        <v>42710</v>
      </c>
      <c r="P258" s="8" t="str">
        <f>TEXT(DAY(Sales[[#This Row],[OrderDate]]),"ddd")</f>
        <v>Fri</v>
      </c>
      <c r="Q258" s="8" t="str">
        <f>TEXT(MONTH(Sales[[#This Row],[ShipDate]])*29,"mmm")</f>
        <v>Dec</v>
      </c>
      <c r="R258">
        <v>12</v>
      </c>
      <c r="S258" t="s">
        <v>988</v>
      </c>
      <c r="T258" t="s">
        <v>66</v>
      </c>
      <c r="U258">
        <v>77095</v>
      </c>
      <c r="V258" s="1">
        <v>0.6</v>
      </c>
      <c r="W258">
        <v>-14</v>
      </c>
      <c r="X258">
        <v>3</v>
      </c>
      <c r="Y258">
        <v>24</v>
      </c>
      <c r="AD258"/>
    </row>
    <row r="259" spans="1:30" x14ac:dyDescent="0.25">
      <c r="A259" t="s">
        <v>10</v>
      </c>
      <c r="B259" s="2">
        <v>42593</v>
      </c>
      <c r="C259" s="35">
        <f>YEAR(Sales[[#This Row],[ShipDate]])</f>
        <v>2016</v>
      </c>
      <c r="D259" t="s">
        <v>36</v>
      </c>
      <c r="E259" t="s">
        <v>31</v>
      </c>
      <c r="F259" t="s">
        <v>45</v>
      </c>
      <c r="G259" t="s">
        <v>25</v>
      </c>
      <c r="H259" t="s">
        <v>146</v>
      </c>
      <c r="I259" t="s">
        <v>149</v>
      </c>
      <c r="J259" t="s">
        <v>13</v>
      </c>
      <c r="K259" t="s">
        <v>314</v>
      </c>
      <c r="L259" t="s">
        <v>92</v>
      </c>
      <c r="N259" t="str">
        <f>IF(ISBLANK(Sales[[#This Row],[return]]),"No",Sales[[#This Row],[return]])</f>
        <v>No</v>
      </c>
      <c r="O259" s="2">
        <v>42587</v>
      </c>
      <c r="P259" s="8" t="str">
        <f>TEXT(DAY(Sales[[#This Row],[OrderDate]]),"ddd")</f>
        <v>Thu</v>
      </c>
      <c r="Q259" s="8" t="str">
        <f>TEXT(MONTH(Sales[[#This Row],[ShipDate]])*29,"mmm")</f>
        <v>Aug</v>
      </c>
      <c r="R259">
        <v>333</v>
      </c>
      <c r="S259" t="s">
        <v>2793</v>
      </c>
      <c r="T259" t="s">
        <v>90</v>
      </c>
      <c r="U259">
        <v>10009</v>
      </c>
      <c r="V259" s="1">
        <v>0</v>
      </c>
      <c r="W259">
        <v>7</v>
      </c>
      <c r="X259">
        <v>7</v>
      </c>
      <c r="Y259">
        <v>16</v>
      </c>
      <c r="AD259"/>
    </row>
    <row r="260" spans="1:30" x14ac:dyDescent="0.25">
      <c r="A260" t="s">
        <v>10</v>
      </c>
      <c r="B260" s="2">
        <v>42593</v>
      </c>
      <c r="C260" s="35">
        <f>YEAR(Sales[[#This Row],[ShipDate]])</f>
        <v>2016</v>
      </c>
      <c r="D260" t="s">
        <v>36</v>
      </c>
      <c r="E260" t="s">
        <v>31</v>
      </c>
      <c r="F260" t="s">
        <v>48</v>
      </c>
      <c r="G260" t="s">
        <v>46</v>
      </c>
      <c r="H260" t="s">
        <v>146</v>
      </c>
      <c r="I260" t="s">
        <v>149</v>
      </c>
      <c r="J260" t="s">
        <v>13</v>
      </c>
      <c r="K260" t="s">
        <v>314</v>
      </c>
      <c r="L260" t="s">
        <v>92</v>
      </c>
      <c r="N260" t="str">
        <f>IF(ISBLANK(Sales[[#This Row],[return]]),"No",Sales[[#This Row],[return]])</f>
        <v>No</v>
      </c>
      <c r="O260" s="2">
        <v>42587</v>
      </c>
      <c r="P260" s="8" t="str">
        <f>TEXT(DAY(Sales[[#This Row],[OrderDate]]),"ddd")</f>
        <v>Thu</v>
      </c>
      <c r="Q260" s="8" t="str">
        <f>TEXT(MONTH(Sales[[#This Row],[ShipDate]])*29,"mmm")</f>
        <v>Aug</v>
      </c>
      <c r="R260">
        <v>1277</v>
      </c>
      <c r="S260" t="s">
        <v>2432</v>
      </c>
      <c r="T260" t="s">
        <v>90</v>
      </c>
      <c r="U260">
        <v>10009</v>
      </c>
      <c r="V260" s="1">
        <v>0</v>
      </c>
      <c r="W260">
        <v>37</v>
      </c>
      <c r="X260">
        <v>1</v>
      </c>
      <c r="Y260">
        <v>136</v>
      </c>
      <c r="AD260"/>
    </row>
    <row r="261" spans="1:30" x14ac:dyDescent="0.25">
      <c r="A261" t="s">
        <v>10</v>
      </c>
      <c r="B261" s="2">
        <v>42671</v>
      </c>
      <c r="C261" s="35">
        <f>YEAR(Sales[[#This Row],[ShipDate]])</f>
        <v>2016</v>
      </c>
      <c r="D261" t="s">
        <v>36</v>
      </c>
      <c r="E261" t="s">
        <v>69</v>
      </c>
      <c r="F261" t="s">
        <v>43</v>
      </c>
      <c r="G261" t="s">
        <v>11</v>
      </c>
      <c r="H261" t="s">
        <v>302</v>
      </c>
      <c r="I261" t="s">
        <v>252</v>
      </c>
      <c r="J261" t="s">
        <v>13</v>
      </c>
      <c r="K261" t="s">
        <v>303</v>
      </c>
      <c r="L261" t="s">
        <v>92</v>
      </c>
      <c r="N261" t="str">
        <f>IF(ISBLANK(Sales[[#This Row],[return]]),"No",Sales[[#This Row],[return]])</f>
        <v>No</v>
      </c>
      <c r="O261" s="2">
        <v>42665</v>
      </c>
      <c r="P261" s="8" t="str">
        <f>TEXT(DAY(Sales[[#This Row],[OrderDate]]),"ddd")</f>
        <v>Sun</v>
      </c>
      <c r="Q261" s="8" t="str">
        <f>TEXT(MONTH(Sales[[#This Row],[ShipDate]])*29,"mmm")</f>
        <v>Oct</v>
      </c>
      <c r="R261">
        <v>1447</v>
      </c>
      <c r="S261" t="s">
        <v>3143</v>
      </c>
      <c r="T261" t="s">
        <v>90</v>
      </c>
      <c r="U261">
        <v>43055</v>
      </c>
      <c r="V261" s="1">
        <v>0.2</v>
      </c>
      <c r="W261">
        <v>13</v>
      </c>
      <c r="X261">
        <v>4</v>
      </c>
      <c r="Y261">
        <v>94</v>
      </c>
      <c r="AD261"/>
    </row>
    <row r="262" spans="1:30" x14ac:dyDescent="0.25">
      <c r="A262" t="s">
        <v>40</v>
      </c>
      <c r="B262" s="2">
        <v>42489</v>
      </c>
      <c r="C262" s="35">
        <f>YEAR(Sales[[#This Row],[ShipDate]])</f>
        <v>2016</v>
      </c>
      <c r="D262" t="s">
        <v>36</v>
      </c>
      <c r="E262" t="s">
        <v>18</v>
      </c>
      <c r="F262" t="s">
        <v>48</v>
      </c>
      <c r="G262" t="s">
        <v>46</v>
      </c>
      <c r="H262" t="s">
        <v>261</v>
      </c>
      <c r="I262" t="s">
        <v>58</v>
      </c>
      <c r="J262" t="s">
        <v>13</v>
      </c>
      <c r="K262" t="s">
        <v>283</v>
      </c>
      <c r="L262" t="s">
        <v>17</v>
      </c>
      <c r="N262" t="str">
        <f>IF(ISBLANK(Sales[[#This Row],[return]]),"No",Sales[[#This Row],[return]])</f>
        <v>No</v>
      </c>
      <c r="O262" s="2">
        <v>42485</v>
      </c>
      <c r="P262" s="8" t="str">
        <f>TEXT(DAY(Sales[[#This Row],[OrderDate]]),"ddd")</f>
        <v>Wed</v>
      </c>
      <c r="Q262" s="8" t="str">
        <f>TEXT(MONTH(Sales[[#This Row],[ShipDate]])*29,"mmm")</f>
        <v>Apr</v>
      </c>
      <c r="R262">
        <v>158</v>
      </c>
      <c r="S262" t="s">
        <v>2555</v>
      </c>
      <c r="T262" t="s">
        <v>15</v>
      </c>
      <c r="U262">
        <v>28403</v>
      </c>
      <c r="V262" s="1">
        <v>0.2</v>
      </c>
      <c r="W262">
        <v>38</v>
      </c>
      <c r="X262">
        <v>3</v>
      </c>
      <c r="Y262">
        <v>302</v>
      </c>
      <c r="AD262"/>
    </row>
    <row r="263" spans="1:30" x14ac:dyDescent="0.25">
      <c r="A263" t="s">
        <v>40</v>
      </c>
      <c r="B263" s="2">
        <v>42567</v>
      </c>
      <c r="C263" s="35">
        <f>YEAR(Sales[[#This Row],[ShipDate]])</f>
        <v>2016</v>
      </c>
      <c r="D263" t="s">
        <v>36</v>
      </c>
      <c r="E263" t="s">
        <v>69</v>
      </c>
      <c r="F263" t="s">
        <v>39</v>
      </c>
      <c r="G263" t="s">
        <v>25</v>
      </c>
      <c r="H263" t="s">
        <v>26</v>
      </c>
      <c r="I263" t="s">
        <v>32</v>
      </c>
      <c r="J263" t="s">
        <v>13</v>
      </c>
      <c r="K263" t="s">
        <v>2953</v>
      </c>
      <c r="L263" t="s">
        <v>30</v>
      </c>
      <c r="N263" t="str">
        <f>IF(ISBLANK(Sales[[#This Row],[return]]),"No",Sales[[#This Row],[return]])</f>
        <v>No</v>
      </c>
      <c r="O263" s="2">
        <v>42563</v>
      </c>
      <c r="P263" s="8" t="str">
        <f>TEXT(DAY(Sales[[#This Row],[OrderDate]]),"ddd")</f>
        <v>Thu</v>
      </c>
      <c r="Q263" s="8" t="str">
        <f>TEXT(MONTH(Sales[[#This Row],[ShipDate]])*29,"mmm")</f>
        <v>Jul</v>
      </c>
      <c r="R263">
        <v>661</v>
      </c>
      <c r="S263" t="s">
        <v>77</v>
      </c>
      <c r="T263" t="s">
        <v>28</v>
      </c>
      <c r="U263">
        <v>90036</v>
      </c>
      <c r="V263" s="1">
        <v>0</v>
      </c>
      <c r="W263">
        <v>45</v>
      </c>
      <c r="X263">
        <v>9</v>
      </c>
      <c r="Y263">
        <v>250</v>
      </c>
      <c r="AD263"/>
    </row>
    <row r="264" spans="1:30" x14ac:dyDescent="0.25">
      <c r="A264" t="s">
        <v>40</v>
      </c>
      <c r="B264" s="2">
        <v>42567</v>
      </c>
      <c r="C264" s="35">
        <f>YEAR(Sales[[#This Row],[ShipDate]])</f>
        <v>2016</v>
      </c>
      <c r="D264" t="s">
        <v>36</v>
      </c>
      <c r="E264" t="s">
        <v>69</v>
      </c>
      <c r="F264" t="s">
        <v>48</v>
      </c>
      <c r="G264" t="s">
        <v>46</v>
      </c>
      <c r="H264" t="s">
        <v>26</v>
      </c>
      <c r="I264" t="s">
        <v>32</v>
      </c>
      <c r="J264" t="s">
        <v>13</v>
      </c>
      <c r="K264" t="s">
        <v>2953</v>
      </c>
      <c r="L264" t="s">
        <v>30</v>
      </c>
      <c r="N264" t="str">
        <f>IF(ISBLANK(Sales[[#This Row],[return]]),"No",Sales[[#This Row],[return]])</f>
        <v>No</v>
      </c>
      <c r="O264" s="2">
        <v>42563</v>
      </c>
      <c r="P264" s="8" t="str">
        <f>TEXT(DAY(Sales[[#This Row],[OrderDate]]),"ddd")</f>
        <v>Thu</v>
      </c>
      <c r="Q264" s="8" t="str">
        <f>TEXT(MONTH(Sales[[#This Row],[ShipDate]])*29,"mmm")</f>
        <v>Jul</v>
      </c>
      <c r="R264">
        <v>729</v>
      </c>
      <c r="S264" t="s">
        <v>2431</v>
      </c>
      <c r="T264" t="s">
        <v>28</v>
      </c>
      <c r="U264">
        <v>90036</v>
      </c>
      <c r="V264" s="1">
        <v>0.2</v>
      </c>
      <c r="W264">
        <v>29</v>
      </c>
      <c r="X264">
        <v>8</v>
      </c>
      <c r="Y264">
        <v>256</v>
      </c>
      <c r="AD264"/>
    </row>
    <row r="265" spans="1:30" x14ac:dyDescent="0.25">
      <c r="A265" t="s">
        <v>24</v>
      </c>
      <c r="B265" s="2">
        <v>42498</v>
      </c>
      <c r="C265" s="35">
        <f>YEAR(Sales[[#This Row],[ShipDate]])</f>
        <v>2016</v>
      </c>
      <c r="D265" t="s">
        <v>113</v>
      </c>
      <c r="E265" t="s">
        <v>18</v>
      </c>
      <c r="F265" t="s">
        <v>23</v>
      </c>
      <c r="G265" t="s">
        <v>11</v>
      </c>
      <c r="H265" t="s">
        <v>336</v>
      </c>
      <c r="I265" t="s">
        <v>70</v>
      </c>
      <c r="J265" t="s">
        <v>13</v>
      </c>
      <c r="K265" t="s">
        <v>95</v>
      </c>
      <c r="L265" t="s">
        <v>68</v>
      </c>
      <c r="N265" t="str">
        <f>IF(ISBLANK(Sales[[#This Row],[return]]),"No",Sales[[#This Row],[return]])</f>
        <v>No</v>
      </c>
      <c r="O265" s="2">
        <v>42495</v>
      </c>
      <c r="P265" s="8" t="str">
        <f>TEXT(DAY(Sales[[#This Row],[OrderDate]]),"ddd")</f>
        <v>Thu</v>
      </c>
      <c r="Q265" s="8" t="str">
        <f>TEXT(MONTH(Sales[[#This Row],[ShipDate]])*29,"mmm")</f>
        <v>May</v>
      </c>
      <c r="R265">
        <v>771</v>
      </c>
      <c r="S265" t="s">
        <v>3092</v>
      </c>
      <c r="T265" t="s">
        <v>66</v>
      </c>
      <c r="U265">
        <v>78207</v>
      </c>
      <c r="V265" s="1">
        <v>0.3</v>
      </c>
      <c r="W265">
        <v>-9</v>
      </c>
      <c r="X265">
        <v>3</v>
      </c>
      <c r="Y265">
        <v>128</v>
      </c>
      <c r="AD265"/>
    </row>
    <row r="266" spans="1:30" x14ac:dyDescent="0.25">
      <c r="A266" t="s">
        <v>10</v>
      </c>
      <c r="B266" s="2">
        <v>42703</v>
      </c>
      <c r="C266" s="35">
        <f>YEAR(Sales[[#This Row],[ShipDate]])</f>
        <v>2016</v>
      </c>
      <c r="D266" t="s">
        <v>36</v>
      </c>
      <c r="E266" t="s">
        <v>69</v>
      </c>
      <c r="F266" t="s">
        <v>33</v>
      </c>
      <c r="G266" t="s">
        <v>25</v>
      </c>
      <c r="H266" t="s">
        <v>107</v>
      </c>
      <c r="I266" t="s">
        <v>70</v>
      </c>
      <c r="J266" t="s">
        <v>13</v>
      </c>
      <c r="K266" t="s">
        <v>2907</v>
      </c>
      <c r="L266" t="s">
        <v>68</v>
      </c>
      <c r="N266" t="str">
        <f>IF(ISBLANK(Sales[[#This Row],[return]]),"No",Sales[[#This Row],[return]])</f>
        <v>No</v>
      </c>
      <c r="O266" s="2">
        <v>42697</v>
      </c>
      <c r="P266" s="8" t="str">
        <f>TEXT(DAY(Sales[[#This Row],[OrderDate]]),"ddd")</f>
        <v>Mon</v>
      </c>
      <c r="Q266" s="8" t="str">
        <f>TEXT(MONTH(Sales[[#This Row],[ShipDate]])*29,"mmm")</f>
        <v>Nov</v>
      </c>
      <c r="R266">
        <v>122</v>
      </c>
      <c r="S266" t="s">
        <v>769</v>
      </c>
      <c r="T266" t="s">
        <v>66</v>
      </c>
      <c r="U266">
        <v>77036</v>
      </c>
      <c r="V266" s="1">
        <v>0.2</v>
      </c>
      <c r="W266">
        <v>9</v>
      </c>
      <c r="X266">
        <v>2</v>
      </c>
      <c r="Y266">
        <v>24</v>
      </c>
      <c r="AD266"/>
    </row>
    <row r="267" spans="1:30" x14ac:dyDescent="0.25">
      <c r="A267" t="s">
        <v>40</v>
      </c>
      <c r="B267" s="2">
        <v>42663</v>
      </c>
      <c r="C267" s="35">
        <f>YEAR(Sales[[#This Row],[ShipDate]])</f>
        <v>2016</v>
      </c>
      <c r="D267" t="s">
        <v>19</v>
      </c>
      <c r="E267" t="s">
        <v>31</v>
      </c>
      <c r="F267" t="s">
        <v>23</v>
      </c>
      <c r="G267" t="s">
        <v>11</v>
      </c>
      <c r="H267" t="s">
        <v>834</v>
      </c>
      <c r="I267" t="s">
        <v>188</v>
      </c>
      <c r="J267" t="s">
        <v>13</v>
      </c>
      <c r="K267" t="s">
        <v>523</v>
      </c>
      <c r="L267" t="s">
        <v>17</v>
      </c>
      <c r="N267" t="str">
        <f>IF(ISBLANK(Sales[[#This Row],[return]]),"No",Sales[[#This Row],[return]])</f>
        <v>No</v>
      </c>
      <c r="O267" s="2">
        <v>42661</v>
      </c>
      <c r="P267" s="8" t="str">
        <f>TEXT(DAY(Sales[[#This Row],[OrderDate]]),"ddd")</f>
        <v>Wed</v>
      </c>
      <c r="Q267" s="8" t="str">
        <f>TEXT(MONTH(Sales[[#This Row],[ShipDate]])*29,"mmm")</f>
        <v>Oct</v>
      </c>
      <c r="R267">
        <v>773</v>
      </c>
      <c r="S267" t="s">
        <v>3110</v>
      </c>
      <c r="T267" t="s">
        <v>15</v>
      </c>
      <c r="U267">
        <v>36116</v>
      </c>
      <c r="V267" s="1">
        <v>0</v>
      </c>
      <c r="W267">
        <v>71</v>
      </c>
      <c r="X267">
        <v>6</v>
      </c>
      <c r="Y267">
        <v>546</v>
      </c>
      <c r="AD267"/>
    </row>
    <row r="268" spans="1:30" x14ac:dyDescent="0.25">
      <c r="A268" t="s">
        <v>40</v>
      </c>
      <c r="B268" s="2">
        <v>42663</v>
      </c>
      <c r="C268" s="35">
        <f>YEAR(Sales[[#This Row],[ShipDate]])</f>
        <v>2016</v>
      </c>
      <c r="D268" t="s">
        <v>19</v>
      </c>
      <c r="E268" t="s">
        <v>31</v>
      </c>
      <c r="F268" t="s">
        <v>39</v>
      </c>
      <c r="G268" t="s">
        <v>25</v>
      </c>
      <c r="H268" t="s">
        <v>834</v>
      </c>
      <c r="I268" t="s">
        <v>188</v>
      </c>
      <c r="J268" t="s">
        <v>13</v>
      </c>
      <c r="K268" t="s">
        <v>523</v>
      </c>
      <c r="L268" t="s">
        <v>17</v>
      </c>
      <c r="N268" t="str">
        <f>IF(ISBLANK(Sales[[#This Row],[return]]),"No",Sales[[#This Row],[return]])</f>
        <v>No</v>
      </c>
      <c r="O268" s="2">
        <v>42661</v>
      </c>
      <c r="P268" s="8" t="str">
        <f>TEXT(DAY(Sales[[#This Row],[OrderDate]]),"ddd")</f>
        <v>Wed</v>
      </c>
      <c r="Q268" s="8" t="str">
        <f>TEXT(MONTH(Sales[[#This Row],[ShipDate]])*29,"mmm")</f>
        <v>Oct</v>
      </c>
      <c r="R268">
        <v>776</v>
      </c>
      <c r="S268" t="s">
        <v>412</v>
      </c>
      <c r="T268" t="s">
        <v>15</v>
      </c>
      <c r="U268">
        <v>36116</v>
      </c>
      <c r="V268" s="1">
        <v>0</v>
      </c>
      <c r="W268">
        <v>11</v>
      </c>
      <c r="X268">
        <v>3</v>
      </c>
      <c r="Y268">
        <v>276</v>
      </c>
      <c r="AD268"/>
    </row>
    <row r="269" spans="1:30" x14ac:dyDescent="0.25">
      <c r="A269" t="s">
        <v>40</v>
      </c>
      <c r="B269" s="2">
        <v>42663</v>
      </c>
      <c r="C269" s="35">
        <f>YEAR(Sales[[#This Row],[ShipDate]])</f>
        <v>2016</v>
      </c>
      <c r="D269" t="s">
        <v>19</v>
      </c>
      <c r="E269" t="s">
        <v>31</v>
      </c>
      <c r="F269" t="s">
        <v>48</v>
      </c>
      <c r="G269" t="s">
        <v>46</v>
      </c>
      <c r="H269" t="s">
        <v>834</v>
      </c>
      <c r="I269" t="s">
        <v>188</v>
      </c>
      <c r="J269" t="s">
        <v>13</v>
      </c>
      <c r="K269" t="s">
        <v>523</v>
      </c>
      <c r="L269" t="s">
        <v>17</v>
      </c>
      <c r="N269" t="str">
        <f>IF(ISBLANK(Sales[[#This Row],[return]]),"No",Sales[[#This Row],[return]])</f>
        <v>No</v>
      </c>
      <c r="O269" s="2">
        <v>42661</v>
      </c>
      <c r="P269" s="8" t="str">
        <f>TEXT(DAY(Sales[[#This Row],[OrderDate]]),"ddd")</f>
        <v>Wed</v>
      </c>
      <c r="Q269" s="8" t="str">
        <f>TEXT(MONTH(Sales[[#This Row],[ShipDate]])*29,"mmm")</f>
        <v>Oct</v>
      </c>
      <c r="R269">
        <v>176</v>
      </c>
      <c r="S269" t="s">
        <v>2878</v>
      </c>
      <c r="T269" t="s">
        <v>15</v>
      </c>
      <c r="U269">
        <v>36116</v>
      </c>
      <c r="V269" s="1">
        <v>0</v>
      </c>
      <c r="W269">
        <v>363</v>
      </c>
      <c r="X269">
        <v>5</v>
      </c>
      <c r="Y269">
        <v>1395</v>
      </c>
      <c r="AD269"/>
    </row>
    <row r="270" spans="1:30" x14ac:dyDescent="0.25">
      <c r="A270" t="s">
        <v>40</v>
      </c>
      <c r="B270" s="2">
        <v>42392</v>
      </c>
      <c r="C270" s="35">
        <f>YEAR(Sales[[#This Row],[ShipDate]])</f>
        <v>2016</v>
      </c>
      <c r="D270" t="s">
        <v>19</v>
      </c>
      <c r="E270" t="s">
        <v>18</v>
      </c>
      <c r="F270" t="s">
        <v>43</v>
      </c>
      <c r="G270" t="s">
        <v>11</v>
      </c>
      <c r="H270" t="s">
        <v>660</v>
      </c>
      <c r="I270" t="s">
        <v>37</v>
      </c>
      <c r="J270" t="s">
        <v>13</v>
      </c>
      <c r="K270" t="s">
        <v>1303</v>
      </c>
      <c r="L270" t="s">
        <v>17</v>
      </c>
      <c r="N270" t="str">
        <f>IF(ISBLANK(Sales[[#This Row],[return]]),"No",Sales[[#This Row],[return]])</f>
        <v>No</v>
      </c>
      <c r="O270" s="2">
        <v>42390</v>
      </c>
      <c r="P270" s="8" t="str">
        <f>TEXT(DAY(Sales[[#This Row],[OrderDate]]),"ddd")</f>
        <v>Sat</v>
      </c>
      <c r="Q270" s="8" t="str">
        <f>TEXT(MONTH(Sales[[#This Row],[ShipDate]])*29,"mmm")</f>
        <v>Jan</v>
      </c>
      <c r="R270">
        <v>1594</v>
      </c>
      <c r="S270" t="s">
        <v>1290</v>
      </c>
      <c r="T270" t="s">
        <v>15</v>
      </c>
      <c r="U270">
        <v>33180</v>
      </c>
      <c r="V270" s="1">
        <v>0.2</v>
      </c>
      <c r="W270">
        <v>4</v>
      </c>
      <c r="X270">
        <v>3</v>
      </c>
      <c r="Y270">
        <v>25</v>
      </c>
      <c r="AD270"/>
    </row>
    <row r="271" spans="1:30" x14ac:dyDescent="0.25">
      <c r="A271" t="s">
        <v>24</v>
      </c>
      <c r="B271" s="2">
        <v>42598</v>
      </c>
      <c r="C271" s="35">
        <f>YEAR(Sales[[#This Row],[ShipDate]])</f>
        <v>2016</v>
      </c>
      <c r="D271" t="s">
        <v>36</v>
      </c>
      <c r="E271" t="s">
        <v>69</v>
      </c>
      <c r="F271" t="s">
        <v>33</v>
      </c>
      <c r="G271" t="s">
        <v>25</v>
      </c>
      <c r="H271" t="s">
        <v>457</v>
      </c>
      <c r="I271" t="s">
        <v>32</v>
      </c>
      <c r="J271" t="s">
        <v>13</v>
      </c>
      <c r="K271" t="s">
        <v>2907</v>
      </c>
      <c r="L271" t="s">
        <v>30</v>
      </c>
      <c r="N271" t="str">
        <f>IF(ISBLANK(Sales[[#This Row],[return]]),"No",Sales[[#This Row],[return]])</f>
        <v>No</v>
      </c>
      <c r="O271" s="2">
        <v>42591</v>
      </c>
      <c r="P271" s="8" t="str">
        <f>TEXT(DAY(Sales[[#This Row],[OrderDate]]),"ddd")</f>
        <v>Mon</v>
      </c>
      <c r="Q271" s="8" t="str">
        <f>TEXT(MONTH(Sales[[#This Row],[ShipDate]])*29,"mmm")</f>
        <v>Aug</v>
      </c>
      <c r="R271">
        <v>203</v>
      </c>
      <c r="S271" t="s">
        <v>1899</v>
      </c>
      <c r="T271" t="s">
        <v>28</v>
      </c>
      <c r="U271">
        <v>92037</v>
      </c>
      <c r="V271" s="1">
        <v>0</v>
      </c>
      <c r="W271">
        <v>10</v>
      </c>
      <c r="X271">
        <v>8</v>
      </c>
      <c r="Y271">
        <v>21</v>
      </c>
      <c r="AD271"/>
    </row>
    <row r="272" spans="1:30" x14ac:dyDescent="0.25">
      <c r="A272" t="s">
        <v>24</v>
      </c>
      <c r="B272" s="2">
        <v>42478</v>
      </c>
      <c r="C272" s="35">
        <f>YEAR(Sales[[#This Row],[ShipDate]])</f>
        <v>2016</v>
      </c>
      <c r="D272" t="s">
        <v>36</v>
      </c>
      <c r="E272" t="s">
        <v>18</v>
      </c>
      <c r="F272" t="s">
        <v>39</v>
      </c>
      <c r="G272" t="s">
        <v>25</v>
      </c>
      <c r="H272" t="s">
        <v>810</v>
      </c>
      <c r="I272" t="s">
        <v>812</v>
      </c>
      <c r="J272" t="s">
        <v>13</v>
      </c>
      <c r="K272" t="s">
        <v>1319</v>
      </c>
      <c r="L272" t="s">
        <v>30</v>
      </c>
      <c r="N272" t="str">
        <f>IF(ISBLANK(Sales[[#This Row],[return]]),"No",Sales[[#This Row],[return]])</f>
        <v>No</v>
      </c>
      <c r="O272" s="2">
        <v>42471</v>
      </c>
      <c r="P272" s="8" t="str">
        <f>TEXT(DAY(Sales[[#This Row],[OrderDate]]),"ddd")</f>
        <v>Wed</v>
      </c>
      <c r="Q272" s="8" t="str">
        <f>TEXT(MONTH(Sales[[#This Row],[ShipDate]])*29,"mmm")</f>
        <v>Apr</v>
      </c>
      <c r="R272">
        <v>589</v>
      </c>
      <c r="S272" t="s">
        <v>496</v>
      </c>
      <c r="T272" t="s">
        <v>28</v>
      </c>
      <c r="U272">
        <v>59405</v>
      </c>
      <c r="V272" s="1">
        <v>0</v>
      </c>
      <c r="W272">
        <v>24</v>
      </c>
      <c r="X272">
        <v>7</v>
      </c>
      <c r="Y272">
        <v>87</v>
      </c>
      <c r="AD272"/>
    </row>
    <row r="273" spans="1:30" x14ac:dyDescent="0.25">
      <c r="A273" t="s">
        <v>24</v>
      </c>
      <c r="B273" s="2">
        <v>42478</v>
      </c>
      <c r="C273" s="35">
        <f>YEAR(Sales[[#This Row],[ShipDate]])</f>
        <v>2016</v>
      </c>
      <c r="D273" t="s">
        <v>36</v>
      </c>
      <c r="E273" t="s">
        <v>18</v>
      </c>
      <c r="F273" t="s">
        <v>99</v>
      </c>
      <c r="G273" t="s">
        <v>46</v>
      </c>
      <c r="H273" t="s">
        <v>810</v>
      </c>
      <c r="I273" t="s">
        <v>812</v>
      </c>
      <c r="J273" t="s">
        <v>13</v>
      </c>
      <c r="K273" t="s">
        <v>1319</v>
      </c>
      <c r="L273" t="s">
        <v>30</v>
      </c>
      <c r="N273" t="str">
        <f>IF(ISBLANK(Sales[[#This Row],[return]]),"No",Sales[[#This Row],[return]])</f>
        <v>No</v>
      </c>
      <c r="O273" s="2">
        <v>42471</v>
      </c>
      <c r="P273" s="8" t="str">
        <f>TEXT(DAY(Sales[[#This Row],[OrderDate]]),"ddd")</f>
        <v>Wed</v>
      </c>
      <c r="Q273" s="8" t="str">
        <f>TEXT(MONTH(Sales[[#This Row],[ShipDate]])*29,"mmm")</f>
        <v>Apr</v>
      </c>
      <c r="R273">
        <v>1084</v>
      </c>
      <c r="S273" t="s">
        <v>2514</v>
      </c>
      <c r="T273" t="s">
        <v>28</v>
      </c>
      <c r="U273">
        <v>59405</v>
      </c>
      <c r="V273" s="1">
        <v>0</v>
      </c>
      <c r="W273">
        <v>91</v>
      </c>
      <c r="X273">
        <v>6</v>
      </c>
      <c r="Y273">
        <v>217</v>
      </c>
      <c r="AD273"/>
    </row>
    <row r="274" spans="1:30" x14ac:dyDescent="0.25">
      <c r="A274" t="s">
        <v>24</v>
      </c>
      <c r="B274" s="2">
        <v>42478</v>
      </c>
      <c r="C274" s="35">
        <f>YEAR(Sales[[#This Row],[ShipDate]])</f>
        <v>2016</v>
      </c>
      <c r="D274" t="s">
        <v>36</v>
      </c>
      <c r="E274" t="s">
        <v>18</v>
      </c>
      <c r="F274" t="s">
        <v>48</v>
      </c>
      <c r="G274" t="s">
        <v>46</v>
      </c>
      <c r="H274" t="s">
        <v>810</v>
      </c>
      <c r="I274" t="s">
        <v>812</v>
      </c>
      <c r="J274" t="s">
        <v>13</v>
      </c>
      <c r="K274" t="s">
        <v>1319</v>
      </c>
      <c r="L274" t="s">
        <v>30</v>
      </c>
      <c r="N274" t="str">
        <f>IF(ISBLANK(Sales[[#This Row],[return]]),"No",Sales[[#This Row],[return]])</f>
        <v>No</v>
      </c>
      <c r="O274" s="2">
        <v>42471</v>
      </c>
      <c r="P274" s="8" t="str">
        <f>TEXT(DAY(Sales[[#This Row],[OrderDate]]),"ddd")</f>
        <v>Wed</v>
      </c>
      <c r="Q274" s="8" t="str">
        <f>TEXT(MONTH(Sales[[#This Row],[ShipDate]])*29,"mmm")</f>
        <v>Apr</v>
      </c>
      <c r="R274">
        <v>162</v>
      </c>
      <c r="S274" t="s">
        <v>895</v>
      </c>
      <c r="T274" t="s">
        <v>28</v>
      </c>
      <c r="U274">
        <v>59405</v>
      </c>
      <c r="V274" s="1">
        <v>0.2</v>
      </c>
      <c r="W274">
        <v>9</v>
      </c>
      <c r="X274">
        <v>2</v>
      </c>
      <c r="Y274">
        <v>106</v>
      </c>
      <c r="AD274"/>
    </row>
    <row r="275" spans="1:30" x14ac:dyDescent="0.25">
      <c r="A275" t="s">
        <v>24</v>
      </c>
      <c r="B275" s="2">
        <v>42656</v>
      </c>
      <c r="C275" s="35">
        <f>YEAR(Sales[[#This Row],[ShipDate]])</f>
        <v>2016</v>
      </c>
      <c r="D275" t="s">
        <v>36</v>
      </c>
      <c r="E275" t="s">
        <v>18</v>
      </c>
      <c r="F275" t="s">
        <v>39</v>
      </c>
      <c r="G275" t="s">
        <v>25</v>
      </c>
      <c r="H275" t="s">
        <v>88</v>
      </c>
      <c r="I275" t="s">
        <v>93</v>
      </c>
      <c r="J275" t="s">
        <v>13</v>
      </c>
      <c r="K275" t="s">
        <v>1743</v>
      </c>
      <c r="L275" t="s">
        <v>92</v>
      </c>
      <c r="N275" t="str">
        <f>IF(ISBLANK(Sales[[#This Row],[return]]),"No",Sales[[#This Row],[return]])</f>
        <v>No</v>
      </c>
      <c r="O275" s="2">
        <v>42649</v>
      </c>
      <c r="P275" s="8" t="str">
        <f>TEXT(DAY(Sales[[#This Row],[OrderDate]]),"ddd")</f>
        <v>Fri</v>
      </c>
      <c r="Q275" s="8" t="str">
        <f>TEXT(MONTH(Sales[[#This Row],[ShipDate]])*29,"mmm")</f>
        <v>Oct</v>
      </c>
      <c r="R275">
        <v>1555</v>
      </c>
      <c r="S275" t="s">
        <v>409</v>
      </c>
      <c r="T275" t="s">
        <v>90</v>
      </c>
      <c r="U275">
        <v>19120</v>
      </c>
      <c r="V275" s="1">
        <v>0.2</v>
      </c>
      <c r="W275">
        <v>-14</v>
      </c>
      <c r="X275">
        <v>5</v>
      </c>
      <c r="Y275">
        <v>84</v>
      </c>
      <c r="AD275"/>
    </row>
    <row r="276" spans="1:30" x14ac:dyDescent="0.25">
      <c r="A276" t="s">
        <v>10</v>
      </c>
      <c r="B276" s="2">
        <v>42605</v>
      </c>
      <c r="C276" s="35">
        <f>YEAR(Sales[[#This Row],[ShipDate]])</f>
        <v>2016</v>
      </c>
      <c r="D276" t="s">
        <v>607</v>
      </c>
      <c r="E276" t="s">
        <v>18</v>
      </c>
      <c r="F276" t="s">
        <v>59</v>
      </c>
      <c r="G276" t="s">
        <v>25</v>
      </c>
      <c r="H276" t="s">
        <v>146</v>
      </c>
      <c r="I276" t="s">
        <v>149</v>
      </c>
      <c r="J276" t="s">
        <v>13</v>
      </c>
      <c r="K276" t="s">
        <v>1274</v>
      </c>
      <c r="L276" t="s">
        <v>92</v>
      </c>
      <c r="N276" t="str">
        <f>IF(ISBLANK(Sales[[#This Row],[return]]),"No",Sales[[#This Row],[return]])</f>
        <v>No</v>
      </c>
      <c r="O276" s="2">
        <v>42605</v>
      </c>
      <c r="P276" s="8" t="str">
        <f>TEXT(DAY(Sales[[#This Row],[OrderDate]]),"ddd")</f>
        <v>Mon</v>
      </c>
      <c r="Q276" s="8" t="str">
        <f>TEXT(MONTH(Sales[[#This Row],[ShipDate]])*29,"mmm")</f>
        <v>Aug</v>
      </c>
      <c r="R276">
        <v>1266</v>
      </c>
      <c r="S276" t="s">
        <v>879</v>
      </c>
      <c r="T276" t="s">
        <v>90</v>
      </c>
      <c r="U276">
        <v>10009</v>
      </c>
      <c r="V276" s="1">
        <v>0</v>
      </c>
      <c r="W276">
        <v>23</v>
      </c>
      <c r="X276">
        <v>4</v>
      </c>
      <c r="Y276">
        <v>46</v>
      </c>
      <c r="AD276"/>
    </row>
    <row r="277" spans="1:30" x14ac:dyDescent="0.25">
      <c r="A277" t="s">
        <v>10</v>
      </c>
      <c r="B277" s="2">
        <v>42605</v>
      </c>
      <c r="C277" s="35">
        <f>YEAR(Sales[[#This Row],[ShipDate]])</f>
        <v>2016</v>
      </c>
      <c r="D277" t="s">
        <v>607</v>
      </c>
      <c r="E277" t="s">
        <v>18</v>
      </c>
      <c r="F277" t="s">
        <v>59</v>
      </c>
      <c r="G277" t="s">
        <v>25</v>
      </c>
      <c r="H277" t="s">
        <v>146</v>
      </c>
      <c r="I277" t="s">
        <v>149</v>
      </c>
      <c r="J277" t="s">
        <v>13</v>
      </c>
      <c r="K277" t="s">
        <v>1274</v>
      </c>
      <c r="L277" t="s">
        <v>92</v>
      </c>
      <c r="N277" t="str">
        <f>IF(ISBLANK(Sales[[#This Row],[return]]),"No",Sales[[#This Row],[return]])</f>
        <v>No</v>
      </c>
      <c r="O277" s="2">
        <v>42605</v>
      </c>
      <c r="P277" s="8" t="str">
        <f>TEXT(DAY(Sales[[#This Row],[OrderDate]]),"ddd")</f>
        <v>Mon</v>
      </c>
      <c r="Q277" s="8" t="str">
        <f>TEXT(MONTH(Sales[[#This Row],[ShipDate]])*29,"mmm")</f>
        <v>Aug</v>
      </c>
      <c r="R277">
        <v>1794</v>
      </c>
      <c r="S277" t="s">
        <v>1868</v>
      </c>
      <c r="T277" t="s">
        <v>90</v>
      </c>
      <c r="U277">
        <v>10009</v>
      </c>
      <c r="V277" s="1">
        <v>0</v>
      </c>
      <c r="W277">
        <v>12</v>
      </c>
      <c r="X277">
        <v>4</v>
      </c>
      <c r="Y277">
        <v>26</v>
      </c>
      <c r="AD277"/>
    </row>
    <row r="278" spans="1:30" x14ac:dyDescent="0.25">
      <c r="A278" t="s">
        <v>40</v>
      </c>
      <c r="B278" s="2">
        <v>42737</v>
      </c>
      <c r="C278" s="35">
        <f>YEAR(Sales[[#This Row],[ShipDate]])</f>
        <v>2017</v>
      </c>
      <c r="D278" t="s">
        <v>36</v>
      </c>
      <c r="E278" t="s">
        <v>31</v>
      </c>
      <c r="F278" t="s">
        <v>43</v>
      </c>
      <c r="G278" t="s">
        <v>11</v>
      </c>
      <c r="H278" t="s">
        <v>79</v>
      </c>
      <c r="I278" t="s">
        <v>32</v>
      </c>
      <c r="J278" t="s">
        <v>13</v>
      </c>
      <c r="K278" t="s">
        <v>1086</v>
      </c>
      <c r="L278" t="s">
        <v>30</v>
      </c>
      <c r="M278" t="s">
        <v>82</v>
      </c>
      <c r="N278" t="str">
        <f>IF(ISBLANK(Sales[[#This Row],[return]]),"No",Sales[[#This Row],[return]])</f>
        <v>Yes</v>
      </c>
      <c r="O278" s="2">
        <v>42733</v>
      </c>
      <c r="P278" s="8" t="str">
        <f>TEXT(DAY(Sales[[#This Row],[OrderDate]]),"ddd")</f>
        <v>Sun</v>
      </c>
      <c r="Q278" s="8" t="str">
        <f>TEXT(MONTH(Sales[[#This Row],[ShipDate]])*29,"mmm")</f>
        <v>Jan</v>
      </c>
      <c r="R278">
        <v>1496</v>
      </c>
      <c r="S278" t="s">
        <v>1487</v>
      </c>
      <c r="T278" t="s">
        <v>28</v>
      </c>
      <c r="U278">
        <v>94110</v>
      </c>
      <c r="V278" s="1">
        <v>0</v>
      </c>
      <c r="W278">
        <v>8</v>
      </c>
      <c r="X278">
        <v>5</v>
      </c>
      <c r="Y278">
        <v>25</v>
      </c>
      <c r="AD278"/>
    </row>
    <row r="279" spans="1:30" x14ac:dyDescent="0.25">
      <c r="A279" t="s">
        <v>40</v>
      </c>
      <c r="B279" s="2">
        <v>42737</v>
      </c>
      <c r="C279" s="35">
        <f>YEAR(Sales[[#This Row],[ShipDate]])</f>
        <v>2017</v>
      </c>
      <c r="D279" t="s">
        <v>36</v>
      </c>
      <c r="E279" t="s">
        <v>31</v>
      </c>
      <c r="F279" t="s">
        <v>43</v>
      </c>
      <c r="G279" t="s">
        <v>11</v>
      </c>
      <c r="H279" t="s">
        <v>79</v>
      </c>
      <c r="I279" t="s">
        <v>32</v>
      </c>
      <c r="J279" t="s">
        <v>13</v>
      </c>
      <c r="K279" t="s">
        <v>1086</v>
      </c>
      <c r="L279" t="s">
        <v>30</v>
      </c>
      <c r="M279" t="s">
        <v>82</v>
      </c>
      <c r="N279" t="str">
        <f>IF(ISBLANK(Sales[[#This Row],[return]]),"No",Sales[[#This Row],[return]])</f>
        <v>Yes</v>
      </c>
      <c r="O279" s="2">
        <v>42733</v>
      </c>
      <c r="P279" s="8" t="str">
        <f>TEXT(DAY(Sales[[#This Row],[OrderDate]]),"ddd")</f>
        <v>Sun</v>
      </c>
      <c r="Q279" s="8" t="str">
        <f>TEXT(MONTH(Sales[[#This Row],[ShipDate]])*29,"mmm")</f>
        <v>Jan</v>
      </c>
      <c r="R279">
        <v>615</v>
      </c>
      <c r="S279" t="s">
        <v>3200</v>
      </c>
      <c r="T279" t="s">
        <v>28</v>
      </c>
      <c r="U279">
        <v>94110</v>
      </c>
      <c r="V279" s="1">
        <v>0</v>
      </c>
      <c r="W279">
        <v>24</v>
      </c>
      <c r="X279">
        <v>6</v>
      </c>
      <c r="Y279">
        <v>71</v>
      </c>
      <c r="AD279"/>
    </row>
    <row r="280" spans="1:30" x14ac:dyDescent="0.25">
      <c r="A280" t="s">
        <v>40</v>
      </c>
      <c r="B280" s="2">
        <v>42737</v>
      </c>
      <c r="C280" s="35">
        <f>YEAR(Sales[[#This Row],[ShipDate]])</f>
        <v>2017</v>
      </c>
      <c r="D280" t="s">
        <v>36</v>
      </c>
      <c r="E280" t="s">
        <v>31</v>
      </c>
      <c r="F280" t="s">
        <v>59</v>
      </c>
      <c r="G280" t="s">
        <v>25</v>
      </c>
      <c r="H280" t="s">
        <v>79</v>
      </c>
      <c r="I280" t="s">
        <v>32</v>
      </c>
      <c r="J280" t="s">
        <v>13</v>
      </c>
      <c r="K280" t="s">
        <v>1086</v>
      </c>
      <c r="L280" t="s">
        <v>30</v>
      </c>
      <c r="M280" t="s">
        <v>82</v>
      </c>
      <c r="N280" t="str">
        <f>IF(ISBLANK(Sales[[#This Row],[return]]),"No",Sales[[#This Row],[return]])</f>
        <v>Yes</v>
      </c>
      <c r="O280" s="2">
        <v>42733</v>
      </c>
      <c r="P280" s="8" t="str">
        <f>TEXT(DAY(Sales[[#This Row],[OrderDate]]),"ddd")</f>
        <v>Sun</v>
      </c>
      <c r="Q280" s="8" t="str">
        <f>TEXT(MONTH(Sales[[#This Row],[ShipDate]])*29,"mmm")</f>
        <v>Jan</v>
      </c>
      <c r="R280">
        <v>1780</v>
      </c>
      <c r="S280" t="s">
        <v>1930</v>
      </c>
      <c r="T280" t="s">
        <v>28</v>
      </c>
      <c r="U280">
        <v>94110</v>
      </c>
      <c r="V280" s="1">
        <v>0</v>
      </c>
      <c r="W280">
        <v>10</v>
      </c>
      <c r="X280">
        <v>4</v>
      </c>
      <c r="Y280">
        <v>21</v>
      </c>
      <c r="AD280"/>
    </row>
    <row r="281" spans="1:30" x14ac:dyDescent="0.25">
      <c r="A281" t="s">
        <v>40</v>
      </c>
      <c r="B281" s="2">
        <v>42737</v>
      </c>
      <c r="C281" s="35">
        <f>YEAR(Sales[[#This Row],[ShipDate]])</f>
        <v>2017</v>
      </c>
      <c r="D281" t="s">
        <v>36</v>
      </c>
      <c r="E281" t="s">
        <v>31</v>
      </c>
      <c r="F281" t="s">
        <v>33</v>
      </c>
      <c r="G281" t="s">
        <v>25</v>
      </c>
      <c r="H281" t="s">
        <v>79</v>
      </c>
      <c r="I281" t="s">
        <v>32</v>
      </c>
      <c r="J281" t="s">
        <v>13</v>
      </c>
      <c r="K281" t="s">
        <v>1086</v>
      </c>
      <c r="L281" t="s">
        <v>30</v>
      </c>
      <c r="M281" t="s">
        <v>82</v>
      </c>
      <c r="N281" t="str">
        <f>IF(ISBLANK(Sales[[#This Row],[return]]),"No",Sales[[#This Row],[return]])</f>
        <v>Yes</v>
      </c>
      <c r="O281" s="2">
        <v>42733</v>
      </c>
      <c r="P281" s="8" t="str">
        <f>TEXT(DAY(Sales[[#This Row],[OrderDate]]),"ddd")</f>
        <v>Sun</v>
      </c>
      <c r="Q281" s="8" t="str">
        <f>TEXT(MONTH(Sales[[#This Row],[ShipDate]])*29,"mmm")</f>
        <v>Jan</v>
      </c>
      <c r="R281">
        <v>184</v>
      </c>
      <c r="S281" t="s">
        <v>2199</v>
      </c>
      <c r="T281" t="s">
        <v>28</v>
      </c>
      <c r="U281">
        <v>94110</v>
      </c>
      <c r="V281" s="1">
        <v>0</v>
      </c>
      <c r="W281">
        <v>126</v>
      </c>
      <c r="X281">
        <v>9</v>
      </c>
      <c r="Y281">
        <v>275</v>
      </c>
      <c r="AD281"/>
    </row>
    <row r="282" spans="1:30" x14ac:dyDescent="0.25">
      <c r="A282" t="s">
        <v>40</v>
      </c>
      <c r="B282" s="2">
        <v>42737</v>
      </c>
      <c r="C282" s="35">
        <f>YEAR(Sales[[#This Row],[ShipDate]])</f>
        <v>2017</v>
      </c>
      <c r="D282" t="s">
        <v>36</v>
      </c>
      <c r="E282" t="s">
        <v>31</v>
      </c>
      <c r="F282" t="s">
        <v>50</v>
      </c>
      <c r="G282" t="s">
        <v>25</v>
      </c>
      <c r="H282" t="s">
        <v>79</v>
      </c>
      <c r="I282" t="s">
        <v>32</v>
      </c>
      <c r="J282" t="s">
        <v>13</v>
      </c>
      <c r="K282" t="s">
        <v>1086</v>
      </c>
      <c r="L282" t="s">
        <v>30</v>
      </c>
      <c r="M282" t="s">
        <v>82</v>
      </c>
      <c r="N282" t="str">
        <f>IF(ISBLANK(Sales[[#This Row],[return]]),"No",Sales[[#This Row],[return]])</f>
        <v>Yes</v>
      </c>
      <c r="O282" s="2">
        <v>42733</v>
      </c>
      <c r="P282" s="8" t="str">
        <f>TEXT(DAY(Sales[[#This Row],[OrderDate]]),"ddd")</f>
        <v>Sun</v>
      </c>
      <c r="Q282" s="8" t="str">
        <f>TEXT(MONTH(Sales[[#This Row],[ShipDate]])*29,"mmm")</f>
        <v>Jan</v>
      </c>
      <c r="R282">
        <v>247</v>
      </c>
      <c r="S282" t="s">
        <v>1000</v>
      </c>
      <c r="T282" t="s">
        <v>28</v>
      </c>
      <c r="U282">
        <v>94110</v>
      </c>
      <c r="V282" s="1">
        <v>0.2</v>
      </c>
      <c r="W282">
        <v>5</v>
      </c>
      <c r="X282">
        <v>3</v>
      </c>
      <c r="Y282">
        <v>14</v>
      </c>
      <c r="AD282"/>
    </row>
    <row r="283" spans="1:30" x14ac:dyDescent="0.25">
      <c r="A283" t="s">
        <v>40</v>
      </c>
      <c r="B283" s="2">
        <v>42737</v>
      </c>
      <c r="C283" s="35">
        <f>YEAR(Sales[[#This Row],[ShipDate]])</f>
        <v>2017</v>
      </c>
      <c r="D283" t="s">
        <v>36</v>
      </c>
      <c r="E283" t="s">
        <v>31</v>
      </c>
      <c r="F283" t="s">
        <v>48</v>
      </c>
      <c r="G283" t="s">
        <v>46</v>
      </c>
      <c r="H283" t="s">
        <v>79</v>
      </c>
      <c r="I283" t="s">
        <v>32</v>
      </c>
      <c r="J283" t="s">
        <v>13</v>
      </c>
      <c r="K283" t="s">
        <v>1086</v>
      </c>
      <c r="L283" t="s">
        <v>30</v>
      </c>
      <c r="M283" t="s">
        <v>82</v>
      </c>
      <c r="N283" t="str">
        <f>IF(ISBLANK(Sales[[#This Row],[return]]),"No",Sales[[#This Row],[return]])</f>
        <v>Yes</v>
      </c>
      <c r="O283" s="2">
        <v>42733</v>
      </c>
      <c r="P283" s="8" t="str">
        <f>TEXT(DAY(Sales[[#This Row],[OrderDate]]),"ddd")</f>
        <v>Sun</v>
      </c>
      <c r="Q283" s="8" t="str">
        <f>TEXT(MONTH(Sales[[#This Row],[ShipDate]])*29,"mmm")</f>
        <v>Jan</v>
      </c>
      <c r="R283">
        <v>1103</v>
      </c>
      <c r="S283" t="s">
        <v>913</v>
      </c>
      <c r="T283" t="s">
        <v>28</v>
      </c>
      <c r="U283">
        <v>94110</v>
      </c>
      <c r="V283" s="1">
        <v>0.2</v>
      </c>
      <c r="W283">
        <v>19</v>
      </c>
      <c r="X283">
        <v>3</v>
      </c>
      <c r="Y283">
        <v>192</v>
      </c>
      <c r="AD283"/>
    </row>
    <row r="284" spans="1:30" x14ac:dyDescent="0.25">
      <c r="A284" t="s">
        <v>40</v>
      </c>
      <c r="B284" s="2">
        <v>42737</v>
      </c>
      <c r="C284" s="35">
        <f>YEAR(Sales[[#This Row],[ShipDate]])</f>
        <v>2017</v>
      </c>
      <c r="D284" t="s">
        <v>36</v>
      </c>
      <c r="E284" t="s">
        <v>31</v>
      </c>
      <c r="F284" t="s">
        <v>340</v>
      </c>
      <c r="G284" t="s">
        <v>46</v>
      </c>
      <c r="H284" t="s">
        <v>79</v>
      </c>
      <c r="I284" t="s">
        <v>32</v>
      </c>
      <c r="J284" t="s">
        <v>13</v>
      </c>
      <c r="K284" t="s">
        <v>1086</v>
      </c>
      <c r="L284" t="s">
        <v>30</v>
      </c>
      <c r="M284" t="s">
        <v>82</v>
      </c>
      <c r="N284" t="str">
        <f>IF(ISBLANK(Sales[[#This Row],[return]]),"No",Sales[[#This Row],[return]])</f>
        <v>Yes</v>
      </c>
      <c r="O284" s="2">
        <v>42733</v>
      </c>
      <c r="P284" s="8" t="str">
        <f>TEXT(DAY(Sales[[#This Row],[OrderDate]]),"ddd")</f>
        <v>Sun</v>
      </c>
      <c r="Q284" s="8" t="str">
        <f>TEXT(MONTH(Sales[[#This Row],[ShipDate]])*29,"mmm")</f>
        <v>Jan</v>
      </c>
      <c r="R284">
        <v>537</v>
      </c>
      <c r="S284" t="s">
        <v>2545</v>
      </c>
      <c r="T284" t="s">
        <v>28</v>
      </c>
      <c r="U284">
        <v>94110</v>
      </c>
      <c r="V284" s="1">
        <v>0.2</v>
      </c>
      <c r="W284">
        <v>288</v>
      </c>
      <c r="X284">
        <v>6</v>
      </c>
      <c r="Y284">
        <v>768</v>
      </c>
      <c r="AD284"/>
    </row>
    <row r="285" spans="1:30" x14ac:dyDescent="0.25">
      <c r="A285" t="s">
        <v>40</v>
      </c>
      <c r="B285" s="2">
        <v>42483</v>
      </c>
      <c r="C285" s="35">
        <f>YEAR(Sales[[#This Row],[ShipDate]])</f>
        <v>2016</v>
      </c>
      <c r="D285" t="s">
        <v>36</v>
      </c>
      <c r="E285" t="s">
        <v>18</v>
      </c>
      <c r="F285" t="s">
        <v>150</v>
      </c>
      <c r="G285" t="s">
        <v>25</v>
      </c>
      <c r="H285" t="s">
        <v>26</v>
      </c>
      <c r="I285" t="s">
        <v>32</v>
      </c>
      <c r="J285" t="s">
        <v>13</v>
      </c>
      <c r="K285" t="s">
        <v>959</v>
      </c>
      <c r="L285" t="s">
        <v>30</v>
      </c>
      <c r="N285" t="str">
        <f>IF(ISBLANK(Sales[[#This Row],[return]]),"No",Sales[[#This Row],[return]])</f>
        <v>No</v>
      </c>
      <c r="O285" s="2">
        <v>42478</v>
      </c>
      <c r="P285" s="8" t="str">
        <f>TEXT(DAY(Sales[[#This Row],[OrderDate]]),"ddd")</f>
        <v>Wed</v>
      </c>
      <c r="Q285" s="8" t="str">
        <f>TEXT(MONTH(Sales[[#This Row],[ShipDate]])*29,"mmm")</f>
        <v>Apr</v>
      </c>
      <c r="R285">
        <v>111</v>
      </c>
      <c r="S285" t="s">
        <v>411</v>
      </c>
      <c r="T285" t="s">
        <v>28</v>
      </c>
      <c r="U285">
        <v>90049</v>
      </c>
      <c r="V285" s="1">
        <v>0</v>
      </c>
      <c r="W285">
        <v>4</v>
      </c>
      <c r="X285">
        <v>2</v>
      </c>
      <c r="Y285">
        <v>12</v>
      </c>
      <c r="AD285"/>
    </row>
    <row r="286" spans="1:30" x14ac:dyDescent="0.25">
      <c r="A286" t="s">
        <v>40</v>
      </c>
      <c r="B286" s="2">
        <v>42483</v>
      </c>
      <c r="C286" s="35">
        <f>YEAR(Sales[[#This Row],[ShipDate]])</f>
        <v>2016</v>
      </c>
      <c r="D286" t="s">
        <v>36</v>
      </c>
      <c r="E286" t="s">
        <v>18</v>
      </c>
      <c r="F286" t="s">
        <v>45</v>
      </c>
      <c r="G286" t="s">
        <v>25</v>
      </c>
      <c r="H286" t="s">
        <v>26</v>
      </c>
      <c r="I286" t="s">
        <v>32</v>
      </c>
      <c r="J286" t="s">
        <v>13</v>
      </c>
      <c r="K286" t="s">
        <v>959</v>
      </c>
      <c r="L286" t="s">
        <v>30</v>
      </c>
      <c r="N286" t="str">
        <f>IF(ISBLANK(Sales[[#This Row],[return]]),"No",Sales[[#This Row],[return]])</f>
        <v>No</v>
      </c>
      <c r="O286" s="2">
        <v>42478</v>
      </c>
      <c r="P286" s="8" t="str">
        <f>TEXT(DAY(Sales[[#This Row],[OrderDate]]),"ddd")</f>
        <v>Wed</v>
      </c>
      <c r="Q286" s="8" t="str">
        <f>TEXT(MONTH(Sales[[#This Row],[ShipDate]])*29,"mmm")</f>
        <v>Apr</v>
      </c>
      <c r="R286">
        <v>1169</v>
      </c>
      <c r="S286" t="s">
        <v>1695</v>
      </c>
      <c r="T286" t="s">
        <v>28</v>
      </c>
      <c r="U286">
        <v>90049</v>
      </c>
      <c r="V286" s="1">
        <v>0</v>
      </c>
      <c r="W286">
        <v>4</v>
      </c>
      <c r="X286">
        <v>4</v>
      </c>
      <c r="Y286">
        <v>13</v>
      </c>
      <c r="AD286"/>
    </row>
    <row r="287" spans="1:30" x14ac:dyDescent="0.25">
      <c r="A287" t="s">
        <v>40</v>
      </c>
      <c r="B287" s="2">
        <v>42483</v>
      </c>
      <c r="C287" s="35">
        <f>YEAR(Sales[[#This Row],[ShipDate]])</f>
        <v>2016</v>
      </c>
      <c r="D287" t="s">
        <v>36</v>
      </c>
      <c r="E287" t="s">
        <v>18</v>
      </c>
      <c r="F287" t="s">
        <v>45</v>
      </c>
      <c r="G287" t="s">
        <v>25</v>
      </c>
      <c r="H287" t="s">
        <v>26</v>
      </c>
      <c r="I287" t="s">
        <v>32</v>
      </c>
      <c r="J287" t="s">
        <v>13</v>
      </c>
      <c r="K287" t="s">
        <v>959</v>
      </c>
      <c r="L287" t="s">
        <v>30</v>
      </c>
      <c r="N287" t="str">
        <f>IF(ISBLANK(Sales[[#This Row],[return]]),"No",Sales[[#This Row],[return]])</f>
        <v>No</v>
      </c>
      <c r="O287" s="2">
        <v>42478</v>
      </c>
      <c r="P287" s="8" t="str">
        <f>TEXT(DAY(Sales[[#This Row],[OrderDate]]),"ddd")</f>
        <v>Wed</v>
      </c>
      <c r="Q287" s="8" t="str">
        <f>TEXT(MONTH(Sales[[#This Row],[ShipDate]])*29,"mmm")</f>
        <v>Apr</v>
      </c>
      <c r="R287">
        <v>331</v>
      </c>
      <c r="S287" t="s">
        <v>1937</v>
      </c>
      <c r="T287" t="s">
        <v>28</v>
      </c>
      <c r="U287">
        <v>90049</v>
      </c>
      <c r="V287" s="1">
        <v>0</v>
      </c>
      <c r="W287">
        <v>4</v>
      </c>
      <c r="X287">
        <v>5</v>
      </c>
      <c r="Y287">
        <v>11</v>
      </c>
      <c r="AD287"/>
    </row>
    <row r="288" spans="1:30" x14ac:dyDescent="0.25">
      <c r="A288" t="s">
        <v>40</v>
      </c>
      <c r="B288" s="2">
        <v>42483</v>
      </c>
      <c r="C288" s="35">
        <f>YEAR(Sales[[#This Row],[ShipDate]])</f>
        <v>2016</v>
      </c>
      <c r="D288" t="s">
        <v>36</v>
      </c>
      <c r="E288" t="s">
        <v>18</v>
      </c>
      <c r="F288" t="s">
        <v>340</v>
      </c>
      <c r="G288" t="s">
        <v>46</v>
      </c>
      <c r="H288" t="s">
        <v>26</v>
      </c>
      <c r="I288" t="s">
        <v>32</v>
      </c>
      <c r="J288" t="s">
        <v>13</v>
      </c>
      <c r="K288" t="s">
        <v>959</v>
      </c>
      <c r="L288" t="s">
        <v>30</v>
      </c>
      <c r="N288" t="str">
        <f>IF(ISBLANK(Sales[[#This Row],[return]]),"No",Sales[[#This Row],[return]])</f>
        <v>No</v>
      </c>
      <c r="O288" s="2">
        <v>42478</v>
      </c>
      <c r="P288" s="8" t="str">
        <f>TEXT(DAY(Sales[[#This Row],[OrderDate]]),"ddd")</f>
        <v>Wed</v>
      </c>
      <c r="Q288" s="8" t="str">
        <f>TEXT(MONTH(Sales[[#This Row],[ShipDate]])*29,"mmm")</f>
        <v>Apr</v>
      </c>
      <c r="R288">
        <v>165</v>
      </c>
      <c r="S288" t="s">
        <v>2528</v>
      </c>
      <c r="T288" t="s">
        <v>28</v>
      </c>
      <c r="U288">
        <v>90049</v>
      </c>
      <c r="V288" s="1">
        <v>0.2</v>
      </c>
      <c r="W288">
        <v>97</v>
      </c>
      <c r="X288">
        <v>4</v>
      </c>
      <c r="Y288">
        <v>288</v>
      </c>
      <c r="AD288"/>
    </row>
    <row r="289" spans="1:30" x14ac:dyDescent="0.25">
      <c r="A289" t="s">
        <v>40</v>
      </c>
      <c r="B289" s="2">
        <v>42527</v>
      </c>
      <c r="C289" s="35">
        <f>YEAR(Sales[[#This Row],[ShipDate]])</f>
        <v>2016</v>
      </c>
      <c r="D289" t="s">
        <v>36</v>
      </c>
      <c r="E289" t="s">
        <v>69</v>
      </c>
      <c r="F289" t="s">
        <v>50</v>
      </c>
      <c r="G289" t="s">
        <v>25</v>
      </c>
      <c r="H289" t="s">
        <v>527</v>
      </c>
      <c r="I289" t="s">
        <v>389</v>
      </c>
      <c r="J289" t="s">
        <v>13</v>
      </c>
      <c r="K289" t="s">
        <v>528</v>
      </c>
      <c r="L289" t="s">
        <v>92</v>
      </c>
      <c r="N289" t="str">
        <f>IF(ISBLANK(Sales[[#This Row],[return]]),"No",Sales[[#This Row],[return]])</f>
        <v>No</v>
      </c>
      <c r="O289" s="2">
        <v>42522</v>
      </c>
      <c r="P289" s="8" t="str">
        <f>TEXT(DAY(Sales[[#This Row],[OrderDate]]),"ddd")</f>
        <v>Sun</v>
      </c>
      <c r="Q289" s="8" t="str">
        <f>TEXT(MONTH(Sales[[#This Row],[ShipDate]])*29,"mmm")</f>
        <v>Jun</v>
      </c>
      <c r="R289">
        <v>680</v>
      </c>
      <c r="S289" t="s">
        <v>529</v>
      </c>
      <c r="T289" t="s">
        <v>90</v>
      </c>
      <c r="U289">
        <v>8701</v>
      </c>
      <c r="V289" s="1">
        <v>0</v>
      </c>
      <c r="W289">
        <v>21</v>
      </c>
      <c r="X289">
        <v>3</v>
      </c>
      <c r="Y289">
        <v>45</v>
      </c>
      <c r="AD289"/>
    </row>
    <row r="290" spans="1:30" x14ac:dyDescent="0.25">
      <c r="A290" t="s">
        <v>40</v>
      </c>
      <c r="B290" s="2">
        <v>42527</v>
      </c>
      <c r="C290" s="35">
        <f>YEAR(Sales[[#This Row],[ShipDate]])</f>
        <v>2016</v>
      </c>
      <c r="D290" t="s">
        <v>36</v>
      </c>
      <c r="E290" t="s">
        <v>69</v>
      </c>
      <c r="F290" t="s">
        <v>45</v>
      </c>
      <c r="G290" t="s">
        <v>25</v>
      </c>
      <c r="H290" t="s">
        <v>527</v>
      </c>
      <c r="I290" t="s">
        <v>389</v>
      </c>
      <c r="J290" t="s">
        <v>13</v>
      </c>
      <c r="K290" t="s">
        <v>528</v>
      </c>
      <c r="L290" t="s">
        <v>92</v>
      </c>
      <c r="N290" t="str">
        <f>IF(ISBLANK(Sales[[#This Row],[return]]),"No",Sales[[#This Row],[return]])</f>
        <v>No</v>
      </c>
      <c r="O290" s="2">
        <v>42522</v>
      </c>
      <c r="P290" s="8" t="str">
        <f>TEXT(DAY(Sales[[#This Row],[OrderDate]]),"ddd")</f>
        <v>Sun</v>
      </c>
      <c r="Q290" s="8" t="str">
        <f>TEXT(MONTH(Sales[[#This Row],[ShipDate]])*29,"mmm")</f>
        <v>Jun</v>
      </c>
      <c r="R290">
        <v>357</v>
      </c>
      <c r="S290" t="s">
        <v>530</v>
      </c>
      <c r="T290" t="s">
        <v>90</v>
      </c>
      <c r="U290">
        <v>8701</v>
      </c>
      <c r="V290" s="1">
        <v>0</v>
      </c>
      <c r="W290">
        <v>84</v>
      </c>
      <c r="X290">
        <v>6</v>
      </c>
      <c r="Y290">
        <v>289</v>
      </c>
      <c r="AD290"/>
    </row>
    <row r="291" spans="1:30" x14ac:dyDescent="0.25">
      <c r="A291" t="s">
        <v>10</v>
      </c>
      <c r="B291" s="2">
        <v>42406</v>
      </c>
      <c r="C291" s="35">
        <f>YEAR(Sales[[#This Row],[ShipDate]])</f>
        <v>2016</v>
      </c>
      <c r="D291" t="s">
        <v>19</v>
      </c>
      <c r="E291" t="s">
        <v>18</v>
      </c>
      <c r="F291" t="s">
        <v>50</v>
      </c>
      <c r="G291" t="s">
        <v>25</v>
      </c>
      <c r="H291" t="s">
        <v>60</v>
      </c>
      <c r="I291" t="s">
        <v>63</v>
      </c>
      <c r="J291" t="s">
        <v>13</v>
      </c>
      <c r="K291" t="s">
        <v>1303</v>
      </c>
      <c r="L291" t="s">
        <v>30</v>
      </c>
      <c r="N291" t="str">
        <f>IF(ISBLANK(Sales[[#This Row],[return]]),"No",Sales[[#This Row],[return]])</f>
        <v>No</v>
      </c>
      <c r="O291" s="2">
        <v>42403</v>
      </c>
      <c r="P291" s="8" t="str">
        <f>TEXT(DAY(Sales[[#This Row],[OrderDate]]),"ddd")</f>
        <v>Tue</v>
      </c>
      <c r="Q291" s="8" t="str">
        <f>TEXT(MONTH(Sales[[#This Row],[ShipDate]])*29,"mmm")</f>
        <v>Feb</v>
      </c>
      <c r="R291">
        <v>899</v>
      </c>
      <c r="S291" t="s">
        <v>515</v>
      </c>
      <c r="T291" t="s">
        <v>28</v>
      </c>
      <c r="U291">
        <v>98105</v>
      </c>
      <c r="V291" s="1">
        <v>0.2</v>
      </c>
      <c r="W291">
        <v>27</v>
      </c>
      <c r="X291">
        <v>2</v>
      </c>
      <c r="Y291">
        <v>84</v>
      </c>
      <c r="AD291"/>
    </row>
    <row r="292" spans="1:30" x14ac:dyDescent="0.25">
      <c r="A292" t="s">
        <v>10</v>
      </c>
      <c r="B292" s="2">
        <v>42406</v>
      </c>
      <c r="C292" s="35">
        <f>YEAR(Sales[[#This Row],[ShipDate]])</f>
        <v>2016</v>
      </c>
      <c r="D292" t="s">
        <v>19</v>
      </c>
      <c r="E292" t="s">
        <v>18</v>
      </c>
      <c r="F292" t="s">
        <v>50</v>
      </c>
      <c r="G292" t="s">
        <v>25</v>
      </c>
      <c r="H292" t="s">
        <v>60</v>
      </c>
      <c r="I292" t="s">
        <v>63</v>
      </c>
      <c r="J292" t="s">
        <v>13</v>
      </c>
      <c r="K292" t="s">
        <v>1303</v>
      </c>
      <c r="L292" t="s">
        <v>30</v>
      </c>
      <c r="N292" t="str">
        <f>IF(ISBLANK(Sales[[#This Row],[return]]),"No",Sales[[#This Row],[return]])</f>
        <v>No</v>
      </c>
      <c r="O292" s="2">
        <v>42403</v>
      </c>
      <c r="P292" s="8" t="str">
        <f>TEXT(DAY(Sales[[#This Row],[OrderDate]]),"ddd")</f>
        <v>Tue</v>
      </c>
      <c r="Q292" s="8" t="str">
        <f>TEXT(MONTH(Sales[[#This Row],[ShipDate]])*29,"mmm")</f>
        <v>Feb</v>
      </c>
      <c r="R292">
        <v>239</v>
      </c>
      <c r="S292" t="s">
        <v>977</v>
      </c>
      <c r="T292" t="s">
        <v>28</v>
      </c>
      <c r="U292">
        <v>98105</v>
      </c>
      <c r="V292" s="1">
        <v>0.2</v>
      </c>
      <c r="W292">
        <v>4</v>
      </c>
      <c r="X292">
        <v>3</v>
      </c>
      <c r="Y292">
        <v>13</v>
      </c>
      <c r="AD292"/>
    </row>
    <row r="293" spans="1:30" x14ac:dyDescent="0.25">
      <c r="A293" t="s">
        <v>40</v>
      </c>
      <c r="B293" s="2">
        <v>42739</v>
      </c>
      <c r="C293" s="35">
        <f>YEAR(Sales[[#This Row],[ShipDate]])</f>
        <v>2017</v>
      </c>
      <c r="D293" t="s">
        <v>36</v>
      </c>
      <c r="E293" t="s">
        <v>31</v>
      </c>
      <c r="F293" t="s">
        <v>45</v>
      </c>
      <c r="G293" t="s">
        <v>25</v>
      </c>
      <c r="H293" t="s">
        <v>197</v>
      </c>
      <c r="I293" t="s">
        <v>299</v>
      </c>
      <c r="J293" t="s">
        <v>13</v>
      </c>
      <c r="K293" t="s">
        <v>2743</v>
      </c>
      <c r="L293" t="s">
        <v>68</v>
      </c>
      <c r="N293" t="str">
        <f>IF(ISBLANK(Sales[[#This Row],[return]]),"No",Sales[[#This Row],[return]])</f>
        <v>No</v>
      </c>
      <c r="O293" s="2">
        <v>42735</v>
      </c>
      <c r="P293" s="8" t="str">
        <f>TEXT(DAY(Sales[[#This Row],[OrderDate]]),"ddd")</f>
        <v>Tue</v>
      </c>
      <c r="Q293" s="8" t="str">
        <f>TEXT(MONTH(Sales[[#This Row],[ShipDate]])*29,"mmm")</f>
        <v>Jan</v>
      </c>
      <c r="R293">
        <v>322</v>
      </c>
      <c r="S293" t="s">
        <v>2070</v>
      </c>
      <c r="T293" t="s">
        <v>66</v>
      </c>
      <c r="U293">
        <v>65203</v>
      </c>
      <c r="V293" s="1">
        <v>0</v>
      </c>
      <c r="W293">
        <v>12</v>
      </c>
      <c r="X293">
        <v>7</v>
      </c>
      <c r="Y293">
        <v>30</v>
      </c>
      <c r="AD293"/>
    </row>
    <row r="294" spans="1:30" x14ac:dyDescent="0.25">
      <c r="A294" t="s">
        <v>40</v>
      </c>
      <c r="B294" s="2">
        <v>42739</v>
      </c>
      <c r="C294" s="35">
        <f>YEAR(Sales[[#This Row],[ShipDate]])</f>
        <v>2017</v>
      </c>
      <c r="D294" t="s">
        <v>36</v>
      </c>
      <c r="E294" t="s">
        <v>31</v>
      </c>
      <c r="F294" t="s">
        <v>99</v>
      </c>
      <c r="G294" t="s">
        <v>46</v>
      </c>
      <c r="H294" t="s">
        <v>197</v>
      </c>
      <c r="I294" t="s">
        <v>299</v>
      </c>
      <c r="J294" t="s">
        <v>13</v>
      </c>
      <c r="K294" t="s">
        <v>2743</v>
      </c>
      <c r="L294" t="s">
        <v>68</v>
      </c>
      <c r="N294" t="str">
        <f>IF(ISBLANK(Sales[[#This Row],[return]]),"No",Sales[[#This Row],[return]])</f>
        <v>No</v>
      </c>
      <c r="O294" s="2">
        <v>42735</v>
      </c>
      <c r="P294" s="8" t="str">
        <f>TEXT(DAY(Sales[[#This Row],[OrderDate]]),"ddd")</f>
        <v>Tue</v>
      </c>
      <c r="Q294" s="8" t="str">
        <f>TEXT(MONTH(Sales[[#This Row],[ShipDate]])*29,"mmm")</f>
        <v>Jan</v>
      </c>
      <c r="R294">
        <v>1371</v>
      </c>
      <c r="S294" t="s">
        <v>465</v>
      </c>
      <c r="T294" t="s">
        <v>66</v>
      </c>
      <c r="U294">
        <v>65203</v>
      </c>
      <c r="V294" s="1">
        <v>0</v>
      </c>
      <c r="W294">
        <v>16</v>
      </c>
      <c r="X294">
        <v>7</v>
      </c>
      <c r="Y294">
        <v>48</v>
      </c>
      <c r="AD294"/>
    </row>
    <row r="295" spans="1:30" x14ac:dyDescent="0.25">
      <c r="A295" t="s">
        <v>40</v>
      </c>
      <c r="B295" s="2">
        <v>42435</v>
      </c>
      <c r="C295" s="35">
        <f>YEAR(Sales[[#This Row],[ShipDate]])</f>
        <v>2016</v>
      </c>
      <c r="D295" t="s">
        <v>36</v>
      </c>
      <c r="E295" t="s">
        <v>31</v>
      </c>
      <c r="F295" t="s">
        <v>59</v>
      </c>
      <c r="G295" t="s">
        <v>25</v>
      </c>
      <c r="H295" t="s">
        <v>88</v>
      </c>
      <c r="I295" t="s">
        <v>93</v>
      </c>
      <c r="J295" t="s">
        <v>13</v>
      </c>
      <c r="K295" t="s">
        <v>2681</v>
      </c>
      <c r="L295" t="s">
        <v>92</v>
      </c>
      <c r="N295" t="str">
        <f>IF(ISBLANK(Sales[[#This Row],[return]]),"No",Sales[[#This Row],[return]])</f>
        <v>No</v>
      </c>
      <c r="O295" s="2">
        <v>42431</v>
      </c>
      <c r="P295" s="8" t="str">
        <f>TEXT(DAY(Sales[[#This Row],[OrderDate]]),"ddd")</f>
        <v>Mon</v>
      </c>
      <c r="Q295" s="8" t="str">
        <f>TEXT(MONTH(Sales[[#This Row],[ShipDate]])*29,"mmm")</f>
        <v>Mar</v>
      </c>
      <c r="R295">
        <v>1769</v>
      </c>
      <c r="S295" t="s">
        <v>2028</v>
      </c>
      <c r="T295" t="s">
        <v>90</v>
      </c>
      <c r="U295">
        <v>19120</v>
      </c>
      <c r="V295" s="1">
        <v>0.2</v>
      </c>
      <c r="W295">
        <v>1</v>
      </c>
      <c r="X295">
        <v>1</v>
      </c>
      <c r="Y295">
        <v>3</v>
      </c>
      <c r="AD295"/>
    </row>
    <row r="296" spans="1:30" x14ac:dyDescent="0.25">
      <c r="A296" t="s">
        <v>40</v>
      </c>
      <c r="B296" s="2">
        <v>42435</v>
      </c>
      <c r="C296" s="35">
        <f>YEAR(Sales[[#This Row],[ShipDate]])</f>
        <v>2016</v>
      </c>
      <c r="D296" t="s">
        <v>36</v>
      </c>
      <c r="E296" t="s">
        <v>31</v>
      </c>
      <c r="F296" t="s">
        <v>99</v>
      </c>
      <c r="G296" t="s">
        <v>46</v>
      </c>
      <c r="H296" t="s">
        <v>88</v>
      </c>
      <c r="I296" t="s">
        <v>93</v>
      </c>
      <c r="J296" t="s">
        <v>13</v>
      </c>
      <c r="K296" t="s">
        <v>2681</v>
      </c>
      <c r="L296" t="s">
        <v>92</v>
      </c>
      <c r="N296" t="str">
        <f>IF(ISBLANK(Sales[[#This Row],[return]]),"No",Sales[[#This Row],[return]])</f>
        <v>No</v>
      </c>
      <c r="O296" s="2">
        <v>42431</v>
      </c>
      <c r="P296" s="8" t="str">
        <f>TEXT(DAY(Sales[[#This Row],[OrderDate]]),"ddd")</f>
        <v>Mon</v>
      </c>
      <c r="Q296" s="8" t="str">
        <f>TEXT(MONTH(Sales[[#This Row],[ShipDate]])*29,"mmm")</f>
        <v>Mar</v>
      </c>
      <c r="R296">
        <v>890</v>
      </c>
      <c r="S296" t="s">
        <v>2359</v>
      </c>
      <c r="T296" t="s">
        <v>90</v>
      </c>
      <c r="U296">
        <v>19120</v>
      </c>
      <c r="V296" s="1">
        <v>0.2</v>
      </c>
      <c r="W296">
        <v>32</v>
      </c>
      <c r="X296">
        <v>3</v>
      </c>
      <c r="Y296">
        <v>151</v>
      </c>
      <c r="AD296"/>
    </row>
    <row r="297" spans="1:30" x14ac:dyDescent="0.25">
      <c r="A297" t="s">
        <v>10</v>
      </c>
      <c r="B297" s="2">
        <v>42587</v>
      </c>
      <c r="C297" s="35">
        <f>YEAR(Sales[[#This Row],[ShipDate]])</f>
        <v>2016</v>
      </c>
      <c r="D297" t="s">
        <v>36</v>
      </c>
      <c r="E297" t="s">
        <v>31</v>
      </c>
      <c r="F297" t="s">
        <v>21</v>
      </c>
      <c r="G297" t="s">
        <v>11</v>
      </c>
      <c r="H297" t="s">
        <v>60</v>
      </c>
      <c r="I297" t="s">
        <v>63</v>
      </c>
      <c r="J297" t="s">
        <v>13</v>
      </c>
      <c r="K297" t="s">
        <v>2655</v>
      </c>
      <c r="L297" t="s">
        <v>30</v>
      </c>
      <c r="N297" t="str">
        <f>IF(ISBLANK(Sales[[#This Row],[return]]),"No",Sales[[#This Row],[return]])</f>
        <v>No</v>
      </c>
      <c r="O297" s="2">
        <v>42581</v>
      </c>
      <c r="P297" s="8" t="str">
        <f>TEXT(DAY(Sales[[#This Row],[OrderDate]]),"ddd")</f>
        <v>Mon</v>
      </c>
      <c r="Q297" s="8" t="str">
        <f>TEXT(MONTH(Sales[[#This Row],[ShipDate]])*29,"mmm")</f>
        <v>Aug</v>
      </c>
      <c r="R297">
        <v>1368</v>
      </c>
      <c r="S297" t="s">
        <v>3199</v>
      </c>
      <c r="T297" t="s">
        <v>28</v>
      </c>
      <c r="U297">
        <v>98103</v>
      </c>
      <c r="V297" s="1">
        <v>0</v>
      </c>
      <c r="W297">
        <v>260</v>
      </c>
      <c r="X297">
        <v>8</v>
      </c>
      <c r="Y297">
        <v>1368</v>
      </c>
      <c r="AD297"/>
    </row>
    <row r="298" spans="1:30" x14ac:dyDescent="0.25">
      <c r="A298" t="s">
        <v>10</v>
      </c>
      <c r="B298" s="2">
        <v>42704</v>
      </c>
      <c r="C298" s="35">
        <f>YEAR(Sales[[#This Row],[ShipDate]])</f>
        <v>2016</v>
      </c>
      <c r="D298" t="s">
        <v>36</v>
      </c>
      <c r="E298" t="s">
        <v>69</v>
      </c>
      <c r="F298" t="s">
        <v>50</v>
      </c>
      <c r="G298" t="s">
        <v>25</v>
      </c>
      <c r="H298" t="s">
        <v>392</v>
      </c>
      <c r="I298" t="s">
        <v>252</v>
      </c>
      <c r="J298" t="s">
        <v>13</v>
      </c>
      <c r="K298" t="s">
        <v>2958</v>
      </c>
      <c r="L298" t="s">
        <v>92</v>
      </c>
      <c r="N298" t="str">
        <f>IF(ISBLANK(Sales[[#This Row],[return]]),"No",Sales[[#This Row],[return]])</f>
        <v>No</v>
      </c>
      <c r="O298" s="2">
        <v>42698</v>
      </c>
      <c r="P298" s="8" t="str">
        <f>TEXT(DAY(Sales[[#This Row],[OrderDate]]),"ddd")</f>
        <v>Tue</v>
      </c>
      <c r="Q298" s="8" t="str">
        <f>TEXT(MONTH(Sales[[#This Row],[ShipDate]])*29,"mmm")</f>
        <v>Nov</v>
      </c>
      <c r="R298">
        <v>46</v>
      </c>
      <c r="S298" t="s">
        <v>1848</v>
      </c>
      <c r="T298" t="s">
        <v>90</v>
      </c>
      <c r="U298">
        <v>44312</v>
      </c>
      <c r="V298" s="1">
        <v>0.7</v>
      </c>
      <c r="W298">
        <v>-5</v>
      </c>
      <c r="X298">
        <v>3</v>
      </c>
      <c r="Y298">
        <v>6</v>
      </c>
      <c r="AD298"/>
    </row>
    <row r="299" spans="1:30" x14ac:dyDescent="0.25">
      <c r="A299" t="s">
        <v>24</v>
      </c>
      <c r="B299" s="2">
        <v>42732</v>
      </c>
      <c r="C299" s="35">
        <f>YEAR(Sales[[#This Row],[ShipDate]])</f>
        <v>2016</v>
      </c>
      <c r="D299" t="s">
        <v>113</v>
      </c>
      <c r="E299" t="s">
        <v>31</v>
      </c>
      <c r="F299" t="s">
        <v>43</v>
      </c>
      <c r="G299" t="s">
        <v>11</v>
      </c>
      <c r="H299" t="s">
        <v>511</v>
      </c>
      <c r="I299" t="s">
        <v>233</v>
      </c>
      <c r="J299" t="s">
        <v>13</v>
      </c>
      <c r="K299" t="s">
        <v>512</v>
      </c>
      <c r="L299" t="s">
        <v>30</v>
      </c>
      <c r="N299" t="str">
        <f>IF(ISBLANK(Sales[[#This Row],[return]]),"No",Sales[[#This Row],[return]])</f>
        <v>No</v>
      </c>
      <c r="O299" s="2">
        <v>42730</v>
      </c>
      <c r="P299" s="8" t="str">
        <f>TEXT(DAY(Sales[[#This Row],[OrderDate]]),"ddd")</f>
        <v>Thu</v>
      </c>
      <c r="Q299" s="8" t="str">
        <f>TEXT(MONTH(Sales[[#This Row],[ShipDate]])*29,"mmm")</f>
        <v>Dec</v>
      </c>
      <c r="R299">
        <v>871</v>
      </c>
      <c r="S299" t="s">
        <v>3152</v>
      </c>
      <c r="T299" t="s">
        <v>28</v>
      </c>
      <c r="U299">
        <v>80906</v>
      </c>
      <c r="V299" s="1">
        <v>0.2</v>
      </c>
      <c r="W299">
        <v>79</v>
      </c>
      <c r="X299">
        <v>8</v>
      </c>
      <c r="Y299">
        <v>300</v>
      </c>
      <c r="AD299"/>
    </row>
    <row r="300" spans="1:30" x14ac:dyDescent="0.25">
      <c r="A300" t="s">
        <v>24</v>
      </c>
      <c r="B300" s="2">
        <v>42732</v>
      </c>
      <c r="C300" s="35">
        <f>YEAR(Sales[[#This Row],[ShipDate]])</f>
        <v>2016</v>
      </c>
      <c r="D300" t="s">
        <v>113</v>
      </c>
      <c r="E300" t="s">
        <v>31</v>
      </c>
      <c r="F300" t="s">
        <v>23</v>
      </c>
      <c r="G300" t="s">
        <v>11</v>
      </c>
      <c r="H300" t="s">
        <v>511</v>
      </c>
      <c r="I300" t="s">
        <v>233</v>
      </c>
      <c r="J300" t="s">
        <v>13</v>
      </c>
      <c r="K300" t="s">
        <v>512</v>
      </c>
      <c r="L300" t="s">
        <v>30</v>
      </c>
      <c r="N300" t="str">
        <f>IF(ISBLANK(Sales[[#This Row],[return]]),"No",Sales[[#This Row],[return]])</f>
        <v>No</v>
      </c>
      <c r="O300" s="2">
        <v>42730</v>
      </c>
      <c r="P300" s="8" t="str">
        <f>TEXT(DAY(Sales[[#This Row],[OrderDate]]),"ddd")</f>
        <v>Thu</v>
      </c>
      <c r="Q300" s="8" t="str">
        <f>TEXT(MONTH(Sales[[#This Row],[ShipDate]])*29,"mmm")</f>
        <v>Dec</v>
      </c>
      <c r="R300">
        <v>746</v>
      </c>
      <c r="S300" t="s">
        <v>513</v>
      </c>
      <c r="T300" t="s">
        <v>28</v>
      </c>
      <c r="U300">
        <v>80906</v>
      </c>
      <c r="V300" s="1">
        <v>0.2</v>
      </c>
      <c r="W300">
        <v>20</v>
      </c>
      <c r="X300">
        <v>3</v>
      </c>
      <c r="Y300">
        <v>230</v>
      </c>
      <c r="AD300"/>
    </row>
    <row r="301" spans="1:30" x14ac:dyDescent="0.25">
      <c r="A301" t="s">
        <v>24</v>
      </c>
      <c r="B301" s="2">
        <v>42732</v>
      </c>
      <c r="C301" s="35">
        <f>YEAR(Sales[[#This Row],[ShipDate]])</f>
        <v>2016</v>
      </c>
      <c r="D301" t="s">
        <v>113</v>
      </c>
      <c r="E301" t="s">
        <v>31</v>
      </c>
      <c r="F301" t="s">
        <v>43</v>
      </c>
      <c r="G301" t="s">
        <v>11</v>
      </c>
      <c r="H301" t="s">
        <v>511</v>
      </c>
      <c r="I301" t="s">
        <v>233</v>
      </c>
      <c r="J301" t="s">
        <v>13</v>
      </c>
      <c r="K301" t="s">
        <v>512</v>
      </c>
      <c r="L301" t="s">
        <v>30</v>
      </c>
      <c r="N301" t="str">
        <f>IF(ISBLANK(Sales[[#This Row],[return]]),"No",Sales[[#This Row],[return]])</f>
        <v>No</v>
      </c>
      <c r="O301" s="2">
        <v>42730</v>
      </c>
      <c r="P301" s="8" t="str">
        <f>TEXT(DAY(Sales[[#This Row],[OrderDate]]),"ddd")</f>
        <v>Thu</v>
      </c>
      <c r="Q301" s="8" t="str">
        <f>TEXT(MONTH(Sales[[#This Row],[ShipDate]])*29,"mmm")</f>
        <v>Dec</v>
      </c>
      <c r="R301">
        <v>560</v>
      </c>
      <c r="S301" t="s">
        <v>514</v>
      </c>
      <c r="T301" t="s">
        <v>28</v>
      </c>
      <c r="U301">
        <v>80906</v>
      </c>
      <c r="V301" s="1">
        <v>0.2</v>
      </c>
      <c r="W301">
        <v>-25</v>
      </c>
      <c r="X301">
        <v>3</v>
      </c>
      <c r="Y301">
        <v>218</v>
      </c>
      <c r="AD301"/>
    </row>
    <row r="302" spans="1:30" x14ac:dyDescent="0.25">
      <c r="A302" t="s">
        <v>24</v>
      </c>
      <c r="B302" s="2">
        <v>42732</v>
      </c>
      <c r="C302" s="35">
        <f>YEAR(Sales[[#This Row],[ShipDate]])</f>
        <v>2016</v>
      </c>
      <c r="D302" t="s">
        <v>113</v>
      </c>
      <c r="E302" t="s">
        <v>31</v>
      </c>
      <c r="F302" t="s">
        <v>50</v>
      </c>
      <c r="G302" t="s">
        <v>25</v>
      </c>
      <c r="H302" t="s">
        <v>511</v>
      </c>
      <c r="I302" t="s">
        <v>233</v>
      </c>
      <c r="J302" t="s">
        <v>13</v>
      </c>
      <c r="K302" t="s">
        <v>512</v>
      </c>
      <c r="L302" t="s">
        <v>30</v>
      </c>
      <c r="N302" t="str">
        <f>IF(ISBLANK(Sales[[#This Row],[return]]),"No",Sales[[#This Row],[return]])</f>
        <v>No</v>
      </c>
      <c r="O302" s="2">
        <v>42730</v>
      </c>
      <c r="P302" s="8" t="str">
        <f>TEXT(DAY(Sales[[#This Row],[OrderDate]]),"ddd")</f>
        <v>Thu</v>
      </c>
      <c r="Q302" s="8" t="str">
        <f>TEXT(MONTH(Sales[[#This Row],[ShipDate]])*29,"mmm")</f>
        <v>Dec</v>
      </c>
      <c r="R302">
        <v>899</v>
      </c>
      <c r="S302" t="s">
        <v>515</v>
      </c>
      <c r="T302" t="s">
        <v>28</v>
      </c>
      <c r="U302">
        <v>80906</v>
      </c>
      <c r="V302" s="1">
        <v>0.7</v>
      </c>
      <c r="W302">
        <v>-63</v>
      </c>
      <c r="X302">
        <v>5</v>
      </c>
      <c r="Y302">
        <v>79</v>
      </c>
      <c r="AD302"/>
    </row>
    <row r="303" spans="1:30" x14ac:dyDescent="0.25">
      <c r="A303" t="s">
        <v>24</v>
      </c>
      <c r="B303" s="2">
        <v>42732</v>
      </c>
      <c r="C303" s="35">
        <f>YEAR(Sales[[#This Row],[ShipDate]])</f>
        <v>2016</v>
      </c>
      <c r="D303" t="s">
        <v>113</v>
      </c>
      <c r="E303" t="s">
        <v>31</v>
      </c>
      <c r="F303" t="s">
        <v>150</v>
      </c>
      <c r="G303" t="s">
        <v>25</v>
      </c>
      <c r="H303" t="s">
        <v>511</v>
      </c>
      <c r="I303" t="s">
        <v>233</v>
      </c>
      <c r="J303" t="s">
        <v>13</v>
      </c>
      <c r="K303" t="s">
        <v>512</v>
      </c>
      <c r="L303" t="s">
        <v>30</v>
      </c>
      <c r="N303" t="str">
        <f>IF(ISBLANK(Sales[[#This Row],[return]]),"No",Sales[[#This Row],[return]])</f>
        <v>No</v>
      </c>
      <c r="O303" s="2">
        <v>42730</v>
      </c>
      <c r="P303" s="8" t="str">
        <f>TEXT(DAY(Sales[[#This Row],[OrderDate]]),"ddd")</f>
        <v>Thu</v>
      </c>
      <c r="Q303" s="8" t="str">
        <f>TEXT(MONTH(Sales[[#This Row],[ShipDate]])*29,"mmm")</f>
        <v>Dec</v>
      </c>
      <c r="R303">
        <v>1608</v>
      </c>
      <c r="S303" t="s">
        <v>516</v>
      </c>
      <c r="T303" t="s">
        <v>28</v>
      </c>
      <c r="U303">
        <v>80906</v>
      </c>
      <c r="V303" s="1">
        <v>0.2</v>
      </c>
      <c r="W303">
        <v>9</v>
      </c>
      <c r="X303">
        <v>3</v>
      </c>
      <c r="Y303">
        <v>28</v>
      </c>
      <c r="AD303"/>
    </row>
    <row r="304" spans="1:30" x14ac:dyDescent="0.25">
      <c r="A304" t="s">
        <v>40</v>
      </c>
      <c r="B304" s="2">
        <v>42603</v>
      </c>
      <c r="C304" s="35">
        <f>YEAR(Sales[[#This Row],[ShipDate]])</f>
        <v>2016</v>
      </c>
      <c r="D304" t="s">
        <v>36</v>
      </c>
      <c r="E304" t="s">
        <v>31</v>
      </c>
      <c r="F304" t="s">
        <v>50</v>
      </c>
      <c r="G304" t="s">
        <v>25</v>
      </c>
      <c r="H304" t="s">
        <v>1558</v>
      </c>
      <c r="I304" t="s">
        <v>786</v>
      </c>
      <c r="J304" t="s">
        <v>13</v>
      </c>
      <c r="K304" t="s">
        <v>560</v>
      </c>
      <c r="L304" t="s">
        <v>17</v>
      </c>
      <c r="N304" t="str">
        <f>IF(ISBLANK(Sales[[#This Row],[return]]),"No",Sales[[#This Row],[return]])</f>
        <v>No</v>
      </c>
      <c r="O304" s="2">
        <v>42599</v>
      </c>
      <c r="P304" s="8" t="str">
        <f>TEXT(DAY(Sales[[#This Row],[OrderDate]]),"ddd")</f>
        <v>Tue</v>
      </c>
      <c r="Q304" s="8" t="str">
        <f>TEXT(MONTH(Sales[[#This Row],[ShipDate]])*29,"mmm")</f>
        <v>Aug</v>
      </c>
      <c r="R304">
        <v>260</v>
      </c>
      <c r="S304" t="s">
        <v>575</v>
      </c>
      <c r="T304" t="s">
        <v>15</v>
      </c>
      <c r="U304">
        <v>72209</v>
      </c>
      <c r="V304" s="1">
        <v>0</v>
      </c>
      <c r="W304">
        <v>8</v>
      </c>
      <c r="X304">
        <v>4</v>
      </c>
      <c r="Y304">
        <v>18</v>
      </c>
      <c r="AD304"/>
    </row>
    <row r="305" spans="1:30" x14ac:dyDescent="0.25">
      <c r="A305" t="s">
        <v>40</v>
      </c>
      <c r="B305" s="2">
        <v>42603</v>
      </c>
      <c r="C305" s="35">
        <f>YEAR(Sales[[#This Row],[ShipDate]])</f>
        <v>2016</v>
      </c>
      <c r="D305" t="s">
        <v>36</v>
      </c>
      <c r="E305" t="s">
        <v>31</v>
      </c>
      <c r="F305" t="s">
        <v>59</v>
      </c>
      <c r="G305" t="s">
        <v>25</v>
      </c>
      <c r="H305" t="s">
        <v>1558</v>
      </c>
      <c r="I305" t="s">
        <v>786</v>
      </c>
      <c r="J305" t="s">
        <v>13</v>
      </c>
      <c r="K305" t="s">
        <v>560</v>
      </c>
      <c r="L305" t="s">
        <v>17</v>
      </c>
      <c r="N305" t="str">
        <f>IF(ISBLANK(Sales[[#This Row],[return]]),"No",Sales[[#This Row],[return]])</f>
        <v>No</v>
      </c>
      <c r="O305" s="2">
        <v>42599</v>
      </c>
      <c r="P305" s="8" t="str">
        <f>TEXT(DAY(Sales[[#This Row],[OrderDate]]),"ddd")</f>
        <v>Tue</v>
      </c>
      <c r="Q305" s="8" t="str">
        <f>TEXT(MONTH(Sales[[#This Row],[ShipDate]])*29,"mmm")</f>
        <v>Aug</v>
      </c>
      <c r="R305">
        <v>1723</v>
      </c>
      <c r="S305" t="s">
        <v>2820</v>
      </c>
      <c r="T305" t="s">
        <v>15</v>
      </c>
      <c r="U305">
        <v>72209</v>
      </c>
      <c r="V305" s="1">
        <v>0</v>
      </c>
      <c r="W305">
        <v>53</v>
      </c>
      <c r="X305">
        <v>5</v>
      </c>
      <c r="Y305">
        <v>114</v>
      </c>
      <c r="AD305"/>
    </row>
    <row r="306" spans="1:30" x14ac:dyDescent="0.25">
      <c r="A306" t="s">
        <v>40</v>
      </c>
      <c r="B306" s="2">
        <v>42603</v>
      </c>
      <c r="C306" s="35">
        <f>YEAR(Sales[[#This Row],[ShipDate]])</f>
        <v>2016</v>
      </c>
      <c r="D306" t="s">
        <v>36</v>
      </c>
      <c r="E306" t="s">
        <v>31</v>
      </c>
      <c r="F306" t="s">
        <v>150</v>
      </c>
      <c r="G306" t="s">
        <v>25</v>
      </c>
      <c r="H306" t="s">
        <v>1558</v>
      </c>
      <c r="I306" t="s">
        <v>786</v>
      </c>
      <c r="J306" t="s">
        <v>13</v>
      </c>
      <c r="K306" t="s">
        <v>560</v>
      </c>
      <c r="L306" t="s">
        <v>17</v>
      </c>
      <c r="N306" t="str">
        <f>IF(ISBLANK(Sales[[#This Row],[return]]),"No",Sales[[#This Row],[return]])</f>
        <v>No</v>
      </c>
      <c r="O306" s="2">
        <v>42599</v>
      </c>
      <c r="P306" s="8" t="str">
        <f>TEXT(DAY(Sales[[#This Row],[OrderDate]]),"ddd")</f>
        <v>Tue</v>
      </c>
      <c r="Q306" s="8" t="str">
        <f>TEXT(MONTH(Sales[[#This Row],[ShipDate]])*29,"mmm")</f>
        <v>Aug</v>
      </c>
      <c r="R306">
        <v>457</v>
      </c>
      <c r="S306" t="s">
        <v>1845</v>
      </c>
      <c r="T306" t="s">
        <v>15</v>
      </c>
      <c r="U306">
        <v>72209</v>
      </c>
      <c r="V306" s="1">
        <v>0</v>
      </c>
      <c r="W306">
        <v>5</v>
      </c>
      <c r="X306">
        <v>7</v>
      </c>
      <c r="Y306">
        <v>13</v>
      </c>
      <c r="AD306"/>
    </row>
    <row r="307" spans="1:30" x14ac:dyDescent="0.25">
      <c r="A307" t="s">
        <v>40</v>
      </c>
      <c r="B307" s="2">
        <v>42603</v>
      </c>
      <c r="C307" s="35">
        <f>YEAR(Sales[[#This Row],[ShipDate]])</f>
        <v>2016</v>
      </c>
      <c r="D307" t="s">
        <v>36</v>
      </c>
      <c r="E307" t="s">
        <v>31</v>
      </c>
      <c r="F307" t="s">
        <v>99</v>
      </c>
      <c r="G307" t="s">
        <v>46</v>
      </c>
      <c r="H307" t="s">
        <v>1558</v>
      </c>
      <c r="I307" t="s">
        <v>786</v>
      </c>
      <c r="J307" t="s">
        <v>13</v>
      </c>
      <c r="K307" t="s">
        <v>560</v>
      </c>
      <c r="L307" t="s">
        <v>17</v>
      </c>
      <c r="N307" t="str">
        <f>IF(ISBLANK(Sales[[#This Row],[return]]),"No",Sales[[#This Row],[return]])</f>
        <v>No</v>
      </c>
      <c r="O307" s="2">
        <v>42599</v>
      </c>
      <c r="P307" s="8" t="str">
        <f>TEXT(DAY(Sales[[#This Row],[OrderDate]]),"ddd")</f>
        <v>Tue</v>
      </c>
      <c r="Q307" s="8" t="str">
        <f>TEXT(MONTH(Sales[[#This Row],[ShipDate]])*29,"mmm")</f>
        <v>Aug</v>
      </c>
      <c r="R307">
        <v>1014</v>
      </c>
      <c r="S307" t="s">
        <v>242</v>
      </c>
      <c r="T307" t="s">
        <v>15</v>
      </c>
      <c r="U307">
        <v>72209</v>
      </c>
      <c r="V307" s="1">
        <v>0</v>
      </c>
      <c r="W307">
        <v>122</v>
      </c>
      <c r="X307">
        <v>4</v>
      </c>
      <c r="Y307">
        <v>340</v>
      </c>
      <c r="AD307"/>
    </row>
    <row r="308" spans="1:30" x14ac:dyDescent="0.25">
      <c r="A308" t="s">
        <v>40</v>
      </c>
      <c r="B308" s="2">
        <v>42554</v>
      </c>
      <c r="C308" s="35">
        <f>YEAR(Sales[[#This Row],[ShipDate]])</f>
        <v>2016</v>
      </c>
      <c r="D308" t="s">
        <v>36</v>
      </c>
      <c r="E308" t="s">
        <v>18</v>
      </c>
      <c r="F308" t="s">
        <v>50</v>
      </c>
      <c r="G308" t="s">
        <v>25</v>
      </c>
      <c r="H308" t="s">
        <v>146</v>
      </c>
      <c r="I308" t="s">
        <v>149</v>
      </c>
      <c r="J308" t="s">
        <v>13</v>
      </c>
      <c r="K308" t="s">
        <v>1207</v>
      </c>
      <c r="L308" t="s">
        <v>92</v>
      </c>
      <c r="N308" t="str">
        <f>IF(ISBLANK(Sales[[#This Row],[return]]),"No",Sales[[#This Row],[return]])</f>
        <v>No</v>
      </c>
      <c r="O308" s="2">
        <v>42550</v>
      </c>
      <c r="P308" s="8" t="str">
        <f>TEXT(DAY(Sales[[#This Row],[OrderDate]]),"ddd")</f>
        <v>Sun</v>
      </c>
      <c r="Q308" s="8" t="str">
        <f>TEXT(MONTH(Sales[[#This Row],[ShipDate]])*29,"mmm")</f>
        <v>Jul</v>
      </c>
      <c r="R308">
        <v>1635</v>
      </c>
      <c r="S308" t="s">
        <v>2210</v>
      </c>
      <c r="T308" t="s">
        <v>90</v>
      </c>
      <c r="U308">
        <v>10024</v>
      </c>
      <c r="V308" s="1">
        <v>0.2</v>
      </c>
      <c r="W308">
        <v>5</v>
      </c>
      <c r="X308">
        <v>3</v>
      </c>
      <c r="Y308">
        <v>14</v>
      </c>
      <c r="AD308"/>
    </row>
    <row r="309" spans="1:30" x14ac:dyDescent="0.25">
      <c r="A309" t="s">
        <v>10</v>
      </c>
      <c r="B309" s="2">
        <v>42486</v>
      </c>
      <c r="C309" s="35">
        <f>YEAR(Sales[[#This Row],[ShipDate]])</f>
        <v>2016</v>
      </c>
      <c r="D309" t="s">
        <v>19</v>
      </c>
      <c r="E309" t="s">
        <v>69</v>
      </c>
      <c r="F309" t="s">
        <v>59</v>
      </c>
      <c r="G309" t="s">
        <v>25</v>
      </c>
      <c r="H309" t="s">
        <v>79</v>
      </c>
      <c r="I309" t="s">
        <v>32</v>
      </c>
      <c r="J309" t="s">
        <v>13</v>
      </c>
      <c r="K309" t="s">
        <v>549</v>
      </c>
      <c r="L309" t="s">
        <v>30</v>
      </c>
      <c r="N309" t="str">
        <f>IF(ISBLANK(Sales[[#This Row],[return]]),"No",Sales[[#This Row],[return]])</f>
        <v>No</v>
      </c>
      <c r="O309" s="2">
        <v>42483</v>
      </c>
      <c r="P309" s="8" t="str">
        <f>TEXT(DAY(Sales[[#This Row],[OrderDate]]),"ddd")</f>
        <v>Mon</v>
      </c>
      <c r="Q309" s="8" t="str">
        <f>TEXT(MONTH(Sales[[#This Row],[ShipDate]])*29,"mmm")</f>
        <v>Apr</v>
      </c>
      <c r="R309">
        <v>1682</v>
      </c>
      <c r="S309" t="s">
        <v>1973</v>
      </c>
      <c r="T309" t="s">
        <v>28</v>
      </c>
      <c r="U309">
        <v>94109</v>
      </c>
      <c r="V309" s="1">
        <v>0</v>
      </c>
      <c r="W309">
        <v>23</v>
      </c>
      <c r="X309">
        <v>1</v>
      </c>
      <c r="Y309">
        <v>49</v>
      </c>
      <c r="AD309"/>
    </row>
    <row r="310" spans="1:30" x14ac:dyDescent="0.25">
      <c r="A310" t="s">
        <v>10</v>
      </c>
      <c r="B310" s="2">
        <v>42450</v>
      </c>
      <c r="C310" s="35">
        <f>YEAR(Sales[[#This Row],[ShipDate]])</f>
        <v>2016</v>
      </c>
      <c r="D310" t="s">
        <v>19</v>
      </c>
      <c r="E310" t="s">
        <v>69</v>
      </c>
      <c r="F310" t="s">
        <v>21</v>
      </c>
      <c r="G310" t="s">
        <v>11</v>
      </c>
      <c r="H310" t="s">
        <v>79</v>
      </c>
      <c r="I310" t="s">
        <v>32</v>
      </c>
      <c r="J310" t="s">
        <v>13</v>
      </c>
      <c r="K310" t="s">
        <v>3014</v>
      </c>
      <c r="L310" t="s">
        <v>30</v>
      </c>
      <c r="M310" t="s">
        <v>82</v>
      </c>
      <c r="N310" t="str">
        <f>IF(ISBLANK(Sales[[#This Row],[return]]),"No",Sales[[#This Row],[return]])</f>
        <v>Yes</v>
      </c>
      <c r="O310" s="2">
        <v>42447</v>
      </c>
      <c r="P310" s="8" t="str">
        <f>TEXT(DAY(Sales[[#This Row],[OrderDate]]),"ddd")</f>
        <v>Wed</v>
      </c>
      <c r="Q310" s="8" t="str">
        <f>TEXT(MONTH(Sales[[#This Row],[ShipDate]])*29,"mmm")</f>
        <v>Mar</v>
      </c>
      <c r="R310">
        <v>384</v>
      </c>
      <c r="S310" t="s">
        <v>1109</v>
      </c>
      <c r="T310" t="s">
        <v>28</v>
      </c>
      <c r="U310">
        <v>94110</v>
      </c>
      <c r="V310" s="1">
        <v>0.15</v>
      </c>
      <c r="W310">
        <v>70</v>
      </c>
      <c r="X310">
        <v>10</v>
      </c>
      <c r="Y310">
        <v>1198</v>
      </c>
      <c r="AD310"/>
    </row>
    <row r="311" spans="1:30" x14ac:dyDescent="0.25">
      <c r="A311" t="s">
        <v>10</v>
      </c>
      <c r="B311" s="2">
        <v>42495</v>
      </c>
      <c r="C311" s="35">
        <f>YEAR(Sales[[#This Row],[ShipDate]])</f>
        <v>2016</v>
      </c>
      <c r="D311" t="s">
        <v>113</v>
      </c>
      <c r="E311" t="s">
        <v>18</v>
      </c>
      <c r="F311" t="s">
        <v>45</v>
      </c>
      <c r="G311" t="s">
        <v>25</v>
      </c>
      <c r="H311" t="s">
        <v>107</v>
      </c>
      <c r="I311" t="s">
        <v>70</v>
      </c>
      <c r="J311" t="s">
        <v>13</v>
      </c>
      <c r="K311" t="s">
        <v>1639</v>
      </c>
      <c r="L311" t="s">
        <v>68</v>
      </c>
      <c r="N311" t="str">
        <f>IF(ISBLANK(Sales[[#This Row],[return]]),"No",Sales[[#This Row],[return]])</f>
        <v>No</v>
      </c>
      <c r="O311" s="2">
        <v>42494</v>
      </c>
      <c r="P311" s="8" t="str">
        <f>TEXT(DAY(Sales[[#This Row],[OrderDate]]),"ddd")</f>
        <v>Wed</v>
      </c>
      <c r="Q311" s="8" t="str">
        <f>TEXT(MONTH(Sales[[#This Row],[ShipDate]])*29,"mmm")</f>
        <v>May</v>
      </c>
      <c r="R311">
        <v>358</v>
      </c>
      <c r="S311" t="s">
        <v>1640</v>
      </c>
      <c r="T311" t="s">
        <v>66</v>
      </c>
      <c r="U311">
        <v>77036</v>
      </c>
      <c r="V311" s="1">
        <v>0.2</v>
      </c>
      <c r="W311">
        <v>3</v>
      </c>
      <c r="X311">
        <v>2</v>
      </c>
      <c r="Y311">
        <v>38</v>
      </c>
      <c r="AD311"/>
    </row>
    <row r="312" spans="1:30" x14ac:dyDescent="0.25">
      <c r="A312" t="s">
        <v>10</v>
      </c>
      <c r="B312" s="2">
        <v>42495</v>
      </c>
      <c r="C312" s="35">
        <f>YEAR(Sales[[#This Row],[ShipDate]])</f>
        <v>2016</v>
      </c>
      <c r="D312" t="s">
        <v>113</v>
      </c>
      <c r="E312" t="s">
        <v>18</v>
      </c>
      <c r="F312" t="s">
        <v>150</v>
      </c>
      <c r="G312" t="s">
        <v>25</v>
      </c>
      <c r="H312" t="s">
        <v>107</v>
      </c>
      <c r="I312" t="s">
        <v>70</v>
      </c>
      <c r="J312" t="s">
        <v>13</v>
      </c>
      <c r="K312" t="s">
        <v>1639</v>
      </c>
      <c r="L312" t="s">
        <v>68</v>
      </c>
      <c r="N312" t="str">
        <f>IF(ISBLANK(Sales[[#This Row],[return]]),"No",Sales[[#This Row],[return]])</f>
        <v>No</v>
      </c>
      <c r="O312" s="2">
        <v>42494</v>
      </c>
      <c r="P312" s="8" t="str">
        <f>TEXT(DAY(Sales[[#This Row],[OrderDate]]),"ddd")</f>
        <v>Wed</v>
      </c>
      <c r="Q312" s="8" t="str">
        <f>TEXT(MONTH(Sales[[#This Row],[ShipDate]])*29,"mmm")</f>
        <v>May</v>
      </c>
      <c r="R312">
        <v>1221</v>
      </c>
      <c r="S312" t="s">
        <v>1659</v>
      </c>
      <c r="T312" t="s">
        <v>66</v>
      </c>
      <c r="U312">
        <v>77036</v>
      </c>
      <c r="V312" s="1">
        <v>0.2</v>
      </c>
      <c r="W312">
        <v>2</v>
      </c>
      <c r="X312">
        <v>6</v>
      </c>
      <c r="Y312">
        <v>5</v>
      </c>
      <c r="AD312"/>
    </row>
    <row r="313" spans="1:30" x14ac:dyDescent="0.25">
      <c r="A313" t="s">
        <v>24</v>
      </c>
      <c r="B313" s="2">
        <v>42497</v>
      </c>
      <c r="C313" s="35">
        <f>YEAR(Sales[[#This Row],[ShipDate]])</f>
        <v>2016</v>
      </c>
      <c r="D313" t="s">
        <v>113</v>
      </c>
      <c r="E313" t="s">
        <v>31</v>
      </c>
      <c r="F313" t="s">
        <v>59</v>
      </c>
      <c r="G313" t="s">
        <v>25</v>
      </c>
      <c r="H313" t="s">
        <v>531</v>
      </c>
      <c r="I313" t="s">
        <v>174</v>
      </c>
      <c r="J313" t="s">
        <v>13</v>
      </c>
      <c r="K313" t="s">
        <v>923</v>
      </c>
      <c r="L313" t="s">
        <v>17</v>
      </c>
      <c r="N313" t="str">
        <f>IF(ISBLANK(Sales[[#This Row],[return]]),"No",Sales[[#This Row],[return]])</f>
        <v>No</v>
      </c>
      <c r="O313" s="2">
        <v>42495</v>
      </c>
      <c r="P313" s="8" t="str">
        <f>TEXT(DAY(Sales[[#This Row],[OrderDate]]),"ddd")</f>
        <v>Thu</v>
      </c>
      <c r="Q313" s="8" t="str">
        <f>TEXT(MONTH(Sales[[#This Row],[ShipDate]])*29,"mmm")</f>
        <v>May</v>
      </c>
      <c r="R313">
        <v>538</v>
      </c>
      <c r="S313" t="s">
        <v>109</v>
      </c>
      <c r="T313" t="s">
        <v>15</v>
      </c>
      <c r="U313">
        <v>22204</v>
      </c>
      <c r="V313" s="1">
        <v>0</v>
      </c>
      <c r="W313">
        <v>17</v>
      </c>
      <c r="X313">
        <v>1</v>
      </c>
      <c r="Y313">
        <v>35</v>
      </c>
      <c r="AD313"/>
    </row>
    <row r="314" spans="1:30" x14ac:dyDescent="0.25">
      <c r="A314" t="s">
        <v>24</v>
      </c>
      <c r="B314" s="2">
        <v>42497</v>
      </c>
      <c r="C314" s="35">
        <f>YEAR(Sales[[#This Row],[ShipDate]])</f>
        <v>2016</v>
      </c>
      <c r="D314" t="s">
        <v>113</v>
      </c>
      <c r="E314" t="s">
        <v>31</v>
      </c>
      <c r="F314" t="s">
        <v>50</v>
      </c>
      <c r="G314" t="s">
        <v>25</v>
      </c>
      <c r="H314" t="s">
        <v>531</v>
      </c>
      <c r="I314" t="s">
        <v>174</v>
      </c>
      <c r="J314" t="s">
        <v>13</v>
      </c>
      <c r="K314" t="s">
        <v>923</v>
      </c>
      <c r="L314" t="s">
        <v>17</v>
      </c>
      <c r="N314" t="str">
        <f>IF(ISBLANK(Sales[[#This Row],[return]]),"No",Sales[[#This Row],[return]])</f>
        <v>No</v>
      </c>
      <c r="O314" s="2">
        <v>42495</v>
      </c>
      <c r="P314" s="8" t="str">
        <f>TEXT(DAY(Sales[[#This Row],[OrderDate]]),"ddd")</f>
        <v>Thu</v>
      </c>
      <c r="Q314" s="8" t="str">
        <f>TEXT(MONTH(Sales[[#This Row],[ShipDate]])*29,"mmm")</f>
        <v>May</v>
      </c>
      <c r="R314">
        <v>1519</v>
      </c>
      <c r="S314" t="s">
        <v>572</v>
      </c>
      <c r="T314" t="s">
        <v>15</v>
      </c>
      <c r="U314">
        <v>22204</v>
      </c>
      <c r="V314" s="1">
        <v>0</v>
      </c>
      <c r="W314">
        <v>5</v>
      </c>
      <c r="X314">
        <v>2</v>
      </c>
      <c r="Y314">
        <v>12</v>
      </c>
      <c r="AD314"/>
    </row>
    <row r="315" spans="1:30" x14ac:dyDescent="0.25">
      <c r="A315" t="s">
        <v>40</v>
      </c>
      <c r="B315" s="2">
        <v>42647</v>
      </c>
      <c r="C315" s="35">
        <f>YEAR(Sales[[#This Row],[ShipDate]])</f>
        <v>2016</v>
      </c>
      <c r="D315" t="s">
        <v>36</v>
      </c>
      <c r="E315" t="s">
        <v>18</v>
      </c>
      <c r="F315" t="s">
        <v>39</v>
      </c>
      <c r="G315" t="s">
        <v>25</v>
      </c>
      <c r="H315" t="s">
        <v>60</v>
      </c>
      <c r="I315" t="s">
        <v>63</v>
      </c>
      <c r="J315" t="s">
        <v>13</v>
      </c>
      <c r="K315" t="s">
        <v>1324</v>
      </c>
      <c r="L315" t="s">
        <v>30</v>
      </c>
      <c r="N315" t="str">
        <f>IF(ISBLANK(Sales[[#This Row],[return]]),"No",Sales[[#This Row],[return]])</f>
        <v>No</v>
      </c>
      <c r="O315" s="2">
        <v>42642</v>
      </c>
      <c r="P315" s="8" t="str">
        <f>TEXT(DAY(Sales[[#This Row],[OrderDate]]),"ddd")</f>
        <v>Sun</v>
      </c>
      <c r="Q315" s="8" t="str">
        <f>TEXT(MONTH(Sales[[#This Row],[ShipDate]])*29,"mmm")</f>
        <v>Oct</v>
      </c>
      <c r="R315">
        <v>662</v>
      </c>
      <c r="S315" t="s">
        <v>2145</v>
      </c>
      <c r="T315" t="s">
        <v>28</v>
      </c>
      <c r="U315">
        <v>98115</v>
      </c>
      <c r="V315" s="1">
        <v>0</v>
      </c>
      <c r="W315">
        <v>153</v>
      </c>
      <c r="X315">
        <v>5</v>
      </c>
      <c r="Y315">
        <v>808</v>
      </c>
      <c r="AD315"/>
    </row>
    <row r="316" spans="1:30" x14ac:dyDescent="0.25">
      <c r="A316" t="s">
        <v>40</v>
      </c>
      <c r="B316" s="2">
        <v>42647</v>
      </c>
      <c r="C316" s="35">
        <f>YEAR(Sales[[#This Row],[ShipDate]])</f>
        <v>2016</v>
      </c>
      <c r="D316" t="s">
        <v>36</v>
      </c>
      <c r="E316" t="s">
        <v>18</v>
      </c>
      <c r="F316" t="s">
        <v>50</v>
      </c>
      <c r="G316" t="s">
        <v>25</v>
      </c>
      <c r="H316" t="s">
        <v>60</v>
      </c>
      <c r="I316" t="s">
        <v>63</v>
      </c>
      <c r="J316" t="s">
        <v>13</v>
      </c>
      <c r="K316" t="s">
        <v>1324</v>
      </c>
      <c r="L316" t="s">
        <v>30</v>
      </c>
      <c r="N316" t="str">
        <f>IF(ISBLANK(Sales[[#This Row],[return]]),"No",Sales[[#This Row],[return]])</f>
        <v>No</v>
      </c>
      <c r="O316" s="2">
        <v>42642</v>
      </c>
      <c r="P316" s="8" t="str">
        <f>TEXT(DAY(Sales[[#This Row],[OrderDate]]),"ddd")</f>
        <v>Sun</v>
      </c>
      <c r="Q316" s="8" t="str">
        <f>TEXT(MONTH(Sales[[#This Row],[ShipDate]])*29,"mmm")</f>
        <v>Oct</v>
      </c>
      <c r="R316">
        <v>709</v>
      </c>
      <c r="S316" t="s">
        <v>1060</v>
      </c>
      <c r="T316" t="s">
        <v>28</v>
      </c>
      <c r="U316">
        <v>98115</v>
      </c>
      <c r="V316" s="1">
        <v>0.2</v>
      </c>
      <c r="W316">
        <v>3</v>
      </c>
      <c r="X316">
        <v>2</v>
      </c>
      <c r="Y316">
        <v>10</v>
      </c>
      <c r="AD316"/>
    </row>
    <row r="317" spans="1:30" x14ac:dyDescent="0.25">
      <c r="A317" t="s">
        <v>24</v>
      </c>
      <c r="B317" s="2">
        <v>42708</v>
      </c>
      <c r="C317" s="35">
        <f>YEAR(Sales[[#This Row],[ShipDate]])</f>
        <v>2016</v>
      </c>
      <c r="D317" t="s">
        <v>113</v>
      </c>
      <c r="E317" t="s">
        <v>18</v>
      </c>
      <c r="F317" t="s">
        <v>99</v>
      </c>
      <c r="G317" t="s">
        <v>46</v>
      </c>
      <c r="H317" t="s">
        <v>146</v>
      </c>
      <c r="I317" t="s">
        <v>149</v>
      </c>
      <c r="J317" t="s">
        <v>13</v>
      </c>
      <c r="K317" t="s">
        <v>1028</v>
      </c>
      <c r="L317" t="s">
        <v>92</v>
      </c>
      <c r="N317" t="str">
        <f>IF(ISBLANK(Sales[[#This Row],[return]]),"No",Sales[[#This Row],[return]])</f>
        <v>No</v>
      </c>
      <c r="O317" s="2">
        <v>42706</v>
      </c>
      <c r="P317" s="8" t="str">
        <f>TEXT(DAY(Sales[[#This Row],[OrderDate]]),"ddd")</f>
        <v>Mon</v>
      </c>
      <c r="Q317" s="8" t="str">
        <f>TEXT(MONTH(Sales[[#This Row],[ShipDate]])*29,"mmm")</f>
        <v>Dec</v>
      </c>
      <c r="R317">
        <v>1000</v>
      </c>
      <c r="S317" t="s">
        <v>488</v>
      </c>
      <c r="T317" t="s">
        <v>90</v>
      </c>
      <c r="U317">
        <v>10035</v>
      </c>
      <c r="V317" s="1">
        <v>0</v>
      </c>
      <c r="W317">
        <v>53</v>
      </c>
      <c r="X317">
        <v>4</v>
      </c>
      <c r="Y317">
        <v>120</v>
      </c>
      <c r="AD317"/>
    </row>
    <row r="318" spans="1:30" x14ac:dyDescent="0.25">
      <c r="A318" t="s">
        <v>24</v>
      </c>
      <c r="B318" s="2">
        <v>42708</v>
      </c>
      <c r="C318" s="35">
        <f>YEAR(Sales[[#This Row],[ShipDate]])</f>
        <v>2016</v>
      </c>
      <c r="D318" t="s">
        <v>113</v>
      </c>
      <c r="E318" t="s">
        <v>18</v>
      </c>
      <c r="F318" t="s">
        <v>21</v>
      </c>
      <c r="G318" t="s">
        <v>11</v>
      </c>
      <c r="H318" t="s">
        <v>146</v>
      </c>
      <c r="I318" t="s">
        <v>149</v>
      </c>
      <c r="J318" t="s">
        <v>13</v>
      </c>
      <c r="K318" t="s">
        <v>1028</v>
      </c>
      <c r="L318" t="s">
        <v>92</v>
      </c>
      <c r="N318" t="str">
        <f>IF(ISBLANK(Sales[[#This Row],[return]]),"No",Sales[[#This Row],[return]])</f>
        <v>No</v>
      </c>
      <c r="O318" s="2">
        <v>42706</v>
      </c>
      <c r="P318" s="8" t="str">
        <f>TEXT(DAY(Sales[[#This Row],[OrderDate]]),"ddd")</f>
        <v>Mon</v>
      </c>
      <c r="Q318" s="8" t="str">
        <f>TEXT(MONTH(Sales[[#This Row],[ShipDate]])*29,"mmm")</f>
        <v>Dec</v>
      </c>
      <c r="R318">
        <v>1228</v>
      </c>
      <c r="S318" t="s">
        <v>3107</v>
      </c>
      <c r="T318" t="s">
        <v>90</v>
      </c>
      <c r="U318">
        <v>10035</v>
      </c>
      <c r="V318" s="1">
        <v>0.2</v>
      </c>
      <c r="W318">
        <v>-110</v>
      </c>
      <c r="X318">
        <v>5</v>
      </c>
      <c r="Y318">
        <v>884</v>
      </c>
      <c r="AD318"/>
    </row>
    <row r="319" spans="1:30" x14ac:dyDescent="0.25">
      <c r="A319" t="s">
        <v>24</v>
      </c>
      <c r="B319" s="2">
        <v>42708</v>
      </c>
      <c r="C319" s="35">
        <f>YEAR(Sales[[#This Row],[ShipDate]])</f>
        <v>2016</v>
      </c>
      <c r="D319" t="s">
        <v>113</v>
      </c>
      <c r="E319" t="s">
        <v>18</v>
      </c>
      <c r="F319" t="s">
        <v>50</v>
      </c>
      <c r="G319" t="s">
        <v>25</v>
      </c>
      <c r="H319" t="s">
        <v>146</v>
      </c>
      <c r="I319" t="s">
        <v>149</v>
      </c>
      <c r="J319" t="s">
        <v>13</v>
      </c>
      <c r="K319" t="s">
        <v>1028</v>
      </c>
      <c r="L319" t="s">
        <v>92</v>
      </c>
      <c r="N319" t="str">
        <f>IF(ISBLANK(Sales[[#This Row],[return]]),"No",Sales[[#This Row],[return]])</f>
        <v>No</v>
      </c>
      <c r="O319" s="2">
        <v>42706</v>
      </c>
      <c r="P319" s="8" t="str">
        <f>TEXT(DAY(Sales[[#This Row],[OrderDate]]),"ddd")</f>
        <v>Mon</v>
      </c>
      <c r="Q319" s="8" t="str">
        <f>TEXT(MONTH(Sales[[#This Row],[ShipDate]])*29,"mmm")</f>
        <v>Dec</v>
      </c>
      <c r="R319">
        <v>134</v>
      </c>
      <c r="S319" t="s">
        <v>640</v>
      </c>
      <c r="T319" t="s">
        <v>90</v>
      </c>
      <c r="U319">
        <v>10035</v>
      </c>
      <c r="V319" s="1">
        <v>0.2</v>
      </c>
      <c r="W319">
        <v>16</v>
      </c>
      <c r="X319">
        <v>8</v>
      </c>
      <c r="Y319">
        <v>47</v>
      </c>
      <c r="AD319"/>
    </row>
    <row r="320" spans="1:30" x14ac:dyDescent="0.25">
      <c r="A320" t="s">
        <v>40</v>
      </c>
      <c r="B320" s="2">
        <v>42468</v>
      </c>
      <c r="C320" s="35">
        <f>YEAR(Sales[[#This Row],[ShipDate]])</f>
        <v>2016</v>
      </c>
      <c r="D320" t="s">
        <v>36</v>
      </c>
      <c r="E320" t="s">
        <v>31</v>
      </c>
      <c r="F320" t="s">
        <v>104</v>
      </c>
      <c r="G320" t="s">
        <v>25</v>
      </c>
      <c r="H320" t="s">
        <v>26</v>
      </c>
      <c r="I320" t="s">
        <v>32</v>
      </c>
      <c r="J320" t="s">
        <v>13</v>
      </c>
      <c r="K320" t="s">
        <v>2599</v>
      </c>
      <c r="L320" t="s">
        <v>30</v>
      </c>
      <c r="N320" t="str">
        <f>IF(ISBLANK(Sales[[#This Row],[return]]),"No",Sales[[#This Row],[return]])</f>
        <v>No</v>
      </c>
      <c r="O320" s="2">
        <v>42463</v>
      </c>
      <c r="P320" s="8" t="str">
        <f>TEXT(DAY(Sales[[#This Row],[OrderDate]]),"ddd")</f>
        <v>Tue</v>
      </c>
      <c r="Q320" s="8" t="str">
        <f>TEXT(MONTH(Sales[[#This Row],[ShipDate]])*29,"mmm")</f>
        <v>Apr</v>
      </c>
      <c r="R320">
        <v>1501</v>
      </c>
      <c r="S320" t="s">
        <v>332</v>
      </c>
      <c r="T320" t="s">
        <v>28</v>
      </c>
      <c r="U320">
        <v>90008</v>
      </c>
      <c r="V320" s="1">
        <v>0</v>
      </c>
      <c r="W320">
        <v>6</v>
      </c>
      <c r="X320">
        <v>2</v>
      </c>
      <c r="Y320">
        <v>11</v>
      </c>
      <c r="AD320"/>
    </row>
    <row r="321" spans="1:30" x14ac:dyDescent="0.25">
      <c r="A321" t="s">
        <v>40</v>
      </c>
      <c r="B321" s="2">
        <v>42468</v>
      </c>
      <c r="C321" s="35">
        <f>YEAR(Sales[[#This Row],[ShipDate]])</f>
        <v>2016</v>
      </c>
      <c r="D321" t="s">
        <v>36</v>
      </c>
      <c r="E321" t="s">
        <v>31</v>
      </c>
      <c r="F321" t="s">
        <v>99</v>
      </c>
      <c r="G321" t="s">
        <v>46</v>
      </c>
      <c r="H321" t="s">
        <v>26</v>
      </c>
      <c r="I321" t="s">
        <v>32</v>
      </c>
      <c r="J321" t="s">
        <v>13</v>
      </c>
      <c r="K321" t="s">
        <v>2599</v>
      </c>
      <c r="L321" t="s">
        <v>30</v>
      </c>
      <c r="N321" t="str">
        <f>IF(ISBLANK(Sales[[#This Row],[return]]),"No",Sales[[#This Row],[return]])</f>
        <v>No</v>
      </c>
      <c r="O321" s="2">
        <v>42463</v>
      </c>
      <c r="P321" s="8" t="str">
        <f>TEXT(DAY(Sales[[#This Row],[OrderDate]]),"ddd")</f>
        <v>Tue</v>
      </c>
      <c r="Q321" s="8" t="str">
        <f>TEXT(MONTH(Sales[[#This Row],[ShipDate]])*29,"mmm")</f>
        <v>Apr</v>
      </c>
      <c r="R321">
        <v>1011</v>
      </c>
      <c r="S321" t="s">
        <v>2503</v>
      </c>
      <c r="T321" t="s">
        <v>28</v>
      </c>
      <c r="U321">
        <v>90008</v>
      </c>
      <c r="V321" s="1">
        <v>0</v>
      </c>
      <c r="W321">
        <v>58</v>
      </c>
      <c r="X321">
        <v>2</v>
      </c>
      <c r="Y321">
        <v>160</v>
      </c>
      <c r="AD321"/>
    </row>
    <row r="322" spans="1:30" x14ac:dyDescent="0.25">
      <c r="A322" t="s">
        <v>40</v>
      </c>
      <c r="B322" s="2">
        <v>42468</v>
      </c>
      <c r="C322" s="35">
        <f>YEAR(Sales[[#This Row],[ShipDate]])</f>
        <v>2016</v>
      </c>
      <c r="D322" t="s">
        <v>36</v>
      </c>
      <c r="E322" t="s">
        <v>31</v>
      </c>
      <c r="F322" t="s">
        <v>99</v>
      </c>
      <c r="G322" t="s">
        <v>46</v>
      </c>
      <c r="H322" t="s">
        <v>26</v>
      </c>
      <c r="I322" t="s">
        <v>32</v>
      </c>
      <c r="J322" t="s">
        <v>13</v>
      </c>
      <c r="K322" t="s">
        <v>2599</v>
      </c>
      <c r="L322" t="s">
        <v>30</v>
      </c>
      <c r="N322" t="str">
        <f>IF(ISBLANK(Sales[[#This Row],[return]]),"No",Sales[[#This Row],[return]])</f>
        <v>No</v>
      </c>
      <c r="O322" s="2">
        <v>42463</v>
      </c>
      <c r="P322" s="8" t="str">
        <f>TEXT(DAY(Sales[[#This Row],[OrderDate]]),"ddd")</f>
        <v>Tue</v>
      </c>
      <c r="Q322" s="8" t="str">
        <f>TEXT(MONTH(Sales[[#This Row],[ShipDate]])*29,"mmm")</f>
        <v>Apr</v>
      </c>
      <c r="R322">
        <v>602</v>
      </c>
      <c r="S322" t="s">
        <v>2377</v>
      </c>
      <c r="T322" t="s">
        <v>28</v>
      </c>
      <c r="U322">
        <v>90008</v>
      </c>
      <c r="V322" s="1">
        <v>0</v>
      </c>
      <c r="W322">
        <v>22</v>
      </c>
      <c r="X322">
        <v>3</v>
      </c>
      <c r="Y322">
        <v>62</v>
      </c>
      <c r="AD322"/>
    </row>
    <row r="323" spans="1:30" x14ac:dyDescent="0.25">
      <c r="A323" t="s">
        <v>40</v>
      </c>
      <c r="B323" s="2">
        <v>42377</v>
      </c>
      <c r="C323" s="35">
        <f>YEAR(Sales[[#This Row],[ShipDate]])</f>
        <v>2016</v>
      </c>
      <c r="D323" t="s">
        <v>36</v>
      </c>
      <c r="E323" t="s">
        <v>69</v>
      </c>
      <c r="F323" t="s">
        <v>33</v>
      </c>
      <c r="G323" t="s">
        <v>25</v>
      </c>
      <c r="H323" t="s">
        <v>117</v>
      </c>
      <c r="I323" t="s">
        <v>120</v>
      </c>
      <c r="J323" t="s">
        <v>13</v>
      </c>
      <c r="K323" t="s">
        <v>1058</v>
      </c>
      <c r="L323" t="s">
        <v>68</v>
      </c>
      <c r="N323" t="str">
        <f>IF(ISBLANK(Sales[[#This Row],[return]]),"No",Sales[[#This Row],[return]])</f>
        <v>No</v>
      </c>
      <c r="O323" s="2">
        <v>42373</v>
      </c>
      <c r="P323" s="8" t="str">
        <f>TEXT(DAY(Sales[[#This Row],[OrderDate]]),"ddd")</f>
        <v>Wed</v>
      </c>
      <c r="Q323" s="8" t="str">
        <f>TEXT(MONTH(Sales[[#This Row],[ShipDate]])*29,"mmm")</f>
        <v>Jan</v>
      </c>
      <c r="R323">
        <v>218</v>
      </c>
      <c r="S323" t="s">
        <v>1059</v>
      </c>
      <c r="T323" t="s">
        <v>66</v>
      </c>
      <c r="U323">
        <v>60540</v>
      </c>
      <c r="V323" s="1">
        <v>0.2</v>
      </c>
      <c r="W323">
        <v>4</v>
      </c>
      <c r="X323">
        <v>3</v>
      </c>
      <c r="Y323">
        <v>12</v>
      </c>
      <c r="AD323"/>
    </row>
    <row r="324" spans="1:30" x14ac:dyDescent="0.25">
      <c r="A324" t="s">
        <v>40</v>
      </c>
      <c r="B324" s="2">
        <v>42377</v>
      </c>
      <c r="C324" s="35">
        <f>YEAR(Sales[[#This Row],[ShipDate]])</f>
        <v>2016</v>
      </c>
      <c r="D324" t="s">
        <v>36</v>
      </c>
      <c r="E324" t="s">
        <v>69</v>
      </c>
      <c r="F324" t="s">
        <v>39</v>
      </c>
      <c r="G324" t="s">
        <v>25</v>
      </c>
      <c r="H324" t="s">
        <v>117</v>
      </c>
      <c r="I324" t="s">
        <v>120</v>
      </c>
      <c r="J324" t="s">
        <v>13</v>
      </c>
      <c r="K324" t="s">
        <v>1058</v>
      </c>
      <c r="L324" t="s">
        <v>68</v>
      </c>
      <c r="N324" t="str">
        <f>IF(ISBLANK(Sales[[#This Row],[return]]),"No",Sales[[#This Row],[return]])</f>
        <v>No</v>
      </c>
      <c r="O324" s="2">
        <v>42373</v>
      </c>
      <c r="P324" s="8" t="str">
        <f>TEXT(DAY(Sales[[#This Row],[OrderDate]]),"ddd")</f>
        <v>Wed</v>
      </c>
      <c r="Q324" s="8" t="str">
        <f>TEXT(MONTH(Sales[[#This Row],[ShipDate]])*29,"mmm")</f>
        <v>Jan</v>
      </c>
      <c r="R324">
        <v>1373</v>
      </c>
      <c r="S324" t="s">
        <v>754</v>
      </c>
      <c r="T324" t="s">
        <v>66</v>
      </c>
      <c r="U324">
        <v>60540</v>
      </c>
      <c r="V324" s="1">
        <v>0.2</v>
      </c>
      <c r="W324">
        <v>-65</v>
      </c>
      <c r="X324">
        <v>3</v>
      </c>
      <c r="Y324">
        <v>273</v>
      </c>
      <c r="AD324"/>
    </row>
    <row r="325" spans="1:30" x14ac:dyDescent="0.25">
      <c r="A325" t="s">
        <v>40</v>
      </c>
      <c r="B325" s="2">
        <v>42377</v>
      </c>
      <c r="C325" s="35">
        <f>YEAR(Sales[[#This Row],[ShipDate]])</f>
        <v>2016</v>
      </c>
      <c r="D325" t="s">
        <v>36</v>
      </c>
      <c r="E325" t="s">
        <v>69</v>
      </c>
      <c r="F325" t="s">
        <v>50</v>
      </c>
      <c r="G325" t="s">
        <v>25</v>
      </c>
      <c r="H325" t="s">
        <v>117</v>
      </c>
      <c r="I325" t="s">
        <v>120</v>
      </c>
      <c r="J325" t="s">
        <v>13</v>
      </c>
      <c r="K325" t="s">
        <v>1058</v>
      </c>
      <c r="L325" t="s">
        <v>68</v>
      </c>
      <c r="N325" t="str">
        <f>IF(ISBLANK(Sales[[#This Row],[return]]),"No",Sales[[#This Row],[return]])</f>
        <v>No</v>
      </c>
      <c r="O325" s="2">
        <v>42373</v>
      </c>
      <c r="P325" s="8" t="str">
        <f>TEXT(DAY(Sales[[#This Row],[OrderDate]]),"ddd")</f>
        <v>Wed</v>
      </c>
      <c r="Q325" s="8" t="str">
        <f>TEXT(MONTH(Sales[[#This Row],[ShipDate]])*29,"mmm")</f>
        <v>Jan</v>
      </c>
      <c r="R325">
        <v>709</v>
      </c>
      <c r="S325" t="s">
        <v>1060</v>
      </c>
      <c r="T325" t="s">
        <v>66</v>
      </c>
      <c r="U325">
        <v>60540</v>
      </c>
      <c r="V325" s="1">
        <v>0.8</v>
      </c>
      <c r="W325">
        <v>-5</v>
      </c>
      <c r="X325">
        <v>2</v>
      </c>
      <c r="Y325">
        <v>4</v>
      </c>
      <c r="AD325"/>
    </row>
    <row r="326" spans="1:30" x14ac:dyDescent="0.25">
      <c r="A326" t="s">
        <v>10</v>
      </c>
      <c r="B326" s="2">
        <v>42460</v>
      </c>
      <c r="C326" s="35">
        <f>YEAR(Sales[[#This Row],[ShipDate]])</f>
        <v>2016</v>
      </c>
      <c r="D326" t="s">
        <v>607</v>
      </c>
      <c r="E326" t="s">
        <v>18</v>
      </c>
      <c r="F326" t="s">
        <v>50</v>
      </c>
      <c r="G326" t="s">
        <v>25</v>
      </c>
      <c r="H326" t="s">
        <v>88</v>
      </c>
      <c r="I326" t="s">
        <v>93</v>
      </c>
      <c r="J326" t="s">
        <v>13</v>
      </c>
      <c r="K326" t="s">
        <v>3100</v>
      </c>
      <c r="L326" t="s">
        <v>92</v>
      </c>
      <c r="N326" t="str">
        <f>IF(ISBLANK(Sales[[#This Row],[return]]),"No",Sales[[#This Row],[return]])</f>
        <v>No</v>
      </c>
      <c r="O326" s="2">
        <v>42460</v>
      </c>
      <c r="P326" s="8" t="str">
        <f>TEXT(DAY(Sales[[#This Row],[OrderDate]]),"ddd")</f>
        <v>Tue</v>
      </c>
      <c r="Q326" s="8" t="str">
        <f>TEXT(MONTH(Sales[[#This Row],[ShipDate]])*29,"mmm")</f>
        <v>Mar</v>
      </c>
      <c r="R326">
        <v>268</v>
      </c>
      <c r="S326" t="s">
        <v>1878</v>
      </c>
      <c r="T326" t="s">
        <v>90</v>
      </c>
      <c r="U326">
        <v>19120</v>
      </c>
      <c r="V326" s="1">
        <v>0.7</v>
      </c>
      <c r="W326">
        <v>-1</v>
      </c>
      <c r="X326">
        <v>1</v>
      </c>
      <c r="Y326">
        <v>1</v>
      </c>
      <c r="AD326"/>
    </row>
    <row r="327" spans="1:30" x14ac:dyDescent="0.25">
      <c r="A327" t="s">
        <v>40</v>
      </c>
      <c r="B327" s="2">
        <v>42725</v>
      </c>
      <c r="C327" s="35">
        <f>YEAR(Sales[[#This Row],[ShipDate]])</f>
        <v>2016</v>
      </c>
      <c r="D327" t="s">
        <v>36</v>
      </c>
      <c r="E327" t="s">
        <v>31</v>
      </c>
      <c r="F327" t="s">
        <v>50</v>
      </c>
      <c r="G327" t="s">
        <v>25</v>
      </c>
      <c r="H327" t="s">
        <v>706</v>
      </c>
      <c r="I327" t="s">
        <v>37</v>
      </c>
      <c r="J327" t="s">
        <v>13</v>
      </c>
      <c r="K327" t="s">
        <v>2713</v>
      </c>
      <c r="L327" t="s">
        <v>17</v>
      </c>
      <c r="N327" t="str">
        <f>IF(ISBLANK(Sales[[#This Row],[return]]),"No",Sales[[#This Row],[return]])</f>
        <v>No</v>
      </c>
      <c r="O327" s="2">
        <v>42720</v>
      </c>
      <c r="P327" s="8" t="str">
        <f>TEXT(DAY(Sales[[#This Row],[OrderDate]]),"ddd")</f>
        <v>Mon</v>
      </c>
      <c r="Q327" s="8" t="str">
        <f>TEXT(MONTH(Sales[[#This Row],[ShipDate]])*29,"mmm")</f>
        <v>Dec</v>
      </c>
      <c r="R327">
        <v>235</v>
      </c>
      <c r="S327" t="s">
        <v>1756</v>
      </c>
      <c r="T327" t="s">
        <v>15</v>
      </c>
      <c r="U327">
        <v>32216</v>
      </c>
      <c r="V327" s="1">
        <v>0.7</v>
      </c>
      <c r="W327">
        <v>-1</v>
      </c>
      <c r="X327">
        <v>1</v>
      </c>
      <c r="Y327">
        <v>1</v>
      </c>
      <c r="AD327"/>
    </row>
    <row r="328" spans="1:30" x14ac:dyDescent="0.25">
      <c r="A328" t="s">
        <v>40</v>
      </c>
      <c r="B328" s="2">
        <v>42629</v>
      </c>
      <c r="C328" s="35">
        <f>YEAR(Sales[[#This Row],[ShipDate]])</f>
        <v>2016</v>
      </c>
      <c r="D328" t="s">
        <v>36</v>
      </c>
      <c r="E328" t="s">
        <v>18</v>
      </c>
      <c r="F328" t="s">
        <v>43</v>
      </c>
      <c r="G328" t="s">
        <v>11</v>
      </c>
      <c r="H328" t="s">
        <v>1589</v>
      </c>
      <c r="I328" t="s">
        <v>32</v>
      </c>
      <c r="J328" t="s">
        <v>13</v>
      </c>
      <c r="K328" t="s">
        <v>1590</v>
      </c>
      <c r="L328" t="s">
        <v>30</v>
      </c>
      <c r="N328" t="str">
        <f>IF(ISBLANK(Sales[[#This Row],[return]]),"No",Sales[[#This Row],[return]])</f>
        <v>No</v>
      </c>
      <c r="O328" s="2">
        <v>42624</v>
      </c>
      <c r="P328" s="8" t="str">
        <f>TEXT(DAY(Sales[[#This Row],[OrderDate]]),"ddd")</f>
        <v>Wed</v>
      </c>
      <c r="Q328" s="8" t="str">
        <f>TEXT(MONTH(Sales[[#This Row],[ShipDate]])*29,"mmm")</f>
        <v>Sep</v>
      </c>
      <c r="R328">
        <v>504</v>
      </c>
      <c r="S328" t="s">
        <v>234</v>
      </c>
      <c r="T328" t="s">
        <v>28</v>
      </c>
      <c r="U328">
        <v>93030</v>
      </c>
      <c r="V328" s="1">
        <v>0</v>
      </c>
      <c r="W328">
        <v>22</v>
      </c>
      <c r="X328">
        <v>3</v>
      </c>
      <c r="Y328">
        <v>128</v>
      </c>
      <c r="AD328"/>
    </row>
    <row r="329" spans="1:30" x14ac:dyDescent="0.25">
      <c r="A329" t="s">
        <v>40</v>
      </c>
      <c r="B329" s="2">
        <v>42634</v>
      </c>
      <c r="C329" s="35">
        <f>YEAR(Sales[[#This Row],[ShipDate]])</f>
        <v>2016</v>
      </c>
      <c r="D329" t="s">
        <v>36</v>
      </c>
      <c r="E329" t="s">
        <v>18</v>
      </c>
      <c r="F329" t="s">
        <v>104</v>
      </c>
      <c r="G329" t="s">
        <v>25</v>
      </c>
      <c r="H329" t="s">
        <v>1901</v>
      </c>
      <c r="I329" t="s">
        <v>32</v>
      </c>
      <c r="J329" t="s">
        <v>13</v>
      </c>
      <c r="K329" t="s">
        <v>1136</v>
      </c>
      <c r="L329" t="s">
        <v>30</v>
      </c>
      <c r="N329" t="str">
        <f>IF(ISBLANK(Sales[[#This Row],[return]]),"No",Sales[[#This Row],[return]])</f>
        <v>No</v>
      </c>
      <c r="O329" s="2">
        <v>42630</v>
      </c>
      <c r="P329" s="8" t="str">
        <f>TEXT(DAY(Sales[[#This Row],[OrderDate]]),"ddd")</f>
        <v>Tue</v>
      </c>
      <c r="Q329" s="8" t="str">
        <f>TEXT(MONTH(Sales[[#This Row],[ShipDate]])*29,"mmm")</f>
        <v>Sep</v>
      </c>
      <c r="R329">
        <v>1589</v>
      </c>
      <c r="S329" t="s">
        <v>3263</v>
      </c>
      <c r="T329" t="s">
        <v>28</v>
      </c>
      <c r="U329">
        <v>91911</v>
      </c>
      <c r="V329" s="1">
        <v>0</v>
      </c>
      <c r="W329">
        <v>86</v>
      </c>
      <c r="X329">
        <v>3</v>
      </c>
      <c r="Y329">
        <v>183</v>
      </c>
      <c r="AD329"/>
    </row>
    <row r="330" spans="1:30" x14ac:dyDescent="0.25">
      <c r="A330" t="s">
        <v>10</v>
      </c>
      <c r="B330" s="2">
        <v>42667</v>
      </c>
      <c r="C330" s="35">
        <f>YEAR(Sales[[#This Row],[ShipDate]])</f>
        <v>2016</v>
      </c>
      <c r="D330" t="s">
        <v>607</v>
      </c>
      <c r="E330" t="s">
        <v>18</v>
      </c>
      <c r="F330" t="s">
        <v>150</v>
      </c>
      <c r="G330" t="s">
        <v>25</v>
      </c>
      <c r="H330" t="s">
        <v>1883</v>
      </c>
      <c r="I330" t="s">
        <v>199</v>
      </c>
      <c r="J330" t="s">
        <v>13</v>
      </c>
      <c r="K330" t="s">
        <v>1031</v>
      </c>
      <c r="L330" t="s">
        <v>17</v>
      </c>
      <c r="N330" t="str">
        <f>IF(ISBLANK(Sales[[#This Row],[return]]),"No",Sales[[#This Row],[return]])</f>
        <v>No</v>
      </c>
      <c r="O330" s="2">
        <v>42667</v>
      </c>
      <c r="P330" s="8" t="str">
        <f>TEXT(DAY(Sales[[#This Row],[OrderDate]]),"ddd")</f>
        <v>Tue</v>
      </c>
      <c r="Q330" s="8" t="str">
        <f>TEXT(MONTH(Sales[[#This Row],[ShipDate]])*29,"mmm")</f>
        <v>Oct</v>
      </c>
      <c r="R330">
        <v>105</v>
      </c>
      <c r="S330" t="s">
        <v>1850</v>
      </c>
      <c r="T330" t="s">
        <v>15</v>
      </c>
      <c r="U330">
        <v>29730</v>
      </c>
      <c r="V330" s="1">
        <v>0</v>
      </c>
      <c r="W330">
        <v>4</v>
      </c>
      <c r="X330">
        <v>3</v>
      </c>
      <c r="Y330">
        <v>12</v>
      </c>
      <c r="AD330"/>
    </row>
    <row r="331" spans="1:30" x14ac:dyDescent="0.25">
      <c r="A331" t="s">
        <v>24</v>
      </c>
      <c r="B331" s="2">
        <v>42730</v>
      </c>
      <c r="C331" s="35">
        <f>YEAR(Sales[[#This Row],[ShipDate]])</f>
        <v>2016</v>
      </c>
      <c r="D331" t="s">
        <v>113</v>
      </c>
      <c r="E331" t="s">
        <v>18</v>
      </c>
      <c r="F331" t="s">
        <v>59</v>
      </c>
      <c r="G331" t="s">
        <v>25</v>
      </c>
      <c r="H331" t="s">
        <v>660</v>
      </c>
      <c r="I331" t="s">
        <v>37</v>
      </c>
      <c r="J331" t="s">
        <v>13</v>
      </c>
      <c r="K331" t="s">
        <v>661</v>
      </c>
      <c r="L331" t="s">
        <v>17</v>
      </c>
      <c r="N331" t="str">
        <f>IF(ISBLANK(Sales[[#This Row],[return]]),"No",Sales[[#This Row],[return]])</f>
        <v>No</v>
      </c>
      <c r="O331" s="2">
        <v>42728</v>
      </c>
      <c r="P331" s="8" t="str">
        <f>TEXT(DAY(Sales[[#This Row],[OrderDate]]),"ddd")</f>
        <v>Tue</v>
      </c>
      <c r="Q331" s="8" t="str">
        <f>TEXT(MONTH(Sales[[#This Row],[ShipDate]])*29,"mmm")</f>
        <v>Dec</v>
      </c>
      <c r="R331">
        <v>1772</v>
      </c>
      <c r="S331" t="s">
        <v>662</v>
      </c>
      <c r="T331" t="s">
        <v>15</v>
      </c>
      <c r="U331">
        <v>33180</v>
      </c>
      <c r="V331" s="1">
        <v>0.2</v>
      </c>
      <c r="W331">
        <v>3</v>
      </c>
      <c r="X331">
        <v>2</v>
      </c>
      <c r="Y331">
        <v>10</v>
      </c>
      <c r="AD331"/>
    </row>
    <row r="332" spans="1:30" x14ac:dyDescent="0.25">
      <c r="A332" t="s">
        <v>40</v>
      </c>
      <c r="B332" s="2">
        <v>42722</v>
      </c>
      <c r="C332" s="35">
        <f>YEAR(Sales[[#This Row],[ShipDate]])</f>
        <v>2016</v>
      </c>
      <c r="D332" t="s">
        <v>19</v>
      </c>
      <c r="E332" t="s">
        <v>18</v>
      </c>
      <c r="F332" t="s">
        <v>43</v>
      </c>
      <c r="G332" t="s">
        <v>11</v>
      </c>
      <c r="H332" t="s">
        <v>1330</v>
      </c>
      <c r="I332" t="s">
        <v>70</v>
      </c>
      <c r="J332" t="s">
        <v>13</v>
      </c>
      <c r="K332" t="s">
        <v>963</v>
      </c>
      <c r="L332" t="s">
        <v>68</v>
      </c>
      <c r="N332" t="str">
        <f>IF(ISBLANK(Sales[[#This Row],[return]]),"No",Sales[[#This Row],[return]])</f>
        <v>No</v>
      </c>
      <c r="O332" s="2">
        <v>42720</v>
      </c>
      <c r="P332" s="8" t="str">
        <f>TEXT(DAY(Sales[[#This Row],[OrderDate]]),"ddd")</f>
        <v>Mon</v>
      </c>
      <c r="Q332" s="8" t="str">
        <f>TEXT(MONTH(Sales[[#This Row],[ShipDate]])*29,"mmm")</f>
        <v>Dec</v>
      </c>
      <c r="R332">
        <v>1036</v>
      </c>
      <c r="S332" t="s">
        <v>144</v>
      </c>
      <c r="T332" t="s">
        <v>66</v>
      </c>
      <c r="U332">
        <v>77705</v>
      </c>
      <c r="V332" s="1">
        <v>0.6</v>
      </c>
      <c r="W332">
        <v>-3</v>
      </c>
      <c r="X332">
        <v>7</v>
      </c>
      <c r="Y332">
        <v>9</v>
      </c>
      <c r="AD332"/>
    </row>
    <row r="333" spans="1:30" x14ac:dyDescent="0.25">
      <c r="A333" t="s">
        <v>40</v>
      </c>
      <c r="B333" s="2">
        <v>42722</v>
      </c>
      <c r="C333" s="35">
        <f>YEAR(Sales[[#This Row],[ShipDate]])</f>
        <v>2016</v>
      </c>
      <c r="D333" t="s">
        <v>19</v>
      </c>
      <c r="E333" t="s">
        <v>18</v>
      </c>
      <c r="F333" t="s">
        <v>99</v>
      </c>
      <c r="G333" t="s">
        <v>46</v>
      </c>
      <c r="H333" t="s">
        <v>1330</v>
      </c>
      <c r="I333" t="s">
        <v>70</v>
      </c>
      <c r="J333" t="s">
        <v>13</v>
      </c>
      <c r="K333" t="s">
        <v>963</v>
      </c>
      <c r="L333" t="s">
        <v>68</v>
      </c>
      <c r="N333" t="str">
        <f>IF(ISBLANK(Sales[[#This Row],[return]]),"No",Sales[[#This Row],[return]])</f>
        <v>No</v>
      </c>
      <c r="O333" s="2">
        <v>42720</v>
      </c>
      <c r="P333" s="8" t="str">
        <f>TEXT(DAY(Sales[[#This Row],[OrderDate]]),"ddd")</f>
        <v>Mon</v>
      </c>
      <c r="Q333" s="8" t="str">
        <f>TEXT(MONTH(Sales[[#This Row],[ShipDate]])*29,"mmm")</f>
        <v>Dec</v>
      </c>
      <c r="R333">
        <v>1328</v>
      </c>
      <c r="S333" t="s">
        <v>2424</v>
      </c>
      <c r="T333" t="s">
        <v>66</v>
      </c>
      <c r="U333">
        <v>77705</v>
      </c>
      <c r="V333" s="1">
        <v>0.2</v>
      </c>
      <c r="W333">
        <v>96</v>
      </c>
      <c r="X333">
        <v>4</v>
      </c>
      <c r="Y333">
        <v>320</v>
      </c>
      <c r="AD333"/>
    </row>
    <row r="334" spans="1:30" x14ac:dyDescent="0.25">
      <c r="A334" t="s">
        <v>40</v>
      </c>
      <c r="B334" s="2">
        <v>42565</v>
      </c>
      <c r="C334" s="35">
        <f>YEAR(Sales[[#This Row],[ShipDate]])</f>
        <v>2016</v>
      </c>
      <c r="D334" t="s">
        <v>36</v>
      </c>
      <c r="E334" t="s">
        <v>69</v>
      </c>
      <c r="F334" t="s">
        <v>21</v>
      </c>
      <c r="G334" t="s">
        <v>11</v>
      </c>
      <c r="H334" t="s">
        <v>79</v>
      </c>
      <c r="I334" t="s">
        <v>32</v>
      </c>
      <c r="J334" t="s">
        <v>13</v>
      </c>
      <c r="K334" t="s">
        <v>1054</v>
      </c>
      <c r="L334" t="s">
        <v>30</v>
      </c>
      <c r="N334" t="str">
        <f>IF(ISBLANK(Sales[[#This Row],[return]]),"No",Sales[[#This Row],[return]])</f>
        <v>No</v>
      </c>
      <c r="O334" s="2">
        <v>42560</v>
      </c>
      <c r="P334" s="8" t="str">
        <f>TEXT(DAY(Sales[[#This Row],[OrderDate]]),"ddd")</f>
        <v>Mon</v>
      </c>
      <c r="Q334" s="8" t="str">
        <f>TEXT(MONTH(Sales[[#This Row],[ShipDate]])*29,"mmm")</f>
        <v>Jul</v>
      </c>
      <c r="R334">
        <v>384</v>
      </c>
      <c r="S334" t="s">
        <v>1109</v>
      </c>
      <c r="T334" t="s">
        <v>28</v>
      </c>
      <c r="U334">
        <v>94122</v>
      </c>
      <c r="V334" s="1">
        <v>0.15</v>
      </c>
      <c r="W334">
        <v>7</v>
      </c>
      <c r="X334">
        <v>1</v>
      </c>
      <c r="Y334">
        <v>120</v>
      </c>
      <c r="AD334"/>
    </row>
    <row r="335" spans="1:30" x14ac:dyDescent="0.25">
      <c r="A335" t="s">
        <v>40</v>
      </c>
      <c r="B335" s="2">
        <v>42565</v>
      </c>
      <c r="C335" s="35">
        <f>YEAR(Sales[[#This Row],[ShipDate]])</f>
        <v>2016</v>
      </c>
      <c r="D335" t="s">
        <v>36</v>
      </c>
      <c r="E335" t="s">
        <v>69</v>
      </c>
      <c r="F335" t="s">
        <v>45</v>
      </c>
      <c r="G335" t="s">
        <v>25</v>
      </c>
      <c r="H335" t="s">
        <v>79</v>
      </c>
      <c r="I335" t="s">
        <v>32</v>
      </c>
      <c r="J335" t="s">
        <v>13</v>
      </c>
      <c r="K335" t="s">
        <v>1054</v>
      </c>
      <c r="L335" t="s">
        <v>30</v>
      </c>
      <c r="N335" t="str">
        <f>IF(ISBLANK(Sales[[#This Row],[return]]),"No",Sales[[#This Row],[return]])</f>
        <v>No</v>
      </c>
      <c r="O335" s="2">
        <v>42560</v>
      </c>
      <c r="P335" s="8" t="str">
        <f>TEXT(DAY(Sales[[#This Row],[OrderDate]]),"ddd")</f>
        <v>Mon</v>
      </c>
      <c r="Q335" s="8" t="str">
        <f>TEXT(MONTH(Sales[[#This Row],[ShipDate]])*29,"mmm")</f>
        <v>Jul</v>
      </c>
      <c r="R335">
        <v>1305</v>
      </c>
      <c r="S335" t="s">
        <v>1791</v>
      </c>
      <c r="T335" t="s">
        <v>28</v>
      </c>
      <c r="U335">
        <v>94122</v>
      </c>
      <c r="V335" s="1">
        <v>0</v>
      </c>
      <c r="W335">
        <v>2</v>
      </c>
      <c r="X335">
        <v>2</v>
      </c>
      <c r="Y335">
        <v>6</v>
      </c>
      <c r="AD335"/>
    </row>
    <row r="336" spans="1:30" x14ac:dyDescent="0.25">
      <c r="A336" t="s">
        <v>40</v>
      </c>
      <c r="B336" s="2">
        <v>42565</v>
      </c>
      <c r="C336" s="35">
        <f>YEAR(Sales[[#This Row],[ShipDate]])</f>
        <v>2016</v>
      </c>
      <c r="D336" t="s">
        <v>36</v>
      </c>
      <c r="E336" t="s">
        <v>69</v>
      </c>
      <c r="F336" t="s">
        <v>59</v>
      </c>
      <c r="G336" t="s">
        <v>25</v>
      </c>
      <c r="H336" t="s">
        <v>79</v>
      </c>
      <c r="I336" t="s">
        <v>32</v>
      </c>
      <c r="J336" t="s">
        <v>13</v>
      </c>
      <c r="K336" t="s">
        <v>1054</v>
      </c>
      <c r="L336" t="s">
        <v>30</v>
      </c>
      <c r="N336" t="str">
        <f>IF(ISBLANK(Sales[[#This Row],[return]]),"No",Sales[[#This Row],[return]])</f>
        <v>No</v>
      </c>
      <c r="O336" s="2">
        <v>42560</v>
      </c>
      <c r="P336" s="8" t="str">
        <f>TEXT(DAY(Sales[[#This Row],[OrderDate]]),"ddd")</f>
        <v>Mon</v>
      </c>
      <c r="Q336" s="8" t="str">
        <f>TEXT(MONTH(Sales[[#This Row],[ShipDate]])*29,"mmm")</f>
        <v>Jul</v>
      </c>
      <c r="R336">
        <v>1764</v>
      </c>
      <c r="S336" t="s">
        <v>57</v>
      </c>
      <c r="T336" t="s">
        <v>28</v>
      </c>
      <c r="U336">
        <v>94122</v>
      </c>
      <c r="V336" s="1">
        <v>0</v>
      </c>
      <c r="W336">
        <v>16</v>
      </c>
      <c r="X336">
        <v>5</v>
      </c>
      <c r="Y336">
        <v>32</v>
      </c>
      <c r="AD336"/>
    </row>
    <row r="337" spans="1:30" x14ac:dyDescent="0.25">
      <c r="A337" t="s">
        <v>40</v>
      </c>
      <c r="B337" s="2">
        <v>42565</v>
      </c>
      <c r="C337" s="35">
        <f>YEAR(Sales[[#This Row],[ShipDate]])</f>
        <v>2016</v>
      </c>
      <c r="D337" t="s">
        <v>36</v>
      </c>
      <c r="E337" t="s">
        <v>69</v>
      </c>
      <c r="F337" t="s">
        <v>50</v>
      </c>
      <c r="G337" t="s">
        <v>25</v>
      </c>
      <c r="H337" t="s">
        <v>79</v>
      </c>
      <c r="I337" t="s">
        <v>32</v>
      </c>
      <c r="J337" t="s">
        <v>13</v>
      </c>
      <c r="K337" t="s">
        <v>1054</v>
      </c>
      <c r="L337" t="s">
        <v>30</v>
      </c>
      <c r="N337" t="str">
        <f>IF(ISBLANK(Sales[[#This Row],[return]]),"No",Sales[[#This Row],[return]])</f>
        <v>No</v>
      </c>
      <c r="O337" s="2">
        <v>42560</v>
      </c>
      <c r="P337" s="8" t="str">
        <f>TEXT(DAY(Sales[[#This Row],[OrderDate]]),"ddd")</f>
        <v>Mon</v>
      </c>
      <c r="Q337" s="8" t="str">
        <f>TEXT(MONTH(Sales[[#This Row],[ShipDate]])*29,"mmm")</f>
        <v>Jul</v>
      </c>
      <c r="R337">
        <v>256</v>
      </c>
      <c r="S337" t="s">
        <v>227</v>
      </c>
      <c r="T337" t="s">
        <v>28</v>
      </c>
      <c r="U337">
        <v>94122</v>
      </c>
      <c r="V337" s="1">
        <v>0.2</v>
      </c>
      <c r="W337">
        <v>5</v>
      </c>
      <c r="X337">
        <v>6</v>
      </c>
      <c r="Y337">
        <v>14</v>
      </c>
      <c r="AD337"/>
    </row>
    <row r="338" spans="1:30" x14ac:dyDescent="0.25">
      <c r="A338" t="s">
        <v>10</v>
      </c>
      <c r="B338" s="2">
        <v>42719</v>
      </c>
      <c r="C338" s="35">
        <f>YEAR(Sales[[#This Row],[ShipDate]])</f>
        <v>2016</v>
      </c>
      <c r="D338" t="s">
        <v>19</v>
      </c>
      <c r="E338" t="s">
        <v>18</v>
      </c>
      <c r="F338" t="s">
        <v>43</v>
      </c>
      <c r="G338" t="s">
        <v>11</v>
      </c>
      <c r="H338" t="s">
        <v>1211</v>
      </c>
      <c r="I338" t="s">
        <v>32</v>
      </c>
      <c r="J338" t="s">
        <v>13</v>
      </c>
      <c r="K338" t="s">
        <v>455</v>
      </c>
      <c r="L338" t="s">
        <v>30</v>
      </c>
      <c r="N338" t="str">
        <f>IF(ISBLANK(Sales[[#This Row],[return]]),"No",Sales[[#This Row],[return]])</f>
        <v>No</v>
      </c>
      <c r="O338" s="2">
        <v>42716</v>
      </c>
      <c r="P338" s="8" t="str">
        <f>TEXT(DAY(Sales[[#This Row],[OrderDate]]),"ddd")</f>
        <v>Thu</v>
      </c>
      <c r="Q338" s="8" t="str">
        <f>TEXT(MONTH(Sales[[#This Row],[ShipDate]])*29,"mmm")</f>
        <v>Dec</v>
      </c>
      <c r="R338">
        <v>577</v>
      </c>
      <c r="S338" t="s">
        <v>1210</v>
      </c>
      <c r="T338" t="s">
        <v>28</v>
      </c>
      <c r="U338">
        <v>94601</v>
      </c>
      <c r="V338" s="1">
        <v>0</v>
      </c>
      <c r="W338">
        <v>5</v>
      </c>
      <c r="X338">
        <v>3</v>
      </c>
      <c r="Y338">
        <v>13</v>
      </c>
      <c r="AD338"/>
    </row>
    <row r="339" spans="1:30" x14ac:dyDescent="0.25">
      <c r="A339" t="s">
        <v>10</v>
      </c>
      <c r="B339" s="2">
        <v>42719</v>
      </c>
      <c r="C339" s="35">
        <f>YEAR(Sales[[#This Row],[ShipDate]])</f>
        <v>2016</v>
      </c>
      <c r="D339" t="s">
        <v>19</v>
      </c>
      <c r="E339" t="s">
        <v>18</v>
      </c>
      <c r="F339" t="s">
        <v>43</v>
      </c>
      <c r="G339" t="s">
        <v>11</v>
      </c>
      <c r="H339" t="s">
        <v>1211</v>
      </c>
      <c r="I339" t="s">
        <v>32</v>
      </c>
      <c r="J339" t="s">
        <v>13</v>
      </c>
      <c r="K339" t="s">
        <v>455</v>
      </c>
      <c r="L339" t="s">
        <v>30</v>
      </c>
      <c r="N339" t="str">
        <f>IF(ISBLANK(Sales[[#This Row],[return]]),"No",Sales[[#This Row],[return]])</f>
        <v>No</v>
      </c>
      <c r="O339" s="2">
        <v>42716</v>
      </c>
      <c r="P339" s="8" t="str">
        <f>TEXT(DAY(Sales[[#This Row],[OrderDate]]),"ddd")</f>
        <v>Thu</v>
      </c>
      <c r="Q339" s="8" t="str">
        <f>TEXT(MONTH(Sales[[#This Row],[ShipDate]])*29,"mmm")</f>
        <v>Dec</v>
      </c>
      <c r="R339">
        <v>1036</v>
      </c>
      <c r="S339" t="s">
        <v>144</v>
      </c>
      <c r="T339" t="s">
        <v>28</v>
      </c>
      <c r="U339">
        <v>94601</v>
      </c>
      <c r="V339" s="1">
        <v>0</v>
      </c>
      <c r="W339">
        <v>4</v>
      </c>
      <c r="X339">
        <v>3</v>
      </c>
      <c r="Y339">
        <v>9</v>
      </c>
      <c r="AD339"/>
    </row>
    <row r="340" spans="1:30" x14ac:dyDescent="0.25">
      <c r="A340" t="s">
        <v>10</v>
      </c>
      <c r="B340" s="2">
        <v>42719</v>
      </c>
      <c r="C340" s="35">
        <f>YEAR(Sales[[#This Row],[ShipDate]])</f>
        <v>2016</v>
      </c>
      <c r="D340" t="s">
        <v>19</v>
      </c>
      <c r="E340" t="s">
        <v>18</v>
      </c>
      <c r="F340" t="s">
        <v>39</v>
      </c>
      <c r="G340" t="s">
        <v>25</v>
      </c>
      <c r="H340" t="s">
        <v>1211</v>
      </c>
      <c r="I340" t="s">
        <v>32</v>
      </c>
      <c r="J340" t="s">
        <v>13</v>
      </c>
      <c r="K340" t="s">
        <v>455</v>
      </c>
      <c r="L340" t="s">
        <v>30</v>
      </c>
      <c r="N340" t="str">
        <f>IF(ISBLANK(Sales[[#This Row],[return]]),"No",Sales[[#This Row],[return]])</f>
        <v>No</v>
      </c>
      <c r="O340" s="2">
        <v>42716</v>
      </c>
      <c r="P340" s="8" t="str">
        <f>TEXT(DAY(Sales[[#This Row],[OrderDate]]),"ddd")</f>
        <v>Thu</v>
      </c>
      <c r="Q340" s="8" t="str">
        <f>TEXT(MONTH(Sales[[#This Row],[ShipDate]])*29,"mmm")</f>
        <v>Dec</v>
      </c>
      <c r="R340">
        <v>1666</v>
      </c>
      <c r="S340" t="s">
        <v>704</v>
      </c>
      <c r="T340" t="s">
        <v>28</v>
      </c>
      <c r="U340">
        <v>94601</v>
      </c>
      <c r="V340" s="1">
        <v>0</v>
      </c>
      <c r="W340">
        <v>1</v>
      </c>
      <c r="X340">
        <v>3</v>
      </c>
      <c r="Y340">
        <v>9</v>
      </c>
      <c r="AD340"/>
    </row>
    <row r="341" spans="1:30" x14ac:dyDescent="0.25">
      <c r="A341" t="s">
        <v>40</v>
      </c>
      <c r="B341" s="2">
        <v>42632</v>
      </c>
      <c r="C341" s="35">
        <f>YEAR(Sales[[#This Row],[ShipDate]])</f>
        <v>2016</v>
      </c>
      <c r="D341" t="s">
        <v>36</v>
      </c>
      <c r="E341" t="s">
        <v>18</v>
      </c>
      <c r="F341" t="s">
        <v>39</v>
      </c>
      <c r="G341" t="s">
        <v>25</v>
      </c>
      <c r="H341" t="s">
        <v>200</v>
      </c>
      <c r="I341" t="s">
        <v>149</v>
      </c>
      <c r="J341" t="s">
        <v>13</v>
      </c>
      <c r="K341" t="s">
        <v>777</v>
      </c>
      <c r="L341" t="s">
        <v>92</v>
      </c>
      <c r="N341" t="str">
        <f>IF(ISBLANK(Sales[[#This Row],[return]]),"No",Sales[[#This Row],[return]])</f>
        <v>No</v>
      </c>
      <c r="O341" s="2">
        <v>42627</v>
      </c>
      <c r="P341" s="8" t="str">
        <f>TEXT(DAY(Sales[[#This Row],[OrderDate]]),"ddd")</f>
        <v>Sat</v>
      </c>
      <c r="Q341" s="8" t="str">
        <f>TEXT(MONTH(Sales[[#This Row],[ShipDate]])*29,"mmm")</f>
        <v>Sep</v>
      </c>
      <c r="R341">
        <v>648</v>
      </c>
      <c r="S341" t="s">
        <v>778</v>
      </c>
      <c r="T341" t="s">
        <v>90</v>
      </c>
      <c r="U341">
        <v>14609</v>
      </c>
      <c r="V341" s="1">
        <v>0</v>
      </c>
      <c r="W341">
        <v>9</v>
      </c>
      <c r="X341">
        <v>5</v>
      </c>
      <c r="Y341">
        <v>449</v>
      </c>
      <c r="AD341"/>
    </row>
    <row r="342" spans="1:30" x14ac:dyDescent="0.25">
      <c r="A342" t="s">
        <v>40</v>
      </c>
      <c r="B342" s="2">
        <v>42632</v>
      </c>
      <c r="C342" s="35">
        <f>YEAR(Sales[[#This Row],[ShipDate]])</f>
        <v>2016</v>
      </c>
      <c r="D342" t="s">
        <v>36</v>
      </c>
      <c r="E342" t="s">
        <v>18</v>
      </c>
      <c r="F342" t="s">
        <v>104</v>
      </c>
      <c r="G342" t="s">
        <v>25</v>
      </c>
      <c r="H342" t="s">
        <v>200</v>
      </c>
      <c r="I342" t="s">
        <v>149</v>
      </c>
      <c r="J342" t="s">
        <v>13</v>
      </c>
      <c r="K342" t="s">
        <v>777</v>
      </c>
      <c r="L342" t="s">
        <v>92</v>
      </c>
      <c r="N342" t="str">
        <f>IF(ISBLANK(Sales[[#This Row],[return]]),"No",Sales[[#This Row],[return]])</f>
        <v>No</v>
      </c>
      <c r="O342" s="2">
        <v>42627</v>
      </c>
      <c r="P342" s="8" t="str">
        <f>TEXT(DAY(Sales[[#This Row],[OrderDate]]),"ddd")</f>
        <v>Sat</v>
      </c>
      <c r="Q342" s="8" t="str">
        <f>TEXT(MONTH(Sales[[#This Row],[ShipDate]])*29,"mmm")</f>
        <v>Sep</v>
      </c>
      <c r="R342">
        <v>456</v>
      </c>
      <c r="S342" t="s">
        <v>779</v>
      </c>
      <c r="T342" t="s">
        <v>90</v>
      </c>
      <c r="U342">
        <v>14609</v>
      </c>
      <c r="V342" s="1">
        <v>0</v>
      </c>
      <c r="W342">
        <v>5</v>
      </c>
      <c r="X342">
        <v>3</v>
      </c>
      <c r="Y342">
        <v>11</v>
      </c>
      <c r="AD342"/>
    </row>
    <row r="343" spans="1:30" x14ac:dyDescent="0.25">
      <c r="A343" t="s">
        <v>24</v>
      </c>
      <c r="B343" s="2">
        <v>42626</v>
      </c>
      <c r="C343" s="35">
        <f>YEAR(Sales[[#This Row],[ShipDate]])</f>
        <v>2016</v>
      </c>
      <c r="D343" t="s">
        <v>113</v>
      </c>
      <c r="E343" t="s">
        <v>18</v>
      </c>
      <c r="F343" t="s">
        <v>43</v>
      </c>
      <c r="G343" t="s">
        <v>11</v>
      </c>
      <c r="H343" t="s">
        <v>1148</v>
      </c>
      <c r="I343" t="s">
        <v>389</v>
      </c>
      <c r="J343" t="s">
        <v>13</v>
      </c>
      <c r="K343" t="s">
        <v>89</v>
      </c>
      <c r="L343" t="s">
        <v>92</v>
      </c>
      <c r="N343" t="str">
        <f>IF(ISBLANK(Sales[[#This Row],[return]]),"No",Sales[[#This Row],[return]])</f>
        <v>No</v>
      </c>
      <c r="O343" s="2">
        <v>42623</v>
      </c>
      <c r="P343" s="8" t="str">
        <f>TEXT(DAY(Sales[[#This Row],[OrderDate]]),"ddd")</f>
        <v>Tue</v>
      </c>
      <c r="Q343" s="8" t="str">
        <f>TEXT(MONTH(Sales[[#This Row],[ShipDate]])*29,"mmm")</f>
        <v>Sep</v>
      </c>
      <c r="R343">
        <v>479</v>
      </c>
      <c r="S343" t="s">
        <v>3180</v>
      </c>
      <c r="T343" t="s">
        <v>90</v>
      </c>
      <c r="U343">
        <v>7011</v>
      </c>
      <c r="V343" s="1">
        <v>0</v>
      </c>
      <c r="W343">
        <v>76</v>
      </c>
      <c r="X343">
        <v>5</v>
      </c>
      <c r="Y343">
        <v>255</v>
      </c>
      <c r="AD343"/>
    </row>
    <row r="344" spans="1:30" x14ac:dyDescent="0.25">
      <c r="A344" t="s">
        <v>24</v>
      </c>
      <c r="B344" s="2">
        <v>42626</v>
      </c>
      <c r="C344" s="35">
        <f>YEAR(Sales[[#This Row],[ShipDate]])</f>
        <v>2016</v>
      </c>
      <c r="D344" t="s">
        <v>113</v>
      </c>
      <c r="E344" t="s">
        <v>18</v>
      </c>
      <c r="F344" t="s">
        <v>52</v>
      </c>
      <c r="G344" t="s">
        <v>25</v>
      </c>
      <c r="H344" t="s">
        <v>1148</v>
      </c>
      <c r="I344" t="s">
        <v>389</v>
      </c>
      <c r="J344" t="s">
        <v>13</v>
      </c>
      <c r="K344" t="s">
        <v>89</v>
      </c>
      <c r="L344" t="s">
        <v>92</v>
      </c>
      <c r="N344" t="str">
        <f>IF(ISBLANK(Sales[[#This Row],[return]]),"No",Sales[[#This Row],[return]])</f>
        <v>No</v>
      </c>
      <c r="O344" s="2">
        <v>42623</v>
      </c>
      <c r="P344" s="8" t="str">
        <f>TEXT(DAY(Sales[[#This Row],[OrderDate]]),"ddd")</f>
        <v>Tue</v>
      </c>
      <c r="Q344" s="8" t="str">
        <f>TEXT(MONTH(Sales[[#This Row],[ShipDate]])*29,"mmm")</f>
        <v>Sep</v>
      </c>
      <c r="R344">
        <v>950</v>
      </c>
      <c r="S344" t="s">
        <v>992</v>
      </c>
      <c r="T344" t="s">
        <v>90</v>
      </c>
      <c r="U344">
        <v>7011</v>
      </c>
      <c r="V344" s="1">
        <v>0</v>
      </c>
      <c r="W344">
        <v>22</v>
      </c>
      <c r="X344">
        <v>4</v>
      </c>
      <c r="Y344">
        <v>82</v>
      </c>
      <c r="AD344"/>
    </row>
    <row r="345" spans="1:30" x14ac:dyDescent="0.25">
      <c r="A345" t="s">
        <v>40</v>
      </c>
      <c r="B345" s="2">
        <v>42719</v>
      </c>
      <c r="C345" s="35">
        <f>YEAR(Sales[[#This Row],[ShipDate]])</f>
        <v>2016</v>
      </c>
      <c r="D345" t="s">
        <v>19</v>
      </c>
      <c r="E345" t="s">
        <v>18</v>
      </c>
      <c r="F345" t="s">
        <v>59</v>
      </c>
      <c r="G345" t="s">
        <v>25</v>
      </c>
      <c r="H345" t="s">
        <v>26</v>
      </c>
      <c r="I345" t="s">
        <v>32</v>
      </c>
      <c r="J345" t="s">
        <v>13</v>
      </c>
      <c r="K345" t="s">
        <v>219</v>
      </c>
      <c r="L345" t="s">
        <v>30</v>
      </c>
      <c r="N345" t="str">
        <f>IF(ISBLANK(Sales[[#This Row],[return]]),"No",Sales[[#This Row],[return]])</f>
        <v>No</v>
      </c>
      <c r="O345" s="2">
        <v>42717</v>
      </c>
      <c r="P345" s="8" t="str">
        <f>TEXT(DAY(Sales[[#This Row],[OrderDate]]),"ddd")</f>
        <v>Fri</v>
      </c>
      <c r="Q345" s="8" t="str">
        <f>TEXT(MONTH(Sales[[#This Row],[ShipDate]])*29,"mmm")</f>
        <v>Dec</v>
      </c>
      <c r="R345">
        <v>1627</v>
      </c>
      <c r="S345" t="s">
        <v>2067</v>
      </c>
      <c r="T345" t="s">
        <v>28</v>
      </c>
      <c r="U345">
        <v>90049</v>
      </c>
      <c r="V345" s="1">
        <v>0</v>
      </c>
      <c r="W345">
        <v>42</v>
      </c>
      <c r="X345">
        <v>6</v>
      </c>
      <c r="Y345">
        <v>90</v>
      </c>
      <c r="AD345"/>
    </row>
    <row r="346" spans="1:30" x14ac:dyDescent="0.25">
      <c r="A346" t="s">
        <v>10</v>
      </c>
      <c r="B346" s="2">
        <v>42509</v>
      </c>
      <c r="C346" s="35">
        <f>YEAR(Sales[[#This Row],[ShipDate]])</f>
        <v>2016</v>
      </c>
      <c r="D346" t="s">
        <v>36</v>
      </c>
      <c r="E346" t="s">
        <v>31</v>
      </c>
      <c r="F346" t="s">
        <v>23</v>
      </c>
      <c r="G346" t="s">
        <v>11</v>
      </c>
      <c r="H346" t="s">
        <v>26</v>
      </c>
      <c r="I346" t="s">
        <v>32</v>
      </c>
      <c r="J346" t="s">
        <v>13</v>
      </c>
      <c r="K346" t="s">
        <v>2663</v>
      </c>
      <c r="L346" t="s">
        <v>30</v>
      </c>
      <c r="N346" t="str">
        <f>IF(ISBLANK(Sales[[#This Row],[return]]),"No",Sales[[#This Row],[return]])</f>
        <v>No</v>
      </c>
      <c r="O346" s="2">
        <v>42503</v>
      </c>
      <c r="P346" s="8" t="str">
        <f>TEXT(DAY(Sales[[#This Row],[OrderDate]]),"ddd")</f>
        <v>Fri</v>
      </c>
      <c r="Q346" s="8" t="str">
        <f>TEXT(MONTH(Sales[[#This Row],[ShipDate]])*29,"mmm")</f>
        <v>May</v>
      </c>
      <c r="R346">
        <v>908</v>
      </c>
      <c r="S346" t="s">
        <v>1521</v>
      </c>
      <c r="T346" t="s">
        <v>28</v>
      </c>
      <c r="U346">
        <v>90004</v>
      </c>
      <c r="V346" s="1">
        <v>0.2</v>
      </c>
      <c r="W346">
        <v>21</v>
      </c>
      <c r="X346">
        <v>6</v>
      </c>
      <c r="Y346">
        <v>279</v>
      </c>
      <c r="AD346"/>
    </row>
    <row r="347" spans="1:30" x14ac:dyDescent="0.25">
      <c r="A347" t="s">
        <v>10</v>
      </c>
      <c r="B347" s="2">
        <v>42509</v>
      </c>
      <c r="C347" s="35">
        <f>YEAR(Sales[[#This Row],[ShipDate]])</f>
        <v>2016</v>
      </c>
      <c r="D347" t="s">
        <v>36</v>
      </c>
      <c r="E347" t="s">
        <v>31</v>
      </c>
      <c r="F347" t="s">
        <v>59</v>
      </c>
      <c r="G347" t="s">
        <v>25</v>
      </c>
      <c r="H347" t="s">
        <v>26</v>
      </c>
      <c r="I347" t="s">
        <v>32</v>
      </c>
      <c r="J347" t="s">
        <v>13</v>
      </c>
      <c r="K347" t="s">
        <v>2663</v>
      </c>
      <c r="L347" t="s">
        <v>30</v>
      </c>
      <c r="N347" t="str">
        <f>IF(ISBLANK(Sales[[#This Row],[return]]),"No",Sales[[#This Row],[return]])</f>
        <v>No</v>
      </c>
      <c r="O347" s="2">
        <v>42503</v>
      </c>
      <c r="P347" s="8" t="str">
        <f>TEXT(DAY(Sales[[#This Row],[OrderDate]]),"ddd")</f>
        <v>Fri</v>
      </c>
      <c r="Q347" s="8" t="str">
        <f>TEXT(MONTH(Sales[[#This Row],[ShipDate]])*29,"mmm")</f>
        <v>May</v>
      </c>
      <c r="R347">
        <v>544</v>
      </c>
      <c r="S347" t="s">
        <v>2854</v>
      </c>
      <c r="T347" t="s">
        <v>28</v>
      </c>
      <c r="U347">
        <v>90004</v>
      </c>
      <c r="V347" s="1">
        <v>0</v>
      </c>
      <c r="W347">
        <v>4</v>
      </c>
      <c r="X347">
        <v>2</v>
      </c>
      <c r="Y347">
        <v>8</v>
      </c>
      <c r="AD347"/>
    </row>
    <row r="348" spans="1:30" x14ac:dyDescent="0.25">
      <c r="A348" t="s">
        <v>40</v>
      </c>
      <c r="B348" s="2">
        <v>42630</v>
      </c>
      <c r="C348" s="35">
        <f>YEAR(Sales[[#This Row],[ShipDate]])</f>
        <v>2016</v>
      </c>
      <c r="D348" t="s">
        <v>36</v>
      </c>
      <c r="E348" t="s">
        <v>69</v>
      </c>
      <c r="F348" t="s">
        <v>23</v>
      </c>
      <c r="G348" t="s">
        <v>11</v>
      </c>
      <c r="H348" t="s">
        <v>2583</v>
      </c>
      <c r="I348" t="s">
        <v>70</v>
      </c>
      <c r="J348" t="s">
        <v>13</v>
      </c>
      <c r="K348" t="s">
        <v>2920</v>
      </c>
      <c r="L348" t="s">
        <v>68</v>
      </c>
      <c r="N348" t="str">
        <f>IF(ISBLANK(Sales[[#This Row],[return]]),"No",Sales[[#This Row],[return]])</f>
        <v>No</v>
      </c>
      <c r="O348" s="2">
        <v>42626</v>
      </c>
      <c r="P348" s="8" t="str">
        <f>TEXT(DAY(Sales[[#This Row],[OrderDate]]),"ddd")</f>
        <v>Fri</v>
      </c>
      <c r="Q348" s="8" t="str">
        <f>TEXT(MONTH(Sales[[#This Row],[ShipDate]])*29,"mmm")</f>
        <v>Sep</v>
      </c>
      <c r="R348">
        <v>1233</v>
      </c>
      <c r="S348" t="s">
        <v>355</v>
      </c>
      <c r="T348" t="s">
        <v>66</v>
      </c>
      <c r="U348">
        <v>79762</v>
      </c>
      <c r="V348" s="1">
        <v>0.3</v>
      </c>
      <c r="W348">
        <v>-10</v>
      </c>
      <c r="X348">
        <v>6</v>
      </c>
      <c r="Y348">
        <v>340</v>
      </c>
      <c r="AD348"/>
    </row>
    <row r="349" spans="1:30" x14ac:dyDescent="0.25">
      <c r="A349" t="s">
        <v>40</v>
      </c>
      <c r="B349" s="2">
        <v>42434</v>
      </c>
      <c r="C349" s="35">
        <f>YEAR(Sales[[#This Row],[ShipDate]])</f>
        <v>2016</v>
      </c>
      <c r="D349" t="s">
        <v>36</v>
      </c>
      <c r="E349" t="s">
        <v>69</v>
      </c>
      <c r="F349" t="s">
        <v>23</v>
      </c>
      <c r="G349" t="s">
        <v>11</v>
      </c>
      <c r="H349" t="s">
        <v>2969</v>
      </c>
      <c r="I349" t="s">
        <v>120</v>
      </c>
      <c r="J349" t="s">
        <v>13</v>
      </c>
      <c r="K349" t="s">
        <v>2970</v>
      </c>
      <c r="L349" t="s">
        <v>68</v>
      </c>
      <c r="N349" t="str">
        <f>IF(ISBLANK(Sales[[#This Row],[return]]),"No",Sales[[#This Row],[return]])</f>
        <v>No</v>
      </c>
      <c r="O349" s="2">
        <v>42430</v>
      </c>
      <c r="P349" s="8" t="str">
        <f>TEXT(DAY(Sales[[#This Row],[OrderDate]]),"ddd")</f>
        <v>Sun</v>
      </c>
      <c r="Q349" s="8" t="str">
        <f>TEXT(MONTH(Sales[[#This Row],[ShipDate]])*29,"mmm")</f>
        <v>Mar</v>
      </c>
      <c r="R349">
        <v>1181</v>
      </c>
      <c r="S349" t="s">
        <v>198</v>
      </c>
      <c r="T349" t="s">
        <v>66</v>
      </c>
      <c r="U349">
        <v>60126</v>
      </c>
      <c r="V349" s="1">
        <v>0.3</v>
      </c>
      <c r="W349">
        <v>-172</v>
      </c>
      <c r="X349">
        <v>6</v>
      </c>
      <c r="Y349">
        <v>634</v>
      </c>
      <c r="AD349"/>
    </row>
    <row r="350" spans="1:30" x14ac:dyDescent="0.25">
      <c r="A350" t="s">
        <v>40</v>
      </c>
      <c r="B350" s="2">
        <v>42434</v>
      </c>
      <c r="C350" s="35">
        <f>YEAR(Sales[[#This Row],[ShipDate]])</f>
        <v>2016</v>
      </c>
      <c r="D350" t="s">
        <v>36</v>
      </c>
      <c r="E350" t="s">
        <v>69</v>
      </c>
      <c r="F350" t="s">
        <v>59</v>
      </c>
      <c r="G350" t="s">
        <v>25</v>
      </c>
      <c r="H350" t="s">
        <v>2969</v>
      </c>
      <c r="I350" t="s">
        <v>120</v>
      </c>
      <c r="J350" t="s">
        <v>13</v>
      </c>
      <c r="K350" t="s">
        <v>2970</v>
      </c>
      <c r="L350" t="s">
        <v>68</v>
      </c>
      <c r="N350" t="str">
        <f>IF(ISBLANK(Sales[[#This Row],[return]]),"No",Sales[[#This Row],[return]])</f>
        <v>No</v>
      </c>
      <c r="O350" s="2">
        <v>42430</v>
      </c>
      <c r="P350" s="8" t="str">
        <f>TEXT(DAY(Sales[[#This Row],[OrderDate]]),"ddd")</f>
        <v>Sun</v>
      </c>
      <c r="Q350" s="8" t="str">
        <f>TEXT(MONTH(Sales[[#This Row],[ShipDate]])*29,"mmm")</f>
        <v>Mar</v>
      </c>
      <c r="R350">
        <v>337</v>
      </c>
      <c r="S350" t="s">
        <v>3276</v>
      </c>
      <c r="T350" t="s">
        <v>66</v>
      </c>
      <c r="U350">
        <v>60126</v>
      </c>
      <c r="V350" s="1">
        <v>0.2</v>
      </c>
      <c r="W350">
        <v>6</v>
      </c>
      <c r="X350">
        <v>3</v>
      </c>
      <c r="Y350">
        <v>17</v>
      </c>
      <c r="AD350"/>
    </row>
    <row r="351" spans="1:30" x14ac:dyDescent="0.25">
      <c r="A351" t="s">
        <v>24</v>
      </c>
      <c r="B351" s="2">
        <v>42467</v>
      </c>
      <c r="C351" s="35">
        <f>YEAR(Sales[[#This Row],[ShipDate]])</f>
        <v>2016</v>
      </c>
      <c r="D351" t="s">
        <v>113</v>
      </c>
      <c r="E351" t="s">
        <v>69</v>
      </c>
      <c r="F351" t="s">
        <v>59</v>
      </c>
      <c r="G351" t="s">
        <v>25</v>
      </c>
      <c r="H351" t="s">
        <v>146</v>
      </c>
      <c r="I351" t="s">
        <v>149</v>
      </c>
      <c r="J351" t="s">
        <v>13</v>
      </c>
      <c r="K351" t="s">
        <v>1029</v>
      </c>
      <c r="L351" t="s">
        <v>92</v>
      </c>
      <c r="N351" t="str">
        <f>IF(ISBLANK(Sales[[#This Row],[return]]),"No",Sales[[#This Row],[return]])</f>
        <v>No</v>
      </c>
      <c r="O351" s="2">
        <v>42465</v>
      </c>
      <c r="P351" s="8" t="str">
        <f>TEXT(DAY(Sales[[#This Row],[OrderDate]]),"ddd")</f>
        <v>Thu</v>
      </c>
      <c r="Q351" s="8" t="str">
        <f>TEXT(MONTH(Sales[[#This Row],[ShipDate]])*29,"mmm")</f>
        <v>Apr</v>
      </c>
      <c r="R351">
        <v>539</v>
      </c>
      <c r="S351" t="s">
        <v>752</v>
      </c>
      <c r="T351" t="s">
        <v>90</v>
      </c>
      <c r="U351">
        <v>10035</v>
      </c>
      <c r="V351" s="1">
        <v>0</v>
      </c>
      <c r="W351">
        <v>27</v>
      </c>
      <c r="X351">
        <v>1</v>
      </c>
      <c r="Y351">
        <v>55</v>
      </c>
      <c r="AD351"/>
    </row>
    <row r="352" spans="1:30" x14ac:dyDescent="0.25">
      <c r="A352" t="s">
        <v>40</v>
      </c>
      <c r="B352" s="2">
        <v>42542</v>
      </c>
      <c r="C352" s="35">
        <f>YEAR(Sales[[#This Row],[ShipDate]])</f>
        <v>2016</v>
      </c>
      <c r="D352" t="s">
        <v>36</v>
      </c>
      <c r="E352" t="s">
        <v>18</v>
      </c>
      <c r="F352" t="s">
        <v>45</v>
      </c>
      <c r="G352" t="s">
        <v>25</v>
      </c>
      <c r="H352" t="s">
        <v>1510</v>
      </c>
      <c r="I352" t="s">
        <v>149</v>
      </c>
      <c r="J352" t="s">
        <v>13</v>
      </c>
      <c r="K352" t="s">
        <v>912</v>
      </c>
      <c r="L352" t="s">
        <v>92</v>
      </c>
      <c r="N352" t="str">
        <f>IF(ISBLANK(Sales[[#This Row],[return]]),"No",Sales[[#This Row],[return]])</f>
        <v>No</v>
      </c>
      <c r="O352" s="2">
        <v>42537</v>
      </c>
      <c r="P352" s="8" t="str">
        <f>TEXT(DAY(Sales[[#This Row],[OrderDate]]),"ddd")</f>
        <v>Mon</v>
      </c>
      <c r="Q352" s="8" t="str">
        <f>TEXT(MONTH(Sales[[#This Row],[ShipDate]])*29,"mmm")</f>
        <v>Jun</v>
      </c>
      <c r="R352">
        <v>348</v>
      </c>
      <c r="S352" t="s">
        <v>2007</v>
      </c>
      <c r="T352" t="s">
        <v>90</v>
      </c>
      <c r="U352">
        <v>11550</v>
      </c>
      <c r="V352" s="1">
        <v>0</v>
      </c>
      <c r="W352">
        <v>11</v>
      </c>
      <c r="X352">
        <v>4</v>
      </c>
      <c r="Y352">
        <v>35</v>
      </c>
      <c r="AD352"/>
    </row>
    <row r="353" spans="1:30" x14ac:dyDescent="0.25">
      <c r="A353" t="s">
        <v>40</v>
      </c>
      <c r="B353" s="2">
        <v>42542</v>
      </c>
      <c r="C353" s="35">
        <f>YEAR(Sales[[#This Row],[ShipDate]])</f>
        <v>2016</v>
      </c>
      <c r="D353" t="s">
        <v>36</v>
      </c>
      <c r="E353" t="s">
        <v>18</v>
      </c>
      <c r="F353" t="s">
        <v>104</v>
      </c>
      <c r="G353" t="s">
        <v>25</v>
      </c>
      <c r="H353" t="s">
        <v>1510</v>
      </c>
      <c r="I353" t="s">
        <v>149</v>
      </c>
      <c r="J353" t="s">
        <v>13</v>
      </c>
      <c r="K353" t="s">
        <v>912</v>
      </c>
      <c r="L353" t="s">
        <v>92</v>
      </c>
      <c r="N353" t="str">
        <f>IF(ISBLANK(Sales[[#This Row],[return]]),"No",Sales[[#This Row],[return]])</f>
        <v>No</v>
      </c>
      <c r="O353" s="2">
        <v>42537</v>
      </c>
      <c r="P353" s="8" t="str">
        <f>TEXT(DAY(Sales[[#This Row],[OrderDate]]),"ddd")</f>
        <v>Mon</v>
      </c>
      <c r="Q353" s="8" t="str">
        <f>TEXT(MONTH(Sales[[#This Row],[ShipDate]])*29,"mmm")</f>
        <v>Jun</v>
      </c>
      <c r="R353">
        <v>1501</v>
      </c>
      <c r="S353" t="s">
        <v>332</v>
      </c>
      <c r="T353" t="s">
        <v>90</v>
      </c>
      <c r="U353">
        <v>11550</v>
      </c>
      <c r="V353" s="1">
        <v>0</v>
      </c>
      <c r="W353">
        <v>19</v>
      </c>
      <c r="X353">
        <v>5</v>
      </c>
      <c r="Y353">
        <v>41</v>
      </c>
      <c r="AD353"/>
    </row>
    <row r="354" spans="1:30" x14ac:dyDescent="0.25">
      <c r="A354" t="s">
        <v>40</v>
      </c>
      <c r="B354" s="2">
        <v>42542</v>
      </c>
      <c r="C354" s="35">
        <f>YEAR(Sales[[#This Row],[ShipDate]])</f>
        <v>2016</v>
      </c>
      <c r="D354" t="s">
        <v>36</v>
      </c>
      <c r="E354" t="s">
        <v>18</v>
      </c>
      <c r="F354" t="s">
        <v>50</v>
      </c>
      <c r="G354" t="s">
        <v>25</v>
      </c>
      <c r="H354" t="s">
        <v>1510</v>
      </c>
      <c r="I354" t="s">
        <v>149</v>
      </c>
      <c r="J354" t="s">
        <v>13</v>
      </c>
      <c r="K354" t="s">
        <v>912</v>
      </c>
      <c r="L354" t="s">
        <v>92</v>
      </c>
      <c r="N354" t="str">
        <f>IF(ISBLANK(Sales[[#This Row],[return]]),"No",Sales[[#This Row],[return]])</f>
        <v>No</v>
      </c>
      <c r="O354" s="2">
        <v>42537</v>
      </c>
      <c r="P354" s="8" t="str">
        <f>TEXT(DAY(Sales[[#This Row],[OrderDate]]),"ddd")</f>
        <v>Mon</v>
      </c>
      <c r="Q354" s="8" t="str">
        <f>TEXT(MONTH(Sales[[#This Row],[ShipDate]])*29,"mmm")</f>
        <v>Jun</v>
      </c>
      <c r="R354">
        <v>905</v>
      </c>
      <c r="S354" t="s">
        <v>212</v>
      </c>
      <c r="T354" t="s">
        <v>90</v>
      </c>
      <c r="U354">
        <v>11550</v>
      </c>
      <c r="V354" s="1">
        <v>0.2</v>
      </c>
      <c r="W354">
        <v>14</v>
      </c>
      <c r="X354">
        <v>3</v>
      </c>
      <c r="Y354">
        <v>40</v>
      </c>
      <c r="AD354"/>
    </row>
    <row r="355" spans="1:30" x14ac:dyDescent="0.25">
      <c r="A355" t="s">
        <v>24</v>
      </c>
      <c r="B355" s="2">
        <v>42643</v>
      </c>
      <c r="C355" s="35">
        <f>YEAR(Sales[[#This Row],[ShipDate]])</f>
        <v>2016</v>
      </c>
      <c r="D355" t="s">
        <v>36</v>
      </c>
      <c r="E355" t="s">
        <v>69</v>
      </c>
      <c r="F355" t="s">
        <v>50</v>
      </c>
      <c r="G355" t="s">
        <v>25</v>
      </c>
      <c r="H355" t="s">
        <v>146</v>
      </c>
      <c r="I355" t="s">
        <v>149</v>
      </c>
      <c r="J355" t="s">
        <v>13</v>
      </c>
      <c r="K355" t="s">
        <v>2985</v>
      </c>
      <c r="L355" t="s">
        <v>92</v>
      </c>
      <c r="N355" t="str">
        <f>IF(ISBLANK(Sales[[#This Row],[return]]),"No",Sales[[#This Row],[return]])</f>
        <v>No</v>
      </c>
      <c r="O355" s="2">
        <v>42636</v>
      </c>
      <c r="P355" s="8" t="str">
        <f>TEXT(DAY(Sales[[#This Row],[OrderDate]]),"ddd")</f>
        <v>Mon</v>
      </c>
      <c r="Q355" s="8" t="str">
        <f>TEXT(MONTH(Sales[[#This Row],[ShipDate]])*29,"mmm")</f>
        <v>Sep</v>
      </c>
      <c r="R355">
        <v>236</v>
      </c>
      <c r="S355" t="s">
        <v>176</v>
      </c>
      <c r="T355" t="s">
        <v>90</v>
      </c>
      <c r="U355">
        <v>10011</v>
      </c>
      <c r="V355" s="1">
        <v>0.2</v>
      </c>
      <c r="W355">
        <v>7</v>
      </c>
      <c r="X355">
        <v>4</v>
      </c>
      <c r="Y355">
        <v>18</v>
      </c>
      <c r="AD355"/>
    </row>
    <row r="356" spans="1:30" x14ac:dyDescent="0.25">
      <c r="A356" t="s">
        <v>40</v>
      </c>
      <c r="B356" s="2">
        <v>42564</v>
      </c>
      <c r="C356" s="35">
        <f>YEAR(Sales[[#This Row],[ShipDate]])</f>
        <v>2016</v>
      </c>
      <c r="D356" t="s">
        <v>36</v>
      </c>
      <c r="E356" t="s">
        <v>69</v>
      </c>
      <c r="F356" t="s">
        <v>33</v>
      </c>
      <c r="G356" t="s">
        <v>25</v>
      </c>
      <c r="H356" t="s">
        <v>26</v>
      </c>
      <c r="I356" t="s">
        <v>32</v>
      </c>
      <c r="J356" t="s">
        <v>13</v>
      </c>
      <c r="K356" t="s">
        <v>2898</v>
      </c>
      <c r="L356" t="s">
        <v>30</v>
      </c>
      <c r="N356" t="str">
        <f>IF(ISBLANK(Sales[[#This Row],[return]]),"No",Sales[[#This Row],[return]])</f>
        <v>No</v>
      </c>
      <c r="O356" s="2">
        <v>42560</v>
      </c>
      <c r="P356" s="8" t="str">
        <f>TEXT(DAY(Sales[[#This Row],[OrderDate]]),"ddd")</f>
        <v>Mon</v>
      </c>
      <c r="Q356" s="8" t="str">
        <f>TEXT(MONTH(Sales[[#This Row],[ShipDate]])*29,"mmm")</f>
        <v>Jul</v>
      </c>
      <c r="R356">
        <v>198</v>
      </c>
      <c r="S356" t="s">
        <v>2105</v>
      </c>
      <c r="T356" t="s">
        <v>28</v>
      </c>
      <c r="U356">
        <v>90049</v>
      </c>
      <c r="V356" s="1">
        <v>0</v>
      </c>
      <c r="W356">
        <v>1</v>
      </c>
      <c r="X356">
        <v>1</v>
      </c>
      <c r="Y356">
        <v>3</v>
      </c>
      <c r="AD356"/>
    </row>
    <row r="357" spans="1:30" x14ac:dyDescent="0.25">
      <c r="A357" t="s">
        <v>40</v>
      </c>
      <c r="B357" s="2">
        <v>42564</v>
      </c>
      <c r="C357" s="35">
        <f>YEAR(Sales[[#This Row],[ShipDate]])</f>
        <v>2016</v>
      </c>
      <c r="D357" t="s">
        <v>36</v>
      </c>
      <c r="E357" t="s">
        <v>69</v>
      </c>
      <c r="F357" t="s">
        <v>39</v>
      </c>
      <c r="G357" t="s">
        <v>25</v>
      </c>
      <c r="H357" t="s">
        <v>26</v>
      </c>
      <c r="I357" t="s">
        <v>32</v>
      </c>
      <c r="J357" t="s">
        <v>13</v>
      </c>
      <c r="K357" t="s">
        <v>2898</v>
      </c>
      <c r="L357" t="s">
        <v>30</v>
      </c>
      <c r="N357" t="str">
        <f>IF(ISBLANK(Sales[[#This Row],[return]]),"No",Sales[[#This Row],[return]])</f>
        <v>No</v>
      </c>
      <c r="O357" s="2">
        <v>42560</v>
      </c>
      <c r="P357" s="8" t="str">
        <f>TEXT(DAY(Sales[[#This Row],[OrderDate]]),"ddd")</f>
        <v>Mon</v>
      </c>
      <c r="Q357" s="8" t="str">
        <f>TEXT(MONTH(Sales[[#This Row],[ShipDate]])*29,"mmm")</f>
        <v>Jul</v>
      </c>
      <c r="R357">
        <v>1263</v>
      </c>
      <c r="S357" t="s">
        <v>3259</v>
      </c>
      <c r="T357" t="s">
        <v>28</v>
      </c>
      <c r="U357">
        <v>90049</v>
      </c>
      <c r="V357" s="1">
        <v>0</v>
      </c>
      <c r="W357">
        <v>4</v>
      </c>
      <c r="X357">
        <v>4</v>
      </c>
      <c r="Y357">
        <v>24</v>
      </c>
      <c r="AD357"/>
    </row>
    <row r="358" spans="1:30" x14ac:dyDescent="0.25">
      <c r="A358" t="s">
        <v>40</v>
      </c>
      <c r="B358" s="2">
        <v>42564</v>
      </c>
      <c r="C358" s="35">
        <f>YEAR(Sales[[#This Row],[ShipDate]])</f>
        <v>2016</v>
      </c>
      <c r="D358" t="s">
        <v>36</v>
      </c>
      <c r="E358" t="s">
        <v>69</v>
      </c>
      <c r="F358" t="s">
        <v>50</v>
      </c>
      <c r="G358" t="s">
        <v>25</v>
      </c>
      <c r="H358" t="s">
        <v>26</v>
      </c>
      <c r="I358" t="s">
        <v>32</v>
      </c>
      <c r="J358" t="s">
        <v>13</v>
      </c>
      <c r="K358" t="s">
        <v>2898</v>
      </c>
      <c r="L358" t="s">
        <v>30</v>
      </c>
      <c r="N358" t="str">
        <f>IF(ISBLANK(Sales[[#This Row],[return]]),"No",Sales[[#This Row],[return]])</f>
        <v>No</v>
      </c>
      <c r="O358" s="2">
        <v>42560</v>
      </c>
      <c r="P358" s="8" t="str">
        <f>TEXT(DAY(Sales[[#This Row],[OrderDate]]),"ddd")</f>
        <v>Mon</v>
      </c>
      <c r="Q358" s="8" t="str">
        <f>TEXT(MONTH(Sales[[#This Row],[ShipDate]])*29,"mmm")</f>
        <v>Jul</v>
      </c>
      <c r="R358">
        <v>1647</v>
      </c>
      <c r="S358" t="s">
        <v>130</v>
      </c>
      <c r="T358" t="s">
        <v>28</v>
      </c>
      <c r="U358">
        <v>90049</v>
      </c>
      <c r="V358" s="1">
        <v>0.2</v>
      </c>
      <c r="W358">
        <v>14</v>
      </c>
      <c r="X358">
        <v>6</v>
      </c>
      <c r="Y358">
        <v>42</v>
      </c>
      <c r="AD358"/>
    </row>
    <row r="359" spans="1:30" x14ac:dyDescent="0.25">
      <c r="A359" t="s">
        <v>24</v>
      </c>
      <c r="B359" s="2">
        <v>42504</v>
      </c>
      <c r="C359" s="35">
        <f>YEAR(Sales[[#This Row],[ShipDate]])</f>
        <v>2016</v>
      </c>
      <c r="D359" t="s">
        <v>19</v>
      </c>
      <c r="E359" t="s">
        <v>18</v>
      </c>
      <c r="F359" t="s">
        <v>21</v>
      </c>
      <c r="G359" t="s">
        <v>11</v>
      </c>
      <c r="H359" t="s">
        <v>88</v>
      </c>
      <c r="I359" t="s">
        <v>93</v>
      </c>
      <c r="J359" t="s">
        <v>13</v>
      </c>
      <c r="K359" t="s">
        <v>1372</v>
      </c>
      <c r="L359" t="s">
        <v>92</v>
      </c>
      <c r="N359" t="str">
        <f>IF(ISBLANK(Sales[[#This Row],[return]]),"No",Sales[[#This Row],[return]])</f>
        <v>No</v>
      </c>
      <c r="O359" s="2">
        <v>42500</v>
      </c>
      <c r="P359" s="8" t="str">
        <f>TEXT(DAY(Sales[[#This Row],[OrderDate]]),"ddd")</f>
        <v>Tue</v>
      </c>
      <c r="Q359" s="8" t="str">
        <f>TEXT(MONTH(Sales[[#This Row],[ShipDate]])*29,"mmm")</f>
        <v>May</v>
      </c>
      <c r="R359">
        <v>309</v>
      </c>
      <c r="S359" t="s">
        <v>1208</v>
      </c>
      <c r="T359" t="s">
        <v>90</v>
      </c>
      <c r="U359">
        <v>19134</v>
      </c>
      <c r="V359" s="1">
        <v>0.5</v>
      </c>
      <c r="W359">
        <v>-217</v>
      </c>
      <c r="X359">
        <v>7</v>
      </c>
      <c r="Y359">
        <v>350</v>
      </c>
      <c r="AD359"/>
    </row>
    <row r="360" spans="1:30" x14ac:dyDescent="0.25">
      <c r="A360" t="s">
        <v>24</v>
      </c>
      <c r="B360" s="2">
        <v>42504</v>
      </c>
      <c r="C360" s="35">
        <f>YEAR(Sales[[#This Row],[ShipDate]])</f>
        <v>2016</v>
      </c>
      <c r="D360" t="s">
        <v>19</v>
      </c>
      <c r="E360" t="s">
        <v>18</v>
      </c>
      <c r="F360" t="s">
        <v>45</v>
      </c>
      <c r="G360" t="s">
        <v>25</v>
      </c>
      <c r="H360" t="s">
        <v>88</v>
      </c>
      <c r="I360" t="s">
        <v>93</v>
      </c>
      <c r="J360" t="s">
        <v>13</v>
      </c>
      <c r="K360" t="s">
        <v>1372</v>
      </c>
      <c r="L360" t="s">
        <v>92</v>
      </c>
      <c r="N360" t="str">
        <f>IF(ISBLANK(Sales[[#This Row],[return]]),"No",Sales[[#This Row],[return]])</f>
        <v>No</v>
      </c>
      <c r="O360" s="2">
        <v>42500</v>
      </c>
      <c r="P360" s="8" t="str">
        <f>TEXT(DAY(Sales[[#This Row],[OrderDate]]),"ddd")</f>
        <v>Tue</v>
      </c>
      <c r="Q360" s="8" t="str">
        <f>TEXT(MONTH(Sales[[#This Row],[ShipDate]])*29,"mmm")</f>
        <v>May</v>
      </c>
      <c r="R360">
        <v>525</v>
      </c>
      <c r="S360" t="s">
        <v>2002</v>
      </c>
      <c r="T360" t="s">
        <v>90</v>
      </c>
      <c r="U360">
        <v>19134</v>
      </c>
      <c r="V360" s="1">
        <v>0.2</v>
      </c>
      <c r="W360">
        <v>5</v>
      </c>
      <c r="X360">
        <v>5</v>
      </c>
      <c r="Y360">
        <v>22</v>
      </c>
      <c r="AD360"/>
    </row>
    <row r="361" spans="1:30" x14ac:dyDescent="0.25">
      <c r="A361" t="s">
        <v>24</v>
      </c>
      <c r="B361" s="2">
        <v>42677</v>
      </c>
      <c r="C361" s="35">
        <f>YEAR(Sales[[#This Row],[ShipDate]])</f>
        <v>2016</v>
      </c>
      <c r="D361" t="s">
        <v>113</v>
      </c>
      <c r="E361" t="s">
        <v>31</v>
      </c>
      <c r="F361" t="s">
        <v>43</v>
      </c>
      <c r="G361" t="s">
        <v>11</v>
      </c>
      <c r="H361" t="s">
        <v>2597</v>
      </c>
      <c r="I361" t="s">
        <v>252</v>
      </c>
      <c r="J361" t="s">
        <v>13</v>
      </c>
      <c r="K361" t="s">
        <v>435</v>
      </c>
      <c r="L361" t="s">
        <v>92</v>
      </c>
      <c r="N361" t="str">
        <f>IF(ISBLANK(Sales[[#This Row],[return]]),"No",Sales[[#This Row],[return]])</f>
        <v>No</v>
      </c>
      <c r="O361" s="2">
        <v>42675</v>
      </c>
      <c r="P361" s="8" t="str">
        <f>TEXT(DAY(Sales[[#This Row],[OrderDate]]),"ddd")</f>
        <v>Sun</v>
      </c>
      <c r="Q361" s="8" t="str">
        <f>TEXT(MONTH(Sales[[#This Row],[ShipDate]])*29,"mmm")</f>
        <v>Nov</v>
      </c>
      <c r="R361">
        <v>871</v>
      </c>
      <c r="S361" t="s">
        <v>3173</v>
      </c>
      <c r="T361" t="s">
        <v>90</v>
      </c>
      <c r="U361">
        <v>45040</v>
      </c>
      <c r="V361" s="1">
        <v>0.2</v>
      </c>
      <c r="W361">
        <v>16</v>
      </c>
      <c r="X361">
        <v>2</v>
      </c>
      <c r="Y361">
        <v>69</v>
      </c>
      <c r="AD361"/>
    </row>
    <row r="362" spans="1:30" x14ac:dyDescent="0.25">
      <c r="A362" t="s">
        <v>24</v>
      </c>
      <c r="B362" s="2">
        <v>42677</v>
      </c>
      <c r="C362" s="35">
        <f>YEAR(Sales[[#This Row],[ShipDate]])</f>
        <v>2016</v>
      </c>
      <c r="D362" t="s">
        <v>113</v>
      </c>
      <c r="E362" t="s">
        <v>31</v>
      </c>
      <c r="F362" t="s">
        <v>50</v>
      </c>
      <c r="G362" t="s">
        <v>25</v>
      </c>
      <c r="H362" t="s">
        <v>2597</v>
      </c>
      <c r="I362" t="s">
        <v>252</v>
      </c>
      <c r="J362" t="s">
        <v>13</v>
      </c>
      <c r="K362" t="s">
        <v>435</v>
      </c>
      <c r="L362" t="s">
        <v>92</v>
      </c>
      <c r="N362" t="str">
        <f>IF(ISBLANK(Sales[[#This Row],[return]]),"No",Sales[[#This Row],[return]])</f>
        <v>No</v>
      </c>
      <c r="O362" s="2">
        <v>42675</v>
      </c>
      <c r="P362" s="8" t="str">
        <f>TEXT(DAY(Sales[[#This Row],[OrderDate]]),"ddd")</f>
        <v>Sun</v>
      </c>
      <c r="Q362" s="8" t="str">
        <f>TEXT(MONTH(Sales[[#This Row],[ShipDate]])*29,"mmm")</f>
        <v>Nov</v>
      </c>
      <c r="R362">
        <v>45</v>
      </c>
      <c r="S362" t="s">
        <v>2769</v>
      </c>
      <c r="T362" t="s">
        <v>90</v>
      </c>
      <c r="U362">
        <v>45040</v>
      </c>
      <c r="V362" s="1">
        <v>0.7</v>
      </c>
      <c r="W362">
        <v>-3</v>
      </c>
      <c r="X362">
        <v>2</v>
      </c>
      <c r="Y362">
        <v>3</v>
      </c>
      <c r="AD362"/>
    </row>
    <row r="363" spans="1:30" x14ac:dyDescent="0.25">
      <c r="A363" t="s">
        <v>24</v>
      </c>
      <c r="B363" s="2">
        <v>42677</v>
      </c>
      <c r="C363" s="35">
        <f>YEAR(Sales[[#This Row],[ShipDate]])</f>
        <v>2016</v>
      </c>
      <c r="D363" t="s">
        <v>113</v>
      </c>
      <c r="E363" t="s">
        <v>31</v>
      </c>
      <c r="F363" t="s">
        <v>50</v>
      </c>
      <c r="G363" t="s">
        <v>25</v>
      </c>
      <c r="H363" t="s">
        <v>2597</v>
      </c>
      <c r="I363" t="s">
        <v>252</v>
      </c>
      <c r="J363" t="s">
        <v>13</v>
      </c>
      <c r="K363" t="s">
        <v>435</v>
      </c>
      <c r="L363" t="s">
        <v>92</v>
      </c>
      <c r="N363" t="str">
        <f>IF(ISBLANK(Sales[[#This Row],[return]]),"No",Sales[[#This Row],[return]])</f>
        <v>No</v>
      </c>
      <c r="O363" s="2">
        <v>42675</v>
      </c>
      <c r="P363" s="8" t="str">
        <f>TEXT(DAY(Sales[[#This Row],[OrderDate]]),"ddd")</f>
        <v>Sun</v>
      </c>
      <c r="Q363" s="8" t="str">
        <f>TEXT(MONTH(Sales[[#This Row],[ShipDate]])*29,"mmm")</f>
        <v>Nov</v>
      </c>
      <c r="R363">
        <v>712</v>
      </c>
      <c r="S363" t="s">
        <v>793</v>
      </c>
      <c r="T363" t="s">
        <v>90</v>
      </c>
      <c r="U363">
        <v>45040</v>
      </c>
      <c r="V363" s="1">
        <v>0.7</v>
      </c>
      <c r="W363">
        <v>-18</v>
      </c>
      <c r="X363">
        <v>3</v>
      </c>
      <c r="Y363">
        <v>22</v>
      </c>
      <c r="AD363"/>
    </row>
    <row r="364" spans="1:30" x14ac:dyDescent="0.25">
      <c r="A364" t="s">
        <v>40</v>
      </c>
      <c r="B364" s="2">
        <v>42684</v>
      </c>
      <c r="C364" s="35">
        <f>YEAR(Sales[[#This Row],[ShipDate]])</f>
        <v>2016</v>
      </c>
      <c r="D364" t="s">
        <v>36</v>
      </c>
      <c r="E364" t="s">
        <v>18</v>
      </c>
      <c r="F364" t="s">
        <v>43</v>
      </c>
      <c r="G364" t="s">
        <v>11</v>
      </c>
      <c r="H364" t="s">
        <v>88</v>
      </c>
      <c r="I364" t="s">
        <v>93</v>
      </c>
      <c r="J364" t="s">
        <v>13</v>
      </c>
      <c r="K364" t="s">
        <v>784</v>
      </c>
      <c r="L364" t="s">
        <v>92</v>
      </c>
      <c r="N364" t="str">
        <f>IF(ISBLANK(Sales[[#This Row],[return]]),"No",Sales[[#This Row],[return]])</f>
        <v>No</v>
      </c>
      <c r="O364" s="2">
        <v>42679</v>
      </c>
      <c r="P364" s="8" t="str">
        <f>TEXT(DAY(Sales[[#This Row],[OrderDate]]),"ddd")</f>
        <v>Thu</v>
      </c>
      <c r="Q364" s="8" t="str">
        <f>TEXT(MONTH(Sales[[#This Row],[ShipDate]])*29,"mmm")</f>
        <v>Nov</v>
      </c>
      <c r="R364">
        <v>1536</v>
      </c>
      <c r="S364" t="s">
        <v>1197</v>
      </c>
      <c r="T364" t="s">
        <v>90</v>
      </c>
      <c r="U364">
        <v>19143</v>
      </c>
      <c r="V364" s="1">
        <v>0.2</v>
      </c>
      <c r="W364">
        <v>-34</v>
      </c>
      <c r="X364">
        <v>2</v>
      </c>
      <c r="Y364">
        <v>274</v>
      </c>
      <c r="AD364"/>
    </row>
    <row r="365" spans="1:30" x14ac:dyDescent="0.25">
      <c r="A365" t="s">
        <v>40</v>
      </c>
      <c r="B365" s="2">
        <v>42684</v>
      </c>
      <c r="C365" s="35">
        <f>YEAR(Sales[[#This Row],[ShipDate]])</f>
        <v>2016</v>
      </c>
      <c r="D365" t="s">
        <v>36</v>
      </c>
      <c r="E365" t="s">
        <v>18</v>
      </c>
      <c r="F365" t="s">
        <v>39</v>
      </c>
      <c r="G365" t="s">
        <v>25</v>
      </c>
      <c r="H365" t="s">
        <v>88</v>
      </c>
      <c r="I365" t="s">
        <v>93</v>
      </c>
      <c r="J365" t="s">
        <v>13</v>
      </c>
      <c r="K365" t="s">
        <v>784</v>
      </c>
      <c r="L365" t="s">
        <v>92</v>
      </c>
      <c r="N365" t="str">
        <f>IF(ISBLANK(Sales[[#This Row],[return]]),"No",Sales[[#This Row],[return]])</f>
        <v>No</v>
      </c>
      <c r="O365" s="2">
        <v>42679</v>
      </c>
      <c r="P365" s="8" t="str">
        <f>TEXT(DAY(Sales[[#This Row],[OrderDate]]),"ddd")</f>
        <v>Thu</v>
      </c>
      <c r="Q365" s="8" t="str">
        <f>TEXT(MONTH(Sales[[#This Row],[ShipDate]])*29,"mmm")</f>
        <v>Nov</v>
      </c>
      <c r="R365">
        <v>1553</v>
      </c>
      <c r="S365" t="s">
        <v>1772</v>
      </c>
      <c r="T365" t="s">
        <v>90</v>
      </c>
      <c r="U365">
        <v>19143</v>
      </c>
      <c r="V365" s="1">
        <v>0.2</v>
      </c>
      <c r="W365">
        <v>-95</v>
      </c>
      <c r="X365">
        <v>6</v>
      </c>
      <c r="Y365">
        <v>1080</v>
      </c>
      <c r="AD365"/>
    </row>
    <row r="366" spans="1:30" x14ac:dyDescent="0.25">
      <c r="A366" t="s">
        <v>40</v>
      </c>
      <c r="B366" s="2">
        <v>42684</v>
      </c>
      <c r="C366" s="35">
        <f>YEAR(Sales[[#This Row],[ShipDate]])</f>
        <v>2016</v>
      </c>
      <c r="D366" t="s">
        <v>36</v>
      </c>
      <c r="E366" t="s">
        <v>18</v>
      </c>
      <c r="F366" t="s">
        <v>50</v>
      </c>
      <c r="G366" t="s">
        <v>25</v>
      </c>
      <c r="H366" t="s">
        <v>88</v>
      </c>
      <c r="I366" t="s">
        <v>93</v>
      </c>
      <c r="J366" t="s">
        <v>13</v>
      </c>
      <c r="K366" t="s">
        <v>784</v>
      </c>
      <c r="L366" t="s">
        <v>92</v>
      </c>
      <c r="N366" t="str">
        <f>IF(ISBLANK(Sales[[#This Row],[return]]),"No",Sales[[#This Row],[return]])</f>
        <v>No</v>
      </c>
      <c r="O366" s="2">
        <v>42679</v>
      </c>
      <c r="P366" s="8" t="str">
        <f>TEXT(DAY(Sales[[#This Row],[OrderDate]]),"ddd")</f>
        <v>Thu</v>
      </c>
      <c r="Q366" s="8" t="str">
        <f>TEXT(MONTH(Sales[[#This Row],[ShipDate]])*29,"mmm")</f>
        <v>Nov</v>
      </c>
      <c r="R366">
        <v>1649</v>
      </c>
      <c r="S366" t="s">
        <v>1962</v>
      </c>
      <c r="T366" t="s">
        <v>90</v>
      </c>
      <c r="U366">
        <v>19143</v>
      </c>
      <c r="V366" s="1">
        <v>0.7</v>
      </c>
      <c r="W366">
        <v>-9</v>
      </c>
      <c r="X366">
        <v>2</v>
      </c>
      <c r="Y366">
        <v>13</v>
      </c>
      <c r="AD366"/>
    </row>
    <row r="367" spans="1:30" x14ac:dyDescent="0.25">
      <c r="A367" t="s">
        <v>40</v>
      </c>
      <c r="B367" s="2">
        <v>42684</v>
      </c>
      <c r="C367" s="35">
        <f>YEAR(Sales[[#This Row],[ShipDate]])</f>
        <v>2016</v>
      </c>
      <c r="D367" t="s">
        <v>36</v>
      </c>
      <c r="E367" t="s">
        <v>18</v>
      </c>
      <c r="F367" t="s">
        <v>99</v>
      </c>
      <c r="G367" t="s">
        <v>46</v>
      </c>
      <c r="H367" t="s">
        <v>88</v>
      </c>
      <c r="I367" t="s">
        <v>93</v>
      </c>
      <c r="J367" t="s">
        <v>13</v>
      </c>
      <c r="K367" t="s">
        <v>784</v>
      </c>
      <c r="L367" t="s">
        <v>92</v>
      </c>
      <c r="N367" t="str">
        <f>IF(ISBLANK(Sales[[#This Row],[return]]),"No",Sales[[#This Row],[return]])</f>
        <v>No</v>
      </c>
      <c r="O367" s="2">
        <v>42679</v>
      </c>
      <c r="P367" s="8" t="str">
        <f>TEXT(DAY(Sales[[#This Row],[OrderDate]]),"ddd")</f>
        <v>Thu</v>
      </c>
      <c r="Q367" s="8" t="str">
        <f>TEXT(MONTH(Sales[[#This Row],[ShipDate]])*29,"mmm")</f>
        <v>Nov</v>
      </c>
      <c r="R367">
        <v>1078</v>
      </c>
      <c r="S367" t="s">
        <v>2533</v>
      </c>
      <c r="T367" t="s">
        <v>90</v>
      </c>
      <c r="U367">
        <v>19143</v>
      </c>
      <c r="V367" s="1">
        <v>0.2</v>
      </c>
      <c r="W367">
        <v>17</v>
      </c>
      <c r="X367">
        <v>2</v>
      </c>
      <c r="Y367">
        <v>58</v>
      </c>
      <c r="AD367"/>
    </row>
    <row r="368" spans="1:30" x14ac:dyDescent="0.25">
      <c r="A368" t="s">
        <v>40</v>
      </c>
      <c r="B368" s="2">
        <v>42684</v>
      </c>
      <c r="C368" s="35">
        <f>YEAR(Sales[[#This Row],[ShipDate]])</f>
        <v>2016</v>
      </c>
      <c r="D368" t="s">
        <v>36</v>
      </c>
      <c r="E368" t="s">
        <v>18</v>
      </c>
      <c r="F368" t="s">
        <v>99</v>
      </c>
      <c r="G368" t="s">
        <v>46</v>
      </c>
      <c r="H368" t="s">
        <v>88</v>
      </c>
      <c r="I368" t="s">
        <v>93</v>
      </c>
      <c r="J368" t="s">
        <v>13</v>
      </c>
      <c r="K368" t="s">
        <v>784</v>
      </c>
      <c r="L368" t="s">
        <v>92</v>
      </c>
      <c r="N368" t="str">
        <f>IF(ISBLANK(Sales[[#This Row],[return]]),"No",Sales[[#This Row],[return]])</f>
        <v>No</v>
      </c>
      <c r="O368" s="2">
        <v>42679</v>
      </c>
      <c r="P368" s="8" t="str">
        <f>TEXT(DAY(Sales[[#This Row],[OrderDate]]),"ddd")</f>
        <v>Thu</v>
      </c>
      <c r="Q368" s="8" t="str">
        <f>TEXT(MONTH(Sales[[#This Row],[ShipDate]])*29,"mmm")</f>
        <v>Nov</v>
      </c>
      <c r="R368">
        <v>1467</v>
      </c>
      <c r="S368" t="s">
        <v>974</v>
      </c>
      <c r="T368" t="s">
        <v>90</v>
      </c>
      <c r="U368">
        <v>19143</v>
      </c>
      <c r="V368" s="1">
        <v>0.2</v>
      </c>
      <c r="W368">
        <v>-6</v>
      </c>
      <c r="X368">
        <v>5</v>
      </c>
      <c r="Y368">
        <v>52</v>
      </c>
      <c r="AD368"/>
    </row>
    <row r="369" spans="1:30" x14ac:dyDescent="0.25">
      <c r="A369" t="s">
        <v>40</v>
      </c>
      <c r="B369" s="2">
        <v>42658</v>
      </c>
      <c r="C369" s="35">
        <f>YEAR(Sales[[#This Row],[ShipDate]])</f>
        <v>2016</v>
      </c>
      <c r="D369" t="s">
        <v>36</v>
      </c>
      <c r="E369" t="s">
        <v>31</v>
      </c>
      <c r="F369" t="s">
        <v>43</v>
      </c>
      <c r="G369" t="s">
        <v>11</v>
      </c>
      <c r="H369" t="s">
        <v>783</v>
      </c>
      <c r="I369" t="s">
        <v>786</v>
      </c>
      <c r="J369" t="s">
        <v>13</v>
      </c>
      <c r="K369" t="s">
        <v>2695</v>
      </c>
      <c r="L369" t="s">
        <v>17</v>
      </c>
      <c r="N369" t="str">
        <f>IF(ISBLANK(Sales[[#This Row],[return]]),"No",Sales[[#This Row],[return]])</f>
        <v>No</v>
      </c>
      <c r="O369" s="2">
        <v>42654</v>
      </c>
      <c r="P369" s="8" t="str">
        <f>TEXT(DAY(Sales[[#This Row],[OrderDate]]),"ddd")</f>
        <v>Wed</v>
      </c>
      <c r="Q369" s="8" t="str">
        <f>TEXT(MONTH(Sales[[#This Row],[ShipDate]])*29,"mmm")</f>
        <v>Oct</v>
      </c>
      <c r="R369">
        <v>582</v>
      </c>
      <c r="S369" t="s">
        <v>1168</v>
      </c>
      <c r="T369" t="s">
        <v>15</v>
      </c>
      <c r="U369">
        <v>72701</v>
      </c>
      <c r="V369" s="1">
        <v>0</v>
      </c>
      <c r="W369">
        <v>4</v>
      </c>
      <c r="X369">
        <v>4</v>
      </c>
      <c r="Y369">
        <v>9</v>
      </c>
      <c r="AD369"/>
    </row>
    <row r="370" spans="1:30" x14ac:dyDescent="0.25">
      <c r="A370" t="s">
        <v>40</v>
      </c>
      <c r="B370" s="2">
        <v>42658</v>
      </c>
      <c r="C370" s="35">
        <f>YEAR(Sales[[#This Row],[ShipDate]])</f>
        <v>2016</v>
      </c>
      <c r="D370" t="s">
        <v>36</v>
      </c>
      <c r="E370" t="s">
        <v>31</v>
      </c>
      <c r="F370" t="s">
        <v>33</v>
      </c>
      <c r="G370" t="s">
        <v>25</v>
      </c>
      <c r="H370" t="s">
        <v>783</v>
      </c>
      <c r="I370" t="s">
        <v>786</v>
      </c>
      <c r="J370" t="s">
        <v>13</v>
      </c>
      <c r="K370" t="s">
        <v>2695</v>
      </c>
      <c r="L370" t="s">
        <v>17</v>
      </c>
      <c r="N370" t="str">
        <f>IF(ISBLANK(Sales[[#This Row],[return]]),"No",Sales[[#This Row],[return]])</f>
        <v>No</v>
      </c>
      <c r="O370" s="2">
        <v>42654</v>
      </c>
      <c r="P370" s="8" t="str">
        <f>TEXT(DAY(Sales[[#This Row],[OrderDate]]),"ddd")</f>
        <v>Wed</v>
      </c>
      <c r="Q370" s="8" t="str">
        <f>TEXT(MONTH(Sales[[#This Row],[ShipDate]])*29,"mmm")</f>
        <v>Oct</v>
      </c>
      <c r="R370">
        <v>1440</v>
      </c>
      <c r="S370" t="s">
        <v>29</v>
      </c>
      <c r="T370" t="s">
        <v>15</v>
      </c>
      <c r="U370">
        <v>72701</v>
      </c>
      <c r="V370" s="1">
        <v>0</v>
      </c>
      <c r="W370">
        <v>3</v>
      </c>
      <c r="X370">
        <v>1</v>
      </c>
      <c r="Y370">
        <v>7</v>
      </c>
      <c r="AD370"/>
    </row>
    <row r="371" spans="1:30" x14ac:dyDescent="0.25">
      <c r="A371" t="s">
        <v>40</v>
      </c>
      <c r="B371" s="2">
        <v>42607</v>
      </c>
      <c r="C371" s="35">
        <f>YEAR(Sales[[#This Row],[ShipDate]])</f>
        <v>2016</v>
      </c>
      <c r="D371" t="s">
        <v>36</v>
      </c>
      <c r="E371" t="s">
        <v>31</v>
      </c>
      <c r="F371" t="s">
        <v>23</v>
      </c>
      <c r="G371" t="s">
        <v>11</v>
      </c>
      <c r="H371" t="s">
        <v>1275</v>
      </c>
      <c r="I371" t="s">
        <v>174</v>
      </c>
      <c r="J371" t="s">
        <v>13</v>
      </c>
      <c r="K371" t="s">
        <v>2621</v>
      </c>
      <c r="L371" t="s">
        <v>17</v>
      </c>
      <c r="N371" t="str">
        <f>IF(ISBLANK(Sales[[#This Row],[return]]),"No",Sales[[#This Row],[return]])</f>
        <v>No</v>
      </c>
      <c r="O371" s="2">
        <v>42602</v>
      </c>
      <c r="P371" s="8" t="str">
        <f>TEXT(DAY(Sales[[#This Row],[OrderDate]]),"ddd")</f>
        <v>Fri</v>
      </c>
      <c r="Q371" s="8" t="str">
        <f>TEXT(MONTH(Sales[[#This Row],[ShipDate]])*29,"mmm")</f>
        <v>Aug</v>
      </c>
      <c r="R371">
        <v>1374</v>
      </c>
      <c r="S371" t="s">
        <v>1612</v>
      </c>
      <c r="T371" t="s">
        <v>15</v>
      </c>
      <c r="U371">
        <v>23666</v>
      </c>
      <c r="V371" s="1">
        <v>0</v>
      </c>
      <c r="W371">
        <v>145</v>
      </c>
      <c r="X371">
        <v>13</v>
      </c>
      <c r="Y371">
        <v>500</v>
      </c>
      <c r="AD371"/>
    </row>
    <row r="372" spans="1:30" x14ac:dyDescent="0.25">
      <c r="A372" t="s">
        <v>40</v>
      </c>
      <c r="B372" s="2">
        <v>42607</v>
      </c>
      <c r="C372" s="35">
        <f>YEAR(Sales[[#This Row],[ShipDate]])</f>
        <v>2016</v>
      </c>
      <c r="D372" t="s">
        <v>36</v>
      </c>
      <c r="E372" t="s">
        <v>31</v>
      </c>
      <c r="F372" t="s">
        <v>50</v>
      </c>
      <c r="G372" t="s">
        <v>25</v>
      </c>
      <c r="H372" t="s">
        <v>1275</v>
      </c>
      <c r="I372" t="s">
        <v>174</v>
      </c>
      <c r="J372" t="s">
        <v>13</v>
      </c>
      <c r="K372" t="s">
        <v>2621</v>
      </c>
      <c r="L372" t="s">
        <v>17</v>
      </c>
      <c r="N372" t="str">
        <f>IF(ISBLANK(Sales[[#This Row],[return]]),"No",Sales[[#This Row],[return]])</f>
        <v>No</v>
      </c>
      <c r="O372" s="2">
        <v>42602</v>
      </c>
      <c r="P372" s="8" t="str">
        <f>TEXT(DAY(Sales[[#This Row],[OrderDate]]),"ddd")</f>
        <v>Fri</v>
      </c>
      <c r="Q372" s="8" t="str">
        <f>TEXT(MONTH(Sales[[#This Row],[ShipDate]])*29,"mmm")</f>
        <v>Aug</v>
      </c>
      <c r="R372">
        <v>687</v>
      </c>
      <c r="S372" t="s">
        <v>1628</v>
      </c>
      <c r="T372" t="s">
        <v>15</v>
      </c>
      <c r="U372">
        <v>23666</v>
      </c>
      <c r="V372" s="1">
        <v>0</v>
      </c>
      <c r="W372">
        <v>422</v>
      </c>
      <c r="X372">
        <v>1</v>
      </c>
      <c r="Y372">
        <v>897</v>
      </c>
      <c r="AD372"/>
    </row>
    <row r="373" spans="1:30" x14ac:dyDescent="0.25">
      <c r="A373" t="s">
        <v>40</v>
      </c>
      <c r="B373" s="2">
        <v>42607</v>
      </c>
      <c r="C373" s="35">
        <f>YEAR(Sales[[#This Row],[ShipDate]])</f>
        <v>2016</v>
      </c>
      <c r="D373" t="s">
        <v>36</v>
      </c>
      <c r="E373" t="s">
        <v>31</v>
      </c>
      <c r="F373" t="s">
        <v>59</v>
      </c>
      <c r="G373" t="s">
        <v>25</v>
      </c>
      <c r="H373" t="s">
        <v>1275</v>
      </c>
      <c r="I373" t="s">
        <v>174</v>
      </c>
      <c r="J373" t="s">
        <v>13</v>
      </c>
      <c r="K373" t="s">
        <v>2621</v>
      </c>
      <c r="L373" t="s">
        <v>17</v>
      </c>
      <c r="N373" t="str">
        <f>IF(ISBLANK(Sales[[#This Row],[return]]),"No",Sales[[#This Row],[return]])</f>
        <v>No</v>
      </c>
      <c r="O373" s="2">
        <v>42602</v>
      </c>
      <c r="P373" s="8" t="str">
        <f>TEXT(DAY(Sales[[#This Row],[OrderDate]]),"ddd")</f>
        <v>Fri</v>
      </c>
      <c r="Q373" s="8" t="str">
        <f>TEXT(MONTH(Sales[[#This Row],[ShipDate]])*29,"mmm")</f>
        <v>Aug</v>
      </c>
      <c r="R373">
        <v>1355</v>
      </c>
      <c r="S373" t="s">
        <v>2312</v>
      </c>
      <c r="T373" t="s">
        <v>15</v>
      </c>
      <c r="U373">
        <v>23666</v>
      </c>
      <c r="V373" s="1">
        <v>0</v>
      </c>
      <c r="W373">
        <v>9</v>
      </c>
      <c r="X373">
        <v>2</v>
      </c>
      <c r="Y373">
        <v>20</v>
      </c>
      <c r="AD373"/>
    </row>
    <row r="374" spans="1:30" x14ac:dyDescent="0.25">
      <c r="A374" t="s">
        <v>40</v>
      </c>
      <c r="B374" s="2">
        <v>42646</v>
      </c>
      <c r="C374" s="35">
        <f>YEAR(Sales[[#This Row],[ShipDate]])</f>
        <v>2016</v>
      </c>
      <c r="D374" t="s">
        <v>36</v>
      </c>
      <c r="E374" t="s">
        <v>18</v>
      </c>
      <c r="F374" t="s">
        <v>43</v>
      </c>
      <c r="G374" t="s">
        <v>11</v>
      </c>
      <c r="H374" t="s">
        <v>1572</v>
      </c>
      <c r="I374" t="s">
        <v>37</v>
      </c>
      <c r="J374" t="s">
        <v>13</v>
      </c>
      <c r="K374" t="s">
        <v>764</v>
      </c>
      <c r="L374" t="s">
        <v>17</v>
      </c>
      <c r="N374" t="str">
        <f>IF(ISBLANK(Sales[[#This Row],[return]]),"No",Sales[[#This Row],[return]])</f>
        <v>No</v>
      </c>
      <c r="O374" s="2">
        <v>42641</v>
      </c>
      <c r="P374" s="8" t="str">
        <f>TEXT(DAY(Sales[[#This Row],[OrderDate]]),"ddd")</f>
        <v>Sat</v>
      </c>
      <c r="Q374" s="8" t="str">
        <f>TEXT(MONTH(Sales[[#This Row],[ShipDate]])*29,"mmm")</f>
        <v>Oct</v>
      </c>
      <c r="R374">
        <v>503</v>
      </c>
      <c r="S374" t="s">
        <v>1573</v>
      </c>
      <c r="T374" t="s">
        <v>15</v>
      </c>
      <c r="U374">
        <v>33021</v>
      </c>
      <c r="V374" s="1">
        <v>0.2</v>
      </c>
      <c r="W374">
        <v>17</v>
      </c>
      <c r="X374">
        <v>4</v>
      </c>
      <c r="Y374">
        <v>337</v>
      </c>
      <c r="AD374"/>
    </row>
    <row r="375" spans="1:30" x14ac:dyDescent="0.25">
      <c r="A375" t="s">
        <v>40</v>
      </c>
      <c r="B375" s="2">
        <v>42507</v>
      </c>
      <c r="C375" s="35">
        <f>YEAR(Sales[[#This Row],[ShipDate]])</f>
        <v>2016</v>
      </c>
      <c r="D375" t="s">
        <v>36</v>
      </c>
      <c r="E375" t="s">
        <v>18</v>
      </c>
      <c r="F375" t="s">
        <v>99</v>
      </c>
      <c r="G375" t="s">
        <v>46</v>
      </c>
      <c r="H375" t="s">
        <v>1211</v>
      </c>
      <c r="I375" t="s">
        <v>32</v>
      </c>
      <c r="J375" t="s">
        <v>13</v>
      </c>
      <c r="K375" t="s">
        <v>1010</v>
      </c>
      <c r="L375" t="s">
        <v>30</v>
      </c>
      <c r="N375" t="str">
        <f>IF(ISBLANK(Sales[[#This Row],[return]]),"No",Sales[[#This Row],[return]])</f>
        <v>No</v>
      </c>
      <c r="O375" s="2">
        <v>42503</v>
      </c>
      <c r="P375" s="8" t="str">
        <f>TEXT(DAY(Sales[[#This Row],[OrderDate]]),"ddd")</f>
        <v>Fri</v>
      </c>
      <c r="Q375" s="8" t="str">
        <f>TEXT(MONTH(Sales[[#This Row],[ShipDate]])*29,"mmm")</f>
        <v>May</v>
      </c>
      <c r="R375">
        <v>1273</v>
      </c>
      <c r="S375" t="s">
        <v>2376</v>
      </c>
      <c r="T375" t="s">
        <v>28</v>
      </c>
      <c r="U375">
        <v>94601</v>
      </c>
      <c r="V375" s="1">
        <v>0</v>
      </c>
      <c r="W375">
        <v>52</v>
      </c>
      <c r="X375">
        <v>3</v>
      </c>
      <c r="Y375">
        <v>150</v>
      </c>
      <c r="AD375"/>
    </row>
    <row r="376" spans="1:30" x14ac:dyDescent="0.25">
      <c r="A376" t="s">
        <v>40</v>
      </c>
      <c r="B376" s="2">
        <v>42448</v>
      </c>
      <c r="C376" s="35">
        <f>YEAR(Sales[[#This Row],[ShipDate]])</f>
        <v>2016</v>
      </c>
      <c r="D376" t="s">
        <v>36</v>
      </c>
      <c r="E376" t="s">
        <v>18</v>
      </c>
      <c r="F376" t="s">
        <v>39</v>
      </c>
      <c r="G376" t="s">
        <v>25</v>
      </c>
      <c r="H376" t="s">
        <v>2274</v>
      </c>
      <c r="I376" t="s">
        <v>78</v>
      </c>
      <c r="J376" t="s">
        <v>13</v>
      </c>
      <c r="K376" t="s">
        <v>1235</v>
      </c>
      <c r="L376" t="s">
        <v>30</v>
      </c>
      <c r="N376" t="str">
        <f>IF(ISBLANK(Sales[[#This Row],[return]]),"No",Sales[[#This Row],[return]])</f>
        <v>No</v>
      </c>
      <c r="O376" s="2">
        <v>42443</v>
      </c>
      <c r="P376" s="8" t="str">
        <f>TEXT(DAY(Sales[[#This Row],[OrderDate]]),"ddd")</f>
        <v>Sat</v>
      </c>
      <c r="Q376" s="8" t="str">
        <f>TEXT(MONTH(Sales[[#This Row],[ShipDate]])*29,"mmm")</f>
        <v>Mar</v>
      </c>
      <c r="R376">
        <v>418</v>
      </c>
      <c r="S376" t="s">
        <v>817</v>
      </c>
      <c r="T376" t="s">
        <v>28</v>
      </c>
      <c r="U376">
        <v>84321</v>
      </c>
      <c r="V376" s="1">
        <v>0</v>
      </c>
      <c r="W376">
        <v>3</v>
      </c>
      <c r="X376">
        <v>1</v>
      </c>
      <c r="Y376">
        <v>81</v>
      </c>
      <c r="AD376"/>
    </row>
    <row r="377" spans="1:30" x14ac:dyDescent="0.25">
      <c r="A377" t="s">
        <v>40</v>
      </c>
      <c r="B377" s="2">
        <v>42448</v>
      </c>
      <c r="C377" s="35">
        <f>YEAR(Sales[[#This Row],[ShipDate]])</f>
        <v>2016</v>
      </c>
      <c r="D377" t="s">
        <v>36</v>
      </c>
      <c r="E377" t="s">
        <v>18</v>
      </c>
      <c r="F377" t="s">
        <v>39</v>
      </c>
      <c r="G377" t="s">
        <v>25</v>
      </c>
      <c r="H377" t="s">
        <v>2274</v>
      </c>
      <c r="I377" t="s">
        <v>78</v>
      </c>
      <c r="J377" t="s">
        <v>13</v>
      </c>
      <c r="K377" t="s">
        <v>1235</v>
      </c>
      <c r="L377" t="s">
        <v>30</v>
      </c>
      <c r="N377" t="str">
        <f>IF(ISBLANK(Sales[[#This Row],[return]]),"No",Sales[[#This Row],[return]])</f>
        <v>No</v>
      </c>
      <c r="O377" s="2">
        <v>42443</v>
      </c>
      <c r="P377" s="8" t="str">
        <f>TEXT(DAY(Sales[[#This Row],[OrderDate]]),"ddd")</f>
        <v>Sat</v>
      </c>
      <c r="Q377" s="8" t="str">
        <f>TEXT(MONTH(Sales[[#This Row],[ShipDate]])*29,"mmm")</f>
        <v>Mar</v>
      </c>
      <c r="R377">
        <v>1503</v>
      </c>
      <c r="S377" t="s">
        <v>2142</v>
      </c>
      <c r="T377" t="s">
        <v>28</v>
      </c>
      <c r="U377">
        <v>84321</v>
      </c>
      <c r="V377" s="1">
        <v>0</v>
      </c>
      <c r="W377">
        <v>6</v>
      </c>
      <c r="X377">
        <v>2</v>
      </c>
      <c r="Y377">
        <v>21</v>
      </c>
      <c r="AD377"/>
    </row>
    <row r="378" spans="1:30" x14ac:dyDescent="0.25">
      <c r="A378" t="s">
        <v>40</v>
      </c>
      <c r="B378" s="2">
        <v>42448</v>
      </c>
      <c r="C378" s="35">
        <f>YEAR(Sales[[#This Row],[ShipDate]])</f>
        <v>2016</v>
      </c>
      <c r="D378" t="s">
        <v>36</v>
      </c>
      <c r="E378" t="s">
        <v>18</v>
      </c>
      <c r="F378" t="s">
        <v>50</v>
      </c>
      <c r="G378" t="s">
        <v>25</v>
      </c>
      <c r="H378" t="s">
        <v>2274</v>
      </c>
      <c r="I378" t="s">
        <v>78</v>
      </c>
      <c r="J378" t="s">
        <v>13</v>
      </c>
      <c r="K378" t="s">
        <v>1235</v>
      </c>
      <c r="L378" t="s">
        <v>30</v>
      </c>
      <c r="N378" t="str">
        <f>IF(ISBLANK(Sales[[#This Row],[return]]),"No",Sales[[#This Row],[return]])</f>
        <v>No</v>
      </c>
      <c r="O378" s="2">
        <v>42443</v>
      </c>
      <c r="P378" s="8" t="str">
        <f>TEXT(DAY(Sales[[#This Row],[OrderDate]]),"ddd")</f>
        <v>Sat</v>
      </c>
      <c r="Q378" s="8" t="str">
        <f>TEXT(MONTH(Sales[[#This Row],[ShipDate]])*29,"mmm")</f>
        <v>Mar</v>
      </c>
      <c r="R378">
        <v>1310</v>
      </c>
      <c r="S378" t="s">
        <v>3249</v>
      </c>
      <c r="T378" t="s">
        <v>28</v>
      </c>
      <c r="U378">
        <v>84321</v>
      </c>
      <c r="V378" s="1">
        <v>0.2</v>
      </c>
      <c r="W378">
        <v>20</v>
      </c>
      <c r="X378">
        <v>2</v>
      </c>
      <c r="Y378">
        <v>62</v>
      </c>
      <c r="AD378"/>
    </row>
    <row r="379" spans="1:30" x14ac:dyDescent="0.25">
      <c r="A379" t="s">
        <v>40</v>
      </c>
      <c r="B379" s="2">
        <v>42448</v>
      </c>
      <c r="C379" s="35">
        <f>YEAR(Sales[[#This Row],[ShipDate]])</f>
        <v>2016</v>
      </c>
      <c r="D379" t="s">
        <v>36</v>
      </c>
      <c r="E379" t="s">
        <v>18</v>
      </c>
      <c r="F379" t="s">
        <v>50</v>
      </c>
      <c r="G379" t="s">
        <v>25</v>
      </c>
      <c r="H379" t="s">
        <v>2274</v>
      </c>
      <c r="I379" t="s">
        <v>78</v>
      </c>
      <c r="J379" t="s">
        <v>13</v>
      </c>
      <c r="K379" t="s">
        <v>1235</v>
      </c>
      <c r="L379" t="s">
        <v>30</v>
      </c>
      <c r="N379" t="str">
        <f>IF(ISBLANK(Sales[[#This Row],[return]]),"No",Sales[[#This Row],[return]])</f>
        <v>No</v>
      </c>
      <c r="O379" s="2">
        <v>42443</v>
      </c>
      <c r="P379" s="8" t="str">
        <f>TEXT(DAY(Sales[[#This Row],[OrderDate]]),"ddd")</f>
        <v>Sat</v>
      </c>
      <c r="Q379" s="8" t="str">
        <f>TEXT(MONTH(Sales[[#This Row],[ShipDate]])*29,"mmm")</f>
        <v>Mar</v>
      </c>
      <c r="R379">
        <v>722</v>
      </c>
      <c r="S379" t="s">
        <v>1668</v>
      </c>
      <c r="T379" t="s">
        <v>28</v>
      </c>
      <c r="U379">
        <v>84321</v>
      </c>
      <c r="V379" s="1">
        <v>0.2</v>
      </c>
      <c r="W379">
        <v>11</v>
      </c>
      <c r="X379">
        <v>4</v>
      </c>
      <c r="Y379">
        <v>33</v>
      </c>
      <c r="AD379"/>
    </row>
    <row r="380" spans="1:30" x14ac:dyDescent="0.25">
      <c r="A380" t="s">
        <v>40</v>
      </c>
      <c r="B380" s="2">
        <v>42448</v>
      </c>
      <c r="C380" s="35">
        <f>YEAR(Sales[[#This Row],[ShipDate]])</f>
        <v>2016</v>
      </c>
      <c r="D380" t="s">
        <v>36</v>
      </c>
      <c r="E380" t="s">
        <v>18</v>
      </c>
      <c r="F380" t="s">
        <v>99</v>
      </c>
      <c r="G380" t="s">
        <v>46</v>
      </c>
      <c r="H380" t="s">
        <v>2274</v>
      </c>
      <c r="I380" t="s">
        <v>78</v>
      </c>
      <c r="J380" t="s">
        <v>13</v>
      </c>
      <c r="K380" t="s">
        <v>1235</v>
      </c>
      <c r="L380" t="s">
        <v>30</v>
      </c>
      <c r="N380" t="str">
        <f>IF(ISBLANK(Sales[[#This Row],[return]]),"No",Sales[[#This Row],[return]])</f>
        <v>No</v>
      </c>
      <c r="O380" s="2">
        <v>42443</v>
      </c>
      <c r="P380" s="8" t="str">
        <f>TEXT(DAY(Sales[[#This Row],[OrderDate]]),"ddd")</f>
        <v>Sat</v>
      </c>
      <c r="Q380" s="8" t="str">
        <f>TEXT(MONTH(Sales[[#This Row],[ShipDate]])*29,"mmm")</f>
        <v>Mar</v>
      </c>
      <c r="R380">
        <v>914</v>
      </c>
      <c r="S380" t="s">
        <v>2552</v>
      </c>
      <c r="T380" t="s">
        <v>28</v>
      </c>
      <c r="U380">
        <v>84321</v>
      </c>
      <c r="V380" s="1">
        <v>0</v>
      </c>
      <c r="W380">
        <v>7</v>
      </c>
      <c r="X380">
        <v>12</v>
      </c>
      <c r="Y380">
        <v>83</v>
      </c>
      <c r="AD380"/>
    </row>
    <row r="381" spans="1:30" x14ac:dyDescent="0.25">
      <c r="A381" t="s">
        <v>40</v>
      </c>
      <c r="B381" s="2">
        <v>42731</v>
      </c>
      <c r="C381" s="35">
        <f>YEAR(Sales[[#This Row],[ShipDate]])</f>
        <v>2016</v>
      </c>
      <c r="D381" t="s">
        <v>36</v>
      </c>
      <c r="E381" t="s">
        <v>31</v>
      </c>
      <c r="F381" t="s">
        <v>38</v>
      </c>
      <c r="G381" t="s">
        <v>11</v>
      </c>
      <c r="H381" t="s">
        <v>146</v>
      </c>
      <c r="I381" t="s">
        <v>149</v>
      </c>
      <c r="J381" t="s">
        <v>13</v>
      </c>
      <c r="K381" t="s">
        <v>982</v>
      </c>
      <c r="L381" t="s">
        <v>92</v>
      </c>
      <c r="N381" t="str">
        <f>IF(ISBLANK(Sales[[#This Row],[return]]),"No",Sales[[#This Row],[return]])</f>
        <v>No</v>
      </c>
      <c r="O381" s="2">
        <v>42727</v>
      </c>
      <c r="P381" s="8" t="str">
        <f>TEXT(DAY(Sales[[#This Row],[OrderDate]]),"ddd")</f>
        <v>Mon</v>
      </c>
      <c r="Q381" s="8" t="str">
        <f>TEXT(MONTH(Sales[[#This Row],[ShipDate]])*29,"mmm")</f>
        <v>Dec</v>
      </c>
      <c r="R381">
        <v>829</v>
      </c>
      <c r="S381" t="s">
        <v>1296</v>
      </c>
      <c r="T381" t="s">
        <v>90</v>
      </c>
      <c r="U381">
        <v>10024</v>
      </c>
      <c r="V381" s="1">
        <v>0.4</v>
      </c>
      <c r="W381">
        <v>-20</v>
      </c>
      <c r="X381">
        <v>2</v>
      </c>
      <c r="Y381">
        <v>53</v>
      </c>
      <c r="AD381"/>
    </row>
    <row r="382" spans="1:30" x14ac:dyDescent="0.25">
      <c r="A382" t="s">
        <v>40</v>
      </c>
      <c r="B382" s="2">
        <v>42731</v>
      </c>
      <c r="C382" s="35">
        <f>YEAR(Sales[[#This Row],[ShipDate]])</f>
        <v>2016</v>
      </c>
      <c r="D382" t="s">
        <v>36</v>
      </c>
      <c r="E382" t="s">
        <v>31</v>
      </c>
      <c r="F382" t="s">
        <v>52</v>
      </c>
      <c r="G382" t="s">
        <v>25</v>
      </c>
      <c r="H382" t="s">
        <v>146</v>
      </c>
      <c r="I382" t="s">
        <v>149</v>
      </c>
      <c r="J382" t="s">
        <v>13</v>
      </c>
      <c r="K382" t="s">
        <v>982</v>
      </c>
      <c r="L382" t="s">
        <v>92</v>
      </c>
      <c r="N382" t="str">
        <f>IF(ISBLANK(Sales[[#This Row],[return]]),"No",Sales[[#This Row],[return]])</f>
        <v>No</v>
      </c>
      <c r="O382" s="2">
        <v>42727</v>
      </c>
      <c r="P382" s="8" t="str">
        <f>TEXT(DAY(Sales[[#This Row],[OrderDate]]),"ddd")</f>
        <v>Mon</v>
      </c>
      <c r="Q382" s="8" t="str">
        <f>TEXT(MONTH(Sales[[#This Row],[ShipDate]])*29,"mmm")</f>
        <v>Dec</v>
      </c>
      <c r="R382">
        <v>298</v>
      </c>
      <c r="S382" t="s">
        <v>969</v>
      </c>
      <c r="T382" t="s">
        <v>90</v>
      </c>
      <c r="U382">
        <v>10024</v>
      </c>
      <c r="V382" s="1">
        <v>0</v>
      </c>
      <c r="W382">
        <v>16</v>
      </c>
      <c r="X382">
        <v>3</v>
      </c>
      <c r="Y382">
        <v>57</v>
      </c>
      <c r="AD382"/>
    </row>
    <row r="383" spans="1:30" x14ac:dyDescent="0.25">
      <c r="A383" t="s">
        <v>40</v>
      </c>
      <c r="B383" s="2">
        <v>42538</v>
      </c>
      <c r="C383" s="35">
        <f>YEAR(Sales[[#This Row],[ShipDate]])</f>
        <v>2016</v>
      </c>
      <c r="D383" t="s">
        <v>36</v>
      </c>
      <c r="E383" t="s">
        <v>31</v>
      </c>
      <c r="F383" t="s">
        <v>45</v>
      </c>
      <c r="G383" t="s">
        <v>25</v>
      </c>
      <c r="H383" t="s">
        <v>26</v>
      </c>
      <c r="I383" t="s">
        <v>32</v>
      </c>
      <c r="J383" t="s">
        <v>13</v>
      </c>
      <c r="K383" t="s">
        <v>2659</v>
      </c>
      <c r="L383" t="s">
        <v>30</v>
      </c>
      <c r="N383" t="str">
        <f>IF(ISBLANK(Sales[[#This Row],[return]]),"No",Sales[[#This Row],[return]])</f>
        <v>No</v>
      </c>
      <c r="O383" s="2">
        <v>42534</v>
      </c>
      <c r="P383" s="8" t="str">
        <f>TEXT(DAY(Sales[[#This Row],[OrderDate]]),"ddd")</f>
        <v>Fri</v>
      </c>
      <c r="Q383" s="8" t="str">
        <f>TEXT(MONTH(Sales[[#This Row],[ShipDate]])*29,"mmm")</f>
        <v>Jun</v>
      </c>
      <c r="R383">
        <v>1508</v>
      </c>
      <c r="S383" t="s">
        <v>1780</v>
      </c>
      <c r="T383" t="s">
        <v>28</v>
      </c>
      <c r="U383">
        <v>90032</v>
      </c>
      <c r="V383" s="1">
        <v>0</v>
      </c>
      <c r="W383">
        <v>5</v>
      </c>
      <c r="X383">
        <v>3</v>
      </c>
      <c r="Y383">
        <v>15</v>
      </c>
      <c r="AD383"/>
    </row>
    <row r="384" spans="1:30" x14ac:dyDescent="0.25">
      <c r="A384" t="s">
        <v>40</v>
      </c>
      <c r="B384" s="2">
        <v>42442</v>
      </c>
      <c r="C384" s="35">
        <f>YEAR(Sales[[#This Row],[ShipDate]])</f>
        <v>2016</v>
      </c>
      <c r="D384" t="s">
        <v>19</v>
      </c>
      <c r="E384" t="s">
        <v>31</v>
      </c>
      <c r="F384" t="s">
        <v>52</v>
      </c>
      <c r="G384" t="s">
        <v>25</v>
      </c>
      <c r="H384" t="s">
        <v>680</v>
      </c>
      <c r="I384" t="s">
        <v>20</v>
      </c>
      <c r="J384" t="s">
        <v>13</v>
      </c>
      <c r="K384" t="s">
        <v>2659</v>
      </c>
      <c r="L384" t="s">
        <v>17</v>
      </c>
      <c r="N384" t="str">
        <f>IF(ISBLANK(Sales[[#This Row],[return]]),"No",Sales[[#This Row],[return]])</f>
        <v>No</v>
      </c>
      <c r="O384" s="2">
        <v>42440</v>
      </c>
      <c r="P384" s="8" t="str">
        <f>TEXT(DAY(Sales[[#This Row],[OrderDate]]),"ddd")</f>
        <v>Wed</v>
      </c>
      <c r="Q384" s="8" t="str">
        <f>TEXT(MONTH(Sales[[#This Row],[ShipDate]])*29,"mmm")</f>
        <v>Mar</v>
      </c>
      <c r="R384">
        <v>654</v>
      </c>
      <c r="S384" t="s">
        <v>744</v>
      </c>
      <c r="T384" t="s">
        <v>15</v>
      </c>
      <c r="U384">
        <v>40475</v>
      </c>
      <c r="V384" s="1">
        <v>0</v>
      </c>
      <c r="W384">
        <v>38</v>
      </c>
      <c r="X384">
        <v>3</v>
      </c>
      <c r="Y384">
        <v>147</v>
      </c>
      <c r="AD384"/>
    </row>
    <row r="385" spans="1:30" x14ac:dyDescent="0.25">
      <c r="A385" t="s">
        <v>40</v>
      </c>
      <c r="B385" s="2">
        <v>42442</v>
      </c>
      <c r="C385" s="35">
        <f>YEAR(Sales[[#This Row],[ShipDate]])</f>
        <v>2016</v>
      </c>
      <c r="D385" t="s">
        <v>19</v>
      </c>
      <c r="E385" t="s">
        <v>31</v>
      </c>
      <c r="F385" t="s">
        <v>59</v>
      </c>
      <c r="G385" t="s">
        <v>25</v>
      </c>
      <c r="H385" t="s">
        <v>680</v>
      </c>
      <c r="I385" t="s">
        <v>20</v>
      </c>
      <c r="J385" t="s">
        <v>13</v>
      </c>
      <c r="K385" t="s">
        <v>2659</v>
      </c>
      <c r="L385" t="s">
        <v>17</v>
      </c>
      <c r="N385" t="str">
        <f>IF(ISBLANK(Sales[[#This Row],[return]]),"No",Sales[[#This Row],[return]])</f>
        <v>No</v>
      </c>
      <c r="O385" s="2">
        <v>42440</v>
      </c>
      <c r="P385" s="8" t="str">
        <f>TEXT(DAY(Sales[[#This Row],[OrderDate]]),"ddd")</f>
        <v>Wed</v>
      </c>
      <c r="Q385" s="8" t="str">
        <f>TEXT(MONTH(Sales[[#This Row],[ShipDate]])*29,"mmm")</f>
        <v>Mar</v>
      </c>
      <c r="R385">
        <v>1778</v>
      </c>
      <c r="S385" t="s">
        <v>2141</v>
      </c>
      <c r="T385" t="s">
        <v>15</v>
      </c>
      <c r="U385">
        <v>40475</v>
      </c>
      <c r="V385" s="1">
        <v>0</v>
      </c>
      <c r="W385">
        <v>7</v>
      </c>
      <c r="X385">
        <v>3</v>
      </c>
      <c r="Y385">
        <v>15</v>
      </c>
      <c r="AD385"/>
    </row>
    <row r="386" spans="1:30" x14ac:dyDescent="0.25">
      <c r="A386" t="s">
        <v>40</v>
      </c>
      <c r="B386" s="2">
        <v>42442</v>
      </c>
      <c r="C386" s="35">
        <f>YEAR(Sales[[#This Row],[ShipDate]])</f>
        <v>2016</v>
      </c>
      <c r="D386" t="s">
        <v>19</v>
      </c>
      <c r="E386" t="s">
        <v>31</v>
      </c>
      <c r="F386" t="s">
        <v>99</v>
      </c>
      <c r="G386" t="s">
        <v>46</v>
      </c>
      <c r="H386" t="s">
        <v>680</v>
      </c>
      <c r="I386" t="s">
        <v>20</v>
      </c>
      <c r="J386" t="s">
        <v>13</v>
      </c>
      <c r="K386" t="s">
        <v>2659</v>
      </c>
      <c r="L386" t="s">
        <v>17</v>
      </c>
      <c r="N386" t="str">
        <f>IF(ISBLANK(Sales[[#This Row],[return]]),"No",Sales[[#This Row],[return]])</f>
        <v>No</v>
      </c>
      <c r="O386" s="2">
        <v>42440</v>
      </c>
      <c r="P386" s="8" t="str">
        <f>TEXT(DAY(Sales[[#This Row],[OrderDate]]),"ddd")</f>
        <v>Wed</v>
      </c>
      <c r="Q386" s="8" t="str">
        <f>TEXT(MONTH(Sales[[#This Row],[ShipDate]])*29,"mmm")</f>
        <v>Mar</v>
      </c>
      <c r="R386">
        <v>1066</v>
      </c>
      <c r="S386" t="s">
        <v>2464</v>
      </c>
      <c r="T386" t="s">
        <v>15</v>
      </c>
      <c r="U386">
        <v>40475</v>
      </c>
      <c r="V386" s="1">
        <v>0</v>
      </c>
      <c r="W386">
        <v>14</v>
      </c>
      <c r="X386">
        <v>2</v>
      </c>
      <c r="Y386">
        <v>33</v>
      </c>
      <c r="AD386"/>
    </row>
    <row r="387" spans="1:30" x14ac:dyDescent="0.25">
      <c r="A387" t="s">
        <v>40</v>
      </c>
      <c r="B387" s="2">
        <v>42442</v>
      </c>
      <c r="C387" s="35">
        <f>YEAR(Sales[[#This Row],[ShipDate]])</f>
        <v>2016</v>
      </c>
      <c r="D387" t="s">
        <v>19</v>
      </c>
      <c r="E387" t="s">
        <v>31</v>
      </c>
      <c r="F387" t="s">
        <v>48</v>
      </c>
      <c r="G387" t="s">
        <v>46</v>
      </c>
      <c r="H387" t="s">
        <v>680</v>
      </c>
      <c r="I387" t="s">
        <v>20</v>
      </c>
      <c r="J387" t="s">
        <v>13</v>
      </c>
      <c r="K387" t="s">
        <v>2659</v>
      </c>
      <c r="L387" t="s">
        <v>17</v>
      </c>
      <c r="N387" t="str">
        <f>IF(ISBLANK(Sales[[#This Row],[return]]),"No",Sales[[#This Row],[return]])</f>
        <v>No</v>
      </c>
      <c r="O387" s="2">
        <v>42440</v>
      </c>
      <c r="P387" s="8" t="str">
        <f>TEXT(DAY(Sales[[#This Row],[OrderDate]]),"ddd")</f>
        <v>Wed</v>
      </c>
      <c r="Q387" s="8" t="str">
        <f>TEXT(MONTH(Sales[[#This Row],[ShipDate]])*29,"mmm")</f>
        <v>Mar</v>
      </c>
      <c r="R387">
        <v>1249</v>
      </c>
      <c r="S387" t="s">
        <v>836</v>
      </c>
      <c r="T387" t="s">
        <v>15</v>
      </c>
      <c r="U387">
        <v>40475</v>
      </c>
      <c r="V387" s="1">
        <v>0</v>
      </c>
      <c r="W387">
        <v>165</v>
      </c>
      <c r="X387">
        <v>3</v>
      </c>
      <c r="Y387">
        <v>588</v>
      </c>
      <c r="AD387"/>
    </row>
    <row r="388" spans="1:30" x14ac:dyDescent="0.25">
      <c r="A388" t="s">
        <v>40</v>
      </c>
      <c r="B388" s="2">
        <v>42644</v>
      </c>
      <c r="C388" s="35">
        <f>YEAR(Sales[[#This Row],[ShipDate]])</f>
        <v>2016</v>
      </c>
      <c r="D388" t="s">
        <v>36</v>
      </c>
      <c r="E388" t="s">
        <v>18</v>
      </c>
      <c r="F388" t="s">
        <v>99</v>
      </c>
      <c r="G388" t="s">
        <v>46</v>
      </c>
      <c r="H388" t="s">
        <v>164</v>
      </c>
      <c r="I388" t="s">
        <v>120</v>
      </c>
      <c r="J388" t="s">
        <v>13</v>
      </c>
      <c r="K388" t="s">
        <v>1429</v>
      </c>
      <c r="L388" t="s">
        <v>68</v>
      </c>
      <c r="N388" t="str">
        <f>IF(ISBLANK(Sales[[#This Row],[return]]),"No",Sales[[#This Row],[return]])</f>
        <v>No</v>
      </c>
      <c r="O388" s="2">
        <v>42639</v>
      </c>
      <c r="P388" s="8" t="str">
        <f>TEXT(DAY(Sales[[#This Row],[OrderDate]]),"ddd")</f>
        <v>Thu</v>
      </c>
      <c r="Q388" s="8" t="str">
        <f>TEXT(MONTH(Sales[[#This Row],[ShipDate]])*29,"mmm")</f>
        <v>Oct</v>
      </c>
      <c r="R388">
        <v>1069</v>
      </c>
      <c r="S388" t="s">
        <v>2417</v>
      </c>
      <c r="T388" t="s">
        <v>66</v>
      </c>
      <c r="U388">
        <v>60623</v>
      </c>
      <c r="V388" s="1">
        <v>0.2</v>
      </c>
      <c r="W388">
        <v>38</v>
      </c>
      <c r="X388">
        <v>11</v>
      </c>
      <c r="Y388">
        <v>154</v>
      </c>
      <c r="AD388"/>
    </row>
    <row r="389" spans="1:30" x14ac:dyDescent="0.25">
      <c r="A389" t="s">
        <v>10</v>
      </c>
      <c r="B389" s="2">
        <v>42492</v>
      </c>
      <c r="C389" s="35">
        <f>YEAR(Sales[[#This Row],[ShipDate]])</f>
        <v>2016</v>
      </c>
      <c r="D389" t="s">
        <v>607</v>
      </c>
      <c r="E389" t="s">
        <v>18</v>
      </c>
      <c r="F389" t="s">
        <v>52</v>
      </c>
      <c r="G389" t="s">
        <v>25</v>
      </c>
      <c r="H389" t="s">
        <v>249</v>
      </c>
      <c r="I389" t="s">
        <v>252</v>
      </c>
      <c r="J389" t="s">
        <v>13</v>
      </c>
      <c r="K389" t="s">
        <v>918</v>
      </c>
      <c r="L389" t="s">
        <v>92</v>
      </c>
      <c r="N389" t="str">
        <f>IF(ISBLANK(Sales[[#This Row],[return]]),"No",Sales[[#This Row],[return]])</f>
        <v>No</v>
      </c>
      <c r="O389" s="2">
        <v>42492</v>
      </c>
      <c r="P389" s="8" t="str">
        <f>TEXT(DAY(Sales[[#This Row],[OrderDate]]),"ddd")</f>
        <v>Mon</v>
      </c>
      <c r="Q389" s="8" t="str">
        <f>TEXT(MONTH(Sales[[#This Row],[ShipDate]])*29,"mmm")</f>
        <v>May</v>
      </c>
      <c r="R389">
        <v>287</v>
      </c>
      <c r="S389" t="s">
        <v>1802</v>
      </c>
      <c r="T389" t="s">
        <v>90</v>
      </c>
      <c r="U389">
        <v>43229</v>
      </c>
      <c r="V389" s="1">
        <v>0.2</v>
      </c>
      <c r="W389">
        <v>2</v>
      </c>
      <c r="X389">
        <v>3</v>
      </c>
      <c r="Y389">
        <v>26</v>
      </c>
      <c r="AD389"/>
    </row>
    <row r="390" spans="1:30" x14ac:dyDescent="0.25">
      <c r="A390" t="s">
        <v>40</v>
      </c>
      <c r="B390" s="2">
        <v>42665</v>
      </c>
      <c r="C390" s="35">
        <f>YEAR(Sales[[#This Row],[ShipDate]])</f>
        <v>2016</v>
      </c>
      <c r="D390" t="s">
        <v>36</v>
      </c>
      <c r="E390" t="s">
        <v>31</v>
      </c>
      <c r="F390" t="s">
        <v>23</v>
      </c>
      <c r="G390" t="s">
        <v>11</v>
      </c>
      <c r="H390" t="s">
        <v>2722</v>
      </c>
      <c r="I390" t="s">
        <v>786</v>
      </c>
      <c r="J390" t="s">
        <v>13</v>
      </c>
      <c r="K390" t="s">
        <v>2630</v>
      </c>
      <c r="L390" t="s">
        <v>17</v>
      </c>
      <c r="N390" t="str">
        <f>IF(ISBLANK(Sales[[#This Row],[return]]),"No",Sales[[#This Row],[return]])</f>
        <v>No</v>
      </c>
      <c r="O390" s="2">
        <v>42661</v>
      </c>
      <c r="P390" s="8" t="str">
        <f>TEXT(DAY(Sales[[#This Row],[OrderDate]]),"ddd")</f>
        <v>Wed</v>
      </c>
      <c r="Q390" s="8" t="str">
        <f>TEXT(MONTH(Sales[[#This Row],[ShipDate]])*29,"mmm")</f>
        <v>Oct</v>
      </c>
      <c r="R390">
        <v>1213</v>
      </c>
      <c r="S390" t="s">
        <v>1300</v>
      </c>
      <c r="T390" t="s">
        <v>15</v>
      </c>
      <c r="U390">
        <v>71854</v>
      </c>
      <c r="V390" s="1">
        <v>0</v>
      </c>
      <c r="W390">
        <v>145</v>
      </c>
      <c r="X390">
        <v>6</v>
      </c>
      <c r="Y390">
        <v>605</v>
      </c>
      <c r="AD390"/>
    </row>
    <row r="391" spans="1:30" x14ac:dyDescent="0.25">
      <c r="A391" t="s">
        <v>40</v>
      </c>
      <c r="B391" s="2">
        <v>42643</v>
      </c>
      <c r="C391" s="35">
        <f>YEAR(Sales[[#This Row],[ShipDate]])</f>
        <v>2016</v>
      </c>
      <c r="D391" t="s">
        <v>36</v>
      </c>
      <c r="E391" t="s">
        <v>69</v>
      </c>
      <c r="F391" t="s">
        <v>59</v>
      </c>
      <c r="G391" t="s">
        <v>25</v>
      </c>
      <c r="H391" t="s">
        <v>1176</v>
      </c>
      <c r="I391" t="s">
        <v>252</v>
      </c>
      <c r="J391" t="s">
        <v>13</v>
      </c>
      <c r="K391" t="s">
        <v>2949</v>
      </c>
      <c r="L391" t="s">
        <v>92</v>
      </c>
      <c r="N391" t="str">
        <f>IF(ISBLANK(Sales[[#This Row],[return]]),"No",Sales[[#This Row],[return]])</f>
        <v>No</v>
      </c>
      <c r="O391" s="2">
        <v>42639</v>
      </c>
      <c r="P391" s="8" t="str">
        <f>TEXT(DAY(Sales[[#This Row],[OrderDate]]),"ddd")</f>
        <v>Thu</v>
      </c>
      <c r="Q391" s="8" t="str">
        <f>TEXT(MONTH(Sales[[#This Row],[ShipDate]])*29,"mmm")</f>
        <v>Sep</v>
      </c>
      <c r="R391">
        <v>1087</v>
      </c>
      <c r="S391" t="s">
        <v>3254</v>
      </c>
      <c r="T391" t="s">
        <v>90</v>
      </c>
      <c r="U391">
        <v>43130</v>
      </c>
      <c r="V391" s="1">
        <v>0.2</v>
      </c>
      <c r="W391">
        <v>11</v>
      </c>
      <c r="X391">
        <v>4</v>
      </c>
      <c r="Y391">
        <v>33</v>
      </c>
      <c r="AD391"/>
    </row>
    <row r="392" spans="1:30" x14ac:dyDescent="0.25">
      <c r="A392" t="s">
        <v>40</v>
      </c>
      <c r="B392" s="2">
        <v>42643</v>
      </c>
      <c r="C392" s="35">
        <f>YEAR(Sales[[#This Row],[ShipDate]])</f>
        <v>2016</v>
      </c>
      <c r="D392" t="s">
        <v>36</v>
      </c>
      <c r="E392" t="s">
        <v>69</v>
      </c>
      <c r="F392" t="s">
        <v>52</v>
      </c>
      <c r="G392" t="s">
        <v>25</v>
      </c>
      <c r="H392" t="s">
        <v>1176</v>
      </c>
      <c r="I392" t="s">
        <v>252</v>
      </c>
      <c r="J392" t="s">
        <v>13</v>
      </c>
      <c r="K392" t="s">
        <v>2949</v>
      </c>
      <c r="L392" t="s">
        <v>92</v>
      </c>
      <c r="N392" t="str">
        <f>IF(ISBLANK(Sales[[#This Row],[return]]),"No",Sales[[#This Row],[return]])</f>
        <v>No</v>
      </c>
      <c r="O392" s="2">
        <v>42639</v>
      </c>
      <c r="P392" s="8" t="str">
        <f>TEXT(DAY(Sales[[#This Row],[OrderDate]]),"ddd")</f>
        <v>Thu</v>
      </c>
      <c r="Q392" s="8" t="str">
        <f>TEXT(MONTH(Sales[[#This Row],[ShipDate]])*29,"mmm")</f>
        <v>Sep</v>
      </c>
      <c r="R392">
        <v>856</v>
      </c>
      <c r="S392" t="s">
        <v>1672</v>
      </c>
      <c r="T392" t="s">
        <v>90</v>
      </c>
      <c r="U392">
        <v>43130</v>
      </c>
      <c r="V392" s="1">
        <v>0.2</v>
      </c>
      <c r="W392">
        <v>1</v>
      </c>
      <c r="X392">
        <v>6</v>
      </c>
      <c r="Y392">
        <v>17</v>
      </c>
      <c r="AD392"/>
    </row>
    <row r="393" spans="1:30" x14ac:dyDescent="0.25">
      <c r="A393" t="s">
        <v>40</v>
      </c>
      <c r="B393" s="2">
        <v>42643</v>
      </c>
      <c r="C393" s="35">
        <f>YEAR(Sales[[#This Row],[ShipDate]])</f>
        <v>2016</v>
      </c>
      <c r="D393" t="s">
        <v>36</v>
      </c>
      <c r="E393" t="s">
        <v>69</v>
      </c>
      <c r="F393" t="s">
        <v>99</v>
      </c>
      <c r="G393" t="s">
        <v>46</v>
      </c>
      <c r="H393" t="s">
        <v>1176</v>
      </c>
      <c r="I393" t="s">
        <v>252</v>
      </c>
      <c r="J393" t="s">
        <v>13</v>
      </c>
      <c r="K393" t="s">
        <v>2949</v>
      </c>
      <c r="L393" t="s">
        <v>92</v>
      </c>
      <c r="N393" t="str">
        <f>IF(ISBLANK(Sales[[#This Row],[return]]),"No",Sales[[#This Row],[return]])</f>
        <v>No</v>
      </c>
      <c r="O393" s="2">
        <v>42639</v>
      </c>
      <c r="P393" s="8" t="str">
        <f>TEXT(DAY(Sales[[#This Row],[OrderDate]]),"ddd")</f>
        <v>Thu</v>
      </c>
      <c r="Q393" s="8" t="str">
        <f>TEXT(MONTH(Sales[[#This Row],[ShipDate]])*29,"mmm")</f>
        <v>Sep</v>
      </c>
      <c r="R393">
        <v>1065</v>
      </c>
      <c r="S393" t="s">
        <v>2526</v>
      </c>
      <c r="T393" t="s">
        <v>90</v>
      </c>
      <c r="U393">
        <v>43130</v>
      </c>
      <c r="V393" s="1">
        <v>0.2</v>
      </c>
      <c r="W393">
        <v>0</v>
      </c>
      <c r="X393">
        <v>2</v>
      </c>
      <c r="Y393">
        <v>3</v>
      </c>
      <c r="AD393"/>
    </row>
    <row r="394" spans="1:30" x14ac:dyDescent="0.25">
      <c r="A394" t="s">
        <v>24</v>
      </c>
      <c r="B394" s="2">
        <v>42402</v>
      </c>
      <c r="C394" s="35">
        <f>YEAR(Sales[[#This Row],[ShipDate]])</f>
        <v>2016</v>
      </c>
      <c r="D394" t="s">
        <v>113</v>
      </c>
      <c r="E394" t="s">
        <v>18</v>
      </c>
      <c r="F394" t="s">
        <v>21</v>
      </c>
      <c r="G394" t="s">
        <v>11</v>
      </c>
      <c r="H394" t="s">
        <v>958</v>
      </c>
      <c r="I394" t="s">
        <v>32</v>
      </c>
      <c r="J394" t="s">
        <v>13</v>
      </c>
      <c r="K394" t="s">
        <v>1228</v>
      </c>
      <c r="L394" t="s">
        <v>30</v>
      </c>
      <c r="N394" t="str">
        <f>IF(ISBLANK(Sales[[#This Row],[return]]),"No",Sales[[#This Row],[return]])</f>
        <v>No</v>
      </c>
      <c r="O394" s="2">
        <v>42400</v>
      </c>
      <c r="P394" s="8" t="str">
        <f>TEXT(DAY(Sales[[#This Row],[OrderDate]]),"ddd")</f>
        <v>Tue</v>
      </c>
      <c r="Q394" s="8" t="str">
        <f>TEXT(MONTH(Sales[[#This Row],[ShipDate]])*29,"mmm")</f>
        <v>Feb</v>
      </c>
      <c r="R394">
        <v>1432</v>
      </c>
      <c r="S394" t="s">
        <v>1093</v>
      </c>
      <c r="T394" t="s">
        <v>28</v>
      </c>
      <c r="U394">
        <v>92691</v>
      </c>
      <c r="V394" s="1">
        <v>0.15</v>
      </c>
      <c r="W394">
        <v>3</v>
      </c>
      <c r="X394">
        <v>2</v>
      </c>
      <c r="Y394">
        <v>291</v>
      </c>
      <c r="AD394"/>
    </row>
    <row r="395" spans="1:30" x14ac:dyDescent="0.25">
      <c r="A395" t="s">
        <v>40</v>
      </c>
      <c r="B395" s="2">
        <v>42609</v>
      </c>
      <c r="C395" s="35">
        <f>YEAR(Sales[[#This Row],[ShipDate]])</f>
        <v>2016</v>
      </c>
      <c r="D395" t="s">
        <v>19</v>
      </c>
      <c r="E395" t="s">
        <v>18</v>
      </c>
      <c r="F395" t="s">
        <v>150</v>
      </c>
      <c r="G395" t="s">
        <v>25</v>
      </c>
      <c r="H395" t="s">
        <v>249</v>
      </c>
      <c r="I395" t="s">
        <v>252</v>
      </c>
      <c r="J395" t="s">
        <v>13</v>
      </c>
      <c r="K395" t="s">
        <v>250</v>
      </c>
      <c r="L395" t="s">
        <v>92</v>
      </c>
      <c r="N395" t="str">
        <f>IF(ISBLANK(Sales[[#This Row],[return]]),"No",Sales[[#This Row],[return]])</f>
        <v>No</v>
      </c>
      <c r="O395" s="2">
        <v>42607</v>
      </c>
      <c r="P395" s="8" t="str">
        <f>TEXT(DAY(Sales[[#This Row],[OrderDate]]),"ddd")</f>
        <v>Wed</v>
      </c>
      <c r="Q395" s="8" t="str">
        <f>TEXT(MONTH(Sales[[#This Row],[ShipDate]])*29,"mmm")</f>
        <v>Aug</v>
      </c>
      <c r="R395">
        <v>1219</v>
      </c>
      <c r="S395" t="s">
        <v>251</v>
      </c>
      <c r="T395" t="s">
        <v>90</v>
      </c>
      <c r="U395">
        <v>43229</v>
      </c>
      <c r="V395" s="1">
        <v>0.2</v>
      </c>
      <c r="W395">
        <v>15</v>
      </c>
      <c r="X395">
        <v>14</v>
      </c>
      <c r="Y395">
        <v>40</v>
      </c>
      <c r="AD395"/>
    </row>
    <row r="396" spans="1:30" x14ac:dyDescent="0.25">
      <c r="A396" t="s">
        <v>40</v>
      </c>
      <c r="B396" s="2">
        <v>42609</v>
      </c>
      <c r="C396" s="35">
        <f>YEAR(Sales[[#This Row],[ShipDate]])</f>
        <v>2016</v>
      </c>
      <c r="D396" t="s">
        <v>19</v>
      </c>
      <c r="E396" t="s">
        <v>18</v>
      </c>
      <c r="F396" t="s">
        <v>104</v>
      </c>
      <c r="G396" t="s">
        <v>25</v>
      </c>
      <c r="H396" t="s">
        <v>249</v>
      </c>
      <c r="I396" t="s">
        <v>252</v>
      </c>
      <c r="J396" t="s">
        <v>13</v>
      </c>
      <c r="K396" t="s">
        <v>250</v>
      </c>
      <c r="L396" t="s">
        <v>92</v>
      </c>
      <c r="N396" t="str">
        <f>IF(ISBLANK(Sales[[#This Row],[return]]),"No",Sales[[#This Row],[return]])</f>
        <v>No</v>
      </c>
      <c r="O396" s="2">
        <v>42607</v>
      </c>
      <c r="P396" s="8" t="str">
        <f>TEXT(DAY(Sales[[#This Row],[OrderDate]]),"ddd")</f>
        <v>Wed</v>
      </c>
      <c r="Q396" s="8" t="str">
        <f>TEXT(MONTH(Sales[[#This Row],[ShipDate]])*29,"mmm")</f>
        <v>Aug</v>
      </c>
      <c r="R396">
        <v>1346</v>
      </c>
      <c r="S396" t="s">
        <v>253</v>
      </c>
      <c r="T396" t="s">
        <v>90</v>
      </c>
      <c r="U396">
        <v>43229</v>
      </c>
      <c r="V396" s="1">
        <v>0.2</v>
      </c>
      <c r="W396">
        <v>2</v>
      </c>
      <c r="X396">
        <v>2</v>
      </c>
      <c r="Y396">
        <v>5</v>
      </c>
      <c r="AD396"/>
    </row>
    <row r="397" spans="1:30" x14ac:dyDescent="0.25">
      <c r="A397" t="s">
        <v>40</v>
      </c>
      <c r="B397" s="2">
        <v>42609</v>
      </c>
      <c r="C397" s="35">
        <f>YEAR(Sales[[#This Row],[ShipDate]])</f>
        <v>2016</v>
      </c>
      <c r="D397" t="s">
        <v>19</v>
      </c>
      <c r="E397" t="s">
        <v>18</v>
      </c>
      <c r="F397" t="s">
        <v>59</v>
      </c>
      <c r="G397" t="s">
        <v>25</v>
      </c>
      <c r="H397" t="s">
        <v>249</v>
      </c>
      <c r="I397" t="s">
        <v>252</v>
      </c>
      <c r="J397" t="s">
        <v>13</v>
      </c>
      <c r="K397" t="s">
        <v>250</v>
      </c>
      <c r="L397" t="s">
        <v>92</v>
      </c>
      <c r="N397" t="str">
        <f>IF(ISBLANK(Sales[[#This Row],[return]]),"No",Sales[[#This Row],[return]])</f>
        <v>No</v>
      </c>
      <c r="O397" s="2">
        <v>42607</v>
      </c>
      <c r="P397" s="8" t="str">
        <f>TEXT(DAY(Sales[[#This Row],[OrderDate]]),"ddd")</f>
        <v>Wed</v>
      </c>
      <c r="Q397" s="8" t="str">
        <f>TEXT(MONTH(Sales[[#This Row],[ShipDate]])*29,"mmm")</f>
        <v>Aug</v>
      </c>
      <c r="R397">
        <v>1715</v>
      </c>
      <c r="S397" t="s">
        <v>254</v>
      </c>
      <c r="T397" t="s">
        <v>90</v>
      </c>
      <c r="U397">
        <v>43229</v>
      </c>
      <c r="V397" s="1">
        <v>0.2</v>
      </c>
      <c r="W397">
        <v>7</v>
      </c>
      <c r="X397">
        <v>3</v>
      </c>
      <c r="Y397">
        <v>24</v>
      </c>
      <c r="AD397"/>
    </row>
    <row r="398" spans="1:30" x14ac:dyDescent="0.25">
      <c r="A398" t="s">
        <v>40</v>
      </c>
      <c r="B398" s="2">
        <v>42609</v>
      </c>
      <c r="C398" s="35">
        <f>YEAR(Sales[[#This Row],[ShipDate]])</f>
        <v>2016</v>
      </c>
      <c r="D398" t="s">
        <v>19</v>
      </c>
      <c r="E398" t="s">
        <v>18</v>
      </c>
      <c r="F398" t="s">
        <v>104</v>
      </c>
      <c r="G398" t="s">
        <v>25</v>
      </c>
      <c r="H398" t="s">
        <v>249</v>
      </c>
      <c r="I398" t="s">
        <v>252</v>
      </c>
      <c r="J398" t="s">
        <v>13</v>
      </c>
      <c r="K398" t="s">
        <v>250</v>
      </c>
      <c r="L398" t="s">
        <v>92</v>
      </c>
      <c r="N398" t="str">
        <f>IF(ISBLANK(Sales[[#This Row],[return]]),"No",Sales[[#This Row],[return]])</f>
        <v>No</v>
      </c>
      <c r="O398" s="2">
        <v>42607</v>
      </c>
      <c r="P398" s="8" t="str">
        <f>TEXT(DAY(Sales[[#This Row],[OrderDate]]),"ddd")</f>
        <v>Wed</v>
      </c>
      <c r="Q398" s="8" t="str">
        <f>TEXT(MONTH(Sales[[#This Row],[ShipDate]])*29,"mmm")</f>
        <v>Aug</v>
      </c>
      <c r="R398">
        <v>1589</v>
      </c>
      <c r="S398" t="s">
        <v>255</v>
      </c>
      <c r="T398" t="s">
        <v>90</v>
      </c>
      <c r="U398">
        <v>43229</v>
      </c>
      <c r="V398" s="1">
        <v>0.2</v>
      </c>
      <c r="W398">
        <v>44</v>
      </c>
      <c r="X398">
        <v>6</v>
      </c>
      <c r="Y398">
        <v>130</v>
      </c>
      <c r="AD398"/>
    </row>
    <row r="399" spans="1:30" x14ac:dyDescent="0.25">
      <c r="A399" t="s">
        <v>24</v>
      </c>
      <c r="B399" s="2">
        <v>42699</v>
      </c>
      <c r="C399" s="35">
        <f>YEAR(Sales[[#This Row],[ShipDate]])</f>
        <v>2016</v>
      </c>
      <c r="D399" t="s">
        <v>36</v>
      </c>
      <c r="E399" t="s">
        <v>31</v>
      </c>
      <c r="F399" t="s">
        <v>50</v>
      </c>
      <c r="G399" t="s">
        <v>25</v>
      </c>
      <c r="H399" t="s">
        <v>164</v>
      </c>
      <c r="I399" t="s">
        <v>120</v>
      </c>
      <c r="J399" t="s">
        <v>13</v>
      </c>
      <c r="K399" t="s">
        <v>2609</v>
      </c>
      <c r="L399" t="s">
        <v>68</v>
      </c>
      <c r="N399" t="str">
        <f>IF(ISBLANK(Sales[[#This Row],[return]]),"No",Sales[[#This Row],[return]])</f>
        <v>No</v>
      </c>
      <c r="O399" s="2">
        <v>42692</v>
      </c>
      <c r="P399" s="8" t="str">
        <f>TEXT(DAY(Sales[[#This Row],[OrderDate]]),"ddd")</f>
        <v>Wed</v>
      </c>
      <c r="Q399" s="8" t="str">
        <f>TEXT(MONTH(Sales[[#This Row],[ShipDate]])*29,"mmm")</f>
        <v>Nov</v>
      </c>
      <c r="R399">
        <v>721</v>
      </c>
      <c r="S399" t="s">
        <v>880</v>
      </c>
      <c r="T399" t="s">
        <v>66</v>
      </c>
      <c r="U399">
        <v>60623</v>
      </c>
      <c r="V399" s="1">
        <v>0.8</v>
      </c>
      <c r="W399">
        <v>-24</v>
      </c>
      <c r="X399">
        <v>5</v>
      </c>
      <c r="Y399">
        <v>14</v>
      </c>
      <c r="AD399"/>
    </row>
    <row r="400" spans="1:30" x14ac:dyDescent="0.25">
      <c r="A400" t="s">
        <v>24</v>
      </c>
      <c r="B400" s="2">
        <v>42593</v>
      </c>
      <c r="C400" s="35">
        <f>YEAR(Sales[[#This Row],[ShipDate]])</f>
        <v>2016</v>
      </c>
      <c r="D400" t="s">
        <v>19</v>
      </c>
      <c r="E400" t="s">
        <v>18</v>
      </c>
      <c r="F400" t="s">
        <v>99</v>
      </c>
      <c r="G400" t="s">
        <v>46</v>
      </c>
      <c r="H400" t="s">
        <v>197</v>
      </c>
      <c r="I400" t="s">
        <v>199</v>
      </c>
      <c r="J400" t="s">
        <v>13</v>
      </c>
      <c r="K400" t="s">
        <v>1067</v>
      </c>
      <c r="L400" t="s">
        <v>17</v>
      </c>
      <c r="N400" t="str">
        <f>IF(ISBLANK(Sales[[#This Row],[return]]),"No",Sales[[#This Row],[return]])</f>
        <v>No</v>
      </c>
      <c r="O400" s="2">
        <v>42588</v>
      </c>
      <c r="P400" s="8" t="str">
        <f>TEXT(DAY(Sales[[#This Row],[OrderDate]]),"ddd")</f>
        <v>Fri</v>
      </c>
      <c r="Q400" s="8" t="str">
        <f>TEXT(MONTH(Sales[[#This Row],[ShipDate]])*29,"mmm")</f>
        <v>Aug</v>
      </c>
      <c r="R400">
        <v>1063</v>
      </c>
      <c r="S400" t="s">
        <v>2367</v>
      </c>
      <c r="T400" t="s">
        <v>15</v>
      </c>
      <c r="U400">
        <v>29203</v>
      </c>
      <c r="V400" s="1">
        <v>0</v>
      </c>
      <c r="W400">
        <v>23</v>
      </c>
      <c r="X400">
        <v>3</v>
      </c>
      <c r="Y400">
        <v>63</v>
      </c>
      <c r="AD400"/>
    </row>
    <row r="401" spans="1:30" x14ac:dyDescent="0.25">
      <c r="A401" t="s">
        <v>40</v>
      </c>
      <c r="B401" s="2">
        <v>42387</v>
      </c>
      <c r="C401" s="35">
        <f>YEAR(Sales[[#This Row],[ShipDate]])</f>
        <v>2016</v>
      </c>
      <c r="D401" t="s">
        <v>19</v>
      </c>
      <c r="E401" t="s">
        <v>18</v>
      </c>
      <c r="F401" t="s">
        <v>43</v>
      </c>
      <c r="G401" t="s">
        <v>11</v>
      </c>
      <c r="H401" t="s">
        <v>88</v>
      </c>
      <c r="I401" t="s">
        <v>93</v>
      </c>
      <c r="J401" t="s">
        <v>13</v>
      </c>
      <c r="K401" t="s">
        <v>459</v>
      </c>
      <c r="L401" t="s">
        <v>92</v>
      </c>
      <c r="N401" t="str">
        <f>IF(ISBLANK(Sales[[#This Row],[return]]),"No",Sales[[#This Row],[return]])</f>
        <v>No</v>
      </c>
      <c r="O401" s="2">
        <v>42385</v>
      </c>
      <c r="P401" s="8" t="str">
        <f>TEXT(DAY(Sales[[#This Row],[OrderDate]]),"ddd")</f>
        <v>Mon</v>
      </c>
      <c r="Q401" s="8" t="str">
        <f>TEXT(MONTH(Sales[[#This Row],[ShipDate]])*29,"mmm")</f>
        <v>Jan</v>
      </c>
      <c r="R401">
        <v>484</v>
      </c>
      <c r="S401" t="s">
        <v>1342</v>
      </c>
      <c r="T401" t="s">
        <v>90</v>
      </c>
      <c r="U401">
        <v>19134</v>
      </c>
      <c r="V401" s="1">
        <v>0.2</v>
      </c>
      <c r="W401">
        <v>29</v>
      </c>
      <c r="X401">
        <v>6</v>
      </c>
      <c r="Y401">
        <v>127</v>
      </c>
      <c r="AD401"/>
    </row>
    <row r="402" spans="1:30" x14ac:dyDescent="0.25">
      <c r="A402" t="s">
        <v>40</v>
      </c>
      <c r="B402" s="2">
        <v>42387</v>
      </c>
      <c r="C402" s="35">
        <f>YEAR(Sales[[#This Row],[ShipDate]])</f>
        <v>2016</v>
      </c>
      <c r="D402" t="s">
        <v>19</v>
      </c>
      <c r="E402" t="s">
        <v>18</v>
      </c>
      <c r="F402" t="s">
        <v>33</v>
      </c>
      <c r="G402" t="s">
        <v>25</v>
      </c>
      <c r="H402" t="s">
        <v>88</v>
      </c>
      <c r="I402" t="s">
        <v>93</v>
      </c>
      <c r="J402" t="s">
        <v>13</v>
      </c>
      <c r="K402" t="s">
        <v>459</v>
      </c>
      <c r="L402" t="s">
        <v>92</v>
      </c>
      <c r="N402" t="str">
        <f>IF(ISBLANK(Sales[[#This Row],[return]]),"No",Sales[[#This Row],[return]])</f>
        <v>No</v>
      </c>
      <c r="O402" s="2">
        <v>42385</v>
      </c>
      <c r="P402" s="8" t="str">
        <f>TEXT(DAY(Sales[[#This Row],[OrderDate]]),"ddd")</f>
        <v>Mon</v>
      </c>
      <c r="Q402" s="8" t="str">
        <f>TEXT(MONTH(Sales[[#This Row],[ShipDate]])*29,"mmm")</f>
        <v>Jan</v>
      </c>
      <c r="R402">
        <v>1365</v>
      </c>
      <c r="S402" t="s">
        <v>565</v>
      </c>
      <c r="T402" t="s">
        <v>90</v>
      </c>
      <c r="U402">
        <v>19134</v>
      </c>
      <c r="V402" s="1">
        <v>0.2</v>
      </c>
      <c r="W402">
        <v>10</v>
      </c>
      <c r="X402">
        <v>3</v>
      </c>
      <c r="Y402">
        <v>30</v>
      </c>
      <c r="AD402"/>
    </row>
    <row r="403" spans="1:30" x14ac:dyDescent="0.25">
      <c r="A403" t="s">
        <v>40</v>
      </c>
      <c r="B403" s="2">
        <v>42387</v>
      </c>
      <c r="C403" s="35">
        <f>YEAR(Sales[[#This Row],[ShipDate]])</f>
        <v>2016</v>
      </c>
      <c r="D403" t="s">
        <v>19</v>
      </c>
      <c r="E403" t="s">
        <v>18</v>
      </c>
      <c r="F403" t="s">
        <v>50</v>
      </c>
      <c r="G403" t="s">
        <v>25</v>
      </c>
      <c r="H403" t="s">
        <v>88</v>
      </c>
      <c r="I403" t="s">
        <v>93</v>
      </c>
      <c r="J403" t="s">
        <v>13</v>
      </c>
      <c r="K403" t="s">
        <v>459</v>
      </c>
      <c r="L403" t="s">
        <v>92</v>
      </c>
      <c r="N403" t="str">
        <f>IF(ISBLANK(Sales[[#This Row],[return]]),"No",Sales[[#This Row],[return]])</f>
        <v>No</v>
      </c>
      <c r="O403" s="2">
        <v>42385</v>
      </c>
      <c r="P403" s="8" t="str">
        <f>TEXT(DAY(Sales[[#This Row],[OrderDate]]),"ddd")</f>
        <v>Mon</v>
      </c>
      <c r="Q403" s="8" t="str">
        <f>TEXT(MONTH(Sales[[#This Row],[ShipDate]])*29,"mmm")</f>
        <v>Jan</v>
      </c>
      <c r="R403">
        <v>694</v>
      </c>
      <c r="S403" t="s">
        <v>1021</v>
      </c>
      <c r="T403" t="s">
        <v>90</v>
      </c>
      <c r="U403">
        <v>19134</v>
      </c>
      <c r="V403" s="1">
        <v>0.7</v>
      </c>
      <c r="W403">
        <v>-14</v>
      </c>
      <c r="X403">
        <v>2</v>
      </c>
      <c r="Y403">
        <v>19</v>
      </c>
      <c r="AD403"/>
    </row>
    <row r="404" spans="1:30" x14ac:dyDescent="0.25">
      <c r="A404" t="s">
        <v>40</v>
      </c>
      <c r="B404" s="2">
        <v>42387</v>
      </c>
      <c r="C404" s="35">
        <f>YEAR(Sales[[#This Row],[ShipDate]])</f>
        <v>2016</v>
      </c>
      <c r="D404" t="s">
        <v>19</v>
      </c>
      <c r="E404" t="s">
        <v>18</v>
      </c>
      <c r="F404" t="s">
        <v>48</v>
      </c>
      <c r="G404" t="s">
        <v>46</v>
      </c>
      <c r="H404" t="s">
        <v>88</v>
      </c>
      <c r="I404" t="s">
        <v>93</v>
      </c>
      <c r="J404" t="s">
        <v>13</v>
      </c>
      <c r="K404" t="s">
        <v>459</v>
      </c>
      <c r="L404" t="s">
        <v>92</v>
      </c>
      <c r="N404" t="str">
        <f>IF(ISBLANK(Sales[[#This Row],[return]]),"No",Sales[[#This Row],[return]])</f>
        <v>No</v>
      </c>
      <c r="O404" s="2">
        <v>42385</v>
      </c>
      <c r="P404" s="8" t="str">
        <f>TEXT(DAY(Sales[[#This Row],[OrderDate]]),"ddd")</f>
        <v>Mon</v>
      </c>
      <c r="Q404" s="8" t="str">
        <f>TEXT(MONTH(Sales[[#This Row],[ShipDate]])*29,"mmm")</f>
        <v>Jan</v>
      </c>
      <c r="R404">
        <v>157</v>
      </c>
      <c r="S404" t="s">
        <v>568</v>
      </c>
      <c r="T404" t="s">
        <v>90</v>
      </c>
      <c r="U404">
        <v>19134</v>
      </c>
      <c r="V404" s="1">
        <v>0.4</v>
      </c>
      <c r="W404">
        <v>-31</v>
      </c>
      <c r="X404">
        <v>3</v>
      </c>
      <c r="Y404">
        <v>124</v>
      </c>
      <c r="AD404"/>
    </row>
    <row r="405" spans="1:30" x14ac:dyDescent="0.25">
      <c r="A405" t="s">
        <v>40</v>
      </c>
      <c r="B405" s="2">
        <v>42535</v>
      </c>
      <c r="C405" s="35">
        <f>YEAR(Sales[[#This Row],[ShipDate]])</f>
        <v>2016</v>
      </c>
      <c r="D405" t="s">
        <v>36</v>
      </c>
      <c r="E405" t="s">
        <v>18</v>
      </c>
      <c r="F405" t="s">
        <v>43</v>
      </c>
      <c r="G405" t="s">
        <v>11</v>
      </c>
      <c r="H405" t="s">
        <v>26</v>
      </c>
      <c r="I405" t="s">
        <v>32</v>
      </c>
      <c r="J405" t="s">
        <v>13</v>
      </c>
      <c r="K405" t="s">
        <v>41</v>
      </c>
      <c r="L405" t="s">
        <v>30</v>
      </c>
      <c r="N405" t="str">
        <f>IF(ISBLANK(Sales[[#This Row],[return]]),"No",Sales[[#This Row],[return]])</f>
        <v>No</v>
      </c>
      <c r="O405" s="2">
        <v>42530</v>
      </c>
      <c r="P405" s="8" t="str">
        <f>TEXT(DAY(Sales[[#This Row],[OrderDate]]),"ddd")</f>
        <v>Mon</v>
      </c>
      <c r="Q405" s="8" t="str">
        <f>TEXT(MONTH(Sales[[#This Row],[ShipDate]])*29,"mmm")</f>
        <v>Jun</v>
      </c>
      <c r="R405">
        <v>570</v>
      </c>
      <c r="S405" t="s">
        <v>42</v>
      </c>
      <c r="T405" t="s">
        <v>28</v>
      </c>
      <c r="U405">
        <v>90032</v>
      </c>
      <c r="V405" s="1">
        <v>0</v>
      </c>
      <c r="W405">
        <v>14</v>
      </c>
      <c r="X405">
        <v>7</v>
      </c>
      <c r="Y405">
        <v>49</v>
      </c>
      <c r="AD405"/>
    </row>
    <row r="406" spans="1:30" x14ac:dyDescent="0.25">
      <c r="A406" t="s">
        <v>40</v>
      </c>
      <c r="B406" s="2">
        <v>42535</v>
      </c>
      <c r="C406" s="35">
        <f>YEAR(Sales[[#This Row],[ShipDate]])</f>
        <v>2016</v>
      </c>
      <c r="D406" t="s">
        <v>36</v>
      </c>
      <c r="E406" t="s">
        <v>18</v>
      </c>
      <c r="F406" t="s">
        <v>45</v>
      </c>
      <c r="G406" t="s">
        <v>25</v>
      </c>
      <c r="H406" t="s">
        <v>26</v>
      </c>
      <c r="I406" t="s">
        <v>32</v>
      </c>
      <c r="J406" t="s">
        <v>13</v>
      </c>
      <c r="K406" t="s">
        <v>41</v>
      </c>
      <c r="L406" t="s">
        <v>30</v>
      </c>
      <c r="N406" t="str">
        <f>IF(ISBLANK(Sales[[#This Row],[return]]),"No",Sales[[#This Row],[return]])</f>
        <v>No</v>
      </c>
      <c r="O406" s="2">
        <v>42530</v>
      </c>
      <c r="P406" s="8" t="str">
        <f>TEXT(DAY(Sales[[#This Row],[OrderDate]]),"ddd")</f>
        <v>Mon</v>
      </c>
      <c r="Q406" s="8" t="str">
        <f>TEXT(MONTH(Sales[[#This Row],[ShipDate]])*29,"mmm")</f>
        <v>Jun</v>
      </c>
      <c r="R406">
        <v>1137</v>
      </c>
      <c r="S406" t="s">
        <v>44</v>
      </c>
      <c r="T406" t="s">
        <v>28</v>
      </c>
      <c r="U406">
        <v>90032</v>
      </c>
      <c r="V406" s="1">
        <v>0</v>
      </c>
      <c r="W406">
        <v>2</v>
      </c>
      <c r="X406">
        <v>4</v>
      </c>
      <c r="Y406">
        <v>7</v>
      </c>
      <c r="AD406"/>
    </row>
    <row r="407" spans="1:30" x14ac:dyDescent="0.25">
      <c r="A407" t="s">
        <v>40</v>
      </c>
      <c r="B407" s="2">
        <v>42535</v>
      </c>
      <c r="C407" s="35">
        <f>YEAR(Sales[[#This Row],[ShipDate]])</f>
        <v>2016</v>
      </c>
      <c r="D407" t="s">
        <v>36</v>
      </c>
      <c r="E407" t="s">
        <v>18</v>
      </c>
      <c r="F407" t="s">
        <v>48</v>
      </c>
      <c r="G407" t="s">
        <v>46</v>
      </c>
      <c r="H407" t="s">
        <v>26</v>
      </c>
      <c r="I407" t="s">
        <v>32</v>
      </c>
      <c r="J407" t="s">
        <v>13</v>
      </c>
      <c r="K407" t="s">
        <v>41</v>
      </c>
      <c r="L407" t="s">
        <v>30</v>
      </c>
      <c r="N407" t="str">
        <f>IF(ISBLANK(Sales[[#This Row],[return]]),"No",Sales[[#This Row],[return]])</f>
        <v>No</v>
      </c>
      <c r="O407" s="2">
        <v>42530</v>
      </c>
      <c r="P407" s="8" t="str">
        <f>TEXT(DAY(Sales[[#This Row],[OrderDate]]),"ddd")</f>
        <v>Mon</v>
      </c>
      <c r="Q407" s="8" t="str">
        <f>TEXT(MONTH(Sales[[#This Row],[ShipDate]])*29,"mmm")</f>
        <v>Jun</v>
      </c>
      <c r="R407">
        <v>1099</v>
      </c>
      <c r="S407" t="s">
        <v>47</v>
      </c>
      <c r="T407" t="s">
        <v>28</v>
      </c>
      <c r="U407">
        <v>90032</v>
      </c>
      <c r="V407" s="1">
        <v>0.2</v>
      </c>
      <c r="W407">
        <v>91</v>
      </c>
      <c r="X407">
        <v>6</v>
      </c>
      <c r="Y407">
        <v>907</v>
      </c>
      <c r="AD407"/>
    </row>
    <row r="408" spans="1:30" x14ac:dyDescent="0.25">
      <c r="A408" t="s">
        <v>40</v>
      </c>
      <c r="B408" s="2">
        <v>42535</v>
      </c>
      <c r="C408" s="35">
        <f>YEAR(Sales[[#This Row],[ShipDate]])</f>
        <v>2016</v>
      </c>
      <c r="D408" t="s">
        <v>36</v>
      </c>
      <c r="E408" t="s">
        <v>18</v>
      </c>
      <c r="F408" t="s">
        <v>50</v>
      </c>
      <c r="G408" t="s">
        <v>25</v>
      </c>
      <c r="H408" t="s">
        <v>26</v>
      </c>
      <c r="I408" t="s">
        <v>32</v>
      </c>
      <c r="J408" t="s">
        <v>13</v>
      </c>
      <c r="K408" t="s">
        <v>41</v>
      </c>
      <c r="L408" t="s">
        <v>30</v>
      </c>
      <c r="N408" t="str">
        <f>IF(ISBLANK(Sales[[#This Row],[return]]),"No",Sales[[#This Row],[return]])</f>
        <v>No</v>
      </c>
      <c r="O408" s="2">
        <v>42530</v>
      </c>
      <c r="P408" s="8" t="str">
        <f>TEXT(DAY(Sales[[#This Row],[OrderDate]]),"ddd")</f>
        <v>Mon</v>
      </c>
      <c r="Q408" s="8" t="str">
        <f>TEXT(MONTH(Sales[[#This Row],[ShipDate]])*29,"mmm")</f>
        <v>Jun</v>
      </c>
      <c r="R408">
        <v>535</v>
      </c>
      <c r="S408" t="s">
        <v>49</v>
      </c>
      <c r="T408" t="s">
        <v>28</v>
      </c>
      <c r="U408">
        <v>90032</v>
      </c>
      <c r="V408" s="1">
        <v>0.2</v>
      </c>
      <c r="W408">
        <v>6</v>
      </c>
      <c r="X408">
        <v>3</v>
      </c>
      <c r="Y408">
        <v>19</v>
      </c>
      <c r="AD408"/>
    </row>
    <row r="409" spans="1:30" x14ac:dyDescent="0.25">
      <c r="A409" t="s">
        <v>40</v>
      </c>
      <c r="B409" s="2">
        <v>42535</v>
      </c>
      <c r="C409" s="35">
        <f>YEAR(Sales[[#This Row],[ShipDate]])</f>
        <v>2016</v>
      </c>
      <c r="D409" t="s">
        <v>36</v>
      </c>
      <c r="E409" t="s">
        <v>18</v>
      </c>
      <c r="F409" t="s">
        <v>52</v>
      </c>
      <c r="G409" t="s">
        <v>25</v>
      </c>
      <c r="H409" t="s">
        <v>26</v>
      </c>
      <c r="I409" t="s">
        <v>32</v>
      </c>
      <c r="J409" t="s">
        <v>13</v>
      </c>
      <c r="K409" t="s">
        <v>41</v>
      </c>
      <c r="L409" t="s">
        <v>30</v>
      </c>
      <c r="N409" t="str">
        <f>IF(ISBLANK(Sales[[#This Row],[return]]),"No",Sales[[#This Row],[return]])</f>
        <v>No</v>
      </c>
      <c r="O409" s="2">
        <v>42530</v>
      </c>
      <c r="P409" s="8" t="str">
        <f>TEXT(DAY(Sales[[#This Row],[OrderDate]]),"ddd")</f>
        <v>Mon</v>
      </c>
      <c r="Q409" s="8" t="str">
        <f>TEXT(MONTH(Sales[[#This Row],[ShipDate]])*29,"mmm")</f>
        <v>Jun</v>
      </c>
      <c r="R409">
        <v>295</v>
      </c>
      <c r="S409" t="s">
        <v>51</v>
      </c>
      <c r="T409" t="s">
        <v>28</v>
      </c>
      <c r="U409">
        <v>90032</v>
      </c>
      <c r="V409" s="1">
        <v>0</v>
      </c>
      <c r="W409">
        <v>34</v>
      </c>
      <c r="X409">
        <v>5</v>
      </c>
      <c r="Y409">
        <v>115</v>
      </c>
      <c r="AD409"/>
    </row>
    <row r="410" spans="1:30" x14ac:dyDescent="0.25">
      <c r="A410" t="s">
        <v>40</v>
      </c>
      <c r="B410" s="2">
        <v>42535</v>
      </c>
      <c r="C410" s="35">
        <f>YEAR(Sales[[#This Row],[ShipDate]])</f>
        <v>2016</v>
      </c>
      <c r="D410" t="s">
        <v>36</v>
      </c>
      <c r="E410" t="s">
        <v>18</v>
      </c>
      <c r="F410" t="s">
        <v>38</v>
      </c>
      <c r="G410" t="s">
        <v>11</v>
      </c>
      <c r="H410" t="s">
        <v>26</v>
      </c>
      <c r="I410" t="s">
        <v>32</v>
      </c>
      <c r="J410" t="s">
        <v>13</v>
      </c>
      <c r="K410" t="s">
        <v>41</v>
      </c>
      <c r="L410" t="s">
        <v>30</v>
      </c>
      <c r="N410" t="str">
        <f>IF(ISBLANK(Sales[[#This Row],[return]]),"No",Sales[[#This Row],[return]])</f>
        <v>No</v>
      </c>
      <c r="O410" s="2">
        <v>42530</v>
      </c>
      <c r="P410" s="8" t="str">
        <f>TEXT(DAY(Sales[[#This Row],[OrderDate]]),"ddd")</f>
        <v>Mon</v>
      </c>
      <c r="Q410" s="8" t="str">
        <f>TEXT(MONTH(Sales[[#This Row],[ShipDate]])*29,"mmm")</f>
        <v>Jun</v>
      </c>
      <c r="R410">
        <v>428</v>
      </c>
      <c r="S410" t="s">
        <v>53</v>
      </c>
      <c r="T410" t="s">
        <v>28</v>
      </c>
      <c r="U410">
        <v>90032</v>
      </c>
      <c r="V410" s="1">
        <v>0.2</v>
      </c>
      <c r="W410">
        <v>85</v>
      </c>
      <c r="X410">
        <v>9</v>
      </c>
      <c r="Y410">
        <v>1706</v>
      </c>
      <c r="AD410"/>
    </row>
    <row r="411" spans="1:30" x14ac:dyDescent="0.25">
      <c r="A411" t="s">
        <v>40</v>
      </c>
      <c r="B411" s="2">
        <v>42535</v>
      </c>
      <c r="C411" s="35">
        <f>YEAR(Sales[[#This Row],[ShipDate]])</f>
        <v>2016</v>
      </c>
      <c r="D411" t="s">
        <v>36</v>
      </c>
      <c r="E411" t="s">
        <v>18</v>
      </c>
      <c r="F411" t="s">
        <v>48</v>
      </c>
      <c r="G411" t="s">
        <v>46</v>
      </c>
      <c r="H411" t="s">
        <v>26</v>
      </c>
      <c r="I411" t="s">
        <v>32</v>
      </c>
      <c r="J411" t="s">
        <v>13</v>
      </c>
      <c r="K411" t="s">
        <v>41</v>
      </c>
      <c r="L411" t="s">
        <v>30</v>
      </c>
      <c r="N411" t="str">
        <f>IF(ISBLANK(Sales[[#This Row],[return]]),"No",Sales[[#This Row],[return]])</f>
        <v>No</v>
      </c>
      <c r="O411" s="2">
        <v>42530</v>
      </c>
      <c r="P411" s="8" t="str">
        <f>TEXT(DAY(Sales[[#This Row],[OrderDate]]),"ddd")</f>
        <v>Mon</v>
      </c>
      <c r="Q411" s="8" t="str">
        <f>TEXT(MONTH(Sales[[#This Row],[ShipDate]])*29,"mmm")</f>
        <v>Jun</v>
      </c>
      <c r="R411">
        <v>972</v>
      </c>
      <c r="S411" t="s">
        <v>54</v>
      </c>
      <c r="T411" t="s">
        <v>28</v>
      </c>
      <c r="U411">
        <v>90032</v>
      </c>
      <c r="V411" s="1">
        <v>0.2</v>
      </c>
      <c r="W411">
        <v>68</v>
      </c>
      <c r="X411">
        <v>4</v>
      </c>
      <c r="Y411">
        <v>911</v>
      </c>
      <c r="AD411"/>
    </row>
    <row r="412" spans="1:30" x14ac:dyDescent="0.25">
      <c r="A412" t="s">
        <v>40</v>
      </c>
      <c r="B412" s="2">
        <v>42680</v>
      </c>
      <c r="C412" s="35">
        <f>YEAR(Sales[[#This Row],[ShipDate]])</f>
        <v>2016</v>
      </c>
      <c r="D412" t="s">
        <v>36</v>
      </c>
      <c r="E412" t="s">
        <v>18</v>
      </c>
      <c r="F412" t="s">
        <v>39</v>
      </c>
      <c r="G412" t="s">
        <v>25</v>
      </c>
      <c r="H412" t="s">
        <v>79</v>
      </c>
      <c r="I412" t="s">
        <v>32</v>
      </c>
      <c r="J412" t="s">
        <v>13</v>
      </c>
      <c r="K412" t="s">
        <v>532</v>
      </c>
      <c r="L412" t="s">
        <v>30</v>
      </c>
      <c r="N412" t="str">
        <f>IF(ISBLANK(Sales[[#This Row],[return]]),"No",Sales[[#This Row],[return]])</f>
        <v>No</v>
      </c>
      <c r="O412" s="2">
        <v>42676</v>
      </c>
      <c r="P412" s="8" t="str">
        <f>TEXT(DAY(Sales[[#This Row],[OrderDate]]),"ddd")</f>
        <v>Mon</v>
      </c>
      <c r="Q412" s="8" t="str">
        <f>TEXT(MONTH(Sales[[#This Row],[ShipDate]])*29,"mmm")</f>
        <v>Nov</v>
      </c>
      <c r="R412">
        <v>100</v>
      </c>
      <c r="S412" t="s">
        <v>487</v>
      </c>
      <c r="T412" t="s">
        <v>28</v>
      </c>
      <c r="U412">
        <v>94122</v>
      </c>
      <c r="V412" s="1">
        <v>0</v>
      </c>
      <c r="W412">
        <v>105</v>
      </c>
      <c r="X412">
        <v>2</v>
      </c>
      <c r="Y412">
        <v>363</v>
      </c>
      <c r="AD412"/>
    </row>
    <row r="413" spans="1:30" x14ac:dyDescent="0.25">
      <c r="A413" t="s">
        <v>40</v>
      </c>
      <c r="B413" s="2">
        <v>42680</v>
      </c>
      <c r="C413" s="35">
        <f>YEAR(Sales[[#This Row],[ShipDate]])</f>
        <v>2016</v>
      </c>
      <c r="D413" t="s">
        <v>36</v>
      </c>
      <c r="E413" t="s">
        <v>18</v>
      </c>
      <c r="F413" t="s">
        <v>48</v>
      </c>
      <c r="G413" t="s">
        <v>46</v>
      </c>
      <c r="H413" t="s">
        <v>79</v>
      </c>
      <c r="I413" t="s">
        <v>32</v>
      </c>
      <c r="J413" t="s">
        <v>13</v>
      </c>
      <c r="K413" t="s">
        <v>532</v>
      </c>
      <c r="L413" t="s">
        <v>30</v>
      </c>
      <c r="N413" t="str">
        <f>IF(ISBLANK(Sales[[#This Row],[return]]),"No",Sales[[#This Row],[return]])</f>
        <v>No</v>
      </c>
      <c r="O413" s="2">
        <v>42676</v>
      </c>
      <c r="P413" s="8" t="str">
        <f>TEXT(DAY(Sales[[#This Row],[OrderDate]]),"ddd")</f>
        <v>Mon</v>
      </c>
      <c r="Q413" s="8" t="str">
        <f>TEXT(MONTH(Sales[[#This Row],[ShipDate]])*29,"mmm")</f>
        <v>Nov</v>
      </c>
      <c r="R413">
        <v>159</v>
      </c>
      <c r="S413" t="s">
        <v>2457</v>
      </c>
      <c r="T413" t="s">
        <v>28</v>
      </c>
      <c r="U413">
        <v>94122</v>
      </c>
      <c r="V413" s="1">
        <v>0.2</v>
      </c>
      <c r="W413">
        <v>5</v>
      </c>
      <c r="X413">
        <v>2</v>
      </c>
      <c r="Y413">
        <v>46</v>
      </c>
      <c r="AD413"/>
    </row>
    <row r="414" spans="1:30" x14ac:dyDescent="0.25">
      <c r="A414" t="s">
        <v>24</v>
      </c>
      <c r="B414" s="2">
        <v>42700</v>
      </c>
      <c r="C414" s="35">
        <f>YEAR(Sales[[#This Row],[ShipDate]])</f>
        <v>2016</v>
      </c>
      <c r="D414" t="s">
        <v>113</v>
      </c>
      <c r="E414" t="s">
        <v>18</v>
      </c>
      <c r="F414" t="s">
        <v>45</v>
      </c>
      <c r="G414" t="s">
        <v>25</v>
      </c>
      <c r="H414" t="s">
        <v>482</v>
      </c>
      <c r="I414" t="s">
        <v>252</v>
      </c>
      <c r="J414" t="s">
        <v>13</v>
      </c>
      <c r="K414" t="s">
        <v>637</v>
      </c>
      <c r="L414" t="s">
        <v>92</v>
      </c>
      <c r="N414" t="str">
        <f>IF(ISBLANK(Sales[[#This Row],[return]]),"No",Sales[[#This Row],[return]])</f>
        <v>No</v>
      </c>
      <c r="O414" s="2">
        <v>42698</v>
      </c>
      <c r="P414" s="8" t="str">
        <f>TEXT(DAY(Sales[[#This Row],[OrderDate]]),"ddd")</f>
        <v>Tue</v>
      </c>
      <c r="Q414" s="8" t="str">
        <f>TEXT(MONTH(Sales[[#This Row],[ShipDate]])*29,"mmm")</f>
        <v>Nov</v>
      </c>
      <c r="R414">
        <v>475</v>
      </c>
      <c r="S414" t="s">
        <v>638</v>
      </c>
      <c r="T414" t="s">
        <v>90</v>
      </c>
      <c r="U414">
        <v>45231</v>
      </c>
      <c r="V414" s="1">
        <v>0.2</v>
      </c>
      <c r="W414">
        <v>0</v>
      </c>
      <c r="X414">
        <v>1</v>
      </c>
      <c r="Y414">
        <v>3</v>
      </c>
      <c r="AD414"/>
    </row>
    <row r="415" spans="1:30" x14ac:dyDescent="0.25">
      <c r="A415" t="s">
        <v>40</v>
      </c>
      <c r="B415" s="2">
        <v>42570</v>
      </c>
      <c r="C415" s="35">
        <f>YEAR(Sales[[#This Row],[ShipDate]])</f>
        <v>2016</v>
      </c>
      <c r="D415" t="s">
        <v>36</v>
      </c>
      <c r="E415" t="s">
        <v>31</v>
      </c>
      <c r="F415" t="s">
        <v>150</v>
      </c>
      <c r="G415" t="s">
        <v>25</v>
      </c>
      <c r="H415" t="s">
        <v>2112</v>
      </c>
      <c r="I415" t="s">
        <v>1928</v>
      </c>
      <c r="J415" t="s">
        <v>13</v>
      </c>
      <c r="K415" t="s">
        <v>416</v>
      </c>
      <c r="L415" t="s">
        <v>68</v>
      </c>
      <c r="N415" t="str">
        <f>IF(ISBLANK(Sales[[#This Row],[return]]),"No",Sales[[#This Row],[return]])</f>
        <v>No</v>
      </c>
      <c r="O415" s="2">
        <v>42566</v>
      </c>
      <c r="P415" s="8" t="str">
        <f>TEXT(DAY(Sales[[#This Row],[OrderDate]]),"ddd")</f>
        <v>Sun</v>
      </c>
      <c r="Q415" s="8" t="str">
        <f>TEXT(MONTH(Sales[[#This Row],[ShipDate]])*29,"mmm")</f>
        <v>Jul</v>
      </c>
      <c r="R415">
        <v>110</v>
      </c>
      <c r="S415" t="s">
        <v>148</v>
      </c>
      <c r="T415" t="s">
        <v>66</v>
      </c>
      <c r="U415">
        <v>57103</v>
      </c>
      <c r="V415" s="1">
        <v>0</v>
      </c>
      <c r="W415">
        <v>3</v>
      </c>
      <c r="X415">
        <v>3</v>
      </c>
      <c r="Y415">
        <v>7</v>
      </c>
      <c r="AD415"/>
    </row>
    <row r="416" spans="1:30" x14ac:dyDescent="0.25">
      <c r="A416" t="s">
        <v>40</v>
      </c>
      <c r="B416" s="2">
        <v>42570</v>
      </c>
      <c r="C416" s="35">
        <f>YEAR(Sales[[#This Row],[ShipDate]])</f>
        <v>2016</v>
      </c>
      <c r="D416" t="s">
        <v>36</v>
      </c>
      <c r="E416" t="s">
        <v>31</v>
      </c>
      <c r="F416" t="s">
        <v>99</v>
      </c>
      <c r="G416" t="s">
        <v>46</v>
      </c>
      <c r="H416" t="s">
        <v>2112</v>
      </c>
      <c r="I416" t="s">
        <v>1928</v>
      </c>
      <c r="J416" t="s">
        <v>13</v>
      </c>
      <c r="K416" t="s">
        <v>416</v>
      </c>
      <c r="L416" t="s">
        <v>68</v>
      </c>
      <c r="N416" t="str">
        <f>IF(ISBLANK(Sales[[#This Row],[return]]),"No",Sales[[#This Row],[return]])</f>
        <v>No</v>
      </c>
      <c r="O416" s="2">
        <v>42566</v>
      </c>
      <c r="P416" s="8" t="str">
        <f>TEXT(DAY(Sales[[#This Row],[OrderDate]]),"ddd")</f>
        <v>Sun</v>
      </c>
      <c r="Q416" s="8" t="str">
        <f>TEXT(MONTH(Sales[[#This Row],[ShipDate]])*29,"mmm")</f>
        <v>Jul</v>
      </c>
      <c r="R416">
        <v>1059</v>
      </c>
      <c r="S416" t="s">
        <v>2549</v>
      </c>
      <c r="T416" t="s">
        <v>66</v>
      </c>
      <c r="U416">
        <v>57103</v>
      </c>
      <c r="V416" s="1">
        <v>0</v>
      </c>
      <c r="W416">
        <v>1</v>
      </c>
      <c r="X416">
        <v>3</v>
      </c>
      <c r="Y416">
        <v>3</v>
      </c>
      <c r="AD416"/>
    </row>
    <row r="417" spans="1:30" x14ac:dyDescent="0.25">
      <c r="A417" t="s">
        <v>10</v>
      </c>
      <c r="B417" s="2">
        <v>42583</v>
      </c>
      <c r="C417" s="35">
        <f>YEAR(Sales[[#This Row],[ShipDate]])</f>
        <v>2016</v>
      </c>
      <c r="D417" t="s">
        <v>36</v>
      </c>
      <c r="E417" t="s">
        <v>18</v>
      </c>
      <c r="F417" t="s">
        <v>23</v>
      </c>
      <c r="G417" t="s">
        <v>11</v>
      </c>
      <c r="H417" t="s">
        <v>797</v>
      </c>
      <c r="I417" t="s">
        <v>598</v>
      </c>
      <c r="J417" t="s">
        <v>13</v>
      </c>
      <c r="K417" t="s">
        <v>1157</v>
      </c>
      <c r="L417" t="s">
        <v>17</v>
      </c>
      <c r="N417" t="str">
        <f>IF(ISBLANK(Sales[[#This Row],[return]]),"No",Sales[[#This Row],[return]])</f>
        <v>No</v>
      </c>
      <c r="O417" s="2">
        <v>42577</v>
      </c>
      <c r="P417" s="8" t="str">
        <f>TEXT(DAY(Sales[[#This Row],[OrderDate]]),"ddd")</f>
        <v>Thu</v>
      </c>
      <c r="Q417" s="8" t="str">
        <f>TEXT(MONTH(Sales[[#This Row],[ShipDate]])*29,"mmm")</f>
        <v>Aug</v>
      </c>
      <c r="R417">
        <v>1089</v>
      </c>
      <c r="S417" t="s">
        <v>1241</v>
      </c>
      <c r="T417" t="s">
        <v>15</v>
      </c>
      <c r="U417">
        <v>30318</v>
      </c>
      <c r="V417" s="1">
        <v>0</v>
      </c>
      <c r="W417">
        <v>18</v>
      </c>
      <c r="X417">
        <v>2</v>
      </c>
      <c r="Y417">
        <v>68</v>
      </c>
      <c r="AD417"/>
    </row>
    <row r="418" spans="1:30" x14ac:dyDescent="0.25">
      <c r="A418" t="s">
        <v>10</v>
      </c>
      <c r="B418" s="2">
        <v>42583</v>
      </c>
      <c r="C418" s="35">
        <f>YEAR(Sales[[#This Row],[ShipDate]])</f>
        <v>2016</v>
      </c>
      <c r="D418" t="s">
        <v>36</v>
      </c>
      <c r="E418" t="s">
        <v>18</v>
      </c>
      <c r="F418" t="s">
        <v>43</v>
      </c>
      <c r="G418" t="s">
        <v>11</v>
      </c>
      <c r="H418" t="s">
        <v>797</v>
      </c>
      <c r="I418" t="s">
        <v>598</v>
      </c>
      <c r="J418" t="s">
        <v>13</v>
      </c>
      <c r="K418" t="s">
        <v>1157</v>
      </c>
      <c r="L418" t="s">
        <v>17</v>
      </c>
      <c r="N418" t="str">
        <f>IF(ISBLANK(Sales[[#This Row],[return]]),"No",Sales[[#This Row],[return]])</f>
        <v>No</v>
      </c>
      <c r="O418" s="2">
        <v>42577</v>
      </c>
      <c r="P418" s="8" t="str">
        <f>TEXT(DAY(Sales[[#This Row],[OrderDate]]),"ddd")</f>
        <v>Thu</v>
      </c>
      <c r="Q418" s="8" t="str">
        <f>TEXT(MONTH(Sales[[#This Row],[ShipDate]])*29,"mmm")</f>
        <v>Aug</v>
      </c>
      <c r="R418">
        <v>491</v>
      </c>
      <c r="S418" t="s">
        <v>1247</v>
      </c>
      <c r="T418" t="s">
        <v>15</v>
      </c>
      <c r="U418">
        <v>30318</v>
      </c>
      <c r="V418" s="1">
        <v>0</v>
      </c>
      <c r="W418">
        <v>9</v>
      </c>
      <c r="X418">
        <v>3</v>
      </c>
      <c r="Y418">
        <v>26</v>
      </c>
      <c r="AD418"/>
    </row>
    <row r="419" spans="1:30" x14ac:dyDescent="0.25">
      <c r="A419" t="s">
        <v>10</v>
      </c>
      <c r="B419" s="2">
        <v>42583</v>
      </c>
      <c r="C419" s="35">
        <f>YEAR(Sales[[#This Row],[ShipDate]])</f>
        <v>2016</v>
      </c>
      <c r="D419" t="s">
        <v>36</v>
      </c>
      <c r="E419" t="s">
        <v>18</v>
      </c>
      <c r="F419" t="s">
        <v>33</v>
      </c>
      <c r="G419" t="s">
        <v>25</v>
      </c>
      <c r="H419" t="s">
        <v>797</v>
      </c>
      <c r="I419" t="s">
        <v>598</v>
      </c>
      <c r="J419" t="s">
        <v>13</v>
      </c>
      <c r="K419" t="s">
        <v>1157</v>
      </c>
      <c r="L419" t="s">
        <v>17</v>
      </c>
      <c r="N419" t="str">
        <f>IF(ISBLANK(Sales[[#This Row],[return]]),"No",Sales[[#This Row],[return]])</f>
        <v>No</v>
      </c>
      <c r="O419" s="2">
        <v>42577</v>
      </c>
      <c r="P419" s="8" t="str">
        <f>TEXT(DAY(Sales[[#This Row],[OrderDate]]),"ddd")</f>
        <v>Thu</v>
      </c>
      <c r="Q419" s="8" t="str">
        <f>TEXT(MONTH(Sales[[#This Row],[ShipDate]])*29,"mmm")</f>
        <v>Aug</v>
      </c>
      <c r="R419">
        <v>193</v>
      </c>
      <c r="S419" t="s">
        <v>143</v>
      </c>
      <c r="T419" t="s">
        <v>15</v>
      </c>
      <c r="U419">
        <v>30318</v>
      </c>
      <c r="V419" s="1">
        <v>0</v>
      </c>
      <c r="W419">
        <v>77</v>
      </c>
      <c r="X419">
        <v>13</v>
      </c>
      <c r="Y419">
        <v>163</v>
      </c>
      <c r="AD419"/>
    </row>
    <row r="420" spans="1:30" x14ac:dyDescent="0.25">
      <c r="A420" t="s">
        <v>10</v>
      </c>
      <c r="B420" s="2">
        <v>42433</v>
      </c>
      <c r="C420" s="35">
        <f>YEAR(Sales[[#This Row],[ShipDate]])</f>
        <v>2016</v>
      </c>
      <c r="D420" t="s">
        <v>607</v>
      </c>
      <c r="E420" t="s">
        <v>18</v>
      </c>
      <c r="F420" t="s">
        <v>39</v>
      </c>
      <c r="G420" t="s">
        <v>25</v>
      </c>
      <c r="H420" t="s">
        <v>197</v>
      </c>
      <c r="I420" t="s">
        <v>199</v>
      </c>
      <c r="J420" t="s">
        <v>13</v>
      </c>
      <c r="K420" t="s">
        <v>246</v>
      </c>
      <c r="L420" t="s">
        <v>17</v>
      </c>
      <c r="N420" t="str">
        <f>IF(ISBLANK(Sales[[#This Row],[return]]),"No",Sales[[#This Row],[return]])</f>
        <v>No</v>
      </c>
      <c r="O420" s="2">
        <v>42433</v>
      </c>
      <c r="P420" s="8" t="str">
        <f>TEXT(DAY(Sales[[#This Row],[OrderDate]]),"ddd")</f>
        <v>Wed</v>
      </c>
      <c r="Q420" s="8" t="str">
        <f>TEXT(MONTH(Sales[[#This Row],[ShipDate]])*29,"mmm")</f>
        <v>Mar</v>
      </c>
      <c r="R420">
        <v>1444</v>
      </c>
      <c r="S420" t="s">
        <v>1885</v>
      </c>
      <c r="T420" t="s">
        <v>15</v>
      </c>
      <c r="U420">
        <v>29203</v>
      </c>
      <c r="V420" s="1">
        <v>0</v>
      </c>
      <c r="W420">
        <v>18</v>
      </c>
      <c r="X420">
        <v>5</v>
      </c>
      <c r="Y420">
        <v>355</v>
      </c>
      <c r="AD420"/>
    </row>
    <row r="421" spans="1:30" x14ac:dyDescent="0.25">
      <c r="A421" t="s">
        <v>24</v>
      </c>
      <c r="B421" s="2">
        <v>42630</v>
      </c>
      <c r="C421" s="35">
        <f>YEAR(Sales[[#This Row],[ShipDate]])</f>
        <v>2016</v>
      </c>
      <c r="D421" t="s">
        <v>19</v>
      </c>
      <c r="E421" t="s">
        <v>18</v>
      </c>
      <c r="F421" t="s">
        <v>23</v>
      </c>
      <c r="G421" t="s">
        <v>11</v>
      </c>
      <c r="H421" t="s">
        <v>146</v>
      </c>
      <c r="I421" t="s">
        <v>149</v>
      </c>
      <c r="J421" t="s">
        <v>13</v>
      </c>
      <c r="K421" t="s">
        <v>1126</v>
      </c>
      <c r="L421" t="s">
        <v>92</v>
      </c>
      <c r="N421" t="str">
        <f>IF(ISBLANK(Sales[[#This Row],[return]]),"No",Sales[[#This Row],[return]])</f>
        <v>No</v>
      </c>
      <c r="O421" s="2">
        <v>42625</v>
      </c>
      <c r="P421" s="8" t="str">
        <f>TEXT(DAY(Sales[[#This Row],[OrderDate]]),"ddd")</f>
        <v>Thu</v>
      </c>
      <c r="Q421" s="8" t="str">
        <f>TEXT(MONTH(Sales[[#This Row],[ShipDate]])*29,"mmm")</f>
        <v>Sep</v>
      </c>
      <c r="R421">
        <v>828</v>
      </c>
      <c r="S421" t="s">
        <v>858</v>
      </c>
      <c r="T421" t="s">
        <v>90</v>
      </c>
      <c r="U421">
        <v>10035</v>
      </c>
      <c r="V421" s="1">
        <v>0.1</v>
      </c>
      <c r="W421">
        <v>421</v>
      </c>
      <c r="X421">
        <v>6</v>
      </c>
      <c r="Y421">
        <v>3785</v>
      </c>
      <c r="AD421"/>
    </row>
    <row r="422" spans="1:30" x14ac:dyDescent="0.25">
      <c r="A422" t="s">
        <v>10</v>
      </c>
      <c r="B422" s="2">
        <v>42695</v>
      </c>
      <c r="C422" s="35">
        <f>YEAR(Sales[[#This Row],[ShipDate]])</f>
        <v>2016</v>
      </c>
      <c r="D422" t="s">
        <v>36</v>
      </c>
      <c r="E422" t="s">
        <v>18</v>
      </c>
      <c r="F422" t="s">
        <v>52</v>
      </c>
      <c r="G422" t="s">
        <v>25</v>
      </c>
      <c r="H422" t="s">
        <v>2026</v>
      </c>
      <c r="I422" t="s">
        <v>180</v>
      </c>
      <c r="J422" t="s">
        <v>13</v>
      </c>
      <c r="K422" t="s">
        <v>1588</v>
      </c>
      <c r="L422" t="s">
        <v>17</v>
      </c>
      <c r="N422" t="str">
        <f>IF(ISBLANK(Sales[[#This Row],[return]]),"No",Sales[[#This Row],[return]])</f>
        <v>No</v>
      </c>
      <c r="O422" s="2">
        <v>42689</v>
      </c>
      <c r="P422" s="8" t="str">
        <f>TEXT(DAY(Sales[[#This Row],[OrderDate]]),"ddd")</f>
        <v>Sun</v>
      </c>
      <c r="Q422" s="8" t="str">
        <f>TEXT(MONTH(Sales[[#This Row],[ShipDate]])*29,"mmm")</f>
        <v>Nov</v>
      </c>
      <c r="R422">
        <v>9</v>
      </c>
      <c r="S422" t="s">
        <v>3139</v>
      </c>
      <c r="T422" t="s">
        <v>15</v>
      </c>
      <c r="U422">
        <v>37604</v>
      </c>
      <c r="V422" s="1">
        <v>0.2</v>
      </c>
      <c r="W422">
        <v>29</v>
      </c>
      <c r="X422">
        <v>2</v>
      </c>
      <c r="Y422">
        <v>333</v>
      </c>
      <c r="AD422"/>
    </row>
    <row r="423" spans="1:30" x14ac:dyDescent="0.25">
      <c r="A423" t="s">
        <v>10</v>
      </c>
      <c r="B423" s="2">
        <v>42695</v>
      </c>
      <c r="C423" s="35">
        <f>YEAR(Sales[[#This Row],[ShipDate]])</f>
        <v>2016</v>
      </c>
      <c r="D423" t="s">
        <v>36</v>
      </c>
      <c r="E423" t="s">
        <v>18</v>
      </c>
      <c r="F423" t="s">
        <v>45</v>
      </c>
      <c r="G423" t="s">
        <v>25</v>
      </c>
      <c r="H423" t="s">
        <v>2026</v>
      </c>
      <c r="I423" t="s">
        <v>180</v>
      </c>
      <c r="J423" t="s">
        <v>13</v>
      </c>
      <c r="K423" t="s">
        <v>1588</v>
      </c>
      <c r="L423" t="s">
        <v>17</v>
      </c>
      <c r="N423" t="str">
        <f>IF(ISBLANK(Sales[[#This Row],[return]]),"No",Sales[[#This Row],[return]])</f>
        <v>No</v>
      </c>
      <c r="O423" s="2">
        <v>42689</v>
      </c>
      <c r="P423" s="8" t="str">
        <f>TEXT(DAY(Sales[[#This Row],[OrderDate]]),"ddd")</f>
        <v>Sun</v>
      </c>
      <c r="Q423" s="8" t="str">
        <f>TEXT(MONTH(Sales[[#This Row],[ShipDate]])*29,"mmm")</f>
        <v>Nov</v>
      </c>
      <c r="R423">
        <v>1124</v>
      </c>
      <c r="S423" t="s">
        <v>1790</v>
      </c>
      <c r="T423" t="s">
        <v>15</v>
      </c>
      <c r="U423">
        <v>37604</v>
      </c>
      <c r="V423" s="1">
        <v>0.2</v>
      </c>
      <c r="W423">
        <v>0</v>
      </c>
      <c r="X423">
        <v>3</v>
      </c>
      <c r="Y423">
        <v>4</v>
      </c>
      <c r="AD423"/>
    </row>
    <row r="424" spans="1:30" x14ac:dyDescent="0.25">
      <c r="A424" t="s">
        <v>10</v>
      </c>
      <c r="B424" s="2">
        <v>42695</v>
      </c>
      <c r="C424" s="35">
        <f>YEAR(Sales[[#This Row],[ShipDate]])</f>
        <v>2016</v>
      </c>
      <c r="D424" t="s">
        <v>36</v>
      </c>
      <c r="E424" t="s">
        <v>18</v>
      </c>
      <c r="F424" t="s">
        <v>59</v>
      </c>
      <c r="G424" t="s">
        <v>25</v>
      </c>
      <c r="H424" t="s">
        <v>2026</v>
      </c>
      <c r="I424" t="s">
        <v>180</v>
      </c>
      <c r="J424" t="s">
        <v>13</v>
      </c>
      <c r="K424" t="s">
        <v>1588</v>
      </c>
      <c r="L424" t="s">
        <v>17</v>
      </c>
      <c r="N424" t="str">
        <f>IF(ISBLANK(Sales[[#This Row],[return]]),"No",Sales[[#This Row],[return]])</f>
        <v>No</v>
      </c>
      <c r="O424" s="2">
        <v>42689</v>
      </c>
      <c r="P424" s="8" t="str">
        <f>TEXT(DAY(Sales[[#This Row],[OrderDate]]),"ddd")</f>
        <v>Sun</v>
      </c>
      <c r="Q424" s="8" t="str">
        <f>TEXT(MONTH(Sales[[#This Row],[ShipDate]])*29,"mmm")</f>
        <v>Nov</v>
      </c>
      <c r="R424">
        <v>1476</v>
      </c>
      <c r="S424" t="s">
        <v>993</v>
      </c>
      <c r="T424" t="s">
        <v>15</v>
      </c>
      <c r="U424">
        <v>37604</v>
      </c>
      <c r="V424" s="1">
        <v>0.2</v>
      </c>
      <c r="W424">
        <v>8</v>
      </c>
      <c r="X424">
        <v>4</v>
      </c>
      <c r="Y424">
        <v>25</v>
      </c>
      <c r="AD424"/>
    </row>
    <row r="425" spans="1:30" x14ac:dyDescent="0.25">
      <c r="A425" t="s">
        <v>10</v>
      </c>
      <c r="B425" s="2">
        <v>42724</v>
      </c>
      <c r="C425" s="35">
        <f>YEAR(Sales[[#This Row],[ShipDate]])</f>
        <v>2016</v>
      </c>
      <c r="D425" t="s">
        <v>36</v>
      </c>
      <c r="E425" t="s">
        <v>18</v>
      </c>
      <c r="F425" t="s">
        <v>23</v>
      </c>
      <c r="G425" t="s">
        <v>11</v>
      </c>
      <c r="H425" t="s">
        <v>1570</v>
      </c>
      <c r="I425" t="s">
        <v>37</v>
      </c>
      <c r="J425" t="s">
        <v>13</v>
      </c>
      <c r="K425" t="s">
        <v>1370</v>
      </c>
      <c r="L425" t="s">
        <v>17</v>
      </c>
      <c r="N425" t="str">
        <f>IF(ISBLANK(Sales[[#This Row],[return]]),"No",Sales[[#This Row],[return]])</f>
        <v>No</v>
      </c>
      <c r="O425" s="2">
        <v>42718</v>
      </c>
      <c r="P425" s="8" t="str">
        <f>TEXT(DAY(Sales[[#This Row],[OrderDate]]),"ddd")</f>
        <v>Sat</v>
      </c>
      <c r="Q425" s="8" t="str">
        <f>TEXT(MONTH(Sales[[#This Row],[ShipDate]])*29,"mmm")</f>
        <v>Dec</v>
      </c>
      <c r="R425">
        <v>908</v>
      </c>
      <c r="S425" t="s">
        <v>1521</v>
      </c>
      <c r="T425" t="s">
        <v>15</v>
      </c>
      <c r="U425">
        <v>32725</v>
      </c>
      <c r="V425" s="1">
        <v>0.2</v>
      </c>
      <c r="W425">
        <v>14</v>
      </c>
      <c r="X425">
        <v>4</v>
      </c>
      <c r="Y425">
        <v>186</v>
      </c>
      <c r="AD425"/>
    </row>
    <row r="426" spans="1:30" x14ac:dyDescent="0.25">
      <c r="A426" t="s">
        <v>24</v>
      </c>
      <c r="B426" s="2">
        <v>42500</v>
      </c>
      <c r="C426" s="35">
        <f>YEAR(Sales[[#This Row],[ShipDate]])</f>
        <v>2016</v>
      </c>
      <c r="D426" t="s">
        <v>113</v>
      </c>
      <c r="E426" t="s">
        <v>18</v>
      </c>
      <c r="F426" t="s">
        <v>574</v>
      </c>
      <c r="G426" t="s">
        <v>46</v>
      </c>
      <c r="H426" t="s">
        <v>88</v>
      </c>
      <c r="I426" t="s">
        <v>93</v>
      </c>
      <c r="J426" t="s">
        <v>13</v>
      </c>
      <c r="K426" t="s">
        <v>1315</v>
      </c>
      <c r="L426" t="s">
        <v>92</v>
      </c>
      <c r="N426" t="str">
        <f>IF(ISBLANK(Sales[[#This Row],[return]]),"No",Sales[[#This Row],[return]])</f>
        <v>No</v>
      </c>
      <c r="O426" s="2">
        <v>42498</v>
      </c>
      <c r="P426" s="8" t="str">
        <f>TEXT(DAY(Sales[[#This Row],[OrderDate]]),"ddd")</f>
        <v>Sun</v>
      </c>
      <c r="Q426" s="8" t="str">
        <f>TEXT(MONTH(Sales[[#This Row],[ShipDate]])*29,"mmm")</f>
        <v>May</v>
      </c>
      <c r="R426">
        <v>798</v>
      </c>
      <c r="S426" t="s">
        <v>573</v>
      </c>
      <c r="T426" t="s">
        <v>90</v>
      </c>
      <c r="U426">
        <v>19134</v>
      </c>
      <c r="V426" s="1">
        <v>0.4</v>
      </c>
      <c r="W426">
        <v>240</v>
      </c>
      <c r="X426">
        <v>5</v>
      </c>
      <c r="Y426">
        <v>1800</v>
      </c>
      <c r="AD426"/>
    </row>
    <row r="427" spans="1:30" x14ac:dyDescent="0.25">
      <c r="A427" t="s">
        <v>24</v>
      </c>
      <c r="B427" s="2">
        <v>42723</v>
      </c>
      <c r="C427" s="35">
        <f>YEAR(Sales[[#This Row],[ShipDate]])</f>
        <v>2016</v>
      </c>
      <c r="D427" t="s">
        <v>19</v>
      </c>
      <c r="E427" t="s">
        <v>18</v>
      </c>
      <c r="F427" t="s">
        <v>43</v>
      </c>
      <c r="G427" t="s">
        <v>11</v>
      </c>
      <c r="H427" t="s">
        <v>457</v>
      </c>
      <c r="I427" t="s">
        <v>32</v>
      </c>
      <c r="J427" t="s">
        <v>13</v>
      </c>
      <c r="K427" t="s">
        <v>3100</v>
      </c>
      <c r="L427" t="s">
        <v>30</v>
      </c>
      <c r="N427" t="str">
        <f>IF(ISBLANK(Sales[[#This Row],[return]]),"No",Sales[[#This Row],[return]])</f>
        <v>No</v>
      </c>
      <c r="O427" s="2">
        <v>42719</v>
      </c>
      <c r="P427" s="8" t="str">
        <f>TEXT(DAY(Sales[[#This Row],[OrderDate]]),"ddd")</f>
        <v>Sun</v>
      </c>
      <c r="Q427" s="8" t="str">
        <f>TEXT(MONTH(Sales[[#This Row],[ShipDate]])*29,"mmm")</f>
        <v>Dec</v>
      </c>
      <c r="R427">
        <v>1494</v>
      </c>
      <c r="S427" t="s">
        <v>1397</v>
      </c>
      <c r="T427" t="s">
        <v>28</v>
      </c>
      <c r="U427">
        <v>92037</v>
      </c>
      <c r="V427" s="1">
        <v>0</v>
      </c>
      <c r="W427">
        <v>2</v>
      </c>
      <c r="X427">
        <v>2</v>
      </c>
      <c r="Y427">
        <v>6</v>
      </c>
      <c r="AD427"/>
    </row>
    <row r="428" spans="1:30" x14ac:dyDescent="0.25">
      <c r="A428" t="s">
        <v>40</v>
      </c>
      <c r="B428" s="2">
        <v>42555</v>
      </c>
      <c r="C428" s="35">
        <f>YEAR(Sales[[#This Row],[ShipDate]])</f>
        <v>2016</v>
      </c>
      <c r="D428" t="s">
        <v>36</v>
      </c>
      <c r="E428" t="s">
        <v>31</v>
      </c>
      <c r="F428" t="s">
        <v>59</v>
      </c>
      <c r="G428" t="s">
        <v>25</v>
      </c>
      <c r="H428" t="s">
        <v>107</v>
      </c>
      <c r="I428" t="s">
        <v>70</v>
      </c>
      <c r="J428" t="s">
        <v>13</v>
      </c>
      <c r="K428" t="s">
        <v>413</v>
      </c>
      <c r="L428" t="s">
        <v>68</v>
      </c>
      <c r="N428" t="str">
        <f>IF(ISBLANK(Sales[[#This Row],[return]]),"No",Sales[[#This Row],[return]])</f>
        <v>No</v>
      </c>
      <c r="O428" s="2">
        <v>42551</v>
      </c>
      <c r="P428" s="8" t="str">
        <f>TEXT(DAY(Sales[[#This Row],[OrderDate]]),"ddd")</f>
        <v>Mon</v>
      </c>
      <c r="Q428" s="8" t="str">
        <f>TEXT(MONTH(Sales[[#This Row],[ShipDate]])*29,"mmm")</f>
        <v>Jul</v>
      </c>
      <c r="R428">
        <v>1830</v>
      </c>
      <c r="S428" t="s">
        <v>902</v>
      </c>
      <c r="T428" t="s">
        <v>66</v>
      </c>
      <c r="U428">
        <v>77095</v>
      </c>
      <c r="V428" s="1">
        <v>0.2</v>
      </c>
      <c r="W428">
        <v>9</v>
      </c>
      <c r="X428">
        <v>5</v>
      </c>
      <c r="Y428">
        <v>26</v>
      </c>
      <c r="AD428"/>
    </row>
    <row r="429" spans="1:30" x14ac:dyDescent="0.25">
      <c r="A429" t="s">
        <v>40</v>
      </c>
      <c r="B429" s="2">
        <v>42555</v>
      </c>
      <c r="C429" s="35">
        <f>YEAR(Sales[[#This Row],[ShipDate]])</f>
        <v>2016</v>
      </c>
      <c r="D429" t="s">
        <v>36</v>
      </c>
      <c r="E429" t="s">
        <v>31</v>
      </c>
      <c r="F429" t="s">
        <v>150</v>
      </c>
      <c r="G429" t="s">
        <v>25</v>
      </c>
      <c r="H429" t="s">
        <v>107</v>
      </c>
      <c r="I429" t="s">
        <v>70</v>
      </c>
      <c r="J429" t="s">
        <v>13</v>
      </c>
      <c r="K429" t="s">
        <v>413</v>
      </c>
      <c r="L429" t="s">
        <v>68</v>
      </c>
      <c r="N429" t="str">
        <f>IF(ISBLANK(Sales[[#This Row],[return]]),"No",Sales[[#This Row],[return]])</f>
        <v>No</v>
      </c>
      <c r="O429" s="2">
        <v>42551</v>
      </c>
      <c r="P429" s="8" t="str">
        <f>TEXT(DAY(Sales[[#This Row],[OrderDate]]),"ddd")</f>
        <v>Mon</v>
      </c>
      <c r="Q429" s="8" t="str">
        <f>TEXT(MONTH(Sales[[#This Row],[ShipDate]])*29,"mmm")</f>
        <v>Jul</v>
      </c>
      <c r="R429">
        <v>1507</v>
      </c>
      <c r="S429" t="s">
        <v>281</v>
      </c>
      <c r="T429" t="s">
        <v>66</v>
      </c>
      <c r="U429">
        <v>77095</v>
      </c>
      <c r="V429" s="1">
        <v>0.2</v>
      </c>
      <c r="W429">
        <v>7</v>
      </c>
      <c r="X429">
        <v>6</v>
      </c>
      <c r="Y429">
        <v>21</v>
      </c>
      <c r="AD429"/>
    </row>
    <row r="430" spans="1:30" x14ac:dyDescent="0.25">
      <c r="A430" t="s">
        <v>40</v>
      </c>
      <c r="B430" s="2">
        <v>42490</v>
      </c>
      <c r="C430" s="35">
        <f>YEAR(Sales[[#This Row],[ShipDate]])</f>
        <v>2016</v>
      </c>
      <c r="D430" t="s">
        <v>36</v>
      </c>
      <c r="E430" t="s">
        <v>69</v>
      </c>
      <c r="F430" t="s">
        <v>33</v>
      </c>
      <c r="G430" t="s">
        <v>25</v>
      </c>
      <c r="H430" t="s">
        <v>26</v>
      </c>
      <c r="I430" t="s">
        <v>32</v>
      </c>
      <c r="J430" t="s">
        <v>13</v>
      </c>
      <c r="K430" t="s">
        <v>2934</v>
      </c>
      <c r="L430" t="s">
        <v>30</v>
      </c>
      <c r="M430" t="s">
        <v>82</v>
      </c>
      <c r="N430" t="str">
        <f>IF(ISBLANK(Sales[[#This Row],[return]]),"No",Sales[[#This Row],[return]])</f>
        <v>Yes</v>
      </c>
      <c r="O430" s="2">
        <v>42486</v>
      </c>
      <c r="P430" s="8" t="str">
        <f>TEXT(DAY(Sales[[#This Row],[OrderDate]]),"ddd")</f>
        <v>Thu</v>
      </c>
      <c r="Q430" s="8" t="str">
        <f>TEXT(MONTH(Sales[[#This Row],[ShipDate]])*29,"mmm")</f>
        <v>Apr</v>
      </c>
      <c r="R430">
        <v>204</v>
      </c>
      <c r="S430" t="s">
        <v>2288</v>
      </c>
      <c r="T430" t="s">
        <v>28</v>
      </c>
      <c r="U430">
        <v>90036</v>
      </c>
      <c r="V430" s="1">
        <v>0</v>
      </c>
      <c r="W430">
        <v>6</v>
      </c>
      <c r="X430">
        <v>2</v>
      </c>
      <c r="Y430">
        <v>13</v>
      </c>
      <c r="AD430"/>
    </row>
    <row r="431" spans="1:30" x14ac:dyDescent="0.25">
      <c r="A431" t="s">
        <v>40</v>
      </c>
      <c r="B431" s="2">
        <v>42490</v>
      </c>
      <c r="C431" s="35">
        <f>YEAR(Sales[[#This Row],[ShipDate]])</f>
        <v>2016</v>
      </c>
      <c r="D431" t="s">
        <v>36</v>
      </c>
      <c r="E431" t="s">
        <v>69</v>
      </c>
      <c r="F431" t="s">
        <v>45</v>
      </c>
      <c r="G431" t="s">
        <v>25</v>
      </c>
      <c r="H431" t="s">
        <v>26</v>
      </c>
      <c r="I431" t="s">
        <v>32</v>
      </c>
      <c r="J431" t="s">
        <v>13</v>
      </c>
      <c r="K431" t="s">
        <v>2934</v>
      </c>
      <c r="L431" t="s">
        <v>30</v>
      </c>
      <c r="M431" t="s">
        <v>82</v>
      </c>
      <c r="N431" t="str">
        <f>IF(ISBLANK(Sales[[#This Row],[return]]),"No",Sales[[#This Row],[return]])</f>
        <v>Yes</v>
      </c>
      <c r="O431" s="2">
        <v>42486</v>
      </c>
      <c r="P431" s="8" t="str">
        <f>TEXT(DAY(Sales[[#This Row],[OrderDate]]),"ddd")</f>
        <v>Thu</v>
      </c>
      <c r="Q431" s="8" t="str">
        <f>TEXT(MONTH(Sales[[#This Row],[ShipDate]])*29,"mmm")</f>
        <v>Apr</v>
      </c>
      <c r="R431">
        <v>1164</v>
      </c>
      <c r="S431" t="s">
        <v>1876</v>
      </c>
      <c r="T431" t="s">
        <v>28</v>
      </c>
      <c r="U431">
        <v>90036</v>
      </c>
      <c r="V431" s="1">
        <v>0</v>
      </c>
      <c r="W431">
        <v>6</v>
      </c>
      <c r="X431">
        <v>5</v>
      </c>
      <c r="Y431">
        <v>21</v>
      </c>
      <c r="AD431"/>
    </row>
    <row r="432" spans="1:30" x14ac:dyDescent="0.25">
      <c r="A432" t="s">
        <v>40</v>
      </c>
      <c r="B432" s="2">
        <v>42659</v>
      </c>
      <c r="C432" s="35">
        <f>YEAR(Sales[[#This Row],[ShipDate]])</f>
        <v>2016</v>
      </c>
      <c r="D432" t="s">
        <v>36</v>
      </c>
      <c r="E432" t="s">
        <v>69</v>
      </c>
      <c r="F432" t="s">
        <v>43</v>
      </c>
      <c r="G432" t="s">
        <v>11</v>
      </c>
      <c r="H432" t="s">
        <v>60</v>
      </c>
      <c r="I432" t="s">
        <v>63</v>
      </c>
      <c r="J432" t="s">
        <v>13</v>
      </c>
      <c r="K432" t="s">
        <v>2911</v>
      </c>
      <c r="L432" t="s">
        <v>30</v>
      </c>
      <c r="N432" t="str">
        <f>IF(ISBLANK(Sales[[#This Row],[return]]),"No",Sales[[#This Row],[return]])</f>
        <v>No</v>
      </c>
      <c r="O432" s="2">
        <v>42654</v>
      </c>
      <c r="P432" s="8" t="str">
        <f>TEXT(DAY(Sales[[#This Row],[OrderDate]]),"ddd")</f>
        <v>Wed</v>
      </c>
      <c r="Q432" s="8" t="str">
        <f>TEXT(MONTH(Sales[[#This Row],[ShipDate]])*29,"mmm")</f>
        <v>Oct</v>
      </c>
      <c r="R432">
        <v>490</v>
      </c>
      <c r="S432" t="s">
        <v>1439</v>
      </c>
      <c r="T432" t="s">
        <v>28</v>
      </c>
      <c r="U432">
        <v>98115</v>
      </c>
      <c r="V432" s="1">
        <v>0</v>
      </c>
      <c r="W432">
        <v>19</v>
      </c>
      <c r="X432">
        <v>11</v>
      </c>
      <c r="Y432">
        <v>63</v>
      </c>
      <c r="AD432"/>
    </row>
    <row r="433" spans="1:30" x14ac:dyDescent="0.25">
      <c r="A433" t="s">
        <v>40</v>
      </c>
      <c r="B433" s="2">
        <v>42659</v>
      </c>
      <c r="C433" s="35">
        <f>YEAR(Sales[[#This Row],[ShipDate]])</f>
        <v>2016</v>
      </c>
      <c r="D433" t="s">
        <v>36</v>
      </c>
      <c r="E433" t="s">
        <v>69</v>
      </c>
      <c r="F433" t="s">
        <v>99</v>
      </c>
      <c r="G433" t="s">
        <v>46</v>
      </c>
      <c r="H433" t="s">
        <v>60</v>
      </c>
      <c r="I433" t="s">
        <v>63</v>
      </c>
      <c r="J433" t="s">
        <v>13</v>
      </c>
      <c r="K433" t="s">
        <v>2911</v>
      </c>
      <c r="L433" t="s">
        <v>30</v>
      </c>
      <c r="N433" t="str">
        <f>IF(ISBLANK(Sales[[#This Row],[return]]),"No",Sales[[#This Row],[return]])</f>
        <v>No</v>
      </c>
      <c r="O433" s="2">
        <v>42654</v>
      </c>
      <c r="P433" s="8" t="str">
        <f>TEXT(DAY(Sales[[#This Row],[OrderDate]]),"ddd")</f>
        <v>Wed</v>
      </c>
      <c r="Q433" s="8" t="str">
        <f>TEXT(MONTH(Sales[[#This Row],[ShipDate]])*29,"mmm")</f>
        <v>Oct</v>
      </c>
      <c r="R433">
        <v>1615</v>
      </c>
      <c r="S433" t="s">
        <v>2490</v>
      </c>
      <c r="T433" t="s">
        <v>28</v>
      </c>
      <c r="U433">
        <v>98115</v>
      </c>
      <c r="V433" s="1">
        <v>0</v>
      </c>
      <c r="W433">
        <v>59</v>
      </c>
      <c r="X433">
        <v>5</v>
      </c>
      <c r="Y433">
        <v>345</v>
      </c>
      <c r="AD433"/>
    </row>
    <row r="434" spans="1:30" x14ac:dyDescent="0.25">
      <c r="A434" t="s">
        <v>40</v>
      </c>
      <c r="B434" s="2">
        <v>42641</v>
      </c>
      <c r="C434" s="35">
        <f>YEAR(Sales[[#This Row],[ShipDate]])</f>
        <v>2016</v>
      </c>
      <c r="D434" t="s">
        <v>36</v>
      </c>
      <c r="E434" t="s">
        <v>18</v>
      </c>
      <c r="F434" t="s">
        <v>50</v>
      </c>
      <c r="G434" t="s">
        <v>25</v>
      </c>
      <c r="H434" t="s">
        <v>209</v>
      </c>
      <c r="I434" t="s">
        <v>129</v>
      </c>
      <c r="J434" t="s">
        <v>13</v>
      </c>
      <c r="K434" t="s">
        <v>734</v>
      </c>
      <c r="L434" t="s">
        <v>68</v>
      </c>
      <c r="N434" t="str">
        <f>IF(ISBLANK(Sales[[#This Row],[return]]),"No",Sales[[#This Row],[return]])</f>
        <v>No</v>
      </c>
      <c r="O434" s="2">
        <v>42636</v>
      </c>
      <c r="P434" s="8" t="str">
        <f>TEXT(DAY(Sales[[#This Row],[OrderDate]]),"ddd")</f>
        <v>Mon</v>
      </c>
      <c r="Q434" s="8" t="str">
        <f>TEXT(MONTH(Sales[[#This Row],[ShipDate]])*29,"mmm")</f>
        <v>Sep</v>
      </c>
      <c r="R434">
        <v>692</v>
      </c>
      <c r="S434" t="s">
        <v>1750</v>
      </c>
      <c r="T434" t="s">
        <v>66</v>
      </c>
      <c r="U434">
        <v>55407</v>
      </c>
      <c r="V434" s="1">
        <v>0</v>
      </c>
      <c r="W434">
        <v>6</v>
      </c>
      <c r="X434">
        <v>2</v>
      </c>
      <c r="Y434">
        <v>13</v>
      </c>
      <c r="AD434"/>
    </row>
    <row r="435" spans="1:30" x14ac:dyDescent="0.25">
      <c r="A435" t="s">
        <v>40</v>
      </c>
      <c r="B435" s="2">
        <v>42641</v>
      </c>
      <c r="C435" s="35">
        <f>YEAR(Sales[[#This Row],[ShipDate]])</f>
        <v>2016</v>
      </c>
      <c r="D435" t="s">
        <v>36</v>
      </c>
      <c r="E435" t="s">
        <v>18</v>
      </c>
      <c r="F435" t="s">
        <v>50</v>
      </c>
      <c r="G435" t="s">
        <v>25</v>
      </c>
      <c r="H435" t="s">
        <v>209</v>
      </c>
      <c r="I435" t="s">
        <v>129</v>
      </c>
      <c r="J435" t="s">
        <v>13</v>
      </c>
      <c r="K435" t="s">
        <v>734</v>
      </c>
      <c r="L435" t="s">
        <v>68</v>
      </c>
      <c r="N435" t="str">
        <f>IF(ISBLANK(Sales[[#This Row],[return]]),"No",Sales[[#This Row],[return]])</f>
        <v>No</v>
      </c>
      <c r="O435" s="2">
        <v>42636</v>
      </c>
      <c r="P435" s="8" t="str">
        <f>TEXT(DAY(Sales[[#This Row],[OrderDate]]),"ddd")</f>
        <v>Mon</v>
      </c>
      <c r="Q435" s="8" t="str">
        <f>TEXT(MONTH(Sales[[#This Row],[ShipDate]])*29,"mmm")</f>
        <v>Sep</v>
      </c>
      <c r="R435">
        <v>896</v>
      </c>
      <c r="S435" t="s">
        <v>2104</v>
      </c>
      <c r="T435" t="s">
        <v>66</v>
      </c>
      <c r="U435">
        <v>55407</v>
      </c>
      <c r="V435" s="1">
        <v>0</v>
      </c>
      <c r="W435">
        <v>4630</v>
      </c>
      <c r="X435">
        <v>5</v>
      </c>
      <c r="Y435">
        <v>9450</v>
      </c>
      <c r="AD435"/>
    </row>
    <row r="436" spans="1:30" x14ac:dyDescent="0.25">
      <c r="A436" t="s">
        <v>40</v>
      </c>
      <c r="B436" s="2">
        <v>42641</v>
      </c>
      <c r="C436" s="35">
        <f>YEAR(Sales[[#This Row],[ShipDate]])</f>
        <v>2016</v>
      </c>
      <c r="D436" t="s">
        <v>36</v>
      </c>
      <c r="E436" t="s">
        <v>18</v>
      </c>
      <c r="F436" t="s">
        <v>59</v>
      </c>
      <c r="G436" t="s">
        <v>25</v>
      </c>
      <c r="H436" t="s">
        <v>209</v>
      </c>
      <c r="I436" t="s">
        <v>129</v>
      </c>
      <c r="J436" t="s">
        <v>13</v>
      </c>
      <c r="K436" t="s">
        <v>734</v>
      </c>
      <c r="L436" t="s">
        <v>68</v>
      </c>
      <c r="N436" t="str">
        <f>IF(ISBLANK(Sales[[#This Row],[return]]),"No",Sales[[#This Row],[return]])</f>
        <v>No</v>
      </c>
      <c r="O436" s="2">
        <v>42636</v>
      </c>
      <c r="P436" s="8" t="str">
        <f>TEXT(DAY(Sales[[#This Row],[OrderDate]]),"ddd")</f>
        <v>Mon</v>
      </c>
      <c r="Q436" s="8" t="str">
        <f>TEXT(MONTH(Sales[[#This Row],[ShipDate]])*29,"mmm")</f>
        <v>Sep</v>
      </c>
      <c r="R436">
        <v>1821</v>
      </c>
      <c r="S436" t="s">
        <v>1682</v>
      </c>
      <c r="T436" t="s">
        <v>66</v>
      </c>
      <c r="U436">
        <v>55407</v>
      </c>
      <c r="V436" s="1">
        <v>0</v>
      </c>
      <c r="W436">
        <v>16</v>
      </c>
      <c r="X436">
        <v>5</v>
      </c>
      <c r="Y436">
        <v>32</v>
      </c>
      <c r="AD436"/>
    </row>
    <row r="437" spans="1:30" x14ac:dyDescent="0.25">
      <c r="A437" t="s">
        <v>40</v>
      </c>
      <c r="B437" s="2">
        <v>42641</v>
      </c>
      <c r="C437" s="35">
        <f>YEAR(Sales[[#This Row],[ShipDate]])</f>
        <v>2016</v>
      </c>
      <c r="D437" t="s">
        <v>36</v>
      </c>
      <c r="E437" t="s">
        <v>18</v>
      </c>
      <c r="F437" t="s">
        <v>39</v>
      </c>
      <c r="G437" t="s">
        <v>25</v>
      </c>
      <c r="H437" t="s">
        <v>209</v>
      </c>
      <c r="I437" t="s">
        <v>129</v>
      </c>
      <c r="J437" t="s">
        <v>13</v>
      </c>
      <c r="K437" t="s">
        <v>734</v>
      </c>
      <c r="L437" t="s">
        <v>68</v>
      </c>
      <c r="N437" t="str">
        <f>IF(ISBLANK(Sales[[#This Row],[return]]),"No",Sales[[#This Row],[return]])</f>
        <v>No</v>
      </c>
      <c r="O437" s="2">
        <v>42636</v>
      </c>
      <c r="P437" s="8" t="str">
        <f>TEXT(DAY(Sales[[#This Row],[OrderDate]]),"ddd")</f>
        <v>Mon</v>
      </c>
      <c r="Q437" s="8" t="str">
        <f>TEXT(MONTH(Sales[[#This Row],[ShipDate]])*29,"mmm")</f>
        <v>Sep</v>
      </c>
      <c r="R437">
        <v>418</v>
      </c>
      <c r="S437" t="s">
        <v>817</v>
      </c>
      <c r="T437" t="s">
        <v>66</v>
      </c>
      <c r="U437">
        <v>55407</v>
      </c>
      <c r="V437" s="1">
        <v>0</v>
      </c>
      <c r="W437">
        <v>16</v>
      </c>
      <c r="X437">
        <v>5</v>
      </c>
      <c r="Y437">
        <v>405</v>
      </c>
      <c r="AD437"/>
    </row>
    <row r="438" spans="1:30" x14ac:dyDescent="0.25">
      <c r="A438" t="s">
        <v>40</v>
      </c>
      <c r="B438" s="2">
        <v>42576</v>
      </c>
      <c r="C438" s="35">
        <f>YEAR(Sales[[#This Row],[ShipDate]])</f>
        <v>2016</v>
      </c>
      <c r="D438" t="s">
        <v>36</v>
      </c>
      <c r="E438" t="s">
        <v>31</v>
      </c>
      <c r="F438" t="s">
        <v>38</v>
      </c>
      <c r="G438" t="s">
        <v>11</v>
      </c>
      <c r="H438" t="s">
        <v>79</v>
      </c>
      <c r="I438" t="s">
        <v>32</v>
      </c>
      <c r="J438" t="s">
        <v>13</v>
      </c>
      <c r="K438" t="s">
        <v>2733</v>
      </c>
      <c r="L438" t="s">
        <v>30</v>
      </c>
      <c r="N438" t="str">
        <f>IF(ISBLANK(Sales[[#This Row],[return]]),"No",Sales[[#This Row],[return]])</f>
        <v>No</v>
      </c>
      <c r="O438" s="2">
        <v>42572</v>
      </c>
      <c r="P438" s="8" t="str">
        <f>TEXT(DAY(Sales[[#This Row],[OrderDate]]),"ddd")</f>
        <v>Sat</v>
      </c>
      <c r="Q438" s="8" t="str">
        <f>TEXT(MONTH(Sales[[#This Row],[ShipDate]])*29,"mmm")</f>
        <v>Jul</v>
      </c>
      <c r="R438">
        <v>820</v>
      </c>
      <c r="S438" t="s">
        <v>3273</v>
      </c>
      <c r="T438" t="s">
        <v>28</v>
      </c>
      <c r="U438">
        <v>94122</v>
      </c>
      <c r="V438" s="1">
        <v>0.2</v>
      </c>
      <c r="W438">
        <v>27</v>
      </c>
      <c r="X438">
        <v>1</v>
      </c>
      <c r="Y438">
        <v>273</v>
      </c>
      <c r="AD438"/>
    </row>
    <row r="439" spans="1:30" x14ac:dyDescent="0.25">
      <c r="A439" t="s">
        <v>40</v>
      </c>
      <c r="B439" s="2">
        <v>42576</v>
      </c>
      <c r="C439" s="35">
        <f>YEAR(Sales[[#This Row],[ShipDate]])</f>
        <v>2016</v>
      </c>
      <c r="D439" t="s">
        <v>36</v>
      </c>
      <c r="E439" t="s">
        <v>31</v>
      </c>
      <c r="F439" t="s">
        <v>23</v>
      </c>
      <c r="G439" t="s">
        <v>11</v>
      </c>
      <c r="H439" t="s">
        <v>79</v>
      </c>
      <c r="I439" t="s">
        <v>32</v>
      </c>
      <c r="J439" t="s">
        <v>13</v>
      </c>
      <c r="K439" t="s">
        <v>2733</v>
      </c>
      <c r="L439" t="s">
        <v>30</v>
      </c>
      <c r="N439" t="str">
        <f>IF(ISBLANK(Sales[[#This Row],[return]]),"No",Sales[[#This Row],[return]])</f>
        <v>No</v>
      </c>
      <c r="O439" s="2">
        <v>42572</v>
      </c>
      <c r="P439" s="8" t="str">
        <f>TEXT(DAY(Sales[[#This Row],[OrderDate]]),"ddd")</f>
        <v>Sat</v>
      </c>
      <c r="Q439" s="8" t="str">
        <f>TEXT(MONTH(Sales[[#This Row],[ShipDate]])*29,"mmm")</f>
        <v>Jul</v>
      </c>
      <c r="R439">
        <v>770</v>
      </c>
      <c r="S439" t="s">
        <v>794</v>
      </c>
      <c r="T439" t="s">
        <v>28</v>
      </c>
      <c r="U439">
        <v>94122</v>
      </c>
      <c r="V439" s="1">
        <v>0.2</v>
      </c>
      <c r="W439">
        <v>50</v>
      </c>
      <c r="X439">
        <v>2</v>
      </c>
      <c r="Y439">
        <v>802</v>
      </c>
      <c r="AD439"/>
    </row>
    <row r="440" spans="1:30" x14ac:dyDescent="0.25">
      <c r="A440" t="s">
        <v>40</v>
      </c>
      <c r="B440" s="2">
        <v>42576</v>
      </c>
      <c r="C440" s="35">
        <f>YEAR(Sales[[#This Row],[ShipDate]])</f>
        <v>2016</v>
      </c>
      <c r="D440" t="s">
        <v>36</v>
      </c>
      <c r="E440" t="s">
        <v>31</v>
      </c>
      <c r="F440" t="s">
        <v>45</v>
      </c>
      <c r="G440" t="s">
        <v>25</v>
      </c>
      <c r="H440" t="s">
        <v>79</v>
      </c>
      <c r="I440" t="s">
        <v>32</v>
      </c>
      <c r="J440" t="s">
        <v>13</v>
      </c>
      <c r="K440" t="s">
        <v>2733</v>
      </c>
      <c r="L440" t="s">
        <v>30</v>
      </c>
      <c r="N440" t="str">
        <f>IF(ISBLANK(Sales[[#This Row],[return]]),"No",Sales[[#This Row],[return]])</f>
        <v>No</v>
      </c>
      <c r="O440" s="2">
        <v>42572</v>
      </c>
      <c r="P440" s="8" t="str">
        <f>TEXT(DAY(Sales[[#This Row],[OrderDate]]),"ddd")</f>
        <v>Sat</v>
      </c>
      <c r="Q440" s="8" t="str">
        <f>TEXT(MONTH(Sales[[#This Row],[ShipDate]])*29,"mmm")</f>
        <v>Jul</v>
      </c>
      <c r="R440">
        <v>1150</v>
      </c>
      <c r="S440" t="s">
        <v>1820</v>
      </c>
      <c r="T440" t="s">
        <v>28</v>
      </c>
      <c r="U440">
        <v>94122</v>
      </c>
      <c r="V440" s="1">
        <v>0</v>
      </c>
      <c r="W440">
        <v>26</v>
      </c>
      <c r="X440">
        <v>5</v>
      </c>
      <c r="Y440">
        <v>99</v>
      </c>
      <c r="AD440"/>
    </row>
    <row r="441" spans="1:30" x14ac:dyDescent="0.25">
      <c r="A441" t="s">
        <v>40</v>
      </c>
      <c r="B441" s="2">
        <v>42438</v>
      </c>
      <c r="C441" s="35">
        <f>YEAR(Sales[[#This Row],[ShipDate]])</f>
        <v>2016</v>
      </c>
      <c r="D441" t="s">
        <v>36</v>
      </c>
      <c r="E441" t="s">
        <v>18</v>
      </c>
      <c r="F441" t="s">
        <v>45</v>
      </c>
      <c r="G441" t="s">
        <v>25</v>
      </c>
      <c r="H441" t="s">
        <v>2254</v>
      </c>
      <c r="I441" t="s">
        <v>37</v>
      </c>
      <c r="J441" t="s">
        <v>13</v>
      </c>
      <c r="K441" t="s">
        <v>734</v>
      </c>
      <c r="L441" t="s">
        <v>17</v>
      </c>
      <c r="N441" t="str">
        <f>IF(ISBLANK(Sales[[#This Row],[return]]),"No",Sales[[#This Row],[return]])</f>
        <v>No</v>
      </c>
      <c r="O441" s="2">
        <v>42433</v>
      </c>
      <c r="P441" s="8" t="str">
        <f>TEXT(DAY(Sales[[#This Row],[OrderDate]]),"ddd")</f>
        <v>Wed</v>
      </c>
      <c r="Q441" s="8" t="str">
        <f>TEXT(MONTH(Sales[[#This Row],[ShipDate]])*29,"mmm")</f>
        <v>Mar</v>
      </c>
      <c r="R441">
        <v>324</v>
      </c>
      <c r="S441" t="s">
        <v>586</v>
      </c>
      <c r="T441" t="s">
        <v>15</v>
      </c>
      <c r="U441">
        <v>33063</v>
      </c>
      <c r="V441" s="1">
        <v>0.2</v>
      </c>
      <c r="W441">
        <v>2</v>
      </c>
      <c r="X441">
        <v>3</v>
      </c>
      <c r="Y441">
        <v>16</v>
      </c>
      <c r="AD441"/>
    </row>
    <row r="442" spans="1:30" x14ac:dyDescent="0.25">
      <c r="A442" t="s">
        <v>10</v>
      </c>
      <c r="B442" s="2">
        <v>42662</v>
      </c>
      <c r="C442" s="35">
        <f>YEAR(Sales[[#This Row],[ShipDate]])</f>
        <v>2016</v>
      </c>
      <c r="D442" t="s">
        <v>607</v>
      </c>
      <c r="E442" t="s">
        <v>18</v>
      </c>
      <c r="F442" t="s">
        <v>59</v>
      </c>
      <c r="G442" t="s">
        <v>25</v>
      </c>
      <c r="H442" t="s">
        <v>26</v>
      </c>
      <c r="I442" t="s">
        <v>32</v>
      </c>
      <c r="J442" t="s">
        <v>13</v>
      </c>
      <c r="K442" t="s">
        <v>874</v>
      </c>
      <c r="L442" t="s">
        <v>30</v>
      </c>
      <c r="N442" t="str">
        <f>IF(ISBLANK(Sales[[#This Row],[return]]),"No",Sales[[#This Row],[return]])</f>
        <v>No</v>
      </c>
      <c r="O442" s="2">
        <v>42662</v>
      </c>
      <c r="P442" s="8" t="str">
        <f>TEXT(DAY(Sales[[#This Row],[OrderDate]]),"ddd")</f>
        <v>Thu</v>
      </c>
      <c r="Q442" s="8" t="str">
        <f>TEXT(MONTH(Sales[[#This Row],[ShipDate]])*29,"mmm")</f>
        <v>Oct</v>
      </c>
      <c r="R442">
        <v>1490</v>
      </c>
      <c r="S442" t="s">
        <v>1900</v>
      </c>
      <c r="T442" t="s">
        <v>28</v>
      </c>
      <c r="U442">
        <v>90032</v>
      </c>
      <c r="V442" s="1">
        <v>0</v>
      </c>
      <c r="W442">
        <v>7</v>
      </c>
      <c r="X442">
        <v>3</v>
      </c>
      <c r="Y442">
        <v>13</v>
      </c>
      <c r="AD442"/>
    </row>
    <row r="443" spans="1:30" x14ac:dyDescent="0.25">
      <c r="A443" t="s">
        <v>40</v>
      </c>
      <c r="B443" s="2">
        <v>42587</v>
      </c>
      <c r="C443" s="35">
        <f>YEAR(Sales[[#This Row],[ShipDate]])</f>
        <v>2016</v>
      </c>
      <c r="D443" t="s">
        <v>36</v>
      </c>
      <c r="E443" t="s">
        <v>31</v>
      </c>
      <c r="F443" t="s">
        <v>43</v>
      </c>
      <c r="G443" t="s">
        <v>11</v>
      </c>
      <c r="H443" t="s">
        <v>235</v>
      </c>
      <c r="I443" t="s">
        <v>58</v>
      </c>
      <c r="J443" t="s">
        <v>13</v>
      </c>
      <c r="K443" t="s">
        <v>2664</v>
      </c>
      <c r="L443" t="s">
        <v>17</v>
      </c>
      <c r="N443" t="str">
        <f>IF(ISBLANK(Sales[[#This Row],[return]]),"No",Sales[[#This Row],[return]])</f>
        <v>No</v>
      </c>
      <c r="O443" s="2">
        <v>42583</v>
      </c>
      <c r="P443" s="8" t="str">
        <f>TEXT(DAY(Sales[[#This Row],[OrderDate]]),"ddd")</f>
        <v>Sun</v>
      </c>
      <c r="Q443" s="8" t="str">
        <f>TEXT(MONTH(Sales[[#This Row],[ShipDate]])*29,"mmm")</f>
        <v>Aug</v>
      </c>
      <c r="R443">
        <v>32</v>
      </c>
      <c r="S443" t="s">
        <v>218</v>
      </c>
      <c r="T443" t="s">
        <v>15</v>
      </c>
      <c r="U443">
        <v>28205</v>
      </c>
      <c r="V443" s="1">
        <v>0.2</v>
      </c>
      <c r="W443">
        <v>12</v>
      </c>
      <c r="X443">
        <v>4</v>
      </c>
      <c r="Y443">
        <v>44</v>
      </c>
      <c r="AD443"/>
    </row>
    <row r="444" spans="1:30" x14ac:dyDescent="0.25">
      <c r="A444" t="s">
        <v>40</v>
      </c>
      <c r="B444" s="2">
        <v>42587</v>
      </c>
      <c r="C444" s="35">
        <f>YEAR(Sales[[#This Row],[ShipDate]])</f>
        <v>2016</v>
      </c>
      <c r="D444" t="s">
        <v>36</v>
      </c>
      <c r="E444" t="s">
        <v>31</v>
      </c>
      <c r="F444" t="s">
        <v>52</v>
      </c>
      <c r="G444" t="s">
        <v>25</v>
      </c>
      <c r="H444" t="s">
        <v>235</v>
      </c>
      <c r="I444" t="s">
        <v>58</v>
      </c>
      <c r="J444" t="s">
        <v>13</v>
      </c>
      <c r="K444" t="s">
        <v>2664</v>
      </c>
      <c r="L444" t="s">
        <v>17</v>
      </c>
      <c r="N444" t="str">
        <f>IF(ISBLANK(Sales[[#This Row],[return]]),"No",Sales[[#This Row],[return]])</f>
        <v>No</v>
      </c>
      <c r="O444" s="2">
        <v>42583</v>
      </c>
      <c r="P444" s="8" t="str">
        <f>TEXT(DAY(Sales[[#This Row],[OrderDate]]),"ddd")</f>
        <v>Sun</v>
      </c>
      <c r="Q444" s="8" t="str">
        <f>TEXT(MONTH(Sales[[#This Row],[ShipDate]])*29,"mmm")</f>
        <v>Aug</v>
      </c>
      <c r="R444">
        <v>855</v>
      </c>
      <c r="S444" t="s">
        <v>2109</v>
      </c>
      <c r="T444" t="s">
        <v>15</v>
      </c>
      <c r="U444">
        <v>28205</v>
      </c>
      <c r="V444" s="1">
        <v>0.2</v>
      </c>
      <c r="W444">
        <v>10</v>
      </c>
      <c r="X444">
        <v>1</v>
      </c>
      <c r="Y444">
        <v>63</v>
      </c>
      <c r="AD444"/>
    </row>
    <row r="445" spans="1:30" x14ac:dyDescent="0.25">
      <c r="A445" t="s">
        <v>40</v>
      </c>
      <c r="B445" s="2">
        <v>42587</v>
      </c>
      <c r="C445" s="35">
        <f>YEAR(Sales[[#This Row],[ShipDate]])</f>
        <v>2016</v>
      </c>
      <c r="D445" t="s">
        <v>36</v>
      </c>
      <c r="E445" t="s">
        <v>31</v>
      </c>
      <c r="F445" t="s">
        <v>59</v>
      </c>
      <c r="G445" t="s">
        <v>25</v>
      </c>
      <c r="H445" t="s">
        <v>235</v>
      </c>
      <c r="I445" t="s">
        <v>58</v>
      </c>
      <c r="J445" t="s">
        <v>13</v>
      </c>
      <c r="K445" t="s">
        <v>2664</v>
      </c>
      <c r="L445" t="s">
        <v>17</v>
      </c>
      <c r="N445" t="str">
        <f>IF(ISBLANK(Sales[[#This Row],[return]]),"No",Sales[[#This Row],[return]])</f>
        <v>No</v>
      </c>
      <c r="O445" s="2">
        <v>42583</v>
      </c>
      <c r="P445" s="8" t="str">
        <f>TEXT(DAY(Sales[[#This Row],[OrderDate]]),"ddd")</f>
        <v>Sun</v>
      </c>
      <c r="Q445" s="8" t="str">
        <f>TEXT(MONTH(Sales[[#This Row],[ShipDate]])*29,"mmm")</f>
        <v>Aug</v>
      </c>
      <c r="R445">
        <v>1709</v>
      </c>
      <c r="S445" t="s">
        <v>280</v>
      </c>
      <c r="T445" t="s">
        <v>15</v>
      </c>
      <c r="U445">
        <v>28205</v>
      </c>
      <c r="V445" s="1">
        <v>0.2</v>
      </c>
      <c r="W445">
        <v>29</v>
      </c>
      <c r="X445">
        <v>2</v>
      </c>
      <c r="Y445">
        <v>78</v>
      </c>
      <c r="AD445"/>
    </row>
    <row r="446" spans="1:30" x14ac:dyDescent="0.25">
      <c r="A446" t="s">
        <v>40</v>
      </c>
      <c r="B446" s="2">
        <v>42587</v>
      </c>
      <c r="C446" s="35">
        <f>YEAR(Sales[[#This Row],[ShipDate]])</f>
        <v>2016</v>
      </c>
      <c r="D446" t="s">
        <v>36</v>
      </c>
      <c r="E446" t="s">
        <v>31</v>
      </c>
      <c r="F446" t="s">
        <v>33</v>
      </c>
      <c r="G446" t="s">
        <v>25</v>
      </c>
      <c r="H446" t="s">
        <v>235</v>
      </c>
      <c r="I446" t="s">
        <v>58</v>
      </c>
      <c r="J446" t="s">
        <v>13</v>
      </c>
      <c r="K446" t="s">
        <v>2664</v>
      </c>
      <c r="L446" t="s">
        <v>17</v>
      </c>
      <c r="N446" t="str">
        <f>IF(ISBLANK(Sales[[#This Row],[return]]),"No",Sales[[#This Row],[return]])</f>
        <v>No</v>
      </c>
      <c r="O446" s="2">
        <v>42583</v>
      </c>
      <c r="P446" s="8" t="str">
        <f>TEXT(DAY(Sales[[#This Row],[OrderDate]]),"ddd")</f>
        <v>Sun</v>
      </c>
      <c r="Q446" s="8" t="str">
        <f>TEXT(MONTH(Sales[[#This Row],[ShipDate]])*29,"mmm")</f>
        <v>Aug</v>
      </c>
      <c r="R446">
        <v>1440</v>
      </c>
      <c r="S446" t="s">
        <v>29</v>
      </c>
      <c r="T446" t="s">
        <v>15</v>
      </c>
      <c r="U446">
        <v>28205</v>
      </c>
      <c r="V446" s="1">
        <v>0.2</v>
      </c>
      <c r="W446">
        <v>6</v>
      </c>
      <c r="X446">
        <v>3</v>
      </c>
      <c r="Y446">
        <v>18</v>
      </c>
      <c r="AD446"/>
    </row>
    <row r="447" spans="1:30" x14ac:dyDescent="0.25">
      <c r="A447" t="s">
        <v>10</v>
      </c>
      <c r="B447" s="2">
        <v>42656</v>
      </c>
      <c r="C447" s="35">
        <f>YEAR(Sales[[#This Row],[ShipDate]])</f>
        <v>2016</v>
      </c>
      <c r="D447" t="s">
        <v>36</v>
      </c>
      <c r="E447" t="s">
        <v>69</v>
      </c>
      <c r="F447" t="s">
        <v>43</v>
      </c>
      <c r="G447" t="s">
        <v>11</v>
      </c>
      <c r="H447" t="s">
        <v>88</v>
      </c>
      <c r="I447" t="s">
        <v>93</v>
      </c>
      <c r="J447" t="s">
        <v>13</v>
      </c>
      <c r="K447" t="s">
        <v>1043</v>
      </c>
      <c r="L447" t="s">
        <v>92</v>
      </c>
      <c r="N447" t="str">
        <f>IF(ISBLANK(Sales[[#This Row],[return]]),"No",Sales[[#This Row],[return]])</f>
        <v>No</v>
      </c>
      <c r="O447" s="2">
        <v>42650</v>
      </c>
      <c r="P447" s="8" t="str">
        <f>TEXT(DAY(Sales[[#This Row],[OrderDate]]),"ddd")</f>
        <v>Sat</v>
      </c>
      <c r="Q447" s="8" t="str">
        <f>TEXT(MONTH(Sales[[#This Row],[ShipDate]])*29,"mmm")</f>
        <v>Oct</v>
      </c>
      <c r="R447">
        <v>1449</v>
      </c>
      <c r="S447" t="s">
        <v>3174</v>
      </c>
      <c r="T447" t="s">
        <v>90</v>
      </c>
      <c r="U447">
        <v>19140</v>
      </c>
      <c r="V447" s="1">
        <v>0.2</v>
      </c>
      <c r="W447">
        <v>21</v>
      </c>
      <c r="X447">
        <v>5</v>
      </c>
      <c r="Y447">
        <v>130</v>
      </c>
      <c r="AD447"/>
    </row>
    <row r="448" spans="1:30" x14ac:dyDescent="0.25">
      <c r="A448" t="s">
        <v>40</v>
      </c>
      <c r="B448" s="2">
        <v>42575</v>
      </c>
      <c r="C448" s="35">
        <f>YEAR(Sales[[#This Row],[ShipDate]])</f>
        <v>2016</v>
      </c>
      <c r="D448" t="s">
        <v>19</v>
      </c>
      <c r="E448" t="s">
        <v>18</v>
      </c>
      <c r="F448" t="s">
        <v>23</v>
      </c>
      <c r="G448" t="s">
        <v>11</v>
      </c>
      <c r="H448" t="s">
        <v>79</v>
      </c>
      <c r="I448" t="s">
        <v>32</v>
      </c>
      <c r="J448" t="s">
        <v>13</v>
      </c>
      <c r="K448" t="s">
        <v>1010</v>
      </c>
      <c r="L448" t="s">
        <v>30</v>
      </c>
      <c r="N448" t="str">
        <f>IF(ISBLANK(Sales[[#This Row],[return]]),"No",Sales[[#This Row],[return]])</f>
        <v>No</v>
      </c>
      <c r="O448" s="2">
        <v>42573</v>
      </c>
      <c r="P448" s="8" t="str">
        <f>TEXT(DAY(Sales[[#This Row],[OrderDate]]),"ddd")</f>
        <v>Sun</v>
      </c>
      <c r="Q448" s="8" t="str">
        <f>TEXT(MONTH(Sales[[#This Row],[ShipDate]])*29,"mmm")</f>
        <v>Jul</v>
      </c>
      <c r="R448">
        <v>741</v>
      </c>
      <c r="S448" t="s">
        <v>1279</v>
      </c>
      <c r="T448" t="s">
        <v>28</v>
      </c>
      <c r="U448">
        <v>94122</v>
      </c>
      <c r="V448" s="1">
        <v>0.2</v>
      </c>
      <c r="W448">
        <v>72</v>
      </c>
      <c r="X448">
        <v>3</v>
      </c>
      <c r="Y448">
        <v>718</v>
      </c>
      <c r="AD448"/>
    </row>
    <row r="449" spans="1:30" x14ac:dyDescent="0.25">
      <c r="A449" t="s">
        <v>40</v>
      </c>
      <c r="B449" s="2">
        <v>42575</v>
      </c>
      <c r="C449" s="35">
        <f>YEAR(Sales[[#This Row],[ShipDate]])</f>
        <v>2016</v>
      </c>
      <c r="D449" t="s">
        <v>19</v>
      </c>
      <c r="E449" t="s">
        <v>18</v>
      </c>
      <c r="F449" t="s">
        <v>38</v>
      </c>
      <c r="G449" t="s">
        <v>11</v>
      </c>
      <c r="H449" t="s">
        <v>79</v>
      </c>
      <c r="I449" t="s">
        <v>32</v>
      </c>
      <c r="J449" t="s">
        <v>13</v>
      </c>
      <c r="K449" t="s">
        <v>1010</v>
      </c>
      <c r="L449" t="s">
        <v>30</v>
      </c>
      <c r="N449" t="str">
        <f>IF(ISBLANK(Sales[[#This Row],[return]]),"No",Sales[[#This Row],[return]])</f>
        <v>No</v>
      </c>
      <c r="O449" s="2">
        <v>42573</v>
      </c>
      <c r="P449" s="8" t="str">
        <f>TEXT(DAY(Sales[[#This Row],[OrderDate]]),"ddd")</f>
        <v>Sun</v>
      </c>
      <c r="Q449" s="8" t="str">
        <f>TEXT(MONTH(Sales[[#This Row],[ShipDate]])*29,"mmm")</f>
        <v>Jul</v>
      </c>
      <c r="R449">
        <v>1379</v>
      </c>
      <c r="S449" t="s">
        <v>1418</v>
      </c>
      <c r="T449" t="s">
        <v>28</v>
      </c>
      <c r="U449">
        <v>94122</v>
      </c>
      <c r="V449" s="1">
        <v>0.2</v>
      </c>
      <c r="W449">
        <v>19</v>
      </c>
      <c r="X449">
        <v>3</v>
      </c>
      <c r="Y449">
        <v>170</v>
      </c>
      <c r="AD449"/>
    </row>
    <row r="450" spans="1:30" x14ac:dyDescent="0.25">
      <c r="A450" t="s">
        <v>40</v>
      </c>
      <c r="B450" s="2">
        <v>42575</v>
      </c>
      <c r="C450" s="35">
        <f>YEAR(Sales[[#This Row],[ShipDate]])</f>
        <v>2016</v>
      </c>
      <c r="D450" t="s">
        <v>19</v>
      </c>
      <c r="E450" t="s">
        <v>18</v>
      </c>
      <c r="F450" t="s">
        <v>45</v>
      </c>
      <c r="G450" t="s">
        <v>25</v>
      </c>
      <c r="H450" t="s">
        <v>79</v>
      </c>
      <c r="I450" t="s">
        <v>32</v>
      </c>
      <c r="J450" t="s">
        <v>13</v>
      </c>
      <c r="K450" t="s">
        <v>1010</v>
      </c>
      <c r="L450" t="s">
        <v>30</v>
      </c>
      <c r="N450" t="str">
        <f>IF(ISBLANK(Sales[[#This Row],[return]]),"No",Sales[[#This Row],[return]])</f>
        <v>No</v>
      </c>
      <c r="O450" s="2">
        <v>42573</v>
      </c>
      <c r="P450" s="8" t="str">
        <f>TEXT(DAY(Sales[[#This Row],[OrderDate]]),"ddd")</f>
        <v>Sun</v>
      </c>
      <c r="Q450" s="8" t="str">
        <f>TEXT(MONTH(Sales[[#This Row],[ShipDate]])*29,"mmm")</f>
        <v>Jul</v>
      </c>
      <c r="R450">
        <v>1134</v>
      </c>
      <c r="S450" t="s">
        <v>1809</v>
      </c>
      <c r="T450" t="s">
        <v>28</v>
      </c>
      <c r="U450">
        <v>94122</v>
      </c>
      <c r="V450" s="1">
        <v>0</v>
      </c>
      <c r="W450">
        <v>3</v>
      </c>
      <c r="X450">
        <v>4</v>
      </c>
      <c r="Y450">
        <v>12</v>
      </c>
      <c r="AD450"/>
    </row>
    <row r="451" spans="1:30" x14ac:dyDescent="0.25">
      <c r="A451" t="s">
        <v>40</v>
      </c>
      <c r="B451" s="2">
        <v>42575</v>
      </c>
      <c r="C451" s="35">
        <f>YEAR(Sales[[#This Row],[ShipDate]])</f>
        <v>2016</v>
      </c>
      <c r="D451" t="s">
        <v>19</v>
      </c>
      <c r="E451" t="s">
        <v>18</v>
      </c>
      <c r="F451" t="s">
        <v>39</v>
      </c>
      <c r="G451" t="s">
        <v>25</v>
      </c>
      <c r="H451" t="s">
        <v>79</v>
      </c>
      <c r="I451" t="s">
        <v>32</v>
      </c>
      <c r="J451" t="s">
        <v>13</v>
      </c>
      <c r="K451" t="s">
        <v>1010</v>
      </c>
      <c r="L451" t="s">
        <v>30</v>
      </c>
      <c r="N451" t="str">
        <f>IF(ISBLANK(Sales[[#This Row],[return]]),"No",Sales[[#This Row],[return]])</f>
        <v>No</v>
      </c>
      <c r="O451" s="2">
        <v>42573</v>
      </c>
      <c r="P451" s="8" t="str">
        <f>TEXT(DAY(Sales[[#This Row],[OrderDate]]),"ddd")</f>
        <v>Sun</v>
      </c>
      <c r="Q451" s="8" t="str">
        <f>TEXT(MONTH(Sales[[#This Row],[ShipDate]])*29,"mmm")</f>
        <v>Jul</v>
      </c>
      <c r="R451">
        <v>581</v>
      </c>
      <c r="S451" t="s">
        <v>717</v>
      </c>
      <c r="T451" t="s">
        <v>28</v>
      </c>
      <c r="U451">
        <v>94122</v>
      </c>
      <c r="V451" s="1">
        <v>0</v>
      </c>
      <c r="W451">
        <v>69</v>
      </c>
      <c r="X451">
        <v>10</v>
      </c>
      <c r="Y451">
        <v>237</v>
      </c>
      <c r="AD451"/>
    </row>
    <row r="452" spans="1:30" x14ac:dyDescent="0.25">
      <c r="A452" t="s">
        <v>24</v>
      </c>
      <c r="B452" s="2">
        <v>42637</v>
      </c>
      <c r="C452" s="35">
        <f>YEAR(Sales[[#This Row],[ShipDate]])</f>
        <v>2016</v>
      </c>
      <c r="D452" t="s">
        <v>113</v>
      </c>
      <c r="E452" t="s">
        <v>18</v>
      </c>
      <c r="F452" t="s">
        <v>50</v>
      </c>
      <c r="G452" t="s">
        <v>25</v>
      </c>
      <c r="H452" t="s">
        <v>88</v>
      </c>
      <c r="I452" t="s">
        <v>93</v>
      </c>
      <c r="J452" t="s">
        <v>13</v>
      </c>
      <c r="K452" t="s">
        <v>1754</v>
      </c>
      <c r="L452" t="s">
        <v>92</v>
      </c>
      <c r="N452" t="str">
        <f>IF(ISBLANK(Sales[[#This Row],[return]]),"No",Sales[[#This Row],[return]])</f>
        <v>No</v>
      </c>
      <c r="O452" s="2">
        <v>42634</v>
      </c>
      <c r="P452" s="8" t="str">
        <f>TEXT(DAY(Sales[[#This Row],[OrderDate]]),"ddd")</f>
        <v>Sat</v>
      </c>
      <c r="Q452" s="8" t="str">
        <f>TEXT(MONTH(Sales[[#This Row],[ShipDate]])*29,"mmm")</f>
        <v>Sep</v>
      </c>
      <c r="R452">
        <v>134</v>
      </c>
      <c r="S452" t="s">
        <v>640</v>
      </c>
      <c r="T452" t="s">
        <v>90</v>
      </c>
      <c r="U452">
        <v>19140</v>
      </c>
      <c r="V452" s="1">
        <v>0.7</v>
      </c>
      <c r="W452">
        <v>-5</v>
      </c>
      <c r="X452">
        <v>3</v>
      </c>
      <c r="Y452">
        <v>7</v>
      </c>
      <c r="AD452"/>
    </row>
    <row r="453" spans="1:30" x14ac:dyDescent="0.25">
      <c r="A453" t="s">
        <v>40</v>
      </c>
      <c r="B453" s="2">
        <v>42515</v>
      </c>
      <c r="C453" s="35">
        <f>YEAR(Sales[[#This Row],[ShipDate]])</f>
        <v>2016</v>
      </c>
      <c r="D453" t="s">
        <v>36</v>
      </c>
      <c r="E453" t="s">
        <v>31</v>
      </c>
      <c r="F453" t="s">
        <v>50</v>
      </c>
      <c r="G453" t="s">
        <v>25</v>
      </c>
      <c r="H453" t="s">
        <v>1556</v>
      </c>
      <c r="I453" t="s">
        <v>174</v>
      </c>
      <c r="J453" t="s">
        <v>13</v>
      </c>
      <c r="K453" t="s">
        <v>2849</v>
      </c>
      <c r="L453" t="s">
        <v>17</v>
      </c>
      <c r="N453" t="str">
        <f>IF(ISBLANK(Sales[[#This Row],[return]]),"No",Sales[[#This Row],[return]])</f>
        <v>No</v>
      </c>
      <c r="O453" s="2">
        <v>42511</v>
      </c>
      <c r="P453" s="8" t="str">
        <f>TEXT(DAY(Sales[[#This Row],[OrderDate]]),"ddd")</f>
        <v>Sat</v>
      </c>
      <c r="Q453" s="8" t="str">
        <f>TEXT(MONTH(Sales[[#This Row],[ShipDate]])*29,"mmm")</f>
        <v>May</v>
      </c>
      <c r="R453">
        <v>650</v>
      </c>
      <c r="S453" t="s">
        <v>2164</v>
      </c>
      <c r="T453" t="s">
        <v>15</v>
      </c>
      <c r="U453">
        <v>23464</v>
      </c>
      <c r="V453" s="1">
        <v>0</v>
      </c>
      <c r="W453">
        <v>1276</v>
      </c>
      <c r="X453">
        <v>7</v>
      </c>
      <c r="Y453">
        <v>2716</v>
      </c>
      <c r="AD453"/>
    </row>
    <row r="454" spans="1:30" x14ac:dyDescent="0.25">
      <c r="A454" t="s">
        <v>40</v>
      </c>
      <c r="B454" s="2">
        <v>42515</v>
      </c>
      <c r="C454" s="35">
        <f>YEAR(Sales[[#This Row],[ShipDate]])</f>
        <v>2016</v>
      </c>
      <c r="D454" t="s">
        <v>36</v>
      </c>
      <c r="E454" t="s">
        <v>31</v>
      </c>
      <c r="F454" t="s">
        <v>48</v>
      </c>
      <c r="G454" t="s">
        <v>46</v>
      </c>
      <c r="H454" t="s">
        <v>1556</v>
      </c>
      <c r="I454" t="s">
        <v>174</v>
      </c>
      <c r="J454" t="s">
        <v>13</v>
      </c>
      <c r="K454" t="s">
        <v>2849</v>
      </c>
      <c r="L454" t="s">
        <v>17</v>
      </c>
      <c r="N454" t="str">
        <f>IF(ISBLANK(Sales[[#This Row],[return]]),"No",Sales[[#This Row],[return]])</f>
        <v>No</v>
      </c>
      <c r="O454" s="2">
        <v>42511</v>
      </c>
      <c r="P454" s="8" t="str">
        <f>TEXT(DAY(Sales[[#This Row],[OrderDate]]),"ddd")</f>
        <v>Sat</v>
      </c>
      <c r="Q454" s="8" t="str">
        <f>TEXT(MONTH(Sales[[#This Row],[ShipDate]])*29,"mmm")</f>
        <v>May</v>
      </c>
      <c r="R454">
        <v>1286</v>
      </c>
      <c r="S454" t="s">
        <v>2887</v>
      </c>
      <c r="T454" t="s">
        <v>15</v>
      </c>
      <c r="U454">
        <v>23464</v>
      </c>
      <c r="V454" s="1">
        <v>0</v>
      </c>
      <c r="W454">
        <v>173</v>
      </c>
      <c r="X454">
        <v>3</v>
      </c>
      <c r="Y454">
        <v>618</v>
      </c>
      <c r="AD454"/>
    </row>
    <row r="455" spans="1:30" x14ac:dyDescent="0.25">
      <c r="A455" t="s">
        <v>40</v>
      </c>
      <c r="B455" s="2">
        <v>42498</v>
      </c>
      <c r="C455" s="35">
        <f>YEAR(Sales[[#This Row],[ShipDate]])</f>
        <v>2016</v>
      </c>
      <c r="D455" t="s">
        <v>36</v>
      </c>
      <c r="E455" t="s">
        <v>18</v>
      </c>
      <c r="F455" t="s">
        <v>50</v>
      </c>
      <c r="G455" t="s">
        <v>25</v>
      </c>
      <c r="H455" t="s">
        <v>177</v>
      </c>
      <c r="I455" t="s">
        <v>133</v>
      </c>
      <c r="J455" t="s">
        <v>13</v>
      </c>
      <c r="K455" t="s">
        <v>1198</v>
      </c>
      <c r="L455" t="s">
        <v>68</v>
      </c>
      <c r="N455" t="str">
        <f>IF(ISBLANK(Sales[[#This Row],[return]]),"No",Sales[[#This Row],[return]])</f>
        <v>No</v>
      </c>
      <c r="O455" s="2">
        <v>42494</v>
      </c>
      <c r="P455" s="8" t="str">
        <f>TEXT(DAY(Sales[[#This Row],[OrderDate]]),"ddd")</f>
        <v>Wed</v>
      </c>
      <c r="Q455" s="8" t="str">
        <f>TEXT(MONTH(Sales[[#This Row],[ShipDate]])*29,"mmm")</f>
        <v>May</v>
      </c>
      <c r="R455">
        <v>639</v>
      </c>
      <c r="S455" t="s">
        <v>2100</v>
      </c>
      <c r="T455" t="s">
        <v>66</v>
      </c>
      <c r="U455">
        <v>49201</v>
      </c>
      <c r="V455" s="1">
        <v>0</v>
      </c>
      <c r="W455">
        <v>21</v>
      </c>
      <c r="X455">
        <v>4</v>
      </c>
      <c r="Y455">
        <v>47</v>
      </c>
      <c r="AD455"/>
    </row>
    <row r="456" spans="1:30" x14ac:dyDescent="0.25">
      <c r="A456" t="s">
        <v>10</v>
      </c>
      <c r="B456" s="2">
        <v>42626</v>
      </c>
      <c r="C456" s="35">
        <f>YEAR(Sales[[#This Row],[ShipDate]])</f>
        <v>2016</v>
      </c>
      <c r="D456" t="s">
        <v>36</v>
      </c>
      <c r="E456" t="s">
        <v>69</v>
      </c>
      <c r="F456" t="s">
        <v>23</v>
      </c>
      <c r="G456" t="s">
        <v>11</v>
      </c>
      <c r="H456" t="s">
        <v>1302</v>
      </c>
      <c r="I456" t="s">
        <v>324</v>
      </c>
      <c r="J456" t="s">
        <v>13</v>
      </c>
      <c r="K456" t="s">
        <v>224</v>
      </c>
      <c r="L456" t="s">
        <v>68</v>
      </c>
      <c r="N456" t="str">
        <f>IF(ISBLANK(Sales[[#This Row],[return]]),"No",Sales[[#This Row],[return]])</f>
        <v>No</v>
      </c>
      <c r="O456" s="2">
        <v>42620</v>
      </c>
      <c r="P456" s="8" t="str">
        <f>TEXT(DAY(Sales[[#This Row],[OrderDate]]),"ddd")</f>
        <v>Sat</v>
      </c>
      <c r="Q456" s="8" t="str">
        <f>TEXT(MONTH(Sales[[#This Row],[ShipDate]])*29,"mmm")</f>
        <v>Sep</v>
      </c>
      <c r="R456">
        <v>1233</v>
      </c>
      <c r="S456" t="s">
        <v>355</v>
      </c>
      <c r="T456" t="s">
        <v>66</v>
      </c>
      <c r="U456">
        <v>74133</v>
      </c>
      <c r="V456" s="1">
        <v>0</v>
      </c>
      <c r="W456">
        <v>45</v>
      </c>
      <c r="X456">
        <v>2</v>
      </c>
      <c r="Y456">
        <v>162</v>
      </c>
      <c r="AD456"/>
    </row>
    <row r="457" spans="1:30" x14ac:dyDescent="0.25">
      <c r="A457" t="s">
        <v>10</v>
      </c>
      <c r="B457" s="2">
        <v>42626</v>
      </c>
      <c r="C457" s="35">
        <f>YEAR(Sales[[#This Row],[ShipDate]])</f>
        <v>2016</v>
      </c>
      <c r="D457" t="s">
        <v>36</v>
      </c>
      <c r="E457" t="s">
        <v>69</v>
      </c>
      <c r="F457" t="s">
        <v>38</v>
      </c>
      <c r="G457" t="s">
        <v>11</v>
      </c>
      <c r="H457" t="s">
        <v>1302</v>
      </c>
      <c r="I457" t="s">
        <v>324</v>
      </c>
      <c r="J457" t="s">
        <v>13</v>
      </c>
      <c r="K457" t="s">
        <v>224</v>
      </c>
      <c r="L457" t="s">
        <v>68</v>
      </c>
      <c r="N457" t="str">
        <f>IF(ISBLANK(Sales[[#This Row],[return]]),"No",Sales[[#This Row],[return]])</f>
        <v>No</v>
      </c>
      <c r="O457" s="2">
        <v>42620</v>
      </c>
      <c r="P457" s="8" t="str">
        <f>TEXT(DAY(Sales[[#This Row],[OrderDate]]),"ddd")</f>
        <v>Sat</v>
      </c>
      <c r="Q457" s="8" t="str">
        <f>TEXT(MONTH(Sales[[#This Row],[ShipDate]])*29,"mmm")</f>
        <v>Sep</v>
      </c>
      <c r="R457">
        <v>964</v>
      </c>
      <c r="S457" t="s">
        <v>1316</v>
      </c>
      <c r="T457" t="s">
        <v>66</v>
      </c>
      <c r="U457">
        <v>74133</v>
      </c>
      <c r="V457" s="1">
        <v>0</v>
      </c>
      <c r="W457">
        <v>112</v>
      </c>
      <c r="X457">
        <v>5</v>
      </c>
      <c r="Y457">
        <v>430</v>
      </c>
      <c r="AD457"/>
    </row>
    <row r="458" spans="1:30" x14ac:dyDescent="0.25">
      <c r="A458" t="s">
        <v>10</v>
      </c>
      <c r="B458" s="2">
        <v>42626</v>
      </c>
      <c r="C458" s="35">
        <f>YEAR(Sales[[#This Row],[ShipDate]])</f>
        <v>2016</v>
      </c>
      <c r="D458" t="s">
        <v>36</v>
      </c>
      <c r="E458" t="s">
        <v>69</v>
      </c>
      <c r="F458" t="s">
        <v>50</v>
      </c>
      <c r="G458" t="s">
        <v>25</v>
      </c>
      <c r="H458" t="s">
        <v>1302</v>
      </c>
      <c r="I458" t="s">
        <v>324</v>
      </c>
      <c r="J458" t="s">
        <v>13</v>
      </c>
      <c r="K458" t="s">
        <v>224</v>
      </c>
      <c r="L458" t="s">
        <v>68</v>
      </c>
      <c r="N458" t="str">
        <f>IF(ISBLANK(Sales[[#This Row],[return]]),"No",Sales[[#This Row],[return]])</f>
        <v>No</v>
      </c>
      <c r="O458" s="2">
        <v>42620</v>
      </c>
      <c r="P458" s="8" t="str">
        <f>TEXT(DAY(Sales[[#This Row],[OrderDate]]),"ddd")</f>
        <v>Sat</v>
      </c>
      <c r="Q458" s="8" t="str">
        <f>TEXT(MONTH(Sales[[#This Row],[ShipDate]])*29,"mmm")</f>
        <v>Sep</v>
      </c>
      <c r="R458">
        <v>266</v>
      </c>
      <c r="S458" t="s">
        <v>102</v>
      </c>
      <c r="T458" t="s">
        <v>66</v>
      </c>
      <c r="U458">
        <v>74133</v>
      </c>
      <c r="V458" s="1">
        <v>0</v>
      </c>
      <c r="W458">
        <v>15</v>
      </c>
      <c r="X458">
        <v>2</v>
      </c>
      <c r="Y458">
        <v>32</v>
      </c>
      <c r="AD458"/>
    </row>
    <row r="459" spans="1:30" x14ac:dyDescent="0.25">
      <c r="A459" t="s">
        <v>10</v>
      </c>
      <c r="B459" s="2">
        <v>42626</v>
      </c>
      <c r="C459" s="35">
        <f>YEAR(Sales[[#This Row],[ShipDate]])</f>
        <v>2016</v>
      </c>
      <c r="D459" t="s">
        <v>36</v>
      </c>
      <c r="E459" t="s">
        <v>69</v>
      </c>
      <c r="F459" t="s">
        <v>39</v>
      </c>
      <c r="G459" t="s">
        <v>25</v>
      </c>
      <c r="H459" t="s">
        <v>1302</v>
      </c>
      <c r="I459" t="s">
        <v>324</v>
      </c>
      <c r="J459" t="s">
        <v>13</v>
      </c>
      <c r="K459" t="s">
        <v>224</v>
      </c>
      <c r="L459" t="s">
        <v>68</v>
      </c>
      <c r="N459" t="str">
        <f>IF(ISBLANK(Sales[[#This Row],[return]]),"No",Sales[[#This Row],[return]])</f>
        <v>No</v>
      </c>
      <c r="O459" s="2">
        <v>42620</v>
      </c>
      <c r="P459" s="8" t="str">
        <f>TEXT(DAY(Sales[[#This Row],[OrderDate]]),"ddd")</f>
        <v>Sat</v>
      </c>
      <c r="Q459" s="8" t="str">
        <f>TEXT(MONTH(Sales[[#This Row],[ShipDate]])*29,"mmm")</f>
        <v>Sep</v>
      </c>
      <c r="R459">
        <v>118</v>
      </c>
      <c r="S459" t="s">
        <v>625</v>
      </c>
      <c r="T459" t="s">
        <v>66</v>
      </c>
      <c r="U459">
        <v>74133</v>
      </c>
      <c r="V459" s="1">
        <v>0</v>
      </c>
      <c r="W459">
        <v>6</v>
      </c>
      <c r="X459">
        <v>2</v>
      </c>
      <c r="Y459">
        <v>20</v>
      </c>
      <c r="AD459"/>
    </row>
    <row r="460" spans="1:30" x14ac:dyDescent="0.25">
      <c r="A460" t="s">
        <v>40</v>
      </c>
      <c r="B460" s="2">
        <v>42387</v>
      </c>
      <c r="C460" s="35">
        <f>YEAR(Sales[[#This Row],[ShipDate]])</f>
        <v>2016</v>
      </c>
      <c r="D460" t="s">
        <v>36</v>
      </c>
      <c r="E460" t="s">
        <v>18</v>
      </c>
      <c r="F460" t="s">
        <v>59</v>
      </c>
      <c r="G460" t="s">
        <v>25</v>
      </c>
      <c r="H460" t="s">
        <v>302</v>
      </c>
      <c r="I460" t="s">
        <v>252</v>
      </c>
      <c r="J460" t="s">
        <v>13</v>
      </c>
      <c r="K460" t="s">
        <v>1429</v>
      </c>
      <c r="L460" t="s">
        <v>92</v>
      </c>
      <c r="N460" t="str">
        <f>IF(ISBLANK(Sales[[#This Row],[return]]),"No",Sales[[#This Row],[return]])</f>
        <v>No</v>
      </c>
      <c r="O460" s="2">
        <v>42382</v>
      </c>
      <c r="P460" s="8" t="str">
        <f>TEXT(DAY(Sales[[#This Row],[OrderDate]]),"ddd")</f>
        <v>Fri</v>
      </c>
      <c r="Q460" s="8" t="str">
        <f>TEXT(MONTH(Sales[[#This Row],[ShipDate]])*29,"mmm")</f>
        <v>Jan</v>
      </c>
      <c r="R460">
        <v>1717</v>
      </c>
      <c r="S460" t="s">
        <v>1862</v>
      </c>
      <c r="T460" t="s">
        <v>90</v>
      </c>
      <c r="U460">
        <v>43055</v>
      </c>
      <c r="V460" s="1">
        <v>0.2</v>
      </c>
      <c r="W460">
        <v>13</v>
      </c>
      <c r="X460">
        <v>7</v>
      </c>
      <c r="Y460">
        <v>37</v>
      </c>
      <c r="AD460"/>
    </row>
    <row r="461" spans="1:30" x14ac:dyDescent="0.25">
      <c r="A461" t="s">
        <v>40</v>
      </c>
      <c r="B461" s="2">
        <v>42387</v>
      </c>
      <c r="C461" s="35">
        <f>YEAR(Sales[[#This Row],[ShipDate]])</f>
        <v>2016</v>
      </c>
      <c r="D461" t="s">
        <v>36</v>
      </c>
      <c r="E461" t="s">
        <v>18</v>
      </c>
      <c r="F461" t="s">
        <v>50</v>
      </c>
      <c r="G461" t="s">
        <v>25</v>
      </c>
      <c r="H461" t="s">
        <v>302</v>
      </c>
      <c r="I461" t="s">
        <v>252</v>
      </c>
      <c r="J461" t="s">
        <v>13</v>
      </c>
      <c r="K461" t="s">
        <v>1429</v>
      </c>
      <c r="L461" t="s">
        <v>92</v>
      </c>
      <c r="N461" t="str">
        <f>IF(ISBLANK(Sales[[#This Row],[return]]),"No",Sales[[#This Row],[return]])</f>
        <v>No</v>
      </c>
      <c r="O461" s="2">
        <v>42382</v>
      </c>
      <c r="P461" s="8" t="str">
        <f>TEXT(DAY(Sales[[#This Row],[OrderDate]]),"ddd")</f>
        <v>Fri</v>
      </c>
      <c r="Q461" s="8" t="str">
        <f>TEXT(MONTH(Sales[[#This Row],[ShipDate]])*29,"mmm")</f>
        <v>Jan</v>
      </c>
      <c r="R461">
        <v>259</v>
      </c>
      <c r="S461" t="s">
        <v>2219</v>
      </c>
      <c r="T461" t="s">
        <v>90</v>
      </c>
      <c r="U461">
        <v>43055</v>
      </c>
      <c r="V461" s="1">
        <v>0.7</v>
      </c>
      <c r="W461">
        <v>-3</v>
      </c>
      <c r="X461">
        <v>2</v>
      </c>
      <c r="Y461">
        <v>3</v>
      </c>
      <c r="AD461"/>
    </row>
    <row r="462" spans="1:30" x14ac:dyDescent="0.25">
      <c r="A462" t="s">
        <v>40</v>
      </c>
      <c r="B462" s="2">
        <v>42737</v>
      </c>
      <c r="C462" s="35">
        <f>YEAR(Sales[[#This Row],[ShipDate]])</f>
        <v>2017</v>
      </c>
      <c r="D462" t="s">
        <v>36</v>
      </c>
      <c r="E462" t="s">
        <v>69</v>
      </c>
      <c r="F462" t="s">
        <v>43</v>
      </c>
      <c r="G462" t="s">
        <v>11</v>
      </c>
      <c r="H462" t="s">
        <v>1251</v>
      </c>
      <c r="I462" t="s">
        <v>120</v>
      </c>
      <c r="J462" t="s">
        <v>13</v>
      </c>
      <c r="K462" t="s">
        <v>2971</v>
      </c>
      <c r="L462" t="s">
        <v>68</v>
      </c>
      <c r="N462" t="str">
        <f>IF(ISBLANK(Sales[[#This Row],[return]]),"No",Sales[[#This Row],[return]])</f>
        <v>No</v>
      </c>
      <c r="O462" s="2">
        <v>42733</v>
      </c>
      <c r="P462" s="8" t="str">
        <f>TEXT(DAY(Sales[[#This Row],[OrderDate]]),"ddd")</f>
        <v>Sun</v>
      </c>
      <c r="Q462" s="8" t="str">
        <f>TEXT(MONTH(Sales[[#This Row],[ShipDate]])*29,"mmm")</f>
        <v>Jan</v>
      </c>
      <c r="R462">
        <v>1055</v>
      </c>
      <c r="S462" t="s">
        <v>2668</v>
      </c>
      <c r="T462" t="s">
        <v>66</v>
      </c>
      <c r="U462">
        <v>60174</v>
      </c>
      <c r="V462" s="1">
        <v>0.6</v>
      </c>
      <c r="W462">
        <v>-5</v>
      </c>
      <c r="X462">
        <v>3</v>
      </c>
      <c r="Y462">
        <v>9</v>
      </c>
      <c r="AD462"/>
    </row>
    <row r="463" spans="1:30" x14ac:dyDescent="0.25">
      <c r="A463" t="s">
        <v>40</v>
      </c>
      <c r="B463" s="2">
        <v>42494</v>
      </c>
      <c r="C463" s="35">
        <f>YEAR(Sales[[#This Row],[ShipDate]])</f>
        <v>2016</v>
      </c>
      <c r="D463" t="s">
        <v>36</v>
      </c>
      <c r="E463" t="s">
        <v>18</v>
      </c>
      <c r="F463" t="s">
        <v>48</v>
      </c>
      <c r="G463" t="s">
        <v>46</v>
      </c>
      <c r="H463" t="s">
        <v>134</v>
      </c>
      <c r="I463" t="s">
        <v>137</v>
      </c>
      <c r="J463" t="s">
        <v>13</v>
      </c>
      <c r="K463" t="s">
        <v>1306</v>
      </c>
      <c r="L463" t="s">
        <v>92</v>
      </c>
      <c r="N463" t="str">
        <f>IF(ISBLANK(Sales[[#This Row],[return]]),"No",Sales[[#This Row],[return]])</f>
        <v>No</v>
      </c>
      <c r="O463" s="2">
        <v>42489</v>
      </c>
      <c r="P463" s="8" t="str">
        <f>TEXT(DAY(Sales[[#This Row],[OrderDate]]),"ddd")</f>
        <v>Sun</v>
      </c>
      <c r="Q463" s="8" t="str">
        <f>TEXT(MONTH(Sales[[#This Row],[ShipDate]])*29,"mmm")</f>
        <v>May</v>
      </c>
      <c r="R463">
        <v>1491</v>
      </c>
      <c r="S463" t="s">
        <v>775</v>
      </c>
      <c r="T463" t="s">
        <v>90</v>
      </c>
      <c r="U463">
        <v>19901</v>
      </c>
      <c r="V463" s="1">
        <v>0</v>
      </c>
      <c r="W463">
        <v>5</v>
      </c>
      <c r="X463">
        <v>2</v>
      </c>
      <c r="Y463">
        <v>20</v>
      </c>
      <c r="AD463"/>
    </row>
    <row r="464" spans="1:30" x14ac:dyDescent="0.25">
      <c r="A464" t="s">
        <v>24</v>
      </c>
      <c r="B464" s="2">
        <v>42453</v>
      </c>
      <c r="C464" s="35">
        <f>YEAR(Sales[[#This Row],[ShipDate]])</f>
        <v>2016</v>
      </c>
      <c r="D464" t="s">
        <v>36</v>
      </c>
      <c r="E464" t="s">
        <v>18</v>
      </c>
      <c r="F464" t="s">
        <v>52</v>
      </c>
      <c r="G464" t="s">
        <v>25</v>
      </c>
      <c r="H464" t="s">
        <v>451</v>
      </c>
      <c r="I464" t="s">
        <v>129</v>
      </c>
      <c r="J464" t="s">
        <v>13</v>
      </c>
      <c r="K464" t="s">
        <v>807</v>
      </c>
      <c r="L464" t="s">
        <v>68</v>
      </c>
      <c r="N464" t="str">
        <f>IF(ISBLANK(Sales[[#This Row],[return]]),"No",Sales[[#This Row],[return]])</f>
        <v>No</v>
      </c>
      <c r="O464" s="2">
        <v>42446</v>
      </c>
      <c r="P464" s="8" t="str">
        <f>TEXT(DAY(Sales[[#This Row],[OrderDate]]),"ddd")</f>
        <v>Tue</v>
      </c>
      <c r="Q464" s="8" t="str">
        <f>TEXT(MONTH(Sales[[#This Row],[ShipDate]])*29,"mmm")</f>
        <v>Mar</v>
      </c>
      <c r="R464">
        <v>335</v>
      </c>
      <c r="S464" t="s">
        <v>1034</v>
      </c>
      <c r="T464" t="s">
        <v>66</v>
      </c>
      <c r="U464">
        <v>55044</v>
      </c>
      <c r="V464" s="1">
        <v>0</v>
      </c>
      <c r="W464">
        <v>37</v>
      </c>
      <c r="X464">
        <v>2</v>
      </c>
      <c r="Y464">
        <v>94</v>
      </c>
      <c r="AD464"/>
    </row>
    <row r="465" spans="1:30" x14ac:dyDescent="0.25">
      <c r="A465" t="s">
        <v>24</v>
      </c>
      <c r="B465" s="2">
        <v>42453</v>
      </c>
      <c r="C465" s="35">
        <f>YEAR(Sales[[#This Row],[ShipDate]])</f>
        <v>2016</v>
      </c>
      <c r="D465" t="s">
        <v>36</v>
      </c>
      <c r="E465" t="s">
        <v>18</v>
      </c>
      <c r="F465" t="s">
        <v>45</v>
      </c>
      <c r="G465" t="s">
        <v>25</v>
      </c>
      <c r="H465" t="s">
        <v>451</v>
      </c>
      <c r="I465" t="s">
        <v>129</v>
      </c>
      <c r="J465" t="s">
        <v>13</v>
      </c>
      <c r="K465" t="s">
        <v>807</v>
      </c>
      <c r="L465" t="s">
        <v>68</v>
      </c>
      <c r="N465" t="str">
        <f>IF(ISBLANK(Sales[[#This Row],[return]]),"No",Sales[[#This Row],[return]])</f>
        <v>No</v>
      </c>
      <c r="O465" s="2">
        <v>42446</v>
      </c>
      <c r="P465" s="8" t="str">
        <f>TEXT(DAY(Sales[[#This Row],[OrderDate]]),"ddd")</f>
        <v>Tue</v>
      </c>
      <c r="Q465" s="8" t="str">
        <f>TEXT(MONTH(Sales[[#This Row],[ShipDate]])*29,"mmm")</f>
        <v>Mar</v>
      </c>
      <c r="R465">
        <v>1167</v>
      </c>
      <c r="S465" t="s">
        <v>1810</v>
      </c>
      <c r="T465" t="s">
        <v>66</v>
      </c>
      <c r="U465">
        <v>55044</v>
      </c>
      <c r="V465" s="1">
        <v>0</v>
      </c>
      <c r="W465">
        <v>6</v>
      </c>
      <c r="X465">
        <v>6</v>
      </c>
      <c r="Y465">
        <v>20</v>
      </c>
      <c r="AD465"/>
    </row>
    <row r="466" spans="1:30" x14ac:dyDescent="0.25">
      <c r="A466" t="s">
        <v>24</v>
      </c>
      <c r="B466" s="2">
        <v>42453</v>
      </c>
      <c r="C466" s="35">
        <f>YEAR(Sales[[#This Row],[ShipDate]])</f>
        <v>2016</v>
      </c>
      <c r="D466" t="s">
        <v>36</v>
      </c>
      <c r="E466" t="s">
        <v>18</v>
      </c>
      <c r="F466" t="s">
        <v>50</v>
      </c>
      <c r="G466" t="s">
        <v>25</v>
      </c>
      <c r="H466" t="s">
        <v>451</v>
      </c>
      <c r="I466" t="s">
        <v>129</v>
      </c>
      <c r="J466" t="s">
        <v>13</v>
      </c>
      <c r="K466" t="s">
        <v>807</v>
      </c>
      <c r="L466" t="s">
        <v>68</v>
      </c>
      <c r="N466" t="str">
        <f>IF(ISBLANK(Sales[[#This Row],[return]]),"No",Sales[[#This Row],[return]])</f>
        <v>No</v>
      </c>
      <c r="O466" s="2">
        <v>42446</v>
      </c>
      <c r="P466" s="8" t="str">
        <f>TEXT(DAY(Sales[[#This Row],[OrderDate]]),"ddd")</f>
        <v>Tue</v>
      </c>
      <c r="Q466" s="8" t="str">
        <f>TEXT(MONTH(Sales[[#This Row],[ShipDate]])*29,"mmm")</f>
        <v>Mar</v>
      </c>
      <c r="R466">
        <v>261</v>
      </c>
      <c r="S466" t="s">
        <v>1906</v>
      </c>
      <c r="T466" t="s">
        <v>66</v>
      </c>
      <c r="U466">
        <v>55044</v>
      </c>
      <c r="V466" s="1">
        <v>0</v>
      </c>
      <c r="W466">
        <v>17</v>
      </c>
      <c r="X466">
        <v>6</v>
      </c>
      <c r="Y466">
        <v>36</v>
      </c>
      <c r="AD466"/>
    </row>
    <row r="467" spans="1:30" x14ac:dyDescent="0.25">
      <c r="A467" t="s">
        <v>24</v>
      </c>
      <c r="B467" s="2">
        <v>42453</v>
      </c>
      <c r="C467" s="35">
        <f>YEAR(Sales[[#This Row],[ShipDate]])</f>
        <v>2016</v>
      </c>
      <c r="D467" t="s">
        <v>36</v>
      </c>
      <c r="E467" t="s">
        <v>18</v>
      </c>
      <c r="F467" t="s">
        <v>59</v>
      </c>
      <c r="G467" t="s">
        <v>25</v>
      </c>
      <c r="H467" t="s">
        <v>451</v>
      </c>
      <c r="I467" t="s">
        <v>129</v>
      </c>
      <c r="J467" t="s">
        <v>13</v>
      </c>
      <c r="K467" t="s">
        <v>807</v>
      </c>
      <c r="L467" t="s">
        <v>68</v>
      </c>
      <c r="N467" t="str">
        <f>IF(ISBLANK(Sales[[#This Row],[return]]),"No",Sales[[#This Row],[return]])</f>
        <v>No</v>
      </c>
      <c r="O467" s="2">
        <v>42446</v>
      </c>
      <c r="P467" s="8" t="str">
        <f>TEXT(DAY(Sales[[#This Row],[OrderDate]]),"ddd")</f>
        <v>Tue</v>
      </c>
      <c r="Q467" s="8" t="str">
        <f>TEXT(MONTH(Sales[[#This Row],[ShipDate]])*29,"mmm")</f>
        <v>Mar</v>
      </c>
      <c r="R467">
        <v>1072</v>
      </c>
      <c r="S467" t="s">
        <v>1949</v>
      </c>
      <c r="T467" t="s">
        <v>66</v>
      </c>
      <c r="U467">
        <v>55044</v>
      </c>
      <c r="V467" s="1">
        <v>0</v>
      </c>
      <c r="W467">
        <v>24</v>
      </c>
      <c r="X467">
        <v>7</v>
      </c>
      <c r="Y467">
        <v>47</v>
      </c>
      <c r="AD467"/>
    </row>
    <row r="468" spans="1:30" x14ac:dyDescent="0.25">
      <c r="A468" t="s">
        <v>24</v>
      </c>
      <c r="B468" s="2">
        <v>42453</v>
      </c>
      <c r="C468" s="35">
        <f>YEAR(Sales[[#This Row],[ShipDate]])</f>
        <v>2016</v>
      </c>
      <c r="D468" t="s">
        <v>36</v>
      </c>
      <c r="E468" t="s">
        <v>18</v>
      </c>
      <c r="F468" t="s">
        <v>50</v>
      </c>
      <c r="G468" t="s">
        <v>25</v>
      </c>
      <c r="H468" t="s">
        <v>451</v>
      </c>
      <c r="I468" t="s">
        <v>129</v>
      </c>
      <c r="J468" t="s">
        <v>13</v>
      </c>
      <c r="K468" t="s">
        <v>807</v>
      </c>
      <c r="L468" t="s">
        <v>68</v>
      </c>
      <c r="N468" t="str">
        <f>IF(ISBLANK(Sales[[#This Row],[return]]),"No",Sales[[#This Row],[return]])</f>
        <v>No</v>
      </c>
      <c r="O468" s="2">
        <v>42446</v>
      </c>
      <c r="P468" s="8" t="str">
        <f>TEXT(DAY(Sales[[#This Row],[OrderDate]]),"ddd")</f>
        <v>Tue</v>
      </c>
      <c r="Q468" s="8" t="str">
        <f>TEXT(MONTH(Sales[[#This Row],[ShipDate]])*29,"mmm")</f>
        <v>Mar</v>
      </c>
      <c r="R468">
        <v>1632</v>
      </c>
      <c r="S468" t="s">
        <v>2077</v>
      </c>
      <c r="T468" t="s">
        <v>66</v>
      </c>
      <c r="U468">
        <v>55044</v>
      </c>
      <c r="V468" s="1">
        <v>0</v>
      </c>
      <c r="W468">
        <v>25</v>
      </c>
      <c r="X468">
        <v>10</v>
      </c>
      <c r="Y468">
        <v>53</v>
      </c>
      <c r="AD468"/>
    </row>
    <row r="469" spans="1:30" x14ac:dyDescent="0.25">
      <c r="A469" t="s">
        <v>40</v>
      </c>
      <c r="B469" s="2">
        <v>42591</v>
      </c>
      <c r="C469" s="35">
        <f>YEAR(Sales[[#This Row],[ShipDate]])</f>
        <v>2016</v>
      </c>
      <c r="D469" t="s">
        <v>36</v>
      </c>
      <c r="E469" t="s">
        <v>18</v>
      </c>
      <c r="F469" t="s">
        <v>59</v>
      </c>
      <c r="G469" t="s">
        <v>25</v>
      </c>
      <c r="H469" t="s">
        <v>26</v>
      </c>
      <c r="I469" t="s">
        <v>32</v>
      </c>
      <c r="J469" t="s">
        <v>13</v>
      </c>
      <c r="K469" t="s">
        <v>346</v>
      </c>
      <c r="L469" t="s">
        <v>30</v>
      </c>
      <c r="N469" t="str">
        <f>IF(ISBLANK(Sales[[#This Row],[return]]),"No",Sales[[#This Row],[return]])</f>
        <v>No</v>
      </c>
      <c r="O469" s="2">
        <v>42587</v>
      </c>
      <c r="P469" s="8" t="str">
        <f>TEXT(DAY(Sales[[#This Row],[OrderDate]]),"ddd")</f>
        <v>Thu</v>
      </c>
      <c r="Q469" s="8" t="str">
        <f>TEXT(MONTH(Sales[[#This Row],[ShipDate]])*29,"mmm")</f>
        <v>Aug</v>
      </c>
      <c r="R469">
        <v>94</v>
      </c>
      <c r="S469" t="s">
        <v>347</v>
      </c>
      <c r="T469" t="s">
        <v>28</v>
      </c>
      <c r="U469">
        <v>90004</v>
      </c>
      <c r="V469" s="1">
        <v>0</v>
      </c>
      <c r="W469">
        <v>10</v>
      </c>
      <c r="X469">
        <v>3</v>
      </c>
      <c r="Y469">
        <v>21</v>
      </c>
      <c r="AD469"/>
    </row>
    <row r="470" spans="1:30" x14ac:dyDescent="0.25">
      <c r="A470" t="s">
        <v>40</v>
      </c>
      <c r="B470" s="2">
        <v>42591</v>
      </c>
      <c r="C470" s="35">
        <f>YEAR(Sales[[#This Row],[ShipDate]])</f>
        <v>2016</v>
      </c>
      <c r="D470" t="s">
        <v>36</v>
      </c>
      <c r="E470" t="s">
        <v>18</v>
      </c>
      <c r="F470" t="s">
        <v>59</v>
      </c>
      <c r="G470" t="s">
        <v>25</v>
      </c>
      <c r="H470" t="s">
        <v>26</v>
      </c>
      <c r="I470" t="s">
        <v>32</v>
      </c>
      <c r="J470" t="s">
        <v>13</v>
      </c>
      <c r="K470" t="s">
        <v>346</v>
      </c>
      <c r="L470" t="s">
        <v>30</v>
      </c>
      <c r="N470" t="str">
        <f>IF(ISBLANK(Sales[[#This Row],[return]]),"No",Sales[[#This Row],[return]])</f>
        <v>No</v>
      </c>
      <c r="O470" s="2">
        <v>42587</v>
      </c>
      <c r="P470" s="8" t="str">
        <f>TEXT(DAY(Sales[[#This Row],[OrderDate]]),"ddd")</f>
        <v>Thu</v>
      </c>
      <c r="Q470" s="8" t="str">
        <f>TEXT(MONTH(Sales[[#This Row],[ShipDate]])*29,"mmm")</f>
        <v>Aug</v>
      </c>
      <c r="R470">
        <v>1706</v>
      </c>
      <c r="S470" t="s">
        <v>348</v>
      </c>
      <c r="T470" t="s">
        <v>28</v>
      </c>
      <c r="U470">
        <v>90004</v>
      </c>
      <c r="V470" s="1">
        <v>0</v>
      </c>
      <c r="W470">
        <v>53</v>
      </c>
      <c r="X470">
        <v>2</v>
      </c>
      <c r="Y470">
        <v>111</v>
      </c>
      <c r="AD470"/>
    </row>
    <row r="471" spans="1:30" x14ac:dyDescent="0.25">
      <c r="A471" t="s">
        <v>40</v>
      </c>
      <c r="B471" s="2">
        <v>42591</v>
      </c>
      <c r="C471" s="35">
        <f>YEAR(Sales[[#This Row],[ShipDate]])</f>
        <v>2016</v>
      </c>
      <c r="D471" t="s">
        <v>36</v>
      </c>
      <c r="E471" t="s">
        <v>18</v>
      </c>
      <c r="F471" t="s">
        <v>23</v>
      </c>
      <c r="G471" t="s">
        <v>11</v>
      </c>
      <c r="H471" t="s">
        <v>26</v>
      </c>
      <c r="I471" t="s">
        <v>32</v>
      </c>
      <c r="J471" t="s">
        <v>13</v>
      </c>
      <c r="K471" t="s">
        <v>346</v>
      </c>
      <c r="L471" t="s">
        <v>30</v>
      </c>
      <c r="N471" t="str">
        <f>IF(ISBLANK(Sales[[#This Row],[return]]),"No",Sales[[#This Row],[return]])</f>
        <v>No</v>
      </c>
      <c r="O471" s="2">
        <v>42587</v>
      </c>
      <c r="P471" s="8" t="str">
        <f>TEXT(DAY(Sales[[#This Row],[OrderDate]]),"ddd")</f>
        <v>Thu</v>
      </c>
      <c r="Q471" s="8" t="str">
        <f>TEXT(MONTH(Sales[[#This Row],[ShipDate]])*29,"mmm")</f>
        <v>Aug</v>
      </c>
      <c r="R471">
        <v>772</v>
      </c>
      <c r="S471" t="s">
        <v>349</v>
      </c>
      <c r="T471" t="s">
        <v>28</v>
      </c>
      <c r="U471">
        <v>90004</v>
      </c>
      <c r="V471" s="1">
        <v>0.2</v>
      </c>
      <c r="W471">
        <v>21</v>
      </c>
      <c r="X471">
        <v>7</v>
      </c>
      <c r="Y471">
        <v>340</v>
      </c>
      <c r="AD471"/>
    </row>
    <row r="472" spans="1:30" x14ac:dyDescent="0.25">
      <c r="A472" t="s">
        <v>40</v>
      </c>
      <c r="B472" s="2">
        <v>42493</v>
      </c>
      <c r="C472" s="35">
        <f>YEAR(Sales[[#This Row],[ShipDate]])</f>
        <v>2016</v>
      </c>
      <c r="D472" t="s">
        <v>36</v>
      </c>
      <c r="E472" t="s">
        <v>31</v>
      </c>
      <c r="F472" t="s">
        <v>33</v>
      </c>
      <c r="G472" t="s">
        <v>25</v>
      </c>
      <c r="H472" t="s">
        <v>1151</v>
      </c>
      <c r="I472" t="s">
        <v>1150</v>
      </c>
      <c r="J472" t="s">
        <v>13</v>
      </c>
      <c r="K472" t="s">
        <v>2631</v>
      </c>
      <c r="L472" t="s">
        <v>92</v>
      </c>
      <c r="N472" t="str">
        <f>IF(ISBLANK(Sales[[#This Row],[return]]),"No",Sales[[#This Row],[return]])</f>
        <v>No</v>
      </c>
      <c r="O472" s="2">
        <v>42488</v>
      </c>
      <c r="P472" s="8" t="str">
        <f>TEXT(DAY(Sales[[#This Row],[OrderDate]]),"ddd")</f>
        <v>Sat</v>
      </c>
      <c r="Q472" s="8" t="str">
        <f>TEXT(MONTH(Sales[[#This Row],[ShipDate]])*29,"mmm")</f>
        <v>May</v>
      </c>
      <c r="R472">
        <v>196</v>
      </c>
      <c r="S472" t="s">
        <v>2211</v>
      </c>
      <c r="T472" t="s">
        <v>90</v>
      </c>
      <c r="U472">
        <v>21215</v>
      </c>
      <c r="V472" s="1">
        <v>0</v>
      </c>
      <c r="W472">
        <v>2</v>
      </c>
      <c r="X472">
        <v>1</v>
      </c>
      <c r="Y472">
        <v>3</v>
      </c>
      <c r="AD472"/>
    </row>
    <row r="473" spans="1:30" x14ac:dyDescent="0.25">
      <c r="A473" t="s">
        <v>40</v>
      </c>
      <c r="B473" s="2">
        <v>42493</v>
      </c>
      <c r="C473" s="35">
        <f>YEAR(Sales[[#This Row],[ShipDate]])</f>
        <v>2016</v>
      </c>
      <c r="D473" t="s">
        <v>36</v>
      </c>
      <c r="E473" t="s">
        <v>31</v>
      </c>
      <c r="F473" t="s">
        <v>45</v>
      </c>
      <c r="G473" t="s">
        <v>25</v>
      </c>
      <c r="H473" t="s">
        <v>1151</v>
      </c>
      <c r="I473" t="s">
        <v>1150</v>
      </c>
      <c r="J473" t="s">
        <v>13</v>
      </c>
      <c r="K473" t="s">
        <v>2631</v>
      </c>
      <c r="L473" t="s">
        <v>92</v>
      </c>
      <c r="N473" t="str">
        <f>IF(ISBLANK(Sales[[#This Row],[return]]),"No",Sales[[#This Row],[return]])</f>
        <v>No</v>
      </c>
      <c r="O473" s="2">
        <v>42488</v>
      </c>
      <c r="P473" s="8" t="str">
        <f>TEXT(DAY(Sales[[#This Row],[OrderDate]]),"ddd")</f>
        <v>Sat</v>
      </c>
      <c r="Q473" s="8" t="str">
        <f>TEXT(MONTH(Sales[[#This Row],[ShipDate]])*29,"mmm")</f>
        <v>May</v>
      </c>
      <c r="R473">
        <v>341</v>
      </c>
      <c r="S473" t="s">
        <v>2828</v>
      </c>
      <c r="T473" t="s">
        <v>90</v>
      </c>
      <c r="U473">
        <v>21215</v>
      </c>
      <c r="V473" s="1">
        <v>0</v>
      </c>
      <c r="W473">
        <v>1</v>
      </c>
      <c r="X473">
        <v>2</v>
      </c>
      <c r="Y473">
        <v>5</v>
      </c>
      <c r="AD473"/>
    </row>
    <row r="474" spans="1:30" x14ac:dyDescent="0.25">
      <c r="A474" t="s">
        <v>40</v>
      </c>
      <c r="B474" s="2">
        <v>42493</v>
      </c>
      <c r="C474" s="35">
        <f>YEAR(Sales[[#This Row],[ShipDate]])</f>
        <v>2016</v>
      </c>
      <c r="D474" t="s">
        <v>36</v>
      </c>
      <c r="E474" t="s">
        <v>31</v>
      </c>
      <c r="F474" t="s">
        <v>50</v>
      </c>
      <c r="G474" t="s">
        <v>25</v>
      </c>
      <c r="H474" t="s">
        <v>1151</v>
      </c>
      <c r="I474" t="s">
        <v>1150</v>
      </c>
      <c r="J474" t="s">
        <v>13</v>
      </c>
      <c r="K474" t="s">
        <v>2631</v>
      </c>
      <c r="L474" t="s">
        <v>92</v>
      </c>
      <c r="N474" t="str">
        <f>IF(ISBLANK(Sales[[#This Row],[return]]),"No",Sales[[#This Row],[return]])</f>
        <v>No</v>
      </c>
      <c r="O474" s="2">
        <v>42488</v>
      </c>
      <c r="P474" s="8" t="str">
        <f>TEXT(DAY(Sales[[#This Row],[OrderDate]]),"ddd")</f>
        <v>Sat</v>
      </c>
      <c r="Q474" s="8" t="str">
        <f>TEXT(MONTH(Sales[[#This Row],[ShipDate]])*29,"mmm")</f>
        <v>May</v>
      </c>
      <c r="R474">
        <v>43</v>
      </c>
      <c r="S474" t="s">
        <v>3219</v>
      </c>
      <c r="T474" t="s">
        <v>90</v>
      </c>
      <c r="U474">
        <v>21215</v>
      </c>
      <c r="V474" s="1">
        <v>0</v>
      </c>
      <c r="W474">
        <v>9</v>
      </c>
      <c r="X474">
        <v>2</v>
      </c>
      <c r="Y474">
        <v>21</v>
      </c>
      <c r="AD474"/>
    </row>
    <row r="475" spans="1:30" x14ac:dyDescent="0.25">
      <c r="A475" t="s">
        <v>40</v>
      </c>
      <c r="B475" s="2">
        <v>42493</v>
      </c>
      <c r="C475" s="35">
        <f>YEAR(Sales[[#This Row],[ShipDate]])</f>
        <v>2016</v>
      </c>
      <c r="D475" t="s">
        <v>36</v>
      </c>
      <c r="E475" t="s">
        <v>31</v>
      </c>
      <c r="F475" t="s">
        <v>39</v>
      </c>
      <c r="G475" t="s">
        <v>25</v>
      </c>
      <c r="H475" t="s">
        <v>1151</v>
      </c>
      <c r="I475" t="s">
        <v>1150</v>
      </c>
      <c r="J475" t="s">
        <v>13</v>
      </c>
      <c r="K475" t="s">
        <v>2631</v>
      </c>
      <c r="L475" t="s">
        <v>92</v>
      </c>
      <c r="N475" t="str">
        <f>IF(ISBLANK(Sales[[#This Row],[return]]),"No",Sales[[#This Row],[return]])</f>
        <v>No</v>
      </c>
      <c r="O475" s="2">
        <v>42488</v>
      </c>
      <c r="P475" s="8" t="str">
        <f>TEXT(DAY(Sales[[#This Row],[OrderDate]]),"ddd")</f>
        <v>Sat</v>
      </c>
      <c r="Q475" s="8" t="str">
        <f>TEXT(MONTH(Sales[[#This Row],[ShipDate]])*29,"mmm")</f>
        <v>May</v>
      </c>
      <c r="R475">
        <v>1345</v>
      </c>
      <c r="S475" t="s">
        <v>1650</v>
      </c>
      <c r="T475" t="s">
        <v>90</v>
      </c>
      <c r="U475">
        <v>21215</v>
      </c>
      <c r="V475" s="1">
        <v>0</v>
      </c>
      <c r="W475">
        <v>129</v>
      </c>
      <c r="X475">
        <v>9</v>
      </c>
      <c r="Y475">
        <v>498</v>
      </c>
      <c r="AD475"/>
    </row>
    <row r="476" spans="1:30" x14ac:dyDescent="0.25">
      <c r="A476" t="s">
        <v>10</v>
      </c>
      <c r="B476" s="2">
        <v>42707</v>
      </c>
      <c r="C476" s="35">
        <f>YEAR(Sales[[#This Row],[ShipDate]])</f>
        <v>2016</v>
      </c>
      <c r="D476" t="s">
        <v>36</v>
      </c>
      <c r="E476" t="s">
        <v>18</v>
      </c>
      <c r="F476" t="s">
        <v>150</v>
      </c>
      <c r="G476" t="s">
        <v>25</v>
      </c>
      <c r="H476" t="s">
        <v>146</v>
      </c>
      <c r="I476" t="s">
        <v>149</v>
      </c>
      <c r="J476" t="s">
        <v>13</v>
      </c>
      <c r="K476" t="s">
        <v>1618</v>
      </c>
      <c r="L476" t="s">
        <v>92</v>
      </c>
      <c r="N476" t="str">
        <f>IF(ISBLANK(Sales[[#This Row],[return]]),"No",Sales[[#This Row],[return]])</f>
        <v>No</v>
      </c>
      <c r="O476" s="2">
        <v>42701</v>
      </c>
      <c r="P476" s="8" t="str">
        <f>TEXT(DAY(Sales[[#This Row],[OrderDate]]),"ddd")</f>
        <v>Fri</v>
      </c>
      <c r="Q476" s="8" t="str">
        <f>TEXT(MONTH(Sales[[#This Row],[ShipDate]])*29,"mmm")</f>
        <v>Dec</v>
      </c>
      <c r="R476">
        <v>1507</v>
      </c>
      <c r="S476" t="s">
        <v>281</v>
      </c>
      <c r="T476" t="s">
        <v>90</v>
      </c>
      <c r="U476">
        <v>10035</v>
      </c>
      <c r="V476" s="1">
        <v>0</v>
      </c>
      <c r="W476">
        <v>1</v>
      </c>
      <c r="X476">
        <v>2</v>
      </c>
      <c r="Y476">
        <v>4</v>
      </c>
      <c r="AD476"/>
    </row>
    <row r="477" spans="1:30" x14ac:dyDescent="0.25">
      <c r="A477" t="s">
        <v>24</v>
      </c>
      <c r="B477" s="2">
        <v>42692</v>
      </c>
      <c r="C477" s="35">
        <f>YEAR(Sales[[#This Row],[ShipDate]])</f>
        <v>2016</v>
      </c>
      <c r="D477" t="s">
        <v>113</v>
      </c>
      <c r="E477" t="s">
        <v>31</v>
      </c>
      <c r="F477" t="s">
        <v>21</v>
      </c>
      <c r="G477" t="s">
        <v>11</v>
      </c>
      <c r="H477" t="s">
        <v>26</v>
      </c>
      <c r="I477" t="s">
        <v>32</v>
      </c>
      <c r="J477" t="s">
        <v>13</v>
      </c>
      <c r="K477" t="s">
        <v>956</v>
      </c>
      <c r="L477" t="s">
        <v>30</v>
      </c>
      <c r="N477" t="str">
        <f>IF(ISBLANK(Sales[[#This Row],[return]]),"No",Sales[[#This Row],[return]])</f>
        <v>No</v>
      </c>
      <c r="O477" s="2">
        <v>42690</v>
      </c>
      <c r="P477" s="8" t="str">
        <f>TEXT(DAY(Sales[[#This Row],[OrderDate]]),"ddd")</f>
        <v>Mon</v>
      </c>
      <c r="Q477" s="8" t="str">
        <f>TEXT(MONTH(Sales[[#This Row],[ShipDate]])*29,"mmm")</f>
        <v>Nov</v>
      </c>
      <c r="R477">
        <v>379</v>
      </c>
      <c r="S477" t="s">
        <v>1008</v>
      </c>
      <c r="T477" t="s">
        <v>28</v>
      </c>
      <c r="U477">
        <v>90008</v>
      </c>
      <c r="V477" s="1">
        <v>0.15</v>
      </c>
      <c r="W477">
        <v>25</v>
      </c>
      <c r="X477">
        <v>3</v>
      </c>
      <c r="Y477">
        <v>306</v>
      </c>
      <c r="AD477"/>
    </row>
    <row r="478" spans="1:30" x14ac:dyDescent="0.25">
      <c r="A478" t="s">
        <v>24</v>
      </c>
      <c r="B478" s="2">
        <v>42692</v>
      </c>
      <c r="C478" s="35">
        <f>YEAR(Sales[[#This Row],[ShipDate]])</f>
        <v>2016</v>
      </c>
      <c r="D478" t="s">
        <v>113</v>
      </c>
      <c r="E478" t="s">
        <v>31</v>
      </c>
      <c r="F478" t="s">
        <v>39</v>
      </c>
      <c r="G478" t="s">
        <v>25</v>
      </c>
      <c r="H478" t="s">
        <v>26</v>
      </c>
      <c r="I478" t="s">
        <v>32</v>
      </c>
      <c r="J478" t="s">
        <v>13</v>
      </c>
      <c r="K478" t="s">
        <v>956</v>
      </c>
      <c r="L478" t="s">
        <v>30</v>
      </c>
      <c r="N478" t="str">
        <f>IF(ISBLANK(Sales[[#This Row],[return]]),"No",Sales[[#This Row],[return]])</f>
        <v>No</v>
      </c>
      <c r="O478" s="2">
        <v>42690</v>
      </c>
      <c r="P478" s="8" t="str">
        <f>TEXT(DAY(Sales[[#This Row],[OrderDate]]),"ddd")</f>
        <v>Mon</v>
      </c>
      <c r="Q478" s="8" t="str">
        <f>TEXT(MONTH(Sales[[#This Row],[ShipDate]])*29,"mmm")</f>
        <v>Nov</v>
      </c>
      <c r="R478">
        <v>1484</v>
      </c>
      <c r="S478" t="s">
        <v>341</v>
      </c>
      <c r="T478" t="s">
        <v>28</v>
      </c>
      <c r="U478">
        <v>90008</v>
      </c>
      <c r="V478" s="1">
        <v>0</v>
      </c>
      <c r="W478">
        <v>10</v>
      </c>
      <c r="X478">
        <v>3</v>
      </c>
      <c r="Y478">
        <v>345</v>
      </c>
      <c r="AD478"/>
    </row>
    <row r="479" spans="1:30" x14ac:dyDescent="0.25">
      <c r="A479" t="s">
        <v>24</v>
      </c>
      <c r="B479" s="2">
        <v>42692</v>
      </c>
      <c r="C479" s="35">
        <f>YEAR(Sales[[#This Row],[ShipDate]])</f>
        <v>2016</v>
      </c>
      <c r="D479" t="s">
        <v>113</v>
      </c>
      <c r="E479" t="s">
        <v>31</v>
      </c>
      <c r="F479" t="s">
        <v>48</v>
      </c>
      <c r="G479" t="s">
        <v>46</v>
      </c>
      <c r="H479" t="s">
        <v>26</v>
      </c>
      <c r="I479" t="s">
        <v>32</v>
      </c>
      <c r="J479" t="s">
        <v>13</v>
      </c>
      <c r="K479" t="s">
        <v>956</v>
      </c>
      <c r="L479" t="s">
        <v>30</v>
      </c>
      <c r="N479" t="str">
        <f>IF(ISBLANK(Sales[[#This Row],[return]]),"No",Sales[[#This Row],[return]])</f>
        <v>No</v>
      </c>
      <c r="O479" s="2">
        <v>42690</v>
      </c>
      <c r="P479" s="8" t="str">
        <f>TEXT(DAY(Sales[[#This Row],[OrderDate]]),"ddd")</f>
        <v>Mon</v>
      </c>
      <c r="Q479" s="8" t="str">
        <f>TEXT(MONTH(Sales[[#This Row],[ShipDate]])*29,"mmm")</f>
        <v>Nov</v>
      </c>
      <c r="R479">
        <v>1230</v>
      </c>
      <c r="S479" t="s">
        <v>2495</v>
      </c>
      <c r="T479" t="s">
        <v>28</v>
      </c>
      <c r="U479">
        <v>90008</v>
      </c>
      <c r="V479" s="1">
        <v>0.2</v>
      </c>
      <c r="W479">
        <v>-18</v>
      </c>
      <c r="X479">
        <v>4</v>
      </c>
      <c r="Y479">
        <v>80</v>
      </c>
      <c r="AD479"/>
    </row>
    <row r="480" spans="1:30" x14ac:dyDescent="0.25">
      <c r="A480" t="s">
        <v>24</v>
      </c>
      <c r="B480" s="2">
        <v>42703</v>
      </c>
      <c r="C480" s="35">
        <f>YEAR(Sales[[#This Row],[ShipDate]])</f>
        <v>2016</v>
      </c>
      <c r="D480" t="s">
        <v>19</v>
      </c>
      <c r="E480" t="s">
        <v>69</v>
      </c>
      <c r="F480" t="s">
        <v>21</v>
      </c>
      <c r="G480" t="s">
        <v>11</v>
      </c>
      <c r="H480" t="s">
        <v>146</v>
      </c>
      <c r="I480" t="s">
        <v>149</v>
      </c>
      <c r="J480" t="s">
        <v>13</v>
      </c>
      <c r="K480" t="s">
        <v>2939</v>
      </c>
      <c r="L480" t="s">
        <v>92</v>
      </c>
      <c r="N480" t="str">
        <f>IF(ISBLANK(Sales[[#This Row],[return]]),"No",Sales[[#This Row],[return]])</f>
        <v>No</v>
      </c>
      <c r="O480" s="2">
        <v>42699</v>
      </c>
      <c r="P480" s="8" t="str">
        <f>TEXT(DAY(Sales[[#This Row],[OrderDate]]),"ddd")</f>
        <v>Wed</v>
      </c>
      <c r="Q480" s="8" t="str">
        <f>TEXT(MONTH(Sales[[#This Row],[ShipDate]])*29,"mmm")</f>
        <v>Nov</v>
      </c>
      <c r="R480">
        <v>1429</v>
      </c>
      <c r="S480" t="s">
        <v>1120</v>
      </c>
      <c r="T480" t="s">
        <v>90</v>
      </c>
      <c r="U480">
        <v>10009</v>
      </c>
      <c r="V480" s="1">
        <v>0.2</v>
      </c>
      <c r="W480">
        <v>-38</v>
      </c>
      <c r="X480">
        <v>3</v>
      </c>
      <c r="Y480">
        <v>276</v>
      </c>
      <c r="AD480"/>
    </row>
    <row r="481" spans="1:30" x14ac:dyDescent="0.25">
      <c r="A481" t="s">
        <v>24</v>
      </c>
      <c r="B481" s="2">
        <v>42703</v>
      </c>
      <c r="C481" s="35">
        <f>YEAR(Sales[[#This Row],[ShipDate]])</f>
        <v>2016</v>
      </c>
      <c r="D481" t="s">
        <v>19</v>
      </c>
      <c r="E481" t="s">
        <v>69</v>
      </c>
      <c r="F481" t="s">
        <v>39</v>
      </c>
      <c r="G481" t="s">
        <v>25</v>
      </c>
      <c r="H481" t="s">
        <v>146</v>
      </c>
      <c r="I481" t="s">
        <v>149</v>
      </c>
      <c r="J481" t="s">
        <v>13</v>
      </c>
      <c r="K481" t="s">
        <v>2939</v>
      </c>
      <c r="L481" t="s">
        <v>92</v>
      </c>
      <c r="N481" t="str">
        <f>IF(ISBLANK(Sales[[#This Row],[return]]),"No",Sales[[#This Row],[return]])</f>
        <v>No</v>
      </c>
      <c r="O481" s="2">
        <v>42699</v>
      </c>
      <c r="P481" s="8" t="str">
        <f>TEXT(DAY(Sales[[#This Row],[OrderDate]]),"ddd")</f>
        <v>Wed</v>
      </c>
      <c r="Q481" s="8" t="str">
        <f>TEXT(MONTH(Sales[[#This Row],[ShipDate]])*29,"mmm")</f>
        <v>Nov</v>
      </c>
      <c r="R481">
        <v>1559</v>
      </c>
      <c r="S481" t="s">
        <v>2136</v>
      </c>
      <c r="T481" t="s">
        <v>90</v>
      </c>
      <c r="U481">
        <v>10009</v>
      </c>
      <c r="V481" s="1">
        <v>0</v>
      </c>
      <c r="W481">
        <v>56</v>
      </c>
      <c r="X481">
        <v>4</v>
      </c>
      <c r="Y481">
        <v>1118</v>
      </c>
      <c r="AD481"/>
    </row>
    <row r="482" spans="1:30" x14ac:dyDescent="0.25">
      <c r="A482" t="s">
        <v>40</v>
      </c>
      <c r="B482" s="2">
        <v>42505</v>
      </c>
      <c r="C482" s="35">
        <f>YEAR(Sales[[#This Row],[ShipDate]])</f>
        <v>2016</v>
      </c>
      <c r="D482" t="s">
        <v>36</v>
      </c>
      <c r="E482" t="s">
        <v>69</v>
      </c>
      <c r="F482" t="s">
        <v>59</v>
      </c>
      <c r="G482" t="s">
        <v>25</v>
      </c>
      <c r="H482" t="s">
        <v>164</v>
      </c>
      <c r="I482" t="s">
        <v>120</v>
      </c>
      <c r="J482" t="s">
        <v>13</v>
      </c>
      <c r="K482" t="s">
        <v>3023</v>
      </c>
      <c r="L482" t="s">
        <v>68</v>
      </c>
      <c r="N482" t="str">
        <f>IF(ISBLANK(Sales[[#This Row],[return]]),"No",Sales[[#This Row],[return]])</f>
        <v>No</v>
      </c>
      <c r="O482" s="2">
        <v>42501</v>
      </c>
      <c r="P482" s="8" t="str">
        <f>TEXT(DAY(Sales[[#This Row],[OrderDate]]),"ddd")</f>
        <v>Wed</v>
      </c>
      <c r="Q482" s="8" t="str">
        <f>TEXT(MONTH(Sales[[#This Row],[ShipDate]])*29,"mmm")</f>
        <v>May</v>
      </c>
      <c r="R482">
        <v>337</v>
      </c>
      <c r="S482" t="s">
        <v>3276</v>
      </c>
      <c r="T482" t="s">
        <v>66</v>
      </c>
      <c r="U482">
        <v>60610</v>
      </c>
      <c r="V482" s="1">
        <v>0.2</v>
      </c>
      <c r="W482">
        <v>6</v>
      </c>
      <c r="X482">
        <v>3</v>
      </c>
      <c r="Y482">
        <v>17</v>
      </c>
      <c r="AD482"/>
    </row>
    <row r="483" spans="1:30" x14ac:dyDescent="0.25">
      <c r="A483" t="s">
        <v>40</v>
      </c>
      <c r="B483" s="2">
        <v>42505</v>
      </c>
      <c r="C483" s="35">
        <f>YEAR(Sales[[#This Row],[ShipDate]])</f>
        <v>2016</v>
      </c>
      <c r="D483" t="s">
        <v>36</v>
      </c>
      <c r="E483" t="s">
        <v>69</v>
      </c>
      <c r="F483" t="s">
        <v>50</v>
      </c>
      <c r="G483" t="s">
        <v>25</v>
      </c>
      <c r="H483" t="s">
        <v>164</v>
      </c>
      <c r="I483" t="s">
        <v>120</v>
      </c>
      <c r="J483" t="s">
        <v>13</v>
      </c>
      <c r="K483" t="s">
        <v>3023</v>
      </c>
      <c r="L483" t="s">
        <v>68</v>
      </c>
      <c r="N483" t="str">
        <f>IF(ISBLANK(Sales[[#This Row],[return]]),"No",Sales[[#This Row],[return]])</f>
        <v>No</v>
      </c>
      <c r="O483" s="2">
        <v>42501</v>
      </c>
      <c r="P483" s="8" t="str">
        <f>TEXT(DAY(Sales[[#This Row],[OrderDate]]),"ddd")</f>
        <v>Wed</v>
      </c>
      <c r="Q483" s="8" t="str">
        <f>TEXT(MONTH(Sales[[#This Row],[ShipDate]])*29,"mmm")</f>
        <v>May</v>
      </c>
      <c r="R483">
        <v>234</v>
      </c>
      <c r="S483" t="s">
        <v>1793</v>
      </c>
      <c r="T483" t="s">
        <v>66</v>
      </c>
      <c r="U483">
        <v>60610</v>
      </c>
      <c r="V483" s="1">
        <v>0.8</v>
      </c>
      <c r="W483">
        <v>-173</v>
      </c>
      <c r="X483">
        <v>9</v>
      </c>
      <c r="Y483">
        <v>105</v>
      </c>
      <c r="AD483"/>
    </row>
    <row r="484" spans="1:30" x14ac:dyDescent="0.25">
      <c r="A484" t="s">
        <v>40</v>
      </c>
      <c r="B484" s="2">
        <v>42696</v>
      </c>
      <c r="C484" s="35">
        <f>YEAR(Sales[[#This Row],[ShipDate]])</f>
        <v>2016</v>
      </c>
      <c r="D484" t="s">
        <v>36</v>
      </c>
      <c r="E484" t="s">
        <v>31</v>
      </c>
      <c r="F484" t="s">
        <v>43</v>
      </c>
      <c r="G484" t="s">
        <v>11</v>
      </c>
      <c r="H484" t="s">
        <v>302</v>
      </c>
      <c r="I484" t="s">
        <v>137</v>
      </c>
      <c r="J484" t="s">
        <v>13</v>
      </c>
      <c r="K484" t="s">
        <v>1071</v>
      </c>
      <c r="L484" t="s">
        <v>92</v>
      </c>
      <c r="N484" t="str">
        <f>IF(ISBLANK(Sales[[#This Row],[return]]),"No",Sales[[#This Row],[return]])</f>
        <v>No</v>
      </c>
      <c r="O484" s="2">
        <v>42691</v>
      </c>
      <c r="P484" s="8" t="str">
        <f>TEXT(DAY(Sales[[#This Row],[OrderDate]]),"ddd")</f>
        <v>Tue</v>
      </c>
      <c r="Q484" s="8" t="str">
        <f>TEXT(MONTH(Sales[[#This Row],[ShipDate]])*29,"mmm")</f>
        <v>Nov</v>
      </c>
      <c r="R484">
        <v>562</v>
      </c>
      <c r="S484" t="s">
        <v>2616</v>
      </c>
      <c r="T484" t="s">
        <v>90</v>
      </c>
      <c r="U484">
        <v>19711</v>
      </c>
      <c r="V484" s="1">
        <v>0</v>
      </c>
      <c r="W484">
        <v>15</v>
      </c>
      <c r="X484">
        <v>3</v>
      </c>
      <c r="Y484">
        <v>124</v>
      </c>
      <c r="AD484"/>
    </row>
    <row r="485" spans="1:30" x14ac:dyDescent="0.25">
      <c r="A485" t="s">
        <v>40</v>
      </c>
      <c r="B485" s="2">
        <v>42696</v>
      </c>
      <c r="C485" s="35">
        <f>YEAR(Sales[[#This Row],[ShipDate]])</f>
        <v>2016</v>
      </c>
      <c r="D485" t="s">
        <v>36</v>
      </c>
      <c r="E485" t="s">
        <v>31</v>
      </c>
      <c r="F485" t="s">
        <v>45</v>
      </c>
      <c r="G485" t="s">
        <v>25</v>
      </c>
      <c r="H485" t="s">
        <v>302</v>
      </c>
      <c r="I485" t="s">
        <v>137</v>
      </c>
      <c r="J485" t="s">
        <v>13</v>
      </c>
      <c r="K485" t="s">
        <v>1071</v>
      </c>
      <c r="L485" t="s">
        <v>92</v>
      </c>
      <c r="N485" t="str">
        <f>IF(ISBLANK(Sales[[#This Row],[return]]),"No",Sales[[#This Row],[return]])</f>
        <v>No</v>
      </c>
      <c r="O485" s="2">
        <v>42691</v>
      </c>
      <c r="P485" s="8" t="str">
        <f>TEXT(DAY(Sales[[#This Row],[OrderDate]]),"ddd")</f>
        <v>Tue</v>
      </c>
      <c r="Q485" s="8" t="str">
        <f>TEXT(MONTH(Sales[[#This Row],[ShipDate]])*29,"mmm")</f>
        <v>Nov</v>
      </c>
      <c r="R485">
        <v>512</v>
      </c>
      <c r="S485" t="s">
        <v>1775</v>
      </c>
      <c r="T485" t="s">
        <v>90</v>
      </c>
      <c r="U485">
        <v>19711</v>
      </c>
      <c r="V485" s="1">
        <v>0</v>
      </c>
      <c r="W485">
        <v>27</v>
      </c>
      <c r="X485">
        <v>5</v>
      </c>
      <c r="Y485">
        <v>58</v>
      </c>
      <c r="AD485"/>
    </row>
    <row r="486" spans="1:30" x14ac:dyDescent="0.25">
      <c r="A486" t="s">
        <v>40</v>
      </c>
      <c r="B486" s="2">
        <v>42696</v>
      </c>
      <c r="C486" s="35">
        <f>YEAR(Sales[[#This Row],[ShipDate]])</f>
        <v>2016</v>
      </c>
      <c r="D486" t="s">
        <v>36</v>
      </c>
      <c r="E486" t="s">
        <v>31</v>
      </c>
      <c r="F486" t="s">
        <v>39</v>
      </c>
      <c r="G486" t="s">
        <v>25</v>
      </c>
      <c r="H486" t="s">
        <v>302</v>
      </c>
      <c r="I486" t="s">
        <v>137</v>
      </c>
      <c r="J486" t="s">
        <v>13</v>
      </c>
      <c r="K486" t="s">
        <v>1071</v>
      </c>
      <c r="L486" t="s">
        <v>92</v>
      </c>
      <c r="N486" t="str">
        <f>IF(ISBLANK(Sales[[#This Row],[return]]),"No",Sales[[#This Row],[return]])</f>
        <v>No</v>
      </c>
      <c r="O486" s="2">
        <v>42691</v>
      </c>
      <c r="P486" s="8" t="str">
        <f>TEXT(DAY(Sales[[#This Row],[OrderDate]]),"ddd")</f>
        <v>Tue</v>
      </c>
      <c r="Q486" s="8" t="str">
        <f>TEXT(MONTH(Sales[[#This Row],[ShipDate]])*29,"mmm")</f>
        <v>Nov</v>
      </c>
      <c r="R486">
        <v>1461</v>
      </c>
      <c r="S486" t="s">
        <v>1875</v>
      </c>
      <c r="T486" t="s">
        <v>90</v>
      </c>
      <c r="U486">
        <v>19711</v>
      </c>
      <c r="V486" s="1">
        <v>0</v>
      </c>
      <c r="W486">
        <v>792</v>
      </c>
      <c r="X486">
        <v>7</v>
      </c>
      <c r="Y486">
        <v>2934</v>
      </c>
      <c r="AD486"/>
    </row>
    <row r="487" spans="1:30" x14ac:dyDescent="0.25">
      <c r="A487" t="s">
        <v>10</v>
      </c>
      <c r="B487" s="2">
        <v>42725</v>
      </c>
      <c r="C487" s="35">
        <f>YEAR(Sales[[#This Row],[ShipDate]])</f>
        <v>2016</v>
      </c>
      <c r="D487" t="s">
        <v>36</v>
      </c>
      <c r="E487" t="s">
        <v>31</v>
      </c>
      <c r="F487" t="s">
        <v>43</v>
      </c>
      <c r="G487" t="s">
        <v>11</v>
      </c>
      <c r="H487" t="s">
        <v>164</v>
      </c>
      <c r="I487" t="s">
        <v>120</v>
      </c>
      <c r="J487" t="s">
        <v>13</v>
      </c>
      <c r="K487" t="s">
        <v>547</v>
      </c>
      <c r="L487" t="s">
        <v>68</v>
      </c>
      <c r="N487" t="str">
        <f>IF(ISBLANK(Sales[[#This Row],[return]]),"No",Sales[[#This Row],[return]])</f>
        <v>No</v>
      </c>
      <c r="O487" s="2">
        <v>42719</v>
      </c>
      <c r="P487" s="8" t="str">
        <f>TEXT(DAY(Sales[[#This Row],[OrderDate]]),"ddd")</f>
        <v>Sun</v>
      </c>
      <c r="Q487" s="8" t="str">
        <f>TEXT(MONTH(Sales[[#This Row],[ShipDate]])*29,"mmm")</f>
        <v>Dec</v>
      </c>
      <c r="R487">
        <v>482</v>
      </c>
      <c r="S487" t="s">
        <v>1124</v>
      </c>
      <c r="T487" t="s">
        <v>66</v>
      </c>
      <c r="U487">
        <v>60623</v>
      </c>
      <c r="V487" s="1">
        <v>0.6</v>
      </c>
      <c r="W487">
        <v>-7</v>
      </c>
      <c r="X487">
        <v>2</v>
      </c>
      <c r="Y487">
        <v>9</v>
      </c>
      <c r="AD487"/>
    </row>
    <row r="488" spans="1:30" x14ac:dyDescent="0.25">
      <c r="A488" t="s">
        <v>40</v>
      </c>
      <c r="B488" s="2">
        <v>42679</v>
      </c>
      <c r="C488" s="35">
        <f>YEAR(Sales[[#This Row],[ShipDate]])</f>
        <v>2016</v>
      </c>
      <c r="D488" t="s">
        <v>19</v>
      </c>
      <c r="E488" t="s">
        <v>31</v>
      </c>
      <c r="F488" t="s">
        <v>50</v>
      </c>
      <c r="G488" t="s">
        <v>25</v>
      </c>
      <c r="H488" t="s">
        <v>1866</v>
      </c>
      <c r="I488" t="s">
        <v>389</v>
      </c>
      <c r="J488" t="s">
        <v>13</v>
      </c>
      <c r="K488" t="s">
        <v>2715</v>
      </c>
      <c r="L488" t="s">
        <v>92</v>
      </c>
      <c r="N488" t="str">
        <f>IF(ISBLANK(Sales[[#This Row],[return]]),"No",Sales[[#This Row],[return]])</f>
        <v>No</v>
      </c>
      <c r="O488" s="2">
        <v>42677</v>
      </c>
      <c r="P488" s="8" t="str">
        <f>TEXT(DAY(Sales[[#This Row],[OrderDate]]),"ddd")</f>
        <v>Tue</v>
      </c>
      <c r="Q488" s="8" t="str">
        <f>TEXT(MONTH(Sales[[#This Row],[ShipDate]])*29,"mmm")</f>
        <v>Nov</v>
      </c>
      <c r="R488">
        <v>237</v>
      </c>
      <c r="S488" t="s">
        <v>1070</v>
      </c>
      <c r="T488" t="s">
        <v>90</v>
      </c>
      <c r="U488">
        <v>7050</v>
      </c>
      <c r="V488" s="1">
        <v>0</v>
      </c>
      <c r="W488">
        <v>3</v>
      </c>
      <c r="X488">
        <v>2</v>
      </c>
      <c r="Y488">
        <v>6</v>
      </c>
      <c r="AD488"/>
    </row>
    <row r="489" spans="1:30" x14ac:dyDescent="0.25">
      <c r="A489" t="s">
        <v>24</v>
      </c>
      <c r="B489" s="2">
        <v>42656</v>
      </c>
      <c r="C489" s="35">
        <f>YEAR(Sales[[#This Row],[ShipDate]])</f>
        <v>2016</v>
      </c>
      <c r="D489" t="s">
        <v>19</v>
      </c>
      <c r="E489" t="s">
        <v>18</v>
      </c>
      <c r="F489" t="s">
        <v>59</v>
      </c>
      <c r="G489" t="s">
        <v>25</v>
      </c>
      <c r="H489" t="s">
        <v>146</v>
      </c>
      <c r="I489" t="s">
        <v>149</v>
      </c>
      <c r="J489" t="s">
        <v>13</v>
      </c>
      <c r="K489" t="s">
        <v>190</v>
      </c>
      <c r="L489" t="s">
        <v>92</v>
      </c>
      <c r="N489" t="str">
        <f>IF(ISBLANK(Sales[[#This Row],[return]]),"No",Sales[[#This Row],[return]])</f>
        <v>No</v>
      </c>
      <c r="O489" s="2">
        <v>42651</v>
      </c>
      <c r="P489" s="8" t="str">
        <f>TEXT(DAY(Sales[[#This Row],[OrderDate]]),"ddd")</f>
        <v>Sun</v>
      </c>
      <c r="Q489" s="8" t="str">
        <f>TEXT(MONTH(Sales[[#This Row],[ShipDate]])*29,"mmm")</f>
        <v>Oct</v>
      </c>
      <c r="R489">
        <v>1767</v>
      </c>
      <c r="S489" t="s">
        <v>1981</v>
      </c>
      <c r="T489" t="s">
        <v>90</v>
      </c>
      <c r="U489">
        <v>10011</v>
      </c>
      <c r="V489" s="1">
        <v>0</v>
      </c>
      <c r="W489">
        <v>56</v>
      </c>
      <c r="X489">
        <v>4</v>
      </c>
      <c r="Y489">
        <v>124</v>
      </c>
      <c r="AD489"/>
    </row>
    <row r="490" spans="1:30" x14ac:dyDescent="0.25">
      <c r="A490" t="s">
        <v>24</v>
      </c>
      <c r="B490" s="2">
        <v>42558</v>
      </c>
      <c r="C490" s="35">
        <f>YEAR(Sales[[#This Row],[ShipDate]])</f>
        <v>2016</v>
      </c>
      <c r="D490" t="s">
        <v>113</v>
      </c>
      <c r="E490" t="s">
        <v>31</v>
      </c>
      <c r="F490" t="s">
        <v>52</v>
      </c>
      <c r="G490" t="s">
        <v>25</v>
      </c>
      <c r="H490" t="s">
        <v>230</v>
      </c>
      <c r="I490" t="s">
        <v>233</v>
      </c>
      <c r="J490" t="s">
        <v>13</v>
      </c>
      <c r="K490" t="s">
        <v>2599</v>
      </c>
      <c r="L490" t="s">
        <v>30</v>
      </c>
      <c r="N490" t="str">
        <f>IF(ISBLANK(Sales[[#This Row],[return]]),"No",Sales[[#This Row],[return]])</f>
        <v>No</v>
      </c>
      <c r="O490" s="2">
        <v>42555</v>
      </c>
      <c r="P490" s="8" t="str">
        <f>TEXT(DAY(Sales[[#This Row],[OrderDate]]),"ddd")</f>
        <v>Wed</v>
      </c>
      <c r="Q490" s="8" t="str">
        <f>TEXT(MONTH(Sales[[#This Row],[ShipDate]])*29,"mmm")</f>
        <v>Jul</v>
      </c>
      <c r="R490">
        <v>645</v>
      </c>
      <c r="S490" t="s">
        <v>2059</v>
      </c>
      <c r="T490" t="s">
        <v>28</v>
      </c>
      <c r="U490">
        <v>80013</v>
      </c>
      <c r="V490" s="1">
        <v>0.2</v>
      </c>
      <c r="W490">
        <v>3</v>
      </c>
      <c r="X490">
        <v>2</v>
      </c>
      <c r="Y490">
        <v>32</v>
      </c>
      <c r="AD490"/>
    </row>
    <row r="491" spans="1:30" x14ac:dyDescent="0.25">
      <c r="A491" t="s">
        <v>24</v>
      </c>
      <c r="B491" s="2">
        <v>42558</v>
      </c>
      <c r="C491" s="35">
        <f>YEAR(Sales[[#This Row],[ShipDate]])</f>
        <v>2016</v>
      </c>
      <c r="D491" t="s">
        <v>113</v>
      </c>
      <c r="E491" t="s">
        <v>31</v>
      </c>
      <c r="F491" t="s">
        <v>59</v>
      </c>
      <c r="G491" t="s">
        <v>25</v>
      </c>
      <c r="H491" t="s">
        <v>230</v>
      </c>
      <c r="I491" t="s">
        <v>233</v>
      </c>
      <c r="J491" t="s">
        <v>13</v>
      </c>
      <c r="K491" t="s">
        <v>2599</v>
      </c>
      <c r="L491" t="s">
        <v>30</v>
      </c>
      <c r="N491" t="str">
        <f>IF(ISBLANK(Sales[[#This Row],[return]]),"No",Sales[[#This Row],[return]])</f>
        <v>No</v>
      </c>
      <c r="O491" s="2">
        <v>42555</v>
      </c>
      <c r="P491" s="8" t="str">
        <f>TEXT(DAY(Sales[[#This Row],[OrderDate]]),"ddd")</f>
        <v>Wed</v>
      </c>
      <c r="Q491" s="8" t="str">
        <f>TEXT(MONTH(Sales[[#This Row],[ShipDate]])*29,"mmm")</f>
        <v>Jul</v>
      </c>
      <c r="R491">
        <v>1735</v>
      </c>
      <c r="S491" t="s">
        <v>2249</v>
      </c>
      <c r="T491" t="s">
        <v>28</v>
      </c>
      <c r="U491">
        <v>80013</v>
      </c>
      <c r="V491" s="1">
        <v>0.2</v>
      </c>
      <c r="W491">
        <v>62</v>
      </c>
      <c r="X491">
        <v>4</v>
      </c>
      <c r="Y491">
        <v>178</v>
      </c>
      <c r="AD491"/>
    </row>
    <row r="492" spans="1:30" x14ac:dyDescent="0.25">
      <c r="A492" t="s">
        <v>10</v>
      </c>
      <c r="B492" s="2">
        <v>42734</v>
      </c>
      <c r="C492" s="35">
        <f>YEAR(Sales[[#This Row],[ShipDate]])</f>
        <v>2016</v>
      </c>
      <c r="D492" t="s">
        <v>19</v>
      </c>
      <c r="E492" t="s">
        <v>69</v>
      </c>
      <c r="F492" t="s">
        <v>33</v>
      </c>
      <c r="G492" t="s">
        <v>25</v>
      </c>
      <c r="H492" t="s">
        <v>26</v>
      </c>
      <c r="I492" t="s">
        <v>32</v>
      </c>
      <c r="J492" t="s">
        <v>13</v>
      </c>
      <c r="K492" t="s">
        <v>2958</v>
      </c>
      <c r="L492" t="s">
        <v>30</v>
      </c>
      <c r="N492" t="str">
        <f>IF(ISBLANK(Sales[[#This Row],[return]]),"No",Sales[[#This Row],[return]])</f>
        <v>No</v>
      </c>
      <c r="O492" s="2">
        <v>42731</v>
      </c>
      <c r="P492" s="8" t="str">
        <f>TEXT(DAY(Sales[[#This Row],[OrderDate]]),"ddd")</f>
        <v>Fri</v>
      </c>
      <c r="Q492" s="8" t="str">
        <f>TEXT(MONTH(Sales[[#This Row],[ShipDate]])*29,"mmm")</f>
        <v>Dec</v>
      </c>
      <c r="R492">
        <v>1506</v>
      </c>
      <c r="S492" t="s">
        <v>2797</v>
      </c>
      <c r="T492" t="s">
        <v>28</v>
      </c>
      <c r="U492">
        <v>90004</v>
      </c>
      <c r="V492" s="1">
        <v>0</v>
      </c>
      <c r="W492">
        <v>5</v>
      </c>
      <c r="X492">
        <v>4</v>
      </c>
      <c r="Y492">
        <v>12</v>
      </c>
      <c r="AD492"/>
    </row>
    <row r="493" spans="1:30" x14ac:dyDescent="0.25">
      <c r="A493" t="s">
        <v>40</v>
      </c>
      <c r="B493" s="2">
        <v>42686</v>
      </c>
      <c r="C493" s="35">
        <f>YEAR(Sales[[#This Row],[ShipDate]])</f>
        <v>2016</v>
      </c>
      <c r="D493" t="s">
        <v>36</v>
      </c>
      <c r="E493" t="s">
        <v>18</v>
      </c>
      <c r="F493" t="s">
        <v>39</v>
      </c>
      <c r="G493" t="s">
        <v>25</v>
      </c>
      <c r="H493" t="s">
        <v>2090</v>
      </c>
      <c r="I493" t="s">
        <v>74</v>
      </c>
      <c r="J493" t="s">
        <v>13</v>
      </c>
      <c r="K493" t="s">
        <v>1320</v>
      </c>
      <c r="L493" t="s">
        <v>68</v>
      </c>
      <c r="N493" t="str">
        <f>IF(ISBLANK(Sales[[#This Row],[return]]),"No",Sales[[#This Row],[return]])</f>
        <v>No</v>
      </c>
      <c r="O493" s="2">
        <v>42681</v>
      </c>
      <c r="P493" s="8" t="str">
        <f>TEXT(DAY(Sales[[#This Row],[OrderDate]]),"ddd")</f>
        <v>Sat</v>
      </c>
      <c r="Q493" s="8" t="str">
        <f>TEXT(MONTH(Sales[[#This Row],[ShipDate]])*29,"mmm")</f>
        <v>Nov</v>
      </c>
      <c r="R493">
        <v>1667</v>
      </c>
      <c r="S493" t="s">
        <v>1692</v>
      </c>
      <c r="T493" t="s">
        <v>66</v>
      </c>
      <c r="U493">
        <v>54401</v>
      </c>
      <c r="V493" s="1">
        <v>0</v>
      </c>
      <c r="W493">
        <v>6</v>
      </c>
      <c r="X493">
        <v>2</v>
      </c>
      <c r="Y493">
        <v>23</v>
      </c>
      <c r="AD493"/>
    </row>
    <row r="494" spans="1:30" x14ac:dyDescent="0.25">
      <c r="A494" t="s">
        <v>40</v>
      </c>
      <c r="B494" s="2">
        <v>42686</v>
      </c>
      <c r="C494" s="35">
        <f>YEAR(Sales[[#This Row],[ShipDate]])</f>
        <v>2016</v>
      </c>
      <c r="D494" t="s">
        <v>36</v>
      </c>
      <c r="E494" t="s">
        <v>18</v>
      </c>
      <c r="F494" t="s">
        <v>50</v>
      </c>
      <c r="G494" t="s">
        <v>25</v>
      </c>
      <c r="H494" t="s">
        <v>2090</v>
      </c>
      <c r="I494" t="s">
        <v>74</v>
      </c>
      <c r="J494" t="s">
        <v>13</v>
      </c>
      <c r="K494" t="s">
        <v>1320</v>
      </c>
      <c r="L494" t="s">
        <v>68</v>
      </c>
      <c r="N494" t="str">
        <f>IF(ISBLANK(Sales[[#This Row],[return]]),"No",Sales[[#This Row],[return]])</f>
        <v>No</v>
      </c>
      <c r="O494" s="2">
        <v>42681</v>
      </c>
      <c r="P494" s="8" t="str">
        <f>TEXT(DAY(Sales[[#This Row],[OrderDate]]),"ddd")</f>
        <v>Sat</v>
      </c>
      <c r="Q494" s="8" t="str">
        <f>TEXT(MONTH(Sales[[#This Row],[ShipDate]])*29,"mmm")</f>
        <v>Nov</v>
      </c>
      <c r="R494">
        <v>68</v>
      </c>
      <c r="S494" t="s">
        <v>3225</v>
      </c>
      <c r="T494" t="s">
        <v>66</v>
      </c>
      <c r="U494">
        <v>54401</v>
      </c>
      <c r="V494" s="1">
        <v>0</v>
      </c>
      <c r="W494">
        <v>6</v>
      </c>
      <c r="X494">
        <v>3</v>
      </c>
      <c r="Y494">
        <v>12</v>
      </c>
      <c r="AD494"/>
    </row>
    <row r="495" spans="1:30" x14ac:dyDescent="0.25">
      <c r="A495" t="s">
        <v>40</v>
      </c>
      <c r="B495" s="2">
        <v>42686</v>
      </c>
      <c r="C495" s="35">
        <f>YEAR(Sales[[#This Row],[ShipDate]])</f>
        <v>2016</v>
      </c>
      <c r="D495" t="s">
        <v>36</v>
      </c>
      <c r="E495" t="s">
        <v>18</v>
      </c>
      <c r="F495" t="s">
        <v>39</v>
      </c>
      <c r="G495" t="s">
        <v>25</v>
      </c>
      <c r="H495" t="s">
        <v>2090</v>
      </c>
      <c r="I495" t="s">
        <v>74</v>
      </c>
      <c r="J495" t="s">
        <v>13</v>
      </c>
      <c r="K495" t="s">
        <v>1320</v>
      </c>
      <c r="L495" t="s">
        <v>68</v>
      </c>
      <c r="N495" t="str">
        <f>IF(ISBLANK(Sales[[#This Row],[return]]),"No",Sales[[#This Row],[return]])</f>
        <v>No</v>
      </c>
      <c r="O495" s="2">
        <v>42681</v>
      </c>
      <c r="P495" s="8" t="str">
        <f>TEXT(DAY(Sales[[#This Row],[OrderDate]]),"ddd")</f>
        <v>Sat</v>
      </c>
      <c r="Q495" s="8" t="str">
        <f>TEXT(MONTH(Sales[[#This Row],[ShipDate]])*29,"mmm")</f>
        <v>Nov</v>
      </c>
      <c r="R495">
        <v>1300</v>
      </c>
      <c r="S495" t="s">
        <v>1979</v>
      </c>
      <c r="T495" t="s">
        <v>66</v>
      </c>
      <c r="U495">
        <v>54401</v>
      </c>
      <c r="V495" s="1">
        <v>0</v>
      </c>
      <c r="W495">
        <v>10</v>
      </c>
      <c r="X495">
        <v>3</v>
      </c>
      <c r="Y495">
        <v>37</v>
      </c>
      <c r="AD495"/>
    </row>
    <row r="496" spans="1:30" x14ac:dyDescent="0.25">
      <c r="A496" t="s">
        <v>40</v>
      </c>
      <c r="B496" s="2">
        <v>42686</v>
      </c>
      <c r="C496" s="35">
        <f>YEAR(Sales[[#This Row],[ShipDate]])</f>
        <v>2016</v>
      </c>
      <c r="D496" t="s">
        <v>36</v>
      </c>
      <c r="E496" t="s">
        <v>18</v>
      </c>
      <c r="F496" t="s">
        <v>52</v>
      </c>
      <c r="G496" t="s">
        <v>25</v>
      </c>
      <c r="H496" t="s">
        <v>2090</v>
      </c>
      <c r="I496" t="s">
        <v>74</v>
      </c>
      <c r="J496" t="s">
        <v>13</v>
      </c>
      <c r="K496" t="s">
        <v>1320</v>
      </c>
      <c r="L496" t="s">
        <v>68</v>
      </c>
      <c r="N496" t="str">
        <f>IF(ISBLANK(Sales[[#This Row],[return]]),"No",Sales[[#This Row],[return]])</f>
        <v>No</v>
      </c>
      <c r="O496" s="2">
        <v>42681</v>
      </c>
      <c r="P496" s="8" t="str">
        <f>TEXT(DAY(Sales[[#This Row],[OrderDate]]),"ddd")</f>
        <v>Sat</v>
      </c>
      <c r="Q496" s="8" t="str">
        <f>TEXT(MONTH(Sales[[#This Row],[ShipDate]])*29,"mmm")</f>
        <v>Nov</v>
      </c>
      <c r="R496">
        <v>291</v>
      </c>
      <c r="S496" t="s">
        <v>1777</v>
      </c>
      <c r="T496" t="s">
        <v>66</v>
      </c>
      <c r="U496">
        <v>54401</v>
      </c>
      <c r="V496" s="1">
        <v>0</v>
      </c>
      <c r="W496">
        <v>69</v>
      </c>
      <c r="X496">
        <v>6</v>
      </c>
      <c r="Y496">
        <v>246</v>
      </c>
      <c r="AD496"/>
    </row>
    <row r="497" spans="1:30" x14ac:dyDescent="0.25">
      <c r="A497" t="s">
        <v>24</v>
      </c>
      <c r="B497" s="2">
        <v>42636</v>
      </c>
      <c r="C497" s="35">
        <f>YEAR(Sales[[#This Row],[ShipDate]])</f>
        <v>2016</v>
      </c>
      <c r="D497" t="s">
        <v>113</v>
      </c>
      <c r="E497" t="s">
        <v>18</v>
      </c>
      <c r="F497" t="s">
        <v>21</v>
      </c>
      <c r="G497" t="s">
        <v>11</v>
      </c>
      <c r="H497" t="s">
        <v>164</v>
      </c>
      <c r="I497" t="s">
        <v>120</v>
      </c>
      <c r="J497" t="s">
        <v>13</v>
      </c>
      <c r="K497" t="s">
        <v>1108</v>
      </c>
      <c r="L497" t="s">
        <v>68</v>
      </c>
      <c r="N497" t="str">
        <f>IF(ISBLANK(Sales[[#This Row],[return]]),"No",Sales[[#This Row],[return]])</f>
        <v>No</v>
      </c>
      <c r="O497" s="2">
        <v>42633</v>
      </c>
      <c r="P497" s="8" t="str">
        <f>TEXT(DAY(Sales[[#This Row],[OrderDate]]),"ddd")</f>
        <v>Fri</v>
      </c>
      <c r="Q497" s="8" t="str">
        <f>TEXT(MONTH(Sales[[#This Row],[ShipDate]])*29,"mmm")</f>
        <v>Sep</v>
      </c>
      <c r="R497">
        <v>384</v>
      </c>
      <c r="S497" t="s">
        <v>1109</v>
      </c>
      <c r="T497" t="s">
        <v>66</v>
      </c>
      <c r="U497">
        <v>60653</v>
      </c>
      <c r="V497" s="1">
        <v>0.3</v>
      </c>
      <c r="W497">
        <v>-70</v>
      </c>
      <c r="X497">
        <v>5</v>
      </c>
      <c r="Y497">
        <v>493</v>
      </c>
      <c r="AD497"/>
    </row>
    <row r="498" spans="1:30" x14ac:dyDescent="0.25">
      <c r="A498" t="s">
        <v>24</v>
      </c>
      <c r="B498" s="2">
        <v>42636</v>
      </c>
      <c r="C498" s="35">
        <f>YEAR(Sales[[#This Row],[ShipDate]])</f>
        <v>2016</v>
      </c>
      <c r="D498" t="s">
        <v>113</v>
      </c>
      <c r="E498" t="s">
        <v>18</v>
      </c>
      <c r="F498" t="s">
        <v>48</v>
      </c>
      <c r="G498" t="s">
        <v>46</v>
      </c>
      <c r="H498" t="s">
        <v>164</v>
      </c>
      <c r="I498" t="s">
        <v>120</v>
      </c>
      <c r="J498" t="s">
        <v>13</v>
      </c>
      <c r="K498" t="s">
        <v>1108</v>
      </c>
      <c r="L498" t="s">
        <v>68</v>
      </c>
      <c r="N498" t="str">
        <f>IF(ISBLANK(Sales[[#This Row],[return]]),"No",Sales[[#This Row],[return]])</f>
        <v>No</v>
      </c>
      <c r="O498" s="2">
        <v>42633</v>
      </c>
      <c r="P498" s="8" t="str">
        <f>TEXT(DAY(Sales[[#This Row],[OrderDate]]),"ddd")</f>
        <v>Fri</v>
      </c>
      <c r="Q498" s="8" t="str">
        <f>TEXT(MONTH(Sales[[#This Row],[ShipDate]])*29,"mmm")</f>
        <v>Sep</v>
      </c>
      <c r="R498">
        <v>1327</v>
      </c>
      <c r="S498" t="s">
        <v>2331</v>
      </c>
      <c r="T498" t="s">
        <v>66</v>
      </c>
      <c r="U498">
        <v>60653</v>
      </c>
      <c r="V498" s="1">
        <v>0.2</v>
      </c>
      <c r="W498">
        <v>3</v>
      </c>
      <c r="X498">
        <v>2</v>
      </c>
      <c r="Y498">
        <v>11</v>
      </c>
      <c r="AD498"/>
    </row>
    <row r="499" spans="1:30" x14ac:dyDescent="0.25">
      <c r="A499" t="s">
        <v>40</v>
      </c>
      <c r="B499" s="2">
        <v>42608</v>
      </c>
      <c r="C499" s="35">
        <f>YEAR(Sales[[#This Row],[ShipDate]])</f>
        <v>2016</v>
      </c>
      <c r="D499" t="s">
        <v>19</v>
      </c>
      <c r="E499" t="s">
        <v>31</v>
      </c>
      <c r="F499" t="s">
        <v>290</v>
      </c>
      <c r="G499" t="s">
        <v>25</v>
      </c>
      <c r="H499" t="s">
        <v>2235</v>
      </c>
      <c r="I499" t="s">
        <v>20</v>
      </c>
      <c r="J499" t="s">
        <v>13</v>
      </c>
      <c r="K499" t="s">
        <v>278</v>
      </c>
      <c r="L499" t="s">
        <v>17</v>
      </c>
      <c r="N499" t="str">
        <f>IF(ISBLANK(Sales[[#This Row],[return]]),"No",Sales[[#This Row],[return]])</f>
        <v>No</v>
      </c>
      <c r="O499" s="2">
        <v>42606</v>
      </c>
      <c r="P499" s="8" t="str">
        <f>TEXT(DAY(Sales[[#This Row],[OrderDate]]),"ddd")</f>
        <v>Tue</v>
      </c>
      <c r="Q499" s="8" t="str">
        <f>TEXT(MONTH(Sales[[#This Row],[ShipDate]])*29,"mmm")</f>
        <v>Aug</v>
      </c>
      <c r="R499">
        <v>89</v>
      </c>
      <c r="S499" t="s">
        <v>1739</v>
      </c>
      <c r="T499" t="s">
        <v>15</v>
      </c>
      <c r="U499">
        <v>42301</v>
      </c>
      <c r="V499" s="1">
        <v>0</v>
      </c>
      <c r="W499">
        <v>7</v>
      </c>
      <c r="X499">
        <v>3</v>
      </c>
      <c r="Y499">
        <v>26</v>
      </c>
      <c r="AD499"/>
    </row>
    <row r="500" spans="1:30" x14ac:dyDescent="0.25">
      <c r="A500" t="s">
        <v>24</v>
      </c>
      <c r="B500" s="2">
        <v>42707</v>
      </c>
      <c r="C500" s="35">
        <f>YEAR(Sales[[#This Row],[ShipDate]])</f>
        <v>2016</v>
      </c>
      <c r="D500" t="s">
        <v>113</v>
      </c>
      <c r="E500" t="s">
        <v>18</v>
      </c>
      <c r="F500" t="s">
        <v>23</v>
      </c>
      <c r="G500" t="s">
        <v>11</v>
      </c>
      <c r="H500" t="s">
        <v>72</v>
      </c>
      <c r="I500" t="s">
        <v>74</v>
      </c>
      <c r="J500" t="s">
        <v>13</v>
      </c>
      <c r="K500" t="s">
        <v>986</v>
      </c>
      <c r="L500" t="s">
        <v>68</v>
      </c>
      <c r="N500" t="str">
        <f>IF(ISBLANK(Sales[[#This Row],[return]]),"No",Sales[[#This Row],[return]])</f>
        <v>No</v>
      </c>
      <c r="O500" s="2">
        <v>42705</v>
      </c>
      <c r="P500" s="8" t="str">
        <f>TEXT(DAY(Sales[[#This Row],[OrderDate]]),"ddd")</f>
        <v>Sun</v>
      </c>
      <c r="Q500" s="8" t="str">
        <f>TEXT(MONTH(Sales[[#This Row],[ShipDate]])*29,"mmm")</f>
        <v>Dec</v>
      </c>
      <c r="R500">
        <v>1211</v>
      </c>
      <c r="S500" t="s">
        <v>1103</v>
      </c>
      <c r="T500" t="s">
        <v>66</v>
      </c>
      <c r="U500">
        <v>53711</v>
      </c>
      <c r="V500" s="1">
        <v>0</v>
      </c>
      <c r="W500">
        <v>674</v>
      </c>
      <c r="X500">
        <v>8</v>
      </c>
      <c r="Y500">
        <v>2808</v>
      </c>
      <c r="AD500"/>
    </row>
    <row r="501" spans="1:30" x14ac:dyDescent="0.25">
      <c r="A501" t="s">
        <v>24</v>
      </c>
      <c r="B501" s="2">
        <v>42707</v>
      </c>
      <c r="C501" s="35">
        <f>YEAR(Sales[[#This Row],[ShipDate]])</f>
        <v>2016</v>
      </c>
      <c r="D501" t="s">
        <v>113</v>
      </c>
      <c r="E501" t="s">
        <v>18</v>
      </c>
      <c r="F501" t="s">
        <v>45</v>
      </c>
      <c r="G501" t="s">
        <v>25</v>
      </c>
      <c r="H501" t="s">
        <v>72</v>
      </c>
      <c r="I501" t="s">
        <v>74</v>
      </c>
      <c r="J501" t="s">
        <v>13</v>
      </c>
      <c r="K501" t="s">
        <v>986</v>
      </c>
      <c r="L501" t="s">
        <v>68</v>
      </c>
      <c r="N501" t="str">
        <f>IF(ISBLANK(Sales[[#This Row],[return]]),"No",Sales[[#This Row],[return]])</f>
        <v>No</v>
      </c>
      <c r="O501" s="2">
        <v>42705</v>
      </c>
      <c r="P501" s="8" t="str">
        <f>TEXT(DAY(Sales[[#This Row],[OrderDate]]),"ddd")</f>
        <v>Sun</v>
      </c>
      <c r="Q501" s="8" t="str">
        <f>TEXT(MONTH(Sales[[#This Row],[ShipDate]])*29,"mmm")</f>
        <v>Dec</v>
      </c>
      <c r="R501">
        <v>888</v>
      </c>
      <c r="S501" t="s">
        <v>1635</v>
      </c>
      <c r="T501" t="s">
        <v>66</v>
      </c>
      <c r="U501">
        <v>53711</v>
      </c>
      <c r="V501" s="1">
        <v>0</v>
      </c>
      <c r="W501">
        <v>13</v>
      </c>
      <c r="X501">
        <v>4</v>
      </c>
      <c r="Y501">
        <v>47</v>
      </c>
      <c r="AD501"/>
    </row>
    <row r="502" spans="1:30" x14ac:dyDescent="0.25">
      <c r="A502" t="s">
        <v>40</v>
      </c>
      <c r="B502" s="2">
        <v>42701</v>
      </c>
      <c r="C502" s="35">
        <f>YEAR(Sales[[#This Row],[ShipDate]])</f>
        <v>2016</v>
      </c>
      <c r="D502" t="s">
        <v>36</v>
      </c>
      <c r="E502" t="s">
        <v>31</v>
      </c>
      <c r="F502" t="s">
        <v>43</v>
      </c>
      <c r="G502" t="s">
        <v>11</v>
      </c>
      <c r="H502" t="s">
        <v>2697</v>
      </c>
      <c r="I502" t="s">
        <v>70</v>
      </c>
      <c r="J502" t="s">
        <v>13</v>
      </c>
      <c r="K502" t="s">
        <v>653</v>
      </c>
      <c r="L502" t="s">
        <v>68</v>
      </c>
      <c r="N502" t="str">
        <f>IF(ISBLANK(Sales[[#This Row],[return]]),"No",Sales[[#This Row],[return]])</f>
        <v>No</v>
      </c>
      <c r="O502" s="2">
        <v>42697</v>
      </c>
      <c r="P502" s="8" t="str">
        <f>TEXT(DAY(Sales[[#This Row],[OrderDate]]),"ddd")</f>
        <v>Mon</v>
      </c>
      <c r="Q502" s="8" t="str">
        <f>TEXT(MONTH(Sales[[#This Row],[ShipDate]])*29,"mmm")</f>
        <v>Nov</v>
      </c>
      <c r="R502">
        <v>1505</v>
      </c>
      <c r="S502" t="s">
        <v>447</v>
      </c>
      <c r="T502" t="s">
        <v>66</v>
      </c>
      <c r="U502">
        <v>75150</v>
      </c>
      <c r="V502" s="1">
        <v>0.6</v>
      </c>
      <c r="W502">
        <v>-3</v>
      </c>
      <c r="X502">
        <v>2</v>
      </c>
      <c r="Y502">
        <v>6</v>
      </c>
      <c r="AD502"/>
    </row>
    <row r="503" spans="1:30" x14ac:dyDescent="0.25">
      <c r="A503" t="s">
        <v>40</v>
      </c>
      <c r="B503" s="2">
        <v>42701</v>
      </c>
      <c r="C503" s="35">
        <f>YEAR(Sales[[#This Row],[ShipDate]])</f>
        <v>2016</v>
      </c>
      <c r="D503" t="s">
        <v>36</v>
      </c>
      <c r="E503" t="s">
        <v>31</v>
      </c>
      <c r="F503" t="s">
        <v>52</v>
      </c>
      <c r="G503" t="s">
        <v>25</v>
      </c>
      <c r="H503" t="s">
        <v>2697</v>
      </c>
      <c r="I503" t="s">
        <v>70</v>
      </c>
      <c r="J503" t="s">
        <v>13</v>
      </c>
      <c r="K503" t="s">
        <v>653</v>
      </c>
      <c r="L503" t="s">
        <v>68</v>
      </c>
      <c r="N503" t="str">
        <f>IF(ISBLANK(Sales[[#This Row],[return]]),"No",Sales[[#This Row],[return]])</f>
        <v>No</v>
      </c>
      <c r="O503" s="2">
        <v>42697</v>
      </c>
      <c r="P503" s="8" t="str">
        <f>TEXT(DAY(Sales[[#This Row],[OrderDate]]),"ddd")</f>
        <v>Mon</v>
      </c>
      <c r="Q503" s="8" t="str">
        <f>TEXT(MONTH(Sales[[#This Row],[ShipDate]])*29,"mmm")</f>
        <v>Nov</v>
      </c>
      <c r="R503">
        <v>467</v>
      </c>
      <c r="S503" t="s">
        <v>1693</v>
      </c>
      <c r="T503" t="s">
        <v>66</v>
      </c>
      <c r="U503">
        <v>75150</v>
      </c>
      <c r="V503" s="1">
        <v>0.8</v>
      </c>
      <c r="W503">
        <v>-87</v>
      </c>
      <c r="X503">
        <v>3</v>
      </c>
      <c r="Y503">
        <v>34</v>
      </c>
      <c r="AD503"/>
    </row>
    <row r="504" spans="1:30" x14ac:dyDescent="0.25">
      <c r="A504" t="s">
        <v>40</v>
      </c>
      <c r="B504" s="2">
        <v>42701</v>
      </c>
      <c r="C504" s="35">
        <f>YEAR(Sales[[#This Row],[ShipDate]])</f>
        <v>2016</v>
      </c>
      <c r="D504" t="s">
        <v>36</v>
      </c>
      <c r="E504" t="s">
        <v>31</v>
      </c>
      <c r="F504" t="s">
        <v>99</v>
      </c>
      <c r="G504" t="s">
        <v>46</v>
      </c>
      <c r="H504" t="s">
        <v>2697</v>
      </c>
      <c r="I504" t="s">
        <v>70</v>
      </c>
      <c r="J504" t="s">
        <v>13</v>
      </c>
      <c r="K504" t="s">
        <v>653</v>
      </c>
      <c r="L504" t="s">
        <v>68</v>
      </c>
      <c r="N504" t="str">
        <f>IF(ISBLANK(Sales[[#This Row],[return]]),"No",Sales[[#This Row],[return]])</f>
        <v>No</v>
      </c>
      <c r="O504" s="2">
        <v>42697</v>
      </c>
      <c r="P504" s="8" t="str">
        <f>TEXT(DAY(Sales[[#This Row],[OrderDate]]),"ddd")</f>
        <v>Mon</v>
      </c>
      <c r="Q504" s="8" t="str">
        <f>TEXT(MONTH(Sales[[#This Row],[ShipDate]])*29,"mmm")</f>
        <v>Nov</v>
      </c>
      <c r="R504">
        <v>1059</v>
      </c>
      <c r="S504" t="s">
        <v>2549</v>
      </c>
      <c r="T504" t="s">
        <v>66</v>
      </c>
      <c r="U504">
        <v>75150</v>
      </c>
      <c r="V504" s="1">
        <v>0.2</v>
      </c>
      <c r="W504">
        <v>2</v>
      </c>
      <c r="X504">
        <v>7</v>
      </c>
      <c r="Y504">
        <v>6</v>
      </c>
      <c r="AD504"/>
    </row>
    <row r="505" spans="1:30" x14ac:dyDescent="0.25">
      <c r="A505" t="s">
        <v>40</v>
      </c>
      <c r="B505" s="2">
        <v>42680</v>
      </c>
      <c r="C505" s="35">
        <f>YEAR(Sales[[#This Row],[ShipDate]])</f>
        <v>2016</v>
      </c>
      <c r="D505" t="s">
        <v>36</v>
      </c>
      <c r="E505" t="s">
        <v>69</v>
      </c>
      <c r="F505" t="s">
        <v>99</v>
      </c>
      <c r="G505" t="s">
        <v>46</v>
      </c>
      <c r="H505" t="s">
        <v>34</v>
      </c>
      <c r="I505" t="s">
        <v>37</v>
      </c>
      <c r="J505" t="s">
        <v>13</v>
      </c>
      <c r="K505" t="s">
        <v>2929</v>
      </c>
      <c r="L505" t="s">
        <v>17</v>
      </c>
      <c r="N505" t="str">
        <f>IF(ISBLANK(Sales[[#This Row],[return]]),"No",Sales[[#This Row],[return]])</f>
        <v>No</v>
      </c>
      <c r="O505" s="2">
        <v>42676</v>
      </c>
      <c r="P505" s="8" t="str">
        <f>TEXT(DAY(Sales[[#This Row],[OrderDate]]),"ddd")</f>
        <v>Mon</v>
      </c>
      <c r="Q505" s="8" t="str">
        <f>TEXT(MONTH(Sales[[#This Row],[ShipDate]])*29,"mmm")</f>
        <v>Nov</v>
      </c>
      <c r="R505">
        <v>1328</v>
      </c>
      <c r="S505" t="s">
        <v>2424</v>
      </c>
      <c r="T505" t="s">
        <v>15</v>
      </c>
      <c r="U505">
        <v>33311</v>
      </c>
      <c r="V505" s="1">
        <v>0.2</v>
      </c>
      <c r="W505">
        <v>240</v>
      </c>
      <c r="X505">
        <v>10</v>
      </c>
      <c r="Y505">
        <v>800</v>
      </c>
      <c r="AD505"/>
    </row>
    <row r="506" spans="1:30" x14ac:dyDescent="0.25">
      <c r="A506" t="s">
        <v>40</v>
      </c>
      <c r="B506" s="2">
        <v>42725</v>
      </c>
      <c r="C506" s="35">
        <f>YEAR(Sales[[#This Row],[ShipDate]])</f>
        <v>2016</v>
      </c>
      <c r="D506" t="s">
        <v>19</v>
      </c>
      <c r="E506" t="s">
        <v>18</v>
      </c>
      <c r="F506" t="s">
        <v>23</v>
      </c>
      <c r="G506" t="s">
        <v>11</v>
      </c>
      <c r="H506" t="s">
        <v>1374</v>
      </c>
      <c r="I506" t="s">
        <v>188</v>
      </c>
      <c r="J506" t="s">
        <v>13</v>
      </c>
      <c r="K506" t="s">
        <v>61</v>
      </c>
      <c r="L506" t="s">
        <v>17</v>
      </c>
      <c r="N506" t="str">
        <f>IF(ISBLANK(Sales[[#This Row],[return]]),"No",Sales[[#This Row],[return]])</f>
        <v>No</v>
      </c>
      <c r="O506" s="2">
        <v>42723</v>
      </c>
      <c r="P506" s="8" t="str">
        <f>TEXT(DAY(Sales[[#This Row],[OrderDate]]),"ddd")</f>
        <v>Thu</v>
      </c>
      <c r="Q506" s="8" t="str">
        <f>TEXT(MONTH(Sales[[#This Row],[ShipDate]])*29,"mmm")</f>
        <v>Dec</v>
      </c>
      <c r="R506">
        <v>807</v>
      </c>
      <c r="S506" t="s">
        <v>3093</v>
      </c>
      <c r="T506" t="s">
        <v>15</v>
      </c>
      <c r="U506">
        <v>35630</v>
      </c>
      <c r="V506" s="1">
        <v>0</v>
      </c>
      <c r="W506">
        <v>164</v>
      </c>
      <c r="X506">
        <v>14</v>
      </c>
      <c r="Y506">
        <v>1820</v>
      </c>
      <c r="AD506"/>
    </row>
    <row r="507" spans="1:30" x14ac:dyDescent="0.25">
      <c r="A507" t="s">
        <v>40</v>
      </c>
      <c r="B507" s="2">
        <v>42725</v>
      </c>
      <c r="C507" s="35">
        <f>YEAR(Sales[[#This Row],[ShipDate]])</f>
        <v>2016</v>
      </c>
      <c r="D507" t="s">
        <v>19</v>
      </c>
      <c r="E507" t="s">
        <v>18</v>
      </c>
      <c r="F507" t="s">
        <v>290</v>
      </c>
      <c r="G507" t="s">
        <v>25</v>
      </c>
      <c r="H507" t="s">
        <v>1374</v>
      </c>
      <c r="I507" t="s">
        <v>188</v>
      </c>
      <c r="J507" t="s">
        <v>13</v>
      </c>
      <c r="K507" t="s">
        <v>61</v>
      </c>
      <c r="L507" t="s">
        <v>17</v>
      </c>
      <c r="N507" t="str">
        <f>IF(ISBLANK(Sales[[#This Row],[return]]),"No",Sales[[#This Row],[return]])</f>
        <v>No</v>
      </c>
      <c r="O507" s="2">
        <v>42723</v>
      </c>
      <c r="P507" s="8" t="str">
        <f>TEXT(DAY(Sales[[#This Row],[OrderDate]]),"ddd")</f>
        <v>Thu</v>
      </c>
      <c r="Q507" s="8" t="str">
        <f>TEXT(MONTH(Sales[[#This Row],[ShipDate]])*29,"mmm")</f>
        <v>Dec</v>
      </c>
      <c r="R507">
        <v>87</v>
      </c>
      <c r="S507" t="s">
        <v>911</v>
      </c>
      <c r="T507" t="s">
        <v>15</v>
      </c>
      <c r="U507">
        <v>35630</v>
      </c>
      <c r="V507" s="1">
        <v>0</v>
      </c>
      <c r="W507">
        <v>2</v>
      </c>
      <c r="X507">
        <v>1</v>
      </c>
      <c r="Y507">
        <v>7</v>
      </c>
      <c r="AD507"/>
    </row>
    <row r="508" spans="1:30" x14ac:dyDescent="0.25">
      <c r="A508" t="s">
        <v>40</v>
      </c>
      <c r="B508" s="2">
        <v>42725</v>
      </c>
      <c r="C508" s="35">
        <f>YEAR(Sales[[#This Row],[ShipDate]])</f>
        <v>2016</v>
      </c>
      <c r="D508" t="s">
        <v>19</v>
      </c>
      <c r="E508" t="s">
        <v>18</v>
      </c>
      <c r="F508" t="s">
        <v>50</v>
      </c>
      <c r="G508" t="s">
        <v>25</v>
      </c>
      <c r="H508" t="s">
        <v>1374</v>
      </c>
      <c r="I508" t="s">
        <v>188</v>
      </c>
      <c r="J508" t="s">
        <v>13</v>
      </c>
      <c r="K508" t="s">
        <v>61</v>
      </c>
      <c r="L508" t="s">
        <v>17</v>
      </c>
      <c r="N508" t="str">
        <f>IF(ISBLANK(Sales[[#This Row],[return]]),"No",Sales[[#This Row],[return]])</f>
        <v>No</v>
      </c>
      <c r="O508" s="2">
        <v>42723</v>
      </c>
      <c r="P508" s="8" t="str">
        <f>TEXT(DAY(Sales[[#This Row],[OrderDate]]),"ddd")</f>
        <v>Thu</v>
      </c>
      <c r="Q508" s="8" t="str">
        <f>TEXT(MONTH(Sales[[#This Row],[ShipDate]])*29,"mmm")</f>
        <v>Dec</v>
      </c>
      <c r="R508">
        <v>407</v>
      </c>
      <c r="S508" t="s">
        <v>2019</v>
      </c>
      <c r="T508" t="s">
        <v>15</v>
      </c>
      <c r="U508">
        <v>35630</v>
      </c>
      <c r="V508" s="1">
        <v>0</v>
      </c>
      <c r="W508">
        <v>75</v>
      </c>
      <c r="X508">
        <v>6</v>
      </c>
      <c r="Y508">
        <v>153</v>
      </c>
      <c r="AD508"/>
    </row>
    <row r="509" spans="1:30" x14ac:dyDescent="0.25">
      <c r="A509" t="s">
        <v>40</v>
      </c>
      <c r="B509" s="2">
        <v>42650</v>
      </c>
      <c r="C509" s="35">
        <f>YEAR(Sales[[#This Row],[ShipDate]])</f>
        <v>2016</v>
      </c>
      <c r="D509" t="s">
        <v>36</v>
      </c>
      <c r="E509" t="s">
        <v>18</v>
      </c>
      <c r="F509" t="s">
        <v>43</v>
      </c>
      <c r="G509" t="s">
        <v>11</v>
      </c>
      <c r="H509" t="s">
        <v>399</v>
      </c>
      <c r="I509" t="s">
        <v>70</v>
      </c>
      <c r="J509" t="s">
        <v>13</v>
      </c>
      <c r="K509" t="s">
        <v>3117</v>
      </c>
      <c r="L509" t="s">
        <v>68</v>
      </c>
      <c r="N509" t="str">
        <f>IF(ISBLANK(Sales[[#This Row],[return]]),"No",Sales[[#This Row],[return]])</f>
        <v>No</v>
      </c>
      <c r="O509" s="2">
        <v>42646</v>
      </c>
      <c r="P509" s="8" t="str">
        <f>TEXT(DAY(Sales[[#This Row],[OrderDate]]),"ddd")</f>
        <v>Tue</v>
      </c>
      <c r="Q509" s="8" t="str">
        <f>TEXT(MONTH(Sales[[#This Row],[ShipDate]])*29,"mmm")</f>
        <v>Oct</v>
      </c>
      <c r="R509">
        <v>494</v>
      </c>
      <c r="S509" t="s">
        <v>1491</v>
      </c>
      <c r="T509" t="s">
        <v>66</v>
      </c>
      <c r="U509">
        <v>75217</v>
      </c>
      <c r="V509" s="1">
        <v>0.6</v>
      </c>
      <c r="W509">
        <v>-19</v>
      </c>
      <c r="X509">
        <v>3</v>
      </c>
      <c r="Y509">
        <v>32</v>
      </c>
      <c r="AD509"/>
    </row>
    <row r="510" spans="1:30" x14ac:dyDescent="0.25">
      <c r="A510" t="s">
        <v>40</v>
      </c>
      <c r="B510" s="2">
        <v>42650</v>
      </c>
      <c r="C510" s="35">
        <f>YEAR(Sales[[#This Row],[ShipDate]])</f>
        <v>2016</v>
      </c>
      <c r="D510" t="s">
        <v>36</v>
      </c>
      <c r="E510" t="s">
        <v>18</v>
      </c>
      <c r="F510" t="s">
        <v>33</v>
      </c>
      <c r="G510" t="s">
        <v>25</v>
      </c>
      <c r="H510" t="s">
        <v>399</v>
      </c>
      <c r="I510" t="s">
        <v>70</v>
      </c>
      <c r="J510" t="s">
        <v>13</v>
      </c>
      <c r="K510" t="s">
        <v>3117</v>
      </c>
      <c r="L510" t="s">
        <v>68</v>
      </c>
      <c r="N510" t="str">
        <f>IF(ISBLANK(Sales[[#This Row],[return]]),"No",Sales[[#This Row],[return]])</f>
        <v>No</v>
      </c>
      <c r="O510" s="2">
        <v>42646</v>
      </c>
      <c r="P510" s="8" t="str">
        <f>TEXT(DAY(Sales[[#This Row],[OrderDate]]),"ddd")</f>
        <v>Tue</v>
      </c>
      <c r="Q510" s="8" t="str">
        <f>TEXT(MONTH(Sales[[#This Row],[ShipDate]])*29,"mmm")</f>
        <v>Oct</v>
      </c>
      <c r="R510">
        <v>1463</v>
      </c>
      <c r="S510" t="s">
        <v>1971</v>
      </c>
      <c r="T510" t="s">
        <v>66</v>
      </c>
      <c r="U510">
        <v>75217</v>
      </c>
      <c r="V510" s="1">
        <v>0.2</v>
      </c>
      <c r="W510">
        <v>2</v>
      </c>
      <c r="X510">
        <v>2</v>
      </c>
      <c r="Y510">
        <v>5</v>
      </c>
      <c r="AD510"/>
    </row>
    <row r="511" spans="1:30" x14ac:dyDescent="0.25">
      <c r="A511" t="s">
        <v>40</v>
      </c>
      <c r="B511" s="2">
        <v>42650</v>
      </c>
      <c r="C511" s="35">
        <f>YEAR(Sales[[#This Row],[ShipDate]])</f>
        <v>2016</v>
      </c>
      <c r="D511" t="s">
        <v>36</v>
      </c>
      <c r="E511" t="s">
        <v>18</v>
      </c>
      <c r="F511" t="s">
        <v>150</v>
      </c>
      <c r="G511" t="s">
        <v>25</v>
      </c>
      <c r="H511" t="s">
        <v>399</v>
      </c>
      <c r="I511" t="s">
        <v>70</v>
      </c>
      <c r="J511" t="s">
        <v>13</v>
      </c>
      <c r="K511" t="s">
        <v>3117</v>
      </c>
      <c r="L511" t="s">
        <v>68</v>
      </c>
      <c r="N511" t="str">
        <f>IF(ISBLANK(Sales[[#This Row],[return]]),"No",Sales[[#This Row],[return]])</f>
        <v>No</v>
      </c>
      <c r="O511" s="2">
        <v>42646</v>
      </c>
      <c r="P511" s="8" t="str">
        <f>TEXT(DAY(Sales[[#This Row],[OrderDate]]),"ddd")</f>
        <v>Tue</v>
      </c>
      <c r="Q511" s="8" t="str">
        <f>TEXT(MONTH(Sales[[#This Row],[ShipDate]])*29,"mmm")</f>
        <v>Oct</v>
      </c>
      <c r="R511">
        <v>457</v>
      </c>
      <c r="S511" t="s">
        <v>1845</v>
      </c>
      <c r="T511" t="s">
        <v>66</v>
      </c>
      <c r="U511">
        <v>75217</v>
      </c>
      <c r="V511" s="1">
        <v>0.2</v>
      </c>
      <c r="W511">
        <v>1</v>
      </c>
      <c r="X511">
        <v>3</v>
      </c>
      <c r="Y511">
        <v>4</v>
      </c>
      <c r="AD511"/>
    </row>
    <row r="512" spans="1:30" x14ac:dyDescent="0.25">
      <c r="A512" t="s">
        <v>40</v>
      </c>
      <c r="B512" s="2">
        <v>42650</v>
      </c>
      <c r="C512" s="35">
        <f>YEAR(Sales[[#This Row],[ShipDate]])</f>
        <v>2016</v>
      </c>
      <c r="D512" t="s">
        <v>36</v>
      </c>
      <c r="E512" t="s">
        <v>18</v>
      </c>
      <c r="F512" t="s">
        <v>150</v>
      </c>
      <c r="G512" t="s">
        <v>25</v>
      </c>
      <c r="H512" t="s">
        <v>399</v>
      </c>
      <c r="I512" t="s">
        <v>70</v>
      </c>
      <c r="J512" t="s">
        <v>13</v>
      </c>
      <c r="K512" t="s">
        <v>3117</v>
      </c>
      <c r="L512" t="s">
        <v>68</v>
      </c>
      <c r="N512" t="str">
        <f>IF(ISBLANK(Sales[[#This Row],[return]]),"No",Sales[[#This Row],[return]])</f>
        <v>No</v>
      </c>
      <c r="O512" s="2">
        <v>42646</v>
      </c>
      <c r="P512" s="8" t="str">
        <f>TEXT(DAY(Sales[[#This Row],[OrderDate]]),"ddd")</f>
        <v>Tue</v>
      </c>
      <c r="Q512" s="8" t="str">
        <f>TEXT(MONTH(Sales[[#This Row],[ShipDate]])*29,"mmm")</f>
        <v>Oct</v>
      </c>
      <c r="R512">
        <v>1515</v>
      </c>
      <c r="S512" t="s">
        <v>2139</v>
      </c>
      <c r="T512" t="s">
        <v>66</v>
      </c>
      <c r="U512">
        <v>75217</v>
      </c>
      <c r="V512" s="1">
        <v>0.2</v>
      </c>
      <c r="W512">
        <v>-4</v>
      </c>
      <c r="X512">
        <v>4</v>
      </c>
      <c r="Y512">
        <v>15</v>
      </c>
      <c r="AD512"/>
    </row>
    <row r="513" spans="1:30" x14ac:dyDescent="0.25">
      <c r="A513" t="s">
        <v>40</v>
      </c>
      <c r="B513" s="2">
        <v>42650</v>
      </c>
      <c r="C513" s="35">
        <f>YEAR(Sales[[#This Row],[ShipDate]])</f>
        <v>2016</v>
      </c>
      <c r="D513" t="s">
        <v>36</v>
      </c>
      <c r="E513" t="s">
        <v>18</v>
      </c>
      <c r="F513" t="s">
        <v>50</v>
      </c>
      <c r="G513" t="s">
        <v>25</v>
      </c>
      <c r="H513" t="s">
        <v>399</v>
      </c>
      <c r="I513" t="s">
        <v>70</v>
      </c>
      <c r="J513" t="s">
        <v>13</v>
      </c>
      <c r="K513" t="s">
        <v>3117</v>
      </c>
      <c r="L513" t="s">
        <v>68</v>
      </c>
      <c r="N513" t="str">
        <f>IF(ISBLANK(Sales[[#This Row],[return]]),"No",Sales[[#This Row],[return]])</f>
        <v>No</v>
      </c>
      <c r="O513" s="2">
        <v>42646</v>
      </c>
      <c r="P513" s="8" t="str">
        <f>TEXT(DAY(Sales[[#This Row],[OrderDate]]),"ddd")</f>
        <v>Tue</v>
      </c>
      <c r="Q513" s="8" t="str">
        <f>TEXT(MONTH(Sales[[#This Row],[ShipDate]])*29,"mmm")</f>
        <v>Oct</v>
      </c>
      <c r="R513">
        <v>256</v>
      </c>
      <c r="S513" t="s">
        <v>227</v>
      </c>
      <c r="T513" t="s">
        <v>66</v>
      </c>
      <c r="U513">
        <v>75217</v>
      </c>
      <c r="V513" s="1">
        <v>0.8</v>
      </c>
      <c r="W513">
        <v>-3</v>
      </c>
      <c r="X513">
        <v>3</v>
      </c>
      <c r="Y513">
        <v>2</v>
      </c>
      <c r="AD513"/>
    </row>
    <row r="514" spans="1:30" x14ac:dyDescent="0.25">
      <c r="A514" t="s">
        <v>10</v>
      </c>
      <c r="B514" s="2">
        <v>42455</v>
      </c>
      <c r="C514" s="35">
        <f>YEAR(Sales[[#This Row],[ShipDate]])</f>
        <v>2016</v>
      </c>
      <c r="D514" t="s">
        <v>19</v>
      </c>
      <c r="E514" t="s">
        <v>18</v>
      </c>
      <c r="F514" t="s">
        <v>39</v>
      </c>
      <c r="G514" t="s">
        <v>25</v>
      </c>
      <c r="H514" t="s">
        <v>26</v>
      </c>
      <c r="I514" t="s">
        <v>32</v>
      </c>
      <c r="J514" t="s">
        <v>13</v>
      </c>
      <c r="K514" t="s">
        <v>3091</v>
      </c>
      <c r="L514" t="s">
        <v>30</v>
      </c>
      <c r="N514" t="str">
        <f>IF(ISBLANK(Sales[[#This Row],[return]]),"No",Sales[[#This Row],[return]])</f>
        <v>No</v>
      </c>
      <c r="O514" s="2">
        <v>42452</v>
      </c>
      <c r="P514" s="8" t="str">
        <f>TEXT(DAY(Sales[[#This Row],[OrderDate]]),"ddd")</f>
        <v>Mon</v>
      </c>
      <c r="Q514" s="8" t="str">
        <f>TEXT(MONTH(Sales[[#This Row],[ShipDate]])*29,"mmm")</f>
        <v>Mar</v>
      </c>
      <c r="R514">
        <v>543</v>
      </c>
      <c r="S514" t="s">
        <v>960</v>
      </c>
      <c r="T514" t="s">
        <v>28</v>
      </c>
      <c r="U514">
        <v>90036</v>
      </c>
      <c r="V514" s="1">
        <v>0</v>
      </c>
      <c r="W514">
        <v>86</v>
      </c>
      <c r="X514">
        <v>2</v>
      </c>
      <c r="Y514">
        <v>330</v>
      </c>
      <c r="AD514"/>
    </row>
    <row r="515" spans="1:30" x14ac:dyDescent="0.25">
      <c r="A515" t="s">
        <v>10</v>
      </c>
      <c r="B515" s="2">
        <v>42455</v>
      </c>
      <c r="C515" s="35">
        <f>YEAR(Sales[[#This Row],[ShipDate]])</f>
        <v>2016</v>
      </c>
      <c r="D515" t="s">
        <v>19</v>
      </c>
      <c r="E515" t="s">
        <v>18</v>
      </c>
      <c r="F515" t="s">
        <v>48</v>
      </c>
      <c r="G515" t="s">
        <v>46</v>
      </c>
      <c r="H515" t="s">
        <v>26</v>
      </c>
      <c r="I515" t="s">
        <v>32</v>
      </c>
      <c r="J515" t="s">
        <v>13</v>
      </c>
      <c r="K515" t="s">
        <v>3091</v>
      </c>
      <c r="L515" t="s">
        <v>30</v>
      </c>
      <c r="N515" t="str">
        <f>IF(ISBLANK(Sales[[#This Row],[return]]),"No",Sales[[#This Row],[return]])</f>
        <v>No</v>
      </c>
      <c r="O515" s="2">
        <v>42452</v>
      </c>
      <c r="P515" s="8" t="str">
        <f>TEXT(DAY(Sales[[#This Row],[OrderDate]]),"ddd")</f>
        <v>Mon</v>
      </c>
      <c r="Q515" s="8" t="str">
        <f>TEXT(MONTH(Sales[[#This Row],[ShipDate]])*29,"mmm")</f>
        <v>Mar</v>
      </c>
      <c r="R515">
        <v>1228</v>
      </c>
      <c r="S515" t="s">
        <v>2349</v>
      </c>
      <c r="T515" t="s">
        <v>28</v>
      </c>
      <c r="U515">
        <v>90036</v>
      </c>
      <c r="V515" s="1">
        <v>0.2</v>
      </c>
      <c r="W515">
        <v>38</v>
      </c>
      <c r="X515">
        <v>6</v>
      </c>
      <c r="Y515">
        <v>605</v>
      </c>
      <c r="AD515"/>
    </row>
    <row r="516" spans="1:30" x14ac:dyDescent="0.25">
      <c r="A516" t="s">
        <v>40</v>
      </c>
      <c r="B516" s="2">
        <v>42729</v>
      </c>
      <c r="C516" s="35">
        <f>YEAR(Sales[[#This Row],[ShipDate]])</f>
        <v>2016</v>
      </c>
      <c r="D516" t="s">
        <v>36</v>
      </c>
      <c r="E516" t="s">
        <v>18</v>
      </c>
      <c r="F516" t="s">
        <v>52</v>
      </c>
      <c r="G516" t="s">
        <v>25</v>
      </c>
      <c r="H516" t="s">
        <v>374</v>
      </c>
      <c r="I516" t="s">
        <v>70</v>
      </c>
      <c r="J516" t="s">
        <v>13</v>
      </c>
      <c r="K516" t="s">
        <v>1130</v>
      </c>
      <c r="L516" t="s">
        <v>68</v>
      </c>
      <c r="N516" t="str">
        <f>IF(ISBLANK(Sales[[#This Row],[return]]),"No",Sales[[#This Row],[return]])</f>
        <v>No</v>
      </c>
      <c r="O516" s="2">
        <v>42724</v>
      </c>
      <c r="P516" s="8" t="str">
        <f>TEXT(DAY(Sales[[#This Row],[OrderDate]]),"ddd")</f>
        <v>Fri</v>
      </c>
      <c r="Q516" s="8" t="str">
        <f>TEXT(MONTH(Sales[[#This Row],[ShipDate]])*29,"mmm")</f>
        <v>Dec</v>
      </c>
      <c r="R516">
        <v>304</v>
      </c>
      <c r="S516" t="s">
        <v>942</v>
      </c>
      <c r="T516" t="s">
        <v>66</v>
      </c>
      <c r="U516">
        <v>75051</v>
      </c>
      <c r="V516" s="1">
        <v>0.8</v>
      </c>
      <c r="W516">
        <v>-50</v>
      </c>
      <c r="X516">
        <v>2</v>
      </c>
      <c r="Y516">
        <v>19</v>
      </c>
      <c r="AD516"/>
    </row>
    <row r="517" spans="1:30" x14ac:dyDescent="0.25">
      <c r="A517" t="s">
        <v>40</v>
      </c>
      <c r="B517" s="2">
        <v>42729</v>
      </c>
      <c r="C517" s="35">
        <f>YEAR(Sales[[#This Row],[ShipDate]])</f>
        <v>2016</v>
      </c>
      <c r="D517" t="s">
        <v>36</v>
      </c>
      <c r="E517" t="s">
        <v>18</v>
      </c>
      <c r="F517" t="s">
        <v>99</v>
      </c>
      <c r="G517" t="s">
        <v>46</v>
      </c>
      <c r="H517" t="s">
        <v>374</v>
      </c>
      <c r="I517" t="s">
        <v>70</v>
      </c>
      <c r="J517" t="s">
        <v>13</v>
      </c>
      <c r="K517" t="s">
        <v>1130</v>
      </c>
      <c r="L517" t="s">
        <v>68</v>
      </c>
      <c r="N517" t="str">
        <f>IF(ISBLANK(Sales[[#This Row],[return]]),"No",Sales[[#This Row],[return]])</f>
        <v>No</v>
      </c>
      <c r="O517" s="2">
        <v>42724</v>
      </c>
      <c r="P517" s="8" t="str">
        <f>TEXT(DAY(Sales[[#This Row],[OrderDate]]),"ddd")</f>
        <v>Fri</v>
      </c>
      <c r="Q517" s="8" t="str">
        <f>TEXT(MONTH(Sales[[#This Row],[ShipDate]])*29,"mmm")</f>
        <v>Dec</v>
      </c>
      <c r="R517">
        <v>1003</v>
      </c>
      <c r="S517" t="s">
        <v>2350</v>
      </c>
      <c r="T517" t="s">
        <v>66</v>
      </c>
      <c r="U517">
        <v>75051</v>
      </c>
      <c r="V517" s="1">
        <v>0.2</v>
      </c>
      <c r="W517">
        <v>-8</v>
      </c>
      <c r="X517">
        <v>5</v>
      </c>
      <c r="Y517">
        <v>65</v>
      </c>
      <c r="AD517"/>
    </row>
    <row r="518" spans="1:30" x14ac:dyDescent="0.25">
      <c r="A518" t="s">
        <v>10</v>
      </c>
      <c r="B518" s="2">
        <v>42646</v>
      </c>
      <c r="C518" s="35">
        <f>YEAR(Sales[[#This Row],[ShipDate]])</f>
        <v>2016</v>
      </c>
      <c r="D518" t="s">
        <v>36</v>
      </c>
      <c r="E518" t="s">
        <v>31</v>
      </c>
      <c r="F518" t="s">
        <v>43</v>
      </c>
      <c r="G518" t="s">
        <v>11</v>
      </c>
      <c r="H518" t="s">
        <v>540</v>
      </c>
      <c r="I518" t="s">
        <v>389</v>
      </c>
      <c r="J518" t="s">
        <v>13</v>
      </c>
      <c r="K518" t="s">
        <v>541</v>
      </c>
      <c r="L518" t="s">
        <v>92</v>
      </c>
      <c r="N518" t="str">
        <f>IF(ISBLANK(Sales[[#This Row],[return]]),"No",Sales[[#This Row],[return]])</f>
        <v>No</v>
      </c>
      <c r="O518" s="2">
        <v>42640</v>
      </c>
      <c r="P518" s="8" t="str">
        <f>TEXT(DAY(Sales[[#This Row],[OrderDate]]),"ddd")</f>
        <v>Fri</v>
      </c>
      <c r="Q518" s="8" t="str">
        <f>TEXT(MONTH(Sales[[#This Row],[ShipDate]])*29,"mmm")</f>
        <v>Oct</v>
      </c>
      <c r="R518">
        <v>510</v>
      </c>
      <c r="S518" t="s">
        <v>542</v>
      </c>
      <c r="T518" t="s">
        <v>90</v>
      </c>
      <c r="U518">
        <v>7601</v>
      </c>
      <c r="V518" s="1">
        <v>0</v>
      </c>
      <c r="W518">
        <v>38</v>
      </c>
      <c r="X518">
        <v>3</v>
      </c>
      <c r="Y518">
        <v>88</v>
      </c>
      <c r="AD518"/>
    </row>
    <row r="519" spans="1:30" x14ac:dyDescent="0.25">
      <c r="A519" t="s">
        <v>40</v>
      </c>
      <c r="B519" s="2">
        <v>42685</v>
      </c>
      <c r="C519" s="35">
        <f>YEAR(Sales[[#This Row],[ShipDate]])</f>
        <v>2016</v>
      </c>
      <c r="D519" t="s">
        <v>36</v>
      </c>
      <c r="E519" t="s">
        <v>18</v>
      </c>
      <c r="F519" t="s">
        <v>59</v>
      </c>
      <c r="G519" t="s">
        <v>25</v>
      </c>
      <c r="H519" t="s">
        <v>249</v>
      </c>
      <c r="I519" t="s">
        <v>598</v>
      </c>
      <c r="J519" t="s">
        <v>13</v>
      </c>
      <c r="K519" t="s">
        <v>1346</v>
      </c>
      <c r="L519" t="s">
        <v>17</v>
      </c>
      <c r="N519" t="str">
        <f>IF(ISBLANK(Sales[[#This Row],[return]]),"No",Sales[[#This Row],[return]])</f>
        <v>No</v>
      </c>
      <c r="O519" s="2">
        <v>42680</v>
      </c>
      <c r="P519" s="8" t="str">
        <f>TEXT(DAY(Sales[[#This Row],[OrderDate]]),"ddd")</f>
        <v>Fri</v>
      </c>
      <c r="Q519" s="8" t="str">
        <f>TEXT(MONTH(Sales[[#This Row],[ShipDate]])*29,"mmm")</f>
        <v>Nov</v>
      </c>
      <c r="R519">
        <v>149</v>
      </c>
      <c r="S519" t="s">
        <v>157</v>
      </c>
      <c r="T519" t="s">
        <v>15</v>
      </c>
      <c r="U519">
        <v>31907</v>
      </c>
      <c r="V519" s="1">
        <v>0</v>
      </c>
      <c r="W519">
        <v>21</v>
      </c>
      <c r="X519">
        <v>6</v>
      </c>
      <c r="Y519">
        <v>44</v>
      </c>
      <c r="AD519"/>
    </row>
    <row r="520" spans="1:30" x14ac:dyDescent="0.25">
      <c r="A520" t="s">
        <v>10</v>
      </c>
      <c r="B520" s="2">
        <v>42690</v>
      </c>
      <c r="C520" s="35">
        <f>YEAR(Sales[[#This Row],[ShipDate]])</f>
        <v>2016</v>
      </c>
      <c r="D520" t="s">
        <v>36</v>
      </c>
      <c r="E520" t="s">
        <v>18</v>
      </c>
      <c r="F520" t="s">
        <v>23</v>
      </c>
      <c r="G520" t="s">
        <v>11</v>
      </c>
      <c r="H520" t="s">
        <v>1434</v>
      </c>
      <c r="I520" t="s">
        <v>133</v>
      </c>
      <c r="J520" t="s">
        <v>13</v>
      </c>
      <c r="K520" t="s">
        <v>1435</v>
      </c>
      <c r="L520" t="s">
        <v>68</v>
      </c>
      <c r="N520" t="str">
        <f>IF(ISBLANK(Sales[[#This Row],[return]]),"No",Sales[[#This Row],[return]])</f>
        <v>No</v>
      </c>
      <c r="O520" s="2">
        <v>42684</v>
      </c>
      <c r="P520" s="8" t="str">
        <f>TEXT(DAY(Sales[[#This Row],[OrderDate]]),"ddd")</f>
        <v>Tue</v>
      </c>
      <c r="Q520" s="8" t="str">
        <f>TEXT(MONTH(Sales[[#This Row],[ShipDate]])*29,"mmm")</f>
        <v>Nov</v>
      </c>
      <c r="R520">
        <v>836</v>
      </c>
      <c r="S520" t="s">
        <v>882</v>
      </c>
      <c r="T520" t="s">
        <v>66</v>
      </c>
      <c r="U520">
        <v>48640</v>
      </c>
      <c r="V520" s="1">
        <v>0</v>
      </c>
      <c r="W520">
        <v>113</v>
      </c>
      <c r="X520">
        <v>3</v>
      </c>
      <c r="Y520">
        <v>564</v>
      </c>
      <c r="AD520"/>
    </row>
    <row r="521" spans="1:30" x14ac:dyDescent="0.25">
      <c r="A521" t="s">
        <v>10</v>
      </c>
      <c r="B521" s="2">
        <v>42690</v>
      </c>
      <c r="C521" s="35">
        <f>YEAR(Sales[[#This Row],[ShipDate]])</f>
        <v>2016</v>
      </c>
      <c r="D521" t="s">
        <v>36</v>
      </c>
      <c r="E521" t="s">
        <v>18</v>
      </c>
      <c r="F521" t="s">
        <v>45</v>
      </c>
      <c r="G521" t="s">
        <v>25</v>
      </c>
      <c r="H521" t="s">
        <v>1434</v>
      </c>
      <c r="I521" t="s">
        <v>133</v>
      </c>
      <c r="J521" t="s">
        <v>13</v>
      </c>
      <c r="K521" t="s">
        <v>1435</v>
      </c>
      <c r="L521" t="s">
        <v>68</v>
      </c>
      <c r="N521" t="str">
        <f>IF(ISBLANK(Sales[[#This Row],[return]]),"No",Sales[[#This Row],[return]])</f>
        <v>No</v>
      </c>
      <c r="O521" s="2">
        <v>42684</v>
      </c>
      <c r="P521" s="8" t="str">
        <f>TEXT(DAY(Sales[[#This Row],[OrderDate]]),"ddd")</f>
        <v>Tue</v>
      </c>
      <c r="Q521" s="8" t="str">
        <f>TEXT(MONTH(Sales[[#This Row],[ShipDate]])*29,"mmm")</f>
        <v>Nov</v>
      </c>
      <c r="R521">
        <v>250</v>
      </c>
      <c r="S521" t="s">
        <v>2082</v>
      </c>
      <c r="T521" t="s">
        <v>66</v>
      </c>
      <c r="U521">
        <v>48640</v>
      </c>
      <c r="V521" s="1">
        <v>0</v>
      </c>
      <c r="W521">
        <v>2</v>
      </c>
      <c r="X521">
        <v>2</v>
      </c>
      <c r="Y521">
        <v>4</v>
      </c>
      <c r="AD521"/>
    </row>
    <row r="522" spans="1:30" x14ac:dyDescent="0.25">
      <c r="A522" t="s">
        <v>10</v>
      </c>
      <c r="B522" s="2">
        <v>42690</v>
      </c>
      <c r="C522" s="35">
        <f>YEAR(Sales[[#This Row],[ShipDate]])</f>
        <v>2016</v>
      </c>
      <c r="D522" t="s">
        <v>36</v>
      </c>
      <c r="E522" t="s">
        <v>18</v>
      </c>
      <c r="F522" t="s">
        <v>59</v>
      </c>
      <c r="G522" t="s">
        <v>25</v>
      </c>
      <c r="H522" t="s">
        <v>1434</v>
      </c>
      <c r="I522" t="s">
        <v>133</v>
      </c>
      <c r="J522" t="s">
        <v>13</v>
      </c>
      <c r="K522" t="s">
        <v>1435</v>
      </c>
      <c r="L522" t="s">
        <v>68</v>
      </c>
      <c r="N522" t="str">
        <f>IF(ISBLANK(Sales[[#This Row],[return]]),"No",Sales[[#This Row],[return]])</f>
        <v>No</v>
      </c>
      <c r="O522" s="2">
        <v>42684</v>
      </c>
      <c r="P522" s="8" t="str">
        <f>TEXT(DAY(Sales[[#This Row],[OrderDate]]),"ddd")</f>
        <v>Tue</v>
      </c>
      <c r="Q522" s="8" t="str">
        <f>TEXT(MONTH(Sales[[#This Row],[ShipDate]])*29,"mmm")</f>
        <v>Nov</v>
      </c>
      <c r="R522">
        <v>1789</v>
      </c>
      <c r="S522" t="s">
        <v>1792</v>
      </c>
      <c r="T522" t="s">
        <v>66</v>
      </c>
      <c r="U522">
        <v>48640</v>
      </c>
      <c r="V522" s="1">
        <v>0</v>
      </c>
      <c r="W522">
        <v>6</v>
      </c>
      <c r="X522">
        <v>3</v>
      </c>
      <c r="Y522">
        <v>13</v>
      </c>
      <c r="AD522"/>
    </row>
    <row r="523" spans="1:30" x14ac:dyDescent="0.25">
      <c r="A523" t="s">
        <v>10</v>
      </c>
      <c r="B523" s="2">
        <v>42690</v>
      </c>
      <c r="C523" s="35">
        <f>YEAR(Sales[[#This Row],[ShipDate]])</f>
        <v>2016</v>
      </c>
      <c r="D523" t="s">
        <v>36</v>
      </c>
      <c r="E523" t="s">
        <v>18</v>
      </c>
      <c r="F523" t="s">
        <v>59</v>
      </c>
      <c r="G523" t="s">
        <v>25</v>
      </c>
      <c r="H523" t="s">
        <v>1434</v>
      </c>
      <c r="I523" t="s">
        <v>133</v>
      </c>
      <c r="J523" t="s">
        <v>13</v>
      </c>
      <c r="K523" t="s">
        <v>1435</v>
      </c>
      <c r="L523" t="s">
        <v>68</v>
      </c>
      <c r="N523" t="str">
        <f>IF(ISBLANK(Sales[[#This Row],[return]]),"No",Sales[[#This Row],[return]])</f>
        <v>No</v>
      </c>
      <c r="O523" s="2">
        <v>42684</v>
      </c>
      <c r="P523" s="8" t="str">
        <f>TEXT(DAY(Sales[[#This Row],[OrderDate]]),"ddd")</f>
        <v>Tue</v>
      </c>
      <c r="Q523" s="8" t="str">
        <f>TEXT(MONTH(Sales[[#This Row],[ShipDate]])*29,"mmm")</f>
        <v>Nov</v>
      </c>
      <c r="R523">
        <v>1839</v>
      </c>
      <c r="S523" t="s">
        <v>443</v>
      </c>
      <c r="T523" t="s">
        <v>66</v>
      </c>
      <c r="U523">
        <v>48640</v>
      </c>
      <c r="V523" s="1">
        <v>0</v>
      </c>
      <c r="W523">
        <v>7</v>
      </c>
      <c r="X523">
        <v>3</v>
      </c>
      <c r="Y523">
        <v>16</v>
      </c>
      <c r="AD523"/>
    </row>
    <row r="524" spans="1:30" x14ac:dyDescent="0.25">
      <c r="A524" t="s">
        <v>10</v>
      </c>
      <c r="B524" s="2">
        <v>42690</v>
      </c>
      <c r="C524" s="35">
        <f>YEAR(Sales[[#This Row],[ShipDate]])</f>
        <v>2016</v>
      </c>
      <c r="D524" t="s">
        <v>36</v>
      </c>
      <c r="E524" t="s">
        <v>18</v>
      </c>
      <c r="F524" t="s">
        <v>39</v>
      </c>
      <c r="G524" t="s">
        <v>25</v>
      </c>
      <c r="H524" t="s">
        <v>1434</v>
      </c>
      <c r="I524" t="s">
        <v>133</v>
      </c>
      <c r="J524" t="s">
        <v>13</v>
      </c>
      <c r="K524" t="s">
        <v>1435</v>
      </c>
      <c r="L524" t="s">
        <v>68</v>
      </c>
      <c r="N524" t="str">
        <f>IF(ISBLANK(Sales[[#This Row],[return]]),"No",Sales[[#This Row],[return]])</f>
        <v>No</v>
      </c>
      <c r="O524" s="2">
        <v>42684</v>
      </c>
      <c r="P524" s="8" t="str">
        <f>TEXT(DAY(Sales[[#This Row],[OrderDate]]),"ddd")</f>
        <v>Tue</v>
      </c>
      <c r="Q524" s="8" t="str">
        <f>TEXT(MONTH(Sales[[#This Row],[ShipDate]])*29,"mmm")</f>
        <v>Nov</v>
      </c>
      <c r="R524">
        <v>53</v>
      </c>
      <c r="S524" t="s">
        <v>1891</v>
      </c>
      <c r="T524" t="s">
        <v>66</v>
      </c>
      <c r="U524">
        <v>48640</v>
      </c>
      <c r="V524" s="1">
        <v>0</v>
      </c>
      <c r="W524">
        <v>12</v>
      </c>
      <c r="X524">
        <v>3</v>
      </c>
      <c r="Y524">
        <v>63</v>
      </c>
      <c r="AD524"/>
    </row>
    <row r="525" spans="1:30" x14ac:dyDescent="0.25">
      <c r="A525" t="s">
        <v>10</v>
      </c>
      <c r="B525" s="2">
        <v>42690</v>
      </c>
      <c r="C525" s="35">
        <f>YEAR(Sales[[#This Row],[ShipDate]])</f>
        <v>2016</v>
      </c>
      <c r="D525" t="s">
        <v>36</v>
      </c>
      <c r="E525" t="s">
        <v>18</v>
      </c>
      <c r="F525" t="s">
        <v>39</v>
      </c>
      <c r="G525" t="s">
        <v>25</v>
      </c>
      <c r="H525" t="s">
        <v>1434</v>
      </c>
      <c r="I525" t="s">
        <v>133</v>
      </c>
      <c r="J525" t="s">
        <v>13</v>
      </c>
      <c r="K525" t="s">
        <v>1435</v>
      </c>
      <c r="L525" t="s">
        <v>68</v>
      </c>
      <c r="N525" t="str">
        <f>IF(ISBLANK(Sales[[#This Row],[return]]),"No",Sales[[#This Row],[return]])</f>
        <v>No</v>
      </c>
      <c r="O525" s="2">
        <v>42684</v>
      </c>
      <c r="P525" s="8" t="str">
        <f>TEXT(DAY(Sales[[#This Row],[OrderDate]]),"ddd")</f>
        <v>Tue</v>
      </c>
      <c r="Q525" s="8" t="str">
        <f>TEXT(MONTH(Sales[[#This Row],[ShipDate]])*29,"mmm")</f>
        <v>Nov</v>
      </c>
      <c r="R525">
        <v>866</v>
      </c>
      <c r="S525" t="s">
        <v>916</v>
      </c>
      <c r="T525" t="s">
        <v>66</v>
      </c>
      <c r="U525">
        <v>48640</v>
      </c>
      <c r="V525" s="1">
        <v>0</v>
      </c>
      <c r="W525">
        <v>161</v>
      </c>
      <c r="X525">
        <v>3</v>
      </c>
      <c r="Y525">
        <v>535</v>
      </c>
      <c r="AD525"/>
    </row>
    <row r="526" spans="1:30" x14ac:dyDescent="0.25">
      <c r="A526" t="s">
        <v>40</v>
      </c>
      <c r="B526" s="2">
        <v>42704</v>
      </c>
      <c r="C526" s="35">
        <f>YEAR(Sales[[#This Row],[ShipDate]])</f>
        <v>2016</v>
      </c>
      <c r="D526" t="s">
        <v>19</v>
      </c>
      <c r="E526" t="s">
        <v>18</v>
      </c>
      <c r="F526" t="s">
        <v>50</v>
      </c>
      <c r="G526" t="s">
        <v>25</v>
      </c>
      <c r="H526" t="s">
        <v>1128</v>
      </c>
      <c r="I526" t="s">
        <v>149</v>
      </c>
      <c r="J526" t="s">
        <v>13</v>
      </c>
      <c r="K526" t="s">
        <v>3114</v>
      </c>
      <c r="L526" t="s">
        <v>92</v>
      </c>
      <c r="N526" t="str">
        <f>IF(ISBLANK(Sales[[#This Row],[return]]),"No",Sales[[#This Row],[return]])</f>
        <v>No</v>
      </c>
      <c r="O526" s="2">
        <v>42702</v>
      </c>
      <c r="P526" s="8" t="str">
        <f>TEXT(DAY(Sales[[#This Row],[OrderDate]]),"ddd")</f>
        <v>Sat</v>
      </c>
      <c r="Q526" s="8" t="str">
        <f>TEXT(MONTH(Sales[[#This Row],[ShipDate]])*29,"mmm")</f>
        <v>Nov</v>
      </c>
      <c r="R526">
        <v>711</v>
      </c>
      <c r="S526" t="s">
        <v>1844</v>
      </c>
      <c r="T526" t="s">
        <v>90</v>
      </c>
      <c r="U526">
        <v>11520</v>
      </c>
      <c r="V526" s="1">
        <v>0.2</v>
      </c>
      <c r="W526">
        <v>6</v>
      </c>
      <c r="X526">
        <v>2</v>
      </c>
      <c r="Y526">
        <v>17</v>
      </c>
      <c r="AD526"/>
    </row>
    <row r="527" spans="1:30" x14ac:dyDescent="0.25">
      <c r="A527" t="s">
        <v>24</v>
      </c>
      <c r="B527" s="2">
        <v>42682</v>
      </c>
      <c r="C527" s="35">
        <f>YEAR(Sales[[#This Row],[ShipDate]])</f>
        <v>2016</v>
      </c>
      <c r="D527" t="s">
        <v>19</v>
      </c>
      <c r="E527" t="s">
        <v>31</v>
      </c>
      <c r="F527" t="s">
        <v>150</v>
      </c>
      <c r="G527" t="s">
        <v>25</v>
      </c>
      <c r="H527" t="s">
        <v>1024</v>
      </c>
      <c r="I527" t="s">
        <v>58</v>
      </c>
      <c r="J527" t="s">
        <v>13</v>
      </c>
      <c r="K527" t="s">
        <v>127</v>
      </c>
      <c r="L527" t="s">
        <v>17</v>
      </c>
      <c r="N527" t="str">
        <f>IF(ISBLANK(Sales[[#This Row],[return]]),"No",Sales[[#This Row],[return]])</f>
        <v>No</v>
      </c>
      <c r="O527" s="2">
        <v>42678</v>
      </c>
      <c r="P527" s="8" t="str">
        <f>TEXT(DAY(Sales[[#This Row],[OrderDate]]),"ddd")</f>
        <v>Wed</v>
      </c>
      <c r="Q527" s="8" t="str">
        <f>TEXT(MONTH(Sales[[#This Row],[ShipDate]])*29,"mmm")</f>
        <v>Nov</v>
      </c>
      <c r="R527">
        <v>1218</v>
      </c>
      <c r="S527" t="s">
        <v>424</v>
      </c>
      <c r="T527" t="s">
        <v>15</v>
      </c>
      <c r="U527">
        <v>27511</v>
      </c>
      <c r="V527" s="1">
        <v>0.2</v>
      </c>
      <c r="W527">
        <v>3</v>
      </c>
      <c r="X527">
        <v>3</v>
      </c>
      <c r="Y527">
        <v>8</v>
      </c>
      <c r="AD527"/>
    </row>
    <row r="528" spans="1:30" x14ac:dyDescent="0.25">
      <c r="A528" t="s">
        <v>24</v>
      </c>
      <c r="B528" s="2">
        <v>42682</v>
      </c>
      <c r="C528" s="35">
        <f>YEAR(Sales[[#This Row],[ShipDate]])</f>
        <v>2016</v>
      </c>
      <c r="D528" t="s">
        <v>19</v>
      </c>
      <c r="E528" t="s">
        <v>31</v>
      </c>
      <c r="F528" t="s">
        <v>52</v>
      </c>
      <c r="G528" t="s">
        <v>25</v>
      </c>
      <c r="H528" t="s">
        <v>1024</v>
      </c>
      <c r="I528" t="s">
        <v>58</v>
      </c>
      <c r="J528" t="s">
        <v>13</v>
      </c>
      <c r="K528" t="s">
        <v>127</v>
      </c>
      <c r="L528" t="s">
        <v>17</v>
      </c>
      <c r="N528" t="str">
        <f>IF(ISBLANK(Sales[[#This Row],[return]]),"No",Sales[[#This Row],[return]])</f>
        <v>No</v>
      </c>
      <c r="O528" s="2">
        <v>42678</v>
      </c>
      <c r="P528" s="8" t="str">
        <f>TEXT(DAY(Sales[[#This Row],[OrderDate]]),"ddd")</f>
        <v>Wed</v>
      </c>
      <c r="Q528" s="8" t="str">
        <f>TEXT(MONTH(Sales[[#This Row],[ShipDate]])*29,"mmm")</f>
        <v>Nov</v>
      </c>
      <c r="R528">
        <v>38</v>
      </c>
      <c r="S528" t="s">
        <v>1779</v>
      </c>
      <c r="T528" t="s">
        <v>15</v>
      </c>
      <c r="U528">
        <v>27511</v>
      </c>
      <c r="V528" s="1">
        <v>0.2</v>
      </c>
      <c r="W528">
        <v>5</v>
      </c>
      <c r="X528">
        <v>5</v>
      </c>
      <c r="Y528">
        <v>58</v>
      </c>
      <c r="AD528"/>
    </row>
    <row r="529" spans="1:30" x14ac:dyDescent="0.25">
      <c r="A529" t="s">
        <v>40</v>
      </c>
      <c r="B529" s="2">
        <v>42681</v>
      </c>
      <c r="C529" s="35">
        <f>YEAR(Sales[[#This Row],[ShipDate]])</f>
        <v>2016</v>
      </c>
      <c r="D529" t="s">
        <v>36</v>
      </c>
      <c r="E529" t="s">
        <v>18</v>
      </c>
      <c r="F529" t="s">
        <v>50</v>
      </c>
      <c r="G529" t="s">
        <v>25</v>
      </c>
      <c r="H529" t="s">
        <v>146</v>
      </c>
      <c r="I529" t="s">
        <v>149</v>
      </c>
      <c r="J529" t="s">
        <v>13</v>
      </c>
      <c r="K529" t="s">
        <v>1512</v>
      </c>
      <c r="L529" t="s">
        <v>92</v>
      </c>
      <c r="N529" t="str">
        <f>IF(ISBLANK(Sales[[#This Row],[return]]),"No",Sales[[#This Row],[return]])</f>
        <v>No</v>
      </c>
      <c r="O529" s="2">
        <v>42677</v>
      </c>
      <c r="P529" s="8" t="str">
        <f>TEXT(DAY(Sales[[#This Row],[OrderDate]]),"ddd")</f>
        <v>Tue</v>
      </c>
      <c r="Q529" s="8" t="str">
        <f>TEXT(MONTH(Sales[[#This Row],[ShipDate]])*29,"mmm")</f>
        <v>Nov</v>
      </c>
      <c r="R529">
        <v>54</v>
      </c>
      <c r="S529" t="s">
        <v>3229</v>
      </c>
      <c r="T529" t="s">
        <v>90</v>
      </c>
      <c r="U529">
        <v>10009</v>
      </c>
      <c r="V529" s="1">
        <v>0.2</v>
      </c>
      <c r="W529">
        <v>3</v>
      </c>
      <c r="X529">
        <v>2</v>
      </c>
      <c r="Y529">
        <v>8</v>
      </c>
      <c r="AD529"/>
    </row>
    <row r="530" spans="1:30" x14ac:dyDescent="0.25">
      <c r="A530" t="s">
        <v>40</v>
      </c>
      <c r="B530" s="2">
        <v>42681</v>
      </c>
      <c r="C530" s="35">
        <f>YEAR(Sales[[#This Row],[ShipDate]])</f>
        <v>2016</v>
      </c>
      <c r="D530" t="s">
        <v>36</v>
      </c>
      <c r="E530" t="s">
        <v>18</v>
      </c>
      <c r="F530" t="s">
        <v>50</v>
      </c>
      <c r="G530" t="s">
        <v>25</v>
      </c>
      <c r="H530" t="s">
        <v>146</v>
      </c>
      <c r="I530" t="s">
        <v>149</v>
      </c>
      <c r="J530" t="s">
        <v>13</v>
      </c>
      <c r="K530" t="s">
        <v>1512</v>
      </c>
      <c r="L530" t="s">
        <v>92</v>
      </c>
      <c r="N530" t="str">
        <f>IF(ISBLANK(Sales[[#This Row],[return]]),"No",Sales[[#This Row],[return]])</f>
        <v>No</v>
      </c>
      <c r="O530" s="2">
        <v>42677</v>
      </c>
      <c r="P530" s="8" t="str">
        <f>TEXT(DAY(Sales[[#This Row],[OrderDate]]),"ddd")</f>
        <v>Tue</v>
      </c>
      <c r="Q530" s="8" t="str">
        <f>TEXT(MONTH(Sales[[#This Row],[ShipDate]])*29,"mmm")</f>
        <v>Nov</v>
      </c>
      <c r="R530">
        <v>1529</v>
      </c>
      <c r="S530" t="s">
        <v>1742</v>
      </c>
      <c r="T530" t="s">
        <v>90</v>
      </c>
      <c r="U530">
        <v>10009</v>
      </c>
      <c r="V530" s="1">
        <v>0.2</v>
      </c>
      <c r="W530">
        <v>18</v>
      </c>
      <c r="X530">
        <v>2</v>
      </c>
      <c r="Y530">
        <v>49</v>
      </c>
      <c r="AD530"/>
    </row>
    <row r="531" spans="1:30" x14ac:dyDescent="0.25">
      <c r="A531" t="s">
        <v>40</v>
      </c>
      <c r="B531" s="2">
        <v>42681</v>
      </c>
      <c r="C531" s="35">
        <f>YEAR(Sales[[#This Row],[ShipDate]])</f>
        <v>2016</v>
      </c>
      <c r="D531" t="s">
        <v>36</v>
      </c>
      <c r="E531" t="s">
        <v>18</v>
      </c>
      <c r="F531" t="s">
        <v>48</v>
      </c>
      <c r="G531" t="s">
        <v>46</v>
      </c>
      <c r="H531" t="s">
        <v>146</v>
      </c>
      <c r="I531" t="s">
        <v>149</v>
      </c>
      <c r="J531" t="s">
        <v>13</v>
      </c>
      <c r="K531" t="s">
        <v>1512</v>
      </c>
      <c r="L531" t="s">
        <v>92</v>
      </c>
      <c r="N531" t="str">
        <f>IF(ISBLANK(Sales[[#This Row],[return]]),"No",Sales[[#This Row],[return]])</f>
        <v>No</v>
      </c>
      <c r="O531" s="2">
        <v>42677</v>
      </c>
      <c r="P531" s="8" t="str">
        <f>TEXT(DAY(Sales[[#This Row],[OrderDate]]),"ddd")</f>
        <v>Tue</v>
      </c>
      <c r="Q531" s="8" t="str">
        <f>TEXT(MONTH(Sales[[#This Row],[ShipDate]])*29,"mmm")</f>
        <v>Nov</v>
      </c>
      <c r="R531">
        <v>1249</v>
      </c>
      <c r="S531" t="s">
        <v>836</v>
      </c>
      <c r="T531" t="s">
        <v>90</v>
      </c>
      <c r="U531">
        <v>10009</v>
      </c>
      <c r="V531" s="1">
        <v>0</v>
      </c>
      <c r="W531">
        <v>220</v>
      </c>
      <c r="X531">
        <v>4</v>
      </c>
      <c r="Y531">
        <v>784</v>
      </c>
      <c r="AD531"/>
    </row>
    <row r="532" spans="1:30" x14ac:dyDescent="0.25">
      <c r="A532" t="s">
        <v>40</v>
      </c>
      <c r="B532" s="2">
        <v>42706</v>
      </c>
      <c r="C532" s="35">
        <f>YEAR(Sales[[#This Row],[ShipDate]])</f>
        <v>2016</v>
      </c>
      <c r="D532" t="s">
        <v>36</v>
      </c>
      <c r="E532" t="s">
        <v>18</v>
      </c>
      <c r="F532" t="s">
        <v>340</v>
      </c>
      <c r="G532" t="s">
        <v>46</v>
      </c>
      <c r="H532" t="s">
        <v>107</v>
      </c>
      <c r="I532" t="s">
        <v>70</v>
      </c>
      <c r="J532" t="s">
        <v>13</v>
      </c>
      <c r="K532" t="s">
        <v>1202</v>
      </c>
      <c r="L532" t="s">
        <v>68</v>
      </c>
      <c r="N532" t="str">
        <f>IF(ISBLANK(Sales[[#This Row],[return]]),"No",Sales[[#This Row],[return]])</f>
        <v>No</v>
      </c>
      <c r="O532" s="2">
        <v>42702</v>
      </c>
      <c r="P532" s="8" t="str">
        <f>TEXT(DAY(Sales[[#This Row],[OrderDate]]),"ddd")</f>
        <v>Sat</v>
      </c>
      <c r="Q532" s="8" t="str">
        <f>TEXT(MONTH(Sales[[#This Row],[ShipDate]])*29,"mmm")</f>
        <v>Dec</v>
      </c>
      <c r="R532">
        <v>1511</v>
      </c>
      <c r="S532" t="s">
        <v>2430</v>
      </c>
      <c r="T532" t="s">
        <v>66</v>
      </c>
      <c r="U532">
        <v>77041</v>
      </c>
      <c r="V532" s="1">
        <v>0.4</v>
      </c>
      <c r="W532">
        <v>-200</v>
      </c>
      <c r="X532">
        <v>5</v>
      </c>
      <c r="Y532">
        <v>999</v>
      </c>
      <c r="AD532"/>
    </row>
    <row r="533" spans="1:30" x14ac:dyDescent="0.25">
      <c r="A533" t="s">
        <v>40</v>
      </c>
      <c r="B533" s="2">
        <v>42500</v>
      </c>
      <c r="C533" s="35">
        <f>YEAR(Sales[[#This Row],[ShipDate]])</f>
        <v>2016</v>
      </c>
      <c r="D533" t="s">
        <v>36</v>
      </c>
      <c r="E533" t="s">
        <v>69</v>
      </c>
      <c r="F533" t="s">
        <v>50</v>
      </c>
      <c r="G533" t="s">
        <v>25</v>
      </c>
      <c r="H533" t="s">
        <v>26</v>
      </c>
      <c r="I533" t="s">
        <v>32</v>
      </c>
      <c r="J533" t="s">
        <v>13</v>
      </c>
      <c r="K533" t="s">
        <v>65</v>
      </c>
      <c r="L533" t="s">
        <v>30</v>
      </c>
      <c r="N533" t="str">
        <f>IF(ISBLANK(Sales[[#This Row],[return]]),"No",Sales[[#This Row],[return]])</f>
        <v>No</v>
      </c>
      <c r="O533" s="2">
        <v>42496</v>
      </c>
      <c r="P533" s="8" t="str">
        <f>TEXT(DAY(Sales[[#This Row],[OrderDate]]),"ddd")</f>
        <v>Fri</v>
      </c>
      <c r="Q533" s="8" t="str">
        <f>TEXT(MONTH(Sales[[#This Row],[ShipDate]])*29,"mmm")</f>
        <v>May</v>
      </c>
      <c r="R533">
        <v>1649</v>
      </c>
      <c r="S533" t="s">
        <v>1962</v>
      </c>
      <c r="T533" t="s">
        <v>28</v>
      </c>
      <c r="U533">
        <v>90049</v>
      </c>
      <c r="V533" s="1">
        <v>0.2</v>
      </c>
      <c r="W533">
        <v>53</v>
      </c>
      <c r="X533">
        <v>8</v>
      </c>
      <c r="Y533">
        <v>141</v>
      </c>
      <c r="AD533"/>
    </row>
    <row r="534" spans="1:30" x14ac:dyDescent="0.25">
      <c r="A534" t="s">
        <v>40</v>
      </c>
      <c r="B534" s="2">
        <v>42606</v>
      </c>
      <c r="C534" s="35">
        <f>YEAR(Sales[[#This Row],[ShipDate]])</f>
        <v>2016</v>
      </c>
      <c r="D534" t="s">
        <v>36</v>
      </c>
      <c r="E534" t="s">
        <v>18</v>
      </c>
      <c r="F534" t="s">
        <v>45</v>
      </c>
      <c r="G534" t="s">
        <v>25</v>
      </c>
      <c r="H534" t="s">
        <v>249</v>
      </c>
      <c r="I534" t="s">
        <v>252</v>
      </c>
      <c r="J534" t="s">
        <v>13</v>
      </c>
      <c r="K534" t="s">
        <v>1207</v>
      </c>
      <c r="L534" t="s">
        <v>92</v>
      </c>
      <c r="N534" t="str">
        <f>IF(ISBLANK(Sales[[#This Row],[return]]),"No",Sales[[#This Row],[return]])</f>
        <v>No</v>
      </c>
      <c r="O534" s="2">
        <v>42601</v>
      </c>
      <c r="P534" s="8" t="str">
        <f>TEXT(DAY(Sales[[#This Row],[OrderDate]]),"ddd")</f>
        <v>Thu</v>
      </c>
      <c r="Q534" s="8" t="str">
        <f>TEXT(MONTH(Sales[[#This Row],[ShipDate]])*29,"mmm")</f>
        <v>Aug</v>
      </c>
      <c r="R534">
        <v>1587</v>
      </c>
      <c r="S534" t="s">
        <v>207</v>
      </c>
      <c r="T534" t="s">
        <v>90</v>
      </c>
      <c r="U534">
        <v>43229</v>
      </c>
      <c r="V534" s="1">
        <v>0.2</v>
      </c>
      <c r="W534">
        <v>2</v>
      </c>
      <c r="X534">
        <v>2</v>
      </c>
      <c r="Y534">
        <v>11</v>
      </c>
      <c r="AD534"/>
    </row>
    <row r="535" spans="1:30" x14ac:dyDescent="0.25">
      <c r="A535" t="s">
        <v>40</v>
      </c>
      <c r="B535" s="2">
        <v>42418</v>
      </c>
      <c r="C535" s="35">
        <f>YEAR(Sales[[#This Row],[ShipDate]])</f>
        <v>2016</v>
      </c>
      <c r="D535" t="s">
        <v>36</v>
      </c>
      <c r="E535" t="s">
        <v>31</v>
      </c>
      <c r="F535" t="s">
        <v>52</v>
      </c>
      <c r="G535" t="s">
        <v>25</v>
      </c>
      <c r="H535" t="s">
        <v>60</v>
      </c>
      <c r="I535" t="s">
        <v>63</v>
      </c>
      <c r="J535" t="s">
        <v>13</v>
      </c>
      <c r="K535" t="s">
        <v>2646</v>
      </c>
      <c r="L535" t="s">
        <v>30</v>
      </c>
      <c r="N535" t="str">
        <f>IF(ISBLANK(Sales[[#This Row],[return]]),"No",Sales[[#This Row],[return]])</f>
        <v>No</v>
      </c>
      <c r="O535" s="2">
        <v>42414</v>
      </c>
      <c r="P535" s="8" t="str">
        <f>TEXT(DAY(Sales[[#This Row],[OrderDate]]),"ddd")</f>
        <v>Sat</v>
      </c>
      <c r="Q535" s="8" t="str">
        <f>TEXT(MONTH(Sales[[#This Row],[ShipDate]])*29,"mmm")</f>
        <v>Feb</v>
      </c>
      <c r="R535">
        <v>291</v>
      </c>
      <c r="S535" t="s">
        <v>1777</v>
      </c>
      <c r="T535" t="s">
        <v>28</v>
      </c>
      <c r="U535">
        <v>98103</v>
      </c>
      <c r="V535" s="1">
        <v>0</v>
      </c>
      <c r="W535">
        <v>23</v>
      </c>
      <c r="X535">
        <v>2</v>
      </c>
      <c r="Y535">
        <v>82</v>
      </c>
      <c r="AD535"/>
    </row>
    <row r="536" spans="1:30" x14ac:dyDescent="0.25">
      <c r="A536" t="s">
        <v>40</v>
      </c>
      <c r="B536" s="2">
        <v>42418</v>
      </c>
      <c r="C536" s="35">
        <f>YEAR(Sales[[#This Row],[ShipDate]])</f>
        <v>2016</v>
      </c>
      <c r="D536" t="s">
        <v>36</v>
      </c>
      <c r="E536" t="s">
        <v>31</v>
      </c>
      <c r="F536" t="s">
        <v>290</v>
      </c>
      <c r="G536" t="s">
        <v>25</v>
      </c>
      <c r="H536" t="s">
        <v>60</v>
      </c>
      <c r="I536" t="s">
        <v>63</v>
      </c>
      <c r="J536" t="s">
        <v>13</v>
      </c>
      <c r="K536" t="s">
        <v>2646</v>
      </c>
      <c r="L536" t="s">
        <v>30</v>
      </c>
      <c r="N536" t="str">
        <f>IF(ISBLANK(Sales[[#This Row],[return]]),"No",Sales[[#This Row],[return]])</f>
        <v>No</v>
      </c>
      <c r="O536" s="2">
        <v>42414</v>
      </c>
      <c r="P536" s="8" t="str">
        <f>TEXT(DAY(Sales[[#This Row],[OrderDate]]),"ddd")</f>
        <v>Sat</v>
      </c>
      <c r="Q536" s="8" t="str">
        <f>TEXT(MONTH(Sales[[#This Row],[ShipDate]])*29,"mmm")</f>
        <v>Feb</v>
      </c>
      <c r="R536">
        <v>461</v>
      </c>
      <c r="S536" t="s">
        <v>2204</v>
      </c>
      <c r="T536" t="s">
        <v>28</v>
      </c>
      <c r="U536">
        <v>98103</v>
      </c>
      <c r="V536" s="1">
        <v>0</v>
      </c>
      <c r="W536">
        <v>5</v>
      </c>
      <c r="X536">
        <v>2</v>
      </c>
      <c r="Y536">
        <v>239</v>
      </c>
      <c r="AD536"/>
    </row>
    <row r="537" spans="1:30" x14ac:dyDescent="0.25">
      <c r="A537" t="s">
        <v>40</v>
      </c>
      <c r="B537" s="2">
        <v>42418</v>
      </c>
      <c r="C537" s="35">
        <f>YEAR(Sales[[#This Row],[ShipDate]])</f>
        <v>2016</v>
      </c>
      <c r="D537" t="s">
        <v>36</v>
      </c>
      <c r="E537" t="s">
        <v>31</v>
      </c>
      <c r="F537" t="s">
        <v>99</v>
      </c>
      <c r="G537" t="s">
        <v>46</v>
      </c>
      <c r="H537" t="s">
        <v>60</v>
      </c>
      <c r="I537" t="s">
        <v>63</v>
      </c>
      <c r="J537" t="s">
        <v>13</v>
      </c>
      <c r="K537" t="s">
        <v>2646</v>
      </c>
      <c r="L537" t="s">
        <v>30</v>
      </c>
      <c r="N537" t="str">
        <f>IF(ISBLANK(Sales[[#This Row],[return]]),"No",Sales[[#This Row],[return]])</f>
        <v>No</v>
      </c>
      <c r="O537" s="2">
        <v>42414</v>
      </c>
      <c r="P537" s="8" t="str">
        <f>TEXT(DAY(Sales[[#This Row],[OrderDate]]),"ddd")</f>
        <v>Sat</v>
      </c>
      <c r="Q537" s="8" t="str">
        <f>TEXT(MONTH(Sales[[#This Row],[ShipDate]])*29,"mmm")</f>
        <v>Feb</v>
      </c>
      <c r="R537">
        <v>1011</v>
      </c>
      <c r="S537" t="s">
        <v>2503</v>
      </c>
      <c r="T537" t="s">
        <v>28</v>
      </c>
      <c r="U537">
        <v>98103</v>
      </c>
      <c r="V537" s="1">
        <v>0</v>
      </c>
      <c r="W537">
        <v>86</v>
      </c>
      <c r="X537">
        <v>3</v>
      </c>
      <c r="Y537">
        <v>240</v>
      </c>
      <c r="AD537"/>
    </row>
    <row r="538" spans="1:30" x14ac:dyDescent="0.25">
      <c r="A538" t="s">
        <v>40</v>
      </c>
      <c r="B538" s="2">
        <v>42472</v>
      </c>
      <c r="C538" s="35">
        <f>YEAR(Sales[[#This Row],[ShipDate]])</f>
        <v>2016</v>
      </c>
      <c r="D538" t="s">
        <v>36</v>
      </c>
      <c r="E538" t="s">
        <v>18</v>
      </c>
      <c r="F538" t="s">
        <v>38</v>
      </c>
      <c r="G538" t="s">
        <v>11</v>
      </c>
      <c r="H538" t="s">
        <v>1536</v>
      </c>
      <c r="I538" t="s">
        <v>252</v>
      </c>
      <c r="J538" t="s">
        <v>13</v>
      </c>
      <c r="K538" t="s">
        <v>1121</v>
      </c>
      <c r="L538" t="s">
        <v>92</v>
      </c>
      <c r="N538" t="str">
        <f>IF(ISBLANK(Sales[[#This Row],[return]]),"No",Sales[[#This Row],[return]])</f>
        <v>No</v>
      </c>
      <c r="O538" s="2">
        <v>42468</v>
      </c>
      <c r="P538" s="8" t="str">
        <f>TEXT(DAY(Sales[[#This Row],[OrderDate]]),"ddd")</f>
        <v>Sun</v>
      </c>
      <c r="Q538" s="8" t="str">
        <f>TEXT(MONTH(Sales[[#This Row],[ShipDate]])*29,"mmm")</f>
        <v>Apr</v>
      </c>
      <c r="R538">
        <v>1357</v>
      </c>
      <c r="S538" t="s">
        <v>1309</v>
      </c>
      <c r="T538" t="s">
        <v>90</v>
      </c>
      <c r="U538">
        <v>43615</v>
      </c>
      <c r="V538" s="1">
        <v>0.4</v>
      </c>
      <c r="W538">
        <v>-95</v>
      </c>
      <c r="X538">
        <v>1</v>
      </c>
      <c r="Y538">
        <v>172</v>
      </c>
      <c r="AD538"/>
    </row>
    <row r="539" spans="1:30" x14ac:dyDescent="0.25">
      <c r="A539" t="s">
        <v>40</v>
      </c>
      <c r="B539" s="2">
        <v>42484</v>
      </c>
      <c r="C539" s="35">
        <f>YEAR(Sales[[#This Row],[ShipDate]])</f>
        <v>2016</v>
      </c>
      <c r="D539" t="s">
        <v>19</v>
      </c>
      <c r="E539" t="s">
        <v>31</v>
      </c>
      <c r="F539" t="s">
        <v>104</v>
      </c>
      <c r="G539" t="s">
        <v>25</v>
      </c>
      <c r="H539" t="s">
        <v>152</v>
      </c>
      <c r="I539" t="s">
        <v>149</v>
      </c>
      <c r="J539" t="s">
        <v>13</v>
      </c>
      <c r="K539" t="s">
        <v>2663</v>
      </c>
      <c r="L539" t="s">
        <v>92</v>
      </c>
      <c r="N539" t="str">
        <f>IF(ISBLANK(Sales[[#This Row],[return]]),"No",Sales[[#This Row],[return]])</f>
        <v>No</v>
      </c>
      <c r="O539" s="2">
        <v>42482</v>
      </c>
      <c r="P539" s="8" t="str">
        <f>TEXT(DAY(Sales[[#This Row],[OrderDate]]),"ddd")</f>
        <v>Sun</v>
      </c>
      <c r="Q539" s="8" t="str">
        <f>TEXT(MONTH(Sales[[#This Row],[ShipDate]])*29,"mmm")</f>
        <v>Apr</v>
      </c>
      <c r="R539">
        <v>1501</v>
      </c>
      <c r="S539" t="s">
        <v>332</v>
      </c>
      <c r="T539" t="s">
        <v>90</v>
      </c>
      <c r="U539">
        <v>12180</v>
      </c>
      <c r="V539" s="1">
        <v>0</v>
      </c>
      <c r="W539">
        <v>121</v>
      </c>
      <c r="X539">
        <v>8</v>
      </c>
      <c r="Y539">
        <v>248</v>
      </c>
      <c r="AD539"/>
    </row>
    <row r="540" spans="1:30" x14ac:dyDescent="0.25">
      <c r="A540" t="s">
        <v>40</v>
      </c>
      <c r="B540" s="2">
        <v>42484</v>
      </c>
      <c r="C540" s="35">
        <f>YEAR(Sales[[#This Row],[ShipDate]])</f>
        <v>2016</v>
      </c>
      <c r="D540" t="s">
        <v>19</v>
      </c>
      <c r="E540" t="s">
        <v>31</v>
      </c>
      <c r="F540" t="s">
        <v>50</v>
      </c>
      <c r="G540" t="s">
        <v>25</v>
      </c>
      <c r="H540" t="s">
        <v>152</v>
      </c>
      <c r="I540" t="s">
        <v>149</v>
      </c>
      <c r="J540" t="s">
        <v>13</v>
      </c>
      <c r="K540" t="s">
        <v>2663</v>
      </c>
      <c r="L540" t="s">
        <v>92</v>
      </c>
      <c r="N540" t="str">
        <f>IF(ISBLANK(Sales[[#This Row],[return]]),"No",Sales[[#This Row],[return]])</f>
        <v>No</v>
      </c>
      <c r="O540" s="2">
        <v>42482</v>
      </c>
      <c r="P540" s="8" t="str">
        <f>TEXT(DAY(Sales[[#This Row],[OrderDate]]),"ddd")</f>
        <v>Sun</v>
      </c>
      <c r="Q540" s="8" t="str">
        <f>TEXT(MONTH(Sales[[#This Row],[ShipDate]])*29,"mmm")</f>
        <v>Apr</v>
      </c>
      <c r="R540">
        <v>68</v>
      </c>
      <c r="S540" t="s">
        <v>3225</v>
      </c>
      <c r="T540" t="s">
        <v>90</v>
      </c>
      <c r="U540">
        <v>12180</v>
      </c>
      <c r="V540" s="1">
        <v>0.2</v>
      </c>
      <c r="W540">
        <v>3</v>
      </c>
      <c r="X540">
        <v>3</v>
      </c>
      <c r="Y540">
        <v>10</v>
      </c>
      <c r="AD540"/>
    </row>
    <row r="541" spans="1:30" x14ac:dyDescent="0.25">
      <c r="A541" t="s">
        <v>40</v>
      </c>
      <c r="B541" s="2">
        <v>42703</v>
      </c>
      <c r="C541" s="35">
        <f>YEAR(Sales[[#This Row],[ShipDate]])</f>
        <v>2016</v>
      </c>
      <c r="D541" t="s">
        <v>36</v>
      </c>
      <c r="E541" t="s">
        <v>69</v>
      </c>
      <c r="F541" t="s">
        <v>43</v>
      </c>
      <c r="G541" t="s">
        <v>11</v>
      </c>
      <c r="H541" t="s">
        <v>1556</v>
      </c>
      <c r="I541" t="s">
        <v>174</v>
      </c>
      <c r="J541" t="s">
        <v>13</v>
      </c>
      <c r="K541" t="s">
        <v>65</v>
      </c>
      <c r="L541" t="s">
        <v>17</v>
      </c>
      <c r="N541" t="str">
        <f>IF(ISBLANK(Sales[[#This Row],[return]]),"No",Sales[[#This Row],[return]])</f>
        <v>No</v>
      </c>
      <c r="O541" s="2">
        <v>42698</v>
      </c>
      <c r="P541" s="8" t="str">
        <f>TEXT(DAY(Sales[[#This Row],[OrderDate]]),"ddd")</f>
        <v>Tue</v>
      </c>
      <c r="Q541" s="8" t="str">
        <f>TEXT(MONTH(Sales[[#This Row],[ShipDate]])*29,"mmm")</f>
        <v>Nov</v>
      </c>
      <c r="R541">
        <v>620</v>
      </c>
      <c r="S541" t="s">
        <v>3192</v>
      </c>
      <c r="T541" t="s">
        <v>15</v>
      </c>
      <c r="U541">
        <v>23464</v>
      </c>
      <c r="V541" s="1">
        <v>0</v>
      </c>
      <c r="W541">
        <v>49</v>
      </c>
      <c r="X541">
        <v>5</v>
      </c>
      <c r="Y541">
        <v>111</v>
      </c>
      <c r="AD541"/>
    </row>
    <row r="542" spans="1:30" x14ac:dyDescent="0.25">
      <c r="A542" t="s">
        <v>24</v>
      </c>
      <c r="B542" s="2">
        <v>42477</v>
      </c>
      <c r="C542" s="35">
        <f>YEAR(Sales[[#This Row],[ShipDate]])</f>
        <v>2016</v>
      </c>
      <c r="D542" t="s">
        <v>19</v>
      </c>
      <c r="E542" t="s">
        <v>31</v>
      </c>
      <c r="F542" t="s">
        <v>45</v>
      </c>
      <c r="G542" t="s">
        <v>25</v>
      </c>
      <c r="H542" t="s">
        <v>88</v>
      </c>
      <c r="I542" t="s">
        <v>93</v>
      </c>
      <c r="J542" t="s">
        <v>13</v>
      </c>
      <c r="K542" t="s">
        <v>291</v>
      </c>
      <c r="L542" t="s">
        <v>92</v>
      </c>
      <c r="N542" t="str">
        <f>IF(ISBLANK(Sales[[#This Row],[return]]),"No",Sales[[#This Row],[return]])</f>
        <v>No</v>
      </c>
      <c r="O542" s="2">
        <v>42473</v>
      </c>
      <c r="P542" s="8" t="str">
        <f>TEXT(DAY(Sales[[#This Row],[OrderDate]]),"ddd")</f>
        <v>Fri</v>
      </c>
      <c r="Q542" s="8" t="str">
        <f>TEXT(MONTH(Sales[[#This Row],[ShipDate]])*29,"mmm")</f>
        <v>Apr</v>
      </c>
      <c r="R542">
        <v>1128</v>
      </c>
      <c r="S542" t="s">
        <v>580</v>
      </c>
      <c r="T542" t="s">
        <v>90</v>
      </c>
      <c r="U542">
        <v>19140</v>
      </c>
      <c r="V542" s="1">
        <v>0.2</v>
      </c>
      <c r="W542">
        <v>1</v>
      </c>
      <c r="X542">
        <v>4</v>
      </c>
      <c r="Y542">
        <v>18</v>
      </c>
      <c r="AD542"/>
    </row>
    <row r="543" spans="1:30" x14ac:dyDescent="0.25">
      <c r="A543" t="s">
        <v>24</v>
      </c>
      <c r="B543" s="2">
        <v>42477</v>
      </c>
      <c r="C543" s="35">
        <f>YEAR(Sales[[#This Row],[ShipDate]])</f>
        <v>2016</v>
      </c>
      <c r="D543" t="s">
        <v>19</v>
      </c>
      <c r="E543" t="s">
        <v>31</v>
      </c>
      <c r="F543" t="s">
        <v>50</v>
      </c>
      <c r="G543" t="s">
        <v>25</v>
      </c>
      <c r="H543" t="s">
        <v>88</v>
      </c>
      <c r="I543" t="s">
        <v>93</v>
      </c>
      <c r="J543" t="s">
        <v>13</v>
      </c>
      <c r="K543" t="s">
        <v>291</v>
      </c>
      <c r="L543" t="s">
        <v>92</v>
      </c>
      <c r="N543" t="str">
        <f>IF(ISBLANK(Sales[[#This Row],[return]]),"No",Sales[[#This Row],[return]])</f>
        <v>No</v>
      </c>
      <c r="O543" s="2">
        <v>42473</v>
      </c>
      <c r="P543" s="8" t="str">
        <f>TEXT(DAY(Sales[[#This Row],[OrderDate]]),"ddd")</f>
        <v>Fri</v>
      </c>
      <c r="Q543" s="8" t="str">
        <f>TEXT(MONTH(Sales[[#This Row],[ShipDate]])*29,"mmm")</f>
        <v>Apr</v>
      </c>
      <c r="R543">
        <v>649</v>
      </c>
      <c r="S543" t="s">
        <v>62</v>
      </c>
      <c r="T543" t="s">
        <v>90</v>
      </c>
      <c r="U543">
        <v>19140</v>
      </c>
      <c r="V543" s="1">
        <v>0.7</v>
      </c>
      <c r="W543">
        <v>-408</v>
      </c>
      <c r="X543">
        <v>10</v>
      </c>
      <c r="Y543">
        <v>510</v>
      </c>
      <c r="AD543"/>
    </row>
    <row r="544" spans="1:30" x14ac:dyDescent="0.25">
      <c r="A544" t="s">
        <v>24</v>
      </c>
      <c r="B544" s="2">
        <v>42477</v>
      </c>
      <c r="C544" s="35">
        <f>YEAR(Sales[[#This Row],[ShipDate]])</f>
        <v>2016</v>
      </c>
      <c r="D544" t="s">
        <v>19</v>
      </c>
      <c r="E544" t="s">
        <v>31</v>
      </c>
      <c r="F544" t="s">
        <v>150</v>
      </c>
      <c r="G544" t="s">
        <v>25</v>
      </c>
      <c r="H544" t="s">
        <v>88</v>
      </c>
      <c r="I544" t="s">
        <v>93</v>
      </c>
      <c r="J544" t="s">
        <v>13</v>
      </c>
      <c r="K544" t="s">
        <v>291</v>
      </c>
      <c r="L544" t="s">
        <v>92</v>
      </c>
      <c r="N544" t="str">
        <f>IF(ISBLANK(Sales[[#This Row],[return]]),"No",Sales[[#This Row],[return]])</f>
        <v>No</v>
      </c>
      <c r="O544" s="2">
        <v>42473</v>
      </c>
      <c r="P544" s="8" t="str">
        <f>TEXT(DAY(Sales[[#This Row],[OrderDate]]),"ddd")</f>
        <v>Fri</v>
      </c>
      <c r="Q544" s="8" t="str">
        <f>TEXT(MONTH(Sales[[#This Row],[ShipDate]])*29,"mmm")</f>
        <v>Apr</v>
      </c>
      <c r="R544">
        <v>1507</v>
      </c>
      <c r="S544" t="s">
        <v>281</v>
      </c>
      <c r="T544" t="s">
        <v>90</v>
      </c>
      <c r="U544">
        <v>19140</v>
      </c>
      <c r="V544" s="1">
        <v>0.2</v>
      </c>
      <c r="W544">
        <v>10</v>
      </c>
      <c r="X544">
        <v>13</v>
      </c>
      <c r="Y544">
        <v>31</v>
      </c>
      <c r="AD544"/>
    </row>
    <row r="545" spans="1:30" x14ac:dyDescent="0.25">
      <c r="A545" t="s">
        <v>24</v>
      </c>
      <c r="B545" s="2">
        <v>42477</v>
      </c>
      <c r="C545" s="35">
        <f>YEAR(Sales[[#This Row],[ShipDate]])</f>
        <v>2016</v>
      </c>
      <c r="D545" t="s">
        <v>19</v>
      </c>
      <c r="E545" t="s">
        <v>31</v>
      </c>
      <c r="F545" t="s">
        <v>48</v>
      </c>
      <c r="G545" t="s">
        <v>46</v>
      </c>
      <c r="H545" t="s">
        <v>88</v>
      </c>
      <c r="I545" t="s">
        <v>93</v>
      </c>
      <c r="J545" t="s">
        <v>13</v>
      </c>
      <c r="K545" t="s">
        <v>291</v>
      </c>
      <c r="L545" t="s">
        <v>92</v>
      </c>
      <c r="N545" t="str">
        <f>IF(ISBLANK(Sales[[#This Row],[return]]),"No",Sales[[#This Row],[return]])</f>
        <v>No</v>
      </c>
      <c r="O545" s="2">
        <v>42473</v>
      </c>
      <c r="P545" s="8" t="str">
        <f>TEXT(DAY(Sales[[#This Row],[OrderDate]]),"ddd")</f>
        <v>Fri</v>
      </c>
      <c r="Q545" s="8" t="str">
        <f>TEXT(MONTH(Sales[[#This Row],[ShipDate]])*29,"mmm")</f>
        <v>Apr</v>
      </c>
      <c r="R545">
        <v>1491</v>
      </c>
      <c r="S545" t="s">
        <v>3155</v>
      </c>
      <c r="T545" t="s">
        <v>90</v>
      </c>
      <c r="U545">
        <v>19140</v>
      </c>
      <c r="V545" s="1">
        <v>0.4</v>
      </c>
      <c r="W545">
        <v>8</v>
      </c>
      <c r="X545">
        <v>12</v>
      </c>
      <c r="Y545">
        <v>72</v>
      </c>
      <c r="AD545"/>
    </row>
    <row r="546" spans="1:30" x14ac:dyDescent="0.25">
      <c r="A546" t="s">
        <v>40</v>
      </c>
      <c r="B546" s="2">
        <v>42421</v>
      </c>
      <c r="C546" s="35">
        <f>YEAR(Sales[[#This Row],[ShipDate]])</f>
        <v>2016</v>
      </c>
      <c r="D546" t="s">
        <v>36</v>
      </c>
      <c r="E546" t="s">
        <v>18</v>
      </c>
      <c r="F546" t="s">
        <v>52</v>
      </c>
      <c r="G546" t="s">
        <v>25</v>
      </c>
      <c r="H546" t="s">
        <v>399</v>
      </c>
      <c r="I546" t="s">
        <v>70</v>
      </c>
      <c r="J546" t="s">
        <v>13</v>
      </c>
      <c r="K546" t="s">
        <v>1352</v>
      </c>
      <c r="L546" t="s">
        <v>68</v>
      </c>
      <c r="N546" t="str">
        <f>IF(ISBLANK(Sales[[#This Row],[return]]),"No",Sales[[#This Row],[return]])</f>
        <v>No</v>
      </c>
      <c r="O546" s="2">
        <v>42416</v>
      </c>
      <c r="P546" s="8" t="str">
        <f>TEXT(DAY(Sales[[#This Row],[OrderDate]]),"ddd")</f>
        <v>Mon</v>
      </c>
      <c r="Q546" s="8" t="str">
        <f>TEXT(MONTH(Sales[[#This Row],[ShipDate]])*29,"mmm")</f>
        <v>Feb</v>
      </c>
      <c r="R546">
        <v>809</v>
      </c>
      <c r="S546" t="s">
        <v>1681</v>
      </c>
      <c r="T546" t="s">
        <v>66</v>
      </c>
      <c r="U546">
        <v>75220</v>
      </c>
      <c r="V546" s="1">
        <v>0.8</v>
      </c>
      <c r="W546">
        <v>-14</v>
      </c>
      <c r="X546">
        <v>2</v>
      </c>
      <c r="Y546">
        <v>8</v>
      </c>
      <c r="AD546"/>
    </row>
    <row r="547" spans="1:30" x14ac:dyDescent="0.25">
      <c r="A547" t="s">
        <v>40</v>
      </c>
      <c r="B547" s="2">
        <v>42421</v>
      </c>
      <c r="C547" s="35">
        <f>YEAR(Sales[[#This Row],[ShipDate]])</f>
        <v>2016</v>
      </c>
      <c r="D547" t="s">
        <v>36</v>
      </c>
      <c r="E547" t="s">
        <v>18</v>
      </c>
      <c r="F547" t="s">
        <v>50</v>
      </c>
      <c r="G547" t="s">
        <v>25</v>
      </c>
      <c r="H547" t="s">
        <v>399</v>
      </c>
      <c r="I547" t="s">
        <v>70</v>
      </c>
      <c r="J547" t="s">
        <v>13</v>
      </c>
      <c r="K547" t="s">
        <v>1352</v>
      </c>
      <c r="L547" t="s">
        <v>68</v>
      </c>
      <c r="N547" t="str">
        <f>IF(ISBLANK(Sales[[#This Row],[return]]),"No",Sales[[#This Row],[return]])</f>
        <v>No</v>
      </c>
      <c r="O547" s="2">
        <v>42416</v>
      </c>
      <c r="P547" s="8" t="str">
        <f>TEXT(DAY(Sales[[#This Row],[OrderDate]]),"ddd")</f>
        <v>Mon</v>
      </c>
      <c r="Q547" s="8" t="str">
        <f>TEXT(MONTH(Sales[[#This Row],[ShipDate]])*29,"mmm")</f>
        <v>Feb</v>
      </c>
      <c r="R547">
        <v>1639</v>
      </c>
      <c r="S547" t="s">
        <v>1828</v>
      </c>
      <c r="T547" t="s">
        <v>66</v>
      </c>
      <c r="U547">
        <v>75220</v>
      </c>
      <c r="V547" s="1">
        <v>0.8</v>
      </c>
      <c r="W547">
        <v>-2</v>
      </c>
      <c r="X547">
        <v>3</v>
      </c>
      <c r="Y547">
        <v>1</v>
      </c>
      <c r="AD547"/>
    </row>
    <row r="548" spans="1:30" x14ac:dyDescent="0.25">
      <c r="A548" t="s">
        <v>40</v>
      </c>
      <c r="B548" s="2">
        <v>42701</v>
      </c>
      <c r="C548" s="35">
        <f>YEAR(Sales[[#This Row],[ShipDate]])</f>
        <v>2016</v>
      </c>
      <c r="D548" t="s">
        <v>19</v>
      </c>
      <c r="E548" t="s">
        <v>18</v>
      </c>
      <c r="F548" t="s">
        <v>43</v>
      </c>
      <c r="G548" t="s">
        <v>11</v>
      </c>
      <c r="H548" t="s">
        <v>1341</v>
      </c>
      <c r="I548" t="s">
        <v>655</v>
      </c>
      <c r="J548" t="s">
        <v>13</v>
      </c>
      <c r="K548" t="s">
        <v>1299</v>
      </c>
      <c r="L548" t="s">
        <v>92</v>
      </c>
      <c r="N548" t="str">
        <f>IF(ISBLANK(Sales[[#This Row],[return]]),"No",Sales[[#This Row],[return]])</f>
        <v>No</v>
      </c>
      <c r="O548" s="2">
        <v>42699</v>
      </c>
      <c r="P548" s="8" t="str">
        <f>TEXT(DAY(Sales[[#This Row],[OrderDate]]),"ddd")</f>
        <v>Wed</v>
      </c>
      <c r="Q548" s="8" t="str">
        <f>TEXT(MONTH(Sales[[#This Row],[ShipDate]])*29,"mmm")</f>
        <v>Nov</v>
      </c>
      <c r="R548">
        <v>484</v>
      </c>
      <c r="S548" t="s">
        <v>1342</v>
      </c>
      <c r="T548" t="s">
        <v>90</v>
      </c>
      <c r="U548">
        <v>2895</v>
      </c>
      <c r="V548" s="1">
        <v>0</v>
      </c>
      <c r="W548">
        <v>20</v>
      </c>
      <c r="X548">
        <v>2</v>
      </c>
      <c r="Y548">
        <v>53</v>
      </c>
      <c r="AD548"/>
    </row>
    <row r="549" spans="1:30" x14ac:dyDescent="0.25">
      <c r="A549" t="s">
        <v>10</v>
      </c>
      <c r="B549" s="2">
        <v>42692</v>
      </c>
      <c r="C549" s="35">
        <f>YEAR(Sales[[#This Row],[ShipDate]])</f>
        <v>2016</v>
      </c>
      <c r="D549" t="s">
        <v>36</v>
      </c>
      <c r="E549" t="s">
        <v>18</v>
      </c>
      <c r="F549" t="s">
        <v>43</v>
      </c>
      <c r="G549" t="s">
        <v>11</v>
      </c>
      <c r="H549" t="s">
        <v>1321</v>
      </c>
      <c r="I549" t="s">
        <v>70</v>
      </c>
      <c r="J549" t="s">
        <v>13</v>
      </c>
      <c r="K549" t="s">
        <v>140</v>
      </c>
      <c r="L549" t="s">
        <v>68</v>
      </c>
      <c r="N549" t="str">
        <f>IF(ISBLANK(Sales[[#This Row],[return]]),"No",Sales[[#This Row],[return]])</f>
        <v>No</v>
      </c>
      <c r="O549" s="2">
        <v>42686</v>
      </c>
      <c r="P549" s="8" t="str">
        <f>TEXT(DAY(Sales[[#This Row],[OrderDate]]),"ddd")</f>
        <v>Thu</v>
      </c>
      <c r="Q549" s="8" t="str">
        <f>TEXT(MONTH(Sales[[#This Row],[ShipDate]])*29,"mmm")</f>
        <v>Nov</v>
      </c>
      <c r="R549">
        <v>731</v>
      </c>
      <c r="S549" t="s">
        <v>1134</v>
      </c>
      <c r="T549" t="s">
        <v>66</v>
      </c>
      <c r="U549">
        <v>75007</v>
      </c>
      <c r="V549" s="1">
        <v>0.6</v>
      </c>
      <c r="W549">
        <v>-7</v>
      </c>
      <c r="X549">
        <v>3</v>
      </c>
      <c r="Y549">
        <v>25</v>
      </c>
      <c r="AD549"/>
    </row>
    <row r="550" spans="1:30" x14ac:dyDescent="0.25">
      <c r="A550" t="s">
        <v>10</v>
      </c>
      <c r="B550" s="2">
        <v>42692</v>
      </c>
      <c r="C550" s="35">
        <f>YEAR(Sales[[#This Row],[ShipDate]])</f>
        <v>2016</v>
      </c>
      <c r="D550" t="s">
        <v>36</v>
      </c>
      <c r="E550" t="s">
        <v>18</v>
      </c>
      <c r="F550" t="s">
        <v>99</v>
      </c>
      <c r="G550" t="s">
        <v>46</v>
      </c>
      <c r="H550" t="s">
        <v>1321</v>
      </c>
      <c r="I550" t="s">
        <v>70</v>
      </c>
      <c r="J550" t="s">
        <v>13</v>
      </c>
      <c r="K550" t="s">
        <v>140</v>
      </c>
      <c r="L550" t="s">
        <v>68</v>
      </c>
      <c r="N550" t="str">
        <f>IF(ISBLANK(Sales[[#This Row],[return]]),"No",Sales[[#This Row],[return]])</f>
        <v>No</v>
      </c>
      <c r="O550" s="2">
        <v>42686</v>
      </c>
      <c r="P550" s="8" t="str">
        <f>TEXT(DAY(Sales[[#This Row],[OrderDate]]),"ddd")</f>
        <v>Thu</v>
      </c>
      <c r="Q550" s="8" t="str">
        <f>TEXT(MONTH(Sales[[#This Row],[ShipDate]])*29,"mmm")</f>
        <v>Nov</v>
      </c>
      <c r="R550">
        <v>1012</v>
      </c>
      <c r="S550" t="s">
        <v>767</v>
      </c>
      <c r="T550" t="s">
        <v>66</v>
      </c>
      <c r="U550">
        <v>75007</v>
      </c>
      <c r="V550" s="1">
        <v>0.2</v>
      </c>
      <c r="W550">
        <v>26</v>
      </c>
      <c r="X550">
        <v>2</v>
      </c>
      <c r="Y550">
        <v>128</v>
      </c>
      <c r="AD550"/>
    </row>
    <row r="551" spans="1:30" x14ac:dyDescent="0.25">
      <c r="A551" t="s">
        <v>10</v>
      </c>
      <c r="B551" s="2">
        <v>42579</v>
      </c>
      <c r="C551" s="35">
        <f>YEAR(Sales[[#This Row],[ShipDate]])</f>
        <v>2016</v>
      </c>
      <c r="D551" t="s">
        <v>36</v>
      </c>
      <c r="E551" t="s">
        <v>69</v>
      </c>
      <c r="F551" t="s">
        <v>45</v>
      </c>
      <c r="G551" t="s">
        <v>25</v>
      </c>
      <c r="H551" t="s">
        <v>26</v>
      </c>
      <c r="I551" t="s">
        <v>32</v>
      </c>
      <c r="J551" t="s">
        <v>13</v>
      </c>
      <c r="K551" t="s">
        <v>2989</v>
      </c>
      <c r="L551" t="s">
        <v>30</v>
      </c>
      <c r="N551" t="str">
        <f>IF(ISBLANK(Sales[[#This Row],[return]]),"No",Sales[[#This Row],[return]])</f>
        <v>No</v>
      </c>
      <c r="O551" s="2">
        <v>42573</v>
      </c>
      <c r="P551" s="8" t="str">
        <f>TEXT(DAY(Sales[[#This Row],[OrderDate]]),"ddd")</f>
        <v>Sun</v>
      </c>
      <c r="Q551" s="8" t="str">
        <f>TEXT(MONTH(Sales[[#This Row],[ShipDate]])*29,"mmm")</f>
        <v>Jul</v>
      </c>
      <c r="R551">
        <v>475</v>
      </c>
      <c r="S551" t="s">
        <v>638</v>
      </c>
      <c r="T551" t="s">
        <v>28</v>
      </c>
      <c r="U551">
        <v>90008</v>
      </c>
      <c r="V551" s="1">
        <v>0</v>
      </c>
      <c r="W551">
        <v>6</v>
      </c>
      <c r="X551">
        <v>6</v>
      </c>
      <c r="Y551">
        <v>20</v>
      </c>
      <c r="AD551"/>
    </row>
    <row r="552" spans="1:30" x14ac:dyDescent="0.25">
      <c r="A552" t="s">
        <v>10</v>
      </c>
      <c r="B552" s="2">
        <v>42713</v>
      </c>
      <c r="C552" s="35">
        <f>YEAR(Sales[[#This Row],[ShipDate]])</f>
        <v>2016</v>
      </c>
      <c r="D552" t="s">
        <v>36</v>
      </c>
      <c r="E552" t="s">
        <v>18</v>
      </c>
      <c r="F552" t="s">
        <v>48</v>
      </c>
      <c r="G552" t="s">
        <v>46</v>
      </c>
      <c r="H552" t="s">
        <v>1091</v>
      </c>
      <c r="I552" t="s">
        <v>324</v>
      </c>
      <c r="J552" t="s">
        <v>13</v>
      </c>
      <c r="K552" t="s">
        <v>637</v>
      </c>
      <c r="L552" t="s">
        <v>68</v>
      </c>
      <c r="N552" t="str">
        <f>IF(ISBLANK(Sales[[#This Row],[return]]),"No",Sales[[#This Row],[return]])</f>
        <v>No</v>
      </c>
      <c r="O552" s="2">
        <v>42707</v>
      </c>
      <c r="P552" s="8" t="str">
        <f>TEXT(DAY(Sales[[#This Row],[OrderDate]]),"ddd")</f>
        <v>Tue</v>
      </c>
      <c r="Q552" s="8" t="str">
        <f>TEXT(MONTH(Sales[[#This Row],[ShipDate]])*29,"mmm")</f>
        <v>Dec</v>
      </c>
      <c r="R552">
        <v>940</v>
      </c>
      <c r="S552" t="s">
        <v>2348</v>
      </c>
      <c r="T552" t="s">
        <v>66</v>
      </c>
      <c r="U552">
        <v>73120</v>
      </c>
      <c r="V552" s="1">
        <v>0</v>
      </c>
      <c r="W552">
        <v>134</v>
      </c>
      <c r="X552">
        <v>4</v>
      </c>
      <c r="Y552">
        <v>480</v>
      </c>
      <c r="AD552"/>
    </row>
    <row r="553" spans="1:30" x14ac:dyDescent="0.25">
      <c r="A553" t="s">
        <v>10</v>
      </c>
      <c r="B553" s="2">
        <v>42626</v>
      </c>
      <c r="C553" s="35">
        <f>YEAR(Sales[[#This Row],[ShipDate]])</f>
        <v>2016</v>
      </c>
      <c r="D553" t="s">
        <v>36</v>
      </c>
      <c r="E553" t="s">
        <v>31</v>
      </c>
      <c r="F553" t="s">
        <v>43</v>
      </c>
      <c r="G553" t="s">
        <v>11</v>
      </c>
      <c r="H553" t="s">
        <v>88</v>
      </c>
      <c r="I553" t="s">
        <v>93</v>
      </c>
      <c r="J553" t="s">
        <v>13</v>
      </c>
      <c r="K553" t="s">
        <v>470</v>
      </c>
      <c r="L553" t="s">
        <v>92</v>
      </c>
      <c r="N553" t="str">
        <f>IF(ISBLANK(Sales[[#This Row],[return]]),"No",Sales[[#This Row],[return]])</f>
        <v>No</v>
      </c>
      <c r="O553" s="2">
        <v>42620</v>
      </c>
      <c r="P553" s="8" t="str">
        <f>TEXT(DAY(Sales[[#This Row],[OrderDate]]),"ddd")</f>
        <v>Sat</v>
      </c>
      <c r="Q553" s="8" t="str">
        <f>TEXT(MONTH(Sales[[#This Row],[ShipDate]])*29,"mmm")</f>
        <v>Sep</v>
      </c>
      <c r="R553">
        <v>494</v>
      </c>
      <c r="S553" t="s">
        <v>1491</v>
      </c>
      <c r="T553" t="s">
        <v>90</v>
      </c>
      <c r="U553">
        <v>19134</v>
      </c>
      <c r="V553" s="1">
        <v>0.2</v>
      </c>
      <c r="W553">
        <v>8</v>
      </c>
      <c r="X553">
        <v>2</v>
      </c>
      <c r="Y553">
        <v>42</v>
      </c>
      <c r="AD553"/>
    </row>
    <row r="554" spans="1:30" x14ac:dyDescent="0.25">
      <c r="A554" t="s">
        <v>10</v>
      </c>
      <c r="B554" s="2">
        <v>42626</v>
      </c>
      <c r="C554" s="35">
        <f>YEAR(Sales[[#This Row],[ShipDate]])</f>
        <v>2016</v>
      </c>
      <c r="D554" t="s">
        <v>36</v>
      </c>
      <c r="E554" t="s">
        <v>31</v>
      </c>
      <c r="F554" t="s">
        <v>39</v>
      </c>
      <c r="G554" t="s">
        <v>25</v>
      </c>
      <c r="H554" t="s">
        <v>88</v>
      </c>
      <c r="I554" t="s">
        <v>93</v>
      </c>
      <c r="J554" t="s">
        <v>13</v>
      </c>
      <c r="K554" t="s">
        <v>470</v>
      </c>
      <c r="L554" t="s">
        <v>92</v>
      </c>
      <c r="N554" t="str">
        <f>IF(ISBLANK(Sales[[#This Row],[return]]),"No",Sales[[#This Row],[return]])</f>
        <v>No</v>
      </c>
      <c r="O554" s="2">
        <v>42620</v>
      </c>
      <c r="P554" s="8" t="str">
        <f>TEXT(DAY(Sales[[#This Row],[OrderDate]]),"ddd")</f>
        <v>Sat</v>
      </c>
      <c r="Q554" s="8" t="str">
        <f>TEXT(MONTH(Sales[[#This Row],[ShipDate]])*29,"mmm")</f>
        <v>Sep</v>
      </c>
      <c r="R554">
        <v>417</v>
      </c>
      <c r="S554" t="s">
        <v>3222</v>
      </c>
      <c r="T554" t="s">
        <v>90</v>
      </c>
      <c r="U554">
        <v>19134</v>
      </c>
      <c r="V554" s="1">
        <v>0.2</v>
      </c>
      <c r="W554">
        <v>-15</v>
      </c>
      <c r="X554">
        <v>1</v>
      </c>
      <c r="Y554">
        <v>65</v>
      </c>
      <c r="AD554"/>
    </row>
    <row r="555" spans="1:30" x14ac:dyDescent="0.25">
      <c r="A555" t="s">
        <v>10</v>
      </c>
      <c r="B555" s="2">
        <v>42626</v>
      </c>
      <c r="C555" s="35">
        <f>YEAR(Sales[[#This Row],[ShipDate]])</f>
        <v>2016</v>
      </c>
      <c r="D555" t="s">
        <v>36</v>
      </c>
      <c r="E555" t="s">
        <v>31</v>
      </c>
      <c r="F555" t="s">
        <v>48</v>
      </c>
      <c r="G555" t="s">
        <v>46</v>
      </c>
      <c r="H555" t="s">
        <v>88</v>
      </c>
      <c r="I555" t="s">
        <v>93</v>
      </c>
      <c r="J555" t="s">
        <v>13</v>
      </c>
      <c r="K555" t="s">
        <v>470</v>
      </c>
      <c r="L555" t="s">
        <v>92</v>
      </c>
      <c r="N555" t="str">
        <f>IF(ISBLANK(Sales[[#This Row],[return]]),"No",Sales[[#This Row],[return]])</f>
        <v>No</v>
      </c>
      <c r="O555" s="2">
        <v>42620</v>
      </c>
      <c r="P555" s="8" t="str">
        <f>TEXT(DAY(Sales[[#This Row],[OrderDate]]),"ddd")</f>
        <v>Sat</v>
      </c>
      <c r="Q555" s="8" t="str">
        <f>TEXT(MONTH(Sales[[#This Row],[ShipDate]])*29,"mmm")</f>
        <v>Sep</v>
      </c>
      <c r="R555">
        <v>931</v>
      </c>
      <c r="S555" t="s">
        <v>2437</v>
      </c>
      <c r="T555" t="s">
        <v>90</v>
      </c>
      <c r="U555">
        <v>19134</v>
      </c>
      <c r="V555" s="1">
        <v>0.4</v>
      </c>
      <c r="W555">
        <v>4</v>
      </c>
      <c r="X555">
        <v>3</v>
      </c>
      <c r="Y555">
        <v>32</v>
      </c>
      <c r="AD555"/>
    </row>
    <row r="556" spans="1:30" x14ac:dyDescent="0.25">
      <c r="A556" t="s">
        <v>10</v>
      </c>
      <c r="B556" s="2">
        <v>42626</v>
      </c>
      <c r="C556" s="35">
        <f>YEAR(Sales[[#This Row],[ShipDate]])</f>
        <v>2016</v>
      </c>
      <c r="D556" t="s">
        <v>36</v>
      </c>
      <c r="E556" t="s">
        <v>31</v>
      </c>
      <c r="F556" t="s">
        <v>340</v>
      </c>
      <c r="G556" t="s">
        <v>46</v>
      </c>
      <c r="H556" t="s">
        <v>88</v>
      </c>
      <c r="I556" t="s">
        <v>93</v>
      </c>
      <c r="J556" t="s">
        <v>13</v>
      </c>
      <c r="K556" t="s">
        <v>470</v>
      </c>
      <c r="L556" t="s">
        <v>92</v>
      </c>
      <c r="N556" t="str">
        <f>IF(ISBLANK(Sales[[#This Row],[return]]),"No",Sales[[#This Row],[return]])</f>
        <v>No</v>
      </c>
      <c r="O556" s="2">
        <v>42620</v>
      </c>
      <c r="P556" s="8" t="str">
        <f>TEXT(DAY(Sales[[#This Row],[OrderDate]]),"ddd")</f>
        <v>Sat</v>
      </c>
      <c r="Q556" s="8" t="str">
        <f>TEXT(MONTH(Sales[[#This Row],[ShipDate]])*29,"mmm")</f>
        <v>Sep</v>
      </c>
      <c r="R556">
        <v>1511</v>
      </c>
      <c r="S556" t="s">
        <v>2430</v>
      </c>
      <c r="T556" t="s">
        <v>90</v>
      </c>
      <c r="U556">
        <v>19134</v>
      </c>
      <c r="V556" s="1">
        <v>0.7</v>
      </c>
      <c r="W556">
        <v>-559</v>
      </c>
      <c r="X556">
        <v>4</v>
      </c>
      <c r="Y556">
        <v>400</v>
      </c>
      <c r="AD556"/>
    </row>
    <row r="557" spans="1:30" x14ac:dyDescent="0.25">
      <c r="A557" t="s">
        <v>40</v>
      </c>
      <c r="B557" s="2">
        <v>42646</v>
      </c>
      <c r="C557" s="35">
        <f>YEAR(Sales[[#This Row],[ShipDate]])</f>
        <v>2016</v>
      </c>
      <c r="D557" t="s">
        <v>36</v>
      </c>
      <c r="E557" t="s">
        <v>31</v>
      </c>
      <c r="F557" t="s">
        <v>38</v>
      </c>
      <c r="G557" t="s">
        <v>11</v>
      </c>
      <c r="H557" t="s">
        <v>88</v>
      </c>
      <c r="I557" t="s">
        <v>93</v>
      </c>
      <c r="J557" t="s">
        <v>13</v>
      </c>
      <c r="K557" t="s">
        <v>2652</v>
      </c>
      <c r="L557" t="s">
        <v>92</v>
      </c>
      <c r="N557" t="str">
        <f>IF(ISBLANK(Sales[[#This Row],[return]]),"No",Sales[[#This Row],[return]])</f>
        <v>No</v>
      </c>
      <c r="O557" s="2">
        <v>42642</v>
      </c>
      <c r="P557" s="8" t="str">
        <f>TEXT(DAY(Sales[[#This Row],[OrderDate]]),"ddd")</f>
        <v>Sun</v>
      </c>
      <c r="Q557" s="8" t="str">
        <f>TEXT(MONTH(Sales[[#This Row],[ShipDate]])*29,"mmm")</f>
        <v>Oct</v>
      </c>
      <c r="R557">
        <v>823</v>
      </c>
      <c r="S557" t="s">
        <v>1443</v>
      </c>
      <c r="T557" t="s">
        <v>90</v>
      </c>
      <c r="U557">
        <v>19134</v>
      </c>
      <c r="V557" s="1">
        <v>0.4</v>
      </c>
      <c r="W557">
        <v>-20</v>
      </c>
      <c r="X557">
        <v>1</v>
      </c>
      <c r="Y557">
        <v>67</v>
      </c>
      <c r="AD557"/>
    </row>
    <row r="558" spans="1:30" x14ac:dyDescent="0.25">
      <c r="A558" t="s">
        <v>40</v>
      </c>
      <c r="B558" s="2">
        <v>42646</v>
      </c>
      <c r="C558" s="35">
        <f>YEAR(Sales[[#This Row],[ShipDate]])</f>
        <v>2016</v>
      </c>
      <c r="D558" t="s">
        <v>36</v>
      </c>
      <c r="E558" t="s">
        <v>31</v>
      </c>
      <c r="F558" t="s">
        <v>38</v>
      </c>
      <c r="G558" t="s">
        <v>11</v>
      </c>
      <c r="H558" t="s">
        <v>88</v>
      </c>
      <c r="I558" t="s">
        <v>93</v>
      </c>
      <c r="J558" t="s">
        <v>13</v>
      </c>
      <c r="K558" t="s">
        <v>2652</v>
      </c>
      <c r="L558" t="s">
        <v>92</v>
      </c>
      <c r="N558" t="str">
        <f>IF(ISBLANK(Sales[[#This Row],[return]]),"No",Sales[[#This Row],[return]])</f>
        <v>No</v>
      </c>
      <c r="O558" s="2">
        <v>42642</v>
      </c>
      <c r="P558" s="8" t="str">
        <f>TEXT(DAY(Sales[[#This Row],[OrderDate]]),"ddd")</f>
        <v>Sun</v>
      </c>
      <c r="Q558" s="8" t="str">
        <f>TEXT(MONTH(Sales[[#This Row],[ShipDate]])*29,"mmm")</f>
        <v>Oct</v>
      </c>
      <c r="R558">
        <v>820</v>
      </c>
      <c r="S558" t="s">
        <v>3273</v>
      </c>
      <c r="T558" t="s">
        <v>90</v>
      </c>
      <c r="U558">
        <v>19134</v>
      </c>
      <c r="V558" s="1">
        <v>0.4</v>
      </c>
      <c r="W558">
        <v>-82</v>
      </c>
      <c r="X558">
        <v>2</v>
      </c>
      <c r="Y558">
        <v>409</v>
      </c>
      <c r="AD558"/>
    </row>
    <row r="559" spans="1:30" x14ac:dyDescent="0.25">
      <c r="A559" t="s">
        <v>40</v>
      </c>
      <c r="B559" s="2">
        <v>42646</v>
      </c>
      <c r="C559" s="35">
        <f>YEAR(Sales[[#This Row],[ShipDate]])</f>
        <v>2016</v>
      </c>
      <c r="D559" t="s">
        <v>36</v>
      </c>
      <c r="E559" t="s">
        <v>31</v>
      </c>
      <c r="F559" t="s">
        <v>45</v>
      </c>
      <c r="G559" t="s">
        <v>25</v>
      </c>
      <c r="H559" t="s">
        <v>88</v>
      </c>
      <c r="I559" t="s">
        <v>93</v>
      </c>
      <c r="J559" t="s">
        <v>13</v>
      </c>
      <c r="K559" t="s">
        <v>2652</v>
      </c>
      <c r="L559" t="s">
        <v>92</v>
      </c>
      <c r="N559" t="str">
        <f>IF(ISBLANK(Sales[[#This Row],[return]]),"No",Sales[[#This Row],[return]])</f>
        <v>No</v>
      </c>
      <c r="O559" s="2">
        <v>42642</v>
      </c>
      <c r="P559" s="8" t="str">
        <f>TEXT(DAY(Sales[[#This Row],[OrderDate]]),"ddd")</f>
        <v>Sun</v>
      </c>
      <c r="Q559" s="8" t="str">
        <f>TEXT(MONTH(Sales[[#This Row],[ShipDate]])*29,"mmm")</f>
        <v>Oct</v>
      </c>
      <c r="R559">
        <v>1174</v>
      </c>
      <c r="S559" t="s">
        <v>2084</v>
      </c>
      <c r="T559" t="s">
        <v>90</v>
      </c>
      <c r="U559">
        <v>19134</v>
      </c>
      <c r="V559" s="1">
        <v>0.2</v>
      </c>
      <c r="W559">
        <v>1</v>
      </c>
      <c r="X559">
        <v>3</v>
      </c>
      <c r="Y559">
        <v>4</v>
      </c>
      <c r="AD559"/>
    </row>
    <row r="560" spans="1:30" x14ac:dyDescent="0.25">
      <c r="A560" t="s">
        <v>40</v>
      </c>
      <c r="B560" s="2">
        <v>42646</v>
      </c>
      <c r="C560" s="35">
        <f>YEAR(Sales[[#This Row],[ShipDate]])</f>
        <v>2016</v>
      </c>
      <c r="D560" t="s">
        <v>36</v>
      </c>
      <c r="E560" t="s">
        <v>31</v>
      </c>
      <c r="F560" t="s">
        <v>59</v>
      </c>
      <c r="G560" t="s">
        <v>25</v>
      </c>
      <c r="H560" t="s">
        <v>88</v>
      </c>
      <c r="I560" t="s">
        <v>93</v>
      </c>
      <c r="J560" t="s">
        <v>13</v>
      </c>
      <c r="K560" t="s">
        <v>2652</v>
      </c>
      <c r="L560" t="s">
        <v>92</v>
      </c>
      <c r="N560" t="str">
        <f>IF(ISBLANK(Sales[[#This Row],[return]]),"No",Sales[[#This Row],[return]])</f>
        <v>No</v>
      </c>
      <c r="O560" s="2">
        <v>42642</v>
      </c>
      <c r="P560" s="8" t="str">
        <f>TEXT(DAY(Sales[[#This Row],[OrderDate]]),"ddd")</f>
        <v>Sun</v>
      </c>
      <c r="Q560" s="8" t="str">
        <f>TEXT(MONTH(Sales[[#This Row],[ShipDate]])*29,"mmm")</f>
        <v>Oct</v>
      </c>
      <c r="R560">
        <v>1481</v>
      </c>
      <c r="S560" t="s">
        <v>2206</v>
      </c>
      <c r="T560" t="s">
        <v>90</v>
      </c>
      <c r="U560">
        <v>19134</v>
      </c>
      <c r="V560" s="1">
        <v>0.2</v>
      </c>
      <c r="W560">
        <v>7</v>
      </c>
      <c r="X560">
        <v>4</v>
      </c>
      <c r="Y560">
        <v>21</v>
      </c>
      <c r="AD560"/>
    </row>
    <row r="561" spans="1:30" x14ac:dyDescent="0.25">
      <c r="A561" t="s">
        <v>40</v>
      </c>
      <c r="B561" s="2">
        <v>42646</v>
      </c>
      <c r="C561" s="35">
        <f>YEAR(Sales[[#This Row],[ShipDate]])</f>
        <v>2016</v>
      </c>
      <c r="D561" t="s">
        <v>36</v>
      </c>
      <c r="E561" t="s">
        <v>31</v>
      </c>
      <c r="F561" t="s">
        <v>39</v>
      </c>
      <c r="G561" t="s">
        <v>25</v>
      </c>
      <c r="H561" t="s">
        <v>88</v>
      </c>
      <c r="I561" t="s">
        <v>93</v>
      </c>
      <c r="J561" t="s">
        <v>13</v>
      </c>
      <c r="K561" t="s">
        <v>2652</v>
      </c>
      <c r="L561" t="s">
        <v>92</v>
      </c>
      <c r="N561" t="str">
        <f>IF(ISBLANK(Sales[[#This Row],[return]]),"No",Sales[[#This Row],[return]])</f>
        <v>No</v>
      </c>
      <c r="O561" s="2">
        <v>42642</v>
      </c>
      <c r="P561" s="8" t="str">
        <f>TEXT(DAY(Sales[[#This Row],[OrderDate]]),"ddd")</f>
        <v>Sun</v>
      </c>
      <c r="Q561" s="8" t="str">
        <f>TEXT(MONTH(Sales[[#This Row],[ShipDate]])*29,"mmm")</f>
        <v>Oct</v>
      </c>
      <c r="R561">
        <v>1558</v>
      </c>
      <c r="S561" t="s">
        <v>815</v>
      </c>
      <c r="T561" t="s">
        <v>90</v>
      </c>
      <c r="U561">
        <v>19134</v>
      </c>
      <c r="V561" s="1">
        <v>0.2</v>
      </c>
      <c r="W561">
        <v>-338</v>
      </c>
      <c r="X561">
        <v>6</v>
      </c>
      <c r="Y561">
        <v>1802</v>
      </c>
      <c r="AD561"/>
    </row>
    <row r="562" spans="1:30" x14ac:dyDescent="0.25">
      <c r="A562" t="s">
        <v>40</v>
      </c>
      <c r="B562" s="2">
        <v>42646</v>
      </c>
      <c r="C562" s="35">
        <f>YEAR(Sales[[#This Row],[ShipDate]])</f>
        <v>2016</v>
      </c>
      <c r="D562" t="s">
        <v>36</v>
      </c>
      <c r="E562" t="s">
        <v>31</v>
      </c>
      <c r="F562" t="s">
        <v>33</v>
      </c>
      <c r="G562" t="s">
        <v>25</v>
      </c>
      <c r="H562" t="s">
        <v>88</v>
      </c>
      <c r="I562" t="s">
        <v>93</v>
      </c>
      <c r="J562" t="s">
        <v>13</v>
      </c>
      <c r="K562" t="s">
        <v>2652</v>
      </c>
      <c r="L562" t="s">
        <v>92</v>
      </c>
      <c r="N562" t="str">
        <f>IF(ISBLANK(Sales[[#This Row],[return]]),"No",Sales[[#This Row],[return]])</f>
        <v>No</v>
      </c>
      <c r="O562" s="2">
        <v>42642</v>
      </c>
      <c r="P562" s="8" t="str">
        <f>TEXT(DAY(Sales[[#This Row],[OrderDate]]),"ddd")</f>
        <v>Sun</v>
      </c>
      <c r="Q562" s="8" t="str">
        <f>TEXT(MONTH(Sales[[#This Row],[ShipDate]])*29,"mmm")</f>
        <v>Oct</v>
      </c>
      <c r="R562">
        <v>1265</v>
      </c>
      <c r="S562" t="s">
        <v>2791</v>
      </c>
      <c r="T562" t="s">
        <v>90</v>
      </c>
      <c r="U562">
        <v>19134</v>
      </c>
      <c r="V562" s="1">
        <v>0.2</v>
      </c>
      <c r="W562">
        <v>18</v>
      </c>
      <c r="X562">
        <v>11</v>
      </c>
      <c r="Y562">
        <v>55</v>
      </c>
      <c r="AD562"/>
    </row>
    <row r="563" spans="1:30" x14ac:dyDescent="0.25">
      <c r="A563" t="s">
        <v>24</v>
      </c>
      <c r="B563" s="2">
        <v>42553</v>
      </c>
      <c r="C563" s="35">
        <f>YEAR(Sales[[#This Row],[ShipDate]])</f>
        <v>2016</v>
      </c>
      <c r="D563" t="s">
        <v>113</v>
      </c>
      <c r="E563" t="s">
        <v>18</v>
      </c>
      <c r="F563" t="s">
        <v>45</v>
      </c>
      <c r="G563" t="s">
        <v>25</v>
      </c>
      <c r="H563" t="s">
        <v>164</v>
      </c>
      <c r="I563" t="s">
        <v>120</v>
      </c>
      <c r="J563" t="s">
        <v>13</v>
      </c>
      <c r="K563" t="s">
        <v>623</v>
      </c>
      <c r="L563" t="s">
        <v>68</v>
      </c>
      <c r="N563" t="str">
        <f>IF(ISBLANK(Sales[[#This Row],[return]]),"No",Sales[[#This Row],[return]])</f>
        <v>No</v>
      </c>
      <c r="O563" s="2">
        <v>42551</v>
      </c>
      <c r="P563" s="8" t="str">
        <f>TEXT(DAY(Sales[[#This Row],[OrderDate]]),"ddd")</f>
        <v>Mon</v>
      </c>
      <c r="Q563" s="8" t="str">
        <f>TEXT(MONTH(Sales[[#This Row],[ShipDate]])*29,"mmm")</f>
        <v>Jul</v>
      </c>
      <c r="R563">
        <v>321</v>
      </c>
      <c r="S563" t="s">
        <v>1651</v>
      </c>
      <c r="T563" t="s">
        <v>66</v>
      </c>
      <c r="U563">
        <v>60653</v>
      </c>
      <c r="V563" s="1">
        <v>0.2</v>
      </c>
      <c r="W563">
        <v>2</v>
      </c>
      <c r="X563">
        <v>4</v>
      </c>
      <c r="Y563">
        <v>5</v>
      </c>
      <c r="AD563"/>
    </row>
    <row r="564" spans="1:30" x14ac:dyDescent="0.25">
      <c r="A564" t="s">
        <v>40</v>
      </c>
      <c r="B564" s="2">
        <v>42625</v>
      </c>
      <c r="C564" s="35">
        <f>YEAR(Sales[[#This Row],[ShipDate]])</f>
        <v>2016</v>
      </c>
      <c r="D564" t="s">
        <v>36</v>
      </c>
      <c r="E564" t="s">
        <v>31</v>
      </c>
      <c r="F564" t="s">
        <v>52</v>
      </c>
      <c r="G564" t="s">
        <v>25</v>
      </c>
      <c r="H564" t="s">
        <v>553</v>
      </c>
      <c r="I564" t="s">
        <v>149</v>
      </c>
      <c r="J564" t="s">
        <v>13</v>
      </c>
      <c r="K564" t="s">
        <v>2647</v>
      </c>
      <c r="L564" t="s">
        <v>92</v>
      </c>
      <c r="N564" t="str">
        <f>IF(ISBLANK(Sales[[#This Row],[return]]),"No",Sales[[#This Row],[return]])</f>
        <v>No</v>
      </c>
      <c r="O564" s="2">
        <v>42621</v>
      </c>
      <c r="P564" s="8" t="str">
        <f>TEXT(DAY(Sales[[#This Row],[OrderDate]]),"ddd")</f>
        <v>Sun</v>
      </c>
      <c r="Q564" s="8" t="str">
        <f>TEXT(MONTH(Sales[[#This Row],[ShipDate]])*29,"mmm")</f>
        <v>Sep</v>
      </c>
      <c r="R564">
        <v>336</v>
      </c>
      <c r="S564" t="s">
        <v>1637</v>
      </c>
      <c r="T564" t="s">
        <v>90</v>
      </c>
      <c r="U564">
        <v>11561</v>
      </c>
      <c r="V564" s="1">
        <v>0</v>
      </c>
      <c r="W564">
        <v>4</v>
      </c>
      <c r="X564">
        <v>2</v>
      </c>
      <c r="Y564">
        <v>17</v>
      </c>
      <c r="AD564"/>
    </row>
    <row r="565" spans="1:30" x14ac:dyDescent="0.25">
      <c r="A565" t="s">
        <v>24</v>
      </c>
      <c r="B565" s="2">
        <v>42565</v>
      </c>
      <c r="C565" s="35">
        <f>YEAR(Sales[[#This Row],[ShipDate]])</f>
        <v>2016</v>
      </c>
      <c r="D565" t="s">
        <v>113</v>
      </c>
      <c r="E565" t="s">
        <v>18</v>
      </c>
      <c r="F565" t="s">
        <v>59</v>
      </c>
      <c r="G565" t="s">
        <v>25</v>
      </c>
      <c r="H565" t="s">
        <v>1110</v>
      </c>
      <c r="I565" t="s">
        <v>70</v>
      </c>
      <c r="J565" t="s">
        <v>13</v>
      </c>
      <c r="K565" t="s">
        <v>1352</v>
      </c>
      <c r="L565" t="s">
        <v>68</v>
      </c>
      <c r="M565" t="s">
        <v>82</v>
      </c>
      <c r="N565" t="str">
        <f>IF(ISBLANK(Sales[[#This Row],[return]]),"No",Sales[[#This Row],[return]])</f>
        <v>Yes</v>
      </c>
      <c r="O565" s="2">
        <v>42562</v>
      </c>
      <c r="P565" s="8" t="str">
        <f>TEXT(DAY(Sales[[#This Row],[OrderDate]]),"ddd")</f>
        <v>Wed</v>
      </c>
      <c r="Q565" s="8" t="str">
        <f>TEXT(MONTH(Sales[[#This Row],[ShipDate]])*29,"mmm")</f>
        <v>Jul</v>
      </c>
      <c r="R565">
        <v>1802</v>
      </c>
      <c r="S565" t="s">
        <v>1786</v>
      </c>
      <c r="T565" t="s">
        <v>66</v>
      </c>
      <c r="U565">
        <v>79907</v>
      </c>
      <c r="V565" s="1">
        <v>0.2</v>
      </c>
      <c r="W565">
        <v>4</v>
      </c>
      <c r="X565">
        <v>2</v>
      </c>
      <c r="Y565">
        <v>10</v>
      </c>
      <c r="AD565"/>
    </row>
    <row r="566" spans="1:30" x14ac:dyDescent="0.25">
      <c r="A566" t="s">
        <v>24</v>
      </c>
      <c r="B566" s="2">
        <v>42565</v>
      </c>
      <c r="C566" s="35">
        <f>YEAR(Sales[[#This Row],[ShipDate]])</f>
        <v>2016</v>
      </c>
      <c r="D566" t="s">
        <v>113</v>
      </c>
      <c r="E566" t="s">
        <v>18</v>
      </c>
      <c r="F566" t="s">
        <v>48</v>
      </c>
      <c r="G566" t="s">
        <v>46</v>
      </c>
      <c r="H566" t="s">
        <v>1110</v>
      </c>
      <c r="I566" t="s">
        <v>70</v>
      </c>
      <c r="J566" t="s">
        <v>13</v>
      </c>
      <c r="K566" t="s">
        <v>1352</v>
      </c>
      <c r="L566" t="s">
        <v>68</v>
      </c>
      <c r="M566" t="s">
        <v>82</v>
      </c>
      <c r="N566" t="str">
        <f>IF(ISBLANK(Sales[[#This Row],[return]]),"No",Sales[[#This Row],[return]])</f>
        <v>Yes</v>
      </c>
      <c r="O566" s="2">
        <v>42562</v>
      </c>
      <c r="P566" s="8" t="str">
        <f>TEXT(DAY(Sales[[#This Row],[OrderDate]]),"ddd")</f>
        <v>Wed</v>
      </c>
      <c r="Q566" s="8" t="str">
        <f>TEXT(MONTH(Sales[[#This Row],[ShipDate]])*29,"mmm")</f>
        <v>Jul</v>
      </c>
      <c r="R566">
        <v>1299</v>
      </c>
      <c r="S566" t="s">
        <v>2426</v>
      </c>
      <c r="T566" t="s">
        <v>66</v>
      </c>
      <c r="U566">
        <v>79907</v>
      </c>
      <c r="V566" s="1">
        <v>0.2</v>
      </c>
      <c r="W566">
        <v>43</v>
      </c>
      <c r="X566">
        <v>4</v>
      </c>
      <c r="Y566">
        <v>576</v>
      </c>
      <c r="AD566"/>
    </row>
    <row r="567" spans="1:30" x14ac:dyDescent="0.25">
      <c r="A567" t="s">
        <v>10</v>
      </c>
      <c r="B567" s="2">
        <v>42607</v>
      </c>
      <c r="C567" s="35">
        <f>YEAR(Sales[[#This Row],[ShipDate]])</f>
        <v>2016</v>
      </c>
      <c r="D567" t="s">
        <v>19</v>
      </c>
      <c r="E567" t="s">
        <v>69</v>
      </c>
      <c r="F567" t="s">
        <v>45</v>
      </c>
      <c r="G567" t="s">
        <v>25</v>
      </c>
      <c r="H567" t="s">
        <v>527</v>
      </c>
      <c r="I567" t="s">
        <v>252</v>
      </c>
      <c r="J567" t="s">
        <v>13</v>
      </c>
      <c r="K567" t="s">
        <v>2966</v>
      </c>
      <c r="L567" t="s">
        <v>92</v>
      </c>
      <c r="M567" t="s">
        <v>82</v>
      </c>
      <c r="N567" t="str">
        <f>IF(ISBLANK(Sales[[#This Row],[return]]),"No",Sales[[#This Row],[return]])</f>
        <v>Yes</v>
      </c>
      <c r="O567" s="2">
        <v>42604</v>
      </c>
      <c r="P567" s="8" t="str">
        <f>TEXT(DAY(Sales[[#This Row],[OrderDate]]),"ddd")</f>
        <v>Sun</v>
      </c>
      <c r="Q567" s="8" t="str">
        <f>TEXT(MONTH(Sales[[#This Row],[ShipDate]])*29,"mmm")</f>
        <v>Aug</v>
      </c>
      <c r="R567">
        <v>628</v>
      </c>
      <c r="S567" t="s">
        <v>533</v>
      </c>
      <c r="T567" t="s">
        <v>90</v>
      </c>
      <c r="U567">
        <v>44107</v>
      </c>
      <c r="V567" s="1">
        <v>0.2</v>
      </c>
      <c r="W567">
        <v>1</v>
      </c>
      <c r="X567">
        <v>1</v>
      </c>
      <c r="Y567">
        <v>4</v>
      </c>
      <c r="AD567"/>
    </row>
    <row r="568" spans="1:30" x14ac:dyDescent="0.25">
      <c r="A568" t="s">
        <v>40</v>
      </c>
      <c r="B568" s="2">
        <v>42612</v>
      </c>
      <c r="C568" s="35">
        <f>YEAR(Sales[[#This Row],[ShipDate]])</f>
        <v>2016</v>
      </c>
      <c r="D568" t="s">
        <v>36</v>
      </c>
      <c r="E568" t="s">
        <v>69</v>
      </c>
      <c r="F568" t="s">
        <v>99</v>
      </c>
      <c r="G568" t="s">
        <v>46</v>
      </c>
      <c r="H568" t="s">
        <v>26</v>
      </c>
      <c r="I568" t="s">
        <v>32</v>
      </c>
      <c r="J568" t="s">
        <v>13</v>
      </c>
      <c r="K568" t="s">
        <v>372</v>
      </c>
      <c r="L568" t="s">
        <v>30</v>
      </c>
      <c r="N568" t="str">
        <f>IF(ISBLANK(Sales[[#This Row],[return]]),"No",Sales[[#This Row],[return]])</f>
        <v>No</v>
      </c>
      <c r="O568" s="2">
        <v>42608</v>
      </c>
      <c r="P568" s="8" t="str">
        <f>TEXT(DAY(Sales[[#This Row],[OrderDate]]),"ddd")</f>
        <v>Thu</v>
      </c>
      <c r="Q568" s="8" t="str">
        <f>TEXT(MONTH(Sales[[#This Row],[ShipDate]])*29,"mmm")</f>
        <v>Aug</v>
      </c>
      <c r="R568">
        <v>1409</v>
      </c>
      <c r="S568" t="s">
        <v>373</v>
      </c>
      <c r="T568" t="s">
        <v>28</v>
      </c>
      <c r="U568">
        <v>90032</v>
      </c>
      <c r="V568" s="1">
        <v>0</v>
      </c>
      <c r="W568">
        <v>23</v>
      </c>
      <c r="X568">
        <v>8</v>
      </c>
      <c r="Y568">
        <v>177</v>
      </c>
      <c r="AD568"/>
    </row>
    <row r="569" spans="1:30" x14ac:dyDescent="0.25">
      <c r="A569" t="s">
        <v>10</v>
      </c>
      <c r="B569" s="2">
        <v>42569</v>
      </c>
      <c r="C569" s="35">
        <f>YEAR(Sales[[#This Row],[ShipDate]])</f>
        <v>2016</v>
      </c>
      <c r="D569" t="s">
        <v>607</v>
      </c>
      <c r="E569" t="s">
        <v>69</v>
      </c>
      <c r="F569" t="s">
        <v>23</v>
      </c>
      <c r="G569" t="s">
        <v>11</v>
      </c>
      <c r="H569" t="s">
        <v>614</v>
      </c>
      <c r="I569" t="s">
        <v>169</v>
      </c>
      <c r="J569" t="s">
        <v>13</v>
      </c>
      <c r="K569" t="s">
        <v>2937</v>
      </c>
      <c r="L569" t="s">
        <v>30</v>
      </c>
      <c r="N569" t="str">
        <f>IF(ISBLANK(Sales[[#This Row],[return]]),"No",Sales[[#This Row],[return]])</f>
        <v>No</v>
      </c>
      <c r="O569" s="2">
        <v>42569</v>
      </c>
      <c r="P569" s="8" t="str">
        <f>TEXT(DAY(Sales[[#This Row],[OrderDate]]),"ddd")</f>
        <v>Wed</v>
      </c>
      <c r="Q569" s="8" t="str">
        <f>TEXT(MONTH(Sales[[#This Row],[ShipDate]])*29,"mmm")</f>
        <v>Jul</v>
      </c>
      <c r="R569">
        <v>1208</v>
      </c>
      <c r="S569" t="s">
        <v>718</v>
      </c>
      <c r="T569" t="s">
        <v>28</v>
      </c>
      <c r="U569">
        <v>85705</v>
      </c>
      <c r="V569" s="1">
        <v>0.2</v>
      </c>
      <c r="W569">
        <v>-26</v>
      </c>
      <c r="X569">
        <v>4</v>
      </c>
      <c r="Y569">
        <v>259</v>
      </c>
      <c r="AD569"/>
    </row>
    <row r="570" spans="1:30" x14ac:dyDescent="0.25">
      <c r="A570" t="s">
        <v>40</v>
      </c>
      <c r="B570" s="2">
        <v>42660</v>
      </c>
      <c r="C570" s="35">
        <f>YEAR(Sales[[#This Row],[ShipDate]])</f>
        <v>2016</v>
      </c>
      <c r="D570" t="s">
        <v>36</v>
      </c>
      <c r="E570" t="s">
        <v>31</v>
      </c>
      <c r="F570" t="s">
        <v>50</v>
      </c>
      <c r="G570" t="s">
        <v>25</v>
      </c>
      <c r="H570" t="s">
        <v>1032</v>
      </c>
      <c r="I570" t="s">
        <v>149</v>
      </c>
      <c r="J570" t="s">
        <v>13</v>
      </c>
      <c r="K570" t="s">
        <v>981</v>
      </c>
      <c r="L570" t="s">
        <v>92</v>
      </c>
      <c r="N570" t="str">
        <f>IF(ISBLANK(Sales[[#This Row],[return]]),"No",Sales[[#This Row],[return]])</f>
        <v>No</v>
      </c>
      <c r="O570" s="2">
        <v>42656</v>
      </c>
      <c r="P570" s="8" t="str">
        <f>TEXT(DAY(Sales[[#This Row],[OrderDate]]),"ddd")</f>
        <v>Fri</v>
      </c>
      <c r="Q570" s="8" t="str">
        <f>TEXT(MONTH(Sales[[#This Row],[ShipDate]])*29,"mmm")</f>
        <v>Oct</v>
      </c>
      <c r="R570">
        <v>1343</v>
      </c>
      <c r="S570" t="s">
        <v>896</v>
      </c>
      <c r="T570" t="s">
        <v>90</v>
      </c>
      <c r="U570">
        <v>10550</v>
      </c>
      <c r="V570" s="1">
        <v>0.2</v>
      </c>
      <c r="W570">
        <v>3</v>
      </c>
      <c r="X570">
        <v>3</v>
      </c>
      <c r="Y570">
        <v>8</v>
      </c>
      <c r="AD570"/>
    </row>
    <row r="571" spans="1:30" x14ac:dyDescent="0.25">
      <c r="A571" t="s">
        <v>40</v>
      </c>
      <c r="B571" s="2">
        <v>42686</v>
      </c>
      <c r="C571" s="35">
        <f>YEAR(Sales[[#This Row],[ShipDate]])</f>
        <v>2016</v>
      </c>
      <c r="D571" t="s">
        <v>36</v>
      </c>
      <c r="E571" t="s">
        <v>18</v>
      </c>
      <c r="F571" t="s">
        <v>50</v>
      </c>
      <c r="G571" t="s">
        <v>25</v>
      </c>
      <c r="H571" t="s">
        <v>79</v>
      </c>
      <c r="I571" t="s">
        <v>32</v>
      </c>
      <c r="J571" t="s">
        <v>13</v>
      </c>
      <c r="K571" t="s">
        <v>135</v>
      </c>
      <c r="L571" t="s">
        <v>30</v>
      </c>
      <c r="N571" t="str">
        <f>IF(ISBLANK(Sales[[#This Row],[return]]),"No",Sales[[#This Row],[return]])</f>
        <v>No</v>
      </c>
      <c r="O571" s="2">
        <v>42681</v>
      </c>
      <c r="P571" s="8" t="str">
        <f>TEXT(DAY(Sales[[#This Row],[OrderDate]]),"ddd")</f>
        <v>Sat</v>
      </c>
      <c r="Q571" s="8" t="str">
        <f>TEXT(MONTH(Sales[[#This Row],[ShipDate]])*29,"mmm")</f>
        <v>Nov</v>
      </c>
      <c r="R571">
        <v>1649</v>
      </c>
      <c r="S571" t="s">
        <v>1962</v>
      </c>
      <c r="T571" t="s">
        <v>28</v>
      </c>
      <c r="U571">
        <v>94110</v>
      </c>
      <c r="V571" s="1">
        <v>0.2</v>
      </c>
      <c r="W571">
        <v>46</v>
      </c>
      <c r="X571">
        <v>7</v>
      </c>
      <c r="Y571">
        <v>123</v>
      </c>
      <c r="AD571"/>
    </row>
    <row r="572" spans="1:30" x14ac:dyDescent="0.25">
      <c r="A572" t="s">
        <v>40</v>
      </c>
      <c r="B572" s="2">
        <v>42642</v>
      </c>
      <c r="C572" s="35">
        <f>YEAR(Sales[[#This Row],[ShipDate]])</f>
        <v>2016</v>
      </c>
      <c r="D572" t="s">
        <v>36</v>
      </c>
      <c r="E572" t="s">
        <v>18</v>
      </c>
      <c r="F572" t="s">
        <v>39</v>
      </c>
      <c r="G572" t="s">
        <v>25</v>
      </c>
      <c r="H572" t="s">
        <v>79</v>
      </c>
      <c r="I572" t="s">
        <v>32</v>
      </c>
      <c r="J572" t="s">
        <v>13</v>
      </c>
      <c r="K572" t="s">
        <v>603</v>
      </c>
      <c r="L572" t="s">
        <v>30</v>
      </c>
      <c r="N572" t="str">
        <f>IF(ISBLANK(Sales[[#This Row],[return]]),"No",Sales[[#This Row],[return]])</f>
        <v>No</v>
      </c>
      <c r="O572" s="2">
        <v>42637</v>
      </c>
      <c r="P572" s="8" t="str">
        <f>TEXT(DAY(Sales[[#This Row],[OrderDate]]),"ddd")</f>
        <v>Tue</v>
      </c>
      <c r="Q572" s="8" t="str">
        <f>TEXT(MONTH(Sales[[#This Row],[ShipDate]])*29,"mmm")</f>
        <v>Sep</v>
      </c>
      <c r="R572">
        <v>777</v>
      </c>
      <c r="S572" t="s">
        <v>132</v>
      </c>
      <c r="T572" t="s">
        <v>28</v>
      </c>
      <c r="U572">
        <v>94109</v>
      </c>
      <c r="V572" s="1">
        <v>0</v>
      </c>
      <c r="W572">
        <v>8</v>
      </c>
      <c r="X572">
        <v>4</v>
      </c>
      <c r="Y572">
        <v>212</v>
      </c>
      <c r="AD572"/>
    </row>
    <row r="573" spans="1:30" x14ac:dyDescent="0.25">
      <c r="A573" t="s">
        <v>24</v>
      </c>
      <c r="B573" s="2">
        <v>42409</v>
      </c>
      <c r="C573" s="35">
        <f>YEAR(Sales[[#This Row],[ShipDate]])</f>
        <v>2016</v>
      </c>
      <c r="D573" t="s">
        <v>36</v>
      </c>
      <c r="E573" t="s">
        <v>18</v>
      </c>
      <c r="F573" t="s">
        <v>50</v>
      </c>
      <c r="G573" t="s">
        <v>25</v>
      </c>
      <c r="H573" t="s">
        <v>543</v>
      </c>
      <c r="I573" t="s">
        <v>37</v>
      </c>
      <c r="J573" t="s">
        <v>13</v>
      </c>
      <c r="K573" t="s">
        <v>1192</v>
      </c>
      <c r="L573" t="s">
        <v>17</v>
      </c>
      <c r="N573" t="str">
        <f>IF(ISBLANK(Sales[[#This Row],[return]]),"No",Sales[[#This Row],[return]])</f>
        <v>No</v>
      </c>
      <c r="O573" s="2">
        <v>42402</v>
      </c>
      <c r="P573" s="8" t="str">
        <f>TEXT(DAY(Sales[[#This Row],[OrderDate]]),"ddd")</f>
        <v>Mon</v>
      </c>
      <c r="Q573" s="8" t="str">
        <f>TEXT(MONTH(Sales[[#This Row],[ShipDate]])*29,"mmm")</f>
        <v>Feb</v>
      </c>
      <c r="R573">
        <v>1529</v>
      </c>
      <c r="S573" t="s">
        <v>1742</v>
      </c>
      <c r="T573" t="s">
        <v>15</v>
      </c>
      <c r="U573">
        <v>33710</v>
      </c>
      <c r="V573" s="1">
        <v>0.7</v>
      </c>
      <c r="W573">
        <v>-12</v>
      </c>
      <c r="X573">
        <v>2</v>
      </c>
      <c r="Y573">
        <v>18</v>
      </c>
      <c r="AD573"/>
    </row>
    <row r="574" spans="1:30" x14ac:dyDescent="0.25">
      <c r="A574" t="s">
        <v>24</v>
      </c>
      <c r="B574" s="2">
        <v>42409</v>
      </c>
      <c r="C574" s="35">
        <f>YEAR(Sales[[#This Row],[ShipDate]])</f>
        <v>2016</v>
      </c>
      <c r="D574" t="s">
        <v>36</v>
      </c>
      <c r="E574" t="s">
        <v>18</v>
      </c>
      <c r="F574" t="s">
        <v>48</v>
      </c>
      <c r="G574" t="s">
        <v>46</v>
      </c>
      <c r="H574" t="s">
        <v>543</v>
      </c>
      <c r="I574" t="s">
        <v>37</v>
      </c>
      <c r="J574" t="s">
        <v>13</v>
      </c>
      <c r="K574" t="s">
        <v>1192</v>
      </c>
      <c r="L574" t="s">
        <v>17</v>
      </c>
      <c r="N574" t="str">
        <f>IF(ISBLANK(Sales[[#This Row],[return]]),"No",Sales[[#This Row],[return]])</f>
        <v>No</v>
      </c>
      <c r="O574" s="2">
        <v>42402</v>
      </c>
      <c r="P574" s="8" t="str">
        <f>TEXT(DAY(Sales[[#This Row],[OrderDate]]),"ddd")</f>
        <v>Mon</v>
      </c>
      <c r="Q574" s="8" t="str">
        <f>TEXT(MONTH(Sales[[#This Row],[ShipDate]])*29,"mmm")</f>
        <v>Feb</v>
      </c>
      <c r="R574">
        <v>156</v>
      </c>
      <c r="S574" t="s">
        <v>2406</v>
      </c>
      <c r="T574" t="s">
        <v>15</v>
      </c>
      <c r="U574">
        <v>33710</v>
      </c>
      <c r="V574" s="1">
        <v>0.2</v>
      </c>
      <c r="W574">
        <v>14</v>
      </c>
      <c r="X574">
        <v>5</v>
      </c>
      <c r="Y574">
        <v>181</v>
      </c>
      <c r="AD574"/>
    </row>
    <row r="575" spans="1:30" x14ac:dyDescent="0.25">
      <c r="A575" t="s">
        <v>10</v>
      </c>
      <c r="B575" s="2">
        <v>42390</v>
      </c>
      <c r="C575" s="35">
        <f>YEAR(Sales[[#This Row],[ShipDate]])</f>
        <v>2016</v>
      </c>
      <c r="D575" t="s">
        <v>19</v>
      </c>
      <c r="E575" t="s">
        <v>31</v>
      </c>
      <c r="F575" t="s">
        <v>52</v>
      </c>
      <c r="G575" t="s">
        <v>25</v>
      </c>
      <c r="H575" t="s">
        <v>171</v>
      </c>
      <c r="I575" t="s">
        <v>216</v>
      </c>
      <c r="J575" t="s">
        <v>13</v>
      </c>
      <c r="K575" t="s">
        <v>2670</v>
      </c>
      <c r="L575" t="s">
        <v>30</v>
      </c>
      <c r="N575" t="str">
        <f>IF(ISBLANK(Sales[[#This Row],[return]]),"No",Sales[[#This Row],[return]])</f>
        <v>No</v>
      </c>
      <c r="O575" s="2">
        <v>42387</v>
      </c>
      <c r="P575" s="8" t="str">
        <f>TEXT(DAY(Sales[[#This Row],[OrderDate]]),"ddd")</f>
        <v>Wed</v>
      </c>
      <c r="Q575" s="8" t="str">
        <f>TEXT(MONTH(Sales[[#This Row],[ShipDate]])*29,"mmm")</f>
        <v>Jan</v>
      </c>
      <c r="R575">
        <v>645</v>
      </c>
      <c r="S575" t="s">
        <v>2059</v>
      </c>
      <c r="T575" t="s">
        <v>28</v>
      </c>
      <c r="U575">
        <v>97477</v>
      </c>
      <c r="V575" s="1">
        <v>0.2</v>
      </c>
      <c r="W575">
        <v>6</v>
      </c>
      <c r="X575">
        <v>4</v>
      </c>
      <c r="Y575">
        <v>65</v>
      </c>
      <c r="AD575"/>
    </row>
    <row r="576" spans="1:30" x14ac:dyDescent="0.25">
      <c r="A576" t="s">
        <v>24</v>
      </c>
      <c r="B576" s="2">
        <v>42683</v>
      </c>
      <c r="C576" s="35">
        <f>YEAR(Sales[[#This Row],[ShipDate]])</f>
        <v>2016</v>
      </c>
      <c r="D576" t="s">
        <v>113</v>
      </c>
      <c r="E576" t="s">
        <v>31</v>
      </c>
      <c r="F576" t="s">
        <v>104</v>
      </c>
      <c r="G576" t="s">
        <v>25</v>
      </c>
      <c r="H576" t="s">
        <v>107</v>
      </c>
      <c r="I576" t="s">
        <v>70</v>
      </c>
      <c r="J576" t="s">
        <v>13</v>
      </c>
      <c r="K576" t="s">
        <v>2815</v>
      </c>
      <c r="L576" t="s">
        <v>68</v>
      </c>
      <c r="M576" t="s">
        <v>82</v>
      </c>
      <c r="N576" t="str">
        <f>IF(ISBLANK(Sales[[#This Row],[return]]),"No",Sales[[#This Row],[return]])</f>
        <v>Yes</v>
      </c>
      <c r="O576" s="2">
        <v>42681</v>
      </c>
      <c r="P576" s="8" t="str">
        <f>TEXT(DAY(Sales[[#This Row],[OrderDate]]),"ddd")</f>
        <v>Sat</v>
      </c>
      <c r="Q576" s="8" t="str">
        <f>TEXT(MONTH(Sales[[#This Row],[ShipDate]])*29,"mmm")</f>
        <v>Nov</v>
      </c>
      <c r="R576">
        <v>1501</v>
      </c>
      <c r="S576" t="s">
        <v>332</v>
      </c>
      <c r="T576" t="s">
        <v>66</v>
      </c>
      <c r="U576">
        <v>77041</v>
      </c>
      <c r="V576" s="1">
        <v>0.2</v>
      </c>
      <c r="W576">
        <v>27</v>
      </c>
      <c r="X576">
        <v>3</v>
      </c>
      <c r="Y576">
        <v>74</v>
      </c>
      <c r="AD576"/>
    </row>
    <row r="577" spans="1:30" x14ac:dyDescent="0.25">
      <c r="A577" t="s">
        <v>24</v>
      </c>
      <c r="B577" s="2">
        <v>42683</v>
      </c>
      <c r="C577" s="35">
        <f>YEAR(Sales[[#This Row],[ShipDate]])</f>
        <v>2016</v>
      </c>
      <c r="D577" t="s">
        <v>113</v>
      </c>
      <c r="E577" t="s">
        <v>31</v>
      </c>
      <c r="F577" t="s">
        <v>50</v>
      </c>
      <c r="G577" t="s">
        <v>25</v>
      </c>
      <c r="H577" t="s">
        <v>107</v>
      </c>
      <c r="I577" t="s">
        <v>70</v>
      </c>
      <c r="J577" t="s">
        <v>13</v>
      </c>
      <c r="K577" t="s">
        <v>2815</v>
      </c>
      <c r="L577" t="s">
        <v>68</v>
      </c>
      <c r="M577" t="s">
        <v>82</v>
      </c>
      <c r="N577" t="str">
        <f>IF(ISBLANK(Sales[[#This Row],[return]]),"No",Sales[[#This Row],[return]])</f>
        <v>Yes</v>
      </c>
      <c r="O577" s="2">
        <v>42681</v>
      </c>
      <c r="P577" s="8" t="str">
        <f>TEXT(DAY(Sales[[#This Row],[OrderDate]]),"ddd")</f>
        <v>Sat</v>
      </c>
      <c r="Q577" s="8" t="str">
        <f>TEXT(MONTH(Sales[[#This Row],[ShipDate]])*29,"mmm")</f>
        <v>Nov</v>
      </c>
      <c r="R577">
        <v>1426</v>
      </c>
      <c r="S577" t="s">
        <v>2079</v>
      </c>
      <c r="T577" t="s">
        <v>66</v>
      </c>
      <c r="U577">
        <v>77041</v>
      </c>
      <c r="V577" s="1">
        <v>0.8</v>
      </c>
      <c r="W577">
        <v>-44</v>
      </c>
      <c r="X577">
        <v>3</v>
      </c>
      <c r="Y577">
        <v>26</v>
      </c>
      <c r="AD577"/>
    </row>
    <row r="578" spans="1:30" x14ac:dyDescent="0.25">
      <c r="A578" t="s">
        <v>40</v>
      </c>
      <c r="B578" s="2">
        <v>42544</v>
      </c>
      <c r="C578" s="35">
        <f>YEAR(Sales[[#This Row],[ShipDate]])</f>
        <v>2016</v>
      </c>
      <c r="D578" t="s">
        <v>36</v>
      </c>
      <c r="E578" t="s">
        <v>18</v>
      </c>
      <c r="F578" t="s">
        <v>48</v>
      </c>
      <c r="G578" t="s">
        <v>46</v>
      </c>
      <c r="H578" t="s">
        <v>26</v>
      </c>
      <c r="I578" t="s">
        <v>32</v>
      </c>
      <c r="J578" t="s">
        <v>13</v>
      </c>
      <c r="K578" t="s">
        <v>1111</v>
      </c>
      <c r="L578" t="s">
        <v>30</v>
      </c>
      <c r="N578" t="str">
        <f>IF(ISBLANK(Sales[[#This Row],[return]]),"No",Sales[[#This Row],[return]])</f>
        <v>No</v>
      </c>
      <c r="O578" s="2">
        <v>42539</v>
      </c>
      <c r="P578" s="8" t="str">
        <f>TEXT(DAY(Sales[[#This Row],[OrderDate]]),"ddd")</f>
        <v>Wed</v>
      </c>
      <c r="Q578" s="8" t="str">
        <f>TEXT(MONTH(Sales[[#This Row],[ShipDate]])*29,"mmm")</f>
        <v>Jun</v>
      </c>
      <c r="R578">
        <v>1276</v>
      </c>
      <c r="S578" t="s">
        <v>306</v>
      </c>
      <c r="T578" t="s">
        <v>28</v>
      </c>
      <c r="U578">
        <v>90036</v>
      </c>
      <c r="V578" s="1">
        <v>0.2</v>
      </c>
      <c r="W578">
        <v>12</v>
      </c>
      <c r="X578">
        <v>5</v>
      </c>
      <c r="Y578">
        <v>140</v>
      </c>
      <c r="AD578"/>
    </row>
    <row r="579" spans="1:30" x14ac:dyDescent="0.25">
      <c r="A579" t="s">
        <v>40</v>
      </c>
      <c r="B579" s="2">
        <v>42723</v>
      </c>
      <c r="C579" s="35">
        <f>YEAR(Sales[[#This Row],[ShipDate]])</f>
        <v>2016</v>
      </c>
      <c r="D579" t="s">
        <v>19</v>
      </c>
      <c r="E579" t="s">
        <v>18</v>
      </c>
      <c r="F579" t="s">
        <v>45</v>
      </c>
      <c r="G579" t="s">
        <v>25</v>
      </c>
      <c r="H579" t="s">
        <v>249</v>
      </c>
      <c r="I579" t="s">
        <v>598</v>
      </c>
      <c r="J579" t="s">
        <v>13</v>
      </c>
      <c r="K579" t="s">
        <v>664</v>
      </c>
      <c r="L579" t="s">
        <v>17</v>
      </c>
      <c r="N579" t="str">
        <f>IF(ISBLANK(Sales[[#This Row],[return]]),"No",Sales[[#This Row],[return]])</f>
        <v>No</v>
      </c>
      <c r="O579" s="2">
        <v>42721</v>
      </c>
      <c r="P579" s="8" t="str">
        <f>TEXT(DAY(Sales[[#This Row],[OrderDate]]),"ddd")</f>
        <v>Tue</v>
      </c>
      <c r="Q579" s="8" t="str">
        <f>TEXT(MONTH(Sales[[#This Row],[ShipDate]])*29,"mmm")</f>
        <v>Dec</v>
      </c>
      <c r="R579">
        <v>1500</v>
      </c>
      <c r="S579" t="s">
        <v>1913</v>
      </c>
      <c r="T579" t="s">
        <v>15</v>
      </c>
      <c r="U579">
        <v>31907</v>
      </c>
      <c r="V579" s="1">
        <v>0</v>
      </c>
      <c r="W579">
        <v>11</v>
      </c>
      <c r="X579">
        <v>3</v>
      </c>
      <c r="Y579">
        <v>40</v>
      </c>
      <c r="AD579"/>
    </row>
    <row r="580" spans="1:30" x14ac:dyDescent="0.25">
      <c r="A580" t="s">
        <v>24</v>
      </c>
      <c r="B580" s="2">
        <v>42470</v>
      </c>
      <c r="C580" s="35">
        <f>YEAR(Sales[[#This Row],[ShipDate]])</f>
        <v>2016</v>
      </c>
      <c r="D580" t="s">
        <v>113</v>
      </c>
      <c r="E580" t="s">
        <v>18</v>
      </c>
      <c r="F580" t="s">
        <v>43</v>
      </c>
      <c r="G580" t="s">
        <v>11</v>
      </c>
      <c r="H580" t="s">
        <v>1186</v>
      </c>
      <c r="I580" t="s">
        <v>188</v>
      </c>
      <c r="J580" t="s">
        <v>13</v>
      </c>
      <c r="K580" t="s">
        <v>1187</v>
      </c>
      <c r="L580" t="s">
        <v>17</v>
      </c>
      <c r="N580" t="str">
        <f>IF(ISBLANK(Sales[[#This Row],[return]]),"No",Sales[[#This Row],[return]])</f>
        <v>No</v>
      </c>
      <c r="O580" s="2">
        <v>42467</v>
      </c>
      <c r="P580" s="8" t="str">
        <f>TEXT(DAY(Sales[[#This Row],[OrderDate]]),"ddd")</f>
        <v>Sat</v>
      </c>
      <c r="Q580" s="8" t="str">
        <f>TEXT(MONTH(Sales[[#This Row],[ShipDate]])*29,"mmm")</f>
        <v>Apr</v>
      </c>
      <c r="R580">
        <v>1495</v>
      </c>
      <c r="S580" t="s">
        <v>1188</v>
      </c>
      <c r="T580" t="s">
        <v>15</v>
      </c>
      <c r="U580">
        <v>36608</v>
      </c>
      <c r="V580" s="1">
        <v>0</v>
      </c>
      <c r="W580">
        <v>3</v>
      </c>
      <c r="X580">
        <v>2</v>
      </c>
      <c r="Y580">
        <v>9</v>
      </c>
      <c r="AD580"/>
    </row>
    <row r="581" spans="1:30" x14ac:dyDescent="0.25">
      <c r="A581" t="s">
        <v>40</v>
      </c>
      <c r="B581" s="2">
        <v>42721</v>
      </c>
      <c r="C581" s="35">
        <f>YEAR(Sales[[#This Row],[ShipDate]])</f>
        <v>2016</v>
      </c>
      <c r="D581" t="s">
        <v>36</v>
      </c>
      <c r="E581" t="s">
        <v>31</v>
      </c>
      <c r="F581" t="s">
        <v>43</v>
      </c>
      <c r="G581" t="s">
        <v>11</v>
      </c>
      <c r="H581" t="s">
        <v>271</v>
      </c>
      <c r="I581" t="s">
        <v>169</v>
      </c>
      <c r="J581" t="s">
        <v>13</v>
      </c>
      <c r="K581" t="s">
        <v>2649</v>
      </c>
      <c r="L581" t="s">
        <v>30</v>
      </c>
      <c r="N581" t="str">
        <f>IF(ISBLANK(Sales[[#This Row],[return]]),"No",Sales[[#This Row],[return]])</f>
        <v>No</v>
      </c>
      <c r="O581" s="2">
        <v>42717</v>
      </c>
      <c r="P581" s="8" t="str">
        <f>TEXT(DAY(Sales[[#This Row],[OrderDate]]),"ddd")</f>
        <v>Fri</v>
      </c>
      <c r="Q581" s="8" t="str">
        <f>TEXT(MONTH(Sales[[#This Row],[ShipDate]])*29,"mmm")</f>
        <v>Dec</v>
      </c>
      <c r="R581">
        <v>597</v>
      </c>
      <c r="S581" t="s">
        <v>1484</v>
      </c>
      <c r="T581" t="s">
        <v>28</v>
      </c>
      <c r="U581">
        <v>85023</v>
      </c>
      <c r="V581" s="1">
        <v>0.2</v>
      </c>
      <c r="W581">
        <v>8</v>
      </c>
      <c r="X581">
        <v>3</v>
      </c>
      <c r="Y581">
        <v>88</v>
      </c>
      <c r="AD581"/>
    </row>
    <row r="582" spans="1:30" x14ac:dyDescent="0.25">
      <c r="A582" t="s">
        <v>40</v>
      </c>
      <c r="B582" s="2">
        <v>42721</v>
      </c>
      <c r="C582" s="35">
        <f>YEAR(Sales[[#This Row],[ShipDate]])</f>
        <v>2016</v>
      </c>
      <c r="D582" t="s">
        <v>36</v>
      </c>
      <c r="E582" t="s">
        <v>31</v>
      </c>
      <c r="F582" t="s">
        <v>50</v>
      </c>
      <c r="G582" t="s">
        <v>25</v>
      </c>
      <c r="H582" t="s">
        <v>271</v>
      </c>
      <c r="I582" t="s">
        <v>169</v>
      </c>
      <c r="J582" t="s">
        <v>13</v>
      </c>
      <c r="K582" t="s">
        <v>2649</v>
      </c>
      <c r="L582" t="s">
        <v>30</v>
      </c>
      <c r="N582" t="str">
        <f>IF(ISBLANK(Sales[[#This Row],[return]]),"No",Sales[[#This Row],[return]])</f>
        <v>No</v>
      </c>
      <c r="O582" s="2">
        <v>42717</v>
      </c>
      <c r="P582" s="8" t="str">
        <f>TEXT(DAY(Sales[[#This Row],[OrderDate]]),"ddd")</f>
        <v>Fri</v>
      </c>
      <c r="Q582" s="8" t="str">
        <f>TEXT(MONTH(Sales[[#This Row],[ShipDate]])*29,"mmm")</f>
        <v>Dec</v>
      </c>
      <c r="R582">
        <v>414</v>
      </c>
      <c r="S582" t="s">
        <v>935</v>
      </c>
      <c r="T582" t="s">
        <v>28</v>
      </c>
      <c r="U582">
        <v>85023</v>
      </c>
      <c r="V582" s="1">
        <v>0.7</v>
      </c>
      <c r="W582">
        <v>-4</v>
      </c>
      <c r="X582">
        <v>2</v>
      </c>
      <c r="Y582">
        <v>5</v>
      </c>
      <c r="AD582"/>
    </row>
    <row r="583" spans="1:30" x14ac:dyDescent="0.25">
      <c r="A583" t="s">
        <v>40</v>
      </c>
      <c r="B583" s="2">
        <v>42725</v>
      </c>
      <c r="C583" s="35">
        <f>YEAR(Sales[[#This Row],[ShipDate]])</f>
        <v>2016</v>
      </c>
      <c r="D583" t="s">
        <v>36</v>
      </c>
      <c r="E583" t="s">
        <v>31</v>
      </c>
      <c r="F583" t="s">
        <v>23</v>
      </c>
      <c r="G583" t="s">
        <v>11</v>
      </c>
      <c r="H583" t="s">
        <v>1412</v>
      </c>
      <c r="I583" t="s">
        <v>32</v>
      </c>
      <c r="J583" t="s">
        <v>13</v>
      </c>
      <c r="K583" t="s">
        <v>2727</v>
      </c>
      <c r="L583" t="s">
        <v>30</v>
      </c>
      <c r="N583" t="str">
        <f>IF(ISBLANK(Sales[[#This Row],[return]]),"No",Sales[[#This Row],[return]])</f>
        <v>No</v>
      </c>
      <c r="O583" s="2">
        <v>42720</v>
      </c>
      <c r="P583" s="8" t="str">
        <f>TEXT(DAY(Sales[[#This Row],[OrderDate]]),"ddd")</f>
        <v>Mon</v>
      </c>
      <c r="Q583" s="8" t="str">
        <f>TEXT(MONTH(Sales[[#This Row],[ShipDate]])*29,"mmm")</f>
        <v>Dec</v>
      </c>
      <c r="R583">
        <v>1211</v>
      </c>
      <c r="S583" t="s">
        <v>1103</v>
      </c>
      <c r="T583" t="s">
        <v>28</v>
      </c>
      <c r="U583">
        <v>95823</v>
      </c>
      <c r="V583" s="1">
        <v>0.2</v>
      </c>
      <c r="W583">
        <v>70</v>
      </c>
      <c r="X583">
        <v>5</v>
      </c>
      <c r="Y583">
        <v>1404</v>
      </c>
      <c r="AD583"/>
    </row>
    <row r="584" spans="1:30" x14ac:dyDescent="0.25">
      <c r="A584" t="s">
        <v>24</v>
      </c>
      <c r="B584" s="2">
        <v>42665</v>
      </c>
      <c r="C584" s="35">
        <f>YEAR(Sales[[#This Row],[ShipDate]])</f>
        <v>2016</v>
      </c>
      <c r="D584" t="s">
        <v>19</v>
      </c>
      <c r="E584" t="s">
        <v>18</v>
      </c>
      <c r="F584" t="s">
        <v>50</v>
      </c>
      <c r="G584" t="s">
        <v>25</v>
      </c>
      <c r="H584" t="s">
        <v>1330</v>
      </c>
      <c r="I584" t="s">
        <v>70</v>
      </c>
      <c r="J584" t="s">
        <v>13</v>
      </c>
      <c r="K584" t="s">
        <v>100</v>
      </c>
      <c r="L584" t="s">
        <v>68</v>
      </c>
      <c r="N584" t="str">
        <f>IF(ISBLANK(Sales[[#This Row],[return]]),"No",Sales[[#This Row],[return]])</f>
        <v>No</v>
      </c>
      <c r="O584" s="2">
        <v>42660</v>
      </c>
      <c r="P584" s="8" t="str">
        <f>TEXT(DAY(Sales[[#This Row],[OrderDate]]),"ddd")</f>
        <v>Tue</v>
      </c>
      <c r="Q584" s="8" t="str">
        <f>TEXT(MONTH(Sales[[#This Row],[ShipDate]])*29,"mmm")</f>
        <v>Oct</v>
      </c>
      <c r="R584">
        <v>711</v>
      </c>
      <c r="S584" t="s">
        <v>1844</v>
      </c>
      <c r="T584" t="s">
        <v>66</v>
      </c>
      <c r="U584">
        <v>77705</v>
      </c>
      <c r="V584" s="1">
        <v>0.8</v>
      </c>
      <c r="W584">
        <v>-17</v>
      </c>
      <c r="X584">
        <v>5</v>
      </c>
      <c r="Y584">
        <v>11</v>
      </c>
      <c r="AD584"/>
    </row>
    <row r="585" spans="1:30" x14ac:dyDescent="0.25">
      <c r="A585" t="s">
        <v>24</v>
      </c>
      <c r="B585" s="2">
        <v>42665</v>
      </c>
      <c r="C585" s="35">
        <f>YEAR(Sales[[#This Row],[ShipDate]])</f>
        <v>2016</v>
      </c>
      <c r="D585" t="s">
        <v>19</v>
      </c>
      <c r="E585" t="s">
        <v>18</v>
      </c>
      <c r="F585" t="s">
        <v>99</v>
      </c>
      <c r="G585" t="s">
        <v>46</v>
      </c>
      <c r="H585" t="s">
        <v>1330</v>
      </c>
      <c r="I585" t="s">
        <v>70</v>
      </c>
      <c r="J585" t="s">
        <v>13</v>
      </c>
      <c r="K585" t="s">
        <v>100</v>
      </c>
      <c r="L585" t="s">
        <v>68</v>
      </c>
      <c r="N585" t="str">
        <f>IF(ISBLANK(Sales[[#This Row],[return]]),"No",Sales[[#This Row],[return]])</f>
        <v>No</v>
      </c>
      <c r="O585" s="2">
        <v>42660</v>
      </c>
      <c r="P585" s="8" t="str">
        <f>TEXT(DAY(Sales[[#This Row],[OrderDate]]),"ddd")</f>
        <v>Tue</v>
      </c>
      <c r="Q585" s="8" t="str">
        <f>TEXT(MONTH(Sales[[#This Row],[ShipDate]])*29,"mmm")</f>
        <v>Oct</v>
      </c>
      <c r="R585">
        <v>421</v>
      </c>
      <c r="S585" t="s">
        <v>2340</v>
      </c>
      <c r="T585" t="s">
        <v>66</v>
      </c>
      <c r="U585">
        <v>77705</v>
      </c>
      <c r="V585" s="1">
        <v>0.2</v>
      </c>
      <c r="W585">
        <v>-18</v>
      </c>
      <c r="X585">
        <v>3</v>
      </c>
      <c r="Y585">
        <v>120</v>
      </c>
      <c r="AD585"/>
    </row>
    <row r="586" spans="1:30" x14ac:dyDescent="0.25">
      <c r="A586" t="s">
        <v>10</v>
      </c>
      <c r="B586" s="2">
        <v>42517</v>
      </c>
      <c r="C586" s="35">
        <f>YEAR(Sales[[#This Row],[ShipDate]])</f>
        <v>2016</v>
      </c>
      <c r="D586" t="s">
        <v>607</v>
      </c>
      <c r="E586" t="s">
        <v>31</v>
      </c>
      <c r="F586" t="s">
        <v>38</v>
      </c>
      <c r="G586" t="s">
        <v>11</v>
      </c>
      <c r="H586" t="s">
        <v>457</v>
      </c>
      <c r="I586" t="s">
        <v>32</v>
      </c>
      <c r="J586" t="s">
        <v>13</v>
      </c>
      <c r="K586" t="s">
        <v>751</v>
      </c>
      <c r="L586" t="s">
        <v>30</v>
      </c>
      <c r="N586" t="str">
        <f>IF(ISBLANK(Sales[[#This Row],[return]]),"No",Sales[[#This Row],[return]])</f>
        <v>No</v>
      </c>
      <c r="O586" s="2">
        <v>42517</v>
      </c>
      <c r="P586" s="8" t="str">
        <f>TEXT(DAY(Sales[[#This Row],[OrderDate]]),"ddd")</f>
        <v>Fri</v>
      </c>
      <c r="Q586" s="8" t="str">
        <f>TEXT(MONTH(Sales[[#This Row],[ShipDate]])*29,"mmm")</f>
        <v>May</v>
      </c>
      <c r="R586">
        <v>965</v>
      </c>
      <c r="S586" t="s">
        <v>449</v>
      </c>
      <c r="T586" t="s">
        <v>28</v>
      </c>
      <c r="U586">
        <v>92105</v>
      </c>
      <c r="V586" s="1">
        <v>0.2</v>
      </c>
      <c r="W586">
        <v>-28</v>
      </c>
      <c r="X586">
        <v>10</v>
      </c>
      <c r="Y586">
        <v>567</v>
      </c>
      <c r="AD586"/>
    </row>
    <row r="587" spans="1:30" x14ac:dyDescent="0.25">
      <c r="A587" t="s">
        <v>10</v>
      </c>
      <c r="B587" s="2">
        <v>42517</v>
      </c>
      <c r="C587" s="35">
        <f>YEAR(Sales[[#This Row],[ShipDate]])</f>
        <v>2016</v>
      </c>
      <c r="D587" t="s">
        <v>607</v>
      </c>
      <c r="E587" t="s">
        <v>31</v>
      </c>
      <c r="F587" t="s">
        <v>39</v>
      </c>
      <c r="G587" t="s">
        <v>25</v>
      </c>
      <c r="H587" t="s">
        <v>457</v>
      </c>
      <c r="I587" t="s">
        <v>32</v>
      </c>
      <c r="J587" t="s">
        <v>13</v>
      </c>
      <c r="K587" t="s">
        <v>751</v>
      </c>
      <c r="L587" t="s">
        <v>30</v>
      </c>
      <c r="N587" t="str">
        <f>IF(ISBLANK(Sales[[#This Row],[return]]),"No",Sales[[#This Row],[return]])</f>
        <v>No</v>
      </c>
      <c r="O587" s="2">
        <v>42517</v>
      </c>
      <c r="P587" s="8" t="str">
        <f>TEXT(DAY(Sales[[#This Row],[OrderDate]]),"ddd")</f>
        <v>Fri</v>
      </c>
      <c r="Q587" s="8" t="str">
        <f>TEXT(MONTH(Sales[[#This Row],[ShipDate]])*29,"mmm")</f>
        <v>May</v>
      </c>
      <c r="R587">
        <v>648</v>
      </c>
      <c r="S587" t="s">
        <v>778</v>
      </c>
      <c r="T587" t="s">
        <v>28</v>
      </c>
      <c r="U587">
        <v>92105</v>
      </c>
      <c r="V587" s="1">
        <v>0</v>
      </c>
      <c r="W587">
        <v>7</v>
      </c>
      <c r="X587">
        <v>4</v>
      </c>
      <c r="Y587">
        <v>359</v>
      </c>
      <c r="AD587"/>
    </row>
    <row r="588" spans="1:30" x14ac:dyDescent="0.25">
      <c r="A588" t="s">
        <v>10</v>
      </c>
      <c r="B588" s="2">
        <v>42571</v>
      </c>
      <c r="C588" s="35">
        <f>YEAR(Sales[[#This Row],[ShipDate]])</f>
        <v>2016</v>
      </c>
      <c r="D588" t="s">
        <v>36</v>
      </c>
      <c r="E588" t="s">
        <v>69</v>
      </c>
      <c r="F588" t="s">
        <v>52</v>
      </c>
      <c r="G588" t="s">
        <v>25</v>
      </c>
      <c r="H588" t="s">
        <v>302</v>
      </c>
      <c r="I588" t="s">
        <v>137</v>
      </c>
      <c r="J588" t="s">
        <v>13</v>
      </c>
      <c r="K588" t="s">
        <v>2988</v>
      </c>
      <c r="L588" t="s">
        <v>92</v>
      </c>
      <c r="N588" t="str">
        <f>IF(ISBLANK(Sales[[#This Row],[return]]),"No",Sales[[#This Row],[return]])</f>
        <v>No</v>
      </c>
      <c r="O588" s="2">
        <v>42565</v>
      </c>
      <c r="P588" s="8" t="str">
        <f>TEXT(DAY(Sales[[#This Row],[OrderDate]]),"ddd")</f>
        <v>Sat</v>
      </c>
      <c r="Q588" s="8" t="str">
        <f>TEXT(MONTH(Sales[[#This Row],[ShipDate]])*29,"mmm")</f>
        <v>Jul</v>
      </c>
      <c r="R588">
        <v>288</v>
      </c>
      <c r="S588" t="s">
        <v>2800</v>
      </c>
      <c r="T588" t="s">
        <v>90</v>
      </c>
      <c r="U588">
        <v>19711</v>
      </c>
      <c r="V588" s="1">
        <v>0</v>
      </c>
      <c r="W588">
        <v>11</v>
      </c>
      <c r="X588">
        <v>1</v>
      </c>
      <c r="Y588">
        <v>39</v>
      </c>
      <c r="AD588"/>
    </row>
    <row r="589" spans="1:30" x14ac:dyDescent="0.25">
      <c r="A589" t="s">
        <v>40</v>
      </c>
      <c r="B589" s="2">
        <v>42594</v>
      </c>
      <c r="C589" s="35">
        <f>YEAR(Sales[[#This Row],[ShipDate]])</f>
        <v>2016</v>
      </c>
      <c r="D589" t="s">
        <v>36</v>
      </c>
      <c r="E589" t="s">
        <v>69</v>
      </c>
      <c r="F589" t="s">
        <v>43</v>
      </c>
      <c r="G589" t="s">
        <v>11</v>
      </c>
      <c r="H589" t="s">
        <v>1066</v>
      </c>
      <c r="I589" t="s">
        <v>133</v>
      </c>
      <c r="J589" t="s">
        <v>13</v>
      </c>
      <c r="K589" t="s">
        <v>108</v>
      </c>
      <c r="L589" t="s">
        <v>68</v>
      </c>
      <c r="N589" t="str">
        <f>IF(ISBLANK(Sales[[#This Row],[return]]),"No",Sales[[#This Row],[return]])</f>
        <v>No</v>
      </c>
      <c r="O589" s="2">
        <v>42590</v>
      </c>
      <c r="P589" s="8" t="str">
        <f>TEXT(DAY(Sales[[#This Row],[OrderDate]]),"ddd")</f>
        <v>Sun</v>
      </c>
      <c r="Q589" s="8" t="str">
        <f>TEXT(MONTH(Sales[[#This Row],[ShipDate]])*29,"mmm")</f>
        <v>Aug</v>
      </c>
      <c r="R589">
        <v>1185</v>
      </c>
      <c r="S589" t="s">
        <v>1441</v>
      </c>
      <c r="T589" t="s">
        <v>66</v>
      </c>
      <c r="U589">
        <v>48183</v>
      </c>
      <c r="V589" s="1">
        <v>0</v>
      </c>
      <c r="W589">
        <v>23</v>
      </c>
      <c r="X589">
        <v>6</v>
      </c>
      <c r="Y589">
        <v>54</v>
      </c>
      <c r="AD589"/>
    </row>
    <row r="590" spans="1:30" x14ac:dyDescent="0.25">
      <c r="A590" t="s">
        <v>40</v>
      </c>
      <c r="B590" s="2">
        <v>42594</v>
      </c>
      <c r="C590" s="35">
        <f>YEAR(Sales[[#This Row],[ShipDate]])</f>
        <v>2016</v>
      </c>
      <c r="D590" t="s">
        <v>36</v>
      </c>
      <c r="E590" t="s">
        <v>69</v>
      </c>
      <c r="F590" t="s">
        <v>104</v>
      </c>
      <c r="G590" t="s">
        <v>25</v>
      </c>
      <c r="H590" t="s">
        <v>1066</v>
      </c>
      <c r="I590" t="s">
        <v>133</v>
      </c>
      <c r="J590" t="s">
        <v>13</v>
      </c>
      <c r="K590" t="s">
        <v>108</v>
      </c>
      <c r="L590" t="s">
        <v>68</v>
      </c>
      <c r="N590" t="str">
        <f>IF(ISBLANK(Sales[[#This Row],[return]]),"No",Sales[[#This Row],[return]])</f>
        <v>No</v>
      </c>
      <c r="O590" s="2">
        <v>42590</v>
      </c>
      <c r="P590" s="8" t="str">
        <f>TEXT(DAY(Sales[[#This Row],[OrderDate]]),"ddd")</f>
        <v>Sun</v>
      </c>
      <c r="Q590" s="8" t="str">
        <f>TEXT(MONTH(Sales[[#This Row],[ShipDate]])*29,"mmm")</f>
        <v>Aug</v>
      </c>
      <c r="R590">
        <v>774</v>
      </c>
      <c r="S590" t="s">
        <v>265</v>
      </c>
      <c r="T590" t="s">
        <v>66</v>
      </c>
      <c r="U590">
        <v>48183</v>
      </c>
      <c r="V590" s="1">
        <v>0</v>
      </c>
      <c r="W590">
        <v>17</v>
      </c>
      <c r="X590">
        <v>3</v>
      </c>
      <c r="Y590">
        <v>38</v>
      </c>
      <c r="AD590"/>
    </row>
    <row r="591" spans="1:30" x14ac:dyDescent="0.25">
      <c r="A591" t="s">
        <v>40</v>
      </c>
      <c r="B591" s="2">
        <v>42594</v>
      </c>
      <c r="C591" s="35">
        <f>YEAR(Sales[[#This Row],[ShipDate]])</f>
        <v>2016</v>
      </c>
      <c r="D591" t="s">
        <v>36</v>
      </c>
      <c r="E591" t="s">
        <v>69</v>
      </c>
      <c r="F591" t="s">
        <v>52</v>
      </c>
      <c r="G591" t="s">
        <v>25</v>
      </c>
      <c r="H591" t="s">
        <v>1066</v>
      </c>
      <c r="I591" t="s">
        <v>133</v>
      </c>
      <c r="J591" t="s">
        <v>13</v>
      </c>
      <c r="K591" t="s">
        <v>108</v>
      </c>
      <c r="L591" t="s">
        <v>68</v>
      </c>
      <c r="N591" t="str">
        <f>IF(ISBLANK(Sales[[#This Row],[return]]),"No",Sales[[#This Row],[return]])</f>
        <v>No</v>
      </c>
      <c r="O591" s="2">
        <v>42590</v>
      </c>
      <c r="P591" s="8" t="str">
        <f>TEXT(DAY(Sales[[#This Row],[OrderDate]]),"ddd")</f>
        <v>Sun</v>
      </c>
      <c r="Q591" s="8" t="str">
        <f>TEXT(MONTH(Sales[[#This Row],[ShipDate]])*29,"mmm")</f>
        <v>Aug</v>
      </c>
      <c r="R591">
        <v>66</v>
      </c>
      <c r="S591" t="s">
        <v>2765</v>
      </c>
      <c r="T591" t="s">
        <v>66</v>
      </c>
      <c r="U591">
        <v>48183</v>
      </c>
      <c r="V591" s="1">
        <v>0.1</v>
      </c>
      <c r="W591">
        <v>37</v>
      </c>
      <c r="X591">
        <v>3</v>
      </c>
      <c r="Y591">
        <v>168</v>
      </c>
      <c r="AD591"/>
    </row>
    <row r="592" spans="1:30" x14ac:dyDescent="0.25">
      <c r="A592" t="s">
        <v>40</v>
      </c>
      <c r="B592" s="2">
        <v>42594</v>
      </c>
      <c r="C592" s="35">
        <f>YEAR(Sales[[#This Row],[ShipDate]])</f>
        <v>2016</v>
      </c>
      <c r="D592" t="s">
        <v>36</v>
      </c>
      <c r="E592" t="s">
        <v>69</v>
      </c>
      <c r="F592" t="s">
        <v>574</v>
      </c>
      <c r="G592" t="s">
        <v>46</v>
      </c>
      <c r="H592" t="s">
        <v>1066</v>
      </c>
      <c r="I592" t="s">
        <v>133</v>
      </c>
      <c r="J592" t="s">
        <v>13</v>
      </c>
      <c r="K592" t="s">
        <v>108</v>
      </c>
      <c r="L592" t="s">
        <v>68</v>
      </c>
      <c r="N592" t="str">
        <f>IF(ISBLANK(Sales[[#This Row],[return]]),"No",Sales[[#This Row],[return]])</f>
        <v>No</v>
      </c>
      <c r="O592" s="2">
        <v>42590</v>
      </c>
      <c r="P592" s="8" t="str">
        <f>TEXT(DAY(Sales[[#This Row],[OrderDate]]),"ddd")</f>
        <v>Sun</v>
      </c>
      <c r="Q592" s="8" t="str">
        <f>TEXT(MONTH(Sales[[#This Row],[ShipDate]])*29,"mmm")</f>
        <v>Aug</v>
      </c>
      <c r="R592">
        <v>1452</v>
      </c>
      <c r="S592" t="s">
        <v>2448</v>
      </c>
      <c r="T592" t="s">
        <v>66</v>
      </c>
      <c r="U592">
        <v>48183</v>
      </c>
      <c r="V592" s="1">
        <v>0</v>
      </c>
      <c r="W592">
        <v>275</v>
      </c>
      <c r="X592">
        <v>1</v>
      </c>
      <c r="Y592">
        <v>550</v>
      </c>
      <c r="AD592"/>
    </row>
    <row r="593" spans="1:30" x14ac:dyDescent="0.25">
      <c r="A593" t="s">
        <v>40</v>
      </c>
      <c r="B593" s="2">
        <v>42594</v>
      </c>
      <c r="C593" s="35">
        <f>YEAR(Sales[[#This Row],[ShipDate]])</f>
        <v>2016</v>
      </c>
      <c r="D593" t="s">
        <v>36</v>
      </c>
      <c r="E593" t="s">
        <v>69</v>
      </c>
      <c r="F593" t="s">
        <v>48</v>
      </c>
      <c r="G593" t="s">
        <v>46</v>
      </c>
      <c r="H593" t="s">
        <v>1066</v>
      </c>
      <c r="I593" t="s">
        <v>133</v>
      </c>
      <c r="J593" t="s">
        <v>13</v>
      </c>
      <c r="K593" t="s">
        <v>108</v>
      </c>
      <c r="L593" t="s">
        <v>68</v>
      </c>
      <c r="N593" t="str">
        <f>IF(ISBLANK(Sales[[#This Row],[return]]),"No",Sales[[#This Row],[return]])</f>
        <v>No</v>
      </c>
      <c r="O593" s="2">
        <v>42590</v>
      </c>
      <c r="P593" s="8" t="str">
        <f>TEXT(DAY(Sales[[#This Row],[OrderDate]]),"ddd")</f>
        <v>Sun</v>
      </c>
      <c r="Q593" s="8" t="str">
        <f>TEXT(MONTH(Sales[[#This Row],[ShipDate]])*29,"mmm")</f>
        <v>Aug</v>
      </c>
      <c r="R593">
        <v>1105</v>
      </c>
      <c r="S593" t="s">
        <v>2540</v>
      </c>
      <c r="T593" t="s">
        <v>66</v>
      </c>
      <c r="U593">
        <v>48183</v>
      </c>
      <c r="V593" s="1">
        <v>0</v>
      </c>
      <c r="W593">
        <v>84</v>
      </c>
      <c r="X593">
        <v>2</v>
      </c>
      <c r="Y593">
        <v>300</v>
      </c>
      <c r="AD593"/>
    </row>
    <row r="594" spans="1:30" x14ac:dyDescent="0.25">
      <c r="A594" t="s">
        <v>40</v>
      </c>
      <c r="B594" s="2">
        <v>42638</v>
      </c>
      <c r="C594" s="35">
        <f>YEAR(Sales[[#This Row],[ShipDate]])</f>
        <v>2016</v>
      </c>
      <c r="D594" t="s">
        <v>36</v>
      </c>
      <c r="E594" t="s">
        <v>69</v>
      </c>
      <c r="F594" t="s">
        <v>45</v>
      </c>
      <c r="G594" t="s">
        <v>25</v>
      </c>
      <c r="H594" t="s">
        <v>146</v>
      </c>
      <c r="I594" t="s">
        <v>149</v>
      </c>
      <c r="J594" t="s">
        <v>13</v>
      </c>
      <c r="K594" t="s">
        <v>2926</v>
      </c>
      <c r="L594" t="s">
        <v>92</v>
      </c>
      <c r="N594" t="str">
        <f>IF(ISBLANK(Sales[[#This Row],[return]]),"No",Sales[[#This Row],[return]])</f>
        <v>No</v>
      </c>
      <c r="O594" s="2">
        <v>42634</v>
      </c>
      <c r="P594" s="8" t="str">
        <f>TEXT(DAY(Sales[[#This Row],[OrderDate]]),"ddd")</f>
        <v>Sat</v>
      </c>
      <c r="Q594" s="8" t="str">
        <f>TEXT(MONTH(Sales[[#This Row],[ShipDate]])*29,"mmm")</f>
        <v>Sep</v>
      </c>
      <c r="R594">
        <v>350</v>
      </c>
      <c r="S594" t="s">
        <v>2197</v>
      </c>
      <c r="T594" t="s">
        <v>90</v>
      </c>
      <c r="U594">
        <v>10011</v>
      </c>
      <c r="V594" s="1">
        <v>0</v>
      </c>
      <c r="W594">
        <v>17</v>
      </c>
      <c r="X594">
        <v>3</v>
      </c>
      <c r="Y594">
        <v>66</v>
      </c>
      <c r="AD594"/>
    </row>
    <row r="595" spans="1:30" x14ac:dyDescent="0.25">
      <c r="A595" t="s">
        <v>40</v>
      </c>
      <c r="B595" s="2">
        <v>42494</v>
      </c>
      <c r="C595" s="35">
        <f>YEAR(Sales[[#This Row],[ShipDate]])</f>
        <v>2016</v>
      </c>
      <c r="D595" t="s">
        <v>19</v>
      </c>
      <c r="E595" t="s">
        <v>18</v>
      </c>
      <c r="F595" t="s">
        <v>574</v>
      </c>
      <c r="G595" t="s">
        <v>46</v>
      </c>
      <c r="H595" t="s">
        <v>823</v>
      </c>
      <c r="I595" t="s">
        <v>37</v>
      </c>
      <c r="J595" t="s">
        <v>13</v>
      </c>
      <c r="K595" t="s">
        <v>1889</v>
      </c>
      <c r="L595" t="s">
        <v>17</v>
      </c>
      <c r="N595" t="str">
        <f>IF(ISBLANK(Sales[[#This Row],[return]]),"No",Sales[[#This Row],[return]])</f>
        <v>No</v>
      </c>
      <c r="O595" s="2">
        <v>42492</v>
      </c>
      <c r="P595" s="8" t="str">
        <f>TEXT(DAY(Sales[[#This Row],[OrderDate]]),"ddd")</f>
        <v>Mon</v>
      </c>
      <c r="Q595" s="8" t="str">
        <f>TEXT(MONTH(Sales[[#This Row],[ShipDate]])*29,"mmm")</f>
        <v>May</v>
      </c>
      <c r="R595">
        <v>372</v>
      </c>
      <c r="S595" t="s">
        <v>2396</v>
      </c>
      <c r="T595" t="s">
        <v>15</v>
      </c>
      <c r="U595">
        <v>33801</v>
      </c>
      <c r="V595" s="1">
        <v>0.2</v>
      </c>
      <c r="W595">
        <v>90</v>
      </c>
      <c r="X595">
        <v>2</v>
      </c>
      <c r="Y595">
        <v>480</v>
      </c>
      <c r="AD595"/>
    </row>
    <row r="596" spans="1:30" x14ac:dyDescent="0.25">
      <c r="A596" t="s">
        <v>24</v>
      </c>
      <c r="B596" s="2">
        <v>42545</v>
      </c>
      <c r="C596" s="35">
        <f>YEAR(Sales[[#This Row],[ShipDate]])</f>
        <v>2016</v>
      </c>
      <c r="D596" t="s">
        <v>113</v>
      </c>
      <c r="E596" t="s">
        <v>18</v>
      </c>
      <c r="F596" t="s">
        <v>39</v>
      </c>
      <c r="G596" t="s">
        <v>25</v>
      </c>
      <c r="H596" t="s">
        <v>209</v>
      </c>
      <c r="I596" t="s">
        <v>129</v>
      </c>
      <c r="J596" t="s">
        <v>13</v>
      </c>
      <c r="K596" t="s">
        <v>894</v>
      </c>
      <c r="L596" t="s">
        <v>68</v>
      </c>
      <c r="N596" t="str">
        <f>IF(ISBLANK(Sales[[#This Row],[return]]),"No",Sales[[#This Row],[return]])</f>
        <v>No</v>
      </c>
      <c r="O596" s="2">
        <v>42543</v>
      </c>
      <c r="P596" s="8" t="str">
        <f>TEXT(DAY(Sales[[#This Row],[OrderDate]]),"ddd")</f>
        <v>Sun</v>
      </c>
      <c r="Q596" s="8" t="str">
        <f>TEXT(MONTH(Sales[[#This Row],[ShipDate]])*29,"mmm")</f>
        <v>Jun</v>
      </c>
      <c r="R596">
        <v>634</v>
      </c>
      <c r="S596" t="s">
        <v>725</v>
      </c>
      <c r="T596" t="s">
        <v>66</v>
      </c>
      <c r="U596">
        <v>55407</v>
      </c>
      <c r="V596" s="1">
        <v>0</v>
      </c>
      <c r="W596">
        <v>10</v>
      </c>
      <c r="X596">
        <v>3</v>
      </c>
      <c r="Y596">
        <v>162</v>
      </c>
      <c r="AD596"/>
    </row>
    <row r="597" spans="1:30" x14ac:dyDescent="0.25">
      <c r="A597" t="s">
        <v>24</v>
      </c>
      <c r="B597" s="2">
        <v>42545</v>
      </c>
      <c r="C597" s="35">
        <f>YEAR(Sales[[#This Row],[ShipDate]])</f>
        <v>2016</v>
      </c>
      <c r="D597" t="s">
        <v>113</v>
      </c>
      <c r="E597" t="s">
        <v>18</v>
      </c>
      <c r="F597" t="s">
        <v>39</v>
      </c>
      <c r="G597" t="s">
        <v>25</v>
      </c>
      <c r="H597" t="s">
        <v>209</v>
      </c>
      <c r="I597" t="s">
        <v>129</v>
      </c>
      <c r="J597" t="s">
        <v>13</v>
      </c>
      <c r="K597" t="s">
        <v>894</v>
      </c>
      <c r="L597" t="s">
        <v>68</v>
      </c>
      <c r="N597" t="str">
        <f>IF(ISBLANK(Sales[[#This Row],[return]]),"No",Sales[[#This Row],[return]])</f>
        <v>No</v>
      </c>
      <c r="O597" s="2">
        <v>42543</v>
      </c>
      <c r="P597" s="8" t="str">
        <f>TEXT(DAY(Sales[[#This Row],[OrderDate]]),"ddd")</f>
        <v>Sun</v>
      </c>
      <c r="Q597" s="8" t="str">
        <f>TEXT(MONTH(Sales[[#This Row],[ShipDate]])*29,"mmm")</f>
        <v>Jun</v>
      </c>
      <c r="R597">
        <v>1202</v>
      </c>
      <c r="S597" t="s">
        <v>1634</v>
      </c>
      <c r="T597" t="s">
        <v>66</v>
      </c>
      <c r="U597">
        <v>55407</v>
      </c>
      <c r="V597" s="1">
        <v>0</v>
      </c>
      <c r="W597">
        <v>0</v>
      </c>
      <c r="X597">
        <v>3</v>
      </c>
      <c r="Y597">
        <v>502</v>
      </c>
      <c r="AD597"/>
    </row>
    <row r="598" spans="1:30" x14ac:dyDescent="0.25">
      <c r="A598" t="s">
        <v>24</v>
      </c>
      <c r="B598" s="2">
        <v>42611</v>
      </c>
      <c r="C598" s="35">
        <f>YEAR(Sales[[#This Row],[ShipDate]])</f>
        <v>2016</v>
      </c>
      <c r="D598" t="s">
        <v>113</v>
      </c>
      <c r="E598" t="s">
        <v>31</v>
      </c>
      <c r="F598" t="s">
        <v>38</v>
      </c>
      <c r="G598" t="s">
        <v>11</v>
      </c>
      <c r="H598" t="s">
        <v>171</v>
      </c>
      <c r="I598" t="s">
        <v>174</v>
      </c>
      <c r="J598" t="s">
        <v>13</v>
      </c>
      <c r="K598" t="s">
        <v>2622</v>
      </c>
      <c r="L598" t="s">
        <v>17</v>
      </c>
      <c r="M598" t="s">
        <v>82</v>
      </c>
      <c r="N598" t="str">
        <f>IF(ISBLANK(Sales[[#This Row],[return]]),"No",Sales[[#This Row],[return]])</f>
        <v>Yes</v>
      </c>
      <c r="O598" s="2">
        <v>42609</v>
      </c>
      <c r="P598" s="8" t="str">
        <f>TEXT(DAY(Sales[[#This Row],[OrderDate]]),"ddd")</f>
        <v>Fri</v>
      </c>
      <c r="Q598" s="8" t="str">
        <f>TEXT(MONTH(Sales[[#This Row],[ShipDate]])*29,"mmm")</f>
        <v>Aug</v>
      </c>
      <c r="R598">
        <v>369</v>
      </c>
      <c r="S598" t="s">
        <v>1479</v>
      </c>
      <c r="T598" t="s">
        <v>15</v>
      </c>
      <c r="U598">
        <v>22153</v>
      </c>
      <c r="V598" s="1">
        <v>0</v>
      </c>
      <c r="W598">
        <v>301</v>
      </c>
      <c r="X598">
        <v>3</v>
      </c>
      <c r="Y598">
        <v>1203</v>
      </c>
      <c r="AD598"/>
    </row>
    <row r="599" spans="1:30" x14ac:dyDescent="0.25">
      <c r="A599" t="s">
        <v>24</v>
      </c>
      <c r="B599" s="2">
        <v>42611</v>
      </c>
      <c r="C599" s="35">
        <f>YEAR(Sales[[#This Row],[ShipDate]])</f>
        <v>2016</v>
      </c>
      <c r="D599" t="s">
        <v>113</v>
      </c>
      <c r="E599" t="s">
        <v>31</v>
      </c>
      <c r="F599" t="s">
        <v>43</v>
      </c>
      <c r="G599" t="s">
        <v>11</v>
      </c>
      <c r="H599" t="s">
        <v>171</v>
      </c>
      <c r="I599" t="s">
        <v>174</v>
      </c>
      <c r="J599" t="s">
        <v>13</v>
      </c>
      <c r="K599" t="s">
        <v>2622</v>
      </c>
      <c r="L599" t="s">
        <v>17</v>
      </c>
      <c r="M599" t="s">
        <v>82</v>
      </c>
      <c r="N599" t="str">
        <f>IF(ISBLANK(Sales[[#This Row],[return]]),"No",Sales[[#This Row],[return]])</f>
        <v>Yes</v>
      </c>
      <c r="O599" s="2">
        <v>42609</v>
      </c>
      <c r="P599" s="8" t="str">
        <f>TEXT(DAY(Sales[[#This Row],[OrderDate]]),"ddd")</f>
        <v>Fri</v>
      </c>
      <c r="Q599" s="8" t="str">
        <f>TEXT(MONTH(Sales[[#This Row],[ShipDate]])*29,"mmm")</f>
        <v>Aug</v>
      </c>
      <c r="R599">
        <v>1056</v>
      </c>
      <c r="S599" t="s">
        <v>1361</v>
      </c>
      <c r="T599" t="s">
        <v>15</v>
      </c>
      <c r="U599">
        <v>22153</v>
      </c>
      <c r="V599" s="1">
        <v>0</v>
      </c>
      <c r="W599">
        <v>13</v>
      </c>
      <c r="X599">
        <v>4</v>
      </c>
      <c r="Y599">
        <v>29</v>
      </c>
      <c r="AD599"/>
    </row>
    <row r="600" spans="1:30" x14ac:dyDescent="0.25">
      <c r="A600" t="s">
        <v>24</v>
      </c>
      <c r="B600" s="2">
        <v>42611</v>
      </c>
      <c r="C600" s="35">
        <f>YEAR(Sales[[#This Row],[ShipDate]])</f>
        <v>2016</v>
      </c>
      <c r="D600" t="s">
        <v>113</v>
      </c>
      <c r="E600" t="s">
        <v>31</v>
      </c>
      <c r="F600" t="s">
        <v>48</v>
      </c>
      <c r="G600" t="s">
        <v>46</v>
      </c>
      <c r="H600" t="s">
        <v>171</v>
      </c>
      <c r="I600" t="s">
        <v>174</v>
      </c>
      <c r="J600" t="s">
        <v>13</v>
      </c>
      <c r="K600" t="s">
        <v>2622</v>
      </c>
      <c r="L600" t="s">
        <v>17</v>
      </c>
      <c r="M600" t="s">
        <v>82</v>
      </c>
      <c r="N600" t="str">
        <f>IF(ISBLANK(Sales[[#This Row],[return]]),"No",Sales[[#This Row],[return]])</f>
        <v>Yes</v>
      </c>
      <c r="O600" s="2">
        <v>42609</v>
      </c>
      <c r="P600" s="8" t="str">
        <f>TEXT(DAY(Sales[[#This Row],[OrderDate]]),"ddd")</f>
        <v>Fri</v>
      </c>
      <c r="Q600" s="8" t="str">
        <f>TEXT(MONTH(Sales[[#This Row],[ShipDate]])*29,"mmm")</f>
        <v>Aug</v>
      </c>
      <c r="R600">
        <v>725</v>
      </c>
      <c r="S600" t="s">
        <v>2882</v>
      </c>
      <c r="T600" t="s">
        <v>15</v>
      </c>
      <c r="U600">
        <v>22153</v>
      </c>
      <c r="V600" s="1">
        <v>0</v>
      </c>
      <c r="W600">
        <v>168</v>
      </c>
      <c r="X600">
        <v>5</v>
      </c>
      <c r="Y600">
        <v>580</v>
      </c>
      <c r="AD600"/>
    </row>
    <row r="601" spans="1:30" x14ac:dyDescent="0.25">
      <c r="A601" t="s">
        <v>24</v>
      </c>
      <c r="B601" s="2">
        <v>42699</v>
      </c>
      <c r="C601" s="35">
        <f>YEAR(Sales[[#This Row],[ShipDate]])</f>
        <v>2016</v>
      </c>
      <c r="D601" t="s">
        <v>36</v>
      </c>
      <c r="E601" t="s">
        <v>31</v>
      </c>
      <c r="F601" t="s">
        <v>43</v>
      </c>
      <c r="G601" t="s">
        <v>11</v>
      </c>
      <c r="H601" t="s">
        <v>60</v>
      </c>
      <c r="I601" t="s">
        <v>63</v>
      </c>
      <c r="J601" t="s">
        <v>13</v>
      </c>
      <c r="K601" t="s">
        <v>751</v>
      </c>
      <c r="L601" t="s">
        <v>30</v>
      </c>
      <c r="N601" t="str">
        <f>IF(ISBLANK(Sales[[#This Row],[return]]),"No",Sales[[#This Row],[return]])</f>
        <v>No</v>
      </c>
      <c r="O601" s="2">
        <v>42692</v>
      </c>
      <c r="P601" s="8" t="str">
        <f>TEXT(DAY(Sales[[#This Row],[OrderDate]]),"ddd")</f>
        <v>Wed</v>
      </c>
      <c r="Q601" s="8" t="str">
        <f>TEXT(MONTH(Sales[[#This Row],[ShipDate]])*29,"mmm")</f>
        <v>Nov</v>
      </c>
      <c r="R601">
        <v>871</v>
      </c>
      <c r="S601" t="s">
        <v>3170</v>
      </c>
      <c r="T601" t="s">
        <v>28</v>
      </c>
      <c r="U601">
        <v>98105</v>
      </c>
      <c r="V601" s="1">
        <v>0</v>
      </c>
      <c r="W601">
        <v>55</v>
      </c>
      <c r="X601">
        <v>2</v>
      </c>
      <c r="Y601">
        <v>138</v>
      </c>
      <c r="AD601"/>
    </row>
    <row r="602" spans="1:30" x14ac:dyDescent="0.25">
      <c r="A602" t="s">
        <v>24</v>
      </c>
      <c r="B602" s="2">
        <v>42699</v>
      </c>
      <c r="C602" s="35">
        <f>YEAR(Sales[[#This Row],[ShipDate]])</f>
        <v>2016</v>
      </c>
      <c r="D602" t="s">
        <v>36</v>
      </c>
      <c r="E602" t="s">
        <v>31</v>
      </c>
      <c r="F602" t="s">
        <v>38</v>
      </c>
      <c r="G602" t="s">
        <v>11</v>
      </c>
      <c r="H602" t="s">
        <v>60</v>
      </c>
      <c r="I602" t="s">
        <v>63</v>
      </c>
      <c r="J602" t="s">
        <v>13</v>
      </c>
      <c r="K602" t="s">
        <v>751</v>
      </c>
      <c r="L602" t="s">
        <v>30</v>
      </c>
      <c r="N602" t="str">
        <f>IF(ISBLANK(Sales[[#This Row],[return]]),"No",Sales[[#This Row],[return]])</f>
        <v>No</v>
      </c>
      <c r="O602" s="2">
        <v>42692</v>
      </c>
      <c r="P602" s="8" t="str">
        <f>TEXT(DAY(Sales[[#This Row],[OrderDate]]),"ddd")</f>
        <v>Wed</v>
      </c>
      <c r="Q602" s="8" t="str">
        <f>TEXT(MONTH(Sales[[#This Row],[ShipDate]])*29,"mmm")</f>
        <v>Nov</v>
      </c>
      <c r="R602">
        <v>979</v>
      </c>
      <c r="S602" t="s">
        <v>1293</v>
      </c>
      <c r="T602" t="s">
        <v>28</v>
      </c>
      <c r="U602">
        <v>98105</v>
      </c>
      <c r="V602" s="1">
        <v>0</v>
      </c>
      <c r="W602">
        <v>95</v>
      </c>
      <c r="X602">
        <v>4</v>
      </c>
      <c r="Y602">
        <v>730</v>
      </c>
      <c r="AD602"/>
    </row>
    <row r="603" spans="1:30" x14ac:dyDescent="0.25">
      <c r="A603" t="s">
        <v>40</v>
      </c>
      <c r="B603" s="2">
        <v>42580</v>
      </c>
      <c r="C603" s="35">
        <f>YEAR(Sales[[#This Row],[ShipDate]])</f>
        <v>2016</v>
      </c>
      <c r="D603" t="s">
        <v>19</v>
      </c>
      <c r="E603" t="s">
        <v>18</v>
      </c>
      <c r="F603" t="s">
        <v>99</v>
      </c>
      <c r="G603" t="s">
        <v>46</v>
      </c>
      <c r="H603" t="s">
        <v>79</v>
      </c>
      <c r="I603" t="s">
        <v>32</v>
      </c>
      <c r="J603" t="s">
        <v>13</v>
      </c>
      <c r="K603" t="s">
        <v>1463</v>
      </c>
      <c r="L603" t="s">
        <v>30</v>
      </c>
      <c r="N603" t="str">
        <f>IF(ISBLANK(Sales[[#This Row],[return]]),"No",Sales[[#This Row],[return]])</f>
        <v>No</v>
      </c>
      <c r="O603" s="2">
        <v>42578</v>
      </c>
      <c r="P603" s="8" t="str">
        <f>TEXT(DAY(Sales[[#This Row],[OrderDate]]),"ddd")</f>
        <v>Fri</v>
      </c>
      <c r="Q603" s="8" t="str">
        <f>TEXT(MONTH(Sales[[#This Row],[ShipDate]])*29,"mmm")</f>
        <v>Jul</v>
      </c>
      <c r="R603">
        <v>1616</v>
      </c>
      <c r="S603" t="s">
        <v>2441</v>
      </c>
      <c r="T603" t="s">
        <v>28</v>
      </c>
      <c r="U603">
        <v>94122</v>
      </c>
      <c r="V603" s="1">
        <v>0</v>
      </c>
      <c r="W603">
        <v>38</v>
      </c>
      <c r="X603">
        <v>2</v>
      </c>
      <c r="Y603">
        <v>238</v>
      </c>
      <c r="AD603"/>
    </row>
    <row r="604" spans="1:30" x14ac:dyDescent="0.25">
      <c r="A604" t="s">
        <v>24</v>
      </c>
      <c r="B604" s="2">
        <v>42594</v>
      </c>
      <c r="C604" s="35">
        <f>YEAR(Sales[[#This Row],[ShipDate]])</f>
        <v>2016</v>
      </c>
      <c r="D604" t="s">
        <v>36</v>
      </c>
      <c r="E604" t="s">
        <v>18</v>
      </c>
      <c r="F604" t="s">
        <v>38</v>
      </c>
      <c r="G604" t="s">
        <v>11</v>
      </c>
      <c r="H604" t="s">
        <v>1453</v>
      </c>
      <c r="I604" t="s">
        <v>70</v>
      </c>
      <c r="J604" t="s">
        <v>13</v>
      </c>
      <c r="K604" t="s">
        <v>228</v>
      </c>
      <c r="L604" t="s">
        <v>68</v>
      </c>
      <c r="N604" t="str">
        <f>IF(ISBLANK(Sales[[#This Row],[return]]),"No",Sales[[#This Row],[return]])</f>
        <v>No</v>
      </c>
      <c r="O604" s="2">
        <v>42587</v>
      </c>
      <c r="P604" s="8" t="str">
        <f>TEXT(DAY(Sales[[#This Row],[OrderDate]]),"ddd")</f>
        <v>Thu</v>
      </c>
      <c r="Q604" s="8" t="str">
        <f>TEXT(MONTH(Sales[[#This Row],[ShipDate]])*29,"mmm")</f>
        <v>Aug</v>
      </c>
      <c r="R604">
        <v>1387</v>
      </c>
      <c r="S604" t="s">
        <v>1366</v>
      </c>
      <c r="T604" t="s">
        <v>66</v>
      </c>
      <c r="U604">
        <v>77590</v>
      </c>
      <c r="V604" s="1">
        <v>0.3</v>
      </c>
      <c r="W604">
        <v>42</v>
      </c>
      <c r="X604">
        <v>2</v>
      </c>
      <c r="Y604">
        <v>489</v>
      </c>
      <c r="AD604"/>
    </row>
    <row r="605" spans="1:30" x14ac:dyDescent="0.25">
      <c r="A605" t="s">
        <v>10</v>
      </c>
      <c r="B605" s="2">
        <v>42700</v>
      </c>
      <c r="C605" s="35">
        <f>YEAR(Sales[[#This Row],[ShipDate]])</f>
        <v>2016</v>
      </c>
      <c r="D605" t="s">
        <v>607</v>
      </c>
      <c r="E605" t="s">
        <v>18</v>
      </c>
      <c r="F605" t="s">
        <v>33</v>
      </c>
      <c r="G605" t="s">
        <v>25</v>
      </c>
      <c r="H605" t="s">
        <v>1867</v>
      </c>
      <c r="I605" t="s">
        <v>149</v>
      </c>
      <c r="J605" t="s">
        <v>13</v>
      </c>
      <c r="K605" t="s">
        <v>804</v>
      </c>
      <c r="L605" t="s">
        <v>92</v>
      </c>
      <c r="N605" t="str">
        <f>IF(ISBLANK(Sales[[#This Row],[return]]),"No",Sales[[#This Row],[return]])</f>
        <v>No</v>
      </c>
      <c r="O605" s="2">
        <v>42700</v>
      </c>
      <c r="P605" s="8" t="str">
        <f>TEXT(DAY(Sales[[#This Row],[OrderDate]]),"ddd")</f>
        <v>Thu</v>
      </c>
      <c r="Q605" s="8" t="str">
        <f>TEXT(MONTH(Sales[[#This Row],[ShipDate]])*29,"mmm")</f>
        <v>Nov</v>
      </c>
      <c r="R605">
        <v>243</v>
      </c>
      <c r="S605" t="s">
        <v>1641</v>
      </c>
      <c r="T605" t="s">
        <v>90</v>
      </c>
      <c r="U605">
        <v>13501</v>
      </c>
      <c r="V605" s="1">
        <v>0</v>
      </c>
      <c r="W605">
        <v>6</v>
      </c>
      <c r="X605">
        <v>4</v>
      </c>
      <c r="Y605">
        <v>12</v>
      </c>
      <c r="AD605"/>
    </row>
    <row r="606" spans="1:30" x14ac:dyDescent="0.25">
      <c r="A606" t="s">
        <v>10</v>
      </c>
      <c r="B606" s="2">
        <v>42700</v>
      </c>
      <c r="C606" s="35">
        <f>YEAR(Sales[[#This Row],[ShipDate]])</f>
        <v>2016</v>
      </c>
      <c r="D606" t="s">
        <v>607</v>
      </c>
      <c r="E606" t="s">
        <v>18</v>
      </c>
      <c r="F606" t="s">
        <v>33</v>
      </c>
      <c r="G606" t="s">
        <v>25</v>
      </c>
      <c r="H606" t="s">
        <v>1867</v>
      </c>
      <c r="I606" t="s">
        <v>149</v>
      </c>
      <c r="J606" t="s">
        <v>13</v>
      </c>
      <c r="K606" t="s">
        <v>804</v>
      </c>
      <c r="L606" t="s">
        <v>92</v>
      </c>
      <c r="N606" t="str">
        <f>IF(ISBLANK(Sales[[#This Row],[return]]),"No",Sales[[#This Row],[return]])</f>
        <v>No</v>
      </c>
      <c r="O606" s="2">
        <v>42700</v>
      </c>
      <c r="P606" s="8" t="str">
        <f>TEXT(DAY(Sales[[#This Row],[OrderDate]]),"ddd")</f>
        <v>Thu</v>
      </c>
      <c r="Q606" s="8" t="str">
        <f>TEXT(MONTH(Sales[[#This Row],[ShipDate]])*29,"mmm")</f>
        <v>Nov</v>
      </c>
      <c r="R606">
        <v>232</v>
      </c>
      <c r="S606" t="s">
        <v>3156</v>
      </c>
      <c r="T606" t="s">
        <v>90</v>
      </c>
      <c r="U606">
        <v>13501</v>
      </c>
      <c r="V606" s="1">
        <v>0</v>
      </c>
      <c r="W606">
        <v>45</v>
      </c>
      <c r="X606">
        <v>9</v>
      </c>
      <c r="Y606">
        <v>93</v>
      </c>
      <c r="AD606"/>
    </row>
    <row r="607" spans="1:30" x14ac:dyDescent="0.25">
      <c r="A607" t="s">
        <v>10</v>
      </c>
      <c r="B607" s="2">
        <v>42700</v>
      </c>
      <c r="C607" s="35">
        <f>YEAR(Sales[[#This Row],[ShipDate]])</f>
        <v>2016</v>
      </c>
      <c r="D607" t="s">
        <v>607</v>
      </c>
      <c r="E607" t="s">
        <v>18</v>
      </c>
      <c r="F607" t="s">
        <v>50</v>
      </c>
      <c r="G607" t="s">
        <v>25</v>
      </c>
      <c r="H607" t="s">
        <v>1867</v>
      </c>
      <c r="I607" t="s">
        <v>149</v>
      </c>
      <c r="J607" t="s">
        <v>13</v>
      </c>
      <c r="K607" t="s">
        <v>804</v>
      </c>
      <c r="L607" t="s">
        <v>92</v>
      </c>
      <c r="N607" t="str">
        <f>IF(ISBLANK(Sales[[#This Row],[return]]),"No",Sales[[#This Row],[return]])</f>
        <v>No</v>
      </c>
      <c r="O607" s="2">
        <v>42700</v>
      </c>
      <c r="P607" s="8" t="str">
        <f>TEXT(DAY(Sales[[#This Row],[OrderDate]]),"ddd")</f>
        <v>Thu</v>
      </c>
      <c r="Q607" s="8" t="str">
        <f>TEXT(MONTH(Sales[[#This Row],[ShipDate]])*29,"mmm")</f>
        <v>Nov</v>
      </c>
      <c r="R607">
        <v>58</v>
      </c>
      <c r="S607" t="s">
        <v>3135</v>
      </c>
      <c r="T607" t="s">
        <v>90</v>
      </c>
      <c r="U607">
        <v>13501</v>
      </c>
      <c r="V607" s="1">
        <v>0.2</v>
      </c>
      <c r="W607">
        <v>5</v>
      </c>
      <c r="X607">
        <v>3</v>
      </c>
      <c r="Y607">
        <v>13</v>
      </c>
      <c r="AD607"/>
    </row>
    <row r="608" spans="1:30" x14ac:dyDescent="0.25">
      <c r="A608" t="s">
        <v>10</v>
      </c>
      <c r="B608" s="2">
        <v>42700</v>
      </c>
      <c r="C608" s="35">
        <f>YEAR(Sales[[#This Row],[ShipDate]])</f>
        <v>2016</v>
      </c>
      <c r="D608" t="s">
        <v>607</v>
      </c>
      <c r="E608" t="s">
        <v>18</v>
      </c>
      <c r="F608" t="s">
        <v>50</v>
      </c>
      <c r="G608" t="s">
        <v>25</v>
      </c>
      <c r="H608" t="s">
        <v>1867</v>
      </c>
      <c r="I608" t="s">
        <v>149</v>
      </c>
      <c r="J608" t="s">
        <v>13</v>
      </c>
      <c r="K608" t="s">
        <v>804</v>
      </c>
      <c r="L608" t="s">
        <v>92</v>
      </c>
      <c r="N608" t="str">
        <f>IF(ISBLANK(Sales[[#This Row],[return]]),"No",Sales[[#This Row],[return]])</f>
        <v>No</v>
      </c>
      <c r="O608" s="2">
        <v>42700</v>
      </c>
      <c r="P608" s="8" t="str">
        <f>TEXT(DAY(Sales[[#This Row],[OrderDate]]),"ddd")</f>
        <v>Thu</v>
      </c>
      <c r="Q608" s="8" t="str">
        <f>TEXT(MONTH(Sales[[#This Row],[ShipDate]])*29,"mmm")</f>
        <v>Nov</v>
      </c>
      <c r="R608">
        <v>1315</v>
      </c>
      <c r="S608" t="s">
        <v>1741</v>
      </c>
      <c r="T608" t="s">
        <v>90</v>
      </c>
      <c r="U608">
        <v>13501</v>
      </c>
      <c r="V608" s="1">
        <v>0.2</v>
      </c>
      <c r="W608">
        <v>6</v>
      </c>
      <c r="X608">
        <v>4</v>
      </c>
      <c r="Y608">
        <v>17</v>
      </c>
      <c r="AD608"/>
    </row>
    <row r="609" spans="1:30" x14ac:dyDescent="0.25">
      <c r="A609" t="s">
        <v>10</v>
      </c>
      <c r="B609" s="2">
        <v>42700</v>
      </c>
      <c r="C609" s="35">
        <f>YEAR(Sales[[#This Row],[ShipDate]])</f>
        <v>2016</v>
      </c>
      <c r="D609" t="s">
        <v>607</v>
      </c>
      <c r="E609" t="s">
        <v>18</v>
      </c>
      <c r="F609" t="s">
        <v>48</v>
      </c>
      <c r="G609" t="s">
        <v>46</v>
      </c>
      <c r="H609" t="s">
        <v>1867</v>
      </c>
      <c r="I609" t="s">
        <v>149</v>
      </c>
      <c r="J609" t="s">
        <v>13</v>
      </c>
      <c r="K609" t="s">
        <v>804</v>
      </c>
      <c r="L609" t="s">
        <v>92</v>
      </c>
      <c r="N609" t="str">
        <f>IF(ISBLANK(Sales[[#This Row],[return]]),"No",Sales[[#This Row],[return]])</f>
        <v>No</v>
      </c>
      <c r="O609" s="2">
        <v>42700</v>
      </c>
      <c r="P609" s="8" t="str">
        <f>TEXT(DAY(Sales[[#This Row],[OrderDate]]),"ddd")</f>
        <v>Thu</v>
      </c>
      <c r="Q609" s="8" t="str">
        <f>TEXT(MONTH(Sales[[#This Row],[ShipDate]])*29,"mmm")</f>
        <v>Nov</v>
      </c>
      <c r="R609">
        <v>453</v>
      </c>
      <c r="S609" t="s">
        <v>1048</v>
      </c>
      <c r="T609" t="s">
        <v>90</v>
      </c>
      <c r="U609">
        <v>13501</v>
      </c>
      <c r="V609" s="1">
        <v>0</v>
      </c>
      <c r="W609">
        <v>78</v>
      </c>
      <c r="X609">
        <v>4</v>
      </c>
      <c r="Y609">
        <v>280</v>
      </c>
      <c r="AD609"/>
    </row>
    <row r="610" spans="1:30" x14ac:dyDescent="0.25">
      <c r="A610" t="s">
        <v>40</v>
      </c>
      <c r="B610" s="2">
        <v>42609</v>
      </c>
      <c r="C610" s="35">
        <f>YEAR(Sales[[#This Row],[ShipDate]])</f>
        <v>2016</v>
      </c>
      <c r="D610" t="s">
        <v>36</v>
      </c>
      <c r="E610" t="s">
        <v>18</v>
      </c>
      <c r="F610" t="s">
        <v>43</v>
      </c>
      <c r="G610" t="s">
        <v>11</v>
      </c>
      <c r="H610" t="s">
        <v>395</v>
      </c>
      <c r="I610" t="s">
        <v>233</v>
      </c>
      <c r="J610" t="s">
        <v>13</v>
      </c>
      <c r="K610" t="s">
        <v>1031</v>
      </c>
      <c r="L610" t="s">
        <v>30</v>
      </c>
      <c r="N610" t="str">
        <f>IF(ISBLANK(Sales[[#This Row],[return]]),"No",Sales[[#This Row],[return]])</f>
        <v>No</v>
      </c>
      <c r="O610" s="2">
        <v>42605</v>
      </c>
      <c r="P610" s="8" t="str">
        <f>TEXT(DAY(Sales[[#This Row],[OrderDate]]),"ddd")</f>
        <v>Mon</v>
      </c>
      <c r="Q610" s="8" t="str">
        <f>TEXT(MONTH(Sales[[#This Row],[ShipDate]])*29,"mmm")</f>
        <v>Aug</v>
      </c>
      <c r="R610">
        <v>1352</v>
      </c>
      <c r="S610" t="s">
        <v>489</v>
      </c>
      <c r="T610" t="s">
        <v>28</v>
      </c>
      <c r="U610">
        <v>80219</v>
      </c>
      <c r="V610" s="1">
        <v>0.2</v>
      </c>
      <c r="W610">
        <v>1</v>
      </c>
      <c r="X610">
        <v>3</v>
      </c>
      <c r="Y610">
        <v>4</v>
      </c>
      <c r="AD610"/>
    </row>
    <row r="611" spans="1:30" x14ac:dyDescent="0.25">
      <c r="A611" t="s">
        <v>40</v>
      </c>
      <c r="B611" s="2">
        <v>42609</v>
      </c>
      <c r="C611" s="35">
        <f>YEAR(Sales[[#This Row],[ShipDate]])</f>
        <v>2016</v>
      </c>
      <c r="D611" t="s">
        <v>36</v>
      </c>
      <c r="E611" t="s">
        <v>18</v>
      </c>
      <c r="F611" t="s">
        <v>290</v>
      </c>
      <c r="G611" t="s">
        <v>25</v>
      </c>
      <c r="H611" t="s">
        <v>395</v>
      </c>
      <c r="I611" t="s">
        <v>233</v>
      </c>
      <c r="J611" t="s">
        <v>13</v>
      </c>
      <c r="K611" t="s">
        <v>1031</v>
      </c>
      <c r="L611" t="s">
        <v>30</v>
      </c>
      <c r="N611" t="str">
        <f>IF(ISBLANK(Sales[[#This Row],[return]]),"No",Sales[[#This Row],[return]])</f>
        <v>No</v>
      </c>
      <c r="O611" s="2">
        <v>42605</v>
      </c>
      <c r="P611" s="8" t="str">
        <f>TEXT(DAY(Sales[[#This Row],[OrderDate]]),"ddd")</f>
        <v>Mon</v>
      </c>
      <c r="Q611" s="8" t="str">
        <f>TEXT(MONTH(Sales[[#This Row],[ShipDate]])*29,"mmm")</f>
        <v>Aug</v>
      </c>
      <c r="R611">
        <v>89</v>
      </c>
      <c r="S611" t="s">
        <v>1739</v>
      </c>
      <c r="T611" t="s">
        <v>28</v>
      </c>
      <c r="U611">
        <v>80219</v>
      </c>
      <c r="V611" s="1">
        <v>0.2</v>
      </c>
      <c r="W611">
        <v>1</v>
      </c>
      <c r="X611">
        <v>1</v>
      </c>
      <c r="Y611">
        <v>7</v>
      </c>
      <c r="AD611"/>
    </row>
    <row r="612" spans="1:30" x14ac:dyDescent="0.25">
      <c r="A612" t="s">
        <v>40</v>
      </c>
      <c r="B612" s="2">
        <v>42609</v>
      </c>
      <c r="C612" s="35">
        <f>YEAR(Sales[[#This Row],[ShipDate]])</f>
        <v>2016</v>
      </c>
      <c r="D612" t="s">
        <v>36</v>
      </c>
      <c r="E612" t="s">
        <v>18</v>
      </c>
      <c r="F612" t="s">
        <v>59</v>
      </c>
      <c r="G612" t="s">
        <v>25</v>
      </c>
      <c r="H612" t="s">
        <v>395</v>
      </c>
      <c r="I612" t="s">
        <v>233</v>
      </c>
      <c r="J612" t="s">
        <v>13</v>
      </c>
      <c r="K612" t="s">
        <v>1031</v>
      </c>
      <c r="L612" t="s">
        <v>30</v>
      </c>
      <c r="N612" t="str">
        <f>IF(ISBLANK(Sales[[#This Row],[return]]),"No",Sales[[#This Row],[return]])</f>
        <v>No</v>
      </c>
      <c r="O612" s="2">
        <v>42605</v>
      </c>
      <c r="P612" s="8" t="str">
        <f>TEXT(DAY(Sales[[#This Row],[OrderDate]]),"ddd")</f>
        <v>Mon</v>
      </c>
      <c r="Q612" s="8" t="str">
        <f>TEXT(MONTH(Sales[[#This Row],[ShipDate]])*29,"mmm")</f>
        <v>Aug</v>
      </c>
      <c r="R612">
        <v>1774</v>
      </c>
      <c r="S612" t="s">
        <v>2316</v>
      </c>
      <c r="T612" t="s">
        <v>28</v>
      </c>
      <c r="U612">
        <v>80219</v>
      </c>
      <c r="V612" s="1">
        <v>0.2</v>
      </c>
      <c r="W612">
        <v>5</v>
      </c>
      <c r="X612">
        <v>3</v>
      </c>
      <c r="Y612">
        <v>16</v>
      </c>
      <c r="AD612"/>
    </row>
    <row r="613" spans="1:30" x14ac:dyDescent="0.25">
      <c r="A613" t="s">
        <v>40</v>
      </c>
      <c r="B613" s="2">
        <v>42609</v>
      </c>
      <c r="C613" s="35">
        <f>YEAR(Sales[[#This Row],[ShipDate]])</f>
        <v>2016</v>
      </c>
      <c r="D613" t="s">
        <v>36</v>
      </c>
      <c r="E613" t="s">
        <v>18</v>
      </c>
      <c r="F613" t="s">
        <v>59</v>
      </c>
      <c r="G613" t="s">
        <v>25</v>
      </c>
      <c r="H613" t="s">
        <v>395</v>
      </c>
      <c r="I613" t="s">
        <v>233</v>
      </c>
      <c r="J613" t="s">
        <v>13</v>
      </c>
      <c r="K613" t="s">
        <v>1031</v>
      </c>
      <c r="L613" t="s">
        <v>30</v>
      </c>
      <c r="N613" t="str">
        <f>IF(ISBLANK(Sales[[#This Row],[return]]),"No",Sales[[#This Row],[return]])</f>
        <v>No</v>
      </c>
      <c r="O613" s="2">
        <v>42605</v>
      </c>
      <c r="P613" s="8" t="str">
        <f>TEXT(DAY(Sales[[#This Row],[OrderDate]]),"ddd")</f>
        <v>Mon</v>
      </c>
      <c r="Q613" s="8" t="str">
        <f>TEXT(MONTH(Sales[[#This Row],[ShipDate]])*29,"mmm")</f>
        <v>Aug</v>
      </c>
      <c r="R613">
        <v>1726</v>
      </c>
      <c r="S613" t="s">
        <v>2040</v>
      </c>
      <c r="T613" t="s">
        <v>28</v>
      </c>
      <c r="U613">
        <v>80219</v>
      </c>
      <c r="V613" s="1">
        <v>0.2</v>
      </c>
      <c r="W613">
        <v>11</v>
      </c>
      <c r="X613">
        <v>6</v>
      </c>
      <c r="Y613">
        <v>31</v>
      </c>
      <c r="AD613"/>
    </row>
    <row r="614" spans="1:30" x14ac:dyDescent="0.25">
      <c r="A614" t="s">
        <v>40</v>
      </c>
      <c r="B614" s="2">
        <v>42609</v>
      </c>
      <c r="C614" s="35">
        <f>YEAR(Sales[[#This Row],[ShipDate]])</f>
        <v>2016</v>
      </c>
      <c r="D614" t="s">
        <v>36</v>
      </c>
      <c r="E614" t="s">
        <v>18</v>
      </c>
      <c r="F614" t="s">
        <v>59</v>
      </c>
      <c r="G614" t="s">
        <v>25</v>
      </c>
      <c r="H614" t="s">
        <v>395</v>
      </c>
      <c r="I614" t="s">
        <v>233</v>
      </c>
      <c r="J614" t="s">
        <v>13</v>
      </c>
      <c r="K614" t="s">
        <v>1031</v>
      </c>
      <c r="L614" t="s">
        <v>30</v>
      </c>
      <c r="N614" t="str">
        <f>IF(ISBLANK(Sales[[#This Row],[return]]),"No",Sales[[#This Row],[return]])</f>
        <v>No</v>
      </c>
      <c r="O614" s="2">
        <v>42605</v>
      </c>
      <c r="P614" s="8" t="str">
        <f>TEXT(DAY(Sales[[#This Row],[OrderDate]]),"ddd")</f>
        <v>Mon</v>
      </c>
      <c r="Q614" s="8" t="str">
        <f>TEXT(MONTH(Sales[[#This Row],[ShipDate]])*29,"mmm")</f>
        <v>Aug</v>
      </c>
      <c r="R614">
        <v>1787</v>
      </c>
      <c r="S614" t="s">
        <v>2185</v>
      </c>
      <c r="T614" t="s">
        <v>28</v>
      </c>
      <c r="U614">
        <v>80219</v>
      </c>
      <c r="V614" s="1">
        <v>0.2</v>
      </c>
      <c r="W614">
        <v>70</v>
      </c>
      <c r="X614">
        <v>9</v>
      </c>
      <c r="Y614">
        <v>223</v>
      </c>
      <c r="AD614"/>
    </row>
    <row r="615" spans="1:30" x14ac:dyDescent="0.25">
      <c r="A615" t="s">
        <v>40</v>
      </c>
      <c r="B615" s="2">
        <v>42609</v>
      </c>
      <c r="C615" s="35">
        <f>YEAR(Sales[[#This Row],[ShipDate]])</f>
        <v>2016</v>
      </c>
      <c r="D615" t="s">
        <v>36</v>
      </c>
      <c r="E615" t="s">
        <v>18</v>
      </c>
      <c r="F615" t="s">
        <v>48</v>
      </c>
      <c r="G615" t="s">
        <v>46</v>
      </c>
      <c r="H615" t="s">
        <v>395</v>
      </c>
      <c r="I615" t="s">
        <v>233</v>
      </c>
      <c r="J615" t="s">
        <v>13</v>
      </c>
      <c r="K615" t="s">
        <v>1031</v>
      </c>
      <c r="L615" t="s">
        <v>30</v>
      </c>
      <c r="N615" t="str">
        <f>IF(ISBLANK(Sales[[#This Row],[return]]),"No",Sales[[#This Row],[return]])</f>
        <v>No</v>
      </c>
      <c r="O615" s="2">
        <v>42605</v>
      </c>
      <c r="P615" s="8" t="str">
        <f>TEXT(DAY(Sales[[#This Row],[OrderDate]]),"ddd")</f>
        <v>Mon</v>
      </c>
      <c r="Q615" s="8" t="str">
        <f>TEXT(MONTH(Sales[[#This Row],[ShipDate]])*29,"mmm")</f>
        <v>Aug</v>
      </c>
      <c r="R615">
        <v>444</v>
      </c>
      <c r="S615" t="s">
        <v>759</v>
      </c>
      <c r="T615" t="s">
        <v>28</v>
      </c>
      <c r="U615">
        <v>80219</v>
      </c>
      <c r="V615" s="1">
        <v>0.2</v>
      </c>
      <c r="W615">
        <v>11</v>
      </c>
      <c r="X615">
        <v>9</v>
      </c>
      <c r="Y615">
        <v>144</v>
      </c>
      <c r="AD615"/>
    </row>
    <row r="616" spans="1:30" x14ac:dyDescent="0.25">
      <c r="A616" t="s">
        <v>10</v>
      </c>
      <c r="B616" s="2">
        <v>42566</v>
      </c>
      <c r="C616" s="35">
        <f>YEAR(Sales[[#This Row],[ShipDate]])</f>
        <v>2016</v>
      </c>
      <c r="D616" t="s">
        <v>19</v>
      </c>
      <c r="E616" t="s">
        <v>18</v>
      </c>
      <c r="F616" t="s">
        <v>59</v>
      </c>
      <c r="G616" t="s">
        <v>25</v>
      </c>
      <c r="H616" t="s">
        <v>164</v>
      </c>
      <c r="I616" t="s">
        <v>120</v>
      </c>
      <c r="J616" t="s">
        <v>13</v>
      </c>
      <c r="K616" t="s">
        <v>951</v>
      </c>
      <c r="L616" t="s">
        <v>68</v>
      </c>
      <c r="N616" t="str">
        <f>IF(ISBLANK(Sales[[#This Row],[return]]),"No",Sales[[#This Row],[return]])</f>
        <v>No</v>
      </c>
      <c r="O616" s="2">
        <v>42563</v>
      </c>
      <c r="P616" s="8" t="str">
        <f>TEXT(DAY(Sales[[#This Row],[OrderDate]]),"ddd")</f>
        <v>Thu</v>
      </c>
      <c r="Q616" s="8" t="str">
        <f>TEXT(MONTH(Sales[[#This Row],[ShipDate]])*29,"mmm")</f>
        <v>Jul</v>
      </c>
      <c r="R616">
        <v>1745</v>
      </c>
      <c r="S616" t="s">
        <v>1938</v>
      </c>
      <c r="T616" t="s">
        <v>66</v>
      </c>
      <c r="U616">
        <v>60610</v>
      </c>
      <c r="V616" s="1">
        <v>0.2</v>
      </c>
      <c r="W616">
        <v>13</v>
      </c>
      <c r="X616">
        <v>9</v>
      </c>
      <c r="Y616">
        <v>36</v>
      </c>
      <c r="AD616"/>
    </row>
    <row r="617" spans="1:30" x14ac:dyDescent="0.25">
      <c r="A617" t="s">
        <v>10</v>
      </c>
      <c r="B617" s="2">
        <v>42566</v>
      </c>
      <c r="C617" s="35">
        <f>YEAR(Sales[[#This Row],[ShipDate]])</f>
        <v>2016</v>
      </c>
      <c r="D617" t="s">
        <v>19</v>
      </c>
      <c r="E617" t="s">
        <v>18</v>
      </c>
      <c r="F617" t="s">
        <v>99</v>
      </c>
      <c r="G617" t="s">
        <v>46</v>
      </c>
      <c r="H617" t="s">
        <v>164</v>
      </c>
      <c r="I617" t="s">
        <v>120</v>
      </c>
      <c r="J617" t="s">
        <v>13</v>
      </c>
      <c r="K617" t="s">
        <v>951</v>
      </c>
      <c r="L617" t="s">
        <v>68</v>
      </c>
      <c r="N617" t="str">
        <f>IF(ISBLANK(Sales[[#This Row],[return]]),"No",Sales[[#This Row],[return]])</f>
        <v>No</v>
      </c>
      <c r="O617" s="2">
        <v>42563</v>
      </c>
      <c r="P617" s="8" t="str">
        <f>TEXT(DAY(Sales[[#This Row],[OrderDate]]),"ddd")</f>
        <v>Thu</v>
      </c>
      <c r="Q617" s="8" t="str">
        <f>TEXT(MONTH(Sales[[#This Row],[ShipDate]])*29,"mmm")</f>
        <v>Jul</v>
      </c>
      <c r="R617">
        <v>1603</v>
      </c>
      <c r="S617" t="s">
        <v>947</v>
      </c>
      <c r="T617" t="s">
        <v>66</v>
      </c>
      <c r="U617">
        <v>60610</v>
      </c>
      <c r="V617" s="1">
        <v>0.2</v>
      </c>
      <c r="W617">
        <v>3</v>
      </c>
      <c r="X617">
        <v>4</v>
      </c>
      <c r="Y617">
        <v>24</v>
      </c>
      <c r="AD617"/>
    </row>
    <row r="618" spans="1:30" x14ac:dyDescent="0.25">
      <c r="A618" t="s">
        <v>24</v>
      </c>
      <c r="B618" s="2">
        <v>42646</v>
      </c>
      <c r="C618" s="35">
        <f>YEAR(Sales[[#This Row],[ShipDate]])</f>
        <v>2016</v>
      </c>
      <c r="D618" t="s">
        <v>19</v>
      </c>
      <c r="E618" t="s">
        <v>18</v>
      </c>
      <c r="F618" t="s">
        <v>43</v>
      </c>
      <c r="G618" t="s">
        <v>11</v>
      </c>
      <c r="H618" t="s">
        <v>146</v>
      </c>
      <c r="I618" t="s">
        <v>149</v>
      </c>
      <c r="J618" t="s">
        <v>13</v>
      </c>
      <c r="K618" t="s">
        <v>1348</v>
      </c>
      <c r="L618" t="s">
        <v>92</v>
      </c>
      <c r="N618" t="str">
        <f>IF(ISBLANK(Sales[[#This Row],[return]]),"No",Sales[[#This Row],[return]])</f>
        <v>No</v>
      </c>
      <c r="O618" s="2">
        <v>42642</v>
      </c>
      <c r="P618" s="8" t="str">
        <f>TEXT(DAY(Sales[[#This Row],[OrderDate]]),"ddd")</f>
        <v>Sun</v>
      </c>
      <c r="Q618" s="8" t="str">
        <f>TEXT(MONTH(Sales[[#This Row],[ShipDate]])*29,"mmm")</f>
        <v>Oct</v>
      </c>
      <c r="R618">
        <v>1447</v>
      </c>
      <c r="S618" t="s">
        <v>3143</v>
      </c>
      <c r="T618" t="s">
        <v>90</v>
      </c>
      <c r="U618">
        <v>10011</v>
      </c>
      <c r="V618" s="1">
        <v>0</v>
      </c>
      <c r="W618">
        <v>36</v>
      </c>
      <c r="X618">
        <v>4</v>
      </c>
      <c r="Y618">
        <v>117</v>
      </c>
      <c r="AD618"/>
    </row>
    <row r="619" spans="1:30" x14ac:dyDescent="0.25">
      <c r="A619" t="s">
        <v>24</v>
      </c>
      <c r="B619" s="2">
        <v>42646</v>
      </c>
      <c r="C619" s="35">
        <f>YEAR(Sales[[#This Row],[ShipDate]])</f>
        <v>2016</v>
      </c>
      <c r="D619" t="s">
        <v>19</v>
      </c>
      <c r="E619" t="s">
        <v>18</v>
      </c>
      <c r="F619" t="s">
        <v>59</v>
      </c>
      <c r="G619" t="s">
        <v>25</v>
      </c>
      <c r="H619" t="s">
        <v>146</v>
      </c>
      <c r="I619" t="s">
        <v>149</v>
      </c>
      <c r="J619" t="s">
        <v>13</v>
      </c>
      <c r="K619" t="s">
        <v>1348</v>
      </c>
      <c r="L619" t="s">
        <v>92</v>
      </c>
      <c r="N619" t="str">
        <f>IF(ISBLANK(Sales[[#This Row],[return]]),"No",Sales[[#This Row],[return]])</f>
        <v>No</v>
      </c>
      <c r="O619" s="2">
        <v>42642</v>
      </c>
      <c r="P619" s="8" t="str">
        <f>TEXT(DAY(Sales[[#This Row],[OrderDate]]),"ddd")</f>
        <v>Sun</v>
      </c>
      <c r="Q619" s="8" t="str">
        <f>TEXT(MONTH(Sales[[#This Row],[ShipDate]])*29,"mmm")</f>
        <v>Oct</v>
      </c>
      <c r="R619">
        <v>1624</v>
      </c>
      <c r="S619" t="s">
        <v>1660</v>
      </c>
      <c r="T619" t="s">
        <v>90</v>
      </c>
      <c r="U619">
        <v>10011</v>
      </c>
      <c r="V619" s="1">
        <v>0</v>
      </c>
      <c r="W619">
        <v>38</v>
      </c>
      <c r="X619">
        <v>2</v>
      </c>
      <c r="Y619">
        <v>78</v>
      </c>
      <c r="AD619"/>
    </row>
    <row r="620" spans="1:30" x14ac:dyDescent="0.25">
      <c r="A620" t="s">
        <v>24</v>
      </c>
      <c r="B620" s="2">
        <v>42646</v>
      </c>
      <c r="C620" s="35">
        <f>YEAR(Sales[[#This Row],[ShipDate]])</f>
        <v>2016</v>
      </c>
      <c r="D620" t="s">
        <v>19</v>
      </c>
      <c r="E620" t="s">
        <v>18</v>
      </c>
      <c r="F620" t="s">
        <v>33</v>
      </c>
      <c r="G620" t="s">
        <v>25</v>
      </c>
      <c r="H620" t="s">
        <v>146</v>
      </c>
      <c r="I620" t="s">
        <v>149</v>
      </c>
      <c r="J620" t="s">
        <v>13</v>
      </c>
      <c r="K620" t="s">
        <v>1348</v>
      </c>
      <c r="L620" t="s">
        <v>92</v>
      </c>
      <c r="N620" t="str">
        <f>IF(ISBLANK(Sales[[#This Row],[return]]),"No",Sales[[#This Row],[return]])</f>
        <v>No</v>
      </c>
      <c r="O620" s="2">
        <v>42642</v>
      </c>
      <c r="P620" s="8" t="str">
        <f>TEXT(DAY(Sales[[#This Row],[OrderDate]]),"ddd")</f>
        <v>Sun</v>
      </c>
      <c r="Q620" s="8" t="str">
        <f>TEXT(MONTH(Sales[[#This Row],[ShipDate]])*29,"mmm")</f>
        <v>Oct</v>
      </c>
      <c r="R620">
        <v>187</v>
      </c>
      <c r="S620" t="s">
        <v>1783</v>
      </c>
      <c r="T620" t="s">
        <v>90</v>
      </c>
      <c r="U620">
        <v>10011</v>
      </c>
      <c r="V620" s="1">
        <v>0</v>
      </c>
      <c r="W620">
        <v>9</v>
      </c>
      <c r="X620">
        <v>3</v>
      </c>
      <c r="Y620">
        <v>19</v>
      </c>
      <c r="AD620"/>
    </row>
    <row r="621" spans="1:30" x14ac:dyDescent="0.25">
      <c r="A621" t="s">
        <v>24</v>
      </c>
      <c r="B621" s="2">
        <v>42646</v>
      </c>
      <c r="C621" s="35">
        <f>YEAR(Sales[[#This Row],[ShipDate]])</f>
        <v>2016</v>
      </c>
      <c r="D621" t="s">
        <v>19</v>
      </c>
      <c r="E621" t="s">
        <v>18</v>
      </c>
      <c r="F621" t="s">
        <v>39</v>
      </c>
      <c r="G621" t="s">
        <v>25</v>
      </c>
      <c r="H621" t="s">
        <v>146</v>
      </c>
      <c r="I621" t="s">
        <v>149</v>
      </c>
      <c r="J621" t="s">
        <v>13</v>
      </c>
      <c r="K621" t="s">
        <v>1348</v>
      </c>
      <c r="L621" t="s">
        <v>92</v>
      </c>
      <c r="N621" t="str">
        <f>IF(ISBLANK(Sales[[#This Row],[return]]),"No",Sales[[#This Row],[return]])</f>
        <v>No</v>
      </c>
      <c r="O621" s="2">
        <v>42642</v>
      </c>
      <c r="P621" s="8" t="str">
        <f>TEXT(DAY(Sales[[#This Row],[OrderDate]]),"ddd")</f>
        <v>Sun</v>
      </c>
      <c r="Q621" s="8" t="str">
        <f>TEXT(MONTH(Sales[[#This Row],[ShipDate]])*29,"mmm")</f>
        <v>Oct</v>
      </c>
      <c r="R621">
        <v>533</v>
      </c>
      <c r="S621" t="s">
        <v>1950</v>
      </c>
      <c r="T621" t="s">
        <v>90</v>
      </c>
      <c r="U621">
        <v>10011</v>
      </c>
      <c r="V621" s="1">
        <v>0</v>
      </c>
      <c r="W621">
        <v>363</v>
      </c>
      <c r="X621">
        <v>9</v>
      </c>
      <c r="Y621">
        <v>1396</v>
      </c>
      <c r="AD621"/>
    </row>
    <row r="622" spans="1:30" x14ac:dyDescent="0.25">
      <c r="A622" t="s">
        <v>40</v>
      </c>
      <c r="B622" s="2">
        <v>42646</v>
      </c>
      <c r="C622" s="35">
        <f>YEAR(Sales[[#This Row],[ShipDate]])</f>
        <v>2016</v>
      </c>
      <c r="D622" t="s">
        <v>36</v>
      </c>
      <c r="E622" t="s">
        <v>31</v>
      </c>
      <c r="F622" t="s">
        <v>59</v>
      </c>
      <c r="G622" t="s">
        <v>25</v>
      </c>
      <c r="H622" t="s">
        <v>783</v>
      </c>
      <c r="I622" t="s">
        <v>58</v>
      </c>
      <c r="J622" t="s">
        <v>13</v>
      </c>
      <c r="K622" t="s">
        <v>2629</v>
      </c>
      <c r="L622" t="s">
        <v>17</v>
      </c>
      <c r="N622" t="str">
        <f>IF(ISBLANK(Sales[[#This Row],[return]]),"No",Sales[[#This Row],[return]])</f>
        <v>No</v>
      </c>
      <c r="O622" s="2">
        <v>42641</v>
      </c>
      <c r="P622" s="8" t="str">
        <f>TEXT(DAY(Sales[[#This Row],[OrderDate]]),"ddd")</f>
        <v>Sat</v>
      </c>
      <c r="Q622" s="8" t="str">
        <f>TEXT(MONTH(Sales[[#This Row],[ShipDate]])*29,"mmm")</f>
        <v>Oct</v>
      </c>
      <c r="R622">
        <v>1746</v>
      </c>
      <c r="S622" t="s">
        <v>284</v>
      </c>
      <c r="T622" t="s">
        <v>15</v>
      </c>
      <c r="U622">
        <v>28314</v>
      </c>
      <c r="V622" s="1">
        <v>0.2</v>
      </c>
      <c r="W622">
        <v>4</v>
      </c>
      <c r="X622">
        <v>2</v>
      </c>
      <c r="Y622">
        <v>11</v>
      </c>
      <c r="AD622"/>
    </row>
    <row r="623" spans="1:30" x14ac:dyDescent="0.25">
      <c r="A623" t="s">
        <v>40</v>
      </c>
      <c r="B623" s="2">
        <v>42646</v>
      </c>
      <c r="C623" s="35">
        <f>YEAR(Sales[[#This Row],[ShipDate]])</f>
        <v>2016</v>
      </c>
      <c r="D623" t="s">
        <v>36</v>
      </c>
      <c r="E623" t="s">
        <v>31</v>
      </c>
      <c r="F623" t="s">
        <v>59</v>
      </c>
      <c r="G623" t="s">
        <v>25</v>
      </c>
      <c r="H623" t="s">
        <v>783</v>
      </c>
      <c r="I623" t="s">
        <v>58</v>
      </c>
      <c r="J623" t="s">
        <v>13</v>
      </c>
      <c r="K623" t="s">
        <v>2629</v>
      </c>
      <c r="L623" t="s">
        <v>17</v>
      </c>
      <c r="N623" t="str">
        <f>IF(ISBLANK(Sales[[#This Row],[return]]),"No",Sales[[#This Row],[return]])</f>
        <v>No</v>
      </c>
      <c r="O623" s="2">
        <v>42641</v>
      </c>
      <c r="P623" s="8" t="str">
        <f>TEXT(DAY(Sales[[#This Row],[OrderDate]]),"ddd")</f>
        <v>Sat</v>
      </c>
      <c r="Q623" s="8" t="str">
        <f>TEXT(MONTH(Sales[[#This Row],[ShipDate]])*29,"mmm")</f>
        <v>Oct</v>
      </c>
      <c r="R623">
        <v>1627</v>
      </c>
      <c r="S623" t="s">
        <v>2067</v>
      </c>
      <c r="T623" t="s">
        <v>15</v>
      </c>
      <c r="U623">
        <v>28314</v>
      </c>
      <c r="V623" s="1">
        <v>0.2</v>
      </c>
      <c r="W623">
        <v>31</v>
      </c>
      <c r="X623">
        <v>8</v>
      </c>
      <c r="Y623">
        <v>96</v>
      </c>
      <c r="AD623"/>
    </row>
    <row r="624" spans="1:30" x14ac:dyDescent="0.25">
      <c r="A624" t="s">
        <v>24</v>
      </c>
      <c r="B624" s="2">
        <v>42513</v>
      </c>
      <c r="C624" s="35">
        <f>YEAR(Sales[[#This Row],[ShipDate]])</f>
        <v>2016</v>
      </c>
      <c r="D624" t="s">
        <v>36</v>
      </c>
      <c r="E624" t="s">
        <v>31</v>
      </c>
      <c r="F624" t="s">
        <v>23</v>
      </c>
      <c r="G624" t="s">
        <v>11</v>
      </c>
      <c r="H624" t="s">
        <v>26</v>
      </c>
      <c r="I624" t="s">
        <v>32</v>
      </c>
      <c r="J624" t="s">
        <v>13</v>
      </c>
      <c r="K624" t="s">
        <v>2666</v>
      </c>
      <c r="L624" t="s">
        <v>30</v>
      </c>
      <c r="N624" t="str">
        <f>IF(ISBLANK(Sales[[#This Row],[return]]),"No",Sales[[#This Row],[return]])</f>
        <v>No</v>
      </c>
      <c r="O624" s="2">
        <v>42506</v>
      </c>
      <c r="P624" s="8" t="str">
        <f>TEXT(DAY(Sales[[#This Row],[OrderDate]]),"ddd")</f>
        <v>Mon</v>
      </c>
      <c r="Q624" s="8" t="str">
        <f>TEXT(MONTH(Sales[[#This Row],[ShipDate]])*29,"mmm")</f>
        <v>May</v>
      </c>
      <c r="R624">
        <v>908</v>
      </c>
      <c r="S624" t="s">
        <v>1521</v>
      </c>
      <c r="T624" t="s">
        <v>28</v>
      </c>
      <c r="U624">
        <v>90036</v>
      </c>
      <c r="V624" s="1">
        <v>0.2</v>
      </c>
      <c r="W624">
        <v>17</v>
      </c>
      <c r="X624">
        <v>5</v>
      </c>
      <c r="Y624">
        <v>233</v>
      </c>
      <c r="AD624"/>
    </row>
    <row r="625" spans="1:30" x14ac:dyDescent="0.25">
      <c r="A625" t="s">
        <v>10</v>
      </c>
      <c r="B625" s="2">
        <v>42616</v>
      </c>
      <c r="C625" s="35">
        <f>YEAR(Sales[[#This Row],[ShipDate]])</f>
        <v>2016</v>
      </c>
      <c r="D625" t="s">
        <v>607</v>
      </c>
      <c r="E625" t="s">
        <v>18</v>
      </c>
      <c r="F625" t="s">
        <v>33</v>
      </c>
      <c r="G625" t="s">
        <v>25</v>
      </c>
      <c r="H625" t="s">
        <v>146</v>
      </c>
      <c r="I625" t="s">
        <v>149</v>
      </c>
      <c r="J625" t="s">
        <v>13</v>
      </c>
      <c r="K625" t="s">
        <v>1597</v>
      </c>
      <c r="L625" t="s">
        <v>92</v>
      </c>
      <c r="N625" t="str">
        <f>IF(ISBLANK(Sales[[#This Row],[return]]),"No",Sales[[#This Row],[return]])</f>
        <v>No</v>
      </c>
      <c r="O625" s="2">
        <v>42616</v>
      </c>
      <c r="P625" s="8" t="str">
        <f>TEXT(DAY(Sales[[#This Row],[OrderDate]]),"ddd")</f>
        <v>Tue</v>
      </c>
      <c r="Q625" s="8" t="str">
        <f>TEXT(MONTH(Sales[[#This Row],[ShipDate]])*29,"mmm")</f>
        <v>Sep</v>
      </c>
      <c r="R625">
        <v>225</v>
      </c>
      <c r="S625" t="s">
        <v>1870</v>
      </c>
      <c r="T625" t="s">
        <v>90</v>
      </c>
      <c r="U625">
        <v>10009</v>
      </c>
      <c r="V625" s="1">
        <v>0</v>
      </c>
      <c r="W625">
        <v>7</v>
      </c>
      <c r="X625">
        <v>5</v>
      </c>
      <c r="Y625">
        <v>14</v>
      </c>
      <c r="AD625"/>
    </row>
    <row r="626" spans="1:30" x14ac:dyDescent="0.25">
      <c r="A626" t="s">
        <v>10</v>
      </c>
      <c r="B626" s="2">
        <v>42635</v>
      </c>
      <c r="C626" s="35">
        <f>YEAR(Sales[[#This Row],[ShipDate]])</f>
        <v>2016</v>
      </c>
      <c r="D626" t="s">
        <v>113</v>
      </c>
      <c r="E626" t="s">
        <v>31</v>
      </c>
      <c r="F626" t="s">
        <v>59</v>
      </c>
      <c r="G626" t="s">
        <v>25</v>
      </c>
      <c r="H626" t="s">
        <v>1094</v>
      </c>
      <c r="I626" t="s">
        <v>87</v>
      </c>
      <c r="J626" t="s">
        <v>13</v>
      </c>
      <c r="K626" t="s">
        <v>2716</v>
      </c>
      <c r="L626" t="s">
        <v>68</v>
      </c>
      <c r="N626" t="str">
        <f>IF(ISBLANK(Sales[[#This Row],[return]]),"No",Sales[[#This Row],[return]])</f>
        <v>No</v>
      </c>
      <c r="O626" s="2">
        <v>42634</v>
      </c>
      <c r="P626" s="8" t="str">
        <f>TEXT(DAY(Sales[[#This Row],[OrderDate]]),"ddd")</f>
        <v>Sat</v>
      </c>
      <c r="Q626" s="8" t="str">
        <f>TEXT(MONTH(Sales[[#This Row],[ShipDate]])*29,"mmm")</f>
        <v>Sep</v>
      </c>
      <c r="R626">
        <v>1829</v>
      </c>
      <c r="S626" t="s">
        <v>1846</v>
      </c>
      <c r="T626" t="s">
        <v>66</v>
      </c>
      <c r="U626">
        <v>68104</v>
      </c>
      <c r="V626" s="1">
        <v>0</v>
      </c>
      <c r="W626">
        <v>3</v>
      </c>
      <c r="X626">
        <v>1</v>
      </c>
      <c r="Y626">
        <v>6</v>
      </c>
      <c r="AD626"/>
    </row>
    <row r="627" spans="1:30" x14ac:dyDescent="0.25">
      <c r="A627" t="s">
        <v>10</v>
      </c>
      <c r="B627" s="2">
        <v>42635</v>
      </c>
      <c r="C627" s="35">
        <f>YEAR(Sales[[#This Row],[ShipDate]])</f>
        <v>2016</v>
      </c>
      <c r="D627" t="s">
        <v>113</v>
      </c>
      <c r="E627" t="s">
        <v>31</v>
      </c>
      <c r="F627" t="s">
        <v>52</v>
      </c>
      <c r="G627" t="s">
        <v>25</v>
      </c>
      <c r="H627" t="s">
        <v>1094</v>
      </c>
      <c r="I627" t="s">
        <v>87</v>
      </c>
      <c r="J627" t="s">
        <v>13</v>
      </c>
      <c r="K627" t="s">
        <v>2716</v>
      </c>
      <c r="L627" t="s">
        <v>68</v>
      </c>
      <c r="N627" t="str">
        <f>IF(ISBLANK(Sales[[#This Row],[return]]),"No",Sales[[#This Row],[return]])</f>
        <v>No</v>
      </c>
      <c r="O627" s="2">
        <v>42634</v>
      </c>
      <c r="P627" s="8" t="str">
        <f>TEXT(DAY(Sales[[#This Row],[OrderDate]]),"ddd")</f>
        <v>Sat</v>
      </c>
      <c r="Q627" s="8" t="str">
        <f>TEXT(MONTH(Sales[[#This Row],[ShipDate]])*29,"mmm")</f>
        <v>Sep</v>
      </c>
      <c r="R627">
        <v>638</v>
      </c>
      <c r="S627" t="s">
        <v>223</v>
      </c>
      <c r="T627" t="s">
        <v>66</v>
      </c>
      <c r="U627">
        <v>68104</v>
      </c>
      <c r="V627" s="1">
        <v>0</v>
      </c>
      <c r="W627">
        <v>8</v>
      </c>
      <c r="X627">
        <v>2</v>
      </c>
      <c r="Y627">
        <v>26</v>
      </c>
      <c r="AD627"/>
    </row>
    <row r="628" spans="1:30" x14ac:dyDescent="0.25">
      <c r="A628" t="s">
        <v>10</v>
      </c>
      <c r="B628" s="2">
        <v>42635</v>
      </c>
      <c r="C628" s="35">
        <f>YEAR(Sales[[#This Row],[ShipDate]])</f>
        <v>2016</v>
      </c>
      <c r="D628" t="s">
        <v>113</v>
      </c>
      <c r="E628" t="s">
        <v>31</v>
      </c>
      <c r="F628" t="s">
        <v>52</v>
      </c>
      <c r="G628" t="s">
        <v>25</v>
      </c>
      <c r="H628" t="s">
        <v>1094</v>
      </c>
      <c r="I628" t="s">
        <v>87</v>
      </c>
      <c r="J628" t="s">
        <v>13</v>
      </c>
      <c r="K628" t="s">
        <v>2716</v>
      </c>
      <c r="L628" t="s">
        <v>68</v>
      </c>
      <c r="N628" t="str">
        <f>IF(ISBLANK(Sales[[#This Row],[return]]),"No",Sales[[#This Row],[return]])</f>
        <v>No</v>
      </c>
      <c r="O628" s="2">
        <v>42634</v>
      </c>
      <c r="P628" s="8" t="str">
        <f>TEXT(DAY(Sales[[#This Row],[OrderDate]]),"ddd")</f>
        <v>Sat</v>
      </c>
      <c r="Q628" s="8" t="str">
        <f>TEXT(MONTH(Sales[[#This Row],[ShipDate]])*29,"mmm")</f>
        <v>Sep</v>
      </c>
      <c r="R628">
        <v>39</v>
      </c>
      <c r="S628" t="s">
        <v>1911</v>
      </c>
      <c r="T628" t="s">
        <v>66</v>
      </c>
      <c r="U628">
        <v>68104</v>
      </c>
      <c r="V628" s="1">
        <v>0</v>
      </c>
      <c r="W628">
        <v>11</v>
      </c>
      <c r="X628">
        <v>3</v>
      </c>
      <c r="Y628">
        <v>36</v>
      </c>
      <c r="AD628"/>
    </row>
    <row r="629" spans="1:30" x14ac:dyDescent="0.25">
      <c r="A629" t="s">
        <v>24</v>
      </c>
      <c r="B629" s="2">
        <v>42711</v>
      </c>
      <c r="C629" s="35">
        <f>YEAR(Sales[[#This Row],[ShipDate]])</f>
        <v>2016</v>
      </c>
      <c r="D629" t="s">
        <v>113</v>
      </c>
      <c r="E629" t="s">
        <v>31</v>
      </c>
      <c r="F629" t="s">
        <v>39</v>
      </c>
      <c r="G629" t="s">
        <v>25</v>
      </c>
      <c r="H629" t="s">
        <v>88</v>
      </c>
      <c r="I629" t="s">
        <v>93</v>
      </c>
      <c r="J629" t="s">
        <v>13</v>
      </c>
      <c r="K629" t="s">
        <v>921</v>
      </c>
      <c r="L629" t="s">
        <v>92</v>
      </c>
      <c r="N629" t="str">
        <f>IF(ISBLANK(Sales[[#This Row],[return]]),"No",Sales[[#This Row],[return]])</f>
        <v>No</v>
      </c>
      <c r="O629" s="2">
        <v>42709</v>
      </c>
      <c r="P629" s="8" t="str">
        <f>TEXT(DAY(Sales[[#This Row],[OrderDate]]),"ddd")</f>
        <v>Thu</v>
      </c>
      <c r="Q629" s="8" t="str">
        <f>TEXT(MONTH(Sales[[#This Row],[ShipDate]])*29,"mmm")</f>
        <v>Dec</v>
      </c>
      <c r="R629">
        <v>634</v>
      </c>
      <c r="S629" t="s">
        <v>725</v>
      </c>
      <c r="T629" t="s">
        <v>90</v>
      </c>
      <c r="U629">
        <v>19134</v>
      </c>
      <c r="V629" s="1">
        <v>0.2</v>
      </c>
      <c r="W629">
        <v>-30</v>
      </c>
      <c r="X629">
        <v>4</v>
      </c>
      <c r="Y629">
        <v>173</v>
      </c>
      <c r="AD629"/>
    </row>
    <row r="630" spans="1:30" x14ac:dyDescent="0.25">
      <c r="A630" t="s">
        <v>24</v>
      </c>
      <c r="B630" s="2">
        <v>42711</v>
      </c>
      <c r="C630" s="35">
        <f>YEAR(Sales[[#This Row],[ShipDate]])</f>
        <v>2016</v>
      </c>
      <c r="D630" t="s">
        <v>113</v>
      </c>
      <c r="E630" t="s">
        <v>31</v>
      </c>
      <c r="F630" t="s">
        <v>104</v>
      </c>
      <c r="G630" t="s">
        <v>25</v>
      </c>
      <c r="H630" t="s">
        <v>88</v>
      </c>
      <c r="I630" t="s">
        <v>93</v>
      </c>
      <c r="J630" t="s">
        <v>13</v>
      </c>
      <c r="K630" t="s">
        <v>921</v>
      </c>
      <c r="L630" t="s">
        <v>92</v>
      </c>
      <c r="N630" t="str">
        <f>IF(ISBLANK(Sales[[#This Row],[return]]),"No",Sales[[#This Row],[return]])</f>
        <v>No</v>
      </c>
      <c r="O630" s="2">
        <v>42709</v>
      </c>
      <c r="P630" s="8" t="str">
        <f>TEXT(DAY(Sales[[#This Row],[OrderDate]]),"ddd")</f>
        <v>Thu</v>
      </c>
      <c r="Q630" s="8" t="str">
        <f>TEXT(MONTH(Sales[[#This Row],[ShipDate]])*29,"mmm")</f>
        <v>Dec</v>
      </c>
      <c r="R630">
        <v>396</v>
      </c>
      <c r="S630" t="s">
        <v>2122</v>
      </c>
      <c r="T630" t="s">
        <v>90</v>
      </c>
      <c r="U630">
        <v>19134</v>
      </c>
      <c r="V630" s="1">
        <v>0.2</v>
      </c>
      <c r="W630">
        <v>118</v>
      </c>
      <c r="X630">
        <v>7</v>
      </c>
      <c r="Y630">
        <v>348</v>
      </c>
      <c r="AD630"/>
    </row>
    <row r="631" spans="1:30" x14ac:dyDescent="0.25">
      <c r="A631" t="s">
        <v>40</v>
      </c>
      <c r="B631" s="2">
        <v>42690</v>
      </c>
      <c r="C631" s="35">
        <f>YEAR(Sales[[#This Row],[ShipDate]])</f>
        <v>2016</v>
      </c>
      <c r="D631" t="s">
        <v>19</v>
      </c>
      <c r="E631" t="s">
        <v>18</v>
      </c>
      <c r="F631" t="s">
        <v>50</v>
      </c>
      <c r="G631" t="s">
        <v>25</v>
      </c>
      <c r="H631" t="s">
        <v>368</v>
      </c>
      <c r="I631" t="s">
        <v>371</v>
      </c>
      <c r="J631" t="s">
        <v>13</v>
      </c>
      <c r="K631" t="s">
        <v>1437</v>
      </c>
      <c r="L631" t="s">
        <v>92</v>
      </c>
      <c r="N631" t="str">
        <f>IF(ISBLANK(Sales[[#This Row],[return]]),"No",Sales[[#This Row],[return]])</f>
        <v>No</v>
      </c>
      <c r="O631" s="2">
        <v>42688</v>
      </c>
      <c r="P631" s="8" t="str">
        <f>TEXT(DAY(Sales[[#This Row],[OrderDate]]),"ddd")</f>
        <v>Sat</v>
      </c>
      <c r="Q631" s="8" t="str">
        <f>TEXT(MONTH(Sales[[#This Row],[ShipDate]])*29,"mmm")</f>
        <v>Nov</v>
      </c>
      <c r="R631">
        <v>35</v>
      </c>
      <c r="S631" t="s">
        <v>467</v>
      </c>
      <c r="T631" t="s">
        <v>90</v>
      </c>
      <c r="U631">
        <v>6824</v>
      </c>
      <c r="V631" s="1">
        <v>0</v>
      </c>
      <c r="W631">
        <v>21</v>
      </c>
      <c r="X631">
        <v>10</v>
      </c>
      <c r="Y631">
        <v>44</v>
      </c>
      <c r="AD631"/>
    </row>
    <row r="632" spans="1:30" x14ac:dyDescent="0.25">
      <c r="A632" t="s">
        <v>40</v>
      </c>
      <c r="B632" s="2">
        <v>42690</v>
      </c>
      <c r="C632" s="35">
        <f>YEAR(Sales[[#This Row],[ShipDate]])</f>
        <v>2016</v>
      </c>
      <c r="D632" t="s">
        <v>19</v>
      </c>
      <c r="E632" t="s">
        <v>18</v>
      </c>
      <c r="F632" t="s">
        <v>48</v>
      </c>
      <c r="G632" t="s">
        <v>46</v>
      </c>
      <c r="H632" t="s">
        <v>368</v>
      </c>
      <c r="I632" t="s">
        <v>371</v>
      </c>
      <c r="J632" t="s">
        <v>13</v>
      </c>
      <c r="K632" t="s">
        <v>1437</v>
      </c>
      <c r="L632" t="s">
        <v>92</v>
      </c>
      <c r="N632" t="str">
        <f>IF(ISBLANK(Sales[[#This Row],[return]]),"No",Sales[[#This Row],[return]])</f>
        <v>No</v>
      </c>
      <c r="O632" s="2">
        <v>42688</v>
      </c>
      <c r="P632" s="8" t="str">
        <f>TEXT(DAY(Sales[[#This Row],[OrderDate]]),"ddd")</f>
        <v>Sat</v>
      </c>
      <c r="Q632" s="8" t="str">
        <f>TEXT(MONTH(Sales[[#This Row],[ShipDate]])*29,"mmm")</f>
        <v>Nov</v>
      </c>
      <c r="R632">
        <v>1296</v>
      </c>
      <c r="S632" t="s">
        <v>2440</v>
      </c>
      <c r="T632" t="s">
        <v>90</v>
      </c>
      <c r="U632">
        <v>6824</v>
      </c>
      <c r="V632" s="1">
        <v>0</v>
      </c>
      <c r="W632">
        <v>233</v>
      </c>
      <c r="X632">
        <v>7</v>
      </c>
      <c r="Y632">
        <v>833</v>
      </c>
      <c r="AD632"/>
    </row>
    <row r="633" spans="1:30" x14ac:dyDescent="0.25">
      <c r="A633" t="s">
        <v>40</v>
      </c>
      <c r="B633" s="2">
        <v>42590</v>
      </c>
      <c r="C633" s="35">
        <f>YEAR(Sales[[#This Row],[ShipDate]])</f>
        <v>2016</v>
      </c>
      <c r="D633" t="s">
        <v>36</v>
      </c>
      <c r="E633" t="s">
        <v>18</v>
      </c>
      <c r="F633" t="s">
        <v>59</v>
      </c>
      <c r="G633" t="s">
        <v>25</v>
      </c>
      <c r="H633" t="s">
        <v>146</v>
      </c>
      <c r="I633" t="s">
        <v>149</v>
      </c>
      <c r="J633" t="s">
        <v>13</v>
      </c>
      <c r="K633" t="s">
        <v>1401</v>
      </c>
      <c r="L633" t="s">
        <v>92</v>
      </c>
      <c r="N633" t="str">
        <f>IF(ISBLANK(Sales[[#This Row],[return]]),"No",Sales[[#This Row],[return]])</f>
        <v>No</v>
      </c>
      <c r="O633" s="2">
        <v>42585</v>
      </c>
      <c r="P633" s="8" t="str">
        <f>TEXT(DAY(Sales[[#This Row],[OrderDate]]),"ddd")</f>
        <v>Tue</v>
      </c>
      <c r="Q633" s="8" t="str">
        <f>TEXT(MONTH(Sales[[#This Row],[ShipDate]])*29,"mmm")</f>
        <v>Aug</v>
      </c>
      <c r="R633">
        <v>1674</v>
      </c>
      <c r="S633" t="s">
        <v>1649</v>
      </c>
      <c r="T633" t="s">
        <v>90</v>
      </c>
      <c r="U633">
        <v>10035</v>
      </c>
      <c r="V633" s="1">
        <v>0</v>
      </c>
      <c r="W633">
        <v>19</v>
      </c>
      <c r="X633">
        <v>2</v>
      </c>
      <c r="Y633">
        <v>40</v>
      </c>
      <c r="AD633"/>
    </row>
    <row r="634" spans="1:30" x14ac:dyDescent="0.25">
      <c r="A634" t="s">
        <v>40</v>
      </c>
      <c r="B634" s="2">
        <v>42590</v>
      </c>
      <c r="C634" s="35">
        <f>YEAR(Sales[[#This Row],[ShipDate]])</f>
        <v>2016</v>
      </c>
      <c r="D634" t="s">
        <v>36</v>
      </c>
      <c r="E634" t="s">
        <v>18</v>
      </c>
      <c r="F634" t="s">
        <v>39</v>
      </c>
      <c r="G634" t="s">
        <v>25</v>
      </c>
      <c r="H634" t="s">
        <v>146</v>
      </c>
      <c r="I634" t="s">
        <v>149</v>
      </c>
      <c r="J634" t="s">
        <v>13</v>
      </c>
      <c r="K634" t="s">
        <v>1401</v>
      </c>
      <c r="L634" t="s">
        <v>92</v>
      </c>
      <c r="N634" t="str">
        <f>IF(ISBLANK(Sales[[#This Row],[return]]),"No",Sales[[#This Row],[return]])</f>
        <v>No</v>
      </c>
      <c r="O634" s="2">
        <v>42585</v>
      </c>
      <c r="P634" s="8" t="str">
        <f>TEXT(DAY(Sales[[#This Row],[OrderDate]]),"ddd")</f>
        <v>Tue</v>
      </c>
      <c r="Q634" s="8" t="str">
        <f>TEXT(MONTH(Sales[[#This Row],[ShipDate]])*29,"mmm")</f>
        <v>Aug</v>
      </c>
      <c r="R634">
        <v>1503</v>
      </c>
      <c r="S634" t="s">
        <v>2142</v>
      </c>
      <c r="T634" t="s">
        <v>90</v>
      </c>
      <c r="U634">
        <v>10035</v>
      </c>
      <c r="V634" s="1">
        <v>0</v>
      </c>
      <c r="W634">
        <v>6</v>
      </c>
      <c r="X634">
        <v>2</v>
      </c>
      <c r="Y634">
        <v>21</v>
      </c>
      <c r="AD634"/>
    </row>
    <row r="635" spans="1:30" x14ac:dyDescent="0.25">
      <c r="A635" t="s">
        <v>40</v>
      </c>
      <c r="B635" s="2">
        <v>42590</v>
      </c>
      <c r="C635" s="35">
        <f>YEAR(Sales[[#This Row],[ShipDate]])</f>
        <v>2016</v>
      </c>
      <c r="D635" t="s">
        <v>36</v>
      </c>
      <c r="E635" t="s">
        <v>18</v>
      </c>
      <c r="F635" t="s">
        <v>290</v>
      </c>
      <c r="G635" t="s">
        <v>25</v>
      </c>
      <c r="H635" t="s">
        <v>146</v>
      </c>
      <c r="I635" t="s">
        <v>149</v>
      </c>
      <c r="J635" t="s">
        <v>13</v>
      </c>
      <c r="K635" t="s">
        <v>1401</v>
      </c>
      <c r="L635" t="s">
        <v>92</v>
      </c>
      <c r="N635" t="str">
        <f>IF(ISBLANK(Sales[[#This Row],[return]]),"No",Sales[[#This Row],[return]])</f>
        <v>No</v>
      </c>
      <c r="O635" s="2">
        <v>42585</v>
      </c>
      <c r="P635" s="8" t="str">
        <f>TEXT(DAY(Sales[[#This Row],[OrderDate]]),"ddd")</f>
        <v>Tue</v>
      </c>
      <c r="Q635" s="8" t="str">
        <f>TEXT(MONTH(Sales[[#This Row],[ShipDate]])*29,"mmm")</f>
        <v>Aug</v>
      </c>
      <c r="R635">
        <v>73</v>
      </c>
      <c r="S635" t="s">
        <v>1808</v>
      </c>
      <c r="T635" t="s">
        <v>90</v>
      </c>
      <c r="U635">
        <v>10035</v>
      </c>
      <c r="V635" s="1">
        <v>0</v>
      </c>
      <c r="W635">
        <v>27</v>
      </c>
      <c r="X635">
        <v>10</v>
      </c>
      <c r="Y635">
        <v>102</v>
      </c>
      <c r="AD635"/>
    </row>
    <row r="636" spans="1:30" x14ac:dyDescent="0.25">
      <c r="A636" t="s">
        <v>24</v>
      </c>
      <c r="B636" s="2">
        <v>42699</v>
      </c>
      <c r="C636" s="35">
        <f>YEAR(Sales[[#This Row],[ShipDate]])</f>
        <v>2016</v>
      </c>
      <c r="D636" t="s">
        <v>113</v>
      </c>
      <c r="E636" t="s">
        <v>31</v>
      </c>
      <c r="F636" t="s">
        <v>59</v>
      </c>
      <c r="G636" t="s">
        <v>25</v>
      </c>
      <c r="H636" t="s">
        <v>797</v>
      </c>
      <c r="I636" t="s">
        <v>598</v>
      </c>
      <c r="J636" t="s">
        <v>13</v>
      </c>
      <c r="K636" t="s">
        <v>2725</v>
      </c>
      <c r="L636" t="s">
        <v>17</v>
      </c>
      <c r="N636" t="str">
        <f>IF(ISBLANK(Sales[[#This Row],[return]]),"No",Sales[[#This Row],[return]])</f>
        <v>No</v>
      </c>
      <c r="O636" s="2">
        <v>42696</v>
      </c>
      <c r="P636" s="8" t="str">
        <f>TEXT(DAY(Sales[[#This Row],[OrderDate]]),"ddd")</f>
        <v>Sun</v>
      </c>
      <c r="Q636" s="8" t="str">
        <f>TEXT(MONTH(Sales[[#This Row],[ShipDate]])*29,"mmm")</f>
        <v>Nov</v>
      </c>
      <c r="R636">
        <v>788</v>
      </c>
      <c r="S636" t="s">
        <v>2773</v>
      </c>
      <c r="T636" t="s">
        <v>15</v>
      </c>
      <c r="U636">
        <v>30318</v>
      </c>
      <c r="V636" s="1">
        <v>0</v>
      </c>
      <c r="W636">
        <v>5</v>
      </c>
      <c r="X636">
        <v>2</v>
      </c>
      <c r="Y636">
        <v>10</v>
      </c>
      <c r="AD636"/>
    </row>
    <row r="637" spans="1:30" x14ac:dyDescent="0.25">
      <c r="A637" t="s">
        <v>10</v>
      </c>
      <c r="B637" s="2">
        <v>42629</v>
      </c>
      <c r="C637" s="35">
        <f>YEAR(Sales[[#This Row],[ShipDate]])</f>
        <v>2016</v>
      </c>
      <c r="D637" t="s">
        <v>36</v>
      </c>
      <c r="E637" t="s">
        <v>18</v>
      </c>
      <c r="F637" t="s">
        <v>23</v>
      </c>
      <c r="G637" t="s">
        <v>11</v>
      </c>
      <c r="H637" t="s">
        <v>1616</v>
      </c>
      <c r="I637" t="s">
        <v>216</v>
      </c>
      <c r="J637" t="s">
        <v>13</v>
      </c>
      <c r="K637" t="s">
        <v>246</v>
      </c>
      <c r="L637" t="s">
        <v>30</v>
      </c>
      <c r="N637" t="str">
        <f>IF(ISBLANK(Sales[[#This Row],[return]]),"No",Sales[[#This Row],[return]])</f>
        <v>No</v>
      </c>
      <c r="O637" s="2">
        <v>42623</v>
      </c>
      <c r="P637" s="8" t="str">
        <f>TEXT(DAY(Sales[[#This Row],[OrderDate]]),"ddd")</f>
        <v>Tue</v>
      </c>
      <c r="Q637" s="8" t="str">
        <f>TEXT(MONTH(Sales[[#This Row],[ShipDate]])*29,"mmm")</f>
        <v>Sep</v>
      </c>
      <c r="R637">
        <v>786</v>
      </c>
      <c r="S637" t="s">
        <v>1105</v>
      </c>
      <c r="T637" t="s">
        <v>28</v>
      </c>
      <c r="U637">
        <v>97030</v>
      </c>
      <c r="V637" s="1">
        <v>0.2</v>
      </c>
      <c r="W637">
        <v>149</v>
      </c>
      <c r="X637">
        <v>5</v>
      </c>
      <c r="Y637">
        <v>1487</v>
      </c>
      <c r="AD637"/>
    </row>
    <row r="638" spans="1:30" x14ac:dyDescent="0.25">
      <c r="A638" t="s">
        <v>10</v>
      </c>
      <c r="B638" s="2">
        <v>42629</v>
      </c>
      <c r="C638" s="35">
        <f>YEAR(Sales[[#This Row],[ShipDate]])</f>
        <v>2016</v>
      </c>
      <c r="D638" t="s">
        <v>36</v>
      </c>
      <c r="E638" t="s">
        <v>18</v>
      </c>
      <c r="F638" t="s">
        <v>104</v>
      </c>
      <c r="G638" t="s">
        <v>25</v>
      </c>
      <c r="H638" t="s">
        <v>1616</v>
      </c>
      <c r="I638" t="s">
        <v>216</v>
      </c>
      <c r="J638" t="s">
        <v>13</v>
      </c>
      <c r="K638" t="s">
        <v>246</v>
      </c>
      <c r="L638" t="s">
        <v>30</v>
      </c>
      <c r="N638" t="str">
        <f>IF(ISBLANK(Sales[[#This Row],[return]]),"No",Sales[[#This Row],[return]])</f>
        <v>No</v>
      </c>
      <c r="O638" s="2">
        <v>42623</v>
      </c>
      <c r="P638" s="8" t="str">
        <f>TEXT(DAY(Sales[[#This Row],[OrderDate]]),"ddd")</f>
        <v>Tue</v>
      </c>
      <c r="Q638" s="8" t="str">
        <f>TEXT(MONTH(Sales[[#This Row],[ShipDate]])*29,"mmm")</f>
        <v>Sep</v>
      </c>
      <c r="R638">
        <v>1255</v>
      </c>
      <c r="S638" t="s">
        <v>2061</v>
      </c>
      <c r="T638" t="s">
        <v>28</v>
      </c>
      <c r="U638">
        <v>97030</v>
      </c>
      <c r="V638" s="1">
        <v>0.2</v>
      </c>
      <c r="W638">
        <v>8</v>
      </c>
      <c r="X638">
        <v>7</v>
      </c>
      <c r="Y638">
        <v>22</v>
      </c>
      <c r="AD638"/>
    </row>
    <row r="639" spans="1:30" x14ac:dyDescent="0.25">
      <c r="A639" t="s">
        <v>10</v>
      </c>
      <c r="B639" s="2">
        <v>42409</v>
      </c>
      <c r="C639" s="35">
        <f>YEAR(Sales[[#This Row],[ShipDate]])</f>
        <v>2016</v>
      </c>
      <c r="D639" t="s">
        <v>113</v>
      </c>
      <c r="E639" t="s">
        <v>69</v>
      </c>
      <c r="F639" t="s">
        <v>43</v>
      </c>
      <c r="G639" t="s">
        <v>11</v>
      </c>
      <c r="H639" t="s">
        <v>1403</v>
      </c>
      <c r="I639" t="s">
        <v>651</v>
      </c>
      <c r="J639" t="s">
        <v>13</v>
      </c>
      <c r="K639" t="s">
        <v>549</v>
      </c>
      <c r="L639" t="s">
        <v>30</v>
      </c>
      <c r="N639" t="str">
        <f>IF(ISBLANK(Sales[[#This Row],[return]]),"No",Sales[[#This Row],[return]])</f>
        <v>No</v>
      </c>
      <c r="O639" s="2">
        <v>42408</v>
      </c>
      <c r="P639" s="8" t="str">
        <f>TEXT(DAY(Sales[[#This Row],[OrderDate]]),"ddd")</f>
        <v>Sun</v>
      </c>
      <c r="Q639" s="8" t="str">
        <f>TEXT(MONTH(Sales[[#This Row],[ShipDate]])*29,"mmm")</f>
        <v>Feb</v>
      </c>
      <c r="R639">
        <v>1055</v>
      </c>
      <c r="S639" t="s">
        <v>2668</v>
      </c>
      <c r="T639" t="s">
        <v>28</v>
      </c>
      <c r="U639">
        <v>89031</v>
      </c>
      <c r="V639" s="1">
        <v>0</v>
      </c>
      <c r="W639">
        <v>6</v>
      </c>
      <c r="X639">
        <v>2</v>
      </c>
      <c r="Y639">
        <v>15</v>
      </c>
      <c r="AD639"/>
    </row>
    <row r="640" spans="1:30" x14ac:dyDescent="0.25">
      <c r="A640" t="s">
        <v>24</v>
      </c>
      <c r="B640" s="2">
        <v>42685</v>
      </c>
      <c r="C640" s="35">
        <f>YEAR(Sales[[#This Row],[ShipDate]])</f>
        <v>2016</v>
      </c>
      <c r="D640" t="s">
        <v>36</v>
      </c>
      <c r="E640" t="s">
        <v>18</v>
      </c>
      <c r="F640" t="s">
        <v>38</v>
      </c>
      <c r="G640" t="s">
        <v>11</v>
      </c>
      <c r="H640" t="s">
        <v>26</v>
      </c>
      <c r="I640" t="s">
        <v>32</v>
      </c>
      <c r="J640" t="s">
        <v>13</v>
      </c>
      <c r="K640" t="s">
        <v>1130</v>
      </c>
      <c r="L640" t="s">
        <v>30</v>
      </c>
      <c r="N640" t="str">
        <f>IF(ISBLANK(Sales[[#This Row],[return]]),"No",Sales[[#This Row],[return]])</f>
        <v>No</v>
      </c>
      <c r="O640" s="2">
        <v>42678</v>
      </c>
      <c r="P640" s="8" t="str">
        <f>TEXT(DAY(Sales[[#This Row],[OrderDate]]),"ddd")</f>
        <v>Wed</v>
      </c>
      <c r="Q640" s="8" t="str">
        <f>TEXT(MONTH(Sales[[#This Row],[ShipDate]])*29,"mmm")</f>
        <v>Nov</v>
      </c>
      <c r="R640">
        <v>318</v>
      </c>
      <c r="S640" t="s">
        <v>669</v>
      </c>
      <c r="T640" t="s">
        <v>28</v>
      </c>
      <c r="U640">
        <v>90045</v>
      </c>
      <c r="V640" s="1">
        <v>0.2</v>
      </c>
      <c r="W640">
        <v>-65</v>
      </c>
      <c r="X640">
        <v>4</v>
      </c>
      <c r="Y640">
        <v>574</v>
      </c>
      <c r="AD640"/>
    </row>
    <row r="641" spans="1:30" x14ac:dyDescent="0.25">
      <c r="A641" t="s">
        <v>24</v>
      </c>
      <c r="B641" s="2">
        <v>42685</v>
      </c>
      <c r="C641" s="35">
        <f>YEAR(Sales[[#This Row],[ShipDate]])</f>
        <v>2016</v>
      </c>
      <c r="D641" t="s">
        <v>36</v>
      </c>
      <c r="E641" t="s">
        <v>18</v>
      </c>
      <c r="F641" t="s">
        <v>59</v>
      </c>
      <c r="G641" t="s">
        <v>25</v>
      </c>
      <c r="H641" t="s">
        <v>26</v>
      </c>
      <c r="I641" t="s">
        <v>32</v>
      </c>
      <c r="J641" t="s">
        <v>13</v>
      </c>
      <c r="K641" t="s">
        <v>1130</v>
      </c>
      <c r="L641" t="s">
        <v>30</v>
      </c>
      <c r="N641" t="str">
        <f>IF(ISBLANK(Sales[[#This Row],[return]]),"No",Sales[[#This Row],[return]])</f>
        <v>No</v>
      </c>
      <c r="O641" s="2">
        <v>42678</v>
      </c>
      <c r="P641" s="8" t="str">
        <f>TEXT(DAY(Sales[[#This Row],[OrderDate]]),"ddd")</f>
        <v>Wed</v>
      </c>
      <c r="Q641" s="8" t="str">
        <f>TEXT(MONTH(Sales[[#This Row],[ShipDate]])*29,"mmm")</f>
        <v>Nov</v>
      </c>
      <c r="R641">
        <v>1803</v>
      </c>
      <c r="S641" t="s">
        <v>1919</v>
      </c>
      <c r="T641" t="s">
        <v>28</v>
      </c>
      <c r="U641">
        <v>90045</v>
      </c>
      <c r="V641" s="1">
        <v>0</v>
      </c>
      <c r="W641">
        <v>9</v>
      </c>
      <c r="X641">
        <v>3</v>
      </c>
      <c r="Y641">
        <v>19</v>
      </c>
      <c r="AD641"/>
    </row>
    <row r="642" spans="1:30" x14ac:dyDescent="0.25">
      <c r="A642" t="s">
        <v>24</v>
      </c>
      <c r="B642" s="2">
        <v>42685</v>
      </c>
      <c r="C642" s="35">
        <f>YEAR(Sales[[#This Row],[ShipDate]])</f>
        <v>2016</v>
      </c>
      <c r="D642" t="s">
        <v>36</v>
      </c>
      <c r="E642" t="s">
        <v>18</v>
      </c>
      <c r="F642" t="s">
        <v>50</v>
      </c>
      <c r="G642" t="s">
        <v>25</v>
      </c>
      <c r="H642" t="s">
        <v>26</v>
      </c>
      <c r="I642" t="s">
        <v>32</v>
      </c>
      <c r="J642" t="s">
        <v>13</v>
      </c>
      <c r="K642" t="s">
        <v>1130</v>
      </c>
      <c r="L642" t="s">
        <v>30</v>
      </c>
      <c r="N642" t="str">
        <f>IF(ISBLANK(Sales[[#This Row],[return]]),"No",Sales[[#This Row],[return]])</f>
        <v>No</v>
      </c>
      <c r="O642" s="2">
        <v>42678</v>
      </c>
      <c r="P642" s="8" t="str">
        <f>TEXT(DAY(Sales[[#This Row],[OrderDate]]),"ddd")</f>
        <v>Wed</v>
      </c>
      <c r="Q642" s="8" t="str">
        <f>TEXT(MONTH(Sales[[#This Row],[ShipDate]])*29,"mmm")</f>
        <v>Nov</v>
      </c>
      <c r="R642">
        <v>408</v>
      </c>
      <c r="S642" t="s">
        <v>1090</v>
      </c>
      <c r="T642" t="s">
        <v>28</v>
      </c>
      <c r="U642">
        <v>90045</v>
      </c>
      <c r="V642" s="1">
        <v>0.2</v>
      </c>
      <c r="W642">
        <v>8</v>
      </c>
      <c r="X642">
        <v>3</v>
      </c>
      <c r="Y642">
        <v>22</v>
      </c>
      <c r="AD642"/>
    </row>
    <row r="643" spans="1:30" x14ac:dyDescent="0.25">
      <c r="A643" t="s">
        <v>24</v>
      </c>
      <c r="B643" s="2">
        <v>42685</v>
      </c>
      <c r="C643" s="35">
        <f>YEAR(Sales[[#This Row],[ShipDate]])</f>
        <v>2016</v>
      </c>
      <c r="D643" t="s">
        <v>36</v>
      </c>
      <c r="E643" t="s">
        <v>18</v>
      </c>
      <c r="F643" t="s">
        <v>340</v>
      </c>
      <c r="G643" t="s">
        <v>46</v>
      </c>
      <c r="H643" t="s">
        <v>26</v>
      </c>
      <c r="I643" t="s">
        <v>32</v>
      </c>
      <c r="J643" t="s">
        <v>13</v>
      </c>
      <c r="K643" t="s">
        <v>1130</v>
      </c>
      <c r="L643" t="s">
        <v>30</v>
      </c>
      <c r="N643" t="str">
        <f>IF(ISBLANK(Sales[[#This Row],[return]]),"No",Sales[[#This Row],[return]])</f>
        <v>No</v>
      </c>
      <c r="O643" s="2">
        <v>42678</v>
      </c>
      <c r="P643" s="8" t="str">
        <f>TEXT(DAY(Sales[[#This Row],[OrderDate]]),"ddd")</f>
        <v>Wed</v>
      </c>
      <c r="Q643" s="8" t="str">
        <f>TEXT(MONTH(Sales[[#This Row],[ShipDate]])*29,"mmm")</f>
        <v>Nov</v>
      </c>
      <c r="R643">
        <v>803</v>
      </c>
      <c r="S643" t="s">
        <v>2574</v>
      </c>
      <c r="T643" t="s">
        <v>28</v>
      </c>
      <c r="U643">
        <v>90045</v>
      </c>
      <c r="V643" s="1">
        <v>0.2</v>
      </c>
      <c r="W643">
        <v>140</v>
      </c>
      <c r="X643">
        <v>4</v>
      </c>
      <c r="Y643">
        <v>448</v>
      </c>
      <c r="AD643"/>
    </row>
    <row r="644" spans="1:30" x14ac:dyDescent="0.25">
      <c r="A644" t="s">
        <v>24</v>
      </c>
      <c r="B644" s="2">
        <v>42685</v>
      </c>
      <c r="C644" s="35">
        <f>YEAR(Sales[[#This Row],[ShipDate]])</f>
        <v>2016</v>
      </c>
      <c r="D644" t="s">
        <v>36</v>
      </c>
      <c r="E644" t="s">
        <v>18</v>
      </c>
      <c r="F644" t="s">
        <v>48</v>
      </c>
      <c r="G644" t="s">
        <v>46</v>
      </c>
      <c r="H644" t="s">
        <v>26</v>
      </c>
      <c r="I644" t="s">
        <v>32</v>
      </c>
      <c r="J644" t="s">
        <v>13</v>
      </c>
      <c r="K644" t="s">
        <v>1130</v>
      </c>
      <c r="L644" t="s">
        <v>30</v>
      </c>
      <c r="N644" t="str">
        <f>IF(ISBLANK(Sales[[#This Row],[return]]),"No",Sales[[#This Row],[return]])</f>
        <v>No</v>
      </c>
      <c r="O644" s="2">
        <v>42678</v>
      </c>
      <c r="P644" s="8" t="str">
        <f>TEXT(DAY(Sales[[#This Row],[OrderDate]]),"ddd")</f>
        <v>Wed</v>
      </c>
      <c r="Q644" s="8" t="str">
        <f>TEXT(MONTH(Sales[[#This Row],[ShipDate]])*29,"mmm")</f>
        <v>Nov</v>
      </c>
      <c r="R644">
        <v>1296</v>
      </c>
      <c r="S644" t="s">
        <v>2440</v>
      </c>
      <c r="T644" t="s">
        <v>28</v>
      </c>
      <c r="U644">
        <v>90045</v>
      </c>
      <c r="V644" s="1">
        <v>0.2</v>
      </c>
      <c r="W644">
        <v>67</v>
      </c>
      <c r="X644">
        <v>7</v>
      </c>
      <c r="Y644">
        <v>666</v>
      </c>
      <c r="AD644"/>
    </row>
    <row r="645" spans="1:30" x14ac:dyDescent="0.25">
      <c r="A645" t="s">
        <v>24</v>
      </c>
      <c r="B645" s="2">
        <v>42636</v>
      </c>
      <c r="C645" s="35">
        <f>YEAR(Sales[[#This Row],[ShipDate]])</f>
        <v>2016</v>
      </c>
      <c r="D645" t="s">
        <v>113</v>
      </c>
      <c r="E645" t="s">
        <v>18</v>
      </c>
      <c r="F645" t="s">
        <v>23</v>
      </c>
      <c r="G645" t="s">
        <v>11</v>
      </c>
      <c r="H645" t="s">
        <v>146</v>
      </c>
      <c r="I645" t="s">
        <v>149</v>
      </c>
      <c r="J645" t="s">
        <v>13</v>
      </c>
      <c r="K645" t="s">
        <v>1158</v>
      </c>
      <c r="L645" t="s">
        <v>92</v>
      </c>
      <c r="N645" t="str">
        <f>IF(ISBLANK(Sales[[#This Row],[return]]),"No",Sales[[#This Row],[return]])</f>
        <v>No</v>
      </c>
      <c r="O645" s="2">
        <v>42633</v>
      </c>
      <c r="P645" s="8" t="str">
        <f>TEXT(DAY(Sales[[#This Row],[OrderDate]]),"ddd")</f>
        <v>Fri</v>
      </c>
      <c r="Q645" s="8" t="str">
        <f>TEXT(MONTH(Sales[[#This Row],[ShipDate]])*29,"mmm")</f>
        <v>Sep</v>
      </c>
      <c r="R645">
        <v>760</v>
      </c>
      <c r="S645" t="s">
        <v>1159</v>
      </c>
      <c r="T645" t="s">
        <v>90</v>
      </c>
      <c r="U645">
        <v>10011</v>
      </c>
      <c r="V645" s="1">
        <v>0.1</v>
      </c>
      <c r="W645">
        <v>140</v>
      </c>
      <c r="X645">
        <v>2</v>
      </c>
      <c r="Y645">
        <v>632</v>
      </c>
      <c r="AD645"/>
    </row>
    <row r="646" spans="1:30" x14ac:dyDescent="0.25">
      <c r="A646" t="s">
        <v>24</v>
      </c>
      <c r="B646" s="2">
        <v>42636</v>
      </c>
      <c r="C646" s="35">
        <f>YEAR(Sales[[#This Row],[ShipDate]])</f>
        <v>2016</v>
      </c>
      <c r="D646" t="s">
        <v>113</v>
      </c>
      <c r="E646" t="s">
        <v>18</v>
      </c>
      <c r="F646" t="s">
        <v>21</v>
      </c>
      <c r="G646" t="s">
        <v>11</v>
      </c>
      <c r="H646" t="s">
        <v>146</v>
      </c>
      <c r="I646" t="s">
        <v>149</v>
      </c>
      <c r="J646" t="s">
        <v>13</v>
      </c>
      <c r="K646" t="s">
        <v>1158</v>
      </c>
      <c r="L646" t="s">
        <v>92</v>
      </c>
      <c r="N646" t="str">
        <f>IF(ISBLANK(Sales[[#This Row],[return]]),"No",Sales[[#This Row],[return]])</f>
        <v>No</v>
      </c>
      <c r="O646" s="2">
        <v>42633</v>
      </c>
      <c r="P646" s="8" t="str">
        <f>TEXT(DAY(Sales[[#This Row],[OrderDate]]),"ddd")</f>
        <v>Fri</v>
      </c>
      <c r="Q646" s="8" t="str">
        <f>TEXT(MONTH(Sales[[#This Row],[ShipDate]])*29,"mmm")</f>
        <v>Sep</v>
      </c>
      <c r="R646">
        <v>530</v>
      </c>
      <c r="S646" t="s">
        <v>1163</v>
      </c>
      <c r="T646" t="s">
        <v>90</v>
      </c>
      <c r="U646">
        <v>10011</v>
      </c>
      <c r="V646" s="1">
        <v>0.2</v>
      </c>
      <c r="W646">
        <v>-10</v>
      </c>
      <c r="X646">
        <v>2</v>
      </c>
      <c r="Y646">
        <v>802</v>
      </c>
      <c r="AD646"/>
    </row>
    <row r="647" spans="1:30" x14ac:dyDescent="0.25">
      <c r="A647" t="s">
        <v>24</v>
      </c>
      <c r="B647" s="2">
        <v>42636</v>
      </c>
      <c r="C647" s="35">
        <f>YEAR(Sales[[#This Row],[ShipDate]])</f>
        <v>2016</v>
      </c>
      <c r="D647" t="s">
        <v>113</v>
      </c>
      <c r="E647" t="s">
        <v>18</v>
      </c>
      <c r="F647" t="s">
        <v>52</v>
      </c>
      <c r="G647" t="s">
        <v>25</v>
      </c>
      <c r="H647" t="s">
        <v>146</v>
      </c>
      <c r="I647" t="s">
        <v>149</v>
      </c>
      <c r="J647" t="s">
        <v>13</v>
      </c>
      <c r="K647" t="s">
        <v>1158</v>
      </c>
      <c r="L647" t="s">
        <v>92</v>
      </c>
      <c r="N647" t="str">
        <f>IF(ISBLANK(Sales[[#This Row],[return]]),"No",Sales[[#This Row],[return]])</f>
        <v>No</v>
      </c>
      <c r="O647" s="2">
        <v>42633</v>
      </c>
      <c r="P647" s="8" t="str">
        <f>TEXT(DAY(Sales[[#This Row],[OrderDate]]),"ddd")</f>
        <v>Fri</v>
      </c>
      <c r="Q647" s="8" t="str">
        <f>TEXT(MONTH(Sales[[#This Row],[ShipDate]])*29,"mmm")</f>
        <v>Sep</v>
      </c>
      <c r="R647">
        <v>615</v>
      </c>
      <c r="S647" t="s">
        <v>1680</v>
      </c>
      <c r="T647" t="s">
        <v>90</v>
      </c>
      <c r="U647">
        <v>10011</v>
      </c>
      <c r="V647" s="1">
        <v>0</v>
      </c>
      <c r="W647">
        <v>8</v>
      </c>
      <c r="X647">
        <v>1</v>
      </c>
      <c r="Y647">
        <v>31</v>
      </c>
      <c r="AD647"/>
    </row>
    <row r="648" spans="1:30" x14ac:dyDescent="0.25">
      <c r="A648" t="s">
        <v>24</v>
      </c>
      <c r="B648" s="2">
        <v>42636</v>
      </c>
      <c r="C648" s="35">
        <f>YEAR(Sales[[#This Row],[ShipDate]])</f>
        <v>2016</v>
      </c>
      <c r="D648" t="s">
        <v>113</v>
      </c>
      <c r="E648" t="s">
        <v>18</v>
      </c>
      <c r="F648" t="s">
        <v>33</v>
      </c>
      <c r="G648" t="s">
        <v>25</v>
      </c>
      <c r="H648" t="s">
        <v>146</v>
      </c>
      <c r="I648" t="s">
        <v>149</v>
      </c>
      <c r="J648" t="s">
        <v>13</v>
      </c>
      <c r="K648" t="s">
        <v>1158</v>
      </c>
      <c r="L648" t="s">
        <v>92</v>
      </c>
      <c r="N648" t="str">
        <f>IF(ISBLANK(Sales[[#This Row],[return]]),"No",Sales[[#This Row],[return]])</f>
        <v>No</v>
      </c>
      <c r="O648" s="2">
        <v>42633</v>
      </c>
      <c r="P648" s="8" t="str">
        <f>TEXT(DAY(Sales[[#This Row],[OrderDate]]),"ddd")</f>
        <v>Fri</v>
      </c>
      <c r="Q648" s="8" t="str">
        <f>TEXT(MONTH(Sales[[#This Row],[ShipDate]])*29,"mmm")</f>
        <v>Sep</v>
      </c>
      <c r="R648">
        <v>193</v>
      </c>
      <c r="S648" t="s">
        <v>143</v>
      </c>
      <c r="T648" t="s">
        <v>90</v>
      </c>
      <c r="U648">
        <v>10011</v>
      </c>
      <c r="V648" s="1">
        <v>0</v>
      </c>
      <c r="W648">
        <v>35</v>
      </c>
      <c r="X648">
        <v>6</v>
      </c>
      <c r="Y648">
        <v>75</v>
      </c>
      <c r="AD648"/>
    </row>
    <row r="649" spans="1:30" x14ac:dyDescent="0.25">
      <c r="A649" t="s">
        <v>24</v>
      </c>
      <c r="B649" s="2">
        <v>42636</v>
      </c>
      <c r="C649" s="35">
        <f>YEAR(Sales[[#This Row],[ShipDate]])</f>
        <v>2016</v>
      </c>
      <c r="D649" t="s">
        <v>113</v>
      </c>
      <c r="E649" t="s">
        <v>18</v>
      </c>
      <c r="F649" t="s">
        <v>48</v>
      </c>
      <c r="G649" t="s">
        <v>46</v>
      </c>
      <c r="H649" t="s">
        <v>146</v>
      </c>
      <c r="I649" t="s">
        <v>149</v>
      </c>
      <c r="J649" t="s">
        <v>13</v>
      </c>
      <c r="K649" t="s">
        <v>1158</v>
      </c>
      <c r="L649" t="s">
        <v>92</v>
      </c>
      <c r="N649" t="str">
        <f>IF(ISBLANK(Sales[[#This Row],[return]]),"No",Sales[[#This Row],[return]])</f>
        <v>No</v>
      </c>
      <c r="O649" s="2">
        <v>42633</v>
      </c>
      <c r="P649" s="8" t="str">
        <f>TEXT(DAY(Sales[[#This Row],[OrderDate]]),"ddd")</f>
        <v>Fri</v>
      </c>
      <c r="Q649" s="8" t="str">
        <f>TEXT(MONTH(Sales[[#This Row],[ShipDate]])*29,"mmm")</f>
        <v>Sep</v>
      </c>
      <c r="R649">
        <v>1228</v>
      </c>
      <c r="S649" t="s">
        <v>2349</v>
      </c>
      <c r="T649" t="s">
        <v>90</v>
      </c>
      <c r="U649">
        <v>10011</v>
      </c>
      <c r="V649" s="1">
        <v>0</v>
      </c>
      <c r="W649">
        <v>157</v>
      </c>
      <c r="X649">
        <v>5</v>
      </c>
      <c r="Y649">
        <v>630</v>
      </c>
      <c r="AD649"/>
    </row>
    <row r="650" spans="1:30" x14ac:dyDescent="0.25">
      <c r="A650" t="s">
        <v>24</v>
      </c>
      <c r="B650" s="2">
        <v>42636</v>
      </c>
      <c r="C650" s="35">
        <f>YEAR(Sales[[#This Row],[ShipDate]])</f>
        <v>2016</v>
      </c>
      <c r="D650" t="s">
        <v>113</v>
      </c>
      <c r="E650" t="s">
        <v>18</v>
      </c>
      <c r="F650" t="s">
        <v>48</v>
      </c>
      <c r="G650" t="s">
        <v>46</v>
      </c>
      <c r="H650" t="s">
        <v>146</v>
      </c>
      <c r="I650" t="s">
        <v>149</v>
      </c>
      <c r="J650" t="s">
        <v>13</v>
      </c>
      <c r="K650" t="s">
        <v>1158</v>
      </c>
      <c r="L650" t="s">
        <v>92</v>
      </c>
      <c r="N650" t="str">
        <f>IF(ISBLANK(Sales[[#This Row],[return]]),"No",Sales[[#This Row],[return]])</f>
        <v>No</v>
      </c>
      <c r="O650" s="2">
        <v>42633</v>
      </c>
      <c r="P650" s="8" t="str">
        <f>TEXT(DAY(Sales[[#This Row],[OrderDate]]),"ddd")</f>
        <v>Fri</v>
      </c>
      <c r="Q650" s="8" t="str">
        <f>TEXT(MONTH(Sales[[#This Row],[ShipDate]])*29,"mmm")</f>
        <v>Sep</v>
      </c>
      <c r="R650">
        <v>1250</v>
      </c>
      <c r="S650" t="s">
        <v>2352</v>
      </c>
      <c r="T650" t="s">
        <v>90</v>
      </c>
      <c r="U650">
        <v>10011</v>
      </c>
      <c r="V650" s="1">
        <v>0</v>
      </c>
      <c r="W650">
        <v>661</v>
      </c>
      <c r="X650">
        <v>9</v>
      </c>
      <c r="Y650">
        <v>1350</v>
      </c>
      <c r="AD650"/>
    </row>
    <row r="651" spans="1:30" x14ac:dyDescent="0.25">
      <c r="A651" t="s">
        <v>40</v>
      </c>
      <c r="B651" s="2">
        <v>42549</v>
      </c>
      <c r="C651" s="35">
        <f>YEAR(Sales[[#This Row],[ShipDate]])</f>
        <v>2016</v>
      </c>
      <c r="D651" t="s">
        <v>36</v>
      </c>
      <c r="E651" t="s">
        <v>18</v>
      </c>
      <c r="F651" t="s">
        <v>99</v>
      </c>
      <c r="G651" t="s">
        <v>46</v>
      </c>
      <c r="H651" t="s">
        <v>88</v>
      </c>
      <c r="I651" t="s">
        <v>93</v>
      </c>
      <c r="J651" t="s">
        <v>13</v>
      </c>
      <c r="K651" t="s">
        <v>1481</v>
      </c>
      <c r="L651" t="s">
        <v>92</v>
      </c>
      <c r="N651" t="str">
        <f>IF(ISBLANK(Sales[[#This Row],[return]]),"No",Sales[[#This Row],[return]])</f>
        <v>No</v>
      </c>
      <c r="O651" s="2">
        <v>42544</v>
      </c>
      <c r="P651" s="8" t="str">
        <f>TEXT(DAY(Sales[[#This Row],[OrderDate]]),"ddd")</f>
        <v>Mon</v>
      </c>
      <c r="Q651" s="8" t="str">
        <f>TEXT(MONTH(Sales[[#This Row],[ShipDate]])*29,"mmm")</f>
        <v>Jun</v>
      </c>
      <c r="R651">
        <v>1469</v>
      </c>
      <c r="S651" t="s">
        <v>659</v>
      </c>
      <c r="T651" t="s">
        <v>90</v>
      </c>
      <c r="U651">
        <v>19143</v>
      </c>
      <c r="V651" s="1">
        <v>0.2</v>
      </c>
      <c r="W651">
        <v>1</v>
      </c>
      <c r="X651">
        <v>3</v>
      </c>
      <c r="Y651">
        <v>86</v>
      </c>
      <c r="AD651"/>
    </row>
    <row r="652" spans="1:30" x14ac:dyDescent="0.25">
      <c r="A652" t="s">
        <v>24</v>
      </c>
      <c r="B652" s="2">
        <v>42627</v>
      </c>
      <c r="C652" s="35">
        <f>YEAR(Sales[[#This Row],[ShipDate]])</f>
        <v>2016</v>
      </c>
      <c r="D652" t="s">
        <v>36</v>
      </c>
      <c r="E652" t="s">
        <v>18</v>
      </c>
      <c r="F652" t="s">
        <v>150</v>
      </c>
      <c r="G652" t="s">
        <v>25</v>
      </c>
      <c r="H652" t="s">
        <v>2143</v>
      </c>
      <c r="I652" t="s">
        <v>120</v>
      </c>
      <c r="J652" t="s">
        <v>13</v>
      </c>
      <c r="K652" t="s">
        <v>1216</v>
      </c>
      <c r="L652" t="s">
        <v>68</v>
      </c>
      <c r="N652" t="str">
        <f>IF(ISBLANK(Sales[[#This Row],[return]]),"No",Sales[[#This Row],[return]])</f>
        <v>No</v>
      </c>
      <c r="O652" s="2">
        <v>42620</v>
      </c>
      <c r="P652" s="8" t="str">
        <f>TEXT(DAY(Sales[[#This Row],[OrderDate]]),"ddd")</f>
        <v>Sat</v>
      </c>
      <c r="Q652" s="8" t="str">
        <f>TEXT(MONTH(Sales[[#This Row],[ShipDate]])*29,"mmm")</f>
        <v>Sep</v>
      </c>
      <c r="R652">
        <v>51</v>
      </c>
      <c r="S652" t="s">
        <v>1646</v>
      </c>
      <c r="T652" t="s">
        <v>66</v>
      </c>
      <c r="U652">
        <v>60543</v>
      </c>
      <c r="V652" s="1">
        <v>0.2</v>
      </c>
      <c r="W652">
        <v>4</v>
      </c>
      <c r="X652">
        <v>5</v>
      </c>
      <c r="Y652">
        <v>13</v>
      </c>
      <c r="AD652"/>
    </row>
    <row r="653" spans="1:30" x14ac:dyDescent="0.25">
      <c r="A653" t="s">
        <v>24</v>
      </c>
      <c r="B653" s="2">
        <v>42627</v>
      </c>
      <c r="C653" s="35">
        <f>YEAR(Sales[[#This Row],[ShipDate]])</f>
        <v>2016</v>
      </c>
      <c r="D653" t="s">
        <v>36</v>
      </c>
      <c r="E653" t="s">
        <v>18</v>
      </c>
      <c r="F653" t="s">
        <v>50</v>
      </c>
      <c r="G653" t="s">
        <v>25</v>
      </c>
      <c r="H653" t="s">
        <v>2143</v>
      </c>
      <c r="I653" t="s">
        <v>120</v>
      </c>
      <c r="J653" t="s">
        <v>13</v>
      </c>
      <c r="K653" t="s">
        <v>1216</v>
      </c>
      <c r="L653" t="s">
        <v>68</v>
      </c>
      <c r="N653" t="str">
        <f>IF(ISBLANK(Sales[[#This Row],[return]]),"No",Sales[[#This Row],[return]])</f>
        <v>No</v>
      </c>
      <c r="O653" s="2">
        <v>42620</v>
      </c>
      <c r="P653" s="8" t="str">
        <f>TEXT(DAY(Sales[[#This Row],[OrderDate]]),"ddd")</f>
        <v>Sat</v>
      </c>
      <c r="Q653" s="8" t="str">
        <f>TEXT(MONTH(Sales[[#This Row],[ShipDate]])*29,"mmm")</f>
        <v>Sep</v>
      </c>
      <c r="R653">
        <v>249</v>
      </c>
      <c r="S653" t="s">
        <v>1963</v>
      </c>
      <c r="T653" t="s">
        <v>66</v>
      </c>
      <c r="U653">
        <v>60543</v>
      </c>
      <c r="V653" s="1">
        <v>0.8</v>
      </c>
      <c r="W653">
        <v>-7</v>
      </c>
      <c r="X653">
        <v>3</v>
      </c>
      <c r="Y653">
        <v>4</v>
      </c>
      <c r="AD653"/>
    </row>
    <row r="654" spans="1:30" x14ac:dyDescent="0.25">
      <c r="A654" t="s">
        <v>24</v>
      </c>
      <c r="B654" s="2">
        <v>42627</v>
      </c>
      <c r="C654" s="35">
        <f>YEAR(Sales[[#This Row],[ShipDate]])</f>
        <v>2016</v>
      </c>
      <c r="D654" t="s">
        <v>36</v>
      </c>
      <c r="E654" t="s">
        <v>18</v>
      </c>
      <c r="F654" t="s">
        <v>50</v>
      </c>
      <c r="G654" t="s">
        <v>25</v>
      </c>
      <c r="H654" t="s">
        <v>2143</v>
      </c>
      <c r="I654" t="s">
        <v>120</v>
      </c>
      <c r="J654" t="s">
        <v>13</v>
      </c>
      <c r="K654" t="s">
        <v>1216</v>
      </c>
      <c r="L654" t="s">
        <v>68</v>
      </c>
      <c r="N654" t="str">
        <f>IF(ISBLANK(Sales[[#This Row],[return]]),"No",Sales[[#This Row],[return]])</f>
        <v>No</v>
      </c>
      <c r="O654" s="2">
        <v>42620</v>
      </c>
      <c r="P654" s="8" t="str">
        <f>TEXT(DAY(Sales[[#This Row],[OrderDate]]),"ddd")</f>
        <v>Sat</v>
      </c>
      <c r="Q654" s="8" t="str">
        <f>TEXT(MONTH(Sales[[#This Row],[ShipDate]])*29,"mmm")</f>
        <v>Sep</v>
      </c>
      <c r="R654">
        <v>897</v>
      </c>
      <c r="S654" t="s">
        <v>998</v>
      </c>
      <c r="T654" t="s">
        <v>66</v>
      </c>
      <c r="U654">
        <v>60543</v>
      </c>
      <c r="V654" s="1">
        <v>0.8</v>
      </c>
      <c r="W654">
        <v>-534</v>
      </c>
      <c r="X654">
        <v>5</v>
      </c>
      <c r="Y654">
        <v>305</v>
      </c>
      <c r="AD654"/>
    </row>
    <row r="655" spans="1:30" x14ac:dyDescent="0.25">
      <c r="A655" t="s">
        <v>40</v>
      </c>
      <c r="B655" s="2">
        <v>42611</v>
      </c>
      <c r="C655" s="35">
        <f>YEAR(Sales[[#This Row],[ShipDate]])</f>
        <v>2016</v>
      </c>
      <c r="D655" t="s">
        <v>36</v>
      </c>
      <c r="E655" t="s">
        <v>18</v>
      </c>
      <c r="F655" t="s">
        <v>50</v>
      </c>
      <c r="G655" t="s">
        <v>25</v>
      </c>
      <c r="H655" t="s">
        <v>107</v>
      </c>
      <c r="I655" t="s">
        <v>70</v>
      </c>
      <c r="J655" t="s">
        <v>13</v>
      </c>
      <c r="K655" t="s">
        <v>1522</v>
      </c>
      <c r="L655" t="s">
        <v>68</v>
      </c>
      <c r="N655" t="str">
        <f>IF(ISBLANK(Sales[[#This Row],[return]]),"No",Sales[[#This Row],[return]])</f>
        <v>No</v>
      </c>
      <c r="O655" s="2">
        <v>42607</v>
      </c>
      <c r="P655" s="8" t="str">
        <f>TEXT(DAY(Sales[[#This Row],[OrderDate]]),"ddd")</f>
        <v>Wed</v>
      </c>
      <c r="Q655" s="8" t="str">
        <f>TEXT(MONTH(Sales[[#This Row],[ShipDate]])*29,"mmm")</f>
        <v>Aug</v>
      </c>
      <c r="R655">
        <v>1492</v>
      </c>
      <c r="S655" t="s">
        <v>3159</v>
      </c>
      <c r="T655" t="s">
        <v>66</v>
      </c>
      <c r="U655">
        <v>77070</v>
      </c>
      <c r="V655" s="1">
        <v>0.8</v>
      </c>
      <c r="W655">
        <v>-20</v>
      </c>
      <c r="X655">
        <v>3</v>
      </c>
      <c r="Y655">
        <v>12</v>
      </c>
      <c r="AD655"/>
    </row>
    <row r="656" spans="1:30" x14ac:dyDescent="0.25">
      <c r="A656" t="s">
        <v>40</v>
      </c>
      <c r="B656" s="2">
        <v>42611</v>
      </c>
      <c r="C656" s="35">
        <f>YEAR(Sales[[#This Row],[ShipDate]])</f>
        <v>2016</v>
      </c>
      <c r="D656" t="s">
        <v>36</v>
      </c>
      <c r="E656" t="s">
        <v>18</v>
      </c>
      <c r="F656" t="s">
        <v>50</v>
      </c>
      <c r="G656" t="s">
        <v>25</v>
      </c>
      <c r="H656" t="s">
        <v>107</v>
      </c>
      <c r="I656" t="s">
        <v>70</v>
      </c>
      <c r="J656" t="s">
        <v>13</v>
      </c>
      <c r="K656" t="s">
        <v>1522</v>
      </c>
      <c r="L656" t="s">
        <v>68</v>
      </c>
      <c r="N656" t="str">
        <f>IF(ISBLANK(Sales[[#This Row],[return]]),"No",Sales[[#This Row],[return]])</f>
        <v>No</v>
      </c>
      <c r="O656" s="2">
        <v>42607</v>
      </c>
      <c r="P656" s="8" t="str">
        <f>TEXT(DAY(Sales[[#This Row],[OrderDate]]),"ddd")</f>
        <v>Wed</v>
      </c>
      <c r="Q656" s="8" t="str">
        <f>TEXT(MONTH(Sales[[#This Row],[ShipDate]])*29,"mmm")</f>
        <v>Aug</v>
      </c>
      <c r="R656">
        <v>1639</v>
      </c>
      <c r="S656" t="s">
        <v>3256</v>
      </c>
      <c r="T656" t="s">
        <v>66</v>
      </c>
      <c r="U656">
        <v>77070</v>
      </c>
      <c r="V656" s="1">
        <v>0.8</v>
      </c>
      <c r="W656">
        <v>-40</v>
      </c>
      <c r="X656">
        <v>3</v>
      </c>
      <c r="Y656">
        <v>26</v>
      </c>
      <c r="AD656"/>
    </row>
    <row r="657" spans="1:30" x14ac:dyDescent="0.25">
      <c r="A657" t="s">
        <v>24</v>
      </c>
      <c r="B657" s="2">
        <v>42631</v>
      </c>
      <c r="C657" s="35">
        <f>YEAR(Sales[[#This Row],[ShipDate]])</f>
        <v>2016</v>
      </c>
      <c r="D657" t="s">
        <v>19</v>
      </c>
      <c r="E657" t="s">
        <v>18</v>
      </c>
      <c r="F657" t="s">
        <v>50</v>
      </c>
      <c r="G657" t="s">
        <v>25</v>
      </c>
      <c r="H657" t="s">
        <v>249</v>
      </c>
      <c r="I657" t="s">
        <v>252</v>
      </c>
      <c r="J657" t="s">
        <v>13</v>
      </c>
      <c r="K657" t="s">
        <v>135</v>
      </c>
      <c r="L657" t="s">
        <v>92</v>
      </c>
      <c r="N657" t="str">
        <f>IF(ISBLANK(Sales[[#This Row],[return]]),"No",Sales[[#This Row],[return]])</f>
        <v>No</v>
      </c>
      <c r="O657" s="2">
        <v>42626</v>
      </c>
      <c r="P657" s="8" t="str">
        <f>TEXT(DAY(Sales[[#This Row],[OrderDate]]),"ddd")</f>
        <v>Fri</v>
      </c>
      <c r="Q657" s="8" t="str">
        <f>TEXT(MONTH(Sales[[#This Row],[ShipDate]])*29,"mmm")</f>
        <v>Sep</v>
      </c>
      <c r="R657">
        <v>67</v>
      </c>
      <c r="S657" t="s">
        <v>1753</v>
      </c>
      <c r="T657" t="s">
        <v>90</v>
      </c>
      <c r="U657">
        <v>43229</v>
      </c>
      <c r="V657" s="1">
        <v>0.7</v>
      </c>
      <c r="W657">
        <v>-2</v>
      </c>
      <c r="X657">
        <v>3</v>
      </c>
      <c r="Y657">
        <v>3</v>
      </c>
      <c r="AD657"/>
    </row>
    <row r="658" spans="1:30" x14ac:dyDescent="0.25">
      <c r="A658" t="s">
        <v>40</v>
      </c>
      <c r="B658" s="2">
        <v>42732</v>
      </c>
      <c r="C658" s="35">
        <f>YEAR(Sales[[#This Row],[ShipDate]])</f>
        <v>2016</v>
      </c>
      <c r="D658" t="s">
        <v>36</v>
      </c>
      <c r="E658" t="s">
        <v>31</v>
      </c>
      <c r="F658" t="s">
        <v>59</v>
      </c>
      <c r="G658" t="s">
        <v>25</v>
      </c>
      <c r="H658" t="s">
        <v>2127</v>
      </c>
      <c r="I658" t="s">
        <v>70</v>
      </c>
      <c r="J658" t="s">
        <v>13</v>
      </c>
      <c r="K658" t="s">
        <v>2733</v>
      </c>
      <c r="L658" t="s">
        <v>68</v>
      </c>
      <c r="N658" t="str">
        <f>IF(ISBLANK(Sales[[#This Row],[return]]),"No",Sales[[#This Row],[return]])</f>
        <v>No</v>
      </c>
      <c r="O658" s="2">
        <v>42727</v>
      </c>
      <c r="P658" s="8" t="str">
        <f>TEXT(DAY(Sales[[#This Row],[OrderDate]]),"ddd")</f>
        <v>Mon</v>
      </c>
      <c r="Q658" s="8" t="str">
        <f>TEXT(MONTH(Sales[[#This Row],[ShipDate]])*29,"mmm")</f>
        <v>Dec</v>
      </c>
      <c r="R658">
        <v>1803</v>
      </c>
      <c r="S658" t="s">
        <v>1919</v>
      </c>
      <c r="T658" t="s">
        <v>66</v>
      </c>
      <c r="U658">
        <v>77642</v>
      </c>
      <c r="V658" s="1">
        <v>0.2</v>
      </c>
      <c r="W658">
        <v>2</v>
      </c>
      <c r="X658">
        <v>1</v>
      </c>
      <c r="Y658">
        <v>5</v>
      </c>
      <c r="AD658"/>
    </row>
    <row r="659" spans="1:30" x14ac:dyDescent="0.25">
      <c r="A659" t="s">
        <v>24</v>
      </c>
      <c r="B659" s="2">
        <v>42591</v>
      </c>
      <c r="C659" s="35">
        <f>YEAR(Sales[[#This Row],[ShipDate]])</f>
        <v>2016</v>
      </c>
      <c r="D659" t="s">
        <v>19</v>
      </c>
      <c r="E659" t="s">
        <v>18</v>
      </c>
      <c r="F659" t="s">
        <v>52</v>
      </c>
      <c r="G659" t="s">
        <v>25</v>
      </c>
      <c r="H659" t="s">
        <v>2813</v>
      </c>
      <c r="I659" t="s">
        <v>78</v>
      </c>
      <c r="J659" t="s">
        <v>13</v>
      </c>
      <c r="K659" t="s">
        <v>433</v>
      </c>
      <c r="L659" t="s">
        <v>30</v>
      </c>
      <c r="M659" t="s">
        <v>82</v>
      </c>
      <c r="N659" t="str">
        <f>IF(ISBLANK(Sales[[#This Row],[return]]),"No",Sales[[#This Row],[return]])</f>
        <v>Yes</v>
      </c>
      <c r="O659" s="2">
        <v>42586</v>
      </c>
      <c r="P659" s="8" t="str">
        <f>TEXT(DAY(Sales[[#This Row],[OrderDate]]),"ddd")</f>
        <v>Wed</v>
      </c>
      <c r="Q659" s="8" t="str">
        <f>TEXT(MONTH(Sales[[#This Row],[ShipDate]])*29,"mmm")</f>
        <v>Aug</v>
      </c>
      <c r="R659">
        <v>865</v>
      </c>
      <c r="S659" t="s">
        <v>2025</v>
      </c>
      <c r="T659" t="s">
        <v>28</v>
      </c>
      <c r="U659">
        <v>84062</v>
      </c>
      <c r="V659" s="1">
        <v>0</v>
      </c>
      <c r="W659">
        <v>305</v>
      </c>
      <c r="X659">
        <v>3</v>
      </c>
      <c r="Y659">
        <v>1090</v>
      </c>
      <c r="AD659"/>
    </row>
    <row r="660" spans="1:30" x14ac:dyDescent="0.25">
      <c r="A660" t="s">
        <v>24</v>
      </c>
      <c r="B660" s="2">
        <v>42591</v>
      </c>
      <c r="C660" s="35">
        <f>YEAR(Sales[[#This Row],[ShipDate]])</f>
        <v>2016</v>
      </c>
      <c r="D660" t="s">
        <v>19</v>
      </c>
      <c r="E660" t="s">
        <v>18</v>
      </c>
      <c r="F660" t="s">
        <v>45</v>
      </c>
      <c r="G660" t="s">
        <v>25</v>
      </c>
      <c r="H660" t="s">
        <v>2813</v>
      </c>
      <c r="I660" t="s">
        <v>78</v>
      </c>
      <c r="J660" t="s">
        <v>13</v>
      </c>
      <c r="K660" t="s">
        <v>433</v>
      </c>
      <c r="L660" t="s">
        <v>30</v>
      </c>
      <c r="M660" t="s">
        <v>82</v>
      </c>
      <c r="N660" t="str">
        <f>IF(ISBLANK(Sales[[#This Row],[return]]),"No",Sales[[#This Row],[return]])</f>
        <v>Yes</v>
      </c>
      <c r="O660" s="2">
        <v>42586</v>
      </c>
      <c r="P660" s="8" t="str">
        <f>TEXT(DAY(Sales[[#This Row],[OrderDate]]),"ddd")</f>
        <v>Wed</v>
      </c>
      <c r="Q660" s="8" t="str">
        <f>TEXT(MONTH(Sales[[#This Row],[ShipDate]])*29,"mmm")</f>
        <v>Aug</v>
      </c>
      <c r="R660">
        <v>1144</v>
      </c>
      <c r="S660" t="s">
        <v>2213</v>
      </c>
      <c r="T660" t="s">
        <v>28</v>
      </c>
      <c r="U660">
        <v>84062</v>
      </c>
      <c r="V660" s="1">
        <v>0</v>
      </c>
      <c r="W660">
        <v>4</v>
      </c>
      <c r="X660">
        <v>5</v>
      </c>
      <c r="Y660">
        <v>16</v>
      </c>
      <c r="AD660"/>
    </row>
    <row r="661" spans="1:30" x14ac:dyDescent="0.25">
      <c r="A661" t="s">
        <v>24</v>
      </c>
      <c r="B661" s="2">
        <v>42591</v>
      </c>
      <c r="C661" s="35">
        <f>YEAR(Sales[[#This Row],[ShipDate]])</f>
        <v>2016</v>
      </c>
      <c r="D661" t="s">
        <v>19</v>
      </c>
      <c r="E661" t="s">
        <v>18</v>
      </c>
      <c r="F661" t="s">
        <v>39</v>
      </c>
      <c r="G661" t="s">
        <v>25</v>
      </c>
      <c r="H661" t="s">
        <v>2813</v>
      </c>
      <c r="I661" t="s">
        <v>78</v>
      </c>
      <c r="J661" t="s">
        <v>13</v>
      </c>
      <c r="K661" t="s">
        <v>433</v>
      </c>
      <c r="L661" t="s">
        <v>30</v>
      </c>
      <c r="M661" t="s">
        <v>82</v>
      </c>
      <c r="N661" t="str">
        <f>IF(ISBLANK(Sales[[#This Row],[return]]),"No",Sales[[#This Row],[return]])</f>
        <v>Yes</v>
      </c>
      <c r="O661" s="2">
        <v>42586</v>
      </c>
      <c r="P661" s="8" t="str">
        <f>TEXT(DAY(Sales[[#This Row],[OrderDate]]),"ddd")</f>
        <v>Wed</v>
      </c>
      <c r="Q661" s="8" t="str">
        <f>TEXT(MONTH(Sales[[#This Row],[ShipDate]])*29,"mmm")</f>
        <v>Aug</v>
      </c>
      <c r="R661">
        <v>1390</v>
      </c>
      <c r="S661" t="s">
        <v>3275</v>
      </c>
      <c r="T661" t="s">
        <v>28</v>
      </c>
      <c r="U661">
        <v>84062</v>
      </c>
      <c r="V661" s="1">
        <v>0</v>
      </c>
      <c r="W661">
        <v>8</v>
      </c>
      <c r="X661">
        <v>5</v>
      </c>
      <c r="Y661">
        <v>159</v>
      </c>
      <c r="AD661"/>
    </row>
    <row r="662" spans="1:30" x14ac:dyDescent="0.25">
      <c r="A662" t="s">
        <v>24</v>
      </c>
      <c r="B662" s="2">
        <v>42591</v>
      </c>
      <c r="C662" s="35">
        <f>YEAR(Sales[[#This Row],[ShipDate]])</f>
        <v>2016</v>
      </c>
      <c r="D662" t="s">
        <v>19</v>
      </c>
      <c r="E662" t="s">
        <v>18</v>
      </c>
      <c r="F662" t="s">
        <v>59</v>
      </c>
      <c r="G662" t="s">
        <v>25</v>
      </c>
      <c r="H662" t="s">
        <v>2813</v>
      </c>
      <c r="I662" t="s">
        <v>78</v>
      </c>
      <c r="J662" t="s">
        <v>13</v>
      </c>
      <c r="K662" t="s">
        <v>433</v>
      </c>
      <c r="L662" t="s">
        <v>30</v>
      </c>
      <c r="M662" t="s">
        <v>82</v>
      </c>
      <c r="N662" t="str">
        <f>IF(ISBLANK(Sales[[#This Row],[return]]),"No",Sales[[#This Row],[return]])</f>
        <v>Yes</v>
      </c>
      <c r="O662" s="2">
        <v>42586</v>
      </c>
      <c r="P662" s="8" t="str">
        <f>TEXT(DAY(Sales[[#This Row],[OrderDate]]),"ddd")</f>
        <v>Wed</v>
      </c>
      <c r="Q662" s="8" t="str">
        <f>TEXT(MONTH(Sales[[#This Row],[ShipDate]])*29,"mmm")</f>
        <v>Aug</v>
      </c>
      <c r="R662">
        <v>1729</v>
      </c>
      <c r="S662" t="s">
        <v>2106</v>
      </c>
      <c r="T662" t="s">
        <v>28</v>
      </c>
      <c r="U662">
        <v>84062</v>
      </c>
      <c r="V662" s="1">
        <v>0</v>
      </c>
      <c r="W662">
        <v>219</v>
      </c>
      <c r="X662">
        <v>8</v>
      </c>
      <c r="Y662">
        <v>448</v>
      </c>
      <c r="AD662"/>
    </row>
    <row r="663" spans="1:30" x14ac:dyDescent="0.25">
      <c r="A663" t="s">
        <v>24</v>
      </c>
      <c r="B663" s="2">
        <v>42591</v>
      </c>
      <c r="C663" s="35">
        <f>YEAR(Sales[[#This Row],[ShipDate]])</f>
        <v>2016</v>
      </c>
      <c r="D663" t="s">
        <v>19</v>
      </c>
      <c r="E663" t="s">
        <v>18</v>
      </c>
      <c r="F663" t="s">
        <v>50</v>
      </c>
      <c r="G663" t="s">
        <v>25</v>
      </c>
      <c r="H663" t="s">
        <v>2813</v>
      </c>
      <c r="I663" t="s">
        <v>78</v>
      </c>
      <c r="J663" t="s">
        <v>13</v>
      </c>
      <c r="K663" t="s">
        <v>433</v>
      </c>
      <c r="L663" t="s">
        <v>30</v>
      </c>
      <c r="M663" t="s">
        <v>82</v>
      </c>
      <c r="N663" t="str">
        <f>IF(ISBLANK(Sales[[#This Row],[return]]),"No",Sales[[#This Row],[return]])</f>
        <v>Yes</v>
      </c>
      <c r="O663" s="2">
        <v>42586</v>
      </c>
      <c r="P663" s="8" t="str">
        <f>TEXT(DAY(Sales[[#This Row],[OrderDate]]),"ddd")</f>
        <v>Wed</v>
      </c>
      <c r="Q663" s="8" t="str">
        <f>TEXT(MONTH(Sales[[#This Row],[ShipDate]])*29,"mmm")</f>
        <v>Aug</v>
      </c>
      <c r="R663">
        <v>905</v>
      </c>
      <c r="S663" t="s">
        <v>212</v>
      </c>
      <c r="T663" t="s">
        <v>28</v>
      </c>
      <c r="U663">
        <v>84062</v>
      </c>
      <c r="V663" s="1">
        <v>0.2</v>
      </c>
      <c r="W663">
        <v>5</v>
      </c>
      <c r="X663">
        <v>1</v>
      </c>
      <c r="Y663">
        <v>13</v>
      </c>
      <c r="AD663"/>
    </row>
    <row r="664" spans="1:30" x14ac:dyDescent="0.25">
      <c r="A664" t="s">
        <v>24</v>
      </c>
      <c r="B664" s="2">
        <v>42591</v>
      </c>
      <c r="C664" s="35">
        <f>YEAR(Sales[[#This Row],[ShipDate]])</f>
        <v>2016</v>
      </c>
      <c r="D664" t="s">
        <v>19</v>
      </c>
      <c r="E664" t="s">
        <v>18</v>
      </c>
      <c r="F664" t="s">
        <v>48</v>
      </c>
      <c r="G664" t="s">
        <v>46</v>
      </c>
      <c r="H664" t="s">
        <v>2813</v>
      </c>
      <c r="I664" t="s">
        <v>78</v>
      </c>
      <c r="J664" t="s">
        <v>13</v>
      </c>
      <c r="K664" t="s">
        <v>433</v>
      </c>
      <c r="L664" t="s">
        <v>30</v>
      </c>
      <c r="M664" t="s">
        <v>82</v>
      </c>
      <c r="N664" t="str">
        <f>IF(ISBLANK(Sales[[#This Row],[return]]),"No",Sales[[#This Row],[return]])</f>
        <v>Yes</v>
      </c>
      <c r="O664" s="2">
        <v>42586</v>
      </c>
      <c r="P664" s="8" t="str">
        <f>TEXT(DAY(Sales[[#This Row],[OrderDate]]),"ddd")</f>
        <v>Wed</v>
      </c>
      <c r="Q664" s="8" t="str">
        <f>TEXT(MONTH(Sales[[#This Row],[ShipDate]])*29,"mmm")</f>
        <v>Aug</v>
      </c>
      <c r="R664">
        <v>1243</v>
      </c>
      <c r="S664" t="s">
        <v>2862</v>
      </c>
      <c r="T664" t="s">
        <v>28</v>
      </c>
      <c r="U664">
        <v>84062</v>
      </c>
      <c r="V664" s="1">
        <v>0.2</v>
      </c>
      <c r="W664">
        <v>35</v>
      </c>
      <c r="X664">
        <v>5</v>
      </c>
      <c r="Y664">
        <v>400</v>
      </c>
      <c r="AD664"/>
    </row>
    <row r="665" spans="1:30" x14ac:dyDescent="0.25">
      <c r="A665" t="s">
        <v>10</v>
      </c>
      <c r="B665" s="2">
        <v>42625</v>
      </c>
      <c r="C665" s="35">
        <f>YEAR(Sales[[#This Row],[ShipDate]])</f>
        <v>2016</v>
      </c>
      <c r="D665" t="s">
        <v>19</v>
      </c>
      <c r="E665" t="s">
        <v>31</v>
      </c>
      <c r="F665" t="s">
        <v>23</v>
      </c>
      <c r="G665" t="s">
        <v>11</v>
      </c>
      <c r="H665" t="s">
        <v>583</v>
      </c>
      <c r="I665" t="s">
        <v>585</v>
      </c>
      <c r="J665" t="s">
        <v>13</v>
      </c>
      <c r="K665" t="s">
        <v>2607</v>
      </c>
      <c r="L665" t="s">
        <v>92</v>
      </c>
      <c r="M665" t="s">
        <v>82</v>
      </c>
      <c r="N665" t="str">
        <f>IF(ISBLANK(Sales[[#This Row],[return]]),"No",Sales[[#This Row],[return]])</f>
        <v>Yes</v>
      </c>
      <c r="O665" s="2">
        <v>42622</v>
      </c>
      <c r="P665" s="8" t="str">
        <f>TEXT(DAY(Sales[[#This Row],[OrderDate]]),"ddd")</f>
        <v>Mon</v>
      </c>
      <c r="Q665" s="8" t="str">
        <f>TEXT(MONTH(Sales[[#This Row],[ShipDate]])*29,"mmm")</f>
        <v>Sep</v>
      </c>
      <c r="R665">
        <v>757</v>
      </c>
      <c r="S665" t="s">
        <v>1179</v>
      </c>
      <c r="T665" t="s">
        <v>90</v>
      </c>
      <c r="U665">
        <v>1852</v>
      </c>
      <c r="V665" s="1">
        <v>0</v>
      </c>
      <c r="W665">
        <v>212</v>
      </c>
      <c r="X665">
        <v>6</v>
      </c>
      <c r="Y665">
        <v>786</v>
      </c>
      <c r="AD665"/>
    </row>
    <row r="666" spans="1:30" x14ac:dyDescent="0.25">
      <c r="A666" t="s">
        <v>10</v>
      </c>
      <c r="B666" s="2">
        <v>42625</v>
      </c>
      <c r="C666" s="35">
        <f>YEAR(Sales[[#This Row],[ShipDate]])</f>
        <v>2016</v>
      </c>
      <c r="D666" t="s">
        <v>19</v>
      </c>
      <c r="E666" t="s">
        <v>31</v>
      </c>
      <c r="F666" t="s">
        <v>59</v>
      </c>
      <c r="G666" t="s">
        <v>25</v>
      </c>
      <c r="H666" t="s">
        <v>583</v>
      </c>
      <c r="I666" t="s">
        <v>585</v>
      </c>
      <c r="J666" t="s">
        <v>13</v>
      </c>
      <c r="K666" t="s">
        <v>2607</v>
      </c>
      <c r="L666" t="s">
        <v>92</v>
      </c>
      <c r="M666" t="s">
        <v>82</v>
      </c>
      <c r="N666" t="str">
        <f>IF(ISBLANK(Sales[[#This Row],[return]]),"No",Sales[[#This Row],[return]])</f>
        <v>Yes</v>
      </c>
      <c r="O666" s="2">
        <v>42622</v>
      </c>
      <c r="P666" s="8" t="str">
        <f>TEXT(DAY(Sales[[#This Row],[OrderDate]]),"ddd")</f>
        <v>Mon</v>
      </c>
      <c r="Q666" s="8" t="str">
        <f>TEXT(MONTH(Sales[[#This Row],[ShipDate]])*29,"mmm")</f>
        <v>Sep</v>
      </c>
      <c r="R666">
        <v>106</v>
      </c>
      <c r="S666" t="s">
        <v>1666</v>
      </c>
      <c r="T666" t="s">
        <v>90</v>
      </c>
      <c r="U666">
        <v>1852</v>
      </c>
      <c r="V666" s="1">
        <v>0</v>
      </c>
      <c r="W666">
        <v>13</v>
      </c>
      <c r="X666">
        <v>2</v>
      </c>
      <c r="Y666">
        <v>26</v>
      </c>
      <c r="AD666"/>
    </row>
    <row r="667" spans="1:30" x14ac:dyDescent="0.25">
      <c r="A667" t="s">
        <v>10</v>
      </c>
      <c r="B667" s="2">
        <v>42625</v>
      </c>
      <c r="C667" s="35">
        <f>YEAR(Sales[[#This Row],[ShipDate]])</f>
        <v>2016</v>
      </c>
      <c r="D667" t="s">
        <v>19</v>
      </c>
      <c r="E667" t="s">
        <v>31</v>
      </c>
      <c r="F667" t="s">
        <v>59</v>
      </c>
      <c r="G667" t="s">
        <v>25</v>
      </c>
      <c r="H667" t="s">
        <v>583</v>
      </c>
      <c r="I667" t="s">
        <v>585</v>
      </c>
      <c r="J667" t="s">
        <v>13</v>
      </c>
      <c r="K667" t="s">
        <v>2607</v>
      </c>
      <c r="L667" t="s">
        <v>92</v>
      </c>
      <c r="M667" t="s">
        <v>82</v>
      </c>
      <c r="N667" t="str">
        <f>IF(ISBLANK(Sales[[#This Row],[return]]),"No",Sales[[#This Row],[return]])</f>
        <v>Yes</v>
      </c>
      <c r="O667" s="2">
        <v>42622</v>
      </c>
      <c r="P667" s="8" t="str">
        <f>TEXT(DAY(Sales[[#This Row],[OrderDate]]),"ddd")</f>
        <v>Mon</v>
      </c>
      <c r="Q667" s="8" t="str">
        <f>TEXT(MONTH(Sales[[#This Row],[ShipDate]])*29,"mmm")</f>
        <v>Sep</v>
      </c>
      <c r="R667">
        <v>1706</v>
      </c>
      <c r="S667" t="s">
        <v>348</v>
      </c>
      <c r="T667" t="s">
        <v>90</v>
      </c>
      <c r="U667">
        <v>1852</v>
      </c>
      <c r="V667" s="1">
        <v>0</v>
      </c>
      <c r="W667">
        <v>80</v>
      </c>
      <c r="X667">
        <v>3</v>
      </c>
      <c r="Y667">
        <v>166</v>
      </c>
      <c r="AD667"/>
    </row>
    <row r="668" spans="1:30" x14ac:dyDescent="0.25">
      <c r="A668" t="s">
        <v>10</v>
      </c>
      <c r="B668" s="2">
        <v>42625</v>
      </c>
      <c r="C668" s="35">
        <f>YEAR(Sales[[#This Row],[ShipDate]])</f>
        <v>2016</v>
      </c>
      <c r="D668" t="s">
        <v>19</v>
      </c>
      <c r="E668" t="s">
        <v>31</v>
      </c>
      <c r="F668" t="s">
        <v>39</v>
      </c>
      <c r="G668" t="s">
        <v>25</v>
      </c>
      <c r="H668" t="s">
        <v>583</v>
      </c>
      <c r="I668" t="s">
        <v>585</v>
      </c>
      <c r="J668" t="s">
        <v>13</v>
      </c>
      <c r="K668" t="s">
        <v>2607</v>
      </c>
      <c r="L668" t="s">
        <v>92</v>
      </c>
      <c r="M668" t="s">
        <v>82</v>
      </c>
      <c r="N668" t="str">
        <f>IF(ISBLANK(Sales[[#This Row],[return]]),"No",Sales[[#This Row],[return]])</f>
        <v>Yes</v>
      </c>
      <c r="O668" s="2">
        <v>42622</v>
      </c>
      <c r="P668" s="8" t="str">
        <f>TEXT(DAY(Sales[[#This Row],[OrderDate]]),"ddd")</f>
        <v>Mon</v>
      </c>
      <c r="Q668" s="8" t="str">
        <f>TEXT(MONTH(Sales[[#This Row],[ShipDate]])*29,"mmm")</f>
        <v>Sep</v>
      </c>
      <c r="R668">
        <v>1551</v>
      </c>
      <c r="S668" t="s">
        <v>1988</v>
      </c>
      <c r="T668" t="s">
        <v>90</v>
      </c>
      <c r="U668">
        <v>1852</v>
      </c>
      <c r="V668" s="1">
        <v>0</v>
      </c>
      <c r="W668">
        <v>239</v>
      </c>
      <c r="X668">
        <v>5</v>
      </c>
      <c r="Y668">
        <v>1326</v>
      </c>
      <c r="AD668"/>
    </row>
    <row r="669" spans="1:30" x14ac:dyDescent="0.25">
      <c r="A669" t="s">
        <v>40</v>
      </c>
      <c r="B669" s="2">
        <v>42637</v>
      </c>
      <c r="C669" s="35">
        <f>YEAR(Sales[[#This Row],[ShipDate]])</f>
        <v>2016</v>
      </c>
      <c r="D669" t="s">
        <v>36</v>
      </c>
      <c r="E669" t="s">
        <v>31</v>
      </c>
      <c r="F669" t="s">
        <v>59</v>
      </c>
      <c r="G669" t="s">
        <v>25</v>
      </c>
      <c r="H669" t="s">
        <v>457</v>
      </c>
      <c r="I669" t="s">
        <v>32</v>
      </c>
      <c r="J669" t="s">
        <v>13</v>
      </c>
      <c r="K669" t="s">
        <v>2778</v>
      </c>
      <c r="L669" t="s">
        <v>30</v>
      </c>
      <c r="N669" t="str">
        <f>IF(ISBLANK(Sales[[#This Row],[return]]),"No",Sales[[#This Row],[return]])</f>
        <v>No</v>
      </c>
      <c r="O669" s="2">
        <v>42633</v>
      </c>
      <c r="P669" s="8" t="str">
        <f>TEXT(DAY(Sales[[#This Row],[OrderDate]]),"ddd")</f>
        <v>Fri</v>
      </c>
      <c r="Q669" s="8" t="str">
        <f>TEXT(MONTH(Sales[[#This Row],[ShipDate]])*29,"mmm")</f>
        <v>Sep</v>
      </c>
      <c r="R669">
        <v>1693</v>
      </c>
      <c r="S669" t="s">
        <v>2300</v>
      </c>
      <c r="T669" t="s">
        <v>28</v>
      </c>
      <c r="U669">
        <v>92024</v>
      </c>
      <c r="V669" s="1">
        <v>0</v>
      </c>
      <c r="W669">
        <v>4</v>
      </c>
      <c r="X669">
        <v>2</v>
      </c>
      <c r="Y669">
        <v>9</v>
      </c>
      <c r="AD669"/>
    </row>
    <row r="670" spans="1:30" x14ac:dyDescent="0.25">
      <c r="A670" t="s">
        <v>24</v>
      </c>
      <c r="B670" s="2">
        <v>42618</v>
      </c>
      <c r="C670" s="35">
        <f>YEAR(Sales[[#This Row],[ShipDate]])</f>
        <v>2016</v>
      </c>
      <c r="D670" t="s">
        <v>19</v>
      </c>
      <c r="E670" t="s">
        <v>18</v>
      </c>
      <c r="F670" t="s">
        <v>45</v>
      </c>
      <c r="G670" t="s">
        <v>25</v>
      </c>
      <c r="H670" t="s">
        <v>2812</v>
      </c>
      <c r="I670" t="s">
        <v>32</v>
      </c>
      <c r="J670" t="s">
        <v>13</v>
      </c>
      <c r="K670" t="s">
        <v>1996</v>
      </c>
      <c r="L670" t="s">
        <v>30</v>
      </c>
      <c r="M670" t="s">
        <v>82</v>
      </c>
      <c r="N670" t="str">
        <f>IF(ISBLANK(Sales[[#This Row],[return]]),"No",Sales[[#This Row],[return]])</f>
        <v>Yes</v>
      </c>
      <c r="O670" s="2">
        <v>42614</v>
      </c>
      <c r="P670" s="8" t="str">
        <f>TEXT(DAY(Sales[[#This Row],[OrderDate]]),"ddd")</f>
        <v>Sun</v>
      </c>
      <c r="Q670" s="8" t="str">
        <f>TEXT(MONTH(Sales[[#This Row],[ShipDate]])*29,"mmm")</f>
        <v>Sep</v>
      </c>
      <c r="R670">
        <v>361</v>
      </c>
      <c r="S670" t="s">
        <v>105</v>
      </c>
      <c r="T670" t="s">
        <v>28</v>
      </c>
      <c r="U670">
        <v>92025</v>
      </c>
      <c r="V670" s="1">
        <v>0</v>
      </c>
      <c r="W670">
        <v>16</v>
      </c>
      <c r="X670">
        <v>3</v>
      </c>
      <c r="Y670">
        <v>54</v>
      </c>
      <c r="AD670"/>
    </row>
    <row r="671" spans="1:30" x14ac:dyDescent="0.25">
      <c r="A671" t="s">
        <v>40</v>
      </c>
      <c r="B671" s="2">
        <v>42644</v>
      </c>
      <c r="C671" s="35">
        <f>YEAR(Sales[[#This Row],[ShipDate]])</f>
        <v>2016</v>
      </c>
      <c r="D671" t="s">
        <v>19</v>
      </c>
      <c r="E671" t="s">
        <v>69</v>
      </c>
      <c r="F671" t="s">
        <v>43</v>
      </c>
      <c r="G671" t="s">
        <v>11</v>
      </c>
      <c r="H671" t="s">
        <v>60</v>
      </c>
      <c r="I671" t="s">
        <v>63</v>
      </c>
      <c r="J671" t="s">
        <v>13</v>
      </c>
      <c r="K671" t="s">
        <v>2932</v>
      </c>
      <c r="L671" t="s">
        <v>30</v>
      </c>
      <c r="N671" t="str">
        <f>IF(ISBLANK(Sales[[#This Row],[return]]),"No",Sales[[#This Row],[return]])</f>
        <v>No</v>
      </c>
      <c r="O671" s="2">
        <v>42642</v>
      </c>
      <c r="P671" s="8" t="str">
        <f>TEXT(DAY(Sales[[#This Row],[OrderDate]]),"ddd")</f>
        <v>Sun</v>
      </c>
      <c r="Q671" s="8" t="str">
        <f>TEXT(MONTH(Sales[[#This Row],[ShipDate]])*29,"mmm")</f>
        <v>Oct</v>
      </c>
      <c r="R671">
        <v>1036</v>
      </c>
      <c r="S671" t="s">
        <v>144</v>
      </c>
      <c r="T671" t="s">
        <v>28</v>
      </c>
      <c r="U671">
        <v>98115</v>
      </c>
      <c r="V671" s="1">
        <v>0</v>
      </c>
      <c r="W671">
        <v>3</v>
      </c>
      <c r="X671">
        <v>2</v>
      </c>
      <c r="Y671">
        <v>6</v>
      </c>
      <c r="AD671"/>
    </row>
    <row r="672" spans="1:30" x14ac:dyDescent="0.25">
      <c r="A672" t="s">
        <v>40</v>
      </c>
      <c r="B672" s="2">
        <v>42644</v>
      </c>
      <c r="C672" s="35">
        <f>YEAR(Sales[[#This Row],[ShipDate]])</f>
        <v>2016</v>
      </c>
      <c r="D672" t="s">
        <v>19</v>
      </c>
      <c r="E672" t="s">
        <v>69</v>
      </c>
      <c r="F672" t="s">
        <v>38</v>
      </c>
      <c r="G672" t="s">
        <v>11</v>
      </c>
      <c r="H672" t="s">
        <v>60</v>
      </c>
      <c r="I672" t="s">
        <v>63</v>
      </c>
      <c r="J672" t="s">
        <v>13</v>
      </c>
      <c r="K672" t="s">
        <v>2932</v>
      </c>
      <c r="L672" t="s">
        <v>30</v>
      </c>
      <c r="N672" t="str">
        <f>IF(ISBLANK(Sales[[#This Row],[return]]),"No",Sales[[#This Row],[return]])</f>
        <v>No</v>
      </c>
      <c r="O672" s="2">
        <v>42642</v>
      </c>
      <c r="P672" s="8" t="str">
        <f>TEXT(DAY(Sales[[#This Row],[OrderDate]]),"ddd")</f>
        <v>Sun</v>
      </c>
      <c r="Q672" s="8" t="str">
        <f>TEXT(MONTH(Sales[[#This Row],[ShipDate]])*29,"mmm")</f>
        <v>Oct</v>
      </c>
      <c r="R672">
        <v>313</v>
      </c>
      <c r="S672" t="s">
        <v>1314</v>
      </c>
      <c r="T672" t="s">
        <v>28</v>
      </c>
      <c r="U672">
        <v>98115</v>
      </c>
      <c r="V672" s="1">
        <v>0</v>
      </c>
      <c r="W672">
        <v>399</v>
      </c>
      <c r="X672">
        <v>9</v>
      </c>
      <c r="Y672">
        <v>2349</v>
      </c>
      <c r="AD672"/>
    </row>
    <row r="673" spans="1:30" x14ac:dyDescent="0.25">
      <c r="A673" t="s">
        <v>24</v>
      </c>
      <c r="B673" s="2">
        <v>42584</v>
      </c>
      <c r="C673" s="35">
        <f>YEAR(Sales[[#This Row],[ShipDate]])</f>
        <v>2016</v>
      </c>
      <c r="D673" t="s">
        <v>36</v>
      </c>
      <c r="E673" t="s">
        <v>18</v>
      </c>
      <c r="F673" t="s">
        <v>43</v>
      </c>
      <c r="G673" t="s">
        <v>11</v>
      </c>
      <c r="H673" t="s">
        <v>1403</v>
      </c>
      <c r="I673" t="s">
        <v>651</v>
      </c>
      <c r="J673" t="s">
        <v>13</v>
      </c>
      <c r="K673" t="s">
        <v>160</v>
      </c>
      <c r="L673" t="s">
        <v>30</v>
      </c>
      <c r="N673" t="str">
        <f>IF(ISBLANK(Sales[[#This Row],[return]]),"No",Sales[[#This Row],[return]])</f>
        <v>No</v>
      </c>
      <c r="O673" s="2">
        <v>42577</v>
      </c>
      <c r="P673" s="8" t="str">
        <f>TEXT(DAY(Sales[[#This Row],[OrderDate]]),"ddd")</f>
        <v>Thu</v>
      </c>
      <c r="Q673" s="8" t="str">
        <f>TEXT(MONTH(Sales[[#This Row],[ShipDate]])*29,"mmm")</f>
        <v>Aug</v>
      </c>
      <c r="R673">
        <v>1563</v>
      </c>
      <c r="S673" t="s">
        <v>1338</v>
      </c>
      <c r="T673" t="s">
        <v>28</v>
      </c>
      <c r="U673">
        <v>89031</v>
      </c>
      <c r="V673" s="1">
        <v>0</v>
      </c>
      <c r="W673">
        <v>36</v>
      </c>
      <c r="X673">
        <v>9</v>
      </c>
      <c r="Y673">
        <v>134</v>
      </c>
      <c r="AD673"/>
    </row>
    <row r="674" spans="1:30" x14ac:dyDescent="0.25">
      <c r="A674" t="s">
        <v>24</v>
      </c>
      <c r="B674" s="2">
        <v>42584</v>
      </c>
      <c r="C674" s="35">
        <f>YEAR(Sales[[#This Row],[ShipDate]])</f>
        <v>2016</v>
      </c>
      <c r="D674" t="s">
        <v>36</v>
      </c>
      <c r="E674" t="s">
        <v>18</v>
      </c>
      <c r="F674" t="s">
        <v>23</v>
      </c>
      <c r="G674" t="s">
        <v>11</v>
      </c>
      <c r="H674" t="s">
        <v>1403</v>
      </c>
      <c r="I674" t="s">
        <v>651</v>
      </c>
      <c r="J674" t="s">
        <v>13</v>
      </c>
      <c r="K674" t="s">
        <v>160</v>
      </c>
      <c r="L674" t="s">
        <v>30</v>
      </c>
      <c r="N674" t="str">
        <f>IF(ISBLANK(Sales[[#This Row],[return]]),"No",Sales[[#This Row],[return]])</f>
        <v>No</v>
      </c>
      <c r="O674" s="2">
        <v>42577</v>
      </c>
      <c r="P674" s="8" t="str">
        <f>TEXT(DAY(Sales[[#This Row],[OrderDate]]),"ddd")</f>
        <v>Thu</v>
      </c>
      <c r="Q674" s="8" t="str">
        <f>TEXT(MONTH(Sales[[#This Row],[ShipDate]])*29,"mmm")</f>
        <v>Aug</v>
      </c>
      <c r="R674">
        <v>818</v>
      </c>
      <c r="S674" t="s">
        <v>564</v>
      </c>
      <c r="T674" t="s">
        <v>28</v>
      </c>
      <c r="U674">
        <v>89031</v>
      </c>
      <c r="V674" s="1">
        <v>0.2</v>
      </c>
      <c r="W674">
        <v>-110</v>
      </c>
      <c r="X674">
        <v>3</v>
      </c>
      <c r="Y674">
        <v>674</v>
      </c>
      <c r="AD674"/>
    </row>
    <row r="675" spans="1:30" x14ac:dyDescent="0.25">
      <c r="A675" t="s">
        <v>24</v>
      </c>
      <c r="B675" s="2">
        <v>42584</v>
      </c>
      <c r="C675" s="35">
        <f>YEAR(Sales[[#This Row],[ShipDate]])</f>
        <v>2016</v>
      </c>
      <c r="D675" t="s">
        <v>36</v>
      </c>
      <c r="E675" t="s">
        <v>18</v>
      </c>
      <c r="F675" t="s">
        <v>99</v>
      </c>
      <c r="G675" t="s">
        <v>46</v>
      </c>
      <c r="H675" t="s">
        <v>1403</v>
      </c>
      <c r="I675" t="s">
        <v>651</v>
      </c>
      <c r="J675" t="s">
        <v>13</v>
      </c>
      <c r="K675" t="s">
        <v>160</v>
      </c>
      <c r="L675" t="s">
        <v>30</v>
      </c>
      <c r="N675" t="str">
        <f>IF(ISBLANK(Sales[[#This Row],[return]]),"No",Sales[[#This Row],[return]])</f>
        <v>No</v>
      </c>
      <c r="O675" s="2">
        <v>42577</v>
      </c>
      <c r="P675" s="8" t="str">
        <f>TEXT(DAY(Sales[[#This Row],[OrderDate]]),"ddd")</f>
        <v>Thu</v>
      </c>
      <c r="Q675" s="8" t="str">
        <f>TEXT(MONTH(Sales[[#This Row],[ShipDate]])*29,"mmm")</f>
        <v>Aug</v>
      </c>
      <c r="R675">
        <v>1016</v>
      </c>
      <c r="S675" t="s">
        <v>2557</v>
      </c>
      <c r="T675" t="s">
        <v>28</v>
      </c>
      <c r="U675">
        <v>89031</v>
      </c>
      <c r="V675" s="1">
        <v>0</v>
      </c>
      <c r="W675">
        <v>70</v>
      </c>
      <c r="X675">
        <v>3</v>
      </c>
      <c r="Y675">
        <v>171</v>
      </c>
      <c r="AD675"/>
    </row>
    <row r="676" spans="1:30" x14ac:dyDescent="0.25">
      <c r="A676" t="s">
        <v>24</v>
      </c>
      <c r="B676" s="2">
        <v>42584</v>
      </c>
      <c r="C676" s="35">
        <f>YEAR(Sales[[#This Row],[ShipDate]])</f>
        <v>2016</v>
      </c>
      <c r="D676" t="s">
        <v>36</v>
      </c>
      <c r="E676" t="s">
        <v>18</v>
      </c>
      <c r="F676" t="s">
        <v>48</v>
      </c>
      <c r="G676" t="s">
        <v>46</v>
      </c>
      <c r="H676" t="s">
        <v>1403</v>
      </c>
      <c r="I676" t="s">
        <v>651</v>
      </c>
      <c r="J676" t="s">
        <v>13</v>
      </c>
      <c r="K676" t="s">
        <v>160</v>
      </c>
      <c r="L676" t="s">
        <v>30</v>
      </c>
      <c r="N676" t="str">
        <f>IF(ISBLANK(Sales[[#This Row],[return]]),"No",Sales[[#This Row],[return]])</f>
        <v>No</v>
      </c>
      <c r="O676" s="2">
        <v>42577</v>
      </c>
      <c r="P676" s="8" t="str">
        <f>TEXT(DAY(Sales[[#This Row],[OrderDate]]),"ddd")</f>
        <v>Thu</v>
      </c>
      <c r="Q676" s="8" t="str">
        <f>TEXT(MONTH(Sales[[#This Row],[ShipDate]])*29,"mmm")</f>
        <v>Aug</v>
      </c>
      <c r="R676">
        <v>146</v>
      </c>
      <c r="S676" t="s">
        <v>772</v>
      </c>
      <c r="T676" t="s">
        <v>28</v>
      </c>
      <c r="U676">
        <v>89031</v>
      </c>
      <c r="V676" s="1">
        <v>0.2</v>
      </c>
      <c r="W676">
        <v>114</v>
      </c>
      <c r="X676">
        <v>2</v>
      </c>
      <c r="Y676">
        <v>912</v>
      </c>
      <c r="AD676"/>
    </row>
    <row r="677" spans="1:30" x14ac:dyDescent="0.25">
      <c r="A677" t="s">
        <v>24</v>
      </c>
      <c r="B677" s="2">
        <v>42740</v>
      </c>
      <c r="C677" s="35">
        <f>YEAR(Sales[[#This Row],[ShipDate]])</f>
        <v>2017</v>
      </c>
      <c r="D677" t="s">
        <v>36</v>
      </c>
      <c r="E677" t="s">
        <v>18</v>
      </c>
      <c r="F677" t="s">
        <v>43</v>
      </c>
      <c r="G677" t="s">
        <v>11</v>
      </c>
      <c r="H677" t="s">
        <v>164</v>
      </c>
      <c r="I677" t="s">
        <v>120</v>
      </c>
      <c r="J677" t="s">
        <v>13</v>
      </c>
      <c r="K677" t="s">
        <v>900</v>
      </c>
      <c r="L677" t="s">
        <v>68</v>
      </c>
      <c r="N677" t="str">
        <f>IF(ISBLANK(Sales[[#This Row],[return]]),"No",Sales[[#This Row],[return]])</f>
        <v>No</v>
      </c>
      <c r="O677" s="2">
        <v>42733</v>
      </c>
      <c r="P677" s="8" t="str">
        <f>TEXT(DAY(Sales[[#This Row],[OrderDate]]),"ddd")</f>
        <v>Sun</v>
      </c>
      <c r="Q677" s="8" t="str">
        <f>TEXT(MONTH(Sales[[#This Row],[ShipDate]])*29,"mmm")</f>
        <v>Jan</v>
      </c>
      <c r="R677">
        <v>1541</v>
      </c>
      <c r="S677" t="s">
        <v>1489</v>
      </c>
      <c r="T677" t="s">
        <v>66</v>
      </c>
      <c r="U677">
        <v>60610</v>
      </c>
      <c r="V677" s="1">
        <v>0.6</v>
      </c>
      <c r="W677">
        <v>-51</v>
      </c>
      <c r="X677">
        <v>3</v>
      </c>
      <c r="Y677">
        <v>39</v>
      </c>
      <c r="AD677"/>
    </row>
    <row r="678" spans="1:30" x14ac:dyDescent="0.25">
      <c r="A678" t="s">
        <v>24</v>
      </c>
      <c r="B678" s="2">
        <v>42682</v>
      </c>
      <c r="C678" s="35">
        <f>YEAR(Sales[[#This Row],[ShipDate]])</f>
        <v>2016</v>
      </c>
      <c r="D678" t="s">
        <v>36</v>
      </c>
      <c r="E678" t="s">
        <v>31</v>
      </c>
      <c r="F678" t="s">
        <v>59</v>
      </c>
      <c r="G678" t="s">
        <v>25</v>
      </c>
      <c r="H678" t="s">
        <v>164</v>
      </c>
      <c r="I678" t="s">
        <v>120</v>
      </c>
      <c r="J678" t="s">
        <v>13</v>
      </c>
      <c r="K678" t="s">
        <v>2652</v>
      </c>
      <c r="L678" t="s">
        <v>68</v>
      </c>
      <c r="N678" t="str">
        <f>IF(ISBLANK(Sales[[#This Row],[return]]),"No",Sales[[#This Row],[return]])</f>
        <v>No</v>
      </c>
      <c r="O678" s="2">
        <v>42675</v>
      </c>
      <c r="P678" s="8" t="str">
        <f>TEXT(DAY(Sales[[#This Row],[OrderDate]]),"ddd")</f>
        <v>Sun</v>
      </c>
      <c r="Q678" s="8" t="str">
        <f>TEXT(MONTH(Sales[[#This Row],[ShipDate]])*29,"mmm")</f>
        <v>Nov</v>
      </c>
      <c r="R678">
        <v>1481</v>
      </c>
      <c r="S678" t="s">
        <v>2206</v>
      </c>
      <c r="T678" t="s">
        <v>66</v>
      </c>
      <c r="U678">
        <v>60610</v>
      </c>
      <c r="V678" s="1">
        <v>0.2</v>
      </c>
      <c r="W678">
        <v>5</v>
      </c>
      <c r="X678">
        <v>3</v>
      </c>
      <c r="Y678">
        <v>16</v>
      </c>
      <c r="AD678"/>
    </row>
    <row r="679" spans="1:30" x14ac:dyDescent="0.25">
      <c r="A679" t="s">
        <v>10</v>
      </c>
      <c r="B679" s="2">
        <v>42536</v>
      </c>
      <c r="C679" s="35">
        <f>YEAR(Sales[[#This Row],[ShipDate]])</f>
        <v>2016</v>
      </c>
      <c r="D679" t="s">
        <v>607</v>
      </c>
      <c r="E679" t="s">
        <v>18</v>
      </c>
      <c r="F679" t="s">
        <v>59</v>
      </c>
      <c r="G679" t="s">
        <v>25</v>
      </c>
      <c r="H679" t="s">
        <v>1110</v>
      </c>
      <c r="I679" t="s">
        <v>70</v>
      </c>
      <c r="J679" t="s">
        <v>13</v>
      </c>
      <c r="K679" t="s">
        <v>1147</v>
      </c>
      <c r="L679" t="s">
        <v>68</v>
      </c>
      <c r="N679" t="str">
        <f>IF(ISBLANK(Sales[[#This Row],[return]]),"No",Sales[[#This Row],[return]])</f>
        <v>No</v>
      </c>
      <c r="O679" s="2">
        <v>42536</v>
      </c>
      <c r="P679" s="8" t="str">
        <f>TEXT(DAY(Sales[[#This Row],[OrderDate]]),"ddd")</f>
        <v>Sun</v>
      </c>
      <c r="Q679" s="8" t="str">
        <f>TEXT(MONTH(Sales[[#This Row],[ShipDate]])*29,"mmm")</f>
        <v>Jun</v>
      </c>
      <c r="R679">
        <v>1695</v>
      </c>
      <c r="S679" t="s">
        <v>1858</v>
      </c>
      <c r="T679" t="s">
        <v>66</v>
      </c>
      <c r="U679">
        <v>79907</v>
      </c>
      <c r="V679" s="1">
        <v>0.2</v>
      </c>
      <c r="W679">
        <v>12</v>
      </c>
      <c r="X679">
        <v>2</v>
      </c>
      <c r="Y679">
        <v>37</v>
      </c>
      <c r="AD679"/>
    </row>
    <row r="680" spans="1:30" x14ac:dyDescent="0.25">
      <c r="A680" t="s">
        <v>40</v>
      </c>
      <c r="B680" s="2">
        <v>42597</v>
      </c>
      <c r="C680" s="35">
        <f>YEAR(Sales[[#This Row],[ShipDate]])</f>
        <v>2016</v>
      </c>
      <c r="D680" t="s">
        <v>36</v>
      </c>
      <c r="E680" t="s">
        <v>18</v>
      </c>
      <c r="F680" t="s">
        <v>43</v>
      </c>
      <c r="G680" t="s">
        <v>11</v>
      </c>
      <c r="H680" t="s">
        <v>60</v>
      </c>
      <c r="I680" t="s">
        <v>63</v>
      </c>
      <c r="J680" t="s">
        <v>13</v>
      </c>
      <c r="K680" t="s">
        <v>1535</v>
      </c>
      <c r="L680" t="s">
        <v>30</v>
      </c>
      <c r="M680" t="s">
        <v>82</v>
      </c>
      <c r="N680" t="str">
        <f>IF(ISBLANK(Sales[[#This Row],[return]]),"No",Sales[[#This Row],[return]])</f>
        <v>Yes</v>
      </c>
      <c r="O680" s="2">
        <v>42593</v>
      </c>
      <c r="P680" s="8" t="str">
        <f>TEXT(DAY(Sales[[#This Row],[OrderDate]]),"ddd")</f>
        <v>Wed</v>
      </c>
      <c r="Q680" s="8" t="str">
        <f>TEXT(MONTH(Sales[[#This Row],[ShipDate]])*29,"mmm")</f>
        <v>Aug</v>
      </c>
      <c r="R680">
        <v>579</v>
      </c>
      <c r="S680" t="s">
        <v>1592</v>
      </c>
      <c r="T680" t="s">
        <v>28</v>
      </c>
      <c r="U680">
        <v>98105</v>
      </c>
      <c r="V680" s="1">
        <v>0</v>
      </c>
      <c r="W680">
        <v>5</v>
      </c>
      <c r="X680">
        <v>1</v>
      </c>
      <c r="Y680">
        <v>12</v>
      </c>
      <c r="AD680"/>
    </row>
    <row r="681" spans="1:30" x14ac:dyDescent="0.25">
      <c r="A681" t="s">
        <v>40</v>
      </c>
      <c r="B681" s="2">
        <v>42597</v>
      </c>
      <c r="C681" s="35">
        <f>YEAR(Sales[[#This Row],[ShipDate]])</f>
        <v>2016</v>
      </c>
      <c r="D681" t="s">
        <v>36</v>
      </c>
      <c r="E681" t="s">
        <v>18</v>
      </c>
      <c r="F681" t="s">
        <v>45</v>
      </c>
      <c r="G681" t="s">
        <v>25</v>
      </c>
      <c r="H681" t="s">
        <v>60</v>
      </c>
      <c r="I681" t="s">
        <v>63</v>
      </c>
      <c r="J681" t="s">
        <v>13</v>
      </c>
      <c r="K681" t="s">
        <v>1535</v>
      </c>
      <c r="L681" t="s">
        <v>30</v>
      </c>
      <c r="M681" t="s">
        <v>82</v>
      </c>
      <c r="N681" t="str">
        <f>IF(ISBLANK(Sales[[#This Row],[return]]),"No",Sales[[#This Row],[return]])</f>
        <v>Yes</v>
      </c>
      <c r="O681" s="2">
        <v>42593</v>
      </c>
      <c r="P681" s="8" t="str">
        <f>TEXT(DAY(Sales[[#This Row],[OrderDate]]),"ddd")</f>
        <v>Wed</v>
      </c>
      <c r="Q681" s="8" t="str">
        <f>TEXT(MONTH(Sales[[#This Row],[ShipDate]])*29,"mmm")</f>
        <v>Aug</v>
      </c>
      <c r="R681">
        <v>1411</v>
      </c>
      <c r="S681" t="s">
        <v>1989</v>
      </c>
      <c r="T681" t="s">
        <v>28</v>
      </c>
      <c r="U681">
        <v>98105</v>
      </c>
      <c r="V681" s="1">
        <v>0</v>
      </c>
      <c r="W681">
        <v>11</v>
      </c>
      <c r="X681">
        <v>1</v>
      </c>
      <c r="Y681">
        <v>41</v>
      </c>
      <c r="AD681"/>
    </row>
    <row r="682" spans="1:30" x14ac:dyDescent="0.25">
      <c r="A682" t="s">
        <v>40</v>
      </c>
      <c r="B682" s="2">
        <v>42597</v>
      </c>
      <c r="C682" s="35">
        <f>YEAR(Sales[[#This Row],[ShipDate]])</f>
        <v>2016</v>
      </c>
      <c r="D682" t="s">
        <v>36</v>
      </c>
      <c r="E682" t="s">
        <v>18</v>
      </c>
      <c r="F682" t="s">
        <v>150</v>
      </c>
      <c r="G682" t="s">
        <v>25</v>
      </c>
      <c r="H682" t="s">
        <v>60</v>
      </c>
      <c r="I682" t="s">
        <v>63</v>
      </c>
      <c r="J682" t="s">
        <v>13</v>
      </c>
      <c r="K682" t="s">
        <v>1535</v>
      </c>
      <c r="L682" t="s">
        <v>30</v>
      </c>
      <c r="M682" t="s">
        <v>82</v>
      </c>
      <c r="N682" t="str">
        <f>IF(ISBLANK(Sales[[#This Row],[return]]),"No",Sales[[#This Row],[return]])</f>
        <v>Yes</v>
      </c>
      <c r="O682" s="2">
        <v>42593</v>
      </c>
      <c r="P682" s="8" t="str">
        <f>TEXT(DAY(Sales[[#This Row],[OrderDate]]),"ddd")</f>
        <v>Wed</v>
      </c>
      <c r="Q682" s="8" t="str">
        <f>TEXT(MONTH(Sales[[#This Row],[ShipDate]])*29,"mmm")</f>
        <v>Aug</v>
      </c>
      <c r="R682">
        <v>1608</v>
      </c>
      <c r="S682" t="s">
        <v>516</v>
      </c>
      <c r="T682" t="s">
        <v>28</v>
      </c>
      <c r="U682">
        <v>98105</v>
      </c>
      <c r="V682" s="1">
        <v>0</v>
      </c>
      <c r="W682">
        <v>11</v>
      </c>
      <c r="X682">
        <v>2</v>
      </c>
      <c r="Y682">
        <v>23</v>
      </c>
      <c r="AD682"/>
    </row>
    <row r="683" spans="1:30" x14ac:dyDescent="0.25">
      <c r="A683" t="s">
        <v>10</v>
      </c>
      <c r="B683" s="2">
        <v>42704</v>
      </c>
      <c r="C683" s="35">
        <f>YEAR(Sales[[#This Row],[ShipDate]])</f>
        <v>2016</v>
      </c>
      <c r="D683" t="s">
        <v>36</v>
      </c>
      <c r="E683" t="s">
        <v>31</v>
      </c>
      <c r="F683" t="s">
        <v>39</v>
      </c>
      <c r="G683" t="s">
        <v>25</v>
      </c>
      <c r="H683" t="s">
        <v>60</v>
      </c>
      <c r="I683" t="s">
        <v>63</v>
      </c>
      <c r="J683" t="s">
        <v>13</v>
      </c>
      <c r="K683" t="s">
        <v>2596</v>
      </c>
      <c r="L683" t="s">
        <v>30</v>
      </c>
      <c r="M683" t="s">
        <v>82</v>
      </c>
      <c r="N683" t="str">
        <f>IF(ISBLANK(Sales[[#This Row],[return]]),"No",Sales[[#This Row],[return]])</f>
        <v>Yes</v>
      </c>
      <c r="O683" s="2">
        <v>42698</v>
      </c>
      <c r="P683" s="8" t="str">
        <f>TEXT(DAY(Sales[[#This Row],[OrderDate]]),"ddd")</f>
        <v>Tue</v>
      </c>
      <c r="Q683" s="8" t="str">
        <f>TEXT(MONTH(Sales[[#This Row],[ShipDate]])*29,"mmm")</f>
        <v>Nov</v>
      </c>
      <c r="R683">
        <v>1336</v>
      </c>
      <c r="S683" t="s">
        <v>1042</v>
      </c>
      <c r="T683" t="s">
        <v>28</v>
      </c>
      <c r="U683">
        <v>98103</v>
      </c>
      <c r="V683" s="1">
        <v>0</v>
      </c>
      <c r="W683">
        <v>53</v>
      </c>
      <c r="X683">
        <v>2</v>
      </c>
      <c r="Y683">
        <v>198</v>
      </c>
      <c r="AD683"/>
    </row>
    <row r="684" spans="1:30" x14ac:dyDescent="0.25">
      <c r="A684" t="s">
        <v>10</v>
      </c>
      <c r="B684" s="2">
        <v>42704</v>
      </c>
      <c r="C684" s="35">
        <f>YEAR(Sales[[#This Row],[ShipDate]])</f>
        <v>2016</v>
      </c>
      <c r="D684" t="s">
        <v>36</v>
      </c>
      <c r="E684" t="s">
        <v>31</v>
      </c>
      <c r="F684" t="s">
        <v>59</v>
      </c>
      <c r="G684" t="s">
        <v>25</v>
      </c>
      <c r="H684" t="s">
        <v>60</v>
      </c>
      <c r="I684" t="s">
        <v>63</v>
      </c>
      <c r="J684" t="s">
        <v>13</v>
      </c>
      <c r="K684" t="s">
        <v>2596</v>
      </c>
      <c r="L684" t="s">
        <v>30</v>
      </c>
      <c r="M684" t="s">
        <v>82</v>
      </c>
      <c r="N684" t="str">
        <f>IF(ISBLANK(Sales[[#This Row],[return]]),"No",Sales[[#This Row],[return]])</f>
        <v>Yes</v>
      </c>
      <c r="O684" s="2">
        <v>42698</v>
      </c>
      <c r="P684" s="8" t="str">
        <f>TEXT(DAY(Sales[[#This Row],[OrderDate]]),"ddd")</f>
        <v>Tue</v>
      </c>
      <c r="Q684" s="8" t="str">
        <f>TEXT(MONTH(Sales[[#This Row],[ShipDate]])*29,"mmm")</f>
        <v>Nov</v>
      </c>
      <c r="R684">
        <v>1825</v>
      </c>
      <c r="S684" t="s">
        <v>1026</v>
      </c>
      <c r="T684" t="s">
        <v>28</v>
      </c>
      <c r="U684">
        <v>98103</v>
      </c>
      <c r="V684" s="1">
        <v>0</v>
      </c>
      <c r="W684">
        <v>12</v>
      </c>
      <c r="X684">
        <v>4</v>
      </c>
      <c r="Y684">
        <v>26</v>
      </c>
      <c r="AD684"/>
    </row>
    <row r="685" spans="1:30" x14ac:dyDescent="0.25">
      <c r="A685" t="s">
        <v>10</v>
      </c>
      <c r="B685" s="2">
        <v>42704</v>
      </c>
      <c r="C685" s="35">
        <f>YEAR(Sales[[#This Row],[ShipDate]])</f>
        <v>2016</v>
      </c>
      <c r="D685" t="s">
        <v>36</v>
      </c>
      <c r="E685" t="s">
        <v>31</v>
      </c>
      <c r="F685" t="s">
        <v>39</v>
      </c>
      <c r="G685" t="s">
        <v>25</v>
      </c>
      <c r="H685" t="s">
        <v>60</v>
      </c>
      <c r="I685" t="s">
        <v>63</v>
      </c>
      <c r="J685" t="s">
        <v>13</v>
      </c>
      <c r="K685" t="s">
        <v>2596</v>
      </c>
      <c r="L685" t="s">
        <v>30</v>
      </c>
      <c r="M685" t="s">
        <v>82</v>
      </c>
      <c r="N685" t="str">
        <f>IF(ISBLANK(Sales[[#This Row],[return]]),"No",Sales[[#This Row],[return]])</f>
        <v>Yes</v>
      </c>
      <c r="O685" s="2">
        <v>42698</v>
      </c>
      <c r="P685" s="8" t="str">
        <f>TEXT(DAY(Sales[[#This Row],[OrderDate]]),"ddd")</f>
        <v>Tue</v>
      </c>
      <c r="Q685" s="8" t="str">
        <f>TEXT(MONTH(Sales[[#This Row],[ShipDate]])*29,"mmm")</f>
        <v>Nov</v>
      </c>
      <c r="R685">
        <v>417</v>
      </c>
      <c r="S685" t="s">
        <v>3222</v>
      </c>
      <c r="T685" t="s">
        <v>28</v>
      </c>
      <c r="U685">
        <v>98103</v>
      </c>
      <c r="V685" s="1">
        <v>0</v>
      </c>
      <c r="W685">
        <v>10</v>
      </c>
      <c r="X685">
        <v>6</v>
      </c>
      <c r="Y685">
        <v>486</v>
      </c>
      <c r="AD685"/>
    </row>
    <row r="686" spans="1:30" x14ac:dyDescent="0.25">
      <c r="A686" t="s">
        <v>10</v>
      </c>
      <c r="B686" s="2">
        <v>42704</v>
      </c>
      <c r="C686" s="35">
        <f>YEAR(Sales[[#This Row],[ShipDate]])</f>
        <v>2016</v>
      </c>
      <c r="D686" t="s">
        <v>36</v>
      </c>
      <c r="E686" t="s">
        <v>31</v>
      </c>
      <c r="F686" t="s">
        <v>50</v>
      </c>
      <c r="G686" t="s">
        <v>25</v>
      </c>
      <c r="H686" t="s">
        <v>60</v>
      </c>
      <c r="I686" t="s">
        <v>63</v>
      </c>
      <c r="J686" t="s">
        <v>13</v>
      </c>
      <c r="K686" t="s">
        <v>2596</v>
      </c>
      <c r="L686" t="s">
        <v>30</v>
      </c>
      <c r="M686" t="s">
        <v>82</v>
      </c>
      <c r="N686" t="str">
        <f>IF(ISBLANK(Sales[[#This Row],[return]]),"No",Sales[[#This Row],[return]])</f>
        <v>Yes</v>
      </c>
      <c r="O686" s="2">
        <v>42698</v>
      </c>
      <c r="P686" s="8" t="str">
        <f>TEXT(DAY(Sales[[#This Row],[OrderDate]]),"ddd")</f>
        <v>Tue</v>
      </c>
      <c r="Q686" s="8" t="str">
        <f>TEXT(MONTH(Sales[[#This Row],[ShipDate]])*29,"mmm")</f>
        <v>Nov</v>
      </c>
      <c r="R686">
        <v>1257</v>
      </c>
      <c r="S686" t="s">
        <v>1719</v>
      </c>
      <c r="T686" t="s">
        <v>28</v>
      </c>
      <c r="U686">
        <v>98103</v>
      </c>
      <c r="V686" s="1">
        <v>0.2</v>
      </c>
      <c r="W686">
        <v>4</v>
      </c>
      <c r="X686">
        <v>7</v>
      </c>
      <c r="Y686">
        <v>12</v>
      </c>
      <c r="AD686"/>
    </row>
    <row r="687" spans="1:30" x14ac:dyDescent="0.25">
      <c r="A687" t="s">
        <v>24</v>
      </c>
      <c r="B687" s="2">
        <v>42505</v>
      </c>
      <c r="C687" s="35">
        <f>YEAR(Sales[[#This Row],[ShipDate]])</f>
        <v>2016</v>
      </c>
      <c r="D687" t="s">
        <v>113</v>
      </c>
      <c r="E687" t="s">
        <v>18</v>
      </c>
      <c r="F687" t="s">
        <v>43</v>
      </c>
      <c r="G687" t="s">
        <v>11</v>
      </c>
      <c r="H687" t="s">
        <v>1101</v>
      </c>
      <c r="I687" t="s">
        <v>74</v>
      </c>
      <c r="J687" t="s">
        <v>13</v>
      </c>
      <c r="K687" t="s">
        <v>1102</v>
      </c>
      <c r="L687" t="s">
        <v>68</v>
      </c>
      <c r="N687" t="str">
        <f>IF(ISBLANK(Sales[[#This Row],[return]]),"No",Sales[[#This Row],[return]])</f>
        <v>No</v>
      </c>
      <c r="O687" s="2">
        <v>42502</v>
      </c>
      <c r="P687" s="8" t="str">
        <f>TEXT(DAY(Sales[[#This Row],[OrderDate]]),"ddd")</f>
        <v>Thu</v>
      </c>
      <c r="Q687" s="8" t="str">
        <f>TEXT(MONTH(Sales[[#This Row],[ShipDate]])*29,"mmm")</f>
        <v>May</v>
      </c>
      <c r="R687">
        <v>498</v>
      </c>
      <c r="S687" t="s">
        <v>931</v>
      </c>
      <c r="T687" t="s">
        <v>66</v>
      </c>
      <c r="U687">
        <v>53209</v>
      </c>
      <c r="V687" s="1">
        <v>0</v>
      </c>
      <c r="W687">
        <v>11</v>
      </c>
      <c r="X687">
        <v>7</v>
      </c>
      <c r="Y687">
        <v>35</v>
      </c>
      <c r="AD687"/>
    </row>
    <row r="688" spans="1:30" x14ac:dyDescent="0.25">
      <c r="A688" t="s">
        <v>40</v>
      </c>
      <c r="B688" s="2">
        <v>42513</v>
      </c>
      <c r="C688" s="35">
        <f>YEAR(Sales[[#This Row],[ShipDate]])</f>
        <v>2016</v>
      </c>
      <c r="D688" t="s">
        <v>19</v>
      </c>
      <c r="E688" t="s">
        <v>18</v>
      </c>
      <c r="F688" t="s">
        <v>23</v>
      </c>
      <c r="G688" t="s">
        <v>11</v>
      </c>
      <c r="H688" t="s">
        <v>107</v>
      </c>
      <c r="I688" t="s">
        <v>70</v>
      </c>
      <c r="J688" t="s">
        <v>13</v>
      </c>
      <c r="K688" t="s">
        <v>1306</v>
      </c>
      <c r="L688" t="s">
        <v>68</v>
      </c>
      <c r="N688" t="str">
        <f>IF(ISBLANK(Sales[[#This Row],[return]]),"No",Sales[[#This Row],[return]])</f>
        <v>No</v>
      </c>
      <c r="O688" s="2">
        <v>42511</v>
      </c>
      <c r="P688" s="8" t="str">
        <f>TEXT(DAY(Sales[[#This Row],[OrderDate]]),"ddd")</f>
        <v>Sat</v>
      </c>
      <c r="Q688" s="8" t="str">
        <f>TEXT(MONTH(Sales[[#This Row],[ShipDate]])*29,"mmm")</f>
        <v>May</v>
      </c>
      <c r="R688">
        <v>748</v>
      </c>
      <c r="S688" t="s">
        <v>714</v>
      </c>
      <c r="T688" t="s">
        <v>66</v>
      </c>
      <c r="U688">
        <v>77070</v>
      </c>
      <c r="V688" s="1">
        <v>0.3</v>
      </c>
      <c r="W688">
        <v>-29</v>
      </c>
      <c r="X688">
        <v>2</v>
      </c>
      <c r="Y688">
        <v>108</v>
      </c>
      <c r="AD688"/>
    </row>
    <row r="689" spans="1:30" x14ac:dyDescent="0.25">
      <c r="A689" t="s">
        <v>40</v>
      </c>
      <c r="B689" s="2">
        <v>42513</v>
      </c>
      <c r="C689" s="35">
        <f>YEAR(Sales[[#This Row],[ShipDate]])</f>
        <v>2016</v>
      </c>
      <c r="D689" t="s">
        <v>19</v>
      </c>
      <c r="E689" t="s">
        <v>18</v>
      </c>
      <c r="F689" t="s">
        <v>59</v>
      </c>
      <c r="G689" t="s">
        <v>25</v>
      </c>
      <c r="H689" t="s">
        <v>107</v>
      </c>
      <c r="I689" t="s">
        <v>70</v>
      </c>
      <c r="J689" t="s">
        <v>13</v>
      </c>
      <c r="K689" t="s">
        <v>1306</v>
      </c>
      <c r="L689" t="s">
        <v>68</v>
      </c>
      <c r="N689" t="str">
        <f>IF(ISBLANK(Sales[[#This Row],[return]]),"No",Sales[[#This Row],[return]])</f>
        <v>No</v>
      </c>
      <c r="O689" s="2">
        <v>42511</v>
      </c>
      <c r="P689" s="8" t="str">
        <f>TEXT(DAY(Sales[[#This Row],[OrderDate]]),"ddd")</f>
        <v>Sat</v>
      </c>
      <c r="Q689" s="8" t="str">
        <f>TEXT(MONTH(Sales[[#This Row],[ShipDate]])*29,"mmm")</f>
        <v>May</v>
      </c>
      <c r="R689">
        <v>98</v>
      </c>
      <c r="S689" t="s">
        <v>1939</v>
      </c>
      <c r="T689" t="s">
        <v>66</v>
      </c>
      <c r="U689">
        <v>77070</v>
      </c>
      <c r="V689" s="1">
        <v>0.2</v>
      </c>
      <c r="W689">
        <v>2</v>
      </c>
      <c r="X689">
        <v>1</v>
      </c>
      <c r="Y689">
        <v>5</v>
      </c>
      <c r="AD689"/>
    </row>
    <row r="690" spans="1:30" x14ac:dyDescent="0.25">
      <c r="A690" t="s">
        <v>40</v>
      </c>
      <c r="B690" s="2">
        <v>42513</v>
      </c>
      <c r="C690" s="35">
        <f>YEAR(Sales[[#This Row],[ShipDate]])</f>
        <v>2016</v>
      </c>
      <c r="D690" t="s">
        <v>19</v>
      </c>
      <c r="E690" t="s">
        <v>18</v>
      </c>
      <c r="F690" t="s">
        <v>104</v>
      </c>
      <c r="G690" t="s">
        <v>25</v>
      </c>
      <c r="H690" t="s">
        <v>107</v>
      </c>
      <c r="I690" t="s">
        <v>70</v>
      </c>
      <c r="J690" t="s">
        <v>13</v>
      </c>
      <c r="K690" t="s">
        <v>1306</v>
      </c>
      <c r="L690" t="s">
        <v>68</v>
      </c>
      <c r="N690" t="str">
        <f>IF(ISBLANK(Sales[[#This Row],[return]]),"No",Sales[[#This Row],[return]])</f>
        <v>No</v>
      </c>
      <c r="O690" s="2">
        <v>42511</v>
      </c>
      <c r="P690" s="8" t="str">
        <f>TEXT(DAY(Sales[[#This Row],[OrderDate]]),"ddd")</f>
        <v>Sat</v>
      </c>
      <c r="Q690" s="8" t="str">
        <f>TEXT(MONTH(Sales[[#This Row],[ShipDate]])*29,"mmm")</f>
        <v>May</v>
      </c>
      <c r="R690">
        <v>1501</v>
      </c>
      <c r="S690" t="s">
        <v>332</v>
      </c>
      <c r="T690" t="s">
        <v>66</v>
      </c>
      <c r="U690">
        <v>77070</v>
      </c>
      <c r="V690" s="1">
        <v>0.2</v>
      </c>
      <c r="W690">
        <v>21</v>
      </c>
      <c r="X690">
        <v>6</v>
      </c>
      <c r="Y690">
        <v>56</v>
      </c>
      <c r="AD690"/>
    </row>
    <row r="691" spans="1:30" x14ac:dyDescent="0.25">
      <c r="A691" t="s">
        <v>40</v>
      </c>
      <c r="B691" s="2">
        <v>42513</v>
      </c>
      <c r="C691" s="35">
        <f>YEAR(Sales[[#This Row],[ShipDate]])</f>
        <v>2016</v>
      </c>
      <c r="D691" t="s">
        <v>19</v>
      </c>
      <c r="E691" t="s">
        <v>18</v>
      </c>
      <c r="F691" t="s">
        <v>50</v>
      </c>
      <c r="G691" t="s">
        <v>25</v>
      </c>
      <c r="H691" t="s">
        <v>107</v>
      </c>
      <c r="I691" t="s">
        <v>70</v>
      </c>
      <c r="J691" t="s">
        <v>13</v>
      </c>
      <c r="K691" t="s">
        <v>1306</v>
      </c>
      <c r="L691" t="s">
        <v>68</v>
      </c>
      <c r="N691" t="str">
        <f>IF(ISBLANK(Sales[[#This Row],[return]]),"No",Sales[[#This Row],[return]])</f>
        <v>No</v>
      </c>
      <c r="O691" s="2">
        <v>42511</v>
      </c>
      <c r="P691" s="8" t="str">
        <f>TEXT(DAY(Sales[[#This Row],[OrderDate]]),"ddd")</f>
        <v>Sat</v>
      </c>
      <c r="Q691" s="8" t="str">
        <f>TEXT(MONTH(Sales[[#This Row],[ShipDate]])*29,"mmm")</f>
        <v>May</v>
      </c>
      <c r="R691">
        <v>901</v>
      </c>
      <c r="S691" t="s">
        <v>1879</v>
      </c>
      <c r="T691" t="s">
        <v>66</v>
      </c>
      <c r="U691">
        <v>77070</v>
      </c>
      <c r="V691" s="1">
        <v>0.8</v>
      </c>
      <c r="W691">
        <v>-31</v>
      </c>
      <c r="X691">
        <v>3</v>
      </c>
      <c r="Y691">
        <v>18</v>
      </c>
      <c r="AD691"/>
    </row>
    <row r="692" spans="1:30" x14ac:dyDescent="0.25">
      <c r="A692" t="s">
        <v>40</v>
      </c>
      <c r="B692" s="2">
        <v>42712</v>
      </c>
      <c r="C692" s="35">
        <f>YEAR(Sales[[#This Row],[ShipDate]])</f>
        <v>2016</v>
      </c>
      <c r="D692" t="s">
        <v>36</v>
      </c>
      <c r="E692" t="s">
        <v>31</v>
      </c>
      <c r="F692" t="s">
        <v>48</v>
      </c>
      <c r="G692" t="s">
        <v>46</v>
      </c>
      <c r="H692" t="s">
        <v>146</v>
      </c>
      <c r="I692" t="s">
        <v>149</v>
      </c>
      <c r="J692" t="s">
        <v>13</v>
      </c>
      <c r="K692" t="s">
        <v>2601</v>
      </c>
      <c r="L692" t="s">
        <v>92</v>
      </c>
      <c r="N692" t="str">
        <f>IF(ISBLANK(Sales[[#This Row],[return]]),"No",Sales[[#This Row],[return]])</f>
        <v>No</v>
      </c>
      <c r="O692" s="2">
        <v>42708</v>
      </c>
      <c r="P692" s="8" t="str">
        <f>TEXT(DAY(Sales[[#This Row],[OrderDate]]),"ddd")</f>
        <v>Wed</v>
      </c>
      <c r="Q692" s="8" t="str">
        <f>TEXT(MONTH(Sales[[#This Row],[ShipDate]])*29,"mmm")</f>
        <v>Dec</v>
      </c>
      <c r="R692">
        <v>1285</v>
      </c>
      <c r="S692" t="s">
        <v>2400</v>
      </c>
      <c r="T692" t="s">
        <v>90</v>
      </c>
      <c r="U692">
        <v>10024</v>
      </c>
      <c r="V692" s="1">
        <v>0</v>
      </c>
      <c r="W692">
        <v>62</v>
      </c>
      <c r="X692">
        <v>2</v>
      </c>
      <c r="Y692">
        <v>130</v>
      </c>
      <c r="AD692"/>
    </row>
    <row r="693" spans="1:30" x14ac:dyDescent="0.25">
      <c r="A693" t="s">
        <v>40</v>
      </c>
      <c r="B693" s="2">
        <v>42637</v>
      </c>
      <c r="C693" s="35">
        <f>YEAR(Sales[[#This Row],[ShipDate]])</f>
        <v>2016</v>
      </c>
      <c r="D693" t="s">
        <v>36</v>
      </c>
      <c r="E693" t="s">
        <v>18</v>
      </c>
      <c r="F693" t="s">
        <v>39</v>
      </c>
      <c r="G693" t="s">
        <v>25</v>
      </c>
      <c r="H693" t="s">
        <v>235</v>
      </c>
      <c r="I693" t="s">
        <v>58</v>
      </c>
      <c r="J693" t="s">
        <v>13</v>
      </c>
      <c r="K693" t="s">
        <v>959</v>
      </c>
      <c r="L693" t="s">
        <v>17</v>
      </c>
      <c r="N693" t="str">
        <f>IF(ISBLANK(Sales[[#This Row],[return]]),"No",Sales[[#This Row],[return]])</f>
        <v>No</v>
      </c>
      <c r="O693" s="2">
        <v>42632</v>
      </c>
      <c r="P693" s="8" t="str">
        <f>TEXT(DAY(Sales[[#This Row],[OrderDate]]),"ddd")</f>
        <v>Thu</v>
      </c>
      <c r="Q693" s="8" t="str">
        <f>TEXT(MONTH(Sales[[#This Row],[ShipDate]])*29,"mmm")</f>
        <v>Sep</v>
      </c>
      <c r="R693">
        <v>1320</v>
      </c>
      <c r="S693" t="s">
        <v>2041</v>
      </c>
      <c r="T693" t="s">
        <v>15</v>
      </c>
      <c r="U693">
        <v>28205</v>
      </c>
      <c r="V693" s="1">
        <v>0.2</v>
      </c>
      <c r="W693">
        <v>8</v>
      </c>
      <c r="X693">
        <v>6</v>
      </c>
      <c r="Y693">
        <v>67</v>
      </c>
      <c r="AD693"/>
    </row>
    <row r="694" spans="1:30" x14ac:dyDescent="0.25">
      <c r="A694" t="s">
        <v>40</v>
      </c>
      <c r="B694" s="2">
        <v>42637</v>
      </c>
      <c r="C694" s="35">
        <f>YEAR(Sales[[#This Row],[ShipDate]])</f>
        <v>2016</v>
      </c>
      <c r="D694" t="s">
        <v>36</v>
      </c>
      <c r="E694" t="s">
        <v>18</v>
      </c>
      <c r="F694" t="s">
        <v>340</v>
      </c>
      <c r="G694" t="s">
        <v>46</v>
      </c>
      <c r="H694" t="s">
        <v>235</v>
      </c>
      <c r="I694" t="s">
        <v>58</v>
      </c>
      <c r="J694" t="s">
        <v>13</v>
      </c>
      <c r="K694" t="s">
        <v>959</v>
      </c>
      <c r="L694" t="s">
        <v>17</v>
      </c>
      <c r="N694" t="str">
        <f>IF(ISBLANK(Sales[[#This Row],[return]]),"No",Sales[[#This Row],[return]])</f>
        <v>No</v>
      </c>
      <c r="O694" s="2">
        <v>42632</v>
      </c>
      <c r="P694" s="8" t="str">
        <f>TEXT(DAY(Sales[[#This Row],[OrderDate]]),"ddd")</f>
        <v>Thu</v>
      </c>
      <c r="Q694" s="8" t="str">
        <f>TEXT(MONTH(Sales[[#This Row],[ShipDate]])*29,"mmm")</f>
        <v>Sep</v>
      </c>
      <c r="R694">
        <v>878</v>
      </c>
      <c r="S694" t="s">
        <v>3269</v>
      </c>
      <c r="T694" t="s">
        <v>15</v>
      </c>
      <c r="U694">
        <v>28205</v>
      </c>
      <c r="V694" s="1">
        <v>0.5</v>
      </c>
      <c r="W694">
        <v>-945</v>
      </c>
      <c r="X694">
        <v>3</v>
      </c>
      <c r="Y694">
        <v>2625</v>
      </c>
      <c r="AD694"/>
    </row>
    <row r="695" spans="1:30" x14ac:dyDescent="0.25">
      <c r="A695" t="s">
        <v>40</v>
      </c>
      <c r="B695" s="2">
        <v>42740</v>
      </c>
      <c r="C695" s="35">
        <f>YEAR(Sales[[#This Row],[ShipDate]])</f>
        <v>2017</v>
      </c>
      <c r="D695" t="s">
        <v>36</v>
      </c>
      <c r="E695" t="s">
        <v>31</v>
      </c>
      <c r="F695" t="s">
        <v>104</v>
      </c>
      <c r="G695" t="s">
        <v>25</v>
      </c>
      <c r="H695" t="s">
        <v>1110</v>
      </c>
      <c r="I695" t="s">
        <v>70</v>
      </c>
      <c r="J695" t="s">
        <v>13</v>
      </c>
      <c r="K695" t="s">
        <v>2678</v>
      </c>
      <c r="L695" t="s">
        <v>68</v>
      </c>
      <c r="N695" t="str">
        <f>IF(ISBLANK(Sales[[#This Row],[return]]),"No",Sales[[#This Row],[return]])</f>
        <v>No</v>
      </c>
      <c r="O695" s="2">
        <v>42735</v>
      </c>
      <c r="P695" s="8" t="str">
        <f>TEXT(DAY(Sales[[#This Row],[OrderDate]]),"ddd")</f>
        <v>Tue</v>
      </c>
      <c r="Q695" s="8" t="str">
        <f>TEXT(MONTH(Sales[[#This Row],[ShipDate]])*29,"mmm")</f>
        <v>Jan</v>
      </c>
      <c r="R695">
        <v>1501</v>
      </c>
      <c r="S695" t="s">
        <v>332</v>
      </c>
      <c r="T695" t="s">
        <v>66</v>
      </c>
      <c r="U695">
        <v>79907</v>
      </c>
      <c r="V695" s="1">
        <v>0.2</v>
      </c>
      <c r="W695">
        <v>18</v>
      </c>
      <c r="X695">
        <v>2</v>
      </c>
      <c r="Y695">
        <v>50</v>
      </c>
      <c r="AD695"/>
    </row>
    <row r="696" spans="1:30" x14ac:dyDescent="0.25">
      <c r="A696" t="s">
        <v>40</v>
      </c>
      <c r="B696" s="2">
        <v>42704</v>
      </c>
      <c r="C696" s="35">
        <f>YEAR(Sales[[#This Row],[ShipDate]])</f>
        <v>2016</v>
      </c>
      <c r="D696" t="s">
        <v>36</v>
      </c>
      <c r="E696" t="s">
        <v>31</v>
      </c>
      <c r="F696" t="s">
        <v>38</v>
      </c>
      <c r="G696" t="s">
        <v>11</v>
      </c>
      <c r="H696" t="s">
        <v>531</v>
      </c>
      <c r="I696" t="s">
        <v>70</v>
      </c>
      <c r="J696" t="s">
        <v>13</v>
      </c>
      <c r="K696" t="s">
        <v>2641</v>
      </c>
      <c r="L696" t="s">
        <v>68</v>
      </c>
      <c r="N696" t="str">
        <f>IF(ISBLANK(Sales[[#This Row],[return]]),"No",Sales[[#This Row],[return]])</f>
        <v>No</v>
      </c>
      <c r="O696" s="2">
        <v>42699</v>
      </c>
      <c r="P696" s="8" t="str">
        <f>TEXT(DAY(Sales[[#This Row],[OrderDate]]),"ddd")</f>
        <v>Wed</v>
      </c>
      <c r="Q696" s="8" t="str">
        <f>TEXT(MONTH(Sales[[#This Row],[ShipDate]])*29,"mmm")</f>
        <v>Nov</v>
      </c>
      <c r="R696">
        <v>368</v>
      </c>
      <c r="S696" t="s">
        <v>35</v>
      </c>
      <c r="T696" t="s">
        <v>66</v>
      </c>
      <c r="U696">
        <v>76017</v>
      </c>
      <c r="V696" s="1">
        <v>0.3</v>
      </c>
      <c r="W696">
        <v>-122</v>
      </c>
      <c r="X696">
        <v>5</v>
      </c>
      <c r="Y696">
        <v>1219</v>
      </c>
      <c r="AD696"/>
    </row>
    <row r="697" spans="1:30" x14ac:dyDescent="0.25">
      <c r="A697" t="s">
        <v>40</v>
      </c>
      <c r="B697" s="2">
        <v>42704</v>
      </c>
      <c r="C697" s="35">
        <f>YEAR(Sales[[#This Row],[ShipDate]])</f>
        <v>2016</v>
      </c>
      <c r="D697" t="s">
        <v>36</v>
      </c>
      <c r="E697" t="s">
        <v>31</v>
      </c>
      <c r="F697" t="s">
        <v>43</v>
      </c>
      <c r="G697" t="s">
        <v>11</v>
      </c>
      <c r="H697" t="s">
        <v>531</v>
      </c>
      <c r="I697" t="s">
        <v>70</v>
      </c>
      <c r="J697" t="s">
        <v>13</v>
      </c>
      <c r="K697" t="s">
        <v>2641</v>
      </c>
      <c r="L697" t="s">
        <v>68</v>
      </c>
      <c r="N697" t="str">
        <f>IF(ISBLANK(Sales[[#This Row],[return]]),"No",Sales[[#This Row],[return]])</f>
        <v>No</v>
      </c>
      <c r="O697" s="2">
        <v>42699</v>
      </c>
      <c r="P697" s="8" t="str">
        <f>TEXT(DAY(Sales[[#This Row],[OrderDate]]),"ddd")</f>
        <v>Wed</v>
      </c>
      <c r="Q697" s="8" t="str">
        <f>TEXT(MONTH(Sales[[#This Row],[ShipDate]])*29,"mmm")</f>
        <v>Nov</v>
      </c>
      <c r="R697">
        <v>1053</v>
      </c>
      <c r="S697" t="s">
        <v>940</v>
      </c>
      <c r="T697" t="s">
        <v>66</v>
      </c>
      <c r="U697">
        <v>76017</v>
      </c>
      <c r="V697" s="1">
        <v>0.6</v>
      </c>
      <c r="W697">
        <v>-4</v>
      </c>
      <c r="X697">
        <v>3</v>
      </c>
      <c r="Y697">
        <v>6</v>
      </c>
      <c r="AD697"/>
    </row>
    <row r="698" spans="1:30" x14ac:dyDescent="0.25">
      <c r="A698" t="s">
        <v>40</v>
      </c>
      <c r="B698" s="2">
        <v>42704</v>
      </c>
      <c r="C698" s="35">
        <f>YEAR(Sales[[#This Row],[ShipDate]])</f>
        <v>2016</v>
      </c>
      <c r="D698" t="s">
        <v>36</v>
      </c>
      <c r="E698" t="s">
        <v>31</v>
      </c>
      <c r="F698" t="s">
        <v>33</v>
      </c>
      <c r="G698" t="s">
        <v>25</v>
      </c>
      <c r="H698" t="s">
        <v>531</v>
      </c>
      <c r="I698" t="s">
        <v>70</v>
      </c>
      <c r="J698" t="s">
        <v>13</v>
      </c>
      <c r="K698" t="s">
        <v>2641</v>
      </c>
      <c r="L698" t="s">
        <v>68</v>
      </c>
      <c r="N698" t="str">
        <f>IF(ISBLANK(Sales[[#This Row],[return]]),"No",Sales[[#This Row],[return]])</f>
        <v>No</v>
      </c>
      <c r="O698" s="2">
        <v>42699</v>
      </c>
      <c r="P698" s="8" t="str">
        <f>TEXT(DAY(Sales[[#This Row],[OrderDate]]),"ddd")</f>
        <v>Wed</v>
      </c>
      <c r="Q698" s="8" t="str">
        <f>TEXT(MONTH(Sales[[#This Row],[ShipDate]])*29,"mmm")</f>
        <v>Nov</v>
      </c>
      <c r="R698">
        <v>232</v>
      </c>
      <c r="S698" t="s">
        <v>719</v>
      </c>
      <c r="T698" t="s">
        <v>66</v>
      </c>
      <c r="U698">
        <v>76017</v>
      </c>
      <c r="V698" s="1">
        <v>0.2</v>
      </c>
      <c r="W698">
        <v>1</v>
      </c>
      <c r="X698">
        <v>1</v>
      </c>
      <c r="Y698">
        <v>3</v>
      </c>
      <c r="AD698"/>
    </row>
    <row r="699" spans="1:30" x14ac:dyDescent="0.25">
      <c r="A699" t="s">
        <v>40</v>
      </c>
      <c r="B699" s="2">
        <v>42704</v>
      </c>
      <c r="C699" s="35">
        <f>YEAR(Sales[[#This Row],[ShipDate]])</f>
        <v>2016</v>
      </c>
      <c r="D699" t="s">
        <v>36</v>
      </c>
      <c r="E699" t="s">
        <v>31</v>
      </c>
      <c r="F699" t="s">
        <v>33</v>
      </c>
      <c r="G699" t="s">
        <v>25</v>
      </c>
      <c r="H699" t="s">
        <v>531</v>
      </c>
      <c r="I699" t="s">
        <v>70</v>
      </c>
      <c r="J699" t="s">
        <v>13</v>
      </c>
      <c r="K699" t="s">
        <v>2641</v>
      </c>
      <c r="L699" t="s">
        <v>68</v>
      </c>
      <c r="N699" t="str">
        <f>IF(ISBLANK(Sales[[#This Row],[return]]),"No",Sales[[#This Row],[return]])</f>
        <v>No</v>
      </c>
      <c r="O699" s="2">
        <v>42699</v>
      </c>
      <c r="P699" s="8" t="str">
        <f>TEXT(DAY(Sales[[#This Row],[OrderDate]]),"ddd")</f>
        <v>Wed</v>
      </c>
      <c r="Q699" s="8" t="str">
        <f>TEXT(MONTH(Sales[[#This Row],[ShipDate]])*29,"mmm")</f>
        <v>Nov</v>
      </c>
      <c r="R699">
        <v>231</v>
      </c>
      <c r="S699" t="s">
        <v>1762</v>
      </c>
      <c r="T699" t="s">
        <v>66</v>
      </c>
      <c r="U699">
        <v>76017</v>
      </c>
      <c r="V699" s="1">
        <v>0.2</v>
      </c>
      <c r="W699">
        <v>2</v>
      </c>
      <c r="X699">
        <v>2</v>
      </c>
      <c r="Y699">
        <v>6</v>
      </c>
      <c r="AD699"/>
    </row>
    <row r="700" spans="1:30" x14ac:dyDescent="0.25">
      <c r="A700" t="s">
        <v>40</v>
      </c>
      <c r="B700" s="2">
        <v>42704</v>
      </c>
      <c r="C700" s="35">
        <f>YEAR(Sales[[#This Row],[ShipDate]])</f>
        <v>2016</v>
      </c>
      <c r="D700" t="s">
        <v>36</v>
      </c>
      <c r="E700" t="s">
        <v>31</v>
      </c>
      <c r="F700" t="s">
        <v>59</v>
      </c>
      <c r="G700" t="s">
        <v>25</v>
      </c>
      <c r="H700" t="s">
        <v>531</v>
      </c>
      <c r="I700" t="s">
        <v>70</v>
      </c>
      <c r="J700" t="s">
        <v>13</v>
      </c>
      <c r="K700" t="s">
        <v>2641</v>
      </c>
      <c r="L700" t="s">
        <v>68</v>
      </c>
      <c r="N700" t="str">
        <f>IF(ISBLANK(Sales[[#This Row],[return]]),"No",Sales[[#This Row],[return]])</f>
        <v>No</v>
      </c>
      <c r="O700" s="2">
        <v>42699</v>
      </c>
      <c r="P700" s="8" t="str">
        <f>TEXT(DAY(Sales[[#This Row],[OrderDate]]),"ddd")</f>
        <v>Wed</v>
      </c>
      <c r="Q700" s="8" t="str">
        <f>TEXT(MONTH(Sales[[#This Row],[ShipDate]])*29,"mmm")</f>
        <v>Nov</v>
      </c>
      <c r="R700">
        <v>1478</v>
      </c>
      <c r="S700" t="s">
        <v>1733</v>
      </c>
      <c r="T700" t="s">
        <v>66</v>
      </c>
      <c r="U700">
        <v>76017</v>
      </c>
      <c r="V700" s="1">
        <v>0.2</v>
      </c>
      <c r="W700">
        <v>5</v>
      </c>
      <c r="X700">
        <v>3</v>
      </c>
      <c r="Y700">
        <v>16</v>
      </c>
      <c r="AD700"/>
    </row>
    <row r="701" spans="1:30" x14ac:dyDescent="0.25">
      <c r="A701" t="s">
        <v>40</v>
      </c>
      <c r="B701" s="2">
        <v>42704</v>
      </c>
      <c r="C701" s="35">
        <f>YEAR(Sales[[#This Row],[ShipDate]])</f>
        <v>2016</v>
      </c>
      <c r="D701" t="s">
        <v>36</v>
      </c>
      <c r="E701" t="s">
        <v>31</v>
      </c>
      <c r="F701" t="s">
        <v>99</v>
      </c>
      <c r="G701" t="s">
        <v>46</v>
      </c>
      <c r="H701" t="s">
        <v>531</v>
      </c>
      <c r="I701" t="s">
        <v>70</v>
      </c>
      <c r="J701" t="s">
        <v>13</v>
      </c>
      <c r="K701" t="s">
        <v>2641</v>
      </c>
      <c r="L701" t="s">
        <v>68</v>
      </c>
      <c r="N701" t="str">
        <f>IF(ISBLANK(Sales[[#This Row],[return]]),"No",Sales[[#This Row],[return]])</f>
        <v>No</v>
      </c>
      <c r="O701" s="2">
        <v>42699</v>
      </c>
      <c r="P701" s="8" t="str">
        <f>TEXT(DAY(Sales[[#This Row],[OrderDate]]),"ddd")</f>
        <v>Wed</v>
      </c>
      <c r="Q701" s="8" t="str">
        <f>TEXT(MONTH(Sales[[#This Row],[ShipDate]])*29,"mmm")</f>
        <v>Nov</v>
      </c>
      <c r="R701">
        <v>962</v>
      </c>
      <c r="S701" t="s">
        <v>2565</v>
      </c>
      <c r="T701" t="s">
        <v>66</v>
      </c>
      <c r="U701">
        <v>76017</v>
      </c>
      <c r="V701" s="1">
        <v>0.2</v>
      </c>
      <c r="W701">
        <v>0</v>
      </c>
      <c r="X701">
        <v>3</v>
      </c>
      <c r="Y701">
        <v>25</v>
      </c>
      <c r="AD701"/>
    </row>
    <row r="702" spans="1:30" x14ac:dyDescent="0.25">
      <c r="A702" t="s">
        <v>40</v>
      </c>
      <c r="B702" s="2">
        <v>42637</v>
      </c>
      <c r="C702" s="35">
        <f>YEAR(Sales[[#This Row],[ShipDate]])</f>
        <v>2016</v>
      </c>
      <c r="D702" t="s">
        <v>19</v>
      </c>
      <c r="E702" t="s">
        <v>18</v>
      </c>
      <c r="F702" t="s">
        <v>33</v>
      </c>
      <c r="G702" t="s">
        <v>25</v>
      </c>
      <c r="H702" t="s">
        <v>1796</v>
      </c>
      <c r="I702" t="s">
        <v>37</v>
      </c>
      <c r="J702" t="s">
        <v>13</v>
      </c>
      <c r="K702" t="s">
        <v>1320</v>
      </c>
      <c r="L702" t="s">
        <v>17</v>
      </c>
      <c r="N702" t="str">
        <f>IF(ISBLANK(Sales[[#This Row],[return]]),"No",Sales[[#This Row],[return]])</f>
        <v>No</v>
      </c>
      <c r="O702" s="2">
        <v>42635</v>
      </c>
      <c r="P702" s="8" t="str">
        <f>TEXT(DAY(Sales[[#This Row],[OrderDate]]),"ddd")</f>
        <v>Sun</v>
      </c>
      <c r="Q702" s="8" t="str">
        <f>TEXT(MONTH(Sales[[#This Row],[ShipDate]])*29,"mmm")</f>
        <v>Sep</v>
      </c>
      <c r="R702">
        <v>243</v>
      </c>
      <c r="S702" t="s">
        <v>1641</v>
      </c>
      <c r="T702" t="s">
        <v>15</v>
      </c>
      <c r="U702">
        <v>33433</v>
      </c>
      <c r="V702" s="1">
        <v>0.2</v>
      </c>
      <c r="W702">
        <v>2</v>
      </c>
      <c r="X702">
        <v>2</v>
      </c>
      <c r="Y702">
        <v>5</v>
      </c>
      <c r="AD702"/>
    </row>
    <row r="703" spans="1:30" x14ac:dyDescent="0.25">
      <c r="A703" t="s">
        <v>24</v>
      </c>
      <c r="B703" s="2">
        <v>42508</v>
      </c>
      <c r="C703" s="35">
        <f>YEAR(Sales[[#This Row],[ShipDate]])</f>
        <v>2016</v>
      </c>
      <c r="D703" t="s">
        <v>36</v>
      </c>
      <c r="E703" t="s">
        <v>31</v>
      </c>
      <c r="F703" t="s">
        <v>52</v>
      </c>
      <c r="G703" t="s">
        <v>25</v>
      </c>
      <c r="H703" t="s">
        <v>1140</v>
      </c>
      <c r="I703" t="s">
        <v>149</v>
      </c>
      <c r="J703" t="s">
        <v>13</v>
      </c>
      <c r="K703" t="s">
        <v>2693</v>
      </c>
      <c r="L703" t="s">
        <v>92</v>
      </c>
      <c r="N703" t="str">
        <f>IF(ISBLANK(Sales[[#This Row],[return]]),"No",Sales[[#This Row],[return]])</f>
        <v>No</v>
      </c>
      <c r="O703" s="2">
        <v>42501</v>
      </c>
      <c r="P703" s="8" t="str">
        <f>TEXT(DAY(Sales[[#This Row],[OrderDate]]),"ddd")</f>
        <v>Wed</v>
      </c>
      <c r="Q703" s="8" t="str">
        <f>TEXT(MONTH(Sales[[#This Row],[ShipDate]])*29,"mmm")</f>
        <v>May</v>
      </c>
      <c r="R703">
        <v>1502</v>
      </c>
      <c r="S703" t="s">
        <v>665</v>
      </c>
      <c r="T703" t="s">
        <v>90</v>
      </c>
      <c r="U703">
        <v>13601</v>
      </c>
      <c r="V703" s="1">
        <v>0</v>
      </c>
      <c r="W703">
        <v>10</v>
      </c>
      <c r="X703">
        <v>3</v>
      </c>
      <c r="Y703">
        <v>36</v>
      </c>
      <c r="AD703"/>
    </row>
    <row r="704" spans="1:30" x14ac:dyDescent="0.25">
      <c r="A704" t="s">
        <v>24</v>
      </c>
      <c r="B704" s="2">
        <v>42692</v>
      </c>
      <c r="C704" s="35">
        <f>YEAR(Sales[[#This Row],[ShipDate]])</f>
        <v>2016</v>
      </c>
      <c r="D704" t="s">
        <v>113</v>
      </c>
      <c r="E704" t="s">
        <v>18</v>
      </c>
      <c r="F704" t="s">
        <v>43</v>
      </c>
      <c r="G704" t="s">
        <v>11</v>
      </c>
      <c r="H704" t="s">
        <v>26</v>
      </c>
      <c r="I704" t="s">
        <v>32</v>
      </c>
      <c r="J704" t="s">
        <v>13</v>
      </c>
      <c r="K704" t="s">
        <v>1216</v>
      </c>
      <c r="L704" t="s">
        <v>30</v>
      </c>
      <c r="N704" t="str">
        <f>IF(ISBLANK(Sales[[#This Row],[return]]),"No",Sales[[#This Row],[return]])</f>
        <v>No</v>
      </c>
      <c r="O704" s="2">
        <v>42689</v>
      </c>
      <c r="P704" s="8" t="str">
        <f>TEXT(DAY(Sales[[#This Row],[OrderDate]]),"ddd")</f>
        <v>Sun</v>
      </c>
      <c r="Q704" s="8" t="str">
        <f>TEXT(MONTH(Sales[[#This Row],[ShipDate]])*29,"mmm")</f>
        <v>Nov</v>
      </c>
      <c r="R704">
        <v>546</v>
      </c>
      <c r="S704" t="s">
        <v>450</v>
      </c>
      <c r="T704" t="s">
        <v>28</v>
      </c>
      <c r="U704">
        <v>90008</v>
      </c>
      <c r="V704" s="1">
        <v>0</v>
      </c>
      <c r="W704">
        <v>3</v>
      </c>
      <c r="X704">
        <v>3</v>
      </c>
      <c r="Y704">
        <v>10</v>
      </c>
      <c r="AD704"/>
    </row>
    <row r="705" spans="1:30" x14ac:dyDescent="0.25">
      <c r="A705" t="s">
        <v>24</v>
      </c>
      <c r="B705" s="2">
        <v>42692</v>
      </c>
      <c r="C705" s="35">
        <f>YEAR(Sales[[#This Row],[ShipDate]])</f>
        <v>2016</v>
      </c>
      <c r="D705" t="s">
        <v>113</v>
      </c>
      <c r="E705" t="s">
        <v>18</v>
      </c>
      <c r="F705" t="s">
        <v>290</v>
      </c>
      <c r="G705" t="s">
        <v>25</v>
      </c>
      <c r="H705" t="s">
        <v>26</v>
      </c>
      <c r="I705" t="s">
        <v>32</v>
      </c>
      <c r="J705" t="s">
        <v>13</v>
      </c>
      <c r="K705" t="s">
        <v>1216</v>
      </c>
      <c r="L705" t="s">
        <v>30</v>
      </c>
      <c r="N705" t="str">
        <f>IF(ISBLANK(Sales[[#This Row],[return]]),"No",Sales[[#This Row],[return]])</f>
        <v>No</v>
      </c>
      <c r="O705" s="2">
        <v>42689</v>
      </c>
      <c r="P705" s="8" t="str">
        <f>TEXT(DAY(Sales[[#This Row],[OrderDate]]),"ddd")</f>
        <v>Sun</v>
      </c>
      <c r="Q705" s="8" t="str">
        <f>TEXT(MONTH(Sales[[#This Row],[ShipDate]])*29,"mmm")</f>
        <v>Nov</v>
      </c>
      <c r="R705">
        <v>73</v>
      </c>
      <c r="S705" t="s">
        <v>1808</v>
      </c>
      <c r="T705" t="s">
        <v>28</v>
      </c>
      <c r="U705">
        <v>90008</v>
      </c>
      <c r="V705" s="1">
        <v>0</v>
      </c>
      <c r="W705">
        <v>5</v>
      </c>
      <c r="X705">
        <v>2</v>
      </c>
      <c r="Y705">
        <v>20</v>
      </c>
      <c r="AD705"/>
    </row>
    <row r="706" spans="1:30" x14ac:dyDescent="0.25">
      <c r="A706" t="s">
        <v>24</v>
      </c>
      <c r="B706" s="2">
        <v>42692</v>
      </c>
      <c r="C706" s="35">
        <f>YEAR(Sales[[#This Row],[ShipDate]])</f>
        <v>2016</v>
      </c>
      <c r="D706" t="s">
        <v>113</v>
      </c>
      <c r="E706" t="s">
        <v>18</v>
      </c>
      <c r="F706" t="s">
        <v>99</v>
      </c>
      <c r="G706" t="s">
        <v>46</v>
      </c>
      <c r="H706" t="s">
        <v>26</v>
      </c>
      <c r="I706" t="s">
        <v>32</v>
      </c>
      <c r="J706" t="s">
        <v>13</v>
      </c>
      <c r="K706" t="s">
        <v>1216</v>
      </c>
      <c r="L706" t="s">
        <v>30</v>
      </c>
      <c r="N706" t="str">
        <f>IF(ISBLANK(Sales[[#This Row],[return]]),"No",Sales[[#This Row],[return]])</f>
        <v>No</v>
      </c>
      <c r="O706" s="2">
        <v>42689</v>
      </c>
      <c r="P706" s="8" t="str">
        <f>TEXT(DAY(Sales[[#This Row],[OrderDate]]),"ddd")</f>
        <v>Sun</v>
      </c>
      <c r="Q706" s="8" t="str">
        <f>TEXT(MONTH(Sales[[#This Row],[ShipDate]])*29,"mmm")</f>
        <v>Nov</v>
      </c>
      <c r="R706">
        <v>1024</v>
      </c>
      <c r="S706" t="s">
        <v>440</v>
      </c>
      <c r="T706" t="s">
        <v>28</v>
      </c>
      <c r="U706">
        <v>90008</v>
      </c>
      <c r="V706" s="1">
        <v>0</v>
      </c>
      <c r="W706">
        <v>147</v>
      </c>
      <c r="X706">
        <v>3</v>
      </c>
      <c r="Y706">
        <v>772</v>
      </c>
      <c r="AD706"/>
    </row>
    <row r="707" spans="1:30" x14ac:dyDescent="0.25">
      <c r="A707" t="s">
        <v>40</v>
      </c>
      <c r="B707" s="2">
        <v>42643</v>
      </c>
      <c r="C707" s="35">
        <f>YEAR(Sales[[#This Row],[ShipDate]])</f>
        <v>2016</v>
      </c>
      <c r="D707" t="s">
        <v>36</v>
      </c>
      <c r="E707" t="s">
        <v>69</v>
      </c>
      <c r="F707" t="s">
        <v>39</v>
      </c>
      <c r="G707" t="s">
        <v>25</v>
      </c>
      <c r="H707" t="s">
        <v>60</v>
      </c>
      <c r="I707" t="s">
        <v>63</v>
      </c>
      <c r="J707" t="s">
        <v>13</v>
      </c>
      <c r="K707" t="s">
        <v>195</v>
      </c>
      <c r="L707" t="s">
        <v>30</v>
      </c>
      <c r="N707" t="str">
        <f>IF(ISBLANK(Sales[[#This Row],[return]]),"No",Sales[[#This Row],[return]])</f>
        <v>No</v>
      </c>
      <c r="O707" s="2">
        <v>42639</v>
      </c>
      <c r="P707" s="8" t="str">
        <f>TEXT(DAY(Sales[[#This Row],[OrderDate]]),"ddd")</f>
        <v>Thu</v>
      </c>
      <c r="Q707" s="8" t="str">
        <f>TEXT(MONTH(Sales[[#This Row],[ShipDate]])*29,"mmm")</f>
        <v>Sep</v>
      </c>
      <c r="R707">
        <v>533</v>
      </c>
      <c r="S707" t="s">
        <v>1950</v>
      </c>
      <c r="T707" t="s">
        <v>28</v>
      </c>
      <c r="U707">
        <v>98115</v>
      </c>
      <c r="V707" s="1">
        <v>0</v>
      </c>
      <c r="W707">
        <v>81</v>
      </c>
      <c r="X707">
        <v>2</v>
      </c>
      <c r="Y707">
        <v>310</v>
      </c>
      <c r="AD707"/>
    </row>
    <row r="708" spans="1:30" x14ac:dyDescent="0.25">
      <c r="A708" t="s">
        <v>40</v>
      </c>
      <c r="B708" s="2">
        <v>42415</v>
      </c>
      <c r="C708" s="35">
        <f>YEAR(Sales[[#This Row],[ShipDate]])</f>
        <v>2016</v>
      </c>
      <c r="D708" t="s">
        <v>36</v>
      </c>
      <c r="E708" t="s">
        <v>18</v>
      </c>
      <c r="F708" t="s">
        <v>38</v>
      </c>
      <c r="G708" t="s">
        <v>11</v>
      </c>
      <c r="H708" t="s">
        <v>1552</v>
      </c>
      <c r="I708" t="s">
        <v>174</v>
      </c>
      <c r="J708" t="s">
        <v>13</v>
      </c>
      <c r="K708" t="s">
        <v>690</v>
      </c>
      <c r="L708" t="s">
        <v>17</v>
      </c>
      <c r="N708" t="str">
        <f>IF(ISBLANK(Sales[[#This Row],[return]]),"No",Sales[[#This Row],[return]])</f>
        <v>No</v>
      </c>
      <c r="O708" s="2">
        <v>42411</v>
      </c>
      <c r="P708" s="8" t="str">
        <f>TEXT(DAY(Sales[[#This Row],[OrderDate]]),"ddd")</f>
        <v>Wed</v>
      </c>
      <c r="Q708" s="8" t="str">
        <f>TEXT(MONTH(Sales[[#This Row],[ShipDate]])*29,"mmm")</f>
        <v>Feb</v>
      </c>
      <c r="R708">
        <v>819</v>
      </c>
      <c r="S708" t="s">
        <v>1559</v>
      </c>
      <c r="T708" t="s">
        <v>15</v>
      </c>
      <c r="U708">
        <v>23320</v>
      </c>
      <c r="V708" s="1">
        <v>0</v>
      </c>
      <c r="W708">
        <v>75</v>
      </c>
      <c r="X708">
        <v>6</v>
      </c>
      <c r="Y708">
        <v>1256</v>
      </c>
      <c r="AD708"/>
    </row>
    <row r="709" spans="1:30" x14ac:dyDescent="0.25">
      <c r="A709" t="s">
        <v>40</v>
      </c>
      <c r="B709" s="2">
        <v>42415</v>
      </c>
      <c r="C709" s="35">
        <f>YEAR(Sales[[#This Row],[ShipDate]])</f>
        <v>2016</v>
      </c>
      <c r="D709" t="s">
        <v>36</v>
      </c>
      <c r="E709" t="s">
        <v>18</v>
      </c>
      <c r="F709" t="s">
        <v>50</v>
      </c>
      <c r="G709" t="s">
        <v>25</v>
      </c>
      <c r="H709" t="s">
        <v>1552</v>
      </c>
      <c r="I709" t="s">
        <v>174</v>
      </c>
      <c r="J709" t="s">
        <v>13</v>
      </c>
      <c r="K709" t="s">
        <v>690</v>
      </c>
      <c r="L709" t="s">
        <v>17</v>
      </c>
      <c r="N709" t="str">
        <f>IF(ISBLANK(Sales[[#This Row],[return]]),"No",Sales[[#This Row],[return]])</f>
        <v>No</v>
      </c>
      <c r="O709" s="2">
        <v>42411</v>
      </c>
      <c r="P709" s="8" t="str">
        <f>TEXT(DAY(Sales[[#This Row],[OrderDate]]),"ddd")</f>
        <v>Wed</v>
      </c>
      <c r="Q709" s="8" t="str">
        <f>TEXT(MONTH(Sales[[#This Row],[ShipDate]])*29,"mmm")</f>
        <v>Feb</v>
      </c>
      <c r="R709">
        <v>1647</v>
      </c>
      <c r="S709" t="s">
        <v>130</v>
      </c>
      <c r="T709" t="s">
        <v>15</v>
      </c>
      <c r="U709">
        <v>23320</v>
      </c>
      <c r="V709" s="1">
        <v>0</v>
      </c>
      <c r="W709">
        <v>8</v>
      </c>
      <c r="X709">
        <v>2</v>
      </c>
      <c r="Y709">
        <v>17</v>
      </c>
      <c r="AD709"/>
    </row>
    <row r="710" spans="1:30" x14ac:dyDescent="0.25">
      <c r="A710" t="s">
        <v>40</v>
      </c>
      <c r="B710" s="2">
        <v>42415</v>
      </c>
      <c r="C710" s="35">
        <f>YEAR(Sales[[#This Row],[ShipDate]])</f>
        <v>2016</v>
      </c>
      <c r="D710" t="s">
        <v>36</v>
      </c>
      <c r="E710" t="s">
        <v>18</v>
      </c>
      <c r="F710" t="s">
        <v>99</v>
      </c>
      <c r="G710" t="s">
        <v>46</v>
      </c>
      <c r="H710" t="s">
        <v>1552</v>
      </c>
      <c r="I710" t="s">
        <v>174</v>
      </c>
      <c r="J710" t="s">
        <v>13</v>
      </c>
      <c r="K710" t="s">
        <v>690</v>
      </c>
      <c r="L710" t="s">
        <v>17</v>
      </c>
      <c r="N710" t="str">
        <f>IF(ISBLANK(Sales[[#This Row],[return]]),"No",Sales[[#This Row],[return]])</f>
        <v>No</v>
      </c>
      <c r="O710" s="2">
        <v>42411</v>
      </c>
      <c r="P710" s="8" t="str">
        <f>TEXT(DAY(Sales[[#This Row],[OrderDate]]),"ddd")</f>
        <v>Wed</v>
      </c>
      <c r="Q710" s="8" t="str">
        <f>TEXT(MONTH(Sales[[#This Row],[ShipDate]])*29,"mmm")</f>
        <v>Feb</v>
      </c>
      <c r="R710">
        <v>601</v>
      </c>
      <c r="S710" t="s">
        <v>848</v>
      </c>
      <c r="T710" t="s">
        <v>15</v>
      </c>
      <c r="U710">
        <v>23320</v>
      </c>
      <c r="V710" s="1">
        <v>0</v>
      </c>
      <c r="W710">
        <v>103</v>
      </c>
      <c r="X710">
        <v>3</v>
      </c>
      <c r="Y710">
        <v>234</v>
      </c>
      <c r="AD710"/>
    </row>
    <row r="711" spans="1:30" x14ac:dyDescent="0.25">
      <c r="A711" t="s">
        <v>40</v>
      </c>
      <c r="B711" s="2">
        <v>42578</v>
      </c>
      <c r="C711" s="35">
        <f>YEAR(Sales[[#This Row],[ShipDate]])</f>
        <v>2016</v>
      </c>
      <c r="D711" t="s">
        <v>36</v>
      </c>
      <c r="E711" t="s">
        <v>18</v>
      </c>
      <c r="F711" t="s">
        <v>45</v>
      </c>
      <c r="G711" t="s">
        <v>25</v>
      </c>
      <c r="H711" t="s">
        <v>146</v>
      </c>
      <c r="I711" t="s">
        <v>149</v>
      </c>
      <c r="J711" t="s">
        <v>13</v>
      </c>
      <c r="K711" t="s">
        <v>766</v>
      </c>
      <c r="L711" t="s">
        <v>92</v>
      </c>
      <c r="N711" t="str">
        <f>IF(ISBLANK(Sales[[#This Row],[return]]),"No",Sales[[#This Row],[return]])</f>
        <v>No</v>
      </c>
      <c r="O711" s="2">
        <v>42573</v>
      </c>
      <c r="P711" s="8" t="str">
        <f>TEXT(DAY(Sales[[#This Row],[OrderDate]]),"ddd")</f>
        <v>Sun</v>
      </c>
      <c r="Q711" s="8" t="str">
        <f>TEXT(MONTH(Sales[[#This Row],[ShipDate]])*29,"mmm")</f>
        <v>Jul</v>
      </c>
      <c r="R711">
        <v>1312</v>
      </c>
      <c r="S711" t="s">
        <v>191</v>
      </c>
      <c r="T711" t="s">
        <v>90</v>
      </c>
      <c r="U711">
        <v>10024</v>
      </c>
      <c r="V711" s="1">
        <v>0</v>
      </c>
      <c r="W711">
        <v>2</v>
      </c>
      <c r="X711">
        <v>2</v>
      </c>
      <c r="Y711">
        <v>6</v>
      </c>
      <c r="AD711"/>
    </row>
    <row r="712" spans="1:30" x14ac:dyDescent="0.25">
      <c r="A712" t="s">
        <v>40</v>
      </c>
      <c r="B712" s="2">
        <v>42578</v>
      </c>
      <c r="C712" s="35">
        <f>YEAR(Sales[[#This Row],[ShipDate]])</f>
        <v>2016</v>
      </c>
      <c r="D712" t="s">
        <v>36</v>
      </c>
      <c r="E712" t="s">
        <v>18</v>
      </c>
      <c r="F712" t="s">
        <v>99</v>
      </c>
      <c r="G712" t="s">
        <v>46</v>
      </c>
      <c r="H712" t="s">
        <v>146</v>
      </c>
      <c r="I712" t="s">
        <v>149</v>
      </c>
      <c r="J712" t="s">
        <v>13</v>
      </c>
      <c r="K712" t="s">
        <v>766</v>
      </c>
      <c r="L712" t="s">
        <v>92</v>
      </c>
      <c r="N712" t="str">
        <f>IF(ISBLANK(Sales[[#This Row],[return]]),"No",Sales[[#This Row],[return]])</f>
        <v>No</v>
      </c>
      <c r="O712" s="2">
        <v>42573</v>
      </c>
      <c r="P712" s="8" t="str">
        <f>TEXT(DAY(Sales[[#This Row],[OrderDate]]),"ddd")</f>
        <v>Sun</v>
      </c>
      <c r="Q712" s="8" t="str">
        <f>TEXT(MONTH(Sales[[#This Row],[ShipDate]])*29,"mmm")</f>
        <v>Jul</v>
      </c>
      <c r="R712">
        <v>1012</v>
      </c>
      <c r="S712" t="s">
        <v>767</v>
      </c>
      <c r="T712" t="s">
        <v>90</v>
      </c>
      <c r="U712">
        <v>10024</v>
      </c>
      <c r="V712" s="1">
        <v>0</v>
      </c>
      <c r="W712">
        <v>58</v>
      </c>
      <c r="X712">
        <v>2</v>
      </c>
      <c r="Y712">
        <v>160</v>
      </c>
      <c r="AD712"/>
    </row>
    <row r="713" spans="1:30" x14ac:dyDescent="0.25">
      <c r="A713" t="s">
        <v>10</v>
      </c>
      <c r="B713" s="2">
        <v>42449</v>
      </c>
      <c r="C713" s="35">
        <f>YEAR(Sales[[#This Row],[ShipDate]])</f>
        <v>2016</v>
      </c>
      <c r="D713" t="s">
        <v>19</v>
      </c>
      <c r="E713" t="s">
        <v>31</v>
      </c>
      <c r="F713" t="s">
        <v>59</v>
      </c>
      <c r="G713" t="s">
        <v>25</v>
      </c>
      <c r="H713" t="s">
        <v>88</v>
      </c>
      <c r="I713" t="s">
        <v>93</v>
      </c>
      <c r="J713" t="s">
        <v>13</v>
      </c>
      <c r="K713" t="s">
        <v>2711</v>
      </c>
      <c r="L713" t="s">
        <v>92</v>
      </c>
      <c r="N713" t="str">
        <f>IF(ISBLANK(Sales[[#This Row],[return]]),"No",Sales[[#This Row],[return]])</f>
        <v>No</v>
      </c>
      <c r="O713" s="2">
        <v>42446</v>
      </c>
      <c r="P713" s="8" t="str">
        <f>TEXT(DAY(Sales[[#This Row],[OrderDate]]),"ddd")</f>
        <v>Tue</v>
      </c>
      <c r="Q713" s="8" t="str">
        <f>TEXT(MONTH(Sales[[#This Row],[ShipDate]])*29,"mmm")</f>
        <v>Mar</v>
      </c>
      <c r="R713">
        <v>1701</v>
      </c>
      <c r="S713" t="s">
        <v>1763</v>
      </c>
      <c r="T713" t="s">
        <v>90</v>
      </c>
      <c r="U713">
        <v>19134</v>
      </c>
      <c r="V713" s="1">
        <v>0.2</v>
      </c>
      <c r="W713">
        <v>41</v>
      </c>
      <c r="X713">
        <v>6</v>
      </c>
      <c r="Y713">
        <v>127</v>
      </c>
      <c r="AD713"/>
    </row>
    <row r="714" spans="1:30" x14ac:dyDescent="0.25">
      <c r="A714" t="s">
        <v>24</v>
      </c>
      <c r="B714" s="2">
        <v>42574</v>
      </c>
      <c r="C714" s="35">
        <f>YEAR(Sales[[#This Row],[ShipDate]])</f>
        <v>2016</v>
      </c>
      <c r="D714" t="s">
        <v>113</v>
      </c>
      <c r="E714" t="s">
        <v>31</v>
      </c>
      <c r="F714" t="s">
        <v>59</v>
      </c>
      <c r="G714" t="s">
        <v>25</v>
      </c>
      <c r="H714" t="s">
        <v>1827</v>
      </c>
      <c r="I714" t="s">
        <v>32</v>
      </c>
      <c r="J714" t="s">
        <v>13</v>
      </c>
      <c r="K714" t="s">
        <v>291</v>
      </c>
      <c r="L714" t="s">
        <v>30</v>
      </c>
      <c r="N714" t="str">
        <f>IF(ISBLANK(Sales[[#This Row],[return]]),"No",Sales[[#This Row],[return]])</f>
        <v>No</v>
      </c>
      <c r="O714" s="2">
        <v>42571</v>
      </c>
      <c r="P714" s="8" t="str">
        <f>TEXT(DAY(Sales[[#This Row],[OrderDate]]),"ddd")</f>
        <v>Fri</v>
      </c>
      <c r="Q714" s="8" t="str">
        <f>TEXT(MONTH(Sales[[#This Row],[ShipDate]])*29,"mmm")</f>
        <v>Jul</v>
      </c>
      <c r="R714">
        <v>1762</v>
      </c>
      <c r="S714" t="s">
        <v>2014</v>
      </c>
      <c r="T714" t="s">
        <v>28</v>
      </c>
      <c r="U714">
        <v>92503</v>
      </c>
      <c r="V714" s="1">
        <v>0</v>
      </c>
      <c r="W714">
        <v>6</v>
      </c>
      <c r="X714">
        <v>2</v>
      </c>
      <c r="Y714">
        <v>12</v>
      </c>
      <c r="AD714"/>
    </row>
    <row r="715" spans="1:30" x14ac:dyDescent="0.25">
      <c r="A715" t="s">
        <v>24</v>
      </c>
      <c r="B715" s="2">
        <v>42574</v>
      </c>
      <c r="C715" s="35">
        <f>YEAR(Sales[[#This Row],[ShipDate]])</f>
        <v>2016</v>
      </c>
      <c r="D715" t="s">
        <v>113</v>
      </c>
      <c r="E715" t="s">
        <v>31</v>
      </c>
      <c r="F715" t="s">
        <v>39</v>
      </c>
      <c r="G715" t="s">
        <v>25</v>
      </c>
      <c r="H715" t="s">
        <v>1827</v>
      </c>
      <c r="I715" t="s">
        <v>32</v>
      </c>
      <c r="J715" t="s">
        <v>13</v>
      </c>
      <c r="K715" t="s">
        <v>291</v>
      </c>
      <c r="L715" t="s">
        <v>30</v>
      </c>
      <c r="N715" t="str">
        <f>IF(ISBLANK(Sales[[#This Row],[return]]),"No",Sales[[#This Row],[return]])</f>
        <v>No</v>
      </c>
      <c r="O715" s="2">
        <v>42571</v>
      </c>
      <c r="P715" s="8" t="str">
        <f>TEXT(DAY(Sales[[#This Row],[OrderDate]]),"ddd")</f>
        <v>Fri</v>
      </c>
      <c r="Q715" s="8" t="str">
        <f>TEXT(MONTH(Sales[[#This Row],[ShipDate]])*29,"mmm")</f>
        <v>Jul</v>
      </c>
      <c r="R715">
        <v>866</v>
      </c>
      <c r="S715" t="s">
        <v>916</v>
      </c>
      <c r="T715" t="s">
        <v>28</v>
      </c>
      <c r="U715">
        <v>92503</v>
      </c>
      <c r="V715" s="1">
        <v>0</v>
      </c>
      <c r="W715">
        <v>161</v>
      </c>
      <c r="X715">
        <v>3</v>
      </c>
      <c r="Y715">
        <v>535</v>
      </c>
      <c r="AD715"/>
    </row>
    <row r="716" spans="1:30" x14ac:dyDescent="0.25">
      <c r="A716" t="s">
        <v>24</v>
      </c>
      <c r="B716" s="2">
        <v>42574</v>
      </c>
      <c r="C716" s="35">
        <f>YEAR(Sales[[#This Row],[ShipDate]])</f>
        <v>2016</v>
      </c>
      <c r="D716" t="s">
        <v>113</v>
      </c>
      <c r="E716" t="s">
        <v>31</v>
      </c>
      <c r="F716" t="s">
        <v>45</v>
      </c>
      <c r="G716" t="s">
        <v>25</v>
      </c>
      <c r="H716" t="s">
        <v>1827</v>
      </c>
      <c r="I716" t="s">
        <v>32</v>
      </c>
      <c r="J716" t="s">
        <v>13</v>
      </c>
      <c r="K716" t="s">
        <v>291</v>
      </c>
      <c r="L716" t="s">
        <v>30</v>
      </c>
      <c r="N716" t="str">
        <f>IF(ISBLANK(Sales[[#This Row],[return]]),"No",Sales[[#This Row],[return]])</f>
        <v>No</v>
      </c>
      <c r="O716" s="2">
        <v>42571</v>
      </c>
      <c r="P716" s="8" t="str">
        <f>TEXT(DAY(Sales[[#This Row],[OrderDate]]),"ddd")</f>
        <v>Fri</v>
      </c>
      <c r="Q716" s="8" t="str">
        <f>TEXT(MONTH(Sales[[#This Row],[ShipDate]])*29,"mmm")</f>
        <v>Jul</v>
      </c>
      <c r="R716">
        <v>1165</v>
      </c>
      <c r="S716" t="s">
        <v>2153</v>
      </c>
      <c r="T716" t="s">
        <v>28</v>
      </c>
      <c r="U716">
        <v>92503</v>
      </c>
      <c r="V716" s="1">
        <v>0</v>
      </c>
      <c r="W716">
        <v>4</v>
      </c>
      <c r="X716">
        <v>4</v>
      </c>
      <c r="Y716">
        <v>13</v>
      </c>
      <c r="AD716"/>
    </row>
    <row r="717" spans="1:30" x14ac:dyDescent="0.25">
      <c r="A717" t="s">
        <v>24</v>
      </c>
      <c r="B717" s="2">
        <v>42574</v>
      </c>
      <c r="C717" s="35">
        <f>YEAR(Sales[[#This Row],[ShipDate]])</f>
        <v>2016</v>
      </c>
      <c r="D717" t="s">
        <v>113</v>
      </c>
      <c r="E717" t="s">
        <v>31</v>
      </c>
      <c r="F717" t="s">
        <v>99</v>
      </c>
      <c r="G717" t="s">
        <v>46</v>
      </c>
      <c r="H717" t="s">
        <v>1827</v>
      </c>
      <c r="I717" t="s">
        <v>32</v>
      </c>
      <c r="J717" t="s">
        <v>13</v>
      </c>
      <c r="K717" t="s">
        <v>291</v>
      </c>
      <c r="L717" t="s">
        <v>30</v>
      </c>
      <c r="N717" t="str">
        <f>IF(ISBLANK(Sales[[#This Row],[return]]),"No",Sales[[#This Row],[return]])</f>
        <v>No</v>
      </c>
      <c r="O717" s="2">
        <v>42571</v>
      </c>
      <c r="P717" s="8" t="str">
        <f>TEXT(DAY(Sales[[#This Row],[OrderDate]]),"ddd")</f>
        <v>Fri</v>
      </c>
      <c r="Q717" s="8" t="str">
        <f>TEXT(MONTH(Sales[[#This Row],[ShipDate]])*29,"mmm")</f>
        <v>Jul</v>
      </c>
      <c r="R717">
        <v>1063</v>
      </c>
      <c r="S717" t="s">
        <v>2367</v>
      </c>
      <c r="T717" t="s">
        <v>28</v>
      </c>
      <c r="U717">
        <v>92503</v>
      </c>
      <c r="V717" s="1">
        <v>0</v>
      </c>
      <c r="W717">
        <v>15</v>
      </c>
      <c r="X717">
        <v>2</v>
      </c>
      <c r="Y717">
        <v>42</v>
      </c>
      <c r="AD717"/>
    </row>
    <row r="718" spans="1:30" x14ac:dyDescent="0.25">
      <c r="A718" t="s">
        <v>24</v>
      </c>
      <c r="B718" s="2">
        <v>42617</v>
      </c>
      <c r="C718" s="35">
        <f>YEAR(Sales[[#This Row],[ShipDate]])</f>
        <v>2016</v>
      </c>
      <c r="D718" t="s">
        <v>113</v>
      </c>
      <c r="E718" t="s">
        <v>18</v>
      </c>
      <c r="F718" t="s">
        <v>45</v>
      </c>
      <c r="G718" t="s">
        <v>25</v>
      </c>
      <c r="H718" t="s">
        <v>146</v>
      </c>
      <c r="I718" t="s">
        <v>149</v>
      </c>
      <c r="J718" t="s">
        <v>13</v>
      </c>
      <c r="K718" t="s">
        <v>246</v>
      </c>
      <c r="L718" t="s">
        <v>92</v>
      </c>
      <c r="N718" t="str">
        <f>IF(ISBLANK(Sales[[#This Row],[return]]),"No",Sales[[#This Row],[return]])</f>
        <v>No</v>
      </c>
      <c r="O718" s="2">
        <v>42615</v>
      </c>
      <c r="P718" s="8" t="str">
        <f>TEXT(DAY(Sales[[#This Row],[OrderDate]]),"ddd")</f>
        <v>Mon</v>
      </c>
      <c r="Q718" s="8" t="str">
        <f>TEXT(MONTH(Sales[[#This Row],[ShipDate]])*29,"mmm")</f>
        <v>Sep</v>
      </c>
      <c r="R718">
        <v>1418</v>
      </c>
      <c r="S718" t="s">
        <v>1698</v>
      </c>
      <c r="T718" t="s">
        <v>90</v>
      </c>
      <c r="U718">
        <v>10009</v>
      </c>
      <c r="V718" s="1">
        <v>0</v>
      </c>
      <c r="W718">
        <v>8</v>
      </c>
      <c r="X718">
        <v>3</v>
      </c>
      <c r="Y718">
        <v>21</v>
      </c>
      <c r="AD718"/>
    </row>
    <row r="719" spans="1:30" x14ac:dyDescent="0.25">
      <c r="A719" t="s">
        <v>40</v>
      </c>
      <c r="B719" s="2">
        <v>42437</v>
      </c>
      <c r="C719" s="35">
        <f>YEAR(Sales[[#This Row],[ShipDate]])</f>
        <v>2016</v>
      </c>
      <c r="D719" t="s">
        <v>36</v>
      </c>
      <c r="E719" t="s">
        <v>69</v>
      </c>
      <c r="F719" t="s">
        <v>50</v>
      </c>
      <c r="G719" t="s">
        <v>25</v>
      </c>
      <c r="H719" t="s">
        <v>146</v>
      </c>
      <c r="I719" t="s">
        <v>149</v>
      </c>
      <c r="J719" t="s">
        <v>13</v>
      </c>
      <c r="K719" t="s">
        <v>2909</v>
      </c>
      <c r="L719" t="s">
        <v>92</v>
      </c>
      <c r="N719" t="str">
        <f>IF(ISBLANK(Sales[[#This Row],[return]]),"No",Sales[[#This Row],[return]])</f>
        <v>No</v>
      </c>
      <c r="O719" s="2">
        <v>42432</v>
      </c>
      <c r="P719" s="8" t="str">
        <f>TEXT(DAY(Sales[[#This Row],[OrderDate]]),"ddd")</f>
        <v>Tue</v>
      </c>
      <c r="Q719" s="8" t="str">
        <f>TEXT(MONTH(Sales[[#This Row],[ShipDate]])*29,"mmm")</f>
        <v>Mar</v>
      </c>
      <c r="R719">
        <v>899</v>
      </c>
      <c r="S719" t="s">
        <v>515</v>
      </c>
      <c r="T719" t="s">
        <v>90</v>
      </c>
      <c r="U719">
        <v>10035</v>
      </c>
      <c r="V719" s="1">
        <v>0.2</v>
      </c>
      <c r="W719">
        <v>41</v>
      </c>
      <c r="X719">
        <v>3</v>
      </c>
      <c r="Y719">
        <v>126</v>
      </c>
      <c r="AD719"/>
    </row>
    <row r="720" spans="1:30" x14ac:dyDescent="0.25">
      <c r="A720" t="s">
        <v>40</v>
      </c>
      <c r="B720" s="2">
        <v>42437</v>
      </c>
      <c r="C720" s="35">
        <f>YEAR(Sales[[#This Row],[ShipDate]])</f>
        <v>2016</v>
      </c>
      <c r="D720" t="s">
        <v>36</v>
      </c>
      <c r="E720" t="s">
        <v>69</v>
      </c>
      <c r="F720" t="s">
        <v>50</v>
      </c>
      <c r="G720" t="s">
        <v>25</v>
      </c>
      <c r="H720" t="s">
        <v>146</v>
      </c>
      <c r="I720" t="s">
        <v>149</v>
      </c>
      <c r="J720" t="s">
        <v>13</v>
      </c>
      <c r="K720" t="s">
        <v>2909</v>
      </c>
      <c r="L720" t="s">
        <v>92</v>
      </c>
      <c r="N720" t="str">
        <f>IF(ISBLANK(Sales[[#This Row],[return]]),"No",Sales[[#This Row],[return]])</f>
        <v>No</v>
      </c>
      <c r="O720" s="2">
        <v>42432</v>
      </c>
      <c r="P720" s="8" t="str">
        <f>TEXT(DAY(Sales[[#This Row],[OrderDate]]),"ddd")</f>
        <v>Tue</v>
      </c>
      <c r="Q720" s="8" t="str">
        <f>TEXT(MONTH(Sales[[#This Row],[ShipDate]])*29,"mmm")</f>
        <v>Mar</v>
      </c>
      <c r="R720">
        <v>412</v>
      </c>
      <c r="S720" t="s">
        <v>1740</v>
      </c>
      <c r="T720" t="s">
        <v>90</v>
      </c>
      <c r="U720">
        <v>10035</v>
      </c>
      <c r="V720" s="1">
        <v>0.2</v>
      </c>
      <c r="W720">
        <v>9</v>
      </c>
      <c r="X720">
        <v>5</v>
      </c>
      <c r="Y720">
        <v>25</v>
      </c>
      <c r="AD720"/>
    </row>
    <row r="721" spans="1:30" x14ac:dyDescent="0.25">
      <c r="A721" t="s">
        <v>40</v>
      </c>
      <c r="B721" s="2">
        <v>42437</v>
      </c>
      <c r="C721" s="35">
        <f>YEAR(Sales[[#This Row],[ShipDate]])</f>
        <v>2016</v>
      </c>
      <c r="D721" t="s">
        <v>36</v>
      </c>
      <c r="E721" t="s">
        <v>69</v>
      </c>
      <c r="F721" t="s">
        <v>48</v>
      </c>
      <c r="G721" t="s">
        <v>46</v>
      </c>
      <c r="H721" t="s">
        <v>146</v>
      </c>
      <c r="I721" t="s">
        <v>149</v>
      </c>
      <c r="J721" t="s">
        <v>13</v>
      </c>
      <c r="K721" t="s">
        <v>2909</v>
      </c>
      <c r="L721" t="s">
        <v>92</v>
      </c>
      <c r="N721" t="str">
        <f>IF(ISBLANK(Sales[[#This Row],[return]]),"No",Sales[[#This Row],[return]])</f>
        <v>No</v>
      </c>
      <c r="O721" s="2">
        <v>42432</v>
      </c>
      <c r="P721" s="8" t="str">
        <f>TEXT(DAY(Sales[[#This Row],[OrderDate]]),"ddd")</f>
        <v>Tue</v>
      </c>
      <c r="Q721" s="8" t="str">
        <f>TEXT(MONTH(Sales[[#This Row],[ShipDate]])*29,"mmm")</f>
        <v>Mar</v>
      </c>
      <c r="R721">
        <v>1303</v>
      </c>
      <c r="S721" t="s">
        <v>2476</v>
      </c>
      <c r="T721" t="s">
        <v>90</v>
      </c>
      <c r="U721">
        <v>10035</v>
      </c>
      <c r="V721" s="1">
        <v>0</v>
      </c>
      <c r="W721">
        <v>5</v>
      </c>
      <c r="X721">
        <v>1</v>
      </c>
      <c r="Y721">
        <v>10</v>
      </c>
      <c r="AD721"/>
    </row>
    <row r="722" spans="1:30" x14ac:dyDescent="0.25">
      <c r="A722" t="s">
        <v>40</v>
      </c>
      <c r="B722" s="2">
        <v>42465</v>
      </c>
      <c r="C722" s="35">
        <f>YEAR(Sales[[#This Row],[ShipDate]])</f>
        <v>2016</v>
      </c>
      <c r="D722" t="s">
        <v>36</v>
      </c>
      <c r="E722" t="s">
        <v>18</v>
      </c>
      <c r="F722" t="s">
        <v>52</v>
      </c>
      <c r="G722" t="s">
        <v>25</v>
      </c>
      <c r="H722" t="s">
        <v>79</v>
      </c>
      <c r="I722" t="s">
        <v>32</v>
      </c>
      <c r="J722" t="s">
        <v>13</v>
      </c>
      <c r="K722" t="s">
        <v>1503</v>
      </c>
      <c r="L722" t="s">
        <v>30</v>
      </c>
      <c r="N722" t="str">
        <f>IF(ISBLANK(Sales[[#This Row],[return]]),"No",Sales[[#This Row],[return]])</f>
        <v>No</v>
      </c>
      <c r="O722" s="2">
        <v>42460</v>
      </c>
      <c r="P722" s="8" t="str">
        <f>TEXT(DAY(Sales[[#This Row],[OrderDate]]),"ddd")</f>
        <v>Tue</v>
      </c>
      <c r="Q722" s="8" t="str">
        <f>TEXT(MONTH(Sales[[#This Row],[ShipDate]])*29,"mmm")</f>
        <v>Apr</v>
      </c>
      <c r="R722">
        <v>633</v>
      </c>
      <c r="S722" t="s">
        <v>2275</v>
      </c>
      <c r="T722" t="s">
        <v>28</v>
      </c>
      <c r="U722">
        <v>94122</v>
      </c>
      <c r="V722" s="1">
        <v>0</v>
      </c>
      <c r="W722">
        <v>15</v>
      </c>
      <c r="X722">
        <v>2</v>
      </c>
      <c r="Y722">
        <v>53</v>
      </c>
      <c r="AD722"/>
    </row>
    <row r="723" spans="1:30" x14ac:dyDescent="0.25">
      <c r="A723" t="s">
        <v>40</v>
      </c>
      <c r="B723" s="2">
        <v>42465</v>
      </c>
      <c r="C723" s="35">
        <f>YEAR(Sales[[#This Row],[ShipDate]])</f>
        <v>2016</v>
      </c>
      <c r="D723" t="s">
        <v>36</v>
      </c>
      <c r="E723" t="s">
        <v>18</v>
      </c>
      <c r="F723" t="s">
        <v>50</v>
      </c>
      <c r="G723" t="s">
        <v>25</v>
      </c>
      <c r="H723" t="s">
        <v>79</v>
      </c>
      <c r="I723" t="s">
        <v>32</v>
      </c>
      <c r="J723" t="s">
        <v>13</v>
      </c>
      <c r="K723" t="s">
        <v>1503</v>
      </c>
      <c r="L723" t="s">
        <v>30</v>
      </c>
      <c r="N723" t="str">
        <f>IF(ISBLANK(Sales[[#This Row],[return]]),"No",Sales[[#This Row],[return]])</f>
        <v>No</v>
      </c>
      <c r="O723" s="2">
        <v>42460</v>
      </c>
      <c r="P723" s="8" t="str">
        <f>TEXT(DAY(Sales[[#This Row],[OrderDate]]),"ddd")</f>
        <v>Tue</v>
      </c>
      <c r="Q723" s="8" t="str">
        <f>TEXT(MONTH(Sales[[#This Row],[ShipDate]])*29,"mmm")</f>
        <v>Apr</v>
      </c>
      <c r="R723">
        <v>681</v>
      </c>
      <c r="S723" t="s">
        <v>2035</v>
      </c>
      <c r="T723" t="s">
        <v>28</v>
      </c>
      <c r="U723">
        <v>94122</v>
      </c>
      <c r="V723" s="1">
        <v>0.2</v>
      </c>
      <c r="W723">
        <v>253</v>
      </c>
      <c r="X723">
        <v>2</v>
      </c>
      <c r="Y723">
        <v>674</v>
      </c>
      <c r="AD723"/>
    </row>
    <row r="724" spans="1:30" x14ac:dyDescent="0.25">
      <c r="A724" t="s">
        <v>10</v>
      </c>
      <c r="B724" s="2">
        <v>42696</v>
      </c>
      <c r="C724" s="35">
        <f>YEAR(Sales[[#This Row],[ShipDate]])</f>
        <v>2016</v>
      </c>
      <c r="D724" t="s">
        <v>19</v>
      </c>
      <c r="E724" t="s">
        <v>69</v>
      </c>
      <c r="F724" t="s">
        <v>59</v>
      </c>
      <c r="G724" t="s">
        <v>25</v>
      </c>
      <c r="H724" t="s">
        <v>88</v>
      </c>
      <c r="I724" t="s">
        <v>93</v>
      </c>
      <c r="J724" t="s">
        <v>13</v>
      </c>
      <c r="K724" t="s">
        <v>267</v>
      </c>
      <c r="L724" t="s">
        <v>92</v>
      </c>
      <c r="N724" t="str">
        <f>IF(ISBLANK(Sales[[#This Row],[return]]),"No",Sales[[#This Row],[return]])</f>
        <v>No</v>
      </c>
      <c r="O724" s="2">
        <v>42693</v>
      </c>
      <c r="P724" s="8" t="str">
        <f>TEXT(DAY(Sales[[#This Row],[OrderDate]]),"ddd")</f>
        <v>Thu</v>
      </c>
      <c r="Q724" s="8" t="str">
        <f>TEXT(MONTH(Sales[[#This Row],[ShipDate]])*29,"mmm")</f>
        <v>Nov</v>
      </c>
      <c r="R724">
        <v>9</v>
      </c>
      <c r="S724" t="s">
        <v>3238</v>
      </c>
      <c r="T724" t="s">
        <v>90</v>
      </c>
      <c r="U724">
        <v>19134</v>
      </c>
      <c r="V724" s="1">
        <v>0.2</v>
      </c>
      <c r="W724">
        <v>2</v>
      </c>
      <c r="X724">
        <v>1</v>
      </c>
      <c r="Y724">
        <v>6</v>
      </c>
      <c r="AD724"/>
    </row>
    <row r="725" spans="1:30" x14ac:dyDescent="0.25">
      <c r="A725" t="s">
        <v>40</v>
      </c>
      <c r="B725" s="2">
        <v>42546</v>
      </c>
      <c r="C725" s="35">
        <f>YEAR(Sales[[#This Row],[ShipDate]])</f>
        <v>2016</v>
      </c>
      <c r="D725" t="s">
        <v>36</v>
      </c>
      <c r="E725" t="s">
        <v>18</v>
      </c>
      <c r="F725" t="s">
        <v>45</v>
      </c>
      <c r="G725" t="s">
        <v>25</v>
      </c>
      <c r="H725" t="s">
        <v>527</v>
      </c>
      <c r="I725" t="s">
        <v>389</v>
      </c>
      <c r="J725" t="s">
        <v>13</v>
      </c>
      <c r="K725" t="s">
        <v>320</v>
      </c>
      <c r="L725" t="s">
        <v>92</v>
      </c>
      <c r="N725" t="str">
        <f>IF(ISBLANK(Sales[[#This Row],[return]]),"No",Sales[[#This Row],[return]])</f>
        <v>No</v>
      </c>
      <c r="O725" s="2">
        <v>42542</v>
      </c>
      <c r="P725" s="8" t="str">
        <f>TEXT(DAY(Sales[[#This Row],[OrderDate]]),"ddd")</f>
        <v>Sat</v>
      </c>
      <c r="Q725" s="8" t="str">
        <f>TEXT(MONTH(Sales[[#This Row],[ShipDate]])*29,"mmm")</f>
        <v>Jun</v>
      </c>
      <c r="R725">
        <v>1215</v>
      </c>
      <c r="S725" t="s">
        <v>2180</v>
      </c>
      <c r="T725" t="s">
        <v>90</v>
      </c>
      <c r="U725">
        <v>8701</v>
      </c>
      <c r="V725" s="1">
        <v>0</v>
      </c>
      <c r="W725">
        <v>1</v>
      </c>
      <c r="X725">
        <v>2</v>
      </c>
      <c r="Y725">
        <v>4</v>
      </c>
      <c r="AD725"/>
    </row>
    <row r="726" spans="1:30" x14ac:dyDescent="0.25">
      <c r="A726" t="s">
        <v>40</v>
      </c>
      <c r="B726" s="2">
        <v>42546</v>
      </c>
      <c r="C726" s="35">
        <f>YEAR(Sales[[#This Row],[ShipDate]])</f>
        <v>2016</v>
      </c>
      <c r="D726" t="s">
        <v>36</v>
      </c>
      <c r="E726" t="s">
        <v>18</v>
      </c>
      <c r="F726" t="s">
        <v>48</v>
      </c>
      <c r="G726" t="s">
        <v>46</v>
      </c>
      <c r="H726" t="s">
        <v>527</v>
      </c>
      <c r="I726" t="s">
        <v>389</v>
      </c>
      <c r="J726" t="s">
        <v>13</v>
      </c>
      <c r="K726" t="s">
        <v>320</v>
      </c>
      <c r="L726" t="s">
        <v>92</v>
      </c>
      <c r="N726" t="str">
        <f>IF(ISBLANK(Sales[[#This Row],[return]]),"No",Sales[[#This Row],[return]])</f>
        <v>No</v>
      </c>
      <c r="O726" s="2">
        <v>42542</v>
      </c>
      <c r="P726" s="8" t="str">
        <f>TEXT(DAY(Sales[[#This Row],[OrderDate]]),"ddd")</f>
        <v>Sat</v>
      </c>
      <c r="Q726" s="8" t="str">
        <f>TEXT(MONTH(Sales[[#This Row],[ShipDate]])*29,"mmm")</f>
        <v>Jun</v>
      </c>
      <c r="R726">
        <v>1665</v>
      </c>
      <c r="S726" t="s">
        <v>2491</v>
      </c>
      <c r="T726" t="s">
        <v>90</v>
      </c>
      <c r="U726">
        <v>8701</v>
      </c>
      <c r="V726" s="1">
        <v>0</v>
      </c>
      <c r="W726">
        <v>357</v>
      </c>
      <c r="X726">
        <v>7</v>
      </c>
      <c r="Y726">
        <v>1323</v>
      </c>
      <c r="AD726"/>
    </row>
    <row r="727" spans="1:30" x14ac:dyDescent="0.25">
      <c r="A727" t="s">
        <v>40</v>
      </c>
      <c r="B727" s="2">
        <v>42696</v>
      </c>
      <c r="C727" s="35">
        <f>YEAR(Sales[[#This Row],[ShipDate]])</f>
        <v>2016</v>
      </c>
      <c r="D727" t="s">
        <v>36</v>
      </c>
      <c r="E727" t="s">
        <v>18</v>
      </c>
      <c r="F727" t="s">
        <v>21</v>
      </c>
      <c r="G727" t="s">
        <v>11</v>
      </c>
      <c r="H727" t="s">
        <v>1155</v>
      </c>
      <c r="I727" t="s">
        <v>149</v>
      </c>
      <c r="J727" t="s">
        <v>13</v>
      </c>
      <c r="K727" t="s">
        <v>859</v>
      </c>
      <c r="L727" t="s">
        <v>92</v>
      </c>
      <c r="N727" t="str">
        <f>IF(ISBLANK(Sales[[#This Row],[return]]),"No",Sales[[#This Row],[return]])</f>
        <v>No</v>
      </c>
      <c r="O727" s="2">
        <v>42691</v>
      </c>
      <c r="P727" s="8" t="str">
        <f>TEXT(DAY(Sales[[#This Row],[OrderDate]]),"ddd")</f>
        <v>Tue</v>
      </c>
      <c r="Q727" s="8" t="str">
        <f>TEXT(MONTH(Sales[[#This Row],[ShipDate]])*29,"mmm")</f>
        <v>Nov</v>
      </c>
      <c r="R727">
        <v>530</v>
      </c>
      <c r="S727" t="s">
        <v>1163</v>
      </c>
      <c r="T727" t="s">
        <v>90</v>
      </c>
      <c r="U727">
        <v>14215</v>
      </c>
      <c r="V727" s="1">
        <v>0.2</v>
      </c>
      <c r="W727">
        <v>-50</v>
      </c>
      <c r="X727">
        <v>10</v>
      </c>
      <c r="Y727">
        <v>4008</v>
      </c>
      <c r="AD727"/>
    </row>
    <row r="728" spans="1:30" x14ac:dyDescent="0.25">
      <c r="A728" t="s">
        <v>40</v>
      </c>
      <c r="B728" s="2">
        <v>42696</v>
      </c>
      <c r="C728" s="35">
        <f>YEAR(Sales[[#This Row],[ShipDate]])</f>
        <v>2016</v>
      </c>
      <c r="D728" t="s">
        <v>36</v>
      </c>
      <c r="E728" t="s">
        <v>18</v>
      </c>
      <c r="F728" t="s">
        <v>50</v>
      </c>
      <c r="G728" t="s">
        <v>25</v>
      </c>
      <c r="H728" t="s">
        <v>1155</v>
      </c>
      <c r="I728" t="s">
        <v>149</v>
      </c>
      <c r="J728" t="s">
        <v>13</v>
      </c>
      <c r="K728" t="s">
        <v>859</v>
      </c>
      <c r="L728" t="s">
        <v>92</v>
      </c>
      <c r="N728" t="str">
        <f>IF(ISBLANK(Sales[[#This Row],[return]]),"No",Sales[[#This Row],[return]])</f>
        <v>No</v>
      </c>
      <c r="O728" s="2">
        <v>42691</v>
      </c>
      <c r="P728" s="8" t="str">
        <f>TEXT(DAY(Sales[[#This Row],[OrderDate]]),"ddd")</f>
        <v>Tue</v>
      </c>
      <c r="Q728" s="8" t="str">
        <f>TEXT(MONTH(Sales[[#This Row],[ShipDate]])*29,"mmm")</f>
        <v>Nov</v>
      </c>
      <c r="R728">
        <v>687</v>
      </c>
      <c r="S728" t="s">
        <v>1628</v>
      </c>
      <c r="T728" t="s">
        <v>90</v>
      </c>
      <c r="U728">
        <v>14215</v>
      </c>
      <c r="V728" s="1">
        <v>0.2</v>
      </c>
      <c r="W728">
        <v>727</v>
      </c>
      <c r="X728">
        <v>3</v>
      </c>
      <c r="Y728">
        <v>2153</v>
      </c>
      <c r="AD728"/>
    </row>
    <row r="729" spans="1:30" x14ac:dyDescent="0.25">
      <c r="A729" t="s">
        <v>40</v>
      </c>
      <c r="B729" s="2">
        <v>42459</v>
      </c>
      <c r="C729" s="35">
        <f>YEAR(Sales[[#This Row],[ShipDate]])</f>
        <v>2016</v>
      </c>
      <c r="D729" t="s">
        <v>36</v>
      </c>
      <c r="E729" t="s">
        <v>18</v>
      </c>
      <c r="F729" t="s">
        <v>45</v>
      </c>
      <c r="G729" t="s">
        <v>25</v>
      </c>
      <c r="H729" t="s">
        <v>79</v>
      </c>
      <c r="I729" t="s">
        <v>32</v>
      </c>
      <c r="J729" t="s">
        <v>13</v>
      </c>
      <c r="K729" t="s">
        <v>934</v>
      </c>
      <c r="L729" t="s">
        <v>30</v>
      </c>
      <c r="N729" t="str">
        <f>IF(ISBLANK(Sales[[#This Row],[return]]),"No",Sales[[#This Row],[return]])</f>
        <v>No</v>
      </c>
      <c r="O729" s="2">
        <v>42454</v>
      </c>
      <c r="P729" s="8" t="str">
        <f>TEXT(DAY(Sales[[#This Row],[OrderDate]]),"ddd")</f>
        <v>Wed</v>
      </c>
      <c r="Q729" s="8" t="str">
        <f>TEXT(MONTH(Sales[[#This Row],[ShipDate]])*29,"mmm")</f>
        <v>Mar</v>
      </c>
      <c r="R729">
        <v>539</v>
      </c>
      <c r="S729" t="s">
        <v>3212</v>
      </c>
      <c r="T729" t="s">
        <v>28</v>
      </c>
      <c r="U729">
        <v>94110</v>
      </c>
      <c r="V729" s="1">
        <v>0</v>
      </c>
      <c r="W729">
        <v>4</v>
      </c>
      <c r="X729">
        <v>2</v>
      </c>
      <c r="Y729">
        <v>15</v>
      </c>
      <c r="AD729"/>
    </row>
    <row r="730" spans="1:30" x14ac:dyDescent="0.25">
      <c r="A730" t="s">
        <v>40</v>
      </c>
      <c r="B730" s="2">
        <v>42459</v>
      </c>
      <c r="C730" s="35">
        <f>YEAR(Sales[[#This Row],[ShipDate]])</f>
        <v>2016</v>
      </c>
      <c r="D730" t="s">
        <v>36</v>
      </c>
      <c r="E730" t="s">
        <v>18</v>
      </c>
      <c r="F730" t="s">
        <v>45</v>
      </c>
      <c r="G730" t="s">
        <v>25</v>
      </c>
      <c r="H730" t="s">
        <v>79</v>
      </c>
      <c r="I730" t="s">
        <v>32</v>
      </c>
      <c r="J730" t="s">
        <v>13</v>
      </c>
      <c r="K730" t="s">
        <v>934</v>
      </c>
      <c r="L730" t="s">
        <v>30</v>
      </c>
      <c r="N730" t="str">
        <f>IF(ISBLANK(Sales[[#This Row],[return]]),"No",Sales[[#This Row],[return]])</f>
        <v>No</v>
      </c>
      <c r="O730" s="2">
        <v>42454</v>
      </c>
      <c r="P730" s="8" t="str">
        <f>TEXT(DAY(Sales[[#This Row],[OrderDate]]),"ddd")</f>
        <v>Wed</v>
      </c>
      <c r="Q730" s="8" t="str">
        <f>TEXT(MONTH(Sales[[#This Row],[ShipDate]])*29,"mmm")</f>
        <v>Mar</v>
      </c>
      <c r="R730">
        <v>1167</v>
      </c>
      <c r="S730" t="s">
        <v>1810</v>
      </c>
      <c r="T730" t="s">
        <v>28</v>
      </c>
      <c r="U730">
        <v>94110</v>
      </c>
      <c r="V730" s="1">
        <v>0</v>
      </c>
      <c r="W730">
        <v>2</v>
      </c>
      <c r="X730">
        <v>2</v>
      </c>
      <c r="Y730">
        <v>7</v>
      </c>
      <c r="AD730"/>
    </row>
    <row r="731" spans="1:30" x14ac:dyDescent="0.25">
      <c r="A731" t="s">
        <v>40</v>
      </c>
      <c r="B731" s="2">
        <v>42459</v>
      </c>
      <c r="C731" s="35">
        <f>YEAR(Sales[[#This Row],[ShipDate]])</f>
        <v>2016</v>
      </c>
      <c r="D731" t="s">
        <v>36</v>
      </c>
      <c r="E731" t="s">
        <v>18</v>
      </c>
      <c r="F731" t="s">
        <v>45</v>
      </c>
      <c r="G731" t="s">
        <v>25</v>
      </c>
      <c r="H731" t="s">
        <v>79</v>
      </c>
      <c r="I731" t="s">
        <v>32</v>
      </c>
      <c r="J731" t="s">
        <v>13</v>
      </c>
      <c r="K731" t="s">
        <v>934</v>
      </c>
      <c r="L731" t="s">
        <v>30</v>
      </c>
      <c r="N731" t="str">
        <f>IF(ISBLANK(Sales[[#This Row],[return]]),"No",Sales[[#This Row],[return]])</f>
        <v>No</v>
      </c>
      <c r="O731" s="2">
        <v>42454</v>
      </c>
      <c r="P731" s="8" t="str">
        <f>TEXT(DAY(Sales[[#This Row],[OrderDate]]),"ddd")</f>
        <v>Wed</v>
      </c>
      <c r="Q731" s="8" t="str">
        <f>TEXT(MONTH(Sales[[#This Row],[ShipDate]])*29,"mmm")</f>
        <v>Mar</v>
      </c>
      <c r="R731">
        <v>322</v>
      </c>
      <c r="S731" t="s">
        <v>2070</v>
      </c>
      <c r="T731" t="s">
        <v>28</v>
      </c>
      <c r="U731">
        <v>94110</v>
      </c>
      <c r="V731" s="1">
        <v>0</v>
      </c>
      <c r="W731">
        <v>10</v>
      </c>
      <c r="X731">
        <v>6</v>
      </c>
      <c r="Y731">
        <v>25</v>
      </c>
      <c r="AD731"/>
    </row>
    <row r="732" spans="1:30" x14ac:dyDescent="0.25">
      <c r="A732" t="s">
        <v>40</v>
      </c>
      <c r="B732" s="2">
        <v>42459</v>
      </c>
      <c r="C732" s="35">
        <f>YEAR(Sales[[#This Row],[ShipDate]])</f>
        <v>2016</v>
      </c>
      <c r="D732" t="s">
        <v>36</v>
      </c>
      <c r="E732" t="s">
        <v>18</v>
      </c>
      <c r="F732" t="s">
        <v>99</v>
      </c>
      <c r="G732" t="s">
        <v>46</v>
      </c>
      <c r="H732" t="s">
        <v>79</v>
      </c>
      <c r="I732" t="s">
        <v>32</v>
      </c>
      <c r="J732" t="s">
        <v>13</v>
      </c>
      <c r="K732" t="s">
        <v>934</v>
      </c>
      <c r="L732" t="s">
        <v>30</v>
      </c>
      <c r="N732" t="str">
        <f>IF(ISBLANK(Sales[[#This Row],[return]]),"No",Sales[[#This Row],[return]])</f>
        <v>No</v>
      </c>
      <c r="O732" s="2">
        <v>42454</v>
      </c>
      <c r="P732" s="8" t="str">
        <f>TEXT(DAY(Sales[[#This Row],[OrderDate]]),"ddd")</f>
        <v>Wed</v>
      </c>
      <c r="Q732" s="8" t="str">
        <f>TEXT(MONTH(Sales[[#This Row],[ShipDate]])*29,"mmm")</f>
        <v>Mar</v>
      </c>
      <c r="R732">
        <v>923</v>
      </c>
      <c r="S732" t="s">
        <v>2560</v>
      </c>
      <c r="T732" t="s">
        <v>28</v>
      </c>
      <c r="U732">
        <v>94110</v>
      </c>
      <c r="V732" s="1">
        <v>0</v>
      </c>
      <c r="W732">
        <v>16</v>
      </c>
      <c r="X732">
        <v>4</v>
      </c>
      <c r="Y732">
        <v>45</v>
      </c>
      <c r="AD732"/>
    </row>
    <row r="733" spans="1:30" x14ac:dyDescent="0.25">
      <c r="A733" t="s">
        <v>24</v>
      </c>
      <c r="B733" s="2">
        <v>42687</v>
      </c>
      <c r="C733" s="35">
        <f>YEAR(Sales[[#This Row],[ShipDate]])</f>
        <v>2016</v>
      </c>
      <c r="D733" t="s">
        <v>113</v>
      </c>
      <c r="E733" t="s">
        <v>31</v>
      </c>
      <c r="F733" t="s">
        <v>52</v>
      </c>
      <c r="G733" t="s">
        <v>25</v>
      </c>
      <c r="H733" t="s">
        <v>60</v>
      </c>
      <c r="I733" t="s">
        <v>63</v>
      </c>
      <c r="J733" t="s">
        <v>13</v>
      </c>
      <c r="K733" t="s">
        <v>382</v>
      </c>
      <c r="L733" t="s">
        <v>30</v>
      </c>
      <c r="N733" t="str">
        <f>IF(ISBLANK(Sales[[#This Row],[return]]),"No",Sales[[#This Row],[return]])</f>
        <v>No</v>
      </c>
      <c r="O733" s="2">
        <v>42685</v>
      </c>
      <c r="P733" s="8" t="str">
        <f>TEXT(DAY(Sales[[#This Row],[OrderDate]]),"ddd")</f>
        <v>Wed</v>
      </c>
      <c r="Q733" s="8" t="str">
        <f>TEXT(MONTH(Sales[[#This Row],[ShipDate]])*29,"mmm")</f>
        <v>Nov</v>
      </c>
      <c r="R733">
        <v>295</v>
      </c>
      <c r="S733" t="s">
        <v>51</v>
      </c>
      <c r="T733" t="s">
        <v>28</v>
      </c>
      <c r="U733">
        <v>98115</v>
      </c>
      <c r="V733" s="1">
        <v>0</v>
      </c>
      <c r="W733">
        <v>7</v>
      </c>
      <c r="X733">
        <v>1</v>
      </c>
      <c r="Y733">
        <v>23</v>
      </c>
      <c r="AD733"/>
    </row>
    <row r="734" spans="1:30" x14ac:dyDescent="0.25">
      <c r="A734" t="s">
        <v>24</v>
      </c>
      <c r="B734" s="2">
        <v>42687</v>
      </c>
      <c r="C734" s="35">
        <f>YEAR(Sales[[#This Row],[ShipDate]])</f>
        <v>2016</v>
      </c>
      <c r="D734" t="s">
        <v>113</v>
      </c>
      <c r="E734" t="s">
        <v>31</v>
      </c>
      <c r="F734" t="s">
        <v>50</v>
      </c>
      <c r="G734" t="s">
        <v>25</v>
      </c>
      <c r="H734" t="s">
        <v>60</v>
      </c>
      <c r="I734" t="s">
        <v>63</v>
      </c>
      <c r="J734" t="s">
        <v>13</v>
      </c>
      <c r="K734" t="s">
        <v>382</v>
      </c>
      <c r="L734" t="s">
        <v>30</v>
      </c>
      <c r="N734" t="str">
        <f>IF(ISBLANK(Sales[[#This Row],[return]]),"No",Sales[[#This Row],[return]])</f>
        <v>No</v>
      </c>
      <c r="O734" s="2">
        <v>42685</v>
      </c>
      <c r="P734" s="8" t="str">
        <f>TEXT(DAY(Sales[[#This Row],[OrderDate]]),"ddd")</f>
        <v>Wed</v>
      </c>
      <c r="Q734" s="8" t="str">
        <f>TEXT(MONTH(Sales[[#This Row],[ShipDate]])*29,"mmm")</f>
        <v>Nov</v>
      </c>
      <c r="R734">
        <v>651</v>
      </c>
      <c r="S734" t="s">
        <v>802</v>
      </c>
      <c r="T734" t="s">
        <v>28</v>
      </c>
      <c r="U734">
        <v>98115</v>
      </c>
      <c r="V734" s="1">
        <v>0.2</v>
      </c>
      <c r="W734">
        <v>763</v>
      </c>
      <c r="X734">
        <v>2</v>
      </c>
      <c r="Y734">
        <v>2034</v>
      </c>
      <c r="AD734"/>
    </row>
    <row r="735" spans="1:30" x14ac:dyDescent="0.25">
      <c r="A735" t="s">
        <v>24</v>
      </c>
      <c r="B735" s="2">
        <v>42687</v>
      </c>
      <c r="C735" s="35">
        <f>YEAR(Sales[[#This Row],[ShipDate]])</f>
        <v>2016</v>
      </c>
      <c r="D735" t="s">
        <v>113</v>
      </c>
      <c r="E735" t="s">
        <v>31</v>
      </c>
      <c r="F735" t="s">
        <v>99</v>
      </c>
      <c r="G735" t="s">
        <v>46</v>
      </c>
      <c r="H735" t="s">
        <v>60</v>
      </c>
      <c r="I735" t="s">
        <v>63</v>
      </c>
      <c r="J735" t="s">
        <v>13</v>
      </c>
      <c r="K735" t="s">
        <v>382</v>
      </c>
      <c r="L735" t="s">
        <v>30</v>
      </c>
      <c r="N735" t="str">
        <f>IF(ISBLANK(Sales[[#This Row],[return]]),"No",Sales[[#This Row],[return]])</f>
        <v>No</v>
      </c>
      <c r="O735" s="2">
        <v>42685</v>
      </c>
      <c r="P735" s="8" t="str">
        <f>TEXT(DAY(Sales[[#This Row],[OrderDate]]),"ddd")</f>
        <v>Wed</v>
      </c>
      <c r="Q735" s="8" t="str">
        <f>TEXT(MONTH(Sales[[#This Row],[ShipDate]])*29,"mmm")</f>
        <v>Nov</v>
      </c>
      <c r="R735">
        <v>307</v>
      </c>
      <c r="S735" t="s">
        <v>2368</v>
      </c>
      <c r="T735" t="s">
        <v>28</v>
      </c>
      <c r="U735">
        <v>98115</v>
      </c>
      <c r="V735" s="1">
        <v>0</v>
      </c>
      <c r="W735">
        <v>15</v>
      </c>
      <c r="X735">
        <v>7</v>
      </c>
      <c r="Y735">
        <v>102</v>
      </c>
      <c r="AD735"/>
    </row>
    <row r="736" spans="1:30" x14ac:dyDescent="0.25">
      <c r="A736" t="s">
        <v>40</v>
      </c>
      <c r="B736" s="2">
        <v>42658</v>
      </c>
      <c r="C736" s="35">
        <f>YEAR(Sales[[#This Row],[ShipDate]])</f>
        <v>2016</v>
      </c>
      <c r="D736" t="s">
        <v>36</v>
      </c>
      <c r="E736" t="s">
        <v>18</v>
      </c>
      <c r="F736" t="s">
        <v>104</v>
      </c>
      <c r="G736" t="s">
        <v>25</v>
      </c>
      <c r="H736" t="s">
        <v>2271</v>
      </c>
      <c r="I736" t="s">
        <v>32</v>
      </c>
      <c r="J736" t="s">
        <v>13</v>
      </c>
      <c r="K736" t="s">
        <v>915</v>
      </c>
      <c r="L736" t="s">
        <v>30</v>
      </c>
      <c r="N736" t="str">
        <f>IF(ISBLANK(Sales[[#This Row],[return]]),"No",Sales[[#This Row],[return]])</f>
        <v>No</v>
      </c>
      <c r="O736" s="2">
        <v>42654</v>
      </c>
      <c r="P736" s="8" t="str">
        <f>TEXT(DAY(Sales[[#This Row],[OrderDate]]),"ddd")</f>
        <v>Wed</v>
      </c>
      <c r="Q736" s="8" t="str">
        <f>TEXT(MONTH(Sales[[#This Row],[ShipDate]])*29,"mmm")</f>
        <v>Oct</v>
      </c>
      <c r="R736">
        <v>4</v>
      </c>
      <c r="S736" t="s">
        <v>3172</v>
      </c>
      <c r="T736" t="s">
        <v>28</v>
      </c>
      <c r="U736">
        <v>90278</v>
      </c>
      <c r="V736" s="1">
        <v>0</v>
      </c>
      <c r="W736">
        <v>4</v>
      </c>
      <c r="X736">
        <v>1</v>
      </c>
      <c r="Y736">
        <v>8</v>
      </c>
      <c r="AD736"/>
    </row>
    <row r="737" spans="1:30" x14ac:dyDescent="0.25">
      <c r="A737" t="s">
        <v>40</v>
      </c>
      <c r="B737" s="2">
        <v>42691</v>
      </c>
      <c r="C737" s="35">
        <f>YEAR(Sales[[#This Row],[ShipDate]])</f>
        <v>2016</v>
      </c>
      <c r="D737" t="s">
        <v>19</v>
      </c>
      <c r="E737" t="s">
        <v>31</v>
      </c>
      <c r="F737" t="s">
        <v>290</v>
      </c>
      <c r="G737" t="s">
        <v>25</v>
      </c>
      <c r="H737" t="s">
        <v>79</v>
      </c>
      <c r="I737" t="s">
        <v>32</v>
      </c>
      <c r="J737" t="s">
        <v>13</v>
      </c>
      <c r="K737" t="s">
        <v>2620</v>
      </c>
      <c r="L737" t="s">
        <v>30</v>
      </c>
      <c r="N737" t="str">
        <f>IF(ISBLANK(Sales[[#This Row],[return]]),"No",Sales[[#This Row],[return]])</f>
        <v>No</v>
      </c>
      <c r="O737" s="2">
        <v>42689</v>
      </c>
      <c r="P737" s="8" t="str">
        <f>TEXT(DAY(Sales[[#This Row],[OrderDate]]),"ddd")</f>
        <v>Sun</v>
      </c>
      <c r="Q737" s="8" t="str">
        <f>TEXT(MONTH(Sales[[#This Row],[ShipDate]])*29,"mmm")</f>
        <v>Nov</v>
      </c>
      <c r="R737">
        <v>90</v>
      </c>
      <c r="S737" t="s">
        <v>890</v>
      </c>
      <c r="T737" t="s">
        <v>28</v>
      </c>
      <c r="U737">
        <v>94110</v>
      </c>
      <c r="V737" s="1">
        <v>0</v>
      </c>
      <c r="W737">
        <v>3</v>
      </c>
      <c r="X737">
        <v>3</v>
      </c>
      <c r="Y737">
        <v>11</v>
      </c>
      <c r="AD737"/>
    </row>
    <row r="738" spans="1:30" x14ac:dyDescent="0.25">
      <c r="A738" t="s">
        <v>40</v>
      </c>
      <c r="B738" s="2">
        <v>42626</v>
      </c>
      <c r="C738" s="35">
        <f>YEAR(Sales[[#This Row],[ShipDate]])</f>
        <v>2016</v>
      </c>
      <c r="D738" t="s">
        <v>36</v>
      </c>
      <c r="E738" t="s">
        <v>18</v>
      </c>
      <c r="F738" t="s">
        <v>150</v>
      </c>
      <c r="G738" t="s">
        <v>25</v>
      </c>
      <c r="H738" t="s">
        <v>1552</v>
      </c>
      <c r="I738" t="s">
        <v>174</v>
      </c>
      <c r="J738" t="s">
        <v>13</v>
      </c>
      <c r="K738" t="s">
        <v>326</v>
      </c>
      <c r="L738" t="s">
        <v>17</v>
      </c>
      <c r="N738" t="str">
        <f>IF(ISBLANK(Sales[[#This Row],[return]]),"No",Sales[[#This Row],[return]])</f>
        <v>No</v>
      </c>
      <c r="O738" s="2">
        <v>42621</v>
      </c>
      <c r="P738" s="8" t="str">
        <f>TEXT(DAY(Sales[[#This Row],[OrderDate]]),"ddd")</f>
        <v>Sun</v>
      </c>
      <c r="Q738" s="8" t="str">
        <f>TEXT(MONTH(Sales[[#This Row],[ShipDate]])*29,"mmm")</f>
        <v>Sep</v>
      </c>
      <c r="R738">
        <v>109</v>
      </c>
      <c r="S738" t="s">
        <v>2017</v>
      </c>
      <c r="T738" t="s">
        <v>15</v>
      </c>
      <c r="U738">
        <v>23320</v>
      </c>
      <c r="V738" s="1">
        <v>0</v>
      </c>
      <c r="W738">
        <v>22</v>
      </c>
      <c r="X738">
        <v>9</v>
      </c>
      <c r="Y738">
        <v>45</v>
      </c>
      <c r="AD738"/>
    </row>
    <row r="739" spans="1:30" x14ac:dyDescent="0.25">
      <c r="A739" t="s">
        <v>40</v>
      </c>
      <c r="B739" s="2">
        <v>42626</v>
      </c>
      <c r="C739" s="35">
        <f>YEAR(Sales[[#This Row],[ShipDate]])</f>
        <v>2016</v>
      </c>
      <c r="D739" t="s">
        <v>36</v>
      </c>
      <c r="E739" t="s">
        <v>18</v>
      </c>
      <c r="F739" t="s">
        <v>340</v>
      </c>
      <c r="G739" t="s">
        <v>46</v>
      </c>
      <c r="H739" t="s">
        <v>1552</v>
      </c>
      <c r="I739" t="s">
        <v>174</v>
      </c>
      <c r="J739" t="s">
        <v>13</v>
      </c>
      <c r="K739" t="s">
        <v>326</v>
      </c>
      <c r="L739" t="s">
        <v>17</v>
      </c>
      <c r="N739" t="str">
        <f>IF(ISBLANK(Sales[[#This Row],[return]]),"No",Sales[[#This Row],[return]])</f>
        <v>No</v>
      </c>
      <c r="O739" s="2">
        <v>42621</v>
      </c>
      <c r="P739" s="8" t="str">
        <f>TEXT(DAY(Sales[[#This Row],[OrderDate]]),"ddd")</f>
        <v>Sun</v>
      </c>
      <c r="Q739" s="8" t="str">
        <f>TEXT(MONTH(Sales[[#This Row],[ShipDate]])*29,"mmm")</f>
        <v>Sep</v>
      </c>
      <c r="R739">
        <v>605</v>
      </c>
      <c r="S739" t="s">
        <v>698</v>
      </c>
      <c r="T739" t="s">
        <v>15</v>
      </c>
      <c r="U739">
        <v>23320</v>
      </c>
      <c r="V739" s="1">
        <v>0</v>
      </c>
      <c r="W739">
        <v>90</v>
      </c>
      <c r="X739">
        <v>3</v>
      </c>
      <c r="Y739">
        <v>210</v>
      </c>
      <c r="AD739"/>
    </row>
    <row r="740" spans="1:30" x14ac:dyDescent="0.25">
      <c r="A740" t="s">
        <v>40</v>
      </c>
      <c r="B740" s="2">
        <v>42472</v>
      </c>
      <c r="C740" s="35">
        <f>YEAR(Sales[[#This Row],[ShipDate]])</f>
        <v>2016</v>
      </c>
      <c r="D740" t="s">
        <v>36</v>
      </c>
      <c r="E740" t="s">
        <v>31</v>
      </c>
      <c r="F740" t="s">
        <v>59</v>
      </c>
      <c r="G740" t="s">
        <v>25</v>
      </c>
      <c r="H740" t="s">
        <v>197</v>
      </c>
      <c r="I740" t="s">
        <v>199</v>
      </c>
      <c r="J740" t="s">
        <v>13</v>
      </c>
      <c r="K740" t="s">
        <v>1033</v>
      </c>
      <c r="L740" t="s">
        <v>17</v>
      </c>
      <c r="N740" t="str">
        <f>IF(ISBLANK(Sales[[#This Row],[return]]),"No",Sales[[#This Row],[return]])</f>
        <v>No</v>
      </c>
      <c r="O740" s="2">
        <v>42467</v>
      </c>
      <c r="P740" s="8" t="str">
        <f>TEXT(DAY(Sales[[#This Row],[OrderDate]]),"ddd")</f>
        <v>Sat</v>
      </c>
      <c r="Q740" s="8" t="str">
        <f>TEXT(MONTH(Sales[[#This Row],[ShipDate]])*29,"mmm")</f>
        <v>Apr</v>
      </c>
      <c r="R740">
        <v>1741</v>
      </c>
      <c r="S740" t="s">
        <v>1713</v>
      </c>
      <c r="T740" t="s">
        <v>15</v>
      </c>
      <c r="U740">
        <v>29203</v>
      </c>
      <c r="V740" s="1">
        <v>0</v>
      </c>
      <c r="W740">
        <v>60</v>
      </c>
      <c r="X740">
        <v>3</v>
      </c>
      <c r="Y740">
        <v>123</v>
      </c>
      <c r="AD740"/>
    </row>
    <row r="741" spans="1:30" x14ac:dyDescent="0.25">
      <c r="A741" t="s">
        <v>40</v>
      </c>
      <c r="B741" s="2">
        <v>42472</v>
      </c>
      <c r="C741" s="35">
        <f>YEAR(Sales[[#This Row],[ShipDate]])</f>
        <v>2016</v>
      </c>
      <c r="D741" t="s">
        <v>36</v>
      </c>
      <c r="E741" t="s">
        <v>31</v>
      </c>
      <c r="F741" t="s">
        <v>48</v>
      </c>
      <c r="G741" t="s">
        <v>46</v>
      </c>
      <c r="H741" t="s">
        <v>197</v>
      </c>
      <c r="I741" t="s">
        <v>199</v>
      </c>
      <c r="J741" t="s">
        <v>13</v>
      </c>
      <c r="K741" t="s">
        <v>1033</v>
      </c>
      <c r="L741" t="s">
        <v>17</v>
      </c>
      <c r="N741" t="str">
        <f>IF(ISBLANK(Sales[[#This Row],[return]]),"No",Sales[[#This Row],[return]])</f>
        <v>No</v>
      </c>
      <c r="O741" s="2">
        <v>42467</v>
      </c>
      <c r="P741" s="8" t="str">
        <f>TEXT(DAY(Sales[[#This Row],[OrderDate]]),"ddd")</f>
        <v>Sat</v>
      </c>
      <c r="Q741" s="8" t="str">
        <f>TEXT(MONTH(Sales[[#This Row],[ShipDate]])*29,"mmm")</f>
        <v>Apr</v>
      </c>
      <c r="R741">
        <v>163</v>
      </c>
      <c r="S741" t="s">
        <v>364</v>
      </c>
      <c r="T741" t="s">
        <v>15</v>
      </c>
      <c r="U741">
        <v>29203</v>
      </c>
      <c r="V741" s="1">
        <v>0</v>
      </c>
      <c r="W741">
        <v>164</v>
      </c>
      <c r="X741">
        <v>5</v>
      </c>
      <c r="Y741">
        <v>630</v>
      </c>
      <c r="AD741"/>
    </row>
    <row r="742" spans="1:30" x14ac:dyDescent="0.25">
      <c r="A742" t="s">
        <v>24</v>
      </c>
      <c r="B742" s="2">
        <v>42696</v>
      </c>
      <c r="C742" s="35">
        <f>YEAR(Sales[[#This Row],[ShipDate]])</f>
        <v>2016</v>
      </c>
      <c r="D742" t="s">
        <v>36</v>
      </c>
      <c r="E742" t="s">
        <v>18</v>
      </c>
      <c r="F742" t="s">
        <v>104</v>
      </c>
      <c r="G742" t="s">
        <v>25</v>
      </c>
      <c r="H742" t="s">
        <v>107</v>
      </c>
      <c r="I742" t="s">
        <v>70</v>
      </c>
      <c r="J742" t="s">
        <v>13</v>
      </c>
      <c r="K742" t="s">
        <v>1064</v>
      </c>
      <c r="L742" t="s">
        <v>68</v>
      </c>
      <c r="N742" t="str">
        <f>IF(ISBLANK(Sales[[#This Row],[return]]),"No",Sales[[#This Row],[return]])</f>
        <v>No</v>
      </c>
      <c r="O742" s="2">
        <v>42689</v>
      </c>
      <c r="P742" s="8" t="str">
        <f>TEXT(DAY(Sales[[#This Row],[OrderDate]]),"ddd")</f>
        <v>Sun</v>
      </c>
      <c r="Q742" s="8" t="str">
        <f>TEXT(MONTH(Sales[[#This Row],[ShipDate]])*29,"mmm")</f>
        <v>Nov</v>
      </c>
      <c r="R742">
        <v>127</v>
      </c>
      <c r="S742" t="s">
        <v>2154</v>
      </c>
      <c r="T742" t="s">
        <v>66</v>
      </c>
      <c r="U742">
        <v>77095</v>
      </c>
      <c r="V742" s="1">
        <v>0.2</v>
      </c>
      <c r="W742">
        <v>204</v>
      </c>
      <c r="X742">
        <v>9</v>
      </c>
      <c r="Y742">
        <v>605</v>
      </c>
      <c r="AD742"/>
    </row>
    <row r="743" spans="1:30" x14ac:dyDescent="0.25">
      <c r="A743" t="s">
        <v>40</v>
      </c>
      <c r="B743" s="2">
        <v>42587</v>
      </c>
      <c r="C743" s="35">
        <f>YEAR(Sales[[#This Row],[ShipDate]])</f>
        <v>2016</v>
      </c>
      <c r="D743" t="s">
        <v>19</v>
      </c>
      <c r="E743" t="s">
        <v>69</v>
      </c>
      <c r="F743" t="s">
        <v>59</v>
      </c>
      <c r="G743" t="s">
        <v>25</v>
      </c>
      <c r="H743" t="s">
        <v>1297</v>
      </c>
      <c r="I743" t="s">
        <v>169</v>
      </c>
      <c r="J743" t="s">
        <v>13</v>
      </c>
      <c r="K743" t="s">
        <v>2898</v>
      </c>
      <c r="L743" t="s">
        <v>30</v>
      </c>
      <c r="N743" t="str">
        <f>IF(ISBLANK(Sales[[#This Row],[return]]),"No",Sales[[#This Row],[return]])</f>
        <v>No</v>
      </c>
      <c r="O743" s="2">
        <v>42585</v>
      </c>
      <c r="P743" s="8" t="str">
        <f>TEXT(DAY(Sales[[#This Row],[OrderDate]]),"ddd")</f>
        <v>Tue</v>
      </c>
      <c r="Q743" s="8" t="str">
        <f>TEXT(MONTH(Sales[[#This Row],[ShipDate]])*29,"mmm")</f>
        <v>Aug</v>
      </c>
      <c r="R743">
        <v>1624</v>
      </c>
      <c r="S743" t="s">
        <v>1660</v>
      </c>
      <c r="T743" t="s">
        <v>28</v>
      </c>
      <c r="U743">
        <v>85301</v>
      </c>
      <c r="V743" s="1">
        <v>0.2</v>
      </c>
      <c r="W743">
        <v>34</v>
      </c>
      <c r="X743">
        <v>3</v>
      </c>
      <c r="Y743">
        <v>93</v>
      </c>
      <c r="AD743"/>
    </row>
    <row r="744" spans="1:30" x14ac:dyDescent="0.25">
      <c r="A744" t="s">
        <v>40</v>
      </c>
      <c r="B744" s="2">
        <v>42701</v>
      </c>
      <c r="C744" s="35">
        <f>YEAR(Sales[[#This Row],[ShipDate]])</f>
        <v>2016</v>
      </c>
      <c r="D744" t="s">
        <v>36</v>
      </c>
      <c r="E744" t="s">
        <v>31</v>
      </c>
      <c r="F744" t="s">
        <v>104</v>
      </c>
      <c r="G744" t="s">
        <v>25</v>
      </c>
      <c r="H744" t="s">
        <v>249</v>
      </c>
      <c r="I744" t="s">
        <v>598</v>
      </c>
      <c r="J744" t="s">
        <v>13</v>
      </c>
      <c r="K744" t="s">
        <v>121</v>
      </c>
      <c r="L744" t="s">
        <v>17</v>
      </c>
      <c r="N744" t="str">
        <f>IF(ISBLANK(Sales[[#This Row],[return]]),"No",Sales[[#This Row],[return]])</f>
        <v>No</v>
      </c>
      <c r="O744" s="2">
        <v>42696</v>
      </c>
      <c r="P744" s="8" t="str">
        <f>TEXT(DAY(Sales[[#This Row],[OrderDate]]),"ddd")</f>
        <v>Sun</v>
      </c>
      <c r="Q744" s="8" t="str">
        <f>TEXT(MONTH(Sales[[#This Row],[ShipDate]])*29,"mmm")</f>
        <v>Nov</v>
      </c>
      <c r="R744">
        <v>1501</v>
      </c>
      <c r="S744" t="s">
        <v>332</v>
      </c>
      <c r="T744" t="s">
        <v>15</v>
      </c>
      <c r="U744">
        <v>31907</v>
      </c>
      <c r="V744" s="1">
        <v>0</v>
      </c>
      <c r="W744">
        <v>5</v>
      </c>
      <c r="X744">
        <v>2</v>
      </c>
      <c r="Y744">
        <v>11</v>
      </c>
      <c r="AD744"/>
    </row>
    <row r="745" spans="1:30" x14ac:dyDescent="0.25">
      <c r="A745" t="s">
        <v>40</v>
      </c>
      <c r="B745" s="2">
        <v>42701</v>
      </c>
      <c r="C745" s="35">
        <f>YEAR(Sales[[#This Row],[ShipDate]])</f>
        <v>2016</v>
      </c>
      <c r="D745" t="s">
        <v>36</v>
      </c>
      <c r="E745" t="s">
        <v>31</v>
      </c>
      <c r="F745" t="s">
        <v>52</v>
      </c>
      <c r="G745" t="s">
        <v>25</v>
      </c>
      <c r="H745" t="s">
        <v>249</v>
      </c>
      <c r="I745" t="s">
        <v>598</v>
      </c>
      <c r="J745" t="s">
        <v>13</v>
      </c>
      <c r="K745" t="s">
        <v>121</v>
      </c>
      <c r="L745" t="s">
        <v>17</v>
      </c>
      <c r="N745" t="str">
        <f>IF(ISBLANK(Sales[[#This Row],[return]]),"No",Sales[[#This Row],[return]])</f>
        <v>No</v>
      </c>
      <c r="O745" s="2">
        <v>42696</v>
      </c>
      <c r="P745" s="8" t="str">
        <f>TEXT(DAY(Sales[[#This Row],[OrderDate]]),"ddd")</f>
        <v>Sun</v>
      </c>
      <c r="Q745" s="8" t="str">
        <f>TEXT(MONTH(Sales[[#This Row],[ShipDate]])*29,"mmm")</f>
        <v>Nov</v>
      </c>
      <c r="R745">
        <v>810</v>
      </c>
      <c r="S745" t="s">
        <v>2845</v>
      </c>
      <c r="T745" t="s">
        <v>15</v>
      </c>
      <c r="U745">
        <v>31907</v>
      </c>
      <c r="V745" s="1">
        <v>0</v>
      </c>
      <c r="W745">
        <v>290</v>
      </c>
      <c r="X745">
        <v>3</v>
      </c>
      <c r="Y745">
        <v>675</v>
      </c>
      <c r="AD745"/>
    </row>
    <row r="746" spans="1:30" x14ac:dyDescent="0.25">
      <c r="A746" t="s">
        <v>40</v>
      </c>
      <c r="B746" s="2">
        <v>42701</v>
      </c>
      <c r="C746" s="35">
        <f>YEAR(Sales[[#This Row],[ShipDate]])</f>
        <v>2016</v>
      </c>
      <c r="D746" t="s">
        <v>36</v>
      </c>
      <c r="E746" t="s">
        <v>31</v>
      </c>
      <c r="F746" t="s">
        <v>104</v>
      </c>
      <c r="G746" t="s">
        <v>25</v>
      </c>
      <c r="H746" t="s">
        <v>249</v>
      </c>
      <c r="I746" t="s">
        <v>598</v>
      </c>
      <c r="J746" t="s">
        <v>13</v>
      </c>
      <c r="K746" t="s">
        <v>121</v>
      </c>
      <c r="L746" t="s">
        <v>17</v>
      </c>
      <c r="N746" t="str">
        <f>IF(ISBLANK(Sales[[#This Row],[return]]),"No",Sales[[#This Row],[return]])</f>
        <v>No</v>
      </c>
      <c r="O746" s="2">
        <v>42696</v>
      </c>
      <c r="P746" s="8" t="str">
        <f>TEXT(DAY(Sales[[#This Row],[OrderDate]]),"ddd")</f>
        <v>Sun</v>
      </c>
      <c r="Q746" s="8" t="str">
        <f>TEXT(MONTH(Sales[[#This Row],[ShipDate]])*29,"mmm")</f>
        <v>Nov</v>
      </c>
      <c r="R746">
        <v>629</v>
      </c>
      <c r="S746" t="s">
        <v>2246</v>
      </c>
      <c r="T746" t="s">
        <v>15</v>
      </c>
      <c r="U746">
        <v>31907</v>
      </c>
      <c r="V746" s="1">
        <v>0</v>
      </c>
      <c r="W746">
        <v>8</v>
      </c>
      <c r="X746">
        <v>3</v>
      </c>
      <c r="Y746">
        <v>16</v>
      </c>
      <c r="AD746"/>
    </row>
    <row r="747" spans="1:30" x14ac:dyDescent="0.25">
      <c r="A747" t="s">
        <v>40</v>
      </c>
      <c r="B747" s="2">
        <v>42701</v>
      </c>
      <c r="C747" s="35">
        <f>YEAR(Sales[[#This Row],[ShipDate]])</f>
        <v>2016</v>
      </c>
      <c r="D747" t="s">
        <v>36</v>
      </c>
      <c r="E747" t="s">
        <v>31</v>
      </c>
      <c r="F747" t="s">
        <v>50</v>
      </c>
      <c r="G747" t="s">
        <v>25</v>
      </c>
      <c r="H747" t="s">
        <v>249</v>
      </c>
      <c r="I747" t="s">
        <v>598</v>
      </c>
      <c r="J747" t="s">
        <v>13</v>
      </c>
      <c r="K747" t="s">
        <v>121</v>
      </c>
      <c r="L747" t="s">
        <v>17</v>
      </c>
      <c r="N747" t="str">
        <f>IF(ISBLANK(Sales[[#This Row],[return]]),"No",Sales[[#This Row],[return]])</f>
        <v>No</v>
      </c>
      <c r="O747" s="2">
        <v>42696</v>
      </c>
      <c r="P747" s="8" t="str">
        <f>TEXT(DAY(Sales[[#This Row],[OrderDate]]),"ddd")</f>
        <v>Sun</v>
      </c>
      <c r="Q747" s="8" t="str">
        <f>TEXT(MONTH(Sales[[#This Row],[ShipDate]])*29,"mmm")</f>
        <v>Nov</v>
      </c>
      <c r="R747">
        <v>704</v>
      </c>
      <c r="S747" t="s">
        <v>1849</v>
      </c>
      <c r="T747" t="s">
        <v>15</v>
      </c>
      <c r="U747">
        <v>31907</v>
      </c>
      <c r="V747" s="1">
        <v>0</v>
      </c>
      <c r="W747">
        <v>157</v>
      </c>
      <c r="X747">
        <v>5</v>
      </c>
      <c r="Y747">
        <v>320</v>
      </c>
      <c r="AD747"/>
    </row>
    <row r="748" spans="1:30" x14ac:dyDescent="0.25">
      <c r="A748" t="s">
        <v>40</v>
      </c>
      <c r="B748" s="2">
        <v>42680</v>
      </c>
      <c r="C748" s="35">
        <f>YEAR(Sales[[#This Row],[ShipDate]])</f>
        <v>2016</v>
      </c>
      <c r="D748" t="s">
        <v>36</v>
      </c>
      <c r="E748" t="s">
        <v>18</v>
      </c>
      <c r="F748" t="s">
        <v>50</v>
      </c>
      <c r="G748" t="s">
        <v>25</v>
      </c>
      <c r="H748" t="s">
        <v>415</v>
      </c>
      <c r="I748" t="s">
        <v>252</v>
      </c>
      <c r="J748" t="s">
        <v>13</v>
      </c>
      <c r="K748" t="s">
        <v>1228</v>
      </c>
      <c r="L748" t="s">
        <v>92</v>
      </c>
      <c r="N748" t="str">
        <f>IF(ISBLANK(Sales[[#This Row],[return]]),"No",Sales[[#This Row],[return]])</f>
        <v>No</v>
      </c>
      <c r="O748" s="2">
        <v>42676</v>
      </c>
      <c r="P748" s="8" t="str">
        <f>TEXT(DAY(Sales[[#This Row],[OrderDate]]),"ddd")</f>
        <v>Mon</v>
      </c>
      <c r="Q748" s="8" t="str">
        <f>TEXT(MONTH(Sales[[#This Row],[ShipDate]])*29,"mmm")</f>
        <v>Nov</v>
      </c>
      <c r="R748">
        <v>43</v>
      </c>
      <c r="S748" t="s">
        <v>739</v>
      </c>
      <c r="T748" t="s">
        <v>90</v>
      </c>
      <c r="U748">
        <v>44256</v>
      </c>
      <c r="V748" s="1">
        <v>0.7</v>
      </c>
      <c r="W748">
        <v>-13</v>
      </c>
      <c r="X748">
        <v>3</v>
      </c>
      <c r="Y748">
        <v>19</v>
      </c>
      <c r="AD748"/>
    </row>
    <row r="749" spans="1:30" x14ac:dyDescent="0.25">
      <c r="A749" t="s">
        <v>40</v>
      </c>
      <c r="B749" s="2">
        <v>42680</v>
      </c>
      <c r="C749" s="35">
        <f>YEAR(Sales[[#This Row],[ShipDate]])</f>
        <v>2016</v>
      </c>
      <c r="D749" t="s">
        <v>36</v>
      </c>
      <c r="E749" t="s">
        <v>18</v>
      </c>
      <c r="F749" t="s">
        <v>48</v>
      </c>
      <c r="G749" t="s">
        <v>46</v>
      </c>
      <c r="H749" t="s">
        <v>415</v>
      </c>
      <c r="I749" t="s">
        <v>252</v>
      </c>
      <c r="J749" t="s">
        <v>13</v>
      </c>
      <c r="K749" t="s">
        <v>1228</v>
      </c>
      <c r="L749" t="s">
        <v>92</v>
      </c>
      <c r="N749" t="str">
        <f>IF(ISBLANK(Sales[[#This Row],[return]]),"No",Sales[[#This Row],[return]])</f>
        <v>No</v>
      </c>
      <c r="O749" s="2">
        <v>42676</v>
      </c>
      <c r="P749" s="8" t="str">
        <f>TEXT(DAY(Sales[[#This Row],[OrderDate]]),"ddd")</f>
        <v>Mon</v>
      </c>
      <c r="Q749" s="8" t="str">
        <f>TEXT(MONTH(Sales[[#This Row],[ShipDate]])*29,"mmm")</f>
        <v>Nov</v>
      </c>
      <c r="R749">
        <v>1293</v>
      </c>
      <c r="S749" t="s">
        <v>2422</v>
      </c>
      <c r="T749" t="s">
        <v>90</v>
      </c>
      <c r="U749">
        <v>44256</v>
      </c>
      <c r="V749" s="1">
        <v>0.4</v>
      </c>
      <c r="W749">
        <v>-108</v>
      </c>
      <c r="X749">
        <v>6</v>
      </c>
      <c r="Y749">
        <v>540</v>
      </c>
      <c r="AD749"/>
    </row>
    <row r="750" spans="1:30" x14ac:dyDescent="0.25">
      <c r="A750" t="s">
        <v>40</v>
      </c>
      <c r="B750" s="2">
        <v>42680</v>
      </c>
      <c r="C750" s="35">
        <f>YEAR(Sales[[#This Row],[ShipDate]])</f>
        <v>2016</v>
      </c>
      <c r="D750" t="s">
        <v>36</v>
      </c>
      <c r="E750" t="s">
        <v>18</v>
      </c>
      <c r="F750" t="s">
        <v>48</v>
      </c>
      <c r="G750" t="s">
        <v>46</v>
      </c>
      <c r="H750" t="s">
        <v>415</v>
      </c>
      <c r="I750" t="s">
        <v>252</v>
      </c>
      <c r="J750" t="s">
        <v>13</v>
      </c>
      <c r="K750" t="s">
        <v>1228</v>
      </c>
      <c r="L750" t="s">
        <v>92</v>
      </c>
      <c r="N750" t="str">
        <f>IF(ISBLANK(Sales[[#This Row],[return]]),"No",Sales[[#This Row],[return]])</f>
        <v>No</v>
      </c>
      <c r="O750" s="2">
        <v>42676</v>
      </c>
      <c r="P750" s="8" t="str">
        <f>TEXT(DAY(Sales[[#This Row],[OrderDate]]),"ddd")</f>
        <v>Mon</v>
      </c>
      <c r="Q750" s="8" t="str">
        <f>TEXT(MONTH(Sales[[#This Row],[ShipDate]])*29,"mmm")</f>
        <v>Nov</v>
      </c>
      <c r="R750">
        <v>891</v>
      </c>
      <c r="S750" t="s">
        <v>3096</v>
      </c>
      <c r="T750" t="s">
        <v>90</v>
      </c>
      <c r="U750">
        <v>44256</v>
      </c>
      <c r="V750" s="1">
        <v>0.4</v>
      </c>
      <c r="W750">
        <v>-10</v>
      </c>
      <c r="X750">
        <v>7</v>
      </c>
      <c r="Y750">
        <v>50</v>
      </c>
      <c r="AD750"/>
    </row>
    <row r="751" spans="1:30" x14ac:dyDescent="0.25">
      <c r="A751" t="s">
        <v>10</v>
      </c>
      <c r="B751" s="2">
        <v>42605</v>
      </c>
      <c r="C751" s="35">
        <f>YEAR(Sales[[#This Row],[ShipDate]])</f>
        <v>2016</v>
      </c>
      <c r="D751" t="s">
        <v>36</v>
      </c>
      <c r="E751" t="s">
        <v>31</v>
      </c>
      <c r="F751" t="s">
        <v>59</v>
      </c>
      <c r="G751" t="s">
        <v>25</v>
      </c>
      <c r="H751" t="s">
        <v>107</v>
      </c>
      <c r="I751" t="s">
        <v>70</v>
      </c>
      <c r="J751" t="s">
        <v>13</v>
      </c>
      <c r="K751" t="s">
        <v>85</v>
      </c>
      <c r="L751" t="s">
        <v>68</v>
      </c>
      <c r="N751" t="str">
        <f>IF(ISBLANK(Sales[[#This Row],[return]]),"No",Sales[[#This Row],[return]])</f>
        <v>No</v>
      </c>
      <c r="O751" s="2">
        <v>42599</v>
      </c>
      <c r="P751" s="8" t="str">
        <f>TEXT(DAY(Sales[[#This Row],[OrderDate]]),"ddd")</f>
        <v>Tue</v>
      </c>
      <c r="Q751" s="8" t="str">
        <f>TEXT(MONTH(Sales[[#This Row],[ShipDate]])*29,"mmm")</f>
        <v>Aug</v>
      </c>
      <c r="R751">
        <v>1806</v>
      </c>
      <c r="S751" t="s">
        <v>2053</v>
      </c>
      <c r="T751" t="s">
        <v>66</v>
      </c>
      <c r="U751">
        <v>77095</v>
      </c>
      <c r="V751" s="1">
        <v>0.2</v>
      </c>
      <c r="W751">
        <v>5</v>
      </c>
      <c r="X751">
        <v>3</v>
      </c>
      <c r="Y751">
        <v>16</v>
      </c>
      <c r="AD751"/>
    </row>
    <row r="752" spans="1:30" x14ac:dyDescent="0.25">
      <c r="A752" t="s">
        <v>40</v>
      </c>
      <c r="B752" s="2">
        <v>42576</v>
      </c>
      <c r="C752" s="35">
        <f>YEAR(Sales[[#This Row],[ShipDate]])</f>
        <v>2016</v>
      </c>
      <c r="D752" t="s">
        <v>36</v>
      </c>
      <c r="E752" t="s">
        <v>31</v>
      </c>
      <c r="F752" t="s">
        <v>23</v>
      </c>
      <c r="G752" t="s">
        <v>11</v>
      </c>
      <c r="H752" t="s">
        <v>399</v>
      </c>
      <c r="I752" t="s">
        <v>70</v>
      </c>
      <c r="J752" t="s">
        <v>13</v>
      </c>
      <c r="K752" t="s">
        <v>2667</v>
      </c>
      <c r="L752" t="s">
        <v>68</v>
      </c>
      <c r="N752" t="str">
        <f>IF(ISBLANK(Sales[[#This Row],[return]]),"No",Sales[[#This Row],[return]])</f>
        <v>No</v>
      </c>
      <c r="O752" s="2">
        <v>42572</v>
      </c>
      <c r="P752" s="8" t="str">
        <f>TEXT(DAY(Sales[[#This Row],[OrderDate]]),"ddd")</f>
        <v>Sat</v>
      </c>
      <c r="Q752" s="8" t="str">
        <f>TEXT(MONTH(Sales[[#This Row],[ShipDate]])*29,"mmm")</f>
        <v>Jul</v>
      </c>
      <c r="R752">
        <v>836</v>
      </c>
      <c r="S752" t="s">
        <v>882</v>
      </c>
      <c r="T752" t="s">
        <v>66</v>
      </c>
      <c r="U752">
        <v>75217</v>
      </c>
      <c r="V752" s="1">
        <v>0.3</v>
      </c>
      <c r="W752">
        <v>-94</v>
      </c>
      <c r="X752">
        <v>5</v>
      </c>
      <c r="Y752">
        <v>658</v>
      </c>
      <c r="AD752"/>
    </row>
    <row r="753" spans="1:30" x14ac:dyDescent="0.25">
      <c r="A753" t="s">
        <v>40</v>
      </c>
      <c r="B753" s="2">
        <v>42576</v>
      </c>
      <c r="C753" s="35">
        <f>YEAR(Sales[[#This Row],[ShipDate]])</f>
        <v>2016</v>
      </c>
      <c r="D753" t="s">
        <v>36</v>
      </c>
      <c r="E753" t="s">
        <v>31</v>
      </c>
      <c r="F753" t="s">
        <v>104</v>
      </c>
      <c r="G753" t="s">
        <v>25</v>
      </c>
      <c r="H753" t="s">
        <v>399</v>
      </c>
      <c r="I753" t="s">
        <v>70</v>
      </c>
      <c r="J753" t="s">
        <v>13</v>
      </c>
      <c r="K753" t="s">
        <v>2667</v>
      </c>
      <c r="L753" t="s">
        <v>68</v>
      </c>
      <c r="N753" t="str">
        <f>IF(ISBLANK(Sales[[#This Row],[return]]),"No",Sales[[#This Row],[return]])</f>
        <v>No</v>
      </c>
      <c r="O753" s="2">
        <v>42572</v>
      </c>
      <c r="P753" s="8" t="str">
        <f>TEXT(DAY(Sales[[#This Row],[OrderDate]]),"ddd")</f>
        <v>Sat</v>
      </c>
      <c r="Q753" s="8" t="str">
        <f>TEXT(MONTH(Sales[[#This Row],[ShipDate]])*29,"mmm")</f>
        <v>Jul</v>
      </c>
      <c r="R753">
        <v>929</v>
      </c>
      <c r="S753" t="s">
        <v>3220</v>
      </c>
      <c r="T753" t="s">
        <v>66</v>
      </c>
      <c r="U753">
        <v>75217</v>
      </c>
      <c r="V753" s="1">
        <v>0.2</v>
      </c>
      <c r="W753">
        <v>30</v>
      </c>
      <c r="X753">
        <v>5</v>
      </c>
      <c r="Y753">
        <v>88</v>
      </c>
      <c r="AD753"/>
    </row>
    <row r="754" spans="1:30" x14ac:dyDescent="0.25">
      <c r="A754" t="s">
        <v>40</v>
      </c>
      <c r="B754" s="2">
        <v>42576</v>
      </c>
      <c r="C754" s="35">
        <f>YEAR(Sales[[#This Row],[ShipDate]])</f>
        <v>2016</v>
      </c>
      <c r="D754" t="s">
        <v>36</v>
      </c>
      <c r="E754" t="s">
        <v>31</v>
      </c>
      <c r="F754" t="s">
        <v>50</v>
      </c>
      <c r="G754" t="s">
        <v>25</v>
      </c>
      <c r="H754" t="s">
        <v>399</v>
      </c>
      <c r="I754" t="s">
        <v>70</v>
      </c>
      <c r="J754" t="s">
        <v>13</v>
      </c>
      <c r="K754" t="s">
        <v>2667</v>
      </c>
      <c r="L754" t="s">
        <v>68</v>
      </c>
      <c r="N754" t="str">
        <f>IF(ISBLANK(Sales[[#This Row],[return]]),"No",Sales[[#This Row],[return]])</f>
        <v>No</v>
      </c>
      <c r="O754" s="2">
        <v>42572</v>
      </c>
      <c r="P754" s="8" t="str">
        <f>TEXT(DAY(Sales[[#This Row],[OrderDate]]),"ddd")</f>
        <v>Sat</v>
      </c>
      <c r="Q754" s="8" t="str">
        <f>TEXT(MONTH(Sales[[#This Row],[ShipDate]])*29,"mmm")</f>
        <v>Jul</v>
      </c>
      <c r="R754">
        <v>45</v>
      </c>
      <c r="S754" t="s">
        <v>2769</v>
      </c>
      <c r="T754" t="s">
        <v>66</v>
      </c>
      <c r="U754">
        <v>75217</v>
      </c>
      <c r="V754" s="1">
        <v>0.8</v>
      </c>
      <c r="W754">
        <v>-2</v>
      </c>
      <c r="X754">
        <v>1</v>
      </c>
      <c r="Y754">
        <v>1</v>
      </c>
      <c r="AD754"/>
    </row>
    <row r="755" spans="1:30" x14ac:dyDescent="0.25">
      <c r="A755" t="s">
        <v>40</v>
      </c>
      <c r="B755" s="2">
        <v>42576</v>
      </c>
      <c r="C755" s="35">
        <f>YEAR(Sales[[#This Row],[ShipDate]])</f>
        <v>2016</v>
      </c>
      <c r="D755" t="s">
        <v>36</v>
      </c>
      <c r="E755" t="s">
        <v>31</v>
      </c>
      <c r="F755" t="s">
        <v>52</v>
      </c>
      <c r="G755" t="s">
        <v>25</v>
      </c>
      <c r="H755" t="s">
        <v>399</v>
      </c>
      <c r="I755" t="s">
        <v>70</v>
      </c>
      <c r="J755" t="s">
        <v>13</v>
      </c>
      <c r="K755" t="s">
        <v>2667</v>
      </c>
      <c r="L755" t="s">
        <v>68</v>
      </c>
      <c r="N755" t="str">
        <f>IF(ISBLANK(Sales[[#This Row],[return]]),"No",Sales[[#This Row],[return]])</f>
        <v>No</v>
      </c>
      <c r="O755" s="2">
        <v>42572</v>
      </c>
      <c r="P755" s="8" t="str">
        <f>TEXT(DAY(Sales[[#This Row],[OrderDate]]),"ddd")</f>
        <v>Sat</v>
      </c>
      <c r="Q755" s="8" t="str">
        <f>TEXT(MONTH(Sales[[#This Row],[ShipDate]])*29,"mmm")</f>
        <v>Jul</v>
      </c>
      <c r="R755">
        <v>36</v>
      </c>
      <c r="S755" t="s">
        <v>2798</v>
      </c>
      <c r="T755" t="s">
        <v>66</v>
      </c>
      <c r="U755">
        <v>75217</v>
      </c>
      <c r="V755" s="1">
        <v>0.8</v>
      </c>
      <c r="W755">
        <v>-13</v>
      </c>
      <c r="X755">
        <v>3</v>
      </c>
      <c r="Y755">
        <v>5</v>
      </c>
      <c r="AD755"/>
    </row>
    <row r="756" spans="1:30" x14ac:dyDescent="0.25">
      <c r="A756" t="s">
        <v>40</v>
      </c>
      <c r="B756" s="2">
        <v>42717</v>
      </c>
      <c r="C756" s="35">
        <f>YEAR(Sales[[#This Row],[ShipDate]])</f>
        <v>2016</v>
      </c>
      <c r="D756" t="s">
        <v>36</v>
      </c>
      <c r="E756" t="s">
        <v>18</v>
      </c>
      <c r="F756" t="s">
        <v>59</v>
      </c>
      <c r="G756" t="s">
        <v>25</v>
      </c>
      <c r="H756" t="s">
        <v>899</v>
      </c>
      <c r="I756" t="s">
        <v>216</v>
      </c>
      <c r="J756" t="s">
        <v>13</v>
      </c>
      <c r="K756" t="s">
        <v>1394</v>
      </c>
      <c r="L756" t="s">
        <v>30</v>
      </c>
      <c r="N756" t="str">
        <f>IF(ISBLANK(Sales[[#This Row],[return]]),"No",Sales[[#This Row],[return]])</f>
        <v>No</v>
      </c>
      <c r="O756" s="2">
        <v>42712</v>
      </c>
      <c r="P756" s="8" t="str">
        <f>TEXT(DAY(Sales[[#This Row],[OrderDate]]),"ddd")</f>
        <v>Sun</v>
      </c>
      <c r="Q756" s="8" t="str">
        <f>TEXT(MONTH(Sales[[#This Row],[ShipDate]])*29,"mmm")</f>
        <v>Dec</v>
      </c>
      <c r="R756">
        <v>1838</v>
      </c>
      <c r="S756" t="s">
        <v>155</v>
      </c>
      <c r="T756" t="s">
        <v>28</v>
      </c>
      <c r="U756">
        <v>97301</v>
      </c>
      <c r="V756" s="1">
        <v>0.2</v>
      </c>
      <c r="W756">
        <v>4</v>
      </c>
      <c r="X756">
        <v>2</v>
      </c>
      <c r="Y756">
        <v>10</v>
      </c>
      <c r="AD756"/>
    </row>
    <row r="757" spans="1:30" x14ac:dyDescent="0.25">
      <c r="A757" t="s">
        <v>40</v>
      </c>
      <c r="B757" s="2">
        <v>42717</v>
      </c>
      <c r="C757" s="35">
        <f>YEAR(Sales[[#This Row],[ShipDate]])</f>
        <v>2016</v>
      </c>
      <c r="D757" t="s">
        <v>36</v>
      </c>
      <c r="E757" t="s">
        <v>18</v>
      </c>
      <c r="F757" t="s">
        <v>39</v>
      </c>
      <c r="G757" t="s">
        <v>25</v>
      </c>
      <c r="H757" t="s">
        <v>899</v>
      </c>
      <c r="I757" t="s">
        <v>216</v>
      </c>
      <c r="J757" t="s">
        <v>13</v>
      </c>
      <c r="K757" t="s">
        <v>1394</v>
      </c>
      <c r="L757" t="s">
        <v>30</v>
      </c>
      <c r="N757" t="str">
        <f>IF(ISBLANK(Sales[[#This Row],[return]]),"No",Sales[[#This Row],[return]])</f>
        <v>No</v>
      </c>
      <c r="O757" s="2">
        <v>42712</v>
      </c>
      <c r="P757" s="8" t="str">
        <f>TEXT(DAY(Sales[[#This Row],[OrderDate]]),"ddd")</f>
        <v>Sun</v>
      </c>
      <c r="Q757" s="8" t="str">
        <f>TEXT(MONTH(Sales[[#This Row],[ShipDate]])*29,"mmm")</f>
        <v>Dec</v>
      </c>
      <c r="R757">
        <v>101</v>
      </c>
      <c r="S757" t="s">
        <v>1933</v>
      </c>
      <c r="T757" t="s">
        <v>28</v>
      </c>
      <c r="U757">
        <v>97301</v>
      </c>
      <c r="V757" s="1">
        <v>0.2</v>
      </c>
      <c r="W757">
        <v>3</v>
      </c>
      <c r="X757">
        <v>3</v>
      </c>
      <c r="Y757">
        <v>39</v>
      </c>
      <c r="AD757"/>
    </row>
    <row r="758" spans="1:30" x14ac:dyDescent="0.25">
      <c r="A758" t="s">
        <v>40</v>
      </c>
      <c r="B758" s="2">
        <v>42717</v>
      </c>
      <c r="C758" s="35">
        <f>YEAR(Sales[[#This Row],[ShipDate]])</f>
        <v>2016</v>
      </c>
      <c r="D758" t="s">
        <v>36</v>
      </c>
      <c r="E758" t="s">
        <v>18</v>
      </c>
      <c r="F758" t="s">
        <v>33</v>
      </c>
      <c r="G758" t="s">
        <v>25</v>
      </c>
      <c r="H758" t="s">
        <v>899</v>
      </c>
      <c r="I758" t="s">
        <v>216</v>
      </c>
      <c r="J758" t="s">
        <v>13</v>
      </c>
      <c r="K758" t="s">
        <v>1394</v>
      </c>
      <c r="L758" t="s">
        <v>30</v>
      </c>
      <c r="N758" t="str">
        <f>IF(ISBLANK(Sales[[#This Row],[return]]),"No",Sales[[#This Row],[return]])</f>
        <v>No</v>
      </c>
      <c r="O758" s="2">
        <v>42712</v>
      </c>
      <c r="P758" s="8" t="str">
        <f>TEXT(DAY(Sales[[#This Row],[OrderDate]]),"ddd")</f>
        <v>Sun</v>
      </c>
      <c r="Q758" s="8" t="str">
        <f>TEXT(MONTH(Sales[[#This Row],[ShipDate]])*29,"mmm")</f>
        <v>Dec</v>
      </c>
      <c r="R758">
        <v>201</v>
      </c>
      <c r="S758" t="s">
        <v>1776</v>
      </c>
      <c r="T758" t="s">
        <v>28</v>
      </c>
      <c r="U758">
        <v>97301</v>
      </c>
      <c r="V758" s="1">
        <v>0.2</v>
      </c>
      <c r="W758">
        <v>4</v>
      </c>
      <c r="X758">
        <v>5</v>
      </c>
      <c r="Y758">
        <v>12</v>
      </c>
      <c r="AD758"/>
    </row>
    <row r="759" spans="1:30" x14ac:dyDescent="0.25">
      <c r="A759" t="s">
        <v>40</v>
      </c>
      <c r="B759" s="2">
        <v>42717</v>
      </c>
      <c r="C759" s="35">
        <f>YEAR(Sales[[#This Row],[ShipDate]])</f>
        <v>2016</v>
      </c>
      <c r="D759" t="s">
        <v>36</v>
      </c>
      <c r="E759" t="s">
        <v>18</v>
      </c>
      <c r="F759" t="s">
        <v>290</v>
      </c>
      <c r="G759" t="s">
        <v>25</v>
      </c>
      <c r="H759" t="s">
        <v>899</v>
      </c>
      <c r="I759" t="s">
        <v>216</v>
      </c>
      <c r="J759" t="s">
        <v>13</v>
      </c>
      <c r="K759" t="s">
        <v>1394</v>
      </c>
      <c r="L759" t="s">
        <v>30</v>
      </c>
      <c r="N759" t="str">
        <f>IF(ISBLANK(Sales[[#This Row],[return]]),"No",Sales[[#This Row],[return]])</f>
        <v>No</v>
      </c>
      <c r="O759" s="2">
        <v>42712</v>
      </c>
      <c r="P759" s="8" t="str">
        <f>TEXT(DAY(Sales[[#This Row],[OrderDate]]),"ddd")</f>
        <v>Sun</v>
      </c>
      <c r="Q759" s="8" t="str">
        <f>TEXT(MONTH(Sales[[#This Row],[ShipDate]])*29,"mmm")</f>
        <v>Dec</v>
      </c>
      <c r="R759">
        <v>63</v>
      </c>
      <c r="S759" t="s">
        <v>2319</v>
      </c>
      <c r="T759" t="s">
        <v>28</v>
      </c>
      <c r="U759">
        <v>97301</v>
      </c>
      <c r="V759" s="1">
        <v>0.2</v>
      </c>
      <c r="W759">
        <v>-3</v>
      </c>
      <c r="X759">
        <v>5</v>
      </c>
      <c r="Y759">
        <v>14</v>
      </c>
      <c r="AD759"/>
    </row>
    <row r="760" spans="1:30" x14ac:dyDescent="0.25">
      <c r="A760" t="s">
        <v>40</v>
      </c>
      <c r="B760" s="2">
        <v>42717</v>
      </c>
      <c r="C760" s="35">
        <f>YEAR(Sales[[#This Row],[ShipDate]])</f>
        <v>2016</v>
      </c>
      <c r="D760" t="s">
        <v>36</v>
      </c>
      <c r="E760" t="s">
        <v>18</v>
      </c>
      <c r="F760" t="s">
        <v>33</v>
      </c>
      <c r="G760" t="s">
        <v>25</v>
      </c>
      <c r="H760" t="s">
        <v>899</v>
      </c>
      <c r="I760" t="s">
        <v>216</v>
      </c>
      <c r="J760" t="s">
        <v>13</v>
      </c>
      <c r="K760" t="s">
        <v>1394</v>
      </c>
      <c r="L760" t="s">
        <v>30</v>
      </c>
      <c r="N760" t="str">
        <f>IF(ISBLANK(Sales[[#This Row],[return]]),"No",Sales[[#This Row],[return]])</f>
        <v>No</v>
      </c>
      <c r="O760" s="2">
        <v>42712</v>
      </c>
      <c r="P760" s="8" t="str">
        <f>TEXT(DAY(Sales[[#This Row],[OrderDate]]),"ddd")</f>
        <v>Sun</v>
      </c>
      <c r="Q760" s="8" t="str">
        <f>TEXT(MONTH(Sales[[#This Row],[ShipDate]])*29,"mmm")</f>
        <v>Dec</v>
      </c>
      <c r="R760">
        <v>208</v>
      </c>
      <c r="S760" t="s">
        <v>1745</v>
      </c>
      <c r="T760" t="s">
        <v>28</v>
      </c>
      <c r="U760">
        <v>97301</v>
      </c>
      <c r="V760" s="1">
        <v>0.2</v>
      </c>
      <c r="W760">
        <v>9</v>
      </c>
      <c r="X760">
        <v>7</v>
      </c>
      <c r="Y760">
        <v>28</v>
      </c>
      <c r="AD760"/>
    </row>
    <row r="761" spans="1:30" x14ac:dyDescent="0.25">
      <c r="A761" t="s">
        <v>40</v>
      </c>
      <c r="B761" s="2">
        <v>42717</v>
      </c>
      <c r="C761" s="35">
        <f>YEAR(Sales[[#This Row],[ShipDate]])</f>
        <v>2016</v>
      </c>
      <c r="D761" t="s">
        <v>36</v>
      </c>
      <c r="E761" t="s">
        <v>18</v>
      </c>
      <c r="F761" t="s">
        <v>50</v>
      </c>
      <c r="G761" t="s">
        <v>25</v>
      </c>
      <c r="H761" t="s">
        <v>899</v>
      </c>
      <c r="I761" t="s">
        <v>216</v>
      </c>
      <c r="J761" t="s">
        <v>13</v>
      </c>
      <c r="K761" t="s">
        <v>1394</v>
      </c>
      <c r="L761" t="s">
        <v>30</v>
      </c>
      <c r="N761" t="str">
        <f>IF(ISBLANK(Sales[[#This Row],[return]]),"No",Sales[[#This Row],[return]])</f>
        <v>No</v>
      </c>
      <c r="O761" s="2">
        <v>42712</v>
      </c>
      <c r="P761" s="8" t="str">
        <f>TEXT(DAY(Sales[[#This Row],[OrderDate]]),"ddd")</f>
        <v>Sun</v>
      </c>
      <c r="Q761" s="8" t="str">
        <f>TEXT(MONTH(Sales[[#This Row],[ShipDate]])*29,"mmm")</f>
        <v>Dec</v>
      </c>
      <c r="R761">
        <v>59</v>
      </c>
      <c r="S761" t="s">
        <v>3264</v>
      </c>
      <c r="T761" t="s">
        <v>28</v>
      </c>
      <c r="U761">
        <v>97301</v>
      </c>
      <c r="V761" s="1">
        <v>0.7</v>
      </c>
      <c r="W761">
        <v>-5</v>
      </c>
      <c r="X761">
        <v>4</v>
      </c>
      <c r="Y761">
        <v>6</v>
      </c>
      <c r="AD761"/>
    </row>
    <row r="762" spans="1:30" x14ac:dyDescent="0.25">
      <c r="A762" t="s">
        <v>40</v>
      </c>
      <c r="B762" s="2">
        <v>42717</v>
      </c>
      <c r="C762" s="35">
        <f>YEAR(Sales[[#This Row],[ShipDate]])</f>
        <v>2016</v>
      </c>
      <c r="D762" t="s">
        <v>36</v>
      </c>
      <c r="E762" t="s">
        <v>18</v>
      </c>
      <c r="F762" t="s">
        <v>48</v>
      </c>
      <c r="G762" t="s">
        <v>46</v>
      </c>
      <c r="H762" t="s">
        <v>899</v>
      </c>
      <c r="I762" t="s">
        <v>216</v>
      </c>
      <c r="J762" t="s">
        <v>13</v>
      </c>
      <c r="K762" t="s">
        <v>1394</v>
      </c>
      <c r="L762" t="s">
        <v>30</v>
      </c>
      <c r="N762" t="str">
        <f>IF(ISBLANK(Sales[[#This Row],[return]]),"No",Sales[[#This Row],[return]])</f>
        <v>No</v>
      </c>
      <c r="O762" s="2">
        <v>42712</v>
      </c>
      <c r="P762" s="8" t="str">
        <f>TEXT(DAY(Sales[[#This Row],[OrderDate]]),"ddd")</f>
        <v>Sun</v>
      </c>
      <c r="Q762" s="8" t="str">
        <f>TEXT(MONTH(Sales[[#This Row],[ShipDate]])*29,"mmm")</f>
        <v>Dec</v>
      </c>
      <c r="R762">
        <v>1400</v>
      </c>
      <c r="S762" t="s">
        <v>2467</v>
      </c>
      <c r="T762" t="s">
        <v>28</v>
      </c>
      <c r="U762">
        <v>97301</v>
      </c>
      <c r="V762" s="1">
        <v>0.2</v>
      </c>
      <c r="W762">
        <v>20</v>
      </c>
      <c r="X762">
        <v>3</v>
      </c>
      <c r="Y762">
        <v>53</v>
      </c>
      <c r="AD762"/>
    </row>
    <row r="763" spans="1:30" x14ac:dyDescent="0.25">
      <c r="A763" t="s">
        <v>40</v>
      </c>
      <c r="B763" s="2">
        <v>42717</v>
      </c>
      <c r="C763" s="35">
        <f>YEAR(Sales[[#This Row],[ShipDate]])</f>
        <v>2016</v>
      </c>
      <c r="D763" t="s">
        <v>36</v>
      </c>
      <c r="E763" t="s">
        <v>18</v>
      </c>
      <c r="F763" t="s">
        <v>99</v>
      </c>
      <c r="G763" t="s">
        <v>46</v>
      </c>
      <c r="H763" t="s">
        <v>899</v>
      </c>
      <c r="I763" t="s">
        <v>216</v>
      </c>
      <c r="J763" t="s">
        <v>13</v>
      </c>
      <c r="K763" t="s">
        <v>1394</v>
      </c>
      <c r="L763" t="s">
        <v>30</v>
      </c>
      <c r="N763" t="str">
        <f>IF(ISBLANK(Sales[[#This Row],[return]]),"No",Sales[[#This Row],[return]])</f>
        <v>No</v>
      </c>
      <c r="O763" s="2">
        <v>42712</v>
      </c>
      <c r="P763" s="8" t="str">
        <f>TEXT(DAY(Sales[[#This Row],[OrderDate]]),"ddd")</f>
        <v>Sun</v>
      </c>
      <c r="Q763" s="8" t="str">
        <f>TEXT(MONTH(Sales[[#This Row],[ShipDate]])*29,"mmm")</f>
        <v>Dec</v>
      </c>
      <c r="R763">
        <v>1408</v>
      </c>
      <c r="S763" t="s">
        <v>2578</v>
      </c>
      <c r="T763" t="s">
        <v>28</v>
      </c>
      <c r="U763">
        <v>97301</v>
      </c>
      <c r="V763" s="1">
        <v>0.2</v>
      </c>
      <c r="W763">
        <v>-18</v>
      </c>
      <c r="X763">
        <v>10</v>
      </c>
      <c r="Y763">
        <v>104</v>
      </c>
      <c r="AD763"/>
    </row>
    <row r="764" spans="1:30" x14ac:dyDescent="0.25">
      <c r="A764" t="s">
        <v>24</v>
      </c>
      <c r="B764" s="2">
        <v>42519</v>
      </c>
      <c r="C764" s="35">
        <f>YEAR(Sales[[#This Row],[ShipDate]])</f>
        <v>2016</v>
      </c>
      <c r="D764" t="s">
        <v>113</v>
      </c>
      <c r="E764" t="s">
        <v>69</v>
      </c>
      <c r="F764" t="s">
        <v>59</v>
      </c>
      <c r="G764" t="s">
        <v>25</v>
      </c>
      <c r="H764" t="s">
        <v>1189</v>
      </c>
      <c r="I764" t="s">
        <v>78</v>
      </c>
      <c r="J764" t="s">
        <v>13</v>
      </c>
      <c r="K764" t="s">
        <v>2911</v>
      </c>
      <c r="L764" t="s">
        <v>30</v>
      </c>
      <c r="N764" t="str">
        <f>IF(ISBLANK(Sales[[#This Row],[return]]),"No",Sales[[#This Row],[return]])</f>
        <v>No</v>
      </c>
      <c r="O764" s="2">
        <v>42516</v>
      </c>
      <c r="P764" s="8" t="str">
        <f>TEXT(DAY(Sales[[#This Row],[OrderDate]]),"ddd")</f>
        <v>Thu</v>
      </c>
      <c r="Q764" s="8" t="str">
        <f>TEXT(MONTH(Sales[[#This Row],[ShipDate]])*29,"mmm")</f>
        <v>May</v>
      </c>
      <c r="R764">
        <v>1662</v>
      </c>
      <c r="S764" t="s">
        <v>3162</v>
      </c>
      <c r="T764" t="s">
        <v>28</v>
      </c>
      <c r="U764">
        <v>84107</v>
      </c>
      <c r="V764" s="1">
        <v>0</v>
      </c>
      <c r="W764">
        <v>23</v>
      </c>
      <c r="X764">
        <v>5</v>
      </c>
      <c r="Y764">
        <v>48</v>
      </c>
      <c r="AD764"/>
    </row>
    <row r="765" spans="1:30" x14ac:dyDescent="0.25">
      <c r="A765" t="s">
        <v>40</v>
      </c>
      <c r="B765" s="2">
        <v>42719</v>
      </c>
      <c r="C765" s="35">
        <f>YEAR(Sales[[#This Row],[ShipDate]])</f>
        <v>2016</v>
      </c>
      <c r="D765" t="s">
        <v>19</v>
      </c>
      <c r="E765" t="s">
        <v>31</v>
      </c>
      <c r="F765" t="s">
        <v>50</v>
      </c>
      <c r="G765" t="s">
        <v>25</v>
      </c>
      <c r="H765" t="s">
        <v>12</v>
      </c>
      <c r="I765" t="s">
        <v>20</v>
      </c>
      <c r="J765" t="s">
        <v>13</v>
      </c>
      <c r="K765" t="s">
        <v>673</v>
      </c>
      <c r="L765" t="s">
        <v>17</v>
      </c>
      <c r="N765" t="str">
        <f>IF(ISBLANK(Sales[[#This Row],[return]]),"No",Sales[[#This Row],[return]])</f>
        <v>No</v>
      </c>
      <c r="O765" s="2">
        <v>42717</v>
      </c>
      <c r="P765" s="8" t="str">
        <f>TEXT(DAY(Sales[[#This Row],[OrderDate]]),"ddd")</f>
        <v>Fri</v>
      </c>
      <c r="Q765" s="8" t="str">
        <f>TEXT(MONTH(Sales[[#This Row],[ShipDate]])*29,"mmm")</f>
        <v>Dec</v>
      </c>
      <c r="R765">
        <v>68</v>
      </c>
      <c r="S765" t="s">
        <v>3225</v>
      </c>
      <c r="T765" t="s">
        <v>15</v>
      </c>
      <c r="U765">
        <v>42420</v>
      </c>
      <c r="V765" s="1">
        <v>0</v>
      </c>
      <c r="W765">
        <v>6</v>
      </c>
      <c r="X765">
        <v>3</v>
      </c>
      <c r="Y765">
        <v>12</v>
      </c>
      <c r="AD765"/>
    </row>
    <row r="766" spans="1:30" x14ac:dyDescent="0.25">
      <c r="A766" t="s">
        <v>40</v>
      </c>
      <c r="B766" s="2">
        <v>42568</v>
      </c>
      <c r="C766" s="35">
        <f>YEAR(Sales[[#This Row],[ShipDate]])</f>
        <v>2016</v>
      </c>
      <c r="D766" t="s">
        <v>36</v>
      </c>
      <c r="E766" t="s">
        <v>31</v>
      </c>
      <c r="F766" t="s">
        <v>50</v>
      </c>
      <c r="G766" t="s">
        <v>25</v>
      </c>
      <c r="H766" t="s">
        <v>79</v>
      </c>
      <c r="I766" t="s">
        <v>32</v>
      </c>
      <c r="J766" t="s">
        <v>13</v>
      </c>
      <c r="K766" t="s">
        <v>576</v>
      </c>
      <c r="L766" t="s">
        <v>30</v>
      </c>
      <c r="N766" t="str">
        <f>IF(ISBLANK(Sales[[#This Row],[return]]),"No",Sales[[#This Row],[return]])</f>
        <v>No</v>
      </c>
      <c r="O766" s="2">
        <v>42563</v>
      </c>
      <c r="P766" s="8" t="str">
        <f>TEXT(DAY(Sales[[#This Row],[OrderDate]]),"ddd")</f>
        <v>Thu</v>
      </c>
      <c r="Q766" s="8" t="str">
        <f>TEXT(MONTH(Sales[[#This Row],[ShipDate]])*29,"mmm")</f>
        <v>Jul</v>
      </c>
      <c r="R766">
        <v>1586</v>
      </c>
      <c r="S766" t="s">
        <v>577</v>
      </c>
      <c r="T766" t="s">
        <v>28</v>
      </c>
      <c r="U766">
        <v>94122</v>
      </c>
      <c r="V766" s="1">
        <v>0.2</v>
      </c>
      <c r="W766">
        <v>3</v>
      </c>
      <c r="X766">
        <v>2</v>
      </c>
      <c r="Y766">
        <v>8</v>
      </c>
      <c r="AD766"/>
    </row>
    <row r="767" spans="1:30" x14ac:dyDescent="0.25">
      <c r="A767" t="s">
        <v>40</v>
      </c>
      <c r="B767" s="2">
        <v>42568</v>
      </c>
      <c r="C767" s="35">
        <f>YEAR(Sales[[#This Row],[ShipDate]])</f>
        <v>2016</v>
      </c>
      <c r="D767" t="s">
        <v>36</v>
      </c>
      <c r="E767" t="s">
        <v>31</v>
      </c>
      <c r="F767" t="s">
        <v>38</v>
      </c>
      <c r="G767" t="s">
        <v>11</v>
      </c>
      <c r="H767" t="s">
        <v>79</v>
      </c>
      <c r="I767" t="s">
        <v>32</v>
      </c>
      <c r="J767" t="s">
        <v>13</v>
      </c>
      <c r="K767" t="s">
        <v>576</v>
      </c>
      <c r="L767" t="s">
        <v>30</v>
      </c>
      <c r="N767" t="str">
        <f>IF(ISBLANK(Sales[[#This Row],[return]]),"No",Sales[[#This Row],[return]])</f>
        <v>No</v>
      </c>
      <c r="O767" s="2">
        <v>42563</v>
      </c>
      <c r="P767" s="8" t="str">
        <f>TEXT(DAY(Sales[[#This Row],[OrderDate]]),"ddd")</f>
        <v>Thu</v>
      </c>
      <c r="Q767" s="8" t="str">
        <f>TEXT(MONTH(Sales[[#This Row],[ShipDate]])*29,"mmm")</f>
        <v>Jul</v>
      </c>
      <c r="R767">
        <v>827</v>
      </c>
      <c r="S767" t="s">
        <v>578</v>
      </c>
      <c r="T767" t="s">
        <v>28</v>
      </c>
      <c r="U767">
        <v>94122</v>
      </c>
      <c r="V767" s="1">
        <v>0.2</v>
      </c>
      <c r="W767">
        <v>-17</v>
      </c>
      <c r="X767">
        <v>3</v>
      </c>
      <c r="Y767">
        <v>698</v>
      </c>
      <c r="AD767"/>
    </row>
    <row r="768" spans="1:30" x14ac:dyDescent="0.25">
      <c r="A768" t="s">
        <v>40</v>
      </c>
      <c r="B768" s="2">
        <v>42721</v>
      </c>
      <c r="C768" s="35">
        <f>YEAR(Sales[[#This Row],[ShipDate]])</f>
        <v>2016</v>
      </c>
      <c r="D768" t="s">
        <v>19</v>
      </c>
      <c r="E768" t="s">
        <v>31</v>
      </c>
      <c r="F768" t="s">
        <v>23</v>
      </c>
      <c r="G768" t="s">
        <v>11</v>
      </c>
      <c r="H768" t="s">
        <v>88</v>
      </c>
      <c r="I768" t="s">
        <v>93</v>
      </c>
      <c r="J768" t="s">
        <v>13</v>
      </c>
      <c r="K768" t="s">
        <v>730</v>
      </c>
      <c r="L768" t="s">
        <v>92</v>
      </c>
      <c r="N768" t="str">
        <f>IF(ISBLANK(Sales[[#This Row],[return]]),"No",Sales[[#This Row],[return]])</f>
        <v>No</v>
      </c>
      <c r="O768" s="2">
        <v>42719</v>
      </c>
      <c r="P768" s="8" t="str">
        <f>TEXT(DAY(Sales[[#This Row],[OrderDate]]),"ddd")</f>
        <v>Sun</v>
      </c>
      <c r="Q768" s="8" t="str">
        <f>TEXT(MONTH(Sales[[#This Row],[ShipDate]])*29,"mmm")</f>
        <v>Dec</v>
      </c>
      <c r="R768">
        <v>773</v>
      </c>
      <c r="S768" t="s">
        <v>3110</v>
      </c>
      <c r="T768" t="s">
        <v>90</v>
      </c>
      <c r="U768">
        <v>19140</v>
      </c>
      <c r="V768" s="1">
        <v>0.3</v>
      </c>
      <c r="W768">
        <v>-108</v>
      </c>
      <c r="X768">
        <v>7</v>
      </c>
      <c r="Y768">
        <v>446</v>
      </c>
      <c r="AD768"/>
    </row>
    <row r="769" spans="1:30" x14ac:dyDescent="0.25">
      <c r="A769" t="s">
        <v>24</v>
      </c>
      <c r="B769" s="2">
        <v>42383</v>
      </c>
      <c r="C769" s="35">
        <f>YEAR(Sales[[#This Row],[ShipDate]])</f>
        <v>2016</v>
      </c>
      <c r="D769" t="s">
        <v>113</v>
      </c>
      <c r="E769" t="s">
        <v>18</v>
      </c>
      <c r="F769" t="s">
        <v>43</v>
      </c>
      <c r="G769" t="s">
        <v>11</v>
      </c>
      <c r="H769" t="s">
        <v>134</v>
      </c>
      <c r="I769" t="s">
        <v>137</v>
      </c>
      <c r="J769" t="s">
        <v>13</v>
      </c>
      <c r="K769" t="s">
        <v>1037</v>
      </c>
      <c r="L769" t="s">
        <v>92</v>
      </c>
      <c r="N769" t="str">
        <f>IF(ISBLANK(Sales[[#This Row],[return]]),"No",Sales[[#This Row],[return]])</f>
        <v>No</v>
      </c>
      <c r="O769" s="2">
        <v>42380</v>
      </c>
      <c r="P769" s="8" t="str">
        <f>TEXT(DAY(Sales[[#This Row],[OrderDate]]),"ddd")</f>
        <v>Wed</v>
      </c>
      <c r="Q769" s="8" t="str">
        <f>TEXT(MONTH(Sales[[#This Row],[ShipDate]])*29,"mmm")</f>
        <v>Jan</v>
      </c>
      <c r="R769">
        <v>498</v>
      </c>
      <c r="S769" t="s">
        <v>931</v>
      </c>
      <c r="T769" t="s">
        <v>90</v>
      </c>
      <c r="U769">
        <v>19901</v>
      </c>
      <c r="V769" s="1">
        <v>0</v>
      </c>
      <c r="W769">
        <v>3</v>
      </c>
      <c r="X769">
        <v>2</v>
      </c>
      <c r="Y769">
        <v>10</v>
      </c>
      <c r="AD769"/>
    </row>
    <row r="770" spans="1:30" x14ac:dyDescent="0.25">
      <c r="A770" t="s">
        <v>24</v>
      </c>
      <c r="B770" s="2">
        <v>42512</v>
      </c>
      <c r="C770" s="35">
        <f>YEAR(Sales[[#This Row],[ShipDate]])</f>
        <v>2016</v>
      </c>
      <c r="D770" t="s">
        <v>113</v>
      </c>
      <c r="E770" t="s">
        <v>18</v>
      </c>
      <c r="F770" t="s">
        <v>290</v>
      </c>
      <c r="G770" t="s">
        <v>25</v>
      </c>
      <c r="H770" t="s">
        <v>1556</v>
      </c>
      <c r="I770" t="s">
        <v>174</v>
      </c>
      <c r="J770" t="s">
        <v>13</v>
      </c>
      <c r="K770" t="s">
        <v>584</v>
      </c>
      <c r="L770" t="s">
        <v>17</v>
      </c>
      <c r="N770" t="str">
        <f>IF(ISBLANK(Sales[[#This Row],[return]]),"No",Sales[[#This Row],[return]])</f>
        <v>No</v>
      </c>
      <c r="O770" s="2">
        <v>42509</v>
      </c>
      <c r="P770" s="8" t="str">
        <f>TEXT(DAY(Sales[[#This Row],[OrderDate]]),"ddd")</f>
        <v>Thu</v>
      </c>
      <c r="Q770" s="8" t="str">
        <f>TEXT(MONTH(Sales[[#This Row],[ShipDate]])*29,"mmm")</f>
        <v>May</v>
      </c>
      <c r="R770">
        <v>75</v>
      </c>
      <c r="S770" t="s">
        <v>1770</v>
      </c>
      <c r="T770" t="s">
        <v>15</v>
      </c>
      <c r="U770">
        <v>23464</v>
      </c>
      <c r="V770" s="1">
        <v>0</v>
      </c>
      <c r="W770">
        <v>9</v>
      </c>
      <c r="X770">
        <v>5</v>
      </c>
      <c r="Y770">
        <v>34</v>
      </c>
      <c r="AD770"/>
    </row>
    <row r="771" spans="1:30" x14ac:dyDescent="0.25">
      <c r="A771" t="s">
        <v>24</v>
      </c>
      <c r="B771" s="2">
        <v>42495</v>
      </c>
      <c r="C771" s="35">
        <f>YEAR(Sales[[#This Row],[ShipDate]])</f>
        <v>2016</v>
      </c>
      <c r="D771" t="s">
        <v>113</v>
      </c>
      <c r="E771" t="s">
        <v>69</v>
      </c>
      <c r="F771" t="s">
        <v>33</v>
      </c>
      <c r="G771" t="s">
        <v>25</v>
      </c>
      <c r="H771" t="s">
        <v>2488</v>
      </c>
      <c r="I771" t="s">
        <v>74</v>
      </c>
      <c r="J771" t="s">
        <v>13</v>
      </c>
      <c r="K771" t="s">
        <v>746</v>
      </c>
      <c r="L771" t="s">
        <v>68</v>
      </c>
      <c r="N771" t="str">
        <f>IF(ISBLANK(Sales[[#This Row],[return]]),"No",Sales[[#This Row],[return]])</f>
        <v>No</v>
      </c>
      <c r="O771" s="2">
        <v>42493</v>
      </c>
      <c r="P771" s="8" t="str">
        <f>TEXT(DAY(Sales[[#This Row],[OrderDate]]),"ddd")</f>
        <v>Tue</v>
      </c>
      <c r="Q771" s="8" t="str">
        <f>TEXT(MONTH(Sales[[#This Row],[ShipDate]])*29,"mmm")</f>
        <v>May</v>
      </c>
      <c r="R771">
        <v>189</v>
      </c>
      <c r="S771" t="s">
        <v>2251</v>
      </c>
      <c r="T771" t="s">
        <v>66</v>
      </c>
      <c r="U771">
        <v>54915</v>
      </c>
      <c r="V771" s="1">
        <v>0</v>
      </c>
      <c r="W771">
        <v>10</v>
      </c>
      <c r="X771">
        <v>7</v>
      </c>
      <c r="Y771">
        <v>22</v>
      </c>
      <c r="AD771"/>
    </row>
    <row r="772" spans="1:30" x14ac:dyDescent="0.25">
      <c r="A772" t="s">
        <v>40</v>
      </c>
      <c r="B772" s="2">
        <v>42436</v>
      </c>
      <c r="C772" s="35">
        <f>YEAR(Sales[[#This Row],[ShipDate]])</f>
        <v>2016</v>
      </c>
      <c r="D772" t="s">
        <v>36</v>
      </c>
      <c r="E772" t="s">
        <v>18</v>
      </c>
      <c r="F772" t="s">
        <v>52</v>
      </c>
      <c r="G772" t="s">
        <v>25</v>
      </c>
      <c r="H772" t="s">
        <v>107</v>
      </c>
      <c r="I772" t="s">
        <v>70</v>
      </c>
      <c r="J772" t="s">
        <v>13</v>
      </c>
      <c r="K772" t="s">
        <v>1435</v>
      </c>
      <c r="L772" t="s">
        <v>68</v>
      </c>
      <c r="N772" t="str">
        <f>IF(ISBLANK(Sales[[#This Row],[return]]),"No",Sales[[#This Row],[return]])</f>
        <v>No</v>
      </c>
      <c r="O772" s="2">
        <v>42432</v>
      </c>
      <c r="P772" s="8" t="str">
        <f>TEXT(DAY(Sales[[#This Row],[OrderDate]]),"ddd")</f>
        <v>Tue</v>
      </c>
      <c r="Q772" s="8" t="str">
        <f>TEXT(MONTH(Sales[[#This Row],[ShipDate]])*29,"mmm")</f>
        <v>Mar</v>
      </c>
      <c r="R772">
        <v>18</v>
      </c>
      <c r="S772" t="s">
        <v>1960</v>
      </c>
      <c r="T772" t="s">
        <v>66</v>
      </c>
      <c r="U772">
        <v>77095</v>
      </c>
      <c r="V772" s="1">
        <v>0.8</v>
      </c>
      <c r="W772">
        <v>-460</v>
      </c>
      <c r="X772">
        <v>3</v>
      </c>
      <c r="Y772">
        <v>177</v>
      </c>
      <c r="AD772"/>
    </row>
    <row r="773" spans="1:30" x14ac:dyDescent="0.25">
      <c r="A773" t="s">
        <v>10</v>
      </c>
      <c r="B773" s="2">
        <v>42460</v>
      </c>
      <c r="C773" s="35">
        <f>YEAR(Sales[[#This Row],[ShipDate]])</f>
        <v>2016</v>
      </c>
      <c r="D773" t="s">
        <v>607</v>
      </c>
      <c r="E773" t="s">
        <v>18</v>
      </c>
      <c r="F773" t="s">
        <v>23</v>
      </c>
      <c r="G773" t="s">
        <v>11</v>
      </c>
      <c r="H773" t="s">
        <v>437</v>
      </c>
      <c r="I773" t="s">
        <v>37</v>
      </c>
      <c r="J773" t="s">
        <v>13</v>
      </c>
      <c r="K773" t="s">
        <v>888</v>
      </c>
      <c r="L773" t="s">
        <v>17</v>
      </c>
      <c r="N773" t="str">
        <f>IF(ISBLANK(Sales[[#This Row],[return]]),"No",Sales[[#This Row],[return]])</f>
        <v>No</v>
      </c>
      <c r="O773" s="2">
        <v>42460</v>
      </c>
      <c r="P773" s="8" t="str">
        <f>TEXT(DAY(Sales[[#This Row],[OrderDate]]),"ddd")</f>
        <v>Tue</v>
      </c>
      <c r="Q773" s="8" t="str">
        <f>TEXT(MONTH(Sales[[#This Row],[ShipDate]])*29,"mmm")</f>
        <v>Mar</v>
      </c>
      <c r="R773">
        <v>761</v>
      </c>
      <c r="S773" t="s">
        <v>456</v>
      </c>
      <c r="T773" t="s">
        <v>15</v>
      </c>
      <c r="U773">
        <v>33614</v>
      </c>
      <c r="V773" s="1">
        <v>0.2</v>
      </c>
      <c r="W773">
        <v>98</v>
      </c>
      <c r="X773">
        <v>7</v>
      </c>
      <c r="Y773">
        <v>1125</v>
      </c>
      <c r="AD773"/>
    </row>
    <row r="774" spans="1:30" x14ac:dyDescent="0.25">
      <c r="A774" t="s">
        <v>10</v>
      </c>
      <c r="B774" s="2">
        <v>42460</v>
      </c>
      <c r="C774" s="35">
        <f>YEAR(Sales[[#This Row],[ShipDate]])</f>
        <v>2016</v>
      </c>
      <c r="D774" t="s">
        <v>607</v>
      </c>
      <c r="E774" t="s">
        <v>18</v>
      </c>
      <c r="F774" t="s">
        <v>45</v>
      </c>
      <c r="G774" t="s">
        <v>25</v>
      </c>
      <c r="H774" t="s">
        <v>437</v>
      </c>
      <c r="I774" t="s">
        <v>37</v>
      </c>
      <c r="J774" t="s">
        <v>13</v>
      </c>
      <c r="K774" t="s">
        <v>888</v>
      </c>
      <c r="L774" t="s">
        <v>17</v>
      </c>
      <c r="N774" t="str">
        <f>IF(ISBLANK(Sales[[#This Row],[return]]),"No",Sales[[#This Row],[return]])</f>
        <v>No</v>
      </c>
      <c r="O774" s="2">
        <v>42460</v>
      </c>
      <c r="P774" s="8" t="str">
        <f>TEXT(DAY(Sales[[#This Row],[OrderDate]]),"ddd")</f>
        <v>Tue</v>
      </c>
      <c r="Q774" s="8" t="str">
        <f>TEXT(MONTH(Sales[[#This Row],[ShipDate]])*29,"mmm")</f>
        <v>Mar</v>
      </c>
      <c r="R774">
        <v>332</v>
      </c>
      <c r="S774" t="s">
        <v>385</v>
      </c>
      <c r="T774" t="s">
        <v>15</v>
      </c>
      <c r="U774">
        <v>33614</v>
      </c>
      <c r="V774" s="1">
        <v>0.2</v>
      </c>
      <c r="W774">
        <v>1</v>
      </c>
      <c r="X774">
        <v>2</v>
      </c>
      <c r="Y774">
        <v>4</v>
      </c>
      <c r="AD774"/>
    </row>
    <row r="775" spans="1:30" x14ac:dyDescent="0.25">
      <c r="A775" t="s">
        <v>10</v>
      </c>
      <c r="B775" s="2">
        <v>42460</v>
      </c>
      <c r="C775" s="35">
        <f>YEAR(Sales[[#This Row],[ShipDate]])</f>
        <v>2016</v>
      </c>
      <c r="D775" t="s">
        <v>607</v>
      </c>
      <c r="E775" t="s">
        <v>18</v>
      </c>
      <c r="F775" t="s">
        <v>50</v>
      </c>
      <c r="G775" t="s">
        <v>25</v>
      </c>
      <c r="H775" t="s">
        <v>437</v>
      </c>
      <c r="I775" t="s">
        <v>37</v>
      </c>
      <c r="J775" t="s">
        <v>13</v>
      </c>
      <c r="K775" t="s">
        <v>888</v>
      </c>
      <c r="L775" t="s">
        <v>17</v>
      </c>
      <c r="N775" t="str">
        <f>IF(ISBLANK(Sales[[#This Row],[return]]),"No",Sales[[#This Row],[return]])</f>
        <v>No</v>
      </c>
      <c r="O775" s="2">
        <v>42460</v>
      </c>
      <c r="P775" s="8" t="str">
        <f>TEXT(DAY(Sales[[#This Row],[OrderDate]]),"ddd")</f>
        <v>Tue</v>
      </c>
      <c r="Q775" s="8" t="str">
        <f>TEXT(MONTH(Sales[[#This Row],[ShipDate]])*29,"mmm")</f>
        <v>Mar</v>
      </c>
      <c r="R775">
        <v>900</v>
      </c>
      <c r="S775" t="s">
        <v>1895</v>
      </c>
      <c r="T775" t="s">
        <v>15</v>
      </c>
      <c r="U775">
        <v>33614</v>
      </c>
      <c r="V775" s="1">
        <v>0.7</v>
      </c>
      <c r="W775">
        <v>-10</v>
      </c>
      <c r="X775">
        <v>5</v>
      </c>
      <c r="Y775">
        <v>13</v>
      </c>
      <c r="AD775"/>
    </row>
    <row r="776" spans="1:30" x14ac:dyDescent="0.25">
      <c r="A776" t="s">
        <v>24</v>
      </c>
      <c r="B776" s="2">
        <v>42622</v>
      </c>
      <c r="C776" s="35">
        <f>YEAR(Sales[[#This Row],[ShipDate]])</f>
        <v>2016</v>
      </c>
      <c r="D776" t="s">
        <v>113</v>
      </c>
      <c r="E776" t="s">
        <v>31</v>
      </c>
      <c r="F776" t="s">
        <v>43</v>
      </c>
      <c r="G776" t="s">
        <v>11</v>
      </c>
      <c r="H776" t="s">
        <v>79</v>
      </c>
      <c r="I776" t="s">
        <v>32</v>
      </c>
      <c r="J776" t="s">
        <v>13</v>
      </c>
      <c r="K776" t="s">
        <v>2600</v>
      </c>
      <c r="L776" t="s">
        <v>30</v>
      </c>
      <c r="N776" t="str">
        <f>IF(ISBLANK(Sales[[#This Row],[return]]),"No",Sales[[#This Row],[return]])</f>
        <v>No</v>
      </c>
      <c r="O776" s="2">
        <v>42619</v>
      </c>
      <c r="P776" s="8" t="str">
        <f>TEXT(DAY(Sales[[#This Row],[OrderDate]]),"ddd")</f>
        <v>Fri</v>
      </c>
      <c r="Q776" s="8" t="str">
        <f>TEXT(MONTH(Sales[[#This Row],[ShipDate]])*29,"mmm")</f>
        <v>Sep</v>
      </c>
      <c r="R776">
        <v>570</v>
      </c>
      <c r="S776" t="s">
        <v>42</v>
      </c>
      <c r="T776" t="s">
        <v>28</v>
      </c>
      <c r="U776">
        <v>94109</v>
      </c>
      <c r="V776" s="1">
        <v>0</v>
      </c>
      <c r="W776">
        <v>12</v>
      </c>
      <c r="X776">
        <v>6</v>
      </c>
      <c r="Y776">
        <v>42</v>
      </c>
      <c r="AD776"/>
    </row>
    <row r="777" spans="1:30" x14ac:dyDescent="0.25">
      <c r="A777" t="s">
        <v>24</v>
      </c>
      <c r="B777" s="2">
        <v>42622</v>
      </c>
      <c r="C777" s="35">
        <f>YEAR(Sales[[#This Row],[ShipDate]])</f>
        <v>2016</v>
      </c>
      <c r="D777" t="s">
        <v>113</v>
      </c>
      <c r="E777" t="s">
        <v>31</v>
      </c>
      <c r="F777" t="s">
        <v>33</v>
      </c>
      <c r="G777" t="s">
        <v>25</v>
      </c>
      <c r="H777" t="s">
        <v>79</v>
      </c>
      <c r="I777" t="s">
        <v>32</v>
      </c>
      <c r="J777" t="s">
        <v>13</v>
      </c>
      <c r="K777" t="s">
        <v>2600</v>
      </c>
      <c r="L777" t="s">
        <v>30</v>
      </c>
      <c r="N777" t="str">
        <f>IF(ISBLANK(Sales[[#This Row],[return]]),"No",Sales[[#This Row],[return]])</f>
        <v>No</v>
      </c>
      <c r="O777" s="2">
        <v>42619</v>
      </c>
      <c r="P777" s="8" t="str">
        <f>TEXT(DAY(Sales[[#This Row],[OrderDate]]),"ddd")</f>
        <v>Fri</v>
      </c>
      <c r="Q777" s="8" t="str">
        <f>TEXT(MONTH(Sales[[#This Row],[ShipDate]])*29,"mmm")</f>
        <v>Sep</v>
      </c>
      <c r="R777">
        <v>227</v>
      </c>
      <c r="S777" t="s">
        <v>1006</v>
      </c>
      <c r="T777" t="s">
        <v>28</v>
      </c>
      <c r="U777">
        <v>94109</v>
      </c>
      <c r="V777" s="1">
        <v>0</v>
      </c>
      <c r="W777">
        <v>27</v>
      </c>
      <c r="X777">
        <v>8</v>
      </c>
      <c r="Y777">
        <v>58</v>
      </c>
      <c r="AD777"/>
    </row>
    <row r="778" spans="1:30" x14ac:dyDescent="0.25">
      <c r="A778" t="s">
        <v>24</v>
      </c>
      <c r="B778" s="2">
        <v>42720</v>
      </c>
      <c r="C778" s="35">
        <f>YEAR(Sales[[#This Row],[ShipDate]])</f>
        <v>2016</v>
      </c>
      <c r="D778" t="s">
        <v>113</v>
      </c>
      <c r="E778" t="s">
        <v>31</v>
      </c>
      <c r="F778" t="s">
        <v>50</v>
      </c>
      <c r="G778" t="s">
        <v>25</v>
      </c>
      <c r="H778" t="s">
        <v>164</v>
      </c>
      <c r="I778" t="s">
        <v>120</v>
      </c>
      <c r="J778" t="s">
        <v>13</v>
      </c>
      <c r="K778" t="s">
        <v>2757</v>
      </c>
      <c r="L778" t="s">
        <v>68</v>
      </c>
      <c r="N778" t="str">
        <f>IF(ISBLANK(Sales[[#This Row],[return]]),"No",Sales[[#This Row],[return]])</f>
        <v>No</v>
      </c>
      <c r="O778" s="2">
        <v>42718</v>
      </c>
      <c r="P778" s="8" t="str">
        <f>TEXT(DAY(Sales[[#This Row],[OrderDate]]),"ddd")</f>
        <v>Sat</v>
      </c>
      <c r="Q778" s="8" t="str">
        <f>TEXT(MONTH(Sales[[#This Row],[ShipDate]])*29,"mmm")</f>
        <v>Dec</v>
      </c>
      <c r="R778">
        <v>716</v>
      </c>
      <c r="S778" t="s">
        <v>1685</v>
      </c>
      <c r="T778" t="s">
        <v>66</v>
      </c>
      <c r="U778">
        <v>60623</v>
      </c>
      <c r="V778" s="1">
        <v>0.8</v>
      </c>
      <c r="W778">
        <v>-14</v>
      </c>
      <c r="X778">
        <v>3</v>
      </c>
      <c r="Y778">
        <v>9</v>
      </c>
      <c r="AD778"/>
    </row>
    <row r="779" spans="1:30" x14ac:dyDescent="0.25">
      <c r="A779" t="s">
        <v>24</v>
      </c>
      <c r="B779" s="2">
        <v>42545</v>
      </c>
      <c r="C779" s="35">
        <f>YEAR(Sales[[#This Row],[ShipDate]])</f>
        <v>2016</v>
      </c>
      <c r="D779" t="s">
        <v>113</v>
      </c>
      <c r="E779" t="s">
        <v>18</v>
      </c>
      <c r="F779" t="s">
        <v>52</v>
      </c>
      <c r="G779" t="s">
        <v>25</v>
      </c>
      <c r="H779" t="s">
        <v>146</v>
      </c>
      <c r="I779" t="s">
        <v>149</v>
      </c>
      <c r="J779" t="s">
        <v>13</v>
      </c>
      <c r="K779" t="s">
        <v>1507</v>
      </c>
      <c r="L779" t="s">
        <v>92</v>
      </c>
      <c r="N779" t="str">
        <f>IF(ISBLANK(Sales[[#This Row],[return]]),"No",Sales[[#This Row],[return]])</f>
        <v>No</v>
      </c>
      <c r="O779" s="2">
        <v>42542</v>
      </c>
      <c r="P779" s="8" t="str">
        <f>TEXT(DAY(Sales[[#This Row],[OrderDate]]),"ddd")</f>
        <v>Sat</v>
      </c>
      <c r="Q779" s="8" t="str">
        <f>TEXT(MONTH(Sales[[#This Row],[ShipDate]])*29,"mmm")</f>
        <v>Jun</v>
      </c>
      <c r="R779">
        <v>809</v>
      </c>
      <c r="S779" t="s">
        <v>1681</v>
      </c>
      <c r="T779" t="s">
        <v>90</v>
      </c>
      <c r="U779">
        <v>10024</v>
      </c>
      <c r="V779" s="1">
        <v>0</v>
      </c>
      <c r="W779">
        <v>27</v>
      </c>
      <c r="X779">
        <v>3</v>
      </c>
      <c r="Y779">
        <v>60</v>
      </c>
      <c r="AD779"/>
    </row>
    <row r="780" spans="1:30" x14ac:dyDescent="0.25">
      <c r="A780" t="s">
        <v>24</v>
      </c>
      <c r="B780" s="2">
        <v>42545</v>
      </c>
      <c r="C780" s="35">
        <f>YEAR(Sales[[#This Row],[ShipDate]])</f>
        <v>2016</v>
      </c>
      <c r="D780" t="s">
        <v>113</v>
      </c>
      <c r="E780" t="s">
        <v>18</v>
      </c>
      <c r="F780" t="s">
        <v>59</v>
      </c>
      <c r="G780" t="s">
        <v>25</v>
      </c>
      <c r="H780" t="s">
        <v>146</v>
      </c>
      <c r="I780" t="s">
        <v>149</v>
      </c>
      <c r="J780" t="s">
        <v>13</v>
      </c>
      <c r="K780" t="s">
        <v>1507</v>
      </c>
      <c r="L780" t="s">
        <v>92</v>
      </c>
      <c r="N780" t="str">
        <f>IF(ISBLANK(Sales[[#This Row],[return]]),"No",Sales[[#This Row],[return]])</f>
        <v>No</v>
      </c>
      <c r="O780" s="2">
        <v>42542</v>
      </c>
      <c r="P780" s="8" t="str">
        <f>TEXT(DAY(Sales[[#This Row],[OrderDate]]),"ddd")</f>
        <v>Sat</v>
      </c>
      <c r="Q780" s="8" t="str">
        <f>TEXT(MONTH(Sales[[#This Row],[ShipDate]])*29,"mmm")</f>
        <v>Jun</v>
      </c>
      <c r="R780">
        <v>1085</v>
      </c>
      <c r="S780" t="s">
        <v>3215</v>
      </c>
      <c r="T780" t="s">
        <v>90</v>
      </c>
      <c r="U780">
        <v>10024</v>
      </c>
      <c r="V780" s="1">
        <v>0</v>
      </c>
      <c r="W780">
        <v>9</v>
      </c>
      <c r="X780">
        <v>3</v>
      </c>
      <c r="Y780">
        <v>20</v>
      </c>
      <c r="AD780"/>
    </row>
    <row r="781" spans="1:30" x14ac:dyDescent="0.25">
      <c r="A781" t="s">
        <v>24</v>
      </c>
      <c r="B781" s="2">
        <v>42545</v>
      </c>
      <c r="C781" s="35">
        <f>YEAR(Sales[[#This Row],[ShipDate]])</f>
        <v>2016</v>
      </c>
      <c r="D781" t="s">
        <v>113</v>
      </c>
      <c r="E781" t="s">
        <v>18</v>
      </c>
      <c r="F781" t="s">
        <v>48</v>
      </c>
      <c r="G781" t="s">
        <v>46</v>
      </c>
      <c r="H781" t="s">
        <v>146</v>
      </c>
      <c r="I781" t="s">
        <v>149</v>
      </c>
      <c r="J781" t="s">
        <v>13</v>
      </c>
      <c r="K781" t="s">
        <v>1507</v>
      </c>
      <c r="L781" t="s">
        <v>92</v>
      </c>
      <c r="N781" t="str">
        <f>IF(ISBLANK(Sales[[#This Row],[return]]),"No",Sales[[#This Row],[return]])</f>
        <v>No</v>
      </c>
      <c r="O781" s="2">
        <v>42542</v>
      </c>
      <c r="P781" s="8" t="str">
        <f>TEXT(DAY(Sales[[#This Row],[OrderDate]]),"ddd")</f>
        <v>Sat</v>
      </c>
      <c r="Q781" s="8" t="str">
        <f>TEXT(MONTH(Sales[[#This Row],[ShipDate]])*29,"mmm")</f>
        <v>Jun</v>
      </c>
      <c r="R781">
        <v>724</v>
      </c>
      <c r="S781" t="s">
        <v>914</v>
      </c>
      <c r="T781" t="s">
        <v>90</v>
      </c>
      <c r="U781">
        <v>10024</v>
      </c>
      <c r="V781" s="1">
        <v>0</v>
      </c>
      <c r="W781">
        <v>161</v>
      </c>
      <c r="X781">
        <v>3</v>
      </c>
      <c r="Y781">
        <v>618</v>
      </c>
      <c r="AD781"/>
    </row>
    <row r="782" spans="1:30" x14ac:dyDescent="0.25">
      <c r="A782" t="s">
        <v>40</v>
      </c>
      <c r="B782" s="2">
        <v>42512</v>
      </c>
      <c r="C782" s="35">
        <f>YEAR(Sales[[#This Row],[ShipDate]])</f>
        <v>2016</v>
      </c>
      <c r="D782" t="s">
        <v>19</v>
      </c>
      <c r="E782" t="s">
        <v>31</v>
      </c>
      <c r="F782" t="s">
        <v>43</v>
      </c>
      <c r="G782" t="s">
        <v>11</v>
      </c>
      <c r="H782" t="s">
        <v>2640</v>
      </c>
      <c r="I782" t="s">
        <v>70</v>
      </c>
      <c r="J782" t="s">
        <v>13</v>
      </c>
      <c r="K782" t="s">
        <v>2641</v>
      </c>
      <c r="L782" t="s">
        <v>68</v>
      </c>
      <c r="N782" t="str">
        <f>IF(ISBLANK(Sales[[#This Row],[return]]),"No",Sales[[#This Row],[return]])</f>
        <v>No</v>
      </c>
      <c r="O782" s="2">
        <v>42510</v>
      </c>
      <c r="P782" s="8" t="str">
        <f>TEXT(DAY(Sales[[#This Row],[OrderDate]]),"ddd")</f>
        <v>Fri</v>
      </c>
      <c r="Q782" s="8" t="str">
        <f>TEXT(MONTH(Sales[[#This Row],[ShipDate]])*29,"mmm")</f>
        <v>May</v>
      </c>
      <c r="R782">
        <v>468</v>
      </c>
      <c r="S782" t="s">
        <v>2642</v>
      </c>
      <c r="T782" t="s">
        <v>66</v>
      </c>
      <c r="U782">
        <v>78666</v>
      </c>
      <c r="V782" s="1">
        <v>0.6</v>
      </c>
      <c r="W782">
        <v>-6</v>
      </c>
      <c r="X782">
        <v>3</v>
      </c>
      <c r="Y782">
        <v>10</v>
      </c>
      <c r="AD782"/>
    </row>
    <row r="783" spans="1:30" x14ac:dyDescent="0.25">
      <c r="A783" t="s">
        <v>40</v>
      </c>
      <c r="B783" s="2">
        <v>42512</v>
      </c>
      <c r="C783" s="35">
        <f>YEAR(Sales[[#This Row],[ShipDate]])</f>
        <v>2016</v>
      </c>
      <c r="D783" t="s">
        <v>19</v>
      </c>
      <c r="E783" t="s">
        <v>31</v>
      </c>
      <c r="F783" t="s">
        <v>59</v>
      </c>
      <c r="G783" t="s">
        <v>25</v>
      </c>
      <c r="H783" t="s">
        <v>2640</v>
      </c>
      <c r="I783" t="s">
        <v>70</v>
      </c>
      <c r="J783" t="s">
        <v>13</v>
      </c>
      <c r="K783" t="s">
        <v>2641</v>
      </c>
      <c r="L783" t="s">
        <v>68</v>
      </c>
      <c r="N783" t="str">
        <f>IF(ISBLANK(Sales[[#This Row],[return]]),"No",Sales[[#This Row],[return]])</f>
        <v>No</v>
      </c>
      <c r="O783" s="2">
        <v>42510</v>
      </c>
      <c r="P783" s="8" t="str">
        <f>TEXT(DAY(Sales[[#This Row],[OrderDate]]),"ddd")</f>
        <v>Fri</v>
      </c>
      <c r="Q783" s="8" t="str">
        <f>TEXT(MONTH(Sales[[#This Row],[ShipDate]])*29,"mmm")</f>
        <v>May</v>
      </c>
      <c r="R783">
        <v>1817</v>
      </c>
      <c r="S783" t="s">
        <v>1822</v>
      </c>
      <c r="T783" t="s">
        <v>66</v>
      </c>
      <c r="U783">
        <v>78666</v>
      </c>
      <c r="V783" s="1">
        <v>0.2</v>
      </c>
      <c r="W783">
        <v>4</v>
      </c>
      <c r="X783">
        <v>2</v>
      </c>
      <c r="Y783">
        <v>10</v>
      </c>
      <c r="AD783"/>
    </row>
    <row r="784" spans="1:30" x14ac:dyDescent="0.25">
      <c r="A784" t="s">
        <v>40</v>
      </c>
      <c r="B784" s="2">
        <v>42512</v>
      </c>
      <c r="C784" s="35">
        <f>YEAR(Sales[[#This Row],[ShipDate]])</f>
        <v>2016</v>
      </c>
      <c r="D784" t="s">
        <v>19</v>
      </c>
      <c r="E784" t="s">
        <v>31</v>
      </c>
      <c r="F784" t="s">
        <v>39</v>
      </c>
      <c r="G784" t="s">
        <v>25</v>
      </c>
      <c r="H784" t="s">
        <v>2640</v>
      </c>
      <c r="I784" t="s">
        <v>70</v>
      </c>
      <c r="J784" t="s">
        <v>13</v>
      </c>
      <c r="K784" t="s">
        <v>2641</v>
      </c>
      <c r="L784" t="s">
        <v>68</v>
      </c>
      <c r="N784" t="str">
        <f>IF(ISBLANK(Sales[[#This Row],[return]]),"No",Sales[[#This Row],[return]])</f>
        <v>No</v>
      </c>
      <c r="O784" s="2">
        <v>42510</v>
      </c>
      <c r="P784" s="8" t="str">
        <f>TEXT(DAY(Sales[[#This Row],[OrderDate]]),"ddd")</f>
        <v>Fri</v>
      </c>
      <c r="Q784" s="8" t="str">
        <f>TEXT(MONTH(Sales[[#This Row],[ShipDate]])*29,"mmm")</f>
        <v>May</v>
      </c>
      <c r="R784">
        <v>1362</v>
      </c>
      <c r="S784" t="s">
        <v>2187</v>
      </c>
      <c r="T784" t="s">
        <v>66</v>
      </c>
      <c r="U784">
        <v>78666</v>
      </c>
      <c r="V784" s="1">
        <v>0.2</v>
      </c>
      <c r="W784">
        <v>-13</v>
      </c>
      <c r="X784">
        <v>5</v>
      </c>
      <c r="Y784">
        <v>67</v>
      </c>
      <c r="AD784"/>
    </row>
    <row r="785" spans="1:30" x14ac:dyDescent="0.25">
      <c r="A785" t="s">
        <v>40</v>
      </c>
      <c r="B785" s="2">
        <v>42512</v>
      </c>
      <c r="C785" s="35">
        <f>YEAR(Sales[[#This Row],[ShipDate]])</f>
        <v>2016</v>
      </c>
      <c r="D785" t="s">
        <v>19</v>
      </c>
      <c r="E785" t="s">
        <v>31</v>
      </c>
      <c r="F785" t="s">
        <v>99</v>
      </c>
      <c r="G785" t="s">
        <v>46</v>
      </c>
      <c r="H785" t="s">
        <v>2640</v>
      </c>
      <c r="I785" t="s">
        <v>70</v>
      </c>
      <c r="J785" t="s">
        <v>13</v>
      </c>
      <c r="K785" t="s">
        <v>2641</v>
      </c>
      <c r="L785" t="s">
        <v>68</v>
      </c>
      <c r="N785" t="str">
        <f>IF(ISBLANK(Sales[[#This Row],[return]]),"No",Sales[[#This Row],[return]])</f>
        <v>No</v>
      </c>
      <c r="O785" s="2">
        <v>42510</v>
      </c>
      <c r="P785" s="8" t="str">
        <f>TEXT(DAY(Sales[[#This Row],[OrderDate]]),"ddd")</f>
        <v>Fri</v>
      </c>
      <c r="Q785" s="8" t="str">
        <f>TEXT(MONTH(Sales[[#This Row],[ShipDate]])*29,"mmm")</f>
        <v>May</v>
      </c>
      <c r="R785">
        <v>1408</v>
      </c>
      <c r="S785" t="s">
        <v>2578</v>
      </c>
      <c r="T785" t="s">
        <v>66</v>
      </c>
      <c r="U785">
        <v>78666</v>
      </c>
      <c r="V785" s="1">
        <v>0.2</v>
      </c>
      <c r="W785">
        <v>-4</v>
      </c>
      <c r="X785">
        <v>2</v>
      </c>
      <c r="Y785">
        <v>21</v>
      </c>
      <c r="AD785"/>
    </row>
    <row r="786" spans="1:30" x14ac:dyDescent="0.25">
      <c r="A786" t="s">
        <v>40</v>
      </c>
      <c r="B786" s="2">
        <v>42672</v>
      </c>
      <c r="C786" s="35">
        <f>YEAR(Sales[[#This Row],[ShipDate]])</f>
        <v>2016</v>
      </c>
      <c r="D786" t="s">
        <v>36</v>
      </c>
      <c r="E786" t="s">
        <v>18</v>
      </c>
      <c r="F786" t="s">
        <v>50</v>
      </c>
      <c r="G786" t="s">
        <v>25</v>
      </c>
      <c r="H786" t="s">
        <v>2048</v>
      </c>
      <c r="I786" t="s">
        <v>32</v>
      </c>
      <c r="J786" t="s">
        <v>13</v>
      </c>
      <c r="K786" t="s">
        <v>838</v>
      </c>
      <c r="L786" t="s">
        <v>30</v>
      </c>
      <c r="N786" t="str">
        <f>IF(ISBLANK(Sales[[#This Row],[return]]),"No",Sales[[#This Row],[return]])</f>
        <v>No</v>
      </c>
      <c r="O786" s="2">
        <v>42667</v>
      </c>
      <c r="P786" s="8" t="str">
        <f>TEXT(DAY(Sales[[#This Row],[OrderDate]]),"ddd")</f>
        <v>Tue</v>
      </c>
      <c r="Q786" s="8" t="str">
        <f>TEXT(MONTH(Sales[[#This Row],[ShipDate]])*29,"mmm")</f>
        <v>Oct</v>
      </c>
      <c r="R786">
        <v>264</v>
      </c>
      <c r="S786" t="s">
        <v>521</v>
      </c>
      <c r="T786" t="s">
        <v>28</v>
      </c>
      <c r="U786">
        <v>91730</v>
      </c>
      <c r="V786" s="1">
        <v>0.2</v>
      </c>
      <c r="W786">
        <v>11</v>
      </c>
      <c r="X786">
        <v>3</v>
      </c>
      <c r="Y786">
        <v>34</v>
      </c>
      <c r="AD786"/>
    </row>
    <row r="787" spans="1:30" x14ac:dyDescent="0.25">
      <c r="A787" t="s">
        <v>40</v>
      </c>
      <c r="B787" s="2">
        <v>42377</v>
      </c>
      <c r="C787" s="35">
        <f>YEAR(Sales[[#This Row],[ShipDate]])</f>
        <v>2016</v>
      </c>
      <c r="D787" t="s">
        <v>19</v>
      </c>
      <c r="E787" t="s">
        <v>18</v>
      </c>
      <c r="F787" t="s">
        <v>59</v>
      </c>
      <c r="G787" t="s">
        <v>25</v>
      </c>
      <c r="H787" t="s">
        <v>26</v>
      </c>
      <c r="I787" t="s">
        <v>32</v>
      </c>
      <c r="J787" t="s">
        <v>13</v>
      </c>
      <c r="K787" t="s">
        <v>1456</v>
      </c>
      <c r="L787" t="s">
        <v>30</v>
      </c>
      <c r="N787" t="str">
        <f>IF(ISBLANK(Sales[[#This Row],[return]]),"No",Sales[[#This Row],[return]])</f>
        <v>No</v>
      </c>
      <c r="O787" s="2">
        <v>42375</v>
      </c>
      <c r="P787" s="8" t="str">
        <f>TEXT(DAY(Sales[[#This Row],[OrderDate]]),"ddd")</f>
        <v>Fri</v>
      </c>
      <c r="Q787" s="8" t="str">
        <f>TEXT(MONTH(Sales[[#This Row],[ShipDate]])*29,"mmm")</f>
        <v>Jan</v>
      </c>
      <c r="R787">
        <v>1830</v>
      </c>
      <c r="S787" t="s">
        <v>902</v>
      </c>
      <c r="T787" t="s">
        <v>28</v>
      </c>
      <c r="U787">
        <v>90049</v>
      </c>
      <c r="V787" s="1">
        <v>0</v>
      </c>
      <c r="W787">
        <v>9</v>
      </c>
      <c r="X787">
        <v>3</v>
      </c>
      <c r="Y787">
        <v>19</v>
      </c>
      <c r="AD787"/>
    </row>
    <row r="788" spans="1:30" x14ac:dyDescent="0.25">
      <c r="A788" t="s">
        <v>40</v>
      </c>
      <c r="B788" s="2">
        <v>42695</v>
      </c>
      <c r="C788" s="35">
        <f>YEAR(Sales[[#This Row],[ShipDate]])</f>
        <v>2016</v>
      </c>
      <c r="D788" t="s">
        <v>36</v>
      </c>
      <c r="E788" t="s">
        <v>18</v>
      </c>
      <c r="F788" t="s">
        <v>104</v>
      </c>
      <c r="G788" t="s">
        <v>25</v>
      </c>
      <c r="H788" t="s">
        <v>2132</v>
      </c>
      <c r="I788" t="s">
        <v>70</v>
      </c>
      <c r="J788" t="s">
        <v>13</v>
      </c>
      <c r="K788" t="s">
        <v>15</v>
      </c>
      <c r="L788" t="s">
        <v>68</v>
      </c>
      <c r="N788" t="str">
        <f>IF(ISBLANK(Sales[[#This Row],[return]]),"No",Sales[[#This Row],[return]])</f>
        <v>No</v>
      </c>
      <c r="O788" s="2">
        <v>42691</v>
      </c>
      <c r="P788" s="8" t="str">
        <f>TEXT(DAY(Sales[[#This Row],[OrderDate]]),"ddd")</f>
        <v>Tue</v>
      </c>
      <c r="Q788" s="8" t="str">
        <f>TEXT(MONTH(Sales[[#This Row],[ShipDate]])*29,"mmm")</f>
        <v>Nov</v>
      </c>
      <c r="R788">
        <v>1346</v>
      </c>
      <c r="S788" t="s">
        <v>253</v>
      </c>
      <c r="T788" t="s">
        <v>66</v>
      </c>
      <c r="U788">
        <v>75104</v>
      </c>
      <c r="V788" s="1">
        <v>0.2</v>
      </c>
      <c r="W788">
        <v>2</v>
      </c>
      <c r="X788">
        <v>3</v>
      </c>
      <c r="Y788">
        <v>7</v>
      </c>
      <c r="AD788"/>
    </row>
    <row r="789" spans="1:30" x14ac:dyDescent="0.25">
      <c r="A789" t="s">
        <v>40</v>
      </c>
      <c r="B789" s="2">
        <v>42606</v>
      </c>
      <c r="C789" s="35">
        <f>YEAR(Sales[[#This Row],[ShipDate]])</f>
        <v>2016</v>
      </c>
      <c r="D789" t="s">
        <v>19</v>
      </c>
      <c r="E789" t="s">
        <v>18</v>
      </c>
      <c r="F789" t="s">
        <v>290</v>
      </c>
      <c r="G789" t="s">
        <v>25</v>
      </c>
      <c r="H789" t="s">
        <v>2029</v>
      </c>
      <c r="I789" t="s">
        <v>37</v>
      </c>
      <c r="J789" t="s">
        <v>13</v>
      </c>
      <c r="K789" t="s">
        <v>753</v>
      </c>
      <c r="L789" t="s">
        <v>17</v>
      </c>
      <c r="N789" t="str">
        <f>IF(ISBLANK(Sales[[#This Row],[return]]),"No",Sales[[#This Row],[return]])</f>
        <v>No</v>
      </c>
      <c r="O789" s="2">
        <v>42604</v>
      </c>
      <c r="P789" s="8" t="str">
        <f>TEXT(DAY(Sales[[#This Row],[OrderDate]]),"ddd")</f>
        <v>Sun</v>
      </c>
      <c r="Q789" s="8" t="str">
        <f>TEXT(MONTH(Sales[[#This Row],[ShipDate]])*29,"mmm")</f>
        <v>Aug</v>
      </c>
      <c r="R789">
        <v>85</v>
      </c>
      <c r="S789" t="s">
        <v>2030</v>
      </c>
      <c r="T789" t="s">
        <v>15</v>
      </c>
      <c r="U789">
        <v>33161</v>
      </c>
      <c r="V789" s="1">
        <v>0.2</v>
      </c>
      <c r="W789">
        <v>-2</v>
      </c>
      <c r="X789">
        <v>3</v>
      </c>
      <c r="Y789">
        <v>8</v>
      </c>
      <c r="AD789"/>
    </row>
    <row r="790" spans="1:30" x14ac:dyDescent="0.25">
      <c r="A790" t="s">
        <v>40</v>
      </c>
      <c r="B790" s="2">
        <v>42739</v>
      </c>
      <c r="C790" s="35">
        <f>YEAR(Sales[[#This Row],[ShipDate]])</f>
        <v>2017</v>
      </c>
      <c r="D790" t="s">
        <v>36</v>
      </c>
      <c r="E790" t="s">
        <v>31</v>
      </c>
      <c r="F790" t="s">
        <v>45</v>
      </c>
      <c r="G790" t="s">
        <v>25</v>
      </c>
      <c r="H790" t="s">
        <v>525</v>
      </c>
      <c r="I790" t="s">
        <v>133</v>
      </c>
      <c r="J790" t="s">
        <v>13</v>
      </c>
      <c r="K790" t="s">
        <v>182</v>
      </c>
      <c r="L790" t="s">
        <v>68</v>
      </c>
      <c r="N790" t="str">
        <f>IF(ISBLANK(Sales[[#This Row],[return]]),"No",Sales[[#This Row],[return]])</f>
        <v>No</v>
      </c>
      <c r="O790" s="2">
        <v>42734</v>
      </c>
      <c r="P790" s="8" t="str">
        <f>TEXT(DAY(Sales[[#This Row],[OrderDate]]),"ddd")</f>
        <v>Mon</v>
      </c>
      <c r="Q790" s="8" t="str">
        <f>TEXT(MONTH(Sales[[#This Row],[ShipDate]])*29,"mmm")</f>
        <v>Jan</v>
      </c>
      <c r="R790">
        <v>1168</v>
      </c>
      <c r="S790" t="s">
        <v>526</v>
      </c>
      <c r="T790" t="s">
        <v>66</v>
      </c>
      <c r="U790">
        <v>48180</v>
      </c>
      <c r="V790" s="1">
        <v>0</v>
      </c>
      <c r="W790">
        <v>3</v>
      </c>
      <c r="X790">
        <v>3</v>
      </c>
      <c r="Y790">
        <v>10</v>
      </c>
      <c r="AD790"/>
    </row>
    <row r="791" spans="1:30" x14ac:dyDescent="0.25">
      <c r="A791" t="s">
        <v>24</v>
      </c>
      <c r="B791" s="2">
        <v>42625</v>
      </c>
      <c r="C791" s="35">
        <f>YEAR(Sales[[#This Row],[ShipDate]])</f>
        <v>2016</v>
      </c>
      <c r="D791" t="s">
        <v>19</v>
      </c>
      <c r="E791" t="s">
        <v>18</v>
      </c>
      <c r="F791" t="s">
        <v>43</v>
      </c>
      <c r="G791" t="s">
        <v>11</v>
      </c>
      <c r="H791" t="s">
        <v>1302</v>
      </c>
      <c r="I791" t="s">
        <v>324</v>
      </c>
      <c r="J791" t="s">
        <v>13</v>
      </c>
      <c r="K791" t="s">
        <v>1303</v>
      </c>
      <c r="L791" t="s">
        <v>68</v>
      </c>
      <c r="N791" t="str">
        <f>IF(ISBLANK(Sales[[#This Row],[return]]),"No",Sales[[#This Row],[return]])</f>
        <v>No</v>
      </c>
      <c r="O791" s="2">
        <v>42620</v>
      </c>
      <c r="P791" s="8" t="str">
        <f>TEXT(DAY(Sales[[#This Row],[OrderDate]]),"ddd")</f>
        <v>Sat</v>
      </c>
      <c r="Q791" s="8" t="str">
        <f>TEXT(MONTH(Sales[[#This Row],[ShipDate]])*29,"mmm")</f>
        <v>Sep</v>
      </c>
      <c r="R791">
        <v>617</v>
      </c>
      <c r="S791" t="s">
        <v>3191</v>
      </c>
      <c r="T791" t="s">
        <v>66</v>
      </c>
      <c r="U791">
        <v>74133</v>
      </c>
      <c r="V791" s="1">
        <v>0</v>
      </c>
      <c r="W791">
        <v>24</v>
      </c>
      <c r="X791">
        <v>3</v>
      </c>
      <c r="Y791">
        <v>58</v>
      </c>
      <c r="AD791"/>
    </row>
    <row r="792" spans="1:30" x14ac:dyDescent="0.25">
      <c r="A792" t="s">
        <v>24</v>
      </c>
      <c r="B792" s="2">
        <v>42625</v>
      </c>
      <c r="C792" s="35">
        <f>YEAR(Sales[[#This Row],[ShipDate]])</f>
        <v>2016</v>
      </c>
      <c r="D792" t="s">
        <v>19</v>
      </c>
      <c r="E792" t="s">
        <v>18</v>
      </c>
      <c r="F792" t="s">
        <v>43</v>
      </c>
      <c r="G792" t="s">
        <v>11</v>
      </c>
      <c r="H792" t="s">
        <v>1302</v>
      </c>
      <c r="I792" t="s">
        <v>324</v>
      </c>
      <c r="J792" t="s">
        <v>13</v>
      </c>
      <c r="K792" t="s">
        <v>1303</v>
      </c>
      <c r="L792" t="s">
        <v>68</v>
      </c>
      <c r="N792" t="str">
        <f>IF(ISBLANK(Sales[[#This Row],[return]]),"No",Sales[[#This Row],[return]])</f>
        <v>No</v>
      </c>
      <c r="O792" s="2">
        <v>42620</v>
      </c>
      <c r="P792" s="8" t="str">
        <f>TEXT(DAY(Sales[[#This Row],[OrderDate]]),"ddd")</f>
        <v>Sat</v>
      </c>
      <c r="Q792" s="8" t="str">
        <f>TEXT(MONTH(Sales[[#This Row],[ShipDate]])*29,"mmm")</f>
        <v>Sep</v>
      </c>
      <c r="R792">
        <v>26</v>
      </c>
      <c r="S792" t="s">
        <v>1304</v>
      </c>
      <c r="T792" t="s">
        <v>66</v>
      </c>
      <c r="U792">
        <v>74133</v>
      </c>
      <c r="V792" s="1">
        <v>0</v>
      </c>
      <c r="W792">
        <v>214</v>
      </c>
      <c r="X792">
        <v>6</v>
      </c>
      <c r="Y792">
        <v>822</v>
      </c>
      <c r="AD792"/>
    </row>
    <row r="793" spans="1:30" x14ac:dyDescent="0.25">
      <c r="A793" t="s">
        <v>24</v>
      </c>
      <c r="B793" s="2">
        <v>42625</v>
      </c>
      <c r="C793" s="35">
        <f>YEAR(Sales[[#This Row],[ShipDate]])</f>
        <v>2016</v>
      </c>
      <c r="D793" t="s">
        <v>19</v>
      </c>
      <c r="E793" t="s">
        <v>18</v>
      </c>
      <c r="F793" t="s">
        <v>59</v>
      </c>
      <c r="G793" t="s">
        <v>25</v>
      </c>
      <c r="H793" t="s">
        <v>1302</v>
      </c>
      <c r="I793" t="s">
        <v>324</v>
      </c>
      <c r="J793" t="s">
        <v>13</v>
      </c>
      <c r="K793" t="s">
        <v>1303</v>
      </c>
      <c r="L793" t="s">
        <v>68</v>
      </c>
      <c r="N793" t="str">
        <f>IF(ISBLANK(Sales[[#This Row],[return]]),"No",Sales[[#This Row],[return]])</f>
        <v>No</v>
      </c>
      <c r="O793" s="2">
        <v>42620</v>
      </c>
      <c r="P793" s="8" t="str">
        <f>TEXT(DAY(Sales[[#This Row],[OrderDate]]),"ddd")</f>
        <v>Sat</v>
      </c>
      <c r="Q793" s="8" t="str">
        <f>TEXT(MONTH(Sales[[#This Row],[ShipDate]])*29,"mmm")</f>
        <v>Sep</v>
      </c>
      <c r="R793">
        <v>1803</v>
      </c>
      <c r="S793" t="s">
        <v>1919</v>
      </c>
      <c r="T793" t="s">
        <v>66</v>
      </c>
      <c r="U793">
        <v>74133</v>
      </c>
      <c r="V793" s="1">
        <v>0</v>
      </c>
      <c r="W793">
        <v>6</v>
      </c>
      <c r="X793">
        <v>2</v>
      </c>
      <c r="Y793">
        <v>13</v>
      </c>
      <c r="AD793"/>
    </row>
    <row r="794" spans="1:30" x14ac:dyDescent="0.25">
      <c r="A794" t="s">
        <v>24</v>
      </c>
      <c r="B794" s="2">
        <v>42625</v>
      </c>
      <c r="C794" s="35">
        <f>YEAR(Sales[[#This Row],[ShipDate]])</f>
        <v>2016</v>
      </c>
      <c r="D794" t="s">
        <v>19</v>
      </c>
      <c r="E794" t="s">
        <v>18</v>
      </c>
      <c r="F794" t="s">
        <v>50</v>
      </c>
      <c r="G794" t="s">
        <v>25</v>
      </c>
      <c r="H794" t="s">
        <v>1302</v>
      </c>
      <c r="I794" t="s">
        <v>324</v>
      </c>
      <c r="J794" t="s">
        <v>13</v>
      </c>
      <c r="K794" t="s">
        <v>1303</v>
      </c>
      <c r="L794" t="s">
        <v>68</v>
      </c>
      <c r="N794" t="str">
        <f>IF(ISBLANK(Sales[[#This Row],[return]]),"No",Sales[[#This Row],[return]])</f>
        <v>No</v>
      </c>
      <c r="O794" s="2">
        <v>42620</v>
      </c>
      <c r="P794" s="8" t="str">
        <f>TEXT(DAY(Sales[[#This Row],[OrderDate]]),"ddd")</f>
        <v>Sat</v>
      </c>
      <c r="Q794" s="8" t="str">
        <f>TEXT(MONTH(Sales[[#This Row],[ShipDate]])*29,"mmm")</f>
        <v>Sep</v>
      </c>
      <c r="R794">
        <v>693</v>
      </c>
      <c r="S794" t="s">
        <v>1924</v>
      </c>
      <c r="T794" t="s">
        <v>66</v>
      </c>
      <c r="U794">
        <v>74133</v>
      </c>
      <c r="V794" s="1">
        <v>0</v>
      </c>
      <c r="W794">
        <v>20</v>
      </c>
      <c r="X794">
        <v>3</v>
      </c>
      <c r="Y794">
        <v>43</v>
      </c>
      <c r="AD794"/>
    </row>
    <row r="795" spans="1:30" x14ac:dyDescent="0.25">
      <c r="A795" t="s">
        <v>24</v>
      </c>
      <c r="B795" s="2">
        <v>42625</v>
      </c>
      <c r="C795" s="35">
        <f>YEAR(Sales[[#This Row],[ShipDate]])</f>
        <v>2016</v>
      </c>
      <c r="D795" t="s">
        <v>19</v>
      </c>
      <c r="E795" t="s">
        <v>18</v>
      </c>
      <c r="F795" t="s">
        <v>48</v>
      </c>
      <c r="G795" t="s">
        <v>46</v>
      </c>
      <c r="H795" t="s">
        <v>1302</v>
      </c>
      <c r="I795" t="s">
        <v>324</v>
      </c>
      <c r="J795" t="s">
        <v>13</v>
      </c>
      <c r="K795" t="s">
        <v>1303</v>
      </c>
      <c r="L795" t="s">
        <v>68</v>
      </c>
      <c r="N795" t="str">
        <f>IF(ISBLANK(Sales[[#This Row],[return]]),"No",Sales[[#This Row],[return]])</f>
        <v>No</v>
      </c>
      <c r="O795" s="2">
        <v>42620</v>
      </c>
      <c r="P795" s="8" t="str">
        <f>TEXT(DAY(Sales[[#This Row],[OrderDate]]),"ddd")</f>
        <v>Sat</v>
      </c>
      <c r="Q795" s="8" t="str">
        <f>TEXT(MONTH(Sales[[#This Row],[ShipDate]])*29,"mmm")</f>
        <v>Sep</v>
      </c>
      <c r="R795">
        <v>1276</v>
      </c>
      <c r="S795" t="s">
        <v>306</v>
      </c>
      <c r="T795" t="s">
        <v>66</v>
      </c>
      <c r="U795">
        <v>74133</v>
      </c>
      <c r="V795" s="1">
        <v>0</v>
      </c>
      <c r="W795">
        <v>28</v>
      </c>
      <c r="X795">
        <v>3</v>
      </c>
      <c r="Y795">
        <v>105</v>
      </c>
      <c r="AD795"/>
    </row>
    <row r="796" spans="1:30" x14ac:dyDescent="0.25">
      <c r="A796" t="s">
        <v>40</v>
      </c>
      <c r="B796" s="2">
        <v>42434</v>
      </c>
      <c r="C796" s="35">
        <f>YEAR(Sales[[#This Row],[ShipDate]])</f>
        <v>2016</v>
      </c>
      <c r="D796" t="s">
        <v>36</v>
      </c>
      <c r="E796" t="s">
        <v>18</v>
      </c>
      <c r="F796" t="s">
        <v>23</v>
      </c>
      <c r="G796" t="s">
        <v>11</v>
      </c>
      <c r="H796" t="s">
        <v>1110</v>
      </c>
      <c r="I796" t="s">
        <v>70</v>
      </c>
      <c r="J796" t="s">
        <v>13</v>
      </c>
      <c r="K796" t="s">
        <v>1347</v>
      </c>
      <c r="L796" t="s">
        <v>68</v>
      </c>
      <c r="N796" t="str">
        <f>IF(ISBLANK(Sales[[#This Row],[return]]),"No",Sales[[#This Row],[return]])</f>
        <v>No</v>
      </c>
      <c r="O796" s="2">
        <v>42430</v>
      </c>
      <c r="P796" s="8" t="str">
        <f>TEXT(DAY(Sales[[#This Row],[OrderDate]]),"ddd")</f>
        <v>Sun</v>
      </c>
      <c r="Q796" s="8" t="str">
        <f>TEXT(MONTH(Sales[[#This Row],[ShipDate]])*29,"mmm")</f>
        <v>Mar</v>
      </c>
      <c r="R796">
        <v>792</v>
      </c>
      <c r="S796" t="s">
        <v>1379</v>
      </c>
      <c r="T796" t="s">
        <v>66</v>
      </c>
      <c r="U796">
        <v>79907</v>
      </c>
      <c r="V796" s="1">
        <v>0.3</v>
      </c>
      <c r="W796">
        <v>0</v>
      </c>
      <c r="X796">
        <v>6</v>
      </c>
      <c r="Y796">
        <v>362</v>
      </c>
      <c r="AD796"/>
    </row>
    <row r="797" spans="1:30" x14ac:dyDescent="0.25">
      <c r="A797" t="s">
        <v>40</v>
      </c>
      <c r="B797" s="2">
        <v>42434</v>
      </c>
      <c r="C797" s="35">
        <f>YEAR(Sales[[#This Row],[ShipDate]])</f>
        <v>2016</v>
      </c>
      <c r="D797" t="s">
        <v>36</v>
      </c>
      <c r="E797" t="s">
        <v>18</v>
      </c>
      <c r="F797" t="s">
        <v>43</v>
      </c>
      <c r="G797" t="s">
        <v>11</v>
      </c>
      <c r="H797" t="s">
        <v>1110</v>
      </c>
      <c r="I797" t="s">
        <v>70</v>
      </c>
      <c r="J797" t="s">
        <v>13</v>
      </c>
      <c r="K797" t="s">
        <v>1347</v>
      </c>
      <c r="L797" t="s">
        <v>68</v>
      </c>
      <c r="N797" t="str">
        <f>IF(ISBLANK(Sales[[#This Row],[return]]),"No",Sales[[#This Row],[return]])</f>
        <v>No</v>
      </c>
      <c r="O797" s="2">
        <v>42430</v>
      </c>
      <c r="P797" s="8" t="str">
        <f>TEXT(DAY(Sales[[#This Row],[OrderDate]]),"ddd")</f>
        <v>Sun</v>
      </c>
      <c r="Q797" s="8" t="str">
        <f>TEXT(MONTH(Sales[[#This Row],[ShipDate]])*29,"mmm")</f>
        <v>Mar</v>
      </c>
      <c r="R797">
        <v>484</v>
      </c>
      <c r="S797" t="s">
        <v>1342</v>
      </c>
      <c r="T797" t="s">
        <v>66</v>
      </c>
      <c r="U797">
        <v>79907</v>
      </c>
      <c r="V797" s="1">
        <v>0.6</v>
      </c>
      <c r="W797">
        <v>-35</v>
      </c>
      <c r="X797">
        <v>6</v>
      </c>
      <c r="Y797">
        <v>64</v>
      </c>
      <c r="AD797"/>
    </row>
    <row r="798" spans="1:30" x14ac:dyDescent="0.25">
      <c r="A798" t="s">
        <v>40</v>
      </c>
      <c r="B798" s="2">
        <v>42434</v>
      </c>
      <c r="C798" s="35">
        <f>YEAR(Sales[[#This Row],[ShipDate]])</f>
        <v>2016</v>
      </c>
      <c r="D798" t="s">
        <v>36</v>
      </c>
      <c r="E798" t="s">
        <v>18</v>
      </c>
      <c r="F798" t="s">
        <v>39</v>
      </c>
      <c r="G798" t="s">
        <v>25</v>
      </c>
      <c r="H798" t="s">
        <v>1110</v>
      </c>
      <c r="I798" t="s">
        <v>70</v>
      </c>
      <c r="J798" t="s">
        <v>13</v>
      </c>
      <c r="K798" t="s">
        <v>1347</v>
      </c>
      <c r="L798" t="s">
        <v>68</v>
      </c>
      <c r="N798" t="str">
        <f>IF(ISBLANK(Sales[[#This Row],[return]]),"No",Sales[[#This Row],[return]])</f>
        <v>No</v>
      </c>
      <c r="O798" s="2">
        <v>42430</v>
      </c>
      <c r="P798" s="8" t="str">
        <f>TEXT(DAY(Sales[[#This Row],[OrderDate]]),"ddd")</f>
        <v>Sun</v>
      </c>
      <c r="Q798" s="8" t="str">
        <f>TEXT(MONTH(Sales[[#This Row],[ShipDate]])*29,"mmm")</f>
        <v>Mar</v>
      </c>
      <c r="R798">
        <v>634</v>
      </c>
      <c r="S798" t="s">
        <v>725</v>
      </c>
      <c r="T798" t="s">
        <v>66</v>
      </c>
      <c r="U798">
        <v>79907</v>
      </c>
      <c r="V798" s="1">
        <v>0.2</v>
      </c>
      <c r="W798">
        <v>-23</v>
      </c>
      <c r="X798">
        <v>3</v>
      </c>
      <c r="Y798">
        <v>130</v>
      </c>
      <c r="AD798"/>
    </row>
    <row r="799" spans="1:30" x14ac:dyDescent="0.25">
      <c r="A799" t="s">
        <v>40</v>
      </c>
      <c r="B799" s="2">
        <v>42434</v>
      </c>
      <c r="C799" s="35">
        <f>YEAR(Sales[[#This Row],[ShipDate]])</f>
        <v>2016</v>
      </c>
      <c r="D799" t="s">
        <v>36</v>
      </c>
      <c r="E799" t="s">
        <v>18</v>
      </c>
      <c r="F799" t="s">
        <v>150</v>
      </c>
      <c r="G799" t="s">
        <v>25</v>
      </c>
      <c r="H799" t="s">
        <v>1110</v>
      </c>
      <c r="I799" t="s">
        <v>70</v>
      </c>
      <c r="J799" t="s">
        <v>13</v>
      </c>
      <c r="K799" t="s">
        <v>1347</v>
      </c>
      <c r="L799" t="s">
        <v>68</v>
      </c>
      <c r="N799" t="str">
        <f>IF(ISBLANK(Sales[[#This Row],[return]]),"No",Sales[[#This Row],[return]])</f>
        <v>No</v>
      </c>
      <c r="O799" s="2">
        <v>42430</v>
      </c>
      <c r="P799" s="8" t="str">
        <f>TEXT(DAY(Sales[[#This Row],[OrderDate]]),"ddd")</f>
        <v>Sun</v>
      </c>
      <c r="Q799" s="8" t="str">
        <f>TEXT(MONTH(Sales[[#This Row],[ShipDate]])*29,"mmm")</f>
        <v>Mar</v>
      </c>
      <c r="R799">
        <v>1289</v>
      </c>
      <c r="S799" t="s">
        <v>2044</v>
      </c>
      <c r="T799" t="s">
        <v>66</v>
      </c>
      <c r="U799">
        <v>79907</v>
      </c>
      <c r="V799" s="1">
        <v>0.2</v>
      </c>
      <c r="W799">
        <v>-4</v>
      </c>
      <c r="X799">
        <v>5</v>
      </c>
      <c r="Y799">
        <v>19</v>
      </c>
      <c r="AD799"/>
    </row>
    <row r="800" spans="1:30" x14ac:dyDescent="0.25">
      <c r="A800" t="s">
        <v>40</v>
      </c>
      <c r="B800" s="2">
        <v>42709</v>
      </c>
      <c r="C800" s="35">
        <f>YEAR(Sales[[#This Row],[ShipDate]])</f>
        <v>2016</v>
      </c>
      <c r="D800" t="s">
        <v>36</v>
      </c>
      <c r="E800" t="s">
        <v>18</v>
      </c>
      <c r="F800" t="s">
        <v>43</v>
      </c>
      <c r="G800" t="s">
        <v>11</v>
      </c>
      <c r="H800" t="s">
        <v>79</v>
      </c>
      <c r="I800" t="s">
        <v>32</v>
      </c>
      <c r="J800" t="s">
        <v>13</v>
      </c>
      <c r="K800" t="s">
        <v>1581</v>
      </c>
      <c r="L800" t="s">
        <v>30</v>
      </c>
      <c r="N800" t="str">
        <f>IF(ISBLANK(Sales[[#This Row],[return]]),"No",Sales[[#This Row],[return]])</f>
        <v>No</v>
      </c>
      <c r="O800" s="2">
        <v>42705</v>
      </c>
      <c r="P800" s="8" t="str">
        <f>TEXT(DAY(Sales[[#This Row],[OrderDate]]),"ddd")</f>
        <v>Sun</v>
      </c>
      <c r="Q800" s="8" t="str">
        <f>TEXT(MONTH(Sales[[#This Row],[ShipDate]])*29,"mmm")</f>
        <v>Dec</v>
      </c>
      <c r="R800">
        <v>675</v>
      </c>
      <c r="S800" t="s">
        <v>520</v>
      </c>
      <c r="T800" t="s">
        <v>28</v>
      </c>
      <c r="U800">
        <v>94122</v>
      </c>
      <c r="V800" s="1">
        <v>0</v>
      </c>
      <c r="W800">
        <v>29</v>
      </c>
      <c r="X800">
        <v>3</v>
      </c>
      <c r="Y800">
        <v>58</v>
      </c>
      <c r="AD800"/>
    </row>
    <row r="801" spans="1:30" x14ac:dyDescent="0.25">
      <c r="A801" t="s">
        <v>40</v>
      </c>
      <c r="B801" s="2">
        <v>42464</v>
      </c>
      <c r="C801" s="35">
        <f>YEAR(Sales[[#This Row],[ShipDate]])</f>
        <v>2016</v>
      </c>
      <c r="D801" t="s">
        <v>36</v>
      </c>
      <c r="E801" t="s">
        <v>18</v>
      </c>
      <c r="F801" t="s">
        <v>21</v>
      </c>
      <c r="G801" t="s">
        <v>11</v>
      </c>
      <c r="H801" t="s">
        <v>79</v>
      </c>
      <c r="I801" t="s">
        <v>32</v>
      </c>
      <c r="J801" t="s">
        <v>13</v>
      </c>
      <c r="K801" t="s">
        <v>1246</v>
      </c>
      <c r="L801" t="s">
        <v>30</v>
      </c>
      <c r="N801" t="str">
        <f>IF(ISBLANK(Sales[[#This Row],[return]]),"No",Sales[[#This Row],[return]])</f>
        <v>No</v>
      </c>
      <c r="O801" s="2">
        <v>42459</v>
      </c>
      <c r="P801" s="8" t="str">
        <f>TEXT(DAY(Sales[[#This Row],[OrderDate]]),"ddd")</f>
        <v>Mon</v>
      </c>
      <c r="Q801" s="8" t="str">
        <f>TEXT(MONTH(Sales[[#This Row],[ShipDate]])*29,"mmm")</f>
        <v>Apr</v>
      </c>
      <c r="R801">
        <v>1228</v>
      </c>
      <c r="S801" t="s">
        <v>3103</v>
      </c>
      <c r="T801" t="s">
        <v>28</v>
      </c>
      <c r="U801">
        <v>94110</v>
      </c>
      <c r="V801" s="1">
        <v>0.15</v>
      </c>
      <c r="W801">
        <v>-12</v>
      </c>
      <c r="X801">
        <v>2</v>
      </c>
      <c r="Y801">
        <v>206</v>
      </c>
      <c r="AD801"/>
    </row>
    <row r="802" spans="1:30" x14ac:dyDescent="0.25">
      <c r="A802" t="s">
        <v>10</v>
      </c>
      <c r="B802" s="2">
        <v>42569</v>
      </c>
      <c r="C802" s="35">
        <f>YEAR(Sales[[#This Row],[ShipDate]])</f>
        <v>2016</v>
      </c>
      <c r="D802" t="s">
        <v>36</v>
      </c>
      <c r="E802" t="s">
        <v>18</v>
      </c>
      <c r="F802" t="s">
        <v>23</v>
      </c>
      <c r="G802" t="s">
        <v>11</v>
      </c>
      <c r="H802" t="s">
        <v>60</v>
      </c>
      <c r="I802" t="s">
        <v>63</v>
      </c>
      <c r="J802" t="s">
        <v>13</v>
      </c>
      <c r="K802" t="s">
        <v>246</v>
      </c>
      <c r="L802" t="s">
        <v>30</v>
      </c>
      <c r="N802" t="str">
        <f>IF(ISBLANK(Sales[[#This Row],[return]]),"No",Sales[[#This Row],[return]])</f>
        <v>No</v>
      </c>
      <c r="O802" s="2">
        <v>42563</v>
      </c>
      <c r="P802" s="8" t="str">
        <f>TEXT(DAY(Sales[[#This Row],[OrderDate]]),"ddd")</f>
        <v>Thu</v>
      </c>
      <c r="Q802" s="8" t="str">
        <f>TEXT(MONTH(Sales[[#This Row],[ShipDate]])*29,"mmm")</f>
        <v>Jul</v>
      </c>
      <c r="R802">
        <v>1374</v>
      </c>
      <c r="S802" t="s">
        <v>1612</v>
      </c>
      <c r="T802" t="s">
        <v>28</v>
      </c>
      <c r="U802">
        <v>98115</v>
      </c>
      <c r="V802" s="1">
        <v>0.2</v>
      </c>
      <c r="W802">
        <v>14</v>
      </c>
      <c r="X802">
        <v>4</v>
      </c>
      <c r="Y802">
        <v>123</v>
      </c>
      <c r="AD802"/>
    </row>
    <row r="803" spans="1:30" x14ac:dyDescent="0.25">
      <c r="A803" t="s">
        <v>10</v>
      </c>
      <c r="B803" s="2">
        <v>42569</v>
      </c>
      <c r="C803" s="35">
        <f>YEAR(Sales[[#This Row],[ShipDate]])</f>
        <v>2016</v>
      </c>
      <c r="D803" t="s">
        <v>36</v>
      </c>
      <c r="E803" t="s">
        <v>18</v>
      </c>
      <c r="F803" t="s">
        <v>50</v>
      </c>
      <c r="G803" t="s">
        <v>25</v>
      </c>
      <c r="H803" t="s">
        <v>60</v>
      </c>
      <c r="I803" t="s">
        <v>63</v>
      </c>
      <c r="J803" t="s">
        <v>13</v>
      </c>
      <c r="K803" t="s">
        <v>246</v>
      </c>
      <c r="L803" t="s">
        <v>30</v>
      </c>
      <c r="N803" t="str">
        <f>IF(ISBLANK(Sales[[#This Row],[return]]),"No",Sales[[#This Row],[return]])</f>
        <v>No</v>
      </c>
      <c r="O803" s="2">
        <v>42563</v>
      </c>
      <c r="P803" s="8" t="str">
        <f>TEXT(DAY(Sales[[#This Row],[OrderDate]]),"ddd")</f>
        <v>Thu</v>
      </c>
      <c r="Q803" s="8" t="str">
        <f>TEXT(MONTH(Sales[[#This Row],[ShipDate]])*29,"mmm")</f>
        <v>Jul</v>
      </c>
      <c r="R803">
        <v>1443</v>
      </c>
      <c r="S803" t="s">
        <v>2226</v>
      </c>
      <c r="T803" t="s">
        <v>28</v>
      </c>
      <c r="U803">
        <v>98115</v>
      </c>
      <c r="V803" s="1">
        <v>0.2</v>
      </c>
      <c r="W803">
        <v>4</v>
      </c>
      <c r="X803">
        <v>4</v>
      </c>
      <c r="Y803">
        <v>11</v>
      </c>
      <c r="AD803"/>
    </row>
    <row r="804" spans="1:30" x14ac:dyDescent="0.25">
      <c r="A804" t="s">
        <v>24</v>
      </c>
      <c r="B804" s="2">
        <v>42490</v>
      </c>
      <c r="C804" s="35">
        <f>YEAR(Sales[[#This Row],[ShipDate]])</f>
        <v>2016</v>
      </c>
      <c r="D804" t="s">
        <v>113</v>
      </c>
      <c r="E804" t="s">
        <v>18</v>
      </c>
      <c r="F804" t="s">
        <v>48</v>
      </c>
      <c r="G804" t="s">
        <v>46</v>
      </c>
      <c r="H804" t="s">
        <v>79</v>
      </c>
      <c r="I804" t="s">
        <v>32</v>
      </c>
      <c r="J804" t="s">
        <v>13</v>
      </c>
      <c r="K804" t="s">
        <v>1408</v>
      </c>
      <c r="L804" t="s">
        <v>30</v>
      </c>
      <c r="N804" t="str">
        <f>IF(ISBLANK(Sales[[#This Row],[return]]),"No",Sales[[#This Row],[return]])</f>
        <v>No</v>
      </c>
      <c r="O804" s="2">
        <v>42488</v>
      </c>
      <c r="P804" s="8" t="str">
        <f>TEXT(DAY(Sales[[#This Row],[OrderDate]]),"ddd")</f>
        <v>Sat</v>
      </c>
      <c r="Q804" s="8" t="str">
        <f>TEXT(MONTH(Sales[[#This Row],[ShipDate]])*29,"mmm")</f>
        <v>Apr</v>
      </c>
      <c r="R804">
        <v>1393</v>
      </c>
      <c r="S804" t="s">
        <v>2392</v>
      </c>
      <c r="T804" t="s">
        <v>28</v>
      </c>
      <c r="U804">
        <v>94122</v>
      </c>
      <c r="V804" s="1">
        <v>0.2</v>
      </c>
      <c r="W804">
        <v>126</v>
      </c>
      <c r="X804">
        <v>5</v>
      </c>
      <c r="Y804">
        <v>1680</v>
      </c>
      <c r="AD804"/>
    </row>
    <row r="805" spans="1:30" x14ac:dyDescent="0.25">
      <c r="A805" t="s">
        <v>24</v>
      </c>
      <c r="B805" s="2">
        <v>42597</v>
      </c>
      <c r="C805" s="35">
        <f>YEAR(Sales[[#This Row],[ShipDate]])</f>
        <v>2016</v>
      </c>
      <c r="D805" t="s">
        <v>36</v>
      </c>
      <c r="E805" t="s">
        <v>18</v>
      </c>
      <c r="F805" t="s">
        <v>52</v>
      </c>
      <c r="G805" t="s">
        <v>25</v>
      </c>
      <c r="H805" t="s">
        <v>457</v>
      </c>
      <c r="I805" t="s">
        <v>32</v>
      </c>
      <c r="J805" t="s">
        <v>13</v>
      </c>
      <c r="K805" t="s">
        <v>907</v>
      </c>
      <c r="L805" t="s">
        <v>30</v>
      </c>
      <c r="N805" t="str">
        <f>IF(ISBLANK(Sales[[#This Row],[return]]),"No",Sales[[#This Row],[return]])</f>
        <v>No</v>
      </c>
      <c r="O805" s="2">
        <v>42590</v>
      </c>
      <c r="P805" s="8" t="str">
        <f>TEXT(DAY(Sales[[#This Row],[OrderDate]]),"ddd")</f>
        <v>Sun</v>
      </c>
      <c r="Q805" s="8" t="str">
        <f>TEXT(MONTH(Sales[[#This Row],[ShipDate]])*29,"mmm")</f>
        <v>Aug</v>
      </c>
      <c r="R805">
        <v>663</v>
      </c>
      <c r="S805" t="s">
        <v>908</v>
      </c>
      <c r="T805" t="s">
        <v>28</v>
      </c>
      <c r="U805">
        <v>92024</v>
      </c>
      <c r="V805" s="1">
        <v>0</v>
      </c>
      <c r="W805">
        <v>22</v>
      </c>
      <c r="X805">
        <v>2</v>
      </c>
      <c r="Y805">
        <v>76</v>
      </c>
      <c r="AD805"/>
    </row>
    <row r="806" spans="1:30" x14ac:dyDescent="0.25">
      <c r="A806" t="s">
        <v>24</v>
      </c>
      <c r="B806" s="2">
        <v>42597</v>
      </c>
      <c r="C806" s="35">
        <f>YEAR(Sales[[#This Row],[ShipDate]])</f>
        <v>2016</v>
      </c>
      <c r="D806" t="s">
        <v>36</v>
      </c>
      <c r="E806" t="s">
        <v>18</v>
      </c>
      <c r="F806" t="s">
        <v>574</v>
      </c>
      <c r="G806" t="s">
        <v>46</v>
      </c>
      <c r="H806" t="s">
        <v>457</v>
      </c>
      <c r="I806" t="s">
        <v>32</v>
      </c>
      <c r="J806" t="s">
        <v>13</v>
      </c>
      <c r="K806" t="s">
        <v>907</v>
      </c>
      <c r="L806" t="s">
        <v>30</v>
      </c>
      <c r="N806" t="str">
        <f>IF(ISBLANK(Sales[[#This Row],[return]]),"No",Sales[[#This Row],[return]])</f>
        <v>No</v>
      </c>
      <c r="O806" s="2">
        <v>42590</v>
      </c>
      <c r="P806" s="8" t="str">
        <f>TEXT(DAY(Sales[[#This Row],[OrderDate]]),"ddd")</f>
        <v>Sun</v>
      </c>
      <c r="Q806" s="8" t="str">
        <f>TEXT(MONTH(Sales[[#This Row],[ShipDate]])*29,"mmm")</f>
        <v>Aug</v>
      </c>
      <c r="R806">
        <v>1453</v>
      </c>
      <c r="S806" t="s">
        <v>667</v>
      </c>
      <c r="T806" t="s">
        <v>28</v>
      </c>
      <c r="U806">
        <v>92024</v>
      </c>
      <c r="V806" s="1">
        <v>0.2</v>
      </c>
      <c r="W806">
        <v>435</v>
      </c>
      <c r="X806">
        <v>3</v>
      </c>
      <c r="Y806">
        <v>1200</v>
      </c>
      <c r="AD806"/>
    </row>
    <row r="807" spans="1:30" x14ac:dyDescent="0.25">
      <c r="A807" t="s">
        <v>24</v>
      </c>
      <c r="B807" s="2">
        <v>42597</v>
      </c>
      <c r="C807" s="35">
        <f>YEAR(Sales[[#This Row],[ShipDate]])</f>
        <v>2016</v>
      </c>
      <c r="D807" t="s">
        <v>36</v>
      </c>
      <c r="E807" t="s">
        <v>18</v>
      </c>
      <c r="F807" t="s">
        <v>48</v>
      </c>
      <c r="G807" t="s">
        <v>46</v>
      </c>
      <c r="H807" t="s">
        <v>457</v>
      </c>
      <c r="I807" t="s">
        <v>32</v>
      </c>
      <c r="J807" t="s">
        <v>13</v>
      </c>
      <c r="K807" t="s">
        <v>907</v>
      </c>
      <c r="L807" t="s">
        <v>30</v>
      </c>
      <c r="N807" t="str">
        <f>IF(ISBLANK(Sales[[#This Row],[return]]),"No",Sales[[#This Row],[return]])</f>
        <v>No</v>
      </c>
      <c r="O807" s="2">
        <v>42590</v>
      </c>
      <c r="P807" s="8" t="str">
        <f>TEXT(DAY(Sales[[#This Row],[OrderDate]]),"ddd")</f>
        <v>Sun</v>
      </c>
      <c r="Q807" s="8" t="str">
        <f>TEXT(MONTH(Sales[[#This Row],[ShipDate]])*29,"mmm")</f>
        <v>Aug</v>
      </c>
      <c r="R807">
        <v>153</v>
      </c>
      <c r="S807" t="s">
        <v>545</v>
      </c>
      <c r="T807" t="s">
        <v>28</v>
      </c>
      <c r="U807">
        <v>92024</v>
      </c>
      <c r="V807" s="1">
        <v>0.2</v>
      </c>
      <c r="W807">
        <v>56</v>
      </c>
      <c r="X807">
        <v>5</v>
      </c>
      <c r="Y807">
        <v>446</v>
      </c>
      <c r="AD807"/>
    </row>
    <row r="808" spans="1:30" x14ac:dyDescent="0.25">
      <c r="A808" t="s">
        <v>24</v>
      </c>
      <c r="B808" s="2">
        <v>42597</v>
      </c>
      <c r="C808" s="35">
        <f>YEAR(Sales[[#This Row],[ShipDate]])</f>
        <v>2016</v>
      </c>
      <c r="D808" t="s">
        <v>36</v>
      </c>
      <c r="E808" t="s">
        <v>18</v>
      </c>
      <c r="F808" t="s">
        <v>43</v>
      </c>
      <c r="G808" t="s">
        <v>11</v>
      </c>
      <c r="H808" t="s">
        <v>457</v>
      </c>
      <c r="I808" t="s">
        <v>32</v>
      </c>
      <c r="J808" t="s">
        <v>13</v>
      </c>
      <c r="K808" t="s">
        <v>907</v>
      </c>
      <c r="L808" t="s">
        <v>30</v>
      </c>
      <c r="N808" t="str">
        <f>IF(ISBLANK(Sales[[#This Row],[return]]),"No",Sales[[#This Row],[return]])</f>
        <v>No</v>
      </c>
      <c r="O808" s="2">
        <v>42590</v>
      </c>
      <c r="P808" s="8" t="str">
        <f>TEXT(DAY(Sales[[#This Row],[OrderDate]]),"ddd")</f>
        <v>Sun</v>
      </c>
      <c r="Q808" s="8" t="str">
        <f>TEXT(MONTH(Sales[[#This Row],[ShipDate]])*29,"mmm")</f>
        <v>Aug</v>
      </c>
      <c r="R808">
        <v>481</v>
      </c>
      <c r="S808" t="s">
        <v>909</v>
      </c>
      <c r="T808" t="s">
        <v>28</v>
      </c>
      <c r="U808">
        <v>92024</v>
      </c>
      <c r="V808" s="1">
        <v>0</v>
      </c>
      <c r="W808">
        <v>92</v>
      </c>
      <c r="X808">
        <v>8</v>
      </c>
      <c r="Y808">
        <v>328</v>
      </c>
      <c r="AD808"/>
    </row>
    <row r="809" spans="1:30" x14ac:dyDescent="0.25">
      <c r="A809" t="s">
        <v>10</v>
      </c>
      <c r="B809" s="2">
        <v>42711</v>
      </c>
      <c r="C809" s="35">
        <f>YEAR(Sales[[#This Row],[ShipDate]])</f>
        <v>2016</v>
      </c>
      <c r="D809" t="s">
        <v>36</v>
      </c>
      <c r="E809" t="s">
        <v>18</v>
      </c>
      <c r="F809" t="s">
        <v>48</v>
      </c>
      <c r="G809" t="s">
        <v>46</v>
      </c>
      <c r="H809" t="s">
        <v>706</v>
      </c>
      <c r="I809" t="s">
        <v>58</v>
      </c>
      <c r="J809" t="s">
        <v>13</v>
      </c>
      <c r="K809" t="s">
        <v>1507</v>
      </c>
      <c r="L809" t="s">
        <v>17</v>
      </c>
      <c r="N809" t="str">
        <f>IF(ISBLANK(Sales[[#This Row],[return]]),"No",Sales[[#This Row],[return]])</f>
        <v>No</v>
      </c>
      <c r="O809" s="2">
        <v>42705</v>
      </c>
      <c r="P809" s="8" t="str">
        <f>TEXT(DAY(Sales[[#This Row],[OrderDate]]),"ddd")</f>
        <v>Sun</v>
      </c>
      <c r="Q809" s="8" t="str">
        <f>TEXT(MONTH(Sales[[#This Row],[ShipDate]])*29,"mmm")</f>
        <v>Dec</v>
      </c>
      <c r="R809">
        <v>344</v>
      </c>
      <c r="S809" t="s">
        <v>2489</v>
      </c>
      <c r="T809" t="s">
        <v>15</v>
      </c>
      <c r="U809">
        <v>28540</v>
      </c>
      <c r="V809" s="1">
        <v>0.2</v>
      </c>
      <c r="W809">
        <v>10</v>
      </c>
      <c r="X809">
        <v>4</v>
      </c>
      <c r="Y809">
        <v>96</v>
      </c>
      <c r="AD809"/>
    </row>
    <row r="810" spans="1:30" x14ac:dyDescent="0.25">
      <c r="A810" t="s">
        <v>10</v>
      </c>
      <c r="B810" s="2">
        <v>42579</v>
      </c>
      <c r="C810" s="35">
        <f>YEAR(Sales[[#This Row],[ShipDate]])</f>
        <v>2016</v>
      </c>
      <c r="D810" t="s">
        <v>607</v>
      </c>
      <c r="E810" t="s">
        <v>18</v>
      </c>
      <c r="F810" t="s">
        <v>43</v>
      </c>
      <c r="G810" t="s">
        <v>11</v>
      </c>
      <c r="H810" t="s">
        <v>1286</v>
      </c>
      <c r="I810" t="s">
        <v>37</v>
      </c>
      <c r="J810" t="s">
        <v>13</v>
      </c>
      <c r="K810" t="s">
        <v>912</v>
      </c>
      <c r="L810" t="s">
        <v>17</v>
      </c>
      <c r="N810" t="str">
        <f>IF(ISBLANK(Sales[[#This Row],[return]]),"No",Sales[[#This Row],[return]])</f>
        <v>No</v>
      </c>
      <c r="O810" s="2">
        <v>42579</v>
      </c>
      <c r="P810" s="8" t="str">
        <f>TEXT(DAY(Sales[[#This Row],[OrderDate]]),"ddd")</f>
        <v>Sat</v>
      </c>
      <c r="Q810" s="8" t="str">
        <f>TEXT(MONTH(Sales[[#This Row],[ShipDate]])*29,"mmm")</f>
        <v>Jul</v>
      </c>
      <c r="R810">
        <v>483</v>
      </c>
      <c r="S810" t="s">
        <v>1252</v>
      </c>
      <c r="T810" t="s">
        <v>15</v>
      </c>
      <c r="U810">
        <v>32712</v>
      </c>
      <c r="V810" s="1">
        <v>0.2</v>
      </c>
      <c r="W810">
        <v>13</v>
      </c>
      <c r="X810">
        <v>6</v>
      </c>
      <c r="Y810">
        <v>130</v>
      </c>
      <c r="AD810"/>
    </row>
    <row r="811" spans="1:30" x14ac:dyDescent="0.25">
      <c r="A811" t="s">
        <v>10</v>
      </c>
      <c r="B811" s="2">
        <v>42579</v>
      </c>
      <c r="C811" s="35">
        <f>YEAR(Sales[[#This Row],[ShipDate]])</f>
        <v>2016</v>
      </c>
      <c r="D811" t="s">
        <v>607</v>
      </c>
      <c r="E811" t="s">
        <v>18</v>
      </c>
      <c r="F811" t="s">
        <v>150</v>
      </c>
      <c r="G811" t="s">
        <v>25</v>
      </c>
      <c r="H811" t="s">
        <v>1286</v>
      </c>
      <c r="I811" t="s">
        <v>37</v>
      </c>
      <c r="J811" t="s">
        <v>13</v>
      </c>
      <c r="K811" t="s">
        <v>912</v>
      </c>
      <c r="L811" t="s">
        <v>17</v>
      </c>
      <c r="N811" t="str">
        <f>IF(ISBLANK(Sales[[#This Row],[return]]),"No",Sales[[#This Row],[return]])</f>
        <v>No</v>
      </c>
      <c r="O811" s="2">
        <v>42579</v>
      </c>
      <c r="P811" s="8" t="str">
        <f>TEXT(DAY(Sales[[#This Row],[OrderDate]]),"ddd")</f>
        <v>Sat</v>
      </c>
      <c r="Q811" s="8" t="str">
        <f>TEXT(MONTH(Sales[[#This Row],[ShipDate]])*29,"mmm")</f>
        <v>Jul</v>
      </c>
      <c r="R811">
        <v>1219</v>
      </c>
      <c r="S811" t="s">
        <v>251</v>
      </c>
      <c r="T811" t="s">
        <v>15</v>
      </c>
      <c r="U811">
        <v>32712</v>
      </c>
      <c r="V811" s="1">
        <v>0.2</v>
      </c>
      <c r="W811">
        <v>5</v>
      </c>
      <c r="X811">
        <v>5</v>
      </c>
      <c r="Y811">
        <v>14</v>
      </c>
      <c r="AD811"/>
    </row>
    <row r="812" spans="1:30" x14ac:dyDescent="0.25">
      <c r="A812" t="s">
        <v>10</v>
      </c>
      <c r="B812" s="2">
        <v>42579</v>
      </c>
      <c r="C812" s="35">
        <f>YEAR(Sales[[#This Row],[ShipDate]])</f>
        <v>2016</v>
      </c>
      <c r="D812" t="s">
        <v>607</v>
      </c>
      <c r="E812" t="s">
        <v>18</v>
      </c>
      <c r="F812" t="s">
        <v>104</v>
      </c>
      <c r="G812" t="s">
        <v>25</v>
      </c>
      <c r="H812" t="s">
        <v>1286</v>
      </c>
      <c r="I812" t="s">
        <v>37</v>
      </c>
      <c r="J812" t="s">
        <v>13</v>
      </c>
      <c r="K812" t="s">
        <v>912</v>
      </c>
      <c r="L812" t="s">
        <v>17</v>
      </c>
      <c r="N812" t="str">
        <f>IF(ISBLANK(Sales[[#This Row],[return]]),"No",Sales[[#This Row],[return]])</f>
        <v>No</v>
      </c>
      <c r="O812" s="2">
        <v>42579</v>
      </c>
      <c r="P812" s="8" t="str">
        <f>TEXT(DAY(Sales[[#This Row],[OrderDate]]),"ddd")</f>
        <v>Sat</v>
      </c>
      <c r="Q812" s="8" t="str">
        <f>TEXT(MONTH(Sales[[#This Row],[ShipDate]])*29,"mmm")</f>
        <v>Jul</v>
      </c>
      <c r="R812">
        <v>4</v>
      </c>
      <c r="S812" t="s">
        <v>3230</v>
      </c>
      <c r="T812" t="s">
        <v>15</v>
      </c>
      <c r="U812">
        <v>32712</v>
      </c>
      <c r="V812" s="1">
        <v>0.2</v>
      </c>
      <c r="W812">
        <v>17</v>
      </c>
      <c r="X812">
        <v>7</v>
      </c>
      <c r="Y812">
        <v>49</v>
      </c>
      <c r="AD812"/>
    </row>
    <row r="813" spans="1:30" x14ac:dyDescent="0.25">
      <c r="A813" t="s">
        <v>40</v>
      </c>
      <c r="B813" s="2">
        <v>42739</v>
      </c>
      <c r="C813" s="35">
        <f>YEAR(Sales[[#This Row],[ShipDate]])</f>
        <v>2017</v>
      </c>
      <c r="D813" t="s">
        <v>36</v>
      </c>
      <c r="E813" t="s">
        <v>18</v>
      </c>
      <c r="F813" t="s">
        <v>52</v>
      </c>
      <c r="G813" t="s">
        <v>25</v>
      </c>
      <c r="H813" t="s">
        <v>146</v>
      </c>
      <c r="I813" t="s">
        <v>149</v>
      </c>
      <c r="J813" t="s">
        <v>13</v>
      </c>
      <c r="K813" t="s">
        <v>777</v>
      </c>
      <c r="L813" t="s">
        <v>92</v>
      </c>
      <c r="N813" t="str">
        <f>IF(ISBLANK(Sales[[#This Row],[return]]),"No",Sales[[#This Row],[return]])</f>
        <v>No</v>
      </c>
      <c r="O813" s="2">
        <v>42734</v>
      </c>
      <c r="P813" s="8" t="str">
        <f>TEXT(DAY(Sales[[#This Row],[OrderDate]]),"ddd")</f>
        <v>Mon</v>
      </c>
      <c r="Q813" s="8" t="str">
        <f>TEXT(MONTH(Sales[[#This Row],[ShipDate]])*29,"mmm")</f>
        <v>Jan</v>
      </c>
      <c r="R813">
        <v>952</v>
      </c>
      <c r="S813" t="s">
        <v>2190</v>
      </c>
      <c r="T813" t="s">
        <v>90</v>
      </c>
      <c r="U813">
        <v>10035</v>
      </c>
      <c r="V813" s="1">
        <v>0</v>
      </c>
      <c r="W813">
        <v>31</v>
      </c>
      <c r="X813">
        <v>3</v>
      </c>
      <c r="Y813">
        <v>123</v>
      </c>
      <c r="AD813"/>
    </row>
    <row r="814" spans="1:30" x14ac:dyDescent="0.25">
      <c r="A814" t="s">
        <v>40</v>
      </c>
      <c r="B814" s="2">
        <v>42739</v>
      </c>
      <c r="C814" s="35">
        <f>YEAR(Sales[[#This Row],[ShipDate]])</f>
        <v>2017</v>
      </c>
      <c r="D814" t="s">
        <v>36</v>
      </c>
      <c r="E814" t="s">
        <v>18</v>
      </c>
      <c r="F814" t="s">
        <v>50</v>
      </c>
      <c r="G814" t="s">
        <v>25</v>
      </c>
      <c r="H814" t="s">
        <v>146</v>
      </c>
      <c r="I814" t="s">
        <v>149</v>
      </c>
      <c r="J814" t="s">
        <v>13</v>
      </c>
      <c r="K814" t="s">
        <v>777</v>
      </c>
      <c r="L814" t="s">
        <v>92</v>
      </c>
      <c r="N814" t="str">
        <f>IF(ISBLANK(Sales[[#This Row],[return]]),"No",Sales[[#This Row],[return]])</f>
        <v>No</v>
      </c>
      <c r="O814" s="2">
        <v>42734</v>
      </c>
      <c r="P814" s="8" t="str">
        <f>TEXT(DAY(Sales[[#This Row],[OrderDate]]),"ddd")</f>
        <v>Mon</v>
      </c>
      <c r="Q814" s="8" t="str">
        <f>TEXT(MONTH(Sales[[#This Row],[ShipDate]])*29,"mmm")</f>
        <v>Jan</v>
      </c>
      <c r="R814">
        <v>412</v>
      </c>
      <c r="S814" t="s">
        <v>1740</v>
      </c>
      <c r="T814" t="s">
        <v>90</v>
      </c>
      <c r="U814">
        <v>10035</v>
      </c>
      <c r="V814" s="1">
        <v>0.2</v>
      </c>
      <c r="W814">
        <v>13</v>
      </c>
      <c r="X814">
        <v>7</v>
      </c>
      <c r="Y814">
        <v>35</v>
      </c>
      <c r="AD814"/>
    </row>
    <row r="815" spans="1:30" x14ac:dyDescent="0.25">
      <c r="A815" t="s">
        <v>24</v>
      </c>
      <c r="B815" s="2">
        <v>42409</v>
      </c>
      <c r="C815" s="35">
        <f>YEAR(Sales[[#This Row],[ShipDate]])</f>
        <v>2016</v>
      </c>
      <c r="D815" t="s">
        <v>113</v>
      </c>
      <c r="E815" t="s">
        <v>31</v>
      </c>
      <c r="F815" t="s">
        <v>33</v>
      </c>
      <c r="G815" t="s">
        <v>25</v>
      </c>
      <c r="H815" t="s">
        <v>1552</v>
      </c>
      <c r="I815" t="s">
        <v>174</v>
      </c>
      <c r="J815" t="s">
        <v>13</v>
      </c>
      <c r="K815" t="s">
        <v>2747</v>
      </c>
      <c r="L815" t="s">
        <v>17</v>
      </c>
      <c r="N815" t="str">
        <f>IF(ISBLANK(Sales[[#This Row],[return]]),"No",Sales[[#This Row],[return]])</f>
        <v>No</v>
      </c>
      <c r="O815" s="2">
        <v>42406</v>
      </c>
      <c r="P815" s="8" t="str">
        <f>TEXT(DAY(Sales[[#This Row],[OrderDate]]),"ddd")</f>
        <v>Fri</v>
      </c>
      <c r="Q815" s="8" t="str">
        <f>TEXT(MONTH(Sales[[#This Row],[ShipDate]])*29,"mmm")</f>
        <v>Feb</v>
      </c>
      <c r="R815">
        <v>188</v>
      </c>
      <c r="S815" t="s">
        <v>961</v>
      </c>
      <c r="T815" t="s">
        <v>15</v>
      </c>
      <c r="U815">
        <v>23320</v>
      </c>
      <c r="V815" s="1">
        <v>0</v>
      </c>
      <c r="W815">
        <v>7</v>
      </c>
      <c r="X815">
        <v>4</v>
      </c>
      <c r="Y815">
        <v>15</v>
      </c>
      <c r="AD815"/>
    </row>
    <row r="816" spans="1:30" x14ac:dyDescent="0.25">
      <c r="A816" t="s">
        <v>24</v>
      </c>
      <c r="B816" s="2">
        <v>42409</v>
      </c>
      <c r="C816" s="35">
        <f>YEAR(Sales[[#This Row],[ShipDate]])</f>
        <v>2016</v>
      </c>
      <c r="D816" t="s">
        <v>113</v>
      </c>
      <c r="E816" t="s">
        <v>31</v>
      </c>
      <c r="F816" t="s">
        <v>48</v>
      </c>
      <c r="G816" t="s">
        <v>46</v>
      </c>
      <c r="H816" t="s">
        <v>1552</v>
      </c>
      <c r="I816" t="s">
        <v>174</v>
      </c>
      <c r="J816" t="s">
        <v>13</v>
      </c>
      <c r="K816" t="s">
        <v>2747</v>
      </c>
      <c r="L816" t="s">
        <v>17</v>
      </c>
      <c r="N816" t="str">
        <f>IF(ISBLANK(Sales[[#This Row],[return]]),"No",Sales[[#This Row],[return]])</f>
        <v>No</v>
      </c>
      <c r="O816" s="2">
        <v>42406</v>
      </c>
      <c r="P816" s="8" t="str">
        <f>TEXT(DAY(Sales[[#This Row],[OrderDate]]),"ddd")</f>
        <v>Fri</v>
      </c>
      <c r="Q816" s="8" t="str">
        <f>TEXT(MONTH(Sales[[#This Row],[ShipDate]])*29,"mmm")</f>
        <v>Feb</v>
      </c>
      <c r="R816">
        <v>33</v>
      </c>
      <c r="S816" t="s">
        <v>562</v>
      </c>
      <c r="T816" t="s">
        <v>15</v>
      </c>
      <c r="U816">
        <v>23320</v>
      </c>
      <c r="V816" s="1">
        <v>0</v>
      </c>
      <c r="W816">
        <v>42</v>
      </c>
      <c r="X816">
        <v>1</v>
      </c>
      <c r="Y816">
        <v>162</v>
      </c>
      <c r="AD816"/>
    </row>
    <row r="817" spans="1:30" x14ac:dyDescent="0.25">
      <c r="A817" t="s">
        <v>24</v>
      </c>
      <c r="B817" s="2">
        <v>42409</v>
      </c>
      <c r="C817" s="35">
        <f>YEAR(Sales[[#This Row],[ShipDate]])</f>
        <v>2016</v>
      </c>
      <c r="D817" t="s">
        <v>113</v>
      </c>
      <c r="E817" t="s">
        <v>31</v>
      </c>
      <c r="F817" t="s">
        <v>48</v>
      </c>
      <c r="G817" t="s">
        <v>46</v>
      </c>
      <c r="H817" t="s">
        <v>1552</v>
      </c>
      <c r="I817" t="s">
        <v>174</v>
      </c>
      <c r="J817" t="s">
        <v>13</v>
      </c>
      <c r="K817" t="s">
        <v>2747</v>
      </c>
      <c r="L817" t="s">
        <v>17</v>
      </c>
      <c r="N817" t="str">
        <f>IF(ISBLANK(Sales[[#This Row],[return]]),"No",Sales[[#This Row],[return]])</f>
        <v>No</v>
      </c>
      <c r="O817" s="2">
        <v>42406</v>
      </c>
      <c r="P817" s="8" t="str">
        <f>TEXT(DAY(Sales[[#This Row],[OrderDate]]),"ddd")</f>
        <v>Fri</v>
      </c>
      <c r="Q817" s="8" t="str">
        <f>TEXT(MONTH(Sales[[#This Row],[ShipDate]])*29,"mmm")</f>
        <v>Feb</v>
      </c>
      <c r="R817">
        <v>159</v>
      </c>
      <c r="S817" t="s">
        <v>2457</v>
      </c>
      <c r="T817" t="s">
        <v>15</v>
      </c>
      <c r="U817">
        <v>23320</v>
      </c>
      <c r="V817" s="1">
        <v>0</v>
      </c>
      <c r="W817">
        <v>42</v>
      </c>
      <c r="X817">
        <v>5</v>
      </c>
      <c r="Y817">
        <v>145</v>
      </c>
      <c r="AD817"/>
    </row>
    <row r="818" spans="1:30" x14ac:dyDescent="0.25">
      <c r="A818" t="s">
        <v>24</v>
      </c>
      <c r="B818" s="2">
        <v>42527</v>
      </c>
      <c r="C818" s="35">
        <f>YEAR(Sales[[#This Row],[ShipDate]])</f>
        <v>2016</v>
      </c>
      <c r="D818" t="s">
        <v>19</v>
      </c>
      <c r="E818" t="s">
        <v>69</v>
      </c>
      <c r="F818" t="s">
        <v>23</v>
      </c>
      <c r="G818" t="s">
        <v>11</v>
      </c>
      <c r="H818" t="s">
        <v>451</v>
      </c>
      <c r="I818" t="s">
        <v>129</v>
      </c>
      <c r="J818" t="s">
        <v>13</v>
      </c>
      <c r="K818" t="s">
        <v>452</v>
      </c>
      <c r="L818" t="s">
        <v>68</v>
      </c>
      <c r="N818" t="str">
        <f>IF(ISBLANK(Sales[[#This Row],[return]]),"No",Sales[[#This Row],[return]])</f>
        <v>No</v>
      </c>
      <c r="O818" s="2">
        <v>42522</v>
      </c>
      <c r="P818" s="8" t="str">
        <f>TEXT(DAY(Sales[[#This Row],[OrderDate]]),"ddd")</f>
        <v>Sun</v>
      </c>
      <c r="Q818" s="8" t="str">
        <f>TEXT(MONTH(Sales[[#This Row],[ShipDate]])*29,"mmm")</f>
        <v>Jun</v>
      </c>
      <c r="R818">
        <v>744</v>
      </c>
      <c r="S818" t="s">
        <v>3095</v>
      </c>
      <c r="T818" t="s">
        <v>66</v>
      </c>
      <c r="U818">
        <v>55044</v>
      </c>
      <c r="V818" s="1">
        <v>0</v>
      </c>
      <c r="W818">
        <v>581</v>
      </c>
      <c r="X818">
        <v>7</v>
      </c>
      <c r="Y818">
        <v>2002</v>
      </c>
      <c r="AD818"/>
    </row>
    <row r="819" spans="1:30" x14ac:dyDescent="0.25">
      <c r="A819" t="s">
        <v>24</v>
      </c>
      <c r="B819" s="2">
        <v>42527</v>
      </c>
      <c r="C819" s="35">
        <f>YEAR(Sales[[#This Row],[ShipDate]])</f>
        <v>2016</v>
      </c>
      <c r="D819" t="s">
        <v>19</v>
      </c>
      <c r="E819" t="s">
        <v>69</v>
      </c>
      <c r="F819" t="s">
        <v>39</v>
      </c>
      <c r="G819" t="s">
        <v>25</v>
      </c>
      <c r="H819" t="s">
        <v>451</v>
      </c>
      <c r="I819" t="s">
        <v>129</v>
      </c>
      <c r="J819" t="s">
        <v>13</v>
      </c>
      <c r="K819" t="s">
        <v>452</v>
      </c>
      <c r="L819" t="s">
        <v>68</v>
      </c>
      <c r="N819" t="str">
        <f>IF(ISBLANK(Sales[[#This Row],[return]]),"No",Sales[[#This Row],[return]])</f>
        <v>No</v>
      </c>
      <c r="O819" s="2">
        <v>42522</v>
      </c>
      <c r="P819" s="8" t="str">
        <f>TEXT(DAY(Sales[[#This Row],[OrderDate]]),"ddd")</f>
        <v>Sun</v>
      </c>
      <c r="Q819" s="8" t="str">
        <f>TEXT(MONTH(Sales[[#This Row],[ShipDate]])*29,"mmm")</f>
        <v>Jun</v>
      </c>
      <c r="R819">
        <v>1388</v>
      </c>
      <c r="S819" t="s">
        <v>453</v>
      </c>
      <c r="T819" t="s">
        <v>66</v>
      </c>
      <c r="U819">
        <v>55044</v>
      </c>
      <c r="V819" s="1">
        <v>0</v>
      </c>
      <c r="W819">
        <v>42</v>
      </c>
      <c r="X819">
        <v>2</v>
      </c>
      <c r="Y819">
        <v>167</v>
      </c>
      <c r="AD819"/>
    </row>
    <row r="820" spans="1:30" x14ac:dyDescent="0.25">
      <c r="A820" t="s">
        <v>24</v>
      </c>
      <c r="B820" s="2">
        <v>42527</v>
      </c>
      <c r="C820" s="35">
        <f>YEAR(Sales[[#This Row],[ShipDate]])</f>
        <v>2016</v>
      </c>
      <c r="D820" t="s">
        <v>19</v>
      </c>
      <c r="E820" t="s">
        <v>69</v>
      </c>
      <c r="F820" t="s">
        <v>59</v>
      </c>
      <c r="G820" t="s">
        <v>25</v>
      </c>
      <c r="H820" t="s">
        <v>451</v>
      </c>
      <c r="I820" t="s">
        <v>129</v>
      </c>
      <c r="J820" t="s">
        <v>13</v>
      </c>
      <c r="K820" t="s">
        <v>452</v>
      </c>
      <c r="L820" t="s">
        <v>68</v>
      </c>
      <c r="N820" t="str">
        <f>IF(ISBLANK(Sales[[#This Row],[return]]),"No",Sales[[#This Row],[return]])</f>
        <v>No</v>
      </c>
      <c r="O820" s="2">
        <v>42522</v>
      </c>
      <c r="P820" s="8" t="str">
        <f>TEXT(DAY(Sales[[#This Row],[OrderDate]]),"ddd")</f>
        <v>Sun</v>
      </c>
      <c r="Q820" s="8" t="str">
        <f>TEXT(MONTH(Sales[[#This Row],[ShipDate]])*29,"mmm")</f>
        <v>Jun</v>
      </c>
      <c r="R820">
        <v>97</v>
      </c>
      <c r="S820" t="s">
        <v>454</v>
      </c>
      <c r="T820" t="s">
        <v>66</v>
      </c>
      <c r="U820">
        <v>55044</v>
      </c>
      <c r="V820" s="1">
        <v>0</v>
      </c>
      <c r="W820">
        <v>24</v>
      </c>
      <c r="X820">
        <v>6</v>
      </c>
      <c r="Y820">
        <v>48</v>
      </c>
      <c r="AD820"/>
    </row>
    <row r="821" spans="1:30" x14ac:dyDescent="0.25">
      <c r="A821" t="s">
        <v>24</v>
      </c>
      <c r="B821" s="2">
        <v>42527</v>
      </c>
      <c r="C821" s="35">
        <f>YEAR(Sales[[#This Row],[ShipDate]])</f>
        <v>2016</v>
      </c>
      <c r="D821" t="s">
        <v>19</v>
      </c>
      <c r="E821" t="s">
        <v>69</v>
      </c>
      <c r="F821" t="s">
        <v>52</v>
      </c>
      <c r="G821" t="s">
        <v>25</v>
      </c>
      <c r="H821" t="s">
        <v>451</v>
      </c>
      <c r="I821" t="s">
        <v>129</v>
      </c>
      <c r="J821" t="s">
        <v>13</v>
      </c>
      <c r="K821" t="s">
        <v>452</v>
      </c>
      <c r="L821" t="s">
        <v>68</v>
      </c>
      <c r="N821" t="str">
        <f>IF(ISBLANK(Sales[[#This Row],[return]]),"No",Sales[[#This Row],[return]])</f>
        <v>No</v>
      </c>
      <c r="O821" s="2">
        <v>42522</v>
      </c>
      <c r="P821" s="8" t="str">
        <f>TEXT(DAY(Sales[[#This Row],[OrderDate]]),"ddd")</f>
        <v>Sun</v>
      </c>
      <c r="Q821" s="8" t="str">
        <f>TEXT(MONTH(Sales[[#This Row],[ShipDate]])*29,"mmm")</f>
        <v>Jun</v>
      </c>
      <c r="R821">
        <v>852</v>
      </c>
      <c r="S821" t="s">
        <v>3099</v>
      </c>
      <c r="T821" t="s">
        <v>66</v>
      </c>
      <c r="U821">
        <v>55044</v>
      </c>
      <c r="V821" s="1">
        <v>0</v>
      </c>
      <c r="W821">
        <v>496</v>
      </c>
      <c r="X821">
        <v>5</v>
      </c>
      <c r="Y821">
        <v>1503</v>
      </c>
      <c r="AD821"/>
    </row>
    <row r="822" spans="1:30" x14ac:dyDescent="0.25">
      <c r="A822" t="s">
        <v>24</v>
      </c>
      <c r="B822" s="2">
        <v>42527</v>
      </c>
      <c r="C822" s="35">
        <f>YEAR(Sales[[#This Row],[ShipDate]])</f>
        <v>2016</v>
      </c>
      <c r="D822" t="s">
        <v>19</v>
      </c>
      <c r="E822" t="s">
        <v>69</v>
      </c>
      <c r="F822" t="s">
        <v>59</v>
      </c>
      <c r="G822" t="s">
        <v>25</v>
      </c>
      <c r="H822" t="s">
        <v>451</v>
      </c>
      <c r="I822" t="s">
        <v>129</v>
      </c>
      <c r="J822" t="s">
        <v>13</v>
      </c>
      <c r="K822" t="s">
        <v>452</v>
      </c>
      <c r="L822" t="s">
        <v>68</v>
      </c>
      <c r="N822" t="str">
        <f>IF(ISBLANK(Sales[[#This Row],[return]]),"No",Sales[[#This Row],[return]])</f>
        <v>No</v>
      </c>
      <c r="O822" s="2">
        <v>42522</v>
      </c>
      <c r="P822" s="8" t="str">
        <f>TEXT(DAY(Sales[[#This Row],[OrderDate]]),"ddd")</f>
        <v>Sun</v>
      </c>
      <c r="Q822" s="8" t="str">
        <f>TEXT(MONTH(Sales[[#This Row],[ShipDate]])*29,"mmm")</f>
        <v>Jun</v>
      </c>
      <c r="R822">
        <v>1808</v>
      </c>
      <c r="S822" t="s">
        <v>379</v>
      </c>
      <c r="T822" t="s">
        <v>66</v>
      </c>
      <c r="U822">
        <v>55044</v>
      </c>
      <c r="V822" s="1">
        <v>0</v>
      </c>
      <c r="W822">
        <v>12</v>
      </c>
      <c r="X822">
        <v>4</v>
      </c>
      <c r="Y822">
        <v>26</v>
      </c>
      <c r="AD822"/>
    </row>
    <row r="823" spans="1:30" x14ac:dyDescent="0.25">
      <c r="A823" t="s">
        <v>40</v>
      </c>
      <c r="B823" s="2">
        <v>42635</v>
      </c>
      <c r="C823" s="35">
        <f>YEAR(Sales[[#This Row],[ShipDate]])</f>
        <v>2016</v>
      </c>
      <c r="D823" t="s">
        <v>36</v>
      </c>
      <c r="E823" t="s">
        <v>18</v>
      </c>
      <c r="F823" t="s">
        <v>45</v>
      </c>
      <c r="G823" t="s">
        <v>25</v>
      </c>
      <c r="H823" t="s">
        <v>171</v>
      </c>
      <c r="I823" t="s">
        <v>216</v>
      </c>
      <c r="J823" t="s">
        <v>13</v>
      </c>
      <c r="K823" t="s">
        <v>1606</v>
      </c>
      <c r="L823" t="s">
        <v>30</v>
      </c>
      <c r="N823" t="str">
        <f>IF(ISBLANK(Sales[[#This Row],[return]]),"No",Sales[[#This Row],[return]])</f>
        <v>No</v>
      </c>
      <c r="O823" s="2">
        <v>42630</v>
      </c>
      <c r="P823" s="8" t="str">
        <f>TEXT(DAY(Sales[[#This Row],[OrderDate]]),"ddd")</f>
        <v>Tue</v>
      </c>
      <c r="Q823" s="8" t="str">
        <f>TEXT(MONTH(Sales[[#This Row],[ShipDate]])*29,"mmm")</f>
        <v>Sep</v>
      </c>
      <c r="R823">
        <v>1127</v>
      </c>
      <c r="S823" t="s">
        <v>2308</v>
      </c>
      <c r="T823" t="s">
        <v>28</v>
      </c>
      <c r="U823">
        <v>97477</v>
      </c>
      <c r="V823" s="1">
        <v>0.2</v>
      </c>
      <c r="W823">
        <v>0</v>
      </c>
      <c r="X823">
        <v>2</v>
      </c>
      <c r="Y823">
        <v>5</v>
      </c>
      <c r="AD823"/>
    </row>
    <row r="824" spans="1:30" x14ac:dyDescent="0.25">
      <c r="A824" t="s">
        <v>40</v>
      </c>
      <c r="B824" s="2">
        <v>42635</v>
      </c>
      <c r="C824" s="35">
        <f>YEAR(Sales[[#This Row],[ShipDate]])</f>
        <v>2016</v>
      </c>
      <c r="D824" t="s">
        <v>36</v>
      </c>
      <c r="E824" t="s">
        <v>18</v>
      </c>
      <c r="F824" t="s">
        <v>45</v>
      </c>
      <c r="G824" t="s">
        <v>25</v>
      </c>
      <c r="H824" t="s">
        <v>171</v>
      </c>
      <c r="I824" t="s">
        <v>216</v>
      </c>
      <c r="J824" t="s">
        <v>13</v>
      </c>
      <c r="K824" t="s">
        <v>1606</v>
      </c>
      <c r="L824" t="s">
        <v>30</v>
      </c>
      <c r="N824" t="str">
        <f>IF(ISBLANK(Sales[[#This Row],[return]]),"No",Sales[[#This Row],[return]])</f>
        <v>No</v>
      </c>
      <c r="O824" s="2">
        <v>42630</v>
      </c>
      <c r="P824" s="8" t="str">
        <f>TEXT(DAY(Sales[[#This Row],[OrderDate]]),"ddd")</f>
        <v>Tue</v>
      </c>
      <c r="Q824" s="8" t="str">
        <f>TEXT(MONTH(Sales[[#This Row],[ShipDate]])*29,"mmm")</f>
        <v>Sep</v>
      </c>
      <c r="R824">
        <v>347</v>
      </c>
      <c r="S824" t="s">
        <v>2192</v>
      </c>
      <c r="T824" t="s">
        <v>28</v>
      </c>
      <c r="U824">
        <v>97477</v>
      </c>
      <c r="V824" s="1">
        <v>0.2</v>
      </c>
      <c r="W824">
        <v>5</v>
      </c>
      <c r="X824">
        <v>3</v>
      </c>
      <c r="Y824">
        <v>38</v>
      </c>
      <c r="AD824"/>
    </row>
    <row r="825" spans="1:30" x14ac:dyDescent="0.25">
      <c r="A825" t="s">
        <v>40</v>
      </c>
      <c r="B825" s="2">
        <v>42635</v>
      </c>
      <c r="C825" s="35">
        <f>YEAR(Sales[[#This Row],[ShipDate]])</f>
        <v>2016</v>
      </c>
      <c r="D825" t="s">
        <v>36</v>
      </c>
      <c r="E825" t="s">
        <v>18</v>
      </c>
      <c r="F825" t="s">
        <v>59</v>
      </c>
      <c r="G825" t="s">
        <v>25</v>
      </c>
      <c r="H825" t="s">
        <v>171</v>
      </c>
      <c r="I825" t="s">
        <v>216</v>
      </c>
      <c r="J825" t="s">
        <v>13</v>
      </c>
      <c r="K825" t="s">
        <v>1606</v>
      </c>
      <c r="L825" t="s">
        <v>30</v>
      </c>
      <c r="N825" t="str">
        <f>IF(ISBLANK(Sales[[#This Row],[return]]),"No",Sales[[#This Row],[return]])</f>
        <v>No</v>
      </c>
      <c r="O825" s="2">
        <v>42630</v>
      </c>
      <c r="P825" s="8" t="str">
        <f>TEXT(DAY(Sales[[#This Row],[OrderDate]]),"ddd")</f>
        <v>Tue</v>
      </c>
      <c r="Q825" s="8" t="str">
        <f>TEXT(MONTH(Sales[[#This Row],[ShipDate]])*29,"mmm")</f>
        <v>Sep</v>
      </c>
      <c r="R825">
        <v>1355</v>
      </c>
      <c r="S825" t="s">
        <v>2312</v>
      </c>
      <c r="T825" t="s">
        <v>28</v>
      </c>
      <c r="U825">
        <v>97477</v>
      </c>
      <c r="V825" s="1">
        <v>0.2</v>
      </c>
      <c r="W825">
        <v>13</v>
      </c>
      <c r="X825">
        <v>5</v>
      </c>
      <c r="Y825">
        <v>40</v>
      </c>
      <c r="AD825"/>
    </row>
    <row r="826" spans="1:30" x14ac:dyDescent="0.25">
      <c r="A826" t="s">
        <v>40</v>
      </c>
      <c r="B826" s="2">
        <v>42635</v>
      </c>
      <c r="C826" s="35">
        <f>YEAR(Sales[[#This Row],[ShipDate]])</f>
        <v>2016</v>
      </c>
      <c r="D826" t="s">
        <v>36</v>
      </c>
      <c r="E826" t="s">
        <v>18</v>
      </c>
      <c r="F826" t="s">
        <v>59</v>
      </c>
      <c r="G826" t="s">
        <v>25</v>
      </c>
      <c r="H826" t="s">
        <v>171</v>
      </c>
      <c r="I826" t="s">
        <v>216</v>
      </c>
      <c r="J826" t="s">
        <v>13</v>
      </c>
      <c r="K826" t="s">
        <v>1606</v>
      </c>
      <c r="L826" t="s">
        <v>30</v>
      </c>
      <c r="N826" t="str">
        <f>IF(ISBLANK(Sales[[#This Row],[return]]),"No",Sales[[#This Row],[return]])</f>
        <v>No</v>
      </c>
      <c r="O826" s="2">
        <v>42630</v>
      </c>
      <c r="P826" s="8" t="str">
        <f>TEXT(DAY(Sales[[#This Row],[OrderDate]]),"ddd")</f>
        <v>Tue</v>
      </c>
      <c r="Q826" s="8" t="str">
        <f>TEXT(MONTH(Sales[[#This Row],[ShipDate]])*29,"mmm")</f>
        <v>Sep</v>
      </c>
      <c r="R826">
        <v>1758</v>
      </c>
      <c r="S826" t="s">
        <v>621</v>
      </c>
      <c r="T826" t="s">
        <v>28</v>
      </c>
      <c r="U826">
        <v>97477</v>
      </c>
      <c r="V826" s="1">
        <v>0.2</v>
      </c>
      <c r="W826">
        <v>46</v>
      </c>
      <c r="X826">
        <v>6</v>
      </c>
      <c r="Y826">
        <v>149</v>
      </c>
      <c r="AD826"/>
    </row>
    <row r="827" spans="1:30" x14ac:dyDescent="0.25">
      <c r="A827" t="s">
        <v>40</v>
      </c>
      <c r="B827" s="2">
        <v>42635</v>
      </c>
      <c r="C827" s="35">
        <f>YEAR(Sales[[#This Row],[ShipDate]])</f>
        <v>2016</v>
      </c>
      <c r="D827" t="s">
        <v>36</v>
      </c>
      <c r="E827" t="s">
        <v>18</v>
      </c>
      <c r="F827" t="s">
        <v>99</v>
      </c>
      <c r="G827" t="s">
        <v>46</v>
      </c>
      <c r="H827" t="s">
        <v>171</v>
      </c>
      <c r="I827" t="s">
        <v>216</v>
      </c>
      <c r="J827" t="s">
        <v>13</v>
      </c>
      <c r="K827" t="s">
        <v>1606</v>
      </c>
      <c r="L827" t="s">
        <v>30</v>
      </c>
      <c r="N827" t="str">
        <f>IF(ISBLANK(Sales[[#This Row],[return]]),"No",Sales[[#This Row],[return]])</f>
        <v>No</v>
      </c>
      <c r="O827" s="2">
        <v>42630</v>
      </c>
      <c r="P827" s="8" t="str">
        <f>TEXT(DAY(Sales[[#This Row],[OrderDate]]),"ddd")</f>
        <v>Tue</v>
      </c>
      <c r="Q827" s="8" t="str">
        <f>TEXT(MONTH(Sales[[#This Row],[ShipDate]])*29,"mmm")</f>
        <v>Sep</v>
      </c>
      <c r="R827">
        <v>1606</v>
      </c>
      <c r="S827" t="s">
        <v>161</v>
      </c>
      <c r="T827" t="s">
        <v>28</v>
      </c>
      <c r="U827">
        <v>97477</v>
      </c>
      <c r="V827" s="1">
        <v>0.2</v>
      </c>
      <c r="W827">
        <v>17</v>
      </c>
      <c r="X827">
        <v>10</v>
      </c>
      <c r="Y827">
        <v>56</v>
      </c>
      <c r="AD827"/>
    </row>
    <row r="828" spans="1:30" x14ac:dyDescent="0.25">
      <c r="A828" t="s">
        <v>40</v>
      </c>
      <c r="B828" s="2">
        <v>42635</v>
      </c>
      <c r="C828" s="35">
        <f>YEAR(Sales[[#This Row],[ShipDate]])</f>
        <v>2016</v>
      </c>
      <c r="D828" t="s">
        <v>36</v>
      </c>
      <c r="E828" t="s">
        <v>18</v>
      </c>
      <c r="F828" t="s">
        <v>340</v>
      </c>
      <c r="G828" t="s">
        <v>46</v>
      </c>
      <c r="H828" t="s">
        <v>171</v>
      </c>
      <c r="I828" t="s">
        <v>216</v>
      </c>
      <c r="J828" t="s">
        <v>13</v>
      </c>
      <c r="K828" t="s">
        <v>1606</v>
      </c>
      <c r="L828" t="s">
        <v>30</v>
      </c>
      <c r="N828" t="str">
        <f>IF(ISBLANK(Sales[[#This Row],[return]]),"No",Sales[[#This Row],[return]])</f>
        <v>No</v>
      </c>
      <c r="O828" s="2">
        <v>42630</v>
      </c>
      <c r="P828" s="8" t="str">
        <f>TEXT(DAY(Sales[[#This Row],[OrderDate]]),"ddd")</f>
        <v>Tue</v>
      </c>
      <c r="Q828" s="8" t="str">
        <f>TEXT(MONTH(Sales[[#This Row],[ShipDate]])*29,"mmm")</f>
        <v>Sep</v>
      </c>
      <c r="R828">
        <v>1284</v>
      </c>
      <c r="S828" t="s">
        <v>2579</v>
      </c>
      <c r="T828" t="s">
        <v>28</v>
      </c>
      <c r="U828">
        <v>97477</v>
      </c>
      <c r="V828" s="1">
        <v>0.7</v>
      </c>
      <c r="W828">
        <v>-22</v>
      </c>
      <c r="X828">
        <v>5</v>
      </c>
      <c r="Y828">
        <v>30</v>
      </c>
      <c r="AD828"/>
    </row>
    <row r="829" spans="1:30" x14ac:dyDescent="0.25">
      <c r="A829" t="s">
        <v>24</v>
      </c>
      <c r="B829" s="2">
        <v>42658</v>
      </c>
      <c r="C829" s="35">
        <f>YEAR(Sales[[#This Row],[ShipDate]])</f>
        <v>2016</v>
      </c>
      <c r="D829" t="s">
        <v>113</v>
      </c>
      <c r="E829" t="s">
        <v>69</v>
      </c>
      <c r="F829" t="s">
        <v>50</v>
      </c>
      <c r="G829" t="s">
        <v>25</v>
      </c>
      <c r="H829" t="s">
        <v>680</v>
      </c>
      <c r="I829" t="s">
        <v>174</v>
      </c>
      <c r="J829" t="s">
        <v>13</v>
      </c>
      <c r="K829" t="s">
        <v>2982</v>
      </c>
      <c r="L829" t="s">
        <v>17</v>
      </c>
      <c r="N829" t="str">
        <f>IF(ISBLANK(Sales[[#This Row],[return]]),"No",Sales[[#This Row],[return]])</f>
        <v>No</v>
      </c>
      <c r="O829" s="2">
        <v>42656</v>
      </c>
      <c r="P829" s="8" t="str">
        <f>TEXT(DAY(Sales[[#This Row],[OrderDate]]),"ddd")</f>
        <v>Fri</v>
      </c>
      <c r="Q829" s="8" t="str">
        <f>TEXT(MONTH(Sales[[#This Row],[ShipDate]])*29,"mmm")</f>
        <v>Oct</v>
      </c>
      <c r="R829">
        <v>1650</v>
      </c>
      <c r="S829" t="s">
        <v>2163</v>
      </c>
      <c r="T829" t="s">
        <v>15</v>
      </c>
      <c r="U829">
        <v>23223</v>
      </c>
      <c r="V829" s="1">
        <v>0</v>
      </c>
      <c r="W829">
        <v>7</v>
      </c>
      <c r="X829">
        <v>3</v>
      </c>
      <c r="Y829">
        <v>15</v>
      </c>
      <c r="AD829"/>
    </row>
    <row r="830" spans="1:30" x14ac:dyDescent="0.25">
      <c r="A830" t="s">
        <v>24</v>
      </c>
      <c r="B830" s="2">
        <v>42658</v>
      </c>
      <c r="C830" s="35">
        <f>YEAR(Sales[[#This Row],[ShipDate]])</f>
        <v>2016</v>
      </c>
      <c r="D830" t="s">
        <v>113</v>
      </c>
      <c r="E830" t="s">
        <v>69</v>
      </c>
      <c r="F830" t="s">
        <v>39</v>
      </c>
      <c r="G830" t="s">
        <v>25</v>
      </c>
      <c r="H830" t="s">
        <v>680</v>
      </c>
      <c r="I830" t="s">
        <v>174</v>
      </c>
      <c r="J830" t="s">
        <v>13</v>
      </c>
      <c r="K830" t="s">
        <v>2982</v>
      </c>
      <c r="L830" t="s">
        <v>17</v>
      </c>
      <c r="N830" t="str">
        <f>IF(ISBLANK(Sales[[#This Row],[return]]),"No",Sales[[#This Row],[return]])</f>
        <v>No</v>
      </c>
      <c r="O830" s="2">
        <v>42656</v>
      </c>
      <c r="P830" s="8" t="str">
        <f>TEXT(DAY(Sales[[#This Row],[OrderDate]]),"ddd")</f>
        <v>Fri</v>
      </c>
      <c r="Q830" s="8" t="str">
        <f>TEXT(MONTH(Sales[[#This Row],[ShipDate]])*29,"mmm")</f>
        <v>Oct</v>
      </c>
      <c r="R830">
        <v>1485</v>
      </c>
      <c r="S830" t="s">
        <v>2792</v>
      </c>
      <c r="T830" t="s">
        <v>15</v>
      </c>
      <c r="U830">
        <v>23223</v>
      </c>
      <c r="V830" s="1">
        <v>0</v>
      </c>
      <c r="W830">
        <v>6</v>
      </c>
      <c r="X830">
        <v>4</v>
      </c>
      <c r="Y830">
        <v>315</v>
      </c>
      <c r="AD830"/>
    </row>
    <row r="831" spans="1:30" x14ac:dyDescent="0.25">
      <c r="A831" t="s">
        <v>24</v>
      </c>
      <c r="B831" s="2">
        <v>42658</v>
      </c>
      <c r="C831" s="35">
        <f>YEAR(Sales[[#This Row],[ShipDate]])</f>
        <v>2016</v>
      </c>
      <c r="D831" t="s">
        <v>113</v>
      </c>
      <c r="E831" t="s">
        <v>69</v>
      </c>
      <c r="F831" t="s">
        <v>104</v>
      </c>
      <c r="G831" t="s">
        <v>25</v>
      </c>
      <c r="H831" t="s">
        <v>680</v>
      </c>
      <c r="I831" t="s">
        <v>174</v>
      </c>
      <c r="J831" t="s">
        <v>13</v>
      </c>
      <c r="K831" t="s">
        <v>2982</v>
      </c>
      <c r="L831" t="s">
        <v>17</v>
      </c>
      <c r="N831" t="str">
        <f>IF(ISBLANK(Sales[[#This Row],[return]]),"No",Sales[[#This Row],[return]])</f>
        <v>No</v>
      </c>
      <c r="O831" s="2">
        <v>42656</v>
      </c>
      <c r="P831" s="8" t="str">
        <f>TEXT(DAY(Sales[[#This Row],[OrderDate]]),"ddd")</f>
        <v>Fri</v>
      </c>
      <c r="Q831" s="8" t="str">
        <f>TEXT(MONTH(Sales[[#This Row],[ShipDate]])*29,"mmm")</f>
        <v>Oct</v>
      </c>
      <c r="R831">
        <v>1253</v>
      </c>
      <c r="S831" t="s">
        <v>1811</v>
      </c>
      <c r="T831" t="s">
        <v>15</v>
      </c>
      <c r="U831">
        <v>23223</v>
      </c>
      <c r="V831" s="1">
        <v>0</v>
      </c>
      <c r="W831">
        <v>17</v>
      </c>
      <c r="X831">
        <v>5</v>
      </c>
      <c r="Y831">
        <v>36</v>
      </c>
      <c r="AD831"/>
    </row>
    <row r="832" spans="1:30" x14ac:dyDescent="0.25">
      <c r="A832" t="s">
        <v>24</v>
      </c>
      <c r="B832" s="2">
        <v>42658</v>
      </c>
      <c r="C832" s="35">
        <f>YEAR(Sales[[#This Row],[ShipDate]])</f>
        <v>2016</v>
      </c>
      <c r="D832" t="s">
        <v>113</v>
      </c>
      <c r="E832" t="s">
        <v>69</v>
      </c>
      <c r="F832" t="s">
        <v>99</v>
      </c>
      <c r="G832" t="s">
        <v>46</v>
      </c>
      <c r="H832" t="s">
        <v>680</v>
      </c>
      <c r="I832" t="s">
        <v>174</v>
      </c>
      <c r="J832" t="s">
        <v>13</v>
      </c>
      <c r="K832" t="s">
        <v>2982</v>
      </c>
      <c r="L832" t="s">
        <v>17</v>
      </c>
      <c r="N832" t="str">
        <f>IF(ISBLANK(Sales[[#This Row],[return]]),"No",Sales[[#This Row],[return]])</f>
        <v>No</v>
      </c>
      <c r="O832" s="2">
        <v>42656</v>
      </c>
      <c r="P832" s="8" t="str">
        <f>TEXT(DAY(Sales[[#This Row],[OrderDate]]),"ddd")</f>
        <v>Fri</v>
      </c>
      <c r="Q832" s="8" t="str">
        <f>TEXT(MONTH(Sales[[#This Row],[ShipDate]])*29,"mmm")</f>
        <v>Oct</v>
      </c>
      <c r="R832">
        <v>1403</v>
      </c>
      <c r="S832" t="s">
        <v>2536</v>
      </c>
      <c r="T832" t="s">
        <v>15</v>
      </c>
      <c r="U832">
        <v>23223</v>
      </c>
      <c r="V832" s="1">
        <v>0</v>
      </c>
      <c r="W832">
        <v>4</v>
      </c>
      <c r="X832">
        <v>2</v>
      </c>
      <c r="Y832">
        <v>23</v>
      </c>
      <c r="AD832"/>
    </row>
    <row r="833" spans="1:30" x14ac:dyDescent="0.25">
      <c r="A833" t="s">
        <v>10</v>
      </c>
      <c r="B833" s="2">
        <v>42684</v>
      </c>
      <c r="C833" s="35">
        <f>YEAR(Sales[[#This Row],[ShipDate]])</f>
        <v>2016</v>
      </c>
      <c r="D833" t="s">
        <v>36</v>
      </c>
      <c r="E833" t="s">
        <v>69</v>
      </c>
      <c r="F833" t="s">
        <v>50</v>
      </c>
      <c r="G833" t="s">
        <v>25</v>
      </c>
      <c r="H833" t="s">
        <v>146</v>
      </c>
      <c r="I833" t="s">
        <v>149</v>
      </c>
      <c r="J833" t="s">
        <v>13</v>
      </c>
      <c r="K833" t="s">
        <v>2899</v>
      </c>
      <c r="L833" t="s">
        <v>92</v>
      </c>
      <c r="N833" t="str">
        <f>IF(ISBLANK(Sales[[#This Row],[return]]),"No",Sales[[#This Row],[return]])</f>
        <v>No</v>
      </c>
      <c r="O833" s="2">
        <v>42678</v>
      </c>
      <c r="P833" s="8" t="str">
        <f>TEXT(DAY(Sales[[#This Row],[OrderDate]]),"ddd")</f>
        <v>Wed</v>
      </c>
      <c r="Q833" s="8" t="str">
        <f>TEXT(MONTH(Sales[[#This Row],[ShipDate]])*29,"mmm")</f>
        <v>Nov</v>
      </c>
      <c r="R833">
        <v>46</v>
      </c>
      <c r="S833" t="s">
        <v>3226</v>
      </c>
      <c r="T833" t="s">
        <v>90</v>
      </c>
      <c r="U833">
        <v>10011</v>
      </c>
      <c r="V833" s="1">
        <v>0.2</v>
      </c>
      <c r="W833">
        <v>19</v>
      </c>
      <c r="X833">
        <v>4</v>
      </c>
      <c r="Y833">
        <v>52</v>
      </c>
      <c r="AD833"/>
    </row>
    <row r="834" spans="1:30" x14ac:dyDescent="0.25">
      <c r="A834" t="s">
        <v>10</v>
      </c>
      <c r="B834" s="2">
        <v>42640</v>
      </c>
      <c r="C834" s="35">
        <f>YEAR(Sales[[#This Row],[ShipDate]])</f>
        <v>2016</v>
      </c>
      <c r="D834" t="s">
        <v>113</v>
      </c>
      <c r="E834" t="s">
        <v>69</v>
      </c>
      <c r="F834" t="s">
        <v>23</v>
      </c>
      <c r="G834" t="s">
        <v>11</v>
      </c>
      <c r="H834" t="s">
        <v>457</v>
      </c>
      <c r="I834" t="s">
        <v>32</v>
      </c>
      <c r="J834" t="s">
        <v>13</v>
      </c>
      <c r="K834" t="s">
        <v>2921</v>
      </c>
      <c r="L834" t="s">
        <v>30</v>
      </c>
      <c r="N834" t="str">
        <f>IF(ISBLANK(Sales[[#This Row],[return]]),"No",Sales[[#This Row],[return]])</f>
        <v>No</v>
      </c>
      <c r="O834" s="2">
        <v>42639</v>
      </c>
      <c r="P834" s="8" t="str">
        <f>TEXT(DAY(Sales[[#This Row],[OrderDate]]),"ddd")</f>
        <v>Thu</v>
      </c>
      <c r="Q834" s="8" t="str">
        <f>TEXT(MONTH(Sales[[#This Row],[ShipDate]])*29,"mmm")</f>
        <v>Sep</v>
      </c>
      <c r="R834">
        <v>833</v>
      </c>
      <c r="S834" t="s">
        <v>22</v>
      </c>
      <c r="T834" t="s">
        <v>28</v>
      </c>
      <c r="U834">
        <v>92105</v>
      </c>
      <c r="V834" s="1">
        <v>0.2</v>
      </c>
      <c r="W834">
        <v>73</v>
      </c>
      <c r="X834">
        <v>3</v>
      </c>
      <c r="Y834">
        <v>586</v>
      </c>
      <c r="AD834"/>
    </row>
    <row r="835" spans="1:30" x14ac:dyDescent="0.25">
      <c r="A835" t="s">
        <v>10</v>
      </c>
      <c r="B835" s="2">
        <v>42640</v>
      </c>
      <c r="C835" s="35">
        <f>YEAR(Sales[[#This Row],[ShipDate]])</f>
        <v>2016</v>
      </c>
      <c r="D835" t="s">
        <v>113</v>
      </c>
      <c r="E835" t="s">
        <v>69</v>
      </c>
      <c r="F835" t="s">
        <v>59</v>
      </c>
      <c r="G835" t="s">
        <v>25</v>
      </c>
      <c r="H835" t="s">
        <v>457</v>
      </c>
      <c r="I835" t="s">
        <v>32</v>
      </c>
      <c r="J835" t="s">
        <v>13</v>
      </c>
      <c r="K835" t="s">
        <v>2921</v>
      </c>
      <c r="L835" t="s">
        <v>30</v>
      </c>
      <c r="N835" t="str">
        <f>IF(ISBLANK(Sales[[#This Row],[return]]),"No",Sales[[#This Row],[return]])</f>
        <v>No</v>
      </c>
      <c r="O835" s="2">
        <v>42639</v>
      </c>
      <c r="P835" s="8" t="str">
        <f>TEXT(DAY(Sales[[#This Row],[OrderDate]]),"ddd")</f>
        <v>Thu</v>
      </c>
      <c r="Q835" s="8" t="str">
        <f>TEXT(MONTH(Sales[[#This Row],[ShipDate]])*29,"mmm")</f>
        <v>Sep</v>
      </c>
      <c r="R835">
        <v>1821</v>
      </c>
      <c r="S835" t="s">
        <v>1682</v>
      </c>
      <c r="T835" t="s">
        <v>28</v>
      </c>
      <c r="U835">
        <v>92105</v>
      </c>
      <c r="V835" s="1">
        <v>0</v>
      </c>
      <c r="W835">
        <v>9</v>
      </c>
      <c r="X835">
        <v>3</v>
      </c>
      <c r="Y835">
        <v>19</v>
      </c>
      <c r="AD835"/>
    </row>
    <row r="836" spans="1:30" x14ac:dyDescent="0.25">
      <c r="A836" t="s">
        <v>40</v>
      </c>
      <c r="B836" s="2">
        <v>42625</v>
      </c>
      <c r="C836" s="35">
        <f>YEAR(Sales[[#This Row],[ShipDate]])</f>
        <v>2016</v>
      </c>
      <c r="D836" t="s">
        <v>36</v>
      </c>
      <c r="E836" t="s">
        <v>18</v>
      </c>
      <c r="F836" t="s">
        <v>99</v>
      </c>
      <c r="G836" t="s">
        <v>46</v>
      </c>
      <c r="H836" t="s">
        <v>79</v>
      </c>
      <c r="I836" t="s">
        <v>32</v>
      </c>
      <c r="J836" t="s">
        <v>13</v>
      </c>
      <c r="K836" t="s">
        <v>228</v>
      </c>
      <c r="L836" t="s">
        <v>30</v>
      </c>
      <c r="N836" t="str">
        <f>IF(ISBLANK(Sales[[#This Row],[return]]),"No",Sales[[#This Row],[return]])</f>
        <v>No</v>
      </c>
      <c r="O836" s="2">
        <v>42621</v>
      </c>
      <c r="P836" s="8" t="str">
        <f>TEXT(DAY(Sales[[#This Row],[OrderDate]]),"ddd")</f>
        <v>Sun</v>
      </c>
      <c r="Q836" s="8" t="str">
        <f>TEXT(MONTH(Sales[[#This Row],[ShipDate]])*29,"mmm")</f>
        <v>Sep</v>
      </c>
      <c r="R836">
        <v>1034</v>
      </c>
      <c r="S836" t="s">
        <v>1057</v>
      </c>
      <c r="T836" t="s">
        <v>28</v>
      </c>
      <c r="U836">
        <v>94110</v>
      </c>
      <c r="V836" s="1">
        <v>0</v>
      </c>
      <c r="W836">
        <v>8</v>
      </c>
      <c r="X836">
        <v>2</v>
      </c>
      <c r="Y836">
        <v>50</v>
      </c>
      <c r="AD836"/>
    </row>
    <row r="837" spans="1:30" x14ac:dyDescent="0.25">
      <c r="A837" t="s">
        <v>40</v>
      </c>
      <c r="B837" s="2">
        <v>42651</v>
      </c>
      <c r="C837" s="35">
        <f>YEAR(Sales[[#This Row],[ShipDate]])</f>
        <v>2016</v>
      </c>
      <c r="D837" t="s">
        <v>19</v>
      </c>
      <c r="E837" t="s">
        <v>31</v>
      </c>
      <c r="F837" t="s">
        <v>50</v>
      </c>
      <c r="G837" t="s">
        <v>25</v>
      </c>
      <c r="H837" t="s">
        <v>1094</v>
      </c>
      <c r="I837" t="s">
        <v>87</v>
      </c>
      <c r="J837" t="s">
        <v>13</v>
      </c>
      <c r="K837" t="s">
        <v>375</v>
      </c>
      <c r="L837" t="s">
        <v>68</v>
      </c>
      <c r="N837" t="str">
        <f>IF(ISBLANK(Sales[[#This Row],[return]]),"No",Sales[[#This Row],[return]])</f>
        <v>No</v>
      </c>
      <c r="O837" s="2">
        <v>42649</v>
      </c>
      <c r="P837" s="8" t="str">
        <f>TEXT(DAY(Sales[[#This Row],[OrderDate]]),"ddd")</f>
        <v>Fri</v>
      </c>
      <c r="Q837" s="8" t="str">
        <f>TEXT(MONTH(Sales[[#This Row],[ShipDate]])*29,"mmm")</f>
        <v>Oct</v>
      </c>
      <c r="R837">
        <v>720</v>
      </c>
      <c r="S837" t="s">
        <v>2771</v>
      </c>
      <c r="T837" t="s">
        <v>66</v>
      </c>
      <c r="U837">
        <v>68104</v>
      </c>
      <c r="V837" s="1">
        <v>0</v>
      </c>
      <c r="W837">
        <v>8</v>
      </c>
      <c r="X837">
        <v>2</v>
      </c>
      <c r="Y837">
        <v>15</v>
      </c>
      <c r="AD837"/>
    </row>
    <row r="838" spans="1:30" x14ac:dyDescent="0.25">
      <c r="A838" t="s">
        <v>40</v>
      </c>
      <c r="B838" s="2">
        <v>42532</v>
      </c>
      <c r="C838" s="35">
        <f>YEAR(Sales[[#This Row],[ShipDate]])</f>
        <v>2016</v>
      </c>
      <c r="D838" t="s">
        <v>19</v>
      </c>
      <c r="E838" t="s">
        <v>18</v>
      </c>
      <c r="F838" t="s">
        <v>38</v>
      </c>
      <c r="G838" t="s">
        <v>11</v>
      </c>
      <c r="H838" t="s">
        <v>1386</v>
      </c>
      <c r="I838" t="s">
        <v>174</v>
      </c>
      <c r="J838" t="s">
        <v>13</v>
      </c>
      <c r="K838" t="s">
        <v>1387</v>
      </c>
      <c r="L838" t="s">
        <v>17</v>
      </c>
      <c r="N838" t="str">
        <f>IF(ISBLANK(Sales[[#This Row],[return]]),"No",Sales[[#This Row],[return]])</f>
        <v>No</v>
      </c>
      <c r="O838" s="2">
        <v>42530</v>
      </c>
      <c r="P838" s="8" t="str">
        <f>TEXT(DAY(Sales[[#This Row],[OrderDate]]),"ddd")</f>
        <v>Mon</v>
      </c>
      <c r="Q838" s="8" t="str">
        <f>TEXT(MONTH(Sales[[#This Row],[ShipDate]])*29,"mmm")</f>
        <v>Jun</v>
      </c>
      <c r="R838">
        <v>311</v>
      </c>
      <c r="S838" t="s">
        <v>270</v>
      </c>
      <c r="T838" t="s">
        <v>15</v>
      </c>
      <c r="U838">
        <v>22801</v>
      </c>
      <c r="V838" s="1">
        <v>0</v>
      </c>
      <c r="W838">
        <v>245</v>
      </c>
      <c r="X838">
        <v>7</v>
      </c>
      <c r="Y838">
        <v>1441</v>
      </c>
      <c r="AD838"/>
    </row>
    <row r="839" spans="1:30" x14ac:dyDescent="0.25">
      <c r="A839" t="s">
        <v>40</v>
      </c>
      <c r="B839" s="2">
        <v>42636</v>
      </c>
      <c r="C839" s="35">
        <f>YEAR(Sales[[#This Row],[ShipDate]])</f>
        <v>2016</v>
      </c>
      <c r="D839" t="s">
        <v>36</v>
      </c>
      <c r="E839" t="s">
        <v>31</v>
      </c>
      <c r="F839" t="s">
        <v>39</v>
      </c>
      <c r="G839" t="s">
        <v>25</v>
      </c>
      <c r="H839" t="s">
        <v>60</v>
      </c>
      <c r="I839" t="s">
        <v>63</v>
      </c>
      <c r="J839" t="s">
        <v>13</v>
      </c>
      <c r="K839" t="s">
        <v>2736</v>
      </c>
      <c r="L839" t="s">
        <v>30</v>
      </c>
      <c r="N839" t="str">
        <f>IF(ISBLANK(Sales[[#This Row],[return]]),"No",Sales[[#This Row],[return]])</f>
        <v>No</v>
      </c>
      <c r="O839" s="2">
        <v>42632</v>
      </c>
      <c r="P839" s="8" t="str">
        <f>TEXT(DAY(Sales[[#This Row],[OrderDate]]),"ddd")</f>
        <v>Thu</v>
      </c>
      <c r="Q839" s="8" t="str">
        <f>TEXT(MONTH(Sales[[#This Row],[ShipDate]])*29,"mmm")</f>
        <v>Sep</v>
      </c>
      <c r="R839">
        <v>502</v>
      </c>
      <c r="S839" t="s">
        <v>757</v>
      </c>
      <c r="T839" t="s">
        <v>28</v>
      </c>
      <c r="U839">
        <v>98115</v>
      </c>
      <c r="V839" s="1">
        <v>0</v>
      </c>
      <c r="W839">
        <v>25</v>
      </c>
      <c r="X839">
        <v>6</v>
      </c>
      <c r="Y839">
        <v>93</v>
      </c>
      <c r="AD839"/>
    </row>
    <row r="840" spans="1:30" x14ac:dyDescent="0.25">
      <c r="A840" t="s">
        <v>40</v>
      </c>
      <c r="B840" s="2">
        <v>42655</v>
      </c>
      <c r="C840" s="35">
        <f>YEAR(Sales[[#This Row],[ShipDate]])</f>
        <v>2016</v>
      </c>
      <c r="D840" t="s">
        <v>36</v>
      </c>
      <c r="E840" t="s">
        <v>31</v>
      </c>
      <c r="F840" t="s">
        <v>39</v>
      </c>
      <c r="G840" t="s">
        <v>25</v>
      </c>
      <c r="H840" t="s">
        <v>399</v>
      </c>
      <c r="I840" t="s">
        <v>70</v>
      </c>
      <c r="J840" t="s">
        <v>13</v>
      </c>
      <c r="K840" t="s">
        <v>761</v>
      </c>
      <c r="L840" t="s">
        <v>68</v>
      </c>
      <c r="N840" t="str">
        <f>IF(ISBLANK(Sales[[#This Row],[return]]),"No",Sales[[#This Row],[return]])</f>
        <v>No</v>
      </c>
      <c r="O840" s="2">
        <v>42650</v>
      </c>
      <c r="P840" s="8" t="str">
        <f>TEXT(DAY(Sales[[#This Row],[OrderDate]]),"ddd")</f>
        <v>Sat</v>
      </c>
      <c r="Q840" s="8" t="str">
        <f>TEXT(MONTH(Sales[[#This Row],[ShipDate]])*29,"mmm")</f>
        <v>Oct</v>
      </c>
      <c r="R840">
        <v>652</v>
      </c>
      <c r="S840" t="s">
        <v>460</v>
      </c>
      <c r="T840" t="s">
        <v>66</v>
      </c>
      <c r="U840">
        <v>75217</v>
      </c>
      <c r="V840" s="1">
        <v>0.2</v>
      </c>
      <c r="W840">
        <v>11</v>
      </c>
      <c r="X840">
        <v>10</v>
      </c>
      <c r="Y840">
        <v>107</v>
      </c>
      <c r="AD840"/>
    </row>
    <row r="841" spans="1:30" x14ac:dyDescent="0.25">
      <c r="A841" t="s">
        <v>40</v>
      </c>
      <c r="B841" s="2">
        <v>42711</v>
      </c>
      <c r="C841" s="35">
        <f>YEAR(Sales[[#This Row],[ShipDate]])</f>
        <v>2016</v>
      </c>
      <c r="D841" t="s">
        <v>36</v>
      </c>
      <c r="E841" t="s">
        <v>31</v>
      </c>
      <c r="F841" t="s">
        <v>99</v>
      </c>
      <c r="G841" t="s">
        <v>46</v>
      </c>
      <c r="H841" t="s">
        <v>249</v>
      </c>
      <c r="I841" t="s">
        <v>252</v>
      </c>
      <c r="J841" t="s">
        <v>13</v>
      </c>
      <c r="K841" t="s">
        <v>2625</v>
      </c>
      <c r="L841" t="s">
        <v>92</v>
      </c>
      <c r="N841" t="str">
        <f>IF(ISBLANK(Sales[[#This Row],[return]]),"No",Sales[[#This Row],[return]])</f>
        <v>No</v>
      </c>
      <c r="O841" s="2">
        <v>42706</v>
      </c>
      <c r="P841" s="8" t="str">
        <f>TEXT(DAY(Sales[[#This Row],[OrderDate]]),"ddd")</f>
        <v>Mon</v>
      </c>
      <c r="Q841" s="8" t="str">
        <f>TEXT(MONTH(Sales[[#This Row],[ShipDate]])*29,"mmm")</f>
        <v>Dec</v>
      </c>
      <c r="R841">
        <v>915</v>
      </c>
      <c r="S841" t="s">
        <v>945</v>
      </c>
      <c r="T841" t="s">
        <v>90</v>
      </c>
      <c r="U841">
        <v>43229</v>
      </c>
      <c r="V841" s="1">
        <v>0.2</v>
      </c>
      <c r="W841">
        <v>30</v>
      </c>
      <c r="X841">
        <v>5</v>
      </c>
      <c r="Y841">
        <v>120</v>
      </c>
      <c r="AD841"/>
    </row>
    <row r="842" spans="1:30" x14ac:dyDescent="0.25">
      <c r="A842" t="s">
        <v>24</v>
      </c>
      <c r="B842" s="2">
        <v>42730</v>
      </c>
      <c r="C842" s="35">
        <f>YEAR(Sales[[#This Row],[ShipDate]])</f>
        <v>2016</v>
      </c>
      <c r="D842" t="s">
        <v>113</v>
      </c>
      <c r="E842" t="s">
        <v>18</v>
      </c>
      <c r="F842" t="s">
        <v>52</v>
      </c>
      <c r="G842" t="s">
        <v>25</v>
      </c>
      <c r="H842" t="s">
        <v>457</v>
      </c>
      <c r="I842" t="s">
        <v>32</v>
      </c>
      <c r="J842" t="s">
        <v>13</v>
      </c>
      <c r="K842" t="s">
        <v>1171</v>
      </c>
      <c r="L842" t="s">
        <v>30</v>
      </c>
      <c r="N842" t="str">
        <f>IF(ISBLANK(Sales[[#This Row],[return]]),"No",Sales[[#This Row],[return]])</f>
        <v>No</v>
      </c>
      <c r="O842" s="2">
        <v>42728</v>
      </c>
      <c r="P842" s="8" t="str">
        <f>TEXT(DAY(Sales[[#This Row],[OrderDate]]),"ddd")</f>
        <v>Tue</v>
      </c>
      <c r="Q842" s="8" t="str">
        <f>TEXT(MONTH(Sales[[#This Row],[ShipDate]])*29,"mmm")</f>
        <v>Dec</v>
      </c>
      <c r="R842">
        <v>290</v>
      </c>
      <c r="S842" t="s">
        <v>1799</v>
      </c>
      <c r="T842" t="s">
        <v>28</v>
      </c>
      <c r="U842">
        <v>92037</v>
      </c>
      <c r="V842" s="1">
        <v>0</v>
      </c>
      <c r="W842">
        <v>4</v>
      </c>
      <c r="X842">
        <v>1</v>
      </c>
      <c r="Y842">
        <v>14</v>
      </c>
      <c r="AD842"/>
    </row>
    <row r="843" spans="1:30" x14ac:dyDescent="0.25">
      <c r="A843" t="s">
        <v>24</v>
      </c>
      <c r="B843" s="2">
        <v>42629</v>
      </c>
      <c r="C843" s="35">
        <f>YEAR(Sales[[#This Row],[ShipDate]])</f>
        <v>2016</v>
      </c>
      <c r="D843" t="s">
        <v>113</v>
      </c>
      <c r="E843" t="s">
        <v>18</v>
      </c>
      <c r="F843" t="s">
        <v>59</v>
      </c>
      <c r="G843" t="s">
        <v>25</v>
      </c>
      <c r="H843" t="s">
        <v>88</v>
      </c>
      <c r="I843" t="s">
        <v>93</v>
      </c>
      <c r="J843" t="s">
        <v>13</v>
      </c>
      <c r="K843" t="s">
        <v>1209</v>
      </c>
      <c r="L843" t="s">
        <v>92</v>
      </c>
      <c r="N843" t="str">
        <f>IF(ISBLANK(Sales[[#This Row],[return]]),"No",Sales[[#This Row],[return]])</f>
        <v>No</v>
      </c>
      <c r="O843" s="2">
        <v>42626</v>
      </c>
      <c r="P843" s="8" t="str">
        <f>TEXT(DAY(Sales[[#This Row],[OrderDate]]),"ddd")</f>
        <v>Fri</v>
      </c>
      <c r="Q843" s="8" t="str">
        <f>TEXT(MONTH(Sales[[#This Row],[ShipDate]])*29,"mmm")</f>
        <v>Sep</v>
      </c>
      <c r="R843">
        <v>1784</v>
      </c>
      <c r="S843" t="s">
        <v>1734</v>
      </c>
      <c r="T843" t="s">
        <v>90</v>
      </c>
      <c r="U843">
        <v>19143</v>
      </c>
      <c r="V843" s="1">
        <v>0.2</v>
      </c>
      <c r="W843">
        <v>5</v>
      </c>
      <c r="X843">
        <v>3</v>
      </c>
      <c r="Y843">
        <v>16</v>
      </c>
      <c r="AD843"/>
    </row>
    <row r="844" spans="1:30" x14ac:dyDescent="0.25">
      <c r="A844" t="s">
        <v>24</v>
      </c>
      <c r="B844" s="2">
        <v>42629</v>
      </c>
      <c r="C844" s="35">
        <f>YEAR(Sales[[#This Row],[ShipDate]])</f>
        <v>2016</v>
      </c>
      <c r="D844" t="s">
        <v>113</v>
      </c>
      <c r="E844" t="s">
        <v>18</v>
      </c>
      <c r="F844" t="s">
        <v>99</v>
      </c>
      <c r="G844" t="s">
        <v>46</v>
      </c>
      <c r="H844" t="s">
        <v>88</v>
      </c>
      <c r="I844" t="s">
        <v>93</v>
      </c>
      <c r="J844" t="s">
        <v>13</v>
      </c>
      <c r="K844" t="s">
        <v>1209</v>
      </c>
      <c r="L844" t="s">
        <v>92</v>
      </c>
      <c r="N844" t="str">
        <f>IF(ISBLANK(Sales[[#This Row],[return]]),"No",Sales[[#This Row],[return]])</f>
        <v>No</v>
      </c>
      <c r="O844" s="2">
        <v>42626</v>
      </c>
      <c r="P844" s="8" t="str">
        <f>TEXT(DAY(Sales[[#This Row],[OrderDate]]),"ddd")</f>
        <v>Fri</v>
      </c>
      <c r="Q844" s="8" t="str">
        <f>TEXT(MONTH(Sales[[#This Row],[ShipDate]])*29,"mmm")</f>
        <v>Sep</v>
      </c>
      <c r="R844">
        <v>890</v>
      </c>
      <c r="S844" t="s">
        <v>2359</v>
      </c>
      <c r="T844" t="s">
        <v>90</v>
      </c>
      <c r="U844">
        <v>19143</v>
      </c>
      <c r="V844" s="1">
        <v>0.2</v>
      </c>
      <c r="W844">
        <v>54</v>
      </c>
      <c r="X844">
        <v>5</v>
      </c>
      <c r="Y844">
        <v>252</v>
      </c>
      <c r="AD844"/>
    </row>
    <row r="845" spans="1:30" x14ac:dyDescent="0.25">
      <c r="A845" t="s">
        <v>40</v>
      </c>
      <c r="B845" s="2">
        <v>42493</v>
      </c>
      <c r="C845" s="35">
        <f>YEAR(Sales[[#This Row],[ShipDate]])</f>
        <v>2016</v>
      </c>
      <c r="D845" t="s">
        <v>36</v>
      </c>
      <c r="E845" t="s">
        <v>31</v>
      </c>
      <c r="F845" t="s">
        <v>99</v>
      </c>
      <c r="G845" t="s">
        <v>46</v>
      </c>
      <c r="H845" t="s">
        <v>2530</v>
      </c>
      <c r="I845" t="s">
        <v>149</v>
      </c>
      <c r="J845" t="s">
        <v>13</v>
      </c>
      <c r="K845" t="s">
        <v>429</v>
      </c>
      <c r="L845" t="s">
        <v>92</v>
      </c>
      <c r="N845" t="str">
        <f>IF(ISBLANK(Sales[[#This Row],[return]]),"No",Sales[[#This Row],[return]])</f>
        <v>No</v>
      </c>
      <c r="O845" s="2">
        <v>42488</v>
      </c>
      <c r="P845" s="8" t="str">
        <f>TEXT(DAY(Sales[[#This Row],[OrderDate]]),"ddd")</f>
        <v>Sat</v>
      </c>
      <c r="Q845" s="8" t="str">
        <f>TEXT(MONTH(Sales[[#This Row],[ShipDate]])*29,"mmm")</f>
        <v>May</v>
      </c>
      <c r="R845">
        <v>1011</v>
      </c>
      <c r="S845" t="s">
        <v>2503</v>
      </c>
      <c r="T845" t="s">
        <v>90</v>
      </c>
      <c r="U845">
        <v>14701</v>
      </c>
      <c r="V845" s="1">
        <v>0</v>
      </c>
      <c r="W845">
        <v>58</v>
      </c>
      <c r="X845">
        <v>2</v>
      </c>
      <c r="Y845">
        <v>160</v>
      </c>
      <c r="AD845"/>
    </row>
    <row r="846" spans="1:30" x14ac:dyDescent="0.25">
      <c r="A846" t="s">
        <v>40</v>
      </c>
      <c r="B846" s="2">
        <v>42603</v>
      </c>
      <c r="C846" s="35">
        <f>YEAR(Sales[[#This Row],[ShipDate]])</f>
        <v>2016</v>
      </c>
      <c r="D846" t="s">
        <v>19</v>
      </c>
      <c r="E846" t="s">
        <v>31</v>
      </c>
      <c r="F846" t="s">
        <v>43</v>
      </c>
      <c r="G846" t="s">
        <v>11</v>
      </c>
      <c r="H846" t="s">
        <v>26</v>
      </c>
      <c r="I846" t="s">
        <v>32</v>
      </c>
      <c r="J846" t="s">
        <v>13</v>
      </c>
      <c r="K846" t="s">
        <v>2670</v>
      </c>
      <c r="L846" t="s">
        <v>30</v>
      </c>
      <c r="N846" t="str">
        <f>IF(ISBLANK(Sales[[#This Row],[return]]),"No",Sales[[#This Row],[return]])</f>
        <v>No</v>
      </c>
      <c r="O846" s="2">
        <v>42601</v>
      </c>
      <c r="P846" s="8" t="str">
        <f>TEXT(DAY(Sales[[#This Row],[OrderDate]]),"ddd")</f>
        <v>Thu</v>
      </c>
      <c r="Q846" s="8" t="str">
        <f>TEXT(MONTH(Sales[[#This Row],[ShipDate]])*29,"mmm")</f>
        <v>Aug</v>
      </c>
      <c r="R846">
        <v>506</v>
      </c>
      <c r="S846" t="s">
        <v>853</v>
      </c>
      <c r="T846" t="s">
        <v>28</v>
      </c>
      <c r="U846">
        <v>90045</v>
      </c>
      <c r="V846" s="1">
        <v>0</v>
      </c>
      <c r="W846">
        <v>26</v>
      </c>
      <c r="X846">
        <v>7</v>
      </c>
      <c r="Y846">
        <v>289</v>
      </c>
      <c r="AD846"/>
    </row>
    <row r="847" spans="1:30" x14ac:dyDescent="0.25">
      <c r="A847" t="s">
        <v>40</v>
      </c>
      <c r="B847" s="2">
        <v>42603</v>
      </c>
      <c r="C847" s="35">
        <f>YEAR(Sales[[#This Row],[ShipDate]])</f>
        <v>2016</v>
      </c>
      <c r="D847" t="s">
        <v>19</v>
      </c>
      <c r="E847" t="s">
        <v>31</v>
      </c>
      <c r="F847" t="s">
        <v>50</v>
      </c>
      <c r="G847" t="s">
        <v>25</v>
      </c>
      <c r="H847" t="s">
        <v>26</v>
      </c>
      <c r="I847" t="s">
        <v>32</v>
      </c>
      <c r="J847" t="s">
        <v>13</v>
      </c>
      <c r="K847" t="s">
        <v>2670</v>
      </c>
      <c r="L847" t="s">
        <v>30</v>
      </c>
      <c r="N847" t="str">
        <f>IF(ISBLANK(Sales[[#This Row],[return]]),"No",Sales[[#This Row],[return]])</f>
        <v>No</v>
      </c>
      <c r="O847" s="2">
        <v>42601</v>
      </c>
      <c r="P847" s="8" t="str">
        <f>TEXT(DAY(Sales[[#This Row],[OrderDate]]),"ddd")</f>
        <v>Thu</v>
      </c>
      <c r="Q847" s="8" t="str">
        <f>TEXT(MONTH(Sales[[#This Row],[ShipDate]])*29,"mmm")</f>
        <v>Aug</v>
      </c>
      <c r="R847">
        <v>1426</v>
      </c>
      <c r="S847" t="s">
        <v>2079</v>
      </c>
      <c r="T847" t="s">
        <v>28</v>
      </c>
      <c r="U847">
        <v>90045</v>
      </c>
      <c r="V847" s="1">
        <v>0.2</v>
      </c>
      <c r="W847">
        <v>23</v>
      </c>
      <c r="X847">
        <v>2</v>
      </c>
      <c r="Y847">
        <v>69</v>
      </c>
      <c r="AD847"/>
    </row>
    <row r="848" spans="1:30" x14ac:dyDescent="0.25">
      <c r="A848" t="s">
        <v>40</v>
      </c>
      <c r="B848" s="2">
        <v>42469</v>
      </c>
      <c r="C848" s="35">
        <f>YEAR(Sales[[#This Row],[ShipDate]])</f>
        <v>2016</v>
      </c>
      <c r="D848" t="s">
        <v>36</v>
      </c>
      <c r="E848" t="s">
        <v>18</v>
      </c>
      <c r="F848" t="s">
        <v>43</v>
      </c>
      <c r="G848" t="s">
        <v>11</v>
      </c>
      <c r="H848" t="s">
        <v>428</v>
      </c>
      <c r="I848" t="s">
        <v>133</v>
      </c>
      <c r="J848" t="s">
        <v>13</v>
      </c>
      <c r="K848" t="s">
        <v>1255</v>
      </c>
      <c r="L848" t="s">
        <v>68</v>
      </c>
      <c r="N848" t="str">
        <f>IF(ISBLANK(Sales[[#This Row],[return]]),"No",Sales[[#This Row],[return]])</f>
        <v>No</v>
      </c>
      <c r="O848" s="2">
        <v>42464</v>
      </c>
      <c r="P848" s="8" t="str">
        <f>TEXT(DAY(Sales[[#This Row],[OrderDate]]),"ddd")</f>
        <v>Wed</v>
      </c>
      <c r="Q848" s="8" t="str">
        <f>TEXT(MONTH(Sales[[#This Row],[ShipDate]])*29,"mmm")</f>
        <v>Apr</v>
      </c>
      <c r="R848">
        <v>107</v>
      </c>
      <c r="S848" t="s">
        <v>873</v>
      </c>
      <c r="T848" t="s">
        <v>66</v>
      </c>
      <c r="U848">
        <v>48205</v>
      </c>
      <c r="V848" s="1">
        <v>0</v>
      </c>
      <c r="W848">
        <v>2</v>
      </c>
      <c r="X848">
        <v>1</v>
      </c>
      <c r="Y848">
        <v>5</v>
      </c>
      <c r="AD848"/>
    </row>
    <row r="849" spans="1:30" x14ac:dyDescent="0.25">
      <c r="A849" t="s">
        <v>40</v>
      </c>
      <c r="B849" s="2">
        <v>42469</v>
      </c>
      <c r="C849" s="35">
        <f>YEAR(Sales[[#This Row],[ShipDate]])</f>
        <v>2016</v>
      </c>
      <c r="D849" t="s">
        <v>36</v>
      </c>
      <c r="E849" t="s">
        <v>18</v>
      </c>
      <c r="F849" t="s">
        <v>45</v>
      </c>
      <c r="G849" t="s">
        <v>25</v>
      </c>
      <c r="H849" t="s">
        <v>428</v>
      </c>
      <c r="I849" t="s">
        <v>133</v>
      </c>
      <c r="J849" t="s">
        <v>13</v>
      </c>
      <c r="K849" t="s">
        <v>1255</v>
      </c>
      <c r="L849" t="s">
        <v>68</v>
      </c>
      <c r="N849" t="str">
        <f>IF(ISBLANK(Sales[[#This Row],[return]]),"No",Sales[[#This Row],[return]])</f>
        <v>No</v>
      </c>
      <c r="O849" s="2">
        <v>42464</v>
      </c>
      <c r="P849" s="8" t="str">
        <f>TEXT(DAY(Sales[[#This Row],[OrderDate]]),"ddd")</f>
        <v>Wed</v>
      </c>
      <c r="Q849" s="8" t="str">
        <f>TEXT(MONTH(Sales[[#This Row],[ShipDate]])*29,"mmm")</f>
        <v>Apr</v>
      </c>
      <c r="R849">
        <v>1133</v>
      </c>
      <c r="S849" t="s">
        <v>1942</v>
      </c>
      <c r="T849" t="s">
        <v>66</v>
      </c>
      <c r="U849">
        <v>48205</v>
      </c>
      <c r="V849" s="1">
        <v>0</v>
      </c>
      <c r="W849">
        <v>24</v>
      </c>
      <c r="X849">
        <v>4</v>
      </c>
      <c r="Y849">
        <v>79</v>
      </c>
      <c r="AD849"/>
    </row>
    <row r="850" spans="1:30" x14ac:dyDescent="0.25">
      <c r="A850" t="s">
        <v>24</v>
      </c>
      <c r="B850" s="2">
        <v>42530</v>
      </c>
      <c r="C850" s="35">
        <f>YEAR(Sales[[#This Row],[ShipDate]])</f>
        <v>2016</v>
      </c>
      <c r="D850" t="s">
        <v>113</v>
      </c>
      <c r="E850" t="s">
        <v>18</v>
      </c>
      <c r="F850" t="s">
        <v>45</v>
      </c>
      <c r="G850" t="s">
        <v>25</v>
      </c>
      <c r="H850" t="s">
        <v>200</v>
      </c>
      <c r="I850" t="s">
        <v>149</v>
      </c>
      <c r="J850" t="s">
        <v>13</v>
      </c>
      <c r="K850" t="s">
        <v>1370</v>
      </c>
      <c r="L850" t="s">
        <v>92</v>
      </c>
      <c r="N850" t="str">
        <f>IF(ISBLANK(Sales[[#This Row],[return]]),"No",Sales[[#This Row],[return]])</f>
        <v>No</v>
      </c>
      <c r="O850" s="2">
        <v>42527</v>
      </c>
      <c r="P850" s="8" t="str">
        <f>TEXT(DAY(Sales[[#This Row],[OrderDate]]),"ddd")</f>
        <v>Fri</v>
      </c>
      <c r="Q850" s="8" t="str">
        <f>TEXT(MONTH(Sales[[#This Row],[ShipDate]])*29,"mmm")</f>
        <v>Jun</v>
      </c>
      <c r="R850">
        <v>1416</v>
      </c>
      <c r="S850" t="s">
        <v>343</v>
      </c>
      <c r="T850" t="s">
        <v>90</v>
      </c>
      <c r="U850">
        <v>14609</v>
      </c>
      <c r="V850" s="1">
        <v>0</v>
      </c>
      <c r="W850">
        <v>5</v>
      </c>
      <c r="X850">
        <v>2</v>
      </c>
      <c r="Y850">
        <v>13</v>
      </c>
      <c r="AD850"/>
    </row>
    <row r="851" spans="1:30" x14ac:dyDescent="0.25">
      <c r="A851" t="s">
        <v>40</v>
      </c>
      <c r="B851" s="2">
        <v>42566</v>
      </c>
      <c r="C851" s="35">
        <f>YEAR(Sales[[#This Row],[ShipDate]])</f>
        <v>2016</v>
      </c>
      <c r="D851" t="s">
        <v>36</v>
      </c>
      <c r="E851" t="s">
        <v>18</v>
      </c>
      <c r="F851" t="s">
        <v>59</v>
      </c>
      <c r="G851" t="s">
        <v>25</v>
      </c>
      <c r="H851" t="s">
        <v>146</v>
      </c>
      <c r="I851" t="s">
        <v>149</v>
      </c>
      <c r="J851" t="s">
        <v>13</v>
      </c>
      <c r="K851" t="s">
        <v>1250</v>
      </c>
      <c r="L851" t="s">
        <v>92</v>
      </c>
      <c r="N851" t="str">
        <f>IF(ISBLANK(Sales[[#This Row],[return]]),"No",Sales[[#This Row],[return]])</f>
        <v>No</v>
      </c>
      <c r="O851" s="2">
        <v>42562</v>
      </c>
      <c r="P851" s="8" t="str">
        <f>TEXT(DAY(Sales[[#This Row],[OrderDate]]),"ddd")</f>
        <v>Wed</v>
      </c>
      <c r="Q851" s="8" t="str">
        <f>TEXT(MONTH(Sales[[#This Row],[ShipDate]])*29,"mmm")</f>
        <v>Jul</v>
      </c>
      <c r="R851">
        <v>1671</v>
      </c>
      <c r="S851" t="s">
        <v>588</v>
      </c>
      <c r="T851" t="s">
        <v>90</v>
      </c>
      <c r="U851">
        <v>10011</v>
      </c>
      <c r="V851" s="1">
        <v>0</v>
      </c>
      <c r="W851">
        <v>23</v>
      </c>
      <c r="X851">
        <v>4</v>
      </c>
      <c r="Y851">
        <v>49</v>
      </c>
      <c r="AD851"/>
    </row>
    <row r="852" spans="1:30" x14ac:dyDescent="0.25">
      <c r="A852" t="s">
        <v>40</v>
      </c>
      <c r="B852" s="2">
        <v>42566</v>
      </c>
      <c r="C852" s="35">
        <f>YEAR(Sales[[#This Row],[ShipDate]])</f>
        <v>2016</v>
      </c>
      <c r="D852" t="s">
        <v>36</v>
      </c>
      <c r="E852" t="s">
        <v>18</v>
      </c>
      <c r="F852" t="s">
        <v>50</v>
      </c>
      <c r="G852" t="s">
        <v>25</v>
      </c>
      <c r="H852" t="s">
        <v>146</v>
      </c>
      <c r="I852" t="s">
        <v>149</v>
      </c>
      <c r="J852" t="s">
        <v>13</v>
      </c>
      <c r="K852" t="s">
        <v>1250</v>
      </c>
      <c r="L852" t="s">
        <v>92</v>
      </c>
      <c r="N852" t="str">
        <f>IF(ISBLANK(Sales[[#This Row],[return]]),"No",Sales[[#This Row],[return]])</f>
        <v>No</v>
      </c>
      <c r="O852" s="2">
        <v>42562</v>
      </c>
      <c r="P852" s="8" t="str">
        <f>TEXT(DAY(Sales[[#This Row],[OrderDate]]),"ddd")</f>
        <v>Wed</v>
      </c>
      <c r="Q852" s="8" t="str">
        <f>TEXT(MONTH(Sales[[#This Row],[ShipDate]])*29,"mmm")</f>
        <v>Jul</v>
      </c>
      <c r="R852">
        <v>1119</v>
      </c>
      <c r="S852" t="s">
        <v>1794</v>
      </c>
      <c r="T852" t="s">
        <v>90</v>
      </c>
      <c r="U852">
        <v>10011</v>
      </c>
      <c r="V852" s="1">
        <v>0.2</v>
      </c>
      <c r="W852">
        <v>6</v>
      </c>
      <c r="X852">
        <v>5</v>
      </c>
      <c r="Y852">
        <v>18</v>
      </c>
      <c r="AD852"/>
    </row>
    <row r="853" spans="1:30" x14ac:dyDescent="0.25">
      <c r="A853" t="s">
        <v>24</v>
      </c>
      <c r="B853" s="2">
        <v>42424</v>
      </c>
      <c r="C853" s="35">
        <f>YEAR(Sales[[#This Row],[ShipDate]])</f>
        <v>2016</v>
      </c>
      <c r="D853" t="s">
        <v>113</v>
      </c>
      <c r="E853" t="s">
        <v>18</v>
      </c>
      <c r="F853" t="s">
        <v>59</v>
      </c>
      <c r="G853" t="s">
        <v>25</v>
      </c>
      <c r="H853" t="s">
        <v>1584</v>
      </c>
      <c r="I853" t="s">
        <v>32</v>
      </c>
      <c r="J853" t="s">
        <v>13</v>
      </c>
      <c r="K853" t="s">
        <v>771</v>
      </c>
      <c r="L853" t="s">
        <v>30</v>
      </c>
      <c r="N853" t="str">
        <f>IF(ISBLANK(Sales[[#This Row],[return]]),"No",Sales[[#This Row],[return]])</f>
        <v>No</v>
      </c>
      <c r="O853" s="2">
        <v>42422</v>
      </c>
      <c r="P853" s="8" t="str">
        <f>TEXT(DAY(Sales[[#This Row],[OrderDate]]),"ddd")</f>
        <v>Sun</v>
      </c>
      <c r="Q853" s="8" t="str">
        <f>TEXT(MONTH(Sales[[#This Row],[ShipDate]])*29,"mmm")</f>
        <v>Feb</v>
      </c>
      <c r="R853">
        <v>1825</v>
      </c>
      <c r="S853" t="s">
        <v>1026</v>
      </c>
      <c r="T853" t="s">
        <v>28</v>
      </c>
      <c r="U853">
        <v>92553</v>
      </c>
      <c r="V853" s="1">
        <v>0</v>
      </c>
      <c r="W853">
        <v>9</v>
      </c>
      <c r="X853">
        <v>3</v>
      </c>
      <c r="Y853">
        <v>19</v>
      </c>
      <c r="AD853"/>
    </row>
    <row r="854" spans="1:30" x14ac:dyDescent="0.25">
      <c r="A854" t="s">
        <v>10</v>
      </c>
      <c r="B854" s="2">
        <v>42543</v>
      </c>
      <c r="C854" s="35">
        <f>YEAR(Sales[[#This Row],[ShipDate]])</f>
        <v>2016</v>
      </c>
      <c r="D854" t="s">
        <v>607</v>
      </c>
      <c r="E854" t="s">
        <v>18</v>
      </c>
      <c r="F854" t="s">
        <v>50</v>
      </c>
      <c r="G854" t="s">
        <v>25</v>
      </c>
      <c r="H854" t="s">
        <v>271</v>
      </c>
      <c r="I854" t="s">
        <v>169</v>
      </c>
      <c r="J854" t="s">
        <v>13</v>
      </c>
      <c r="K854" t="s">
        <v>1507</v>
      </c>
      <c r="L854" t="s">
        <v>30</v>
      </c>
      <c r="N854" t="str">
        <f>IF(ISBLANK(Sales[[#This Row],[return]]),"No",Sales[[#This Row],[return]])</f>
        <v>No</v>
      </c>
      <c r="O854" s="2">
        <v>42543</v>
      </c>
      <c r="P854" s="8" t="str">
        <f>TEXT(DAY(Sales[[#This Row],[OrderDate]]),"ddd")</f>
        <v>Sun</v>
      </c>
      <c r="Q854" s="8" t="str">
        <f>TEXT(MONTH(Sales[[#This Row],[ShipDate]])*29,"mmm")</f>
        <v>Jun</v>
      </c>
      <c r="R854">
        <v>1489</v>
      </c>
      <c r="S854" t="s">
        <v>1908</v>
      </c>
      <c r="T854" t="s">
        <v>28</v>
      </c>
      <c r="U854">
        <v>85023</v>
      </c>
      <c r="V854" s="1">
        <v>0.7</v>
      </c>
      <c r="W854">
        <v>-6</v>
      </c>
      <c r="X854">
        <v>3</v>
      </c>
      <c r="Y854">
        <v>8</v>
      </c>
      <c r="AD854"/>
    </row>
    <row r="855" spans="1:30" x14ac:dyDescent="0.25">
      <c r="A855" t="s">
        <v>40</v>
      </c>
      <c r="B855" s="2">
        <v>42464</v>
      </c>
      <c r="C855" s="35">
        <f>YEAR(Sales[[#This Row],[ShipDate]])</f>
        <v>2016</v>
      </c>
      <c r="D855" t="s">
        <v>36</v>
      </c>
      <c r="E855" t="s">
        <v>31</v>
      </c>
      <c r="F855" t="s">
        <v>33</v>
      </c>
      <c r="G855" t="s">
        <v>25</v>
      </c>
      <c r="H855" t="s">
        <v>60</v>
      </c>
      <c r="I855" t="s">
        <v>63</v>
      </c>
      <c r="J855" t="s">
        <v>13</v>
      </c>
      <c r="K855" t="s">
        <v>468</v>
      </c>
      <c r="L855" t="s">
        <v>30</v>
      </c>
      <c r="N855" t="str">
        <f>IF(ISBLANK(Sales[[#This Row],[return]]),"No",Sales[[#This Row],[return]])</f>
        <v>No</v>
      </c>
      <c r="O855" s="2">
        <v>42459</v>
      </c>
      <c r="P855" s="8" t="str">
        <f>TEXT(DAY(Sales[[#This Row],[OrderDate]]),"ddd")</f>
        <v>Mon</v>
      </c>
      <c r="Q855" s="8" t="str">
        <f>TEXT(MONTH(Sales[[#This Row],[ShipDate]])*29,"mmm")</f>
        <v>Apr</v>
      </c>
      <c r="R855">
        <v>199</v>
      </c>
      <c r="S855" t="s">
        <v>1018</v>
      </c>
      <c r="T855" t="s">
        <v>28</v>
      </c>
      <c r="U855">
        <v>98105</v>
      </c>
      <c r="V855" s="1">
        <v>0</v>
      </c>
      <c r="W855">
        <v>22</v>
      </c>
      <c r="X855">
        <v>3</v>
      </c>
      <c r="Y855">
        <v>44</v>
      </c>
      <c r="AD855"/>
    </row>
    <row r="856" spans="1:30" x14ac:dyDescent="0.25">
      <c r="A856" t="s">
        <v>40</v>
      </c>
      <c r="B856" s="2">
        <v>42464</v>
      </c>
      <c r="C856" s="35">
        <f>YEAR(Sales[[#This Row],[ShipDate]])</f>
        <v>2016</v>
      </c>
      <c r="D856" t="s">
        <v>36</v>
      </c>
      <c r="E856" t="s">
        <v>31</v>
      </c>
      <c r="F856" t="s">
        <v>39</v>
      </c>
      <c r="G856" t="s">
        <v>25</v>
      </c>
      <c r="H856" t="s">
        <v>60</v>
      </c>
      <c r="I856" t="s">
        <v>63</v>
      </c>
      <c r="J856" t="s">
        <v>13</v>
      </c>
      <c r="K856" t="s">
        <v>468</v>
      </c>
      <c r="L856" t="s">
        <v>30</v>
      </c>
      <c r="N856" t="str">
        <f>IF(ISBLANK(Sales[[#This Row],[return]]),"No",Sales[[#This Row],[return]])</f>
        <v>No</v>
      </c>
      <c r="O856" s="2">
        <v>42459</v>
      </c>
      <c r="P856" s="8" t="str">
        <f>TEXT(DAY(Sales[[#This Row],[OrderDate]]),"ddd")</f>
        <v>Mon</v>
      </c>
      <c r="Q856" s="8" t="str">
        <f>TEXT(MONTH(Sales[[#This Row],[ShipDate]])*29,"mmm")</f>
        <v>Apr</v>
      </c>
      <c r="R856">
        <v>1514</v>
      </c>
      <c r="S856" t="s">
        <v>2137</v>
      </c>
      <c r="T856" t="s">
        <v>28</v>
      </c>
      <c r="U856">
        <v>98105</v>
      </c>
      <c r="V856" s="1">
        <v>0</v>
      </c>
      <c r="W856">
        <v>0</v>
      </c>
      <c r="X856">
        <v>3</v>
      </c>
      <c r="Y856">
        <v>16</v>
      </c>
      <c r="AD856"/>
    </row>
    <row r="857" spans="1:30" x14ac:dyDescent="0.25">
      <c r="A857" t="s">
        <v>40</v>
      </c>
      <c r="B857" s="2">
        <v>42730</v>
      </c>
      <c r="C857" s="35">
        <f>YEAR(Sales[[#This Row],[ShipDate]])</f>
        <v>2016</v>
      </c>
      <c r="D857" t="s">
        <v>36</v>
      </c>
      <c r="E857" t="s">
        <v>18</v>
      </c>
      <c r="F857" t="s">
        <v>45</v>
      </c>
      <c r="G857" t="s">
        <v>25</v>
      </c>
      <c r="H857" t="s">
        <v>313</v>
      </c>
      <c r="I857" t="s">
        <v>32</v>
      </c>
      <c r="J857" t="s">
        <v>13</v>
      </c>
      <c r="K857" t="s">
        <v>1357</v>
      </c>
      <c r="L857" t="s">
        <v>30</v>
      </c>
      <c r="N857" t="str">
        <f>IF(ISBLANK(Sales[[#This Row],[return]]),"No",Sales[[#This Row],[return]])</f>
        <v>No</v>
      </c>
      <c r="O857" s="2">
        <v>42726</v>
      </c>
      <c r="P857" s="8" t="str">
        <f>TEXT(DAY(Sales[[#This Row],[OrderDate]]),"ddd")</f>
        <v>Sun</v>
      </c>
      <c r="Q857" s="8" t="str">
        <f>TEXT(MONTH(Sales[[#This Row],[ShipDate]])*29,"mmm")</f>
        <v>Dec</v>
      </c>
      <c r="R857">
        <v>1148</v>
      </c>
      <c r="S857" t="s">
        <v>887</v>
      </c>
      <c r="T857" t="s">
        <v>28</v>
      </c>
      <c r="U857">
        <v>95123</v>
      </c>
      <c r="V857" s="1">
        <v>0</v>
      </c>
      <c r="W857">
        <v>3</v>
      </c>
      <c r="X857">
        <v>4</v>
      </c>
      <c r="Y857">
        <v>12</v>
      </c>
      <c r="AD857"/>
    </row>
    <row r="858" spans="1:30" x14ac:dyDescent="0.25">
      <c r="A858" t="s">
        <v>24</v>
      </c>
      <c r="B858" s="2">
        <v>42742</v>
      </c>
      <c r="C858" s="35">
        <f>YEAR(Sales[[#This Row],[ShipDate]])</f>
        <v>2017</v>
      </c>
      <c r="D858" t="s">
        <v>36</v>
      </c>
      <c r="E858" t="s">
        <v>69</v>
      </c>
      <c r="F858" t="s">
        <v>21</v>
      </c>
      <c r="G858" t="s">
        <v>11</v>
      </c>
      <c r="H858" t="s">
        <v>1690</v>
      </c>
      <c r="I858" t="s">
        <v>655</v>
      </c>
      <c r="J858" t="s">
        <v>13</v>
      </c>
      <c r="K858" t="s">
        <v>2967</v>
      </c>
      <c r="L858" t="s">
        <v>92</v>
      </c>
      <c r="N858" t="str">
        <f>IF(ISBLANK(Sales[[#This Row],[return]]),"No",Sales[[#This Row],[return]])</f>
        <v>No</v>
      </c>
      <c r="O858" s="2">
        <v>42735</v>
      </c>
      <c r="P858" s="8" t="str">
        <f>TEXT(DAY(Sales[[#This Row],[OrderDate]]),"ddd")</f>
        <v>Tue</v>
      </c>
      <c r="Q858" s="8" t="str">
        <f>TEXT(MONTH(Sales[[#This Row],[ShipDate]])*29,"mmm")</f>
        <v>Jan</v>
      </c>
      <c r="R858">
        <v>1436</v>
      </c>
      <c r="S858" t="s">
        <v>1266</v>
      </c>
      <c r="T858" t="s">
        <v>90</v>
      </c>
      <c r="U858">
        <v>2908</v>
      </c>
      <c r="V858" s="1">
        <v>0</v>
      </c>
      <c r="W858">
        <v>79</v>
      </c>
      <c r="X858">
        <v>2</v>
      </c>
      <c r="Y858">
        <v>342</v>
      </c>
      <c r="AD858"/>
    </row>
    <row r="859" spans="1:30" x14ac:dyDescent="0.25">
      <c r="A859" t="s">
        <v>24</v>
      </c>
      <c r="B859" s="2">
        <v>42742</v>
      </c>
      <c r="C859" s="35">
        <f>YEAR(Sales[[#This Row],[ShipDate]])</f>
        <v>2017</v>
      </c>
      <c r="D859" t="s">
        <v>36</v>
      </c>
      <c r="E859" t="s">
        <v>69</v>
      </c>
      <c r="F859" t="s">
        <v>23</v>
      </c>
      <c r="G859" t="s">
        <v>11</v>
      </c>
      <c r="H859" t="s">
        <v>1690</v>
      </c>
      <c r="I859" t="s">
        <v>655</v>
      </c>
      <c r="J859" t="s">
        <v>13</v>
      </c>
      <c r="K859" t="s">
        <v>2967</v>
      </c>
      <c r="L859" t="s">
        <v>92</v>
      </c>
      <c r="N859" t="str">
        <f>IF(ISBLANK(Sales[[#This Row],[return]]),"No",Sales[[#This Row],[return]])</f>
        <v>No</v>
      </c>
      <c r="O859" s="2">
        <v>42735</v>
      </c>
      <c r="P859" s="8" t="str">
        <f>TEXT(DAY(Sales[[#This Row],[OrderDate]]),"ddd")</f>
        <v>Tue</v>
      </c>
      <c r="Q859" s="8" t="str">
        <f>TEXT(MONTH(Sales[[#This Row],[ShipDate]])*29,"mmm")</f>
        <v>Jan</v>
      </c>
      <c r="R859">
        <v>753</v>
      </c>
      <c r="S859" t="s">
        <v>3090</v>
      </c>
      <c r="T859" t="s">
        <v>90</v>
      </c>
      <c r="U859">
        <v>2908</v>
      </c>
      <c r="V859" s="1">
        <v>0</v>
      </c>
      <c r="W859">
        <v>151</v>
      </c>
      <c r="X859">
        <v>6</v>
      </c>
      <c r="Y859">
        <v>606</v>
      </c>
      <c r="AD859"/>
    </row>
    <row r="860" spans="1:30" x14ac:dyDescent="0.25">
      <c r="A860" t="s">
        <v>24</v>
      </c>
      <c r="B860" s="2">
        <v>42742</v>
      </c>
      <c r="C860" s="35">
        <f>YEAR(Sales[[#This Row],[ShipDate]])</f>
        <v>2017</v>
      </c>
      <c r="D860" t="s">
        <v>36</v>
      </c>
      <c r="E860" t="s">
        <v>69</v>
      </c>
      <c r="F860" t="s">
        <v>59</v>
      </c>
      <c r="G860" t="s">
        <v>25</v>
      </c>
      <c r="H860" t="s">
        <v>1690</v>
      </c>
      <c r="I860" t="s">
        <v>655</v>
      </c>
      <c r="J860" t="s">
        <v>13</v>
      </c>
      <c r="K860" t="s">
        <v>2967</v>
      </c>
      <c r="L860" t="s">
        <v>92</v>
      </c>
      <c r="N860" t="str">
        <f>IF(ISBLANK(Sales[[#This Row],[return]]),"No",Sales[[#This Row],[return]])</f>
        <v>No</v>
      </c>
      <c r="O860" s="2">
        <v>42735</v>
      </c>
      <c r="P860" s="8" t="str">
        <f>TEXT(DAY(Sales[[#This Row],[OrderDate]]),"ddd")</f>
        <v>Tue</v>
      </c>
      <c r="Q860" s="8" t="str">
        <f>TEXT(MONTH(Sales[[#This Row],[ShipDate]])*29,"mmm")</f>
        <v>Jan</v>
      </c>
      <c r="R860">
        <v>1768</v>
      </c>
      <c r="S860" t="s">
        <v>1932</v>
      </c>
      <c r="T860" t="s">
        <v>90</v>
      </c>
      <c r="U860">
        <v>2908</v>
      </c>
      <c r="V860" s="1">
        <v>0</v>
      </c>
      <c r="W860">
        <v>7</v>
      </c>
      <c r="X860">
        <v>3</v>
      </c>
      <c r="Y860">
        <v>15</v>
      </c>
      <c r="AD860"/>
    </row>
    <row r="861" spans="1:30" x14ac:dyDescent="0.25">
      <c r="A861" t="s">
        <v>24</v>
      </c>
      <c r="B861" s="2">
        <v>42742</v>
      </c>
      <c r="C861" s="35">
        <f>YEAR(Sales[[#This Row],[ShipDate]])</f>
        <v>2017</v>
      </c>
      <c r="D861" t="s">
        <v>36</v>
      </c>
      <c r="E861" t="s">
        <v>69</v>
      </c>
      <c r="F861" t="s">
        <v>59</v>
      </c>
      <c r="G861" t="s">
        <v>25</v>
      </c>
      <c r="H861" t="s">
        <v>1690</v>
      </c>
      <c r="I861" t="s">
        <v>655</v>
      </c>
      <c r="J861" t="s">
        <v>13</v>
      </c>
      <c r="K861" t="s">
        <v>2967</v>
      </c>
      <c r="L861" t="s">
        <v>92</v>
      </c>
      <c r="N861" t="str">
        <f>IF(ISBLANK(Sales[[#This Row],[return]]),"No",Sales[[#This Row],[return]])</f>
        <v>No</v>
      </c>
      <c r="O861" s="2">
        <v>42735</v>
      </c>
      <c r="P861" s="8" t="str">
        <f>TEXT(DAY(Sales[[#This Row],[OrderDate]]),"ddd")</f>
        <v>Tue</v>
      </c>
      <c r="Q861" s="8" t="str">
        <f>TEXT(MONTH(Sales[[#This Row],[ShipDate]])*29,"mmm")</f>
        <v>Jan</v>
      </c>
      <c r="R861">
        <v>1710</v>
      </c>
      <c r="S861" t="s">
        <v>1636</v>
      </c>
      <c r="T861" t="s">
        <v>90</v>
      </c>
      <c r="U861">
        <v>2908</v>
      </c>
      <c r="V861" s="1">
        <v>0</v>
      </c>
      <c r="W861">
        <v>92</v>
      </c>
      <c r="X861">
        <v>4</v>
      </c>
      <c r="Y861">
        <v>196</v>
      </c>
      <c r="AD861"/>
    </row>
    <row r="862" spans="1:30" x14ac:dyDescent="0.25">
      <c r="A862" t="s">
        <v>24</v>
      </c>
      <c r="B862" s="2">
        <v>42742</v>
      </c>
      <c r="C862" s="35">
        <f>YEAR(Sales[[#This Row],[ShipDate]])</f>
        <v>2017</v>
      </c>
      <c r="D862" t="s">
        <v>36</v>
      </c>
      <c r="E862" t="s">
        <v>69</v>
      </c>
      <c r="F862" t="s">
        <v>99</v>
      </c>
      <c r="G862" t="s">
        <v>46</v>
      </c>
      <c r="H862" t="s">
        <v>1690</v>
      </c>
      <c r="I862" t="s">
        <v>655</v>
      </c>
      <c r="J862" t="s">
        <v>13</v>
      </c>
      <c r="K862" t="s">
        <v>2967</v>
      </c>
      <c r="L862" t="s">
        <v>92</v>
      </c>
      <c r="N862" t="str">
        <f>IF(ISBLANK(Sales[[#This Row],[return]]),"No",Sales[[#This Row],[return]])</f>
        <v>No</v>
      </c>
      <c r="O862" s="2">
        <v>42735</v>
      </c>
      <c r="P862" s="8" t="str">
        <f>TEXT(DAY(Sales[[#This Row],[OrderDate]]),"ddd")</f>
        <v>Tue</v>
      </c>
      <c r="Q862" s="8" t="str">
        <f>TEXT(MONTH(Sales[[#This Row],[ShipDate]])*29,"mmm")</f>
        <v>Jan</v>
      </c>
      <c r="R862">
        <v>1283</v>
      </c>
      <c r="S862" t="s">
        <v>2360</v>
      </c>
      <c r="T862" t="s">
        <v>90</v>
      </c>
      <c r="U862">
        <v>2908</v>
      </c>
      <c r="V862" s="1">
        <v>0</v>
      </c>
      <c r="W862">
        <v>743</v>
      </c>
      <c r="X862">
        <v>4</v>
      </c>
      <c r="Y862">
        <v>1688</v>
      </c>
      <c r="AD862"/>
    </row>
    <row r="863" spans="1:30" x14ac:dyDescent="0.25">
      <c r="A863" t="s">
        <v>40</v>
      </c>
      <c r="B863" s="2">
        <v>42684</v>
      </c>
      <c r="C863" s="35">
        <f>YEAR(Sales[[#This Row],[ShipDate]])</f>
        <v>2016</v>
      </c>
      <c r="D863" t="s">
        <v>36</v>
      </c>
      <c r="E863" t="s">
        <v>69</v>
      </c>
      <c r="F863" t="s">
        <v>99</v>
      </c>
      <c r="G863" t="s">
        <v>46</v>
      </c>
      <c r="H863" t="s">
        <v>531</v>
      </c>
      <c r="I863" t="s">
        <v>174</v>
      </c>
      <c r="J863" t="s">
        <v>13</v>
      </c>
      <c r="K863" t="s">
        <v>973</v>
      </c>
      <c r="L863" t="s">
        <v>17</v>
      </c>
      <c r="N863" t="str">
        <f>IF(ISBLANK(Sales[[#This Row],[return]]),"No",Sales[[#This Row],[return]])</f>
        <v>No</v>
      </c>
      <c r="O863" s="2">
        <v>42679</v>
      </c>
      <c r="P863" s="8" t="str">
        <f>TEXT(DAY(Sales[[#This Row],[OrderDate]]),"ddd")</f>
        <v>Thu</v>
      </c>
      <c r="Q863" s="8" t="str">
        <f>TEXT(MONTH(Sales[[#This Row],[ShipDate]])*29,"mmm")</f>
        <v>Nov</v>
      </c>
      <c r="R863">
        <v>1060</v>
      </c>
      <c r="S863" t="s">
        <v>2454</v>
      </c>
      <c r="T863" t="s">
        <v>15</v>
      </c>
      <c r="U863">
        <v>22204</v>
      </c>
      <c r="V863" s="1">
        <v>0</v>
      </c>
      <c r="W863">
        <v>16</v>
      </c>
      <c r="X863">
        <v>3</v>
      </c>
      <c r="Y863">
        <v>48</v>
      </c>
      <c r="AD863"/>
    </row>
    <row r="864" spans="1:30" x14ac:dyDescent="0.25">
      <c r="A864" t="s">
        <v>24</v>
      </c>
      <c r="B864" s="2">
        <v>42587</v>
      </c>
      <c r="C864" s="35">
        <f>YEAR(Sales[[#This Row],[ShipDate]])</f>
        <v>2016</v>
      </c>
      <c r="D864" t="s">
        <v>113</v>
      </c>
      <c r="E864" t="s">
        <v>18</v>
      </c>
      <c r="F864" t="s">
        <v>38</v>
      </c>
      <c r="G864" t="s">
        <v>11</v>
      </c>
      <c r="H864" t="s">
        <v>395</v>
      </c>
      <c r="I864" t="s">
        <v>233</v>
      </c>
      <c r="J864" t="s">
        <v>13</v>
      </c>
      <c r="K864" t="s">
        <v>396</v>
      </c>
      <c r="L864" t="s">
        <v>30</v>
      </c>
      <c r="M864" t="s">
        <v>82</v>
      </c>
      <c r="N864" t="str">
        <f>IF(ISBLANK(Sales[[#This Row],[return]]),"No",Sales[[#This Row],[return]])</f>
        <v>Yes</v>
      </c>
      <c r="O864" s="2">
        <v>42585</v>
      </c>
      <c r="P864" s="8" t="str">
        <f>TEXT(DAY(Sales[[#This Row],[OrderDate]]),"ddd")</f>
        <v>Tue</v>
      </c>
      <c r="Q864" s="8" t="str">
        <f>TEXT(MONTH(Sales[[#This Row],[ShipDate]])*29,"mmm")</f>
        <v>Aug</v>
      </c>
      <c r="R864">
        <v>364</v>
      </c>
      <c r="S864" t="s">
        <v>397</v>
      </c>
      <c r="T864" t="s">
        <v>28</v>
      </c>
      <c r="U864">
        <v>80219</v>
      </c>
      <c r="V864" s="1">
        <v>0.5</v>
      </c>
      <c r="W864">
        <v>-162</v>
      </c>
      <c r="X864">
        <v>2</v>
      </c>
      <c r="Y864">
        <v>219</v>
      </c>
      <c r="AD864"/>
    </row>
    <row r="865" spans="1:30" x14ac:dyDescent="0.25">
      <c r="A865" t="s">
        <v>24</v>
      </c>
      <c r="B865" s="2">
        <v>42587</v>
      </c>
      <c r="C865" s="35">
        <f>YEAR(Sales[[#This Row],[ShipDate]])</f>
        <v>2016</v>
      </c>
      <c r="D865" t="s">
        <v>113</v>
      </c>
      <c r="E865" t="s">
        <v>18</v>
      </c>
      <c r="F865" t="s">
        <v>52</v>
      </c>
      <c r="G865" t="s">
        <v>25</v>
      </c>
      <c r="H865" t="s">
        <v>395</v>
      </c>
      <c r="I865" t="s">
        <v>233</v>
      </c>
      <c r="J865" t="s">
        <v>13</v>
      </c>
      <c r="K865" t="s">
        <v>396</v>
      </c>
      <c r="L865" t="s">
        <v>30</v>
      </c>
      <c r="M865" t="s">
        <v>82</v>
      </c>
      <c r="N865" t="str">
        <f>IF(ISBLANK(Sales[[#This Row],[return]]),"No",Sales[[#This Row],[return]])</f>
        <v>Yes</v>
      </c>
      <c r="O865" s="2">
        <v>42585</v>
      </c>
      <c r="P865" s="8" t="str">
        <f>TEXT(DAY(Sales[[#This Row],[OrderDate]]),"ddd")</f>
        <v>Tue</v>
      </c>
      <c r="Q865" s="8" t="str">
        <f>TEXT(MONTH(Sales[[#This Row],[ShipDate]])*29,"mmm")</f>
        <v>Aug</v>
      </c>
      <c r="R865">
        <v>366</v>
      </c>
      <c r="S865" t="s">
        <v>398</v>
      </c>
      <c r="T865" t="s">
        <v>28</v>
      </c>
      <c r="U865">
        <v>80219</v>
      </c>
      <c r="V865" s="1">
        <v>0.2</v>
      </c>
      <c r="W865">
        <v>0</v>
      </c>
      <c r="X865">
        <v>1</v>
      </c>
      <c r="Y865">
        <v>3</v>
      </c>
      <c r="AD865"/>
    </row>
    <row r="866" spans="1:30" x14ac:dyDescent="0.25">
      <c r="A866" t="s">
        <v>10</v>
      </c>
      <c r="B866" s="2">
        <v>42639</v>
      </c>
      <c r="C866" s="35">
        <f>YEAR(Sales[[#This Row],[ShipDate]])</f>
        <v>2016</v>
      </c>
      <c r="D866" t="s">
        <v>36</v>
      </c>
      <c r="E866" t="s">
        <v>69</v>
      </c>
      <c r="F866" t="s">
        <v>52</v>
      </c>
      <c r="G866" t="s">
        <v>25</v>
      </c>
      <c r="H866" t="s">
        <v>26</v>
      </c>
      <c r="I866" t="s">
        <v>32</v>
      </c>
      <c r="J866" t="s">
        <v>13</v>
      </c>
      <c r="K866" t="s">
        <v>2982</v>
      </c>
      <c r="L866" t="s">
        <v>30</v>
      </c>
      <c r="N866" t="str">
        <f>IF(ISBLANK(Sales[[#This Row],[return]]),"No",Sales[[#This Row],[return]])</f>
        <v>No</v>
      </c>
      <c r="O866" s="2">
        <v>42633</v>
      </c>
      <c r="P866" s="8" t="str">
        <f>TEXT(DAY(Sales[[#This Row],[OrderDate]]),"ddd")</f>
        <v>Fri</v>
      </c>
      <c r="Q866" s="8" t="str">
        <f>TEXT(MONTH(Sales[[#This Row],[ShipDate]])*29,"mmm")</f>
        <v>Sep</v>
      </c>
      <c r="R866">
        <v>1502</v>
      </c>
      <c r="S866" t="s">
        <v>665</v>
      </c>
      <c r="T866" t="s">
        <v>28</v>
      </c>
      <c r="U866">
        <v>90004</v>
      </c>
      <c r="V866" s="1">
        <v>0</v>
      </c>
      <c r="W866">
        <v>12</v>
      </c>
      <c r="X866">
        <v>4</v>
      </c>
      <c r="Y866">
        <v>44</v>
      </c>
      <c r="AD866"/>
    </row>
    <row r="867" spans="1:30" x14ac:dyDescent="0.25">
      <c r="A867" t="s">
        <v>10</v>
      </c>
      <c r="B867" s="2">
        <v>42639</v>
      </c>
      <c r="C867" s="35">
        <f>YEAR(Sales[[#This Row],[ShipDate]])</f>
        <v>2016</v>
      </c>
      <c r="D867" t="s">
        <v>36</v>
      </c>
      <c r="E867" t="s">
        <v>69</v>
      </c>
      <c r="F867" t="s">
        <v>50</v>
      </c>
      <c r="G867" t="s">
        <v>25</v>
      </c>
      <c r="H867" t="s">
        <v>26</v>
      </c>
      <c r="I867" t="s">
        <v>32</v>
      </c>
      <c r="J867" t="s">
        <v>13</v>
      </c>
      <c r="K867" t="s">
        <v>2982</v>
      </c>
      <c r="L867" t="s">
        <v>30</v>
      </c>
      <c r="N867" t="str">
        <f>IF(ISBLANK(Sales[[#This Row],[return]]),"No",Sales[[#This Row],[return]])</f>
        <v>No</v>
      </c>
      <c r="O867" s="2">
        <v>42633</v>
      </c>
      <c r="P867" s="8" t="str">
        <f>TEXT(DAY(Sales[[#This Row],[OrderDate]]),"ddd")</f>
        <v>Fri</v>
      </c>
      <c r="Q867" s="8" t="str">
        <f>TEXT(MONTH(Sales[[#This Row],[ShipDate]])*29,"mmm")</f>
        <v>Sep</v>
      </c>
      <c r="R867">
        <v>900</v>
      </c>
      <c r="S867" t="s">
        <v>1895</v>
      </c>
      <c r="T867" t="s">
        <v>28</v>
      </c>
      <c r="U867">
        <v>90004</v>
      </c>
      <c r="V867" s="1">
        <v>0.2</v>
      </c>
      <c r="W867">
        <v>7</v>
      </c>
      <c r="X867">
        <v>3</v>
      </c>
      <c r="Y867">
        <v>20</v>
      </c>
      <c r="AD867"/>
    </row>
    <row r="868" spans="1:30" x14ac:dyDescent="0.25">
      <c r="A868" t="s">
        <v>24</v>
      </c>
      <c r="B868" s="2">
        <v>42534</v>
      </c>
      <c r="C868" s="35">
        <f>YEAR(Sales[[#This Row],[ShipDate]])</f>
        <v>2016</v>
      </c>
      <c r="D868" t="s">
        <v>19</v>
      </c>
      <c r="E868" t="s">
        <v>69</v>
      </c>
      <c r="F868" t="s">
        <v>48</v>
      </c>
      <c r="G868" t="s">
        <v>46</v>
      </c>
      <c r="H868" t="s">
        <v>773</v>
      </c>
      <c r="I868" t="s">
        <v>70</v>
      </c>
      <c r="J868" t="s">
        <v>13</v>
      </c>
      <c r="K868" t="s">
        <v>774</v>
      </c>
      <c r="L868" t="s">
        <v>68</v>
      </c>
      <c r="N868" t="str">
        <f>IF(ISBLANK(Sales[[#This Row],[return]]),"No",Sales[[#This Row],[return]])</f>
        <v>No</v>
      </c>
      <c r="O868" s="2">
        <v>42530</v>
      </c>
      <c r="P868" s="8" t="str">
        <f>TEXT(DAY(Sales[[#This Row],[OrderDate]]),"ddd")</f>
        <v>Mon</v>
      </c>
      <c r="Q868" s="8" t="str">
        <f>TEXT(MONTH(Sales[[#This Row],[ShipDate]])*29,"mmm")</f>
        <v>Jun</v>
      </c>
      <c r="R868">
        <v>1491</v>
      </c>
      <c r="S868" t="s">
        <v>775</v>
      </c>
      <c r="T868" t="s">
        <v>66</v>
      </c>
      <c r="U868">
        <v>77340</v>
      </c>
      <c r="V868" s="1">
        <v>0.2</v>
      </c>
      <c r="W868">
        <v>1</v>
      </c>
      <c r="X868">
        <v>1</v>
      </c>
      <c r="Y868">
        <v>8</v>
      </c>
      <c r="AD868"/>
    </row>
    <row r="869" spans="1:30" x14ac:dyDescent="0.25">
      <c r="A869" t="s">
        <v>24</v>
      </c>
      <c r="B869" s="2">
        <v>42534</v>
      </c>
      <c r="C869" s="35">
        <f>YEAR(Sales[[#This Row],[ShipDate]])</f>
        <v>2016</v>
      </c>
      <c r="D869" t="s">
        <v>19</v>
      </c>
      <c r="E869" t="s">
        <v>69</v>
      </c>
      <c r="F869" t="s">
        <v>99</v>
      </c>
      <c r="G869" t="s">
        <v>46</v>
      </c>
      <c r="H869" t="s">
        <v>773</v>
      </c>
      <c r="I869" t="s">
        <v>70</v>
      </c>
      <c r="J869" t="s">
        <v>13</v>
      </c>
      <c r="K869" t="s">
        <v>774</v>
      </c>
      <c r="L869" t="s">
        <v>68</v>
      </c>
      <c r="N869" t="str">
        <f>IF(ISBLANK(Sales[[#This Row],[return]]),"No",Sales[[#This Row],[return]])</f>
        <v>No</v>
      </c>
      <c r="O869" s="2">
        <v>42530</v>
      </c>
      <c r="P869" s="8" t="str">
        <f>TEXT(DAY(Sales[[#This Row],[OrderDate]]),"ddd")</f>
        <v>Mon</v>
      </c>
      <c r="Q869" s="8" t="str">
        <f>TEXT(MONTH(Sales[[#This Row],[ShipDate]])*29,"mmm")</f>
        <v>Jun</v>
      </c>
      <c r="R869">
        <v>1020</v>
      </c>
      <c r="S869" t="s">
        <v>776</v>
      </c>
      <c r="T869" t="s">
        <v>66</v>
      </c>
      <c r="U869">
        <v>77340</v>
      </c>
      <c r="V869" s="1">
        <v>0.2</v>
      </c>
      <c r="W869">
        <v>10</v>
      </c>
      <c r="X869">
        <v>2</v>
      </c>
      <c r="Y869">
        <v>64</v>
      </c>
      <c r="AD869"/>
    </row>
    <row r="870" spans="1:30" x14ac:dyDescent="0.25">
      <c r="A870" t="s">
        <v>24</v>
      </c>
      <c r="B870" s="2">
        <v>42534</v>
      </c>
      <c r="C870" s="35">
        <f>YEAR(Sales[[#This Row],[ShipDate]])</f>
        <v>2016</v>
      </c>
      <c r="D870" t="s">
        <v>19</v>
      </c>
      <c r="E870" t="s">
        <v>69</v>
      </c>
      <c r="F870" t="s">
        <v>45</v>
      </c>
      <c r="G870" t="s">
        <v>25</v>
      </c>
      <c r="H870" t="s">
        <v>773</v>
      </c>
      <c r="I870" t="s">
        <v>70</v>
      </c>
      <c r="J870" t="s">
        <v>13</v>
      </c>
      <c r="K870" t="s">
        <v>774</v>
      </c>
      <c r="L870" t="s">
        <v>68</v>
      </c>
      <c r="N870" t="str">
        <f>IF(ISBLANK(Sales[[#This Row],[return]]),"No",Sales[[#This Row],[return]])</f>
        <v>No</v>
      </c>
      <c r="O870" s="2">
        <v>42530</v>
      </c>
      <c r="P870" s="8" t="str">
        <f>TEXT(DAY(Sales[[#This Row],[OrderDate]]),"ddd")</f>
        <v>Mon</v>
      </c>
      <c r="Q870" s="8" t="str">
        <f>TEXT(MONTH(Sales[[#This Row],[ShipDate]])*29,"mmm")</f>
        <v>Jun</v>
      </c>
      <c r="R870">
        <v>346</v>
      </c>
      <c r="S870" t="s">
        <v>726</v>
      </c>
      <c r="T870" t="s">
        <v>66</v>
      </c>
      <c r="U870">
        <v>77340</v>
      </c>
      <c r="V870" s="1">
        <v>0.2</v>
      </c>
      <c r="W870">
        <v>6</v>
      </c>
      <c r="X870">
        <v>2</v>
      </c>
      <c r="Y870">
        <v>70</v>
      </c>
      <c r="AD870"/>
    </row>
    <row r="871" spans="1:30" x14ac:dyDescent="0.25">
      <c r="A871" t="s">
        <v>24</v>
      </c>
      <c r="B871" s="2">
        <v>42697</v>
      </c>
      <c r="C871" s="35">
        <f>YEAR(Sales[[#This Row],[ShipDate]])</f>
        <v>2016</v>
      </c>
      <c r="D871" t="s">
        <v>19</v>
      </c>
      <c r="E871" t="s">
        <v>18</v>
      </c>
      <c r="F871" t="s">
        <v>50</v>
      </c>
      <c r="G871" t="s">
        <v>25</v>
      </c>
      <c r="H871" t="s">
        <v>368</v>
      </c>
      <c r="I871" t="s">
        <v>252</v>
      </c>
      <c r="J871" t="s">
        <v>13</v>
      </c>
      <c r="K871" t="s">
        <v>1292</v>
      </c>
      <c r="L871" t="s">
        <v>92</v>
      </c>
      <c r="N871" t="str">
        <f>IF(ISBLANK(Sales[[#This Row],[return]]),"No",Sales[[#This Row],[return]])</f>
        <v>No</v>
      </c>
      <c r="O871" s="2">
        <v>42692</v>
      </c>
      <c r="P871" s="8" t="str">
        <f>TEXT(DAY(Sales[[#This Row],[OrderDate]]),"ddd")</f>
        <v>Wed</v>
      </c>
      <c r="Q871" s="8" t="str">
        <f>TEXT(MONTH(Sales[[#This Row],[ShipDate]])*29,"mmm")</f>
        <v>Nov</v>
      </c>
      <c r="R871">
        <v>1316</v>
      </c>
      <c r="S871" t="s">
        <v>1832</v>
      </c>
      <c r="T871" t="s">
        <v>90</v>
      </c>
      <c r="U871">
        <v>45014</v>
      </c>
      <c r="V871" s="1">
        <v>0.7</v>
      </c>
      <c r="W871">
        <v>-9</v>
      </c>
      <c r="X871">
        <v>8</v>
      </c>
      <c r="Y871">
        <v>12</v>
      </c>
      <c r="AD871"/>
    </row>
    <row r="872" spans="1:30" x14ac:dyDescent="0.25">
      <c r="A872" t="s">
        <v>24</v>
      </c>
      <c r="B872" s="2">
        <v>42697</v>
      </c>
      <c r="C872" s="35">
        <f>YEAR(Sales[[#This Row],[ShipDate]])</f>
        <v>2016</v>
      </c>
      <c r="D872" t="s">
        <v>19</v>
      </c>
      <c r="E872" t="s">
        <v>18</v>
      </c>
      <c r="F872" t="s">
        <v>48</v>
      </c>
      <c r="G872" t="s">
        <v>46</v>
      </c>
      <c r="H872" t="s">
        <v>368</v>
      </c>
      <c r="I872" t="s">
        <v>252</v>
      </c>
      <c r="J872" t="s">
        <v>13</v>
      </c>
      <c r="K872" t="s">
        <v>1292</v>
      </c>
      <c r="L872" t="s">
        <v>92</v>
      </c>
      <c r="N872" t="str">
        <f>IF(ISBLANK(Sales[[#This Row],[return]]),"No",Sales[[#This Row],[return]])</f>
        <v>No</v>
      </c>
      <c r="O872" s="2">
        <v>42692</v>
      </c>
      <c r="P872" s="8" t="str">
        <f>TEXT(DAY(Sales[[#This Row],[OrderDate]]),"ddd")</f>
        <v>Wed</v>
      </c>
      <c r="Q872" s="8" t="str">
        <f>TEXT(MONTH(Sales[[#This Row],[ShipDate]])*29,"mmm")</f>
        <v>Nov</v>
      </c>
      <c r="R872">
        <v>1290</v>
      </c>
      <c r="S872" t="s">
        <v>2449</v>
      </c>
      <c r="T872" t="s">
        <v>90</v>
      </c>
      <c r="U872">
        <v>45014</v>
      </c>
      <c r="V872" s="1">
        <v>0.4</v>
      </c>
      <c r="W872">
        <v>-2</v>
      </c>
      <c r="X872">
        <v>2</v>
      </c>
      <c r="Y872">
        <v>10</v>
      </c>
      <c r="AD872"/>
    </row>
    <row r="873" spans="1:30" x14ac:dyDescent="0.25">
      <c r="A873" t="s">
        <v>40</v>
      </c>
      <c r="B873" s="2">
        <v>42714</v>
      </c>
      <c r="C873" s="35">
        <f>YEAR(Sales[[#This Row],[ShipDate]])</f>
        <v>2016</v>
      </c>
      <c r="D873" t="s">
        <v>36</v>
      </c>
      <c r="E873" t="s">
        <v>18</v>
      </c>
      <c r="F873" t="s">
        <v>150</v>
      </c>
      <c r="G873" t="s">
        <v>25</v>
      </c>
      <c r="H873" t="s">
        <v>26</v>
      </c>
      <c r="I873" t="s">
        <v>32</v>
      </c>
      <c r="J873" t="s">
        <v>13</v>
      </c>
      <c r="K873" t="s">
        <v>835</v>
      </c>
      <c r="L873" t="s">
        <v>30</v>
      </c>
      <c r="N873" t="str">
        <f>IF(ISBLANK(Sales[[#This Row],[return]]),"No",Sales[[#This Row],[return]])</f>
        <v>No</v>
      </c>
      <c r="O873" s="2">
        <v>42709</v>
      </c>
      <c r="P873" s="8" t="str">
        <f>TEXT(DAY(Sales[[#This Row],[OrderDate]]),"ddd")</f>
        <v>Thu</v>
      </c>
      <c r="Q873" s="8" t="str">
        <f>TEXT(MONTH(Sales[[#This Row],[ShipDate]])*29,"mmm")</f>
        <v>Dec</v>
      </c>
      <c r="R873">
        <v>109</v>
      </c>
      <c r="S873" t="s">
        <v>2017</v>
      </c>
      <c r="T873" t="s">
        <v>28</v>
      </c>
      <c r="U873">
        <v>90045</v>
      </c>
      <c r="V873" s="1">
        <v>0</v>
      </c>
      <c r="W873">
        <v>7</v>
      </c>
      <c r="X873">
        <v>3</v>
      </c>
      <c r="Y873">
        <v>15</v>
      </c>
      <c r="AD873"/>
    </row>
    <row r="874" spans="1:30" x14ac:dyDescent="0.25">
      <c r="A874" t="s">
        <v>40</v>
      </c>
      <c r="B874" s="2">
        <v>42714</v>
      </c>
      <c r="C874" s="35">
        <f>YEAR(Sales[[#This Row],[ShipDate]])</f>
        <v>2016</v>
      </c>
      <c r="D874" t="s">
        <v>36</v>
      </c>
      <c r="E874" t="s">
        <v>18</v>
      </c>
      <c r="F874" t="s">
        <v>59</v>
      </c>
      <c r="G874" t="s">
        <v>25</v>
      </c>
      <c r="H874" t="s">
        <v>26</v>
      </c>
      <c r="I874" t="s">
        <v>32</v>
      </c>
      <c r="J874" t="s">
        <v>13</v>
      </c>
      <c r="K874" t="s">
        <v>835</v>
      </c>
      <c r="L874" t="s">
        <v>30</v>
      </c>
      <c r="N874" t="str">
        <f>IF(ISBLANK(Sales[[#This Row],[return]]),"No",Sales[[#This Row],[return]])</f>
        <v>No</v>
      </c>
      <c r="O874" s="2">
        <v>42709</v>
      </c>
      <c r="P874" s="8" t="str">
        <f>TEXT(DAY(Sales[[#This Row],[OrderDate]]),"ddd")</f>
        <v>Thu</v>
      </c>
      <c r="Q874" s="8" t="str">
        <f>TEXT(MONTH(Sales[[#This Row],[ShipDate]])*29,"mmm")</f>
        <v>Dec</v>
      </c>
      <c r="R874">
        <v>1728</v>
      </c>
      <c r="S874" t="s">
        <v>2011</v>
      </c>
      <c r="T874" t="s">
        <v>28</v>
      </c>
      <c r="U874">
        <v>90045</v>
      </c>
      <c r="V874" s="1">
        <v>0</v>
      </c>
      <c r="W874">
        <v>23</v>
      </c>
      <c r="X874">
        <v>4</v>
      </c>
      <c r="Y874">
        <v>49</v>
      </c>
      <c r="AD874"/>
    </row>
    <row r="875" spans="1:30" x14ac:dyDescent="0.25">
      <c r="A875" t="s">
        <v>40</v>
      </c>
      <c r="B875" s="2">
        <v>42714</v>
      </c>
      <c r="C875" s="35">
        <f>YEAR(Sales[[#This Row],[ShipDate]])</f>
        <v>2016</v>
      </c>
      <c r="D875" t="s">
        <v>36</v>
      </c>
      <c r="E875" t="s">
        <v>18</v>
      </c>
      <c r="F875" t="s">
        <v>45</v>
      </c>
      <c r="G875" t="s">
        <v>25</v>
      </c>
      <c r="H875" t="s">
        <v>26</v>
      </c>
      <c r="I875" t="s">
        <v>32</v>
      </c>
      <c r="J875" t="s">
        <v>13</v>
      </c>
      <c r="K875" t="s">
        <v>835</v>
      </c>
      <c r="L875" t="s">
        <v>30</v>
      </c>
      <c r="N875" t="str">
        <f>IF(ISBLANK(Sales[[#This Row],[return]]),"No",Sales[[#This Row],[return]])</f>
        <v>No</v>
      </c>
      <c r="O875" s="2">
        <v>42709</v>
      </c>
      <c r="P875" s="8" t="str">
        <f>TEXT(DAY(Sales[[#This Row],[OrderDate]]),"ddd")</f>
        <v>Thu</v>
      </c>
      <c r="Q875" s="8" t="str">
        <f>TEXT(MONTH(Sales[[#This Row],[ShipDate]])*29,"mmm")</f>
        <v>Dec</v>
      </c>
      <c r="R875">
        <v>1304</v>
      </c>
      <c r="S875" t="s">
        <v>762</v>
      </c>
      <c r="T875" t="s">
        <v>28</v>
      </c>
      <c r="U875">
        <v>90045</v>
      </c>
      <c r="V875" s="1">
        <v>0</v>
      </c>
      <c r="W875">
        <v>12</v>
      </c>
      <c r="X875">
        <v>9</v>
      </c>
      <c r="Y875">
        <v>26</v>
      </c>
      <c r="AD875"/>
    </row>
    <row r="876" spans="1:30" x14ac:dyDescent="0.25">
      <c r="A876" t="s">
        <v>24</v>
      </c>
      <c r="B876" s="2">
        <v>42537</v>
      </c>
      <c r="C876" s="35">
        <f>YEAR(Sales[[#This Row],[ShipDate]])</f>
        <v>2016</v>
      </c>
      <c r="D876" t="s">
        <v>36</v>
      </c>
      <c r="E876" t="s">
        <v>18</v>
      </c>
      <c r="F876" t="s">
        <v>45</v>
      </c>
      <c r="G876" t="s">
        <v>25</v>
      </c>
      <c r="H876" t="s">
        <v>79</v>
      </c>
      <c r="I876" t="s">
        <v>32</v>
      </c>
      <c r="J876" t="s">
        <v>13</v>
      </c>
      <c r="K876" t="s">
        <v>90</v>
      </c>
      <c r="L876" t="s">
        <v>30</v>
      </c>
      <c r="N876" t="str">
        <f>IF(ISBLANK(Sales[[#This Row],[return]]),"No",Sales[[#This Row],[return]])</f>
        <v>No</v>
      </c>
      <c r="O876" s="2">
        <v>42530</v>
      </c>
      <c r="P876" s="8" t="str">
        <f>TEXT(DAY(Sales[[#This Row],[OrderDate]]),"ddd")</f>
        <v>Mon</v>
      </c>
      <c r="Q876" s="8" t="str">
        <f>TEXT(MONTH(Sales[[#This Row],[ShipDate]])*29,"mmm")</f>
        <v>Jun</v>
      </c>
      <c r="R876">
        <v>512</v>
      </c>
      <c r="S876" t="s">
        <v>1775</v>
      </c>
      <c r="T876" t="s">
        <v>28</v>
      </c>
      <c r="U876">
        <v>94122</v>
      </c>
      <c r="V876" s="1">
        <v>0</v>
      </c>
      <c r="W876">
        <v>11</v>
      </c>
      <c r="X876">
        <v>2</v>
      </c>
      <c r="Y876">
        <v>23</v>
      </c>
      <c r="AD876"/>
    </row>
    <row r="877" spans="1:30" x14ac:dyDescent="0.25">
      <c r="A877" t="s">
        <v>24</v>
      </c>
      <c r="B877" s="2">
        <v>42537</v>
      </c>
      <c r="C877" s="35">
        <f>YEAR(Sales[[#This Row],[ShipDate]])</f>
        <v>2016</v>
      </c>
      <c r="D877" t="s">
        <v>36</v>
      </c>
      <c r="E877" t="s">
        <v>18</v>
      </c>
      <c r="F877" t="s">
        <v>290</v>
      </c>
      <c r="G877" t="s">
        <v>25</v>
      </c>
      <c r="H877" t="s">
        <v>79</v>
      </c>
      <c r="I877" t="s">
        <v>32</v>
      </c>
      <c r="J877" t="s">
        <v>13</v>
      </c>
      <c r="K877" t="s">
        <v>90</v>
      </c>
      <c r="L877" t="s">
        <v>30</v>
      </c>
      <c r="N877" t="str">
        <f>IF(ISBLANK(Sales[[#This Row],[return]]),"No",Sales[[#This Row],[return]])</f>
        <v>No</v>
      </c>
      <c r="O877" s="2">
        <v>42530</v>
      </c>
      <c r="P877" s="8" t="str">
        <f>TEXT(DAY(Sales[[#This Row],[OrderDate]]),"ddd")</f>
        <v>Mon</v>
      </c>
      <c r="Q877" s="8" t="str">
        <f>TEXT(MONTH(Sales[[#This Row],[ShipDate]])*29,"mmm")</f>
        <v>Jun</v>
      </c>
      <c r="R877">
        <v>1504</v>
      </c>
      <c r="S877" t="s">
        <v>608</v>
      </c>
      <c r="T877" t="s">
        <v>28</v>
      </c>
      <c r="U877">
        <v>94122</v>
      </c>
      <c r="V877" s="1">
        <v>0</v>
      </c>
      <c r="W877">
        <v>0</v>
      </c>
      <c r="X877">
        <v>2</v>
      </c>
      <c r="Y877">
        <v>7</v>
      </c>
      <c r="AD877"/>
    </row>
    <row r="878" spans="1:30" x14ac:dyDescent="0.25">
      <c r="A878" t="s">
        <v>24</v>
      </c>
      <c r="B878" s="2">
        <v>42512</v>
      </c>
      <c r="C878" s="35">
        <f>YEAR(Sales[[#This Row],[ShipDate]])</f>
        <v>2016</v>
      </c>
      <c r="D878" t="s">
        <v>19</v>
      </c>
      <c r="E878" t="s">
        <v>18</v>
      </c>
      <c r="F878" t="s">
        <v>59</v>
      </c>
      <c r="G878" t="s">
        <v>25</v>
      </c>
      <c r="H878" t="s">
        <v>399</v>
      </c>
      <c r="I878" t="s">
        <v>70</v>
      </c>
      <c r="J878" t="s">
        <v>13</v>
      </c>
      <c r="K878" t="s">
        <v>1346</v>
      </c>
      <c r="L878" t="s">
        <v>68</v>
      </c>
      <c r="N878" t="str">
        <f>IF(ISBLANK(Sales[[#This Row],[return]]),"No",Sales[[#This Row],[return]])</f>
        <v>No</v>
      </c>
      <c r="O878" s="2">
        <v>42508</v>
      </c>
      <c r="P878" s="8" t="str">
        <f>TEXT(DAY(Sales[[#This Row],[OrderDate]]),"ddd")</f>
        <v>Wed</v>
      </c>
      <c r="Q878" s="8" t="str">
        <f>TEXT(MONTH(Sales[[#This Row],[ShipDate]])*29,"mmm")</f>
        <v>May</v>
      </c>
      <c r="R878">
        <v>1745</v>
      </c>
      <c r="S878" t="s">
        <v>1938</v>
      </c>
      <c r="T878" t="s">
        <v>66</v>
      </c>
      <c r="U878">
        <v>75220</v>
      </c>
      <c r="V878" s="1">
        <v>0.2</v>
      </c>
      <c r="W878">
        <v>1</v>
      </c>
      <c r="X878">
        <v>1</v>
      </c>
      <c r="Y878">
        <v>4</v>
      </c>
      <c r="AD878"/>
    </row>
    <row r="879" spans="1:30" x14ac:dyDescent="0.25">
      <c r="A879" t="s">
        <v>40</v>
      </c>
      <c r="B879" s="2">
        <v>42494</v>
      </c>
      <c r="C879" s="35">
        <f>YEAR(Sales[[#This Row],[ShipDate]])</f>
        <v>2016</v>
      </c>
      <c r="D879" t="s">
        <v>36</v>
      </c>
      <c r="E879" t="s">
        <v>18</v>
      </c>
      <c r="F879" t="s">
        <v>43</v>
      </c>
      <c r="G879" t="s">
        <v>11</v>
      </c>
      <c r="H879" t="s">
        <v>200</v>
      </c>
      <c r="I879" t="s">
        <v>149</v>
      </c>
      <c r="J879" t="s">
        <v>13</v>
      </c>
      <c r="K879" t="s">
        <v>1196</v>
      </c>
      <c r="L879" t="s">
        <v>92</v>
      </c>
      <c r="N879" t="str">
        <f>IF(ISBLANK(Sales[[#This Row],[return]]),"No",Sales[[#This Row],[return]])</f>
        <v>No</v>
      </c>
      <c r="O879" s="2">
        <v>42489</v>
      </c>
      <c r="P879" s="8" t="str">
        <f>TEXT(DAY(Sales[[#This Row],[OrderDate]]),"ddd")</f>
        <v>Sun</v>
      </c>
      <c r="Q879" s="8" t="str">
        <f>TEXT(MONTH(Sales[[#This Row],[ShipDate]])*29,"mmm")</f>
        <v>May</v>
      </c>
      <c r="R879">
        <v>486</v>
      </c>
      <c r="S879" t="s">
        <v>1129</v>
      </c>
      <c r="T879" t="s">
        <v>90</v>
      </c>
      <c r="U879">
        <v>14609</v>
      </c>
      <c r="V879" s="1">
        <v>0</v>
      </c>
      <c r="W879">
        <v>6</v>
      </c>
      <c r="X879">
        <v>2</v>
      </c>
      <c r="Y879">
        <v>17</v>
      </c>
      <c r="AD879"/>
    </row>
    <row r="880" spans="1:30" x14ac:dyDescent="0.25">
      <c r="A880" t="s">
        <v>40</v>
      </c>
      <c r="B880" s="2">
        <v>42404</v>
      </c>
      <c r="C880" s="35">
        <f>YEAR(Sales[[#This Row],[ShipDate]])</f>
        <v>2016</v>
      </c>
      <c r="D880" t="s">
        <v>36</v>
      </c>
      <c r="E880" t="s">
        <v>18</v>
      </c>
      <c r="F880" t="s">
        <v>59</v>
      </c>
      <c r="G880" t="s">
        <v>25</v>
      </c>
      <c r="H880" t="s">
        <v>428</v>
      </c>
      <c r="I880" t="s">
        <v>133</v>
      </c>
      <c r="J880" t="s">
        <v>13</v>
      </c>
      <c r="K880" t="s">
        <v>639</v>
      </c>
      <c r="L880" t="s">
        <v>68</v>
      </c>
      <c r="N880" t="str">
        <f>IF(ISBLANK(Sales[[#This Row],[return]]),"No",Sales[[#This Row],[return]])</f>
        <v>No</v>
      </c>
      <c r="O880" s="2">
        <v>42399</v>
      </c>
      <c r="P880" s="8" t="str">
        <f>TEXT(DAY(Sales[[#This Row],[OrderDate]]),"ddd")</f>
        <v>Mon</v>
      </c>
      <c r="Q880" s="8" t="str">
        <f>TEXT(MONTH(Sales[[#This Row],[ShipDate]])*29,"mmm")</f>
        <v>Feb</v>
      </c>
      <c r="R880">
        <v>1770</v>
      </c>
      <c r="S880" t="s">
        <v>924</v>
      </c>
      <c r="T880" t="s">
        <v>66</v>
      </c>
      <c r="U880">
        <v>48234</v>
      </c>
      <c r="V880" s="1">
        <v>0</v>
      </c>
      <c r="W880">
        <v>5</v>
      </c>
      <c r="X880">
        <v>2</v>
      </c>
      <c r="Y880">
        <v>11</v>
      </c>
      <c r="AD880"/>
    </row>
    <row r="881" spans="1:30" x14ac:dyDescent="0.25">
      <c r="A881" t="s">
        <v>40</v>
      </c>
      <c r="B881" s="2">
        <v>42404</v>
      </c>
      <c r="C881" s="35">
        <f>YEAR(Sales[[#This Row],[ShipDate]])</f>
        <v>2016</v>
      </c>
      <c r="D881" t="s">
        <v>36</v>
      </c>
      <c r="E881" t="s">
        <v>18</v>
      </c>
      <c r="F881" t="s">
        <v>39</v>
      </c>
      <c r="G881" t="s">
        <v>25</v>
      </c>
      <c r="H881" t="s">
        <v>428</v>
      </c>
      <c r="I881" t="s">
        <v>133</v>
      </c>
      <c r="J881" t="s">
        <v>13</v>
      </c>
      <c r="K881" t="s">
        <v>639</v>
      </c>
      <c r="L881" t="s">
        <v>68</v>
      </c>
      <c r="N881" t="str">
        <f>IF(ISBLANK(Sales[[#This Row],[return]]),"No",Sales[[#This Row],[return]])</f>
        <v>No</v>
      </c>
      <c r="O881" s="2">
        <v>42399</v>
      </c>
      <c r="P881" s="8" t="str">
        <f>TEXT(DAY(Sales[[#This Row],[OrderDate]]),"ddd")</f>
        <v>Mon</v>
      </c>
      <c r="Q881" s="8" t="str">
        <f>TEXT(MONTH(Sales[[#This Row],[ShipDate]])*29,"mmm")</f>
        <v>Feb</v>
      </c>
      <c r="R881">
        <v>1484</v>
      </c>
      <c r="S881" t="s">
        <v>341</v>
      </c>
      <c r="T881" t="s">
        <v>66</v>
      </c>
      <c r="U881">
        <v>48234</v>
      </c>
      <c r="V881" s="1">
        <v>0</v>
      </c>
      <c r="W881">
        <v>7</v>
      </c>
      <c r="X881">
        <v>2</v>
      </c>
      <c r="Y881">
        <v>230</v>
      </c>
      <c r="AD881"/>
    </row>
    <row r="882" spans="1:30" x14ac:dyDescent="0.25">
      <c r="A882" t="s">
        <v>40</v>
      </c>
      <c r="B882" s="2">
        <v>42590</v>
      </c>
      <c r="C882" s="35">
        <f>YEAR(Sales[[#This Row],[ShipDate]])</f>
        <v>2016</v>
      </c>
      <c r="D882" t="s">
        <v>36</v>
      </c>
      <c r="E882" t="s">
        <v>31</v>
      </c>
      <c r="F882" t="s">
        <v>52</v>
      </c>
      <c r="G882" t="s">
        <v>25</v>
      </c>
      <c r="H882" t="s">
        <v>2705</v>
      </c>
      <c r="I882" t="s">
        <v>2706</v>
      </c>
      <c r="J882" t="s">
        <v>13</v>
      </c>
      <c r="K882" t="s">
        <v>2646</v>
      </c>
      <c r="L882" t="s">
        <v>92</v>
      </c>
      <c r="N882" t="str">
        <f>IF(ISBLANK(Sales[[#This Row],[return]]),"No",Sales[[#This Row],[return]])</f>
        <v>No</v>
      </c>
      <c r="O882" s="2">
        <v>42586</v>
      </c>
      <c r="P882" s="8" t="str">
        <f>TEXT(DAY(Sales[[#This Row],[OrderDate]]),"ddd")</f>
        <v>Wed</v>
      </c>
      <c r="Q882" s="8" t="str">
        <f>TEXT(MONTH(Sales[[#This Row],[ShipDate]])*29,"mmm")</f>
        <v>Aug</v>
      </c>
      <c r="R882">
        <v>611</v>
      </c>
      <c r="S882" t="s">
        <v>844</v>
      </c>
      <c r="T882" t="s">
        <v>90</v>
      </c>
      <c r="U882">
        <v>4401</v>
      </c>
      <c r="V882" s="1">
        <v>0</v>
      </c>
      <c r="W882">
        <v>28</v>
      </c>
      <c r="X882">
        <v>2</v>
      </c>
      <c r="Y882">
        <v>102</v>
      </c>
      <c r="AD882"/>
    </row>
    <row r="883" spans="1:30" x14ac:dyDescent="0.25">
      <c r="A883" t="s">
        <v>40</v>
      </c>
      <c r="B883" s="2">
        <v>42590</v>
      </c>
      <c r="C883" s="35">
        <f>YEAR(Sales[[#This Row],[ShipDate]])</f>
        <v>2016</v>
      </c>
      <c r="D883" t="s">
        <v>36</v>
      </c>
      <c r="E883" t="s">
        <v>31</v>
      </c>
      <c r="F883" t="s">
        <v>59</v>
      </c>
      <c r="G883" t="s">
        <v>25</v>
      </c>
      <c r="H883" t="s">
        <v>2705</v>
      </c>
      <c r="I883" t="s">
        <v>2706</v>
      </c>
      <c r="J883" t="s">
        <v>13</v>
      </c>
      <c r="K883" t="s">
        <v>2646</v>
      </c>
      <c r="L883" t="s">
        <v>92</v>
      </c>
      <c r="N883" t="str">
        <f>IF(ISBLANK(Sales[[#This Row],[return]]),"No",Sales[[#This Row],[return]])</f>
        <v>No</v>
      </c>
      <c r="O883" s="2">
        <v>42586</v>
      </c>
      <c r="P883" s="8" t="str">
        <f>TEXT(DAY(Sales[[#This Row],[OrderDate]]),"ddd")</f>
        <v>Wed</v>
      </c>
      <c r="Q883" s="8" t="str">
        <f>TEXT(MONTH(Sales[[#This Row],[ShipDate]])*29,"mmm")</f>
        <v>Aug</v>
      </c>
      <c r="R883">
        <v>1480</v>
      </c>
      <c r="S883" t="s">
        <v>2281</v>
      </c>
      <c r="T883" t="s">
        <v>90</v>
      </c>
      <c r="U883">
        <v>4401</v>
      </c>
      <c r="V883" s="1">
        <v>0</v>
      </c>
      <c r="W883">
        <v>125</v>
      </c>
      <c r="X883">
        <v>13</v>
      </c>
      <c r="Y883">
        <v>260</v>
      </c>
      <c r="AD883"/>
    </row>
    <row r="884" spans="1:30" x14ac:dyDescent="0.25">
      <c r="A884" t="s">
        <v>40</v>
      </c>
      <c r="B884" s="2">
        <v>42590</v>
      </c>
      <c r="C884" s="35">
        <f>YEAR(Sales[[#This Row],[ShipDate]])</f>
        <v>2016</v>
      </c>
      <c r="D884" t="s">
        <v>36</v>
      </c>
      <c r="E884" t="s">
        <v>31</v>
      </c>
      <c r="F884" t="s">
        <v>99</v>
      </c>
      <c r="G884" t="s">
        <v>46</v>
      </c>
      <c r="H884" t="s">
        <v>2705</v>
      </c>
      <c r="I884" t="s">
        <v>2706</v>
      </c>
      <c r="J884" t="s">
        <v>13</v>
      </c>
      <c r="K884" t="s">
        <v>2646</v>
      </c>
      <c r="L884" t="s">
        <v>92</v>
      </c>
      <c r="N884" t="str">
        <f>IF(ISBLANK(Sales[[#This Row],[return]]),"No",Sales[[#This Row],[return]])</f>
        <v>No</v>
      </c>
      <c r="O884" s="2">
        <v>42586</v>
      </c>
      <c r="P884" s="8" t="str">
        <f>TEXT(DAY(Sales[[#This Row],[OrderDate]]),"ddd")</f>
        <v>Wed</v>
      </c>
      <c r="Q884" s="8" t="str">
        <f>TEXT(MONTH(Sales[[#This Row],[ShipDate]])*29,"mmm")</f>
        <v>Aug</v>
      </c>
      <c r="R884">
        <v>1058</v>
      </c>
      <c r="S884" t="s">
        <v>2397</v>
      </c>
      <c r="T884" t="s">
        <v>90</v>
      </c>
      <c r="U884">
        <v>4401</v>
      </c>
      <c r="V884" s="1">
        <v>0</v>
      </c>
      <c r="W884">
        <v>105</v>
      </c>
      <c r="X884">
        <v>9</v>
      </c>
      <c r="Y884">
        <v>255</v>
      </c>
      <c r="AD884"/>
    </row>
    <row r="885" spans="1:30" x14ac:dyDescent="0.25">
      <c r="A885" t="s">
        <v>24</v>
      </c>
      <c r="B885" s="2">
        <v>42559</v>
      </c>
      <c r="C885" s="35">
        <f>YEAR(Sales[[#This Row],[ShipDate]])</f>
        <v>2016</v>
      </c>
      <c r="D885" t="s">
        <v>113</v>
      </c>
      <c r="E885" t="s">
        <v>18</v>
      </c>
      <c r="F885" t="s">
        <v>574</v>
      </c>
      <c r="G885" t="s">
        <v>46</v>
      </c>
      <c r="H885" t="s">
        <v>146</v>
      </c>
      <c r="I885" t="s">
        <v>149</v>
      </c>
      <c r="J885" t="s">
        <v>13</v>
      </c>
      <c r="K885" t="s">
        <v>840</v>
      </c>
      <c r="L885" t="s">
        <v>92</v>
      </c>
      <c r="N885" t="str">
        <f>IF(ISBLANK(Sales[[#This Row],[return]]),"No",Sales[[#This Row],[return]])</f>
        <v>No</v>
      </c>
      <c r="O885" s="2">
        <v>42557</v>
      </c>
      <c r="P885" s="8" t="str">
        <f>TEXT(DAY(Sales[[#This Row],[OrderDate]]),"ddd")</f>
        <v>Fri</v>
      </c>
      <c r="Q885" s="8" t="str">
        <f>TEXT(MONTH(Sales[[#This Row],[ShipDate]])*29,"mmm")</f>
        <v>Jul</v>
      </c>
      <c r="R885">
        <v>400</v>
      </c>
      <c r="S885" t="s">
        <v>2354</v>
      </c>
      <c r="T885" t="s">
        <v>90</v>
      </c>
      <c r="U885">
        <v>10011</v>
      </c>
      <c r="V885" s="1">
        <v>0.2</v>
      </c>
      <c r="W885">
        <v>175</v>
      </c>
      <c r="X885">
        <v>1</v>
      </c>
      <c r="Y885">
        <v>560</v>
      </c>
      <c r="AD885"/>
    </row>
    <row r="886" spans="1:30" x14ac:dyDescent="0.25">
      <c r="A886" t="s">
        <v>10</v>
      </c>
      <c r="B886" s="2">
        <v>42681</v>
      </c>
      <c r="C886" s="35">
        <f>YEAR(Sales[[#This Row],[ShipDate]])</f>
        <v>2016</v>
      </c>
      <c r="D886" t="s">
        <v>36</v>
      </c>
      <c r="E886" t="s">
        <v>18</v>
      </c>
      <c r="F886" t="s">
        <v>45</v>
      </c>
      <c r="G886" t="s">
        <v>25</v>
      </c>
      <c r="H886" t="s">
        <v>395</v>
      </c>
      <c r="I886" t="s">
        <v>233</v>
      </c>
      <c r="J886" t="s">
        <v>13</v>
      </c>
      <c r="K886" t="s">
        <v>623</v>
      </c>
      <c r="L886" t="s">
        <v>30</v>
      </c>
      <c r="N886" t="str">
        <f>IF(ISBLANK(Sales[[#This Row],[return]]),"No",Sales[[#This Row],[return]])</f>
        <v>No</v>
      </c>
      <c r="O886" s="2">
        <v>42675</v>
      </c>
      <c r="P886" s="8" t="str">
        <f>TEXT(DAY(Sales[[#This Row],[OrderDate]]),"ddd")</f>
        <v>Sun</v>
      </c>
      <c r="Q886" s="8" t="str">
        <f>TEXT(MONTH(Sales[[#This Row],[ShipDate]])*29,"mmm")</f>
        <v>Nov</v>
      </c>
      <c r="R886">
        <v>1102</v>
      </c>
      <c r="S886" t="s">
        <v>2260</v>
      </c>
      <c r="T886" t="s">
        <v>28</v>
      </c>
      <c r="U886">
        <v>80219</v>
      </c>
      <c r="V886" s="1">
        <v>0.2</v>
      </c>
      <c r="W886">
        <v>4</v>
      </c>
      <c r="X886">
        <v>3</v>
      </c>
      <c r="Y886">
        <v>43</v>
      </c>
      <c r="AD886"/>
    </row>
    <row r="887" spans="1:30" x14ac:dyDescent="0.25">
      <c r="A887" t="s">
        <v>10</v>
      </c>
      <c r="B887" s="2">
        <v>42681</v>
      </c>
      <c r="C887" s="35">
        <f>YEAR(Sales[[#This Row],[ShipDate]])</f>
        <v>2016</v>
      </c>
      <c r="D887" t="s">
        <v>36</v>
      </c>
      <c r="E887" t="s">
        <v>18</v>
      </c>
      <c r="F887" t="s">
        <v>48</v>
      </c>
      <c r="G887" t="s">
        <v>46</v>
      </c>
      <c r="H887" t="s">
        <v>395</v>
      </c>
      <c r="I887" t="s">
        <v>233</v>
      </c>
      <c r="J887" t="s">
        <v>13</v>
      </c>
      <c r="K887" t="s">
        <v>623</v>
      </c>
      <c r="L887" t="s">
        <v>30</v>
      </c>
      <c r="N887" t="str">
        <f>IF(ISBLANK(Sales[[#This Row],[return]]),"No",Sales[[#This Row],[return]])</f>
        <v>No</v>
      </c>
      <c r="O887" s="2">
        <v>42675</v>
      </c>
      <c r="P887" s="8" t="str">
        <f>TEXT(DAY(Sales[[#This Row],[OrderDate]]),"ddd")</f>
        <v>Sun</v>
      </c>
      <c r="Q887" s="8" t="str">
        <f>TEXT(MONTH(Sales[[#This Row],[ShipDate]])*29,"mmm")</f>
        <v>Nov</v>
      </c>
      <c r="R887">
        <v>450</v>
      </c>
      <c r="S887" t="s">
        <v>2485</v>
      </c>
      <c r="T887" t="s">
        <v>28</v>
      </c>
      <c r="U887">
        <v>80219</v>
      </c>
      <c r="V887" s="1">
        <v>0.2</v>
      </c>
      <c r="W887">
        <v>248</v>
      </c>
      <c r="X887">
        <v>4</v>
      </c>
      <c r="Y887">
        <v>1984</v>
      </c>
      <c r="AD887"/>
    </row>
    <row r="888" spans="1:30" x14ac:dyDescent="0.25">
      <c r="A888" t="s">
        <v>40</v>
      </c>
      <c r="B888" s="2">
        <v>42729</v>
      </c>
      <c r="C888" s="35">
        <f>YEAR(Sales[[#This Row],[ShipDate]])</f>
        <v>2016</v>
      </c>
      <c r="D888" t="s">
        <v>36</v>
      </c>
      <c r="E888" t="s">
        <v>18</v>
      </c>
      <c r="F888" t="s">
        <v>23</v>
      </c>
      <c r="G888" t="s">
        <v>11</v>
      </c>
      <c r="H888" t="s">
        <v>197</v>
      </c>
      <c r="I888" t="s">
        <v>180</v>
      </c>
      <c r="J888" t="s">
        <v>13</v>
      </c>
      <c r="K888" t="s">
        <v>1137</v>
      </c>
      <c r="L888" t="s">
        <v>17</v>
      </c>
      <c r="N888" t="str">
        <f>IF(ISBLANK(Sales[[#This Row],[return]]),"No",Sales[[#This Row],[return]])</f>
        <v>No</v>
      </c>
      <c r="O888" s="2">
        <v>42724</v>
      </c>
      <c r="P888" s="8" t="str">
        <f>TEXT(DAY(Sales[[#This Row],[OrderDate]]),"ddd")</f>
        <v>Fri</v>
      </c>
      <c r="Q888" s="8" t="str">
        <f>TEXT(MONTH(Sales[[#This Row],[ShipDate]])*29,"mmm")</f>
        <v>Dec</v>
      </c>
      <c r="R888">
        <v>1372</v>
      </c>
      <c r="S888" t="s">
        <v>342</v>
      </c>
      <c r="T888" t="s">
        <v>15</v>
      </c>
      <c r="U888">
        <v>38401</v>
      </c>
      <c r="V888" s="1">
        <v>0.2</v>
      </c>
      <c r="W888">
        <v>75</v>
      </c>
      <c r="X888">
        <v>3</v>
      </c>
      <c r="Y888">
        <v>663</v>
      </c>
      <c r="AD888"/>
    </row>
    <row r="889" spans="1:30" x14ac:dyDescent="0.25">
      <c r="A889" t="s">
        <v>40</v>
      </c>
      <c r="B889" s="2">
        <v>42729</v>
      </c>
      <c r="C889" s="35">
        <f>YEAR(Sales[[#This Row],[ShipDate]])</f>
        <v>2016</v>
      </c>
      <c r="D889" t="s">
        <v>36</v>
      </c>
      <c r="E889" t="s">
        <v>18</v>
      </c>
      <c r="F889" t="s">
        <v>59</v>
      </c>
      <c r="G889" t="s">
        <v>25</v>
      </c>
      <c r="H889" t="s">
        <v>197</v>
      </c>
      <c r="I889" t="s">
        <v>180</v>
      </c>
      <c r="J889" t="s">
        <v>13</v>
      </c>
      <c r="K889" t="s">
        <v>1137</v>
      </c>
      <c r="L889" t="s">
        <v>17</v>
      </c>
      <c r="N889" t="str">
        <f>IF(ISBLANK(Sales[[#This Row],[return]]),"No",Sales[[#This Row],[return]])</f>
        <v>No</v>
      </c>
      <c r="O889" s="2">
        <v>42724</v>
      </c>
      <c r="P889" s="8" t="str">
        <f>TEXT(DAY(Sales[[#This Row],[OrderDate]]),"ddd")</f>
        <v>Fri</v>
      </c>
      <c r="Q889" s="8" t="str">
        <f>TEXT(MONTH(Sales[[#This Row],[ShipDate]])*29,"mmm")</f>
        <v>Dec</v>
      </c>
      <c r="R889">
        <v>1621</v>
      </c>
      <c r="S889" t="s">
        <v>1826</v>
      </c>
      <c r="T889" t="s">
        <v>15</v>
      </c>
      <c r="U889">
        <v>38401</v>
      </c>
      <c r="V889" s="1">
        <v>0.2</v>
      </c>
      <c r="W889">
        <v>9</v>
      </c>
      <c r="X889">
        <v>5</v>
      </c>
      <c r="Y889">
        <v>26</v>
      </c>
      <c r="AD889"/>
    </row>
    <row r="890" spans="1:30" x14ac:dyDescent="0.25">
      <c r="A890" t="s">
        <v>40</v>
      </c>
      <c r="B890" s="2">
        <v>42729</v>
      </c>
      <c r="C890" s="35">
        <f>YEAR(Sales[[#This Row],[ShipDate]])</f>
        <v>2016</v>
      </c>
      <c r="D890" t="s">
        <v>36</v>
      </c>
      <c r="E890" t="s">
        <v>18</v>
      </c>
      <c r="F890" t="s">
        <v>52</v>
      </c>
      <c r="G890" t="s">
        <v>25</v>
      </c>
      <c r="H890" t="s">
        <v>197</v>
      </c>
      <c r="I890" t="s">
        <v>180</v>
      </c>
      <c r="J890" t="s">
        <v>13</v>
      </c>
      <c r="K890" t="s">
        <v>1137</v>
      </c>
      <c r="L890" t="s">
        <v>17</v>
      </c>
      <c r="N890" t="str">
        <f>IF(ISBLANK(Sales[[#This Row],[return]]),"No",Sales[[#This Row],[return]])</f>
        <v>No</v>
      </c>
      <c r="O890" s="2">
        <v>42724</v>
      </c>
      <c r="P890" s="8" t="str">
        <f>TEXT(DAY(Sales[[#This Row],[OrderDate]]),"ddd")</f>
        <v>Fri</v>
      </c>
      <c r="Q890" s="8" t="str">
        <f>TEXT(MONTH(Sales[[#This Row],[ShipDate]])*29,"mmm")</f>
        <v>Dec</v>
      </c>
      <c r="R890">
        <v>858</v>
      </c>
      <c r="S890" t="s">
        <v>2264</v>
      </c>
      <c r="T890" t="s">
        <v>15</v>
      </c>
      <c r="U890">
        <v>38401</v>
      </c>
      <c r="V890" s="1">
        <v>0.2</v>
      </c>
      <c r="W890">
        <v>4</v>
      </c>
      <c r="X890">
        <v>7</v>
      </c>
      <c r="Y890">
        <v>44</v>
      </c>
      <c r="AD890"/>
    </row>
    <row r="891" spans="1:30" x14ac:dyDescent="0.25">
      <c r="A891" t="s">
        <v>40</v>
      </c>
      <c r="B891" s="2">
        <v>42482</v>
      </c>
      <c r="C891" s="35">
        <f>YEAR(Sales[[#This Row],[ShipDate]])</f>
        <v>2016</v>
      </c>
      <c r="D891" t="s">
        <v>19</v>
      </c>
      <c r="E891" t="s">
        <v>18</v>
      </c>
      <c r="F891" t="s">
        <v>38</v>
      </c>
      <c r="G891" t="s">
        <v>11</v>
      </c>
      <c r="H891" t="s">
        <v>107</v>
      </c>
      <c r="I891" t="s">
        <v>70</v>
      </c>
      <c r="J891" t="s">
        <v>13</v>
      </c>
      <c r="K891" t="s">
        <v>1037</v>
      </c>
      <c r="L891" t="s">
        <v>68</v>
      </c>
      <c r="N891" t="str">
        <f>IF(ISBLANK(Sales[[#This Row],[return]]),"No",Sales[[#This Row],[return]])</f>
        <v>No</v>
      </c>
      <c r="O891" s="2">
        <v>42480</v>
      </c>
      <c r="P891" s="8" t="str">
        <f>TEXT(DAY(Sales[[#This Row],[OrderDate]]),"ddd")</f>
        <v>Fri</v>
      </c>
      <c r="Q891" s="8" t="str">
        <f>TEXT(MONTH(Sales[[#This Row],[ShipDate]])*29,"mmm")</f>
        <v>Apr</v>
      </c>
      <c r="R891">
        <v>1357</v>
      </c>
      <c r="S891" t="s">
        <v>1309</v>
      </c>
      <c r="T891" t="s">
        <v>66</v>
      </c>
      <c r="U891">
        <v>77070</v>
      </c>
      <c r="V891" s="1">
        <v>0.3</v>
      </c>
      <c r="W891">
        <v>-132</v>
      </c>
      <c r="X891">
        <v>2</v>
      </c>
      <c r="Y891">
        <v>402</v>
      </c>
      <c r="AD891"/>
    </row>
    <row r="892" spans="1:30" x14ac:dyDescent="0.25">
      <c r="A892" t="s">
        <v>40</v>
      </c>
      <c r="B892" s="2">
        <v>42482</v>
      </c>
      <c r="C892" s="35">
        <f>YEAR(Sales[[#This Row],[ShipDate]])</f>
        <v>2016</v>
      </c>
      <c r="D892" t="s">
        <v>19</v>
      </c>
      <c r="E892" t="s">
        <v>18</v>
      </c>
      <c r="F892" t="s">
        <v>38</v>
      </c>
      <c r="G892" t="s">
        <v>11</v>
      </c>
      <c r="H892" t="s">
        <v>107</v>
      </c>
      <c r="I892" t="s">
        <v>70</v>
      </c>
      <c r="J892" t="s">
        <v>13</v>
      </c>
      <c r="K892" t="s">
        <v>1037</v>
      </c>
      <c r="L892" t="s">
        <v>68</v>
      </c>
      <c r="N892" t="str">
        <f>IF(ISBLANK(Sales[[#This Row],[return]]),"No",Sales[[#This Row],[return]])</f>
        <v>No</v>
      </c>
      <c r="O892" s="2">
        <v>42480</v>
      </c>
      <c r="P892" s="8" t="str">
        <f>TEXT(DAY(Sales[[#This Row],[OrderDate]]),"ddd")</f>
        <v>Fri</v>
      </c>
      <c r="Q892" s="8" t="str">
        <f>TEXT(MONTH(Sales[[#This Row],[ShipDate]])*29,"mmm")</f>
        <v>Apr</v>
      </c>
      <c r="R892">
        <v>378</v>
      </c>
      <c r="S892" t="s">
        <v>438</v>
      </c>
      <c r="T892" t="s">
        <v>66</v>
      </c>
      <c r="U892">
        <v>77070</v>
      </c>
      <c r="V892" s="1">
        <v>0.3</v>
      </c>
      <c r="W892">
        <v>-96</v>
      </c>
      <c r="X892">
        <v>5</v>
      </c>
      <c r="Y892">
        <v>744</v>
      </c>
      <c r="AD892"/>
    </row>
    <row r="893" spans="1:30" x14ac:dyDescent="0.25">
      <c r="A893" t="s">
        <v>40</v>
      </c>
      <c r="B893" s="2">
        <v>42482</v>
      </c>
      <c r="C893" s="35">
        <f>YEAR(Sales[[#This Row],[ShipDate]])</f>
        <v>2016</v>
      </c>
      <c r="D893" t="s">
        <v>19</v>
      </c>
      <c r="E893" t="s">
        <v>18</v>
      </c>
      <c r="F893" t="s">
        <v>39</v>
      </c>
      <c r="G893" t="s">
        <v>25</v>
      </c>
      <c r="H893" t="s">
        <v>107</v>
      </c>
      <c r="I893" t="s">
        <v>70</v>
      </c>
      <c r="J893" t="s">
        <v>13</v>
      </c>
      <c r="K893" t="s">
        <v>1037</v>
      </c>
      <c r="L893" t="s">
        <v>68</v>
      </c>
      <c r="N893" t="str">
        <f>IF(ISBLANK(Sales[[#This Row],[return]]),"No",Sales[[#This Row],[return]])</f>
        <v>No</v>
      </c>
      <c r="O893" s="2">
        <v>42480</v>
      </c>
      <c r="P893" s="8" t="str">
        <f>TEXT(DAY(Sales[[#This Row],[OrderDate]]),"ddd")</f>
        <v>Fri</v>
      </c>
      <c r="Q893" s="8" t="str">
        <f>TEXT(MONTH(Sales[[#This Row],[ShipDate]])*29,"mmm")</f>
        <v>Apr</v>
      </c>
      <c r="R893">
        <v>1269</v>
      </c>
      <c r="S893" t="s">
        <v>1053</v>
      </c>
      <c r="T893" t="s">
        <v>66</v>
      </c>
      <c r="U893">
        <v>77070</v>
      </c>
      <c r="V893" s="1">
        <v>0.2</v>
      </c>
      <c r="W893">
        <v>6</v>
      </c>
      <c r="X893">
        <v>5</v>
      </c>
      <c r="Y893">
        <v>45</v>
      </c>
      <c r="AD893"/>
    </row>
    <row r="894" spans="1:30" x14ac:dyDescent="0.25">
      <c r="A894" t="s">
        <v>24</v>
      </c>
      <c r="B894" s="2">
        <v>42732</v>
      </c>
      <c r="C894" s="35">
        <f>YEAR(Sales[[#This Row],[ShipDate]])</f>
        <v>2016</v>
      </c>
      <c r="D894" t="s">
        <v>36</v>
      </c>
      <c r="E894" t="s">
        <v>69</v>
      </c>
      <c r="F894" t="s">
        <v>50</v>
      </c>
      <c r="G894" t="s">
        <v>25</v>
      </c>
      <c r="H894" t="s">
        <v>197</v>
      </c>
      <c r="I894" t="s">
        <v>180</v>
      </c>
      <c r="J894" t="s">
        <v>13</v>
      </c>
      <c r="K894" t="s">
        <v>2900</v>
      </c>
      <c r="L894" t="s">
        <v>17</v>
      </c>
      <c r="N894" t="str">
        <f>IF(ISBLANK(Sales[[#This Row],[return]]),"No",Sales[[#This Row],[return]])</f>
        <v>No</v>
      </c>
      <c r="O894" s="2">
        <v>42725</v>
      </c>
      <c r="P894" s="8" t="str">
        <f>TEXT(DAY(Sales[[#This Row],[OrderDate]]),"ddd")</f>
        <v>Sat</v>
      </c>
      <c r="Q894" s="8" t="str">
        <f>TEXT(MONTH(Sales[[#This Row],[ShipDate]])*29,"mmm")</f>
        <v>Dec</v>
      </c>
      <c r="R894">
        <v>901</v>
      </c>
      <c r="S894" t="s">
        <v>1879</v>
      </c>
      <c r="T894" t="s">
        <v>15</v>
      </c>
      <c r="U894">
        <v>38401</v>
      </c>
      <c r="V894" s="1">
        <v>0.7</v>
      </c>
      <c r="W894">
        <v>-15</v>
      </c>
      <c r="X894">
        <v>2</v>
      </c>
      <c r="Y894">
        <v>18</v>
      </c>
      <c r="AD894"/>
    </row>
    <row r="895" spans="1:30" x14ac:dyDescent="0.25">
      <c r="A895" t="s">
        <v>40</v>
      </c>
      <c r="B895" s="2">
        <v>42653</v>
      </c>
      <c r="C895" s="35">
        <f>YEAR(Sales[[#This Row],[ShipDate]])</f>
        <v>2016</v>
      </c>
      <c r="D895" t="s">
        <v>36</v>
      </c>
      <c r="E895" t="s">
        <v>18</v>
      </c>
      <c r="F895" t="s">
        <v>99</v>
      </c>
      <c r="G895" t="s">
        <v>46</v>
      </c>
      <c r="H895" t="s">
        <v>457</v>
      </c>
      <c r="I895" t="s">
        <v>32</v>
      </c>
      <c r="J895" t="s">
        <v>13</v>
      </c>
      <c r="K895" t="s">
        <v>764</v>
      </c>
      <c r="L895" t="s">
        <v>30</v>
      </c>
      <c r="N895" t="str">
        <f>IF(ISBLANK(Sales[[#This Row],[return]]),"No",Sales[[#This Row],[return]])</f>
        <v>No</v>
      </c>
      <c r="O895" s="2">
        <v>42649</v>
      </c>
      <c r="P895" s="8" t="str">
        <f>TEXT(DAY(Sales[[#This Row],[OrderDate]]),"ddd")</f>
        <v>Fri</v>
      </c>
      <c r="Q895" s="8" t="str">
        <f>TEXT(MONTH(Sales[[#This Row],[ShipDate]])*29,"mmm")</f>
        <v>Oct</v>
      </c>
      <c r="R895">
        <v>924</v>
      </c>
      <c r="S895" t="s">
        <v>765</v>
      </c>
      <c r="T895" t="s">
        <v>28</v>
      </c>
      <c r="U895">
        <v>92024</v>
      </c>
      <c r="V895" s="1">
        <v>0</v>
      </c>
      <c r="W895">
        <v>2</v>
      </c>
      <c r="X895">
        <v>3</v>
      </c>
      <c r="Y895">
        <v>9</v>
      </c>
      <c r="AD895"/>
    </row>
    <row r="896" spans="1:30" x14ac:dyDescent="0.25">
      <c r="A896" t="s">
        <v>24</v>
      </c>
      <c r="B896" s="2">
        <v>42681</v>
      </c>
      <c r="C896" s="35">
        <f>YEAR(Sales[[#This Row],[ShipDate]])</f>
        <v>2016</v>
      </c>
      <c r="D896" t="s">
        <v>19</v>
      </c>
      <c r="E896" t="s">
        <v>31</v>
      </c>
      <c r="F896" t="s">
        <v>99</v>
      </c>
      <c r="G896" t="s">
        <v>46</v>
      </c>
      <c r="H896" t="s">
        <v>60</v>
      </c>
      <c r="I896" t="s">
        <v>63</v>
      </c>
      <c r="J896" t="s">
        <v>13</v>
      </c>
      <c r="K896" t="s">
        <v>2656</v>
      </c>
      <c r="L896" t="s">
        <v>30</v>
      </c>
      <c r="M896" t="s">
        <v>82</v>
      </c>
      <c r="N896" t="str">
        <f>IF(ISBLANK(Sales[[#This Row],[return]]),"No",Sales[[#This Row],[return]])</f>
        <v>Yes</v>
      </c>
      <c r="O896" s="2">
        <v>42676</v>
      </c>
      <c r="P896" s="8" t="str">
        <f>TEXT(DAY(Sales[[#This Row],[OrderDate]]),"ddd")</f>
        <v>Mon</v>
      </c>
      <c r="Q896" s="8" t="str">
        <f>TEXT(MONTH(Sales[[#This Row],[ShipDate]])*29,"mmm")</f>
        <v>Nov</v>
      </c>
      <c r="R896">
        <v>1063</v>
      </c>
      <c r="S896" t="s">
        <v>2367</v>
      </c>
      <c r="T896" t="s">
        <v>28</v>
      </c>
      <c r="U896">
        <v>98115</v>
      </c>
      <c r="V896" s="1">
        <v>0</v>
      </c>
      <c r="W896">
        <v>15</v>
      </c>
      <c r="X896">
        <v>2</v>
      </c>
      <c r="Y896">
        <v>42</v>
      </c>
      <c r="AD896"/>
    </row>
    <row r="897" spans="1:30" x14ac:dyDescent="0.25">
      <c r="A897" t="s">
        <v>24</v>
      </c>
      <c r="B897" s="2">
        <v>42681</v>
      </c>
      <c r="C897" s="35">
        <f>YEAR(Sales[[#This Row],[ShipDate]])</f>
        <v>2016</v>
      </c>
      <c r="D897" t="s">
        <v>19</v>
      </c>
      <c r="E897" t="s">
        <v>31</v>
      </c>
      <c r="F897" t="s">
        <v>48</v>
      </c>
      <c r="G897" t="s">
        <v>46</v>
      </c>
      <c r="H897" t="s">
        <v>60</v>
      </c>
      <c r="I897" t="s">
        <v>63</v>
      </c>
      <c r="J897" t="s">
        <v>13</v>
      </c>
      <c r="K897" t="s">
        <v>2656</v>
      </c>
      <c r="L897" t="s">
        <v>30</v>
      </c>
      <c r="M897" t="s">
        <v>82</v>
      </c>
      <c r="N897" t="str">
        <f>IF(ISBLANK(Sales[[#This Row],[return]]),"No",Sales[[#This Row],[return]])</f>
        <v>Yes</v>
      </c>
      <c r="O897" s="2">
        <v>42676</v>
      </c>
      <c r="P897" s="8" t="str">
        <f>TEXT(DAY(Sales[[#This Row],[OrderDate]]),"ddd")</f>
        <v>Mon</v>
      </c>
      <c r="Q897" s="8" t="str">
        <f>TEXT(MONTH(Sales[[#This Row],[ShipDate]])*29,"mmm")</f>
        <v>Nov</v>
      </c>
      <c r="R897">
        <v>1402</v>
      </c>
      <c r="S897" t="s">
        <v>2414</v>
      </c>
      <c r="T897" t="s">
        <v>28</v>
      </c>
      <c r="U897">
        <v>98115</v>
      </c>
      <c r="V897" s="1">
        <v>0.2</v>
      </c>
      <c r="W897">
        <v>5</v>
      </c>
      <c r="X897">
        <v>1</v>
      </c>
      <c r="Y897">
        <v>53</v>
      </c>
      <c r="AD897"/>
    </row>
    <row r="898" spans="1:30" x14ac:dyDescent="0.25">
      <c r="A898" t="s">
        <v>40</v>
      </c>
      <c r="B898" s="2">
        <v>42700</v>
      </c>
      <c r="C898" s="35">
        <f>YEAR(Sales[[#This Row],[ShipDate]])</f>
        <v>2016</v>
      </c>
      <c r="D898" t="s">
        <v>36</v>
      </c>
      <c r="E898" t="s">
        <v>18</v>
      </c>
      <c r="F898" t="s">
        <v>59</v>
      </c>
      <c r="G898" t="s">
        <v>25</v>
      </c>
      <c r="H898" t="s">
        <v>26</v>
      </c>
      <c r="I898" t="s">
        <v>32</v>
      </c>
      <c r="J898" t="s">
        <v>13</v>
      </c>
      <c r="K898" t="s">
        <v>1267</v>
      </c>
      <c r="L898" t="s">
        <v>30</v>
      </c>
      <c r="N898" t="str">
        <f>IF(ISBLANK(Sales[[#This Row],[return]]),"No",Sales[[#This Row],[return]])</f>
        <v>No</v>
      </c>
      <c r="O898" s="2">
        <v>42696</v>
      </c>
      <c r="P898" s="8" t="str">
        <f>TEXT(DAY(Sales[[#This Row],[OrderDate]]),"ddd")</f>
        <v>Sun</v>
      </c>
      <c r="Q898" s="8" t="str">
        <f>TEXT(MONTH(Sales[[#This Row],[ShipDate]])*29,"mmm")</f>
        <v>Nov</v>
      </c>
      <c r="R898">
        <v>1686</v>
      </c>
      <c r="S898" t="s">
        <v>1982</v>
      </c>
      <c r="T898" t="s">
        <v>28</v>
      </c>
      <c r="U898">
        <v>90036</v>
      </c>
      <c r="V898" s="1">
        <v>0</v>
      </c>
      <c r="W898">
        <v>24</v>
      </c>
      <c r="X898">
        <v>9</v>
      </c>
      <c r="Y898">
        <v>54</v>
      </c>
      <c r="AD898"/>
    </row>
    <row r="899" spans="1:30" x14ac:dyDescent="0.25">
      <c r="A899" t="s">
        <v>40</v>
      </c>
      <c r="B899" s="2">
        <v>42382</v>
      </c>
      <c r="C899" s="35">
        <f>YEAR(Sales[[#This Row],[ShipDate]])</f>
        <v>2016</v>
      </c>
      <c r="D899" t="s">
        <v>36</v>
      </c>
      <c r="E899" t="s">
        <v>18</v>
      </c>
      <c r="F899" t="s">
        <v>45</v>
      </c>
      <c r="G899" t="s">
        <v>25</v>
      </c>
      <c r="H899" t="s">
        <v>904</v>
      </c>
      <c r="I899" t="s">
        <v>70</v>
      </c>
      <c r="J899" t="s">
        <v>13</v>
      </c>
      <c r="K899" t="s">
        <v>905</v>
      </c>
      <c r="L899" t="s">
        <v>68</v>
      </c>
      <c r="N899" t="str">
        <f>IF(ISBLANK(Sales[[#This Row],[return]]),"No",Sales[[#This Row],[return]])</f>
        <v>No</v>
      </c>
      <c r="O899" s="2">
        <v>42378</v>
      </c>
      <c r="P899" s="8" t="str">
        <f>TEXT(DAY(Sales[[#This Row],[OrderDate]]),"ddd")</f>
        <v>Mon</v>
      </c>
      <c r="Q899" s="8" t="str">
        <f>TEXT(MONTH(Sales[[#This Row],[ShipDate]])*29,"mmm")</f>
        <v>Jan</v>
      </c>
      <c r="R899">
        <v>1126</v>
      </c>
      <c r="S899" t="s">
        <v>906</v>
      </c>
      <c r="T899" t="s">
        <v>66</v>
      </c>
      <c r="U899">
        <v>78041</v>
      </c>
      <c r="V899" s="1">
        <v>0.2</v>
      </c>
      <c r="W899">
        <v>1</v>
      </c>
      <c r="X899">
        <v>2</v>
      </c>
      <c r="Y899">
        <v>9</v>
      </c>
      <c r="AD899"/>
    </row>
    <row r="900" spans="1:30" x14ac:dyDescent="0.25">
      <c r="A900" t="s">
        <v>40</v>
      </c>
      <c r="B900" s="2">
        <v>42382</v>
      </c>
      <c r="C900" s="35">
        <f>YEAR(Sales[[#This Row],[ShipDate]])</f>
        <v>2016</v>
      </c>
      <c r="D900" t="s">
        <v>36</v>
      </c>
      <c r="E900" t="s">
        <v>18</v>
      </c>
      <c r="F900" t="s">
        <v>99</v>
      </c>
      <c r="G900" t="s">
        <v>46</v>
      </c>
      <c r="H900" t="s">
        <v>904</v>
      </c>
      <c r="I900" t="s">
        <v>70</v>
      </c>
      <c r="J900" t="s">
        <v>13</v>
      </c>
      <c r="K900" t="s">
        <v>905</v>
      </c>
      <c r="L900" t="s">
        <v>68</v>
      </c>
      <c r="N900" t="str">
        <f>IF(ISBLANK(Sales[[#This Row],[return]]),"No",Sales[[#This Row],[return]])</f>
        <v>No</v>
      </c>
      <c r="O900" s="2">
        <v>42378</v>
      </c>
      <c r="P900" s="8" t="str">
        <f>TEXT(DAY(Sales[[#This Row],[OrderDate]]),"ddd")</f>
        <v>Mon</v>
      </c>
      <c r="Q900" s="8" t="str">
        <f>TEXT(MONTH(Sales[[#This Row],[ShipDate]])*29,"mmm")</f>
        <v>Jan</v>
      </c>
      <c r="R900">
        <v>1080</v>
      </c>
      <c r="S900" t="s">
        <v>414</v>
      </c>
      <c r="T900" t="s">
        <v>66</v>
      </c>
      <c r="U900">
        <v>78041</v>
      </c>
      <c r="V900" s="1">
        <v>0.2</v>
      </c>
      <c r="W900">
        <v>10</v>
      </c>
      <c r="X900">
        <v>3</v>
      </c>
      <c r="Y900">
        <v>31</v>
      </c>
      <c r="AD900"/>
    </row>
    <row r="901" spans="1:30" x14ac:dyDescent="0.25">
      <c r="A901" t="s">
        <v>40</v>
      </c>
      <c r="B901" s="2">
        <v>42714</v>
      </c>
      <c r="C901" s="35">
        <f>YEAR(Sales[[#This Row],[ShipDate]])</f>
        <v>2016</v>
      </c>
      <c r="D901" t="s">
        <v>19</v>
      </c>
      <c r="E901" t="s">
        <v>18</v>
      </c>
      <c r="F901" t="s">
        <v>23</v>
      </c>
      <c r="G901" t="s">
        <v>11</v>
      </c>
      <c r="H901" t="s">
        <v>1399</v>
      </c>
      <c r="I901" t="s">
        <v>63</v>
      </c>
      <c r="J901" t="s">
        <v>13</v>
      </c>
      <c r="K901" t="s">
        <v>1207</v>
      </c>
      <c r="L901" t="s">
        <v>30</v>
      </c>
      <c r="N901" t="str">
        <f>IF(ISBLANK(Sales[[#This Row],[return]]),"No",Sales[[#This Row],[return]])</f>
        <v>No</v>
      </c>
      <c r="O901" s="2">
        <v>42712</v>
      </c>
      <c r="P901" s="8" t="str">
        <f>TEXT(DAY(Sales[[#This Row],[OrderDate]]),"ddd")</f>
        <v>Sun</v>
      </c>
      <c r="Q901" s="8" t="str">
        <f>TEXT(MONTH(Sales[[#This Row],[ShipDate]])*29,"mmm")</f>
        <v>Dec</v>
      </c>
      <c r="R901">
        <v>529</v>
      </c>
      <c r="S901" t="s">
        <v>550</v>
      </c>
      <c r="T901" t="s">
        <v>28</v>
      </c>
      <c r="U901">
        <v>98502</v>
      </c>
      <c r="V901" s="1">
        <v>0.2</v>
      </c>
      <c r="W901">
        <v>45</v>
      </c>
      <c r="X901">
        <v>5</v>
      </c>
      <c r="Y901">
        <v>604</v>
      </c>
      <c r="AD901"/>
    </row>
    <row r="902" spans="1:30" x14ac:dyDescent="0.25">
      <c r="A902" t="s">
        <v>40</v>
      </c>
      <c r="B902" s="2">
        <v>42714</v>
      </c>
      <c r="C902" s="35">
        <f>YEAR(Sales[[#This Row],[ShipDate]])</f>
        <v>2016</v>
      </c>
      <c r="D902" t="s">
        <v>19</v>
      </c>
      <c r="E902" t="s">
        <v>18</v>
      </c>
      <c r="F902" t="s">
        <v>59</v>
      </c>
      <c r="G902" t="s">
        <v>25</v>
      </c>
      <c r="H902" t="s">
        <v>1399</v>
      </c>
      <c r="I902" t="s">
        <v>63</v>
      </c>
      <c r="J902" t="s">
        <v>13</v>
      </c>
      <c r="K902" t="s">
        <v>1207</v>
      </c>
      <c r="L902" t="s">
        <v>30</v>
      </c>
      <c r="N902" t="str">
        <f>IF(ISBLANK(Sales[[#This Row],[return]]),"No",Sales[[#This Row],[return]])</f>
        <v>No</v>
      </c>
      <c r="O902" s="2">
        <v>42712</v>
      </c>
      <c r="P902" s="8" t="str">
        <f>TEXT(DAY(Sales[[#This Row],[OrderDate]]),"ddd")</f>
        <v>Sun</v>
      </c>
      <c r="Q902" s="8" t="str">
        <f>TEXT(MONTH(Sales[[#This Row],[ShipDate]])*29,"mmm")</f>
        <v>Dec</v>
      </c>
      <c r="R902">
        <v>1761</v>
      </c>
      <c r="S902" t="s">
        <v>1051</v>
      </c>
      <c r="T902" t="s">
        <v>28</v>
      </c>
      <c r="U902">
        <v>98502</v>
      </c>
      <c r="V902" s="1">
        <v>0</v>
      </c>
      <c r="W902">
        <v>21</v>
      </c>
      <c r="X902">
        <v>2</v>
      </c>
      <c r="Y902">
        <v>46</v>
      </c>
      <c r="AD902"/>
    </row>
    <row r="903" spans="1:30" x14ac:dyDescent="0.25">
      <c r="A903" t="s">
        <v>24</v>
      </c>
      <c r="B903" s="2">
        <v>42528</v>
      </c>
      <c r="C903" s="35">
        <f>YEAR(Sales[[#This Row],[ShipDate]])</f>
        <v>2016</v>
      </c>
      <c r="D903" t="s">
        <v>19</v>
      </c>
      <c r="E903" t="s">
        <v>18</v>
      </c>
      <c r="F903" t="s">
        <v>38</v>
      </c>
      <c r="G903" t="s">
        <v>11</v>
      </c>
      <c r="H903" t="s">
        <v>60</v>
      </c>
      <c r="I903" t="s">
        <v>63</v>
      </c>
      <c r="J903" t="s">
        <v>13</v>
      </c>
      <c r="K903" t="s">
        <v>262</v>
      </c>
      <c r="L903" t="s">
        <v>30</v>
      </c>
      <c r="M903" t="s">
        <v>82</v>
      </c>
      <c r="N903" t="str">
        <f>IF(ISBLANK(Sales[[#This Row],[return]]),"No",Sales[[#This Row],[return]])</f>
        <v>Yes</v>
      </c>
      <c r="O903" s="2">
        <v>42524</v>
      </c>
      <c r="P903" s="8" t="str">
        <f>TEXT(DAY(Sales[[#This Row],[OrderDate]]),"ddd")</f>
        <v>Tue</v>
      </c>
      <c r="Q903" s="8" t="str">
        <f>TEXT(MONTH(Sales[[#This Row],[ShipDate]])*29,"mmm")</f>
        <v>Jun</v>
      </c>
      <c r="R903">
        <v>964</v>
      </c>
      <c r="S903" t="s">
        <v>1316</v>
      </c>
      <c r="T903" t="s">
        <v>28</v>
      </c>
      <c r="U903">
        <v>98115</v>
      </c>
      <c r="V903" s="1">
        <v>0</v>
      </c>
      <c r="W903">
        <v>113</v>
      </c>
      <c r="X903">
        <v>6</v>
      </c>
      <c r="Y903">
        <v>516</v>
      </c>
      <c r="AD903"/>
    </row>
    <row r="904" spans="1:30" x14ac:dyDescent="0.25">
      <c r="A904" t="s">
        <v>10</v>
      </c>
      <c r="B904" s="2">
        <v>42611</v>
      </c>
      <c r="C904" s="35">
        <f>YEAR(Sales[[#This Row],[ShipDate]])</f>
        <v>2016</v>
      </c>
      <c r="D904" t="s">
        <v>607</v>
      </c>
      <c r="E904" t="s">
        <v>31</v>
      </c>
      <c r="F904" t="s">
        <v>59</v>
      </c>
      <c r="G904" t="s">
        <v>25</v>
      </c>
      <c r="H904" t="s">
        <v>79</v>
      </c>
      <c r="I904" t="s">
        <v>32</v>
      </c>
      <c r="J904" t="s">
        <v>13</v>
      </c>
      <c r="K904" t="s">
        <v>3071</v>
      </c>
      <c r="L904" t="s">
        <v>30</v>
      </c>
      <c r="M904" t="s">
        <v>82</v>
      </c>
      <c r="N904" t="str">
        <f>IF(ISBLANK(Sales[[#This Row],[return]]),"No",Sales[[#This Row],[return]])</f>
        <v>Yes</v>
      </c>
      <c r="O904" s="2">
        <v>42611</v>
      </c>
      <c r="P904" s="8" t="str">
        <f>TEXT(DAY(Sales[[#This Row],[OrderDate]]),"ddd")</f>
        <v>Sun</v>
      </c>
      <c r="Q904" s="8" t="str">
        <f>TEXT(MONTH(Sales[[#This Row],[ShipDate]])*29,"mmm")</f>
        <v>Aug</v>
      </c>
      <c r="R904">
        <v>1736</v>
      </c>
      <c r="S904" t="s">
        <v>2780</v>
      </c>
      <c r="T904" t="s">
        <v>28</v>
      </c>
      <c r="U904">
        <v>94110</v>
      </c>
      <c r="V904" s="1">
        <v>0</v>
      </c>
      <c r="W904">
        <v>54</v>
      </c>
      <c r="X904">
        <v>2</v>
      </c>
      <c r="Y904">
        <v>110</v>
      </c>
      <c r="AD904"/>
    </row>
    <row r="905" spans="1:30" x14ac:dyDescent="0.25">
      <c r="A905" t="s">
        <v>10</v>
      </c>
      <c r="B905" s="2">
        <v>42611</v>
      </c>
      <c r="C905" s="35">
        <f>YEAR(Sales[[#This Row],[ShipDate]])</f>
        <v>2016</v>
      </c>
      <c r="D905" t="s">
        <v>607</v>
      </c>
      <c r="E905" t="s">
        <v>31</v>
      </c>
      <c r="F905" t="s">
        <v>59</v>
      </c>
      <c r="G905" t="s">
        <v>25</v>
      </c>
      <c r="H905" t="s">
        <v>79</v>
      </c>
      <c r="I905" t="s">
        <v>32</v>
      </c>
      <c r="J905" t="s">
        <v>13</v>
      </c>
      <c r="K905" t="s">
        <v>3071</v>
      </c>
      <c r="L905" t="s">
        <v>30</v>
      </c>
      <c r="M905" t="s">
        <v>82</v>
      </c>
      <c r="N905" t="str">
        <f>IF(ISBLANK(Sales[[#This Row],[return]]),"No",Sales[[#This Row],[return]])</f>
        <v>Yes</v>
      </c>
      <c r="O905" s="2">
        <v>42611</v>
      </c>
      <c r="P905" s="8" t="str">
        <f>TEXT(DAY(Sales[[#This Row],[OrderDate]]),"ddd")</f>
        <v>Sun</v>
      </c>
      <c r="Q905" s="8" t="str">
        <f>TEXT(MONTH(Sales[[#This Row],[ShipDate]])*29,"mmm")</f>
        <v>Aug</v>
      </c>
      <c r="R905">
        <v>1785</v>
      </c>
      <c r="S905" t="s">
        <v>1856</v>
      </c>
      <c r="T905" t="s">
        <v>28</v>
      </c>
      <c r="U905">
        <v>94110</v>
      </c>
      <c r="V905" s="1">
        <v>0</v>
      </c>
      <c r="W905">
        <v>6</v>
      </c>
      <c r="X905">
        <v>2</v>
      </c>
      <c r="Y905">
        <v>13</v>
      </c>
      <c r="AD905"/>
    </row>
    <row r="906" spans="1:30" x14ac:dyDescent="0.25">
      <c r="A906" t="s">
        <v>24</v>
      </c>
      <c r="B906" s="2">
        <v>42500</v>
      </c>
      <c r="C906" s="35">
        <f>YEAR(Sales[[#This Row],[ShipDate]])</f>
        <v>2016</v>
      </c>
      <c r="D906" t="s">
        <v>36</v>
      </c>
      <c r="E906" t="s">
        <v>18</v>
      </c>
      <c r="F906" t="s">
        <v>50</v>
      </c>
      <c r="G906" t="s">
        <v>25</v>
      </c>
      <c r="H906" t="s">
        <v>1500</v>
      </c>
      <c r="I906" t="s">
        <v>149</v>
      </c>
      <c r="J906" t="s">
        <v>13</v>
      </c>
      <c r="K906" t="s">
        <v>1106</v>
      </c>
      <c r="L906" t="s">
        <v>92</v>
      </c>
      <c r="N906" t="str">
        <f>IF(ISBLANK(Sales[[#This Row],[return]]),"No",Sales[[#This Row],[return]])</f>
        <v>No</v>
      </c>
      <c r="O906" s="2">
        <v>42493</v>
      </c>
      <c r="P906" s="8" t="str">
        <f>TEXT(DAY(Sales[[#This Row],[OrderDate]]),"ddd")</f>
        <v>Tue</v>
      </c>
      <c r="Q906" s="8" t="str">
        <f>TEXT(MONTH(Sales[[#This Row],[ShipDate]])*29,"mmm")</f>
        <v>May</v>
      </c>
      <c r="R906">
        <v>237</v>
      </c>
      <c r="S906" t="s">
        <v>3142</v>
      </c>
      <c r="T906" t="s">
        <v>90</v>
      </c>
      <c r="U906">
        <v>10701</v>
      </c>
      <c r="V906" s="1">
        <v>0.2</v>
      </c>
      <c r="W906">
        <v>4</v>
      </c>
      <c r="X906">
        <v>3</v>
      </c>
      <c r="Y906">
        <v>11</v>
      </c>
      <c r="AD906"/>
    </row>
    <row r="907" spans="1:30" x14ac:dyDescent="0.25">
      <c r="A907" t="s">
        <v>24</v>
      </c>
      <c r="B907" s="2">
        <v>42500</v>
      </c>
      <c r="C907" s="35">
        <f>YEAR(Sales[[#This Row],[ShipDate]])</f>
        <v>2016</v>
      </c>
      <c r="D907" t="s">
        <v>36</v>
      </c>
      <c r="E907" t="s">
        <v>18</v>
      </c>
      <c r="F907" t="s">
        <v>50</v>
      </c>
      <c r="G907" t="s">
        <v>25</v>
      </c>
      <c r="H907" t="s">
        <v>1500</v>
      </c>
      <c r="I907" t="s">
        <v>149</v>
      </c>
      <c r="J907" t="s">
        <v>13</v>
      </c>
      <c r="K907" t="s">
        <v>1106</v>
      </c>
      <c r="L907" t="s">
        <v>92</v>
      </c>
      <c r="N907" t="str">
        <f>IF(ISBLANK(Sales[[#This Row],[return]]),"No",Sales[[#This Row],[return]])</f>
        <v>No</v>
      </c>
      <c r="O907" s="2">
        <v>42493</v>
      </c>
      <c r="P907" s="8" t="str">
        <f>TEXT(DAY(Sales[[#This Row],[OrderDate]]),"ddd")</f>
        <v>Tue</v>
      </c>
      <c r="Q907" s="8" t="str">
        <f>TEXT(MONTH(Sales[[#This Row],[ShipDate]])*29,"mmm")</f>
        <v>May</v>
      </c>
      <c r="R907">
        <v>698</v>
      </c>
      <c r="S907" t="s">
        <v>1836</v>
      </c>
      <c r="T907" t="s">
        <v>90</v>
      </c>
      <c r="U907">
        <v>10701</v>
      </c>
      <c r="V907" s="1">
        <v>0.2</v>
      </c>
      <c r="W907">
        <v>15</v>
      </c>
      <c r="X907">
        <v>3</v>
      </c>
      <c r="Y907">
        <v>40</v>
      </c>
      <c r="AD907"/>
    </row>
    <row r="908" spans="1:30" x14ac:dyDescent="0.25">
      <c r="A908" t="s">
        <v>40</v>
      </c>
      <c r="B908" s="2">
        <v>42523</v>
      </c>
      <c r="C908" s="35">
        <f>YEAR(Sales[[#This Row],[ShipDate]])</f>
        <v>2016</v>
      </c>
      <c r="D908" t="s">
        <v>36</v>
      </c>
      <c r="E908" t="s">
        <v>31</v>
      </c>
      <c r="F908" t="s">
        <v>99</v>
      </c>
      <c r="G908" t="s">
        <v>46</v>
      </c>
      <c r="H908" t="s">
        <v>60</v>
      </c>
      <c r="I908" t="s">
        <v>63</v>
      </c>
      <c r="J908" t="s">
        <v>13</v>
      </c>
      <c r="K908" t="s">
        <v>2772</v>
      </c>
      <c r="L908" t="s">
        <v>30</v>
      </c>
      <c r="N908" t="str">
        <f>IF(ISBLANK(Sales[[#This Row],[return]]),"No",Sales[[#This Row],[return]])</f>
        <v>No</v>
      </c>
      <c r="O908" s="2">
        <v>42518</v>
      </c>
      <c r="P908" s="8" t="str">
        <f>TEXT(DAY(Sales[[#This Row],[OrderDate]]),"ddd")</f>
        <v>Sat</v>
      </c>
      <c r="Q908" s="8" t="str">
        <f>TEXT(MONTH(Sales[[#This Row],[ShipDate]])*29,"mmm")</f>
        <v>Jun</v>
      </c>
      <c r="R908">
        <v>914</v>
      </c>
      <c r="S908" t="s">
        <v>2552</v>
      </c>
      <c r="T908" t="s">
        <v>28</v>
      </c>
      <c r="U908">
        <v>98115</v>
      </c>
      <c r="V908" s="1">
        <v>0</v>
      </c>
      <c r="W908">
        <v>2</v>
      </c>
      <c r="X908">
        <v>4</v>
      </c>
      <c r="Y908">
        <v>28</v>
      </c>
      <c r="AD908"/>
    </row>
    <row r="909" spans="1:30" x14ac:dyDescent="0.25">
      <c r="A909" t="s">
        <v>40</v>
      </c>
      <c r="B909" s="2">
        <v>42523</v>
      </c>
      <c r="C909" s="35">
        <f>YEAR(Sales[[#This Row],[ShipDate]])</f>
        <v>2016</v>
      </c>
      <c r="D909" t="s">
        <v>36</v>
      </c>
      <c r="E909" t="s">
        <v>31</v>
      </c>
      <c r="F909" t="s">
        <v>48</v>
      </c>
      <c r="G909" t="s">
        <v>46</v>
      </c>
      <c r="H909" t="s">
        <v>60</v>
      </c>
      <c r="I909" t="s">
        <v>63</v>
      </c>
      <c r="J909" t="s">
        <v>13</v>
      </c>
      <c r="K909" t="s">
        <v>2772</v>
      </c>
      <c r="L909" t="s">
        <v>30</v>
      </c>
      <c r="N909" t="str">
        <f>IF(ISBLANK(Sales[[#This Row],[return]]),"No",Sales[[#This Row],[return]])</f>
        <v>No</v>
      </c>
      <c r="O909" s="2">
        <v>42518</v>
      </c>
      <c r="P909" s="8" t="str">
        <f>TEXT(DAY(Sales[[#This Row],[OrderDate]]),"ddd")</f>
        <v>Sat</v>
      </c>
      <c r="Q909" s="8" t="str">
        <f>TEXT(MONTH(Sales[[#This Row],[ShipDate]])*29,"mmm")</f>
        <v>Jun</v>
      </c>
      <c r="R909">
        <v>891</v>
      </c>
      <c r="S909" t="s">
        <v>3096</v>
      </c>
      <c r="T909" t="s">
        <v>28</v>
      </c>
      <c r="U909">
        <v>98115</v>
      </c>
      <c r="V909" s="1">
        <v>0.2</v>
      </c>
      <c r="W909">
        <v>6</v>
      </c>
      <c r="X909">
        <v>6</v>
      </c>
      <c r="Y909">
        <v>57</v>
      </c>
      <c r="AD909"/>
    </row>
    <row r="910" spans="1:30" x14ac:dyDescent="0.25">
      <c r="A910" t="s">
        <v>24</v>
      </c>
      <c r="B910" s="2">
        <v>42710</v>
      </c>
      <c r="C910" s="35">
        <f>YEAR(Sales[[#This Row],[ShipDate]])</f>
        <v>2016</v>
      </c>
      <c r="D910" t="s">
        <v>36</v>
      </c>
      <c r="E910" t="s">
        <v>18</v>
      </c>
      <c r="F910" t="s">
        <v>33</v>
      </c>
      <c r="G910" t="s">
        <v>25</v>
      </c>
      <c r="H910" t="s">
        <v>88</v>
      </c>
      <c r="I910" t="s">
        <v>93</v>
      </c>
      <c r="J910" t="s">
        <v>13</v>
      </c>
      <c r="K910" t="s">
        <v>1497</v>
      </c>
      <c r="L910" t="s">
        <v>92</v>
      </c>
      <c r="N910" t="str">
        <f>IF(ISBLANK(Sales[[#This Row],[return]]),"No",Sales[[#This Row],[return]])</f>
        <v>No</v>
      </c>
      <c r="O910" s="2">
        <v>42703</v>
      </c>
      <c r="P910" s="8" t="str">
        <f>TEXT(DAY(Sales[[#This Row],[OrderDate]]),"ddd")</f>
        <v>Sun</v>
      </c>
      <c r="Q910" s="8" t="str">
        <f>TEXT(MONTH(Sales[[#This Row],[ShipDate]])*29,"mmm")</f>
        <v>Dec</v>
      </c>
      <c r="R910">
        <v>196</v>
      </c>
      <c r="S910" t="s">
        <v>2211</v>
      </c>
      <c r="T910" t="s">
        <v>90</v>
      </c>
      <c r="U910">
        <v>19143</v>
      </c>
      <c r="V910" s="1">
        <v>0.2</v>
      </c>
      <c r="W910">
        <v>2</v>
      </c>
      <c r="X910">
        <v>2</v>
      </c>
      <c r="Y910">
        <v>5</v>
      </c>
      <c r="AD910"/>
    </row>
    <row r="911" spans="1:30" x14ac:dyDescent="0.25">
      <c r="A911" t="s">
        <v>40</v>
      </c>
      <c r="B911" s="2">
        <v>42486</v>
      </c>
      <c r="C911" s="35">
        <f>YEAR(Sales[[#This Row],[ShipDate]])</f>
        <v>2016</v>
      </c>
      <c r="D911" t="s">
        <v>36</v>
      </c>
      <c r="E911" t="s">
        <v>31</v>
      </c>
      <c r="F911" t="s">
        <v>39</v>
      </c>
      <c r="G911" t="s">
        <v>25</v>
      </c>
      <c r="H911" t="s">
        <v>12</v>
      </c>
      <c r="I911" t="s">
        <v>20</v>
      </c>
      <c r="J911" t="s">
        <v>13</v>
      </c>
      <c r="K911" t="s">
        <v>2695</v>
      </c>
      <c r="L911" t="s">
        <v>17</v>
      </c>
      <c r="N911" t="str">
        <f>IF(ISBLANK(Sales[[#This Row],[return]]),"No",Sales[[#This Row],[return]])</f>
        <v>No</v>
      </c>
      <c r="O911" s="2">
        <v>42481</v>
      </c>
      <c r="P911" s="8" t="str">
        <f>TEXT(DAY(Sales[[#This Row],[OrderDate]]),"ddd")</f>
        <v>Sat</v>
      </c>
      <c r="Q911" s="8" t="str">
        <f>TEXT(MONTH(Sales[[#This Row],[ShipDate]])*29,"mmm")</f>
        <v>Apr</v>
      </c>
      <c r="R911">
        <v>1377</v>
      </c>
      <c r="S911" t="s">
        <v>1728</v>
      </c>
      <c r="T911" t="s">
        <v>15</v>
      </c>
      <c r="U911">
        <v>42420</v>
      </c>
      <c r="V911" s="1">
        <v>0</v>
      </c>
      <c r="W911">
        <v>0</v>
      </c>
      <c r="X911">
        <v>6</v>
      </c>
      <c r="Y911">
        <v>829</v>
      </c>
      <c r="AD911"/>
    </row>
    <row r="912" spans="1:30" x14ac:dyDescent="0.25">
      <c r="A912" t="s">
        <v>10</v>
      </c>
      <c r="B912" s="2">
        <v>42721</v>
      </c>
      <c r="C912" s="35">
        <f>YEAR(Sales[[#This Row],[ShipDate]])</f>
        <v>2016</v>
      </c>
      <c r="D912" t="s">
        <v>113</v>
      </c>
      <c r="E912" t="s">
        <v>69</v>
      </c>
      <c r="F912" t="s">
        <v>43</v>
      </c>
      <c r="G912" t="s">
        <v>11</v>
      </c>
      <c r="H912" t="s">
        <v>26</v>
      </c>
      <c r="I912" t="s">
        <v>32</v>
      </c>
      <c r="J912" t="s">
        <v>13</v>
      </c>
      <c r="K912" t="s">
        <v>2915</v>
      </c>
      <c r="L912" t="s">
        <v>30</v>
      </c>
      <c r="N912" t="str">
        <f>IF(ISBLANK(Sales[[#This Row],[return]]),"No",Sales[[#This Row],[return]])</f>
        <v>No</v>
      </c>
      <c r="O912" s="2">
        <v>42720</v>
      </c>
      <c r="P912" s="8" t="str">
        <f>TEXT(DAY(Sales[[#This Row],[OrderDate]]),"ddd")</f>
        <v>Mon</v>
      </c>
      <c r="Q912" s="8" t="str">
        <f>TEXT(MONTH(Sales[[#This Row],[ShipDate]])*29,"mmm")</f>
        <v>Dec</v>
      </c>
      <c r="R912">
        <v>620</v>
      </c>
      <c r="S912" t="s">
        <v>3185</v>
      </c>
      <c r="T912" t="s">
        <v>28</v>
      </c>
      <c r="U912">
        <v>90049</v>
      </c>
      <c r="V912" s="1">
        <v>0</v>
      </c>
      <c r="W912">
        <v>15</v>
      </c>
      <c r="X912">
        <v>2</v>
      </c>
      <c r="Y912">
        <v>44</v>
      </c>
      <c r="AD912"/>
    </row>
    <row r="913" spans="1:30" x14ac:dyDescent="0.25">
      <c r="A913" t="s">
        <v>10</v>
      </c>
      <c r="B913" s="2">
        <v>42721</v>
      </c>
      <c r="C913" s="35">
        <f>YEAR(Sales[[#This Row],[ShipDate]])</f>
        <v>2016</v>
      </c>
      <c r="D913" t="s">
        <v>113</v>
      </c>
      <c r="E913" t="s">
        <v>69</v>
      </c>
      <c r="F913" t="s">
        <v>23</v>
      </c>
      <c r="G913" t="s">
        <v>11</v>
      </c>
      <c r="H913" t="s">
        <v>26</v>
      </c>
      <c r="I913" t="s">
        <v>32</v>
      </c>
      <c r="J913" t="s">
        <v>13</v>
      </c>
      <c r="K913" t="s">
        <v>2915</v>
      </c>
      <c r="L913" t="s">
        <v>30</v>
      </c>
      <c r="N913" t="str">
        <f>IF(ISBLANK(Sales[[#This Row],[return]]),"No",Sales[[#This Row],[return]])</f>
        <v>No</v>
      </c>
      <c r="O913" s="2">
        <v>42720</v>
      </c>
      <c r="P913" s="8" t="str">
        <f>TEXT(DAY(Sales[[#This Row],[OrderDate]]),"ddd")</f>
        <v>Mon</v>
      </c>
      <c r="Q913" s="8" t="str">
        <f>TEXT(MONTH(Sales[[#This Row],[ShipDate]])*29,"mmm")</f>
        <v>Dec</v>
      </c>
      <c r="R913">
        <v>529</v>
      </c>
      <c r="S913" t="s">
        <v>550</v>
      </c>
      <c r="T913" t="s">
        <v>28</v>
      </c>
      <c r="U913">
        <v>90049</v>
      </c>
      <c r="V913" s="1">
        <v>0.2</v>
      </c>
      <c r="W913">
        <v>18</v>
      </c>
      <c r="X913">
        <v>2</v>
      </c>
      <c r="Y913">
        <v>242</v>
      </c>
      <c r="AD913"/>
    </row>
    <row r="914" spans="1:30" x14ac:dyDescent="0.25">
      <c r="A914" t="s">
        <v>10</v>
      </c>
      <c r="B914" s="2">
        <v>42721</v>
      </c>
      <c r="C914" s="35">
        <f>YEAR(Sales[[#This Row],[ShipDate]])</f>
        <v>2016</v>
      </c>
      <c r="D914" t="s">
        <v>113</v>
      </c>
      <c r="E914" t="s">
        <v>69</v>
      </c>
      <c r="F914" t="s">
        <v>99</v>
      </c>
      <c r="G914" t="s">
        <v>46</v>
      </c>
      <c r="H914" t="s">
        <v>26</v>
      </c>
      <c r="I914" t="s">
        <v>32</v>
      </c>
      <c r="J914" t="s">
        <v>13</v>
      </c>
      <c r="K914" t="s">
        <v>2915</v>
      </c>
      <c r="L914" t="s">
        <v>30</v>
      </c>
      <c r="N914" t="str">
        <f>IF(ISBLANK(Sales[[#This Row],[return]]),"No",Sales[[#This Row],[return]])</f>
        <v>No</v>
      </c>
      <c r="O914" s="2">
        <v>42720</v>
      </c>
      <c r="P914" s="8" t="str">
        <f>TEXT(DAY(Sales[[#This Row],[OrderDate]]),"ddd")</f>
        <v>Mon</v>
      </c>
      <c r="Q914" s="8" t="str">
        <f>TEXT(MONTH(Sales[[#This Row],[ShipDate]])*29,"mmm")</f>
        <v>Dec</v>
      </c>
      <c r="R914">
        <v>667</v>
      </c>
      <c r="S914" t="s">
        <v>972</v>
      </c>
      <c r="T914" t="s">
        <v>28</v>
      </c>
      <c r="U914">
        <v>90049</v>
      </c>
      <c r="V914" s="1">
        <v>0</v>
      </c>
      <c r="W914">
        <v>40</v>
      </c>
      <c r="X914">
        <v>5</v>
      </c>
      <c r="Y914">
        <v>395</v>
      </c>
      <c r="AD914"/>
    </row>
    <row r="915" spans="1:30" x14ac:dyDescent="0.25">
      <c r="A915" t="s">
        <v>10</v>
      </c>
      <c r="B915" s="2">
        <v>42721</v>
      </c>
      <c r="C915" s="35">
        <f>YEAR(Sales[[#This Row],[ShipDate]])</f>
        <v>2016</v>
      </c>
      <c r="D915" t="s">
        <v>113</v>
      </c>
      <c r="E915" t="s">
        <v>69</v>
      </c>
      <c r="F915" t="s">
        <v>48</v>
      </c>
      <c r="G915" t="s">
        <v>46</v>
      </c>
      <c r="H915" t="s">
        <v>26</v>
      </c>
      <c r="I915" t="s">
        <v>32</v>
      </c>
      <c r="J915" t="s">
        <v>13</v>
      </c>
      <c r="K915" t="s">
        <v>2915</v>
      </c>
      <c r="L915" t="s">
        <v>30</v>
      </c>
      <c r="N915" t="str">
        <f>IF(ISBLANK(Sales[[#This Row],[return]]),"No",Sales[[#This Row],[return]])</f>
        <v>No</v>
      </c>
      <c r="O915" s="2">
        <v>42720</v>
      </c>
      <c r="P915" s="8" t="str">
        <f>TEXT(DAY(Sales[[#This Row],[OrderDate]]),"ddd")</f>
        <v>Mon</v>
      </c>
      <c r="Q915" s="8" t="str">
        <f>TEXT(MONTH(Sales[[#This Row],[ShipDate]])*29,"mmm")</f>
        <v>Dec</v>
      </c>
      <c r="R915">
        <v>726</v>
      </c>
      <c r="S915" t="s">
        <v>112</v>
      </c>
      <c r="T915" t="s">
        <v>28</v>
      </c>
      <c r="U915">
        <v>90049</v>
      </c>
      <c r="V915" s="1">
        <v>0.2</v>
      </c>
      <c r="W915">
        <v>71</v>
      </c>
      <c r="X915">
        <v>4</v>
      </c>
      <c r="Y915">
        <v>627</v>
      </c>
      <c r="AD915"/>
    </row>
    <row r="916" spans="1:30" x14ac:dyDescent="0.25">
      <c r="A916" t="s">
        <v>10</v>
      </c>
      <c r="B916" s="2">
        <v>42725</v>
      </c>
      <c r="C916" s="35">
        <f>YEAR(Sales[[#This Row],[ShipDate]])</f>
        <v>2016</v>
      </c>
      <c r="D916" t="s">
        <v>113</v>
      </c>
      <c r="E916" t="s">
        <v>69</v>
      </c>
      <c r="F916" t="s">
        <v>38</v>
      </c>
      <c r="G916" t="s">
        <v>11</v>
      </c>
      <c r="H916" t="s">
        <v>1386</v>
      </c>
      <c r="I916" t="s">
        <v>174</v>
      </c>
      <c r="J916" t="s">
        <v>13</v>
      </c>
      <c r="K916" t="s">
        <v>2913</v>
      </c>
      <c r="L916" t="s">
        <v>17</v>
      </c>
      <c r="N916" t="str">
        <f>IF(ISBLANK(Sales[[#This Row],[return]]),"No",Sales[[#This Row],[return]])</f>
        <v>No</v>
      </c>
      <c r="O916" s="2">
        <v>42724</v>
      </c>
      <c r="P916" s="8" t="str">
        <f>TEXT(DAY(Sales[[#This Row],[OrderDate]]),"ddd")</f>
        <v>Fri</v>
      </c>
      <c r="Q916" s="8" t="str">
        <f>TEXT(MONTH(Sales[[#This Row],[ShipDate]])*29,"mmm")</f>
        <v>Dec</v>
      </c>
      <c r="R916">
        <v>847</v>
      </c>
      <c r="S916" t="s">
        <v>632</v>
      </c>
      <c r="T916" t="s">
        <v>15</v>
      </c>
      <c r="U916">
        <v>22801</v>
      </c>
      <c r="V916" s="1">
        <v>0</v>
      </c>
      <c r="W916">
        <v>100</v>
      </c>
      <c r="X916">
        <v>2</v>
      </c>
      <c r="Y916">
        <v>455</v>
      </c>
      <c r="AD916"/>
    </row>
    <row r="917" spans="1:30" x14ac:dyDescent="0.25">
      <c r="A917" t="s">
        <v>10</v>
      </c>
      <c r="B917" s="2">
        <v>42725</v>
      </c>
      <c r="C917" s="35">
        <f>YEAR(Sales[[#This Row],[ShipDate]])</f>
        <v>2016</v>
      </c>
      <c r="D917" t="s">
        <v>113</v>
      </c>
      <c r="E917" t="s">
        <v>69</v>
      </c>
      <c r="F917" t="s">
        <v>38</v>
      </c>
      <c r="G917" t="s">
        <v>11</v>
      </c>
      <c r="H917" t="s">
        <v>1386</v>
      </c>
      <c r="I917" t="s">
        <v>174</v>
      </c>
      <c r="J917" t="s">
        <v>13</v>
      </c>
      <c r="K917" t="s">
        <v>2913</v>
      </c>
      <c r="L917" t="s">
        <v>17</v>
      </c>
      <c r="N917" t="str">
        <f>IF(ISBLANK(Sales[[#This Row],[return]]),"No",Sales[[#This Row],[return]])</f>
        <v>No</v>
      </c>
      <c r="O917" s="2">
        <v>42724</v>
      </c>
      <c r="P917" s="8" t="str">
        <f>TEXT(DAY(Sales[[#This Row],[OrderDate]]),"ddd")</f>
        <v>Fri</v>
      </c>
      <c r="Q917" s="8" t="str">
        <f>TEXT(MONTH(Sales[[#This Row],[ShipDate]])*29,"mmm")</f>
        <v>Dec</v>
      </c>
      <c r="R917">
        <v>423</v>
      </c>
      <c r="S917" t="s">
        <v>3189</v>
      </c>
      <c r="T917" t="s">
        <v>15</v>
      </c>
      <c r="U917">
        <v>22801</v>
      </c>
      <c r="V917" s="1">
        <v>0</v>
      </c>
      <c r="W917">
        <v>494</v>
      </c>
      <c r="X917">
        <v>7</v>
      </c>
      <c r="Y917">
        <v>2244</v>
      </c>
      <c r="AD917"/>
    </row>
    <row r="918" spans="1:30" x14ac:dyDescent="0.25">
      <c r="A918" t="s">
        <v>10</v>
      </c>
      <c r="B918" s="2">
        <v>42725</v>
      </c>
      <c r="C918" s="35">
        <f>YEAR(Sales[[#This Row],[ShipDate]])</f>
        <v>2016</v>
      </c>
      <c r="D918" t="s">
        <v>113</v>
      </c>
      <c r="E918" t="s">
        <v>69</v>
      </c>
      <c r="F918" t="s">
        <v>39</v>
      </c>
      <c r="G918" t="s">
        <v>25</v>
      </c>
      <c r="H918" t="s">
        <v>1386</v>
      </c>
      <c r="I918" t="s">
        <v>174</v>
      </c>
      <c r="J918" t="s">
        <v>13</v>
      </c>
      <c r="K918" t="s">
        <v>2913</v>
      </c>
      <c r="L918" t="s">
        <v>17</v>
      </c>
      <c r="N918" t="str">
        <f>IF(ISBLANK(Sales[[#This Row],[return]]),"No",Sales[[#This Row],[return]])</f>
        <v>No</v>
      </c>
      <c r="O918" s="2">
        <v>42724</v>
      </c>
      <c r="P918" s="8" t="str">
        <f>TEXT(DAY(Sales[[#This Row],[OrderDate]]),"ddd")</f>
        <v>Fri</v>
      </c>
      <c r="Q918" s="8" t="str">
        <f>TEXT(MONTH(Sales[[#This Row],[ShipDate]])*29,"mmm")</f>
        <v>Dec</v>
      </c>
      <c r="R918">
        <v>1376</v>
      </c>
      <c r="S918" t="s">
        <v>2241</v>
      </c>
      <c r="T918" t="s">
        <v>15</v>
      </c>
      <c r="U918">
        <v>22801</v>
      </c>
      <c r="V918" s="1">
        <v>0</v>
      </c>
      <c r="W918">
        <v>0</v>
      </c>
      <c r="X918">
        <v>2</v>
      </c>
      <c r="Y918">
        <v>122</v>
      </c>
      <c r="AD918"/>
    </row>
    <row r="919" spans="1:30" x14ac:dyDescent="0.25">
      <c r="A919" t="s">
        <v>10</v>
      </c>
      <c r="B919" s="2">
        <v>42725</v>
      </c>
      <c r="C919" s="35">
        <f>YEAR(Sales[[#This Row],[ShipDate]])</f>
        <v>2016</v>
      </c>
      <c r="D919" t="s">
        <v>113</v>
      </c>
      <c r="E919" t="s">
        <v>69</v>
      </c>
      <c r="F919" t="s">
        <v>50</v>
      </c>
      <c r="G919" t="s">
        <v>25</v>
      </c>
      <c r="H919" t="s">
        <v>1386</v>
      </c>
      <c r="I919" t="s">
        <v>174</v>
      </c>
      <c r="J919" t="s">
        <v>13</v>
      </c>
      <c r="K919" t="s">
        <v>2913</v>
      </c>
      <c r="L919" t="s">
        <v>17</v>
      </c>
      <c r="N919" t="str">
        <f>IF(ISBLANK(Sales[[#This Row],[return]]),"No",Sales[[#This Row],[return]])</f>
        <v>No</v>
      </c>
      <c r="O919" s="2">
        <v>42724</v>
      </c>
      <c r="P919" s="8" t="str">
        <f>TEXT(DAY(Sales[[#This Row],[OrderDate]]),"ddd")</f>
        <v>Fri</v>
      </c>
      <c r="Q919" s="8" t="str">
        <f>TEXT(MONTH(Sales[[#This Row],[ShipDate]])*29,"mmm")</f>
        <v>Dec</v>
      </c>
      <c r="R919">
        <v>1634</v>
      </c>
      <c r="S919" t="s">
        <v>647</v>
      </c>
      <c r="T919" t="s">
        <v>15</v>
      </c>
      <c r="U919">
        <v>22801</v>
      </c>
      <c r="V919" s="1">
        <v>0</v>
      </c>
      <c r="W919">
        <v>29</v>
      </c>
      <c r="X919">
        <v>3</v>
      </c>
      <c r="Y919">
        <v>62</v>
      </c>
      <c r="AD919"/>
    </row>
    <row r="920" spans="1:30" x14ac:dyDescent="0.25">
      <c r="A920" t="s">
        <v>10</v>
      </c>
      <c r="B920" s="2">
        <v>42543</v>
      </c>
      <c r="C920" s="35">
        <f>YEAR(Sales[[#This Row],[ShipDate]])</f>
        <v>2016</v>
      </c>
      <c r="D920" t="s">
        <v>36</v>
      </c>
      <c r="E920" t="s">
        <v>18</v>
      </c>
      <c r="F920" t="s">
        <v>23</v>
      </c>
      <c r="G920" t="s">
        <v>11</v>
      </c>
      <c r="H920" t="s">
        <v>1451</v>
      </c>
      <c r="I920" t="s">
        <v>142</v>
      </c>
      <c r="J920" t="s">
        <v>13</v>
      </c>
      <c r="K920" t="s">
        <v>1452</v>
      </c>
      <c r="L920" t="s">
        <v>68</v>
      </c>
      <c r="N920" t="str">
        <f>IF(ISBLANK(Sales[[#This Row],[return]]),"No",Sales[[#This Row],[return]])</f>
        <v>No</v>
      </c>
      <c r="O920" s="2">
        <v>42537</v>
      </c>
      <c r="P920" s="8" t="str">
        <f>TEXT(DAY(Sales[[#This Row],[OrderDate]]),"ddd")</f>
        <v>Mon</v>
      </c>
      <c r="Q920" s="8" t="str">
        <f>TEXT(MONTH(Sales[[#This Row],[ShipDate]])*29,"mmm")</f>
        <v>Jun</v>
      </c>
      <c r="R920">
        <v>754</v>
      </c>
      <c r="S920" t="s">
        <v>735</v>
      </c>
      <c r="T920" t="s">
        <v>66</v>
      </c>
      <c r="U920">
        <v>46544</v>
      </c>
      <c r="V920" s="1">
        <v>0</v>
      </c>
      <c r="W920">
        <v>32</v>
      </c>
      <c r="X920">
        <v>8</v>
      </c>
      <c r="Y920">
        <v>648</v>
      </c>
      <c r="AD920"/>
    </row>
    <row r="921" spans="1:30" x14ac:dyDescent="0.25">
      <c r="A921" t="s">
        <v>40</v>
      </c>
      <c r="B921" s="2">
        <v>42470</v>
      </c>
      <c r="C921" s="35">
        <f>YEAR(Sales[[#This Row],[ShipDate]])</f>
        <v>2016</v>
      </c>
      <c r="D921" t="s">
        <v>36</v>
      </c>
      <c r="E921" t="s">
        <v>31</v>
      </c>
      <c r="F921" t="s">
        <v>50</v>
      </c>
      <c r="G921" t="s">
        <v>25</v>
      </c>
      <c r="H921" t="s">
        <v>1176</v>
      </c>
      <c r="I921" t="s">
        <v>93</v>
      </c>
      <c r="J921" t="s">
        <v>13</v>
      </c>
      <c r="K921" t="s">
        <v>2831</v>
      </c>
      <c r="L921" t="s">
        <v>92</v>
      </c>
      <c r="N921" t="str">
        <f>IF(ISBLANK(Sales[[#This Row],[return]]),"No",Sales[[#This Row],[return]])</f>
        <v>No</v>
      </c>
      <c r="O921" s="2">
        <v>42466</v>
      </c>
      <c r="P921" s="8" t="str">
        <f>TEXT(DAY(Sales[[#This Row],[OrderDate]]),"ddd")</f>
        <v>Fri</v>
      </c>
      <c r="Q921" s="8" t="str">
        <f>TEXT(MONTH(Sales[[#This Row],[ShipDate]])*29,"mmm")</f>
        <v>Apr</v>
      </c>
      <c r="R921">
        <v>975</v>
      </c>
      <c r="S921" t="s">
        <v>1894</v>
      </c>
      <c r="T921" t="s">
        <v>90</v>
      </c>
      <c r="U921">
        <v>17602</v>
      </c>
      <c r="V921" s="1">
        <v>0.7</v>
      </c>
      <c r="W921">
        <v>-36</v>
      </c>
      <c r="X921">
        <v>6</v>
      </c>
      <c r="Y921">
        <v>45</v>
      </c>
      <c r="AD921"/>
    </row>
    <row r="922" spans="1:30" x14ac:dyDescent="0.25">
      <c r="A922" t="s">
        <v>24</v>
      </c>
      <c r="B922" s="2">
        <v>42620</v>
      </c>
      <c r="C922" s="35">
        <f>YEAR(Sales[[#This Row],[ShipDate]])</f>
        <v>2016</v>
      </c>
      <c r="D922" t="s">
        <v>113</v>
      </c>
      <c r="E922" t="s">
        <v>18</v>
      </c>
      <c r="F922" t="s">
        <v>43</v>
      </c>
      <c r="G922" t="s">
        <v>11</v>
      </c>
      <c r="H922" t="s">
        <v>543</v>
      </c>
      <c r="I922" t="s">
        <v>37</v>
      </c>
      <c r="J922" t="s">
        <v>13</v>
      </c>
      <c r="K922" t="s">
        <v>1200</v>
      </c>
      <c r="L922" t="s">
        <v>17</v>
      </c>
      <c r="N922" t="str">
        <f>IF(ISBLANK(Sales[[#This Row],[return]]),"No",Sales[[#This Row],[return]])</f>
        <v>No</v>
      </c>
      <c r="O922" s="2">
        <v>42618</v>
      </c>
      <c r="P922" s="8" t="str">
        <f>TEXT(DAY(Sales[[#This Row],[OrderDate]]),"ddd")</f>
        <v>Thu</v>
      </c>
      <c r="Q922" s="8" t="str">
        <f>TEXT(MONTH(Sales[[#This Row],[ShipDate]])*29,"mmm")</f>
        <v>Sep</v>
      </c>
      <c r="R922">
        <v>1533</v>
      </c>
      <c r="S922" t="s">
        <v>561</v>
      </c>
      <c r="T922" t="s">
        <v>15</v>
      </c>
      <c r="U922">
        <v>33710</v>
      </c>
      <c r="V922" s="1">
        <v>0.2</v>
      </c>
      <c r="W922">
        <v>2</v>
      </c>
      <c r="X922">
        <v>2</v>
      </c>
      <c r="Y922">
        <v>32</v>
      </c>
      <c r="AD922"/>
    </row>
    <row r="923" spans="1:30" x14ac:dyDescent="0.25">
      <c r="A923" t="s">
        <v>40</v>
      </c>
      <c r="B923" s="2">
        <v>42665</v>
      </c>
      <c r="C923" s="35">
        <f>YEAR(Sales[[#This Row],[ShipDate]])</f>
        <v>2016</v>
      </c>
      <c r="D923" t="s">
        <v>19</v>
      </c>
      <c r="E923" t="s">
        <v>69</v>
      </c>
      <c r="F923" t="s">
        <v>33</v>
      </c>
      <c r="G923" t="s">
        <v>25</v>
      </c>
      <c r="H923" t="s">
        <v>164</v>
      </c>
      <c r="I923" t="s">
        <v>120</v>
      </c>
      <c r="J923" t="s">
        <v>13</v>
      </c>
      <c r="K923" t="s">
        <v>275</v>
      </c>
      <c r="L923" t="s">
        <v>68</v>
      </c>
      <c r="N923" t="str">
        <f>IF(ISBLANK(Sales[[#This Row],[return]]),"No",Sales[[#This Row],[return]])</f>
        <v>No</v>
      </c>
      <c r="O923" s="2">
        <v>42663</v>
      </c>
      <c r="P923" s="8" t="str">
        <f>TEXT(DAY(Sales[[#This Row],[OrderDate]]),"ddd")</f>
        <v>Fri</v>
      </c>
      <c r="Q923" s="8" t="str">
        <f>TEXT(MONTH(Sales[[#This Row],[ShipDate]])*29,"mmm")</f>
        <v>Oct</v>
      </c>
      <c r="R923">
        <v>179</v>
      </c>
      <c r="S923" t="s">
        <v>1019</v>
      </c>
      <c r="T923" t="s">
        <v>66</v>
      </c>
      <c r="U923">
        <v>60653</v>
      </c>
      <c r="V923" s="1">
        <v>0.2</v>
      </c>
      <c r="W923">
        <v>8</v>
      </c>
      <c r="X923">
        <v>1</v>
      </c>
      <c r="Y923">
        <v>24</v>
      </c>
      <c r="AD923"/>
    </row>
    <row r="924" spans="1:30" x14ac:dyDescent="0.25">
      <c r="A924" t="s">
        <v>40</v>
      </c>
      <c r="B924" s="2">
        <v>42665</v>
      </c>
      <c r="C924" s="35">
        <f>YEAR(Sales[[#This Row],[ShipDate]])</f>
        <v>2016</v>
      </c>
      <c r="D924" t="s">
        <v>19</v>
      </c>
      <c r="E924" t="s">
        <v>69</v>
      </c>
      <c r="F924" t="s">
        <v>59</v>
      </c>
      <c r="G924" t="s">
        <v>25</v>
      </c>
      <c r="H924" t="s">
        <v>164</v>
      </c>
      <c r="I924" t="s">
        <v>120</v>
      </c>
      <c r="J924" t="s">
        <v>13</v>
      </c>
      <c r="K924" t="s">
        <v>275</v>
      </c>
      <c r="L924" t="s">
        <v>68</v>
      </c>
      <c r="N924" t="str">
        <f>IF(ISBLANK(Sales[[#This Row],[return]]),"No",Sales[[#This Row],[return]])</f>
        <v>No</v>
      </c>
      <c r="O924" s="2">
        <v>42663</v>
      </c>
      <c r="P924" s="8" t="str">
        <f>TEXT(DAY(Sales[[#This Row],[OrderDate]]),"ddd")</f>
        <v>Fri</v>
      </c>
      <c r="Q924" s="8" t="str">
        <f>TEXT(MONTH(Sales[[#This Row],[ShipDate]])*29,"mmm")</f>
        <v>Oct</v>
      </c>
      <c r="R924">
        <v>1664</v>
      </c>
      <c r="S924" t="s">
        <v>1647</v>
      </c>
      <c r="T924" t="s">
        <v>66</v>
      </c>
      <c r="U924">
        <v>60653</v>
      </c>
      <c r="V924" s="1">
        <v>0.2</v>
      </c>
      <c r="W924">
        <v>1</v>
      </c>
      <c r="X924">
        <v>1</v>
      </c>
      <c r="Y924">
        <v>4</v>
      </c>
      <c r="AD924"/>
    </row>
    <row r="925" spans="1:30" x14ac:dyDescent="0.25">
      <c r="A925" t="s">
        <v>40</v>
      </c>
      <c r="B925" s="2">
        <v>42665</v>
      </c>
      <c r="C925" s="35">
        <f>YEAR(Sales[[#This Row],[ShipDate]])</f>
        <v>2016</v>
      </c>
      <c r="D925" t="s">
        <v>19</v>
      </c>
      <c r="E925" t="s">
        <v>69</v>
      </c>
      <c r="F925" t="s">
        <v>39</v>
      </c>
      <c r="G925" t="s">
        <v>25</v>
      </c>
      <c r="H925" t="s">
        <v>164</v>
      </c>
      <c r="I925" t="s">
        <v>120</v>
      </c>
      <c r="J925" t="s">
        <v>13</v>
      </c>
      <c r="K925" t="s">
        <v>275</v>
      </c>
      <c r="L925" t="s">
        <v>68</v>
      </c>
      <c r="N925" t="str">
        <f>IF(ISBLANK(Sales[[#This Row],[return]]),"No",Sales[[#This Row],[return]])</f>
        <v>No</v>
      </c>
      <c r="O925" s="2">
        <v>42663</v>
      </c>
      <c r="P925" s="8" t="str">
        <f>TEXT(DAY(Sales[[#This Row],[OrderDate]]),"ddd")</f>
        <v>Fri</v>
      </c>
      <c r="Q925" s="8" t="str">
        <f>TEXT(MONTH(Sales[[#This Row],[ShipDate]])*29,"mmm")</f>
        <v>Oct</v>
      </c>
      <c r="R925">
        <v>15</v>
      </c>
      <c r="S925" t="s">
        <v>2283</v>
      </c>
      <c r="T925" t="s">
        <v>66</v>
      </c>
      <c r="U925">
        <v>60653</v>
      </c>
      <c r="V925" s="1">
        <v>0.2</v>
      </c>
      <c r="W925">
        <v>32</v>
      </c>
      <c r="X925">
        <v>3</v>
      </c>
      <c r="Y925">
        <v>505</v>
      </c>
      <c r="AD925"/>
    </row>
    <row r="926" spans="1:30" x14ac:dyDescent="0.25">
      <c r="A926" t="s">
        <v>40</v>
      </c>
      <c r="B926" s="2">
        <v>42665</v>
      </c>
      <c r="C926" s="35">
        <f>YEAR(Sales[[#This Row],[ShipDate]])</f>
        <v>2016</v>
      </c>
      <c r="D926" t="s">
        <v>19</v>
      </c>
      <c r="E926" t="s">
        <v>69</v>
      </c>
      <c r="F926" t="s">
        <v>50</v>
      </c>
      <c r="G926" t="s">
        <v>25</v>
      </c>
      <c r="H926" t="s">
        <v>164</v>
      </c>
      <c r="I926" t="s">
        <v>120</v>
      </c>
      <c r="J926" t="s">
        <v>13</v>
      </c>
      <c r="K926" t="s">
        <v>275</v>
      </c>
      <c r="L926" t="s">
        <v>68</v>
      </c>
      <c r="N926" t="str">
        <f>IF(ISBLANK(Sales[[#This Row],[return]]),"No",Sales[[#This Row],[return]])</f>
        <v>No</v>
      </c>
      <c r="O926" s="2">
        <v>42663</v>
      </c>
      <c r="P926" s="8" t="str">
        <f>TEXT(DAY(Sales[[#This Row],[OrderDate]]),"ddd")</f>
        <v>Fri</v>
      </c>
      <c r="Q926" s="8" t="str">
        <f>TEXT(MONTH(Sales[[#This Row],[ShipDate]])*29,"mmm")</f>
        <v>Oct</v>
      </c>
      <c r="R926">
        <v>1426</v>
      </c>
      <c r="S926" t="s">
        <v>2079</v>
      </c>
      <c r="T926" t="s">
        <v>66</v>
      </c>
      <c r="U926">
        <v>60653</v>
      </c>
      <c r="V926" s="1">
        <v>0.8</v>
      </c>
      <c r="W926">
        <v>-15</v>
      </c>
      <c r="X926">
        <v>1</v>
      </c>
      <c r="Y926">
        <v>9</v>
      </c>
      <c r="AD926"/>
    </row>
    <row r="927" spans="1:30" x14ac:dyDescent="0.25">
      <c r="A927" t="s">
        <v>40</v>
      </c>
      <c r="B927" s="2">
        <v>42665</v>
      </c>
      <c r="C927" s="35">
        <f>YEAR(Sales[[#This Row],[ShipDate]])</f>
        <v>2016</v>
      </c>
      <c r="D927" t="s">
        <v>19</v>
      </c>
      <c r="E927" t="s">
        <v>69</v>
      </c>
      <c r="F927" t="s">
        <v>99</v>
      </c>
      <c r="G927" t="s">
        <v>46</v>
      </c>
      <c r="H927" t="s">
        <v>164</v>
      </c>
      <c r="I927" t="s">
        <v>120</v>
      </c>
      <c r="J927" t="s">
        <v>13</v>
      </c>
      <c r="K927" t="s">
        <v>275</v>
      </c>
      <c r="L927" t="s">
        <v>68</v>
      </c>
      <c r="N927" t="str">
        <f>IF(ISBLANK(Sales[[#This Row],[return]]),"No",Sales[[#This Row],[return]])</f>
        <v>No</v>
      </c>
      <c r="O927" s="2">
        <v>42663</v>
      </c>
      <c r="P927" s="8" t="str">
        <f>TEXT(DAY(Sales[[#This Row],[OrderDate]]),"ddd")</f>
        <v>Fri</v>
      </c>
      <c r="Q927" s="8" t="str">
        <f>TEXT(MONTH(Sales[[#This Row],[ShipDate]])*29,"mmm")</f>
        <v>Oct</v>
      </c>
      <c r="R927">
        <v>1033</v>
      </c>
      <c r="S927" t="s">
        <v>1035</v>
      </c>
      <c r="T927" t="s">
        <v>66</v>
      </c>
      <c r="U927">
        <v>60653</v>
      </c>
      <c r="V927" s="1">
        <v>0.2</v>
      </c>
      <c r="W927">
        <v>72</v>
      </c>
      <c r="X927">
        <v>4</v>
      </c>
      <c r="Y927">
        <v>320</v>
      </c>
      <c r="AD927"/>
    </row>
    <row r="928" spans="1:30" x14ac:dyDescent="0.25">
      <c r="A928" t="s">
        <v>40</v>
      </c>
      <c r="B928" s="2">
        <v>42462</v>
      </c>
      <c r="C928" s="35">
        <f>YEAR(Sales[[#This Row],[ShipDate]])</f>
        <v>2016</v>
      </c>
      <c r="D928" t="s">
        <v>36</v>
      </c>
      <c r="E928" t="s">
        <v>18</v>
      </c>
      <c r="F928" t="s">
        <v>38</v>
      </c>
      <c r="G928" t="s">
        <v>11</v>
      </c>
      <c r="H928" t="s">
        <v>1465</v>
      </c>
      <c r="I928" t="s">
        <v>70</v>
      </c>
      <c r="J928" t="s">
        <v>13</v>
      </c>
      <c r="K928" t="s">
        <v>826</v>
      </c>
      <c r="L928" t="s">
        <v>68</v>
      </c>
      <c r="N928" t="str">
        <f>IF(ISBLANK(Sales[[#This Row],[return]]),"No",Sales[[#This Row],[return]])</f>
        <v>No</v>
      </c>
      <c r="O928" s="2">
        <v>42458</v>
      </c>
      <c r="P928" s="8" t="str">
        <f>TEXT(DAY(Sales[[#This Row],[OrderDate]]),"ddd")</f>
        <v>Sun</v>
      </c>
      <c r="Q928" s="8" t="str">
        <f>TEXT(MONTH(Sales[[#This Row],[ShipDate]])*29,"mmm")</f>
        <v>Apr</v>
      </c>
      <c r="R928">
        <v>377</v>
      </c>
      <c r="S928" t="s">
        <v>741</v>
      </c>
      <c r="T928" t="s">
        <v>66</v>
      </c>
      <c r="U928">
        <v>75023</v>
      </c>
      <c r="V928" s="1">
        <v>0.3</v>
      </c>
      <c r="W928">
        <v>-153</v>
      </c>
      <c r="X928">
        <v>3</v>
      </c>
      <c r="Y928">
        <v>891</v>
      </c>
      <c r="AD928"/>
    </row>
    <row r="929" spans="1:30" x14ac:dyDescent="0.25">
      <c r="A929" t="s">
        <v>40</v>
      </c>
      <c r="B929" s="2">
        <v>42647</v>
      </c>
      <c r="C929" s="35">
        <f>YEAR(Sales[[#This Row],[ShipDate]])</f>
        <v>2016</v>
      </c>
      <c r="D929" t="s">
        <v>36</v>
      </c>
      <c r="E929" t="s">
        <v>18</v>
      </c>
      <c r="F929" t="s">
        <v>50</v>
      </c>
      <c r="G929" t="s">
        <v>25</v>
      </c>
      <c r="H929" t="s">
        <v>60</v>
      </c>
      <c r="I929" t="s">
        <v>63</v>
      </c>
      <c r="J929" t="s">
        <v>13</v>
      </c>
      <c r="K929" t="s">
        <v>571</v>
      </c>
      <c r="L929" t="s">
        <v>30</v>
      </c>
      <c r="N929" t="str">
        <f>IF(ISBLANK(Sales[[#This Row],[return]]),"No",Sales[[#This Row],[return]])</f>
        <v>No</v>
      </c>
      <c r="O929" s="2">
        <v>42643</v>
      </c>
      <c r="P929" s="8" t="str">
        <f>TEXT(DAY(Sales[[#This Row],[OrderDate]]),"ddd")</f>
        <v>Mon</v>
      </c>
      <c r="Q929" s="8" t="str">
        <f>TEXT(MONTH(Sales[[#This Row],[ShipDate]])*29,"mmm")</f>
        <v>Oct</v>
      </c>
      <c r="R929">
        <v>535</v>
      </c>
      <c r="S929" t="s">
        <v>49</v>
      </c>
      <c r="T929" t="s">
        <v>28</v>
      </c>
      <c r="U929">
        <v>98105</v>
      </c>
      <c r="V929" s="1">
        <v>0.2</v>
      </c>
      <c r="W929">
        <v>13</v>
      </c>
      <c r="X929">
        <v>7</v>
      </c>
      <c r="Y929">
        <v>43</v>
      </c>
      <c r="AD929"/>
    </row>
    <row r="930" spans="1:30" x14ac:dyDescent="0.25">
      <c r="A930" t="s">
        <v>40</v>
      </c>
      <c r="B930" s="2">
        <v>42593</v>
      </c>
      <c r="C930" s="35">
        <f>YEAR(Sales[[#This Row],[ShipDate]])</f>
        <v>2016</v>
      </c>
      <c r="D930" t="s">
        <v>36</v>
      </c>
      <c r="E930" t="s">
        <v>18</v>
      </c>
      <c r="F930" t="s">
        <v>99</v>
      </c>
      <c r="G930" t="s">
        <v>46</v>
      </c>
      <c r="H930" t="s">
        <v>146</v>
      </c>
      <c r="I930" t="s">
        <v>149</v>
      </c>
      <c r="J930" t="s">
        <v>13</v>
      </c>
      <c r="K930" t="s">
        <v>1181</v>
      </c>
      <c r="L930" t="s">
        <v>92</v>
      </c>
      <c r="N930" t="str">
        <f>IF(ISBLANK(Sales[[#This Row],[return]]),"No",Sales[[#This Row],[return]])</f>
        <v>No</v>
      </c>
      <c r="O930" s="2">
        <v>42588</v>
      </c>
      <c r="P930" s="8" t="str">
        <f>TEXT(DAY(Sales[[#This Row],[OrderDate]]),"ddd")</f>
        <v>Fri</v>
      </c>
      <c r="Q930" s="8" t="str">
        <f>TEXT(MONTH(Sales[[#This Row],[ShipDate]])*29,"mmm")</f>
        <v>Aug</v>
      </c>
      <c r="R930">
        <v>1013</v>
      </c>
      <c r="S930" t="s">
        <v>738</v>
      </c>
      <c r="T930" t="s">
        <v>90</v>
      </c>
      <c r="U930">
        <v>10035</v>
      </c>
      <c r="V930" s="1">
        <v>0</v>
      </c>
      <c r="W930">
        <v>84</v>
      </c>
      <c r="X930">
        <v>2</v>
      </c>
      <c r="Y930">
        <v>200</v>
      </c>
      <c r="AD930"/>
    </row>
    <row r="931" spans="1:30" x14ac:dyDescent="0.25">
      <c r="A931" t="s">
        <v>40</v>
      </c>
      <c r="B931" s="2">
        <v>42682</v>
      </c>
      <c r="C931" s="35">
        <f>YEAR(Sales[[#This Row],[ShipDate]])</f>
        <v>2016</v>
      </c>
      <c r="D931" t="s">
        <v>36</v>
      </c>
      <c r="E931" t="s">
        <v>18</v>
      </c>
      <c r="F931" t="s">
        <v>290</v>
      </c>
      <c r="G931" t="s">
        <v>25</v>
      </c>
      <c r="H931" t="s">
        <v>1176</v>
      </c>
      <c r="I931" t="s">
        <v>93</v>
      </c>
      <c r="J931" t="s">
        <v>13</v>
      </c>
      <c r="K931" t="s">
        <v>1618</v>
      </c>
      <c r="L931" t="s">
        <v>92</v>
      </c>
      <c r="N931" t="str">
        <f>IF(ISBLANK(Sales[[#This Row],[return]]),"No",Sales[[#This Row],[return]])</f>
        <v>No</v>
      </c>
      <c r="O931" s="2">
        <v>42677</v>
      </c>
      <c r="P931" s="8" t="str">
        <f>TEXT(DAY(Sales[[#This Row],[OrderDate]]),"ddd")</f>
        <v>Tue</v>
      </c>
      <c r="Q931" s="8" t="str">
        <f>TEXT(MONTH(Sales[[#This Row],[ShipDate]])*29,"mmm")</f>
        <v>Nov</v>
      </c>
      <c r="R931">
        <v>461</v>
      </c>
      <c r="S931" t="s">
        <v>2204</v>
      </c>
      <c r="T931" t="s">
        <v>90</v>
      </c>
      <c r="U931">
        <v>17602</v>
      </c>
      <c r="V931" s="1">
        <v>0.2</v>
      </c>
      <c r="W931">
        <v>-64</v>
      </c>
      <c r="X931">
        <v>3</v>
      </c>
      <c r="Y931">
        <v>286</v>
      </c>
      <c r="AD931"/>
    </row>
    <row r="932" spans="1:30" x14ac:dyDescent="0.25">
      <c r="A932" t="s">
        <v>10</v>
      </c>
      <c r="B932" s="2">
        <v>42658</v>
      </c>
      <c r="C932" s="35">
        <f>YEAR(Sales[[#This Row],[ShipDate]])</f>
        <v>2016</v>
      </c>
      <c r="D932" t="s">
        <v>36</v>
      </c>
      <c r="E932" t="s">
        <v>31</v>
      </c>
      <c r="F932" t="s">
        <v>59</v>
      </c>
      <c r="G932" t="s">
        <v>25</v>
      </c>
      <c r="H932" t="s">
        <v>706</v>
      </c>
      <c r="I932" t="s">
        <v>58</v>
      </c>
      <c r="J932" t="s">
        <v>13</v>
      </c>
      <c r="K932" t="s">
        <v>646</v>
      </c>
      <c r="L932" t="s">
        <v>17</v>
      </c>
      <c r="N932" t="str">
        <f>IF(ISBLANK(Sales[[#This Row],[return]]),"No",Sales[[#This Row],[return]])</f>
        <v>No</v>
      </c>
      <c r="O932" s="2">
        <v>42652</v>
      </c>
      <c r="P932" s="8" t="str">
        <f>TEXT(DAY(Sales[[#This Row],[OrderDate]]),"ddd")</f>
        <v>Mon</v>
      </c>
      <c r="Q932" s="8" t="str">
        <f>TEXT(MONTH(Sales[[#This Row],[ShipDate]])*29,"mmm")</f>
        <v>Oct</v>
      </c>
      <c r="R932">
        <v>539</v>
      </c>
      <c r="S932" t="s">
        <v>752</v>
      </c>
      <c r="T932" t="s">
        <v>15</v>
      </c>
      <c r="U932">
        <v>28540</v>
      </c>
      <c r="V932" s="1">
        <v>0.2</v>
      </c>
      <c r="W932">
        <v>31</v>
      </c>
      <c r="X932">
        <v>2</v>
      </c>
      <c r="Y932">
        <v>89</v>
      </c>
      <c r="AD932"/>
    </row>
    <row r="933" spans="1:30" x14ac:dyDescent="0.25">
      <c r="A933" t="s">
        <v>24</v>
      </c>
      <c r="B933" s="2">
        <v>42600</v>
      </c>
      <c r="C933" s="35">
        <f>YEAR(Sales[[#This Row],[ShipDate]])</f>
        <v>2016</v>
      </c>
      <c r="D933" t="s">
        <v>113</v>
      </c>
      <c r="E933" t="s">
        <v>18</v>
      </c>
      <c r="F933" t="s">
        <v>50</v>
      </c>
      <c r="G933" t="s">
        <v>25</v>
      </c>
      <c r="H933" t="s">
        <v>399</v>
      </c>
      <c r="I933" t="s">
        <v>70</v>
      </c>
      <c r="J933" t="s">
        <v>13</v>
      </c>
      <c r="K933" t="s">
        <v>666</v>
      </c>
      <c r="L933" t="s">
        <v>68</v>
      </c>
      <c r="N933" t="str">
        <f>IF(ISBLANK(Sales[[#This Row],[return]]),"No",Sales[[#This Row],[return]])</f>
        <v>No</v>
      </c>
      <c r="O933" s="2">
        <v>42597</v>
      </c>
      <c r="P933" s="8" t="str">
        <f>TEXT(DAY(Sales[[#This Row],[OrderDate]]),"ddd")</f>
        <v>Sun</v>
      </c>
      <c r="Q933" s="8" t="str">
        <f>TEXT(MONTH(Sales[[#This Row],[ShipDate]])*29,"mmm")</f>
        <v>Aug</v>
      </c>
      <c r="R933">
        <v>688</v>
      </c>
      <c r="S933" t="s">
        <v>1068</v>
      </c>
      <c r="T933" t="s">
        <v>66</v>
      </c>
      <c r="U933">
        <v>75081</v>
      </c>
      <c r="V933" s="1">
        <v>0.8</v>
      </c>
      <c r="W933">
        <v>-53</v>
      </c>
      <c r="X933">
        <v>8</v>
      </c>
      <c r="Y933">
        <v>31</v>
      </c>
      <c r="AD933"/>
    </row>
    <row r="934" spans="1:30" x14ac:dyDescent="0.25">
      <c r="A934" t="s">
        <v>40</v>
      </c>
      <c r="B934" s="2">
        <v>42738</v>
      </c>
      <c r="C934" s="35">
        <f>YEAR(Sales[[#This Row],[ShipDate]])</f>
        <v>2017</v>
      </c>
      <c r="D934" t="s">
        <v>36</v>
      </c>
      <c r="E934" t="s">
        <v>18</v>
      </c>
      <c r="F934" t="s">
        <v>99</v>
      </c>
      <c r="G934" t="s">
        <v>46</v>
      </c>
      <c r="H934" t="s">
        <v>88</v>
      </c>
      <c r="I934" t="s">
        <v>93</v>
      </c>
      <c r="J934" t="s">
        <v>13</v>
      </c>
      <c r="K934" t="s">
        <v>1246</v>
      </c>
      <c r="L934" t="s">
        <v>92</v>
      </c>
      <c r="N934" t="str">
        <f>IF(ISBLANK(Sales[[#This Row],[return]]),"No",Sales[[#This Row],[return]])</f>
        <v>No</v>
      </c>
      <c r="O934" s="2">
        <v>42734</v>
      </c>
      <c r="P934" s="8" t="str">
        <f>TEXT(DAY(Sales[[#This Row],[OrderDate]]),"ddd")</f>
        <v>Mon</v>
      </c>
      <c r="Q934" s="8" t="str">
        <f>TEXT(MONTH(Sales[[#This Row],[ShipDate]])*29,"mmm")</f>
        <v>Jan</v>
      </c>
      <c r="R934">
        <v>1069</v>
      </c>
      <c r="S934" t="s">
        <v>2417</v>
      </c>
      <c r="T934" t="s">
        <v>90</v>
      </c>
      <c r="U934">
        <v>19120</v>
      </c>
      <c r="V934" s="1">
        <v>0.2</v>
      </c>
      <c r="W934">
        <v>7</v>
      </c>
      <c r="X934">
        <v>2</v>
      </c>
      <c r="Y934">
        <v>28</v>
      </c>
      <c r="AD934"/>
    </row>
    <row r="935" spans="1:30" x14ac:dyDescent="0.25">
      <c r="A935" t="s">
        <v>40</v>
      </c>
      <c r="B935" s="2">
        <v>42633</v>
      </c>
      <c r="C935" s="35">
        <f>YEAR(Sales[[#This Row],[ShipDate]])</f>
        <v>2016</v>
      </c>
      <c r="D935" t="s">
        <v>36</v>
      </c>
      <c r="E935" t="s">
        <v>18</v>
      </c>
      <c r="F935" t="s">
        <v>43</v>
      </c>
      <c r="G935" t="s">
        <v>11</v>
      </c>
      <c r="H935" t="s">
        <v>146</v>
      </c>
      <c r="I935" t="s">
        <v>149</v>
      </c>
      <c r="J935" t="s">
        <v>13</v>
      </c>
      <c r="K935" t="s">
        <v>1503</v>
      </c>
      <c r="L935" t="s">
        <v>92</v>
      </c>
      <c r="N935" t="str">
        <f>IF(ISBLANK(Sales[[#This Row],[return]]),"No",Sales[[#This Row],[return]])</f>
        <v>No</v>
      </c>
      <c r="O935" s="2">
        <v>42628</v>
      </c>
      <c r="P935" s="8" t="str">
        <f>TEXT(DAY(Sales[[#This Row],[OrderDate]]),"ddd")</f>
        <v>Sun</v>
      </c>
      <c r="Q935" s="8" t="str">
        <f>TEXT(MONTH(Sales[[#This Row],[ShipDate]])*29,"mmm")</f>
        <v>Sep</v>
      </c>
      <c r="R935">
        <v>1056</v>
      </c>
      <c r="S935" t="s">
        <v>1361</v>
      </c>
      <c r="T935" t="s">
        <v>90</v>
      </c>
      <c r="U935">
        <v>10011</v>
      </c>
      <c r="V935" s="1">
        <v>0</v>
      </c>
      <c r="W935">
        <v>6</v>
      </c>
      <c r="X935">
        <v>2</v>
      </c>
      <c r="Y935">
        <v>15</v>
      </c>
      <c r="AD935"/>
    </row>
    <row r="936" spans="1:30" x14ac:dyDescent="0.25">
      <c r="A936" t="s">
        <v>40</v>
      </c>
      <c r="B936" s="2">
        <v>42633</v>
      </c>
      <c r="C936" s="35">
        <f>YEAR(Sales[[#This Row],[ShipDate]])</f>
        <v>2016</v>
      </c>
      <c r="D936" t="s">
        <v>36</v>
      </c>
      <c r="E936" t="s">
        <v>18</v>
      </c>
      <c r="F936" t="s">
        <v>59</v>
      </c>
      <c r="G936" t="s">
        <v>25</v>
      </c>
      <c r="H936" t="s">
        <v>146</v>
      </c>
      <c r="I936" t="s">
        <v>149</v>
      </c>
      <c r="J936" t="s">
        <v>13</v>
      </c>
      <c r="K936" t="s">
        <v>1503</v>
      </c>
      <c r="L936" t="s">
        <v>92</v>
      </c>
      <c r="N936" t="str">
        <f>IF(ISBLANK(Sales[[#This Row],[return]]),"No",Sales[[#This Row],[return]])</f>
        <v>No</v>
      </c>
      <c r="O936" s="2">
        <v>42628</v>
      </c>
      <c r="P936" s="8" t="str">
        <f>TEXT(DAY(Sales[[#This Row],[OrderDate]]),"ddd")</f>
        <v>Sun</v>
      </c>
      <c r="Q936" s="8" t="str">
        <f>TEXT(MONTH(Sales[[#This Row],[ShipDate]])*29,"mmm")</f>
        <v>Sep</v>
      </c>
      <c r="R936">
        <v>538</v>
      </c>
      <c r="S936" t="s">
        <v>109</v>
      </c>
      <c r="T936" t="s">
        <v>90</v>
      </c>
      <c r="U936">
        <v>10011</v>
      </c>
      <c r="V936" s="1">
        <v>0</v>
      </c>
      <c r="W936">
        <v>7</v>
      </c>
      <c r="X936">
        <v>3</v>
      </c>
      <c r="Y936">
        <v>15</v>
      </c>
      <c r="AD936"/>
    </row>
    <row r="937" spans="1:30" x14ac:dyDescent="0.25">
      <c r="A937" t="s">
        <v>10</v>
      </c>
      <c r="B937" s="2">
        <v>42719</v>
      </c>
      <c r="C937" s="35">
        <f>YEAR(Sales[[#This Row],[ShipDate]])</f>
        <v>2016</v>
      </c>
      <c r="D937" t="s">
        <v>36</v>
      </c>
      <c r="E937" t="s">
        <v>18</v>
      </c>
      <c r="F937" t="s">
        <v>104</v>
      </c>
      <c r="G937" t="s">
        <v>25</v>
      </c>
      <c r="H937" t="s">
        <v>88</v>
      </c>
      <c r="I937" t="s">
        <v>93</v>
      </c>
      <c r="J937" t="s">
        <v>13</v>
      </c>
      <c r="K937" t="s">
        <v>876</v>
      </c>
      <c r="L937" t="s">
        <v>92</v>
      </c>
      <c r="N937" t="str">
        <f>IF(ISBLANK(Sales[[#This Row],[return]]),"No",Sales[[#This Row],[return]])</f>
        <v>No</v>
      </c>
      <c r="O937" s="2">
        <v>42713</v>
      </c>
      <c r="P937" s="8" t="str">
        <f>TEXT(DAY(Sales[[#This Row],[OrderDate]]),"ddd")</f>
        <v>Mon</v>
      </c>
      <c r="Q937" s="8" t="str">
        <f>TEXT(MONTH(Sales[[#This Row],[ShipDate]])*29,"mmm")</f>
        <v>Dec</v>
      </c>
      <c r="R937">
        <v>774</v>
      </c>
      <c r="S937" t="s">
        <v>265</v>
      </c>
      <c r="T937" t="s">
        <v>90</v>
      </c>
      <c r="U937">
        <v>19134</v>
      </c>
      <c r="V937" s="1">
        <v>0.2</v>
      </c>
      <c r="W937">
        <v>10</v>
      </c>
      <c r="X937">
        <v>3</v>
      </c>
      <c r="Y937">
        <v>31</v>
      </c>
      <c r="AD937"/>
    </row>
    <row r="938" spans="1:30" x14ac:dyDescent="0.25">
      <c r="A938" t="s">
        <v>10</v>
      </c>
      <c r="B938" s="2">
        <v>42719</v>
      </c>
      <c r="C938" s="35">
        <f>YEAR(Sales[[#This Row],[ShipDate]])</f>
        <v>2016</v>
      </c>
      <c r="D938" t="s">
        <v>36</v>
      </c>
      <c r="E938" t="s">
        <v>18</v>
      </c>
      <c r="F938" t="s">
        <v>574</v>
      </c>
      <c r="G938" t="s">
        <v>46</v>
      </c>
      <c r="H938" t="s">
        <v>88</v>
      </c>
      <c r="I938" t="s">
        <v>93</v>
      </c>
      <c r="J938" t="s">
        <v>13</v>
      </c>
      <c r="K938" t="s">
        <v>876</v>
      </c>
      <c r="L938" t="s">
        <v>92</v>
      </c>
      <c r="N938" t="str">
        <f>IF(ISBLANK(Sales[[#This Row],[return]]),"No",Sales[[#This Row],[return]])</f>
        <v>No</v>
      </c>
      <c r="O938" s="2">
        <v>42713</v>
      </c>
      <c r="P938" s="8" t="str">
        <f>TEXT(DAY(Sales[[#This Row],[OrderDate]]),"ddd")</f>
        <v>Mon</v>
      </c>
      <c r="Q938" s="8" t="str">
        <f>TEXT(MONTH(Sales[[#This Row],[ShipDate]])*29,"mmm")</f>
        <v>Dec</v>
      </c>
      <c r="R938">
        <v>406</v>
      </c>
      <c r="S938" t="s">
        <v>2504</v>
      </c>
      <c r="T938" t="s">
        <v>90</v>
      </c>
      <c r="U938">
        <v>19134</v>
      </c>
      <c r="V938" s="1">
        <v>0.4</v>
      </c>
      <c r="W938">
        <v>126</v>
      </c>
      <c r="X938">
        <v>4</v>
      </c>
      <c r="Y938">
        <v>1080</v>
      </c>
      <c r="AD938"/>
    </row>
    <row r="939" spans="1:30" x14ac:dyDescent="0.25">
      <c r="A939" t="s">
        <v>40</v>
      </c>
      <c r="B939" s="2">
        <v>42637</v>
      </c>
      <c r="C939" s="35">
        <f>YEAR(Sales[[#This Row],[ShipDate]])</f>
        <v>2016</v>
      </c>
      <c r="D939" t="s">
        <v>36</v>
      </c>
      <c r="E939" t="s">
        <v>31</v>
      </c>
      <c r="F939" t="s">
        <v>38</v>
      </c>
      <c r="G939" t="s">
        <v>11</v>
      </c>
      <c r="H939" t="s">
        <v>2307</v>
      </c>
      <c r="I939" t="s">
        <v>169</v>
      </c>
      <c r="J939" t="s">
        <v>13</v>
      </c>
      <c r="K939" t="s">
        <v>2747</v>
      </c>
      <c r="L939" t="s">
        <v>30</v>
      </c>
      <c r="N939" t="str">
        <f>IF(ISBLANK(Sales[[#This Row],[return]]),"No",Sales[[#This Row],[return]])</f>
        <v>No</v>
      </c>
      <c r="O939" s="2">
        <v>42632</v>
      </c>
      <c r="P939" s="8" t="str">
        <f>TEXT(DAY(Sales[[#This Row],[OrderDate]]),"ddd")</f>
        <v>Thu</v>
      </c>
      <c r="Q939" s="8" t="str">
        <f>TEXT(MONTH(Sales[[#This Row],[ShipDate]])*29,"mmm")</f>
        <v>Sep</v>
      </c>
      <c r="R939">
        <v>820</v>
      </c>
      <c r="S939" t="s">
        <v>1115</v>
      </c>
      <c r="T939" t="s">
        <v>28</v>
      </c>
      <c r="U939">
        <v>85224</v>
      </c>
      <c r="V939" s="1">
        <v>0.5</v>
      </c>
      <c r="W939">
        <v>-46</v>
      </c>
      <c r="X939">
        <v>1</v>
      </c>
      <c r="Y939">
        <v>74</v>
      </c>
      <c r="AD939"/>
    </row>
    <row r="940" spans="1:30" x14ac:dyDescent="0.25">
      <c r="A940" t="s">
        <v>40</v>
      </c>
      <c r="B940" s="2">
        <v>42574</v>
      </c>
      <c r="C940" s="35">
        <f>YEAR(Sales[[#This Row],[ShipDate]])</f>
        <v>2016</v>
      </c>
      <c r="D940" t="s">
        <v>36</v>
      </c>
      <c r="E940" t="s">
        <v>18</v>
      </c>
      <c r="F940" t="s">
        <v>50</v>
      </c>
      <c r="G940" t="s">
        <v>25</v>
      </c>
      <c r="H940" t="s">
        <v>696</v>
      </c>
      <c r="I940" t="s">
        <v>149</v>
      </c>
      <c r="J940" t="s">
        <v>13</v>
      </c>
      <c r="K940" t="s">
        <v>1661</v>
      </c>
      <c r="L940" t="s">
        <v>92</v>
      </c>
      <c r="N940" t="str">
        <f>IF(ISBLANK(Sales[[#This Row],[return]]),"No",Sales[[#This Row],[return]])</f>
        <v>No</v>
      </c>
      <c r="O940" s="2">
        <v>42569</v>
      </c>
      <c r="P940" s="8" t="str">
        <f>TEXT(DAY(Sales[[#This Row],[OrderDate]]),"ddd")</f>
        <v>Wed</v>
      </c>
      <c r="Q940" s="8" t="str">
        <f>TEXT(MONTH(Sales[[#This Row],[ShipDate]])*29,"mmm")</f>
        <v>Jul</v>
      </c>
      <c r="R940">
        <v>414</v>
      </c>
      <c r="S940" t="s">
        <v>935</v>
      </c>
      <c r="T940" t="s">
        <v>90</v>
      </c>
      <c r="U940">
        <v>10801</v>
      </c>
      <c r="V940" s="1">
        <v>0.2</v>
      </c>
      <c r="W940">
        <v>5</v>
      </c>
      <c r="X940">
        <v>2</v>
      </c>
      <c r="Y940">
        <v>14</v>
      </c>
      <c r="AD940"/>
    </row>
    <row r="941" spans="1:30" x14ac:dyDescent="0.25">
      <c r="A941" t="s">
        <v>40</v>
      </c>
      <c r="B941" s="2">
        <v>42657</v>
      </c>
      <c r="C941" s="35">
        <f>YEAR(Sales[[#This Row],[ShipDate]])</f>
        <v>2016</v>
      </c>
      <c r="D941" t="s">
        <v>36</v>
      </c>
      <c r="E941" t="s">
        <v>18</v>
      </c>
      <c r="F941" t="s">
        <v>45</v>
      </c>
      <c r="G941" t="s">
        <v>25</v>
      </c>
      <c r="H941" t="s">
        <v>79</v>
      </c>
      <c r="I941" t="s">
        <v>32</v>
      </c>
      <c r="J941" t="s">
        <v>13</v>
      </c>
      <c r="K941" t="s">
        <v>353</v>
      </c>
      <c r="L941" t="s">
        <v>30</v>
      </c>
      <c r="N941" t="str">
        <f>IF(ISBLANK(Sales[[#This Row],[return]]),"No",Sales[[#This Row],[return]])</f>
        <v>No</v>
      </c>
      <c r="O941" s="2">
        <v>42652</v>
      </c>
      <c r="P941" s="8" t="str">
        <f>TEXT(DAY(Sales[[#This Row],[OrderDate]]),"ddd")</f>
        <v>Mon</v>
      </c>
      <c r="Q941" s="8" t="str">
        <f>TEXT(MONTH(Sales[[#This Row],[ShipDate]])*29,"mmm")</f>
        <v>Oct</v>
      </c>
      <c r="R941">
        <v>357</v>
      </c>
      <c r="S941" t="s">
        <v>530</v>
      </c>
      <c r="T941" t="s">
        <v>28</v>
      </c>
      <c r="U941">
        <v>94122</v>
      </c>
      <c r="V941" s="1">
        <v>0</v>
      </c>
      <c r="W941">
        <v>42</v>
      </c>
      <c r="X941">
        <v>3</v>
      </c>
      <c r="Y941">
        <v>145</v>
      </c>
      <c r="AD941"/>
    </row>
    <row r="942" spans="1:30" x14ac:dyDescent="0.25">
      <c r="A942" t="s">
        <v>40</v>
      </c>
      <c r="B942" s="2">
        <v>42657</v>
      </c>
      <c r="C942" s="35">
        <f>YEAR(Sales[[#This Row],[ShipDate]])</f>
        <v>2016</v>
      </c>
      <c r="D942" t="s">
        <v>36</v>
      </c>
      <c r="E942" t="s">
        <v>18</v>
      </c>
      <c r="F942" t="s">
        <v>48</v>
      </c>
      <c r="G942" t="s">
        <v>46</v>
      </c>
      <c r="H942" t="s">
        <v>79</v>
      </c>
      <c r="I942" t="s">
        <v>32</v>
      </c>
      <c r="J942" t="s">
        <v>13</v>
      </c>
      <c r="K942" t="s">
        <v>353</v>
      </c>
      <c r="L942" t="s">
        <v>30</v>
      </c>
      <c r="N942" t="str">
        <f>IF(ISBLANK(Sales[[#This Row],[return]]),"No",Sales[[#This Row],[return]])</f>
        <v>No</v>
      </c>
      <c r="O942" s="2">
        <v>42652</v>
      </c>
      <c r="P942" s="8" t="str">
        <f>TEXT(DAY(Sales[[#This Row],[OrderDate]]),"ddd")</f>
        <v>Mon</v>
      </c>
      <c r="Q942" s="8" t="str">
        <f>TEXT(MONTH(Sales[[#This Row],[ShipDate]])*29,"mmm")</f>
        <v>Oct</v>
      </c>
      <c r="R942">
        <v>932</v>
      </c>
      <c r="S942" t="s">
        <v>2403</v>
      </c>
      <c r="T942" t="s">
        <v>28</v>
      </c>
      <c r="U942">
        <v>94122</v>
      </c>
      <c r="V942" s="1">
        <v>0.2</v>
      </c>
      <c r="W942">
        <v>-3</v>
      </c>
      <c r="X942">
        <v>1</v>
      </c>
      <c r="Y942">
        <v>16</v>
      </c>
      <c r="AD942"/>
    </row>
    <row r="943" spans="1:30" x14ac:dyDescent="0.25">
      <c r="A943" t="s">
        <v>24</v>
      </c>
      <c r="B943" s="2">
        <v>42716</v>
      </c>
      <c r="C943" s="35">
        <f>YEAR(Sales[[#This Row],[ShipDate]])</f>
        <v>2016</v>
      </c>
      <c r="D943" t="s">
        <v>36</v>
      </c>
      <c r="E943" t="s">
        <v>18</v>
      </c>
      <c r="F943" t="s">
        <v>39</v>
      </c>
      <c r="G943" t="s">
        <v>25</v>
      </c>
      <c r="H943" t="s">
        <v>2018</v>
      </c>
      <c r="I943" t="s">
        <v>174</v>
      </c>
      <c r="J943" t="s">
        <v>13</v>
      </c>
      <c r="K943" t="s">
        <v>472</v>
      </c>
      <c r="L943" t="s">
        <v>17</v>
      </c>
      <c r="N943" t="str">
        <f>IF(ISBLANK(Sales[[#This Row],[return]]),"No",Sales[[#This Row],[return]])</f>
        <v>No</v>
      </c>
      <c r="O943" s="2">
        <v>42709</v>
      </c>
      <c r="P943" s="8" t="str">
        <f>TEXT(DAY(Sales[[#This Row],[OrderDate]]),"ddd")</f>
        <v>Thu</v>
      </c>
      <c r="Q943" s="8" t="str">
        <f>TEXT(MONTH(Sales[[#This Row],[ShipDate]])*29,"mmm")</f>
        <v>Dec</v>
      </c>
      <c r="R943">
        <v>1339</v>
      </c>
      <c r="S943" t="s">
        <v>1012</v>
      </c>
      <c r="T943" t="s">
        <v>15</v>
      </c>
      <c r="U943">
        <v>22304</v>
      </c>
      <c r="V943" s="1">
        <v>0</v>
      </c>
      <c r="W943">
        <v>7</v>
      </c>
      <c r="X943">
        <v>2</v>
      </c>
      <c r="Y943">
        <v>25</v>
      </c>
      <c r="AD943"/>
    </row>
    <row r="944" spans="1:30" x14ac:dyDescent="0.25">
      <c r="A944" t="s">
        <v>40</v>
      </c>
      <c r="B944" s="2">
        <v>42546</v>
      </c>
      <c r="C944" s="35">
        <f>YEAR(Sales[[#This Row],[ShipDate]])</f>
        <v>2016</v>
      </c>
      <c r="D944" t="s">
        <v>36</v>
      </c>
      <c r="E944" t="s">
        <v>18</v>
      </c>
      <c r="F944" t="s">
        <v>43</v>
      </c>
      <c r="G944" t="s">
        <v>11</v>
      </c>
      <c r="H944" t="s">
        <v>88</v>
      </c>
      <c r="I944" t="s">
        <v>93</v>
      </c>
      <c r="J944" t="s">
        <v>13</v>
      </c>
      <c r="K944" t="s">
        <v>1525</v>
      </c>
      <c r="L944" t="s">
        <v>92</v>
      </c>
      <c r="N944" t="str">
        <f>IF(ISBLANK(Sales[[#This Row],[return]]),"No",Sales[[#This Row],[return]])</f>
        <v>No</v>
      </c>
      <c r="O944" s="2">
        <v>42542</v>
      </c>
      <c r="P944" s="8" t="str">
        <f>TEXT(DAY(Sales[[#This Row],[OrderDate]]),"ddd")</f>
        <v>Sat</v>
      </c>
      <c r="Q944" s="8" t="str">
        <f>TEXT(MONTH(Sales[[#This Row],[ShipDate]])*29,"mmm")</f>
        <v>Jun</v>
      </c>
      <c r="R944">
        <v>1496</v>
      </c>
      <c r="S944" t="s">
        <v>1487</v>
      </c>
      <c r="T944" t="s">
        <v>90</v>
      </c>
      <c r="U944">
        <v>19120</v>
      </c>
      <c r="V944" s="1">
        <v>0.2</v>
      </c>
      <c r="W944">
        <v>1</v>
      </c>
      <c r="X944">
        <v>1</v>
      </c>
      <c r="Y944">
        <v>4</v>
      </c>
      <c r="AD944"/>
    </row>
    <row r="945" spans="1:30" x14ac:dyDescent="0.25">
      <c r="A945" t="s">
        <v>40</v>
      </c>
      <c r="B945" s="2">
        <v>42546</v>
      </c>
      <c r="C945" s="35">
        <f>YEAR(Sales[[#This Row],[ShipDate]])</f>
        <v>2016</v>
      </c>
      <c r="D945" t="s">
        <v>36</v>
      </c>
      <c r="E945" t="s">
        <v>18</v>
      </c>
      <c r="F945" t="s">
        <v>52</v>
      </c>
      <c r="G945" t="s">
        <v>25</v>
      </c>
      <c r="H945" t="s">
        <v>88</v>
      </c>
      <c r="I945" t="s">
        <v>93</v>
      </c>
      <c r="J945" t="s">
        <v>13</v>
      </c>
      <c r="K945" t="s">
        <v>1525</v>
      </c>
      <c r="L945" t="s">
        <v>92</v>
      </c>
      <c r="N945" t="str">
        <f>IF(ISBLANK(Sales[[#This Row],[return]]),"No",Sales[[#This Row],[return]])</f>
        <v>No</v>
      </c>
      <c r="O945" s="2">
        <v>42542</v>
      </c>
      <c r="P945" s="8" t="str">
        <f>TEXT(DAY(Sales[[#This Row],[OrderDate]]),"ddd")</f>
        <v>Sat</v>
      </c>
      <c r="Q945" s="8" t="str">
        <f>TEXT(MONTH(Sales[[#This Row],[ShipDate]])*29,"mmm")</f>
        <v>Jun</v>
      </c>
      <c r="R945">
        <v>632</v>
      </c>
      <c r="S945" t="s">
        <v>1737</v>
      </c>
      <c r="T945" t="s">
        <v>90</v>
      </c>
      <c r="U945">
        <v>19120</v>
      </c>
      <c r="V945" s="1">
        <v>0.2</v>
      </c>
      <c r="W945">
        <v>4</v>
      </c>
      <c r="X945">
        <v>2</v>
      </c>
      <c r="Y945">
        <v>44</v>
      </c>
      <c r="AD945"/>
    </row>
    <row r="946" spans="1:30" x14ac:dyDescent="0.25">
      <c r="A946" t="s">
        <v>40</v>
      </c>
      <c r="B946" s="2">
        <v>42546</v>
      </c>
      <c r="C946" s="35">
        <f>YEAR(Sales[[#This Row],[ShipDate]])</f>
        <v>2016</v>
      </c>
      <c r="D946" t="s">
        <v>36</v>
      </c>
      <c r="E946" t="s">
        <v>18</v>
      </c>
      <c r="F946" t="s">
        <v>104</v>
      </c>
      <c r="G946" t="s">
        <v>25</v>
      </c>
      <c r="H946" t="s">
        <v>88</v>
      </c>
      <c r="I946" t="s">
        <v>93</v>
      </c>
      <c r="J946" t="s">
        <v>13</v>
      </c>
      <c r="K946" t="s">
        <v>1525</v>
      </c>
      <c r="L946" t="s">
        <v>92</v>
      </c>
      <c r="N946" t="str">
        <f>IF(ISBLANK(Sales[[#This Row],[return]]),"No",Sales[[#This Row],[return]])</f>
        <v>No</v>
      </c>
      <c r="O946" s="2">
        <v>42542</v>
      </c>
      <c r="P946" s="8" t="str">
        <f>TEXT(DAY(Sales[[#This Row],[OrderDate]]),"ddd")</f>
        <v>Sat</v>
      </c>
      <c r="Q946" s="8" t="str">
        <f>TEXT(MONTH(Sales[[#This Row],[ShipDate]])*29,"mmm")</f>
        <v>Jun</v>
      </c>
      <c r="R946">
        <v>1501</v>
      </c>
      <c r="S946" t="s">
        <v>332</v>
      </c>
      <c r="T946" t="s">
        <v>90</v>
      </c>
      <c r="U946">
        <v>19120</v>
      </c>
      <c r="V946" s="1">
        <v>0.2</v>
      </c>
      <c r="W946">
        <v>8</v>
      </c>
      <c r="X946">
        <v>4</v>
      </c>
      <c r="Y946">
        <v>25</v>
      </c>
      <c r="AD946"/>
    </row>
    <row r="947" spans="1:30" x14ac:dyDescent="0.25">
      <c r="A947" t="s">
        <v>40</v>
      </c>
      <c r="B947" s="2">
        <v>42546</v>
      </c>
      <c r="C947" s="35">
        <f>YEAR(Sales[[#This Row],[ShipDate]])</f>
        <v>2016</v>
      </c>
      <c r="D947" t="s">
        <v>36</v>
      </c>
      <c r="E947" t="s">
        <v>18</v>
      </c>
      <c r="F947" t="s">
        <v>50</v>
      </c>
      <c r="G947" t="s">
        <v>25</v>
      </c>
      <c r="H947" t="s">
        <v>88</v>
      </c>
      <c r="I947" t="s">
        <v>93</v>
      </c>
      <c r="J947" t="s">
        <v>13</v>
      </c>
      <c r="K947" t="s">
        <v>1525</v>
      </c>
      <c r="L947" t="s">
        <v>92</v>
      </c>
      <c r="N947" t="str">
        <f>IF(ISBLANK(Sales[[#This Row],[return]]),"No",Sales[[#This Row],[return]])</f>
        <v>No</v>
      </c>
      <c r="O947" s="2">
        <v>42542</v>
      </c>
      <c r="P947" s="8" t="str">
        <f>TEXT(DAY(Sales[[#This Row],[OrderDate]]),"ddd")</f>
        <v>Sat</v>
      </c>
      <c r="Q947" s="8" t="str">
        <f>TEXT(MONTH(Sales[[#This Row],[ShipDate]])*29,"mmm")</f>
        <v>Jun</v>
      </c>
      <c r="R947">
        <v>701</v>
      </c>
      <c r="S947" t="s">
        <v>870</v>
      </c>
      <c r="T947" t="s">
        <v>90</v>
      </c>
      <c r="U947">
        <v>19120</v>
      </c>
      <c r="V947" s="1">
        <v>0.7</v>
      </c>
      <c r="W947">
        <v>-7</v>
      </c>
      <c r="X947">
        <v>2</v>
      </c>
      <c r="Y947">
        <v>9</v>
      </c>
      <c r="AD947"/>
    </row>
    <row r="948" spans="1:30" x14ac:dyDescent="0.25">
      <c r="A948" t="s">
        <v>40</v>
      </c>
      <c r="B948" s="2">
        <v>42546</v>
      </c>
      <c r="C948" s="35">
        <f>YEAR(Sales[[#This Row],[ShipDate]])</f>
        <v>2016</v>
      </c>
      <c r="D948" t="s">
        <v>36</v>
      </c>
      <c r="E948" t="s">
        <v>18</v>
      </c>
      <c r="F948" t="s">
        <v>99</v>
      </c>
      <c r="G948" t="s">
        <v>46</v>
      </c>
      <c r="H948" t="s">
        <v>88</v>
      </c>
      <c r="I948" t="s">
        <v>93</v>
      </c>
      <c r="J948" t="s">
        <v>13</v>
      </c>
      <c r="K948" t="s">
        <v>1525</v>
      </c>
      <c r="L948" t="s">
        <v>92</v>
      </c>
      <c r="N948" t="str">
        <f>IF(ISBLANK(Sales[[#This Row],[return]]),"No",Sales[[#This Row],[return]])</f>
        <v>No</v>
      </c>
      <c r="O948" s="2">
        <v>42542</v>
      </c>
      <c r="P948" s="8" t="str">
        <f>TEXT(DAY(Sales[[#This Row],[OrderDate]]),"ddd")</f>
        <v>Sat</v>
      </c>
      <c r="Q948" s="8" t="str">
        <f>TEXT(MONTH(Sales[[#This Row],[ShipDate]])*29,"mmm")</f>
        <v>Jun</v>
      </c>
      <c r="R948">
        <v>1000</v>
      </c>
      <c r="S948" t="s">
        <v>488</v>
      </c>
      <c r="T948" t="s">
        <v>90</v>
      </c>
      <c r="U948">
        <v>19120</v>
      </c>
      <c r="V948" s="1">
        <v>0.2</v>
      </c>
      <c r="W948">
        <v>29</v>
      </c>
      <c r="X948">
        <v>4</v>
      </c>
      <c r="Y948">
        <v>96</v>
      </c>
      <c r="AD948"/>
    </row>
    <row r="949" spans="1:30" x14ac:dyDescent="0.25">
      <c r="A949" t="s">
        <v>40</v>
      </c>
      <c r="B949" s="2">
        <v>42546</v>
      </c>
      <c r="C949" s="35">
        <f>YEAR(Sales[[#This Row],[ShipDate]])</f>
        <v>2016</v>
      </c>
      <c r="D949" t="s">
        <v>36</v>
      </c>
      <c r="E949" t="s">
        <v>18</v>
      </c>
      <c r="F949" t="s">
        <v>340</v>
      </c>
      <c r="G949" t="s">
        <v>46</v>
      </c>
      <c r="H949" t="s">
        <v>88</v>
      </c>
      <c r="I949" t="s">
        <v>93</v>
      </c>
      <c r="J949" t="s">
        <v>13</v>
      </c>
      <c r="K949" t="s">
        <v>1525</v>
      </c>
      <c r="L949" t="s">
        <v>92</v>
      </c>
      <c r="N949" t="str">
        <f>IF(ISBLANK(Sales[[#This Row],[return]]),"No",Sales[[#This Row],[return]])</f>
        <v>No</v>
      </c>
      <c r="O949" s="2">
        <v>42542</v>
      </c>
      <c r="P949" s="8" t="str">
        <f>TEXT(DAY(Sales[[#This Row],[OrderDate]]),"ddd")</f>
        <v>Sat</v>
      </c>
      <c r="Q949" s="8" t="str">
        <f>TEXT(MONTH(Sales[[#This Row],[ShipDate]])*29,"mmm")</f>
        <v>Jun</v>
      </c>
      <c r="R949">
        <v>603</v>
      </c>
      <c r="S949" t="s">
        <v>2541</v>
      </c>
      <c r="T949" t="s">
        <v>90</v>
      </c>
      <c r="U949">
        <v>19120</v>
      </c>
      <c r="V949" s="1">
        <v>0.7</v>
      </c>
      <c r="W949">
        <v>-172</v>
      </c>
      <c r="X949">
        <v>3</v>
      </c>
      <c r="Y949">
        <v>207</v>
      </c>
      <c r="AD949"/>
    </row>
    <row r="950" spans="1:30" x14ac:dyDescent="0.25">
      <c r="A950" t="s">
        <v>40</v>
      </c>
      <c r="B950" s="2">
        <v>42466</v>
      </c>
      <c r="C950" s="35">
        <f>YEAR(Sales[[#This Row],[ShipDate]])</f>
        <v>2016</v>
      </c>
      <c r="D950" t="s">
        <v>36</v>
      </c>
      <c r="E950" t="s">
        <v>31</v>
      </c>
      <c r="F950" t="s">
        <v>50</v>
      </c>
      <c r="G950" t="s">
        <v>25</v>
      </c>
      <c r="H950" t="s">
        <v>2704</v>
      </c>
      <c r="I950" t="s">
        <v>585</v>
      </c>
      <c r="J950" t="s">
        <v>13</v>
      </c>
      <c r="K950" t="s">
        <v>2648</v>
      </c>
      <c r="L950" t="s">
        <v>92</v>
      </c>
      <c r="N950" t="str">
        <f>IF(ISBLANK(Sales[[#This Row],[return]]),"No",Sales[[#This Row],[return]])</f>
        <v>No</v>
      </c>
      <c r="O950" s="2">
        <v>42461</v>
      </c>
      <c r="P950" s="8" t="str">
        <f>TEXT(DAY(Sales[[#This Row],[OrderDate]]),"ddd")</f>
        <v>Sun</v>
      </c>
      <c r="Q950" s="8" t="str">
        <f>TEXT(MONTH(Sales[[#This Row],[ShipDate]])*29,"mmm")</f>
        <v>Apr</v>
      </c>
      <c r="R950">
        <v>1850</v>
      </c>
      <c r="S950" t="s">
        <v>2160</v>
      </c>
      <c r="T950" t="s">
        <v>90</v>
      </c>
      <c r="U950">
        <v>2151</v>
      </c>
      <c r="V950" s="1">
        <v>0</v>
      </c>
      <c r="W950">
        <v>3</v>
      </c>
      <c r="X950">
        <v>2</v>
      </c>
      <c r="Y950">
        <v>6</v>
      </c>
      <c r="AD950"/>
    </row>
    <row r="951" spans="1:30" x14ac:dyDescent="0.25">
      <c r="A951" t="s">
        <v>40</v>
      </c>
      <c r="B951" s="2">
        <v>42466</v>
      </c>
      <c r="C951" s="35">
        <f>YEAR(Sales[[#This Row],[ShipDate]])</f>
        <v>2016</v>
      </c>
      <c r="D951" t="s">
        <v>36</v>
      </c>
      <c r="E951" t="s">
        <v>31</v>
      </c>
      <c r="F951" t="s">
        <v>39</v>
      </c>
      <c r="G951" t="s">
        <v>25</v>
      </c>
      <c r="H951" t="s">
        <v>2704</v>
      </c>
      <c r="I951" t="s">
        <v>585</v>
      </c>
      <c r="J951" t="s">
        <v>13</v>
      </c>
      <c r="K951" t="s">
        <v>2648</v>
      </c>
      <c r="L951" t="s">
        <v>92</v>
      </c>
      <c r="N951" t="str">
        <f>IF(ISBLANK(Sales[[#This Row],[return]]),"No",Sales[[#This Row],[return]])</f>
        <v>No</v>
      </c>
      <c r="O951" s="2">
        <v>42461</v>
      </c>
      <c r="P951" s="8" t="str">
        <f>TEXT(DAY(Sales[[#This Row],[OrderDate]]),"ddd")</f>
        <v>Sun</v>
      </c>
      <c r="Q951" s="8" t="str">
        <f>TEXT(MONTH(Sales[[#This Row],[ShipDate]])*29,"mmm")</f>
        <v>Apr</v>
      </c>
      <c r="R951">
        <v>1362</v>
      </c>
      <c r="S951" t="s">
        <v>2187</v>
      </c>
      <c r="T951" t="s">
        <v>90</v>
      </c>
      <c r="U951">
        <v>2151</v>
      </c>
      <c r="V951" s="1">
        <v>0</v>
      </c>
      <c r="W951">
        <v>3</v>
      </c>
      <c r="X951">
        <v>4</v>
      </c>
      <c r="Y951">
        <v>67</v>
      </c>
      <c r="AD951"/>
    </row>
    <row r="952" spans="1:30" x14ac:dyDescent="0.25">
      <c r="A952" t="s">
        <v>40</v>
      </c>
      <c r="B952" s="2">
        <v>42459</v>
      </c>
      <c r="C952" s="35">
        <f>YEAR(Sales[[#This Row],[ShipDate]])</f>
        <v>2016</v>
      </c>
      <c r="D952" t="s">
        <v>36</v>
      </c>
      <c r="E952" t="s">
        <v>31</v>
      </c>
      <c r="F952" t="s">
        <v>99</v>
      </c>
      <c r="G952" t="s">
        <v>46</v>
      </c>
      <c r="H952" t="s">
        <v>26</v>
      </c>
      <c r="I952" t="s">
        <v>32</v>
      </c>
      <c r="J952" t="s">
        <v>13</v>
      </c>
      <c r="K952" t="s">
        <v>291</v>
      </c>
      <c r="L952" t="s">
        <v>30</v>
      </c>
      <c r="N952" t="str">
        <f>IF(ISBLANK(Sales[[#This Row],[return]]),"No",Sales[[#This Row],[return]])</f>
        <v>No</v>
      </c>
      <c r="O952" s="2">
        <v>42455</v>
      </c>
      <c r="P952" s="8" t="str">
        <f>TEXT(DAY(Sales[[#This Row],[OrderDate]]),"ddd")</f>
        <v>Thu</v>
      </c>
      <c r="Q952" s="8" t="str">
        <f>TEXT(MONTH(Sales[[#This Row],[ShipDate]])*29,"mmm")</f>
        <v>Mar</v>
      </c>
      <c r="R952">
        <v>1409</v>
      </c>
      <c r="S952" t="s">
        <v>373</v>
      </c>
      <c r="T952" t="s">
        <v>28</v>
      </c>
      <c r="U952">
        <v>90036</v>
      </c>
      <c r="V952" s="1">
        <v>0</v>
      </c>
      <c r="W952">
        <v>9</v>
      </c>
      <c r="X952">
        <v>3</v>
      </c>
      <c r="Y952">
        <v>66</v>
      </c>
      <c r="AD952"/>
    </row>
    <row r="953" spans="1:30" x14ac:dyDescent="0.25">
      <c r="A953" t="s">
        <v>40</v>
      </c>
      <c r="B953" s="2">
        <v>42665</v>
      </c>
      <c r="C953" s="35">
        <f>YEAR(Sales[[#This Row],[ShipDate]])</f>
        <v>2016</v>
      </c>
      <c r="D953" t="s">
        <v>36</v>
      </c>
      <c r="E953" t="s">
        <v>31</v>
      </c>
      <c r="F953" t="s">
        <v>59</v>
      </c>
      <c r="G953" t="s">
        <v>25</v>
      </c>
      <c r="H953" t="s">
        <v>88</v>
      </c>
      <c r="I953" t="s">
        <v>93</v>
      </c>
      <c r="J953" t="s">
        <v>13</v>
      </c>
      <c r="K953" t="s">
        <v>2595</v>
      </c>
      <c r="L953" t="s">
        <v>92</v>
      </c>
      <c r="N953" t="str">
        <f>IF(ISBLANK(Sales[[#This Row],[return]]),"No",Sales[[#This Row],[return]])</f>
        <v>No</v>
      </c>
      <c r="O953" s="2">
        <v>42661</v>
      </c>
      <c r="P953" s="8" t="str">
        <f>TEXT(DAY(Sales[[#This Row],[OrderDate]]),"ddd")</f>
        <v>Wed</v>
      </c>
      <c r="Q953" s="8" t="str">
        <f>TEXT(MONTH(Sales[[#This Row],[ShipDate]])*29,"mmm")</f>
        <v>Oct</v>
      </c>
      <c r="R953">
        <v>98</v>
      </c>
      <c r="S953" t="s">
        <v>3241</v>
      </c>
      <c r="T953" t="s">
        <v>90</v>
      </c>
      <c r="U953">
        <v>19134</v>
      </c>
      <c r="V953" s="1">
        <v>0.2</v>
      </c>
      <c r="W953">
        <v>3</v>
      </c>
      <c r="X953">
        <v>4</v>
      </c>
      <c r="Y953">
        <v>10</v>
      </c>
      <c r="AD953"/>
    </row>
    <row r="954" spans="1:30" x14ac:dyDescent="0.25">
      <c r="A954" t="s">
        <v>40</v>
      </c>
      <c r="B954" s="2">
        <v>42665</v>
      </c>
      <c r="C954" s="35">
        <f>YEAR(Sales[[#This Row],[ShipDate]])</f>
        <v>2016</v>
      </c>
      <c r="D954" t="s">
        <v>36</v>
      </c>
      <c r="E954" t="s">
        <v>31</v>
      </c>
      <c r="F954" t="s">
        <v>104</v>
      </c>
      <c r="G954" t="s">
        <v>25</v>
      </c>
      <c r="H954" t="s">
        <v>88</v>
      </c>
      <c r="I954" t="s">
        <v>93</v>
      </c>
      <c r="J954" t="s">
        <v>13</v>
      </c>
      <c r="K954" t="s">
        <v>2595</v>
      </c>
      <c r="L954" t="s">
        <v>92</v>
      </c>
      <c r="N954" t="str">
        <f>IF(ISBLANK(Sales[[#This Row],[return]]),"No",Sales[[#This Row],[return]])</f>
        <v>No</v>
      </c>
      <c r="O954" s="2">
        <v>42661</v>
      </c>
      <c r="P954" s="8" t="str">
        <f>TEXT(DAY(Sales[[#This Row],[OrderDate]]),"ddd")</f>
        <v>Wed</v>
      </c>
      <c r="Q954" s="8" t="str">
        <f>TEXT(MONTH(Sales[[#This Row],[ShipDate]])*29,"mmm")</f>
        <v>Oct</v>
      </c>
      <c r="R954">
        <v>1623</v>
      </c>
      <c r="S954" t="s">
        <v>829</v>
      </c>
      <c r="T954" t="s">
        <v>90</v>
      </c>
      <c r="U954">
        <v>19134</v>
      </c>
      <c r="V954" s="1">
        <v>0.2</v>
      </c>
      <c r="W954">
        <v>20</v>
      </c>
      <c r="X954">
        <v>6</v>
      </c>
      <c r="Y954">
        <v>53</v>
      </c>
      <c r="AD954"/>
    </row>
    <row r="955" spans="1:30" x14ac:dyDescent="0.25">
      <c r="A955" t="s">
        <v>40</v>
      </c>
      <c r="B955" s="2">
        <v>42665</v>
      </c>
      <c r="C955" s="35">
        <f>YEAR(Sales[[#This Row],[ShipDate]])</f>
        <v>2016</v>
      </c>
      <c r="D955" t="s">
        <v>36</v>
      </c>
      <c r="E955" t="s">
        <v>31</v>
      </c>
      <c r="F955" t="s">
        <v>39</v>
      </c>
      <c r="G955" t="s">
        <v>25</v>
      </c>
      <c r="H955" t="s">
        <v>88</v>
      </c>
      <c r="I955" t="s">
        <v>93</v>
      </c>
      <c r="J955" t="s">
        <v>13</v>
      </c>
      <c r="K955" t="s">
        <v>2595</v>
      </c>
      <c r="L955" t="s">
        <v>92</v>
      </c>
      <c r="N955" t="str">
        <f>IF(ISBLANK(Sales[[#This Row],[return]]),"No",Sales[[#This Row],[return]])</f>
        <v>No</v>
      </c>
      <c r="O955" s="2">
        <v>42661</v>
      </c>
      <c r="P955" s="8" t="str">
        <f>TEXT(DAY(Sales[[#This Row],[OrderDate]]),"ddd")</f>
        <v>Wed</v>
      </c>
      <c r="Q955" s="8" t="str">
        <f>TEXT(MONTH(Sales[[#This Row],[ShipDate]])*29,"mmm")</f>
        <v>Oct</v>
      </c>
      <c r="R955">
        <v>557</v>
      </c>
      <c r="S955" t="s">
        <v>122</v>
      </c>
      <c r="T955" t="s">
        <v>90</v>
      </c>
      <c r="U955">
        <v>19134</v>
      </c>
      <c r="V955" s="1">
        <v>0.2</v>
      </c>
      <c r="W955">
        <v>-35</v>
      </c>
      <c r="X955">
        <v>6</v>
      </c>
      <c r="Y955">
        <v>187</v>
      </c>
      <c r="AD955"/>
    </row>
    <row r="956" spans="1:30" x14ac:dyDescent="0.25">
      <c r="A956" t="s">
        <v>40</v>
      </c>
      <c r="B956" s="2">
        <v>42517</v>
      </c>
      <c r="C956" s="35">
        <f>YEAR(Sales[[#This Row],[ShipDate]])</f>
        <v>2016</v>
      </c>
      <c r="D956" t="s">
        <v>36</v>
      </c>
      <c r="E956" t="s">
        <v>18</v>
      </c>
      <c r="F956" t="s">
        <v>59</v>
      </c>
      <c r="G956" t="s">
        <v>25</v>
      </c>
      <c r="H956" t="s">
        <v>1580</v>
      </c>
      <c r="I956" t="s">
        <v>63</v>
      </c>
      <c r="J956" t="s">
        <v>13</v>
      </c>
      <c r="K956" t="s">
        <v>1413</v>
      </c>
      <c r="L956" t="s">
        <v>30</v>
      </c>
      <c r="N956" t="str">
        <f>IF(ISBLANK(Sales[[#This Row],[return]]),"No",Sales[[#This Row],[return]])</f>
        <v>No</v>
      </c>
      <c r="O956" s="2">
        <v>42513</v>
      </c>
      <c r="P956" s="8" t="str">
        <f>TEXT(DAY(Sales[[#This Row],[OrderDate]]),"ddd")</f>
        <v>Mon</v>
      </c>
      <c r="Q956" s="8" t="str">
        <f>TEXT(MONTH(Sales[[#This Row],[ShipDate]])*29,"mmm")</f>
        <v>May</v>
      </c>
      <c r="R956">
        <v>1799</v>
      </c>
      <c r="S956" t="s">
        <v>211</v>
      </c>
      <c r="T956" t="s">
        <v>28</v>
      </c>
      <c r="U956">
        <v>98006</v>
      </c>
      <c r="V956" s="1">
        <v>0</v>
      </c>
      <c r="W956">
        <v>6</v>
      </c>
      <c r="X956">
        <v>2</v>
      </c>
      <c r="Y956">
        <v>13</v>
      </c>
      <c r="AD956"/>
    </row>
    <row r="957" spans="1:30" x14ac:dyDescent="0.25">
      <c r="A957" t="s">
        <v>40</v>
      </c>
      <c r="B957" s="2">
        <v>42630</v>
      </c>
      <c r="C957" s="35">
        <f>YEAR(Sales[[#This Row],[ShipDate]])</f>
        <v>2016</v>
      </c>
      <c r="D957" t="s">
        <v>36</v>
      </c>
      <c r="E957" t="s">
        <v>31</v>
      </c>
      <c r="F957" t="s">
        <v>59</v>
      </c>
      <c r="G957" t="s">
        <v>25</v>
      </c>
      <c r="H957" t="s">
        <v>1024</v>
      </c>
      <c r="I957" t="s">
        <v>58</v>
      </c>
      <c r="J957" t="s">
        <v>13</v>
      </c>
      <c r="K957" t="s">
        <v>1025</v>
      </c>
      <c r="L957" t="s">
        <v>17</v>
      </c>
      <c r="N957" t="str">
        <f>IF(ISBLANK(Sales[[#This Row],[return]]),"No",Sales[[#This Row],[return]])</f>
        <v>No</v>
      </c>
      <c r="O957" s="2">
        <v>42625</v>
      </c>
      <c r="P957" s="8" t="str">
        <f>TEXT(DAY(Sales[[#This Row],[OrderDate]]),"ddd")</f>
        <v>Thu</v>
      </c>
      <c r="Q957" s="8" t="str">
        <f>TEXT(MONTH(Sales[[#This Row],[ShipDate]])*29,"mmm")</f>
        <v>Sep</v>
      </c>
      <c r="R957">
        <v>1825</v>
      </c>
      <c r="S957" t="s">
        <v>1026</v>
      </c>
      <c r="T957" t="s">
        <v>15</v>
      </c>
      <c r="U957">
        <v>27511</v>
      </c>
      <c r="V957" s="1">
        <v>0.2</v>
      </c>
      <c r="W957">
        <v>4</v>
      </c>
      <c r="X957">
        <v>2</v>
      </c>
      <c r="Y957">
        <v>10</v>
      </c>
      <c r="AD957"/>
    </row>
    <row r="958" spans="1:30" x14ac:dyDescent="0.25">
      <c r="A958" t="s">
        <v>40</v>
      </c>
      <c r="B958" s="2">
        <v>42630</v>
      </c>
      <c r="C958" s="35">
        <f>YEAR(Sales[[#This Row],[ShipDate]])</f>
        <v>2016</v>
      </c>
      <c r="D958" t="s">
        <v>36</v>
      </c>
      <c r="E958" t="s">
        <v>31</v>
      </c>
      <c r="F958" t="s">
        <v>52</v>
      </c>
      <c r="G958" t="s">
        <v>25</v>
      </c>
      <c r="H958" t="s">
        <v>1024</v>
      </c>
      <c r="I958" t="s">
        <v>58</v>
      </c>
      <c r="J958" t="s">
        <v>13</v>
      </c>
      <c r="K958" t="s">
        <v>1025</v>
      </c>
      <c r="L958" t="s">
        <v>17</v>
      </c>
      <c r="N958" t="str">
        <f>IF(ISBLANK(Sales[[#This Row],[return]]),"No",Sales[[#This Row],[return]])</f>
        <v>No</v>
      </c>
      <c r="O958" s="2">
        <v>42625</v>
      </c>
      <c r="P958" s="8" t="str">
        <f>TEXT(DAY(Sales[[#This Row],[OrderDate]]),"ddd")</f>
        <v>Thu</v>
      </c>
      <c r="Q958" s="8" t="str">
        <f>TEXT(MONTH(Sales[[#This Row],[ShipDate]])*29,"mmm")</f>
        <v>Sep</v>
      </c>
      <c r="R958">
        <v>630</v>
      </c>
      <c r="S958" t="s">
        <v>1027</v>
      </c>
      <c r="T958" t="s">
        <v>15</v>
      </c>
      <c r="U958">
        <v>27511</v>
      </c>
      <c r="V958" s="1">
        <v>0.2</v>
      </c>
      <c r="W958">
        <v>19</v>
      </c>
      <c r="X958">
        <v>5</v>
      </c>
      <c r="Y958">
        <v>167</v>
      </c>
      <c r="AD958"/>
    </row>
    <row r="959" spans="1:30" x14ac:dyDescent="0.25">
      <c r="A959" t="s">
        <v>40</v>
      </c>
      <c r="B959" s="2">
        <v>42630</v>
      </c>
      <c r="C959" s="35">
        <f>YEAR(Sales[[#This Row],[ShipDate]])</f>
        <v>2016</v>
      </c>
      <c r="D959" t="s">
        <v>36</v>
      </c>
      <c r="E959" t="s">
        <v>31</v>
      </c>
      <c r="F959" t="s">
        <v>99</v>
      </c>
      <c r="G959" t="s">
        <v>46</v>
      </c>
      <c r="H959" t="s">
        <v>1024</v>
      </c>
      <c r="I959" t="s">
        <v>58</v>
      </c>
      <c r="J959" t="s">
        <v>13</v>
      </c>
      <c r="K959" t="s">
        <v>1025</v>
      </c>
      <c r="L959" t="s">
        <v>17</v>
      </c>
      <c r="N959" t="str">
        <f>IF(ISBLANK(Sales[[#This Row],[return]]),"No",Sales[[#This Row],[return]])</f>
        <v>No</v>
      </c>
      <c r="O959" s="2">
        <v>42625</v>
      </c>
      <c r="P959" s="8" t="str">
        <f>TEXT(DAY(Sales[[#This Row],[OrderDate]]),"ddd")</f>
        <v>Thu</v>
      </c>
      <c r="Q959" s="8" t="str">
        <f>TEXT(MONTH(Sales[[#This Row],[ShipDate]])*29,"mmm")</f>
        <v>Sep</v>
      </c>
      <c r="R959">
        <v>1404</v>
      </c>
      <c r="S959" t="s">
        <v>806</v>
      </c>
      <c r="T959" t="s">
        <v>15</v>
      </c>
      <c r="U959">
        <v>27511</v>
      </c>
      <c r="V959" s="1">
        <v>0.2</v>
      </c>
      <c r="W959">
        <v>2</v>
      </c>
      <c r="X959">
        <v>1</v>
      </c>
      <c r="Y959">
        <v>15</v>
      </c>
      <c r="AD959"/>
    </row>
    <row r="960" spans="1:30" x14ac:dyDescent="0.25">
      <c r="A960" t="s">
        <v>24</v>
      </c>
      <c r="B960" s="2">
        <v>42726</v>
      </c>
      <c r="C960" s="35">
        <f>YEAR(Sales[[#This Row],[ShipDate]])</f>
        <v>2016</v>
      </c>
      <c r="D960" t="s">
        <v>113</v>
      </c>
      <c r="E960" t="s">
        <v>18</v>
      </c>
      <c r="F960" t="s">
        <v>43</v>
      </c>
      <c r="G960" t="s">
        <v>11</v>
      </c>
      <c r="H960" t="s">
        <v>614</v>
      </c>
      <c r="I960" t="s">
        <v>169</v>
      </c>
      <c r="J960" t="s">
        <v>13</v>
      </c>
      <c r="K960" t="s">
        <v>1234</v>
      </c>
      <c r="L960" t="s">
        <v>30</v>
      </c>
      <c r="N960" t="str">
        <f>IF(ISBLANK(Sales[[#This Row],[return]]),"No",Sales[[#This Row],[return]])</f>
        <v>No</v>
      </c>
      <c r="O960" s="2">
        <v>42724</v>
      </c>
      <c r="P960" s="8" t="str">
        <f>TEXT(DAY(Sales[[#This Row],[OrderDate]]),"ddd")</f>
        <v>Fri</v>
      </c>
      <c r="Q960" s="8" t="str">
        <f>TEXT(MONTH(Sales[[#This Row],[ShipDate]])*29,"mmm")</f>
        <v>Dec</v>
      </c>
      <c r="R960">
        <v>465</v>
      </c>
      <c r="S960" t="s">
        <v>3181</v>
      </c>
      <c r="T960" t="s">
        <v>28</v>
      </c>
      <c r="U960">
        <v>85705</v>
      </c>
      <c r="V960" s="1">
        <v>0.2</v>
      </c>
      <c r="W960">
        <v>10</v>
      </c>
      <c r="X960">
        <v>2</v>
      </c>
      <c r="Y960">
        <v>52</v>
      </c>
      <c r="AD960"/>
    </row>
    <row r="961" spans="1:30" x14ac:dyDescent="0.25">
      <c r="A961" t="s">
        <v>24</v>
      </c>
      <c r="B961" s="2">
        <v>42726</v>
      </c>
      <c r="C961" s="35">
        <f>YEAR(Sales[[#This Row],[ShipDate]])</f>
        <v>2016</v>
      </c>
      <c r="D961" t="s">
        <v>113</v>
      </c>
      <c r="E961" t="s">
        <v>18</v>
      </c>
      <c r="F961" t="s">
        <v>23</v>
      </c>
      <c r="G961" t="s">
        <v>11</v>
      </c>
      <c r="H961" t="s">
        <v>614</v>
      </c>
      <c r="I961" t="s">
        <v>169</v>
      </c>
      <c r="J961" t="s">
        <v>13</v>
      </c>
      <c r="K961" t="s">
        <v>1234</v>
      </c>
      <c r="L961" t="s">
        <v>30</v>
      </c>
      <c r="N961" t="str">
        <f>IF(ISBLANK(Sales[[#This Row],[return]]),"No",Sales[[#This Row],[return]])</f>
        <v>No</v>
      </c>
      <c r="O961" s="2">
        <v>42724</v>
      </c>
      <c r="P961" s="8" t="str">
        <f>TEXT(DAY(Sales[[#This Row],[OrderDate]]),"ddd")</f>
        <v>Fri</v>
      </c>
      <c r="Q961" s="8" t="str">
        <f>TEXT(MONTH(Sales[[#This Row],[ShipDate]])*29,"mmm")</f>
        <v>Dec</v>
      </c>
      <c r="R961">
        <v>763</v>
      </c>
      <c r="S961" t="s">
        <v>434</v>
      </c>
      <c r="T961" t="s">
        <v>28</v>
      </c>
      <c r="U961">
        <v>85705</v>
      </c>
      <c r="V961" s="1">
        <v>0.2</v>
      </c>
      <c r="W961">
        <v>-42</v>
      </c>
      <c r="X961">
        <v>3</v>
      </c>
      <c r="Y961">
        <v>242</v>
      </c>
      <c r="AD961"/>
    </row>
    <row r="962" spans="1:30" x14ac:dyDescent="0.25">
      <c r="A962" t="s">
        <v>24</v>
      </c>
      <c r="B962" s="2">
        <v>42726</v>
      </c>
      <c r="C962" s="35">
        <f>YEAR(Sales[[#This Row],[ShipDate]])</f>
        <v>2016</v>
      </c>
      <c r="D962" t="s">
        <v>113</v>
      </c>
      <c r="E962" t="s">
        <v>18</v>
      </c>
      <c r="F962" t="s">
        <v>59</v>
      </c>
      <c r="G962" t="s">
        <v>25</v>
      </c>
      <c r="H962" t="s">
        <v>614</v>
      </c>
      <c r="I962" t="s">
        <v>169</v>
      </c>
      <c r="J962" t="s">
        <v>13</v>
      </c>
      <c r="K962" t="s">
        <v>1234</v>
      </c>
      <c r="L962" t="s">
        <v>30</v>
      </c>
      <c r="N962" t="str">
        <f>IF(ISBLANK(Sales[[#This Row],[return]]),"No",Sales[[#This Row],[return]])</f>
        <v>No</v>
      </c>
      <c r="O962" s="2">
        <v>42724</v>
      </c>
      <c r="P962" s="8" t="str">
        <f>TEXT(DAY(Sales[[#This Row],[OrderDate]]),"ddd")</f>
        <v>Fri</v>
      </c>
      <c r="Q962" s="8" t="str">
        <f>TEXT(MONTH(Sales[[#This Row],[ShipDate]])*29,"mmm")</f>
        <v>Dec</v>
      </c>
      <c r="R962">
        <v>1751</v>
      </c>
      <c r="S962" t="s">
        <v>1830</v>
      </c>
      <c r="T962" t="s">
        <v>28</v>
      </c>
      <c r="U962">
        <v>85705</v>
      </c>
      <c r="V962" s="1">
        <v>0.2</v>
      </c>
      <c r="W962">
        <v>3</v>
      </c>
      <c r="X962">
        <v>2</v>
      </c>
      <c r="Y962">
        <v>8</v>
      </c>
      <c r="AD962"/>
    </row>
    <row r="963" spans="1:30" x14ac:dyDescent="0.25">
      <c r="A963" t="s">
        <v>24</v>
      </c>
      <c r="B963" s="2">
        <v>42726</v>
      </c>
      <c r="C963" s="35">
        <f>YEAR(Sales[[#This Row],[ShipDate]])</f>
        <v>2016</v>
      </c>
      <c r="D963" t="s">
        <v>113</v>
      </c>
      <c r="E963" t="s">
        <v>18</v>
      </c>
      <c r="F963" t="s">
        <v>59</v>
      </c>
      <c r="G963" t="s">
        <v>25</v>
      </c>
      <c r="H963" t="s">
        <v>614</v>
      </c>
      <c r="I963" t="s">
        <v>169</v>
      </c>
      <c r="J963" t="s">
        <v>13</v>
      </c>
      <c r="K963" t="s">
        <v>1234</v>
      </c>
      <c r="L963" t="s">
        <v>30</v>
      </c>
      <c r="N963" t="str">
        <f>IF(ISBLANK(Sales[[#This Row],[return]]),"No",Sales[[#This Row],[return]])</f>
        <v>No</v>
      </c>
      <c r="O963" s="2">
        <v>42724</v>
      </c>
      <c r="P963" s="8" t="str">
        <f>TEXT(DAY(Sales[[#This Row],[OrderDate]]),"ddd")</f>
        <v>Fri</v>
      </c>
      <c r="Q963" s="8" t="str">
        <f>TEXT(MONTH(Sales[[#This Row],[ShipDate]])*29,"mmm")</f>
        <v>Dec</v>
      </c>
      <c r="R963">
        <v>1678</v>
      </c>
      <c r="S963" t="s">
        <v>1840</v>
      </c>
      <c r="T963" t="s">
        <v>28</v>
      </c>
      <c r="U963">
        <v>85705</v>
      </c>
      <c r="V963" s="1">
        <v>0.2</v>
      </c>
      <c r="W963">
        <v>78</v>
      </c>
      <c r="X963">
        <v>5</v>
      </c>
      <c r="Y963">
        <v>222</v>
      </c>
      <c r="AD963"/>
    </row>
    <row r="964" spans="1:30" x14ac:dyDescent="0.25">
      <c r="A964" t="s">
        <v>24</v>
      </c>
      <c r="B964" s="2">
        <v>42726</v>
      </c>
      <c r="C964" s="35">
        <f>YEAR(Sales[[#This Row],[ShipDate]])</f>
        <v>2016</v>
      </c>
      <c r="D964" t="s">
        <v>113</v>
      </c>
      <c r="E964" t="s">
        <v>18</v>
      </c>
      <c r="F964" t="s">
        <v>99</v>
      </c>
      <c r="G964" t="s">
        <v>46</v>
      </c>
      <c r="H964" t="s">
        <v>614</v>
      </c>
      <c r="I964" t="s">
        <v>169</v>
      </c>
      <c r="J964" t="s">
        <v>13</v>
      </c>
      <c r="K964" t="s">
        <v>1234</v>
      </c>
      <c r="L964" t="s">
        <v>30</v>
      </c>
      <c r="N964" t="str">
        <f>IF(ISBLANK(Sales[[#This Row],[return]]),"No",Sales[[#This Row],[return]])</f>
        <v>No</v>
      </c>
      <c r="O964" s="2">
        <v>42724</v>
      </c>
      <c r="P964" s="8" t="str">
        <f>TEXT(DAY(Sales[[#This Row],[OrderDate]]),"ddd")</f>
        <v>Fri</v>
      </c>
      <c r="Q964" s="8" t="str">
        <f>TEXT(MONTH(Sales[[#This Row],[ShipDate]])*29,"mmm")</f>
        <v>Dec</v>
      </c>
      <c r="R964">
        <v>1000</v>
      </c>
      <c r="S964" t="s">
        <v>488</v>
      </c>
      <c r="T964" t="s">
        <v>28</v>
      </c>
      <c r="U964">
        <v>85705</v>
      </c>
      <c r="V964" s="1">
        <v>0.2</v>
      </c>
      <c r="W964">
        <v>22</v>
      </c>
      <c r="X964">
        <v>3</v>
      </c>
      <c r="Y964">
        <v>72</v>
      </c>
      <c r="AD964"/>
    </row>
    <row r="965" spans="1:30" x14ac:dyDescent="0.25">
      <c r="A965" t="s">
        <v>40</v>
      </c>
      <c r="B965" s="2">
        <v>42560</v>
      </c>
      <c r="C965" s="35">
        <f>YEAR(Sales[[#This Row],[ShipDate]])</f>
        <v>2016</v>
      </c>
      <c r="D965" t="s">
        <v>36</v>
      </c>
      <c r="E965" t="s">
        <v>18</v>
      </c>
      <c r="F965" t="s">
        <v>59</v>
      </c>
      <c r="G965" t="s">
        <v>25</v>
      </c>
      <c r="H965" t="s">
        <v>680</v>
      </c>
      <c r="I965" t="s">
        <v>174</v>
      </c>
      <c r="J965" t="s">
        <v>13</v>
      </c>
      <c r="K965" t="s">
        <v>1618</v>
      </c>
      <c r="L965" t="s">
        <v>17</v>
      </c>
      <c r="N965" t="str">
        <f>IF(ISBLANK(Sales[[#This Row],[return]]),"No",Sales[[#This Row],[return]])</f>
        <v>No</v>
      </c>
      <c r="O965" s="2">
        <v>42555</v>
      </c>
      <c r="P965" s="8" t="str">
        <f>TEXT(DAY(Sales[[#This Row],[OrderDate]]),"ddd")</f>
        <v>Wed</v>
      </c>
      <c r="Q965" s="8" t="str">
        <f>TEXT(MONTH(Sales[[#This Row],[ShipDate]])*29,"mmm")</f>
        <v>Jul</v>
      </c>
      <c r="R965">
        <v>1482</v>
      </c>
      <c r="S965" t="s">
        <v>627</v>
      </c>
      <c r="T965" t="s">
        <v>15</v>
      </c>
      <c r="U965">
        <v>23223</v>
      </c>
      <c r="V965" s="1">
        <v>0</v>
      </c>
      <c r="W965">
        <v>11</v>
      </c>
      <c r="X965">
        <v>3</v>
      </c>
      <c r="Y965">
        <v>22</v>
      </c>
      <c r="AD965"/>
    </row>
    <row r="966" spans="1:30" x14ac:dyDescent="0.25">
      <c r="A966" t="s">
        <v>40</v>
      </c>
      <c r="B966" s="2">
        <v>42560</v>
      </c>
      <c r="C966" s="35">
        <f>YEAR(Sales[[#This Row],[ShipDate]])</f>
        <v>2016</v>
      </c>
      <c r="D966" t="s">
        <v>36</v>
      </c>
      <c r="E966" t="s">
        <v>18</v>
      </c>
      <c r="F966" t="s">
        <v>50</v>
      </c>
      <c r="G966" t="s">
        <v>25</v>
      </c>
      <c r="H966" t="s">
        <v>680</v>
      </c>
      <c r="I966" t="s">
        <v>174</v>
      </c>
      <c r="J966" t="s">
        <v>13</v>
      </c>
      <c r="K966" t="s">
        <v>1618</v>
      </c>
      <c r="L966" t="s">
        <v>17</v>
      </c>
      <c r="N966" t="str">
        <f>IF(ISBLANK(Sales[[#This Row],[return]]),"No",Sales[[#This Row],[return]])</f>
        <v>No</v>
      </c>
      <c r="O966" s="2">
        <v>42555</v>
      </c>
      <c r="P966" s="8" t="str">
        <f>TEXT(DAY(Sales[[#This Row],[OrderDate]]),"ddd")</f>
        <v>Wed</v>
      </c>
      <c r="Q966" s="8" t="str">
        <f>TEXT(MONTH(Sales[[#This Row],[ShipDate]])*29,"mmm")</f>
        <v>Jul</v>
      </c>
      <c r="R966">
        <v>1850</v>
      </c>
      <c r="S966" t="s">
        <v>2160</v>
      </c>
      <c r="T966" t="s">
        <v>15</v>
      </c>
      <c r="U966">
        <v>23223</v>
      </c>
      <c r="V966" s="1">
        <v>0</v>
      </c>
      <c r="W966">
        <v>8</v>
      </c>
      <c r="X966">
        <v>5</v>
      </c>
      <c r="Y966">
        <v>16</v>
      </c>
      <c r="AD966"/>
    </row>
    <row r="967" spans="1:30" x14ac:dyDescent="0.25">
      <c r="A967" t="s">
        <v>24</v>
      </c>
      <c r="B967" s="2">
        <v>42714</v>
      </c>
      <c r="C967" s="35">
        <f>YEAR(Sales[[#This Row],[ShipDate]])</f>
        <v>2016</v>
      </c>
      <c r="D967" t="s">
        <v>113</v>
      </c>
      <c r="E967" t="s">
        <v>18</v>
      </c>
      <c r="F967" t="s">
        <v>45</v>
      </c>
      <c r="G967" t="s">
        <v>25</v>
      </c>
      <c r="H967" t="s">
        <v>26</v>
      </c>
      <c r="I967" t="s">
        <v>32</v>
      </c>
      <c r="J967" t="s">
        <v>13</v>
      </c>
      <c r="K967" t="s">
        <v>876</v>
      </c>
      <c r="L967" t="s">
        <v>30</v>
      </c>
      <c r="N967" t="str">
        <f>IF(ISBLANK(Sales[[#This Row],[return]]),"No",Sales[[#This Row],[return]])</f>
        <v>No</v>
      </c>
      <c r="O967" s="2">
        <v>42711</v>
      </c>
      <c r="P967" s="8" t="str">
        <f>TEXT(DAY(Sales[[#This Row],[OrderDate]]),"ddd")</f>
        <v>Sat</v>
      </c>
      <c r="Q967" s="8" t="str">
        <f>TEXT(MONTH(Sales[[#This Row],[ShipDate]])*29,"mmm")</f>
        <v>Dec</v>
      </c>
      <c r="R967">
        <v>1134</v>
      </c>
      <c r="S967" t="s">
        <v>1809</v>
      </c>
      <c r="T967" t="s">
        <v>28</v>
      </c>
      <c r="U967">
        <v>90049</v>
      </c>
      <c r="V967" s="1">
        <v>0</v>
      </c>
      <c r="W967">
        <v>2</v>
      </c>
      <c r="X967">
        <v>3</v>
      </c>
      <c r="Y967">
        <v>9</v>
      </c>
      <c r="AD967"/>
    </row>
    <row r="968" spans="1:30" x14ac:dyDescent="0.25">
      <c r="A968" t="s">
        <v>24</v>
      </c>
      <c r="B968" s="2">
        <v>42476</v>
      </c>
      <c r="C968" s="35">
        <f>YEAR(Sales[[#This Row],[ShipDate]])</f>
        <v>2016</v>
      </c>
      <c r="D968" t="s">
        <v>19</v>
      </c>
      <c r="E968" t="s">
        <v>69</v>
      </c>
      <c r="F968" t="s">
        <v>48</v>
      </c>
      <c r="G968" t="s">
        <v>46</v>
      </c>
      <c r="H968" t="s">
        <v>581</v>
      </c>
      <c r="I968" t="s">
        <v>70</v>
      </c>
      <c r="J968" t="s">
        <v>13</v>
      </c>
      <c r="K968" t="s">
        <v>204</v>
      </c>
      <c r="L968" t="s">
        <v>68</v>
      </c>
      <c r="N968" t="str">
        <f>IF(ISBLANK(Sales[[#This Row],[return]]),"No",Sales[[#This Row],[return]])</f>
        <v>No</v>
      </c>
      <c r="O968" s="2">
        <v>42471</v>
      </c>
      <c r="P968" s="8" t="str">
        <f>TEXT(DAY(Sales[[#This Row],[OrderDate]]),"ddd")</f>
        <v>Wed</v>
      </c>
      <c r="Q968" s="8" t="str">
        <f>TEXT(MONTH(Sales[[#This Row],[ShipDate]])*29,"mmm")</f>
        <v>Apr</v>
      </c>
      <c r="R968">
        <v>942</v>
      </c>
      <c r="S968" t="s">
        <v>2436</v>
      </c>
      <c r="T968" t="s">
        <v>66</v>
      </c>
      <c r="U968">
        <v>78745</v>
      </c>
      <c r="V968" s="1">
        <v>0.2</v>
      </c>
      <c r="W968">
        <v>265</v>
      </c>
      <c r="X968">
        <v>6</v>
      </c>
      <c r="Y968">
        <v>758</v>
      </c>
      <c r="AD968"/>
    </row>
    <row r="969" spans="1:30" x14ac:dyDescent="0.25">
      <c r="A969" t="s">
        <v>10</v>
      </c>
      <c r="B969" s="2">
        <v>42507</v>
      </c>
      <c r="C969" s="35">
        <f>YEAR(Sales[[#This Row],[ShipDate]])</f>
        <v>2016</v>
      </c>
      <c r="D969" t="s">
        <v>36</v>
      </c>
      <c r="E969" t="s">
        <v>18</v>
      </c>
      <c r="F969" t="s">
        <v>99</v>
      </c>
      <c r="G969" t="s">
        <v>46</v>
      </c>
      <c r="H969" t="s">
        <v>107</v>
      </c>
      <c r="I969" t="s">
        <v>70</v>
      </c>
      <c r="J969" t="s">
        <v>13</v>
      </c>
      <c r="K969" t="s">
        <v>1194</v>
      </c>
      <c r="L969" t="s">
        <v>68</v>
      </c>
      <c r="N969" t="str">
        <f>IF(ISBLANK(Sales[[#This Row],[return]]),"No",Sales[[#This Row],[return]])</f>
        <v>No</v>
      </c>
      <c r="O969" s="2">
        <v>42501</v>
      </c>
      <c r="P969" s="8" t="str">
        <f>TEXT(DAY(Sales[[#This Row],[OrderDate]]),"ddd")</f>
        <v>Wed</v>
      </c>
      <c r="Q969" s="8" t="str">
        <f>TEXT(MONTH(Sales[[#This Row],[ShipDate]])*29,"mmm")</f>
        <v>May</v>
      </c>
      <c r="R969">
        <v>1002</v>
      </c>
      <c r="S969" t="s">
        <v>2455</v>
      </c>
      <c r="T969" t="s">
        <v>66</v>
      </c>
      <c r="U969">
        <v>77095</v>
      </c>
      <c r="V969" s="1">
        <v>0.2</v>
      </c>
      <c r="W969">
        <v>8</v>
      </c>
      <c r="X969">
        <v>2</v>
      </c>
      <c r="Y969">
        <v>47</v>
      </c>
      <c r="AD969"/>
    </row>
    <row r="970" spans="1:30" x14ac:dyDescent="0.25">
      <c r="A970" t="s">
        <v>24</v>
      </c>
      <c r="B970" s="2">
        <v>42522</v>
      </c>
      <c r="C970" s="35">
        <f>YEAR(Sales[[#This Row],[ShipDate]])</f>
        <v>2016</v>
      </c>
      <c r="D970" t="s">
        <v>19</v>
      </c>
      <c r="E970" t="s">
        <v>18</v>
      </c>
      <c r="F970" t="s">
        <v>99</v>
      </c>
      <c r="G970" t="s">
        <v>46</v>
      </c>
      <c r="H970" t="s">
        <v>79</v>
      </c>
      <c r="I970" t="s">
        <v>32</v>
      </c>
      <c r="J970" t="s">
        <v>13</v>
      </c>
      <c r="K970" t="s">
        <v>283</v>
      </c>
      <c r="L970" t="s">
        <v>30</v>
      </c>
      <c r="N970" t="str">
        <f>IF(ISBLANK(Sales[[#This Row],[return]]),"No",Sales[[#This Row],[return]])</f>
        <v>No</v>
      </c>
      <c r="O970" s="2">
        <v>42517</v>
      </c>
      <c r="P970" s="8" t="str">
        <f>TEXT(DAY(Sales[[#This Row],[OrderDate]]),"ddd")</f>
        <v>Fri</v>
      </c>
      <c r="Q970" s="8" t="str">
        <f>TEXT(MONTH(Sales[[#This Row],[ShipDate]])*29,"mmm")</f>
        <v>Jun</v>
      </c>
      <c r="R970">
        <v>1033</v>
      </c>
      <c r="S970" t="s">
        <v>1035</v>
      </c>
      <c r="T970" t="s">
        <v>28</v>
      </c>
      <c r="U970">
        <v>94109</v>
      </c>
      <c r="V970" s="1">
        <v>0</v>
      </c>
      <c r="W970">
        <v>38</v>
      </c>
      <c r="X970">
        <v>1</v>
      </c>
      <c r="Y970">
        <v>100</v>
      </c>
      <c r="AD970"/>
    </row>
    <row r="971" spans="1:30" x14ac:dyDescent="0.25">
      <c r="A971" t="s">
        <v>24</v>
      </c>
      <c r="B971" s="2">
        <v>42522</v>
      </c>
      <c r="C971" s="35">
        <f>YEAR(Sales[[#This Row],[ShipDate]])</f>
        <v>2016</v>
      </c>
      <c r="D971" t="s">
        <v>19</v>
      </c>
      <c r="E971" t="s">
        <v>18</v>
      </c>
      <c r="F971" t="s">
        <v>48</v>
      </c>
      <c r="G971" t="s">
        <v>46</v>
      </c>
      <c r="H971" t="s">
        <v>79</v>
      </c>
      <c r="I971" t="s">
        <v>32</v>
      </c>
      <c r="J971" t="s">
        <v>13</v>
      </c>
      <c r="K971" t="s">
        <v>283</v>
      </c>
      <c r="L971" t="s">
        <v>30</v>
      </c>
      <c r="N971" t="str">
        <f>IF(ISBLANK(Sales[[#This Row],[return]]),"No",Sales[[#This Row],[return]])</f>
        <v>No</v>
      </c>
      <c r="O971" s="2">
        <v>42517</v>
      </c>
      <c r="P971" s="8" t="str">
        <f>TEXT(DAY(Sales[[#This Row],[OrderDate]]),"ddd")</f>
        <v>Fri</v>
      </c>
      <c r="Q971" s="8" t="str">
        <f>TEXT(MONTH(Sales[[#This Row],[ShipDate]])*29,"mmm")</f>
        <v>Jun</v>
      </c>
      <c r="R971">
        <v>1280</v>
      </c>
      <c r="S971" t="s">
        <v>116</v>
      </c>
      <c r="T971" t="s">
        <v>28</v>
      </c>
      <c r="U971">
        <v>94109</v>
      </c>
      <c r="V971" s="1">
        <v>0.2</v>
      </c>
      <c r="W971">
        <v>125</v>
      </c>
      <c r="X971">
        <v>12</v>
      </c>
      <c r="Y971">
        <v>1114</v>
      </c>
      <c r="AD971"/>
    </row>
    <row r="972" spans="1:30" x14ac:dyDescent="0.25">
      <c r="A972" t="s">
        <v>40</v>
      </c>
      <c r="B972" s="2">
        <v>42701</v>
      </c>
      <c r="C972" s="35">
        <f>YEAR(Sales[[#This Row],[ShipDate]])</f>
        <v>2016</v>
      </c>
      <c r="D972" t="s">
        <v>36</v>
      </c>
      <c r="E972" t="s">
        <v>18</v>
      </c>
      <c r="F972" t="s">
        <v>50</v>
      </c>
      <c r="G972" t="s">
        <v>25</v>
      </c>
      <c r="H972" t="s">
        <v>428</v>
      </c>
      <c r="I972" t="s">
        <v>133</v>
      </c>
      <c r="J972" t="s">
        <v>13</v>
      </c>
      <c r="K972" t="s">
        <v>1427</v>
      </c>
      <c r="L972" t="s">
        <v>68</v>
      </c>
      <c r="N972" t="str">
        <f>IF(ISBLANK(Sales[[#This Row],[return]]),"No",Sales[[#This Row],[return]])</f>
        <v>No</v>
      </c>
      <c r="O972" s="2">
        <v>42697</v>
      </c>
      <c r="P972" s="8" t="str">
        <f>TEXT(DAY(Sales[[#This Row],[OrderDate]]),"ddd")</f>
        <v>Mon</v>
      </c>
      <c r="Q972" s="8" t="str">
        <f>TEXT(MONTH(Sales[[#This Row],[ShipDate]])*29,"mmm")</f>
        <v>Nov</v>
      </c>
      <c r="R972">
        <v>1596</v>
      </c>
      <c r="S972" t="s">
        <v>1843</v>
      </c>
      <c r="T972" t="s">
        <v>66</v>
      </c>
      <c r="U972">
        <v>48227</v>
      </c>
      <c r="V972" s="1">
        <v>0</v>
      </c>
      <c r="W972">
        <v>7</v>
      </c>
      <c r="X972">
        <v>3</v>
      </c>
      <c r="Y972">
        <v>15</v>
      </c>
      <c r="AD972"/>
    </row>
    <row r="973" spans="1:30" x14ac:dyDescent="0.25">
      <c r="A973" t="s">
        <v>40</v>
      </c>
      <c r="B973" s="2">
        <v>42679</v>
      </c>
      <c r="C973" s="35">
        <f>YEAR(Sales[[#This Row],[ShipDate]])</f>
        <v>2016</v>
      </c>
      <c r="D973" t="s">
        <v>36</v>
      </c>
      <c r="E973" t="s">
        <v>31</v>
      </c>
      <c r="F973" t="s">
        <v>52</v>
      </c>
      <c r="G973" t="s">
        <v>25</v>
      </c>
      <c r="H973" t="s">
        <v>1866</v>
      </c>
      <c r="I973" t="s">
        <v>389</v>
      </c>
      <c r="J973" t="s">
        <v>13</v>
      </c>
      <c r="K973" t="s">
        <v>2598</v>
      </c>
      <c r="L973" t="s">
        <v>92</v>
      </c>
      <c r="N973" t="str">
        <f>IF(ISBLANK(Sales[[#This Row],[return]]),"No",Sales[[#This Row],[return]])</f>
        <v>No</v>
      </c>
      <c r="O973" s="2">
        <v>42675</v>
      </c>
      <c r="P973" s="8" t="str">
        <f>TEXT(DAY(Sales[[#This Row],[OrderDate]]),"ddd")</f>
        <v>Sun</v>
      </c>
      <c r="Q973" s="8" t="str">
        <f>TEXT(MONTH(Sales[[#This Row],[ShipDate]])*29,"mmm")</f>
        <v>Nov</v>
      </c>
      <c r="R973">
        <v>663</v>
      </c>
      <c r="S973" t="s">
        <v>908</v>
      </c>
      <c r="T973" t="s">
        <v>90</v>
      </c>
      <c r="U973">
        <v>7050</v>
      </c>
      <c r="V973" s="1">
        <v>0</v>
      </c>
      <c r="W973">
        <v>22</v>
      </c>
      <c r="X973">
        <v>2</v>
      </c>
      <c r="Y973">
        <v>76</v>
      </c>
      <c r="AD973"/>
    </row>
    <row r="974" spans="1:30" x14ac:dyDescent="0.25">
      <c r="A974" t="s">
        <v>40</v>
      </c>
      <c r="B974" s="2">
        <v>42659</v>
      </c>
      <c r="C974" s="35">
        <f>YEAR(Sales[[#This Row],[ShipDate]])</f>
        <v>2016</v>
      </c>
      <c r="D974" t="s">
        <v>36</v>
      </c>
      <c r="E974" t="s">
        <v>18</v>
      </c>
      <c r="F974" t="s">
        <v>45</v>
      </c>
      <c r="G974" t="s">
        <v>25</v>
      </c>
      <c r="H974" t="s">
        <v>79</v>
      </c>
      <c r="I974" t="s">
        <v>32</v>
      </c>
      <c r="J974" t="s">
        <v>13</v>
      </c>
      <c r="K974" t="s">
        <v>190</v>
      </c>
      <c r="L974" t="s">
        <v>30</v>
      </c>
      <c r="N974" t="str">
        <f>IF(ISBLANK(Sales[[#This Row],[return]]),"No",Sales[[#This Row],[return]])</f>
        <v>No</v>
      </c>
      <c r="O974" s="2">
        <v>42655</v>
      </c>
      <c r="P974" s="8" t="str">
        <f>TEXT(DAY(Sales[[#This Row],[OrderDate]]),"ddd")</f>
        <v>Thu</v>
      </c>
      <c r="Q974" s="8" t="str">
        <f>TEXT(MONTH(Sales[[#This Row],[ShipDate]])*29,"mmm")</f>
        <v>Oct</v>
      </c>
      <c r="R974">
        <v>1312</v>
      </c>
      <c r="S974" t="s">
        <v>191</v>
      </c>
      <c r="T974" t="s">
        <v>28</v>
      </c>
      <c r="U974">
        <v>94122</v>
      </c>
      <c r="V974" s="1">
        <v>0</v>
      </c>
      <c r="W974">
        <v>4</v>
      </c>
      <c r="X974">
        <v>5</v>
      </c>
      <c r="Y974">
        <v>15</v>
      </c>
      <c r="AD974"/>
    </row>
    <row r="975" spans="1:30" x14ac:dyDescent="0.25">
      <c r="A975" t="s">
        <v>40</v>
      </c>
      <c r="B975" s="2">
        <v>42659</v>
      </c>
      <c r="C975" s="35">
        <f>YEAR(Sales[[#This Row],[ShipDate]])</f>
        <v>2016</v>
      </c>
      <c r="D975" t="s">
        <v>36</v>
      </c>
      <c r="E975" t="s">
        <v>18</v>
      </c>
      <c r="F975" t="s">
        <v>39</v>
      </c>
      <c r="G975" t="s">
        <v>25</v>
      </c>
      <c r="H975" t="s">
        <v>79</v>
      </c>
      <c r="I975" t="s">
        <v>32</v>
      </c>
      <c r="J975" t="s">
        <v>13</v>
      </c>
      <c r="K975" t="s">
        <v>190</v>
      </c>
      <c r="L975" t="s">
        <v>30</v>
      </c>
      <c r="N975" t="str">
        <f>IF(ISBLANK(Sales[[#This Row],[return]]),"No",Sales[[#This Row],[return]])</f>
        <v>No</v>
      </c>
      <c r="O975" s="2">
        <v>42655</v>
      </c>
      <c r="P975" s="8" t="str">
        <f>TEXT(DAY(Sales[[#This Row],[OrderDate]]),"ddd")</f>
        <v>Thu</v>
      </c>
      <c r="Q975" s="8" t="str">
        <f>TEXT(MONTH(Sales[[#This Row],[ShipDate]])*29,"mmm")</f>
        <v>Oct</v>
      </c>
      <c r="R975">
        <v>1474</v>
      </c>
      <c r="S975" t="s">
        <v>192</v>
      </c>
      <c r="T975" t="s">
        <v>28</v>
      </c>
      <c r="U975">
        <v>94122</v>
      </c>
      <c r="V975" s="1">
        <v>0</v>
      </c>
      <c r="W975">
        <v>6</v>
      </c>
      <c r="X975">
        <v>1</v>
      </c>
      <c r="Y975">
        <v>21</v>
      </c>
      <c r="AD975"/>
    </row>
    <row r="976" spans="1:30" x14ac:dyDescent="0.25">
      <c r="A976" t="s">
        <v>40</v>
      </c>
      <c r="B976" s="2">
        <v>42672</v>
      </c>
      <c r="C976" s="35">
        <f>YEAR(Sales[[#This Row],[ShipDate]])</f>
        <v>2016</v>
      </c>
      <c r="D976" t="s">
        <v>36</v>
      </c>
      <c r="E976" t="s">
        <v>18</v>
      </c>
      <c r="F976" t="s">
        <v>50</v>
      </c>
      <c r="G976" t="s">
        <v>25</v>
      </c>
      <c r="H976" t="s">
        <v>88</v>
      </c>
      <c r="I976" t="s">
        <v>93</v>
      </c>
      <c r="J976" t="s">
        <v>13</v>
      </c>
      <c r="K976" t="s">
        <v>1669</v>
      </c>
      <c r="L976" t="s">
        <v>92</v>
      </c>
      <c r="N976" t="str">
        <f>IF(ISBLANK(Sales[[#This Row],[return]]),"No",Sales[[#This Row],[return]])</f>
        <v>No</v>
      </c>
      <c r="O976" s="2">
        <v>42668</v>
      </c>
      <c r="P976" s="8" t="str">
        <f>TEXT(DAY(Sales[[#This Row],[OrderDate]]),"ddd")</f>
        <v>Wed</v>
      </c>
      <c r="Q976" s="8" t="str">
        <f>TEXT(MONTH(Sales[[#This Row],[ShipDate]])*29,"mmm")</f>
        <v>Oct</v>
      </c>
      <c r="R976">
        <v>714</v>
      </c>
      <c r="S976" t="s">
        <v>3158</v>
      </c>
      <c r="T976" t="s">
        <v>90</v>
      </c>
      <c r="U976">
        <v>19120</v>
      </c>
      <c r="V976" s="1">
        <v>0.7</v>
      </c>
      <c r="W976">
        <v>-10</v>
      </c>
      <c r="X976">
        <v>3</v>
      </c>
      <c r="Y976">
        <v>14</v>
      </c>
      <c r="AD976"/>
    </row>
    <row r="977" spans="1:30" x14ac:dyDescent="0.25">
      <c r="A977" t="s">
        <v>40</v>
      </c>
      <c r="B977" s="2">
        <v>42672</v>
      </c>
      <c r="C977" s="35">
        <f>YEAR(Sales[[#This Row],[ShipDate]])</f>
        <v>2016</v>
      </c>
      <c r="D977" t="s">
        <v>36</v>
      </c>
      <c r="E977" t="s">
        <v>18</v>
      </c>
      <c r="F977" t="s">
        <v>99</v>
      </c>
      <c r="G977" t="s">
        <v>46</v>
      </c>
      <c r="H977" t="s">
        <v>88</v>
      </c>
      <c r="I977" t="s">
        <v>93</v>
      </c>
      <c r="J977" t="s">
        <v>13</v>
      </c>
      <c r="K977" t="s">
        <v>1669</v>
      </c>
      <c r="L977" t="s">
        <v>92</v>
      </c>
      <c r="N977" t="str">
        <f>IF(ISBLANK(Sales[[#This Row],[return]]),"No",Sales[[#This Row],[return]])</f>
        <v>No</v>
      </c>
      <c r="O977" s="2">
        <v>42668</v>
      </c>
      <c r="P977" s="8" t="str">
        <f>TEXT(DAY(Sales[[#This Row],[OrderDate]]),"ddd")</f>
        <v>Wed</v>
      </c>
      <c r="Q977" s="8" t="str">
        <f>TEXT(MONTH(Sales[[#This Row],[ShipDate]])*29,"mmm")</f>
        <v>Oct</v>
      </c>
      <c r="R977">
        <v>1073</v>
      </c>
      <c r="S977" t="s">
        <v>2535</v>
      </c>
      <c r="T977" t="s">
        <v>90</v>
      </c>
      <c r="U977">
        <v>19120</v>
      </c>
      <c r="V977" s="1">
        <v>0.2</v>
      </c>
      <c r="W977">
        <v>1</v>
      </c>
      <c r="X977">
        <v>3</v>
      </c>
      <c r="Y977">
        <v>41</v>
      </c>
      <c r="AD977"/>
    </row>
    <row r="978" spans="1:30" x14ac:dyDescent="0.25">
      <c r="A978" t="s">
        <v>40</v>
      </c>
      <c r="B978" s="2">
        <v>42735</v>
      </c>
      <c r="C978" s="35">
        <f>YEAR(Sales[[#This Row],[ShipDate]])</f>
        <v>2016</v>
      </c>
      <c r="D978" t="s">
        <v>36</v>
      </c>
      <c r="E978" t="s">
        <v>18</v>
      </c>
      <c r="F978" t="s">
        <v>52</v>
      </c>
      <c r="G978" t="s">
        <v>25</v>
      </c>
      <c r="H978" t="s">
        <v>88</v>
      </c>
      <c r="I978" t="s">
        <v>93</v>
      </c>
      <c r="J978" t="s">
        <v>13</v>
      </c>
      <c r="K978" t="s">
        <v>2157</v>
      </c>
      <c r="L978" t="s">
        <v>92</v>
      </c>
      <c r="N978" t="str">
        <f>IF(ISBLANK(Sales[[#This Row],[return]]),"No",Sales[[#This Row],[return]])</f>
        <v>No</v>
      </c>
      <c r="O978" s="2">
        <v>42730</v>
      </c>
      <c r="P978" s="8" t="str">
        <f>TEXT(DAY(Sales[[#This Row],[OrderDate]]),"ddd")</f>
        <v>Thu</v>
      </c>
      <c r="Q978" s="8" t="str">
        <f>TEXT(MONTH(Sales[[#This Row],[ShipDate]])*29,"mmm")</f>
        <v>Dec</v>
      </c>
      <c r="R978">
        <v>808</v>
      </c>
      <c r="S978" t="s">
        <v>2207</v>
      </c>
      <c r="T978" t="s">
        <v>90</v>
      </c>
      <c r="U978">
        <v>19134</v>
      </c>
      <c r="V978" s="1">
        <v>0.2</v>
      </c>
      <c r="W978">
        <v>6</v>
      </c>
      <c r="X978">
        <v>2</v>
      </c>
      <c r="Y978">
        <v>35</v>
      </c>
      <c r="AD978"/>
    </row>
    <row r="979" spans="1:30" x14ac:dyDescent="0.25">
      <c r="A979" t="s">
        <v>40</v>
      </c>
      <c r="B979" s="2">
        <v>42735</v>
      </c>
      <c r="C979" s="35">
        <f>YEAR(Sales[[#This Row],[ShipDate]])</f>
        <v>2016</v>
      </c>
      <c r="D979" t="s">
        <v>36</v>
      </c>
      <c r="E979" t="s">
        <v>18</v>
      </c>
      <c r="F979" t="s">
        <v>52</v>
      </c>
      <c r="G979" t="s">
        <v>25</v>
      </c>
      <c r="H979" t="s">
        <v>88</v>
      </c>
      <c r="I979" t="s">
        <v>93</v>
      </c>
      <c r="J979" t="s">
        <v>13</v>
      </c>
      <c r="K979" t="s">
        <v>2157</v>
      </c>
      <c r="L979" t="s">
        <v>92</v>
      </c>
      <c r="N979" t="str">
        <f>IF(ISBLANK(Sales[[#This Row],[return]]),"No",Sales[[#This Row],[return]])</f>
        <v>No</v>
      </c>
      <c r="O979" s="2">
        <v>42730</v>
      </c>
      <c r="P979" s="8" t="str">
        <f>TEXT(DAY(Sales[[#This Row],[OrderDate]]),"ddd")</f>
        <v>Thu</v>
      </c>
      <c r="Q979" s="8" t="str">
        <f>TEXT(MONTH(Sales[[#This Row],[ShipDate]])*29,"mmm")</f>
        <v>Dec</v>
      </c>
      <c r="R979">
        <v>1584</v>
      </c>
      <c r="S979" t="s">
        <v>953</v>
      </c>
      <c r="T979" t="s">
        <v>90</v>
      </c>
      <c r="U979">
        <v>19134</v>
      </c>
      <c r="V979" s="1">
        <v>0.2</v>
      </c>
      <c r="W979">
        <v>8</v>
      </c>
      <c r="X979">
        <v>2</v>
      </c>
      <c r="Y979">
        <v>82</v>
      </c>
      <c r="AD979"/>
    </row>
    <row r="980" spans="1:30" x14ac:dyDescent="0.25">
      <c r="A980" t="s">
        <v>40</v>
      </c>
      <c r="B980" s="2">
        <v>42735</v>
      </c>
      <c r="C980" s="35">
        <f>YEAR(Sales[[#This Row],[ShipDate]])</f>
        <v>2016</v>
      </c>
      <c r="D980" t="s">
        <v>36</v>
      </c>
      <c r="E980" t="s">
        <v>18</v>
      </c>
      <c r="F980" t="s">
        <v>59</v>
      </c>
      <c r="G980" t="s">
        <v>25</v>
      </c>
      <c r="H980" t="s">
        <v>88</v>
      </c>
      <c r="I980" t="s">
        <v>93</v>
      </c>
      <c r="J980" t="s">
        <v>13</v>
      </c>
      <c r="K980" t="s">
        <v>2157</v>
      </c>
      <c r="L980" t="s">
        <v>92</v>
      </c>
      <c r="N980" t="str">
        <f>IF(ISBLANK(Sales[[#This Row],[return]]),"No",Sales[[#This Row],[return]])</f>
        <v>No</v>
      </c>
      <c r="O980" s="2">
        <v>42730</v>
      </c>
      <c r="P980" s="8" t="str">
        <f>TEXT(DAY(Sales[[#This Row],[OrderDate]]),"ddd")</f>
        <v>Thu</v>
      </c>
      <c r="Q980" s="8" t="str">
        <f>TEXT(MONTH(Sales[[#This Row],[ShipDate]])*29,"mmm")</f>
        <v>Dec</v>
      </c>
      <c r="R980">
        <v>1660</v>
      </c>
      <c r="S980" t="s">
        <v>3147</v>
      </c>
      <c r="T980" t="s">
        <v>90</v>
      </c>
      <c r="U980">
        <v>19134</v>
      </c>
      <c r="V980" s="1">
        <v>0.2</v>
      </c>
      <c r="W980">
        <v>6</v>
      </c>
      <c r="X980">
        <v>3</v>
      </c>
      <c r="Y980">
        <v>18</v>
      </c>
      <c r="AD980"/>
    </row>
    <row r="981" spans="1:30" x14ac:dyDescent="0.25">
      <c r="A981" t="s">
        <v>40</v>
      </c>
      <c r="B981" s="2">
        <v>42735</v>
      </c>
      <c r="C981" s="35">
        <f>YEAR(Sales[[#This Row],[ShipDate]])</f>
        <v>2016</v>
      </c>
      <c r="D981" t="s">
        <v>36</v>
      </c>
      <c r="E981" t="s">
        <v>18</v>
      </c>
      <c r="F981" t="s">
        <v>39</v>
      </c>
      <c r="G981" t="s">
        <v>25</v>
      </c>
      <c r="H981" t="s">
        <v>88</v>
      </c>
      <c r="I981" t="s">
        <v>93</v>
      </c>
      <c r="J981" t="s">
        <v>13</v>
      </c>
      <c r="K981" t="s">
        <v>2157</v>
      </c>
      <c r="L981" t="s">
        <v>92</v>
      </c>
      <c r="N981" t="str">
        <f>IF(ISBLANK(Sales[[#This Row],[return]]),"No",Sales[[#This Row],[return]])</f>
        <v>No</v>
      </c>
      <c r="O981" s="2">
        <v>42730</v>
      </c>
      <c r="P981" s="8" t="str">
        <f>TEXT(DAY(Sales[[#This Row],[OrderDate]]),"ddd")</f>
        <v>Thu</v>
      </c>
      <c r="Q981" s="8" t="str">
        <f>TEXT(MONTH(Sales[[#This Row],[ShipDate]])*29,"mmm")</f>
        <v>Dec</v>
      </c>
      <c r="R981">
        <v>1444</v>
      </c>
      <c r="S981" t="s">
        <v>1885</v>
      </c>
      <c r="T981" t="s">
        <v>90</v>
      </c>
      <c r="U981">
        <v>19134</v>
      </c>
      <c r="V981" s="1">
        <v>0.2</v>
      </c>
      <c r="W981">
        <v>-43</v>
      </c>
      <c r="X981">
        <v>4</v>
      </c>
      <c r="Y981">
        <v>227</v>
      </c>
      <c r="AD981"/>
    </row>
    <row r="982" spans="1:30" x14ac:dyDescent="0.25">
      <c r="A982" t="s">
        <v>24</v>
      </c>
      <c r="B982" s="2">
        <v>42728</v>
      </c>
      <c r="C982" s="35">
        <f>YEAR(Sales[[#This Row],[ShipDate]])</f>
        <v>2016</v>
      </c>
      <c r="D982" t="s">
        <v>36</v>
      </c>
      <c r="E982" t="s">
        <v>18</v>
      </c>
      <c r="F982" t="s">
        <v>50</v>
      </c>
      <c r="G982" t="s">
        <v>25</v>
      </c>
      <c r="H982" t="s">
        <v>249</v>
      </c>
      <c r="I982" t="s">
        <v>252</v>
      </c>
      <c r="J982" t="s">
        <v>13</v>
      </c>
      <c r="K982" t="s">
        <v>1227</v>
      </c>
      <c r="L982" t="s">
        <v>92</v>
      </c>
      <c r="N982" t="str">
        <f>IF(ISBLANK(Sales[[#This Row],[return]]),"No",Sales[[#This Row],[return]])</f>
        <v>No</v>
      </c>
      <c r="O982" s="2">
        <v>42721</v>
      </c>
      <c r="P982" s="8" t="str">
        <f>TEXT(DAY(Sales[[#This Row],[OrderDate]]),"ddd")</f>
        <v>Tue</v>
      </c>
      <c r="Q982" s="8" t="str">
        <f>TEXT(MONTH(Sales[[#This Row],[ShipDate]])*29,"mmm")</f>
        <v>Dec</v>
      </c>
      <c r="R982">
        <v>1119</v>
      </c>
      <c r="S982" t="s">
        <v>1794</v>
      </c>
      <c r="T982" t="s">
        <v>90</v>
      </c>
      <c r="U982">
        <v>43229</v>
      </c>
      <c r="V982" s="1">
        <v>0.7</v>
      </c>
      <c r="W982">
        <v>-4</v>
      </c>
      <c r="X982">
        <v>4</v>
      </c>
      <c r="Y982">
        <v>5</v>
      </c>
      <c r="AD982"/>
    </row>
    <row r="983" spans="1:30" x14ac:dyDescent="0.25">
      <c r="A983" t="s">
        <v>40</v>
      </c>
      <c r="B983" s="2">
        <v>42406</v>
      </c>
      <c r="C983" s="35">
        <f>YEAR(Sales[[#This Row],[ShipDate]])</f>
        <v>2016</v>
      </c>
      <c r="D983" t="s">
        <v>36</v>
      </c>
      <c r="E983" t="s">
        <v>69</v>
      </c>
      <c r="F983" t="s">
        <v>150</v>
      </c>
      <c r="G983" t="s">
        <v>25</v>
      </c>
      <c r="H983" t="s">
        <v>457</v>
      </c>
      <c r="I983" t="s">
        <v>32</v>
      </c>
      <c r="J983" t="s">
        <v>13</v>
      </c>
      <c r="K983" t="s">
        <v>2922</v>
      </c>
      <c r="L983" t="s">
        <v>30</v>
      </c>
      <c r="N983" t="str">
        <f>IF(ISBLANK(Sales[[#This Row],[return]]),"No",Sales[[#This Row],[return]])</f>
        <v>No</v>
      </c>
      <c r="O983" s="2">
        <v>42402</v>
      </c>
      <c r="P983" s="8" t="str">
        <f>TEXT(DAY(Sales[[#This Row],[OrderDate]]),"ddd")</f>
        <v>Mon</v>
      </c>
      <c r="Q983" s="8" t="str">
        <f>TEXT(MONTH(Sales[[#This Row],[ShipDate]])*29,"mmm")</f>
        <v>Feb</v>
      </c>
      <c r="R983">
        <v>1507</v>
      </c>
      <c r="S983" t="s">
        <v>281</v>
      </c>
      <c r="T983" t="s">
        <v>28</v>
      </c>
      <c r="U983">
        <v>92037</v>
      </c>
      <c r="V983" s="1">
        <v>0</v>
      </c>
      <c r="W983">
        <v>6</v>
      </c>
      <c r="X983">
        <v>5</v>
      </c>
      <c r="Y983">
        <v>12</v>
      </c>
      <c r="AD983"/>
    </row>
    <row r="984" spans="1:30" x14ac:dyDescent="0.25">
      <c r="A984" t="s">
        <v>40</v>
      </c>
      <c r="B984" s="2">
        <v>42625</v>
      </c>
      <c r="C984" s="35">
        <f>YEAR(Sales[[#This Row],[ShipDate]])</f>
        <v>2016</v>
      </c>
      <c r="D984" t="s">
        <v>36</v>
      </c>
      <c r="E984" t="s">
        <v>18</v>
      </c>
      <c r="F984" t="s">
        <v>45</v>
      </c>
      <c r="G984" t="s">
        <v>25</v>
      </c>
      <c r="H984" t="s">
        <v>336</v>
      </c>
      <c r="I984" t="s">
        <v>70</v>
      </c>
      <c r="J984" t="s">
        <v>13</v>
      </c>
      <c r="K984" t="s">
        <v>337</v>
      </c>
      <c r="L984" t="s">
        <v>68</v>
      </c>
      <c r="N984" t="str">
        <f>IF(ISBLANK(Sales[[#This Row],[return]]),"No",Sales[[#This Row],[return]])</f>
        <v>No</v>
      </c>
      <c r="O984" s="2">
        <v>42621</v>
      </c>
      <c r="P984" s="8" t="str">
        <f>TEXT(DAY(Sales[[#This Row],[OrderDate]]),"ddd")</f>
        <v>Sun</v>
      </c>
      <c r="Q984" s="8" t="str">
        <f>TEXT(MONTH(Sales[[#This Row],[ShipDate]])*29,"mmm")</f>
        <v>Sep</v>
      </c>
      <c r="R984">
        <v>323</v>
      </c>
      <c r="S984" t="s">
        <v>338</v>
      </c>
      <c r="T984" t="s">
        <v>66</v>
      </c>
      <c r="U984">
        <v>78207</v>
      </c>
      <c r="V984" s="1">
        <v>0.2</v>
      </c>
      <c r="W984">
        <v>3</v>
      </c>
      <c r="X984">
        <v>3</v>
      </c>
      <c r="Y984">
        <v>10</v>
      </c>
      <c r="AD984"/>
    </row>
    <row r="985" spans="1:30" x14ac:dyDescent="0.25">
      <c r="A985" t="s">
        <v>40</v>
      </c>
      <c r="B985" s="2">
        <v>42625</v>
      </c>
      <c r="C985" s="35">
        <f>YEAR(Sales[[#This Row],[ShipDate]])</f>
        <v>2016</v>
      </c>
      <c r="D985" t="s">
        <v>36</v>
      </c>
      <c r="E985" t="s">
        <v>18</v>
      </c>
      <c r="F985" t="s">
        <v>340</v>
      </c>
      <c r="G985" t="s">
        <v>46</v>
      </c>
      <c r="H985" t="s">
        <v>336</v>
      </c>
      <c r="I985" t="s">
        <v>70</v>
      </c>
      <c r="J985" t="s">
        <v>13</v>
      </c>
      <c r="K985" t="s">
        <v>337</v>
      </c>
      <c r="L985" t="s">
        <v>68</v>
      </c>
      <c r="N985" t="str">
        <f>IF(ISBLANK(Sales[[#This Row],[return]]),"No",Sales[[#This Row],[return]])</f>
        <v>No</v>
      </c>
      <c r="O985" s="2">
        <v>42621</v>
      </c>
      <c r="P985" s="8" t="str">
        <f>TEXT(DAY(Sales[[#This Row],[OrderDate]]),"ddd")</f>
        <v>Sun</v>
      </c>
      <c r="Q985" s="8" t="str">
        <f>TEXT(MONTH(Sales[[#This Row],[ShipDate]])*29,"mmm")</f>
        <v>Sep</v>
      </c>
      <c r="R985">
        <v>988</v>
      </c>
      <c r="S985" t="s">
        <v>339</v>
      </c>
      <c r="T985" t="s">
        <v>66</v>
      </c>
      <c r="U985">
        <v>78207</v>
      </c>
      <c r="V985" s="1">
        <v>0.4</v>
      </c>
      <c r="W985">
        <v>-1360</v>
      </c>
      <c r="X985">
        <v>8</v>
      </c>
      <c r="Y985">
        <v>8160</v>
      </c>
      <c r="AD985"/>
    </row>
    <row r="986" spans="1:30" x14ac:dyDescent="0.25">
      <c r="A986" t="s">
        <v>40</v>
      </c>
      <c r="B986" s="2">
        <v>42625</v>
      </c>
      <c r="C986" s="35">
        <f>YEAR(Sales[[#This Row],[ShipDate]])</f>
        <v>2016</v>
      </c>
      <c r="D986" t="s">
        <v>36</v>
      </c>
      <c r="E986" t="s">
        <v>18</v>
      </c>
      <c r="F986" t="s">
        <v>39</v>
      </c>
      <c r="G986" t="s">
        <v>25</v>
      </c>
      <c r="H986" t="s">
        <v>336</v>
      </c>
      <c r="I986" t="s">
        <v>70</v>
      </c>
      <c r="J986" t="s">
        <v>13</v>
      </c>
      <c r="K986" t="s">
        <v>337</v>
      </c>
      <c r="L986" t="s">
        <v>68</v>
      </c>
      <c r="N986" t="str">
        <f>IF(ISBLANK(Sales[[#This Row],[return]]),"No",Sales[[#This Row],[return]])</f>
        <v>No</v>
      </c>
      <c r="O986" s="2">
        <v>42621</v>
      </c>
      <c r="P986" s="8" t="str">
        <f>TEXT(DAY(Sales[[#This Row],[OrderDate]]),"ddd")</f>
        <v>Sun</v>
      </c>
      <c r="Q986" s="8" t="str">
        <f>TEXT(MONTH(Sales[[#This Row],[ShipDate]])*29,"mmm")</f>
        <v>Sep</v>
      </c>
      <c r="R986">
        <v>1484</v>
      </c>
      <c r="S986" t="s">
        <v>341</v>
      </c>
      <c r="T986" t="s">
        <v>66</v>
      </c>
      <c r="U986">
        <v>78207</v>
      </c>
      <c r="V986" s="1">
        <v>0.2</v>
      </c>
      <c r="W986">
        <v>-59</v>
      </c>
      <c r="X986">
        <v>3</v>
      </c>
      <c r="Y986">
        <v>276</v>
      </c>
      <c r="AD986"/>
    </row>
    <row r="987" spans="1:30" x14ac:dyDescent="0.25">
      <c r="A987" t="s">
        <v>40</v>
      </c>
      <c r="B987" s="2">
        <v>42625</v>
      </c>
      <c r="C987" s="35">
        <f>YEAR(Sales[[#This Row],[ShipDate]])</f>
        <v>2016</v>
      </c>
      <c r="D987" t="s">
        <v>36</v>
      </c>
      <c r="E987" t="s">
        <v>18</v>
      </c>
      <c r="F987" t="s">
        <v>23</v>
      </c>
      <c r="G987" t="s">
        <v>11</v>
      </c>
      <c r="H987" t="s">
        <v>336</v>
      </c>
      <c r="I987" t="s">
        <v>70</v>
      </c>
      <c r="J987" t="s">
        <v>13</v>
      </c>
      <c r="K987" t="s">
        <v>337</v>
      </c>
      <c r="L987" t="s">
        <v>68</v>
      </c>
      <c r="N987" t="str">
        <f>IF(ISBLANK(Sales[[#This Row],[return]]),"No",Sales[[#This Row],[return]])</f>
        <v>No</v>
      </c>
      <c r="O987" s="2">
        <v>42621</v>
      </c>
      <c r="P987" s="8" t="str">
        <f>TEXT(DAY(Sales[[#This Row],[OrderDate]]),"ddd")</f>
        <v>Sun</v>
      </c>
      <c r="Q987" s="8" t="str">
        <f>TEXT(MONTH(Sales[[#This Row],[ShipDate]])*29,"mmm")</f>
        <v>Sep</v>
      </c>
      <c r="R987">
        <v>1372</v>
      </c>
      <c r="S987" t="s">
        <v>342</v>
      </c>
      <c r="T987" t="s">
        <v>66</v>
      </c>
      <c r="U987">
        <v>78207</v>
      </c>
      <c r="V987" s="1">
        <v>0.3</v>
      </c>
      <c r="W987">
        <v>-25</v>
      </c>
      <c r="X987">
        <v>9</v>
      </c>
      <c r="Y987">
        <v>1740</v>
      </c>
      <c r="AD987"/>
    </row>
    <row r="988" spans="1:30" x14ac:dyDescent="0.25">
      <c r="A988" t="s">
        <v>40</v>
      </c>
      <c r="B988" s="2">
        <v>42625</v>
      </c>
      <c r="C988" s="35">
        <f>YEAR(Sales[[#This Row],[ShipDate]])</f>
        <v>2016</v>
      </c>
      <c r="D988" t="s">
        <v>36</v>
      </c>
      <c r="E988" t="s">
        <v>18</v>
      </c>
      <c r="F988" t="s">
        <v>45</v>
      </c>
      <c r="G988" t="s">
        <v>25</v>
      </c>
      <c r="H988" t="s">
        <v>336</v>
      </c>
      <c r="I988" t="s">
        <v>70</v>
      </c>
      <c r="J988" t="s">
        <v>13</v>
      </c>
      <c r="K988" t="s">
        <v>337</v>
      </c>
      <c r="L988" t="s">
        <v>68</v>
      </c>
      <c r="N988" t="str">
        <f>IF(ISBLANK(Sales[[#This Row],[return]]),"No",Sales[[#This Row],[return]])</f>
        <v>No</v>
      </c>
      <c r="O988" s="2">
        <v>42621</v>
      </c>
      <c r="P988" s="8" t="str">
        <f>TEXT(DAY(Sales[[#This Row],[OrderDate]]),"ddd")</f>
        <v>Sun</v>
      </c>
      <c r="Q988" s="8" t="str">
        <f>TEXT(MONTH(Sales[[#This Row],[ShipDate]])*29,"mmm")</f>
        <v>Sep</v>
      </c>
      <c r="R988">
        <v>1416</v>
      </c>
      <c r="S988" t="s">
        <v>343</v>
      </c>
      <c r="T988" t="s">
        <v>66</v>
      </c>
      <c r="U988">
        <v>78207</v>
      </c>
      <c r="V988" s="1">
        <v>0.2</v>
      </c>
      <c r="W988">
        <v>7</v>
      </c>
      <c r="X988">
        <v>6</v>
      </c>
      <c r="Y988">
        <v>32</v>
      </c>
      <c r="AD988"/>
    </row>
    <row r="989" spans="1:30" x14ac:dyDescent="0.25">
      <c r="A989" t="s">
        <v>40</v>
      </c>
      <c r="B989" s="2">
        <v>42625</v>
      </c>
      <c r="C989" s="35">
        <f>YEAR(Sales[[#This Row],[ShipDate]])</f>
        <v>2016</v>
      </c>
      <c r="D989" t="s">
        <v>36</v>
      </c>
      <c r="E989" t="s">
        <v>18</v>
      </c>
      <c r="F989" t="s">
        <v>52</v>
      </c>
      <c r="G989" t="s">
        <v>25</v>
      </c>
      <c r="H989" t="s">
        <v>336</v>
      </c>
      <c r="I989" t="s">
        <v>70</v>
      </c>
      <c r="J989" t="s">
        <v>13</v>
      </c>
      <c r="K989" t="s">
        <v>337</v>
      </c>
      <c r="L989" t="s">
        <v>68</v>
      </c>
      <c r="N989" t="str">
        <f>IF(ISBLANK(Sales[[#This Row],[return]]),"No",Sales[[#This Row],[return]])</f>
        <v>No</v>
      </c>
      <c r="O989" s="2">
        <v>42621</v>
      </c>
      <c r="P989" s="8" t="str">
        <f>TEXT(DAY(Sales[[#This Row],[OrderDate]]),"ddd")</f>
        <v>Sun</v>
      </c>
      <c r="Q989" s="8" t="str">
        <f>TEXT(MONTH(Sales[[#This Row],[ShipDate]])*29,"mmm")</f>
        <v>Sep</v>
      </c>
      <c r="R989">
        <v>954</v>
      </c>
      <c r="S989" t="s">
        <v>344</v>
      </c>
      <c r="T989" t="s">
        <v>66</v>
      </c>
      <c r="U989">
        <v>78207</v>
      </c>
      <c r="V989" s="1">
        <v>0.8</v>
      </c>
      <c r="W989">
        <v>-454</v>
      </c>
      <c r="X989">
        <v>5</v>
      </c>
      <c r="Y989">
        <v>178</v>
      </c>
      <c r="AD989"/>
    </row>
    <row r="990" spans="1:30" x14ac:dyDescent="0.25">
      <c r="A990" t="s">
        <v>40</v>
      </c>
      <c r="B990" s="2">
        <v>42625</v>
      </c>
      <c r="C990" s="35">
        <f>YEAR(Sales[[#This Row],[ShipDate]])</f>
        <v>2016</v>
      </c>
      <c r="D990" t="s">
        <v>36</v>
      </c>
      <c r="E990" t="s">
        <v>18</v>
      </c>
      <c r="F990" t="s">
        <v>48</v>
      </c>
      <c r="G990" t="s">
        <v>46</v>
      </c>
      <c r="H990" t="s">
        <v>336</v>
      </c>
      <c r="I990" t="s">
        <v>70</v>
      </c>
      <c r="J990" t="s">
        <v>13</v>
      </c>
      <c r="K990" t="s">
        <v>337</v>
      </c>
      <c r="L990" t="s">
        <v>68</v>
      </c>
      <c r="N990" t="str">
        <f>IF(ISBLANK(Sales[[#This Row],[return]]),"No",Sales[[#This Row],[return]])</f>
        <v>No</v>
      </c>
      <c r="O990" s="2">
        <v>42621</v>
      </c>
      <c r="P990" s="8" t="str">
        <f>TEXT(DAY(Sales[[#This Row],[OrderDate]]),"ddd")</f>
        <v>Sun</v>
      </c>
      <c r="Q990" s="8" t="str">
        <f>TEXT(MONTH(Sales[[#This Row],[ShipDate]])*29,"mmm")</f>
        <v>Sep</v>
      </c>
      <c r="R990">
        <v>944</v>
      </c>
      <c r="S990" t="s">
        <v>345</v>
      </c>
      <c r="T990" t="s">
        <v>66</v>
      </c>
      <c r="U990">
        <v>78207</v>
      </c>
      <c r="V990" s="1">
        <v>0.2</v>
      </c>
      <c r="W990">
        <v>9</v>
      </c>
      <c r="X990">
        <v>3</v>
      </c>
      <c r="Y990">
        <v>144</v>
      </c>
      <c r="AD990"/>
    </row>
    <row r="991" spans="1:30" x14ac:dyDescent="0.25">
      <c r="A991" t="s">
        <v>40</v>
      </c>
      <c r="B991" s="2">
        <v>42454</v>
      </c>
      <c r="C991" s="35">
        <f>YEAR(Sales[[#This Row],[ShipDate]])</f>
        <v>2016</v>
      </c>
      <c r="D991" t="s">
        <v>36</v>
      </c>
      <c r="E991" t="s">
        <v>18</v>
      </c>
      <c r="F991" t="s">
        <v>45</v>
      </c>
      <c r="G991" t="s">
        <v>25</v>
      </c>
      <c r="H991" t="s">
        <v>383</v>
      </c>
      <c r="I991" t="s">
        <v>252</v>
      </c>
      <c r="J991" t="s">
        <v>13</v>
      </c>
      <c r="K991" t="s">
        <v>15</v>
      </c>
      <c r="L991" t="s">
        <v>92</v>
      </c>
      <c r="N991" t="str">
        <f>IF(ISBLANK(Sales[[#This Row],[return]]),"No",Sales[[#This Row],[return]])</f>
        <v>No</v>
      </c>
      <c r="O991" s="2">
        <v>42450</v>
      </c>
      <c r="P991" s="8" t="str">
        <f>TEXT(DAY(Sales[[#This Row],[OrderDate]]),"ddd")</f>
        <v>Sat</v>
      </c>
      <c r="Q991" s="8" t="str">
        <f>TEXT(MONTH(Sales[[#This Row],[ShipDate]])*29,"mmm")</f>
        <v>Mar</v>
      </c>
      <c r="R991">
        <v>329</v>
      </c>
      <c r="S991" t="s">
        <v>384</v>
      </c>
      <c r="T991" t="s">
        <v>90</v>
      </c>
      <c r="U991">
        <v>45011</v>
      </c>
      <c r="V991" s="1">
        <v>0.2</v>
      </c>
      <c r="W991">
        <v>1</v>
      </c>
      <c r="X991">
        <v>2</v>
      </c>
      <c r="Y991">
        <v>7</v>
      </c>
      <c r="AD991"/>
    </row>
    <row r="992" spans="1:30" x14ac:dyDescent="0.25">
      <c r="A992" t="s">
        <v>40</v>
      </c>
      <c r="B992" s="2">
        <v>42454</v>
      </c>
      <c r="C992" s="35">
        <f>YEAR(Sales[[#This Row],[ShipDate]])</f>
        <v>2016</v>
      </c>
      <c r="D992" t="s">
        <v>36</v>
      </c>
      <c r="E992" t="s">
        <v>18</v>
      </c>
      <c r="F992" t="s">
        <v>45</v>
      </c>
      <c r="G992" t="s">
        <v>25</v>
      </c>
      <c r="H992" t="s">
        <v>383</v>
      </c>
      <c r="I992" t="s">
        <v>252</v>
      </c>
      <c r="J992" t="s">
        <v>13</v>
      </c>
      <c r="K992" t="s">
        <v>15</v>
      </c>
      <c r="L992" t="s">
        <v>92</v>
      </c>
      <c r="N992" t="str">
        <f>IF(ISBLANK(Sales[[#This Row],[return]]),"No",Sales[[#This Row],[return]])</f>
        <v>No</v>
      </c>
      <c r="O992" s="2">
        <v>42450</v>
      </c>
      <c r="P992" s="8" t="str">
        <f>TEXT(DAY(Sales[[#This Row],[OrderDate]]),"ddd")</f>
        <v>Sat</v>
      </c>
      <c r="Q992" s="8" t="str">
        <f>TEXT(MONTH(Sales[[#This Row],[ShipDate]])*29,"mmm")</f>
        <v>Mar</v>
      </c>
      <c r="R992">
        <v>332</v>
      </c>
      <c r="S992" t="s">
        <v>385</v>
      </c>
      <c r="T992" t="s">
        <v>90</v>
      </c>
      <c r="U992">
        <v>45011</v>
      </c>
      <c r="V992" s="1">
        <v>0.2</v>
      </c>
      <c r="W992">
        <v>2</v>
      </c>
      <c r="X992">
        <v>3</v>
      </c>
      <c r="Y992">
        <v>6</v>
      </c>
      <c r="AD992"/>
    </row>
    <row r="993" spans="1:30" x14ac:dyDescent="0.25">
      <c r="A993" t="s">
        <v>40</v>
      </c>
      <c r="B993" s="2">
        <v>42626</v>
      </c>
      <c r="C993" s="35">
        <f>YEAR(Sales[[#This Row],[ShipDate]])</f>
        <v>2016</v>
      </c>
      <c r="D993" t="s">
        <v>36</v>
      </c>
      <c r="E993" t="s">
        <v>18</v>
      </c>
      <c r="F993" t="s">
        <v>50</v>
      </c>
      <c r="G993" t="s">
        <v>25</v>
      </c>
      <c r="H993" t="s">
        <v>79</v>
      </c>
      <c r="I993" t="s">
        <v>32</v>
      </c>
      <c r="J993" t="s">
        <v>13</v>
      </c>
      <c r="K993" t="s">
        <v>1243</v>
      </c>
      <c r="L993" t="s">
        <v>30</v>
      </c>
      <c r="N993" t="str">
        <f>IF(ISBLANK(Sales[[#This Row],[return]]),"No",Sales[[#This Row],[return]])</f>
        <v>No</v>
      </c>
      <c r="O993" s="2">
        <v>42621</v>
      </c>
      <c r="P993" s="8" t="str">
        <f>TEXT(DAY(Sales[[#This Row],[OrderDate]]),"ddd")</f>
        <v>Sun</v>
      </c>
      <c r="Q993" s="8" t="str">
        <f>TEXT(MONTH(Sales[[#This Row],[ShipDate]])*29,"mmm")</f>
        <v>Sep</v>
      </c>
      <c r="R993">
        <v>60</v>
      </c>
      <c r="S993" t="s">
        <v>3217</v>
      </c>
      <c r="T993" t="s">
        <v>28</v>
      </c>
      <c r="U993">
        <v>94109</v>
      </c>
      <c r="V993" s="1">
        <v>0.2</v>
      </c>
      <c r="W993">
        <v>3</v>
      </c>
      <c r="X993">
        <v>2</v>
      </c>
      <c r="Y993">
        <v>9</v>
      </c>
      <c r="AD993"/>
    </row>
    <row r="994" spans="1:30" x14ac:dyDescent="0.25">
      <c r="A994" t="s">
        <v>40</v>
      </c>
      <c r="B994" s="2">
        <v>42630</v>
      </c>
      <c r="C994" s="35">
        <f>YEAR(Sales[[#This Row],[ShipDate]])</f>
        <v>2016</v>
      </c>
      <c r="D994" t="s">
        <v>36</v>
      </c>
      <c r="E994" t="s">
        <v>31</v>
      </c>
      <c r="F994" t="s">
        <v>39</v>
      </c>
      <c r="G994" t="s">
        <v>25</v>
      </c>
      <c r="H994" t="s">
        <v>1613</v>
      </c>
      <c r="I994" t="s">
        <v>169</v>
      </c>
      <c r="J994" t="s">
        <v>13</v>
      </c>
      <c r="K994" t="s">
        <v>127</v>
      </c>
      <c r="L994" t="s">
        <v>30</v>
      </c>
      <c r="N994" t="str">
        <f>IF(ISBLANK(Sales[[#This Row],[return]]),"No",Sales[[#This Row],[return]])</f>
        <v>No</v>
      </c>
      <c r="O994" s="2">
        <v>42626</v>
      </c>
      <c r="P994" s="8" t="str">
        <f>TEXT(DAY(Sales[[#This Row],[OrderDate]]),"ddd")</f>
        <v>Fri</v>
      </c>
      <c r="Q994" s="8" t="str">
        <f>TEXT(MONTH(Sales[[#This Row],[ShipDate]])*29,"mmm")</f>
        <v>Sep</v>
      </c>
      <c r="R994">
        <v>573</v>
      </c>
      <c r="S994" t="s">
        <v>2859</v>
      </c>
      <c r="T994" t="s">
        <v>28</v>
      </c>
      <c r="U994">
        <v>85281</v>
      </c>
      <c r="V994" s="1">
        <v>0.2</v>
      </c>
      <c r="W994">
        <v>6</v>
      </c>
      <c r="X994">
        <v>5</v>
      </c>
      <c r="Y994">
        <v>79</v>
      </c>
      <c r="AD994"/>
    </row>
    <row r="995" spans="1:30" x14ac:dyDescent="0.25">
      <c r="A995" t="s">
        <v>24</v>
      </c>
      <c r="B995" s="2">
        <v>42505</v>
      </c>
      <c r="C995" s="35">
        <f>YEAR(Sales[[#This Row],[ShipDate]])</f>
        <v>2016</v>
      </c>
      <c r="D995" t="s">
        <v>113</v>
      </c>
      <c r="E995" t="s">
        <v>69</v>
      </c>
      <c r="F995" t="s">
        <v>150</v>
      </c>
      <c r="G995" t="s">
        <v>25</v>
      </c>
      <c r="H995" t="s">
        <v>1044</v>
      </c>
      <c r="I995" t="s">
        <v>37</v>
      </c>
      <c r="J995" t="s">
        <v>13</v>
      </c>
      <c r="K995" t="s">
        <v>2938</v>
      </c>
      <c r="L995" t="s">
        <v>17</v>
      </c>
      <c r="N995" t="str">
        <f>IF(ISBLANK(Sales[[#This Row],[return]]),"No",Sales[[#This Row],[return]])</f>
        <v>No</v>
      </c>
      <c r="O995" s="2">
        <v>42503</v>
      </c>
      <c r="P995" s="8" t="str">
        <f>TEXT(DAY(Sales[[#This Row],[OrderDate]]),"ddd")</f>
        <v>Fri</v>
      </c>
      <c r="Q995" s="8" t="str">
        <f>TEXT(MONTH(Sales[[#This Row],[ShipDate]])*29,"mmm")</f>
        <v>May</v>
      </c>
      <c r="R995">
        <v>1507</v>
      </c>
      <c r="S995" t="s">
        <v>281</v>
      </c>
      <c r="T995" t="s">
        <v>15</v>
      </c>
      <c r="U995">
        <v>33012</v>
      </c>
      <c r="V995" s="1">
        <v>0.2</v>
      </c>
      <c r="W995">
        <v>2</v>
      </c>
      <c r="X995">
        <v>2</v>
      </c>
      <c r="Y995">
        <v>7</v>
      </c>
      <c r="AD995"/>
    </row>
    <row r="996" spans="1:30" x14ac:dyDescent="0.25">
      <c r="A996" t="s">
        <v>24</v>
      </c>
      <c r="B996" s="2">
        <v>42505</v>
      </c>
      <c r="C996" s="35">
        <f>YEAR(Sales[[#This Row],[ShipDate]])</f>
        <v>2016</v>
      </c>
      <c r="D996" t="s">
        <v>113</v>
      </c>
      <c r="E996" t="s">
        <v>69</v>
      </c>
      <c r="F996" t="s">
        <v>50</v>
      </c>
      <c r="G996" t="s">
        <v>25</v>
      </c>
      <c r="H996" t="s">
        <v>1044</v>
      </c>
      <c r="I996" t="s">
        <v>37</v>
      </c>
      <c r="J996" t="s">
        <v>13</v>
      </c>
      <c r="K996" t="s">
        <v>2938</v>
      </c>
      <c r="L996" t="s">
        <v>17</v>
      </c>
      <c r="N996" t="str">
        <f>IF(ISBLANK(Sales[[#This Row],[return]]),"No",Sales[[#This Row],[return]])</f>
        <v>No</v>
      </c>
      <c r="O996" s="2">
        <v>42503</v>
      </c>
      <c r="P996" s="8" t="str">
        <f>TEXT(DAY(Sales[[#This Row],[OrderDate]]),"ddd")</f>
        <v>Fri</v>
      </c>
      <c r="Q996" s="8" t="str">
        <f>TEXT(MONTH(Sales[[#This Row],[ShipDate]])*29,"mmm")</f>
        <v>May</v>
      </c>
      <c r="R996">
        <v>683</v>
      </c>
      <c r="S996" t="s">
        <v>1877</v>
      </c>
      <c r="T996" t="s">
        <v>15</v>
      </c>
      <c r="U996">
        <v>33012</v>
      </c>
      <c r="V996" s="1">
        <v>0.7</v>
      </c>
      <c r="W996">
        <v>-332</v>
      </c>
      <c r="X996">
        <v>8</v>
      </c>
      <c r="Y996">
        <v>398</v>
      </c>
      <c r="AD996"/>
    </row>
    <row r="997" spans="1:30" x14ac:dyDescent="0.25">
      <c r="A997" t="s">
        <v>40</v>
      </c>
      <c r="B997" s="2">
        <v>42493</v>
      </c>
      <c r="C997" s="35">
        <f>YEAR(Sales[[#This Row],[ShipDate]])</f>
        <v>2016</v>
      </c>
      <c r="D997" t="s">
        <v>36</v>
      </c>
      <c r="E997" t="s">
        <v>31</v>
      </c>
      <c r="F997" t="s">
        <v>39</v>
      </c>
      <c r="G997" t="s">
        <v>25</v>
      </c>
      <c r="H997" t="s">
        <v>302</v>
      </c>
      <c r="I997" t="s">
        <v>252</v>
      </c>
      <c r="J997" t="s">
        <v>13</v>
      </c>
      <c r="K997" t="s">
        <v>2605</v>
      </c>
      <c r="L997" t="s">
        <v>92</v>
      </c>
      <c r="N997" t="str">
        <f>IF(ISBLANK(Sales[[#This Row],[return]]),"No",Sales[[#This Row],[return]])</f>
        <v>No</v>
      </c>
      <c r="O997" s="2">
        <v>42488</v>
      </c>
      <c r="P997" s="8" t="str">
        <f>TEXT(DAY(Sales[[#This Row],[OrderDate]]),"ddd")</f>
        <v>Sat</v>
      </c>
      <c r="Q997" s="8" t="str">
        <f>TEXT(MONTH(Sales[[#This Row],[ShipDate]])*29,"mmm")</f>
        <v>May</v>
      </c>
      <c r="R997">
        <v>420</v>
      </c>
      <c r="S997" t="s">
        <v>2016</v>
      </c>
      <c r="T997" t="s">
        <v>90</v>
      </c>
      <c r="U997">
        <v>43055</v>
      </c>
      <c r="V997" s="1">
        <v>0.2</v>
      </c>
      <c r="W997">
        <v>-38</v>
      </c>
      <c r="X997">
        <v>2</v>
      </c>
      <c r="Y997">
        <v>178</v>
      </c>
      <c r="AD997"/>
    </row>
    <row r="998" spans="1:30" x14ac:dyDescent="0.25">
      <c r="A998" t="s">
        <v>40</v>
      </c>
      <c r="B998" s="2">
        <v>42493</v>
      </c>
      <c r="C998" s="35">
        <f>YEAR(Sales[[#This Row],[ShipDate]])</f>
        <v>2016</v>
      </c>
      <c r="D998" t="s">
        <v>36</v>
      </c>
      <c r="E998" t="s">
        <v>31</v>
      </c>
      <c r="F998" t="s">
        <v>33</v>
      </c>
      <c r="G998" t="s">
        <v>25</v>
      </c>
      <c r="H998" t="s">
        <v>302</v>
      </c>
      <c r="I998" t="s">
        <v>252</v>
      </c>
      <c r="J998" t="s">
        <v>13</v>
      </c>
      <c r="K998" t="s">
        <v>2605</v>
      </c>
      <c r="L998" t="s">
        <v>92</v>
      </c>
      <c r="N998" t="str">
        <f>IF(ISBLANK(Sales[[#This Row],[return]]),"No",Sales[[#This Row],[return]])</f>
        <v>No</v>
      </c>
      <c r="O998" s="2">
        <v>42488</v>
      </c>
      <c r="P998" s="8" t="str">
        <f>TEXT(DAY(Sales[[#This Row],[OrderDate]]),"ddd")</f>
        <v>Sat</v>
      </c>
      <c r="Q998" s="8" t="str">
        <f>TEXT(MONTH(Sales[[#This Row],[ShipDate]])*29,"mmm")</f>
        <v>May</v>
      </c>
      <c r="R998">
        <v>243</v>
      </c>
      <c r="S998" t="s">
        <v>1641</v>
      </c>
      <c r="T998" t="s">
        <v>90</v>
      </c>
      <c r="U998">
        <v>43055</v>
      </c>
      <c r="V998" s="1">
        <v>0.2</v>
      </c>
      <c r="W998">
        <v>3</v>
      </c>
      <c r="X998">
        <v>3</v>
      </c>
      <c r="Y998">
        <v>7</v>
      </c>
      <c r="AD998"/>
    </row>
    <row r="999" spans="1:30" x14ac:dyDescent="0.25">
      <c r="A999" t="s">
        <v>40</v>
      </c>
      <c r="B999" s="2">
        <v>42493</v>
      </c>
      <c r="C999" s="35">
        <f>YEAR(Sales[[#This Row],[ShipDate]])</f>
        <v>2016</v>
      </c>
      <c r="D999" t="s">
        <v>36</v>
      </c>
      <c r="E999" t="s">
        <v>31</v>
      </c>
      <c r="F999" t="s">
        <v>39</v>
      </c>
      <c r="G999" t="s">
        <v>25</v>
      </c>
      <c r="H999" t="s">
        <v>302</v>
      </c>
      <c r="I999" t="s">
        <v>252</v>
      </c>
      <c r="J999" t="s">
        <v>13</v>
      </c>
      <c r="K999" t="s">
        <v>2605</v>
      </c>
      <c r="L999" t="s">
        <v>92</v>
      </c>
      <c r="N999" t="str">
        <f>IF(ISBLANK(Sales[[#This Row],[return]]),"No",Sales[[#This Row],[return]])</f>
        <v>No</v>
      </c>
      <c r="O999" s="2">
        <v>42488</v>
      </c>
      <c r="P999" s="8" t="str">
        <f>TEXT(DAY(Sales[[#This Row],[OrderDate]]),"ddd")</f>
        <v>Sat</v>
      </c>
      <c r="Q999" s="8" t="str">
        <f>TEXT(MONTH(Sales[[#This Row],[ShipDate]])*29,"mmm")</f>
        <v>May</v>
      </c>
      <c r="R999">
        <v>1667</v>
      </c>
      <c r="S999" t="s">
        <v>1692</v>
      </c>
      <c r="T999" t="s">
        <v>90</v>
      </c>
      <c r="U999">
        <v>43055</v>
      </c>
      <c r="V999" s="1">
        <v>0.2</v>
      </c>
      <c r="W999">
        <v>2</v>
      </c>
      <c r="X999">
        <v>3</v>
      </c>
      <c r="Y999">
        <v>27</v>
      </c>
      <c r="AD999"/>
    </row>
    <row r="1000" spans="1:30" x14ac:dyDescent="0.25">
      <c r="A1000" t="s">
        <v>40</v>
      </c>
      <c r="B1000" s="2">
        <v>42699</v>
      </c>
      <c r="C1000" s="35">
        <f>YEAR(Sales[[#This Row],[ShipDate]])</f>
        <v>2016</v>
      </c>
      <c r="D1000" t="s">
        <v>36</v>
      </c>
      <c r="E1000" t="s">
        <v>31</v>
      </c>
      <c r="F1000" t="s">
        <v>104</v>
      </c>
      <c r="G1000" t="s">
        <v>25</v>
      </c>
      <c r="H1000" t="s">
        <v>146</v>
      </c>
      <c r="I1000" t="s">
        <v>149</v>
      </c>
      <c r="J1000" t="s">
        <v>13</v>
      </c>
      <c r="K1000" t="s">
        <v>2648</v>
      </c>
      <c r="L1000" t="s">
        <v>92</v>
      </c>
      <c r="N1000" t="str">
        <f>IF(ISBLANK(Sales[[#This Row],[return]]),"No",Sales[[#This Row],[return]])</f>
        <v>No</v>
      </c>
      <c r="O1000" s="2">
        <v>42694</v>
      </c>
      <c r="P1000" s="8" t="str">
        <f>TEXT(DAY(Sales[[#This Row],[OrderDate]]),"ddd")</f>
        <v>Fri</v>
      </c>
      <c r="Q1000" s="8" t="str">
        <f>TEXT(MONTH(Sales[[#This Row],[ShipDate]])*29,"mmm")</f>
        <v>Nov</v>
      </c>
      <c r="R1000">
        <v>1256</v>
      </c>
      <c r="S1000" t="s">
        <v>2073</v>
      </c>
      <c r="T1000" t="s">
        <v>90</v>
      </c>
      <c r="U1000">
        <v>10024</v>
      </c>
      <c r="V1000" s="1">
        <v>0</v>
      </c>
      <c r="W1000">
        <v>17</v>
      </c>
      <c r="X1000">
        <v>3</v>
      </c>
      <c r="Y1000">
        <v>35</v>
      </c>
      <c r="AD1000"/>
    </row>
    <row r="1001" spans="1:30" x14ac:dyDescent="0.25">
      <c r="A1001" t="s">
        <v>40</v>
      </c>
      <c r="B1001" s="2">
        <v>42699</v>
      </c>
      <c r="C1001" s="35">
        <f>YEAR(Sales[[#This Row],[ShipDate]])</f>
        <v>2016</v>
      </c>
      <c r="D1001" t="s">
        <v>36</v>
      </c>
      <c r="E1001" t="s">
        <v>31</v>
      </c>
      <c r="F1001" t="s">
        <v>59</v>
      </c>
      <c r="G1001" t="s">
        <v>25</v>
      </c>
      <c r="H1001" t="s">
        <v>146</v>
      </c>
      <c r="I1001" t="s">
        <v>149</v>
      </c>
      <c r="J1001" t="s">
        <v>13</v>
      </c>
      <c r="K1001" t="s">
        <v>2648</v>
      </c>
      <c r="L1001" t="s">
        <v>92</v>
      </c>
      <c r="N1001" t="str">
        <f>IF(ISBLANK(Sales[[#This Row],[return]]),"No",Sales[[#This Row],[return]])</f>
        <v>No</v>
      </c>
      <c r="O1001" s="2">
        <v>42694</v>
      </c>
      <c r="P1001" s="8" t="str">
        <f>TEXT(DAY(Sales[[#This Row],[OrderDate]]),"ddd")</f>
        <v>Fri</v>
      </c>
      <c r="Q1001" s="8" t="str">
        <f>TEXT(MONTH(Sales[[#This Row],[ShipDate]])*29,"mmm")</f>
        <v>Nov</v>
      </c>
      <c r="R1001">
        <v>1803</v>
      </c>
      <c r="S1001" t="s">
        <v>1919</v>
      </c>
      <c r="T1001" t="s">
        <v>90</v>
      </c>
      <c r="U1001">
        <v>10024</v>
      </c>
      <c r="V1001" s="1">
        <v>0</v>
      </c>
      <c r="W1001">
        <v>12</v>
      </c>
      <c r="X1001">
        <v>4</v>
      </c>
      <c r="Y1001">
        <v>26</v>
      </c>
      <c r="AD1001"/>
    </row>
    <row r="1002" spans="1:30" x14ac:dyDescent="0.25">
      <c r="A1002" t="s">
        <v>40</v>
      </c>
      <c r="B1002" s="2">
        <v>42699</v>
      </c>
      <c r="C1002" s="35">
        <f>YEAR(Sales[[#This Row],[ShipDate]])</f>
        <v>2016</v>
      </c>
      <c r="D1002" t="s">
        <v>36</v>
      </c>
      <c r="E1002" t="s">
        <v>31</v>
      </c>
      <c r="F1002" t="s">
        <v>50</v>
      </c>
      <c r="G1002" t="s">
        <v>25</v>
      </c>
      <c r="H1002" t="s">
        <v>146</v>
      </c>
      <c r="I1002" t="s">
        <v>149</v>
      </c>
      <c r="J1002" t="s">
        <v>13</v>
      </c>
      <c r="K1002" t="s">
        <v>2648</v>
      </c>
      <c r="L1002" t="s">
        <v>92</v>
      </c>
      <c r="N1002" t="str">
        <f>IF(ISBLANK(Sales[[#This Row],[return]]),"No",Sales[[#This Row],[return]])</f>
        <v>No</v>
      </c>
      <c r="O1002" s="2">
        <v>42694</v>
      </c>
      <c r="P1002" s="8" t="str">
        <f>TEXT(DAY(Sales[[#This Row],[OrderDate]]),"ddd")</f>
        <v>Fri</v>
      </c>
      <c r="Q1002" s="8" t="str">
        <f>TEXT(MONTH(Sales[[#This Row],[ShipDate]])*29,"mmm")</f>
        <v>Nov</v>
      </c>
      <c r="R1002">
        <v>24</v>
      </c>
      <c r="S1002" t="s">
        <v>1752</v>
      </c>
      <c r="T1002" t="s">
        <v>90</v>
      </c>
      <c r="U1002">
        <v>10024</v>
      </c>
      <c r="V1002" s="1">
        <v>0.2</v>
      </c>
      <c r="W1002">
        <v>5</v>
      </c>
      <c r="X1002">
        <v>3</v>
      </c>
      <c r="Y1002">
        <v>13</v>
      </c>
      <c r="AD1002"/>
    </row>
    <row r="1003" spans="1:30" x14ac:dyDescent="0.25">
      <c r="A1003" t="s">
        <v>40</v>
      </c>
      <c r="B1003" s="2">
        <v>42699</v>
      </c>
      <c r="C1003" s="35">
        <f>YEAR(Sales[[#This Row],[ShipDate]])</f>
        <v>2016</v>
      </c>
      <c r="D1003" t="s">
        <v>36</v>
      </c>
      <c r="E1003" t="s">
        <v>31</v>
      </c>
      <c r="F1003" t="s">
        <v>48</v>
      </c>
      <c r="G1003" t="s">
        <v>46</v>
      </c>
      <c r="H1003" t="s">
        <v>146</v>
      </c>
      <c r="I1003" t="s">
        <v>149</v>
      </c>
      <c r="J1003" t="s">
        <v>13</v>
      </c>
      <c r="K1003" t="s">
        <v>2648</v>
      </c>
      <c r="L1003" t="s">
        <v>92</v>
      </c>
      <c r="N1003" t="str">
        <f>IF(ISBLANK(Sales[[#This Row],[return]]),"No",Sales[[#This Row],[return]])</f>
        <v>No</v>
      </c>
      <c r="O1003" s="2">
        <v>42694</v>
      </c>
      <c r="P1003" s="8" t="str">
        <f>TEXT(DAY(Sales[[#This Row],[OrderDate]]),"ddd")</f>
        <v>Fri</v>
      </c>
      <c r="Q1003" s="8" t="str">
        <f>TEXT(MONTH(Sales[[#This Row],[ShipDate]])*29,"mmm")</f>
        <v>Nov</v>
      </c>
      <c r="R1003">
        <v>1577</v>
      </c>
      <c r="S1003" t="s">
        <v>2493</v>
      </c>
      <c r="T1003" t="s">
        <v>90</v>
      </c>
      <c r="U1003">
        <v>10024</v>
      </c>
      <c r="V1003" s="1">
        <v>0</v>
      </c>
      <c r="W1003">
        <v>217</v>
      </c>
      <c r="X1003">
        <v>6</v>
      </c>
      <c r="Y1003">
        <v>834</v>
      </c>
      <c r="AD1003"/>
    </row>
    <row r="1004" spans="1:30" x14ac:dyDescent="0.25">
      <c r="A1004" t="s">
        <v>10</v>
      </c>
      <c r="B1004" s="2">
        <v>42653</v>
      </c>
      <c r="C1004" s="35">
        <f>YEAR(Sales[[#This Row],[ShipDate]])</f>
        <v>2016</v>
      </c>
      <c r="D1004" t="s">
        <v>607</v>
      </c>
      <c r="E1004" t="s">
        <v>69</v>
      </c>
      <c r="F1004" t="s">
        <v>23</v>
      </c>
      <c r="G1004" t="s">
        <v>11</v>
      </c>
      <c r="H1004" t="s">
        <v>2936</v>
      </c>
      <c r="I1004" t="s">
        <v>32</v>
      </c>
      <c r="J1004" t="s">
        <v>13</v>
      </c>
      <c r="K1004" t="s">
        <v>740</v>
      </c>
      <c r="L1004" t="s">
        <v>30</v>
      </c>
      <c r="N1004" t="str">
        <f>IF(ISBLANK(Sales[[#This Row],[return]]),"No",Sales[[#This Row],[return]])</f>
        <v>No</v>
      </c>
      <c r="O1004" s="2">
        <v>42653</v>
      </c>
      <c r="P1004" s="8" t="str">
        <f>TEXT(DAY(Sales[[#This Row],[OrderDate]]),"ddd")</f>
        <v>Tue</v>
      </c>
      <c r="Q1004" s="8" t="str">
        <f>TEXT(MONTH(Sales[[#This Row],[ShipDate]])*29,"mmm")</f>
        <v>Oct</v>
      </c>
      <c r="R1004">
        <v>747</v>
      </c>
      <c r="S1004" t="s">
        <v>91</v>
      </c>
      <c r="T1004" t="s">
        <v>28</v>
      </c>
      <c r="U1004">
        <v>95336</v>
      </c>
      <c r="V1004" s="1">
        <v>0.2</v>
      </c>
      <c r="W1004">
        <v>14</v>
      </c>
      <c r="X1004">
        <v>3</v>
      </c>
      <c r="Y1004">
        <v>122</v>
      </c>
      <c r="AD1004"/>
    </row>
    <row r="1005" spans="1:30" x14ac:dyDescent="0.25">
      <c r="A1005" t="s">
        <v>10</v>
      </c>
      <c r="B1005" s="2">
        <v>42653</v>
      </c>
      <c r="C1005" s="35">
        <f>YEAR(Sales[[#This Row],[ShipDate]])</f>
        <v>2016</v>
      </c>
      <c r="D1005" t="s">
        <v>607</v>
      </c>
      <c r="E1005" t="s">
        <v>69</v>
      </c>
      <c r="F1005" t="s">
        <v>104</v>
      </c>
      <c r="G1005" t="s">
        <v>25</v>
      </c>
      <c r="H1005" t="s">
        <v>2936</v>
      </c>
      <c r="I1005" t="s">
        <v>32</v>
      </c>
      <c r="J1005" t="s">
        <v>13</v>
      </c>
      <c r="K1005" t="s">
        <v>740</v>
      </c>
      <c r="L1005" t="s">
        <v>30</v>
      </c>
      <c r="N1005" t="str">
        <f>IF(ISBLANK(Sales[[#This Row],[return]]),"No",Sales[[#This Row],[return]])</f>
        <v>No</v>
      </c>
      <c r="O1005" s="2">
        <v>42653</v>
      </c>
      <c r="P1005" s="8" t="str">
        <f>TEXT(DAY(Sales[[#This Row],[OrderDate]]),"ddd")</f>
        <v>Tue</v>
      </c>
      <c r="Q1005" s="8" t="str">
        <f>TEXT(MONTH(Sales[[#This Row],[ShipDate]])*29,"mmm")</f>
        <v>Oct</v>
      </c>
      <c r="R1005">
        <v>4</v>
      </c>
      <c r="S1005" t="s">
        <v>3172</v>
      </c>
      <c r="T1005" t="s">
        <v>28</v>
      </c>
      <c r="U1005">
        <v>95336</v>
      </c>
      <c r="V1005" s="1">
        <v>0</v>
      </c>
      <c r="W1005">
        <v>7</v>
      </c>
      <c r="X1005">
        <v>2</v>
      </c>
      <c r="Y1005">
        <v>15</v>
      </c>
      <c r="AD1005"/>
    </row>
    <row r="1006" spans="1:30" x14ac:dyDescent="0.25">
      <c r="A1006" t="s">
        <v>40</v>
      </c>
      <c r="B1006" s="2">
        <v>42524</v>
      </c>
      <c r="C1006" s="35">
        <f>YEAR(Sales[[#This Row],[ShipDate]])</f>
        <v>2016</v>
      </c>
      <c r="D1006" t="s">
        <v>36</v>
      </c>
      <c r="E1006" t="s">
        <v>31</v>
      </c>
      <c r="F1006" t="s">
        <v>574</v>
      </c>
      <c r="G1006" t="s">
        <v>46</v>
      </c>
      <c r="H1006" t="s">
        <v>164</v>
      </c>
      <c r="I1006" t="s">
        <v>120</v>
      </c>
      <c r="J1006" t="s">
        <v>13</v>
      </c>
      <c r="K1006" t="s">
        <v>2639</v>
      </c>
      <c r="L1006" t="s">
        <v>68</v>
      </c>
      <c r="N1006" t="str">
        <f>IF(ISBLANK(Sales[[#This Row],[return]]),"No",Sales[[#This Row],[return]])</f>
        <v>No</v>
      </c>
      <c r="O1006" s="2">
        <v>42520</v>
      </c>
      <c r="P1006" s="8" t="str">
        <f>TEXT(DAY(Sales[[#This Row],[OrderDate]]),"ddd")</f>
        <v>Mon</v>
      </c>
      <c r="Q1006" s="8" t="str">
        <f>TEXT(MONTH(Sales[[#This Row],[ShipDate]])*29,"mmm")</f>
        <v>Jun</v>
      </c>
      <c r="R1006">
        <v>372</v>
      </c>
      <c r="S1006" t="s">
        <v>2396</v>
      </c>
      <c r="T1006" t="s">
        <v>66</v>
      </c>
      <c r="U1006">
        <v>60623</v>
      </c>
      <c r="V1006" s="1">
        <v>0.2</v>
      </c>
      <c r="W1006">
        <v>135</v>
      </c>
      <c r="X1006">
        <v>3</v>
      </c>
      <c r="Y1006">
        <v>720</v>
      </c>
      <c r="AD1006"/>
    </row>
    <row r="1007" spans="1:30" x14ac:dyDescent="0.25">
      <c r="A1007" t="s">
        <v>10</v>
      </c>
      <c r="B1007" s="2">
        <v>42541</v>
      </c>
      <c r="C1007" s="35">
        <f>YEAR(Sales[[#This Row],[ShipDate]])</f>
        <v>2016</v>
      </c>
      <c r="D1007" t="s">
        <v>36</v>
      </c>
      <c r="E1007" t="s">
        <v>69</v>
      </c>
      <c r="F1007" t="s">
        <v>21</v>
      </c>
      <c r="G1007" t="s">
        <v>11</v>
      </c>
      <c r="H1007" t="s">
        <v>428</v>
      </c>
      <c r="I1007" t="s">
        <v>133</v>
      </c>
      <c r="J1007" t="s">
        <v>13</v>
      </c>
      <c r="K1007" t="s">
        <v>2952</v>
      </c>
      <c r="L1007" t="s">
        <v>68</v>
      </c>
      <c r="N1007" t="str">
        <f>IF(ISBLANK(Sales[[#This Row],[return]]),"No",Sales[[#This Row],[return]])</f>
        <v>No</v>
      </c>
      <c r="O1007" s="2">
        <v>42535</v>
      </c>
      <c r="P1007" s="8" t="str">
        <f>TEXT(DAY(Sales[[#This Row],[OrderDate]]),"ddd")</f>
        <v>Sat</v>
      </c>
      <c r="Q1007" s="8" t="str">
        <f>TEXT(MONTH(Sales[[#This Row],[ShipDate]])*29,"mmm")</f>
        <v>Jun</v>
      </c>
      <c r="R1007">
        <v>839</v>
      </c>
      <c r="S1007" t="s">
        <v>1561</v>
      </c>
      <c r="T1007" t="s">
        <v>66</v>
      </c>
      <c r="U1007">
        <v>48234</v>
      </c>
      <c r="V1007" s="1">
        <v>0</v>
      </c>
      <c r="W1007">
        <v>57</v>
      </c>
      <c r="X1007">
        <v>3</v>
      </c>
      <c r="Y1007">
        <v>213</v>
      </c>
      <c r="AD1007"/>
    </row>
    <row r="1008" spans="1:30" x14ac:dyDescent="0.25">
      <c r="A1008" t="s">
        <v>24</v>
      </c>
      <c r="B1008" s="2">
        <v>42693</v>
      </c>
      <c r="C1008" s="35">
        <f>YEAR(Sales[[#This Row],[ShipDate]])</f>
        <v>2016</v>
      </c>
      <c r="D1008" t="s">
        <v>113</v>
      </c>
      <c r="E1008" t="s">
        <v>31</v>
      </c>
      <c r="F1008" t="s">
        <v>52</v>
      </c>
      <c r="G1008" t="s">
        <v>25</v>
      </c>
      <c r="H1008" t="s">
        <v>79</v>
      </c>
      <c r="I1008" t="s">
        <v>32</v>
      </c>
      <c r="J1008" t="s">
        <v>13</v>
      </c>
      <c r="K1008" t="s">
        <v>541</v>
      </c>
      <c r="L1008" t="s">
        <v>30</v>
      </c>
      <c r="N1008" t="str">
        <f>IF(ISBLANK(Sales[[#This Row],[return]]),"No",Sales[[#This Row],[return]])</f>
        <v>No</v>
      </c>
      <c r="O1008" s="2">
        <v>42691</v>
      </c>
      <c r="P1008" s="8" t="str">
        <f>TEXT(DAY(Sales[[#This Row],[OrderDate]]),"ddd")</f>
        <v>Tue</v>
      </c>
      <c r="Q1008" s="8" t="str">
        <f>TEXT(MONTH(Sales[[#This Row],[ShipDate]])*29,"mmm")</f>
        <v>Nov</v>
      </c>
      <c r="R1008">
        <v>142</v>
      </c>
      <c r="S1008" t="s">
        <v>2049</v>
      </c>
      <c r="T1008" t="s">
        <v>28</v>
      </c>
      <c r="U1008">
        <v>94109</v>
      </c>
      <c r="V1008" s="1">
        <v>0</v>
      </c>
      <c r="W1008">
        <v>72</v>
      </c>
      <c r="X1008">
        <v>3</v>
      </c>
      <c r="Y1008">
        <v>241</v>
      </c>
      <c r="AD1008"/>
    </row>
    <row r="1009" spans="1:30" x14ac:dyDescent="0.25">
      <c r="A1009" t="s">
        <v>24</v>
      </c>
      <c r="B1009" s="2">
        <v>42693</v>
      </c>
      <c r="C1009" s="35">
        <f>YEAR(Sales[[#This Row],[ShipDate]])</f>
        <v>2016</v>
      </c>
      <c r="D1009" t="s">
        <v>113</v>
      </c>
      <c r="E1009" t="s">
        <v>31</v>
      </c>
      <c r="F1009" t="s">
        <v>59</v>
      </c>
      <c r="G1009" t="s">
        <v>25</v>
      </c>
      <c r="H1009" t="s">
        <v>79</v>
      </c>
      <c r="I1009" t="s">
        <v>32</v>
      </c>
      <c r="J1009" t="s">
        <v>13</v>
      </c>
      <c r="K1009" t="s">
        <v>541</v>
      </c>
      <c r="L1009" t="s">
        <v>30</v>
      </c>
      <c r="N1009" t="str">
        <f>IF(ISBLANK(Sales[[#This Row],[return]]),"No",Sales[[#This Row],[return]])</f>
        <v>No</v>
      </c>
      <c r="O1009" s="2">
        <v>42691</v>
      </c>
      <c r="P1009" s="8" t="str">
        <f>TEXT(DAY(Sales[[#This Row],[OrderDate]]),"ddd")</f>
        <v>Tue</v>
      </c>
      <c r="Q1009" s="8" t="str">
        <f>TEXT(MONTH(Sales[[#This Row],[ShipDate]])*29,"mmm")</f>
        <v>Nov</v>
      </c>
      <c r="R1009">
        <v>1737</v>
      </c>
      <c r="S1009" t="s">
        <v>1785</v>
      </c>
      <c r="T1009" t="s">
        <v>28</v>
      </c>
      <c r="U1009">
        <v>94109</v>
      </c>
      <c r="V1009" s="1">
        <v>0</v>
      </c>
      <c r="W1009">
        <v>352</v>
      </c>
      <c r="X1009">
        <v>7</v>
      </c>
      <c r="Y1009">
        <v>734</v>
      </c>
      <c r="AD1009"/>
    </row>
    <row r="1010" spans="1:30" x14ac:dyDescent="0.25">
      <c r="A1010" t="s">
        <v>24</v>
      </c>
      <c r="B1010" s="2">
        <v>42693</v>
      </c>
      <c r="C1010" s="35">
        <f>YEAR(Sales[[#This Row],[ShipDate]])</f>
        <v>2016</v>
      </c>
      <c r="D1010" t="s">
        <v>113</v>
      </c>
      <c r="E1010" t="s">
        <v>31</v>
      </c>
      <c r="F1010" t="s">
        <v>99</v>
      </c>
      <c r="G1010" t="s">
        <v>46</v>
      </c>
      <c r="H1010" t="s">
        <v>79</v>
      </c>
      <c r="I1010" t="s">
        <v>32</v>
      </c>
      <c r="J1010" t="s">
        <v>13</v>
      </c>
      <c r="K1010" t="s">
        <v>541</v>
      </c>
      <c r="L1010" t="s">
        <v>30</v>
      </c>
      <c r="N1010" t="str">
        <f>IF(ISBLANK(Sales[[#This Row],[return]]),"No",Sales[[#This Row],[return]])</f>
        <v>No</v>
      </c>
      <c r="O1010" s="2">
        <v>42691</v>
      </c>
      <c r="P1010" s="8" t="str">
        <f>TEXT(DAY(Sales[[#This Row],[OrderDate]]),"ddd")</f>
        <v>Tue</v>
      </c>
      <c r="Q1010" s="8" t="str">
        <f>TEXT(MONTH(Sales[[#This Row],[ShipDate]])*29,"mmm")</f>
        <v>Nov</v>
      </c>
      <c r="R1010">
        <v>421</v>
      </c>
      <c r="S1010" t="s">
        <v>2340</v>
      </c>
      <c r="T1010" t="s">
        <v>28</v>
      </c>
      <c r="U1010">
        <v>94109</v>
      </c>
      <c r="V1010" s="1">
        <v>0</v>
      </c>
      <c r="W1010">
        <v>8</v>
      </c>
      <c r="X1010">
        <v>2</v>
      </c>
      <c r="Y1010">
        <v>100</v>
      </c>
      <c r="AD1010"/>
    </row>
    <row r="1011" spans="1:30" x14ac:dyDescent="0.25">
      <c r="A1011" t="s">
        <v>40</v>
      </c>
      <c r="B1011" s="2">
        <v>42687</v>
      </c>
      <c r="C1011" s="35">
        <f>YEAR(Sales[[#This Row],[ShipDate]])</f>
        <v>2016</v>
      </c>
      <c r="D1011" t="s">
        <v>19</v>
      </c>
      <c r="E1011" t="s">
        <v>69</v>
      </c>
      <c r="F1011" t="s">
        <v>52</v>
      </c>
      <c r="G1011" t="s">
        <v>25</v>
      </c>
      <c r="H1011" t="s">
        <v>26</v>
      </c>
      <c r="I1011" t="s">
        <v>32</v>
      </c>
      <c r="J1011" t="s">
        <v>13</v>
      </c>
      <c r="K1011" t="s">
        <v>108</v>
      </c>
      <c r="L1011" t="s">
        <v>30</v>
      </c>
      <c r="N1011" t="str">
        <f>IF(ISBLANK(Sales[[#This Row],[return]]),"No",Sales[[#This Row],[return]])</f>
        <v>No</v>
      </c>
      <c r="O1011" s="2">
        <v>42685</v>
      </c>
      <c r="P1011" s="8" t="str">
        <f>TEXT(DAY(Sales[[#This Row],[OrderDate]]),"ddd")</f>
        <v>Wed</v>
      </c>
      <c r="Q1011" s="8" t="str">
        <f>TEXT(MONTH(Sales[[#This Row],[ShipDate]])*29,"mmm")</f>
        <v>Nov</v>
      </c>
      <c r="R1011">
        <v>460</v>
      </c>
      <c r="S1011" t="s">
        <v>2159</v>
      </c>
      <c r="T1011" t="s">
        <v>28</v>
      </c>
      <c r="U1011">
        <v>90004</v>
      </c>
      <c r="V1011" s="1">
        <v>0</v>
      </c>
      <c r="W1011">
        <v>2</v>
      </c>
      <c r="X1011">
        <v>2</v>
      </c>
      <c r="Y1011">
        <v>8</v>
      </c>
      <c r="AD1011"/>
    </row>
    <row r="1012" spans="1:30" x14ac:dyDescent="0.25">
      <c r="A1012" t="s">
        <v>40</v>
      </c>
      <c r="B1012" s="2">
        <v>42687</v>
      </c>
      <c r="C1012" s="35">
        <f>YEAR(Sales[[#This Row],[ShipDate]])</f>
        <v>2016</v>
      </c>
      <c r="D1012" t="s">
        <v>19</v>
      </c>
      <c r="E1012" t="s">
        <v>69</v>
      </c>
      <c r="F1012" t="s">
        <v>59</v>
      </c>
      <c r="G1012" t="s">
        <v>25</v>
      </c>
      <c r="H1012" t="s">
        <v>26</v>
      </c>
      <c r="I1012" t="s">
        <v>32</v>
      </c>
      <c r="J1012" t="s">
        <v>13</v>
      </c>
      <c r="K1012" t="s">
        <v>108</v>
      </c>
      <c r="L1012" t="s">
        <v>30</v>
      </c>
      <c r="N1012" t="str">
        <f>IF(ISBLANK(Sales[[#This Row],[return]]),"No",Sales[[#This Row],[return]])</f>
        <v>No</v>
      </c>
      <c r="O1012" s="2">
        <v>42685</v>
      </c>
      <c r="P1012" s="8" t="str">
        <f>TEXT(DAY(Sales[[#This Row],[OrderDate]]),"ddd")</f>
        <v>Wed</v>
      </c>
      <c r="Q1012" s="8" t="str">
        <f>TEXT(MONTH(Sales[[#This Row],[ShipDate]])*29,"mmm")</f>
        <v>Nov</v>
      </c>
      <c r="R1012">
        <v>1777</v>
      </c>
      <c r="S1012" t="s">
        <v>3026</v>
      </c>
      <c r="T1012" t="s">
        <v>28</v>
      </c>
      <c r="U1012">
        <v>90004</v>
      </c>
      <c r="V1012" s="1">
        <v>0</v>
      </c>
      <c r="W1012">
        <v>56</v>
      </c>
      <c r="X1012">
        <v>4</v>
      </c>
      <c r="Y1012">
        <v>124</v>
      </c>
      <c r="AD1012"/>
    </row>
    <row r="1013" spans="1:30" x14ac:dyDescent="0.25">
      <c r="A1013" t="s">
        <v>40</v>
      </c>
      <c r="B1013" s="2">
        <v>42687</v>
      </c>
      <c r="C1013" s="35">
        <f>YEAR(Sales[[#This Row],[ShipDate]])</f>
        <v>2016</v>
      </c>
      <c r="D1013" t="s">
        <v>19</v>
      </c>
      <c r="E1013" t="s">
        <v>69</v>
      </c>
      <c r="F1013" t="s">
        <v>48</v>
      </c>
      <c r="G1013" t="s">
        <v>46</v>
      </c>
      <c r="H1013" t="s">
        <v>26</v>
      </c>
      <c r="I1013" t="s">
        <v>32</v>
      </c>
      <c r="J1013" t="s">
        <v>13</v>
      </c>
      <c r="K1013" t="s">
        <v>108</v>
      </c>
      <c r="L1013" t="s">
        <v>30</v>
      </c>
      <c r="N1013" t="str">
        <f>IF(ISBLANK(Sales[[#This Row],[return]]),"No",Sales[[#This Row],[return]])</f>
        <v>No</v>
      </c>
      <c r="O1013" s="2">
        <v>42685</v>
      </c>
      <c r="P1013" s="8" t="str">
        <f>TEXT(DAY(Sales[[#This Row],[OrderDate]]),"ddd")</f>
        <v>Wed</v>
      </c>
      <c r="Q1013" s="8" t="str">
        <f>TEXT(MONTH(Sales[[#This Row],[ShipDate]])*29,"mmm")</f>
        <v>Nov</v>
      </c>
      <c r="R1013">
        <v>1103</v>
      </c>
      <c r="S1013" t="s">
        <v>913</v>
      </c>
      <c r="T1013" t="s">
        <v>28</v>
      </c>
      <c r="U1013">
        <v>90004</v>
      </c>
      <c r="V1013" s="1">
        <v>0.2</v>
      </c>
      <c r="W1013">
        <v>58</v>
      </c>
      <c r="X1013">
        <v>9</v>
      </c>
      <c r="Y1013">
        <v>576</v>
      </c>
      <c r="AD1013"/>
    </row>
    <row r="1014" spans="1:30" x14ac:dyDescent="0.25">
      <c r="A1014" t="s">
        <v>24</v>
      </c>
      <c r="B1014" s="2">
        <v>42403</v>
      </c>
      <c r="C1014" s="35">
        <f>YEAR(Sales[[#This Row],[ShipDate]])</f>
        <v>2016</v>
      </c>
      <c r="D1014" t="s">
        <v>113</v>
      </c>
      <c r="E1014" t="s">
        <v>18</v>
      </c>
      <c r="F1014" t="s">
        <v>99</v>
      </c>
      <c r="G1014" t="s">
        <v>46</v>
      </c>
      <c r="H1014" t="s">
        <v>846</v>
      </c>
      <c r="I1014" t="s">
        <v>74</v>
      </c>
      <c r="J1014" t="s">
        <v>13</v>
      </c>
      <c r="K1014" t="s">
        <v>847</v>
      </c>
      <c r="L1014" t="s">
        <v>68</v>
      </c>
      <c r="N1014" t="str">
        <f>IF(ISBLANK(Sales[[#This Row],[return]]),"No",Sales[[#This Row],[return]])</f>
        <v>No</v>
      </c>
      <c r="O1014" s="2">
        <v>42401</v>
      </c>
      <c r="P1014" s="8" t="str">
        <f>TEXT(DAY(Sales[[#This Row],[OrderDate]]),"ddd")</f>
        <v>Sun</v>
      </c>
      <c r="Q1014" s="8" t="str">
        <f>TEXT(MONTH(Sales[[#This Row],[ShipDate]])*29,"mmm")</f>
        <v>Feb</v>
      </c>
      <c r="R1014">
        <v>601</v>
      </c>
      <c r="S1014" t="s">
        <v>848</v>
      </c>
      <c r="T1014" t="s">
        <v>66</v>
      </c>
      <c r="U1014">
        <v>54302</v>
      </c>
      <c r="V1014" s="1">
        <v>0</v>
      </c>
      <c r="W1014">
        <v>206</v>
      </c>
      <c r="X1014">
        <v>6</v>
      </c>
      <c r="Y1014">
        <v>469</v>
      </c>
      <c r="AD1014"/>
    </row>
    <row r="1015" spans="1:30" x14ac:dyDescent="0.25">
      <c r="A1015" t="s">
        <v>10</v>
      </c>
      <c r="B1015" s="2">
        <v>42724</v>
      </c>
      <c r="C1015" s="35">
        <f>YEAR(Sales[[#This Row],[ShipDate]])</f>
        <v>2016</v>
      </c>
      <c r="D1015" t="s">
        <v>607</v>
      </c>
      <c r="E1015" t="s">
        <v>18</v>
      </c>
      <c r="F1015" t="s">
        <v>99</v>
      </c>
      <c r="G1015" t="s">
        <v>46</v>
      </c>
      <c r="H1015" t="s">
        <v>1415</v>
      </c>
      <c r="I1015" t="s">
        <v>233</v>
      </c>
      <c r="J1015" t="s">
        <v>13</v>
      </c>
      <c r="K1015" t="s">
        <v>1153</v>
      </c>
      <c r="L1015" t="s">
        <v>30</v>
      </c>
      <c r="M1015" t="s">
        <v>82</v>
      </c>
      <c r="N1015" t="str">
        <f>IF(ISBLANK(Sales[[#This Row],[return]]),"No",Sales[[#This Row],[return]])</f>
        <v>Yes</v>
      </c>
      <c r="O1015" s="2">
        <v>42724</v>
      </c>
      <c r="P1015" s="8" t="str">
        <f>TEXT(DAY(Sales[[#This Row],[OrderDate]]),"ddd")</f>
        <v>Fri</v>
      </c>
      <c r="Q1015" s="8" t="str">
        <f>TEXT(MONTH(Sales[[#This Row],[ShipDate]])*29,"mmm")</f>
        <v>Dec</v>
      </c>
      <c r="R1015">
        <v>1009</v>
      </c>
      <c r="S1015" t="s">
        <v>2487</v>
      </c>
      <c r="T1015" t="s">
        <v>28</v>
      </c>
      <c r="U1015">
        <v>80229</v>
      </c>
      <c r="V1015" s="1">
        <v>0.2</v>
      </c>
      <c r="W1015">
        <v>90</v>
      </c>
      <c r="X1015">
        <v>7</v>
      </c>
      <c r="Y1015">
        <v>448</v>
      </c>
      <c r="AD1015"/>
    </row>
    <row r="1016" spans="1:30" x14ac:dyDescent="0.25">
      <c r="A1016" t="s">
        <v>40</v>
      </c>
      <c r="B1016" s="2">
        <v>42553</v>
      </c>
      <c r="C1016" s="35">
        <f>YEAR(Sales[[#This Row],[ShipDate]])</f>
        <v>2016</v>
      </c>
      <c r="D1016" t="s">
        <v>36</v>
      </c>
      <c r="E1016" t="s">
        <v>18</v>
      </c>
      <c r="F1016" t="s">
        <v>23</v>
      </c>
      <c r="G1016" t="s">
        <v>11</v>
      </c>
      <c r="H1016" t="s">
        <v>88</v>
      </c>
      <c r="I1016" t="s">
        <v>93</v>
      </c>
      <c r="J1016" t="s">
        <v>13</v>
      </c>
      <c r="K1016" t="s">
        <v>871</v>
      </c>
      <c r="L1016" t="s">
        <v>92</v>
      </c>
      <c r="N1016" t="str">
        <f>IF(ISBLANK(Sales[[#This Row],[return]]),"No",Sales[[#This Row],[return]])</f>
        <v>No</v>
      </c>
      <c r="O1016" s="2">
        <v>42549</v>
      </c>
      <c r="P1016" s="8" t="str">
        <f>TEXT(DAY(Sales[[#This Row],[OrderDate]]),"ddd")</f>
        <v>Sat</v>
      </c>
      <c r="Q1016" s="8" t="str">
        <f>TEXT(MONTH(Sales[[#This Row],[ShipDate]])*29,"mmm")</f>
        <v>Jul</v>
      </c>
      <c r="R1016">
        <v>760</v>
      </c>
      <c r="S1016" t="s">
        <v>1159</v>
      </c>
      <c r="T1016" t="s">
        <v>90</v>
      </c>
      <c r="U1016">
        <v>19140</v>
      </c>
      <c r="V1016" s="1">
        <v>0.3</v>
      </c>
      <c r="W1016">
        <v>0</v>
      </c>
      <c r="X1016">
        <v>5</v>
      </c>
      <c r="Y1016">
        <v>1228</v>
      </c>
      <c r="AD1016"/>
    </row>
    <row r="1017" spans="1:30" x14ac:dyDescent="0.25">
      <c r="A1017" t="s">
        <v>40</v>
      </c>
      <c r="B1017" s="2">
        <v>42553</v>
      </c>
      <c r="C1017" s="35">
        <f>YEAR(Sales[[#This Row],[ShipDate]])</f>
        <v>2016</v>
      </c>
      <c r="D1017" t="s">
        <v>36</v>
      </c>
      <c r="E1017" t="s">
        <v>18</v>
      </c>
      <c r="F1017" t="s">
        <v>59</v>
      </c>
      <c r="G1017" t="s">
        <v>25</v>
      </c>
      <c r="H1017" t="s">
        <v>88</v>
      </c>
      <c r="I1017" t="s">
        <v>93</v>
      </c>
      <c r="J1017" t="s">
        <v>13</v>
      </c>
      <c r="K1017" t="s">
        <v>871</v>
      </c>
      <c r="L1017" t="s">
        <v>92</v>
      </c>
      <c r="N1017" t="str">
        <f>IF(ISBLANK(Sales[[#This Row],[return]]),"No",Sales[[#This Row],[return]])</f>
        <v>No</v>
      </c>
      <c r="O1017" s="2">
        <v>42549</v>
      </c>
      <c r="P1017" s="8" t="str">
        <f>TEXT(DAY(Sales[[#This Row],[OrderDate]]),"ddd")</f>
        <v>Sat</v>
      </c>
      <c r="Q1017" s="8" t="str">
        <f>TEXT(MONTH(Sales[[#This Row],[ShipDate]])*29,"mmm")</f>
        <v>Jul</v>
      </c>
      <c r="R1017">
        <v>1737</v>
      </c>
      <c r="S1017" t="s">
        <v>1785</v>
      </c>
      <c r="T1017" t="s">
        <v>90</v>
      </c>
      <c r="U1017">
        <v>19140</v>
      </c>
      <c r="V1017" s="1">
        <v>0.2</v>
      </c>
      <c r="W1017">
        <v>117</v>
      </c>
      <c r="X1017">
        <v>4</v>
      </c>
      <c r="Y1017">
        <v>336</v>
      </c>
      <c r="AD1017"/>
    </row>
    <row r="1018" spans="1:30" x14ac:dyDescent="0.25">
      <c r="A1018" t="s">
        <v>40</v>
      </c>
      <c r="B1018" s="2">
        <v>42553</v>
      </c>
      <c r="C1018" s="35">
        <f>YEAR(Sales[[#This Row],[ShipDate]])</f>
        <v>2016</v>
      </c>
      <c r="D1018" t="s">
        <v>36</v>
      </c>
      <c r="E1018" t="s">
        <v>18</v>
      </c>
      <c r="F1018" t="s">
        <v>59</v>
      </c>
      <c r="G1018" t="s">
        <v>25</v>
      </c>
      <c r="H1018" t="s">
        <v>88</v>
      </c>
      <c r="I1018" t="s">
        <v>93</v>
      </c>
      <c r="J1018" t="s">
        <v>13</v>
      </c>
      <c r="K1018" t="s">
        <v>871</v>
      </c>
      <c r="L1018" t="s">
        <v>92</v>
      </c>
      <c r="N1018" t="str">
        <f>IF(ISBLANK(Sales[[#This Row],[return]]),"No",Sales[[#This Row],[return]])</f>
        <v>No</v>
      </c>
      <c r="O1018" s="2">
        <v>42549</v>
      </c>
      <c r="P1018" s="8" t="str">
        <f>TEXT(DAY(Sales[[#This Row],[OrderDate]]),"ddd")</f>
        <v>Sat</v>
      </c>
      <c r="Q1018" s="8" t="str">
        <f>TEXT(MONTH(Sales[[#This Row],[ShipDate]])*29,"mmm")</f>
        <v>Jul</v>
      </c>
      <c r="R1018">
        <v>1795</v>
      </c>
      <c r="S1018" t="s">
        <v>208</v>
      </c>
      <c r="T1018" t="s">
        <v>90</v>
      </c>
      <c r="U1018">
        <v>19140</v>
      </c>
      <c r="V1018" s="1">
        <v>0.2</v>
      </c>
      <c r="W1018">
        <v>15</v>
      </c>
      <c r="X1018">
        <v>8</v>
      </c>
      <c r="Y1018">
        <v>41</v>
      </c>
      <c r="AD1018"/>
    </row>
    <row r="1019" spans="1:30" x14ac:dyDescent="0.25">
      <c r="A1019" t="s">
        <v>40</v>
      </c>
      <c r="B1019" s="2">
        <v>42553</v>
      </c>
      <c r="C1019" s="35">
        <f>YEAR(Sales[[#This Row],[ShipDate]])</f>
        <v>2016</v>
      </c>
      <c r="D1019" t="s">
        <v>36</v>
      </c>
      <c r="E1019" t="s">
        <v>18</v>
      </c>
      <c r="F1019" t="s">
        <v>50</v>
      </c>
      <c r="G1019" t="s">
        <v>25</v>
      </c>
      <c r="H1019" t="s">
        <v>88</v>
      </c>
      <c r="I1019" t="s">
        <v>93</v>
      </c>
      <c r="J1019" t="s">
        <v>13</v>
      </c>
      <c r="K1019" t="s">
        <v>871</v>
      </c>
      <c r="L1019" t="s">
        <v>92</v>
      </c>
      <c r="N1019" t="str">
        <f>IF(ISBLANK(Sales[[#This Row],[return]]),"No",Sales[[#This Row],[return]])</f>
        <v>No</v>
      </c>
      <c r="O1019" s="2">
        <v>42549</v>
      </c>
      <c r="P1019" s="8" t="str">
        <f>TEXT(DAY(Sales[[#This Row],[OrderDate]]),"ddd")</f>
        <v>Sat</v>
      </c>
      <c r="Q1019" s="8" t="str">
        <f>TEXT(MONTH(Sales[[#This Row],[ShipDate]])*29,"mmm")</f>
        <v>Jul</v>
      </c>
      <c r="R1019">
        <v>706</v>
      </c>
      <c r="S1019" t="s">
        <v>2225</v>
      </c>
      <c r="T1019" t="s">
        <v>90</v>
      </c>
      <c r="U1019">
        <v>19140</v>
      </c>
      <c r="V1019" s="1">
        <v>0.7</v>
      </c>
      <c r="W1019">
        <v>-23</v>
      </c>
      <c r="X1019">
        <v>3</v>
      </c>
      <c r="Y1019">
        <v>31</v>
      </c>
      <c r="AD1019"/>
    </row>
    <row r="1020" spans="1:30" x14ac:dyDescent="0.25">
      <c r="A1020" t="s">
        <v>40</v>
      </c>
      <c r="B1020" s="2">
        <v>42553</v>
      </c>
      <c r="C1020" s="35">
        <f>YEAR(Sales[[#This Row],[ShipDate]])</f>
        <v>2016</v>
      </c>
      <c r="D1020" t="s">
        <v>36</v>
      </c>
      <c r="E1020" t="s">
        <v>18</v>
      </c>
      <c r="F1020" t="s">
        <v>50</v>
      </c>
      <c r="G1020" t="s">
        <v>25</v>
      </c>
      <c r="H1020" t="s">
        <v>88</v>
      </c>
      <c r="I1020" t="s">
        <v>93</v>
      </c>
      <c r="J1020" t="s">
        <v>13</v>
      </c>
      <c r="K1020" t="s">
        <v>871</v>
      </c>
      <c r="L1020" t="s">
        <v>92</v>
      </c>
      <c r="N1020" t="str">
        <f>IF(ISBLANK(Sales[[#This Row],[return]]),"No",Sales[[#This Row],[return]])</f>
        <v>No</v>
      </c>
      <c r="O1020" s="2">
        <v>42549</v>
      </c>
      <c r="P1020" s="8" t="str">
        <f>TEXT(DAY(Sales[[#This Row],[OrderDate]]),"ddd")</f>
        <v>Sat</v>
      </c>
      <c r="Q1020" s="8" t="str">
        <f>TEXT(MONTH(Sales[[#This Row],[ShipDate]])*29,"mmm")</f>
        <v>Jul</v>
      </c>
      <c r="R1020">
        <v>1443</v>
      </c>
      <c r="S1020" t="s">
        <v>2226</v>
      </c>
      <c r="T1020" t="s">
        <v>90</v>
      </c>
      <c r="U1020">
        <v>19140</v>
      </c>
      <c r="V1020" s="1">
        <v>0.7</v>
      </c>
      <c r="W1020">
        <v>-2</v>
      </c>
      <c r="X1020">
        <v>3</v>
      </c>
      <c r="Y1020">
        <v>3</v>
      </c>
      <c r="AD1020"/>
    </row>
    <row r="1021" spans="1:30" x14ac:dyDescent="0.25">
      <c r="A1021" t="s">
        <v>40</v>
      </c>
      <c r="B1021" s="2">
        <v>42647</v>
      </c>
      <c r="C1021" s="35">
        <f>YEAR(Sales[[#This Row],[ShipDate]])</f>
        <v>2016</v>
      </c>
      <c r="D1021" t="s">
        <v>36</v>
      </c>
      <c r="E1021" t="s">
        <v>18</v>
      </c>
      <c r="F1021" t="s">
        <v>52</v>
      </c>
      <c r="G1021" t="s">
        <v>25</v>
      </c>
      <c r="H1021" t="s">
        <v>2031</v>
      </c>
      <c r="I1021" t="s">
        <v>180</v>
      </c>
      <c r="J1021" t="s">
        <v>13</v>
      </c>
      <c r="K1021" t="s">
        <v>66</v>
      </c>
      <c r="L1021" t="s">
        <v>17</v>
      </c>
      <c r="N1021" t="str">
        <f>IF(ISBLANK(Sales[[#This Row],[return]]),"No",Sales[[#This Row],[return]])</f>
        <v>No</v>
      </c>
      <c r="O1021" s="2">
        <v>42643</v>
      </c>
      <c r="P1021" s="8" t="str">
        <f>TEXT(DAY(Sales[[#This Row],[OrderDate]]),"ddd")</f>
        <v>Mon</v>
      </c>
      <c r="Q1021" s="8" t="str">
        <f>TEXT(MONTH(Sales[[#This Row],[ShipDate]])*29,"mmm")</f>
        <v>Oct</v>
      </c>
      <c r="R1021">
        <v>812</v>
      </c>
      <c r="S1021" t="s">
        <v>624</v>
      </c>
      <c r="T1021" t="s">
        <v>15</v>
      </c>
      <c r="U1021">
        <v>37042</v>
      </c>
      <c r="V1021" s="1">
        <v>0.2</v>
      </c>
      <c r="W1021">
        <v>11</v>
      </c>
      <c r="X1021">
        <v>6</v>
      </c>
      <c r="Y1021">
        <v>69</v>
      </c>
      <c r="AD1021"/>
    </row>
    <row r="1022" spans="1:30" x14ac:dyDescent="0.25">
      <c r="A1022" t="s">
        <v>24</v>
      </c>
      <c r="B1022" s="2">
        <v>42600</v>
      </c>
      <c r="C1022" s="35">
        <f>YEAR(Sales[[#This Row],[ShipDate]])</f>
        <v>2016</v>
      </c>
      <c r="D1022" t="s">
        <v>113</v>
      </c>
      <c r="E1022" t="s">
        <v>18</v>
      </c>
      <c r="F1022" t="s">
        <v>50</v>
      </c>
      <c r="G1022" t="s">
        <v>25</v>
      </c>
      <c r="H1022" t="s">
        <v>368</v>
      </c>
      <c r="I1022" t="s">
        <v>371</v>
      </c>
      <c r="J1022" t="s">
        <v>13</v>
      </c>
      <c r="K1022" t="s">
        <v>1532</v>
      </c>
      <c r="L1022" t="s">
        <v>92</v>
      </c>
      <c r="N1022" t="str">
        <f>IF(ISBLANK(Sales[[#This Row],[return]]),"No",Sales[[#This Row],[return]])</f>
        <v>No</v>
      </c>
      <c r="O1022" s="2">
        <v>42597</v>
      </c>
      <c r="P1022" s="8" t="str">
        <f>TEXT(DAY(Sales[[#This Row],[OrderDate]]),"ddd")</f>
        <v>Sun</v>
      </c>
      <c r="Q1022" s="8" t="str">
        <f>TEXT(MONTH(Sales[[#This Row],[ShipDate]])*29,"mmm")</f>
        <v>Aug</v>
      </c>
      <c r="R1022">
        <v>1310</v>
      </c>
      <c r="S1022" t="s">
        <v>952</v>
      </c>
      <c r="T1022" t="s">
        <v>90</v>
      </c>
      <c r="U1022">
        <v>6824</v>
      </c>
      <c r="V1022" s="1">
        <v>0</v>
      </c>
      <c r="W1022">
        <v>30</v>
      </c>
      <c r="X1022">
        <v>3</v>
      </c>
      <c r="Y1022">
        <v>63</v>
      </c>
      <c r="AD1022"/>
    </row>
    <row r="1023" spans="1:30" x14ac:dyDescent="0.25">
      <c r="A1023" t="s">
        <v>40</v>
      </c>
      <c r="B1023" s="2">
        <v>42705</v>
      </c>
      <c r="C1023" s="35">
        <f>YEAR(Sales[[#This Row],[ShipDate]])</f>
        <v>2016</v>
      </c>
      <c r="D1023" t="s">
        <v>36</v>
      </c>
      <c r="E1023" t="s">
        <v>31</v>
      </c>
      <c r="F1023" t="s">
        <v>52</v>
      </c>
      <c r="G1023" t="s">
        <v>25</v>
      </c>
      <c r="H1023" t="s">
        <v>1395</v>
      </c>
      <c r="I1023" t="s">
        <v>32</v>
      </c>
      <c r="J1023" t="s">
        <v>13</v>
      </c>
      <c r="K1023" t="s">
        <v>2630</v>
      </c>
      <c r="L1023" t="s">
        <v>30</v>
      </c>
      <c r="N1023" t="str">
        <f>IF(ISBLANK(Sales[[#This Row],[return]]),"No",Sales[[#This Row],[return]])</f>
        <v>No</v>
      </c>
      <c r="O1023" s="2">
        <v>42700</v>
      </c>
      <c r="P1023" s="8" t="str">
        <f>TEXT(DAY(Sales[[#This Row],[OrderDate]]),"ddd")</f>
        <v>Thu</v>
      </c>
      <c r="Q1023" s="8" t="str">
        <f>TEXT(MONTH(Sales[[#This Row],[ShipDate]])*29,"mmm")</f>
        <v>Dec</v>
      </c>
      <c r="R1023">
        <v>645</v>
      </c>
      <c r="S1023" t="s">
        <v>2059</v>
      </c>
      <c r="T1023" t="s">
        <v>28</v>
      </c>
      <c r="U1023">
        <v>93727</v>
      </c>
      <c r="V1023" s="1">
        <v>0</v>
      </c>
      <c r="W1023">
        <v>11</v>
      </c>
      <c r="X1023">
        <v>2</v>
      </c>
      <c r="Y1023">
        <v>41</v>
      </c>
      <c r="AD1023"/>
    </row>
    <row r="1024" spans="1:30" x14ac:dyDescent="0.25">
      <c r="A1024" t="s">
        <v>40</v>
      </c>
      <c r="B1024" s="2">
        <v>42705</v>
      </c>
      <c r="C1024" s="35">
        <f>YEAR(Sales[[#This Row],[ShipDate]])</f>
        <v>2016</v>
      </c>
      <c r="D1024" t="s">
        <v>36</v>
      </c>
      <c r="E1024" t="s">
        <v>31</v>
      </c>
      <c r="F1024" t="s">
        <v>59</v>
      </c>
      <c r="G1024" t="s">
        <v>25</v>
      </c>
      <c r="H1024" t="s">
        <v>1395</v>
      </c>
      <c r="I1024" t="s">
        <v>32</v>
      </c>
      <c r="J1024" t="s">
        <v>13</v>
      </c>
      <c r="K1024" t="s">
        <v>2630</v>
      </c>
      <c r="L1024" t="s">
        <v>30</v>
      </c>
      <c r="N1024" t="str">
        <f>IF(ISBLANK(Sales[[#This Row],[return]]),"No",Sales[[#This Row],[return]])</f>
        <v>No</v>
      </c>
      <c r="O1024" s="2">
        <v>42700</v>
      </c>
      <c r="P1024" s="8" t="str">
        <f>TEXT(DAY(Sales[[#This Row],[OrderDate]]),"ddd")</f>
        <v>Thu</v>
      </c>
      <c r="Q1024" s="8" t="str">
        <f>TEXT(MONTH(Sales[[#This Row],[ShipDate]])*29,"mmm")</f>
        <v>Dec</v>
      </c>
      <c r="R1024">
        <v>1768</v>
      </c>
      <c r="S1024" t="s">
        <v>1932</v>
      </c>
      <c r="T1024" t="s">
        <v>28</v>
      </c>
      <c r="U1024">
        <v>93727</v>
      </c>
      <c r="V1024" s="1">
        <v>0</v>
      </c>
      <c r="W1024">
        <v>7</v>
      </c>
      <c r="X1024">
        <v>3</v>
      </c>
      <c r="Y1024">
        <v>15</v>
      </c>
      <c r="AD1024"/>
    </row>
    <row r="1025" spans="1:30" x14ac:dyDescent="0.25">
      <c r="A1025" t="s">
        <v>40</v>
      </c>
      <c r="B1025" s="2">
        <v>42705</v>
      </c>
      <c r="C1025" s="35">
        <f>YEAR(Sales[[#This Row],[ShipDate]])</f>
        <v>2016</v>
      </c>
      <c r="D1025" t="s">
        <v>36</v>
      </c>
      <c r="E1025" t="s">
        <v>31</v>
      </c>
      <c r="F1025" t="s">
        <v>50</v>
      </c>
      <c r="G1025" t="s">
        <v>25</v>
      </c>
      <c r="H1025" t="s">
        <v>1395</v>
      </c>
      <c r="I1025" t="s">
        <v>32</v>
      </c>
      <c r="J1025" t="s">
        <v>13</v>
      </c>
      <c r="K1025" t="s">
        <v>2630</v>
      </c>
      <c r="L1025" t="s">
        <v>30</v>
      </c>
      <c r="N1025" t="str">
        <f>IF(ISBLANK(Sales[[#This Row],[return]]),"No",Sales[[#This Row],[return]])</f>
        <v>No</v>
      </c>
      <c r="O1025" s="2">
        <v>42700</v>
      </c>
      <c r="P1025" s="8" t="str">
        <f>TEXT(DAY(Sales[[#This Row],[OrderDate]]),"ddd")</f>
        <v>Thu</v>
      </c>
      <c r="Q1025" s="8" t="str">
        <f>TEXT(MONTH(Sales[[#This Row],[ShipDate]])*29,"mmm")</f>
        <v>Dec</v>
      </c>
      <c r="R1025">
        <v>1489</v>
      </c>
      <c r="S1025" t="s">
        <v>1908</v>
      </c>
      <c r="T1025" t="s">
        <v>28</v>
      </c>
      <c r="U1025">
        <v>93727</v>
      </c>
      <c r="V1025" s="1">
        <v>0.2</v>
      </c>
      <c r="W1025">
        <v>3</v>
      </c>
      <c r="X1025">
        <v>1</v>
      </c>
      <c r="Y1025">
        <v>7</v>
      </c>
      <c r="AD1025"/>
    </row>
    <row r="1026" spans="1:30" x14ac:dyDescent="0.25">
      <c r="A1026" t="s">
        <v>40</v>
      </c>
      <c r="B1026" s="2">
        <v>42705</v>
      </c>
      <c r="C1026" s="35">
        <f>YEAR(Sales[[#This Row],[ShipDate]])</f>
        <v>2016</v>
      </c>
      <c r="D1026" t="s">
        <v>36</v>
      </c>
      <c r="E1026" t="s">
        <v>31</v>
      </c>
      <c r="F1026" t="s">
        <v>50</v>
      </c>
      <c r="G1026" t="s">
        <v>25</v>
      </c>
      <c r="H1026" t="s">
        <v>1395</v>
      </c>
      <c r="I1026" t="s">
        <v>32</v>
      </c>
      <c r="J1026" t="s">
        <v>13</v>
      </c>
      <c r="K1026" t="s">
        <v>2630</v>
      </c>
      <c r="L1026" t="s">
        <v>30</v>
      </c>
      <c r="N1026" t="str">
        <f>IF(ISBLANK(Sales[[#This Row],[return]]),"No",Sales[[#This Row],[return]])</f>
        <v>No</v>
      </c>
      <c r="O1026" s="2">
        <v>42700</v>
      </c>
      <c r="P1026" s="8" t="str">
        <f>TEXT(DAY(Sales[[#This Row],[OrderDate]]),"ddd")</f>
        <v>Thu</v>
      </c>
      <c r="Q1026" s="8" t="str">
        <f>TEXT(MONTH(Sales[[#This Row],[ShipDate]])*29,"mmm")</f>
        <v>Dec</v>
      </c>
      <c r="R1026">
        <v>1639</v>
      </c>
      <c r="S1026" t="s">
        <v>1828</v>
      </c>
      <c r="T1026" t="s">
        <v>28</v>
      </c>
      <c r="U1026">
        <v>93727</v>
      </c>
      <c r="V1026" s="1">
        <v>0.2</v>
      </c>
      <c r="W1026">
        <v>2</v>
      </c>
      <c r="X1026">
        <v>3</v>
      </c>
      <c r="Y1026">
        <v>4</v>
      </c>
      <c r="AD1026"/>
    </row>
    <row r="1027" spans="1:30" x14ac:dyDescent="0.25">
      <c r="A1027" t="s">
        <v>24</v>
      </c>
      <c r="B1027" s="2">
        <v>42632</v>
      </c>
      <c r="C1027" s="35">
        <f>YEAR(Sales[[#This Row],[ShipDate]])</f>
        <v>2016</v>
      </c>
      <c r="D1027" t="s">
        <v>113</v>
      </c>
      <c r="E1027" t="s">
        <v>31</v>
      </c>
      <c r="F1027" t="s">
        <v>50</v>
      </c>
      <c r="G1027" t="s">
        <v>25</v>
      </c>
      <c r="H1027" t="s">
        <v>146</v>
      </c>
      <c r="I1027" t="s">
        <v>149</v>
      </c>
      <c r="J1027" t="s">
        <v>13</v>
      </c>
      <c r="K1027" t="s">
        <v>2649</v>
      </c>
      <c r="L1027" t="s">
        <v>92</v>
      </c>
      <c r="N1027" t="str">
        <f>IF(ISBLANK(Sales[[#This Row],[return]]),"No",Sales[[#This Row],[return]])</f>
        <v>No</v>
      </c>
      <c r="O1027" s="2">
        <v>42629</v>
      </c>
      <c r="P1027" s="8" t="str">
        <f>TEXT(DAY(Sales[[#This Row],[OrderDate]]),"ddd")</f>
        <v>Mon</v>
      </c>
      <c r="Q1027" s="8" t="str">
        <f>TEXT(MONTH(Sales[[#This Row],[ShipDate]])*29,"mmm")</f>
        <v>Sep</v>
      </c>
      <c r="R1027">
        <v>269</v>
      </c>
      <c r="S1027" t="s">
        <v>3231</v>
      </c>
      <c r="T1027" t="s">
        <v>90</v>
      </c>
      <c r="U1027">
        <v>10024</v>
      </c>
      <c r="V1027" s="1">
        <v>0.2</v>
      </c>
      <c r="W1027">
        <v>13</v>
      </c>
      <c r="X1027">
        <v>1</v>
      </c>
      <c r="Y1027">
        <v>34</v>
      </c>
      <c r="AD1027"/>
    </row>
    <row r="1028" spans="1:30" x14ac:dyDescent="0.25">
      <c r="A1028" t="s">
        <v>40</v>
      </c>
      <c r="B1028" s="2">
        <v>42694</v>
      </c>
      <c r="C1028" s="35">
        <f>YEAR(Sales[[#This Row],[ShipDate]])</f>
        <v>2016</v>
      </c>
      <c r="D1028" t="s">
        <v>19</v>
      </c>
      <c r="E1028" t="s">
        <v>31</v>
      </c>
      <c r="F1028" t="s">
        <v>39</v>
      </c>
      <c r="G1028" t="s">
        <v>25</v>
      </c>
      <c r="H1028" t="s">
        <v>209</v>
      </c>
      <c r="I1028" t="s">
        <v>129</v>
      </c>
      <c r="J1028" t="s">
        <v>13</v>
      </c>
      <c r="K1028" t="s">
        <v>194</v>
      </c>
      <c r="L1028" t="s">
        <v>68</v>
      </c>
      <c r="N1028" t="str">
        <f>IF(ISBLANK(Sales[[#This Row],[return]]),"No",Sales[[#This Row],[return]])</f>
        <v>No</v>
      </c>
      <c r="O1028" s="2">
        <v>42692</v>
      </c>
      <c r="P1028" s="8" t="str">
        <f>TEXT(DAY(Sales[[#This Row],[OrderDate]]),"ddd")</f>
        <v>Wed</v>
      </c>
      <c r="Q1028" s="8" t="str">
        <f>TEXT(MONTH(Sales[[#This Row],[ShipDate]])*29,"mmm")</f>
        <v>Nov</v>
      </c>
      <c r="R1028">
        <v>642</v>
      </c>
      <c r="S1028" t="s">
        <v>1764</v>
      </c>
      <c r="T1028" t="s">
        <v>66</v>
      </c>
      <c r="U1028">
        <v>55407</v>
      </c>
      <c r="V1028" s="1">
        <v>0</v>
      </c>
      <c r="W1028">
        <v>17</v>
      </c>
      <c r="X1028">
        <v>5</v>
      </c>
      <c r="Y1028">
        <v>67</v>
      </c>
      <c r="AD1028"/>
    </row>
    <row r="1029" spans="1:30" x14ac:dyDescent="0.25">
      <c r="A1029" t="s">
        <v>24</v>
      </c>
      <c r="B1029" s="2">
        <v>42545</v>
      </c>
      <c r="C1029" s="35">
        <f>YEAR(Sales[[#This Row],[ShipDate]])</f>
        <v>2016</v>
      </c>
      <c r="D1029" t="s">
        <v>113</v>
      </c>
      <c r="E1029" t="s">
        <v>18</v>
      </c>
      <c r="F1029" t="s">
        <v>45</v>
      </c>
      <c r="G1029" t="s">
        <v>25</v>
      </c>
      <c r="H1029" t="s">
        <v>1711</v>
      </c>
      <c r="I1029" t="s">
        <v>371</v>
      </c>
      <c r="J1029" t="s">
        <v>13</v>
      </c>
      <c r="K1029" t="s">
        <v>1194</v>
      </c>
      <c r="L1029" t="s">
        <v>92</v>
      </c>
      <c r="N1029" t="str">
        <f>IF(ISBLANK(Sales[[#This Row],[return]]),"No",Sales[[#This Row],[return]])</f>
        <v>No</v>
      </c>
      <c r="O1029" s="2">
        <v>42542</v>
      </c>
      <c r="P1029" s="8" t="str">
        <f>TEXT(DAY(Sales[[#This Row],[OrderDate]]),"ddd")</f>
        <v>Sat</v>
      </c>
      <c r="Q1029" s="8" t="str">
        <f>TEXT(MONTH(Sales[[#This Row],[ShipDate]])*29,"mmm")</f>
        <v>Jun</v>
      </c>
      <c r="R1029">
        <v>1158</v>
      </c>
      <c r="S1029" t="s">
        <v>81</v>
      </c>
      <c r="T1029" t="s">
        <v>90</v>
      </c>
      <c r="U1029">
        <v>6450</v>
      </c>
      <c r="V1029" s="1">
        <v>0</v>
      </c>
      <c r="W1029">
        <v>6</v>
      </c>
      <c r="X1029">
        <v>5</v>
      </c>
      <c r="Y1029">
        <v>21</v>
      </c>
      <c r="AD1029"/>
    </row>
    <row r="1030" spans="1:30" x14ac:dyDescent="0.25">
      <c r="A1030" t="s">
        <v>24</v>
      </c>
      <c r="B1030" s="2">
        <v>42528</v>
      </c>
      <c r="C1030" s="35">
        <f>YEAR(Sales[[#This Row],[ShipDate]])</f>
        <v>2016</v>
      </c>
      <c r="D1030" t="s">
        <v>19</v>
      </c>
      <c r="E1030" t="s">
        <v>69</v>
      </c>
      <c r="F1030" t="s">
        <v>104</v>
      </c>
      <c r="G1030" t="s">
        <v>25</v>
      </c>
      <c r="H1030" t="s">
        <v>1434</v>
      </c>
      <c r="I1030" t="s">
        <v>133</v>
      </c>
      <c r="J1030" t="s">
        <v>13</v>
      </c>
      <c r="K1030" t="s">
        <v>702</v>
      </c>
      <c r="L1030" t="s">
        <v>68</v>
      </c>
      <c r="N1030" t="str">
        <f>IF(ISBLANK(Sales[[#This Row],[return]]),"No",Sales[[#This Row],[return]])</f>
        <v>No</v>
      </c>
      <c r="O1030" s="2">
        <v>42524</v>
      </c>
      <c r="P1030" s="8" t="str">
        <f>TEXT(DAY(Sales[[#This Row],[OrderDate]]),"ddd")</f>
        <v>Tue</v>
      </c>
      <c r="Q1030" s="8" t="str">
        <f>TEXT(MONTH(Sales[[#This Row],[ShipDate]])*29,"mmm")</f>
        <v>Jun</v>
      </c>
      <c r="R1030">
        <v>1438</v>
      </c>
      <c r="S1030" t="s">
        <v>1975</v>
      </c>
      <c r="T1030" t="s">
        <v>66</v>
      </c>
      <c r="U1030">
        <v>48640</v>
      </c>
      <c r="V1030" s="1">
        <v>0</v>
      </c>
      <c r="W1030">
        <v>7</v>
      </c>
      <c r="X1030">
        <v>2</v>
      </c>
      <c r="Y1030">
        <v>15</v>
      </c>
      <c r="AD1030"/>
    </row>
    <row r="1031" spans="1:30" x14ac:dyDescent="0.25">
      <c r="A1031" t="s">
        <v>40</v>
      </c>
      <c r="B1031" s="2">
        <v>42736</v>
      </c>
      <c r="C1031" s="35">
        <f>YEAR(Sales[[#This Row],[ShipDate]])</f>
        <v>2017</v>
      </c>
      <c r="D1031" t="s">
        <v>36</v>
      </c>
      <c r="E1031" t="s">
        <v>31</v>
      </c>
      <c r="F1031" t="s">
        <v>59</v>
      </c>
      <c r="G1031" t="s">
        <v>25</v>
      </c>
      <c r="H1031" t="s">
        <v>2833</v>
      </c>
      <c r="I1031" t="s">
        <v>585</v>
      </c>
      <c r="J1031" t="s">
        <v>13</v>
      </c>
      <c r="K1031" t="s">
        <v>2592</v>
      </c>
      <c r="L1031" t="s">
        <v>92</v>
      </c>
      <c r="N1031" t="str">
        <f>IF(ISBLANK(Sales[[#This Row],[return]]),"No",Sales[[#This Row],[return]])</f>
        <v>No</v>
      </c>
      <c r="O1031" s="2">
        <v>42732</v>
      </c>
      <c r="P1031" s="8" t="str">
        <f>TEXT(DAY(Sales[[#This Row],[OrderDate]]),"ddd")</f>
        <v>Sat</v>
      </c>
      <c r="Q1031" s="8" t="str">
        <f>TEXT(MONTH(Sales[[#This Row],[ShipDate]])*29,"mmm")</f>
        <v>Jan</v>
      </c>
      <c r="R1031">
        <v>1698</v>
      </c>
      <c r="S1031" t="s">
        <v>1987</v>
      </c>
      <c r="T1031" t="s">
        <v>90</v>
      </c>
      <c r="U1031">
        <v>1915</v>
      </c>
      <c r="V1031" s="1">
        <v>0</v>
      </c>
      <c r="W1031">
        <v>67</v>
      </c>
      <c r="X1031">
        <v>4</v>
      </c>
      <c r="Y1031">
        <v>142</v>
      </c>
      <c r="AD1031"/>
    </row>
    <row r="1032" spans="1:30" x14ac:dyDescent="0.25">
      <c r="A1032" t="s">
        <v>40</v>
      </c>
      <c r="B1032" s="2">
        <v>42736</v>
      </c>
      <c r="C1032" s="35">
        <f>YEAR(Sales[[#This Row],[ShipDate]])</f>
        <v>2017</v>
      </c>
      <c r="D1032" t="s">
        <v>36</v>
      </c>
      <c r="E1032" t="s">
        <v>31</v>
      </c>
      <c r="F1032" t="s">
        <v>39</v>
      </c>
      <c r="G1032" t="s">
        <v>25</v>
      </c>
      <c r="H1032" t="s">
        <v>2833</v>
      </c>
      <c r="I1032" t="s">
        <v>585</v>
      </c>
      <c r="J1032" t="s">
        <v>13</v>
      </c>
      <c r="K1032" t="s">
        <v>2592</v>
      </c>
      <c r="L1032" t="s">
        <v>92</v>
      </c>
      <c r="N1032" t="str">
        <f>IF(ISBLANK(Sales[[#This Row],[return]]),"No",Sales[[#This Row],[return]])</f>
        <v>No</v>
      </c>
      <c r="O1032" s="2">
        <v>42732</v>
      </c>
      <c r="P1032" s="8" t="str">
        <f>TEXT(DAY(Sales[[#This Row],[OrderDate]]),"ddd")</f>
        <v>Sat</v>
      </c>
      <c r="Q1032" s="8" t="str">
        <f>TEXT(MONTH(Sales[[#This Row],[ShipDate]])*29,"mmm")</f>
        <v>Jan</v>
      </c>
      <c r="R1032">
        <v>660</v>
      </c>
      <c r="S1032" t="s">
        <v>763</v>
      </c>
      <c r="T1032" t="s">
        <v>90</v>
      </c>
      <c r="U1032">
        <v>1915</v>
      </c>
      <c r="V1032" s="1">
        <v>0</v>
      </c>
      <c r="W1032">
        <v>85</v>
      </c>
      <c r="X1032">
        <v>5</v>
      </c>
      <c r="Y1032">
        <v>704</v>
      </c>
      <c r="AD1032"/>
    </row>
    <row r="1033" spans="1:30" x14ac:dyDescent="0.25">
      <c r="A1033" t="s">
        <v>40</v>
      </c>
      <c r="B1033" s="2">
        <v>42736</v>
      </c>
      <c r="C1033" s="35">
        <f>YEAR(Sales[[#This Row],[ShipDate]])</f>
        <v>2017</v>
      </c>
      <c r="D1033" t="s">
        <v>36</v>
      </c>
      <c r="E1033" t="s">
        <v>31</v>
      </c>
      <c r="F1033" t="s">
        <v>52</v>
      </c>
      <c r="G1033" t="s">
        <v>25</v>
      </c>
      <c r="H1033" t="s">
        <v>2833</v>
      </c>
      <c r="I1033" t="s">
        <v>585</v>
      </c>
      <c r="J1033" t="s">
        <v>13</v>
      </c>
      <c r="K1033" t="s">
        <v>2592</v>
      </c>
      <c r="L1033" t="s">
        <v>92</v>
      </c>
      <c r="N1033" t="str">
        <f>IF(ISBLANK(Sales[[#This Row],[return]]),"No",Sales[[#This Row],[return]])</f>
        <v>No</v>
      </c>
      <c r="O1033" s="2">
        <v>42732</v>
      </c>
      <c r="P1033" s="8" t="str">
        <f>TEXT(DAY(Sales[[#This Row],[OrderDate]]),"ddd")</f>
        <v>Sat</v>
      </c>
      <c r="Q1033" s="8" t="str">
        <f>TEXT(MONTH(Sales[[#This Row],[ShipDate]])*29,"mmm")</f>
        <v>Jan</v>
      </c>
      <c r="R1033">
        <v>864</v>
      </c>
      <c r="S1033" t="s">
        <v>2169</v>
      </c>
      <c r="T1033" t="s">
        <v>90</v>
      </c>
      <c r="U1033">
        <v>1915</v>
      </c>
      <c r="V1033" s="1">
        <v>0</v>
      </c>
      <c r="W1033">
        <v>504</v>
      </c>
      <c r="X1033">
        <v>6</v>
      </c>
      <c r="Y1033">
        <v>1737</v>
      </c>
      <c r="AD1033"/>
    </row>
    <row r="1034" spans="1:30" x14ac:dyDescent="0.25">
      <c r="A1034" t="s">
        <v>40</v>
      </c>
      <c r="B1034" s="2">
        <v>42643</v>
      </c>
      <c r="C1034" s="35">
        <f>YEAR(Sales[[#This Row],[ShipDate]])</f>
        <v>2016</v>
      </c>
      <c r="D1034" t="s">
        <v>36</v>
      </c>
      <c r="E1034" t="s">
        <v>69</v>
      </c>
      <c r="F1034" t="s">
        <v>45</v>
      </c>
      <c r="G1034" t="s">
        <v>25</v>
      </c>
      <c r="H1034" t="s">
        <v>230</v>
      </c>
      <c r="I1034" t="s">
        <v>233</v>
      </c>
      <c r="J1034" t="s">
        <v>13</v>
      </c>
      <c r="K1034" t="s">
        <v>2974</v>
      </c>
      <c r="L1034" t="s">
        <v>30</v>
      </c>
      <c r="N1034" t="str">
        <f>IF(ISBLANK(Sales[[#This Row],[return]]),"No",Sales[[#This Row],[return]])</f>
        <v>No</v>
      </c>
      <c r="O1034" s="2">
        <v>42638</v>
      </c>
      <c r="P1034" s="8" t="str">
        <f>TEXT(DAY(Sales[[#This Row],[OrderDate]]),"ddd")</f>
        <v>Wed</v>
      </c>
      <c r="Q1034" s="8" t="str">
        <f>TEXT(MONTH(Sales[[#This Row],[ShipDate]])*29,"mmm")</f>
        <v>Sep</v>
      </c>
      <c r="R1034">
        <v>523</v>
      </c>
      <c r="S1034" t="s">
        <v>1771</v>
      </c>
      <c r="T1034" t="s">
        <v>28</v>
      </c>
      <c r="U1034">
        <v>80013</v>
      </c>
      <c r="V1034" s="1">
        <v>0.2</v>
      </c>
      <c r="W1034">
        <v>2</v>
      </c>
      <c r="X1034">
        <v>2</v>
      </c>
      <c r="Y1034">
        <v>15</v>
      </c>
      <c r="AD1034"/>
    </row>
    <row r="1035" spans="1:30" x14ac:dyDescent="0.25">
      <c r="A1035" t="s">
        <v>40</v>
      </c>
      <c r="B1035" s="2">
        <v>42721</v>
      </c>
      <c r="C1035" s="35">
        <f>YEAR(Sales[[#This Row],[ShipDate]])</f>
        <v>2016</v>
      </c>
      <c r="D1035" t="s">
        <v>36</v>
      </c>
      <c r="E1035" t="s">
        <v>18</v>
      </c>
      <c r="F1035" t="s">
        <v>43</v>
      </c>
      <c r="G1035" t="s">
        <v>11</v>
      </c>
      <c r="H1035" t="s">
        <v>55</v>
      </c>
      <c r="I1035" t="s">
        <v>32</v>
      </c>
      <c r="J1035" t="s">
        <v>13</v>
      </c>
      <c r="K1035" t="s">
        <v>1130</v>
      </c>
      <c r="L1035" t="s">
        <v>30</v>
      </c>
      <c r="N1035" t="str">
        <f>IF(ISBLANK(Sales[[#This Row],[return]]),"No",Sales[[#This Row],[return]])</f>
        <v>No</v>
      </c>
      <c r="O1035" s="2">
        <v>42716</v>
      </c>
      <c r="P1035" s="8" t="str">
        <f>TEXT(DAY(Sales[[#This Row],[OrderDate]]),"ddd")</f>
        <v>Thu</v>
      </c>
      <c r="Q1035" s="8" t="str">
        <f>TEXT(MONTH(Sales[[#This Row],[ShipDate]])*29,"mmm")</f>
        <v>Dec</v>
      </c>
      <c r="R1035">
        <v>554</v>
      </c>
      <c r="S1035" t="s">
        <v>1145</v>
      </c>
      <c r="T1035" t="s">
        <v>28</v>
      </c>
      <c r="U1035">
        <v>94521</v>
      </c>
      <c r="V1035" s="1">
        <v>0</v>
      </c>
      <c r="W1035">
        <v>4</v>
      </c>
      <c r="X1035">
        <v>1</v>
      </c>
      <c r="Y1035">
        <v>43</v>
      </c>
      <c r="AD1035"/>
    </row>
    <row r="1036" spans="1:30" x14ac:dyDescent="0.25">
      <c r="A1036" t="s">
        <v>10</v>
      </c>
      <c r="B1036" s="2">
        <v>42643</v>
      </c>
      <c r="C1036" s="35">
        <f>YEAR(Sales[[#This Row],[ShipDate]])</f>
        <v>2016</v>
      </c>
      <c r="D1036" t="s">
        <v>607</v>
      </c>
      <c r="E1036" t="s">
        <v>31</v>
      </c>
      <c r="F1036" t="s">
        <v>52</v>
      </c>
      <c r="G1036" t="s">
        <v>25</v>
      </c>
      <c r="H1036" t="s">
        <v>368</v>
      </c>
      <c r="I1036" t="s">
        <v>252</v>
      </c>
      <c r="J1036" t="s">
        <v>13</v>
      </c>
      <c r="K1036" t="s">
        <v>2688</v>
      </c>
      <c r="L1036" t="s">
        <v>92</v>
      </c>
      <c r="N1036" t="str">
        <f>IF(ISBLANK(Sales[[#This Row],[return]]),"No",Sales[[#This Row],[return]])</f>
        <v>No</v>
      </c>
      <c r="O1036" s="2">
        <v>42643</v>
      </c>
      <c r="P1036" s="8" t="str">
        <f>TEXT(DAY(Sales[[#This Row],[OrderDate]]),"ddd")</f>
        <v>Mon</v>
      </c>
      <c r="Q1036" s="8" t="str">
        <f>TEXT(MONTH(Sales[[#This Row],[ShipDate]])*29,"mmm")</f>
        <v>Sep</v>
      </c>
      <c r="R1036">
        <v>609</v>
      </c>
      <c r="S1036" t="s">
        <v>401</v>
      </c>
      <c r="T1036" t="s">
        <v>90</v>
      </c>
      <c r="U1036">
        <v>45014</v>
      </c>
      <c r="V1036" s="1">
        <v>0.2</v>
      </c>
      <c r="W1036">
        <v>60</v>
      </c>
      <c r="X1036">
        <v>6</v>
      </c>
      <c r="Y1036">
        <v>795</v>
      </c>
      <c r="AD1036"/>
    </row>
    <row r="1037" spans="1:30" x14ac:dyDescent="0.25">
      <c r="A1037" t="s">
        <v>24</v>
      </c>
      <c r="B1037" s="2">
        <v>42573</v>
      </c>
      <c r="C1037" s="35">
        <f>YEAR(Sales[[#This Row],[ShipDate]])</f>
        <v>2016</v>
      </c>
      <c r="D1037" t="s">
        <v>113</v>
      </c>
      <c r="E1037" t="s">
        <v>18</v>
      </c>
      <c r="F1037" t="s">
        <v>43</v>
      </c>
      <c r="G1037" t="s">
        <v>11</v>
      </c>
      <c r="H1037" t="s">
        <v>457</v>
      </c>
      <c r="I1037" t="s">
        <v>32</v>
      </c>
      <c r="J1037" t="s">
        <v>13</v>
      </c>
      <c r="K1037" t="s">
        <v>892</v>
      </c>
      <c r="L1037" t="s">
        <v>30</v>
      </c>
      <c r="M1037" t="s">
        <v>82</v>
      </c>
      <c r="N1037" t="str">
        <f>IF(ISBLANK(Sales[[#This Row],[return]]),"No",Sales[[#This Row],[return]])</f>
        <v>Yes</v>
      </c>
      <c r="O1037" s="2">
        <v>42571</v>
      </c>
      <c r="P1037" s="8" t="str">
        <f>TEXT(DAY(Sales[[#This Row],[OrderDate]]),"ddd")</f>
        <v>Fri</v>
      </c>
      <c r="Q1037" s="8" t="str">
        <f>TEXT(MONTH(Sales[[#This Row],[ShipDate]])*29,"mmm")</f>
        <v>Jul</v>
      </c>
      <c r="R1037">
        <v>1186</v>
      </c>
      <c r="S1037" t="s">
        <v>1069</v>
      </c>
      <c r="T1037" t="s">
        <v>28</v>
      </c>
      <c r="U1037">
        <v>92105</v>
      </c>
      <c r="V1037" s="1">
        <v>0</v>
      </c>
      <c r="W1037">
        <v>15</v>
      </c>
      <c r="X1037">
        <v>3</v>
      </c>
      <c r="Y1037">
        <v>43</v>
      </c>
      <c r="AD1037"/>
    </row>
    <row r="1038" spans="1:30" x14ac:dyDescent="0.25">
      <c r="A1038" t="s">
        <v>24</v>
      </c>
      <c r="B1038" s="2">
        <v>42573</v>
      </c>
      <c r="C1038" s="35">
        <f>YEAR(Sales[[#This Row],[ShipDate]])</f>
        <v>2016</v>
      </c>
      <c r="D1038" t="s">
        <v>113</v>
      </c>
      <c r="E1038" t="s">
        <v>18</v>
      </c>
      <c r="F1038" t="s">
        <v>59</v>
      </c>
      <c r="G1038" t="s">
        <v>25</v>
      </c>
      <c r="H1038" t="s">
        <v>457</v>
      </c>
      <c r="I1038" t="s">
        <v>32</v>
      </c>
      <c r="J1038" t="s">
        <v>13</v>
      </c>
      <c r="K1038" t="s">
        <v>892</v>
      </c>
      <c r="L1038" t="s">
        <v>30</v>
      </c>
      <c r="M1038" t="s">
        <v>82</v>
      </c>
      <c r="N1038" t="str">
        <f>IF(ISBLANK(Sales[[#This Row],[return]]),"No",Sales[[#This Row],[return]])</f>
        <v>Yes</v>
      </c>
      <c r="O1038" s="2">
        <v>42571</v>
      </c>
      <c r="P1038" s="8" t="str">
        <f>TEXT(DAY(Sales[[#This Row],[OrderDate]]),"ddd")</f>
        <v>Fri</v>
      </c>
      <c r="Q1038" s="8" t="str">
        <f>TEXT(MONTH(Sales[[#This Row],[ShipDate]])*29,"mmm")</f>
        <v>Jul</v>
      </c>
      <c r="R1038">
        <v>1680</v>
      </c>
      <c r="S1038" t="s">
        <v>2039</v>
      </c>
      <c r="T1038" t="s">
        <v>28</v>
      </c>
      <c r="U1038">
        <v>92105</v>
      </c>
      <c r="V1038" s="1">
        <v>0</v>
      </c>
      <c r="W1038">
        <v>50</v>
      </c>
      <c r="X1038">
        <v>1</v>
      </c>
      <c r="Y1038">
        <v>105</v>
      </c>
      <c r="AD1038"/>
    </row>
    <row r="1039" spans="1:30" x14ac:dyDescent="0.25">
      <c r="A1039" t="s">
        <v>24</v>
      </c>
      <c r="B1039" s="2">
        <v>42573</v>
      </c>
      <c r="C1039" s="35">
        <f>YEAR(Sales[[#This Row],[ShipDate]])</f>
        <v>2016</v>
      </c>
      <c r="D1039" t="s">
        <v>113</v>
      </c>
      <c r="E1039" t="s">
        <v>18</v>
      </c>
      <c r="F1039" t="s">
        <v>59</v>
      </c>
      <c r="G1039" t="s">
        <v>25</v>
      </c>
      <c r="H1039" t="s">
        <v>457</v>
      </c>
      <c r="I1039" t="s">
        <v>32</v>
      </c>
      <c r="J1039" t="s">
        <v>13</v>
      </c>
      <c r="K1039" t="s">
        <v>892</v>
      </c>
      <c r="L1039" t="s">
        <v>30</v>
      </c>
      <c r="M1039" t="s">
        <v>82</v>
      </c>
      <c r="N1039" t="str">
        <f>IF(ISBLANK(Sales[[#This Row],[return]]),"No",Sales[[#This Row],[return]])</f>
        <v>Yes</v>
      </c>
      <c r="O1039" s="2">
        <v>42571</v>
      </c>
      <c r="P1039" s="8" t="str">
        <f>TEXT(DAY(Sales[[#This Row],[OrderDate]]),"ddd")</f>
        <v>Fri</v>
      </c>
      <c r="Q1039" s="8" t="str">
        <f>TEXT(MONTH(Sales[[#This Row],[ShipDate]])*29,"mmm")</f>
        <v>Jul</v>
      </c>
      <c r="R1039">
        <v>1688</v>
      </c>
      <c r="S1039" t="s">
        <v>713</v>
      </c>
      <c r="T1039" t="s">
        <v>28</v>
      </c>
      <c r="U1039">
        <v>92105</v>
      </c>
      <c r="V1039" s="1">
        <v>0</v>
      </c>
      <c r="W1039">
        <v>10</v>
      </c>
      <c r="X1039">
        <v>4</v>
      </c>
      <c r="Y1039">
        <v>20</v>
      </c>
      <c r="AD1039"/>
    </row>
    <row r="1040" spans="1:30" x14ac:dyDescent="0.25">
      <c r="A1040" t="s">
        <v>24</v>
      </c>
      <c r="B1040" s="2">
        <v>42573</v>
      </c>
      <c r="C1040" s="35">
        <f>YEAR(Sales[[#This Row],[ShipDate]])</f>
        <v>2016</v>
      </c>
      <c r="D1040" t="s">
        <v>113</v>
      </c>
      <c r="E1040" t="s">
        <v>18</v>
      </c>
      <c r="F1040" t="s">
        <v>50</v>
      </c>
      <c r="G1040" t="s">
        <v>25</v>
      </c>
      <c r="H1040" t="s">
        <v>457</v>
      </c>
      <c r="I1040" t="s">
        <v>32</v>
      </c>
      <c r="J1040" t="s">
        <v>13</v>
      </c>
      <c r="K1040" t="s">
        <v>892</v>
      </c>
      <c r="L1040" t="s">
        <v>30</v>
      </c>
      <c r="M1040" t="s">
        <v>82</v>
      </c>
      <c r="N1040" t="str">
        <f>IF(ISBLANK(Sales[[#This Row],[return]]),"No",Sales[[#This Row],[return]])</f>
        <v>Yes</v>
      </c>
      <c r="O1040" s="2">
        <v>42571</v>
      </c>
      <c r="P1040" s="8" t="str">
        <f>TEXT(DAY(Sales[[#This Row],[OrderDate]]),"ddd")</f>
        <v>Fri</v>
      </c>
      <c r="Q1040" s="8" t="str">
        <f>TEXT(MONTH(Sales[[#This Row],[ShipDate]])*29,"mmm")</f>
        <v>Jul</v>
      </c>
      <c r="R1040">
        <v>1636</v>
      </c>
      <c r="S1040" t="s">
        <v>570</v>
      </c>
      <c r="T1040" t="s">
        <v>28</v>
      </c>
      <c r="U1040">
        <v>92105</v>
      </c>
      <c r="V1040" s="1">
        <v>0.2</v>
      </c>
      <c r="W1040">
        <v>3</v>
      </c>
      <c r="X1040">
        <v>2</v>
      </c>
      <c r="Y1040">
        <v>9</v>
      </c>
      <c r="AD1040"/>
    </row>
    <row r="1041" spans="1:30" x14ac:dyDescent="0.25">
      <c r="A1041" t="s">
        <v>10</v>
      </c>
      <c r="B1041" s="2">
        <v>42542</v>
      </c>
      <c r="C1041" s="35">
        <f>YEAR(Sales[[#This Row],[ShipDate]])</f>
        <v>2016</v>
      </c>
      <c r="D1041" t="s">
        <v>607</v>
      </c>
      <c r="E1041" t="s">
        <v>18</v>
      </c>
      <c r="F1041" t="s">
        <v>48</v>
      </c>
      <c r="G1041" t="s">
        <v>46</v>
      </c>
      <c r="H1041" t="s">
        <v>553</v>
      </c>
      <c r="I1041" t="s">
        <v>149</v>
      </c>
      <c r="J1041" t="s">
        <v>13</v>
      </c>
      <c r="K1041" t="s">
        <v>1190</v>
      </c>
      <c r="L1041" t="s">
        <v>92</v>
      </c>
      <c r="N1041" t="str">
        <f>IF(ISBLANK(Sales[[#This Row],[return]]),"No",Sales[[#This Row],[return]])</f>
        <v>No</v>
      </c>
      <c r="O1041" s="2">
        <v>42542</v>
      </c>
      <c r="P1041" s="8" t="str">
        <f>TEXT(DAY(Sales[[#This Row],[OrderDate]]),"ddd")</f>
        <v>Sat</v>
      </c>
      <c r="Q1041" s="8" t="str">
        <f>TEXT(MONTH(Sales[[#This Row],[ShipDate]])*29,"mmm")</f>
        <v>Jun</v>
      </c>
      <c r="R1041">
        <v>1297</v>
      </c>
      <c r="S1041" t="s">
        <v>2402</v>
      </c>
      <c r="T1041" t="s">
        <v>90</v>
      </c>
      <c r="U1041">
        <v>11561</v>
      </c>
      <c r="V1041" s="1">
        <v>0</v>
      </c>
      <c r="W1041">
        <v>352</v>
      </c>
      <c r="X1041">
        <v>3</v>
      </c>
      <c r="Y1041">
        <v>1215</v>
      </c>
      <c r="AD1041"/>
    </row>
    <row r="1042" spans="1:30" x14ac:dyDescent="0.25">
      <c r="A1042" t="s">
        <v>24</v>
      </c>
      <c r="B1042" s="2">
        <v>42381</v>
      </c>
      <c r="C1042" s="35">
        <f>YEAR(Sales[[#This Row],[ShipDate]])</f>
        <v>2016</v>
      </c>
      <c r="D1042" t="s">
        <v>36</v>
      </c>
      <c r="E1042" t="s">
        <v>18</v>
      </c>
      <c r="F1042" t="s">
        <v>45</v>
      </c>
      <c r="G1042" t="s">
        <v>25</v>
      </c>
      <c r="H1042" t="s">
        <v>88</v>
      </c>
      <c r="I1042" t="s">
        <v>93</v>
      </c>
      <c r="J1042" t="s">
        <v>13</v>
      </c>
      <c r="K1042" t="s">
        <v>1540</v>
      </c>
      <c r="L1042" t="s">
        <v>92</v>
      </c>
      <c r="N1042" t="str">
        <f>IF(ISBLANK(Sales[[#This Row],[return]]),"No",Sales[[#This Row],[return]])</f>
        <v>No</v>
      </c>
      <c r="O1042" s="2">
        <v>42374</v>
      </c>
      <c r="P1042" s="8" t="str">
        <f>TEXT(DAY(Sales[[#This Row],[OrderDate]]),"ddd")</f>
        <v>Thu</v>
      </c>
      <c r="Q1042" s="8" t="str">
        <f>TEXT(MONTH(Sales[[#This Row],[ShipDate]])*29,"mmm")</f>
        <v>Jan</v>
      </c>
      <c r="R1042">
        <v>251</v>
      </c>
      <c r="S1042" t="s">
        <v>663</v>
      </c>
      <c r="T1042" t="s">
        <v>90</v>
      </c>
      <c r="U1042">
        <v>19143</v>
      </c>
      <c r="V1042" s="1">
        <v>0.2</v>
      </c>
      <c r="W1042">
        <v>5</v>
      </c>
      <c r="X1042">
        <v>3</v>
      </c>
      <c r="Y1042">
        <v>20</v>
      </c>
      <c r="AD1042"/>
    </row>
    <row r="1043" spans="1:30" x14ac:dyDescent="0.25">
      <c r="A1043" t="s">
        <v>24</v>
      </c>
      <c r="B1043" s="2">
        <v>42460</v>
      </c>
      <c r="C1043" s="35">
        <f>YEAR(Sales[[#This Row],[ShipDate]])</f>
        <v>2016</v>
      </c>
      <c r="D1043" t="s">
        <v>19</v>
      </c>
      <c r="E1043" t="s">
        <v>31</v>
      </c>
      <c r="F1043" t="s">
        <v>45</v>
      </c>
      <c r="G1043" t="s">
        <v>25</v>
      </c>
      <c r="H1043" t="s">
        <v>79</v>
      </c>
      <c r="I1043" t="s">
        <v>32</v>
      </c>
      <c r="J1043" t="s">
        <v>13</v>
      </c>
      <c r="K1043" t="s">
        <v>2624</v>
      </c>
      <c r="L1043" t="s">
        <v>30</v>
      </c>
      <c r="N1043" t="str">
        <f>IF(ISBLANK(Sales[[#This Row],[return]]),"No",Sales[[#This Row],[return]])</f>
        <v>No</v>
      </c>
      <c r="O1043" s="2">
        <v>42455</v>
      </c>
      <c r="P1043" s="8" t="str">
        <f>TEXT(DAY(Sales[[#This Row],[OrderDate]]),"ddd")</f>
        <v>Thu</v>
      </c>
      <c r="Q1043" s="8" t="str">
        <f>TEXT(MONTH(Sales[[#This Row],[ShipDate]])*29,"mmm")</f>
        <v>Mar</v>
      </c>
      <c r="R1043">
        <v>1121</v>
      </c>
      <c r="S1043" t="s">
        <v>2808</v>
      </c>
      <c r="T1043" t="s">
        <v>28</v>
      </c>
      <c r="U1043">
        <v>94122</v>
      </c>
      <c r="V1043" s="1">
        <v>0</v>
      </c>
      <c r="W1043">
        <v>1</v>
      </c>
      <c r="X1043">
        <v>2</v>
      </c>
      <c r="Y1043">
        <v>3</v>
      </c>
      <c r="AD1043"/>
    </row>
    <row r="1044" spans="1:30" x14ac:dyDescent="0.25">
      <c r="A1044" t="s">
        <v>24</v>
      </c>
      <c r="B1044" s="2">
        <v>42460</v>
      </c>
      <c r="C1044" s="35">
        <f>YEAR(Sales[[#This Row],[ShipDate]])</f>
        <v>2016</v>
      </c>
      <c r="D1044" t="s">
        <v>19</v>
      </c>
      <c r="E1044" t="s">
        <v>31</v>
      </c>
      <c r="F1044" t="s">
        <v>50</v>
      </c>
      <c r="G1044" t="s">
        <v>25</v>
      </c>
      <c r="H1044" t="s">
        <v>79</v>
      </c>
      <c r="I1044" t="s">
        <v>32</v>
      </c>
      <c r="J1044" t="s">
        <v>13</v>
      </c>
      <c r="K1044" t="s">
        <v>2624</v>
      </c>
      <c r="L1044" t="s">
        <v>30</v>
      </c>
      <c r="N1044" t="str">
        <f>IF(ISBLANK(Sales[[#This Row],[return]]),"No",Sales[[#This Row],[return]])</f>
        <v>No</v>
      </c>
      <c r="O1044" s="2">
        <v>42455</v>
      </c>
      <c r="P1044" s="8" t="str">
        <f>TEXT(DAY(Sales[[#This Row],[OrderDate]]),"ddd")</f>
        <v>Thu</v>
      </c>
      <c r="Q1044" s="8" t="str">
        <f>TEXT(MONTH(Sales[[#This Row],[ShipDate]])*29,"mmm")</f>
        <v>Mar</v>
      </c>
      <c r="R1044">
        <v>1647</v>
      </c>
      <c r="S1044" t="s">
        <v>130</v>
      </c>
      <c r="T1044" t="s">
        <v>28</v>
      </c>
      <c r="U1044">
        <v>94122</v>
      </c>
      <c r="V1044" s="1">
        <v>0.2</v>
      </c>
      <c r="W1044">
        <v>9</v>
      </c>
      <c r="X1044">
        <v>4</v>
      </c>
      <c r="Y1044">
        <v>28</v>
      </c>
      <c r="AD1044"/>
    </row>
    <row r="1045" spans="1:30" x14ac:dyDescent="0.25">
      <c r="A1045" t="s">
        <v>24</v>
      </c>
      <c r="B1045" s="2">
        <v>42460</v>
      </c>
      <c r="C1045" s="35">
        <f>YEAR(Sales[[#This Row],[ShipDate]])</f>
        <v>2016</v>
      </c>
      <c r="D1045" t="s">
        <v>19</v>
      </c>
      <c r="E1045" t="s">
        <v>31</v>
      </c>
      <c r="F1045" t="s">
        <v>48</v>
      </c>
      <c r="G1045" t="s">
        <v>46</v>
      </c>
      <c r="H1045" t="s">
        <v>79</v>
      </c>
      <c r="I1045" t="s">
        <v>32</v>
      </c>
      <c r="J1045" t="s">
        <v>13</v>
      </c>
      <c r="K1045" t="s">
        <v>2624</v>
      </c>
      <c r="L1045" t="s">
        <v>30</v>
      </c>
      <c r="N1045" t="str">
        <f>IF(ISBLANK(Sales[[#This Row],[return]]),"No",Sales[[#This Row],[return]])</f>
        <v>No</v>
      </c>
      <c r="O1045" s="2">
        <v>42455</v>
      </c>
      <c r="P1045" s="8" t="str">
        <f>TEXT(DAY(Sales[[#This Row],[OrderDate]]),"ddd")</f>
        <v>Thu</v>
      </c>
      <c r="Q1045" s="8" t="str">
        <f>TEXT(MONTH(Sales[[#This Row],[ShipDate]])*29,"mmm")</f>
        <v>Mar</v>
      </c>
      <c r="R1045">
        <v>783</v>
      </c>
      <c r="S1045" t="s">
        <v>2339</v>
      </c>
      <c r="T1045" t="s">
        <v>28</v>
      </c>
      <c r="U1045">
        <v>94122</v>
      </c>
      <c r="V1045" s="1">
        <v>0.2</v>
      </c>
      <c r="W1045">
        <v>3</v>
      </c>
      <c r="X1045">
        <v>2</v>
      </c>
      <c r="Y1045">
        <v>29</v>
      </c>
      <c r="AD1045"/>
    </row>
    <row r="1046" spans="1:30" x14ac:dyDescent="0.25">
      <c r="A1046" t="s">
        <v>40</v>
      </c>
      <c r="B1046" s="2">
        <v>42596</v>
      </c>
      <c r="C1046" s="35">
        <f>YEAR(Sales[[#This Row],[ShipDate]])</f>
        <v>2016</v>
      </c>
      <c r="D1046" t="s">
        <v>36</v>
      </c>
      <c r="E1046" t="s">
        <v>18</v>
      </c>
      <c r="F1046" t="s">
        <v>59</v>
      </c>
      <c r="G1046" t="s">
        <v>25</v>
      </c>
      <c r="H1046" t="s">
        <v>1395</v>
      </c>
      <c r="I1046" t="s">
        <v>32</v>
      </c>
      <c r="J1046" t="s">
        <v>13</v>
      </c>
      <c r="K1046" t="s">
        <v>1596</v>
      </c>
      <c r="L1046" t="s">
        <v>30</v>
      </c>
      <c r="N1046" t="str">
        <f>IF(ISBLANK(Sales[[#This Row],[return]]),"No",Sales[[#This Row],[return]])</f>
        <v>No</v>
      </c>
      <c r="O1046" s="2">
        <v>42591</v>
      </c>
      <c r="P1046" s="8" t="str">
        <f>TEXT(DAY(Sales[[#This Row],[OrderDate]]),"ddd")</f>
        <v>Mon</v>
      </c>
      <c r="Q1046" s="8" t="str">
        <f>TEXT(MONTH(Sales[[#This Row],[ShipDate]])*29,"mmm")</f>
        <v>Aug</v>
      </c>
      <c r="R1046">
        <v>780</v>
      </c>
      <c r="S1046" t="s">
        <v>814</v>
      </c>
      <c r="T1046" t="s">
        <v>28</v>
      </c>
      <c r="U1046">
        <v>93727</v>
      </c>
      <c r="V1046" s="1">
        <v>0</v>
      </c>
      <c r="W1046">
        <v>3</v>
      </c>
      <c r="X1046">
        <v>1</v>
      </c>
      <c r="Y1046">
        <v>6</v>
      </c>
      <c r="AD1046"/>
    </row>
    <row r="1047" spans="1:30" x14ac:dyDescent="0.25">
      <c r="A1047" t="s">
        <v>24</v>
      </c>
      <c r="B1047" s="2">
        <v>42546</v>
      </c>
      <c r="C1047" s="35">
        <f>YEAR(Sales[[#This Row],[ShipDate]])</f>
        <v>2016</v>
      </c>
      <c r="D1047" t="s">
        <v>113</v>
      </c>
      <c r="E1047" t="s">
        <v>18</v>
      </c>
      <c r="F1047" t="s">
        <v>99</v>
      </c>
      <c r="G1047" t="s">
        <v>46</v>
      </c>
      <c r="H1047" t="s">
        <v>684</v>
      </c>
      <c r="I1047" t="s">
        <v>233</v>
      </c>
      <c r="J1047" t="s">
        <v>13</v>
      </c>
      <c r="K1047" t="s">
        <v>179</v>
      </c>
      <c r="L1047" t="s">
        <v>30</v>
      </c>
      <c r="N1047" t="str">
        <f>IF(ISBLANK(Sales[[#This Row],[return]]),"No",Sales[[#This Row],[return]])</f>
        <v>No</v>
      </c>
      <c r="O1047" s="2">
        <v>42543</v>
      </c>
      <c r="P1047" s="8" t="str">
        <f>TEXT(DAY(Sales[[#This Row],[OrderDate]]),"ddd")</f>
        <v>Sun</v>
      </c>
      <c r="Q1047" s="8" t="str">
        <f>TEXT(MONTH(Sales[[#This Row],[ShipDate]])*29,"mmm")</f>
        <v>Jun</v>
      </c>
      <c r="R1047">
        <v>960</v>
      </c>
      <c r="S1047" t="s">
        <v>685</v>
      </c>
      <c r="T1047" t="s">
        <v>28</v>
      </c>
      <c r="U1047">
        <v>80027</v>
      </c>
      <c r="V1047" s="1">
        <v>0.2</v>
      </c>
      <c r="W1047">
        <v>57</v>
      </c>
      <c r="X1047">
        <v>6</v>
      </c>
      <c r="Y1047">
        <v>197</v>
      </c>
      <c r="AD1047"/>
    </row>
    <row r="1048" spans="1:30" x14ac:dyDescent="0.25">
      <c r="A1048" t="s">
        <v>40</v>
      </c>
      <c r="B1048" s="2">
        <v>42732</v>
      </c>
      <c r="C1048" s="35">
        <f>YEAR(Sales[[#This Row],[ShipDate]])</f>
        <v>2016</v>
      </c>
      <c r="D1048" t="s">
        <v>36</v>
      </c>
      <c r="E1048" t="s">
        <v>18</v>
      </c>
      <c r="F1048" t="s">
        <v>52</v>
      </c>
      <c r="G1048" t="s">
        <v>25</v>
      </c>
      <c r="H1048" t="s">
        <v>680</v>
      </c>
      <c r="I1048" t="s">
        <v>142</v>
      </c>
      <c r="J1048" t="s">
        <v>13</v>
      </c>
      <c r="K1048" t="s">
        <v>886</v>
      </c>
      <c r="L1048" t="s">
        <v>68</v>
      </c>
      <c r="N1048" t="str">
        <f>IF(ISBLANK(Sales[[#This Row],[return]]),"No",Sales[[#This Row],[return]])</f>
        <v>No</v>
      </c>
      <c r="O1048" s="2">
        <v>42727</v>
      </c>
      <c r="P1048" s="8" t="str">
        <f>TEXT(DAY(Sales[[#This Row],[OrderDate]]),"ddd")</f>
        <v>Mon</v>
      </c>
      <c r="Q1048" s="8" t="str">
        <f>TEXT(MONTH(Sales[[#This Row],[ShipDate]])*29,"mmm")</f>
        <v>Dec</v>
      </c>
      <c r="R1048">
        <v>298</v>
      </c>
      <c r="S1048" t="s">
        <v>969</v>
      </c>
      <c r="T1048" t="s">
        <v>66</v>
      </c>
      <c r="U1048">
        <v>47374</v>
      </c>
      <c r="V1048" s="1">
        <v>0</v>
      </c>
      <c r="W1048">
        <v>58</v>
      </c>
      <c r="X1048">
        <v>11</v>
      </c>
      <c r="Y1048">
        <v>207</v>
      </c>
      <c r="AD1048"/>
    </row>
    <row r="1049" spans="1:30" x14ac:dyDescent="0.25">
      <c r="A1049" t="s">
        <v>24</v>
      </c>
      <c r="B1049" s="2">
        <v>42733</v>
      </c>
      <c r="C1049" s="35">
        <f>YEAR(Sales[[#This Row],[ShipDate]])</f>
        <v>2016</v>
      </c>
      <c r="D1049" t="s">
        <v>36</v>
      </c>
      <c r="E1049" t="s">
        <v>18</v>
      </c>
      <c r="F1049" t="s">
        <v>39</v>
      </c>
      <c r="G1049" t="s">
        <v>25</v>
      </c>
      <c r="H1049" t="s">
        <v>164</v>
      </c>
      <c r="I1049" t="s">
        <v>120</v>
      </c>
      <c r="J1049" t="s">
        <v>13</v>
      </c>
      <c r="K1049" t="s">
        <v>1369</v>
      </c>
      <c r="L1049" t="s">
        <v>68</v>
      </c>
      <c r="N1049" t="str">
        <f>IF(ISBLANK(Sales[[#This Row],[return]]),"No",Sales[[#This Row],[return]])</f>
        <v>No</v>
      </c>
      <c r="O1049" s="2">
        <v>42726</v>
      </c>
      <c r="P1049" s="8" t="str">
        <f>TEXT(DAY(Sales[[#This Row],[OrderDate]]),"ddd")</f>
        <v>Sun</v>
      </c>
      <c r="Q1049" s="8" t="str">
        <f>TEXT(MONTH(Sales[[#This Row],[ShipDate]])*29,"mmm")</f>
        <v>Dec</v>
      </c>
      <c r="R1049">
        <v>543</v>
      </c>
      <c r="S1049" t="s">
        <v>960</v>
      </c>
      <c r="T1049" t="s">
        <v>66</v>
      </c>
      <c r="U1049">
        <v>60623</v>
      </c>
      <c r="V1049" s="1">
        <v>0.2</v>
      </c>
      <c r="W1049">
        <v>10</v>
      </c>
      <c r="X1049">
        <v>1</v>
      </c>
      <c r="Y1049">
        <v>132</v>
      </c>
      <c r="AD1049"/>
    </row>
    <row r="1050" spans="1:30" x14ac:dyDescent="0.25">
      <c r="A1050" t="s">
        <v>24</v>
      </c>
      <c r="B1050" s="2">
        <v>42733</v>
      </c>
      <c r="C1050" s="35">
        <f>YEAR(Sales[[#This Row],[ShipDate]])</f>
        <v>2016</v>
      </c>
      <c r="D1050" t="s">
        <v>36</v>
      </c>
      <c r="E1050" t="s">
        <v>18</v>
      </c>
      <c r="F1050" t="s">
        <v>59</v>
      </c>
      <c r="G1050" t="s">
        <v>25</v>
      </c>
      <c r="H1050" t="s">
        <v>164</v>
      </c>
      <c r="I1050" t="s">
        <v>120</v>
      </c>
      <c r="J1050" t="s">
        <v>13</v>
      </c>
      <c r="K1050" t="s">
        <v>1369</v>
      </c>
      <c r="L1050" t="s">
        <v>68</v>
      </c>
      <c r="N1050" t="str">
        <f>IF(ISBLANK(Sales[[#This Row],[return]]),"No",Sales[[#This Row],[return]])</f>
        <v>No</v>
      </c>
      <c r="O1050" s="2">
        <v>42726</v>
      </c>
      <c r="P1050" s="8" t="str">
        <f>TEXT(DAY(Sales[[#This Row],[OrderDate]]),"ddd")</f>
        <v>Sun</v>
      </c>
      <c r="Q1050" s="8" t="str">
        <f>TEXT(MONTH(Sales[[#This Row],[ShipDate]])*29,"mmm")</f>
        <v>Dec</v>
      </c>
      <c r="R1050">
        <v>1624</v>
      </c>
      <c r="S1050" t="s">
        <v>1660</v>
      </c>
      <c r="T1050" t="s">
        <v>66</v>
      </c>
      <c r="U1050">
        <v>60623</v>
      </c>
      <c r="V1050" s="1">
        <v>0.2</v>
      </c>
      <c r="W1050">
        <v>45</v>
      </c>
      <c r="X1050">
        <v>4</v>
      </c>
      <c r="Y1050">
        <v>124</v>
      </c>
      <c r="AD1050"/>
    </row>
    <row r="1051" spans="1:30" x14ac:dyDescent="0.25">
      <c r="A1051" t="s">
        <v>24</v>
      </c>
      <c r="B1051" s="2">
        <v>42733</v>
      </c>
      <c r="C1051" s="35">
        <f>YEAR(Sales[[#This Row],[ShipDate]])</f>
        <v>2016</v>
      </c>
      <c r="D1051" t="s">
        <v>36</v>
      </c>
      <c r="E1051" t="s">
        <v>18</v>
      </c>
      <c r="F1051" t="s">
        <v>50</v>
      </c>
      <c r="G1051" t="s">
        <v>25</v>
      </c>
      <c r="H1051" t="s">
        <v>164</v>
      </c>
      <c r="I1051" t="s">
        <v>120</v>
      </c>
      <c r="J1051" t="s">
        <v>13</v>
      </c>
      <c r="K1051" t="s">
        <v>1369</v>
      </c>
      <c r="L1051" t="s">
        <v>68</v>
      </c>
      <c r="N1051" t="str">
        <f>IF(ISBLANK(Sales[[#This Row],[return]]),"No",Sales[[#This Row],[return]])</f>
        <v>No</v>
      </c>
      <c r="O1051" s="2">
        <v>42726</v>
      </c>
      <c r="P1051" s="8" t="str">
        <f>TEXT(DAY(Sales[[#This Row],[OrderDate]]),"ddd")</f>
        <v>Sun</v>
      </c>
      <c r="Q1051" s="8" t="str">
        <f>TEXT(MONTH(Sales[[#This Row],[ShipDate]])*29,"mmm")</f>
        <v>Dec</v>
      </c>
      <c r="R1051">
        <v>1338</v>
      </c>
      <c r="S1051" t="s">
        <v>932</v>
      </c>
      <c r="T1051" t="s">
        <v>66</v>
      </c>
      <c r="U1051">
        <v>60623</v>
      </c>
      <c r="V1051" s="1">
        <v>0.8</v>
      </c>
      <c r="W1051">
        <v>-31</v>
      </c>
      <c r="X1051">
        <v>6</v>
      </c>
      <c r="Y1051">
        <v>18</v>
      </c>
      <c r="AD1051"/>
    </row>
    <row r="1052" spans="1:30" x14ac:dyDescent="0.25">
      <c r="A1052" t="s">
        <v>10</v>
      </c>
      <c r="B1052" s="2">
        <v>42665</v>
      </c>
      <c r="C1052" s="35">
        <f>YEAR(Sales[[#This Row],[ShipDate]])</f>
        <v>2016</v>
      </c>
      <c r="D1052" t="s">
        <v>113</v>
      </c>
      <c r="E1052" t="s">
        <v>18</v>
      </c>
      <c r="F1052" t="s">
        <v>38</v>
      </c>
      <c r="G1052" t="s">
        <v>11</v>
      </c>
      <c r="H1052" t="s">
        <v>368</v>
      </c>
      <c r="I1052" t="s">
        <v>252</v>
      </c>
      <c r="J1052" t="s">
        <v>13</v>
      </c>
      <c r="K1052" t="s">
        <v>100</v>
      </c>
      <c r="L1052" t="s">
        <v>92</v>
      </c>
      <c r="N1052" t="str">
        <f>IF(ISBLANK(Sales[[#This Row],[return]]),"No",Sales[[#This Row],[return]])</f>
        <v>No</v>
      </c>
      <c r="O1052" s="2">
        <v>42664</v>
      </c>
      <c r="P1052" s="8" t="str">
        <f>TEXT(DAY(Sales[[#This Row],[OrderDate]]),"ddd")</f>
        <v>Sat</v>
      </c>
      <c r="Q1052" s="8" t="str">
        <f>TEXT(MONTH(Sales[[#This Row],[ShipDate]])*29,"mmm")</f>
        <v>Oct</v>
      </c>
      <c r="R1052">
        <v>847</v>
      </c>
      <c r="S1052" t="s">
        <v>632</v>
      </c>
      <c r="T1052" t="s">
        <v>90</v>
      </c>
      <c r="U1052">
        <v>45014</v>
      </c>
      <c r="V1052" s="1">
        <v>0.4</v>
      </c>
      <c r="W1052">
        <v>-123</v>
      </c>
      <c r="X1052">
        <v>3</v>
      </c>
      <c r="Y1052">
        <v>410</v>
      </c>
      <c r="AD1052"/>
    </row>
    <row r="1053" spans="1:30" x14ac:dyDescent="0.25">
      <c r="A1053" t="s">
        <v>10</v>
      </c>
      <c r="B1053" s="2">
        <v>42665</v>
      </c>
      <c r="C1053" s="35">
        <f>YEAR(Sales[[#This Row],[ShipDate]])</f>
        <v>2016</v>
      </c>
      <c r="D1053" t="s">
        <v>113</v>
      </c>
      <c r="E1053" t="s">
        <v>18</v>
      </c>
      <c r="F1053" t="s">
        <v>52</v>
      </c>
      <c r="G1053" t="s">
        <v>25</v>
      </c>
      <c r="H1053" t="s">
        <v>368</v>
      </c>
      <c r="I1053" t="s">
        <v>252</v>
      </c>
      <c r="J1053" t="s">
        <v>13</v>
      </c>
      <c r="K1053" t="s">
        <v>100</v>
      </c>
      <c r="L1053" t="s">
        <v>92</v>
      </c>
      <c r="N1053" t="str">
        <f>IF(ISBLANK(Sales[[#This Row],[return]]),"No",Sales[[#This Row],[return]])</f>
        <v>No</v>
      </c>
      <c r="O1053" s="2">
        <v>42664</v>
      </c>
      <c r="P1053" s="8" t="str">
        <f>TEXT(DAY(Sales[[#This Row],[OrderDate]]),"ddd")</f>
        <v>Sat</v>
      </c>
      <c r="Q1053" s="8" t="str">
        <f>TEXT(MONTH(Sales[[#This Row],[ShipDate]])*29,"mmm")</f>
        <v>Oct</v>
      </c>
      <c r="R1053">
        <v>663</v>
      </c>
      <c r="S1053" t="s">
        <v>908</v>
      </c>
      <c r="T1053" t="s">
        <v>90</v>
      </c>
      <c r="U1053">
        <v>45014</v>
      </c>
      <c r="V1053" s="1">
        <v>0.2</v>
      </c>
      <c r="W1053">
        <v>14</v>
      </c>
      <c r="X1053">
        <v>4</v>
      </c>
      <c r="Y1053">
        <v>122</v>
      </c>
      <c r="AD1053"/>
    </row>
    <row r="1054" spans="1:30" x14ac:dyDescent="0.25">
      <c r="A1054" t="s">
        <v>40</v>
      </c>
      <c r="B1054" s="2">
        <v>42491</v>
      </c>
      <c r="C1054" s="35">
        <f>YEAR(Sales[[#This Row],[ShipDate]])</f>
        <v>2016</v>
      </c>
      <c r="D1054" t="s">
        <v>19</v>
      </c>
      <c r="E1054" t="s">
        <v>18</v>
      </c>
      <c r="F1054" t="s">
        <v>23</v>
      </c>
      <c r="G1054" t="s">
        <v>11</v>
      </c>
      <c r="H1054" t="s">
        <v>1376</v>
      </c>
      <c r="I1054" t="s">
        <v>365</v>
      </c>
      <c r="J1054" t="s">
        <v>13</v>
      </c>
      <c r="K1054" t="s">
        <v>1377</v>
      </c>
      <c r="L1054" t="s">
        <v>17</v>
      </c>
      <c r="N1054" t="str">
        <f>IF(ISBLANK(Sales[[#This Row],[return]]),"No",Sales[[#This Row],[return]])</f>
        <v>No</v>
      </c>
      <c r="O1054" s="2">
        <v>42489</v>
      </c>
      <c r="P1054" s="8" t="str">
        <f>TEXT(DAY(Sales[[#This Row],[OrderDate]]),"ddd")</f>
        <v>Sun</v>
      </c>
      <c r="Q1054" s="8" t="str">
        <f>TEXT(MONTH(Sales[[#This Row],[ShipDate]])*29,"mmm")</f>
        <v>May</v>
      </c>
      <c r="R1054">
        <v>767</v>
      </c>
      <c r="S1054" t="s">
        <v>1378</v>
      </c>
      <c r="T1054" t="s">
        <v>15</v>
      </c>
      <c r="U1054">
        <v>70601</v>
      </c>
      <c r="V1054" s="1">
        <v>0</v>
      </c>
      <c r="W1054">
        <v>13</v>
      </c>
      <c r="X1054">
        <v>2</v>
      </c>
      <c r="Y1054">
        <v>52</v>
      </c>
      <c r="AD1054"/>
    </row>
    <row r="1055" spans="1:30" x14ac:dyDescent="0.25">
      <c r="A1055" t="s">
        <v>40</v>
      </c>
      <c r="B1055" s="2">
        <v>42491</v>
      </c>
      <c r="C1055" s="35">
        <f>YEAR(Sales[[#This Row],[ShipDate]])</f>
        <v>2016</v>
      </c>
      <c r="D1055" t="s">
        <v>19</v>
      </c>
      <c r="E1055" t="s">
        <v>18</v>
      </c>
      <c r="F1055" t="s">
        <v>50</v>
      </c>
      <c r="G1055" t="s">
        <v>25</v>
      </c>
      <c r="H1055" t="s">
        <v>1376</v>
      </c>
      <c r="I1055" t="s">
        <v>365</v>
      </c>
      <c r="J1055" t="s">
        <v>13</v>
      </c>
      <c r="K1055" t="s">
        <v>1377</v>
      </c>
      <c r="L1055" t="s">
        <v>17</v>
      </c>
      <c r="N1055" t="str">
        <f>IF(ISBLANK(Sales[[#This Row],[return]]),"No",Sales[[#This Row],[return]])</f>
        <v>No</v>
      </c>
      <c r="O1055" s="2">
        <v>42489</v>
      </c>
      <c r="P1055" s="8" t="str">
        <f>TEXT(DAY(Sales[[#This Row],[OrderDate]]),"ddd")</f>
        <v>Sun</v>
      </c>
      <c r="Q1055" s="8" t="str">
        <f>TEXT(MONTH(Sales[[#This Row],[ShipDate]])*29,"mmm")</f>
        <v>May</v>
      </c>
      <c r="R1055">
        <v>261</v>
      </c>
      <c r="S1055" t="s">
        <v>1906</v>
      </c>
      <c r="T1055" t="s">
        <v>15</v>
      </c>
      <c r="U1055">
        <v>70601</v>
      </c>
      <c r="V1055" s="1">
        <v>0</v>
      </c>
      <c r="W1055">
        <v>9</v>
      </c>
      <c r="X1055">
        <v>3</v>
      </c>
      <c r="Y1055">
        <v>18</v>
      </c>
      <c r="AD1055"/>
    </row>
    <row r="1056" spans="1:30" x14ac:dyDescent="0.25">
      <c r="A1056" t="s">
        <v>10</v>
      </c>
      <c r="B1056" s="2">
        <v>42626</v>
      </c>
      <c r="C1056" s="35">
        <f>YEAR(Sales[[#This Row],[ShipDate]])</f>
        <v>2016</v>
      </c>
      <c r="D1056" t="s">
        <v>607</v>
      </c>
      <c r="E1056" t="s">
        <v>18</v>
      </c>
      <c r="F1056" t="s">
        <v>43</v>
      </c>
      <c r="G1056" t="s">
        <v>11</v>
      </c>
      <c r="H1056" t="s">
        <v>60</v>
      </c>
      <c r="I1056" t="s">
        <v>63</v>
      </c>
      <c r="J1056" t="s">
        <v>13</v>
      </c>
      <c r="K1056" t="s">
        <v>986</v>
      </c>
      <c r="L1056" t="s">
        <v>30</v>
      </c>
      <c r="M1056" t="s">
        <v>82</v>
      </c>
      <c r="N1056" t="str">
        <f>IF(ISBLANK(Sales[[#This Row],[return]]),"No",Sales[[#This Row],[return]])</f>
        <v>Yes</v>
      </c>
      <c r="O1056" s="2">
        <v>42626</v>
      </c>
      <c r="P1056" s="8" t="str">
        <f>TEXT(DAY(Sales[[#This Row],[OrderDate]]),"ddd")</f>
        <v>Fri</v>
      </c>
      <c r="Q1056" s="8" t="str">
        <f>TEXT(MONTH(Sales[[#This Row],[ShipDate]])*29,"mmm")</f>
        <v>Sep</v>
      </c>
      <c r="R1056">
        <v>393</v>
      </c>
      <c r="S1056" t="s">
        <v>536</v>
      </c>
      <c r="T1056" t="s">
        <v>28</v>
      </c>
      <c r="U1056">
        <v>98103</v>
      </c>
      <c r="V1056" s="1">
        <v>0</v>
      </c>
      <c r="W1056">
        <v>6</v>
      </c>
      <c r="X1056">
        <v>3</v>
      </c>
      <c r="Y1056">
        <v>14</v>
      </c>
      <c r="AD1056"/>
    </row>
    <row r="1057" spans="1:30" x14ac:dyDescent="0.25">
      <c r="A1057" t="s">
        <v>10</v>
      </c>
      <c r="B1057" s="2">
        <v>42626</v>
      </c>
      <c r="C1057" s="35">
        <f>YEAR(Sales[[#This Row],[ShipDate]])</f>
        <v>2016</v>
      </c>
      <c r="D1057" t="s">
        <v>607</v>
      </c>
      <c r="E1057" t="s">
        <v>18</v>
      </c>
      <c r="F1057" t="s">
        <v>59</v>
      </c>
      <c r="G1057" t="s">
        <v>25</v>
      </c>
      <c r="H1057" t="s">
        <v>60</v>
      </c>
      <c r="I1057" t="s">
        <v>63</v>
      </c>
      <c r="J1057" t="s">
        <v>13</v>
      </c>
      <c r="K1057" t="s">
        <v>986</v>
      </c>
      <c r="L1057" t="s">
        <v>30</v>
      </c>
      <c r="M1057" t="s">
        <v>82</v>
      </c>
      <c r="N1057" t="str">
        <f>IF(ISBLANK(Sales[[#This Row],[return]]),"No",Sales[[#This Row],[return]])</f>
        <v>Yes</v>
      </c>
      <c r="O1057" s="2">
        <v>42626</v>
      </c>
      <c r="P1057" s="8" t="str">
        <f>TEXT(DAY(Sales[[#This Row],[OrderDate]]),"ddd")</f>
        <v>Fri</v>
      </c>
      <c r="Q1057" s="8" t="str">
        <f>TEXT(MONTH(Sales[[#This Row],[ShipDate]])*29,"mmm")</f>
        <v>Sep</v>
      </c>
      <c r="R1057">
        <v>1738</v>
      </c>
      <c r="S1057" t="s">
        <v>1726</v>
      </c>
      <c r="T1057" t="s">
        <v>28</v>
      </c>
      <c r="U1057">
        <v>98103</v>
      </c>
      <c r="V1057" s="1">
        <v>0</v>
      </c>
      <c r="W1057">
        <v>24</v>
      </c>
      <c r="X1057">
        <v>1</v>
      </c>
      <c r="Y1057">
        <v>49</v>
      </c>
      <c r="AD1057"/>
    </row>
    <row r="1058" spans="1:30" x14ac:dyDescent="0.25">
      <c r="A1058" t="s">
        <v>10</v>
      </c>
      <c r="B1058" s="2">
        <v>42626</v>
      </c>
      <c r="C1058" s="35">
        <f>YEAR(Sales[[#This Row],[ShipDate]])</f>
        <v>2016</v>
      </c>
      <c r="D1058" t="s">
        <v>607</v>
      </c>
      <c r="E1058" t="s">
        <v>18</v>
      </c>
      <c r="F1058" t="s">
        <v>52</v>
      </c>
      <c r="G1058" t="s">
        <v>25</v>
      </c>
      <c r="H1058" t="s">
        <v>60</v>
      </c>
      <c r="I1058" t="s">
        <v>63</v>
      </c>
      <c r="J1058" t="s">
        <v>13</v>
      </c>
      <c r="K1058" t="s">
        <v>986</v>
      </c>
      <c r="L1058" t="s">
        <v>30</v>
      </c>
      <c r="M1058" t="s">
        <v>82</v>
      </c>
      <c r="N1058" t="str">
        <f>IF(ISBLANK(Sales[[#This Row],[return]]),"No",Sales[[#This Row],[return]])</f>
        <v>Yes</v>
      </c>
      <c r="O1058" s="2">
        <v>42626</v>
      </c>
      <c r="P1058" s="8" t="str">
        <f>TEXT(DAY(Sales[[#This Row],[OrderDate]]),"ddd")</f>
        <v>Fri</v>
      </c>
      <c r="Q1058" s="8" t="str">
        <f>TEXT(MONTH(Sales[[#This Row],[ShipDate]])*29,"mmm")</f>
        <v>Sep</v>
      </c>
      <c r="R1058">
        <v>814</v>
      </c>
      <c r="S1058" t="s">
        <v>1920</v>
      </c>
      <c r="T1058" t="s">
        <v>28</v>
      </c>
      <c r="U1058">
        <v>98103</v>
      </c>
      <c r="V1058" s="1">
        <v>0</v>
      </c>
      <c r="W1058">
        <v>10</v>
      </c>
      <c r="X1058">
        <v>2</v>
      </c>
      <c r="Y1058">
        <v>23</v>
      </c>
      <c r="AD1058"/>
    </row>
    <row r="1059" spans="1:30" x14ac:dyDescent="0.25">
      <c r="A1059" t="s">
        <v>10</v>
      </c>
      <c r="B1059" s="2">
        <v>42626</v>
      </c>
      <c r="C1059" s="35">
        <f>YEAR(Sales[[#This Row],[ShipDate]])</f>
        <v>2016</v>
      </c>
      <c r="D1059" t="s">
        <v>607</v>
      </c>
      <c r="E1059" t="s">
        <v>18</v>
      </c>
      <c r="F1059" t="s">
        <v>290</v>
      </c>
      <c r="G1059" t="s">
        <v>25</v>
      </c>
      <c r="H1059" t="s">
        <v>60</v>
      </c>
      <c r="I1059" t="s">
        <v>63</v>
      </c>
      <c r="J1059" t="s">
        <v>13</v>
      </c>
      <c r="K1059" t="s">
        <v>986</v>
      </c>
      <c r="L1059" t="s">
        <v>30</v>
      </c>
      <c r="M1059" t="s">
        <v>82</v>
      </c>
      <c r="N1059" t="str">
        <f>IF(ISBLANK(Sales[[#This Row],[return]]),"No",Sales[[#This Row],[return]])</f>
        <v>Yes</v>
      </c>
      <c r="O1059" s="2">
        <v>42626</v>
      </c>
      <c r="P1059" s="8" t="str">
        <f>TEXT(DAY(Sales[[#This Row],[OrderDate]]),"ddd")</f>
        <v>Fri</v>
      </c>
      <c r="Q1059" s="8" t="str">
        <f>TEXT(MONTH(Sales[[#This Row],[ShipDate]])*29,"mmm")</f>
        <v>Sep</v>
      </c>
      <c r="R1059">
        <v>90</v>
      </c>
      <c r="S1059" t="s">
        <v>890</v>
      </c>
      <c r="T1059" t="s">
        <v>28</v>
      </c>
      <c r="U1059">
        <v>98103</v>
      </c>
      <c r="V1059" s="1">
        <v>0</v>
      </c>
      <c r="W1059">
        <v>2</v>
      </c>
      <c r="X1059">
        <v>2</v>
      </c>
      <c r="Y1059">
        <v>7</v>
      </c>
      <c r="AD1059"/>
    </row>
    <row r="1060" spans="1:30" x14ac:dyDescent="0.25">
      <c r="A1060" t="s">
        <v>10</v>
      </c>
      <c r="B1060" s="2">
        <v>42626</v>
      </c>
      <c r="C1060" s="35">
        <f>YEAR(Sales[[#This Row],[ShipDate]])</f>
        <v>2016</v>
      </c>
      <c r="D1060" t="s">
        <v>607</v>
      </c>
      <c r="E1060" t="s">
        <v>18</v>
      </c>
      <c r="F1060" t="s">
        <v>150</v>
      </c>
      <c r="G1060" t="s">
        <v>25</v>
      </c>
      <c r="H1060" t="s">
        <v>60</v>
      </c>
      <c r="I1060" t="s">
        <v>63</v>
      </c>
      <c r="J1060" t="s">
        <v>13</v>
      </c>
      <c r="K1060" t="s">
        <v>986</v>
      </c>
      <c r="L1060" t="s">
        <v>30</v>
      </c>
      <c r="M1060" t="s">
        <v>82</v>
      </c>
      <c r="N1060" t="str">
        <f>IF(ISBLANK(Sales[[#This Row],[return]]),"No",Sales[[#This Row],[return]])</f>
        <v>Yes</v>
      </c>
      <c r="O1060" s="2">
        <v>42626</v>
      </c>
      <c r="P1060" s="8" t="str">
        <f>TEXT(DAY(Sales[[#This Row],[OrderDate]]),"ddd")</f>
        <v>Fri</v>
      </c>
      <c r="Q1060" s="8" t="str">
        <f>TEXT(MONTH(Sales[[#This Row],[ShipDate]])*29,"mmm")</f>
        <v>Sep</v>
      </c>
      <c r="R1060">
        <v>1221</v>
      </c>
      <c r="S1060" t="s">
        <v>1659</v>
      </c>
      <c r="T1060" t="s">
        <v>28</v>
      </c>
      <c r="U1060">
        <v>98103</v>
      </c>
      <c r="V1060" s="1">
        <v>0</v>
      </c>
      <c r="W1060">
        <v>3</v>
      </c>
      <c r="X1060">
        <v>5</v>
      </c>
      <c r="Y1060">
        <v>6</v>
      </c>
      <c r="AD1060"/>
    </row>
    <row r="1061" spans="1:30" x14ac:dyDescent="0.25">
      <c r="A1061" t="s">
        <v>10</v>
      </c>
      <c r="B1061" s="2">
        <v>42626</v>
      </c>
      <c r="C1061" s="35">
        <f>YEAR(Sales[[#This Row],[ShipDate]])</f>
        <v>2016</v>
      </c>
      <c r="D1061" t="s">
        <v>607</v>
      </c>
      <c r="E1061" t="s">
        <v>18</v>
      </c>
      <c r="F1061" t="s">
        <v>99</v>
      </c>
      <c r="G1061" t="s">
        <v>46</v>
      </c>
      <c r="H1061" t="s">
        <v>60</v>
      </c>
      <c r="I1061" t="s">
        <v>63</v>
      </c>
      <c r="J1061" t="s">
        <v>13</v>
      </c>
      <c r="K1061" t="s">
        <v>986</v>
      </c>
      <c r="L1061" t="s">
        <v>30</v>
      </c>
      <c r="M1061" t="s">
        <v>82</v>
      </c>
      <c r="N1061" t="str">
        <f>IF(ISBLANK(Sales[[#This Row],[return]]),"No",Sales[[#This Row],[return]])</f>
        <v>Yes</v>
      </c>
      <c r="O1061" s="2">
        <v>42626</v>
      </c>
      <c r="P1061" s="8" t="str">
        <f>TEXT(DAY(Sales[[#This Row],[OrderDate]]),"ddd")</f>
        <v>Fri</v>
      </c>
      <c r="Q1061" s="8" t="str">
        <f>TEXT(MONTH(Sales[[#This Row],[ShipDate]])*29,"mmm")</f>
        <v>Sep</v>
      </c>
      <c r="R1061">
        <v>1033</v>
      </c>
      <c r="S1061" t="s">
        <v>1035</v>
      </c>
      <c r="T1061" t="s">
        <v>28</v>
      </c>
      <c r="U1061">
        <v>98103</v>
      </c>
      <c r="V1061" s="1">
        <v>0</v>
      </c>
      <c r="W1061">
        <v>76</v>
      </c>
      <c r="X1061">
        <v>2</v>
      </c>
      <c r="Y1061">
        <v>200</v>
      </c>
      <c r="AD1061"/>
    </row>
    <row r="1062" spans="1:30" x14ac:dyDescent="0.25">
      <c r="A1062" t="s">
        <v>10</v>
      </c>
      <c r="B1062" s="2">
        <v>42626</v>
      </c>
      <c r="C1062" s="35">
        <f>YEAR(Sales[[#This Row],[ShipDate]])</f>
        <v>2016</v>
      </c>
      <c r="D1062" t="s">
        <v>607</v>
      </c>
      <c r="E1062" t="s">
        <v>18</v>
      </c>
      <c r="F1062" t="s">
        <v>99</v>
      </c>
      <c r="G1062" t="s">
        <v>46</v>
      </c>
      <c r="H1062" t="s">
        <v>60</v>
      </c>
      <c r="I1062" t="s">
        <v>63</v>
      </c>
      <c r="J1062" t="s">
        <v>13</v>
      </c>
      <c r="K1062" t="s">
        <v>986</v>
      </c>
      <c r="L1062" t="s">
        <v>30</v>
      </c>
      <c r="M1062" t="s">
        <v>82</v>
      </c>
      <c r="N1062" t="str">
        <f>IF(ISBLANK(Sales[[#This Row],[return]]),"No",Sales[[#This Row],[return]])</f>
        <v>Yes</v>
      </c>
      <c r="O1062" s="2">
        <v>42626</v>
      </c>
      <c r="P1062" s="8" t="str">
        <f>TEXT(DAY(Sales[[#This Row],[OrderDate]]),"ddd")</f>
        <v>Fri</v>
      </c>
      <c r="Q1062" s="8" t="str">
        <f>TEXT(MONTH(Sales[[#This Row],[ShipDate]])*29,"mmm")</f>
        <v>Sep</v>
      </c>
      <c r="R1062">
        <v>1617</v>
      </c>
      <c r="S1062" t="s">
        <v>2343</v>
      </c>
      <c r="T1062" t="s">
        <v>28</v>
      </c>
      <c r="U1062">
        <v>98103</v>
      </c>
      <c r="V1062" s="1">
        <v>0</v>
      </c>
      <c r="W1062">
        <v>20</v>
      </c>
      <c r="X1062">
        <v>2</v>
      </c>
      <c r="Y1062">
        <v>118</v>
      </c>
      <c r="AD1062"/>
    </row>
    <row r="1063" spans="1:30" x14ac:dyDescent="0.25">
      <c r="A1063" t="s">
        <v>10</v>
      </c>
      <c r="B1063" s="2">
        <v>42626</v>
      </c>
      <c r="C1063" s="35">
        <f>YEAR(Sales[[#This Row],[ShipDate]])</f>
        <v>2016</v>
      </c>
      <c r="D1063" t="s">
        <v>607</v>
      </c>
      <c r="E1063" t="s">
        <v>18</v>
      </c>
      <c r="F1063" t="s">
        <v>99</v>
      </c>
      <c r="G1063" t="s">
        <v>46</v>
      </c>
      <c r="H1063" t="s">
        <v>60</v>
      </c>
      <c r="I1063" t="s">
        <v>63</v>
      </c>
      <c r="J1063" t="s">
        <v>13</v>
      </c>
      <c r="K1063" t="s">
        <v>986</v>
      </c>
      <c r="L1063" t="s">
        <v>30</v>
      </c>
      <c r="M1063" t="s">
        <v>82</v>
      </c>
      <c r="N1063" t="str">
        <f>IF(ISBLANK(Sales[[#This Row],[return]]),"No",Sales[[#This Row],[return]])</f>
        <v>Yes</v>
      </c>
      <c r="O1063" s="2">
        <v>42626</v>
      </c>
      <c r="P1063" s="8" t="str">
        <f>TEXT(DAY(Sales[[#This Row],[OrderDate]]),"ddd")</f>
        <v>Fri</v>
      </c>
      <c r="Q1063" s="8" t="str">
        <f>TEXT(MONTH(Sales[[#This Row],[ShipDate]])*29,"mmm")</f>
        <v>Sep</v>
      </c>
      <c r="R1063">
        <v>1084</v>
      </c>
      <c r="S1063" t="s">
        <v>2514</v>
      </c>
      <c r="T1063" t="s">
        <v>28</v>
      </c>
      <c r="U1063">
        <v>98103</v>
      </c>
      <c r="V1063" s="1">
        <v>0</v>
      </c>
      <c r="W1063">
        <v>61</v>
      </c>
      <c r="X1063">
        <v>4</v>
      </c>
      <c r="Y1063">
        <v>145</v>
      </c>
      <c r="AD1063"/>
    </row>
    <row r="1064" spans="1:30" x14ac:dyDescent="0.25">
      <c r="A1064" t="s">
        <v>40</v>
      </c>
      <c r="B1064" s="2">
        <v>42602</v>
      </c>
      <c r="C1064" s="35">
        <f>YEAR(Sales[[#This Row],[ShipDate]])</f>
        <v>2016</v>
      </c>
      <c r="D1064" t="s">
        <v>36</v>
      </c>
      <c r="E1064" t="s">
        <v>18</v>
      </c>
      <c r="F1064" t="s">
        <v>38</v>
      </c>
      <c r="G1064" t="s">
        <v>11</v>
      </c>
      <c r="H1064" t="s">
        <v>88</v>
      </c>
      <c r="I1064" t="s">
        <v>93</v>
      </c>
      <c r="J1064" t="s">
        <v>13</v>
      </c>
      <c r="K1064" t="s">
        <v>272</v>
      </c>
      <c r="L1064" t="s">
        <v>92</v>
      </c>
      <c r="N1064" t="str">
        <f>IF(ISBLANK(Sales[[#This Row],[return]]),"No",Sales[[#This Row],[return]])</f>
        <v>No</v>
      </c>
      <c r="O1064" s="2">
        <v>42598</v>
      </c>
      <c r="P1064" s="8" t="str">
        <f>TEXT(DAY(Sales[[#This Row],[OrderDate]]),"ddd")</f>
        <v>Mon</v>
      </c>
      <c r="Q1064" s="8" t="str">
        <f>TEXT(MONTH(Sales[[#This Row],[ShipDate]])*29,"mmm")</f>
        <v>Aug</v>
      </c>
      <c r="R1064">
        <v>428</v>
      </c>
      <c r="S1064" t="s">
        <v>53</v>
      </c>
      <c r="T1064" t="s">
        <v>90</v>
      </c>
      <c r="U1064">
        <v>19143</v>
      </c>
      <c r="V1064" s="1">
        <v>0.4</v>
      </c>
      <c r="W1064">
        <v>-227</v>
      </c>
      <c r="X1064">
        <v>6</v>
      </c>
      <c r="Y1064">
        <v>853</v>
      </c>
      <c r="AD1064"/>
    </row>
    <row r="1065" spans="1:30" x14ac:dyDescent="0.25">
      <c r="A1065" t="s">
        <v>10</v>
      </c>
      <c r="B1065" s="2">
        <v>42651</v>
      </c>
      <c r="C1065" s="35">
        <f>YEAR(Sales[[#This Row],[ShipDate]])</f>
        <v>2016</v>
      </c>
      <c r="D1065" t="s">
        <v>607</v>
      </c>
      <c r="E1065" t="s">
        <v>18</v>
      </c>
      <c r="F1065" t="s">
        <v>99</v>
      </c>
      <c r="G1065" t="s">
        <v>46</v>
      </c>
      <c r="H1065" t="s">
        <v>235</v>
      </c>
      <c r="I1065" t="s">
        <v>58</v>
      </c>
      <c r="J1065" t="s">
        <v>13</v>
      </c>
      <c r="K1065" t="s">
        <v>642</v>
      </c>
      <c r="L1065" t="s">
        <v>17</v>
      </c>
      <c r="N1065" t="str">
        <f>IF(ISBLANK(Sales[[#This Row],[return]]),"No",Sales[[#This Row],[return]])</f>
        <v>No</v>
      </c>
      <c r="O1065" s="2">
        <v>42651</v>
      </c>
      <c r="P1065" s="8" t="str">
        <f>TEXT(DAY(Sales[[#This Row],[OrderDate]]),"ddd")</f>
        <v>Sun</v>
      </c>
      <c r="Q1065" s="8" t="str">
        <f>TEXT(MONTH(Sales[[#This Row],[ShipDate]])*29,"mmm")</f>
        <v>Oct</v>
      </c>
      <c r="R1065">
        <v>1064</v>
      </c>
      <c r="S1065" t="s">
        <v>2338</v>
      </c>
      <c r="T1065" t="s">
        <v>15</v>
      </c>
      <c r="U1065">
        <v>28205</v>
      </c>
      <c r="V1065" s="1">
        <v>0.2</v>
      </c>
      <c r="W1065">
        <v>5</v>
      </c>
      <c r="X1065">
        <v>3</v>
      </c>
      <c r="Y1065">
        <v>23</v>
      </c>
      <c r="AD1065"/>
    </row>
    <row r="1066" spans="1:30" x14ac:dyDescent="0.25">
      <c r="A1066" t="s">
        <v>10</v>
      </c>
      <c r="B1066" s="2">
        <v>42571</v>
      </c>
      <c r="C1066" s="35">
        <f>YEAR(Sales[[#This Row],[ShipDate]])</f>
        <v>2016</v>
      </c>
      <c r="D1066" t="s">
        <v>607</v>
      </c>
      <c r="E1066" t="s">
        <v>18</v>
      </c>
      <c r="F1066" t="s">
        <v>39</v>
      </c>
      <c r="G1066" t="s">
        <v>25</v>
      </c>
      <c r="H1066" t="s">
        <v>171</v>
      </c>
      <c r="I1066" t="s">
        <v>252</v>
      </c>
      <c r="J1066" t="s">
        <v>13</v>
      </c>
      <c r="K1066" t="s">
        <v>1459</v>
      </c>
      <c r="L1066" t="s">
        <v>92</v>
      </c>
      <c r="N1066" t="str">
        <f>IF(ISBLANK(Sales[[#This Row],[return]]),"No",Sales[[#This Row],[return]])</f>
        <v>No</v>
      </c>
      <c r="O1066" s="2">
        <v>42571</v>
      </c>
      <c r="P1066" s="8" t="str">
        <f>TEXT(DAY(Sales[[#This Row],[OrderDate]]),"ddd")</f>
        <v>Fri</v>
      </c>
      <c r="Q1066" s="8" t="str">
        <f>TEXT(MONTH(Sales[[#This Row],[ShipDate]])*29,"mmm")</f>
        <v>Jul</v>
      </c>
      <c r="R1066">
        <v>647</v>
      </c>
      <c r="S1066" t="s">
        <v>1001</v>
      </c>
      <c r="T1066" t="s">
        <v>90</v>
      </c>
      <c r="U1066">
        <v>45503</v>
      </c>
      <c r="V1066" s="1">
        <v>0.2</v>
      </c>
      <c r="W1066">
        <v>-5</v>
      </c>
      <c r="X1066">
        <v>1</v>
      </c>
      <c r="Y1066">
        <v>26</v>
      </c>
      <c r="AD1066"/>
    </row>
    <row r="1067" spans="1:30" x14ac:dyDescent="0.25">
      <c r="A1067" t="s">
        <v>10</v>
      </c>
      <c r="B1067" s="2">
        <v>42571</v>
      </c>
      <c r="C1067" s="35">
        <f>YEAR(Sales[[#This Row],[ShipDate]])</f>
        <v>2016</v>
      </c>
      <c r="D1067" t="s">
        <v>607</v>
      </c>
      <c r="E1067" t="s">
        <v>18</v>
      </c>
      <c r="F1067" t="s">
        <v>50</v>
      </c>
      <c r="G1067" t="s">
        <v>25</v>
      </c>
      <c r="H1067" t="s">
        <v>171</v>
      </c>
      <c r="I1067" t="s">
        <v>252</v>
      </c>
      <c r="J1067" t="s">
        <v>13</v>
      </c>
      <c r="K1067" t="s">
        <v>1459</v>
      </c>
      <c r="L1067" t="s">
        <v>92</v>
      </c>
      <c r="N1067" t="str">
        <f>IF(ISBLANK(Sales[[#This Row],[return]]),"No",Sales[[#This Row],[return]])</f>
        <v>No</v>
      </c>
      <c r="O1067" s="2">
        <v>42571</v>
      </c>
      <c r="P1067" s="8" t="str">
        <f>TEXT(DAY(Sales[[#This Row],[OrderDate]]),"ddd")</f>
        <v>Fri</v>
      </c>
      <c r="Q1067" s="8" t="str">
        <f>TEXT(MONTH(Sales[[#This Row],[ShipDate]])*29,"mmm")</f>
        <v>Jul</v>
      </c>
      <c r="R1067">
        <v>901</v>
      </c>
      <c r="S1067" t="s">
        <v>1879</v>
      </c>
      <c r="T1067" t="s">
        <v>90</v>
      </c>
      <c r="U1067">
        <v>45503</v>
      </c>
      <c r="V1067" s="1">
        <v>0.7</v>
      </c>
      <c r="W1067">
        <v>-22</v>
      </c>
      <c r="X1067">
        <v>3</v>
      </c>
      <c r="Y1067">
        <v>27</v>
      </c>
      <c r="AD1067"/>
    </row>
    <row r="1068" spans="1:30" x14ac:dyDescent="0.25">
      <c r="A1068" t="s">
        <v>10</v>
      </c>
      <c r="B1068" s="2">
        <v>42478</v>
      </c>
      <c r="C1068" s="35">
        <f>YEAR(Sales[[#This Row],[ShipDate]])</f>
        <v>2016</v>
      </c>
      <c r="D1068" t="s">
        <v>36</v>
      </c>
      <c r="E1068" t="s">
        <v>31</v>
      </c>
      <c r="F1068" t="s">
        <v>45</v>
      </c>
      <c r="G1068" t="s">
        <v>25</v>
      </c>
      <c r="H1068" t="s">
        <v>2302</v>
      </c>
      <c r="I1068" t="s">
        <v>32</v>
      </c>
      <c r="J1068" t="s">
        <v>13</v>
      </c>
      <c r="K1068" t="s">
        <v>2595</v>
      </c>
      <c r="L1068" t="s">
        <v>30</v>
      </c>
      <c r="N1068" t="str">
        <f>IF(ISBLANK(Sales[[#This Row],[return]]),"No",Sales[[#This Row],[return]])</f>
        <v>No</v>
      </c>
      <c r="O1068" s="2">
        <v>42472</v>
      </c>
      <c r="P1068" s="8" t="str">
        <f>TEXT(DAY(Sales[[#This Row],[OrderDate]]),"ddd")</f>
        <v>Thu</v>
      </c>
      <c r="Q1068" s="8" t="str">
        <f>TEXT(MONTH(Sales[[#This Row],[ShipDate]])*29,"mmm")</f>
        <v>Apr</v>
      </c>
      <c r="R1068">
        <v>1319</v>
      </c>
      <c r="S1068" t="s">
        <v>1860</v>
      </c>
      <c r="T1068" t="s">
        <v>28</v>
      </c>
      <c r="U1068">
        <v>95240</v>
      </c>
      <c r="V1068" s="1">
        <v>0</v>
      </c>
      <c r="W1068">
        <v>16</v>
      </c>
      <c r="X1068">
        <v>2</v>
      </c>
      <c r="Y1068">
        <v>40</v>
      </c>
      <c r="AD1068"/>
    </row>
    <row r="1069" spans="1:30" x14ac:dyDescent="0.25">
      <c r="A1069" t="s">
        <v>24</v>
      </c>
      <c r="B1069" s="2">
        <v>42666</v>
      </c>
      <c r="C1069" s="35">
        <f>YEAR(Sales[[#This Row],[ShipDate]])</f>
        <v>2016</v>
      </c>
      <c r="D1069" t="s">
        <v>19</v>
      </c>
      <c r="E1069" t="s">
        <v>18</v>
      </c>
      <c r="F1069" t="s">
        <v>59</v>
      </c>
      <c r="G1069" t="s">
        <v>25</v>
      </c>
      <c r="H1069" t="s">
        <v>60</v>
      </c>
      <c r="I1069" t="s">
        <v>63</v>
      </c>
      <c r="J1069" t="s">
        <v>13</v>
      </c>
      <c r="K1069" t="s">
        <v>2046</v>
      </c>
      <c r="L1069" t="s">
        <v>30</v>
      </c>
      <c r="N1069" t="str">
        <f>IF(ISBLANK(Sales[[#This Row],[return]]),"No",Sales[[#This Row],[return]])</f>
        <v>No</v>
      </c>
      <c r="O1069" s="2">
        <v>42661</v>
      </c>
      <c r="P1069" s="8" t="str">
        <f>TEXT(DAY(Sales[[#This Row],[OrderDate]]),"ddd")</f>
        <v>Wed</v>
      </c>
      <c r="Q1069" s="8" t="str">
        <f>TEXT(MONTH(Sales[[#This Row],[ShipDate]])*29,"mmm")</f>
        <v>Oct</v>
      </c>
      <c r="R1069">
        <v>1719</v>
      </c>
      <c r="S1069" t="s">
        <v>1897</v>
      </c>
      <c r="T1069" t="s">
        <v>28</v>
      </c>
      <c r="U1069">
        <v>98103</v>
      </c>
      <c r="V1069" s="1">
        <v>0</v>
      </c>
      <c r="W1069">
        <v>28</v>
      </c>
      <c r="X1069">
        <v>2</v>
      </c>
      <c r="Y1069">
        <v>62</v>
      </c>
      <c r="AD1069"/>
    </row>
    <row r="1070" spans="1:30" x14ac:dyDescent="0.25">
      <c r="A1070" t="s">
        <v>24</v>
      </c>
      <c r="B1070" s="2">
        <v>42666</v>
      </c>
      <c r="C1070" s="35">
        <f>YEAR(Sales[[#This Row],[ShipDate]])</f>
        <v>2016</v>
      </c>
      <c r="D1070" t="s">
        <v>19</v>
      </c>
      <c r="E1070" t="s">
        <v>18</v>
      </c>
      <c r="F1070" t="s">
        <v>50</v>
      </c>
      <c r="G1070" t="s">
        <v>25</v>
      </c>
      <c r="H1070" t="s">
        <v>60</v>
      </c>
      <c r="I1070" t="s">
        <v>63</v>
      </c>
      <c r="J1070" t="s">
        <v>13</v>
      </c>
      <c r="K1070" t="s">
        <v>2046</v>
      </c>
      <c r="L1070" t="s">
        <v>30</v>
      </c>
      <c r="N1070" t="str">
        <f>IF(ISBLANK(Sales[[#This Row],[return]]),"No",Sales[[#This Row],[return]])</f>
        <v>No</v>
      </c>
      <c r="O1070" s="2">
        <v>42661</v>
      </c>
      <c r="P1070" s="8" t="str">
        <f>TEXT(DAY(Sales[[#This Row],[OrderDate]]),"ddd")</f>
        <v>Wed</v>
      </c>
      <c r="Q1070" s="8" t="str">
        <f>TEXT(MONTH(Sales[[#This Row],[ShipDate]])*29,"mmm")</f>
        <v>Oct</v>
      </c>
      <c r="R1070">
        <v>463</v>
      </c>
      <c r="S1070" t="s">
        <v>1838</v>
      </c>
      <c r="T1070" t="s">
        <v>28</v>
      </c>
      <c r="U1070">
        <v>98103</v>
      </c>
      <c r="V1070" s="1">
        <v>0.2</v>
      </c>
      <c r="W1070">
        <v>0</v>
      </c>
      <c r="X1070">
        <v>1</v>
      </c>
      <c r="Y1070">
        <v>1</v>
      </c>
      <c r="AD1070"/>
    </row>
    <row r="1071" spans="1:30" x14ac:dyDescent="0.25">
      <c r="A1071" t="s">
        <v>40</v>
      </c>
      <c r="B1071" s="2">
        <v>42663</v>
      </c>
      <c r="C1071" s="35">
        <f>YEAR(Sales[[#This Row],[ShipDate]])</f>
        <v>2016</v>
      </c>
      <c r="D1071" t="s">
        <v>36</v>
      </c>
      <c r="E1071" t="s">
        <v>18</v>
      </c>
      <c r="F1071" t="s">
        <v>43</v>
      </c>
      <c r="G1071" t="s">
        <v>11</v>
      </c>
      <c r="H1071" t="s">
        <v>1044</v>
      </c>
      <c r="I1071" t="s">
        <v>37</v>
      </c>
      <c r="J1071" t="s">
        <v>13</v>
      </c>
      <c r="K1071" t="s">
        <v>1563</v>
      </c>
      <c r="L1071" t="s">
        <v>17</v>
      </c>
      <c r="N1071" t="str">
        <f>IF(ISBLANK(Sales[[#This Row],[return]]),"No",Sales[[#This Row],[return]])</f>
        <v>No</v>
      </c>
      <c r="O1071" s="2">
        <v>42658</v>
      </c>
      <c r="P1071" s="8" t="str">
        <f>TEXT(DAY(Sales[[#This Row],[OrderDate]]),"ddd")</f>
        <v>Sun</v>
      </c>
      <c r="Q1071" s="8" t="str">
        <f>TEXT(MONTH(Sales[[#This Row],[ShipDate]])*29,"mmm")</f>
        <v>Oct</v>
      </c>
      <c r="R1071">
        <v>617</v>
      </c>
      <c r="S1071" t="s">
        <v>3191</v>
      </c>
      <c r="T1071" t="s">
        <v>15</v>
      </c>
      <c r="U1071">
        <v>33012</v>
      </c>
      <c r="V1071" s="1">
        <v>0.2</v>
      </c>
      <c r="W1071">
        <v>4</v>
      </c>
      <c r="X1071">
        <v>1</v>
      </c>
      <c r="Y1071">
        <v>15</v>
      </c>
      <c r="AD1071"/>
    </row>
    <row r="1072" spans="1:30" x14ac:dyDescent="0.25">
      <c r="A1072" t="s">
        <v>24</v>
      </c>
      <c r="B1072" s="2">
        <v>42707</v>
      </c>
      <c r="C1072" s="35">
        <f>YEAR(Sales[[#This Row],[ShipDate]])</f>
        <v>2016</v>
      </c>
      <c r="D1072" t="s">
        <v>113</v>
      </c>
      <c r="E1072" t="s">
        <v>18</v>
      </c>
      <c r="F1072" t="s">
        <v>43</v>
      </c>
      <c r="G1072" t="s">
        <v>11</v>
      </c>
      <c r="H1072" t="s">
        <v>583</v>
      </c>
      <c r="I1072" t="s">
        <v>585</v>
      </c>
      <c r="J1072" t="s">
        <v>13</v>
      </c>
      <c r="K1072" t="s">
        <v>28</v>
      </c>
      <c r="L1072" t="s">
        <v>92</v>
      </c>
      <c r="N1072" t="str">
        <f>IF(ISBLANK(Sales[[#This Row],[return]]),"No",Sales[[#This Row],[return]])</f>
        <v>No</v>
      </c>
      <c r="O1072" s="2">
        <v>42705</v>
      </c>
      <c r="P1072" s="8" t="str">
        <f>TEXT(DAY(Sales[[#This Row],[OrderDate]]),"ddd")</f>
        <v>Sun</v>
      </c>
      <c r="Q1072" s="8" t="str">
        <f>TEXT(MONTH(Sales[[#This Row],[ShipDate]])*29,"mmm")</f>
        <v>Dec</v>
      </c>
      <c r="R1072">
        <v>1595</v>
      </c>
      <c r="S1072" t="s">
        <v>1143</v>
      </c>
      <c r="T1072" t="s">
        <v>90</v>
      </c>
      <c r="U1072">
        <v>1852</v>
      </c>
      <c r="V1072" s="1">
        <v>0</v>
      </c>
      <c r="W1072">
        <v>3</v>
      </c>
      <c r="X1072">
        <v>2</v>
      </c>
      <c r="Y1072">
        <v>10</v>
      </c>
      <c r="AD1072"/>
    </row>
    <row r="1073" spans="1:30" x14ac:dyDescent="0.25">
      <c r="A1073" t="s">
        <v>24</v>
      </c>
      <c r="B1073" s="2">
        <v>42707</v>
      </c>
      <c r="C1073" s="35">
        <f>YEAR(Sales[[#This Row],[ShipDate]])</f>
        <v>2016</v>
      </c>
      <c r="D1073" t="s">
        <v>113</v>
      </c>
      <c r="E1073" t="s">
        <v>18</v>
      </c>
      <c r="F1073" t="s">
        <v>43</v>
      </c>
      <c r="G1073" t="s">
        <v>11</v>
      </c>
      <c r="H1073" t="s">
        <v>583</v>
      </c>
      <c r="I1073" t="s">
        <v>585</v>
      </c>
      <c r="J1073" t="s">
        <v>13</v>
      </c>
      <c r="K1073" t="s">
        <v>28</v>
      </c>
      <c r="L1073" t="s">
        <v>92</v>
      </c>
      <c r="N1073" t="str">
        <f>IF(ISBLANK(Sales[[#This Row],[return]]),"No",Sales[[#This Row],[return]])</f>
        <v>No</v>
      </c>
      <c r="O1073" s="2">
        <v>42705</v>
      </c>
      <c r="P1073" s="8" t="str">
        <f>TEXT(DAY(Sales[[#This Row],[OrderDate]]),"ddd")</f>
        <v>Sun</v>
      </c>
      <c r="Q1073" s="8" t="str">
        <f>TEXT(MONTH(Sales[[#This Row],[ShipDate]])*29,"mmm")</f>
        <v>Dec</v>
      </c>
      <c r="R1073">
        <v>996</v>
      </c>
      <c r="S1073" t="s">
        <v>3178</v>
      </c>
      <c r="T1073" t="s">
        <v>90</v>
      </c>
      <c r="U1073">
        <v>1852</v>
      </c>
      <c r="V1073" s="1">
        <v>0</v>
      </c>
      <c r="W1073">
        <v>16</v>
      </c>
      <c r="X1073">
        <v>3</v>
      </c>
      <c r="Y1073">
        <v>46</v>
      </c>
      <c r="AD1073"/>
    </row>
    <row r="1074" spans="1:30" x14ac:dyDescent="0.25">
      <c r="A1074" t="s">
        <v>24</v>
      </c>
      <c r="B1074" s="2">
        <v>42707</v>
      </c>
      <c r="C1074" s="35">
        <f>YEAR(Sales[[#This Row],[ShipDate]])</f>
        <v>2016</v>
      </c>
      <c r="D1074" t="s">
        <v>113</v>
      </c>
      <c r="E1074" t="s">
        <v>18</v>
      </c>
      <c r="F1074" t="s">
        <v>48</v>
      </c>
      <c r="G1074" t="s">
        <v>46</v>
      </c>
      <c r="H1074" t="s">
        <v>583</v>
      </c>
      <c r="I1074" t="s">
        <v>585</v>
      </c>
      <c r="J1074" t="s">
        <v>13</v>
      </c>
      <c r="K1074" t="s">
        <v>28</v>
      </c>
      <c r="L1074" t="s">
        <v>92</v>
      </c>
      <c r="N1074" t="str">
        <f>IF(ISBLANK(Sales[[#This Row],[return]]),"No",Sales[[#This Row],[return]])</f>
        <v>No</v>
      </c>
      <c r="O1074" s="2">
        <v>42705</v>
      </c>
      <c r="P1074" s="8" t="str">
        <f>TEXT(DAY(Sales[[#This Row],[OrderDate]]),"ddd")</f>
        <v>Sun</v>
      </c>
      <c r="Q1074" s="8" t="str">
        <f>TEXT(MONTH(Sales[[#This Row],[ShipDate]])*29,"mmm")</f>
        <v>Dec</v>
      </c>
      <c r="R1074">
        <v>435</v>
      </c>
      <c r="S1074" t="s">
        <v>2341</v>
      </c>
      <c r="T1074" t="s">
        <v>90</v>
      </c>
      <c r="U1074">
        <v>1852</v>
      </c>
      <c r="V1074" s="1">
        <v>0</v>
      </c>
      <c r="W1074">
        <v>79</v>
      </c>
      <c r="X1074">
        <v>2</v>
      </c>
      <c r="Y1074">
        <v>272</v>
      </c>
      <c r="AD1074"/>
    </row>
    <row r="1075" spans="1:30" x14ac:dyDescent="0.25">
      <c r="A1075" t="s">
        <v>24</v>
      </c>
      <c r="B1075" s="2">
        <v>42614</v>
      </c>
      <c r="C1075" s="35">
        <f>YEAR(Sales[[#This Row],[ShipDate]])</f>
        <v>2016</v>
      </c>
      <c r="D1075" t="s">
        <v>19</v>
      </c>
      <c r="E1075" t="s">
        <v>18</v>
      </c>
      <c r="F1075" t="s">
        <v>45</v>
      </c>
      <c r="G1075" t="s">
        <v>25</v>
      </c>
      <c r="H1075" t="s">
        <v>79</v>
      </c>
      <c r="I1075" t="s">
        <v>32</v>
      </c>
      <c r="J1075" t="s">
        <v>13</v>
      </c>
      <c r="K1075" t="s">
        <v>80</v>
      </c>
      <c r="L1075" t="s">
        <v>30</v>
      </c>
      <c r="M1075" t="s">
        <v>82</v>
      </c>
      <c r="N1075" t="str">
        <f>IF(ISBLANK(Sales[[#This Row],[return]]),"No",Sales[[#This Row],[return]])</f>
        <v>Yes</v>
      </c>
      <c r="O1075" s="2">
        <v>42609</v>
      </c>
      <c r="P1075" s="8" t="str">
        <f>TEXT(DAY(Sales[[#This Row],[OrderDate]]),"ddd")</f>
        <v>Fri</v>
      </c>
      <c r="Q1075" s="8" t="str">
        <f>TEXT(MONTH(Sales[[#This Row],[ShipDate]])*29,"mmm")</f>
        <v>Sep</v>
      </c>
      <c r="R1075">
        <v>1158</v>
      </c>
      <c r="S1075" t="s">
        <v>81</v>
      </c>
      <c r="T1075" t="s">
        <v>28</v>
      </c>
      <c r="U1075">
        <v>94109</v>
      </c>
      <c r="V1075" s="1">
        <v>0</v>
      </c>
      <c r="W1075">
        <v>2</v>
      </c>
      <c r="X1075">
        <v>2</v>
      </c>
      <c r="Y1075">
        <v>9</v>
      </c>
      <c r="AD1075"/>
    </row>
    <row r="1076" spans="1:30" x14ac:dyDescent="0.25">
      <c r="A1076" t="s">
        <v>24</v>
      </c>
      <c r="B1076" s="2">
        <v>42614</v>
      </c>
      <c r="C1076" s="35">
        <f>YEAR(Sales[[#This Row],[ShipDate]])</f>
        <v>2016</v>
      </c>
      <c r="D1076" t="s">
        <v>19</v>
      </c>
      <c r="E1076" t="s">
        <v>18</v>
      </c>
      <c r="F1076" t="s">
        <v>48</v>
      </c>
      <c r="G1076" t="s">
        <v>46</v>
      </c>
      <c r="H1076" t="s">
        <v>79</v>
      </c>
      <c r="I1076" t="s">
        <v>32</v>
      </c>
      <c r="J1076" t="s">
        <v>13</v>
      </c>
      <c r="K1076" t="s">
        <v>80</v>
      </c>
      <c r="L1076" t="s">
        <v>30</v>
      </c>
      <c r="M1076" t="s">
        <v>82</v>
      </c>
      <c r="N1076" t="str">
        <f>IF(ISBLANK(Sales[[#This Row],[return]]),"No",Sales[[#This Row],[return]])</f>
        <v>Yes</v>
      </c>
      <c r="O1076" s="2">
        <v>42609</v>
      </c>
      <c r="P1076" s="8" t="str">
        <f>TEXT(DAY(Sales[[#This Row],[OrderDate]]),"ddd")</f>
        <v>Fri</v>
      </c>
      <c r="Q1076" s="8" t="str">
        <f>TEXT(MONTH(Sales[[#This Row],[ShipDate]])*29,"mmm")</f>
        <v>Sep</v>
      </c>
      <c r="R1076">
        <v>438</v>
      </c>
      <c r="S1076" t="s">
        <v>83</v>
      </c>
      <c r="T1076" t="s">
        <v>28</v>
      </c>
      <c r="U1076">
        <v>94109</v>
      </c>
      <c r="V1076" s="1">
        <v>0.2</v>
      </c>
      <c r="W1076">
        <v>16</v>
      </c>
      <c r="X1076">
        <v>3</v>
      </c>
      <c r="Y1076">
        <v>213</v>
      </c>
      <c r="AD1076"/>
    </row>
    <row r="1077" spans="1:30" x14ac:dyDescent="0.25">
      <c r="A1077" t="s">
        <v>24</v>
      </c>
      <c r="B1077" s="2">
        <v>42614</v>
      </c>
      <c r="C1077" s="35">
        <f>YEAR(Sales[[#This Row],[ShipDate]])</f>
        <v>2016</v>
      </c>
      <c r="D1077" t="s">
        <v>19</v>
      </c>
      <c r="E1077" t="s">
        <v>18</v>
      </c>
      <c r="F1077" t="s">
        <v>50</v>
      </c>
      <c r="G1077" t="s">
        <v>25</v>
      </c>
      <c r="H1077" t="s">
        <v>79</v>
      </c>
      <c r="I1077" t="s">
        <v>32</v>
      </c>
      <c r="J1077" t="s">
        <v>13</v>
      </c>
      <c r="K1077" t="s">
        <v>80</v>
      </c>
      <c r="L1077" t="s">
        <v>30</v>
      </c>
      <c r="M1077" t="s">
        <v>82</v>
      </c>
      <c r="N1077" t="str">
        <f>IF(ISBLANK(Sales[[#This Row],[return]]),"No",Sales[[#This Row],[return]])</f>
        <v>Yes</v>
      </c>
      <c r="O1077" s="2">
        <v>42609</v>
      </c>
      <c r="P1077" s="8" t="str">
        <f>TEXT(DAY(Sales[[#This Row],[OrderDate]]),"ddd")</f>
        <v>Fri</v>
      </c>
      <c r="Q1077" s="8" t="str">
        <f>TEXT(MONTH(Sales[[#This Row],[ShipDate]])*29,"mmm")</f>
        <v>Sep</v>
      </c>
      <c r="R1077">
        <v>1642</v>
      </c>
      <c r="S1077" t="s">
        <v>3131</v>
      </c>
      <c r="T1077" t="s">
        <v>28</v>
      </c>
      <c r="U1077">
        <v>94109</v>
      </c>
      <c r="V1077" s="1">
        <v>0.2</v>
      </c>
      <c r="W1077">
        <v>7</v>
      </c>
      <c r="X1077">
        <v>4</v>
      </c>
      <c r="Y1077">
        <v>23</v>
      </c>
      <c r="AD1077"/>
    </row>
    <row r="1078" spans="1:30" x14ac:dyDescent="0.25">
      <c r="A1078" t="s">
        <v>10</v>
      </c>
      <c r="B1078" s="2">
        <v>42738</v>
      </c>
      <c r="C1078" s="35">
        <f>YEAR(Sales[[#This Row],[ShipDate]])</f>
        <v>2017</v>
      </c>
      <c r="D1078" t="s">
        <v>36</v>
      </c>
      <c r="E1078" t="s">
        <v>18</v>
      </c>
      <c r="F1078" t="s">
        <v>290</v>
      </c>
      <c r="G1078" t="s">
        <v>25</v>
      </c>
      <c r="H1078" t="s">
        <v>861</v>
      </c>
      <c r="I1078" t="s">
        <v>32</v>
      </c>
      <c r="J1078" t="s">
        <v>13</v>
      </c>
      <c r="K1078" t="s">
        <v>784</v>
      </c>
      <c r="L1078" t="s">
        <v>30</v>
      </c>
      <c r="N1078" t="str">
        <f>IF(ISBLANK(Sales[[#This Row],[return]]),"No",Sales[[#This Row],[return]])</f>
        <v>No</v>
      </c>
      <c r="O1078" s="2">
        <v>42732</v>
      </c>
      <c r="P1078" s="8" t="str">
        <f>TEXT(DAY(Sales[[#This Row],[OrderDate]]),"ddd")</f>
        <v>Sat</v>
      </c>
      <c r="Q1078" s="8" t="str">
        <f>TEXT(MONTH(Sales[[#This Row],[ShipDate]])*29,"mmm")</f>
        <v>Jan</v>
      </c>
      <c r="R1078">
        <v>73</v>
      </c>
      <c r="S1078" t="s">
        <v>1808</v>
      </c>
      <c r="T1078" t="s">
        <v>28</v>
      </c>
      <c r="U1078">
        <v>92804</v>
      </c>
      <c r="V1078" s="1">
        <v>0</v>
      </c>
      <c r="W1078">
        <v>13</v>
      </c>
      <c r="X1078">
        <v>5</v>
      </c>
      <c r="Y1078">
        <v>51</v>
      </c>
      <c r="AD1078"/>
    </row>
    <row r="1079" spans="1:30" x14ac:dyDescent="0.25">
      <c r="A1079" t="s">
        <v>10</v>
      </c>
      <c r="B1079" s="2">
        <v>42738</v>
      </c>
      <c r="C1079" s="35">
        <f>YEAR(Sales[[#This Row],[ShipDate]])</f>
        <v>2017</v>
      </c>
      <c r="D1079" t="s">
        <v>36</v>
      </c>
      <c r="E1079" t="s">
        <v>18</v>
      </c>
      <c r="F1079" t="s">
        <v>39</v>
      </c>
      <c r="G1079" t="s">
        <v>25</v>
      </c>
      <c r="H1079" t="s">
        <v>861</v>
      </c>
      <c r="I1079" t="s">
        <v>32</v>
      </c>
      <c r="J1079" t="s">
        <v>13</v>
      </c>
      <c r="K1079" t="s">
        <v>784</v>
      </c>
      <c r="L1079" t="s">
        <v>30</v>
      </c>
      <c r="N1079" t="str">
        <f>IF(ISBLANK(Sales[[#This Row],[return]]),"No",Sales[[#This Row],[return]])</f>
        <v>No</v>
      </c>
      <c r="O1079" s="2">
        <v>42732</v>
      </c>
      <c r="P1079" s="8" t="str">
        <f>TEXT(DAY(Sales[[#This Row],[OrderDate]]),"ddd")</f>
        <v>Sat</v>
      </c>
      <c r="Q1079" s="8" t="str">
        <f>TEXT(MONTH(Sales[[#This Row],[ShipDate]])*29,"mmm")</f>
        <v>Jan</v>
      </c>
      <c r="R1079">
        <v>420</v>
      </c>
      <c r="S1079" t="s">
        <v>2016</v>
      </c>
      <c r="T1079" t="s">
        <v>28</v>
      </c>
      <c r="U1079">
        <v>92804</v>
      </c>
      <c r="V1079" s="1">
        <v>0</v>
      </c>
      <c r="W1079">
        <v>30</v>
      </c>
      <c r="X1079">
        <v>9</v>
      </c>
      <c r="Y1079">
        <v>999</v>
      </c>
      <c r="AD1079"/>
    </row>
    <row r="1080" spans="1:30" x14ac:dyDescent="0.25">
      <c r="A1080" t="s">
        <v>40</v>
      </c>
      <c r="B1080" s="2">
        <v>42618</v>
      </c>
      <c r="C1080" s="35">
        <f>YEAR(Sales[[#This Row],[ShipDate]])</f>
        <v>2016</v>
      </c>
      <c r="D1080" t="s">
        <v>36</v>
      </c>
      <c r="E1080" t="s">
        <v>18</v>
      </c>
      <c r="F1080" t="s">
        <v>99</v>
      </c>
      <c r="G1080" t="s">
        <v>46</v>
      </c>
      <c r="H1080" t="s">
        <v>2564</v>
      </c>
      <c r="I1080" t="s">
        <v>333</v>
      </c>
      <c r="J1080" t="s">
        <v>13</v>
      </c>
      <c r="K1080" t="s">
        <v>353</v>
      </c>
      <c r="L1080" t="s">
        <v>30</v>
      </c>
      <c r="N1080" t="str">
        <f>IF(ISBLANK(Sales[[#This Row],[return]]),"No",Sales[[#This Row],[return]])</f>
        <v>No</v>
      </c>
      <c r="O1080" s="2">
        <v>42613</v>
      </c>
      <c r="P1080" s="8" t="str">
        <f>TEXT(DAY(Sales[[#This Row],[OrderDate]]),"ddd")</f>
        <v>Tue</v>
      </c>
      <c r="Q1080" s="8" t="str">
        <f>TEXT(MONTH(Sales[[#This Row],[ShipDate]])*29,"mmm")</f>
        <v>Sep</v>
      </c>
      <c r="R1080">
        <v>962</v>
      </c>
      <c r="S1080" t="s">
        <v>2565</v>
      </c>
      <c r="T1080" t="s">
        <v>28</v>
      </c>
      <c r="U1080">
        <v>87505</v>
      </c>
      <c r="V1080" s="1">
        <v>0</v>
      </c>
      <c r="W1080">
        <v>19</v>
      </c>
      <c r="X1080">
        <v>9</v>
      </c>
      <c r="Y1080">
        <v>93</v>
      </c>
      <c r="AD1080"/>
    </row>
    <row r="1081" spans="1:30" x14ac:dyDescent="0.25">
      <c r="A1081" t="s">
        <v>10</v>
      </c>
      <c r="B1081" s="2">
        <v>42520</v>
      </c>
      <c r="C1081" s="35">
        <f>YEAR(Sales[[#This Row],[ShipDate]])</f>
        <v>2016</v>
      </c>
      <c r="D1081" t="s">
        <v>36</v>
      </c>
      <c r="E1081" t="s">
        <v>18</v>
      </c>
      <c r="F1081" t="s">
        <v>59</v>
      </c>
      <c r="G1081" t="s">
        <v>25</v>
      </c>
      <c r="H1081" t="s">
        <v>1151</v>
      </c>
      <c r="I1081" t="s">
        <v>1150</v>
      </c>
      <c r="J1081" t="s">
        <v>13</v>
      </c>
      <c r="K1081" t="s">
        <v>986</v>
      </c>
      <c r="L1081" t="s">
        <v>92</v>
      </c>
      <c r="N1081" t="str">
        <f>IF(ISBLANK(Sales[[#This Row],[return]]),"No",Sales[[#This Row],[return]])</f>
        <v>No</v>
      </c>
      <c r="O1081" s="2">
        <v>42514</v>
      </c>
      <c r="P1081" s="8" t="str">
        <f>TEXT(DAY(Sales[[#This Row],[OrderDate]]),"ddd")</f>
        <v>Tue</v>
      </c>
      <c r="Q1081" s="8" t="str">
        <f>TEXT(MONTH(Sales[[#This Row],[ShipDate]])*29,"mmm")</f>
        <v>May</v>
      </c>
      <c r="R1081">
        <v>1740</v>
      </c>
      <c r="S1081" t="s">
        <v>2195</v>
      </c>
      <c r="T1081" t="s">
        <v>90</v>
      </c>
      <c r="U1081">
        <v>21215</v>
      </c>
      <c r="V1081" s="1">
        <v>0</v>
      </c>
      <c r="W1081">
        <v>57</v>
      </c>
      <c r="X1081">
        <v>3</v>
      </c>
      <c r="Y1081">
        <v>116</v>
      </c>
      <c r="AD1081"/>
    </row>
    <row r="1082" spans="1:30" x14ac:dyDescent="0.25">
      <c r="A1082" t="s">
        <v>24</v>
      </c>
      <c r="B1082" s="2">
        <v>42458</v>
      </c>
      <c r="C1082" s="35">
        <f>YEAR(Sales[[#This Row],[ShipDate]])</f>
        <v>2016</v>
      </c>
      <c r="D1082" t="s">
        <v>19</v>
      </c>
      <c r="E1082" t="s">
        <v>18</v>
      </c>
      <c r="F1082" t="s">
        <v>43</v>
      </c>
      <c r="G1082" t="s">
        <v>11</v>
      </c>
      <c r="H1082" t="s">
        <v>1395</v>
      </c>
      <c r="I1082" t="s">
        <v>32</v>
      </c>
      <c r="J1082" t="s">
        <v>13</v>
      </c>
      <c r="K1082" t="s">
        <v>1255</v>
      </c>
      <c r="L1082" t="s">
        <v>30</v>
      </c>
      <c r="N1082" t="str">
        <f>IF(ISBLANK(Sales[[#This Row],[return]]),"No",Sales[[#This Row],[return]])</f>
        <v>No</v>
      </c>
      <c r="O1082" s="2">
        <v>42453</v>
      </c>
      <c r="P1082" s="8" t="str">
        <f>TEXT(DAY(Sales[[#This Row],[OrderDate]]),"ddd")</f>
        <v>Tue</v>
      </c>
      <c r="Q1082" s="8" t="str">
        <f>TEXT(MONTH(Sales[[#This Row],[ShipDate]])*29,"mmm")</f>
        <v>Mar</v>
      </c>
      <c r="R1082">
        <v>488</v>
      </c>
      <c r="S1082" t="s">
        <v>1360</v>
      </c>
      <c r="T1082" t="s">
        <v>28</v>
      </c>
      <c r="U1082">
        <v>93727</v>
      </c>
      <c r="V1082" s="1">
        <v>0</v>
      </c>
      <c r="W1082">
        <v>15</v>
      </c>
      <c r="X1082">
        <v>2</v>
      </c>
      <c r="Y1082">
        <v>40</v>
      </c>
      <c r="AD1082"/>
    </row>
    <row r="1083" spans="1:30" x14ac:dyDescent="0.25">
      <c r="A1083" t="s">
        <v>24</v>
      </c>
      <c r="B1083" s="2">
        <v>42519</v>
      </c>
      <c r="C1083" s="35">
        <f>YEAR(Sales[[#This Row],[ShipDate]])</f>
        <v>2016</v>
      </c>
      <c r="D1083" t="s">
        <v>36</v>
      </c>
      <c r="E1083" t="s">
        <v>18</v>
      </c>
      <c r="F1083" t="s">
        <v>48</v>
      </c>
      <c r="G1083" t="s">
        <v>46</v>
      </c>
      <c r="H1083" t="s">
        <v>186</v>
      </c>
      <c r="I1083" t="s">
        <v>188</v>
      </c>
      <c r="J1083" t="s">
        <v>13</v>
      </c>
      <c r="K1083" t="s">
        <v>1669</v>
      </c>
      <c r="L1083" t="s">
        <v>17</v>
      </c>
      <c r="M1083" t="s">
        <v>82</v>
      </c>
      <c r="N1083" t="str">
        <f>IF(ISBLANK(Sales[[#This Row],[return]]),"No",Sales[[#This Row],[return]])</f>
        <v>Yes</v>
      </c>
      <c r="O1083" s="2">
        <v>42512</v>
      </c>
      <c r="P1083" s="8" t="str">
        <f>TEXT(DAY(Sales[[#This Row],[OrderDate]]),"ddd")</f>
        <v>Sun</v>
      </c>
      <c r="Q1083" s="8" t="str">
        <f>TEXT(MONTH(Sales[[#This Row],[ShipDate]])*29,"mmm")</f>
        <v>May</v>
      </c>
      <c r="R1083">
        <v>1279</v>
      </c>
      <c r="S1083" t="s">
        <v>2328</v>
      </c>
      <c r="T1083" t="s">
        <v>15</v>
      </c>
      <c r="U1083">
        <v>35601</v>
      </c>
      <c r="V1083" s="1">
        <v>0</v>
      </c>
      <c r="W1083">
        <v>13</v>
      </c>
      <c r="X1083">
        <v>1</v>
      </c>
      <c r="Y1083">
        <v>45</v>
      </c>
      <c r="AD1083"/>
    </row>
    <row r="1084" spans="1:30" x14ac:dyDescent="0.25">
      <c r="A1084" t="s">
        <v>24</v>
      </c>
      <c r="B1084" s="2">
        <v>42519</v>
      </c>
      <c r="C1084" s="35">
        <f>YEAR(Sales[[#This Row],[ShipDate]])</f>
        <v>2016</v>
      </c>
      <c r="D1084" t="s">
        <v>36</v>
      </c>
      <c r="E1084" t="s">
        <v>18</v>
      </c>
      <c r="F1084" t="s">
        <v>48</v>
      </c>
      <c r="G1084" t="s">
        <v>46</v>
      </c>
      <c r="H1084" t="s">
        <v>186</v>
      </c>
      <c r="I1084" t="s">
        <v>188</v>
      </c>
      <c r="J1084" t="s">
        <v>13</v>
      </c>
      <c r="K1084" t="s">
        <v>1669</v>
      </c>
      <c r="L1084" t="s">
        <v>17</v>
      </c>
      <c r="M1084" t="s">
        <v>82</v>
      </c>
      <c r="N1084" t="str">
        <f>IF(ISBLANK(Sales[[#This Row],[return]]),"No",Sales[[#This Row],[return]])</f>
        <v>Yes</v>
      </c>
      <c r="O1084" s="2">
        <v>42512</v>
      </c>
      <c r="P1084" s="8" t="str">
        <f>TEXT(DAY(Sales[[#This Row],[OrderDate]]),"ddd")</f>
        <v>Sun</v>
      </c>
      <c r="Q1084" s="8" t="str">
        <f>TEXT(MONTH(Sales[[#This Row],[ShipDate]])*29,"mmm")</f>
        <v>May</v>
      </c>
      <c r="R1084">
        <v>1178</v>
      </c>
      <c r="S1084" t="s">
        <v>2370</v>
      </c>
      <c r="T1084" t="s">
        <v>15</v>
      </c>
      <c r="U1084">
        <v>35601</v>
      </c>
      <c r="V1084" s="1">
        <v>0</v>
      </c>
      <c r="W1084">
        <v>34</v>
      </c>
      <c r="X1084">
        <v>2</v>
      </c>
      <c r="Y1084">
        <v>136</v>
      </c>
      <c r="AD1084"/>
    </row>
    <row r="1085" spans="1:30" x14ac:dyDescent="0.25">
      <c r="A1085" t="s">
        <v>40</v>
      </c>
      <c r="B1085" s="2">
        <v>42575</v>
      </c>
      <c r="C1085" s="35">
        <f>YEAR(Sales[[#This Row],[ShipDate]])</f>
        <v>2016</v>
      </c>
      <c r="D1085" t="s">
        <v>36</v>
      </c>
      <c r="E1085" t="s">
        <v>69</v>
      </c>
      <c r="F1085" t="s">
        <v>23</v>
      </c>
      <c r="G1085" t="s">
        <v>11</v>
      </c>
      <c r="H1085" t="s">
        <v>399</v>
      </c>
      <c r="I1085" t="s">
        <v>70</v>
      </c>
      <c r="J1085" t="s">
        <v>13</v>
      </c>
      <c r="K1085" t="s">
        <v>2967</v>
      </c>
      <c r="L1085" t="s">
        <v>68</v>
      </c>
      <c r="N1085" t="str">
        <f>IF(ISBLANK(Sales[[#This Row],[return]]),"No",Sales[[#This Row],[return]])</f>
        <v>No</v>
      </c>
      <c r="O1085" s="2">
        <v>42571</v>
      </c>
      <c r="P1085" s="8" t="str">
        <f>TEXT(DAY(Sales[[#This Row],[OrderDate]]),"ddd")</f>
        <v>Fri</v>
      </c>
      <c r="Q1085" s="8" t="str">
        <f>TEXT(MONTH(Sales[[#This Row],[ShipDate]])*29,"mmm")</f>
        <v>Jul</v>
      </c>
      <c r="R1085">
        <v>828</v>
      </c>
      <c r="S1085" t="s">
        <v>858</v>
      </c>
      <c r="T1085" t="s">
        <v>66</v>
      </c>
      <c r="U1085">
        <v>75217</v>
      </c>
      <c r="V1085" s="1">
        <v>0.3</v>
      </c>
      <c r="W1085">
        <v>-140</v>
      </c>
      <c r="X1085">
        <v>2</v>
      </c>
      <c r="Y1085">
        <v>981</v>
      </c>
      <c r="AD1085"/>
    </row>
    <row r="1086" spans="1:30" x14ac:dyDescent="0.25">
      <c r="A1086" t="s">
        <v>40</v>
      </c>
      <c r="B1086" s="2">
        <v>42575</v>
      </c>
      <c r="C1086" s="35">
        <f>YEAR(Sales[[#This Row],[ShipDate]])</f>
        <v>2016</v>
      </c>
      <c r="D1086" t="s">
        <v>36</v>
      </c>
      <c r="E1086" t="s">
        <v>69</v>
      </c>
      <c r="F1086" t="s">
        <v>43</v>
      </c>
      <c r="G1086" t="s">
        <v>11</v>
      </c>
      <c r="H1086" t="s">
        <v>399</v>
      </c>
      <c r="I1086" t="s">
        <v>70</v>
      </c>
      <c r="J1086" t="s">
        <v>13</v>
      </c>
      <c r="K1086" t="s">
        <v>2967</v>
      </c>
      <c r="L1086" t="s">
        <v>68</v>
      </c>
      <c r="N1086" t="str">
        <f>IF(ISBLANK(Sales[[#This Row],[return]]),"No",Sales[[#This Row],[return]])</f>
        <v>No</v>
      </c>
      <c r="O1086" s="2">
        <v>42571</v>
      </c>
      <c r="P1086" s="8" t="str">
        <f>TEXT(DAY(Sales[[#This Row],[OrderDate]]),"ddd")</f>
        <v>Fri</v>
      </c>
      <c r="Q1086" s="8" t="str">
        <f>TEXT(MONTH(Sales[[#This Row],[ShipDate]])*29,"mmm")</f>
        <v>Jul</v>
      </c>
      <c r="R1086">
        <v>1618</v>
      </c>
      <c r="S1086" t="s">
        <v>1098</v>
      </c>
      <c r="T1086" t="s">
        <v>66</v>
      </c>
      <c r="U1086">
        <v>75217</v>
      </c>
      <c r="V1086" s="1">
        <v>0.6</v>
      </c>
      <c r="W1086">
        <v>-14</v>
      </c>
      <c r="X1086">
        <v>5</v>
      </c>
      <c r="Y1086">
        <v>17</v>
      </c>
      <c r="AD1086"/>
    </row>
    <row r="1087" spans="1:30" x14ac:dyDescent="0.25">
      <c r="A1087" t="s">
        <v>40</v>
      </c>
      <c r="B1087" s="2">
        <v>42575</v>
      </c>
      <c r="C1087" s="35">
        <f>YEAR(Sales[[#This Row],[ShipDate]])</f>
        <v>2016</v>
      </c>
      <c r="D1087" t="s">
        <v>36</v>
      </c>
      <c r="E1087" t="s">
        <v>69</v>
      </c>
      <c r="F1087" t="s">
        <v>39</v>
      </c>
      <c r="G1087" t="s">
        <v>25</v>
      </c>
      <c r="H1087" t="s">
        <v>399</v>
      </c>
      <c r="I1087" t="s">
        <v>70</v>
      </c>
      <c r="J1087" t="s">
        <v>13</v>
      </c>
      <c r="K1087" t="s">
        <v>2967</v>
      </c>
      <c r="L1087" t="s">
        <v>68</v>
      </c>
      <c r="N1087" t="str">
        <f>IF(ISBLANK(Sales[[#This Row],[return]]),"No",Sales[[#This Row],[return]])</f>
        <v>No</v>
      </c>
      <c r="O1087" s="2">
        <v>42571</v>
      </c>
      <c r="P1087" s="8" t="str">
        <f>TEXT(DAY(Sales[[#This Row],[OrderDate]]),"ddd")</f>
        <v>Fri</v>
      </c>
      <c r="Q1087" s="8" t="str">
        <f>TEXT(MONTH(Sales[[#This Row],[ShipDate]])*29,"mmm")</f>
        <v>Jul</v>
      </c>
      <c r="R1087">
        <v>982</v>
      </c>
      <c r="S1087" t="s">
        <v>705</v>
      </c>
      <c r="T1087" t="s">
        <v>66</v>
      </c>
      <c r="U1087">
        <v>75217</v>
      </c>
      <c r="V1087" s="1">
        <v>0.2</v>
      </c>
      <c r="W1087">
        <v>39</v>
      </c>
      <c r="X1087">
        <v>3</v>
      </c>
      <c r="Y1087">
        <v>343</v>
      </c>
      <c r="AD1087"/>
    </row>
    <row r="1088" spans="1:30" x14ac:dyDescent="0.25">
      <c r="A1088" t="s">
        <v>40</v>
      </c>
      <c r="B1088" s="2">
        <v>42578</v>
      </c>
      <c r="C1088" s="35">
        <f>YEAR(Sales[[#This Row],[ShipDate]])</f>
        <v>2016</v>
      </c>
      <c r="D1088" t="s">
        <v>19</v>
      </c>
      <c r="E1088" t="s">
        <v>18</v>
      </c>
      <c r="F1088" t="s">
        <v>43</v>
      </c>
      <c r="G1088" t="s">
        <v>11</v>
      </c>
      <c r="H1088" t="s">
        <v>79</v>
      </c>
      <c r="I1088" t="s">
        <v>32</v>
      </c>
      <c r="J1088" t="s">
        <v>13</v>
      </c>
      <c r="K1088" t="s">
        <v>444</v>
      </c>
      <c r="L1088" t="s">
        <v>30</v>
      </c>
      <c r="N1088" t="str">
        <f>IF(ISBLANK(Sales[[#This Row],[return]]),"No",Sales[[#This Row],[return]])</f>
        <v>No</v>
      </c>
      <c r="O1088" s="2">
        <v>42576</v>
      </c>
      <c r="P1088" s="8" t="str">
        <f>TEXT(DAY(Sales[[#This Row],[OrderDate]]),"ddd")</f>
        <v>Wed</v>
      </c>
      <c r="Q1088" s="8" t="str">
        <f>TEXT(MONTH(Sales[[#This Row],[ShipDate]])*29,"mmm")</f>
        <v>Jul</v>
      </c>
      <c r="R1088">
        <v>1505</v>
      </c>
      <c r="S1088" t="s">
        <v>447</v>
      </c>
      <c r="T1088" t="s">
        <v>28</v>
      </c>
      <c r="U1088">
        <v>94122</v>
      </c>
      <c r="V1088" s="1">
        <v>0</v>
      </c>
      <c r="W1088">
        <v>34</v>
      </c>
      <c r="X1088">
        <v>8</v>
      </c>
      <c r="Y1088">
        <v>78</v>
      </c>
      <c r="AD1088"/>
    </row>
    <row r="1089" spans="1:30" x14ac:dyDescent="0.25">
      <c r="A1089" t="s">
        <v>40</v>
      </c>
      <c r="B1089" s="2">
        <v>42578</v>
      </c>
      <c r="C1089" s="35">
        <f>YEAR(Sales[[#This Row],[ShipDate]])</f>
        <v>2016</v>
      </c>
      <c r="D1089" t="s">
        <v>19</v>
      </c>
      <c r="E1089" t="s">
        <v>18</v>
      </c>
      <c r="F1089" t="s">
        <v>39</v>
      </c>
      <c r="G1089" t="s">
        <v>25</v>
      </c>
      <c r="H1089" t="s">
        <v>79</v>
      </c>
      <c r="I1089" t="s">
        <v>32</v>
      </c>
      <c r="J1089" t="s">
        <v>13</v>
      </c>
      <c r="K1089" t="s">
        <v>444</v>
      </c>
      <c r="L1089" t="s">
        <v>30</v>
      </c>
      <c r="N1089" t="str">
        <f>IF(ISBLANK(Sales[[#This Row],[return]]),"No",Sales[[#This Row],[return]])</f>
        <v>No</v>
      </c>
      <c r="O1089" s="2">
        <v>42576</v>
      </c>
      <c r="P1089" s="8" t="str">
        <f>TEXT(DAY(Sales[[#This Row],[OrderDate]]),"ddd")</f>
        <v>Wed</v>
      </c>
      <c r="Q1089" s="8" t="str">
        <f>TEXT(MONTH(Sales[[#This Row],[ShipDate]])*29,"mmm")</f>
        <v>Jul</v>
      </c>
      <c r="R1089">
        <v>652</v>
      </c>
      <c r="S1089" t="s">
        <v>460</v>
      </c>
      <c r="T1089" t="s">
        <v>28</v>
      </c>
      <c r="U1089">
        <v>94122</v>
      </c>
      <c r="V1089" s="1">
        <v>0</v>
      </c>
      <c r="W1089">
        <v>15</v>
      </c>
      <c r="X1089">
        <v>4</v>
      </c>
      <c r="Y1089">
        <v>54</v>
      </c>
      <c r="AD1089"/>
    </row>
    <row r="1090" spans="1:30" x14ac:dyDescent="0.25">
      <c r="A1090" t="s">
        <v>40</v>
      </c>
      <c r="B1090" s="2">
        <v>42578</v>
      </c>
      <c r="C1090" s="35">
        <f>YEAR(Sales[[#This Row],[ShipDate]])</f>
        <v>2016</v>
      </c>
      <c r="D1090" t="s">
        <v>19</v>
      </c>
      <c r="E1090" t="s">
        <v>18</v>
      </c>
      <c r="F1090" t="s">
        <v>290</v>
      </c>
      <c r="G1090" t="s">
        <v>25</v>
      </c>
      <c r="H1090" t="s">
        <v>79</v>
      </c>
      <c r="I1090" t="s">
        <v>32</v>
      </c>
      <c r="J1090" t="s">
        <v>13</v>
      </c>
      <c r="K1090" t="s">
        <v>444</v>
      </c>
      <c r="L1090" t="s">
        <v>30</v>
      </c>
      <c r="N1090" t="str">
        <f>IF(ISBLANK(Sales[[#This Row],[return]]),"No",Sales[[#This Row],[return]])</f>
        <v>No</v>
      </c>
      <c r="O1090" s="2">
        <v>42576</v>
      </c>
      <c r="P1090" s="8" t="str">
        <f>TEXT(DAY(Sales[[#This Row],[OrderDate]]),"ddd")</f>
        <v>Wed</v>
      </c>
      <c r="Q1090" s="8" t="str">
        <f>TEXT(MONTH(Sales[[#This Row],[ShipDate]])*29,"mmm")</f>
        <v>Jul</v>
      </c>
      <c r="R1090">
        <v>806</v>
      </c>
      <c r="S1090" t="s">
        <v>2066</v>
      </c>
      <c r="T1090" t="s">
        <v>28</v>
      </c>
      <c r="U1090">
        <v>94122</v>
      </c>
      <c r="V1090" s="1">
        <v>0</v>
      </c>
      <c r="W1090">
        <v>328</v>
      </c>
      <c r="X1090">
        <v>5</v>
      </c>
      <c r="Y1090">
        <v>8188</v>
      </c>
      <c r="AD1090"/>
    </row>
    <row r="1091" spans="1:30" x14ac:dyDescent="0.25">
      <c r="A1091" t="s">
        <v>40</v>
      </c>
      <c r="B1091" s="2">
        <v>42521</v>
      </c>
      <c r="C1091" s="35">
        <f>YEAR(Sales[[#This Row],[ShipDate]])</f>
        <v>2016</v>
      </c>
      <c r="D1091" t="s">
        <v>36</v>
      </c>
      <c r="E1091" t="s">
        <v>18</v>
      </c>
      <c r="F1091" t="s">
        <v>23</v>
      </c>
      <c r="G1091" t="s">
        <v>11</v>
      </c>
      <c r="H1091" t="s">
        <v>164</v>
      </c>
      <c r="I1091" t="s">
        <v>120</v>
      </c>
      <c r="J1091" t="s">
        <v>13</v>
      </c>
      <c r="K1091" t="s">
        <v>1319</v>
      </c>
      <c r="L1091" t="s">
        <v>68</v>
      </c>
      <c r="N1091" t="str">
        <f>IF(ISBLANK(Sales[[#This Row],[return]]),"No",Sales[[#This Row],[return]])</f>
        <v>No</v>
      </c>
      <c r="O1091" s="2">
        <v>42516</v>
      </c>
      <c r="P1091" s="8" t="str">
        <f>TEXT(DAY(Sales[[#This Row],[OrderDate]]),"ddd")</f>
        <v>Thu</v>
      </c>
      <c r="Q1091" s="8" t="str">
        <f>TEXT(MONTH(Sales[[#This Row],[ShipDate]])*29,"mmm")</f>
        <v>May</v>
      </c>
      <c r="R1091">
        <v>743</v>
      </c>
      <c r="S1091" t="s">
        <v>1113</v>
      </c>
      <c r="T1091" t="s">
        <v>66</v>
      </c>
      <c r="U1091">
        <v>60623</v>
      </c>
      <c r="V1091" s="1">
        <v>0.3</v>
      </c>
      <c r="W1091">
        <v>-5</v>
      </c>
      <c r="X1091">
        <v>2</v>
      </c>
      <c r="Y1091">
        <v>360</v>
      </c>
      <c r="AD1091"/>
    </row>
    <row r="1092" spans="1:30" x14ac:dyDescent="0.25">
      <c r="A1092" t="s">
        <v>40</v>
      </c>
      <c r="B1092" s="2">
        <v>42521</v>
      </c>
      <c r="C1092" s="35">
        <f>YEAR(Sales[[#This Row],[ShipDate]])</f>
        <v>2016</v>
      </c>
      <c r="D1092" t="s">
        <v>36</v>
      </c>
      <c r="E1092" t="s">
        <v>18</v>
      </c>
      <c r="F1092" t="s">
        <v>45</v>
      </c>
      <c r="G1092" t="s">
        <v>25</v>
      </c>
      <c r="H1092" t="s">
        <v>164</v>
      </c>
      <c r="I1092" t="s">
        <v>120</v>
      </c>
      <c r="J1092" t="s">
        <v>13</v>
      </c>
      <c r="K1092" t="s">
        <v>1319</v>
      </c>
      <c r="L1092" t="s">
        <v>68</v>
      </c>
      <c r="N1092" t="str">
        <f>IF(ISBLANK(Sales[[#This Row],[return]]),"No",Sales[[#This Row],[return]])</f>
        <v>No</v>
      </c>
      <c r="O1092" s="2">
        <v>42516</v>
      </c>
      <c r="P1092" s="8" t="str">
        <f>TEXT(DAY(Sales[[#This Row],[OrderDate]]),"ddd")</f>
        <v>Thu</v>
      </c>
      <c r="Q1092" s="8" t="str">
        <f>TEXT(MONTH(Sales[[#This Row],[ShipDate]])*29,"mmm")</f>
        <v>May</v>
      </c>
      <c r="R1092">
        <v>525</v>
      </c>
      <c r="S1092" t="s">
        <v>2002</v>
      </c>
      <c r="T1092" t="s">
        <v>66</v>
      </c>
      <c r="U1092">
        <v>60623</v>
      </c>
      <c r="V1092" s="1">
        <v>0.2</v>
      </c>
      <c r="W1092">
        <v>3</v>
      </c>
      <c r="X1092">
        <v>3</v>
      </c>
      <c r="Y1092">
        <v>13</v>
      </c>
      <c r="AD1092"/>
    </row>
    <row r="1093" spans="1:30" x14ac:dyDescent="0.25">
      <c r="A1093" t="s">
        <v>40</v>
      </c>
      <c r="B1093" s="2">
        <v>42521</v>
      </c>
      <c r="C1093" s="35">
        <f>YEAR(Sales[[#This Row],[ShipDate]])</f>
        <v>2016</v>
      </c>
      <c r="D1093" t="s">
        <v>36</v>
      </c>
      <c r="E1093" t="s">
        <v>18</v>
      </c>
      <c r="F1093" t="s">
        <v>39</v>
      </c>
      <c r="G1093" t="s">
        <v>25</v>
      </c>
      <c r="H1093" t="s">
        <v>164</v>
      </c>
      <c r="I1093" t="s">
        <v>120</v>
      </c>
      <c r="J1093" t="s">
        <v>13</v>
      </c>
      <c r="K1093" t="s">
        <v>1319</v>
      </c>
      <c r="L1093" t="s">
        <v>68</v>
      </c>
      <c r="N1093" t="str">
        <f>IF(ISBLANK(Sales[[#This Row],[return]]),"No",Sales[[#This Row],[return]])</f>
        <v>No</v>
      </c>
      <c r="O1093" s="2">
        <v>42516</v>
      </c>
      <c r="P1093" s="8" t="str">
        <f>TEXT(DAY(Sales[[#This Row],[OrderDate]]),"ddd")</f>
        <v>Thu</v>
      </c>
      <c r="Q1093" s="8" t="str">
        <f>TEXT(MONTH(Sales[[#This Row],[ShipDate]])*29,"mmm")</f>
        <v>May</v>
      </c>
      <c r="R1093">
        <v>1384</v>
      </c>
      <c r="S1093" t="s">
        <v>2089</v>
      </c>
      <c r="T1093" t="s">
        <v>66</v>
      </c>
      <c r="U1093">
        <v>60623</v>
      </c>
      <c r="V1093" s="1">
        <v>0.2</v>
      </c>
      <c r="W1093">
        <v>8</v>
      </c>
      <c r="X1093">
        <v>3</v>
      </c>
      <c r="Y1093">
        <v>103</v>
      </c>
      <c r="AD1093"/>
    </row>
    <row r="1094" spans="1:30" x14ac:dyDescent="0.25">
      <c r="A1094" t="s">
        <v>24</v>
      </c>
      <c r="B1094" s="2">
        <v>42719</v>
      </c>
      <c r="C1094" s="35">
        <f>YEAR(Sales[[#This Row],[ShipDate]])</f>
        <v>2016</v>
      </c>
      <c r="D1094" t="s">
        <v>36</v>
      </c>
      <c r="E1094" t="s">
        <v>31</v>
      </c>
      <c r="F1094" t="s">
        <v>43</v>
      </c>
      <c r="G1094" t="s">
        <v>11</v>
      </c>
      <c r="H1094" t="s">
        <v>79</v>
      </c>
      <c r="I1094" t="s">
        <v>32</v>
      </c>
      <c r="J1094" t="s">
        <v>13</v>
      </c>
      <c r="K1094" t="s">
        <v>949</v>
      </c>
      <c r="L1094" t="s">
        <v>30</v>
      </c>
      <c r="N1094" t="str">
        <f>IF(ISBLANK(Sales[[#This Row],[return]]),"No",Sales[[#This Row],[return]])</f>
        <v>No</v>
      </c>
      <c r="O1094" s="2">
        <v>42712</v>
      </c>
      <c r="P1094" s="8" t="str">
        <f>TEXT(DAY(Sales[[#This Row],[OrderDate]]),"ddd")</f>
        <v>Sun</v>
      </c>
      <c r="Q1094" s="8" t="str">
        <f>TEXT(MONTH(Sales[[#This Row],[ShipDate]])*29,"mmm")</f>
        <v>Dec</v>
      </c>
      <c r="R1094">
        <v>1041</v>
      </c>
      <c r="S1094" t="s">
        <v>163</v>
      </c>
      <c r="T1094" t="s">
        <v>28</v>
      </c>
      <c r="U1094">
        <v>94110</v>
      </c>
      <c r="V1094" s="1">
        <v>0</v>
      </c>
      <c r="W1094">
        <v>11</v>
      </c>
      <c r="X1094">
        <v>2</v>
      </c>
      <c r="Y1094">
        <v>40</v>
      </c>
      <c r="AD1094"/>
    </row>
    <row r="1095" spans="1:30" x14ac:dyDescent="0.25">
      <c r="A1095" t="s">
        <v>24</v>
      </c>
      <c r="B1095" s="2">
        <v>42719</v>
      </c>
      <c r="C1095" s="35">
        <f>YEAR(Sales[[#This Row],[ShipDate]])</f>
        <v>2016</v>
      </c>
      <c r="D1095" t="s">
        <v>36</v>
      </c>
      <c r="E1095" t="s">
        <v>31</v>
      </c>
      <c r="F1095" t="s">
        <v>43</v>
      </c>
      <c r="G1095" t="s">
        <v>11</v>
      </c>
      <c r="H1095" t="s">
        <v>79</v>
      </c>
      <c r="I1095" t="s">
        <v>32</v>
      </c>
      <c r="J1095" t="s">
        <v>13</v>
      </c>
      <c r="K1095" t="s">
        <v>949</v>
      </c>
      <c r="L1095" t="s">
        <v>30</v>
      </c>
      <c r="N1095" t="str">
        <f>IF(ISBLANK(Sales[[#This Row],[return]]),"No",Sales[[#This Row],[return]])</f>
        <v>No</v>
      </c>
      <c r="O1095" s="2">
        <v>42712</v>
      </c>
      <c r="P1095" s="8" t="str">
        <f>TEXT(DAY(Sales[[#This Row],[OrderDate]]),"ddd")</f>
        <v>Sun</v>
      </c>
      <c r="Q1095" s="8" t="str">
        <f>TEXT(MONTH(Sales[[#This Row],[ShipDate]])*29,"mmm")</f>
        <v>Dec</v>
      </c>
      <c r="R1095">
        <v>494</v>
      </c>
      <c r="S1095" t="s">
        <v>1491</v>
      </c>
      <c r="T1095" t="s">
        <v>28</v>
      </c>
      <c r="U1095">
        <v>94110</v>
      </c>
      <c r="V1095" s="1">
        <v>0</v>
      </c>
      <c r="W1095">
        <v>29</v>
      </c>
      <c r="X1095">
        <v>3</v>
      </c>
      <c r="Y1095">
        <v>79</v>
      </c>
      <c r="AD1095"/>
    </row>
    <row r="1096" spans="1:30" x14ac:dyDescent="0.25">
      <c r="A1096" t="s">
        <v>24</v>
      </c>
      <c r="B1096" s="2">
        <v>42536</v>
      </c>
      <c r="C1096" s="35">
        <f>YEAR(Sales[[#This Row],[ShipDate]])</f>
        <v>2016</v>
      </c>
      <c r="D1096" t="s">
        <v>19</v>
      </c>
      <c r="E1096" t="s">
        <v>31</v>
      </c>
      <c r="F1096" t="s">
        <v>33</v>
      </c>
      <c r="G1096" t="s">
        <v>25</v>
      </c>
      <c r="H1096" t="s">
        <v>428</v>
      </c>
      <c r="I1096" t="s">
        <v>133</v>
      </c>
      <c r="J1096" t="s">
        <v>13</v>
      </c>
      <c r="K1096" t="s">
        <v>402</v>
      </c>
      <c r="L1096" t="s">
        <v>68</v>
      </c>
      <c r="N1096" t="str">
        <f>IF(ISBLANK(Sales[[#This Row],[return]]),"No",Sales[[#This Row],[return]])</f>
        <v>No</v>
      </c>
      <c r="O1096" s="2">
        <v>42531</v>
      </c>
      <c r="P1096" s="8" t="str">
        <f>TEXT(DAY(Sales[[#This Row],[OrderDate]]),"ddd")</f>
        <v>Tue</v>
      </c>
      <c r="Q1096" s="8" t="str">
        <f>TEXT(MONTH(Sales[[#This Row],[ShipDate]])*29,"mmm")</f>
        <v>Jun</v>
      </c>
      <c r="R1096">
        <v>532</v>
      </c>
      <c r="S1096" t="s">
        <v>898</v>
      </c>
      <c r="T1096" t="s">
        <v>66</v>
      </c>
      <c r="U1096">
        <v>48234</v>
      </c>
      <c r="V1096" s="1">
        <v>0</v>
      </c>
      <c r="W1096">
        <v>241</v>
      </c>
      <c r="X1096">
        <v>5</v>
      </c>
      <c r="Y1096">
        <v>492</v>
      </c>
      <c r="AD1096"/>
    </row>
    <row r="1097" spans="1:30" x14ac:dyDescent="0.25">
      <c r="A1097" t="s">
        <v>10</v>
      </c>
      <c r="B1097" s="2">
        <v>42628</v>
      </c>
      <c r="C1097" s="35">
        <f>YEAR(Sales[[#This Row],[ShipDate]])</f>
        <v>2016</v>
      </c>
      <c r="D1097" t="s">
        <v>36</v>
      </c>
      <c r="E1097" t="s">
        <v>18</v>
      </c>
      <c r="F1097" t="s">
        <v>33</v>
      </c>
      <c r="G1097" t="s">
        <v>25</v>
      </c>
      <c r="H1097" t="s">
        <v>428</v>
      </c>
      <c r="I1097" t="s">
        <v>133</v>
      </c>
      <c r="J1097" t="s">
        <v>13</v>
      </c>
      <c r="K1097" t="s">
        <v>1320</v>
      </c>
      <c r="L1097" t="s">
        <v>68</v>
      </c>
      <c r="N1097" t="str">
        <f>IF(ISBLANK(Sales[[#This Row],[return]]),"No",Sales[[#This Row],[return]])</f>
        <v>No</v>
      </c>
      <c r="O1097" s="2">
        <v>42622</v>
      </c>
      <c r="P1097" s="8" t="str">
        <f>TEXT(DAY(Sales[[#This Row],[OrderDate]]),"ddd")</f>
        <v>Mon</v>
      </c>
      <c r="Q1097" s="8" t="str">
        <f>TEXT(MONTH(Sales[[#This Row],[ShipDate]])*29,"mmm")</f>
        <v>Sep</v>
      </c>
      <c r="R1097">
        <v>122</v>
      </c>
      <c r="S1097" t="s">
        <v>769</v>
      </c>
      <c r="T1097" t="s">
        <v>66</v>
      </c>
      <c r="U1097">
        <v>48227</v>
      </c>
      <c r="V1097" s="1">
        <v>0</v>
      </c>
      <c r="W1097">
        <v>52</v>
      </c>
      <c r="X1097">
        <v>7</v>
      </c>
      <c r="Y1097">
        <v>104</v>
      </c>
      <c r="AD1097"/>
    </row>
    <row r="1098" spans="1:30" x14ac:dyDescent="0.25">
      <c r="A1098" t="s">
        <v>40</v>
      </c>
      <c r="B1098" s="2">
        <v>42542</v>
      </c>
      <c r="C1098" s="35">
        <f>YEAR(Sales[[#This Row],[ShipDate]])</f>
        <v>2016</v>
      </c>
      <c r="D1098" t="s">
        <v>36</v>
      </c>
      <c r="E1098" t="s">
        <v>18</v>
      </c>
      <c r="F1098" t="s">
        <v>43</v>
      </c>
      <c r="G1098" t="s">
        <v>11</v>
      </c>
      <c r="H1098" t="s">
        <v>60</v>
      </c>
      <c r="I1098" t="s">
        <v>63</v>
      </c>
      <c r="J1098" t="s">
        <v>13</v>
      </c>
      <c r="K1098" t="s">
        <v>1595</v>
      </c>
      <c r="L1098" t="s">
        <v>30</v>
      </c>
      <c r="N1098" t="str">
        <f>IF(ISBLANK(Sales[[#This Row],[return]]),"No",Sales[[#This Row],[return]])</f>
        <v>No</v>
      </c>
      <c r="O1098" s="2">
        <v>42538</v>
      </c>
      <c r="P1098" s="8" t="str">
        <f>TEXT(DAY(Sales[[#This Row],[OrderDate]]),"ddd")</f>
        <v>Tue</v>
      </c>
      <c r="Q1098" s="8" t="str">
        <f>TEXT(MONTH(Sales[[#This Row],[ShipDate]])*29,"mmm")</f>
        <v>Jun</v>
      </c>
      <c r="R1098">
        <v>592</v>
      </c>
      <c r="S1098" t="s">
        <v>602</v>
      </c>
      <c r="T1098" t="s">
        <v>28</v>
      </c>
      <c r="U1098">
        <v>98105</v>
      </c>
      <c r="V1098" s="1">
        <v>0</v>
      </c>
      <c r="W1098">
        <v>3</v>
      </c>
      <c r="X1098">
        <v>3</v>
      </c>
      <c r="Y1098">
        <v>6</v>
      </c>
      <c r="AD1098"/>
    </row>
    <row r="1099" spans="1:30" x14ac:dyDescent="0.25">
      <c r="A1099" t="s">
        <v>40</v>
      </c>
      <c r="B1099" s="2">
        <v>42542</v>
      </c>
      <c r="C1099" s="35">
        <f>YEAR(Sales[[#This Row],[ShipDate]])</f>
        <v>2016</v>
      </c>
      <c r="D1099" t="s">
        <v>36</v>
      </c>
      <c r="E1099" t="s">
        <v>18</v>
      </c>
      <c r="F1099" t="s">
        <v>150</v>
      </c>
      <c r="G1099" t="s">
        <v>25</v>
      </c>
      <c r="H1099" t="s">
        <v>60</v>
      </c>
      <c r="I1099" t="s">
        <v>63</v>
      </c>
      <c r="J1099" t="s">
        <v>13</v>
      </c>
      <c r="K1099" t="s">
        <v>1595</v>
      </c>
      <c r="L1099" t="s">
        <v>30</v>
      </c>
      <c r="N1099" t="str">
        <f>IF(ISBLANK(Sales[[#This Row],[return]]),"No",Sales[[#This Row],[return]])</f>
        <v>No</v>
      </c>
      <c r="O1099" s="2">
        <v>42538</v>
      </c>
      <c r="P1099" s="8" t="str">
        <f>TEXT(DAY(Sales[[#This Row],[OrderDate]]),"ddd")</f>
        <v>Tue</v>
      </c>
      <c r="Q1099" s="8" t="str">
        <f>TEXT(MONTH(Sales[[#This Row],[ShipDate]])*29,"mmm")</f>
        <v>Jun</v>
      </c>
      <c r="R1099">
        <v>1216</v>
      </c>
      <c r="S1099" t="s">
        <v>555</v>
      </c>
      <c r="T1099" t="s">
        <v>28</v>
      </c>
      <c r="U1099">
        <v>98105</v>
      </c>
      <c r="V1099" s="1">
        <v>0</v>
      </c>
      <c r="W1099">
        <v>9</v>
      </c>
      <c r="X1099">
        <v>5</v>
      </c>
      <c r="Y1099">
        <v>18</v>
      </c>
      <c r="AD1099"/>
    </row>
    <row r="1100" spans="1:30" x14ac:dyDescent="0.25">
      <c r="A1100" t="s">
        <v>40</v>
      </c>
      <c r="B1100" s="2">
        <v>42542</v>
      </c>
      <c r="C1100" s="35">
        <f>YEAR(Sales[[#This Row],[ShipDate]])</f>
        <v>2016</v>
      </c>
      <c r="D1100" t="s">
        <v>36</v>
      </c>
      <c r="E1100" t="s">
        <v>18</v>
      </c>
      <c r="F1100" t="s">
        <v>50</v>
      </c>
      <c r="G1100" t="s">
        <v>25</v>
      </c>
      <c r="H1100" t="s">
        <v>60</v>
      </c>
      <c r="I1100" t="s">
        <v>63</v>
      </c>
      <c r="J1100" t="s">
        <v>13</v>
      </c>
      <c r="K1100" t="s">
        <v>1595</v>
      </c>
      <c r="L1100" t="s">
        <v>30</v>
      </c>
      <c r="N1100" t="str">
        <f>IF(ISBLANK(Sales[[#This Row],[return]]),"No",Sales[[#This Row],[return]])</f>
        <v>No</v>
      </c>
      <c r="O1100" s="2">
        <v>42538</v>
      </c>
      <c r="P1100" s="8" t="str">
        <f>TEXT(DAY(Sales[[#This Row],[OrderDate]]),"ddd")</f>
        <v>Tue</v>
      </c>
      <c r="Q1100" s="8" t="str">
        <f>TEXT(MONTH(Sales[[#This Row],[ShipDate]])*29,"mmm")</f>
        <v>Jun</v>
      </c>
      <c r="R1100">
        <v>684</v>
      </c>
      <c r="S1100" t="s">
        <v>590</v>
      </c>
      <c r="T1100" t="s">
        <v>28</v>
      </c>
      <c r="U1100">
        <v>98105</v>
      </c>
      <c r="V1100" s="1">
        <v>0.2</v>
      </c>
      <c r="W1100">
        <v>1062</v>
      </c>
      <c r="X1100">
        <v>3</v>
      </c>
      <c r="Y1100">
        <v>3266</v>
      </c>
      <c r="AD1100"/>
    </row>
    <row r="1101" spans="1:30" x14ac:dyDescent="0.25">
      <c r="A1101" t="s">
        <v>40</v>
      </c>
      <c r="B1101" s="2">
        <v>42697</v>
      </c>
      <c r="C1101" s="35">
        <f>YEAR(Sales[[#This Row],[ShipDate]])</f>
        <v>2016</v>
      </c>
      <c r="D1101" t="s">
        <v>36</v>
      </c>
      <c r="E1101" t="s">
        <v>18</v>
      </c>
      <c r="F1101" t="s">
        <v>48</v>
      </c>
      <c r="G1101" t="s">
        <v>46</v>
      </c>
      <c r="H1101" t="s">
        <v>2530</v>
      </c>
      <c r="I1101" t="s">
        <v>149</v>
      </c>
      <c r="J1101" t="s">
        <v>13</v>
      </c>
      <c r="K1101" t="s">
        <v>1308</v>
      </c>
      <c r="L1101" t="s">
        <v>92</v>
      </c>
      <c r="N1101" t="str">
        <f>IF(ISBLANK(Sales[[#This Row],[return]]),"No",Sales[[#This Row],[return]])</f>
        <v>No</v>
      </c>
      <c r="O1101" s="2">
        <v>42693</v>
      </c>
      <c r="P1101" s="8" t="str">
        <f>TEXT(DAY(Sales[[#This Row],[OrderDate]]),"ddd")</f>
        <v>Thu</v>
      </c>
      <c r="Q1101" s="8" t="str">
        <f>TEXT(MONTH(Sales[[#This Row],[ShipDate]])*29,"mmm")</f>
        <v>Nov</v>
      </c>
      <c r="R1101">
        <v>144</v>
      </c>
      <c r="S1101" t="s">
        <v>2531</v>
      </c>
      <c r="T1101" t="s">
        <v>90</v>
      </c>
      <c r="U1101">
        <v>14701</v>
      </c>
      <c r="V1101" s="1">
        <v>0</v>
      </c>
      <c r="W1101">
        <v>1228</v>
      </c>
      <c r="X1101">
        <v>7</v>
      </c>
      <c r="Y1101">
        <v>4549</v>
      </c>
      <c r="AD1101"/>
    </row>
    <row r="1102" spans="1:30" x14ac:dyDescent="0.25">
      <c r="A1102" t="s">
        <v>40</v>
      </c>
      <c r="B1102" s="2">
        <v>42685</v>
      </c>
      <c r="C1102" s="35">
        <f>YEAR(Sales[[#This Row],[ShipDate]])</f>
        <v>2016</v>
      </c>
      <c r="D1102" t="s">
        <v>19</v>
      </c>
      <c r="E1102" t="s">
        <v>18</v>
      </c>
      <c r="F1102" t="s">
        <v>39</v>
      </c>
      <c r="G1102" t="s">
        <v>25</v>
      </c>
      <c r="H1102" t="s">
        <v>79</v>
      </c>
      <c r="I1102" t="s">
        <v>32</v>
      </c>
      <c r="J1102" t="s">
        <v>13</v>
      </c>
      <c r="K1102" t="s">
        <v>753</v>
      </c>
      <c r="L1102" t="s">
        <v>30</v>
      </c>
      <c r="N1102" t="str">
        <f>IF(ISBLANK(Sales[[#This Row],[return]]),"No",Sales[[#This Row],[return]])</f>
        <v>No</v>
      </c>
      <c r="O1102" s="2">
        <v>42683</v>
      </c>
      <c r="P1102" s="8" t="str">
        <f>TEXT(DAY(Sales[[#This Row],[OrderDate]]),"ddd")</f>
        <v>Mon</v>
      </c>
      <c r="Q1102" s="8" t="str">
        <f>TEXT(MONTH(Sales[[#This Row],[ShipDate]])*29,"mmm")</f>
        <v>Nov</v>
      </c>
      <c r="R1102">
        <v>1373</v>
      </c>
      <c r="S1102" t="s">
        <v>754</v>
      </c>
      <c r="T1102" t="s">
        <v>28</v>
      </c>
      <c r="U1102">
        <v>94110</v>
      </c>
      <c r="V1102" s="1">
        <v>0</v>
      </c>
      <c r="W1102">
        <v>3</v>
      </c>
      <c r="X1102">
        <v>3</v>
      </c>
      <c r="Y1102">
        <v>341</v>
      </c>
      <c r="AD1102"/>
    </row>
    <row r="1103" spans="1:30" x14ac:dyDescent="0.25">
      <c r="A1103" t="s">
        <v>40</v>
      </c>
      <c r="B1103" s="2">
        <v>42685</v>
      </c>
      <c r="C1103" s="35">
        <f>YEAR(Sales[[#This Row],[ShipDate]])</f>
        <v>2016</v>
      </c>
      <c r="D1103" t="s">
        <v>19</v>
      </c>
      <c r="E1103" t="s">
        <v>18</v>
      </c>
      <c r="F1103" t="s">
        <v>21</v>
      </c>
      <c r="G1103" t="s">
        <v>11</v>
      </c>
      <c r="H1103" t="s">
        <v>79</v>
      </c>
      <c r="I1103" t="s">
        <v>32</v>
      </c>
      <c r="J1103" t="s">
        <v>13</v>
      </c>
      <c r="K1103" t="s">
        <v>753</v>
      </c>
      <c r="L1103" t="s">
        <v>30</v>
      </c>
      <c r="N1103" t="str">
        <f>IF(ISBLANK(Sales[[#This Row],[return]]),"No",Sales[[#This Row],[return]])</f>
        <v>No</v>
      </c>
      <c r="O1103" s="2">
        <v>42683</v>
      </c>
      <c r="P1103" s="8" t="str">
        <f>TEXT(DAY(Sales[[#This Row],[OrderDate]]),"ddd")</f>
        <v>Mon</v>
      </c>
      <c r="Q1103" s="8" t="str">
        <f>TEXT(MONTH(Sales[[#This Row],[ShipDate]])*29,"mmm")</f>
        <v>Nov</v>
      </c>
      <c r="R1103">
        <v>1437</v>
      </c>
      <c r="S1103" t="s">
        <v>755</v>
      </c>
      <c r="T1103" t="s">
        <v>28</v>
      </c>
      <c r="U1103">
        <v>94110</v>
      </c>
      <c r="V1103" s="1">
        <v>0.15</v>
      </c>
      <c r="W1103">
        <v>10</v>
      </c>
      <c r="X1103">
        <v>2</v>
      </c>
      <c r="Y1103">
        <v>223</v>
      </c>
      <c r="AD1103"/>
    </row>
    <row r="1104" spans="1:30" x14ac:dyDescent="0.25">
      <c r="A1104" t="s">
        <v>40</v>
      </c>
      <c r="B1104" s="2">
        <v>42685</v>
      </c>
      <c r="C1104" s="35">
        <f>YEAR(Sales[[#This Row],[ShipDate]])</f>
        <v>2016</v>
      </c>
      <c r="D1104" t="s">
        <v>19</v>
      </c>
      <c r="E1104" t="s">
        <v>18</v>
      </c>
      <c r="F1104" t="s">
        <v>48</v>
      </c>
      <c r="G1104" t="s">
        <v>46</v>
      </c>
      <c r="H1104" t="s">
        <v>79</v>
      </c>
      <c r="I1104" t="s">
        <v>32</v>
      </c>
      <c r="J1104" t="s">
        <v>13</v>
      </c>
      <c r="K1104" t="s">
        <v>753</v>
      </c>
      <c r="L1104" t="s">
        <v>30</v>
      </c>
      <c r="N1104" t="str">
        <f>IF(ISBLANK(Sales[[#This Row],[return]]),"No",Sales[[#This Row],[return]])</f>
        <v>No</v>
      </c>
      <c r="O1104" s="2">
        <v>42683</v>
      </c>
      <c r="P1104" s="8" t="str">
        <f>TEXT(DAY(Sales[[#This Row],[OrderDate]]),"ddd")</f>
        <v>Mon</v>
      </c>
      <c r="Q1104" s="8" t="str">
        <f>TEXT(MONTH(Sales[[#This Row],[ShipDate]])*29,"mmm")</f>
        <v>Nov</v>
      </c>
      <c r="R1104">
        <v>1395</v>
      </c>
      <c r="S1104" t="s">
        <v>756</v>
      </c>
      <c r="T1104" t="s">
        <v>28</v>
      </c>
      <c r="U1104">
        <v>94110</v>
      </c>
      <c r="V1104" s="1">
        <v>0.2</v>
      </c>
      <c r="W1104">
        <v>88</v>
      </c>
      <c r="X1104">
        <v>4</v>
      </c>
      <c r="Y1104">
        <v>704</v>
      </c>
      <c r="AD1104"/>
    </row>
    <row r="1105" spans="1:30" x14ac:dyDescent="0.25">
      <c r="A1105" t="s">
        <v>40</v>
      </c>
      <c r="B1105" s="2">
        <v>42685</v>
      </c>
      <c r="C1105" s="35">
        <f>YEAR(Sales[[#This Row],[ShipDate]])</f>
        <v>2016</v>
      </c>
      <c r="D1105" t="s">
        <v>19</v>
      </c>
      <c r="E1105" t="s">
        <v>18</v>
      </c>
      <c r="F1105" t="s">
        <v>39</v>
      </c>
      <c r="G1105" t="s">
        <v>25</v>
      </c>
      <c r="H1105" t="s">
        <v>79</v>
      </c>
      <c r="I1105" t="s">
        <v>32</v>
      </c>
      <c r="J1105" t="s">
        <v>13</v>
      </c>
      <c r="K1105" t="s">
        <v>753</v>
      </c>
      <c r="L1105" t="s">
        <v>30</v>
      </c>
      <c r="N1105" t="str">
        <f>IF(ISBLANK(Sales[[#This Row],[return]]),"No",Sales[[#This Row],[return]])</f>
        <v>No</v>
      </c>
      <c r="O1105" s="2">
        <v>42683</v>
      </c>
      <c r="P1105" s="8" t="str">
        <f>TEXT(DAY(Sales[[#This Row],[OrderDate]]),"ddd")</f>
        <v>Mon</v>
      </c>
      <c r="Q1105" s="8" t="str">
        <f>TEXT(MONTH(Sales[[#This Row],[ShipDate]])*29,"mmm")</f>
        <v>Nov</v>
      </c>
      <c r="R1105">
        <v>502</v>
      </c>
      <c r="S1105" t="s">
        <v>757</v>
      </c>
      <c r="T1105" t="s">
        <v>28</v>
      </c>
      <c r="U1105">
        <v>94110</v>
      </c>
      <c r="V1105" s="1">
        <v>0</v>
      </c>
      <c r="W1105">
        <v>25</v>
      </c>
      <c r="X1105">
        <v>6</v>
      </c>
      <c r="Y1105">
        <v>93</v>
      </c>
      <c r="AD1105"/>
    </row>
    <row r="1106" spans="1:30" x14ac:dyDescent="0.25">
      <c r="A1106" t="s">
        <v>40</v>
      </c>
      <c r="B1106" s="2">
        <v>42685</v>
      </c>
      <c r="C1106" s="35">
        <f>YEAR(Sales[[#This Row],[ShipDate]])</f>
        <v>2016</v>
      </c>
      <c r="D1106" t="s">
        <v>19</v>
      </c>
      <c r="E1106" t="s">
        <v>18</v>
      </c>
      <c r="F1106" t="s">
        <v>59</v>
      </c>
      <c r="G1106" t="s">
        <v>25</v>
      </c>
      <c r="H1106" t="s">
        <v>79</v>
      </c>
      <c r="I1106" t="s">
        <v>32</v>
      </c>
      <c r="J1106" t="s">
        <v>13</v>
      </c>
      <c r="K1106" t="s">
        <v>753</v>
      </c>
      <c r="L1106" t="s">
        <v>30</v>
      </c>
      <c r="N1106" t="str">
        <f>IF(ISBLANK(Sales[[#This Row],[return]]),"No",Sales[[#This Row],[return]])</f>
        <v>No</v>
      </c>
      <c r="O1106" s="2">
        <v>42683</v>
      </c>
      <c r="P1106" s="8" t="str">
        <f>TEXT(DAY(Sales[[#This Row],[OrderDate]]),"ddd")</f>
        <v>Mon</v>
      </c>
      <c r="Q1106" s="8" t="str">
        <f>TEXT(MONTH(Sales[[#This Row],[ShipDate]])*29,"mmm")</f>
        <v>Nov</v>
      </c>
      <c r="R1106">
        <v>1337</v>
      </c>
      <c r="S1106" t="s">
        <v>3164</v>
      </c>
      <c r="T1106" t="s">
        <v>28</v>
      </c>
      <c r="U1106">
        <v>94110</v>
      </c>
      <c r="V1106" s="1">
        <v>0</v>
      </c>
      <c r="W1106">
        <v>29</v>
      </c>
      <c r="X1106">
        <v>7</v>
      </c>
      <c r="Y1106">
        <v>63</v>
      </c>
      <c r="AD1106"/>
    </row>
    <row r="1107" spans="1:30" x14ac:dyDescent="0.25">
      <c r="A1107" t="s">
        <v>40</v>
      </c>
      <c r="B1107" s="2">
        <v>42685</v>
      </c>
      <c r="C1107" s="35">
        <f>YEAR(Sales[[#This Row],[ShipDate]])</f>
        <v>2016</v>
      </c>
      <c r="D1107" t="s">
        <v>19</v>
      </c>
      <c r="E1107" t="s">
        <v>18</v>
      </c>
      <c r="F1107" t="s">
        <v>59</v>
      </c>
      <c r="G1107" t="s">
        <v>25</v>
      </c>
      <c r="H1107" t="s">
        <v>79</v>
      </c>
      <c r="I1107" t="s">
        <v>32</v>
      </c>
      <c r="J1107" t="s">
        <v>13</v>
      </c>
      <c r="K1107" t="s">
        <v>753</v>
      </c>
      <c r="L1107" t="s">
        <v>30</v>
      </c>
      <c r="N1107" t="str">
        <f>IF(ISBLANK(Sales[[#This Row],[return]]),"No",Sales[[#This Row],[return]])</f>
        <v>No</v>
      </c>
      <c r="O1107" s="2">
        <v>42683</v>
      </c>
      <c r="P1107" s="8" t="str">
        <f>TEXT(DAY(Sales[[#This Row],[OrderDate]]),"ddd")</f>
        <v>Mon</v>
      </c>
      <c r="Q1107" s="8" t="str">
        <f>TEXT(MONTH(Sales[[#This Row],[ShipDate]])*29,"mmm")</f>
        <v>Nov</v>
      </c>
      <c r="R1107">
        <v>1705</v>
      </c>
      <c r="S1107" t="s">
        <v>758</v>
      </c>
      <c r="T1107" t="s">
        <v>28</v>
      </c>
      <c r="U1107">
        <v>94110</v>
      </c>
      <c r="V1107" s="1">
        <v>0</v>
      </c>
      <c r="W1107">
        <v>46</v>
      </c>
      <c r="X1107">
        <v>5</v>
      </c>
      <c r="Y1107">
        <v>95</v>
      </c>
      <c r="AD1107"/>
    </row>
    <row r="1108" spans="1:30" x14ac:dyDescent="0.25">
      <c r="A1108" t="s">
        <v>40</v>
      </c>
      <c r="B1108" s="2">
        <v>42643</v>
      </c>
      <c r="C1108" s="35">
        <f>YEAR(Sales[[#This Row],[ShipDate]])</f>
        <v>2016</v>
      </c>
      <c r="D1108" t="s">
        <v>36</v>
      </c>
      <c r="E1108" t="s">
        <v>31</v>
      </c>
      <c r="F1108" t="s">
        <v>43</v>
      </c>
      <c r="G1108" t="s">
        <v>11</v>
      </c>
      <c r="H1108" t="s">
        <v>88</v>
      </c>
      <c r="I1108" t="s">
        <v>93</v>
      </c>
      <c r="J1108" t="s">
        <v>13</v>
      </c>
      <c r="K1108" t="s">
        <v>2587</v>
      </c>
      <c r="L1108" t="s">
        <v>92</v>
      </c>
      <c r="N1108" t="str">
        <f>IF(ISBLANK(Sales[[#This Row],[return]]),"No",Sales[[#This Row],[return]])</f>
        <v>No</v>
      </c>
      <c r="O1108" s="2">
        <v>42639</v>
      </c>
      <c r="P1108" s="8" t="str">
        <f>TEXT(DAY(Sales[[#This Row],[OrderDate]]),"ddd")</f>
        <v>Thu</v>
      </c>
      <c r="Q1108" s="8" t="str">
        <f>TEXT(MONTH(Sales[[#This Row],[ShipDate]])*29,"mmm")</f>
        <v>Sep</v>
      </c>
      <c r="R1108">
        <v>484</v>
      </c>
      <c r="S1108" t="s">
        <v>1342</v>
      </c>
      <c r="T1108" t="s">
        <v>90</v>
      </c>
      <c r="U1108">
        <v>19140</v>
      </c>
      <c r="V1108" s="1">
        <v>0.2</v>
      </c>
      <c r="W1108">
        <v>5</v>
      </c>
      <c r="X1108">
        <v>1</v>
      </c>
      <c r="Y1108">
        <v>21</v>
      </c>
      <c r="AD1108"/>
    </row>
    <row r="1109" spans="1:30" x14ac:dyDescent="0.25">
      <c r="A1109" t="s">
        <v>40</v>
      </c>
      <c r="B1109" s="2">
        <v>42643</v>
      </c>
      <c r="C1109" s="35">
        <f>YEAR(Sales[[#This Row],[ShipDate]])</f>
        <v>2016</v>
      </c>
      <c r="D1109" t="s">
        <v>36</v>
      </c>
      <c r="E1109" t="s">
        <v>31</v>
      </c>
      <c r="F1109" t="s">
        <v>52</v>
      </c>
      <c r="G1109" t="s">
        <v>25</v>
      </c>
      <c r="H1109" t="s">
        <v>88</v>
      </c>
      <c r="I1109" t="s">
        <v>93</v>
      </c>
      <c r="J1109" t="s">
        <v>13</v>
      </c>
      <c r="K1109" t="s">
        <v>2587</v>
      </c>
      <c r="L1109" t="s">
        <v>92</v>
      </c>
      <c r="N1109" t="str">
        <f>IF(ISBLANK(Sales[[#This Row],[return]]),"No",Sales[[#This Row],[return]])</f>
        <v>No</v>
      </c>
      <c r="O1109" s="2">
        <v>42639</v>
      </c>
      <c r="P1109" s="8" t="str">
        <f>TEXT(DAY(Sales[[#This Row],[OrderDate]]),"ddd")</f>
        <v>Thu</v>
      </c>
      <c r="Q1109" s="8" t="str">
        <f>TEXT(MONTH(Sales[[#This Row],[ShipDate]])*29,"mmm")</f>
        <v>Sep</v>
      </c>
      <c r="R1109">
        <v>63</v>
      </c>
      <c r="S1109" t="s">
        <v>3088</v>
      </c>
      <c r="T1109" t="s">
        <v>90</v>
      </c>
      <c r="U1109">
        <v>19140</v>
      </c>
      <c r="V1109" s="1">
        <v>0.2</v>
      </c>
      <c r="W1109">
        <v>3</v>
      </c>
      <c r="X1109">
        <v>6</v>
      </c>
      <c r="Y1109">
        <v>41</v>
      </c>
      <c r="AD1109"/>
    </row>
    <row r="1110" spans="1:30" x14ac:dyDescent="0.25">
      <c r="A1110" t="s">
        <v>40</v>
      </c>
      <c r="B1110" s="2">
        <v>42643</v>
      </c>
      <c r="C1110" s="35">
        <f>YEAR(Sales[[#This Row],[ShipDate]])</f>
        <v>2016</v>
      </c>
      <c r="D1110" t="s">
        <v>36</v>
      </c>
      <c r="E1110" t="s">
        <v>31</v>
      </c>
      <c r="F1110" t="s">
        <v>50</v>
      </c>
      <c r="G1110" t="s">
        <v>25</v>
      </c>
      <c r="H1110" t="s">
        <v>88</v>
      </c>
      <c r="I1110" t="s">
        <v>93</v>
      </c>
      <c r="J1110" t="s">
        <v>13</v>
      </c>
      <c r="K1110" t="s">
        <v>2587</v>
      </c>
      <c r="L1110" t="s">
        <v>92</v>
      </c>
      <c r="N1110" t="str">
        <f>IF(ISBLANK(Sales[[#This Row],[return]]),"No",Sales[[#This Row],[return]])</f>
        <v>No</v>
      </c>
      <c r="O1110" s="2">
        <v>42639</v>
      </c>
      <c r="P1110" s="8" t="str">
        <f>TEXT(DAY(Sales[[#This Row],[OrderDate]]),"ddd")</f>
        <v>Thu</v>
      </c>
      <c r="Q1110" s="8" t="str">
        <f>TEXT(MONTH(Sales[[#This Row],[ShipDate]])*29,"mmm")</f>
        <v>Sep</v>
      </c>
      <c r="R1110">
        <v>242</v>
      </c>
      <c r="S1110" t="s">
        <v>273</v>
      </c>
      <c r="T1110" t="s">
        <v>90</v>
      </c>
      <c r="U1110">
        <v>19140</v>
      </c>
      <c r="V1110" s="1">
        <v>0.7</v>
      </c>
      <c r="W1110">
        <v>-5</v>
      </c>
      <c r="X1110">
        <v>5</v>
      </c>
      <c r="Y1110">
        <v>6</v>
      </c>
      <c r="AD1110"/>
    </row>
    <row r="1111" spans="1:30" x14ac:dyDescent="0.25">
      <c r="A1111" t="s">
        <v>10</v>
      </c>
      <c r="B1111" s="2">
        <v>42632</v>
      </c>
      <c r="C1111" s="35">
        <f>YEAR(Sales[[#This Row],[ShipDate]])</f>
        <v>2016</v>
      </c>
      <c r="D1111" t="s">
        <v>36</v>
      </c>
      <c r="E1111" t="s">
        <v>18</v>
      </c>
      <c r="F1111" t="s">
        <v>45</v>
      </c>
      <c r="G1111" t="s">
        <v>25</v>
      </c>
      <c r="H1111" t="s">
        <v>146</v>
      </c>
      <c r="I1111" t="s">
        <v>149</v>
      </c>
      <c r="J1111" t="s">
        <v>13</v>
      </c>
      <c r="K1111" t="s">
        <v>1371</v>
      </c>
      <c r="L1111" t="s">
        <v>92</v>
      </c>
      <c r="N1111" t="str">
        <f>IF(ISBLANK(Sales[[#This Row],[return]]),"No",Sales[[#This Row],[return]])</f>
        <v>No</v>
      </c>
      <c r="O1111" s="2">
        <v>42626</v>
      </c>
      <c r="P1111" s="8" t="str">
        <f>TEXT(DAY(Sales[[#This Row],[OrderDate]]),"ddd")</f>
        <v>Fri</v>
      </c>
      <c r="Q1111" s="8" t="str">
        <f>TEXT(MONTH(Sales[[#This Row],[ShipDate]])*29,"mmm")</f>
        <v>Sep</v>
      </c>
      <c r="R1111">
        <v>1137</v>
      </c>
      <c r="S1111" t="s">
        <v>44</v>
      </c>
      <c r="T1111" t="s">
        <v>90</v>
      </c>
      <c r="U1111">
        <v>10011</v>
      </c>
      <c r="V1111" s="1">
        <v>0</v>
      </c>
      <c r="W1111">
        <v>1</v>
      </c>
      <c r="X1111">
        <v>3</v>
      </c>
      <c r="Y1111">
        <v>5</v>
      </c>
      <c r="AD1111"/>
    </row>
    <row r="1112" spans="1:30" x14ac:dyDescent="0.25">
      <c r="A1112" t="s">
        <v>40</v>
      </c>
      <c r="B1112" s="2">
        <v>42578</v>
      </c>
      <c r="C1112" s="35">
        <f>YEAR(Sales[[#This Row],[ShipDate]])</f>
        <v>2016</v>
      </c>
      <c r="D1112" t="s">
        <v>36</v>
      </c>
      <c r="E1112" t="s">
        <v>31</v>
      </c>
      <c r="F1112" t="s">
        <v>290</v>
      </c>
      <c r="G1112" t="s">
        <v>25</v>
      </c>
      <c r="H1112" t="s">
        <v>79</v>
      </c>
      <c r="I1112" t="s">
        <v>32</v>
      </c>
      <c r="J1112" t="s">
        <v>13</v>
      </c>
      <c r="K1112" t="s">
        <v>2621</v>
      </c>
      <c r="L1112" t="s">
        <v>30</v>
      </c>
      <c r="N1112" t="str">
        <f>IF(ISBLANK(Sales[[#This Row],[return]]),"No",Sales[[#This Row],[return]])</f>
        <v>No</v>
      </c>
      <c r="O1112" s="2">
        <v>42574</v>
      </c>
      <c r="P1112" s="8" t="str">
        <f>TEXT(DAY(Sales[[#This Row],[OrderDate]]),"ddd")</f>
        <v>Mon</v>
      </c>
      <c r="Q1112" s="8" t="str">
        <f>TEXT(MONTH(Sales[[#This Row],[ShipDate]])*29,"mmm")</f>
        <v>Jul</v>
      </c>
      <c r="R1112">
        <v>86</v>
      </c>
      <c r="S1112" t="s">
        <v>1046</v>
      </c>
      <c r="T1112" t="s">
        <v>28</v>
      </c>
      <c r="U1112">
        <v>94122</v>
      </c>
      <c r="V1112" s="1">
        <v>0</v>
      </c>
      <c r="W1112">
        <v>12</v>
      </c>
      <c r="X1112">
        <v>5</v>
      </c>
      <c r="Y1112">
        <v>41</v>
      </c>
      <c r="AD1112"/>
    </row>
    <row r="1113" spans="1:30" x14ac:dyDescent="0.25">
      <c r="A1113" t="s">
        <v>40</v>
      </c>
      <c r="B1113" s="2">
        <v>42578</v>
      </c>
      <c r="C1113" s="35">
        <f>YEAR(Sales[[#This Row],[ShipDate]])</f>
        <v>2016</v>
      </c>
      <c r="D1113" t="s">
        <v>36</v>
      </c>
      <c r="E1113" t="s">
        <v>31</v>
      </c>
      <c r="F1113" t="s">
        <v>99</v>
      </c>
      <c r="G1113" t="s">
        <v>46</v>
      </c>
      <c r="H1113" t="s">
        <v>79</v>
      </c>
      <c r="I1113" t="s">
        <v>32</v>
      </c>
      <c r="J1113" t="s">
        <v>13</v>
      </c>
      <c r="K1113" t="s">
        <v>2621</v>
      </c>
      <c r="L1113" t="s">
        <v>30</v>
      </c>
      <c r="N1113" t="str">
        <f>IF(ISBLANK(Sales[[#This Row],[return]]),"No",Sales[[#This Row],[return]])</f>
        <v>No</v>
      </c>
      <c r="O1113" s="2">
        <v>42574</v>
      </c>
      <c r="P1113" s="8" t="str">
        <f>TEXT(DAY(Sales[[#This Row],[OrderDate]]),"ddd")</f>
        <v>Mon</v>
      </c>
      <c r="Q1113" s="8" t="str">
        <f>TEXT(MONTH(Sales[[#This Row],[ShipDate]])*29,"mmm")</f>
        <v>Jul</v>
      </c>
      <c r="R1113">
        <v>916</v>
      </c>
      <c r="S1113" t="s">
        <v>136</v>
      </c>
      <c r="T1113" t="s">
        <v>28</v>
      </c>
      <c r="U1113">
        <v>94122</v>
      </c>
      <c r="V1113" s="1">
        <v>0</v>
      </c>
      <c r="W1113">
        <v>5</v>
      </c>
      <c r="X1113">
        <v>3</v>
      </c>
      <c r="Y1113">
        <v>45</v>
      </c>
      <c r="AD1113"/>
    </row>
    <row r="1114" spans="1:30" x14ac:dyDescent="0.25">
      <c r="A1114" t="s">
        <v>40</v>
      </c>
      <c r="B1114" s="2">
        <v>42578</v>
      </c>
      <c r="C1114" s="35">
        <f>YEAR(Sales[[#This Row],[ShipDate]])</f>
        <v>2016</v>
      </c>
      <c r="D1114" t="s">
        <v>36</v>
      </c>
      <c r="E1114" t="s">
        <v>31</v>
      </c>
      <c r="F1114" t="s">
        <v>48</v>
      </c>
      <c r="G1114" t="s">
        <v>46</v>
      </c>
      <c r="H1114" t="s">
        <v>79</v>
      </c>
      <c r="I1114" t="s">
        <v>32</v>
      </c>
      <c r="J1114" t="s">
        <v>13</v>
      </c>
      <c r="K1114" t="s">
        <v>2621</v>
      </c>
      <c r="L1114" t="s">
        <v>30</v>
      </c>
      <c r="N1114" t="str">
        <f>IF(ISBLANK(Sales[[#This Row],[return]]),"No",Sales[[#This Row],[return]])</f>
        <v>No</v>
      </c>
      <c r="O1114" s="2">
        <v>42574</v>
      </c>
      <c r="P1114" s="8" t="str">
        <f>TEXT(DAY(Sales[[#This Row],[OrderDate]]),"ddd")</f>
        <v>Mon</v>
      </c>
      <c r="Q1114" s="8" t="str">
        <f>TEXT(MONTH(Sales[[#This Row],[ShipDate]])*29,"mmm")</f>
        <v>Jul</v>
      </c>
      <c r="R1114">
        <v>158</v>
      </c>
      <c r="S1114" t="s">
        <v>2555</v>
      </c>
      <c r="T1114" t="s">
        <v>28</v>
      </c>
      <c r="U1114">
        <v>94122</v>
      </c>
      <c r="V1114" s="1">
        <v>0.2</v>
      </c>
      <c r="W1114">
        <v>38</v>
      </c>
      <c r="X1114">
        <v>3</v>
      </c>
      <c r="Y1114">
        <v>302</v>
      </c>
      <c r="AD1114"/>
    </row>
    <row r="1115" spans="1:30" x14ac:dyDescent="0.25">
      <c r="A1115" t="s">
        <v>40</v>
      </c>
      <c r="B1115" s="2">
        <v>42578</v>
      </c>
      <c r="C1115" s="35">
        <f>YEAR(Sales[[#This Row],[ShipDate]])</f>
        <v>2016</v>
      </c>
      <c r="D1115" t="s">
        <v>36</v>
      </c>
      <c r="E1115" t="s">
        <v>31</v>
      </c>
      <c r="F1115" t="s">
        <v>48</v>
      </c>
      <c r="G1115" t="s">
        <v>46</v>
      </c>
      <c r="H1115" t="s">
        <v>79</v>
      </c>
      <c r="I1115" t="s">
        <v>32</v>
      </c>
      <c r="J1115" t="s">
        <v>13</v>
      </c>
      <c r="K1115" t="s">
        <v>2621</v>
      </c>
      <c r="L1115" t="s">
        <v>30</v>
      </c>
      <c r="N1115" t="str">
        <f>IF(ISBLANK(Sales[[#This Row],[return]]),"No",Sales[[#This Row],[return]])</f>
        <v>No</v>
      </c>
      <c r="O1115" s="2">
        <v>42574</v>
      </c>
      <c r="P1115" s="8" t="str">
        <f>TEXT(DAY(Sales[[#This Row],[OrderDate]]),"ddd")</f>
        <v>Mon</v>
      </c>
      <c r="Q1115" s="8" t="str">
        <f>TEXT(MONTH(Sales[[#This Row],[ShipDate]])*29,"mmm")</f>
        <v>Jul</v>
      </c>
      <c r="R1115">
        <v>1612</v>
      </c>
      <c r="S1115" t="s">
        <v>2482</v>
      </c>
      <c r="T1115" t="s">
        <v>28</v>
      </c>
      <c r="U1115">
        <v>94122</v>
      </c>
      <c r="V1115" s="1">
        <v>0.2</v>
      </c>
      <c r="W1115">
        <v>60</v>
      </c>
      <c r="X1115">
        <v>6</v>
      </c>
      <c r="Y1115">
        <v>605</v>
      </c>
      <c r="AD1115"/>
    </row>
    <row r="1116" spans="1:30" x14ac:dyDescent="0.25">
      <c r="A1116" t="s">
        <v>40</v>
      </c>
      <c r="B1116" s="2">
        <v>42452</v>
      </c>
      <c r="C1116" s="35">
        <f>YEAR(Sales[[#This Row],[ShipDate]])</f>
        <v>2016</v>
      </c>
      <c r="D1116" t="s">
        <v>36</v>
      </c>
      <c r="E1116" t="s">
        <v>69</v>
      </c>
      <c r="F1116" t="s">
        <v>43</v>
      </c>
      <c r="G1116" t="s">
        <v>11</v>
      </c>
      <c r="H1116" t="s">
        <v>706</v>
      </c>
      <c r="I1116" t="s">
        <v>37</v>
      </c>
      <c r="J1116" t="s">
        <v>13</v>
      </c>
      <c r="K1116" t="s">
        <v>2992</v>
      </c>
      <c r="L1116" t="s">
        <v>17</v>
      </c>
      <c r="N1116" t="str">
        <f>IF(ISBLANK(Sales[[#This Row],[return]]),"No",Sales[[#This Row],[return]])</f>
        <v>No</v>
      </c>
      <c r="O1116" s="2">
        <v>42447</v>
      </c>
      <c r="P1116" s="8" t="str">
        <f>TEXT(DAY(Sales[[#This Row],[OrderDate]]),"ddd")</f>
        <v>Wed</v>
      </c>
      <c r="Q1116" s="8" t="str">
        <f>TEXT(MONTH(Sales[[#This Row],[ShipDate]])*29,"mmm")</f>
        <v>Mar</v>
      </c>
      <c r="R1116">
        <v>617</v>
      </c>
      <c r="S1116" t="s">
        <v>3191</v>
      </c>
      <c r="T1116" t="s">
        <v>15</v>
      </c>
      <c r="U1116">
        <v>32216</v>
      </c>
      <c r="V1116" s="1">
        <v>0.2</v>
      </c>
      <c r="W1116">
        <v>8</v>
      </c>
      <c r="X1116">
        <v>2</v>
      </c>
      <c r="Y1116">
        <v>31</v>
      </c>
      <c r="AD1116"/>
    </row>
    <row r="1117" spans="1:30" x14ac:dyDescent="0.25">
      <c r="A1117" t="s">
        <v>40</v>
      </c>
      <c r="B1117" s="2">
        <v>42452</v>
      </c>
      <c r="C1117" s="35">
        <f>YEAR(Sales[[#This Row],[ShipDate]])</f>
        <v>2016</v>
      </c>
      <c r="D1117" t="s">
        <v>36</v>
      </c>
      <c r="E1117" t="s">
        <v>69</v>
      </c>
      <c r="F1117" t="s">
        <v>43</v>
      </c>
      <c r="G1117" t="s">
        <v>11</v>
      </c>
      <c r="H1117" t="s">
        <v>706</v>
      </c>
      <c r="I1117" t="s">
        <v>37</v>
      </c>
      <c r="J1117" t="s">
        <v>13</v>
      </c>
      <c r="K1117" t="s">
        <v>2992</v>
      </c>
      <c r="L1117" t="s">
        <v>17</v>
      </c>
      <c r="N1117" t="str">
        <f>IF(ISBLANK(Sales[[#This Row],[return]]),"No",Sales[[#This Row],[return]])</f>
        <v>No</v>
      </c>
      <c r="O1117" s="2">
        <v>42447</v>
      </c>
      <c r="P1117" s="8" t="str">
        <f>TEXT(DAY(Sales[[#This Row],[OrderDate]]),"ddd")</f>
        <v>Wed</v>
      </c>
      <c r="Q1117" s="8" t="str">
        <f>TEXT(MONTH(Sales[[#This Row],[ShipDate]])*29,"mmm")</f>
        <v>Mar</v>
      </c>
      <c r="R1117">
        <v>479</v>
      </c>
      <c r="S1117" t="s">
        <v>3180</v>
      </c>
      <c r="T1117" t="s">
        <v>15</v>
      </c>
      <c r="U1117">
        <v>32216</v>
      </c>
      <c r="V1117" s="1">
        <v>0.2</v>
      </c>
      <c r="W1117">
        <v>15</v>
      </c>
      <c r="X1117">
        <v>3</v>
      </c>
      <c r="Y1117">
        <v>122</v>
      </c>
      <c r="AD1117"/>
    </row>
    <row r="1118" spans="1:30" x14ac:dyDescent="0.25">
      <c r="A1118" t="s">
        <v>40</v>
      </c>
      <c r="B1118" s="2">
        <v>42452</v>
      </c>
      <c r="C1118" s="35">
        <f>YEAR(Sales[[#This Row],[ShipDate]])</f>
        <v>2016</v>
      </c>
      <c r="D1118" t="s">
        <v>36</v>
      </c>
      <c r="E1118" t="s">
        <v>69</v>
      </c>
      <c r="F1118" t="s">
        <v>45</v>
      </c>
      <c r="G1118" t="s">
        <v>25</v>
      </c>
      <c r="H1118" t="s">
        <v>706</v>
      </c>
      <c r="I1118" t="s">
        <v>37</v>
      </c>
      <c r="J1118" t="s">
        <v>13</v>
      </c>
      <c r="K1118" t="s">
        <v>2992</v>
      </c>
      <c r="L1118" t="s">
        <v>17</v>
      </c>
      <c r="N1118" t="str">
        <f>IF(ISBLANK(Sales[[#This Row],[return]]),"No",Sales[[#This Row],[return]])</f>
        <v>No</v>
      </c>
      <c r="O1118" s="2">
        <v>42447</v>
      </c>
      <c r="P1118" s="8" t="str">
        <f>TEXT(DAY(Sales[[#This Row],[OrderDate]]),"ddd")</f>
        <v>Wed</v>
      </c>
      <c r="Q1118" s="8" t="str">
        <f>TEXT(MONTH(Sales[[#This Row],[ShipDate]])*29,"mmm")</f>
        <v>Mar</v>
      </c>
      <c r="R1118">
        <v>245</v>
      </c>
      <c r="S1118" t="s">
        <v>2119</v>
      </c>
      <c r="T1118" t="s">
        <v>15</v>
      </c>
      <c r="U1118">
        <v>32216</v>
      </c>
      <c r="V1118" s="1">
        <v>0.2</v>
      </c>
      <c r="W1118">
        <v>1</v>
      </c>
      <c r="X1118">
        <v>3</v>
      </c>
      <c r="Y1118">
        <v>8</v>
      </c>
      <c r="AD1118"/>
    </row>
    <row r="1119" spans="1:30" x14ac:dyDescent="0.25">
      <c r="A1119" t="s">
        <v>40</v>
      </c>
      <c r="B1119" s="2">
        <v>42452</v>
      </c>
      <c r="C1119" s="35">
        <f>YEAR(Sales[[#This Row],[ShipDate]])</f>
        <v>2016</v>
      </c>
      <c r="D1119" t="s">
        <v>36</v>
      </c>
      <c r="E1119" t="s">
        <v>69</v>
      </c>
      <c r="F1119" t="s">
        <v>150</v>
      </c>
      <c r="G1119" t="s">
        <v>25</v>
      </c>
      <c r="H1119" t="s">
        <v>706</v>
      </c>
      <c r="I1119" t="s">
        <v>37</v>
      </c>
      <c r="J1119" t="s">
        <v>13</v>
      </c>
      <c r="K1119" t="s">
        <v>2992</v>
      </c>
      <c r="L1119" t="s">
        <v>17</v>
      </c>
      <c r="N1119" t="str">
        <f>IF(ISBLANK(Sales[[#This Row],[return]]),"No",Sales[[#This Row],[return]])</f>
        <v>No</v>
      </c>
      <c r="O1119" s="2">
        <v>42447</v>
      </c>
      <c r="P1119" s="8" t="str">
        <f>TEXT(DAY(Sales[[#This Row],[OrderDate]]),"ddd")</f>
        <v>Wed</v>
      </c>
      <c r="Q1119" s="8" t="str">
        <f>TEXT(MONTH(Sales[[#This Row],[ShipDate]])*29,"mmm")</f>
        <v>Mar</v>
      </c>
      <c r="R1119">
        <v>1507</v>
      </c>
      <c r="S1119" t="s">
        <v>281</v>
      </c>
      <c r="T1119" t="s">
        <v>15</v>
      </c>
      <c r="U1119">
        <v>32216</v>
      </c>
      <c r="V1119" s="1">
        <v>0.2</v>
      </c>
      <c r="W1119">
        <v>6</v>
      </c>
      <c r="X1119">
        <v>3</v>
      </c>
      <c r="Y1119">
        <v>19</v>
      </c>
      <c r="AD1119"/>
    </row>
    <row r="1120" spans="1:30" x14ac:dyDescent="0.25">
      <c r="A1120" t="s">
        <v>40</v>
      </c>
      <c r="B1120" s="2">
        <v>42452</v>
      </c>
      <c r="C1120" s="35">
        <f>YEAR(Sales[[#This Row],[ShipDate]])</f>
        <v>2016</v>
      </c>
      <c r="D1120" t="s">
        <v>36</v>
      </c>
      <c r="E1120" t="s">
        <v>69</v>
      </c>
      <c r="F1120" t="s">
        <v>59</v>
      </c>
      <c r="G1120" t="s">
        <v>25</v>
      </c>
      <c r="H1120" t="s">
        <v>706</v>
      </c>
      <c r="I1120" t="s">
        <v>37</v>
      </c>
      <c r="J1120" t="s">
        <v>13</v>
      </c>
      <c r="K1120" t="s">
        <v>2992</v>
      </c>
      <c r="L1120" t="s">
        <v>17</v>
      </c>
      <c r="N1120" t="str">
        <f>IF(ISBLANK(Sales[[#This Row],[return]]),"No",Sales[[#This Row],[return]])</f>
        <v>No</v>
      </c>
      <c r="O1120" s="2">
        <v>42447</v>
      </c>
      <c r="P1120" s="8" t="str">
        <f>TEXT(DAY(Sales[[#This Row],[OrderDate]]),"ddd")</f>
        <v>Wed</v>
      </c>
      <c r="Q1120" s="8" t="str">
        <f>TEXT(MONTH(Sales[[#This Row],[ShipDate]])*29,"mmm")</f>
        <v>Mar</v>
      </c>
      <c r="R1120">
        <v>1746</v>
      </c>
      <c r="S1120" t="s">
        <v>284</v>
      </c>
      <c r="T1120" t="s">
        <v>15</v>
      </c>
      <c r="U1120">
        <v>32216</v>
      </c>
      <c r="V1120" s="1">
        <v>0.2</v>
      </c>
      <c r="W1120">
        <v>7</v>
      </c>
      <c r="X1120">
        <v>4</v>
      </c>
      <c r="Y1120">
        <v>21</v>
      </c>
      <c r="AD1120"/>
    </row>
    <row r="1121" spans="1:30" x14ac:dyDescent="0.25">
      <c r="A1121" t="s">
        <v>40</v>
      </c>
      <c r="B1121" s="2">
        <v>42452</v>
      </c>
      <c r="C1121" s="35">
        <f>YEAR(Sales[[#This Row],[ShipDate]])</f>
        <v>2016</v>
      </c>
      <c r="D1121" t="s">
        <v>36</v>
      </c>
      <c r="E1121" t="s">
        <v>69</v>
      </c>
      <c r="F1121" t="s">
        <v>340</v>
      </c>
      <c r="G1121" t="s">
        <v>46</v>
      </c>
      <c r="H1121" t="s">
        <v>706</v>
      </c>
      <c r="I1121" t="s">
        <v>37</v>
      </c>
      <c r="J1121" t="s">
        <v>13</v>
      </c>
      <c r="K1121" t="s">
        <v>2992</v>
      </c>
      <c r="L1121" t="s">
        <v>17</v>
      </c>
      <c r="N1121" t="str">
        <f>IF(ISBLANK(Sales[[#This Row],[return]]),"No",Sales[[#This Row],[return]])</f>
        <v>No</v>
      </c>
      <c r="O1121" s="2">
        <v>42447</v>
      </c>
      <c r="P1121" s="8" t="str">
        <f>TEXT(DAY(Sales[[#This Row],[OrderDate]]),"ddd")</f>
        <v>Wed</v>
      </c>
      <c r="Q1121" s="8" t="str">
        <f>TEXT(MONTH(Sales[[#This Row],[ShipDate]])*29,"mmm")</f>
        <v>Mar</v>
      </c>
      <c r="R1121">
        <v>802</v>
      </c>
      <c r="S1121" t="s">
        <v>3046</v>
      </c>
      <c r="T1121" t="s">
        <v>15</v>
      </c>
      <c r="U1121">
        <v>32216</v>
      </c>
      <c r="V1121" s="1">
        <v>0.5</v>
      </c>
      <c r="W1121">
        <v>-16</v>
      </c>
      <c r="X1121">
        <v>4</v>
      </c>
      <c r="Y1121">
        <v>821</v>
      </c>
      <c r="AD1121"/>
    </row>
    <row r="1122" spans="1:30" x14ac:dyDescent="0.25">
      <c r="A1122" t="s">
        <v>40</v>
      </c>
      <c r="B1122" s="2">
        <v>42452</v>
      </c>
      <c r="C1122" s="35">
        <f>YEAR(Sales[[#This Row],[ShipDate]])</f>
        <v>2016</v>
      </c>
      <c r="D1122" t="s">
        <v>36</v>
      </c>
      <c r="E1122" t="s">
        <v>69</v>
      </c>
      <c r="F1122" t="s">
        <v>340</v>
      </c>
      <c r="G1122" t="s">
        <v>46</v>
      </c>
      <c r="H1122" t="s">
        <v>706</v>
      </c>
      <c r="I1122" t="s">
        <v>37</v>
      </c>
      <c r="J1122" t="s">
        <v>13</v>
      </c>
      <c r="K1122" t="s">
        <v>2992</v>
      </c>
      <c r="L1122" t="s">
        <v>17</v>
      </c>
      <c r="N1122" t="str">
        <f>IF(ISBLANK(Sales[[#This Row],[return]]),"No",Sales[[#This Row],[return]])</f>
        <v>No</v>
      </c>
      <c r="O1122" s="2">
        <v>42447</v>
      </c>
      <c r="P1122" s="8" t="str">
        <f>TEXT(DAY(Sales[[#This Row],[OrderDate]]),"ddd")</f>
        <v>Wed</v>
      </c>
      <c r="Q1122" s="8" t="str">
        <f>TEXT(MONTH(Sales[[#This Row],[ShipDate]])*29,"mmm")</f>
        <v>Mar</v>
      </c>
      <c r="R1122">
        <v>445</v>
      </c>
      <c r="S1122" t="s">
        <v>3059</v>
      </c>
      <c r="T1122" t="s">
        <v>15</v>
      </c>
      <c r="U1122">
        <v>32216</v>
      </c>
      <c r="V1122" s="1">
        <v>0.5</v>
      </c>
      <c r="W1122">
        <v>-1811</v>
      </c>
      <c r="X1122">
        <v>6</v>
      </c>
      <c r="Y1122">
        <v>22638</v>
      </c>
      <c r="AD1122"/>
    </row>
    <row r="1123" spans="1:30" x14ac:dyDescent="0.25">
      <c r="A1123" t="s">
        <v>40</v>
      </c>
      <c r="B1123" s="2">
        <v>42676</v>
      </c>
      <c r="C1123" s="35">
        <f>YEAR(Sales[[#This Row],[ShipDate]])</f>
        <v>2016</v>
      </c>
      <c r="D1123" t="s">
        <v>19</v>
      </c>
      <c r="E1123" t="s">
        <v>18</v>
      </c>
      <c r="F1123" t="s">
        <v>43</v>
      </c>
      <c r="G1123" t="s">
        <v>11</v>
      </c>
      <c r="H1123" t="s">
        <v>1339</v>
      </c>
      <c r="I1123" t="s">
        <v>655</v>
      </c>
      <c r="J1123" t="s">
        <v>13</v>
      </c>
      <c r="K1123" t="s">
        <v>1340</v>
      </c>
      <c r="L1123" t="s">
        <v>92</v>
      </c>
      <c r="N1123" t="str">
        <f>IF(ISBLANK(Sales[[#This Row],[return]]),"No",Sales[[#This Row],[return]])</f>
        <v>No</v>
      </c>
      <c r="O1123" s="2">
        <v>42674</v>
      </c>
      <c r="P1123" s="8" t="str">
        <f>TEXT(DAY(Sales[[#This Row],[OrderDate]]),"ddd")</f>
        <v>Tue</v>
      </c>
      <c r="Q1123" s="8" t="str">
        <f>TEXT(MONTH(Sales[[#This Row],[ShipDate]])*29,"mmm")</f>
        <v>Nov</v>
      </c>
      <c r="R1123">
        <v>572</v>
      </c>
      <c r="S1123" t="s">
        <v>1326</v>
      </c>
      <c r="T1123" t="s">
        <v>90</v>
      </c>
      <c r="U1123">
        <v>2920</v>
      </c>
      <c r="V1123" s="1">
        <v>0</v>
      </c>
      <c r="W1123">
        <v>4</v>
      </c>
      <c r="X1123">
        <v>2</v>
      </c>
      <c r="Y1123">
        <v>15</v>
      </c>
      <c r="AD1123"/>
    </row>
    <row r="1124" spans="1:30" x14ac:dyDescent="0.25">
      <c r="A1124" t="s">
        <v>40</v>
      </c>
      <c r="B1124" s="2">
        <v>42676</v>
      </c>
      <c r="C1124" s="35">
        <f>YEAR(Sales[[#This Row],[ShipDate]])</f>
        <v>2016</v>
      </c>
      <c r="D1124" t="s">
        <v>19</v>
      </c>
      <c r="E1124" t="s">
        <v>18</v>
      </c>
      <c r="F1124" t="s">
        <v>43</v>
      </c>
      <c r="G1124" t="s">
        <v>11</v>
      </c>
      <c r="H1124" t="s">
        <v>1339</v>
      </c>
      <c r="I1124" t="s">
        <v>655</v>
      </c>
      <c r="J1124" t="s">
        <v>13</v>
      </c>
      <c r="K1124" t="s">
        <v>1340</v>
      </c>
      <c r="L1124" t="s">
        <v>92</v>
      </c>
      <c r="N1124" t="str">
        <f>IF(ISBLANK(Sales[[#This Row],[return]]),"No",Sales[[#This Row],[return]])</f>
        <v>No</v>
      </c>
      <c r="O1124" s="2">
        <v>42674</v>
      </c>
      <c r="P1124" s="8" t="str">
        <f>TEXT(DAY(Sales[[#This Row],[OrderDate]]),"ddd")</f>
        <v>Tue</v>
      </c>
      <c r="Q1124" s="8" t="str">
        <f>TEXT(MONTH(Sales[[#This Row],[ShipDate]])*29,"mmm")</f>
        <v>Nov</v>
      </c>
      <c r="R1124">
        <v>592</v>
      </c>
      <c r="S1124" t="s">
        <v>602</v>
      </c>
      <c r="T1124" t="s">
        <v>90</v>
      </c>
      <c r="U1124">
        <v>2920</v>
      </c>
      <c r="V1124" s="1">
        <v>0</v>
      </c>
      <c r="W1124">
        <v>8</v>
      </c>
      <c r="X1124">
        <v>3</v>
      </c>
      <c r="Y1124">
        <v>18</v>
      </c>
      <c r="AD1124"/>
    </row>
    <row r="1125" spans="1:30" x14ac:dyDescent="0.25">
      <c r="A1125" t="s">
        <v>40</v>
      </c>
      <c r="B1125" s="2">
        <v>42676</v>
      </c>
      <c r="C1125" s="35">
        <f>YEAR(Sales[[#This Row],[ShipDate]])</f>
        <v>2016</v>
      </c>
      <c r="D1125" t="s">
        <v>19</v>
      </c>
      <c r="E1125" t="s">
        <v>18</v>
      </c>
      <c r="F1125" t="s">
        <v>23</v>
      </c>
      <c r="G1125" t="s">
        <v>11</v>
      </c>
      <c r="H1125" t="s">
        <v>1339</v>
      </c>
      <c r="I1125" t="s">
        <v>655</v>
      </c>
      <c r="J1125" t="s">
        <v>13</v>
      </c>
      <c r="K1125" t="s">
        <v>1340</v>
      </c>
      <c r="L1125" t="s">
        <v>92</v>
      </c>
      <c r="N1125" t="str">
        <f>IF(ISBLANK(Sales[[#This Row],[return]]),"No",Sales[[#This Row],[return]])</f>
        <v>No</v>
      </c>
      <c r="O1125" s="2">
        <v>42674</v>
      </c>
      <c r="P1125" s="8" t="str">
        <f>TEXT(DAY(Sales[[#This Row],[OrderDate]]),"ddd")</f>
        <v>Tue</v>
      </c>
      <c r="Q1125" s="8" t="str">
        <f>TEXT(MONTH(Sales[[#This Row],[ShipDate]])*29,"mmm")</f>
        <v>Nov</v>
      </c>
      <c r="R1125">
        <v>846</v>
      </c>
      <c r="S1125" t="s">
        <v>1349</v>
      </c>
      <c r="T1125" t="s">
        <v>90</v>
      </c>
      <c r="U1125">
        <v>2920</v>
      </c>
      <c r="V1125" s="1">
        <v>0</v>
      </c>
      <c r="W1125">
        <v>481</v>
      </c>
      <c r="X1125">
        <v>5</v>
      </c>
      <c r="Y1125">
        <v>1605</v>
      </c>
      <c r="AD1125"/>
    </row>
    <row r="1126" spans="1:30" x14ac:dyDescent="0.25">
      <c r="A1126" t="s">
        <v>40</v>
      </c>
      <c r="B1126" s="2">
        <v>42676</v>
      </c>
      <c r="C1126" s="35">
        <f>YEAR(Sales[[#This Row],[ShipDate]])</f>
        <v>2016</v>
      </c>
      <c r="D1126" t="s">
        <v>19</v>
      </c>
      <c r="E1126" t="s">
        <v>18</v>
      </c>
      <c r="F1126" t="s">
        <v>38</v>
      </c>
      <c r="G1126" t="s">
        <v>11</v>
      </c>
      <c r="H1126" t="s">
        <v>1339</v>
      </c>
      <c r="I1126" t="s">
        <v>655</v>
      </c>
      <c r="J1126" t="s">
        <v>13</v>
      </c>
      <c r="K1126" t="s">
        <v>1340</v>
      </c>
      <c r="L1126" t="s">
        <v>92</v>
      </c>
      <c r="N1126" t="str">
        <f>IF(ISBLANK(Sales[[#This Row],[return]]),"No",Sales[[#This Row],[return]])</f>
        <v>No</v>
      </c>
      <c r="O1126" s="2">
        <v>42674</v>
      </c>
      <c r="P1126" s="8" t="str">
        <f>TEXT(DAY(Sales[[#This Row],[OrderDate]]),"ddd")</f>
        <v>Tue</v>
      </c>
      <c r="Q1126" s="8" t="str">
        <f>TEXT(MONTH(Sales[[#This Row],[ShipDate]])*29,"mmm")</f>
        <v>Nov</v>
      </c>
      <c r="R1126">
        <v>424</v>
      </c>
      <c r="S1126" t="s">
        <v>3196</v>
      </c>
      <c r="T1126" t="s">
        <v>90</v>
      </c>
      <c r="U1126">
        <v>2920</v>
      </c>
      <c r="V1126" s="1">
        <v>0.3</v>
      </c>
      <c r="W1126">
        <v>-61</v>
      </c>
      <c r="X1126">
        <v>1</v>
      </c>
      <c r="Y1126">
        <v>386</v>
      </c>
      <c r="AD1126"/>
    </row>
    <row r="1127" spans="1:30" x14ac:dyDescent="0.25">
      <c r="A1127" t="s">
        <v>40</v>
      </c>
      <c r="B1127" s="2">
        <v>42676</v>
      </c>
      <c r="C1127" s="35">
        <f>YEAR(Sales[[#This Row],[ShipDate]])</f>
        <v>2016</v>
      </c>
      <c r="D1127" t="s">
        <v>19</v>
      </c>
      <c r="E1127" t="s">
        <v>18</v>
      </c>
      <c r="F1127" t="s">
        <v>50</v>
      </c>
      <c r="G1127" t="s">
        <v>25</v>
      </c>
      <c r="H1127" t="s">
        <v>1339</v>
      </c>
      <c r="I1127" t="s">
        <v>655</v>
      </c>
      <c r="J1127" t="s">
        <v>13</v>
      </c>
      <c r="K1127" t="s">
        <v>1340</v>
      </c>
      <c r="L1127" t="s">
        <v>92</v>
      </c>
      <c r="N1127" t="str">
        <f>IF(ISBLANK(Sales[[#This Row],[return]]),"No",Sales[[#This Row],[return]])</f>
        <v>No</v>
      </c>
      <c r="O1127" s="2">
        <v>42674</v>
      </c>
      <c r="P1127" s="8" t="str">
        <f>TEXT(DAY(Sales[[#This Row],[OrderDate]]),"ddd")</f>
        <v>Tue</v>
      </c>
      <c r="Q1127" s="8" t="str">
        <f>TEXT(MONTH(Sales[[#This Row],[ShipDate]])*29,"mmm")</f>
        <v>Nov</v>
      </c>
      <c r="R1127">
        <v>708</v>
      </c>
      <c r="S1127" t="s">
        <v>1970</v>
      </c>
      <c r="T1127" t="s">
        <v>90</v>
      </c>
      <c r="U1127">
        <v>2920</v>
      </c>
      <c r="V1127" s="1">
        <v>0</v>
      </c>
      <c r="W1127">
        <v>16</v>
      </c>
      <c r="X1127">
        <v>2</v>
      </c>
      <c r="Y1127">
        <v>34</v>
      </c>
      <c r="AD1127"/>
    </row>
    <row r="1128" spans="1:30" x14ac:dyDescent="0.25">
      <c r="A1128" t="s">
        <v>40</v>
      </c>
      <c r="B1128" s="2">
        <v>42676</v>
      </c>
      <c r="C1128" s="35">
        <f>YEAR(Sales[[#This Row],[ShipDate]])</f>
        <v>2016</v>
      </c>
      <c r="D1128" t="s">
        <v>19</v>
      </c>
      <c r="E1128" t="s">
        <v>18</v>
      </c>
      <c r="F1128" t="s">
        <v>59</v>
      </c>
      <c r="G1128" t="s">
        <v>25</v>
      </c>
      <c r="H1128" t="s">
        <v>1339</v>
      </c>
      <c r="I1128" t="s">
        <v>655</v>
      </c>
      <c r="J1128" t="s">
        <v>13</v>
      </c>
      <c r="K1128" t="s">
        <v>1340</v>
      </c>
      <c r="L1128" t="s">
        <v>92</v>
      </c>
      <c r="N1128" t="str">
        <f>IF(ISBLANK(Sales[[#This Row],[return]]),"No",Sales[[#This Row],[return]])</f>
        <v>No</v>
      </c>
      <c r="O1128" s="2">
        <v>42674</v>
      </c>
      <c r="P1128" s="8" t="str">
        <f>TEXT(DAY(Sales[[#This Row],[OrderDate]]),"ddd")</f>
        <v>Tue</v>
      </c>
      <c r="Q1128" s="8" t="str">
        <f>TEXT(MONTH(Sales[[#This Row],[ShipDate]])*29,"mmm")</f>
        <v>Nov</v>
      </c>
      <c r="R1128">
        <v>1365</v>
      </c>
      <c r="S1128" t="s">
        <v>3236</v>
      </c>
      <c r="T1128" t="s">
        <v>90</v>
      </c>
      <c r="U1128">
        <v>2920</v>
      </c>
      <c r="V1128" s="1">
        <v>0</v>
      </c>
      <c r="W1128">
        <v>5</v>
      </c>
      <c r="X1128">
        <v>2</v>
      </c>
      <c r="Y1128">
        <v>10</v>
      </c>
      <c r="AD1128"/>
    </row>
    <row r="1129" spans="1:30" x14ac:dyDescent="0.25">
      <c r="A1129" t="s">
        <v>40</v>
      </c>
      <c r="B1129" s="2">
        <v>42676</v>
      </c>
      <c r="C1129" s="35">
        <f>YEAR(Sales[[#This Row],[ShipDate]])</f>
        <v>2016</v>
      </c>
      <c r="D1129" t="s">
        <v>19</v>
      </c>
      <c r="E1129" t="s">
        <v>18</v>
      </c>
      <c r="F1129" t="s">
        <v>45</v>
      </c>
      <c r="G1129" t="s">
        <v>25</v>
      </c>
      <c r="H1129" t="s">
        <v>1339</v>
      </c>
      <c r="I1129" t="s">
        <v>655</v>
      </c>
      <c r="J1129" t="s">
        <v>13</v>
      </c>
      <c r="K1129" t="s">
        <v>1340</v>
      </c>
      <c r="L1129" t="s">
        <v>92</v>
      </c>
      <c r="N1129" t="str">
        <f>IF(ISBLANK(Sales[[#This Row],[return]]),"No",Sales[[#This Row],[return]])</f>
        <v>No</v>
      </c>
      <c r="O1129" s="2">
        <v>42674</v>
      </c>
      <c r="P1129" s="8" t="str">
        <f>TEXT(DAY(Sales[[#This Row],[OrderDate]]),"ddd")</f>
        <v>Tue</v>
      </c>
      <c r="Q1129" s="8" t="str">
        <f>TEXT(MONTH(Sales[[#This Row],[ShipDate]])*29,"mmm")</f>
        <v>Nov</v>
      </c>
      <c r="R1129">
        <v>1038</v>
      </c>
      <c r="S1129" t="s">
        <v>106</v>
      </c>
      <c r="T1129" t="s">
        <v>90</v>
      </c>
      <c r="U1129">
        <v>2920</v>
      </c>
      <c r="V1129" s="1">
        <v>0</v>
      </c>
      <c r="W1129">
        <v>19</v>
      </c>
      <c r="X1129">
        <v>5</v>
      </c>
      <c r="Y1129">
        <v>49</v>
      </c>
      <c r="AD1129"/>
    </row>
    <row r="1130" spans="1:30" x14ac:dyDescent="0.25">
      <c r="A1130" t="s">
        <v>24</v>
      </c>
      <c r="B1130" s="2">
        <v>42725</v>
      </c>
      <c r="C1130" s="35">
        <f>YEAR(Sales[[#This Row],[ShipDate]])</f>
        <v>2016</v>
      </c>
      <c r="D1130" t="s">
        <v>36</v>
      </c>
      <c r="E1130" t="s">
        <v>18</v>
      </c>
      <c r="F1130" t="s">
        <v>340</v>
      </c>
      <c r="G1130" t="s">
        <v>46</v>
      </c>
      <c r="H1130" t="s">
        <v>146</v>
      </c>
      <c r="I1130" t="s">
        <v>149</v>
      </c>
      <c r="J1130" t="s">
        <v>13</v>
      </c>
      <c r="K1130" t="s">
        <v>1303</v>
      </c>
      <c r="L1130" t="s">
        <v>92</v>
      </c>
      <c r="N1130" t="str">
        <f>IF(ISBLANK(Sales[[#This Row],[return]]),"No",Sales[[#This Row],[return]])</f>
        <v>No</v>
      </c>
      <c r="O1130" s="2">
        <v>42718</v>
      </c>
      <c r="P1130" s="8" t="str">
        <f>TEXT(DAY(Sales[[#This Row],[OrderDate]]),"ddd")</f>
        <v>Sat</v>
      </c>
      <c r="Q1130" s="8" t="str">
        <f>TEXT(MONTH(Sales[[#This Row],[ShipDate]])*29,"mmm")</f>
        <v>Dec</v>
      </c>
      <c r="R1130">
        <v>878</v>
      </c>
      <c r="S1130" t="s">
        <v>3269</v>
      </c>
      <c r="T1130" t="s">
        <v>90</v>
      </c>
      <c r="U1130">
        <v>10024</v>
      </c>
      <c r="V1130" s="1">
        <v>0</v>
      </c>
      <c r="W1130">
        <v>2240</v>
      </c>
      <c r="X1130">
        <v>4</v>
      </c>
      <c r="Y1130">
        <v>7000</v>
      </c>
      <c r="AD1130"/>
    </row>
    <row r="1131" spans="1:30" x14ac:dyDescent="0.25">
      <c r="A1131" t="s">
        <v>24</v>
      </c>
      <c r="B1131" s="2">
        <v>42631</v>
      </c>
      <c r="C1131" s="35">
        <f>YEAR(Sales[[#This Row],[ShipDate]])</f>
        <v>2016</v>
      </c>
      <c r="D1131" t="s">
        <v>19</v>
      </c>
      <c r="E1131" t="s">
        <v>18</v>
      </c>
      <c r="F1131" t="s">
        <v>52</v>
      </c>
      <c r="G1131" t="s">
        <v>25</v>
      </c>
      <c r="H1131" t="s">
        <v>437</v>
      </c>
      <c r="I1131" t="s">
        <v>37</v>
      </c>
      <c r="J1131" t="s">
        <v>13</v>
      </c>
      <c r="K1131" t="s">
        <v>871</v>
      </c>
      <c r="L1131" t="s">
        <v>17</v>
      </c>
      <c r="N1131" t="str">
        <f>IF(ISBLANK(Sales[[#This Row],[return]]),"No",Sales[[#This Row],[return]])</f>
        <v>No</v>
      </c>
      <c r="O1131" s="2">
        <v>42627</v>
      </c>
      <c r="P1131" s="8" t="str">
        <f>TEXT(DAY(Sales[[#This Row],[OrderDate]]),"ddd")</f>
        <v>Sat</v>
      </c>
      <c r="Q1131" s="8" t="str">
        <f>TEXT(MONTH(Sales[[#This Row],[ShipDate]])*29,"mmm")</f>
        <v>Sep</v>
      </c>
      <c r="R1131">
        <v>1422</v>
      </c>
      <c r="S1131" t="s">
        <v>872</v>
      </c>
      <c r="T1131" t="s">
        <v>15</v>
      </c>
      <c r="U1131">
        <v>33614</v>
      </c>
      <c r="V1131" s="1">
        <v>0.2</v>
      </c>
      <c r="W1131">
        <v>1</v>
      </c>
      <c r="X1131">
        <v>5</v>
      </c>
      <c r="Y1131">
        <v>13</v>
      </c>
      <c r="AD1131"/>
    </row>
    <row r="1132" spans="1:30" x14ac:dyDescent="0.25">
      <c r="A1132" t="s">
        <v>24</v>
      </c>
      <c r="B1132" s="2">
        <v>42631</v>
      </c>
      <c r="C1132" s="35">
        <f>YEAR(Sales[[#This Row],[ShipDate]])</f>
        <v>2016</v>
      </c>
      <c r="D1132" t="s">
        <v>19</v>
      </c>
      <c r="E1132" t="s">
        <v>18</v>
      </c>
      <c r="F1132" t="s">
        <v>43</v>
      </c>
      <c r="G1132" t="s">
        <v>11</v>
      </c>
      <c r="H1132" t="s">
        <v>437</v>
      </c>
      <c r="I1132" t="s">
        <v>37</v>
      </c>
      <c r="J1132" t="s">
        <v>13</v>
      </c>
      <c r="K1132" t="s">
        <v>871</v>
      </c>
      <c r="L1132" t="s">
        <v>17</v>
      </c>
      <c r="N1132" t="str">
        <f>IF(ISBLANK(Sales[[#This Row],[return]]),"No",Sales[[#This Row],[return]])</f>
        <v>No</v>
      </c>
      <c r="O1132" s="2">
        <v>42627</v>
      </c>
      <c r="P1132" s="8" t="str">
        <f>TEXT(DAY(Sales[[#This Row],[OrderDate]]),"ddd")</f>
        <v>Sat</v>
      </c>
      <c r="Q1132" s="8" t="str">
        <f>TEXT(MONTH(Sales[[#This Row],[ShipDate]])*29,"mmm")</f>
        <v>Sep</v>
      </c>
      <c r="R1132">
        <v>107</v>
      </c>
      <c r="S1132" t="s">
        <v>873</v>
      </c>
      <c r="T1132" t="s">
        <v>15</v>
      </c>
      <c r="U1132">
        <v>33614</v>
      </c>
      <c r="V1132" s="1">
        <v>0.2</v>
      </c>
      <c r="W1132">
        <v>4</v>
      </c>
      <c r="X1132">
        <v>3</v>
      </c>
      <c r="Y1132">
        <v>13</v>
      </c>
      <c r="AD1132"/>
    </row>
    <row r="1133" spans="1:30" x14ac:dyDescent="0.25">
      <c r="A1133" t="s">
        <v>10</v>
      </c>
      <c r="B1133" s="2">
        <v>42526</v>
      </c>
      <c r="C1133" s="35">
        <f>YEAR(Sales[[#This Row],[ShipDate]])</f>
        <v>2016</v>
      </c>
      <c r="D1133" t="s">
        <v>36</v>
      </c>
      <c r="E1133" t="s">
        <v>18</v>
      </c>
      <c r="F1133" t="s">
        <v>38</v>
      </c>
      <c r="G1133" t="s">
        <v>11</v>
      </c>
      <c r="H1133" t="s">
        <v>1476</v>
      </c>
      <c r="I1133" t="s">
        <v>120</v>
      </c>
      <c r="J1133" t="s">
        <v>13</v>
      </c>
      <c r="K1133" t="s">
        <v>1216</v>
      </c>
      <c r="L1133" t="s">
        <v>68</v>
      </c>
      <c r="N1133" t="str">
        <f>IF(ISBLANK(Sales[[#This Row],[return]]),"No",Sales[[#This Row],[return]])</f>
        <v>No</v>
      </c>
      <c r="O1133" s="2">
        <v>42520</v>
      </c>
      <c r="P1133" s="8" t="str">
        <f>TEXT(DAY(Sales[[#This Row],[OrderDate]]),"ddd")</f>
        <v>Mon</v>
      </c>
      <c r="Q1133" s="8" t="str">
        <f>TEXT(MONTH(Sales[[#This Row],[ShipDate]])*29,"mmm")</f>
        <v>Jun</v>
      </c>
      <c r="R1133">
        <v>428</v>
      </c>
      <c r="S1133" t="s">
        <v>53</v>
      </c>
      <c r="T1133" t="s">
        <v>66</v>
      </c>
      <c r="U1133">
        <v>60089</v>
      </c>
      <c r="V1133" s="1">
        <v>0.5</v>
      </c>
      <c r="W1133">
        <v>-185</v>
      </c>
      <c r="X1133">
        <v>3</v>
      </c>
      <c r="Y1133">
        <v>355</v>
      </c>
      <c r="AD1133"/>
    </row>
    <row r="1134" spans="1:30" x14ac:dyDescent="0.25">
      <c r="A1134" t="s">
        <v>40</v>
      </c>
      <c r="B1134" s="2">
        <v>42695</v>
      </c>
      <c r="C1134" s="35">
        <f>YEAR(Sales[[#This Row],[ShipDate]])</f>
        <v>2016</v>
      </c>
      <c r="D1134" t="s">
        <v>36</v>
      </c>
      <c r="E1134" t="s">
        <v>69</v>
      </c>
      <c r="F1134" t="s">
        <v>23</v>
      </c>
      <c r="G1134" t="s">
        <v>11</v>
      </c>
      <c r="H1134" t="s">
        <v>2483</v>
      </c>
      <c r="I1134" t="s">
        <v>129</v>
      </c>
      <c r="J1134" t="s">
        <v>13</v>
      </c>
      <c r="K1134" t="s">
        <v>377</v>
      </c>
      <c r="L1134" t="s">
        <v>68</v>
      </c>
      <c r="N1134" t="str">
        <f>IF(ISBLANK(Sales[[#This Row],[return]]),"No",Sales[[#This Row],[return]])</f>
        <v>No</v>
      </c>
      <c r="O1134" s="2">
        <v>42691</v>
      </c>
      <c r="P1134" s="8" t="str">
        <f>TEXT(DAY(Sales[[#This Row],[OrderDate]]),"ddd")</f>
        <v>Tue</v>
      </c>
      <c r="Q1134" s="8" t="str">
        <f>TEXT(MONTH(Sales[[#This Row],[ShipDate]])*29,"mmm")</f>
        <v>Nov</v>
      </c>
      <c r="R1134">
        <v>768</v>
      </c>
      <c r="S1134" t="s">
        <v>1242</v>
      </c>
      <c r="T1134" t="s">
        <v>66</v>
      </c>
      <c r="U1134">
        <v>56560</v>
      </c>
      <c r="V1134" s="1">
        <v>0</v>
      </c>
      <c r="W1134">
        <v>82</v>
      </c>
      <c r="X1134">
        <v>5</v>
      </c>
      <c r="Y1134">
        <v>480</v>
      </c>
      <c r="AD1134"/>
    </row>
    <row r="1135" spans="1:30" x14ac:dyDescent="0.25">
      <c r="A1135" t="s">
        <v>24</v>
      </c>
      <c r="B1135" s="2">
        <v>42628</v>
      </c>
      <c r="C1135" s="35">
        <f>YEAR(Sales[[#This Row],[ShipDate]])</f>
        <v>2016</v>
      </c>
      <c r="D1135" t="s">
        <v>36</v>
      </c>
      <c r="E1135" t="s">
        <v>18</v>
      </c>
      <c r="F1135" t="s">
        <v>23</v>
      </c>
      <c r="G1135" t="s">
        <v>11</v>
      </c>
      <c r="H1135" t="s">
        <v>107</v>
      </c>
      <c r="I1135" t="s">
        <v>70</v>
      </c>
      <c r="J1135" t="s">
        <v>13</v>
      </c>
      <c r="K1135" t="s">
        <v>1298</v>
      </c>
      <c r="L1135" t="s">
        <v>68</v>
      </c>
      <c r="N1135" t="str">
        <f>IF(ISBLANK(Sales[[#This Row],[return]]),"No",Sales[[#This Row],[return]])</f>
        <v>No</v>
      </c>
      <c r="O1135" s="2">
        <v>42621</v>
      </c>
      <c r="P1135" s="8" t="str">
        <f>TEXT(DAY(Sales[[#This Row],[OrderDate]]),"ddd")</f>
        <v>Sun</v>
      </c>
      <c r="Q1135" s="8" t="str">
        <f>TEXT(MONTH(Sales[[#This Row],[ShipDate]])*29,"mmm")</f>
        <v>Sep</v>
      </c>
      <c r="R1135">
        <v>1372</v>
      </c>
      <c r="S1135" t="s">
        <v>342</v>
      </c>
      <c r="T1135" t="s">
        <v>66</v>
      </c>
      <c r="U1135">
        <v>77036</v>
      </c>
      <c r="V1135" s="1">
        <v>0.3</v>
      </c>
      <c r="W1135">
        <v>-14</v>
      </c>
      <c r="X1135">
        <v>5</v>
      </c>
      <c r="Y1135">
        <v>967</v>
      </c>
      <c r="AD1135"/>
    </row>
    <row r="1136" spans="1:30" x14ac:dyDescent="0.25">
      <c r="A1136" t="s">
        <v>24</v>
      </c>
      <c r="B1136" s="2">
        <v>42628</v>
      </c>
      <c r="C1136" s="35">
        <f>YEAR(Sales[[#This Row],[ShipDate]])</f>
        <v>2016</v>
      </c>
      <c r="D1136" t="s">
        <v>36</v>
      </c>
      <c r="E1136" t="s">
        <v>18</v>
      </c>
      <c r="F1136" t="s">
        <v>59</v>
      </c>
      <c r="G1136" t="s">
        <v>25</v>
      </c>
      <c r="H1136" t="s">
        <v>107</v>
      </c>
      <c r="I1136" t="s">
        <v>70</v>
      </c>
      <c r="J1136" t="s">
        <v>13</v>
      </c>
      <c r="K1136" t="s">
        <v>1298</v>
      </c>
      <c r="L1136" t="s">
        <v>68</v>
      </c>
      <c r="N1136" t="str">
        <f>IF(ISBLANK(Sales[[#This Row],[return]]),"No",Sales[[#This Row],[return]])</f>
        <v>No</v>
      </c>
      <c r="O1136" s="2">
        <v>42621</v>
      </c>
      <c r="P1136" s="8" t="str">
        <f>TEXT(DAY(Sales[[#This Row],[OrderDate]]),"ddd")</f>
        <v>Sun</v>
      </c>
      <c r="Q1136" s="8" t="str">
        <f>TEXT(MONTH(Sales[[#This Row],[ShipDate]])*29,"mmm")</f>
        <v>Sep</v>
      </c>
      <c r="R1136">
        <v>733</v>
      </c>
      <c r="S1136" t="s">
        <v>3248</v>
      </c>
      <c r="T1136" t="s">
        <v>66</v>
      </c>
      <c r="U1136">
        <v>77036</v>
      </c>
      <c r="V1136" s="1">
        <v>0.2</v>
      </c>
      <c r="W1136">
        <v>6</v>
      </c>
      <c r="X1136">
        <v>2</v>
      </c>
      <c r="Y1136">
        <v>18</v>
      </c>
      <c r="AD1136"/>
    </row>
    <row r="1137" spans="1:30" x14ac:dyDescent="0.25">
      <c r="A1137" t="s">
        <v>24</v>
      </c>
      <c r="B1137" s="2">
        <v>42628</v>
      </c>
      <c r="C1137" s="35">
        <f>YEAR(Sales[[#This Row],[ShipDate]])</f>
        <v>2016</v>
      </c>
      <c r="D1137" t="s">
        <v>36</v>
      </c>
      <c r="E1137" t="s">
        <v>18</v>
      </c>
      <c r="F1137" t="s">
        <v>59</v>
      </c>
      <c r="G1137" t="s">
        <v>25</v>
      </c>
      <c r="H1137" t="s">
        <v>107</v>
      </c>
      <c r="I1137" t="s">
        <v>70</v>
      </c>
      <c r="J1137" t="s">
        <v>13</v>
      </c>
      <c r="K1137" t="s">
        <v>1298</v>
      </c>
      <c r="L1137" t="s">
        <v>68</v>
      </c>
      <c r="N1137" t="str">
        <f>IF(ISBLANK(Sales[[#This Row],[return]]),"No",Sales[[#This Row],[return]])</f>
        <v>No</v>
      </c>
      <c r="O1137" s="2">
        <v>42621</v>
      </c>
      <c r="P1137" s="8" t="str">
        <f>TEXT(DAY(Sales[[#This Row],[OrderDate]]),"ddd")</f>
        <v>Sun</v>
      </c>
      <c r="Q1137" s="8" t="str">
        <f>TEXT(MONTH(Sales[[#This Row],[ShipDate]])*29,"mmm")</f>
        <v>Sep</v>
      </c>
      <c r="R1137">
        <v>1464</v>
      </c>
      <c r="S1137" t="s">
        <v>173</v>
      </c>
      <c r="T1137" t="s">
        <v>66</v>
      </c>
      <c r="U1137">
        <v>77036</v>
      </c>
      <c r="V1137" s="1">
        <v>0.2</v>
      </c>
      <c r="W1137">
        <v>61</v>
      </c>
      <c r="X1137">
        <v>6</v>
      </c>
      <c r="Y1137">
        <v>182</v>
      </c>
      <c r="AD1137"/>
    </row>
    <row r="1138" spans="1:30" x14ac:dyDescent="0.25">
      <c r="A1138" t="s">
        <v>40</v>
      </c>
      <c r="B1138" s="2">
        <v>42617</v>
      </c>
      <c r="C1138" s="35">
        <f>YEAR(Sales[[#This Row],[ShipDate]])</f>
        <v>2016</v>
      </c>
      <c r="D1138" t="s">
        <v>36</v>
      </c>
      <c r="E1138" t="s">
        <v>18</v>
      </c>
      <c r="F1138" t="s">
        <v>39</v>
      </c>
      <c r="G1138" t="s">
        <v>25</v>
      </c>
      <c r="H1138" t="s">
        <v>258</v>
      </c>
      <c r="I1138" t="s">
        <v>371</v>
      </c>
      <c r="J1138" t="s">
        <v>13</v>
      </c>
      <c r="K1138" t="s">
        <v>941</v>
      </c>
      <c r="L1138" t="s">
        <v>92</v>
      </c>
      <c r="N1138" t="str">
        <f>IF(ISBLANK(Sales[[#This Row],[return]]),"No",Sales[[#This Row],[return]])</f>
        <v>No</v>
      </c>
      <c r="O1138" s="2">
        <v>42612</v>
      </c>
      <c r="P1138" s="8" t="str">
        <f>TEXT(DAY(Sales[[#This Row],[OrderDate]]),"ddd")</f>
        <v>Mon</v>
      </c>
      <c r="Q1138" s="8" t="str">
        <f>TEXT(MONTH(Sales[[#This Row],[ShipDate]])*29,"mmm")</f>
        <v>Sep</v>
      </c>
      <c r="R1138">
        <v>636</v>
      </c>
      <c r="S1138" t="s">
        <v>1815</v>
      </c>
      <c r="T1138" t="s">
        <v>90</v>
      </c>
      <c r="U1138">
        <v>6010</v>
      </c>
      <c r="V1138" s="1">
        <v>0</v>
      </c>
      <c r="W1138">
        <v>10</v>
      </c>
      <c r="X1138">
        <v>3</v>
      </c>
      <c r="Y1138">
        <v>96</v>
      </c>
      <c r="AD1138"/>
    </row>
    <row r="1139" spans="1:30" x14ac:dyDescent="0.25">
      <c r="A1139" t="s">
        <v>40</v>
      </c>
      <c r="B1139" s="2">
        <v>42617</v>
      </c>
      <c r="C1139" s="35">
        <f>YEAR(Sales[[#This Row],[ShipDate]])</f>
        <v>2016</v>
      </c>
      <c r="D1139" t="s">
        <v>36</v>
      </c>
      <c r="E1139" t="s">
        <v>18</v>
      </c>
      <c r="F1139" t="s">
        <v>50</v>
      </c>
      <c r="G1139" t="s">
        <v>25</v>
      </c>
      <c r="H1139" t="s">
        <v>258</v>
      </c>
      <c r="I1139" t="s">
        <v>371</v>
      </c>
      <c r="J1139" t="s">
        <v>13</v>
      </c>
      <c r="K1139" t="s">
        <v>941</v>
      </c>
      <c r="L1139" t="s">
        <v>92</v>
      </c>
      <c r="N1139" t="str">
        <f>IF(ISBLANK(Sales[[#This Row],[return]]),"No",Sales[[#This Row],[return]])</f>
        <v>No</v>
      </c>
      <c r="O1139" s="2">
        <v>42612</v>
      </c>
      <c r="P1139" s="8" t="str">
        <f>TEXT(DAY(Sales[[#This Row],[OrderDate]]),"ddd")</f>
        <v>Mon</v>
      </c>
      <c r="Q1139" s="8" t="str">
        <f>TEXT(MONTH(Sales[[#This Row],[ShipDate]])*29,"mmm")</f>
        <v>Sep</v>
      </c>
      <c r="R1139">
        <v>1650</v>
      </c>
      <c r="S1139" t="s">
        <v>2163</v>
      </c>
      <c r="T1139" t="s">
        <v>90</v>
      </c>
      <c r="U1139">
        <v>6010</v>
      </c>
      <c r="V1139" s="1">
        <v>0</v>
      </c>
      <c r="W1139">
        <v>12</v>
      </c>
      <c r="X1139">
        <v>5</v>
      </c>
      <c r="Y1139">
        <v>25</v>
      </c>
      <c r="AD1139"/>
    </row>
    <row r="1140" spans="1:30" x14ac:dyDescent="0.25">
      <c r="A1140" t="s">
        <v>40</v>
      </c>
      <c r="B1140" s="2">
        <v>42578</v>
      </c>
      <c r="C1140" s="35">
        <f>YEAR(Sales[[#This Row],[ShipDate]])</f>
        <v>2016</v>
      </c>
      <c r="D1140" t="s">
        <v>19</v>
      </c>
      <c r="E1140" t="s">
        <v>69</v>
      </c>
      <c r="F1140" t="s">
        <v>59</v>
      </c>
      <c r="G1140" t="s">
        <v>25</v>
      </c>
      <c r="H1140" t="s">
        <v>26</v>
      </c>
      <c r="I1140" t="s">
        <v>32</v>
      </c>
      <c r="J1140" t="s">
        <v>13</v>
      </c>
      <c r="K1140" t="s">
        <v>2970</v>
      </c>
      <c r="L1140" t="s">
        <v>30</v>
      </c>
      <c r="N1140" t="str">
        <f>IF(ISBLANK(Sales[[#This Row],[return]]),"No",Sales[[#This Row],[return]])</f>
        <v>No</v>
      </c>
      <c r="O1140" s="2">
        <v>42576</v>
      </c>
      <c r="P1140" s="8" t="str">
        <f>TEXT(DAY(Sales[[#This Row],[OrderDate]]),"ddd")</f>
        <v>Wed</v>
      </c>
      <c r="Q1140" s="8" t="str">
        <f>TEXT(MONTH(Sales[[#This Row],[ShipDate]])*29,"mmm")</f>
        <v>Jul</v>
      </c>
      <c r="R1140">
        <v>1763</v>
      </c>
      <c r="S1140" t="s">
        <v>1855</v>
      </c>
      <c r="T1140" t="s">
        <v>28</v>
      </c>
      <c r="U1140">
        <v>90045</v>
      </c>
      <c r="V1140" s="1">
        <v>0</v>
      </c>
      <c r="W1140">
        <v>3</v>
      </c>
      <c r="X1140">
        <v>1</v>
      </c>
      <c r="Y1140">
        <v>6</v>
      </c>
      <c r="AD1140"/>
    </row>
    <row r="1141" spans="1:30" x14ac:dyDescent="0.25">
      <c r="A1141" t="s">
        <v>40</v>
      </c>
      <c r="B1141" s="2">
        <v>42578</v>
      </c>
      <c r="C1141" s="35">
        <f>YEAR(Sales[[#This Row],[ShipDate]])</f>
        <v>2016</v>
      </c>
      <c r="D1141" t="s">
        <v>19</v>
      </c>
      <c r="E1141" t="s">
        <v>69</v>
      </c>
      <c r="F1141" t="s">
        <v>290</v>
      </c>
      <c r="G1141" t="s">
        <v>25</v>
      </c>
      <c r="H1141" t="s">
        <v>26</v>
      </c>
      <c r="I1141" t="s">
        <v>32</v>
      </c>
      <c r="J1141" t="s">
        <v>13</v>
      </c>
      <c r="K1141" t="s">
        <v>2970</v>
      </c>
      <c r="L1141" t="s">
        <v>30</v>
      </c>
      <c r="N1141" t="str">
        <f>IF(ISBLANK(Sales[[#This Row],[return]]),"No",Sales[[#This Row],[return]])</f>
        <v>No</v>
      </c>
      <c r="O1141" s="2">
        <v>42576</v>
      </c>
      <c r="P1141" s="8" t="str">
        <f>TEXT(DAY(Sales[[#This Row],[OrderDate]]),"ddd")</f>
        <v>Wed</v>
      </c>
      <c r="Q1141" s="8" t="str">
        <f>TEXT(MONTH(Sales[[#This Row],[ShipDate]])*29,"mmm")</f>
        <v>Jul</v>
      </c>
      <c r="R1141">
        <v>80</v>
      </c>
      <c r="S1141" t="s">
        <v>1774</v>
      </c>
      <c r="T1141" t="s">
        <v>28</v>
      </c>
      <c r="U1141">
        <v>90045</v>
      </c>
      <c r="V1141" s="1">
        <v>0</v>
      </c>
      <c r="W1141">
        <v>5</v>
      </c>
      <c r="X1141">
        <v>4</v>
      </c>
      <c r="Y1141">
        <v>16</v>
      </c>
      <c r="AD1141"/>
    </row>
    <row r="1142" spans="1:30" x14ac:dyDescent="0.25">
      <c r="A1142" t="s">
        <v>10</v>
      </c>
      <c r="B1142" s="2">
        <v>42389</v>
      </c>
      <c r="C1142" s="35">
        <f>YEAR(Sales[[#This Row],[ShipDate]])</f>
        <v>2016</v>
      </c>
      <c r="D1142" t="s">
        <v>113</v>
      </c>
      <c r="E1142" t="s">
        <v>18</v>
      </c>
      <c r="F1142" t="s">
        <v>21</v>
      </c>
      <c r="G1142" t="s">
        <v>11</v>
      </c>
      <c r="H1142" t="s">
        <v>309</v>
      </c>
      <c r="I1142" t="s">
        <v>169</v>
      </c>
      <c r="J1142" t="s">
        <v>13</v>
      </c>
      <c r="K1142" t="s">
        <v>1243</v>
      </c>
      <c r="L1142" t="s">
        <v>30</v>
      </c>
      <c r="N1142" t="str">
        <f>IF(ISBLANK(Sales[[#This Row],[return]]),"No",Sales[[#This Row],[return]])</f>
        <v>No</v>
      </c>
      <c r="O1142" s="2">
        <v>42388</v>
      </c>
      <c r="P1142" s="8" t="str">
        <f>TEXT(DAY(Sales[[#This Row],[OrderDate]]),"ddd")</f>
        <v>Thu</v>
      </c>
      <c r="Q1142" s="8" t="str">
        <f>TEXT(MONTH(Sales[[#This Row],[ShipDate]])*29,"mmm")</f>
        <v>Jan</v>
      </c>
      <c r="R1142">
        <v>1228</v>
      </c>
      <c r="S1142" t="s">
        <v>3102</v>
      </c>
      <c r="T1142" t="s">
        <v>28</v>
      </c>
      <c r="U1142">
        <v>85254</v>
      </c>
      <c r="V1142" s="1">
        <v>0.7</v>
      </c>
      <c r="W1142">
        <v>-321</v>
      </c>
      <c r="X1142">
        <v>5</v>
      </c>
      <c r="Y1142">
        <v>181</v>
      </c>
      <c r="AD1142"/>
    </row>
    <row r="1143" spans="1:30" x14ac:dyDescent="0.25">
      <c r="A1143" t="s">
        <v>10</v>
      </c>
      <c r="B1143" s="2">
        <v>42389</v>
      </c>
      <c r="C1143" s="35">
        <f>YEAR(Sales[[#This Row],[ShipDate]])</f>
        <v>2016</v>
      </c>
      <c r="D1143" t="s">
        <v>113</v>
      </c>
      <c r="E1143" t="s">
        <v>18</v>
      </c>
      <c r="F1143" t="s">
        <v>59</v>
      </c>
      <c r="G1143" t="s">
        <v>25</v>
      </c>
      <c r="H1143" t="s">
        <v>309</v>
      </c>
      <c r="I1143" t="s">
        <v>169</v>
      </c>
      <c r="J1143" t="s">
        <v>13</v>
      </c>
      <c r="K1143" t="s">
        <v>1243</v>
      </c>
      <c r="L1143" t="s">
        <v>30</v>
      </c>
      <c r="N1143" t="str">
        <f>IF(ISBLANK(Sales[[#This Row],[return]]),"No",Sales[[#This Row],[return]])</f>
        <v>No</v>
      </c>
      <c r="O1143" s="2">
        <v>42388</v>
      </c>
      <c r="P1143" s="8" t="str">
        <f>TEXT(DAY(Sales[[#This Row],[OrderDate]]),"ddd")</f>
        <v>Thu</v>
      </c>
      <c r="Q1143" s="8" t="str">
        <f>TEXT(MONTH(Sales[[#This Row],[ShipDate]])*29,"mmm")</f>
        <v>Jan</v>
      </c>
      <c r="R1143">
        <v>1571</v>
      </c>
      <c r="S1143" t="s">
        <v>1837</v>
      </c>
      <c r="T1143" t="s">
        <v>28</v>
      </c>
      <c r="U1143">
        <v>85254</v>
      </c>
      <c r="V1143" s="1">
        <v>0.2</v>
      </c>
      <c r="W1143">
        <v>20</v>
      </c>
      <c r="X1143">
        <v>4</v>
      </c>
      <c r="Y1143">
        <v>56</v>
      </c>
      <c r="AD1143"/>
    </row>
    <row r="1144" spans="1:30" x14ac:dyDescent="0.25">
      <c r="A1144" t="s">
        <v>10</v>
      </c>
      <c r="B1144" s="2">
        <v>42389</v>
      </c>
      <c r="C1144" s="35">
        <f>YEAR(Sales[[#This Row],[ShipDate]])</f>
        <v>2016</v>
      </c>
      <c r="D1144" t="s">
        <v>113</v>
      </c>
      <c r="E1144" t="s">
        <v>18</v>
      </c>
      <c r="F1144" t="s">
        <v>104</v>
      </c>
      <c r="G1144" t="s">
        <v>25</v>
      </c>
      <c r="H1144" t="s">
        <v>309</v>
      </c>
      <c r="I1144" t="s">
        <v>169</v>
      </c>
      <c r="J1144" t="s">
        <v>13</v>
      </c>
      <c r="K1144" t="s">
        <v>1243</v>
      </c>
      <c r="L1144" t="s">
        <v>30</v>
      </c>
      <c r="N1144" t="str">
        <f>IF(ISBLANK(Sales[[#This Row],[return]]),"No",Sales[[#This Row],[return]])</f>
        <v>No</v>
      </c>
      <c r="O1144" s="2">
        <v>42388</v>
      </c>
      <c r="P1144" s="8" t="str">
        <f>TEXT(DAY(Sales[[#This Row],[OrderDate]]),"ddd")</f>
        <v>Thu</v>
      </c>
      <c r="Q1144" s="8" t="str">
        <f>TEXT(MONTH(Sales[[#This Row],[ShipDate]])*29,"mmm")</f>
        <v>Jan</v>
      </c>
      <c r="R1144">
        <v>1589</v>
      </c>
      <c r="S1144" t="s">
        <v>255</v>
      </c>
      <c r="T1144" t="s">
        <v>28</v>
      </c>
      <c r="U1144">
        <v>85254</v>
      </c>
      <c r="V1144" s="1">
        <v>0.2</v>
      </c>
      <c r="W1144">
        <v>37</v>
      </c>
      <c r="X1144">
        <v>5</v>
      </c>
      <c r="Y1144">
        <v>109</v>
      </c>
      <c r="AD1144"/>
    </row>
    <row r="1145" spans="1:30" x14ac:dyDescent="0.25">
      <c r="A1145" t="s">
        <v>10</v>
      </c>
      <c r="B1145" s="2">
        <v>42389</v>
      </c>
      <c r="C1145" s="35">
        <f>YEAR(Sales[[#This Row],[ShipDate]])</f>
        <v>2016</v>
      </c>
      <c r="D1145" t="s">
        <v>113</v>
      </c>
      <c r="E1145" t="s">
        <v>18</v>
      </c>
      <c r="F1145" t="s">
        <v>50</v>
      </c>
      <c r="G1145" t="s">
        <v>25</v>
      </c>
      <c r="H1145" t="s">
        <v>309</v>
      </c>
      <c r="I1145" t="s">
        <v>169</v>
      </c>
      <c r="J1145" t="s">
        <v>13</v>
      </c>
      <c r="K1145" t="s">
        <v>1243</v>
      </c>
      <c r="L1145" t="s">
        <v>30</v>
      </c>
      <c r="N1145" t="str">
        <f>IF(ISBLANK(Sales[[#This Row],[return]]),"No",Sales[[#This Row],[return]])</f>
        <v>No</v>
      </c>
      <c r="O1145" s="2">
        <v>42388</v>
      </c>
      <c r="P1145" s="8" t="str">
        <f>TEXT(DAY(Sales[[#This Row],[OrderDate]]),"ddd")</f>
        <v>Thu</v>
      </c>
      <c r="Q1145" s="8" t="str">
        <f>TEXT(MONTH(Sales[[#This Row],[ShipDate]])*29,"mmm")</f>
        <v>Jan</v>
      </c>
      <c r="R1145">
        <v>711</v>
      </c>
      <c r="S1145" t="s">
        <v>1844</v>
      </c>
      <c r="T1145" t="s">
        <v>28</v>
      </c>
      <c r="U1145">
        <v>85254</v>
      </c>
      <c r="V1145" s="1">
        <v>0.7</v>
      </c>
      <c r="W1145">
        <v>-24</v>
      </c>
      <c r="X1145">
        <v>10</v>
      </c>
      <c r="Y1145">
        <v>32</v>
      </c>
      <c r="AD1145"/>
    </row>
    <row r="1146" spans="1:30" x14ac:dyDescent="0.25">
      <c r="A1146" t="s">
        <v>40</v>
      </c>
      <c r="B1146" s="2">
        <v>42556</v>
      </c>
      <c r="C1146" s="35">
        <f>YEAR(Sales[[#This Row],[ShipDate]])</f>
        <v>2016</v>
      </c>
      <c r="D1146" t="s">
        <v>36</v>
      </c>
      <c r="E1146" t="s">
        <v>18</v>
      </c>
      <c r="F1146" t="s">
        <v>50</v>
      </c>
      <c r="G1146" t="s">
        <v>25</v>
      </c>
      <c r="H1146" t="s">
        <v>146</v>
      </c>
      <c r="I1146" t="s">
        <v>149</v>
      </c>
      <c r="J1146" t="s">
        <v>13</v>
      </c>
      <c r="K1146" t="s">
        <v>1261</v>
      </c>
      <c r="L1146" t="s">
        <v>92</v>
      </c>
      <c r="N1146" t="str">
        <f>IF(ISBLANK(Sales[[#This Row],[return]]),"No",Sales[[#This Row],[return]])</f>
        <v>No</v>
      </c>
      <c r="O1146" s="2">
        <v>42551</v>
      </c>
      <c r="P1146" s="8" t="str">
        <f>TEXT(DAY(Sales[[#This Row],[OrderDate]]),"ddd")</f>
        <v>Mon</v>
      </c>
      <c r="Q1146" s="8" t="str">
        <f>TEXT(MONTH(Sales[[#This Row],[ShipDate]])*29,"mmm")</f>
        <v>Jul</v>
      </c>
      <c r="R1146">
        <v>707</v>
      </c>
      <c r="S1146" t="s">
        <v>1936</v>
      </c>
      <c r="T1146" t="s">
        <v>90</v>
      </c>
      <c r="U1146">
        <v>10024</v>
      </c>
      <c r="V1146" s="1">
        <v>0.2</v>
      </c>
      <c r="W1146">
        <v>109</v>
      </c>
      <c r="X1146">
        <v>7</v>
      </c>
      <c r="Y1146">
        <v>335</v>
      </c>
      <c r="AD1146"/>
    </row>
    <row r="1147" spans="1:30" x14ac:dyDescent="0.25">
      <c r="A1147" t="s">
        <v>24</v>
      </c>
      <c r="B1147" s="2">
        <v>42668</v>
      </c>
      <c r="C1147" s="35">
        <f>YEAR(Sales[[#This Row],[ShipDate]])</f>
        <v>2016</v>
      </c>
      <c r="D1147" t="s">
        <v>19</v>
      </c>
      <c r="E1147" t="s">
        <v>18</v>
      </c>
      <c r="F1147" t="s">
        <v>39</v>
      </c>
      <c r="G1147" t="s">
        <v>25</v>
      </c>
      <c r="H1147" t="s">
        <v>131</v>
      </c>
      <c r="I1147" t="s">
        <v>133</v>
      </c>
      <c r="J1147" t="s">
        <v>13</v>
      </c>
      <c r="K1147" t="s">
        <v>3091</v>
      </c>
      <c r="L1147" t="s">
        <v>68</v>
      </c>
      <c r="N1147" t="str">
        <f>IF(ISBLANK(Sales[[#This Row],[return]]),"No",Sales[[#This Row],[return]])</f>
        <v>No</v>
      </c>
      <c r="O1147" s="2">
        <v>42663</v>
      </c>
      <c r="P1147" s="8" t="str">
        <f>TEXT(DAY(Sales[[#This Row],[OrderDate]]),"ddd")</f>
        <v>Fri</v>
      </c>
      <c r="Q1147" s="8" t="str">
        <f>TEXT(MONTH(Sales[[#This Row],[ShipDate]])*29,"mmm")</f>
        <v>Oct</v>
      </c>
      <c r="R1147">
        <v>777</v>
      </c>
      <c r="S1147" t="s">
        <v>132</v>
      </c>
      <c r="T1147" t="s">
        <v>66</v>
      </c>
      <c r="U1147">
        <v>48185</v>
      </c>
      <c r="V1147" s="1">
        <v>0</v>
      </c>
      <c r="W1147">
        <v>8</v>
      </c>
      <c r="X1147">
        <v>4</v>
      </c>
      <c r="Y1147">
        <v>212</v>
      </c>
      <c r="AD1147"/>
    </row>
    <row r="1148" spans="1:30" x14ac:dyDescent="0.25">
      <c r="A1148" t="s">
        <v>40</v>
      </c>
      <c r="B1148" s="2">
        <v>42682</v>
      </c>
      <c r="C1148" s="35">
        <f>YEAR(Sales[[#This Row],[ShipDate]])</f>
        <v>2016</v>
      </c>
      <c r="D1148" t="s">
        <v>36</v>
      </c>
      <c r="E1148" t="s">
        <v>18</v>
      </c>
      <c r="F1148" t="s">
        <v>59</v>
      </c>
      <c r="G1148" t="s">
        <v>25</v>
      </c>
      <c r="H1148" t="s">
        <v>1568</v>
      </c>
      <c r="I1148" t="s">
        <v>180</v>
      </c>
      <c r="J1148" t="s">
        <v>13</v>
      </c>
      <c r="K1148" t="s">
        <v>941</v>
      </c>
      <c r="L1148" t="s">
        <v>17</v>
      </c>
      <c r="N1148" t="str">
        <f>IF(ISBLANK(Sales[[#This Row],[return]]),"No",Sales[[#This Row],[return]])</f>
        <v>No</v>
      </c>
      <c r="O1148" s="2">
        <v>42677</v>
      </c>
      <c r="P1148" s="8" t="str">
        <f>TEXT(DAY(Sales[[#This Row],[OrderDate]]),"ddd")</f>
        <v>Tue</v>
      </c>
      <c r="Q1148" s="8" t="str">
        <f>TEXT(MONTH(Sales[[#This Row],[ShipDate]])*29,"mmm")</f>
        <v>Nov</v>
      </c>
      <c r="R1148">
        <v>128</v>
      </c>
      <c r="S1148" t="s">
        <v>3244</v>
      </c>
      <c r="T1148" t="s">
        <v>15</v>
      </c>
      <c r="U1148">
        <v>37211</v>
      </c>
      <c r="V1148" s="1">
        <v>0.2</v>
      </c>
      <c r="W1148">
        <v>1</v>
      </c>
      <c r="X1148">
        <v>2</v>
      </c>
      <c r="Y1148">
        <v>3</v>
      </c>
      <c r="AD1148"/>
    </row>
    <row r="1149" spans="1:30" x14ac:dyDescent="0.25">
      <c r="A1149" t="s">
        <v>40</v>
      </c>
      <c r="B1149" s="2">
        <v>42682</v>
      </c>
      <c r="C1149" s="35">
        <f>YEAR(Sales[[#This Row],[ShipDate]])</f>
        <v>2016</v>
      </c>
      <c r="D1149" t="s">
        <v>36</v>
      </c>
      <c r="E1149" t="s">
        <v>18</v>
      </c>
      <c r="F1149" t="s">
        <v>59</v>
      </c>
      <c r="G1149" t="s">
        <v>25</v>
      </c>
      <c r="H1149" t="s">
        <v>1568</v>
      </c>
      <c r="I1149" t="s">
        <v>180</v>
      </c>
      <c r="J1149" t="s">
        <v>13</v>
      </c>
      <c r="K1149" t="s">
        <v>941</v>
      </c>
      <c r="L1149" t="s">
        <v>17</v>
      </c>
      <c r="N1149" t="str">
        <f>IF(ISBLANK(Sales[[#This Row],[return]]),"No",Sales[[#This Row],[return]])</f>
        <v>No</v>
      </c>
      <c r="O1149" s="2">
        <v>42677</v>
      </c>
      <c r="P1149" s="8" t="str">
        <f>TEXT(DAY(Sales[[#This Row],[OrderDate]]),"ddd")</f>
        <v>Tue</v>
      </c>
      <c r="Q1149" s="8" t="str">
        <f>TEXT(MONTH(Sales[[#This Row],[ShipDate]])*29,"mmm")</f>
        <v>Nov</v>
      </c>
      <c r="R1149">
        <v>1674</v>
      </c>
      <c r="S1149" t="s">
        <v>1649</v>
      </c>
      <c r="T1149" t="s">
        <v>15</v>
      </c>
      <c r="U1149">
        <v>37211</v>
      </c>
      <c r="V1149" s="1">
        <v>0.2</v>
      </c>
      <c r="W1149">
        <v>49</v>
      </c>
      <c r="X1149">
        <v>9</v>
      </c>
      <c r="Y1149">
        <v>144</v>
      </c>
      <c r="AD1149"/>
    </row>
    <row r="1150" spans="1:30" x14ac:dyDescent="0.25">
      <c r="A1150" t="s">
        <v>40</v>
      </c>
      <c r="B1150" s="2">
        <v>42626</v>
      </c>
      <c r="C1150" s="35">
        <f>YEAR(Sales[[#This Row],[ShipDate]])</f>
        <v>2016</v>
      </c>
      <c r="D1150" t="s">
        <v>36</v>
      </c>
      <c r="E1150" t="s">
        <v>69</v>
      </c>
      <c r="F1150" t="s">
        <v>23</v>
      </c>
      <c r="G1150" t="s">
        <v>11</v>
      </c>
      <c r="H1150" t="s">
        <v>146</v>
      </c>
      <c r="I1150" t="s">
        <v>149</v>
      </c>
      <c r="J1150" t="s">
        <v>13</v>
      </c>
      <c r="K1150" t="s">
        <v>2932</v>
      </c>
      <c r="L1150" t="s">
        <v>92</v>
      </c>
      <c r="N1150" t="str">
        <f>IF(ISBLANK(Sales[[#This Row],[return]]),"No",Sales[[#This Row],[return]])</f>
        <v>No</v>
      </c>
      <c r="O1150" s="2">
        <v>42621</v>
      </c>
      <c r="P1150" s="8" t="str">
        <f>TEXT(DAY(Sales[[#This Row],[OrderDate]]),"ddd")</f>
        <v>Sun</v>
      </c>
      <c r="Q1150" s="8" t="str">
        <f>TEXT(MONTH(Sales[[#This Row],[ShipDate]])*29,"mmm")</f>
        <v>Sep</v>
      </c>
      <c r="R1150">
        <v>768</v>
      </c>
      <c r="S1150" t="s">
        <v>1242</v>
      </c>
      <c r="T1150" t="s">
        <v>90</v>
      </c>
      <c r="U1150">
        <v>10009</v>
      </c>
      <c r="V1150" s="1">
        <v>0.1</v>
      </c>
      <c r="W1150">
        <v>13</v>
      </c>
      <c r="X1150">
        <v>2</v>
      </c>
      <c r="Y1150">
        <v>173</v>
      </c>
      <c r="AD1150"/>
    </row>
    <row r="1151" spans="1:30" x14ac:dyDescent="0.25">
      <c r="A1151" t="s">
        <v>40</v>
      </c>
      <c r="B1151" s="2">
        <v>42626</v>
      </c>
      <c r="C1151" s="35">
        <f>YEAR(Sales[[#This Row],[ShipDate]])</f>
        <v>2016</v>
      </c>
      <c r="D1151" t="s">
        <v>36</v>
      </c>
      <c r="E1151" t="s">
        <v>69</v>
      </c>
      <c r="F1151" t="s">
        <v>45</v>
      </c>
      <c r="G1151" t="s">
        <v>25</v>
      </c>
      <c r="H1151" t="s">
        <v>146</v>
      </c>
      <c r="I1151" t="s">
        <v>149</v>
      </c>
      <c r="J1151" t="s">
        <v>13</v>
      </c>
      <c r="K1151" t="s">
        <v>2932</v>
      </c>
      <c r="L1151" t="s">
        <v>92</v>
      </c>
      <c r="N1151" t="str">
        <f>IF(ISBLANK(Sales[[#This Row],[return]]),"No",Sales[[#This Row],[return]])</f>
        <v>No</v>
      </c>
      <c r="O1151" s="2">
        <v>42621</v>
      </c>
      <c r="P1151" s="8" t="str">
        <f>TEXT(DAY(Sales[[#This Row],[OrderDate]]),"ddd")</f>
        <v>Sun</v>
      </c>
      <c r="Q1151" s="8" t="str">
        <f>TEXT(MONTH(Sales[[#This Row],[ShipDate]])*29,"mmm")</f>
        <v>Sep</v>
      </c>
      <c r="R1151">
        <v>1174</v>
      </c>
      <c r="S1151" t="s">
        <v>2084</v>
      </c>
      <c r="T1151" t="s">
        <v>90</v>
      </c>
      <c r="U1151">
        <v>10009</v>
      </c>
      <c r="V1151" s="1">
        <v>0</v>
      </c>
      <c r="W1151">
        <v>2</v>
      </c>
      <c r="X1151">
        <v>2</v>
      </c>
      <c r="Y1151">
        <v>4</v>
      </c>
      <c r="AD1151"/>
    </row>
    <row r="1152" spans="1:30" x14ac:dyDescent="0.25">
      <c r="A1152" t="s">
        <v>10</v>
      </c>
      <c r="B1152" s="2">
        <v>42710</v>
      </c>
      <c r="C1152" s="35">
        <f>YEAR(Sales[[#This Row],[ShipDate]])</f>
        <v>2016</v>
      </c>
      <c r="D1152" t="s">
        <v>36</v>
      </c>
      <c r="E1152" t="s">
        <v>18</v>
      </c>
      <c r="F1152" t="s">
        <v>290</v>
      </c>
      <c r="G1152" t="s">
        <v>25</v>
      </c>
      <c r="H1152" t="s">
        <v>2071</v>
      </c>
      <c r="I1152" t="s">
        <v>169</v>
      </c>
      <c r="J1152" t="s">
        <v>13</v>
      </c>
      <c r="K1152" t="s">
        <v>678</v>
      </c>
      <c r="L1152" t="s">
        <v>30</v>
      </c>
      <c r="N1152" t="str">
        <f>IF(ISBLANK(Sales[[#This Row],[return]]),"No",Sales[[#This Row],[return]])</f>
        <v>No</v>
      </c>
      <c r="O1152" s="2">
        <v>42704</v>
      </c>
      <c r="P1152" s="8" t="str">
        <f>TEXT(DAY(Sales[[#This Row],[OrderDate]]),"ddd")</f>
        <v>Mon</v>
      </c>
      <c r="Q1152" s="8" t="str">
        <f>TEXT(MONTH(Sales[[#This Row],[ShipDate]])*29,"mmm")</f>
        <v>Dec</v>
      </c>
      <c r="R1152">
        <v>82</v>
      </c>
      <c r="S1152" t="s">
        <v>2212</v>
      </c>
      <c r="T1152" t="s">
        <v>28</v>
      </c>
      <c r="U1152">
        <v>85323</v>
      </c>
      <c r="V1152" s="1">
        <v>0.2</v>
      </c>
      <c r="W1152">
        <v>4</v>
      </c>
      <c r="X1152">
        <v>7</v>
      </c>
      <c r="Y1152">
        <v>48</v>
      </c>
      <c r="AD1152"/>
    </row>
    <row r="1153" spans="1:30" x14ac:dyDescent="0.25">
      <c r="A1153" t="s">
        <v>10</v>
      </c>
      <c r="B1153" s="2">
        <v>42710</v>
      </c>
      <c r="C1153" s="35">
        <f>YEAR(Sales[[#This Row],[ShipDate]])</f>
        <v>2016</v>
      </c>
      <c r="D1153" t="s">
        <v>36</v>
      </c>
      <c r="E1153" t="s">
        <v>18</v>
      </c>
      <c r="F1153" t="s">
        <v>99</v>
      </c>
      <c r="G1153" t="s">
        <v>46</v>
      </c>
      <c r="H1153" t="s">
        <v>2071</v>
      </c>
      <c r="I1153" t="s">
        <v>169</v>
      </c>
      <c r="J1153" t="s">
        <v>13</v>
      </c>
      <c r="K1153" t="s">
        <v>678</v>
      </c>
      <c r="L1153" t="s">
        <v>30</v>
      </c>
      <c r="N1153" t="str">
        <f>IF(ISBLANK(Sales[[#This Row],[return]]),"No",Sales[[#This Row],[return]])</f>
        <v>No</v>
      </c>
      <c r="O1153" s="2">
        <v>42704</v>
      </c>
      <c r="P1153" s="8" t="str">
        <f>TEXT(DAY(Sales[[#This Row],[OrderDate]]),"ddd")</f>
        <v>Mon</v>
      </c>
      <c r="Q1153" s="8" t="str">
        <f>TEXT(MONTH(Sales[[#This Row],[ShipDate]])*29,"mmm")</f>
        <v>Dec</v>
      </c>
      <c r="R1153">
        <v>1074</v>
      </c>
      <c r="S1153" t="s">
        <v>2415</v>
      </c>
      <c r="T1153" t="s">
        <v>28</v>
      </c>
      <c r="U1153">
        <v>85323</v>
      </c>
      <c r="V1153" s="1">
        <v>0.2</v>
      </c>
      <c r="W1153">
        <v>-17</v>
      </c>
      <c r="X1153">
        <v>4</v>
      </c>
      <c r="Y1153">
        <v>102</v>
      </c>
      <c r="AD1153"/>
    </row>
    <row r="1154" spans="1:30" x14ac:dyDescent="0.25">
      <c r="A1154" t="s">
        <v>40</v>
      </c>
      <c r="B1154" s="2">
        <v>42730</v>
      </c>
      <c r="C1154" s="35">
        <f>YEAR(Sales[[#This Row],[ShipDate]])</f>
        <v>2016</v>
      </c>
      <c r="D1154" t="s">
        <v>36</v>
      </c>
      <c r="E1154" t="s">
        <v>69</v>
      </c>
      <c r="F1154" t="s">
        <v>39</v>
      </c>
      <c r="G1154" t="s">
        <v>25</v>
      </c>
      <c r="H1154" t="s">
        <v>146</v>
      </c>
      <c r="I1154" t="s">
        <v>149</v>
      </c>
      <c r="J1154" t="s">
        <v>13</v>
      </c>
      <c r="K1154" t="s">
        <v>3033</v>
      </c>
      <c r="L1154" t="s">
        <v>92</v>
      </c>
      <c r="N1154" t="str">
        <f>IF(ISBLANK(Sales[[#This Row],[return]]),"No",Sales[[#This Row],[return]])</f>
        <v>No</v>
      </c>
      <c r="O1154" s="2">
        <v>42726</v>
      </c>
      <c r="P1154" s="8" t="str">
        <f>TEXT(DAY(Sales[[#This Row],[OrderDate]]),"ddd")</f>
        <v>Sun</v>
      </c>
      <c r="Q1154" s="8" t="str">
        <f>TEXT(MONTH(Sales[[#This Row],[ShipDate]])*29,"mmm")</f>
        <v>Dec</v>
      </c>
      <c r="R1154">
        <v>516</v>
      </c>
      <c r="S1154" t="s">
        <v>3034</v>
      </c>
      <c r="T1154" t="s">
        <v>90</v>
      </c>
      <c r="U1154">
        <v>10024</v>
      </c>
      <c r="V1154" s="1">
        <v>0</v>
      </c>
      <c r="W1154">
        <v>56</v>
      </c>
      <c r="X1154">
        <v>4</v>
      </c>
      <c r="Y1154">
        <v>216</v>
      </c>
      <c r="AD1154"/>
    </row>
    <row r="1155" spans="1:30" x14ac:dyDescent="0.25">
      <c r="A1155" t="s">
        <v>10</v>
      </c>
      <c r="B1155" s="2">
        <v>42526</v>
      </c>
      <c r="C1155" s="35">
        <f>YEAR(Sales[[#This Row],[ShipDate]])</f>
        <v>2016</v>
      </c>
      <c r="D1155" t="s">
        <v>36</v>
      </c>
      <c r="E1155" t="s">
        <v>31</v>
      </c>
      <c r="F1155" t="s">
        <v>59</v>
      </c>
      <c r="G1155" t="s">
        <v>25</v>
      </c>
      <c r="H1155" t="s">
        <v>680</v>
      </c>
      <c r="I1155" t="s">
        <v>174</v>
      </c>
      <c r="J1155" t="s">
        <v>13</v>
      </c>
      <c r="K1155" t="s">
        <v>878</v>
      </c>
      <c r="L1155" t="s">
        <v>17</v>
      </c>
      <c r="N1155" t="str">
        <f>IF(ISBLANK(Sales[[#This Row],[return]]),"No",Sales[[#This Row],[return]])</f>
        <v>No</v>
      </c>
      <c r="O1155" s="2">
        <v>42520</v>
      </c>
      <c r="P1155" s="8" t="str">
        <f>TEXT(DAY(Sales[[#This Row],[OrderDate]]),"ddd")</f>
        <v>Mon</v>
      </c>
      <c r="Q1155" s="8" t="str">
        <f>TEXT(MONTH(Sales[[#This Row],[ShipDate]])*29,"mmm")</f>
        <v>Jun</v>
      </c>
      <c r="R1155">
        <v>131</v>
      </c>
      <c r="S1155" t="s">
        <v>3232</v>
      </c>
      <c r="T1155" t="s">
        <v>15</v>
      </c>
      <c r="U1155">
        <v>23223</v>
      </c>
      <c r="V1155" s="1">
        <v>0</v>
      </c>
      <c r="W1155">
        <v>6</v>
      </c>
      <c r="X1155">
        <v>3</v>
      </c>
      <c r="Y1155">
        <v>14</v>
      </c>
      <c r="AD1155"/>
    </row>
    <row r="1156" spans="1:30" x14ac:dyDescent="0.25">
      <c r="A1156" t="s">
        <v>40</v>
      </c>
      <c r="B1156" s="2">
        <v>42646</v>
      </c>
      <c r="C1156" s="35">
        <f>YEAR(Sales[[#This Row],[ShipDate]])</f>
        <v>2016</v>
      </c>
      <c r="D1156" t="s">
        <v>36</v>
      </c>
      <c r="E1156" t="s">
        <v>18</v>
      </c>
      <c r="F1156" t="s">
        <v>43</v>
      </c>
      <c r="G1156" t="s">
        <v>11</v>
      </c>
      <c r="H1156" t="s">
        <v>26</v>
      </c>
      <c r="I1156" t="s">
        <v>32</v>
      </c>
      <c r="J1156" t="s">
        <v>13</v>
      </c>
      <c r="K1156" t="s">
        <v>1031</v>
      </c>
      <c r="L1156" t="s">
        <v>30</v>
      </c>
      <c r="N1156" t="str">
        <f>IF(ISBLANK(Sales[[#This Row],[return]]),"No",Sales[[#This Row],[return]])</f>
        <v>No</v>
      </c>
      <c r="O1156" s="2">
        <v>42642</v>
      </c>
      <c r="P1156" s="8" t="str">
        <f>TEXT(DAY(Sales[[#This Row],[OrderDate]]),"ddd")</f>
        <v>Sun</v>
      </c>
      <c r="Q1156" s="8" t="str">
        <f>TEXT(MONTH(Sales[[#This Row],[ShipDate]])*29,"mmm")</f>
        <v>Oct</v>
      </c>
      <c r="R1156">
        <v>1042</v>
      </c>
      <c r="S1156" t="s">
        <v>1138</v>
      </c>
      <c r="T1156" t="s">
        <v>28</v>
      </c>
      <c r="U1156">
        <v>90045</v>
      </c>
      <c r="V1156" s="1">
        <v>0</v>
      </c>
      <c r="W1156">
        <v>53</v>
      </c>
      <c r="X1156">
        <v>2</v>
      </c>
      <c r="Y1156">
        <v>205</v>
      </c>
      <c r="AD1156"/>
    </row>
    <row r="1157" spans="1:30" x14ac:dyDescent="0.25">
      <c r="A1157" t="s">
        <v>40</v>
      </c>
      <c r="B1157" s="2">
        <v>42646</v>
      </c>
      <c r="C1157" s="35">
        <f>YEAR(Sales[[#This Row],[ShipDate]])</f>
        <v>2016</v>
      </c>
      <c r="D1157" t="s">
        <v>36</v>
      </c>
      <c r="E1157" t="s">
        <v>18</v>
      </c>
      <c r="F1157" t="s">
        <v>59</v>
      </c>
      <c r="G1157" t="s">
        <v>25</v>
      </c>
      <c r="H1157" t="s">
        <v>26</v>
      </c>
      <c r="I1157" t="s">
        <v>32</v>
      </c>
      <c r="J1157" t="s">
        <v>13</v>
      </c>
      <c r="K1157" t="s">
        <v>1031</v>
      </c>
      <c r="L1157" t="s">
        <v>30</v>
      </c>
      <c r="N1157" t="str">
        <f>IF(ISBLANK(Sales[[#This Row],[return]]),"No",Sales[[#This Row],[return]])</f>
        <v>No</v>
      </c>
      <c r="O1157" s="2">
        <v>42642</v>
      </c>
      <c r="P1157" s="8" t="str">
        <f>TEXT(DAY(Sales[[#This Row],[OrderDate]]),"ddd")</f>
        <v>Sun</v>
      </c>
      <c r="Q1157" s="8" t="str">
        <f>TEXT(MONTH(Sales[[#This Row],[ShipDate]])*29,"mmm")</f>
        <v>Oct</v>
      </c>
      <c r="R1157">
        <v>1828</v>
      </c>
      <c r="S1157" t="s">
        <v>518</v>
      </c>
      <c r="T1157" t="s">
        <v>28</v>
      </c>
      <c r="U1157">
        <v>90045</v>
      </c>
      <c r="V1157" s="1">
        <v>0</v>
      </c>
      <c r="W1157">
        <v>3</v>
      </c>
      <c r="X1157">
        <v>1</v>
      </c>
      <c r="Y1157">
        <v>6</v>
      </c>
      <c r="AD1157"/>
    </row>
    <row r="1158" spans="1:30" x14ac:dyDescent="0.25">
      <c r="A1158" t="s">
        <v>40</v>
      </c>
      <c r="B1158" s="2">
        <v>42646</v>
      </c>
      <c r="C1158" s="35">
        <f>YEAR(Sales[[#This Row],[ShipDate]])</f>
        <v>2016</v>
      </c>
      <c r="D1158" t="s">
        <v>36</v>
      </c>
      <c r="E1158" t="s">
        <v>18</v>
      </c>
      <c r="F1158" t="s">
        <v>39</v>
      </c>
      <c r="G1158" t="s">
        <v>25</v>
      </c>
      <c r="H1158" t="s">
        <v>26</v>
      </c>
      <c r="I1158" t="s">
        <v>32</v>
      </c>
      <c r="J1158" t="s">
        <v>13</v>
      </c>
      <c r="K1158" t="s">
        <v>1031</v>
      </c>
      <c r="L1158" t="s">
        <v>30</v>
      </c>
      <c r="N1158" t="str">
        <f>IF(ISBLANK(Sales[[#This Row],[return]]),"No",Sales[[#This Row],[return]])</f>
        <v>No</v>
      </c>
      <c r="O1158" s="2">
        <v>42642</v>
      </c>
      <c r="P1158" s="8" t="str">
        <f>TEXT(DAY(Sales[[#This Row],[OrderDate]]),"ddd")</f>
        <v>Sun</v>
      </c>
      <c r="Q1158" s="8" t="str">
        <f>TEXT(MONTH(Sales[[#This Row],[ShipDate]])*29,"mmm")</f>
        <v>Oct</v>
      </c>
      <c r="R1158">
        <v>646</v>
      </c>
      <c r="S1158" t="s">
        <v>2056</v>
      </c>
      <c r="T1158" t="s">
        <v>28</v>
      </c>
      <c r="U1158">
        <v>90045</v>
      </c>
      <c r="V1158" s="1">
        <v>0</v>
      </c>
      <c r="W1158">
        <v>17</v>
      </c>
      <c r="X1158">
        <v>1</v>
      </c>
      <c r="Y1158">
        <v>62</v>
      </c>
      <c r="AD1158"/>
    </row>
    <row r="1159" spans="1:30" x14ac:dyDescent="0.25">
      <c r="A1159" t="s">
        <v>40</v>
      </c>
      <c r="B1159" s="2">
        <v>42646</v>
      </c>
      <c r="C1159" s="35">
        <f>YEAR(Sales[[#This Row],[ShipDate]])</f>
        <v>2016</v>
      </c>
      <c r="D1159" t="s">
        <v>36</v>
      </c>
      <c r="E1159" t="s">
        <v>18</v>
      </c>
      <c r="F1159" t="s">
        <v>150</v>
      </c>
      <c r="G1159" t="s">
        <v>25</v>
      </c>
      <c r="H1159" t="s">
        <v>26</v>
      </c>
      <c r="I1159" t="s">
        <v>32</v>
      </c>
      <c r="J1159" t="s">
        <v>13</v>
      </c>
      <c r="K1159" t="s">
        <v>1031</v>
      </c>
      <c r="L1159" t="s">
        <v>30</v>
      </c>
      <c r="N1159" t="str">
        <f>IF(ISBLANK(Sales[[#This Row],[return]]),"No",Sales[[#This Row],[return]])</f>
        <v>No</v>
      </c>
      <c r="O1159" s="2">
        <v>42642</v>
      </c>
      <c r="P1159" s="8" t="str">
        <f>TEXT(DAY(Sales[[#This Row],[OrderDate]]),"ddd")</f>
        <v>Sun</v>
      </c>
      <c r="Q1159" s="8" t="str">
        <f>TEXT(MONTH(Sales[[#This Row],[ShipDate]])*29,"mmm")</f>
        <v>Oct</v>
      </c>
      <c r="R1159">
        <v>1518</v>
      </c>
      <c r="S1159" t="s">
        <v>1821</v>
      </c>
      <c r="T1159" t="s">
        <v>28</v>
      </c>
      <c r="U1159">
        <v>90045</v>
      </c>
      <c r="V1159" s="1">
        <v>0</v>
      </c>
      <c r="W1159">
        <v>3</v>
      </c>
      <c r="X1159">
        <v>4</v>
      </c>
      <c r="Y1159">
        <v>9</v>
      </c>
      <c r="AD1159"/>
    </row>
    <row r="1160" spans="1:30" x14ac:dyDescent="0.25">
      <c r="A1160" t="s">
        <v>40</v>
      </c>
      <c r="B1160" s="2">
        <v>42646</v>
      </c>
      <c r="C1160" s="35">
        <f>YEAR(Sales[[#This Row],[ShipDate]])</f>
        <v>2016</v>
      </c>
      <c r="D1160" t="s">
        <v>36</v>
      </c>
      <c r="E1160" t="s">
        <v>18</v>
      </c>
      <c r="F1160" t="s">
        <v>340</v>
      </c>
      <c r="G1160" t="s">
        <v>46</v>
      </c>
      <c r="H1160" t="s">
        <v>26</v>
      </c>
      <c r="I1160" t="s">
        <v>32</v>
      </c>
      <c r="J1160" t="s">
        <v>13</v>
      </c>
      <c r="K1160" t="s">
        <v>1031</v>
      </c>
      <c r="L1160" t="s">
        <v>30</v>
      </c>
      <c r="N1160" t="str">
        <f>IF(ISBLANK(Sales[[#This Row],[return]]),"No",Sales[[#This Row],[return]])</f>
        <v>No</v>
      </c>
      <c r="O1160" s="2">
        <v>42642</v>
      </c>
      <c r="P1160" s="8" t="str">
        <f>TEXT(DAY(Sales[[#This Row],[OrderDate]]),"ddd")</f>
        <v>Sun</v>
      </c>
      <c r="Q1160" s="8" t="str">
        <f>TEXT(MONTH(Sales[[#This Row],[ShipDate]])*29,"mmm")</f>
        <v>Oct</v>
      </c>
      <c r="R1160">
        <v>1510</v>
      </c>
      <c r="S1160" t="s">
        <v>2566</v>
      </c>
      <c r="T1160" t="s">
        <v>28</v>
      </c>
      <c r="U1160">
        <v>90045</v>
      </c>
      <c r="V1160" s="1">
        <v>0.2</v>
      </c>
      <c r="W1160">
        <v>223</v>
      </c>
      <c r="X1160">
        <v>2</v>
      </c>
      <c r="Y1160">
        <v>686</v>
      </c>
      <c r="AD1160"/>
    </row>
    <row r="1161" spans="1:30" x14ac:dyDescent="0.25">
      <c r="A1161" t="s">
        <v>10</v>
      </c>
      <c r="B1161" s="2">
        <v>42682</v>
      </c>
      <c r="C1161" s="35">
        <f>YEAR(Sales[[#This Row],[ShipDate]])</f>
        <v>2016</v>
      </c>
      <c r="D1161" t="s">
        <v>113</v>
      </c>
      <c r="E1161" t="s">
        <v>31</v>
      </c>
      <c r="F1161" t="s">
        <v>59</v>
      </c>
      <c r="G1161" t="s">
        <v>25</v>
      </c>
      <c r="H1161" t="s">
        <v>146</v>
      </c>
      <c r="I1161" t="s">
        <v>149</v>
      </c>
      <c r="J1161" t="s">
        <v>13</v>
      </c>
      <c r="K1161" t="s">
        <v>646</v>
      </c>
      <c r="L1161" t="s">
        <v>92</v>
      </c>
      <c r="N1161" t="str">
        <f>IF(ISBLANK(Sales[[#This Row],[return]]),"No",Sales[[#This Row],[return]])</f>
        <v>No</v>
      </c>
      <c r="O1161" s="2">
        <v>42681</v>
      </c>
      <c r="P1161" s="8" t="str">
        <f>TEXT(DAY(Sales[[#This Row],[OrderDate]]),"ddd")</f>
        <v>Sat</v>
      </c>
      <c r="Q1161" s="8" t="str">
        <f>TEXT(MONTH(Sales[[#This Row],[ShipDate]])*29,"mmm")</f>
        <v>Nov</v>
      </c>
      <c r="R1161">
        <v>1355</v>
      </c>
      <c r="S1161" t="s">
        <v>2312</v>
      </c>
      <c r="T1161" t="s">
        <v>90</v>
      </c>
      <c r="U1161">
        <v>10024</v>
      </c>
      <c r="V1161" s="1">
        <v>0</v>
      </c>
      <c r="W1161">
        <v>14</v>
      </c>
      <c r="X1161">
        <v>3</v>
      </c>
      <c r="Y1161">
        <v>30</v>
      </c>
      <c r="AD1161"/>
    </row>
    <row r="1162" spans="1:30" x14ac:dyDescent="0.25">
      <c r="A1162" t="s">
        <v>10</v>
      </c>
      <c r="B1162" s="2">
        <v>42682</v>
      </c>
      <c r="C1162" s="35">
        <f>YEAR(Sales[[#This Row],[ShipDate]])</f>
        <v>2016</v>
      </c>
      <c r="D1162" t="s">
        <v>113</v>
      </c>
      <c r="E1162" t="s">
        <v>31</v>
      </c>
      <c r="F1162" t="s">
        <v>150</v>
      </c>
      <c r="G1162" t="s">
        <v>25</v>
      </c>
      <c r="H1162" t="s">
        <v>146</v>
      </c>
      <c r="I1162" t="s">
        <v>149</v>
      </c>
      <c r="J1162" t="s">
        <v>13</v>
      </c>
      <c r="K1162" t="s">
        <v>646</v>
      </c>
      <c r="L1162" t="s">
        <v>92</v>
      </c>
      <c r="N1162" t="str">
        <f>IF(ISBLANK(Sales[[#This Row],[return]]),"No",Sales[[#This Row],[return]])</f>
        <v>No</v>
      </c>
      <c r="O1162" s="2">
        <v>42681</v>
      </c>
      <c r="P1162" s="8" t="str">
        <f>TEXT(DAY(Sales[[#This Row],[OrderDate]]),"ddd")</f>
        <v>Sat</v>
      </c>
      <c r="Q1162" s="8" t="str">
        <f>TEXT(MONTH(Sales[[#This Row],[ShipDate]])*29,"mmm")</f>
        <v>Nov</v>
      </c>
      <c r="R1162">
        <v>326</v>
      </c>
      <c r="S1162" t="s">
        <v>1805</v>
      </c>
      <c r="T1162" t="s">
        <v>90</v>
      </c>
      <c r="U1162">
        <v>10024</v>
      </c>
      <c r="V1162" s="1">
        <v>0</v>
      </c>
      <c r="W1162">
        <v>3</v>
      </c>
      <c r="X1162">
        <v>4</v>
      </c>
      <c r="Y1162">
        <v>6</v>
      </c>
      <c r="AD1162"/>
    </row>
    <row r="1163" spans="1:30" x14ac:dyDescent="0.25">
      <c r="A1163" t="s">
        <v>40</v>
      </c>
      <c r="B1163" s="2">
        <v>42396</v>
      </c>
      <c r="C1163" s="35">
        <f>YEAR(Sales[[#This Row],[ShipDate]])</f>
        <v>2016</v>
      </c>
      <c r="D1163" t="s">
        <v>36</v>
      </c>
      <c r="E1163" t="s">
        <v>18</v>
      </c>
      <c r="F1163" t="s">
        <v>150</v>
      </c>
      <c r="G1163" t="s">
        <v>25</v>
      </c>
      <c r="H1163" t="s">
        <v>1184</v>
      </c>
      <c r="I1163" t="s">
        <v>142</v>
      </c>
      <c r="J1163" t="s">
        <v>13</v>
      </c>
      <c r="K1163" t="s">
        <v>1512</v>
      </c>
      <c r="L1163" t="s">
        <v>68</v>
      </c>
      <c r="N1163" t="str">
        <f>IF(ISBLANK(Sales[[#This Row],[return]]),"No",Sales[[#This Row],[return]])</f>
        <v>No</v>
      </c>
      <c r="O1163" s="2">
        <v>42392</v>
      </c>
      <c r="P1163" s="8" t="str">
        <f>TEXT(DAY(Sales[[#This Row],[OrderDate]]),"ddd")</f>
        <v>Mon</v>
      </c>
      <c r="Q1163" s="8" t="str">
        <f>TEXT(MONTH(Sales[[#This Row],[ShipDate]])*29,"mmm")</f>
        <v>Jan</v>
      </c>
      <c r="R1163">
        <v>119</v>
      </c>
      <c r="S1163" t="s">
        <v>875</v>
      </c>
      <c r="T1163" t="s">
        <v>66</v>
      </c>
      <c r="U1163">
        <v>47905</v>
      </c>
      <c r="V1163" s="1">
        <v>0</v>
      </c>
      <c r="W1163">
        <v>0</v>
      </c>
      <c r="X1163">
        <v>3</v>
      </c>
      <c r="Y1163">
        <v>6</v>
      </c>
      <c r="AD1163"/>
    </row>
    <row r="1164" spans="1:30" x14ac:dyDescent="0.25">
      <c r="A1164" t="s">
        <v>40</v>
      </c>
      <c r="B1164" s="2">
        <v>42457</v>
      </c>
      <c r="C1164" s="35">
        <f>YEAR(Sales[[#This Row],[ShipDate]])</f>
        <v>2016</v>
      </c>
      <c r="D1164" t="s">
        <v>36</v>
      </c>
      <c r="E1164" t="s">
        <v>18</v>
      </c>
      <c r="F1164" t="s">
        <v>59</v>
      </c>
      <c r="G1164" t="s">
        <v>25</v>
      </c>
      <c r="H1164" t="s">
        <v>146</v>
      </c>
      <c r="I1164" t="s">
        <v>149</v>
      </c>
      <c r="J1164" t="s">
        <v>13</v>
      </c>
      <c r="K1164" t="s">
        <v>1448</v>
      </c>
      <c r="L1164" t="s">
        <v>92</v>
      </c>
      <c r="N1164" t="str">
        <f>IF(ISBLANK(Sales[[#This Row],[return]]),"No",Sales[[#This Row],[return]])</f>
        <v>No</v>
      </c>
      <c r="O1164" s="2">
        <v>42453</v>
      </c>
      <c r="P1164" s="8" t="str">
        <f>TEXT(DAY(Sales[[#This Row],[OrderDate]]),"ddd")</f>
        <v>Tue</v>
      </c>
      <c r="Q1164" s="8" t="str">
        <f>TEXT(MONTH(Sales[[#This Row],[ShipDate]])*29,"mmm")</f>
        <v>Mar</v>
      </c>
      <c r="R1164">
        <v>1692</v>
      </c>
      <c r="S1164" t="s">
        <v>1801</v>
      </c>
      <c r="T1164" t="s">
        <v>90</v>
      </c>
      <c r="U1164">
        <v>10024</v>
      </c>
      <c r="V1164" s="1">
        <v>0</v>
      </c>
      <c r="W1164">
        <v>12</v>
      </c>
      <c r="X1164">
        <v>5</v>
      </c>
      <c r="Y1164">
        <v>25</v>
      </c>
      <c r="AD1164"/>
    </row>
    <row r="1165" spans="1:30" x14ac:dyDescent="0.25">
      <c r="A1165" t="s">
        <v>24</v>
      </c>
      <c r="B1165" s="2">
        <v>42493</v>
      </c>
      <c r="C1165" s="35">
        <f>YEAR(Sales[[#This Row],[ShipDate]])</f>
        <v>2016</v>
      </c>
      <c r="D1165" t="s">
        <v>36</v>
      </c>
      <c r="E1165" t="s">
        <v>31</v>
      </c>
      <c r="F1165" t="s">
        <v>23</v>
      </c>
      <c r="G1165" t="s">
        <v>11</v>
      </c>
      <c r="H1165" t="s">
        <v>26</v>
      </c>
      <c r="I1165" t="s">
        <v>32</v>
      </c>
      <c r="J1165" t="s">
        <v>13</v>
      </c>
      <c r="K1165" t="s">
        <v>2591</v>
      </c>
      <c r="L1165" t="s">
        <v>30</v>
      </c>
      <c r="N1165" t="str">
        <f>IF(ISBLANK(Sales[[#This Row],[return]]),"No",Sales[[#This Row],[return]])</f>
        <v>No</v>
      </c>
      <c r="O1165" s="2">
        <v>42486</v>
      </c>
      <c r="P1165" s="8" t="str">
        <f>TEXT(DAY(Sales[[#This Row],[OrderDate]]),"ddd")</f>
        <v>Thu</v>
      </c>
      <c r="Q1165" s="8" t="str">
        <f>TEXT(MONTH(Sales[[#This Row],[ShipDate]])*29,"mmm")</f>
        <v>May</v>
      </c>
      <c r="R1165">
        <v>319</v>
      </c>
      <c r="S1165" t="s">
        <v>679</v>
      </c>
      <c r="T1165" t="s">
        <v>28</v>
      </c>
      <c r="U1165">
        <v>90049</v>
      </c>
      <c r="V1165" s="1">
        <v>0.2</v>
      </c>
      <c r="W1165">
        <v>23</v>
      </c>
      <c r="X1165">
        <v>3</v>
      </c>
      <c r="Y1165">
        <v>230</v>
      </c>
      <c r="AD1165"/>
    </row>
    <row r="1166" spans="1:30" x14ac:dyDescent="0.25">
      <c r="A1166" t="s">
        <v>24</v>
      </c>
      <c r="B1166" s="2">
        <v>42493</v>
      </c>
      <c r="C1166" s="35">
        <f>YEAR(Sales[[#This Row],[ShipDate]])</f>
        <v>2016</v>
      </c>
      <c r="D1166" t="s">
        <v>36</v>
      </c>
      <c r="E1166" t="s">
        <v>31</v>
      </c>
      <c r="F1166" t="s">
        <v>50</v>
      </c>
      <c r="G1166" t="s">
        <v>25</v>
      </c>
      <c r="H1166" t="s">
        <v>26</v>
      </c>
      <c r="I1166" t="s">
        <v>32</v>
      </c>
      <c r="J1166" t="s">
        <v>13</v>
      </c>
      <c r="K1166" t="s">
        <v>2591</v>
      </c>
      <c r="L1166" t="s">
        <v>30</v>
      </c>
      <c r="N1166" t="str">
        <f>IF(ISBLANK(Sales[[#This Row],[return]]),"No",Sales[[#This Row],[return]])</f>
        <v>No</v>
      </c>
      <c r="O1166" s="2">
        <v>42486</v>
      </c>
      <c r="P1166" s="8" t="str">
        <f>TEXT(DAY(Sales[[#This Row],[OrderDate]]),"ddd")</f>
        <v>Thu</v>
      </c>
      <c r="Q1166" s="8" t="str">
        <f>TEXT(MONTH(Sales[[#This Row],[ShipDate]])*29,"mmm")</f>
        <v>May</v>
      </c>
      <c r="R1166">
        <v>54</v>
      </c>
      <c r="S1166" t="s">
        <v>3133</v>
      </c>
      <c r="T1166" t="s">
        <v>28</v>
      </c>
      <c r="U1166">
        <v>90049</v>
      </c>
      <c r="V1166" s="1">
        <v>0.2</v>
      </c>
      <c r="W1166">
        <v>6</v>
      </c>
      <c r="X1166">
        <v>6</v>
      </c>
      <c r="Y1166">
        <v>18</v>
      </c>
      <c r="AD1166"/>
    </row>
    <row r="1167" spans="1:30" x14ac:dyDescent="0.25">
      <c r="A1167" t="s">
        <v>10</v>
      </c>
      <c r="B1167" s="2">
        <v>42563</v>
      </c>
      <c r="C1167" s="35">
        <f>YEAR(Sales[[#This Row],[ShipDate]])</f>
        <v>2016</v>
      </c>
      <c r="D1167" t="s">
        <v>36</v>
      </c>
      <c r="E1167" t="s">
        <v>69</v>
      </c>
      <c r="F1167" t="s">
        <v>23</v>
      </c>
      <c r="G1167" t="s">
        <v>11</v>
      </c>
      <c r="H1167" t="s">
        <v>2741</v>
      </c>
      <c r="I1167" t="s">
        <v>32</v>
      </c>
      <c r="J1167" t="s">
        <v>13</v>
      </c>
      <c r="K1167" t="s">
        <v>2920</v>
      </c>
      <c r="L1167" t="s">
        <v>30</v>
      </c>
      <c r="N1167" t="str">
        <f>IF(ISBLANK(Sales[[#This Row],[return]]),"No",Sales[[#This Row],[return]])</f>
        <v>No</v>
      </c>
      <c r="O1167" s="2">
        <v>42557</v>
      </c>
      <c r="P1167" s="8" t="str">
        <f>TEXT(DAY(Sales[[#This Row],[OrderDate]]),"ddd")</f>
        <v>Fri</v>
      </c>
      <c r="Q1167" s="8" t="str">
        <f>TEXT(MONTH(Sales[[#This Row],[ShipDate]])*29,"mmm")</f>
        <v>Jul</v>
      </c>
      <c r="R1167">
        <v>741</v>
      </c>
      <c r="S1167" t="s">
        <v>1279</v>
      </c>
      <c r="T1167" t="s">
        <v>28</v>
      </c>
      <c r="U1167">
        <v>92020</v>
      </c>
      <c r="V1167" s="1">
        <v>0.2</v>
      </c>
      <c r="W1167">
        <v>48</v>
      </c>
      <c r="X1167">
        <v>2</v>
      </c>
      <c r="Y1167">
        <v>478</v>
      </c>
      <c r="AD1167"/>
    </row>
    <row r="1168" spans="1:30" x14ac:dyDescent="0.25">
      <c r="A1168" t="s">
        <v>40</v>
      </c>
      <c r="B1168" s="2">
        <v>42641</v>
      </c>
      <c r="C1168" s="35">
        <f>YEAR(Sales[[#This Row],[ShipDate]])</f>
        <v>2016</v>
      </c>
      <c r="D1168" t="s">
        <v>36</v>
      </c>
      <c r="E1168" t="s">
        <v>69</v>
      </c>
      <c r="F1168" t="s">
        <v>59</v>
      </c>
      <c r="G1168" t="s">
        <v>25</v>
      </c>
      <c r="H1168" t="s">
        <v>527</v>
      </c>
      <c r="I1168" t="s">
        <v>252</v>
      </c>
      <c r="J1168" t="s">
        <v>13</v>
      </c>
      <c r="K1168" t="s">
        <v>357</v>
      </c>
      <c r="L1168" t="s">
        <v>92</v>
      </c>
      <c r="N1168" t="str">
        <f>IF(ISBLANK(Sales[[#This Row],[return]]),"No",Sales[[#This Row],[return]])</f>
        <v>No</v>
      </c>
      <c r="O1168" s="2">
        <v>42636</v>
      </c>
      <c r="P1168" s="8" t="str">
        <f>TEXT(DAY(Sales[[#This Row],[OrderDate]]),"ddd")</f>
        <v>Mon</v>
      </c>
      <c r="Q1168" s="8" t="str">
        <f>TEXT(MONTH(Sales[[#This Row],[ShipDate]])*29,"mmm")</f>
        <v>Sep</v>
      </c>
      <c r="R1168">
        <v>544</v>
      </c>
      <c r="S1168" t="s">
        <v>2854</v>
      </c>
      <c r="T1168" t="s">
        <v>90</v>
      </c>
      <c r="U1168">
        <v>44107</v>
      </c>
      <c r="V1168" s="1">
        <v>0.2</v>
      </c>
      <c r="W1168">
        <v>10</v>
      </c>
      <c r="X1168">
        <v>9</v>
      </c>
      <c r="Y1168">
        <v>29</v>
      </c>
      <c r="AD1168"/>
    </row>
    <row r="1169" spans="1:30" x14ac:dyDescent="0.25">
      <c r="A1169" t="s">
        <v>40</v>
      </c>
      <c r="B1169" s="2">
        <v>42530</v>
      </c>
      <c r="C1169" s="35">
        <f>YEAR(Sales[[#This Row],[ShipDate]])</f>
        <v>2016</v>
      </c>
      <c r="D1169" t="s">
        <v>36</v>
      </c>
      <c r="E1169" t="s">
        <v>69</v>
      </c>
      <c r="F1169" t="s">
        <v>59</v>
      </c>
      <c r="G1169" t="s">
        <v>25</v>
      </c>
      <c r="H1169" t="s">
        <v>249</v>
      </c>
      <c r="I1169" t="s">
        <v>252</v>
      </c>
      <c r="J1169" t="s">
        <v>13</v>
      </c>
      <c r="K1169" t="s">
        <v>377</v>
      </c>
      <c r="L1169" t="s">
        <v>92</v>
      </c>
      <c r="N1169" t="str">
        <f>IF(ISBLANK(Sales[[#This Row],[return]]),"No",Sales[[#This Row],[return]])</f>
        <v>No</v>
      </c>
      <c r="O1169" s="2">
        <v>42525</v>
      </c>
      <c r="P1169" s="8" t="str">
        <f>TEXT(DAY(Sales[[#This Row],[OrderDate]]),"ddd")</f>
        <v>Wed</v>
      </c>
      <c r="Q1169" s="8" t="str">
        <f>TEXT(MONTH(Sales[[#This Row],[ShipDate]])*29,"mmm")</f>
        <v>Jun</v>
      </c>
      <c r="R1169">
        <v>538</v>
      </c>
      <c r="S1169" t="s">
        <v>109</v>
      </c>
      <c r="T1169" t="s">
        <v>90</v>
      </c>
      <c r="U1169">
        <v>43229</v>
      </c>
      <c r="V1169" s="1">
        <v>0.2</v>
      </c>
      <c r="W1169">
        <v>6</v>
      </c>
      <c r="X1169">
        <v>2</v>
      </c>
      <c r="Y1169">
        <v>16</v>
      </c>
      <c r="AD1169"/>
    </row>
    <row r="1170" spans="1:30" x14ac:dyDescent="0.25">
      <c r="A1170" t="s">
        <v>40</v>
      </c>
      <c r="B1170" s="2">
        <v>42455</v>
      </c>
      <c r="C1170" s="35">
        <f>YEAR(Sales[[#This Row],[ShipDate]])</f>
        <v>2016</v>
      </c>
      <c r="D1170" t="s">
        <v>36</v>
      </c>
      <c r="E1170" t="s">
        <v>31</v>
      </c>
      <c r="F1170" t="s">
        <v>23</v>
      </c>
      <c r="G1170" t="s">
        <v>11</v>
      </c>
      <c r="H1170" t="s">
        <v>614</v>
      </c>
      <c r="I1170" t="s">
        <v>169</v>
      </c>
      <c r="J1170" t="s">
        <v>13</v>
      </c>
      <c r="K1170" t="s">
        <v>2735</v>
      </c>
      <c r="L1170" t="s">
        <v>30</v>
      </c>
      <c r="N1170" t="str">
        <f>IF(ISBLANK(Sales[[#This Row],[return]]),"No",Sales[[#This Row],[return]])</f>
        <v>No</v>
      </c>
      <c r="O1170" s="2">
        <v>42451</v>
      </c>
      <c r="P1170" s="8" t="str">
        <f>TEXT(DAY(Sales[[#This Row],[OrderDate]]),"ddd")</f>
        <v>Sun</v>
      </c>
      <c r="Q1170" s="8" t="str">
        <f>TEXT(MONTH(Sales[[#This Row],[ShipDate]])*29,"mmm")</f>
        <v>Mar</v>
      </c>
      <c r="R1170">
        <v>1209</v>
      </c>
      <c r="S1170" t="s">
        <v>950</v>
      </c>
      <c r="T1170" t="s">
        <v>28</v>
      </c>
      <c r="U1170">
        <v>85705</v>
      </c>
      <c r="V1170" s="1">
        <v>0.2</v>
      </c>
      <c r="W1170">
        <v>-35</v>
      </c>
      <c r="X1170">
        <v>3</v>
      </c>
      <c r="Y1170">
        <v>314</v>
      </c>
      <c r="AD1170"/>
    </row>
    <row r="1171" spans="1:30" x14ac:dyDescent="0.25">
      <c r="A1171" t="s">
        <v>40</v>
      </c>
      <c r="B1171" s="2">
        <v>42455</v>
      </c>
      <c r="C1171" s="35">
        <f>YEAR(Sales[[#This Row],[ShipDate]])</f>
        <v>2016</v>
      </c>
      <c r="D1171" t="s">
        <v>36</v>
      </c>
      <c r="E1171" t="s">
        <v>31</v>
      </c>
      <c r="F1171" t="s">
        <v>59</v>
      </c>
      <c r="G1171" t="s">
        <v>25</v>
      </c>
      <c r="H1171" t="s">
        <v>614</v>
      </c>
      <c r="I1171" t="s">
        <v>169</v>
      </c>
      <c r="J1171" t="s">
        <v>13</v>
      </c>
      <c r="K1171" t="s">
        <v>2735</v>
      </c>
      <c r="L1171" t="s">
        <v>30</v>
      </c>
      <c r="N1171" t="str">
        <f>IF(ISBLANK(Sales[[#This Row],[return]]),"No",Sales[[#This Row],[return]])</f>
        <v>No</v>
      </c>
      <c r="O1171" s="2">
        <v>42451</v>
      </c>
      <c r="P1171" s="8" t="str">
        <f>TEXT(DAY(Sales[[#This Row],[OrderDate]]),"ddd")</f>
        <v>Sun</v>
      </c>
      <c r="Q1171" s="8" t="str">
        <f>TEXT(MONTH(Sales[[#This Row],[ShipDate]])*29,"mmm")</f>
        <v>Mar</v>
      </c>
      <c r="R1171">
        <v>1748</v>
      </c>
      <c r="S1171" t="s">
        <v>2155</v>
      </c>
      <c r="T1171" t="s">
        <v>28</v>
      </c>
      <c r="U1171">
        <v>85705</v>
      </c>
      <c r="V1171" s="1">
        <v>0.2</v>
      </c>
      <c r="W1171">
        <v>23</v>
      </c>
      <c r="X1171">
        <v>3</v>
      </c>
      <c r="Y1171">
        <v>74</v>
      </c>
      <c r="AD1171"/>
    </row>
    <row r="1172" spans="1:30" x14ac:dyDescent="0.25">
      <c r="A1172" t="s">
        <v>40</v>
      </c>
      <c r="B1172" s="2">
        <v>42675</v>
      </c>
      <c r="C1172" s="35">
        <f>YEAR(Sales[[#This Row],[ShipDate]])</f>
        <v>2016</v>
      </c>
      <c r="D1172" t="s">
        <v>36</v>
      </c>
      <c r="E1172" t="s">
        <v>69</v>
      </c>
      <c r="F1172" t="s">
        <v>59</v>
      </c>
      <c r="G1172" t="s">
        <v>25</v>
      </c>
      <c r="H1172" t="s">
        <v>783</v>
      </c>
      <c r="I1172" t="s">
        <v>58</v>
      </c>
      <c r="J1172" t="s">
        <v>13</v>
      </c>
      <c r="K1172" t="s">
        <v>1039</v>
      </c>
      <c r="L1172" t="s">
        <v>17</v>
      </c>
      <c r="N1172" t="str">
        <f>IF(ISBLANK(Sales[[#This Row],[return]]),"No",Sales[[#This Row],[return]])</f>
        <v>No</v>
      </c>
      <c r="O1172" s="2">
        <v>42670</v>
      </c>
      <c r="P1172" s="8" t="str">
        <f>TEXT(DAY(Sales[[#This Row],[OrderDate]]),"ddd")</f>
        <v>Fri</v>
      </c>
      <c r="Q1172" s="8" t="str">
        <f>TEXT(MONTH(Sales[[#This Row],[ShipDate]])*29,"mmm")</f>
        <v>Nov</v>
      </c>
      <c r="R1172">
        <v>1800</v>
      </c>
      <c r="S1172" t="s">
        <v>2032</v>
      </c>
      <c r="T1172" t="s">
        <v>15</v>
      </c>
      <c r="U1172">
        <v>28314</v>
      </c>
      <c r="V1172" s="1">
        <v>0.2</v>
      </c>
      <c r="W1172">
        <v>4</v>
      </c>
      <c r="X1172">
        <v>2</v>
      </c>
      <c r="Y1172">
        <v>10</v>
      </c>
      <c r="AD1172"/>
    </row>
    <row r="1173" spans="1:30" x14ac:dyDescent="0.25">
      <c r="A1173" t="s">
        <v>40</v>
      </c>
      <c r="B1173" s="2">
        <v>42675</v>
      </c>
      <c r="C1173" s="35">
        <f>YEAR(Sales[[#This Row],[ShipDate]])</f>
        <v>2016</v>
      </c>
      <c r="D1173" t="s">
        <v>36</v>
      </c>
      <c r="E1173" t="s">
        <v>69</v>
      </c>
      <c r="F1173" t="s">
        <v>59</v>
      </c>
      <c r="G1173" t="s">
        <v>25</v>
      </c>
      <c r="H1173" t="s">
        <v>783</v>
      </c>
      <c r="I1173" t="s">
        <v>58</v>
      </c>
      <c r="J1173" t="s">
        <v>13</v>
      </c>
      <c r="K1173" t="s">
        <v>1039</v>
      </c>
      <c r="L1173" t="s">
        <v>17</v>
      </c>
      <c r="N1173" t="str">
        <f>IF(ISBLANK(Sales[[#This Row],[return]]),"No",Sales[[#This Row],[return]])</f>
        <v>No</v>
      </c>
      <c r="O1173" s="2">
        <v>42670</v>
      </c>
      <c r="P1173" s="8" t="str">
        <f>TEXT(DAY(Sales[[#This Row],[OrderDate]]),"ddd")</f>
        <v>Fri</v>
      </c>
      <c r="Q1173" s="8" t="str">
        <f>TEXT(MONTH(Sales[[#This Row],[ShipDate]])*29,"mmm")</f>
        <v>Nov</v>
      </c>
      <c r="R1173">
        <v>538</v>
      </c>
      <c r="S1173" t="s">
        <v>109</v>
      </c>
      <c r="T1173" t="s">
        <v>15</v>
      </c>
      <c r="U1173">
        <v>28314</v>
      </c>
      <c r="V1173" s="1">
        <v>0.2</v>
      </c>
      <c r="W1173">
        <v>4</v>
      </c>
      <c r="X1173">
        <v>3</v>
      </c>
      <c r="Y1173">
        <v>12</v>
      </c>
      <c r="AD1173"/>
    </row>
    <row r="1174" spans="1:30" x14ac:dyDescent="0.25">
      <c r="A1174" t="s">
        <v>40</v>
      </c>
      <c r="B1174" s="2">
        <v>42640</v>
      </c>
      <c r="C1174" s="35">
        <f>YEAR(Sales[[#This Row],[ShipDate]])</f>
        <v>2016</v>
      </c>
      <c r="D1174" t="s">
        <v>36</v>
      </c>
      <c r="E1174" t="s">
        <v>31</v>
      </c>
      <c r="F1174" t="s">
        <v>50</v>
      </c>
      <c r="G1174" t="s">
        <v>25</v>
      </c>
      <c r="H1174" t="s">
        <v>302</v>
      </c>
      <c r="I1174" t="s">
        <v>137</v>
      </c>
      <c r="J1174" t="s">
        <v>13</v>
      </c>
      <c r="K1174" t="s">
        <v>2690</v>
      </c>
      <c r="L1174" t="s">
        <v>92</v>
      </c>
      <c r="N1174" t="str">
        <f>IF(ISBLANK(Sales[[#This Row],[return]]),"No",Sales[[#This Row],[return]])</f>
        <v>No</v>
      </c>
      <c r="O1174" s="2">
        <v>42636</v>
      </c>
      <c r="P1174" s="8" t="str">
        <f>TEXT(DAY(Sales[[#This Row],[OrderDate]]),"ddd")</f>
        <v>Mon</v>
      </c>
      <c r="Q1174" s="8" t="str">
        <f>TEXT(MONTH(Sales[[#This Row],[ShipDate]])*29,"mmm")</f>
        <v>Sep</v>
      </c>
      <c r="R1174">
        <v>1651</v>
      </c>
      <c r="S1174" t="s">
        <v>2770</v>
      </c>
      <c r="T1174" t="s">
        <v>90</v>
      </c>
      <c r="U1174">
        <v>19711</v>
      </c>
      <c r="V1174" s="1">
        <v>0</v>
      </c>
      <c r="W1174">
        <v>5</v>
      </c>
      <c r="X1174">
        <v>4</v>
      </c>
      <c r="Y1174">
        <v>11</v>
      </c>
      <c r="AD1174"/>
    </row>
    <row r="1175" spans="1:30" x14ac:dyDescent="0.25">
      <c r="A1175" t="s">
        <v>40</v>
      </c>
      <c r="B1175" s="2">
        <v>42735</v>
      </c>
      <c r="C1175" s="35">
        <f>YEAR(Sales[[#This Row],[ShipDate]])</f>
        <v>2016</v>
      </c>
      <c r="D1175" t="s">
        <v>36</v>
      </c>
      <c r="E1175" t="s">
        <v>18</v>
      </c>
      <c r="F1175" t="s">
        <v>50</v>
      </c>
      <c r="G1175" t="s">
        <v>25</v>
      </c>
      <c r="H1175" t="s">
        <v>271</v>
      </c>
      <c r="I1175" t="s">
        <v>169</v>
      </c>
      <c r="J1175" t="s">
        <v>13</v>
      </c>
      <c r="K1175" t="s">
        <v>986</v>
      </c>
      <c r="L1175" t="s">
        <v>30</v>
      </c>
      <c r="N1175" t="str">
        <f>IF(ISBLANK(Sales[[#This Row],[return]]),"No",Sales[[#This Row],[return]])</f>
        <v>No</v>
      </c>
      <c r="O1175" s="2">
        <v>42731</v>
      </c>
      <c r="P1175" s="8" t="str">
        <f>TEXT(DAY(Sales[[#This Row],[OrderDate]]),"ddd")</f>
        <v>Fri</v>
      </c>
      <c r="Q1175" s="8" t="str">
        <f>TEXT(MONTH(Sales[[#This Row],[ShipDate]])*29,"mmm")</f>
        <v>Dec</v>
      </c>
      <c r="R1175">
        <v>682</v>
      </c>
      <c r="S1175" t="s">
        <v>260</v>
      </c>
      <c r="T1175" t="s">
        <v>28</v>
      </c>
      <c r="U1175">
        <v>85023</v>
      </c>
      <c r="V1175" s="1">
        <v>0.7</v>
      </c>
      <c r="W1175">
        <v>-694</v>
      </c>
      <c r="X1175">
        <v>6</v>
      </c>
      <c r="Y1175">
        <v>947</v>
      </c>
      <c r="AD1175"/>
    </row>
    <row r="1176" spans="1:30" x14ac:dyDescent="0.25">
      <c r="A1176" t="s">
        <v>40</v>
      </c>
      <c r="B1176" s="2">
        <v>42708</v>
      </c>
      <c r="C1176" s="35">
        <f>YEAR(Sales[[#This Row],[ShipDate]])</f>
        <v>2016</v>
      </c>
      <c r="D1176" t="s">
        <v>36</v>
      </c>
      <c r="E1176" t="s">
        <v>31</v>
      </c>
      <c r="F1176" t="s">
        <v>50</v>
      </c>
      <c r="G1176" t="s">
        <v>25</v>
      </c>
      <c r="H1176" t="s">
        <v>2250</v>
      </c>
      <c r="I1176" t="s">
        <v>37</v>
      </c>
      <c r="J1176" t="s">
        <v>13</v>
      </c>
      <c r="K1176" t="s">
        <v>2649</v>
      </c>
      <c r="L1176" t="s">
        <v>17</v>
      </c>
      <c r="N1176" t="str">
        <f>IF(ISBLANK(Sales[[#This Row],[return]]),"No",Sales[[#This Row],[return]])</f>
        <v>No</v>
      </c>
      <c r="O1176" s="2">
        <v>42704</v>
      </c>
      <c r="P1176" s="8" t="str">
        <f>TEXT(DAY(Sales[[#This Row],[OrderDate]]),"ddd")</f>
        <v>Mon</v>
      </c>
      <c r="Q1176" s="8" t="str">
        <f>TEXT(MONTH(Sales[[#This Row],[ShipDate]])*29,"mmm")</f>
        <v>Dec</v>
      </c>
      <c r="R1176">
        <v>272</v>
      </c>
      <c r="S1176" t="s">
        <v>1674</v>
      </c>
      <c r="T1176" t="s">
        <v>15</v>
      </c>
      <c r="U1176">
        <v>32839</v>
      </c>
      <c r="V1176" s="1">
        <v>0.7</v>
      </c>
      <c r="W1176">
        <v>-4</v>
      </c>
      <c r="X1176">
        <v>9</v>
      </c>
      <c r="Y1176">
        <v>7</v>
      </c>
      <c r="AD1176"/>
    </row>
    <row r="1177" spans="1:30" x14ac:dyDescent="0.25">
      <c r="A1177" t="s">
        <v>40</v>
      </c>
      <c r="B1177" s="2">
        <v>42719</v>
      </c>
      <c r="C1177" s="35">
        <f>YEAR(Sales[[#This Row],[ShipDate]])</f>
        <v>2016</v>
      </c>
      <c r="D1177" t="s">
        <v>36</v>
      </c>
      <c r="E1177" t="s">
        <v>18</v>
      </c>
      <c r="F1177" t="s">
        <v>59</v>
      </c>
      <c r="G1177" t="s">
        <v>25</v>
      </c>
      <c r="H1177" t="s">
        <v>146</v>
      </c>
      <c r="I1177" t="s">
        <v>149</v>
      </c>
      <c r="J1177" t="s">
        <v>13</v>
      </c>
      <c r="K1177" t="s">
        <v>1492</v>
      </c>
      <c r="L1177" t="s">
        <v>92</v>
      </c>
      <c r="N1177" t="str">
        <f>IF(ISBLANK(Sales[[#This Row],[return]]),"No",Sales[[#This Row],[return]])</f>
        <v>No</v>
      </c>
      <c r="O1177" s="2">
        <v>42714</v>
      </c>
      <c r="P1177" s="8" t="str">
        <f>TEXT(DAY(Sales[[#This Row],[OrderDate]]),"ddd")</f>
        <v>Tue</v>
      </c>
      <c r="Q1177" s="8" t="str">
        <f>TEXT(MONTH(Sales[[#This Row],[ShipDate]])*29,"mmm")</f>
        <v>Dec</v>
      </c>
      <c r="R1177">
        <v>98</v>
      </c>
      <c r="S1177" t="s">
        <v>3150</v>
      </c>
      <c r="T1177" t="s">
        <v>90</v>
      </c>
      <c r="U1177">
        <v>10009</v>
      </c>
      <c r="V1177" s="1">
        <v>0</v>
      </c>
      <c r="W1177">
        <v>5</v>
      </c>
      <c r="X1177">
        <v>2</v>
      </c>
      <c r="Y1177">
        <v>11</v>
      </c>
      <c r="AD1177"/>
    </row>
    <row r="1178" spans="1:30" x14ac:dyDescent="0.25">
      <c r="A1178" t="s">
        <v>40</v>
      </c>
      <c r="B1178" s="2">
        <v>42719</v>
      </c>
      <c r="C1178" s="35">
        <f>YEAR(Sales[[#This Row],[ShipDate]])</f>
        <v>2016</v>
      </c>
      <c r="D1178" t="s">
        <v>36</v>
      </c>
      <c r="E1178" t="s">
        <v>18</v>
      </c>
      <c r="F1178" t="s">
        <v>50</v>
      </c>
      <c r="G1178" t="s">
        <v>25</v>
      </c>
      <c r="H1178" t="s">
        <v>146</v>
      </c>
      <c r="I1178" t="s">
        <v>149</v>
      </c>
      <c r="J1178" t="s">
        <v>13</v>
      </c>
      <c r="K1178" t="s">
        <v>1492</v>
      </c>
      <c r="L1178" t="s">
        <v>92</v>
      </c>
      <c r="N1178" t="str">
        <f>IF(ISBLANK(Sales[[#This Row],[return]]),"No",Sales[[#This Row],[return]])</f>
        <v>No</v>
      </c>
      <c r="O1178" s="2">
        <v>42714</v>
      </c>
      <c r="P1178" s="8" t="str">
        <f>TEXT(DAY(Sales[[#This Row],[OrderDate]]),"ddd")</f>
        <v>Tue</v>
      </c>
      <c r="Q1178" s="8" t="str">
        <f>TEXT(MONTH(Sales[[#This Row],[ShipDate]])*29,"mmm")</f>
        <v>Dec</v>
      </c>
      <c r="R1178">
        <v>1291</v>
      </c>
      <c r="S1178" t="s">
        <v>742</v>
      </c>
      <c r="T1178" t="s">
        <v>90</v>
      </c>
      <c r="U1178">
        <v>10009</v>
      </c>
      <c r="V1178" s="1">
        <v>0.2</v>
      </c>
      <c r="W1178">
        <v>37</v>
      </c>
      <c r="X1178">
        <v>7</v>
      </c>
      <c r="Y1178">
        <v>106</v>
      </c>
      <c r="AD1178"/>
    </row>
    <row r="1179" spans="1:30" x14ac:dyDescent="0.25">
      <c r="A1179" t="s">
        <v>24</v>
      </c>
      <c r="B1179" s="2">
        <v>42461</v>
      </c>
      <c r="C1179" s="35">
        <f>YEAR(Sales[[#This Row],[ShipDate]])</f>
        <v>2016</v>
      </c>
      <c r="D1179" t="s">
        <v>36</v>
      </c>
      <c r="E1179" t="s">
        <v>18</v>
      </c>
      <c r="F1179" t="s">
        <v>23</v>
      </c>
      <c r="G1179" t="s">
        <v>11</v>
      </c>
      <c r="H1179" t="s">
        <v>146</v>
      </c>
      <c r="I1179" t="s">
        <v>149</v>
      </c>
      <c r="J1179" t="s">
        <v>13</v>
      </c>
      <c r="K1179" t="s">
        <v>1520</v>
      </c>
      <c r="L1179" t="s">
        <v>92</v>
      </c>
      <c r="N1179" t="str">
        <f>IF(ISBLANK(Sales[[#This Row],[return]]),"No",Sales[[#This Row],[return]])</f>
        <v>No</v>
      </c>
      <c r="O1179" s="2">
        <v>42454</v>
      </c>
      <c r="P1179" s="8" t="str">
        <f>TEXT(DAY(Sales[[#This Row],[OrderDate]]),"ddd")</f>
        <v>Wed</v>
      </c>
      <c r="Q1179" s="8" t="str">
        <f>TEXT(MONTH(Sales[[#This Row],[ShipDate]])*29,"mmm")</f>
        <v>Apr</v>
      </c>
      <c r="R1179">
        <v>908</v>
      </c>
      <c r="S1179" t="s">
        <v>1521</v>
      </c>
      <c r="T1179" t="s">
        <v>90</v>
      </c>
      <c r="U1179">
        <v>10009</v>
      </c>
      <c r="V1179" s="1">
        <v>0.1</v>
      </c>
      <c r="W1179">
        <v>65</v>
      </c>
      <c r="X1179">
        <v>7</v>
      </c>
      <c r="Y1179">
        <v>367</v>
      </c>
      <c r="AD1179"/>
    </row>
    <row r="1180" spans="1:30" x14ac:dyDescent="0.25">
      <c r="A1180" t="s">
        <v>40</v>
      </c>
      <c r="B1180" s="2">
        <v>42394</v>
      </c>
      <c r="C1180" s="35">
        <f>YEAR(Sales[[#This Row],[ShipDate]])</f>
        <v>2016</v>
      </c>
      <c r="D1180" t="s">
        <v>36</v>
      </c>
      <c r="E1180" t="s">
        <v>18</v>
      </c>
      <c r="F1180" t="s">
        <v>43</v>
      </c>
      <c r="G1180" t="s">
        <v>11</v>
      </c>
      <c r="H1180" t="s">
        <v>26</v>
      </c>
      <c r="I1180" t="s">
        <v>32</v>
      </c>
      <c r="J1180" t="s">
        <v>13</v>
      </c>
      <c r="K1180" t="s">
        <v>1133</v>
      </c>
      <c r="L1180" t="s">
        <v>30</v>
      </c>
      <c r="M1180" t="s">
        <v>82</v>
      </c>
      <c r="N1180" t="str">
        <f>IF(ISBLANK(Sales[[#This Row],[return]]),"No",Sales[[#This Row],[return]])</f>
        <v>Yes</v>
      </c>
      <c r="O1180" s="2">
        <v>42389</v>
      </c>
      <c r="P1180" s="8" t="str">
        <f>TEXT(DAY(Sales[[#This Row],[OrderDate]]),"ddd")</f>
        <v>Fri</v>
      </c>
      <c r="Q1180" s="8" t="str">
        <f>TEXT(MONTH(Sales[[#This Row],[ShipDate]])*29,"mmm")</f>
        <v>Jan</v>
      </c>
      <c r="R1180">
        <v>565</v>
      </c>
      <c r="S1180" t="s">
        <v>185</v>
      </c>
      <c r="T1180" t="s">
        <v>28</v>
      </c>
      <c r="U1180">
        <v>90049</v>
      </c>
      <c r="V1180" s="1">
        <v>0</v>
      </c>
      <c r="W1180">
        <v>6</v>
      </c>
      <c r="X1180">
        <v>2</v>
      </c>
      <c r="Y1180">
        <v>19</v>
      </c>
      <c r="AD1180"/>
    </row>
    <row r="1181" spans="1:30" x14ac:dyDescent="0.25">
      <c r="A1181" t="s">
        <v>40</v>
      </c>
      <c r="B1181" s="2">
        <v>42394</v>
      </c>
      <c r="C1181" s="35">
        <f>YEAR(Sales[[#This Row],[ShipDate]])</f>
        <v>2016</v>
      </c>
      <c r="D1181" t="s">
        <v>36</v>
      </c>
      <c r="E1181" t="s">
        <v>18</v>
      </c>
      <c r="F1181" t="s">
        <v>59</v>
      </c>
      <c r="G1181" t="s">
        <v>25</v>
      </c>
      <c r="H1181" t="s">
        <v>26</v>
      </c>
      <c r="I1181" t="s">
        <v>32</v>
      </c>
      <c r="J1181" t="s">
        <v>13</v>
      </c>
      <c r="K1181" t="s">
        <v>1133</v>
      </c>
      <c r="L1181" t="s">
        <v>30</v>
      </c>
      <c r="M1181" t="s">
        <v>82</v>
      </c>
      <c r="N1181" t="str">
        <f>IF(ISBLANK(Sales[[#This Row],[return]]),"No",Sales[[#This Row],[return]])</f>
        <v>Yes</v>
      </c>
      <c r="O1181" s="2">
        <v>42389</v>
      </c>
      <c r="P1181" s="8" t="str">
        <f>TEXT(DAY(Sales[[#This Row],[OrderDate]]),"ddd")</f>
        <v>Fri</v>
      </c>
      <c r="Q1181" s="8" t="str">
        <f>TEXT(MONTH(Sales[[#This Row],[ShipDate]])*29,"mmm")</f>
        <v>Jan</v>
      </c>
      <c r="R1181">
        <v>1662</v>
      </c>
      <c r="S1181" t="s">
        <v>3162</v>
      </c>
      <c r="T1181" t="s">
        <v>28</v>
      </c>
      <c r="U1181">
        <v>90049</v>
      </c>
      <c r="V1181" s="1">
        <v>0</v>
      </c>
      <c r="W1181">
        <v>9</v>
      </c>
      <c r="X1181">
        <v>2</v>
      </c>
      <c r="Y1181">
        <v>19</v>
      </c>
      <c r="AD1181"/>
    </row>
    <row r="1182" spans="1:30" x14ac:dyDescent="0.25">
      <c r="A1182" t="s">
        <v>40</v>
      </c>
      <c r="B1182" s="2">
        <v>42511</v>
      </c>
      <c r="C1182" s="35">
        <f>YEAR(Sales[[#This Row],[ShipDate]])</f>
        <v>2016</v>
      </c>
      <c r="D1182" t="s">
        <v>36</v>
      </c>
      <c r="E1182" t="s">
        <v>69</v>
      </c>
      <c r="F1182" t="s">
        <v>50</v>
      </c>
      <c r="G1182" t="s">
        <v>25</v>
      </c>
      <c r="H1182" t="s">
        <v>1436</v>
      </c>
      <c r="I1182" t="s">
        <v>74</v>
      </c>
      <c r="J1182" t="s">
        <v>13</v>
      </c>
      <c r="K1182" t="s">
        <v>241</v>
      </c>
      <c r="L1182" t="s">
        <v>68</v>
      </c>
      <c r="N1182" t="str">
        <f>IF(ISBLANK(Sales[[#This Row],[return]]),"No",Sales[[#This Row],[return]])</f>
        <v>No</v>
      </c>
      <c r="O1182" s="2">
        <v>42507</v>
      </c>
      <c r="P1182" s="8" t="str">
        <f>TEXT(DAY(Sales[[#This Row],[OrderDate]]),"ddd")</f>
        <v>Tue</v>
      </c>
      <c r="Q1182" s="8" t="str">
        <f>TEXT(MONTH(Sales[[#This Row],[ShipDate]])*29,"mmm")</f>
        <v>May</v>
      </c>
      <c r="R1182">
        <v>1529</v>
      </c>
      <c r="S1182" t="s">
        <v>1742</v>
      </c>
      <c r="T1182" t="s">
        <v>66</v>
      </c>
      <c r="U1182">
        <v>54703</v>
      </c>
      <c r="V1182" s="1">
        <v>0</v>
      </c>
      <c r="W1182">
        <v>46</v>
      </c>
      <c r="X1182">
        <v>3</v>
      </c>
      <c r="Y1182">
        <v>92</v>
      </c>
      <c r="AD1182"/>
    </row>
    <row r="1183" spans="1:30" x14ac:dyDescent="0.25">
      <c r="A1183" t="s">
        <v>40</v>
      </c>
      <c r="B1183" s="2">
        <v>42681</v>
      </c>
      <c r="C1183" s="35">
        <f>YEAR(Sales[[#This Row],[ShipDate]])</f>
        <v>2016</v>
      </c>
      <c r="D1183" t="s">
        <v>36</v>
      </c>
      <c r="E1183" t="s">
        <v>18</v>
      </c>
      <c r="F1183" t="s">
        <v>48</v>
      </c>
      <c r="G1183" t="s">
        <v>46</v>
      </c>
      <c r="H1183" t="s">
        <v>1952</v>
      </c>
      <c r="I1183" t="s">
        <v>70</v>
      </c>
      <c r="J1183" t="s">
        <v>13</v>
      </c>
      <c r="K1183" t="s">
        <v>3101</v>
      </c>
      <c r="L1183" t="s">
        <v>68</v>
      </c>
      <c r="N1183" t="str">
        <f>IF(ISBLANK(Sales[[#This Row],[return]]),"No",Sales[[#This Row],[return]])</f>
        <v>No</v>
      </c>
      <c r="O1183" s="2">
        <v>42676</v>
      </c>
      <c r="P1183" s="8" t="str">
        <f>TEXT(DAY(Sales[[#This Row],[OrderDate]]),"ddd")</f>
        <v>Mon</v>
      </c>
      <c r="Q1183" s="8" t="str">
        <f>TEXT(MONTH(Sales[[#This Row],[ShipDate]])*29,"mmm")</f>
        <v>Nov</v>
      </c>
      <c r="R1183">
        <v>1001</v>
      </c>
      <c r="S1183" t="s">
        <v>2465</v>
      </c>
      <c r="T1183" t="s">
        <v>66</v>
      </c>
      <c r="U1183">
        <v>75061</v>
      </c>
      <c r="V1183" s="1">
        <v>0.2</v>
      </c>
      <c r="W1183">
        <v>8</v>
      </c>
      <c r="X1183">
        <v>3</v>
      </c>
      <c r="Y1183">
        <v>89</v>
      </c>
      <c r="AD1183"/>
    </row>
    <row r="1184" spans="1:30" x14ac:dyDescent="0.25">
      <c r="A1184" t="s">
        <v>40</v>
      </c>
      <c r="B1184" s="2">
        <v>42679</v>
      </c>
      <c r="C1184" s="35">
        <f>YEAR(Sales[[#This Row],[ShipDate]])</f>
        <v>2016</v>
      </c>
      <c r="D1184" t="s">
        <v>36</v>
      </c>
      <c r="E1184" t="s">
        <v>18</v>
      </c>
      <c r="F1184" t="s">
        <v>39</v>
      </c>
      <c r="G1184" t="s">
        <v>25</v>
      </c>
      <c r="H1184" t="s">
        <v>213</v>
      </c>
      <c r="I1184" t="s">
        <v>216</v>
      </c>
      <c r="J1184" t="s">
        <v>13</v>
      </c>
      <c r="K1184" t="s">
        <v>1356</v>
      </c>
      <c r="L1184" t="s">
        <v>30</v>
      </c>
      <c r="N1184" t="str">
        <f>IF(ISBLANK(Sales[[#This Row],[return]]),"No",Sales[[#This Row],[return]])</f>
        <v>No</v>
      </c>
      <c r="O1184" s="2">
        <v>42675</v>
      </c>
      <c r="P1184" s="8" t="str">
        <f>TEXT(DAY(Sales[[#This Row],[OrderDate]]),"ddd")</f>
        <v>Sun</v>
      </c>
      <c r="Q1184" s="8" t="str">
        <f>TEXT(MONTH(Sales[[#This Row],[ShipDate]])*29,"mmm")</f>
        <v>Nov</v>
      </c>
      <c r="R1184">
        <v>420</v>
      </c>
      <c r="S1184" t="s">
        <v>2016</v>
      </c>
      <c r="T1184" t="s">
        <v>28</v>
      </c>
      <c r="U1184">
        <v>97206</v>
      </c>
      <c r="V1184" s="1">
        <v>0.2</v>
      </c>
      <c r="W1184">
        <v>-94</v>
      </c>
      <c r="X1184">
        <v>5</v>
      </c>
      <c r="Y1184">
        <v>444</v>
      </c>
      <c r="AD1184"/>
    </row>
    <row r="1185" spans="1:30" x14ac:dyDescent="0.25">
      <c r="A1185" t="s">
        <v>40</v>
      </c>
      <c r="B1185" s="2">
        <v>42679</v>
      </c>
      <c r="C1185" s="35">
        <f>YEAR(Sales[[#This Row],[ShipDate]])</f>
        <v>2016</v>
      </c>
      <c r="D1185" t="s">
        <v>36</v>
      </c>
      <c r="E1185" t="s">
        <v>18</v>
      </c>
      <c r="F1185" t="s">
        <v>48</v>
      </c>
      <c r="G1185" t="s">
        <v>46</v>
      </c>
      <c r="H1185" t="s">
        <v>213</v>
      </c>
      <c r="I1185" t="s">
        <v>216</v>
      </c>
      <c r="J1185" t="s">
        <v>13</v>
      </c>
      <c r="K1185" t="s">
        <v>1356</v>
      </c>
      <c r="L1185" t="s">
        <v>30</v>
      </c>
      <c r="N1185" t="str">
        <f>IF(ISBLANK(Sales[[#This Row],[return]]),"No",Sales[[#This Row],[return]])</f>
        <v>No</v>
      </c>
      <c r="O1185" s="2">
        <v>42675</v>
      </c>
      <c r="P1185" s="8" t="str">
        <f>TEXT(DAY(Sales[[#This Row],[OrderDate]]),"ddd")</f>
        <v>Sun</v>
      </c>
      <c r="Q1185" s="8" t="str">
        <f>TEXT(MONTH(Sales[[#This Row],[ShipDate]])*29,"mmm")</f>
        <v>Nov</v>
      </c>
      <c r="R1185">
        <v>1285</v>
      </c>
      <c r="S1185" t="s">
        <v>2400</v>
      </c>
      <c r="T1185" t="s">
        <v>28</v>
      </c>
      <c r="U1185">
        <v>97206</v>
      </c>
      <c r="V1185" s="1">
        <v>0.2</v>
      </c>
      <c r="W1185">
        <v>55</v>
      </c>
      <c r="X1185">
        <v>3</v>
      </c>
      <c r="Y1185">
        <v>156</v>
      </c>
      <c r="AD1185"/>
    </row>
    <row r="1186" spans="1:30" x14ac:dyDescent="0.25">
      <c r="A1186" t="s">
        <v>40</v>
      </c>
      <c r="B1186" s="2">
        <v>42723</v>
      </c>
      <c r="C1186" s="35">
        <f>YEAR(Sales[[#This Row],[ShipDate]])</f>
        <v>2016</v>
      </c>
      <c r="D1186" t="s">
        <v>36</v>
      </c>
      <c r="E1186" t="s">
        <v>18</v>
      </c>
      <c r="F1186" t="s">
        <v>150</v>
      </c>
      <c r="G1186" t="s">
        <v>25</v>
      </c>
      <c r="H1186" t="s">
        <v>164</v>
      </c>
      <c r="I1186" t="s">
        <v>120</v>
      </c>
      <c r="J1186" t="s">
        <v>13</v>
      </c>
      <c r="K1186" t="s">
        <v>1743</v>
      </c>
      <c r="L1186" t="s">
        <v>68</v>
      </c>
      <c r="M1186" t="s">
        <v>82</v>
      </c>
      <c r="N1186" t="str">
        <f>IF(ISBLANK(Sales[[#This Row],[return]]),"No",Sales[[#This Row],[return]])</f>
        <v>Yes</v>
      </c>
      <c r="O1186" s="2">
        <v>42718</v>
      </c>
      <c r="P1186" s="8" t="str">
        <f>TEXT(DAY(Sales[[#This Row],[OrderDate]]),"ddd")</f>
        <v>Sat</v>
      </c>
      <c r="Q1186" s="8" t="str">
        <f>TEXT(MONTH(Sales[[#This Row],[ShipDate]])*29,"mmm")</f>
        <v>Dec</v>
      </c>
      <c r="R1186">
        <v>151</v>
      </c>
      <c r="S1186" t="s">
        <v>2287</v>
      </c>
      <c r="T1186" t="s">
        <v>66</v>
      </c>
      <c r="U1186">
        <v>60610</v>
      </c>
      <c r="V1186" s="1">
        <v>0.2</v>
      </c>
      <c r="W1186">
        <v>0</v>
      </c>
      <c r="X1186">
        <v>2</v>
      </c>
      <c r="Y1186">
        <v>3</v>
      </c>
      <c r="AD1186"/>
    </row>
    <row r="1187" spans="1:30" x14ac:dyDescent="0.25">
      <c r="A1187" t="s">
        <v>40</v>
      </c>
      <c r="B1187" s="2">
        <v>42723</v>
      </c>
      <c r="C1187" s="35">
        <f>YEAR(Sales[[#This Row],[ShipDate]])</f>
        <v>2016</v>
      </c>
      <c r="D1187" t="s">
        <v>36</v>
      </c>
      <c r="E1187" t="s">
        <v>18</v>
      </c>
      <c r="F1187" t="s">
        <v>50</v>
      </c>
      <c r="G1187" t="s">
        <v>25</v>
      </c>
      <c r="H1187" t="s">
        <v>164</v>
      </c>
      <c r="I1187" t="s">
        <v>120</v>
      </c>
      <c r="J1187" t="s">
        <v>13</v>
      </c>
      <c r="K1187" t="s">
        <v>1743</v>
      </c>
      <c r="L1187" t="s">
        <v>68</v>
      </c>
      <c r="M1187" t="s">
        <v>82</v>
      </c>
      <c r="N1187" t="str">
        <f>IF(ISBLANK(Sales[[#This Row],[return]]),"No",Sales[[#This Row],[return]])</f>
        <v>Yes</v>
      </c>
      <c r="O1187" s="2">
        <v>42718</v>
      </c>
      <c r="P1187" s="8" t="str">
        <f>TEXT(DAY(Sales[[#This Row],[OrderDate]]),"ddd")</f>
        <v>Sat</v>
      </c>
      <c r="Q1187" s="8" t="str">
        <f>TEXT(MONTH(Sales[[#This Row],[ShipDate]])*29,"mmm")</f>
        <v>Dec</v>
      </c>
      <c r="R1187">
        <v>249</v>
      </c>
      <c r="S1187" t="s">
        <v>1963</v>
      </c>
      <c r="T1187" t="s">
        <v>66</v>
      </c>
      <c r="U1187">
        <v>60610</v>
      </c>
      <c r="V1187" s="1">
        <v>0.8</v>
      </c>
      <c r="W1187">
        <v>-9</v>
      </c>
      <c r="X1187">
        <v>4</v>
      </c>
      <c r="Y1187">
        <v>5</v>
      </c>
      <c r="AD1187"/>
    </row>
    <row r="1188" spans="1:30" x14ac:dyDescent="0.25">
      <c r="A1188" t="s">
        <v>40</v>
      </c>
      <c r="B1188" s="2">
        <v>42723</v>
      </c>
      <c r="C1188" s="35">
        <f>YEAR(Sales[[#This Row],[ShipDate]])</f>
        <v>2016</v>
      </c>
      <c r="D1188" t="s">
        <v>36</v>
      </c>
      <c r="E1188" t="s">
        <v>18</v>
      </c>
      <c r="F1188" t="s">
        <v>99</v>
      </c>
      <c r="G1188" t="s">
        <v>46</v>
      </c>
      <c r="H1188" t="s">
        <v>164</v>
      </c>
      <c r="I1188" t="s">
        <v>120</v>
      </c>
      <c r="J1188" t="s">
        <v>13</v>
      </c>
      <c r="K1188" t="s">
        <v>1743</v>
      </c>
      <c r="L1188" t="s">
        <v>68</v>
      </c>
      <c r="M1188" t="s">
        <v>82</v>
      </c>
      <c r="N1188" t="str">
        <f>IF(ISBLANK(Sales[[#This Row],[return]]),"No",Sales[[#This Row],[return]])</f>
        <v>Yes</v>
      </c>
      <c r="O1188" s="2">
        <v>42718</v>
      </c>
      <c r="P1188" s="8" t="str">
        <f>TEXT(DAY(Sales[[#This Row],[OrderDate]]),"ddd")</f>
        <v>Sat</v>
      </c>
      <c r="Q1188" s="8" t="str">
        <f>TEXT(MONTH(Sales[[#This Row],[ShipDate]])*29,"mmm")</f>
        <v>Dec</v>
      </c>
      <c r="R1188">
        <v>307</v>
      </c>
      <c r="S1188" t="s">
        <v>2368</v>
      </c>
      <c r="T1188" t="s">
        <v>66</v>
      </c>
      <c r="U1188">
        <v>60610</v>
      </c>
      <c r="V1188" s="1">
        <v>0.2</v>
      </c>
      <c r="W1188">
        <v>-2</v>
      </c>
      <c r="X1188">
        <v>3</v>
      </c>
      <c r="Y1188">
        <v>35</v>
      </c>
      <c r="AD1188"/>
    </row>
    <row r="1189" spans="1:30" x14ac:dyDescent="0.25">
      <c r="A1189" t="s">
        <v>40</v>
      </c>
      <c r="B1189" s="2">
        <v>42384</v>
      </c>
      <c r="C1189" s="35">
        <f>YEAR(Sales[[#This Row],[ShipDate]])</f>
        <v>2016</v>
      </c>
      <c r="D1189" t="s">
        <v>36</v>
      </c>
      <c r="E1189" t="s">
        <v>31</v>
      </c>
      <c r="F1189" t="s">
        <v>43</v>
      </c>
      <c r="G1189" t="s">
        <v>11</v>
      </c>
      <c r="H1189" t="s">
        <v>171</v>
      </c>
      <c r="I1189" t="s">
        <v>174</v>
      </c>
      <c r="J1189" t="s">
        <v>13</v>
      </c>
      <c r="K1189" t="s">
        <v>2592</v>
      </c>
      <c r="L1189" t="s">
        <v>17</v>
      </c>
      <c r="N1189" t="str">
        <f>IF(ISBLANK(Sales[[#This Row],[return]]),"No",Sales[[#This Row],[return]])</f>
        <v>No</v>
      </c>
      <c r="O1189" s="2">
        <v>42379</v>
      </c>
      <c r="P1189" s="8" t="str">
        <f>TEXT(DAY(Sales[[#This Row],[OrderDate]]),"ddd")</f>
        <v>Tue</v>
      </c>
      <c r="Q1189" s="8" t="str">
        <f>TEXT(MONTH(Sales[[#This Row],[ShipDate]])*29,"mmm")</f>
        <v>Jan</v>
      </c>
      <c r="R1189">
        <v>866</v>
      </c>
      <c r="S1189" t="s">
        <v>3198</v>
      </c>
      <c r="T1189" t="s">
        <v>15</v>
      </c>
      <c r="U1189">
        <v>22153</v>
      </c>
      <c r="V1189" s="1">
        <v>0</v>
      </c>
      <c r="W1189">
        <v>21</v>
      </c>
      <c r="X1189">
        <v>1</v>
      </c>
      <c r="Y1189">
        <v>52</v>
      </c>
      <c r="AD1189"/>
    </row>
    <row r="1190" spans="1:30" x14ac:dyDescent="0.25">
      <c r="A1190" t="s">
        <v>40</v>
      </c>
      <c r="B1190" s="2">
        <v>42384</v>
      </c>
      <c r="C1190" s="35">
        <f>YEAR(Sales[[#This Row],[ShipDate]])</f>
        <v>2016</v>
      </c>
      <c r="D1190" t="s">
        <v>36</v>
      </c>
      <c r="E1190" t="s">
        <v>31</v>
      </c>
      <c r="F1190" t="s">
        <v>33</v>
      </c>
      <c r="G1190" t="s">
        <v>25</v>
      </c>
      <c r="H1190" t="s">
        <v>171</v>
      </c>
      <c r="I1190" t="s">
        <v>174</v>
      </c>
      <c r="J1190" t="s">
        <v>13</v>
      </c>
      <c r="K1190" t="s">
        <v>2592</v>
      </c>
      <c r="L1190" t="s">
        <v>17</v>
      </c>
      <c r="N1190" t="str">
        <f>IF(ISBLANK(Sales[[#This Row],[return]]),"No",Sales[[#This Row],[return]])</f>
        <v>No</v>
      </c>
      <c r="O1190" s="2">
        <v>42379</v>
      </c>
      <c r="P1190" s="8" t="str">
        <f>TEXT(DAY(Sales[[#This Row],[OrderDate]]),"ddd")</f>
        <v>Tue</v>
      </c>
      <c r="Q1190" s="8" t="str">
        <f>TEXT(MONTH(Sales[[#This Row],[ShipDate]])*29,"mmm")</f>
        <v>Jan</v>
      </c>
      <c r="R1190">
        <v>190</v>
      </c>
      <c r="S1190" t="s">
        <v>2844</v>
      </c>
      <c r="T1190" t="s">
        <v>15</v>
      </c>
      <c r="U1190">
        <v>22153</v>
      </c>
      <c r="V1190" s="1">
        <v>0</v>
      </c>
      <c r="W1190">
        <v>1</v>
      </c>
      <c r="X1190">
        <v>1</v>
      </c>
      <c r="Y1190">
        <v>3</v>
      </c>
      <c r="AD1190"/>
    </row>
    <row r="1191" spans="1:30" x14ac:dyDescent="0.25">
      <c r="A1191" t="s">
        <v>40</v>
      </c>
      <c r="B1191" s="2">
        <v>42702</v>
      </c>
      <c r="C1191" s="35">
        <f>YEAR(Sales[[#This Row],[ShipDate]])</f>
        <v>2016</v>
      </c>
      <c r="D1191" t="s">
        <v>36</v>
      </c>
      <c r="E1191" t="s">
        <v>31</v>
      </c>
      <c r="F1191" t="s">
        <v>104</v>
      </c>
      <c r="G1191" t="s">
        <v>25</v>
      </c>
      <c r="H1191" t="s">
        <v>88</v>
      </c>
      <c r="I1191" t="s">
        <v>93</v>
      </c>
      <c r="J1191" t="s">
        <v>13</v>
      </c>
      <c r="K1191" t="s">
        <v>2841</v>
      </c>
      <c r="L1191" t="s">
        <v>92</v>
      </c>
      <c r="N1191" t="str">
        <f>IF(ISBLANK(Sales[[#This Row],[return]]),"No",Sales[[#This Row],[return]])</f>
        <v>No</v>
      </c>
      <c r="O1191" s="2">
        <v>42697</v>
      </c>
      <c r="P1191" s="8" t="str">
        <f>TEXT(DAY(Sales[[#This Row],[OrderDate]]),"ddd")</f>
        <v>Mon</v>
      </c>
      <c r="Q1191" s="8" t="str">
        <f>TEXT(MONTH(Sales[[#This Row],[ShipDate]])*29,"mmm")</f>
        <v>Nov</v>
      </c>
      <c r="R1191">
        <v>1324</v>
      </c>
      <c r="S1191" t="s">
        <v>2842</v>
      </c>
      <c r="T1191" t="s">
        <v>90</v>
      </c>
      <c r="U1191">
        <v>19134</v>
      </c>
      <c r="V1191" s="1">
        <v>0.2</v>
      </c>
      <c r="W1191">
        <v>21</v>
      </c>
      <c r="X1191">
        <v>3</v>
      </c>
      <c r="Y1191">
        <v>63</v>
      </c>
      <c r="AD1191"/>
    </row>
    <row r="1192" spans="1:30" x14ac:dyDescent="0.25">
      <c r="A1192" t="s">
        <v>40</v>
      </c>
      <c r="B1192" s="2">
        <v>42467</v>
      </c>
      <c r="C1192" s="35">
        <f>YEAR(Sales[[#This Row],[ShipDate]])</f>
        <v>2016</v>
      </c>
      <c r="D1192" t="s">
        <v>19</v>
      </c>
      <c r="E1192" t="s">
        <v>18</v>
      </c>
      <c r="F1192" t="s">
        <v>45</v>
      </c>
      <c r="G1192" t="s">
        <v>25</v>
      </c>
      <c r="H1192" t="s">
        <v>1430</v>
      </c>
      <c r="I1192" t="s">
        <v>133</v>
      </c>
      <c r="J1192" t="s">
        <v>13</v>
      </c>
      <c r="K1192" t="s">
        <v>331</v>
      </c>
      <c r="L1192" t="s">
        <v>68</v>
      </c>
      <c r="N1192" t="str">
        <f>IF(ISBLANK(Sales[[#This Row],[return]]),"No",Sales[[#This Row],[return]])</f>
        <v>No</v>
      </c>
      <c r="O1192" s="2">
        <v>42465</v>
      </c>
      <c r="P1192" s="8" t="str">
        <f>TEXT(DAY(Sales[[#This Row],[OrderDate]]),"ddd")</f>
        <v>Thu</v>
      </c>
      <c r="Q1192" s="8" t="str">
        <f>TEXT(MONTH(Sales[[#This Row],[ShipDate]])*29,"mmm")</f>
        <v>Apr</v>
      </c>
      <c r="R1192">
        <v>1500</v>
      </c>
      <c r="S1192" t="s">
        <v>1913</v>
      </c>
      <c r="T1192" t="s">
        <v>66</v>
      </c>
      <c r="U1192">
        <v>48127</v>
      </c>
      <c r="V1192" s="1">
        <v>0</v>
      </c>
      <c r="W1192">
        <v>7</v>
      </c>
      <c r="X1192">
        <v>2</v>
      </c>
      <c r="Y1192">
        <v>27</v>
      </c>
      <c r="AD1192"/>
    </row>
    <row r="1193" spans="1:30" x14ac:dyDescent="0.25">
      <c r="A1193" t="s">
        <v>40</v>
      </c>
      <c r="B1193" s="2">
        <v>42467</v>
      </c>
      <c r="C1193" s="35">
        <f>YEAR(Sales[[#This Row],[ShipDate]])</f>
        <v>2016</v>
      </c>
      <c r="D1193" t="s">
        <v>19</v>
      </c>
      <c r="E1193" t="s">
        <v>18</v>
      </c>
      <c r="F1193" t="s">
        <v>45</v>
      </c>
      <c r="G1193" t="s">
        <v>25</v>
      </c>
      <c r="H1193" t="s">
        <v>1430</v>
      </c>
      <c r="I1193" t="s">
        <v>133</v>
      </c>
      <c r="J1193" t="s">
        <v>13</v>
      </c>
      <c r="K1193" t="s">
        <v>331</v>
      </c>
      <c r="L1193" t="s">
        <v>68</v>
      </c>
      <c r="N1193" t="str">
        <f>IF(ISBLANK(Sales[[#This Row],[return]]),"No",Sales[[#This Row],[return]])</f>
        <v>No</v>
      </c>
      <c r="O1193" s="2">
        <v>42465</v>
      </c>
      <c r="P1193" s="8" t="str">
        <f>TEXT(DAY(Sales[[#This Row],[OrderDate]]),"ddd")</f>
        <v>Thu</v>
      </c>
      <c r="Q1193" s="8" t="str">
        <f>TEXT(MONTH(Sales[[#This Row],[ShipDate]])*29,"mmm")</f>
        <v>Apr</v>
      </c>
      <c r="R1193">
        <v>329</v>
      </c>
      <c r="S1193" t="s">
        <v>384</v>
      </c>
      <c r="T1193" t="s">
        <v>66</v>
      </c>
      <c r="U1193">
        <v>48127</v>
      </c>
      <c r="V1193" s="1">
        <v>0</v>
      </c>
      <c r="W1193">
        <v>5</v>
      </c>
      <c r="X1193">
        <v>3</v>
      </c>
      <c r="Y1193">
        <v>14</v>
      </c>
      <c r="AD1193"/>
    </row>
    <row r="1194" spans="1:30" x14ac:dyDescent="0.25">
      <c r="A1194" t="s">
        <v>40</v>
      </c>
      <c r="B1194" s="2">
        <v>42467</v>
      </c>
      <c r="C1194" s="35">
        <f>YEAR(Sales[[#This Row],[ShipDate]])</f>
        <v>2016</v>
      </c>
      <c r="D1194" t="s">
        <v>19</v>
      </c>
      <c r="E1194" t="s">
        <v>18</v>
      </c>
      <c r="F1194" t="s">
        <v>50</v>
      </c>
      <c r="G1194" t="s">
        <v>25</v>
      </c>
      <c r="H1194" t="s">
        <v>1430</v>
      </c>
      <c r="I1194" t="s">
        <v>133</v>
      </c>
      <c r="J1194" t="s">
        <v>13</v>
      </c>
      <c r="K1194" t="s">
        <v>331</v>
      </c>
      <c r="L1194" t="s">
        <v>68</v>
      </c>
      <c r="N1194" t="str">
        <f>IF(ISBLANK(Sales[[#This Row],[return]]),"No",Sales[[#This Row],[return]])</f>
        <v>No</v>
      </c>
      <c r="O1194" s="2">
        <v>42465</v>
      </c>
      <c r="P1194" s="8" t="str">
        <f>TEXT(DAY(Sales[[#This Row],[OrderDate]]),"ddd")</f>
        <v>Thu</v>
      </c>
      <c r="Q1194" s="8" t="str">
        <f>TEXT(MONTH(Sales[[#This Row],[ShipDate]])*29,"mmm")</f>
        <v>Apr</v>
      </c>
      <c r="R1194">
        <v>664</v>
      </c>
      <c r="S1194" t="s">
        <v>1929</v>
      </c>
      <c r="T1194" t="s">
        <v>66</v>
      </c>
      <c r="U1194">
        <v>48127</v>
      </c>
      <c r="V1194" s="1">
        <v>0</v>
      </c>
      <c r="W1194">
        <v>18</v>
      </c>
      <c r="X1194">
        <v>5</v>
      </c>
      <c r="Y1194">
        <v>40</v>
      </c>
      <c r="AD1194"/>
    </row>
    <row r="1195" spans="1:30" x14ac:dyDescent="0.25">
      <c r="A1195" t="s">
        <v>40</v>
      </c>
      <c r="B1195" s="2">
        <v>42467</v>
      </c>
      <c r="C1195" s="35">
        <f>YEAR(Sales[[#This Row],[ShipDate]])</f>
        <v>2016</v>
      </c>
      <c r="D1195" t="s">
        <v>19</v>
      </c>
      <c r="E1195" t="s">
        <v>18</v>
      </c>
      <c r="F1195" t="s">
        <v>39</v>
      </c>
      <c r="G1195" t="s">
        <v>25</v>
      </c>
      <c r="H1195" t="s">
        <v>1430</v>
      </c>
      <c r="I1195" t="s">
        <v>133</v>
      </c>
      <c r="J1195" t="s">
        <v>13</v>
      </c>
      <c r="K1195" t="s">
        <v>331</v>
      </c>
      <c r="L1195" t="s">
        <v>68</v>
      </c>
      <c r="N1195" t="str">
        <f>IF(ISBLANK(Sales[[#This Row],[return]]),"No",Sales[[#This Row],[return]])</f>
        <v>No</v>
      </c>
      <c r="O1195" s="2">
        <v>42465</v>
      </c>
      <c r="P1195" s="8" t="str">
        <f>TEXT(DAY(Sales[[#This Row],[OrderDate]]),"ddd")</f>
        <v>Thu</v>
      </c>
      <c r="Q1195" s="8" t="str">
        <f>TEXT(MONTH(Sales[[#This Row],[ShipDate]])*29,"mmm")</f>
        <v>Apr</v>
      </c>
      <c r="R1195">
        <v>1484</v>
      </c>
      <c r="S1195" t="s">
        <v>341</v>
      </c>
      <c r="T1195" t="s">
        <v>66</v>
      </c>
      <c r="U1195">
        <v>48127</v>
      </c>
      <c r="V1195" s="1">
        <v>0</v>
      </c>
      <c r="W1195">
        <v>21</v>
      </c>
      <c r="X1195">
        <v>6</v>
      </c>
      <c r="Y1195">
        <v>690</v>
      </c>
      <c r="AD1195"/>
    </row>
    <row r="1196" spans="1:30" x14ac:dyDescent="0.25">
      <c r="A1196" t="s">
        <v>40</v>
      </c>
      <c r="B1196" s="2">
        <v>42682</v>
      </c>
      <c r="C1196" s="35">
        <f>YEAR(Sales[[#This Row],[ShipDate]])</f>
        <v>2016</v>
      </c>
      <c r="D1196" t="s">
        <v>36</v>
      </c>
      <c r="E1196" t="s">
        <v>18</v>
      </c>
      <c r="F1196" t="s">
        <v>43</v>
      </c>
      <c r="G1196" t="s">
        <v>11</v>
      </c>
      <c r="H1196" t="s">
        <v>457</v>
      </c>
      <c r="I1196" t="s">
        <v>32</v>
      </c>
      <c r="J1196" t="s">
        <v>13</v>
      </c>
      <c r="K1196" t="s">
        <v>1292</v>
      </c>
      <c r="L1196" t="s">
        <v>30</v>
      </c>
      <c r="N1196" t="str">
        <f>IF(ISBLANK(Sales[[#This Row],[return]]),"No",Sales[[#This Row],[return]])</f>
        <v>No</v>
      </c>
      <c r="O1196" s="2">
        <v>42678</v>
      </c>
      <c r="P1196" s="8" t="str">
        <f>TEXT(DAY(Sales[[#This Row],[OrderDate]]),"ddd")</f>
        <v>Wed</v>
      </c>
      <c r="Q1196" s="8" t="str">
        <f>TEXT(MONTH(Sales[[#This Row],[ShipDate]])*29,"mmm")</f>
        <v>Nov</v>
      </c>
      <c r="R1196">
        <v>616</v>
      </c>
      <c r="S1196" t="s">
        <v>3197</v>
      </c>
      <c r="T1196" t="s">
        <v>28</v>
      </c>
      <c r="U1196">
        <v>92037</v>
      </c>
      <c r="V1196" s="1">
        <v>0</v>
      </c>
      <c r="W1196">
        <v>13</v>
      </c>
      <c r="X1196">
        <v>2</v>
      </c>
      <c r="Y1196">
        <v>35</v>
      </c>
      <c r="AD1196"/>
    </row>
    <row r="1197" spans="1:30" x14ac:dyDescent="0.25">
      <c r="A1197" t="s">
        <v>10</v>
      </c>
      <c r="B1197" s="2">
        <v>42384</v>
      </c>
      <c r="C1197" s="35">
        <f>YEAR(Sales[[#This Row],[ShipDate]])</f>
        <v>2016</v>
      </c>
      <c r="D1197" t="s">
        <v>113</v>
      </c>
      <c r="E1197" t="s">
        <v>31</v>
      </c>
      <c r="F1197" t="s">
        <v>21</v>
      </c>
      <c r="G1197" t="s">
        <v>11</v>
      </c>
      <c r="H1197" t="s">
        <v>88</v>
      </c>
      <c r="I1197" t="s">
        <v>93</v>
      </c>
      <c r="J1197" t="s">
        <v>13</v>
      </c>
      <c r="K1197" t="s">
        <v>167</v>
      </c>
      <c r="L1197" t="s">
        <v>92</v>
      </c>
      <c r="N1197" t="str">
        <f>IF(ISBLANK(Sales[[#This Row],[return]]),"No",Sales[[#This Row],[return]])</f>
        <v>No</v>
      </c>
      <c r="O1197" s="2">
        <v>42383</v>
      </c>
      <c r="P1197" s="8" t="str">
        <f>TEXT(DAY(Sales[[#This Row],[OrderDate]]),"ddd")</f>
        <v>Sat</v>
      </c>
      <c r="Q1197" s="8" t="str">
        <f>TEXT(MONTH(Sales[[#This Row],[ShipDate]])*29,"mmm")</f>
        <v>Jan</v>
      </c>
      <c r="R1197">
        <v>1431</v>
      </c>
      <c r="S1197" t="s">
        <v>2603</v>
      </c>
      <c r="T1197" t="s">
        <v>90</v>
      </c>
      <c r="U1197">
        <v>19140</v>
      </c>
      <c r="V1197" s="1">
        <v>0.5</v>
      </c>
      <c r="W1197">
        <v>-53</v>
      </c>
      <c r="X1197">
        <v>4</v>
      </c>
      <c r="Y1197">
        <v>62</v>
      </c>
      <c r="AD1197"/>
    </row>
    <row r="1198" spans="1:30" x14ac:dyDescent="0.25">
      <c r="A1198" t="s">
        <v>40</v>
      </c>
      <c r="B1198" s="2">
        <v>42468</v>
      </c>
      <c r="C1198" s="35">
        <f>YEAR(Sales[[#This Row],[ShipDate]])</f>
        <v>2016</v>
      </c>
      <c r="D1198" t="s">
        <v>36</v>
      </c>
      <c r="E1198" t="s">
        <v>31</v>
      </c>
      <c r="F1198" t="s">
        <v>59</v>
      </c>
      <c r="G1198" t="s">
        <v>25</v>
      </c>
      <c r="H1198" t="s">
        <v>1184</v>
      </c>
      <c r="I1198" t="s">
        <v>365</v>
      </c>
      <c r="J1198" t="s">
        <v>13</v>
      </c>
      <c r="K1198" t="s">
        <v>85</v>
      </c>
      <c r="L1198" t="s">
        <v>17</v>
      </c>
      <c r="N1198" t="str">
        <f>IF(ISBLANK(Sales[[#This Row],[return]]),"No",Sales[[#This Row],[return]])</f>
        <v>No</v>
      </c>
      <c r="O1198" s="2">
        <v>42464</v>
      </c>
      <c r="P1198" s="8" t="str">
        <f>TEXT(DAY(Sales[[#This Row],[OrderDate]]),"ddd")</f>
        <v>Wed</v>
      </c>
      <c r="Q1198" s="8" t="str">
        <f>TEXT(MONTH(Sales[[#This Row],[ShipDate]])*29,"mmm")</f>
        <v>Apr</v>
      </c>
      <c r="R1198">
        <v>1763</v>
      </c>
      <c r="S1198" t="s">
        <v>1855</v>
      </c>
      <c r="T1198" t="s">
        <v>15</v>
      </c>
      <c r="U1198">
        <v>70506</v>
      </c>
      <c r="V1198" s="1">
        <v>0</v>
      </c>
      <c r="W1198">
        <v>6</v>
      </c>
      <c r="X1198">
        <v>2</v>
      </c>
      <c r="Y1198">
        <v>13</v>
      </c>
      <c r="AD1198"/>
    </row>
    <row r="1199" spans="1:30" x14ac:dyDescent="0.25">
      <c r="A1199" t="s">
        <v>40</v>
      </c>
      <c r="B1199" s="2">
        <v>42468</v>
      </c>
      <c r="C1199" s="35">
        <f>YEAR(Sales[[#This Row],[ShipDate]])</f>
        <v>2016</v>
      </c>
      <c r="D1199" t="s">
        <v>36</v>
      </c>
      <c r="E1199" t="s">
        <v>31</v>
      </c>
      <c r="F1199" t="s">
        <v>59</v>
      </c>
      <c r="G1199" t="s">
        <v>25</v>
      </c>
      <c r="H1199" t="s">
        <v>1184</v>
      </c>
      <c r="I1199" t="s">
        <v>365</v>
      </c>
      <c r="J1199" t="s">
        <v>13</v>
      </c>
      <c r="K1199" t="s">
        <v>85</v>
      </c>
      <c r="L1199" t="s">
        <v>17</v>
      </c>
      <c r="N1199" t="str">
        <f>IF(ISBLANK(Sales[[#This Row],[return]]),"No",Sales[[#This Row],[return]])</f>
        <v>No</v>
      </c>
      <c r="O1199" s="2">
        <v>42464</v>
      </c>
      <c r="P1199" s="8" t="str">
        <f>TEXT(DAY(Sales[[#This Row],[OrderDate]]),"ddd")</f>
        <v>Wed</v>
      </c>
      <c r="Q1199" s="8" t="str">
        <f>TEXT(MONTH(Sales[[#This Row],[ShipDate]])*29,"mmm")</f>
        <v>Apr</v>
      </c>
      <c r="R1199">
        <v>1812</v>
      </c>
      <c r="S1199" t="s">
        <v>1871</v>
      </c>
      <c r="T1199" t="s">
        <v>15</v>
      </c>
      <c r="U1199">
        <v>70506</v>
      </c>
      <c r="V1199" s="1">
        <v>0</v>
      </c>
      <c r="W1199">
        <v>9</v>
      </c>
      <c r="X1199">
        <v>3</v>
      </c>
      <c r="Y1199">
        <v>19</v>
      </c>
      <c r="AD1199"/>
    </row>
    <row r="1200" spans="1:30" x14ac:dyDescent="0.25">
      <c r="A1200" t="s">
        <v>40</v>
      </c>
      <c r="B1200" s="2">
        <v>42468</v>
      </c>
      <c r="C1200" s="35">
        <f>YEAR(Sales[[#This Row],[ShipDate]])</f>
        <v>2016</v>
      </c>
      <c r="D1200" t="s">
        <v>36</v>
      </c>
      <c r="E1200" t="s">
        <v>31</v>
      </c>
      <c r="F1200" t="s">
        <v>39</v>
      </c>
      <c r="G1200" t="s">
        <v>25</v>
      </c>
      <c r="H1200" t="s">
        <v>1184</v>
      </c>
      <c r="I1200" t="s">
        <v>365</v>
      </c>
      <c r="J1200" t="s">
        <v>13</v>
      </c>
      <c r="K1200" t="s">
        <v>85</v>
      </c>
      <c r="L1200" t="s">
        <v>17</v>
      </c>
      <c r="N1200" t="str">
        <f>IF(ISBLANK(Sales[[#This Row],[return]]),"No",Sales[[#This Row],[return]])</f>
        <v>No</v>
      </c>
      <c r="O1200" s="2">
        <v>42464</v>
      </c>
      <c r="P1200" s="8" t="str">
        <f>TEXT(DAY(Sales[[#This Row],[OrderDate]]),"ddd")</f>
        <v>Wed</v>
      </c>
      <c r="Q1200" s="8" t="str">
        <f>TEXT(MONTH(Sales[[#This Row],[ShipDate]])*29,"mmm")</f>
        <v>Apr</v>
      </c>
      <c r="R1200">
        <v>1375</v>
      </c>
      <c r="S1200" t="s">
        <v>484</v>
      </c>
      <c r="T1200" t="s">
        <v>15</v>
      </c>
      <c r="U1200">
        <v>70506</v>
      </c>
      <c r="V1200" s="1">
        <v>0</v>
      </c>
      <c r="W1200">
        <v>9</v>
      </c>
      <c r="X1200">
        <v>5</v>
      </c>
      <c r="Y1200">
        <v>233</v>
      </c>
      <c r="AD1200"/>
    </row>
    <row r="1201" spans="1:30" x14ac:dyDescent="0.25">
      <c r="A1201" t="s">
        <v>40</v>
      </c>
      <c r="B1201" s="2">
        <v>42468</v>
      </c>
      <c r="C1201" s="35">
        <f>YEAR(Sales[[#This Row],[ShipDate]])</f>
        <v>2016</v>
      </c>
      <c r="D1201" t="s">
        <v>36</v>
      </c>
      <c r="E1201" t="s">
        <v>31</v>
      </c>
      <c r="F1201" t="s">
        <v>99</v>
      </c>
      <c r="G1201" t="s">
        <v>46</v>
      </c>
      <c r="H1201" t="s">
        <v>1184</v>
      </c>
      <c r="I1201" t="s">
        <v>365</v>
      </c>
      <c r="J1201" t="s">
        <v>13</v>
      </c>
      <c r="K1201" t="s">
        <v>85</v>
      </c>
      <c r="L1201" t="s">
        <v>17</v>
      </c>
      <c r="N1201" t="str">
        <f>IF(ISBLANK(Sales[[#This Row],[return]]),"No",Sales[[#This Row],[return]])</f>
        <v>No</v>
      </c>
      <c r="O1201" s="2">
        <v>42464</v>
      </c>
      <c r="P1201" s="8" t="str">
        <f>TEXT(DAY(Sales[[#This Row],[OrderDate]]),"ddd")</f>
        <v>Wed</v>
      </c>
      <c r="Q1201" s="8" t="str">
        <f>TEXT(MONTH(Sales[[#This Row],[ShipDate]])*29,"mmm")</f>
        <v>Apr</v>
      </c>
      <c r="R1201">
        <v>1032</v>
      </c>
      <c r="S1201" t="s">
        <v>2379</v>
      </c>
      <c r="T1201" t="s">
        <v>15</v>
      </c>
      <c r="U1201">
        <v>70506</v>
      </c>
      <c r="V1201" s="1">
        <v>0</v>
      </c>
      <c r="W1201">
        <v>43</v>
      </c>
      <c r="X1201">
        <v>2</v>
      </c>
      <c r="Y1201">
        <v>100</v>
      </c>
      <c r="AD1201"/>
    </row>
    <row r="1202" spans="1:30" x14ac:dyDescent="0.25">
      <c r="A1202" t="s">
        <v>40</v>
      </c>
      <c r="B1202" s="2">
        <v>42632</v>
      </c>
      <c r="C1202" s="35">
        <f>YEAR(Sales[[#This Row],[ShipDate]])</f>
        <v>2016</v>
      </c>
      <c r="D1202" t="s">
        <v>36</v>
      </c>
      <c r="E1202" t="s">
        <v>31</v>
      </c>
      <c r="F1202" t="s">
        <v>43</v>
      </c>
      <c r="G1202" t="s">
        <v>11</v>
      </c>
      <c r="H1202" t="s">
        <v>88</v>
      </c>
      <c r="I1202" t="s">
        <v>93</v>
      </c>
      <c r="J1202" t="s">
        <v>13</v>
      </c>
      <c r="K1202" t="s">
        <v>2709</v>
      </c>
      <c r="L1202" t="s">
        <v>92</v>
      </c>
      <c r="N1202" t="str">
        <f>IF(ISBLANK(Sales[[#This Row],[return]]),"No",Sales[[#This Row],[return]])</f>
        <v>No</v>
      </c>
      <c r="O1202" s="2">
        <v>42628</v>
      </c>
      <c r="P1202" s="8" t="str">
        <f>TEXT(DAY(Sales[[#This Row],[OrderDate]]),"ddd")</f>
        <v>Sun</v>
      </c>
      <c r="Q1202" s="8" t="str">
        <f>TEXT(MONTH(Sales[[#This Row],[ShipDate]])*29,"mmm")</f>
        <v>Sep</v>
      </c>
      <c r="R1202">
        <v>1449</v>
      </c>
      <c r="S1202" t="s">
        <v>3174</v>
      </c>
      <c r="T1202" t="s">
        <v>90</v>
      </c>
      <c r="U1202">
        <v>19120</v>
      </c>
      <c r="V1202" s="1">
        <v>0.2</v>
      </c>
      <c r="W1202">
        <v>17</v>
      </c>
      <c r="X1202">
        <v>4</v>
      </c>
      <c r="Y1202">
        <v>104</v>
      </c>
      <c r="AD1202"/>
    </row>
    <row r="1203" spans="1:30" x14ac:dyDescent="0.25">
      <c r="A1203" t="s">
        <v>40</v>
      </c>
      <c r="B1203" s="2">
        <v>42694</v>
      </c>
      <c r="C1203" s="35">
        <f>YEAR(Sales[[#This Row],[ShipDate]])</f>
        <v>2016</v>
      </c>
      <c r="D1203" t="s">
        <v>36</v>
      </c>
      <c r="E1203" t="s">
        <v>69</v>
      </c>
      <c r="F1203" t="s">
        <v>48</v>
      </c>
      <c r="G1203" t="s">
        <v>46</v>
      </c>
      <c r="H1203" t="s">
        <v>3049</v>
      </c>
      <c r="I1203" t="s">
        <v>1449</v>
      </c>
      <c r="J1203" t="s">
        <v>13</v>
      </c>
      <c r="K1203" t="s">
        <v>2906</v>
      </c>
      <c r="L1203" t="s">
        <v>68</v>
      </c>
      <c r="N1203" t="str">
        <f>IF(ISBLANK(Sales[[#This Row],[return]]),"No",Sales[[#This Row],[return]])</f>
        <v>No</v>
      </c>
      <c r="O1203" s="2">
        <v>42690</v>
      </c>
      <c r="P1203" s="8" t="str">
        <f>TEXT(DAY(Sales[[#This Row],[OrderDate]]),"ddd")</f>
        <v>Mon</v>
      </c>
      <c r="Q1203" s="8" t="str">
        <f>TEXT(MONTH(Sales[[#This Row],[ShipDate]])*29,"mmm")</f>
        <v>Nov</v>
      </c>
      <c r="R1203">
        <v>943</v>
      </c>
      <c r="S1203" t="s">
        <v>2393</v>
      </c>
      <c r="T1203" t="s">
        <v>66</v>
      </c>
      <c r="U1203">
        <v>66502</v>
      </c>
      <c r="V1203" s="1">
        <v>0</v>
      </c>
      <c r="W1203">
        <v>11</v>
      </c>
      <c r="X1203">
        <v>2</v>
      </c>
      <c r="Y1203">
        <v>274</v>
      </c>
      <c r="AD1203"/>
    </row>
    <row r="1204" spans="1:30" x14ac:dyDescent="0.25">
      <c r="A1204" t="s">
        <v>40</v>
      </c>
      <c r="B1204" s="2">
        <v>42448</v>
      </c>
      <c r="C1204" s="35">
        <f>YEAR(Sales[[#This Row],[ShipDate]])</f>
        <v>2016</v>
      </c>
      <c r="D1204" t="s">
        <v>36</v>
      </c>
      <c r="E1204" t="s">
        <v>18</v>
      </c>
      <c r="F1204" t="s">
        <v>39</v>
      </c>
      <c r="G1204" t="s">
        <v>25</v>
      </c>
      <c r="H1204" t="s">
        <v>437</v>
      </c>
      <c r="I1204" t="s">
        <v>37</v>
      </c>
      <c r="J1204" t="s">
        <v>13</v>
      </c>
      <c r="K1204" t="s">
        <v>915</v>
      </c>
      <c r="L1204" t="s">
        <v>17</v>
      </c>
      <c r="N1204" t="str">
        <f>IF(ISBLANK(Sales[[#This Row],[return]]),"No",Sales[[#This Row],[return]])</f>
        <v>No</v>
      </c>
      <c r="O1204" s="2">
        <v>42444</v>
      </c>
      <c r="P1204" s="8" t="str">
        <f>TEXT(DAY(Sales[[#This Row],[OrderDate]]),"ddd")</f>
        <v>Sun</v>
      </c>
      <c r="Q1204" s="8" t="str">
        <f>TEXT(MONTH(Sales[[#This Row],[ShipDate]])*29,"mmm")</f>
        <v>Mar</v>
      </c>
      <c r="R1204">
        <v>866</v>
      </c>
      <c r="S1204" t="s">
        <v>916</v>
      </c>
      <c r="T1204" t="s">
        <v>15</v>
      </c>
      <c r="U1204">
        <v>33614</v>
      </c>
      <c r="V1204" s="1">
        <v>0.2</v>
      </c>
      <c r="W1204">
        <v>18</v>
      </c>
      <c r="X1204">
        <v>1</v>
      </c>
      <c r="Y1204">
        <v>143</v>
      </c>
      <c r="AD1204"/>
    </row>
    <row r="1205" spans="1:30" x14ac:dyDescent="0.25">
      <c r="A1205" t="s">
        <v>40</v>
      </c>
      <c r="B1205" s="2">
        <v>42448</v>
      </c>
      <c r="C1205" s="35">
        <f>YEAR(Sales[[#This Row],[ShipDate]])</f>
        <v>2016</v>
      </c>
      <c r="D1205" t="s">
        <v>36</v>
      </c>
      <c r="E1205" t="s">
        <v>18</v>
      </c>
      <c r="F1205" t="s">
        <v>43</v>
      </c>
      <c r="G1205" t="s">
        <v>11</v>
      </c>
      <c r="H1205" t="s">
        <v>437</v>
      </c>
      <c r="I1205" t="s">
        <v>37</v>
      </c>
      <c r="J1205" t="s">
        <v>13</v>
      </c>
      <c r="K1205" t="s">
        <v>915</v>
      </c>
      <c r="L1205" t="s">
        <v>17</v>
      </c>
      <c r="N1205" t="str">
        <f>IF(ISBLANK(Sales[[#This Row],[return]]),"No",Sales[[#This Row],[return]])</f>
        <v>No</v>
      </c>
      <c r="O1205" s="2">
        <v>42444</v>
      </c>
      <c r="P1205" s="8" t="str">
        <f>TEXT(DAY(Sales[[#This Row],[OrderDate]]),"ddd")</f>
        <v>Sun</v>
      </c>
      <c r="Q1205" s="8" t="str">
        <f>TEXT(MONTH(Sales[[#This Row],[ShipDate]])*29,"mmm")</f>
        <v>Mar</v>
      </c>
      <c r="R1205">
        <v>566</v>
      </c>
      <c r="S1205" t="s">
        <v>538</v>
      </c>
      <c r="T1205" t="s">
        <v>15</v>
      </c>
      <c r="U1205">
        <v>33614</v>
      </c>
      <c r="V1205" s="1">
        <v>0.2</v>
      </c>
      <c r="W1205">
        <v>5</v>
      </c>
      <c r="X1205">
        <v>3</v>
      </c>
      <c r="Y1205">
        <v>46</v>
      </c>
      <c r="AD1205"/>
    </row>
    <row r="1206" spans="1:30" x14ac:dyDescent="0.25">
      <c r="A1206" t="s">
        <v>40</v>
      </c>
      <c r="B1206" s="2">
        <v>42448</v>
      </c>
      <c r="C1206" s="35">
        <f>YEAR(Sales[[#This Row],[ShipDate]])</f>
        <v>2016</v>
      </c>
      <c r="D1206" t="s">
        <v>36</v>
      </c>
      <c r="E1206" t="s">
        <v>18</v>
      </c>
      <c r="F1206" t="s">
        <v>50</v>
      </c>
      <c r="G1206" t="s">
        <v>25</v>
      </c>
      <c r="H1206" t="s">
        <v>437</v>
      </c>
      <c r="I1206" t="s">
        <v>37</v>
      </c>
      <c r="J1206" t="s">
        <v>13</v>
      </c>
      <c r="K1206" t="s">
        <v>915</v>
      </c>
      <c r="L1206" t="s">
        <v>17</v>
      </c>
      <c r="N1206" t="str">
        <f>IF(ISBLANK(Sales[[#This Row],[return]]),"No",Sales[[#This Row],[return]])</f>
        <v>No</v>
      </c>
      <c r="O1206" s="2">
        <v>42444</v>
      </c>
      <c r="P1206" s="8" t="str">
        <f>TEXT(DAY(Sales[[#This Row],[OrderDate]]),"ddd")</f>
        <v>Sun</v>
      </c>
      <c r="Q1206" s="8" t="str">
        <f>TEXT(MONTH(Sales[[#This Row],[ShipDate]])*29,"mmm")</f>
        <v>Mar</v>
      </c>
      <c r="R1206">
        <v>929</v>
      </c>
      <c r="S1206" t="s">
        <v>708</v>
      </c>
      <c r="T1206" t="s">
        <v>15</v>
      </c>
      <c r="U1206">
        <v>33614</v>
      </c>
      <c r="V1206" s="1">
        <v>0.7</v>
      </c>
      <c r="W1206">
        <v>-6</v>
      </c>
      <c r="X1206">
        <v>3</v>
      </c>
      <c r="Y1206">
        <v>7</v>
      </c>
      <c r="AD1206"/>
    </row>
    <row r="1207" spans="1:30" x14ac:dyDescent="0.25">
      <c r="A1207" t="s">
        <v>40</v>
      </c>
      <c r="B1207" s="2">
        <v>42448</v>
      </c>
      <c r="C1207" s="35">
        <f>YEAR(Sales[[#This Row],[ShipDate]])</f>
        <v>2016</v>
      </c>
      <c r="D1207" t="s">
        <v>36</v>
      </c>
      <c r="E1207" t="s">
        <v>18</v>
      </c>
      <c r="F1207" t="s">
        <v>50</v>
      </c>
      <c r="G1207" t="s">
        <v>25</v>
      </c>
      <c r="H1207" t="s">
        <v>437</v>
      </c>
      <c r="I1207" t="s">
        <v>37</v>
      </c>
      <c r="J1207" t="s">
        <v>13</v>
      </c>
      <c r="K1207" t="s">
        <v>915</v>
      </c>
      <c r="L1207" t="s">
        <v>17</v>
      </c>
      <c r="N1207" t="str">
        <f>IF(ISBLANK(Sales[[#This Row],[return]]),"No",Sales[[#This Row],[return]])</f>
        <v>No</v>
      </c>
      <c r="O1207" s="2">
        <v>42444</v>
      </c>
      <c r="P1207" s="8" t="str">
        <f>TEXT(DAY(Sales[[#This Row],[OrderDate]]),"ddd")</f>
        <v>Sun</v>
      </c>
      <c r="Q1207" s="8" t="str">
        <f>TEXT(MONTH(Sales[[#This Row],[ShipDate]])*29,"mmm")</f>
        <v>Mar</v>
      </c>
      <c r="R1207">
        <v>719</v>
      </c>
      <c r="S1207" t="s">
        <v>695</v>
      </c>
      <c r="T1207" t="s">
        <v>15</v>
      </c>
      <c r="U1207">
        <v>33614</v>
      </c>
      <c r="V1207" s="1">
        <v>0.7</v>
      </c>
      <c r="W1207">
        <v>-32</v>
      </c>
      <c r="X1207">
        <v>4</v>
      </c>
      <c r="Y1207">
        <v>43</v>
      </c>
      <c r="AD1207"/>
    </row>
    <row r="1208" spans="1:30" x14ac:dyDescent="0.25">
      <c r="A1208" t="s">
        <v>40</v>
      </c>
      <c r="B1208" s="2">
        <v>42448</v>
      </c>
      <c r="C1208" s="35">
        <f>YEAR(Sales[[#This Row],[ShipDate]])</f>
        <v>2016</v>
      </c>
      <c r="D1208" t="s">
        <v>36</v>
      </c>
      <c r="E1208" t="s">
        <v>18</v>
      </c>
      <c r="F1208" t="s">
        <v>59</v>
      </c>
      <c r="G1208" t="s">
        <v>25</v>
      </c>
      <c r="H1208" t="s">
        <v>437</v>
      </c>
      <c r="I1208" t="s">
        <v>37</v>
      </c>
      <c r="J1208" t="s">
        <v>13</v>
      </c>
      <c r="K1208" t="s">
        <v>915</v>
      </c>
      <c r="L1208" t="s">
        <v>17</v>
      </c>
      <c r="N1208" t="str">
        <f>IF(ISBLANK(Sales[[#This Row],[return]]),"No",Sales[[#This Row],[return]])</f>
        <v>No</v>
      </c>
      <c r="O1208" s="2">
        <v>42444</v>
      </c>
      <c r="P1208" s="8" t="str">
        <f>TEXT(DAY(Sales[[#This Row],[OrderDate]]),"ddd")</f>
        <v>Sun</v>
      </c>
      <c r="Q1208" s="8" t="str">
        <f>TEXT(MONTH(Sales[[#This Row],[ShipDate]])*29,"mmm")</f>
        <v>Mar</v>
      </c>
      <c r="R1208">
        <v>1679</v>
      </c>
      <c r="S1208" t="s">
        <v>917</v>
      </c>
      <c r="T1208" t="s">
        <v>15</v>
      </c>
      <c r="U1208">
        <v>33614</v>
      </c>
      <c r="V1208" s="1">
        <v>0.2</v>
      </c>
      <c r="W1208">
        <v>48</v>
      </c>
      <c r="X1208">
        <v>3</v>
      </c>
      <c r="Y1208">
        <v>132</v>
      </c>
      <c r="AD1208"/>
    </row>
    <row r="1209" spans="1:30" x14ac:dyDescent="0.25">
      <c r="A1209" t="s">
        <v>24</v>
      </c>
      <c r="B1209" s="2">
        <v>42711</v>
      </c>
      <c r="C1209" s="35">
        <f>YEAR(Sales[[#This Row],[ShipDate]])</f>
        <v>2016</v>
      </c>
      <c r="D1209" t="s">
        <v>113</v>
      </c>
      <c r="E1209" t="s">
        <v>18</v>
      </c>
      <c r="F1209" t="s">
        <v>52</v>
      </c>
      <c r="G1209" t="s">
        <v>25</v>
      </c>
      <c r="H1209" t="s">
        <v>26</v>
      </c>
      <c r="I1209" t="s">
        <v>32</v>
      </c>
      <c r="J1209" t="s">
        <v>13</v>
      </c>
      <c r="K1209" t="s">
        <v>423</v>
      </c>
      <c r="L1209" t="s">
        <v>30</v>
      </c>
      <c r="N1209" t="str">
        <f>IF(ISBLANK(Sales[[#This Row],[return]]),"No",Sales[[#This Row],[return]])</f>
        <v>No</v>
      </c>
      <c r="O1209" s="2">
        <v>42709</v>
      </c>
      <c r="P1209" s="8" t="str">
        <f>TEXT(DAY(Sales[[#This Row],[OrderDate]]),"ddd")</f>
        <v>Thu</v>
      </c>
      <c r="Q1209" s="8" t="str">
        <f>TEXT(MONTH(Sales[[#This Row],[ShipDate]])*29,"mmm")</f>
        <v>Dec</v>
      </c>
      <c r="R1209">
        <v>630</v>
      </c>
      <c r="S1209" t="s">
        <v>1027</v>
      </c>
      <c r="T1209" t="s">
        <v>28</v>
      </c>
      <c r="U1209">
        <v>90032</v>
      </c>
      <c r="V1209" s="1">
        <v>0</v>
      </c>
      <c r="W1209">
        <v>73</v>
      </c>
      <c r="X1209">
        <v>6</v>
      </c>
      <c r="Y1209">
        <v>250</v>
      </c>
      <c r="AD1209"/>
    </row>
    <row r="1210" spans="1:30" x14ac:dyDescent="0.25">
      <c r="A1210" t="s">
        <v>24</v>
      </c>
      <c r="B1210" s="2">
        <v>42739</v>
      </c>
      <c r="C1210" s="35">
        <f>YEAR(Sales[[#This Row],[ShipDate]])</f>
        <v>2017</v>
      </c>
      <c r="D1210" t="s">
        <v>19</v>
      </c>
      <c r="E1210" t="s">
        <v>31</v>
      </c>
      <c r="F1210" t="s">
        <v>21</v>
      </c>
      <c r="G1210" t="s">
        <v>11</v>
      </c>
      <c r="H1210" t="s">
        <v>1140</v>
      </c>
      <c r="I1210" t="s">
        <v>149</v>
      </c>
      <c r="J1210" t="s">
        <v>13</v>
      </c>
      <c r="K1210" t="s">
        <v>2657</v>
      </c>
      <c r="L1210" t="s">
        <v>92</v>
      </c>
      <c r="N1210" t="str">
        <f>IF(ISBLANK(Sales[[#This Row],[return]]),"No",Sales[[#This Row],[return]])</f>
        <v>No</v>
      </c>
      <c r="O1210" s="2">
        <v>42735</v>
      </c>
      <c r="P1210" s="8" t="str">
        <f>TEXT(DAY(Sales[[#This Row],[OrderDate]]),"ddd")</f>
        <v>Tue</v>
      </c>
      <c r="Q1210" s="8" t="str">
        <f>TEXT(MONTH(Sales[[#This Row],[ShipDate]])*29,"mmm")</f>
        <v>Jan</v>
      </c>
      <c r="R1210">
        <v>169</v>
      </c>
      <c r="S1210" t="s">
        <v>378</v>
      </c>
      <c r="T1210" t="s">
        <v>90</v>
      </c>
      <c r="U1210">
        <v>13601</v>
      </c>
      <c r="V1210" s="1">
        <v>0.2</v>
      </c>
      <c r="W1210">
        <v>197</v>
      </c>
      <c r="X1210">
        <v>7</v>
      </c>
      <c r="Y1210">
        <v>1573</v>
      </c>
      <c r="AD1210"/>
    </row>
    <row r="1211" spans="1:30" x14ac:dyDescent="0.25">
      <c r="A1211" t="s">
        <v>24</v>
      </c>
      <c r="B1211" s="2">
        <v>42561</v>
      </c>
      <c r="C1211" s="35">
        <f>YEAR(Sales[[#This Row],[ShipDate]])</f>
        <v>2016</v>
      </c>
      <c r="D1211" t="s">
        <v>113</v>
      </c>
      <c r="E1211" t="s">
        <v>18</v>
      </c>
      <c r="F1211" t="s">
        <v>23</v>
      </c>
      <c r="G1211" t="s">
        <v>11</v>
      </c>
      <c r="H1211" t="s">
        <v>1155</v>
      </c>
      <c r="I1211" t="s">
        <v>149</v>
      </c>
      <c r="J1211" t="s">
        <v>13</v>
      </c>
      <c r="K1211" t="s">
        <v>1156</v>
      </c>
      <c r="L1211" t="s">
        <v>92</v>
      </c>
      <c r="N1211" t="str">
        <f>IF(ISBLANK(Sales[[#This Row],[return]]),"No",Sales[[#This Row],[return]])</f>
        <v>No</v>
      </c>
      <c r="O1211" s="2">
        <v>42559</v>
      </c>
      <c r="P1211" s="8" t="str">
        <f>TEXT(DAY(Sales[[#This Row],[OrderDate]]),"ddd")</f>
        <v>Sun</v>
      </c>
      <c r="Q1211" s="8" t="str">
        <f>TEXT(MONTH(Sales[[#This Row],[ShipDate]])*29,"mmm")</f>
        <v>Jul</v>
      </c>
      <c r="R1211">
        <v>1457</v>
      </c>
      <c r="S1211" t="s">
        <v>845</v>
      </c>
      <c r="T1211" t="s">
        <v>90</v>
      </c>
      <c r="U1211">
        <v>14215</v>
      </c>
      <c r="V1211" s="1">
        <v>0.1</v>
      </c>
      <c r="W1211">
        <v>11</v>
      </c>
      <c r="X1211">
        <v>1</v>
      </c>
      <c r="Y1211">
        <v>64</v>
      </c>
      <c r="AD1211"/>
    </row>
    <row r="1212" spans="1:30" x14ac:dyDescent="0.25">
      <c r="A1212" t="s">
        <v>40</v>
      </c>
      <c r="B1212" s="2">
        <v>42657</v>
      </c>
      <c r="C1212" s="35">
        <f>YEAR(Sales[[#This Row],[ShipDate]])</f>
        <v>2016</v>
      </c>
      <c r="D1212" t="s">
        <v>36</v>
      </c>
      <c r="E1212" t="s">
        <v>69</v>
      </c>
      <c r="F1212" t="s">
        <v>43</v>
      </c>
      <c r="G1212" t="s">
        <v>11</v>
      </c>
      <c r="H1212" t="s">
        <v>271</v>
      </c>
      <c r="I1212" t="s">
        <v>169</v>
      </c>
      <c r="J1212" t="s">
        <v>13</v>
      </c>
      <c r="K1212" t="s">
        <v>697</v>
      </c>
      <c r="L1212" t="s">
        <v>30</v>
      </c>
      <c r="N1212" t="str">
        <f>IF(ISBLANK(Sales[[#This Row],[return]]),"No",Sales[[#This Row],[return]])</f>
        <v>No</v>
      </c>
      <c r="O1212" s="2">
        <v>42653</v>
      </c>
      <c r="P1212" s="8" t="str">
        <f>TEXT(DAY(Sales[[#This Row],[OrderDate]]),"ddd")</f>
        <v>Tue</v>
      </c>
      <c r="Q1212" s="8" t="str">
        <f>TEXT(MONTH(Sales[[#This Row],[ShipDate]])*29,"mmm")</f>
        <v>Oct</v>
      </c>
      <c r="R1212">
        <v>1618</v>
      </c>
      <c r="S1212" t="s">
        <v>1098</v>
      </c>
      <c r="T1212" t="s">
        <v>28</v>
      </c>
      <c r="U1212">
        <v>85023</v>
      </c>
      <c r="V1212" s="1">
        <v>0.2</v>
      </c>
      <c r="W1212">
        <v>4</v>
      </c>
      <c r="X1212">
        <v>7</v>
      </c>
      <c r="Y1212">
        <v>47</v>
      </c>
      <c r="AD1212"/>
    </row>
    <row r="1213" spans="1:30" x14ac:dyDescent="0.25">
      <c r="A1213" t="s">
        <v>10</v>
      </c>
      <c r="B1213" s="2">
        <v>42593</v>
      </c>
      <c r="C1213" s="35">
        <f>YEAR(Sales[[#This Row],[ShipDate]])</f>
        <v>2016</v>
      </c>
      <c r="D1213" t="s">
        <v>36</v>
      </c>
      <c r="E1213" t="s">
        <v>18</v>
      </c>
      <c r="F1213" t="s">
        <v>45</v>
      </c>
      <c r="G1213" t="s">
        <v>25</v>
      </c>
      <c r="H1213" t="s">
        <v>79</v>
      </c>
      <c r="I1213" t="s">
        <v>32</v>
      </c>
      <c r="J1213" t="s">
        <v>13</v>
      </c>
      <c r="K1213" t="s">
        <v>780</v>
      </c>
      <c r="L1213" t="s">
        <v>30</v>
      </c>
      <c r="N1213" t="str">
        <f>IF(ISBLANK(Sales[[#This Row],[return]]),"No",Sales[[#This Row],[return]])</f>
        <v>No</v>
      </c>
      <c r="O1213" s="2">
        <v>42587</v>
      </c>
      <c r="P1213" s="8" t="str">
        <f>TEXT(DAY(Sales[[#This Row],[OrderDate]]),"ddd")</f>
        <v>Thu</v>
      </c>
      <c r="Q1213" s="8" t="str">
        <f>TEXT(MONTH(Sales[[#This Row],[ShipDate]])*29,"mmm")</f>
        <v>Aug</v>
      </c>
      <c r="R1213">
        <v>359</v>
      </c>
      <c r="S1213" t="s">
        <v>2149</v>
      </c>
      <c r="T1213" t="s">
        <v>28</v>
      </c>
      <c r="U1213">
        <v>94122</v>
      </c>
      <c r="V1213" s="1">
        <v>0</v>
      </c>
      <c r="W1213">
        <v>13</v>
      </c>
      <c r="X1213">
        <v>2</v>
      </c>
      <c r="Y1213">
        <v>46</v>
      </c>
      <c r="AD1213"/>
    </row>
    <row r="1214" spans="1:30" x14ac:dyDescent="0.25">
      <c r="A1214" t="s">
        <v>10</v>
      </c>
      <c r="B1214" s="2">
        <v>42593</v>
      </c>
      <c r="C1214" s="35">
        <f>YEAR(Sales[[#This Row],[ShipDate]])</f>
        <v>2016</v>
      </c>
      <c r="D1214" t="s">
        <v>36</v>
      </c>
      <c r="E1214" t="s">
        <v>18</v>
      </c>
      <c r="F1214" t="s">
        <v>39</v>
      </c>
      <c r="G1214" t="s">
        <v>25</v>
      </c>
      <c r="H1214" t="s">
        <v>79</v>
      </c>
      <c r="I1214" t="s">
        <v>32</v>
      </c>
      <c r="J1214" t="s">
        <v>13</v>
      </c>
      <c r="K1214" t="s">
        <v>780</v>
      </c>
      <c r="L1214" t="s">
        <v>30</v>
      </c>
      <c r="N1214" t="str">
        <f>IF(ISBLANK(Sales[[#This Row],[return]]),"No",Sales[[#This Row],[return]])</f>
        <v>No</v>
      </c>
      <c r="O1214" s="2">
        <v>42587</v>
      </c>
      <c r="P1214" s="8" t="str">
        <f>TEXT(DAY(Sales[[#This Row],[OrderDate]]),"ddd")</f>
        <v>Thu</v>
      </c>
      <c r="Q1214" s="8" t="str">
        <f>TEXT(MONTH(Sales[[#This Row],[ShipDate]])*29,"mmm")</f>
        <v>Aug</v>
      </c>
      <c r="R1214">
        <v>117</v>
      </c>
      <c r="S1214" t="s">
        <v>2128</v>
      </c>
      <c r="T1214" t="s">
        <v>28</v>
      </c>
      <c r="U1214">
        <v>94122</v>
      </c>
      <c r="V1214" s="1">
        <v>0</v>
      </c>
      <c r="W1214">
        <v>1</v>
      </c>
      <c r="X1214">
        <v>2</v>
      </c>
      <c r="Y1214">
        <v>16</v>
      </c>
      <c r="AD1214"/>
    </row>
    <row r="1215" spans="1:30" x14ac:dyDescent="0.25">
      <c r="A1215" t="s">
        <v>10</v>
      </c>
      <c r="B1215" s="2">
        <v>42593</v>
      </c>
      <c r="C1215" s="35">
        <f>YEAR(Sales[[#This Row],[ShipDate]])</f>
        <v>2016</v>
      </c>
      <c r="D1215" t="s">
        <v>36</v>
      </c>
      <c r="E1215" t="s">
        <v>18</v>
      </c>
      <c r="F1215" t="s">
        <v>99</v>
      </c>
      <c r="G1215" t="s">
        <v>46</v>
      </c>
      <c r="H1215" t="s">
        <v>79</v>
      </c>
      <c r="I1215" t="s">
        <v>32</v>
      </c>
      <c r="J1215" t="s">
        <v>13</v>
      </c>
      <c r="K1215" t="s">
        <v>780</v>
      </c>
      <c r="L1215" t="s">
        <v>30</v>
      </c>
      <c r="N1215" t="str">
        <f>IF(ISBLANK(Sales[[#This Row],[return]]),"No",Sales[[#This Row],[return]])</f>
        <v>No</v>
      </c>
      <c r="O1215" s="2">
        <v>42587</v>
      </c>
      <c r="P1215" s="8" t="str">
        <f>TEXT(DAY(Sales[[#This Row],[OrderDate]]),"ddd")</f>
        <v>Thu</v>
      </c>
      <c r="Q1215" s="8" t="str">
        <f>TEXT(MONTH(Sales[[#This Row],[ShipDate]])*29,"mmm")</f>
        <v>Aug</v>
      </c>
      <c r="R1215">
        <v>1003</v>
      </c>
      <c r="S1215" t="s">
        <v>2350</v>
      </c>
      <c r="T1215" t="s">
        <v>28</v>
      </c>
      <c r="U1215">
        <v>94122</v>
      </c>
      <c r="V1215" s="1">
        <v>0</v>
      </c>
      <c r="W1215">
        <v>2</v>
      </c>
      <c r="X1215">
        <v>1</v>
      </c>
      <c r="Y1215">
        <v>16</v>
      </c>
      <c r="AD1215"/>
    </row>
    <row r="1216" spans="1:30" x14ac:dyDescent="0.25">
      <c r="A1216" t="s">
        <v>40</v>
      </c>
      <c r="B1216" s="2">
        <v>42698</v>
      </c>
      <c r="C1216" s="35">
        <f>YEAR(Sales[[#This Row],[ShipDate]])</f>
        <v>2016</v>
      </c>
      <c r="D1216" t="s">
        <v>36</v>
      </c>
      <c r="E1216" t="s">
        <v>18</v>
      </c>
      <c r="F1216" t="s">
        <v>39</v>
      </c>
      <c r="G1216" t="s">
        <v>25</v>
      </c>
      <c r="H1216" t="s">
        <v>2101</v>
      </c>
      <c r="I1216" t="s">
        <v>129</v>
      </c>
      <c r="J1216" t="s">
        <v>13</v>
      </c>
      <c r="K1216" t="s">
        <v>1158</v>
      </c>
      <c r="L1216" t="s">
        <v>68</v>
      </c>
      <c r="N1216" t="str">
        <f>IF(ISBLANK(Sales[[#This Row],[return]]),"No",Sales[[#This Row],[return]])</f>
        <v>No</v>
      </c>
      <c r="O1216" s="2">
        <v>42693</v>
      </c>
      <c r="P1216" s="8" t="str">
        <f>TEXT(DAY(Sales[[#This Row],[OrderDate]]),"ddd")</f>
        <v>Thu</v>
      </c>
      <c r="Q1216" s="8" t="str">
        <f>TEXT(MONTH(Sales[[#This Row],[ShipDate]])*29,"mmm")</f>
        <v>Nov</v>
      </c>
      <c r="R1216">
        <v>1345</v>
      </c>
      <c r="S1216" t="s">
        <v>1650</v>
      </c>
      <c r="T1216" t="s">
        <v>66</v>
      </c>
      <c r="U1216">
        <v>55433</v>
      </c>
      <c r="V1216" s="1">
        <v>0</v>
      </c>
      <c r="W1216">
        <v>58</v>
      </c>
      <c r="X1216">
        <v>4</v>
      </c>
      <c r="Y1216">
        <v>221</v>
      </c>
      <c r="AD1216"/>
    </row>
    <row r="1217" spans="1:30" x14ac:dyDescent="0.25">
      <c r="A1217" t="s">
        <v>40</v>
      </c>
      <c r="B1217" s="2">
        <v>42698</v>
      </c>
      <c r="C1217" s="35">
        <f>YEAR(Sales[[#This Row],[ShipDate]])</f>
        <v>2016</v>
      </c>
      <c r="D1217" t="s">
        <v>36</v>
      </c>
      <c r="E1217" t="s">
        <v>18</v>
      </c>
      <c r="F1217" t="s">
        <v>48</v>
      </c>
      <c r="G1217" t="s">
        <v>46</v>
      </c>
      <c r="H1217" t="s">
        <v>2101</v>
      </c>
      <c r="I1217" t="s">
        <v>129</v>
      </c>
      <c r="J1217" t="s">
        <v>13</v>
      </c>
      <c r="K1217" t="s">
        <v>1158</v>
      </c>
      <c r="L1217" t="s">
        <v>68</v>
      </c>
      <c r="N1217" t="str">
        <f>IF(ISBLANK(Sales[[#This Row],[return]]),"No",Sales[[#This Row],[return]])</f>
        <v>No</v>
      </c>
      <c r="O1217" s="2">
        <v>42693</v>
      </c>
      <c r="P1217" s="8" t="str">
        <f>TEXT(DAY(Sales[[#This Row],[OrderDate]]),"ddd")</f>
        <v>Thu</v>
      </c>
      <c r="Q1217" s="8" t="str">
        <f>TEXT(MONTH(Sales[[#This Row],[ShipDate]])*29,"mmm")</f>
        <v>Nov</v>
      </c>
      <c r="R1217">
        <v>938</v>
      </c>
      <c r="S1217" t="s">
        <v>946</v>
      </c>
      <c r="T1217" t="s">
        <v>66</v>
      </c>
      <c r="U1217">
        <v>55433</v>
      </c>
      <c r="V1217" s="1">
        <v>0</v>
      </c>
      <c r="W1217">
        <v>79</v>
      </c>
      <c r="X1217">
        <v>3</v>
      </c>
      <c r="Y1217">
        <v>282</v>
      </c>
      <c r="AD1217"/>
    </row>
    <row r="1218" spans="1:30" x14ac:dyDescent="0.25">
      <c r="A1218" t="s">
        <v>40</v>
      </c>
      <c r="B1218" s="2">
        <v>42472</v>
      </c>
      <c r="C1218" s="35">
        <f>YEAR(Sales[[#This Row],[ShipDate]])</f>
        <v>2016</v>
      </c>
      <c r="D1218" t="s">
        <v>36</v>
      </c>
      <c r="E1218" t="s">
        <v>69</v>
      </c>
      <c r="F1218" t="s">
        <v>38</v>
      </c>
      <c r="G1218" t="s">
        <v>11</v>
      </c>
      <c r="H1218" t="s">
        <v>55</v>
      </c>
      <c r="I1218" t="s">
        <v>32</v>
      </c>
      <c r="J1218" t="s">
        <v>13</v>
      </c>
      <c r="K1218" t="s">
        <v>549</v>
      </c>
      <c r="L1218" t="s">
        <v>30</v>
      </c>
      <c r="N1218" t="str">
        <f>IF(ISBLANK(Sales[[#This Row],[return]]),"No",Sales[[#This Row],[return]])</f>
        <v>No</v>
      </c>
      <c r="O1218" s="2">
        <v>42468</v>
      </c>
      <c r="P1218" s="8" t="str">
        <f>TEXT(DAY(Sales[[#This Row],[OrderDate]]),"ddd")</f>
        <v>Sun</v>
      </c>
      <c r="Q1218" s="8" t="str">
        <f>TEXT(MONTH(Sales[[#This Row],[ShipDate]])*29,"mmm")</f>
        <v>Apr</v>
      </c>
      <c r="R1218">
        <v>310</v>
      </c>
      <c r="S1218" t="s">
        <v>431</v>
      </c>
      <c r="T1218" t="s">
        <v>28</v>
      </c>
      <c r="U1218">
        <v>94521</v>
      </c>
      <c r="V1218" s="1">
        <v>0.2</v>
      </c>
      <c r="W1218">
        <v>2</v>
      </c>
      <c r="X1218">
        <v>1</v>
      </c>
      <c r="Y1218">
        <v>100</v>
      </c>
      <c r="AD1218"/>
    </row>
    <row r="1219" spans="1:30" x14ac:dyDescent="0.25">
      <c r="A1219" t="s">
        <v>40</v>
      </c>
      <c r="B1219" s="2">
        <v>42472</v>
      </c>
      <c r="C1219" s="35">
        <f>YEAR(Sales[[#This Row],[ShipDate]])</f>
        <v>2016</v>
      </c>
      <c r="D1219" t="s">
        <v>36</v>
      </c>
      <c r="E1219" t="s">
        <v>69</v>
      </c>
      <c r="F1219" t="s">
        <v>99</v>
      </c>
      <c r="G1219" t="s">
        <v>46</v>
      </c>
      <c r="H1219" t="s">
        <v>55</v>
      </c>
      <c r="I1219" t="s">
        <v>32</v>
      </c>
      <c r="J1219" t="s">
        <v>13</v>
      </c>
      <c r="K1219" t="s">
        <v>549</v>
      </c>
      <c r="L1219" t="s">
        <v>30</v>
      </c>
      <c r="N1219" t="str">
        <f>IF(ISBLANK(Sales[[#This Row],[return]]),"No",Sales[[#This Row],[return]])</f>
        <v>No</v>
      </c>
      <c r="O1219" s="2">
        <v>42468</v>
      </c>
      <c r="P1219" s="8" t="str">
        <f>TEXT(DAY(Sales[[#This Row],[OrderDate]]),"ddd")</f>
        <v>Sun</v>
      </c>
      <c r="Q1219" s="8" t="str">
        <f>TEXT(MONTH(Sales[[#This Row],[ShipDate]])*29,"mmm")</f>
        <v>Apr</v>
      </c>
      <c r="R1219">
        <v>1031</v>
      </c>
      <c r="S1219" t="s">
        <v>558</v>
      </c>
      <c r="T1219" t="s">
        <v>28</v>
      </c>
      <c r="U1219">
        <v>94521</v>
      </c>
      <c r="V1219" s="1">
        <v>0</v>
      </c>
      <c r="W1219">
        <v>140</v>
      </c>
      <c r="X1219">
        <v>4</v>
      </c>
      <c r="Y1219">
        <v>400</v>
      </c>
      <c r="AD1219"/>
    </row>
    <row r="1220" spans="1:30" x14ac:dyDescent="0.25">
      <c r="A1220" t="s">
        <v>40</v>
      </c>
      <c r="B1220" s="2">
        <v>42707</v>
      </c>
      <c r="C1220" s="35">
        <f>YEAR(Sales[[#This Row],[ShipDate]])</f>
        <v>2016</v>
      </c>
      <c r="D1220" t="s">
        <v>19</v>
      </c>
      <c r="E1220" t="s">
        <v>18</v>
      </c>
      <c r="F1220" t="s">
        <v>43</v>
      </c>
      <c r="G1220" t="s">
        <v>11</v>
      </c>
      <c r="H1220" t="s">
        <v>249</v>
      </c>
      <c r="I1220" t="s">
        <v>252</v>
      </c>
      <c r="J1220" t="s">
        <v>13</v>
      </c>
      <c r="K1220" t="s">
        <v>1117</v>
      </c>
      <c r="L1220" t="s">
        <v>92</v>
      </c>
      <c r="N1220" t="str">
        <f>IF(ISBLANK(Sales[[#This Row],[return]]),"No",Sales[[#This Row],[return]])</f>
        <v>No</v>
      </c>
      <c r="O1220" s="2">
        <v>42705</v>
      </c>
      <c r="P1220" s="8" t="str">
        <f>TEXT(DAY(Sales[[#This Row],[OrderDate]]),"ddd")</f>
        <v>Sun</v>
      </c>
      <c r="Q1220" s="8" t="str">
        <f>TEXT(MONTH(Sales[[#This Row],[ShipDate]])*29,"mmm")</f>
        <v>Dec</v>
      </c>
      <c r="R1220">
        <v>1053</v>
      </c>
      <c r="S1220" t="s">
        <v>940</v>
      </c>
      <c r="T1220" t="s">
        <v>90</v>
      </c>
      <c r="U1220">
        <v>43229</v>
      </c>
      <c r="V1220" s="1">
        <v>0.2</v>
      </c>
      <c r="W1220">
        <v>1</v>
      </c>
      <c r="X1220">
        <v>2</v>
      </c>
      <c r="Y1220">
        <v>8</v>
      </c>
      <c r="AD1220"/>
    </row>
    <row r="1221" spans="1:30" x14ac:dyDescent="0.25">
      <c r="A1221" t="s">
        <v>40</v>
      </c>
      <c r="B1221" s="2">
        <v>42707</v>
      </c>
      <c r="C1221" s="35">
        <f>YEAR(Sales[[#This Row],[ShipDate]])</f>
        <v>2016</v>
      </c>
      <c r="D1221" t="s">
        <v>19</v>
      </c>
      <c r="E1221" t="s">
        <v>18</v>
      </c>
      <c r="F1221" t="s">
        <v>23</v>
      </c>
      <c r="G1221" t="s">
        <v>11</v>
      </c>
      <c r="H1221" t="s">
        <v>249</v>
      </c>
      <c r="I1221" t="s">
        <v>252</v>
      </c>
      <c r="J1221" t="s">
        <v>13</v>
      </c>
      <c r="K1221" t="s">
        <v>1117</v>
      </c>
      <c r="L1221" t="s">
        <v>92</v>
      </c>
      <c r="N1221" t="str">
        <f>IF(ISBLANK(Sales[[#This Row],[return]]),"No",Sales[[#This Row],[return]])</f>
        <v>No</v>
      </c>
      <c r="O1221" s="2">
        <v>42705</v>
      </c>
      <c r="P1221" s="8" t="str">
        <f>TEXT(DAY(Sales[[#This Row],[OrderDate]]),"ddd")</f>
        <v>Sun</v>
      </c>
      <c r="Q1221" s="8" t="str">
        <f>TEXT(MONTH(Sales[[#This Row],[ShipDate]])*29,"mmm")</f>
        <v>Dec</v>
      </c>
      <c r="R1221">
        <v>842</v>
      </c>
      <c r="S1221" t="s">
        <v>691</v>
      </c>
      <c r="T1221" t="s">
        <v>90</v>
      </c>
      <c r="U1221">
        <v>43229</v>
      </c>
      <c r="V1221" s="1">
        <v>0.3</v>
      </c>
      <c r="W1221">
        <v>-52</v>
      </c>
      <c r="X1221">
        <v>6</v>
      </c>
      <c r="Y1221">
        <v>910</v>
      </c>
      <c r="AD1221"/>
    </row>
    <row r="1222" spans="1:30" x14ac:dyDescent="0.25">
      <c r="A1222" t="s">
        <v>40</v>
      </c>
      <c r="B1222" s="2">
        <v>42707</v>
      </c>
      <c r="C1222" s="35">
        <f>YEAR(Sales[[#This Row],[ShipDate]])</f>
        <v>2016</v>
      </c>
      <c r="D1222" t="s">
        <v>19</v>
      </c>
      <c r="E1222" t="s">
        <v>18</v>
      </c>
      <c r="F1222" t="s">
        <v>59</v>
      </c>
      <c r="G1222" t="s">
        <v>25</v>
      </c>
      <c r="H1222" t="s">
        <v>249</v>
      </c>
      <c r="I1222" t="s">
        <v>252</v>
      </c>
      <c r="J1222" t="s">
        <v>13</v>
      </c>
      <c r="K1222" t="s">
        <v>1117</v>
      </c>
      <c r="L1222" t="s">
        <v>92</v>
      </c>
      <c r="N1222" t="str">
        <f>IF(ISBLANK(Sales[[#This Row],[return]]),"No",Sales[[#This Row],[return]])</f>
        <v>No</v>
      </c>
      <c r="O1222" s="2">
        <v>42705</v>
      </c>
      <c r="P1222" s="8" t="str">
        <f>TEXT(DAY(Sales[[#This Row],[OrderDate]]),"ddd")</f>
        <v>Sun</v>
      </c>
      <c r="Q1222" s="8" t="str">
        <f>TEXT(MONTH(Sales[[#This Row],[ShipDate]])*29,"mmm")</f>
        <v>Dec</v>
      </c>
      <c r="R1222">
        <v>1818</v>
      </c>
      <c r="S1222" t="s">
        <v>2003</v>
      </c>
      <c r="T1222" t="s">
        <v>90</v>
      </c>
      <c r="U1222">
        <v>43229</v>
      </c>
      <c r="V1222" s="1">
        <v>0.2</v>
      </c>
      <c r="W1222">
        <v>13</v>
      </c>
      <c r="X1222">
        <v>7</v>
      </c>
      <c r="Y1222">
        <v>36</v>
      </c>
      <c r="AD1222"/>
    </row>
    <row r="1223" spans="1:30" x14ac:dyDescent="0.25">
      <c r="A1223" t="s">
        <v>40</v>
      </c>
      <c r="B1223" s="2">
        <v>42707</v>
      </c>
      <c r="C1223" s="35">
        <f>YEAR(Sales[[#This Row],[ShipDate]])</f>
        <v>2016</v>
      </c>
      <c r="D1223" t="s">
        <v>19</v>
      </c>
      <c r="E1223" t="s">
        <v>18</v>
      </c>
      <c r="F1223" t="s">
        <v>574</v>
      </c>
      <c r="G1223" t="s">
        <v>46</v>
      </c>
      <c r="H1223" t="s">
        <v>249</v>
      </c>
      <c r="I1223" t="s">
        <v>252</v>
      </c>
      <c r="J1223" t="s">
        <v>13</v>
      </c>
      <c r="K1223" t="s">
        <v>1117</v>
      </c>
      <c r="L1223" t="s">
        <v>92</v>
      </c>
      <c r="N1223" t="str">
        <f>IF(ISBLANK(Sales[[#This Row],[return]]),"No",Sales[[#This Row],[return]])</f>
        <v>No</v>
      </c>
      <c r="O1223" s="2">
        <v>42705</v>
      </c>
      <c r="P1223" s="8" t="str">
        <f>TEXT(DAY(Sales[[#This Row],[OrderDate]]),"ddd")</f>
        <v>Sun</v>
      </c>
      <c r="Q1223" s="8" t="str">
        <f>TEXT(MONTH(Sales[[#This Row],[ShipDate]])*29,"mmm")</f>
        <v>Dec</v>
      </c>
      <c r="R1223">
        <v>1452</v>
      </c>
      <c r="S1223" t="s">
        <v>2448</v>
      </c>
      <c r="T1223" t="s">
        <v>90</v>
      </c>
      <c r="U1223">
        <v>43229</v>
      </c>
      <c r="V1223" s="1">
        <v>0.4</v>
      </c>
      <c r="W1223">
        <v>110</v>
      </c>
      <c r="X1223">
        <v>2</v>
      </c>
      <c r="Y1223">
        <v>660</v>
      </c>
      <c r="AD1223"/>
    </row>
    <row r="1224" spans="1:30" x14ac:dyDescent="0.25">
      <c r="A1224" t="s">
        <v>24</v>
      </c>
      <c r="B1224" s="2">
        <v>42467</v>
      </c>
      <c r="C1224" s="35">
        <f>YEAR(Sales[[#This Row],[ShipDate]])</f>
        <v>2016</v>
      </c>
      <c r="D1224" t="s">
        <v>113</v>
      </c>
      <c r="E1224" t="s">
        <v>31</v>
      </c>
      <c r="F1224" t="s">
        <v>39</v>
      </c>
      <c r="G1224" t="s">
        <v>25</v>
      </c>
      <c r="H1224" t="s">
        <v>186</v>
      </c>
      <c r="I1224" t="s">
        <v>120</v>
      </c>
      <c r="J1224" t="s">
        <v>13</v>
      </c>
      <c r="K1224" t="s">
        <v>761</v>
      </c>
      <c r="L1224" t="s">
        <v>68</v>
      </c>
      <c r="N1224" t="str">
        <f>IF(ISBLANK(Sales[[#This Row],[return]]),"No",Sales[[#This Row],[return]])</f>
        <v>No</v>
      </c>
      <c r="O1224" s="2">
        <v>42465</v>
      </c>
      <c r="P1224" s="8" t="str">
        <f>TEXT(DAY(Sales[[#This Row],[OrderDate]]),"ddd")</f>
        <v>Thu</v>
      </c>
      <c r="Q1224" s="8" t="str">
        <f>TEXT(MONTH(Sales[[#This Row],[ShipDate]])*29,"mmm")</f>
        <v>Apr</v>
      </c>
      <c r="R1224">
        <v>101</v>
      </c>
      <c r="S1224" t="s">
        <v>1933</v>
      </c>
      <c r="T1224" t="s">
        <v>66</v>
      </c>
      <c r="U1224">
        <v>62521</v>
      </c>
      <c r="V1224" s="1">
        <v>0.2</v>
      </c>
      <c r="W1224">
        <v>4</v>
      </c>
      <c r="X1224">
        <v>4</v>
      </c>
      <c r="Y1224">
        <v>52</v>
      </c>
      <c r="AD1224"/>
    </row>
    <row r="1225" spans="1:30" x14ac:dyDescent="0.25">
      <c r="A1225" t="s">
        <v>24</v>
      </c>
      <c r="B1225" s="2">
        <v>42467</v>
      </c>
      <c r="C1225" s="35">
        <f>YEAR(Sales[[#This Row],[ShipDate]])</f>
        <v>2016</v>
      </c>
      <c r="D1225" t="s">
        <v>113</v>
      </c>
      <c r="E1225" t="s">
        <v>31</v>
      </c>
      <c r="F1225" t="s">
        <v>39</v>
      </c>
      <c r="G1225" t="s">
        <v>25</v>
      </c>
      <c r="H1225" t="s">
        <v>186</v>
      </c>
      <c r="I1225" t="s">
        <v>120</v>
      </c>
      <c r="J1225" t="s">
        <v>13</v>
      </c>
      <c r="K1225" t="s">
        <v>761</v>
      </c>
      <c r="L1225" t="s">
        <v>68</v>
      </c>
      <c r="N1225" t="str">
        <f>IF(ISBLANK(Sales[[#This Row],[return]]),"No",Sales[[#This Row],[return]])</f>
        <v>No</v>
      </c>
      <c r="O1225" s="2">
        <v>42465</v>
      </c>
      <c r="P1225" s="8" t="str">
        <f>TEXT(DAY(Sales[[#This Row],[OrderDate]]),"ddd")</f>
        <v>Thu</v>
      </c>
      <c r="Q1225" s="8" t="str">
        <f>TEXT(MONTH(Sales[[#This Row],[ShipDate]])*29,"mmm")</f>
        <v>Apr</v>
      </c>
      <c r="R1225">
        <v>1543</v>
      </c>
      <c r="S1225" t="s">
        <v>360</v>
      </c>
      <c r="T1225" t="s">
        <v>66</v>
      </c>
      <c r="U1225">
        <v>62521</v>
      </c>
      <c r="V1225" s="1">
        <v>0.2</v>
      </c>
      <c r="W1225">
        <v>4</v>
      </c>
      <c r="X1225">
        <v>4</v>
      </c>
      <c r="Y1225">
        <v>50</v>
      </c>
      <c r="AD1225"/>
    </row>
    <row r="1226" spans="1:30" x14ac:dyDescent="0.25">
      <c r="A1226" t="s">
        <v>10</v>
      </c>
      <c r="B1226" s="2">
        <v>42686</v>
      </c>
      <c r="C1226" s="35">
        <f>YEAR(Sales[[#This Row],[ShipDate]])</f>
        <v>2016</v>
      </c>
      <c r="D1226" t="s">
        <v>607</v>
      </c>
      <c r="E1226" t="s">
        <v>18</v>
      </c>
      <c r="F1226" t="s">
        <v>39</v>
      </c>
      <c r="G1226" t="s">
        <v>25</v>
      </c>
      <c r="H1226" t="s">
        <v>336</v>
      </c>
      <c r="I1226" t="s">
        <v>70</v>
      </c>
      <c r="J1226" t="s">
        <v>13</v>
      </c>
      <c r="K1226" t="s">
        <v>664</v>
      </c>
      <c r="L1226" t="s">
        <v>68</v>
      </c>
      <c r="N1226" t="str">
        <f>IF(ISBLANK(Sales[[#This Row],[return]]),"No",Sales[[#This Row],[return]])</f>
        <v>No</v>
      </c>
      <c r="O1226" s="2">
        <v>42686</v>
      </c>
      <c r="P1226" s="8" t="str">
        <f>TEXT(DAY(Sales[[#This Row],[OrderDate]]),"ddd")</f>
        <v>Thu</v>
      </c>
      <c r="Q1226" s="8" t="str">
        <f>TEXT(MONTH(Sales[[#This Row],[ShipDate]])*29,"mmm")</f>
        <v>Nov</v>
      </c>
      <c r="R1226">
        <v>1268</v>
      </c>
      <c r="S1226" t="s">
        <v>376</v>
      </c>
      <c r="T1226" t="s">
        <v>66</v>
      </c>
      <c r="U1226">
        <v>78207</v>
      </c>
      <c r="V1226" s="1">
        <v>0.2</v>
      </c>
      <c r="W1226">
        <v>5</v>
      </c>
      <c r="X1226">
        <v>4</v>
      </c>
      <c r="Y1226">
        <v>50</v>
      </c>
      <c r="AD1226"/>
    </row>
    <row r="1227" spans="1:30" x14ac:dyDescent="0.25">
      <c r="A1227" t="s">
        <v>40</v>
      </c>
      <c r="B1227" s="2">
        <v>42713</v>
      </c>
      <c r="C1227" s="35">
        <f>YEAR(Sales[[#This Row],[ShipDate]])</f>
        <v>2016</v>
      </c>
      <c r="D1227" t="s">
        <v>36</v>
      </c>
      <c r="E1227" t="s">
        <v>31</v>
      </c>
      <c r="F1227" t="s">
        <v>59</v>
      </c>
      <c r="G1227" t="s">
        <v>25</v>
      </c>
      <c r="H1227" t="s">
        <v>249</v>
      </c>
      <c r="I1227" t="s">
        <v>252</v>
      </c>
      <c r="J1227" t="s">
        <v>13</v>
      </c>
      <c r="K1227" t="s">
        <v>435</v>
      </c>
      <c r="L1227" t="s">
        <v>92</v>
      </c>
      <c r="M1227" t="s">
        <v>82</v>
      </c>
      <c r="N1227" t="str">
        <f>IF(ISBLANK(Sales[[#This Row],[return]]),"No",Sales[[#This Row],[return]])</f>
        <v>Yes</v>
      </c>
      <c r="O1227" s="2">
        <v>42709</v>
      </c>
      <c r="P1227" s="8" t="str">
        <f>TEXT(DAY(Sales[[#This Row],[OrderDate]]),"ddd")</f>
        <v>Thu</v>
      </c>
      <c r="Q1227" s="8" t="str">
        <f>TEXT(MONTH(Sales[[#This Row],[ShipDate]])*29,"mmm")</f>
        <v>Dec</v>
      </c>
      <c r="R1227">
        <v>337</v>
      </c>
      <c r="S1227" t="s">
        <v>3276</v>
      </c>
      <c r="T1227" t="s">
        <v>90</v>
      </c>
      <c r="U1227">
        <v>43229</v>
      </c>
      <c r="V1227" s="1">
        <v>0.2</v>
      </c>
      <c r="W1227">
        <v>6</v>
      </c>
      <c r="X1227">
        <v>3</v>
      </c>
      <c r="Y1227">
        <v>17</v>
      </c>
      <c r="AD1227"/>
    </row>
    <row r="1228" spans="1:30" x14ac:dyDescent="0.25">
      <c r="A1228" t="s">
        <v>40</v>
      </c>
      <c r="B1228" s="2">
        <v>42713</v>
      </c>
      <c r="C1228" s="35">
        <f>YEAR(Sales[[#This Row],[ShipDate]])</f>
        <v>2016</v>
      </c>
      <c r="D1228" t="s">
        <v>36</v>
      </c>
      <c r="E1228" t="s">
        <v>31</v>
      </c>
      <c r="F1228" t="s">
        <v>59</v>
      </c>
      <c r="G1228" t="s">
        <v>25</v>
      </c>
      <c r="H1228" t="s">
        <v>249</v>
      </c>
      <c r="I1228" t="s">
        <v>252</v>
      </c>
      <c r="J1228" t="s">
        <v>13</v>
      </c>
      <c r="K1228" t="s">
        <v>435</v>
      </c>
      <c r="L1228" t="s">
        <v>92</v>
      </c>
      <c r="M1228" t="s">
        <v>82</v>
      </c>
      <c r="N1228" t="str">
        <f>IF(ISBLANK(Sales[[#This Row],[return]]),"No",Sales[[#This Row],[return]])</f>
        <v>Yes</v>
      </c>
      <c r="O1228" s="2">
        <v>42709</v>
      </c>
      <c r="P1228" s="8" t="str">
        <f>TEXT(DAY(Sales[[#This Row],[OrderDate]]),"ddd")</f>
        <v>Thu</v>
      </c>
      <c r="Q1228" s="8" t="str">
        <f>TEXT(MONTH(Sales[[#This Row],[ShipDate]])*29,"mmm")</f>
        <v>Dec</v>
      </c>
      <c r="R1228">
        <v>1684</v>
      </c>
      <c r="S1228" t="s">
        <v>1966</v>
      </c>
      <c r="T1228" t="s">
        <v>90</v>
      </c>
      <c r="U1228">
        <v>43229</v>
      </c>
      <c r="V1228" s="1">
        <v>0.2</v>
      </c>
      <c r="W1228">
        <v>36</v>
      </c>
      <c r="X1228">
        <v>3</v>
      </c>
      <c r="Y1228">
        <v>98</v>
      </c>
      <c r="AD1228"/>
    </row>
    <row r="1229" spans="1:30" x14ac:dyDescent="0.25">
      <c r="A1229" t="s">
        <v>40</v>
      </c>
      <c r="B1229" s="2">
        <v>42713</v>
      </c>
      <c r="C1229" s="35">
        <f>YEAR(Sales[[#This Row],[ShipDate]])</f>
        <v>2016</v>
      </c>
      <c r="D1229" t="s">
        <v>36</v>
      </c>
      <c r="E1229" t="s">
        <v>31</v>
      </c>
      <c r="F1229" t="s">
        <v>50</v>
      </c>
      <c r="G1229" t="s">
        <v>25</v>
      </c>
      <c r="H1229" t="s">
        <v>249</v>
      </c>
      <c r="I1229" t="s">
        <v>252</v>
      </c>
      <c r="J1229" t="s">
        <v>13</v>
      </c>
      <c r="K1229" t="s">
        <v>435</v>
      </c>
      <c r="L1229" t="s">
        <v>92</v>
      </c>
      <c r="M1229" t="s">
        <v>82</v>
      </c>
      <c r="N1229" t="str">
        <f>IF(ISBLANK(Sales[[#This Row],[return]]),"No",Sales[[#This Row],[return]])</f>
        <v>Yes</v>
      </c>
      <c r="O1229" s="2">
        <v>42709</v>
      </c>
      <c r="P1229" s="8" t="str">
        <f>TEXT(DAY(Sales[[#This Row],[OrderDate]]),"ddd")</f>
        <v>Thu</v>
      </c>
      <c r="Q1229" s="8" t="str">
        <f>TEXT(MONTH(Sales[[#This Row],[ShipDate]])*29,"mmm")</f>
        <v>Dec</v>
      </c>
      <c r="R1229">
        <v>975</v>
      </c>
      <c r="S1229" t="s">
        <v>1894</v>
      </c>
      <c r="T1229" t="s">
        <v>90</v>
      </c>
      <c r="U1229">
        <v>43229</v>
      </c>
      <c r="V1229" s="1">
        <v>0.7</v>
      </c>
      <c r="W1229">
        <v>-24</v>
      </c>
      <c r="X1229">
        <v>4</v>
      </c>
      <c r="Y1229">
        <v>30</v>
      </c>
      <c r="AD1229"/>
    </row>
    <row r="1230" spans="1:30" x14ac:dyDescent="0.25">
      <c r="A1230" t="s">
        <v>40</v>
      </c>
      <c r="B1230" s="2">
        <v>42713</v>
      </c>
      <c r="C1230" s="35">
        <f>YEAR(Sales[[#This Row],[ShipDate]])</f>
        <v>2016</v>
      </c>
      <c r="D1230" t="s">
        <v>36</v>
      </c>
      <c r="E1230" t="s">
        <v>31</v>
      </c>
      <c r="F1230" t="s">
        <v>48</v>
      </c>
      <c r="G1230" t="s">
        <v>46</v>
      </c>
      <c r="H1230" t="s">
        <v>249</v>
      </c>
      <c r="I1230" t="s">
        <v>252</v>
      </c>
      <c r="J1230" t="s">
        <v>13</v>
      </c>
      <c r="K1230" t="s">
        <v>435</v>
      </c>
      <c r="L1230" t="s">
        <v>92</v>
      </c>
      <c r="M1230" t="s">
        <v>82</v>
      </c>
      <c r="N1230" t="str">
        <f>IF(ISBLANK(Sales[[#This Row],[return]]),"No",Sales[[#This Row],[return]])</f>
        <v>Yes</v>
      </c>
      <c r="O1230" s="2">
        <v>42709</v>
      </c>
      <c r="P1230" s="8" t="str">
        <f>TEXT(DAY(Sales[[#This Row],[OrderDate]]),"ddd")</f>
        <v>Thu</v>
      </c>
      <c r="Q1230" s="8" t="str">
        <f>TEXT(MONTH(Sales[[#This Row],[ShipDate]])*29,"mmm")</f>
        <v>Dec</v>
      </c>
      <c r="R1230">
        <v>1039</v>
      </c>
      <c r="S1230" t="s">
        <v>2872</v>
      </c>
      <c r="T1230" t="s">
        <v>90</v>
      </c>
      <c r="U1230">
        <v>43229</v>
      </c>
      <c r="V1230" s="1">
        <v>0.4</v>
      </c>
      <c r="W1230">
        <v>-9</v>
      </c>
      <c r="X1230">
        <v>1</v>
      </c>
      <c r="Y1230">
        <v>37</v>
      </c>
      <c r="AD1230"/>
    </row>
    <row r="1231" spans="1:30" x14ac:dyDescent="0.25">
      <c r="A1231" t="s">
        <v>40</v>
      </c>
      <c r="B1231" s="2">
        <v>42713</v>
      </c>
      <c r="C1231" s="35">
        <f>YEAR(Sales[[#This Row],[ShipDate]])</f>
        <v>2016</v>
      </c>
      <c r="D1231" t="s">
        <v>36</v>
      </c>
      <c r="E1231" t="s">
        <v>31</v>
      </c>
      <c r="F1231" t="s">
        <v>48</v>
      </c>
      <c r="G1231" t="s">
        <v>46</v>
      </c>
      <c r="H1231" t="s">
        <v>249</v>
      </c>
      <c r="I1231" t="s">
        <v>252</v>
      </c>
      <c r="J1231" t="s">
        <v>13</v>
      </c>
      <c r="K1231" t="s">
        <v>435</v>
      </c>
      <c r="L1231" t="s">
        <v>92</v>
      </c>
      <c r="M1231" t="s">
        <v>82</v>
      </c>
      <c r="N1231" t="str">
        <f>IF(ISBLANK(Sales[[#This Row],[return]]),"No",Sales[[#This Row],[return]])</f>
        <v>Yes</v>
      </c>
      <c r="O1231" s="2">
        <v>42709</v>
      </c>
      <c r="P1231" s="8" t="str">
        <f>TEXT(DAY(Sales[[#This Row],[OrderDate]]),"ddd")</f>
        <v>Thu</v>
      </c>
      <c r="Q1231" s="8" t="str">
        <f>TEXT(MONTH(Sales[[#This Row],[ShipDate]])*29,"mmm")</f>
        <v>Dec</v>
      </c>
      <c r="R1231">
        <v>1244</v>
      </c>
      <c r="S1231" t="s">
        <v>2517</v>
      </c>
      <c r="T1231" t="s">
        <v>90</v>
      </c>
      <c r="U1231">
        <v>43229</v>
      </c>
      <c r="V1231" s="1">
        <v>0.4</v>
      </c>
      <c r="W1231">
        <v>-45</v>
      </c>
      <c r="X1231">
        <v>2</v>
      </c>
      <c r="Y1231">
        <v>180</v>
      </c>
      <c r="AD1231"/>
    </row>
    <row r="1232" spans="1:30" x14ac:dyDescent="0.25">
      <c r="A1232" t="s">
        <v>40</v>
      </c>
      <c r="B1232" s="2">
        <v>42690</v>
      </c>
      <c r="C1232" s="35">
        <f>YEAR(Sales[[#This Row],[ShipDate]])</f>
        <v>2016</v>
      </c>
      <c r="D1232" t="s">
        <v>36</v>
      </c>
      <c r="E1232" t="s">
        <v>18</v>
      </c>
      <c r="F1232" t="s">
        <v>38</v>
      </c>
      <c r="G1232" t="s">
        <v>11</v>
      </c>
      <c r="H1232" t="s">
        <v>26</v>
      </c>
      <c r="I1232" t="s">
        <v>32</v>
      </c>
      <c r="J1232" t="s">
        <v>13</v>
      </c>
      <c r="K1232" t="s">
        <v>1606</v>
      </c>
      <c r="L1232" t="s">
        <v>30</v>
      </c>
      <c r="N1232" t="str">
        <f>IF(ISBLANK(Sales[[#This Row],[return]]),"No",Sales[[#This Row],[return]])</f>
        <v>No</v>
      </c>
      <c r="O1232" s="2">
        <v>42686</v>
      </c>
      <c r="P1232" s="8" t="str">
        <f>TEXT(DAY(Sales[[#This Row],[OrderDate]]),"ddd")</f>
        <v>Thu</v>
      </c>
      <c r="Q1232" s="8" t="str">
        <f>TEXT(MONTH(Sales[[#This Row],[ShipDate]])*29,"mmm")</f>
        <v>Nov</v>
      </c>
      <c r="R1232">
        <v>312</v>
      </c>
      <c r="S1232" t="s">
        <v>1180</v>
      </c>
      <c r="T1232" t="s">
        <v>28</v>
      </c>
      <c r="U1232">
        <v>90045</v>
      </c>
      <c r="V1232" s="1">
        <v>0.2</v>
      </c>
      <c r="W1232">
        <v>31</v>
      </c>
      <c r="X1232">
        <v>3</v>
      </c>
      <c r="Y1232">
        <v>629</v>
      </c>
      <c r="AD1232"/>
    </row>
    <row r="1233" spans="1:30" x14ac:dyDescent="0.25">
      <c r="A1233" t="s">
        <v>40</v>
      </c>
      <c r="B1233" s="2">
        <v>42690</v>
      </c>
      <c r="C1233" s="35">
        <f>YEAR(Sales[[#This Row],[ShipDate]])</f>
        <v>2016</v>
      </c>
      <c r="D1233" t="s">
        <v>36</v>
      </c>
      <c r="E1233" t="s">
        <v>18</v>
      </c>
      <c r="F1233" t="s">
        <v>59</v>
      </c>
      <c r="G1233" t="s">
        <v>25</v>
      </c>
      <c r="H1233" t="s">
        <v>26</v>
      </c>
      <c r="I1233" t="s">
        <v>32</v>
      </c>
      <c r="J1233" t="s">
        <v>13</v>
      </c>
      <c r="K1233" t="s">
        <v>1606</v>
      </c>
      <c r="L1233" t="s">
        <v>30</v>
      </c>
      <c r="N1233" t="str">
        <f>IF(ISBLANK(Sales[[#This Row],[return]]),"No",Sales[[#This Row],[return]])</f>
        <v>No</v>
      </c>
      <c r="O1233" s="2">
        <v>42686</v>
      </c>
      <c r="P1233" s="8" t="str">
        <f>TEXT(DAY(Sales[[#This Row],[OrderDate]]),"ddd")</f>
        <v>Thu</v>
      </c>
      <c r="Q1233" s="8" t="str">
        <f>TEXT(MONTH(Sales[[#This Row],[ShipDate]])*29,"mmm")</f>
        <v>Nov</v>
      </c>
      <c r="R1233">
        <v>1772</v>
      </c>
      <c r="S1233" t="s">
        <v>662</v>
      </c>
      <c r="T1233" t="s">
        <v>28</v>
      </c>
      <c r="U1233">
        <v>90045</v>
      </c>
      <c r="V1233" s="1">
        <v>0</v>
      </c>
      <c r="W1233">
        <v>6</v>
      </c>
      <c r="X1233">
        <v>2</v>
      </c>
      <c r="Y1233">
        <v>12</v>
      </c>
      <c r="AD1233"/>
    </row>
    <row r="1234" spans="1:30" x14ac:dyDescent="0.25">
      <c r="A1234" t="s">
        <v>24</v>
      </c>
      <c r="B1234" s="2">
        <v>42660</v>
      </c>
      <c r="C1234" s="35">
        <f>YEAR(Sales[[#This Row],[ShipDate]])</f>
        <v>2016</v>
      </c>
      <c r="D1234" t="s">
        <v>113</v>
      </c>
      <c r="E1234" t="s">
        <v>18</v>
      </c>
      <c r="F1234" t="s">
        <v>23</v>
      </c>
      <c r="G1234" t="s">
        <v>11</v>
      </c>
      <c r="H1234" t="s">
        <v>1152</v>
      </c>
      <c r="I1234" t="s">
        <v>585</v>
      </c>
      <c r="J1234" t="s">
        <v>13</v>
      </c>
      <c r="K1234" t="s">
        <v>1153</v>
      </c>
      <c r="L1234" t="s">
        <v>92</v>
      </c>
      <c r="N1234" t="str">
        <f>IF(ISBLANK(Sales[[#This Row],[return]]),"No",Sales[[#This Row],[return]])</f>
        <v>No</v>
      </c>
      <c r="O1234" s="2">
        <v>42657</v>
      </c>
      <c r="P1234" s="8" t="str">
        <f>TEXT(DAY(Sales[[#This Row],[OrderDate]]),"ddd")</f>
        <v>Sat</v>
      </c>
      <c r="Q1234" s="8" t="str">
        <f>TEXT(MONTH(Sales[[#This Row],[ShipDate]])*29,"mmm")</f>
        <v>Oct</v>
      </c>
      <c r="R1234">
        <v>1207</v>
      </c>
      <c r="S1234" t="s">
        <v>1154</v>
      </c>
      <c r="T1234" t="s">
        <v>90</v>
      </c>
      <c r="U1234">
        <v>2149</v>
      </c>
      <c r="V1234" s="1">
        <v>0</v>
      </c>
      <c r="W1234">
        <v>261</v>
      </c>
      <c r="X1234">
        <v>9</v>
      </c>
      <c r="Y1234">
        <v>1629</v>
      </c>
      <c r="AD1234"/>
    </row>
    <row r="1235" spans="1:30" x14ac:dyDescent="0.25">
      <c r="A1235" t="s">
        <v>24</v>
      </c>
      <c r="B1235" s="2">
        <v>42660</v>
      </c>
      <c r="C1235" s="35">
        <f>YEAR(Sales[[#This Row],[ShipDate]])</f>
        <v>2016</v>
      </c>
      <c r="D1235" t="s">
        <v>113</v>
      </c>
      <c r="E1235" t="s">
        <v>18</v>
      </c>
      <c r="F1235" t="s">
        <v>39</v>
      </c>
      <c r="G1235" t="s">
        <v>25</v>
      </c>
      <c r="H1235" t="s">
        <v>1152</v>
      </c>
      <c r="I1235" t="s">
        <v>585</v>
      </c>
      <c r="J1235" t="s">
        <v>13</v>
      </c>
      <c r="K1235" t="s">
        <v>1153</v>
      </c>
      <c r="L1235" t="s">
        <v>92</v>
      </c>
      <c r="N1235" t="str">
        <f>IF(ISBLANK(Sales[[#This Row],[return]]),"No",Sales[[#This Row],[return]])</f>
        <v>No</v>
      </c>
      <c r="O1235" s="2">
        <v>42657</v>
      </c>
      <c r="P1235" s="8" t="str">
        <f>TEXT(DAY(Sales[[#This Row],[OrderDate]]),"ddd")</f>
        <v>Sat</v>
      </c>
      <c r="Q1235" s="8" t="str">
        <f>TEXT(MONTH(Sales[[#This Row],[ShipDate]])*29,"mmm")</f>
        <v>Oct</v>
      </c>
      <c r="R1235">
        <v>1456</v>
      </c>
      <c r="S1235" t="s">
        <v>184</v>
      </c>
      <c r="T1235" t="s">
        <v>90</v>
      </c>
      <c r="U1235">
        <v>2149</v>
      </c>
      <c r="V1235" s="1">
        <v>0</v>
      </c>
      <c r="W1235">
        <v>22</v>
      </c>
      <c r="X1235">
        <v>7</v>
      </c>
      <c r="Y1235">
        <v>79</v>
      </c>
      <c r="AD1235"/>
    </row>
    <row r="1236" spans="1:30" x14ac:dyDescent="0.25">
      <c r="A1236" t="s">
        <v>24</v>
      </c>
      <c r="B1236" s="2">
        <v>42660</v>
      </c>
      <c r="C1236" s="35">
        <f>YEAR(Sales[[#This Row],[ShipDate]])</f>
        <v>2016</v>
      </c>
      <c r="D1236" t="s">
        <v>113</v>
      </c>
      <c r="E1236" t="s">
        <v>18</v>
      </c>
      <c r="F1236" t="s">
        <v>99</v>
      </c>
      <c r="G1236" t="s">
        <v>46</v>
      </c>
      <c r="H1236" t="s">
        <v>1152</v>
      </c>
      <c r="I1236" t="s">
        <v>585</v>
      </c>
      <c r="J1236" t="s">
        <v>13</v>
      </c>
      <c r="K1236" t="s">
        <v>1153</v>
      </c>
      <c r="L1236" t="s">
        <v>92</v>
      </c>
      <c r="N1236" t="str">
        <f>IF(ISBLANK(Sales[[#This Row],[return]]),"No",Sales[[#This Row],[return]])</f>
        <v>No</v>
      </c>
      <c r="O1236" s="2">
        <v>42657</v>
      </c>
      <c r="P1236" s="8" t="str">
        <f>TEXT(DAY(Sales[[#This Row],[OrderDate]]),"ddd")</f>
        <v>Sat</v>
      </c>
      <c r="Q1236" s="8" t="str">
        <f>TEXT(MONTH(Sales[[#This Row],[ShipDate]])*29,"mmm")</f>
        <v>Oct</v>
      </c>
      <c r="R1236">
        <v>1617</v>
      </c>
      <c r="S1236" t="s">
        <v>2343</v>
      </c>
      <c r="T1236" t="s">
        <v>90</v>
      </c>
      <c r="U1236">
        <v>2149</v>
      </c>
      <c r="V1236" s="1">
        <v>0</v>
      </c>
      <c r="W1236">
        <v>30</v>
      </c>
      <c r="X1236">
        <v>3</v>
      </c>
      <c r="Y1236">
        <v>177</v>
      </c>
      <c r="AD1236"/>
    </row>
    <row r="1237" spans="1:30" x14ac:dyDescent="0.25">
      <c r="A1237" t="s">
        <v>40</v>
      </c>
      <c r="B1237" s="2">
        <v>42724</v>
      </c>
      <c r="C1237" s="35">
        <f>YEAR(Sales[[#This Row],[ShipDate]])</f>
        <v>2016</v>
      </c>
      <c r="D1237" t="s">
        <v>36</v>
      </c>
      <c r="E1237" t="s">
        <v>31</v>
      </c>
      <c r="F1237" t="s">
        <v>59</v>
      </c>
      <c r="G1237" t="s">
        <v>25</v>
      </c>
      <c r="H1237" t="s">
        <v>428</v>
      </c>
      <c r="I1237" t="s">
        <v>133</v>
      </c>
      <c r="J1237" t="s">
        <v>13</v>
      </c>
      <c r="K1237" t="s">
        <v>1045</v>
      </c>
      <c r="L1237" t="s">
        <v>68</v>
      </c>
      <c r="N1237" t="str">
        <f>IF(ISBLANK(Sales[[#This Row],[return]]),"No",Sales[[#This Row],[return]])</f>
        <v>No</v>
      </c>
      <c r="O1237" s="2">
        <v>42720</v>
      </c>
      <c r="P1237" s="8" t="str">
        <f>TEXT(DAY(Sales[[#This Row],[OrderDate]]),"ddd")</f>
        <v>Mon</v>
      </c>
      <c r="Q1237" s="8" t="str">
        <f>TEXT(MONTH(Sales[[#This Row],[ShipDate]])*29,"mmm")</f>
        <v>Dec</v>
      </c>
      <c r="R1237">
        <v>1723</v>
      </c>
      <c r="S1237" t="s">
        <v>2820</v>
      </c>
      <c r="T1237" t="s">
        <v>66</v>
      </c>
      <c r="U1237">
        <v>48227</v>
      </c>
      <c r="V1237" s="1">
        <v>0</v>
      </c>
      <c r="W1237">
        <v>53</v>
      </c>
      <c r="X1237">
        <v>5</v>
      </c>
      <c r="Y1237">
        <v>114</v>
      </c>
      <c r="AD1237"/>
    </row>
    <row r="1238" spans="1:30" x14ac:dyDescent="0.25">
      <c r="A1238" t="s">
        <v>10</v>
      </c>
      <c r="B1238" s="2">
        <v>42689</v>
      </c>
      <c r="C1238" s="35">
        <f>YEAR(Sales[[#This Row],[ShipDate]])</f>
        <v>2016</v>
      </c>
      <c r="D1238" t="s">
        <v>113</v>
      </c>
      <c r="E1238" t="s">
        <v>31</v>
      </c>
      <c r="F1238" t="s">
        <v>59</v>
      </c>
      <c r="G1238" t="s">
        <v>25</v>
      </c>
      <c r="H1238" t="s">
        <v>300</v>
      </c>
      <c r="I1238" t="s">
        <v>70</v>
      </c>
      <c r="J1238" t="s">
        <v>13</v>
      </c>
      <c r="K1238" t="s">
        <v>2678</v>
      </c>
      <c r="L1238" t="s">
        <v>68</v>
      </c>
      <c r="N1238" t="str">
        <f>IF(ISBLANK(Sales[[#This Row],[return]]),"No",Sales[[#This Row],[return]])</f>
        <v>No</v>
      </c>
      <c r="O1238" s="2">
        <v>42688</v>
      </c>
      <c r="P1238" s="8" t="str">
        <f>TEXT(DAY(Sales[[#This Row],[OrderDate]]),"ddd")</f>
        <v>Sat</v>
      </c>
      <c r="Q1238" s="8" t="str">
        <f>TEXT(MONTH(Sales[[#This Row],[ShipDate]])*29,"mmm")</f>
        <v>Nov</v>
      </c>
      <c r="R1238">
        <v>1826</v>
      </c>
      <c r="S1238" t="s">
        <v>2753</v>
      </c>
      <c r="T1238" t="s">
        <v>66</v>
      </c>
      <c r="U1238">
        <v>77506</v>
      </c>
      <c r="V1238" s="1">
        <v>0.2</v>
      </c>
      <c r="W1238">
        <v>7</v>
      </c>
      <c r="X1238">
        <v>4</v>
      </c>
      <c r="Y1238">
        <v>21</v>
      </c>
      <c r="AD1238"/>
    </row>
    <row r="1239" spans="1:30" x14ac:dyDescent="0.25">
      <c r="A1239" t="s">
        <v>10</v>
      </c>
      <c r="B1239" s="2">
        <v>42596</v>
      </c>
      <c r="C1239" s="35">
        <f>YEAR(Sales[[#This Row],[ShipDate]])</f>
        <v>2016</v>
      </c>
      <c r="D1239" t="s">
        <v>36</v>
      </c>
      <c r="E1239" t="s">
        <v>18</v>
      </c>
      <c r="F1239" t="s">
        <v>43</v>
      </c>
      <c r="G1239" t="s">
        <v>11</v>
      </c>
      <c r="H1239" t="s">
        <v>1297</v>
      </c>
      <c r="I1239" t="s">
        <v>169</v>
      </c>
      <c r="J1239" t="s">
        <v>13</v>
      </c>
      <c r="K1239" t="s">
        <v>393</v>
      </c>
      <c r="L1239" t="s">
        <v>30</v>
      </c>
      <c r="N1239" t="str">
        <f>IF(ISBLANK(Sales[[#This Row],[return]]),"No",Sales[[#This Row],[return]])</f>
        <v>No</v>
      </c>
      <c r="O1239" s="2">
        <v>42590</v>
      </c>
      <c r="P1239" s="8" t="str">
        <f>TEXT(DAY(Sales[[#This Row],[OrderDate]]),"ddd")</f>
        <v>Sun</v>
      </c>
      <c r="Q1239" s="8" t="str">
        <f>TEXT(MONTH(Sales[[#This Row],[ShipDate]])*29,"mmm")</f>
        <v>Aug</v>
      </c>
      <c r="R1239">
        <v>560</v>
      </c>
      <c r="S1239" t="s">
        <v>3179</v>
      </c>
      <c r="T1239" t="s">
        <v>28</v>
      </c>
      <c r="U1239">
        <v>85301</v>
      </c>
      <c r="V1239" s="1">
        <v>0.2</v>
      </c>
      <c r="W1239">
        <v>-3</v>
      </c>
      <c r="X1239">
        <v>4</v>
      </c>
      <c r="Y1239">
        <v>121</v>
      </c>
      <c r="AD1239"/>
    </row>
    <row r="1240" spans="1:30" x14ac:dyDescent="0.25">
      <c r="A1240" t="s">
        <v>10</v>
      </c>
      <c r="B1240" s="2">
        <v>42596</v>
      </c>
      <c r="C1240" s="35">
        <f>YEAR(Sales[[#This Row],[ShipDate]])</f>
        <v>2016</v>
      </c>
      <c r="D1240" t="s">
        <v>36</v>
      </c>
      <c r="E1240" t="s">
        <v>18</v>
      </c>
      <c r="F1240" t="s">
        <v>99</v>
      </c>
      <c r="G1240" t="s">
        <v>46</v>
      </c>
      <c r="H1240" t="s">
        <v>1297</v>
      </c>
      <c r="I1240" t="s">
        <v>169</v>
      </c>
      <c r="J1240" t="s">
        <v>13</v>
      </c>
      <c r="K1240" t="s">
        <v>393</v>
      </c>
      <c r="L1240" t="s">
        <v>30</v>
      </c>
      <c r="N1240" t="str">
        <f>IF(ISBLANK(Sales[[#This Row],[return]]),"No",Sales[[#This Row],[return]])</f>
        <v>No</v>
      </c>
      <c r="O1240" s="2">
        <v>42590</v>
      </c>
      <c r="P1240" s="8" t="str">
        <f>TEXT(DAY(Sales[[#This Row],[OrderDate]]),"ddd")</f>
        <v>Sun</v>
      </c>
      <c r="Q1240" s="8" t="str">
        <f>TEXT(MONTH(Sales[[#This Row],[ShipDate]])*29,"mmm")</f>
        <v>Aug</v>
      </c>
      <c r="R1240">
        <v>1410</v>
      </c>
      <c r="S1240" t="s">
        <v>226</v>
      </c>
      <c r="T1240" t="s">
        <v>28</v>
      </c>
      <c r="U1240">
        <v>85301</v>
      </c>
      <c r="V1240" s="1">
        <v>0.2</v>
      </c>
      <c r="W1240">
        <v>-11</v>
      </c>
      <c r="X1240">
        <v>3</v>
      </c>
      <c r="Y1240">
        <v>96</v>
      </c>
      <c r="AD1240"/>
    </row>
    <row r="1241" spans="1:30" x14ac:dyDescent="0.25">
      <c r="A1241" t="s">
        <v>24</v>
      </c>
      <c r="B1241" s="2">
        <v>42620</v>
      </c>
      <c r="C1241" s="35">
        <f>YEAR(Sales[[#This Row],[ShipDate]])</f>
        <v>2016</v>
      </c>
      <c r="D1241" t="s">
        <v>19</v>
      </c>
      <c r="E1241" t="s">
        <v>18</v>
      </c>
      <c r="F1241" t="s">
        <v>99</v>
      </c>
      <c r="G1241" t="s">
        <v>46</v>
      </c>
      <c r="H1241" t="s">
        <v>164</v>
      </c>
      <c r="I1241" t="s">
        <v>120</v>
      </c>
      <c r="J1241" t="s">
        <v>13</v>
      </c>
      <c r="K1241" t="s">
        <v>1442</v>
      </c>
      <c r="L1241" t="s">
        <v>68</v>
      </c>
      <c r="N1241" t="str">
        <f>IF(ISBLANK(Sales[[#This Row],[return]]),"No",Sales[[#This Row],[return]])</f>
        <v>No</v>
      </c>
      <c r="O1241" s="2">
        <v>42615</v>
      </c>
      <c r="P1241" s="8" t="str">
        <f>TEXT(DAY(Sales[[#This Row],[OrderDate]]),"ddd")</f>
        <v>Mon</v>
      </c>
      <c r="Q1241" s="8" t="str">
        <f>TEXT(MONTH(Sales[[#This Row],[ShipDate]])*29,"mmm")</f>
        <v>Sep</v>
      </c>
      <c r="R1241">
        <v>1033</v>
      </c>
      <c r="S1241" t="s">
        <v>1035</v>
      </c>
      <c r="T1241" t="s">
        <v>66</v>
      </c>
      <c r="U1241">
        <v>60653</v>
      </c>
      <c r="V1241" s="1">
        <v>0.2</v>
      </c>
      <c r="W1241">
        <v>54</v>
      </c>
      <c r="X1241">
        <v>3</v>
      </c>
      <c r="Y1241">
        <v>240</v>
      </c>
      <c r="AD1241"/>
    </row>
    <row r="1242" spans="1:30" x14ac:dyDescent="0.25">
      <c r="A1242" t="s">
        <v>40</v>
      </c>
      <c r="B1242" s="2">
        <v>42531</v>
      </c>
      <c r="C1242" s="35">
        <f>YEAR(Sales[[#This Row],[ShipDate]])</f>
        <v>2016</v>
      </c>
      <c r="D1242" t="s">
        <v>36</v>
      </c>
      <c r="E1242" t="s">
        <v>69</v>
      </c>
      <c r="F1242" t="s">
        <v>33</v>
      </c>
      <c r="G1242" t="s">
        <v>25</v>
      </c>
      <c r="H1242" t="s">
        <v>107</v>
      </c>
      <c r="I1242" t="s">
        <v>70</v>
      </c>
      <c r="J1242" t="s">
        <v>13</v>
      </c>
      <c r="K1242" t="s">
        <v>2983</v>
      </c>
      <c r="L1242" t="s">
        <v>68</v>
      </c>
      <c r="N1242" t="str">
        <f>IF(ISBLANK(Sales[[#This Row],[return]]),"No",Sales[[#This Row],[return]])</f>
        <v>No</v>
      </c>
      <c r="O1242" s="2">
        <v>42527</v>
      </c>
      <c r="P1242" s="8" t="str">
        <f>TEXT(DAY(Sales[[#This Row],[OrderDate]]),"ddd")</f>
        <v>Fri</v>
      </c>
      <c r="Q1242" s="8" t="str">
        <f>TEXT(MONTH(Sales[[#This Row],[ShipDate]])*29,"mmm")</f>
        <v>Jun</v>
      </c>
      <c r="R1242">
        <v>1365</v>
      </c>
      <c r="S1242" t="s">
        <v>565</v>
      </c>
      <c r="T1242" t="s">
        <v>66</v>
      </c>
      <c r="U1242">
        <v>77070</v>
      </c>
      <c r="V1242" s="1">
        <v>0.2</v>
      </c>
      <c r="W1242">
        <v>34</v>
      </c>
      <c r="X1242">
        <v>10</v>
      </c>
      <c r="Y1242">
        <v>100</v>
      </c>
      <c r="AD1242"/>
    </row>
    <row r="1243" spans="1:30" x14ac:dyDescent="0.25">
      <c r="A1243" t="s">
        <v>40</v>
      </c>
      <c r="B1243" s="2">
        <v>42530</v>
      </c>
      <c r="C1243" s="35">
        <f>YEAR(Sales[[#This Row],[ShipDate]])</f>
        <v>2016</v>
      </c>
      <c r="D1243" t="s">
        <v>36</v>
      </c>
      <c r="E1243" t="s">
        <v>18</v>
      </c>
      <c r="F1243" t="s">
        <v>43</v>
      </c>
      <c r="G1243" t="s">
        <v>11</v>
      </c>
      <c r="H1243" t="s">
        <v>146</v>
      </c>
      <c r="I1243" t="s">
        <v>149</v>
      </c>
      <c r="J1243" t="s">
        <v>13</v>
      </c>
      <c r="K1243" t="s">
        <v>1427</v>
      </c>
      <c r="L1243" t="s">
        <v>92</v>
      </c>
      <c r="N1243" t="str">
        <f>IF(ISBLANK(Sales[[#This Row],[return]]),"No",Sales[[#This Row],[return]])</f>
        <v>No</v>
      </c>
      <c r="O1243" s="2">
        <v>42525</v>
      </c>
      <c r="P1243" s="8" t="str">
        <f>TEXT(DAY(Sales[[#This Row],[OrderDate]]),"ddd")</f>
        <v>Wed</v>
      </c>
      <c r="Q1243" s="8" t="str">
        <f>TEXT(MONTH(Sales[[#This Row],[ShipDate]])*29,"mmm")</f>
        <v>Jun</v>
      </c>
      <c r="R1243">
        <v>677</v>
      </c>
      <c r="S1243" t="s">
        <v>1482</v>
      </c>
      <c r="T1243" t="s">
        <v>90</v>
      </c>
      <c r="U1243">
        <v>10035</v>
      </c>
      <c r="V1243" s="1">
        <v>0</v>
      </c>
      <c r="W1243">
        <v>7</v>
      </c>
      <c r="X1243">
        <v>2</v>
      </c>
      <c r="Y1243">
        <v>14</v>
      </c>
      <c r="AD1243"/>
    </row>
    <row r="1244" spans="1:30" x14ac:dyDescent="0.25">
      <c r="A1244" t="s">
        <v>40</v>
      </c>
      <c r="B1244" s="2">
        <v>42530</v>
      </c>
      <c r="C1244" s="35">
        <f>YEAR(Sales[[#This Row],[ShipDate]])</f>
        <v>2016</v>
      </c>
      <c r="D1244" t="s">
        <v>36</v>
      </c>
      <c r="E1244" t="s">
        <v>18</v>
      </c>
      <c r="F1244" t="s">
        <v>43</v>
      </c>
      <c r="G1244" t="s">
        <v>11</v>
      </c>
      <c r="H1244" t="s">
        <v>146</v>
      </c>
      <c r="I1244" t="s">
        <v>149</v>
      </c>
      <c r="J1244" t="s">
        <v>13</v>
      </c>
      <c r="K1244" t="s">
        <v>1427</v>
      </c>
      <c r="L1244" t="s">
        <v>92</v>
      </c>
      <c r="N1244" t="str">
        <f>IF(ISBLANK(Sales[[#This Row],[return]]),"No",Sales[[#This Row],[return]])</f>
        <v>No</v>
      </c>
      <c r="O1244" s="2">
        <v>42525</v>
      </c>
      <c r="P1244" s="8" t="str">
        <f>TEXT(DAY(Sales[[#This Row],[OrderDate]]),"ddd")</f>
        <v>Wed</v>
      </c>
      <c r="Q1244" s="8" t="str">
        <f>TEXT(MONTH(Sales[[#This Row],[ShipDate]])*29,"mmm")</f>
        <v>Jun</v>
      </c>
      <c r="R1244">
        <v>1447</v>
      </c>
      <c r="S1244" t="s">
        <v>3204</v>
      </c>
      <c r="T1244" t="s">
        <v>90</v>
      </c>
      <c r="U1244">
        <v>10035</v>
      </c>
      <c r="V1244" s="1">
        <v>0</v>
      </c>
      <c r="W1244">
        <v>21</v>
      </c>
      <c r="X1244">
        <v>2</v>
      </c>
      <c r="Y1244">
        <v>57</v>
      </c>
      <c r="AD1244"/>
    </row>
    <row r="1245" spans="1:30" x14ac:dyDescent="0.25">
      <c r="A1245" t="s">
        <v>40</v>
      </c>
      <c r="B1245" s="2">
        <v>42530</v>
      </c>
      <c r="C1245" s="35">
        <f>YEAR(Sales[[#This Row],[ShipDate]])</f>
        <v>2016</v>
      </c>
      <c r="D1245" t="s">
        <v>36</v>
      </c>
      <c r="E1245" t="s">
        <v>18</v>
      </c>
      <c r="F1245" t="s">
        <v>21</v>
      </c>
      <c r="G1245" t="s">
        <v>11</v>
      </c>
      <c r="H1245" t="s">
        <v>146</v>
      </c>
      <c r="I1245" t="s">
        <v>149</v>
      </c>
      <c r="J1245" t="s">
        <v>13</v>
      </c>
      <c r="K1245" t="s">
        <v>1427</v>
      </c>
      <c r="L1245" t="s">
        <v>92</v>
      </c>
      <c r="N1245" t="str">
        <f>IF(ISBLANK(Sales[[#This Row],[return]]),"No",Sales[[#This Row],[return]])</f>
        <v>No</v>
      </c>
      <c r="O1245" s="2">
        <v>42525</v>
      </c>
      <c r="P1245" s="8" t="str">
        <f>TEXT(DAY(Sales[[#This Row],[OrderDate]]),"ddd")</f>
        <v>Wed</v>
      </c>
      <c r="Q1245" s="8" t="str">
        <f>TEXT(MONTH(Sales[[#This Row],[ShipDate]])*29,"mmm")</f>
        <v>Jun</v>
      </c>
      <c r="R1245">
        <v>1228</v>
      </c>
      <c r="S1245" t="s">
        <v>3107</v>
      </c>
      <c r="T1245" t="s">
        <v>90</v>
      </c>
      <c r="U1245">
        <v>10035</v>
      </c>
      <c r="V1245" s="1">
        <v>0.2</v>
      </c>
      <c r="W1245">
        <v>-44</v>
      </c>
      <c r="X1245">
        <v>2</v>
      </c>
      <c r="Y1245">
        <v>354</v>
      </c>
      <c r="AD1245"/>
    </row>
    <row r="1246" spans="1:30" x14ac:dyDescent="0.25">
      <c r="A1246" t="s">
        <v>40</v>
      </c>
      <c r="B1246" s="2">
        <v>42530</v>
      </c>
      <c r="C1246" s="35">
        <f>YEAR(Sales[[#This Row],[ShipDate]])</f>
        <v>2016</v>
      </c>
      <c r="D1246" t="s">
        <v>36</v>
      </c>
      <c r="E1246" t="s">
        <v>18</v>
      </c>
      <c r="F1246" t="s">
        <v>52</v>
      </c>
      <c r="G1246" t="s">
        <v>25</v>
      </c>
      <c r="H1246" t="s">
        <v>146</v>
      </c>
      <c r="I1246" t="s">
        <v>149</v>
      </c>
      <c r="J1246" t="s">
        <v>13</v>
      </c>
      <c r="K1246" t="s">
        <v>1427</v>
      </c>
      <c r="L1246" t="s">
        <v>92</v>
      </c>
      <c r="N1246" t="str">
        <f>IF(ISBLANK(Sales[[#This Row],[return]]),"No",Sales[[#This Row],[return]])</f>
        <v>No</v>
      </c>
      <c r="O1246" s="2">
        <v>42525</v>
      </c>
      <c r="P1246" s="8" t="str">
        <f>TEXT(DAY(Sales[[#This Row],[OrderDate]]),"ddd")</f>
        <v>Wed</v>
      </c>
      <c r="Q1246" s="8" t="str">
        <f>TEXT(MONTH(Sales[[#This Row],[ShipDate]])*29,"mmm")</f>
        <v>Jun</v>
      </c>
      <c r="R1246">
        <v>460</v>
      </c>
      <c r="S1246" t="s">
        <v>2159</v>
      </c>
      <c r="T1246" t="s">
        <v>90</v>
      </c>
      <c r="U1246">
        <v>10035</v>
      </c>
      <c r="V1246" s="1">
        <v>0</v>
      </c>
      <c r="W1246">
        <v>4</v>
      </c>
      <c r="X1246">
        <v>4</v>
      </c>
      <c r="Y1246">
        <v>16</v>
      </c>
      <c r="AD1246"/>
    </row>
    <row r="1247" spans="1:30" x14ac:dyDescent="0.25">
      <c r="A1247" t="s">
        <v>40</v>
      </c>
      <c r="B1247" s="2">
        <v>42638</v>
      </c>
      <c r="C1247" s="35">
        <f>YEAR(Sales[[#This Row],[ShipDate]])</f>
        <v>2016</v>
      </c>
      <c r="D1247" t="s">
        <v>36</v>
      </c>
      <c r="E1247" t="s">
        <v>31</v>
      </c>
      <c r="F1247" t="s">
        <v>45</v>
      </c>
      <c r="G1247" t="s">
        <v>25</v>
      </c>
      <c r="H1247" t="s">
        <v>706</v>
      </c>
      <c r="I1247" t="s">
        <v>37</v>
      </c>
      <c r="J1247" t="s">
        <v>13</v>
      </c>
      <c r="K1247" t="s">
        <v>2695</v>
      </c>
      <c r="L1247" t="s">
        <v>17</v>
      </c>
      <c r="N1247" t="str">
        <f>IF(ISBLANK(Sales[[#This Row],[return]]),"No",Sales[[#This Row],[return]])</f>
        <v>No</v>
      </c>
      <c r="O1247" s="2">
        <v>42633</v>
      </c>
      <c r="P1247" s="8" t="str">
        <f>TEXT(DAY(Sales[[#This Row],[OrderDate]]),"ddd")</f>
        <v>Fri</v>
      </c>
      <c r="Q1247" s="8" t="str">
        <f>TEXT(MONTH(Sales[[#This Row],[ShipDate]])*29,"mmm")</f>
        <v>Sep</v>
      </c>
      <c r="R1247">
        <v>1174</v>
      </c>
      <c r="S1247" t="s">
        <v>2084</v>
      </c>
      <c r="T1247" t="s">
        <v>15</v>
      </c>
      <c r="U1247">
        <v>32216</v>
      </c>
      <c r="V1247" s="1">
        <v>0.2</v>
      </c>
      <c r="W1247">
        <v>1</v>
      </c>
      <c r="X1247">
        <v>2</v>
      </c>
      <c r="Y1247">
        <v>3</v>
      </c>
      <c r="AD1247"/>
    </row>
    <row r="1248" spans="1:30" x14ac:dyDescent="0.25">
      <c r="A1248" t="s">
        <v>40</v>
      </c>
      <c r="B1248" s="2">
        <v>42669</v>
      </c>
      <c r="C1248" s="35">
        <f>YEAR(Sales[[#This Row],[ShipDate]])</f>
        <v>2016</v>
      </c>
      <c r="D1248" t="s">
        <v>36</v>
      </c>
      <c r="E1248" t="s">
        <v>31</v>
      </c>
      <c r="F1248" t="s">
        <v>43</v>
      </c>
      <c r="G1248" t="s">
        <v>11</v>
      </c>
      <c r="H1248" t="s">
        <v>1080</v>
      </c>
      <c r="I1248" t="s">
        <v>365</v>
      </c>
      <c r="J1248" t="s">
        <v>13</v>
      </c>
      <c r="K1248" t="s">
        <v>2721</v>
      </c>
      <c r="L1248" t="s">
        <v>17</v>
      </c>
      <c r="N1248" t="str">
        <f>IF(ISBLANK(Sales[[#This Row],[return]]),"No",Sales[[#This Row],[return]])</f>
        <v>No</v>
      </c>
      <c r="O1248" s="2">
        <v>42665</v>
      </c>
      <c r="P1248" s="8" t="str">
        <f>TEXT(DAY(Sales[[#This Row],[OrderDate]]),"ddd")</f>
        <v>Sun</v>
      </c>
      <c r="Q1248" s="8" t="str">
        <f>TEXT(MONTH(Sales[[#This Row],[ShipDate]])*29,"mmm")</f>
        <v>Oct</v>
      </c>
      <c r="R1248">
        <v>1541</v>
      </c>
      <c r="S1248" t="s">
        <v>1489</v>
      </c>
      <c r="T1248" t="s">
        <v>15</v>
      </c>
      <c r="U1248">
        <v>71111</v>
      </c>
      <c r="V1248" s="1">
        <v>0</v>
      </c>
      <c r="W1248">
        <v>10</v>
      </c>
      <c r="X1248">
        <v>4</v>
      </c>
      <c r="Y1248">
        <v>130</v>
      </c>
      <c r="AD1248"/>
    </row>
    <row r="1249" spans="1:30" x14ac:dyDescent="0.25">
      <c r="A1249" t="s">
        <v>24</v>
      </c>
      <c r="B1249" s="2">
        <v>42658</v>
      </c>
      <c r="C1249" s="35">
        <f>YEAR(Sales[[#This Row],[ShipDate]])</f>
        <v>2016</v>
      </c>
      <c r="D1249" t="s">
        <v>113</v>
      </c>
      <c r="E1249" t="s">
        <v>18</v>
      </c>
      <c r="F1249" t="s">
        <v>38</v>
      </c>
      <c r="G1249" t="s">
        <v>11</v>
      </c>
      <c r="H1249" t="s">
        <v>1223</v>
      </c>
      <c r="I1249" t="s">
        <v>63</v>
      </c>
      <c r="J1249" t="s">
        <v>13</v>
      </c>
      <c r="K1249" t="s">
        <v>900</v>
      </c>
      <c r="L1249" t="s">
        <v>30</v>
      </c>
      <c r="N1249" t="str">
        <f>IF(ISBLANK(Sales[[#This Row],[return]]),"No",Sales[[#This Row],[return]])</f>
        <v>No</v>
      </c>
      <c r="O1249" s="2">
        <v>42656</v>
      </c>
      <c r="P1249" s="8" t="str">
        <f>TEXT(DAY(Sales[[#This Row],[OrderDate]]),"ddd")</f>
        <v>Fri</v>
      </c>
      <c r="Q1249" s="8" t="str">
        <f>TEXT(MONTH(Sales[[#This Row],[ShipDate]])*29,"mmm")</f>
        <v>Oct</v>
      </c>
      <c r="R1249">
        <v>314</v>
      </c>
      <c r="S1249" t="s">
        <v>3151</v>
      </c>
      <c r="T1249" t="s">
        <v>28</v>
      </c>
      <c r="U1249">
        <v>98026</v>
      </c>
      <c r="V1249" s="1">
        <v>0</v>
      </c>
      <c r="W1249">
        <v>312</v>
      </c>
      <c r="X1249">
        <v>5</v>
      </c>
      <c r="Y1249">
        <v>1299</v>
      </c>
      <c r="AD1249"/>
    </row>
    <row r="1250" spans="1:30" x14ac:dyDescent="0.25">
      <c r="A1250" t="s">
        <v>24</v>
      </c>
      <c r="B1250" s="2">
        <v>42658</v>
      </c>
      <c r="C1250" s="35">
        <f>YEAR(Sales[[#This Row],[ShipDate]])</f>
        <v>2016</v>
      </c>
      <c r="D1250" t="s">
        <v>113</v>
      </c>
      <c r="E1250" t="s">
        <v>18</v>
      </c>
      <c r="F1250" t="s">
        <v>52</v>
      </c>
      <c r="G1250" t="s">
        <v>25</v>
      </c>
      <c r="H1250" t="s">
        <v>1223</v>
      </c>
      <c r="I1250" t="s">
        <v>63</v>
      </c>
      <c r="J1250" t="s">
        <v>13</v>
      </c>
      <c r="K1250" t="s">
        <v>900</v>
      </c>
      <c r="L1250" t="s">
        <v>30</v>
      </c>
      <c r="N1250" t="str">
        <f>IF(ISBLANK(Sales[[#This Row],[return]]),"No",Sales[[#This Row],[return]])</f>
        <v>No</v>
      </c>
      <c r="O1250" s="2">
        <v>42656</v>
      </c>
      <c r="P1250" s="8" t="str">
        <f>TEXT(DAY(Sales[[#This Row],[OrderDate]]),"ddd")</f>
        <v>Fri</v>
      </c>
      <c r="Q1250" s="8" t="str">
        <f>TEXT(MONTH(Sales[[#This Row],[ShipDate]])*29,"mmm")</f>
        <v>Oct</v>
      </c>
      <c r="R1250">
        <v>297</v>
      </c>
      <c r="S1250" t="s">
        <v>1673</v>
      </c>
      <c r="T1250" t="s">
        <v>28</v>
      </c>
      <c r="U1250">
        <v>98026</v>
      </c>
      <c r="V1250" s="1">
        <v>0</v>
      </c>
      <c r="W1250">
        <v>62</v>
      </c>
      <c r="X1250">
        <v>4</v>
      </c>
      <c r="Y1250">
        <v>214</v>
      </c>
      <c r="AD1250"/>
    </row>
    <row r="1251" spans="1:30" x14ac:dyDescent="0.25">
      <c r="A1251" t="s">
        <v>24</v>
      </c>
      <c r="B1251" s="2">
        <v>42658</v>
      </c>
      <c r="C1251" s="35">
        <f>YEAR(Sales[[#This Row],[ShipDate]])</f>
        <v>2016</v>
      </c>
      <c r="D1251" t="s">
        <v>113</v>
      </c>
      <c r="E1251" t="s">
        <v>18</v>
      </c>
      <c r="F1251" t="s">
        <v>45</v>
      </c>
      <c r="G1251" t="s">
        <v>25</v>
      </c>
      <c r="H1251" t="s">
        <v>1223</v>
      </c>
      <c r="I1251" t="s">
        <v>63</v>
      </c>
      <c r="J1251" t="s">
        <v>13</v>
      </c>
      <c r="K1251" t="s">
        <v>900</v>
      </c>
      <c r="L1251" t="s">
        <v>30</v>
      </c>
      <c r="N1251" t="str">
        <f>IF(ISBLANK(Sales[[#This Row],[return]]),"No",Sales[[#This Row],[return]])</f>
        <v>No</v>
      </c>
      <c r="O1251" s="2">
        <v>42656</v>
      </c>
      <c r="P1251" s="8" t="str">
        <f>TEXT(DAY(Sales[[#This Row],[OrderDate]]),"ddd")</f>
        <v>Fri</v>
      </c>
      <c r="Q1251" s="8" t="str">
        <f>TEXT(MONTH(Sales[[#This Row],[ShipDate]])*29,"mmm")</f>
        <v>Oct</v>
      </c>
      <c r="R1251">
        <v>1134</v>
      </c>
      <c r="S1251" t="s">
        <v>1809</v>
      </c>
      <c r="T1251" t="s">
        <v>28</v>
      </c>
      <c r="U1251">
        <v>98026</v>
      </c>
      <c r="V1251" s="1">
        <v>0</v>
      </c>
      <c r="W1251">
        <v>3</v>
      </c>
      <c r="X1251">
        <v>4</v>
      </c>
      <c r="Y1251">
        <v>12</v>
      </c>
      <c r="AD1251"/>
    </row>
    <row r="1252" spans="1:30" x14ac:dyDescent="0.25">
      <c r="A1252" t="s">
        <v>24</v>
      </c>
      <c r="B1252" s="2">
        <v>42658</v>
      </c>
      <c r="C1252" s="35">
        <f>YEAR(Sales[[#This Row],[ShipDate]])</f>
        <v>2016</v>
      </c>
      <c r="D1252" t="s">
        <v>113</v>
      </c>
      <c r="E1252" t="s">
        <v>18</v>
      </c>
      <c r="F1252" t="s">
        <v>99</v>
      </c>
      <c r="G1252" t="s">
        <v>46</v>
      </c>
      <c r="H1252" t="s">
        <v>1223</v>
      </c>
      <c r="I1252" t="s">
        <v>63</v>
      </c>
      <c r="J1252" t="s">
        <v>13</v>
      </c>
      <c r="K1252" t="s">
        <v>900</v>
      </c>
      <c r="L1252" t="s">
        <v>30</v>
      </c>
      <c r="N1252" t="str">
        <f>IF(ISBLANK(Sales[[#This Row],[return]]),"No",Sales[[#This Row],[return]])</f>
        <v>No</v>
      </c>
      <c r="O1252" s="2">
        <v>42656</v>
      </c>
      <c r="P1252" s="8" t="str">
        <f>TEXT(DAY(Sales[[#This Row],[OrderDate]]),"ddd")</f>
        <v>Fri</v>
      </c>
      <c r="Q1252" s="8" t="str">
        <f>TEXT(MONTH(Sales[[#This Row],[ShipDate]])*29,"mmm")</f>
        <v>Oct</v>
      </c>
      <c r="R1252">
        <v>1467</v>
      </c>
      <c r="S1252" t="s">
        <v>974</v>
      </c>
      <c r="T1252" t="s">
        <v>28</v>
      </c>
      <c r="U1252">
        <v>98026</v>
      </c>
      <c r="V1252" s="1">
        <v>0</v>
      </c>
      <c r="W1252">
        <v>3</v>
      </c>
      <c r="X1252">
        <v>2</v>
      </c>
      <c r="Y1252">
        <v>26</v>
      </c>
      <c r="AD1252"/>
    </row>
    <row r="1253" spans="1:30" x14ac:dyDescent="0.25">
      <c r="A1253" t="s">
        <v>40</v>
      </c>
      <c r="B1253" s="2">
        <v>42506</v>
      </c>
      <c r="C1253" s="35">
        <f>YEAR(Sales[[#This Row],[ShipDate]])</f>
        <v>2016</v>
      </c>
      <c r="D1253" t="s">
        <v>36</v>
      </c>
      <c r="E1253" t="s">
        <v>31</v>
      </c>
      <c r="F1253" t="s">
        <v>23</v>
      </c>
      <c r="G1253" t="s">
        <v>11</v>
      </c>
      <c r="H1253" t="s">
        <v>773</v>
      </c>
      <c r="I1253" t="s">
        <v>70</v>
      </c>
      <c r="J1253" t="s">
        <v>13</v>
      </c>
      <c r="K1253" t="s">
        <v>416</v>
      </c>
      <c r="L1253" t="s">
        <v>68</v>
      </c>
      <c r="N1253" t="str">
        <f>IF(ISBLANK(Sales[[#This Row],[return]]),"No",Sales[[#This Row],[return]])</f>
        <v>No</v>
      </c>
      <c r="O1253" s="2">
        <v>42501</v>
      </c>
      <c r="P1253" s="8" t="str">
        <f>TEXT(DAY(Sales[[#This Row],[OrderDate]]),"ddd")</f>
        <v>Wed</v>
      </c>
      <c r="Q1253" s="8" t="str">
        <f>TEXT(MONTH(Sales[[#This Row],[ShipDate]])*29,"mmm")</f>
        <v>May</v>
      </c>
      <c r="R1253">
        <v>842</v>
      </c>
      <c r="S1253" t="s">
        <v>691</v>
      </c>
      <c r="T1253" t="s">
        <v>66</v>
      </c>
      <c r="U1253">
        <v>77340</v>
      </c>
      <c r="V1253" s="1">
        <v>0.3</v>
      </c>
      <c r="W1253">
        <v>-69</v>
      </c>
      <c r="X1253">
        <v>8</v>
      </c>
      <c r="Y1253">
        <v>1213</v>
      </c>
      <c r="AD1253"/>
    </row>
    <row r="1254" spans="1:30" x14ac:dyDescent="0.25">
      <c r="A1254" t="s">
        <v>10</v>
      </c>
      <c r="B1254" s="2">
        <v>42649</v>
      </c>
      <c r="C1254" s="35">
        <f>YEAR(Sales[[#This Row],[ShipDate]])</f>
        <v>2016</v>
      </c>
      <c r="D1254" t="s">
        <v>113</v>
      </c>
      <c r="E1254" t="s">
        <v>18</v>
      </c>
      <c r="F1254" t="s">
        <v>99</v>
      </c>
      <c r="G1254" t="s">
        <v>46</v>
      </c>
      <c r="H1254" t="s">
        <v>1289</v>
      </c>
      <c r="I1254" t="s">
        <v>32</v>
      </c>
      <c r="J1254" t="s">
        <v>13</v>
      </c>
      <c r="K1254" t="s">
        <v>666</v>
      </c>
      <c r="L1254" t="s">
        <v>30</v>
      </c>
      <c r="N1254" t="str">
        <f>IF(ISBLANK(Sales[[#This Row],[return]]),"No",Sales[[#This Row],[return]])</f>
        <v>No</v>
      </c>
      <c r="O1254" s="2">
        <v>42648</v>
      </c>
      <c r="P1254" s="8" t="str">
        <f>TEXT(DAY(Sales[[#This Row],[OrderDate]]),"ddd")</f>
        <v>Thu</v>
      </c>
      <c r="Q1254" s="8" t="str">
        <f>TEXT(MONTH(Sales[[#This Row],[ShipDate]])*29,"mmm")</f>
        <v>Oct</v>
      </c>
      <c r="R1254">
        <v>1273</v>
      </c>
      <c r="S1254" t="s">
        <v>2376</v>
      </c>
      <c r="T1254" t="s">
        <v>28</v>
      </c>
      <c r="U1254">
        <v>91767</v>
      </c>
      <c r="V1254" s="1">
        <v>0</v>
      </c>
      <c r="W1254">
        <v>35</v>
      </c>
      <c r="X1254">
        <v>2</v>
      </c>
      <c r="Y1254">
        <v>100</v>
      </c>
      <c r="AD1254"/>
    </row>
    <row r="1255" spans="1:30" x14ac:dyDescent="0.25">
      <c r="A1255" t="s">
        <v>10</v>
      </c>
      <c r="B1255" s="2">
        <v>42551</v>
      </c>
      <c r="C1255" s="35">
        <f>YEAR(Sales[[#This Row],[ShipDate]])</f>
        <v>2016</v>
      </c>
      <c r="D1255" t="s">
        <v>607</v>
      </c>
      <c r="E1255" t="s">
        <v>18</v>
      </c>
      <c r="F1255" t="s">
        <v>59</v>
      </c>
      <c r="G1255" t="s">
        <v>25</v>
      </c>
      <c r="H1255" t="s">
        <v>261</v>
      </c>
      <c r="I1255" t="s">
        <v>58</v>
      </c>
      <c r="J1255" t="s">
        <v>13</v>
      </c>
      <c r="K1255" t="s">
        <v>1239</v>
      </c>
      <c r="L1255" t="s">
        <v>17</v>
      </c>
      <c r="N1255" t="str">
        <f>IF(ISBLANK(Sales[[#This Row],[return]]),"No",Sales[[#This Row],[return]])</f>
        <v>No</v>
      </c>
      <c r="O1255" s="2">
        <v>42551</v>
      </c>
      <c r="P1255" s="8" t="str">
        <f>TEXT(DAY(Sales[[#This Row],[OrderDate]]),"ddd")</f>
        <v>Mon</v>
      </c>
      <c r="Q1255" s="8" t="str">
        <f>TEXT(MONTH(Sales[[#This Row],[ShipDate]])*29,"mmm")</f>
        <v>Jun</v>
      </c>
      <c r="R1255">
        <v>1706</v>
      </c>
      <c r="S1255" t="s">
        <v>348</v>
      </c>
      <c r="T1255" t="s">
        <v>15</v>
      </c>
      <c r="U1255">
        <v>28403</v>
      </c>
      <c r="V1255" s="1">
        <v>0.2</v>
      </c>
      <c r="W1255">
        <v>109</v>
      </c>
      <c r="X1255">
        <v>7</v>
      </c>
      <c r="Y1255">
        <v>311</v>
      </c>
      <c r="AD1255"/>
    </row>
    <row r="1256" spans="1:30" x14ac:dyDescent="0.25">
      <c r="A1256" t="s">
        <v>40</v>
      </c>
      <c r="B1256" s="2">
        <v>42620</v>
      </c>
      <c r="C1256" s="35">
        <f>YEAR(Sales[[#This Row],[ShipDate]])</f>
        <v>2016</v>
      </c>
      <c r="D1256" t="s">
        <v>36</v>
      </c>
      <c r="E1256" t="s">
        <v>18</v>
      </c>
      <c r="F1256" t="s">
        <v>50</v>
      </c>
      <c r="G1256" t="s">
        <v>25</v>
      </c>
      <c r="H1256" t="s">
        <v>783</v>
      </c>
      <c r="I1256" t="s">
        <v>786</v>
      </c>
      <c r="J1256" t="s">
        <v>13</v>
      </c>
      <c r="K1256" t="s">
        <v>734</v>
      </c>
      <c r="L1256" t="s">
        <v>17</v>
      </c>
      <c r="N1256" t="str">
        <f>IF(ISBLANK(Sales[[#This Row],[return]]),"No",Sales[[#This Row],[return]])</f>
        <v>No</v>
      </c>
      <c r="O1256" s="2">
        <v>42615</v>
      </c>
      <c r="P1256" s="8" t="str">
        <f>TEXT(DAY(Sales[[#This Row],[OrderDate]]),"ddd")</f>
        <v>Mon</v>
      </c>
      <c r="Q1256" s="8" t="str">
        <f>TEXT(MONTH(Sales[[#This Row],[ShipDate]])*29,"mmm")</f>
        <v>Sep</v>
      </c>
      <c r="R1256">
        <v>687</v>
      </c>
      <c r="S1256" t="s">
        <v>1628</v>
      </c>
      <c r="T1256" t="s">
        <v>15</v>
      </c>
      <c r="U1256">
        <v>72701</v>
      </c>
      <c r="V1256" s="1">
        <v>0</v>
      </c>
      <c r="W1256">
        <v>843</v>
      </c>
      <c r="X1256">
        <v>2</v>
      </c>
      <c r="Y1256">
        <v>1794</v>
      </c>
      <c r="AD1256"/>
    </row>
    <row r="1257" spans="1:30" x14ac:dyDescent="0.25">
      <c r="A1257" t="s">
        <v>24</v>
      </c>
      <c r="B1257" s="2">
        <v>42585</v>
      </c>
      <c r="C1257" s="35">
        <f>YEAR(Sales[[#This Row],[ShipDate]])</f>
        <v>2016</v>
      </c>
      <c r="D1257" t="s">
        <v>113</v>
      </c>
      <c r="E1257" t="s">
        <v>18</v>
      </c>
      <c r="F1257" t="s">
        <v>50</v>
      </c>
      <c r="G1257" t="s">
        <v>25</v>
      </c>
      <c r="H1257" t="s">
        <v>79</v>
      </c>
      <c r="I1257" t="s">
        <v>32</v>
      </c>
      <c r="J1257" t="s">
        <v>13</v>
      </c>
      <c r="K1257" t="s">
        <v>1431</v>
      </c>
      <c r="L1257" t="s">
        <v>30</v>
      </c>
      <c r="N1257" t="str">
        <f>IF(ISBLANK(Sales[[#This Row],[return]]),"No",Sales[[#This Row],[return]])</f>
        <v>No</v>
      </c>
      <c r="O1257" s="2">
        <v>42583</v>
      </c>
      <c r="P1257" s="8" t="str">
        <f>TEXT(DAY(Sales[[#This Row],[OrderDate]]),"ddd")</f>
        <v>Sun</v>
      </c>
      <c r="Q1257" s="8" t="str">
        <f>TEXT(MONTH(Sales[[#This Row],[ShipDate]])*29,"mmm")</f>
        <v>Aug</v>
      </c>
      <c r="R1257">
        <v>1637</v>
      </c>
      <c r="S1257" t="s">
        <v>1834</v>
      </c>
      <c r="T1257" t="s">
        <v>28</v>
      </c>
      <c r="U1257">
        <v>94122</v>
      </c>
      <c r="V1257" s="1">
        <v>0.2</v>
      </c>
      <c r="W1257">
        <v>7</v>
      </c>
      <c r="X1257">
        <v>3</v>
      </c>
      <c r="Y1257">
        <v>20</v>
      </c>
      <c r="AD1257"/>
    </row>
    <row r="1258" spans="1:30" x14ac:dyDescent="0.25">
      <c r="A1258" t="s">
        <v>24</v>
      </c>
      <c r="B1258" s="2">
        <v>42738</v>
      </c>
      <c r="C1258" s="35">
        <f>YEAR(Sales[[#This Row],[ShipDate]])</f>
        <v>2017</v>
      </c>
      <c r="D1258" t="s">
        <v>19</v>
      </c>
      <c r="E1258" t="s">
        <v>18</v>
      </c>
      <c r="F1258" t="s">
        <v>39</v>
      </c>
      <c r="G1258" t="s">
        <v>25</v>
      </c>
      <c r="H1258" t="s">
        <v>2273</v>
      </c>
      <c r="I1258" t="s">
        <v>333</v>
      </c>
      <c r="J1258" t="s">
        <v>13</v>
      </c>
      <c r="K1258" t="s">
        <v>1531</v>
      </c>
      <c r="L1258" t="s">
        <v>30</v>
      </c>
      <c r="M1258" t="s">
        <v>82</v>
      </c>
      <c r="N1258" t="str">
        <f>IF(ISBLANK(Sales[[#This Row],[return]]),"No",Sales[[#This Row],[return]])</f>
        <v>Yes</v>
      </c>
      <c r="O1258" s="2">
        <v>42733</v>
      </c>
      <c r="P1258" s="8" t="str">
        <f>TEXT(DAY(Sales[[#This Row],[OrderDate]]),"ddd")</f>
        <v>Sun</v>
      </c>
      <c r="Q1258" s="8" t="str">
        <f>TEXT(MONTH(Sales[[#This Row],[ShipDate]])*29,"mmm")</f>
        <v>Jan</v>
      </c>
      <c r="R1258">
        <v>637</v>
      </c>
      <c r="S1258" t="s">
        <v>1940</v>
      </c>
      <c r="T1258" t="s">
        <v>28</v>
      </c>
      <c r="U1258">
        <v>87105</v>
      </c>
      <c r="V1258" s="1">
        <v>0</v>
      </c>
      <c r="W1258">
        <v>8</v>
      </c>
      <c r="X1258">
        <v>1</v>
      </c>
      <c r="Y1258">
        <v>33</v>
      </c>
      <c r="AD1258"/>
    </row>
    <row r="1259" spans="1:30" x14ac:dyDescent="0.25">
      <c r="A1259" t="s">
        <v>24</v>
      </c>
      <c r="B1259" s="2">
        <v>42738</v>
      </c>
      <c r="C1259" s="35">
        <f>YEAR(Sales[[#This Row],[ShipDate]])</f>
        <v>2017</v>
      </c>
      <c r="D1259" t="s">
        <v>19</v>
      </c>
      <c r="E1259" t="s">
        <v>18</v>
      </c>
      <c r="F1259" t="s">
        <v>48</v>
      </c>
      <c r="G1259" t="s">
        <v>46</v>
      </c>
      <c r="H1259" t="s">
        <v>2273</v>
      </c>
      <c r="I1259" t="s">
        <v>333</v>
      </c>
      <c r="J1259" t="s">
        <v>13</v>
      </c>
      <c r="K1259" t="s">
        <v>1531</v>
      </c>
      <c r="L1259" t="s">
        <v>30</v>
      </c>
      <c r="M1259" t="s">
        <v>82</v>
      </c>
      <c r="N1259" t="str">
        <f>IF(ISBLANK(Sales[[#This Row],[return]]),"No",Sales[[#This Row],[return]])</f>
        <v>Yes</v>
      </c>
      <c r="O1259" s="2">
        <v>42733</v>
      </c>
      <c r="P1259" s="8" t="str">
        <f>TEXT(DAY(Sales[[#This Row],[OrderDate]]),"ddd")</f>
        <v>Sun</v>
      </c>
      <c r="Q1259" s="8" t="str">
        <f>TEXT(MONTH(Sales[[#This Row],[ShipDate]])*29,"mmm")</f>
        <v>Jan</v>
      </c>
      <c r="R1259">
        <v>1071</v>
      </c>
      <c r="S1259" t="s">
        <v>2409</v>
      </c>
      <c r="T1259" t="s">
        <v>28</v>
      </c>
      <c r="U1259">
        <v>87105</v>
      </c>
      <c r="V1259" s="1">
        <v>0.2</v>
      </c>
      <c r="W1259">
        <v>-6</v>
      </c>
      <c r="X1259">
        <v>3</v>
      </c>
      <c r="Y1259">
        <v>24</v>
      </c>
      <c r="AD1259"/>
    </row>
    <row r="1260" spans="1:30" x14ac:dyDescent="0.25">
      <c r="A1260" t="s">
        <v>24</v>
      </c>
      <c r="B1260" s="2">
        <v>42653</v>
      </c>
      <c r="C1260" s="35">
        <f>YEAR(Sales[[#This Row],[ShipDate]])</f>
        <v>2016</v>
      </c>
      <c r="D1260" t="s">
        <v>19</v>
      </c>
      <c r="E1260" t="s">
        <v>18</v>
      </c>
      <c r="F1260" t="s">
        <v>52</v>
      </c>
      <c r="G1260" t="s">
        <v>25</v>
      </c>
      <c r="H1260" t="s">
        <v>249</v>
      </c>
      <c r="I1260" t="s">
        <v>252</v>
      </c>
      <c r="J1260" t="s">
        <v>13</v>
      </c>
      <c r="K1260" t="s">
        <v>2000</v>
      </c>
      <c r="L1260" t="s">
        <v>92</v>
      </c>
      <c r="N1260" t="str">
        <f>IF(ISBLANK(Sales[[#This Row],[return]]),"No",Sales[[#This Row],[return]])</f>
        <v>No</v>
      </c>
      <c r="O1260" s="2">
        <v>42648</v>
      </c>
      <c r="P1260" s="8" t="str">
        <f>TEXT(DAY(Sales[[#This Row],[OrderDate]]),"ddd")</f>
        <v>Thu</v>
      </c>
      <c r="Q1260" s="8" t="str">
        <f>TEXT(MONTH(Sales[[#This Row],[ShipDate]])*29,"mmm")</f>
        <v>Oct</v>
      </c>
      <c r="R1260">
        <v>295</v>
      </c>
      <c r="S1260" t="s">
        <v>51</v>
      </c>
      <c r="T1260" t="s">
        <v>90</v>
      </c>
      <c r="U1260">
        <v>43229</v>
      </c>
      <c r="V1260" s="1">
        <v>0.2</v>
      </c>
      <c r="W1260">
        <v>11</v>
      </c>
      <c r="X1260">
        <v>5</v>
      </c>
      <c r="Y1260">
        <v>92</v>
      </c>
      <c r="AD1260"/>
    </row>
    <row r="1261" spans="1:30" x14ac:dyDescent="0.25">
      <c r="A1261" t="s">
        <v>40</v>
      </c>
      <c r="B1261" s="2">
        <v>42516</v>
      </c>
      <c r="C1261" s="35">
        <f>YEAR(Sales[[#This Row],[ShipDate]])</f>
        <v>2016</v>
      </c>
      <c r="D1261" t="s">
        <v>36</v>
      </c>
      <c r="E1261" t="s">
        <v>69</v>
      </c>
      <c r="F1261" t="s">
        <v>59</v>
      </c>
      <c r="G1261" t="s">
        <v>25</v>
      </c>
      <c r="H1261" t="s">
        <v>686</v>
      </c>
      <c r="I1261" t="s">
        <v>585</v>
      </c>
      <c r="J1261" t="s">
        <v>13</v>
      </c>
      <c r="K1261" t="s">
        <v>3017</v>
      </c>
      <c r="L1261" t="s">
        <v>92</v>
      </c>
      <c r="N1261" t="str">
        <f>IF(ISBLANK(Sales[[#This Row],[return]]),"No",Sales[[#This Row],[return]])</f>
        <v>No</v>
      </c>
      <c r="O1261" s="2">
        <v>42511</v>
      </c>
      <c r="P1261" s="8" t="str">
        <f>TEXT(DAY(Sales[[#This Row],[OrderDate]]),"ddd")</f>
        <v>Sat</v>
      </c>
      <c r="Q1261" s="8" t="str">
        <f>TEXT(MONTH(Sales[[#This Row],[ShipDate]])*29,"mmm")</f>
        <v>May</v>
      </c>
      <c r="R1261">
        <v>1792</v>
      </c>
      <c r="S1261" t="s">
        <v>2296</v>
      </c>
      <c r="T1261" t="s">
        <v>90</v>
      </c>
      <c r="U1261">
        <v>1841</v>
      </c>
      <c r="V1261" s="1">
        <v>0</v>
      </c>
      <c r="W1261">
        <v>9</v>
      </c>
      <c r="X1261">
        <v>3</v>
      </c>
      <c r="Y1261">
        <v>18</v>
      </c>
      <c r="AD1261"/>
    </row>
    <row r="1262" spans="1:30" x14ac:dyDescent="0.25">
      <c r="A1262" t="s">
        <v>40</v>
      </c>
      <c r="B1262" s="2">
        <v>42516</v>
      </c>
      <c r="C1262" s="35">
        <f>YEAR(Sales[[#This Row],[ShipDate]])</f>
        <v>2016</v>
      </c>
      <c r="D1262" t="s">
        <v>36</v>
      </c>
      <c r="E1262" t="s">
        <v>69</v>
      </c>
      <c r="F1262" t="s">
        <v>52</v>
      </c>
      <c r="G1262" t="s">
        <v>25</v>
      </c>
      <c r="H1262" t="s">
        <v>686</v>
      </c>
      <c r="I1262" t="s">
        <v>585</v>
      </c>
      <c r="J1262" t="s">
        <v>13</v>
      </c>
      <c r="K1262" t="s">
        <v>3017</v>
      </c>
      <c r="L1262" t="s">
        <v>92</v>
      </c>
      <c r="N1262" t="str">
        <f>IF(ISBLANK(Sales[[#This Row],[return]]),"No",Sales[[#This Row],[return]])</f>
        <v>No</v>
      </c>
      <c r="O1262" s="2">
        <v>42511</v>
      </c>
      <c r="P1262" s="8" t="str">
        <f>TEXT(DAY(Sales[[#This Row],[OrderDate]]),"ddd")</f>
        <v>Sat</v>
      </c>
      <c r="Q1262" s="8" t="str">
        <f>TEXT(MONTH(Sales[[#This Row],[ShipDate]])*29,"mmm")</f>
        <v>May</v>
      </c>
      <c r="R1262">
        <v>291</v>
      </c>
      <c r="S1262" t="s">
        <v>1777</v>
      </c>
      <c r="T1262" t="s">
        <v>90</v>
      </c>
      <c r="U1262">
        <v>1841</v>
      </c>
      <c r="V1262" s="1">
        <v>0</v>
      </c>
      <c r="W1262">
        <v>69</v>
      </c>
      <c r="X1262">
        <v>6</v>
      </c>
      <c r="Y1262">
        <v>246</v>
      </c>
      <c r="AD1262"/>
    </row>
    <row r="1263" spans="1:30" x14ac:dyDescent="0.25">
      <c r="A1263" t="s">
        <v>40</v>
      </c>
      <c r="B1263" s="2">
        <v>42516</v>
      </c>
      <c r="C1263" s="35">
        <f>YEAR(Sales[[#This Row],[ShipDate]])</f>
        <v>2016</v>
      </c>
      <c r="D1263" t="s">
        <v>36</v>
      </c>
      <c r="E1263" t="s">
        <v>69</v>
      </c>
      <c r="F1263" t="s">
        <v>50</v>
      </c>
      <c r="G1263" t="s">
        <v>25</v>
      </c>
      <c r="H1263" t="s">
        <v>686</v>
      </c>
      <c r="I1263" t="s">
        <v>585</v>
      </c>
      <c r="J1263" t="s">
        <v>13</v>
      </c>
      <c r="K1263" t="s">
        <v>3017</v>
      </c>
      <c r="L1263" t="s">
        <v>92</v>
      </c>
      <c r="N1263" t="str">
        <f>IF(ISBLANK(Sales[[#This Row],[return]]),"No",Sales[[#This Row],[return]])</f>
        <v>No</v>
      </c>
      <c r="O1263" s="2">
        <v>42511</v>
      </c>
      <c r="P1263" s="8" t="str">
        <f>TEXT(DAY(Sales[[#This Row],[OrderDate]]),"ddd")</f>
        <v>Sat</v>
      </c>
      <c r="Q1263" s="8" t="str">
        <f>TEXT(MONTH(Sales[[#This Row],[ShipDate]])*29,"mmm")</f>
        <v>May</v>
      </c>
      <c r="R1263">
        <v>704</v>
      </c>
      <c r="S1263" t="s">
        <v>1849</v>
      </c>
      <c r="T1263" t="s">
        <v>90</v>
      </c>
      <c r="U1263">
        <v>1841</v>
      </c>
      <c r="V1263" s="1">
        <v>0</v>
      </c>
      <c r="W1263">
        <v>219</v>
      </c>
      <c r="X1263">
        <v>7</v>
      </c>
      <c r="Y1263">
        <v>448</v>
      </c>
      <c r="AD1263"/>
    </row>
    <row r="1264" spans="1:30" x14ac:dyDescent="0.25">
      <c r="A1264" t="s">
        <v>24</v>
      </c>
      <c r="B1264" s="2">
        <v>42682</v>
      </c>
      <c r="C1264" s="35">
        <f>YEAR(Sales[[#This Row],[ShipDate]])</f>
        <v>2016</v>
      </c>
      <c r="D1264" t="s">
        <v>36</v>
      </c>
      <c r="E1264" t="s">
        <v>31</v>
      </c>
      <c r="F1264" t="s">
        <v>39</v>
      </c>
      <c r="G1264" t="s">
        <v>25</v>
      </c>
      <c r="H1264" t="s">
        <v>680</v>
      </c>
      <c r="I1264" t="s">
        <v>20</v>
      </c>
      <c r="J1264" t="s">
        <v>13</v>
      </c>
      <c r="K1264" t="s">
        <v>3127</v>
      </c>
      <c r="L1264" t="s">
        <v>17</v>
      </c>
      <c r="N1264" t="str">
        <f>IF(ISBLANK(Sales[[#This Row],[return]]),"No",Sales[[#This Row],[return]])</f>
        <v>No</v>
      </c>
      <c r="O1264" s="2">
        <v>42675</v>
      </c>
      <c r="P1264" s="8" t="str">
        <f>TEXT(DAY(Sales[[#This Row],[OrderDate]]),"ddd")</f>
        <v>Sun</v>
      </c>
      <c r="Q1264" s="8" t="str">
        <f>TEXT(MONTH(Sales[[#This Row],[ShipDate]])*29,"mmm")</f>
        <v>Nov</v>
      </c>
      <c r="R1264">
        <v>1110</v>
      </c>
      <c r="S1264" t="s">
        <v>1910</v>
      </c>
      <c r="T1264" t="s">
        <v>15</v>
      </c>
      <c r="U1264">
        <v>40475</v>
      </c>
      <c r="V1264" s="1">
        <v>0</v>
      </c>
      <c r="W1264">
        <v>19</v>
      </c>
      <c r="X1264">
        <v>2</v>
      </c>
      <c r="Y1264">
        <v>70</v>
      </c>
      <c r="AD1264"/>
    </row>
    <row r="1265" spans="1:30" x14ac:dyDescent="0.25">
      <c r="A1265" t="s">
        <v>24</v>
      </c>
      <c r="B1265" s="2">
        <v>42682</v>
      </c>
      <c r="C1265" s="35">
        <f>YEAR(Sales[[#This Row],[ShipDate]])</f>
        <v>2016</v>
      </c>
      <c r="D1265" t="s">
        <v>36</v>
      </c>
      <c r="E1265" t="s">
        <v>31</v>
      </c>
      <c r="F1265" t="s">
        <v>45</v>
      </c>
      <c r="G1265" t="s">
        <v>25</v>
      </c>
      <c r="H1265" t="s">
        <v>680</v>
      </c>
      <c r="I1265" t="s">
        <v>20</v>
      </c>
      <c r="J1265" t="s">
        <v>13</v>
      </c>
      <c r="K1265" t="s">
        <v>3127</v>
      </c>
      <c r="L1265" t="s">
        <v>17</v>
      </c>
      <c r="N1265" t="str">
        <f>IF(ISBLANK(Sales[[#This Row],[return]]),"No",Sales[[#This Row],[return]])</f>
        <v>No</v>
      </c>
      <c r="O1265" s="2">
        <v>42675</v>
      </c>
      <c r="P1265" s="8" t="str">
        <f>TEXT(DAY(Sales[[#This Row],[OrderDate]]),"ddd")</f>
        <v>Sun</v>
      </c>
      <c r="Q1265" s="8" t="str">
        <f>TEXT(MONTH(Sales[[#This Row],[ShipDate]])*29,"mmm")</f>
        <v>Nov</v>
      </c>
      <c r="R1265">
        <v>1215</v>
      </c>
      <c r="S1265" t="s">
        <v>2180</v>
      </c>
      <c r="T1265" t="s">
        <v>15</v>
      </c>
      <c r="U1265">
        <v>40475</v>
      </c>
      <c r="V1265" s="1">
        <v>0</v>
      </c>
      <c r="W1265">
        <v>2</v>
      </c>
      <c r="X1265">
        <v>3</v>
      </c>
      <c r="Y1265">
        <v>6</v>
      </c>
      <c r="AD1265"/>
    </row>
    <row r="1266" spans="1:30" x14ac:dyDescent="0.25">
      <c r="A1266" t="s">
        <v>24</v>
      </c>
      <c r="B1266" s="2">
        <v>42446</v>
      </c>
      <c r="C1266" s="35">
        <f>YEAR(Sales[[#This Row],[ShipDate]])</f>
        <v>2016</v>
      </c>
      <c r="D1266" t="s">
        <v>113</v>
      </c>
      <c r="E1266" t="s">
        <v>69</v>
      </c>
      <c r="F1266" t="s">
        <v>59</v>
      </c>
      <c r="G1266" t="s">
        <v>25</v>
      </c>
      <c r="H1266" t="s">
        <v>164</v>
      </c>
      <c r="I1266" t="s">
        <v>120</v>
      </c>
      <c r="J1266" t="s">
        <v>13</v>
      </c>
      <c r="K1266" t="s">
        <v>224</v>
      </c>
      <c r="L1266" t="s">
        <v>68</v>
      </c>
      <c r="N1266" t="str">
        <f>IF(ISBLANK(Sales[[#This Row],[return]]),"No",Sales[[#This Row],[return]])</f>
        <v>No</v>
      </c>
      <c r="O1266" s="2">
        <v>42443</v>
      </c>
      <c r="P1266" s="8" t="str">
        <f>TEXT(DAY(Sales[[#This Row],[OrderDate]]),"ddd")</f>
        <v>Sat</v>
      </c>
      <c r="Q1266" s="8" t="str">
        <f>TEXT(MONTH(Sales[[#This Row],[ShipDate]])*29,"mmm")</f>
        <v>Mar</v>
      </c>
      <c r="R1266">
        <v>1760</v>
      </c>
      <c r="S1266" t="s">
        <v>2803</v>
      </c>
      <c r="T1266" t="s">
        <v>66</v>
      </c>
      <c r="U1266">
        <v>60653</v>
      </c>
      <c r="V1266" s="1">
        <v>0.2</v>
      </c>
      <c r="W1266">
        <v>3</v>
      </c>
      <c r="X1266">
        <v>2</v>
      </c>
      <c r="Y1266">
        <v>8</v>
      </c>
      <c r="AD1266"/>
    </row>
    <row r="1267" spans="1:30" x14ac:dyDescent="0.25">
      <c r="A1267" t="s">
        <v>24</v>
      </c>
      <c r="B1267" s="2">
        <v>42446</v>
      </c>
      <c r="C1267" s="35">
        <f>YEAR(Sales[[#This Row],[ShipDate]])</f>
        <v>2016</v>
      </c>
      <c r="D1267" t="s">
        <v>113</v>
      </c>
      <c r="E1267" t="s">
        <v>69</v>
      </c>
      <c r="F1267" t="s">
        <v>340</v>
      </c>
      <c r="G1267" t="s">
        <v>46</v>
      </c>
      <c r="H1267" t="s">
        <v>164</v>
      </c>
      <c r="I1267" t="s">
        <v>120</v>
      </c>
      <c r="J1267" t="s">
        <v>13</v>
      </c>
      <c r="K1267" t="s">
        <v>224</v>
      </c>
      <c r="L1267" t="s">
        <v>68</v>
      </c>
      <c r="N1267" t="str">
        <f>IF(ISBLANK(Sales[[#This Row],[return]]),"No",Sales[[#This Row],[return]])</f>
        <v>No</v>
      </c>
      <c r="O1267" s="2">
        <v>42443</v>
      </c>
      <c r="P1267" s="8" t="str">
        <f>TEXT(DAY(Sales[[#This Row],[OrderDate]]),"ddd")</f>
        <v>Sat</v>
      </c>
      <c r="Q1267" s="8" t="str">
        <f>TEXT(MONTH(Sales[[#This Row],[ShipDate]])*29,"mmm")</f>
        <v>Mar</v>
      </c>
      <c r="R1267">
        <v>802</v>
      </c>
      <c r="S1267" t="s">
        <v>3046</v>
      </c>
      <c r="T1267" t="s">
        <v>66</v>
      </c>
      <c r="U1267">
        <v>60653</v>
      </c>
      <c r="V1267" s="1">
        <v>0.3</v>
      </c>
      <c r="W1267">
        <v>156</v>
      </c>
      <c r="X1267">
        <v>2</v>
      </c>
      <c r="Y1267">
        <v>575</v>
      </c>
      <c r="AD1267"/>
    </row>
    <row r="1268" spans="1:30" x14ac:dyDescent="0.25">
      <c r="A1268" t="s">
        <v>24</v>
      </c>
      <c r="B1268" s="2">
        <v>42563</v>
      </c>
      <c r="C1268" s="35">
        <f>YEAR(Sales[[#This Row],[ShipDate]])</f>
        <v>2016</v>
      </c>
      <c r="D1268" t="s">
        <v>36</v>
      </c>
      <c r="E1268" t="s">
        <v>31</v>
      </c>
      <c r="F1268" t="s">
        <v>45</v>
      </c>
      <c r="G1268" t="s">
        <v>25</v>
      </c>
      <c r="H1268" t="s">
        <v>1204</v>
      </c>
      <c r="I1268" t="s">
        <v>180</v>
      </c>
      <c r="J1268" t="s">
        <v>13</v>
      </c>
      <c r="K1268" t="s">
        <v>2670</v>
      </c>
      <c r="L1268" t="s">
        <v>17</v>
      </c>
      <c r="N1268" t="str">
        <f>IF(ISBLANK(Sales[[#This Row],[return]]),"No",Sales[[#This Row],[return]])</f>
        <v>No</v>
      </c>
      <c r="O1268" s="2">
        <v>42556</v>
      </c>
      <c r="P1268" s="8" t="str">
        <f>TEXT(DAY(Sales[[#This Row],[OrderDate]]),"ddd")</f>
        <v>Thu</v>
      </c>
      <c r="Q1268" s="8" t="str">
        <f>TEXT(MONTH(Sales[[#This Row],[ShipDate]])*29,"mmm")</f>
        <v>Jul</v>
      </c>
      <c r="R1268">
        <v>1137</v>
      </c>
      <c r="S1268" t="s">
        <v>44</v>
      </c>
      <c r="T1268" t="s">
        <v>15</v>
      </c>
      <c r="U1268">
        <v>37918</v>
      </c>
      <c r="V1268" s="1">
        <v>0.2</v>
      </c>
      <c r="W1268">
        <v>0</v>
      </c>
      <c r="X1268">
        <v>3</v>
      </c>
      <c r="Y1268">
        <v>4</v>
      </c>
      <c r="AD1268"/>
    </row>
    <row r="1269" spans="1:30" x14ac:dyDescent="0.25">
      <c r="A1269" t="s">
        <v>10</v>
      </c>
      <c r="B1269" s="2">
        <v>42424</v>
      </c>
      <c r="C1269" s="35">
        <f>YEAR(Sales[[#This Row],[ShipDate]])</f>
        <v>2016</v>
      </c>
      <c r="D1269" t="s">
        <v>36</v>
      </c>
      <c r="E1269" t="s">
        <v>18</v>
      </c>
      <c r="F1269" t="s">
        <v>39</v>
      </c>
      <c r="G1269" t="s">
        <v>25</v>
      </c>
      <c r="H1269" t="s">
        <v>531</v>
      </c>
      <c r="I1269" t="s">
        <v>70</v>
      </c>
      <c r="J1269" t="s">
        <v>13</v>
      </c>
      <c r="K1269" t="s">
        <v>1092</v>
      </c>
      <c r="L1269" t="s">
        <v>68</v>
      </c>
      <c r="N1269" t="str">
        <f>IF(ISBLANK(Sales[[#This Row],[return]]),"No",Sales[[#This Row],[return]])</f>
        <v>No</v>
      </c>
      <c r="O1269" s="2">
        <v>42418</v>
      </c>
      <c r="P1269" s="8" t="str">
        <f>TEXT(DAY(Sales[[#This Row],[OrderDate]]),"ddd")</f>
        <v>Wed</v>
      </c>
      <c r="Q1269" s="8" t="str">
        <f>TEXT(MONTH(Sales[[#This Row],[ShipDate]])*29,"mmm")</f>
        <v>Feb</v>
      </c>
      <c r="R1269">
        <v>117</v>
      </c>
      <c r="S1269" t="s">
        <v>2128</v>
      </c>
      <c r="T1269" t="s">
        <v>66</v>
      </c>
      <c r="U1269">
        <v>76017</v>
      </c>
      <c r="V1269" s="1">
        <v>0.2</v>
      </c>
      <c r="W1269">
        <v>-3</v>
      </c>
      <c r="X1269">
        <v>2</v>
      </c>
      <c r="Y1269">
        <v>13</v>
      </c>
      <c r="AD1269"/>
    </row>
    <row r="1270" spans="1:30" x14ac:dyDescent="0.25">
      <c r="A1270" t="s">
        <v>24</v>
      </c>
      <c r="B1270" s="2">
        <v>42738</v>
      </c>
      <c r="C1270" s="35">
        <f>YEAR(Sales[[#This Row],[ShipDate]])</f>
        <v>2017</v>
      </c>
      <c r="D1270" t="s">
        <v>36</v>
      </c>
      <c r="E1270" t="s">
        <v>31</v>
      </c>
      <c r="F1270" t="s">
        <v>59</v>
      </c>
      <c r="G1270" t="s">
        <v>25</v>
      </c>
      <c r="H1270" t="s">
        <v>186</v>
      </c>
      <c r="I1270" t="s">
        <v>188</v>
      </c>
      <c r="J1270" t="s">
        <v>13</v>
      </c>
      <c r="K1270" t="s">
        <v>2815</v>
      </c>
      <c r="L1270" t="s">
        <v>17</v>
      </c>
      <c r="N1270" t="str">
        <f>IF(ISBLANK(Sales[[#This Row],[return]]),"No",Sales[[#This Row],[return]])</f>
        <v>No</v>
      </c>
      <c r="O1270" s="2">
        <v>42731</v>
      </c>
      <c r="P1270" s="8" t="str">
        <f>TEXT(DAY(Sales[[#This Row],[OrderDate]]),"ddd")</f>
        <v>Fri</v>
      </c>
      <c r="Q1270" s="8" t="str">
        <f>TEXT(MONTH(Sales[[#This Row],[ShipDate]])*29,"mmm")</f>
        <v>Jan</v>
      </c>
      <c r="R1270">
        <v>1782</v>
      </c>
      <c r="S1270" t="s">
        <v>2038</v>
      </c>
      <c r="T1270" t="s">
        <v>15</v>
      </c>
      <c r="U1270">
        <v>35601</v>
      </c>
      <c r="V1270" s="1">
        <v>0</v>
      </c>
      <c r="W1270">
        <v>12</v>
      </c>
      <c r="X1270">
        <v>4</v>
      </c>
      <c r="Y1270">
        <v>24</v>
      </c>
      <c r="AD1270"/>
    </row>
    <row r="1271" spans="1:30" x14ac:dyDescent="0.25">
      <c r="A1271" t="s">
        <v>24</v>
      </c>
      <c r="B1271" s="2">
        <v>42738</v>
      </c>
      <c r="C1271" s="35">
        <f>YEAR(Sales[[#This Row],[ShipDate]])</f>
        <v>2017</v>
      </c>
      <c r="D1271" t="s">
        <v>36</v>
      </c>
      <c r="E1271" t="s">
        <v>31</v>
      </c>
      <c r="F1271" t="s">
        <v>99</v>
      </c>
      <c r="G1271" t="s">
        <v>46</v>
      </c>
      <c r="H1271" t="s">
        <v>186</v>
      </c>
      <c r="I1271" t="s">
        <v>188</v>
      </c>
      <c r="J1271" t="s">
        <v>13</v>
      </c>
      <c r="K1271" t="s">
        <v>2815</v>
      </c>
      <c r="L1271" t="s">
        <v>17</v>
      </c>
      <c r="N1271" t="str">
        <f>IF(ISBLANK(Sales[[#This Row],[return]]),"No",Sales[[#This Row],[return]])</f>
        <v>No</v>
      </c>
      <c r="O1271" s="2">
        <v>42731</v>
      </c>
      <c r="P1271" s="8" t="str">
        <f>TEXT(DAY(Sales[[#This Row],[OrderDate]]),"ddd")</f>
        <v>Fri</v>
      </c>
      <c r="Q1271" s="8" t="str">
        <f>TEXT(MONTH(Sales[[#This Row],[ShipDate]])*29,"mmm")</f>
        <v>Jan</v>
      </c>
      <c r="R1271">
        <v>600</v>
      </c>
      <c r="S1271" t="s">
        <v>2425</v>
      </c>
      <c r="T1271" t="s">
        <v>15</v>
      </c>
      <c r="U1271">
        <v>35601</v>
      </c>
      <c r="V1271" s="1">
        <v>0</v>
      </c>
      <c r="W1271">
        <v>184</v>
      </c>
      <c r="X1271">
        <v>5</v>
      </c>
      <c r="Y1271">
        <v>498</v>
      </c>
      <c r="AD1271"/>
    </row>
    <row r="1272" spans="1:30" x14ac:dyDescent="0.25">
      <c r="A1272" t="s">
        <v>24</v>
      </c>
      <c r="B1272" s="2">
        <v>42557</v>
      </c>
      <c r="C1272" s="35">
        <f>YEAR(Sales[[#This Row],[ShipDate]])</f>
        <v>2016</v>
      </c>
      <c r="D1272" t="s">
        <v>19</v>
      </c>
      <c r="E1272" t="s">
        <v>31</v>
      </c>
      <c r="F1272" t="s">
        <v>50</v>
      </c>
      <c r="G1272" t="s">
        <v>25</v>
      </c>
      <c r="H1272" t="s">
        <v>60</v>
      </c>
      <c r="I1272" t="s">
        <v>63</v>
      </c>
      <c r="J1272" t="s">
        <v>13</v>
      </c>
      <c r="K1272" t="s">
        <v>468</v>
      </c>
      <c r="L1272" t="s">
        <v>30</v>
      </c>
      <c r="M1272" t="s">
        <v>82</v>
      </c>
      <c r="N1272" t="str">
        <f>IF(ISBLANK(Sales[[#This Row],[return]]),"No",Sales[[#This Row],[return]])</f>
        <v>Yes</v>
      </c>
      <c r="O1272" s="2">
        <v>42552</v>
      </c>
      <c r="P1272" s="8" t="str">
        <f>TEXT(DAY(Sales[[#This Row],[OrderDate]]),"ddd")</f>
        <v>Sun</v>
      </c>
      <c r="Q1272" s="8" t="str">
        <f>TEXT(MONTH(Sales[[#This Row],[ShipDate]])*29,"mmm")</f>
        <v>Jul</v>
      </c>
      <c r="R1272">
        <v>410</v>
      </c>
      <c r="S1272" t="s">
        <v>1036</v>
      </c>
      <c r="T1272" t="s">
        <v>28</v>
      </c>
      <c r="U1272">
        <v>98105</v>
      </c>
      <c r="V1272" s="1">
        <v>0.2</v>
      </c>
      <c r="W1272">
        <v>7</v>
      </c>
      <c r="X1272">
        <v>5</v>
      </c>
      <c r="Y1272">
        <v>20</v>
      </c>
      <c r="AD1272"/>
    </row>
    <row r="1273" spans="1:30" x14ac:dyDescent="0.25">
      <c r="A1273" t="s">
        <v>40</v>
      </c>
      <c r="B1273" s="2">
        <v>42651</v>
      </c>
      <c r="C1273" s="35">
        <f>YEAR(Sales[[#This Row],[ShipDate]])</f>
        <v>2016</v>
      </c>
      <c r="D1273" t="s">
        <v>36</v>
      </c>
      <c r="E1273" t="s">
        <v>18</v>
      </c>
      <c r="F1273" t="s">
        <v>33</v>
      </c>
      <c r="G1273" t="s">
        <v>25</v>
      </c>
      <c r="H1273" t="s">
        <v>954</v>
      </c>
      <c r="I1273" t="s">
        <v>32</v>
      </c>
      <c r="J1273" t="s">
        <v>13</v>
      </c>
      <c r="K1273" t="s">
        <v>1478</v>
      </c>
      <c r="L1273" t="s">
        <v>30</v>
      </c>
      <c r="N1273" t="str">
        <f>IF(ISBLANK(Sales[[#This Row],[return]]),"No",Sales[[#This Row],[return]])</f>
        <v>No</v>
      </c>
      <c r="O1273" s="2">
        <v>42647</v>
      </c>
      <c r="P1273" s="8" t="str">
        <f>TEXT(DAY(Sales[[#This Row],[OrderDate]]),"ddd")</f>
        <v>Wed</v>
      </c>
      <c r="Q1273" s="8" t="str">
        <f>TEXT(MONTH(Sales[[#This Row],[ShipDate]])*29,"mmm")</f>
        <v>Oct</v>
      </c>
      <c r="R1273">
        <v>223</v>
      </c>
      <c r="S1273" t="s">
        <v>508</v>
      </c>
      <c r="T1273" t="s">
        <v>28</v>
      </c>
      <c r="U1273">
        <v>94591</v>
      </c>
      <c r="V1273" s="1">
        <v>0</v>
      </c>
      <c r="W1273">
        <v>7</v>
      </c>
      <c r="X1273">
        <v>5</v>
      </c>
      <c r="Y1273">
        <v>14</v>
      </c>
      <c r="AD1273"/>
    </row>
    <row r="1274" spans="1:30" x14ac:dyDescent="0.25">
      <c r="A1274" t="s">
        <v>40</v>
      </c>
      <c r="B1274" s="2">
        <v>42651</v>
      </c>
      <c r="C1274" s="35">
        <f>YEAR(Sales[[#This Row],[ShipDate]])</f>
        <v>2016</v>
      </c>
      <c r="D1274" t="s">
        <v>36</v>
      </c>
      <c r="E1274" t="s">
        <v>18</v>
      </c>
      <c r="F1274" t="s">
        <v>50</v>
      </c>
      <c r="G1274" t="s">
        <v>25</v>
      </c>
      <c r="H1274" t="s">
        <v>954</v>
      </c>
      <c r="I1274" t="s">
        <v>32</v>
      </c>
      <c r="J1274" t="s">
        <v>13</v>
      </c>
      <c r="K1274" t="s">
        <v>1478</v>
      </c>
      <c r="L1274" t="s">
        <v>30</v>
      </c>
      <c r="N1274" t="str">
        <f>IF(ISBLANK(Sales[[#This Row],[return]]),"No",Sales[[#This Row],[return]])</f>
        <v>No</v>
      </c>
      <c r="O1274" s="2">
        <v>42647</v>
      </c>
      <c r="P1274" s="8" t="str">
        <f>TEXT(DAY(Sales[[#This Row],[OrderDate]]),"ddd")</f>
        <v>Wed</v>
      </c>
      <c r="Q1274" s="8" t="str">
        <f>TEXT(MONTH(Sales[[#This Row],[ShipDate]])*29,"mmm")</f>
        <v>Oct</v>
      </c>
      <c r="R1274">
        <v>707</v>
      </c>
      <c r="S1274" t="s">
        <v>1936</v>
      </c>
      <c r="T1274" t="s">
        <v>28</v>
      </c>
      <c r="U1274">
        <v>94591</v>
      </c>
      <c r="V1274" s="1">
        <v>0.2</v>
      </c>
      <c r="W1274">
        <v>31</v>
      </c>
      <c r="X1274">
        <v>2</v>
      </c>
      <c r="Y1274">
        <v>96</v>
      </c>
      <c r="AD1274"/>
    </row>
    <row r="1275" spans="1:30" x14ac:dyDescent="0.25">
      <c r="A1275" t="s">
        <v>10</v>
      </c>
      <c r="B1275" s="2">
        <v>42677</v>
      </c>
      <c r="C1275" s="35">
        <f>YEAR(Sales[[#This Row],[ShipDate]])</f>
        <v>2016</v>
      </c>
      <c r="D1275" t="s">
        <v>607</v>
      </c>
      <c r="E1275" t="s">
        <v>69</v>
      </c>
      <c r="F1275" t="s">
        <v>45</v>
      </c>
      <c r="G1275" t="s">
        <v>25</v>
      </c>
      <c r="H1275" t="s">
        <v>26</v>
      </c>
      <c r="I1275" t="s">
        <v>32</v>
      </c>
      <c r="J1275" t="s">
        <v>13</v>
      </c>
      <c r="K1275" t="s">
        <v>2950</v>
      </c>
      <c r="L1275" t="s">
        <v>30</v>
      </c>
      <c r="N1275" t="str">
        <f>IF(ISBLANK(Sales[[#This Row],[return]]),"No",Sales[[#This Row],[return]])</f>
        <v>No</v>
      </c>
      <c r="O1275" s="2">
        <v>42677</v>
      </c>
      <c r="P1275" s="8" t="str">
        <f>TEXT(DAY(Sales[[#This Row],[OrderDate]]),"ddd")</f>
        <v>Tue</v>
      </c>
      <c r="Q1275" s="8" t="str">
        <f>TEXT(MONTH(Sales[[#This Row],[ShipDate]])*29,"mmm")</f>
        <v>Nov</v>
      </c>
      <c r="R1275">
        <v>1306</v>
      </c>
      <c r="S1275" t="s">
        <v>159</v>
      </c>
      <c r="T1275" t="s">
        <v>28</v>
      </c>
      <c r="U1275">
        <v>90049</v>
      </c>
      <c r="V1275" s="1">
        <v>0</v>
      </c>
      <c r="W1275">
        <v>3</v>
      </c>
      <c r="X1275">
        <v>4</v>
      </c>
      <c r="Y1275">
        <v>7</v>
      </c>
      <c r="AD1275"/>
    </row>
    <row r="1276" spans="1:30" x14ac:dyDescent="0.25">
      <c r="A1276" t="s">
        <v>24</v>
      </c>
      <c r="B1276" s="2">
        <v>42470</v>
      </c>
      <c r="C1276" s="35">
        <f>YEAR(Sales[[#This Row],[ShipDate]])</f>
        <v>2016</v>
      </c>
      <c r="D1276" t="s">
        <v>19</v>
      </c>
      <c r="E1276" t="s">
        <v>31</v>
      </c>
      <c r="F1276" t="s">
        <v>45</v>
      </c>
      <c r="G1276" t="s">
        <v>25</v>
      </c>
      <c r="H1276" t="s">
        <v>26</v>
      </c>
      <c r="I1276" t="s">
        <v>32</v>
      </c>
      <c r="J1276" t="s">
        <v>13</v>
      </c>
      <c r="K1276" t="s">
        <v>2635</v>
      </c>
      <c r="L1276" t="s">
        <v>30</v>
      </c>
      <c r="N1276" t="str">
        <f>IF(ISBLANK(Sales[[#This Row],[return]]),"No",Sales[[#This Row],[return]])</f>
        <v>No</v>
      </c>
      <c r="O1276" s="2">
        <v>42466</v>
      </c>
      <c r="P1276" s="8" t="str">
        <f>TEXT(DAY(Sales[[#This Row],[OrderDate]]),"ddd")</f>
        <v>Fri</v>
      </c>
      <c r="Q1276" s="8" t="str">
        <f>TEXT(MONTH(Sales[[#This Row],[ShipDate]])*29,"mmm")</f>
        <v>Apr</v>
      </c>
      <c r="R1276">
        <v>358</v>
      </c>
      <c r="S1276" t="s">
        <v>1640</v>
      </c>
      <c r="T1276" t="s">
        <v>28</v>
      </c>
      <c r="U1276">
        <v>90004</v>
      </c>
      <c r="V1276" s="1">
        <v>0</v>
      </c>
      <c r="W1276">
        <v>18</v>
      </c>
      <c r="X1276">
        <v>3</v>
      </c>
      <c r="Y1276">
        <v>71</v>
      </c>
      <c r="AD1276"/>
    </row>
    <row r="1277" spans="1:30" x14ac:dyDescent="0.25">
      <c r="A1277" t="s">
        <v>24</v>
      </c>
      <c r="B1277" s="2">
        <v>42470</v>
      </c>
      <c r="C1277" s="35">
        <f>YEAR(Sales[[#This Row],[ShipDate]])</f>
        <v>2016</v>
      </c>
      <c r="D1277" t="s">
        <v>19</v>
      </c>
      <c r="E1277" t="s">
        <v>31</v>
      </c>
      <c r="F1277" t="s">
        <v>50</v>
      </c>
      <c r="G1277" t="s">
        <v>25</v>
      </c>
      <c r="H1277" t="s">
        <v>26</v>
      </c>
      <c r="I1277" t="s">
        <v>32</v>
      </c>
      <c r="J1277" t="s">
        <v>13</v>
      </c>
      <c r="K1277" t="s">
        <v>2635</v>
      </c>
      <c r="L1277" t="s">
        <v>30</v>
      </c>
      <c r="N1277" t="str">
        <f>IF(ISBLANK(Sales[[#This Row],[return]]),"No",Sales[[#This Row],[return]])</f>
        <v>No</v>
      </c>
      <c r="O1277" s="2">
        <v>42466</v>
      </c>
      <c r="P1277" s="8" t="str">
        <f>TEXT(DAY(Sales[[#This Row],[OrderDate]]),"ddd")</f>
        <v>Fri</v>
      </c>
      <c r="Q1277" s="8" t="str">
        <f>TEXT(MONTH(Sales[[#This Row],[ShipDate]])*29,"mmm")</f>
        <v>Apr</v>
      </c>
      <c r="R1277">
        <v>270</v>
      </c>
      <c r="S1277" t="s">
        <v>3141</v>
      </c>
      <c r="T1277" t="s">
        <v>28</v>
      </c>
      <c r="U1277">
        <v>90004</v>
      </c>
      <c r="V1277" s="1">
        <v>0.2</v>
      </c>
      <c r="W1277">
        <v>24</v>
      </c>
      <c r="X1277">
        <v>2</v>
      </c>
      <c r="Y1277">
        <v>66</v>
      </c>
      <c r="AD1277"/>
    </row>
    <row r="1278" spans="1:30" x14ac:dyDescent="0.25">
      <c r="A1278" t="s">
        <v>24</v>
      </c>
      <c r="B1278" s="2">
        <v>42470</v>
      </c>
      <c r="C1278" s="35">
        <f>YEAR(Sales[[#This Row],[ShipDate]])</f>
        <v>2016</v>
      </c>
      <c r="D1278" t="s">
        <v>19</v>
      </c>
      <c r="E1278" t="s">
        <v>31</v>
      </c>
      <c r="F1278" t="s">
        <v>99</v>
      </c>
      <c r="G1278" t="s">
        <v>46</v>
      </c>
      <c r="H1278" t="s">
        <v>26</v>
      </c>
      <c r="I1278" t="s">
        <v>32</v>
      </c>
      <c r="J1278" t="s">
        <v>13</v>
      </c>
      <c r="K1278" t="s">
        <v>2635</v>
      </c>
      <c r="L1278" t="s">
        <v>30</v>
      </c>
      <c r="N1278" t="str">
        <f>IF(ISBLANK(Sales[[#This Row],[return]]),"No",Sales[[#This Row],[return]])</f>
        <v>No</v>
      </c>
      <c r="O1278" s="2">
        <v>42466</v>
      </c>
      <c r="P1278" s="8" t="str">
        <f>TEXT(DAY(Sales[[#This Row],[OrderDate]]),"ddd")</f>
        <v>Fri</v>
      </c>
      <c r="Q1278" s="8" t="str">
        <f>TEXT(MONTH(Sales[[#This Row],[ShipDate]])*29,"mmm")</f>
        <v>Apr</v>
      </c>
      <c r="R1278">
        <v>1328</v>
      </c>
      <c r="S1278" t="s">
        <v>2424</v>
      </c>
      <c r="T1278" t="s">
        <v>28</v>
      </c>
      <c r="U1278">
        <v>90004</v>
      </c>
      <c r="V1278" s="1">
        <v>0</v>
      </c>
      <c r="W1278">
        <v>132</v>
      </c>
      <c r="X1278">
        <v>3</v>
      </c>
      <c r="Y1278">
        <v>300</v>
      </c>
      <c r="AD1278"/>
    </row>
    <row r="1279" spans="1:30" x14ac:dyDescent="0.25">
      <c r="A1279" t="s">
        <v>40</v>
      </c>
      <c r="B1279" s="2">
        <v>42703</v>
      </c>
      <c r="C1279" s="35">
        <f>YEAR(Sales[[#This Row],[ShipDate]])</f>
        <v>2016</v>
      </c>
      <c r="D1279" t="s">
        <v>36</v>
      </c>
      <c r="E1279" t="s">
        <v>18</v>
      </c>
      <c r="F1279" t="s">
        <v>43</v>
      </c>
      <c r="G1279" t="s">
        <v>11</v>
      </c>
      <c r="H1279" t="s">
        <v>1536</v>
      </c>
      <c r="I1279" t="s">
        <v>252</v>
      </c>
      <c r="J1279" t="s">
        <v>13</v>
      </c>
      <c r="K1279" t="s">
        <v>1537</v>
      </c>
      <c r="L1279" t="s">
        <v>92</v>
      </c>
      <c r="N1279" t="str">
        <f>IF(ISBLANK(Sales[[#This Row],[return]]),"No",Sales[[#This Row],[return]])</f>
        <v>No</v>
      </c>
      <c r="O1279" s="2">
        <v>42698</v>
      </c>
      <c r="P1279" s="8" t="str">
        <f>TEXT(DAY(Sales[[#This Row],[OrderDate]]),"ddd")</f>
        <v>Tue</v>
      </c>
      <c r="Q1279" s="8" t="str">
        <f>TEXT(MONTH(Sales[[#This Row],[ShipDate]])*29,"mmm")</f>
        <v>Nov</v>
      </c>
      <c r="R1279">
        <v>549</v>
      </c>
      <c r="S1279" t="s">
        <v>403</v>
      </c>
      <c r="T1279" t="s">
        <v>90</v>
      </c>
      <c r="U1279">
        <v>43615</v>
      </c>
      <c r="V1279" s="1">
        <v>0.2</v>
      </c>
      <c r="W1279">
        <v>10</v>
      </c>
      <c r="X1279">
        <v>7</v>
      </c>
      <c r="Y1279">
        <v>35</v>
      </c>
      <c r="AD1279"/>
    </row>
    <row r="1280" spans="1:30" x14ac:dyDescent="0.25">
      <c r="A1280" t="s">
        <v>40</v>
      </c>
      <c r="B1280" s="2">
        <v>42703</v>
      </c>
      <c r="C1280" s="35">
        <f>YEAR(Sales[[#This Row],[ShipDate]])</f>
        <v>2016</v>
      </c>
      <c r="D1280" t="s">
        <v>36</v>
      </c>
      <c r="E1280" t="s">
        <v>18</v>
      </c>
      <c r="F1280" t="s">
        <v>48</v>
      </c>
      <c r="G1280" t="s">
        <v>46</v>
      </c>
      <c r="H1280" t="s">
        <v>1536</v>
      </c>
      <c r="I1280" t="s">
        <v>252</v>
      </c>
      <c r="J1280" t="s">
        <v>13</v>
      </c>
      <c r="K1280" t="s">
        <v>1537</v>
      </c>
      <c r="L1280" t="s">
        <v>92</v>
      </c>
      <c r="N1280" t="str">
        <f>IF(ISBLANK(Sales[[#This Row],[return]]),"No",Sales[[#This Row],[return]])</f>
        <v>No</v>
      </c>
      <c r="O1280" s="2">
        <v>42698</v>
      </c>
      <c r="P1280" s="8" t="str">
        <f>TEXT(DAY(Sales[[#This Row],[OrderDate]]),"ddd")</f>
        <v>Tue</v>
      </c>
      <c r="Q1280" s="8" t="str">
        <f>TEXT(MONTH(Sales[[#This Row],[ShipDate]])*29,"mmm")</f>
        <v>Nov</v>
      </c>
      <c r="R1280">
        <v>1397</v>
      </c>
      <c r="S1280" t="s">
        <v>2505</v>
      </c>
      <c r="T1280" t="s">
        <v>90</v>
      </c>
      <c r="U1280">
        <v>43615</v>
      </c>
      <c r="V1280" s="1">
        <v>0.4</v>
      </c>
      <c r="W1280">
        <v>-250</v>
      </c>
      <c r="X1280">
        <v>4</v>
      </c>
      <c r="Y1280">
        <v>1502</v>
      </c>
      <c r="AD1280"/>
    </row>
    <row r="1281" spans="1:30" x14ac:dyDescent="0.25">
      <c r="A1281" t="s">
        <v>24</v>
      </c>
      <c r="B1281" s="2">
        <v>42724</v>
      </c>
      <c r="C1281" s="35">
        <f>YEAR(Sales[[#This Row],[ShipDate]])</f>
        <v>2016</v>
      </c>
      <c r="D1281" t="s">
        <v>19</v>
      </c>
      <c r="E1281" t="s">
        <v>31</v>
      </c>
      <c r="F1281" t="s">
        <v>23</v>
      </c>
      <c r="G1281" t="s">
        <v>11</v>
      </c>
      <c r="H1281" t="s">
        <v>1044</v>
      </c>
      <c r="I1281" t="s">
        <v>37</v>
      </c>
      <c r="J1281" t="s">
        <v>13</v>
      </c>
      <c r="K1281" t="s">
        <v>85</v>
      </c>
      <c r="L1281" t="s">
        <v>17</v>
      </c>
      <c r="N1281" t="str">
        <f>IF(ISBLANK(Sales[[#This Row],[return]]),"No",Sales[[#This Row],[return]])</f>
        <v>No</v>
      </c>
      <c r="O1281" s="2">
        <v>42720</v>
      </c>
      <c r="P1281" s="8" t="str">
        <f>TEXT(DAY(Sales[[#This Row],[OrderDate]]),"ddd")</f>
        <v>Mon</v>
      </c>
      <c r="Q1281" s="8" t="str">
        <f>TEXT(MONTH(Sales[[#This Row],[ShipDate]])*29,"mmm")</f>
        <v>Dec</v>
      </c>
      <c r="R1281">
        <v>845</v>
      </c>
      <c r="S1281" t="s">
        <v>1389</v>
      </c>
      <c r="T1281" t="s">
        <v>15</v>
      </c>
      <c r="U1281">
        <v>33012</v>
      </c>
      <c r="V1281" s="1">
        <v>0.2</v>
      </c>
      <c r="W1281">
        <v>101</v>
      </c>
      <c r="X1281">
        <v>9</v>
      </c>
      <c r="Y1281">
        <v>1014</v>
      </c>
      <c r="AD1281"/>
    </row>
    <row r="1282" spans="1:30" x14ac:dyDescent="0.25">
      <c r="A1282" t="s">
        <v>24</v>
      </c>
      <c r="B1282" s="2">
        <v>42724</v>
      </c>
      <c r="C1282" s="35">
        <f>YEAR(Sales[[#This Row],[ShipDate]])</f>
        <v>2016</v>
      </c>
      <c r="D1282" t="s">
        <v>19</v>
      </c>
      <c r="E1282" t="s">
        <v>31</v>
      </c>
      <c r="F1282" t="s">
        <v>150</v>
      </c>
      <c r="G1282" t="s">
        <v>25</v>
      </c>
      <c r="H1282" t="s">
        <v>1044</v>
      </c>
      <c r="I1282" t="s">
        <v>37</v>
      </c>
      <c r="J1282" t="s">
        <v>13</v>
      </c>
      <c r="K1282" t="s">
        <v>85</v>
      </c>
      <c r="L1282" t="s">
        <v>17</v>
      </c>
      <c r="N1282" t="str">
        <f>IF(ISBLANK(Sales[[#This Row],[return]]),"No",Sales[[#This Row],[return]])</f>
        <v>No</v>
      </c>
      <c r="O1282" s="2">
        <v>42720</v>
      </c>
      <c r="P1282" s="8" t="str">
        <f>TEXT(DAY(Sales[[#This Row],[OrderDate]]),"ddd")</f>
        <v>Mon</v>
      </c>
      <c r="Q1282" s="8" t="str">
        <f>TEXT(MONTH(Sales[[#This Row],[ShipDate]])*29,"mmm")</f>
        <v>Dec</v>
      </c>
      <c r="R1282">
        <v>1216</v>
      </c>
      <c r="S1282" t="s">
        <v>3154</v>
      </c>
      <c r="T1282" t="s">
        <v>15</v>
      </c>
      <c r="U1282">
        <v>33012</v>
      </c>
      <c r="V1282" s="1">
        <v>0.2</v>
      </c>
      <c r="W1282">
        <v>1</v>
      </c>
      <c r="X1282">
        <v>2</v>
      </c>
      <c r="Y1282">
        <v>2</v>
      </c>
      <c r="AD1282"/>
    </row>
    <row r="1283" spans="1:30" x14ac:dyDescent="0.25">
      <c r="A1283" t="s">
        <v>10</v>
      </c>
      <c r="B1283" s="2">
        <v>42595</v>
      </c>
      <c r="C1283" s="35">
        <f>YEAR(Sales[[#This Row],[ShipDate]])</f>
        <v>2016</v>
      </c>
      <c r="D1283" t="s">
        <v>113</v>
      </c>
      <c r="E1283" t="s">
        <v>18</v>
      </c>
      <c r="F1283" t="s">
        <v>50</v>
      </c>
      <c r="G1283" t="s">
        <v>25</v>
      </c>
      <c r="H1283" t="s">
        <v>1761</v>
      </c>
      <c r="I1283" t="s">
        <v>598</v>
      </c>
      <c r="J1283" t="s">
        <v>13</v>
      </c>
      <c r="K1283" t="s">
        <v>1196</v>
      </c>
      <c r="L1283" t="s">
        <v>17</v>
      </c>
      <c r="N1283" t="str">
        <f>IF(ISBLANK(Sales[[#This Row],[return]]),"No",Sales[[#This Row],[return]])</f>
        <v>No</v>
      </c>
      <c r="O1283" s="2">
        <v>42594</v>
      </c>
      <c r="P1283" s="8" t="str">
        <f>TEXT(DAY(Sales[[#This Row],[OrderDate]]),"ddd")</f>
        <v>Thu</v>
      </c>
      <c r="Q1283" s="8" t="str">
        <f>TEXT(MONTH(Sales[[#This Row],[ShipDate]])*29,"mmm")</f>
        <v>Aug</v>
      </c>
      <c r="R1283">
        <v>68</v>
      </c>
      <c r="S1283" t="s">
        <v>1056</v>
      </c>
      <c r="T1283" t="s">
        <v>15</v>
      </c>
      <c r="U1283">
        <v>30188</v>
      </c>
      <c r="V1283" s="1">
        <v>0</v>
      </c>
      <c r="W1283">
        <v>7</v>
      </c>
      <c r="X1283">
        <v>3</v>
      </c>
      <c r="Y1283">
        <v>14</v>
      </c>
      <c r="AD1283"/>
    </row>
    <row r="1284" spans="1:30" x14ac:dyDescent="0.25">
      <c r="A1284" t="s">
        <v>10</v>
      </c>
      <c r="B1284" s="2">
        <v>42595</v>
      </c>
      <c r="C1284" s="35">
        <f>YEAR(Sales[[#This Row],[ShipDate]])</f>
        <v>2016</v>
      </c>
      <c r="D1284" t="s">
        <v>113</v>
      </c>
      <c r="E1284" t="s">
        <v>18</v>
      </c>
      <c r="F1284" t="s">
        <v>99</v>
      </c>
      <c r="G1284" t="s">
        <v>46</v>
      </c>
      <c r="H1284" t="s">
        <v>1761</v>
      </c>
      <c r="I1284" t="s">
        <v>598</v>
      </c>
      <c r="J1284" t="s">
        <v>13</v>
      </c>
      <c r="K1284" t="s">
        <v>1196</v>
      </c>
      <c r="L1284" t="s">
        <v>17</v>
      </c>
      <c r="N1284" t="str">
        <f>IF(ISBLANK(Sales[[#This Row],[return]]),"No",Sales[[#This Row],[return]])</f>
        <v>No</v>
      </c>
      <c r="O1284" s="2">
        <v>42594</v>
      </c>
      <c r="P1284" s="8" t="str">
        <f>TEXT(DAY(Sales[[#This Row],[OrderDate]]),"ddd")</f>
        <v>Thu</v>
      </c>
      <c r="Q1284" s="8" t="str">
        <f>TEXT(MONTH(Sales[[#This Row],[ShipDate]])*29,"mmm")</f>
        <v>Aug</v>
      </c>
      <c r="R1284">
        <v>1063</v>
      </c>
      <c r="S1284" t="s">
        <v>2367</v>
      </c>
      <c r="T1284" t="s">
        <v>15</v>
      </c>
      <c r="U1284">
        <v>30188</v>
      </c>
      <c r="V1284" s="1">
        <v>0</v>
      </c>
      <c r="W1284">
        <v>98</v>
      </c>
      <c r="X1284">
        <v>13</v>
      </c>
      <c r="Y1284">
        <v>273</v>
      </c>
      <c r="AD1284"/>
    </row>
    <row r="1285" spans="1:30" x14ac:dyDescent="0.25">
      <c r="A1285" t="s">
        <v>40</v>
      </c>
      <c r="B1285" s="2">
        <v>42638</v>
      </c>
      <c r="C1285" s="35">
        <f>YEAR(Sales[[#This Row],[ShipDate]])</f>
        <v>2016</v>
      </c>
      <c r="D1285" t="s">
        <v>36</v>
      </c>
      <c r="E1285" t="s">
        <v>18</v>
      </c>
      <c r="F1285" t="s">
        <v>104</v>
      </c>
      <c r="G1285" t="s">
        <v>25</v>
      </c>
      <c r="H1285" t="s">
        <v>79</v>
      </c>
      <c r="I1285" t="s">
        <v>32</v>
      </c>
      <c r="J1285" t="s">
        <v>13</v>
      </c>
      <c r="K1285" t="s">
        <v>1205</v>
      </c>
      <c r="L1285" t="s">
        <v>30</v>
      </c>
      <c r="N1285" t="str">
        <f>IF(ISBLANK(Sales[[#This Row],[return]]),"No",Sales[[#This Row],[return]])</f>
        <v>No</v>
      </c>
      <c r="O1285" s="2">
        <v>42634</v>
      </c>
      <c r="P1285" s="8" t="str">
        <f>TEXT(DAY(Sales[[#This Row],[OrderDate]]),"ddd")</f>
        <v>Sat</v>
      </c>
      <c r="Q1285" s="8" t="str">
        <f>TEXT(MONTH(Sales[[#This Row],[ShipDate]])*29,"mmm")</f>
        <v>Sep</v>
      </c>
      <c r="R1285">
        <v>1501</v>
      </c>
      <c r="S1285" t="s">
        <v>332</v>
      </c>
      <c r="T1285" t="s">
        <v>28</v>
      </c>
      <c r="U1285">
        <v>94109</v>
      </c>
      <c r="V1285" s="1">
        <v>0</v>
      </c>
      <c r="W1285">
        <v>7</v>
      </c>
      <c r="X1285">
        <v>2</v>
      </c>
      <c r="Y1285">
        <v>16</v>
      </c>
      <c r="AD1285"/>
    </row>
    <row r="1286" spans="1:30" x14ac:dyDescent="0.25">
      <c r="A1286" t="s">
        <v>40</v>
      </c>
      <c r="B1286" s="2">
        <v>42638</v>
      </c>
      <c r="C1286" s="35">
        <f>YEAR(Sales[[#This Row],[ShipDate]])</f>
        <v>2016</v>
      </c>
      <c r="D1286" t="s">
        <v>36</v>
      </c>
      <c r="E1286" t="s">
        <v>18</v>
      </c>
      <c r="F1286" t="s">
        <v>45</v>
      </c>
      <c r="G1286" t="s">
        <v>25</v>
      </c>
      <c r="H1286" t="s">
        <v>79</v>
      </c>
      <c r="I1286" t="s">
        <v>32</v>
      </c>
      <c r="J1286" t="s">
        <v>13</v>
      </c>
      <c r="K1286" t="s">
        <v>1205</v>
      </c>
      <c r="L1286" t="s">
        <v>30</v>
      </c>
      <c r="N1286" t="str">
        <f>IF(ISBLANK(Sales[[#This Row],[return]]),"No",Sales[[#This Row],[return]])</f>
        <v>No</v>
      </c>
      <c r="O1286" s="2">
        <v>42634</v>
      </c>
      <c r="P1286" s="8" t="str">
        <f>TEXT(DAY(Sales[[#This Row],[OrderDate]]),"ddd")</f>
        <v>Sat</v>
      </c>
      <c r="Q1286" s="8" t="str">
        <f>TEXT(MONTH(Sales[[#This Row],[ShipDate]])*29,"mmm")</f>
        <v>Sep</v>
      </c>
      <c r="R1286">
        <v>1156</v>
      </c>
      <c r="S1286" t="s">
        <v>2218</v>
      </c>
      <c r="T1286" t="s">
        <v>28</v>
      </c>
      <c r="U1286">
        <v>94109</v>
      </c>
      <c r="V1286" s="1">
        <v>0</v>
      </c>
      <c r="W1286">
        <v>15</v>
      </c>
      <c r="X1286">
        <v>3</v>
      </c>
      <c r="Y1286">
        <v>60</v>
      </c>
      <c r="AD1286"/>
    </row>
    <row r="1287" spans="1:30" x14ac:dyDescent="0.25">
      <c r="A1287" t="s">
        <v>40</v>
      </c>
      <c r="B1287" s="2">
        <v>42638</v>
      </c>
      <c r="C1287" s="35">
        <f>YEAR(Sales[[#This Row],[ShipDate]])</f>
        <v>2016</v>
      </c>
      <c r="D1287" t="s">
        <v>36</v>
      </c>
      <c r="E1287" t="s">
        <v>18</v>
      </c>
      <c r="F1287" t="s">
        <v>59</v>
      </c>
      <c r="G1287" t="s">
        <v>25</v>
      </c>
      <c r="H1287" t="s">
        <v>79</v>
      </c>
      <c r="I1287" t="s">
        <v>32</v>
      </c>
      <c r="J1287" t="s">
        <v>13</v>
      </c>
      <c r="K1287" t="s">
        <v>1205</v>
      </c>
      <c r="L1287" t="s">
        <v>30</v>
      </c>
      <c r="N1287" t="str">
        <f>IF(ISBLANK(Sales[[#This Row],[return]]),"No",Sales[[#This Row],[return]])</f>
        <v>No</v>
      </c>
      <c r="O1287" s="2">
        <v>42634</v>
      </c>
      <c r="P1287" s="8" t="str">
        <f>TEXT(DAY(Sales[[#This Row],[OrderDate]]),"ddd")</f>
        <v>Sat</v>
      </c>
      <c r="Q1287" s="8" t="str">
        <f>TEXT(MONTH(Sales[[#This Row],[ShipDate]])*29,"mmm")</f>
        <v>Sep</v>
      </c>
      <c r="R1287">
        <v>1654</v>
      </c>
      <c r="S1287" t="s">
        <v>2072</v>
      </c>
      <c r="T1287" t="s">
        <v>28</v>
      </c>
      <c r="U1287">
        <v>94109</v>
      </c>
      <c r="V1287" s="1">
        <v>0</v>
      </c>
      <c r="W1287">
        <v>9</v>
      </c>
      <c r="X1287">
        <v>3</v>
      </c>
      <c r="Y1287">
        <v>19</v>
      </c>
      <c r="AD1287"/>
    </row>
    <row r="1288" spans="1:30" x14ac:dyDescent="0.25">
      <c r="A1288" t="s">
        <v>40</v>
      </c>
      <c r="B1288" s="2">
        <v>42638</v>
      </c>
      <c r="C1288" s="35">
        <f>YEAR(Sales[[#This Row],[ShipDate]])</f>
        <v>2016</v>
      </c>
      <c r="D1288" t="s">
        <v>36</v>
      </c>
      <c r="E1288" t="s">
        <v>18</v>
      </c>
      <c r="F1288" t="s">
        <v>104</v>
      </c>
      <c r="G1288" t="s">
        <v>25</v>
      </c>
      <c r="H1288" t="s">
        <v>79</v>
      </c>
      <c r="I1288" t="s">
        <v>32</v>
      </c>
      <c r="J1288" t="s">
        <v>13</v>
      </c>
      <c r="K1288" t="s">
        <v>1205</v>
      </c>
      <c r="L1288" t="s">
        <v>30</v>
      </c>
      <c r="N1288" t="str">
        <f>IF(ISBLANK(Sales[[#This Row],[return]]),"No",Sales[[#This Row],[return]])</f>
        <v>No</v>
      </c>
      <c r="O1288" s="2">
        <v>42634</v>
      </c>
      <c r="P1288" s="8" t="str">
        <f>TEXT(DAY(Sales[[#This Row],[OrderDate]]),"ddd")</f>
        <v>Sat</v>
      </c>
      <c r="Q1288" s="8" t="str">
        <f>TEXT(MONTH(Sales[[#This Row],[ShipDate]])*29,"mmm")</f>
        <v>Sep</v>
      </c>
      <c r="R1288">
        <v>4</v>
      </c>
      <c r="S1288" t="s">
        <v>1781</v>
      </c>
      <c r="T1288" t="s">
        <v>28</v>
      </c>
      <c r="U1288">
        <v>94109</v>
      </c>
      <c r="V1288" s="1">
        <v>0</v>
      </c>
      <c r="W1288">
        <v>37</v>
      </c>
      <c r="X1288">
        <v>5</v>
      </c>
      <c r="Y1288">
        <v>78</v>
      </c>
      <c r="AD1288"/>
    </row>
    <row r="1289" spans="1:30" x14ac:dyDescent="0.25">
      <c r="A1289" t="s">
        <v>40</v>
      </c>
      <c r="B1289" s="2">
        <v>42638</v>
      </c>
      <c r="C1289" s="35">
        <f>YEAR(Sales[[#This Row],[ShipDate]])</f>
        <v>2016</v>
      </c>
      <c r="D1289" t="s">
        <v>36</v>
      </c>
      <c r="E1289" t="s">
        <v>18</v>
      </c>
      <c r="F1289" t="s">
        <v>59</v>
      </c>
      <c r="G1289" t="s">
        <v>25</v>
      </c>
      <c r="H1289" t="s">
        <v>79</v>
      </c>
      <c r="I1289" t="s">
        <v>32</v>
      </c>
      <c r="J1289" t="s">
        <v>13</v>
      </c>
      <c r="K1289" t="s">
        <v>1205</v>
      </c>
      <c r="L1289" t="s">
        <v>30</v>
      </c>
      <c r="N1289" t="str">
        <f>IF(ISBLANK(Sales[[#This Row],[return]]),"No",Sales[[#This Row],[return]])</f>
        <v>No</v>
      </c>
      <c r="O1289" s="2">
        <v>42634</v>
      </c>
      <c r="P1289" s="8" t="str">
        <f>TEXT(DAY(Sales[[#This Row],[OrderDate]]),"ddd")</f>
        <v>Sat</v>
      </c>
      <c r="Q1289" s="8" t="str">
        <f>TEXT(MONTH(Sales[[#This Row],[ShipDate]])*29,"mmm")</f>
        <v>Sep</v>
      </c>
      <c r="R1289">
        <v>1769</v>
      </c>
      <c r="S1289" t="s">
        <v>2028</v>
      </c>
      <c r="T1289" t="s">
        <v>28</v>
      </c>
      <c r="U1289">
        <v>94109</v>
      </c>
      <c r="V1289" s="1">
        <v>0</v>
      </c>
      <c r="W1289">
        <v>17</v>
      </c>
      <c r="X1289">
        <v>9</v>
      </c>
      <c r="Y1289">
        <v>39</v>
      </c>
      <c r="AD1289"/>
    </row>
    <row r="1290" spans="1:30" x14ac:dyDescent="0.25">
      <c r="A1290" t="s">
        <v>40</v>
      </c>
      <c r="B1290" s="2">
        <v>42638</v>
      </c>
      <c r="C1290" s="35">
        <f>YEAR(Sales[[#This Row],[ShipDate]])</f>
        <v>2016</v>
      </c>
      <c r="D1290" t="s">
        <v>36</v>
      </c>
      <c r="E1290" t="s">
        <v>18</v>
      </c>
      <c r="F1290" t="s">
        <v>48</v>
      </c>
      <c r="G1290" t="s">
        <v>46</v>
      </c>
      <c r="H1290" t="s">
        <v>79</v>
      </c>
      <c r="I1290" t="s">
        <v>32</v>
      </c>
      <c r="J1290" t="s">
        <v>13</v>
      </c>
      <c r="K1290" t="s">
        <v>1205</v>
      </c>
      <c r="L1290" t="s">
        <v>30</v>
      </c>
      <c r="N1290" t="str">
        <f>IF(ISBLANK(Sales[[#This Row],[return]]),"No",Sales[[#This Row],[return]])</f>
        <v>No</v>
      </c>
      <c r="O1290" s="2">
        <v>42634</v>
      </c>
      <c r="P1290" s="8" t="str">
        <f>TEXT(DAY(Sales[[#This Row],[OrderDate]]),"ddd")</f>
        <v>Sat</v>
      </c>
      <c r="Q1290" s="8" t="str">
        <f>TEXT(MONTH(Sales[[#This Row],[ShipDate]])*29,"mmm")</f>
        <v>Sep</v>
      </c>
      <c r="R1290">
        <v>1293</v>
      </c>
      <c r="S1290" t="s">
        <v>2422</v>
      </c>
      <c r="T1290" t="s">
        <v>28</v>
      </c>
      <c r="U1290">
        <v>94109</v>
      </c>
      <c r="V1290" s="1">
        <v>0.2</v>
      </c>
      <c r="W1290">
        <v>24</v>
      </c>
      <c r="X1290">
        <v>2</v>
      </c>
      <c r="Y1290">
        <v>240</v>
      </c>
      <c r="AD1290"/>
    </row>
    <row r="1291" spans="1:30" x14ac:dyDescent="0.25">
      <c r="A1291" t="s">
        <v>24</v>
      </c>
      <c r="B1291" s="2">
        <v>42651</v>
      </c>
      <c r="C1291" s="35">
        <f>YEAR(Sales[[#This Row],[ShipDate]])</f>
        <v>2016</v>
      </c>
      <c r="D1291" t="s">
        <v>19</v>
      </c>
      <c r="E1291" t="s">
        <v>18</v>
      </c>
      <c r="F1291" t="s">
        <v>23</v>
      </c>
      <c r="G1291" t="s">
        <v>11</v>
      </c>
      <c r="H1291" t="s">
        <v>1063</v>
      </c>
      <c r="I1291" t="s">
        <v>120</v>
      </c>
      <c r="J1291" t="s">
        <v>13</v>
      </c>
      <c r="K1291" t="s">
        <v>1295</v>
      </c>
      <c r="L1291" t="s">
        <v>68</v>
      </c>
      <c r="N1291" t="str">
        <f>IF(ISBLANK(Sales[[#This Row],[return]]),"No",Sales[[#This Row],[return]])</f>
        <v>No</v>
      </c>
      <c r="O1291" s="2">
        <v>42646</v>
      </c>
      <c r="P1291" s="8" t="str">
        <f>TEXT(DAY(Sales[[#This Row],[OrderDate]]),"ddd")</f>
        <v>Tue</v>
      </c>
      <c r="Q1291" s="8" t="str">
        <f>TEXT(MONTH(Sales[[#This Row],[ShipDate]])*29,"mmm")</f>
        <v>Oct</v>
      </c>
      <c r="R1291">
        <v>755</v>
      </c>
      <c r="S1291" t="s">
        <v>1310</v>
      </c>
      <c r="T1291" t="s">
        <v>66</v>
      </c>
      <c r="U1291">
        <v>60201</v>
      </c>
      <c r="V1291" s="1">
        <v>0.3</v>
      </c>
      <c r="W1291">
        <v>-70</v>
      </c>
      <c r="X1291">
        <v>3</v>
      </c>
      <c r="Y1291">
        <v>258</v>
      </c>
      <c r="AD1291"/>
    </row>
    <row r="1292" spans="1:30" x14ac:dyDescent="0.25">
      <c r="A1292" t="s">
        <v>24</v>
      </c>
      <c r="B1292" s="2">
        <v>42710</v>
      </c>
      <c r="C1292" s="35">
        <f>YEAR(Sales[[#This Row],[ShipDate]])</f>
        <v>2016</v>
      </c>
      <c r="D1292" t="s">
        <v>36</v>
      </c>
      <c r="E1292" t="s">
        <v>18</v>
      </c>
      <c r="F1292" t="s">
        <v>150</v>
      </c>
      <c r="G1292" t="s">
        <v>25</v>
      </c>
      <c r="H1292" t="s">
        <v>79</v>
      </c>
      <c r="I1292" t="s">
        <v>32</v>
      </c>
      <c r="J1292" t="s">
        <v>13</v>
      </c>
      <c r="K1292" t="s">
        <v>475</v>
      </c>
      <c r="L1292" t="s">
        <v>30</v>
      </c>
      <c r="N1292" t="str">
        <f>IF(ISBLANK(Sales[[#This Row],[return]]),"No",Sales[[#This Row],[return]])</f>
        <v>No</v>
      </c>
      <c r="O1292" s="2">
        <v>42703</v>
      </c>
      <c r="P1292" s="8" t="str">
        <f>TEXT(DAY(Sales[[#This Row],[OrderDate]]),"ddd")</f>
        <v>Sun</v>
      </c>
      <c r="Q1292" s="8" t="str">
        <f>TEXT(MONTH(Sales[[#This Row],[ShipDate]])*29,"mmm")</f>
        <v>Dec</v>
      </c>
      <c r="R1292">
        <v>1507</v>
      </c>
      <c r="S1292" t="s">
        <v>281</v>
      </c>
      <c r="T1292" t="s">
        <v>28</v>
      </c>
      <c r="U1292">
        <v>94122</v>
      </c>
      <c r="V1292" s="1">
        <v>0</v>
      </c>
      <c r="W1292">
        <v>15</v>
      </c>
      <c r="X1292">
        <v>5</v>
      </c>
      <c r="Y1292">
        <v>30</v>
      </c>
      <c r="AD1292"/>
    </row>
    <row r="1293" spans="1:30" x14ac:dyDescent="0.25">
      <c r="A1293" t="s">
        <v>24</v>
      </c>
      <c r="B1293" s="2">
        <v>42710</v>
      </c>
      <c r="C1293" s="35">
        <f>YEAR(Sales[[#This Row],[ShipDate]])</f>
        <v>2016</v>
      </c>
      <c r="D1293" t="s">
        <v>36</v>
      </c>
      <c r="E1293" t="s">
        <v>18</v>
      </c>
      <c r="F1293" t="s">
        <v>48</v>
      </c>
      <c r="G1293" t="s">
        <v>46</v>
      </c>
      <c r="H1293" t="s">
        <v>79</v>
      </c>
      <c r="I1293" t="s">
        <v>32</v>
      </c>
      <c r="J1293" t="s">
        <v>13</v>
      </c>
      <c r="K1293" t="s">
        <v>475</v>
      </c>
      <c r="L1293" t="s">
        <v>30</v>
      </c>
      <c r="N1293" t="str">
        <f>IF(ISBLANK(Sales[[#This Row],[return]]),"No",Sales[[#This Row],[return]])</f>
        <v>No</v>
      </c>
      <c r="O1293" s="2">
        <v>42703</v>
      </c>
      <c r="P1293" s="8" t="str">
        <f>TEXT(DAY(Sales[[#This Row],[OrderDate]]),"ddd")</f>
        <v>Sun</v>
      </c>
      <c r="Q1293" s="8" t="str">
        <f>TEXT(MONTH(Sales[[#This Row],[ShipDate]])*29,"mmm")</f>
        <v>Dec</v>
      </c>
      <c r="R1293">
        <v>1653</v>
      </c>
      <c r="S1293" t="s">
        <v>2439</v>
      </c>
      <c r="T1293" t="s">
        <v>28</v>
      </c>
      <c r="U1293">
        <v>94122</v>
      </c>
      <c r="V1293" s="1">
        <v>0.2</v>
      </c>
      <c r="W1293">
        <v>72</v>
      </c>
      <c r="X1293">
        <v>2</v>
      </c>
      <c r="Y1293">
        <v>576</v>
      </c>
      <c r="AD1293"/>
    </row>
    <row r="1294" spans="1:30" x14ac:dyDescent="0.25">
      <c r="A1294" t="s">
        <v>40</v>
      </c>
      <c r="B1294" s="2">
        <v>42711</v>
      </c>
      <c r="C1294" s="35">
        <f>YEAR(Sales[[#This Row],[ShipDate]])</f>
        <v>2016</v>
      </c>
      <c r="D1294" t="s">
        <v>36</v>
      </c>
      <c r="E1294" t="s">
        <v>31</v>
      </c>
      <c r="F1294" t="s">
        <v>43</v>
      </c>
      <c r="G1294" t="s">
        <v>11</v>
      </c>
      <c r="H1294" t="s">
        <v>1149</v>
      </c>
      <c r="I1294" t="s">
        <v>1150</v>
      </c>
      <c r="J1294" t="s">
        <v>13</v>
      </c>
      <c r="K1294" t="s">
        <v>127</v>
      </c>
      <c r="L1294" t="s">
        <v>92</v>
      </c>
      <c r="N1294" t="str">
        <f>IF(ISBLANK(Sales[[#This Row],[return]]),"No",Sales[[#This Row],[return]])</f>
        <v>No</v>
      </c>
      <c r="O1294" s="2">
        <v>42706</v>
      </c>
      <c r="P1294" s="8" t="str">
        <f>TEXT(DAY(Sales[[#This Row],[OrderDate]]),"ddd")</f>
        <v>Mon</v>
      </c>
      <c r="Q1294" s="8" t="str">
        <f>TEXT(MONTH(Sales[[#This Row],[ShipDate]])*29,"mmm")</f>
        <v>Dec</v>
      </c>
      <c r="R1294">
        <v>493</v>
      </c>
      <c r="S1294" t="s">
        <v>930</v>
      </c>
      <c r="T1294" t="s">
        <v>90</v>
      </c>
      <c r="U1294">
        <v>20735</v>
      </c>
      <c r="V1294" s="1">
        <v>0</v>
      </c>
      <c r="W1294">
        <v>24</v>
      </c>
      <c r="X1294">
        <v>3</v>
      </c>
      <c r="Y1294">
        <v>61</v>
      </c>
      <c r="AD1294"/>
    </row>
    <row r="1295" spans="1:30" x14ac:dyDescent="0.25">
      <c r="A1295" t="s">
        <v>40</v>
      </c>
      <c r="B1295" s="2">
        <v>42711</v>
      </c>
      <c r="C1295" s="35">
        <f>YEAR(Sales[[#This Row],[ShipDate]])</f>
        <v>2016</v>
      </c>
      <c r="D1295" t="s">
        <v>36</v>
      </c>
      <c r="E1295" t="s">
        <v>31</v>
      </c>
      <c r="F1295" t="s">
        <v>23</v>
      </c>
      <c r="G1295" t="s">
        <v>11</v>
      </c>
      <c r="H1295" t="s">
        <v>1149</v>
      </c>
      <c r="I1295" t="s">
        <v>1150</v>
      </c>
      <c r="J1295" t="s">
        <v>13</v>
      </c>
      <c r="K1295" t="s">
        <v>127</v>
      </c>
      <c r="L1295" t="s">
        <v>92</v>
      </c>
      <c r="N1295" t="str">
        <f>IF(ISBLANK(Sales[[#This Row],[return]]),"No",Sales[[#This Row],[return]])</f>
        <v>No</v>
      </c>
      <c r="O1295" s="2">
        <v>42706</v>
      </c>
      <c r="P1295" s="8" t="str">
        <f>TEXT(DAY(Sales[[#This Row],[OrderDate]]),"ddd")</f>
        <v>Mon</v>
      </c>
      <c r="Q1295" s="8" t="str">
        <f>TEXT(MONTH(Sales[[#This Row],[ShipDate]])*29,"mmm")</f>
        <v>Dec</v>
      </c>
      <c r="R1295">
        <v>766</v>
      </c>
      <c r="S1295" t="s">
        <v>1277</v>
      </c>
      <c r="T1295" t="s">
        <v>90</v>
      </c>
      <c r="U1295">
        <v>20735</v>
      </c>
      <c r="V1295" s="1">
        <v>0</v>
      </c>
      <c r="W1295">
        <v>65</v>
      </c>
      <c r="X1295">
        <v>8</v>
      </c>
      <c r="Y1295">
        <v>240</v>
      </c>
      <c r="AD1295"/>
    </row>
    <row r="1296" spans="1:30" x14ac:dyDescent="0.25">
      <c r="A1296" t="s">
        <v>40</v>
      </c>
      <c r="B1296" s="2">
        <v>42711</v>
      </c>
      <c r="C1296" s="35">
        <f>YEAR(Sales[[#This Row],[ShipDate]])</f>
        <v>2016</v>
      </c>
      <c r="D1296" t="s">
        <v>36</v>
      </c>
      <c r="E1296" t="s">
        <v>31</v>
      </c>
      <c r="F1296" t="s">
        <v>59</v>
      </c>
      <c r="G1296" t="s">
        <v>25</v>
      </c>
      <c r="H1296" t="s">
        <v>1149</v>
      </c>
      <c r="I1296" t="s">
        <v>1150</v>
      </c>
      <c r="J1296" t="s">
        <v>13</v>
      </c>
      <c r="K1296" t="s">
        <v>127</v>
      </c>
      <c r="L1296" t="s">
        <v>92</v>
      </c>
      <c r="N1296" t="str">
        <f>IF(ISBLANK(Sales[[#This Row],[return]]),"No",Sales[[#This Row],[return]])</f>
        <v>No</v>
      </c>
      <c r="O1296" s="2">
        <v>42706</v>
      </c>
      <c r="P1296" s="8" t="str">
        <f>TEXT(DAY(Sales[[#This Row],[OrderDate]]),"ddd")</f>
        <v>Mon</v>
      </c>
      <c r="Q1296" s="8" t="str">
        <f>TEXT(MONTH(Sales[[#This Row],[ShipDate]])*29,"mmm")</f>
        <v>Dec</v>
      </c>
      <c r="R1296">
        <v>1738</v>
      </c>
      <c r="S1296" t="s">
        <v>1726</v>
      </c>
      <c r="T1296" t="s">
        <v>90</v>
      </c>
      <c r="U1296">
        <v>20735</v>
      </c>
      <c r="V1296" s="1">
        <v>0</v>
      </c>
      <c r="W1296">
        <v>73</v>
      </c>
      <c r="X1296">
        <v>3</v>
      </c>
      <c r="Y1296">
        <v>147</v>
      </c>
      <c r="AD1296"/>
    </row>
    <row r="1297" spans="1:30" x14ac:dyDescent="0.25">
      <c r="A1297" t="s">
        <v>40</v>
      </c>
      <c r="B1297" s="2">
        <v>42711</v>
      </c>
      <c r="C1297" s="35">
        <f>YEAR(Sales[[#This Row],[ShipDate]])</f>
        <v>2016</v>
      </c>
      <c r="D1297" t="s">
        <v>36</v>
      </c>
      <c r="E1297" t="s">
        <v>31</v>
      </c>
      <c r="F1297" t="s">
        <v>33</v>
      </c>
      <c r="G1297" t="s">
        <v>25</v>
      </c>
      <c r="H1297" t="s">
        <v>1149</v>
      </c>
      <c r="I1297" t="s">
        <v>1150</v>
      </c>
      <c r="J1297" t="s">
        <v>13</v>
      </c>
      <c r="K1297" t="s">
        <v>127</v>
      </c>
      <c r="L1297" t="s">
        <v>92</v>
      </c>
      <c r="N1297" t="str">
        <f>IF(ISBLANK(Sales[[#This Row],[return]]),"No",Sales[[#This Row],[return]])</f>
        <v>No</v>
      </c>
      <c r="O1297" s="2">
        <v>42706</v>
      </c>
      <c r="P1297" s="8" t="str">
        <f>TEXT(DAY(Sales[[#This Row],[OrderDate]]),"ddd")</f>
        <v>Mon</v>
      </c>
      <c r="Q1297" s="8" t="str">
        <f>TEXT(MONTH(Sales[[#This Row],[ShipDate]])*29,"mmm")</f>
        <v>Dec</v>
      </c>
      <c r="R1297">
        <v>219</v>
      </c>
      <c r="S1297" t="s">
        <v>539</v>
      </c>
      <c r="T1297" t="s">
        <v>90</v>
      </c>
      <c r="U1297">
        <v>20735</v>
      </c>
      <c r="V1297" s="1">
        <v>0</v>
      </c>
      <c r="W1297">
        <v>7</v>
      </c>
      <c r="X1297">
        <v>6</v>
      </c>
      <c r="Y1297">
        <v>16</v>
      </c>
      <c r="AD1297"/>
    </row>
    <row r="1298" spans="1:30" x14ac:dyDescent="0.25">
      <c r="A1298" t="s">
        <v>24</v>
      </c>
      <c r="B1298" s="2">
        <v>42731</v>
      </c>
      <c r="C1298" s="35">
        <f>YEAR(Sales[[#This Row],[ShipDate]])</f>
        <v>2016</v>
      </c>
      <c r="D1298" t="s">
        <v>19</v>
      </c>
      <c r="E1298" t="s">
        <v>18</v>
      </c>
      <c r="F1298" t="s">
        <v>23</v>
      </c>
      <c r="G1298" t="s">
        <v>11</v>
      </c>
      <c r="H1298" t="s">
        <v>437</v>
      </c>
      <c r="I1298" t="s">
        <v>37</v>
      </c>
      <c r="J1298" t="s">
        <v>13</v>
      </c>
      <c r="K1298" t="s">
        <v>464</v>
      </c>
      <c r="L1298" t="s">
        <v>17</v>
      </c>
      <c r="N1298" t="str">
        <f>IF(ISBLANK(Sales[[#This Row],[return]]),"No",Sales[[#This Row],[return]])</f>
        <v>No</v>
      </c>
      <c r="O1298" s="2">
        <v>42727</v>
      </c>
      <c r="P1298" s="8" t="str">
        <f>TEXT(DAY(Sales[[#This Row],[OrderDate]]),"ddd")</f>
        <v>Mon</v>
      </c>
      <c r="Q1298" s="8" t="str">
        <f>TEXT(MONTH(Sales[[#This Row],[ShipDate]])*29,"mmm")</f>
        <v>Dec</v>
      </c>
      <c r="R1298">
        <v>1233</v>
      </c>
      <c r="S1298" t="s">
        <v>355</v>
      </c>
      <c r="T1298" t="s">
        <v>15</v>
      </c>
      <c r="U1298">
        <v>33614</v>
      </c>
      <c r="V1298" s="1">
        <v>0.2</v>
      </c>
      <c r="W1298">
        <v>6</v>
      </c>
      <c r="X1298">
        <v>1</v>
      </c>
      <c r="Y1298">
        <v>65</v>
      </c>
      <c r="AD1298"/>
    </row>
    <row r="1299" spans="1:30" x14ac:dyDescent="0.25">
      <c r="A1299" t="s">
        <v>24</v>
      </c>
      <c r="B1299" s="2">
        <v>42731</v>
      </c>
      <c r="C1299" s="35">
        <f>YEAR(Sales[[#This Row],[ShipDate]])</f>
        <v>2016</v>
      </c>
      <c r="D1299" t="s">
        <v>19</v>
      </c>
      <c r="E1299" t="s">
        <v>18</v>
      </c>
      <c r="F1299" t="s">
        <v>45</v>
      </c>
      <c r="G1299" t="s">
        <v>25</v>
      </c>
      <c r="H1299" t="s">
        <v>437</v>
      </c>
      <c r="I1299" t="s">
        <v>37</v>
      </c>
      <c r="J1299" t="s">
        <v>13</v>
      </c>
      <c r="K1299" t="s">
        <v>464</v>
      </c>
      <c r="L1299" t="s">
        <v>17</v>
      </c>
      <c r="N1299" t="str">
        <f>IF(ISBLANK(Sales[[#This Row],[return]]),"No",Sales[[#This Row],[return]])</f>
        <v>No</v>
      </c>
      <c r="O1299" s="2">
        <v>42727</v>
      </c>
      <c r="P1299" s="8" t="str">
        <f>TEXT(DAY(Sales[[#This Row],[OrderDate]]),"ddd")</f>
        <v>Mon</v>
      </c>
      <c r="Q1299" s="8" t="str">
        <f>TEXT(MONTH(Sales[[#This Row],[ShipDate]])*29,"mmm")</f>
        <v>Dec</v>
      </c>
      <c r="R1299">
        <v>1306</v>
      </c>
      <c r="S1299" t="s">
        <v>159</v>
      </c>
      <c r="T1299" t="s">
        <v>15</v>
      </c>
      <c r="U1299">
        <v>33614</v>
      </c>
      <c r="V1299" s="1">
        <v>0.2</v>
      </c>
      <c r="W1299">
        <v>1</v>
      </c>
      <c r="X1299">
        <v>1</v>
      </c>
      <c r="Y1299">
        <v>1</v>
      </c>
      <c r="AD1299"/>
    </row>
    <row r="1300" spans="1:30" x14ac:dyDescent="0.25">
      <c r="A1300" t="s">
        <v>24</v>
      </c>
      <c r="B1300" s="2">
        <v>42731</v>
      </c>
      <c r="C1300" s="35">
        <f>YEAR(Sales[[#This Row],[ShipDate]])</f>
        <v>2016</v>
      </c>
      <c r="D1300" t="s">
        <v>19</v>
      </c>
      <c r="E1300" t="s">
        <v>18</v>
      </c>
      <c r="F1300" t="s">
        <v>39</v>
      </c>
      <c r="G1300" t="s">
        <v>25</v>
      </c>
      <c r="H1300" t="s">
        <v>437</v>
      </c>
      <c r="I1300" t="s">
        <v>37</v>
      </c>
      <c r="J1300" t="s">
        <v>13</v>
      </c>
      <c r="K1300" t="s">
        <v>464</v>
      </c>
      <c r="L1300" t="s">
        <v>17</v>
      </c>
      <c r="N1300" t="str">
        <f>IF(ISBLANK(Sales[[#This Row],[return]]),"No",Sales[[#This Row],[return]])</f>
        <v>No</v>
      </c>
      <c r="O1300" s="2">
        <v>42727</v>
      </c>
      <c r="P1300" s="8" t="str">
        <f>TEXT(DAY(Sales[[#This Row],[OrderDate]]),"ddd")</f>
        <v>Mon</v>
      </c>
      <c r="Q1300" s="8" t="str">
        <f>TEXT(MONTH(Sales[[#This Row],[ShipDate]])*29,"mmm")</f>
        <v>Dec</v>
      </c>
      <c r="R1300">
        <v>1551</v>
      </c>
      <c r="S1300" t="s">
        <v>1988</v>
      </c>
      <c r="T1300" t="s">
        <v>15</v>
      </c>
      <c r="U1300">
        <v>33614</v>
      </c>
      <c r="V1300" s="1">
        <v>0.2</v>
      </c>
      <c r="W1300">
        <v>-11</v>
      </c>
      <c r="X1300">
        <v>2</v>
      </c>
      <c r="Y1300">
        <v>424</v>
      </c>
      <c r="AD1300"/>
    </row>
    <row r="1301" spans="1:30" x14ac:dyDescent="0.25">
      <c r="A1301" t="s">
        <v>24</v>
      </c>
      <c r="B1301" s="2">
        <v>42731</v>
      </c>
      <c r="C1301" s="35">
        <f>YEAR(Sales[[#This Row],[ShipDate]])</f>
        <v>2016</v>
      </c>
      <c r="D1301" t="s">
        <v>19</v>
      </c>
      <c r="E1301" t="s">
        <v>18</v>
      </c>
      <c r="F1301" t="s">
        <v>59</v>
      </c>
      <c r="G1301" t="s">
        <v>25</v>
      </c>
      <c r="H1301" t="s">
        <v>437</v>
      </c>
      <c r="I1301" t="s">
        <v>37</v>
      </c>
      <c r="J1301" t="s">
        <v>13</v>
      </c>
      <c r="K1301" t="s">
        <v>464</v>
      </c>
      <c r="L1301" t="s">
        <v>17</v>
      </c>
      <c r="N1301" t="str">
        <f>IF(ISBLANK(Sales[[#This Row],[return]]),"No",Sales[[#This Row],[return]])</f>
        <v>No</v>
      </c>
      <c r="O1301" s="2">
        <v>42727</v>
      </c>
      <c r="P1301" s="8" t="str">
        <f>TEXT(DAY(Sales[[#This Row],[OrderDate]]),"ddd")</f>
        <v>Mon</v>
      </c>
      <c r="Q1301" s="8" t="str">
        <f>TEXT(MONTH(Sales[[#This Row],[ShipDate]])*29,"mmm")</f>
        <v>Dec</v>
      </c>
      <c r="R1301">
        <v>465</v>
      </c>
      <c r="S1301" t="s">
        <v>2027</v>
      </c>
      <c r="T1301" t="s">
        <v>15</v>
      </c>
      <c r="U1301">
        <v>33614</v>
      </c>
      <c r="V1301" s="1">
        <v>0.2</v>
      </c>
      <c r="W1301">
        <v>16</v>
      </c>
      <c r="X1301">
        <v>3</v>
      </c>
      <c r="Y1301">
        <v>46</v>
      </c>
      <c r="AD1301"/>
    </row>
    <row r="1302" spans="1:30" x14ac:dyDescent="0.25">
      <c r="A1302" t="s">
        <v>24</v>
      </c>
      <c r="B1302" s="2">
        <v>42731</v>
      </c>
      <c r="C1302" s="35">
        <f>YEAR(Sales[[#This Row],[ShipDate]])</f>
        <v>2016</v>
      </c>
      <c r="D1302" t="s">
        <v>19</v>
      </c>
      <c r="E1302" t="s">
        <v>18</v>
      </c>
      <c r="F1302" t="s">
        <v>39</v>
      </c>
      <c r="G1302" t="s">
        <v>25</v>
      </c>
      <c r="H1302" t="s">
        <v>437</v>
      </c>
      <c r="I1302" t="s">
        <v>37</v>
      </c>
      <c r="J1302" t="s">
        <v>13</v>
      </c>
      <c r="K1302" t="s">
        <v>464</v>
      </c>
      <c r="L1302" t="s">
        <v>17</v>
      </c>
      <c r="N1302" t="str">
        <f>IF(ISBLANK(Sales[[#This Row],[return]]),"No",Sales[[#This Row],[return]])</f>
        <v>No</v>
      </c>
      <c r="O1302" s="2">
        <v>42727</v>
      </c>
      <c r="P1302" s="8" t="str">
        <f>TEXT(DAY(Sales[[#This Row],[OrderDate]]),"ddd")</f>
        <v>Mon</v>
      </c>
      <c r="Q1302" s="8" t="str">
        <f>TEXT(MONTH(Sales[[#This Row],[ShipDate]])*29,"mmm")</f>
        <v>Dec</v>
      </c>
      <c r="R1302">
        <v>53</v>
      </c>
      <c r="S1302" t="s">
        <v>1891</v>
      </c>
      <c r="T1302" t="s">
        <v>15</v>
      </c>
      <c r="U1302">
        <v>33614</v>
      </c>
      <c r="V1302" s="1">
        <v>0.2</v>
      </c>
      <c r="W1302">
        <v>-1</v>
      </c>
      <c r="X1302">
        <v>5</v>
      </c>
      <c r="Y1302">
        <v>84</v>
      </c>
      <c r="AD1302"/>
    </row>
    <row r="1303" spans="1:30" x14ac:dyDescent="0.25">
      <c r="A1303" t="s">
        <v>24</v>
      </c>
      <c r="B1303" s="2">
        <v>42424</v>
      </c>
      <c r="C1303" s="35">
        <f>YEAR(Sales[[#This Row],[ShipDate]])</f>
        <v>2016</v>
      </c>
      <c r="D1303" t="s">
        <v>36</v>
      </c>
      <c r="E1303" t="s">
        <v>18</v>
      </c>
      <c r="F1303" t="s">
        <v>45</v>
      </c>
      <c r="G1303" t="s">
        <v>25</v>
      </c>
      <c r="H1303" t="s">
        <v>164</v>
      </c>
      <c r="I1303" t="s">
        <v>120</v>
      </c>
      <c r="J1303" t="s">
        <v>13</v>
      </c>
      <c r="K1303" t="s">
        <v>459</v>
      </c>
      <c r="L1303" t="s">
        <v>68</v>
      </c>
      <c r="N1303" t="str">
        <f>IF(ISBLANK(Sales[[#This Row],[return]]),"No",Sales[[#This Row],[return]])</f>
        <v>No</v>
      </c>
      <c r="O1303" s="2">
        <v>42417</v>
      </c>
      <c r="P1303" s="8" t="str">
        <f>TEXT(DAY(Sales[[#This Row],[OrderDate]]),"ddd")</f>
        <v>Tue</v>
      </c>
      <c r="Q1303" s="8" t="str">
        <f>TEXT(MONTH(Sales[[#This Row],[ShipDate]])*29,"mmm")</f>
        <v>Feb</v>
      </c>
      <c r="R1303">
        <v>1508</v>
      </c>
      <c r="S1303" t="s">
        <v>1780</v>
      </c>
      <c r="T1303" t="s">
        <v>66</v>
      </c>
      <c r="U1303">
        <v>60653</v>
      </c>
      <c r="V1303" s="1">
        <v>0.2</v>
      </c>
      <c r="W1303">
        <v>9</v>
      </c>
      <c r="X1303">
        <v>14</v>
      </c>
      <c r="Y1303">
        <v>54</v>
      </c>
      <c r="AD1303"/>
    </row>
    <row r="1304" spans="1:30" x14ac:dyDescent="0.25">
      <c r="A1304" t="s">
        <v>40</v>
      </c>
      <c r="B1304" s="2">
        <v>42719</v>
      </c>
      <c r="C1304" s="35">
        <f>YEAR(Sales[[#This Row],[ShipDate]])</f>
        <v>2016</v>
      </c>
      <c r="D1304" t="s">
        <v>19</v>
      </c>
      <c r="E1304" t="s">
        <v>18</v>
      </c>
      <c r="F1304" t="s">
        <v>290</v>
      </c>
      <c r="G1304" t="s">
        <v>25</v>
      </c>
      <c r="H1304" t="s">
        <v>107</v>
      </c>
      <c r="I1304" t="s">
        <v>70</v>
      </c>
      <c r="J1304" t="s">
        <v>13</v>
      </c>
      <c r="K1304" t="s">
        <v>1007</v>
      </c>
      <c r="L1304" t="s">
        <v>68</v>
      </c>
      <c r="N1304" t="str">
        <f>IF(ISBLANK(Sales[[#This Row],[return]]),"No",Sales[[#This Row],[return]])</f>
        <v>No</v>
      </c>
      <c r="O1304" s="2">
        <v>42717</v>
      </c>
      <c r="P1304" s="8" t="str">
        <f>TEXT(DAY(Sales[[#This Row],[OrderDate]]),"ddd")</f>
        <v>Fri</v>
      </c>
      <c r="Q1304" s="8" t="str">
        <f>TEXT(MONTH(Sales[[#This Row],[ShipDate]])*29,"mmm")</f>
        <v>Dec</v>
      </c>
      <c r="R1304">
        <v>90</v>
      </c>
      <c r="S1304" t="s">
        <v>890</v>
      </c>
      <c r="T1304" t="s">
        <v>66</v>
      </c>
      <c r="U1304">
        <v>77070</v>
      </c>
      <c r="V1304" s="1">
        <v>0.2</v>
      </c>
      <c r="W1304">
        <v>0</v>
      </c>
      <c r="X1304">
        <v>1</v>
      </c>
      <c r="Y1304">
        <v>3</v>
      </c>
      <c r="AD1304"/>
    </row>
    <row r="1305" spans="1:30" x14ac:dyDescent="0.25">
      <c r="A1305" t="s">
        <v>10</v>
      </c>
      <c r="B1305" s="2">
        <v>42712</v>
      </c>
      <c r="C1305" s="35">
        <f>YEAR(Sales[[#This Row],[ShipDate]])</f>
        <v>2016</v>
      </c>
      <c r="D1305" t="s">
        <v>113</v>
      </c>
      <c r="E1305" t="s">
        <v>69</v>
      </c>
      <c r="F1305" t="s">
        <v>59</v>
      </c>
      <c r="G1305" t="s">
        <v>25</v>
      </c>
      <c r="H1305" t="s">
        <v>79</v>
      </c>
      <c r="I1305" t="s">
        <v>32</v>
      </c>
      <c r="J1305" t="s">
        <v>13</v>
      </c>
      <c r="K1305" t="s">
        <v>2938</v>
      </c>
      <c r="L1305" t="s">
        <v>30</v>
      </c>
      <c r="N1305" t="str">
        <f>IF(ISBLANK(Sales[[#This Row],[return]]),"No",Sales[[#This Row],[return]])</f>
        <v>No</v>
      </c>
      <c r="O1305" s="2">
        <v>42711</v>
      </c>
      <c r="P1305" s="8" t="str">
        <f>TEXT(DAY(Sales[[#This Row],[OrderDate]]),"ddd")</f>
        <v>Sat</v>
      </c>
      <c r="Q1305" s="8" t="str">
        <f>TEXT(MONTH(Sales[[#This Row],[ShipDate]])*29,"mmm")</f>
        <v>Dec</v>
      </c>
      <c r="R1305">
        <v>781</v>
      </c>
      <c r="S1305" t="s">
        <v>1978</v>
      </c>
      <c r="T1305" t="s">
        <v>28</v>
      </c>
      <c r="U1305">
        <v>94109</v>
      </c>
      <c r="V1305" s="1">
        <v>0</v>
      </c>
      <c r="W1305">
        <v>81</v>
      </c>
      <c r="X1305">
        <v>3</v>
      </c>
      <c r="Y1305">
        <v>165</v>
      </c>
      <c r="AD1305"/>
    </row>
    <row r="1306" spans="1:30" x14ac:dyDescent="0.25">
      <c r="A1306" t="s">
        <v>40</v>
      </c>
      <c r="B1306" s="2">
        <v>42477</v>
      </c>
      <c r="C1306" s="35">
        <f>YEAR(Sales[[#This Row],[ShipDate]])</f>
        <v>2016</v>
      </c>
      <c r="D1306" t="s">
        <v>36</v>
      </c>
      <c r="E1306" t="s">
        <v>31</v>
      </c>
      <c r="F1306" t="s">
        <v>21</v>
      </c>
      <c r="G1306" t="s">
        <v>11</v>
      </c>
      <c r="H1306" t="s">
        <v>2271</v>
      </c>
      <c r="I1306" t="s">
        <v>32</v>
      </c>
      <c r="J1306" t="s">
        <v>13</v>
      </c>
      <c r="K1306" t="s">
        <v>2713</v>
      </c>
      <c r="L1306" t="s">
        <v>30</v>
      </c>
      <c r="N1306" t="str">
        <f>IF(ISBLANK(Sales[[#This Row],[return]]),"No",Sales[[#This Row],[return]])</f>
        <v>No</v>
      </c>
      <c r="O1306" s="2">
        <v>42472</v>
      </c>
      <c r="P1306" s="8" t="str">
        <f>TEXT(DAY(Sales[[#This Row],[OrderDate]]),"ddd")</f>
        <v>Thu</v>
      </c>
      <c r="Q1306" s="8" t="str">
        <f>TEXT(MONTH(Sales[[#This Row],[ShipDate]])*29,"mmm")</f>
        <v>Apr</v>
      </c>
      <c r="R1306">
        <v>1228</v>
      </c>
      <c r="S1306" t="s">
        <v>3103</v>
      </c>
      <c r="T1306" t="s">
        <v>28</v>
      </c>
      <c r="U1306">
        <v>90278</v>
      </c>
      <c r="V1306" s="1">
        <v>0.15</v>
      </c>
      <c r="W1306">
        <v>-18</v>
      </c>
      <c r="X1306">
        <v>3</v>
      </c>
      <c r="Y1306">
        <v>308</v>
      </c>
      <c r="AD1306"/>
    </row>
    <row r="1307" spans="1:30" x14ac:dyDescent="0.25">
      <c r="A1307" t="s">
        <v>40</v>
      </c>
      <c r="B1307" s="2">
        <v>42477</v>
      </c>
      <c r="C1307" s="35">
        <f>YEAR(Sales[[#This Row],[ShipDate]])</f>
        <v>2016</v>
      </c>
      <c r="D1307" t="s">
        <v>36</v>
      </c>
      <c r="E1307" t="s">
        <v>31</v>
      </c>
      <c r="F1307" t="s">
        <v>50</v>
      </c>
      <c r="G1307" t="s">
        <v>25</v>
      </c>
      <c r="H1307" t="s">
        <v>2271</v>
      </c>
      <c r="I1307" t="s">
        <v>32</v>
      </c>
      <c r="J1307" t="s">
        <v>13</v>
      </c>
      <c r="K1307" t="s">
        <v>2713</v>
      </c>
      <c r="L1307" t="s">
        <v>30</v>
      </c>
      <c r="N1307" t="str">
        <f>IF(ISBLANK(Sales[[#This Row],[return]]),"No",Sales[[#This Row],[return]])</f>
        <v>No</v>
      </c>
      <c r="O1307" s="2">
        <v>42472</v>
      </c>
      <c r="P1307" s="8" t="str">
        <f>TEXT(DAY(Sales[[#This Row],[OrderDate]]),"ddd")</f>
        <v>Thu</v>
      </c>
      <c r="Q1307" s="8" t="str">
        <f>TEXT(MONTH(Sales[[#This Row],[ShipDate]])*29,"mmm")</f>
        <v>Apr</v>
      </c>
      <c r="R1307">
        <v>1343</v>
      </c>
      <c r="S1307" t="s">
        <v>896</v>
      </c>
      <c r="T1307" t="s">
        <v>28</v>
      </c>
      <c r="U1307">
        <v>90278</v>
      </c>
      <c r="V1307" s="1">
        <v>0.2</v>
      </c>
      <c r="W1307">
        <v>7</v>
      </c>
      <c r="X1307">
        <v>7</v>
      </c>
      <c r="Y1307">
        <v>18</v>
      </c>
      <c r="AD1307"/>
    </row>
    <row r="1308" spans="1:30" x14ac:dyDescent="0.25">
      <c r="A1308" t="s">
        <v>40</v>
      </c>
      <c r="B1308" s="2">
        <v>42477</v>
      </c>
      <c r="C1308" s="35">
        <f>YEAR(Sales[[#This Row],[ShipDate]])</f>
        <v>2016</v>
      </c>
      <c r="D1308" t="s">
        <v>36</v>
      </c>
      <c r="E1308" t="s">
        <v>31</v>
      </c>
      <c r="F1308" t="s">
        <v>48</v>
      </c>
      <c r="G1308" t="s">
        <v>46</v>
      </c>
      <c r="H1308" t="s">
        <v>2271</v>
      </c>
      <c r="I1308" t="s">
        <v>32</v>
      </c>
      <c r="J1308" t="s">
        <v>13</v>
      </c>
      <c r="K1308" t="s">
        <v>2713</v>
      </c>
      <c r="L1308" t="s">
        <v>30</v>
      </c>
      <c r="N1308" t="str">
        <f>IF(ISBLANK(Sales[[#This Row],[return]]),"No",Sales[[#This Row],[return]])</f>
        <v>No</v>
      </c>
      <c r="O1308" s="2">
        <v>42472</v>
      </c>
      <c r="P1308" s="8" t="str">
        <f>TEXT(DAY(Sales[[#This Row],[OrderDate]]),"ddd")</f>
        <v>Thu</v>
      </c>
      <c r="Q1308" s="8" t="str">
        <f>TEXT(MONTH(Sales[[#This Row],[ShipDate]])*29,"mmm")</f>
        <v>Apr</v>
      </c>
      <c r="R1308">
        <v>154</v>
      </c>
      <c r="S1308" t="s">
        <v>2512</v>
      </c>
      <c r="T1308" t="s">
        <v>28</v>
      </c>
      <c r="U1308">
        <v>90278</v>
      </c>
      <c r="V1308" s="1">
        <v>0.2</v>
      </c>
      <c r="W1308">
        <v>38</v>
      </c>
      <c r="X1308">
        <v>4</v>
      </c>
      <c r="Y1308">
        <v>438</v>
      </c>
      <c r="AD1308"/>
    </row>
    <row r="1309" spans="1:30" x14ac:dyDescent="0.25">
      <c r="A1309" t="s">
        <v>40</v>
      </c>
      <c r="B1309" s="2">
        <v>42477</v>
      </c>
      <c r="C1309" s="35">
        <f>YEAR(Sales[[#This Row],[ShipDate]])</f>
        <v>2016</v>
      </c>
      <c r="D1309" t="s">
        <v>36</v>
      </c>
      <c r="E1309" t="s">
        <v>31</v>
      </c>
      <c r="F1309" t="s">
        <v>48</v>
      </c>
      <c r="G1309" t="s">
        <v>46</v>
      </c>
      <c r="H1309" t="s">
        <v>2271</v>
      </c>
      <c r="I1309" t="s">
        <v>32</v>
      </c>
      <c r="J1309" t="s">
        <v>13</v>
      </c>
      <c r="K1309" t="s">
        <v>2713</v>
      </c>
      <c r="L1309" t="s">
        <v>30</v>
      </c>
      <c r="N1309" t="str">
        <f>IF(ISBLANK(Sales[[#This Row],[return]]),"No",Sales[[#This Row],[return]])</f>
        <v>No</v>
      </c>
      <c r="O1309" s="2">
        <v>42472</v>
      </c>
      <c r="P1309" s="8" t="str">
        <f>TEXT(DAY(Sales[[#This Row],[OrderDate]]),"ddd")</f>
        <v>Thu</v>
      </c>
      <c r="Q1309" s="8" t="str">
        <f>TEXT(MONTH(Sales[[#This Row],[ShipDate]])*29,"mmm")</f>
        <v>Apr</v>
      </c>
      <c r="R1309">
        <v>1322</v>
      </c>
      <c r="S1309" t="s">
        <v>2452</v>
      </c>
      <c r="T1309" t="s">
        <v>28</v>
      </c>
      <c r="U1309">
        <v>90278</v>
      </c>
      <c r="V1309" s="1">
        <v>0.2</v>
      </c>
      <c r="W1309">
        <v>94</v>
      </c>
      <c r="X1309">
        <v>14</v>
      </c>
      <c r="Y1309">
        <v>1075</v>
      </c>
      <c r="AD1309"/>
    </row>
    <row r="1310" spans="1:30" x14ac:dyDescent="0.25">
      <c r="A1310" t="s">
        <v>24</v>
      </c>
      <c r="B1310" s="2">
        <v>42674</v>
      </c>
      <c r="C1310" s="35">
        <f>YEAR(Sales[[#This Row],[ShipDate]])</f>
        <v>2016</v>
      </c>
      <c r="D1310" t="s">
        <v>113</v>
      </c>
      <c r="E1310" t="s">
        <v>18</v>
      </c>
      <c r="F1310" t="s">
        <v>48</v>
      </c>
      <c r="G1310" t="s">
        <v>46</v>
      </c>
      <c r="H1310" t="s">
        <v>164</v>
      </c>
      <c r="I1310" t="s">
        <v>120</v>
      </c>
      <c r="J1310" t="s">
        <v>13</v>
      </c>
      <c r="K1310" t="s">
        <v>771</v>
      </c>
      <c r="L1310" t="s">
        <v>68</v>
      </c>
      <c r="N1310" t="str">
        <f>IF(ISBLANK(Sales[[#This Row],[return]]),"No",Sales[[#This Row],[return]])</f>
        <v>No</v>
      </c>
      <c r="O1310" s="2">
        <v>42672</v>
      </c>
      <c r="P1310" s="8" t="str">
        <f>TEXT(DAY(Sales[[#This Row],[OrderDate]]),"ddd")</f>
        <v>Sun</v>
      </c>
      <c r="Q1310" s="8" t="str">
        <f>TEXT(MONTH(Sales[[#This Row],[ShipDate]])*29,"mmm")</f>
        <v>Oct</v>
      </c>
      <c r="R1310">
        <v>146</v>
      </c>
      <c r="S1310" t="s">
        <v>772</v>
      </c>
      <c r="T1310" t="s">
        <v>66</v>
      </c>
      <c r="U1310">
        <v>60610</v>
      </c>
      <c r="V1310" s="1">
        <v>0.2</v>
      </c>
      <c r="W1310">
        <v>342</v>
      </c>
      <c r="X1310">
        <v>6</v>
      </c>
      <c r="Y1310">
        <v>2736</v>
      </c>
      <c r="AD1310"/>
    </row>
    <row r="1311" spans="1:30" x14ac:dyDescent="0.25">
      <c r="A1311" t="s">
        <v>40</v>
      </c>
      <c r="B1311" s="2">
        <v>42598</v>
      </c>
      <c r="C1311" s="35">
        <f>YEAR(Sales[[#This Row],[ShipDate]])</f>
        <v>2016</v>
      </c>
      <c r="D1311" t="s">
        <v>36</v>
      </c>
      <c r="E1311" t="s">
        <v>18</v>
      </c>
      <c r="F1311" t="s">
        <v>39</v>
      </c>
      <c r="G1311" t="s">
        <v>25</v>
      </c>
      <c r="H1311" t="s">
        <v>146</v>
      </c>
      <c r="I1311" t="s">
        <v>149</v>
      </c>
      <c r="J1311" t="s">
        <v>13</v>
      </c>
      <c r="K1311" t="s">
        <v>444</v>
      </c>
      <c r="L1311" t="s">
        <v>92</v>
      </c>
      <c r="N1311" t="str">
        <f>IF(ISBLANK(Sales[[#This Row],[return]]),"No",Sales[[#This Row],[return]])</f>
        <v>No</v>
      </c>
      <c r="O1311" s="2">
        <v>42593</v>
      </c>
      <c r="P1311" s="8" t="str">
        <f>TEXT(DAY(Sales[[#This Row],[OrderDate]]),"ddd")</f>
        <v>Wed</v>
      </c>
      <c r="Q1311" s="8" t="str">
        <f>TEXT(MONTH(Sales[[#This Row],[ShipDate]])*29,"mmm")</f>
        <v>Aug</v>
      </c>
      <c r="R1311">
        <v>1558</v>
      </c>
      <c r="S1311" t="s">
        <v>815</v>
      </c>
      <c r="T1311" t="s">
        <v>90</v>
      </c>
      <c r="U1311">
        <v>10035</v>
      </c>
      <c r="V1311" s="1">
        <v>0</v>
      </c>
      <c r="W1311">
        <v>19</v>
      </c>
      <c r="X1311">
        <v>1</v>
      </c>
      <c r="Y1311">
        <v>375</v>
      </c>
      <c r="AD1311"/>
    </row>
    <row r="1312" spans="1:30" x14ac:dyDescent="0.25">
      <c r="A1312" t="s">
        <v>10</v>
      </c>
      <c r="B1312" s="2">
        <v>42593</v>
      </c>
      <c r="C1312" s="35">
        <f>YEAR(Sales[[#This Row],[ShipDate]])</f>
        <v>2016</v>
      </c>
      <c r="D1312" t="s">
        <v>19</v>
      </c>
      <c r="E1312" t="s">
        <v>18</v>
      </c>
      <c r="F1312" t="s">
        <v>39</v>
      </c>
      <c r="G1312" t="s">
        <v>25</v>
      </c>
      <c r="H1312" t="s">
        <v>2069</v>
      </c>
      <c r="I1312" t="s">
        <v>32</v>
      </c>
      <c r="J1312" t="s">
        <v>13</v>
      </c>
      <c r="K1312" t="s">
        <v>1301</v>
      </c>
      <c r="L1312" t="s">
        <v>30</v>
      </c>
      <c r="N1312" t="str">
        <f>IF(ISBLANK(Sales[[#This Row],[return]]),"No",Sales[[#This Row],[return]])</f>
        <v>No</v>
      </c>
      <c r="O1312" s="2">
        <v>42590</v>
      </c>
      <c r="P1312" s="8" t="str">
        <f>TEXT(DAY(Sales[[#This Row],[OrderDate]]),"ddd")</f>
        <v>Sun</v>
      </c>
      <c r="Q1312" s="8" t="str">
        <f>TEXT(MONTH(Sales[[#This Row],[ShipDate]])*29,"mmm")</f>
        <v>Aug</v>
      </c>
      <c r="R1312">
        <v>112</v>
      </c>
      <c r="S1312" t="s">
        <v>1814</v>
      </c>
      <c r="T1312" t="s">
        <v>28</v>
      </c>
      <c r="U1312">
        <v>95687</v>
      </c>
      <c r="V1312" s="1">
        <v>0</v>
      </c>
      <c r="W1312">
        <v>110</v>
      </c>
      <c r="X1312">
        <v>11</v>
      </c>
      <c r="Y1312">
        <v>423</v>
      </c>
      <c r="AD1312"/>
    </row>
    <row r="1313" spans="1:30" x14ac:dyDescent="0.25">
      <c r="A1313" t="s">
        <v>40</v>
      </c>
      <c r="B1313" s="2">
        <v>42700</v>
      </c>
      <c r="C1313" s="35">
        <f>YEAR(Sales[[#This Row],[ShipDate]])</f>
        <v>2016</v>
      </c>
      <c r="D1313" t="s">
        <v>36</v>
      </c>
      <c r="E1313" t="s">
        <v>69</v>
      </c>
      <c r="F1313" t="s">
        <v>59</v>
      </c>
      <c r="G1313" t="s">
        <v>25</v>
      </c>
      <c r="H1313" t="s">
        <v>79</v>
      </c>
      <c r="I1313" t="s">
        <v>32</v>
      </c>
      <c r="J1313" t="s">
        <v>13</v>
      </c>
      <c r="K1313" t="s">
        <v>2998</v>
      </c>
      <c r="L1313" t="s">
        <v>30</v>
      </c>
      <c r="N1313" t="str">
        <f>IF(ISBLANK(Sales[[#This Row],[return]]),"No",Sales[[#This Row],[return]])</f>
        <v>No</v>
      </c>
      <c r="O1313" s="2">
        <v>42695</v>
      </c>
      <c r="P1313" s="8" t="str">
        <f>TEXT(DAY(Sales[[#This Row],[OrderDate]]),"ddd")</f>
        <v>Sat</v>
      </c>
      <c r="Q1313" s="8" t="str">
        <f>TEXT(MONTH(Sales[[#This Row],[ShipDate]])*29,"mmm")</f>
        <v>Nov</v>
      </c>
      <c r="R1313">
        <v>1576</v>
      </c>
      <c r="S1313" t="s">
        <v>2052</v>
      </c>
      <c r="T1313" t="s">
        <v>28</v>
      </c>
      <c r="U1313">
        <v>94110</v>
      </c>
      <c r="V1313" s="1">
        <v>0</v>
      </c>
      <c r="W1313">
        <v>3</v>
      </c>
      <c r="X1313">
        <v>2</v>
      </c>
      <c r="Y1313">
        <v>7</v>
      </c>
      <c r="AD1313"/>
    </row>
    <row r="1314" spans="1:30" x14ac:dyDescent="0.25">
      <c r="A1314" t="s">
        <v>40</v>
      </c>
      <c r="B1314" s="2">
        <v>42700</v>
      </c>
      <c r="C1314" s="35">
        <f>YEAR(Sales[[#This Row],[ShipDate]])</f>
        <v>2016</v>
      </c>
      <c r="D1314" t="s">
        <v>36</v>
      </c>
      <c r="E1314" t="s">
        <v>69</v>
      </c>
      <c r="F1314" t="s">
        <v>99</v>
      </c>
      <c r="G1314" t="s">
        <v>46</v>
      </c>
      <c r="H1314" t="s">
        <v>79</v>
      </c>
      <c r="I1314" t="s">
        <v>32</v>
      </c>
      <c r="J1314" t="s">
        <v>13</v>
      </c>
      <c r="K1314" t="s">
        <v>2998</v>
      </c>
      <c r="L1314" t="s">
        <v>30</v>
      </c>
      <c r="N1314" t="str">
        <f>IF(ISBLANK(Sales[[#This Row],[return]]),"No",Sales[[#This Row],[return]])</f>
        <v>No</v>
      </c>
      <c r="O1314" s="2">
        <v>42695</v>
      </c>
      <c r="P1314" s="8" t="str">
        <f>TEXT(DAY(Sales[[#This Row],[OrderDate]]),"ddd")</f>
        <v>Sat</v>
      </c>
      <c r="Q1314" s="8" t="str">
        <f>TEXT(MONTH(Sales[[#This Row],[ShipDate]])*29,"mmm")</f>
        <v>Nov</v>
      </c>
      <c r="R1314">
        <v>956</v>
      </c>
      <c r="S1314" t="s">
        <v>2380</v>
      </c>
      <c r="T1314" t="s">
        <v>28</v>
      </c>
      <c r="U1314">
        <v>94110</v>
      </c>
      <c r="V1314" s="1">
        <v>0</v>
      </c>
      <c r="W1314">
        <v>28</v>
      </c>
      <c r="X1314">
        <v>1</v>
      </c>
      <c r="Y1314">
        <v>95</v>
      </c>
      <c r="AD1314"/>
    </row>
    <row r="1315" spans="1:30" x14ac:dyDescent="0.25">
      <c r="A1315" t="s">
        <v>24</v>
      </c>
      <c r="B1315" s="2">
        <v>42609</v>
      </c>
      <c r="C1315" s="35">
        <f>YEAR(Sales[[#This Row],[ShipDate]])</f>
        <v>2016</v>
      </c>
      <c r="D1315" t="s">
        <v>19</v>
      </c>
      <c r="E1315" t="s">
        <v>31</v>
      </c>
      <c r="F1315" t="s">
        <v>50</v>
      </c>
      <c r="G1315" t="s">
        <v>25</v>
      </c>
      <c r="H1315" t="s">
        <v>26</v>
      </c>
      <c r="I1315" t="s">
        <v>32</v>
      </c>
      <c r="J1315" t="s">
        <v>13</v>
      </c>
      <c r="K1315" t="s">
        <v>2725</v>
      </c>
      <c r="L1315" t="s">
        <v>30</v>
      </c>
      <c r="N1315" t="str">
        <f>IF(ISBLANK(Sales[[#This Row],[return]]),"No",Sales[[#This Row],[return]])</f>
        <v>No</v>
      </c>
      <c r="O1315" s="2">
        <v>42605</v>
      </c>
      <c r="P1315" s="8" t="str">
        <f>TEXT(DAY(Sales[[#This Row],[OrderDate]]),"ddd")</f>
        <v>Mon</v>
      </c>
      <c r="Q1315" s="8" t="str">
        <f>TEXT(MONTH(Sales[[#This Row],[ShipDate]])*29,"mmm")</f>
        <v>Aug</v>
      </c>
      <c r="R1315">
        <v>694</v>
      </c>
      <c r="S1315" t="s">
        <v>1021</v>
      </c>
      <c r="T1315" t="s">
        <v>28</v>
      </c>
      <c r="U1315">
        <v>90032</v>
      </c>
      <c r="V1315" s="1">
        <v>0.2</v>
      </c>
      <c r="W1315">
        <v>17</v>
      </c>
      <c r="X1315">
        <v>2</v>
      </c>
      <c r="Y1315">
        <v>50</v>
      </c>
      <c r="AD1315"/>
    </row>
    <row r="1316" spans="1:30" x14ac:dyDescent="0.25">
      <c r="A1316" t="s">
        <v>10</v>
      </c>
      <c r="B1316" s="2">
        <v>42731</v>
      </c>
      <c r="C1316" s="35">
        <f>YEAR(Sales[[#This Row],[ShipDate]])</f>
        <v>2016</v>
      </c>
      <c r="D1316" t="s">
        <v>36</v>
      </c>
      <c r="E1316" t="s">
        <v>18</v>
      </c>
      <c r="F1316" t="s">
        <v>23</v>
      </c>
      <c r="G1316" t="s">
        <v>11</v>
      </c>
      <c r="H1316" t="s">
        <v>457</v>
      </c>
      <c r="I1316" t="s">
        <v>32</v>
      </c>
      <c r="J1316" t="s">
        <v>13</v>
      </c>
      <c r="K1316" t="s">
        <v>1161</v>
      </c>
      <c r="L1316" t="s">
        <v>30</v>
      </c>
      <c r="N1316" t="str">
        <f>IF(ISBLANK(Sales[[#This Row],[return]]),"No",Sales[[#This Row],[return]])</f>
        <v>No</v>
      </c>
      <c r="O1316" s="2">
        <v>42725</v>
      </c>
      <c r="P1316" s="8" t="str">
        <f>TEXT(DAY(Sales[[#This Row],[OrderDate]]),"ddd")</f>
        <v>Sat</v>
      </c>
      <c r="Q1316" s="8" t="str">
        <f>TEXT(MONTH(Sales[[#This Row],[ShipDate]])*29,"mmm")</f>
        <v>Dec</v>
      </c>
      <c r="R1316">
        <v>1378</v>
      </c>
      <c r="S1316" t="s">
        <v>831</v>
      </c>
      <c r="T1316" t="s">
        <v>28</v>
      </c>
      <c r="U1316">
        <v>92024</v>
      </c>
      <c r="V1316" s="1">
        <v>0.2</v>
      </c>
      <c r="W1316">
        <v>36</v>
      </c>
      <c r="X1316">
        <v>3</v>
      </c>
      <c r="Y1316">
        <v>572</v>
      </c>
      <c r="AD1316"/>
    </row>
    <row r="1317" spans="1:30" x14ac:dyDescent="0.25">
      <c r="A1317" t="s">
        <v>10</v>
      </c>
      <c r="B1317" s="2">
        <v>42731</v>
      </c>
      <c r="C1317" s="35">
        <f>YEAR(Sales[[#This Row],[ShipDate]])</f>
        <v>2016</v>
      </c>
      <c r="D1317" t="s">
        <v>36</v>
      </c>
      <c r="E1317" t="s">
        <v>18</v>
      </c>
      <c r="F1317" t="s">
        <v>23</v>
      </c>
      <c r="G1317" t="s">
        <v>11</v>
      </c>
      <c r="H1317" t="s">
        <v>457</v>
      </c>
      <c r="I1317" t="s">
        <v>32</v>
      </c>
      <c r="J1317" t="s">
        <v>13</v>
      </c>
      <c r="K1317" t="s">
        <v>1161</v>
      </c>
      <c r="L1317" t="s">
        <v>30</v>
      </c>
      <c r="N1317" t="str">
        <f>IF(ISBLANK(Sales[[#This Row],[return]]),"No",Sales[[#This Row],[return]])</f>
        <v>No</v>
      </c>
      <c r="O1317" s="2">
        <v>42725</v>
      </c>
      <c r="P1317" s="8" t="str">
        <f>TEXT(DAY(Sales[[#This Row],[OrderDate]]),"ddd")</f>
        <v>Sat</v>
      </c>
      <c r="Q1317" s="8" t="str">
        <f>TEXT(MONTH(Sales[[#This Row],[ShipDate]])*29,"mmm")</f>
        <v>Dec</v>
      </c>
      <c r="R1317">
        <v>1372</v>
      </c>
      <c r="S1317" t="s">
        <v>342</v>
      </c>
      <c r="T1317" t="s">
        <v>28</v>
      </c>
      <c r="U1317">
        <v>92024</v>
      </c>
      <c r="V1317" s="1">
        <v>0.2</v>
      </c>
      <c r="W1317">
        <v>149</v>
      </c>
      <c r="X1317">
        <v>6</v>
      </c>
      <c r="Y1317">
        <v>1326</v>
      </c>
      <c r="AD1317"/>
    </row>
    <row r="1318" spans="1:30" x14ac:dyDescent="0.25">
      <c r="A1318" t="s">
        <v>40</v>
      </c>
      <c r="B1318" s="2">
        <v>42548</v>
      </c>
      <c r="C1318" s="35">
        <f>YEAR(Sales[[#This Row],[ShipDate]])</f>
        <v>2016</v>
      </c>
      <c r="D1318" t="s">
        <v>36</v>
      </c>
      <c r="E1318" t="s">
        <v>18</v>
      </c>
      <c r="F1318" t="s">
        <v>23</v>
      </c>
      <c r="G1318" t="s">
        <v>11</v>
      </c>
      <c r="H1318" t="s">
        <v>1016</v>
      </c>
      <c r="I1318" t="s">
        <v>93</v>
      </c>
      <c r="J1318" t="s">
        <v>13</v>
      </c>
      <c r="K1318" t="s">
        <v>28</v>
      </c>
      <c r="L1318" t="s">
        <v>92</v>
      </c>
      <c r="N1318" t="str">
        <f>IF(ISBLANK(Sales[[#This Row],[return]]),"No",Sales[[#This Row],[return]])</f>
        <v>No</v>
      </c>
      <c r="O1318" s="2">
        <v>42543</v>
      </c>
      <c r="P1318" s="8" t="str">
        <f>TEXT(DAY(Sales[[#This Row],[OrderDate]]),"ddd")</f>
        <v>Sun</v>
      </c>
      <c r="Q1318" s="8" t="str">
        <f>TEXT(MONTH(Sales[[#This Row],[ShipDate]])*29,"mmm")</f>
        <v>Jun</v>
      </c>
      <c r="R1318">
        <v>1233</v>
      </c>
      <c r="S1318" t="s">
        <v>355</v>
      </c>
      <c r="T1318" t="s">
        <v>90</v>
      </c>
      <c r="U1318">
        <v>19013</v>
      </c>
      <c r="V1318" s="1">
        <v>0.3</v>
      </c>
      <c r="W1318">
        <v>-5</v>
      </c>
      <c r="X1318">
        <v>3</v>
      </c>
      <c r="Y1318">
        <v>170</v>
      </c>
      <c r="AD1318"/>
    </row>
    <row r="1319" spans="1:30" x14ac:dyDescent="0.25">
      <c r="A1319" t="s">
        <v>40</v>
      </c>
      <c r="B1319" s="2">
        <v>42548</v>
      </c>
      <c r="C1319" s="35">
        <f>YEAR(Sales[[#This Row],[ShipDate]])</f>
        <v>2016</v>
      </c>
      <c r="D1319" t="s">
        <v>36</v>
      </c>
      <c r="E1319" t="s">
        <v>18</v>
      </c>
      <c r="F1319" t="s">
        <v>23</v>
      </c>
      <c r="G1319" t="s">
        <v>11</v>
      </c>
      <c r="H1319" t="s">
        <v>1016</v>
      </c>
      <c r="I1319" t="s">
        <v>93</v>
      </c>
      <c r="J1319" t="s">
        <v>13</v>
      </c>
      <c r="K1319" t="s">
        <v>28</v>
      </c>
      <c r="L1319" t="s">
        <v>92</v>
      </c>
      <c r="N1319" t="str">
        <f>IF(ISBLANK(Sales[[#This Row],[return]]),"No",Sales[[#This Row],[return]])</f>
        <v>No</v>
      </c>
      <c r="O1319" s="2">
        <v>42543</v>
      </c>
      <c r="P1319" s="8" t="str">
        <f>TEXT(DAY(Sales[[#This Row],[OrderDate]]),"ddd")</f>
        <v>Sun</v>
      </c>
      <c r="Q1319" s="8" t="str">
        <f>TEXT(MONTH(Sales[[#This Row],[ShipDate]])*29,"mmm")</f>
        <v>Jun</v>
      </c>
      <c r="R1319">
        <v>833</v>
      </c>
      <c r="S1319" t="s">
        <v>22</v>
      </c>
      <c r="T1319" t="s">
        <v>90</v>
      </c>
      <c r="U1319">
        <v>19013</v>
      </c>
      <c r="V1319" s="1">
        <v>0.3</v>
      </c>
      <c r="W1319">
        <v>0</v>
      </c>
      <c r="X1319">
        <v>5</v>
      </c>
      <c r="Y1319">
        <v>854</v>
      </c>
      <c r="AD1319"/>
    </row>
    <row r="1320" spans="1:30" x14ac:dyDescent="0.25">
      <c r="A1320" t="s">
        <v>40</v>
      </c>
      <c r="B1320" s="2">
        <v>42548</v>
      </c>
      <c r="C1320" s="35">
        <f>YEAR(Sales[[#This Row],[ShipDate]])</f>
        <v>2016</v>
      </c>
      <c r="D1320" t="s">
        <v>36</v>
      </c>
      <c r="E1320" t="s">
        <v>18</v>
      </c>
      <c r="F1320" t="s">
        <v>48</v>
      </c>
      <c r="G1320" t="s">
        <v>46</v>
      </c>
      <c r="H1320" t="s">
        <v>1016</v>
      </c>
      <c r="I1320" t="s">
        <v>93</v>
      </c>
      <c r="J1320" t="s">
        <v>13</v>
      </c>
      <c r="K1320" t="s">
        <v>28</v>
      </c>
      <c r="L1320" t="s">
        <v>92</v>
      </c>
      <c r="N1320" t="str">
        <f>IF(ISBLANK(Sales[[#This Row],[return]]),"No",Sales[[#This Row],[return]])</f>
        <v>No</v>
      </c>
      <c r="O1320" s="2">
        <v>42543</v>
      </c>
      <c r="P1320" s="8" t="str">
        <f>TEXT(DAY(Sales[[#This Row],[OrderDate]]),"ddd")</f>
        <v>Sun</v>
      </c>
      <c r="Q1320" s="8" t="str">
        <f>TEXT(MONTH(Sales[[#This Row],[ShipDate]])*29,"mmm")</f>
        <v>Jun</v>
      </c>
      <c r="R1320">
        <v>1251</v>
      </c>
      <c r="S1320" t="s">
        <v>119</v>
      </c>
      <c r="T1320" t="s">
        <v>90</v>
      </c>
      <c r="U1320">
        <v>19013</v>
      </c>
      <c r="V1320" s="1">
        <v>0.4</v>
      </c>
      <c r="W1320">
        <v>-15</v>
      </c>
      <c r="X1320">
        <v>3</v>
      </c>
      <c r="Y1320">
        <v>83</v>
      </c>
      <c r="AD1320"/>
    </row>
    <row r="1321" spans="1:30" x14ac:dyDescent="0.25">
      <c r="A1321" t="s">
        <v>40</v>
      </c>
      <c r="B1321" s="2">
        <v>42480</v>
      </c>
      <c r="C1321" s="35">
        <f>YEAR(Sales[[#This Row],[ShipDate]])</f>
        <v>2016</v>
      </c>
      <c r="D1321" t="s">
        <v>36</v>
      </c>
      <c r="E1321" t="s">
        <v>31</v>
      </c>
      <c r="F1321" t="s">
        <v>45</v>
      </c>
      <c r="G1321" t="s">
        <v>25</v>
      </c>
      <c r="H1321" t="s">
        <v>261</v>
      </c>
      <c r="I1321" t="s">
        <v>58</v>
      </c>
      <c r="J1321" t="s">
        <v>13</v>
      </c>
      <c r="K1321" t="s">
        <v>314</v>
      </c>
      <c r="L1321" t="s">
        <v>17</v>
      </c>
      <c r="N1321" t="str">
        <f>IF(ISBLANK(Sales[[#This Row],[return]]),"No",Sales[[#This Row],[return]])</f>
        <v>No</v>
      </c>
      <c r="O1321" s="2">
        <v>42476</v>
      </c>
      <c r="P1321" s="8" t="str">
        <f>TEXT(DAY(Sales[[#This Row],[OrderDate]]),"ddd")</f>
        <v>Mon</v>
      </c>
      <c r="Q1321" s="8" t="str">
        <f>TEXT(MONTH(Sales[[#This Row],[ShipDate]])*29,"mmm")</f>
        <v>Apr</v>
      </c>
      <c r="R1321">
        <v>251</v>
      </c>
      <c r="S1321" t="s">
        <v>663</v>
      </c>
      <c r="T1321" t="s">
        <v>15</v>
      </c>
      <c r="U1321">
        <v>28403</v>
      </c>
      <c r="V1321" s="1">
        <v>0.2</v>
      </c>
      <c r="W1321">
        <v>10</v>
      </c>
      <c r="X1321">
        <v>6</v>
      </c>
      <c r="Y1321">
        <v>39</v>
      </c>
      <c r="AD1321"/>
    </row>
    <row r="1322" spans="1:30" x14ac:dyDescent="0.25">
      <c r="A1322" t="s">
        <v>10</v>
      </c>
      <c r="B1322" s="2">
        <v>42665</v>
      </c>
      <c r="C1322" s="35">
        <f>YEAR(Sales[[#This Row],[ShipDate]])</f>
        <v>2016</v>
      </c>
      <c r="D1322" t="s">
        <v>19</v>
      </c>
      <c r="E1322" t="s">
        <v>31</v>
      </c>
      <c r="F1322" t="s">
        <v>59</v>
      </c>
      <c r="G1322" t="s">
        <v>25</v>
      </c>
      <c r="H1322" t="s">
        <v>79</v>
      </c>
      <c r="I1322" t="s">
        <v>32</v>
      </c>
      <c r="J1322" t="s">
        <v>13</v>
      </c>
      <c r="K1322" t="s">
        <v>2694</v>
      </c>
      <c r="L1322" t="s">
        <v>30</v>
      </c>
      <c r="N1322" t="str">
        <f>IF(ISBLANK(Sales[[#This Row],[return]]),"No",Sales[[#This Row],[return]])</f>
        <v>No</v>
      </c>
      <c r="O1322" s="2">
        <v>42662</v>
      </c>
      <c r="P1322" s="8" t="str">
        <f>TEXT(DAY(Sales[[#This Row],[OrderDate]]),"ddd")</f>
        <v>Thu</v>
      </c>
      <c r="Q1322" s="8" t="str">
        <f>TEXT(MONTH(Sales[[#This Row],[ShipDate]])*29,"mmm")</f>
        <v>Oct</v>
      </c>
      <c r="R1322">
        <v>1710</v>
      </c>
      <c r="S1322" t="s">
        <v>1636</v>
      </c>
      <c r="T1322" t="s">
        <v>28</v>
      </c>
      <c r="U1322">
        <v>94110</v>
      </c>
      <c r="V1322" s="1">
        <v>0</v>
      </c>
      <c r="W1322">
        <v>69</v>
      </c>
      <c r="X1322">
        <v>3</v>
      </c>
      <c r="Y1322">
        <v>147</v>
      </c>
      <c r="AD1322"/>
    </row>
    <row r="1323" spans="1:30" x14ac:dyDescent="0.25">
      <c r="A1323" t="s">
        <v>10</v>
      </c>
      <c r="B1323" s="2">
        <v>42665</v>
      </c>
      <c r="C1323" s="35">
        <f>YEAR(Sales[[#This Row],[ShipDate]])</f>
        <v>2016</v>
      </c>
      <c r="D1323" t="s">
        <v>19</v>
      </c>
      <c r="E1323" t="s">
        <v>31</v>
      </c>
      <c r="F1323" t="s">
        <v>33</v>
      </c>
      <c r="G1323" t="s">
        <v>25</v>
      </c>
      <c r="H1323" t="s">
        <v>79</v>
      </c>
      <c r="I1323" t="s">
        <v>32</v>
      </c>
      <c r="J1323" t="s">
        <v>13</v>
      </c>
      <c r="K1323" t="s">
        <v>2694</v>
      </c>
      <c r="L1323" t="s">
        <v>30</v>
      </c>
      <c r="N1323" t="str">
        <f>IF(ISBLANK(Sales[[#This Row],[return]]),"No",Sales[[#This Row],[return]])</f>
        <v>No</v>
      </c>
      <c r="O1323" s="2">
        <v>42662</v>
      </c>
      <c r="P1323" s="8" t="str">
        <f>TEXT(DAY(Sales[[#This Row],[OrderDate]]),"ddd")</f>
        <v>Thu</v>
      </c>
      <c r="Q1323" s="8" t="str">
        <f>TEXT(MONTH(Sales[[#This Row],[ShipDate]])*29,"mmm")</f>
        <v>Oct</v>
      </c>
      <c r="R1323">
        <v>188</v>
      </c>
      <c r="S1323" t="s">
        <v>961</v>
      </c>
      <c r="T1323" t="s">
        <v>28</v>
      </c>
      <c r="U1323">
        <v>94110</v>
      </c>
      <c r="V1323" s="1">
        <v>0</v>
      </c>
      <c r="W1323">
        <v>9</v>
      </c>
      <c r="X1323">
        <v>5</v>
      </c>
      <c r="Y1323">
        <v>19</v>
      </c>
      <c r="AD1323"/>
    </row>
    <row r="1324" spans="1:30" x14ac:dyDescent="0.25">
      <c r="A1324" t="s">
        <v>10</v>
      </c>
      <c r="B1324" s="2">
        <v>42665</v>
      </c>
      <c r="C1324" s="35">
        <f>YEAR(Sales[[#This Row],[ShipDate]])</f>
        <v>2016</v>
      </c>
      <c r="D1324" t="s">
        <v>19</v>
      </c>
      <c r="E1324" t="s">
        <v>31</v>
      </c>
      <c r="F1324" t="s">
        <v>50</v>
      </c>
      <c r="G1324" t="s">
        <v>25</v>
      </c>
      <c r="H1324" t="s">
        <v>79</v>
      </c>
      <c r="I1324" t="s">
        <v>32</v>
      </c>
      <c r="J1324" t="s">
        <v>13</v>
      </c>
      <c r="K1324" t="s">
        <v>2694</v>
      </c>
      <c r="L1324" t="s">
        <v>30</v>
      </c>
      <c r="N1324" t="str">
        <f>IF(ISBLANK(Sales[[#This Row],[return]]),"No",Sales[[#This Row],[return]])</f>
        <v>No</v>
      </c>
      <c r="O1324" s="2">
        <v>42662</v>
      </c>
      <c r="P1324" s="8" t="str">
        <f>TEXT(DAY(Sales[[#This Row],[OrderDate]]),"ddd")</f>
        <v>Thu</v>
      </c>
      <c r="Q1324" s="8" t="str">
        <f>TEXT(MONTH(Sales[[#This Row],[ShipDate]])*29,"mmm")</f>
        <v>Oct</v>
      </c>
      <c r="R1324">
        <v>71</v>
      </c>
      <c r="S1324" t="s">
        <v>1880</v>
      </c>
      <c r="T1324" t="s">
        <v>28</v>
      </c>
      <c r="U1324">
        <v>94110</v>
      </c>
      <c r="V1324" s="1">
        <v>0.2</v>
      </c>
      <c r="W1324">
        <v>1</v>
      </c>
      <c r="X1324">
        <v>1</v>
      </c>
      <c r="Y1324">
        <v>3</v>
      </c>
      <c r="AD1324"/>
    </row>
    <row r="1325" spans="1:30" x14ac:dyDescent="0.25">
      <c r="A1325" t="s">
        <v>10</v>
      </c>
      <c r="B1325" s="2">
        <v>42665</v>
      </c>
      <c r="C1325" s="35">
        <f>YEAR(Sales[[#This Row],[ShipDate]])</f>
        <v>2016</v>
      </c>
      <c r="D1325" t="s">
        <v>19</v>
      </c>
      <c r="E1325" t="s">
        <v>31</v>
      </c>
      <c r="F1325" t="s">
        <v>50</v>
      </c>
      <c r="G1325" t="s">
        <v>25</v>
      </c>
      <c r="H1325" t="s">
        <v>79</v>
      </c>
      <c r="I1325" t="s">
        <v>32</v>
      </c>
      <c r="J1325" t="s">
        <v>13</v>
      </c>
      <c r="K1325" t="s">
        <v>2694</v>
      </c>
      <c r="L1325" t="s">
        <v>30</v>
      </c>
      <c r="N1325" t="str">
        <f>IF(ISBLANK(Sales[[#This Row],[return]]),"No",Sales[[#This Row],[return]])</f>
        <v>No</v>
      </c>
      <c r="O1325" s="2">
        <v>42662</v>
      </c>
      <c r="P1325" s="8" t="str">
        <f>TEXT(DAY(Sales[[#This Row],[OrderDate]]),"ddd")</f>
        <v>Thu</v>
      </c>
      <c r="Q1325" s="8" t="str">
        <f>TEXT(MONTH(Sales[[#This Row],[ShipDate]])*29,"mmm")</f>
        <v>Oct</v>
      </c>
      <c r="R1325">
        <v>241</v>
      </c>
      <c r="S1325" t="s">
        <v>1722</v>
      </c>
      <c r="T1325" t="s">
        <v>28</v>
      </c>
      <c r="U1325">
        <v>94110</v>
      </c>
      <c r="V1325" s="1">
        <v>0.2</v>
      </c>
      <c r="W1325">
        <v>7</v>
      </c>
      <c r="X1325">
        <v>6</v>
      </c>
      <c r="Y1325">
        <v>20</v>
      </c>
      <c r="AD1325"/>
    </row>
    <row r="1326" spans="1:30" x14ac:dyDescent="0.25">
      <c r="A1326" t="s">
        <v>10</v>
      </c>
      <c r="B1326" s="2">
        <v>42665</v>
      </c>
      <c r="C1326" s="35">
        <f>YEAR(Sales[[#This Row],[ShipDate]])</f>
        <v>2016</v>
      </c>
      <c r="D1326" t="s">
        <v>19</v>
      </c>
      <c r="E1326" t="s">
        <v>31</v>
      </c>
      <c r="F1326" t="s">
        <v>48</v>
      </c>
      <c r="G1326" t="s">
        <v>46</v>
      </c>
      <c r="H1326" t="s">
        <v>79</v>
      </c>
      <c r="I1326" t="s">
        <v>32</v>
      </c>
      <c r="J1326" t="s">
        <v>13</v>
      </c>
      <c r="K1326" t="s">
        <v>2694</v>
      </c>
      <c r="L1326" t="s">
        <v>30</v>
      </c>
      <c r="N1326" t="str">
        <f>IF(ISBLANK(Sales[[#This Row],[return]]),"No",Sales[[#This Row],[return]])</f>
        <v>No</v>
      </c>
      <c r="O1326" s="2">
        <v>42662</v>
      </c>
      <c r="P1326" s="8" t="str">
        <f>TEXT(DAY(Sales[[#This Row],[OrderDate]]),"ddd")</f>
        <v>Thu</v>
      </c>
      <c r="Q1326" s="8" t="str">
        <f>TEXT(MONTH(Sales[[#This Row],[ShipDate]])*29,"mmm")</f>
        <v>Oct</v>
      </c>
      <c r="R1326">
        <v>1245</v>
      </c>
      <c r="S1326" t="s">
        <v>2480</v>
      </c>
      <c r="T1326" t="s">
        <v>28</v>
      </c>
      <c r="U1326">
        <v>94110</v>
      </c>
      <c r="V1326" s="1">
        <v>0.2</v>
      </c>
      <c r="W1326">
        <v>12</v>
      </c>
      <c r="X1326">
        <v>3</v>
      </c>
      <c r="Y1326">
        <v>118</v>
      </c>
      <c r="AD1326"/>
    </row>
    <row r="1327" spans="1:30" x14ac:dyDescent="0.25">
      <c r="A1327" t="s">
        <v>10</v>
      </c>
      <c r="B1327" s="2">
        <v>42494</v>
      </c>
      <c r="C1327" s="35">
        <f>YEAR(Sales[[#This Row],[ShipDate]])</f>
        <v>2016</v>
      </c>
      <c r="D1327" t="s">
        <v>607</v>
      </c>
      <c r="E1327" t="s">
        <v>18</v>
      </c>
      <c r="F1327" t="s">
        <v>43</v>
      </c>
      <c r="G1327" t="s">
        <v>11</v>
      </c>
      <c r="H1327" t="s">
        <v>1263</v>
      </c>
      <c r="I1327" t="s">
        <v>371</v>
      </c>
      <c r="J1327" t="s">
        <v>13</v>
      </c>
      <c r="K1327" t="s">
        <v>56</v>
      </c>
      <c r="L1327" t="s">
        <v>92</v>
      </c>
      <c r="N1327" t="str">
        <f>IF(ISBLANK(Sales[[#This Row],[return]]),"No",Sales[[#This Row],[return]])</f>
        <v>No</v>
      </c>
      <c r="O1327" s="2">
        <v>42494</v>
      </c>
      <c r="P1327" s="8" t="str">
        <f>TEXT(DAY(Sales[[#This Row],[OrderDate]]),"ddd")</f>
        <v>Wed</v>
      </c>
      <c r="Q1327" s="8" t="str">
        <f>TEXT(MONTH(Sales[[#This Row],[ShipDate]])*29,"mmm")</f>
        <v>May</v>
      </c>
      <c r="R1327">
        <v>499</v>
      </c>
      <c r="S1327" t="s">
        <v>1219</v>
      </c>
      <c r="T1327" t="s">
        <v>90</v>
      </c>
      <c r="U1327">
        <v>6457</v>
      </c>
      <c r="V1327" s="1">
        <v>0</v>
      </c>
      <c r="W1327">
        <v>10</v>
      </c>
      <c r="X1327">
        <v>2</v>
      </c>
      <c r="Y1327">
        <v>27</v>
      </c>
      <c r="AD1327"/>
    </row>
    <row r="1328" spans="1:30" x14ac:dyDescent="0.25">
      <c r="A1328" t="s">
        <v>40</v>
      </c>
      <c r="B1328" s="2">
        <v>42715</v>
      </c>
      <c r="C1328" s="35">
        <f>YEAR(Sales[[#This Row],[ShipDate]])</f>
        <v>2016</v>
      </c>
      <c r="D1328" t="s">
        <v>36</v>
      </c>
      <c r="E1328" t="s">
        <v>18</v>
      </c>
      <c r="F1328" t="s">
        <v>59</v>
      </c>
      <c r="G1328" t="s">
        <v>25</v>
      </c>
      <c r="H1328" t="s">
        <v>178</v>
      </c>
      <c r="I1328" t="s">
        <v>180</v>
      </c>
      <c r="J1328" t="s">
        <v>13</v>
      </c>
      <c r="K1328" t="s">
        <v>1276</v>
      </c>
      <c r="L1328" t="s">
        <v>17</v>
      </c>
      <c r="N1328" t="str">
        <f>IF(ISBLANK(Sales[[#This Row],[return]]),"No",Sales[[#This Row],[return]])</f>
        <v>No</v>
      </c>
      <c r="O1328" s="2">
        <v>42710</v>
      </c>
      <c r="P1328" s="8" t="str">
        <f>TEXT(DAY(Sales[[#This Row],[OrderDate]]),"ddd")</f>
        <v>Fri</v>
      </c>
      <c r="Q1328" s="8" t="str">
        <f>TEXT(MONTH(Sales[[#This Row],[ShipDate]])*29,"mmm")</f>
        <v>Dec</v>
      </c>
      <c r="R1328">
        <v>1701</v>
      </c>
      <c r="S1328" t="s">
        <v>1763</v>
      </c>
      <c r="T1328" t="s">
        <v>15</v>
      </c>
      <c r="U1328">
        <v>38109</v>
      </c>
      <c r="V1328" s="1">
        <v>0.2</v>
      </c>
      <c r="W1328">
        <v>14</v>
      </c>
      <c r="X1328">
        <v>2</v>
      </c>
      <c r="Y1328">
        <v>42</v>
      </c>
      <c r="AD1328"/>
    </row>
    <row r="1329" spans="1:30" x14ac:dyDescent="0.25">
      <c r="A1329" t="s">
        <v>40</v>
      </c>
      <c r="B1329" s="2">
        <v>42682</v>
      </c>
      <c r="C1329" s="35">
        <f>YEAR(Sales[[#This Row],[ShipDate]])</f>
        <v>2016</v>
      </c>
      <c r="D1329" t="s">
        <v>36</v>
      </c>
      <c r="E1329" t="s">
        <v>18</v>
      </c>
      <c r="F1329" t="s">
        <v>290</v>
      </c>
      <c r="G1329" t="s">
        <v>25</v>
      </c>
      <c r="H1329" t="s">
        <v>368</v>
      </c>
      <c r="I1329" t="s">
        <v>371</v>
      </c>
      <c r="J1329" t="s">
        <v>13</v>
      </c>
      <c r="K1329" t="s">
        <v>986</v>
      </c>
      <c r="L1329" t="s">
        <v>92</v>
      </c>
      <c r="N1329" t="str">
        <f>IF(ISBLANK(Sales[[#This Row],[return]]),"No",Sales[[#This Row],[return]])</f>
        <v>No</v>
      </c>
      <c r="O1329" s="2">
        <v>42677</v>
      </c>
      <c r="P1329" s="8" t="str">
        <f>TEXT(DAY(Sales[[#This Row],[OrderDate]]),"ddd")</f>
        <v>Tue</v>
      </c>
      <c r="Q1329" s="8" t="str">
        <f>TEXT(MONTH(Sales[[#This Row],[ShipDate]])*29,"mmm")</f>
        <v>Nov</v>
      </c>
      <c r="R1329">
        <v>80</v>
      </c>
      <c r="S1329" t="s">
        <v>1774</v>
      </c>
      <c r="T1329" t="s">
        <v>90</v>
      </c>
      <c r="U1329">
        <v>6824</v>
      </c>
      <c r="V1329" s="1">
        <v>0</v>
      </c>
      <c r="W1329">
        <v>3</v>
      </c>
      <c r="X1329">
        <v>3</v>
      </c>
      <c r="Y1329">
        <v>12</v>
      </c>
      <c r="AD1329"/>
    </row>
    <row r="1330" spans="1:30" x14ac:dyDescent="0.25">
      <c r="A1330" t="s">
        <v>24</v>
      </c>
      <c r="B1330" s="2">
        <v>42689</v>
      </c>
      <c r="C1330" s="35">
        <f>YEAR(Sales[[#This Row],[ShipDate]])</f>
        <v>2016</v>
      </c>
      <c r="D1330" t="s">
        <v>19</v>
      </c>
      <c r="E1330" t="s">
        <v>31</v>
      </c>
      <c r="F1330" t="s">
        <v>43</v>
      </c>
      <c r="G1330" t="s">
        <v>11</v>
      </c>
      <c r="H1330" t="s">
        <v>1363</v>
      </c>
      <c r="I1330" t="s">
        <v>93</v>
      </c>
      <c r="J1330" t="s">
        <v>13</v>
      </c>
      <c r="K1330" t="s">
        <v>2655</v>
      </c>
      <c r="L1330" t="s">
        <v>92</v>
      </c>
      <c r="N1330" t="str">
        <f>IF(ISBLANK(Sales[[#This Row],[return]]),"No",Sales[[#This Row],[return]])</f>
        <v>No</v>
      </c>
      <c r="O1330" s="2">
        <v>42685</v>
      </c>
      <c r="P1330" s="8" t="str">
        <f>TEXT(DAY(Sales[[#This Row],[OrderDate]]),"ddd")</f>
        <v>Wed</v>
      </c>
      <c r="Q1330" s="8" t="str">
        <f>TEXT(MONTH(Sales[[#This Row],[ShipDate]])*29,"mmm")</f>
        <v>Nov</v>
      </c>
      <c r="R1330">
        <v>727</v>
      </c>
      <c r="S1330" t="s">
        <v>1333</v>
      </c>
      <c r="T1330" t="s">
        <v>90</v>
      </c>
      <c r="U1330">
        <v>19601</v>
      </c>
      <c r="V1330" s="1">
        <v>0.2</v>
      </c>
      <c r="W1330">
        <v>8</v>
      </c>
      <c r="X1330">
        <v>2</v>
      </c>
      <c r="Y1330">
        <v>24</v>
      </c>
      <c r="AD1330"/>
    </row>
    <row r="1331" spans="1:30" x14ac:dyDescent="0.25">
      <c r="A1331" t="s">
        <v>24</v>
      </c>
      <c r="B1331" s="2">
        <v>42689</v>
      </c>
      <c r="C1331" s="35">
        <f>YEAR(Sales[[#This Row],[ShipDate]])</f>
        <v>2016</v>
      </c>
      <c r="D1331" t="s">
        <v>19</v>
      </c>
      <c r="E1331" t="s">
        <v>31</v>
      </c>
      <c r="F1331" t="s">
        <v>21</v>
      </c>
      <c r="G1331" t="s">
        <v>11</v>
      </c>
      <c r="H1331" t="s">
        <v>1363</v>
      </c>
      <c r="I1331" t="s">
        <v>93</v>
      </c>
      <c r="J1331" t="s">
        <v>13</v>
      </c>
      <c r="K1331" t="s">
        <v>2655</v>
      </c>
      <c r="L1331" t="s">
        <v>92</v>
      </c>
      <c r="N1331" t="str">
        <f>IF(ISBLANK(Sales[[#This Row],[return]]),"No",Sales[[#This Row],[return]])</f>
        <v>No</v>
      </c>
      <c r="O1331" s="2">
        <v>42685</v>
      </c>
      <c r="P1331" s="8" t="str">
        <f>TEXT(DAY(Sales[[#This Row],[OrderDate]]),"ddd")</f>
        <v>Wed</v>
      </c>
      <c r="Q1331" s="8" t="str">
        <f>TEXT(MONTH(Sales[[#This Row],[ShipDate]])*29,"mmm")</f>
        <v>Nov</v>
      </c>
      <c r="R1331">
        <v>168</v>
      </c>
      <c r="S1331" t="s">
        <v>115</v>
      </c>
      <c r="T1331" t="s">
        <v>90</v>
      </c>
      <c r="U1331">
        <v>19601</v>
      </c>
      <c r="V1331" s="1">
        <v>0.5</v>
      </c>
      <c r="W1331">
        <v>-251</v>
      </c>
      <c r="X1331">
        <v>4</v>
      </c>
      <c r="Y1331">
        <v>522</v>
      </c>
      <c r="AD1331"/>
    </row>
    <row r="1332" spans="1:30" x14ac:dyDescent="0.25">
      <c r="A1332" t="s">
        <v>24</v>
      </c>
      <c r="B1332" s="2">
        <v>42436</v>
      </c>
      <c r="C1332" s="35">
        <f>YEAR(Sales[[#This Row],[ShipDate]])</f>
        <v>2016</v>
      </c>
      <c r="D1332" t="s">
        <v>19</v>
      </c>
      <c r="E1332" t="s">
        <v>18</v>
      </c>
      <c r="F1332" t="s">
        <v>45</v>
      </c>
      <c r="G1332" t="s">
        <v>25</v>
      </c>
      <c r="H1332" t="s">
        <v>261</v>
      </c>
      <c r="I1332" t="s">
        <v>58</v>
      </c>
      <c r="J1332" t="s">
        <v>13</v>
      </c>
      <c r="K1332" t="s">
        <v>863</v>
      </c>
      <c r="L1332" t="s">
        <v>17</v>
      </c>
      <c r="N1332" t="str">
        <f>IF(ISBLANK(Sales[[#This Row],[return]]),"No",Sales[[#This Row],[return]])</f>
        <v>No</v>
      </c>
      <c r="O1332" s="2">
        <v>42432</v>
      </c>
      <c r="P1332" s="8" t="str">
        <f>TEXT(DAY(Sales[[#This Row],[OrderDate]]),"ddd")</f>
        <v>Tue</v>
      </c>
      <c r="Q1332" s="8" t="str">
        <f>TEXT(MONTH(Sales[[#This Row],[ShipDate]])*29,"mmm")</f>
        <v>Mar</v>
      </c>
      <c r="R1332">
        <v>1848</v>
      </c>
      <c r="S1332" t="s">
        <v>864</v>
      </c>
      <c r="T1332" t="s">
        <v>15</v>
      </c>
      <c r="U1332">
        <v>28403</v>
      </c>
      <c r="V1332" s="1">
        <v>0.2</v>
      </c>
      <c r="W1332">
        <v>3</v>
      </c>
      <c r="X1332">
        <v>4</v>
      </c>
      <c r="Y1332">
        <v>19</v>
      </c>
      <c r="AD1332"/>
    </row>
    <row r="1333" spans="1:30" x14ac:dyDescent="0.25">
      <c r="A1333" t="s">
        <v>40</v>
      </c>
      <c r="B1333" s="2">
        <v>42507</v>
      </c>
      <c r="C1333" s="35">
        <f>YEAR(Sales[[#This Row],[ShipDate]])</f>
        <v>2016</v>
      </c>
      <c r="D1333" t="s">
        <v>36</v>
      </c>
      <c r="E1333" t="s">
        <v>18</v>
      </c>
      <c r="F1333" t="s">
        <v>38</v>
      </c>
      <c r="G1333" t="s">
        <v>11</v>
      </c>
      <c r="H1333" t="s">
        <v>304</v>
      </c>
      <c r="I1333" t="s">
        <v>585</v>
      </c>
      <c r="J1333" t="s">
        <v>13</v>
      </c>
      <c r="K1333" t="s">
        <v>1315</v>
      </c>
      <c r="L1333" t="s">
        <v>92</v>
      </c>
      <c r="N1333" t="str">
        <f>IF(ISBLANK(Sales[[#This Row],[return]]),"No",Sales[[#This Row],[return]])</f>
        <v>No</v>
      </c>
      <c r="O1333" s="2">
        <v>42502</v>
      </c>
      <c r="P1333" s="8" t="str">
        <f>TEXT(DAY(Sales[[#This Row],[OrderDate]]),"ddd")</f>
        <v>Thu</v>
      </c>
      <c r="Q1333" s="8" t="str">
        <f>TEXT(MONTH(Sales[[#This Row],[ShipDate]])*29,"mmm")</f>
        <v>May</v>
      </c>
      <c r="R1333">
        <v>320</v>
      </c>
      <c r="S1333" t="s">
        <v>1052</v>
      </c>
      <c r="T1333" t="s">
        <v>90</v>
      </c>
      <c r="U1333">
        <v>2038</v>
      </c>
      <c r="V1333" s="1">
        <v>0.3</v>
      </c>
      <c r="W1333">
        <v>-130</v>
      </c>
      <c r="X1333">
        <v>3</v>
      </c>
      <c r="Y1333">
        <v>700</v>
      </c>
      <c r="AD1333"/>
    </row>
    <row r="1334" spans="1:30" x14ac:dyDescent="0.25">
      <c r="A1334" t="s">
        <v>40</v>
      </c>
      <c r="B1334" s="2">
        <v>42492</v>
      </c>
      <c r="C1334" s="35">
        <f>YEAR(Sales[[#This Row],[ShipDate]])</f>
        <v>2016</v>
      </c>
      <c r="D1334" t="s">
        <v>19</v>
      </c>
      <c r="E1334" t="s">
        <v>18</v>
      </c>
      <c r="F1334" t="s">
        <v>99</v>
      </c>
      <c r="G1334" t="s">
        <v>46</v>
      </c>
      <c r="H1334" t="s">
        <v>177</v>
      </c>
      <c r="I1334" t="s">
        <v>692</v>
      </c>
      <c r="J1334" t="s">
        <v>13</v>
      </c>
      <c r="K1334" t="s">
        <v>1301</v>
      </c>
      <c r="L1334" t="s">
        <v>17</v>
      </c>
      <c r="N1334" t="str">
        <f>IF(ISBLANK(Sales[[#This Row],[return]]),"No",Sales[[#This Row],[return]])</f>
        <v>No</v>
      </c>
      <c r="O1334" s="2">
        <v>42490</v>
      </c>
      <c r="P1334" s="8" t="str">
        <f>TEXT(DAY(Sales[[#This Row],[OrderDate]]),"ddd")</f>
        <v>Mon</v>
      </c>
      <c r="Q1334" s="8" t="str">
        <f>TEXT(MONTH(Sales[[#This Row],[ShipDate]])*29,"mmm")</f>
        <v>May</v>
      </c>
      <c r="R1334">
        <v>1060</v>
      </c>
      <c r="S1334" t="s">
        <v>2454</v>
      </c>
      <c r="T1334" t="s">
        <v>15</v>
      </c>
      <c r="U1334">
        <v>39212</v>
      </c>
      <c r="V1334" s="1">
        <v>0</v>
      </c>
      <c r="W1334">
        <v>16</v>
      </c>
      <c r="X1334">
        <v>3</v>
      </c>
      <c r="Y1334">
        <v>48</v>
      </c>
      <c r="AD1334"/>
    </row>
    <row r="1335" spans="1:30" x14ac:dyDescent="0.25">
      <c r="A1335" t="s">
        <v>24</v>
      </c>
      <c r="B1335" s="2">
        <v>42642</v>
      </c>
      <c r="C1335" s="35">
        <f>YEAR(Sales[[#This Row],[ShipDate]])</f>
        <v>2016</v>
      </c>
      <c r="D1335" t="s">
        <v>36</v>
      </c>
      <c r="E1335" t="s">
        <v>18</v>
      </c>
      <c r="F1335" t="s">
        <v>43</v>
      </c>
      <c r="G1335" t="s">
        <v>11</v>
      </c>
      <c r="H1335" t="s">
        <v>146</v>
      </c>
      <c r="I1335" t="s">
        <v>149</v>
      </c>
      <c r="J1335" t="s">
        <v>13</v>
      </c>
      <c r="K1335" t="s">
        <v>1171</v>
      </c>
      <c r="L1335" t="s">
        <v>92</v>
      </c>
      <c r="N1335" t="str">
        <f>IF(ISBLANK(Sales[[#This Row],[return]]),"No",Sales[[#This Row],[return]])</f>
        <v>No</v>
      </c>
      <c r="O1335" s="2">
        <v>42635</v>
      </c>
      <c r="P1335" s="8" t="str">
        <f>TEXT(DAY(Sales[[#This Row],[OrderDate]]),"ddd")</f>
        <v>Sun</v>
      </c>
      <c r="Q1335" s="8" t="str">
        <f>TEXT(MONTH(Sales[[#This Row],[ShipDate]])*29,"mmm")</f>
        <v>Sep</v>
      </c>
      <c r="R1335">
        <v>465</v>
      </c>
      <c r="S1335" t="s">
        <v>3181</v>
      </c>
      <c r="T1335" t="s">
        <v>90</v>
      </c>
      <c r="U1335">
        <v>10035</v>
      </c>
      <c r="V1335" s="1">
        <v>0</v>
      </c>
      <c r="W1335">
        <v>35</v>
      </c>
      <c r="X1335">
        <v>3</v>
      </c>
      <c r="Y1335">
        <v>97</v>
      </c>
      <c r="AD1335"/>
    </row>
    <row r="1336" spans="1:30" x14ac:dyDescent="0.25">
      <c r="A1336" t="s">
        <v>24</v>
      </c>
      <c r="B1336" s="2">
        <v>42642</v>
      </c>
      <c r="C1336" s="35">
        <f>YEAR(Sales[[#This Row],[ShipDate]])</f>
        <v>2016</v>
      </c>
      <c r="D1336" t="s">
        <v>36</v>
      </c>
      <c r="E1336" t="s">
        <v>18</v>
      </c>
      <c r="F1336" t="s">
        <v>23</v>
      </c>
      <c r="G1336" t="s">
        <v>11</v>
      </c>
      <c r="H1336" t="s">
        <v>146</v>
      </c>
      <c r="I1336" t="s">
        <v>149</v>
      </c>
      <c r="J1336" t="s">
        <v>13</v>
      </c>
      <c r="K1336" t="s">
        <v>1171</v>
      </c>
      <c r="L1336" t="s">
        <v>92</v>
      </c>
      <c r="N1336" t="str">
        <f>IF(ISBLANK(Sales[[#This Row],[return]]),"No",Sales[[#This Row],[return]])</f>
        <v>No</v>
      </c>
      <c r="O1336" s="2">
        <v>42635</v>
      </c>
      <c r="P1336" s="8" t="str">
        <f>TEXT(DAY(Sales[[#This Row],[OrderDate]]),"ddd")</f>
        <v>Sun</v>
      </c>
      <c r="Q1336" s="8" t="str">
        <f>TEXT(MONTH(Sales[[#This Row],[ShipDate]])*29,"mmm")</f>
        <v>Sep</v>
      </c>
      <c r="R1336">
        <v>1210</v>
      </c>
      <c r="S1336" t="s">
        <v>1518</v>
      </c>
      <c r="T1336" t="s">
        <v>90</v>
      </c>
      <c r="U1336">
        <v>10035</v>
      </c>
      <c r="V1336" s="1">
        <v>0.1</v>
      </c>
      <c r="W1336">
        <v>84</v>
      </c>
      <c r="X1336">
        <v>4</v>
      </c>
      <c r="Y1336">
        <v>580</v>
      </c>
      <c r="AD1336"/>
    </row>
    <row r="1337" spans="1:30" x14ac:dyDescent="0.25">
      <c r="A1337" t="s">
        <v>24</v>
      </c>
      <c r="B1337" s="2">
        <v>42642</v>
      </c>
      <c r="C1337" s="35">
        <f>YEAR(Sales[[#This Row],[ShipDate]])</f>
        <v>2016</v>
      </c>
      <c r="D1337" t="s">
        <v>36</v>
      </c>
      <c r="E1337" t="s">
        <v>18</v>
      </c>
      <c r="F1337" t="s">
        <v>45</v>
      </c>
      <c r="G1337" t="s">
        <v>25</v>
      </c>
      <c r="H1337" t="s">
        <v>146</v>
      </c>
      <c r="I1337" t="s">
        <v>149</v>
      </c>
      <c r="J1337" t="s">
        <v>13</v>
      </c>
      <c r="K1337" t="s">
        <v>1171</v>
      </c>
      <c r="L1337" t="s">
        <v>92</v>
      </c>
      <c r="N1337" t="str">
        <f>IF(ISBLANK(Sales[[#This Row],[return]]),"No",Sales[[#This Row],[return]])</f>
        <v>No</v>
      </c>
      <c r="O1337" s="2">
        <v>42635</v>
      </c>
      <c r="P1337" s="8" t="str">
        <f>TEXT(DAY(Sales[[#This Row],[OrderDate]]),"ddd")</f>
        <v>Sun</v>
      </c>
      <c r="Q1337" s="8" t="str">
        <f>TEXT(MONTH(Sales[[#This Row],[ShipDate]])*29,"mmm")</f>
        <v>Sep</v>
      </c>
      <c r="R1337">
        <v>253</v>
      </c>
      <c r="S1337" t="s">
        <v>1656</v>
      </c>
      <c r="T1337" t="s">
        <v>90</v>
      </c>
      <c r="U1337">
        <v>10035</v>
      </c>
      <c r="V1337" s="1">
        <v>0</v>
      </c>
      <c r="W1337">
        <v>6</v>
      </c>
      <c r="X1337">
        <v>4</v>
      </c>
      <c r="Y1337">
        <v>13</v>
      </c>
      <c r="AD1337"/>
    </row>
    <row r="1338" spans="1:30" x14ac:dyDescent="0.25">
      <c r="A1338" t="s">
        <v>24</v>
      </c>
      <c r="B1338" s="2">
        <v>42642</v>
      </c>
      <c r="C1338" s="35">
        <f>YEAR(Sales[[#This Row],[ShipDate]])</f>
        <v>2016</v>
      </c>
      <c r="D1338" t="s">
        <v>36</v>
      </c>
      <c r="E1338" t="s">
        <v>18</v>
      </c>
      <c r="F1338" t="s">
        <v>50</v>
      </c>
      <c r="G1338" t="s">
        <v>25</v>
      </c>
      <c r="H1338" t="s">
        <v>146</v>
      </c>
      <c r="I1338" t="s">
        <v>149</v>
      </c>
      <c r="J1338" t="s">
        <v>13</v>
      </c>
      <c r="K1338" t="s">
        <v>1171</v>
      </c>
      <c r="L1338" t="s">
        <v>92</v>
      </c>
      <c r="N1338" t="str">
        <f>IF(ISBLANK(Sales[[#This Row],[return]]),"No",Sales[[#This Row],[return]])</f>
        <v>No</v>
      </c>
      <c r="O1338" s="2">
        <v>42635</v>
      </c>
      <c r="P1338" s="8" t="str">
        <f>TEXT(DAY(Sales[[#This Row],[OrderDate]]),"ddd")</f>
        <v>Sun</v>
      </c>
      <c r="Q1338" s="8" t="str">
        <f>TEXT(MONTH(Sales[[#This Row],[ShipDate]])*29,"mmm")</f>
        <v>Sep</v>
      </c>
      <c r="R1338">
        <v>410</v>
      </c>
      <c r="S1338" t="s">
        <v>1036</v>
      </c>
      <c r="T1338" t="s">
        <v>90</v>
      </c>
      <c r="U1338">
        <v>10035</v>
      </c>
      <c r="V1338" s="1">
        <v>0.2</v>
      </c>
      <c r="W1338">
        <v>1</v>
      </c>
      <c r="X1338">
        <v>1</v>
      </c>
      <c r="Y1338">
        <v>4</v>
      </c>
      <c r="AD1338"/>
    </row>
    <row r="1339" spans="1:30" x14ac:dyDescent="0.25">
      <c r="A1339" t="s">
        <v>40</v>
      </c>
      <c r="B1339" s="2">
        <v>42598</v>
      </c>
      <c r="C1339" s="35">
        <f>YEAR(Sales[[#This Row],[ShipDate]])</f>
        <v>2016</v>
      </c>
      <c r="D1339" t="s">
        <v>36</v>
      </c>
      <c r="E1339" t="s">
        <v>69</v>
      </c>
      <c r="F1339" t="s">
        <v>33</v>
      </c>
      <c r="G1339" t="s">
        <v>25</v>
      </c>
      <c r="H1339" t="s">
        <v>660</v>
      </c>
      <c r="I1339" t="s">
        <v>37</v>
      </c>
      <c r="J1339" t="s">
        <v>13</v>
      </c>
      <c r="K1339" t="s">
        <v>2928</v>
      </c>
      <c r="L1339" t="s">
        <v>17</v>
      </c>
      <c r="N1339" t="str">
        <f>IF(ISBLANK(Sales[[#This Row],[return]]),"No",Sales[[#This Row],[return]])</f>
        <v>No</v>
      </c>
      <c r="O1339" s="2">
        <v>42594</v>
      </c>
      <c r="P1339" s="8" t="str">
        <f>TEXT(DAY(Sales[[#This Row],[OrderDate]]),"ddd")</f>
        <v>Thu</v>
      </c>
      <c r="Q1339" s="8" t="str">
        <f>TEXT(MONTH(Sales[[#This Row],[ShipDate]])*29,"mmm")</f>
        <v>Aug</v>
      </c>
      <c r="R1339">
        <v>212</v>
      </c>
      <c r="S1339" t="s">
        <v>1744</v>
      </c>
      <c r="T1339" t="s">
        <v>15</v>
      </c>
      <c r="U1339">
        <v>33180</v>
      </c>
      <c r="V1339" s="1">
        <v>0.2</v>
      </c>
      <c r="W1339">
        <v>1</v>
      </c>
      <c r="X1339">
        <v>1</v>
      </c>
      <c r="Y1339">
        <v>3</v>
      </c>
      <c r="AD1339"/>
    </row>
    <row r="1340" spans="1:30" x14ac:dyDescent="0.25">
      <c r="A1340" t="s">
        <v>40</v>
      </c>
      <c r="B1340" s="2">
        <v>42598</v>
      </c>
      <c r="C1340" s="35">
        <f>YEAR(Sales[[#This Row],[ShipDate]])</f>
        <v>2016</v>
      </c>
      <c r="D1340" t="s">
        <v>36</v>
      </c>
      <c r="E1340" t="s">
        <v>69</v>
      </c>
      <c r="F1340" t="s">
        <v>290</v>
      </c>
      <c r="G1340" t="s">
        <v>25</v>
      </c>
      <c r="H1340" t="s">
        <v>660</v>
      </c>
      <c r="I1340" t="s">
        <v>37</v>
      </c>
      <c r="J1340" t="s">
        <v>13</v>
      </c>
      <c r="K1340" t="s">
        <v>2928</v>
      </c>
      <c r="L1340" t="s">
        <v>17</v>
      </c>
      <c r="N1340" t="str">
        <f>IF(ISBLANK(Sales[[#This Row],[return]]),"No",Sales[[#This Row],[return]])</f>
        <v>No</v>
      </c>
      <c r="O1340" s="2">
        <v>42594</v>
      </c>
      <c r="P1340" s="8" t="str">
        <f>TEXT(DAY(Sales[[#This Row],[OrderDate]]),"ddd")</f>
        <v>Thu</v>
      </c>
      <c r="Q1340" s="8" t="str">
        <f>TEXT(MONTH(Sales[[#This Row],[ShipDate]])*29,"mmm")</f>
        <v>Aug</v>
      </c>
      <c r="R1340">
        <v>63</v>
      </c>
      <c r="S1340" t="s">
        <v>2319</v>
      </c>
      <c r="T1340" t="s">
        <v>15</v>
      </c>
      <c r="U1340">
        <v>33180</v>
      </c>
      <c r="V1340" s="1">
        <v>0.2</v>
      </c>
      <c r="W1340">
        <v>-1</v>
      </c>
      <c r="X1340">
        <v>2</v>
      </c>
      <c r="Y1340">
        <v>6</v>
      </c>
      <c r="AD1340"/>
    </row>
    <row r="1341" spans="1:30" x14ac:dyDescent="0.25">
      <c r="A1341" t="s">
        <v>40</v>
      </c>
      <c r="B1341" s="2">
        <v>42598</v>
      </c>
      <c r="C1341" s="35">
        <f>YEAR(Sales[[#This Row],[ShipDate]])</f>
        <v>2016</v>
      </c>
      <c r="D1341" t="s">
        <v>36</v>
      </c>
      <c r="E1341" t="s">
        <v>69</v>
      </c>
      <c r="F1341" t="s">
        <v>45</v>
      </c>
      <c r="G1341" t="s">
        <v>25</v>
      </c>
      <c r="H1341" t="s">
        <v>660</v>
      </c>
      <c r="I1341" t="s">
        <v>37</v>
      </c>
      <c r="J1341" t="s">
        <v>13</v>
      </c>
      <c r="K1341" t="s">
        <v>2928</v>
      </c>
      <c r="L1341" t="s">
        <v>17</v>
      </c>
      <c r="N1341" t="str">
        <f>IF(ISBLANK(Sales[[#This Row],[return]]),"No",Sales[[#This Row],[return]])</f>
        <v>No</v>
      </c>
      <c r="O1341" s="2">
        <v>42594</v>
      </c>
      <c r="P1341" s="8" t="str">
        <f>TEXT(DAY(Sales[[#This Row],[OrderDate]]),"ddd")</f>
        <v>Thu</v>
      </c>
      <c r="Q1341" s="8" t="str">
        <f>TEXT(MONTH(Sales[[#This Row],[ShipDate]])*29,"mmm")</f>
        <v>Aug</v>
      </c>
      <c r="R1341">
        <v>376</v>
      </c>
      <c r="S1341" t="s">
        <v>677</v>
      </c>
      <c r="T1341" t="s">
        <v>15</v>
      </c>
      <c r="U1341">
        <v>33180</v>
      </c>
      <c r="V1341" s="1">
        <v>0.2</v>
      </c>
      <c r="W1341">
        <v>4</v>
      </c>
      <c r="X1341">
        <v>5</v>
      </c>
      <c r="Y1341">
        <v>48</v>
      </c>
      <c r="AD1341"/>
    </row>
    <row r="1342" spans="1:30" x14ac:dyDescent="0.25">
      <c r="A1342" t="s">
        <v>40</v>
      </c>
      <c r="B1342" s="2">
        <v>42598</v>
      </c>
      <c r="C1342" s="35">
        <f>YEAR(Sales[[#This Row],[ShipDate]])</f>
        <v>2016</v>
      </c>
      <c r="D1342" t="s">
        <v>36</v>
      </c>
      <c r="E1342" t="s">
        <v>69</v>
      </c>
      <c r="F1342" t="s">
        <v>52</v>
      </c>
      <c r="G1342" t="s">
        <v>25</v>
      </c>
      <c r="H1342" t="s">
        <v>660</v>
      </c>
      <c r="I1342" t="s">
        <v>37</v>
      </c>
      <c r="J1342" t="s">
        <v>13</v>
      </c>
      <c r="K1342" t="s">
        <v>2928</v>
      </c>
      <c r="L1342" t="s">
        <v>17</v>
      </c>
      <c r="N1342" t="str">
        <f>IF(ISBLANK(Sales[[#This Row],[return]]),"No",Sales[[#This Row],[return]])</f>
        <v>No</v>
      </c>
      <c r="O1342" s="2">
        <v>42594</v>
      </c>
      <c r="P1342" s="8" t="str">
        <f>TEXT(DAY(Sales[[#This Row],[OrderDate]]),"ddd")</f>
        <v>Thu</v>
      </c>
      <c r="Q1342" s="8" t="str">
        <f>TEXT(MONTH(Sales[[#This Row],[ShipDate]])*29,"mmm")</f>
        <v>Aug</v>
      </c>
      <c r="R1342">
        <v>65</v>
      </c>
      <c r="S1342" t="s">
        <v>1816</v>
      </c>
      <c r="T1342" t="s">
        <v>15</v>
      </c>
      <c r="U1342">
        <v>33180</v>
      </c>
      <c r="V1342" s="1">
        <v>0.2</v>
      </c>
      <c r="W1342">
        <v>16</v>
      </c>
      <c r="X1342">
        <v>6</v>
      </c>
      <c r="Y1342">
        <v>211</v>
      </c>
      <c r="AD1342"/>
    </row>
    <row r="1343" spans="1:30" x14ac:dyDescent="0.25">
      <c r="A1343" t="s">
        <v>40</v>
      </c>
      <c r="B1343" s="2">
        <v>42598</v>
      </c>
      <c r="C1343" s="35">
        <f>YEAR(Sales[[#This Row],[ShipDate]])</f>
        <v>2016</v>
      </c>
      <c r="D1343" t="s">
        <v>36</v>
      </c>
      <c r="E1343" t="s">
        <v>69</v>
      </c>
      <c r="F1343" t="s">
        <v>59</v>
      </c>
      <c r="G1343" t="s">
        <v>25</v>
      </c>
      <c r="H1343" t="s">
        <v>660</v>
      </c>
      <c r="I1343" t="s">
        <v>37</v>
      </c>
      <c r="J1343" t="s">
        <v>13</v>
      </c>
      <c r="K1343" t="s">
        <v>2928</v>
      </c>
      <c r="L1343" t="s">
        <v>17</v>
      </c>
      <c r="N1343" t="str">
        <f>IF(ISBLANK(Sales[[#This Row],[return]]),"No",Sales[[#This Row],[return]])</f>
        <v>No</v>
      </c>
      <c r="O1343" s="2">
        <v>42594</v>
      </c>
      <c r="P1343" s="8" t="str">
        <f>TEXT(DAY(Sales[[#This Row],[OrderDate]]),"ddd")</f>
        <v>Thu</v>
      </c>
      <c r="Q1343" s="8" t="str">
        <f>TEXT(MONTH(Sales[[#This Row],[ShipDate]])*29,"mmm")</f>
        <v>Aug</v>
      </c>
      <c r="R1343">
        <v>1834</v>
      </c>
      <c r="S1343" t="s">
        <v>2134</v>
      </c>
      <c r="T1343" t="s">
        <v>15</v>
      </c>
      <c r="U1343">
        <v>33180</v>
      </c>
      <c r="V1343" s="1">
        <v>0.2</v>
      </c>
      <c r="W1343">
        <v>11</v>
      </c>
      <c r="X1343">
        <v>6</v>
      </c>
      <c r="Y1343">
        <v>31</v>
      </c>
      <c r="AD1343"/>
    </row>
    <row r="1344" spans="1:30" x14ac:dyDescent="0.25">
      <c r="A1344" t="s">
        <v>40</v>
      </c>
      <c r="B1344" s="2">
        <v>42598</v>
      </c>
      <c r="C1344" s="35">
        <f>YEAR(Sales[[#This Row],[ShipDate]])</f>
        <v>2016</v>
      </c>
      <c r="D1344" t="s">
        <v>36</v>
      </c>
      <c r="E1344" t="s">
        <v>69</v>
      </c>
      <c r="F1344" t="s">
        <v>99</v>
      </c>
      <c r="G1344" t="s">
        <v>46</v>
      </c>
      <c r="H1344" t="s">
        <v>660</v>
      </c>
      <c r="I1344" t="s">
        <v>37</v>
      </c>
      <c r="J1344" t="s">
        <v>13</v>
      </c>
      <c r="K1344" t="s">
        <v>2928</v>
      </c>
      <c r="L1344" t="s">
        <v>17</v>
      </c>
      <c r="N1344" t="str">
        <f>IF(ISBLANK(Sales[[#This Row],[return]]),"No",Sales[[#This Row],[return]])</f>
        <v>No</v>
      </c>
      <c r="O1344" s="2">
        <v>42594</v>
      </c>
      <c r="P1344" s="8" t="str">
        <f>TEXT(DAY(Sales[[#This Row],[OrderDate]]),"ddd")</f>
        <v>Thu</v>
      </c>
      <c r="Q1344" s="8" t="str">
        <f>TEXT(MONTH(Sales[[#This Row],[ShipDate]])*29,"mmm")</f>
        <v>Aug</v>
      </c>
      <c r="R1344">
        <v>1058</v>
      </c>
      <c r="S1344" t="s">
        <v>2397</v>
      </c>
      <c r="T1344" t="s">
        <v>15</v>
      </c>
      <c r="U1344">
        <v>33180</v>
      </c>
      <c r="V1344" s="1">
        <v>0.2</v>
      </c>
      <c r="W1344">
        <v>42</v>
      </c>
      <c r="X1344">
        <v>7</v>
      </c>
      <c r="Y1344">
        <v>159</v>
      </c>
      <c r="AD1344"/>
    </row>
    <row r="1345" spans="1:30" x14ac:dyDescent="0.25">
      <c r="A1345" t="s">
        <v>24</v>
      </c>
      <c r="B1345" s="2">
        <v>42730</v>
      </c>
      <c r="C1345" s="35">
        <f>YEAR(Sales[[#This Row],[ShipDate]])</f>
        <v>2016</v>
      </c>
      <c r="D1345" t="s">
        <v>113</v>
      </c>
      <c r="E1345" t="s">
        <v>18</v>
      </c>
      <c r="F1345" t="s">
        <v>43</v>
      </c>
      <c r="G1345" t="s">
        <v>11</v>
      </c>
      <c r="H1345" t="s">
        <v>985</v>
      </c>
      <c r="I1345" t="s">
        <v>252</v>
      </c>
      <c r="J1345" t="s">
        <v>13</v>
      </c>
      <c r="K1345" t="s">
        <v>986</v>
      </c>
      <c r="L1345" t="s">
        <v>92</v>
      </c>
      <c r="N1345" t="str">
        <f>IF(ISBLANK(Sales[[#This Row],[return]]),"No",Sales[[#This Row],[return]])</f>
        <v>No</v>
      </c>
      <c r="O1345" s="2">
        <v>42728</v>
      </c>
      <c r="P1345" s="8" t="str">
        <f>TEXT(DAY(Sales[[#This Row],[OrderDate]]),"ddd")</f>
        <v>Tue</v>
      </c>
      <c r="Q1345" s="8" t="str">
        <f>TEXT(MONTH(Sales[[#This Row],[ShipDate]])*29,"mmm")</f>
        <v>Dec</v>
      </c>
      <c r="R1345">
        <v>1057</v>
      </c>
      <c r="S1345" t="s">
        <v>987</v>
      </c>
      <c r="T1345" t="s">
        <v>90</v>
      </c>
      <c r="U1345">
        <v>44105</v>
      </c>
      <c r="V1345" s="1">
        <v>0.2</v>
      </c>
      <c r="W1345">
        <v>9</v>
      </c>
      <c r="X1345">
        <v>5</v>
      </c>
      <c r="Y1345">
        <v>30</v>
      </c>
      <c r="AD1345"/>
    </row>
    <row r="1346" spans="1:30" x14ac:dyDescent="0.25">
      <c r="A1346" t="s">
        <v>10</v>
      </c>
      <c r="B1346" s="2">
        <v>42541</v>
      </c>
      <c r="C1346" s="35">
        <f>YEAR(Sales[[#This Row],[ShipDate]])</f>
        <v>2016</v>
      </c>
      <c r="D1346" t="s">
        <v>19</v>
      </c>
      <c r="E1346" t="s">
        <v>18</v>
      </c>
      <c r="F1346" t="s">
        <v>59</v>
      </c>
      <c r="G1346" t="s">
        <v>25</v>
      </c>
      <c r="H1346" t="s">
        <v>164</v>
      </c>
      <c r="I1346" t="s">
        <v>120</v>
      </c>
      <c r="J1346" t="s">
        <v>13</v>
      </c>
      <c r="K1346" t="s">
        <v>883</v>
      </c>
      <c r="L1346" t="s">
        <v>68</v>
      </c>
      <c r="N1346" t="str">
        <f>IF(ISBLANK(Sales[[#This Row],[return]]),"No",Sales[[#This Row],[return]])</f>
        <v>No</v>
      </c>
      <c r="O1346" s="2">
        <v>42538</v>
      </c>
      <c r="P1346" s="8" t="str">
        <f>TEXT(DAY(Sales[[#This Row],[OrderDate]]),"ddd")</f>
        <v>Tue</v>
      </c>
      <c r="Q1346" s="8" t="str">
        <f>TEXT(MONTH(Sales[[#This Row],[ShipDate]])*29,"mmm")</f>
        <v>Jun</v>
      </c>
      <c r="R1346">
        <v>1683</v>
      </c>
      <c r="S1346" t="s">
        <v>1945</v>
      </c>
      <c r="T1346" t="s">
        <v>66</v>
      </c>
      <c r="U1346">
        <v>60653</v>
      </c>
      <c r="V1346" s="1">
        <v>0.2</v>
      </c>
      <c r="W1346">
        <v>22</v>
      </c>
      <c r="X1346">
        <v>2</v>
      </c>
      <c r="Y1346">
        <v>62</v>
      </c>
      <c r="AD1346"/>
    </row>
    <row r="1347" spans="1:30" x14ac:dyDescent="0.25">
      <c r="A1347" t="s">
        <v>40</v>
      </c>
      <c r="B1347" s="2">
        <v>42520</v>
      </c>
      <c r="C1347" s="35">
        <f>YEAR(Sales[[#This Row],[ShipDate]])</f>
        <v>2016</v>
      </c>
      <c r="D1347" t="s">
        <v>36</v>
      </c>
      <c r="E1347" t="s">
        <v>31</v>
      </c>
      <c r="F1347" t="s">
        <v>21</v>
      </c>
      <c r="G1347" t="s">
        <v>11</v>
      </c>
      <c r="H1347" t="s">
        <v>26</v>
      </c>
      <c r="I1347" t="s">
        <v>32</v>
      </c>
      <c r="J1347" t="s">
        <v>13</v>
      </c>
      <c r="K1347" t="s">
        <v>2646</v>
      </c>
      <c r="L1347" t="s">
        <v>30</v>
      </c>
      <c r="M1347" t="s">
        <v>82</v>
      </c>
      <c r="N1347" t="str">
        <f>IF(ISBLANK(Sales[[#This Row],[return]]),"No",Sales[[#This Row],[return]])</f>
        <v>Yes</v>
      </c>
      <c r="O1347" s="2">
        <v>42516</v>
      </c>
      <c r="P1347" s="8" t="str">
        <f>TEXT(DAY(Sales[[#This Row],[OrderDate]]),"ddd")</f>
        <v>Thu</v>
      </c>
      <c r="Q1347" s="8" t="str">
        <f>TEXT(MONTH(Sales[[#This Row],[ShipDate]])*29,"mmm")</f>
        <v>May</v>
      </c>
      <c r="R1347">
        <v>1436</v>
      </c>
      <c r="S1347" t="s">
        <v>1266</v>
      </c>
      <c r="T1347" t="s">
        <v>28</v>
      </c>
      <c r="U1347">
        <v>90008</v>
      </c>
      <c r="V1347" s="1">
        <v>0.15</v>
      </c>
      <c r="W1347">
        <v>27</v>
      </c>
      <c r="X1347">
        <v>2</v>
      </c>
      <c r="Y1347">
        <v>291</v>
      </c>
      <c r="AD1347"/>
    </row>
    <row r="1348" spans="1:30" x14ac:dyDescent="0.25">
      <c r="A1348" t="s">
        <v>40</v>
      </c>
      <c r="B1348" s="2">
        <v>42520</v>
      </c>
      <c r="C1348" s="35">
        <f>YEAR(Sales[[#This Row],[ShipDate]])</f>
        <v>2016</v>
      </c>
      <c r="D1348" t="s">
        <v>36</v>
      </c>
      <c r="E1348" t="s">
        <v>31</v>
      </c>
      <c r="F1348" t="s">
        <v>48</v>
      </c>
      <c r="G1348" t="s">
        <v>46</v>
      </c>
      <c r="H1348" t="s">
        <v>26</v>
      </c>
      <c r="I1348" t="s">
        <v>32</v>
      </c>
      <c r="J1348" t="s">
        <v>13</v>
      </c>
      <c r="K1348" t="s">
        <v>2646</v>
      </c>
      <c r="L1348" t="s">
        <v>30</v>
      </c>
      <c r="M1348" t="s">
        <v>82</v>
      </c>
      <c r="N1348" t="str">
        <f>IF(ISBLANK(Sales[[#This Row],[return]]),"No",Sales[[#This Row],[return]])</f>
        <v>Yes</v>
      </c>
      <c r="O1348" s="2">
        <v>42516</v>
      </c>
      <c r="P1348" s="8" t="str">
        <f>TEXT(DAY(Sales[[#This Row],[OrderDate]]),"ddd")</f>
        <v>Thu</v>
      </c>
      <c r="Q1348" s="8" t="str">
        <f>TEXT(MONTH(Sales[[#This Row],[ShipDate]])*29,"mmm")</f>
        <v>May</v>
      </c>
      <c r="R1348">
        <v>1612</v>
      </c>
      <c r="S1348" t="s">
        <v>2482</v>
      </c>
      <c r="T1348" t="s">
        <v>28</v>
      </c>
      <c r="U1348">
        <v>90008</v>
      </c>
      <c r="V1348" s="1">
        <v>0.2</v>
      </c>
      <c r="W1348">
        <v>20</v>
      </c>
      <c r="X1348">
        <v>2</v>
      </c>
      <c r="Y1348">
        <v>202</v>
      </c>
      <c r="AD1348"/>
    </row>
    <row r="1349" spans="1:30" x14ac:dyDescent="0.25">
      <c r="A1349" t="s">
        <v>40</v>
      </c>
      <c r="B1349" s="2">
        <v>42520</v>
      </c>
      <c r="C1349" s="35">
        <f>YEAR(Sales[[#This Row],[ShipDate]])</f>
        <v>2016</v>
      </c>
      <c r="D1349" t="s">
        <v>36</v>
      </c>
      <c r="E1349" t="s">
        <v>31</v>
      </c>
      <c r="F1349" t="s">
        <v>48</v>
      </c>
      <c r="G1349" t="s">
        <v>46</v>
      </c>
      <c r="H1349" t="s">
        <v>26</v>
      </c>
      <c r="I1349" t="s">
        <v>32</v>
      </c>
      <c r="J1349" t="s">
        <v>13</v>
      </c>
      <c r="K1349" t="s">
        <v>2646</v>
      </c>
      <c r="L1349" t="s">
        <v>30</v>
      </c>
      <c r="M1349" t="s">
        <v>82</v>
      </c>
      <c r="N1349" t="str">
        <f>IF(ISBLANK(Sales[[#This Row],[return]]),"No",Sales[[#This Row],[return]])</f>
        <v>Yes</v>
      </c>
      <c r="O1349" s="2">
        <v>42516</v>
      </c>
      <c r="P1349" s="8" t="str">
        <f>TEXT(DAY(Sales[[#This Row],[OrderDate]]),"ddd")</f>
        <v>Thu</v>
      </c>
      <c r="Q1349" s="8" t="str">
        <f>TEXT(MONTH(Sales[[#This Row],[ShipDate]])*29,"mmm")</f>
        <v>May</v>
      </c>
      <c r="R1349">
        <v>1118</v>
      </c>
      <c r="S1349" t="s">
        <v>170</v>
      </c>
      <c r="T1349" t="s">
        <v>28</v>
      </c>
      <c r="U1349">
        <v>90008</v>
      </c>
      <c r="V1349" s="1">
        <v>0.2</v>
      </c>
      <c r="W1349">
        <v>31</v>
      </c>
      <c r="X1349">
        <v>2</v>
      </c>
      <c r="Y1349">
        <v>84</v>
      </c>
      <c r="AD1349"/>
    </row>
    <row r="1350" spans="1:30" x14ac:dyDescent="0.25">
      <c r="A1350" t="s">
        <v>10</v>
      </c>
      <c r="B1350" s="2">
        <v>42639</v>
      </c>
      <c r="C1350" s="35">
        <f>YEAR(Sales[[#This Row],[ShipDate]])</f>
        <v>2016</v>
      </c>
      <c r="D1350" t="s">
        <v>36</v>
      </c>
      <c r="E1350" t="s">
        <v>18</v>
      </c>
      <c r="F1350" t="s">
        <v>33</v>
      </c>
      <c r="G1350" t="s">
        <v>25</v>
      </c>
      <c r="H1350" t="s">
        <v>79</v>
      </c>
      <c r="I1350" t="s">
        <v>32</v>
      </c>
      <c r="J1350" t="s">
        <v>13</v>
      </c>
      <c r="K1350" t="s">
        <v>1566</v>
      </c>
      <c r="L1350" t="s">
        <v>30</v>
      </c>
      <c r="N1350" t="str">
        <f>IF(ISBLANK(Sales[[#This Row],[return]]),"No",Sales[[#This Row],[return]])</f>
        <v>No</v>
      </c>
      <c r="O1350" s="2">
        <v>42633</v>
      </c>
      <c r="P1350" s="8" t="str">
        <f>TEXT(DAY(Sales[[#This Row],[OrderDate]]),"ddd")</f>
        <v>Fri</v>
      </c>
      <c r="Q1350" s="8" t="str">
        <f>TEXT(MONTH(Sales[[#This Row],[ShipDate]])*29,"mmm")</f>
        <v>Sep</v>
      </c>
      <c r="R1350">
        <v>208</v>
      </c>
      <c r="S1350" t="s">
        <v>1745</v>
      </c>
      <c r="T1350" t="s">
        <v>28</v>
      </c>
      <c r="U1350">
        <v>94110</v>
      </c>
      <c r="V1350" s="1">
        <v>0</v>
      </c>
      <c r="W1350">
        <v>5</v>
      </c>
      <c r="X1350">
        <v>2</v>
      </c>
      <c r="Y1350">
        <v>10</v>
      </c>
      <c r="AD1350"/>
    </row>
    <row r="1351" spans="1:30" x14ac:dyDescent="0.25">
      <c r="A1351" t="s">
        <v>10</v>
      </c>
      <c r="B1351" s="2">
        <v>42639</v>
      </c>
      <c r="C1351" s="35">
        <f>YEAR(Sales[[#This Row],[ShipDate]])</f>
        <v>2016</v>
      </c>
      <c r="D1351" t="s">
        <v>36</v>
      </c>
      <c r="E1351" t="s">
        <v>18</v>
      </c>
      <c r="F1351" t="s">
        <v>59</v>
      </c>
      <c r="G1351" t="s">
        <v>25</v>
      </c>
      <c r="H1351" t="s">
        <v>79</v>
      </c>
      <c r="I1351" t="s">
        <v>32</v>
      </c>
      <c r="J1351" t="s">
        <v>13</v>
      </c>
      <c r="K1351" t="s">
        <v>1566</v>
      </c>
      <c r="L1351" t="s">
        <v>30</v>
      </c>
      <c r="N1351" t="str">
        <f>IF(ISBLANK(Sales[[#This Row],[return]]),"No",Sales[[#This Row],[return]])</f>
        <v>No</v>
      </c>
      <c r="O1351" s="2">
        <v>42633</v>
      </c>
      <c r="P1351" s="8" t="str">
        <f>TEXT(DAY(Sales[[#This Row],[OrderDate]]),"ddd")</f>
        <v>Fri</v>
      </c>
      <c r="Q1351" s="8" t="str">
        <f>TEXT(MONTH(Sales[[#This Row],[ShipDate]])*29,"mmm")</f>
        <v>Sep</v>
      </c>
      <c r="R1351">
        <v>1655</v>
      </c>
      <c r="S1351" t="s">
        <v>668</v>
      </c>
      <c r="T1351" t="s">
        <v>28</v>
      </c>
      <c r="U1351">
        <v>94110</v>
      </c>
      <c r="V1351" s="1">
        <v>0</v>
      </c>
      <c r="W1351">
        <v>11</v>
      </c>
      <c r="X1351">
        <v>4</v>
      </c>
      <c r="Y1351">
        <v>22</v>
      </c>
      <c r="AD1351"/>
    </row>
    <row r="1352" spans="1:30" x14ac:dyDescent="0.25">
      <c r="A1352" t="s">
        <v>24</v>
      </c>
      <c r="B1352" s="2">
        <v>42432</v>
      </c>
      <c r="C1352" s="35">
        <f>YEAR(Sales[[#This Row],[ShipDate]])</f>
        <v>2016</v>
      </c>
      <c r="D1352" t="s">
        <v>113</v>
      </c>
      <c r="E1352" t="s">
        <v>18</v>
      </c>
      <c r="F1352" t="s">
        <v>45</v>
      </c>
      <c r="G1352" t="s">
        <v>25</v>
      </c>
      <c r="H1352" t="s">
        <v>249</v>
      </c>
      <c r="I1352" t="s">
        <v>252</v>
      </c>
      <c r="J1352" t="s">
        <v>13</v>
      </c>
      <c r="K1352" t="s">
        <v>1327</v>
      </c>
      <c r="L1352" t="s">
        <v>92</v>
      </c>
      <c r="N1352" t="str">
        <f>IF(ISBLANK(Sales[[#This Row],[return]]),"No",Sales[[#This Row],[return]])</f>
        <v>No</v>
      </c>
      <c r="O1352" s="2">
        <v>42427</v>
      </c>
      <c r="P1352" s="8" t="str">
        <f>TEXT(DAY(Sales[[#This Row],[OrderDate]]),"ddd")</f>
        <v>Fri</v>
      </c>
      <c r="Q1352" s="8" t="str">
        <f>TEXT(MONTH(Sales[[#This Row],[ShipDate]])*29,"mmm")</f>
        <v>Mar</v>
      </c>
      <c r="R1352">
        <v>1848</v>
      </c>
      <c r="S1352" t="s">
        <v>864</v>
      </c>
      <c r="T1352" t="s">
        <v>90</v>
      </c>
      <c r="U1352">
        <v>43229</v>
      </c>
      <c r="V1352" s="1">
        <v>0.2</v>
      </c>
      <c r="W1352">
        <v>3</v>
      </c>
      <c r="X1352">
        <v>4</v>
      </c>
      <c r="Y1352">
        <v>19</v>
      </c>
      <c r="AD1352"/>
    </row>
    <row r="1353" spans="1:30" x14ac:dyDescent="0.25">
      <c r="A1353" t="s">
        <v>10</v>
      </c>
      <c r="B1353" s="2">
        <v>42437</v>
      </c>
      <c r="C1353" s="35">
        <f>YEAR(Sales[[#This Row],[ShipDate]])</f>
        <v>2016</v>
      </c>
      <c r="D1353" t="s">
        <v>113</v>
      </c>
      <c r="E1353" t="s">
        <v>18</v>
      </c>
      <c r="F1353" t="s">
        <v>23</v>
      </c>
      <c r="G1353" t="s">
        <v>11</v>
      </c>
      <c r="H1353" t="s">
        <v>60</v>
      </c>
      <c r="I1353" t="s">
        <v>63</v>
      </c>
      <c r="J1353" t="s">
        <v>13</v>
      </c>
      <c r="K1353" t="s">
        <v>1092</v>
      </c>
      <c r="L1353" t="s">
        <v>30</v>
      </c>
      <c r="N1353" t="str">
        <f>IF(ISBLANK(Sales[[#This Row],[return]]),"No",Sales[[#This Row],[return]])</f>
        <v>No</v>
      </c>
      <c r="O1353" s="2">
        <v>42436</v>
      </c>
      <c r="P1353" s="8" t="str">
        <f>TEXT(DAY(Sales[[#This Row],[OrderDate]]),"ddd")</f>
        <v>Sat</v>
      </c>
      <c r="Q1353" s="8" t="str">
        <f>TEXT(MONTH(Sales[[#This Row],[ShipDate]])*29,"mmm")</f>
        <v>Mar</v>
      </c>
      <c r="R1353">
        <v>765</v>
      </c>
      <c r="S1353" t="s">
        <v>3098</v>
      </c>
      <c r="T1353" t="s">
        <v>28</v>
      </c>
      <c r="U1353">
        <v>98103</v>
      </c>
      <c r="V1353" s="1">
        <v>0.2</v>
      </c>
      <c r="W1353">
        <v>5</v>
      </c>
      <c r="X1353">
        <v>1</v>
      </c>
      <c r="Y1353">
        <v>49</v>
      </c>
      <c r="AD1353"/>
    </row>
    <row r="1354" spans="1:30" x14ac:dyDescent="0.25">
      <c r="A1354" t="s">
        <v>10</v>
      </c>
      <c r="B1354" s="2">
        <v>42437</v>
      </c>
      <c r="C1354" s="35">
        <f>YEAR(Sales[[#This Row],[ShipDate]])</f>
        <v>2016</v>
      </c>
      <c r="D1354" t="s">
        <v>113</v>
      </c>
      <c r="E1354" t="s">
        <v>18</v>
      </c>
      <c r="F1354" t="s">
        <v>45</v>
      </c>
      <c r="G1354" t="s">
        <v>25</v>
      </c>
      <c r="H1354" t="s">
        <v>60</v>
      </c>
      <c r="I1354" t="s">
        <v>63</v>
      </c>
      <c r="J1354" t="s">
        <v>13</v>
      </c>
      <c r="K1354" t="s">
        <v>1092</v>
      </c>
      <c r="L1354" t="s">
        <v>30</v>
      </c>
      <c r="N1354" t="str">
        <f>IF(ISBLANK(Sales[[#This Row],[return]]),"No",Sales[[#This Row],[return]])</f>
        <v>No</v>
      </c>
      <c r="O1354" s="2">
        <v>42436</v>
      </c>
      <c r="P1354" s="8" t="str">
        <f>TEXT(DAY(Sales[[#This Row],[OrderDate]]),"ddd")</f>
        <v>Sat</v>
      </c>
      <c r="Q1354" s="8" t="str">
        <f>TEXT(MONTH(Sales[[#This Row],[ShipDate]])*29,"mmm")</f>
        <v>Mar</v>
      </c>
      <c r="R1354">
        <v>1146</v>
      </c>
      <c r="S1354" t="s">
        <v>493</v>
      </c>
      <c r="T1354" t="s">
        <v>28</v>
      </c>
      <c r="U1354">
        <v>98103</v>
      </c>
      <c r="V1354" s="1">
        <v>0</v>
      </c>
      <c r="W1354">
        <v>5</v>
      </c>
      <c r="X1354">
        <v>3</v>
      </c>
      <c r="Y1354">
        <v>18</v>
      </c>
      <c r="AD1354"/>
    </row>
    <row r="1355" spans="1:30" x14ac:dyDescent="0.25">
      <c r="A1355" t="s">
        <v>10</v>
      </c>
      <c r="B1355" s="2">
        <v>42437</v>
      </c>
      <c r="C1355" s="35">
        <f>YEAR(Sales[[#This Row],[ShipDate]])</f>
        <v>2016</v>
      </c>
      <c r="D1355" t="s">
        <v>113</v>
      </c>
      <c r="E1355" t="s">
        <v>18</v>
      </c>
      <c r="F1355" t="s">
        <v>39</v>
      </c>
      <c r="G1355" t="s">
        <v>25</v>
      </c>
      <c r="H1355" t="s">
        <v>60</v>
      </c>
      <c r="I1355" t="s">
        <v>63</v>
      </c>
      <c r="J1355" t="s">
        <v>13</v>
      </c>
      <c r="K1355" t="s">
        <v>1092</v>
      </c>
      <c r="L1355" t="s">
        <v>30</v>
      </c>
      <c r="N1355" t="str">
        <f>IF(ISBLANK(Sales[[#This Row],[return]]),"No",Sales[[#This Row],[return]])</f>
        <v>No</v>
      </c>
      <c r="O1355" s="2">
        <v>42436</v>
      </c>
      <c r="P1355" s="8" t="str">
        <f>TEXT(DAY(Sales[[#This Row],[OrderDate]]),"ddd")</f>
        <v>Sat</v>
      </c>
      <c r="Q1355" s="8" t="str">
        <f>TEXT(MONTH(Sales[[#This Row],[ShipDate]])*29,"mmm")</f>
        <v>Mar</v>
      </c>
      <c r="R1355">
        <v>417</v>
      </c>
      <c r="S1355" t="s">
        <v>3222</v>
      </c>
      <c r="T1355" t="s">
        <v>28</v>
      </c>
      <c r="U1355">
        <v>98103</v>
      </c>
      <c r="V1355" s="1">
        <v>0</v>
      </c>
      <c r="W1355">
        <v>5</v>
      </c>
      <c r="X1355">
        <v>3</v>
      </c>
      <c r="Y1355">
        <v>243</v>
      </c>
      <c r="AD1355"/>
    </row>
    <row r="1356" spans="1:30" x14ac:dyDescent="0.25">
      <c r="A1356" t="s">
        <v>10</v>
      </c>
      <c r="B1356" s="2">
        <v>42727</v>
      </c>
      <c r="C1356" s="35">
        <f>YEAR(Sales[[#This Row],[ShipDate]])</f>
        <v>2016</v>
      </c>
      <c r="D1356" t="s">
        <v>19</v>
      </c>
      <c r="E1356" t="s">
        <v>18</v>
      </c>
      <c r="F1356" t="s">
        <v>45</v>
      </c>
      <c r="G1356" t="s">
        <v>25</v>
      </c>
      <c r="H1356" t="s">
        <v>26</v>
      </c>
      <c r="I1356" t="s">
        <v>32</v>
      </c>
      <c r="J1356" t="s">
        <v>13</v>
      </c>
      <c r="K1356" t="s">
        <v>1005</v>
      </c>
      <c r="L1356" t="s">
        <v>30</v>
      </c>
      <c r="N1356" t="str">
        <f>IF(ISBLANK(Sales[[#This Row],[return]]),"No",Sales[[#This Row],[return]])</f>
        <v>No</v>
      </c>
      <c r="O1356" s="2">
        <v>42724</v>
      </c>
      <c r="P1356" s="8" t="str">
        <f>TEXT(DAY(Sales[[#This Row],[OrderDate]]),"ddd")</f>
        <v>Fri</v>
      </c>
      <c r="Q1356" s="8" t="str">
        <f>TEXT(MONTH(Sales[[#This Row],[ShipDate]])*29,"mmm")</f>
        <v>Dec</v>
      </c>
      <c r="R1356">
        <v>1123</v>
      </c>
      <c r="S1356" t="s">
        <v>2037</v>
      </c>
      <c r="T1356" t="s">
        <v>28</v>
      </c>
      <c r="U1356">
        <v>90008</v>
      </c>
      <c r="V1356" s="1">
        <v>0</v>
      </c>
      <c r="W1356">
        <v>1</v>
      </c>
      <c r="X1356">
        <v>1</v>
      </c>
      <c r="Y1356">
        <v>4</v>
      </c>
      <c r="AD1356"/>
    </row>
    <row r="1357" spans="1:30" x14ac:dyDescent="0.25">
      <c r="A1357" t="s">
        <v>10</v>
      </c>
      <c r="B1357" s="2">
        <v>42727</v>
      </c>
      <c r="C1357" s="35">
        <f>YEAR(Sales[[#This Row],[ShipDate]])</f>
        <v>2016</v>
      </c>
      <c r="D1357" t="s">
        <v>19</v>
      </c>
      <c r="E1357" t="s">
        <v>18</v>
      </c>
      <c r="F1357" t="s">
        <v>45</v>
      </c>
      <c r="G1357" t="s">
        <v>25</v>
      </c>
      <c r="H1357" t="s">
        <v>26</v>
      </c>
      <c r="I1357" t="s">
        <v>32</v>
      </c>
      <c r="J1357" t="s">
        <v>13</v>
      </c>
      <c r="K1357" t="s">
        <v>1005</v>
      </c>
      <c r="L1357" t="s">
        <v>30</v>
      </c>
      <c r="N1357" t="str">
        <f>IF(ISBLANK(Sales[[#This Row],[return]]),"No",Sales[[#This Row],[return]])</f>
        <v>No</v>
      </c>
      <c r="O1357" s="2">
        <v>42724</v>
      </c>
      <c r="P1357" s="8" t="str">
        <f>TEXT(DAY(Sales[[#This Row],[OrderDate]]),"ddd")</f>
        <v>Fri</v>
      </c>
      <c r="Q1357" s="8" t="str">
        <f>TEXT(MONTH(Sales[[#This Row],[ShipDate]])*29,"mmm")</f>
        <v>Dec</v>
      </c>
      <c r="R1357">
        <v>358</v>
      </c>
      <c r="S1357" t="s">
        <v>1640</v>
      </c>
      <c r="T1357" t="s">
        <v>28</v>
      </c>
      <c r="U1357">
        <v>90008</v>
      </c>
      <c r="V1357" s="1">
        <v>0</v>
      </c>
      <c r="W1357">
        <v>12</v>
      </c>
      <c r="X1357">
        <v>2</v>
      </c>
      <c r="Y1357">
        <v>47</v>
      </c>
      <c r="AD1357"/>
    </row>
    <row r="1358" spans="1:30" x14ac:dyDescent="0.25">
      <c r="A1358" t="s">
        <v>10</v>
      </c>
      <c r="B1358" s="2">
        <v>42727</v>
      </c>
      <c r="C1358" s="35">
        <f>YEAR(Sales[[#This Row],[ShipDate]])</f>
        <v>2016</v>
      </c>
      <c r="D1358" t="s">
        <v>19</v>
      </c>
      <c r="E1358" t="s">
        <v>18</v>
      </c>
      <c r="F1358" t="s">
        <v>50</v>
      </c>
      <c r="G1358" t="s">
        <v>25</v>
      </c>
      <c r="H1358" t="s">
        <v>26</v>
      </c>
      <c r="I1358" t="s">
        <v>32</v>
      </c>
      <c r="J1358" t="s">
        <v>13</v>
      </c>
      <c r="K1358" t="s">
        <v>1005</v>
      </c>
      <c r="L1358" t="s">
        <v>30</v>
      </c>
      <c r="N1358" t="str">
        <f>IF(ISBLANK(Sales[[#This Row],[return]]),"No",Sales[[#This Row],[return]])</f>
        <v>No</v>
      </c>
      <c r="O1358" s="2">
        <v>42724</v>
      </c>
      <c r="P1358" s="8" t="str">
        <f>TEXT(DAY(Sales[[#This Row],[OrderDate]]),"ddd")</f>
        <v>Fri</v>
      </c>
      <c r="Q1358" s="8" t="str">
        <f>TEXT(MONTH(Sales[[#This Row],[ShipDate]])*29,"mmm")</f>
        <v>Dec</v>
      </c>
      <c r="R1358">
        <v>897</v>
      </c>
      <c r="S1358" t="s">
        <v>998</v>
      </c>
      <c r="T1358" t="s">
        <v>28</v>
      </c>
      <c r="U1358">
        <v>90008</v>
      </c>
      <c r="V1358" s="1">
        <v>0.2</v>
      </c>
      <c r="W1358">
        <v>152</v>
      </c>
      <c r="X1358">
        <v>2</v>
      </c>
      <c r="Y1358">
        <v>488</v>
      </c>
      <c r="AD1358"/>
    </row>
    <row r="1359" spans="1:30" x14ac:dyDescent="0.25">
      <c r="A1359" t="s">
        <v>10</v>
      </c>
      <c r="B1359" s="2">
        <v>42727</v>
      </c>
      <c r="C1359" s="35">
        <f>YEAR(Sales[[#This Row],[ShipDate]])</f>
        <v>2016</v>
      </c>
      <c r="D1359" t="s">
        <v>19</v>
      </c>
      <c r="E1359" t="s">
        <v>18</v>
      </c>
      <c r="F1359" t="s">
        <v>50</v>
      </c>
      <c r="G1359" t="s">
        <v>25</v>
      </c>
      <c r="H1359" t="s">
        <v>26</v>
      </c>
      <c r="I1359" t="s">
        <v>32</v>
      </c>
      <c r="J1359" t="s">
        <v>13</v>
      </c>
      <c r="K1359" t="s">
        <v>1005</v>
      </c>
      <c r="L1359" t="s">
        <v>30</v>
      </c>
      <c r="N1359" t="str">
        <f>IF(ISBLANK(Sales[[#This Row],[return]]),"No",Sales[[#This Row],[return]])</f>
        <v>No</v>
      </c>
      <c r="O1359" s="2">
        <v>42724</v>
      </c>
      <c r="P1359" s="8" t="str">
        <f>TEXT(DAY(Sales[[#This Row],[OrderDate]]),"ddd")</f>
        <v>Fri</v>
      </c>
      <c r="Q1359" s="8" t="str">
        <f>TEXT(MONTH(Sales[[#This Row],[ShipDate]])*29,"mmm")</f>
        <v>Dec</v>
      </c>
      <c r="R1359">
        <v>1310</v>
      </c>
      <c r="S1359" t="s">
        <v>3249</v>
      </c>
      <c r="T1359" t="s">
        <v>28</v>
      </c>
      <c r="U1359">
        <v>90008</v>
      </c>
      <c r="V1359" s="1">
        <v>0.2</v>
      </c>
      <c r="W1359">
        <v>50</v>
      </c>
      <c r="X1359">
        <v>5</v>
      </c>
      <c r="Y1359">
        <v>155</v>
      </c>
      <c r="AD1359"/>
    </row>
    <row r="1360" spans="1:30" x14ac:dyDescent="0.25">
      <c r="A1360" t="s">
        <v>40</v>
      </c>
      <c r="B1360" s="2">
        <v>42637</v>
      </c>
      <c r="C1360" s="35">
        <f>YEAR(Sales[[#This Row],[ShipDate]])</f>
        <v>2016</v>
      </c>
      <c r="D1360" t="s">
        <v>36</v>
      </c>
      <c r="E1360" t="s">
        <v>31</v>
      </c>
      <c r="F1360" t="s">
        <v>150</v>
      </c>
      <c r="G1360" t="s">
        <v>25</v>
      </c>
      <c r="H1360" t="s">
        <v>553</v>
      </c>
      <c r="I1360" t="s">
        <v>32</v>
      </c>
      <c r="J1360" t="s">
        <v>13</v>
      </c>
      <c r="K1360" t="s">
        <v>554</v>
      </c>
      <c r="L1360" t="s">
        <v>30</v>
      </c>
      <c r="N1360" t="str">
        <f>IF(ISBLANK(Sales[[#This Row],[return]]),"No",Sales[[#This Row],[return]])</f>
        <v>No</v>
      </c>
      <c r="O1360" s="2">
        <v>42632</v>
      </c>
      <c r="P1360" s="8" t="str">
        <f>TEXT(DAY(Sales[[#This Row],[OrderDate]]),"ddd")</f>
        <v>Thu</v>
      </c>
      <c r="Q1360" s="8" t="str">
        <f>TEXT(MONTH(Sales[[#This Row],[ShipDate]])*29,"mmm")</f>
        <v>Sep</v>
      </c>
      <c r="R1360">
        <v>1216</v>
      </c>
      <c r="S1360" t="s">
        <v>555</v>
      </c>
      <c r="T1360" t="s">
        <v>28</v>
      </c>
      <c r="U1360">
        <v>90805</v>
      </c>
      <c r="V1360" s="1">
        <v>0</v>
      </c>
      <c r="W1360">
        <v>4</v>
      </c>
      <c r="X1360">
        <v>2</v>
      </c>
      <c r="Y1360">
        <v>7</v>
      </c>
      <c r="AD1360"/>
    </row>
    <row r="1361" spans="1:30" x14ac:dyDescent="0.25">
      <c r="A1361" t="s">
        <v>40</v>
      </c>
      <c r="B1361" s="2">
        <v>42592</v>
      </c>
      <c r="C1361" s="35">
        <f>YEAR(Sales[[#This Row],[ShipDate]])</f>
        <v>2016</v>
      </c>
      <c r="D1361" t="s">
        <v>19</v>
      </c>
      <c r="E1361" t="s">
        <v>18</v>
      </c>
      <c r="F1361" t="s">
        <v>21</v>
      </c>
      <c r="G1361" t="s">
        <v>11</v>
      </c>
      <c r="H1361" t="s">
        <v>706</v>
      </c>
      <c r="I1361" t="s">
        <v>37</v>
      </c>
      <c r="J1361" t="s">
        <v>13</v>
      </c>
      <c r="K1361" t="s">
        <v>1220</v>
      </c>
      <c r="L1361" t="s">
        <v>17</v>
      </c>
      <c r="N1361" t="str">
        <f>IF(ISBLANK(Sales[[#This Row],[return]]),"No",Sales[[#This Row],[return]])</f>
        <v>No</v>
      </c>
      <c r="O1361" s="2">
        <v>42590</v>
      </c>
      <c r="P1361" s="8" t="str">
        <f>TEXT(DAY(Sales[[#This Row],[OrderDate]]),"ddd")</f>
        <v>Sun</v>
      </c>
      <c r="Q1361" s="8" t="str">
        <f>TEXT(MONTH(Sales[[#This Row],[ShipDate]])*29,"mmm")</f>
        <v>Aug</v>
      </c>
      <c r="R1361">
        <v>1228</v>
      </c>
      <c r="S1361" t="s">
        <v>3116</v>
      </c>
      <c r="T1361" t="s">
        <v>15</v>
      </c>
      <c r="U1361">
        <v>32216</v>
      </c>
      <c r="V1361" s="1">
        <v>0.2</v>
      </c>
      <c r="W1361">
        <v>-8</v>
      </c>
      <c r="X1361">
        <v>4</v>
      </c>
      <c r="Y1361">
        <v>155</v>
      </c>
      <c r="AD1361"/>
    </row>
    <row r="1362" spans="1:30" x14ac:dyDescent="0.25">
      <c r="A1362" t="s">
        <v>10</v>
      </c>
      <c r="B1362" s="2">
        <v>42555</v>
      </c>
      <c r="C1362" s="35">
        <f>YEAR(Sales[[#This Row],[ShipDate]])</f>
        <v>2016</v>
      </c>
      <c r="D1362" t="s">
        <v>36</v>
      </c>
      <c r="E1362" t="s">
        <v>31</v>
      </c>
      <c r="F1362" t="s">
        <v>150</v>
      </c>
      <c r="G1362" t="s">
        <v>25</v>
      </c>
      <c r="H1362" t="s">
        <v>428</v>
      </c>
      <c r="I1362" t="s">
        <v>133</v>
      </c>
      <c r="J1362" t="s">
        <v>13</v>
      </c>
      <c r="K1362" t="s">
        <v>2743</v>
      </c>
      <c r="L1362" t="s">
        <v>68</v>
      </c>
      <c r="N1362" t="str">
        <f>IF(ISBLANK(Sales[[#This Row],[return]]),"No",Sales[[#This Row],[return]])</f>
        <v>No</v>
      </c>
      <c r="O1362" s="2">
        <v>42549</v>
      </c>
      <c r="P1362" s="8" t="str">
        <f>TEXT(DAY(Sales[[#This Row],[OrderDate]]),"ddd")</f>
        <v>Sat</v>
      </c>
      <c r="Q1362" s="8" t="str">
        <f>TEXT(MONTH(Sales[[#This Row],[ShipDate]])*29,"mmm")</f>
        <v>Jul</v>
      </c>
      <c r="R1362">
        <v>1507</v>
      </c>
      <c r="S1362" t="s">
        <v>281</v>
      </c>
      <c r="T1362" t="s">
        <v>66</v>
      </c>
      <c r="U1362">
        <v>48234</v>
      </c>
      <c r="V1362" s="1">
        <v>0</v>
      </c>
      <c r="W1362">
        <v>3</v>
      </c>
      <c r="X1362">
        <v>1</v>
      </c>
      <c r="Y1362">
        <v>6</v>
      </c>
      <c r="AD1362"/>
    </row>
    <row r="1363" spans="1:30" x14ac:dyDescent="0.25">
      <c r="A1363" t="s">
        <v>40</v>
      </c>
      <c r="B1363" s="2">
        <v>42387</v>
      </c>
      <c r="C1363" s="35">
        <f>YEAR(Sales[[#This Row],[ShipDate]])</f>
        <v>2016</v>
      </c>
      <c r="D1363" t="s">
        <v>36</v>
      </c>
      <c r="E1363" t="s">
        <v>18</v>
      </c>
      <c r="F1363" t="s">
        <v>21</v>
      </c>
      <c r="G1363" t="s">
        <v>11</v>
      </c>
      <c r="H1363" t="s">
        <v>79</v>
      </c>
      <c r="I1363" t="s">
        <v>32</v>
      </c>
      <c r="J1363" t="s">
        <v>13</v>
      </c>
      <c r="K1363" t="s">
        <v>822</v>
      </c>
      <c r="L1363" t="s">
        <v>30</v>
      </c>
      <c r="N1363" t="str">
        <f>IF(ISBLANK(Sales[[#This Row],[return]]),"No",Sales[[#This Row],[return]])</f>
        <v>No</v>
      </c>
      <c r="O1363" s="2">
        <v>42382</v>
      </c>
      <c r="P1363" s="8" t="str">
        <f>TEXT(DAY(Sales[[#This Row],[OrderDate]]),"ddd")</f>
        <v>Fri</v>
      </c>
      <c r="Q1363" s="8" t="str">
        <f>TEXT(MONTH(Sales[[#This Row],[ShipDate]])*29,"mmm")</f>
        <v>Jan</v>
      </c>
      <c r="R1363">
        <v>1228</v>
      </c>
      <c r="S1363" t="s">
        <v>3109</v>
      </c>
      <c r="T1363" t="s">
        <v>28</v>
      </c>
      <c r="U1363">
        <v>94109</v>
      </c>
      <c r="V1363" s="1">
        <v>0.15</v>
      </c>
      <c r="W1363">
        <v>4</v>
      </c>
      <c r="X1363">
        <v>3</v>
      </c>
      <c r="Y1363">
        <v>334</v>
      </c>
      <c r="AD1363"/>
    </row>
    <row r="1364" spans="1:30" x14ac:dyDescent="0.25">
      <c r="A1364" t="s">
        <v>40</v>
      </c>
      <c r="B1364" s="2">
        <v>42387</v>
      </c>
      <c r="C1364" s="35">
        <f>YEAR(Sales[[#This Row],[ShipDate]])</f>
        <v>2016</v>
      </c>
      <c r="D1364" t="s">
        <v>36</v>
      </c>
      <c r="E1364" t="s">
        <v>18</v>
      </c>
      <c r="F1364" t="s">
        <v>45</v>
      </c>
      <c r="G1364" t="s">
        <v>25</v>
      </c>
      <c r="H1364" t="s">
        <v>79</v>
      </c>
      <c r="I1364" t="s">
        <v>32</v>
      </c>
      <c r="J1364" t="s">
        <v>13</v>
      </c>
      <c r="K1364" t="s">
        <v>822</v>
      </c>
      <c r="L1364" t="s">
        <v>30</v>
      </c>
      <c r="N1364" t="str">
        <f>IF(ISBLANK(Sales[[#This Row],[return]]),"No",Sales[[#This Row],[return]])</f>
        <v>No</v>
      </c>
      <c r="O1364" s="2">
        <v>42382</v>
      </c>
      <c r="P1364" s="8" t="str">
        <f>TEXT(DAY(Sales[[#This Row],[OrderDate]]),"ddd")</f>
        <v>Fri</v>
      </c>
      <c r="Q1364" s="8" t="str">
        <f>TEXT(MONTH(Sales[[#This Row],[ShipDate]])*29,"mmm")</f>
        <v>Jan</v>
      </c>
      <c r="R1364">
        <v>29</v>
      </c>
      <c r="S1364" t="s">
        <v>380</v>
      </c>
      <c r="T1364" t="s">
        <v>28</v>
      </c>
      <c r="U1364">
        <v>94109</v>
      </c>
      <c r="V1364" s="1">
        <v>0</v>
      </c>
      <c r="W1364">
        <v>7</v>
      </c>
      <c r="X1364">
        <v>5</v>
      </c>
      <c r="Y1364">
        <v>20</v>
      </c>
      <c r="AD1364"/>
    </row>
    <row r="1365" spans="1:30" x14ac:dyDescent="0.25">
      <c r="A1365" t="s">
        <v>40</v>
      </c>
      <c r="B1365" s="2">
        <v>42387</v>
      </c>
      <c r="C1365" s="35">
        <f>YEAR(Sales[[#This Row],[ShipDate]])</f>
        <v>2016</v>
      </c>
      <c r="D1365" t="s">
        <v>36</v>
      </c>
      <c r="E1365" t="s">
        <v>18</v>
      </c>
      <c r="F1365" t="s">
        <v>39</v>
      </c>
      <c r="G1365" t="s">
        <v>25</v>
      </c>
      <c r="H1365" t="s">
        <v>79</v>
      </c>
      <c r="I1365" t="s">
        <v>32</v>
      </c>
      <c r="J1365" t="s">
        <v>13</v>
      </c>
      <c r="K1365" t="s">
        <v>822</v>
      </c>
      <c r="L1365" t="s">
        <v>30</v>
      </c>
      <c r="N1365" t="str">
        <f>IF(ISBLANK(Sales[[#This Row],[return]]),"No",Sales[[#This Row],[return]])</f>
        <v>No</v>
      </c>
      <c r="O1365" s="2">
        <v>42382</v>
      </c>
      <c r="P1365" s="8" t="str">
        <f>TEXT(DAY(Sales[[#This Row],[OrderDate]]),"ddd")</f>
        <v>Fri</v>
      </c>
      <c r="Q1365" s="8" t="str">
        <f>TEXT(MONTH(Sales[[#This Row],[ShipDate]])*29,"mmm")</f>
        <v>Jan</v>
      </c>
      <c r="R1365">
        <v>1551</v>
      </c>
      <c r="S1365" t="s">
        <v>1988</v>
      </c>
      <c r="T1365" t="s">
        <v>28</v>
      </c>
      <c r="U1365">
        <v>94109</v>
      </c>
      <c r="V1365" s="1">
        <v>0</v>
      </c>
      <c r="W1365">
        <v>239</v>
      </c>
      <c r="X1365">
        <v>5</v>
      </c>
      <c r="Y1365">
        <v>1326</v>
      </c>
      <c r="AD1365"/>
    </row>
    <row r="1366" spans="1:30" x14ac:dyDescent="0.25">
      <c r="A1366" t="s">
        <v>24</v>
      </c>
      <c r="B1366" s="2">
        <v>42573</v>
      </c>
      <c r="C1366" s="35">
        <f>YEAR(Sales[[#This Row],[ShipDate]])</f>
        <v>2016</v>
      </c>
      <c r="D1366" t="s">
        <v>113</v>
      </c>
      <c r="E1366" t="s">
        <v>18</v>
      </c>
      <c r="F1366" t="s">
        <v>59</v>
      </c>
      <c r="G1366" t="s">
        <v>25</v>
      </c>
      <c r="H1366" t="s">
        <v>79</v>
      </c>
      <c r="I1366" t="s">
        <v>32</v>
      </c>
      <c r="J1366" t="s">
        <v>13</v>
      </c>
      <c r="K1366" t="s">
        <v>1514</v>
      </c>
      <c r="L1366" t="s">
        <v>30</v>
      </c>
      <c r="N1366" t="str">
        <f>IF(ISBLANK(Sales[[#This Row],[return]]),"No",Sales[[#This Row],[return]])</f>
        <v>No</v>
      </c>
      <c r="O1366" s="2">
        <v>42571</v>
      </c>
      <c r="P1366" s="8" t="str">
        <f>TEXT(DAY(Sales[[#This Row],[OrderDate]]),"ddd")</f>
        <v>Fri</v>
      </c>
      <c r="Q1366" s="8" t="str">
        <f>TEXT(MONTH(Sales[[#This Row],[ShipDate]])*29,"mmm")</f>
        <v>Jul</v>
      </c>
      <c r="R1366">
        <v>1660</v>
      </c>
      <c r="S1366" t="s">
        <v>3147</v>
      </c>
      <c r="T1366" t="s">
        <v>28</v>
      </c>
      <c r="U1366">
        <v>94122</v>
      </c>
      <c r="V1366" s="1">
        <v>0</v>
      </c>
      <c r="W1366">
        <v>11</v>
      </c>
      <c r="X1366">
        <v>3</v>
      </c>
      <c r="Y1366">
        <v>23</v>
      </c>
      <c r="AD1366"/>
    </row>
    <row r="1367" spans="1:30" x14ac:dyDescent="0.25">
      <c r="A1367" t="s">
        <v>24</v>
      </c>
      <c r="B1367" s="2">
        <v>42573</v>
      </c>
      <c r="C1367" s="35">
        <f>YEAR(Sales[[#This Row],[ShipDate]])</f>
        <v>2016</v>
      </c>
      <c r="D1367" t="s">
        <v>113</v>
      </c>
      <c r="E1367" t="s">
        <v>18</v>
      </c>
      <c r="F1367" t="s">
        <v>50</v>
      </c>
      <c r="G1367" t="s">
        <v>25</v>
      </c>
      <c r="H1367" t="s">
        <v>79</v>
      </c>
      <c r="I1367" t="s">
        <v>32</v>
      </c>
      <c r="J1367" t="s">
        <v>13</v>
      </c>
      <c r="K1367" t="s">
        <v>1514</v>
      </c>
      <c r="L1367" t="s">
        <v>30</v>
      </c>
      <c r="N1367" t="str">
        <f>IF(ISBLANK(Sales[[#This Row],[return]]),"No",Sales[[#This Row],[return]])</f>
        <v>No</v>
      </c>
      <c r="O1367" s="2">
        <v>42571</v>
      </c>
      <c r="P1367" s="8" t="str">
        <f>TEXT(DAY(Sales[[#This Row],[OrderDate]]),"ddd")</f>
        <v>Fri</v>
      </c>
      <c r="Q1367" s="8" t="str">
        <f>TEXT(MONTH(Sales[[#This Row],[ShipDate]])*29,"mmm")</f>
        <v>Jul</v>
      </c>
      <c r="R1367">
        <v>449</v>
      </c>
      <c r="S1367" t="s">
        <v>788</v>
      </c>
      <c r="T1367" t="s">
        <v>28</v>
      </c>
      <c r="U1367">
        <v>94122</v>
      </c>
      <c r="V1367" s="1">
        <v>0.2</v>
      </c>
      <c r="W1367">
        <v>30</v>
      </c>
      <c r="X1367">
        <v>6</v>
      </c>
      <c r="Y1367">
        <v>90</v>
      </c>
      <c r="AD1367"/>
    </row>
    <row r="1368" spans="1:30" x14ac:dyDescent="0.25">
      <c r="A1368" t="s">
        <v>24</v>
      </c>
      <c r="B1368" s="2">
        <v>42450</v>
      </c>
      <c r="C1368" s="35">
        <f>YEAR(Sales[[#This Row],[ShipDate]])</f>
        <v>2016</v>
      </c>
      <c r="D1368" t="s">
        <v>19</v>
      </c>
      <c r="E1368" t="s">
        <v>69</v>
      </c>
      <c r="F1368" t="s">
        <v>48</v>
      </c>
      <c r="G1368" t="s">
        <v>46</v>
      </c>
      <c r="H1368" t="s">
        <v>1393</v>
      </c>
      <c r="I1368" t="s">
        <v>58</v>
      </c>
      <c r="J1368" t="s">
        <v>13</v>
      </c>
      <c r="K1368" t="s">
        <v>3001</v>
      </c>
      <c r="L1368" t="s">
        <v>17</v>
      </c>
      <c r="N1368" t="str">
        <f>IF(ISBLANK(Sales[[#This Row],[return]]),"No",Sales[[#This Row],[return]])</f>
        <v>No</v>
      </c>
      <c r="O1368" s="2">
        <v>42445</v>
      </c>
      <c r="P1368" s="8" t="str">
        <f>TEXT(DAY(Sales[[#This Row],[OrderDate]]),"ddd")</f>
        <v>Mon</v>
      </c>
      <c r="Q1368" s="8" t="str">
        <f>TEXT(MONTH(Sales[[#This Row],[ShipDate]])*29,"mmm")</f>
        <v>Mar</v>
      </c>
      <c r="R1368">
        <v>1298</v>
      </c>
      <c r="S1368" t="s">
        <v>2573</v>
      </c>
      <c r="T1368" t="s">
        <v>15</v>
      </c>
      <c r="U1368">
        <v>27604</v>
      </c>
      <c r="V1368" s="1">
        <v>0.2</v>
      </c>
      <c r="W1368">
        <v>29</v>
      </c>
      <c r="X1368">
        <v>2</v>
      </c>
      <c r="Y1368">
        <v>472</v>
      </c>
      <c r="AD1368"/>
    </row>
    <row r="1369" spans="1:30" x14ac:dyDescent="0.25">
      <c r="A1369" t="s">
        <v>40</v>
      </c>
      <c r="B1369" s="2">
        <v>42447</v>
      </c>
      <c r="C1369" s="35">
        <f>YEAR(Sales[[#This Row],[ShipDate]])</f>
        <v>2016</v>
      </c>
      <c r="D1369" t="s">
        <v>36</v>
      </c>
      <c r="E1369" t="s">
        <v>31</v>
      </c>
      <c r="F1369" t="s">
        <v>45</v>
      </c>
      <c r="G1369" t="s">
        <v>25</v>
      </c>
      <c r="H1369" t="s">
        <v>675</v>
      </c>
      <c r="I1369" t="s">
        <v>32</v>
      </c>
      <c r="J1369" t="s">
        <v>13</v>
      </c>
      <c r="K1369" t="s">
        <v>634</v>
      </c>
      <c r="L1369" t="s">
        <v>30</v>
      </c>
      <c r="N1369" t="str">
        <f>IF(ISBLANK(Sales[[#This Row],[return]]),"No",Sales[[#This Row],[return]])</f>
        <v>No</v>
      </c>
      <c r="O1369" s="2">
        <v>42443</v>
      </c>
      <c r="P1369" s="8" t="str">
        <f>TEXT(DAY(Sales[[#This Row],[OrderDate]]),"ddd")</f>
        <v>Sat</v>
      </c>
      <c r="Q1369" s="8" t="str">
        <f>TEXT(MONTH(Sales[[#This Row],[ShipDate]])*29,"mmm")</f>
        <v>Mar</v>
      </c>
      <c r="R1369">
        <v>252</v>
      </c>
      <c r="S1369" t="s">
        <v>2293</v>
      </c>
      <c r="T1369" t="s">
        <v>28</v>
      </c>
      <c r="U1369">
        <v>92646</v>
      </c>
      <c r="V1369" s="1">
        <v>0</v>
      </c>
      <c r="W1369">
        <v>1</v>
      </c>
      <c r="X1369">
        <v>1</v>
      </c>
      <c r="Y1369">
        <v>3</v>
      </c>
      <c r="AD1369"/>
    </row>
    <row r="1370" spans="1:30" x14ac:dyDescent="0.25">
      <c r="A1370" t="s">
        <v>40</v>
      </c>
      <c r="B1370" s="2">
        <v>42447</v>
      </c>
      <c r="C1370" s="35">
        <f>YEAR(Sales[[#This Row],[ShipDate]])</f>
        <v>2016</v>
      </c>
      <c r="D1370" t="s">
        <v>36</v>
      </c>
      <c r="E1370" t="s">
        <v>31</v>
      </c>
      <c r="F1370" t="s">
        <v>59</v>
      </c>
      <c r="G1370" t="s">
        <v>25</v>
      </c>
      <c r="H1370" t="s">
        <v>675</v>
      </c>
      <c r="I1370" t="s">
        <v>32</v>
      </c>
      <c r="J1370" t="s">
        <v>13</v>
      </c>
      <c r="K1370" t="s">
        <v>634</v>
      </c>
      <c r="L1370" t="s">
        <v>30</v>
      </c>
      <c r="N1370" t="str">
        <f>IF(ISBLANK(Sales[[#This Row],[return]]),"No",Sales[[#This Row],[return]])</f>
        <v>No</v>
      </c>
      <c r="O1370" s="2">
        <v>42443</v>
      </c>
      <c r="P1370" s="8" t="str">
        <f>TEXT(DAY(Sales[[#This Row],[OrderDate]]),"ddd")</f>
        <v>Sat</v>
      </c>
      <c r="Q1370" s="8" t="str">
        <f>TEXT(MONTH(Sales[[#This Row],[ShipDate]])*29,"mmm")</f>
        <v>Mar</v>
      </c>
      <c r="R1370">
        <v>1770</v>
      </c>
      <c r="S1370" t="s">
        <v>924</v>
      </c>
      <c r="T1370" t="s">
        <v>28</v>
      </c>
      <c r="U1370">
        <v>92646</v>
      </c>
      <c r="V1370" s="1">
        <v>0</v>
      </c>
      <c r="W1370">
        <v>5</v>
      </c>
      <c r="X1370">
        <v>2</v>
      </c>
      <c r="Y1370">
        <v>11</v>
      </c>
      <c r="AD1370"/>
    </row>
    <row r="1371" spans="1:30" x14ac:dyDescent="0.25">
      <c r="A1371" t="s">
        <v>10</v>
      </c>
      <c r="B1371" s="2">
        <v>42736</v>
      </c>
      <c r="C1371" s="35">
        <f>YEAR(Sales[[#This Row],[ShipDate]])</f>
        <v>2017</v>
      </c>
      <c r="D1371" t="s">
        <v>113</v>
      </c>
      <c r="E1371" t="s">
        <v>31</v>
      </c>
      <c r="F1371" t="s">
        <v>33</v>
      </c>
      <c r="G1371" t="s">
        <v>25</v>
      </c>
      <c r="H1371" t="s">
        <v>146</v>
      </c>
      <c r="I1371" t="s">
        <v>149</v>
      </c>
      <c r="J1371" t="s">
        <v>13</v>
      </c>
      <c r="K1371" t="s">
        <v>2663</v>
      </c>
      <c r="L1371" t="s">
        <v>92</v>
      </c>
      <c r="N1371" t="str">
        <f>IF(ISBLANK(Sales[[#This Row],[return]]),"No",Sales[[#This Row],[return]])</f>
        <v>No</v>
      </c>
      <c r="O1371" s="2">
        <v>42735</v>
      </c>
      <c r="P1371" s="8" t="str">
        <f>TEXT(DAY(Sales[[#This Row],[OrderDate]]),"ddd")</f>
        <v>Tue</v>
      </c>
      <c r="Q1371" s="8" t="str">
        <f>TEXT(MONTH(Sales[[#This Row],[ShipDate]])*29,"mmm")</f>
        <v>Jan</v>
      </c>
      <c r="R1371">
        <v>220</v>
      </c>
      <c r="S1371" t="s">
        <v>352</v>
      </c>
      <c r="T1371" t="s">
        <v>90</v>
      </c>
      <c r="U1371">
        <v>10035</v>
      </c>
      <c r="V1371" s="1">
        <v>0</v>
      </c>
      <c r="W1371">
        <v>9</v>
      </c>
      <c r="X1371">
        <v>3</v>
      </c>
      <c r="Y1371">
        <v>19</v>
      </c>
      <c r="AD1371"/>
    </row>
    <row r="1372" spans="1:30" x14ac:dyDescent="0.25">
      <c r="A1372" t="s">
        <v>10</v>
      </c>
      <c r="B1372" s="2">
        <v>42736</v>
      </c>
      <c r="C1372" s="35">
        <f>YEAR(Sales[[#This Row],[ShipDate]])</f>
        <v>2017</v>
      </c>
      <c r="D1372" t="s">
        <v>113</v>
      </c>
      <c r="E1372" t="s">
        <v>31</v>
      </c>
      <c r="F1372" t="s">
        <v>99</v>
      </c>
      <c r="G1372" t="s">
        <v>46</v>
      </c>
      <c r="H1372" t="s">
        <v>146</v>
      </c>
      <c r="I1372" t="s">
        <v>149</v>
      </c>
      <c r="J1372" t="s">
        <v>13</v>
      </c>
      <c r="K1372" t="s">
        <v>2663</v>
      </c>
      <c r="L1372" t="s">
        <v>92</v>
      </c>
      <c r="N1372" t="str">
        <f>IF(ISBLANK(Sales[[#This Row],[return]]),"No",Sales[[#This Row],[return]])</f>
        <v>No</v>
      </c>
      <c r="O1372" s="2">
        <v>42735</v>
      </c>
      <c r="P1372" s="8" t="str">
        <f>TEXT(DAY(Sales[[#This Row],[OrderDate]]),"ddd")</f>
        <v>Tue</v>
      </c>
      <c r="Q1372" s="8" t="str">
        <f>TEXT(MONTH(Sales[[#This Row],[ShipDate]])*29,"mmm")</f>
        <v>Jan</v>
      </c>
      <c r="R1372">
        <v>1604</v>
      </c>
      <c r="S1372" t="s">
        <v>997</v>
      </c>
      <c r="T1372" t="s">
        <v>90</v>
      </c>
      <c r="U1372">
        <v>10035</v>
      </c>
      <c r="V1372" s="1">
        <v>0</v>
      </c>
      <c r="W1372">
        <v>11</v>
      </c>
      <c r="X1372">
        <v>3</v>
      </c>
      <c r="Y1372">
        <v>35</v>
      </c>
      <c r="AD1372"/>
    </row>
    <row r="1373" spans="1:30" x14ac:dyDescent="0.25">
      <c r="A1373" t="s">
        <v>24</v>
      </c>
      <c r="B1373" s="2">
        <v>42618</v>
      </c>
      <c r="C1373" s="35">
        <f>YEAR(Sales[[#This Row],[ShipDate]])</f>
        <v>2016</v>
      </c>
      <c r="D1373" t="s">
        <v>113</v>
      </c>
      <c r="E1373" t="s">
        <v>18</v>
      </c>
      <c r="F1373" t="s">
        <v>43</v>
      </c>
      <c r="G1373" t="s">
        <v>11</v>
      </c>
      <c r="H1373" t="s">
        <v>1140</v>
      </c>
      <c r="I1373" t="s">
        <v>149</v>
      </c>
      <c r="J1373" t="s">
        <v>13</v>
      </c>
      <c r="K1373" t="s">
        <v>1141</v>
      </c>
      <c r="L1373" t="s">
        <v>92</v>
      </c>
      <c r="N1373" t="str">
        <f>IF(ISBLANK(Sales[[#This Row],[return]]),"No",Sales[[#This Row],[return]])</f>
        <v>No</v>
      </c>
      <c r="O1373" s="2">
        <v>42615</v>
      </c>
      <c r="P1373" s="8" t="str">
        <f>TEXT(DAY(Sales[[#This Row],[OrderDate]]),"ddd")</f>
        <v>Mon</v>
      </c>
      <c r="Q1373" s="8" t="str">
        <f>TEXT(MONTH(Sales[[#This Row],[ShipDate]])*29,"mmm")</f>
        <v>Sep</v>
      </c>
      <c r="R1373">
        <v>1538</v>
      </c>
      <c r="S1373" t="s">
        <v>1142</v>
      </c>
      <c r="T1373" t="s">
        <v>90</v>
      </c>
      <c r="U1373">
        <v>13601</v>
      </c>
      <c r="V1373" s="1">
        <v>0</v>
      </c>
      <c r="W1373">
        <v>5</v>
      </c>
      <c r="X1373">
        <v>1</v>
      </c>
      <c r="Y1373">
        <v>71</v>
      </c>
      <c r="AD1373"/>
    </row>
    <row r="1374" spans="1:30" x14ac:dyDescent="0.25">
      <c r="A1374" t="s">
        <v>24</v>
      </c>
      <c r="B1374" s="2">
        <v>42618</v>
      </c>
      <c r="C1374" s="35">
        <f>YEAR(Sales[[#This Row],[ShipDate]])</f>
        <v>2016</v>
      </c>
      <c r="D1374" t="s">
        <v>113</v>
      </c>
      <c r="E1374" t="s">
        <v>18</v>
      </c>
      <c r="F1374" t="s">
        <v>52</v>
      </c>
      <c r="G1374" t="s">
        <v>25</v>
      </c>
      <c r="H1374" t="s">
        <v>1140</v>
      </c>
      <c r="I1374" t="s">
        <v>149</v>
      </c>
      <c r="J1374" t="s">
        <v>13</v>
      </c>
      <c r="K1374" t="s">
        <v>1141</v>
      </c>
      <c r="L1374" t="s">
        <v>92</v>
      </c>
      <c r="N1374" t="str">
        <f>IF(ISBLANK(Sales[[#This Row],[return]]),"No",Sales[[#This Row],[return]])</f>
        <v>No</v>
      </c>
      <c r="O1374" s="2">
        <v>42615</v>
      </c>
      <c r="P1374" s="8" t="str">
        <f>TEXT(DAY(Sales[[#This Row],[OrderDate]]),"ddd")</f>
        <v>Mon</v>
      </c>
      <c r="Q1374" s="8" t="str">
        <f>TEXT(MONTH(Sales[[#This Row],[ShipDate]])*29,"mmm")</f>
        <v>Sep</v>
      </c>
      <c r="R1374">
        <v>809</v>
      </c>
      <c r="S1374" t="s">
        <v>1681</v>
      </c>
      <c r="T1374" t="s">
        <v>90</v>
      </c>
      <c r="U1374">
        <v>13601</v>
      </c>
      <c r="V1374" s="1">
        <v>0</v>
      </c>
      <c r="W1374">
        <v>9</v>
      </c>
      <c r="X1374">
        <v>1</v>
      </c>
      <c r="Y1374">
        <v>20</v>
      </c>
      <c r="AD1374"/>
    </row>
    <row r="1375" spans="1:30" x14ac:dyDescent="0.25">
      <c r="A1375" t="s">
        <v>24</v>
      </c>
      <c r="B1375" s="2">
        <v>42559</v>
      </c>
      <c r="C1375" s="35">
        <f>YEAR(Sales[[#This Row],[ShipDate]])</f>
        <v>2016</v>
      </c>
      <c r="D1375" t="s">
        <v>113</v>
      </c>
      <c r="E1375" t="s">
        <v>18</v>
      </c>
      <c r="F1375" t="s">
        <v>99</v>
      </c>
      <c r="G1375" t="s">
        <v>46</v>
      </c>
      <c r="H1375" t="s">
        <v>177</v>
      </c>
      <c r="I1375" t="s">
        <v>692</v>
      </c>
      <c r="J1375" t="s">
        <v>13</v>
      </c>
      <c r="K1375" t="s">
        <v>1005</v>
      </c>
      <c r="L1375" t="s">
        <v>17</v>
      </c>
      <c r="N1375" t="str">
        <f>IF(ISBLANK(Sales[[#This Row],[return]]),"No",Sales[[#This Row],[return]])</f>
        <v>No</v>
      </c>
      <c r="O1375" s="2">
        <v>42556</v>
      </c>
      <c r="P1375" s="8" t="str">
        <f>TEXT(DAY(Sales[[#This Row],[OrderDate]]),"ddd")</f>
        <v>Thu</v>
      </c>
      <c r="Q1375" s="8" t="str">
        <f>TEXT(MONTH(Sales[[#This Row],[ShipDate]])*29,"mmm")</f>
        <v>Jul</v>
      </c>
      <c r="R1375">
        <v>1115</v>
      </c>
      <c r="S1375" t="s">
        <v>616</v>
      </c>
      <c r="T1375" t="s">
        <v>15</v>
      </c>
      <c r="U1375">
        <v>39212</v>
      </c>
      <c r="V1375" s="1">
        <v>0</v>
      </c>
      <c r="W1375">
        <v>163</v>
      </c>
      <c r="X1375">
        <v>3</v>
      </c>
      <c r="Y1375">
        <v>480</v>
      </c>
      <c r="AD1375"/>
    </row>
    <row r="1376" spans="1:30" x14ac:dyDescent="0.25">
      <c r="A1376" t="s">
        <v>24</v>
      </c>
      <c r="B1376" s="2">
        <v>42559</v>
      </c>
      <c r="C1376" s="35">
        <f>YEAR(Sales[[#This Row],[ShipDate]])</f>
        <v>2016</v>
      </c>
      <c r="D1376" t="s">
        <v>113</v>
      </c>
      <c r="E1376" t="s">
        <v>18</v>
      </c>
      <c r="F1376" t="s">
        <v>33</v>
      </c>
      <c r="G1376" t="s">
        <v>25</v>
      </c>
      <c r="H1376" t="s">
        <v>177</v>
      </c>
      <c r="I1376" t="s">
        <v>692</v>
      </c>
      <c r="J1376" t="s">
        <v>13</v>
      </c>
      <c r="K1376" t="s">
        <v>1005</v>
      </c>
      <c r="L1376" t="s">
        <v>17</v>
      </c>
      <c r="N1376" t="str">
        <f>IF(ISBLANK(Sales[[#This Row],[return]]),"No",Sales[[#This Row],[return]])</f>
        <v>No</v>
      </c>
      <c r="O1376" s="2">
        <v>42556</v>
      </c>
      <c r="P1376" s="8" t="str">
        <f>TEXT(DAY(Sales[[#This Row],[OrderDate]]),"ddd")</f>
        <v>Thu</v>
      </c>
      <c r="Q1376" s="8" t="str">
        <f>TEXT(MONTH(Sales[[#This Row],[ShipDate]])*29,"mmm")</f>
        <v>Jul</v>
      </c>
      <c r="R1376">
        <v>227</v>
      </c>
      <c r="S1376" t="s">
        <v>1006</v>
      </c>
      <c r="T1376" t="s">
        <v>15</v>
      </c>
      <c r="U1376">
        <v>39212</v>
      </c>
      <c r="V1376" s="1">
        <v>0</v>
      </c>
      <c r="W1376">
        <v>7</v>
      </c>
      <c r="X1376">
        <v>2</v>
      </c>
      <c r="Y1376">
        <v>15</v>
      </c>
      <c r="AD1376"/>
    </row>
    <row r="1377" spans="1:30" x14ac:dyDescent="0.25">
      <c r="A1377" t="s">
        <v>24</v>
      </c>
      <c r="B1377" s="2">
        <v>42559</v>
      </c>
      <c r="C1377" s="35">
        <f>YEAR(Sales[[#This Row],[ShipDate]])</f>
        <v>2016</v>
      </c>
      <c r="D1377" t="s">
        <v>113</v>
      </c>
      <c r="E1377" t="s">
        <v>18</v>
      </c>
      <c r="F1377" t="s">
        <v>59</v>
      </c>
      <c r="G1377" t="s">
        <v>25</v>
      </c>
      <c r="H1377" t="s">
        <v>177</v>
      </c>
      <c r="I1377" t="s">
        <v>692</v>
      </c>
      <c r="J1377" t="s">
        <v>13</v>
      </c>
      <c r="K1377" t="s">
        <v>1005</v>
      </c>
      <c r="L1377" t="s">
        <v>17</v>
      </c>
      <c r="N1377" t="str">
        <f>IF(ISBLANK(Sales[[#This Row],[return]]),"No",Sales[[#This Row],[return]])</f>
        <v>No</v>
      </c>
      <c r="O1377" s="2">
        <v>42556</v>
      </c>
      <c r="P1377" s="8" t="str">
        <f>TEXT(DAY(Sales[[#This Row],[OrderDate]]),"ddd")</f>
        <v>Thu</v>
      </c>
      <c r="Q1377" s="8" t="str">
        <f>TEXT(MONTH(Sales[[#This Row],[ShipDate]])*29,"mmm")</f>
        <v>Jul</v>
      </c>
      <c r="R1377">
        <v>1795</v>
      </c>
      <c r="S1377" t="s">
        <v>208</v>
      </c>
      <c r="T1377" t="s">
        <v>15</v>
      </c>
      <c r="U1377">
        <v>39212</v>
      </c>
      <c r="V1377" s="1">
        <v>0</v>
      </c>
      <c r="W1377">
        <v>9</v>
      </c>
      <c r="X1377">
        <v>3</v>
      </c>
      <c r="Y1377">
        <v>19</v>
      </c>
      <c r="AD1377"/>
    </row>
    <row r="1378" spans="1:30" x14ac:dyDescent="0.25">
      <c r="A1378" t="s">
        <v>24</v>
      </c>
      <c r="B1378" s="2">
        <v>42651</v>
      </c>
      <c r="C1378" s="35">
        <f>YEAR(Sales[[#This Row],[ShipDate]])</f>
        <v>2016</v>
      </c>
      <c r="D1378" t="s">
        <v>19</v>
      </c>
      <c r="E1378" t="s">
        <v>31</v>
      </c>
      <c r="F1378" t="s">
        <v>38</v>
      </c>
      <c r="G1378" t="s">
        <v>11</v>
      </c>
      <c r="H1378" t="s">
        <v>26</v>
      </c>
      <c r="I1378" t="s">
        <v>32</v>
      </c>
      <c r="J1378" t="s">
        <v>13</v>
      </c>
      <c r="K1378" t="s">
        <v>622</v>
      </c>
      <c r="L1378" t="s">
        <v>30</v>
      </c>
      <c r="N1378" t="str">
        <f>IF(ISBLANK(Sales[[#This Row],[return]]),"No",Sales[[#This Row],[return]])</f>
        <v>No</v>
      </c>
      <c r="O1378" s="2">
        <v>42646</v>
      </c>
      <c r="P1378" s="8" t="str">
        <f>TEXT(DAY(Sales[[#This Row],[OrderDate]]),"ddd")</f>
        <v>Tue</v>
      </c>
      <c r="Q1378" s="8" t="str">
        <f>TEXT(MONTH(Sales[[#This Row],[ShipDate]])*29,"mmm")</f>
        <v>Oct</v>
      </c>
      <c r="R1378">
        <v>316</v>
      </c>
      <c r="S1378" t="s">
        <v>1464</v>
      </c>
      <c r="T1378" t="s">
        <v>28</v>
      </c>
      <c r="U1378">
        <v>90036</v>
      </c>
      <c r="V1378" s="1">
        <v>0.2</v>
      </c>
      <c r="W1378">
        <v>4</v>
      </c>
      <c r="X1378">
        <v>1</v>
      </c>
      <c r="Y1378">
        <v>143</v>
      </c>
      <c r="AD1378"/>
    </row>
    <row r="1379" spans="1:30" x14ac:dyDescent="0.25">
      <c r="A1379" t="s">
        <v>24</v>
      </c>
      <c r="B1379" s="2">
        <v>42651</v>
      </c>
      <c r="C1379" s="35">
        <f>YEAR(Sales[[#This Row],[ShipDate]])</f>
        <v>2016</v>
      </c>
      <c r="D1379" t="s">
        <v>19</v>
      </c>
      <c r="E1379" t="s">
        <v>31</v>
      </c>
      <c r="F1379" t="s">
        <v>23</v>
      </c>
      <c r="G1379" t="s">
        <v>11</v>
      </c>
      <c r="H1379" t="s">
        <v>26</v>
      </c>
      <c r="I1379" t="s">
        <v>32</v>
      </c>
      <c r="J1379" t="s">
        <v>13</v>
      </c>
      <c r="K1379" t="s">
        <v>622</v>
      </c>
      <c r="L1379" t="s">
        <v>30</v>
      </c>
      <c r="N1379" t="str">
        <f>IF(ISBLANK(Sales[[#This Row],[return]]),"No",Sales[[#This Row],[return]])</f>
        <v>No</v>
      </c>
      <c r="O1379" s="2">
        <v>42646</v>
      </c>
      <c r="P1379" s="8" t="str">
        <f>TEXT(DAY(Sales[[#This Row],[OrderDate]]),"ddd")</f>
        <v>Tue</v>
      </c>
      <c r="Q1379" s="8" t="str">
        <f>TEXT(MONTH(Sales[[#This Row],[ShipDate]])*29,"mmm")</f>
        <v>Oct</v>
      </c>
      <c r="R1379">
        <v>747</v>
      </c>
      <c r="S1379" t="s">
        <v>91</v>
      </c>
      <c r="T1379" t="s">
        <v>28</v>
      </c>
      <c r="U1379">
        <v>90036</v>
      </c>
      <c r="V1379" s="1">
        <v>0.2</v>
      </c>
      <c r="W1379">
        <v>14</v>
      </c>
      <c r="X1379">
        <v>3</v>
      </c>
      <c r="Y1379">
        <v>122</v>
      </c>
      <c r="AD1379"/>
    </row>
    <row r="1380" spans="1:30" x14ac:dyDescent="0.25">
      <c r="A1380" t="s">
        <v>24</v>
      </c>
      <c r="B1380" s="2">
        <v>42656</v>
      </c>
      <c r="C1380" s="35">
        <f>YEAR(Sales[[#This Row],[ShipDate]])</f>
        <v>2016</v>
      </c>
      <c r="D1380" t="s">
        <v>113</v>
      </c>
      <c r="E1380" t="s">
        <v>18</v>
      </c>
      <c r="F1380" t="s">
        <v>23</v>
      </c>
      <c r="G1380" t="s">
        <v>11</v>
      </c>
      <c r="H1380" t="s">
        <v>300</v>
      </c>
      <c r="I1380" t="s">
        <v>32</v>
      </c>
      <c r="J1380" t="s">
        <v>13</v>
      </c>
      <c r="K1380" t="s">
        <v>301</v>
      </c>
      <c r="L1380" t="s">
        <v>30</v>
      </c>
      <c r="M1380" t="s">
        <v>82</v>
      </c>
      <c r="N1380" t="str">
        <f>IF(ISBLANK(Sales[[#This Row],[return]]),"No",Sales[[#This Row],[return]])</f>
        <v>Yes</v>
      </c>
      <c r="O1380" s="2">
        <v>42654</v>
      </c>
      <c r="P1380" s="8" t="str">
        <f>TEXT(DAY(Sales[[#This Row],[OrderDate]]),"ddd")</f>
        <v>Wed</v>
      </c>
      <c r="Q1380" s="8" t="str">
        <f>TEXT(MONTH(Sales[[#This Row],[ShipDate]])*29,"mmm")</f>
        <v>Oct</v>
      </c>
      <c r="R1380">
        <v>749</v>
      </c>
      <c r="S1380" t="s">
        <v>2675</v>
      </c>
      <c r="T1380" t="s">
        <v>28</v>
      </c>
      <c r="U1380">
        <v>91104</v>
      </c>
      <c r="V1380" s="1">
        <v>0.2</v>
      </c>
      <c r="W1380">
        <v>-65</v>
      </c>
      <c r="X1380">
        <v>2</v>
      </c>
      <c r="Y1380">
        <v>434</v>
      </c>
      <c r="AD1380"/>
    </row>
    <row r="1381" spans="1:30" x14ac:dyDescent="0.25">
      <c r="A1381" t="s">
        <v>24</v>
      </c>
      <c r="B1381" s="2">
        <v>42656</v>
      </c>
      <c r="C1381" s="35">
        <f>YEAR(Sales[[#This Row],[ShipDate]])</f>
        <v>2016</v>
      </c>
      <c r="D1381" t="s">
        <v>113</v>
      </c>
      <c r="E1381" t="s">
        <v>18</v>
      </c>
      <c r="F1381" t="s">
        <v>39</v>
      </c>
      <c r="G1381" t="s">
        <v>25</v>
      </c>
      <c r="H1381" t="s">
        <v>300</v>
      </c>
      <c r="I1381" t="s">
        <v>32</v>
      </c>
      <c r="J1381" t="s">
        <v>13</v>
      </c>
      <c r="K1381" t="s">
        <v>301</v>
      </c>
      <c r="L1381" t="s">
        <v>30</v>
      </c>
      <c r="M1381" t="s">
        <v>82</v>
      </c>
      <c r="N1381" t="str">
        <f>IF(ISBLANK(Sales[[#This Row],[return]]),"No",Sales[[#This Row],[return]])</f>
        <v>Yes</v>
      </c>
      <c r="O1381" s="2">
        <v>42654</v>
      </c>
      <c r="P1381" s="8" t="str">
        <f>TEXT(DAY(Sales[[#This Row],[OrderDate]]),"ddd")</f>
        <v>Wed</v>
      </c>
      <c r="Q1381" s="8" t="str">
        <f>TEXT(MONTH(Sales[[#This Row],[ShipDate]])*29,"mmm")</f>
        <v>Oct</v>
      </c>
      <c r="R1381">
        <v>935</v>
      </c>
      <c r="S1381" t="s">
        <v>1984</v>
      </c>
      <c r="T1381" t="s">
        <v>28</v>
      </c>
      <c r="U1381">
        <v>91104</v>
      </c>
      <c r="V1381" s="1">
        <v>0</v>
      </c>
      <c r="W1381">
        <v>8</v>
      </c>
      <c r="X1381">
        <v>4</v>
      </c>
      <c r="Y1381">
        <v>32</v>
      </c>
      <c r="AD1381"/>
    </row>
    <row r="1382" spans="1:30" x14ac:dyDescent="0.25">
      <c r="A1382" t="s">
        <v>40</v>
      </c>
      <c r="B1382" s="2">
        <v>42520</v>
      </c>
      <c r="C1382" s="35">
        <f>YEAR(Sales[[#This Row],[ShipDate]])</f>
        <v>2016</v>
      </c>
      <c r="D1382" t="s">
        <v>36</v>
      </c>
      <c r="E1382" t="s">
        <v>18</v>
      </c>
      <c r="F1382" t="s">
        <v>23</v>
      </c>
      <c r="G1382" t="s">
        <v>11</v>
      </c>
      <c r="H1382" t="s">
        <v>26</v>
      </c>
      <c r="I1382" t="s">
        <v>32</v>
      </c>
      <c r="J1382" t="s">
        <v>13</v>
      </c>
      <c r="K1382" t="s">
        <v>1205</v>
      </c>
      <c r="L1382" t="s">
        <v>30</v>
      </c>
      <c r="N1382" t="str">
        <f>IF(ISBLANK(Sales[[#This Row],[return]]),"No",Sales[[#This Row],[return]])</f>
        <v>No</v>
      </c>
      <c r="O1382" s="2">
        <v>42516</v>
      </c>
      <c r="P1382" s="8" t="str">
        <f>TEXT(DAY(Sales[[#This Row],[OrderDate]]),"ddd")</f>
        <v>Thu</v>
      </c>
      <c r="Q1382" s="8" t="str">
        <f>TEXT(MONTH(Sales[[#This Row],[ShipDate]])*29,"mmm")</f>
        <v>May</v>
      </c>
      <c r="R1382">
        <v>845</v>
      </c>
      <c r="S1382" t="s">
        <v>1389</v>
      </c>
      <c r="T1382" t="s">
        <v>28</v>
      </c>
      <c r="U1382">
        <v>90008</v>
      </c>
      <c r="V1382" s="1">
        <v>0.2</v>
      </c>
      <c r="W1382">
        <v>23</v>
      </c>
      <c r="X1382">
        <v>2</v>
      </c>
      <c r="Y1382">
        <v>225</v>
      </c>
      <c r="AD1382"/>
    </row>
    <row r="1383" spans="1:30" x14ac:dyDescent="0.25">
      <c r="A1383" t="s">
        <v>40</v>
      </c>
      <c r="B1383" s="2">
        <v>42485</v>
      </c>
      <c r="C1383" s="35">
        <f>YEAR(Sales[[#This Row],[ShipDate]])</f>
        <v>2016</v>
      </c>
      <c r="D1383" t="s">
        <v>36</v>
      </c>
      <c r="E1383" t="s">
        <v>18</v>
      </c>
      <c r="F1383" t="s">
        <v>50</v>
      </c>
      <c r="G1383" t="s">
        <v>25</v>
      </c>
      <c r="H1383" t="s">
        <v>26</v>
      </c>
      <c r="I1383" t="s">
        <v>32</v>
      </c>
      <c r="J1383" t="s">
        <v>13</v>
      </c>
      <c r="K1383" t="s">
        <v>838</v>
      </c>
      <c r="L1383" t="s">
        <v>30</v>
      </c>
      <c r="N1383" t="str">
        <f>IF(ISBLANK(Sales[[#This Row],[return]]),"No",Sales[[#This Row],[return]])</f>
        <v>No</v>
      </c>
      <c r="O1383" s="2">
        <v>42481</v>
      </c>
      <c r="P1383" s="8" t="str">
        <f>TEXT(DAY(Sales[[#This Row],[OrderDate]]),"ddd")</f>
        <v>Sat</v>
      </c>
      <c r="Q1383" s="8" t="str">
        <f>TEXT(MONTH(Sales[[#This Row],[ShipDate]])*29,"mmm")</f>
        <v>Apr</v>
      </c>
      <c r="R1383">
        <v>70</v>
      </c>
      <c r="S1383" t="s">
        <v>2085</v>
      </c>
      <c r="T1383" t="s">
        <v>28</v>
      </c>
      <c r="U1383">
        <v>90008</v>
      </c>
      <c r="V1383" s="1">
        <v>0.2</v>
      </c>
      <c r="W1383">
        <v>6</v>
      </c>
      <c r="X1383">
        <v>5</v>
      </c>
      <c r="Y1383">
        <v>17</v>
      </c>
      <c r="AD1383"/>
    </row>
    <row r="1384" spans="1:30" x14ac:dyDescent="0.25">
      <c r="A1384" t="s">
        <v>10</v>
      </c>
      <c r="B1384" s="2">
        <v>42641</v>
      </c>
      <c r="C1384" s="35">
        <f>YEAR(Sales[[#This Row],[ShipDate]])</f>
        <v>2016</v>
      </c>
      <c r="D1384" t="s">
        <v>36</v>
      </c>
      <c r="E1384" t="s">
        <v>18</v>
      </c>
      <c r="F1384" t="s">
        <v>39</v>
      </c>
      <c r="G1384" t="s">
        <v>25</v>
      </c>
      <c r="H1384" t="s">
        <v>313</v>
      </c>
      <c r="I1384" t="s">
        <v>32</v>
      </c>
      <c r="J1384" t="s">
        <v>13</v>
      </c>
      <c r="K1384" t="s">
        <v>1385</v>
      </c>
      <c r="L1384" t="s">
        <v>30</v>
      </c>
      <c r="N1384" t="str">
        <f>IF(ISBLANK(Sales[[#This Row],[return]]),"No",Sales[[#This Row],[return]])</f>
        <v>No</v>
      </c>
      <c r="O1384" s="2">
        <v>42635</v>
      </c>
      <c r="P1384" s="8" t="str">
        <f>TEXT(DAY(Sales[[#This Row],[OrderDate]]),"ddd")</f>
        <v>Sun</v>
      </c>
      <c r="Q1384" s="8" t="str">
        <f>TEXT(MONTH(Sales[[#This Row],[ShipDate]])*29,"mmm")</f>
        <v>Sep</v>
      </c>
      <c r="R1384">
        <v>1552</v>
      </c>
      <c r="S1384" t="s">
        <v>2055</v>
      </c>
      <c r="T1384" t="s">
        <v>28</v>
      </c>
      <c r="U1384">
        <v>95123</v>
      </c>
      <c r="V1384" s="1">
        <v>0</v>
      </c>
      <c r="W1384">
        <v>0</v>
      </c>
      <c r="X1384">
        <v>2</v>
      </c>
      <c r="Y1384">
        <v>41</v>
      </c>
      <c r="AD1384"/>
    </row>
    <row r="1385" spans="1:30" x14ac:dyDescent="0.25">
      <c r="A1385" t="s">
        <v>10</v>
      </c>
      <c r="B1385" s="2">
        <v>42641</v>
      </c>
      <c r="C1385" s="35">
        <f>YEAR(Sales[[#This Row],[ShipDate]])</f>
        <v>2016</v>
      </c>
      <c r="D1385" t="s">
        <v>36</v>
      </c>
      <c r="E1385" t="s">
        <v>18</v>
      </c>
      <c r="F1385" t="s">
        <v>39</v>
      </c>
      <c r="G1385" t="s">
        <v>25</v>
      </c>
      <c r="H1385" t="s">
        <v>313</v>
      </c>
      <c r="I1385" t="s">
        <v>32</v>
      </c>
      <c r="J1385" t="s">
        <v>13</v>
      </c>
      <c r="K1385" t="s">
        <v>1385</v>
      </c>
      <c r="L1385" t="s">
        <v>30</v>
      </c>
      <c r="N1385" t="str">
        <f>IF(ISBLANK(Sales[[#This Row],[return]]),"No",Sales[[#This Row],[return]])</f>
        <v>No</v>
      </c>
      <c r="O1385" s="2">
        <v>42635</v>
      </c>
      <c r="P1385" s="8" t="str">
        <f>TEXT(DAY(Sales[[#This Row],[OrderDate]]),"ddd")</f>
        <v>Sun</v>
      </c>
      <c r="Q1385" s="8" t="str">
        <f>TEXT(MONTH(Sales[[#This Row],[ShipDate]])*29,"mmm")</f>
        <v>Sep</v>
      </c>
      <c r="R1385">
        <v>666</v>
      </c>
      <c r="S1385" t="s">
        <v>563</v>
      </c>
      <c r="T1385" t="s">
        <v>28</v>
      </c>
      <c r="U1385">
        <v>95123</v>
      </c>
      <c r="V1385" s="1">
        <v>0</v>
      </c>
      <c r="W1385">
        <v>42</v>
      </c>
      <c r="X1385">
        <v>5</v>
      </c>
      <c r="Y1385">
        <v>169</v>
      </c>
      <c r="AD1385"/>
    </row>
    <row r="1386" spans="1:30" x14ac:dyDescent="0.25">
      <c r="A1386" t="s">
        <v>24</v>
      </c>
      <c r="B1386" s="2">
        <v>42698</v>
      </c>
      <c r="C1386" s="35">
        <f>YEAR(Sales[[#This Row],[ShipDate]])</f>
        <v>2016</v>
      </c>
      <c r="D1386" t="s">
        <v>19</v>
      </c>
      <c r="E1386" t="s">
        <v>69</v>
      </c>
      <c r="F1386" t="s">
        <v>48</v>
      </c>
      <c r="G1386" t="s">
        <v>46</v>
      </c>
      <c r="H1386" t="s">
        <v>362</v>
      </c>
      <c r="I1386" t="s">
        <v>365</v>
      </c>
      <c r="J1386" t="s">
        <v>13</v>
      </c>
      <c r="K1386" t="s">
        <v>363</v>
      </c>
      <c r="L1386" t="s">
        <v>17</v>
      </c>
      <c r="N1386" t="str">
        <f>IF(ISBLANK(Sales[[#This Row],[return]]),"No",Sales[[#This Row],[return]])</f>
        <v>No</v>
      </c>
      <c r="O1386" s="2">
        <v>42693</v>
      </c>
      <c r="P1386" s="8" t="str">
        <f>TEXT(DAY(Sales[[#This Row],[OrderDate]]),"ddd")</f>
        <v>Thu</v>
      </c>
      <c r="Q1386" s="8" t="str">
        <f>TEXT(MONTH(Sales[[#This Row],[ShipDate]])*29,"mmm")</f>
        <v>Nov</v>
      </c>
      <c r="R1386">
        <v>163</v>
      </c>
      <c r="S1386" t="s">
        <v>364</v>
      </c>
      <c r="T1386" t="s">
        <v>15</v>
      </c>
      <c r="U1386">
        <v>71203</v>
      </c>
      <c r="V1386" s="1">
        <v>0</v>
      </c>
      <c r="W1386">
        <v>131</v>
      </c>
      <c r="X1386">
        <v>4</v>
      </c>
      <c r="Y1386">
        <v>504</v>
      </c>
      <c r="AD1386"/>
    </row>
    <row r="1387" spans="1:30" x14ac:dyDescent="0.25">
      <c r="A1387" t="s">
        <v>24</v>
      </c>
      <c r="B1387" s="2">
        <v>42698</v>
      </c>
      <c r="C1387" s="35">
        <f>YEAR(Sales[[#This Row],[ShipDate]])</f>
        <v>2016</v>
      </c>
      <c r="D1387" t="s">
        <v>19</v>
      </c>
      <c r="E1387" t="s">
        <v>69</v>
      </c>
      <c r="F1387" t="s">
        <v>48</v>
      </c>
      <c r="G1387" t="s">
        <v>46</v>
      </c>
      <c r="H1387" t="s">
        <v>362</v>
      </c>
      <c r="I1387" t="s">
        <v>365</v>
      </c>
      <c r="J1387" t="s">
        <v>13</v>
      </c>
      <c r="K1387" t="s">
        <v>363</v>
      </c>
      <c r="L1387" t="s">
        <v>17</v>
      </c>
      <c r="N1387" t="str">
        <f>IF(ISBLANK(Sales[[#This Row],[return]]),"No",Sales[[#This Row],[return]])</f>
        <v>No</v>
      </c>
      <c r="O1387" s="2">
        <v>42693</v>
      </c>
      <c r="P1387" s="8" t="str">
        <f>TEXT(DAY(Sales[[#This Row],[OrderDate]]),"ddd")</f>
        <v>Thu</v>
      </c>
      <c r="Q1387" s="8" t="str">
        <f>TEXT(MONTH(Sales[[#This Row],[ShipDate]])*29,"mmm")</f>
        <v>Nov</v>
      </c>
      <c r="R1387">
        <v>1172</v>
      </c>
      <c r="S1387" t="s">
        <v>366</v>
      </c>
      <c r="T1387" t="s">
        <v>15</v>
      </c>
      <c r="U1387">
        <v>71203</v>
      </c>
      <c r="V1387" s="1">
        <v>0</v>
      </c>
      <c r="W1387">
        <v>42</v>
      </c>
      <c r="X1387">
        <v>5</v>
      </c>
      <c r="Y1387">
        <v>150</v>
      </c>
      <c r="AD1387"/>
    </row>
    <row r="1388" spans="1:30" x14ac:dyDescent="0.25">
      <c r="A1388" t="s">
        <v>24</v>
      </c>
      <c r="B1388" s="2">
        <v>42698</v>
      </c>
      <c r="C1388" s="35">
        <f>YEAR(Sales[[#This Row],[ShipDate]])</f>
        <v>2016</v>
      </c>
      <c r="D1388" t="s">
        <v>19</v>
      </c>
      <c r="E1388" t="s">
        <v>69</v>
      </c>
      <c r="F1388" t="s">
        <v>99</v>
      </c>
      <c r="G1388" t="s">
        <v>46</v>
      </c>
      <c r="H1388" t="s">
        <v>362</v>
      </c>
      <c r="I1388" t="s">
        <v>365</v>
      </c>
      <c r="J1388" t="s">
        <v>13</v>
      </c>
      <c r="K1388" t="s">
        <v>363</v>
      </c>
      <c r="L1388" t="s">
        <v>17</v>
      </c>
      <c r="N1388" t="str">
        <f>IF(ISBLANK(Sales[[#This Row],[return]]),"No",Sales[[#This Row],[return]])</f>
        <v>No</v>
      </c>
      <c r="O1388" s="2">
        <v>42693</v>
      </c>
      <c r="P1388" s="8" t="str">
        <f>TEXT(DAY(Sales[[#This Row],[OrderDate]]),"ddd")</f>
        <v>Thu</v>
      </c>
      <c r="Q1388" s="8" t="str">
        <f>TEXT(MONTH(Sales[[#This Row],[ShipDate]])*29,"mmm")</f>
        <v>Nov</v>
      </c>
      <c r="R1388">
        <v>883</v>
      </c>
      <c r="S1388" t="s">
        <v>367</v>
      </c>
      <c r="T1388" t="s">
        <v>15</v>
      </c>
      <c r="U1388">
        <v>71203</v>
      </c>
      <c r="V1388" s="1">
        <v>0</v>
      </c>
      <c r="W1388">
        <v>7</v>
      </c>
      <c r="X1388">
        <v>2</v>
      </c>
      <c r="Y1388">
        <v>29</v>
      </c>
      <c r="AD1388"/>
    </row>
    <row r="1389" spans="1:30" x14ac:dyDescent="0.25">
      <c r="A1389" t="s">
        <v>40</v>
      </c>
      <c r="B1389" s="2">
        <v>42620</v>
      </c>
      <c r="C1389" s="35">
        <f>YEAR(Sales[[#This Row],[ShipDate]])</f>
        <v>2016</v>
      </c>
      <c r="D1389" t="s">
        <v>36</v>
      </c>
      <c r="E1389" t="s">
        <v>31</v>
      </c>
      <c r="F1389" t="s">
        <v>340</v>
      </c>
      <c r="G1389" t="s">
        <v>46</v>
      </c>
      <c r="H1389" t="s">
        <v>107</v>
      </c>
      <c r="I1389" t="s">
        <v>70</v>
      </c>
      <c r="J1389" t="s">
        <v>13</v>
      </c>
      <c r="K1389" t="s">
        <v>544</v>
      </c>
      <c r="L1389" t="s">
        <v>68</v>
      </c>
      <c r="N1389" t="str">
        <f>IF(ISBLANK(Sales[[#This Row],[return]]),"No",Sales[[#This Row],[return]])</f>
        <v>No</v>
      </c>
      <c r="O1389" s="2">
        <v>42615</v>
      </c>
      <c r="P1389" s="8" t="str">
        <f>TEXT(DAY(Sales[[#This Row],[OrderDate]]),"ddd")</f>
        <v>Mon</v>
      </c>
      <c r="Q1389" s="8" t="str">
        <f>TEXT(MONTH(Sales[[#This Row],[ShipDate]])*29,"mmm")</f>
        <v>Sep</v>
      </c>
      <c r="R1389">
        <v>604</v>
      </c>
      <c r="S1389" t="s">
        <v>2863</v>
      </c>
      <c r="T1389" t="s">
        <v>66</v>
      </c>
      <c r="U1389">
        <v>77095</v>
      </c>
      <c r="V1389" s="1">
        <v>0.4</v>
      </c>
      <c r="W1389">
        <v>-121</v>
      </c>
      <c r="X1389">
        <v>3</v>
      </c>
      <c r="Y1389">
        <v>560</v>
      </c>
      <c r="AD1389"/>
    </row>
    <row r="1390" spans="1:30" x14ac:dyDescent="0.25">
      <c r="A1390" t="s">
        <v>10</v>
      </c>
      <c r="B1390" s="2">
        <v>42443</v>
      </c>
      <c r="C1390" s="35">
        <f>YEAR(Sales[[#This Row],[ShipDate]])</f>
        <v>2016</v>
      </c>
      <c r="D1390" t="s">
        <v>19</v>
      </c>
      <c r="E1390" t="s">
        <v>18</v>
      </c>
      <c r="F1390" t="s">
        <v>59</v>
      </c>
      <c r="G1390" t="s">
        <v>25</v>
      </c>
      <c r="H1390" t="s">
        <v>146</v>
      </c>
      <c r="I1390" t="s">
        <v>149</v>
      </c>
      <c r="J1390" t="s">
        <v>13</v>
      </c>
      <c r="K1390" t="s">
        <v>1526</v>
      </c>
      <c r="L1390" t="s">
        <v>92</v>
      </c>
      <c r="N1390" t="str">
        <f>IF(ISBLANK(Sales[[#This Row],[return]]),"No",Sales[[#This Row],[return]])</f>
        <v>No</v>
      </c>
      <c r="O1390" s="2">
        <v>42440</v>
      </c>
      <c r="P1390" s="8" t="str">
        <f>TEXT(DAY(Sales[[#This Row],[OrderDate]]),"ddd")</f>
        <v>Wed</v>
      </c>
      <c r="Q1390" s="8" t="str">
        <f>TEXT(MONTH(Sales[[#This Row],[ShipDate]])*29,"mmm")</f>
        <v>Mar</v>
      </c>
      <c r="R1390">
        <v>1476</v>
      </c>
      <c r="S1390" t="s">
        <v>993</v>
      </c>
      <c r="T1390" t="s">
        <v>90</v>
      </c>
      <c r="U1390">
        <v>10024</v>
      </c>
      <c r="V1390" s="1">
        <v>0</v>
      </c>
      <c r="W1390">
        <v>49</v>
      </c>
      <c r="X1390">
        <v>14</v>
      </c>
      <c r="Y1390">
        <v>109</v>
      </c>
      <c r="AD1390"/>
    </row>
    <row r="1391" spans="1:30" x14ac:dyDescent="0.25">
      <c r="A1391" t="s">
        <v>10</v>
      </c>
      <c r="B1391" s="2">
        <v>42690</v>
      </c>
      <c r="C1391" s="35">
        <f>YEAR(Sales[[#This Row],[ShipDate]])</f>
        <v>2016</v>
      </c>
      <c r="D1391" t="s">
        <v>36</v>
      </c>
      <c r="E1391" t="s">
        <v>18</v>
      </c>
      <c r="F1391" t="s">
        <v>43</v>
      </c>
      <c r="G1391" t="s">
        <v>11</v>
      </c>
      <c r="H1391" t="s">
        <v>457</v>
      </c>
      <c r="I1391" t="s">
        <v>32</v>
      </c>
      <c r="J1391" t="s">
        <v>13</v>
      </c>
      <c r="K1391" t="s">
        <v>331</v>
      </c>
      <c r="L1391" t="s">
        <v>30</v>
      </c>
      <c r="N1391" t="str">
        <f>IF(ISBLANK(Sales[[#This Row],[return]]),"No",Sales[[#This Row],[return]])</f>
        <v>No</v>
      </c>
      <c r="O1391" s="2">
        <v>42684</v>
      </c>
      <c r="P1391" s="8" t="str">
        <f>TEXT(DAY(Sales[[#This Row],[OrderDate]]),"ddd")</f>
        <v>Tue</v>
      </c>
      <c r="Q1391" s="8" t="str">
        <f>TEXT(MONTH(Sales[[#This Row],[ShipDate]])*29,"mmm")</f>
        <v>Nov</v>
      </c>
      <c r="R1391">
        <v>1041</v>
      </c>
      <c r="S1391" t="s">
        <v>163</v>
      </c>
      <c r="T1391" t="s">
        <v>28</v>
      </c>
      <c r="U1391">
        <v>92037</v>
      </c>
      <c r="V1391" s="1">
        <v>0</v>
      </c>
      <c r="W1391">
        <v>11</v>
      </c>
      <c r="X1391">
        <v>2</v>
      </c>
      <c r="Y1391">
        <v>40</v>
      </c>
      <c r="AD1391"/>
    </row>
    <row r="1392" spans="1:30" x14ac:dyDescent="0.25">
      <c r="A1392" t="s">
        <v>10</v>
      </c>
      <c r="B1392" s="2">
        <v>42690</v>
      </c>
      <c r="C1392" s="35">
        <f>YEAR(Sales[[#This Row],[ShipDate]])</f>
        <v>2016</v>
      </c>
      <c r="D1392" t="s">
        <v>36</v>
      </c>
      <c r="E1392" t="s">
        <v>18</v>
      </c>
      <c r="F1392" t="s">
        <v>43</v>
      </c>
      <c r="G1392" t="s">
        <v>11</v>
      </c>
      <c r="H1392" t="s">
        <v>457</v>
      </c>
      <c r="I1392" t="s">
        <v>32</v>
      </c>
      <c r="J1392" t="s">
        <v>13</v>
      </c>
      <c r="K1392" t="s">
        <v>331</v>
      </c>
      <c r="L1392" t="s">
        <v>30</v>
      </c>
      <c r="N1392" t="str">
        <f>IF(ISBLANK(Sales[[#This Row],[return]]),"No",Sales[[#This Row],[return]])</f>
        <v>No</v>
      </c>
      <c r="O1392" s="2">
        <v>42684</v>
      </c>
      <c r="P1392" s="8" t="str">
        <f>TEXT(DAY(Sales[[#This Row],[OrderDate]]),"ddd")</f>
        <v>Tue</v>
      </c>
      <c r="Q1392" s="8" t="str">
        <f>TEXT(MONTH(Sales[[#This Row],[ShipDate]])*29,"mmm")</f>
        <v>Nov</v>
      </c>
      <c r="R1392">
        <v>569</v>
      </c>
      <c r="S1392" t="s">
        <v>1598</v>
      </c>
      <c r="T1392" t="s">
        <v>28</v>
      </c>
      <c r="U1392">
        <v>92037</v>
      </c>
      <c r="V1392" s="1">
        <v>0</v>
      </c>
      <c r="W1392">
        <v>15</v>
      </c>
      <c r="X1392">
        <v>5</v>
      </c>
      <c r="Y1392">
        <v>53</v>
      </c>
      <c r="AD1392"/>
    </row>
    <row r="1393" spans="1:30" x14ac:dyDescent="0.25">
      <c r="A1393" t="s">
        <v>10</v>
      </c>
      <c r="B1393" s="2">
        <v>42690</v>
      </c>
      <c r="C1393" s="35">
        <f>YEAR(Sales[[#This Row],[ShipDate]])</f>
        <v>2016</v>
      </c>
      <c r="D1393" t="s">
        <v>36</v>
      </c>
      <c r="E1393" t="s">
        <v>18</v>
      </c>
      <c r="F1393" t="s">
        <v>33</v>
      </c>
      <c r="G1393" t="s">
        <v>25</v>
      </c>
      <c r="H1393" t="s">
        <v>457</v>
      </c>
      <c r="I1393" t="s">
        <v>32</v>
      </c>
      <c r="J1393" t="s">
        <v>13</v>
      </c>
      <c r="K1393" t="s">
        <v>331</v>
      </c>
      <c r="L1393" t="s">
        <v>30</v>
      </c>
      <c r="N1393" t="str">
        <f>IF(ISBLANK(Sales[[#This Row],[return]]),"No",Sales[[#This Row],[return]])</f>
        <v>No</v>
      </c>
      <c r="O1393" s="2">
        <v>42684</v>
      </c>
      <c r="P1393" s="8" t="str">
        <f>TEXT(DAY(Sales[[#This Row],[OrderDate]]),"ddd")</f>
        <v>Tue</v>
      </c>
      <c r="Q1393" s="8" t="str">
        <f>TEXT(MONTH(Sales[[#This Row],[ShipDate]])*29,"mmm")</f>
        <v>Nov</v>
      </c>
      <c r="R1393">
        <v>273</v>
      </c>
      <c r="S1393" t="s">
        <v>2194</v>
      </c>
      <c r="T1393" t="s">
        <v>28</v>
      </c>
      <c r="U1393">
        <v>92037</v>
      </c>
      <c r="V1393" s="1">
        <v>0</v>
      </c>
      <c r="W1393">
        <v>18</v>
      </c>
      <c r="X1393">
        <v>8</v>
      </c>
      <c r="Y1393">
        <v>40</v>
      </c>
      <c r="AD1393"/>
    </row>
    <row r="1394" spans="1:30" x14ac:dyDescent="0.25">
      <c r="A1394" t="s">
        <v>10</v>
      </c>
      <c r="B1394" s="2">
        <v>42690</v>
      </c>
      <c r="C1394" s="35">
        <f>YEAR(Sales[[#This Row],[ShipDate]])</f>
        <v>2016</v>
      </c>
      <c r="D1394" t="s">
        <v>36</v>
      </c>
      <c r="E1394" t="s">
        <v>18</v>
      </c>
      <c r="F1394" t="s">
        <v>59</v>
      </c>
      <c r="G1394" t="s">
        <v>25</v>
      </c>
      <c r="H1394" t="s">
        <v>457</v>
      </c>
      <c r="I1394" t="s">
        <v>32</v>
      </c>
      <c r="J1394" t="s">
        <v>13</v>
      </c>
      <c r="K1394" t="s">
        <v>331</v>
      </c>
      <c r="L1394" t="s">
        <v>30</v>
      </c>
      <c r="N1394" t="str">
        <f>IF(ISBLANK(Sales[[#This Row],[return]]),"No",Sales[[#This Row],[return]])</f>
        <v>No</v>
      </c>
      <c r="O1394" s="2">
        <v>42684</v>
      </c>
      <c r="P1394" s="8" t="str">
        <f>TEXT(DAY(Sales[[#This Row],[OrderDate]]),"ddd")</f>
        <v>Tue</v>
      </c>
      <c r="Q1394" s="8" t="str">
        <f>TEXT(MONTH(Sales[[#This Row],[ShipDate]])*29,"mmm")</f>
        <v>Nov</v>
      </c>
      <c r="R1394">
        <v>1476</v>
      </c>
      <c r="S1394" t="s">
        <v>993</v>
      </c>
      <c r="T1394" t="s">
        <v>28</v>
      </c>
      <c r="U1394">
        <v>92037</v>
      </c>
      <c r="V1394" s="1">
        <v>0</v>
      </c>
      <c r="W1394">
        <v>28</v>
      </c>
      <c r="X1394">
        <v>8</v>
      </c>
      <c r="Y1394">
        <v>62</v>
      </c>
      <c r="AD1394"/>
    </row>
    <row r="1395" spans="1:30" x14ac:dyDescent="0.25">
      <c r="A1395" t="s">
        <v>10</v>
      </c>
      <c r="B1395" s="2">
        <v>42690</v>
      </c>
      <c r="C1395" s="35">
        <f>YEAR(Sales[[#This Row],[ShipDate]])</f>
        <v>2016</v>
      </c>
      <c r="D1395" t="s">
        <v>36</v>
      </c>
      <c r="E1395" t="s">
        <v>18</v>
      </c>
      <c r="F1395" t="s">
        <v>99</v>
      </c>
      <c r="G1395" t="s">
        <v>46</v>
      </c>
      <c r="H1395" t="s">
        <v>457</v>
      </c>
      <c r="I1395" t="s">
        <v>32</v>
      </c>
      <c r="J1395" t="s">
        <v>13</v>
      </c>
      <c r="K1395" t="s">
        <v>331</v>
      </c>
      <c r="L1395" t="s">
        <v>30</v>
      </c>
      <c r="N1395" t="str">
        <f>IF(ISBLANK(Sales[[#This Row],[return]]),"No",Sales[[#This Row],[return]])</f>
        <v>No</v>
      </c>
      <c r="O1395" s="2">
        <v>42684</v>
      </c>
      <c r="P1395" s="8" t="str">
        <f>TEXT(DAY(Sales[[#This Row],[OrderDate]]),"ddd")</f>
        <v>Tue</v>
      </c>
      <c r="Q1395" s="8" t="str">
        <f>TEXT(MONTH(Sales[[#This Row],[ShipDate]])*29,"mmm")</f>
        <v>Nov</v>
      </c>
      <c r="R1395">
        <v>1075</v>
      </c>
      <c r="S1395" t="s">
        <v>2461</v>
      </c>
      <c r="T1395" t="s">
        <v>28</v>
      </c>
      <c r="U1395">
        <v>92037</v>
      </c>
      <c r="V1395" s="1">
        <v>0</v>
      </c>
      <c r="W1395">
        <v>4</v>
      </c>
      <c r="X1395">
        <v>1</v>
      </c>
      <c r="Y1395">
        <v>11</v>
      </c>
      <c r="AD1395"/>
    </row>
    <row r="1396" spans="1:30" x14ac:dyDescent="0.25">
      <c r="A1396" t="s">
        <v>10</v>
      </c>
      <c r="B1396" s="2">
        <v>42690</v>
      </c>
      <c r="C1396" s="35">
        <f>YEAR(Sales[[#This Row],[ShipDate]])</f>
        <v>2016</v>
      </c>
      <c r="D1396" t="s">
        <v>36</v>
      </c>
      <c r="E1396" t="s">
        <v>18</v>
      </c>
      <c r="F1396" t="s">
        <v>48</v>
      </c>
      <c r="G1396" t="s">
        <v>46</v>
      </c>
      <c r="H1396" t="s">
        <v>457</v>
      </c>
      <c r="I1396" t="s">
        <v>32</v>
      </c>
      <c r="J1396" t="s">
        <v>13</v>
      </c>
      <c r="K1396" t="s">
        <v>331</v>
      </c>
      <c r="L1396" t="s">
        <v>30</v>
      </c>
      <c r="N1396" t="str">
        <f>IF(ISBLANK(Sales[[#This Row],[return]]),"No",Sales[[#This Row],[return]])</f>
        <v>No</v>
      </c>
      <c r="O1396" s="2">
        <v>42684</v>
      </c>
      <c r="P1396" s="8" t="str">
        <f>TEXT(DAY(Sales[[#This Row],[OrderDate]]),"ddd")</f>
        <v>Tue</v>
      </c>
      <c r="Q1396" s="8" t="str">
        <f>TEXT(MONTH(Sales[[#This Row],[ShipDate]])*29,"mmm")</f>
        <v>Nov</v>
      </c>
      <c r="R1396">
        <v>938</v>
      </c>
      <c r="S1396" t="s">
        <v>946</v>
      </c>
      <c r="T1396" t="s">
        <v>28</v>
      </c>
      <c r="U1396">
        <v>92037</v>
      </c>
      <c r="V1396" s="1">
        <v>0.2</v>
      </c>
      <c r="W1396">
        <v>60</v>
      </c>
      <c r="X1396">
        <v>8</v>
      </c>
      <c r="Y1396">
        <v>602</v>
      </c>
      <c r="AD1396"/>
    </row>
    <row r="1397" spans="1:30" x14ac:dyDescent="0.25">
      <c r="A1397" t="s">
        <v>10</v>
      </c>
      <c r="B1397" s="2">
        <v>42446</v>
      </c>
      <c r="C1397" s="35">
        <f>YEAR(Sales[[#This Row],[ShipDate]])</f>
        <v>2016</v>
      </c>
      <c r="D1397" t="s">
        <v>607</v>
      </c>
      <c r="E1397" t="s">
        <v>18</v>
      </c>
      <c r="F1397" t="s">
        <v>59</v>
      </c>
      <c r="G1397" t="s">
        <v>25</v>
      </c>
      <c r="H1397" t="s">
        <v>399</v>
      </c>
      <c r="I1397" t="s">
        <v>70</v>
      </c>
      <c r="J1397" t="s">
        <v>13</v>
      </c>
      <c r="K1397" t="s">
        <v>1520</v>
      </c>
      <c r="L1397" t="s">
        <v>68</v>
      </c>
      <c r="N1397" t="str">
        <f>IF(ISBLANK(Sales[[#This Row],[return]]),"No",Sales[[#This Row],[return]])</f>
        <v>No</v>
      </c>
      <c r="O1397" s="2">
        <v>42446</v>
      </c>
      <c r="P1397" s="8" t="str">
        <f>TEXT(DAY(Sales[[#This Row],[OrderDate]]),"ddd")</f>
        <v>Tue</v>
      </c>
      <c r="Q1397" s="8" t="str">
        <f>TEXT(MONTH(Sales[[#This Row],[ShipDate]])*29,"mmm")</f>
        <v>Mar</v>
      </c>
      <c r="R1397">
        <v>1763</v>
      </c>
      <c r="S1397" t="s">
        <v>1855</v>
      </c>
      <c r="T1397" t="s">
        <v>66</v>
      </c>
      <c r="U1397">
        <v>75217</v>
      </c>
      <c r="V1397" s="1">
        <v>0.2</v>
      </c>
      <c r="W1397">
        <v>2</v>
      </c>
      <c r="X1397">
        <v>1</v>
      </c>
      <c r="Y1397">
        <v>5</v>
      </c>
      <c r="AD1397"/>
    </row>
    <row r="1398" spans="1:30" x14ac:dyDescent="0.25">
      <c r="A1398" t="s">
        <v>10</v>
      </c>
      <c r="B1398" s="2">
        <v>42446</v>
      </c>
      <c r="C1398" s="35">
        <f>YEAR(Sales[[#This Row],[ShipDate]])</f>
        <v>2016</v>
      </c>
      <c r="D1398" t="s">
        <v>607</v>
      </c>
      <c r="E1398" t="s">
        <v>18</v>
      </c>
      <c r="F1398" t="s">
        <v>45</v>
      </c>
      <c r="G1398" t="s">
        <v>25</v>
      </c>
      <c r="H1398" t="s">
        <v>399</v>
      </c>
      <c r="I1398" t="s">
        <v>70</v>
      </c>
      <c r="J1398" t="s">
        <v>13</v>
      </c>
      <c r="K1398" t="s">
        <v>1520</v>
      </c>
      <c r="L1398" t="s">
        <v>68</v>
      </c>
      <c r="N1398" t="str">
        <f>IF(ISBLANK(Sales[[#This Row],[return]]),"No",Sales[[#This Row],[return]])</f>
        <v>No</v>
      </c>
      <c r="O1398" s="2">
        <v>42446</v>
      </c>
      <c r="P1398" s="8" t="str">
        <f>TEXT(DAY(Sales[[#This Row],[OrderDate]]),"ddd")</f>
        <v>Tue</v>
      </c>
      <c r="Q1398" s="8" t="str">
        <f>TEXT(MONTH(Sales[[#This Row],[ShipDate]])*29,"mmm")</f>
        <v>Mar</v>
      </c>
      <c r="R1398">
        <v>1149</v>
      </c>
      <c r="S1398" t="s">
        <v>601</v>
      </c>
      <c r="T1398" t="s">
        <v>66</v>
      </c>
      <c r="U1398">
        <v>75217</v>
      </c>
      <c r="V1398" s="1">
        <v>0.2</v>
      </c>
      <c r="W1398">
        <v>0</v>
      </c>
      <c r="X1398">
        <v>2</v>
      </c>
      <c r="Y1398">
        <v>4</v>
      </c>
      <c r="AD1398"/>
    </row>
    <row r="1399" spans="1:30" x14ac:dyDescent="0.25">
      <c r="A1399" t="s">
        <v>10</v>
      </c>
      <c r="B1399" s="2">
        <v>42446</v>
      </c>
      <c r="C1399" s="35">
        <f>YEAR(Sales[[#This Row],[ShipDate]])</f>
        <v>2016</v>
      </c>
      <c r="D1399" t="s">
        <v>607</v>
      </c>
      <c r="E1399" t="s">
        <v>18</v>
      </c>
      <c r="F1399" t="s">
        <v>59</v>
      </c>
      <c r="G1399" t="s">
        <v>25</v>
      </c>
      <c r="H1399" t="s">
        <v>399</v>
      </c>
      <c r="I1399" t="s">
        <v>70</v>
      </c>
      <c r="J1399" t="s">
        <v>13</v>
      </c>
      <c r="K1399" t="s">
        <v>1520</v>
      </c>
      <c r="L1399" t="s">
        <v>68</v>
      </c>
      <c r="N1399" t="str">
        <f>IF(ISBLANK(Sales[[#This Row],[return]]),"No",Sales[[#This Row],[return]])</f>
        <v>No</v>
      </c>
      <c r="O1399" s="2">
        <v>42446</v>
      </c>
      <c r="P1399" s="8" t="str">
        <f>TEXT(DAY(Sales[[#This Row],[OrderDate]]),"ddd")</f>
        <v>Tue</v>
      </c>
      <c r="Q1399" s="8" t="str">
        <f>TEXT(MONTH(Sales[[#This Row],[ShipDate]])*29,"mmm")</f>
        <v>Mar</v>
      </c>
      <c r="R1399">
        <v>1764</v>
      </c>
      <c r="S1399" t="s">
        <v>57</v>
      </c>
      <c r="T1399" t="s">
        <v>66</v>
      </c>
      <c r="U1399">
        <v>75217</v>
      </c>
      <c r="V1399" s="1">
        <v>0.2</v>
      </c>
      <c r="W1399">
        <v>5</v>
      </c>
      <c r="X1399">
        <v>3</v>
      </c>
      <c r="Y1399">
        <v>16</v>
      </c>
      <c r="AD1399"/>
    </row>
    <row r="1400" spans="1:30" x14ac:dyDescent="0.25">
      <c r="A1400" t="s">
        <v>24</v>
      </c>
      <c r="B1400" s="2">
        <v>42483</v>
      </c>
      <c r="C1400" s="35">
        <f>YEAR(Sales[[#This Row],[ShipDate]])</f>
        <v>2016</v>
      </c>
      <c r="D1400" t="s">
        <v>19</v>
      </c>
      <c r="E1400" t="s">
        <v>18</v>
      </c>
      <c r="F1400" t="s">
        <v>50</v>
      </c>
      <c r="G1400" t="s">
        <v>25</v>
      </c>
      <c r="H1400" t="s">
        <v>531</v>
      </c>
      <c r="I1400" t="s">
        <v>174</v>
      </c>
      <c r="J1400" t="s">
        <v>13</v>
      </c>
      <c r="K1400" t="s">
        <v>1597</v>
      </c>
      <c r="L1400" t="s">
        <v>17</v>
      </c>
      <c r="N1400" t="str">
        <f>IF(ISBLANK(Sales[[#This Row],[return]]),"No",Sales[[#This Row],[return]])</f>
        <v>No</v>
      </c>
      <c r="O1400" s="2">
        <v>42479</v>
      </c>
      <c r="P1400" s="8" t="str">
        <f>TEXT(DAY(Sales[[#This Row],[OrderDate]]),"ddd")</f>
        <v>Thu</v>
      </c>
      <c r="Q1400" s="8" t="str">
        <f>TEXT(MONTH(Sales[[#This Row],[ShipDate]])*29,"mmm")</f>
        <v>Apr</v>
      </c>
      <c r="R1400">
        <v>688</v>
      </c>
      <c r="S1400" t="s">
        <v>1068</v>
      </c>
      <c r="T1400" t="s">
        <v>15</v>
      </c>
      <c r="U1400">
        <v>22204</v>
      </c>
      <c r="V1400" s="1">
        <v>0</v>
      </c>
      <c r="W1400">
        <v>27</v>
      </c>
      <c r="X1400">
        <v>3</v>
      </c>
      <c r="Y1400">
        <v>58</v>
      </c>
      <c r="AD1400"/>
    </row>
    <row r="1401" spans="1:30" x14ac:dyDescent="0.25">
      <c r="A1401" t="s">
        <v>24</v>
      </c>
      <c r="B1401" s="2">
        <v>42483</v>
      </c>
      <c r="C1401" s="35">
        <f>YEAR(Sales[[#This Row],[ShipDate]])</f>
        <v>2016</v>
      </c>
      <c r="D1401" t="s">
        <v>19</v>
      </c>
      <c r="E1401" t="s">
        <v>18</v>
      </c>
      <c r="F1401" t="s">
        <v>59</v>
      </c>
      <c r="G1401" t="s">
        <v>25</v>
      </c>
      <c r="H1401" t="s">
        <v>531</v>
      </c>
      <c r="I1401" t="s">
        <v>174</v>
      </c>
      <c r="J1401" t="s">
        <v>13</v>
      </c>
      <c r="K1401" t="s">
        <v>1597</v>
      </c>
      <c r="L1401" t="s">
        <v>17</v>
      </c>
      <c r="N1401" t="str">
        <f>IF(ISBLANK(Sales[[#This Row],[return]]),"No",Sales[[#This Row],[return]])</f>
        <v>No</v>
      </c>
      <c r="O1401" s="2">
        <v>42479</v>
      </c>
      <c r="P1401" s="8" t="str">
        <f>TEXT(DAY(Sales[[#This Row],[OrderDate]]),"ddd")</f>
        <v>Thu</v>
      </c>
      <c r="Q1401" s="8" t="str">
        <f>TEXT(MONTH(Sales[[#This Row],[ShipDate]])*29,"mmm")</f>
        <v>Apr</v>
      </c>
      <c r="R1401">
        <v>1838</v>
      </c>
      <c r="S1401" t="s">
        <v>155</v>
      </c>
      <c r="T1401" t="s">
        <v>15</v>
      </c>
      <c r="U1401">
        <v>22204</v>
      </c>
      <c r="V1401" s="1">
        <v>0</v>
      </c>
      <c r="W1401">
        <v>34</v>
      </c>
      <c r="X1401">
        <v>11</v>
      </c>
      <c r="Y1401">
        <v>71</v>
      </c>
      <c r="AD1401"/>
    </row>
    <row r="1402" spans="1:30" x14ac:dyDescent="0.25">
      <c r="A1402" t="s">
        <v>24</v>
      </c>
      <c r="B1402" s="2">
        <v>42700</v>
      </c>
      <c r="C1402" s="35">
        <f>YEAR(Sales[[#This Row],[ShipDate]])</f>
        <v>2016</v>
      </c>
      <c r="D1402" t="s">
        <v>113</v>
      </c>
      <c r="E1402" t="s">
        <v>18</v>
      </c>
      <c r="F1402" t="s">
        <v>43</v>
      </c>
      <c r="G1402" t="s">
        <v>11</v>
      </c>
      <c r="H1402" t="s">
        <v>457</v>
      </c>
      <c r="I1402" t="s">
        <v>32</v>
      </c>
      <c r="J1402" t="s">
        <v>13</v>
      </c>
      <c r="K1402" t="s">
        <v>1220</v>
      </c>
      <c r="L1402" t="s">
        <v>30</v>
      </c>
      <c r="N1402" t="str">
        <f>IF(ISBLANK(Sales[[#This Row],[return]]),"No",Sales[[#This Row],[return]])</f>
        <v>No</v>
      </c>
      <c r="O1402" s="2">
        <v>42698</v>
      </c>
      <c r="P1402" s="8" t="str">
        <f>TEXT(DAY(Sales[[#This Row],[OrderDate]]),"ddd")</f>
        <v>Tue</v>
      </c>
      <c r="Q1402" s="8" t="str">
        <f>TEXT(MONTH(Sales[[#This Row],[ShipDate]])*29,"mmm")</f>
        <v>Nov</v>
      </c>
      <c r="R1402">
        <v>560</v>
      </c>
      <c r="S1402" t="s">
        <v>3179</v>
      </c>
      <c r="T1402" t="s">
        <v>28</v>
      </c>
      <c r="U1402">
        <v>92037</v>
      </c>
      <c r="V1402" s="1">
        <v>0</v>
      </c>
      <c r="W1402">
        <v>27</v>
      </c>
      <c r="X1402">
        <v>4</v>
      </c>
      <c r="Y1402">
        <v>152</v>
      </c>
      <c r="AD1402"/>
    </row>
    <row r="1403" spans="1:30" x14ac:dyDescent="0.25">
      <c r="A1403" t="s">
        <v>10</v>
      </c>
      <c r="B1403" s="2">
        <v>42499</v>
      </c>
      <c r="C1403" s="35">
        <f>YEAR(Sales[[#This Row],[ShipDate]])</f>
        <v>2016</v>
      </c>
      <c r="D1403" t="s">
        <v>607</v>
      </c>
      <c r="E1403" t="s">
        <v>31</v>
      </c>
      <c r="F1403" t="s">
        <v>33</v>
      </c>
      <c r="G1403" t="s">
        <v>25</v>
      </c>
      <c r="H1403" t="s">
        <v>12</v>
      </c>
      <c r="I1403" t="s">
        <v>20</v>
      </c>
      <c r="J1403" t="s">
        <v>13</v>
      </c>
      <c r="K1403" t="s">
        <v>470</v>
      </c>
      <c r="L1403" t="s">
        <v>17</v>
      </c>
      <c r="N1403" t="str">
        <f>IF(ISBLANK(Sales[[#This Row],[return]]),"No",Sales[[#This Row],[return]])</f>
        <v>No</v>
      </c>
      <c r="O1403" s="2">
        <v>42499</v>
      </c>
      <c r="P1403" s="8" t="str">
        <f>TEXT(DAY(Sales[[#This Row],[OrderDate]]),"ddd")</f>
        <v>Mon</v>
      </c>
      <c r="Q1403" s="8" t="str">
        <f>TEXT(MONTH(Sales[[#This Row],[ShipDate]])*29,"mmm")</f>
        <v>May</v>
      </c>
      <c r="R1403">
        <v>229</v>
      </c>
      <c r="S1403" t="s">
        <v>2173</v>
      </c>
      <c r="T1403" t="s">
        <v>15</v>
      </c>
      <c r="U1403">
        <v>42420</v>
      </c>
      <c r="V1403" s="1">
        <v>0</v>
      </c>
      <c r="W1403">
        <v>5</v>
      </c>
      <c r="X1403">
        <v>3</v>
      </c>
      <c r="Y1403">
        <v>9</v>
      </c>
      <c r="AD1403"/>
    </row>
    <row r="1404" spans="1:30" x14ac:dyDescent="0.25">
      <c r="A1404" t="s">
        <v>10</v>
      </c>
      <c r="B1404" s="2">
        <v>42499</v>
      </c>
      <c r="C1404" s="35">
        <f>YEAR(Sales[[#This Row],[ShipDate]])</f>
        <v>2016</v>
      </c>
      <c r="D1404" t="s">
        <v>607</v>
      </c>
      <c r="E1404" t="s">
        <v>31</v>
      </c>
      <c r="F1404" t="s">
        <v>39</v>
      </c>
      <c r="G1404" t="s">
        <v>25</v>
      </c>
      <c r="H1404" t="s">
        <v>12</v>
      </c>
      <c r="I1404" t="s">
        <v>20</v>
      </c>
      <c r="J1404" t="s">
        <v>13</v>
      </c>
      <c r="K1404" t="s">
        <v>470</v>
      </c>
      <c r="L1404" t="s">
        <v>17</v>
      </c>
      <c r="N1404" t="str">
        <f>IF(ISBLANK(Sales[[#This Row],[return]]),"No",Sales[[#This Row],[return]])</f>
        <v>No</v>
      </c>
      <c r="O1404" s="2">
        <v>42499</v>
      </c>
      <c r="P1404" s="8" t="str">
        <f>TEXT(DAY(Sales[[#This Row],[OrderDate]]),"ddd")</f>
        <v>Mon</v>
      </c>
      <c r="Q1404" s="8" t="str">
        <f>TEXT(MONTH(Sales[[#This Row],[ShipDate]])*29,"mmm")</f>
        <v>May</v>
      </c>
      <c r="R1404">
        <v>661</v>
      </c>
      <c r="S1404" t="s">
        <v>77</v>
      </c>
      <c r="T1404" t="s">
        <v>15</v>
      </c>
      <c r="U1404">
        <v>42420</v>
      </c>
      <c r="V1404" s="1">
        <v>0</v>
      </c>
      <c r="W1404">
        <v>15</v>
      </c>
      <c r="X1404">
        <v>3</v>
      </c>
      <c r="Y1404">
        <v>83</v>
      </c>
      <c r="AD1404"/>
    </row>
    <row r="1405" spans="1:30" x14ac:dyDescent="0.25">
      <c r="A1405" t="s">
        <v>10</v>
      </c>
      <c r="B1405" s="2">
        <v>42499</v>
      </c>
      <c r="C1405" s="35">
        <f>YEAR(Sales[[#This Row],[ShipDate]])</f>
        <v>2016</v>
      </c>
      <c r="D1405" t="s">
        <v>607</v>
      </c>
      <c r="E1405" t="s">
        <v>31</v>
      </c>
      <c r="F1405" t="s">
        <v>33</v>
      </c>
      <c r="G1405" t="s">
        <v>25</v>
      </c>
      <c r="H1405" t="s">
        <v>12</v>
      </c>
      <c r="I1405" t="s">
        <v>20</v>
      </c>
      <c r="J1405" t="s">
        <v>13</v>
      </c>
      <c r="K1405" t="s">
        <v>470</v>
      </c>
      <c r="L1405" t="s">
        <v>17</v>
      </c>
      <c r="N1405" t="str">
        <f>IF(ISBLANK(Sales[[#This Row],[return]]),"No",Sales[[#This Row],[return]])</f>
        <v>No</v>
      </c>
      <c r="O1405" s="2">
        <v>42499</v>
      </c>
      <c r="P1405" s="8" t="str">
        <f>TEXT(DAY(Sales[[#This Row],[OrderDate]]),"ddd")</f>
        <v>Mon</v>
      </c>
      <c r="Q1405" s="8" t="str">
        <f>TEXT(MONTH(Sales[[#This Row],[ShipDate]])*29,"mmm")</f>
        <v>May</v>
      </c>
      <c r="R1405">
        <v>216</v>
      </c>
      <c r="S1405" t="s">
        <v>2786</v>
      </c>
      <c r="T1405" t="s">
        <v>15</v>
      </c>
      <c r="U1405">
        <v>42420</v>
      </c>
      <c r="V1405" s="1">
        <v>0</v>
      </c>
      <c r="W1405">
        <v>9</v>
      </c>
      <c r="X1405">
        <v>5</v>
      </c>
      <c r="Y1405">
        <v>21</v>
      </c>
      <c r="AD1405"/>
    </row>
    <row r="1406" spans="1:30" x14ac:dyDescent="0.25">
      <c r="A1406" t="s">
        <v>10</v>
      </c>
      <c r="B1406" s="2">
        <v>42499</v>
      </c>
      <c r="C1406" s="35">
        <f>YEAR(Sales[[#This Row],[ShipDate]])</f>
        <v>2016</v>
      </c>
      <c r="D1406" t="s">
        <v>607</v>
      </c>
      <c r="E1406" t="s">
        <v>31</v>
      </c>
      <c r="F1406" t="s">
        <v>59</v>
      </c>
      <c r="G1406" t="s">
        <v>25</v>
      </c>
      <c r="H1406" t="s">
        <v>12</v>
      </c>
      <c r="I1406" t="s">
        <v>20</v>
      </c>
      <c r="J1406" t="s">
        <v>13</v>
      </c>
      <c r="K1406" t="s">
        <v>470</v>
      </c>
      <c r="L1406" t="s">
        <v>17</v>
      </c>
      <c r="N1406" t="str">
        <f>IF(ISBLANK(Sales[[#This Row],[return]]),"No",Sales[[#This Row],[return]])</f>
        <v>No</v>
      </c>
      <c r="O1406" s="2">
        <v>42499</v>
      </c>
      <c r="P1406" s="8" t="str">
        <f>TEXT(DAY(Sales[[#This Row],[OrderDate]]),"ddd")</f>
        <v>Mon</v>
      </c>
      <c r="Q1406" s="8" t="str">
        <f>TEXT(MONTH(Sales[[#This Row],[ShipDate]])*29,"mmm")</f>
        <v>May</v>
      </c>
      <c r="R1406">
        <v>1621</v>
      </c>
      <c r="S1406" t="s">
        <v>1826</v>
      </c>
      <c r="T1406" t="s">
        <v>15</v>
      </c>
      <c r="U1406">
        <v>42420</v>
      </c>
      <c r="V1406" s="1">
        <v>0</v>
      </c>
      <c r="W1406">
        <v>22</v>
      </c>
      <c r="X1406">
        <v>7</v>
      </c>
      <c r="Y1406">
        <v>45</v>
      </c>
      <c r="AD1406"/>
    </row>
    <row r="1407" spans="1:30" x14ac:dyDescent="0.25">
      <c r="A1407" t="s">
        <v>10</v>
      </c>
      <c r="B1407" s="2">
        <v>42583</v>
      </c>
      <c r="C1407" s="35">
        <f>YEAR(Sales[[#This Row],[ShipDate]])</f>
        <v>2016</v>
      </c>
      <c r="D1407" t="s">
        <v>36</v>
      </c>
      <c r="E1407" t="s">
        <v>31</v>
      </c>
      <c r="F1407" t="s">
        <v>99</v>
      </c>
      <c r="G1407" t="s">
        <v>46</v>
      </c>
      <c r="H1407" t="s">
        <v>1214</v>
      </c>
      <c r="I1407" t="s">
        <v>78</v>
      </c>
      <c r="J1407" t="s">
        <v>13</v>
      </c>
      <c r="K1407" t="s">
        <v>3127</v>
      </c>
      <c r="L1407" t="s">
        <v>30</v>
      </c>
      <c r="N1407" t="str">
        <f>IF(ISBLANK(Sales[[#This Row],[return]]),"No",Sales[[#This Row],[return]])</f>
        <v>No</v>
      </c>
      <c r="O1407" s="2">
        <v>42577</v>
      </c>
      <c r="P1407" s="8" t="str">
        <f>TEXT(DAY(Sales[[#This Row],[OrderDate]]),"ddd")</f>
        <v>Thu</v>
      </c>
      <c r="Q1407" s="8" t="str">
        <f>TEXT(MONTH(Sales[[#This Row],[ShipDate]])*29,"mmm")</f>
        <v>Aug</v>
      </c>
      <c r="R1407">
        <v>1077</v>
      </c>
      <c r="S1407" t="s">
        <v>2477</v>
      </c>
      <c r="T1407" t="s">
        <v>28</v>
      </c>
      <c r="U1407">
        <v>84020</v>
      </c>
      <c r="V1407" s="1">
        <v>0</v>
      </c>
      <c r="W1407">
        <v>35</v>
      </c>
      <c r="X1407">
        <v>7</v>
      </c>
      <c r="Y1407">
        <v>112</v>
      </c>
      <c r="AD1407"/>
    </row>
    <row r="1408" spans="1:30" x14ac:dyDescent="0.25">
      <c r="A1408" t="s">
        <v>40</v>
      </c>
      <c r="B1408" s="2">
        <v>42632</v>
      </c>
      <c r="C1408" s="35">
        <f>YEAR(Sales[[#This Row],[ShipDate]])</f>
        <v>2016</v>
      </c>
      <c r="D1408" t="s">
        <v>36</v>
      </c>
      <c r="E1408" t="s">
        <v>18</v>
      </c>
      <c r="F1408" t="s">
        <v>43</v>
      </c>
      <c r="G1408" t="s">
        <v>11</v>
      </c>
      <c r="H1408" t="s">
        <v>1554</v>
      </c>
      <c r="I1408" t="s">
        <v>598</v>
      </c>
      <c r="J1408" t="s">
        <v>13</v>
      </c>
      <c r="K1408" t="s">
        <v>1362</v>
      </c>
      <c r="L1408" t="s">
        <v>17</v>
      </c>
      <c r="N1408" t="str">
        <f>IF(ISBLANK(Sales[[#This Row],[return]]),"No",Sales[[#This Row],[return]])</f>
        <v>No</v>
      </c>
      <c r="O1408" s="2">
        <v>42627</v>
      </c>
      <c r="P1408" s="8" t="str">
        <f>TEXT(DAY(Sales[[#This Row],[OrderDate]]),"ddd")</f>
        <v>Sat</v>
      </c>
      <c r="Q1408" s="8" t="str">
        <f>TEXT(MONTH(Sales[[#This Row],[ShipDate]])*29,"mmm")</f>
        <v>Sep</v>
      </c>
      <c r="R1408">
        <v>1447</v>
      </c>
      <c r="S1408" t="s">
        <v>3204</v>
      </c>
      <c r="T1408" t="s">
        <v>15</v>
      </c>
      <c r="U1408">
        <v>31204</v>
      </c>
      <c r="V1408" s="1">
        <v>0</v>
      </c>
      <c r="W1408">
        <v>53</v>
      </c>
      <c r="X1408">
        <v>5</v>
      </c>
      <c r="Y1408">
        <v>142</v>
      </c>
      <c r="AD1408"/>
    </row>
    <row r="1409" spans="1:30" x14ac:dyDescent="0.25">
      <c r="A1409" t="s">
        <v>40</v>
      </c>
      <c r="B1409" s="2">
        <v>42632</v>
      </c>
      <c r="C1409" s="35">
        <f>YEAR(Sales[[#This Row],[ShipDate]])</f>
        <v>2016</v>
      </c>
      <c r="D1409" t="s">
        <v>36</v>
      </c>
      <c r="E1409" t="s">
        <v>18</v>
      </c>
      <c r="F1409" t="s">
        <v>50</v>
      </c>
      <c r="G1409" t="s">
        <v>25</v>
      </c>
      <c r="H1409" t="s">
        <v>1554</v>
      </c>
      <c r="I1409" t="s">
        <v>598</v>
      </c>
      <c r="J1409" t="s">
        <v>13</v>
      </c>
      <c r="K1409" t="s">
        <v>1362</v>
      </c>
      <c r="L1409" t="s">
        <v>17</v>
      </c>
      <c r="N1409" t="str">
        <f>IF(ISBLANK(Sales[[#This Row],[return]]),"No",Sales[[#This Row],[return]])</f>
        <v>No</v>
      </c>
      <c r="O1409" s="2">
        <v>42627</v>
      </c>
      <c r="P1409" s="8" t="str">
        <f>TEXT(DAY(Sales[[#This Row],[OrderDate]]),"ddd")</f>
        <v>Sat</v>
      </c>
      <c r="Q1409" s="8" t="str">
        <f>TEXT(MONTH(Sales[[#This Row],[ShipDate]])*29,"mmm")</f>
        <v>Sep</v>
      </c>
      <c r="R1409">
        <v>263</v>
      </c>
      <c r="S1409" t="s">
        <v>370</v>
      </c>
      <c r="T1409" t="s">
        <v>15</v>
      </c>
      <c r="U1409">
        <v>31204</v>
      </c>
      <c r="V1409" s="1">
        <v>0</v>
      </c>
      <c r="W1409">
        <v>3</v>
      </c>
      <c r="X1409">
        <v>2</v>
      </c>
      <c r="Y1409">
        <v>7</v>
      </c>
      <c r="AD1409"/>
    </row>
    <row r="1410" spans="1:30" x14ac:dyDescent="0.25">
      <c r="A1410" t="s">
        <v>40</v>
      </c>
      <c r="B1410" s="2">
        <v>42686</v>
      </c>
      <c r="C1410" s="35">
        <f>YEAR(Sales[[#This Row],[ShipDate]])</f>
        <v>2016</v>
      </c>
      <c r="D1410" t="s">
        <v>36</v>
      </c>
      <c r="E1410" t="s">
        <v>18</v>
      </c>
      <c r="F1410" t="s">
        <v>23</v>
      </c>
      <c r="G1410" t="s">
        <v>11</v>
      </c>
      <c r="H1410" t="s">
        <v>107</v>
      </c>
      <c r="I1410" t="s">
        <v>70</v>
      </c>
      <c r="J1410" t="s">
        <v>13</v>
      </c>
      <c r="K1410" t="s">
        <v>262</v>
      </c>
      <c r="L1410" t="s">
        <v>68</v>
      </c>
      <c r="N1410" t="str">
        <f>IF(ISBLANK(Sales[[#This Row],[return]]),"No",Sales[[#This Row],[return]])</f>
        <v>No</v>
      </c>
      <c r="O1410" s="2">
        <v>42681</v>
      </c>
      <c r="P1410" s="8" t="str">
        <f>TEXT(DAY(Sales[[#This Row],[OrderDate]]),"ddd")</f>
        <v>Sat</v>
      </c>
      <c r="Q1410" s="8" t="str">
        <f>TEXT(MONTH(Sales[[#This Row],[ShipDate]])*29,"mmm")</f>
        <v>Nov</v>
      </c>
      <c r="R1410">
        <v>834</v>
      </c>
      <c r="S1410" t="s">
        <v>1468</v>
      </c>
      <c r="T1410" t="s">
        <v>66</v>
      </c>
      <c r="U1410">
        <v>77070</v>
      </c>
      <c r="V1410" s="1">
        <v>0.3</v>
      </c>
      <c r="W1410">
        <v>0</v>
      </c>
      <c r="X1410">
        <v>4</v>
      </c>
      <c r="Y1410">
        <v>683</v>
      </c>
      <c r="AD1410"/>
    </row>
    <row r="1411" spans="1:30" x14ac:dyDescent="0.25">
      <c r="A1411" t="s">
        <v>40</v>
      </c>
      <c r="B1411" s="2">
        <v>42686</v>
      </c>
      <c r="C1411" s="35">
        <f>YEAR(Sales[[#This Row],[ShipDate]])</f>
        <v>2016</v>
      </c>
      <c r="D1411" t="s">
        <v>36</v>
      </c>
      <c r="E1411" t="s">
        <v>18</v>
      </c>
      <c r="F1411" t="s">
        <v>290</v>
      </c>
      <c r="G1411" t="s">
        <v>25</v>
      </c>
      <c r="H1411" t="s">
        <v>107</v>
      </c>
      <c r="I1411" t="s">
        <v>70</v>
      </c>
      <c r="J1411" t="s">
        <v>13</v>
      </c>
      <c r="K1411" t="s">
        <v>262</v>
      </c>
      <c r="L1411" t="s">
        <v>68</v>
      </c>
      <c r="N1411" t="str">
        <f>IF(ISBLANK(Sales[[#This Row],[return]]),"No",Sales[[#This Row],[return]])</f>
        <v>No</v>
      </c>
      <c r="O1411" s="2">
        <v>42681</v>
      </c>
      <c r="P1411" s="8" t="str">
        <f>TEXT(DAY(Sales[[#This Row],[OrderDate]]),"ddd")</f>
        <v>Sat</v>
      </c>
      <c r="Q1411" s="8" t="str">
        <f>TEXT(MONTH(Sales[[#This Row],[ShipDate]])*29,"mmm")</f>
        <v>Nov</v>
      </c>
      <c r="R1411">
        <v>87</v>
      </c>
      <c r="S1411" t="s">
        <v>911</v>
      </c>
      <c r="T1411" t="s">
        <v>66</v>
      </c>
      <c r="U1411">
        <v>77070</v>
      </c>
      <c r="V1411" s="1">
        <v>0.2</v>
      </c>
      <c r="W1411">
        <v>4</v>
      </c>
      <c r="X1411">
        <v>7</v>
      </c>
      <c r="Y1411">
        <v>41</v>
      </c>
      <c r="AD1411"/>
    </row>
    <row r="1412" spans="1:30" x14ac:dyDescent="0.25">
      <c r="A1412" t="s">
        <v>40</v>
      </c>
      <c r="B1412" s="2">
        <v>42686</v>
      </c>
      <c r="C1412" s="35">
        <f>YEAR(Sales[[#This Row],[ShipDate]])</f>
        <v>2016</v>
      </c>
      <c r="D1412" t="s">
        <v>36</v>
      </c>
      <c r="E1412" t="s">
        <v>18</v>
      </c>
      <c r="F1412" t="s">
        <v>50</v>
      </c>
      <c r="G1412" t="s">
        <v>25</v>
      </c>
      <c r="H1412" t="s">
        <v>107</v>
      </c>
      <c r="I1412" t="s">
        <v>70</v>
      </c>
      <c r="J1412" t="s">
        <v>13</v>
      </c>
      <c r="K1412" t="s">
        <v>262</v>
      </c>
      <c r="L1412" t="s">
        <v>68</v>
      </c>
      <c r="N1412" t="str">
        <f>IF(ISBLANK(Sales[[#This Row],[return]]),"No",Sales[[#This Row],[return]])</f>
        <v>No</v>
      </c>
      <c r="O1412" s="2">
        <v>42681</v>
      </c>
      <c r="P1412" s="8" t="str">
        <f>TEXT(DAY(Sales[[#This Row],[OrderDate]]),"ddd")</f>
        <v>Sat</v>
      </c>
      <c r="Q1412" s="8" t="str">
        <f>TEXT(MONTH(Sales[[#This Row],[ShipDate]])*29,"mmm")</f>
        <v>Nov</v>
      </c>
      <c r="R1412">
        <v>272</v>
      </c>
      <c r="S1412" t="s">
        <v>1674</v>
      </c>
      <c r="T1412" t="s">
        <v>66</v>
      </c>
      <c r="U1412">
        <v>77070</v>
      </c>
      <c r="V1412" s="1">
        <v>0.8</v>
      </c>
      <c r="W1412">
        <v>-2</v>
      </c>
      <c r="X1412">
        <v>3</v>
      </c>
      <c r="Y1412">
        <v>1</v>
      </c>
      <c r="AD1412"/>
    </row>
    <row r="1413" spans="1:30" x14ac:dyDescent="0.25">
      <c r="A1413" t="s">
        <v>24</v>
      </c>
      <c r="B1413" s="2">
        <v>42549</v>
      </c>
      <c r="C1413" s="35">
        <f>YEAR(Sales[[#This Row],[ShipDate]])</f>
        <v>2016</v>
      </c>
      <c r="D1413" t="s">
        <v>113</v>
      </c>
      <c r="E1413" t="s">
        <v>31</v>
      </c>
      <c r="F1413" t="s">
        <v>38</v>
      </c>
      <c r="G1413" t="s">
        <v>11</v>
      </c>
      <c r="H1413" t="s">
        <v>26</v>
      </c>
      <c r="I1413" t="s">
        <v>32</v>
      </c>
      <c r="J1413" t="s">
        <v>13</v>
      </c>
      <c r="K1413" t="s">
        <v>2632</v>
      </c>
      <c r="L1413" t="s">
        <v>30</v>
      </c>
      <c r="M1413" t="s">
        <v>82</v>
      </c>
      <c r="N1413" t="str">
        <f>IF(ISBLANK(Sales[[#This Row],[return]]),"No",Sales[[#This Row],[return]])</f>
        <v>Yes</v>
      </c>
      <c r="O1413" s="2">
        <v>42546</v>
      </c>
      <c r="P1413" s="8" t="str">
        <f>TEXT(DAY(Sales[[#This Row],[OrderDate]]),"ddd")</f>
        <v>Wed</v>
      </c>
      <c r="Q1413" s="8" t="str">
        <f>TEXT(MONTH(Sales[[#This Row],[ShipDate]])*29,"mmm")</f>
        <v>Jun</v>
      </c>
      <c r="R1413">
        <v>823</v>
      </c>
      <c r="S1413" t="s">
        <v>1443</v>
      </c>
      <c r="T1413" t="s">
        <v>28</v>
      </c>
      <c r="U1413">
        <v>90049</v>
      </c>
      <c r="V1413" s="1">
        <v>0.2</v>
      </c>
      <c r="W1413">
        <v>11</v>
      </c>
      <c r="X1413">
        <v>5</v>
      </c>
      <c r="Y1413">
        <v>448</v>
      </c>
      <c r="AD1413"/>
    </row>
    <row r="1414" spans="1:30" x14ac:dyDescent="0.25">
      <c r="A1414" t="s">
        <v>10</v>
      </c>
      <c r="B1414" s="2">
        <v>42649</v>
      </c>
      <c r="C1414" s="35">
        <f>YEAR(Sales[[#This Row],[ShipDate]])</f>
        <v>2016</v>
      </c>
      <c r="D1414" t="s">
        <v>36</v>
      </c>
      <c r="E1414" t="s">
        <v>31</v>
      </c>
      <c r="F1414" t="s">
        <v>43</v>
      </c>
      <c r="G1414" t="s">
        <v>11</v>
      </c>
      <c r="H1414" t="s">
        <v>146</v>
      </c>
      <c r="I1414" t="s">
        <v>149</v>
      </c>
      <c r="J1414" t="s">
        <v>13</v>
      </c>
      <c r="K1414" t="s">
        <v>751</v>
      </c>
      <c r="L1414" t="s">
        <v>92</v>
      </c>
      <c r="N1414" t="str">
        <f>IF(ISBLANK(Sales[[#This Row],[return]]),"No",Sales[[#This Row],[return]])</f>
        <v>No</v>
      </c>
      <c r="O1414" s="2">
        <v>42643</v>
      </c>
      <c r="P1414" s="8" t="str">
        <f>TEXT(DAY(Sales[[#This Row],[OrderDate]]),"ddd")</f>
        <v>Mon</v>
      </c>
      <c r="Q1414" s="8" t="str">
        <f>TEXT(MONTH(Sales[[#This Row],[ShipDate]])*29,"mmm")</f>
        <v>Oct</v>
      </c>
      <c r="R1414">
        <v>1053</v>
      </c>
      <c r="S1414" t="s">
        <v>940</v>
      </c>
      <c r="T1414" t="s">
        <v>90</v>
      </c>
      <c r="U1414">
        <v>10035</v>
      </c>
      <c r="V1414" s="1">
        <v>0</v>
      </c>
      <c r="W1414">
        <v>5</v>
      </c>
      <c r="X1414">
        <v>3</v>
      </c>
      <c r="Y1414">
        <v>15</v>
      </c>
      <c r="AD1414"/>
    </row>
    <row r="1415" spans="1:30" x14ac:dyDescent="0.25">
      <c r="A1415" t="s">
        <v>40</v>
      </c>
      <c r="B1415" s="2">
        <v>42532</v>
      </c>
      <c r="C1415" s="35">
        <f>YEAR(Sales[[#This Row],[ShipDate]])</f>
        <v>2016</v>
      </c>
      <c r="D1415" t="s">
        <v>36</v>
      </c>
      <c r="E1415" t="s">
        <v>31</v>
      </c>
      <c r="F1415" t="s">
        <v>38</v>
      </c>
      <c r="G1415" t="s">
        <v>11</v>
      </c>
      <c r="H1415" t="s">
        <v>553</v>
      </c>
      <c r="I1415" t="s">
        <v>149</v>
      </c>
      <c r="J1415" t="s">
        <v>13</v>
      </c>
      <c r="K1415" t="s">
        <v>1003</v>
      </c>
      <c r="L1415" t="s">
        <v>92</v>
      </c>
      <c r="N1415" t="str">
        <f>IF(ISBLANK(Sales[[#This Row],[return]]),"No",Sales[[#This Row],[return]])</f>
        <v>No</v>
      </c>
      <c r="O1415" s="2">
        <v>42527</v>
      </c>
      <c r="P1415" s="8" t="str">
        <f>TEXT(DAY(Sales[[#This Row],[OrderDate]]),"ddd")</f>
        <v>Fri</v>
      </c>
      <c r="Q1415" s="8" t="str">
        <f>TEXT(MONTH(Sales[[#This Row],[ShipDate]])*29,"mmm")</f>
        <v>Jun</v>
      </c>
      <c r="R1415">
        <v>424</v>
      </c>
      <c r="S1415" t="s">
        <v>3196</v>
      </c>
      <c r="T1415" t="s">
        <v>90</v>
      </c>
      <c r="U1415">
        <v>11561</v>
      </c>
      <c r="V1415" s="1">
        <v>0.4</v>
      </c>
      <c r="W1415">
        <v>-347</v>
      </c>
      <c r="X1415">
        <v>3</v>
      </c>
      <c r="Y1415">
        <v>992</v>
      </c>
      <c r="AD1415"/>
    </row>
    <row r="1416" spans="1:30" x14ac:dyDescent="0.25">
      <c r="A1416" t="s">
        <v>40</v>
      </c>
      <c r="B1416" s="2">
        <v>42532</v>
      </c>
      <c r="C1416" s="35">
        <f>YEAR(Sales[[#This Row],[ShipDate]])</f>
        <v>2016</v>
      </c>
      <c r="D1416" t="s">
        <v>36</v>
      </c>
      <c r="E1416" t="s">
        <v>31</v>
      </c>
      <c r="F1416" t="s">
        <v>290</v>
      </c>
      <c r="G1416" t="s">
        <v>25</v>
      </c>
      <c r="H1416" t="s">
        <v>553</v>
      </c>
      <c r="I1416" t="s">
        <v>149</v>
      </c>
      <c r="J1416" t="s">
        <v>13</v>
      </c>
      <c r="K1416" t="s">
        <v>1003</v>
      </c>
      <c r="L1416" t="s">
        <v>92</v>
      </c>
      <c r="N1416" t="str">
        <f>IF(ISBLANK(Sales[[#This Row],[return]]),"No",Sales[[#This Row],[return]])</f>
        <v>No</v>
      </c>
      <c r="O1416" s="2">
        <v>42527</v>
      </c>
      <c r="P1416" s="8" t="str">
        <f>TEXT(DAY(Sales[[#This Row],[OrderDate]]),"ddd")</f>
        <v>Fri</v>
      </c>
      <c r="Q1416" s="8" t="str">
        <f>TEXT(MONTH(Sales[[#This Row],[ShipDate]])*29,"mmm")</f>
        <v>Jun</v>
      </c>
      <c r="R1416">
        <v>82</v>
      </c>
      <c r="S1416" t="s">
        <v>2212</v>
      </c>
      <c r="T1416" t="s">
        <v>90</v>
      </c>
      <c r="U1416">
        <v>11561</v>
      </c>
      <c r="V1416" s="1">
        <v>0</v>
      </c>
      <c r="W1416">
        <v>4</v>
      </c>
      <c r="X1416">
        <v>2</v>
      </c>
      <c r="Y1416">
        <v>17</v>
      </c>
      <c r="AD1416"/>
    </row>
    <row r="1417" spans="1:30" x14ac:dyDescent="0.25">
      <c r="A1417" t="s">
        <v>40</v>
      </c>
      <c r="B1417" s="2">
        <v>42532</v>
      </c>
      <c r="C1417" s="35">
        <f>YEAR(Sales[[#This Row],[ShipDate]])</f>
        <v>2016</v>
      </c>
      <c r="D1417" t="s">
        <v>36</v>
      </c>
      <c r="E1417" t="s">
        <v>31</v>
      </c>
      <c r="F1417" t="s">
        <v>50</v>
      </c>
      <c r="G1417" t="s">
        <v>25</v>
      </c>
      <c r="H1417" t="s">
        <v>553</v>
      </c>
      <c r="I1417" t="s">
        <v>149</v>
      </c>
      <c r="J1417" t="s">
        <v>13</v>
      </c>
      <c r="K1417" t="s">
        <v>1003</v>
      </c>
      <c r="L1417" t="s">
        <v>92</v>
      </c>
      <c r="N1417" t="str">
        <f>IF(ISBLANK(Sales[[#This Row],[return]]),"No",Sales[[#This Row],[return]])</f>
        <v>No</v>
      </c>
      <c r="O1417" s="2">
        <v>42527</v>
      </c>
      <c r="P1417" s="8" t="str">
        <f>TEXT(DAY(Sales[[#This Row],[OrderDate]]),"ddd")</f>
        <v>Fri</v>
      </c>
      <c r="Q1417" s="8" t="str">
        <f>TEXT(MONTH(Sales[[#This Row],[ShipDate]])*29,"mmm")</f>
        <v>Jun</v>
      </c>
      <c r="R1417">
        <v>1634</v>
      </c>
      <c r="S1417" t="s">
        <v>647</v>
      </c>
      <c r="T1417" t="s">
        <v>90</v>
      </c>
      <c r="U1417">
        <v>11561</v>
      </c>
      <c r="V1417" s="1">
        <v>0.2</v>
      </c>
      <c r="W1417">
        <v>50</v>
      </c>
      <c r="X1417">
        <v>9</v>
      </c>
      <c r="Y1417">
        <v>150</v>
      </c>
      <c r="AD1417"/>
    </row>
    <row r="1418" spans="1:30" x14ac:dyDescent="0.25">
      <c r="A1418" t="s">
        <v>40</v>
      </c>
      <c r="B1418" s="2">
        <v>42702</v>
      </c>
      <c r="C1418" s="35">
        <f>YEAR(Sales[[#This Row],[ShipDate]])</f>
        <v>2016</v>
      </c>
      <c r="D1418" t="s">
        <v>36</v>
      </c>
      <c r="E1418" t="s">
        <v>18</v>
      </c>
      <c r="F1418" t="s">
        <v>104</v>
      </c>
      <c r="G1418" t="s">
        <v>25</v>
      </c>
      <c r="H1418" t="s">
        <v>309</v>
      </c>
      <c r="I1418" t="s">
        <v>169</v>
      </c>
      <c r="J1418" t="s">
        <v>13</v>
      </c>
      <c r="K1418" t="s">
        <v>1492</v>
      </c>
      <c r="L1418" t="s">
        <v>30</v>
      </c>
      <c r="N1418" t="str">
        <f>IF(ISBLANK(Sales[[#This Row],[return]]),"No",Sales[[#This Row],[return]])</f>
        <v>No</v>
      </c>
      <c r="O1418" s="2">
        <v>42697</v>
      </c>
      <c r="P1418" s="8" t="str">
        <f>TEXT(DAY(Sales[[#This Row],[OrderDate]]),"ddd")</f>
        <v>Mon</v>
      </c>
      <c r="Q1418" s="8" t="str">
        <f>TEXT(MONTH(Sales[[#This Row],[ShipDate]])*29,"mmm")</f>
        <v>Nov</v>
      </c>
      <c r="R1418">
        <v>1501</v>
      </c>
      <c r="S1418" t="s">
        <v>332</v>
      </c>
      <c r="T1418" t="s">
        <v>28</v>
      </c>
      <c r="U1418">
        <v>85254</v>
      </c>
      <c r="V1418" s="1">
        <v>0.2</v>
      </c>
      <c r="W1418">
        <v>9</v>
      </c>
      <c r="X1418">
        <v>3</v>
      </c>
      <c r="Y1418">
        <v>23</v>
      </c>
      <c r="AD1418"/>
    </row>
    <row r="1419" spans="1:30" x14ac:dyDescent="0.25">
      <c r="A1419" t="s">
        <v>10</v>
      </c>
      <c r="B1419" s="2">
        <v>42717</v>
      </c>
      <c r="C1419" s="35">
        <f>YEAR(Sales[[#This Row],[ShipDate]])</f>
        <v>2016</v>
      </c>
      <c r="D1419" t="s">
        <v>36</v>
      </c>
      <c r="E1419" t="s">
        <v>18</v>
      </c>
      <c r="F1419" t="s">
        <v>59</v>
      </c>
      <c r="G1419" t="s">
        <v>25</v>
      </c>
      <c r="H1419" t="s">
        <v>1556</v>
      </c>
      <c r="I1419" t="s">
        <v>174</v>
      </c>
      <c r="J1419" t="s">
        <v>13</v>
      </c>
      <c r="K1419" t="s">
        <v>3101</v>
      </c>
      <c r="L1419" t="s">
        <v>17</v>
      </c>
      <c r="N1419" t="str">
        <f>IF(ISBLANK(Sales[[#This Row],[return]]),"No",Sales[[#This Row],[return]])</f>
        <v>No</v>
      </c>
      <c r="O1419" s="2">
        <v>42711</v>
      </c>
      <c r="P1419" s="8" t="str">
        <f>TEXT(DAY(Sales[[#This Row],[OrderDate]]),"ddd")</f>
        <v>Sat</v>
      </c>
      <c r="Q1419" s="8" t="str">
        <f>TEXT(MONTH(Sales[[#This Row],[ShipDate]])*29,"mmm")</f>
        <v>Dec</v>
      </c>
      <c r="R1419">
        <v>1701</v>
      </c>
      <c r="S1419" t="s">
        <v>1763</v>
      </c>
      <c r="T1419" t="s">
        <v>15</v>
      </c>
      <c r="U1419">
        <v>23464</v>
      </c>
      <c r="V1419" s="1">
        <v>0</v>
      </c>
      <c r="W1419">
        <v>49</v>
      </c>
      <c r="X1419">
        <v>4</v>
      </c>
      <c r="Y1419">
        <v>106</v>
      </c>
      <c r="AD1419"/>
    </row>
    <row r="1420" spans="1:30" x14ac:dyDescent="0.25">
      <c r="A1420" t="s">
        <v>40</v>
      </c>
      <c r="B1420" s="2">
        <v>42505</v>
      </c>
      <c r="C1420" s="35">
        <f>YEAR(Sales[[#This Row],[ShipDate]])</f>
        <v>2016</v>
      </c>
      <c r="D1420" t="s">
        <v>36</v>
      </c>
      <c r="E1420" t="s">
        <v>18</v>
      </c>
      <c r="F1420" t="s">
        <v>104</v>
      </c>
      <c r="G1420" t="s">
        <v>25</v>
      </c>
      <c r="H1420" t="s">
        <v>1585</v>
      </c>
      <c r="I1420" t="s">
        <v>63</v>
      </c>
      <c r="J1420" t="s">
        <v>13</v>
      </c>
      <c r="K1420" t="s">
        <v>1408</v>
      </c>
      <c r="L1420" t="s">
        <v>30</v>
      </c>
      <c r="N1420" t="str">
        <f>IF(ISBLANK(Sales[[#This Row],[return]]),"No",Sales[[#This Row],[return]])</f>
        <v>No</v>
      </c>
      <c r="O1420" s="2">
        <v>42500</v>
      </c>
      <c r="P1420" s="8" t="str">
        <f>TEXT(DAY(Sales[[#This Row],[OrderDate]]),"ddd")</f>
        <v>Tue</v>
      </c>
      <c r="Q1420" s="8" t="str">
        <f>TEXT(MONTH(Sales[[#This Row],[ShipDate]])*29,"mmm")</f>
        <v>May</v>
      </c>
      <c r="R1420">
        <v>1522</v>
      </c>
      <c r="S1420" t="s">
        <v>785</v>
      </c>
      <c r="T1420" t="s">
        <v>28</v>
      </c>
      <c r="U1420">
        <v>98031</v>
      </c>
      <c r="V1420" s="1">
        <v>0</v>
      </c>
      <c r="W1420">
        <v>77</v>
      </c>
      <c r="X1420">
        <v>3</v>
      </c>
      <c r="Y1420">
        <v>158</v>
      </c>
      <c r="AD1420"/>
    </row>
    <row r="1421" spans="1:30" x14ac:dyDescent="0.25">
      <c r="A1421" t="s">
        <v>40</v>
      </c>
      <c r="B1421" s="2">
        <v>42505</v>
      </c>
      <c r="C1421" s="35">
        <f>YEAR(Sales[[#This Row],[ShipDate]])</f>
        <v>2016</v>
      </c>
      <c r="D1421" t="s">
        <v>36</v>
      </c>
      <c r="E1421" t="s">
        <v>18</v>
      </c>
      <c r="F1421" t="s">
        <v>48</v>
      </c>
      <c r="G1421" t="s">
        <v>46</v>
      </c>
      <c r="H1421" t="s">
        <v>1585</v>
      </c>
      <c r="I1421" t="s">
        <v>63</v>
      </c>
      <c r="J1421" t="s">
        <v>13</v>
      </c>
      <c r="K1421" t="s">
        <v>1408</v>
      </c>
      <c r="L1421" t="s">
        <v>30</v>
      </c>
      <c r="N1421" t="str">
        <f>IF(ISBLANK(Sales[[#This Row],[return]]),"No",Sales[[#This Row],[return]])</f>
        <v>No</v>
      </c>
      <c r="O1421" s="2">
        <v>42500</v>
      </c>
      <c r="P1421" s="8" t="str">
        <f>TEXT(DAY(Sales[[#This Row],[OrderDate]]),"ddd")</f>
        <v>Tue</v>
      </c>
      <c r="Q1421" s="8" t="str">
        <f>TEXT(MONTH(Sales[[#This Row],[ShipDate]])*29,"mmm")</f>
        <v>May</v>
      </c>
      <c r="R1421">
        <v>991</v>
      </c>
      <c r="S1421" t="s">
        <v>138</v>
      </c>
      <c r="T1421" t="s">
        <v>28</v>
      </c>
      <c r="U1421">
        <v>98031</v>
      </c>
      <c r="V1421" s="1">
        <v>0.2</v>
      </c>
      <c r="W1421">
        <v>4</v>
      </c>
      <c r="X1421">
        <v>5</v>
      </c>
      <c r="Y1421">
        <v>44</v>
      </c>
      <c r="AD1421"/>
    </row>
    <row r="1422" spans="1:30" x14ac:dyDescent="0.25">
      <c r="A1422" t="s">
        <v>24</v>
      </c>
      <c r="B1422" s="2">
        <v>42705</v>
      </c>
      <c r="C1422" s="35">
        <f>YEAR(Sales[[#This Row],[ShipDate]])</f>
        <v>2016</v>
      </c>
      <c r="D1422" t="s">
        <v>113</v>
      </c>
      <c r="E1422" t="s">
        <v>18</v>
      </c>
      <c r="F1422" t="s">
        <v>52</v>
      </c>
      <c r="G1422" t="s">
        <v>25</v>
      </c>
      <c r="H1422" t="s">
        <v>79</v>
      </c>
      <c r="I1422" t="s">
        <v>32</v>
      </c>
      <c r="J1422" t="s">
        <v>13</v>
      </c>
      <c r="K1422" t="s">
        <v>1157</v>
      </c>
      <c r="L1422" t="s">
        <v>30</v>
      </c>
      <c r="N1422" t="str">
        <f>IF(ISBLANK(Sales[[#This Row],[return]]),"No",Sales[[#This Row],[return]])</f>
        <v>No</v>
      </c>
      <c r="O1422" s="2">
        <v>42702</v>
      </c>
      <c r="P1422" s="8" t="str">
        <f>TEXT(DAY(Sales[[#This Row],[OrderDate]]),"ddd")</f>
        <v>Sat</v>
      </c>
      <c r="Q1422" s="8" t="str">
        <f>TEXT(MONTH(Sales[[#This Row],[ShipDate]])*29,"mmm")</f>
        <v>Dec</v>
      </c>
      <c r="R1422">
        <v>38</v>
      </c>
      <c r="S1422" t="s">
        <v>1779</v>
      </c>
      <c r="T1422" t="s">
        <v>28</v>
      </c>
      <c r="U1422">
        <v>94109</v>
      </c>
      <c r="V1422" s="1">
        <v>0</v>
      </c>
      <c r="W1422">
        <v>12</v>
      </c>
      <c r="X1422">
        <v>3</v>
      </c>
      <c r="Y1422">
        <v>44</v>
      </c>
      <c r="AD1422"/>
    </row>
    <row r="1423" spans="1:30" x14ac:dyDescent="0.25">
      <c r="A1423" t="s">
        <v>24</v>
      </c>
      <c r="B1423" s="2">
        <v>42705</v>
      </c>
      <c r="C1423" s="35">
        <f>YEAR(Sales[[#This Row],[ShipDate]])</f>
        <v>2016</v>
      </c>
      <c r="D1423" t="s">
        <v>113</v>
      </c>
      <c r="E1423" t="s">
        <v>18</v>
      </c>
      <c r="F1423" t="s">
        <v>99</v>
      </c>
      <c r="G1423" t="s">
        <v>46</v>
      </c>
      <c r="H1423" t="s">
        <v>79</v>
      </c>
      <c r="I1423" t="s">
        <v>32</v>
      </c>
      <c r="J1423" t="s">
        <v>13</v>
      </c>
      <c r="K1423" t="s">
        <v>1157</v>
      </c>
      <c r="L1423" t="s">
        <v>30</v>
      </c>
      <c r="N1423" t="str">
        <f>IF(ISBLANK(Sales[[#This Row],[return]]),"No",Sales[[#This Row],[return]])</f>
        <v>No</v>
      </c>
      <c r="O1423" s="2">
        <v>42702</v>
      </c>
      <c r="P1423" s="8" t="str">
        <f>TEXT(DAY(Sales[[#This Row],[OrderDate]]),"ddd")</f>
        <v>Sat</v>
      </c>
      <c r="Q1423" s="8" t="str">
        <f>TEXT(MONTH(Sales[[#This Row],[ShipDate]])*29,"mmm")</f>
        <v>Dec</v>
      </c>
      <c r="R1423">
        <v>1092</v>
      </c>
      <c r="S1423" t="s">
        <v>2383</v>
      </c>
      <c r="T1423" t="s">
        <v>28</v>
      </c>
      <c r="U1423">
        <v>94109</v>
      </c>
      <c r="V1423" s="1">
        <v>0</v>
      </c>
      <c r="W1423">
        <v>35</v>
      </c>
      <c r="X1423">
        <v>7</v>
      </c>
      <c r="Y1423">
        <v>140</v>
      </c>
      <c r="AD1423"/>
    </row>
    <row r="1424" spans="1:30" x14ac:dyDescent="0.25">
      <c r="A1424" t="s">
        <v>40</v>
      </c>
      <c r="B1424" s="2">
        <v>42549</v>
      </c>
      <c r="C1424" s="35">
        <f>YEAR(Sales[[#This Row],[ShipDate]])</f>
        <v>2016</v>
      </c>
      <c r="D1424" t="s">
        <v>36</v>
      </c>
      <c r="E1424" t="s">
        <v>18</v>
      </c>
      <c r="F1424" t="s">
        <v>43</v>
      </c>
      <c r="G1424" t="s">
        <v>11</v>
      </c>
      <c r="H1424" t="s">
        <v>614</v>
      </c>
      <c r="I1424" t="s">
        <v>169</v>
      </c>
      <c r="J1424" t="s">
        <v>13</v>
      </c>
      <c r="K1424" t="s">
        <v>869</v>
      </c>
      <c r="L1424" t="s">
        <v>30</v>
      </c>
      <c r="N1424" t="str">
        <f>IF(ISBLANK(Sales[[#This Row],[return]]),"No",Sales[[#This Row],[return]])</f>
        <v>No</v>
      </c>
      <c r="O1424" s="2">
        <v>42545</v>
      </c>
      <c r="P1424" s="8" t="str">
        <f>TEXT(DAY(Sales[[#This Row],[OrderDate]]),"ddd")</f>
        <v>Tue</v>
      </c>
      <c r="Q1424" s="8" t="str">
        <f>TEXT(MONTH(Sales[[#This Row],[ShipDate]])*29,"mmm")</f>
        <v>Jun</v>
      </c>
      <c r="R1424">
        <v>91</v>
      </c>
      <c r="S1424" t="s">
        <v>1191</v>
      </c>
      <c r="T1424" t="s">
        <v>28</v>
      </c>
      <c r="U1424">
        <v>85705</v>
      </c>
      <c r="V1424" s="1">
        <v>0.2</v>
      </c>
      <c r="W1424">
        <v>1</v>
      </c>
      <c r="X1424">
        <v>2</v>
      </c>
      <c r="Y1424">
        <v>4</v>
      </c>
      <c r="AD1424"/>
    </row>
    <row r="1425" spans="1:30" x14ac:dyDescent="0.25">
      <c r="A1425" t="s">
        <v>24</v>
      </c>
      <c r="B1425" s="2">
        <v>42698</v>
      </c>
      <c r="C1425" s="35">
        <f>YEAR(Sales[[#This Row],[ShipDate]])</f>
        <v>2016</v>
      </c>
      <c r="D1425" t="s">
        <v>36</v>
      </c>
      <c r="E1425" t="s">
        <v>18</v>
      </c>
      <c r="F1425" t="s">
        <v>23</v>
      </c>
      <c r="G1425" t="s">
        <v>11</v>
      </c>
      <c r="H1425" t="s">
        <v>88</v>
      </c>
      <c r="I1425" t="s">
        <v>93</v>
      </c>
      <c r="J1425" t="s">
        <v>13</v>
      </c>
      <c r="K1425" t="s">
        <v>1541</v>
      </c>
      <c r="L1425" t="s">
        <v>92</v>
      </c>
      <c r="N1425" t="str">
        <f>IF(ISBLANK(Sales[[#This Row],[return]]),"No",Sales[[#This Row],[return]])</f>
        <v>No</v>
      </c>
      <c r="O1425" s="2">
        <v>42691</v>
      </c>
      <c r="P1425" s="8" t="str">
        <f>TEXT(DAY(Sales[[#This Row],[OrderDate]]),"ddd")</f>
        <v>Tue</v>
      </c>
      <c r="Q1425" s="8" t="str">
        <f>TEXT(MONTH(Sales[[#This Row],[ShipDate]])*29,"mmm")</f>
        <v>Nov</v>
      </c>
      <c r="R1425">
        <v>836</v>
      </c>
      <c r="S1425" t="s">
        <v>882</v>
      </c>
      <c r="T1425" t="s">
        <v>90</v>
      </c>
      <c r="U1425">
        <v>19143</v>
      </c>
      <c r="V1425" s="1">
        <v>0.3</v>
      </c>
      <c r="W1425">
        <v>-94</v>
      </c>
      <c r="X1425">
        <v>5</v>
      </c>
      <c r="Y1425">
        <v>658</v>
      </c>
      <c r="AD1425"/>
    </row>
    <row r="1426" spans="1:30" x14ac:dyDescent="0.25">
      <c r="A1426" t="s">
        <v>24</v>
      </c>
      <c r="B1426" s="2">
        <v>42698</v>
      </c>
      <c r="C1426" s="35">
        <f>YEAR(Sales[[#This Row],[ShipDate]])</f>
        <v>2016</v>
      </c>
      <c r="D1426" t="s">
        <v>36</v>
      </c>
      <c r="E1426" t="s">
        <v>18</v>
      </c>
      <c r="F1426" t="s">
        <v>59</v>
      </c>
      <c r="G1426" t="s">
        <v>25</v>
      </c>
      <c r="H1426" t="s">
        <v>88</v>
      </c>
      <c r="I1426" t="s">
        <v>93</v>
      </c>
      <c r="J1426" t="s">
        <v>13</v>
      </c>
      <c r="K1426" t="s">
        <v>1541</v>
      </c>
      <c r="L1426" t="s">
        <v>92</v>
      </c>
      <c r="N1426" t="str">
        <f>IF(ISBLANK(Sales[[#This Row],[return]]),"No",Sales[[#This Row],[return]])</f>
        <v>No</v>
      </c>
      <c r="O1426" s="2">
        <v>42691</v>
      </c>
      <c r="P1426" s="8" t="str">
        <f>TEXT(DAY(Sales[[#This Row],[OrderDate]]),"ddd")</f>
        <v>Tue</v>
      </c>
      <c r="Q1426" s="8" t="str">
        <f>TEXT(MONTH(Sales[[#This Row],[ShipDate]])*29,"mmm")</f>
        <v>Nov</v>
      </c>
      <c r="R1426">
        <v>1476</v>
      </c>
      <c r="S1426" t="s">
        <v>993</v>
      </c>
      <c r="T1426" t="s">
        <v>90</v>
      </c>
      <c r="U1426">
        <v>19143</v>
      </c>
      <c r="V1426" s="1">
        <v>0.2</v>
      </c>
      <c r="W1426">
        <v>4</v>
      </c>
      <c r="X1426">
        <v>2</v>
      </c>
      <c r="Y1426">
        <v>12</v>
      </c>
      <c r="AD1426"/>
    </row>
    <row r="1427" spans="1:30" x14ac:dyDescent="0.25">
      <c r="A1427" t="s">
        <v>10</v>
      </c>
      <c r="B1427" s="2">
        <v>42632</v>
      </c>
      <c r="C1427" s="35">
        <f>YEAR(Sales[[#This Row],[ShipDate]])</f>
        <v>2016</v>
      </c>
      <c r="D1427" t="s">
        <v>607</v>
      </c>
      <c r="E1427" t="s">
        <v>69</v>
      </c>
      <c r="F1427" t="s">
        <v>150</v>
      </c>
      <c r="G1427" t="s">
        <v>25</v>
      </c>
      <c r="H1427" t="s">
        <v>79</v>
      </c>
      <c r="I1427" t="s">
        <v>32</v>
      </c>
      <c r="J1427" t="s">
        <v>13</v>
      </c>
      <c r="K1427" t="s">
        <v>357</v>
      </c>
      <c r="L1427" t="s">
        <v>30</v>
      </c>
      <c r="N1427" t="str">
        <f>IF(ISBLANK(Sales[[#This Row],[return]]),"No",Sales[[#This Row],[return]])</f>
        <v>No</v>
      </c>
      <c r="O1427" s="2">
        <v>42632</v>
      </c>
      <c r="P1427" s="8" t="str">
        <f>TEXT(DAY(Sales[[#This Row],[OrderDate]]),"ddd")</f>
        <v>Thu</v>
      </c>
      <c r="Q1427" s="8" t="str">
        <f>TEXT(MONTH(Sales[[#This Row],[ShipDate]])*29,"mmm")</f>
        <v>Sep</v>
      </c>
      <c r="R1427">
        <v>1353</v>
      </c>
      <c r="S1427" t="s">
        <v>2220</v>
      </c>
      <c r="T1427" t="s">
        <v>28</v>
      </c>
      <c r="U1427">
        <v>94110</v>
      </c>
      <c r="V1427" s="1">
        <v>0</v>
      </c>
      <c r="W1427">
        <v>0</v>
      </c>
      <c r="X1427">
        <v>3</v>
      </c>
      <c r="Y1427">
        <v>6</v>
      </c>
      <c r="AD1427"/>
    </row>
    <row r="1428" spans="1:30" x14ac:dyDescent="0.25">
      <c r="A1428" t="s">
        <v>10</v>
      </c>
      <c r="B1428" s="2">
        <v>42696</v>
      </c>
      <c r="C1428" s="35">
        <f>YEAR(Sales[[#This Row],[ShipDate]])</f>
        <v>2016</v>
      </c>
      <c r="D1428" t="s">
        <v>36</v>
      </c>
      <c r="E1428" t="s">
        <v>31</v>
      </c>
      <c r="F1428" t="s">
        <v>33</v>
      </c>
      <c r="G1428" t="s">
        <v>25</v>
      </c>
      <c r="H1428" t="s">
        <v>675</v>
      </c>
      <c r="I1428" t="s">
        <v>32</v>
      </c>
      <c r="J1428" t="s">
        <v>13</v>
      </c>
      <c r="K1428" t="s">
        <v>2594</v>
      </c>
      <c r="L1428" t="s">
        <v>30</v>
      </c>
      <c r="N1428" t="str">
        <f>IF(ISBLANK(Sales[[#This Row],[return]]),"No",Sales[[#This Row],[return]])</f>
        <v>No</v>
      </c>
      <c r="O1428" s="2">
        <v>42690</v>
      </c>
      <c r="P1428" s="8" t="str">
        <f>TEXT(DAY(Sales[[#This Row],[OrderDate]]),"ddd")</f>
        <v>Mon</v>
      </c>
      <c r="Q1428" s="8" t="str">
        <f>TEXT(MONTH(Sales[[#This Row],[ShipDate]])*29,"mmm")</f>
        <v>Nov</v>
      </c>
      <c r="R1428">
        <v>1264</v>
      </c>
      <c r="S1428" t="s">
        <v>1658</v>
      </c>
      <c r="T1428" t="s">
        <v>28</v>
      </c>
      <c r="U1428">
        <v>92646</v>
      </c>
      <c r="V1428" s="1">
        <v>0</v>
      </c>
      <c r="W1428">
        <v>2</v>
      </c>
      <c r="X1428">
        <v>2</v>
      </c>
      <c r="Y1428">
        <v>5</v>
      </c>
      <c r="AD1428"/>
    </row>
    <row r="1429" spans="1:30" x14ac:dyDescent="0.25">
      <c r="A1429" t="s">
        <v>24</v>
      </c>
      <c r="B1429" s="2">
        <v>42492</v>
      </c>
      <c r="C1429" s="35">
        <f>YEAR(Sales[[#This Row],[ShipDate]])</f>
        <v>2016</v>
      </c>
      <c r="D1429" t="s">
        <v>113</v>
      </c>
      <c r="E1429" t="s">
        <v>18</v>
      </c>
      <c r="F1429" t="s">
        <v>45</v>
      </c>
      <c r="G1429" t="s">
        <v>25</v>
      </c>
      <c r="H1429" t="s">
        <v>684</v>
      </c>
      <c r="I1429" t="s">
        <v>20</v>
      </c>
      <c r="J1429" t="s">
        <v>13</v>
      </c>
      <c r="K1429" t="s">
        <v>1141</v>
      </c>
      <c r="L1429" t="s">
        <v>17</v>
      </c>
      <c r="N1429" t="str">
        <f>IF(ISBLANK(Sales[[#This Row],[return]]),"No",Sales[[#This Row],[return]])</f>
        <v>No</v>
      </c>
      <c r="O1429" s="2">
        <v>42490</v>
      </c>
      <c r="P1429" s="8" t="str">
        <f>TEXT(DAY(Sales[[#This Row],[OrderDate]]),"ddd")</f>
        <v>Mon</v>
      </c>
      <c r="Q1429" s="8" t="str">
        <f>TEXT(MONTH(Sales[[#This Row],[ShipDate]])*29,"mmm")</f>
        <v>May</v>
      </c>
      <c r="R1429">
        <v>887</v>
      </c>
      <c r="S1429" t="s">
        <v>1768</v>
      </c>
      <c r="T1429" t="s">
        <v>15</v>
      </c>
      <c r="U1429">
        <v>40214</v>
      </c>
      <c r="V1429" s="1">
        <v>0</v>
      </c>
      <c r="W1429">
        <v>45</v>
      </c>
      <c r="X1429">
        <v>5</v>
      </c>
      <c r="Y1429">
        <v>175</v>
      </c>
      <c r="AD1429"/>
    </row>
    <row r="1430" spans="1:30" x14ac:dyDescent="0.25">
      <c r="A1430" t="s">
        <v>24</v>
      </c>
      <c r="B1430" s="2">
        <v>42492</v>
      </c>
      <c r="C1430" s="35">
        <f>YEAR(Sales[[#This Row],[ShipDate]])</f>
        <v>2016</v>
      </c>
      <c r="D1430" t="s">
        <v>113</v>
      </c>
      <c r="E1430" t="s">
        <v>18</v>
      </c>
      <c r="F1430" t="s">
        <v>39</v>
      </c>
      <c r="G1430" t="s">
        <v>25</v>
      </c>
      <c r="H1430" t="s">
        <v>684</v>
      </c>
      <c r="I1430" t="s">
        <v>20</v>
      </c>
      <c r="J1430" t="s">
        <v>13</v>
      </c>
      <c r="K1430" t="s">
        <v>1141</v>
      </c>
      <c r="L1430" t="s">
        <v>17</v>
      </c>
      <c r="N1430" t="str">
        <f>IF(ISBLANK(Sales[[#This Row],[return]]),"No",Sales[[#This Row],[return]])</f>
        <v>No</v>
      </c>
      <c r="O1430" s="2">
        <v>42490</v>
      </c>
      <c r="P1430" s="8" t="str">
        <f>TEXT(DAY(Sales[[#This Row],[OrderDate]]),"ddd")</f>
        <v>Mon</v>
      </c>
      <c r="Q1430" s="8" t="str">
        <f>TEXT(MONTH(Sales[[#This Row],[ShipDate]])*29,"mmm")</f>
        <v>May</v>
      </c>
      <c r="R1430">
        <v>543</v>
      </c>
      <c r="S1430" t="s">
        <v>960</v>
      </c>
      <c r="T1430" t="s">
        <v>15</v>
      </c>
      <c r="U1430">
        <v>40214</v>
      </c>
      <c r="V1430" s="1">
        <v>0</v>
      </c>
      <c r="W1430">
        <v>215</v>
      </c>
      <c r="X1430">
        <v>5</v>
      </c>
      <c r="Y1430">
        <v>826</v>
      </c>
      <c r="AD1430"/>
    </row>
    <row r="1431" spans="1:30" x14ac:dyDescent="0.25">
      <c r="A1431" t="s">
        <v>24</v>
      </c>
      <c r="B1431" s="2">
        <v>42731</v>
      </c>
      <c r="C1431" s="35">
        <f>YEAR(Sales[[#This Row],[ShipDate]])</f>
        <v>2016</v>
      </c>
      <c r="D1431" t="s">
        <v>36</v>
      </c>
      <c r="E1431" t="s">
        <v>18</v>
      </c>
      <c r="F1431" t="s">
        <v>43</v>
      </c>
      <c r="G1431" t="s">
        <v>11</v>
      </c>
      <c r="H1431" t="s">
        <v>383</v>
      </c>
      <c r="I1431" t="s">
        <v>252</v>
      </c>
      <c r="J1431" t="s">
        <v>13</v>
      </c>
      <c r="K1431" t="s">
        <v>1250</v>
      </c>
      <c r="L1431" t="s">
        <v>92</v>
      </c>
      <c r="N1431" t="str">
        <f>IF(ISBLANK(Sales[[#This Row],[return]]),"No",Sales[[#This Row],[return]])</f>
        <v>No</v>
      </c>
      <c r="O1431" s="2">
        <v>42724</v>
      </c>
      <c r="P1431" s="8" t="str">
        <f>TEXT(DAY(Sales[[#This Row],[OrderDate]]),"ddd")</f>
        <v>Fri</v>
      </c>
      <c r="Q1431" s="8" t="str">
        <f>TEXT(MONTH(Sales[[#This Row],[ShipDate]])*29,"mmm")</f>
        <v>Dec</v>
      </c>
      <c r="R1431">
        <v>559</v>
      </c>
      <c r="S1431" t="s">
        <v>277</v>
      </c>
      <c r="T1431" t="s">
        <v>90</v>
      </c>
      <c r="U1431">
        <v>45011</v>
      </c>
      <c r="V1431" s="1">
        <v>0.2</v>
      </c>
      <c r="W1431">
        <v>-21</v>
      </c>
      <c r="X1431">
        <v>3</v>
      </c>
      <c r="Y1431">
        <v>191</v>
      </c>
      <c r="AD1431"/>
    </row>
    <row r="1432" spans="1:30" x14ac:dyDescent="0.25">
      <c r="A1432" t="s">
        <v>24</v>
      </c>
      <c r="B1432" s="2">
        <v>42534</v>
      </c>
      <c r="C1432" s="35">
        <f>YEAR(Sales[[#This Row],[ShipDate]])</f>
        <v>2016</v>
      </c>
      <c r="D1432" t="s">
        <v>19</v>
      </c>
      <c r="E1432" t="s">
        <v>31</v>
      </c>
      <c r="F1432" t="s">
        <v>43</v>
      </c>
      <c r="G1432" t="s">
        <v>11</v>
      </c>
      <c r="H1432" t="s">
        <v>1403</v>
      </c>
      <c r="I1432" t="s">
        <v>651</v>
      </c>
      <c r="J1432" t="s">
        <v>13</v>
      </c>
      <c r="K1432" t="s">
        <v>541</v>
      </c>
      <c r="L1432" t="s">
        <v>30</v>
      </c>
      <c r="N1432" t="str">
        <f>IF(ISBLANK(Sales[[#This Row],[return]]),"No",Sales[[#This Row],[return]])</f>
        <v>No</v>
      </c>
      <c r="O1432" s="2">
        <v>42530</v>
      </c>
      <c r="P1432" s="8" t="str">
        <f>TEXT(DAY(Sales[[#This Row],[OrderDate]]),"ddd")</f>
        <v>Mon</v>
      </c>
      <c r="Q1432" s="8" t="str">
        <f>TEXT(MONTH(Sales[[#This Row],[ShipDate]])*29,"mmm")</f>
        <v>Jun</v>
      </c>
      <c r="R1432">
        <v>617</v>
      </c>
      <c r="S1432" t="s">
        <v>3208</v>
      </c>
      <c r="T1432" t="s">
        <v>28</v>
      </c>
      <c r="U1432">
        <v>89031</v>
      </c>
      <c r="V1432" s="1">
        <v>0</v>
      </c>
      <c r="W1432">
        <v>14</v>
      </c>
      <c r="X1432">
        <v>2</v>
      </c>
      <c r="Y1432">
        <v>37</v>
      </c>
      <c r="AD1432"/>
    </row>
    <row r="1433" spans="1:30" x14ac:dyDescent="0.25">
      <c r="A1433" t="s">
        <v>24</v>
      </c>
      <c r="B1433" s="2">
        <v>42534</v>
      </c>
      <c r="C1433" s="35">
        <f>YEAR(Sales[[#This Row],[ShipDate]])</f>
        <v>2016</v>
      </c>
      <c r="D1433" t="s">
        <v>19</v>
      </c>
      <c r="E1433" t="s">
        <v>31</v>
      </c>
      <c r="F1433" t="s">
        <v>59</v>
      </c>
      <c r="G1433" t="s">
        <v>25</v>
      </c>
      <c r="H1433" t="s">
        <v>1403</v>
      </c>
      <c r="I1433" t="s">
        <v>651</v>
      </c>
      <c r="J1433" t="s">
        <v>13</v>
      </c>
      <c r="K1433" t="s">
        <v>541</v>
      </c>
      <c r="L1433" t="s">
        <v>30</v>
      </c>
      <c r="N1433" t="str">
        <f>IF(ISBLANK(Sales[[#This Row],[return]]),"No",Sales[[#This Row],[return]])</f>
        <v>No</v>
      </c>
      <c r="O1433" s="2">
        <v>42530</v>
      </c>
      <c r="P1433" s="8" t="str">
        <f>TEXT(DAY(Sales[[#This Row],[OrderDate]]),"ddd")</f>
        <v>Mon</v>
      </c>
      <c r="Q1433" s="8" t="str">
        <f>TEXT(MONTH(Sales[[#This Row],[ShipDate]])*29,"mmm")</f>
        <v>Jun</v>
      </c>
      <c r="R1433">
        <v>1701</v>
      </c>
      <c r="S1433" t="s">
        <v>1763</v>
      </c>
      <c r="T1433" t="s">
        <v>28</v>
      </c>
      <c r="U1433">
        <v>89031</v>
      </c>
      <c r="V1433" s="1">
        <v>0</v>
      </c>
      <c r="W1433">
        <v>36</v>
      </c>
      <c r="X1433">
        <v>3</v>
      </c>
      <c r="Y1433">
        <v>79</v>
      </c>
      <c r="AD1433"/>
    </row>
    <row r="1434" spans="1:30" x14ac:dyDescent="0.25">
      <c r="A1434" t="s">
        <v>24</v>
      </c>
      <c r="B1434" s="2">
        <v>42534</v>
      </c>
      <c r="C1434" s="35">
        <f>YEAR(Sales[[#This Row],[ShipDate]])</f>
        <v>2016</v>
      </c>
      <c r="D1434" t="s">
        <v>19</v>
      </c>
      <c r="E1434" t="s">
        <v>31</v>
      </c>
      <c r="F1434" t="s">
        <v>45</v>
      </c>
      <c r="G1434" t="s">
        <v>25</v>
      </c>
      <c r="H1434" t="s">
        <v>1403</v>
      </c>
      <c r="I1434" t="s">
        <v>651</v>
      </c>
      <c r="J1434" t="s">
        <v>13</v>
      </c>
      <c r="K1434" t="s">
        <v>541</v>
      </c>
      <c r="L1434" t="s">
        <v>30</v>
      </c>
      <c r="N1434" t="str">
        <f>IF(ISBLANK(Sales[[#This Row],[return]]),"No",Sales[[#This Row],[return]])</f>
        <v>No</v>
      </c>
      <c r="O1434" s="2">
        <v>42530</v>
      </c>
      <c r="P1434" s="8" t="str">
        <f>TEXT(DAY(Sales[[#This Row],[OrderDate]]),"ddd")</f>
        <v>Mon</v>
      </c>
      <c r="Q1434" s="8" t="str">
        <f>TEXT(MONTH(Sales[[#This Row],[ShipDate]])*29,"mmm")</f>
        <v>Jun</v>
      </c>
      <c r="R1434">
        <v>521</v>
      </c>
      <c r="S1434" t="s">
        <v>1999</v>
      </c>
      <c r="T1434" t="s">
        <v>28</v>
      </c>
      <c r="U1434">
        <v>89031</v>
      </c>
      <c r="V1434" s="1">
        <v>0</v>
      </c>
      <c r="W1434">
        <v>5</v>
      </c>
      <c r="X1434">
        <v>7</v>
      </c>
      <c r="Y1434">
        <v>18</v>
      </c>
      <c r="AD1434"/>
    </row>
    <row r="1435" spans="1:30" x14ac:dyDescent="0.25">
      <c r="A1435" t="s">
        <v>10</v>
      </c>
      <c r="B1435" s="2">
        <v>42468</v>
      </c>
      <c r="C1435" s="35">
        <f>YEAR(Sales[[#This Row],[ShipDate]])</f>
        <v>2016</v>
      </c>
      <c r="D1435" t="s">
        <v>36</v>
      </c>
      <c r="E1435" t="s">
        <v>31</v>
      </c>
      <c r="F1435" t="s">
        <v>43</v>
      </c>
      <c r="G1435" t="s">
        <v>11</v>
      </c>
      <c r="H1435" t="s">
        <v>1556</v>
      </c>
      <c r="I1435" t="s">
        <v>174</v>
      </c>
      <c r="J1435" t="s">
        <v>13</v>
      </c>
      <c r="K1435" t="s">
        <v>2700</v>
      </c>
      <c r="L1435" t="s">
        <v>17</v>
      </c>
      <c r="N1435" t="str">
        <f>IF(ISBLANK(Sales[[#This Row],[return]]),"No",Sales[[#This Row],[return]])</f>
        <v>No</v>
      </c>
      <c r="O1435" s="2">
        <v>42462</v>
      </c>
      <c r="P1435" s="8" t="str">
        <f>TEXT(DAY(Sales[[#This Row],[OrderDate]]),"ddd")</f>
        <v>Mon</v>
      </c>
      <c r="Q1435" s="8" t="str">
        <f>TEXT(MONTH(Sales[[#This Row],[ShipDate]])*29,"mmm")</f>
        <v>Apr</v>
      </c>
      <c r="R1435">
        <v>1040</v>
      </c>
      <c r="S1435" t="s">
        <v>1402</v>
      </c>
      <c r="T1435" t="s">
        <v>15</v>
      </c>
      <c r="U1435">
        <v>23464</v>
      </c>
      <c r="V1435" s="1">
        <v>0</v>
      </c>
      <c r="W1435">
        <v>46</v>
      </c>
      <c r="X1435">
        <v>2</v>
      </c>
      <c r="Y1435">
        <v>178</v>
      </c>
      <c r="AD1435"/>
    </row>
    <row r="1436" spans="1:30" x14ac:dyDescent="0.25">
      <c r="A1436" t="s">
        <v>40</v>
      </c>
      <c r="B1436" s="2">
        <v>42500</v>
      </c>
      <c r="C1436" s="35">
        <f>YEAR(Sales[[#This Row],[ShipDate]])</f>
        <v>2016</v>
      </c>
      <c r="D1436" t="s">
        <v>36</v>
      </c>
      <c r="E1436" t="s">
        <v>31</v>
      </c>
      <c r="F1436" t="s">
        <v>39</v>
      </c>
      <c r="G1436" t="s">
        <v>25</v>
      </c>
      <c r="H1436" t="s">
        <v>1128</v>
      </c>
      <c r="I1436" t="s">
        <v>120</v>
      </c>
      <c r="J1436" t="s">
        <v>13</v>
      </c>
      <c r="K1436" t="s">
        <v>2648</v>
      </c>
      <c r="L1436" t="s">
        <v>68</v>
      </c>
      <c r="N1436" t="str">
        <f>IF(ISBLANK(Sales[[#This Row],[return]]),"No",Sales[[#This Row],[return]])</f>
        <v>No</v>
      </c>
      <c r="O1436" s="2">
        <v>42495</v>
      </c>
      <c r="P1436" s="8" t="str">
        <f>TEXT(DAY(Sales[[#This Row],[OrderDate]]),"ddd")</f>
        <v>Thu</v>
      </c>
      <c r="Q1436" s="8" t="str">
        <f>TEXT(MONTH(Sales[[#This Row],[ShipDate]])*29,"mmm")</f>
        <v>May</v>
      </c>
      <c r="R1436">
        <v>583</v>
      </c>
      <c r="S1436" t="s">
        <v>205</v>
      </c>
      <c r="T1436" t="s">
        <v>66</v>
      </c>
      <c r="U1436">
        <v>61032</v>
      </c>
      <c r="V1436" s="1">
        <v>0.2</v>
      </c>
      <c r="W1436">
        <v>4</v>
      </c>
      <c r="X1436">
        <v>2</v>
      </c>
      <c r="Y1436">
        <v>45</v>
      </c>
      <c r="AD1436"/>
    </row>
    <row r="1437" spans="1:30" x14ac:dyDescent="0.25">
      <c r="A1437" t="s">
        <v>10</v>
      </c>
      <c r="B1437" s="2">
        <v>42627</v>
      </c>
      <c r="C1437" s="35">
        <f>YEAR(Sales[[#This Row],[ShipDate]])</f>
        <v>2016</v>
      </c>
      <c r="D1437" t="s">
        <v>607</v>
      </c>
      <c r="E1437" t="s">
        <v>18</v>
      </c>
      <c r="F1437" t="s">
        <v>38</v>
      </c>
      <c r="G1437" t="s">
        <v>11</v>
      </c>
      <c r="H1437" t="s">
        <v>146</v>
      </c>
      <c r="I1437" t="s">
        <v>149</v>
      </c>
      <c r="J1437" t="s">
        <v>13</v>
      </c>
      <c r="K1437" t="s">
        <v>1238</v>
      </c>
      <c r="L1437" t="s">
        <v>92</v>
      </c>
      <c r="M1437" t="s">
        <v>82</v>
      </c>
      <c r="N1437" t="str">
        <f>IF(ISBLANK(Sales[[#This Row],[return]]),"No",Sales[[#This Row],[return]])</f>
        <v>Yes</v>
      </c>
      <c r="O1437" s="2">
        <v>42627</v>
      </c>
      <c r="P1437" s="8" t="str">
        <f>TEXT(DAY(Sales[[#This Row],[OrderDate]]),"ddd")</f>
        <v>Sat</v>
      </c>
      <c r="Q1437" s="8" t="str">
        <f>TEXT(MONTH(Sales[[#This Row],[ShipDate]])*29,"mmm")</f>
        <v>Sep</v>
      </c>
      <c r="R1437">
        <v>964</v>
      </c>
      <c r="S1437" t="s">
        <v>1316</v>
      </c>
      <c r="T1437" t="s">
        <v>90</v>
      </c>
      <c r="U1437">
        <v>10009</v>
      </c>
      <c r="V1437" s="1">
        <v>0.4</v>
      </c>
      <c r="W1437">
        <v>-108</v>
      </c>
      <c r="X1437">
        <v>9</v>
      </c>
      <c r="Y1437">
        <v>464</v>
      </c>
      <c r="AD1437"/>
    </row>
    <row r="1438" spans="1:30" x14ac:dyDescent="0.25">
      <c r="A1438" t="s">
        <v>10</v>
      </c>
      <c r="B1438" s="2">
        <v>42627</v>
      </c>
      <c r="C1438" s="35">
        <f>YEAR(Sales[[#This Row],[ShipDate]])</f>
        <v>2016</v>
      </c>
      <c r="D1438" t="s">
        <v>607</v>
      </c>
      <c r="E1438" t="s">
        <v>18</v>
      </c>
      <c r="F1438" t="s">
        <v>52</v>
      </c>
      <c r="G1438" t="s">
        <v>25</v>
      </c>
      <c r="H1438" t="s">
        <v>146</v>
      </c>
      <c r="I1438" t="s">
        <v>149</v>
      </c>
      <c r="J1438" t="s">
        <v>13</v>
      </c>
      <c r="K1438" t="s">
        <v>1238</v>
      </c>
      <c r="L1438" t="s">
        <v>92</v>
      </c>
      <c r="M1438" t="s">
        <v>82</v>
      </c>
      <c r="N1438" t="str">
        <f>IF(ISBLANK(Sales[[#This Row],[return]]),"No",Sales[[#This Row],[return]])</f>
        <v>Yes</v>
      </c>
      <c r="O1438" s="2">
        <v>42627</v>
      </c>
      <c r="P1438" s="8" t="str">
        <f>TEXT(DAY(Sales[[#This Row],[OrderDate]]),"ddd")</f>
        <v>Sat</v>
      </c>
      <c r="Q1438" s="8" t="str">
        <f>TEXT(MONTH(Sales[[#This Row],[ShipDate]])*29,"mmm")</f>
        <v>Sep</v>
      </c>
      <c r="R1438">
        <v>852</v>
      </c>
      <c r="S1438" t="s">
        <v>3099</v>
      </c>
      <c r="T1438" t="s">
        <v>90</v>
      </c>
      <c r="U1438">
        <v>10009</v>
      </c>
      <c r="V1438" s="1">
        <v>0</v>
      </c>
      <c r="W1438">
        <v>198</v>
      </c>
      <c r="X1438">
        <v>2</v>
      </c>
      <c r="Y1438">
        <v>601</v>
      </c>
      <c r="AD1438"/>
    </row>
    <row r="1439" spans="1:30" x14ac:dyDescent="0.25">
      <c r="A1439" t="s">
        <v>10</v>
      </c>
      <c r="B1439" s="2">
        <v>42627</v>
      </c>
      <c r="C1439" s="35">
        <f>YEAR(Sales[[#This Row],[ShipDate]])</f>
        <v>2016</v>
      </c>
      <c r="D1439" t="s">
        <v>607</v>
      </c>
      <c r="E1439" t="s">
        <v>18</v>
      </c>
      <c r="F1439" t="s">
        <v>104</v>
      </c>
      <c r="G1439" t="s">
        <v>25</v>
      </c>
      <c r="H1439" t="s">
        <v>146</v>
      </c>
      <c r="I1439" t="s">
        <v>149</v>
      </c>
      <c r="J1439" t="s">
        <v>13</v>
      </c>
      <c r="K1439" t="s">
        <v>1238</v>
      </c>
      <c r="L1439" t="s">
        <v>92</v>
      </c>
      <c r="M1439" t="s">
        <v>82</v>
      </c>
      <c r="N1439" t="str">
        <f>IF(ISBLANK(Sales[[#This Row],[return]]),"No",Sales[[#This Row],[return]])</f>
        <v>Yes</v>
      </c>
      <c r="O1439" s="2">
        <v>42627</v>
      </c>
      <c r="P1439" s="8" t="str">
        <f>TEXT(DAY(Sales[[#This Row],[OrderDate]]),"ddd")</f>
        <v>Sat</v>
      </c>
      <c r="Q1439" s="8" t="str">
        <f>TEXT(MONTH(Sales[[#This Row],[ShipDate]])*29,"mmm")</f>
        <v>Sep</v>
      </c>
      <c r="R1439">
        <v>1501</v>
      </c>
      <c r="S1439" t="s">
        <v>332</v>
      </c>
      <c r="T1439" t="s">
        <v>90</v>
      </c>
      <c r="U1439">
        <v>10009</v>
      </c>
      <c r="V1439" s="1">
        <v>0</v>
      </c>
      <c r="W1439">
        <v>31</v>
      </c>
      <c r="X1439">
        <v>7</v>
      </c>
      <c r="Y1439">
        <v>68</v>
      </c>
      <c r="AD1439"/>
    </row>
    <row r="1440" spans="1:30" x14ac:dyDescent="0.25">
      <c r="A1440" t="s">
        <v>10</v>
      </c>
      <c r="B1440" s="2">
        <v>42627</v>
      </c>
      <c r="C1440" s="35">
        <f>YEAR(Sales[[#This Row],[ShipDate]])</f>
        <v>2016</v>
      </c>
      <c r="D1440" t="s">
        <v>607</v>
      </c>
      <c r="E1440" t="s">
        <v>18</v>
      </c>
      <c r="F1440" t="s">
        <v>59</v>
      </c>
      <c r="G1440" t="s">
        <v>25</v>
      </c>
      <c r="H1440" t="s">
        <v>146</v>
      </c>
      <c r="I1440" t="s">
        <v>149</v>
      </c>
      <c r="J1440" t="s">
        <v>13</v>
      </c>
      <c r="K1440" t="s">
        <v>1238</v>
      </c>
      <c r="L1440" t="s">
        <v>92</v>
      </c>
      <c r="M1440" t="s">
        <v>82</v>
      </c>
      <c r="N1440" t="str">
        <f>IF(ISBLANK(Sales[[#This Row],[return]]),"No",Sales[[#This Row],[return]])</f>
        <v>Yes</v>
      </c>
      <c r="O1440" s="2">
        <v>42627</v>
      </c>
      <c r="P1440" s="8" t="str">
        <f>TEXT(DAY(Sales[[#This Row],[OrderDate]]),"ddd")</f>
        <v>Sat</v>
      </c>
      <c r="Q1440" s="8" t="str">
        <f>TEXT(MONTH(Sales[[#This Row],[ShipDate]])*29,"mmm")</f>
        <v>Sep</v>
      </c>
      <c r="R1440">
        <v>1778</v>
      </c>
      <c r="S1440" t="s">
        <v>2141</v>
      </c>
      <c r="T1440" t="s">
        <v>90</v>
      </c>
      <c r="U1440">
        <v>10009</v>
      </c>
      <c r="V1440" s="1">
        <v>0</v>
      </c>
      <c r="W1440">
        <v>21</v>
      </c>
      <c r="X1440">
        <v>9</v>
      </c>
      <c r="Y1440">
        <v>45</v>
      </c>
      <c r="AD1440"/>
    </row>
    <row r="1441" spans="1:30" x14ac:dyDescent="0.25">
      <c r="A1441" t="s">
        <v>10</v>
      </c>
      <c r="B1441" s="2">
        <v>42627</v>
      </c>
      <c r="C1441" s="35">
        <f>YEAR(Sales[[#This Row],[ShipDate]])</f>
        <v>2016</v>
      </c>
      <c r="D1441" t="s">
        <v>607</v>
      </c>
      <c r="E1441" t="s">
        <v>18</v>
      </c>
      <c r="F1441" t="s">
        <v>48</v>
      </c>
      <c r="G1441" t="s">
        <v>46</v>
      </c>
      <c r="H1441" t="s">
        <v>146</v>
      </c>
      <c r="I1441" t="s">
        <v>149</v>
      </c>
      <c r="J1441" t="s">
        <v>13</v>
      </c>
      <c r="K1441" t="s">
        <v>1238</v>
      </c>
      <c r="L1441" t="s">
        <v>92</v>
      </c>
      <c r="M1441" t="s">
        <v>82</v>
      </c>
      <c r="N1441" t="str">
        <f>IF(ISBLANK(Sales[[#This Row],[return]]),"No",Sales[[#This Row],[return]])</f>
        <v>Yes</v>
      </c>
      <c r="O1441" s="2">
        <v>42627</v>
      </c>
      <c r="P1441" s="8" t="str">
        <f>TEXT(DAY(Sales[[#This Row],[OrderDate]]),"ddd")</f>
        <v>Sat</v>
      </c>
      <c r="Q1441" s="8" t="str">
        <f>TEXT(MONTH(Sales[[#This Row],[ShipDate]])*29,"mmm")</f>
        <v>Sep</v>
      </c>
      <c r="R1441">
        <v>1488</v>
      </c>
      <c r="S1441" t="s">
        <v>2481</v>
      </c>
      <c r="T1441" t="s">
        <v>90</v>
      </c>
      <c r="U1441">
        <v>10009</v>
      </c>
      <c r="V1441" s="1">
        <v>0</v>
      </c>
      <c r="W1441">
        <v>4</v>
      </c>
      <c r="X1441">
        <v>1</v>
      </c>
      <c r="Y1441">
        <v>17</v>
      </c>
      <c r="AD1441"/>
    </row>
    <row r="1442" spans="1:30" x14ac:dyDescent="0.25">
      <c r="A1442" t="s">
        <v>10</v>
      </c>
      <c r="B1442" s="2">
        <v>42627</v>
      </c>
      <c r="C1442" s="35">
        <f>YEAR(Sales[[#This Row],[ShipDate]])</f>
        <v>2016</v>
      </c>
      <c r="D1442" t="s">
        <v>607</v>
      </c>
      <c r="E1442" t="s">
        <v>18</v>
      </c>
      <c r="F1442" t="s">
        <v>48</v>
      </c>
      <c r="G1442" t="s">
        <v>46</v>
      </c>
      <c r="H1442" t="s">
        <v>146</v>
      </c>
      <c r="I1442" t="s">
        <v>149</v>
      </c>
      <c r="J1442" t="s">
        <v>13</v>
      </c>
      <c r="K1442" t="s">
        <v>1238</v>
      </c>
      <c r="L1442" t="s">
        <v>92</v>
      </c>
      <c r="M1442" t="s">
        <v>82</v>
      </c>
      <c r="N1442" t="str">
        <f>IF(ISBLANK(Sales[[#This Row],[return]]),"No",Sales[[#This Row],[return]])</f>
        <v>Yes</v>
      </c>
      <c r="O1442" s="2">
        <v>42627</v>
      </c>
      <c r="P1442" s="8" t="str">
        <f>TEXT(DAY(Sales[[#This Row],[OrderDate]]),"ddd")</f>
        <v>Sat</v>
      </c>
      <c r="Q1442" s="8" t="str">
        <f>TEXT(MONTH(Sales[[#This Row],[ShipDate]])*29,"mmm")</f>
        <v>Sep</v>
      </c>
      <c r="R1442">
        <v>1611</v>
      </c>
      <c r="S1442" t="s">
        <v>2428</v>
      </c>
      <c r="T1442" t="s">
        <v>90</v>
      </c>
      <c r="U1442">
        <v>10009</v>
      </c>
      <c r="V1442" s="1">
        <v>0</v>
      </c>
      <c r="W1442">
        <v>81</v>
      </c>
      <c r="X1442">
        <v>3</v>
      </c>
      <c r="Y1442">
        <v>288</v>
      </c>
      <c r="AD1442"/>
    </row>
    <row r="1443" spans="1:30" x14ac:dyDescent="0.25">
      <c r="A1443" t="s">
        <v>10</v>
      </c>
      <c r="B1443" s="2">
        <v>42627</v>
      </c>
      <c r="C1443" s="35">
        <f>YEAR(Sales[[#This Row],[ShipDate]])</f>
        <v>2016</v>
      </c>
      <c r="D1443" t="s">
        <v>607</v>
      </c>
      <c r="E1443" t="s">
        <v>18</v>
      </c>
      <c r="F1443" t="s">
        <v>340</v>
      </c>
      <c r="G1443" t="s">
        <v>46</v>
      </c>
      <c r="H1443" t="s">
        <v>146</v>
      </c>
      <c r="I1443" t="s">
        <v>149</v>
      </c>
      <c r="J1443" t="s">
        <v>13</v>
      </c>
      <c r="K1443" t="s">
        <v>1238</v>
      </c>
      <c r="L1443" t="s">
        <v>92</v>
      </c>
      <c r="M1443" t="s">
        <v>82</v>
      </c>
      <c r="N1443" t="str">
        <f>IF(ISBLANK(Sales[[#This Row],[return]]),"No",Sales[[#This Row],[return]])</f>
        <v>Yes</v>
      </c>
      <c r="O1443" s="2">
        <v>42627</v>
      </c>
      <c r="P1443" s="8" t="str">
        <f>TEXT(DAY(Sales[[#This Row],[OrderDate]]),"ddd")</f>
        <v>Sat</v>
      </c>
      <c r="Q1443" s="8" t="str">
        <f>TEXT(MONTH(Sales[[#This Row],[ShipDate]])*29,"mmm")</f>
        <v>Sep</v>
      </c>
      <c r="R1443">
        <v>166</v>
      </c>
      <c r="S1443" t="s">
        <v>2529</v>
      </c>
      <c r="T1443" t="s">
        <v>90</v>
      </c>
      <c r="U1443">
        <v>10009</v>
      </c>
      <c r="V1443" s="1">
        <v>0</v>
      </c>
      <c r="W1443">
        <v>1372</v>
      </c>
      <c r="X1443">
        <v>4</v>
      </c>
      <c r="Y1443">
        <v>2800</v>
      </c>
      <c r="AD1443"/>
    </row>
    <row r="1444" spans="1:30" x14ac:dyDescent="0.25">
      <c r="A1444" t="s">
        <v>40</v>
      </c>
      <c r="B1444" s="2">
        <v>42556</v>
      </c>
      <c r="C1444" s="35">
        <f>YEAR(Sales[[#This Row],[ShipDate]])</f>
        <v>2016</v>
      </c>
      <c r="D1444" t="s">
        <v>36</v>
      </c>
      <c r="E1444" t="s">
        <v>31</v>
      </c>
      <c r="F1444" t="s">
        <v>50</v>
      </c>
      <c r="G1444" t="s">
        <v>25</v>
      </c>
      <c r="H1444" t="s">
        <v>1570</v>
      </c>
      <c r="I1444" t="s">
        <v>37</v>
      </c>
      <c r="J1444" t="s">
        <v>13</v>
      </c>
      <c r="K1444" t="s">
        <v>2734</v>
      </c>
      <c r="L1444" t="s">
        <v>17</v>
      </c>
      <c r="M1444" t="s">
        <v>82</v>
      </c>
      <c r="N1444" t="str">
        <f>IF(ISBLANK(Sales[[#This Row],[return]]),"No",Sales[[#This Row],[return]])</f>
        <v>Yes</v>
      </c>
      <c r="O1444" s="2">
        <v>42552</v>
      </c>
      <c r="P1444" s="8" t="str">
        <f>TEXT(DAY(Sales[[#This Row],[OrderDate]]),"ddd")</f>
        <v>Sun</v>
      </c>
      <c r="Q1444" s="8" t="str">
        <f>TEXT(MONTH(Sales[[#This Row],[ShipDate]])*29,"mmm")</f>
        <v>Jul</v>
      </c>
      <c r="R1444">
        <v>237</v>
      </c>
      <c r="S1444" t="s">
        <v>1070</v>
      </c>
      <c r="T1444" t="s">
        <v>15</v>
      </c>
      <c r="U1444">
        <v>32725</v>
      </c>
      <c r="V1444" s="1">
        <v>0.7</v>
      </c>
      <c r="W1444">
        <v>-4</v>
      </c>
      <c r="X1444">
        <v>6</v>
      </c>
      <c r="Y1444">
        <v>5</v>
      </c>
      <c r="AD1444"/>
    </row>
    <row r="1445" spans="1:30" x14ac:dyDescent="0.25">
      <c r="A1445" t="s">
        <v>40</v>
      </c>
      <c r="B1445" s="2">
        <v>42556</v>
      </c>
      <c r="C1445" s="35">
        <f>YEAR(Sales[[#This Row],[ShipDate]])</f>
        <v>2016</v>
      </c>
      <c r="D1445" t="s">
        <v>36</v>
      </c>
      <c r="E1445" t="s">
        <v>31</v>
      </c>
      <c r="F1445" t="s">
        <v>48</v>
      </c>
      <c r="G1445" t="s">
        <v>46</v>
      </c>
      <c r="H1445" t="s">
        <v>1570</v>
      </c>
      <c r="I1445" t="s">
        <v>37</v>
      </c>
      <c r="J1445" t="s">
        <v>13</v>
      </c>
      <c r="K1445" t="s">
        <v>2734</v>
      </c>
      <c r="L1445" t="s">
        <v>17</v>
      </c>
      <c r="M1445" t="s">
        <v>82</v>
      </c>
      <c r="N1445" t="str">
        <f>IF(ISBLANK(Sales[[#This Row],[return]]),"No",Sales[[#This Row],[return]])</f>
        <v>Yes</v>
      </c>
      <c r="O1445" s="2">
        <v>42552</v>
      </c>
      <c r="P1445" s="8" t="str">
        <f>TEXT(DAY(Sales[[#This Row],[OrderDate]]),"ddd")</f>
        <v>Sun</v>
      </c>
      <c r="Q1445" s="8" t="str">
        <f>TEXT(MONTH(Sales[[#This Row],[ShipDate]])*29,"mmm")</f>
        <v>Jul</v>
      </c>
      <c r="R1445">
        <v>1653</v>
      </c>
      <c r="S1445" t="s">
        <v>2439</v>
      </c>
      <c r="T1445" t="s">
        <v>15</v>
      </c>
      <c r="U1445">
        <v>32725</v>
      </c>
      <c r="V1445" s="1">
        <v>0.2</v>
      </c>
      <c r="W1445">
        <v>72</v>
      </c>
      <c r="X1445">
        <v>2</v>
      </c>
      <c r="Y1445">
        <v>576</v>
      </c>
      <c r="AD1445"/>
    </row>
    <row r="1446" spans="1:30" x14ac:dyDescent="0.25">
      <c r="A1446" t="s">
        <v>40</v>
      </c>
      <c r="B1446" s="2">
        <v>42697</v>
      </c>
      <c r="C1446" s="35">
        <f>YEAR(Sales[[#This Row],[ShipDate]])</f>
        <v>2016</v>
      </c>
      <c r="D1446" t="s">
        <v>36</v>
      </c>
      <c r="E1446" t="s">
        <v>31</v>
      </c>
      <c r="F1446" t="s">
        <v>23</v>
      </c>
      <c r="G1446" t="s">
        <v>11</v>
      </c>
      <c r="H1446" t="s">
        <v>304</v>
      </c>
      <c r="I1446" t="s">
        <v>74</v>
      </c>
      <c r="J1446" t="s">
        <v>13</v>
      </c>
      <c r="K1446" t="s">
        <v>605</v>
      </c>
      <c r="L1446" t="s">
        <v>68</v>
      </c>
      <c r="N1446" t="str">
        <f>IF(ISBLANK(Sales[[#This Row],[return]]),"No",Sales[[#This Row],[return]])</f>
        <v>No</v>
      </c>
      <c r="O1446" s="2">
        <v>42692</v>
      </c>
      <c r="P1446" s="8" t="str">
        <f>TEXT(DAY(Sales[[#This Row],[OrderDate]]),"ddd")</f>
        <v>Wed</v>
      </c>
      <c r="Q1446" s="8" t="str">
        <f>TEXT(MONTH(Sales[[#This Row],[ShipDate]])*29,"mmm")</f>
        <v>Nov</v>
      </c>
      <c r="R1446">
        <v>1209</v>
      </c>
      <c r="S1446" t="s">
        <v>950</v>
      </c>
      <c r="T1446" t="s">
        <v>66</v>
      </c>
      <c r="U1446">
        <v>53132</v>
      </c>
      <c r="V1446" s="1">
        <v>0</v>
      </c>
      <c r="W1446">
        <v>43</v>
      </c>
      <c r="X1446">
        <v>3</v>
      </c>
      <c r="Y1446">
        <v>393</v>
      </c>
      <c r="AD1446"/>
    </row>
    <row r="1447" spans="1:30" x14ac:dyDescent="0.25">
      <c r="A1447" t="s">
        <v>40</v>
      </c>
      <c r="B1447" s="2">
        <v>42595</v>
      </c>
      <c r="C1447" s="35">
        <f>YEAR(Sales[[#This Row],[ShipDate]])</f>
        <v>2016</v>
      </c>
      <c r="D1447" t="s">
        <v>36</v>
      </c>
      <c r="E1447" t="s">
        <v>18</v>
      </c>
      <c r="F1447" t="s">
        <v>150</v>
      </c>
      <c r="G1447" t="s">
        <v>25</v>
      </c>
      <c r="H1447" t="s">
        <v>271</v>
      </c>
      <c r="I1447" t="s">
        <v>169</v>
      </c>
      <c r="J1447" t="s">
        <v>13</v>
      </c>
      <c r="K1447" t="s">
        <v>1514</v>
      </c>
      <c r="L1447" t="s">
        <v>30</v>
      </c>
      <c r="N1447" t="str">
        <f>IF(ISBLANK(Sales[[#This Row],[return]]),"No",Sales[[#This Row],[return]])</f>
        <v>No</v>
      </c>
      <c r="O1447" s="2">
        <v>42591</v>
      </c>
      <c r="P1447" s="8" t="str">
        <f>TEXT(DAY(Sales[[#This Row],[OrderDate]]),"ddd")</f>
        <v>Mon</v>
      </c>
      <c r="Q1447" s="8" t="str">
        <f>TEXT(MONTH(Sales[[#This Row],[ShipDate]])*29,"mmm")</f>
        <v>Aug</v>
      </c>
      <c r="R1447">
        <v>1527</v>
      </c>
      <c r="S1447" t="s">
        <v>2313</v>
      </c>
      <c r="T1447" t="s">
        <v>28</v>
      </c>
      <c r="U1447">
        <v>85023</v>
      </c>
      <c r="V1447" s="1">
        <v>0.2</v>
      </c>
      <c r="W1447">
        <v>-1</v>
      </c>
      <c r="X1447">
        <v>3</v>
      </c>
      <c r="Y1447">
        <v>4</v>
      </c>
      <c r="AD1447"/>
    </row>
    <row r="1448" spans="1:30" x14ac:dyDescent="0.25">
      <c r="A1448" t="s">
        <v>40</v>
      </c>
      <c r="B1448" s="2">
        <v>42595</v>
      </c>
      <c r="C1448" s="35">
        <f>YEAR(Sales[[#This Row],[ShipDate]])</f>
        <v>2016</v>
      </c>
      <c r="D1448" t="s">
        <v>36</v>
      </c>
      <c r="E1448" t="s">
        <v>18</v>
      </c>
      <c r="F1448" t="s">
        <v>50</v>
      </c>
      <c r="G1448" t="s">
        <v>25</v>
      </c>
      <c r="H1448" t="s">
        <v>271</v>
      </c>
      <c r="I1448" t="s">
        <v>169</v>
      </c>
      <c r="J1448" t="s">
        <v>13</v>
      </c>
      <c r="K1448" t="s">
        <v>1514</v>
      </c>
      <c r="L1448" t="s">
        <v>30</v>
      </c>
      <c r="N1448" t="str">
        <f>IF(ISBLANK(Sales[[#This Row],[return]]),"No",Sales[[#This Row],[return]])</f>
        <v>No</v>
      </c>
      <c r="O1448" s="2">
        <v>42591</v>
      </c>
      <c r="P1448" s="8" t="str">
        <f>TEXT(DAY(Sales[[#This Row],[OrderDate]]),"ddd")</f>
        <v>Mon</v>
      </c>
      <c r="Q1448" s="8" t="str">
        <f>TEXT(MONTH(Sales[[#This Row],[ShipDate]])*29,"mmm")</f>
        <v>Aug</v>
      </c>
      <c r="R1448">
        <v>257</v>
      </c>
      <c r="S1448" t="s">
        <v>1852</v>
      </c>
      <c r="T1448" t="s">
        <v>28</v>
      </c>
      <c r="U1448">
        <v>85023</v>
      </c>
      <c r="V1448" s="1">
        <v>0.7</v>
      </c>
      <c r="W1448">
        <v>-7</v>
      </c>
      <c r="X1448">
        <v>5</v>
      </c>
      <c r="Y1448">
        <v>9</v>
      </c>
      <c r="AD1448"/>
    </row>
    <row r="1449" spans="1:30" x14ac:dyDescent="0.25">
      <c r="A1449" t="s">
        <v>40</v>
      </c>
      <c r="B1449" s="2">
        <v>42567</v>
      </c>
      <c r="C1449" s="35">
        <f>YEAR(Sales[[#This Row],[ShipDate]])</f>
        <v>2016</v>
      </c>
      <c r="D1449" t="s">
        <v>36</v>
      </c>
      <c r="E1449" t="s">
        <v>69</v>
      </c>
      <c r="F1449" t="s">
        <v>23</v>
      </c>
      <c r="G1449" t="s">
        <v>11</v>
      </c>
      <c r="H1449" t="s">
        <v>1311</v>
      </c>
      <c r="I1449" t="s">
        <v>70</v>
      </c>
      <c r="J1449" t="s">
        <v>13</v>
      </c>
      <c r="K1449" t="s">
        <v>2917</v>
      </c>
      <c r="L1449" t="s">
        <v>68</v>
      </c>
      <c r="N1449" t="str">
        <f>IF(ISBLANK(Sales[[#This Row],[return]]),"No",Sales[[#This Row],[return]])</f>
        <v>No</v>
      </c>
      <c r="O1449" s="2">
        <v>42563</v>
      </c>
      <c r="P1449" s="8" t="str">
        <f>TEXT(DAY(Sales[[#This Row],[OrderDate]]),"ddd")</f>
        <v>Thu</v>
      </c>
      <c r="Q1449" s="8" t="str">
        <f>TEXT(MONTH(Sales[[#This Row],[ShipDate]])*29,"mmm")</f>
        <v>Jul</v>
      </c>
      <c r="R1449">
        <v>832</v>
      </c>
      <c r="S1449" t="s">
        <v>1469</v>
      </c>
      <c r="T1449" t="s">
        <v>66</v>
      </c>
      <c r="U1449">
        <v>77573</v>
      </c>
      <c r="V1449" s="1">
        <v>0.3</v>
      </c>
      <c r="W1449">
        <v>-15</v>
      </c>
      <c r="X1449">
        <v>3</v>
      </c>
      <c r="Y1449">
        <v>512</v>
      </c>
      <c r="AD1449"/>
    </row>
    <row r="1450" spans="1:30" x14ac:dyDescent="0.25">
      <c r="A1450" t="s">
        <v>40</v>
      </c>
      <c r="B1450" s="2">
        <v>42567</v>
      </c>
      <c r="C1450" s="35">
        <f>YEAR(Sales[[#This Row],[ShipDate]])</f>
        <v>2016</v>
      </c>
      <c r="D1450" t="s">
        <v>36</v>
      </c>
      <c r="E1450" t="s">
        <v>69</v>
      </c>
      <c r="F1450" t="s">
        <v>150</v>
      </c>
      <c r="G1450" t="s">
        <v>25</v>
      </c>
      <c r="H1450" t="s">
        <v>1311</v>
      </c>
      <c r="I1450" t="s">
        <v>70</v>
      </c>
      <c r="J1450" t="s">
        <v>13</v>
      </c>
      <c r="K1450" t="s">
        <v>2917</v>
      </c>
      <c r="L1450" t="s">
        <v>68</v>
      </c>
      <c r="N1450" t="str">
        <f>IF(ISBLANK(Sales[[#This Row],[return]]),"No",Sales[[#This Row],[return]])</f>
        <v>No</v>
      </c>
      <c r="O1450" s="2">
        <v>42563</v>
      </c>
      <c r="P1450" s="8" t="str">
        <f>TEXT(DAY(Sales[[#This Row],[OrderDate]]),"ddd")</f>
        <v>Thu</v>
      </c>
      <c r="Q1450" s="8" t="str">
        <f>TEXT(MONTH(Sales[[#This Row],[ShipDate]])*29,"mmm")</f>
        <v>Jul</v>
      </c>
      <c r="R1450">
        <v>1518</v>
      </c>
      <c r="S1450" t="s">
        <v>1821</v>
      </c>
      <c r="T1450" t="s">
        <v>66</v>
      </c>
      <c r="U1450">
        <v>77573</v>
      </c>
      <c r="V1450" s="1">
        <v>0.2</v>
      </c>
      <c r="W1450">
        <v>1</v>
      </c>
      <c r="X1450">
        <v>2</v>
      </c>
      <c r="Y1450">
        <v>3</v>
      </c>
      <c r="AD1450"/>
    </row>
    <row r="1451" spans="1:30" x14ac:dyDescent="0.25">
      <c r="A1451" t="s">
        <v>40</v>
      </c>
      <c r="B1451" s="2">
        <v>42567</v>
      </c>
      <c r="C1451" s="35">
        <f>YEAR(Sales[[#This Row],[ShipDate]])</f>
        <v>2016</v>
      </c>
      <c r="D1451" t="s">
        <v>36</v>
      </c>
      <c r="E1451" t="s">
        <v>69</v>
      </c>
      <c r="F1451" t="s">
        <v>59</v>
      </c>
      <c r="G1451" t="s">
        <v>25</v>
      </c>
      <c r="H1451" t="s">
        <v>1311</v>
      </c>
      <c r="I1451" t="s">
        <v>70</v>
      </c>
      <c r="J1451" t="s">
        <v>13</v>
      </c>
      <c r="K1451" t="s">
        <v>2917</v>
      </c>
      <c r="L1451" t="s">
        <v>68</v>
      </c>
      <c r="N1451" t="str">
        <f>IF(ISBLANK(Sales[[#This Row],[return]]),"No",Sales[[#This Row],[return]])</f>
        <v>No</v>
      </c>
      <c r="O1451" s="2">
        <v>42563</v>
      </c>
      <c r="P1451" s="8" t="str">
        <f>TEXT(DAY(Sales[[#This Row],[OrderDate]]),"ddd")</f>
        <v>Thu</v>
      </c>
      <c r="Q1451" s="8" t="str">
        <f>TEXT(MONTH(Sales[[#This Row],[ShipDate]])*29,"mmm")</f>
        <v>Jul</v>
      </c>
      <c r="R1451">
        <v>1746</v>
      </c>
      <c r="S1451" t="s">
        <v>284</v>
      </c>
      <c r="T1451" t="s">
        <v>66</v>
      </c>
      <c r="U1451">
        <v>77573</v>
      </c>
      <c r="V1451" s="1">
        <v>0.2</v>
      </c>
      <c r="W1451">
        <v>6</v>
      </c>
      <c r="X1451">
        <v>3</v>
      </c>
      <c r="Y1451">
        <v>16</v>
      </c>
      <c r="AD1451"/>
    </row>
    <row r="1452" spans="1:30" x14ac:dyDescent="0.25">
      <c r="A1452" t="s">
        <v>40</v>
      </c>
      <c r="B1452" s="2">
        <v>42567</v>
      </c>
      <c r="C1452" s="35">
        <f>YEAR(Sales[[#This Row],[ShipDate]])</f>
        <v>2016</v>
      </c>
      <c r="D1452" t="s">
        <v>36</v>
      </c>
      <c r="E1452" t="s">
        <v>69</v>
      </c>
      <c r="F1452" t="s">
        <v>45</v>
      </c>
      <c r="G1452" t="s">
        <v>25</v>
      </c>
      <c r="H1452" t="s">
        <v>1311</v>
      </c>
      <c r="I1452" t="s">
        <v>70</v>
      </c>
      <c r="J1452" t="s">
        <v>13</v>
      </c>
      <c r="K1452" t="s">
        <v>2917</v>
      </c>
      <c r="L1452" t="s">
        <v>68</v>
      </c>
      <c r="N1452" t="str">
        <f>IF(ISBLANK(Sales[[#This Row],[return]]),"No",Sales[[#This Row],[return]])</f>
        <v>No</v>
      </c>
      <c r="O1452" s="2">
        <v>42563</v>
      </c>
      <c r="P1452" s="8" t="str">
        <f>TEXT(DAY(Sales[[#This Row],[OrderDate]]),"ddd")</f>
        <v>Thu</v>
      </c>
      <c r="Q1452" s="8" t="str">
        <f>TEXT(MONTH(Sales[[#This Row],[ShipDate]])*29,"mmm")</f>
        <v>Jul</v>
      </c>
      <c r="R1452">
        <v>676</v>
      </c>
      <c r="S1452" t="s">
        <v>2138</v>
      </c>
      <c r="T1452" t="s">
        <v>66</v>
      </c>
      <c r="U1452">
        <v>77573</v>
      </c>
      <c r="V1452" s="1">
        <v>0.2</v>
      </c>
      <c r="W1452">
        <v>4</v>
      </c>
      <c r="X1452">
        <v>7</v>
      </c>
      <c r="Y1452">
        <v>22</v>
      </c>
      <c r="AD1452"/>
    </row>
    <row r="1453" spans="1:30" x14ac:dyDescent="0.25">
      <c r="A1453" t="s">
        <v>10</v>
      </c>
      <c r="B1453" s="2">
        <v>42694</v>
      </c>
      <c r="C1453" s="35">
        <f>YEAR(Sales[[#This Row],[ShipDate]])</f>
        <v>2016</v>
      </c>
      <c r="D1453" t="s">
        <v>36</v>
      </c>
      <c r="E1453" t="s">
        <v>18</v>
      </c>
      <c r="F1453" t="s">
        <v>59</v>
      </c>
      <c r="G1453" t="s">
        <v>25</v>
      </c>
      <c r="H1453" t="s">
        <v>1552</v>
      </c>
      <c r="I1453" t="s">
        <v>174</v>
      </c>
      <c r="J1453" t="s">
        <v>13</v>
      </c>
      <c r="K1453" t="s">
        <v>1097</v>
      </c>
      <c r="L1453" t="s">
        <v>17</v>
      </c>
      <c r="N1453" t="str">
        <f>IF(ISBLANK(Sales[[#This Row],[return]]),"No",Sales[[#This Row],[return]])</f>
        <v>No</v>
      </c>
      <c r="O1453" s="2">
        <v>42688</v>
      </c>
      <c r="P1453" s="8" t="str">
        <f>TEXT(DAY(Sales[[#This Row],[OrderDate]]),"ddd")</f>
        <v>Sat</v>
      </c>
      <c r="Q1453" s="8" t="str">
        <f>TEXT(MONTH(Sales[[#This Row],[ShipDate]])*29,"mmm")</f>
        <v>Nov</v>
      </c>
      <c r="R1453">
        <v>1713</v>
      </c>
      <c r="S1453" t="s">
        <v>1709</v>
      </c>
      <c r="T1453" t="s">
        <v>15</v>
      </c>
      <c r="U1453">
        <v>23320</v>
      </c>
      <c r="V1453" s="1">
        <v>0</v>
      </c>
      <c r="W1453">
        <v>16</v>
      </c>
      <c r="X1453">
        <v>5</v>
      </c>
      <c r="Y1453">
        <v>32</v>
      </c>
      <c r="AD1453"/>
    </row>
    <row r="1454" spans="1:30" x14ac:dyDescent="0.25">
      <c r="A1454" t="s">
        <v>24</v>
      </c>
      <c r="B1454" s="2">
        <v>42461</v>
      </c>
      <c r="C1454" s="35">
        <f>YEAR(Sales[[#This Row],[ShipDate]])</f>
        <v>2016</v>
      </c>
      <c r="D1454" t="s">
        <v>113</v>
      </c>
      <c r="E1454" t="s">
        <v>69</v>
      </c>
      <c r="F1454" t="s">
        <v>23</v>
      </c>
      <c r="G1454" t="s">
        <v>11</v>
      </c>
      <c r="H1454" t="s">
        <v>1472</v>
      </c>
      <c r="I1454" t="s">
        <v>70</v>
      </c>
      <c r="J1454" t="s">
        <v>13</v>
      </c>
      <c r="K1454" t="s">
        <v>377</v>
      </c>
      <c r="L1454" t="s">
        <v>68</v>
      </c>
      <c r="N1454" t="str">
        <f>IF(ISBLANK(Sales[[#This Row],[return]]),"No",Sales[[#This Row],[return]])</f>
        <v>No</v>
      </c>
      <c r="O1454" s="2">
        <v>42459</v>
      </c>
      <c r="P1454" s="8" t="str">
        <f>TEXT(DAY(Sales[[#This Row],[OrderDate]]),"ddd")</f>
        <v>Mon</v>
      </c>
      <c r="Q1454" s="8" t="str">
        <f>TEXT(MONTH(Sales[[#This Row],[ShipDate]])*29,"mmm")</f>
        <v>Apr</v>
      </c>
      <c r="R1454">
        <v>767</v>
      </c>
      <c r="S1454" t="s">
        <v>1378</v>
      </c>
      <c r="T1454" t="s">
        <v>66</v>
      </c>
      <c r="U1454">
        <v>78521</v>
      </c>
      <c r="V1454" s="1">
        <v>0.3</v>
      </c>
      <c r="W1454">
        <v>-9</v>
      </c>
      <c r="X1454">
        <v>7</v>
      </c>
      <c r="Y1454">
        <v>127</v>
      </c>
      <c r="AD1454"/>
    </row>
    <row r="1455" spans="1:30" x14ac:dyDescent="0.25">
      <c r="A1455" t="s">
        <v>24</v>
      </c>
      <c r="B1455" s="2">
        <v>42461</v>
      </c>
      <c r="C1455" s="35">
        <f>YEAR(Sales[[#This Row],[ShipDate]])</f>
        <v>2016</v>
      </c>
      <c r="D1455" t="s">
        <v>113</v>
      </c>
      <c r="E1455" t="s">
        <v>69</v>
      </c>
      <c r="F1455" t="s">
        <v>104</v>
      </c>
      <c r="G1455" t="s">
        <v>25</v>
      </c>
      <c r="H1455" t="s">
        <v>1472</v>
      </c>
      <c r="I1455" t="s">
        <v>70</v>
      </c>
      <c r="J1455" t="s">
        <v>13</v>
      </c>
      <c r="K1455" t="s">
        <v>377</v>
      </c>
      <c r="L1455" t="s">
        <v>68</v>
      </c>
      <c r="N1455" t="str">
        <f>IF(ISBLANK(Sales[[#This Row],[return]]),"No",Sales[[#This Row],[return]])</f>
        <v>No</v>
      </c>
      <c r="O1455" s="2">
        <v>42459</v>
      </c>
      <c r="P1455" s="8" t="str">
        <f>TEXT(DAY(Sales[[#This Row],[OrderDate]]),"ddd")</f>
        <v>Mon</v>
      </c>
      <c r="Q1455" s="8" t="str">
        <f>TEXT(MONTH(Sales[[#This Row],[ShipDate]])*29,"mmm")</f>
        <v>Apr</v>
      </c>
      <c r="R1455">
        <v>116</v>
      </c>
      <c r="S1455" t="s">
        <v>978</v>
      </c>
      <c r="T1455" t="s">
        <v>66</v>
      </c>
      <c r="U1455">
        <v>78521</v>
      </c>
      <c r="V1455" s="1">
        <v>0.2</v>
      </c>
      <c r="W1455">
        <v>113</v>
      </c>
      <c r="X1455">
        <v>5</v>
      </c>
      <c r="Y1455">
        <v>336</v>
      </c>
      <c r="AD1455"/>
    </row>
    <row r="1456" spans="1:30" x14ac:dyDescent="0.25">
      <c r="A1456" t="s">
        <v>24</v>
      </c>
      <c r="B1456" s="2">
        <v>42461</v>
      </c>
      <c r="C1456" s="35">
        <f>YEAR(Sales[[#This Row],[ShipDate]])</f>
        <v>2016</v>
      </c>
      <c r="D1456" t="s">
        <v>113</v>
      </c>
      <c r="E1456" t="s">
        <v>69</v>
      </c>
      <c r="F1456" t="s">
        <v>48</v>
      </c>
      <c r="G1456" t="s">
        <v>46</v>
      </c>
      <c r="H1456" t="s">
        <v>1472</v>
      </c>
      <c r="I1456" t="s">
        <v>70</v>
      </c>
      <c r="J1456" t="s">
        <v>13</v>
      </c>
      <c r="K1456" t="s">
        <v>377</v>
      </c>
      <c r="L1456" t="s">
        <v>68</v>
      </c>
      <c r="N1456" t="str">
        <f>IF(ISBLANK(Sales[[#This Row],[return]]),"No",Sales[[#This Row],[return]])</f>
        <v>No</v>
      </c>
      <c r="O1456" s="2">
        <v>42459</v>
      </c>
      <c r="P1456" s="8" t="str">
        <f>TEXT(DAY(Sales[[#This Row],[OrderDate]]),"ddd")</f>
        <v>Mon</v>
      </c>
      <c r="Q1456" s="8" t="str">
        <f>TEXT(MONTH(Sales[[#This Row],[ShipDate]])*29,"mmm")</f>
        <v>Apr</v>
      </c>
      <c r="R1456">
        <v>927</v>
      </c>
      <c r="S1456" t="s">
        <v>2516</v>
      </c>
      <c r="T1456" t="s">
        <v>66</v>
      </c>
      <c r="U1456">
        <v>78521</v>
      </c>
      <c r="V1456" s="1">
        <v>0.2</v>
      </c>
      <c r="W1456">
        <v>88</v>
      </c>
      <c r="X1456">
        <v>7</v>
      </c>
      <c r="Y1456">
        <v>252</v>
      </c>
      <c r="AD1456"/>
    </row>
    <row r="1457" spans="1:30" x14ac:dyDescent="0.25">
      <c r="A1457" t="s">
        <v>24</v>
      </c>
      <c r="B1457" s="2">
        <v>42673</v>
      </c>
      <c r="C1457" s="35">
        <f>YEAR(Sales[[#This Row],[ShipDate]])</f>
        <v>2016</v>
      </c>
      <c r="D1457" t="s">
        <v>19</v>
      </c>
      <c r="E1457" t="s">
        <v>18</v>
      </c>
      <c r="F1457" t="s">
        <v>43</v>
      </c>
      <c r="G1457" t="s">
        <v>11</v>
      </c>
      <c r="H1457" t="s">
        <v>60</v>
      </c>
      <c r="I1457" t="s">
        <v>63</v>
      </c>
      <c r="J1457" t="s">
        <v>13</v>
      </c>
      <c r="K1457" t="s">
        <v>1278</v>
      </c>
      <c r="L1457" t="s">
        <v>30</v>
      </c>
      <c r="N1457" t="str">
        <f>IF(ISBLANK(Sales[[#This Row],[return]]),"No",Sales[[#This Row],[return]])</f>
        <v>No</v>
      </c>
      <c r="O1457" s="2">
        <v>42669</v>
      </c>
      <c r="P1457" s="8" t="str">
        <f>TEXT(DAY(Sales[[#This Row],[OrderDate]]),"ddd")</f>
        <v>Thu</v>
      </c>
      <c r="Q1457" s="8" t="str">
        <f>TEXT(MONTH(Sales[[#This Row],[ShipDate]])*29,"mmm")</f>
        <v>Oct</v>
      </c>
      <c r="R1457">
        <v>1540</v>
      </c>
      <c r="S1457" t="s">
        <v>833</v>
      </c>
      <c r="T1457" t="s">
        <v>28</v>
      </c>
      <c r="U1457">
        <v>98105</v>
      </c>
      <c r="V1457" s="1">
        <v>0</v>
      </c>
      <c r="W1457">
        <v>3</v>
      </c>
      <c r="X1457">
        <v>4</v>
      </c>
      <c r="Y1457">
        <v>64</v>
      </c>
      <c r="AD1457"/>
    </row>
    <row r="1458" spans="1:30" x14ac:dyDescent="0.25">
      <c r="A1458" t="s">
        <v>24</v>
      </c>
      <c r="B1458" s="2">
        <v>42673</v>
      </c>
      <c r="C1458" s="35">
        <f>YEAR(Sales[[#This Row],[ShipDate]])</f>
        <v>2016</v>
      </c>
      <c r="D1458" t="s">
        <v>19</v>
      </c>
      <c r="E1458" t="s">
        <v>18</v>
      </c>
      <c r="F1458" t="s">
        <v>48</v>
      </c>
      <c r="G1458" t="s">
        <v>46</v>
      </c>
      <c r="H1458" t="s">
        <v>60</v>
      </c>
      <c r="I1458" t="s">
        <v>63</v>
      </c>
      <c r="J1458" t="s">
        <v>13</v>
      </c>
      <c r="K1458" t="s">
        <v>1278</v>
      </c>
      <c r="L1458" t="s">
        <v>30</v>
      </c>
      <c r="N1458" t="str">
        <f>IF(ISBLANK(Sales[[#This Row],[return]]),"No",Sales[[#This Row],[return]])</f>
        <v>No</v>
      </c>
      <c r="O1458" s="2">
        <v>42669</v>
      </c>
      <c r="P1458" s="8" t="str">
        <f>TEXT(DAY(Sales[[#This Row],[OrderDate]]),"ddd")</f>
        <v>Thu</v>
      </c>
      <c r="Q1458" s="8" t="str">
        <f>TEXT(MONTH(Sales[[#This Row],[ShipDate]])*29,"mmm")</f>
        <v>Oct</v>
      </c>
      <c r="R1458">
        <v>1611</v>
      </c>
      <c r="S1458" t="s">
        <v>2428</v>
      </c>
      <c r="T1458" t="s">
        <v>28</v>
      </c>
      <c r="U1458">
        <v>98105</v>
      </c>
      <c r="V1458" s="1">
        <v>0.2</v>
      </c>
      <c r="W1458">
        <v>38</v>
      </c>
      <c r="X1458">
        <v>5</v>
      </c>
      <c r="Y1458">
        <v>384</v>
      </c>
      <c r="AD1458"/>
    </row>
    <row r="1459" spans="1:30" x14ac:dyDescent="0.25">
      <c r="A1459" t="s">
        <v>40</v>
      </c>
      <c r="B1459" s="2">
        <v>42692</v>
      </c>
      <c r="C1459" s="35">
        <f>YEAR(Sales[[#This Row],[ShipDate]])</f>
        <v>2016</v>
      </c>
      <c r="D1459" t="s">
        <v>36</v>
      </c>
      <c r="E1459" t="s">
        <v>18</v>
      </c>
      <c r="F1459" t="s">
        <v>50</v>
      </c>
      <c r="G1459" t="s">
        <v>25</v>
      </c>
      <c r="H1459" t="s">
        <v>1434</v>
      </c>
      <c r="I1459" t="s">
        <v>133</v>
      </c>
      <c r="J1459" t="s">
        <v>13</v>
      </c>
      <c r="K1459" t="s">
        <v>591</v>
      </c>
      <c r="L1459" t="s">
        <v>68</v>
      </c>
      <c r="N1459" t="str">
        <f>IF(ISBLANK(Sales[[#This Row],[return]]),"No",Sales[[#This Row],[return]])</f>
        <v>No</v>
      </c>
      <c r="O1459" s="2">
        <v>42688</v>
      </c>
      <c r="P1459" s="8" t="str">
        <f>TEXT(DAY(Sales[[#This Row],[OrderDate]]),"ddd")</f>
        <v>Sat</v>
      </c>
      <c r="Q1459" s="8" t="str">
        <f>TEXT(MONTH(Sales[[#This Row],[ShipDate]])*29,"mmm")</f>
        <v>Nov</v>
      </c>
      <c r="R1459">
        <v>1520</v>
      </c>
      <c r="S1459" t="s">
        <v>71</v>
      </c>
      <c r="T1459" t="s">
        <v>66</v>
      </c>
      <c r="U1459">
        <v>48640</v>
      </c>
      <c r="V1459" s="1">
        <v>0</v>
      </c>
      <c r="W1459">
        <v>6</v>
      </c>
      <c r="X1459">
        <v>3</v>
      </c>
      <c r="Y1459">
        <v>13</v>
      </c>
      <c r="AD1459"/>
    </row>
    <row r="1460" spans="1:30" x14ac:dyDescent="0.25">
      <c r="A1460" t="s">
        <v>40</v>
      </c>
      <c r="B1460" s="2">
        <v>42692</v>
      </c>
      <c r="C1460" s="35">
        <f>YEAR(Sales[[#This Row],[ShipDate]])</f>
        <v>2016</v>
      </c>
      <c r="D1460" t="s">
        <v>36</v>
      </c>
      <c r="E1460" t="s">
        <v>18</v>
      </c>
      <c r="F1460" t="s">
        <v>50</v>
      </c>
      <c r="G1460" t="s">
        <v>25</v>
      </c>
      <c r="H1460" t="s">
        <v>1434</v>
      </c>
      <c r="I1460" t="s">
        <v>133</v>
      </c>
      <c r="J1460" t="s">
        <v>13</v>
      </c>
      <c r="K1460" t="s">
        <v>591</v>
      </c>
      <c r="L1460" t="s">
        <v>68</v>
      </c>
      <c r="N1460" t="str">
        <f>IF(ISBLANK(Sales[[#This Row],[return]]),"No",Sales[[#This Row],[return]])</f>
        <v>No</v>
      </c>
      <c r="O1460" s="2">
        <v>42688</v>
      </c>
      <c r="P1460" s="8" t="str">
        <f>TEXT(DAY(Sales[[#This Row],[OrderDate]]),"ddd")</f>
        <v>Sat</v>
      </c>
      <c r="Q1460" s="8" t="str">
        <f>TEXT(MONTH(Sales[[#This Row],[ShipDate]])*29,"mmm")</f>
        <v>Nov</v>
      </c>
      <c r="R1460">
        <v>237</v>
      </c>
      <c r="S1460" t="s">
        <v>1070</v>
      </c>
      <c r="T1460" t="s">
        <v>66</v>
      </c>
      <c r="U1460">
        <v>48640</v>
      </c>
      <c r="V1460" s="1">
        <v>0</v>
      </c>
      <c r="W1460">
        <v>6</v>
      </c>
      <c r="X1460">
        <v>4</v>
      </c>
      <c r="Y1460">
        <v>12</v>
      </c>
      <c r="AD1460"/>
    </row>
    <row r="1461" spans="1:30" x14ac:dyDescent="0.25">
      <c r="A1461" t="s">
        <v>40</v>
      </c>
      <c r="B1461" s="2">
        <v>42588</v>
      </c>
      <c r="C1461" s="35">
        <f>YEAR(Sales[[#This Row],[ShipDate]])</f>
        <v>2016</v>
      </c>
      <c r="D1461" t="s">
        <v>36</v>
      </c>
      <c r="E1461" t="s">
        <v>69</v>
      </c>
      <c r="F1461" t="s">
        <v>150</v>
      </c>
      <c r="G1461" t="s">
        <v>25</v>
      </c>
      <c r="H1461" t="s">
        <v>88</v>
      </c>
      <c r="I1461" t="s">
        <v>93</v>
      </c>
      <c r="J1461" t="s">
        <v>13</v>
      </c>
      <c r="K1461" t="s">
        <v>2987</v>
      </c>
      <c r="L1461" t="s">
        <v>92</v>
      </c>
      <c r="N1461" t="str">
        <f>IF(ISBLANK(Sales[[#This Row],[return]]),"No",Sales[[#This Row],[return]])</f>
        <v>No</v>
      </c>
      <c r="O1461" s="2">
        <v>42583</v>
      </c>
      <c r="P1461" s="8" t="str">
        <f>TEXT(DAY(Sales[[#This Row],[OrderDate]]),"ddd")</f>
        <v>Sun</v>
      </c>
      <c r="Q1461" s="8" t="str">
        <f>TEXT(MONTH(Sales[[#This Row],[ShipDate]])*29,"mmm")</f>
        <v>Aug</v>
      </c>
      <c r="R1461">
        <v>42</v>
      </c>
      <c r="S1461" t="s">
        <v>1699</v>
      </c>
      <c r="T1461" t="s">
        <v>90</v>
      </c>
      <c r="U1461">
        <v>19120</v>
      </c>
      <c r="V1461" s="1">
        <v>0.2</v>
      </c>
      <c r="W1461">
        <v>2</v>
      </c>
      <c r="X1461">
        <v>2</v>
      </c>
      <c r="Y1461">
        <v>6</v>
      </c>
      <c r="AD1461"/>
    </row>
    <row r="1462" spans="1:30" x14ac:dyDescent="0.25">
      <c r="A1462" t="s">
        <v>40</v>
      </c>
      <c r="B1462" s="2">
        <v>42384</v>
      </c>
      <c r="C1462" s="35">
        <f>YEAR(Sales[[#This Row],[ShipDate]])</f>
        <v>2016</v>
      </c>
      <c r="D1462" t="s">
        <v>19</v>
      </c>
      <c r="E1462" t="s">
        <v>31</v>
      </c>
      <c r="F1462" t="s">
        <v>104</v>
      </c>
      <c r="G1462" t="s">
        <v>25</v>
      </c>
      <c r="H1462" t="s">
        <v>1080</v>
      </c>
      <c r="I1462" t="s">
        <v>365</v>
      </c>
      <c r="J1462" t="s">
        <v>13</v>
      </c>
      <c r="K1462" t="s">
        <v>1081</v>
      </c>
      <c r="L1462" t="s">
        <v>17</v>
      </c>
      <c r="N1462" t="str">
        <f>IF(ISBLANK(Sales[[#This Row],[return]]),"No",Sales[[#This Row],[return]])</f>
        <v>No</v>
      </c>
      <c r="O1462" s="2">
        <v>42382</v>
      </c>
      <c r="P1462" s="8" t="str">
        <f>TEXT(DAY(Sales[[#This Row],[OrderDate]]),"ddd")</f>
        <v>Fri</v>
      </c>
      <c r="Q1462" s="8" t="str">
        <f>TEXT(MONTH(Sales[[#This Row],[ShipDate]])*29,"mmm")</f>
        <v>Jan</v>
      </c>
      <c r="R1462">
        <v>1501</v>
      </c>
      <c r="S1462" t="s">
        <v>332</v>
      </c>
      <c r="T1462" t="s">
        <v>15</v>
      </c>
      <c r="U1462">
        <v>71111</v>
      </c>
      <c r="V1462" s="1">
        <v>0</v>
      </c>
      <c r="W1462">
        <v>5</v>
      </c>
      <c r="X1462">
        <v>2</v>
      </c>
      <c r="Y1462">
        <v>11</v>
      </c>
      <c r="AD1462"/>
    </row>
    <row r="1463" spans="1:30" x14ac:dyDescent="0.25">
      <c r="A1463" t="s">
        <v>40</v>
      </c>
      <c r="B1463" s="2">
        <v>42384</v>
      </c>
      <c r="C1463" s="35">
        <f>YEAR(Sales[[#This Row],[ShipDate]])</f>
        <v>2016</v>
      </c>
      <c r="D1463" t="s">
        <v>19</v>
      </c>
      <c r="E1463" t="s">
        <v>31</v>
      </c>
      <c r="F1463" t="s">
        <v>104</v>
      </c>
      <c r="G1463" t="s">
        <v>25</v>
      </c>
      <c r="H1463" t="s">
        <v>1080</v>
      </c>
      <c r="I1463" t="s">
        <v>365</v>
      </c>
      <c r="J1463" t="s">
        <v>13</v>
      </c>
      <c r="K1463" t="s">
        <v>1081</v>
      </c>
      <c r="L1463" t="s">
        <v>17</v>
      </c>
      <c r="N1463" t="str">
        <f>IF(ISBLANK(Sales[[#This Row],[return]]),"No",Sales[[#This Row],[return]])</f>
        <v>No</v>
      </c>
      <c r="O1463" s="2">
        <v>42382</v>
      </c>
      <c r="P1463" s="8" t="str">
        <f>TEXT(DAY(Sales[[#This Row],[OrderDate]]),"ddd")</f>
        <v>Fri</v>
      </c>
      <c r="Q1463" s="8" t="str">
        <f>TEXT(MONTH(Sales[[#This Row],[ShipDate]])*29,"mmm")</f>
        <v>Jan</v>
      </c>
      <c r="R1463">
        <v>374</v>
      </c>
      <c r="S1463" t="s">
        <v>1082</v>
      </c>
      <c r="T1463" t="s">
        <v>15</v>
      </c>
      <c r="U1463">
        <v>71111</v>
      </c>
      <c r="V1463" s="1">
        <v>0</v>
      </c>
      <c r="W1463">
        <v>25</v>
      </c>
      <c r="X1463">
        <v>3</v>
      </c>
      <c r="Y1463">
        <v>51</v>
      </c>
      <c r="AD1463"/>
    </row>
    <row r="1464" spans="1:30" x14ac:dyDescent="0.25">
      <c r="A1464" t="s">
        <v>40</v>
      </c>
      <c r="B1464" s="2">
        <v>42384</v>
      </c>
      <c r="C1464" s="35">
        <f>YEAR(Sales[[#This Row],[ShipDate]])</f>
        <v>2016</v>
      </c>
      <c r="D1464" t="s">
        <v>19</v>
      </c>
      <c r="E1464" t="s">
        <v>31</v>
      </c>
      <c r="F1464" t="s">
        <v>99</v>
      </c>
      <c r="G1464" t="s">
        <v>46</v>
      </c>
      <c r="H1464" t="s">
        <v>1080</v>
      </c>
      <c r="I1464" t="s">
        <v>365</v>
      </c>
      <c r="J1464" t="s">
        <v>13</v>
      </c>
      <c r="K1464" t="s">
        <v>1081</v>
      </c>
      <c r="L1464" t="s">
        <v>17</v>
      </c>
      <c r="N1464" t="str">
        <f>IF(ISBLANK(Sales[[#This Row],[return]]),"No",Sales[[#This Row],[return]])</f>
        <v>No</v>
      </c>
      <c r="O1464" s="2">
        <v>42382</v>
      </c>
      <c r="P1464" s="8" t="str">
        <f>TEXT(DAY(Sales[[#This Row],[OrderDate]]),"ddd")</f>
        <v>Fri</v>
      </c>
      <c r="Q1464" s="8" t="str">
        <f>TEXT(MONTH(Sales[[#This Row],[ShipDate]])*29,"mmm")</f>
        <v>Jan</v>
      </c>
      <c r="R1464">
        <v>1282</v>
      </c>
      <c r="S1464" t="s">
        <v>1083</v>
      </c>
      <c r="T1464" t="s">
        <v>15</v>
      </c>
      <c r="U1464">
        <v>71111</v>
      </c>
      <c r="V1464" s="1">
        <v>0</v>
      </c>
      <c r="W1464">
        <v>259</v>
      </c>
      <c r="X1464">
        <v>6</v>
      </c>
      <c r="Y1464">
        <v>647</v>
      </c>
      <c r="AD1464"/>
    </row>
    <row r="1465" spans="1:30" x14ac:dyDescent="0.25">
      <c r="A1465" t="s">
        <v>40</v>
      </c>
      <c r="B1465" s="2">
        <v>42384</v>
      </c>
      <c r="C1465" s="35">
        <f>YEAR(Sales[[#This Row],[ShipDate]])</f>
        <v>2016</v>
      </c>
      <c r="D1465" t="s">
        <v>19</v>
      </c>
      <c r="E1465" t="s">
        <v>31</v>
      </c>
      <c r="F1465" t="s">
        <v>50</v>
      </c>
      <c r="G1465" t="s">
        <v>25</v>
      </c>
      <c r="H1465" t="s">
        <v>1080</v>
      </c>
      <c r="I1465" t="s">
        <v>365</v>
      </c>
      <c r="J1465" t="s">
        <v>13</v>
      </c>
      <c r="K1465" t="s">
        <v>1081</v>
      </c>
      <c r="L1465" t="s">
        <v>17</v>
      </c>
      <c r="N1465" t="str">
        <f>IF(ISBLANK(Sales[[#This Row],[return]]),"No",Sales[[#This Row],[return]])</f>
        <v>No</v>
      </c>
      <c r="O1465" s="2">
        <v>42382</v>
      </c>
      <c r="P1465" s="8" t="str">
        <f>TEXT(DAY(Sales[[#This Row],[OrderDate]]),"ddd")</f>
        <v>Fri</v>
      </c>
      <c r="Q1465" s="8" t="str">
        <f>TEXT(MONTH(Sales[[#This Row],[ShipDate]])*29,"mmm")</f>
        <v>Jan</v>
      </c>
      <c r="R1465">
        <v>17</v>
      </c>
      <c r="S1465" t="s">
        <v>1084</v>
      </c>
      <c r="T1465" t="s">
        <v>15</v>
      </c>
      <c r="U1465">
        <v>71111</v>
      </c>
      <c r="V1465" s="1">
        <v>0</v>
      </c>
      <c r="W1465">
        <v>3</v>
      </c>
      <c r="X1465">
        <v>3</v>
      </c>
      <c r="Y1465">
        <v>6</v>
      </c>
      <c r="AD1465"/>
    </row>
    <row r="1466" spans="1:30" x14ac:dyDescent="0.25">
      <c r="A1466" t="s">
        <v>40</v>
      </c>
      <c r="B1466" s="2">
        <v>42384</v>
      </c>
      <c r="C1466" s="35">
        <f>YEAR(Sales[[#This Row],[ShipDate]])</f>
        <v>2016</v>
      </c>
      <c r="D1466" t="s">
        <v>19</v>
      </c>
      <c r="E1466" t="s">
        <v>31</v>
      </c>
      <c r="F1466" t="s">
        <v>39</v>
      </c>
      <c r="G1466" t="s">
        <v>25</v>
      </c>
      <c r="H1466" t="s">
        <v>1080</v>
      </c>
      <c r="I1466" t="s">
        <v>365</v>
      </c>
      <c r="J1466" t="s">
        <v>13</v>
      </c>
      <c r="K1466" t="s">
        <v>1081</v>
      </c>
      <c r="L1466" t="s">
        <v>17</v>
      </c>
      <c r="N1466" t="str">
        <f>IF(ISBLANK(Sales[[#This Row],[return]]),"No",Sales[[#This Row],[return]])</f>
        <v>No</v>
      </c>
      <c r="O1466" s="2">
        <v>42382</v>
      </c>
      <c r="P1466" s="8" t="str">
        <f>TEXT(DAY(Sales[[#This Row],[OrderDate]]),"ddd")</f>
        <v>Fri</v>
      </c>
      <c r="Q1466" s="8" t="str">
        <f>TEXT(MONTH(Sales[[#This Row],[ShipDate]])*29,"mmm")</f>
        <v>Jan</v>
      </c>
      <c r="R1466">
        <v>659</v>
      </c>
      <c r="S1466" t="s">
        <v>1085</v>
      </c>
      <c r="T1466" t="s">
        <v>15</v>
      </c>
      <c r="U1466">
        <v>71111</v>
      </c>
      <c r="V1466" s="1">
        <v>0</v>
      </c>
      <c r="W1466">
        <v>34</v>
      </c>
      <c r="X1466">
        <v>6</v>
      </c>
      <c r="Y1466">
        <v>573</v>
      </c>
      <c r="AD1466"/>
    </row>
    <row r="1467" spans="1:30" x14ac:dyDescent="0.25">
      <c r="A1467" t="s">
        <v>40</v>
      </c>
      <c r="B1467" s="2">
        <v>42735</v>
      </c>
      <c r="C1467" s="35">
        <f>YEAR(Sales[[#This Row],[ShipDate]])</f>
        <v>2016</v>
      </c>
      <c r="D1467" t="s">
        <v>36</v>
      </c>
      <c r="E1467" t="s">
        <v>18</v>
      </c>
      <c r="F1467" t="s">
        <v>43</v>
      </c>
      <c r="G1467" t="s">
        <v>11</v>
      </c>
      <c r="H1467" t="s">
        <v>1257</v>
      </c>
      <c r="I1467" t="s">
        <v>120</v>
      </c>
      <c r="J1467" t="s">
        <v>13</v>
      </c>
      <c r="K1467" t="s">
        <v>1497</v>
      </c>
      <c r="L1467" t="s">
        <v>68</v>
      </c>
      <c r="N1467" t="str">
        <f>IF(ISBLANK(Sales[[#This Row],[return]]),"No",Sales[[#This Row],[return]])</f>
        <v>No</v>
      </c>
      <c r="O1467" s="2">
        <v>42731</v>
      </c>
      <c r="P1467" s="8" t="str">
        <f>TEXT(DAY(Sales[[#This Row],[OrderDate]]),"ddd")</f>
        <v>Fri</v>
      </c>
      <c r="Q1467" s="8" t="str">
        <f>TEXT(MONTH(Sales[[#This Row],[ShipDate]])*29,"mmm")</f>
        <v>Dec</v>
      </c>
      <c r="R1467">
        <v>499</v>
      </c>
      <c r="S1467" t="s">
        <v>1219</v>
      </c>
      <c r="T1467" t="s">
        <v>66</v>
      </c>
      <c r="U1467">
        <v>60076</v>
      </c>
      <c r="V1467" s="1">
        <v>0.6</v>
      </c>
      <c r="W1467">
        <v>-20</v>
      </c>
      <c r="X1467">
        <v>6</v>
      </c>
      <c r="Y1467">
        <v>33</v>
      </c>
      <c r="AD1467"/>
    </row>
    <row r="1468" spans="1:30" x14ac:dyDescent="0.25">
      <c r="A1468" t="s">
        <v>40</v>
      </c>
      <c r="B1468" s="2">
        <v>42735</v>
      </c>
      <c r="C1468" s="35">
        <f>YEAR(Sales[[#This Row],[ShipDate]])</f>
        <v>2016</v>
      </c>
      <c r="D1468" t="s">
        <v>36</v>
      </c>
      <c r="E1468" t="s">
        <v>18</v>
      </c>
      <c r="F1468" t="s">
        <v>39</v>
      </c>
      <c r="G1468" t="s">
        <v>25</v>
      </c>
      <c r="H1468" t="s">
        <v>1257</v>
      </c>
      <c r="I1468" t="s">
        <v>120</v>
      </c>
      <c r="J1468" t="s">
        <v>13</v>
      </c>
      <c r="K1468" t="s">
        <v>1497</v>
      </c>
      <c r="L1468" t="s">
        <v>68</v>
      </c>
      <c r="N1468" t="str">
        <f>IF(ISBLANK(Sales[[#This Row],[return]]),"No",Sales[[#This Row],[return]])</f>
        <v>No</v>
      </c>
      <c r="O1468" s="2">
        <v>42731</v>
      </c>
      <c r="P1468" s="8" t="str">
        <f>TEXT(DAY(Sales[[#This Row],[OrderDate]]),"ddd")</f>
        <v>Fri</v>
      </c>
      <c r="Q1468" s="8" t="str">
        <f>TEXT(MONTH(Sales[[#This Row],[ShipDate]])*29,"mmm")</f>
        <v>Dec</v>
      </c>
      <c r="R1468">
        <v>1503</v>
      </c>
      <c r="S1468" t="s">
        <v>2142</v>
      </c>
      <c r="T1468" t="s">
        <v>66</v>
      </c>
      <c r="U1468">
        <v>60076</v>
      </c>
      <c r="V1468" s="1">
        <v>0.2</v>
      </c>
      <c r="W1468">
        <v>3</v>
      </c>
      <c r="X1468">
        <v>4</v>
      </c>
      <c r="Y1468">
        <v>30</v>
      </c>
      <c r="AD1468"/>
    </row>
    <row r="1469" spans="1:30" x14ac:dyDescent="0.25">
      <c r="A1469" t="s">
        <v>24</v>
      </c>
      <c r="B1469" s="2">
        <v>42725</v>
      </c>
      <c r="C1469" s="35">
        <f>YEAR(Sales[[#This Row],[ShipDate]])</f>
        <v>2016</v>
      </c>
      <c r="D1469" t="s">
        <v>113</v>
      </c>
      <c r="E1469" t="s">
        <v>31</v>
      </c>
      <c r="F1469" t="s">
        <v>33</v>
      </c>
      <c r="G1469" t="s">
        <v>25</v>
      </c>
      <c r="H1469" t="s">
        <v>26</v>
      </c>
      <c r="I1469" t="s">
        <v>32</v>
      </c>
      <c r="J1469" t="s">
        <v>13</v>
      </c>
      <c r="K1469" t="s">
        <v>646</v>
      </c>
      <c r="L1469" t="s">
        <v>30</v>
      </c>
      <c r="N1469" t="str">
        <f>IF(ISBLANK(Sales[[#This Row],[return]]),"No",Sales[[#This Row],[return]])</f>
        <v>No</v>
      </c>
      <c r="O1469" s="2">
        <v>42723</v>
      </c>
      <c r="P1469" s="8" t="str">
        <f>TEXT(DAY(Sales[[#This Row],[OrderDate]]),"ddd")</f>
        <v>Thu</v>
      </c>
      <c r="Q1469" s="8" t="str">
        <f>TEXT(MONTH(Sales[[#This Row],[ShipDate]])*29,"mmm")</f>
        <v>Dec</v>
      </c>
      <c r="R1469">
        <v>227</v>
      </c>
      <c r="S1469" t="s">
        <v>1006</v>
      </c>
      <c r="T1469" t="s">
        <v>28</v>
      </c>
      <c r="U1469">
        <v>90008</v>
      </c>
      <c r="V1469" s="1">
        <v>0</v>
      </c>
      <c r="W1469">
        <v>7</v>
      </c>
      <c r="X1469">
        <v>2</v>
      </c>
      <c r="Y1469">
        <v>15</v>
      </c>
      <c r="AD1469"/>
    </row>
    <row r="1470" spans="1:30" x14ac:dyDescent="0.25">
      <c r="A1470" t="s">
        <v>24</v>
      </c>
      <c r="B1470" s="2">
        <v>42725</v>
      </c>
      <c r="C1470" s="35">
        <f>YEAR(Sales[[#This Row],[ShipDate]])</f>
        <v>2016</v>
      </c>
      <c r="D1470" t="s">
        <v>113</v>
      </c>
      <c r="E1470" t="s">
        <v>31</v>
      </c>
      <c r="F1470" t="s">
        <v>150</v>
      </c>
      <c r="G1470" t="s">
        <v>25</v>
      </c>
      <c r="H1470" t="s">
        <v>26</v>
      </c>
      <c r="I1470" t="s">
        <v>32</v>
      </c>
      <c r="J1470" t="s">
        <v>13</v>
      </c>
      <c r="K1470" t="s">
        <v>646</v>
      </c>
      <c r="L1470" t="s">
        <v>30</v>
      </c>
      <c r="N1470" t="str">
        <f>IF(ISBLANK(Sales[[#This Row],[return]]),"No",Sales[[#This Row],[return]])</f>
        <v>No</v>
      </c>
      <c r="O1470" s="2">
        <v>42723</v>
      </c>
      <c r="P1470" s="8" t="str">
        <f>TEXT(DAY(Sales[[#This Row],[OrderDate]]),"ddd")</f>
        <v>Thu</v>
      </c>
      <c r="Q1470" s="8" t="str">
        <f>TEXT(MONTH(Sales[[#This Row],[ShipDate]])*29,"mmm")</f>
        <v>Dec</v>
      </c>
      <c r="R1470">
        <v>115</v>
      </c>
      <c r="S1470" t="s">
        <v>860</v>
      </c>
      <c r="T1470" t="s">
        <v>28</v>
      </c>
      <c r="U1470">
        <v>90008</v>
      </c>
      <c r="V1470" s="1">
        <v>0</v>
      </c>
      <c r="W1470">
        <v>9</v>
      </c>
      <c r="X1470">
        <v>5</v>
      </c>
      <c r="Y1470">
        <v>23</v>
      </c>
      <c r="AD1470"/>
    </row>
    <row r="1471" spans="1:30" x14ac:dyDescent="0.25">
      <c r="A1471" t="s">
        <v>24</v>
      </c>
      <c r="B1471" s="2">
        <v>42725</v>
      </c>
      <c r="C1471" s="35">
        <f>YEAR(Sales[[#This Row],[ShipDate]])</f>
        <v>2016</v>
      </c>
      <c r="D1471" t="s">
        <v>113</v>
      </c>
      <c r="E1471" t="s">
        <v>31</v>
      </c>
      <c r="F1471" t="s">
        <v>48</v>
      </c>
      <c r="G1471" t="s">
        <v>46</v>
      </c>
      <c r="H1471" t="s">
        <v>26</v>
      </c>
      <c r="I1471" t="s">
        <v>32</v>
      </c>
      <c r="J1471" t="s">
        <v>13</v>
      </c>
      <c r="K1471" t="s">
        <v>646</v>
      </c>
      <c r="L1471" t="s">
        <v>30</v>
      </c>
      <c r="N1471" t="str">
        <f>IF(ISBLANK(Sales[[#This Row],[return]]),"No",Sales[[#This Row],[return]])</f>
        <v>No</v>
      </c>
      <c r="O1471" s="2">
        <v>42723</v>
      </c>
      <c r="P1471" s="8" t="str">
        <f>TEXT(DAY(Sales[[#This Row],[OrderDate]]),"ddd")</f>
        <v>Thu</v>
      </c>
      <c r="Q1471" s="8" t="str">
        <f>TEXT(MONTH(Sales[[#This Row],[ShipDate]])*29,"mmm")</f>
        <v>Dec</v>
      </c>
      <c r="R1471">
        <v>447</v>
      </c>
      <c r="S1471" t="s">
        <v>2451</v>
      </c>
      <c r="T1471" t="s">
        <v>28</v>
      </c>
      <c r="U1471">
        <v>90008</v>
      </c>
      <c r="V1471" s="1">
        <v>0.2</v>
      </c>
      <c r="W1471">
        <v>16</v>
      </c>
      <c r="X1471">
        <v>4</v>
      </c>
      <c r="Y1471">
        <v>211</v>
      </c>
      <c r="AD1471"/>
    </row>
    <row r="1472" spans="1:30" x14ac:dyDescent="0.25">
      <c r="A1472" t="s">
        <v>24</v>
      </c>
      <c r="B1472" s="2">
        <v>42725</v>
      </c>
      <c r="C1472" s="35">
        <f>YEAR(Sales[[#This Row],[ShipDate]])</f>
        <v>2016</v>
      </c>
      <c r="D1472" t="s">
        <v>113</v>
      </c>
      <c r="E1472" t="s">
        <v>31</v>
      </c>
      <c r="F1472" t="s">
        <v>48</v>
      </c>
      <c r="G1472" t="s">
        <v>46</v>
      </c>
      <c r="H1472" t="s">
        <v>26</v>
      </c>
      <c r="I1472" t="s">
        <v>32</v>
      </c>
      <c r="J1472" t="s">
        <v>13</v>
      </c>
      <c r="K1472" t="s">
        <v>646</v>
      </c>
      <c r="L1472" t="s">
        <v>30</v>
      </c>
      <c r="N1472" t="str">
        <f>IF(ISBLANK(Sales[[#This Row],[return]]),"No",Sales[[#This Row],[return]])</f>
        <v>No</v>
      </c>
      <c r="O1472" s="2">
        <v>42723</v>
      </c>
      <c r="P1472" s="8" t="str">
        <f>TEXT(DAY(Sales[[#This Row],[OrderDate]]),"ddd")</f>
        <v>Thu</v>
      </c>
      <c r="Q1472" s="8" t="str">
        <f>TEXT(MONTH(Sales[[#This Row],[ShipDate]])*29,"mmm")</f>
        <v>Dec</v>
      </c>
      <c r="R1472">
        <v>1628</v>
      </c>
      <c r="S1472" t="s">
        <v>2523</v>
      </c>
      <c r="T1472" t="s">
        <v>28</v>
      </c>
      <c r="U1472">
        <v>90008</v>
      </c>
      <c r="V1472" s="1">
        <v>0.2</v>
      </c>
      <c r="W1472">
        <v>73</v>
      </c>
      <c r="X1472">
        <v>5</v>
      </c>
      <c r="Y1472">
        <v>584</v>
      </c>
      <c r="AD1472"/>
    </row>
    <row r="1473" spans="1:30" x14ac:dyDescent="0.25">
      <c r="A1473" t="s">
        <v>10</v>
      </c>
      <c r="B1473" s="2">
        <v>42708</v>
      </c>
      <c r="C1473" s="35">
        <f>YEAR(Sales[[#This Row],[ShipDate]])</f>
        <v>2016</v>
      </c>
      <c r="D1473" t="s">
        <v>36</v>
      </c>
      <c r="E1473" t="s">
        <v>18</v>
      </c>
      <c r="F1473" t="s">
        <v>45</v>
      </c>
      <c r="G1473" t="s">
        <v>25</v>
      </c>
      <c r="H1473" t="s">
        <v>834</v>
      </c>
      <c r="I1473" t="s">
        <v>188</v>
      </c>
      <c r="J1473" t="s">
        <v>13</v>
      </c>
      <c r="K1473" t="s">
        <v>1712</v>
      </c>
      <c r="L1473" t="s">
        <v>17</v>
      </c>
      <c r="N1473" t="str">
        <f>IF(ISBLANK(Sales[[#This Row],[return]]),"No",Sales[[#This Row],[return]])</f>
        <v>No</v>
      </c>
      <c r="O1473" s="2">
        <v>42702</v>
      </c>
      <c r="P1473" s="8" t="str">
        <f>TEXT(DAY(Sales[[#This Row],[OrderDate]]),"ddd")</f>
        <v>Sat</v>
      </c>
      <c r="Q1473" s="8" t="str">
        <f>TEXT(MONTH(Sales[[#This Row],[ShipDate]])*29,"mmm")</f>
        <v>Dec</v>
      </c>
      <c r="R1473">
        <v>1147</v>
      </c>
      <c r="S1473" t="s">
        <v>990</v>
      </c>
      <c r="T1473" t="s">
        <v>15</v>
      </c>
      <c r="U1473">
        <v>36116</v>
      </c>
      <c r="V1473" s="1">
        <v>0</v>
      </c>
      <c r="W1473">
        <v>4</v>
      </c>
      <c r="X1473">
        <v>3</v>
      </c>
      <c r="Y1473">
        <v>15</v>
      </c>
      <c r="AD1473"/>
    </row>
    <row r="1474" spans="1:30" x14ac:dyDescent="0.25">
      <c r="A1474" t="s">
        <v>40</v>
      </c>
      <c r="B1474" s="2">
        <v>42702</v>
      </c>
      <c r="C1474" s="35">
        <f>YEAR(Sales[[#This Row],[ShipDate]])</f>
        <v>2016</v>
      </c>
      <c r="D1474" t="s">
        <v>36</v>
      </c>
      <c r="E1474" t="s">
        <v>18</v>
      </c>
      <c r="F1474" t="s">
        <v>39</v>
      </c>
      <c r="G1474" t="s">
        <v>25</v>
      </c>
      <c r="H1474" t="s">
        <v>164</v>
      </c>
      <c r="I1474" t="s">
        <v>120</v>
      </c>
      <c r="J1474" t="s">
        <v>13</v>
      </c>
      <c r="K1474" t="s">
        <v>843</v>
      </c>
      <c r="L1474" t="s">
        <v>68</v>
      </c>
      <c r="N1474" t="str">
        <f>IF(ISBLANK(Sales[[#This Row],[return]]),"No",Sales[[#This Row],[return]])</f>
        <v>No</v>
      </c>
      <c r="O1474" s="2">
        <v>42698</v>
      </c>
      <c r="P1474" s="8" t="str">
        <f>TEXT(DAY(Sales[[#This Row],[OrderDate]]),"ddd")</f>
        <v>Tue</v>
      </c>
      <c r="Q1474" s="8" t="str">
        <f>TEXT(MONTH(Sales[[#This Row],[ShipDate]])*29,"mmm")</f>
        <v>Nov</v>
      </c>
      <c r="R1474">
        <v>662</v>
      </c>
      <c r="S1474" t="s">
        <v>2145</v>
      </c>
      <c r="T1474" t="s">
        <v>66</v>
      </c>
      <c r="U1474">
        <v>60610</v>
      </c>
      <c r="V1474" s="1">
        <v>0.2</v>
      </c>
      <c r="W1474">
        <v>-8</v>
      </c>
      <c r="X1474">
        <v>5</v>
      </c>
      <c r="Y1474">
        <v>646</v>
      </c>
      <c r="AD1474"/>
    </row>
    <row r="1475" spans="1:30" x14ac:dyDescent="0.25">
      <c r="A1475" t="s">
        <v>40</v>
      </c>
      <c r="B1475" s="2">
        <v>42454</v>
      </c>
      <c r="C1475" s="35">
        <f>YEAR(Sales[[#This Row],[ShipDate]])</f>
        <v>2016</v>
      </c>
      <c r="D1475" t="s">
        <v>36</v>
      </c>
      <c r="E1475" t="s">
        <v>31</v>
      </c>
      <c r="F1475" t="s">
        <v>50</v>
      </c>
      <c r="G1475" t="s">
        <v>25</v>
      </c>
      <c r="H1475" t="s">
        <v>171</v>
      </c>
      <c r="I1475" t="s">
        <v>174</v>
      </c>
      <c r="J1475" t="s">
        <v>13</v>
      </c>
      <c r="K1475" t="s">
        <v>486</v>
      </c>
      <c r="L1475" t="s">
        <v>17</v>
      </c>
      <c r="N1475" t="str">
        <f>IF(ISBLANK(Sales[[#This Row],[return]]),"No",Sales[[#This Row],[return]])</f>
        <v>No</v>
      </c>
      <c r="O1475" s="2">
        <v>42450</v>
      </c>
      <c r="P1475" s="8" t="str">
        <f>TEXT(DAY(Sales[[#This Row],[OrderDate]]),"ddd")</f>
        <v>Sat</v>
      </c>
      <c r="Q1475" s="8" t="str">
        <f>TEXT(MONTH(Sales[[#This Row],[ShipDate]])*29,"mmm")</f>
        <v>Mar</v>
      </c>
      <c r="R1475">
        <v>1647</v>
      </c>
      <c r="S1475" t="s">
        <v>3214</v>
      </c>
      <c r="T1475" t="s">
        <v>15</v>
      </c>
      <c r="U1475">
        <v>22153</v>
      </c>
      <c r="V1475" s="1">
        <v>0</v>
      </c>
      <c r="W1475">
        <v>59</v>
      </c>
      <c r="X1475">
        <v>3</v>
      </c>
      <c r="Y1475">
        <v>123</v>
      </c>
      <c r="AD1475"/>
    </row>
    <row r="1476" spans="1:30" x14ac:dyDescent="0.25">
      <c r="A1476" t="s">
        <v>40</v>
      </c>
      <c r="B1476" s="2">
        <v>42454</v>
      </c>
      <c r="C1476" s="35">
        <f>YEAR(Sales[[#This Row],[ShipDate]])</f>
        <v>2016</v>
      </c>
      <c r="D1476" t="s">
        <v>36</v>
      </c>
      <c r="E1476" t="s">
        <v>31</v>
      </c>
      <c r="F1476" t="s">
        <v>59</v>
      </c>
      <c r="G1476" t="s">
        <v>25</v>
      </c>
      <c r="H1476" t="s">
        <v>171</v>
      </c>
      <c r="I1476" t="s">
        <v>174</v>
      </c>
      <c r="J1476" t="s">
        <v>13</v>
      </c>
      <c r="K1476" t="s">
        <v>486</v>
      </c>
      <c r="L1476" t="s">
        <v>17</v>
      </c>
      <c r="N1476" t="str">
        <f>IF(ISBLANK(Sales[[#This Row],[return]]),"No",Sales[[#This Row],[return]])</f>
        <v>No</v>
      </c>
      <c r="O1476" s="2">
        <v>42450</v>
      </c>
      <c r="P1476" s="8" t="str">
        <f>TEXT(DAY(Sales[[#This Row],[OrderDate]]),"ddd")</f>
        <v>Sat</v>
      </c>
      <c r="Q1476" s="8" t="str">
        <f>TEXT(MONTH(Sales[[#This Row],[ShipDate]])*29,"mmm")</f>
        <v>Mar</v>
      </c>
      <c r="R1476">
        <v>1712</v>
      </c>
      <c r="S1476" t="s">
        <v>2280</v>
      </c>
      <c r="T1476" t="s">
        <v>15</v>
      </c>
      <c r="U1476">
        <v>22153</v>
      </c>
      <c r="V1476" s="1">
        <v>0</v>
      </c>
      <c r="W1476">
        <v>60</v>
      </c>
      <c r="X1476">
        <v>3</v>
      </c>
      <c r="Y1476">
        <v>123</v>
      </c>
      <c r="AD1476"/>
    </row>
    <row r="1477" spans="1:30" x14ac:dyDescent="0.25">
      <c r="A1477" t="s">
        <v>40</v>
      </c>
      <c r="B1477" s="2">
        <v>42454</v>
      </c>
      <c r="C1477" s="35">
        <f>YEAR(Sales[[#This Row],[ShipDate]])</f>
        <v>2016</v>
      </c>
      <c r="D1477" t="s">
        <v>36</v>
      </c>
      <c r="E1477" t="s">
        <v>31</v>
      </c>
      <c r="F1477" t="s">
        <v>45</v>
      </c>
      <c r="G1477" t="s">
        <v>25</v>
      </c>
      <c r="H1477" t="s">
        <v>171</v>
      </c>
      <c r="I1477" t="s">
        <v>174</v>
      </c>
      <c r="J1477" t="s">
        <v>13</v>
      </c>
      <c r="K1477" t="s">
        <v>486</v>
      </c>
      <c r="L1477" t="s">
        <v>17</v>
      </c>
      <c r="N1477" t="str">
        <f>IF(ISBLANK(Sales[[#This Row],[return]]),"No",Sales[[#This Row],[return]])</f>
        <v>No</v>
      </c>
      <c r="O1477" s="2">
        <v>42450</v>
      </c>
      <c r="P1477" s="8" t="str">
        <f>TEXT(DAY(Sales[[#This Row],[OrderDate]]),"ddd")</f>
        <v>Sat</v>
      </c>
      <c r="Q1477" s="8" t="str">
        <f>TEXT(MONTH(Sales[[#This Row],[ShipDate]])*29,"mmm")</f>
        <v>Mar</v>
      </c>
      <c r="R1477">
        <v>126</v>
      </c>
      <c r="S1477" t="s">
        <v>682</v>
      </c>
      <c r="T1477" t="s">
        <v>15</v>
      </c>
      <c r="U1477">
        <v>22153</v>
      </c>
      <c r="V1477" s="1">
        <v>0</v>
      </c>
      <c r="W1477">
        <v>3</v>
      </c>
      <c r="X1477">
        <v>4</v>
      </c>
      <c r="Y1477">
        <v>9</v>
      </c>
      <c r="AD1477"/>
    </row>
    <row r="1478" spans="1:30" x14ac:dyDescent="0.25">
      <c r="A1478" t="s">
        <v>40</v>
      </c>
      <c r="B1478" s="2">
        <v>42454</v>
      </c>
      <c r="C1478" s="35">
        <f>YEAR(Sales[[#This Row],[ShipDate]])</f>
        <v>2016</v>
      </c>
      <c r="D1478" t="s">
        <v>36</v>
      </c>
      <c r="E1478" t="s">
        <v>31</v>
      </c>
      <c r="F1478" t="s">
        <v>33</v>
      </c>
      <c r="G1478" t="s">
        <v>25</v>
      </c>
      <c r="H1478" t="s">
        <v>171</v>
      </c>
      <c r="I1478" t="s">
        <v>174</v>
      </c>
      <c r="J1478" t="s">
        <v>13</v>
      </c>
      <c r="K1478" t="s">
        <v>486</v>
      </c>
      <c r="L1478" t="s">
        <v>17</v>
      </c>
      <c r="N1478" t="str">
        <f>IF(ISBLANK(Sales[[#This Row],[return]]),"No",Sales[[#This Row],[return]])</f>
        <v>No</v>
      </c>
      <c r="O1478" s="2">
        <v>42450</v>
      </c>
      <c r="P1478" s="8" t="str">
        <f>TEXT(DAY(Sales[[#This Row],[OrderDate]]),"ddd")</f>
        <v>Sat</v>
      </c>
      <c r="Q1478" s="8" t="str">
        <f>TEXT(MONTH(Sales[[#This Row],[ShipDate]])*29,"mmm")</f>
        <v>Mar</v>
      </c>
      <c r="R1478">
        <v>201</v>
      </c>
      <c r="S1478" t="s">
        <v>1776</v>
      </c>
      <c r="T1478" t="s">
        <v>15</v>
      </c>
      <c r="U1478">
        <v>22153</v>
      </c>
      <c r="V1478" s="1">
        <v>0</v>
      </c>
      <c r="W1478">
        <v>7</v>
      </c>
      <c r="X1478">
        <v>5</v>
      </c>
      <c r="Y1478">
        <v>14</v>
      </c>
      <c r="AD1478"/>
    </row>
    <row r="1479" spans="1:30" x14ac:dyDescent="0.25">
      <c r="A1479" t="s">
        <v>40</v>
      </c>
      <c r="B1479" s="2">
        <v>42454</v>
      </c>
      <c r="C1479" s="35">
        <f>YEAR(Sales[[#This Row],[ShipDate]])</f>
        <v>2016</v>
      </c>
      <c r="D1479" t="s">
        <v>36</v>
      </c>
      <c r="E1479" t="s">
        <v>31</v>
      </c>
      <c r="F1479" t="s">
        <v>48</v>
      </c>
      <c r="G1479" t="s">
        <v>46</v>
      </c>
      <c r="H1479" t="s">
        <v>171</v>
      </c>
      <c r="I1479" t="s">
        <v>174</v>
      </c>
      <c r="J1479" t="s">
        <v>13</v>
      </c>
      <c r="K1479" t="s">
        <v>486</v>
      </c>
      <c r="L1479" t="s">
        <v>17</v>
      </c>
      <c r="N1479" t="str">
        <f>IF(ISBLANK(Sales[[#This Row],[return]]),"No",Sales[[#This Row],[return]])</f>
        <v>No</v>
      </c>
      <c r="O1479" s="2">
        <v>42450</v>
      </c>
      <c r="P1479" s="8" t="str">
        <f>TEXT(DAY(Sales[[#This Row],[OrderDate]]),"ddd")</f>
        <v>Sat</v>
      </c>
      <c r="Q1479" s="8" t="str">
        <f>TEXT(MONTH(Sales[[#This Row],[ShipDate]])*29,"mmm")</f>
        <v>Mar</v>
      </c>
      <c r="R1479">
        <v>1398</v>
      </c>
      <c r="S1479" t="s">
        <v>2881</v>
      </c>
      <c r="T1479" t="s">
        <v>15</v>
      </c>
      <c r="U1479">
        <v>22153</v>
      </c>
      <c r="V1479" s="1">
        <v>0</v>
      </c>
      <c r="W1479">
        <v>910</v>
      </c>
      <c r="X1479">
        <v>7</v>
      </c>
      <c r="Y1479">
        <v>3500</v>
      </c>
      <c r="AD1479"/>
    </row>
    <row r="1480" spans="1:30" x14ac:dyDescent="0.25">
      <c r="A1480" t="s">
        <v>24</v>
      </c>
      <c r="B1480" s="2">
        <v>42624</v>
      </c>
      <c r="C1480" s="35">
        <f>YEAR(Sales[[#This Row],[ShipDate]])</f>
        <v>2016</v>
      </c>
      <c r="D1480" t="s">
        <v>113</v>
      </c>
      <c r="E1480" t="s">
        <v>31</v>
      </c>
      <c r="F1480" t="s">
        <v>99</v>
      </c>
      <c r="G1480" t="s">
        <v>46</v>
      </c>
      <c r="H1480" t="s">
        <v>1554</v>
      </c>
      <c r="I1480" t="s">
        <v>598</v>
      </c>
      <c r="J1480" t="s">
        <v>13</v>
      </c>
      <c r="K1480" t="s">
        <v>2760</v>
      </c>
      <c r="L1480" t="s">
        <v>17</v>
      </c>
      <c r="N1480" t="str">
        <f>IF(ISBLANK(Sales[[#This Row],[return]]),"No",Sales[[#This Row],[return]])</f>
        <v>No</v>
      </c>
      <c r="O1480" s="2">
        <v>42621</v>
      </c>
      <c r="P1480" s="8" t="str">
        <f>TEXT(DAY(Sales[[#This Row],[OrderDate]]),"ddd")</f>
        <v>Sun</v>
      </c>
      <c r="Q1480" s="8" t="str">
        <f>TEXT(MONTH(Sales[[#This Row],[ShipDate]])*29,"mmm")</f>
        <v>Sep</v>
      </c>
      <c r="R1480">
        <v>1075</v>
      </c>
      <c r="S1480" t="s">
        <v>2461</v>
      </c>
      <c r="T1480" t="s">
        <v>15</v>
      </c>
      <c r="U1480">
        <v>31204</v>
      </c>
      <c r="V1480" s="1">
        <v>0</v>
      </c>
      <c r="W1480">
        <v>13</v>
      </c>
      <c r="X1480">
        <v>3</v>
      </c>
      <c r="Y1480">
        <v>33</v>
      </c>
      <c r="AD1480"/>
    </row>
    <row r="1481" spans="1:30" x14ac:dyDescent="0.25">
      <c r="A1481" t="s">
        <v>24</v>
      </c>
      <c r="B1481" s="2">
        <v>42624</v>
      </c>
      <c r="C1481" s="35">
        <f>YEAR(Sales[[#This Row],[ShipDate]])</f>
        <v>2016</v>
      </c>
      <c r="D1481" t="s">
        <v>113</v>
      </c>
      <c r="E1481" t="s">
        <v>31</v>
      </c>
      <c r="F1481" t="s">
        <v>99</v>
      </c>
      <c r="G1481" t="s">
        <v>46</v>
      </c>
      <c r="H1481" t="s">
        <v>1554</v>
      </c>
      <c r="I1481" t="s">
        <v>598</v>
      </c>
      <c r="J1481" t="s">
        <v>13</v>
      </c>
      <c r="K1481" t="s">
        <v>2760</v>
      </c>
      <c r="L1481" t="s">
        <v>17</v>
      </c>
      <c r="N1481" t="str">
        <f>IF(ISBLANK(Sales[[#This Row],[return]]),"No",Sales[[#This Row],[return]])</f>
        <v>No</v>
      </c>
      <c r="O1481" s="2">
        <v>42621</v>
      </c>
      <c r="P1481" s="8" t="str">
        <f>TEXT(DAY(Sales[[#This Row],[OrderDate]]),"ddd")</f>
        <v>Sun</v>
      </c>
      <c r="Q1481" s="8" t="str">
        <f>TEXT(MONTH(Sales[[#This Row],[ShipDate]])*29,"mmm")</f>
        <v>Sep</v>
      </c>
      <c r="R1481">
        <v>1063</v>
      </c>
      <c r="S1481" t="s">
        <v>2367</v>
      </c>
      <c r="T1481" t="s">
        <v>15</v>
      </c>
      <c r="U1481">
        <v>31204</v>
      </c>
      <c r="V1481" s="1">
        <v>0</v>
      </c>
      <c r="W1481">
        <v>30</v>
      </c>
      <c r="X1481">
        <v>4</v>
      </c>
      <c r="Y1481">
        <v>84</v>
      </c>
      <c r="AD1481"/>
    </row>
    <row r="1482" spans="1:30" x14ac:dyDescent="0.25">
      <c r="A1482" t="s">
        <v>10</v>
      </c>
      <c r="B1482" s="2">
        <v>42727</v>
      </c>
      <c r="C1482" s="35">
        <f>YEAR(Sales[[#This Row],[ShipDate]])</f>
        <v>2016</v>
      </c>
      <c r="D1482" t="s">
        <v>19</v>
      </c>
      <c r="E1482" t="s">
        <v>31</v>
      </c>
      <c r="F1482" t="s">
        <v>23</v>
      </c>
      <c r="G1482" t="s">
        <v>11</v>
      </c>
      <c r="H1482" t="s">
        <v>146</v>
      </c>
      <c r="I1482" t="s">
        <v>149</v>
      </c>
      <c r="J1482" t="s">
        <v>13</v>
      </c>
      <c r="K1482" t="s">
        <v>2652</v>
      </c>
      <c r="L1482" t="s">
        <v>92</v>
      </c>
      <c r="N1482" t="str">
        <f>IF(ISBLANK(Sales[[#This Row],[return]]),"No",Sales[[#This Row],[return]])</f>
        <v>No</v>
      </c>
      <c r="O1482" s="2">
        <v>42724</v>
      </c>
      <c r="P1482" s="8" t="str">
        <f>TEXT(DAY(Sales[[#This Row],[OrderDate]]),"ddd")</f>
        <v>Fri</v>
      </c>
      <c r="Q1482" s="8" t="str">
        <f>TEXT(MONTH(Sales[[#This Row],[ShipDate]])*29,"mmm")</f>
        <v>Dec</v>
      </c>
      <c r="R1482">
        <v>791</v>
      </c>
      <c r="S1482" t="s">
        <v>1244</v>
      </c>
      <c r="T1482" t="s">
        <v>90</v>
      </c>
      <c r="U1482">
        <v>10035</v>
      </c>
      <c r="V1482" s="1">
        <v>0.1</v>
      </c>
      <c r="W1482">
        <v>36</v>
      </c>
      <c r="X1482">
        <v>3</v>
      </c>
      <c r="Y1482">
        <v>192</v>
      </c>
      <c r="AD1482"/>
    </row>
    <row r="1483" spans="1:30" x14ac:dyDescent="0.25">
      <c r="A1483" t="s">
        <v>10</v>
      </c>
      <c r="B1483" s="2">
        <v>42688</v>
      </c>
      <c r="C1483" s="35">
        <f>YEAR(Sales[[#This Row],[ShipDate]])</f>
        <v>2016</v>
      </c>
      <c r="D1483" t="s">
        <v>19</v>
      </c>
      <c r="E1483" t="s">
        <v>18</v>
      </c>
      <c r="F1483" t="s">
        <v>23</v>
      </c>
      <c r="G1483" t="s">
        <v>11</v>
      </c>
      <c r="H1483" t="s">
        <v>684</v>
      </c>
      <c r="I1483" t="s">
        <v>233</v>
      </c>
      <c r="J1483" t="s">
        <v>13</v>
      </c>
      <c r="K1483" t="s">
        <v>1420</v>
      </c>
      <c r="L1483" t="s">
        <v>30</v>
      </c>
      <c r="N1483" t="str">
        <f>IF(ISBLANK(Sales[[#This Row],[return]]),"No",Sales[[#This Row],[return]])</f>
        <v>No</v>
      </c>
      <c r="O1483" s="2">
        <v>42685</v>
      </c>
      <c r="P1483" s="8" t="str">
        <f>TEXT(DAY(Sales[[#This Row],[OrderDate]]),"ddd")</f>
        <v>Wed</v>
      </c>
      <c r="Q1483" s="8" t="str">
        <f>TEXT(MONTH(Sales[[#This Row],[ShipDate]])*29,"mmm")</f>
        <v>Nov</v>
      </c>
      <c r="R1483">
        <v>737</v>
      </c>
      <c r="S1483" t="s">
        <v>1375</v>
      </c>
      <c r="T1483" t="s">
        <v>28</v>
      </c>
      <c r="U1483">
        <v>80027</v>
      </c>
      <c r="V1483" s="1">
        <v>0.2</v>
      </c>
      <c r="W1483">
        <v>75</v>
      </c>
      <c r="X1483">
        <v>5</v>
      </c>
      <c r="Y1483">
        <v>604</v>
      </c>
      <c r="AD1483"/>
    </row>
    <row r="1484" spans="1:30" x14ac:dyDescent="0.25">
      <c r="A1484" t="s">
        <v>10</v>
      </c>
      <c r="B1484" s="2">
        <v>42688</v>
      </c>
      <c r="C1484" s="35">
        <f>YEAR(Sales[[#This Row],[ShipDate]])</f>
        <v>2016</v>
      </c>
      <c r="D1484" t="s">
        <v>19</v>
      </c>
      <c r="E1484" t="s">
        <v>18</v>
      </c>
      <c r="F1484" t="s">
        <v>45</v>
      </c>
      <c r="G1484" t="s">
        <v>25</v>
      </c>
      <c r="H1484" t="s">
        <v>684</v>
      </c>
      <c r="I1484" t="s">
        <v>233</v>
      </c>
      <c r="J1484" t="s">
        <v>13</v>
      </c>
      <c r="K1484" t="s">
        <v>1420</v>
      </c>
      <c r="L1484" t="s">
        <v>30</v>
      </c>
      <c r="N1484" t="str">
        <f>IF(ISBLANK(Sales[[#This Row],[return]]),"No",Sales[[#This Row],[return]])</f>
        <v>No</v>
      </c>
      <c r="O1484" s="2">
        <v>42685</v>
      </c>
      <c r="P1484" s="8" t="str">
        <f>TEXT(DAY(Sales[[#This Row],[OrderDate]]),"ddd")</f>
        <v>Wed</v>
      </c>
      <c r="Q1484" s="8" t="str">
        <f>TEXT(MONTH(Sales[[#This Row],[ShipDate]])*29,"mmm")</f>
        <v>Nov</v>
      </c>
      <c r="R1484">
        <v>322</v>
      </c>
      <c r="S1484" t="s">
        <v>2070</v>
      </c>
      <c r="T1484" t="s">
        <v>28</v>
      </c>
      <c r="U1484">
        <v>80027</v>
      </c>
      <c r="V1484" s="1">
        <v>0.2</v>
      </c>
      <c r="W1484">
        <v>1</v>
      </c>
      <c r="X1484">
        <v>1</v>
      </c>
      <c r="Y1484">
        <v>3</v>
      </c>
      <c r="AD1484"/>
    </row>
    <row r="1485" spans="1:30" x14ac:dyDescent="0.25">
      <c r="A1485" t="s">
        <v>10</v>
      </c>
      <c r="B1485" s="2">
        <v>42688</v>
      </c>
      <c r="C1485" s="35">
        <f>YEAR(Sales[[#This Row],[ShipDate]])</f>
        <v>2016</v>
      </c>
      <c r="D1485" t="s">
        <v>19</v>
      </c>
      <c r="E1485" t="s">
        <v>18</v>
      </c>
      <c r="F1485" t="s">
        <v>48</v>
      </c>
      <c r="G1485" t="s">
        <v>46</v>
      </c>
      <c r="H1485" t="s">
        <v>684</v>
      </c>
      <c r="I1485" t="s">
        <v>233</v>
      </c>
      <c r="J1485" t="s">
        <v>13</v>
      </c>
      <c r="K1485" t="s">
        <v>1420</v>
      </c>
      <c r="L1485" t="s">
        <v>30</v>
      </c>
      <c r="N1485" t="str">
        <f>IF(ISBLANK(Sales[[#This Row],[return]]),"No",Sales[[#This Row],[return]])</f>
        <v>No</v>
      </c>
      <c r="O1485" s="2">
        <v>42685</v>
      </c>
      <c r="P1485" s="8" t="str">
        <f>TEXT(DAY(Sales[[#This Row],[OrderDate]]),"ddd")</f>
        <v>Wed</v>
      </c>
      <c r="Q1485" s="8" t="str">
        <f>TEXT(MONTH(Sales[[#This Row],[ShipDate]])*29,"mmm")</f>
        <v>Nov</v>
      </c>
      <c r="R1485">
        <v>1396</v>
      </c>
      <c r="S1485" t="s">
        <v>2453</v>
      </c>
      <c r="T1485" t="s">
        <v>28</v>
      </c>
      <c r="U1485">
        <v>80027</v>
      </c>
      <c r="V1485" s="1">
        <v>0.2</v>
      </c>
      <c r="W1485">
        <v>56</v>
      </c>
      <c r="X1485">
        <v>2</v>
      </c>
      <c r="Y1485">
        <v>560</v>
      </c>
      <c r="AD1485"/>
    </row>
    <row r="1486" spans="1:30" x14ac:dyDescent="0.25">
      <c r="A1486" t="s">
        <v>40</v>
      </c>
      <c r="B1486" s="2">
        <v>42735</v>
      </c>
      <c r="C1486" s="35">
        <f>YEAR(Sales[[#This Row],[ShipDate]])</f>
        <v>2016</v>
      </c>
      <c r="D1486" t="s">
        <v>36</v>
      </c>
      <c r="E1486" t="s">
        <v>69</v>
      </c>
      <c r="F1486" t="s">
        <v>23</v>
      </c>
      <c r="G1486" t="s">
        <v>11</v>
      </c>
      <c r="H1486" t="s">
        <v>146</v>
      </c>
      <c r="I1486" t="s">
        <v>149</v>
      </c>
      <c r="J1486" t="s">
        <v>13</v>
      </c>
      <c r="K1486" t="s">
        <v>2957</v>
      </c>
      <c r="L1486" t="s">
        <v>92</v>
      </c>
      <c r="N1486" t="str">
        <f>IF(ISBLANK(Sales[[#This Row],[return]]),"No",Sales[[#This Row],[return]])</f>
        <v>No</v>
      </c>
      <c r="O1486" s="2">
        <v>42731</v>
      </c>
      <c r="P1486" s="8" t="str">
        <f>TEXT(DAY(Sales[[#This Row],[OrderDate]]),"ddd")</f>
        <v>Fri</v>
      </c>
      <c r="Q1486" s="8" t="str">
        <f>TEXT(MONTH(Sales[[#This Row],[ShipDate]])*29,"mmm")</f>
        <v>Dec</v>
      </c>
      <c r="R1486">
        <v>765</v>
      </c>
      <c r="S1486" t="s">
        <v>3098</v>
      </c>
      <c r="T1486" t="s">
        <v>90</v>
      </c>
      <c r="U1486">
        <v>10011</v>
      </c>
      <c r="V1486" s="1">
        <v>0.1</v>
      </c>
      <c r="W1486">
        <v>162</v>
      </c>
      <c r="X1486">
        <v>14</v>
      </c>
      <c r="Y1486">
        <v>767</v>
      </c>
      <c r="AD1486"/>
    </row>
    <row r="1487" spans="1:30" x14ac:dyDescent="0.25">
      <c r="A1487" t="s">
        <v>24</v>
      </c>
      <c r="B1487" s="2">
        <v>42695</v>
      </c>
      <c r="C1487" s="35">
        <f>YEAR(Sales[[#This Row],[ShipDate]])</f>
        <v>2016</v>
      </c>
      <c r="D1487" t="s">
        <v>113</v>
      </c>
      <c r="E1487" t="s">
        <v>18</v>
      </c>
      <c r="F1487" t="s">
        <v>21</v>
      </c>
      <c r="G1487" t="s">
        <v>11</v>
      </c>
      <c r="H1487" t="s">
        <v>1116</v>
      </c>
      <c r="I1487" t="s">
        <v>120</v>
      </c>
      <c r="J1487" t="s">
        <v>13</v>
      </c>
      <c r="K1487" t="s">
        <v>1117</v>
      </c>
      <c r="L1487" t="s">
        <v>68</v>
      </c>
      <c r="N1487" t="str">
        <f>IF(ISBLANK(Sales[[#This Row],[return]]),"No",Sales[[#This Row],[return]])</f>
        <v>No</v>
      </c>
      <c r="O1487" s="2">
        <v>42692</v>
      </c>
      <c r="P1487" s="8" t="str">
        <f>TEXT(DAY(Sales[[#This Row],[OrderDate]]),"ddd")</f>
        <v>Wed</v>
      </c>
      <c r="Q1487" s="8" t="str">
        <f>TEXT(MONTH(Sales[[#This Row],[ShipDate]])*29,"mmm")</f>
        <v>Nov</v>
      </c>
      <c r="R1487">
        <v>822</v>
      </c>
      <c r="S1487" t="s">
        <v>1118</v>
      </c>
      <c r="T1487" t="s">
        <v>66</v>
      </c>
      <c r="U1487">
        <v>60016</v>
      </c>
      <c r="V1487" s="1">
        <v>0.3</v>
      </c>
      <c r="W1487">
        <v>-30</v>
      </c>
      <c r="X1487">
        <v>6</v>
      </c>
      <c r="Y1487">
        <v>424</v>
      </c>
      <c r="AD1487"/>
    </row>
    <row r="1488" spans="1:30" x14ac:dyDescent="0.25">
      <c r="A1488" t="s">
        <v>24</v>
      </c>
      <c r="B1488" s="2">
        <v>42695</v>
      </c>
      <c r="C1488" s="35">
        <f>YEAR(Sales[[#This Row],[ShipDate]])</f>
        <v>2016</v>
      </c>
      <c r="D1488" t="s">
        <v>113</v>
      </c>
      <c r="E1488" t="s">
        <v>18</v>
      </c>
      <c r="F1488" t="s">
        <v>38</v>
      </c>
      <c r="G1488" t="s">
        <v>11</v>
      </c>
      <c r="H1488" t="s">
        <v>1116</v>
      </c>
      <c r="I1488" t="s">
        <v>120</v>
      </c>
      <c r="J1488" t="s">
        <v>13</v>
      </c>
      <c r="K1488" t="s">
        <v>1117</v>
      </c>
      <c r="L1488" t="s">
        <v>68</v>
      </c>
      <c r="N1488" t="str">
        <f>IF(ISBLANK(Sales[[#This Row],[return]]),"No",Sales[[#This Row],[return]])</f>
        <v>No</v>
      </c>
      <c r="O1488" s="2">
        <v>42692</v>
      </c>
      <c r="P1488" s="8" t="str">
        <f>TEXT(DAY(Sales[[#This Row],[OrderDate]]),"ddd")</f>
        <v>Wed</v>
      </c>
      <c r="Q1488" s="8" t="str">
        <f>TEXT(MONTH(Sales[[#This Row],[ShipDate]])*29,"mmm")</f>
        <v>Nov</v>
      </c>
      <c r="R1488">
        <v>365</v>
      </c>
      <c r="S1488" t="s">
        <v>522</v>
      </c>
      <c r="T1488" t="s">
        <v>66</v>
      </c>
      <c r="U1488">
        <v>60016</v>
      </c>
      <c r="V1488" s="1">
        <v>0.5</v>
      </c>
      <c r="W1488">
        <v>-175</v>
      </c>
      <c r="X1488">
        <v>4</v>
      </c>
      <c r="Y1488">
        <v>292</v>
      </c>
      <c r="AD1488"/>
    </row>
    <row r="1489" spans="1:30" x14ac:dyDescent="0.25">
      <c r="A1489" t="s">
        <v>24</v>
      </c>
      <c r="B1489" s="2">
        <v>42695</v>
      </c>
      <c r="C1489" s="35">
        <f>YEAR(Sales[[#This Row],[ShipDate]])</f>
        <v>2016</v>
      </c>
      <c r="D1489" t="s">
        <v>113</v>
      </c>
      <c r="E1489" t="s">
        <v>18</v>
      </c>
      <c r="F1489" t="s">
        <v>43</v>
      </c>
      <c r="G1489" t="s">
        <v>11</v>
      </c>
      <c r="H1489" t="s">
        <v>1116</v>
      </c>
      <c r="I1489" t="s">
        <v>120</v>
      </c>
      <c r="J1489" t="s">
        <v>13</v>
      </c>
      <c r="K1489" t="s">
        <v>1117</v>
      </c>
      <c r="L1489" t="s">
        <v>68</v>
      </c>
      <c r="N1489" t="str">
        <f>IF(ISBLANK(Sales[[#This Row],[return]]),"No",Sales[[#This Row],[return]])</f>
        <v>No</v>
      </c>
      <c r="O1489" s="2">
        <v>42692</v>
      </c>
      <c r="P1489" s="8" t="str">
        <f>TEXT(DAY(Sales[[#This Row],[OrderDate]]),"ddd")</f>
        <v>Wed</v>
      </c>
      <c r="Q1489" s="8" t="str">
        <f>TEXT(MONTH(Sales[[#This Row],[ShipDate]])*29,"mmm")</f>
        <v>Nov</v>
      </c>
      <c r="R1489">
        <v>482</v>
      </c>
      <c r="S1489" t="s">
        <v>1124</v>
      </c>
      <c r="T1489" t="s">
        <v>66</v>
      </c>
      <c r="U1489">
        <v>60016</v>
      </c>
      <c r="V1489" s="1">
        <v>0.6</v>
      </c>
      <c r="W1489">
        <v>-7</v>
      </c>
      <c r="X1489">
        <v>2</v>
      </c>
      <c r="Y1489">
        <v>9</v>
      </c>
      <c r="AD1489"/>
    </row>
    <row r="1490" spans="1:30" x14ac:dyDescent="0.25">
      <c r="A1490" t="s">
        <v>24</v>
      </c>
      <c r="B1490" s="2">
        <v>42695</v>
      </c>
      <c r="C1490" s="35">
        <f>YEAR(Sales[[#This Row],[ShipDate]])</f>
        <v>2016</v>
      </c>
      <c r="D1490" t="s">
        <v>113</v>
      </c>
      <c r="E1490" t="s">
        <v>18</v>
      </c>
      <c r="F1490" t="s">
        <v>39</v>
      </c>
      <c r="G1490" t="s">
        <v>25</v>
      </c>
      <c r="H1490" t="s">
        <v>1116</v>
      </c>
      <c r="I1490" t="s">
        <v>120</v>
      </c>
      <c r="J1490" t="s">
        <v>13</v>
      </c>
      <c r="K1490" t="s">
        <v>1117</v>
      </c>
      <c r="L1490" t="s">
        <v>68</v>
      </c>
      <c r="N1490" t="str">
        <f>IF(ISBLANK(Sales[[#This Row],[return]]),"No",Sales[[#This Row],[return]])</f>
        <v>No</v>
      </c>
      <c r="O1490" s="2">
        <v>42692</v>
      </c>
      <c r="P1490" s="8" t="str">
        <f>TEXT(DAY(Sales[[#This Row],[OrderDate]]),"ddd")</f>
        <v>Wed</v>
      </c>
      <c r="Q1490" s="8" t="str">
        <f>TEXT(MONTH(Sales[[#This Row],[ShipDate]])*29,"mmm")</f>
        <v>Nov</v>
      </c>
      <c r="R1490">
        <v>659</v>
      </c>
      <c r="S1490" t="s">
        <v>1085</v>
      </c>
      <c r="T1490" t="s">
        <v>66</v>
      </c>
      <c r="U1490">
        <v>60016</v>
      </c>
      <c r="V1490" s="1">
        <v>0.2</v>
      </c>
      <c r="W1490">
        <v>-67</v>
      </c>
      <c r="X1490">
        <v>5</v>
      </c>
      <c r="Y1490">
        <v>382</v>
      </c>
      <c r="AD1490"/>
    </row>
    <row r="1491" spans="1:30" x14ac:dyDescent="0.25">
      <c r="A1491" t="s">
        <v>24</v>
      </c>
      <c r="B1491" s="2">
        <v>42695</v>
      </c>
      <c r="C1491" s="35">
        <f>YEAR(Sales[[#This Row],[ShipDate]])</f>
        <v>2016</v>
      </c>
      <c r="D1491" t="s">
        <v>113</v>
      </c>
      <c r="E1491" t="s">
        <v>18</v>
      </c>
      <c r="F1491" t="s">
        <v>50</v>
      </c>
      <c r="G1491" t="s">
        <v>25</v>
      </c>
      <c r="H1491" t="s">
        <v>1116</v>
      </c>
      <c r="I1491" t="s">
        <v>120</v>
      </c>
      <c r="J1491" t="s">
        <v>13</v>
      </c>
      <c r="K1491" t="s">
        <v>1117</v>
      </c>
      <c r="L1491" t="s">
        <v>68</v>
      </c>
      <c r="N1491" t="str">
        <f>IF(ISBLANK(Sales[[#This Row],[return]]),"No",Sales[[#This Row],[return]])</f>
        <v>No</v>
      </c>
      <c r="O1491" s="2">
        <v>42692</v>
      </c>
      <c r="P1491" s="8" t="str">
        <f>TEXT(DAY(Sales[[#This Row],[OrderDate]]),"ddd")</f>
        <v>Wed</v>
      </c>
      <c r="Q1491" s="8" t="str">
        <f>TEXT(MONTH(Sales[[#This Row],[ShipDate]])*29,"mmm")</f>
        <v>Nov</v>
      </c>
      <c r="R1491">
        <v>1652</v>
      </c>
      <c r="S1491" t="s">
        <v>955</v>
      </c>
      <c r="T1491" t="s">
        <v>66</v>
      </c>
      <c r="U1491">
        <v>60016</v>
      </c>
      <c r="V1491" s="1">
        <v>0.8</v>
      </c>
      <c r="W1491">
        <v>-5</v>
      </c>
      <c r="X1491">
        <v>3</v>
      </c>
      <c r="Y1491">
        <v>3</v>
      </c>
      <c r="AD1491"/>
    </row>
    <row r="1492" spans="1:30" x14ac:dyDescent="0.25">
      <c r="A1492" t="s">
        <v>40</v>
      </c>
      <c r="B1492" s="2">
        <v>42566</v>
      </c>
      <c r="C1492" s="35">
        <f>YEAR(Sales[[#This Row],[ShipDate]])</f>
        <v>2016</v>
      </c>
      <c r="D1492" t="s">
        <v>36</v>
      </c>
      <c r="E1492" t="s">
        <v>31</v>
      </c>
      <c r="F1492" t="s">
        <v>23</v>
      </c>
      <c r="G1492" t="s">
        <v>11</v>
      </c>
      <c r="H1492" t="s">
        <v>540</v>
      </c>
      <c r="I1492" t="s">
        <v>389</v>
      </c>
      <c r="J1492" t="s">
        <v>13</v>
      </c>
      <c r="K1492" t="s">
        <v>628</v>
      </c>
      <c r="L1492" t="s">
        <v>92</v>
      </c>
      <c r="N1492" t="str">
        <f>IF(ISBLANK(Sales[[#This Row],[return]]),"No",Sales[[#This Row],[return]])</f>
        <v>No</v>
      </c>
      <c r="O1492" s="2">
        <v>42562</v>
      </c>
      <c r="P1492" s="8" t="str">
        <f>TEXT(DAY(Sales[[#This Row],[OrderDate]]),"ddd")</f>
        <v>Wed</v>
      </c>
      <c r="Q1492" s="8" t="str">
        <f>TEXT(MONTH(Sales[[#This Row],[ShipDate]])*29,"mmm")</f>
        <v>Jul</v>
      </c>
      <c r="R1492">
        <v>742</v>
      </c>
      <c r="S1492" t="s">
        <v>825</v>
      </c>
      <c r="T1492" t="s">
        <v>90</v>
      </c>
      <c r="U1492">
        <v>7601</v>
      </c>
      <c r="V1492" s="1">
        <v>0</v>
      </c>
      <c r="W1492">
        <v>214</v>
      </c>
      <c r="X1492">
        <v>3</v>
      </c>
      <c r="Y1492">
        <v>855</v>
      </c>
      <c r="AD1492"/>
    </row>
    <row r="1493" spans="1:30" x14ac:dyDescent="0.25">
      <c r="A1493" t="s">
        <v>40</v>
      </c>
      <c r="B1493" s="2">
        <v>42566</v>
      </c>
      <c r="C1493" s="35">
        <f>YEAR(Sales[[#This Row],[ShipDate]])</f>
        <v>2016</v>
      </c>
      <c r="D1493" t="s">
        <v>36</v>
      </c>
      <c r="E1493" t="s">
        <v>31</v>
      </c>
      <c r="F1493" t="s">
        <v>43</v>
      </c>
      <c r="G1493" t="s">
        <v>11</v>
      </c>
      <c r="H1493" t="s">
        <v>540</v>
      </c>
      <c r="I1493" t="s">
        <v>389</v>
      </c>
      <c r="J1493" t="s">
        <v>13</v>
      </c>
      <c r="K1493" t="s">
        <v>628</v>
      </c>
      <c r="L1493" t="s">
        <v>92</v>
      </c>
      <c r="N1493" t="str">
        <f>IF(ISBLANK(Sales[[#This Row],[return]]),"No",Sales[[#This Row],[return]])</f>
        <v>No</v>
      </c>
      <c r="O1493" s="2">
        <v>42562</v>
      </c>
      <c r="P1493" s="8" t="str">
        <f>TEXT(DAY(Sales[[#This Row],[OrderDate]]),"ddd")</f>
        <v>Wed</v>
      </c>
      <c r="Q1493" s="8" t="str">
        <f>TEXT(MONTH(Sales[[#This Row],[ShipDate]])*29,"mmm")</f>
        <v>Jul</v>
      </c>
      <c r="R1493">
        <v>32</v>
      </c>
      <c r="S1493" t="s">
        <v>218</v>
      </c>
      <c r="T1493" t="s">
        <v>90</v>
      </c>
      <c r="U1493">
        <v>7601</v>
      </c>
      <c r="V1493" s="1">
        <v>0</v>
      </c>
      <c r="W1493">
        <v>52</v>
      </c>
      <c r="X1493">
        <v>9</v>
      </c>
      <c r="Y1493">
        <v>124</v>
      </c>
      <c r="AD1493"/>
    </row>
    <row r="1494" spans="1:30" x14ac:dyDescent="0.25">
      <c r="A1494" t="s">
        <v>40</v>
      </c>
      <c r="B1494" s="2">
        <v>42566</v>
      </c>
      <c r="C1494" s="35">
        <f>YEAR(Sales[[#This Row],[ShipDate]])</f>
        <v>2016</v>
      </c>
      <c r="D1494" t="s">
        <v>36</v>
      </c>
      <c r="E1494" t="s">
        <v>31</v>
      </c>
      <c r="F1494" t="s">
        <v>33</v>
      </c>
      <c r="G1494" t="s">
        <v>25</v>
      </c>
      <c r="H1494" t="s">
        <v>540</v>
      </c>
      <c r="I1494" t="s">
        <v>389</v>
      </c>
      <c r="J1494" t="s">
        <v>13</v>
      </c>
      <c r="K1494" t="s">
        <v>628</v>
      </c>
      <c r="L1494" t="s">
        <v>92</v>
      </c>
      <c r="N1494" t="str">
        <f>IF(ISBLANK(Sales[[#This Row],[return]]),"No",Sales[[#This Row],[return]])</f>
        <v>No</v>
      </c>
      <c r="O1494" s="2">
        <v>42562</v>
      </c>
      <c r="P1494" s="8" t="str">
        <f>TEXT(DAY(Sales[[#This Row],[OrderDate]]),"ddd")</f>
        <v>Wed</v>
      </c>
      <c r="Q1494" s="8" t="str">
        <f>TEXT(MONTH(Sales[[#This Row],[ShipDate]])*29,"mmm")</f>
        <v>Jul</v>
      </c>
      <c r="R1494">
        <v>225</v>
      </c>
      <c r="S1494" t="s">
        <v>1870</v>
      </c>
      <c r="T1494" t="s">
        <v>90</v>
      </c>
      <c r="U1494">
        <v>7601</v>
      </c>
      <c r="V1494" s="1">
        <v>0</v>
      </c>
      <c r="W1494">
        <v>7</v>
      </c>
      <c r="X1494">
        <v>5</v>
      </c>
      <c r="Y1494">
        <v>14</v>
      </c>
      <c r="AD1494"/>
    </row>
    <row r="1495" spans="1:30" x14ac:dyDescent="0.25">
      <c r="A1495" t="s">
        <v>40</v>
      </c>
      <c r="B1495" s="2">
        <v>42566</v>
      </c>
      <c r="C1495" s="35">
        <f>YEAR(Sales[[#This Row],[ShipDate]])</f>
        <v>2016</v>
      </c>
      <c r="D1495" t="s">
        <v>36</v>
      </c>
      <c r="E1495" t="s">
        <v>31</v>
      </c>
      <c r="F1495" t="s">
        <v>59</v>
      </c>
      <c r="G1495" t="s">
        <v>25</v>
      </c>
      <c r="H1495" t="s">
        <v>540</v>
      </c>
      <c r="I1495" t="s">
        <v>389</v>
      </c>
      <c r="J1495" t="s">
        <v>13</v>
      </c>
      <c r="K1495" t="s">
        <v>628</v>
      </c>
      <c r="L1495" t="s">
        <v>92</v>
      </c>
      <c r="N1495" t="str">
        <f>IF(ISBLANK(Sales[[#This Row],[return]]),"No",Sales[[#This Row],[return]])</f>
        <v>No</v>
      </c>
      <c r="O1495" s="2">
        <v>42562</v>
      </c>
      <c r="P1495" s="8" t="str">
        <f>TEXT(DAY(Sales[[#This Row],[OrderDate]]),"ddd")</f>
        <v>Wed</v>
      </c>
      <c r="Q1495" s="8" t="str">
        <f>TEXT(MONTH(Sales[[#This Row],[ShipDate]])*29,"mmm")</f>
        <v>Jul</v>
      </c>
      <c r="R1495">
        <v>538</v>
      </c>
      <c r="S1495" t="s">
        <v>109</v>
      </c>
      <c r="T1495" t="s">
        <v>90</v>
      </c>
      <c r="U1495">
        <v>7601</v>
      </c>
      <c r="V1495" s="1">
        <v>0</v>
      </c>
      <c r="W1495">
        <v>83</v>
      </c>
      <c r="X1495">
        <v>5</v>
      </c>
      <c r="Y1495">
        <v>177</v>
      </c>
      <c r="AD1495"/>
    </row>
    <row r="1496" spans="1:30" x14ac:dyDescent="0.25">
      <c r="A1496" t="s">
        <v>40</v>
      </c>
      <c r="B1496" s="2">
        <v>42566</v>
      </c>
      <c r="C1496" s="35">
        <f>YEAR(Sales[[#This Row],[ShipDate]])</f>
        <v>2016</v>
      </c>
      <c r="D1496" t="s">
        <v>36</v>
      </c>
      <c r="E1496" t="s">
        <v>31</v>
      </c>
      <c r="F1496" t="s">
        <v>48</v>
      </c>
      <c r="G1496" t="s">
        <v>46</v>
      </c>
      <c r="H1496" t="s">
        <v>540</v>
      </c>
      <c r="I1496" t="s">
        <v>389</v>
      </c>
      <c r="J1496" t="s">
        <v>13</v>
      </c>
      <c r="K1496" t="s">
        <v>628</v>
      </c>
      <c r="L1496" t="s">
        <v>92</v>
      </c>
      <c r="N1496" t="str">
        <f>IF(ISBLANK(Sales[[#This Row],[return]]),"No",Sales[[#This Row],[return]])</f>
        <v>No</v>
      </c>
      <c r="O1496" s="2">
        <v>42562</v>
      </c>
      <c r="P1496" s="8" t="str">
        <f>TEXT(DAY(Sales[[#This Row],[OrderDate]]),"ddd")</f>
        <v>Wed</v>
      </c>
      <c r="Q1496" s="8" t="str">
        <f>TEXT(MONTH(Sales[[#This Row],[ShipDate]])*29,"mmm")</f>
        <v>Jul</v>
      </c>
      <c r="R1496">
        <v>442</v>
      </c>
      <c r="S1496" t="s">
        <v>2446</v>
      </c>
      <c r="T1496" t="s">
        <v>90</v>
      </c>
      <c r="U1496">
        <v>7601</v>
      </c>
      <c r="V1496" s="1">
        <v>0</v>
      </c>
      <c r="W1496">
        <v>57</v>
      </c>
      <c r="X1496">
        <v>3</v>
      </c>
      <c r="Y1496">
        <v>198</v>
      </c>
      <c r="AD1496"/>
    </row>
    <row r="1497" spans="1:30" x14ac:dyDescent="0.25">
      <c r="A1497" t="s">
        <v>24</v>
      </c>
      <c r="B1497" s="2">
        <v>42641</v>
      </c>
      <c r="C1497" s="35">
        <f>YEAR(Sales[[#This Row],[ShipDate]])</f>
        <v>2016</v>
      </c>
      <c r="D1497" t="s">
        <v>19</v>
      </c>
      <c r="E1497" t="s">
        <v>18</v>
      </c>
      <c r="F1497" t="s">
        <v>50</v>
      </c>
      <c r="G1497" t="s">
        <v>25</v>
      </c>
      <c r="H1497" t="s">
        <v>146</v>
      </c>
      <c r="I1497" t="s">
        <v>149</v>
      </c>
      <c r="J1497" t="s">
        <v>13</v>
      </c>
      <c r="K1497" t="s">
        <v>1531</v>
      </c>
      <c r="L1497" t="s">
        <v>92</v>
      </c>
      <c r="N1497" t="str">
        <f>IF(ISBLANK(Sales[[#This Row],[return]]),"No",Sales[[#This Row],[return]])</f>
        <v>No</v>
      </c>
      <c r="O1497" s="2">
        <v>42636</v>
      </c>
      <c r="P1497" s="8" t="str">
        <f>TEXT(DAY(Sales[[#This Row],[OrderDate]]),"ddd")</f>
        <v>Mon</v>
      </c>
      <c r="Q1497" s="8" t="str">
        <f>TEXT(MONTH(Sales[[#This Row],[ShipDate]])*29,"mmm")</f>
        <v>Sep</v>
      </c>
      <c r="R1497">
        <v>234</v>
      </c>
      <c r="S1497" t="s">
        <v>1793</v>
      </c>
      <c r="T1497" t="s">
        <v>90</v>
      </c>
      <c r="U1497">
        <v>10035</v>
      </c>
      <c r="V1497" s="1">
        <v>0.2</v>
      </c>
      <c r="W1497">
        <v>47</v>
      </c>
      <c r="X1497">
        <v>3</v>
      </c>
      <c r="Y1497">
        <v>139</v>
      </c>
      <c r="AD1497"/>
    </row>
    <row r="1498" spans="1:30" x14ac:dyDescent="0.25">
      <c r="A1498" t="s">
        <v>24</v>
      </c>
      <c r="B1498" s="2">
        <v>42638</v>
      </c>
      <c r="C1498" s="35">
        <f>YEAR(Sales[[#This Row],[ShipDate]])</f>
        <v>2016</v>
      </c>
      <c r="D1498" t="s">
        <v>113</v>
      </c>
      <c r="E1498" t="s">
        <v>18</v>
      </c>
      <c r="F1498" t="s">
        <v>45</v>
      </c>
      <c r="G1498" t="s">
        <v>25</v>
      </c>
      <c r="H1498" t="s">
        <v>134</v>
      </c>
      <c r="I1498" t="s">
        <v>137</v>
      </c>
      <c r="J1498" t="s">
        <v>13</v>
      </c>
      <c r="K1498" t="s">
        <v>1694</v>
      </c>
      <c r="L1498" t="s">
        <v>92</v>
      </c>
      <c r="N1498" t="str">
        <f>IF(ISBLANK(Sales[[#This Row],[return]]),"No",Sales[[#This Row],[return]])</f>
        <v>No</v>
      </c>
      <c r="O1498" s="2">
        <v>42636</v>
      </c>
      <c r="P1498" s="8" t="str">
        <f>TEXT(DAY(Sales[[#This Row],[OrderDate]]),"ddd")</f>
        <v>Mon</v>
      </c>
      <c r="Q1498" s="8" t="str">
        <f>TEXT(MONTH(Sales[[#This Row],[ShipDate]])*29,"mmm")</f>
        <v>Sep</v>
      </c>
      <c r="R1498">
        <v>1169</v>
      </c>
      <c r="S1498" t="s">
        <v>1695</v>
      </c>
      <c r="T1498" t="s">
        <v>90</v>
      </c>
      <c r="U1498">
        <v>19901</v>
      </c>
      <c r="V1498" s="1">
        <v>0</v>
      </c>
      <c r="W1498">
        <v>3</v>
      </c>
      <c r="X1498">
        <v>3</v>
      </c>
      <c r="Y1498">
        <v>10</v>
      </c>
      <c r="AD1498"/>
    </row>
    <row r="1499" spans="1:30" x14ac:dyDescent="0.25">
      <c r="A1499" t="s">
        <v>24</v>
      </c>
      <c r="B1499" s="2">
        <v>42638</v>
      </c>
      <c r="C1499" s="35">
        <f>YEAR(Sales[[#This Row],[ShipDate]])</f>
        <v>2016</v>
      </c>
      <c r="D1499" t="s">
        <v>113</v>
      </c>
      <c r="E1499" t="s">
        <v>18</v>
      </c>
      <c r="F1499" t="s">
        <v>50</v>
      </c>
      <c r="G1499" t="s">
        <v>25</v>
      </c>
      <c r="H1499" t="s">
        <v>134</v>
      </c>
      <c r="I1499" t="s">
        <v>137</v>
      </c>
      <c r="J1499" t="s">
        <v>13</v>
      </c>
      <c r="K1499" t="s">
        <v>1694</v>
      </c>
      <c r="L1499" t="s">
        <v>92</v>
      </c>
      <c r="N1499" t="str">
        <f>IF(ISBLANK(Sales[[#This Row],[return]]),"No",Sales[[#This Row],[return]])</f>
        <v>No</v>
      </c>
      <c r="O1499" s="2">
        <v>42636</v>
      </c>
      <c r="P1499" s="8" t="str">
        <f>TEXT(DAY(Sales[[#This Row],[OrderDate]]),"ddd")</f>
        <v>Mon</v>
      </c>
      <c r="Q1499" s="8" t="str">
        <f>TEXT(MONTH(Sales[[#This Row],[ShipDate]])*29,"mmm")</f>
        <v>Sep</v>
      </c>
      <c r="R1499">
        <v>894</v>
      </c>
      <c r="S1499" t="s">
        <v>1626</v>
      </c>
      <c r="T1499" t="s">
        <v>90</v>
      </c>
      <c r="U1499">
        <v>19901</v>
      </c>
      <c r="V1499" s="1">
        <v>0</v>
      </c>
      <c r="W1499">
        <v>16</v>
      </c>
      <c r="X1499">
        <v>3</v>
      </c>
      <c r="Y1499">
        <v>35</v>
      </c>
      <c r="AD1499"/>
    </row>
    <row r="1500" spans="1:30" x14ac:dyDescent="0.25">
      <c r="A1500" t="s">
        <v>40</v>
      </c>
      <c r="B1500" s="2">
        <v>42661</v>
      </c>
      <c r="C1500" s="35">
        <f>YEAR(Sales[[#This Row],[ShipDate]])</f>
        <v>2016</v>
      </c>
      <c r="D1500" t="s">
        <v>36</v>
      </c>
      <c r="E1500" t="s">
        <v>18</v>
      </c>
      <c r="F1500" t="s">
        <v>52</v>
      </c>
      <c r="G1500" t="s">
        <v>25</v>
      </c>
      <c r="H1500" t="s">
        <v>64</v>
      </c>
      <c r="I1500" t="s">
        <v>70</v>
      </c>
      <c r="J1500" t="s">
        <v>13</v>
      </c>
      <c r="K1500" t="s">
        <v>1517</v>
      </c>
      <c r="L1500" t="s">
        <v>68</v>
      </c>
      <c r="N1500" t="str">
        <f>IF(ISBLANK(Sales[[#This Row],[return]]),"No",Sales[[#This Row],[return]])</f>
        <v>No</v>
      </c>
      <c r="O1500" s="2">
        <v>42657</v>
      </c>
      <c r="P1500" s="8" t="str">
        <f>TEXT(DAY(Sales[[#This Row],[OrderDate]]),"ddd")</f>
        <v>Sat</v>
      </c>
      <c r="Q1500" s="8" t="str">
        <f>TEXT(MONTH(Sales[[#This Row],[ShipDate]])*29,"mmm")</f>
        <v>Oct</v>
      </c>
      <c r="R1500">
        <v>862</v>
      </c>
      <c r="S1500" t="s">
        <v>1730</v>
      </c>
      <c r="T1500" t="s">
        <v>66</v>
      </c>
      <c r="U1500">
        <v>76106</v>
      </c>
      <c r="V1500" s="1">
        <v>0.8</v>
      </c>
      <c r="W1500">
        <v>-9</v>
      </c>
      <c r="X1500">
        <v>4</v>
      </c>
      <c r="Y1500">
        <v>3</v>
      </c>
      <c r="AD1500"/>
    </row>
    <row r="1501" spans="1:30" x14ac:dyDescent="0.25">
      <c r="A1501" t="s">
        <v>40</v>
      </c>
      <c r="B1501" s="2">
        <v>42661</v>
      </c>
      <c r="C1501" s="35">
        <f>YEAR(Sales[[#This Row],[ShipDate]])</f>
        <v>2016</v>
      </c>
      <c r="D1501" t="s">
        <v>36</v>
      </c>
      <c r="E1501" t="s">
        <v>18</v>
      </c>
      <c r="F1501" t="s">
        <v>574</v>
      </c>
      <c r="G1501" t="s">
        <v>46</v>
      </c>
      <c r="H1501" t="s">
        <v>64</v>
      </c>
      <c r="I1501" t="s">
        <v>70</v>
      </c>
      <c r="J1501" t="s">
        <v>13</v>
      </c>
      <c r="K1501" t="s">
        <v>1517</v>
      </c>
      <c r="L1501" t="s">
        <v>68</v>
      </c>
      <c r="N1501" t="str">
        <f>IF(ISBLANK(Sales[[#This Row],[return]]),"No",Sales[[#This Row],[return]])</f>
        <v>No</v>
      </c>
      <c r="O1501" s="2">
        <v>42657</v>
      </c>
      <c r="P1501" s="8" t="str">
        <f>TEXT(DAY(Sales[[#This Row],[OrderDate]]),"ddd")</f>
        <v>Sat</v>
      </c>
      <c r="Q1501" s="8" t="str">
        <f>TEXT(MONTH(Sales[[#This Row],[ShipDate]])*29,"mmm")</f>
        <v>Oct</v>
      </c>
      <c r="R1501">
        <v>797</v>
      </c>
      <c r="S1501" t="s">
        <v>1072</v>
      </c>
      <c r="T1501" t="s">
        <v>66</v>
      </c>
      <c r="U1501">
        <v>76106</v>
      </c>
      <c r="V1501" s="1">
        <v>0.2</v>
      </c>
      <c r="W1501">
        <v>625</v>
      </c>
      <c r="X1501">
        <v>5</v>
      </c>
      <c r="Y1501">
        <v>2000</v>
      </c>
      <c r="AD1501"/>
    </row>
    <row r="1502" spans="1:30" x14ac:dyDescent="0.25">
      <c r="A1502" t="s">
        <v>24</v>
      </c>
      <c r="B1502" s="2">
        <v>42527</v>
      </c>
      <c r="C1502" s="35">
        <f>YEAR(Sales[[#This Row],[ShipDate]])</f>
        <v>2016</v>
      </c>
      <c r="D1502" t="s">
        <v>113</v>
      </c>
      <c r="E1502" t="s">
        <v>18</v>
      </c>
      <c r="F1502" t="s">
        <v>43</v>
      </c>
      <c r="G1502" t="s">
        <v>11</v>
      </c>
      <c r="H1502" t="s">
        <v>186</v>
      </c>
      <c r="I1502" t="s">
        <v>120</v>
      </c>
      <c r="J1502" t="s">
        <v>13</v>
      </c>
      <c r="K1502" t="s">
        <v>1132</v>
      </c>
      <c r="L1502" t="s">
        <v>68</v>
      </c>
      <c r="N1502" t="str">
        <f>IF(ISBLANK(Sales[[#This Row],[return]]),"No",Sales[[#This Row],[return]])</f>
        <v>No</v>
      </c>
      <c r="O1502" s="2">
        <v>42524</v>
      </c>
      <c r="P1502" s="8" t="str">
        <f>TEXT(DAY(Sales[[#This Row],[OrderDate]]),"ddd")</f>
        <v>Tue</v>
      </c>
      <c r="Q1502" s="8" t="str">
        <f>TEXT(MONTH(Sales[[#This Row],[ShipDate]])*29,"mmm")</f>
        <v>Jun</v>
      </c>
      <c r="R1502">
        <v>470</v>
      </c>
      <c r="S1502" t="s">
        <v>3167</v>
      </c>
      <c r="T1502" t="s">
        <v>66</v>
      </c>
      <c r="U1502">
        <v>62521</v>
      </c>
      <c r="V1502" s="1">
        <v>0.6</v>
      </c>
      <c r="W1502">
        <v>-40</v>
      </c>
      <c r="X1502">
        <v>7</v>
      </c>
      <c r="Y1502">
        <v>62</v>
      </c>
      <c r="AD1502"/>
    </row>
    <row r="1503" spans="1:30" x14ac:dyDescent="0.25">
      <c r="A1503" t="s">
        <v>24</v>
      </c>
      <c r="B1503" s="2">
        <v>42527</v>
      </c>
      <c r="C1503" s="35">
        <f>YEAR(Sales[[#This Row],[ShipDate]])</f>
        <v>2016</v>
      </c>
      <c r="D1503" t="s">
        <v>113</v>
      </c>
      <c r="E1503" t="s">
        <v>18</v>
      </c>
      <c r="F1503" t="s">
        <v>39</v>
      </c>
      <c r="G1503" t="s">
        <v>25</v>
      </c>
      <c r="H1503" t="s">
        <v>186</v>
      </c>
      <c r="I1503" t="s">
        <v>120</v>
      </c>
      <c r="J1503" t="s">
        <v>13</v>
      </c>
      <c r="K1503" t="s">
        <v>1132</v>
      </c>
      <c r="L1503" t="s">
        <v>68</v>
      </c>
      <c r="N1503" t="str">
        <f>IF(ISBLANK(Sales[[#This Row],[return]]),"No",Sales[[#This Row],[return]])</f>
        <v>No</v>
      </c>
      <c r="O1503" s="2">
        <v>42524</v>
      </c>
      <c r="P1503" s="8" t="str">
        <f>TEXT(DAY(Sales[[#This Row],[OrderDate]]),"ddd")</f>
        <v>Tue</v>
      </c>
      <c r="Q1503" s="8" t="str">
        <f>TEXT(MONTH(Sales[[#This Row],[ShipDate]])*29,"mmm")</f>
        <v>Jun</v>
      </c>
      <c r="R1503">
        <v>1345</v>
      </c>
      <c r="S1503" t="s">
        <v>1650</v>
      </c>
      <c r="T1503" t="s">
        <v>66</v>
      </c>
      <c r="U1503">
        <v>62521</v>
      </c>
      <c r="V1503" s="1">
        <v>0.2</v>
      </c>
      <c r="W1503">
        <v>10</v>
      </c>
      <c r="X1503">
        <v>3</v>
      </c>
      <c r="Y1503">
        <v>133</v>
      </c>
      <c r="AD1503"/>
    </row>
    <row r="1504" spans="1:30" x14ac:dyDescent="0.25">
      <c r="A1504" t="s">
        <v>24</v>
      </c>
      <c r="B1504" s="2">
        <v>42527</v>
      </c>
      <c r="C1504" s="35">
        <f>YEAR(Sales[[#This Row],[ShipDate]])</f>
        <v>2016</v>
      </c>
      <c r="D1504" t="s">
        <v>113</v>
      </c>
      <c r="E1504" t="s">
        <v>18</v>
      </c>
      <c r="F1504" t="s">
        <v>33</v>
      </c>
      <c r="G1504" t="s">
        <v>25</v>
      </c>
      <c r="H1504" t="s">
        <v>186</v>
      </c>
      <c r="I1504" t="s">
        <v>120</v>
      </c>
      <c r="J1504" t="s">
        <v>13</v>
      </c>
      <c r="K1504" t="s">
        <v>1132</v>
      </c>
      <c r="L1504" t="s">
        <v>68</v>
      </c>
      <c r="N1504" t="str">
        <f>IF(ISBLANK(Sales[[#This Row],[return]]),"No",Sales[[#This Row],[return]])</f>
        <v>No</v>
      </c>
      <c r="O1504" s="2">
        <v>42524</v>
      </c>
      <c r="P1504" s="8" t="str">
        <f>TEXT(DAY(Sales[[#This Row],[OrderDate]]),"ddd")</f>
        <v>Tue</v>
      </c>
      <c r="Q1504" s="8" t="str">
        <f>TEXT(MONTH(Sales[[#This Row],[ShipDate]])*29,"mmm")</f>
        <v>Jun</v>
      </c>
      <c r="R1504">
        <v>224</v>
      </c>
      <c r="S1504" t="s">
        <v>1652</v>
      </c>
      <c r="T1504" t="s">
        <v>66</v>
      </c>
      <c r="U1504">
        <v>62521</v>
      </c>
      <c r="V1504" s="1">
        <v>0.2</v>
      </c>
      <c r="W1504">
        <v>5</v>
      </c>
      <c r="X1504">
        <v>4</v>
      </c>
      <c r="Y1504">
        <v>16</v>
      </c>
      <c r="AD1504"/>
    </row>
    <row r="1505" spans="1:30" x14ac:dyDescent="0.25">
      <c r="A1505" t="s">
        <v>40</v>
      </c>
      <c r="B1505" s="2">
        <v>42569</v>
      </c>
      <c r="C1505" s="35">
        <f>YEAR(Sales[[#This Row],[ShipDate]])</f>
        <v>2016</v>
      </c>
      <c r="D1505" t="s">
        <v>36</v>
      </c>
      <c r="E1505" t="s">
        <v>18</v>
      </c>
      <c r="F1505" t="s">
        <v>43</v>
      </c>
      <c r="G1505" t="s">
        <v>11</v>
      </c>
      <c r="H1505" t="s">
        <v>88</v>
      </c>
      <c r="I1505" t="s">
        <v>93</v>
      </c>
      <c r="J1505" t="s">
        <v>13</v>
      </c>
      <c r="K1505" t="s">
        <v>1531</v>
      </c>
      <c r="L1505" t="s">
        <v>92</v>
      </c>
      <c r="N1505" t="str">
        <f>IF(ISBLANK(Sales[[#This Row],[return]]),"No",Sales[[#This Row],[return]])</f>
        <v>No</v>
      </c>
      <c r="O1505" s="2">
        <v>42565</v>
      </c>
      <c r="P1505" s="8" t="str">
        <f>TEXT(DAY(Sales[[#This Row],[OrderDate]]),"ddd")</f>
        <v>Sat</v>
      </c>
      <c r="Q1505" s="8" t="str">
        <f>TEXT(MONTH(Sales[[#This Row],[ShipDate]])*29,"mmm")</f>
        <v>Jul</v>
      </c>
      <c r="R1505">
        <v>1564</v>
      </c>
      <c r="S1505" t="s">
        <v>1174</v>
      </c>
      <c r="T1505" t="s">
        <v>90</v>
      </c>
      <c r="U1505">
        <v>19140</v>
      </c>
      <c r="V1505" s="1">
        <v>0.2</v>
      </c>
      <c r="W1505">
        <v>1</v>
      </c>
      <c r="X1505">
        <v>2</v>
      </c>
      <c r="Y1505">
        <v>32</v>
      </c>
      <c r="AD1505"/>
    </row>
    <row r="1506" spans="1:30" x14ac:dyDescent="0.25">
      <c r="A1506" t="s">
        <v>40</v>
      </c>
      <c r="B1506" s="2">
        <v>42569</v>
      </c>
      <c r="C1506" s="35">
        <f>YEAR(Sales[[#This Row],[ShipDate]])</f>
        <v>2016</v>
      </c>
      <c r="D1506" t="s">
        <v>36</v>
      </c>
      <c r="E1506" t="s">
        <v>18</v>
      </c>
      <c r="F1506" t="s">
        <v>45</v>
      </c>
      <c r="G1506" t="s">
        <v>25</v>
      </c>
      <c r="H1506" t="s">
        <v>88</v>
      </c>
      <c r="I1506" t="s">
        <v>93</v>
      </c>
      <c r="J1506" t="s">
        <v>13</v>
      </c>
      <c r="K1506" t="s">
        <v>1531</v>
      </c>
      <c r="L1506" t="s">
        <v>92</v>
      </c>
      <c r="N1506" t="str">
        <f>IF(ISBLANK(Sales[[#This Row],[return]]),"No",Sales[[#This Row],[return]])</f>
        <v>No</v>
      </c>
      <c r="O1506" s="2">
        <v>42565</v>
      </c>
      <c r="P1506" s="8" t="str">
        <f>TEXT(DAY(Sales[[#This Row],[OrderDate]]),"ddd")</f>
        <v>Sat</v>
      </c>
      <c r="Q1506" s="8" t="str">
        <f>TEXT(MONTH(Sales[[#This Row],[ShipDate]])*29,"mmm")</f>
        <v>Jul</v>
      </c>
      <c r="R1506">
        <v>362</v>
      </c>
      <c r="S1506" t="s">
        <v>1662</v>
      </c>
      <c r="T1506" t="s">
        <v>90</v>
      </c>
      <c r="U1506">
        <v>19140</v>
      </c>
      <c r="V1506" s="1">
        <v>0.2</v>
      </c>
      <c r="W1506">
        <v>5</v>
      </c>
      <c r="X1506">
        <v>2</v>
      </c>
      <c r="Y1506">
        <v>42</v>
      </c>
      <c r="AD1506"/>
    </row>
    <row r="1507" spans="1:30" x14ac:dyDescent="0.25">
      <c r="A1507" t="s">
        <v>40</v>
      </c>
      <c r="B1507" s="2">
        <v>42569</v>
      </c>
      <c r="C1507" s="35">
        <f>YEAR(Sales[[#This Row],[ShipDate]])</f>
        <v>2016</v>
      </c>
      <c r="D1507" t="s">
        <v>36</v>
      </c>
      <c r="E1507" t="s">
        <v>18</v>
      </c>
      <c r="F1507" t="s">
        <v>48</v>
      </c>
      <c r="G1507" t="s">
        <v>46</v>
      </c>
      <c r="H1507" t="s">
        <v>88</v>
      </c>
      <c r="I1507" t="s">
        <v>93</v>
      </c>
      <c r="J1507" t="s">
        <v>13</v>
      </c>
      <c r="K1507" t="s">
        <v>1531</v>
      </c>
      <c r="L1507" t="s">
        <v>92</v>
      </c>
      <c r="N1507" t="str">
        <f>IF(ISBLANK(Sales[[#This Row],[return]]),"No",Sales[[#This Row],[return]])</f>
        <v>No</v>
      </c>
      <c r="O1507" s="2">
        <v>42565</v>
      </c>
      <c r="P1507" s="8" t="str">
        <f>TEXT(DAY(Sales[[#This Row],[OrderDate]]),"ddd")</f>
        <v>Sat</v>
      </c>
      <c r="Q1507" s="8" t="str">
        <f>TEXT(MONTH(Sales[[#This Row],[ShipDate]])*29,"mmm")</f>
        <v>Jul</v>
      </c>
      <c r="R1507">
        <v>784</v>
      </c>
      <c r="S1507" t="s">
        <v>2394</v>
      </c>
      <c r="T1507" t="s">
        <v>90</v>
      </c>
      <c r="U1507">
        <v>19140</v>
      </c>
      <c r="V1507" s="1">
        <v>0.4</v>
      </c>
      <c r="W1507">
        <v>-2</v>
      </c>
      <c r="X1507">
        <v>1</v>
      </c>
      <c r="Y1507">
        <v>13</v>
      </c>
      <c r="AD1507"/>
    </row>
    <row r="1508" spans="1:30" x14ac:dyDescent="0.25">
      <c r="A1508" t="s">
        <v>40</v>
      </c>
      <c r="B1508" s="2">
        <v>42569</v>
      </c>
      <c r="C1508" s="35">
        <f>YEAR(Sales[[#This Row],[ShipDate]])</f>
        <v>2016</v>
      </c>
      <c r="D1508" t="s">
        <v>36</v>
      </c>
      <c r="E1508" t="s">
        <v>18</v>
      </c>
      <c r="F1508" t="s">
        <v>48</v>
      </c>
      <c r="G1508" t="s">
        <v>46</v>
      </c>
      <c r="H1508" t="s">
        <v>88</v>
      </c>
      <c r="I1508" t="s">
        <v>93</v>
      </c>
      <c r="J1508" t="s">
        <v>13</v>
      </c>
      <c r="K1508" t="s">
        <v>1531</v>
      </c>
      <c r="L1508" t="s">
        <v>92</v>
      </c>
      <c r="N1508" t="str">
        <f>IF(ISBLANK(Sales[[#This Row],[return]]),"No",Sales[[#This Row],[return]])</f>
        <v>No</v>
      </c>
      <c r="O1508" s="2">
        <v>42565</v>
      </c>
      <c r="P1508" s="8" t="str">
        <f>TEXT(DAY(Sales[[#This Row],[OrderDate]]),"ddd")</f>
        <v>Sat</v>
      </c>
      <c r="Q1508" s="8" t="str">
        <f>TEXT(MONTH(Sales[[#This Row],[ShipDate]])*29,"mmm")</f>
        <v>Jul</v>
      </c>
      <c r="R1508">
        <v>932</v>
      </c>
      <c r="S1508" t="s">
        <v>2403</v>
      </c>
      <c r="T1508" t="s">
        <v>90</v>
      </c>
      <c r="U1508">
        <v>19140</v>
      </c>
      <c r="V1508" s="1">
        <v>0.4</v>
      </c>
      <c r="W1508">
        <v>-14</v>
      </c>
      <c r="X1508">
        <v>2</v>
      </c>
      <c r="Y1508">
        <v>24</v>
      </c>
      <c r="AD1508"/>
    </row>
    <row r="1509" spans="1:30" x14ac:dyDescent="0.25">
      <c r="A1509" t="s">
        <v>40</v>
      </c>
      <c r="B1509" s="2">
        <v>42694</v>
      </c>
      <c r="C1509" s="35">
        <f>YEAR(Sales[[#This Row],[ShipDate]])</f>
        <v>2016</v>
      </c>
      <c r="D1509" t="s">
        <v>19</v>
      </c>
      <c r="E1509" t="s">
        <v>18</v>
      </c>
      <c r="F1509" t="s">
        <v>38</v>
      </c>
      <c r="G1509" t="s">
        <v>11</v>
      </c>
      <c r="H1509" t="s">
        <v>684</v>
      </c>
      <c r="I1509" t="s">
        <v>233</v>
      </c>
      <c r="J1509" t="s">
        <v>13</v>
      </c>
      <c r="K1509" t="s">
        <v>1424</v>
      </c>
      <c r="L1509" t="s">
        <v>30</v>
      </c>
      <c r="N1509" t="str">
        <f>IF(ISBLANK(Sales[[#This Row],[return]]),"No",Sales[[#This Row],[return]])</f>
        <v>No</v>
      </c>
      <c r="O1509" s="2">
        <v>42692</v>
      </c>
      <c r="P1509" s="8" t="str">
        <f>TEXT(DAY(Sales[[#This Row],[OrderDate]]),"ddd")</f>
        <v>Wed</v>
      </c>
      <c r="Q1509" s="8" t="str">
        <f>TEXT(MONTH(Sales[[#This Row],[ShipDate]])*29,"mmm")</f>
        <v>Nov</v>
      </c>
      <c r="R1509">
        <v>314</v>
      </c>
      <c r="S1509" t="s">
        <v>1425</v>
      </c>
      <c r="T1509" t="s">
        <v>28</v>
      </c>
      <c r="U1509">
        <v>80027</v>
      </c>
      <c r="V1509" s="1">
        <v>0.5</v>
      </c>
      <c r="W1509">
        <v>-99</v>
      </c>
      <c r="X1509">
        <v>2</v>
      </c>
      <c r="Y1509">
        <v>146</v>
      </c>
      <c r="AD1509"/>
    </row>
    <row r="1510" spans="1:30" x14ac:dyDescent="0.25">
      <c r="A1510" t="s">
        <v>40</v>
      </c>
      <c r="B1510" s="2">
        <v>42694</v>
      </c>
      <c r="C1510" s="35">
        <f>YEAR(Sales[[#This Row],[ShipDate]])</f>
        <v>2016</v>
      </c>
      <c r="D1510" t="s">
        <v>19</v>
      </c>
      <c r="E1510" t="s">
        <v>18</v>
      </c>
      <c r="F1510" t="s">
        <v>59</v>
      </c>
      <c r="G1510" t="s">
        <v>25</v>
      </c>
      <c r="H1510" t="s">
        <v>684</v>
      </c>
      <c r="I1510" t="s">
        <v>233</v>
      </c>
      <c r="J1510" t="s">
        <v>13</v>
      </c>
      <c r="K1510" t="s">
        <v>1424</v>
      </c>
      <c r="L1510" t="s">
        <v>30</v>
      </c>
      <c r="N1510" t="str">
        <f>IF(ISBLANK(Sales[[#This Row],[return]]),"No",Sales[[#This Row],[return]])</f>
        <v>No</v>
      </c>
      <c r="O1510" s="2">
        <v>42692</v>
      </c>
      <c r="P1510" s="8" t="str">
        <f>TEXT(DAY(Sales[[#This Row],[OrderDate]]),"ddd")</f>
        <v>Wed</v>
      </c>
      <c r="Q1510" s="8" t="str">
        <f>TEXT(MONTH(Sales[[#This Row],[ShipDate]])*29,"mmm")</f>
        <v>Nov</v>
      </c>
      <c r="R1510">
        <v>733</v>
      </c>
      <c r="S1510" t="s">
        <v>3248</v>
      </c>
      <c r="T1510" t="s">
        <v>28</v>
      </c>
      <c r="U1510">
        <v>80027</v>
      </c>
      <c r="V1510" s="1">
        <v>0.2</v>
      </c>
      <c r="W1510">
        <v>13</v>
      </c>
      <c r="X1510">
        <v>4</v>
      </c>
      <c r="Y1510">
        <v>36</v>
      </c>
      <c r="AD1510"/>
    </row>
    <row r="1511" spans="1:30" x14ac:dyDescent="0.25">
      <c r="A1511" t="s">
        <v>40</v>
      </c>
      <c r="B1511" s="2">
        <v>42510</v>
      </c>
      <c r="C1511" s="35">
        <f>YEAR(Sales[[#This Row],[ShipDate]])</f>
        <v>2016</v>
      </c>
      <c r="D1511" t="s">
        <v>19</v>
      </c>
      <c r="E1511" t="s">
        <v>18</v>
      </c>
      <c r="F1511" t="s">
        <v>43</v>
      </c>
      <c r="G1511" t="s">
        <v>11</v>
      </c>
      <c r="H1511" t="s">
        <v>392</v>
      </c>
      <c r="I1511" t="s">
        <v>252</v>
      </c>
      <c r="J1511" t="s">
        <v>13</v>
      </c>
      <c r="K1511" t="s">
        <v>326</v>
      </c>
      <c r="L1511" t="s">
        <v>92</v>
      </c>
      <c r="N1511" t="str">
        <f>IF(ISBLANK(Sales[[#This Row],[return]]),"No",Sales[[#This Row],[return]])</f>
        <v>No</v>
      </c>
      <c r="O1511" s="2">
        <v>42508</v>
      </c>
      <c r="P1511" s="8" t="str">
        <f>TEXT(DAY(Sales[[#This Row],[OrderDate]]),"ddd")</f>
        <v>Wed</v>
      </c>
      <c r="Q1511" s="8" t="str">
        <f>TEXT(MONTH(Sales[[#This Row],[ShipDate]])*29,"mmm")</f>
        <v>May</v>
      </c>
      <c r="R1511">
        <v>507</v>
      </c>
      <c r="S1511" t="s">
        <v>1358</v>
      </c>
      <c r="T1511" t="s">
        <v>90</v>
      </c>
      <c r="U1511">
        <v>44312</v>
      </c>
      <c r="V1511" s="1">
        <v>0.2</v>
      </c>
      <c r="W1511">
        <v>4</v>
      </c>
      <c r="X1511">
        <v>3</v>
      </c>
      <c r="Y1511">
        <v>149</v>
      </c>
      <c r="AD1511"/>
    </row>
    <row r="1512" spans="1:30" x14ac:dyDescent="0.25">
      <c r="A1512" t="s">
        <v>40</v>
      </c>
      <c r="B1512" s="2">
        <v>42510</v>
      </c>
      <c r="C1512" s="35">
        <f>YEAR(Sales[[#This Row],[ShipDate]])</f>
        <v>2016</v>
      </c>
      <c r="D1512" t="s">
        <v>19</v>
      </c>
      <c r="E1512" t="s">
        <v>18</v>
      </c>
      <c r="F1512" t="s">
        <v>59</v>
      </c>
      <c r="G1512" t="s">
        <v>25</v>
      </c>
      <c r="H1512" t="s">
        <v>392</v>
      </c>
      <c r="I1512" t="s">
        <v>252</v>
      </c>
      <c r="J1512" t="s">
        <v>13</v>
      </c>
      <c r="K1512" t="s">
        <v>326</v>
      </c>
      <c r="L1512" t="s">
        <v>92</v>
      </c>
      <c r="N1512" t="str">
        <f>IF(ISBLANK(Sales[[#This Row],[return]]),"No",Sales[[#This Row],[return]])</f>
        <v>No</v>
      </c>
      <c r="O1512" s="2">
        <v>42508</v>
      </c>
      <c r="P1512" s="8" t="str">
        <f>TEXT(DAY(Sales[[#This Row],[OrderDate]]),"ddd")</f>
        <v>Wed</v>
      </c>
      <c r="Q1512" s="8" t="str">
        <f>TEXT(MONTH(Sales[[#This Row],[ShipDate]])*29,"mmm")</f>
        <v>May</v>
      </c>
      <c r="R1512">
        <v>1745</v>
      </c>
      <c r="S1512" t="s">
        <v>1938</v>
      </c>
      <c r="T1512" t="s">
        <v>90</v>
      </c>
      <c r="U1512">
        <v>44312</v>
      </c>
      <c r="V1512" s="1">
        <v>0.2</v>
      </c>
      <c r="W1512">
        <v>6</v>
      </c>
      <c r="X1512">
        <v>4</v>
      </c>
      <c r="Y1512">
        <v>16</v>
      </c>
      <c r="AD1512"/>
    </row>
    <row r="1513" spans="1:30" x14ac:dyDescent="0.25">
      <c r="A1513" t="s">
        <v>24</v>
      </c>
      <c r="B1513" s="2">
        <v>42734</v>
      </c>
      <c r="C1513" s="35">
        <f>YEAR(Sales[[#This Row],[ShipDate]])</f>
        <v>2016</v>
      </c>
      <c r="D1513" t="s">
        <v>113</v>
      </c>
      <c r="E1513" t="s">
        <v>31</v>
      </c>
      <c r="F1513" t="s">
        <v>45</v>
      </c>
      <c r="G1513" t="s">
        <v>25</v>
      </c>
      <c r="H1513" t="s">
        <v>88</v>
      </c>
      <c r="I1513" t="s">
        <v>93</v>
      </c>
      <c r="J1513" t="s">
        <v>13</v>
      </c>
      <c r="K1513" t="s">
        <v>547</v>
      </c>
      <c r="L1513" t="s">
        <v>92</v>
      </c>
      <c r="N1513" t="str">
        <f>IF(ISBLANK(Sales[[#This Row],[return]]),"No",Sales[[#This Row],[return]])</f>
        <v>No</v>
      </c>
      <c r="O1513" s="2">
        <v>42732</v>
      </c>
      <c r="P1513" s="8" t="str">
        <f>TEXT(DAY(Sales[[#This Row],[OrderDate]]),"ddd")</f>
        <v>Sat</v>
      </c>
      <c r="Q1513" s="8" t="str">
        <f>TEXT(MONTH(Sales[[#This Row],[ShipDate]])*29,"mmm")</f>
        <v>Dec</v>
      </c>
      <c r="R1513">
        <v>363</v>
      </c>
      <c r="S1513" t="s">
        <v>548</v>
      </c>
      <c r="T1513" t="s">
        <v>90</v>
      </c>
      <c r="U1513">
        <v>19143</v>
      </c>
      <c r="V1513" s="1">
        <v>0.2</v>
      </c>
      <c r="W1513">
        <v>9</v>
      </c>
      <c r="X1513">
        <v>4</v>
      </c>
      <c r="Y1513">
        <v>99</v>
      </c>
      <c r="AD1513"/>
    </row>
    <row r="1514" spans="1:30" x14ac:dyDescent="0.25">
      <c r="A1514" t="s">
        <v>10</v>
      </c>
      <c r="B1514" s="2">
        <v>42468</v>
      </c>
      <c r="C1514" s="35">
        <f>YEAR(Sales[[#This Row],[ShipDate]])</f>
        <v>2016</v>
      </c>
      <c r="D1514" t="s">
        <v>36</v>
      </c>
      <c r="E1514" t="s">
        <v>18</v>
      </c>
      <c r="F1514" t="s">
        <v>59</v>
      </c>
      <c r="G1514" t="s">
        <v>25</v>
      </c>
      <c r="H1514" t="s">
        <v>1550</v>
      </c>
      <c r="I1514" t="s">
        <v>598</v>
      </c>
      <c r="J1514" t="s">
        <v>13</v>
      </c>
      <c r="K1514" t="s">
        <v>1555</v>
      </c>
      <c r="L1514" t="s">
        <v>17</v>
      </c>
      <c r="N1514" t="str">
        <f>IF(ISBLANK(Sales[[#This Row],[return]]),"No",Sales[[#This Row],[return]])</f>
        <v>No</v>
      </c>
      <c r="O1514" s="2">
        <v>42462</v>
      </c>
      <c r="P1514" s="8" t="str">
        <f>TEXT(DAY(Sales[[#This Row],[OrderDate]]),"ddd")</f>
        <v>Mon</v>
      </c>
      <c r="Q1514" s="8" t="str">
        <f>TEXT(MONTH(Sales[[#This Row],[ShipDate]])*29,"mmm")</f>
        <v>Apr</v>
      </c>
      <c r="R1514">
        <v>1790</v>
      </c>
      <c r="S1514" t="s">
        <v>1859</v>
      </c>
      <c r="T1514" t="s">
        <v>15</v>
      </c>
      <c r="U1514">
        <v>30605</v>
      </c>
      <c r="V1514" s="1">
        <v>0</v>
      </c>
      <c r="W1514">
        <v>7</v>
      </c>
      <c r="X1514">
        <v>3</v>
      </c>
      <c r="Y1514">
        <v>16</v>
      </c>
      <c r="AD1514"/>
    </row>
    <row r="1515" spans="1:30" x14ac:dyDescent="0.25">
      <c r="A1515" t="s">
        <v>10</v>
      </c>
      <c r="B1515" s="2">
        <v>42468</v>
      </c>
      <c r="C1515" s="35">
        <f>YEAR(Sales[[#This Row],[ShipDate]])</f>
        <v>2016</v>
      </c>
      <c r="D1515" t="s">
        <v>36</v>
      </c>
      <c r="E1515" t="s">
        <v>18</v>
      </c>
      <c r="F1515" t="s">
        <v>52</v>
      </c>
      <c r="G1515" t="s">
        <v>25</v>
      </c>
      <c r="H1515" t="s">
        <v>1550</v>
      </c>
      <c r="I1515" t="s">
        <v>598</v>
      </c>
      <c r="J1515" t="s">
        <v>13</v>
      </c>
      <c r="K1515" t="s">
        <v>1555</v>
      </c>
      <c r="L1515" t="s">
        <v>17</v>
      </c>
      <c r="N1515" t="str">
        <f>IF(ISBLANK(Sales[[#This Row],[return]]),"No",Sales[[#This Row],[return]])</f>
        <v>No</v>
      </c>
      <c r="O1515" s="2">
        <v>42462</v>
      </c>
      <c r="P1515" s="8" t="str">
        <f>TEXT(DAY(Sales[[#This Row],[OrderDate]]),"ddd")</f>
        <v>Mon</v>
      </c>
      <c r="Q1515" s="8" t="str">
        <f>TEXT(MONTH(Sales[[#This Row],[ShipDate]])*29,"mmm")</f>
        <v>Apr</v>
      </c>
      <c r="R1515">
        <v>615</v>
      </c>
      <c r="S1515" t="s">
        <v>1680</v>
      </c>
      <c r="T1515" t="s">
        <v>15</v>
      </c>
      <c r="U1515">
        <v>30605</v>
      </c>
      <c r="V1515" s="1">
        <v>0</v>
      </c>
      <c r="W1515">
        <v>40</v>
      </c>
      <c r="X1515">
        <v>5</v>
      </c>
      <c r="Y1515">
        <v>155</v>
      </c>
      <c r="AD1515"/>
    </row>
    <row r="1516" spans="1:30" x14ac:dyDescent="0.25">
      <c r="A1516" t="s">
        <v>10</v>
      </c>
      <c r="B1516" s="2">
        <v>42468</v>
      </c>
      <c r="C1516" s="35">
        <f>YEAR(Sales[[#This Row],[ShipDate]])</f>
        <v>2016</v>
      </c>
      <c r="D1516" t="s">
        <v>36</v>
      </c>
      <c r="E1516" t="s">
        <v>18</v>
      </c>
      <c r="F1516" t="s">
        <v>48</v>
      </c>
      <c r="G1516" t="s">
        <v>46</v>
      </c>
      <c r="H1516" t="s">
        <v>1550</v>
      </c>
      <c r="I1516" t="s">
        <v>598</v>
      </c>
      <c r="J1516" t="s">
        <v>13</v>
      </c>
      <c r="K1516" t="s">
        <v>1555</v>
      </c>
      <c r="L1516" t="s">
        <v>17</v>
      </c>
      <c r="N1516" t="str">
        <f>IF(ISBLANK(Sales[[#This Row],[return]]),"No",Sales[[#This Row],[return]])</f>
        <v>No</v>
      </c>
      <c r="O1516" s="2">
        <v>42462</v>
      </c>
      <c r="P1516" s="8" t="str">
        <f>TEXT(DAY(Sales[[#This Row],[OrderDate]]),"ddd")</f>
        <v>Mon</v>
      </c>
      <c r="Q1516" s="8" t="str">
        <f>TEXT(MONTH(Sales[[#This Row],[ShipDate]])*29,"mmm")</f>
        <v>Apr</v>
      </c>
      <c r="R1516">
        <v>1105</v>
      </c>
      <c r="S1516" t="s">
        <v>2540</v>
      </c>
      <c r="T1516" t="s">
        <v>15</v>
      </c>
      <c r="U1516">
        <v>30605</v>
      </c>
      <c r="V1516" s="1">
        <v>0</v>
      </c>
      <c r="W1516">
        <v>294</v>
      </c>
      <c r="X1516">
        <v>7</v>
      </c>
      <c r="Y1516">
        <v>1050</v>
      </c>
      <c r="AD1516"/>
    </row>
    <row r="1517" spans="1:30" x14ac:dyDescent="0.25">
      <c r="A1517" t="s">
        <v>24</v>
      </c>
      <c r="B1517" s="2">
        <v>42644</v>
      </c>
      <c r="C1517" s="35">
        <f>YEAR(Sales[[#This Row],[ShipDate]])</f>
        <v>2016</v>
      </c>
      <c r="D1517" t="s">
        <v>19</v>
      </c>
      <c r="E1517" t="s">
        <v>31</v>
      </c>
      <c r="F1517" t="s">
        <v>52</v>
      </c>
      <c r="G1517" t="s">
        <v>25</v>
      </c>
      <c r="H1517" t="s">
        <v>88</v>
      </c>
      <c r="I1517" t="s">
        <v>93</v>
      </c>
      <c r="J1517" t="s">
        <v>13</v>
      </c>
      <c r="K1517" t="s">
        <v>2721</v>
      </c>
      <c r="L1517" t="s">
        <v>92</v>
      </c>
      <c r="N1517" t="str">
        <f>IF(ISBLANK(Sales[[#This Row],[return]]),"No",Sales[[#This Row],[return]])</f>
        <v>No</v>
      </c>
      <c r="O1517" s="2">
        <v>42639</v>
      </c>
      <c r="P1517" s="8" t="str">
        <f>TEXT(DAY(Sales[[#This Row],[OrderDate]]),"ddd")</f>
        <v>Thu</v>
      </c>
      <c r="Q1517" s="8" t="str">
        <f>TEXT(MONTH(Sales[[#This Row],[ShipDate]])*29,"mmm")</f>
        <v>Oct</v>
      </c>
      <c r="R1517">
        <v>292</v>
      </c>
      <c r="S1517" t="s">
        <v>2043</v>
      </c>
      <c r="T1517" t="s">
        <v>90</v>
      </c>
      <c r="U1517">
        <v>19134</v>
      </c>
      <c r="V1517" s="1">
        <v>0.2</v>
      </c>
      <c r="W1517">
        <v>14</v>
      </c>
      <c r="X1517">
        <v>3</v>
      </c>
      <c r="Y1517">
        <v>144</v>
      </c>
      <c r="AD1517"/>
    </row>
    <row r="1518" spans="1:30" x14ac:dyDescent="0.25">
      <c r="A1518" t="s">
        <v>40</v>
      </c>
      <c r="B1518" s="2">
        <v>42548</v>
      </c>
      <c r="C1518" s="35">
        <f>YEAR(Sales[[#This Row],[ShipDate]])</f>
        <v>2016</v>
      </c>
      <c r="D1518" t="s">
        <v>19</v>
      </c>
      <c r="E1518" t="s">
        <v>31</v>
      </c>
      <c r="F1518" t="s">
        <v>45</v>
      </c>
      <c r="G1518" t="s">
        <v>25</v>
      </c>
      <c r="H1518" t="s">
        <v>899</v>
      </c>
      <c r="I1518" t="s">
        <v>216</v>
      </c>
      <c r="J1518" t="s">
        <v>13</v>
      </c>
      <c r="K1518" t="s">
        <v>557</v>
      </c>
      <c r="L1518" t="s">
        <v>30</v>
      </c>
      <c r="N1518" t="str">
        <f>IF(ISBLANK(Sales[[#This Row],[return]]),"No",Sales[[#This Row],[return]])</f>
        <v>No</v>
      </c>
      <c r="O1518" s="2">
        <v>42546</v>
      </c>
      <c r="P1518" s="8" t="str">
        <f>TEXT(DAY(Sales[[#This Row],[OrderDate]]),"ddd")</f>
        <v>Wed</v>
      </c>
      <c r="Q1518" s="8" t="str">
        <f>TEXT(MONTH(Sales[[#This Row],[ShipDate]])*29,"mmm")</f>
        <v>Jun</v>
      </c>
      <c r="R1518">
        <v>888</v>
      </c>
      <c r="S1518" t="s">
        <v>1635</v>
      </c>
      <c r="T1518" t="s">
        <v>28</v>
      </c>
      <c r="U1518">
        <v>97301</v>
      </c>
      <c r="V1518" s="1">
        <v>0.2</v>
      </c>
      <c r="W1518">
        <v>1</v>
      </c>
      <c r="X1518">
        <v>1</v>
      </c>
      <c r="Y1518">
        <v>9</v>
      </c>
      <c r="AD1518"/>
    </row>
    <row r="1519" spans="1:30" x14ac:dyDescent="0.25">
      <c r="A1519" t="s">
        <v>40</v>
      </c>
      <c r="B1519" s="2">
        <v>42548</v>
      </c>
      <c r="C1519" s="35">
        <f>YEAR(Sales[[#This Row],[ShipDate]])</f>
        <v>2016</v>
      </c>
      <c r="D1519" t="s">
        <v>19</v>
      </c>
      <c r="E1519" t="s">
        <v>31</v>
      </c>
      <c r="F1519" t="s">
        <v>45</v>
      </c>
      <c r="G1519" t="s">
        <v>25</v>
      </c>
      <c r="H1519" t="s">
        <v>899</v>
      </c>
      <c r="I1519" t="s">
        <v>216</v>
      </c>
      <c r="J1519" t="s">
        <v>13</v>
      </c>
      <c r="K1519" t="s">
        <v>557</v>
      </c>
      <c r="L1519" t="s">
        <v>30</v>
      </c>
      <c r="N1519" t="str">
        <f>IF(ISBLANK(Sales[[#This Row],[return]]),"No",Sales[[#This Row],[return]])</f>
        <v>No</v>
      </c>
      <c r="O1519" s="2">
        <v>42546</v>
      </c>
      <c r="P1519" s="8" t="str">
        <f>TEXT(DAY(Sales[[#This Row],[OrderDate]]),"ddd")</f>
        <v>Wed</v>
      </c>
      <c r="Q1519" s="8" t="str">
        <f>TEXT(MONTH(Sales[[#This Row],[ShipDate]])*29,"mmm")</f>
        <v>Jun</v>
      </c>
      <c r="R1519">
        <v>251</v>
      </c>
      <c r="S1519" t="s">
        <v>663</v>
      </c>
      <c r="T1519" t="s">
        <v>28</v>
      </c>
      <c r="U1519">
        <v>97301</v>
      </c>
      <c r="V1519" s="1">
        <v>0.2</v>
      </c>
      <c r="W1519">
        <v>18</v>
      </c>
      <c r="X1519">
        <v>11</v>
      </c>
      <c r="Y1519">
        <v>72</v>
      </c>
      <c r="AD1519"/>
    </row>
    <row r="1520" spans="1:30" x14ac:dyDescent="0.25">
      <c r="A1520" t="s">
        <v>40</v>
      </c>
      <c r="B1520" s="2">
        <v>42548</v>
      </c>
      <c r="C1520" s="35">
        <f>YEAR(Sales[[#This Row],[ShipDate]])</f>
        <v>2016</v>
      </c>
      <c r="D1520" t="s">
        <v>19</v>
      </c>
      <c r="E1520" t="s">
        <v>31</v>
      </c>
      <c r="F1520" t="s">
        <v>48</v>
      </c>
      <c r="G1520" t="s">
        <v>46</v>
      </c>
      <c r="H1520" t="s">
        <v>899</v>
      </c>
      <c r="I1520" t="s">
        <v>216</v>
      </c>
      <c r="J1520" t="s">
        <v>13</v>
      </c>
      <c r="K1520" t="s">
        <v>557</v>
      </c>
      <c r="L1520" t="s">
        <v>30</v>
      </c>
      <c r="N1520" t="str">
        <f>IF(ISBLANK(Sales[[#This Row],[return]]),"No",Sales[[#This Row],[return]])</f>
        <v>No</v>
      </c>
      <c r="O1520" s="2">
        <v>42546</v>
      </c>
      <c r="P1520" s="8" t="str">
        <f>TEXT(DAY(Sales[[#This Row],[OrderDate]]),"ddd")</f>
        <v>Wed</v>
      </c>
      <c r="Q1520" s="8" t="str">
        <f>TEXT(MONTH(Sales[[#This Row],[ShipDate]])*29,"mmm")</f>
        <v>Jun</v>
      </c>
      <c r="R1520">
        <v>1272</v>
      </c>
      <c r="S1520" t="s">
        <v>2879</v>
      </c>
      <c r="T1520" t="s">
        <v>28</v>
      </c>
      <c r="U1520">
        <v>97301</v>
      </c>
      <c r="V1520" s="1">
        <v>0.2</v>
      </c>
      <c r="W1520">
        <v>20</v>
      </c>
      <c r="X1520">
        <v>5</v>
      </c>
      <c r="Y1520">
        <v>264</v>
      </c>
      <c r="AD1520"/>
    </row>
    <row r="1521" spans="1:30" x14ac:dyDescent="0.25">
      <c r="A1521" t="s">
        <v>40</v>
      </c>
      <c r="B1521" s="2">
        <v>42701</v>
      </c>
      <c r="C1521" s="35">
        <f>YEAR(Sales[[#This Row],[ShipDate]])</f>
        <v>2016</v>
      </c>
      <c r="D1521" t="s">
        <v>19</v>
      </c>
      <c r="E1521" t="s">
        <v>31</v>
      </c>
      <c r="F1521" t="s">
        <v>43</v>
      </c>
      <c r="G1521" t="s">
        <v>11</v>
      </c>
      <c r="H1521" t="s">
        <v>474</v>
      </c>
      <c r="I1521" t="s">
        <v>32</v>
      </c>
      <c r="J1521" t="s">
        <v>13</v>
      </c>
      <c r="K1521" t="s">
        <v>2734</v>
      </c>
      <c r="L1521" t="s">
        <v>30</v>
      </c>
      <c r="M1521" t="s">
        <v>82</v>
      </c>
      <c r="N1521" t="str">
        <f>IF(ISBLANK(Sales[[#This Row],[return]]),"No",Sales[[#This Row],[return]])</f>
        <v>Yes</v>
      </c>
      <c r="O1521" s="2">
        <v>42699</v>
      </c>
      <c r="P1521" s="8" t="str">
        <f>TEXT(DAY(Sales[[#This Row],[OrderDate]]),"ddd")</f>
        <v>Wed</v>
      </c>
      <c r="Q1521" s="8" t="str">
        <f>TEXT(MONTH(Sales[[#This Row],[ShipDate]])*29,"mmm")</f>
        <v>Nov</v>
      </c>
      <c r="R1521">
        <v>1505</v>
      </c>
      <c r="S1521" t="s">
        <v>447</v>
      </c>
      <c r="T1521" t="s">
        <v>28</v>
      </c>
      <c r="U1521">
        <v>94513</v>
      </c>
      <c r="V1521" s="1">
        <v>0</v>
      </c>
      <c r="W1521">
        <v>11</v>
      </c>
      <c r="X1521">
        <v>3</v>
      </c>
      <c r="Y1521">
        <v>24</v>
      </c>
      <c r="AD1521"/>
    </row>
    <row r="1522" spans="1:30" x14ac:dyDescent="0.25">
      <c r="A1522" t="s">
        <v>40</v>
      </c>
      <c r="B1522" s="2">
        <v>42701</v>
      </c>
      <c r="C1522" s="35">
        <f>YEAR(Sales[[#This Row],[ShipDate]])</f>
        <v>2016</v>
      </c>
      <c r="D1522" t="s">
        <v>19</v>
      </c>
      <c r="E1522" t="s">
        <v>31</v>
      </c>
      <c r="F1522" t="s">
        <v>59</v>
      </c>
      <c r="G1522" t="s">
        <v>25</v>
      </c>
      <c r="H1522" t="s">
        <v>474</v>
      </c>
      <c r="I1522" t="s">
        <v>32</v>
      </c>
      <c r="J1522" t="s">
        <v>13</v>
      </c>
      <c r="K1522" t="s">
        <v>2734</v>
      </c>
      <c r="L1522" t="s">
        <v>30</v>
      </c>
      <c r="M1522" t="s">
        <v>82</v>
      </c>
      <c r="N1522" t="str">
        <f>IF(ISBLANK(Sales[[#This Row],[return]]),"No",Sales[[#This Row],[return]])</f>
        <v>Yes</v>
      </c>
      <c r="O1522" s="2">
        <v>42699</v>
      </c>
      <c r="P1522" s="8" t="str">
        <f>TEXT(DAY(Sales[[#This Row],[OrderDate]]),"ddd")</f>
        <v>Wed</v>
      </c>
      <c r="Q1522" s="8" t="str">
        <f>TEXT(MONTH(Sales[[#This Row],[ShipDate]])*29,"mmm")</f>
        <v>Nov</v>
      </c>
      <c r="R1522">
        <v>1659</v>
      </c>
      <c r="S1522" t="s">
        <v>2098</v>
      </c>
      <c r="T1522" t="s">
        <v>28</v>
      </c>
      <c r="U1522">
        <v>94513</v>
      </c>
      <c r="V1522" s="1">
        <v>0</v>
      </c>
      <c r="W1522">
        <v>12</v>
      </c>
      <c r="X1522">
        <v>4</v>
      </c>
      <c r="Y1522">
        <v>27</v>
      </c>
      <c r="AD1522"/>
    </row>
    <row r="1523" spans="1:30" x14ac:dyDescent="0.25">
      <c r="A1523" t="s">
        <v>40</v>
      </c>
      <c r="B1523" s="2">
        <v>42701</v>
      </c>
      <c r="C1523" s="35">
        <f>YEAR(Sales[[#This Row],[ShipDate]])</f>
        <v>2016</v>
      </c>
      <c r="D1523" t="s">
        <v>19</v>
      </c>
      <c r="E1523" t="s">
        <v>31</v>
      </c>
      <c r="F1523" t="s">
        <v>52</v>
      </c>
      <c r="G1523" t="s">
        <v>25</v>
      </c>
      <c r="H1523" t="s">
        <v>474</v>
      </c>
      <c r="I1523" t="s">
        <v>32</v>
      </c>
      <c r="J1523" t="s">
        <v>13</v>
      </c>
      <c r="K1523" t="s">
        <v>2734</v>
      </c>
      <c r="L1523" t="s">
        <v>30</v>
      </c>
      <c r="M1523" t="s">
        <v>82</v>
      </c>
      <c r="N1523" t="str">
        <f>IF(ISBLANK(Sales[[#This Row],[return]]),"No",Sales[[#This Row],[return]])</f>
        <v>Yes</v>
      </c>
      <c r="O1523" s="2">
        <v>42699</v>
      </c>
      <c r="P1523" s="8" t="str">
        <f>TEXT(DAY(Sales[[#This Row],[OrderDate]]),"ddd")</f>
        <v>Wed</v>
      </c>
      <c r="Q1523" s="8" t="str">
        <f>TEXT(MONTH(Sales[[#This Row],[ShipDate]])*29,"mmm")</f>
        <v>Nov</v>
      </c>
      <c r="R1523">
        <v>297</v>
      </c>
      <c r="S1523" t="s">
        <v>1673</v>
      </c>
      <c r="T1523" t="s">
        <v>28</v>
      </c>
      <c r="U1523">
        <v>94513</v>
      </c>
      <c r="V1523" s="1">
        <v>0</v>
      </c>
      <c r="W1523">
        <v>93</v>
      </c>
      <c r="X1523">
        <v>6</v>
      </c>
      <c r="Y1523">
        <v>321</v>
      </c>
      <c r="AD1523"/>
    </row>
    <row r="1524" spans="1:30" x14ac:dyDescent="0.25">
      <c r="A1524" t="s">
        <v>24</v>
      </c>
      <c r="B1524" s="2">
        <v>42661</v>
      </c>
      <c r="C1524" s="35">
        <f>YEAR(Sales[[#This Row],[ShipDate]])</f>
        <v>2016</v>
      </c>
      <c r="D1524" t="s">
        <v>19</v>
      </c>
      <c r="E1524" t="s">
        <v>31</v>
      </c>
      <c r="F1524" t="s">
        <v>23</v>
      </c>
      <c r="G1524" t="s">
        <v>11</v>
      </c>
      <c r="H1524" t="s">
        <v>527</v>
      </c>
      <c r="I1524" t="s">
        <v>389</v>
      </c>
      <c r="J1524" t="s">
        <v>13</v>
      </c>
      <c r="K1524" t="s">
        <v>2646</v>
      </c>
      <c r="L1524" t="s">
        <v>92</v>
      </c>
      <c r="N1524" t="str">
        <f>IF(ISBLANK(Sales[[#This Row],[return]]),"No",Sales[[#This Row],[return]])</f>
        <v>No</v>
      </c>
      <c r="O1524" s="2">
        <v>42656</v>
      </c>
      <c r="P1524" s="8" t="str">
        <f>TEXT(DAY(Sales[[#This Row],[OrderDate]]),"ddd")</f>
        <v>Fri</v>
      </c>
      <c r="Q1524" s="8" t="str">
        <f>TEXT(MONTH(Sales[[#This Row],[ShipDate]])*29,"mmm")</f>
        <v>Oct</v>
      </c>
      <c r="R1524">
        <v>755</v>
      </c>
      <c r="S1524" t="s">
        <v>1310</v>
      </c>
      <c r="T1524" t="s">
        <v>90</v>
      </c>
      <c r="U1524">
        <v>8701</v>
      </c>
      <c r="V1524" s="1">
        <v>0</v>
      </c>
      <c r="W1524">
        <v>27</v>
      </c>
      <c r="X1524">
        <v>2</v>
      </c>
      <c r="Y1524">
        <v>246</v>
      </c>
      <c r="AD1524"/>
    </row>
    <row r="1525" spans="1:30" x14ac:dyDescent="0.25">
      <c r="A1525" t="s">
        <v>24</v>
      </c>
      <c r="B1525" s="2">
        <v>42661</v>
      </c>
      <c r="C1525" s="35">
        <f>YEAR(Sales[[#This Row],[ShipDate]])</f>
        <v>2016</v>
      </c>
      <c r="D1525" t="s">
        <v>19</v>
      </c>
      <c r="E1525" t="s">
        <v>31</v>
      </c>
      <c r="F1525" t="s">
        <v>50</v>
      </c>
      <c r="G1525" t="s">
        <v>25</v>
      </c>
      <c r="H1525" t="s">
        <v>527</v>
      </c>
      <c r="I1525" t="s">
        <v>389</v>
      </c>
      <c r="J1525" t="s">
        <v>13</v>
      </c>
      <c r="K1525" t="s">
        <v>2646</v>
      </c>
      <c r="L1525" t="s">
        <v>92</v>
      </c>
      <c r="N1525" t="str">
        <f>IF(ISBLANK(Sales[[#This Row],[return]]),"No",Sales[[#This Row],[return]])</f>
        <v>No</v>
      </c>
      <c r="O1525" s="2">
        <v>42656</v>
      </c>
      <c r="P1525" s="8" t="str">
        <f>TEXT(DAY(Sales[[#This Row],[OrderDate]]),"ddd")</f>
        <v>Fri</v>
      </c>
      <c r="Q1525" s="8" t="str">
        <f>TEXT(MONTH(Sales[[#This Row],[ShipDate]])*29,"mmm")</f>
        <v>Oct</v>
      </c>
      <c r="R1525">
        <v>674</v>
      </c>
      <c r="S1525" t="s">
        <v>215</v>
      </c>
      <c r="T1525" t="s">
        <v>90</v>
      </c>
      <c r="U1525">
        <v>8701</v>
      </c>
      <c r="V1525" s="1">
        <v>0</v>
      </c>
      <c r="W1525">
        <v>9</v>
      </c>
      <c r="X1525">
        <v>1</v>
      </c>
      <c r="Y1525">
        <v>19</v>
      </c>
      <c r="AD1525"/>
    </row>
    <row r="1526" spans="1:30" x14ac:dyDescent="0.25">
      <c r="A1526" t="s">
        <v>24</v>
      </c>
      <c r="B1526" s="2">
        <v>42455</v>
      </c>
      <c r="C1526" s="35">
        <f>YEAR(Sales[[#This Row],[ShipDate]])</f>
        <v>2016</v>
      </c>
      <c r="D1526" t="s">
        <v>113</v>
      </c>
      <c r="E1526" t="s">
        <v>18</v>
      </c>
      <c r="F1526" t="s">
        <v>33</v>
      </c>
      <c r="G1526" t="s">
        <v>25</v>
      </c>
      <c r="H1526" t="s">
        <v>1782</v>
      </c>
      <c r="I1526" t="s">
        <v>37</v>
      </c>
      <c r="J1526" t="s">
        <v>13</v>
      </c>
      <c r="K1526" t="s">
        <v>1169</v>
      </c>
      <c r="L1526" t="s">
        <v>17</v>
      </c>
      <c r="N1526" t="str">
        <f>IF(ISBLANK(Sales[[#This Row],[return]]),"No",Sales[[#This Row],[return]])</f>
        <v>No</v>
      </c>
      <c r="O1526" s="2">
        <v>42452</v>
      </c>
      <c r="P1526" s="8" t="str">
        <f>TEXT(DAY(Sales[[#This Row],[OrderDate]]),"ddd")</f>
        <v>Mon</v>
      </c>
      <c r="Q1526" s="8" t="str">
        <f>TEXT(MONTH(Sales[[#This Row],[ShipDate]])*29,"mmm")</f>
        <v>Mar</v>
      </c>
      <c r="R1526">
        <v>183</v>
      </c>
      <c r="S1526" t="s">
        <v>1078</v>
      </c>
      <c r="T1526" t="s">
        <v>15</v>
      </c>
      <c r="U1526">
        <v>33445</v>
      </c>
      <c r="V1526" s="1">
        <v>0.2</v>
      </c>
      <c r="W1526">
        <v>3</v>
      </c>
      <c r="X1526">
        <v>3</v>
      </c>
      <c r="Y1526">
        <v>10</v>
      </c>
      <c r="AD1526"/>
    </row>
    <row r="1527" spans="1:30" x14ac:dyDescent="0.25">
      <c r="A1527" t="s">
        <v>10</v>
      </c>
      <c r="B1527" s="2">
        <v>42710</v>
      </c>
      <c r="C1527" s="35">
        <f>YEAR(Sales[[#This Row],[ShipDate]])</f>
        <v>2016</v>
      </c>
      <c r="D1527" t="s">
        <v>19</v>
      </c>
      <c r="E1527" t="s">
        <v>31</v>
      </c>
      <c r="F1527" t="s">
        <v>59</v>
      </c>
      <c r="G1527" t="s">
        <v>25</v>
      </c>
      <c r="H1527" t="s">
        <v>1632</v>
      </c>
      <c r="I1527" t="s">
        <v>299</v>
      </c>
      <c r="J1527" t="s">
        <v>13</v>
      </c>
      <c r="K1527" t="s">
        <v>2811</v>
      </c>
      <c r="L1527" t="s">
        <v>68</v>
      </c>
      <c r="M1527" t="s">
        <v>82</v>
      </c>
      <c r="N1527" t="str">
        <f>IF(ISBLANK(Sales[[#This Row],[return]]),"No",Sales[[#This Row],[return]])</f>
        <v>Yes</v>
      </c>
      <c r="O1527" s="2">
        <v>42707</v>
      </c>
      <c r="P1527" s="8" t="str">
        <f>TEXT(DAY(Sales[[#This Row],[OrderDate]]),"ddd")</f>
        <v>Tue</v>
      </c>
      <c r="Q1527" s="8" t="str">
        <f>TEXT(MONTH(Sales[[#This Row],[ShipDate]])*29,"mmm")</f>
        <v>Dec</v>
      </c>
      <c r="R1527">
        <v>1818</v>
      </c>
      <c r="S1527" t="s">
        <v>2003</v>
      </c>
      <c r="T1527" t="s">
        <v>66</v>
      </c>
      <c r="U1527">
        <v>63116</v>
      </c>
      <c r="V1527" s="1">
        <v>0</v>
      </c>
      <c r="W1527">
        <v>12</v>
      </c>
      <c r="X1527">
        <v>4</v>
      </c>
      <c r="Y1527">
        <v>26</v>
      </c>
      <c r="AD1527"/>
    </row>
    <row r="1528" spans="1:30" x14ac:dyDescent="0.25">
      <c r="A1528" t="s">
        <v>40</v>
      </c>
      <c r="B1528" s="2">
        <v>42424</v>
      </c>
      <c r="C1528" s="35">
        <f>YEAR(Sales[[#This Row],[ShipDate]])</f>
        <v>2016</v>
      </c>
      <c r="D1528" t="s">
        <v>36</v>
      </c>
      <c r="E1528" t="s">
        <v>69</v>
      </c>
      <c r="F1528" t="s">
        <v>59</v>
      </c>
      <c r="G1528" t="s">
        <v>25</v>
      </c>
      <c r="H1528" t="s">
        <v>26</v>
      </c>
      <c r="I1528" t="s">
        <v>32</v>
      </c>
      <c r="J1528" t="s">
        <v>13</v>
      </c>
      <c r="K1528" t="s">
        <v>973</v>
      </c>
      <c r="L1528" t="s">
        <v>30</v>
      </c>
      <c r="N1528" t="str">
        <f>IF(ISBLANK(Sales[[#This Row],[return]]),"No",Sales[[#This Row],[return]])</f>
        <v>No</v>
      </c>
      <c r="O1528" s="2">
        <v>42420</v>
      </c>
      <c r="P1528" s="8" t="str">
        <f>TEXT(DAY(Sales[[#This Row],[OrderDate]]),"ddd")</f>
        <v>Fri</v>
      </c>
      <c r="Q1528" s="8" t="str">
        <f>TEXT(MONTH(Sales[[#This Row],[ShipDate]])*29,"mmm")</f>
        <v>Feb</v>
      </c>
      <c r="R1528">
        <v>1807</v>
      </c>
      <c r="S1528" t="s">
        <v>2847</v>
      </c>
      <c r="T1528" t="s">
        <v>28</v>
      </c>
      <c r="U1528">
        <v>90049</v>
      </c>
      <c r="V1528" s="1">
        <v>0</v>
      </c>
      <c r="W1528">
        <v>6</v>
      </c>
      <c r="X1528">
        <v>2</v>
      </c>
      <c r="Y1528">
        <v>13</v>
      </c>
      <c r="AD1528"/>
    </row>
    <row r="1529" spans="1:30" x14ac:dyDescent="0.25">
      <c r="A1529" t="s">
        <v>24</v>
      </c>
      <c r="B1529" s="2">
        <v>42691</v>
      </c>
      <c r="C1529" s="35">
        <f>YEAR(Sales[[#This Row],[ShipDate]])</f>
        <v>2016</v>
      </c>
      <c r="D1529" t="s">
        <v>19</v>
      </c>
      <c r="E1529" t="s">
        <v>31</v>
      </c>
      <c r="F1529" t="s">
        <v>45</v>
      </c>
      <c r="G1529" t="s">
        <v>25</v>
      </c>
      <c r="H1529" t="s">
        <v>2247</v>
      </c>
      <c r="I1529" t="s">
        <v>58</v>
      </c>
      <c r="J1529" t="s">
        <v>13</v>
      </c>
      <c r="K1529" t="s">
        <v>2715</v>
      </c>
      <c r="L1529" t="s">
        <v>17</v>
      </c>
      <c r="N1529" t="str">
        <f>IF(ISBLANK(Sales[[#This Row],[return]]),"No",Sales[[#This Row],[return]])</f>
        <v>No</v>
      </c>
      <c r="O1529" s="2">
        <v>42686</v>
      </c>
      <c r="P1529" s="8" t="str">
        <f>TEXT(DAY(Sales[[#This Row],[OrderDate]]),"ddd")</f>
        <v>Thu</v>
      </c>
      <c r="Q1529" s="8" t="str">
        <f>TEXT(MONTH(Sales[[#This Row],[ShipDate]])*29,"mmm")</f>
        <v>Nov</v>
      </c>
      <c r="R1529">
        <v>1168</v>
      </c>
      <c r="S1529" t="s">
        <v>526</v>
      </c>
      <c r="T1529" t="s">
        <v>15</v>
      </c>
      <c r="U1529">
        <v>28806</v>
      </c>
      <c r="V1529" s="1">
        <v>0.2</v>
      </c>
      <c r="W1529">
        <v>1</v>
      </c>
      <c r="X1529">
        <v>3</v>
      </c>
      <c r="Y1529">
        <v>8</v>
      </c>
      <c r="AD1529"/>
    </row>
    <row r="1530" spans="1:30" x14ac:dyDescent="0.25">
      <c r="A1530" t="s">
        <v>40</v>
      </c>
      <c r="B1530" s="2">
        <v>42683</v>
      </c>
      <c r="C1530" s="35">
        <f>YEAR(Sales[[#This Row],[ShipDate]])</f>
        <v>2016</v>
      </c>
      <c r="D1530" t="s">
        <v>36</v>
      </c>
      <c r="E1530" t="s">
        <v>69</v>
      </c>
      <c r="F1530" t="s">
        <v>23</v>
      </c>
      <c r="G1530" t="s">
        <v>11</v>
      </c>
      <c r="H1530" t="s">
        <v>146</v>
      </c>
      <c r="I1530" t="s">
        <v>149</v>
      </c>
      <c r="J1530" t="s">
        <v>13</v>
      </c>
      <c r="K1530" t="s">
        <v>549</v>
      </c>
      <c r="L1530" t="s">
        <v>92</v>
      </c>
      <c r="N1530" t="str">
        <f>IF(ISBLANK(Sales[[#This Row],[return]]),"No",Sales[[#This Row],[return]])</f>
        <v>No</v>
      </c>
      <c r="O1530" s="2">
        <v>42678</v>
      </c>
      <c r="P1530" s="8" t="str">
        <f>TEXT(DAY(Sales[[#This Row],[OrderDate]]),"ddd")</f>
        <v>Wed</v>
      </c>
      <c r="Q1530" s="8" t="str">
        <f>TEXT(MONTH(Sales[[#This Row],[ShipDate]])*29,"mmm")</f>
        <v>Nov</v>
      </c>
      <c r="R1530">
        <v>529</v>
      </c>
      <c r="S1530" t="s">
        <v>550</v>
      </c>
      <c r="T1530" t="s">
        <v>90</v>
      </c>
      <c r="U1530">
        <v>10024</v>
      </c>
      <c r="V1530" s="1">
        <v>0.1</v>
      </c>
      <c r="W1530">
        <v>24</v>
      </c>
      <c r="X1530">
        <v>1</v>
      </c>
      <c r="Y1530">
        <v>136</v>
      </c>
      <c r="AD1530"/>
    </row>
    <row r="1531" spans="1:30" x14ac:dyDescent="0.25">
      <c r="A1531" t="s">
        <v>40</v>
      </c>
      <c r="B1531" s="2">
        <v>42683</v>
      </c>
      <c r="C1531" s="35">
        <f>YEAR(Sales[[#This Row],[ShipDate]])</f>
        <v>2016</v>
      </c>
      <c r="D1531" t="s">
        <v>36</v>
      </c>
      <c r="E1531" t="s">
        <v>69</v>
      </c>
      <c r="F1531" t="s">
        <v>340</v>
      </c>
      <c r="G1531" t="s">
        <v>46</v>
      </c>
      <c r="H1531" t="s">
        <v>146</v>
      </c>
      <c r="I1531" t="s">
        <v>149</v>
      </c>
      <c r="J1531" t="s">
        <v>13</v>
      </c>
      <c r="K1531" t="s">
        <v>549</v>
      </c>
      <c r="L1531" t="s">
        <v>92</v>
      </c>
      <c r="N1531" t="str">
        <f>IF(ISBLANK(Sales[[#This Row],[return]]),"No",Sales[[#This Row],[return]])</f>
        <v>No</v>
      </c>
      <c r="O1531" s="2">
        <v>42678</v>
      </c>
      <c r="P1531" s="8" t="str">
        <f>TEXT(DAY(Sales[[#This Row],[OrderDate]]),"ddd")</f>
        <v>Wed</v>
      </c>
      <c r="Q1531" s="8" t="str">
        <f>TEXT(MONTH(Sales[[#This Row],[ShipDate]])*29,"mmm")</f>
        <v>Nov</v>
      </c>
      <c r="R1531">
        <v>401</v>
      </c>
      <c r="S1531" t="s">
        <v>551</v>
      </c>
      <c r="T1531" t="s">
        <v>90</v>
      </c>
      <c r="U1531">
        <v>10024</v>
      </c>
      <c r="V1531" s="1">
        <v>0</v>
      </c>
      <c r="W1531">
        <v>1996</v>
      </c>
      <c r="X1531">
        <v>2</v>
      </c>
      <c r="Y1531">
        <v>3992</v>
      </c>
      <c r="AD1531"/>
    </row>
    <row r="1532" spans="1:30" x14ac:dyDescent="0.25">
      <c r="A1532" t="s">
        <v>40</v>
      </c>
      <c r="B1532" s="2">
        <v>42683</v>
      </c>
      <c r="C1532" s="35">
        <f>YEAR(Sales[[#This Row],[ShipDate]])</f>
        <v>2016</v>
      </c>
      <c r="D1532" t="s">
        <v>36</v>
      </c>
      <c r="E1532" t="s">
        <v>69</v>
      </c>
      <c r="F1532" t="s">
        <v>48</v>
      </c>
      <c r="G1532" t="s">
        <v>46</v>
      </c>
      <c r="H1532" t="s">
        <v>146</v>
      </c>
      <c r="I1532" t="s">
        <v>149</v>
      </c>
      <c r="J1532" t="s">
        <v>13</v>
      </c>
      <c r="K1532" t="s">
        <v>549</v>
      </c>
      <c r="L1532" t="s">
        <v>92</v>
      </c>
      <c r="N1532" t="str">
        <f>IF(ISBLANK(Sales[[#This Row],[return]]),"No",Sales[[#This Row],[return]])</f>
        <v>No</v>
      </c>
      <c r="O1532" s="2">
        <v>42678</v>
      </c>
      <c r="P1532" s="8" t="str">
        <f>TEXT(DAY(Sales[[#This Row],[OrderDate]]),"ddd")</f>
        <v>Wed</v>
      </c>
      <c r="Q1532" s="8" t="str">
        <f>TEXT(MONTH(Sales[[#This Row],[ShipDate]])*29,"mmm")</f>
        <v>Nov</v>
      </c>
      <c r="R1532">
        <v>1251</v>
      </c>
      <c r="S1532" t="s">
        <v>119</v>
      </c>
      <c r="T1532" t="s">
        <v>90</v>
      </c>
      <c r="U1532">
        <v>10024</v>
      </c>
      <c r="V1532" s="1">
        <v>0</v>
      </c>
      <c r="W1532">
        <v>80</v>
      </c>
      <c r="X1532">
        <v>6</v>
      </c>
      <c r="Y1532">
        <v>276</v>
      </c>
      <c r="AD1532"/>
    </row>
    <row r="1533" spans="1:30" x14ac:dyDescent="0.25">
      <c r="A1533" t="s">
        <v>40</v>
      </c>
      <c r="B1533" s="2">
        <v>42683</v>
      </c>
      <c r="C1533" s="35">
        <f>YEAR(Sales[[#This Row],[ShipDate]])</f>
        <v>2016</v>
      </c>
      <c r="D1533" t="s">
        <v>36</v>
      </c>
      <c r="E1533" t="s">
        <v>69</v>
      </c>
      <c r="F1533" t="s">
        <v>99</v>
      </c>
      <c r="G1533" t="s">
        <v>46</v>
      </c>
      <c r="H1533" t="s">
        <v>146</v>
      </c>
      <c r="I1533" t="s">
        <v>149</v>
      </c>
      <c r="J1533" t="s">
        <v>13</v>
      </c>
      <c r="K1533" t="s">
        <v>549</v>
      </c>
      <c r="L1533" t="s">
        <v>92</v>
      </c>
      <c r="N1533" t="str">
        <f>IF(ISBLANK(Sales[[#This Row],[return]]),"No",Sales[[#This Row],[return]])</f>
        <v>No</v>
      </c>
      <c r="O1533" s="2">
        <v>42678</v>
      </c>
      <c r="P1533" s="8" t="str">
        <f>TEXT(DAY(Sales[[#This Row],[OrderDate]]),"ddd")</f>
        <v>Wed</v>
      </c>
      <c r="Q1533" s="8" t="str">
        <f>TEXT(MONTH(Sales[[#This Row],[ShipDate]])*29,"mmm")</f>
        <v>Nov</v>
      </c>
      <c r="R1533">
        <v>1116</v>
      </c>
      <c r="S1533" t="s">
        <v>552</v>
      </c>
      <c r="T1533" t="s">
        <v>90</v>
      </c>
      <c r="U1533">
        <v>10024</v>
      </c>
      <c r="V1533" s="1">
        <v>0</v>
      </c>
      <c r="W1533">
        <v>130</v>
      </c>
      <c r="X1533">
        <v>4</v>
      </c>
      <c r="Y1533">
        <v>360</v>
      </c>
      <c r="AD1533"/>
    </row>
    <row r="1534" spans="1:30" x14ac:dyDescent="0.25">
      <c r="A1534" t="s">
        <v>40</v>
      </c>
      <c r="B1534" s="2">
        <v>42683</v>
      </c>
      <c r="C1534" s="35">
        <f>YEAR(Sales[[#This Row],[ShipDate]])</f>
        <v>2016</v>
      </c>
      <c r="D1534" t="s">
        <v>36</v>
      </c>
      <c r="E1534" t="s">
        <v>69</v>
      </c>
      <c r="F1534" t="s">
        <v>39</v>
      </c>
      <c r="G1534" t="s">
        <v>25</v>
      </c>
      <c r="H1534" t="s">
        <v>146</v>
      </c>
      <c r="I1534" t="s">
        <v>149</v>
      </c>
      <c r="J1534" t="s">
        <v>13</v>
      </c>
      <c r="K1534" t="s">
        <v>549</v>
      </c>
      <c r="L1534" t="s">
        <v>92</v>
      </c>
      <c r="N1534" t="str">
        <f>IF(ISBLANK(Sales[[#This Row],[return]]),"No",Sales[[#This Row],[return]])</f>
        <v>No</v>
      </c>
      <c r="O1534" s="2">
        <v>42678</v>
      </c>
      <c r="P1534" s="8" t="str">
        <f>TEXT(DAY(Sales[[#This Row],[OrderDate]]),"ddd")</f>
        <v>Wed</v>
      </c>
      <c r="Q1534" s="8" t="str">
        <f>TEXT(MONTH(Sales[[#This Row],[ShipDate]])*29,"mmm")</f>
        <v>Nov</v>
      </c>
      <c r="R1534">
        <v>1579</v>
      </c>
      <c r="S1534" t="s">
        <v>274</v>
      </c>
      <c r="T1534" t="s">
        <v>90</v>
      </c>
      <c r="U1534">
        <v>10024</v>
      </c>
      <c r="V1534" s="1">
        <v>0</v>
      </c>
      <c r="W1534">
        <v>13</v>
      </c>
      <c r="X1534">
        <v>1</v>
      </c>
      <c r="Y1534">
        <v>44</v>
      </c>
      <c r="AD1534"/>
    </row>
    <row r="1535" spans="1:30" x14ac:dyDescent="0.25">
      <c r="A1535" t="s">
        <v>40</v>
      </c>
      <c r="B1535" s="2">
        <v>42689</v>
      </c>
      <c r="C1535" s="35">
        <f>YEAR(Sales[[#This Row],[ShipDate]])</f>
        <v>2016</v>
      </c>
      <c r="D1535" t="s">
        <v>36</v>
      </c>
      <c r="E1535" t="s">
        <v>18</v>
      </c>
      <c r="F1535" t="s">
        <v>45</v>
      </c>
      <c r="G1535" t="s">
        <v>25</v>
      </c>
      <c r="H1535" t="s">
        <v>107</v>
      </c>
      <c r="I1535" t="s">
        <v>70</v>
      </c>
      <c r="J1535" t="s">
        <v>13</v>
      </c>
      <c r="K1535" t="s">
        <v>172</v>
      </c>
      <c r="L1535" t="s">
        <v>68</v>
      </c>
      <c r="N1535" t="str">
        <f>IF(ISBLANK(Sales[[#This Row],[return]]),"No",Sales[[#This Row],[return]])</f>
        <v>No</v>
      </c>
      <c r="O1535" s="2">
        <v>42685</v>
      </c>
      <c r="P1535" s="8" t="str">
        <f>TEXT(DAY(Sales[[#This Row],[OrderDate]]),"ddd")</f>
        <v>Wed</v>
      </c>
      <c r="Q1535" s="8" t="str">
        <f>TEXT(MONTH(Sales[[#This Row],[ShipDate]])*29,"mmm")</f>
        <v>Nov</v>
      </c>
      <c r="R1535">
        <v>356</v>
      </c>
      <c r="S1535" t="s">
        <v>1638</v>
      </c>
      <c r="T1535" t="s">
        <v>66</v>
      </c>
      <c r="U1535">
        <v>77095</v>
      </c>
      <c r="V1535" s="1">
        <v>0.2</v>
      </c>
      <c r="W1535">
        <v>7</v>
      </c>
      <c r="X1535">
        <v>3</v>
      </c>
      <c r="Y1535">
        <v>68</v>
      </c>
      <c r="AD1535"/>
    </row>
    <row r="1536" spans="1:30" x14ac:dyDescent="0.25">
      <c r="A1536" t="s">
        <v>40</v>
      </c>
      <c r="B1536" s="2">
        <v>42689</v>
      </c>
      <c r="C1536" s="35">
        <f>YEAR(Sales[[#This Row],[ShipDate]])</f>
        <v>2016</v>
      </c>
      <c r="D1536" t="s">
        <v>36</v>
      </c>
      <c r="E1536" t="s">
        <v>18</v>
      </c>
      <c r="F1536" t="s">
        <v>59</v>
      </c>
      <c r="G1536" t="s">
        <v>25</v>
      </c>
      <c r="H1536" t="s">
        <v>107</v>
      </c>
      <c r="I1536" t="s">
        <v>70</v>
      </c>
      <c r="J1536" t="s">
        <v>13</v>
      </c>
      <c r="K1536" t="s">
        <v>172</v>
      </c>
      <c r="L1536" t="s">
        <v>68</v>
      </c>
      <c r="N1536" t="str">
        <f>IF(ISBLANK(Sales[[#This Row],[return]]),"No",Sales[[#This Row],[return]])</f>
        <v>No</v>
      </c>
      <c r="O1536" s="2">
        <v>42685</v>
      </c>
      <c r="P1536" s="8" t="str">
        <f>TEXT(DAY(Sales[[#This Row],[OrderDate]]),"ddd")</f>
        <v>Wed</v>
      </c>
      <c r="Q1536" s="8" t="str">
        <f>TEXT(MONTH(Sales[[#This Row],[ShipDate]])*29,"mmm")</f>
        <v>Nov</v>
      </c>
      <c r="R1536">
        <v>1655</v>
      </c>
      <c r="S1536" t="s">
        <v>668</v>
      </c>
      <c r="T1536" t="s">
        <v>66</v>
      </c>
      <c r="U1536">
        <v>77095</v>
      </c>
      <c r="V1536" s="1">
        <v>0.2</v>
      </c>
      <c r="W1536">
        <v>8</v>
      </c>
      <c r="X1536">
        <v>5</v>
      </c>
      <c r="Y1536">
        <v>22</v>
      </c>
      <c r="AD1536"/>
    </row>
    <row r="1537" spans="1:30" x14ac:dyDescent="0.25">
      <c r="A1537" t="s">
        <v>40</v>
      </c>
      <c r="B1537" s="2">
        <v>42689</v>
      </c>
      <c r="C1537" s="35">
        <f>YEAR(Sales[[#This Row],[ShipDate]])</f>
        <v>2016</v>
      </c>
      <c r="D1537" t="s">
        <v>36</v>
      </c>
      <c r="E1537" t="s">
        <v>18</v>
      </c>
      <c r="F1537" t="s">
        <v>59</v>
      </c>
      <c r="G1537" t="s">
        <v>25</v>
      </c>
      <c r="H1537" t="s">
        <v>107</v>
      </c>
      <c r="I1537" t="s">
        <v>70</v>
      </c>
      <c r="J1537" t="s">
        <v>13</v>
      </c>
      <c r="K1537" t="s">
        <v>172</v>
      </c>
      <c r="L1537" t="s">
        <v>68</v>
      </c>
      <c r="N1537" t="str">
        <f>IF(ISBLANK(Sales[[#This Row],[return]]),"No",Sales[[#This Row],[return]])</f>
        <v>No</v>
      </c>
      <c r="O1537" s="2">
        <v>42685</v>
      </c>
      <c r="P1537" s="8" t="str">
        <f>TEXT(DAY(Sales[[#This Row],[OrderDate]]),"ddd")</f>
        <v>Wed</v>
      </c>
      <c r="Q1537" s="8" t="str">
        <f>TEXT(MONTH(Sales[[#This Row],[ShipDate]])*29,"mmm")</f>
        <v>Nov</v>
      </c>
      <c r="R1537">
        <v>1684</v>
      </c>
      <c r="S1537" t="s">
        <v>1966</v>
      </c>
      <c r="T1537" t="s">
        <v>66</v>
      </c>
      <c r="U1537">
        <v>77095</v>
      </c>
      <c r="V1537" s="1">
        <v>0.2</v>
      </c>
      <c r="W1537">
        <v>95</v>
      </c>
      <c r="X1537">
        <v>8</v>
      </c>
      <c r="Y1537">
        <v>262</v>
      </c>
      <c r="AD1537"/>
    </row>
    <row r="1538" spans="1:30" x14ac:dyDescent="0.25">
      <c r="A1538" t="s">
        <v>40</v>
      </c>
      <c r="B1538" s="2">
        <v>42689</v>
      </c>
      <c r="C1538" s="35">
        <f>YEAR(Sales[[#This Row],[ShipDate]])</f>
        <v>2016</v>
      </c>
      <c r="D1538" t="s">
        <v>36</v>
      </c>
      <c r="E1538" t="s">
        <v>18</v>
      </c>
      <c r="F1538" t="s">
        <v>50</v>
      </c>
      <c r="G1538" t="s">
        <v>25</v>
      </c>
      <c r="H1538" t="s">
        <v>107</v>
      </c>
      <c r="I1538" t="s">
        <v>70</v>
      </c>
      <c r="J1538" t="s">
        <v>13</v>
      </c>
      <c r="K1538" t="s">
        <v>172</v>
      </c>
      <c r="L1538" t="s">
        <v>68</v>
      </c>
      <c r="N1538" t="str">
        <f>IF(ISBLANK(Sales[[#This Row],[return]]),"No",Sales[[#This Row],[return]])</f>
        <v>No</v>
      </c>
      <c r="O1538" s="2">
        <v>42685</v>
      </c>
      <c r="P1538" s="8" t="str">
        <f>TEXT(DAY(Sales[[#This Row],[OrderDate]]),"ddd")</f>
        <v>Wed</v>
      </c>
      <c r="Q1538" s="8" t="str">
        <f>TEXT(MONTH(Sales[[#This Row],[ShipDate]])*29,"mmm")</f>
        <v>Nov</v>
      </c>
      <c r="R1538">
        <v>1598</v>
      </c>
      <c r="S1538" t="s">
        <v>2156</v>
      </c>
      <c r="T1538" t="s">
        <v>66</v>
      </c>
      <c r="U1538">
        <v>77095</v>
      </c>
      <c r="V1538" s="1">
        <v>0.8</v>
      </c>
      <c r="W1538">
        <v>-2</v>
      </c>
      <c r="X1538">
        <v>1</v>
      </c>
      <c r="Y1538">
        <v>1</v>
      </c>
      <c r="AD1538"/>
    </row>
    <row r="1539" spans="1:30" x14ac:dyDescent="0.25">
      <c r="A1539" t="s">
        <v>40</v>
      </c>
      <c r="B1539" s="2">
        <v>42689</v>
      </c>
      <c r="C1539" s="35">
        <f>YEAR(Sales[[#This Row],[ShipDate]])</f>
        <v>2016</v>
      </c>
      <c r="D1539" t="s">
        <v>36</v>
      </c>
      <c r="E1539" t="s">
        <v>18</v>
      </c>
      <c r="F1539" t="s">
        <v>50</v>
      </c>
      <c r="G1539" t="s">
        <v>25</v>
      </c>
      <c r="H1539" t="s">
        <v>107</v>
      </c>
      <c r="I1539" t="s">
        <v>70</v>
      </c>
      <c r="J1539" t="s">
        <v>13</v>
      </c>
      <c r="K1539" t="s">
        <v>172</v>
      </c>
      <c r="L1539" t="s">
        <v>68</v>
      </c>
      <c r="N1539" t="str">
        <f>IF(ISBLANK(Sales[[#This Row],[return]]),"No",Sales[[#This Row],[return]])</f>
        <v>No</v>
      </c>
      <c r="O1539" s="2">
        <v>42685</v>
      </c>
      <c r="P1539" s="8" t="str">
        <f>TEXT(DAY(Sales[[#This Row],[OrderDate]]),"ddd")</f>
        <v>Wed</v>
      </c>
      <c r="Q1539" s="8" t="str">
        <f>TEXT(MONTH(Sales[[#This Row],[ShipDate]])*29,"mmm")</f>
        <v>Nov</v>
      </c>
      <c r="R1539">
        <v>687</v>
      </c>
      <c r="S1539" t="s">
        <v>1628</v>
      </c>
      <c r="T1539" t="s">
        <v>66</v>
      </c>
      <c r="U1539">
        <v>77095</v>
      </c>
      <c r="V1539" s="1">
        <v>0.8</v>
      </c>
      <c r="W1539">
        <v>-1480</v>
      </c>
      <c r="X1539">
        <v>5</v>
      </c>
      <c r="Y1539">
        <v>897</v>
      </c>
      <c r="AD1539"/>
    </row>
    <row r="1540" spans="1:30" x14ac:dyDescent="0.25">
      <c r="A1540" t="s">
        <v>40</v>
      </c>
      <c r="B1540" s="2">
        <v>42689</v>
      </c>
      <c r="C1540" s="35">
        <f>YEAR(Sales[[#This Row],[ShipDate]])</f>
        <v>2016</v>
      </c>
      <c r="D1540" t="s">
        <v>36</v>
      </c>
      <c r="E1540" t="s">
        <v>18</v>
      </c>
      <c r="F1540" t="s">
        <v>48</v>
      </c>
      <c r="G1540" t="s">
        <v>46</v>
      </c>
      <c r="H1540" t="s">
        <v>107</v>
      </c>
      <c r="I1540" t="s">
        <v>70</v>
      </c>
      <c r="J1540" t="s">
        <v>13</v>
      </c>
      <c r="K1540" t="s">
        <v>172</v>
      </c>
      <c r="L1540" t="s">
        <v>68</v>
      </c>
      <c r="N1540" t="str">
        <f>IF(ISBLANK(Sales[[#This Row],[return]]),"No",Sales[[#This Row],[return]])</f>
        <v>No</v>
      </c>
      <c r="O1540" s="2">
        <v>42685</v>
      </c>
      <c r="P1540" s="8" t="str">
        <f>TEXT(DAY(Sales[[#This Row],[OrderDate]]),"ddd")</f>
        <v>Wed</v>
      </c>
      <c r="Q1540" s="8" t="str">
        <f>TEXT(MONTH(Sales[[#This Row],[ShipDate]])*29,"mmm")</f>
        <v>Nov</v>
      </c>
      <c r="R1540">
        <v>733</v>
      </c>
      <c r="S1540" t="s">
        <v>2326</v>
      </c>
      <c r="T1540" t="s">
        <v>66</v>
      </c>
      <c r="U1540">
        <v>77095</v>
      </c>
      <c r="V1540" s="1">
        <v>0.2</v>
      </c>
      <c r="W1540">
        <v>17</v>
      </c>
      <c r="X1540">
        <v>2</v>
      </c>
      <c r="Y1540">
        <v>148</v>
      </c>
      <c r="AD1540"/>
    </row>
    <row r="1541" spans="1:30" x14ac:dyDescent="0.25">
      <c r="A1541" t="s">
        <v>40</v>
      </c>
      <c r="B1541" s="2">
        <v>42689</v>
      </c>
      <c r="C1541" s="35">
        <f>YEAR(Sales[[#This Row],[ShipDate]])</f>
        <v>2016</v>
      </c>
      <c r="D1541" t="s">
        <v>36</v>
      </c>
      <c r="E1541" t="s">
        <v>18</v>
      </c>
      <c r="F1541" t="s">
        <v>48</v>
      </c>
      <c r="G1541" t="s">
        <v>46</v>
      </c>
      <c r="H1541" t="s">
        <v>107</v>
      </c>
      <c r="I1541" t="s">
        <v>70</v>
      </c>
      <c r="J1541" t="s">
        <v>13</v>
      </c>
      <c r="K1541" t="s">
        <v>172</v>
      </c>
      <c r="L1541" t="s">
        <v>68</v>
      </c>
      <c r="N1541" t="str">
        <f>IF(ISBLANK(Sales[[#This Row],[return]]),"No",Sales[[#This Row],[return]])</f>
        <v>No</v>
      </c>
      <c r="O1541" s="2">
        <v>42685</v>
      </c>
      <c r="P1541" s="8" t="str">
        <f>TEXT(DAY(Sales[[#This Row],[OrderDate]]),"ddd")</f>
        <v>Wed</v>
      </c>
      <c r="Q1541" s="8" t="str">
        <f>TEXT(MONTH(Sales[[#This Row],[ShipDate]])*29,"mmm")</f>
        <v>Nov</v>
      </c>
      <c r="R1541">
        <v>448</v>
      </c>
      <c r="S1541" t="s">
        <v>2502</v>
      </c>
      <c r="T1541" t="s">
        <v>66</v>
      </c>
      <c r="U1541">
        <v>77095</v>
      </c>
      <c r="V1541" s="1">
        <v>0.2</v>
      </c>
      <c r="W1541">
        <v>15</v>
      </c>
      <c r="X1541">
        <v>3</v>
      </c>
      <c r="Y1541">
        <v>241</v>
      </c>
      <c r="AD1541"/>
    </row>
    <row r="1542" spans="1:30" x14ac:dyDescent="0.25">
      <c r="A1542" t="s">
        <v>10</v>
      </c>
      <c r="B1542" s="2">
        <v>42566</v>
      </c>
      <c r="C1542" s="35">
        <f>YEAR(Sales[[#This Row],[ShipDate]])</f>
        <v>2016</v>
      </c>
      <c r="D1542" t="s">
        <v>36</v>
      </c>
      <c r="E1542" t="s">
        <v>31</v>
      </c>
      <c r="F1542" t="s">
        <v>59</v>
      </c>
      <c r="G1542" t="s">
        <v>25</v>
      </c>
      <c r="H1542" t="s">
        <v>399</v>
      </c>
      <c r="I1542" t="s">
        <v>70</v>
      </c>
      <c r="J1542" t="s">
        <v>13</v>
      </c>
      <c r="K1542" t="s">
        <v>2716</v>
      </c>
      <c r="L1542" t="s">
        <v>68</v>
      </c>
      <c r="N1542" t="str">
        <f>IF(ISBLANK(Sales[[#This Row],[return]]),"No",Sales[[#This Row],[return]])</f>
        <v>No</v>
      </c>
      <c r="O1542" s="2">
        <v>42560</v>
      </c>
      <c r="P1542" s="8" t="str">
        <f>TEXT(DAY(Sales[[#This Row],[OrderDate]]),"ddd")</f>
        <v>Mon</v>
      </c>
      <c r="Q1542" s="8" t="str">
        <f>TEXT(MONTH(Sales[[#This Row],[ShipDate]])*29,"mmm")</f>
        <v>Jul</v>
      </c>
      <c r="R1542">
        <v>607</v>
      </c>
      <c r="S1542" t="s">
        <v>3227</v>
      </c>
      <c r="T1542" t="s">
        <v>66</v>
      </c>
      <c r="U1542">
        <v>75217</v>
      </c>
      <c r="V1542" s="1">
        <v>0.2</v>
      </c>
      <c r="W1542">
        <v>4</v>
      </c>
      <c r="X1542">
        <v>2</v>
      </c>
      <c r="Y1542">
        <v>10</v>
      </c>
      <c r="AD1542"/>
    </row>
    <row r="1543" spans="1:30" x14ac:dyDescent="0.25">
      <c r="A1543" t="s">
        <v>10</v>
      </c>
      <c r="B1543" s="2">
        <v>42566</v>
      </c>
      <c r="C1543" s="35">
        <f>YEAR(Sales[[#This Row],[ShipDate]])</f>
        <v>2016</v>
      </c>
      <c r="D1543" t="s">
        <v>36</v>
      </c>
      <c r="E1543" t="s">
        <v>31</v>
      </c>
      <c r="F1543" t="s">
        <v>59</v>
      </c>
      <c r="G1543" t="s">
        <v>25</v>
      </c>
      <c r="H1543" t="s">
        <v>399</v>
      </c>
      <c r="I1543" t="s">
        <v>70</v>
      </c>
      <c r="J1543" t="s">
        <v>13</v>
      </c>
      <c r="K1543" t="s">
        <v>2716</v>
      </c>
      <c r="L1543" t="s">
        <v>68</v>
      </c>
      <c r="N1543" t="str">
        <f>IF(ISBLANK(Sales[[#This Row],[return]]),"No",Sales[[#This Row],[return]])</f>
        <v>No</v>
      </c>
      <c r="O1543" s="2">
        <v>42560</v>
      </c>
      <c r="P1543" s="8" t="str">
        <f>TEXT(DAY(Sales[[#This Row],[OrderDate]]),"ddd")</f>
        <v>Mon</v>
      </c>
      <c r="Q1543" s="8" t="str">
        <f>TEXT(MONTH(Sales[[#This Row],[ShipDate]])*29,"mmm")</f>
        <v>Jul</v>
      </c>
      <c r="R1543">
        <v>1686</v>
      </c>
      <c r="S1543" t="s">
        <v>1982</v>
      </c>
      <c r="T1543" t="s">
        <v>66</v>
      </c>
      <c r="U1543">
        <v>75217</v>
      </c>
      <c r="V1543" s="1">
        <v>0.2</v>
      </c>
      <c r="W1543">
        <v>4</v>
      </c>
      <c r="X1543">
        <v>3</v>
      </c>
      <c r="Y1543">
        <v>14</v>
      </c>
      <c r="AD1543"/>
    </row>
    <row r="1544" spans="1:30" x14ac:dyDescent="0.25">
      <c r="A1544" t="s">
        <v>24</v>
      </c>
      <c r="B1544" s="2">
        <v>42734</v>
      </c>
      <c r="C1544" s="35">
        <f>YEAR(Sales[[#This Row],[ShipDate]])</f>
        <v>2016</v>
      </c>
      <c r="D1544" t="s">
        <v>113</v>
      </c>
      <c r="E1544" t="s">
        <v>18</v>
      </c>
      <c r="F1544" t="s">
        <v>50</v>
      </c>
      <c r="G1544" t="s">
        <v>25</v>
      </c>
      <c r="H1544" t="s">
        <v>64</v>
      </c>
      <c r="I1544" t="s">
        <v>70</v>
      </c>
      <c r="J1544" t="s">
        <v>13</v>
      </c>
      <c r="K1544" t="s">
        <v>1106</v>
      </c>
      <c r="L1544" t="s">
        <v>68</v>
      </c>
      <c r="N1544" t="str">
        <f>IF(ISBLANK(Sales[[#This Row],[return]]),"No",Sales[[#This Row],[return]])</f>
        <v>No</v>
      </c>
      <c r="O1544" s="2">
        <v>42731</v>
      </c>
      <c r="P1544" s="8" t="str">
        <f>TEXT(DAY(Sales[[#This Row],[OrderDate]]),"ddd")</f>
        <v>Fri</v>
      </c>
      <c r="Q1544" s="8" t="str">
        <f>TEXT(MONTH(Sales[[#This Row],[ShipDate]])*29,"mmm")</f>
        <v>Dec</v>
      </c>
      <c r="R1544">
        <v>712</v>
      </c>
      <c r="S1544" t="s">
        <v>793</v>
      </c>
      <c r="T1544" t="s">
        <v>66</v>
      </c>
      <c r="U1544">
        <v>76106</v>
      </c>
      <c r="V1544" s="1">
        <v>0.8</v>
      </c>
      <c r="W1544">
        <v>-8</v>
      </c>
      <c r="X1544">
        <v>1</v>
      </c>
      <c r="Y1544">
        <v>5</v>
      </c>
      <c r="AD1544"/>
    </row>
    <row r="1545" spans="1:30" x14ac:dyDescent="0.25">
      <c r="A1545" t="s">
        <v>24</v>
      </c>
      <c r="B1545" s="2">
        <v>42617</v>
      </c>
      <c r="C1545" s="35">
        <f>YEAR(Sales[[#This Row],[ShipDate]])</f>
        <v>2016</v>
      </c>
      <c r="D1545" t="s">
        <v>113</v>
      </c>
      <c r="E1545" t="s">
        <v>18</v>
      </c>
      <c r="F1545" t="s">
        <v>59</v>
      </c>
      <c r="G1545" t="s">
        <v>25</v>
      </c>
      <c r="H1545" t="s">
        <v>107</v>
      </c>
      <c r="I1545" t="s">
        <v>70</v>
      </c>
      <c r="J1545" t="s">
        <v>13</v>
      </c>
      <c r="K1545" t="s">
        <v>1661</v>
      </c>
      <c r="L1545" t="s">
        <v>68</v>
      </c>
      <c r="N1545" t="str">
        <f>IF(ISBLANK(Sales[[#This Row],[return]]),"No",Sales[[#This Row],[return]])</f>
        <v>No</v>
      </c>
      <c r="O1545" s="2">
        <v>42614</v>
      </c>
      <c r="P1545" s="8" t="str">
        <f>TEXT(DAY(Sales[[#This Row],[OrderDate]]),"ddd")</f>
        <v>Sun</v>
      </c>
      <c r="Q1545" s="8" t="str">
        <f>TEXT(MONTH(Sales[[#This Row],[ShipDate]])*29,"mmm")</f>
        <v>Sep</v>
      </c>
      <c r="R1545">
        <v>1820</v>
      </c>
      <c r="S1545" t="s">
        <v>501</v>
      </c>
      <c r="T1545" t="s">
        <v>66</v>
      </c>
      <c r="U1545">
        <v>77036</v>
      </c>
      <c r="V1545" s="1">
        <v>0.2</v>
      </c>
      <c r="W1545">
        <v>11</v>
      </c>
      <c r="X1545">
        <v>6</v>
      </c>
      <c r="Y1545">
        <v>31</v>
      </c>
      <c r="AD1545"/>
    </row>
    <row r="1546" spans="1:30" x14ac:dyDescent="0.25">
      <c r="A1546" t="s">
        <v>24</v>
      </c>
      <c r="B1546" s="2">
        <v>42617</v>
      </c>
      <c r="C1546" s="35">
        <f>YEAR(Sales[[#This Row],[ShipDate]])</f>
        <v>2016</v>
      </c>
      <c r="D1546" t="s">
        <v>113</v>
      </c>
      <c r="E1546" t="s">
        <v>18</v>
      </c>
      <c r="F1546" t="s">
        <v>50</v>
      </c>
      <c r="G1546" t="s">
        <v>25</v>
      </c>
      <c r="H1546" t="s">
        <v>107</v>
      </c>
      <c r="I1546" t="s">
        <v>70</v>
      </c>
      <c r="J1546" t="s">
        <v>13</v>
      </c>
      <c r="K1546" t="s">
        <v>1661</v>
      </c>
      <c r="L1546" t="s">
        <v>68</v>
      </c>
      <c r="N1546" t="str">
        <f>IF(ISBLANK(Sales[[#This Row],[return]]),"No",Sales[[#This Row],[return]])</f>
        <v>No</v>
      </c>
      <c r="O1546" s="2">
        <v>42614</v>
      </c>
      <c r="P1546" s="8" t="str">
        <f>TEXT(DAY(Sales[[#This Row],[OrderDate]]),"ddd")</f>
        <v>Sun</v>
      </c>
      <c r="Q1546" s="8" t="str">
        <f>TEXT(MONTH(Sales[[#This Row],[ShipDate]])*29,"mmm")</f>
        <v>Sep</v>
      </c>
      <c r="R1546">
        <v>1318</v>
      </c>
      <c r="S1546" t="s">
        <v>928</v>
      </c>
      <c r="T1546" t="s">
        <v>66</v>
      </c>
      <c r="U1546">
        <v>77036</v>
      </c>
      <c r="V1546" s="1">
        <v>0.8</v>
      </c>
      <c r="W1546">
        <v>-6</v>
      </c>
      <c r="X1546">
        <v>3</v>
      </c>
      <c r="Y1546">
        <v>4</v>
      </c>
      <c r="AD1546"/>
    </row>
    <row r="1547" spans="1:30" x14ac:dyDescent="0.25">
      <c r="A1547" t="s">
        <v>40</v>
      </c>
      <c r="B1547" s="2">
        <v>42735</v>
      </c>
      <c r="C1547" s="35">
        <f>YEAR(Sales[[#This Row],[ShipDate]])</f>
        <v>2016</v>
      </c>
      <c r="D1547" t="s">
        <v>19</v>
      </c>
      <c r="E1547" t="s">
        <v>18</v>
      </c>
      <c r="F1547" t="s">
        <v>52</v>
      </c>
      <c r="G1547" t="s">
        <v>25</v>
      </c>
      <c r="H1547" t="s">
        <v>1585</v>
      </c>
      <c r="I1547" t="s">
        <v>252</v>
      </c>
      <c r="J1547" t="s">
        <v>13</v>
      </c>
      <c r="K1547" t="s">
        <v>2001</v>
      </c>
      <c r="L1547" t="s">
        <v>92</v>
      </c>
      <c r="N1547" t="str">
        <f>IF(ISBLANK(Sales[[#This Row],[return]]),"No",Sales[[#This Row],[return]])</f>
        <v>No</v>
      </c>
      <c r="O1547" s="2">
        <v>42733</v>
      </c>
      <c r="P1547" s="8" t="str">
        <f>TEXT(DAY(Sales[[#This Row],[OrderDate]]),"ddd")</f>
        <v>Sun</v>
      </c>
      <c r="Q1547" s="8" t="str">
        <f>TEXT(MONTH(Sales[[#This Row],[ShipDate]])*29,"mmm")</f>
        <v>Dec</v>
      </c>
      <c r="R1547">
        <v>39</v>
      </c>
      <c r="S1547" t="s">
        <v>1911</v>
      </c>
      <c r="T1547" t="s">
        <v>90</v>
      </c>
      <c r="U1547">
        <v>44240</v>
      </c>
      <c r="V1547" s="1">
        <v>0.2</v>
      </c>
      <c r="W1547">
        <v>6</v>
      </c>
      <c r="X1547">
        <v>5</v>
      </c>
      <c r="Y1547">
        <v>48</v>
      </c>
      <c r="AD1547"/>
    </row>
    <row r="1548" spans="1:30" x14ac:dyDescent="0.25">
      <c r="A1548" t="s">
        <v>40</v>
      </c>
      <c r="B1548" s="2">
        <v>42425</v>
      </c>
      <c r="C1548" s="35">
        <f>YEAR(Sales[[#This Row],[ShipDate]])</f>
        <v>2016</v>
      </c>
      <c r="D1548" t="s">
        <v>36</v>
      </c>
      <c r="E1548" t="s">
        <v>18</v>
      </c>
      <c r="F1548" t="s">
        <v>50</v>
      </c>
      <c r="G1548" t="s">
        <v>25</v>
      </c>
      <c r="H1548" t="s">
        <v>1761</v>
      </c>
      <c r="I1548" t="s">
        <v>120</v>
      </c>
      <c r="J1548" t="s">
        <v>13</v>
      </c>
      <c r="K1548" t="s">
        <v>1301</v>
      </c>
      <c r="L1548" t="s">
        <v>68</v>
      </c>
      <c r="N1548" t="str">
        <f>IF(ISBLANK(Sales[[#This Row],[return]]),"No",Sales[[#This Row],[return]])</f>
        <v>No</v>
      </c>
      <c r="O1548" s="2">
        <v>42421</v>
      </c>
      <c r="P1548" s="8" t="str">
        <f>TEXT(DAY(Sales[[#This Row],[OrderDate]]),"ddd")</f>
        <v>Sat</v>
      </c>
      <c r="Q1548" s="8" t="str">
        <f>TEXT(MONTH(Sales[[#This Row],[ShipDate]])*29,"mmm")</f>
        <v>Feb</v>
      </c>
      <c r="R1548">
        <v>709</v>
      </c>
      <c r="S1548" t="s">
        <v>1060</v>
      </c>
      <c r="T1548" t="s">
        <v>66</v>
      </c>
      <c r="U1548">
        <v>60098</v>
      </c>
      <c r="V1548" s="1">
        <v>0.8</v>
      </c>
      <c r="W1548">
        <v>-14</v>
      </c>
      <c r="X1548">
        <v>5</v>
      </c>
      <c r="Y1548">
        <v>9</v>
      </c>
      <c r="AD1548"/>
    </row>
    <row r="1549" spans="1:30" x14ac:dyDescent="0.25">
      <c r="A1549" t="s">
        <v>40</v>
      </c>
      <c r="B1549" s="2">
        <v>42419</v>
      </c>
      <c r="C1549" s="35">
        <f>YEAR(Sales[[#This Row],[ShipDate]])</f>
        <v>2016</v>
      </c>
      <c r="D1549" t="s">
        <v>36</v>
      </c>
      <c r="E1549" t="s">
        <v>31</v>
      </c>
      <c r="F1549" t="s">
        <v>50</v>
      </c>
      <c r="G1549" t="s">
        <v>25</v>
      </c>
      <c r="H1549" t="s">
        <v>60</v>
      </c>
      <c r="I1549" t="s">
        <v>63</v>
      </c>
      <c r="J1549" t="s">
        <v>13</v>
      </c>
      <c r="K1549" t="s">
        <v>1077</v>
      </c>
      <c r="L1549" t="s">
        <v>30</v>
      </c>
      <c r="N1549" t="str">
        <f>IF(ISBLANK(Sales[[#This Row],[return]]),"No",Sales[[#This Row],[return]])</f>
        <v>No</v>
      </c>
      <c r="O1549" s="2">
        <v>42415</v>
      </c>
      <c r="P1549" s="8" t="str">
        <f>TEXT(DAY(Sales[[#This Row],[OrderDate]]),"ddd")</f>
        <v>Sun</v>
      </c>
      <c r="Q1549" s="8" t="str">
        <f>TEXT(MONTH(Sales[[#This Row],[ShipDate]])*29,"mmm")</f>
        <v>Feb</v>
      </c>
      <c r="R1549">
        <v>1315</v>
      </c>
      <c r="S1549" t="s">
        <v>1741</v>
      </c>
      <c r="T1549" t="s">
        <v>28</v>
      </c>
      <c r="U1549">
        <v>98105</v>
      </c>
      <c r="V1549" s="1">
        <v>0.2</v>
      </c>
      <c r="W1549">
        <v>7</v>
      </c>
      <c r="X1549">
        <v>5</v>
      </c>
      <c r="Y1549">
        <v>21</v>
      </c>
      <c r="AD1549"/>
    </row>
    <row r="1550" spans="1:30" x14ac:dyDescent="0.25">
      <c r="A1550" t="s">
        <v>40</v>
      </c>
      <c r="B1550" s="2">
        <v>42681</v>
      </c>
      <c r="C1550" s="35">
        <f>YEAR(Sales[[#This Row],[ShipDate]])</f>
        <v>2016</v>
      </c>
      <c r="D1550" t="s">
        <v>36</v>
      </c>
      <c r="E1550" t="s">
        <v>18</v>
      </c>
      <c r="F1550" t="s">
        <v>43</v>
      </c>
      <c r="G1550" t="s">
        <v>11</v>
      </c>
      <c r="H1550" t="s">
        <v>706</v>
      </c>
      <c r="I1550" t="s">
        <v>58</v>
      </c>
      <c r="J1550" t="s">
        <v>13</v>
      </c>
      <c r="K1550" t="s">
        <v>532</v>
      </c>
      <c r="L1550" t="s">
        <v>17</v>
      </c>
      <c r="N1550" t="str">
        <f>IF(ISBLANK(Sales[[#This Row],[return]]),"No",Sales[[#This Row],[return]])</f>
        <v>No</v>
      </c>
      <c r="O1550" s="2">
        <v>42677</v>
      </c>
      <c r="P1550" s="8" t="str">
        <f>TEXT(DAY(Sales[[#This Row],[OrderDate]]),"ddd")</f>
        <v>Tue</v>
      </c>
      <c r="Q1550" s="8" t="str">
        <f>TEXT(MONTH(Sales[[#This Row],[ShipDate]])*29,"mmm")</f>
        <v>Nov</v>
      </c>
      <c r="R1550">
        <v>1536</v>
      </c>
      <c r="S1550" t="s">
        <v>1197</v>
      </c>
      <c r="T1550" t="s">
        <v>15</v>
      </c>
      <c r="U1550">
        <v>28540</v>
      </c>
      <c r="V1550" s="1">
        <v>0.2</v>
      </c>
      <c r="W1550">
        <v>-51</v>
      </c>
      <c r="X1550">
        <v>3</v>
      </c>
      <c r="Y1550">
        <v>410</v>
      </c>
      <c r="AD1550"/>
    </row>
    <row r="1551" spans="1:30" x14ac:dyDescent="0.25">
      <c r="A1551" t="s">
        <v>40</v>
      </c>
      <c r="B1551" s="2">
        <v>42681</v>
      </c>
      <c r="C1551" s="35">
        <f>YEAR(Sales[[#This Row],[ShipDate]])</f>
        <v>2016</v>
      </c>
      <c r="D1551" t="s">
        <v>36</v>
      </c>
      <c r="E1551" t="s">
        <v>18</v>
      </c>
      <c r="F1551" t="s">
        <v>38</v>
      </c>
      <c r="G1551" t="s">
        <v>11</v>
      </c>
      <c r="H1551" t="s">
        <v>706</v>
      </c>
      <c r="I1551" t="s">
        <v>58</v>
      </c>
      <c r="J1551" t="s">
        <v>13</v>
      </c>
      <c r="K1551" t="s">
        <v>532</v>
      </c>
      <c r="L1551" t="s">
        <v>17</v>
      </c>
      <c r="N1551" t="str">
        <f>IF(ISBLANK(Sales[[#This Row],[return]]),"No",Sales[[#This Row],[return]])</f>
        <v>No</v>
      </c>
      <c r="O1551" s="2">
        <v>42677</v>
      </c>
      <c r="P1551" s="8" t="str">
        <f>TEXT(DAY(Sales[[#This Row],[OrderDate]]),"ddd")</f>
        <v>Tue</v>
      </c>
      <c r="Q1551" s="8" t="str">
        <f>TEXT(MONTH(Sales[[#This Row],[ShipDate]])*29,"mmm")</f>
        <v>Nov</v>
      </c>
      <c r="R1551">
        <v>848</v>
      </c>
      <c r="S1551" t="s">
        <v>257</v>
      </c>
      <c r="T1551" t="s">
        <v>15</v>
      </c>
      <c r="U1551">
        <v>28540</v>
      </c>
      <c r="V1551" s="1">
        <v>0.4</v>
      </c>
      <c r="W1551">
        <v>-299</v>
      </c>
      <c r="X1551">
        <v>6</v>
      </c>
      <c r="Y1551">
        <v>945</v>
      </c>
      <c r="AD1551"/>
    </row>
    <row r="1552" spans="1:30" x14ac:dyDescent="0.25">
      <c r="A1552" t="s">
        <v>40</v>
      </c>
      <c r="B1552" s="2">
        <v>42681</v>
      </c>
      <c r="C1552" s="35">
        <f>YEAR(Sales[[#This Row],[ShipDate]])</f>
        <v>2016</v>
      </c>
      <c r="D1552" t="s">
        <v>36</v>
      </c>
      <c r="E1552" t="s">
        <v>18</v>
      </c>
      <c r="F1552" t="s">
        <v>39</v>
      </c>
      <c r="G1552" t="s">
        <v>25</v>
      </c>
      <c r="H1552" t="s">
        <v>706</v>
      </c>
      <c r="I1552" t="s">
        <v>58</v>
      </c>
      <c r="J1552" t="s">
        <v>13</v>
      </c>
      <c r="K1552" t="s">
        <v>532</v>
      </c>
      <c r="L1552" t="s">
        <v>17</v>
      </c>
      <c r="N1552" t="str">
        <f>IF(ISBLANK(Sales[[#This Row],[return]]),"No",Sales[[#This Row],[return]])</f>
        <v>No</v>
      </c>
      <c r="O1552" s="2">
        <v>42677</v>
      </c>
      <c r="P1552" s="8" t="str">
        <f>TEXT(DAY(Sales[[#This Row],[OrderDate]]),"ddd")</f>
        <v>Tue</v>
      </c>
      <c r="Q1552" s="8" t="str">
        <f>TEXT(MONTH(Sales[[#This Row],[ShipDate]])*29,"mmm")</f>
        <v>Nov</v>
      </c>
      <c r="R1552">
        <v>54</v>
      </c>
      <c r="S1552" t="s">
        <v>1997</v>
      </c>
      <c r="T1552" t="s">
        <v>15</v>
      </c>
      <c r="U1552">
        <v>28540</v>
      </c>
      <c r="V1552" s="1">
        <v>0.2</v>
      </c>
      <c r="W1552">
        <v>-2</v>
      </c>
      <c r="X1552">
        <v>2</v>
      </c>
      <c r="Y1552">
        <v>26</v>
      </c>
      <c r="AD1552"/>
    </row>
    <row r="1553" spans="1:30" x14ac:dyDescent="0.25">
      <c r="A1553" t="s">
        <v>40</v>
      </c>
      <c r="B1553" s="2">
        <v>42681</v>
      </c>
      <c r="C1553" s="35">
        <f>YEAR(Sales[[#This Row],[ShipDate]])</f>
        <v>2016</v>
      </c>
      <c r="D1553" t="s">
        <v>36</v>
      </c>
      <c r="E1553" t="s">
        <v>18</v>
      </c>
      <c r="F1553" t="s">
        <v>50</v>
      </c>
      <c r="G1553" t="s">
        <v>25</v>
      </c>
      <c r="H1553" t="s">
        <v>706</v>
      </c>
      <c r="I1553" t="s">
        <v>58</v>
      </c>
      <c r="J1553" t="s">
        <v>13</v>
      </c>
      <c r="K1553" t="s">
        <v>532</v>
      </c>
      <c r="L1553" t="s">
        <v>17</v>
      </c>
      <c r="N1553" t="str">
        <f>IF(ISBLANK(Sales[[#This Row],[return]]),"No",Sales[[#This Row],[return]])</f>
        <v>No</v>
      </c>
      <c r="O1553" s="2">
        <v>42677</v>
      </c>
      <c r="P1553" s="8" t="str">
        <f>TEXT(DAY(Sales[[#This Row],[OrderDate]]),"ddd")</f>
        <v>Tue</v>
      </c>
      <c r="Q1553" s="8" t="str">
        <f>TEXT(MONTH(Sales[[#This Row],[ShipDate]])*29,"mmm")</f>
        <v>Nov</v>
      </c>
      <c r="R1553">
        <v>269</v>
      </c>
      <c r="S1553" t="s">
        <v>2075</v>
      </c>
      <c r="T1553" t="s">
        <v>15</v>
      </c>
      <c r="U1553">
        <v>28540</v>
      </c>
      <c r="V1553" s="1">
        <v>0.7</v>
      </c>
      <c r="W1553">
        <v>-10</v>
      </c>
      <c r="X1553">
        <v>7</v>
      </c>
      <c r="Y1553">
        <v>14</v>
      </c>
      <c r="AD1553"/>
    </row>
    <row r="1554" spans="1:30" x14ac:dyDescent="0.25">
      <c r="A1554" t="s">
        <v>10</v>
      </c>
      <c r="B1554" s="2">
        <v>42467</v>
      </c>
      <c r="C1554" s="35">
        <f>YEAR(Sales[[#This Row],[ShipDate]])</f>
        <v>2016</v>
      </c>
      <c r="D1554" t="s">
        <v>607</v>
      </c>
      <c r="E1554" t="s">
        <v>69</v>
      </c>
      <c r="F1554" t="s">
        <v>59</v>
      </c>
      <c r="G1554" t="s">
        <v>25</v>
      </c>
      <c r="H1554" t="s">
        <v>2237</v>
      </c>
      <c r="I1554" t="s">
        <v>598</v>
      </c>
      <c r="J1554" t="s">
        <v>13</v>
      </c>
      <c r="K1554" t="s">
        <v>387</v>
      </c>
      <c r="L1554" t="s">
        <v>17</v>
      </c>
      <c r="N1554" t="str">
        <f>IF(ISBLANK(Sales[[#This Row],[return]]),"No",Sales[[#This Row],[return]])</f>
        <v>No</v>
      </c>
      <c r="O1554" s="2">
        <v>42467</v>
      </c>
      <c r="P1554" s="8" t="str">
        <f>TEXT(DAY(Sales[[#This Row],[OrderDate]]),"ddd")</f>
        <v>Sat</v>
      </c>
      <c r="Q1554" s="8" t="str">
        <f>TEXT(MONTH(Sales[[#This Row],[ShipDate]])*29,"mmm")</f>
        <v>Apr</v>
      </c>
      <c r="R1554">
        <v>1831</v>
      </c>
      <c r="S1554" t="s">
        <v>868</v>
      </c>
      <c r="T1554" t="s">
        <v>15</v>
      </c>
      <c r="U1554">
        <v>30062</v>
      </c>
      <c r="V1554" s="1">
        <v>0</v>
      </c>
      <c r="W1554">
        <v>28</v>
      </c>
      <c r="X1554">
        <v>9</v>
      </c>
      <c r="Y1554">
        <v>58</v>
      </c>
      <c r="AD1554"/>
    </row>
    <row r="1555" spans="1:30" x14ac:dyDescent="0.25">
      <c r="A1555" t="s">
        <v>10</v>
      </c>
      <c r="B1555" s="2">
        <v>42467</v>
      </c>
      <c r="C1555" s="35">
        <f>YEAR(Sales[[#This Row],[ShipDate]])</f>
        <v>2016</v>
      </c>
      <c r="D1555" t="s">
        <v>607</v>
      </c>
      <c r="E1555" t="s">
        <v>69</v>
      </c>
      <c r="F1555" t="s">
        <v>48</v>
      </c>
      <c r="G1555" t="s">
        <v>46</v>
      </c>
      <c r="H1555" t="s">
        <v>2237</v>
      </c>
      <c r="I1555" t="s">
        <v>598</v>
      </c>
      <c r="J1555" t="s">
        <v>13</v>
      </c>
      <c r="K1555" t="s">
        <v>387</v>
      </c>
      <c r="L1555" t="s">
        <v>17</v>
      </c>
      <c r="N1555" t="str">
        <f>IF(ISBLANK(Sales[[#This Row],[return]]),"No",Sales[[#This Row],[return]])</f>
        <v>No</v>
      </c>
      <c r="O1555" s="2">
        <v>42467</v>
      </c>
      <c r="P1555" s="8" t="str">
        <f>TEXT(DAY(Sales[[#This Row],[OrderDate]]),"ddd")</f>
        <v>Sat</v>
      </c>
      <c r="Q1555" s="8" t="str">
        <f>TEXT(MONTH(Sales[[#This Row],[ShipDate]])*29,"mmm")</f>
        <v>Apr</v>
      </c>
      <c r="R1555">
        <v>1335</v>
      </c>
      <c r="S1555" t="s">
        <v>2342</v>
      </c>
      <c r="T1555" t="s">
        <v>15</v>
      </c>
      <c r="U1555">
        <v>30062</v>
      </c>
      <c r="V1555" s="1">
        <v>0</v>
      </c>
      <c r="W1555">
        <v>50</v>
      </c>
      <c r="X1555">
        <v>3</v>
      </c>
      <c r="Y1555">
        <v>201</v>
      </c>
      <c r="AD1555"/>
    </row>
    <row r="1556" spans="1:30" x14ac:dyDescent="0.25">
      <c r="A1556" t="s">
        <v>24</v>
      </c>
      <c r="B1556" s="2">
        <v>42557</v>
      </c>
      <c r="C1556" s="35">
        <f>YEAR(Sales[[#This Row],[ShipDate]])</f>
        <v>2016</v>
      </c>
      <c r="D1556" t="s">
        <v>36</v>
      </c>
      <c r="E1556" t="s">
        <v>18</v>
      </c>
      <c r="F1556" t="s">
        <v>45</v>
      </c>
      <c r="G1556" t="s">
        <v>25</v>
      </c>
      <c r="H1556" t="s">
        <v>482</v>
      </c>
      <c r="I1556" t="s">
        <v>252</v>
      </c>
      <c r="J1556" t="s">
        <v>13</v>
      </c>
      <c r="K1556" t="s">
        <v>1563</v>
      </c>
      <c r="L1556" t="s">
        <v>92</v>
      </c>
      <c r="N1556" t="str">
        <f>IF(ISBLANK(Sales[[#This Row],[return]]),"No",Sales[[#This Row],[return]])</f>
        <v>No</v>
      </c>
      <c r="O1556" s="2">
        <v>42550</v>
      </c>
      <c r="P1556" s="8" t="str">
        <f>TEXT(DAY(Sales[[#This Row],[OrderDate]]),"ddd")</f>
        <v>Sun</v>
      </c>
      <c r="Q1556" s="8" t="str">
        <f>TEXT(MONTH(Sales[[#This Row],[ShipDate]])*29,"mmm")</f>
        <v>Jul</v>
      </c>
      <c r="R1556">
        <v>520</v>
      </c>
      <c r="S1556" t="s">
        <v>1947</v>
      </c>
      <c r="T1556" t="s">
        <v>90</v>
      </c>
      <c r="U1556">
        <v>45231</v>
      </c>
      <c r="V1556" s="1">
        <v>0.2</v>
      </c>
      <c r="W1556">
        <v>4</v>
      </c>
      <c r="X1556">
        <v>7</v>
      </c>
      <c r="Y1556">
        <v>33</v>
      </c>
      <c r="AD1556"/>
    </row>
    <row r="1557" spans="1:30" x14ac:dyDescent="0.25">
      <c r="A1557" t="s">
        <v>40</v>
      </c>
      <c r="B1557" s="2">
        <v>42526</v>
      </c>
      <c r="C1557" s="35">
        <f>YEAR(Sales[[#This Row],[ShipDate]])</f>
        <v>2016</v>
      </c>
      <c r="D1557" t="s">
        <v>36</v>
      </c>
      <c r="E1557" t="s">
        <v>18</v>
      </c>
      <c r="F1557" t="s">
        <v>48</v>
      </c>
      <c r="G1557" t="s">
        <v>46</v>
      </c>
      <c r="H1557" t="s">
        <v>177</v>
      </c>
      <c r="I1557" t="s">
        <v>692</v>
      </c>
      <c r="J1557" t="s">
        <v>13</v>
      </c>
      <c r="K1557" t="s">
        <v>1207</v>
      </c>
      <c r="L1557" t="s">
        <v>17</v>
      </c>
      <c r="N1557" t="str">
        <f>IF(ISBLANK(Sales[[#This Row],[return]]),"No",Sales[[#This Row],[return]])</f>
        <v>No</v>
      </c>
      <c r="O1557" s="2">
        <v>42521</v>
      </c>
      <c r="P1557" s="8" t="str">
        <f>TEXT(DAY(Sales[[#This Row],[OrderDate]]),"ddd")</f>
        <v>Tue</v>
      </c>
      <c r="Q1557" s="8" t="str">
        <f>TEXT(MONTH(Sales[[#This Row],[ShipDate]])*29,"mmm")</f>
        <v>Jun</v>
      </c>
      <c r="R1557">
        <v>778</v>
      </c>
      <c r="S1557" t="s">
        <v>933</v>
      </c>
      <c r="T1557" t="s">
        <v>15</v>
      </c>
      <c r="U1557">
        <v>39212</v>
      </c>
      <c r="V1557" s="1">
        <v>0</v>
      </c>
      <c r="W1557">
        <v>33</v>
      </c>
      <c r="X1557">
        <v>3</v>
      </c>
      <c r="Y1557">
        <v>114</v>
      </c>
      <c r="AD1557"/>
    </row>
    <row r="1558" spans="1:30" x14ac:dyDescent="0.25">
      <c r="A1558" t="s">
        <v>40</v>
      </c>
      <c r="B1558" s="2">
        <v>42526</v>
      </c>
      <c r="C1558" s="35">
        <f>YEAR(Sales[[#This Row],[ShipDate]])</f>
        <v>2016</v>
      </c>
      <c r="D1558" t="s">
        <v>36</v>
      </c>
      <c r="E1558" t="s">
        <v>18</v>
      </c>
      <c r="F1558" t="s">
        <v>48</v>
      </c>
      <c r="G1558" t="s">
        <v>46</v>
      </c>
      <c r="H1558" t="s">
        <v>177</v>
      </c>
      <c r="I1558" t="s">
        <v>692</v>
      </c>
      <c r="J1558" t="s">
        <v>13</v>
      </c>
      <c r="K1558" t="s">
        <v>1207</v>
      </c>
      <c r="L1558" t="s">
        <v>17</v>
      </c>
      <c r="N1558" t="str">
        <f>IF(ISBLANK(Sales[[#This Row],[return]]),"No",Sales[[#This Row],[return]])</f>
        <v>No</v>
      </c>
      <c r="O1558" s="2">
        <v>42521</v>
      </c>
      <c r="P1558" s="8" t="str">
        <f>TEXT(DAY(Sales[[#This Row],[OrderDate]]),"ddd")</f>
        <v>Tue</v>
      </c>
      <c r="Q1558" s="8" t="str">
        <f>TEXT(MONTH(Sales[[#This Row],[ShipDate]])*29,"mmm")</f>
        <v>Jun</v>
      </c>
      <c r="R1558">
        <v>1395</v>
      </c>
      <c r="S1558" t="s">
        <v>756</v>
      </c>
      <c r="T1558" t="s">
        <v>15</v>
      </c>
      <c r="U1558">
        <v>39212</v>
      </c>
      <c r="V1558" s="1">
        <v>0</v>
      </c>
      <c r="W1558">
        <v>198</v>
      </c>
      <c r="X1558">
        <v>3</v>
      </c>
      <c r="Y1558">
        <v>660</v>
      </c>
      <c r="AD1558"/>
    </row>
    <row r="1559" spans="1:30" x14ac:dyDescent="0.25">
      <c r="A1559" t="s">
        <v>40</v>
      </c>
      <c r="B1559" s="2">
        <v>42502</v>
      </c>
      <c r="C1559" s="35">
        <f>YEAR(Sales[[#This Row],[ShipDate]])</f>
        <v>2016</v>
      </c>
      <c r="D1559" t="s">
        <v>36</v>
      </c>
      <c r="E1559" t="s">
        <v>18</v>
      </c>
      <c r="F1559" t="s">
        <v>23</v>
      </c>
      <c r="G1559" t="s">
        <v>11</v>
      </c>
      <c r="H1559" t="s">
        <v>686</v>
      </c>
      <c r="I1559" t="s">
        <v>585</v>
      </c>
      <c r="J1559" t="s">
        <v>13</v>
      </c>
      <c r="K1559" t="s">
        <v>1234</v>
      </c>
      <c r="L1559" t="s">
        <v>92</v>
      </c>
      <c r="N1559" t="str">
        <f>IF(ISBLANK(Sales[[#This Row],[return]]),"No",Sales[[#This Row],[return]])</f>
        <v>No</v>
      </c>
      <c r="O1559" s="2">
        <v>42497</v>
      </c>
      <c r="P1559" s="8" t="str">
        <f>TEXT(DAY(Sales[[#This Row],[OrderDate]]),"ddd")</f>
        <v>Sat</v>
      </c>
      <c r="Q1559" s="8" t="str">
        <f>TEXT(MONTH(Sales[[#This Row],[ShipDate]])*29,"mmm")</f>
        <v>May</v>
      </c>
      <c r="R1559">
        <v>996</v>
      </c>
      <c r="S1559" t="s">
        <v>1112</v>
      </c>
      <c r="T1559" t="s">
        <v>90</v>
      </c>
      <c r="U1559">
        <v>1841</v>
      </c>
      <c r="V1559" s="1">
        <v>0</v>
      </c>
      <c r="W1559">
        <v>244</v>
      </c>
      <c r="X1559">
        <v>4</v>
      </c>
      <c r="Y1559">
        <v>872</v>
      </c>
      <c r="AD1559"/>
    </row>
    <row r="1560" spans="1:30" x14ac:dyDescent="0.25">
      <c r="A1560" t="s">
        <v>40</v>
      </c>
      <c r="B1560" s="2">
        <v>42502</v>
      </c>
      <c r="C1560" s="35">
        <f>YEAR(Sales[[#This Row],[ShipDate]])</f>
        <v>2016</v>
      </c>
      <c r="D1560" t="s">
        <v>36</v>
      </c>
      <c r="E1560" t="s">
        <v>18</v>
      </c>
      <c r="F1560" t="s">
        <v>38</v>
      </c>
      <c r="G1560" t="s">
        <v>11</v>
      </c>
      <c r="H1560" t="s">
        <v>686</v>
      </c>
      <c r="I1560" t="s">
        <v>585</v>
      </c>
      <c r="J1560" t="s">
        <v>13</v>
      </c>
      <c r="K1560" t="s">
        <v>1234</v>
      </c>
      <c r="L1560" t="s">
        <v>92</v>
      </c>
      <c r="N1560" t="str">
        <f>IF(ISBLANK(Sales[[#This Row],[return]]),"No",Sales[[#This Row],[return]])</f>
        <v>No</v>
      </c>
      <c r="O1560" s="2">
        <v>42497</v>
      </c>
      <c r="P1560" s="8" t="str">
        <f>TEXT(DAY(Sales[[#This Row],[OrderDate]]),"ddd")</f>
        <v>Sat</v>
      </c>
      <c r="Q1560" s="8" t="str">
        <f>TEXT(MONTH(Sales[[#This Row],[ShipDate]])*29,"mmm")</f>
        <v>May</v>
      </c>
      <c r="R1560">
        <v>279</v>
      </c>
      <c r="S1560" t="s">
        <v>1368</v>
      </c>
      <c r="T1560" t="s">
        <v>90</v>
      </c>
      <c r="U1560">
        <v>1841</v>
      </c>
      <c r="V1560" s="1">
        <v>0.3</v>
      </c>
      <c r="W1560">
        <v>-39</v>
      </c>
      <c r="X1560">
        <v>2</v>
      </c>
      <c r="Y1560">
        <v>194</v>
      </c>
      <c r="AD1560"/>
    </row>
    <row r="1561" spans="1:30" x14ac:dyDescent="0.25">
      <c r="A1561" t="s">
        <v>40</v>
      </c>
      <c r="B1561" s="2">
        <v>42502</v>
      </c>
      <c r="C1561" s="35">
        <f>YEAR(Sales[[#This Row],[ShipDate]])</f>
        <v>2016</v>
      </c>
      <c r="D1561" t="s">
        <v>36</v>
      </c>
      <c r="E1561" t="s">
        <v>18</v>
      </c>
      <c r="F1561" t="s">
        <v>45</v>
      </c>
      <c r="G1561" t="s">
        <v>25</v>
      </c>
      <c r="H1561" t="s">
        <v>686</v>
      </c>
      <c r="I1561" t="s">
        <v>585</v>
      </c>
      <c r="J1561" t="s">
        <v>13</v>
      </c>
      <c r="K1561" t="s">
        <v>1234</v>
      </c>
      <c r="L1561" t="s">
        <v>92</v>
      </c>
      <c r="N1561" t="str">
        <f>IF(ISBLANK(Sales[[#This Row],[return]]),"No",Sales[[#This Row],[return]])</f>
        <v>No</v>
      </c>
      <c r="O1561" s="2">
        <v>42497</v>
      </c>
      <c r="P1561" s="8" t="str">
        <f>TEXT(DAY(Sales[[#This Row],[OrderDate]]),"ddd")</f>
        <v>Sat</v>
      </c>
      <c r="Q1561" s="8" t="str">
        <f>TEXT(MONTH(Sales[[#This Row],[ShipDate]])*29,"mmm")</f>
        <v>May</v>
      </c>
      <c r="R1561">
        <v>1151</v>
      </c>
      <c r="S1561" t="s">
        <v>2091</v>
      </c>
      <c r="T1561" t="s">
        <v>90</v>
      </c>
      <c r="U1561">
        <v>1841</v>
      </c>
      <c r="V1561" s="1">
        <v>0</v>
      </c>
      <c r="W1561">
        <v>3</v>
      </c>
      <c r="X1561">
        <v>3</v>
      </c>
      <c r="Y1561">
        <v>9</v>
      </c>
      <c r="AD1561"/>
    </row>
    <row r="1562" spans="1:30" x14ac:dyDescent="0.25">
      <c r="A1562" t="s">
        <v>40</v>
      </c>
      <c r="B1562" s="2">
        <v>42502</v>
      </c>
      <c r="C1562" s="35">
        <f>YEAR(Sales[[#This Row],[ShipDate]])</f>
        <v>2016</v>
      </c>
      <c r="D1562" t="s">
        <v>36</v>
      </c>
      <c r="E1562" t="s">
        <v>18</v>
      </c>
      <c r="F1562" t="s">
        <v>50</v>
      </c>
      <c r="G1562" t="s">
        <v>25</v>
      </c>
      <c r="H1562" t="s">
        <v>686</v>
      </c>
      <c r="I1562" t="s">
        <v>585</v>
      </c>
      <c r="J1562" t="s">
        <v>13</v>
      </c>
      <c r="K1562" t="s">
        <v>1234</v>
      </c>
      <c r="L1562" t="s">
        <v>92</v>
      </c>
      <c r="N1562" t="str">
        <f>IF(ISBLANK(Sales[[#This Row],[return]]),"No",Sales[[#This Row],[return]])</f>
        <v>No</v>
      </c>
      <c r="O1562" s="2">
        <v>42497</v>
      </c>
      <c r="P1562" s="8" t="str">
        <f>TEXT(DAY(Sales[[#This Row],[OrderDate]]),"ddd")</f>
        <v>Sat</v>
      </c>
      <c r="Q1562" s="8" t="str">
        <f>TEXT(MONTH(Sales[[#This Row],[ShipDate]])*29,"mmm")</f>
        <v>May</v>
      </c>
      <c r="R1562">
        <v>58</v>
      </c>
      <c r="S1562" t="s">
        <v>3135</v>
      </c>
      <c r="T1562" t="s">
        <v>90</v>
      </c>
      <c r="U1562">
        <v>1841</v>
      </c>
      <c r="V1562" s="1">
        <v>0</v>
      </c>
      <c r="W1562">
        <v>8</v>
      </c>
      <c r="X1562">
        <v>3</v>
      </c>
      <c r="Y1562">
        <v>16</v>
      </c>
      <c r="AD1562"/>
    </row>
    <row r="1563" spans="1:30" x14ac:dyDescent="0.25">
      <c r="A1563" t="s">
        <v>24</v>
      </c>
      <c r="B1563" s="2">
        <v>42713</v>
      </c>
      <c r="C1563" s="35">
        <f>YEAR(Sales[[#This Row],[ShipDate]])</f>
        <v>2016</v>
      </c>
      <c r="D1563" t="s">
        <v>19</v>
      </c>
      <c r="E1563" t="s">
        <v>31</v>
      </c>
      <c r="F1563" t="s">
        <v>39</v>
      </c>
      <c r="G1563" t="s">
        <v>25</v>
      </c>
      <c r="H1563" t="s">
        <v>186</v>
      </c>
      <c r="I1563" t="s">
        <v>120</v>
      </c>
      <c r="J1563" t="s">
        <v>13</v>
      </c>
      <c r="K1563" t="s">
        <v>359</v>
      </c>
      <c r="L1563" t="s">
        <v>68</v>
      </c>
      <c r="N1563" t="str">
        <f>IF(ISBLANK(Sales[[#This Row],[return]]),"No",Sales[[#This Row],[return]])</f>
        <v>No</v>
      </c>
      <c r="O1563" s="2">
        <v>42709</v>
      </c>
      <c r="P1563" s="8" t="str">
        <f>TEXT(DAY(Sales[[#This Row],[OrderDate]]),"ddd")</f>
        <v>Thu</v>
      </c>
      <c r="Q1563" s="8" t="str">
        <f>TEXT(MONTH(Sales[[#This Row],[ShipDate]])*29,"mmm")</f>
        <v>Dec</v>
      </c>
      <c r="R1563">
        <v>1543</v>
      </c>
      <c r="S1563" t="s">
        <v>360</v>
      </c>
      <c r="T1563" t="s">
        <v>66</v>
      </c>
      <c r="U1563">
        <v>62521</v>
      </c>
      <c r="V1563" s="1">
        <v>0.2</v>
      </c>
      <c r="W1563">
        <v>2</v>
      </c>
      <c r="X1563">
        <v>2</v>
      </c>
      <c r="Y1563">
        <v>25</v>
      </c>
      <c r="AD1563"/>
    </row>
    <row r="1564" spans="1:30" x14ac:dyDescent="0.25">
      <c r="A1564" t="s">
        <v>24</v>
      </c>
      <c r="B1564" s="2">
        <v>42713</v>
      </c>
      <c r="C1564" s="35">
        <f>YEAR(Sales[[#This Row],[ShipDate]])</f>
        <v>2016</v>
      </c>
      <c r="D1564" t="s">
        <v>19</v>
      </c>
      <c r="E1564" t="s">
        <v>31</v>
      </c>
      <c r="F1564" t="s">
        <v>99</v>
      </c>
      <c r="G1564" t="s">
        <v>46</v>
      </c>
      <c r="H1564" t="s">
        <v>186</v>
      </c>
      <c r="I1564" t="s">
        <v>120</v>
      </c>
      <c r="J1564" t="s">
        <v>13</v>
      </c>
      <c r="K1564" t="s">
        <v>359</v>
      </c>
      <c r="L1564" t="s">
        <v>68</v>
      </c>
      <c r="N1564" t="str">
        <f>IF(ISBLANK(Sales[[#This Row],[return]]),"No",Sales[[#This Row],[return]])</f>
        <v>No</v>
      </c>
      <c r="O1564" s="2">
        <v>42709</v>
      </c>
      <c r="P1564" s="8" t="str">
        <f>TEXT(DAY(Sales[[#This Row],[OrderDate]]),"ddd")</f>
        <v>Thu</v>
      </c>
      <c r="Q1564" s="8" t="str">
        <f>TEXT(MONTH(Sales[[#This Row],[ShipDate]])*29,"mmm")</f>
        <v>Dec</v>
      </c>
      <c r="R1564">
        <v>922</v>
      </c>
      <c r="S1564" t="s">
        <v>361</v>
      </c>
      <c r="T1564" t="s">
        <v>66</v>
      </c>
      <c r="U1564">
        <v>62521</v>
      </c>
      <c r="V1564" s="1">
        <v>0.2</v>
      </c>
      <c r="W1564">
        <v>77</v>
      </c>
      <c r="X1564">
        <v>7</v>
      </c>
      <c r="Y1564">
        <v>409</v>
      </c>
      <c r="AD1564"/>
    </row>
    <row r="1565" spans="1:30" x14ac:dyDescent="0.25">
      <c r="A1565" t="s">
        <v>24</v>
      </c>
      <c r="B1565" s="2">
        <v>42499</v>
      </c>
      <c r="C1565" s="35">
        <f>YEAR(Sales[[#This Row],[ShipDate]])</f>
        <v>2016</v>
      </c>
      <c r="D1565" t="s">
        <v>19</v>
      </c>
      <c r="E1565" t="s">
        <v>18</v>
      </c>
      <c r="F1565" t="s">
        <v>45</v>
      </c>
      <c r="G1565" t="s">
        <v>25</v>
      </c>
      <c r="H1565" t="s">
        <v>680</v>
      </c>
      <c r="I1565" t="s">
        <v>20</v>
      </c>
      <c r="J1565" t="s">
        <v>13</v>
      </c>
      <c r="K1565" t="s">
        <v>1516</v>
      </c>
      <c r="L1565" t="s">
        <v>17</v>
      </c>
      <c r="N1565" t="str">
        <f>IF(ISBLANK(Sales[[#This Row],[return]]),"No",Sales[[#This Row],[return]])</f>
        <v>No</v>
      </c>
      <c r="O1565" s="2">
        <v>42495</v>
      </c>
      <c r="P1565" s="8" t="str">
        <f>TEXT(DAY(Sales[[#This Row],[OrderDate]]),"ddd")</f>
        <v>Thu</v>
      </c>
      <c r="Q1565" s="8" t="str">
        <f>TEXT(MONTH(Sales[[#This Row],[ShipDate]])*29,"mmm")</f>
        <v>May</v>
      </c>
      <c r="R1565">
        <v>1168</v>
      </c>
      <c r="S1565" t="s">
        <v>526</v>
      </c>
      <c r="T1565" t="s">
        <v>15</v>
      </c>
      <c r="U1565">
        <v>40475</v>
      </c>
      <c r="V1565" s="1">
        <v>0</v>
      </c>
      <c r="W1565">
        <v>2</v>
      </c>
      <c r="X1565">
        <v>2</v>
      </c>
      <c r="Y1565">
        <v>7</v>
      </c>
      <c r="AD1565"/>
    </row>
    <row r="1566" spans="1:30" x14ac:dyDescent="0.25">
      <c r="A1566" t="s">
        <v>24</v>
      </c>
      <c r="B1566" s="2">
        <v>42499</v>
      </c>
      <c r="C1566" s="35">
        <f>YEAR(Sales[[#This Row],[ShipDate]])</f>
        <v>2016</v>
      </c>
      <c r="D1566" t="s">
        <v>19</v>
      </c>
      <c r="E1566" t="s">
        <v>18</v>
      </c>
      <c r="F1566" t="s">
        <v>59</v>
      </c>
      <c r="G1566" t="s">
        <v>25</v>
      </c>
      <c r="H1566" t="s">
        <v>680</v>
      </c>
      <c r="I1566" t="s">
        <v>20</v>
      </c>
      <c r="J1566" t="s">
        <v>13</v>
      </c>
      <c r="K1566" t="s">
        <v>1516</v>
      </c>
      <c r="L1566" t="s">
        <v>17</v>
      </c>
      <c r="N1566" t="str">
        <f>IF(ISBLANK(Sales[[#This Row],[return]]),"No",Sales[[#This Row],[return]])</f>
        <v>No</v>
      </c>
      <c r="O1566" s="2">
        <v>42495</v>
      </c>
      <c r="P1566" s="8" t="str">
        <f>TEXT(DAY(Sales[[#This Row],[OrderDate]]),"ddd")</f>
        <v>Thu</v>
      </c>
      <c r="Q1566" s="8" t="str">
        <f>TEXT(MONTH(Sales[[#This Row],[ShipDate]])*29,"mmm")</f>
        <v>May</v>
      </c>
      <c r="R1566">
        <v>1728</v>
      </c>
      <c r="S1566" t="s">
        <v>2011</v>
      </c>
      <c r="T1566" t="s">
        <v>15</v>
      </c>
      <c r="U1566">
        <v>40475</v>
      </c>
      <c r="V1566" s="1">
        <v>0</v>
      </c>
      <c r="W1566">
        <v>12</v>
      </c>
      <c r="X1566">
        <v>2</v>
      </c>
      <c r="Y1566">
        <v>25</v>
      </c>
      <c r="AD1566"/>
    </row>
    <row r="1567" spans="1:30" x14ac:dyDescent="0.25">
      <c r="A1567" t="s">
        <v>24</v>
      </c>
      <c r="B1567" s="2">
        <v>42499</v>
      </c>
      <c r="C1567" s="35">
        <f>YEAR(Sales[[#This Row],[ShipDate]])</f>
        <v>2016</v>
      </c>
      <c r="D1567" t="s">
        <v>19</v>
      </c>
      <c r="E1567" t="s">
        <v>18</v>
      </c>
      <c r="F1567" t="s">
        <v>59</v>
      </c>
      <c r="G1567" t="s">
        <v>25</v>
      </c>
      <c r="H1567" t="s">
        <v>680</v>
      </c>
      <c r="I1567" t="s">
        <v>20</v>
      </c>
      <c r="J1567" t="s">
        <v>13</v>
      </c>
      <c r="K1567" t="s">
        <v>1516</v>
      </c>
      <c r="L1567" t="s">
        <v>17</v>
      </c>
      <c r="N1567" t="str">
        <f>IF(ISBLANK(Sales[[#This Row],[return]]),"No",Sales[[#This Row],[return]])</f>
        <v>No</v>
      </c>
      <c r="O1567" s="2">
        <v>42495</v>
      </c>
      <c r="P1567" s="8" t="str">
        <f>TEXT(DAY(Sales[[#This Row],[OrderDate]]),"ddd")</f>
        <v>Thu</v>
      </c>
      <c r="Q1567" s="8" t="str">
        <f>TEXT(MONTH(Sales[[#This Row],[ShipDate]])*29,"mmm")</f>
        <v>May</v>
      </c>
      <c r="R1567">
        <v>98</v>
      </c>
      <c r="S1567" t="s">
        <v>3241</v>
      </c>
      <c r="T1567" t="s">
        <v>15</v>
      </c>
      <c r="U1567">
        <v>40475</v>
      </c>
      <c r="V1567" s="1">
        <v>0</v>
      </c>
      <c r="W1567">
        <v>4</v>
      </c>
      <c r="X1567">
        <v>3</v>
      </c>
      <c r="Y1567">
        <v>9</v>
      </c>
      <c r="AD1567"/>
    </row>
    <row r="1568" spans="1:30" x14ac:dyDescent="0.25">
      <c r="A1568" t="s">
        <v>40</v>
      </c>
      <c r="B1568" s="2">
        <v>42595</v>
      </c>
      <c r="C1568" s="35">
        <f>YEAR(Sales[[#This Row],[ShipDate]])</f>
        <v>2016</v>
      </c>
      <c r="D1568" t="s">
        <v>36</v>
      </c>
      <c r="E1568" t="s">
        <v>69</v>
      </c>
      <c r="F1568" t="s">
        <v>48</v>
      </c>
      <c r="G1568" t="s">
        <v>46</v>
      </c>
      <c r="H1568" t="s">
        <v>60</v>
      </c>
      <c r="I1568" t="s">
        <v>63</v>
      </c>
      <c r="J1568" t="s">
        <v>13</v>
      </c>
      <c r="K1568" t="s">
        <v>2908</v>
      </c>
      <c r="L1568" t="s">
        <v>30</v>
      </c>
      <c r="N1568" t="str">
        <f>IF(ISBLANK(Sales[[#This Row],[return]]),"No",Sales[[#This Row],[return]])</f>
        <v>No</v>
      </c>
      <c r="O1568" s="2">
        <v>42591</v>
      </c>
      <c r="P1568" s="8" t="str">
        <f>TEXT(DAY(Sales[[#This Row],[OrderDate]]),"ddd")</f>
        <v>Mon</v>
      </c>
      <c r="Q1568" s="8" t="str">
        <f>TEXT(MONTH(Sales[[#This Row],[ShipDate]])*29,"mmm")</f>
        <v>Aug</v>
      </c>
      <c r="R1568">
        <v>943</v>
      </c>
      <c r="S1568" t="s">
        <v>2393</v>
      </c>
      <c r="T1568" t="s">
        <v>28</v>
      </c>
      <c r="U1568">
        <v>98103</v>
      </c>
      <c r="V1568" s="1">
        <v>0.2</v>
      </c>
      <c r="W1568">
        <v>-44</v>
      </c>
      <c r="X1568">
        <v>2</v>
      </c>
      <c r="Y1568">
        <v>219</v>
      </c>
      <c r="AD1568"/>
    </row>
    <row r="1569" spans="1:30" x14ac:dyDescent="0.25">
      <c r="A1569" t="s">
        <v>40</v>
      </c>
      <c r="B1569" s="2">
        <v>42595</v>
      </c>
      <c r="C1569" s="35">
        <f>YEAR(Sales[[#This Row],[ShipDate]])</f>
        <v>2016</v>
      </c>
      <c r="D1569" t="s">
        <v>36</v>
      </c>
      <c r="E1569" t="s">
        <v>69</v>
      </c>
      <c r="F1569" t="s">
        <v>48</v>
      </c>
      <c r="G1569" t="s">
        <v>46</v>
      </c>
      <c r="H1569" t="s">
        <v>60</v>
      </c>
      <c r="I1569" t="s">
        <v>63</v>
      </c>
      <c r="J1569" t="s">
        <v>13</v>
      </c>
      <c r="K1569" t="s">
        <v>2908</v>
      </c>
      <c r="L1569" t="s">
        <v>30</v>
      </c>
      <c r="N1569" t="str">
        <f>IF(ISBLANK(Sales[[#This Row],[return]]),"No",Sales[[#This Row],[return]])</f>
        <v>No</v>
      </c>
      <c r="O1569" s="2">
        <v>42591</v>
      </c>
      <c r="P1569" s="8" t="str">
        <f>TEXT(DAY(Sales[[#This Row],[OrderDate]]),"ddd")</f>
        <v>Mon</v>
      </c>
      <c r="Q1569" s="8" t="str">
        <f>TEXT(MONTH(Sales[[#This Row],[ShipDate]])*29,"mmm")</f>
        <v>Aug</v>
      </c>
      <c r="R1569">
        <v>446</v>
      </c>
      <c r="S1569" t="s">
        <v>2408</v>
      </c>
      <c r="T1569" t="s">
        <v>28</v>
      </c>
      <c r="U1569">
        <v>98103</v>
      </c>
      <c r="V1569" s="1">
        <v>0.2</v>
      </c>
      <c r="W1569">
        <v>68</v>
      </c>
      <c r="X1569">
        <v>4</v>
      </c>
      <c r="Y1569">
        <v>1091</v>
      </c>
      <c r="AD1569"/>
    </row>
    <row r="1570" spans="1:30" x14ac:dyDescent="0.25">
      <c r="A1570" t="s">
        <v>24</v>
      </c>
      <c r="B1570" s="2">
        <v>42565</v>
      </c>
      <c r="C1570" s="35">
        <f>YEAR(Sales[[#This Row],[ShipDate]])</f>
        <v>2016</v>
      </c>
      <c r="D1570" t="s">
        <v>113</v>
      </c>
      <c r="E1570" t="s">
        <v>18</v>
      </c>
      <c r="F1570" t="s">
        <v>48</v>
      </c>
      <c r="G1570" t="s">
        <v>46</v>
      </c>
      <c r="H1570" t="s">
        <v>2346</v>
      </c>
      <c r="I1570" t="s">
        <v>149</v>
      </c>
      <c r="J1570" t="s">
        <v>13</v>
      </c>
      <c r="K1570" t="s">
        <v>1528</v>
      </c>
      <c r="L1570" t="s">
        <v>92</v>
      </c>
      <c r="N1570" t="str">
        <f>IF(ISBLANK(Sales[[#This Row],[return]]),"No",Sales[[#This Row],[return]])</f>
        <v>No</v>
      </c>
      <c r="O1570" s="2">
        <v>42562</v>
      </c>
      <c r="P1570" s="8" t="str">
        <f>TEXT(DAY(Sales[[#This Row],[OrderDate]]),"ddd")</f>
        <v>Wed</v>
      </c>
      <c r="Q1570" s="8" t="str">
        <f>TEXT(MONTH(Sales[[#This Row],[ShipDate]])*29,"mmm")</f>
        <v>Jul</v>
      </c>
      <c r="R1570">
        <v>440</v>
      </c>
      <c r="S1570" t="s">
        <v>2347</v>
      </c>
      <c r="T1570" t="s">
        <v>90</v>
      </c>
      <c r="U1570">
        <v>14304</v>
      </c>
      <c r="V1570" s="1">
        <v>0</v>
      </c>
      <c r="W1570">
        <v>48</v>
      </c>
      <c r="X1570">
        <v>3</v>
      </c>
      <c r="Y1570">
        <v>165</v>
      </c>
      <c r="AD1570"/>
    </row>
    <row r="1571" spans="1:30" x14ac:dyDescent="0.25">
      <c r="A1571" t="s">
        <v>40</v>
      </c>
      <c r="B1571" s="2">
        <v>42676</v>
      </c>
      <c r="C1571" s="35">
        <f>YEAR(Sales[[#This Row],[ShipDate]])</f>
        <v>2016</v>
      </c>
      <c r="D1571" t="s">
        <v>36</v>
      </c>
      <c r="E1571" t="s">
        <v>31</v>
      </c>
      <c r="F1571" t="s">
        <v>59</v>
      </c>
      <c r="G1571" t="s">
        <v>25</v>
      </c>
      <c r="H1571" t="s">
        <v>249</v>
      </c>
      <c r="I1571" t="s">
        <v>142</v>
      </c>
      <c r="J1571" t="s">
        <v>13</v>
      </c>
      <c r="K1571" t="s">
        <v>2740</v>
      </c>
      <c r="L1571" t="s">
        <v>68</v>
      </c>
      <c r="N1571" t="str">
        <f>IF(ISBLANK(Sales[[#This Row],[return]]),"No",Sales[[#This Row],[return]])</f>
        <v>No</v>
      </c>
      <c r="O1571" s="2">
        <v>42672</v>
      </c>
      <c r="P1571" s="8" t="str">
        <f>TEXT(DAY(Sales[[#This Row],[OrderDate]]),"ddd")</f>
        <v>Sun</v>
      </c>
      <c r="Q1571" s="8" t="str">
        <f>TEXT(MONTH(Sales[[#This Row],[ShipDate]])*29,"mmm")</f>
        <v>Nov</v>
      </c>
      <c r="R1571">
        <v>1464</v>
      </c>
      <c r="S1571" t="s">
        <v>173</v>
      </c>
      <c r="T1571" t="s">
        <v>66</v>
      </c>
      <c r="U1571">
        <v>47201</v>
      </c>
      <c r="V1571" s="1">
        <v>0</v>
      </c>
      <c r="W1571">
        <v>36</v>
      </c>
      <c r="X1571">
        <v>2</v>
      </c>
      <c r="Y1571">
        <v>76</v>
      </c>
      <c r="AD1571"/>
    </row>
    <row r="1572" spans="1:30" x14ac:dyDescent="0.25">
      <c r="A1572" t="s">
        <v>40</v>
      </c>
      <c r="B1572" s="2">
        <v>42676</v>
      </c>
      <c r="C1572" s="35">
        <f>YEAR(Sales[[#This Row],[ShipDate]])</f>
        <v>2016</v>
      </c>
      <c r="D1572" t="s">
        <v>36</v>
      </c>
      <c r="E1572" t="s">
        <v>31</v>
      </c>
      <c r="F1572" t="s">
        <v>99</v>
      </c>
      <c r="G1572" t="s">
        <v>46</v>
      </c>
      <c r="H1572" t="s">
        <v>249</v>
      </c>
      <c r="I1572" t="s">
        <v>142</v>
      </c>
      <c r="J1572" t="s">
        <v>13</v>
      </c>
      <c r="K1572" t="s">
        <v>2740</v>
      </c>
      <c r="L1572" t="s">
        <v>68</v>
      </c>
      <c r="N1572" t="str">
        <f>IF(ISBLANK(Sales[[#This Row],[return]]),"No",Sales[[#This Row],[return]])</f>
        <v>No</v>
      </c>
      <c r="O1572" s="2">
        <v>42672</v>
      </c>
      <c r="P1572" s="8" t="str">
        <f>TEXT(DAY(Sales[[#This Row],[OrderDate]]),"ddd")</f>
        <v>Sun</v>
      </c>
      <c r="Q1572" s="8" t="str">
        <f>TEXT(MONTH(Sales[[#This Row],[ShipDate]])*29,"mmm")</f>
        <v>Nov</v>
      </c>
      <c r="R1572">
        <v>1061</v>
      </c>
      <c r="S1572" t="s">
        <v>2496</v>
      </c>
      <c r="T1572" t="s">
        <v>66</v>
      </c>
      <c r="U1572">
        <v>47201</v>
      </c>
      <c r="V1572" s="1">
        <v>0</v>
      </c>
      <c r="W1572">
        <v>1</v>
      </c>
      <c r="X1572">
        <v>2</v>
      </c>
      <c r="Y1572">
        <v>2</v>
      </c>
      <c r="AD1572"/>
    </row>
    <row r="1573" spans="1:30" x14ac:dyDescent="0.25">
      <c r="A1573" t="s">
        <v>24</v>
      </c>
      <c r="B1573" s="2">
        <v>42607</v>
      </c>
      <c r="C1573" s="35">
        <f>YEAR(Sales[[#This Row],[ShipDate]])</f>
        <v>2016</v>
      </c>
      <c r="D1573" t="s">
        <v>19</v>
      </c>
      <c r="E1573" t="s">
        <v>18</v>
      </c>
      <c r="F1573" t="s">
        <v>23</v>
      </c>
      <c r="G1573" t="s">
        <v>11</v>
      </c>
      <c r="H1573" t="s">
        <v>164</v>
      </c>
      <c r="I1573" t="s">
        <v>120</v>
      </c>
      <c r="J1573" t="s">
        <v>13</v>
      </c>
      <c r="K1573" t="s">
        <v>975</v>
      </c>
      <c r="L1573" t="s">
        <v>68</v>
      </c>
      <c r="N1573" t="str">
        <f>IF(ISBLANK(Sales[[#This Row],[return]]),"No",Sales[[#This Row],[return]])</f>
        <v>No</v>
      </c>
      <c r="O1573" s="2">
        <v>42602</v>
      </c>
      <c r="P1573" s="8" t="str">
        <f>TEXT(DAY(Sales[[#This Row],[OrderDate]]),"ddd")</f>
        <v>Fri</v>
      </c>
      <c r="Q1573" s="8" t="str">
        <f>TEXT(MONTH(Sales[[#This Row],[ShipDate]])*29,"mmm")</f>
        <v>Aug</v>
      </c>
      <c r="R1573">
        <v>759</v>
      </c>
      <c r="S1573" t="s">
        <v>1305</v>
      </c>
      <c r="T1573" t="s">
        <v>66</v>
      </c>
      <c r="U1573">
        <v>60610</v>
      </c>
      <c r="V1573" s="1">
        <v>0.3</v>
      </c>
      <c r="W1573">
        <v>-6</v>
      </c>
      <c r="X1573">
        <v>2</v>
      </c>
      <c r="Y1573">
        <v>421</v>
      </c>
      <c r="AD1573"/>
    </row>
    <row r="1574" spans="1:30" x14ac:dyDescent="0.25">
      <c r="A1574" t="s">
        <v>24</v>
      </c>
      <c r="B1574" s="2">
        <v>42736</v>
      </c>
      <c r="C1574" s="35">
        <f>YEAR(Sales[[#This Row],[ShipDate]])</f>
        <v>2017</v>
      </c>
      <c r="D1574" t="s">
        <v>113</v>
      </c>
      <c r="E1574" t="s">
        <v>18</v>
      </c>
      <c r="F1574" t="s">
        <v>39</v>
      </c>
      <c r="G1574" t="s">
        <v>25</v>
      </c>
      <c r="H1574" t="s">
        <v>178</v>
      </c>
      <c r="I1574" t="s">
        <v>180</v>
      </c>
      <c r="J1574" t="s">
        <v>13</v>
      </c>
      <c r="K1574" t="s">
        <v>1773</v>
      </c>
      <c r="L1574" t="s">
        <v>17</v>
      </c>
      <c r="N1574" t="str">
        <f>IF(ISBLANK(Sales[[#This Row],[return]]),"No",Sales[[#This Row],[return]])</f>
        <v>No</v>
      </c>
      <c r="O1574" s="2">
        <v>42734</v>
      </c>
      <c r="P1574" s="8" t="str">
        <f>TEXT(DAY(Sales[[#This Row],[OrderDate]]),"ddd")</f>
        <v>Mon</v>
      </c>
      <c r="Q1574" s="8" t="str">
        <f>TEXT(MONTH(Sales[[#This Row],[ShipDate]])*29,"mmm")</f>
        <v>Jan</v>
      </c>
      <c r="R1574">
        <v>1554</v>
      </c>
      <c r="S1574" t="s">
        <v>1738</v>
      </c>
      <c r="T1574" t="s">
        <v>15</v>
      </c>
      <c r="U1574">
        <v>38109</v>
      </c>
      <c r="V1574" s="1">
        <v>0.2</v>
      </c>
      <c r="W1574">
        <v>-9</v>
      </c>
      <c r="X1574">
        <v>1</v>
      </c>
      <c r="Y1574">
        <v>39</v>
      </c>
      <c r="AD1574"/>
    </row>
    <row r="1575" spans="1:30" x14ac:dyDescent="0.25">
      <c r="A1575" t="s">
        <v>40</v>
      </c>
      <c r="B1575" s="2">
        <v>42637</v>
      </c>
      <c r="C1575" s="35">
        <f>YEAR(Sales[[#This Row],[ShipDate]])</f>
        <v>2016</v>
      </c>
      <c r="D1575" t="s">
        <v>36</v>
      </c>
      <c r="E1575" t="s">
        <v>18</v>
      </c>
      <c r="F1575" t="s">
        <v>21</v>
      </c>
      <c r="G1575" t="s">
        <v>11</v>
      </c>
      <c r="H1575" t="s">
        <v>197</v>
      </c>
      <c r="I1575" t="s">
        <v>1150</v>
      </c>
      <c r="J1575" t="s">
        <v>13</v>
      </c>
      <c r="K1575" t="s">
        <v>190</v>
      </c>
      <c r="L1575" t="s">
        <v>92</v>
      </c>
      <c r="M1575" t="s">
        <v>82</v>
      </c>
      <c r="N1575" t="str">
        <f>IF(ISBLANK(Sales[[#This Row],[return]]),"No",Sales[[#This Row],[return]])</f>
        <v>Yes</v>
      </c>
      <c r="O1575" s="2">
        <v>42633</v>
      </c>
      <c r="P1575" s="8" t="str">
        <f>TEXT(DAY(Sales[[#This Row],[OrderDate]]),"ddd")</f>
        <v>Fri</v>
      </c>
      <c r="Q1575" s="8" t="str">
        <f>TEXT(MONTH(Sales[[#This Row],[ShipDate]])*29,"mmm")</f>
        <v>Sep</v>
      </c>
      <c r="R1575">
        <v>1228</v>
      </c>
      <c r="S1575" t="s">
        <v>3103</v>
      </c>
      <c r="T1575" t="s">
        <v>90</v>
      </c>
      <c r="U1575">
        <v>21044</v>
      </c>
      <c r="V1575" s="1">
        <v>0</v>
      </c>
      <c r="W1575">
        <v>36</v>
      </c>
      <c r="X1575">
        <v>3</v>
      </c>
      <c r="Y1575">
        <v>363</v>
      </c>
      <c r="AD1575"/>
    </row>
    <row r="1576" spans="1:30" x14ac:dyDescent="0.25">
      <c r="A1576" t="s">
        <v>40</v>
      </c>
      <c r="B1576" s="2">
        <v>42637</v>
      </c>
      <c r="C1576" s="35">
        <f>YEAR(Sales[[#This Row],[ShipDate]])</f>
        <v>2016</v>
      </c>
      <c r="D1576" t="s">
        <v>36</v>
      </c>
      <c r="E1576" t="s">
        <v>18</v>
      </c>
      <c r="F1576" t="s">
        <v>43</v>
      </c>
      <c r="G1576" t="s">
        <v>11</v>
      </c>
      <c r="H1576" t="s">
        <v>197</v>
      </c>
      <c r="I1576" t="s">
        <v>1150</v>
      </c>
      <c r="J1576" t="s">
        <v>13</v>
      </c>
      <c r="K1576" t="s">
        <v>190</v>
      </c>
      <c r="L1576" t="s">
        <v>92</v>
      </c>
      <c r="M1576" t="s">
        <v>82</v>
      </c>
      <c r="N1576" t="str">
        <f>IF(ISBLANK(Sales[[#This Row],[return]]),"No",Sales[[#This Row],[return]])</f>
        <v>Yes</v>
      </c>
      <c r="O1576" s="2">
        <v>42633</v>
      </c>
      <c r="P1576" s="8" t="str">
        <f>TEXT(DAY(Sales[[#This Row],[OrderDate]]),"ddd")</f>
        <v>Fri</v>
      </c>
      <c r="Q1576" s="8" t="str">
        <f>TEXT(MONTH(Sales[[#This Row],[ShipDate]])*29,"mmm")</f>
        <v>Sep</v>
      </c>
      <c r="R1576">
        <v>392</v>
      </c>
      <c r="S1576" t="s">
        <v>1260</v>
      </c>
      <c r="T1576" t="s">
        <v>90</v>
      </c>
      <c r="U1576">
        <v>21044</v>
      </c>
      <c r="V1576" s="1">
        <v>0</v>
      </c>
      <c r="W1576">
        <v>51</v>
      </c>
      <c r="X1576">
        <v>3</v>
      </c>
      <c r="Y1576">
        <v>164</v>
      </c>
      <c r="AD1576"/>
    </row>
    <row r="1577" spans="1:30" x14ac:dyDescent="0.25">
      <c r="A1577" t="s">
        <v>40</v>
      </c>
      <c r="B1577" s="2">
        <v>42637</v>
      </c>
      <c r="C1577" s="35">
        <f>YEAR(Sales[[#This Row],[ShipDate]])</f>
        <v>2016</v>
      </c>
      <c r="D1577" t="s">
        <v>36</v>
      </c>
      <c r="E1577" t="s">
        <v>18</v>
      </c>
      <c r="F1577" t="s">
        <v>99</v>
      </c>
      <c r="G1577" t="s">
        <v>46</v>
      </c>
      <c r="H1577" t="s">
        <v>197</v>
      </c>
      <c r="I1577" t="s">
        <v>1150</v>
      </c>
      <c r="J1577" t="s">
        <v>13</v>
      </c>
      <c r="K1577" t="s">
        <v>190</v>
      </c>
      <c r="L1577" t="s">
        <v>92</v>
      </c>
      <c r="M1577" t="s">
        <v>82</v>
      </c>
      <c r="N1577" t="str">
        <f>IF(ISBLANK(Sales[[#This Row],[return]]),"No",Sales[[#This Row],[return]])</f>
        <v>Yes</v>
      </c>
      <c r="O1577" s="2">
        <v>42633</v>
      </c>
      <c r="P1577" s="8" t="str">
        <f>TEXT(DAY(Sales[[#This Row],[OrderDate]]),"ddd")</f>
        <v>Fri</v>
      </c>
      <c r="Q1577" s="8" t="str">
        <f>TEXT(MONTH(Sales[[#This Row],[ShipDate]])*29,"mmm")</f>
        <v>Sep</v>
      </c>
      <c r="R1577">
        <v>1000</v>
      </c>
      <c r="S1577" t="s">
        <v>488</v>
      </c>
      <c r="T1577" t="s">
        <v>90</v>
      </c>
      <c r="U1577">
        <v>21044</v>
      </c>
      <c r="V1577" s="1">
        <v>0</v>
      </c>
      <c r="W1577">
        <v>26</v>
      </c>
      <c r="X1577">
        <v>2</v>
      </c>
      <c r="Y1577">
        <v>60</v>
      </c>
      <c r="AD1577"/>
    </row>
    <row r="1578" spans="1:30" x14ac:dyDescent="0.25">
      <c r="A1578" t="s">
        <v>40</v>
      </c>
      <c r="B1578" s="2">
        <v>42545</v>
      </c>
      <c r="C1578" s="35">
        <f>YEAR(Sales[[#This Row],[ShipDate]])</f>
        <v>2016</v>
      </c>
      <c r="D1578" t="s">
        <v>36</v>
      </c>
      <c r="E1578" t="s">
        <v>18</v>
      </c>
      <c r="F1578" t="s">
        <v>21</v>
      </c>
      <c r="G1578" t="s">
        <v>11</v>
      </c>
      <c r="H1578" t="s">
        <v>1465</v>
      </c>
      <c r="I1578" t="s">
        <v>70</v>
      </c>
      <c r="J1578" t="s">
        <v>13</v>
      </c>
      <c r="K1578" t="s">
        <v>1435</v>
      </c>
      <c r="L1578" t="s">
        <v>68</v>
      </c>
      <c r="N1578" t="str">
        <f>IF(ISBLANK(Sales[[#This Row],[return]]),"No",Sales[[#This Row],[return]])</f>
        <v>No</v>
      </c>
      <c r="O1578" s="2">
        <v>42541</v>
      </c>
      <c r="P1578" s="8" t="str">
        <f>TEXT(DAY(Sales[[#This Row],[OrderDate]]),"ddd")</f>
        <v>Fri</v>
      </c>
      <c r="Q1578" s="8" t="str">
        <f>TEXT(MONTH(Sales[[#This Row],[ShipDate]])*29,"mmm")</f>
        <v>Jun</v>
      </c>
      <c r="R1578">
        <v>838</v>
      </c>
      <c r="S1578" t="s">
        <v>1195</v>
      </c>
      <c r="T1578" t="s">
        <v>66</v>
      </c>
      <c r="U1578">
        <v>75023</v>
      </c>
      <c r="V1578" s="1">
        <v>0.32</v>
      </c>
      <c r="W1578">
        <v>-20</v>
      </c>
      <c r="X1578">
        <v>4</v>
      </c>
      <c r="Y1578">
        <v>193</v>
      </c>
      <c r="AD1578"/>
    </row>
    <row r="1579" spans="1:30" x14ac:dyDescent="0.25">
      <c r="A1579" t="s">
        <v>40</v>
      </c>
      <c r="B1579" s="2">
        <v>42545</v>
      </c>
      <c r="C1579" s="35">
        <f>YEAR(Sales[[#This Row],[ShipDate]])</f>
        <v>2016</v>
      </c>
      <c r="D1579" t="s">
        <v>36</v>
      </c>
      <c r="E1579" t="s">
        <v>18</v>
      </c>
      <c r="F1579" t="s">
        <v>59</v>
      </c>
      <c r="G1579" t="s">
        <v>25</v>
      </c>
      <c r="H1579" t="s">
        <v>1465</v>
      </c>
      <c r="I1579" t="s">
        <v>70</v>
      </c>
      <c r="J1579" t="s">
        <v>13</v>
      </c>
      <c r="K1579" t="s">
        <v>1435</v>
      </c>
      <c r="L1579" t="s">
        <v>68</v>
      </c>
      <c r="N1579" t="str">
        <f>IF(ISBLANK(Sales[[#This Row],[return]]),"No",Sales[[#This Row],[return]])</f>
        <v>No</v>
      </c>
      <c r="O1579" s="2">
        <v>42541</v>
      </c>
      <c r="P1579" s="8" t="str">
        <f>TEXT(DAY(Sales[[#This Row],[OrderDate]]),"ddd")</f>
        <v>Fri</v>
      </c>
      <c r="Q1579" s="8" t="str">
        <f>TEXT(MONTH(Sales[[#This Row],[ShipDate]])*29,"mmm")</f>
        <v>Jun</v>
      </c>
      <c r="R1579">
        <v>149</v>
      </c>
      <c r="S1579" t="s">
        <v>157</v>
      </c>
      <c r="T1579" t="s">
        <v>66</v>
      </c>
      <c r="U1579">
        <v>75023</v>
      </c>
      <c r="V1579" s="1">
        <v>0.2</v>
      </c>
      <c r="W1579">
        <v>4</v>
      </c>
      <c r="X1579">
        <v>2</v>
      </c>
      <c r="Y1579">
        <v>12</v>
      </c>
      <c r="AD1579"/>
    </row>
    <row r="1580" spans="1:30" x14ac:dyDescent="0.25">
      <c r="A1580" t="s">
        <v>40</v>
      </c>
      <c r="B1580" s="2">
        <v>42545</v>
      </c>
      <c r="C1580" s="35">
        <f>YEAR(Sales[[#This Row],[ShipDate]])</f>
        <v>2016</v>
      </c>
      <c r="D1580" t="s">
        <v>36</v>
      </c>
      <c r="E1580" t="s">
        <v>18</v>
      </c>
      <c r="F1580" t="s">
        <v>59</v>
      </c>
      <c r="G1580" t="s">
        <v>25</v>
      </c>
      <c r="H1580" t="s">
        <v>1465</v>
      </c>
      <c r="I1580" t="s">
        <v>70</v>
      </c>
      <c r="J1580" t="s">
        <v>13</v>
      </c>
      <c r="K1580" t="s">
        <v>1435</v>
      </c>
      <c r="L1580" t="s">
        <v>68</v>
      </c>
      <c r="N1580" t="str">
        <f>IF(ISBLANK(Sales[[#This Row],[return]]),"No",Sales[[#This Row],[return]])</f>
        <v>No</v>
      </c>
      <c r="O1580" s="2">
        <v>42541</v>
      </c>
      <c r="P1580" s="8" t="str">
        <f>TEXT(DAY(Sales[[#This Row],[OrderDate]]),"ddd")</f>
        <v>Fri</v>
      </c>
      <c r="Q1580" s="8" t="str">
        <f>TEXT(MONTH(Sales[[#This Row],[ShipDate]])*29,"mmm")</f>
        <v>Jun</v>
      </c>
      <c r="R1580">
        <v>1800</v>
      </c>
      <c r="S1580" t="s">
        <v>2032</v>
      </c>
      <c r="T1580" t="s">
        <v>66</v>
      </c>
      <c r="U1580">
        <v>75023</v>
      </c>
      <c r="V1580" s="1">
        <v>0.2</v>
      </c>
      <c r="W1580">
        <v>5</v>
      </c>
      <c r="X1580">
        <v>3</v>
      </c>
      <c r="Y1580">
        <v>16</v>
      </c>
      <c r="AD1580"/>
    </row>
    <row r="1581" spans="1:30" x14ac:dyDescent="0.25">
      <c r="A1581" t="s">
        <v>40</v>
      </c>
      <c r="B1581" s="2">
        <v>42545</v>
      </c>
      <c r="C1581" s="35">
        <f>YEAR(Sales[[#This Row],[ShipDate]])</f>
        <v>2016</v>
      </c>
      <c r="D1581" t="s">
        <v>36</v>
      </c>
      <c r="E1581" t="s">
        <v>18</v>
      </c>
      <c r="F1581" t="s">
        <v>39</v>
      </c>
      <c r="G1581" t="s">
        <v>25</v>
      </c>
      <c r="H1581" t="s">
        <v>1465</v>
      </c>
      <c r="I1581" t="s">
        <v>70</v>
      </c>
      <c r="J1581" t="s">
        <v>13</v>
      </c>
      <c r="K1581" t="s">
        <v>1435</v>
      </c>
      <c r="L1581" t="s">
        <v>68</v>
      </c>
      <c r="N1581" t="str">
        <f>IF(ISBLANK(Sales[[#This Row],[return]]),"No",Sales[[#This Row],[return]])</f>
        <v>No</v>
      </c>
      <c r="O1581" s="2">
        <v>42541</v>
      </c>
      <c r="P1581" s="8" t="str">
        <f>TEXT(DAY(Sales[[#This Row],[OrderDate]]),"ddd")</f>
        <v>Fri</v>
      </c>
      <c r="Q1581" s="8" t="str">
        <f>TEXT(MONTH(Sales[[#This Row],[ShipDate]])*29,"mmm")</f>
        <v>Jun</v>
      </c>
      <c r="R1581">
        <v>1383</v>
      </c>
      <c r="S1581" t="s">
        <v>181</v>
      </c>
      <c r="T1581" t="s">
        <v>66</v>
      </c>
      <c r="U1581">
        <v>75023</v>
      </c>
      <c r="V1581" s="1">
        <v>0.2</v>
      </c>
      <c r="W1581">
        <v>-127</v>
      </c>
      <c r="X1581">
        <v>7</v>
      </c>
      <c r="Y1581">
        <v>509</v>
      </c>
      <c r="AD1581"/>
    </row>
    <row r="1582" spans="1:30" x14ac:dyDescent="0.25">
      <c r="A1582" t="s">
        <v>40</v>
      </c>
      <c r="B1582" s="2">
        <v>42545</v>
      </c>
      <c r="C1582" s="35">
        <f>YEAR(Sales[[#This Row],[ShipDate]])</f>
        <v>2016</v>
      </c>
      <c r="D1582" t="s">
        <v>36</v>
      </c>
      <c r="E1582" t="s">
        <v>18</v>
      </c>
      <c r="F1582" t="s">
        <v>50</v>
      </c>
      <c r="G1582" t="s">
        <v>25</v>
      </c>
      <c r="H1582" t="s">
        <v>1465</v>
      </c>
      <c r="I1582" t="s">
        <v>70</v>
      </c>
      <c r="J1582" t="s">
        <v>13</v>
      </c>
      <c r="K1582" t="s">
        <v>1435</v>
      </c>
      <c r="L1582" t="s">
        <v>68</v>
      </c>
      <c r="N1582" t="str">
        <f>IF(ISBLANK(Sales[[#This Row],[return]]),"No",Sales[[#This Row],[return]])</f>
        <v>No</v>
      </c>
      <c r="O1582" s="2">
        <v>42541</v>
      </c>
      <c r="P1582" s="8" t="str">
        <f>TEXT(DAY(Sales[[#This Row],[OrderDate]]),"ddd")</f>
        <v>Fri</v>
      </c>
      <c r="Q1582" s="8" t="str">
        <f>TEXT(MONTH(Sales[[#This Row],[ShipDate]])*29,"mmm")</f>
        <v>Jun</v>
      </c>
      <c r="R1582">
        <v>1520</v>
      </c>
      <c r="S1582" t="s">
        <v>71</v>
      </c>
      <c r="T1582" t="s">
        <v>66</v>
      </c>
      <c r="U1582">
        <v>75023</v>
      </c>
      <c r="V1582" s="1">
        <v>0.8</v>
      </c>
      <c r="W1582">
        <v>-5</v>
      </c>
      <c r="X1582">
        <v>4</v>
      </c>
      <c r="Y1582">
        <v>3</v>
      </c>
      <c r="AD1582"/>
    </row>
    <row r="1583" spans="1:30" x14ac:dyDescent="0.25">
      <c r="A1583" t="s">
        <v>40</v>
      </c>
      <c r="B1583" s="2">
        <v>42545</v>
      </c>
      <c r="C1583" s="35">
        <f>YEAR(Sales[[#This Row],[ShipDate]])</f>
        <v>2016</v>
      </c>
      <c r="D1583" t="s">
        <v>36</v>
      </c>
      <c r="E1583" t="s">
        <v>18</v>
      </c>
      <c r="F1583" t="s">
        <v>48</v>
      </c>
      <c r="G1583" t="s">
        <v>46</v>
      </c>
      <c r="H1583" t="s">
        <v>1465</v>
      </c>
      <c r="I1583" t="s">
        <v>70</v>
      </c>
      <c r="J1583" t="s">
        <v>13</v>
      </c>
      <c r="K1583" t="s">
        <v>1435</v>
      </c>
      <c r="L1583" t="s">
        <v>68</v>
      </c>
      <c r="N1583" t="str">
        <f>IF(ISBLANK(Sales[[#This Row],[return]]),"No",Sales[[#This Row],[return]])</f>
        <v>No</v>
      </c>
      <c r="O1583" s="2">
        <v>42541</v>
      </c>
      <c r="P1583" s="8" t="str">
        <f>TEXT(DAY(Sales[[#This Row],[OrderDate]]),"ddd")</f>
        <v>Fri</v>
      </c>
      <c r="Q1583" s="8" t="str">
        <f>TEXT(MONTH(Sales[[#This Row],[ShipDate]])*29,"mmm")</f>
        <v>Jun</v>
      </c>
      <c r="R1583">
        <v>885</v>
      </c>
      <c r="S1583" t="s">
        <v>2391</v>
      </c>
      <c r="T1583" t="s">
        <v>66</v>
      </c>
      <c r="U1583">
        <v>75023</v>
      </c>
      <c r="V1583" s="1">
        <v>0.2</v>
      </c>
      <c r="W1583">
        <v>20</v>
      </c>
      <c r="X1583">
        <v>2</v>
      </c>
      <c r="Y1583">
        <v>202</v>
      </c>
      <c r="AD1583"/>
    </row>
    <row r="1584" spans="1:30" x14ac:dyDescent="0.25">
      <c r="A1584" t="s">
        <v>40</v>
      </c>
      <c r="B1584" s="2">
        <v>42545</v>
      </c>
      <c r="C1584" s="35">
        <f>YEAR(Sales[[#This Row],[ShipDate]])</f>
        <v>2016</v>
      </c>
      <c r="D1584" t="s">
        <v>36</v>
      </c>
      <c r="E1584" t="s">
        <v>18</v>
      </c>
      <c r="F1584" t="s">
        <v>340</v>
      </c>
      <c r="G1584" t="s">
        <v>46</v>
      </c>
      <c r="H1584" t="s">
        <v>1465</v>
      </c>
      <c r="I1584" t="s">
        <v>70</v>
      </c>
      <c r="J1584" t="s">
        <v>13</v>
      </c>
      <c r="K1584" t="s">
        <v>1435</v>
      </c>
      <c r="L1584" t="s">
        <v>68</v>
      </c>
      <c r="N1584" t="str">
        <f>IF(ISBLANK(Sales[[#This Row],[return]]),"No",Sales[[#This Row],[return]])</f>
        <v>No</v>
      </c>
      <c r="O1584" s="2">
        <v>42541</v>
      </c>
      <c r="P1584" s="8" t="str">
        <f>TEXT(DAY(Sales[[#This Row],[OrderDate]]),"ddd")</f>
        <v>Fri</v>
      </c>
      <c r="Q1584" s="8" t="str">
        <f>TEXT(MONTH(Sales[[#This Row],[ShipDate]])*29,"mmm")</f>
        <v>Jun</v>
      </c>
      <c r="R1584">
        <v>1224</v>
      </c>
      <c r="S1584" t="s">
        <v>2510</v>
      </c>
      <c r="T1584" t="s">
        <v>66</v>
      </c>
      <c r="U1584">
        <v>75023</v>
      </c>
      <c r="V1584" s="1">
        <v>0.4</v>
      </c>
      <c r="W1584">
        <v>-98</v>
      </c>
      <c r="X1584">
        <v>2</v>
      </c>
      <c r="Y1584">
        <v>419</v>
      </c>
      <c r="AD1584"/>
    </row>
    <row r="1585" spans="1:30" x14ac:dyDescent="0.25">
      <c r="A1585" t="s">
        <v>24</v>
      </c>
      <c r="B1585" s="2">
        <v>42445</v>
      </c>
      <c r="C1585" s="35">
        <f>YEAR(Sales[[#This Row],[ShipDate]])</f>
        <v>2016</v>
      </c>
      <c r="D1585" t="s">
        <v>19</v>
      </c>
      <c r="E1585" t="s">
        <v>18</v>
      </c>
      <c r="F1585" t="s">
        <v>43</v>
      </c>
      <c r="G1585" t="s">
        <v>11</v>
      </c>
      <c r="H1585" t="s">
        <v>249</v>
      </c>
      <c r="I1585" t="s">
        <v>252</v>
      </c>
      <c r="J1585" t="s">
        <v>13</v>
      </c>
      <c r="K1585" t="s">
        <v>912</v>
      </c>
      <c r="L1585" t="s">
        <v>92</v>
      </c>
      <c r="N1585" t="str">
        <f>IF(ISBLANK(Sales[[#This Row],[return]]),"No",Sales[[#This Row],[return]])</f>
        <v>No</v>
      </c>
      <c r="O1585" s="2">
        <v>42440</v>
      </c>
      <c r="P1585" s="8" t="str">
        <f>TEXT(DAY(Sales[[#This Row],[OrderDate]]),"ddd")</f>
        <v>Wed</v>
      </c>
      <c r="Q1585" s="8" t="str">
        <f>TEXT(MONTH(Sales[[#This Row],[ShipDate]])*29,"mmm")</f>
        <v>Mar</v>
      </c>
      <c r="R1585">
        <v>592</v>
      </c>
      <c r="S1585" t="s">
        <v>602</v>
      </c>
      <c r="T1585" t="s">
        <v>90</v>
      </c>
      <c r="U1585">
        <v>43229</v>
      </c>
      <c r="V1585" s="1">
        <v>0.2</v>
      </c>
      <c r="W1585">
        <v>2</v>
      </c>
      <c r="X1585">
        <v>5</v>
      </c>
      <c r="Y1585">
        <v>8</v>
      </c>
      <c r="AD1585"/>
    </row>
    <row r="1586" spans="1:30" x14ac:dyDescent="0.25">
      <c r="A1586" t="s">
        <v>24</v>
      </c>
      <c r="B1586" s="2">
        <v>42445</v>
      </c>
      <c r="C1586" s="35">
        <f>YEAR(Sales[[#This Row],[ShipDate]])</f>
        <v>2016</v>
      </c>
      <c r="D1586" t="s">
        <v>19</v>
      </c>
      <c r="E1586" t="s">
        <v>18</v>
      </c>
      <c r="F1586" t="s">
        <v>150</v>
      </c>
      <c r="G1586" t="s">
        <v>25</v>
      </c>
      <c r="H1586" t="s">
        <v>249</v>
      </c>
      <c r="I1586" t="s">
        <v>252</v>
      </c>
      <c r="J1586" t="s">
        <v>13</v>
      </c>
      <c r="K1586" t="s">
        <v>912</v>
      </c>
      <c r="L1586" t="s">
        <v>92</v>
      </c>
      <c r="N1586" t="str">
        <f>IF(ISBLANK(Sales[[#This Row],[return]]),"No",Sales[[#This Row],[return]])</f>
        <v>No</v>
      </c>
      <c r="O1586" s="2">
        <v>42440</v>
      </c>
      <c r="P1586" s="8" t="str">
        <f>TEXT(DAY(Sales[[#This Row],[OrderDate]]),"ddd")</f>
        <v>Wed</v>
      </c>
      <c r="Q1586" s="8" t="str">
        <f>TEXT(MONTH(Sales[[#This Row],[ShipDate]])*29,"mmm")</f>
        <v>Mar</v>
      </c>
      <c r="R1586">
        <v>1518</v>
      </c>
      <c r="S1586" t="s">
        <v>1821</v>
      </c>
      <c r="T1586" t="s">
        <v>90</v>
      </c>
      <c r="U1586">
        <v>43229</v>
      </c>
      <c r="V1586" s="1">
        <v>0.2</v>
      </c>
      <c r="W1586">
        <v>2</v>
      </c>
      <c r="X1586">
        <v>6</v>
      </c>
      <c r="Y1586">
        <v>10</v>
      </c>
      <c r="AD1586"/>
    </row>
    <row r="1587" spans="1:30" x14ac:dyDescent="0.25">
      <c r="A1587" t="s">
        <v>24</v>
      </c>
      <c r="B1587" s="2">
        <v>42649</v>
      </c>
      <c r="C1587" s="35">
        <f>YEAR(Sales[[#This Row],[ShipDate]])</f>
        <v>2016</v>
      </c>
      <c r="D1587" t="s">
        <v>113</v>
      </c>
      <c r="E1587" t="s">
        <v>18</v>
      </c>
      <c r="F1587" t="s">
        <v>23</v>
      </c>
      <c r="G1587" t="s">
        <v>11</v>
      </c>
      <c r="H1587" t="s">
        <v>146</v>
      </c>
      <c r="I1587" t="s">
        <v>149</v>
      </c>
      <c r="J1587" t="s">
        <v>13</v>
      </c>
      <c r="K1587" t="s">
        <v>1097</v>
      </c>
      <c r="L1587" t="s">
        <v>92</v>
      </c>
      <c r="N1587" t="str">
        <f>IF(ISBLANK(Sales[[#This Row],[return]]),"No",Sales[[#This Row],[return]])</f>
        <v>No</v>
      </c>
      <c r="O1587" s="2">
        <v>42647</v>
      </c>
      <c r="P1587" s="8" t="str">
        <f>TEXT(DAY(Sales[[#This Row],[OrderDate]]),"ddd")</f>
        <v>Wed</v>
      </c>
      <c r="Q1587" s="8" t="str">
        <f>TEXT(MONTH(Sales[[#This Row],[ShipDate]])*29,"mmm")</f>
        <v>Oct</v>
      </c>
      <c r="R1587">
        <v>1206</v>
      </c>
      <c r="S1587" t="s">
        <v>1160</v>
      </c>
      <c r="T1587" t="s">
        <v>90</v>
      </c>
      <c r="U1587">
        <v>10024</v>
      </c>
      <c r="V1587" s="1">
        <v>0.1</v>
      </c>
      <c r="W1587">
        <v>-7</v>
      </c>
      <c r="X1587">
        <v>5</v>
      </c>
      <c r="Y1587">
        <v>589</v>
      </c>
      <c r="AD1587"/>
    </row>
    <row r="1588" spans="1:30" x14ac:dyDescent="0.25">
      <c r="A1588" t="s">
        <v>40</v>
      </c>
      <c r="B1588" s="2">
        <v>42490</v>
      </c>
      <c r="C1588" s="35">
        <f>YEAR(Sales[[#This Row],[ShipDate]])</f>
        <v>2016</v>
      </c>
      <c r="D1588" t="s">
        <v>36</v>
      </c>
      <c r="E1588" t="s">
        <v>69</v>
      </c>
      <c r="F1588" t="s">
        <v>43</v>
      </c>
      <c r="G1588" t="s">
        <v>11</v>
      </c>
      <c r="H1588" t="s">
        <v>3000</v>
      </c>
      <c r="I1588" t="s">
        <v>32</v>
      </c>
      <c r="J1588" t="s">
        <v>13</v>
      </c>
      <c r="K1588" t="s">
        <v>2997</v>
      </c>
      <c r="L1588" t="s">
        <v>30</v>
      </c>
      <c r="N1588" t="str">
        <f>IF(ISBLANK(Sales[[#This Row],[return]]),"No",Sales[[#This Row],[return]])</f>
        <v>No</v>
      </c>
      <c r="O1588" s="2">
        <v>42485</v>
      </c>
      <c r="P1588" s="8" t="str">
        <f>TEXT(DAY(Sales[[#This Row],[OrderDate]]),"ddd")</f>
        <v>Wed</v>
      </c>
      <c r="Q1588" s="8" t="str">
        <f>TEXT(MONTH(Sales[[#This Row],[ShipDate]])*29,"mmm")</f>
        <v>Apr</v>
      </c>
      <c r="R1588">
        <v>1547</v>
      </c>
      <c r="S1588" t="s">
        <v>3137</v>
      </c>
      <c r="T1588" t="s">
        <v>28</v>
      </c>
      <c r="U1588">
        <v>91776</v>
      </c>
      <c r="V1588" s="1">
        <v>0</v>
      </c>
      <c r="W1588">
        <v>64</v>
      </c>
      <c r="X1588">
        <v>5</v>
      </c>
      <c r="Y1588">
        <v>303</v>
      </c>
      <c r="AD1588"/>
    </row>
    <row r="1589" spans="1:30" x14ac:dyDescent="0.25">
      <c r="A1589" t="s">
        <v>40</v>
      </c>
      <c r="B1589" s="2">
        <v>42490</v>
      </c>
      <c r="C1589" s="35">
        <f>YEAR(Sales[[#This Row],[ShipDate]])</f>
        <v>2016</v>
      </c>
      <c r="D1589" t="s">
        <v>36</v>
      </c>
      <c r="E1589" t="s">
        <v>69</v>
      </c>
      <c r="F1589" t="s">
        <v>23</v>
      </c>
      <c r="G1589" t="s">
        <v>11</v>
      </c>
      <c r="H1589" t="s">
        <v>3000</v>
      </c>
      <c r="I1589" t="s">
        <v>32</v>
      </c>
      <c r="J1589" t="s">
        <v>13</v>
      </c>
      <c r="K1589" t="s">
        <v>2997</v>
      </c>
      <c r="L1589" t="s">
        <v>30</v>
      </c>
      <c r="N1589" t="str">
        <f>IF(ISBLANK(Sales[[#This Row],[return]]),"No",Sales[[#This Row],[return]])</f>
        <v>No</v>
      </c>
      <c r="O1589" s="2">
        <v>42485</v>
      </c>
      <c r="P1589" s="8" t="str">
        <f>TEXT(DAY(Sales[[#This Row],[OrderDate]]),"ddd")</f>
        <v>Wed</v>
      </c>
      <c r="Q1589" s="8" t="str">
        <f>TEXT(MONTH(Sales[[#This Row],[ShipDate]])*29,"mmm")</f>
        <v>Apr</v>
      </c>
      <c r="R1589">
        <v>786</v>
      </c>
      <c r="S1589" t="s">
        <v>1105</v>
      </c>
      <c r="T1589" t="s">
        <v>28</v>
      </c>
      <c r="U1589">
        <v>91776</v>
      </c>
      <c r="V1589" s="1">
        <v>0.2</v>
      </c>
      <c r="W1589">
        <v>149</v>
      </c>
      <c r="X1589">
        <v>5</v>
      </c>
      <c r="Y1589">
        <v>1487</v>
      </c>
      <c r="AD1589"/>
    </row>
    <row r="1590" spans="1:30" x14ac:dyDescent="0.25">
      <c r="A1590" t="s">
        <v>40</v>
      </c>
      <c r="B1590" s="2">
        <v>42490</v>
      </c>
      <c r="C1590" s="35">
        <f>YEAR(Sales[[#This Row],[ShipDate]])</f>
        <v>2016</v>
      </c>
      <c r="D1590" t="s">
        <v>36</v>
      </c>
      <c r="E1590" t="s">
        <v>69</v>
      </c>
      <c r="F1590" t="s">
        <v>52</v>
      </c>
      <c r="G1590" t="s">
        <v>25</v>
      </c>
      <c r="H1590" t="s">
        <v>3000</v>
      </c>
      <c r="I1590" t="s">
        <v>32</v>
      </c>
      <c r="J1590" t="s">
        <v>13</v>
      </c>
      <c r="K1590" t="s">
        <v>2997</v>
      </c>
      <c r="L1590" t="s">
        <v>30</v>
      </c>
      <c r="N1590" t="str">
        <f>IF(ISBLANK(Sales[[#This Row],[return]]),"No",Sales[[#This Row],[return]])</f>
        <v>No</v>
      </c>
      <c r="O1590" s="2">
        <v>42485</v>
      </c>
      <c r="P1590" s="8" t="str">
        <f>TEXT(DAY(Sales[[#This Row],[OrderDate]]),"ddd")</f>
        <v>Wed</v>
      </c>
      <c r="Q1590" s="8" t="str">
        <f>TEXT(MONTH(Sales[[#This Row],[ShipDate]])*29,"mmm")</f>
        <v>Apr</v>
      </c>
      <c r="R1590">
        <v>951</v>
      </c>
      <c r="S1590" t="s">
        <v>3042</v>
      </c>
      <c r="T1590" t="s">
        <v>28</v>
      </c>
      <c r="U1590">
        <v>91776</v>
      </c>
      <c r="V1590" s="1">
        <v>0</v>
      </c>
      <c r="W1590">
        <v>79</v>
      </c>
      <c r="X1590">
        <v>3</v>
      </c>
      <c r="Y1590">
        <v>271</v>
      </c>
      <c r="AD1590"/>
    </row>
    <row r="1591" spans="1:30" x14ac:dyDescent="0.25">
      <c r="A1591" t="s">
        <v>40</v>
      </c>
      <c r="B1591" s="2">
        <v>42735</v>
      </c>
      <c r="C1591" s="35">
        <f>YEAR(Sales[[#This Row],[ShipDate]])</f>
        <v>2016</v>
      </c>
      <c r="D1591" t="s">
        <v>36</v>
      </c>
      <c r="E1591" t="s">
        <v>69</v>
      </c>
      <c r="F1591" t="s">
        <v>52</v>
      </c>
      <c r="G1591" t="s">
        <v>25</v>
      </c>
      <c r="H1591" t="s">
        <v>1584</v>
      </c>
      <c r="I1591" t="s">
        <v>32</v>
      </c>
      <c r="J1591" t="s">
        <v>13</v>
      </c>
      <c r="K1591" t="s">
        <v>2922</v>
      </c>
      <c r="L1591" t="s">
        <v>30</v>
      </c>
      <c r="N1591" t="str">
        <f>IF(ISBLANK(Sales[[#This Row],[return]]),"No",Sales[[#This Row],[return]])</f>
        <v>No</v>
      </c>
      <c r="O1591" s="2">
        <v>42731</v>
      </c>
      <c r="P1591" s="8" t="str">
        <f>TEXT(DAY(Sales[[#This Row],[OrderDate]]),"ddd")</f>
        <v>Fri</v>
      </c>
      <c r="Q1591" s="8" t="str">
        <f>TEXT(MONTH(Sales[[#This Row],[ShipDate]])*29,"mmm")</f>
        <v>Dec</v>
      </c>
      <c r="R1591">
        <v>1502</v>
      </c>
      <c r="S1591" t="s">
        <v>665</v>
      </c>
      <c r="T1591" t="s">
        <v>28</v>
      </c>
      <c r="U1591">
        <v>92553</v>
      </c>
      <c r="V1591" s="1">
        <v>0</v>
      </c>
      <c r="W1591">
        <v>3</v>
      </c>
      <c r="X1591">
        <v>1</v>
      </c>
      <c r="Y1591">
        <v>11</v>
      </c>
      <c r="AD1591"/>
    </row>
    <row r="1592" spans="1:30" x14ac:dyDescent="0.25">
      <c r="A1592" t="s">
        <v>40</v>
      </c>
      <c r="B1592" s="2">
        <v>42735</v>
      </c>
      <c r="C1592" s="35">
        <f>YEAR(Sales[[#This Row],[ShipDate]])</f>
        <v>2016</v>
      </c>
      <c r="D1592" t="s">
        <v>36</v>
      </c>
      <c r="E1592" t="s">
        <v>69</v>
      </c>
      <c r="F1592" t="s">
        <v>150</v>
      </c>
      <c r="G1592" t="s">
        <v>25</v>
      </c>
      <c r="H1592" t="s">
        <v>1584</v>
      </c>
      <c r="I1592" t="s">
        <v>32</v>
      </c>
      <c r="J1592" t="s">
        <v>13</v>
      </c>
      <c r="K1592" t="s">
        <v>2922</v>
      </c>
      <c r="L1592" t="s">
        <v>30</v>
      </c>
      <c r="N1592" t="str">
        <f>IF(ISBLANK(Sales[[#This Row],[return]]),"No",Sales[[#This Row],[return]])</f>
        <v>No</v>
      </c>
      <c r="O1592" s="2">
        <v>42731</v>
      </c>
      <c r="P1592" s="8" t="str">
        <f>TEXT(DAY(Sales[[#This Row],[OrderDate]]),"ddd")</f>
        <v>Fri</v>
      </c>
      <c r="Q1592" s="8" t="str">
        <f>TEXT(MONTH(Sales[[#This Row],[ShipDate]])*29,"mmm")</f>
        <v>Dec</v>
      </c>
      <c r="R1592">
        <v>1507</v>
      </c>
      <c r="S1592" t="s">
        <v>281</v>
      </c>
      <c r="T1592" t="s">
        <v>28</v>
      </c>
      <c r="U1592">
        <v>92553</v>
      </c>
      <c r="V1592" s="1">
        <v>0</v>
      </c>
      <c r="W1592">
        <v>4</v>
      </c>
      <c r="X1592">
        <v>3</v>
      </c>
      <c r="Y1592">
        <v>8</v>
      </c>
      <c r="AD1592"/>
    </row>
    <row r="1593" spans="1:30" x14ac:dyDescent="0.25">
      <c r="A1593" t="s">
        <v>40</v>
      </c>
      <c r="B1593" s="2">
        <v>42735</v>
      </c>
      <c r="C1593" s="35">
        <f>YEAR(Sales[[#This Row],[ShipDate]])</f>
        <v>2016</v>
      </c>
      <c r="D1593" t="s">
        <v>36</v>
      </c>
      <c r="E1593" t="s">
        <v>69</v>
      </c>
      <c r="F1593" t="s">
        <v>39</v>
      </c>
      <c r="G1593" t="s">
        <v>25</v>
      </c>
      <c r="H1593" t="s">
        <v>1584</v>
      </c>
      <c r="I1593" t="s">
        <v>32</v>
      </c>
      <c r="J1593" t="s">
        <v>13</v>
      </c>
      <c r="K1593" t="s">
        <v>2922</v>
      </c>
      <c r="L1593" t="s">
        <v>30</v>
      </c>
      <c r="N1593" t="str">
        <f>IF(ISBLANK(Sales[[#This Row],[return]]),"No",Sales[[#This Row],[return]])</f>
        <v>No</v>
      </c>
      <c r="O1593" s="2">
        <v>42731</v>
      </c>
      <c r="P1593" s="8" t="str">
        <f>TEXT(DAY(Sales[[#This Row],[OrderDate]]),"ddd")</f>
        <v>Fri</v>
      </c>
      <c r="Q1593" s="8" t="str">
        <f>TEXT(MONTH(Sales[[#This Row],[ShipDate]])*29,"mmm")</f>
        <v>Dec</v>
      </c>
      <c r="R1593">
        <v>113</v>
      </c>
      <c r="S1593" t="s">
        <v>813</v>
      </c>
      <c r="T1593" t="s">
        <v>28</v>
      </c>
      <c r="U1593">
        <v>92553</v>
      </c>
      <c r="V1593" s="1">
        <v>0</v>
      </c>
      <c r="W1593">
        <v>14</v>
      </c>
      <c r="X1593">
        <v>3</v>
      </c>
      <c r="Y1593">
        <v>51</v>
      </c>
      <c r="AD1593"/>
    </row>
    <row r="1594" spans="1:30" x14ac:dyDescent="0.25">
      <c r="A1594" t="s">
        <v>40</v>
      </c>
      <c r="B1594" s="2">
        <v>42735</v>
      </c>
      <c r="C1594" s="35">
        <f>YEAR(Sales[[#This Row],[ShipDate]])</f>
        <v>2016</v>
      </c>
      <c r="D1594" t="s">
        <v>36</v>
      </c>
      <c r="E1594" t="s">
        <v>69</v>
      </c>
      <c r="F1594" t="s">
        <v>50</v>
      </c>
      <c r="G1594" t="s">
        <v>25</v>
      </c>
      <c r="H1594" t="s">
        <v>1584</v>
      </c>
      <c r="I1594" t="s">
        <v>32</v>
      </c>
      <c r="J1594" t="s">
        <v>13</v>
      </c>
      <c r="K1594" t="s">
        <v>2922</v>
      </c>
      <c r="L1594" t="s">
        <v>30</v>
      </c>
      <c r="N1594" t="str">
        <f>IF(ISBLANK(Sales[[#This Row],[return]]),"No",Sales[[#This Row],[return]])</f>
        <v>No</v>
      </c>
      <c r="O1594" s="2">
        <v>42731</v>
      </c>
      <c r="P1594" s="8" t="str">
        <f>TEXT(DAY(Sales[[#This Row],[OrderDate]]),"ddd")</f>
        <v>Fri</v>
      </c>
      <c r="Q1594" s="8" t="str">
        <f>TEXT(MONTH(Sales[[#This Row],[ShipDate]])*29,"mmm")</f>
        <v>Dec</v>
      </c>
      <c r="R1594">
        <v>716</v>
      </c>
      <c r="S1594" t="s">
        <v>1685</v>
      </c>
      <c r="T1594" t="s">
        <v>28</v>
      </c>
      <c r="U1594">
        <v>92553</v>
      </c>
      <c r="V1594" s="1">
        <v>0.2</v>
      </c>
      <c r="W1594">
        <v>14</v>
      </c>
      <c r="X1594">
        <v>3</v>
      </c>
      <c r="Y1594">
        <v>37</v>
      </c>
      <c r="AD1594"/>
    </row>
    <row r="1595" spans="1:30" x14ac:dyDescent="0.25">
      <c r="A1595" t="s">
        <v>40</v>
      </c>
      <c r="B1595" s="2">
        <v>42692</v>
      </c>
      <c r="C1595" s="35">
        <f>YEAR(Sales[[#This Row],[ShipDate]])</f>
        <v>2016</v>
      </c>
      <c r="D1595" t="s">
        <v>36</v>
      </c>
      <c r="E1595" t="s">
        <v>69</v>
      </c>
      <c r="F1595" t="s">
        <v>23</v>
      </c>
      <c r="G1595" t="s">
        <v>11</v>
      </c>
      <c r="H1595" t="s">
        <v>146</v>
      </c>
      <c r="I1595" t="s">
        <v>149</v>
      </c>
      <c r="J1595" t="s">
        <v>13</v>
      </c>
      <c r="K1595" t="s">
        <v>363</v>
      </c>
      <c r="L1595" t="s">
        <v>92</v>
      </c>
      <c r="N1595" t="str">
        <f>IF(ISBLANK(Sales[[#This Row],[return]]),"No",Sales[[#This Row],[return]])</f>
        <v>No</v>
      </c>
      <c r="O1595" s="2">
        <v>42688</v>
      </c>
      <c r="P1595" s="8" t="str">
        <f>TEXT(DAY(Sales[[#This Row],[OrderDate]]),"ddd")</f>
        <v>Sat</v>
      </c>
      <c r="Q1595" s="8" t="str">
        <f>TEXT(MONTH(Sales[[#This Row],[ShipDate]])*29,"mmm")</f>
        <v>Nov</v>
      </c>
      <c r="R1595">
        <v>1374</v>
      </c>
      <c r="S1595" t="s">
        <v>1612</v>
      </c>
      <c r="T1595" t="s">
        <v>90</v>
      </c>
      <c r="U1595">
        <v>10011</v>
      </c>
      <c r="V1595" s="1">
        <v>0.1</v>
      </c>
      <c r="W1595">
        <v>15</v>
      </c>
      <c r="X1595">
        <v>2</v>
      </c>
      <c r="Y1595">
        <v>69</v>
      </c>
      <c r="AD1595"/>
    </row>
    <row r="1596" spans="1:30" x14ac:dyDescent="0.25">
      <c r="A1596" t="s">
        <v>40</v>
      </c>
      <c r="B1596" s="2">
        <v>42692</v>
      </c>
      <c r="C1596" s="35">
        <f>YEAR(Sales[[#This Row],[ShipDate]])</f>
        <v>2016</v>
      </c>
      <c r="D1596" t="s">
        <v>36</v>
      </c>
      <c r="E1596" t="s">
        <v>69</v>
      </c>
      <c r="F1596" t="s">
        <v>59</v>
      </c>
      <c r="G1596" t="s">
        <v>25</v>
      </c>
      <c r="H1596" t="s">
        <v>146</v>
      </c>
      <c r="I1596" t="s">
        <v>149</v>
      </c>
      <c r="J1596" t="s">
        <v>13</v>
      </c>
      <c r="K1596" t="s">
        <v>363</v>
      </c>
      <c r="L1596" t="s">
        <v>92</v>
      </c>
      <c r="N1596" t="str">
        <f>IF(ISBLANK(Sales[[#This Row],[return]]),"No",Sales[[#This Row],[return]])</f>
        <v>No</v>
      </c>
      <c r="O1596" s="2">
        <v>42688</v>
      </c>
      <c r="P1596" s="8" t="str">
        <f>TEXT(DAY(Sales[[#This Row],[OrderDate]]),"ddd")</f>
        <v>Sat</v>
      </c>
      <c r="Q1596" s="8" t="str">
        <f>TEXT(MONTH(Sales[[#This Row],[ShipDate]])*29,"mmm")</f>
        <v>Nov</v>
      </c>
      <c r="R1596">
        <v>98</v>
      </c>
      <c r="S1596" t="s">
        <v>3150</v>
      </c>
      <c r="T1596" t="s">
        <v>90</v>
      </c>
      <c r="U1596">
        <v>10011</v>
      </c>
      <c r="V1596" s="1">
        <v>0</v>
      </c>
      <c r="W1596">
        <v>5</v>
      </c>
      <c r="X1596">
        <v>2</v>
      </c>
      <c r="Y1596">
        <v>11</v>
      </c>
      <c r="AD1596"/>
    </row>
    <row r="1597" spans="1:30" x14ac:dyDescent="0.25">
      <c r="A1597" t="s">
        <v>40</v>
      </c>
      <c r="B1597" s="2">
        <v>42505</v>
      </c>
      <c r="C1597" s="35">
        <f>YEAR(Sales[[#This Row],[ShipDate]])</f>
        <v>2016</v>
      </c>
      <c r="D1597" t="s">
        <v>19</v>
      </c>
      <c r="E1597" t="s">
        <v>18</v>
      </c>
      <c r="F1597" t="s">
        <v>39</v>
      </c>
      <c r="G1597" t="s">
        <v>25</v>
      </c>
      <c r="H1597" t="s">
        <v>75</v>
      </c>
      <c r="I1597" t="s">
        <v>78</v>
      </c>
      <c r="J1597" t="s">
        <v>13</v>
      </c>
      <c r="K1597" t="s">
        <v>76</v>
      </c>
      <c r="L1597" t="s">
        <v>30</v>
      </c>
      <c r="N1597" t="str">
        <f>IF(ISBLANK(Sales[[#This Row],[return]]),"No",Sales[[#This Row],[return]])</f>
        <v>No</v>
      </c>
      <c r="O1597" s="2">
        <v>42503</v>
      </c>
      <c r="P1597" s="8" t="str">
        <f>TEXT(DAY(Sales[[#This Row],[OrderDate]]),"ddd")</f>
        <v>Fri</v>
      </c>
      <c r="Q1597" s="8" t="str">
        <f>TEXT(MONTH(Sales[[#This Row],[ShipDate]])*29,"mmm")</f>
        <v>May</v>
      </c>
      <c r="R1597">
        <v>661</v>
      </c>
      <c r="S1597" t="s">
        <v>77</v>
      </c>
      <c r="T1597" t="s">
        <v>28</v>
      </c>
      <c r="U1597">
        <v>84084</v>
      </c>
      <c r="V1597" s="1">
        <v>0</v>
      </c>
      <c r="W1597">
        <v>10</v>
      </c>
      <c r="X1597">
        <v>2</v>
      </c>
      <c r="Y1597">
        <v>56</v>
      </c>
      <c r="AD1597"/>
    </row>
    <row r="1598" spans="1:30" x14ac:dyDescent="0.25">
      <c r="A1598" t="s">
        <v>40</v>
      </c>
      <c r="B1598" s="2">
        <v>42379</v>
      </c>
      <c r="C1598" s="35">
        <f>YEAR(Sales[[#This Row],[ShipDate]])</f>
        <v>2016</v>
      </c>
      <c r="D1598" t="s">
        <v>36</v>
      </c>
      <c r="E1598" t="s">
        <v>69</v>
      </c>
      <c r="F1598" t="s">
        <v>23</v>
      </c>
      <c r="G1598" t="s">
        <v>11</v>
      </c>
      <c r="H1598" t="s">
        <v>12</v>
      </c>
      <c r="I1598" t="s">
        <v>20</v>
      </c>
      <c r="J1598" t="s">
        <v>13</v>
      </c>
      <c r="K1598" t="s">
        <v>2943</v>
      </c>
      <c r="L1598" t="s">
        <v>17</v>
      </c>
      <c r="N1598" t="str">
        <f>IF(ISBLANK(Sales[[#This Row],[return]]),"No",Sales[[#This Row],[return]])</f>
        <v>No</v>
      </c>
      <c r="O1598" s="2">
        <v>42375</v>
      </c>
      <c r="P1598" s="8" t="str">
        <f>TEXT(DAY(Sales[[#This Row],[OrderDate]]),"ddd")</f>
        <v>Fri</v>
      </c>
      <c r="Q1598" s="8" t="str">
        <f>TEXT(MONTH(Sales[[#This Row],[ShipDate]])*29,"mmm")</f>
        <v>Jan</v>
      </c>
      <c r="R1598">
        <v>744</v>
      </c>
      <c r="S1598" t="s">
        <v>3095</v>
      </c>
      <c r="T1598" t="s">
        <v>15</v>
      </c>
      <c r="U1598">
        <v>42420</v>
      </c>
      <c r="V1598" s="1">
        <v>0</v>
      </c>
      <c r="W1598">
        <v>746</v>
      </c>
      <c r="X1598">
        <v>9</v>
      </c>
      <c r="Y1598">
        <v>2574</v>
      </c>
      <c r="AD1598"/>
    </row>
    <row r="1599" spans="1:30" x14ac:dyDescent="0.25">
      <c r="A1599" t="s">
        <v>40</v>
      </c>
      <c r="B1599" s="2">
        <v>42379</v>
      </c>
      <c r="C1599" s="35">
        <f>YEAR(Sales[[#This Row],[ShipDate]])</f>
        <v>2016</v>
      </c>
      <c r="D1599" t="s">
        <v>36</v>
      </c>
      <c r="E1599" t="s">
        <v>69</v>
      </c>
      <c r="F1599" t="s">
        <v>59</v>
      </c>
      <c r="G1599" t="s">
        <v>25</v>
      </c>
      <c r="H1599" t="s">
        <v>12</v>
      </c>
      <c r="I1599" t="s">
        <v>20</v>
      </c>
      <c r="J1599" t="s">
        <v>13</v>
      </c>
      <c r="K1599" t="s">
        <v>2943</v>
      </c>
      <c r="L1599" t="s">
        <v>17</v>
      </c>
      <c r="N1599" t="str">
        <f>IF(ISBLANK(Sales[[#This Row],[return]]),"No",Sales[[#This Row],[return]])</f>
        <v>No</v>
      </c>
      <c r="O1599" s="2">
        <v>42375</v>
      </c>
      <c r="P1599" s="8" t="str">
        <f>TEXT(DAY(Sales[[#This Row],[OrderDate]]),"ddd")</f>
        <v>Fri</v>
      </c>
      <c r="Q1599" s="8" t="str">
        <f>TEXT(MONTH(Sales[[#This Row],[ShipDate]])*29,"mmm")</f>
        <v>Jan</v>
      </c>
      <c r="R1599">
        <v>1478</v>
      </c>
      <c r="S1599" t="s">
        <v>1733</v>
      </c>
      <c r="T1599" t="s">
        <v>15</v>
      </c>
      <c r="U1599">
        <v>42420</v>
      </c>
      <c r="V1599" s="1">
        <v>0</v>
      </c>
      <c r="W1599">
        <v>3</v>
      </c>
      <c r="X1599">
        <v>1</v>
      </c>
      <c r="Y1599">
        <v>7</v>
      </c>
      <c r="AD1599"/>
    </row>
    <row r="1600" spans="1:30" x14ac:dyDescent="0.25">
      <c r="A1600" t="s">
        <v>40</v>
      </c>
      <c r="B1600" s="2">
        <v>42379</v>
      </c>
      <c r="C1600" s="35">
        <f>YEAR(Sales[[#This Row],[ShipDate]])</f>
        <v>2016</v>
      </c>
      <c r="D1600" t="s">
        <v>36</v>
      </c>
      <c r="E1600" t="s">
        <v>69</v>
      </c>
      <c r="F1600" t="s">
        <v>45</v>
      </c>
      <c r="G1600" t="s">
        <v>25</v>
      </c>
      <c r="H1600" t="s">
        <v>12</v>
      </c>
      <c r="I1600" t="s">
        <v>20</v>
      </c>
      <c r="J1600" t="s">
        <v>13</v>
      </c>
      <c r="K1600" t="s">
        <v>2943</v>
      </c>
      <c r="L1600" t="s">
        <v>17</v>
      </c>
      <c r="N1600" t="str">
        <f>IF(ISBLANK(Sales[[#This Row],[return]]),"No",Sales[[#This Row],[return]])</f>
        <v>No</v>
      </c>
      <c r="O1600" s="2">
        <v>42375</v>
      </c>
      <c r="P1600" s="8" t="str">
        <f>TEXT(DAY(Sales[[#This Row],[OrderDate]]),"ddd")</f>
        <v>Fri</v>
      </c>
      <c r="Q1600" s="8" t="str">
        <f>TEXT(MONTH(Sales[[#This Row],[ShipDate]])*29,"mmm")</f>
        <v>Jan</v>
      </c>
      <c r="R1600">
        <v>1360</v>
      </c>
      <c r="S1600" t="s">
        <v>799</v>
      </c>
      <c r="T1600" t="s">
        <v>15</v>
      </c>
      <c r="U1600">
        <v>42420</v>
      </c>
      <c r="V1600" s="1">
        <v>0</v>
      </c>
      <c r="W1600">
        <v>1</v>
      </c>
      <c r="X1600">
        <v>2</v>
      </c>
      <c r="Y1600">
        <v>5</v>
      </c>
      <c r="AD1600"/>
    </row>
    <row r="1601" spans="1:30" x14ac:dyDescent="0.25">
      <c r="A1601" t="s">
        <v>40</v>
      </c>
      <c r="B1601" s="2">
        <v>42379</v>
      </c>
      <c r="C1601" s="35">
        <f>YEAR(Sales[[#This Row],[ShipDate]])</f>
        <v>2016</v>
      </c>
      <c r="D1601" t="s">
        <v>36</v>
      </c>
      <c r="E1601" t="s">
        <v>69</v>
      </c>
      <c r="F1601" t="s">
        <v>50</v>
      </c>
      <c r="G1601" t="s">
        <v>25</v>
      </c>
      <c r="H1601" t="s">
        <v>12</v>
      </c>
      <c r="I1601" t="s">
        <v>20</v>
      </c>
      <c r="J1601" t="s">
        <v>13</v>
      </c>
      <c r="K1601" t="s">
        <v>2943</v>
      </c>
      <c r="L1601" t="s">
        <v>17</v>
      </c>
      <c r="N1601" t="str">
        <f>IF(ISBLANK(Sales[[#This Row],[return]]),"No",Sales[[#This Row],[return]])</f>
        <v>No</v>
      </c>
      <c r="O1601" s="2">
        <v>42375</v>
      </c>
      <c r="P1601" s="8" t="str">
        <f>TEXT(DAY(Sales[[#This Row],[OrderDate]]),"ddd")</f>
        <v>Fri</v>
      </c>
      <c r="Q1601" s="8" t="str">
        <f>TEXT(MONTH(Sales[[#This Row],[ShipDate]])*29,"mmm")</f>
        <v>Jan</v>
      </c>
      <c r="R1601">
        <v>897</v>
      </c>
      <c r="S1601" t="s">
        <v>998</v>
      </c>
      <c r="T1601" t="s">
        <v>15</v>
      </c>
      <c r="U1601">
        <v>42420</v>
      </c>
      <c r="V1601" s="1">
        <v>0</v>
      </c>
      <c r="W1601">
        <v>274</v>
      </c>
      <c r="X1601">
        <v>2</v>
      </c>
      <c r="Y1601">
        <v>610</v>
      </c>
      <c r="AD1601"/>
    </row>
    <row r="1602" spans="1:30" x14ac:dyDescent="0.25">
      <c r="A1602" t="s">
        <v>40</v>
      </c>
      <c r="B1602" s="2">
        <v>42379</v>
      </c>
      <c r="C1602" s="35">
        <f>YEAR(Sales[[#This Row],[ShipDate]])</f>
        <v>2016</v>
      </c>
      <c r="D1602" t="s">
        <v>36</v>
      </c>
      <c r="E1602" t="s">
        <v>69</v>
      </c>
      <c r="F1602" t="s">
        <v>150</v>
      </c>
      <c r="G1602" t="s">
        <v>25</v>
      </c>
      <c r="H1602" t="s">
        <v>12</v>
      </c>
      <c r="I1602" t="s">
        <v>20</v>
      </c>
      <c r="J1602" t="s">
        <v>13</v>
      </c>
      <c r="K1602" t="s">
        <v>2943</v>
      </c>
      <c r="L1602" t="s">
        <v>17</v>
      </c>
      <c r="N1602" t="str">
        <f>IF(ISBLANK(Sales[[#This Row],[return]]),"No",Sales[[#This Row],[return]])</f>
        <v>No</v>
      </c>
      <c r="O1602" s="2">
        <v>42375</v>
      </c>
      <c r="P1602" s="8" t="str">
        <f>TEXT(DAY(Sales[[#This Row],[OrderDate]]),"ddd")</f>
        <v>Fri</v>
      </c>
      <c r="Q1602" s="8" t="str">
        <f>TEXT(MONTH(Sales[[#This Row],[ShipDate]])*29,"mmm")</f>
        <v>Jan</v>
      </c>
      <c r="R1602">
        <v>121</v>
      </c>
      <c r="S1602" t="s">
        <v>2304</v>
      </c>
      <c r="T1602" t="s">
        <v>15</v>
      </c>
      <c r="U1602">
        <v>42420</v>
      </c>
      <c r="V1602" s="1">
        <v>0</v>
      </c>
      <c r="W1602">
        <v>0</v>
      </c>
      <c r="X1602">
        <v>4</v>
      </c>
      <c r="Y1602">
        <v>31</v>
      </c>
      <c r="AD1602"/>
    </row>
    <row r="1603" spans="1:30" x14ac:dyDescent="0.25">
      <c r="A1603" t="s">
        <v>40</v>
      </c>
      <c r="B1603" s="2">
        <v>42379</v>
      </c>
      <c r="C1603" s="35">
        <f>YEAR(Sales[[#This Row],[ShipDate]])</f>
        <v>2016</v>
      </c>
      <c r="D1603" t="s">
        <v>36</v>
      </c>
      <c r="E1603" t="s">
        <v>69</v>
      </c>
      <c r="F1603" t="s">
        <v>48</v>
      </c>
      <c r="G1603" t="s">
        <v>46</v>
      </c>
      <c r="H1603" t="s">
        <v>12</v>
      </c>
      <c r="I1603" t="s">
        <v>20</v>
      </c>
      <c r="J1603" t="s">
        <v>13</v>
      </c>
      <c r="K1603" t="s">
        <v>2943</v>
      </c>
      <c r="L1603" t="s">
        <v>17</v>
      </c>
      <c r="N1603" t="str">
        <f>IF(ISBLANK(Sales[[#This Row],[return]]),"No",Sales[[#This Row],[return]])</f>
        <v>No</v>
      </c>
      <c r="O1603" s="2">
        <v>42375</v>
      </c>
      <c r="P1603" s="8" t="str">
        <f>TEXT(DAY(Sales[[#This Row],[OrderDate]]),"ddd")</f>
        <v>Fri</v>
      </c>
      <c r="Q1603" s="8" t="str">
        <f>TEXT(MONTH(Sales[[#This Row],[ShipDate]])*29,"mmm")</f>
        <v>Jan</v>
      </c>
      <c r="R1603">
        <v>726</v>
      </c>
      <c r="S1603" t="s">
        <v>112</v>
      </c>
      <c r="T1603" t="s">
        <v>15</v>
      </c>
      <c r="U1603">
        <v>42420</v>
      </c>
      <c r="V1603" s="1">
        <v>0</v>
      </c>
      <c r="W1603">
        <v>114</v>
      </c>
      <c r="X1603">
        <v>2</v>
      </c>
      <c r="Y1603">
        <v>392</v>
      </c>
      <c r="AD1603"/>
    </row>
    <row r="1604" spans="1:30" x14ac:dyDescent="0.25">
      <c r="A1604" t="s">
        <v>40</v>
      </c>
      <c r="B1604" s="2">
        <v>42379</v>
      </c>
      <c r="C1604" s="35">
        <f>YEAR(Sales[[#This Row],[ShipDate]])</f>
        <v>2016</v>
      </c>
      <c r="D1604" t="s">
        <v>36</v>
      </c>
      <c r="E1604" t="s">
        <v>69</v>
      </c>
      <c r="F1604" t="s">
        <v>48</v>
      </c>
      <c r="G1604" t="s">
        <v>46</v>
      </c>
      <c r="H1604" t="s">
        <v>12</v>
      </c>
      <c r="I1604" t="s">
        <v>20</v>
      </c>
      <c r="J1604" t="s">
        <v>13</v>
      </c>
      <c r="K1604" t="s">
        <v>2943</v>
      </c>
      <c r="L1604" t="s">
        <v>17</v>
      </c>
      <c r="N1604" t="str">
        <f>IF(ISBLANK(Sales[[#This Row],[return]]),"No",Sales[[#This Row],[return]])</f>
        <v>No</v>
      </c>
      <c r="O1604" s="2">
        <v>42375</v>
      </c>
      <c r="P1604" s="8" t="str">
        <f>TEXT(DAY(Sales[[#This Row],[OrderDate]]),"ddd")</f>
        <v>Fri</v>
      </c>
      <c r="Q1604" s="8" t="str">
        <f>TEXT(MONTH(Sales[[#This Row],[ShipDate]])*29,"mmm")</f>
        <v>Jan</v>
      </c>
      <c r="R1604">
        <v>1665</v>
      </c>
      <c r="S1604" t="s">
        <v>2491</v>
      </c>
      <c r="T1604" t="s">
        <v>15</v>
      </c>
      <c r="U1604">
        <v>42420</v>
      </c>
      <c r="V1604" s="1">
        <v>0</v>
      </c>
      <c r="W1604">
        <v>204</v>
      </c>
      <c r="X1604">
        <v>4</v>
      </c>
      <c r="Y1604">
        <v>756</v>
      </c>
      <c r="AD1604"/>
    </row>
    <row r="1605" spans="1:30" x14ac:dyDescent="0.25">
      <c r="A1605" t="s">
        <v>24</v>
      </c>
      <c r="B1605" s="2">
        <v>42703</v>
      </c>
      <c r="C1605" s="35">
        <f>YEAR(Sales[[#This Row],[ShipDate]])</f>
        <v>2016</v>
      </c>
      <c r="D1605" t="s">
        <v>19</v>
      </c>
      <c r="E1605" t="s">
        <v>18</v>
      </c>
      <c r="F1605" t="s">
        <v>99</v>
      </c>
      <c r="G1605" t="s">
        <v>46</v>
      </c>
      <c r="H1605" t="s">
        <v>1632</v>
      </c>
      <c r="I1605" t="s">
        <v>299</v>
      </c>
      <c r="J1605" t="s">
        <v>13</v>
      </c>
      <c r="K1605" t="s">
        <v>1398</v>
      </c>
      <c r="L1605" t="s">
        <v>68</v>
      </c>
      <c r="N1605" t="str">
        <f>IF(ISBLANK(Sales[[#This Row],[return]]),"No",Sales[[#This Row],[return]])</f>
        <v>No</v>
      </c>
      <c r="O1605" s="2">
        <v>42698</v>
      </c>
      <c r="P1605" s="8" t="str">
        <f>TEXT(DAY(Sales[[#This Row],[OrderDate]]),"ddd")</f>
        <v>Tue</v>
      </c>
      <c r="Q1605" s="8" t="str">
        <f>TEXT(MONTH(Sales[[#This Row],[ShipDate]])*29,"mmm")</f>
        <v>Nov</v>
      </c>
      <c r="R1605">
        <v>1081</v>
      </c>
      <c r="S1605" t="s">
        <v>733</v>
      </c>
      <c r="T1605" t="s">
        <v>66</v>
      </c>
      <c r="U1605">
        <v>63116</v>
      </c>
      <c r="V1605" s="1">
        <v>0</v>
      </c>
      <c r="W1605">
        <v>44</v>
      </c>
      <c r="X1605">
        <v>7</v>
      </c>
      <c r="Y1605">
        <v>112</v>
      </c>
      <c r="AD1605"/>
    </row>
    <row r="1606" spans="1:30" x14ac:dyDescent="0.25">
      <c r="A1606" t="s">
        <v>40</v>
      </c>
      <c r="B1606" s="2">
        <v>42705</v>
      </c>
      <c r="C1606" s="35">
        <f>YEAR(Sales[[#This Row],[ShipDate]])</f>
        <v>2016</v>
      </c>
      <c r="D1606" t="s">
        <v>36</v>
      </c>
      <c r="E1606" t="s">
        <v>31</v>
      </c>
      <c r="F1606" t="s">
        <v>43</v>
      </c>
      <c r="G1606" t="s">
        <v>11</v>
      </c>
      <c r="H1606" t="s">
        <v>1155</v>
      </c>
      <c r="I1606" t="s">
        <v>149</v>
      </c>
      <c r="J1606" t="s">
        <v>13</v>
      </c>
      <c r="K1606" t="s">
        <v>3127</v>
      </c>
      <c r="L1606" t="s">
        <v>92</v>
      </c>
      <c r="N1606" t="str">
        <f>IF(ISBLANK(Sales[[#This Row],[return]]),"No",Sales[[#This Row],[return]])</f>
        <v>No</v>
      </c>
      <c r="O1606" s="2">
        <v>42701</v>
      </c>
      <c r="P1606" s="8" t="str">
        <f>TEXT(DAY(Sales[[#This Row],[OrderDate]]),"ddd")</f>
        <v>Fri</v>
      </c>
      <c r="Q1606" s="8" t="str">
        <f>TEXT(MONTH(Sales[[#This Row],[ShipDate]])*29,"mmm")</f>
        <v>Dec</v>
      </c>
      <c r="R1606">
        <v>585</v>
      </c>
      <c r="S1606" t="s">
        <v>1282</v>
      </c>
      <c r="T1606" t="s">
        <v>90</v>
      </c>
      <c r="U1606">
        <v>14215</v>
      </c>
      <c r="V1606" s="1">
        <v>0</v>
      </c>
      <c r="W1606">
        <v>40</v>
      </c>
      <c r="X1606">
        <v>5</v>
      </c>
      <c r="Y1606">
        <v>200</v>
      </c>
      <c r="AD1606"/>
    </row>
    <row r="1607" spans="1:30" x14ac:dyDescent="0.25">
      <c r="A1607" t="s">
        <v>40</v>
      </c>
      <c r="B1607" s="2">
        <v>42478</v>
      </c>
      <c r="C1607" s="35">
        <f>YEAR(Sales[[#This Row],[ShipDate]])</f>
        <v>2016</v>
      </c>
      <c r="D1607" t="s">
        <v>36</v>
      </c>
      <c r="E1607" t="s">
        <v>69</v>
      </c>
      <c r="F1607" t="s">
        <v>33</v>
      </c>
      <c r="G1607" t="s">
        <v>25</v>
      </c>
      <c r="H1607" t="s">
        <v>1151</v>
      </c>
      <c r="I1607" t="s">
        <v>1150</v>
      </c>
      <c r="J1607" t="s">
        <v>13</v>
      </c>
      <c r="K1607" t="s">
        <v>2953</v>
      </c>
      <c r="L1607" t="s">
        <v>92</v>
      </c>
      <c r="N1607" t="str">
        <f>IF(ISBLANK(Sales[[#This Row],[return]]),"No",Sales[[#This Row],[return]])</f>
        <v>No</v>
      </c>
      <c r="O1607" s="2">
        <v>42473</v>
      </c>
      <c r="P1607" s="8" t="str">
        <f>TEXT(DAY(Sales[[#This Row],[OrderDate]]),"ddd")</f>
        <v>Fri</v>
      </c>
      <c r="Q1607" s="8" t="str">
        <f>TEXT(MONTH(Sales[[#This Row],[ShipDate]])*29,"mmm")</f>
        <v>Apr</v>
      </c>
      <c r="R1607">
        <v>186</v>
      </c>
      <c r="S1607" t="s">
        <v>2230</v>
      </c>
      <c r="T1607" t="s">
        <v>90</v>
      </c>
      <c r="U1607">
        <v>21215</v>
      </c>
      <c r="V1607" s="1">
        <v>0</v>
      </c>
      <c r="W1607">
        <v>4</v>
      </c>
      <c r="X1607">
        <v>3</v>
      </c>
      <c r="Y1607">
        <v>8</v>
      </c>
      <c r="AD1607"/>
    </row>
    <row r="1608" spans="1:30" x14ac:dyDescent="0.25">
      <c r="A1608" t="s">
        <v>24</v>
      </c>
      <c r="B1608" s="2">
        <v>42598</v>
      </c>
      <c r="C1608" s="35">
        <f>YEAR(Sales[[#This Row],[ShipDate]])</f>
        <v>2016</v>
      </c>
      <c r="D1608" t="s">
        <v>36</v>
      </c>
      <c r="E1608" t="s">
        <v>31</v>
      </c>
      <c r="F1608" t="s">
        <v>48</v>
      </c>
      <c r="G1608" t="s">
        <v>46</v>
      </c>
      <c r="H1608" t="s">
        <v>543</v>
      </c>
      <c r="I1608" t="s">
        <v>37</v>
      </c>
      <c r="J1608" t="s">
        <v>13</v>
      </c>
      <c r="K1608" t="s">
        <v>544</v>
      </c>
      <c r="L1608" t="s">
        <v>17</v>
      </c>
      <c r="N1608" t="str">
        <f>IF(ISBLANK(Sales[[#This Row],[return]]),"No",Sales[[#This Row],[return]])</f>
        <v>No</v>
      </c>
      <c r="O1608" s="2">
        <v>42591</v>
      </c>
      <c r="P1608" s="8" t="str">
        <f>TEXT(DAY(Sales[[#This Row],[OrderDate]]),"ddd")</f>
        <v>Mon</v>
      </c>
      <c r="Q1608" s="8" t="str">
        <f>TEXT(MONTH(Sales[[#This Row],[ShipDate]])*29,"mmm")</f>
        <v>Aug</v>
      </c>
      <c r="R1608">
        <v>153</v>
      </c>
      <c r="S1608" t="s">
        <v>545</v>
      </c>
      <c r="T1608" t="s">
        <v>15</v>
      </c>
      <c r="U1608">
        <v>33710</v>
      </c>
      <c r="V1608" s="1">
        <v>0.2</v>
      </c>
      <c r="W1608">
        <v>22</v>
      </c>
      <c r="X1608">
        <v>2</v>
      </c>
      <c r="Y1608">
        <v>178</v>
      </c>
      <c r="AD1608"/>
    </row>
    <row r="1609" spans="1:30" x14ac:dyDescent="0.25">
      <c r="A1609" t="s">
        <v>24</v>
      </c>
      <c r="B1609" s="2">
        <v>42598</v>
      </c>
      <c r="C1609" s="35">
        <f>YEAR(Sales[[#This Row],[ShipDate]])</f>
        <v>2016</v>
      </c>
      <c r="D1609" t="s">
        <v>36</v>
      </c>
      <c r="E1609" t="s">
        <v>31</v>
      </c>
      <c r="F1609" t="s">
        <v>59</v>
      </c>
      <c r="G1609" t="s">
        <v>25</v>
      </c>
      <c r="H1609" t="s">
        <v>543</v>
      </c>
      <c r="I1609" t="s">
        <v>37</v>
      </c>
      <c r="J1609" t="s">
        <v>13</v>
      </c>
      <c r="K1609" t="s">
        <v>544</v>
      </c>
      <c r="L1609" t="s">
        <v>17</v>
      </c>
      <c r="N1609" t="str">
        <f>IF(ISBLANK(Sales[[#This Row],[return]]),"No",Sales[[#This Row],[return]])</f>
        <v>No</v>
      </c>
      <c r="O1609" s="2">
        <v>42591</v>
      </c>
      <c r="P1609" s="8" t="str">
        <f>TEXT(DAY(Sales[[#This Row],[OrderDate]]),"ddd")</f>
        <v>Mon</v>
      </c>
      <c r="Q1609" s="8" t="str">
        <f>TEXT(MONTH(Sales[[#This Row],[ShipDate]])*29,"mmm")</f>
        <v>Aug</v>
      </c>
      <c r="R1609">
        <v>1813</v>
      </c>
      <c r="S1609" t="s">
        <v>546</v>
      </c>
      <c r="T1609" t="s">
        <v>15</v>
      </c>
      <c r="U1609">
        <v>33710</v>
      </c>
      <c r="V1609" s="1">
        <v>0.2</v>
      </c>
      <c r="W1609">
        <v>5</v>
      </c>
      <c r="X1609">
        <v>3</v>
      </c>
      <c r="Y1609">
        <v>16</v>
      </c>
      <c r="AD1609"/>
    </row>
    <row r="1610" spans="1:30" x14ac:dyDescent="0.25">
      <c r="A1610" t="s">
        <v>10</v>
      </c>
      <c r="B1610" s="2">
        <v>42395</v>
      </c>
      <c r="C1610" s="35">
        <f>YEAR(Sales[[#This Row],[ShipDate]])</f>
        <v>2016</v>
      </c>
      <c r="D1610" t="s">
        <v>36</v>
      </c>
      <c r="E1610" t="s">
        <v>18</v>
      </c>
      <c r="F1610" t="s">
        <v>43</v>
      </c>
      <c r="G1610" t="s">
        <v>11</v>
      </c>
      <c r="H1610" t="s">
        <v>131</v>
      </c>
      <c r="I1610" t="s">
        <v>133</v>
      </c>
      <c r="J1610" t="s">
        <v>13</v>
      </c>
      <c r="K1610" t="s">
        <v>764</v>
      </c>
      <c r="L1610" t="s">
        <v>68</v>
      </c>
      <c r="N1610" t="str">
        <f>IF(ISBLANK(Sales[[#This Row],[return]]),"No",Sales[[#This Row],[return]])</f>
        <v>No</v>
      </c>
      <c r="O1610" s="2">
        <v>42389</v>
      </c>
      <c r="P1610" s="8" t="str">
        <f>TEXT(DAY(Sales[[#This Row],[OrderDate]]),"ddd")</f>
        <v>Fri</v>
      </c>
      <c r="Q1610" s="8" t="str">
        <f>TEXT(MONTH(Sales[[#This Row],[ShipDate]])*29,"mmm")</f>
        <v>Jan</v>
      </c>
      <c r="R1610">
        <v>560</v>
      </c>
      <c r="S1610" t="s">
        <v>514</v>
      </c>
      <c r="T1610" t="s">
        <v>66</v>
      </c>
      <c r="U1610">
        <v>48185</v>
      </c>
      <c r="V1610" s="1">
        <v>0</v>
      </c>
      <c r="W1610">
        <v>30</v>
      </c>
      <c r="X1610">
        <v>3</v>
      </c>
      <c r="Y1610">
        <v>273</v>
      </c>
      <c r="AD1610"/>
    </row>
    <row r="1611" spans="1:30" x14ac:dyDescent="0.25">
      <c r="A1611" t="s">
        <v>10</v>
      </c>
      <c r="B1611" s="2">
        <v>42395</v>
      </c>
      <c r="C1611" s="35">
        <f>YEAR(Sales[[#This Row],[ShipDate]])</f>
        <v>2016</v>
      </c>
      <c r="D1611" t="s">
        <v>36</v>
      </c>
      <c r="E1611" t="s">
        <v>18</v>
      </c>
      <c r="F1611" t="s">
        <v>43</v>
      </c>
      <c r="G1611" t="s">
        <v>11</v>
      </c>
      <c r="H1611" t="s">
        <v>131</v>
      </c>
      <c r="I1611" t="s">
        <v>133</v>
      </c>
      <c r="J1611" t="s">
        <v>13</v>
      </c>
      <c r="K1611" t="s">
        <v>764</v>
      </c>
      <c r="L1611" t="s">
        <v>68</v>
      </c>
      <c r="N1611" t="str">
        <f>IF(ISBLANK(Sales[[#This Row],[return]]),"No",Sales[[#This Row],[return]])</f>
        <v>No</v>
      </c>
      <c r="O1611" s="2">
        <v>42389</v>
      </c>
      <c r="P1611" s="8" t="str">
        <f>TEXT(DAY(Sales[[#This Row],[OrderDate]]),"ddd")</f>
        <v>Fri</v>
      </c>
      <c r="Q1611" s="8" t="str">
        <f>TEXT(MONTH(Sales[[#This Row],[ShipDate]])*29,"mmm")</f>
        <v>Jan</v>
      </c>
      <c r="R1611">
        <v>1595</v>
      </c>
      <c r="S1611" t="s">
        <v>1143</v>
      </c>
      <c r="T1611" t="s">
        <v>66</v>
      </c>
      <c r="U1611">
        <v>48185</v>
      </c>
      <c r="V1611" s="1">
        <v>0</v>
      </c>
      <c r="W1611">
        <v>5</v>
      </c>
      <c r="X1611">
        <v>3</v>
      </c>
      <c r="Y1611">
        <v>15</v>
      </c>
      <c r="AD1611"/>
    </row>
    <row r="1612" spans="1:30" x14ac:dyDescent="0.25">
      <c r="A1612" t="s">
        <v>10</v>
      </c>
      <c r="B1612" s="2">
        <v>42395</v>
      </c>
      <c r="C1612" s="35">
        <f>YEAR(Sales[[#This Row],[ShipDate]])</f>
        <v>2016</v>
      </c>
      <c r="D1612" t="s">
        <v>36</v>
      </c>
      <c r="E1612" t="s">
        <v>18</v>
      </c>
      <c r="F1612" t="s">
        <v>39</v>
      </c>
      <c r="G1612" t="s">
        <v>25</v>
      </c>
      <c r="H1612" t="s">
        <v>131</v>
      </c>
      <c r="I1612" t="s">
        <v>133</v>
      </c>
      <c r="J1612" t="s">
        <v>13</v>
      </c>
      <c r="K1612" t="s">
        <v>764</v>
      </c>
      <c r="L1612" t="s">
        <v>68</v>
      </c>
      <c r="N1612" t="str">
        <f>IF(ISBLANK(Sales[[#This Row],[return]]),"No",Sales[[#This Row],[return]])</f>
        <v>No</v>
      </c>
      <c r="O1612" s="2">
        <v>42389</v>
      </c>
      <c r="P1612" s="8" t="str">
        <f>TEXT(DAY(Sales[[#This Row],[OrderDate]]),"ddd")</f>
        <v>Fri</v>
      </c>
      <c r="Q1612" s="8" t="str">
        <f>TEXT(MONTH(Sales[[#This Row],[ShipDate]])*29,"mmm")</f>
        <v>Jan</v>
      </c>
      <c r="R1612">
        <v>574</v>
      </c>
      <c r="S1612" t="s">
        <v>3087</v>
      </c>
      <c r="T1612" t="s">
        <v>66</v>
      </c>
      <c r="U1612">
        <v>48185</v>
      </c>
      <c r="V1612" s="1">
        <v>0</v>
      </c>
      <c r="W1612">
        <v>4</v>
      </c>
      <c r="X1612">
        <v>1</v>
      </c>
      <c r="Y1612">
        <v>14</v>
      </c>
      <c r="AD1612"/>
    </row>
    <row r="1613" spans="1:30" x14ac:dyDescent="0.25">
      <c r="A1613" t="s">
        <v>10</v>
      </c>
      <c r="B1613" s="2">
        <v>42395</v>
      </c>
      <c r="C1613" s="35">
        <f>YEAR(Sales[[#This Row],[ShipDate]])</f>
        <v>2016</v>
      </c>
      <c r="D1613" t="s">
        <v>36</v>
      </c>
      <c r="E1613" t="s">
        <v>18</v>
      </c>
      <c r="F1613" t="s">
        <v>39</v>
      </c>
      <c r="G1613" t="s">
        <v>25</v>
      </c>
      <c r="H1613" t="s">
        <v>131</v>
      </c>
      <c r="I1613" t="s">
        <v>133</v>
      </c>
      <c r="J1613" t="s">
        <v>13</v>
      </c>
      <c r="K1613" t="s">
        <v>764</v>
      </c>
      <c r="L1613" t="s">
        <v>68</v>
      </c>
      <c r="N1613" t="str">
        <f>IF(ISBLANK(Sales[[#This Row],[return]]),"No",Sales[[#This Row],[return]])</f>
        <v>No</v>
      </c>
      <c r="O1613" s="2">
        <v>42389</v>
      </c>
      <c r="P1613" s="8" t="str">
        <f>TEXT(DAY(Sales[[#This Row],[OrderDate]]),"ddd")</f>
        <v>Fri</v>
      </c>
      <c r="Q1613" s="8" t="str">
        <f>TEXT(MONTH(Sales[[#This Row],[ShipDate]])*29,"mmm")</f>
        <v>Jan</v>
      </c>
      <c r="R1613">
        <v>637</v>
      </c>
      <c r="S1613" t="s">
        <v>1940</v>
      </c>
      <c r="T1613" t="s">
        <v>66</v>
      </c>
      <c r="U1613">
        <v>48185</v>
      </c>
      <c r="V1613" s="1">
        <v>0</v>
      </c>
      <c r="W1613">
        <v>16</v>
      </c>
      <c r="X1613">
        <v>2</v>
      </c>
      <c r="Y1613">
        <v>67</v>
      </c>
      <c r="AD1613"/>
    </row>
    <row r="1614" spans="1:30" x14ac:dyDescent="0.25">
      <c r="A1614" t="s">
        <v>10</v>
      </c>
      <c r="B1614" s="2">
        <v>42395</v>
      </c>
      <c r="C1614" s="35">
        <f>YEAR(Sales[[#This Row],[ShipDate]])</f>
        <v>2016</v>
      </c>
      <c r="D1614" t="s">
        <v>36</v>
      </c>
      <c r="E1614" t="s">
        <v>18</v>
      </c>
      <c r="F1614" t="s">
        <v>45</v>
      </c>
      <c r="G1614" t="s">
        <v>25</v>
      </c>
      <c r="H1614" t="s">
        <v>131</v>
      </c>
      <c r="I1614" t="s">
        <v>133</v>
      </c>
      <c r="J1614" t="s">
        <v>13</v>
      </c>
      <c r="K1614" t="s">
        <v>764</v>
      </c>
      <c r="L1614" t="s">
        <v>68</v>
      </c>
      <c r="N1614" t="str">
        <f>IF(ISBLANK(Sales[[#This Row],[return]]),"No",Sales[[#This Row],[return]])</f>
        <v>No</v>
      </c>
      <c r="O1614" s="2">
        <v>42389</v>
      </c>
      <c r="P1614" s="8" t="str">
        <f>TEXT(DAY(Sales[[#This Row],[OrderDate]]),"ddd")</f>
        <v>Fri</v>
      </c>
      <c r="Q1614" s="8" t="str">
        <f>TEXT(MONTH(Sales[[#This Row],[ShipDate]])*29,"mmm")</f>
        <v>Jan</v>
      </c>
      <c r="R1614">
        <v>1239</v>
      </c>
      <c r="S1614" t="s">
        <v>1769</v>
      </c>
      <c r="T1614" t="s">
        <v>66</v>
      </c>
      <c r="U1614">
        <v>48185</v>
      </c>
      <c r="V1614" s="1">
        <v>0</v>
      </c>
      <c r="W1614">
        <v>13</v>
      </c>
      <c r="X1614">
        <v>3</v>
      </c>
      <c r="Y1614">
        <v>44</v>
      </c>
      <c r="AD1614"/>
    </row>
    <row r="1615" spans="1:30" x14ac:dyDescent="0.25">
      <c r="A1615" t="s">
        <v>10</v>
      </c>
      <c r="B1615" s="2">
        <v>42395</v>
      </c>
      <c r="C1615" s="35">
        <f>YEAR(Sales[[#This Row],[ShipDate]])</f>
        <v>2016</v>
      </c>
      <c r="D1615" t="s">
        <v>36</v>
      </c>
      <c r="E1615" t="s">
        <v>18</v>
      </c>
      <c r="F1615" t="s">
        <v>50</v>
      </c>
      <c r="G1615" t="s">
        <v>25</v>
      </c>
      <c r="H1615" t="s">
        <v>131</v>
      </c>
      <c r="I1615" t="s">
        <v>133</v>
      </c>
      <c r="J1615" t="s">
        <v>13</v>
      </c>
      <c r="K1615" t="s">
        <v>764</v>
      </c>
      <c r="L1615" t="s">
        <v>68</v>
      </c>
      <c r="N1615" t="str">
        <f>IF(ISBLANK(Sales[[#This Row],[return]]),"No",Sales[[#This Row],[return]])</f>
        <v>No</v>
      </c>
      <c r="O1615" s="2">
        <v>42389</v>
      </c>
      <c r="P1615" s="8" t="str">
        <f>TEXT(DAY(Sales[[#This Row],[OrderDate]]),"ddd")</f>
        <v>Fri</v>
      </c>
      <c r="Q1615" s="8" t="str">
        <f>TEXT(MONTH(Sales[[#This Row],[ShipDate]])*29,"mmm")</f>
        <v>Jan</v>
      </c>
      <c r="R1615">
        <v>57</v>
      </c>
      <c r="S1615" t="s">
        <v>3168</v>
      </c>
      <c r="T1615" t="s">
        <v>66</v>
      </c>
      <c r="U1615">
        <v>48185</v>
      </c>
      <c r="V1615" s="1">
        <v>0</v>
      </c>
      <c r="W1615">
        <v>9</v>
      </c>
      <c r="X1615">
        <v>5</v>
      </c>
      <c r="Y1615">
        <v>19</v>
      </c>
      <c r="AD1615"/>
    </row>
    <row r="1616" spans="1:30" x14ac:dyDescent="0.25">
      <c r="A1616" t="s">
        <v>10</v>
      </c>
      <c r="B1616" s="2">
        <v>42395</v>
      </c>
      <c r="C1616" s="35">
        <f>YEAR(Sales[[#This Row],[ShipDate]])</f>
        <v>2016</v>
      </c>
      <c r="D1616" t="s">
        <v>36</v>
      </c>
      <c r="E1616" t="s">
        <v>18</v>
      </c>
      <c r="F1616" t="s">
        <v>50</v>
      </c>
      <c r="G1616" t="s">
        <v>25</v>
      </c>
      <c r="H1616" t="s">
        <v>131</v>
      </c>
      <c r="I1616" t="s">
        <v>133</v>
      </c>
      <c r="J1616" t="s">
        <v>13</v>
      </c>
      <c r="K1616" t="s">
        <v>764</v>
      </c>
      <c r="L1616" t="s">
        <v>68</v>
      </c>
      <c r="N1616" t="str">
        <f>IF(ISBLANK(Sales[[#This Row],[return]]),"No",Sales[[#This Row],[return]])</f>
        <v>No</v>
      </c>
      <c r="O1616" s="2">
        <v>42389</v>
      </c>
      <c r="P1616" s="8" t="str">
        <f>TEXT(DAY(Sales[[#This Row],[OrderDate]]),"ddd")</f>
        <v>Fri</v>
      </c>
      <c r="Q1616" s="8" t="str">
        <f>TEXT(MONTH(Sales[[#This Row],[ShipDate]])*29,"mmm")</f>
        <v>Jan</v>
      </c>
      <c r="R1616">
        <v>1519</v>
      </c>
      <c r="S1616" t="s">
        <v>572</v>
      </c>
      <c r="T1616" t="s">
        <v>66</v>
      </c>
      <c r="U1616">
        <v>48185</v>
      </c>
      <c r="V1616" s="1">
        <v>0</v>
      </c>
      <c r="W1616">
        <v>13</v>
      </c>
      <c r="X1616">
        <v>5</v>
      </c>
      <c r="Y1616">
        <v>30</v>
      </c>
      <c r="AD1616"/>
    </row>
    <row r="1617" spans="1:30" x14ac:dyDescent="0.25">
      <c r="A1617" t="s">
        <v>10</v>
      </c>
      <c r="B1617" s="2">
        <v>42395</v>
      </c>
      <c r="C1617" s="35">
        <f>YEAR(Sales[[#This Row],[ShipDate]])</f>
        <v>2016</v>
      </c>
      <c r="D1617" t="s">
        <v>36</v>
      </c>
      <c r="E1617" t="s">
        <v>18</v>
      </c>
      <c r="F1617" t="s">
        <v>52</v>
      </c>
      <c r="G1617" t="s">
        <v>25</v>
      </c>
      <c r="H1617" t="s">
        <v>131</v>
      </c>
      <c r="I1617" t="s">
        <v>133</v>
      </c>
      <c r="J1617" t="s">
        <v>13</v>
      </c>
      <c r="K1617" t="s">
        <v>764</v>
      </c>
      <c r="L1617" t="s">
        <v>68</v>
      </c>
      <c r="N1617" t="str">
        <f>IF(ISBLANK(Sales[[#This Row],[return]]),"No",Sales[[#This Row],[return]])</f>
        <v>No</v>
      </c>
      <c r="O1617" s="2">
        <v>42389</v>
      </c>
      <c r="P1617" s="8" t="str">
        <f>TEXT(DAY(Sales[[#This Row],[OrderDate]]),"ddd")</f>
        <v>Fri</v>
      </c>
      <c r="Q1617" s="8" t="str">
        <f>TEXT(MONTH(Sales[[#This Row],[ShipDate]])*29,"mmm")</f>
        <v>Jan</v>
      </c>
      <c r="R1617">
        <v>815</v>
      </c>
      <c r="S1617" t="s">
        <v>67</v>
      </c>
      <c r="T1617" t="s">
        <v>66</v>
      </c>
      <c r="U1617">
        <v>48185</v>
      </c>
      <c r="V1617" s="1">
        <v>0.1</v>
      </c>
      <c r="W1617">
        <v>94</v>
      </c>
      <c r="X1617">
        <v>4</v>
      </c>
      <c r="Y1617">
        <v>248</v>
      </c>
      <c r="AD1617"/>
    </row>
    <row r="1618" spans="1:30" x14ac:dyDescent="0.25">
      <c r="A1618" t="s">
        <v>24</v>
      </c>
      <c r="B1618" s="2">
        <v>42398</v>
      </c>
      <c r="C1618" s="35">
        <f>YEAR(Sales[[#This Row],[ShipDate]])</f>
        <v>2016</v>
      </c>
      <c r="D1618" t="s">
        <v>113</v>
      </c>
      <c r="E1618" t="s">
        <v>31</v>
      </c>
      <c r="F1618" t="s">
        <v>21</v>
      </c>
      <c r="G1618" t="s">
        <v>11</v>
      </c>
      <c r="H1618" t="s">
        <v>2580</v>
      </c>
      <c r="I1618" t="s">
        <v>1928</v>
      </c>
      <c r="J1618" t="s">
        <v>13</v>
      </c>
      <c r="K1618" t="s">
        <v>2581</v>
      </c>
      <c r="L1618" t="s">
        <v>68</v>
      </c>
      <c r="N1618" t="str">
        <f>IF(ISBLANK(Sales[[#This Row],[return]]),"No",Sales[[#This Row],[return]])</f>
        <v>No</v>
      </c>
      <c r="O1618" s="2">
        <v>42395</v>
      </c>
      <c r="P1618" s="8" t="str">
        <f>TEXT(DAY(Sales[[#This Row],[OrderDate]]),"ddd")</f>
        <v>Thu</v>
      </c>
      <c r="Q1618" s="8" t="str">
        <f>TEXT(MONTH(Sales[[#This Row],[ShipDate]])*29,"mmm")</f>
        <v>Jan</v>
      </c>
      <c r="R1618">
        <v>1389</v>
      </c>
      <c r="S1618" t="s">
        <v>1122</v>
      </c>
      <c r="T1618" t="s">
        <v>66</v>
      </c>
      <c r="U1618">
        <v>57701</v>
      </c>
      <c r="V1618" s="1">
        <v>0</v>
      </c>
      <c r="W1618">
        <v>40</v>
      </c>
      <c r="X1618">
        <v>2</v>
      </c>
      <c r="Y1618">
        <v>142</v>
      </c>
      <c r="AD1618"/>
    </row>
    <row r="1619" spans="1:30" x14ac:dyDescent="0.25">
      <c r="A1619" t="s">
        <v>24</v>
      </c>
      <c r="B1619" s="2">
        <v>42398</v>
      </c>
      <c r="C1619" s="35">
        <f>YEAR(Sales[[#This Row],[ShipDate]])</f>
        <v>2016</v>
      </c>
      <c r="D1619" t="s">
        <v>113</v>
      </c>
      <c r="E1619" t="s">
        <v>31</v>
      </c>
      <c r="F1619" t="s">
        <v>50</v>
      </c>
      <c r="G1619" t="s">
        <v>25</v>
      </c>
      <c r="H1619" t="s">
        <v>2580</v>
      </c>
      <c r="I1619" t="s">
        <v>1928</v>
      </c>
      <c r="J1619" t="s">
        <v>13</v>
      </c>
      <c r="K1619" t="s">
        <v>2581</v>
      </c>
      <c r="L1619" t="s">
        <v>68</v>
      </c>
      <c r="N1619" t="str">
        <f>IF(ISBLANK(Sales[[#This Row],[return]]),"No",Sales[[#This Row],[return]])</f>
        <v>No</v>
      </c>
      <c r="O1619" s="2">
        <v>42395</v>
      </c>
      <c r="P1619" s="8" t="str">
        <f>TEXT(DAY(Sales[[#This Row],[OrderDate]]),"ddd")</f>
        <v>Thu</v>
      </c>
      <c r="Q1619" s="8" t="str">
        <f>TEXT(MONTH(Sales[[#This Row],[ShipDate]])*29,"mmm")</f>
        <v>Jan</v>
      </c>
      <c r="R1619">
        <v>1632</v>
      </c>
      <c r="S1619" t="s">
        <v>2077</v>
      </c>
      <c r="T1619" t="s">
        <v>66</v>
      </c>
      <c r="U1619">
        <v>57701</v>
      </c>
      <c r="V1619" s="1">
        <v>0</v>
      </c>
      <c r="W1619">
        <v>5</v>
      </c>
      <c r="X1619">
        <v>2</v>
      </c>
      <c r="Y1619">
        <v>11</v>
      </c>
      <c r="AD1619"/>
    </row>
    <row r="1620" spans="1:30" x14ac:dyDescent="0.25">
      <c r="A1620" t="s">
        <v>10</v>
      </c>
      <c r="B1620" s="2">
        <v>42632</v>
      </c>
      <c r="C1620" s="35">
        <f>YEAR(Sales[[#This Row],[ShipDate]])</f>
        <v>2016</v>
      </c>
      <c r="D1620" t="s">
        <v>607</v>
      </c>
      <c r="E1620" t="s">
        <v>31</v>
      </c>
      <c r="F1620" t="s">
        <v>23</v>
      </c>
      <c r="G1620" t="s">
        <v>11</v>
      </c>
      <c r="H1620" t="s">
        <v>146</v>
      </c>
      <c r="I1620" t="s">
        <v>149</v>
      </c>
      <c r="J1620" t="s">
        <v>13</v>
      </c>
      <c r="K1620" t="s">
        <v>2618</v>
      </c>
      <c r="L1620" t="s">
        <v>92</v>
      </c>
      <c r="N1620" t="str">
        <f>IF(ISBLANK(Sales[[#This Row],[return]]),"No",Sales[[#This Row],[return]])</f>
        <v>No</v>
      </c>
      <c r="O1620" s="2">
        <v>42632</v>
      </c>
      <c r="P1620" s="8" t="str">
        <f>TEXT(DAY(Sales[[#This Row],[OrderDate]]),"ddd")</f>
        <v>Thu</v>
      </c>
      <c r="Q1620" s="8" t="str">
        <f>TEXT(MONTH(Sales[[#This Row],[ShipDate]])*29,"mmm")</f>
        <v>Sep</v>
      </c>
      <c r="R1620">
        <v>845</v>
      </c>
      <c r="S1620" t="s">
        <v>1389</v>
      </c>
      <c r="T1620" t="s">
        <v>90</v>
      </c>
      <c r="U1620">
        <v>10011</v>
      </c>
      <c r="V1620" s="1">
        <v>0.1</v>
      </c>
      <c r="W1620">
        <v>177</v>
      </c>
      <c r="X1620">
        <v>7</v>
      </c>
      <c r="Y1620">
        <v>887</v>
      </c>
      <c r="AD1620"/>
    </row>
    <row r="1621" spans="1:30" x14ac:dyDescent="0.25">
      <c r="A1621" t="s">
        <v>40</v>
      </c>
      <c r="B1621" s="2">
        <v>42575</v>
      </c>
      <c r="C1621" s="35">
        <f>YEAR(Sales[[#This Row],[ShipDate]])</f>
        <v>2016</v>
      </c>
      <c r="D1621" t="s">
        <v>36</v>
      </c>
      <c r="E1621" t="s">
        <v>69</v>
      </c>
      <c r="F1621" t="s">
        <v>50</v>
      </c>
      <c r="G1621" t="s">
        <v>25</v>
      </c>
      <c r="H1621" t="s">
        <v>810</v>
      </c>
      <c r="I1621" t="s">
        <v>812</v>
      </c>
      <c r="J1621" t="s">
        <v>13</v>
      </c>
      <c r="K1621" t="s">
        <v>2935</v>
      </c>
      <c r="L1621" t="s">
        <v>30</v>
      </c>
      <c r="N1621" t="str">
        <f>IF(ISBLANK(Sales[[#This Row],[return]]),"No",Sales[[#This Row],[return]])</f>
        <v>No</v>
      </c>
      <c r="O1621" s="2">
        <v>42570</v>
      </c>
      <c r="P1621" s="8" t="str">
        <f>TEXT(DAY(Sales[[#This Row],[OrderDate]]),"ddd")</f>
        <v>Thu</v>
      </c>
      <c r="Q1621" s="8" t="str">
        <f>TEXT(MONTH(Sales[[#This Row],[ShipDate]])*29,"mmm")</f>
        <v>Jul</v>
      </c>
      <c r="R1621">
        <v>54</v>
      </c>
      <c r="S1621" t="s">
        <v>3250</v>
      </c>
      <c r="T1621" t="s">
        <v>28</v>
      </c>
      <c r="U1621">
        <v>59405</v>
      </c>
      <c r="V1621" s="1">
        <v>0.2</v>
      </c>
      <c r="W1621">
        <v>2</v>
      </c>
      <c r="X1621">
        <v>2</v>
      </c>
      <c r="Y1621">
        <v>6</v>
      </c>
      <c r="AD1621"/>
    </row>
    <row r="1622" spans="1:30" x14ac:dyDescent="0.25">
      <c r="A1622" t="s">
        <v>24</v>
      </c>
      <c r="B1622" s="2">
        <v>42682</v>
      </c>
      <c r="C1622" s="35">
        <f>YEAR(Sales[[#This Row],[ShipDate]])</f>
        <v>2016</v>
      </c>
      <c r="D1622" t="s">
        <v>36</v>
      </c>
      <c r="E1622" t="s">
        <v>69</v>
      </c>
      <c r="F1622" t="s">
        <v>33</v>
      </c>
      <c r="G1622" t="s">
        <v>25</v>
      </c>
      <c r="H1622" t="s">
        <v>26</v>
      </c>
      <c r="I1622" t="s">
        <v>32</v>
      </c>
      <c r="J1622" t="s">
        <v>13</v>
      </c>
      <c r="K1622" t="s">
        <v>2999</v>
      </c>
      <c r="L1622" t="s">
        <v>30</v>
      </c>
      <c r="N1622" t="str">
        <f>IF(ISBLANK(Sales[[#This Row],[return]]),"No",Sales[[#This Row],[return]])</f>
        <v>No</v>
      </c>
      <c r="O1622" s="2">
        <v>42675</v>
      </c>
      <c r="P1622" s="8" t="str">
        <f>TEXT(DAY(Sales[[#This Row],[OrderDate]]),"ddd")</f>
        <v>Sun</v>
      </c>
      <c r="Q1622" s="8" t="str">
        <f>TEXT(MONTH(Sales[[#This Row],[ShipDate]])*29,"mmm")</f>
        <v>Nov</v>
      </c>
      <c r="R1622">
        <v>182</v>
      </c>
      <c r="S1622" t="s">
        <v>2114</v>
      </c>
      <c r="T1622" t="s">
        <v>28</v>
      </c>
      <c r="U1622">
        <v>90049</v>
      </c>
      <c r="V1622" s="1">
        <v>0</v>
      </c>
      <c r="W1622">
        <v>22</v>
      </c>
      <c r="X1622">
        <v>3</v>
      </c>
      <c r="Y1622">
        <v>44</v>
      </c>
      <c r="AD1622"/>
    </row>
    <row r="1623" spans="1:30" x14ac:dyDescent="0.25">
      <c r="A1623" t="s">
        <v>24</v>
      </c>
      <c r="B1623" s="2">
        <v>42682</v>
      </c>
      <c r="C1623" s="35">
        <f>YEAR(Sales[[#This Row],[ShipDate]])</f>
        <v>2016</v>
      </c>
      <c r="D1623" t="s">
        <v>36</v>
      </c>
      <c r="E1623" t="s">
        <v>69</v>
      </c>
      <c r="F1623" t="s">
        <v>59</v>
      </c>
      <c r="G1623" t="s">
        <v>25</v>
      </c>
      <c r="H1623" t="s">
        <v>26</v>
      </c>
      <c r="I1623" t="s">
        <v>32</v>
      </c>
      <c r="J1623" t="s">
        <v>13</v>
      </c>
      <c r="K1623" t="s">
        <v>2999</v>
      </c>
      <c r="L1623" t="s">
        <v>30</v>
      </c>
      <c r="N1623" t="str">
        <f>IF(ISBLANK(Sales[[#This Row],[return]]),"No",Sales[[#This Row],[return]])</f>
        <v>No</v>
      </c>
      <c r="O1623" s="2">
        <v>42675</v>
      </c>
      <c r="P1623" s="8" t="str">
        <f>TEXT(DAY(Sales[[#This Row],[OrderDate]]),"ddd")</f>
        <v>Sun</v>
      </c>
      <c r="Q1623" s="8" t="str">
        <f>TEXT(MONTH(Sales[[#This Row],[ShipDate]])*29,"mmm")</f>
        <v>Nov</v>
      </c>
      <c r="R1623">
        <v>538</v>
      </c>
      <c r="S1623" t="s">
        <v>109</v>
      </c>
      <c r="T1623" t="s">
        <v>28</v>
      </c>
      <c r="U1623">
        <v>90049</v>
      </c>
      <c r="V1623" s="1">
        <v>0</v>
      </c>
      <c r="W1623">
        <v>10</v>
      </c>
      <c r="X1623">
        <v>5</v>
      </c>
      <c r="Y1623">
        <v>21</v>
      </c>
      <c r="AD1623"/>
    </row>
    <row r="1624" spans="1:30" x14ac:dyDescent="0.25">
      <c r="A1624" t="s">
        <v>10</v>
      </c>
      <c r="B1624" s="2">
        <v>42436</v>
      </c>
      <c r="C1624" s="35">
        <f>YEAR(Sales[[#This Row],[ShipDate]])</f>
        <v>2016</v>
      </c>
      <c r="D1624" t="s">
        <v>36</v>
      </c>
      <c r="E1624" t="s">
        <v>18</v>
      </c>
      <c r="F1624" t="s">
        <v>38</v>
      </c>
      <c r="G1624" t="s">
        <v>11</v>
      </c>
      <c r="H1624" t="s">
        <v>107</v>
      </c>
      <c r="I1624" t="s">
        <v>70</v>
      </c>
      <c r="J1624" t="s">
        <v>13</v>
      </c>
      <c r="K1624" t="s">
        <v>1463</v>
      </c>
      <c r="L1624" t="s">
        <v>68</v>
      </c>
      <c r="N1624" t="str">
        <f>IF(ISBLANK(Sales[[#This Row],[return]]),"No",Sales[[#This Row],[return]])</f>
        <v>No</v>
      </c>
      <c r="O1624" s="2">
        <v>42430</v>
      </c>
      <c r="P1624" s="8" t="str">
        <f>TEXT(DAY(Sales[[#This Row],[OrderDate]]),"ddd")</f>
        <v>Sun</v>
      </c>
      <c r="Q1624" s="8" t="str">
        <f>TEXT(MONTH(Sales[[#This Row],[ShipDate]])*29,"mmm")</f>
        <v>Mar</v>
      </c>
      <c r="R1624">
        <v>316</v>
      </c>
      <c r="S1624" t="s">
        <v>1464</v>
      </c>
      <c r="T1624" t="s">
        <v>66</v>
      </c>
      <c r="U1624">
        <v>77036</v>
      </c>
      <c r="V1624" s="1">
        <v>0.3</v>
      </c>
      <c r="W1624">
        <v>-43</v>
      </c>
      <c r="X1624">
        <v>3</v>
      </c>
      <c r="Y1624">
        <v>377</v>
      </c>
      <c r="AD1624"/>
    </row>
    <row r="1625" spans="1:30" x14ac:dyDescent="0.25">
      <c r="A1625" t="s">
        <v>10</v>
      </c>
      <c r="B1625" s="2">
        <v>42436</v>
      </c>
      <c r="C1625" s="35">
        <f>YEAR(Sales[[#This Row],[ShipDate]])</f>
        <v>2016</v>
      </c>
      <c r="D1625" t="s">
        <v>36</v>
      </c>
      <c r="E1625" t="s">
        <v>18</v>
      </c>
      <c r="F1625" t="s">
        <v>39</v>
      </c>
      <c r="G1625" t="s">
        <v>25</v>
      </c>
      <c r="H1625" t="s">
        <v>107</v>
      </c>
      <c r="I1625" t="s">
        <v>70</v>
      </c>
      <c r="J1625" t="s">
        <v>13</v>
      </c>
      <c r="K1625" t="s">
        <v>1463</v>
      </c>
      <c r="L1625" t="s">
        <v>68</v>
      </c>
      <c r="N1625" t="str">
        <f>IF(ISBLANK(Sales[[#This Row],[return]]),"No",Sales[[#This Row],[return]])</f>
        <v>No</v>
      </c>
      <c r="O1625" s="2">
        <v>42430</v>
      </c>
      <c r="P1625" s="8" t="str">
        <f>TEXT(DAY(Sales[[#This Row],[OrderDate]]),"ddd")</f>
        <v>Sun</v>
      </c>
      <c r="Q1625" s="8" t="str">
        <f>TEXT(MONTH(Sales[[#This Row],[ShipDate]])*29,"mmm")</f>
        <v>Mar</v>
      </c>
      <c r="R1625">
        <v>1344</v>
      </c>
      <c r="S1625" t="s">
        <v>1807</v>
      </c>
      <c r="T1625" t="s">
        <v>66</v>
      </c>
      <c r="U1625">
        <v>77036</v>
      </c>
      <c r="V1625" s="1">
        <v>0.2</v>
      </c>
      <c r="W1625">
        <v>9</v>
      </c>
      <c r="X1625">
        <v>3</v>
      </c>
      <c r="Y1625">
        <v>137</v>
      </c>
      <c r="AD1625"/>
    </row>
    <row r="1626" spans="1:30" x14ac:dyDescent="0.25">
      <c r="A1626" t="s">
        <v>24</v>
      </c>
      <c r="B1626" s="2">
        <v>42415</v>
      </c>
      <c r="C1626" s="35">
        <f>YEAR(Sales[[#This Row],[ShipDate]])</f>
        <v>2016</v>
      </c>
      <c r="D1626" t="s">
        <v>19</v>
      </c>
      <c r="E1626" t="s">
        <v>18</v>
      </c>
      <c r="F1626" t="s">
        <v>23</v>
      </c>
      <c r="G1626" t="s">
        <v>11</v>
      </c>
      <c r="H1626" t="s">
        <v>197</v>
      </c>
      <c r="I1626" t="s">
        <v>299</v>
      </c>
      <c r="J1626" t="s">
        <v>13</v>
      </c>
      <c r="K1626" t="s">
        <v>1246</v>
      </c>
      <c r="L1626" t="s">
        <v>68</v>
      </c>
      <c r="N1626" t="str">
        <f>IF(ISBLANK(Sales[[#This Row],[return]]),"No",Sales[[#This Row],[return]])</f>
        <v>No</v>
      </c>
      <c r="O1626" s="2">
        <v>42411</v>
      </c>
      <c r="P1626" s="8" t="str">
        <f>TEXT(DAY(Sales[[#This Row],[OrderDate]]),"ddd")</f>
        <v>Wed</v>
      </c>
      <c r="Q1626" s="8" t="str">
        <f>TEXT(MONTH(Sales[[#This Row],[ShipDate]])*29,"mmm")</f>
        <v>Feb</v>
      </c>
      <c r="R1626">
        <v>771</v>
      </c>
      <c r="S1626" t="s">
        <v>3092</v>
      </c>
      <c r="T1626" t="s">
        <v>66</v>
      </c>
      <c r="U1626">
        <v>65203</v>
      </c>
      <c r="V1626" s="1">
        <v>0</v>
      </c>
      <c r="W1626">
        <v>15</v>
      </c>
      <c r="X1626">
        <v>1</v>
      </c>
      <c r="Y1626">
        <v>61</v>
      </c>
      <c r="AD1626"/>
    </row>
    <row r="1627" spans="1:30" x14ac:dyDescent="0.25">
      <c r="A1627" t="s">
        <v>24</v>
      </c>
      <c r="B1627" s="2">
        <v>42415</v>
      </c>
      <c r="C1627" s="35">
        <f>YEAR(Sales[[#This Row],[ShipDate]])</f>
        <v>2016</v>
      </c>
      <c r="D1627" t="s">
        <v>19</v>
      </c>
      <c r="E1627" t="s">
        <v>18</v>
      </c>
      <c r="F1627" t="s">
        <v>43</v>
      </c>
      <c r="G1627" t="s">
        <v>11</v>
      </c>
      <c r="H1627" t="s">
        <v>197</v>
      </c>
      <c r="I1627" t="s">
        <v>299</v>
      </c>
      <c r="J1627" t="s">
        <v>13</v>
      </c>
      <c r="K1627" t="s">
        <v>1246</v>
      </c>
      <c r="L1627" t="s">
        <v>68</v>
      </c>
      <c r="N1627" t="str">
        <f>IF(ISBLANK(Sales[[#This Row],[return]]),"No",Sales[[#This Row],[return]])</f>
        <v>No</v>
      </c>
      <c r="O1627" s="2">
        <v>42411</v>
      </c>
      <c r="P1627" s="8" t="str">
        <f>TEXT(DAY(Sales[[#This Row],[OrderDate]]),"ddd")</f>
        <v>Wed</v>
      </c>
      <c r="Q1627" s="8" t="str">
        <f>TEXT(MONTH(Sales[[#This Row],[ShipDate]])*29,"mmm")</f>
        <v>Feb</v>
      </c>
      <c r="R1627">
        <v>1367</v>
      </c>
      <c r="S1627" t="s">
        <v>3187</v>
      </c>
      <c r="T1627" t="s">
        <v>66</v>
      </c>
      <c r="U1627">
        <v>65203</v>
      </c>
      <c r="V1627" s="1">
        <v>0</v>
      </c>
      <c r="W1627">
        <v>53</v>
      </c>
      <c r="X1627">
        <v>3</v>
      </c>
      <c r="Y1627">
        <v>333</v>
      </c>
      <c r="AD1627"/>
    </row>
    <row r="1628" spans="1:30" x14ac:dyDescent="0.25">
      <c r="A1628" t="s">
        <v>24</v>
      </c>
      <c r="B1628" s="2">
        <v>42415</v>
      </c>
      <c r="C1628" s="35">
        <f>YEAR(Sales[[#This Row],[ShipDate]])</f>
        <v>2016</v>
      </c>
      <c r="D1628" t="s">
        <v>19</v>
      </c>
      <c r="E1628" t="s">
        <v>18</v>
      </c>
      <c r="F1628" t="s">
        <v>50</v>
      </c>
      <c r="G1628" t="s">
        <v>25</v>
      </c>
      <c r="H1628" t="s">
        <v>197</v>
      </c>
      <c r="I1628" t="s">
        <v>299</v>
      </c>
      <c r="J1628" t="s">
        <v>13</v>
      </c>
      <c r="K1628" t="s">
        <v>1246</v>
      </c>
      <c r="L1628" t="s">
        <v>68</v>
      </c>
      <c r="N1628" t="str">
        <f>IF(ISBLANK(Sales[[#This Row],[return]]),"No",Sales[[#This Row],[return]])</f>
        <v>No</v>
      </c>
      <c r="O1628" s="2">
        <v>42411</v>
      </c>
      <c r="P1628" s="8" t="str">
        <f>TEXT(DAY(Sales[[#This Row],[OrderDate]]),"ddd")</f>
        <v>Wed</v>
      </c>
      <c r="Q1628" s="8" t="str">
        <f>TEXT(MONTH(Sales[[#This Row],[ShipDate]])*29,"mmm")</f>
        <v>Feb</v>
      </c>
      <c r="R1628">
        <v>1652</v>
      </c>
      <c r="S1628" t="s">
        <v>955</v>
      </c>
      <c r="T1628" t="s">
        <v>66</v>
      </c>
      <c r="U1628">
        <v>65203</v>
      </c>
      <c r="V1628" s="1">
        <v>0</v>
      </c>
      <c r="W1628">
        <v>4</v>
      </c>
      <c r="X1628">
        <v>2</v>
      </c>
      <c r="Y1628">
        <v>10</v>
      </c>
      <c r="AD1628"/>
    </row>
    <row r="1629" spans="1:30" x14ac:dyDescent="0.25">
      <c r="A1629" t="s">
        <v>24</v>
      </c>
      <c r="B1629" s="2">
        <v>42415</v>
      </c>
      <c r="C1629" s="35">
        <f>YEAR(Sales[[#This Row],[ShipDate]])</f>
        <v>2016</v>
      </c>
      <c r="D1629" t="s">
        <v>19</v>
      </c>
      <c r="E1629" t="s">
        <v>18</v>
      </c>
      <c r="F1629" t="s">
        <v>39</v>
      </c>
      <c r="G1629" t="s">
        <v>25</v>
      </c>
      <c r="H1629" t="s">
        <v>197</v>
      </c>
      <c r="I1629" t="s">
        <v>299</v>
      </c>
      <c r="J1629" t="s">
        <v>13</v>
      </c>
      <c r="K1629" t="s">
        <v>1246</v>
      </c>
      <c r="L1629" t="s">
        <v>68</v>
      </c>
      <c r="N1629" t="str">
        <f>IF(ISBLANK(Sales[[#This Row],[return]]),"No",Sales[[#This Row],[return]])</f>
        <v>No</v>
      </c>
      <c r="O1629" s="2">
        <v>42411</v>
      </c>
      <c r="P1629" s="8" t="str">
        <f>TEXT(DAY(Sales[[#This Row],[OrderDate]]),"ddd")</f>
        <v>Wed</v>
      </c>
      <c r="Q1629" s="8" t="str">
        <f>TEXT(MONTH(Sales[[#This Row],[ShipDate]])*29,"mmm")</f>
        <v>Feb</v>
      </c>
      <c r="R1629">
        <v>647</v>
      </c>
      <c r="S1629" t="s">
        <v>1001</v>
      </c>
      <c r="T1629" t="s">
        <v>66</v>
      </c>
      <c r="U1629">
        <v>65203</v>
      </c>
      <c r="V1629" s="1">
        <v>0</v>
      </c>
      <c r="W1629">
        <v>3</v>
      </c>
      <c r="X1629">
        <v>2</v>
      </c>
      <c r="Y1629">
        <v>65</v>
      </c>
      <c r="AD1629"/>
    </row>
    <row r="1630" spans="1:30" x14ac:dyDescent="0.25">
      <c r="A1630" t="s">
        <v>24</v>
      </c>
      <c r="B1630" s="2">
        <v>42415</v>
      </c>
      <c r="C1630" s="35">
        <f>YEAR(Sales[[#This Row],[ShipDate]])</f>
        <v>2016</v>
      </c>
      <c r="D1630" t="s">
        <v>19</v>
      </c>
      <c r="E1630" t="s">
        <v>18</v>
      </c>
      <c r="F1630" t="s">
        <v>50</v>
      </c>
      <c r="G1630" t="s">
        <v>25</v>
      </c>
      <c r="H1630" t="s">
        <v>197</v>
      </c>
      <c r="I1630" t="s">
        <v>299</v>
      </c>
      <c r="J1630" t="s">
        <v>13</v>
      </c>
      <c r="K1630" t="s">
        <v>1246</v>
      </c>
      <c r="L1630" t="s">
        <v>68</v>
      </c>
      <c r="N1630" t="str">
        <f>IF(ISBLANK(Sales[[#This Row],[return]]),"No",Sales[[#This Row],[return]])</f>
        <v>No</v>
      </c>
      <c r="O1630" s="2">
        <v>42411</v>
      </c>
      <c r="P1630" s="8" t="str">
        <f>TEXT(DAY(Sales[[#This Row],[OrderDate]]),"ddd")</f>
        <v>Wed</v>
      </c>
      <c r="Q1630" s="8" t="str">
        <f>TEXT(MONTH(Sales[[#This Row],[ShipDate]])*29,"mmm")</f>
        <v>Feb</v>
      </c>
      <c r="R1630">
        <v>1602</v>
      </c>
      <c r="S1630" t="s">
        <v>1923</v>
      </c>
      <c r="T1630" t="s">
        <v>66</v>
      </c>
      <c r="U1630">
        <v>65203</v>
      </c>
      <c r="V1630" s="1">
        <v>0</v>
      </c>
      <c r="W1630">
        <v>24</v>
      </c>
      <c r="X1630">
        <v>3</v>
      </c>
      <c r="Y1630">
        <v>52</v>
      </c>
      <c r="AD1630"/>
    </row>
    <row r="1631" spans="1:30" x14ac:dyDescent="0.25">
      <c r="A1631" t="s">
        <v>24</v>
      </c>
      <c r="B1631" s="2">
        <v>42415</v>
      </c>
      <c r="C1631" s="35">
        <f>YEAR(Sales[[#This Row],[ShipDate]])</f>
        <v>2016</v>
      </c>
      <c r="D1631" t="s">
        <v>19</v>
      </c>
      <c r="E1631" t="s">
        <v>18</v>
      </c>
      <c r="F1631" t="s">
        <v>33</v>
      </c>
      <c r="G1631" t="s">
        <v>25</v>
      </c>
      <c r="H1631" t="s">
        <v>197</v>
      </c>
      <c r="I1631" t="s">
        <v>299</v>
      </c>
      <c r="J1631" t="s">
        <v>13</v>
      </c>
      <c r="K1631" t="s">
        <v>1246</v>
      </c>
      <c r="L1631" t="s">
        <v>68</v>
      </c>
      <c r="N1631" t="str">
        <f>IF(ISBLANK(Sales[[#This Row],[return]]),"No",Sales[[#This Row],[return]])</f>
        <v>No</v>
      </c>
      <c r="O1631" s="2">
        <v>42411</v>
      </c>
      <c r="P1631" s="8" t="str">
        <f>TEXT(DAY(Sales[[#This Row],[OrderDate]]),"ddd")</f>
        <v>Wed</v>
      </c>
      <c r="Q1631" s="8" t="str">
        <f>TEXT(MONTH(Sales[[#This Row],[ShipDate]])*29,"mmm")</f>
        <v>Feb</v>
      </c>
      <c r="R1631">
        <v>191</v>
      </c>
      <c r="S1631" t="s">
        <v>1926</v>
      </c>
      <c r="T1631" t="s">
        <v>66</v>
      </c>
      <c r="U1631">
        <v>65203</v>
      </c>
      <c r="V1631" s="1">
        <v>0</v>
      </c>
      <c r="W1631">
        <v>7</v>
      </c>
      <c r="X1631">
        <v>3</v>
      </c>
      <c r="Y1631">
        <v>15</v>
      </c>
      <c r="AD1631"/>
    </row>
    <row r="1632" spans="1:30" x14ac:dyDescent="0.25">
      <c r="A1632" t="s">
        <v>10</v>
      </c>
      <c r="B1632" s="2">
        <v>42736</v>
      </c>
      <c r="C1632" s="35">
        <f>YEAR(Sales[[#This Row],[ShipDate]])</f>
        <v>2017</v>
      </c>
      <c r="D1632" t="s">
        <v>36</v>
      </c>
      <c r="E1632" t="s">
        <v>18</v>
      </c>
      <c r="F1632" t="s">
        <v>39</v>
      </c>
      <c r="G1632" t="s">
        <v>25</v>
      </c>
      <c r="H1632" t="s">
        <v>146</v>
      </c>
      <c r="I1632" t="s">
        <v>149</v>
      </c>
      <c r="J1632" t="s">
        <v>13</v>
      </c>
      <c r="K1632" t="s">
        <v>100</v>
      </c>
      <c r="L1632" t="s">
        <v>92</v>
      </c>
      <c r="N1632" t="str">
        <f>IF(ISBLANK(Sales[[#This Row],[return]]),"No",Sales[[#This Row],[return]])</f>
        <v>No</v>
      </c>
      <c r="O1632" s="2">
        <v>42730</v>
      </c>
      <c r="P1632" s="8" t="str">
        <f>TEXT(DAY(Sales[[#This Row],[OrderDate]]),"ddd")</f>
        <v>Thu</v>
      </c>
      <c r="Q1632" s="8" t="str">
        <f>TEXT(MONTH(Sales[[#This Row],[ShipDate]])*29,"mmm")</f>
        <v>Jan</v>
      </c>
      <c r="R1632">
        <v>636</v>
      </c>
      <c r="S1632" t="s">
        <v>1815</v>
      </c>
      <c r="T1632" t="s">
        <v>90</v>
      </c>
      <c r="U1632">
        <v>10009</v>
      </c>
      <c r="V1632" s="1">
        <v>0</v>
      </c>
      <c r="W1632">
        <v>19</v>
      </c>
      <c r="X1632">
        <v>6</v>
      </c>
      <c r="Y1632">
        <v>192</v>
      </c>
      <c r="AD1632"/>
    </row>
    <row r="1633" spans="1:30" x14ac:dyDescent="0.25">
      <c r="A1633" t="s">
        <v>40</v>
      </c>
      <c r="B1633" s="2">
        <v>42718</v>
      </c>
      <c r="C1633" s="35">
        <f>YEAR(Sales[[#This Row],[ShipDate]])</f>
        <v>2016</v>
      </c>
      <c r="D1633" t="s">
        <v>19</v>
      </c>
      <c r="E1633" t="s">
        <v>18</v>
      </c>
      <c r="F1633" t="s">
        <v>21</v>
      </c>
      <c r="G1633" t="s">
        <v>11</v>
      </c>
      <c r="H1633" t="s">
        <v>1395</v>
      </c>
      <c r="I1633" t="s">
        <v>32</v>
      </c>
      <c r="J1633" t="s">
        <v>13</v>
      </c>
      <c r="K1633" t="s">
        <v>1369</v>
      </c>
      <c r="L1633" t="s">
        <v>30</v>
      </c>
      <c r="N1633" t="str">
        <f>IF(ISBLANK(Sales[[#This Row],[return]]),"No",Sales[[#This Row],[return]])</f>
        <v>No</v>
      </c>
      <c r="O1633" s="2">
        <v>42716</v>
      </c>
      <c r="P1633" s="8" t="str">
        <f>TEXT(DAY(Sales[[#This Row],[OrderDate]]),"ddd")</f>
        <v>Thu</v>
      </c>
      <c r="Q1633" s="8" t="str">
        <f>TEXT(MONTH(Sales[[#This Row],[ShipDate]])*29,"mmm")</f>
        <v>Dec</v>
      </c>
      <c r="R1633">
        <v>309</v>
      </c>
      <c r="S1633" t="s">
        <v>1208</v>
      </c>
      <c r="T1633" t="s">
        <v>28</v>
      </c>
      <c r="U1633">
        <v>93727</v>
      </c>
      <c r="V1633" s="1">
        <v>0.15</v>
      </c>
      <c r="W1633">
        <v>12</v>
      </c>
      <c r="X1633">
        <v>3</v>
      </c>
      <c r="Y1633">
        <v>255</v>
      </c>
      <c r="AD1633"/>
    </row>
    <row r="1634" spans="1:30" x14ac:dyDescent="0.25">
      <c r="A1634" t="s">
        <v>40</v>
      </c>
      <c r="B1634" s="2">
        <v>42718</v>
      </c>
      <c r="C1634" s="35">
        <f>YEAR(Sales[[#This Row],[ShipDate]])</f>
        <v>2016</v>
      </c>
      <c r="D1634" t="s">
        <v>19</v>
      </c>
      <c r="E1634" t="s">
        <v>18</v>
      </c>
      <c r="F1634" t="s">
        <v>38</v>
      </c>
      <c r="G1634" t="s">
        <v>11</v>
      </c>
      <c r="H1634" t="s">
        <v>1395</v>
      </c>
      <c r="I1634" t="s">
        <v>32</v>
      </c>
      <c r="J1634" t="s">
        <v>13</v>
      </c>
      <c r="K1634" t="s">
        <v>1369</v>
      </c>
      <c r="L1634" t="s">
        <v>30</v>
      </c>
      <c r="N1634" t="str">
        <f>IF(ISBLANK(Sales[[#This Row],[return]]),"No",Sales[[#This Row],[return]])</f>
        <v>No</v>
      </c>
      <c r="O1634" s="2">
        <v>42716</v>
      </c>
      <c r="P1634" s="8" t="str">
        <f>TEXT(DAY(Sales[[#This Row],[OrderDate]]),"ddd")</f>
        <v>Thu</v>
      </c>
      <c r="Q1634" s="8" t="str">
        <f>TEXT(MONTH(Sales[[#This Row],[ShipDate]])*29,"mmm")</f>
        <v>Dec</v>
      </c>
      <c r="R1634">
        <v>843</v>
      </c>
      <c r="S1634" t="s">
        <v>1421</v>
      </c>
      <c r="T1634" t="s">
        <v>28</v>
      </c>
      <c r="U1634">
        <v>93727</v>
      </c>
      <c r="V1634" s="1">
        <v>0.2</v>
      </c>
      <c r="W1634">
        <v>96</v>
      </c>
      <c r="X1634">
        <v>6</v>
      </c>
      <c r="Y1634">
        <v>765</v>
      </c>
      <c r="AD1634"/>
    </row>
    <row r="1635" spans="1:30" x14ac:dyDescent="0.25">
      <c r="A1635" t="s">
        <v>40</v>
      </c>
      <c r="B1635" s="2">
        <v>42718</v>
      </c>
      <c r="C1635" s="35">
        <f>YEAR(Sales[[#This Row],[ShipDate]])</f>
        <v>2016</v>
      </c>
      <c r="D1635" t="s">
        <v>19</v>
      </c>
      <c r="E1635" t="s">
        <v>18</v>
      </c>
      <c r="F1635" t="s">
        <v>38</v>
      </c>
      <c r="G1635" t="s">
        <v>11</v>
      </c>
      <c r="H1635" t="s">
        <v>1395</v>
      </c>
      <c r="I1635" t="s">
        <v>32</v>
      </c>
      <c r="J1635" t="s">
        <v>13</v>
      </c>
      <c r="K1635" t="s">
        <v>1369</v>
      </c>
      <c r="L1635" t="s">
        <v>30</v>
      </c>
      <c r="N1635" t="str">
        <f>IF(ISBLANK(Sales[[#This Row],[return]]),"No",Sales[[#This Row],[return]])</f>
        <v>No</v>
      </c>
      <c r="O1635" s="2">
        <v>42716</v>
      </c>
      <c r="P1635" s="8" t="str">
        <f>TEXT(DAY(Sales[[#This Row],[OrderDate]]),"ddd")</f>
        <v>Thu</v>
      </c>
      <c r="Q1635" s="8" t="str">
        <f>TEXT(MONTH(Sales[[#This Row],[ShipDate]])*29,"mmm")</f>
        <v>Dec</v>
      </c>
      <c r="R1635">
        <v>370</v>
      </c>
      <c r="S1635" t="s">
        <v>439</v>
      </c>
      <c r="T1635" t="s">
        <v>28</v>
      </c>
      <c r="U1635">
        <v>93727</v>
      </c>
      <c r="V1635" s="1">
        <v>0.2</v>
      </c>
      <c r="W1635">
        <v>135</v>
      </c>
      <c r="X1635">
        <v>12</v>
      </c>
      <c r="Y1635">
        <v>3611</v>
      </c>
      <c r="AD1635"/>
    </row>
    <row r="1636" spans="1:30" x14ac:dyDescent="0.25">
      <c r="A1636" t="s">
        <v>10</v>
      </c>
      <c r="B1636" s="2">
        <v>42627</v>
      </c>
      <c r="C1636" s="35">
        <f>YEAR(Sales[[#This Row],[ShipDate]])</f>
        <v>2016</v>
      </c>
      <c r="D1636" t="s">
        <v>36</v>
      </c>
      <c r="E1636" t="s">
        <v>69</v>
      </c>
      <c r="F1636" t="s">
        <v>39</v>
      </c>
      <c r="G1636" t="s">
        <v>25</v>
      </c>
      <c r="H1636" t="s">
        <v>79</v>
      </c>
      <c r="I1636" t="s">
        <v>32</v>
      </c>
      <c r="J1636" t="s">
        <v>13</v>
      </c>
      <c r="K1636" t="s">
        <v>2900</v>
      </c>
      <c r="L1636" t="s">
        <v>30</v>
      </c>
      <c r="N1636" t="str">
        <f>IF(ISBLANK(Sales[[#This Row],[return]]),"No",Sales[[#This Row],[return]])</f>
        <v>No</v>
      </c>
      <c r="O1636" s="2">
        <v>42621</v>
      </c>
      <c r="P1636" s="8" t="str">
        <f>TEXT(DAY(Sales[[#This Row],[OrderDate]]),"ddd")</f>
        <v>Sun</v>
      </c>
      <c r="Q1636" s="8" t="str">
        <f>TEXT(MONTH(Sales[[#This Row],[ShipDate]])*29,"mmm")</f>
        <v>Sep</v>
      </c>
      <c r="R1636">
        <v>1271</v>
      </c>
      <c r="S1636" t="s">
        <v>609</v>
      </c>
      <c r="T1636" t="s">
        <v>28</v>
      </c>
      <c r="U1636">
        <v>94110</v>
      </c>
      <c r="V1636" s="1">
        <v>0</v>
      </c>
      <c r="W1636">
        <v>4</v>
      </c>
      <c r="X1636">
        <v>1</v>
      </c>
      <c r="Y1636">
        <v>15</v>
      </c>
      <c r="AD1636"/>
    </row>
    <row r="1637" spans="1:30" x14ac:dyDescent="0.25">
      <c r="A1637" t="s">
        <v>10</v>
      </c>
      <c r="B1637" s="2">
        <v>42627</v>
      </c>
      <c r="C1637" s="35">
        <f>YEAR(Sales[[#This Row],[ShipDate]])</f>
        <v>2016</v>
      </c>
      <c r="D1637" t="s">
        <v>36</v>
      </c>
      <c r="E1637" t="s">
        <v>69</v>
      </c>
      <c r="F1637" t="s">
        <v>150</v>
      </c>
      <c r="G1637" t="s">
        <v>25</v>
      </c>
      <c r="H1637" t="s">
        <v>79</v>
      </c>
      <c r="I1637" t="s">
        <v>32</v>
      </c>
      <c r="J1637" t="s">
        <v>13</v>
      </c>
      <c r="K1637" t="s">
        <v>2900</v>
      </c>
      <c r="L1637" t="s">
        <v>30</v>
      </c>
      <c r="N1637" t="str">
        <f>IF(ISBLANK(Sales[[#This Row],[return]]),"No",Sales[[#This Row],[return]])</f>
        <v>No</v>
      </c>
      <c r="O1637" s="2">
        <v>42621</v>
      </c>
      <c r="P1637" s="8" t="str">
        <f>TEXT(DAY(Sales[[#This Row],[OrderDate]]),"ddd")</f>
        <v>Sun</v>
      </c>
      <c r="Q1637" s="8" t="str">
        <f>TEXT(MONTH(Sales[[#This Row],[ShipDate]])*29,"mmm")</f>
        <v>Sep</v>
      </c>
      <c r="R1637">
        <v>910</v>
      </c>
      <c r="S1637" t="s">
        <v>287</v>
      </c>
      <c r="T1637" t="s">
        <v>28</v>
      </c>
      <c r="U1637">
        <v>94110</v>
      </c>
      <c r="V1637" s="1">
        <v>0</v>
      </c>
      <c r="W1637">
        <v>2</v>
      </c>
      <c r="X1637">
        <v>2</v>
      </c>
      <c r="Y1637">
        <v>4</v>
      </c>
      <c r="AD1637"/>
    </row>
    <row r="1638" spans="1:30" x14ac:dyDescent="0.25">
      <c r="A1638" t="s">
        <v>10</v>
      </c>
      <c r="B1638" s="2">
        <v>42627</v>
      </c>
      <c r="C1638" s="35">
        <f>YEAR(Sales[[#This Row],[ShipDate]])</f>
        <v>2016</v>
      </c>
      <c r="D1638" t="s">
        <v>36</v>
      </c>
      <c r="E1638" t="s">
        <v>69</v>
      </c>
      <c r="F1638" t="s">
        <v>52</v>
      </c>
      <c r="G1638" t="s">
        <v>25</v>
      </c>
      <c r="H1638" t="s">
        <v>79</v>
      </c>
      <c r="I1638" t="s">
        <v>32</v>
      </c>
      <c r="J1638" t="s">
        <v>13</v>
      </c>
      <c r="K1638" t="s">
        <v>2900</v>
      </c>
      <c r="L1638" t="s">
        <v>30</v>
      </c>
      <c r="N1638" t="str">
        <f>IF(ISBLANK(Sales[[#This Row],[return]]),"No",Sales[[#This Row],[return]])</f>
        <v>No</v>
      </c>
      <c r="O1638" s="2">
        <v>42621</v>
      </c>
      <c r="P1638" s="8" t="str">
        <f>TEXT(DAY(Sales[[#This Row],[OrderDate]]),"ddd")</f>
        <v>Sun</v>
      </c>
      <c r="Q1638" s="8" t="str">
        <f>TEXT(MONTH(Sales[[#This Row],[ShipDate]])*29,"mmm")</f>
        <v>Sep</v>
      </c>
      <c r="R1638">
        <v>814</v>
      </c>
      <c r="S1638" t="s">
        <v>1920</v>
      </c>
      <c r="T1638" t="s">
        <v>28</v>
      </c>
      <c r="U1638">
        <v>94110</v>
      </c>
      <c r="V1638" s="1">
        <v>0</v>
      </c>
      <c r="W1638">
        <v>24</v>
      </c>
      <c r="X1638">
        <v>5</v>
      </c>
      <c r="Y1638">
        <v>57</v>
      </c>
      <c r="AD1638"/>
    </row>
    <row r="1639" spans="1:30" x14ac:dyDescent="0.25">
      <c r="A1639" t="s">
        <v>24</v>
      </c>
      <c r="B1639" s="2">
        <v>42637</v>
      </c>
      <c r="C1639" s="35">
        <f>YEAR(Sales[[#This Row],[ShipDate]])</f>
        <v>2016</v>
      </c>
      <c r="D1639" t="s">
        <v>113</v>
      </c>
      <c r="E1639" t="s">
        <v>69</v>
      </c>
      <c r="F1639" t="s">
        <v>59</v>
      </c>
      <c r="G1639" t="s">
        <v>25</v>
      </c>
      <c r="H1639" t="s">
        <v>88</v>
      </c>
      <c r="I1639" t="s">
        <v>93</v>
      </c>
      <c r="J1639" t="s">
        <v>13</v>
      </c>
      <c r="K1639" t="s">
        <v>108</v>
      </c>
      <c r="L1639" t="s">
        <v>92</v>
      </c>
      <c r="N1639" t="str">
        <f>IF(ISBLANK(Sales[[#This Row],[return]]),"No",Sales[[#This Row],[return]])</f>
        <v>No</v>
      </c>
      <c r="O1639" s="2">
        <v>42634</v>
      </c>
      <c r="P1639" s="8" t="str">
        <f>TEXT(DAY(Sales[[#This Row],[OrderDate]]),"ddd")</f>
        <v>Sat</v>
      </c>
      <c r="Q1639" s="8" t="str">
        <f>TEXT(MONTH(Sales[[#This Row],[ShipDate]])*29,"mmm")</f>
        <v>Sep</v>
      </c>
      <c r="R1639">
        <v>1622</v>
      </c>
      <c r="S1639" t="s">
        <v>425</v>
      </c>
      <c r="T1639" t="s">
        <v>90</v>
      </c>
      <c r="U1639">
        <v>19143</v>
      </c>
      <c r="V1639" s="1">
        <v>0.2</v>
      </c>
      <c r="W1639">
        <v>4</v>
      </c>
      <c r="X1639">
        <v>3</v>
      </c>
      <c r="Y1639">
        <v>11</v>
      </c>
      <c r="AD1639"/>
    </row>
    <row r="1640" spans="1:30" x14ac:dyDescent="0.25">
      <c r="A1640" t="s">
        <v>24</v>
      </c>
      <c r="B1640" s="2">
        <v>42637</v>
      </c>
      <c r="C1640" s="35">
        <f>YEAR(Sales[[#This Row],[ShipDate]])</f>
        <v>2016</v>
      </c>
      <c r="D1640" t="s">
        <v>113</v>
      </c>
      <c r="E1640" t="s">
        <v>69</v>
      </c>
      <c r="F1640" t="s">
        <v>33</v>
      </c>
      <c r="G1640" t="s">
        <v>25</v>
      </c>
      <c r="H1640" t="s">
        <v>88</v>
      </c>
      <c r="I1640" t="s">
        <v>93</v>
      </c>
      <c r="J1640" t="s">
        <v>13</v>
      </c>
      <c r="K1640" t="s">
        <v>108</v>
      </c>
      <c r="L1640" t="s">
        <v>92</v>
      </c>
      <c r="N1640" t="str">
        <f>IF(ISBLANK(Sales[[#This Row],[return]]),"No",Sales[[#This Row],[return]])</f>
        <v>No</v>
      </c>
      <c r="O1640" s="2">
        <v>42634</v>
      </c>
      <c r="P1640" s="8" t="str">
        <f>TEXT(DAY(Sales[[#This Row],[OrderDate]]),"ddd")</f>
        <v>Sat</v>
      </c>
      <c r="Q1640" s="8" t="str">
        <f>TEXT(MONTH(Sales[[#This Row],[ShipDate]])*29,"mmm")</f>
        <v>Sep</v>
      </c>
      <c r="R1640">
        <v>1506</v>
      </c>
      <c r="S1640" t="s">
        <v>2797</v>
      </c>
      <c r="T1640" t="s">
        <v>90</v>
      </c>
      <c r="U1640">
        <v>19143</v>
      </c>
      <c r="V1640" s="1">
        <v>0.2</v>
      </c>
      <c r="W1640">
        <v>7</v>
      </c>
      <c r="X1640">
        <v>9</v>
      </c>
      <c r="Y1640">
        <v>21</v>
      </c>
      <c r="AD1640"/>
    </row>
    <row r="1641" spans="1:30" x14ac:dyDescent="0.25">
      <c r="A1641" t="s">
        <v>10</v>
      </c>
      <c r="B1641" s="2">
        <v>42706</v>
      </c>
      <c r="C1641" s="35">
        <f>YEAR(Sales[[#This Row],[ShipDate]])</f>
        <v>2016</v>
      </c>
      <c r="D1641" t="s">
        <v>36</v>
      </c>
      <c r="E1641" t="s">
        <v>18</v>
      </c>
      <c r="F1641" t="s">
        <v>59</v>
      </c>
      <c r="G1641" t="s">
        <v>25</v>
      </c>
      <c r="H1641" t="s">
        <v>2318</v>
      </c>
      <c r="I1641" t="s">
        <v>216</v>
      </c>
      <c r="J1641" t="s">
        <v>13</v>
      </c>
      <c r="K1641" t="s">
        <v>1525</v>
      </c>
      <c r="L1641" t="s">
        <v>30</v>
      </c>
      <c r="N1641" t="str">
        <f>IF(ISBLANK(Sales[[#This Row],[return]]),"No",Sales[[#This Row],[return]])</f>
        <v>No</v>
      </c>
      <c r="O1641" s="2">
        <v>42700</v>
      </c>
      <c r="P1641" s="8" t="str">
        <f>TEXT(DAY(Sales[[#This Row],[OrderDate]]),"ddd")</f>
        <v>Thu</v>
      </c>
      <c r="Q1641" s="8" t="str">
        <f>TEXT(MONTH(Sales[[#This Row],[ShipDate]])*29,"mmm")</f>
        <v>Dec</v>
      </c>
      <c r="R1641">
        <v>1800</v>
      </c>
      <c r="S1641" t="s">
        <v>2032</v>
      </c>
      <c r="T1641" t="s">
        <v>28</v>
      </c>
      <c r="U1641">
        <v>97224</v>
      </c>
      <c r="V1641" s="1">
        <v>0.2</v>
      </c>
      <c r="W1641">
        <v>5</v>
      </c>
      <c r="X1641">
        <v>3</v>
      </c>
      <c r="Y1641">
        <v>16</v>
      </c>
      <c r="AD1641"/>
    </row>
    <row r="1642" spans="1:30" x14ac:dyDescent="0.25">
      <c r="A1642" t="s">
        <v>10</v>
      </c>
      <c r="B1642" s="2">
        <v>42706</v>
      </c>
      <c r="C1642" s="35">
        <f>YEAR(Sales[[#This Row],[ShipDate]])</f>
        <v>2016</v>
      </c>
      <c r="D1642" t="s">
        <v>36</v>
      </c>
      <c r="E1642" t="s">
        <v>18</v>
      </c>
      <c r="F1642" t="s">
        <v>39</v>
      </c>
      <c r="G1642" t="s">
        <v>25</v>
      </c>
      <c r="H1642" t="s">
        <v>2318</v>
      </c>
      <c r="I1642" t="s">
        <v>216</v>
      </c>
      <c r="J1642" t="s">
        <v>13</v>
      </c>
      <c r="K1642" t="s">
        <v>1525</v>
      </c>
      <c r="L1642" t="s">
        <v>30</v>
      </c>
      <c r="N1642" t="str">
        <f>IF(ISBLANK(Sales[[#This Row],[return]]),"No",Sales[[#This Row],[return]])</f>
        <v>No</v>
      </c>
      <c r="O1642" s="2">
        <v>42700</v>
      </c>
      <c r="P1642" s="8" t="str">
        <f>TEXT(DAY(Sales[[#This Row],[OrderDate]]),"ddd")</f>
        <v>Thu</v>
      </c>
      <c r="Q1642" s="8" t="str">
        <f>TEXT(MONTH(Sales[[#This Row],[ShipDate]])*29,"mmm")</f>
        <v>Dec</v>
      </c>
      <c r="R1642">
        <v>1202</v>
      </c>
      <c r="S1642" t="s">
        <v>1634</v>
      </c>
      <c r="T1642" t="s">
        <v>28</v>
      </c>
      <c r="U1642">
        <v>97224</v>
      </c>
      <c r="V1642" s="1">
        <v>0.2</v>
      </c>
      <c r="W1642">
        <v>-167</v>
      </c>
      <c r="X1642">
        <v>5</v>
      </c>
      <c r="Y1642">
        <v>669</v>
      </c>
      <c r="AD1642"/>
    </row>
    <row r="1643" spans="1:30" x14ac:dyDescent="0.25">
      <c r="A1643" t="s">
        <v>10</v>
      </c>
      <c r="B1643" s="2">
        <v>42706</v>
      </c>
      <c r="C1643" s="35">
        <f>YEAR(Sales[[#This Row],[ShipDate]])</f>
        <v>2016</v>
      </c>
      <c r="D1643" t="s">
        <v>36</v>
      </c>
      <c r="E1643" t="s">
        <v>18</v>
      </c>
      <c r="F1643" t="s">
        <v>48</v>
      </c>
      <c r="G1643" t="s">
        <v>46</v>
      </c>
      <c r="H1643" t="s">
        <v>2318</v>
      </c>
      <c r="I1643" t="s">
        <v>216</v>
      </c>
      <c r="J1643" t="s">
        <v>13</v>
      </c>
      <c r="K1643" t="s">
        <v>1525</v>
      </c>
      <c r="L1643" t="s">
        <v>30</v>
      </c>
      <c r="N1643" t="str">
        <f>IF(ISBLANK(Sales[[#This Row],[return]]),"No",Sales[[#This Row],[return]])</f>
        <v>No</v>
      </c>
      <c r="O1643" s="2">
        <v>42700</v>
      </c>
      <c r="P1643" s="8" t="str">
        <f>TEXT(DAY(Sales[[#This Row],[OrderDate]]),"ddd")</f>
        <v>Thu</v>
      </c>
      <c r="Q1643" s="8" t="str">
        <f>TEXT(MONTH(Sales[[#This Row],[ShipDate]])*29,"mmm")</f>
        <v>Dec</v>
      </c>
      <c r="R1643">
        <v>943</v>
      </c>
      <c r="S1643" t="s">
        <v>2393</v>
      </c>
      <c r="T1643" t="s">
        <v>28</v>
      </c>
      <c r="U1643">
        <v>97224</v>
      </c>
      <c r="V1643" s="1">
        <v>0.2</v>
      </c>
      <c r="W1643">
        <v>-88</v>
      </c>
      <c r="X1643">
        <v>4</v>
      </c>
      <c r="Y1643">
        <v>438</v>
      </c>
      <c r="AD1643"/>
    </row>
    <row r="1644" spans="1:30" x14ac:dyDescent="0.25">
      <c r="A1644" t="s">
        <v>40</v>
      </c>
      <c r="B1644" s="2">
        <v>42581</v>
      </c>
      <c r="C1644" s="35">
        <f>YEAR(Sales[[#This Row],[ShipDate]])</f>
        <v>2016</v>
      </c>
      <c r="D1644" t="s">
        <v>36</v>
      </c>
      <c r="E1644" t="s">
        <v>18</v>
      </c>
      <c r="F1644" t="s">
        <v>43</v>
      </c>
      <c r="G1644" t="s">
        <v>11</v>
      </c>
      <c r="H1644" t="s">
        <v>336</v>
      </c>
      <c r="I1644" t="s">
        <v>70</v>
      </c>
      <c r="J1644" t="s">
        <v>13</v>
      </c>
      <c r="K1644" t="s">
        <v>661</v>
      </c>
      <c r="L1644" t="s">
        <v>68</v>
      </c>
      <c r="M1644" t="s">
        <v>82</v>
      </c>
      <c r="N1644" t="str">
        <f>IF(ISBLANK(Sales[[#This Row],[return]]),"No",Sales[[#This Row],[return]])</f>
        <v>Yes</v>
      </c>
      <c r="O1644" s="2">
        <v>42577</v>
      </c>
      <c r="P1644" s="8" t="str">
        <f>TEXT(DAY(Sales[[#This Row],[OrderDate]]),"ddd")</f>
        <v>Thu</v>
      </c>
      <c r="Q1644" s="8" t="str">
        <f>TEXT(MONTH(Sales[[#This Row],[ShipDate]])*29,"mmm")</f>
        <v>Jul</v>
      </c>
      <c r="R1644">
        <v>487</v>
      </c>
      <c r="S1644" t="s">
        <v>1547</v>
      </c>
      <c r="T1644" t="s">
        <v>66</v>
      </c>
      <c r="U1644">
        <v>78207</v>
      </c>
      <c r="V1644" s="1">
        <v>0.6</v>
      </c>
      <c r="W1644">
        <v>-10</v>
      </c>
      <c r="X1644">
        <v>3</v>
      </c>
      <c r="Y1644">
        <v>17</v>
      </c>
      <c r="AD1644"/>
    </row>
    <row r="1645" spans="1:30" x14ac:dyDescent="0.25">
      <c r="A1645" t="s">
        <v>40</v>
      </c>
      <c r="B1645" s="2">
        <v>42581</v>
      </c>
      <c r="C1645" s="35">
        <f>YEAR(Sales[[#This Row],[ShipDate]])</f>
        <v>2016</v>
      </c>
      <c r="D1645" t="s">
        <v>36</v>
      </c>
      <c r="E1645" t="s">
        <v>18</v>
      </c>
      <c r="F1645" t="s">
        <v>52</v>
      </c>
      <c r="G1645" t="s">
        <v>25</v>
      </c>
      <c r="H1645" t="s">
        <v>336</v>
      </c>
      <c r="I1645" t="s">
        <v>70</v>
      </c>
      <c r="J1645" t="s">
        <v>13</v>
      </c>
      <c r="K1645" t="s">
        <v>661</v>
      </c>
      <c r="L1645" t="s">
        <v>68</v>
      </c>
      <c r="M1645" t="s">
        <v>82</v>
      </c>
      <c r="N1645" t="str">
        <f>IF(ISBLANK(Sales[[#This Row],[return]]),"No",Sales[[#This Row],[return]])</f>
        <v>Yes</v>
      </c>
      <c r="O1645" s="2">
        <v>42577</v>
      </c>
      <c r="P1645" s="8" t="str">
        <f>TEXT(DAY(Sales[[#This Row],[OrderDate]]),"ddd")</f>
        <v>Thu</v>
      </c>
      <c r="Q1645" s="8" t="str">
        <f>TEXT(MONTH(Sales[[#This Row],[ShipDate]])*29,"mmm")</f>
        <v>Jul</v>
      </c>
      <c r="R1645">
        <v>39</v>
      </c>
      <c r="S1645" t="s">
        <v>1911</v>
      </c>
      <c r="T1645" t="s">
        <v>66</v>
      </c>
      <c r="U1645">
        <v>78207</v>
      </c>
      <c r="V1645" s="1">
        <v>0.8</v>
      </c>
      <c r="W1645">
        <v>-12</v>
      </c>
      <c r="X1645">
        <v>2</v>
      </c>
      <c r="Y1645">
        <v>5</v>
      </c>
      <c r="AD1645"/>
    </row>
    <row r="1646" spans="1:30" x14ac:dyDescent="0.25">
      <c r="A1646" t="s">
        <v>40</v>
      </c>
      <c r="B1646" s="2">
        <v>42581</v>
      </c>
      <c r="C1646" s="35">
        <f>YEAR(Sales[[#This Row],[ShipDate]])</f>
        <v>2016</v>
      </c>
      <c r="D1646" t="s">
        <v>36</v>
      </c>
      <c r="E1646" t="s">
        <v>18</v>
      </c>
      <c r="F1646" t="s">
        <v>50</v>
      </c>
      <c r="G1646" t="s">
        <v>25</v>
      </c>
      <c r="H1646" t="s">
        <v>336</v>
      </c>
      <c r="I1646" t="s">
        <v>70</v>
      </c>
      <c r="J1646" t="s">
        <v>13</v>
      </c>
      <c r="K1646" t="s">
        <v>661</v>
      </c>
      <c r="L1646" t="s">
        <v>68</v>
      </c>
      <c r="M1646" t="s">
        <v>82</v>
      </c>
      <c r="N1646" t="str">
        <f>IF(ISBLANK(Sales[[#This Row],[return]]),"No",Sales[[#This Row],[return]])</f>
        <v>Yes</v>
      </c>
      <c r="O1646" s="2">
        <v>42577</v>
      </c>
      <c r="P1646" s="8" t="str">
        <f>TEXT(DAY(Sales[[#This Row],[OrderDate]]),"ddd")</f>
        <v>Thu</v>
      </c>
      <c r="Q1646" s="8" t="str">
        <f>TEXT(MONTH(Sales[[#This Row],[ShipDate]])*29,"mmm")</f>
        <v>Jul</v>
      </c>
      <c r="R1646">
        <v>700</v>
      </c>
      <c r="S1646" t="s">
        <v>566</v>
      </c>
      <c r="T1646" t="s">
        <v>66</v>
      </c>
      <c r="U1646">
        <v>78207</v>
      </c>
      <c r="V1646" s="1">
        <v>0.8</v>
      </c>
      <c r="W1646">
        <v>-27</v>
      </c>
      <c r="X1646">
        <v>4</v>
      </c>
      <c r="Y1646">
        <v>17</v>
      </c>
      <c r="AD1646"/>
    </row>
    <row r="1647" spans="1:30" x14ac:dyDescent="0.25">
      <c r="A1647" t="s">
        <v>40</v>
      </c>
      <c r="B1647" s="2">
        <v>42581</v>
      </c>
      <c r="C1647" s="35">
        <f>YEAR(Sales[[#This Row],[ShipDate]])</f>
        <v>2016</v>
      </c>
      <c r="D1647" t="s">
        <v>36</v>
      </c>
      <c r="E1647" t="s">
        <v>18</v>
      </c>
      <c r="F1647" t="s">
        <v>50</v>
      </c>
      <c r="G1647" t="s">
        <v>25</v>
      </c>
      <c r="H1647" t="s">
        <v>336</v>
      </c>
      <c r="I1647" t="s">
        <v>70</v>
      </c>
      <c r="J1647" t="s">
        <v>13</v>
      </c>
      <c r="K1647" t="s">
        <v>661</v>
      </c>
      <c r="L1647" t="s">
        <v>68</v>
      </c>
      <c r="M1647" t="s">
        <v>82</v>
      </c>
      <c r="N1647" t="str">
        <f>IF(ISBLANK(Sales[[#This Row],[return]]),"No",Sales[[#This Row],[return]])</f>
        <v>Yes</v>
      </c>
      <c r="O1647" s="2">
        <v>42577</v>
      </c>
      <c r="P1647" s="8" t="str">
        <f>TEXT(DAY(Sales[[#This Row],[OrderDate]]),"ddd")</f>
        <v>Thu</v>
      </c>
      <c r="Q1647" s="8" t="str">
        <f>TEXT(MONTH(Sales[[#This Row],[ShipDate]])*29,"mmm")</f>
        <v>Jul</v>
      </c>
      <c r="R1647">
        <v>691</v>
      </c>
      <c r="S1647" t="s">
        <v>436</v>
      </c>
      <c r="T1647" t="s">
        <v>66</v>
      </c>
      <c r="U1647">
        <v>78207</v>
      </c>
      <c r="V1647" s="1">
        <v>0.8</v>
      </c>
      <c r="W1647">
        <v>-13</v>
      </c>
      <c r="X1647">
        <v>5</v>
      </c>
      <c r="Y1647">
        <v>9</v>
      </c>
      <c r="AD1647"/>
    </row>
    <row r="1648" spans="1:30" x14ac:dyDescent="0.25">
      <c r="A1648" t="s">
        <v>40</v>
      </c>
      <c r="B1648" s="2">
        <v>42581</v>
      </c>
      <c r="C1648" s="35">
        <f>YEAR(Sales[[#This Row],[ShipDate]])</f>
        <v>2016</v>
      </c>
      <c r="D1648" t="s">
        <v>36</v>
      </c>
      <c r="E1648" t="s">
        <v>18</v>
      </c>
      <c r="F1648" t="s">
        <v>50</v>
      </c>
      <c r="G1648" t="s">
        <v>25</v>
      </c>
      <c r="H1648" t="s">
        <v>336</v>
      </c>
      <c r="I1648" t="s">
        <v>70</v>
      </c>
      <c r="J1648" t="s">
        <v>13</v>
      </c>
      <c r="K1648" t="s">
        <v>661</v>
      </c>
      <c r="L1648" t="s">
        <v>68</v>
      </c>
      <c r="M1648" t="s">
        <v>82</v>
      </c>
      <c r="N1648" t="str">
        <f>IF(ISBLANK(Sales[[#This Row],[return]]),"No",Sales[[#This Row],[return]])</f>
        <v>Yes</v>
      </c>
      <c r="O1648" s="2">
        <v>42577</v>
      </c>
      <c r="P1648" s="8" t="str">
        <f>TEXT(DAY(Sales[[#This Row],[OrderDate]]),"ddd")</f>
        <v>Thu</v>
      </c>
      <c r="Q1648" s="8" t="str">
        <f>TEXT(MONTH(Sales[[#This Row],[ShipDate]])*29,"mmm")</f>
        <v>Jul</v>
      </c>
      <c r="R1648">
        <v>684</v>
      </c>
      <c r="S1648" t="s">
        <v>590</v>
      </c>
      <c r="T1648" t="s">
        <v>66</v>
      </c>
      <c r="U1648">
        <v>78207</v>
      </c>
      <c r="V1648" s="1">
        <v>0.8</v>
      </c>
      <c r="W1648">
        <v>-3702</v>
      </c>
      <c r="X1648">
        <v>8</v>
      </c>
      <c r="Y1648">
        <v>2178</v>
      </c>
      <c r="AD1648"/>
    </row>
    <row r="1649" spans="1:30" x14ac:dyDescent="0.25">
      <c r="A1649" t="s">
        <v>40</v>
      </c>
      <c r="B1649" s="2">
        <v>42581</v>
      </c>
      <c r="C1649" s="35">
        <f>YEAR(Sales[[#This Row],[ShipDate]])</f>
        <v>2016</v>
      </c>
      <c r="D1649" t="s">
        <v>36</v>
      </c>
      <c r="E1649" t="s">
        <v>18</v>
      </c>
      <c r="F1649" t="s">
        <v>99</v>
      </c>
      <c r="G1649" t="s">
        <v>46</v>
      </c>
      <c r="H1649" t="s">
        <v>336</v>
      </c>
      <c r="I1649" t="s">
        <v>70</v>
      </c>
      <c r="J1649" t="s">
        <v>13</v>
      </c>
      <c r="K1649" t="s">
        <v>661</v>
      </c>
      <c r="L1649" t="s">
        <v>68</v>
      </c>
      <c r="M1649" t="s">
        <v>82</v>
      </c>
      <c r="N1649" t="str">
        <f>IF(ISBLANK(Sales[[#This Row],[return]]),"No",Sales[[#This Row],[return]])</f>
        <v>Yes</v>
      </c>
      <c r="O1649" s="2">
        <v>42577</v>
      </c>
      <c r="P1649" s="8" t="str">
        <f>TEXT(DAY(Sales[[#This Row],[OrderDate]]),"ddd")</f>
        <v>Thu</v>
      </c>
      <c r="Q1649" s="8" t="str">
        <f>TEXT(MONTH(Sales[[#This Row],[ShipDate]])*29,"mmm")</f>
        <v>Jul</v>
      </c>
      <c r="R1649">
        <v>1095</v>
      </c>
      <c r="S1649" t="s">
        <v>618</v>
      </c>
      <c r="T1649" t="s">
        <v>66</v>
      </c>
      <c r="U1649">
        <v>78207</v>
      </c>
      <c r="V1649" s="1">
        <v>0.2</v>
      </c>
      <c r="W1649">
        <v>-27</v>
      </c>
      <c r="X1649">
        <v>9</v>
      </c>
      <c r="Y1649">
        <v>431</v>
      </c>
      <c r="AD1649"/>
    </row>
    <row r="1650" spans="1:30" x14ac:dyDescent="0.25">
      <c r="A1650" t="s">
        <v>40</v>
      </c>
      <c r="B1650" s="2">
        <v>42463</v>
      </c>
      <c r="C1650" s="35">
        <f>YEAR(Sales[[#This Row],[ShipDate]])</f>
        <v>2016</v>
      </c>
      <c r="D1650" t="s">
        <v>36</v>
      </c>
      <c r="E1650" t="s">
        <v>18</v>
      </c>
      <c r="F1650" t="s">
        <v>45</v>
      </c>
      <c r="G1650" t="s">
        <v>25</v>
      </c>
      <c r="H1650" t="s">
        <v>553</v>
      </c>
      <c r="I1650" t="s">
        <v>149</v>
      </c>
      <c r="J1650" t="s">
        <v>13</v>
      </c>
      <c r="K1650" t="s">
        <v>160</v>
      </c>
      <c r="L1650" t="s">
        <v>92</v>
      </c>
      <c r="N1650" t="str">
        <f>IF(ISBLANK(Sales[[#This Row],[return]]),"No",Sales[[#This Row],[return]])</f>
        <v>No</v>
      </c>
      <c r="O1650" s="2">
        <v>42459</v>
      </c>
      <c r="P1650" s="8" t="str">
        <f>TEXT(DAY(Sales[[#This Row],[OrderDate]]),"ddd")</f>
        <v>Mon</v>
      </c>
      <c r="Q1650" s="8" t="str">
        <f>TEXT(MONTH(Sales[[#This Row],[ShipDate]])*29,"mmm")</f>
        <v>Apr</v>
      </c>
      <c r="R1650">
        <v>1258</v>
      </c>
      <c r="S1650" t="s">
        <v>2130</v>
      </c>
      <c r="T1650" t="s">
        <v>90</v>
      </c>
      <c r="U1650">
        <v>11561</v>
      </c>
      <c r="V1650" s="1">
        <v>0</v>
      </c>
      <c r="W1650">
        <v>21</v>
      </c>
      <c r="X1650">
        <v>5</v>
      </c>
      <c r="Y1650">
        <v>50</v>
      </c>
      <c r="AD1650"/>
    </row>
    <row r="1651" spans="1:30" x14ac:dyDescent="0.25">
      <c r="A1651" t="s">
        <v>10</v>
      </c>
      <c r="B1651" s="2">
        <v>42437</v>
      </c>
      <c r="C1651" s="35">
        <f>YEAR(Sales[[#This Row],[ShipDate]])</f>
        <v>2016</v>
      </c>
      <c r="D1651" t="s">
        <v>19</v>
      </c>
      <c r="E1651" t="s">
        <v>18</v>
      </c>
      <c r="F1651" t="s">
        <v>59</v>
      </c>
      <c r="G1651" t="s">
        <v>25</v>
      </c>
      <c r="H1651" t="s">
        <v>1500</v>
      </c>
      <c r="I1651" t="s">
        <v>149</v>
      </c>
      <c r="J1651" t="s">
        <v>13</v>
      </c>
      <c r="K1651" t="s">
        <v>1322</v>
      </c>
      <c r="L1651" t="s">
        <v>92</v>
      </c>
      <c r="N1651" t="str">
        <f>IF(ISBLANK(Sales[[#This Row],[return]]),"No",Sales[[#This Row],[return]])</f>
        <v>No</v>
      </c>
      <c r="O1651" s="2">
        <v>42434</v>
      </c>
      <c r="P1651" s="8" t="str">
        <f>TEXT(DAY(Sales[[#This Row],[OrderDate]]),"ddd")</f>
        <v>Thu</v>
      </c>
      <c r="Q1651" s="8" t="str">
        <f>TEXT(MONTH(Sales[[#This Row],[ShipDate]])*29,"mmm")</f>
        <v>Mar</v>
      </c>
      <c r="R1651">
        <v>1682</v>
      </c>
      <c r="S1651" t="s">
        <v>1973</v>
      </c>
      <c r="T1651" t="s">
        <v>90</v>
      </c>
      <c r="U1651">
        <v>10701</v>
      </c>
      <c r="V1651" s="1">
        <v>0</v>
      </c>
      <c r="W1651">
        <v>46</v>
      </c>
      <c r="X1651">
        <v>2</v>
      </c>
      <c r="Y1651">
        <v>98</v>
      </c>
      <c r="AD1651"/>
    </row>
    <row r="1652" spans="1:30" x14ac:dyDescent="0.25">
      <c r="A1652" t="s">
        <v>10</v>
      </c>
      <c r="B1652" s="2">
        <v>42437</v>
      </c>
      <c r="C1652" s="35">
        <f>YEAR(Sales[[#This Row],[ShipDate]])</f>
        <v>2016</v>
      </c>
      <c r="D1652" t="s">
        <v>19</v>
      </c>
      <c r="E1652" t="s">
        <v>18</v>
      </c>
      <c r="F1652" t="s">
        <v>290</v>
      </c>
      <c r="G1652" t="s">
        <v>25</v>
      </c>
      <c r="H1652" t="s">
        <v>1500</v>
      </c>
      <c r="I1652" t="s">
        <v>149</v>
      </c>
      <c r="J1652" t="s">
        <v>13</v>
      </c>
      <c r="K1652" t="s">
        <v>1322</v>
      </c>
      <c r="L1652" t="s">
        <v>92</v>
      </c>
      <c r="N1652" t="str">
        <f>IF(ISBLANK(Sales[[#This Row],[return]]),"No",Sales[[#This Row],[return]])</f>
        <v>No</v>
      </c>
      <c r="O1652" s="2">
        <v>42434</v>
      </c>
      <c r="P1652" s="8" t="str">
        <f>TEXT(DAY(Sales[[#This Row],[OrderDate]]),"ddd")</f>
        <v>Thu</v>
      </c>
      <c r="Q1652" s="8" t="str">
        <f>TEXT(MONTH(Sales[[#This Row],[ShipDate]])*29,"mmm")</f>
        <v>Mar</v>
      </c>
      <c r="R1652">
        <v>77</v>
      </c>
      <c r="S1652" t="s">
        <v>1715</v>
      </c>
      <c r="T1652" t="s">
        <v>90</v>
      </c>
      <c r="U1652">
        <v>10701</v>
      </c>
      <c r="V1652" s="1">
        <v>0</v>
      </c>
      <c r="W1652">
        <v>5</v>
      </c>
      <c r="X1652">
        <v>2</v>
      </c>
      <c r="Y1652">
        <v>19</v>
      </c>
      <c r="AD1652"/>
    </row>
    <row r="1653" spans="1:30" x14ac:dyDescent="0.25">
      <c r="A1653" t="s">
        <v>10</v>
      </c>
      <c r="B1653" s="2">
        <v>42437</v>
      </c>
      <c r="C1653" s="35">
        <f>YEAR(Sales[[#This Row],[ShipDate]])</f>
        <v>2016</v>
      </c>
      <c r="D1653" t="s">
        <v>19</v>
      </c>
      <c r="E1653" t="s">
        <v>18</v>
      </c>
      <c r="F1653" t="s">
        <v>45</v>
      </c>
      <c r="G1653" t="s">
        <v>25</v>
      </c>
      <c r="H1653" t="s">
        <v>1500</v>
      </c>
      <c r="I1653" t="s">
        <v>149</v>
      </c>
      <c r="J1653" t="s">
        <v>13</v>
      </c>
      <c r="K1653" t="s">
        <v>1322</v>
      </c>
      <c r="L1653" t="s">
        <v>92</v>
      </c>
      <c r="N1653" t="str">
        <f>IF(ISBLANK(Sales[[#This Row],[return]]),"No",Sales[[#This Row],[return]])</f>
        <v>No</v>
      </c>
      <c r="O1653" s="2">
        <v>42434</v>
      </c>
      <c r="P1653" s="8" t="str">
        <f>TEXT(DAY(Sales[[#This Row],[OrderDate]]),"ddd")</f>
        <v>Thu</v>
      </c>
      <c r="Q1653" s="8" t="str">
        <f>TEXT(MONTH(Sales[[#This Row],[ShipDate]])*29,"mmm")</f>
        <v>Mar</v>
      </c>
      <c r="R1653">
        <v>1162</v>
      </c>
      <c r="S1653" t="s">
        <v>724</v>
      </c>
      <c r="T1653" t="s">
        <v>90</v>
      </c>
      <c r="U1653">
        <v>10701</v>
      </c>
      <c r="V1653" s="1">
        <v>0</v>
      </c>
      <c r="W1653">
        <v>15</v>
      </c>
      <c r="X1653">
        <v>3</v>
      </c>
      <c r="Y1653">
        <v>60</v>
      </c>
      <c r="AD1653"/>
    </row>
    <row r="1654" spans="1:30" x14ac:dyDescent="0.25">
      <c r="A1654" t="s">
        <v>10</v>
      </c>
      <c r="B1654" s="2">
        <v>42437</v>
      </c>
      <c r="C1654" s="35">
        <f>YEAR(Sales[[#This Row],[ShipDate]])</f>
        <v>2016</v>
      </c>
      <c r="D1654" t="s">
        <v>19</v>
      </c>
      <c r="E1654" t="s">
        <v>18</v>
      </c>
      <c r="F1654" t="s">
        <v>50</v>
      </c>
      <c r="G1654" t="s">
        <v>25</v>
      </c>
      <c r="H1654" t="s">
        <v>1500</v>
      </c>
      <c r="I1654" t="s">
        <v>149</v>
      </c>
      <c r="J1654" t="s">
        <v>13</v>
      </c>
      <c r="K1654" t="s">
        <v>1322</v>
      </c>
      <c r="L1654" t="s">
        <v>92</v>
      </c>
      <c r="N1654" t="str">
        <f>IF(ISBLANK(Sales[[#This Row],[return]]),"No",Sales[[#This Row],[return]])</f>
        <v>No</v>
      </c>
      <c r="O1654" s="2">
        <v>42434</v>
      </c>
      <c r="P1654" s="8" t="str">
        <f>TEXT(DAY(Sales[[#This Row],[OrderDate]]),"ddd")</f>
        <v>Thu</v>
      </c>
      <c r="Q1654" s="8" t="str">
        <f>TEXT(MONTH(Sales[[#This Row],[ShipDate]])*29,"mmm")</f>
        <v>Mar</v>
      </c>
      <c r="R1654">
        <v>722</v>
      </c>
      <c r="S1654" t="s">
        <v>1668</v>
      </c>
      <c r="T1654" t="s">
        <v>90</v>
      </c>
      <c r="U1654">
        <v>10701</v>
      </c>
      <c r="V1654" s="1">
        <v>0.2</v>
      </c>
      <c r="W1654">
        <v>17</v>
      </c>
      <c r="X1654">
        <v>6</v>
      </c>
      <c r="Y1654">
        <v>50</v>
      </c>
      <c r="AD1654"/>
    </row>
    <row r="1655" spans="1:30" x14ac:dyDescent="0.25">
      <c r="A1655" t="s">
        <v>10</v>
      </c>
      <c r="B1655" s="2">
        <v>42437</v>
      </c>
      <c r="C1655" s="35">
        <f>YEAR(Sales[[#This Row],[ShipDate]])</f>
        <v>2016</v>
      </c>
      <c r="D1655" t="s">
        <v>19</v>
      </c>
      <c r="E1655" t="s">
        <v>18</v>
      </c>
      <c r="F1655" t="s">
        <v>99</v>
      </c>
      <c r="G1655" t="s">
        <v>46</v>
      </c>
      <c r="H1655" t="s">
        <v>1500</v>
      </c>
      <c r="I1655" t="s">
        <v>149</v>
      </c>
      <c r="J1655" t="s">
        <v>13</v>
      </c>
      <c r="K1655" t="s">
        <v>1322</v>
      </c>
      <c r="L1655" t="s">
        <v>92</v>
      </c>
      <c r="N1655" t="str">
        <f>IF(ISBLANK(Sales[[#This Row],[return]]),"No",Sales[[#This Row],[return]])</f>
        <v>No</v>
      </c>
      <c r="O1655" s="2">
        <v>42434</v>
      </c>
      <c r="P1655" s="8" t="str">
        <f>TEXT(DAY(Sales[[#This Row],[OrderDate]]),"ddd")</f>
        <v>Thu</v>
      </c>
      <c r="Q1655" s="8" t="str">
        <f>TEXT(MONTH(Sales[[#This Row],[ShipDate]])*29,"mmm")</f>
        <v>Mar</v>
      </c>
      <c r="R1655">
        <v>1029</v>
      </c>
      <c r="S1655" t="s">
        <v>509</v>
      </c>
      <c r="T1655" t="s">
        <v>90</v>
      </c>
      <c r="U1655">
        <v>10701</v>
      </c>
      <c r="V1655" s="1">
        <v>0</v>
      </c>
      <c r="W1655">
        <v>178</v>
      </c>
      <c r="X1655">
        <v>3</v>
      </c>
      <c r="Y1655">
        <v>480</v>
      </c>
      <c r="AD1655"/>
    </row>
    <row r="1656" spans="1:30" x14ac:dyDescent="0.25">
      <c r="A1656" t="s">
        <v>10</v>
      </c>
      <c r="B1656" s="2">
        <v>42533</v>
      </c>
      <c r="C1656" s="35">
        <f>YEAR(Sales[[#This Row],[ShipDate]])</f>
        <v>2016</v>
      </c>
      <c r="D1656" t="s">
        <v>36</v>
      </c>
      <c r="E1656" t="s">
        <v>18</v>
      </c>
      <c r="F1656" t="s">
        <v>59</v>
      </c>
      <c r="G1656" t="s">
        <v>25</v>
      </c>
      <c r="H1656" t="s">
        <v>706</v>
      </c>
      <c r="I1656" t="s">
        <v>37</v>
      </c>
      <c r="J1656" t="s">
        <v>13</v>
      </c>
      <c r="K1656" t="s">
        <v>1344</v>
      </c>
      <c r="L1656" t="s">
        <v>17</v>
      </c>
      <c r="N1656" t="str">
        <f>IF(ISBLANK(Sales[[#This Row],[return]]),"No",Sales[[#This Row],[return]])</f>
        <v>No</v>
      </c>
      <c r="O1656" s="2">
        <v>42527</v>
      </c>
      <c r="P1656" s="8" t="str">
        <f>TEXT(DAY(Sales[[#This Row],[OrderDate]]),"ddd")</f>
        <v>Fri</v>
      </c>
      <c r="Q1656" s="8" t="str">
        <f>TEXT(MONTH(Sales[[#This Row],[ShipDate]])*29,"mmm")</f>
        <v>Jun</v>
      </c>
      <c r="R1656">
        <v>1740</v>
      </c>
      <c r="S1656" t="s">
        <v>2195</v>
      </c>
      <c r="T1656" t="s">
        <v>15</v>
      </c>
      <c r="U1656">
        <v>32216</v>
      </c>
      <c r="V1656" s="1">
        <v>0.2</v>
      </c>
      <c r="W1656">
        <v>22</v>
      </c>
      <c r="X1656">
        <v>2</v>
      </c>
      <c r="Y1656">
        <v>62</v>
      </c>
      <c r="AD1656"/>
    </row>
    <row r="1657" spans="1:30" x14ac:dyDescent="0.25">
      <c r="A1657" t="s">
        <v>10</v>
      </c>
      <c r="B1657" s="2">
        <v>42533</v>
      </c>
      <c r="C1657" s="35">
        <f>YEAR(Sales[[#This Row],[ShipDate]])</f>
        <v>2016</v>
      </c>
      <c r="D1657" t="s">
        <v>36</v>
      </c>
      <c r="E1657" t="s">
        <v>18</v>
      </c>
      <c r="F1657" t="s">
        <v>50</v>
      </c>
      <c r="G1657" t="s">
        <v>25</v>
      </c>
      <c r="H1657" t="s">
        <v>706</v>
      </c>
      <c r="I1657" t="s">
        <v>37</v>
      </c>
      <c r="J1657" t="s">
        <v>13</v>
      </c>
      <c r="K1657" t="s">
        <v>1344</v>
      </c>
      <c r="L1657" t="s">
        <v>17</v>
      </c>
      <c r="N1657" t="str">
        <f>IF(ISBLANK(Sales[[#This Row],[return]]),"No",Sales[[#This Row],[return]])</f>
        <v>No</v>
      </c>
      <c r="O1657" s="2">
        <v>42527</v>
      </c>
      <c r="P1657" s="8" t="str">
        <f>TEXT(DAY(Sales[[#This Row],[OrderDate]]),"ddd")</f>
        <v>Fri</v>
      </c>
      <c r="Q1657" s="8" t="str">
        <f>TEXT(MONTH(Sales[[#This Row],[ShipDate]])*29,"mmm")</f>
        <v>Jun</v>
      </c>
      <c r="R1657">
        <v>1317</v>
      </c>
      <c r="S1657" t="s">
        <v>490</v>
      </c>
      <c r="T1657" t="s">
        <v>15</v>
      </c>
      <c r="U1657">
        <v>32216</v>
      </c>
      <c r="V1657" s="1">
        <v>0.7</v>
      </c>
      <c r="W1657">
        <v>-1</v>
      </c>
      <c r="X1657">
        <v>1</v>
      </c>
      <c r="Y1657">
        <v>1</v>
      </c>
      <c r="AD1657"/>
    </row>
    <row r="1658" spans="1:30" x14ac:dyDescent="0.25">
      <c r="A1658" t="s">
        <v>10</v>
      </c>
      <c r="B1658" s="2">
        <v>42729</v>
      </c>
      <c r="C1658" s="35">
        <f>YEAR(Sales[[#This Row],[ShipDate]])</f>
        <v>2016</v>
      </c>
      <c r="D1658" t="s">
        <v>36</v>
      </c>
      <c r="E1658" t="s">
        <v>18</v>
      </c>
      <c r="F1658" t="s">
        <v>59</v>
      </c>
      <c r="G1658" t="s">
        <v>25</v>
      </c>
      <c r="H1658" t="s">
        <v>164</v>
      </c>
      <c r="I1658" t="s">
        <v>120</v>
      </c>
      <c r="J1658" t="s">
        <v>13</v>
      </c>
      <c r="K1658" t="s">
        <v>1512</v>
      </c>
      <c r="L1658" t="s">
        <v>68</v>
      </c>
      <c r="N1658" t="str">
        <f>IF(ISBLANK(Sales[[#This Row],[return]]),"No",Sales[[#This Row],[return]])</f>
        <v>No</v>
      </c>
      <c r="O1658" s="2">
        <v>42723</v>
      </c>
      <c r="P1658" s="8" t="str">
        <f>TEXT(DAY(Sales[[#This Row],[OrderDate]]),"ddd")</f>
        <v>Thu</v>
      </c>
      <c r="Q1658" s="8" t="str">
        <f>TEXT(MONTH(Sales[[#This Row],[ShipDate]])*29,"mmm")</f>
        <v>Dec</v>
      </c>
      <c r="R1658">
        <v>1834</v>
      </c>
      <c r="S1658" t="s">
        <v>2134</v>
      </c>
      <c r="T1658" t="s">
        <v>66</v>
      </c>
      <c r="U1658">
        <v>60623</v>
      </c>
      <c r="V1658" s="1">
        <v>0.2</v>
      </c>
      <c r="W1658">
        <v>5</v>
      </c>
      <c r="X1658">
        <v>3</v>
      </c>
      <c r="Y1658">
        <v>16</v>
      </c>
      <c r="AD1658"/>
    </row>
    <row r="1659" spans="1:30" x14ac:dyDescent="0.25">
      <c r="A1659" t="s">
        <v>10</v>
      </c>
      <c r="B1659" s="2">
        <v>42729</v>
      </c>
      <c r="C1659" s="35">
        <f>YEAR(Sales[[#This Row],[ShipDate]])</f>
        <v>2016</v>
      </c>
      <c r="D1659" t="s">
        <v>36</v>
      </c>
      <c r="E1659" t="s">
        <v>18</v>
      </c>
      <c r="F1659" t="s">
        <v>39</v>
      </c>
      <c r="G1659" t="s">
        <v>25</v>
      </c>
      <c r="H1659" t="s">
        <v>164</v>
      </c>
      <c r="I1659" t="s">
        <v>120</v>
      </c>
      <c r="J1659" t="s">
        <v>13</v>
      </c>
      <c r="K1659" t="s">
        <v>1512</v>
      </c>
      <c r="L1659" t="s">
        <v>68</v>
      </c>
      <c r="N1659" t="str">
        <f>IF(ISBLANK(Sales[[#This Row],[return]]),"No",Sales[[#This Row],[return]])</f>
        <v>No</v>
      </c>
      <c r="O1659" s="2">
        <v>42723</v>
      </c>
      <c r="P1659" s="8" t="str">
        <f>TEXT(DAY(Sales[[#This Row],[OrderDate]]),"ddd")</f>
        <v>Thu</v>
      </c>
      <c r="Q1659" s="8" t="str">
        <f>TEXT(MONTH(Sales[[#This Row],[ShipDate]])*29,"mmm")</f>
        <v>Dec</v>
      </c>
      <c r="R1659">
        <v>1361</v>
      </c>
      <c r="S1659" t="s">
        <v>1980</v>
      </c>
      <c r="T1659" t="s">
        <v>66</v>
      </c>
      <c r="U1659">
        <v>60623</v>
      </c>
      <c r="V1659" s="1">
        <v>0.2</v>
      </c>
      <c r="W1659">
        <v>-8</v>
      </c>
      <c r="X1659">
        <v>3</v>
      </c>
      <c r="Y1659">
        <v>33</v>
      </c>
      <c r="AD1659"/>
    </row>
    <row r="1660" spans="1:30" x14ac:dyDescent="0.25">
      <c r="A1660" t="s">
        <v>10</v>
      </c>
      <c r="B1660" s="2">
        <v>42729</v>
      </c>
      <c r="C1660" s="35">
        <f>YEAR(Sales[[#This Row],[ShipDate]])</f>
        <v>2016</v>
      </c>
      <c r="D1660" t="s">
        <v>36</v>
      </c>
      <c r="E1660" t="s">
        <v>18</v>
      </c>
      <c r="F1660" t="s">
        <v>48</v>
      </c>
      <c r="G1660" t="s">
        <v>46</v>
      </c>
      <c r="H1660" t="s">
        <v>164</v>
      </c>
      <c r="I1660" t="s">
        <v>120</v>
      </c>
      <c r="J1660" t="s">
        <v>13</v>
      </c>
      <c r="K1660" t="s">
        <v>1512</v>
      </c>
      <c r="L1660" t="s">
        <v>68</v>
      </c>
      <c r="N1660" t="str">
        <f>IF(ISBLANK(Sales[[#This Row],[return]]),"No",Sales[[#This Row],[return]])</f>
        <v>No</v>
      </c>
      <c r="O1660" s="2">
        <v>42723</v>
      </c>
      <c r="P1660" s="8" t="str">
        <f>TEXT(DAY(Sales[[#This Row],[OrderDate]]),"ddd")</f>
        <v>Thu</v>
      </c>
      <c r="Q1660" s="8" t="str">
        <f>TEXT(MONTH(Sales[[#This Row],[ShipDate]])*29,"mmm")</f>
        <v>Dec</v>
      </c>
      <c r="R1660">
        <v>1333</v>
      </c>
      <c r="S1660" t="s">
        <v>2501</v>
      </c>
      <c r="T1660" t="s">
        <v>66</v>
      </c>
      <c r="U1660">
        <v>60623</v>
      </c>
      <c r="V1660" s="1">
        <v>0.2</v>
      </c>
      <c r="W1660">
        <v>36</v>
      </c>
      <c r="X1660">
        <v>3</v>
      </c>
      <c r="Y1660">
        <v>324</v>
      </c>
      <c r="AD1660"/>
    </row>
    <row r="1661" spans="1:30" x14ac:dyDescent="0.25">
      <c r="A1661" t="s">
        <v>40</v>
      </c>
      <c r="B1661" s="2">
        <v>42481</v>
      </c>
      <c r="C1661" s="35">
        <f>YEAR(Sales[[#This Row],[ShipDate]])</f>
        <v>2016</v>
      </c>
      <c r="D1661" t="s">
        <v>19</v>
      </c>
      <c r="E1661" t="s">
        <v>69</v>
      </c>
      <c r="F1661" t="s">
        <v>43</v>
      </c>
      <c r="G1661" t="s">
        <v>11</v>
      </c>
      <c r="H1661" t="s">
        <v>313</v>
      </c>
      <c r="I1661" t="s">
        <v>32</v>
      </c>
      <c r="J1661" t="s">
        <v>13</v>
      </c>
      <c r="K1661" t="s">
        <v>2910</v>
      </c>
      <c r="L1661" t="s">
        <v>30</v>
      </c>
      <c r="N1661" t="str">
        <f>IF(ISBLANK(Sales[[#This Row],[return]]),"No",Sales[[#This Row],[return]])</f>
        <v>No</v>
      </c>
      <c r="O1661" s="2">
        <v>42479</v>
      </c>
      <c r="P1661" s="8" t="str">
        <f>TEXT(DAY(Sales[[#This Row],[OrderDate]]),"ddd")</f>
        <v>Thu</v>
      </c>
      <c r="Q1661" s="8" t="str">
        <f>TEXT(MONTH(Sales[[#This Row],[ShipDate]])*29,"mmm")</f>
        <v>Apr</v>
      </c>
      <c r="R1661">
        <v>617</v>
      </c>
      <c r="S1661" t="s">
        <v>3205</v>
      </c>
      <c r="T1661" t="s">
        <v>28</v>
      </c>
      <c r="U1661">
        <v>95123</v>
      </c>
      <c r="V1661" s="1">
        <v>0</v>
      </c>
      <c r="W1661">
        <v>27</v>
      </c>
      <c r="X1661">
        <v>3</v>
      </c>
      <c r="Y1661">
        <v>76</v>
      </c>
      <c r="AD1661"/>
    </row>
    <row r="1662" spans="1:30" x14ac:dyDescent="0.25">
      <c r="A1662" t="s">
        <v>10</v>
      </c>
      <c r="B1662" s="2">
        <v>42581</v>
      </c>
      <c r="C1662" s="35">
        <f>YEAR(Sales[[#This Row],[ShipDate]])</f>
        <v>2016</v>
      </c>
      <c r="D1662" t="s">
        <v>19</v>
      </c>
      <c r="E1662" t="s">
        <v>31</v>
      </c>
      <c r="F1662" t="s">
        <v>39</v>
      </c>
      <c r="G1662" t="s">
        <v>25</v>
      </c>
      <c r="H1662" t="s">
        <v>26</v>
      </c>
      <c r="I1662" t="s">
        <v>32</v>
      </c>
      <c r="J1662" t="s">
        <v>13</v>
      </c>
      <c r="K1662" t="s">
        <v>492</v>
      </c>
      <c r="L1662" t="s">
        <v>30</v>
      </c>
      <c r="N1662" t="str">
        <f>IF(ISBLANK(Sales[[#This Row],[return]]),"No",Sales[[#This Row],[return]])</f>
        <v>No</v>
      </c>
      <c r="O1662" s="2">
        <v>42578</v>
      </c>
      <c r="P1662" s="8" t="str">
        <f>TEXT(DAY(Sales[[#This Row],[OrderDate]]),"ddd")</f>
        <v>Fri</v>
      </c>
      <c r="Q1662" s="8" t="str">
        <f>TEXT(MONTH(Sales[[#This Row],[ShipDate]])*29,"mmm")</f>
        <v>Jul</v>
      </c>
      <c r="R1662">
        <v>1377</v>
      </c>
      <c r="S1662" t="s">
        <v>1728</v>
      </c>
      <c r="T1662" t="s">
        <v>28</v>
      </c>
      <c r="U1662">
        <v>90036</v>
      </c>
      <c r="V1662" s="1">
        <v>0</v>
      </c>
      <c r="W1662">
        <v>0</v>
      </c>
      <c r="X1662">
        <v>2</v>
      </c>
      <c r="Y1662">
        <v>276</v>
      </c>
      <c r="AD1662"/>
    </row>
    <row r="1663" spans="1:30" x14ac:dyDescent="0.25">
      <c r="A1663" t="s">
        <v>10</v>
      </c>
      <c r="B1663" s="2">
        <v>42719</v>
      </c>
      <c r="C1663" s="35">
        <f>YEAR(Sales[[#This Row],[ShipDate]])</f>
        <v>2016</v>
      </c>
      <c r="D1663" t="s">
        <v>36</v>
      </c>
      <c r="E1663" t="s">
        <v>31</v>
      </c>
      <c r="F1663" t="s">
        <v>59</v>
      </c>
      <c r="G1663" t="s">
        <v>25</v>
      </c>
      <c r="H1663" t="s">
        <v>164</v>
      </c>
      <c r="I1663" t="s">
        <v>120</v>
      </c>
      <c r="J1663" t="s">
        <v>13</v>
      </c>
      <c r="K1663" t="s">
        <v>541</v>
      </c>
      <c r="L1663" t="s">
        <v>68</v>
      </c>
      <c r="N1663" t="str">
        <f>IF(ISBLANK(Sales[[#This Row],[return]]),"No",Sales[[#This Row],[return]])</f>
        <v>No</v>
      </c>
      <c r="O1663" s="2">
        <v>42713</v>
      </c>
      <c r="P1663" s="8" t="str">
        <f>TEXT(DAY(Sales[[#This Row],[OrderDate]]),"ddd")</f>
        <v>Mon</v>
      </c>
      <c r="Q1663" s="8" t="str">
        <f>TEXT(MONTH(Sales[[#This Row],[ShipDate]])*29,"mmm")</f>
        <v>Dec</v>
      </c>
      <c r="R1663">
        <v>152</v>
      </c>
      <c r="S1663" t="s">
        <v>2068</v>
      </c>
      <c r="T1663" t="s">
        <v>66</v>
      </c>
      <c r="U1663">
        <v>60653</v>
      </c>
      <c r="V1663" s="1">
        <v>0.2</v>
      </c>
      <c r="W1663">
        <v>3</v>
      </c>
      <c r="X1663">
        <v>2</v>
      </c>
      <c r="Y1663">
        <v>8</v>
      </c>
      <c r="AD1663"/>
    </row>
    <row r="1664" spans="1:30" x14ac:dyDescent="0.25">
      <c r="A1664" t="s">
        <v>10</v>
      </c>
      <c r="B1664" s="2">
        <v>42719</v>
      </c>
      <c r="C1664" s="35">
        <f>YEAR(Sales[[#This Row],[ShipDate]])</f>
        <v>2016</v>
      </c>
      <c r="D1664" t="s">
        <v>36</v>
      </c>
      <c r="E1664" t="s">
        <v>31</v>
      </c>
      <c r="F1664" t="s">
        <v>52</v>
      </c>
      <c r="G1664" t="s">
        <v>25</v>
      </c>
      <c r="H1664" t="s">
        <v>164</v>
      </c>
      <c r="I1664" t="s">
        <v>120</v>
      </c>
      <c r="J1664" t="s">
        <v>13</v>
      </c>
      <c r="K1664" t="s">
        <v>541</v>
      </c>
      <c r="L1664" t="s">
        <v>68</v>
      </c>
      <c r="N1664" t="str">
        <f>IF(ISBLANK(Sales[[#This Row],[return]]),"No",Sales[[#This Row],[return]])</f>
        <v>No</v>
      </c>
      <c r="O1664" s="2">
        <v>42713</v>
      </c>
      <c r="P1664" s="8" t="str">
        <f>TEXT(DAY(Sales[[#This Row],[OrderDate]]),"ddd")</f>
        <v>Mon</v>
      </c>
      <c r="Q1664" s="8" t="str">
        <f>TEXT(MONTH(Sales[[#This Row],[ShipDate]])*29,"mmm")</f>
        <v>Dec</v>
      </c>
      <c r="R1664">
        <v>1584</v>
      </c>
      <c r="S1664" t="s">
        <v>953</v>
      </c>
      <c r="T1664" t="s">
        <v>66</v>
      </c>
      <c r="U1664">
        <v>60653</v>
      </c>
      <c r="V1664" s="1">
        <v>0.8</v>
      </c>
      <c r="W1664">
        <v>-53</v>
      </c>
      <c r="X1664">
        <v>2</v>
      </c>
      <c r="Y1664">
        <v>20</v>
      </c>
      <c r="AD1664"/>
    </row>
    <row r="1665" spans="1:30" x14ac:dyDescent="0.25">
      <c r="A1665" t="s">
        <v>24</v>
      </c>
      <c r="B1665" s="2">
        <v>42666</v>
      </c>
      <c r="C1665" s="35">
        <f>YEAR(Sales[[#This Row],[ShipDate]])</f>
        <v>2016</v>
      </c>
      <c r="D1665" t="s">
        <v>113</v>
      </c>
      <c r="E1665" t="s">
        <v>31</v>
      </c>
      <c r="F1665" t="s">
        <v>38</v>
      </c>
      <c r="G1665" t="s">
        <v>11</v>
      </c>
      <c r="H1665" t="s">
        <v>1204</v>
      </c>
      <c r="I1665" t="s">
        <v>180</v>
      </c>
      <c r="J1665" t="s">
        <v>13</v>
      </c>
      <c r="K1665" t="s">
        <v>390</v>
      </c>
      <c r="L1665" t="s">
        <v>17</v>
      </c>
      <c r="N1665" t="str">
        <f>IF(ISBLANK(Sales[[#This Row],[return]]),"No",Sales[[#This Row],[return]])</f>
        <v>No</v>
      </c>
      <c r="O1665" s="2">
        <v>42663</v>
      </c>
      <c r="P1665" s="8" t="str">
        <f>TEXT(DAY(Sales[[#This Row],[OrderDate]]),"ddd")</f>
        <v>Fri</v>
      </c>
      <c r="Q1665" s="8" t="str">
        <f>TEXT(MONTH(Sales[[#This Row],[ShipDate]])*29,"mmm")</f>
        <v>Oct</v>
      </c>
      <c r="R1665">
        <v>979</v>
      </c>
      <c r="S1665" t="s">
        <v>1293</v>
      </c>
      <c r="T1665" t="s">
        <v>15</v>
      </c>
      <c r="U1665">
        <v>37918</v>
      </c>
      <c r="V1665" s="1">
        <v>0.4</v>
      </c>
      <c r="W1665">
        <v>-148</v>
      </c>
      <c r="X1665">
        <v>3</v>
      </c>
      <c r="Y1665">
        <v>329</v>
      </c>
      <c r="AD1665"/>
    </row>
    <row r="1666" spans="1:30" x14ac:dyDescent="0.25">
      <c r="A1666" t="s">
        <v>24</v>
      </c>
      <c r="B1666" s="2">
        <v>42666</v>
      </c>
      <c r="C1666" s="35">
        <f>YEAR(Sales[[#This Row],[ShipDate]])</f>
        <v>2016</v>
      </c>
      <c r="D1666" t="s">
        <v>113</v>
      </c>
      <c r="E1666" t="s">
        <v>31</v>
      </c>
      <c r="F1666" t="s">
        <v>39</v>
      </c>
      <c r="G1666" t="s">
        <v>25</v>
      </c>
      <c r="H1666" t="s">
        <v>1204</v>
      </c>
      <c r="I1666" t="s">
        <v>180</v>
      </c>
      <c r="J1666" t="s">
        <v>13</v>
      </c>
      <c r="K1666" t="s">
        <v>390</v>
      </c>
      <c r="L1666" t="s">
        <v>17</v>
      </c>
      <c r="N1666" t="str">
        <f>IF(ISBLANK(Sales[[#This Row],[return]]),"No",Sales[[#This Row],[return]])</f>
        <v>No</v>
      </c>
      <c r="O1666" s="2">
        <v>42663</v>
      </c>
      <c r="P1666" s="8" t="str">
        <f>TEXT(DAY(Sales[[#This Row],[OrderDate]]),"ddd")</f>
        <v>Fri</v>
      </c>
      <c r="Q1666" s="8" t="str">
        <f>TEXT(MONTH(Sales[[#This Row],[ShipDate]])*29,"mmm")</f>
        <v>Oct</v>
      </c>
      <c r="R1666">
        <v>470</v>
      </c>
      <c r="S1666" t="s">
        <v>3161</v>
      </c>
      <c r="T1666" t="s">
        <v>15</v>
      </c>
      <c r="U1666">
        <v>37918</v>
      </c>
      <c r="V1666" s="1">
        <v>0.2</v>
      </c>
      <c r="W1666">
        <v>-25</v>
      </c>
      <c r="X1666">
        <v>3</v>
      </c>
      <c r="Y1666">
        <v>98</v>
      </c>
      <c r="AD1666"/>
    </row>
    <row r="1667" spans="1:30" x14ac:dyDescent="0.25">
      <c r="A1667" t="s">
        <v>40</v>
      </c>
      <c r="B1667" s="2">
        <v>42595</v>
      </c>
      <c r="C1667" s="35">
        <f>YEAR(Sales[[#This Row],[ShipDate]])</f>
        <v>2016</v>
      </c>
      <c r="D1667" t="s">
        <v>36</v>
      </c>
      <c r="E1667" t="s">
        <v>18</v>
      </c>
      <c r="F1667" t="s">
        <v>50</v>
      </c>
      <c r="G1667" t="s">
        <v>25</v>
      </c>
      <c r="H1667" t="s">
        <v>60</v>
      </c>
      <c r="I1667" t="s">
        <v>63</v>
      </c>
      <c r="J1667" t="s">
        <v>13</v>
      </c>
      <c r="K1667" t="s">
        <v>408</v>
      </c>
      <c r="L1667" t="s">
        <v>30</v>
      </c>
      <c r="N1667" t="str">
        <f>IF(ISBLANK(Sales[[#This Row],[return]]),"No",Sales[[#This Row],[return]])</f>
        <v>No</v>
      </c>
      <c r="O1667" s="2">
        <v>42591</v>
      </c>
      <c r="P1667" s="8" t="str">
        <f>TEXT(DAY(Sales[[#This Row],[OrderDate]]),"ddd")</f>
        <v>Mon</v>
      </c>
      <c r="Q1667" s="8" t="str">
        <f>TEXT(MONTH(Sales[[#This Row],[ShipDate]])*29,"mmm")</f>
        <v>Aug</v>
      </c>
      <c r="R1667">
        <v>898</v>
      </c>
      <c r="S1667" t="s">
        <v>1633</v>
      </c>
      <c r="T1667" t="s">
        <v>28</v>
      </c>
      <c r="U1667">
        <v>98103</v>
      </c>
      <c r="V1667" s="1">
        <v>0.2</v>
      </c>
      <c r="W1667">
        <v>644</v>
      </c>
      <c r="X1667">
        <v>7</v>
      </c>
      <c r="Y1667">
        <v>2061</v>
      </c>
      <c r="AD1667"/>
    </row>
    <row r="1668" spans="1:30" x14ac:dyDescent="0.25">
      <c r="A1668" t="s">
        <v>24</v>
      </c>
      <c r="B1668" s="2">
        <v>42615</v>
      </c>
      <c r="C1668" s="35">
        <f>YEAR(Sales[[#This Row],[ShipDate]])</f>
        <v>2016</v>
      </c>
      <c r="D1668" t="s">
        <v>19</v>
      </c>
      <c r="E1668" t="s">
        <v>18</v>
      </c>
      <c r="F1668" t="s">
        <v>38</v>
      </c>
      <c r="G1668" t="s">
        <v>11</v>
      </c>
      <c r="H1668" t="s">
        <v>660</v>
      </c>
      <c r="I1668" t="s">
        <v>37</v>
      </c>
      <c r="J1668" t="s">
        <v>13</v>
      </c>
      <c r="K1668" t="s">
        <v>1254</v>
      </c>
      <c r="L1668" t="s">
        <v>17</v>
      </c>
      <c r="N1668" t="str">
        <f>IF(ISBLANK(Sales[[#This Row],[return]]),"No",Sales[[#This Row],[return]])</f>
        <v>No</v>
      </c>
      <c r="O1668" s="2">
        <v>42611</v>
      </c>
      <c r="P1668" s="8" t="str">
        <f>TEXT(DAY(Sales[[#This Row],[OrderDate]]),"ddd")</f>
        <v>Sun</v>
      </c>
      <c r="Q1668" s="8" t="str">
        <f>TEXT(MONTH(Sales[[#This Row],[ShipDate]])*29,"mmm")</f>
        <v>Sep</v>
      </c>
      <c r="R1668">
        <v>277</v>
      </c>
      <c r="S1668" t="s">
        <v>782</v>
      </c>
      <c r="T1668" t="s">
        <v>15</v>
      </c>
      <c r="U1668">
        <v>33178</v>
      </c>
      <c r="V1668" s="1">
        <v>0.45</v>
      </c>
      <c r="W1668">
        <v>-111</v>
      </c>
      <c r="X1668">
        <v>3</v>
      </c>
      <c r="Y1668">
        <v>174</v>
      </c>
      <c r="AD1668"/>
    </row>
    <row r="1669" spans="1:30" x14ac:dyDescent="0.25">
      <c r="A1669" t="s">
        <v>24</v>
      </c>
      <c r="B1669" s="2">
        <v>42615</v>
      </c>
      <c r="C1669" s="35">
        <f>YEAR(Sales[[#This Row],[ShipDate]])</f>
        <v>2016</v>
      </c>
      <c r="D1669" t="s">
        <v>19</v>
      </c>
      <c r="E1669" t="s">
        <v>18</v>
      </c>
      <c r="F1669" t="s">
        <v>104</v>
      </c>
      <c r="G1669" t="s">
        <v>25</v>
      </c>
      <c r="H1669" t="s">
        <v>660</v>
      </c>
      <c r="I1669" t="s">
        <v>37</v>
      </c>
      <c r="J1669" t="s">
        <v>13</v>
      </c>
      <c r="K1669" t="s">
        <v>1254</v>
      </c>
      <c r="L1669" t="s">
        <v>17</v>
      </c>
      <c r="N1669" t="str">
        <f>IF(ISBLANK(Sales[[#This Row],[return]]),"No",Sales[[#This Row],[return]])</f>
        <v>No</v>
      </c>
      <c r="O1669" s="2">
        <v>42611</v>
      </c>
      <c r="P1669" s="8" t="str">
        <f>TEXT(DAY(Sales[[#This Row],[OrderDate]]),"ddd")</f>
        <v>Sun</v>
      </c>
      <c r="Q1669" s="8" t="str">
        <f>TEXT(MONTH(Sales[[#This Row],[ShipDate]])*29,"mmm")</f>
        <v>Sep</v>
      </c>
      <c r="R1669">
        <v>947</v>
      </c>
      <c r="S1669" t="s">
        <v>2024</v>
      </c>
      <c r="T1669" t="s">
        <v>15</v>
      </c>
      <c r="U1669">
        <v>33178</v>
      </c>
      <c r="V1669" s="1">
        <v>0.2</v>
      </c>
      <c r="W1669">
        <v>11</v>
      </c>
      <c r="X1669">
        <v>2</v>
      </c>
      <c r="Y1669">
        <v>30</v>
      </c>
      <c r="AD1669"/>
    </row>
    <row r="1670" spans="1:30" x14ac:dyDescent="0.25">
      <c r="A1670" t="s">
        <v>24</v>
      </c>
      <c r="B1670" s="2">
        <v>42615</v>
      </c>
      <c r="C1670" s="35">
        <f>YEAR(Sales[[#This Row],[ShipDate]])</f>
        <v>2016</v>
      </c>
      <c r="D1670" t="s">
        <v>19</v>
      </c>
      <c r="E1670" t="s">
        <v>18</v>
      </c>
      <c r="F1670" t="s">
        <v>50</v>
      </c>
      <c r="G1670" t="s">
        <v>25</v>
      </c>
      <c r="H1670" t="s">
        <v>660</v>
      </c>
      <c r="I1670" t="s">
        <v>37</v>
      </c>
      <c r="J1670" t="s">
        <v>13</v>
      </c>
      <c r="K1670" t="s">
        <v>1254</v>
      </c>
      <c r="L1670" t="s">
        <v>17</v>
      </c>
      <c r="N1670" t="str">
        <f>IF(ISBLANK(Sales[[#This Row],[return]]),"No",Sales[[#This Row],[return]])</f>
        <v>No</v>
      </c>
      <c r="O1670" s="2">
        <v>42611</v>
      </c>
      <c r="P1670" s="8" t="str">
        <f>TEXT(DAY(Sales[[#This Row],[OrderDate]]),"ddd")</f>
        <v>Sun</v>
      </c>
      <c r="Q1670" s="8" t="str">
        <f>TEXT(MONTH(Sales[[#This Row],[ShipDate]])*29,"mmm")</f>
        <v>Sep</v>
      </c>
      <c r="R1670">
        <v>681</v>
      </c>
      <c r="S1670" t="s">
        <v>2035</v>
      </c>
      <c r="T1670" t="s">
        <v>15</v>
      </c>
      <c r="U1670">
        <v>33178</v>
      </c>
      <c r="V1670" s="1">
        <v>0.7</v>
      </c>
      <c r="W1670">
        <v>-337</v>
      </c>
      <c r="X1670">
        <v>4</v>
      </c>
      <c r="Y1670">
        <v>505</v>
      </c>
      <c r="AD1670"/>
    </row>
    <row r="1671" spans="1:30" x14ac:dyDescent="0.25">
      <c r="A1671" t="s">
        <v>10</v>
      </c>
      <c r="B1671" s="2">
        <v>42472</v>
      </c>
      <c r="C1671" s="35">
        <f>YEAR(Sales[[#This Row],[ShipDate]])</f>
        <v>2016</v>
      </c>
      <c r="D1671" t="s">
        <v>36</v>
      </c>
      <c r="E1671" t="s">
        <v>31</v>
      </c>
      <c r="F1671" t="s">
        <v>38</v>
      </c>
      <c r="G1671" t="s">
        <v>11</v>
      </c>
      <c r="H1671" t="s">
        <v>60</v>
      </c>
      <c r="I1671" t="s">
        <v>63</v>
      </c>
      <c r="J1671" t="s">
        <v>13</v>
      </c>
      <c r="K1671" t="s">
        <v>2620</v>
      </c>
      <c r="L1671" t="s">
        <v>30</v>
      </c>
      <c r="N1671" t="str">
        <f>IF(ISBLANK(Sales[[#This Row],[return]]),"No",Sales[[#This Row],[return]])</f>
        <v>No</v>
      </c>
      <c r="O1671" s="2">
        <v>42466</v>
      </c>
      <c r="P1671" s="8" t="str">
        <f>TEXT(DAY(Sales[[#This Row],[OrderDate]]),"ddd")</f>
        <v>Fri</v>
      </c>
      <c r="Q1671" s="8" t="str">
        <f>TEXT(MONTH(Sales[[#This Row],[ShipDate]])*29,"mmm")</f>
        <v>Apr</v>
      </c>
      <c r="R1671">
        <v>427</v>
      </c>
      <c r="S1671" t="s">
        <v>989</v>
      </c>
      <c r="T1671" t="s">
        <v>28</v>
      </c>
      <c r="U1671">
        <v>98115</v>
      </c>
      <c r="V1671" s="1">
        <v>0</v>
      </c>
      <c r="W1671">
        <v>111</v>
      </c>
      <c r="X1671">
        <v>3</v>
      </c>
      <c r="Y1671">
        <v>654</v>
      </c>
      <c r="AD1671"/>
    </row>
    <row r="1672" spans="1:30" x14ac:dyDescent="0.25">
      <c r="A1672" t="s">
        <v>10</v>
      </c>
      <c r="B1672" s="2">
        <v>42472</v>
      </c>
      <c r="C1672" s="35">
        <f>YEAR(Sales[[#This Row],[ShipDate]])</f>
        <v>2016</v>
      </c>
      <c r="D1672" t="s">
        <v>36</v>
      </c>
      <c r="E1672" t="s">
        <v>31</v>
      </c>
      <c r="F1672" t="s">
        <v>99</v>
      </c>
      <c r="G1672" t="s">
        <v>46</v>
      </c>
      <c r="H1672" t="s">
        <v>60</v>
      </c>
      <c r="I1672" t="s">
        <v>63</v>
      </c>
      <c r="J1672" t="s">
        <v>13</v>
      </c>
      <c r="K1672" t="s">
        <v>2620</v>
      </c>
      <c r="L1672" t="s">
        <v>30</v>
      </c>
      <c r="N1672" t="str">
        <f>IF(ISBLANK(Sales[[#This Row],[return]]),"No",Sales[[#This Row],[return]])</f>
        <v>No</v>
      </c>
      <c r="O1672" s="2">
        <v>42466</v>
      </c>
      <c r="P1672" s="8" t="str">
        <f>TEXT(DAY(Sales[[#This Row],[OrderDate]]),"ddd")</f>
        <v>Fri</v>
      </c>
      <c r="Q1672" s="8" t="str">
        <f>TEXT(MONTH(Sales[[#This Row],[ShipDate]])*29,"mmm")</f>
        <v>Apr</v>
      </c>
      <c r="R1672">
        <v>967</v>
      </c>
      <c r="S1672" t="s">
        <v>2497</v>
      </c>
      <c r="T1672" t="s">
        <v>28</v>
      </c>
      <c r="U1672">
        <v>98115</v>
      </c>
      <c r="V1672" s="1">
        <v>0</v>
      </c>
      <c r="W1672">
        <v>2</v>
      </c>
      <c r="X1672">
        <v>2</v>
      </c>
      <c r="Y1672">
        <v>34</v>
      </c>
      <c r="AD1672"/>
    </row>
    <row r="1673" spans="1:30" x14ac:dyDescent="0.25">
      <c r="A1673" t="s">
        <v>40</v>
      </c>
      <c r="B1673" s="2">
        <v>42669</v>
      </c>
      <c r="C1673" s="35">
        <f>YEAR(Sales[[#This Row],[ShipDate]])</f>
        <v>2016</v>
      </c>
      <c r="D1673" t="s">
        <v>36</v>
      </c>
      <c r="E1673" t="s">
        <v>31</v>
      </c>
      <c r="F1673" t="s">
        <v>50</v>
      </c>
      <c r="G1673" t="s">
        <v>25</v>
      </c>
      <c r="H1673" t="s">
        <v>457</v>
      </c>
      <c r="I1673" t="s">
        <v>32</v>
      </c>
      <c r="J1673" t="s">
        <v>13</v>
      </c>
      <c r="K1673" t="s">
        <v>937</v>
      </c>
      <c r="L1673" t="s">
        <v>30</v>
      </c>
      <c r="N1673" t="str">
        <f>IF(ISBLANK(Sales[[#This Row],[return]]),"No",Sales[[#This Row],[return]])</f>
        <v>No</v>
      </c>
      <c r="O1673" s="2">
        <v>42664</v>
      </c>
      <c r="P1673" s="8" t="str">
        <f>TEXT(DAY(Sales[[#This Row],[OrderDate]]),"ddd")</f>
        <v>Sat</v>
      </c>
      <c r="Q1673" s="8" t="str">
        <f>TEXT(MONTH(Sales[[#This Row],[ShipDate]])*29,"mmm")</f>
        <v>Oct</v>
      </c>
      <c r="R1673">
        <v>1287</v>
      </c>
      <c r="S1673" t="s">
        <v>158</v>
      </c>
      <c r="T1673" t="s">
        <v>28</v>
      </c>
      <c r="U1673">
        <v>92024</v>
      </c>
      <c r="V1673" s="1">
        <v>0.2</v>
      </c>
      <c r="W1673">
        <v>12</v>
      </c>
      <c r="X1673">
        <v>3</v>
      </c>
      <c r="Y1673">
        <v>36</v>
      </c>
      <c r="AD1673"/>
    </row>
    <row r="1674" spans="1:30" x14ac:dyDescent="0.25">
      <c r="A1674" t="s">
        <v>40</v>
      </c>
      <c r="B1674" s="2">
        <v>42874</v>
      </c>
      <c r="C1674" s="35">
        <f>YEAR(Sales[[#This Row],[ShipDate]])</f>
        <v>2017</v>
      </c>
      <c r="D1674" t="s">
        <v>36</v>
      </c>
      <c r="E1674" t="s">
        <v>31</v>
      </c>
      <c r="F1674" t="s">
        <v>43</v>
      </c>
      <c r="G1674" t="s">
        <v>11</v>
      </c>
      <c r="H1674" t="s">
        <v>2729</v>
      </c>
      <c r="I1674" t="s">
        <v>32</v>
      </c>
      <c r="J1674" t="s">
        <v>13</v>
      </c>
      <c r="K1674" t="s">
        <v>478</v>
      </c>
      <c r="L1674" t="s">
        <v>30</v>
      </c>
      <c r="N1674" t="str">
        <f>IF(ISBLANK(Sales[[#This Row],[return]]),"No",Sales[[#This Row],[return]])</f>
        <v>No</v>
      </c>
      <c r="O1674" s="2">
        <v>42869</v>
      </c>
      <c r="P1674" s="8" t="str">
        <f>TEXT(DAY(Sales[[#This Row],[OrderDate]]),"ddd")</f>
        <v>Sat</v>
      </c>
      <c r="Q1674" s="8" t="str">
        <f>TEXT(MONTH(Sales[[#This Row],[ShipDate]])*29,"mmm")</f>
        <v>May</v>
      </c>
      <c r="R1674">
        <v>481</v>
      </c>
      <c r="S1674" t="s">
        <v>909</v>
      </c>
      <c r="T1674" t="s">
        <v>28</v>
      </c>
      <c r="U1674">
        <v>93010</v>
      </c>
      <c r="V1674" s="1">
        <v>0</v>
      </c>
      <c r="W1674">
        <v>34</v>
      </c>
      <c r="X1674">
        <v>3</v>
      </c>
      <c r="Y1674">
        <v>123</v>
      </c>
      <c r="AD1674"/>
    </row>
    <row r="1675" spans="1:30" x14ac:dyDescent="0.25">
      <c r="A1675" t="s">
        <v>40</v>
      </c>
      <c r="B1675" s="2">
        <v>42874</v>
      </c>
      <c r="C1675" s="35">
        <f>YEAR(Sales[[#This Row],[ShipDate]])</f>
        <v>2017</v>
      </c>
      <c r="D1675" t="s">
        <v>36</v>
      </c>
      <c r="E1675" t="s">
        <v>31</v>
      </c>
      <c r="F1675" t="s">
        <v>21</v>
      </c>
      <c r="G1675" t="s">
        <v>11</v>
      </c>
      <c r="H1675" t="s">
        <v>2729</v>
      </c>
      <c r="I1675" t="s">
        <v>32</v>
      </c>
      <c r="J1675" t="s">
        <v>13</v>
      </c>
      <c r="K1675" t="s">
        <v>478</v>
      </c>
      <c r="L1675" t="s">
        <v>30</v>
      </c>
      <c r="N1675" t="str">
        <f>IF(ISBLANK(Sales[[#This Row],[return]]),"No",Sales[[#This Row],[return]])</f>
        <v>No</v>
      </c>
      <c r="O1675" s="2">
        <v>42869</v>
      </c>
      <c r="P1675" s="8" t="str">
        <f>TEXT(DAY(Sales[[#This Row],[OrderDate]]),"ddd")</f>
        <v>Sat</v>
      </c>
      <c r="Q1675" s="8" t="str">
        <f>TEXT(MONTH(Sales[[#This Row],[ShipDate]])*29,"mmm")</f>
        <v>May</v>
      </c>
      <c r="R1675">
        <v>379</v>
      </c>
      <c r="S1675" t="s">
        <v>1008</v>
      </c>
      <c r="T1675" t="s">
        <v>28</v>
      </c>
      <c r="U1675">
        <v>93010</v>
      </c>
      <c r="V1675" s="1">
        <v>0.15</v>
      </c>
      <c r="W1675">
        <v>42</v>
      </c>
      <c r="X1675">
        <v>5</v>
      </c>
      <c r="Y1675">
        <v>510</v>
      </c>
      <c r="AD1675"/>
    </row>
    <row r="1676" spans="1:30" x14ac:dyDescent="0.25">
      <c r="A1676" t="s">
        <v>40</v>
      </c>
      <c r="B1676" s="2">
        <v>42874</v>
      </c>
      <c r="C1676" s="35">
        <f>YEAR(Sales[[#This Row],[ShipDate]])</f>
        <v>2017</v>
      </c>
      <c r="D1676" t="s">
        <v>36</v>
      </c>
      <c r="E1676" t="s">
        <v>31</v>
      </c>
      <c r="F1676" t="s">
        <v>23</v>
      </c>
      <c r="G1676" t="s">
        <v>11</v>
      </c>
      <c r="H1676" t="s">
        <v>2729</v>
      </c>
      <c r="I1676" t="s">
        <v>32</v>
      </c>
      <c r="J1676" t="s">
        <v>13</v>
      </c>
      <c r="K1676" t="s">
        <v>478</v>
      </c>
      <c r="L1676" t="s">
        <v>30</v>
      </c>
      <c r="N1676" t="str">
        <f>IF(ISBLANK(Sales[[#This Row],[return]]),"No",Sales[[#This Row],[return]])</f>
        <v>No</v>
      </c>
      <c r="O1676" s="2">
        <v>42869</v>
      </c>
      <c r="P1676" s="8" t="str">
        <f>TEXT(DAY(Sales[[#This Row],[OrderDate]]),"ddd")</f>
        <v>Sat</v>
      </c>
      <c r="Q1676" s="8" t="str">
        <f>TEXT(MONTH(Sales[[#This Row],[ShipDate]])*29,"mmm")</f>
        <v>May</v>
      </c>
      <c r="R1676">
        <v>1179</v>
      </c>
      <c r="S1676" t="s">
        <v>1182</v>
      </c>
      <c r="T1676" t="s">
        <v>28</v>
      </c>
      <c r="U1676">
        <v>93010</v>
      </c>
      <c r="V1676" s="1">
        <v>0.2</v>
      </c>
      <c r="W1676">
        <v>-6</v>
      </c>
      <c r="X1676">
        <v>2</v>
      </c>
      <c r="Y1676">
        <v>98</v>
      </c>
      <c r="AD1676"/>
    </row>
    <row r="1677" spans="1:30" x14ac:dyDescent="0.25">
      <c r="A1677" t="s">
        <v>40</v>
      </c>
      <c r="B1677" s="2">
        <v>42874</v>
      </c>
      <c r="C1677" s="35">
        <f>YEAR(Sales[[#This Row],[ShipDate]])</f>
        <v>2017</v>
      </c>
      <c r="D1677" t="s">
        <v>36</v>
      </c>
      <c r="E1677" t="s">
        <v>31</v>
      </c>
      <c r="F1677" t="s">
        <v>23</v>
      </c>
      <c r="G1677" t="s">
        <v>11</v>
      </c>
      <c r="H1677" t="s">
        <v>2729</v>
      </c>
      <c r="I1677" t="s">
        <v>32</v>
      </c>
      <c r="J1677" t="s">
        <v>13</v>
      </c>
      <c r="K1677" t="s">
        <v>478</v>
      </c>
      <c r="L1677" t="s">
        <v>30</v>
      </c>
      <c r="N1677" t="str">
        <f>IF(ISBLANK(Sales[[#This Row],[return]]),"No",Sales[[#This Row],[return]])</f>
        <v>No</v>
      </c>
      <c r="O1677" s="2">
        <v>42869</v>
      </c>
      <c r="P1677" s="8" t="str">
        <f>TEXT(DAY(Sales[[#This Row],[OrderDate]]),"ddd")</f>
        <v>Sat</v>
      </c>
      <c r="Q1677" s="8" t="str">
        <f>TEXT(MONTH(Sales[[#This Row],[ShipDate]])*29,"mmm")</f>
        <v>May</v>
      </c>
      <c r="R1677">
        <v>759</v>
      </c>
      <c r="S1677" t="s">
        <v>1305</v>
      </c>
      <c r="T1677" t="s">
        <v>28</v>
      </c>
      <c r="U1677">
        <v>93010</v>
      </c>
      <c r="V1677" s="1">
        <v>0.2</v>
      </c>
      <c r="W1677">
        <v>81</v>
      </c>
      <c r="X1677">
        <v>3</v>
      </c>
      <c r="Y1677">
        <v>722</v>
      </c>
      <c r="AD1677"/>
    </row>
    <row r="1678" spans="1:30" x14ac:dyDescent="0.25">
      <c r="A1678" t="s">
        <v>10</v>
      </c>
      <c r="B1678" s="2">
        <v>42839</v>
      </c>
      <c r="C1678" s="35">
        <f>YEAR(Sales[[#This Row],[ShipDate]])</f>
        <v>2017</v>
      </c>
      <c r="D1678" t="s">
        <v>113</v>
      </c>
      <c r="E1678" t="s">
        <v>69</v>
      </c>
      <c r="F1678" t="s">
        <v>59</v>
      </c>
      <c r="G1678" t="s">
        <v>25</v>
      </c>
      <c r="H1678" t="s">
        <v>837</v>
      </c>
      <c r="I1678" t="s">
        <v>169</v>
      </c>
      <c r="J1678" t="s">
        <v>13</v>
      </c>
      <c r="K1678" t="s">
        <v>2994</v>
      </c>
      <c r="L1678" t="s">
        <v>30</v>
      </c>
      <c r="N1678" t="str">
        <f>IF(ISBLANK(Sales[[#This Row],[return]]),"No",Sales[[#This Row],[return]])</f>
        <v>No</v>
      </c>
      <c r="O1678" s="2">
        <v>42838</v>
      </c>
      <c r="P1678" s="8" t="str">
        <f>TEXT(DAY(Sales[[#This Row],[OrderDate]]),"ddd")</f>
        <v>Fri</v>
      </c>
      <c r="Q1678" s="8" t="str">
        <f>TEXT(MONTH(Sales[[#This Row],[ShipDate]])*29,"mmm")</f>
        <v>Apr</v>
      </c>
      <c r="R1678">
        <v>1771</v>
      </c>
      <c r="S1678" t="s">
        <v>2295</v>
      </c>
      <c r="T1678" t="s">
        <v>28</v>
      </c>
      <c r="U1678">
        <v>85204</v>
      </c>
      <c r="V1678" s="1">
        <v>0.2</v>
      </c>
      <c r="W1678">
        <v>18</v>
      </c>
      <c r="X1678">
        <v>3</v>
      </c>
      <c r="Y1678">
        <v>55</v>
      </c>
      <c r="AD1678"/>
    </row>
    <row r="1679" spans="1:30" x14ac:dyDescent="0.25">
      <c r="A1679" t="s">
        <v>10</v>
      </c>
      <c r="B1679" s="2">
        <v>42839</v>
      </c>
      <c r="C1679" s="35">
        <f>YEAR(Sales[[#This Row],[ShipDate]])</f>
        <v>2017</v>
      </c>
      <c r="D1679" t="s">
        <v>113</v>
      </c>
      <c r="E1679" t="s">
        <v>69</v>
      </c>
      <c r="F1679" t="s">
        <v>59</v>
      </c>
      <c r="G1679" t="s">
        <v>25</v>
      </c>
      <c r="H1679" t="s">
        <v>837</v>
      </c>
      <c r="I1679" t="s">
        <v>169</v>
      </c>
      <c r="J1679" t="s">
        <v>13</v>
      </c>
      <c r="K1679" t="s">
        <v>2994</v>
      </c>
      <c r="L1679" t="s">
        <v>30</v>
      </c>
      <c r="N1679" t="str">
        <f>IF(ISBLANK(Sales[[#This Row],[return]]),"No",Sales[[#This Row],[return]])</f>
        <v>No</v>
      </c>
      <c r="O1679" s="2">
        <v>42838</v>
      </c>
      <c r="P1679" s="8" t="str">
        <f>TEXT(DAY(Sales[[#This Row],[OrderDate]]),"ddd")</f>
        <v>Fri</v>
      </c>
      <c r="Q1679" s="8" t="str">
        <f>TEXT(MONTH(Sales[[#This Row],[ShipDate]])*29,"mmm")</f>
        <v>Apr</v>
      </c>
      <c r="R1679">
        <v>1814</v>
      </c>
      <c r="S1679" t="s">
        <v>1727</v>
      </c>
      <c r="T1679" t="s">
        <v>28</v>
      </c>
      <c r="U1679">
        <v>85204</v>
      </c>
      <c r="V1679" s="1">
        <v>0.2</v>
      </c>
      <c r="W1679">
        <v>11</v>
      </c>
      <c r="X1679">
        <v>6</v>
      </c>
      <c r="Y1679">
        <v>31</v>
      </c>
      <c r="AD1679"/>
    </row>
    <row r="1680" spans="1:30" x14ac:dyDescent="0.25">
      <c r="A1680" t="s">
        <v>10</v>
      </c>
      <c r="B1680" s="2">
        <v>42878</v>
      </c>
      <c r="C1680" s="35">
        <f>YEAR(Sales[[#This Row],[ShipDate]])</f>
        <v>2017</v>
      </c>
      <c r="D1680" t="s">
        <v>36</v>
      </c>
      <c r="E1680" t="s">
        <v>18</v>
      </c>
      <c r="F1680" t="s">
        <v>290</v>
      </c>
      <c r="G1680" t="s">
        <v>25</v>
      </c>
      <c r="H1680" t="s">
        <v>553</v>
      </c>
      <c r="I1680" t="s">
        <v>149</v>
      </c>
      <c r="J1680" t="s">
        <v>13</v>
      </c>
      <c r="K1680" t="s">
        <v>894</v>
      </c>
      <c r="L1680" t="s">
        <v>92</v>
      </c>
      <c r="N1680" t="str">
        <f>IF(ISBLANK(Sales[[#This Row],[return]]),"No",Sales[[#This Row],[return]])</f>
        <v>No</v>
      </c>
      <c r="O1680" s="2">
        <v>42872</v>
      </c>
      <c r="P1680" s="8" t="str">
        <f>TEXT(DAY(Sales[[#This Row],[OrderDate]]),"ddd")</f>
        <v>Tue</v>
      </c>
      <c r="Q1680" s="8" t="str">
        <f>TEXT(MONTH(Sales[[#This Row],[ShipDate]])*29,"mmm")</f>
        <v>May</v>
      </c>
      <c r="R1680">
        <v>78</v>
      </c>
      <c r="S1680" t="s">
        <v>3218</v>
      </c>
      <c r="T1680" t="s">
        <v>90</v>
      </c>
      <c r="U1680">
        <v>11561</v>
      </c>
      <c r="V1680" s="1">
        <v>0</v>
      </c>
      <c r="W1680">
        <v>16</v>
      </c>
      <c r="X1680">
        <v>4</v>
      </c>
      <c r="Y1680">
        <v>56</v>
      </c>
      <c r="AD1680"/>
    </row>
    <row r="1681" spans="1:30" x14ac:dyDescent="0.25">
      <c r="A1681" t="s">
        <v>10</v>
      </c>
      <c r="B1681" s="2">
        <v>42878</v>
      </c>
      <c r="C1681" s="35">
        <f>YEAR(Sales[[#This Row],[ShipDate]])</f>
        <v>2017</v>
      </c>
      <c r="D1681" t="s">
        <v>36</v>
      </c>
      <c r="E1681" t="s">
        <v>18</v>
      </c>
      <c r="F1681" t="s">
        <v>33</v>
      </c>
      <c r="G1681" t="s">
        <v>25</v>
      </c>
      <c r="H1681" t="s">
        <v>553</v>
      </c>
      <c r="I1681" t="s">
        <v>149</v>
      </c>
      <c r="J1681" t="s">
        <v>13</v>
      </c>
      <c r="K1681" t="s">
        <v>894</v>
      </c>
      <c r="L1681" t="s">
        <v>92</v>
      </c>
      <c r="N1681" t="str">
        <f>IF(ISBLANK(Sales[[#This Row],[return]]),"No",Sales[[#This Row],[return]])</f>
        <v>No</v>
      </c>
      <c r="O1681" s="2">
        <v>42872</v>
      </c>
      <c r="P1681" s="8" t="str">
        <f>TEXT(DAY(Sales[[#This Row],[OrderDate]]),"ddd")</f>
        <v>Tue</v>
      </c>
      <c r="Q1681" s="8" t="str">
        <f>TEXT(MONTH(Sales[[#This Row],[ShipDate]])*29,"mmm")</f>
        <v>May</v>
      </c>
      <c r="R1681">
        <v>1442</v>
      </c>
      <c r="S1681" t="s">
        <v>670</v>
      </c>
      <c r="T1681" t="s">
        <v>90</v>
      </c>
      <c r="U1681">
        <v>11561</v>
      </c>
      <c r="V1681" s="1">
        <v>0</v>
      </c>
      <c r="W1681">
        <v>15</v>
      </c>
      <c r="X1681">
        <v>10</v>
      </c>
      <c r="Y1681">
        <v>32</v>
      </c>
      <c r="AD1681"/>
    </row>
    <row r="1682" spans="1:30" x14ac:dyDescent="0.25">
      <c r="A1682" t="s">
        <v>40</v>
      </c>
      <c r="B1682" s="2">
        <v>43064</v>
      </c>
      <c r="C1682" s="35">
        <f>YEAR(Sales[[#This Row],[ShipDate]])</f>
        <v>2017</v>
      </c>
      <c r="D1682" t="s">
        <v>36</v>
      </c>
      <c r="E1682" t="s">
        <v>31</v>
      </c>
      <c r="F1682" t="s">
        <v>21</v>
      </c>
      <c r="G1682" t="s">
        <v>11</v>
      </c>
      <c r="H1682" t="s">
        <v>146</v>
      </c>
      <c r="I1682" t="s">
        <v>149</v>
      </c>
      <c r="J1682" t="s">
        <v>13</v>
      </c>
      <c r="K1682" t="s">
        <v>2716</v>
      </c>
      <c r="L1682" t="s">
        <v>92</v>
      </c>
      <c r="N1682" t="str">
        <f>IF(ISBLANK(Sales[[#This Row],[return]]),"No",Sales[[#This Row],[return]])</f>
        <v>No</v>
      </c>
      <c r="O1682" s="2">
        <v>43059</v>
      </c>
      <c r="P1682" s="8" t="str">
        <f>TEXT(DAY(Sales[[#This Row],[OrderDate]]),"ddd")</f>
        <v>Fri</v>
      </c>
      <c r="Q1682" s="8" t="str">
        <f>TEXT(MONTH(Sales[[#This Row],[ShipDate]])*29,"mmm")</f>
        <v>Nov</v>
      </c>
      <c r="R1682">
        <v>1228</v>
      </c>
      <c r="S1682" t="s">
        <v>3112</v>
      </c>
      <c r="T1682" t="s">
        <v>90</v>
      </c>
      <c r="U1682">
        <v>10035</v>
      </c>
      <c r="V1682" s="1">
        <v>0.2</v>
      </c>
      <c r="W1682">
        <v>9</v>
      </c>
      <c r="X1682">
        <v>4</v>
      </c>
      <c r="Y1682">
        <v>186</v>
      </c>
      <c r="AD1682"/>
    </row>
    <row r="1683" spans="1:30" x14ac:dyDescent="0.25">
      <c r="A1683" t="s">
        <v>40</v>
      </c>
      <c r="B1683" s="2">
        <v>43064</v>
      </c>
      <c r="C1683" s="35">
        <f>YEAR(Sales[[#This Row],[ShipDate]])</f>
        <v>2017</v>
      </c>
      <c r="D1683" t="s">
        <v>36</v>
      </c>
      <c r="E1683" t="s">
        <v>31</v>
      </c>
      <c r="F1683" t="s">
        <v>45</v>
      </c>
      <c r="G1683" t="s">
        <v>25</v>
      </c>
      <c r="H1683" t="s">
        <v>146</v>
      </c>
      <c r="I1683" t="s">
        <v>149</v>
      </c>
      <c r="J1683" t="s">
        <v>13</v>
      </c>
      <c r="K1683" t="s">
        <v>2716</v>
      </c>
      <c r="L1683" t="s">
        <v>92</v>
      </c>
      <c r="N1683" t="str">
        <f>IF(ISBLANK(Sales[[#This Row],[return]]),"No",Sales[[#This Row],[return]])</f>
        <v>No</v>
      </c>
      <c r="O1683" s="2">
        <v>43059</v>
      </c>
      <c r="P1683" s="8" t="str">
        <f>TEXT(DAY(Sales[[#This Row],[OrderDate]]),"ddd")</f>
        <v>Fri</v>
      </c>
      <c r="Q1683" s="8" t="str">
        <f>TEXT(MONTH(Sales[[#This Row],[ShipDate]])*29,"mmm")</f>
        <v>Nov</v>
      </c>
      <c r="R1683">
        <v>355</v>
      </c>
      <c r="S1683" t="s">
        <v>2284</v>
      </c>
      <c r="T1683" t="s">
        <v>90</v>
      </c>
      <c r="U1683">
        <v>10035</v>
      </c>
      <c r="V1683" s="1">
        <v>0</v>
      </c>
      <c r="W1683">
        <v>16</v>
      </c>
      <c r="X1683">
        <v>3</v>
      </c>
      <c r="Y1683">
        <v>60</v>
      </c>
      <c r="AD1683"/>
    </row>
    <row r="1684" spans="1:30" x14ac:dyDescent="0.25">
      <c r="A1684" t="s">
        <v>40</v>
      </c>
      <c r="B1684" s="2">
        <v>43064</v>
      </c>
      <c r="C1684" s="35">
        <f>YEAR(Sales[[#This Row],[ShipDate]])</f>
        <v>2017</v>
      </c>
      <c r="D1684" t="s">
        <v>36</v>
      </c>
      <c r="E1684" t="s">
        <v>31</v>
      </c>
      <c r="F1684" t="s">
        <v>45</v>
      </c>
      <c r="G1684" t="s">
        <v>25</v>
      </c>
      <c r="H1684" t="s">
        <v>146</v>
      </c>
      <c r="I1684" t="s">
        <v>149</v>
      </c>
      <c r="J1684" t="s">
        <v>13</v>
      </c>
      <c r="K1684" t="s">
        <v>2716</v>
      </c>
      <c r="L1684" t="s">
        <v>92</v>
      </c>
      <c r="N1684" t="str">
        <f>IF(ISBLANK(Sales[[#This Row],[return]]),"No",Sales[[#This Row],[return]])</f>
        <v>No</v>
      </c>
      <c r="O1684" s="2">
        <v>43059</v>
      </c>
      <c r="P1684" s="8" t="str">
        <f>TEXT(DAY(Sales[[#This Row],[OrderDate]]),"ddd")</f>
        <v>Fri</v>
      </c>
      <c r="Q1684" s="8" t="str">
        <f>TEXT(MONTH(Sales[[#This Row],[ShipDate]])*29,"mmm")</f>
        <v>Nov</v>
      </c>
      <c r="R1684">
        <v>1151</v>
      </c>
      <c r="S1684" t="s">
        <v>2091</v>
      </c>
      <c r="T1684" t="s">
        <v>90</v>
      </c>
      <c r="U1684">
        <v>10035</v>
      </c>
      <c r="V1684" s="1">
        <v>0</v>
      </c>
      <c r="W1684">
        <v>3</v>
      </c>
      <c r="X1684">
        <v>4</v>
      </c>
      <c r="Y1684">
        <v>12</v>
      </c>
      <c r="AD1684"/>
    </row>
    <row r="1685" spans="1:30" x14ac:dyDescent="0.25">
      <c r="A1685" t="s">
        <v>40</v>
      </c>
      <c r="B1685" s="2">
        <v>43065</v>
      </c>
      <c r="C1685" s="35">
        <f>YEAR(Sales[[#This Row],[ShipDate]])</f>
        <v>2017</v>
      </c>
      <c r="D1685" t="s">
        <v>36</v>
      </c>
      <c r="E1685" t="s">
        <v>18</v>
      </c>
      <c r="F1685" t="s">
        <v>50</v>
      </c>
      <c r="G1685" t="s">
        <v>25</v>
      </c>
      <c r="H1685" t="s">
        <v>88</v>
      </c>
      <c r="I1685" t="s">
        <v>93</v>
      </c>
      <c r="J1685" t="s">
        <v>13</v>
      </c>
      <c r="K1685" t="s">
        <v>61</v>
      </c>
      <c r="L1685" t="s">
        <v>92</v>
      </c>
      <c r="N1685" t="str">
        <f>IF(ISBLANK(Sales[[#This Row],[return]]),"No",Sales[[#This Row],[return]])</f>
        <v>No</v>
      </c>
      <c r="O1685" s="2">
        <v>43061</v>
      </c>
      <c r="P1685" s="8" t="str">
        <f>TEXT(DAY(Sales[[#This Row],[OrderDate]]),"ddd")</f>
        <v>Sun</v>
      </c>
      <c r="Q1685" s="8" t="str">
        <f>TEXT(MONTH(Sales[[#This Row],[ShipDate]])*29,"mmm")</f>
        <v>Nov</v>
      </c>
      <c r="R1685">
        <v>688</v>
      </c>
      <c r="S1685" t="s">
        <v>1068</v>
      </c>
      <c r="T1685" t="s">
        <v>90</v>
      </c>
      <c r="U1685">
        <v>19120</v>
      </c>
      <c r="V1685" s="1">
        <v>0.7</v>
      </c>
      <c r="W1685">
        <v>-9</v>
      </c>
      <c r="X1685">
        <v>2</v>
      </c>
      <c r="Y1685">
        <v>12</v>
      </c>
      <c r="AD1685"/>
    </row>
    <row r="1686" spans="1:30" x14ac:dyDescent="0.25">
      <c r="A1686" t="s">
        <v>10</v>
      </c>
      <c r="B1686" s="2">
        <v>43009</v>
      </c>
      <c r="C1686" s="35">
        <f>YEAR(Sales[[#This Row],[ShipDate]])</f>
        <v>2017</v>
      </c>
      <c r="D1686" t="s">
        <v>36</v>
      </c>
      <c r="E1686" t="s">
        <v>18</v>
      </c>
      <c r="F1686" t="s">
        <v>104</v>
      </c>
      <c r="G1686" t="s">
        <v>25</v>
      </c>
      <c r="H1686" t="s">
        <v>26</v>
      </c>
      <c r="I1686" t="s">
        <v>32</v>
      </c>
      <c r="J1686" t="s">
        <v>13</v>
      </c>
      <c r="K1686" t="s">
        <v>1340</v>
      </c>
      <c r="L1686" t="s">
        <v>30</v>
      </c>
      <c r="N1686" t="str">
        <f>IF(ISBLANK(Sales[[#This Row],[return]]),"No",Sales[[#This Row],[return]])</f>
        <v>No</v>
      </c>
      <c r="O1686" s="2">
        <v>43003</v>
      </c>
      <c r="P1686" s="8" t="str">
        <f>TEXT(DAY(Sales[[#This Row],[OrderDate]]),"ddd")</f>
        <v>Wed</v>
      </c>
      <c r="Q1686" s="8" t="str">
        <f>TEXT(MONTH(Sales[[#This Row],[ShipDate]])*29,"mmm")</f>
        <v>Oct</v>
      </c>
      <c r="R1686">
        <v>4</v>
      </c>
      <c r="S1686" t="s">
        <v>3230</v>
      </c>
      <c r="T1686" t="s">
        <v>28</v>
      </c>
      <c r="U1686">
        <v>90004</v>
      </c>
      <c r="V1686" s="1">
        <v>0</v>
      </c>
      <c r="W1686">
        <v>8</v>
      </c>
      <c r="X1686">
        <v>2</v>
      </c>
      <c r="Y1686">
        <v>17</v>
      </c>
      <c r="AD1686"/>
    </row>
    <row r="1687" spans="1:30" x14ac:dyDescent="0.25">
      <c r="A1687" t="s">
        <v>40</v>
      </c>
      <c r="B1687" s="2">
        <v>43046</v>
      </c>
      <c r="C1687" s="35">
        <f>YEAR(Sales[[#This Row],[ShipDate]])</f>
        <v>2017</v>
      </c>
      <c r="D1687" t="s">
        <v>36</v>
      </c>
      <c r="E1687" t="s">
        <v>18</v>
      </c>
      <c r="F1687" t="s">
        <v>23</v>
      </c>
      <c r="G1687" t="s">
        <v>11</v>
      </c>
      <c r="H1687" t="s">
        <v>152</v>
      </c>
      <c r="I1687" t="s">
        <v>149</v>
      </c>
      <c r="J1687" t="s">
        <v>13</v>
      </c>
      <c r="K1687" t="s">
        <v>1459</v>
      </c>
      <c r="L1687" t="s">
        <v>92</v>
      </c>
      <c r="N1687" t="str">
        <f>IF(ISBLANK(Sales[[#This Row],[return]]),"No",Sales[[#This Row],[return]])</f>
        <v>No</v>
      </c>
      <c r="O1687" s="2">
        <v>43041</v>
      </c>
      <c r="P1687" s="8" t="str">
        <f>TEXT(DAY(Sales[[#This Row],[OrderDate]]),"ddd")</f>
        <v>Mon</v>
      </c>
      <c r="Q1687" s="8" t="str">
        <f>TEXT(MONTH(Sales[[#This Row],[ShipDate]])*29,"mmm")</f>
        <v>Nov</v>
      </c>
      <c r="R1687">
        <v>738</v>
      </c>
      <c r="S1687" t="s">
        <v>1336</v>
      </c>
      <c r="T1687" t="s">
        <v>90</v>
      </c>
      <c r="U1687">
        <v>12180</v>
      </c>
      <c r="V1687" s="1">
        <v>0.1</v>
      </c>
      <c r="W1687">
        <v>9</v>
      </c>
      <c r="X1687">
        <v>2</v>
      </c>
      <c r="Y1687">
        <v>110</v>
      </c>
      <c r="AD1687"/>
    </row>
    <row r="1688" spans="1:30" x14ac:dyDescent="0.25">
      <c r="A1688" t="s">
        <v>40</v>
      </c>
      <c r="B1688" s="2">
        <v>43090</v>
      </c>
      <c r="C1688" s="35">
        <f>YEAR(Sales[[#This Row],[ShipDate]])</f>
        <v>2017</v>
      </c>
      <c r="D1688" t="s">
        <v>19</v>
      </c>
      <c r="E1688" t="s">
        <v>31</v>
      </c>
      <c r="F1688" t="s">
        <v>50</v>
      </c>
      <c r="G1688" t="s">
        <v>25</v>
      </c>
      <c r="H1688" t="s">
        <v>1094</v>
      </c>
      <c r="I1688" t="s">
        <v>87</v>
      </c>
      <c r="J1688" t="s">
        <v>13</v>
      </c>
      <c r="K1688" t="s">
        <v>2652</v>
      </c>
      <c r="L1688" t="s">
        <v>68</v>
      </c>
      <c r="N1688" t="str">
        <f>IF(ISBLANK(Sales[[#This Row],[return]]),"No",Sales[[#This Row],[return]])</f>
        <v>No</v>
      </c>
      <c r="O1688" s="2">
        <v>43088</v>
      </c>
      <c r="P1688" s="8" t="str">
        <f>TEXT(DAY(Sales[[#This Row],[OrderDate]]),"ddd")</f>
        <v>Thu</v>
      </c>
      <c r="Q1688" s="8" t="str">
        <f>TEXT(MONTH(Sales[[#This Row],[ShipDate]])*29,"mmm")</f>
        <v>Dec</v>
      </c>
      <c r="R1688">
        <v>1443</v>
      </c>
      <c r="S1688" t="s">
        <v>2226</v>
      </c>
      <c r="T1688" t="s">
        <v>66</v>
      </c>
      <c r="U1688">
        <v>68104</v>
      </c>
      <c r="V1688" s="1">
        <v>0</v>
      </c>
      <c r="W1688">
        <v>3</v>
      </c>
      <c r="X1688">
        <v>2</v>
      </c>
      <c r="Y1688">
        <v>7</v>
      </c>
      <c r="AD1688"/>
    </row>
    <row r="1689" spans="1:30" x14ac:dyDescent="0.25">
      <c r="A1689" t="s">
        <v>40</v>
      </c>
      <c r="B1689" s="2">
        <v>43090</v>
      </c>
      <c r="C1689" s="35">
        <f>YEAR(Sales[[#This Row],[ShipDate]])</f>
        <v>2017</v>
      </c>
      <c r="D1689" t="s">
        <v>19</v>
      </c>
      <c r="E1689" t="s">
        <v>31</v>
      </c>
      <c r="F1689" t="s">
        <v>59</v>
      </c>
      <c r="G1689" t="s">
        <v>25</v>
      </c>
      <c r="H1689" t="s">
        <v>1094</v>
      </c>
      <c r="I1689" t="s">
        <v>87</v>
      </c>
      <c r="J1689" t="s">
        <v>13</v>
      </c>
      <c r="K1689" t="s">
        <v>2652</v>
      </c>
      <c r="L1689" t="s">
        <v>68</v>
      </c>
      <c r="N1689" t="str">
        <f>IF(ISBLANK(Sales[[#This Row],[return]]),"No",Sales[[#This Row],[return]])</f>
        <v>No</v>
      </c>
      <c r="O1689" s="2">
        <v>43088</v>
      </c>
      <c r="P1689" s="8" t="str">
        <f>TEXT(DAY(Sales[[#This Row],[OrderDate]]),"ddd")</f>
        <v>Thu</v>
      </c>
      <c r="Q1689" s="8" t="str">
        <f>TEXT(MONTH(Sales[[#This Row],[ShipDate]])*29,"mmm")</f>
        <v>Dec</v>
      </c>
      <c r="R1689">
        <v>1624</v>
      </c>
      <c r="S1689" t="s">
        <v>1660</v>
      </c>
      <c r="T1689" t="s">
        <v>66</v>
      </c>
      <c r="U1689">
        <v>68104</v>
      </c>
      <c r="V1689" s="1">
        <v>0</v>
      </c>
      <c r="W1689">
        <v>57</v>
      </c>
      <c r="X1689">
        <v>3</v>
      </c>
      <c r="Y1689">
        <v>116</v>
      </c>
      <c r="AD1689"/>
    </row>
    <row r="1690" spans="1:30" x14ac:dyDescent="0.25">
      <c r="A1690" t="s">
        <v>40</v>
      </c>
      <c r="B1690" s="2">
        <v>43090</v>
      </c>
      <c r="C1690" s="35">
        <f>YEAR(Sales[[#This Row],[ShipDate]])</f>
        <v>2017</v>
      </c>
      <c r="D1690" t="s">
        <v>19</v>
      </c>
      <c r="E1690" t="s">
        <v>31</v>
      </c>
      <c r="F1690" t="s">
        <v>150</v>
      </c>
      <c r="G1690" t="s">
        <v>25</v>
      </c>
      <c r="H1690" t="s">
        <v>1094</v>
      </c>
      <c r="I1690" t="s">
        <v>87</v>
      </c>
      <c r="J1690" t="s">
        <v>13</v>
      </c>
      <c r="K1690" t="s">
        <v>2652</v>
      </c>
      <c r="L1690" t="s">
        <v>68</v>
      </c>
      <c r="N1690" t="str">
        <f>IF(ISBLANK(Sales[[#This Row],[return]]),"No",Sales[[#This Row],[return]])</f>
        <v>No</v>
      </c>
      <c r="O1690" s="2">
        <v>43088</v>
      </c>
      <c r="P1690" s="8" t="str">
        <f>TEXT(DAY(Sales[[#This Row],[OrderDate]]),"ddd")</f>
        <v>Thu</v>
      </c>
      <c r="Q1690" s="8" t="str">
        <f>TEXT(MONTH(Sales[[#This Row],[ShipDate]])*29,"mmm")</f>
        <v>Dec</v>
      </c>
      <c r="R1690">
        <v>276</v>
      </c>
      <c r="S1690" t="s">
        <v>481</v>
      </c>
      <c r="T1690" t="s">
        <v>66</v>
      </c>
      <c r="U1690">
        <v>68104</v>
      </c>
      <c r="V1690" s="1">
        <v>0</v>
      </c>
      <c r="W1690">
        <v>0</v>
      </c>
      <c r="X1690">
        <v>4</v>
      </c>
      <c r="Y1690">
        <v>5</v>
      </c>
      <c r="AD1690"/>
    </row>
    <row r="1691" spans="1:30" x14ac:dyDescent="0.25">
      <c r="A1691" t="s">
        <v>40</v>
      </c>
      <c r="B1691" s="2">
        <v>42998</v>
      </c>
      <c r="C1691" s="35">
        <f>YEAR(Sales[[#This Row],[ShipDate]])</f>
        <v>2017</v>
      </c>
      <c r="D1691" t="s">
        <v>36</v>
      </c>
      <c r="E1691" t="s">
        <v>31</v>
      </c>
      <c r="F1691" t="s">
        <v>39</v>
      </c>
      <c r="G1691" t="s">
        <v>25</v>
      </c>
      <c r="H1691" t="s">
        <v>88</v>
      </c>
      <c r="I1691" t="s">
        <v>93</v>
      </c>
      <c r="J1691" t="s">
        <v>13</v>
      </c>
      <c r="K1691" t="s">
        <v>2703</v>
      </c>
      <c r="L1691" t="s">
        <v>92</v>
      </c>
      <c r="N1691" t="str">
        <f>IF(ISBLANK(Sales[[#This Row],[return]]),"No",Sales[[#This Row],[return]])</f>
        <v>No</v>
      </c>
      <c r="O1691" s="2">
        <v>42993</v>
      </c>
      <c r="P1691" s="8" t="str">
        <f>TEXT(DAY(Sales[[#This Row],[OrderDate]]),"ddd")</f>
        <v>Sun</v>
      </c>
      <c r="Q1691" s="8" t="str">
        <f>TEXT(MONTH(Sales[[#This Row],[ShipDate]])*29,"mmm")</f>
        <v>Sep</v>
      </c>
      <c r="R1691">
        <v>776</v>
      </c>
      <c r="S1691" t="s">
        <v>412</v>
      </c>
      <c r="T1691" t="s">
        <v>90</v>
      </c>
      <c r="U1691">
        <v>19143</v>
      </c>
      <c r="V1691" s="1">
        <v>0.2</v>
      </c>
      <c r="W1691">
        <v>-29</v>
      </c>
      <c r="X1691">
        <v>2</v>
      </c>
      <c r="Y1691">
        <v>147</v>
      </c>
      <c r="AD1691"/>
    </row>
    <row r="1692" spans="1:30" x14ac:dyDescent="0.25">
      <c r="A1692" t="s">
        <v>40</v>
      </c>
      <c r="B1692" s="2">
        <v>42998</v>
      </c>
      <c r="C1692" s="35">
        <f>YEAR(Sales[[#This Row],[ShipDate]])</f>
        <v>2017</v>
      </c>
      <c r="D1692" t="s">
        <v>36</v>
      </c>
      <c r="E1692" t="s">
        <v>31</v>
      </c>
      <c r="F1692" t="s">
        <v>50</v>
      </c>
      <c r="G1692" t="s">
        <v>25</v>
      </c>
      <c r="H1692" t="s">
        <v>88</v>
      </c>
      <c r="I1692" t="s">
        <v>93</v>
      </c>
      <c r="J1692" t="s">
        <v>13</v>
      </c>
      <c r="K1692" t="s">
        <v>2703</v>
      </c>
      <c r="L1692" t="s">
        <v>92</v>
      </c>
      <c r="N1692" t="str">
        <f>IF(ISBLANK(Sales[[#This Row],[return]]),"No",Sales[[#This Row],[return]])</f>
        <v>No</v>
      </c>
      <c r="O1692" s="2">
        <v>42993</v>
      </c>
      <c r="P1692" s="8" t="str">
        <f>TEXT(DAY(Sales[[#This Row],[OrderDate]]),"ddd")</f>
        <v>Sun</v>
      </c>
      <c r="Q1692" s="8" t="str">
        <f>TEXT(MONTH(Sales[[#This Row],[ShipDate]])*29,"mmm")</f>
        <v>Sep</v>
      </c>
      <c r="R1692">
        <v>256</v>
      </c>
      <c r="S1692" t="s">
        <v>227</v>
      </c>
      <c r="T1692" t="s">
        <v>90</v>
      </c>
      <c r="U1692">
        <v>19143</v>
      </c>
      <c r="V1692" s="1">
        <v>0.7</v>
      </c>
      <c r="W1692">
        <v>-3</v>
      </c>
      <c r="X1692">
        <v>4</v>
      </c>
      <c r="Y1692">
        <v>4</v>
      </c>
      <c r="AD1692"/>
    </row>
    <row r="1693" spans="1:30" x14ac:dyDescent="0.25">
      <c r="A1693" t="s">
        <v>10</v>
      </c>
      <c r="B1693" s="2">
        <v>42871</v>
      </c>
      <c r="C1693" s="35">
        <f>YEAR(Sales[[#This Row],[ShipDate]])</f>
        <v>2017</v>
      </c>
      <c r="D1693" t="s">
        <v>607</v>
      </c>
      <c r="E1693" t="s">
        <v>69</v>
      </c>
      <c r="F1693" t="s">
        <v>99</v>
      </c>
      <c r="G1693" t="s">
        <v>46</v>
      </c>
      <c r="H1693" t="s">
        <v>706</v>
      </c>
      <c r="I1693" t="s">
        <v>37</v>
      </c>
      <c r="J1693" t="s">
        <v>13</v>
      </c>
      <c r="K1693" t="s">
        <v>1029</v>
      </c>
      <c r="L1693" t="s">
        <v>17</v>
      </c>
      <c r="N1693" t="str">
        <f>IF(ISBLANK(Sales[[#This Row],[return]]),"No",Sales[[#This Row],[return]])</f>
        <v>No</v>
      </c>
      <c r="O1693" s="2">
        <v>42871</v>
      </c>
      <c r="P1693" s="8" t="str">
        <f>TEXT(DAY(Sales[[#This Row],[OrderDate]]),"ddd")</f>
        <v>Mon</v>
      </c>
      <c r="Q1693" s="8" t="str">
        <f>TEXT(MONTH(Sales[[#This Row],[ShipDate]])*29,"mmm")</f>
        <v>May</v>
      </c>
      <c r="R1693">
        <v>1329</v>
      </c>
      <c r="S1693" t="s">
        <v>2433</v>
      </c>
      <c r="T1693" t="s">
        <v>15</v>
      </c>
      <c r="U1693">
        <v>32216</v>
      </c>
      <c r="V1693" s="1">
        <v>0.2</v>
      </c>
      <c r="W1693">
        <v>32</v>
      </c>
      <c r="X1693">
        <v>4</v>
      </c>
      <c r="Y1693">
        <v>256</v>
      </c>
      <c r="AD1693"/>
    </row>
    <row r="1694" spans="1:30" x14ac:dyDescent="0.25">
      <c r="A1694" t="s">
        <v>24</v>
      </c>
      <c r="B1694" s="2">
        <v>42891</v>
      </c>
      <c r="C1694" s="35">
        <f>YEAR(Sales[[#This Row],[ShipDate]])</f>
        <v>2017</v>
      </c>
      <c r="D1694" t="s">
        <v>19</v>
      </c>
      <c r="E1694" t="s">
        <v>31</v>
      </c>
      <c r="F1694" t="s">
        <v>43</v>
      </c>
      <c r="G1694" t="s">
        <v>11</v>
      </c>
      <c r="H1694" t="s">
        <v>164</v>
      </c>
      <c r="I1694" t="s">
        <v>120</v>
      </c>
      <c r="J1694" t="s">
        <v>13</v>
      </c>
      <c r="K1694" t="s">
        <v>147</v>
      </c>
      <c r="L1694" t="s">
        <v>68</v>
      </c>
      <c r="N1694" t="str">
        <f>IF(ISBLANK(Sales[[#This Row],[return]]),"No",Sales[[#This Row],[return]])</f>
        <v>No</v>
      </c>
      <c r="O1694" s="2">
        <v>42886</v>
      </c>
      <c r="P1694" s="8" t="str">
        <f>TEXT(DAY(Sales[[#This Row],[OrderDate]]),"ddd")</f>
        <v>Tue</v>
      </c>
      <c r="Q1694" s="8" t="str">
        <f>TEXT(MONTH(Sales[[#This Row],[ShipDate]])*29,"mmm")</f>
        <v>Jun</v>
      </c>
      <c r="R1694">
        <v>1546</v>
      </c>
      <c r="S1694" t="s">
        <v>3186</v>
      </c>
      <c r="T1694" t="s">
        <v>66</v>
      </c>
      <c r="U1694">
        <v>60653</v>
      </c>
      <c r="V1694" s="1">
        <v>0.6</v>
      </c>
      <c r="W1694">
        <v>-62</v>
      </c>
      <c r="X1694">
        <v>2</v>
      </c>
      <c r="Y1694">
        <v>52</v>
      </c>
      <c r="AD1694"/>
    </row>
    <row r="1695" spans="1:30" x14ac:dyDescent="0.25">
      <c r="A1695" t="s">
        <v>24</v>
      </c>
      <c r="B1695" s="2">
        <v>42891</v>
      </c>
      <c r="C1695" s="35">
        <f>YEAR(Sales[[#This Row],[ShipDate]])</f>
        <v>2017</v>
      </c>
      <c r="D1695" t="s">
        <v>19</v>
      </c>
      <c r="E1695" t="s">
        <v>31</v>
      </c>
      <c r="F1695" t="s">
        <v>33</v>
      </c>
      <c r="G1695" t="s">
        <v>25</v>
      </c>
      <c r="H1695" t="s">
        <v>164</v>
      </c>
      <c r="I1695" t="s">
        <v>120</v>
      </c>
      <c r="J1695" t="s">
        <v>13</v>
      </c>
      <c r="K1695" t="s">
        <v>147</v>
      </c>
      <c r="L1695" t="s">
        <v>68</v>
      </c>
      <c r="N1695" t="str">
        <f>IF(ISBLANK(Sales[[#This Row],[return]]),"No",Sales[[#This Row],[return]])</f>
        <v>No</v>
      </c>
      <c r="O1695" s="2">
        <v>42886</v>
      </c>
      <c r="P1695" s="8" t="str">
        <f>TEXT(DAY(Sales[[#This Row],[OrderDate]]),"ddd")</f>
        <v>Tue</v>
      </c>
      <c r="Q1695" s="8" t="str">
        <f>TEXT(MONTH(Sales[[#This Row],[ShipDate]])*29,"mmm")</f>
        <v>Jun</v>
      </c>
      <c r="R1695">
        <v>212</v>
      </c>
      <c r="S1695" t="s">
        <v>1744</v>
      </c>
      <c r="T1695" t="s">
        <v>66</v>
      </c>
      <c r="U1695">
        <v>60653</v>
      </c>
      <c r="V1695" s="1">
        <v>0.2</v>
      </c>
      <c r="W1695">
        <v>2</v>
      </c>
      <c r="X1695">
        <v>2</v>
      </c>
      <c r="Y1695">
        <v>6</v>
      </c>
      <c r="AD1695"/>
    </row>
    <row r="1696" spans="1:30" x14ac:dyDescent="0.25">
      <c r="A1696" t="s">
        <v>24</v>
      </c>
      <c r="B1696" s="2">
        <v>42891</v>
      </c>
      <c r="C1696" s="35">
        <f>YEAR(Sales[[#This Row],[ShipDate]])</f>
        <v>2017</v>
      </c>
      <c r="D1696" t="s">
        <v>19</v>
      </c>
      <c r="E1696" t="s">
        <v>31</v>
      </c>
      <c r="F1696" t="s">
        <v>59</v>
      </c>
      <c r="G1696" t="s">
        <v>25</v>
      </c>
      <c r="H1696" t="s">
        <v>164</v>
      </c>
      <c r="I1696" t="s">
        <v>120</v>
      </c>
      <c r="J1696" t="s">
        <v>13</v>
      </c>
      <c r="K1696" t="s">
        <v>147</v>
      </c>
      <c r="L1696" t="s">
        <v>68</v>
      </c>
      <c r="N1696" t="str">
        <f>IF(ISBLANK(Sales[[#This Row],[return]]),"No",Sales[[#This Row],[return]])</f>
        <v>No</v>
      </c>
      <c r="O1696" s="2">
        <v>42886</v>
      </c>
      <c r="P1696" s="8" t="str">
        <f>TEXT(DAY(Sales[[#This Row],[OrderDate]]),"ddd")</f>
        <v>Tue</v>
      </c>
      <c r="Q1696" s="8" t="str">
        <f>TEXT(MONTH(Sales[[#This Row],[ShipDate]])*29,"mmm")</f>
        <v>Jun</v>
      </c>
      <c r="R1696">
        <v>1787</v>
      </c>
      <c r="S1696" t="s">
        <v>2185</v>
      </c>
      <c r="T1696" t="s">
        <v>66</v>
      </c>
      <c r="U1696">
        <v>60653</v>
      </c>
      <c r="V1696" s="1">
        <v>0.2</v>
      </c>
      <c r="W1696">
        <v>54</v>
      </c>
      <c r="X1696">
        <v>7</v>
      </c>
      <c r="Y1696">
        <v>173</v>
      </c>
      <c r="AD1696"/>
    </row>
    <row r="1697" spans="1:30" x14ac:dyDescent="0.25">
      <c r="A1697" t="s">
        <v>24</v>
      </c>
      <c r="B1697" s="2">
        <v>42891</v>
      </c>
      <c r="C1697" s="35">
        <f>YEAR(Sales[[#This Row],[ShipDate]])</f>
        <v>2017</v>
      </c>
      <c r="D1697" t="s">
        <v>19</v>
      </c>
      <c r="E1697" t="s">
        <v>31</v>
      </c>
      <c r="F1697" t="s">
        <v>50</v>
      </c>
      <c r="G1697" t="s">
        <v>25</v>
      </c>
      <c r="H1697" t="s">
        <v>164</v>
      </c>
      <c r="I1697" t="s">
        <v>120</v>
      </c>
      <c r="J1697" t="s">
        <v>13</v>
      </c>
      <c r="K1697" t="s">
        <v>147</v>
      </c>
      <c r="L1697" t="s">
        <v>68</v>
      </c>
      <c r="N1697" t="str">
        <f>IF(ISBLANK(Sales[[#This Row],[return]]),"No",Sales[[#This Row],[return]])</f>
        <v>No</v>
      </c>
      <c r="O1697" s="2">
        <v>42886</v>
      </c>
      <c r="P1697" s="8" t="str">
        <f>TEXT(DAY(Sales[[#This Row],[OrderDate]]),"ddd")</f>
        <v>Tue</v>
      </c>
      <c r="Q1697" s="8" t="str">
        <f>TEXT(MONTH(Sales[[#This Row],[ShipDate]])*29,"mmm")</f>
        <v>Jun</v>
      </c>
      <c r="R1697">
        <v>1519</v>
      </c>
      <c r="S1697" t="s">
        <v>572</v>
      </c>
      <c r="T1697" t="s">
        <v>66</v>
      </c>
      <c r="U1697">
        <v>60653</v>
      </c>
      <c r="V1697" s="1">
        <v>0.8</v>
      </c>
      <c r="W1697">
        <v>-6</v>
      </c>
      <c r="X1697">
        <v>3</v>
      </c>
      <c r="Y1697">
        <v>4</v>
      </c>
      <c r="AD1697"/>
    </row>
    <row r="1698" spans="1:30" x14ac:dyDescent="0.25">
      <c r="A1698" t="s">
        <v>40</v>
      </c>
      <c r="B1698" s="2">
        <v>42835</v>
      </c>
      <c r="C1698" s="35">
        <f>YEAR(Sales[[#This Row],[ShipDate]])</f>
        <v>2017</v>
      </c>
      <c r="D1698" t="s">
        <v>36</v>
      </c>
      <c r="E1698" t="s">
        <v>18</v>
      </c>
      <c r="F1698" t="s">
        <v>59</v>
      </c>
      <c r="G1698" t="s">
        <v>25</v>
      </c>
      <c r="H1698" t="s">
        <v>706</v>
      </c>
      <c r="I1698" t="s">
        <v>58</v>
      </c>
      <c r="J1698" t="s">
        <v>13</v>
      </c>
      <c r="K1698" t="s">
        <v>1250</v>
      </c>
      <c r="L1698" t="s">
        <v>17</v>
      </c>
      <c r="N1698" t="str">
        <f>IF(ISBLANK(Sales[[#This Row],[return]]),"No",Sales[[#This Row],[return]])</f>
        <v>No</v>
      </c>
      <c r="O1698" s="2">
        <v>42831</v>
      </c>
      <c r="P1698" s="8" t="str">
        <f>TEXT(DAY(Sales[[#This Row],[OrderDate]]),"ddd")</f>
        <v>Fri</v>
      </c>
      <c r="Q1698" s="8" t="str">
        <f>TEXT(MONTH(Sales[[#This Row],[ShipDate]])*29,"mmm")</f>
        <v>Apr</v>
      </c>
      <c r="R1698">
        <v>1674</v>
      </c>
      <c r="S1698" t="s">
        <v>1649</v>
      </c>
      <c r="T1698" t="s">
        <v>15</v>
      </c>
      <c r="U1698">
        <v>28540</v>
      </c>
      <c r="V1698" s="1">
        <v>0.2</v>
      </c>
      <c r="W1698">
        <v>16</v>
      </c>
      <c r="X1698">
        <v>3</v>
      </c>
      <c r="Y1698">
        <v>48</v>
      </c>
      <c r="AD1698"/>
    </row>
    <row r="1699" spans="1:30" x14ac:dyDescent="0.25">
      <c r="A1699" t="s">
        <v>40</v>
      </c>
      <c r="B1699" s="2">
        <v>42839</v>
      </c>
      <c r="C1699" s="35">
        <f>YEAR(Sales[[#This Row],[ShipDate]])</f>
        <v>2017</v>
      </c>
      <c r="D1699" t="s">
        <v>36</v>
      </c>
      <c r="E1699" t="s">
        <v>18</v>
      </c>
      <c r="F1699" t="s">
        <v>52</v>
      </c>
      <c r="G1699" t="s">
        <v>25</v>
      </c>
      <c r="H1699" t="s">
        <v>2183</v>
      </c>
      <c r="I1699" t="s">
        <v>371</v>
      </c>
      <c r="J1699" t="s">
        <v>13</v>
      </c>
      <c r="K1699" t="s">
        <v>2046</v>
      </c>
      <c r="L1699" t="s">
        <v>92</v>
      </c>
      <c r="N1699" t="str">
        <f>IF(ISBLANK(Sales[[#This Row],[return]]),"No",Sales[[#This Row],[return]])</f>
        <v>No</v>
      </c>
      <c r="O1699" s="2">
        <v>42834</v>
      </c>
      <c r="P1699" s="8" t="str">
        <f>TEXT(DAY(Sales[[#This Row],[OrderDate]]),"ddd")</f>
        <v>Mon</v>
      </c>
      <c r="Q1699" s="8" t="str">
        <f>TEXT(MONTH(Sales[[#This Row],[ShipDate]])*29,"mmm")</f>
        <v>Apr</v>
      </c>
      <c r="R1699">
        <v>854</v>
      </c>
      <c r="S1699" t="s">
        <v>938</v>
      </c>
      <c r="T1699" t="s">
        <v>90</v>
      </c>
      <c r="U1699">
        <v>6360</v>
      </c>
      <c r="V1699" s="1">
        <v>0</v>
      </c>
      <c r="W1699">
        <v>144</v>
      </c>
      <c r="X1699">
        <v>3</v>
      </c>
      <c r="Y1699">
        <v>370</v>
      </c>
      <c r="AD1699"/>
    </row>
    <row r="1700" spans="1:30" x14ac:dyDescent="0.25">
      <c r="A1700" t="s">
        <v>24</v>
      </c>
      <c r="B1700" s="2">
        <v>42779</v>
      </c>
      <c r="C1700" s="35">
        <f>YEAR(Sales[[#This Row],[ShipDate]])</f>
        <v>2017</v>
      </c>
      <c r="D1700" t="s">
        <v>19</v>
      </c>
      <c r="E1700" t="s">
        <v>31</v>
      </c>
      <c r="F1700" t="s">
        <v>99</v>
      </c>
      <c r="G1700" t="s">
        <v>46</v>
      </c>
      <c r="H1700" t="s">
        <v>399</v>
      </c>
      <c r="I1700" t="s">
        <v>70</v>
      </c>
      <c r="J1700" t="s">
        <v>13</v>
      </c>
      <c r="K1700" t="s">
        <v>413</v>
      </c>
      <c r="L1700" t="s">
        <v>68</v>
      </c>
      <c r="N1700" t="str">
        <f>IF(ISBLANK(Sales[[#This Row],[return]]),"No",Sales[[#This Row],[return]])</f>
        <v>No</v>
      </c>
      <c r="O1700" s="2">
        <v>42775</v>
      </c>
      <c r="P1700" s="8" t="str">
        <f>TEXT(DAY(Sales[[#This Row],[OrderDate]]),"ddd")</f>
        <v>Mon</v>
      </c>
      <c r="Q1700" s="8" t="str">
        <f>TEXT(MONTH(Sales[[#This Row],[ShipDate]])*29,"mmm")</f>
        <v>Feb</v>
      </c>
      <c r="R1700">
        <v>1080</v>
      </c>
      <c r="S1700" t="s">
        <v>414</v>
      </c>
      <c r="T1700" t="s">
        <v>66</v>
      </c>
      <c r="U1700">
        <v>75220</v>
      </c>
      <c r="V1700" s="1">
        <v>0.2</v>
      </c>
      <c r="W1700">
        <v>7</v>
      </c>
      <c r="X1700">
        <v>2</v>
      </c>
      <c r="Y1700">
        <v>21</v>
      </c>
      <c r="AD1700"/>
    </row>
    <row r="1701" spans="1:30" x14ac:dyDescent="0.25">
      <c r="A1701" t="s">
        <v>24</v>
      </c>
      <c r="B1701" s="2">
        <v>43078</v>
      </c>
      <c r="C1701" s="35">
        <f>YEAR(Sales[[#This Row],[ShipDate]])</f>
        <v>2017</v>
      </c>
      <c r="D1701" t="s">
        <v>19</v>
      </c>
      <c r="E1701" t="s">
        <v>18</v>
      </c>
      <c r="F1701" t="s">
        <v>50</v>
      </c>
      <c r="G1701" t="s">
        <v>25</v>
      </c>
      <c r="H1701" t="s">
        <v>88</v>
      </c>
      <c r="I1701" t="s">
        <v>93</v>
      </c>
      <c r="J1701" t="s">
        <v>13</v>
      </c>
      <c r="K1701" t="s">
        <v>1459</v>
      </c>
      <c r="L1701" t="s">
        <v>92</v>
      </c>
      <c r="N1701" t="str">
        <f>IF(ISBLANK(Sales[[#This Row],[return]]),"No",Sales[[#This Row],[return]])</f>
        <v>No</v>
      </c>
      <c r="O1701" s="2">
        <v>43074</v>
      </c>
      <c r="P1701" s="8" t="str">
        <f>TEXT(DAY(Sales[[#This Row],[OrderDate]]),"ddd")</f>
        <v>Thu</v>
      </c>
      <c r="Q1701" s="8" t="str">
        <f>TEXT(MONTH(Sales[[#This Row],[ShipDate]])*29,"mmm")</f>
        <v>Dec</v>
      </c>
      <c r="R1701">
        <v>721</v>
      </c>
      <c r="S1701" t="s">
        <v>880</v>
      </c>
      <c r="T1701" t="s">
        <v>90</v>
      </c>
      <c r="U1701">
        <v>19140</v>
      </c>
      <c r="V1701" s="1">
        <v>0.7</v>
      </c>
      <c r="W1701">
        <v>-20</v>
      </c>
      <c r="X1701">
        <v>6</v>
      </c>
      <c r="Y1701">
        <v>26</v>
      </c>
      <c r="AD1701"/>
    </row>
    <row r="1702" spans="1:30" x14ac:dyDescent="0.25">
      <c r="A1702" t="s">
        <v>24</v>
      </c>
      <c r="B1702" s="2">
        <v>43078</v>
      </c>
      <c r="C1702" s="35">
        <f>YEAR(Sales[[#This Row],[ShipDate]])</f>
        <v>2017</v>
      </c>
      <c r="D1702" t="s">
        <v>19</v>
      </c>
      <c r="E1702" t="s">
        <v>18</v>
      </c>
      <c r="F1702" t="s">
        <v>99</v>
      </c>
      <c r="G1702" t="s">
        <v>46</v>
      </c>
      <c r="H1702" t="s">
        <v>88</v>
      </c>
      <c r="I1702" t="s">
        <v>93</v>
      </c>
      <c r="J1702" t="s">
        <v>13</v>
      </c>
      <c r="K1702" t="s">
        <v>1459</v>
      </c>
      <c r="L1702" t="s">
        <v>92</v>
      </c>
      <c r="N1702" t="str">
        <f>IF(ISBLANK(Sales[[#This Row],[return]]),"No",Sales[[#This Row],[return]])</f>
        <v>No</v>
      </c>
      <c r="O1702" s="2">
        <v>43074</v>
      </c>
      <c r="P1702" s="8" t="str">
        <f>TEXT(DAY(Sales[[#This Row],[OrderDate]]),"ddd")</f>
        <v>Thu</v>
      </c>
      <c r="Q1702" s="8" t="str">
        <f>TEXT(MONTH(Sales[[#This Row],[ShipDate]])*29,"mmm")</f>
        <v>Dec</v>
      </c>
      <c r="R1702">
        <v>296</v>
      </c>
      <c r="S1702" t="s">
        <v>2375</v>
      </c>
      <c r="T1702" t="s">
        <v>90</v>
      </c>
      <c r="U1702">
        <v>19140</v>
      </c>
      <c r="V1702" s="1">
        <v>0.2</v>
      </c>
      <c r="W1702">
        <v>1</v>
      </c>
      <c r="X1702">
        <v>2</v>
      </c>
      <c r="Y1702">
        <v>48</v>
      </c>
      <c r="AD1702"/>
    </row>
    <row r="1703" spans="1:30" x14ac:dyDescent="0.25">
      <c r="A1703" t="s">
        <v>24</v>
      </c>
      <c r="B1703" s="2">
        <v>42780</v>
      </c>
      <c r="C1703" s="35">
        <f>YEAR(Sales[[#This Row],[ShipDate]])</f>
        <v>2017</v>
      </c>
      <c r="D1703" t="s">
        <v>19</v>
      </c>
      <c r="E1703" t="s">
        <v>31</v>
      </c>
      <c r="F1703" t="s">
        <v>39</v>
      </c>
      <c r="G1703" t="s">
        <v>25</v>
      </c>
      <c r="H1703" t="s">
        <v>88</v>
      </c>
      <c r="I1703" t="s">
        <v>93</v>
      </c>
      <c r="J1703" t="s">
        <v>13</v>
      </c>
      <c r="K1703" t="s">
        <v>921</v>
      </c>
      <c r="L1703" t="s">
        <v>92</v>
      </c>
      <c r="N1703" t="str">
        <f>IF(ISBLANK(Sales[[#This Row],[return]]),"No",Sales[[#This Row],[return]])</f>
        <v>No</v>
      </c>
      <c r="O1703" s="2">
        <v>42776</v>
      </c>
      <c r="P1703" s="8" t="str">
        <f>TEXT(DAY(Sales[[#This Row],[OrderDate]]),"ddd")</f>
        <v>Tue</v>
      </c>
      <c r="Q1703" s="8" t="str">
        <f>TEXT(MONTH(Sales[[#This Row],[ShipDate]])*29,"mmm")</f>
        <v>Feb</v>
      </c>
      <c r="R1703">
        <v>584</v>
      </c>
      <c r="S1703" t="s">
        <v>3129</v>
      </c>
      <c r="T1703" t="s">
        <v>90</v>
      </c>
      <c r="U1703">
        <v>19143</v>
      </c>
      <c r="V1703" s="1">
        <v>0.2</v>
      </c>
      <c r="W1703">
        <v>8</v>
      </c>
      <c r="X1703">
        <v>5</v>
      </c>
      <c r="Y1703">
        <v>77</v>
      </c>
      <c r="AD1703"/>
    </row>
    <row r="1704" spans="1:30" x14ac:dyDescent="0.25">
      <c r="A1704" t="s">
        <v>24</v>
      </c>
      <c r="B1704" s="2">
        <v>42999</v>
      </c>
      <c r="C1704" s="35">
        <f>YEAR(Sales[[#This Row],[ShipDate]])</f>
        <v>2017</v>
      </c>
      <c r="D1704" t="s">
        <v>113</v>
      </c>
      <c r="E1704" t="s">
        <v>18</v>
      </c>
      <c r="F1704" t="s">
        <v>39</v>
      </c>
      <c r="G1704" t="s">
        <v>25</v>
      </c>
      <c r="H1704" t="s">
        <v>457</v>
      </c>
      <c r="I1704" t="s">
        <v>32</v>
      </c>
      <c r="J1704" t="s">
        <v>13</v>
      </c>
      <c r="K1704" t="s">
        <v>1104</v>
      </c>
      <c r="L1704" t="s">
        <v>30</v>
      </c>
      <c r="N1704" t="str">
        <f>IF(ISBLANK(Sales[[#This Row],[return]]),"No",Sales[[#This Row],[return]])</f>
        <v>No</v>
      </c>
      <c r="O1704" s="2">
        <v>42996</v>
      </c>
      <c r="P1704" s="8" t="str">
        <f>TEXT(DAY(Sales[[#This Row],[OrderDate]]),"ddd")</f>
        <v>Wed</v>
      </c>
      <c r="Q1704" s="8" t="str">
        <f>TEXT(MONTH(Sales[[#This Row],[ShipDate]])*29,"mmm")</f>
        <v>Sep</v>
      </c>
      <c r="R1704">
        <v>1526</v>
      </c>
      <c r="S1704" t="s">
        <v>3130</v>
      </c>
      <c r="T1704" t="s">
        <v>28</v>
      </c>
      <c r="U1704">
        <v>92105</v>
      </c>
      <c r="V1704" s="1">
        <v>0</v>
      </c>
      <c r="W1704">
        <v>9</v>
      </c>
      <c r="X1704">
        <v>4</v>
      </c>
      <c r="Y1704">
        <v>444</v>
      </c>
      <c r="AD1704"/>
    </row>
    <row r="1705" spans="1:30" x14ac:dyDescent="0.25">
      <c r="A1705" t="s">
        <v>40</v>
      </c>
      <c r="B1705" s="2">
        <v>42979</v>
      </c>
      <c r="C1705" s="35">
        <f>YEAR(Sales[[#This Row],[ShipDate]])</f>
        <v>2017</v>
      </c>
      <c r="D1705" t="s">
        <v>36</v>
      </c>
      <c r="E1705" t="s">
        <v>18</v>
      </c>
      <c r="F1705" t="s">
        <v>33</v>
      </c>
      <c r="G1705" t="s">
        <v>25</v>
      </c>
      <c r="H1705" t="s">
        <v>457</v>
      </c>
      <c r="I1705" t="s">
        <v>32</v>
      </c>
      <c r="J1705" t="s">
        <v>13</v>
      </c>
      <c r="K1705" t="s">
        <v>269</v>
      </c>
      <c r="L1705" t="s">
        <v>30</v>
      </c>
      <c r="N1705" t="str">
        <f>IF(ISBLANK(Sales[[#This Row],[return]]),"No",Sales[[#This Row],[return]])</f>
        <v>No</v>
      </c>
      <c r="O1705" s="2">
        <v>42974</v>
      </c>
      <c r="P1705" s="8" t="str">
        <f>TEXT(DAY(Sales[[#This Row],[OrderDate]]),"ddd")</f>
        <v>Fri</v>
      </c>
      <c r="Q1705" s="8" t="str">
        <f>TEXT(MONTH(Sales[[#This Row],[ShipDate]])*29,"mmm")</f>
        <v>Sep</v>
      </c>
      <c r="R1705">
        <v>222</v>
      </c>
      <c r="S1705" t="s">
        <v>203</v>
      </c>
      <c r="T1705" t="s">
        <v>28</v>
      </c>
      <c r="U1705">
        <v>92105</v>
      </c>
      <c r="V1705" s="1">
        <v>0</v>
      </c>
      <c r="W1705">
        <v>1</v>
      </c>
      <c r="X1705">
        <v>1</v>
      </c>
      <c r="Y1705">
        <v>3</v>
      </c>
      <c r="AD1705"/>
    </row>
    <row r="1706" spans="1:30" x14ac:dyDescent="0.25">
      <c r="A1706" t="s">
        <v>40</v>
      </c>
      <c r="B1706" s="2">
        <v>42979</v>
      </c>
      <c r="C1706" s="35">
        <f>YEAR(Sales[[#This Row],[ShipDate]])</f>
        <v>2017</v>
      </c>
      <c r="D1706" t="s">
        <v>36</v>
      </c>
      <c r="E1706" t="s">
        <v>18</v>
      </c>
      <c r="F1706" t="s">
        <v>290</v>
      </c>
      <c r="G1706" t="s">
        <v>25</v>
      </c>
      <c r="H1706" t="s">
        <v>457</v>
      </c>
      <c r="I1706" t="s">
        <v>32</v>
      </c>
      <c r="J1706" t="s">
        <v>13</v>
      </c>
      <c r="K1706" t="s">
        <v>269</v>
      </c>
      <c r="L1706" t="s">
        <v>30</v>
      </c>
      <c r="N1706" t="str">
        <f>IF(ISBLANK(Sales[[#This Row],[return]]),"No",Sales[[#This Row],[return]])</f>
        <v>No</v>
      </c>
      <c r="O1706" s="2">
        <v>42974</v>
      </c>
      <c r="P1706" s="8" t="str">
        <f>TEXT(DAY(Sales[[#This Row],[OrderDate]]),"ddd")</f>
        <v>Fri</v>
      </c>
      <c r="Q1706" s="8" t="str">
        <f>TEXT(MONTH(Sales[[#This Row],[ShipDate]])*29,"mmm")</f>
        <v>Sep</v>
      </c>
      <c r="R1706">
        <v>671</v>
      </c>
      <c r="S1706" t="s">
        <v>289</v>
      </c>
      <c r="T1706" t="s">
        <v>28</v>
      </c>
      <c r="U1706">
        <v>92105</v>
      </c>
      <c r="V1706" s="1">
        <v>0</v>
      </c>
      <c r="W1706">
        <v>9</v>
      </c>
      <c r="X1706">
        <v>3</v>
      </c>
      <c r="Y1706">
        <v>33</v>
      </c>
      <c r="AD1706"/>
    </row>
    <row r="1707" spans="1:30" x14ac:dyDescent="0.25">
      <c r="A1707" t="s">
        <v>40</v>
      </c>
      <c r="B1707" s="2">
        <v>42979</v>
      </c>
      <c r="C1707" s="35">
        <f>YEAR(Sales[[#This Row],[ShipDate]])</f>
        <v>2017</v>
      </c>
      <c r="D1707" t="s">
        <v>36</v>
      </c>
      <c r="E1707" t="s">
        <v>18</v>
      </c>
      <c r="F1707" t="s">
        <v>59</v>
      </c>
      <c r="G1707" t="s">
        <v>25</v>
      </c>
      <c r="H1707" t="s">
        <v>457</v>
      </c>
      <c r="I1707" t="s">
        <v>32</v>
      </c>
      <c r="J1707" t="s">
        <v>13</v>
      </c>
      <c r="K1707" t="s">
        <v>269</v>
      </c>
      <c r="L1707" t="s">
        <v>30</v>
      </c>
      <c r="N1707" t="str">
        <f>IF(ISBLANK(Sales[[#This Row],[return]]),"No",Sales[[#This Row],[return]])</f>
        <v>No</v>
      </c>
      <c r="O1707" s="2">
        <v>42974</v>
      </c>
      <c r="P1707" s="8" t="str">
        <f>TEXT(DAY(Sales[[#This Row],[OrderDate]]),"ddd")</f>
        <v>Fri</v>
      </c>
      <c r="Q1707" s="8" t="str">
        <f>TEXT(MONTH(Sales[[#This Row],[ShipDate]])*29,"mmm")</f>
        <v>Sep</v>
      </c>
      <c r="R1707">
        <v>1771</v>
      </c>
      <c r="S1707" t="s">
        <v>2295</v>
      </c>
      <c r="T1707" t="s">
        <v>28</v>
      </c>
      <c r="U1707">
        <v>92105</v>
      </c>
      <c r="V1707" s="1">
        <v>0</v>
      </c>
      <c r="W1707">
        <v>53</v>
      </c>
      <c r="X1707">
        <v>5</v>
      </c>
      <c r="Y1707">
        <v>114</v>
      </c>
      <c r="AD1707"/>
    </row>
    <row r="1708" spans="1:30" x14ac:dyDescent="0.25">
      <c r="A1708" t="s">
        <v>24</v>
      </c>
      <c r="B1708" s="2">
        <v>42902</v>
      </c>
      <c r="C1708" s="35">
        <f>YEAR(Sales[[#This Row],[ShipDate]])</f>
        <v>2017</v>
      </c>
      <c r="D1708" t="s">
        <v>36</v>
      </c>
      <c r="E1708" t="s">
        <v>18</v>
      </c>
      <c r="F1708" t="s">
        <v>50</v>
      </c>
      <c r="G1708" t="s">
        <v>25</v>
      </c>
      <c r="H1708" t="s">
        <v>660</v>
      </c>
      <c r="I1708" t="s">
        <v>37</v>
      </c>
      <c r="J1708" t="s">
        <v>13</v>
      </c>
      <c r="K1708" t="s">
        <v>334</v>
      </c>
      <c r="L1708" t="s">
        <v>17</v>
      </c>
      <c r="N1708" t="str">
        <f>IF(ISBLANK(Sales[[#This Row],[return]]),"No",Sales[[#This Row],[return]])</f>
        <v>No</v>
      </c>
      <c r="O1708" s="2">
        <v>42895</v>
      </c>
      <c r="P1708" s="8" t="str">
        <f>TEXT(DAY(Sales[[#This Row],[OrderDate]]),"ddd")</f>
        <v>Mon</v>
      </c>
      <c r="Q1708" s="8" t="str">
        <f>TEXT(MONTH(Sales[[#This Row],[ShipDate]])*29,"mmm")</f>
        <v>Jun</v>
      </c>
      <c r="R1708">
        <v>1639</v>
      </c>
      <c r="S1708" t="s">
        <v>3256</v>
      </c>
      <c r="T1708" t="s">
        <v>15</v>
      </c>
      <c r="U1708">
        <v>33178</v>
      </c>
      <c r="V1708" s="1">
        <v>0.7</v>
      </c>
      <c r="W1708">
        <v>-27</v>
      </c>
      <c r="X1708">
        <v>3</v>
      </c>
      <c r="Y1708">
        <v>39</v>
      </c>
      <c r="AD1708"/>
    </row>
    <row r="1709" spans="1:30" x14ac:dyDescent="0.25">
      <c r="A1709" t="s">
        <v>24</v>
      </c>
      <c r="B1709" s="2">
        <v>42902</v>
      </c>
      <c r="C1709" s="35">
        <f>YEAR(Sales[[#This Row],[ShipDate]])</f>
        <v>2017</v>
      </c>
      <c r="D1709" t="s">
        <v>36</v>
      </c>
      <c r="E1709" t="s">
        <v>18</v>
      </c>
      <c r="F1709" t="s">
        <v>50</v>
      </c>
      <c r="G1709" t="s">
        <v>25</v>
      </c>
      <c r="H1709" t="s">
        <v>660</v>
      </c>
      <c r="I1709" t="s">
        <v>37</v>
      </c>
      <c r="J1709" t="s">
        <v>13</v>
      </c>
      <c r="K1709" t="s">
        <v>334</v>
      </c>
      <c r="L1709" t="s">
        <v>17</v>
      </c>
      <c r="N1709" t="str">
        <f>IF(ISBLANK(Sales[[#This Row],[return]]),"No",Sales[[#This Row],[return]])</f>
        <v>No</v>
      </c>
      <c r="O1709" s="2">
        <v>42895</v>
      </c>
      <c r="P1709" s="8" t="str">
        <f>TEXT(DAY(Sales[[#This Row],[OrderDate]]),"ddd")</f>
        <v>Mon</v>
      </c>
      <c r="Q1709" s="8" t="str">
        <f>TEXT(MONTH(Sales[[#This Row],[ShipDate]])*29,"mmm")</f>
        <v>Jun</v>
      </c>
      <c r="R1709">
        <v>781</v>
      </c>
      <c r="S1709" t="s">
        <v>3253</v>
      </c>
      <c r="T1709" t="s">
        <v>15</v>
      </c>
      <c r="U1709">
        <v>33178</v>
      </c>
      <c r="V1709" s="1">
        <v>0.7</v>
      </c>
      <c r="W1709">
        <v>-43</v>
      </c>
      <c r="X1709">
        <v>5</v>
      </c>
      <c r="Y1709">
        <v>64</v>
      </c>
      <c r="AD1709"/>
    </row>
    <row r="1710" spans="1:30" x14ac:dyDescent="0.25">
      <c r="A1710" t="s">
        <v>24</v>
      </c>
      <c r="B1710" s="2">
        <v>42902</v>
      </c>
      <c r="C1710" s="35">
        <f>YEAR(Sales[[#This Row],[ShipDate]])</f>
        <v>2017</v>
      </c>
      <c r="D1710" t="s">
        <v>36</v>
      </c>
      <c r="E1710" t="s">
        <v>18</v>
      </c>
      <c r="F1710" t="s">
        <v>99</v>
      </c>
      <c r="G1710" t="s">
        <v>46</v>
      </c>
      <c r="H1710" t="s">
        <v>660</v>
      </c>
      <c r="I1710" t="s">
        <v>37</v>
      </c>
      <c r="J1710" t="s">
        <v>13</v>
      </c>
      <c r="K1710" t="s">
        <v>334</v>
      </c>
      <c r="L1710" t="s">
        <v>17</v>
      </c>
      <c r="N1710" t="str">
        <f>IF(ISBLANK(Sales[[#This Row],[return]]),"No",Sales[[#This Row],[return]])</f>
        <v>No</v>
      </c>
      <c r="O1710" s="2">
        <v>42895</v>
      </c>
      <c r="P1710" s="8" t="str">
        <f>TEXT(DAY(Sales[[#This Row],[OrderDate]]),"ddd")</f>
        <v>Mon</v>
      </c>
      <c r="Q1710" s="8" t="str">
        <f>TEXT(MONTH(Sales[[#This Row],[ShipDate]])*29,"mmm")</f>
        <v>Jun</v>
      </c>
      <c r="R1710">
        <v>1018</v>
      </c>
      <c r="S1710" t="s">
        <v>2498</v>
      </c>
      <c r="T1710" t="s">
        <v>15</v>
      </c>
      <c r="U1710">
        <v>33178</v>
      </c>
      <c r="V1710" s="1">
        <v>0.2</v>
      </c>
      <c r="W1710">
        <v>-8</v>
      </c>
      <c r="X1710">
        <v>5</v>
      </c>
      <c r="Y1710">
        <v>73</v>
      </c>
      <c r="AD1710"/>
    </row>
    <row r="1711" spans="1:30" x14ac:dyDescent="0.25">
      <c r="A1711" t="s">
        <v>40</v>
      </c>
      <c r="B1711" s="2">
        <v>43100</v>
      </c>
      <c r="C1711" s="35">
        <f>YEAR(Sales[[#This Row],[ShipDate]])</f>
        <v>2017</v>
      </c>
      <c r="D1711" t="s">
        <v>36</v>
      </c>
      <c r="E1711" t="s">
        <v>31</v>
      </c>
      <c r="F1711" t="s">
        <v>38</v>
      </c>
      <c r="G1711" t="s">
        <v>11</v>
      </c>
      <c r="H1711" t="s">
        <v>1269</v>
      </c>
      <c r="I1711" t="s">
        <v>252</v>
      </c>
      <c r="J1711" t="s">
        <v>13</v>
      </c>
      <c r="K1711" t="s">
        <v>442</v>
      </c>
      <c r="L1711" t="s">
        <v>92</v>
      </c>
      <c r="N1711" t="str">
        <f>IF(ISBLANK(Sales[[#This Row],[return]]),"No",Sales[[#This Row],[return]])</f>
        <v>No</v>
      </c>
      <c r="O1711" s="2">
        <v>43096</v>
      </c>
      <c r="P1711" s="8" t="str">
        <f>TEXT(DAY(Sales[[#This Row],[OrderDate]]),"ddd")</f>
        <v>Fri</v>
      </c>
      <c r="Q1711" s="8" t="str">
        <f>TEXT(MONTH(Sales[[#This Row],[ShipDate]])*29,"mmm")</f>
        <v>Dec</v>
      </c>
      <c r="R1711">
        <v>1356</v>
      </c>
      <c r="S1711" t="s">
        <v>2717</v>
      </c>
      <c r="T1711" t="s">
        <v>90</v>
      </c>
      <c r="U1711">
        <v>43302</v>
      </c>
      <c r="V1711" s="1">
        <v>0.4</v>
      </c>
      <c r="W1711">
        <v>-465</v>
      </c>
      <c r="X1711">
        <v>9</v>
      </c>
      <c r="Y1711">
        <v>1549</v>
      </c>
      <c r="AD1711"/>
    </row>
    <row r="1712" spans="1:30" x14ac:dyDescent="0.25">
      <c r="A1712" t="s">
        <v>40</v>
      </c>
      <c r="B1712" s="2">
        <v>43100</v>
      </c>
      <c r="C1712" s="35">
        <f>YEAR(Sales[[#This Row],[ShipDate]])</f>
        <v>2017</v>
      </c>
      <c r="D1712" t="s">
        <v>36</v>
      </c>
      <c r="E1712" t="s">
        <v>31</v>
      </c>
      <c r="F1712" t="s">
        <v>104</v>
      </c>
      <c r="G1712" t="s">
        <v>25</v>
      </c>
      <c r="H1712" t="s">
        <v>1269</v>
      </c>
      <c r="I1712" t="s">
        <v>252</v>
      </c>
      <c r="J1712" t="s">
        <v>13</v>
      </c>
      <c r="K1712" t="s">
        <v>442</v>
      </c>
      <c r="L1712" t="s">
        <v>92</v>
      </c>
      <c r="N1712" t="str">
        <f>IF(ISBLANK(Sales[[#This Row],[return]]),"No",Sales[[#This Row],[return]])</f>
        <v>No</v>
      </c>
      <c r="O1712" s="2">
        <v>43096</v>
      </c>
      <c r="P1712" s="8" t="str">
        <f>TEXT(DAY(Sales[[#This Row],[OrderDate]]),"ddd")</f>
        <v>Fri</v>
      </c>
      <c r="Q1712" s="8" t="str">
        <f>TEXT(MONTH(Sales[[#This Row],[ShipDate]])*29,"mmm")</f>
        <v>Dec</v>
      </c>
      <c r="R1712">
        <v>1501</v>
      </c>
      <c r="S1712" t="s">
        <v>332</v>
      </c>
      <c r="T1712" t="s">
        <v>90</v>
      </c>
      <c r="U1712">
        <v>43302</v>
      </c>
      <c r="V1712" s="1">
        <v>0.2</v>
      </c>
      <c r="W1712">
        <v>7</v>
      </c>
      <c r="X1712">
        <v>3</v>
      </c>
      <c r="Y1712">
        <v>20</v>
      </c>
      <c r="AD1712"/>
    </row>
    <row r="1713" spans="1:30" x14ac:dyDescent="0.25">
      <c r="A1713" t="s">
        <v>10</v>
      </c>
      <c r="B1713" s="2">
        <v>43072</v>
      </c>
      <c r="C1713" s="35">
        <f>YEAR(Sales[[#This Row],[ShipDate]])</f>
        <v>2017</v>
      </c>
      <c r="D1713" t="s">
        <v>36</v>
      </c>
      <c r="E1713" t="s">
        <v>18</v>
      </c>
      <c r="F1713" t="s">
        <v>23</v>
      </c>
      <c r="G1713" t="s">
        <v>11</v>
      </c>
      <c r="H1713" t="s">
        <v>3063</v>
      </c>
      <c r="I1713" t="s">
        <v>32</v>
      </c>
      <c r="J1713" t="s">
        <v>13</v>
      </c>
      <c r="K1713" t="s">
        <v>1448</v>
      </c>
      <c r="L1713" t="s">
        <v>30</v>
      </c>
      <c r="M1713" t="s">
        <v>82</v>
      </c>
      <c r="N1713" t="str">
        <f>IF(ISBLANK(Sales[[#This Row],[return]]),"No",Sales[[#This Row],[return]])</f>
        <v>Yes</v>
      </c>
      <c r="O1713" s="2">
        <v>43066</v>
      </c>
      <c r="P1713" s="8" t="str">
        <f>TEXT(DAY(Sales[[#This Row],[OrderDate]]),"ddd")</f>
        <v>Fri</v>
      </c>
      <c r="Q1713" s="8" t="str">
        <f>TEXT(MONTH(Sales[[#This Row],[ShipDate]])*29,"mmm")</f>
        <v>Dec</v>
      </c>
      <c r="R1713">
        <v>1457</v>
      </c>
      <c r="S1713" t="s">
        <v>845</v>
      </c>
      <c r="T1713" t="s">
        <v>28</v>
      </c>
      <c r="U1713">
        <v>92530</v>
      </c>
      <c r="V1713" s="1">
        <v>0.2</v>
      </c>
      <c r="W1713">
        <v>18</v>
      </c>
      <c r="X1713">
        <v>5</v>
      </c>
      <c r="Y1713">
        <v>284</v>
      </c>
      <c r="AD1713"/>
    </row>
    <row r="1714" spans="1:30" x14ac:dyDescent="0.25">
      <c r="A1714" t="s">
        <v>40</v>
      </c>
      <c r="B1714" s="2">
        <v>42987</v>
      </c>
      <c r="C1714" s="35">
        <f>YEAR(Sales[[#This Row],[ShipDate]])</f>
        <v>2017</v>
      </c>
      <c r="D1714" t="s">
        <v>36</v>
      </c>
      <c r="E1714" t="s">
        <v>31</v>
      </c>
      <c r="F1714" t="s">
        <v>50</v>
      </c>
      <c r="G1714" t="s">
        <v>25</v>
      </c>
      <c r="H1714" t="s">
        <v>2306</v>
      </c>
      <c r="I1714" t="s">
        <v>216</v>
      </c>
      <c r="J1714" t="s">
        <v>13</v>
      </c>
      <c r="K1714" t="s">
        <v>85</v>
      </c>
      <c r="L1714" t="s">
        <v>30</v>
      </c>
      <c r="N1714" t="str">
        <f>IF(ISBLANK(Sales[[#This Row],[return]]),"No",Sales[[#This Row],[return]])</f>
        <v>No</v>
      </c>
      <c r="O1714" s="2">
        <v>42982</v>
      </c>
      <c r="P1714" s="8" t="str">
        <f>TEXT(DAY(Sales[[#This Row],[OrderDate]]),"ddd")</f>
        <v>Wed</v>
      </c>
      <c r="Q1714" s="8" t="str">
        <f>TEXT(MONTH(Sales[[#This Row],[ShipDate]])*29,"mmm")</f>
        <v>Sep</v>
      </c>
      <c r="R1714">
        <v>46</v>
      </c>
      <c r="S1714" t="s">
        <v>3226</v>
      </c>
      <c r="T1714" t="s">
        <v>28</v>
      </c>
      <c r="U1714">
        <v>97504</v>
      </c>
      <c r="V1714" s="1">
        <v>0.7</v>
      </c>
      <c r="W1714">
        <v>-7</v>
      </c>
      <c r="X1714">
        <v>2</v>
      </c>
      <c r="Y1714">
        <v>10</v>
      </c>
      <c r="AD1714"/>
    </row>
    <row r="1715" spans="1:30" x14ac:dyDescent="0.25">
      <c r="A1715" t="s">
        <v>10</v>
      </c>
      <c r="B1715" s="2">
        <v>42996</v>
      </c>
      <c r="C1715" s="35">
        <f>YEAR(Sales[[#This Row],[ShipDate]])</f>
        <v>2017</v>
      </c>
      <c r="D1715" t="s">
        <v>36</v>
      </c>
      <c r="E1715" t="s">
        <v>18</v>
      </c>
      <c r="F1715" t="s">
        <v>104</v>
      </c>
      <c r="G1715" t="s">
        <v>25</v>
      </c>
      <c r="H1715" t="s">
        <v>722</v>
      </c>
      <c r="I1715" t="s">
        <v>149</v>
      </c>
      <c r="J1715" t="s">
        <v>13</v>
      </c>
      <c r="K1715" t="s">
        <v>1301</v>
      </c>
      <c r="L1715" t="s">
        <v>92</v>
      </c>
      <c r="N1715" t="str">
        <f>IF(ISBLANK(Sales[[#This Row],[return]]),"No",Sales[[#This Row],[return]])</f>
        <v>No</v>
      </c>
      <c r="O1715" s="2">
        <v>42990</v>
      </c>
      <c r="P1715" s="8" t="str">
        <f>TEXT(DAY(Sales[[#This Row],[OrderDate]]),"ddd")</f>
        <v>Thu</v>
      </c>
      <c r="Q1715" s="8" t="str">
        <f>TEXT(MONTH(Sales[[#This Row],[ShipDate]])*29,"mmm")</f>
        <v>Sep</v>
      </c>
      <c r="R1715">
        <v>1589</v>
      </c>
      <c r="S1715" t="s">
        <v>255</v>
      </c>
      <c r="T1715" t="s">
        <v>90</v>
      </c>
      <c r="U1715">
        <v>13021</v>
      </c>
      <c r="V1715" s="1">
        <v>0</v>
      </c>
      <c r="W1715">
        <v>13</v>
      </c>
      <c r="X1715">
        <v>1</v>
      </c>
      <c r="Y1715">
        <v>27</v>
      </c>
      <c r="AD1715"/>
    </row>
    <row r="1716" spans="1:30" x14ac:dyDescent="0.25">
      <c r="A1716" t="s">
        <v>10</v>
      </c>
      <c r="B1716" s="2">
        <v>42996</v>
      </c>
      <c r="C1716" s="35">
        <f>YEAR(Sales[[#This Row],[ShipDate]])</f>
        <v>2017</v>
      </c>
      <c r="D1716" t="s">
        <v>36</v>
      </c>
      <c r="E1716" t="s">
        <v>18</v>
      </c>
      <c r="F1716" t="s">
        <v>150</v>
      </c>
      <c r="G1716" t="s">
        <v>25</v>
      </c>
      <c r="H1716" t="s">
        <v>722</v>
      </c>
      <c r="I1716" t="s">
        <v>149</v>
      </c>
      <c r="J1716" t="s">
        <v>13</v>
      </c>
      <c r="K1716" t="s">
        <v>1301</v>
      </c>
      <c r="L1716" t="s">
        <v>92</v>
      </c>
      <c r="N1716" t="str">
        <f>IF(ISBLANK(Sales[[#This Row],[return]]),"No",Sales[[#This Row],[return]])</f>
        <v>No</v>
      </c>
      <c r="O1716" s="2">
        <v>42990</v>
      </c>
      <c r="P1716" s="8" t="str">
        <f>TEXT(DAY(Sales[[#This Row],[OrderDate]]),"ddd")</f>
        <v>Thu</v>
      </c>
      <c r="Q1716" s="8" t="str">
        <f>TEXT(MONTH(Sales[[#This Row],[ShipDate]])*29,"mmm")</f>
        <v>Sep</v>
      </c>
      <c r="R1716">
        <v>1216</v>
      </c>
      <c r="S1716" t="s">
        <v>3154</v>
      </c>
      <c r="T1716" t="s">
        <v>90</v>
      </c>
      <c r="U1716">
        <v>13021</v>
      </c>
      <c r="V1716" s="1">
        <v>0</v>
      </c>
      <c r="W1716">
        <v>1</v>
      </c>
      <c r="X1716">
        <v>1</v>
      </c>
      <c r="Y1716">
        <v>1</v>
      </c>
      <c r="AD1716"/>
    </row>
    <row r="1717" spans="1:30" x14ac:dyDescent="0.25">
      <c r="A1717" t="s">
        <v>10</v>
      </c>
      <c r="B1717" s="2">
        <v>42996</v>
      </c>
      <c r="C1717" s="35">
        <f>YEAR(Sales[[#This Row],[ShipDate]])</f>
        <v>2017</v>
      </c>
      <c r="D1717" t="s">
        <v>36</v>
      </c>
      <c r="E1717" t="s">
        <v>18</v>
      </c>
      <c r="F1717" t="s">
        <v>45</v>
      </c>
      <c r="G1717" t="s">
        <v>25</v>
      </c>
      <c r="H1717" t="s">
        <v>722</v>
      </c>
      <c r="I1717" t="s">
        <v>149</v>
      </c>
      <c r="J1717" t="s">
        <v>13</v>
      </c>
      <c r="K1717" t="s">
        <v>1301</v>
      </c>
      <c r="L1717" t="s">
        <v>92</v>
      </c>
      <c r="N1717" t="str">
        <f>IF(ISBLANK(Sales[[#This Row],[return]]),"No",Sales[[#This Row],[return]])</f>
        <v>No</v>
      </c>
      <c r="O1717" s="2">
        <v>42990</v>
      </c>
      <c r="P1717" s="8" t="str">
        <f>TEXT(DAY(Sales[[#This Row],[OrderDate]]),"ddd")</f>
        <v>Thu</v>
      </c>
      <c r="Q1717" s="8" t="str">
        <f>TEXT(MONTH(Sales[[#This Row],[ShipDate]])*29,"mmm")</f>
        <v>Sep</v>
      </c>
      <c r="R1717">
        <v>329</v>
      </c>
      <c r="S1717" t="s">
        <v>384</v>
      </c>
      <c r="T1717" t="s">
        <v>90</v>
      </c>
      <c r="U1717">
        <v>13021</v>
      </c>
      <c r="V1717" s="1">
        <v>0</v>
      </c>
      <c r="W1717">
        <v>3</v>
      </c>
      <c r="X1717">
        <v>2</v>
      </c>
      <c r="Y1717">
        <v>9</v>
      </c>
      <c r="AD1717"/>
    </row>
    <row r="1718" spans="1:30" x14ac:dyDescent="0.25">
      <c r="A1718" t="s">
        <v>10</v>
      </c>
      <c r="B1718" s="2">
        <v>42996</v>
      </c>
      <c r="C1718" s="35">
        <f>YEAR(Sales[[#This Row],[ShipDate]])</f>
        <v>2017</v>
      </c>
      <c r="D1718" t="s">
        <v>36</v>
      </c>
      <c r="E1718" t="s">
        <v>18</v>
      </c>
      <c r="F1718" t="s">
        <v>33</v>
      </c>
      <c r="G1718" t="s">
        <v>25</v>
      </c>
      <c r="H1718" t="s">
        <v>722</v>
      </c>
      <c r="I1718" t="s">
        <v>149</v>
      </c>
      <c r="J1718" t="s">
        <v>13</v>
      </c>
      <c r="K1718" t="s">
        <v>1301</v>
      </c>
      <c r="L1718" t="s">
        <v>92</v>
      </c>
      <c r="N1718" t="str">
        <f>IF(ISBLANK(Sales[[#This Row],[return]]),"No",Sales[[#This Row],[return]])</f>
        <v>No</v>
      </c>
      <c r="O1718" s="2">
        <v>42990</v>
      </c>
      <c r="P1718" s="8" t="str">
        <f>TEXT(DAY(Sales[[#This Row],[OrderDate]]),"ddd")</f>
        <v>Thu</v>
      </c>
      <c r="Q1718" s="8" t="str">
        <f>TEXT(MONTH(Sales[[#This Row],[ShipDate]])*29,"mmm")</f>
        <v>Sep</v>
      </c>
      <c r="R1718">
        <v>197</v>
      </c>
      <c r="S1718" t="s">
        <v>497</v>
      </c>
      <c r="T1718" t="s">
        <v>90</v>
      </c>
      <c r="U1718">
        <v>13021</v>
      </c>
      <c r="V1718" s="1">
        <v>0</v>
      </c>
      <c r="W1718">
        <v>10</v>
      </c>
      <c r="X1718">
        <v>2</v>
      </c>
      <c r="Y1718">
        <v>21</v>
      </c>
      <c r="AD1718"/>
    </row>
    <row r="1719" spans="1:30" x14ac:dyDescent="0.25">
      <c r="A1719" t="s">
        <v>10</v>
      </c>
      <c r="B1719" s="2">
        <v>42996</v>
      </c>
      <c r="C1719" s="35">
        <f>YEAR(Sales[[#This Row],[ShipDate]])</f>
        <v>2017</v>
      </c>
      <c r="D1719" t="s">
        <v>36</v>
      </c>
      <c r="E1719" t="s">
        <v>18</v>
      </c>
      <c r="F1719" t="s">
        <v>39</v>
      </c>
      <c r="G1719" t="s">
        <v>25</v>
      </c>
      <c r="H1719" t="s">
        <v>722</v>
      </c>
      <c r="I1719" t="s">
        <v>149</v>
      </c>
      <c r="J1719" t="s">
        <v>13</v>
      </c>
      <c r="K1719" t="s">
        <v>1301</v>
      </c>
      <c r="L1719" t="s">
        <v>92</v>
      </c>
      <c r="N1719" t="str">
        <f>IF(ISBLANK(Sales[[#This Row],[return]]),"No",Sales[[#This Row],[return]])</f>
        <v>No</v>
      </c>
      <c r="O1719" s="2">
        <v>42990</v>
      </c>
      <c r="P1719" s="8" t="str">
        <f>TEXT(DAY(Sales[[#This Row],[OrderDate]]),"ddd")</f>
        <v>Thu</v>
      </c>
      <c r="Q1719" s="8" t="str">
        <f>TEXT(MONTH(Sales[[#This Row],[ShipDate]])*29,"mmm")</f>
        <v>Sep</v>
      </c>
      <c r="R1719">
        <v>777</v>
      </c>
      <c r="S1719" t="s">
        <v>132</v>
      </c>
      <c r="T1719" t="s">
        <v>90</v>
      </c>
      <c r="U1719">
        <v>13021</v>
      </c>
      <c r="V1719" s="1">
        <v>0</v>
      </c>
      <c r="W1719">
        <v>4</v>
      </c>
      <c r="X1719">
        <v>2</v>
      </c>
      <c r="Y1719">
        <v>106</v>
      </c>
      <c r="AD1719"/>
    </row>
    <row r="1720" spans="1:30" x14ac:dyDescent="0.25">
      <c r="A1720" t="s">
        <v>10</v>
      </c>
      <c r="B1720" s="2">
        <v>42996</v>
      </c>
      <c r="C1720" s="35">
        <f>YEAR(Sales[[#This Row],[ShipDate]])</f>
        <v>2017</v>
      </c>
      <c r="D1720" t="s">
        <v>36</v>
      </c>
      <c r="E1720" t="s">
        <v>18</v>
      </c>
      <c r="F1720" t="s">
        <v>59</v>
      </c>
      <c r="G1720" t="s">
        <v>25</v>
      </c>
      <c r="H1720" t="s">
        <v>722</v>
      </c>
      <c r="I1720" t="s">
        <v>149</v>
      </c>
      <c r="J1720" t="s">
        <v>13</v>
      </c>
      <c r="K1720" t="s">
        <v>1301</v>
      </c>
      <c r="L1720" t="s">
        <v>92</v>
      </c>
      <c r="N1720" t="str">
        <f>IF(ISBLANK(Sales[[#This Row],[return]]),"No",Sales[[#This Row],[return]])</f>
        <v>No</v>
      </c>
      <c r="O1720" s="2">
        <v>42990</v>
      </c>
      <c r="P1720" s="8" t="str">
        <f>TEXT(DAY(Sales[[#This Row],[OrderDate]]),"ddd")</f>
        <v>Thu</v>
      </c>
      <c r="Q1720" s="8" t="str">
        <f>TEXT(MONTH(Sales[[#This Row],[ShipDate]])*29,"mmm")</f>
        <v>Sep</v>
      </c>
      <c r="R1720">
        <v>881</v>
      </c>
      <c r="S1720" t="s">
        <v>1707</v>
      </c>
      <c r="T1720" t="s">
        <v>90</v>
      </c>
      <c r="U1720">
        <v>13021</v>
      </c>
      <c r="V1720" s="1">
        <v>0</v>
      </c>
      <c r="W1720">
        <v>14</v>
      </c>
      <c r="X1720">
        <v>5</v>
      </c>
      <c r="Y1720">
        <v>29</v>
      </c>
      <c r="AD1720"/>
    </row>
    <row r="1721" spans="1:30" x14ac:dyDescent="0.25">
      <c r="A1721" t="s">
        <v>10</v>
      </c>
      <c r="B1721" s="2">
        <v>43005</v>
      </c>
      <c r="C1721" s="35">
        <f>YEAR(Sales[[#This Row],[ShipDate]])</f>
        <v>2017</v>
      </c>
      <c r="D1721" t="s">
        <v>36</v>
      </c>
      <c r="E1721" t="s">
        <v>18</v>
      </c>
      <c r="F1721" t="s">
        <v>39</v>
      </c>
      <c r="G1721" t="s">
        <v>25</v>
      </c>
      <c r="H1721" t="s">
        <v>60</v>
      </c>
      <c r="I1721" t="s">
        <v>63</v>
      </c>
      <c r="J1721" t="s">
        <v>13</v>
      </c>
      <c r="K1721" t="s">
        <v>346</v>
      </c>
      <c r="L1721" t="s">
        <v>30</v>
      </c>
      <c r="N1721" t="str">
        <f>IF(ISBLANK(Sales[[#This Row],[return]]),"No",Sales[[#This Row],[return]])</f>
        <v>No</v>
      </c>
      <c r="O1721" s="2">
        <v>42999</v>
      </c>
      <c r="P1721" s="8" t="str">
        <f>TEXT(DAY(Sales[[#This Row],[OrderDate]]),"ddd")</f>
        <v>Sat</v>
      </c>
      <c r="Q1721" s="8" t="str">
        <f>TEXT(MONTH(Sales[[#This Row],[ShipDate]])*29,"mmm")</f>
        <v>Sep</v>
      </c>
      <c r="R1721">
        <v>637</v>
      </c>
      <c r="S1721" t="s">
        <v>1940</v>
      </c>
      <c r="T1721" t="s">
        <v>28</v>
      </c>
      <c r="U1721">
        <v>98105</v>
      </c>
      <c r="V1721" s="1">
        <v>0</v>
      </c>
      <c r="W1721">
        <v>48</v>
      </c>
      <c r="X1721">
        <v>6</v>
      </c>
      <c r="Y1721">
        <v>200</v>
      </c>
      <c r="AD1721"/>
    </row>
    <row r="1722" spans="1:30" x14ac:dyDescent="0.25">
      <c r="A1722" t="s">
        <v>40</v>
      </c>
      <c r="B1722" s="2">
        <v>43004</v>
      </c>
      <c r="C1722" s="35">
        <f>YEAR(Sales[[#This Row],[ShipDate]])</f>
        <v>2017</v>
      </c>
      <c r="D1722" t="s">
        <v>36</v>
      </c>
      <c r="E1722" t="s">
        <v>69</v>
      </c>
      <c r="F1722" t="s">
        <v>39</v>
      </c>
      <c r="G1722" t="s">
        <v>25</v>
      </c>
      <c r="H1722" t="s">
        <v>304</v>
      </c>
      <c r="I1722" t="s">
        <v>180</v>
      </c>
      <c r="J1722" t="s">
        <v>13</v>
      </c>
      <c r="K1722" t="s">
        <v>2942</v>
      </c>
      <c r="L1722" t="s">
        <v>17</v>
      </c>
      <c r="N1722" t="str">
        <f>IF(ISBLANK(Sales[[#This Row],[return]]),"No",Sales[[#This Row],[return]])</f>
        <v>No</v>
      </c>
      <c r="O1722" s="2">
        <v>43000</v>
      </c>
      <c r="P1722" s="8" t="str">
        <f>TEXT(DAY(Sales[[#This Row],[OrderDate]]),"ddd")</f>
        <v>Sun</v>
      </c>
      <c r="Q1722" s="8" t="str">
        <f>TEXT(MONTH(Sales[[#This Row],[ShipDate]])*29,"mmm")</f>
        <v>Sep</v>
      </c>
      <c r="R1722">
        <v>1390</v>
      </c>
      <c r="S1722" t="s">
        <v>3275</v>
      </c>
      <c r="T1722" t="s">
        <v>15</v>
      </c>
      <c r="U1722">
        <v>37064</v>
      </c>
      <c r="V1722" s="1">
        <v>0.2</v>
      </c>
      <c r="W1722">
        <v>-5</v>
      </c>
      <c r="X1722">
        <v>1</v>
      </c>
      <c r="Y1722">
        <v>25</v>
      </c>
      <c r="AD1722"/>
    </row>
    <row r="1723" spans="1:30" x14ac:dyDescent="0.25">
      <c r="A1723" t="s">
        <v>40</v>
      </c>
      <c r="B1723" s="2">
        <v>43004</v>
      </c>
      <c r="C1723" s="35">
        <f>YEAR(Sales[[#This Row],[ShipDate]])</f>
        <v>2017</v>
      </c>
      <c r="D1723" t="s">
        <v>36</v>
      </c>
      <c r="E1723" t="s">
        <v>69</v>
      </c>
      <c r="F1723" t="s">
        <v>45</v>
      </c>
      <c r="G1723" t="s">
        <v>25</v>
      </c>
      <c r="H1723" t="s">
        <v>304</v>
      </c>
      <c r="I1723" t="s">
        <v>180</v>
      </c>
      <c r="J1723" t="s">
        <v>13</v>
      </c>
      <c r="K1723" t="s">
        <v>2942</v>
      </c>
      <c r="L1723" t="s">
        <v>17</v>
      </c>
      <c r="N1723" t="str">
        <f>IF(ISBLANK(Sales[[#This Row],[return]]),"No",Sales[[#This Row],[return]])</f>
        <v>No</v>
      </c>
      <c r="O1723" s="2">
        <v>43000</v>
      </c>
      <c r="P1723" s="8" t="str">
        <f>TEXT(DAY(Sales[[#This Row],[OrderDate]]),"ddd")</f>
        <v>Sun</v>
      </c>
      <c r="Q1723" s="8" t="str">
        <f>TEXT(MONTH(Sales[[#This Row],[ShipDate]])*29,"mmm")</f>
        <v>Sep</v>
      </c>
      <c r="R1723">
        <v>1124</v>
      </c>
      <c r="S1723" t="s">
        <v>1790</v>
      </c>
      <c r="T1723" t="s">
        <v>15</v>
      </c>
      <c r="U1723">
        <v>37064</v>
      </c>
      <c r="V1723" s="1">
        <v>0.2</v>
      </c>
      <c r="W1723">
        <v>0</v>
      </c>
      <c r="X1723">
        <v>2</v>
      </c>
      <c r="Y1723">
        <v>3</v>
      </c>
      <c r="AD1723"/>
    </row>
    <row r="1724" spans="1:30" x14ac:dyDescent="0.25">
      <c r="A1724" t="s">
        <v>40</v>
      </c>
      <c r="B1724" s="2">
        <v>43004</v>
      </c>
      <c r="C1724" s="35">
        <f>YEAR(Sales[[#This Row],[ShipDate]])</f>
        <v>2017</v>
      </c>
      <c r="D1724" t="s">
        <v>36</v>
      </c>
      <c r="E1724" t="s">
        <v>69</v>
      </c>
      <c r="F1724" t="s">
        <v>33</v>
      </c>
      <c r="G1724" t="s">
        <v>25</v>
      </c>
      <c r="H1724" t="s">
        <v>304</v>
      </c>
      <c r="I1724" t="s">
        <v>180</v>
      </c>
      <c r="J1724" t="s">
        <v>13</v>
      </c>
      <c r="K1724" t="s">
        <v>2942</v>
      </c>
      <c r="L1724" t="s">
        <v>17</v>
      </c>
      <c r="N1724" t="str">
        <f>IF(ISBLANK(Sales[[#This Row],[return]]),"No",Sales[[#This Row],[return]])</f>
        <v>No</v>
      </c>
      <c r="O1724" s="2">
        <v>43000</v>
      </c>
      <c r="P1724" s="8" t="str">
        <f>TEXT(DAY(Sales[[#This Row],[OrderDate]]),"ddd")</f>
        <v>Sun</v>
      </c>
      <c r="Q1724" s="8" t="str">
        <f>TEXT(MONTH(Sales[[#This Row],[ShipDate]])*29,"mmm")</f>
        <v>Sep</v>
      </c>
      <c r="R1724">
        <v>221</v>
      </c>
      <c r="S1724" t="s">
        <v>1944</v>
      </c>
      <c r="T1724" t="s">
        <v>15</v>
      </c>
      <c r="U1724">
        <v>37064</v>
      </c>
      <c r="V1724" s="1">
        <v>0.2</v>
      </c>
      <c r="W1724">
        <v>4</v>
      </c>
      <c r="X1724">
        <v>4</v>
      </c>
      <c r="Y1724">
        <v>12</v>
      </c>
      <c r="AD1724"/>
    </row>
    <row r="1725" spans="1:30" x14ac:dyDescent="0.25">
      <c r="A1725" t="s">
        <v>40</v>
      </c>
      <c r="B1725" s="2">
        <v>43004</v>
      </c>
      <c r="C1725" s="35">
        <f>YEAR(Sales[[#This Row],[ShipDate]])</f>
        <v>2017</v>
      </c>
      <c r="D1725" t="s">
        <v>36</v>
      </c>
      <c r="E1725" t="s">
        <v>69</v>
      </c>
      <c r="F1725" t="s">
        <v>39</v>
      </c>
      <c r="G1725" t="s">
        <v>25</v>
      </c>
      <c r="H1725" t="s">
        <v>304</v>
      </c>
      <c r="I1725" t="s">
        <v>180</v>
      </c>
      <c r="J1725" t="s">
        <v>13</v>
      </c>
      <c r="K1725" t="s">
        <v>2942</v>
      </c>
      <c r="L1725" t="s">
        <v>17</v>
      </c>
      <c r="N1725" t="str">
        <f>IF(ISBLANK(Sales[[#This Row],[return]]),"No",Sales[[#This Row],[return]])</f>
        <v>No</v>
      </c>
      <c r="O1725" s="2">
        <v>43000</v>
      </c>
      <c r="P1725" s="8" t="str">
        <f>TEXT(DAY(Sales[[#This Row],[OrderDate]]),"ddd")</f>
        <v>Sun</v>
      </c>
      <c r="Q1725" s="8" t="str">
        <f>TEXT(MONTH(Sales[[#This Row],[ShipDate]])*29,"mmm")</f>
        <v>Sep</v>
      </c>
      <c r="R1725">
        <v>1553</v>
      </c>
      <c r="S1725" t="s">
        <v>1772</v>
      </c>
      <c r="T1725" t="s">
        <v>15</v>
      </c>
      <c r="U1725">
        <v>37064</v>
      </c>
      <c r="V1725" s="1">
        <v>0.2</v>
      </c>
      <c r="W1725">
        <v>-63</v>
      </c>
      <c r="X1725">
        <v>4</v>
      </c>
      <c r="Y1725">
        <v>720</v>
      </c>
      <c r="AD1725"/>
    </row>
    <row r="1726" spans="1:30" x14ac:dyDescent="0.25">
      <c r="A1726" t="s">
        <v>40</v>
      </c>
      <c r="B1726" s="2">
        <v>43004</v>
      </c>
      <c r="C1726" s="35">
        <f>YEAR(Sales[[#This Row],[ShipDate]])</f>
        <v>2017</v>
      </c>
      <c r="D1726" t="s">
        <v>36</v>
      </c>
      <c r="E1726" t="s">
        <v>69</v>
      </c>
      <c r="F1726" t="s">
        <v>50</v>
      </c>
      <c r="G1726" t="s">
        <v>25</v>
      </c>
      <c r="H1726" t="s">
        <v>304</v>
      </c>
      <c r="I1726" t="s">
        <v>180</v>
      </c>
      <c r="J1726" t="s">
        <v>13</v>
      </c>
      <c r="K1726" t="s">
        <v>2942</v>
      </c>
      <c r="L1726" t="s">
        <v>17</v>
      </c>
      <c r="N1726" t="str">
        <f>IF(ISBLANK(Sales[[#This Row],[return]]),"No",Sales[[#This Row],[return]])</f>
        <v>No</v>
      </c>
      <c r="O1726" s="2">
        <v>43000</v>
      </c>
      <c r="P1726" s="8" t="str">
        <f>TEXT(DAY(Sales[[#This Row],[OrderDate]]),"ddd")</f>
        <v>Sun</v>
      </c>
      <c r="Q1726" s="8" t="str">
        <f>TEXT(MONTH(Sales[[#This Row],[ShipDate]])*29,"mmm")</f>
        <v>Sep</v>
      </c>
      <c r="R1726">
        <v>1313</v>
      </c>
      <c r="S1726" t="s">
        <v>3246</v>
      </c>
      <c r="T1726" t="s">
        <v>15</v>
      </c>
      <c r="U1726">
        <v>37064</v>
      </c>
      <c r="V1726" s="1">
        <v>0.7</v>
      </c>
      <c r="W1726">
        <v>-3</v>
      </c>
      <c r="X1726">
        <v>2</v>
      </c>
      <c r="Y1726">
        <v>3</v>
      </c>
      <c r="AD1726"/>
    </row>
    <row r="1727" spans="1:30" x14ac:dyDescent="0.25">
      <c r="A1727" t="s">
        <v>24</v>
      </c>
      <c r="B1727" s="2">
        <v>43022</v>
      </c>
      <c r="C1727" s="35">
        <f>YEAR(Sales[[#This Row],[ShipDate]])</f>
        <v>2017</v>
      </c>
      <c r="D1727" t="s">
        <v>113</v>
      </c>
      <c r="E1727" t="s">
        <v>69</v>
      </c>
      <c r="F1727" t="s">
        <v>21</v>
      </c>
      <c r="G1727" t="s">
        <v>11</v>
      </c>
      <c r="H1727" t="s">
        <v>146</v>
      </c>
      <c r="I1727" t="s">
        <v>149</v>
      </c>
      <c r="J1727" t="s">
        <v>13</v>
      </c>
      <c r="K1727" t="s">
        <v>377</v>
      </c>
      <c r="L1727" t="s">
        <v>92</v>
      </c>
      <c r="N1727" t="str">
        <f>IF(ISBLANK(Sales[[#This Row],[return]]),"No",Sales[[#This Row],[return]])</f>
        <v>No</v>
      </c>
      <c r="O1727" s="2">
        <v>43020</v>
      </c>
      <c r="P1727" s="8" t="str">
        <f>TEXT(DAY(Sales[[#This Row],[OrderDate]]),"ddd")</f>
        <v>Thu</v>
      </c>
      <c r="Q1727" s="8" t="str">
        <f>TEXT(MONTH(Sales[[#This Row],[ShipDate]])*29,"mmm")</f>
        <v>Oct</v>
      </c>
      <c r="R1727">
        <v>169</v>
      </c>
      <c r="S1727" t="s">
        <v>378</v>
      </c>
      <c r="T1727" t="s">
        <v>90</v>
      </c>
      <c r="U1727">
        <v>10035</v>
      </c>
      <c r="V1727" s="1">
        <v>0.2</v>
      </c>
      <c r="W1727">
        <v>112</v>
      </c>
      <c r="X1727">
        <v>4</v>
      </c>
      <c r="Y1727">
        <v>899</v>
      </c>
      <c r="AD1727"/>
    </row>
    <row r="1728" spans="1:30" x14ac:dyDescent="0.25">
      <c r="A1728" t="s">
        <v>24</v>
      </c>
      <c r="B1728" s="2">
        <v>43022</v>
      </c>
      <c r="C1728" s="35">
        <f>YEAR(Sales[[#This Row],[ShipDate]])</f>
        <v>2017</v>
      </c>
      <c r="D1728" t="s">
        <v>113</v>
      </c>
      <c r="E1728" t="s">
        <v>69</v>
      </c>
      <c r="F1728" t="s">
        <v>48</v>
      </c>
      <c r="G1728" t="s">
        <v>46</v>
      </c>
      <c r="H1728" t="s">
        <v>146</v>
      </c>
      <c r="I1728" t="s">
        <v>149</v>
      </c>
      <c r="J1728" t="s">
        <v>13</v>
      </c>
      <c r="K1728" t="s">
        <v>377</v>
      </c>
      <c r="L1728" t="s">
        <v>92</v>
      </c>
      <c r="N1728" t="str">
        <f>IF(ISBLANK(Sales[[#This Row],[return]]),"No",Sales[[#This Row],[return]])</f>
        <v>No</v>
      </c>
      <c r="O1728" s="2">
        <v>43020</v>
      </c>
      <c r="P1728" s="8" t="str">
        <f>TEXT(DAY(Sales[[#This Row],[OrderDate]]),"ddd")</f>
        <v>Thu</v>
      </c>
      <c r="Q1728" s="8" t="str">
        <f>TEXT(MONTH(Sales[[#This Row],[ShipDate]])*29,"mmm")</f>
        <v>Oct</v>
      </c>
      <c r="R1728">
        <v>891</v>
      </c>
      <c r="S1728" t="s">
        <v>3096</v>
      </c>
      <c r="T1728" t="s">
        <v>90</v>
      </c>
      <c r="U1728">
        <v>10035</v>
      </c>
      <c r="V1728" s="1">
        <v>0</v>
      </c>
      <c r="W1728">
        <v>20</v>
      </c>
      <c r="X1728">
        <v>6</v>
      </c>
      <c r="Y1728">
        <v>72</v>
      </c>
      <c r="AD1728"/>
    </row>
    <row r="1729" spans="1:30" x14ac:dyDescent="0.25">
      <c r="A1729" t="s">
        <v>24</v>
      </c>
      <c r="B1729" s="2">
        <v>43022</v>
      </c>
      <c r="C1729" s="35">
        <f>YEAR(Sales[[#This Row],[ShipDate]])</f>
        <v>2017</v>
      </c>
      <c r="D1729" t="s">
        <v>113</v>
      </c>
      <c r="E1729" t="s">
        <v>69</v>
      </c>
      <c r="F1729" t="s">
        <v>59</v>
      </c>
      <c r="G1729" t="s">
        <v>25</v>
      </c>
      <c r="H1729" t="s">
        <v>146</v>
      </c>
      <c r="I1729" t="s">
        <v>149</v>
      </c>
      <c r="J1729" t="s">
        <v>13</v>
      </c>
      <c r="K1729" t="s">
        <v>377</v>
      </c>
      <c r="L1729" t="s">
        <v>92</v>
      </c>
      <c r="N1729" t="str">
        <f>IF(ISBLANK(Sales[[#This Row],[return]]),"No",Sales[[#This Row],[return]])</f>
        <v>No</v>
      </c>
      <c r="O1729" s="2">
        <v>43020</v>
      </c>
      <c r="P1729" s="8" t="str">
        <f>TEXT(DAY(Sales[[#This Row],[OrderDate]]),"ddd")</f>
        <v>Thu</v>
      </c>
      <c r="Q1729" s="8" t="str">
        <f>TEXT(MONTH(Sales[[#This Row],[ShipDate]])*29,"mmm")</f>
        <v>Oct</v>
      </c>
      <c r="R1729">
        <v>1808</v>
      </c>
      <c r="S1729" t="s">
        <v>379</v>
      </c>
      <c r="T1729" t="s">
        <v>90</v>
      </c>
      <c r="U1729">
        <v>10035</v>
      </c>
      <c r="V1729" s="1">
        <v>0</v>
      </c>
      <c r="W1729">
        <v>25</v>
      </c>
      <c r="X1729">
        <v>8</v>
      </c>
      <c r="Y1729">
        <v>52</v>
      </c>
      <c r="AD1729"/>
    </row>
    <row r="1730" spans="1:30" x14ac:dyDescent="0.25">
      <c r="A1730" t="s">
        <v>24</v>
      </c>
      <c r="B1730" s="2">
        <v>43022</v>
      </c>
      <c r="C1730" s="35">
        <f>YEAR(Sales[[#This Row],[ShipDate]])</f>
        <v>2017</v>
      </c>
      <c r="D1730" t="s">
        <v>113</v>
      </c>
      <c r="E1730" t="s">
        <v>69</v>
      </c>
      <c r="F1730" t="s">
        <v>21</v>
      </c>
      <c r="G1730" t="s">
        <v>11</v>
      </c>
      <c r="H1730" t="s">
        <v>146</v>
      </c>
      <c r="I1730" t="s">
        <v>149</v>
      </c>
      <c r="J1730" t="s">
        <v>13</v>
      </c>
      <c r="K1730" t="s">
        <v>377</v>
      </c>
      <c r="L1730" t="s">
        <v>92</v>
      </c>
      <c r="N1730" t="str">
        <f>IF(ISBLANK(Sales[[#This Row],[return]]),"No",Sales[[#This Row],[return]])</f>
        <v>No</v>
      </c>
      <c r="O1730" s="2">
        <v>43020</v>
      </c>
      <c r="P1730" s="8" t="str">
        <f>TEXT(DAY(Sales[[#This Row],[OrderDate]]),"ddd")</f>
        <v>Thu</v>
      </c>
      <c r="Q1730" s="8" t="str">
        <f>TEXT(MONTH(Sales[[#This Row],[ShipDate]])*29,"mmm")</f>
        <v>Oct</v>
      </c>
      <c r="R1730">
        <v>168</v>
      </c>
      <c r="S1730" t="s">
        <v>115</v>
      </c>
      <c r="T1730" t="s">
        <v>90</v>
      </c>
      <c r="U1730">
        <v>10035</v>
      </c>
      <c r="V1730" s="1">
        <v>0.2</v>
      </c>
      <c r="W1730">
        <v>47</v>
      </c>
      <c r="X1730">
        <v>3</v>
      </c>
      <c r="Y1730">
        <v>626</v>
      </c>
      <c r="AD1730"/>
    </row>
    <row r="1731" spans="1:30" x14ac:dyDescent="0.25">
      <c r="A1731" t="s">
        <v>24</v>
      </c>
      <c r="B1731" s="2">
        <v>43022</v>
      </c>
      <c r="C1731" s="35">
        <f>YEAR(Sales[[#This Row],[ShipDate]])</f>
        <v>2017</v>
      </c>
      <c r="D1731" t="s">
        <v>113</v>
      </c>
      <c r="E1731" t="s">
        <v>69</v>
      </c>
      <c r="F1731" t="s">
        <v>45</v>
      </c>
      <c r="G1731" t="s">
        <v>25</v>
      </c>
      <c r="H1731" t="s">
        <v>146</v>
      </c>
      <c r="I1731" t="s">
        <v>149</v>
      </c>
      <c r="J1731" t="s">
        <v>13</v>
      </c>
      <c r="K1731" t="s">
        <v>377</v>
      </c>
      <c r="L1731" t="s">
        <v>92</v>
      </c>
      <c r="N1731" t="str">
        <f>IF(ISBLANK(Sales[[#This Row],[return]]),"No",Sales[[#This Row],[return]])</f>
        <v>No</v>
      </c>
      <c r="O1731" s="2">
        <v>43020</v>
      </c>
      <c r="P1731" s="8" t="str">
        <f>TEXT(DAY(Sales[[#This Row],[OrderDate]]),"ddd")</f>
        <v>Thu</v>
      </c>
      <c r="Q1731" s="8" t="str">
        <f>TEXT(MONTH(Sales[[#This Row],[ShipDate]])*29,"mmm")</f>
        <v>Oct</v>
      </c>
      <c r="R1731">
        <v>29</v>
      </c>
      <c r="S1731" t="s">
        <v>380</v>
      </c>
      <c r="T1731" t="s">
        <v>90</v>
      </c>
      <c r="U1731">
        <v>10035</v>
      </c>
      <c r="V1731" s="1">
        <v>0</v>
      </c>
      <c r="W1731">
        <v>7</v>
      </c>
      <c r="X1731">
        <v>5</v>
      </c>
      <c r="Y1731">
        <v>20</v>
      </c>
      <c r="AD1731"/>
    </row>
    <row r="1732" spans="1:30" x14ac:dyDescent="0.25">
      <c r="A1732" t="s">
        <v>40</v>
      </c>
      <c r="B1732" s="2">
        <v>42797</v>
      </c>
      <c r="C1732" s="35">
        <f>YEAR(Sales[[#This Row],[ShipDate]])</f>
        <v>2017</v>
      </c>
      <c r="D1732" t="s">
        <v>19</v>
      </c>
      <c r="E1732" t="s">
        <v>31</v>
      </c>
      <c r="F1732" t="s">
        <v>23</v>
      </c>
      <c r="G1732" t="s">
        <v>11</v>
      </c>
      <c r="H1732" t="s">
        <v>26</v>
      </c>
      <c r="I1732" t="s">
        <v>32</v>
      </c>
      <c r="J1732" t="s">
        <v>13</v>
      </c>
      <c r="K1732" t="s">
        <v>2674</v>
      </c>
      <c r="L1732" t="s">
        <v>30</v>
      </c>
      <c r="N1732" t="str">
        <f>IF(ISBLANK(Sales[[#This Row],[return]]),"No",Sales[[#This Row],[return]])</f>
        <v>No</v>
      </c>
      <c r="O1732" s="2">
        <v>42795</v>
      </c>
      <c r="P1732" s="8" t="str">
        <f>TEXT(DAY(Sales[[#This Row],[OrderDate]]),"ddd")</f>
        <v>Sun</v>
      </c>
      <c r="Q1732" s="8" t="str">
        <f>TEXT(MONTH(Sales[[#This Row],[ShipDate]])*29,"mmm")</f>
        <v>Mar</v>
      </c>
      <c r="R1732">
        <v>748</v>
      </c>
      <c r="S1732" t="s">
        <v>714</v>
      </c>
      <c r="T1732" t="s">
        <v>28</v>
      </c>
      <c r="U1732">
        <v>90045</v>
      </c>
      <c r="V1732" s="1">
        <v>0.2</v>
      </c>
      <c r="W1732">
        <v>-21</v>
      </c>
      <c r="X1732">
        <v>3</v>
      </c>
      <c r="Y1732">
        <v>185</v>
      </c>
      <c r="AD1732"/>
    </row>
    <row r="1733" spans="1:30" x14ac:dyDescent="0.25">
      <c r="A1733" t="s">
        <v>40</v>
      </c>
      <c r="B1733" s="2">
        <v>42797</v>
      </c>
      <c r="C1733" s="35">
        <f>YEAR(Sales[[#This Row],[ShipDate]])</f>
        <v>2017</v>
      </c>
      <c r="D1733" t="s">
        <v>19</v>
      </c>
      <c r="E1733" t="s">
        <v>31</v>
      </c>
      <c r="F1733" t="s">
        <v>48</v>
      </c>
      <c r="G1733" t="s">
        <v>46</v>
      </c>
      <c r="H1733" t="s">
        <v>26</v>
      </c>
      <c r="I1733" t="s">
        <v>32</v>
      </c>
      <c r="J1733" t="s">
        <v>13</v>
      </c>
      <c r="K1733" t="s">
        <v>2674</v>
      </c>
      <c r="L1733" t="s">
        <v>30</v>
      </c>
      <c r="N1733" t="str">
        <f>IF(ISBLANK(Sales[[#This Row],[return]]),"No",Sales[[#This Row],[return]])</f>
        <v>No</v>
      </c>
      <c r="O1733" s="2">
        <v>42795</v>
      </c>
      <c r="P1733" s="8" t="str">
        <f>TEXT(DAY(Sales[[#This Row],[OrderDate]]),"ddd")</f>
        <v>Sun</v>
      </c>
      <c r="Q1733" s="8" t="str">
        <f>TEXT(MONTH(Sales[[#This Row],[ShipDate]])*29,"mmm")</f>
        <v>Mar</v>
      </c>
      <c r="R1733">
        <v>1491</v>
      </c>
      <c r="S1733" t="s">
        <v>775</v>
      </c>
      <c r="T1733" t="s">
        <v>28</v>
      </c>
      <c r="U1733">
        <v>90045</v>
      </c>
      <c r="V1733" s="1">
        <v>0.2</v>
      </c>
      <c r="W1733">
        <v>1</v>
      </c>
      <c r="X1733">
        <v>2</v>
      </c>
      <c r="Y1733">
        <v>16</v>
      </c>
      <c r="AD1733"/>
    </row>
    <row r="1734" spans="1:30" x14ac:dyDescent="0.25">
      <c r="A1734" t="s">
        <v>40</v>
      </c>
      <c r="B1734" s="2">
        <v>42975</v>
      </c>
      <c r="C1734" s="35">
        <f>YEAR(Sales[[#This Row],[ShipDate]])</f>
        <v>2017</v>
      </c>
      <c r="D1734" t="s">
        <v>36</v>
      </c>
      <c r="E1734" t="s">
        <v>18</v>
      </c>
      <c r="F1734" t="s">
        <v>48</v>
      </c>
      <c r="G1734" t="s">
        <v>46</v>
      </c>
      <c r="H1734" t="s">
        <v>1374</v>
      </c>
      <c r="I1734" t="s">
        <v>20</v>
      </c>
      <c r="J1734" t="s">
        <v>13</v>
      </c>
      <c r="K1734" t="s">
        <v>599</v>
      </c>
      <c r="L1734" t="s">
        <v>17</v>
      </c>
      <c r="N1734" t="str">
        <f>IF(ISBLANK(Sales[[#This Row],[return]]),"No",Sales[[#This Row],[return]])</f>
        <v>No</v>
      </c>
      <c r="O1734" s="2">
        <v>42971</v>
      </c>
      <c r="P1734" s="8" t="str">
        <f>TEXT(DAY(Sales[[#This Row],[OrderDate]]),"ddd")</f>
        <v>Tue</v>
      </c>
      <c r="Q1734" s="8" t="str">
        <f>TEXT(MONTH(Sales[[#This Row],[ShipDate]])*29,"mmm")</f>
        <v>Aug</v>
      </c>
      <c r="R1734">
        <v>995</v>
      </c>
      <c r="S1734" t="s">
        <v>2336</v>
      </c>
      <c r="T1734" t="s">
        <v>15</v>
      </c>
      <c r="U1734">
        <v>41042</v>
      </c>
      <c r="V1734" s="1">
        <v>0</v>
      </c>
      <c r="W1734">
        <v>171</v>
      </c>
      <c r="X1734">
        <v>3</v>
      </c>
      <c r="Y1734">
        <v>588</v>
      </c>
      <c r="AD1734"/>
    </row>
    <row r="1735" spans="1:30" x14ac:dyDescent="0.25">
      <c r="A1735" t="s">
        <v>40</v>
      </c>
      <c r="B1735" s="2">
        <v>42975</v>
      </c>
      <c r="C1735" s="35">
        <f>YEAR(Sales[[#This Row],[ShipDate]])</f>
        <v>2017</v>
      </c>
      <c r="D1735" t="s">
        <v>36</v>
      </c>
      <c r="E1735" t="s">
        <v>18</v>
      </c>
      <c r="F1735" t="s">
        <v>99</v>
      </c>
      <c r="G1735" t="s">
        <v>46</v>
      </c>
      <c r="H1735" t="s">
        <v>1374</v>
      </c>
      <c r="I1735" t="s">
        <v>20</v>
      </c>
      <c r="J1735" t="s">
        <v>13</v>
      </c>
      <c r="K1735" t="s">
        <v>599</v>
      </c>
      <c r="L1735" t="s">
        <v>17</v>
      </c>
      <c r="N1735" t="str">
        <f>IF(ISBLANK(Sales[[#This Row],[return]]),"No",Sales[[#This Row],[return]])</f>
        <v>No</v>
      </c>
      <c r="O1735" s="2">
        <v>42971</v>
      </c>
      <c r="P1735" s="8" t="str">
        <f>TEXT(DAY(Sales[[#This Row],[OrderDate]]),"ddd")</f>
        <v>Tue</v>
      </c>
      <c r="Q1735" s="8" t="str">
        <f>TEXT(MONTH(Sales[[#This Row],[ShipDate]])*29,"mmm")</f>
        <v>Aug</v>
      </c>
      <c r="R1735">
        <v>140</v>
      </c>
      <c r="S1735" t="s">
        <v>2499</v>
      </c>
      <c r="T1735" t="s">
        <v>15</v>
      </c>
      <c r="U1735">
        <v>41042</v>
      </c>
      <c r="V1735" s="1">
        <v>0</v>
      </c>
      <c r="W1735">
        <v>18</v>
      </c>
      <c r="X1735">
        <v>4</v>
      </c>
      <c r="Y1735">
        <v>80</v>
      </c>
      <c r="AD1735"/>
    </row>
    <row r="1736" spans="1:30" x14ac:dyDescent="0.25">
      <c r="A1736" t="s">
        <v>40</v>
      </c>
      <c r="B1736" s="2">
        <v>42975</v>
      </c>
      <c r="C1736" s="35">
        <f>YEAR(Sales[[#This Row],[ShipDate]])</f>
        <v>2017</v>
      </c>
      <c r="D1736" t="s">
        <v>36</v>
      </c>
      <c r="E1736" t="s">
        <v>18</v>
      </c>
      <c r="F1736" t="s">
        <v>340</v>
      </c>
      <c r="G1736" t="s">
        <v>46</v>
      </c>
      <c r="H1736" t="s">
        <v>1374</v>
      </c>
      <c r="I1736" t="s">
        <v>20</v>
      </c>
      <c r="J1736" t="s">
        <v>13</v>
      </c>
      <c r="K1736" t="s">
        <v>599</v>
      </c>
      <c r="L1736" t="s">
        <v>17</v>
      </c>
      <c r="N1736" t="str">
        <f>IF(ISBLANK(Sales[[#This Row],[return]]),"No",Sales[[#This Row],[return]])</f>
        <v>No</v>
      </c>
      <c r="O1736" s="2">
        <v>42971</v>
      </c>
      <c r="P1736" s="8" t="str">
        <f>TEXT(DAY(Sales[[#This Row],[OrderDate]]),"ddd")</f>
        <v>Tue</v>
      </c>
      <c r="Q1736" s="8" t="str">
        <f>TEXT(MONTH(Sales[[#This Row],[ShipDate]])*29,"mmm")</f>
        <v>Aug</v>
      </c>
      <c r="R1736">
        <v>432</v>
      </c>
      <c r="S1736" t="s">
        <v>418</v>
      </c>
      <c r="T1736" t="s">
        <v>15</v>
      </c>
      <c r="U1736">
        <v>41042</v>
      </c>
      <c r="V1736" s="1">
        <v>0</v>
      </c>
      <c r="W1736">
        <v>1417</v>
      </c>
      <c r="X1736">
        <v>7</v>
      </c>
      <c r="Y1736">
        <v>3080</v>
      </c>
      <c r="AD1736"/>
    </row>
    <row r="1737" spans="1:30" x14ac:dyDescent="0.25">
      <c r="A1737" t="s">
        <v>40</v>
      </c>
      <c r="B1737" s="2">
        <v>42997</v>
      </c>
      <c r="C1737" s="35">
        <f>YEAR(Sales[[#This Row],[ShipDate]])</f>
        <v>2017</v>
      </c>
      <c r="D1737" t="s">
        <v>36</v>
      </c>
      <c r="E1737" t="s">
        <v>18</v>
      </c>
      <c r="F1737" t="s">
        <v>38</v>
      </c>
      <c r="G1737" t="s">
        <v>11</v>
      </c>
      <c r="H1737" t="s">
        <v>1186</v>
      </c>
      <c r="I1737" t="s">
        <v>188</v>
      </c>
      <c r="J1737" t="s">
        <v>13</v>
      </c>
      <c r="K1737" t="s">
        <v>1525</v>
      </c>
      <c r="L1737" t="s">
        <v>17</v>
      </c>
      <c r="N1737" t="str">
        <f>IF(ISBLANK(Sales[[#This Row],[return]]),"No",Sales[[#This Row],[return]])</f>
        <v>No</v>
      </c>
      <c r="O1737" s="2">
        <v>42993</v>
      </c>
      <c r="P1737" s="8" t="str">
        <f>TEXT(DAY(Sales[[#This Row],[OrderDate]]),"ddd")</f>
        <v>Sun</v>
      </c>
      <c r="Q1737" s="8" t="str">
        <f>TEXT(MONTH(Sales[[#This Row],[ShipDate]])*29,"mmm")</f>
        <v>Sep</v>
      </c>
      <c r="R1737">
        <v>369</v>
      </c>
      <c r="S1737" t="s">
        <v>1479</v>
      </c>
      <c r="T1737" t="s">
        <v>15</v>
      </c>
      <c r="U1737">
        <v>36608</v>
      </c>
      <c r="V1737" s="1">
        <v>0</v>
      </c>
      <c r="W1737">
        <v>200</v>
      </c>
      <c r="X1737">
        <v>2</v>
      </c>
      <c r="Y1737">
        <v>802</v>
      </c>
      <c r="AD1737"/>
    </row>
    <row r="1738" spans="1:30" x14ac:dyDescent="0.25">
      <c r="A1738" t="s">
        <v>40</v>
      </c>
      <c r="B1738" s="2">
        <v>42997</v>
      </c>
      <c r="C1738" s="35">
        <f>YEAR(Sales[[#This Row],[ShipDate]])</f>
        <v>2017</v>
      </c>
      <c r="D1738" t="s">
        <v>36</v>
      </c>
      <c r="E1738" t="s">
        <v>18</v>
      </c>
      <c r="F1738" t="s">
        <v>23</v>
      </c>
      <c r="G1738" t="s">
        <v>11</v>
      </c>
      <c r="H1738" t="s">
        <v>1186</v>
      </c>
      <c r="I1738" t="s">
        <v>188</v>
      </c>
      <c r="J1738" t="s">
        <v>13</v>
      </c>
      <c r="K1738" t="s">
        <v>1525</v>
      </c>
      <c r="L1738" t="s">
        <v>17</v>
      </c>
      <c r="N1738" t="str">
        <f>IF(ISBLANK(Sales[[#This Row],[return]]),"No",Sales[[#This Row],[return]])</f>
        <v>No</v>
      </c>
      <c r="O1738" s="2">
        <v>42993</v>
      </c>
      <c r="P1738" s="8" t="str">
        <f>TEXT(DAY(Sales[[#This Row],[OrderDate]]),"ddd")</f>
        <v>Sun</v>
      </c>
      <c r="Q1738" s="8" t="str">
        <f>TEXT(MONTH(Sales[[#This Row],[ShipDate]])*29,"mmm")</f>
        <v>Sep</v>
      </c>
      <c r="R1738">
        <v>764</v>
      </c>
      <c r="S1738" t="s">
        <v>3105</v>
      </c>
      <c r="T1738" t="s">
        <v>15</v>
      </c>
      <c r="U1738">
        <v>36608</v>
      </c>
      <c r="V1738" s="1">
        <v>0</v>
      </c>
      <c r="W1738">
        <v>306</v>
      </c>
      <c r="X1738">
        <v>7</v>
      </c>
      <c r="Y1738">
        <v>1057</v>
      </c>
      <c r="AD1738"/>
    </row>
    <row r="1739" spans="1:30" x14ac:dyDescent="0.25">
      <c r="A1739" t="s">
        <v>40</v>
      </c>
      <c r="B1739" s="2">
        <v>42997</v>
      </c>
      <c r="C1739" s="35">
        <f>YEAR(Sales[[#This Row],[ShipDate]])</f>
        <v>2017</v>
      </c>
      <c r="D1739" t="s">
        <v>36</v>
      </c>
      <c r="E1739" t="s">
        <v>18</v>
      </c>
      <c r="F1739" t="s">
        <v>48</v>
      </c>
      <c r="G1739" t="s">
        <v>46</v>
      </c>
      <c r="H1739" t="s">
        <v>1186</v>
      </c>
      <c r="I1739" t="s">
        <v>188</v>
      </c>
      <c r="J1739" t="s">
        <v>13</v>
      </c>
      <c r="K1739" t="s">
        <v>1525</v>
      </c>
      <c r="L1739" t="s">
        <v>17</v>
      </c>
      <c r="N1739" t="str">
        <f>IF(ISBLANK(Sales[[#This Row],[return]]),"No",Sales[[#This Row],[return]])</f>
        <v>No</v>
      </c>
      <c r="O1739" s="2">
        <v>42993</v>
      </c>
      <c r="P1739" s="8" t="str">
        <f>TEXT(DAY(Sales[[#This Row],[OrderDate]]),"ddd")</f>
        <v>Sun</v>
      </c>
      <c r="Q1739" s="8" t="str">
        <f>TEXT(MONTH(Sales[[#This Row],[ShipDate]])*29,"mmm")</f>
        <v>Sep</v>
      </c>
      <c r="R1739">
        <v>139</v>
      </c>
      <c r="S1739" t="s">
        <v>2546</v>
      </c>
      <c r="T1739" t="s">
        <v>15</v>
      </c>
      <c r="U1739">
        <v>36608</v>
      </c>
      <c r="V1739" s="1">
        <v>0</v>
      </c>
      <c r="W1739">
        <v>0</v>
      </c>
      <c r="X1739">
        <v>3</v>
      </c>
      <c r="Y1739">
        <v>60</v>
      </c>
      <c r="AD1739"/>
    </row>
    <row r="1740" spans="1:30" x14ac:dyDescent="0.25">
      <c r="A1740" t="s">
        <v>10</v>
      </c>
      <c r="B1740" s="2">
        <v>42844</v>
      </c>
      <c r="C1740" s="35">
        <f>YEAR(Sales[[#This Row],[ShipDate]])</f>
        <v>2017</v>
      </c>
      <c r="D1740" t="s">
        <v>113</v>
      </c>
      <c r="E1740" t="s">
        <v>18</v>
      </c>
      <c r="F1740" t="s">
        <v>99</v>
      </c>
      <c r="G1740" t="s">
        <v>46</v>
      </c>
      <c r="H1740" t="s">
        <v>362</v>
      </c>
      <c r="I1740" t="s">
        <v>365</v>
      </c>
      <c r="J1740" t="s">
        <v>13</v>
      </c>
      <c r="K1740" t="s">
        <v>66</v>
      </c>
      <c r="L1740" t="s">
        <v>17</v>
      </c>
      <c r="N1740" t="str">
        <f>IF(ISBLANK(Sales[[#This Row],[return]]),"No",Sales[[#This Row],[return]])</f>
        <v>No</v>
      </c>
      <c r="O1740" s="2">
        <v>42843</v>
      </c>
      <c r="P1740" s="8" t="str">
        <f>TEXT(DAY(Sales[[#This Row],[OrderDate]]),"ddd")</f>
        <v>Wed</v>
      </c>
      <c r="Q1740" s="8" t="str">
        <f>TEXT(MONTH(Sales[[#This Row],[ShipDate]])*29,"mmm")</f>
        <v>Apr</v>
      </c>
      <c r="R1740">
        <v>1076</v>
      </c>
      <c r="S1740" t="s">
        <v>2366</v>
      </c>
      <c r="T1740" t="s">
        <v>15</v>
      </c>
      <c r="U1740">
        <v>71203</v>
      </c>
      <c r="V1740" s="1">
        <v>0</v>
      </c>
      <c r="W1740">
        <v>42</v>
      </c>
      <c r="X1740">
        <v>6</v>
      </c>
      <c r="Y1740">
        <v>107</v>
      </c>
      <c r="AD1740"/>
    </row>
    <row r="1741" spans="1:30" x14ac:dyDescent="0.25">
      <c r="A1741" t="s">
        <v>24</v>
      </c>
      <c r="B1741" s="2">
        <v>43063</v>
      </c>
      <c r="C1741" s="35">
        <f>YEAR(Sales[[#This Row],[ShipDate]])</f>
        <v>2017</v>
      </c>
      <c r="D1741" t="s">
        <v>113</v>
      </c>
      <c r="E1741" t="s">
        <v>18</v>
      </c>
      <c r="F1741" t="s">
        <v>43</v>
      </c>
      <c r="G1741" t="s">
        <v>11</v>
      </c>
      <c r="H1741" t="s">
        <v>362</v>
      </c>
      <c r="I1741" t="s">
        <v>58</v>
      </c>
      <c r="J1741" t="s">
        <v>13</v>
      </c>
      <c r="K1741" t="s">
        <v>1199</v>
      </c>
      <c r="L1741" t="s">
        <v>17</v>
      </c>
      <c r="N1741" t="str">
        <f>IF(ISBLANK(Sales[[#This Row],[return]]),"No",Sales[[#This Row],[return]])</f>
        <v>No</v>
      </c>
      <c r="O1741" s="2">
        <v>43060</v>
      </c>
      <c r="P1741" s="8" t="str">
        <f>TEXT(DAY(Sales[[#This Row],[OrderDate]]),"ddd")</f>
        <v>Sat</v>
      </c>
      <c r="Q1741" s="8" t="str">
        <f>TEXT(MONTH(Sales[[#This Row],[ShipDate]])*29,"mmm")</f>
        <v>Nov</v>
      </c>
      <c r="R1741">
        <v>620</v>
      </c>
      <c r="S1741" t="s">
        <v>3145</v>
      </c>
      <c r="T1741" t="s">
        <v>15</v>
      </c>
      <c r="U1741">
        <v>28110</v>
      </c>
      <c r="V1741" s="1">
        <v>0.2</v>
      </c>
      <c r="W1741">
        <v>5</v>
      </c>
      <c r="X1741">
        <v>1</v>
      </c>
      <c r="Y1741">
        <v>18</v>
      </c>
      <c r="AD1741"/>
    </row>
    <row r="1742" spans="1:30" x14ac:dyDescent="0.25">
      <c r="A1742" t="s">
        <v>24</v>
      </c>
      <c r="B1742" s="2">
        <v>42883</v>
      </c>
      <c r="C1742" s="35">
        <f>YEAR(Sales[[#This Row],[ShipDate]])</f>
        <v>2017</v>
      </c>
      <c r="D1742" t="s">
        <v>36</v>
      </c>
      <c r="E1742" t="s">
        <v>31</v>
      </c>
      <c r="F1742" t="s">
        <v>50</v>
      </c>
      <c r="G1742" t="s">
        <v>25</v>
      </c>
      <c r="H1742" t="s">
        <v>88</v>
      </c>
      <c r="I1742" t="s">
        <v>93</v>
      </c>
      <c r="J1742" t="s">
        <v>13</v>
      </c>
      <c r="K1742" t="s">
        <v>2778</v>
      </c>
      <c r="L1742" t="s">
        <v>92</v>
      </c>
      <c r="N1742" t="str">
        <f>IF(ISBLANK(Sales[[#This Row],[return]]),"No",Sales[[#This Row],[return]])</f>
        <v>No</v>
      </c>
      <c r="O1742" s="2">
        <v>42876</v>
      </c>
      <c r="P1742" s="8" t="str">
        <f>TEXT(DAY(Sales[[#This Row],[OrderDate]]),"ddd")</f>
        <v>Sat</v>
      </c>
      <c r="Q1742" s="8" t="str">
        <f>TEXT(MONTH(Sales[[#This Row],[ShipDate]])*29,"mmm")</f>
        <v>May</v>
      </c>
      <c r="R1742">
        <v>1647</v>
      </c>
      <c r="S1742" t="s">
        <v>3214</v>
      </c>
      <c r="T1742" t="s">
        <v>90</v>
      </c>
      <c r="U1742">
        <v>19143</v>
      </c>
      <c r="V1742" s="1">
        <v>0.7</v>
      </c>
      <c r="W1742">
        <v>-18</v>
      </c>
      <c r="X1742">
        <v>2</v>
      </c>
      <c r="Y1742">
        <v>25</v>
      </c>
      <c r="AD1742"/>
    </row>
    <row r="1743" spans="1:30" x14ac:dyDescent="0.25">
      <c r="A1743" t="s">
        <v>40</v>
      </c>
      <c r="B1743" s="2">
        <v>43048</v>
      </c>
      <c r="C1743" s="35">
        <f>YEAR(Sales[[#This Row],[ShipDate]])</f>
        <v>2017</v>
      </c>
      <c r="D1743" t="s">
        <v>19</v>
      </c>
      <c r="E1743" t="s">
        <v>31</v>
      </c>
      <c r="F1743" t="s">
        <v>23</v>
      </c>
      <c r="G1743" t="s">
        <v>11</v>
      </c>
      <c r="H1743" t="s">
        <v>26</v>
      </c>
      <c r="I1743" t="s">
        <v>32</v>
      </c>
      <c r="J1743" t="s">
        <v>13</v>
      </c>
      <c r="K1743" t="s">
        <v>830</v>
      </c>
      <c r="L1743" t="s">
        <v>30</v>
      </c>
      <c r="N1743" t="str">
        <f>IF(ISBLANK(Sales[[#This Row],[return]]),"No",Sales[[#This Row],[return]])</f>
        <v>No</v>
      </c>
      <c r="O1743" s="2">
        <v>43046</v>
      </c>
      <c r="P1743" s="8" t="str">
        <f>TEXT(DAY(Sales[[#This Row],[OrderDate]]),"ddd")</f>
        <v>Sat</v>
      </c>
      <c r="Q1743" s="8" t="str">
        <f>TEXT(MONTH(Sales[[#This Row],[ShipDate]])*29,"mmm")</f>
        <v>Nov</v>
      </c>
      <c r="R1743">
        <v>1378</v>
      </c>
      <c r="S1743" t="s">
        <v>831</v>
      </c>
      <c r="T1743" t="s">
        <v>28</v>
      </c>
      <c r="U1743">
        <v>90036</v>
      </c>
      <c r="V1743" s="1">
        <v>0.2</v>
      </c>
      <c r="W1743">
        <v>12</v>
      </c>
      <c r="X1743">
        <v>1</v>
      </c>
      <c r="Y1743">
        <v>191</v>
      </c>
      <c r="AD1743"/>
    </row>
    <row r="1744" spans="1:30" x14ac:dyDescent="0.25">
      <c r="A1744" t="s">
        <v>24</v>
      </c>
      <c r="B1744" s="2">
        <v>42831</v>
      </c>
      <c r="C1744" s="35">
        <f>YEAR(Sales[[#This Row],[ShipDate]])</f>
        <v>2017</v>
      </c>
      <c r="D1744" t="s">
        <v>607</v>
      </c>
      <c r="E1744" t="s">
        <v>18</v>
      </c>
      <c r="F1744" t="s">
        <v>45</v>
      </c>
      <c r="G1744" t="s">
        <v>25</v>
      </c>
      <c r="H1744" t="s">
        <v>1904</v>
      </c>
      <c r="I1744" t="s">
        <v>63</v>
      </c>
      <c r="J1744" t="s">
        <v>13</v>
      </c>
      <c r="K1744" t="s">
        <v>883</v>
      </c>
      <c r="L1744" t="s">
        <v>30</v>
      </c>
      <c r="N1744" t="str">
        <f>IF(ISBLANK(Sales[[#This Row],[return]]),"No",Sales[[#This Row],[return]])</f>
        <v>No</v>
      </c>
      <c r="O1744" s="2">
        <v>42830</v>
      </c>
      <c r="P1744" s="8" t="str">
        <f>TEXT(DAY(Sales[[#This Row],[OrderDate]]),"ddd")</f>
        <v>Thu</v>
      </c>
      <c r="Q1744" s="8" t="str">
        <f>TEXT(MONTH(Sales[[#This Row],[ShipDate]])*29,"mmm")</f>
        <v>Apr</v>
      </c>
      <c r="R1744">
        <v>528</v>
      </c>
      <c r="S1744" t="s">
        <v>1905</v>
      </c>
      <c r="T1744" t="s">
        <v>28</v>
      </c>
      <c r="U1744">
        <v>99207</v>
      </c>
      <c r="V1744" s="1">
        <v>0</v>
      </c>
      <c r="W1744">
        <v>6</v>
      </c>
      <c r="X1744">
        <v>8</v>
      </c>
      <c r="Y1744">
        <v>24</v>
      </c>
      <c r="AD1744"/>
    </row>
    <row r="1745" spans="1:30" x14ac:dyDescent="0.25">
      <c r="A1745" t="s">
        <v>24</v>
      </c>
      <c r="B1745" s="2">
        <v>42831</v>
      </c>
      <c r="C1745" s="35">
        <f>YEAR(Sales[[#This Row],[ShipDate]])</f>
        <v>2017</v>
      </c>
      <c r="D1745" t="s">
        <v>607</v>
      </c>
      <c r="E1745" t="s">
        <v>18</v>
      </c>
      <c r="F1745" t="s">
        <v>99</v>
      </c>
      <c r="G1745" t="s">
        <v>46</v>
      </c>
      <c r="H1745" t="s">
        <v>1904</v>
      </c>
      <c r="I1745" t="s">
        <v>63</v>
      </c>
      <c r="J1745" t="s">
        <v>13</v>
      </c>
      <c r="K1745" t="s">
        <v>883</v>
      </c>
      <c r="L1745" t="s">
        <v>30</v>
      </c>
      <c r="N1745" t="str">
        <f>IF(ISBLANK(Sales[[#This Row],[return]]),"No",Sales[[#This Row],[return]])</f>
        <v>No</v>
      </c>
      <c r="O1745" s="2">
        <v>42830</v>
      </c>
      <c r="P1745" s="8" t="str">
        <f>TEXT(DAY(Sales[[#This Row],[OrderDate]]),"ddd")</f>
        <v>Thu</v>
      </c>
      <c r="Q1745" s="8" t="str">
        <f>TEXT(MONTH(Sales[[#This Row],[ShipDate]])*29,"mmm")</f>
        <v>Apr</v>
      </c>
      <c r="R1745">
        <v>1410</v>
      </c>
      <c r="S1745" t="s">
        <v>226</v>
      </c>
      <c r="T1745" t="s">
        <v>28</v>
      </c>
      <c r="U1745">
        <v>99207</v>
      </c>
      <c r="V1745" s="1">
        <v>0</v>
      </c>
      <c r="W1745">
        <v>26</v>
      </c>
      <c r="X1745">
        <v>6</v>
      </c>
      <c r="Y1745">
        <v>240</v>
      </c>
      <c r="AD1745"/>
    </row>
    <row r="1746" spans="1:30" x14ac:dyDescent="0.25">
      <c r="A1746" t="s">
        <v>24</v>
      </c>
      <c r="B1746" s="2">
        <v>42992</v>
      </c>
      <c r="C1746" s="35">
        <f>YEAR(Sales[[#This Row],[ShipDate]])</f>
        <v>2017</v>
      </c>
      <c r="D1746" t="s">
        <v>36</v>
      </c>
      <c r="E1746" t="s">
        <v>31</v>
      </c>
      <c r="F1746" t="s">
        <v>50</v>
      </c>
      <c r="G1746" t="s">
        <v>25</v>
      </c>
      <c r="H1746" t="s">
        <v>88</v>
      </c>
      <c r="I1746" t="s">
        <v>93</v>
      </c>
      <c r="J1746" t="s">
        <v>13</v>
      </c>
      <c r="K1746" t="s">
        <v>2692</v>
      </c>
      <c r="L1746" t="s">
        <v>92</v>
      </c>
      <c r="N1746" t="str">
        <f>IF(ISBLANK(Sales[[#This Row],[return]]),"No",Sales[[#This Row],[return]])</f>
        <v>No</v>
      </c>
      <c r="O1746" s="2">
        <v>42985</v>
      </c>
      <c r="P1746" s="8" t="str">
        <f>TEXT(DAY(Sales[[#This Row],[OrderDate]]),"ddd")</f>
        <v>Sat</v>
      </c>
      <c r="Q1746" s="8" t="str">
        <f>TEXT(MONTH(Sales[[#This Row],[ShipDate]])*29,"mmm")</f>
        <v>Sep</v>
      </c>
      <c r="R1746">
        <v>723</v>
      </c>
      <c r="S1746" t="s">
        <v>288</v>
      </c>
      <c r="T1746" t="s">
        <v>90</v>
      </c>
      <c r="U1746">
        <v>19134</v>
      </c>
      <c r="V1746" s="1">
        <v>0.7</v>
      </c>
      <c r="W1746">
        <v>-7</v>
      </c>
      <c r="X1746">
        <v>1</v>
      </c>
      <c r="Y1746">
        <v>10</v>
      </c>
      <c r="AD1746"/>
    </row>
    <row r="1747" spans="1:30" x14ac:dyDescent="0.25">
      <c r="A1747" t="s">
        <v>24</v>
      </c>
      <c r="B1747" s="2">
        <v>42992</v>
      </c>
      <c r="C1747" s="35">
        <f>YEAR(Sales[[#This Row],[ShipDate]])</f>
        <v>2017</v>
      </c>
      <c r="D1747" t="s">
        <v>36</v>
      </c>
      <c r="E1747" t="s">
        <v>31</v>
      </c>
      <c r="F1747" t="s">
        <v>50</v>
      </c>
      <c r="G1747" t="s">
        <v>25</v>
      </c>
      <c r="H1747" t="s">
        <v>88</v>
      </c>
      <c r="I1747" t="s">
        <v>93</v>
      </c>
      <c r="J1747" t="s">
        <v>13</v>
      </c>
      <c r="K1747" t="s">
        <v>2692</v>
      </c>
      <c r="L1747" t="s">
        <v>92</v>
      </c>
      <c r="N1747" t="str">
        <f>IF(ISBLANK(Sales[[#This Row],[return]]),"No",Sales[[#This Row],[return]])</f>
        <v>No</v>
      </c>
      <c r="O1747" s="2">
        <v>42985</v>
      </c>
      <c r="P1747" s="8" t="str">
        <f>TEXT(DAY(Sales[[#This Row],[OrderDate]]),"ddd")</f>
        <v>Sat</v>
      </c>
      <c r="Q1747" s="8" t="str">
        <f>TEXT(MONTH(Sales[[#This Row],[ShipDate]])*29,"mmm")</f>
        <v>Sep</v>
      </c>
      <c r="R1747">
        <v>135</v>
      </c>
      <c r="S1747" t="s">
        <v>919</v>
      </c>
      <c r="T1747" t="s">
        <v>90</v>
      </c>
      <c r="U1747">
        <v>19134</v>
      </c>
      <c r="V1747" s="1">
        <v>0.7</v>
      </c>
      <c r="W1747">
        <v>-4</v>
      </c>
      <c r="X1747">
        <v>3</v>
      </c>
      <c r="Y1747">
        <v>5</v>
      </c>
      <c r="AD1747"/>
    </row>
    <row r="1748" spans="1:30" x14ac:dyDescent="0.25">
      <c r="A1748" t="s">
        <v>24</v>
      </c>
      <c r="B1748" s="2">
        <v>42992</v>
      </c>
      <c r="C1748" s="35">
        <f>YEAR(Sales[[#This Row],[ShipDate]])</f>
        <v>2017</v>
      </c>
      <c r="D1748" t="s">
        <v>36</v>
      </c>
      <c r="E1748" t="s">
        <v>31</v>
      </c>
      <c r="F1748" t="s">
        <v>48</v>
      </c>
      <c r="G1748" t="s">
        <v>46</v>
      </c>
      <c r="H1748" t="s">
        <v>88</v>
      </c>
      <c r="I1748" t="s">
        <v>93</v>
      </c>
      <c r="J1748" t="s">
        <v>13</v>
      </c>
      <c r="K1748" t="s">
        <v>2692</v>
      </c>
      <c r="L1748" t="s">
        <v>92</v>
      </c>
      <c r="N1748" t="str">
        <f>IF(ISBLANK(Sales[[#This Row],[return]]),"No",Sales[[#This Row],[return]])</f>
        <v>No</v>
      </c>
      <c r="O1748" s="2">
        <v>42985</v>
      </c>
      <c r="P1748" s="8" t="str">
        <f>TEXT(DAY(Sales[[#This Row],[OrderDate]]),"ddd")</f>
        <v>Sat</v>
      </c>
      <c r="Q1748" s="8" t="str">
        <f>TEXT(MONTH(Sales[[#This Row],[ShipDate]])*29,"mmm")</f>
        <v>Sep</v>
      </c>
      <c r="R1748">
        <v>1395</v>
      </c>
      <c r="S1748" t="s">
        <v>756</v>
      </c>
      <c r="T1748" t="s">
        <v>90</v>
      </c>
      <c r="U1748">
        <v>19134</v>
      </c>
      <c r="V1748" s="1">
        <v>0.4</v>
      </c>
      <c r="W1748">
        <v>-132</v>
      </c>
      <c r="X1748">
        <v>6</v>
      </c>
      <c r="Y1748">
        <v>792</v>
      </c>
      <c r="AD1748"/>
    </row>
    <row r="1749" spans="1:30" x14ac:dyDescent="0.25">
      <c r="A1749" t="s">
        <v>10</v>
      </c>
      <c r="B1749" s="2">
        <v>43008</v>
      </c>
      <c r="C1749" s="35">
        <f>YEAR(Sales[[#This Row],[ShipDate]])</f>
        <v>2017</v>
      </c>
      <c r="D1749" t="s">
        <v>19</v>
      </c>
      <c r="E1749" t="s">
        <v>31</v>
      </c>
      <c r="F1749" t="s">
        <v>59</v>
      </c>
      <c r="G1749" t="s">
        <v>25</v>
      </c>
      <c r="H1749" t="s">
        <v>428</v>
      </c>
      <c r="I1749" t="s">
        <v>133</v>
      </c>
      <c r="J1749" t="s">
        <v>13</v>
      </c>
      <c r="K1749" t="s">
        <v>2585</v>
      </c>
      <c r="L1749" t="s">
        <v>68</v>
      </c>
      <c r="N1749" t="str">
        <f>IF(ISBLANK(Sales[[#This Row],[return]]),"No",Sales[[#This Row],[return]])</f>
        <v>No</v>
      </c>
      <c r="O1749" s="2">
        <v>43005</v>
      </c>
      <c r="P1749" s="8" t="str">
        <f>TEXT(DAY(Sales[[#This Row],[OrderDate]]),"ddd")</f>
        <v>Fri</v>
      </c>
      <c r="Q1749" s="8" t="str">
        <f>TEXT(MONTH(Sales[[#This Row],[ShipDate]])*29,"mmm")</f>
        <v>Sep</v>
      </c>
      <c r="R1749">
        <v>1796</v>
      </c>
      <c r="S1749" t="s">
        <v>1806</v>
      </c>
      <c r="T1749" t="s">
        <v>66</v>
      </c>
      <c r="U1749">
        <v>48205</v>
      </c>
      <c r="V1749" s="1">
        <v>0</v>
      </c>
      <c r="W1749">
        <v>12</v>
      </c>
      <c r="X1749">
        <v>4</v>
      </c>
      <c r="Y1749">
        <v>26</v>
      </c>
      <c r="AD1749"/>
    </row>
    <row r="1750" spans="1:30" x14ac:dyDescent="0.25">
      <c r="A1750" t="s">
        <v>10</v>
      </c>
      <c r="B1750" s="2">
        <v>43008</v>
      </c>
      <c r="C1750" s="35">
        <f>YEAR(Sales[[#This Row],[ShipDate]])</f>
        <v>2017</v>
      </c>
      <c r="D1750" t="s">
        <v>19</v>
      </c>
      <c r="E1750" t="s">
        <v>31</v>
      </c>
      <c r="F1750" t="s">
        <v>45</v>
      </c>
      <c r="G1750" t="s">
        <v>25</v>
      </c>
      <c r="H1750" t="s">
        <v>428</v>
      </c>
      <c r="I1750" t="s">
        <v>133</v>
      </c>
      <c r="J1750" t="s">
        <v>13</v>
      </c>
      <c r="K1750" t="s">
        <v>2585</v>
      </c>
      <c r="L1750" t="s">
        <v>68</v>
      </c>
      <c r="N1750" t="str">
        <f>IF(ISBLANK(Sales[[#This Row],[return]]),"No",Sales[[#This Row],[return]])</f>
        <v>No</v>
      </c>
      <c r="O1750" s="2">
        <v>43005</v>
      </c>
      <c r="P1750" s="8" t="str">
        <f>TEXT(DAY(Sales[[#This Row],[OrderDate]]),"ddd")</f>
        <v>Fri</v>
      </c>
      <c r="Q1750" s="8" t="str">
        <f>TEXT(MONTH(Sales[[#This Row],[ShipDate]])*29,"mmm")</f>
        <v>Sep</v>
      </c>
      <c r="R1750">
        <v>1136</v>
      </c>
      <c r="S1750" t="s">
        <v>2267</v>
      </c>
      <c r="T1750" t="s">
        <v>66</v>
      </c>
      <c r="U1750">
        <v>48205</v>
      </c>
      <c r="V1750" s="1">
        <v>0</v>
      </c>
      <c r="W1750">
        <v>5</v>
      </c>
      <c r="X1750">
        <v>5</v>
      </c>
      <c r="Y1750">
        <v>16</v>
      </c>
      <c r="AD1750"/>
    </row>
    <row r="1751" spans="1:30" x14ac:dyDescent="0.25">
      <c r="A1751" t="s">
        <v>40</v>
      </c>
      <c r="B1751" s="2">
        <v>42773</v>
      </c>
      <c r="C1751" s="35">
        <f>YEAR(Sales[[#This Row],[ShipDate]])</f>
        <v>2017</v>
      </c>
      <c r="D1751" t="s">
        <v>36</v>
      </c>
      <c r="E1751" t="s">
        <v>18</v>
      </c>
      <c r="F1751" t="s">
        <v>104</v>
      </c>
      <c r="G1751" t="s">
        <v>25</v>
      </c>
      <c r="H1751" t="s">
        <v>249</v>
      </c>
      <c r="I1751" t="s">
        <v>598</v>
      </c>
      <c r="J1751" t="s">
        <v>13</v>
      </c>
      <c r="K1751" t="s">
        <v>1387</v>
      </c>
      <c r="L1751" t="s">
        <v>17</v>
      </c>
      <c r="N1751" t="str">
        <f>IF(ISBLANK(Sales[[#This Row],[return]]),"No",Sales[[#This Row],[return]])</f>
        <v>No</v>
      </c>
      <c r="O1751" s="2">
        <v>42769</v>
      </c>
      <c r="P1751" s="8" t="str">
        <f>TEXT(DAY(Sales[[#This Row],[OrderDate]]),"ddd")</f>
        <v>Tue</v>
      </c>
      <c r="Q1751" s="8" t="str">
        <f>TEXT(MONTH(Sales[[#This Row],[ShipDate]])*29,"mmm")</f>
        <v>Feb</v>
      </c>
      <c r="R1751">
        <v>1501</v>
      </c>
      <c r="S1751" t="s">
        <v>332</v>
      </c>
      <c r="T1751" t="s">
        <v>15</v>
      </c>
      <c r="U1751">
        <v>31907</v>
      </c>
      <c r="V1751" s="1">
        <v>0</v>
      </c>
      <c r="W1751">
        <v>35</v>
      </c>
      <c r="X1751">
        <v>9</v>
      </c>
      <c r="Y1751">
        <v>75</v>
      </c>
      <c r="AD1751"/>
    </row>
    <row r="1752" spans="1:30" x14ac:dyDescent="0.25">
      <c r="A1752" t="s">
        <v>40</v>
      </c>
      <c r="B1752" s="2">
        <v>42944</v>
      </c>
      <c r="C1752" s="35">
        <f>YEAR(Sales[[#This Row],[ShipDate]])</f>
        <v>2017</v>
      </c>
      <c r="D1752" t="s">
        <v>36</v>
      </c>
      <c r="E1752" t="s">
        <v>69</v>
      </c>
      <c r="F1752" t="s">
        <v>43</v>
      </c>
      <c r="G1752" t="s">
        <v>11</v>
      </c>
      <c r="H1752" t="s">
        <v>684</v>
      </c>
      <c r="I1752" t="s">
        <v>20</v>
      </c>
      <c r="J1752" t="s">
        <v>13</v>
      </c>
      <c r="K1752" t="s">
        <v>2988</v>
      </c>
      <c r="L1752" t="s">
        <v>17</v>
      </c>
      <c r="N1752" t="str">
        <f>IF(ISBLANK(Sales[[#This Row],[return]]),"No",Sales[[#This Row],[return]])</f>
        <v>No</v>
      </c>
      <c r="O1752" s="2">
        <v>42940</v>
      </c>
      <c r="P1752" s="8" t="str">
        <f>TEXT(DAY(Sales[[#This Row],[OrderDate]]),"ddd")</f>
        <v>Tue</v>
      </c>
      <c r="Q1752" s="8" t="str">
        <f>TEXT(MONTH(Sales[[#This Row],[ShipDate]])*29,"mmm")</f>
        <v>Jul</v>
      </c>
      <c r="R1752">
        <v>570</v>
      </c>
      <c r="S1752" t="s">
        <v>42</v>
      </c>
      <c r="T1752" t="s">
        <v>15</v>
      </c>
      <c r="U1752">
        <v>40214</v>
      </c>
      <c r="V1752" s="1">
        <v>0</v>
      </c>
      <c r="W1752">
        <v>6</v>
      </c>
      <c r="X1752">
        <v>3</v>
      </c>
      <c r="Y1752">
        <v>21</v>
      </c>
      <c r="AD1752"/>
    </row>
    <row r="1753" spans="1:30" x14ac:dyDescent="0.25">
      <c r="A1753" t="s">
        <v>40</v>
      </c>
      <c r="B1753" s="2">
        <v>42944</v>
      </c>
      <c r="C1753" s="35">
        <f>YEAR(Sales[[#This Row],[ShipDate]])</f>
        <v>2017</v>
      </c>
      <c r="D1753" t="s">
        <v>36</v>
      </c>
      <c r="E1753" t="s">
        <v>69</v>
      </c>
      <c r="F1753" t="s">
        <v>50</v>
      </c>
      <c r="G1753" t="s">
        <v>25</v>
      </c>
      <c r="H1753" t="s">
        <v>684</v>
      </c>
      <c r="I1753" t="s">
        <v>20</v>
      </c>
      <c r="J1753" t="s">
        <v>13</v>
      </c>
      <c r="K1753" t="s">
        <v>2988</v>
      </c>
      <c r="L1753" t="s">
        <v>17</v>
      </c>
      <c r="N1753" t="str">
        <f>IF(ISBLANK(Sales[[#This Row],[return]]),"No",Sales[[#This Row],[return]])</f>
        <v>No</v>
      </c>
      <c r="O1753" s="2">
        <v>42940</v>
      </c>
      <c r="P1753" s="8" t="str">
        <f>TEXT(DAY(Sales[[#This Row],[OrderDate]]),"ddd")</f>
        <v>Tue</v>
      </c>
      <c r="Q1753" s="8" t="str">
        <f>TEXT(MONTH(Sales[[#This Row],[ShipDate]])*29,"mmm")</f>
        <v>Jul</v>
      </c>
      <c r="R1753">
        <v>701</v>
      </c>
      <c r="S1753" t="s">
        <v>870</v>
      </c>
      <c r="T1753" t="s">
        <v>15</v>
      </c>
      <c r="U1753">
        <v>40214</v>
      </c>
      <c r="V1753" s="1">
        <v>0</v>
      </c>
      <c r="W1753">
        <v>41</v>
      </c>
      <c r="X1753">
        <v>6</v>
      </c>
      <c r="Y1753">
        <v>90</v>
      </c>
      <c r="AD1753"/>
    </row>
    <row r="1754" spans="1:30" x14ac:dyDescent="0.25">
      <c r="A1754" t="s">
        <v>40</v>
      </c>
      <c r="B1754" s="2">
        <v>42944</v>
      </c>
      <c r="C1754" s="35">
        <f>YEAR(Sales[[#This Row],[ShipDate]])</f>
        <v>2017</v>
      </c>
      <c r="D1754" t="s">
        <v>36</v>
      </c>
      <c r="E1754" t="s">
        <v>69</v>
      </c>
      <c r="F1754" t="s">
        <v>50</v>
      </c>
      <c r="G1754" t="s">
        <v>25</v>
      </c>
      <c r="H1754" t="s">
        <v>684</v>
      </c>
      <c r="I1754" t="s">
        <v>20</v>
      </c>
      <c r="J1754" t="s">
        <v>13</v>
      </c>
      <c r="K1754" t="s">
        <v>2988</v>
      </c>
      <c r="L1754" t="s">
        <v>17</v>
      </c>
      <c r="N1754" t="str">
        <f>IF(ISBLANK(Sales[[#This Row],[return]]),"No",Sales[[#This Row],[return]])</f>
        <v>No</v>
      </c>
      <c r="O1754" s="2">
        <v>42940</v>
      </c>
      <c r="P1754" s="8" t="str">
        <f>TEXT(DAY(Sales[[#This Row],[OrderDate]]),"ddd")</f>
        <v>Tue</v>
      </c>
      <c r="Q1754" s="8" t="str">
        <f>TEXT(MONTH(Sales[[#This Row],[ShipDate]])*29,"mmm")</f>
        <v>Jul</v>
      </c>
      <c r="R1754">
        <v>701</v>
      </c>
      <c r="S1754" t="s">
        <v>870</v>
      </c>
      <c r="T1754" t="s">
        <v>15</v>
      </c>
      <c r="U1754">
        <v>40214</v>
      </c>
      <c r="V1754" s="1">
        <v>0</v>
      </c>
      <c r="W1754">
        <v>62</v>
      </c>
      <c r="X1754">
        <v>9</v>
      </c>
      <c r="Y1754">
        <v>135</v>
      </c>
      <c r="AD1754"/>
    </row>
    <row r="1755" spans="1:30" x14ac:dyDescent="0.25">
      <c r="A1755" t="s">
        <v>40</v>
      </c>
      <c r="B1755" s="2">
        <v>42944</v>
      </c>
      <c r="C1755" s="35">
        <f>YEAR(Sales[[#This Row],[ShipDate]])</f>
        <v>2017</v>
      </c>
      <c r="D1755" t="s">
        <v>36</v>
      </c>
      <c r="E1755" t="s">
        <v>69</v>
      </c>
      <c r="F1755" t="s">
        <v>99</v>
      </c>
      <c r="G1755" t="s">
        <v>46</v>
      </c>
      <c r="H1755" t="s">
        <v>684</v>
      </c>
      <c r="I1755" t="s">
        <v>20</v>
      </c>
      <c r="J1755" t="s">
        <v>13</v>
      </c>
      <c r="K1755" t="s">
        <v>2988</v>
      </c>
      <c r="L1755" t="s">
        <v>17</v>
      </c>
      <c r="N1755" t="str">
        <f>IF(ISBLANK(Sales[[#This Row],[return]]),"No",Sales[[#This Row],[return]])</f>
        <v>No</v>
      </c>
      <c r="O1755" s="2">
        <v>42940</v>
      </c>
      <c r="P1755" s="8" t="str">
        <f>TEXT(DAY(Sales[[#This Row],[OrderDate]]),"ddd")</f>
        <v>Tue</v>
      </c>
      <c r="Q1755" s="8" t="str">
        <f>TEXT(MONTH(Sales[[#This Row],[ShipDate]])*29,"mmm")</f>
        <v>Jul</v>
      </c>
      <c r="R1755">
        <v>140</v>
      </c>
      <c r="S1755" t="s">
        <v>2499</v>
      </c>
      <c r="T1755" t="s">
        <v>15</v>
      </c>
      <c r="U1755">
        <v>40214</v>
      </c>
      <c r="V1755" s="1">
        <v>0</v>
      </c>
      <c r="W1755">
        <v>64</v>
      </c>
      <c r="X1755">
        <v>14</v>
      </c>
      <c r="Y1755">
        <v>280</v>
      </c>
      <c r="AD1755"/>
    </row>
    <row r="1756" spans="1:30" x14ac:dyDescent="0.25">
      <c r="A1756" t="s">
        <v>24</v>
      </c>
      <c r="B1756" s="2">
        <v>42887</v>
      </c>
      <c r="C1756" s="35">
        <f>YEAR(Sales[[#This Row],[ShipDate]])</f>
        <v>2017</v>
      </c>
      <c r="D1756" t="s">
        <v>113</v>
      </c>
      <c r="E1756" t="s">
        <v>18</v>
      </c>
      <c r="F1756" t="s">
        <v>52</v>
      </c>
      <c r="G1756" t="s">
        <v>25</v>
      </c>
      <c r="H1756" t="s">
        <v>146</v>
      </c>
      <c r="I1756" t="s">
        <v>149</v>
      </c>
      <c r="J1756" t="s">
        <v>13</v>
      </c>
      <c r="K1756" t="s">
        <v>1264</v>
      </c>
      <c r="L1756" t="s">
        <v>92</v>
      </c>
      <c r="N1756" t="str">
        <f>IF(ISBLANK(Sales[[#This Row],[return]]),"No",Sales[[#This Row],[return]])</f>
        <v>No</v>
      </c>
      <c r="O1756" s="2">
        <v>42885</v>
      </c>
      <c r="P1756" s="8" t="str">
        <f>TEXT(DAY(Sales[[#This Row],[OrderDate]]),"ddd")</f>
        <v>Mon</v>
      </c>
      <c r="Q1756" s="8" t="str">
        <f>TEXT(MONTH(Sales[[#This Row],[ShipDate]])*29,"mmm")</f>
        <v>Jun</v>
      </c>
      <c r="R1756">
        <v>612</v>
      </c>
      <c r="S1756" t="s">
        <v>1684</v>
      </c>
      <c r="T1756" t="s">
        <v>90</v>
      </c>
      <c r="U1756">
        <v>10009</v>
      </c>
      <c r="V1756" s="1">
        <v>0</v>
      </c>
      <c r="W1756">
        <v>45</v>
      </c>
      <c r="X1756">
        <v>2</v>
      </c>
      <c r="Y1756">
        <v>160</v>
      </c>
      <c r="AD1756"/>
    </row>
    <row r="1757" spans="1:30" x14ac:dyDescent="0.25">
      <c r="A1757" t="s">
        <v>24</v>
      </c>
      <c r="B1757" s="2">
        <v>42887</v>
      </c>
      <c r="C1757" s="35">
        <f>YEAR(Sales[[#This Row],[ShipDate]])</f>
        <v>2017</v>
      </c>
      <c r="D1757" t="s">
        <v>113</v>
      </c>
      <c r="E1757" t="s">
        <v>18</v>
      </c>
      <c r="F1757" t="s">
        <v>48</v>
      </c>
      <c r="G1757" t="s">
        <v>46</v>
      </c>
      <c r="H1757" t="s">
        <v>146</v>
      </c>
      <c r="I1757" t="s">
        <v>149</v>
      </c>
      <c r="J1757" t="s">
        <v>13</v>
      </c>
      <c r="K1757" t="s">
        <v>1264</v>
      </c>
      <c r="L1757" t="s">
        <v>92</v>
      </c>
      <c r="N1757" t="str">
        <f>IF(ISBLANK(Sales[[#This Row],[return]]),"No",Sales[[#This Row],[return]])</f>
        <v>No</v>
      </c>
      <c r="O1757" s="2">
        <v>42885</v>
      </c>
      <c r="P1757" s="8" t="str">
        <f>TEXT(DAY(Sales[[#This Row],[OrderDate]]),"ddd")</f>
        <v>Mon</v>
      </c>
      <c r="Q1757" s="8" t="str">
        <f>TEXT(MONTH(Sales[[#This Row],[ShipDate]])*29,"mmm")</f>
        <v>Jun</v>
      </c>
      <c r="R1757">
        <v>1281</v>
      </c>
      <c r="S1757" t="s">
        <v>2344</v>
      </c>
      <c r="T1757" t="s">
        <v>90</v>
      </c>
      <c r="U1757">
        <v>10009</v>
      </c>
      <c r="V1757" s="1">
        <v>0</v>
      </c>
      <c r="W1757">
        <v>4</v>
      </c>
      <c r="X1757">
        <v>3</v>
      </c>
      <c r="Y1757">
        <v>129</v>
      </c>
      <c r="AD1757"/>
    </row>
    <row r="1758" spans="1:30" x14ac:dyDescent="0.25">
      <c r="A1758" t="s">
        <v>24</v>
      </c>
      <c r="B1758" s="2">
        <v>42887</v>
      </c>
      <c r="C1758" s="35">
        <f>YEAR(Sales[[#This Row],[ShipDate]])</f>
        <v>2017</v>
      </c>
      <c r="D1758" t="s">
        <v>113</v>
      </c>
      <c r="E1758" t="s">
        <v>18</v>
      </c>
      <c r="F1758" t="s">
        <v>48</v>
      </c>
      <c r="G1758" t="s">
        <v>46</v>
      </c>
      <c r="H1758" t="s">
        <v>146</v>
      </c>
      <c r="I1758" t="s">
        <v>149</v>
      </c>
      <c r="J1758" t="s">
        <v>13</v>
      </c>
      <c r="K1758" t="s">
        <v>1264</v>
      </c>
      <c r="L1758" t="s">
        <v>92</v>
      </c>
      <c r="N1758" t="str">
        <f>IF(ISBLANK(Sales[[#This Row],[return]]),"No",Sales[[#This Row],[return]])</f>
        <v>No</v>
      </c>
      <c r="O1758" s="2">
        <v>42885</v>
      </c>
      <c r="P1758" s="8" t="str">
        <f>TEXT(DAY(Sales[[#This Row],[OrderDate]]),"ddd")</f>
        <v>Mon</v>
      </c>
      <c r="Q1758" s="8" t="str">
        <f>TEXT(MONTH(Sales[[#This Row],[ShipDate]])*29,"mmm")</f>
        <v>Jun</v>
      </c>
      <c r="R1758">
        <v>1331</v>
      </c>
      <c r="S1758" t="s">
        <v>2345</v>
      </c>
      <c r="T1758" t="s">
        <v>90</v>
      </c>
      <c r="U1758">
        <v>10009</v>
      </c>
      <c r="V1758" s="1">
        <v>0</v>
      </c>
      <c r="W1758">
        <v>2</v>
      </c>
      <c r="X1758">
        <v>3</v>
      </c>
      <c r="Y1758">
        <v>240</v>
      </c>
      <c r="AD1758"/>
    </row>
    <row r="1759" spans="1:30" x14ac:dyDescent="0.25">
      <c r="A1759" t="s">
        <v>40</v>
      </c>
      <c r="B1759" s="2">
        <v>43079</v>
      </c>
      <c r="C1759" s="35">
        <f>YEAR(Sales[[#This Row],[ShipDate]])</f>
        <v>2017</v>
      </c>
      <c r="D1759" t="s">
        <v>19</v>
      </c>
      <c r="E1759" t="s">
        <v>69</v>
      </c>
      <c r="F1759" t="s">
        <v>48</v>
      </c>
      <c r="G1759" t="s">
        <v>46</v>
      </c>
      <c r="H1759" t="s">
        <v>107</v>
      </c>
      <c r="I1759" t="s">
        <v>70</v>
      </c>
      <c r="J1759" t="s">
        <v>13</v>
      </c>
      <c r="K1759" t="s">
        <v>3037</v>
      </c>
      <c r="L1759" t="s">
        <v>68</v>
      </c>
      <c r="N1759" t="str">
        <f>IF(ISBLANK(Sales[[#This Row],[return]]),"No",Sales[[#This Row],[return]])</f>
        <v>No</v>
      </c>
      <c r="O1759" s="2">
        <v>43077</v>
      </c>
      <c r="P1759" s="8" t="str">
        <f>TEXT(DAY(Sales[[#This Row],[OrderDate]]),"ddd")</f>
        <v>Sun</v>
      </c>
      <c r="Q1759" s="8" t="str">
        <f>TEXT(MONTH(Sales[[#This Row],[ShipDate]])*29,"mmm")</f>
        <v>Dec</v>
      </c>
      <c r="R1759">
        <v>1172</v>
      </c>
      <c r="S1759" t="s">
        <v>366</v>
      </c>
      <c r="T1759" t="s">
        <v>66</v>
      </c>
      <c r="U1759">
        <v>77036</v>
      </c>
      <c r="V1759" s="1">
        <v>0.2</v>
      </c>
      <c r="W1759">
        <v>12</v>
      </c>
      <c r="X1759">
        <v>5</v>
      </c>
      <c r="Y1759">
        <v>120</v>
      </c>
      <c r="AD1759"/>
    </row>
    <row r="1760" spans="1:30" x14ac:dyDescent="0.25">
      <c r="A1760" t="s">
        <v>10</v>
      </c>
      <c r="B1760" s="2">
        <v>42861</v>
      </c>
      <c r="C1760" s="35">
        <f>YEAR(Sales[[#This Row],[ShipDate]])</f>
        <v>2017</v>
      </c>
      <c r="D1760" t="s">
        <v>36</v>
      </c>
      <c r="E1760" t="s">
        <v>31</v>
      </c>
      <c r="F1760" t="s">
        <v>45</v>
      </c>
      <c r="G1760" t="s">
        <v>25</v>
      </c>
      <c r="H1760" t="s">
        <v>79</v>
      </c>
      <c r="I1760" t="s">
        <v>32</v>
      </c>
      <c r="J1760" t="s">
        <v>13</v>
      </c>
      <c r="K1760" t="s">
        <v>85</v>
      </c>
      <c r="L1760" t="s">
        <v>30</v>
      </c>
      <c r="M1760" t="s">
        <v>82</v>
      </c>
      <c r="N1760" t="str">
        <f>IF(ISBLANK(Sales[[#This Row],[return]]),"No",Sales[[#This Row],[return]])</f>
        <v>Yes</v>
      </c>
      <c r="O1760" s="2">
        <v>42855</v>
      </c>
      <c r="P1760" s="8" t="str">
        <f>TEXT(DAY(Sales[[#This Row],[OrderDate]]),"ddd")</f>
        <v>Mon</v>
      </c>
      <c r="Q1760" s="8" t="str">
        <f>TEXT(MONTH(Sales[[#This Row],[ShipDate]])*29,"mmm")</f>
        <v>May</v>
      </c>
      <c r="R1760">
        <v>1139</v>
      </c>
      <c r="S1760" t="s">
        <v>617</v>
      </c>
      <c r="T1760" t="s">
        <v>28</v>
      </c>
      <c r="U1760">
        <v>94110</v>
      </c>
      <c r="V1760" s="1">
        <v>0</v>
      </c>
      <c r="W1760">
        <v>10</v>
      </c>
      <c r="X1760">
        <v>3</v>
      </c>
      <c r="Y1760">
        <v>35</v>
      </c>
      <c r="AD1760"/>
    </row>
    <row r="1761" spans="1:30" x14ac:dyDescent="0.25">
      <c r="A1761" t="s">
        <v>10</v>
      </c>
      <c r="B1761" s="2">
        <v>42861</v>
      </c>
      <c r="C1761" s="35">
        <f>YEAR(Sales[[#This Row],[ShipDate]])</f>
        <v>2017</v>
      </c>
      <c r="D1761" t="s">
        <v>36</v>
      </c>
      <c r="E1761" t="s">
        <v>31</v>
      </c>
      <c r="F1761" t="s">
        <v>48</v>
      </c>
      <c r="G1761" t="s">
        <v>46</v>
      </c>
      <c r="H1761" t="s">
        <v>79</v>
      </c>
      <c r="I1761" t="s">
        <v>32</v>
      </c>
      <c r="J1761" t="s">
        <v>13</v>
      </c>
      <c r="K1761" t="s">
        <v>85</v>
      </c>
      <c r="L1761" t="s">
        <v>30</v>
      </c>
      <c r="M1761" t="s">
        <v>82</v>
      </c>
      <c r="N1761" t="str">
        <f>IF(ISBLANK(Sales[[#This Row],[return]]),"No",Sales[[#This Row],[return]])</f>
        <v>Yes</v>
      </c>
      <c r="O1761" s="2">
        <v>42855</v>
      </c>
      <c r="P1761" s="8" t="str">
        <f>TEXT(DAY(Sales[[#This Row],[OrderDate]]),"ddd")</f>
        <v>Mon</v>
      </c>
      <c r="Q1761" s="8" t="str">
        <f>TEXT(MONTH(Sales[[#This Row],[ShipDate]])*29,"mmm")</f>
        <v>May</v>
      </c>
      <c r="R1761">
        <v>478</v>
      </c>
      <c r="S1761" t="s">
        <v>884</v>
      </c>
      <c r="T1761" t="s">
        <v>28</v>
      </c>
      <c r="U1761">
        <v>94110</v>
      </c>
      <c r="V1761" s="1">
        <v>0.2</v>
      </c>
      <c r="W1761">
        <v>2</v>
      </c>
      <c r="X1761">
        <v>5</v>
      </c>
      <c r="Y1761">
        <v>20</v>
      </c>
      <c r="AD1761"/>
    </row>
    <row r="1762" spans="1:30" x14ac:dyDescent="0.25">
      <c r="A1762" t="s">
        <v>40</v>
      </c>
      <c r="B1762" s="2">
        <v>43075</v>
      </c>
      <c r="C1762" s="35">
        <f>YEAR(Sales[[#This Row],[ShipDate]])</f>
        <v>2017</v>
      </c>
      <c r="D1762" t="s">
        <v>36</v>
      </c>
      <c r="E1762" t="s">
        <v>69</v>
      </c>
      <c r="F1762" t="s">
        <v>45</v>
      </c>
      <c r="G1762" t="s">
        <v>25</v>
      </c>
      <c r="H1762" t="s">
        <v>60</v>
      </c>
      <c r="I1762" t="s">
        <v>63</v>
      </c>
      <c r="J1762" t="s">
        <v>13</v>
      </c>
      <c r="K1762" t="s">
        <v>2997</v>
      </c>
      <c r="L1762" t="s">
        <v>30</v>
      </c>
      <c r="N1762" t="str">
        <f>IF(ISBLANK(Sales[[#This Row],[return]]),"No",Sales[[#This Row],[return]])</f>
        <v>No</v>
      </c>
      <c r="O1762" s="2">
        <v>43070</v>
      </c>
      <c r="P1762" s="8" t="str">
        <f>TEXT(DAY(Sales[[#This Row],[OrderDate]]),"ddd")</f>
        <v>Sun</v>
      </c>
      <c r="Q1762" s="8" t="str">
        <f>TEXT(MONTH(Sales[[#This Row],[ShipDate]])*29,"mmm")</f>
        <v>Dec</v>
      </c>
      <c r="R1762">
        <v>1305</v>
      </c>
      <c r="S1762" t="s">
        <v>1791</v>
      </c>
      <c r="T1762" t="s">
        <v>28</v>
      </c>
      <c r="U1762">
        <v>98105</v>
      </c>
      <c r="V1762" s="1">
        <v>0</v>
      </c>
      <c r="W1762">
        <v>6</v>
      </c>
      <c r="X1762">
        <v>5</v>
      </c>
      <c r="Y1762">
        <v>14</v>
      </c>
      <c r="AD1762"/>
    </row>
    <row r="1763" spans="1:30" x14ac:dyDescent="0.25">
      <c r="A1763" t="s">
        <v>40</v>
      </c>
      <c r="B1763" s="2">
        <v>42918</v>
      </c>
      <c r="C1763" s="35">
        <f>YEAR(Sales[[#This Row],[ShipDate]])</f>
        <v>2017</v>
      </c>
      <c r="D1763" t="s">
        <v>36</v>
      </c>
      <c r="E1763" t="s">
        <v>69</v>
      </c>
      <c r="F1763" t="s">
        <v>50</v>
      </c>
      <c r="G1763" t="s">
        <v>25</v>
      </c>
      <c r="H1763" t="s">
        <v>2234</v>
      </c>
      <c r="I1763" t="s">
        <v>598</v>
      </c>
      <c r="J1763" t="s">
        <v>13</v>
      </c>
      <c r="K1763" t="s">
        <v>377</v>
      </c>
      <c r="L1763" t="s">
        <v>17</v>
      </c>
      <c r="N1763" t="str">
        <f>IF(ISBLANK(Sales[[#This Row],[return]]),"No",Sales[[#This Row],[return]])</f>
        <v>No</v>
      </c>
      <c r="O1763" s="2">
        <v>42914</v>
      </c>
      <c r="P1763" s="8" t="str">
        <f>TEXT(DAY(Sales[[#This Row],[OrderDate]]),"ddd")</f>
        <v>Sat</v>
      </c>
      <c r="Q1763" s="8" t="str">
        <f>TEXT(MONTH(Sales[[#This Row],[ShipDate]])*29,"mmm")</f>
        <v>Jul</v>
      </c>
      <c r="R1763">
        <v>707</v>
      </c>
      <c r="S1763" t="s">
        <v>1936</v>
      </c>
      <c r="T1763" t="s">
        <v>15</v>
      </c>
      <c r="U1763">
        <v>30080</v>
      </c>
      <c r="V1763" s="1">
        <v>0</v>
      </c>
      <c r="W1763">
        <v>55</v>
      </c>
      <c r="X1763">
        <v>2</v>
      </c>
      <c r="Y1763">
        <v>120</v>
      </c>
      <c r="AD1763"/>
    </row>
    <row r="1764" spans="1:30" x14ac:dyDescent="0.25">
      <c r="A1764" t="s">
        <v>40</v>
      </c>
      <c r="B1764" s="2">
        <v>42918</v>
      </c>
      <c r="C1764" s="35">
        <f>YEAR(Sales[[#This Row],[ShipDate]])</f>
        <v>2017</v>
      </c>
      <c r="D1764" t="s">
        <v>36</v>
      </c>
      <c r="E1764" t="s">
        <v>69</v>
      </c>
      <c r="F1764" t="s">
        <v>45</v>
      </c>
      <c r="G1764" t="s">
        <v>25</v>
      </c>
      <c r="H1764" t="s">
        <v>2234</v>
      </c>
      <c r="I1764" t="s">
        <v>598</v>
      </c>
      <c r="J1764" t="s">
        <v>13</v>
      </c>
      <c r="K1764" t="s">
        <v>377</v>
      </c>
      <c r="L1764" t="s">
        <v>17</v>
      </c>
      <c r="N1764" t="str">
        <f>IF(ISBLANK(Sales[[#This Row],[return]]),"No",Sales[[#This Row],[return]])</f>
        <v>No</v>
      </c>
      <c r="O1764" s="2">
        <v>42914</v>
      </c>
      <c r="P1764" s="8" t="str">
        <f>TEXT(DAY(Sales[[#This Row],[OrderDate]]),"ddd")</f>
        <v>Sat</v>
      </c>
      <c r="Q1764" s="8" t="str">
        <f>TEXT(MONTH(Sales[[#This Row],[ShipDate]])*29,"mmm")</f>
        <v>Jul</v>
      </c>
      <c r="R1764">
        <v>360</v>
      </c>
      <c r="S1764" t="s">
        <v>2848</v>
      </c>
      <c r="T1764" t="s">
        <v>15</v>
      </c>
      <c r="U1764">
        <v>30080</v>
      </c>
      <c r="V1764" s="1">
        <v>0</v>
      </c>
      <c r="W1764">
        <v>42</v>
      </c>
      <c r="X1764">
        <v>5</v>
      </c>
      <c r="Y1764">
        <v>141</v>
      </c>
      <c r="AD1764"/>
    </row>
    <row r="1765" spans="1:30" x14ac:dyDescent="0.25">
      <c r="A1765" t="s">
        <v>40</v>
      </c>
      <c r="B1765" s="2">
        <v>42825</v>
      </c>
      <c r="C1765" s="35">
        <f>YEAR(Sales[[#This Row],[ShipDate]])</f>
        <v>2017</v>
      </c>
      <c r="D1765" t="s">
        <v>36</v>
      </c>
      <c r="E1765" t="s">
        <v>31</v>
      </c>
      <c r="F1765" t="s">
        <v>59</v>
      </c>
      <c r="G1765" t="s">
        <v>25</v>
      </c>
      <c r="H1765" t="s">
        <v>660</v>
      </c>
      <c r="I1765" t="s">
        <v>37</v>
      </c>
      <c r="J1765" t="s">
        <v>13</v>
      </c>
      <c r="K1765" t="s">
        <v>1089</v>
      </c>
      <c r="L1765" t="s">
        <v>17</v>
      </c>
      <c r="N1765" t="str">
        <f>IF(ISBLANK(Sales[[#This Row],[return]]),"No",Sales[[#This Row],[return]])</f>
        <v>No</v>
      </c>
      <c r="O1765" s="2">
        <v>42820</v>
      </c>
      <c r="P1765" s="8" t="str">
        <f>TEXT(DAY(Sales[[#This Row],[OrderDate]]),"ddd")</f>
        <v>Thu</v>
      </c>
      <c r="Q1765" s="8" t="str">
        <f>TEXT(MONTH(Sales[[#This Row],[ShipDate]])*29,"mmm")</f>
        <v>Mar</v>
      </c>
      <c r="R1765">
        <v>1787</v>
      </c>
      <c r="S1765" t="s">
        <v>2185</v>
      </c>
      <c r="T1765" t="s">
        <v>15</v>
      </c>
      <c r="U1765">
        <v>33142</v>
      </c>
      <c r="V1765" s="1">
        <v>0.2</v>
      </c>
      <c r="W1765">
        <v>23</v>
      </c>
      <c r="X1765">
        <v>3</v>
      </c>
      <c r="Y1765">
        <v>74</v>
      </c>
      <c r="AD1765"/>
    </row>
    <row r="1766" spans="1:30" x14ac:dyDescent="0.25">
      <c r="A1766" t="s">
        <v>40</v>
      </c>
      <c r="B1766" s="2">
        <v>43006</v>
      </c>
      <c r="C1766" s="35">
        <f>YEAR(Sales[[#This Row],[ShipDate]])</f>
        <v>2017</v>
      </c>
      <c r="D1766" t="s">
        <v>36</v>
      </c>
      <c r="E1766" t="s">
        <v>31</v>
      </c>
      <c r="F1766" t="s">
        <v>43</v>
      </c>
      <c r="G1766" t="s">
        <v>11</v>
      </c>
      <c r="H1766" t="s">
        <v>26</v>
      </c>
      <c r="I1766" t="s">
        <v>32</v>
      </c>
      <c r="J1766" t="s">
        <v>13</v>
      </c>
      <c r="K1766" t="s">
        <v>2730</v>
      </c>
      <c r="L1766" t="s">
        <v>30</v>
      </c>
      <c r="N1766" t="str">
        <f>IF(ISBLANK(Sales[[#This Row],[return]]),"No",Sales[[#This Row],[return]])</f>
        <v>No</v>
      </c>
      <c r="O1766" s="2">
        <v>43002</v>
      </c>
      <c r="P1766" s="8" t="str">
        <f>TEXT(DAY(Sales[[#This Row],[OrderDate]]),"ddd")</f>
        <v>Tue</v>
      </c>
      <c r="Q1766" s="8" t="str">
        <f>TEXT(MONTH(Sales[[#This Row],[ShipDate]])*29,"mmm")</f>
        <v>Sep</v>
      </c>
      <c r="R1766">
        <v>498</v>
      </c>
      <c r="S1766" t="s">
        <v>931</v>
      </c>
      <c r="T1766" t="s">
        <v>28</v>
      </c>
      <c r="U1766">
        <v>90032</v>
      </c>
      <c r="V1766" s="1">
        <v>0</v>
      </c>
      <c r="W1766">
        <v>5</v>
      </c>
      <c r="X1766">
        <v>3</v>
      </c>
      <c r="Y1766">
        <v>15</v>
      </c>
      <c r="AD1766"/>
    </row>
    <row r="1767" spans="1:30" x14ac:dyDescent="0.25">
      <c r="A1767" t="s">
        <v>40</v>
      </c>
      <c r="B1767" s="2">
        <v>43006</v>
      </c>
      <c r="C1767" s="35">
        <f>YEAR(Sales[[#This Row],[ShipDate]])</f>
        <v>2017</v>
      </c>
      <c r="D1767" t="s">
        <v>36</v>
      </c>
      <c r="E1767" t="s">
        <v>31</v>
      </c>
      <c r="F1767" t="s">
        <v>52</v>
      </c>
      <c r="G1767" t="s">
        <v>25</v>
      </c>
      <c r="H1767" t="s">
        <v>26</v>
      </c>
      <c r="I1767" t="s">
        <v>32</v>
      </c>
      <c r="J1767" t="s">
        <v>13</v>
      </c>
      <c r="K1767" t="s">
        <v>2730</v>
      </c>
      <c r="L1767" t="s">
        <v>30</v>
      </c>
      <c r="N1767" t="str">
        <f>IF(ISBLANK(Sales[[#This Row],[return]]),"No",Sales[[#This Row],[return]])</f>
        <v>No</v>
      </c>
      <c r="O1767" s="2">
        <v>43002</v>
      </c>
      <c r="P1767" s="8" t="str">
        <f>TEXT(DAY(Sales[[#This Row],[OrderDate]]),"ddd")</f>
        <v>Tue</v>
      </c>
      <c r="Q1767" s="8" t="str">
        <f>TEXT(MONTH(Sales[[#This Row],[ShipDate]])*29,"mmm")</f>
        <v>Sep</v>
      </c>
      <c r="R1767">
        <v>864</v>
      </c>
      <c r="S1767" t="s">
        <v>2169</v>
      </c>
      <c r="T1767" t="s">
        <v>28</v>
      </c>
      <c r="U1767">
        <v>90032</v>
      </c>
      <c r="V1767" s="1">
        <v>0</v>
      </c>
      <c r="W1767">
        <v>336</v>
      </c>
      <c r="X1767">
        <v>4</v>
      </c>
      <c r="Y1767">
        <v>1158</v>
      </c>
      <c r="AD1767"/>
    </row>
    <row r="1768" spans="1:30" x14ac:dyDescent="0.25">
      <c r="A1768" t="s">
        <v>40</v>
      </c>
      <c r="B1768" s="2">
        <v>43100</v>
      </c>
      <c r="C1768" s="35">
        <f>YEAR(Sales[[#This Row],[ShipDate]])</f>
        <v>2017</v>
      </c>
      <c r="D1768" t="s">
        <v>36</v>
      </c>
      <c r="E1768" t="s">
        <v>31</v>
      </c>
      <c r="F1768" t="s">
        <v>21</v>
      </c>
      <c r="G1768" t="s">
        <v>11</v>
      </c>
      <c r="H1768" t="s">
        <v>559</v>
      </c>
      <c r="I1768" t="s">
        <v>180</v>
      </c>
      <c r="J1768" t="s">
        <v>13</v>
      </c>
      <c r="K1768" t="s">
        <v>547</v>
      </c>
      <c r="L1768" t="s">
        <v>17</v>
      </c>
      <c r="N1768" t="str">
        <f>IF(ISBLANK(Sales[[#This Row],[return]]),"No",Sales[[#This Row],[return]])</f>
        <v>No</v>
      </c>
      <c r="O1768" s="2">
        <v>43096</v>
      </c>
      <c r="P1768" s="8" t="str">
        <f>TEXT(DAY(Sales[[#This Row],[OrderDate]]),"ddd")</f>
        <v>Fri</v>
      </c>
      <c r="Q1768" s="8" t="str">
        <f>TEXT(MONTH(Sales[[#This Row],[ShipDate]])*29,"mmm")</f>
        <v>Dec</v>
      </c>
      <c r="R1768">
        <v>1228</v>
      </c>
      <c r="S1768" t="s">
        <v>3126</v>
      </c>
      <c r="T1768" t="s">
        <v>15</v>
      </c>
      <c r="U1768">
        <v>37130</v>
      </c>
      <c r="V1768" s="1">
        <v>0.2</v>
      </c>
      <c r="W1768">
        <v>8</v>
      </c>
      <c r="X1768">
        <v>2</v>
      </c>
      <c r="Y1768">
        <v>131</v>
      </c>
      <c r="AD1768"/>
    </row>
    <row r="1769" spans="1:30" x14ac:dyDescent="0.25">
      <c r="A1769" t="s">
        <v>40</v>
      </c>
      <c r="B1769" s="2">
        <v>43100</v>
      </c>
      <c r="C1769" s="35">
        <f>YEAR(Sales[[#This Row],[ShipDate]])</f>
        <v>2017</v>
      </c>
      <c r="D1769" t="s">
        <v>36</v>
      </c>
      <c r="E1769" t="s">
        <v>31</v>
      </c>
      <c r="F1769" t="s">
        <v>43</v>
      </c>
      <c r="G1769" t="s">
        <v>11</v>
      </c>
      <c r="H1769" t="s">
        <v>559</v>
      </c>
      <c r="I1769" t="s">
        <v>180</v>
      </c>
      <c r="J1769" t="s">
        <v>13</v>
      </c>
      <c r="K1769" t="s">
        <v>547</v>
      </c>
      <c r="L1769" t="s">
        <v>17</v>
      </c>
      <c r="N1769" t="str">
        <f>IF(ISBLANK(Sales[[#This Row],[return]]),"No",Sales[[#This Row],[return]])</f>
        <v>No</v>
      </c>
      <c r="O1769" s="2">
        <v>43096</v>
      </c>
      <c r="P1769" s="8" t="str">
        <f>TEXT(DAY(Sales[[#This Row],[OrderDate]]),"ddd")</f>
        <v>Fri</v>
      </c>
      <c r="Q1769" s="8" t="str">
        <f>TEXT(MONTH(Sales[[#This Row],[ShipDate]])*29,"mmm")</f>
        <v>Dec</v>
      </c>
      <c r="R1769">
        <v>620</v>
      </c>
      <c r="S1769" t="s">
        <v>3202</v>
      </c>
      <c r="T1769" t="s">
        <v>15</v>
      </c>
      <c r="U1769">
        <v>37130</v>
      </c>
      <c r="V1769" s="1">
        <v>0.2</v>
      </c>
      <c r="W1769">
        <v>16</v>
      </c>
      <c r="X1769">
        <v>3</v>
      </c>
      <c r="Y1769">
        <v>53</v>
      </c>
      <c r="AD1769"/>
    </row>
    <row r="1770" spans="1:30" x14ac:dyDescent="0.25">
      <c r="A1770" t="s">
        <v>40</v>
      </c>
      <c r="B1770" s="2">
        <v>43100</v>
      </c>
      <c r="C1770" s="35">
        <f>YEAR(Sales[[#This Row],[ShipDate]])</f>
        <v>2017</v>
      </c>
      <c r="D1770" t="s">
        <v>36</v>
      </c>
      <c r="E1770" t="s">
        <v>31</v>
      </c>
      <c r="F1770" t="s">
        <v>39</v>
      </c>
      <c r="G1770" t="s">
        <v>25</v>
      </c>
      <c r="H1770" t="s">
        <v>559</v>
      </c>
      <c r="I1770" t="s">
        <v>180</v>
      </c>
      <c r="J1770" t="s">
        <v>13</v>
      </c>
      <c r="K1770" t="s">
        <v>547</v>
      </c>
      <c r="L1770" t="s">
        <v>17</v>
      </c>
      <c r="N1770" t="str">
        <f>IF(ISBLANK(Sales[[#This Row],[return]]),"No",Sales[[#This Row],[return]])</f>
        <v>No</v>
      </c>
      <c r="O1770" s="2">
        <v>43096</v>
      </c>
      <c r="P1770" s="8" t="str">
        <f>TEXT(DAY(Sales[[#This Row],[OrderDate]]),"ddd")</f>
        <v>Fri</v>
      </c>
      <c r="Q1770" s="8" t="str">
        <f>TEXT(MONTH(Sales[[#This Row],[ShipDate]])*29,"mmm")</f>
        <v>Dec</v>
      </c>
      <c r="R1770">
        <v>1503</v>
      </c>
      <c r="S1770" t="s">
        <v>2142</v>
      </c>
      <c r="T1770" t="s">
        <v>15</v>
      </c>
      <c r="U1770">
        <v>37130</v>
      </c>
      <c r="V1770" s="1">
        <v>0.2</v>
      </c>
      <c r="W1770">
        <v>2</v>
      </c>
      <c r="X1770">
        <v>3</v>
      </c>
      <c r="Y1770">
        <v>23</v>
      </c>
      <c r="AD1770"/>
    </row>
    <row r="1771" spans="1:30" x14ac:dyDescent="0.25">
      <c r="A1771" t="s">
        <v>40</v>
      </c>
      <c r="B1771" s="2">
        <v>43100</v>
      </c>
      <c r="C1771" s="35">
        <f>YEAR(Sales[[#This Row],[ShipDate]])</f>
        <v>2017</v>
      </c>
      <c r="D1771" t="s">
        <v>36</v>
      </c>
      <c r="E1771" t="s">
        <v>31</v>
      </c>
      <c r="F1771" t="s">
        <v>99</v>
      </c>
      <c r="G1771" t="s">
        <v>46</v>
      </c>
      <c r="H1771" t="s">
        <v>559</v>
      </c>
      <c r="I1771" t="s">
        <v>180</v>
      </c>
      <c r="J1771" t="s">
        <v>13</v>
      </c>
      <c r="K1771" t="s">
        <v>547</v>
      </c>
      <c r="L1771" t="s">
        <v>17</v>
      </c>
      <c r="N1771" t="str">
        <f>IF(ISBLANK(Sales[[#This Row],[return]]),"No",Sales[[#This Row],[return]])</f>
        <v>No</v>
      </c>
      <c r="O1771" s="2">
        <v>43096</v>
      </c>
      <c r="P1771" s="8" t="str">
        <f>TEXT(DAY(Sales[[#This Row],[OrderDate]]),"ddd")</f>
        <v>Fri</v>
      </c>
      <c r="Q1771" s="8" t="str">
        <f>TEXT(MONTH(Sales[[#This Row],[ShipDate]])*29,"mmm")</f>
        <v>Dec</v>
      </c>
      <c r="R1771">
        <v>1065</v>
      </c>
      <c r="S1771" t="s">
        <v>2526</v>
      </c>
      <c r="T1771" t="s">
        <v>15</v>
      </c>
      <c r="U1771">
        <v>37130</v>
      </c>
      <c r="V1771" s="1">
        <v>0.2</v>
      </c>
      <c r="W1771">
        <v>1</v>
      </c>
      <c r="X1771">
        <v>3</v>
      </c>
      <c r="Y1771">
        <v>5</v>
      </c>
      <c r="AD1771"/>
    </row>
    <row r="1772" spans="1:30" x14ac:dyDescent="0.25">
      <c r="A1772" t="s">
        <v>40</v>
      </c>
      <c r="B1772" s="2">
        <v>43100</v>
      </c>
      <c r="C1772" s="35">
        <f>YEAR(Sales[[#This Row],[ShipDate]])</f>
        <v>2017</v>
      </c>
      <c r="D1772" t="s">
        <v>36</v>
      </c>
      <c r="E1772" t="s">
        <v>31</v>
      </c>
      <c r="F1772" t="s">
        <v>99</v>
      </c>
      <c r="G1772" t="s">
        <v>46</v>
      </c>
      <c r="H1772" t="s">
        <v>559</v>
      </c>
      <c r="I1772" t="s">
        <v>180</v>
      </c>
      <c r="J1772" t="s">
        <v>13</v>
      </c>
      <c r="K1772" t="s">
        <v>547</v>
      </c>
      <c r="L1772" t="s">
        <v>17</v>
      </c>
      <c r="N1772" t="str">
        <f>IF(ISBLANK(Sales[[#This Row],[return]]),"No",Sales[[#This Row],[return]])</f>
        <v>No</v>
      </c>
      <c r="O1772" s="2">
        <v>43096</v>
      </c>
      <c r="P1772" s="8" t="str">
        <f>TEXT(DAY(Sales[[#This Row],[OrderDate]]),"ddd")</f>
        <v>Fri</v>
      </c>
      <c r="Q1772" s="8" t="str">
        <f>TEXT(MONTH(Sales[[#This Row],[ShipDate]])*29,"mmm")</f>
        <v>Dec</v>
      </c>
      <c r="R1772">
        <v>1408</v>
      </c>
      <c r="S1772" t="s">
        <v>2578</v>
      </c>
      <c r="T1772" t="s">
        <v>15</v>
      </c>
      <c r="U1772">
        <v>37130</v>
      </c>
      <c r="V1772" s="1">
        <v>0.2</v>
      </c>
      <c r="W1772">
        <v>-13</v>
      </c>
      <c r="X1772">
        <v>7</v>
      </c>
      <c r="Y1772">
        <v>73</v>
      </c>
      <c r="AD1772"/>
    </row>
    <row r="1773" spans="1:30" x14ac:dyDescent="0.25">
      <c r="A1773" t="s">
        <v>24</v>
      </c>
      <c r="B1773" s="2">
        <v>43005</v>
      </c>
      <c r="C1773" s="35">
        <f>YEAR(Sales[[#This Row],[ShipDate]])</f>
        <v>2017</v>
      </c>
      <c r="D1773" t="s">
        <v>113</v>
      </c>
      <c r="E1773" t="s">
        <v>31</v>
      </c>
      <c r="F1773" t="s">
        <v>99</v>
      </c>
      <c r="G1773" t="s">
        <v>46</v>
      </c>
      <c r="H1773" t="s">
        <v>146</v>
      </c>
      <c r="I1773" t="s">
        <v>149</v>
      </c>
      <c r="J1773" t="s">
        <v>13</v>
      </c>
      <c r="K1773" t="s">
        <v>462</v>
      </c>
      <c r="L1773" t="s">
        <v>92</v>
      </c>
      <c r="N1773" t="str">
        <f>IF(ISBLANK(Sales[[#This Row],[return]]),"No",Sales[[#This Row],[return]])</f>
        <v>No</v>
      </c>
      <c r="O1773" s="2">
        <v>43003</v>
      </c>
      <c r="P1773" s="8" t="str">
        <f>TEXT(DAY(Sales[[#This Row],[OrderDate]]),"ddd")</f>
        <v>Wed</v>
      </c>
      <c r="Q1773" s="8" t="str">
        <f>TEXT(MONTH(Sales[[#This Row],[ShipDate]])*29,"mmm")</f>
        <v>Sep</v>
      </c>
      <c r="R1773">
        <v>1328</v>
      </c>
      <c r="S1773" t="s">
        <v>2424</v>
      </c>
      <c r="T1773" t="s">
        <v>90</v>
      </c>
      <c r="U1773">
        <v>10011</v>
      </c>
      <c r="V1773" s="1">
        <v>0</v>
      </c>
      <c r="W1773">
        <v>396</v>
      </c>
      <c r="X1773">
        <v>9</v>
      </c>
      <c r="Y1773">
        <v>900</v>
      </c>
      <c r="AD1773"/>
    </row>
    <row r="1774" spans="1:30" x14ac:dyDescent="0.25">
      <c r="A1774" t="s">
        <v>24</v>
      </c>
      <c r="B1774" s="2">
        <v>42960</v>
      </c>
      <c r="C1774" s="35">
        <f>YEAR(Sales[[#This Row],[ShipDate]])</f>
        <v>2017</v>
      </c>
      <c r="D1774" t="s">
        <v>19</v>
      </c>
      <c r="E1774" t="s">
        <v>69</v>
      </c>
      <c r="F1774" t="s">
        <v>21</v>
      </c>
      <c r="G1774" t="s">
        <v>11</v>
      </c>
      <c r="H1774" t="s">
        <v>1101</v>
      </c>
      <c r="I1774" t="s">
        <v>74</v>
      </c>
      <c r="J1774" t="s">
        <v>13</v>
      </c>
      <c r="K1774" t="s">
        <v>2940</v>
      </c>
      <c r="L1774" t="s">
        <v>68</v>
      </c>
      <c r="N1774" t="str">
        <f>IF(ISBLANK(Sales[[#This Row],[return]]),"No",Sales[[#This Row],[return]])</f>
        <v>No</v>
      </c>
      <c r="O1774" s="2">
        <v>42956</v>
      </c>
      <c r="P1774" s="8" t="str">
        <f>TEXT(DAY(Sales[[#This Row],[OrderDate]]),"ddd")</f>
        <v>Mon</v>
      </c>
      <c r="Q1774" s="8" t="str">
        <f>TEXT(MONTH(Sales[[#This Row],[ShipDate]])*29,"mmm")</f>
        <v>Aug</v>
      </c>
      <c r="R1774">
        <v>1228</v>
      </c>
      <c r="S1774" t="s">
        <v>3118</v>
      </c>
      <c r="T1774" t="s">
        <v>66</v>
      </c>
      <c r="U1774">
        <v>53209</v>
      </c>
      <c r="V1774" s="1">
        <v>0</v>
      </c>
      <c r="W1774">
        <v>48</v>
      </c>
      <c r="X1774">
        <v>5</v>
      </c>
      <c r="Y1774">
        <v>687</v>
      </c>
      <c r="AD1774"/>
    </row>
    <row r="1775" spans="1:30" x14ac:dyDescent="0.25">
      <c r="A1775" t="s">
        <v>40</v>
      </c>
      <c r="B1775" s="2">
        <v>43048</v>
      </c>
      <c r="C1775" s="35">
        <f>YEAR(Sales[[#This Row],[ShipDate]])</f>
        <v>2017</v>
      </c>
      <c r="D1775" t="s">
        <v>36</v>
      </c>
      <c r="E1775" t="s">
        <v>18</v>
      </c>
      <c r="F1775" t="s">
        <v>33</v>
      </c>
      <c r="G1775" t="s">
        <v>25</v>
      </c>
      <c r="H1775" t="s">
        <v>619</v>
      </c>
      <c r="I1775" t="s">
        <v>120</v>
      </c>
      <c r="J1775" t="s">
        <v>13</v>
      </c>
      <c r="K1775" t="s">
        <v>637</v>
      </c>
      <c r="L1775" t="s">
        <v>68</v>
      </c>
      <c r="N1775" t="str">
        <f>IF(ISBLANK(Sales[[#This Row],[return]]),"No",Sales[[#This Row],[return]])</f>
        <v>No</v>
      </c>
      <c r="O1775" s="2">
        <v>43044</v>
      </c>
      <c r="P1775" s="8" t="str">
        <f>TEXT(DAY(Sales[[#This Row],[OrderDate]]),"ddd")</f>
        <v>Thu</v>
      </c>
      <c r="Q1775" s="8" t="str">
        <f>TEXT(MONTH(Sales[[#This Row],[ShipDate]])*29,"mmm")</f>
        <v>Nov</v>
      </c>
      <c r="R1775">
        <v>183</v>
      </c>
      <c r="S1775" t="s">
        <v>1078</v>
      </c>
      <c r="T1775" t="s">
        <v>66</v>
      </c>
      <c r="U1775">
        <v>62301</v>
      </c>
      <c r="V1775" s="1">
        <v>0.2</v>
      </c>
      <c r="W1775">
        <v>6</v>
      </c>
      <c r="X1775">
        <v>6</v>
      </c>
      <c r="Y1775">
        <v>20</v>
      </c>
      <c r="AD1775"/>
    </row>
    <row r="1776" spans="1:30" x14ac:dyDescent="0.25">
      <c r="A1776" t="s">
        <v>24</v>
      </c>
      <c r="B1776" s="2">
        <v>42774</v>
      </c>
      <c r="C1776" s="35">
        <f>YEAR(Sales[[#This Row],[ShipDate]])</f>
        <v>2017</v>
      </c>
      <c r="D1776" t="s">
        <v>113</v>
      </c>
      <c r="E1776" t="s">
        <v>31</v>
      </c>
      <c r="F1776" t="s">
        <v>39</v>
      </c>
      <c r="G1776" t="s">
        <v>25</v>
      </c>
      <c r="H1776" t="s">
        <v>1757</v>
      </c>
      <c r="I1776" t="s">
        <v>174</v>
      </c>
      <c r="J1776" t="s">
        <v>13</v>
      </c>
      <c r="K1776" t="s">
        <v>2650</v>
      </c>
      <c r="L1776" t="s">
        <v>17</v>
      </c>
      <c r="N1776" t="str">
        <f>IF(ISBLANK(Sales[[#This Row],[return]]),"No",Sales[[#This Row],[return]])</f>
        <v>No</v>
      </c>
      <c r="O1776" s="2">
        <v>42772</v>
      </c>
      <c r="P1776" s="8" t="str">
        <f>TEXT(DAY(Sales[[#This Row],[OrderDate]]),"ddd")</f>
        <v>Fri</v>
      </c>
      <c r="Q1776" s="8" t="str">
        <f>TEXT(MONTH(Sales[[#This Row],[ShipDate]])*29,"mmm")</f>
        <v>Feb</v>
      </c>
      <c r="R1776">
        <v>1554</v>
      </c>
      <c r="S1776" t="s">
        <v>1738</v>
      </c>
      <c r="T1776" t="s">
        <v>15</v>
      </c>
      <c r="U1776">
        <v>23434</v>
      </c>
      <c r="V1776" s="1">
        <v>0</v>
      </c>
      <c r="W1776">
        <v>3</v>
      </c>
      <c r="X1776">
        <v>3</v>
      </c>
      <c r="Y1776">
        <v>147</v>
      </c>
      <c r="AD1776"/>
    </row>
    <row r="1777" spans="1:30" x14ac:dyDescent="0.25">
      <c r="A1777" t="s">
        <v>24</v>
      </c>
      <c r="B1777" s="2">
        <v>42774</v>
      </c>
      <c r="C1777" s="35">
        <f>YEAR(Sales[[#This Row],[ShipDate]])</f>
        <v>2017</v>
      </c>
      <c r="D1777" t="s">
        <v>113</v>
      </c>
      <c r="E1777" t="s">
        <v>31</v>
      </c>
      <c r="F1777" t="s">
        <v>59</v>
      </c>
      <c r="G1777" t="s">
        <v>25</v>
      </c>
      <c r="H1777" t="s">
        <v>1757</v>
      </c>
      <c r="I1777" t="s">
        <v>174</v>
      </c>
      <c r="J1777" t="s">
        <v>13</v>
      </c>
      <c r="K1777" t="s">
        <v>2650</v>
      </c>
      <c r="L1777" t="s">
        <v>17</v>
      </c>
      <c r="N1777" t="str">
        <f>IF(ISBLANK(Sales[[#This Row],[return]]),"No",Sales[[#This Row],[return]])</f>
        <v>No</v>
      </c>
      <c r="O1777" s="2">
        <v>42772</v>
      </c>
      <c r="P1777" s="8" t="str">
        <f>TEXT(DAY(Sales[[#This Row],[OrderDate]]),"ddd")</f>
        <v>Fri</v>
      </c>
      <c r="Q1777" s="8" t="str">
        <f>TEXT(MONTH(Sales[[#This Row],[ShipDate]])*29,"mmm")</f>
        <v>Feb</v>
      </c>
      <c r="R1777">
        <v>1714</v>
      </c>
      <c r="S1777" t="s">
        <v>327</v>
      </c>
      <c r="T1777" t="s">
        <v>15</v>
      </c>
      <c r="U1777">
        <v>23434</v>
      </c>
      <c r="V1777" s="1">
        <v>0</v>
      </c>
      <c r="W1777">
        <v>13</v>
      </c>
      <c r="X1777">
        <v>5</v>
      </c>
      <c r="Y1777">
        <v>30</v>
      </c>
      <c r="AD1777"/>
    </row>
    <row r="1778" spans="1:30" x14ac:dyDescent="0.25">
      <c r="A1778" t="s">
        <v>10</v>
      </c>
      <c r="B1778" s="2">
        <v>42796</v>
      </c>
      <c r="C1778" s="35">
        <f>YEAR(Sales[[#This Row],[ShipDate]])</f>
        <v>2017</v>
      </c>
      <c r="D1778" t="s">
        <v>113</v>
      </c>
      <c r="E1778" t="s">
        <v>31</v>
      </c>
      <c r="F1778" t="s">
        <v>48</v>
      </c>
      <c r="G1778" t="s">
        <v>46</v>
      </c>
      <c r="H1778" t="s">
        <v>2117</v>
      </c>
      <c r="I1778" t="s">
        <v>70</v>
      </c>
      <c r="J1778" t="s">
        <v>13</v>
      </c>
      <c r="K1778" t="s">
        <v>2672</v>
      </c>
      <c r="L1778" t="s">
        <v>68</v>
      </c>
      <c r="N1778" t="str">
        <f>IF(ISBLANK(Sales[[#This Row],[return]]),"No",Sales[[#This Row],[return]])</f>
        <v>No</v>
      </c>
      <c r="O1778" s="2">
        <v>42795</v>
      </c>
      <c r="P1778" s="8" t="str">
        <f>TEXT(DAY(Sales[[#This Row],[OrderDate]]),"ddd")</f>
        <v>Sun</v>
      </c>
      <c r="Q1778" s="8" t="str">
        <f>TEXT(MONTH(Sales[[#This Row],[ShipDate]])*29,"mmm")</f>
        <v>Mar</v>
      </c>
      <c r="R1778">
        <v>941</v>
      </c>
      <c r="S1778" t="s">
        <v>2472</v>
      </c>
      <c r="T1778" t="s">
        <v>66</v>
      </c>
      <c r="U1778">
        <v>75019</v>
      </c>
      <c r="V1778" s="1">
        <v>0.2</v>
      </c>
      <c r="W1778">
        <v>35</v>
      </c>
      <c r="X1778">
        <v>4</v>
      </c>
      <c r="Y1778">
        <v>96</v>
      </c>
      <c r="AD1778"/>
    </row>
    <row r="1779" spans="1:30" x14ac:dyDescent="0.25">
      <c r="A1779" t="s">
        <v>40</v>
      </c>
      <c r="B1779" s="2">
        <v>42901</v>
      </c>
      <c r="C1779" s="35">
        <f>YEAR(Sales[[#This Row],[ShipDate]])</f>
        <v>2017</v>
      </c>
      <c r="D1779" t="s">
        <v>19</v>
      </c>
      <c r="E1779" t="s">
        <v>69</v>
      </c>
      <c r="F1779" t="s">
        <v>45</v>
      </c>
      <c r="G1779" t="s">
        <v>25</v>
      </c>
      <c r="H1779" t="s">
        <v>171</v>
      </c>
      <c r="I1779" t="s">
        <v>252</v>
      </c>
      <c r="J1779" t="s">
        <v>13</v>
      </c>
      <c r="K1779" t="s">
        <v>2996</v>
      </c>
      <c r="L1779" t="s">
        <v>92</v>
      </c>
      <c r="N1779" t="str">
        <f>IF(ISBLANK(Sales[[#This Row],[return]]),"No",Sales[[#This Row],[return]])</f>
        <v>No</v>
      </c>
      <c r="O1779" s="2">
        <v>42899</v>
      </c>
      <c r="P1779" s="8" t="str">
        <f>TEXT(DAY(Sales[[#This Row],[OrderDate]]),"ddd")</f>
        <v>Fri</v>
      </c>
      <c r="Q1779" s="8" t="str">
        <f>TEXT(MONTH(Sales[[#This Row],[ShipDate]])*29,"mmm")</f>
        <v>Jun</v>
      </c>
      <c r="R1779">
        <v>1135</v>
      </c>
      <c r="S1779" t="s">
        <v>1948</v>
      </c>
      <c r="T1779" t="s">
        <v>90</v>
      </c>
      <c r="U1779">
        <v>45503</v>
      </c>
      <c r="V1779" s="1">
        <v>0.2</v>
      </c>
      <c r="W1779">
        <v>0</v>
      </c>
      <c r="X1779">
        <v>1</v>
      </c>
      <c r="Y1779">
        <v>3</v>
      </c>
      <c r="AD1779"/>
    </row>
    <row r="1780" spans="1:30" x14ac:dyDescent="0.25">
      <c r="A1780" t="s">
        <v>40</v>
      </c>
      <c r="B1780" s="2">
        <v>42902</v>
      </c>
      <c r="C1780" s="35">
        <f>YEAR(Sales[[#This Row],[ShipDate]])</f>
        <v>2017</v>
      </c>
      <c r="D1780" t="s">
        <v>36</v>
      </c>
      <c r="E1780" t="s">
        <v>18</v>
      </c>
      <c r="F1780" t="s">
        <v>48</v>
      </c>
      <c r="G1780" t="s">
        <v>46</v>
      </c>
      <c r="H1780" t="s">
        <v>2259</v>
      </c>
      <c r="I1780" t="s">
        <v>37</v>
      </c>
      <c r="J1780" t="s">
        <v>13</v>
      </c>
      <c r="K1780" t="s">
        <v>420</v>
      </c>
      <c r="L1780" t="s">
        <v>17</v>
      </c>
      <c r="N1780" t="str">
        <f>IF(ISBLANK(Sales[[#This Row],[return]]),"No",Sales[[#This Row],[return]])</f>
        <v>No</v>
      </c>
      <c r="O1780" s="2">
        <v>42898</v>
      </c>
      <c r="P1780" s="8" t="str">
        <f>TEXT(DAY(Sales[[#This Row],[OrderDate]]),"ddd")</f>
        <v>Thu</v>
      </c>
      <c r="Q1780" s="8" t="str">
        <f>TEXT(MONTH(Sales[[#This Row],[ShipDate]])*29,"mmm")</f>
        <v>Jun</v>
      </c>
      <c r="R1780">
        <v>1486</v>
      </c>
      <c r="S1780" t="s">
        <v>238</v>
      </c>
      <c r="T1780" t="s">
        <v>15</v>
      </c>
      <c r="U1780">
        <v>33407</v>
      </c>
      <c r="V1780" s="1">
        <v>0.2</v>
      </c>
      <c r="W1780">
        <v>4</v>
      </c>
      <c r="X1780">
        <v>2</v>
      </c>
      <c r="Y1780">
        <v>56</v>
      </c>
      <c r="AD1780"/>
    </row>
    <row r="1781" spans="1:30" x14ac:dyDescent="0.25">
      <c r="A1781" t="s">
        <v>40</v>
      </c>
      <c r="B1781" s="2">
        <v>42796</v>
      </c>
      <c r="C1781" s="35">
        <f>YEAR(Sales[[#This Row],[ShipDate]])</f>
        <v>2017</v>
      </c>
      <c r="D1781" t="s">
        <v>36</v>
      </c>
      <c r="E1781" t="s">
        <v>31</v>
      </c>
      <c r="F1781" t="s">
        <v>38</v>
      </c>
      <c r="G1781" t="s">
        <v>11</v>
      </c>
      <c r="H1781" t="s">
        <v>1690</v>
      </c>
      <c r="I1781" t="s">
        <v>655</v>
      </c>
      <c r="J1781" t="s">
        <v>13</v>
      </c>
      <c r="K1781" t="s">
        <v>124</v>
      </c>
      <c r="L1781" t="s">
        <v>92</v>
      </c>
      <c r="M1781" t="s">
        <v>82</v>
      </c>
      <c r="N1781" t="str">
        <f>IF(ISBLANK(Sales[[#This Row],[return]]),"No",Sales[[#This Row],[return]])</f>
        <v>Yes</v>
      </c>
      <c r="O1781" s="2">
        <v>42793</v>
      </c>
      <c r="P1781" s="8" t="str">
        <f>TEXT(DAY(Sales[[#This Row],[OrderDate]]),"ddd")</f>
        <v>Fri</v>
      </c>
      <c r="Q1781" s="8" t="str">
        <f>TEXT(MONTH(Sales[[#This Row],[ShipDate]])*29,"mmm")</f>
        <v>Mar</v>
      </c>
      <c r="R1781">
        <v>280</v>
      </c>
      <c r="S1781" t="s">
        <v>3271</v>
      </c>
      <c r="T1781" t="s">
        <v>90</v>
      </c>
      <c r="U1781">
        <v>2908</v>
      </c>
      <c r="V1781" s="1">
        <v>0.3</v>
      </c>
      <c r="W1781">
        <v>-28</v>
      </c>
      <c r="X1781">
        <v>7</v>
      </c>
      <c r="Y1781">
        <v>494</v>
      </c>
      <c r="AD1781"/>
    </row>
    <row r="1782" spans="1:30" x14ac:dyDescent="0.25">
      <c r="A1782" t="s">
        <v>40</v>
      </c>
      <c r="B1782" s="2">
        <v>42796</v>
      </c>
      <c r="C1782" s="35">
        <f>YEAR(Sales[[#This Row],[ShipDate]])</f>
        <v>2017</v>
      </c>
      <c r="D1782" t="s">
        <v>36</v>
      </c>
      <c r="E1782" t="s">
        <v>31</v>
      </c>
      <c r="F1782" t="s">
        <v>48</v>
      </c>
      <c r="G1782" t="s">
        <v>46</v>
      </c>
      <c r="H1782" t="s">
        <v>1690</v>
      </c>
      <c r="I1782" t="s">
        <v>655</v>
      </c>
      <c r="J1782" t="s">
        <v>13</v>
      </c>
      <c r="K1782" t="s">
        <v>124</v>
      </c>
      <c r="L1782" t="s">
        <v>92</v>
      </c>
      <c r="M1782" t="s">
        <v>82</v>
      </c>
      <c r="N1782" t="str">
        <f>IF(ISBLANK(Sales[[#This Row],[return]]),"No",Sales[[#This Row],[return]])</f>
        <v>Yes</v>
      </c>
      <c r="O1782" s="2">
        <v>42793</v>
      </c>
      <c r="P1782" s="8" t="str">
        <f>TEXT(DAY(Sales[[#This Row],[OrderDate]]),"ddd")</f>
        <v>Fri</v>
      </c>
      <c r="Q1782" s="8" t="str">
        <f>TEXT(MONTH(Sales[[#This Row],[ShipDate]])*29,"mmm")</f>
        <v>Mar</v>
      </c>
      <c r="R1782">
        <v>893</v>
      </c>
      <c r="S1782" t="s">
        <v>901</v>
      </c>
      <c r="T1782" t="s">
        <v>90</v>
      </c>
      <c r="U1782">
        <v>2908</v>
      </c>
      <c r="V1782" s="1">
        <v>0</v>
      </c>
      <c r="W1782">
        <v>1</v>
      </c>
      <c r="X1782">
        <v>2</v>
      </c>
      <c r="Y1782">
        <v>106</v>
      </c>
      <c r="AD1782"/>
    </row>
    <row r="1783" spans="1:30" x14ac:dyDescent="0.25">
      <c r="A1783" t="s">
        <v>40</v>
      </c>
      <c r="B1783" s="2">
        <v>42744</v>
      </c>
      <c r="C1783" s="35">
        <f>YEAR(Sales[[#This Row],[ShipDate]])</f>
        <v>2017</v>
      </c>
      <c r="D1783" t="s">
        <v>36</v>
      </c>
      <c r="E1783" t="s">
        <v>31</v>
      </c>
      <c r="F1783" t="s">
        <v>43</v>
      </c>
      <c r="G1783" t="s">
        <v>11</v>
      </c>
      <c r="H1783" t="s">
        <v>2018</v>
      </c>
      <c r="I1783" t="s">
        <v>174</v>
      </c>
      <c r="J1783" t="s">
        <v>13</v>
      </c>
      <c r="K1783" t="s">
        <v>494</v>
      </c>
      <c r="L1783" t="s">
        <v>17</v>
      </c>
      <c r="N1783" t="str">
        <f>IF(ISBLANK(Sales[[#This Row],[return]]),"No",Sales[[#This Row],[return]])</f>
        <v>No</v>
      </c>
      <c r="O1783" s="2">
        <v>42739</v>
      </c>
      <c r="P1783" s="8" t="str">
        <f>TEXT(DAY(Sales[[#This Row],[OrderDate]]),"ddd")</f>
        <v>Wed</v>
      </c>
      <c r="Q1783" s="8" t="str">
        <f>TEXT(MONTH(Sales[[#This Row],[ShipDate]])*29,"mmm")</f>
        <v>Jan</v>
      </c>
      <c r="R1783">
        <v>499</v>
      </c>
      <c r="S1783" t="s">
        <v>1219</v>
      </c>
      <c r="T1783" t="s">
        <v>15</v>
      </c>
      <c r="U1783">
        <v>22304</v>
      </c>
      <c r="V1783" s="1">
        <v>0</v>
      </c>
      <c r="W1783">
        <v>69</v>
      </c>
      <c r="X1783">
        <v>14</v>
      </c>
      <c r="Y1783">
        <v>192</v>
      </c>
      <c r="AD1783"/>
    </row>
    <row r="1784" spans="1:30" x14ac:dyDescent="0.25">
      <c r="A1784" t="s">
        <v>24</v>
      </c>
      <c r="B1784" s="2">
        <v>42886</v>
      </c>
      <c r="C1784" s="35">
        <f>YEAR(Sales[[#This Row],[ShipDate]])</f>
        <v>2017</v>
      </c>
      <c r="D1784" t="s">
        <v>113</v>
      </c>
      <c r="E1784" t="s">
        <v>69</v>
      </c>
      <c r="F1784" t="s">
        <v>59</v>
      </c>
      <c r="G1784" t="s">
        <v>25</v>
      </c>
      <c r="H1784" t="s">
        <v>985</v>
      </c>
      <c r="I1784" t="s">
        <v>252</v>
      </c>
      <c r="J1784" t="s">
        <v>13</v>
      </c>
      <c r="K1784" t="s">
        <v>2915</v>
      </c>
      <c r="L1784" t="s">
        <v>92</v>
      </c>
      <c r="N1784" t="str">
        <f>IF(ISBLANK(Sales[[#This Row],[return]]),"No",Sales[[#This Row],[return]])</f>
        <v>No</v>
      </c>
      <c r="O1784" s="2">
        <v>42884</v>
      </c>
      <c r="P1784" s="8" t="str">
        <f>TEXT(DAY(Sales[[#This Row],[OrderDate]]),"ddd")</f>
        <v>Sun</v>
      </c>
      <c r="Q1784" s="8" t="str">
        <f>TEXT(MONTH(Sales[[#This Row],[ShipDate]])*29,"mmm")</f>
        <v>May</v>
      </c>
      <c r="R1784">
        <v>538</v>
      </c>
      <c r="S1784" t="s">
        <v>109</v>
      </c>
      <c r="T1784" t="s">
        <v>90</v>
      </c>
      <c r="U1784">
        <v>44105</v>
      </c>
      <c r="V1784" s="1">
        <v>0.2</v>
      </c>
      <c r="W1784">
        <v>29</v>
      </c>
      <c r="X1784">
        <v>3</v>
      </c>
      <c r="Y1784">
        <v>85</v>
      </c>
      <c r="AD1784"/>
    </row>
    <row r="1785" spans="1:30" x14ac:dyDescent="0.25">
      <c r="A1785" t="s">
        <v>40</v>
      </c>
      <c r="B1785" s="2">
        <v>43085</v>
      </c>
      <c r="C1785" s="35">
        <f>YEAR(Sales[[#This Row],[ShipDate]])</f>
        <v>2017</v>
      </c>
      <c r="D1785" t="s">
        <v>36</v>
      </c>
      <c r="E1785" t="s">
        <v>18</v>
      </c>
      <c r="F1785" t="s">
        <v>43</v>
      </c>
      <c r="G1785" t="s">
        <v>11</v>
      </c>
      <c r="H1785" t="s">
        <v>511</v>
      </c>
      <c r="I1785" t="s">
        <v>233</v>
      </c>
      <c r="J1785" t="s">
        <v>13</v>
      </c>
      <c r="K1785" t="s">
        <v>61</v>
      </c>
      <c r="L1785" t="s">
        <v>30</v>
      </c>
      <c r="N1785" t="str">
        <f>IF(ISBLANK(Sales[[#This Row],[return]]),"No",Sales[[#This Row],[return]])</f>
        <v>No</v>
      </c>
      <c r="O1785" s="2">
        <v>43080</v>
      </c>
      <c r="P1785" s="8" t="str">
        <f>TEXT(DAY(Sales[[#This Row],[OrderDate]]),"ddd")</f>
        <v>Wed</v>
      </c>
      <c r="Q1785" s="8" t="str">
        <f>TEXT(MONTH(Sales[[#This Row],[ShipDate]])*29,"mmm")</f>
        <v>Dec</v>
      </c>
      <c r="R1785">
        <v>499</v>
      </c>
      <c r="S1785" t="s">
        <v>1219</v>
      </c>
      <c r="T1785" t="s">
        <v>28</v>
      </c>
      <c r="U1785">
        <v>80906</v>
      </c>
      <c r="V1785" s="1">
        <v>0.2</v>
      </c>
      <c r="W1785">
        <v>11</v>
      </c>
      <c r="X1785">
        <v>5</v>
      </c>
      <c r="Y1785">
        <v>55</v>
      </c>
      <c r="AD1785"/>
    </row>
    <row r="1786" spans="1:30" x14ac:dyDescent="0.25">
      <c r="A1786" t="s">
        <v>40</v>
      </c>
      <c r="B1786" s="2">
        <v>43085</v>
      </c>
      <c r="C1786" s="35">
        <f>YEAR(Sales[[#This Row],[ShipDate]])</f>
        <v>2017</v>
      </c>
      <c r="D1786" t="s">
        <v>36</v>
      </c>
      <c r="E1786" t="s">
        <v>18</v>
      </c>
      <c r="F1786" t="s">
        <v>43</v>
      </c>
      <c r="G1786" t="s">
        <v>11</v>
      </c>
      <c r="H1786" t="s">
        <v>511</v>
      </c>
      <c r="I1786" t="s">
        <v>233</v>
      </c>
      <c r="J1786" t="s">
        <v>13</v>
      </c>
      <c r="K1786" t="s">
        <v>61</v>
      </c>
      <c r="L1786" t="s">
        <v>30</v>
      </c>
      <c r="N1786" t="str">
        <f>IF(ISBLANK(Sales[[#This Row],[return]]),"No",Sales[[#This Row],[return]])</f>
        <v>No</v>
      </c>
      <c r="O1786" s="2">
        <v>43080</v>
      </c>
      <c r="P1786" s="8" t="str">
        <f>TEXT(DAY(Sales[[#This Row],[OrderDate]]),"ddd")</f>
        <v>Wed</v>
      </c>
      <c r="Q1786" s="8" t="str">
        <f>TEXT(MONTH(Sales[[#This Row],[ShipDate]])*29,"mmm")</f>
        <v>Dec</v>
      </c>
      <c r="R1786">
        <v>1056</v>
      </c>
      <c r="S1786" t="s">
        <v>1361</v>
      </c>
      <c r="T1786" t="s">
        <v>28</v>
      </c>
      <c r="U1786">
        <v>80906</v>
      </c>
      <c r="V1786" s="1">
        <v>0.2</v>
      </c>
      <c r="W1786">
        <v>15</v>
      </c>
      <c r="X1786">
        <v>9</v>
      </c>
      <c r="Y1786">
        <v>52</v>
      </c>
      <c r="AD1786"/>
    </row>
    <row r="1787" spans="1:30" x14ac:dyDescent="0.25">
      <c r="A1787" t="s">
        <v>40</v>
      </c>
      <c r="B1787" s="2">
        <v>43085</v>
      </c>
      <c r="C1787" s="35">
        <f>YEAR(Sales[[#This Row],[ShipDate]])</f>
        <v>2017</v>
      </c>
      <c r="D1787" t="s">
        <v>36</v>
      </c>
      <c r="E1787" t="s">
        <v>18</v>
      </c>
      <c r="F1787" t="s">
        <v>38</v>
      </c>
      <c r="G1787" t="s">
        <v>11</v>
      </c>
      <c r="H1787" t="s">
        <v>511</v>
      </c>
      <c r="I1787" t="s">
        <v>233</v>
      </c>
      <c r="J1787" t="s">
        <v>13</v>
      </c>
      <c r="K1787" t="s">
        <v>61</v>
      </c>
      <c r="L1787" t="s">
        <v>30</v>
      </c>
      <c r="N1787" t="str">
        <f>IF(ISBLANK(Sales[[#This Row],[return]]),"No",Sales[[#This Row],[return]])</f>
        <v>No</v>
      </c>
      <c r="O1787" s="2">
        <v>43080</v>
      </c>
      <c r="P1787" s="8" t="str">
        <f>TEXT(DAY(Sales[[#This Row],[OrderDate]]),"ddd")</f>
        <v>Wed</v>
      </c>
      <c r="Q1787" s="8" t="str">
        <f>TEXT(MONTH(Sales[[#This Row],[ShipDate]])*29,"mmm")</f>
        <v>Dec</v>
      </c>
      <c r="R1787">
        <v>314</v>
      </c>
      <c r="S1787" t="s">
        <v>1425</v>
      </c>
      <c r="T1787" t="s">
        <v>28</v>
      </c>
      <c r="U1787">
        <v>80906</v>
      </c>
      <c r="V1787" s="1">
        <v>0.5</v>
      </c>
      <c r="W1787">
        <v>-248</v>
      </c>
      <c r="X1787">
        <v>5</v>
      </c>
      <c r="Y1787">
        <v>365</v>
      </c>
      <c r="AD1787"/>
    </row>
    <row r="1788" spans="1:30" x14ac:dyDescent="0.25">
      <c r="A1788" t="s">
        <v>40</v>
      </c>
      <c r="B1788" s="2">
        <v>43085</v>
      </c>
      <c r="C1788" s="35">
        <f>YEAR(Sales[[#This Row],[ShipDate]])</f>
        <v>2017</v>
      </c>
      <c r="D1788" t="s">
        <v>36</v>
      </c>
      <c r="E1788" t="s">
        <v>18</v>
      </c>
      <c r="F1788" t="s">
        <v>21</v>
      </c>
      <c r="G1788" t="s">
        <v>11</v>
      </c>
      <c r="H1788" t="s">
        <v>511</v>
      </c>
      <c r="I1788" t="s">
        <v>233</v>
      </c>
      <c r="J1788" t="s">
        <v>13</v>
      </c>
      <c r="K1788" t="s">
        <v>61</v>
      </c>
      <c r="L1788" t="s">
        <v>30</v>
      </c>
      <c r="N1788" t="str">
        <f>IF(ISBLANK(Sales[[#This Row],[return]]),"No",Sales[[#This Row],[return]])</f>
        <v>No</v>
      </c>
      <c r="O1788" s="2">
        <v>43080</v>
      </c>
      <c r="P1788" s="8" t="str">
        <f>TEXT(DAY(Sales[[#This Row],[OrderDate]]),"ddd")</f>
        <v>Wed</v>
      </c>
      <c r="Q1788" s="8" t="str">
        <f>TEXT(MONTH(Sales[[#This Row],[ShipDate]])*29,"mmm")</f>
        <v>Dec</v>
      </c>
      <c r="R1788">
        <v>388</v>
      </c>
      <c r="S1788" t="s">
        <v>1450</v>
      </c>
      <c r="T1788" t="s">
        <v>28</v>
      </c>
      <c r="U1788">
        <v>80906</v>
      </c>
      <c r="V1788" s="1">
        <v>0.7</v>
      </c>
      <c r="W1788">
        <v>-144</v>
      </c>
      <c r="X1788">
        <v>4</v>
      </c>
      <c r="Y1788">
        <v>70</v>
      </c>
      <c r="AD1788"/>
    </row>
    <row r="1789" spans="1:30" x14ac:dyDescent="0.25">
      <c r="A1789" t="s">
        <v>40</v>
      </c>
      <c r="B1789" s="2">
        <v>43085</v>
      </c>
      <c r="C1789" s="35">
        <f>YEAR(Sales[[#This Row],[ShipDate]])</f>
        <v>2017</v>
      </c>
      <c r="D1789" t="s">
        <v>36</v>
      </c>
      <c r="E1789" t="s">
        <v>18</v>
      </c>
      <c r="F1789" t="s">
        <v>45</v>
      </c>
      <c r="G1789" t="s">
        <v>25</v>
      </c>
      <c r="H1789" t="s">
        <v>511</v>
      </c>
      <c r="I1789" t="s">
        <v>233</v>
      </c>
      <c r="J1789" t="s">
        <v>13</v>
      </c>
      <c r="K1789" t="s">
        <v>61</v>
      </c>
      <c r="L1789" t="s">
        <v>30</v>
      </c>
      <c r="N1789" t="str">
        <f>IF(ISBLANK(Sales[[#This Row],[return]]),"No",Sales[[#This Row],[return]])</f>
        <v>No</v>
      </c>
      <c r="O1789" s="2">
        <v>43080</v>
      </c>
      <c r="P1789" s="8" t="str">
        <f>TEXT(DAY(Sales[[#This Row],[OrderDate]]),"ddd")</f>
        <v>Wed</v>
      </c>
      <c r="Q1789" s="8" t="str">
        <f>TEXT(MONTH(Sales[[#This Row],[ShipDate]])*29,"mmm")</f>
        <v>Dec</v>
      </c>
      <c r="R1789">
        <v>1141</v>
      </c>
      <c r="S1789" t="s">
        <v>2177</v>
      </c>
      <c r="T1789" t="s">
        <v>28</v>
      </c>
      <c r="U1789">
        <v>80906</v>
      </c>
      <c r="V1789" s="1">
        <v>0.2</v>
      </c>
      <c r="W1789">
        <v>0</v>
      </c>
      <c r="X1789">
        <v>3</v>
      </c>
      <c r="Y1789">
        <v>4</v>
      </c>
      <c r="AD1789"/>
    </row>
    <row r="1790" spans="1:30" x14ac:dyDescent="0.25">
      <c r="A1790" t="s">
        <v>40</v>
      </c>
      <c r="B1790" s="2">
        <v>43085</v>
      </c>
      <c r="C1790" s="35">
        <f>YEAR(Sales[[#This Row],[ShipDate]])</f>
        <v>2017</v>
      </c>
      <c r="D1790" t="s">
        <v>36</v>
      </c>
      <c r="E1790" t="s">
        <v>18</v>
      </c>
      <c r="F1790" t="s">
        <v>59</v>
      </c>
      <c r="G1790" t="s">
        <v>25</v>
      </c>
      <c r="H1790" t="s">
        <v>511</v>
      </c>
      <c r="I1790" t="s">
        <v>233</v>
      </c>
      <c r="J1790" t="s">
        <v>13</v>
      </c>
      <c r="K1790" t="s">
        <v>61</v>
      </c>
      <c r="L1790" t="s">
        <v>30</v>
      </c>
      <c r="N1790" t="str">
        <f>IF(ISBLANK(Sales[[#This Row],[return]]),"No",Sales[[#This Row],[return]])</f>
        <v>No</v>
      </c>
      <c r="O1790" s="2">
        <v>43080</v>
      </c>
      <c r="P1790" s="8" t="str">
        <f>TEXT(DAY(Sales[[#This Row],[OrderDate]]),"ddd")</f>
        <v>Wed</v>
      </c>
      <c r="Q1790" s="8" t="str">
        <f>TEXT(MONTH(Sales[[#This Row],[ShipDate]])*29,"mmm")</f>
        <v>Dec</v>
      </c>
      <c r="R1790">
        <v>262</v>
      </c>
      <c r="S1790" t="s">
        <v>225</v>
      </c>
      <c r="T1790" t="s">
        <v>28</v>
      </c>
      <c r="U1790">
        <v>80906</v>
      </c>
      <c r="V1790" s="1">
        <v>0.2</v>
      </c>
      <c r="W1790">
        <v>10</v>
      </c>
      <c r="X1790">
        <v>3</v>
      </c>
      <c r="Y1790">
        <v>28</v>
      </c>
      <c r="AD1790"/>
    </row>
    <row r="1791" spans="1:30" x14ac:dyDescent="0.25">
      <c r="A1791" t="s">
        <v>40</v>
      </c>
      <c r="B1791" s="2">
        <v>43085</v>
      </c>
      <c r="C1791" s="35">
        <f>YEAR(Sales[[#This Row],[ShipDate]])</f>
        <v>2017</v>
      </c>
      <c r="D1791" t="s">
        <v>36</v>
      </c>
      <c r="E1791" t="s">
        <v>18</v>
      </c>
      <c r="F1791" t="s">
        <v>59</v>
      </c>
      <c r="G1791" t="s">
        <v>25</v>
      </c>
      <c r="H1791" t="s">
        <v>511</v>
      </c>
      <c r="I1791" t="s">
        <v>233</v>
      </c>
      <c r="J1791" t="s">
        <v>13</v>
      </c>
      <c r="K1791" t="s">
        <v>61</v>
      </c>
      <c r="L1791" t="s">
        <v>30</v>
      </c>
      <c r="N1791" t="str">
        <f>IF(ISBLANK(Sales[[#This Row],[return]]),"No",Sales[[#This Row],[return]])</f>
        <v>No</v>
      </c>
      <c r="O1791" s="2">
        <v>43080</v>
      </c>
      <c r="P1791" s="8" t="str">
        <f>TEXT(DAY(Sales[[#This Row],[OrderDate]]),"ddd")</f>
        <v>Wed</v>
      </c>
      <c r="Q1791" s="8" t="str">
        <f>TEXT(MONTH(Sales[[#This Row],[ShipDate]])*29,"mmm")</f>
        <v>Dec</v>
      </c>
      <c r="R1791">
        <v>1727</v>
      </c>
      <c r="S1791" t="s">
        <v>2315</v>
      </c>
      <c r="T1791" t="s">
        <v>28</v>
      </c>
      <c r="U1791">
        <v>80906</v>
      </c>
      <c r="V1791" s="1">
        <v>0.2</v>
      </c>
      <c r="W1791">
        <v>29</v>
      </c>
      <c r="X1791">
        <v>3</v>
      </c>
      <c r="Y1791">
        <v>85</v>
      </c>
      <c r="AD1791"/>
    </row>
    <row r="1792" spans="1:30" x14ac:dyDescent="0.25">
      <c r="A1792" t="s">
        <v>40</v>
      </c>
      <c r="B1792" s="2">
        <v>43085</v>
      </c>
      <c r="C1792" s="35">
        <f>YEAR(Sales[[#This Row],[ShipDate]])</f>
        <v>2017</v>
      </c>
      <c r="D1792" t="s">
        <v>36</v>
      </c>
      <c r="E1792" t="s">
        <v>18</v>
      </c>
      <c r="F1792" t="s">
        <v>45</v>
      </c>
      <c r="G1792" t="s">
        <v>25</v>
      </c>
      <c r="H1792" t="s">
        <v>511</v>
      </c>
      <c r="I1792" t="s">
        <v>233</v>
      </c>
      <c r="J1792" t="s">
        <v>13</v>
      </c>
      <c r="K1792" t="s">
        <v>61</v>
      </c>
      <c r="L1792" t="s">
        <v>30</v>
      </c>
      <c r="N1792" t="str">
        <f>IF(ISBLANK(Sales[[#This Row],[return]]),"No",Sales[[#This Row],[return]])</f>
        <v>No</v>
      </c>
      <c r="O1792" s="2">
        <v>43080</v>
      </c>
      <c r="P1792" s="8" t="str">
        <f>TEXT(DAY(Sales[[#This Row],[OrderDate]]),"ddd")</f>
        <v>Wed</v>
      </c>
      <c r="Q1792" s="8" t="str">
        <f>TEXT(MONTH(Sales[[#This Row],[ShipDate]])*29,"mmm")</f>
        <v>Dec</v>
      </c>
      <c r="R1792">
        <v>1127</v>
      </c>
      <c r="S1792" t="s">
        <v>2308</v>
      </c>
      <c r="T1792" t="s">
        <v>28</v>
      </c>
      <c r="U1792">
        <v>80906</v>
      </c>
      <c r="V1792" s="1">
        <v>0.2</v>
      </c>
      <c r="W1792">
        <v>1</v>
      </c>
      <c r="X1792">
        <v>5</v>
      </c>
      <c r="Y1792">
        <v>13</v>
      </c>
      <c r="AD1792"/>
    </row>
    <row r="1793" spans="1:30" x14ac:dyDescent="0.25">
      <c r="A1793" t="s">
        <v>40</v>
      </c>
      <c r="B1793" s="2">
        <v>43085</v>
      </c>
      <c r="C1793" s="35">
        <f>YEAR(Sales[[#This Row],[ShipDate]])</f>
        <v>2017</v>
      </c>
      <c r="D1793" t="s">
        <v>36</v>
      </c>
      <c r="E1793" t="s">
        <v>18</v>
      </c>
      <c r="F1793" t="s">
        <v>99</v>
      </c>
      <c r="G1793" t="s">
        <v>46</v>
      </c>
      <c r="H1793" t="s">
        <v>511</v>
      </c>
      <c r="I1793" t="s">
        <v>233</v>
      </c>
      <c r="J1793" t="s">
        <v>13</v>
      </c>
      <c r="K1793" t="s">
        <v>61</v>
      </c>
      <c r="L1793" t="s">
        <v>30</v>
      </c>
      <c r="N1793" t="str">
        <f>IF(ISBLANK(Sales[[#This Row],[return]]),"No",Sales[[#This Row],[return]])</f>
        <v>No</v>
      </c>
      <c r="O1793" s="2">
        <v>43080</v>
      </c>
      <c r="P1793" s="8" t="str">
        <f>TEXT(DAY(Sales[[#This Row],[OrderDate]]),"ddd")</f>
        <v>Wed</v>
      </c>
      <c r="Q1793" s="8" t="str">
        <f>TEXT(MONTH(Sales[[#This Row],[ShipDate]])*29,"mmm")</f>
        <v>Dec</v>
      </c>
      <c r="R1793">
        <v>1018</v>
      </c>
      <c r="S1793" t="s">
        <v>2498</v>
      </c>
      <c r="T1793" t="s">
        <v>28</v>
      </c>
      <c r="U1793">
        <v>80906</v>
      </c>
      <c r="V1793" s="1">
        <v>0.2</v>
      </c>
      <c r="W1793">
        <v>-7</v>
      </c>
      <c r="X1793">
        <v>4</v>
      </c>
      <c r="Y1793">
        <v>58</v>
      </c>
      <c r="AD1793"/>
    </row>
    <row r="1794" spans="1:30" x14ac:dyDescent="0.25">
      <c r="A1794" t="s">
        <v>40</v>
      </c>
      <c r="B1794" s="2">
        <v>42861</v>
      </c>
      <c r="C1794" s="35">
        <f>YEAR(Sales[[#This Row],[ShipDate]])</f>
        <v>2017</v>
      </c>
      <c r="D1794" t="s">
        <v>36</v>
      </c>
      <c r="E1794" t="s">
        <v>18</v>
      </c>
      <c r="F1794" t="s">
        <v>290</v>
      </c>
      <c r="G1794" t="s">
        <v>25</v>
      </c>
      <c r="H1794" t="s">
        <v>79</v>
      </c>
      <c r="I1794" t="s">
        <v>32</v>
      </c>
      <c r="J1794" t="s">
        <v>13</v>
      </c>
      <c r="K1794" t="s">
        <v>3101</v>
      </c>
      <c r="L1794" t="s">
        <v>30</v>
      </c>
      <c r="N1794" t="str">
        <f>IF(ISBLANK(Sales[[#This Row],[return]]),"No",Sales[[#This Row],[return]])</f>
        <v>No</v>
      </c>
      <c r="O1794" s="2">
        <v>42856</v>
      </c>
      <c r="P1794" s="8" t="str">
        <f>TEXT(DAY(Sales[[#This Row],[OrderDate]]),"ddd")</f>
        <v>Sun</v>
      </c>
      <c r="Q1794" s="8" t="str">
        <f>TEXT(MONTH(Sales[[#This Row],[ShipDate]])*29,"mmm")</f>
        <v>May</v>
      </c>
      <c r="R1794">
        <v>71</v>
      </c>
      <c r="S1794" t="s">
        <v>3160</v>
      </c>
      <c r="T1794" t="s">
        <v>28</v>
      </c>
      <c r="U1794">
        <v>94109</v>
      </c>
      <c r="V1794" s="1">
        <v>0</v>
      </c>
      <c r="W1794">
        <v>11</v>
      </c>
      <c r="X1794">
        <v>2</v>
      </c>
      <c r="Y1794">
        <v>35</v>
      </c>
      <c r="AD1794"/>
    </row>
    <row r="1795" spans="1:30" x14ac:dyDescent="0.25">
      <c r="A1795" t="s">
        <v>40</v>
      </c>
      <c r="B1795" s="2">
        <v>42861</v>
      </c>
      <c r="C1795" s="35">
        <f>YEAR(Sales[[#This Row],[ShipDate]])</f>
        <v>2017</v>
      </c>
      <c r="D1795" t="s">
        <v>36</v>
      </c>
      <c r="E1795" t="s">
        <v>18</v>
      </c>
      <c r="F1795" t="s">
        <v>39</v>
      </c>
      <c r="G1795" t="s">
        <v>25</v>
      </c>
      <c r="H1795" t="s">
        <v>79</v>
      </c>
      <c r="I1795" t="s">
        <v>32</v>
      </c>
      <c r="J1795" t="s">
        <v>13</v>
      </c>
      <c r="K1795" t="s">
        <v>3101</v>
      </c>
      <c r="L1795" t="s">
        <v>30</v>
      </c>
      <c r="N1795" t="str">
        <f>IF(ISBLANK(Sales[[#This Row],[return]]),"No",Sales[[#This Row],[return]])</f>
        <v>No</v>
      </c>
      <c r="O1795" s="2">
        <v>42856</v>
      </c>
      <c r="P1795" s="8" t="str">
        <f>TEXT(DAY(Sales[[#This Row],[OrderDate]]),"ddd")</f>
        <v>Sun</v>
      </c>
      <c r="Q1795" s="8" t="str">
        <f>TEXT(MONTH(Sales[[#This Row],[ShipDate]])*29,"mmm")</f>
        <v>May</v>
      </c>
      <c r="R1795">
        <v>589</v>
      </c>
      <c r="S1795" t="s">
        <v>496</v>
      </c>
      <c r="T1795" t="s">
        <v>28</v>
      </c>
      <c r="U1795">
        <v>94109</v>
      </c>
      <c r="V1795" s="1">
        <v>0</v>
      </c>
      <c r="W1795">
        <v>10</v>
      </c>
      <c r="X1795">
        <v>3</v>
      </c>
      <c r="Y1795">
        <v>37</v>
      </c>
      <c r="AD1795"/>
    </row>
    <row r="1796" spans="1:30" x14ac:dyDescent="0.25">
      <c r="A1796" t="s">
        <v>40</v>
      </c>
      <c r="B1796" s="2">
        <v>42861</v>
      </c>
      <c r="C1796" s="35">
        <f>YEAR(Sales[[#This Row],[ShipDate]])</f>
        <v>2017</v>
      </c>
      <c r="D1796" t="s">
        <v>36</v>
      </c>
      <c r="E1796" t="s">
        <v>18</v>
      </c>
      <c r="F1796" t="s">
        <v>50</v>
      </c>
      <c r="G1796" t="s">
        <v>25</v>
      </c>
      <c r="H1796" t="s">
        <v>79</v>
      </c>
      <c r="I1796" t="s">
        <v>32</v>
      </c>
      <c r="J1796" t="s">
        <v>13</v>
      </c>
      <c r="K1796" t="s">
        <v>3101</v>
      </c>
      <c r="L1796" t="s">
        <v>30</v>
      </c>
      <c r="N1796" t="str">
        <f>IF(ISBLANK(Sales[[#This Row],[return]]),"No",Sales[[#This Row],[return]])</f>
        <v>No</v>
      </c>
      <c r="O1796" s="2">
        <v>42856</v>
      </c>
      <c r="P1796" s="8" t="str">
        <f>TEXT(DAY(Sales[[#This Row],[OrderDate]]),"ddd")</f>
        <v>Sun</v>
      </c>
      <c r="Q1796" s="8" t="str">
        <f>TEXT(MONTH(Sales[[#This Row],[ShipDate]])*29,"mmm")</f>
        <v>May</v>
      </c>
      <c r="R1796">
        <v>714</v>
      </c>
      <c r="S1796" t="s">
        <v>3158</v>
      </c>
      <c r="T1796" t="s">
        <v>28</v>
      </c>
      <c r="U1796">
        <v>94109</v>
      </c>
      <c r="V1796" s="1">
        <v>0.2</v>
      </c>
      <c r="W1796">
        <v>4</v>
      </c>
      <c r="X1796">
        <v>1</v>
      </c>
      <c r="Y1796">
        <v>12</v>
      </c>
      <c r="AD1796"/>
    </row>
    <row r="1797" spans="1:30" x14ac:dyDescent="0.25">
      <c r="A1797" t="s">
        <v>10</v>
      </c>
      <c r="B1797" s="2">
        <v>43016</v>
      </c>
      <c r="C1797" s="35">
        <f>YEAR(Sales[[#This Row],[ShipDate]])</f>
        <v>2017</v>
      </c>
      <c r="D1797" t="s">
        <v>36</v>
      </c>
      <c r="E1797" t="s">
        <v>31</v>
      </c>
      <c r="F1797" t="s">
        <v>50</v>
      </c>
      <c r="G1797" t="s">
        <v>25</v>
      </c>
      <c r="H1797" t="s">
        <v>457</v>
      </c>
      <c r="I1797" t="s">
        <v>32</v>
      </c>
      <c r="J1797" t="s">
        <v>13</v>
      </c>
      <c r="K1797" t="s">
        <v>730</v>
      </c>
      <c r="L1797" t="s">
        <v>30</v>
      </c>
      <c r="N1797" t="str">
        <f>IF(ISBLANK(Sales[[#This Row],[return]]),"No",Sales[[#This Row],[return]])</f>
        <v>No</v>
      </c>
      <c r="O1797" s="2">
        <v>43010</v>
      </c>
      <c r="P1797" s="8" t="str">
        <f>TEXT(DAY(Sales[[#This Row],[OrderDate]]),"ddd")</f>
        <v>Mon</v>
      </c>
      <c r="Q1797" s="8" t="str">
        <f>TEXT(MONTH(Sales[[#This Row],[ShipDate]])*29,"mmm")</f>
        <v>Oct</v>
      </c>
      <c r="R1797">
        <v>695</v>
      </c>
      <c r="S1797" t="s">
        <v>2222</v>
      </c>
      <c r="T1797" t="s">
        <v>28</v>
      </c>
      <c r="U1797">
        <v>92105</v>
      </c>
      <c r="V1797" s="1">
        <v>0.2</v>
      </c>
      <c r="W1797">
        <v>20</v>
      </c>
      <c r="X1797">
        <v>6</v>
      </c>
      <c r="Y1797">
        <v>58</v>
      </c>
      <c r="AD1797"/>
    </row>
    <row r="1798" spans="1:30" x14ac:dyDescent="0.25">
      <c r="A1798" t="s">
        <v>40</v>
      </c>
      <c r="B1798" s="2">
        <v>42739</v>
      </c>
      <c r="C1798" s="35">
        <f>YEAR(Sales[[#This Row],[ShipDate]])</f>
        <v>2017</v>
      </c>
      <c r="D1798" t="s">
        <v>19</v>
      </c>
      <c r="E1798" t="s">
        <v>31</v>
      </c>
      <c r="F1798" t="s">
        <v>39</v>
      </c>
      <c r="G1798" t="s">
        <v>25</v>
      </c>
      <c r="H1798" t="s">
        <v>302</v>
      </c>
      <c r="I1798" t="s">
        <v>137</v>
      </c>
      <c r="J1798" t="s">
        <v>13</v>
      </c>
      <c r="K1798" t="s">
        <v>478</v>
      </c>
      <c r="L1798" t="s">
        <v>92</v>
      </c>
      <c r="N1798" t="str">
        <f>IF(ISBLANK(Sales[[#This Row],[return]]),"No",Sales[[#This Row],[return]])</f>
        <v>No</v>
      </c>
      <c r="O1798" s="2">
        <v>42737</v>
      </c>
      <c r="P1798" s="8" t="str">
        <f>TEXT(DAY(Sales[[#This Row],[OrderDate]]),"ddd")</f>
        <v>Mon</v>
      </c>
      <c r="Q1798" s="8" t="str">
        <f>TEXT(MONTH(Sales[[#This Row],[ShipDate]])*29,"mmm")</f>
        <v>Jan</v>
      </c>
      <c r="R1798">
        <v>1384</v>
      </c>
      <c r="S1798" t="s">
        <v>2089</v>
      </c>
      <c r="T1798" t="s">
        <v>90</v>
      </c>
      <c r="U1798">
        <v>19711</v>
      </c>
      <c r="V1798" s="1">
        <v>0</v>
      </c>
      <c r="W1798">
        <v>22</v>
      </c>
      <c r="X1798">
        <v>2</v>
      </c>
      <c r="Y1798">
        <v>86</v>
      </c>
      <c r="AD1798"/>
    </row>
    <row r="1799" spans="1:30" x14ac:dyDescent="0.25">
      <c r="A1799" t="s">
        <v>40</v>
      </c>
      <c r="B1799" s="2">
        <v>42739</v>
      </c>
      <c r="C1799" s="35">
        <f>YEAR(Sales[[#This Row],[ShipDate]])</f>
        <v>2017</v>
      </c>
      <c r="D1799" t="s">
        <v>19</v>
      </c>
      <c r="E1799" t="s">
        <v>31</v>
      </c>
      <c r="F1799" t="s">
        <v>45</v>
      </c>
      <c r="G1799" t="s">
        <v>25</v>
      </c>
      <c r="H1799" t="s">
        <v>302</v>
      </c>
      <c r="I1799" t="s">
        <v>137</v>
      </c>
      <c r="J1799" t="s">
        <v>13</v>
      </c>
      <c r="K1799" t="s">
        <v>478</v>
      </c>
      <c r="L1799" t="s">
        <v>92</v>
      </c>
      <c r="N1799" t="str">
        <f>IF(ISBLANK(Sales[[#This Row],[return]]),"No",Sales[[#This Row],[return]])</f>
        <v>No</v>
      </c>
      <c r="O1799" s="2">
        <v>42737</v>
      </c>
      <c r="P1799" s="8" t="str">
        <f>TEXT(DAY(Sales[[#This Row],[OrderDate]]),"ddd")</f>
        <v>Mon</v>
      </c>
      <c r="Q1799" s="8" t="str">
        <f>TEXT(MONTH(Sales[[#This Row],[ShipDate]])*29,"mmm")</f>
        <v>Jan</v>
      </c>
      <c r="R1799">
        <v>1127</v>
      </c>
      <c r="S1799" t="s">
        <v>2308</v>
      </c>
      <c r="T1799" t="s">
        <v>90</v>
      </c>
      <c r="U1799">
        <v>19711</v>
      </c>
      <c r="V1799" s="1">
        <v>0</v>
      </c>
      <c r="W1799">
        <v>3</v>
      </c>
      <c r="X1799">
        <v>3</v>
      </c>
      <c r="Y1799">
        <v>10</v>
      </c>
      <c r="AD1799"/>
    </row>
    <row r="1800" spans="1:30" x14ac:dyDescent="0.25">
      <c r="A1800" t="s">
        <v>40</v>
      </c>
      <c r="B1800" s="2">
        <v>42739</v>
      </c>
      <c r="C1800" s="35">
        <f>YEAR(Sales[[#This Row],[ShipDate]])</f>
        <v>2017</v>
      </c>
      <c r="D1800" t="s">
        <v>19</v>
      </c>
      <c r="E1800" t="s">
        <v>31</v>
      </c>
      <c r="F1800" t="s">
        <v>59</v>
      </c>
      <c r="G1800" t="s">
        <v>25</v>
      </c>
      <c r="H1800" t="s">
        <v>302</v>
      </c>
      <c r="I1800" t="s">
        <v>137</v>
      </c>
      <c r="J1800" t="s">
        <v>13</v>
      </c>
      <c r="K1800" t="s">
        <v>478</v>
      </c>
      <c r="L1800" t="s">
        <v>92</v>
      </c>
      <c r="N1800" t="str">
        <f>IF(ISBLANK(Sales[[#This Row],[return]]),"No",Sales[[#This Row],[return]])</f>
        <v>No</v>
      </c>
      <c r="O1800" s="2">
        <v>42737</v>
      </c>
      <c r="P1800" s="8" t="str">
        <f>TEXT(DAY(Sales[[#This Row],[OrderDate]]),"ddd")</f>
        <v>Mon</v>
      </c>
      <c r="Q1800" s="8" t="str">
        <f>TEXT(MONTH(Sales[[#This Row],[ShipDate]])*29,"mmm")</f>
        <v>Jan</v>
      </c>
      <c r="R1800">
        <v>1756</v>
      </c>
      <c r="S1800" t="s">
        <v>2205</v>
      </c>
      <c r="T1800" t="s">
        <v>90</v>
      </c>
      <c r="U1800">
        <v>19711</v>
      </c>
      <c r="V1800" s="1">
        <v>0</v>
      </c>
      <c r="W1800">
        <v>10</v>
      </c>
      <c r="X1800">
        <v>3</v>
      </c>
      <c r="Y1800">
        <v>20</v>
      </c>
      <c r="AD1800"/>
    </row>
    <row r="1801" spans="1:30" x14ac:dyDescent="0.25">
      <c r="A1801" t="s">
        <v>24</v>
      </c>
      <c r="B1801" s="2">
        <v>42986</v>
      </c>
      <c r="C1801" s="35">
        <f>YEAR(Sales[[#This Row],[ShipDate]])</f>
        <v>2017</v>
      </c>
      <c r="D1801" t="s">
        <v>36</v>
      </c>
      <c r="E1801" t="s">
        <v>69</v>
      </c>
      <c r="F1801" t="s">
        <v>23</v>
      </c>
      <c r="G1801" t="s">
        <v>11</v>
      </c>
      <c r="H1801" t="s">
        <v>304</v>
      </c>
      <c r="I1801" t="s">
        <v>585</v>
      </c>
      <c r="J1801" t="s">
        <v>13</v>
      </c>
      <c r="K1801" t="s">
        <v>2945</v>
      </c>
      <c r="L1801" t="s">
        <v>92</v>
      </c>
      <c r="N1801" t="str">
        <f>IF(ISBLANK(Sales[[#This Row],[return]]),"No",Sales[[#This Row],[return]])</f>
        <v>No</v>
      </c>
      <c r="O1801" s="2">
        <v>42979</v>
      </c>
      <c r="P1801" s="8" t="str">
        <f>TEXT(DAY(Sales[[#This Row],[OrderDate]]),"ddd")</f>
        <v>Sun</v>
      </c>
      <c r="Q1801" s="8" t="str">
        <f>TEXT(MONTH(Sales[[#This Row],[ShipDate]])*29,"mmm")</f>
        <v>Sep</v>
      </c>
      <c r="R1801">
        <v>772</v>
      </c>
      <c r="S1801" t="s">
        <v>349</v>
      </c>
      <c r="T1801" t="s">
        <v>90</v>
      </c>
      <c r="U1801">
        <v>2038</v>
      </c>
      <c r="V1801" s="1">
        <v>0</v>
      </c>
      <c r="W1801">
        <v>15</v>
      </c>
      <c r="X1801">
        <v>1</v>
      </c>
      <c r="Y1801">
        <v>61</v>
      </c>
      <c r="AD1801"/>
    </row>
    <row r="1802" spans="1:30" x14ac:dyDescent="0.25">
      <c r="A1802" t="s">
        <v>24</v>
      </c>
      <c r="B1802" s="2">
        <v>42986</v>
      </c>
      <c r="C1802" s="35">
        <f>YEAR(Sales[[#This Row],[ShipDate]])</f>
        <v>2017</v>
      </c>
      <c r="D1802" t="s">
        <v>36</v>
      </c>
      <c r="E1802" t="s">
        <v>69</v>
      </c>
      <c r="F1802" t="s">
        <v>43</v>
      </c>
      <c r="G1802" t="s">
        <v>11</v>
      </c>
      <c r="H1802" t="s">
        <v>304</v>
      </c>
      <c r="I1802" t="s">
        <v>585</v>
      </c>
      <c r="J1802" t="s">
        <v>13</v>
      </c>
      <c r="K1802" t="s">
        <v>2945</v>
      </c>
      <c r="L1802" t="s">
        <v>92</v>
      </c>
      <c r="N1802" t="str">
        <f>IF(ISBLANK(Sales[[#This Row],[return]]),"No",Sales[[#This Row],[return]])</f>
        <v>No</v>
      </c>
      <c r="O1802" s="2">
        <v>42979</v>
      </c>
      <c r="P1802" s="8" t="str">
        <f>TEXT(DAY(Sales[[#This Row],[OrderDate]]),"ddd")</f>
        <v>Sun</v>
      </c>
      <c r="Q1802" s="8" t="str">
        <f>TEXT(MONTH(Sales[[#This Row],[ShipDate]])*29,"mmm")</f>
        <v>Sep</v>
      </c>
      <c r="R1802">
        <v>507</v>
      </c>
      <c r="S1802" t="s">
        <v>1358</v>
      </c>
      <c r="T1802" t="s">
        <v>90</v>
      </c>
      <c r="U1802">
        <v>2038</v>
      </c>
      <c r="V1802" s="1">
        <v>0</v>
      </c>
      <c r="W1802">
        <v>27</v>
      </c>
      <c r="X1802">
        <v>2</v>
      </c>
      <c r="Y1802">
        <v>124</v>
      </c>
      <c r="AD1802"/>
    </row>
    <row r="1803" spans="1:30" x14ac:dyDescent="0.25">
      <c r="A1803" t="s">
        <v>24</v>
      </c>
      <c r="B1803" s="2">
        <v>42986</v>
      </c>
      <c r="C1803" s="35">
        <f>YEAR(Sales[[#This Row],[ShipDate]])</f>
        <v>2017</v>
      </c>
      <c r="D1803" t="s">
        <v>36</v>
      </c>
      <c r="E1803" t="s">
        <v>69</v>
      </c>
      <c r="F1803" t="s">
        <v>50</v>
      </c>
      <c r="G1803" t="s">
        <v>25</v>
      </c>
      <c r="H1803" t="s">
        <v>304</v>
      </c>
      <c r="I1803" t="s">
        <v>585</v>
      </c>
      <c r="J1803" t="s">
        <v>13</v>
      </c>
      <c r="K1803" t="s">
        <v>2945</v>
      </c>
      <c r="L1803" t="s">
        <v>92</v>
      </c>
      <c r="N1803" t="str">
        <f>IF(ISBLANK(Sales[[#This Row],[return]]),"No",Sales[[#This Row],[return]])</f>
        <v>No</v>
      </c>
      <c r="O1803" s="2">
        <v>42979</v>
      </c>
      <c r="P1803" s="8" t="str">
        <f>TEXT(DAY(Sales[[#This Row],[OrderDate]]),"ddd")</f>
        <v>Sun</v>
      </c>
      <c r="Q1803" s="8" t="str">
        <f>TEXT(MONTH(Sales[[#This Row],[ShipDate]])*29,"mmm")</f>
        <v>Sep</v>
      </c>
      <c r="R1803">
        <v>513</v>
      </c>
      <c r="S1803" t="s">
        <v>1677</v>
      </c>
      <c r="T1803" t="s">
        <v>90</v>
      </c>
      <c r="U1803">
        <v>2038</v>
      </c>
      <c r="V1803" s="1">
        <v>0</v>
      </c>
      <c r="W1803">
        <v>52</v>
      </c>
      <c r="X1803">
        <v>5</v>
      </c>
      <c r="Y1803">
        <v>115</v>
      </c>
      <c r="AD1803"/>
    </row>
    <row r="1804" spans="1:30" x14ac:dyDescent="0.25">
      <c r="A1804" t="s">
        <v>24</v>
      </c>
      <c r="B1804" s="2">
        <v>42986</v>
      </c>
      <c r="C1804" s="35">
        <f>YEAR(Sales[[#This Row],[ShipDate]])</f>
        <v>2017</v>
      </c>
      <c r="D1804" t="s">
        <v>36</v>
      </c>
      <c r="E1804" t="s">
        <v>69</v>
      </c>
      <c r="F1804" t="s">
        <v>39</v>
      </c>
      <c r="G1804" t="s">
        <v>25</v>
      </c>
      <c r="H1804" t="s">
        <v>304</v>
      </c>
      <c r="I1804" t="s">
        <v>585</v>
      </c>
      <c r="J1804" t="s">
        <v>13</v>
      </c>
      <c r="K1804" t="s">
        <v>2945</v>
      </c>
      <c r="L1804" t="s">
        <v>92</v>
      </c>
      <c r="N1804" t="str">
        <f>IF(ISBLANK(Sales[[#This Row],[return]]),"No",Sales[[#This Row],[return]])</f>
        <v>No</v>
      </c>
      <c r="O1804" s="2">
        <v>42979</v>
      </c>
      <c r="P1804" s="8" t="str">
        <f>TEXT(DAY(Sales[[#This Row],[OrderDate]]),"ddd")</f>
        <v>Sun</v>
      </c>
      <c r="Q1804" s="8" t="str">
        <f>TEXT(MONTH(Sales[[#This Row],[ShipDate]])*29,"mmm")</f>
        <v>Sep</v>
      </c>
      <c r="R1804">
        <v>100</v>
      </c>
      <c r="S1804" t="s">
        <v>487</v>
      </c>
      <c r="T1804" t="s">
        <v>90</v>
      </c>
      <c r="U1804">
        <v>2038</v>
      </c>
      <c r="V1804" s="1">
        <v>0</v>
      </c>
      <c r="W1804">
        <v>316</v>
      </c>
      <c r="X1804">
        <v>6</v>
      </c>
      <c r="Y1804">
        <v>1089</v>
      </c>
      <c r="AD1804"/>
    </row>
    <row r="1805" spans="1:30" x14ac:dyDescent="0.25">
      <c r="A1805" t="s">
        <v>40</v>
      </c>
      <c r="B1805" s="2">
        <v>42828</v>
      </c>
      <c r="C1805" s="35">
        <f>YEAR(Sales[[#This Row],[ShipDate]])</f>
        <v>2017</v>
      </c>
      <c r="D1805" t="s">
        <v>36</v>
      </c>
      <c r="E1805" t="s">
        <v>69</v>
      </c>
      <c r="F1805" t="s">
        <v>23</v>
      </c>
      <c r="G1805" t="s">
        <v>11</v>
      </c>
      <c r="H1805" t="s">
        <v>2968</v>
      </c>
      <c r="I1805" t="s">
        <v>120</v>
      </c>
      <c r="J1805" t="s">
        <v>13</v>
      </c>
      <c r="K1805" t="s">
        <v>2945</v>
      </c>
      <c r="L1805" t="s">
        <v>68</v>
      </c>
      <c r="N1805" t="str">
        <f>IF(ISBLANK(Sales[[#This Row],[return]]),"No",Sales[[#This Row],[return]])</f>
        <v>No</v>
      </c>
      <c r="O1805" s="2">
        <v>42824</v>
      </c>
      <c r="P1805" s="8" t="str">
        <f>TEXT(DAY(Sales[[#This Row],[OrderDate]]),"ddd")</f>
        <v>Mon</v>
      </c>
      <c r="Q1805" s="8" t="str">
        <f>TEXT(MONTH(Sales[[#This Row],[ShipDate]])*29,"mmm")</f>
        <v>Apr</v>
      </c>
      <c r="R1805">
        <v>1206</v>
      </c>
      <c r="S1805" t="s">
        <v>1160</v>
      </c>
      <c r="T1805" t="s">
        <v>66</v>
      </c>
      <c r="U1805">
        <v>61761</v>
      </c>
      <c r="V1805" s="1">
        <v>0.3</v>
      </c>
      <c r="W1805">
        <v>-110</v>
      </c>
      <c r="X1805">
        <v>4</v>
      </c>
      <c r="Y1805">
        <v>367</v>
      </c>
      <c r="AD1805"/>
    </row>
    <row r="1806" spans="1:30" x14ac:dyDescent="0.25">
      <c r="A1806" t="s">
        <v>10</v>
      </c>
      <c r="B1806" s="2">
        <v>42905</v>
      </c>
      <c r="C1806" s="35">
        <f>YEAR(Sales[[#This Row],[ShipDate]])</f>
        <v>2017</v>
      </c>
      <c r="D1806" t="s">
        <v>36</v>
      </c>
      <c r="E1806" t="s">
        <v>31</v>
      </c>
      <c r="F1806" t="s">
        <v>50</v>
      </c>
      <c r="G1806" t="s">
        <v>25</v>
      </c>
      <c r="H1806" t="s">
        <v>186</v>
      </c>
      <c r="I1806" t="s">
        <v>188</v>
      </c>
      <c r="J1806" t="s">
        <v>13</v>
      </c>
      <c r="K1806" t="s">
        <v>2674</v>
      </c>
      <c r="L1806" t="s">
        <v>17</v>
      </c>
      <c r="N1806" t="str">
        <f>IF(ISBLANK(Sales[[#This Row],[return]]),"No",Sales[[#This Row],[return]])</f>
        <v>No</v>
      </c>
      <c r="O1806" s="2">
        <v>42899</v>
      </c>
      <c r="P1806" s="8" t="str">
        <f>TEXT(DAY(Sales[[#This Row],[OrderDate]]),"ddd")</f>
        <v>Fri</v>
      </c>
      <c r="Q1806" s="8" t="str">
        <f>TEXT(MONTH(Sales[[#This Row],[ShipDate]])*29,"mmm")</f>
        <v>Jun</v>
      </c>
      <c r="R1806">
        <v>249</v>
      </c>
      <c r="S1806" t="s">
        <v>1963</v>
      </c>
      <c r="T1806" t="s">
        <v>15</v>
      </c>
      <c r="U1806">
        <v>35601</v>
      </c>
      <c r="V1806" s="1">
        <v>0</v>
      </c>
      <c r="W1806">
        <v>9</v>
      </c>
      <c r="X1806">
        <v>3</v>
      </c>
      <c r="Y1806">
        <v>19</v>
      </c>
      <c r="AD1806"/>
    </row>
    <row r="1807" spans="1:30" x14ac:dyDescent="0.25">
      <c r="A1807" t="s">
        <v>10</v>
      </c>
      <c r="B1807" s="2">
        <v>42905</v>
      </c>
      <c r="C1807" s="35">
        <f>YEAR(Sales[[#This Row],[ShipDate]])</f>
        <v>2017</v>
      </c>
      <c r="D1807" t="s">
        <v>36</v>
      </c>
      <c r="E1807" t="s">
        <v>31</v>
      </c>
      <c r="F1807" t="s">
        <v>59</v>
      </c>
      <c r="G1807" t="s">
        <v>25</v>
      </c>
      <c r="H1807" t="s">
        <v>186</v>
      </c>
      <c r="I1807" t="s">
        <v>188</v>
      </c>
      <c r="J1807" t="s">
        <v>13</v>
      </c>
      <c r="K1807" t="s">
        <v>2674</v>
      </c>
      <c r="L1807" t="s">
        <v>17</v>
      </c>
      <c r="N1807" t="str">
        <f>IF(ISBLANK(Sales[[#This Row],[return]]),"No",Sales[[#This Row],[return]])</f>
        <v>No</v>
      </c>
      <c r="O1807" s="2">
        <v>42899</v>
      </c>
      <c r="P1807" s="8" t="str">
        <f>TEXT(DAY(Sales[[#This Row],[OrderDate]]),"ddd")</f>
        <v>Fri</v>
      </c>
      <c r="Q1807" s="8" t="str">
        <f>TEXT(MONTH(Sales[[#This Row],[ShipDate]])*29,"mmm")</f>
        <v>Jun</v>
      </c>
      <c r="R1807">
        <v>1807</v>
      </c>
      <c r="S1807" t="s">
        <v>2847</v>
      </c>
      <c r="T1807" t="s">
        <v>15</v>
      </c>
      <c r="U1807">
        <v>35601</v>
      </c>
      <c r="V1807" s="1">
        <v>0</v>
      </c>
      <c r="W1807">
        <v>16</v>
      </c>
      <c r="X1807">
        <v>5</v>
      </c>
      <c r="Y1807">
        <v>32</v>
      </c>
      <c r="AD1807"/>
    </row>
    <row r="1808" spans="1:30" x14ac:dyDescent="0.25">
      <c r="A1808" t="s">
        <v>10</v>
      </c>
      <c r="B1808" s="2">
        <v>42905</v>
      </c>
      <c r="C1808" s="35">
        <f>YEAR(Sales[[#This Row],[ShipDate]])</f>
        <v>2017</v>
      </c>
      <c r="D1808" t="s">
        <v>36</v>
      </c>
      <c r="E1808" t="s">
        <v>31</v>
      </c>
      <c r="F1808" t="s">
        <v>45</v>
      </c>
      <c r="G1808" t="s">
        <v>25</v>
      </c>
      <c r="H1808" t="s">
        <v>186</v>
      </c>
      <c r="I1808" t="s">
        <v>188</v>
      </c>
      <c r="J1808" t="s">
        <v>13</v>
      </c>
      <c r="K1808" t="s">
        <v>2674</v>
      </c>
      <c r="L1808" t="s">
        <v>17</v>
      </c>
      <c r="N1808" t="str">
        <f>IF(ISBLANK(Sales[[#This Row],[return]]),"No",Sales[[#This Row],[return]])</f>
        <v>No</v>
      </c>
      <c r="O1808" s="2">
        <v>42899</v>
      </c>
      <c r="P1808" s="8" t="str">
        <f>TEXT(DAY(Sales[[#This Row],[OrderDate]]),"ddd")</f>
        <v>Fri</v>
      </c>
      <c r="Q1808" s="8" t="str">
        <f>TEXT(MONTH(Sales[[#This Row],[ShipDate]])*29,"mmm")</f>
        <v>Jun</v>
      </c>
      <c r="R1808">
        <v>1123</v>
      </c>
      <c r="S1808" t="s">
        <v>2037</v>
      </c>
      <c r="T1808" t="s">
        <v>15</v>
      </c>
      <c r="U1808">
        <v>35601</v>
      </c>
      <c r="V1808" s="1">
        <v>0</v>
      </c>
      <c r="W1808">
        <v>7</v>
      </c>
      <c r="X1808">
        <v>6</v>
      </c>
      <c r="Y1808">
        <v>25</v>
      </c>
      <c r="AD1808"/>
    </row>
    <row r="1809" spans="1:30" x14ac:dyDescent="0.25">
      <c r="A1809" t="s">
        <v>10</v>
      </c>
      <c r="B1809" s="2">
        <v>42905</v>
      </c>
      <c r="C1809" s="35">
        <f>YEAR(Sales[[#This Row],[ShipDate]])</f>
        <v>2017</v>
      </c>
      <c r="D1809" t="s">
        <v>36</v>
      </c>
      <c r="E1809" t="s">
        <v>31</v>
      </c>
      <c r="F1809" t="s">
        <v>574</v>
      </c>
      <c r="G1809" t="s">
        <v>46</v>
      </c>
      <c r="H1809" t="s">
        <v>186</v>
      </c>
      <c r="I1809" t="s">
        <v>188</v>
      </c>
      <c r="J1809" t="s">
        <v>13</v>
      </c>
      <c r="K1809" t="s">
        <v>2674</v>
      </c>
      <c r="L1809" t="s">
        <v>17</v>
      </c>
      <c r="N1809" t="str">
        <f>IF(ISBLANK(Sales[[#This Row],[return]]),"No",Sales[[#This Row],[return]])</f>
        <v>No</v>
      </c>
      <c r="O1809" s="2">
        <v>42899</v>
      </c>
      <c r="P1809" s="8" t="str">
        <f>TEXT(DAY(Sales[[#This Row],[OrderDate]]),"ddd")</f>
        <v>Fri</v>
      </c>
      <c r="Q1809" s="8" t="str">
        <f>TEXT(MONTH(Sales[[#This Row],[ShipDate]])*29,"mmm")</f>
        <v>Jun</v>
      </c>
      <c r="R1809">
        <v>372</v>
      </c>
      <c r="S1809" t="s">
        <v>2396</v>
      </c>
      <c r="T1809" t="s">
        <v>15</v>
      </c>
      <c r="U1809">
        <v>35601</v>
      </c>
      <c r="V1809" s="1">
        <v>0</v>
      </c>
      <c r="W1809">
        <v>315</v>
      </c>
      <c r="X1809">
        <v>3</v>
      </c>
      <c r="Y1809">
        <v>900</v>
      </c>
      <c r="AD1809"/>
    </row>
    <row r="1810" spans="1:30" x14ac:dyDescent="0.25">
      <c r="A1810" t="s">
        <v>40</v>
      </c>
      <c r="B1810" s="2">
        <v>43056</v>
      </c>
      <c r="C1810" s="35">
        <f>YEAR(Sales[[#This Row],[ShipDate]])</f>
        <v>2017</v>
      </c>
      <c r="D1810" t="s">
        <v>36</v>
      </c>
      <c r="E1810" t="s">
        <v>18</v>
      </c>
      <c r="F1810" t="s">
        <v>21</v>
      </c>
      <c r="G1810" t="s">
        <v>11</v>
      </c>
      <c r="H1810" t="s">
        <v>1602</v>
      </c>
      <c r="I1810" t="s">
        <v>32</v>
      </c>
      <c r="J1810" t="s">
        <v>13</v>
      </c>
      <c r="K1810" t="s">
        <v>666</v>
      </c>
      <c r="L1810" t="s">
        <v>30</v>
      </c>
      <c r="N1810" t="str">
        <f>IF(ISBLANK(Sales[[#This Row],[return]]),"No",Sales[[#This Row],[return]])</f>
        <v>No</v>
      </c>
      <c r="O1810" s="2">
        <v>43052</v>
      </c>
      <c r="P1810" s="8" t="str">
        <f>TEXT(DAY(Sales[[#This Row],[OrderDate]]),"ddd")</f>
        <v>Fri</v>
      </c>
      <c r="Q1810" s="8" t="str">
        <f>TEXT(MONTH(Sales[[#This Row],[ShipDate]])*29,"mmm")</f>
        <v>Nov</v>
      </c>
      <c r="R1810">
        <v>1228</v>
      </c>
      <c r="S1810" t="s">
        <v>3115</v>
      </c>
      <c r="T1810" t="s">
        <v>28</v>
      </c>
      <c r="U1810">
        <v>92404</v>
      </c>
      <c r="V1810" s="1">
        <v>0.15</v>
      </c>
      <c r="W1810">
        <v>-40</v>
      </c>
      <c r="X1810">
        <v>4</v>
      </c>
      <c r="Y1810">
        <v>683</v>
      </c>
      <c r="AD1810"/>
    </row>
    <row r="1811" spans="1:30" x14ac:dyDescent="0.25">
      <c r="A1811" t="s">
        <v>40</v>
      </c>
      <c r="B1811" s="2">
        <v>43056</v>
      </c>
      <c r="C1811" s="35">
        <f>YEAR(Sales[[#This Row],[ShipDate]])</f>
        <v>2017</v>
      </c>
      <c r="D1811" t="s">
        <v>36</v>
      </c>
      <c r="E1811" t="s">
        <v>18</v>
      </c>
      <c r="F1811" t="s">
        <v>59</v>
      </c>
      <c r="G1811" t="s">
        <v>25</v>
      </c>
      <c r="H1811" t="s">
        <v>1602</v>
      </c>
      <c r="I1811" t="s">
        <v>32</v>
      </c>
      <c r="J1811" t="s">
        <v>13</v>
      </c>
      <c r="K1811" t="s">
        <v>666</v>
      </c>
      <c r="L1811" t="s">
        <v>30</v>
      </c>
      <c r="N1811" t="str">
        <f>IF(ISBLANK(Sales[[#This Row],[return]]),"No",Sales[[#This Row],[return]])</f>
        <v>No</v>
      </c>
      <c r="O1811" s="2">
        <v>43052</v>
      </c>
      <c r="P1811" s="8" t="str">
        <f>TEXT(DAY(Sales[[#This Row],[OrderDate]]),"ddd")</f>
        <v>Fri</v>
      </c>
      <c r="Q1811" s="8" t="str">
        <f>TEXT(MONTH(Sales[[#This Row],[ShipDate]])*29,"mmm")</f>
        <v>Nov</v>
      </c>
      <c r="R1811">
        <v>1693</v>
      </c>
      <c r="S1811" t="s">
        <v>2300</v>
      </c>
      <c r="T1811" t="s">
        <v>28</v>
      </c>
      <c r="U1811">
        <v>92404</v>
      </c>
      <c r="V1811" s="1">
        <v>0</v>
      </c>
      <c r="W1811">
        <v>13</v>
      </c>
      <c r="X1811">
        <v>7</v>
      </c>
      <c r="Y1811">
        <v>30</v>
      </c>
      <c r="AD1811"/>
    </row>
    <row r="1812" spans="1:30" x14ac:dyDescent="0.25">
      <c r="A1812" t="s">
        <v>40</v>
      </c>
      <c r="B1812" s="2">
        <v>43056</v>
      </c>
      <c r="C1812" s="35">
        <f>YEAR(Sales[[#This Row],[ShipDate]])</f>
        <v>2017</v>
      </c>
      <c r="D1812" t="s">
        <v>36</v>
      </c>
      <c r="E1812" t="s">
        <v>18</v>
      </c>
      <c r="F1812" t="s">
        <v>50</v>
      </c>
      <c r="G1812" t="s">
        <v>25</v>
      </c>
      <c r="H1812" t="s">
        <v>1602</v>
      </c>
      <c r="I1812" t="s">
        <v>32</v>
      </c>
      <c r="J1812" t="s">
        <v>13</v>
      </c>
      <c r="K1812" t="s">
        <v>666</v>
      </c>
      <c r="L1812" t="s">
        <v>30</v>
      </c>
      <c r="N1812" t="str">
        <f>IF(ISBLANK(Sales[[#This Row],[return]]),"No",Sales[[#This Row],[return]])</f>
        <v>No</v>
      </c>
      <c r="O1812" s="2">
        <v>43052</v>
      </c>
      <c r="P1812" s="8" t="str">
        <f>TEXT(DAY(Sales[[#This Row],[OrderDate]]),"ddd")</f>
        <v>Fri</v>
      </c>
      <c r="Q1812" s="8" t="str">
        <f>TEXT(MONTH(Sales[[#This Row],[ShipDate]])*29,"mmm")</f>
        <v>Nov</v>
      </c>
      <c r="R1812">
        <v>1598</v>
      </c>
      <c r="S1812" t="s">
        <v>2156</v>
      </c>
      <c r="T1812" t="s">
        <v>28</v>
      </c>
      <c r="U1812">
        <v>92404</v>
      </c>
      <c r="V1812" s="1">
        <v>0.2</v>
      </c>
      <c r="W1812">
        <v>3</v>
      </c>
      <c r="X1812">
        <v>2</v>
      </c>
      <c r="Y1812">
        <v>10</v>
      </c>
      <c r="AD1812"/>
    </row>
    <row r="1813" spans="1:30" x14ac:dyDescent="0.25">
      <c r="A1813" t="s">
        <v>24</v>
      </c>
      <c r="B1813" s="2">
        <v>42997</v>
      </c>
      <c r="C1813" s="35">
        <f>YEAR(Sales[[#This Row],[ShipDate]])</f>
        <v>2017</v>
      </c>
      <c r="D1813" t="s">
        <v>19</v>
      </c>
      <c r="E1813" t="s">
        <v>31</v>
      </c>
      <c r="F1813" t="s">
        <v>21</v>
      </c>
      <c r="G1813" t="s">
        <v>11</v>
      </c>
      <c r="H1813" t="s">
        <v>146</v>
      </c>
      <c r="I1813" t="s">
        <v>149</v>
      </c>
      <c r="J1813" t="s">
        <v>13</v>
      </c>
      <c r="K1813" t="s">
        <v>2653</v>
      </c>
      <c r="L1813" t="s">
        <v>92</v>
      </c>
      <c r="N1813" t="str">
        <f>IF(ISBLANK(Sales[[#This Row],[return]]),"No",Sales[[#This Row],[return]])</f>
        <v>No</v>
      </c>
      <c r="O1813" s="2">
        <v>42993</v>
      </c>
      <c r="P1813" s="8" t="str">
        <f>TEXT(DAY(Sales[[#This Row],[OrderDate]]),"ddd")</f>
        <v>Sun</v>
      </c>
      <c r="Q1813" s="8" t="str">
        <f>TEXT(MONTH(Sales[[#This Row],[ShipDate]])*29,"mmm")</f>
        <v>Sep</v>
      </c>
      <c r="R1813">
        <v>391</v>
      </c>
      <c r="S1813" t="s">
        <v>510</v>
      </c>
      <c r="T1813" t="s">
        <v>90</v>
      </c>
      <c r="U1813">
        <v>10035</v>
      </c>
      <c r="V1813" s="1">
        <v>0.2</v>
      </c>
      <c r="W1813">
        <v>1</v>
      </c>
      <c r="X1813">
        <v>1</v>
      </c>
      <c r="Y1813">
        <v>46</v>
      </c>
      <c r="AD1813"/>
    </row>
    <row r="1814" spans="1:30" x14ac:dyDescent="0.25">
      <c r="A1814" t="s">
        <v>24</v>
      </c>
      <c r="B1814" s="2">
        <v>42997</v>
      </c>
      <c r="C1814" s="35">
        <f>YEAR(Sales[[#This Row],[ShipDate]])</f>
        <v>2017</v>
      </c>
      <c r="D1814" t="s">
        <v>19</v>
      </c>
      <c r="E1814" t="s">
        <v>31</v>
      </c>
      <c r="F1814" t="s">
        <v>59</v>
      </c>
      <c r="G1814" t="s">
        <v>25</v>
      </c>
      <c r="H1814" t="s">
        <v>146</v>
      </c>
      <c r="I1814" t="s">
        <v>149</v>
      </c>
      <c r="J1814" t="s">
        <v>13</v>
      </c>
      <c r="K1814" t="s">
        <v>2653</v>
      </c>
      <c r="L1814" t="s">
        <v>92</v>
      </c>
      <c r="N1814" t="str">
        <f>IF(ISBLANK(Sales[[#This Row],[return]]),"No",Sales[[#This Row],[return]])</f>
        <v>No</v>
      </c>
      <c r="O1814" s="2">
        <v>42993</v>
      </c>
      <c r="P1814" s="8" t="str">
        <f>TEXT(DAY(Sales[[#This Row],[OrderDate]]),"ddd")</f>
        <v>Sun</v>
      </c>
      <c r="Q1814" s="8" t="str">
        <f>TEXT(MONTH(Sales[[#This Row],[ShipDate]])*29,"mmm")</f>
        <v>Sep</v>
      </c>
      <c r="R1814">
        <v>1764</v>
      </c>
      <c r="S1814" t="s">
        <v>57</v>
      </c>
      <c r="T1814" t="s">
        <v>90</v>
      </c>
      <c r="U1814">
        <v>10035</v>
      </c>
      <c r="V1814" s="1">
        <v>0</v>
      </c>
      <c r="W1814">
        <v>6</v>
      </c>
      <c r="X1814">
        <v>2</v>
      </c>
      <c r="Y1814">
        <v>13</v>
      </c>
      <c r="AD1814"/>
    </row>
    <row r="1815" spans="1:30" x14ac:dyDescent="0.25">
      <c r="A1815" t="s">
        <v>24</v>
      </c>
      <c r="B1815" s="2">
        <v>42997</v>
      </c>
      <c r="C1815" s="35">
        <f>YEAR(Sales[[#This Row],[ShipDate]])</f>
        <v>2017</v>
      </c>
      <c r="D1815" t="s">
        <v>19</v>
      </c>
      <c r="E1815" t="s">
        <v>31</v>
      </c>
      <c r="F1815" t="s">
        <v>50</v>
      </c>
      <c r="G1815" t="s">
        <v>25</v>
      </c>
      <c r="H1815" t="s">
        <v>146</v>
      </c>
      <c r="I1815" t="s">
        <v>149</v>
      </c>
      <c r="J1815" t="s">
        <v>13</v>
      </c>
      <c r="K1815" t="s">
        <v>2653</v>
      </c>
      <c r="L1815" t="s">
        <v>92</v>
      </c>
      <c r="N1815" t="str">
        <f>IF(ISBLANK(Sales[[#This Row],[return]]),"No",Sales[[#This Row],[return]])</f>
        <v>No</v>
      </c>
      <c r="O1815" s="2">
        <v>42993</v>
      </c>
      <c r="P1815" s="8" t="str">
        <f>TEXT(DAY(Sales[[#This Row],[OrderDate]]),"ddd")</f>
        <v>Sun</v>
      </c>
      <c r="Q1815" s="8" t="str">
        <f>TEXT(MONTH(Sales[[#This Row],[ShipDate]])*29,"mmm")</f>
        <v>Sep</v>
      </c>
      <c r="R1815">
        <v>714</v>
      </c>
      <c r="S1815" t="s">
        <v>1798</v>
      </c>
      <c r="T1815" t="s">
        <v>90</v>
      </c>
      <c r="U1815">
        <v>10035</v>
      </c>
      <c r="V1815" s="1">
        <v>0.2</v>
      </c>
      <c r="W1815">
        <v>30</v>
      </c>
      <c r="X1815">
        <v>3</v>
      </c>
      <c r="Y1815">
        <v>80</v>
      </c>
      <c r="AD1815"/>
    </row>
    <row r="1816" spans="1:30" x14ac:dyDescent="0.25">
      <c r="A1816" t="s">
        <v>40</v>
      </c>
      <c r="B1816" s="2">
        <v>42988</v>
      </c>
      <c r="C1816" s="35">
        <f>YEAR(Sales[[#This Row],[ShipDate]])</f>
        <v>2017</v>
      </c>
      <c r="D1816" t="s">
        <v>36</v>
      </c>
      <c r="E1816" t="s">
        <v>31</v>
      </c>
      <c r="F1816" t="s">
        <v>43</v>
      </c>
      <c r="G1816" t="s">
        <v>11</v>
      </c>
      <c r="H1816" t="s">
        <v>200</v>
      </c>
      <c r="I1816" t="s">
        <v>129</v>
      </c>
      <c r="J1816" t="s">
        <v>13</v>
      </c>
      <c r="K1816" t="s">
        <v>547</v>
      </c>
      <c r="L1816" t="s">
        <v>68</v>
      </c>
      <c r="M1816" t="s">
        <v>82</v>
      </c>
      <c r="N1816" t="str">
        <f>IF(ISBLANK(Sales[[#This Row],[return]]),"No",Sales[[#This Row],[return]])</f>
        <v>Yes</v>
      </c>
      <c r="O1816" s="2">
        <v>42983</v>
      </c>
      <c r="P1816" s="8" t="str">
        <f>TEXT(DAY(Sales[[#This Row],[OrderDate]]),"ddd")</f>
        <v>Thu</v>
      </c>
      <c r="Q1816" s="8" t="str">
        <f>TEXT(MONTH(Sales[[#This Row],[ShipDate]])*29,"mmm")</f>
        <v>Sep</v>
      </c>
      <c r="R1816">
        <v>1036</v>
      </c>
      <c r="S1816" t="s">
        <v>144</v>
      </c>
      <c r="T1816" t="s">
        <v>66</v>
      </c>
      <c r="U1816">
        <v>55901</v>
      </c>
      <c r="V1816" s="1">
        <v>0</v>
      </c>
      <c r="W1816">
        <v>3</v>
      </c>
      <c r="X1816">
        <v>2</v>
      </c>
      <c r="Y1816">
        <v>6</v>
      </c>
      <c r="AD1816"/>
    </row>
    <row r="1817" spans="1:30" x14ac:dyDescent="0.25">
      <c r="A1817" t="s">
        <v>40</v>
      </c>
      <c r="B1817" s="2">
        <v>42988</v>
      </c>
      <c r="C1817" s="35">
        <f>YEAR(Sales[[#This Row],[ShipDate]])</f>
        <v>2017</v>
      </c>
      <c r="D1817" t="s">
        <v>36</v>
      </c>
      <c r="E1817" t="s">
        <v>31</v>
      </c>
      <c r="F1817" t="s">
        <v>59</v>
      </c>
      <c r="G1817" t="s">
        <v>25</v>
      </c>
      <c r="H1817" t="s">
        <v>200</v>
      </c>
      <c r="I1817" t="s">
        <v>129</v>
      </c>
      <c r="J1817" t="s">
        <v>13</v>
      </c>
      <c r="K1817" t="s">
        <v>547</v>
      </c>
      <c r="L1817" t="s">
        <v>68</v>
      </c>
      <c r="M1817" t="s">
        <v>82</v>
      </c>
      <c r="N1817" t="str">
        <f>IF(ISBLANK(Sales[[#This Row],[return]]),"No",Sales[[#This Row],[return]])</f>
        <v>Yes</v>
      </c>
      <c r="O1817" s="2">
        <v>42983</v>
      </c>
      <c r="P1817" s="8" t="str">
        <f>TEXT(DAY(Sales[[#This Row],[OrderDate]]),"ddd")</f>
        <v>Thu</v>
      </c>
      <c r="Q1817" s="8" t="str">
        <f>TEXT(MONTH(Sales[[#This Row],[ShipDate]])*29,"mmm")</f>
        <v>Sep</v>
      </c>
      <c r="R1817">
        <v>1671</v>
      </c>
      <c r="S1817" t="s">
        <v>588</v>
      </c>
      <c r="T1817" t="s">
        <v>66</v>
      </c>
      <c r="U1817">
        <v>55901</v>
      </c>
      <c r="V1817" s="1">
        <v>0</v>
      </c>
      <c r="W1817">
        <v>17</v>
      </c>
      <c r="X1817">
        <v>3</v>
      </c>
      <c r="Y1817">
        <v>37</v>
      </c>
      <c r="AD1817"/>
    </row>
    <row r="1818" spans="1:30" x14ac:dyDescent="0.25">
      <c r="A1818" t="s">
        <v>24</v>
      </c>
      <c r="B1818" s="2">
        <v>43042</v>
      </c>
      <c r="C1818" s="35">
        <f>YEAR(Sales[[#This Row],[ShipDate]])</f>
        <v>2017</v>
      </c>
      <c r="D1818" t="s">
        <v>113</v>
      </c>
      <c r="E1818" t="s">
        <v>69</v>
      </c>
      <c r="F1818" t="s">
        <v>150</v>
      </c>
      <c r="G1818" t="s">
        <v>25</v>
      </c>
      <c r="H1818" t="s">
        <v>88</v>
      </c>
      <c r="I1818" t="s">
        <v>93</v>
      </c>
      <c r="J1818" t="s">
        <v>13</v>
      </c>
      <c r="K1818" t="s">
        <v>387</v>
      </c>
      <c r="L1818" t="s">
        <v>92</v>
      </c>
      <c r="N1818" t="str">
        <f>IF(ISBLANK(Sales[[#This Row],[return]]),"No",Sales[[#This Row],[return]])</f>
        <v>No</v>
      </c>
      <c r="O1818" s="2">
        <v>43040</v>
      </c>
      <c r="P1818" s="8" t="str">
        <f>TEXT(DAY(Sales[[#This Row],[OrderDate]]),"ddd")</f>
        <v>Sun</v>
      </c>
      <c r="Q1818" s="8" t="str">
        <f>TEXT(MONTH(Sales[[#This Row],[ShipDate]])*29,"mmm")</f>
        <v>Nov</v>
      </c>
      <c r="R1818">
        <v>371</v>
      </c>
      <c r="S1818" t="s">
        <v>1804</v>
      </c>
      <c r="T1818" t="s">
        <v>90</v>
      </c>
      <c r="U1818">
        <v>19140</v>
      </c>
      <c r="V1818" s="1">
        <v>0.2</v>
      </c>
      <c r="W1818">
        <v>-1</v>
      </c>
      <c r="X1818">
        <v>2</v>
      </c>
      <c r="Y1818">
        <v>3</v>
      </c>
      <c r="AD1818"/>
    </row>
    <row r="1819" spans="1:30" x14ac:dyDescent="0.25">
      <c r="A1819" t="s">
        <v>24</v>
      </c>
      <c r="B1819" s="2">
        <v>43042</v>
      </c>
      <c r="C1819" s="35">
        <f>YEAR(Sales[[#This Row],[ShipDate]])</f>
        <v>2017</v>
      </c>
      <c r="D1819" t="s">
        <v>113</v>
      </c>
      <c r="E1819" t="s">
        <v>69</v>
      </c>
      <c r="F1819" t="s">
        <v>99</v>
      </c>
      <c r="G1819" t="s">
        <v>46</v>
      </c>
      <c r="H1819" t="s">
        <v>88</v>
      </c>
      <c r="I1819" t="s">
        <v>93</v>
      </c>
      <c r="J1819" t="s">
        <v>13</v>
      </c>
      <c r="K1819" t="s">
        <v>387</v>
      </c>
      <c r="L1819" t="s">
        <v>92</v>
      </c>
      <c r="N1819" t="str">
        <f>IF(ISBLANK(Sales[[#This Row],[return]]),"No",Sales[[#This Row],[return]])</f>
        <v>No</v>
      </c>
      <c r="O1819" s="2">
        <v>43040</v>
      </c>
      <c r="P1819" s="8" t="str">
        <f>TEXT(DAY(Sales[[#This Row],[OrderDate]]),"ddd")</f>
        <v>Sun</v>
      </c>
      <c r="Q1819" s="8" t="str">
        <f>TEXT(MONTH(Sales[[#This Row],[ShipDate]])*29,"mmm")</f>
        <v>Nov</v>
      </c>
      <c r="R1819">
        <v>1409</v>
      </c>
      <c r="S1819" t="s">
        <v>373</v>
      </c>
      <c r="T1819" t="s">
        <v>90</v>
      </c>
      <c r="U1819">
        <v>19140</v>
      </c>
      <c r="V1819" s="1">
        <v>0.2</v>
      </c>
      <c r="W1819">
        <v>-3</v>
      </c>
      <c r="X1819">
        <v>2</v>
      </c>
      <c r="Y1819">
        <v>35</v>
      </c>
      <c r="AD1819"/>
    </row>
    <row r="1820" spans="1:30" x14ac:dyDescent="0.25">
      <c r="A1820" t="s">
        <v>24</v>
      </c>
      <c r="B1820" s="2">
        <v>43048</v>
      </c>
      <c r="C1820" s="35">
        <f>YEAR(Sales[[#This Row],[ShipDate]])</f>
        <v>2017</v>
      </c>
      <c r="D1820" t="s">
        <v>113</v>
      </c>
      <c r="E1820" t="s">
        <v>18</v>
      </c>
      <c r="F1820" t="s">
        <v>104</v>
      </c>
      <c r="G1820" t="s">
        <v>25</v>
      </c>
      <c r="H1820" t="s">
        <v>309</v>
      </c>
      <c r="I1820" t="s">
        <v>169</v>
      </c>
      <c r="J1820" t="s">
        <v>13</v>
      </c>
      <c r="K1820" t="s">
        <v>1560</v>
      </c>
      <c r="L1820" t="s">
        <v>30</v>
      </c>
      <c r="N1820" t="str">
        <f>IF(ISBLANK(Sales[[#This Row],[return]]),"No",Sales[[#This Row],[return]])</f>
        <v>No</v>
      </c>
      <c r="O1820" s="2">
        <v>43045</v>
      </c>
      <c r="P1820" s="8" t="str">
        <f>TEXT(DAY(Sales[[#This Row],[OrderDate]]),"ddd")</f>
        <v>Fri</v>
      </c>
      <c r="Q1820" s="8" t="str">
        <f>TEXT(MONTH(Sales[[#This Row],[ShipDate]])*29,"mmm")</f>
        <v>Nov</v>
      </c>
      <c r="R1820">
        <v>1346</v>
      </c>
      <c r="S1820" t="s">
        <v>253</v>
      </c>
      <c r="T1820" t="s">
        <v>28</v>
      </c>
      <c r="U1820">
        <v>85254</v>
      </c>
      <c r="V1820" s="1">
        <v>0.2</v>
      </c>
      <c r="W1820">
        <v>2</v>
      </c>
      <c r="X1820">
        <v>3</v>
      </c>
      <c r="Y1820">
        <v>7</v>
      </c>
      <c r="AD1820"/>
    </row>
    <row r="1821" spans="1:30" x14ac:dyDescent="0.25">
      <c r="A1821" t="s">
        <v>24</v>
      </c>
      <c r="B1821" s="2">
        <v>43048</v>
      </c>
      <c r="C1821" s="35">
        <f>YEAR(Sales[[#This Row],[ShipDate]])</f>
        <v>2017</v>
      </c>
      <c r="D1821" t="s">
        <v>113</v>
      </c>
      <c r="E1821" t="s">
        <v>18</v>
      </c>
      <c r="F1821" t="s">
        <v>50</v>
      </c>
      <c r="G1821" t="s">
        <v>25</v>
      </c>
      <c r="H1821" t="s">
        <v>309</v>
      </c>
      <c r="I1821" t="s">
        <v>169</v>
      </c>
      <c r="J1821" t="s">
        <v>13</v>
      </c>
      <c r="K1821" t="s">
        <v>1560</v>
      </c>
      <c r="L1821" t="s">
        <v>30</v>
      </c>
      <c r="N1821" t="str">
        <f>IF(ISBLANK(Sales[[#This Row],[return]]),"No",Sales[[#This Row],[return]])</f>
        <v>No</v>
      </c>
      <c r="O1821" s="2">
        <v>43045</v>
      </c>
      <c r="P1821" s="8" t="str">
        <f>TEXT(DAY(Sales[[#This Row],[OrderDate]]),"ddd")</f>
        <v>Fri</v>
      </c>
      <c r="Q1821" s="8" t="str">
        <f>TEXT(MONTH(Sales[[#This Row],[ShipDate]])*29,"mmm")</f>
        <v>Nov</v>
      </c>
      <c r="R1821">
        <v>1596</v>
      </c>
      <c r="S1821" t="s">
        <v>1843</v>
      </c>
      <c r="T1821" t="s">
        <v>28</v>
      </c>
      <c r="U1821">
        <v>85254</v>
      </c>
      <c r="V1821" s="1">
        <v>0.7</v>
      </c>
      <c r="W1821">
        <v>-4</v>
      </c>
      <c r="X1821">
        <v>3</v>
      </c>
      <c r="Y1821">
        <v>4</v>
      </c>
      <c r="AD1821"/>
    </row>
    <row r="1822" spans="1:30" x14ac:dyDescent="0.25">
      <c r="A1822" t="s">
        <v>40</v>
      </c>
      <c r="B1822" s="2">
        <v>43067</v>
      </c>
      <c r="C1822" s="35">
        <f>YEAR(Sales[[#This Row],[ShipDate]])</f>
        <v>2017</v>
      </c>
      <c r="D1822" t="s">
        <v>36</v>
      </c>
      <c r="E1822" t="s">
        <v>18</v>
      </c>
      <c r="F1822" t="s">
        <v>45</v>
      </c>
      <c r="G1822" t="s">
        <v>25</v>
      </c>
      <c r="H1822" t="s">
        <v>26</v>
      </c>
      <c r="I1822" t="s">
        <v>32</v>
      </c>
      <c r="J1822" t="s">
        <v>13</v>
      </c>
      <c r="K1822" t="s">
        <v>140</v>
      </c>
      <c r="L1822" t="s">
        <v>30</v>
      </c>
      <c r="N1822" t="str">
        <f>IF(ISBLANK(Sales[[#This Row],[return]]),"No",Sales[[#This Row],[return]])</f>
        <v>No</v>
      </c>
      <c r="O1822" s="2">
        <v>43063</v>
      </c>
      <c r="P1822" s="8" t="str">
        <f>TEXT(DAY(Sales[[#This Row],[OrderDate]]),"ddd")</f>
        <v>Tue</v>
      </c>
      <c r="Q1822" s="8" t="str">
        <f>TEXT(MONTH(Sales[[#This Row],[ShipDate]])*29,"mmm")</f>
        <v>Nov</v>
      </c>
      <c r="R1822">
        <v>1304</v>
      </c>
      <c r="S1822" t="s">
        <v>762</v>
      </c>
      <c r="T1822" t="s">
        <v>28</v>
      </c>
      <c r="U1822">
        <v>90004</v>
      </c>
      <c r="V1822" s="1">
        <v>0</v>
      </c>
      <c r="W1822">
        <v>7</v>
      </c>
      <c r="X1822">
        <v>5</v>
      </c>
      <c r="Y1822">
        <v>15</v>
      </c>
      <c r="AD1822"/>
    </row>
    <row r="1823" spans="1:30" x14ac:dyDescent="0.25">
      <c r="A1823" t="s">
        <v>40</v>
      </c>
      <c r="B1823" s="2">
        <v>43067</v>
      </c>
      <c r="C1823" s="35">
        <f>YEAR(Sales[[#This Row],[ShipDate]])</f>
        <v>2017</v>
      </c>
      <c r="D1823" t="s">
        <v>36</v>
      </c>
      <c r="E1823" t="s">
        <v>18</v>
      </c>
      <c r="F1823" t="s">
        <v>59</v>
      </c>
      <c r="G1823" t="s">
        <v>25</v>
      </c>
      <c r="H1823" t="s">
        <v>26</v>
      </c>
      <c r="I1823" t="s">
        <v>32</v>
      </c>
      <c r="J1823" t="s">
        <v>13</v>
      </c>
      <c r="K1823" t="s">
        <v>140</v>
      </c>
      <c r="L1823" t="s">
        <v>30</v>
      </c>
      <c r="N1823" t="str">
        <f>IF(ISBLANK(Sales[[#This Row],[return]]),"No",Sales[[#This Row],[return]])</f>
        <v>No</v>
      </c>
      <c r="O1823" s="2">
        <v>43063</v>
      </c>
      <c r="P1823" s="8" t="str">
        <f>TEXT(DAY(Sales[[#This Row],[OrderDate]]),"ddd")</f>
        <v>Tue</v>
      </c>
      <c r="Q1823" s="8" t="str">
        <f>TEXT(MONTH(Sales[[#This Row],[ShipDate]])*29,"mmm")</f>
        <v>Nov</v>
      </c>
      <c r="R1823">
        <v>1712</v>
      </c>
      <c r="S1823" t="s">
        <v>2280</v>
      </c>
      <c r="T1823" t="s">
        <v>28</v>
      </c>
      <c r="U1823">
        <v>90004</v>
      </c>
      <c r="V1823" s="1">
        <v>0</v>
      </c>
      <c r="W1823">
        <v>181</v>
      </c>
      <c r="X1823">
        <v>9</v>
      </c>
      <c r="Y1823">
        <v>369</v>
      </c>
      <c r="AD1823"/>
    </row>
    <row r="1824" spans="1:30" x14ac:dyDescent="0.25">
      <c r="A1824" t="s">
        <v>10</v>
      </c>
      <c r="B1824" s="2">
        <v>42829</v>
      </c>
      <c r="C1824" s="35">
        <f>YEAR(Sales[[#This Row],[ShipDate]])</f>
        <v>2017</v>
      </c>
      <c r="D1824" t="s">
        <v>36</v>
      </c>
      <c r="E1824" t="s">
        <v>18</v>
      </c>
      <c r="F1824" t="s">
        <v>59</v>
      </c>
      <c r="G1824" t="s">
        <v>25</v>
      </c>
      <c r="H1824" t="s">
        <v>146</v>
      </c>
      <c r="I1824" t="s">
        <v>149</v>
      </c>
      <c r="J1824" t="s">
        <v>13</v>
      </c>
      <c r="K1824" t="s">
        <v>1337</v>
      </c>
      <c r="L1824" t="s">
        <v>92</v>
      </c>
      <c r="N1824" t="str">
        <f>IF(ISBLANK(Sales[[#This Row],[return]]),"No",Sales[[#This Row],[return]])</f>
        <v>No</v>
      </c>
      <c r="O1824" s="2">
        <v>42823</v>
      </c>
      <c r="P1824" s="8" t="str">
        <f>TEXT(DAY(Sales[[#This Row],[OrderDate]]),"ddd")</f>
        <v>Sun</v>
      </c>
      <c r="Q1824" s="8" t="str">
        <f>TEXT(MONTH(Sales[[#This Row],[ShipDate]])*29,"mmm")</f>
        <v>Apr</v>
      </c>
      <c r="R1824">
        <v>129</v>
      </c>
      <c r="S1824" t="s">
        <v>3149</v>
      </c>
      <c r="T1824" t="s">
        <v>90</v>
      </c>
      <c r="U1824">
        <v>10024</v>
      </c>
      <c r="V1824" s="1">
        <v>0</v>
      </c>
      <c r="W1824">
        <v>8</v>
      </c>
      <c r="X1824">
        <v>4</v>
      </c>
      <c r="Y1824">
        <v>18</v>
      </c>
      <c r="AD1824"/>
    </row>
    <row r="1825" spans="1:30" x14ac:dyDescent="0.25">
      <c r="A1825" t="s">
        <v>40</v>
      </c>
      <c r="B1825" s="2">
        <v>43007</v>
      </c>
      <c r="C1825" s="35">
        <f>YEAR(Sales[[#This Row],[ShipDate]])</f>
        <v>2017</v>
      </c>
      <c r="D1825" t="s">
        <v>36</v>
      </c>
      <c r="E1825" t="s">
        <v>18</v>
      </c>
      <c r="F1825" t="s">
        <v>104</v>
      </c>
      <c r="G1825" t="s">
        <v>25</v>
      </c>
      <c r="H1825" t="s">
        <v>146</v>
      </c>
      <c r="I1825" t="s">
        <v>149</v>
      </c>
      <c r="J1825" t="s">
        <v>13</v>
      </c>
      <c r="K1825" t="s">
        <v>1588</v>
      </c>
      <c r="L1825" t="s">
        <v>92</v>
      </c>
      <c r="N1825" t="str">
        <f>IF(ISBLANK(Sales[[#This Row],[return]]),"No",Sales[[#This Row],[return]])</f>
        <v>No</v>
      </c>
      <c r="O1825" s="2">
        <v>43002</v>
      </c>
      <c r="P1825" s="8" t="str">
        <f>TEXT(DAY(Sales[[#This Row],[OrderDate]]),"ddd")</f>
        <v>Tue</v>
      </c>
      <c r="Q1825" s="8" t="str">
        <f>TEXT(MONTH(Sales[[#This Row],[ShipDate]])*29,"mmm")</f>
        <v>Sep</v>
      </c>
      <c r="R1825">
        <v>343</v>
      </c>
      <c r="S1825" t="s">
        <v>1869</v>
      </c>
      <c r="T1825" t="s">
        <v>90</v>
      </c>
      <c r="U1825">
        <v>10035</v>
      </c>
      <c r="V1825" s="1">
        <v>0</v>
      </c>
      <c r="W1825">
        <v>18</v>
      </c>
      <c r="X1825">
        <v>1</v>
      </c>
      <c r="Y1825">
        <v>40</v>
      </c>
      <c r="AD1825"/>
    </row>
    <row r="1826" spans="1:30" x14ac:dyDescent="0.25">
      <c r="A1826" t="s">
        <v>40</v>
      </c>
      <c r="B1826" s="2">
        <v>43050</v>
      </c>
      <c r="C1826" s="35">
        <f>YEAR(Sales[[#This Row],[ShipDate]])</f>
        <v>2017</v>
      </c>
      <c r="D1826" t="s">
        <v>36</v>
      </c>
      <c r="E1826" t="s">
        <v>31</v>
      </c>
      <c r="F1826" t="s">
        <v>50</v>
      </c>
      <c r="G1826" t="s">
        <v>25</v>
      </c>
      <c r="H1826" t="s">
        <v>660</v>
      </c>
      <c r="I1826" t="s">
        <v>37</v>
      </c>
      <c r="J1826" t="s">
        <v>13</v>
      </c>
      <c r="K1826" t="s">
        <v>1076</v>
      </c>
      <c r="L1826" t="s">
        <v>17</v>
      </c>
      <c r="N1826" t="str">
        <f>IF(ISBLANK(Sales[[#This Row],[return]]),"No",Sales[[#This Row],[return]])</f>
        <v>No</v>
      </c>
      <c r="O1826" s="2">
        <v>43046</v>
      </c>
      <c r="P1826" s="8" t="str">
        <f>TEXT(DAY(Sales[[#This Row],[OrderDate]]),"ddd")</f>
        <v>Sat</v>
      </c>
      <c r="Q1826" s="8" t="str">
        <f>TEXT(MONTH(Sales[[#This Row],[ShipDate]])*29,"mmm")</f>
        <v>Nov</v>
      </c>
      <c r="R1826">
        <v>687</v>
      </c>
      <c r="S1826" t="s">
        <v>1628</v>
      </c>
      <c r="T1826" t="s">
        <v>15</v>
      </c>
      <c r="U1826">
        <v>33142</v>
      </c>
      <c r="V1826" s="1">
        <v>0.7</v>
      </c>
      <c r="W1826">
        <v>-1032</v>
      </c>
      <c r="X1826">
        <v>5</v>
      </c>
      <c r="Y1826">
        <v>1345</v>
      </c>
      <c r="AD1826"/>
    </row>
    <row r="1827" spans="1:30" x14ac:dyDescent="0.25">
      <c r="A1827" t="s">
        <v>40</v>
      </c>
      <c r="B1827" s="2">
        <v>43050</v>
      </c>
      <c r="C1827" s="35">
        <f>YEAR(Sales[[#This Row],[ShipDate]])</f>
        <v>2017</v>
      </c>
      <c r="D1827" t="s">
        <v>36</v>
      </c>
      <c r="E1827" t="s">
        <v>31</v>
      </c>
      <c r="F1827" t="s">
        <v>50</v>
      </c>
      <c r="G1827" t="s">
        <v>25</v>
      </c>
      <c r="H1827" t="s">
        <v>660</v>
      </c>
      <c r="I1827" t="s">
        <v>37</v>
      </c>
      <c r="J1827" t="s">
        <v>13</v>
      </c>
      <c r="K1827" t="s">
        <v>1076</v>
      </c>
      <c r="L1827" t="s">
        <v>17</v>
      </c>
      <c r="N1827" t="str">
        <f>IF(ISBLANK(Sales[[#This Row],[return]]),"No",Sales[[#This Row],[return]])</f>
        <v>No</v>
      </c>
      <c r="O1827" s="2">
        <v>43046</v>
      </c>
      <c r="P1827" s="8" t="str">
        <f>TEXT(DAY(Sales[[#This Row],[OrderDate]]),"ddd")</f>
        <v>Sat</v>
      </c>
      <c r="Q1827" s="8" t="str">
        <f>TEXT(MONTH(Sales[[#This Row],[ShipDate]])*29,"mmm")</f>
        <v>Nov</v>
      </c>
      <c r="R1827">
        <v>247</v>
      </c>
      <c r="S1827" t="s">
        <v>1000</v>
      </c>
      <c r="T1827" t="s">
        <v>15</v>
      </c>
      <c r="U1827">
        <v>33142</v>
      </c>
      <c r="V1827" s="1">
        <v>0.7</v>
      </c>
      <c r="W1827">
        <v>-13</v>
      </c>
      <c r="X1827">
        <v>9</v>
      </c>
      <c r="Y1827">
        <v>16</v>
      </c>
      <c r="AD1827"/>
    </row>
    <row r="1828" spans="1:30" x14ac:dyDescent="0.25">
      <c r="A1828" t="s">
        <v>10</v>
      </c>
      <c r="B1828" s="2">
        <v>42985</v>
      </c>
      <c r="C1828" s="35">
        <f>YEAR(Sales[[#This Row],[ShipDate]])</f>
        <v>2017</v>
      </c>
      <c r="D1828" t="s">
        <v>607</v>
      </c>
      <c r="E1828" t="s">
        <v>18</v>
      </c>
      <c r="F1828" t="s">
        <v>38</v>
      </c>
      <c r="G1828" t="s">
        <v>11</v>
      </c>
      <c r="H1828" t="s">
        <v>146</v>
      </c>
      <c r="I1828" t="s">
        <v>149</v>
      </c>
      <c r="J1828" t="s">
        <v>13</v>
      </c>
      <c r="K1828" t="s">
        <v>1206</v>
      </c>
      <c r="L1828" t="s">
        <v>92</v>
      </c>
      <c r="N1828" t="str">
        <f>IF(ISBLANK(Sales[[#This Row],[return]]),"No",Sales[[#This Row],[return]])</f>
        <v>No</v>
      </c>
      <c r="O1828" s="2">
        <v>42985</v>
      </c>
      <c r="P1828" s="8" t="str">
        <f>TEXT(DAY(Sales[[#This Row],[OrderDate]]),"ddd")</f>
        <v>Sat</v>
      </c>
      <c r="Q1828" s="8" t="str">
        <f>TEXT(MONTH(Sales[[#This Row],[ShipDate]])*29,"mmm")</f>
        <v>Sep</v>
      </c>
      <c r="R1828">
        <v>133</v>
      </c>
      <c r="S1828" t="s">
        <v>1273</v>
      </c>
      <c r="T1828" t="s">
        <v>90</v>
      </c>
      <c r="U1828">
        <v>10011</v>
      </c>
      <c r="V1828" s="1">
        <v>0.4</v>
      </c>
      <c r="W1828">
        <v>-14</v>
      </c>
      <c r="X1828">
        <v>3</v>
      </c>
      <c r="Y1828">
        <v>27</v>
      </c>
      <c r="AD1828"/>
    </row>
    <row r="1829" spans="1:30" x14ac:dyDescent="0.25">
      <c r="A1829" t="s">
        <v>10</v>
      </c>
      <c r="B1829" s="2">
        <v>42985</v>
      </c>
      <c r="C1829" s="35">
        <f>YEAR(Sales[[#This Row],[ShipDate]])</f>
        <v>2017</v>
      </c>
      <c r="D1829" t="s">
        <v>607</v>
      </c>
      <c r="E1829" t="s">
        <v>18</v>
      </c>
      <c r="F1829" t="s">
        <v>39</v>
      </c>
      <c r="G1829" t="s">
        <v>25</v>
      </c>
      <c r="H1829" t="s">
        <v>146</v>
      </c>
      <c r="I1829" t="s">
        <v>149</v>
      </c>
      <c r="J1829" t="s">
        <v>13</v>
      </c>
      <c r="K1829" t="s">
        <v>1206</v>
      </c>
      <c r="L1829" t="s">
        <v>92</v>
      </c>
      <c r="N1829" t="str">
        <f>IF(ISBLANK(Sales[[#This Row],[return]]),"No",Sales[[#This Row],[return]])</f>
        <v>No</v>
      </c>
      <c r="O1829" s="2">
        <v>42985</v>
      </c>
      <c r="P1829" s="8" t="str">
        <f>TEXT(DAY(Sales[[#This Row],[OrderDate]]),"ddd")</f>
        <v>Sat</v>
      </c>
      <c r="Q1829" s="8" t="str">
        <f>TEXT(MONTH(Sales[[#This Row],[ShipDate]])*29,"mmm")</f>
        <v>Sep</v>
      </c>
      <c r="R1829">
        <v>588</v>
      </c>
      <c r="S1829" t="s">
        <v>1767</v>
      </c>
      <c r="T1829" t="s">
        <v>90</v>
      </c>
      <c r="U1829">
        <v>10011</v>
      </c>
      <c r="V1829" s="1">
        <v>0</v>
      </c>
      <c r="W1829">
        <v>0</v>
      </c>
      <c r="X1829">
        <v>2</v>
      </c>
      <c r="Y1829">
        <v>14</v>
      </c>
      <c r="AD1829"/>
    </row>
    <row r="1830" spans="1:30" x14ac:dyDescent="0.25">
      <c r="A1830" t="s">
        <v>40</v>
      </c>
      <c r="B1830" s="2">
        <v>43030</v>
      </c>
      <c r="C1830" s="35">
        <f>YEAR(Sales[[#This Row],[ShipDate]])</f>
        <v>2017</v>
      </c>
      <c r="D1830" t="s">
        <v>36</v>
      </c>
      <c r="E1830" t="s">
        <v>69</v>
      </c>
      <c r="F1830" t="s">
        <v>52</v>
      </c>
      <c r="G1830" t="s">
        <v>25</v>
      </c>
      <c r="H1830" t="s">
        <v>2116</v>
      </c>
      <c r="I1830" t="s">
        <v>70</v>
      </c>
      <c r="J1830" t="s">
        <v>13</v>
      </c>
      <c r="K1830" t="s">
        <v>3001</v>
      </c>
      <c r="L1830" t="s">
        <v>68</v>
      </c>
      <c r="N1830" t="str">
        <f>IF(ISBLANK(Sales[[#This Row],[return]]),"No",Sales[[#This Row],[return]])</f>
        <v>No</v>
      </c>
      <c r="O1830" s="2">
        <v>43026</v>
      </c>
      <c r="P1830" s="8" t="str">
        <f>TEXT(DAY(Sales[[#This Row],[OrderDate]]),"ddd")</f>
        <v>Wed</v>
      </c>
      <c r="Q1830" s="8" t="str">
        <f>TEXT(MONTH(Sales[[#This Row],[ShipDate]])*29,"mmm")</f>
        <v>Oct</v>
      </c>
      <c r="R1830">
        <v>1582</v>
      </c>
      <c r="S1830" t="s">
        <v>1759</v>
      </c>
      <c r="T1830" t="s">
        <v>66</v>
      </c>
      <c r="U1830">
        <v>78501</v>
      </c>
      <c r="V1830" s="1">
        <v>0.8</v>
      </c>
      <c r="W1830">
        <v>-187</v>
      </c>
      <c r="X1830">
        <v>6</v>
      </c>
      <c r="Y1830">
        <v>73</v>
      </c>
      <c r="AD1830"/>
    </row>
    <row r="1831" spans="1:30" x14ac:dyDescent="0.25">
      <c r="A1831" t="s">
        <v>40</v>
      </c>
      <c r="B1831" s="2">
        <v>43030</v>
      </c>
      <c r="C1831" s="35">
        <f>YEAR(Sales[[#This Row],[ShipDate]])</f>
        <v>2017</v>
      </c>
      <c r="D1831" t="s">
        <v>36</v>
      </c>
      <c r="E1831" t="s">
        <v>69</v>
      </c>
      <c r="F1831" t="s">
        <v>99</v>
      </c>
      <c r="G1831" t="s">
        <v>46</v>
      </c>
      <c r="H1831" t="s">
        <v>2116</v>
      </c>
      <c r="I1831" t="s">
        <v>70</v>
      </c>
      <c r="J1831" t="s">
        <v>13</v>
      </c>
      <c r="K1831" t="s">
        <v>3001</v>
      </c>
      <c r="L1831" t="s">
        <v>68</v>
      </c>
      <c r="N1831" t="str">
        <f>IF(ISBLANK(Sales[[#This Row],[return]]),"No",Sales[[#This Row],[return]])</f>
        <v>No</v>
      </c>
      <c r="O1831" s="2">
        <v>43026</v>
      </c>
      <c r="P1831" s="8" t="str">
        <f>TEXT(DAY(Sales[[#This Row],[OrderDate]]),"ddd")</f>
        <v>Wed</v>
      </c>
      <c r="Q1831" s="8" t="str">
        <f>TEXT(MONTH(Sales[[#This Row],[ShipDate]])*29,"mmm")</f>
        <v>Oct</v>
      </c>
      <c r="R1831">
        <v>1607</v>
      </c>
      <c r="S1831" t="s">
        <v>2369</v>
      </c>
      <c r="T1831" t="s">
        <v>66</v>
      </c>
      <c r="U1831">
        <v>78501</v>
      </c>
      <c r="V1831" s="1">
        <v>0.2</v>
      </c>
      <c r="W1831">
        <v>3</v>
      </c>
      <c r="X1831">
        <v>3</v>
      </c>
      <c r="Y1831">
        <v>28</v>
      </c>
      <c r="AD1831"/>
    </row>
    <row r="1832" spans="1:30" x14ac:dyDescent="0.25">
      <c r="A1832" t="s">
        <v>40</v>
      </c>
      <c r="B1832" s="2">
        <v>42806</v>
      </c>
      <c r="C1832" s="35">
        <f>YEAR(Sales[[#This Row],[ShipDate]])</f>
        <v>2017</v>
      </c>
      <c r="D1832" t="s">
        <v>36</v>
      </c>
      <c r="E1832" t="s">
        <v>18</v>
      </c>
      <c r="F1832" t="s">
        <v>21</v>
      </c>
      <c r="G1832" t="s">
        <v>11</v>
      </c>
      <c r="H1832" t="s">
        <v>1432</v>
      </c>
      <c r="I1832" t="s">
        <v>74</v>
      </c>
      <c r="J1832" t="s">
        <v>13</v>
      </c>
      <c r="K1832" t="s">
        <v>1433</v>
      </c>
      <c r="L1832" t="s">
        <v>68</v>
      </c>
      <c r="N1832" t="str">
        <f>IF(ISBLANK(Sales[[#This Row],[return]]),"No",Sales[[#This Row],[return]])</f>
        <v>No</v>
      </c>
      <c r="O1832" s="2">
        <v>42802</v>
      </c>
      <c r="P1832" s="8" t="str">
        <f>TEXT(DAY(Sales[[#This Row],[OrderDate]]),"ddd")</f>
        <v>Sun</v>
      </c>
      <c r="Q1832" s="8" t="str">
        <f>TEXT(MONTH(Sales[[#This Row],[ShipDate]])*29,"mmm")</f>
        <v>Mar</v>
      </c>
      <c r="R1832">
        <v>1368</v>
      </c>
      <c r="S1832" t="s">
        <v>3199</v>
      </c>
      <c r="T1832" t="s">
        <v>66</v>
      </c>
      <c r="U1832">
        <v>53142</v>
      </c>
      <c r="V1832" s="1">
        <v>0</v>
      </c>
      <c r="W1832">
        <v>97</v>
      </c>
      <c r="X1832">
        <v>3</v>
      </c>
      <c r="Y1832">
        <v>513</v>
      </c>
      <c r="AD1832"/>
    </row>
    <row r="1833" spans="1:30" x14ac:dyDescent="0.25">
      <c r="A1833" t="s">
        <v>40</v>
      </c>
      <c r="B1833" s="2">
        <v>42806</v>
      </c>
      <c r="C1833" s="35">
        <f>YEAR(Sales[[#This Row],[ShipDate]])</f>
        <v>2017</v>
      </c>
      <c r="D1833" t="s">
        <v>36</v>
      </c>
      <c r="E1833" t="s">
        <v>18</v>
      </c>
      <c r="F1833" t="s">
        <v>43</v>
      </c>
      <c r="G1833" t="s">
        <v>11</v>
      </c>
      <c r="H1833" t="s">
        <v>1432</v>
      </c>
      <c r="I1833" t="s">
        <v>74</v>
      </c>
      <c r="J1833" t="s">
        <v>13</v>
      </c>
      <c r="K1833" t="s">
        <v>1433</v>
      </c>
      <c r="L1833" t="s">
        <v>68</v>
      </c>
      <c r="N1833" t="str">
        <f>IF(ISBLANK(Sales[[#This Row],[return]]),"No",Sales[[#This Row],[return]])</f>
        <v>No</v>
      </c>
      <c r="O1833" s="2">
        <v>42802</v>
      </c>
      <c r="P1833" s="8" t="str">
        <f>TEXT(DAY(Sales[[#This Row],[OrderDate]]),"ddd")</f>
        <v>Sun</v>
      </c>
      <c r="Q1833" s="8" t="str">
        <f>TEXT(MONTH(Sales[[#This Row],[ShipDate]])*29,"mmm")</f>
        <v>Mar</v>
      </c>
      <c r="R1833">
        <v>507</v>
      </c>
      <c r="S1833" t="s">
        <v>1358</v>
      </c>
      <c r="T1833" t="s">
        <v>66</v>
      </c>
      <c r="U1833">
        <v>53142</v>
      </c>
      <c r="V1833" s="1">
        <v>0</v>
      </c>
      <c r="W1833">
        <v>82</v>
      </c>
      <c r="X1833">
        <v>6</v>
      </c>
      <c r="Y1833">
        <v>373</v>
      </c>
      <c r="AD1833"/>
    </row>
    <row r="1834" spans="1:30" x14ac:dyDescent="0.25">
      <c r="A1834" t="s">
        <v>40</v>
      </c>
      <c r="B1834" s="2">
        <v>42806</v>
      </c>
      <c r="C1834" s="35">
        <f>YEAR(Sales[[#This Row],[ShipDate]])</f>
        <v>2017</v>
      </c>
      <c r="D1834" t="s">
        <v>36</v>
      </c>
      <c r="E1834" t="s">
        <v>18</v>
      </c>
      <c r="F1834" t="s">
        <v>23</v>
      </c>
      <c r="G1834" t="s">
        <v>11</v>
      </c>
      <c r="H1834" t="s">
        <v>1432</v>
      </c>
      <c r="I1834" t="s">
        <v>74</v>
      </c>
      <c r="J1834" t="s">
        <v>13</v>
      </c>
      <c r="K1834" t="s">
        <v>1433</v>
      </c>
      <c r="L1834" t="s">
        <v>68</v>
      </c>
      <c r="N1834" t="str">
        <f>IF(ISBLANK(Sales[[#This Row],[return]]),"No",Sales[[#This Row],[return]])</f>
        <v>No</v>
      </c>
      <c r="O1834" s="2">
        <v>42802</v>
      </c>
      <c r="P1834" s="8" t="str">
        <f>TEXT(DAY(Sales[[#This Row],[OrderDate]]),"ddd")</f>
        <v>Sun</v>
      </c>
      <c r="Q1834" s="8" t="str">
        <f>TEXT(MONTH(Sales[[#This Row],[ShipDate]])*29,"mmm")</f>
        <v>Mar</v>
      </c>
      <c r="R1834">
        <v>841</v>
      </c>
      <c r="S1834" t="s">
        <v>3113</v>
      </c>
      <c r="T1834" t="s">
        <v>66</v>
      </c>
      <c r="U1834">
        <v>53142</v>
      </c>
      <c r="V1834" s="1">
        <v>0</v>
      </c>
      <c r="W1834">
        <v>189</v>
      </c>
      <c r="X1834">
        <v>7</v>
      </c>
      <c r="Y1834">
        <v>861</v>
      </c>
      <c r="AD1834"/>
    </row>
    <row r="1835" spans="1:30" x14ac:dyDescent="0.25">
      <c r="A1835" t="s">
        <v>40</v>
      </c>
      <c r="B1835" s="2">
        <v>42806</v>
      </c>
      <c r="C1835" s="35">
        <f>YEAR(Sales[[#This Row],[ShipDate]])</f>
        <v>2017</v>
      </c>
      <c r="D1835" t="s">
        <v>36</v>
      </c>
      <c r="E1835" t="s">
        <v>18</v>
      </c>
      <c r="F1835" t="s">
        <v>45</v>
      </c>
      <c r="G1835" t="s">
        <v>25</v>
      </c>
      <c r="H1835" t="s">
        <v>1432</v>
      </c>
      <c r="I1835" t="s">
        <v>74</v>
      </c>
      <c r="J1835" t="s">
        <v>13</v>
      </c>
      <c r="K1835" t="s">
        <v>1433</v>
      </c>
      <c r="L1835" t="s">
        <v>68</v>
      </c>
      <c r="N1835" t="str">
        <f>IF(ISBLANK(Sales[[#This Row],[return]]),"No",Sales[[#This Row],[return]])</f>
        <v>No</v>
      </c>
      <c r="O1835" s="2">
        <v>42802</v>
      </c>
      <c r="P1835" s="8" t="str">
        <f>TEXT(DAY(Sales[[#This Row],[OrderDate]]),"ddd")</f>
        <v>Sun</v>
      </c>
      <c r="Q1835" s="8" t="str">
        <f>TEXT(MONTH(Sales[[#This Row],[ShipDate]])*29,"mmm")</f>
        <v>Mar</v>
      </c>
      <c r="R1835">
        <v>354</v>
      </c>
      <c r="S1835" t="s">
        <v>2078</v>
      </c>
      <c r="T1835" t="s">
        <v>66</v>
      </c>
      <c r="U1835">
        <v>53142</v>
      </c>
      <c r="V1835" s="1">
        <v>0</v>
      </c>
      <c r="W1835">
        <v>4</v>
      </c>
      <c r="X1835">
        <v>1</v>
      </c>
      <c r="Y1835">
        <v>15</v>
      </c>
      <c r="AD1835"/>
    </row>
    <row r="1836" spans="1:30" x14ac:dyDescent="0.25">
      <c r="A1836" t="s">
        <v>40</v>
      </c>
      <c r="B1836" s="2">
        <v>42806</v>
      </c>
      <c r="C1836" s="35">
        <f>YEAR(Sales[[#This Row],[ShipDate]])</f>
        <v>2017</v>
      </c>
      <c r="D1836" t="s">
        <v>36</v>
      </c>
      <c r="E1836" t="s">
        <v>18</v>
      </c>
      <c r="F1836" t="s">
        <v>48</v>
      </c>
      <c r="G1836" t="s">
        <v>46</v>
      </c>
      <c r="H1836" t="s">
        <v>1432</v>
      </c>
      <c r="I1836" t="s">
        <v>74</v>
      </c>
      <c r="J1836" t="s">
        <v>13</v>
      </c>
      <c r="K1836" t="s">
        <v>1433</v>
      </c>
      <c r="L1836" t="s">
        <v>68</v>
      </c>
      <c r="N1836" t="str">
        <f>IF(ISBLANK(Sales[[#This Row],[return]]),"No",Sales[[#This Row],[return]])</f>
        <v>No</v>
      </c>
      <c r="O1836" s="2">
        <v>42802</v>
      </c>
      <c r="P1836" s="8" t="str">
        <f>TEXT(DAY(Sales[[#This Row],[OrderDate]]),"ddd")</f>
        <v>Sun</v>
      </c>
      <c r="Q1836" s="8" t="str">
        <f>TEXT(MONTH(Sales[[#This Row],[ShipDate]])*29,"mmm")</f>
        <v>Mar</v>
      </c>
      <c r="R1836">
        <v>1176</v>
      </c>
      <c r="S1836" t="s">
        <v>643</v>
      </c>
      <c r="T1836" t="s">
        <v>66</v>
      </c>
      <c r="U1836">
        <v>53142</v>
      </c>
      <c r="V1836" s="1">
        <v>0</v>
      </c>
      <c r="W1836">
        <v>223</v>
      </c>
      <c r="X1836">
        <v>5</v>
      </c>
      <c r="Y1836">
        <v>770</v>
      </c>
      <c r="AD1836"/>
    </row>
    <row r="1837" spans="1:30" x14ac:dyDescent="0.25">
      <c r="A1837" t="s">
        <v>10</v>
      </c>
      <c r="B1837" s="2">
        <v>43053</v>
      </c>
      <c r="C1837" s="35">
        <f>YEAR(Sales[[#This Row],[ShipDate]])</f>
        <v>2017</v>
      </c>
      <c r="D1837" t="s">
        <v>36</v>
      </c>
      <c r="E1837" t="s">
        <v>18</v>
      </c>
      <c r="F1837" t="s">
        <v>45</v>
      </c>
      <c r="G1837" t="s">
        <v>25</v>
      </c>
      <c r="H1837" t="s">
        <v>304</v>
      </c>
      <c r="I1837" t="s">
        <v>585</v>
      </c>
      <c r="J1837" t="s">
        <v>13</v>
      </c>
      <c r="K1837" t="s">
        <v>1261</v>
      </c>
      <c r="L1837" t="s">
        <v>92</v>
      </c>
      <c r="N1837" t="str">
        <f>IF(ISBLANK(Sales[[#This Row],[return]]),"No",Sales[[#This Row],[return]])</f>
        <v>No</v>
      </c>
      <c r="O1837" s="2">
        <v>43047</v>
      </c>
      <c r="P1837" s="8" t="str">
        <f>TEXT(DAY(Sales[[#This Row],[OrderDate]]),"ddd")</f>
        <v>Sun</v>
      </c>
      <c r="Q1837" s="8" t="str">
        <f>TEXT(MONTH(Sales[[#This Row],[ShipDate]])*29,"mmm")</f>
        <v>Nov</v>
      </c>
      <c r="R1837">
        <v>126</v>
      </c>
      <c r="S1837" t="s">
        <v>682</v>
      </c>
      <c r="T1837" t="s">
        <v>90</v>
      </c>
      <c r="U1837">
        <v>2038</v>
      </c>
      <c r="V1837" s="1">
        <v>0</v>
      </c>
      <c r="W1837">
        <v>3</v>
      </c>
      <c r="X1837">
        <v>5</v>
      </c>
      <c r="Y1837">
        <v>12</v>
      </c>
      <c r="AD1837"/>
    </row>
    <row r="1838" spans="1:30" x14ac:dyDescent="0.25">
      <c r="A1838" t="s">
        <v>24</v>
      </c>
      <c r="B1838" s="2">
        <v>43065</v>
      </c>
      <c r="C1838" s="35">
        <f>YEAR(Sales[[#This Row],[ShipDate]])</f>
        <v>2017</v>
      </c>
      <c r="D1838" t="s">
        <v>19</v>
      </c>
      <c r="E1838" t="s">
        <v>31</v>
      </c>
      <c r="F1838" t="s">
        <v>21</v>
      </c>
      <c r="G1838" t="s">
        <v>11</v>
      </c>
      <c r="H1838" t="s">
        <v>2127</v>
      </c>
      <c r="I1838" t="s">
        <v>70</v>
      </c>
      <c r="J1838" t="s">
        <v>13</v>
      </c>
      <c r="K1838" t="s">
        <v>2581</v>
      </c>
      <c r="L1838" t="s">
        <v>68</v>
      </c>
      <c r="N1838" t="str">
        <f>IF(ISBLANK(Sales[[#This Row],[return]]),"No",Sales[[#This Row],[return]])</f>
        <v>No</v>
      </c>
      <c r="O1838" s="2">
        <v>43060</v>
      </c>
      <c r="P1838" s="8" t="str">
        <f>TEXT(DAY(Sales[[#This Row],[OrderDate]]),"ddd")</f>
        <v>Sat</v>
      </c>
      <c r="Q1838" s="8" t="str">
        <f>TEXT(MONTH(Sales[[#This Row],[ShipDate]])*29,"mmm")</f>
        <v>Nov</v>
      </c>
      <c r="R1838">
        <v>1228</v>
      </c>
      <c r="S1838" t="s">
        <v>3121</v>
      </c>
      <c r="T1838" t="s">
        <v>66</v>
      </c>
      <c r="U1838">
        <v>77642</v>
      </c>
      <c r="V1838" s="1">
        <v>0.32</v>
      </c>
      <c r="W1838">
        <v>-76</v>
      </c>
      <c r="X1838">
        <v>2</v>
      </c>
      <c r="Y1838">
        <v>246</v>
      </c>
      <c r="AD1838"/>
    </row>
    <row r="1839" spans="1:30" x14ac:dyDescent="0.25">
      <c r="A1839" t="s">
        <v>24</v>
      </c>
      <c r="B1839" s="2">
        <v>43065</v>
      </c>
      <c r="C1839" s="35">
        <f>YEAR(Sales[[#This Row],[ShipDate]])</f>
        <v>2017</v>
      </c>
      <c r="D1839" t="s">
        <v>19</v>
      </c>
      <c r="E1839" t="s">
        <v>31</v>
      </c>
      <c r="F1839" t="s">
        <v>33</v>
      </c>
      <c r="G1839" t="s">
        <v>25</v>
      </c>
      <c r="H1839" t="s">
        <v>2127</v>
      </c>
      <c r="I1839" t="s">
        <v>70</v>
      </c>
      <c r="J1839" t="s">
        <v>13</v>
      </c>
      <c r="K1839" t="s">
        <v>2581</v>
      </c>
      <c r="L1839" t="s">
        <v>68</v>
      </c>
      <c r="N1839" t="str">
        <f>IF(ISBLANK(Sales[[#This Row],[return]]),"No",Sales[[#This Row],[return]])</f>
        <v>No</v>
      </c>
      <c r="O1839" s="2">
        <v>43060</v>
      </c>
      <c r="P1839" s="8" t="str">
        <f>TEXT(DAY(Sales[[#This Row],[OrderDate]]),"ddd")</f>
        <v>Sat</v>
      </c>
      <c r="Q1839" s="8" t="str">
        <f>TEXT(MONTH(Sales[[#This Row],[ShipDate]])*29,"mmm")</f>
        <v>Nov</v>
      </c>
      <c r="R1839">
        <v>1440</v>
      </c>
      <c r="S1839" t="s">
        <v>29</v>
      </c>
      <c r="T1839" t="s">
        <v>66</v>
      </c>
      <c r="U1839">
        <v>77642</v>
      </c>
      <c r="V1839" s="1">
        <v>0.2</v>
      </c>
      <c r="W1839">
        <v>4</v>
      </c>
      <c r="X1839">
        <v>2</v>
      </c>
      <c r="Y1839">
        <v>12</v>
      </c>
      <c r="AD1839"/>
    </row>
    <row r="1840" spans="1:30" x14ac:dyDescent="0.25">
      <c r="A1840" t="s">
        <v>24</v>
      </c>
      <c r="B1840" s="2">
        <v>43065</v>
      </c>
      <c r="C1840" s="35">
        <f>YEAR(Sales[[#This Row],[ShipDate]])</f>
        <v>2017</v>
      </c>
      <c r="D1840" t="s">
        <v>19</v>
      </c>
      <c r="E1840" t="s">
        <v>31</v>
      </c>
      <c r="F1840" t="s">
        <v>574</v>
      </c>
      <c r="G1840" t="s">
        <v>46</v>
      </c>
      <c r="H1840" t="s">
        <v>2127</v>
      </c>
      <c r="I1840" t="s">
        <v>70</v>
      </c>
      <c r="J1840" t="s">
        <v>13</v>
      </c>
      <c r="K1840" t="s">
        <v>2581</v>
      </c>
      <c r="L1840" t="s">
        <v>68</v>
      </c>
      <c r="N1840" t="str">
        <f>IF(ISBLANK(Sales[[#This Row],[return]]),"No",Sales[[#This Row],[return]])</f>
        <v>No</v>
      </c>
      <c r="O1840" s="2">
        <v>43060</v>
      </c>
      <c r="P1840" s="8" t="str">
        <f>TEXT(DAY(Sales[[#This Row],[OrderDate]]),"ddd")</f>
        <v>Sat</v>
      </c>
      <c r="Q1840" s="8" t="str">
        <f>TEXT(MONTH(Sales[[#This Row],[ShipDate]])*29,"mmm")</f>
        <v>Nov</v>
      </c>
      <c r="R1840">
        <v>1452</v>
      </c>
      <c r="S1840" t="s">
        <v>2448</v>
      </c>
      <c r="T1840" t="s">
        <v>66</v>
      </c>
      <c r="U1840">
        <v>77642</v>
      </c>
      <c r="V1840" s="1">
        <v>0.2</v>
      </c>
      <c r="W1840">
        <v>165</v>
      </c>
      <c r="X1840">
        <v>1</v>
      </c>
      <c r="Y1840">
        <v>440</v>
      </c>
      <c r="AD1840"/>
    </row>
    <row r="1841" spans="1:30" x14ac:dyDescent="0.25">
      <c r="A1841" t="s">
        <v>10</v>
      </c>
      <c r="B1841" s="2">
        <v>42790</v>
      </c>
      <c r="C1841" s="35">
        <f>YEAR(Sales[[#This Row],[ShipDate]])</f>
        <v>2017</v>
      </c>
      <c r="D1841" t="s">
        <v>36</v>
      </c>
      <c r="E1841" t="s">
        <v>18</v>
      </c>
      <c r="F1841" t="s">
        <v>38</v>
      </c>
      <c r="G1841" t="s">
        <v>11</v>
      </c>
      <c r="H1841" t="s">
        <v>553</v>
      </c>
      <c r="I1841" t="s">
        <v>32</v>
      </c>
      <c r="J1841" t="s">
        <v>13</v>
      </c>
      <c r="K1841" t="s">
        <v>611</v>
      </c>
      <c r="L1841" t="s">
        <v>30</v>
      </c>
      <c r="N1841" t="str">
        <f>IF(ISBLANK(Sales[[#This Row],[return]]),"No",Sales[[#This Row],[return]])</f>
        <v>No</v>
      </c>
      <c r="O1841" s="2">
        <v>42784</v>
      </c>
      <c r="P1841" s="8" t="str">
        <f>TEXT(DAY(Sales[[#This Row],[OrderDate]]),"ddd")</f>
        <v>Wed</v>
      </c>
      <c r="Q1841" s="8" t="str">
        <f>TEXT(MONTH(Sales[[#This Row],[ShipDate]])*29,"mmm")</f>
        <v>Feb</v>
      </c>
      <c r="R1841">
        <v>829</v>
      </c>
      <c r="S1841" t="s">
        <v>1296</v>
      </c>
      <c r="T1841" t="s">
        <v>28</v>
      </c>
      <c r="U1841">
        <v>90805</v>
      </c>
      <c r="V1841" s="1">
        <v>0.2</v>
      </c>
      <c r="W1841">
        <v>-1</v>
      </c>
      <c r="X1841">
        <v>1</v>
      </c>
      <c r="Y1841">
        <v>36</v>
      </c>
      <c r="AD1841"/>
    </row>
    <row r="1842" spans="1:30" x14ac:dyDescent="0.25">
      <c r="A1842" t="s">
        <v>10</v>
      </c>
      <c r="B1842" s="2">
        <v>42790</v>
      </c>
      <c r="C1842" s="35">
        <f>YEAR(Sales[[#This Row],[ShipDate]])</f>
        <v>2017</v>
      </c>
      <c r="D1842" t="s">
        <v>36</v>
      </c>
      <c r="E1842" t="s">
        <v>18</v>
      </c>
      <c r="F1842" t="s">
        <v>33</v>
      </c>
      <c r="G1842" t="s">
        <v>25</v>
      </c>
      <c r="H1842" t="s">
        <v>553</v>
      </c>
      <c r="I1842" t="s">
        <v>32</v>
      </c>
      <c r="J1842" t="s">
        <v>13</v>
      </c>
      <c r="K1842" t="s">
        <v>611</v>
      </c>
      <c r="L1842" t="s">
        <v>30</v>
      </c>
      <c r="N1842" t="str">
        <f>IF(ISBLANK(Sales[[#This Row],[return]]),"No",Sales[[#This Row],[return]])</f>
        <v>No</v>
      </c>
      <c r="O1842" s="2">
        <v>42784</v>
      </c>
      <c r="P1842" s="8" t="str">
        <f>TEXT(DAY(Sales[[#This Row],[OrderDate]]),"ddd")</f>
        <v>Wed</v>
      </c>
      <c r="Q1842" s="8" t="str">
        <f>TEXT(MONTH(Sales[[#This Row],[ShipDate]])*29,"mmm")</f>
        <v>Feb</v>
      </c>
      <c r="R1842">
        <v>179</v>
      </c>
      <c r="S1842" t="s">
        <v>1019</v>
      </c>
      <c r="T1842" t="s">
        <v>28</v>
      </c>
      <c r="U1842">
        <v>90805</v>
      </c>
      <c r="V1842" s="1">
        <v>0</v>
      </c>
      <c r="W1842">
        <v>28</v>
      </c>
      <c r="X1842">
        <v>2</v>
      </c>
      <c r="Y1842">
        <v>61</v>
      </c>
      <c r="AD1842"/>
    </row>
    <row r="1843" spans="1:30" x14ac:dyDescent="0.25">
      <c r="A1843" t="s">
        <v>40</v>
      </c>
      <c r="B1843" s="2">
        <v>43035</v>
      </c>
      <c r="C1843" s="35">
        <f>YEAR(Sales[[#This Row],[ShipDate]])</f>
        <v>2017</v>
      </c>
      <c r="D1843" t="s">
        <v>19</v>
      </c>
      <c r="E1843" t="s">
        <v>18</v>
      </c>
      <c r="F1843" t="s">
        <v>45</v>
      </c>
      <c r="G1843" t="s">
        <v>25</v>
      </c>
      <c r="H1843" t="s">
        <v>2060</v>
      </c>
      <c r="I1843" t="s">
        <v>651</v>
      </c>
      <c r="J1843" t="s">
        <v>13</v>
      </c>
      <c r="K1843" t="s">
        <v>883</v>
      </c>
      <c r="L1843" t="s">
        <v>30</v>
      </c>
      <c r="N1843" t="str">
        <f>IF(ISBLANK(Sales[[#This Row],[return]]),"No",Sales[[#This Row],[return]])</f>
        <v>No</v>
      </c>
      <c r="O1843" s="2">
        <v>43033</v>
      </c>
      <c r="P1843" s="8" t="str">
        <f>TEXT(DAY(Sales[[#This Row],[OrderDate]]),"ddd")</f>
        <v>Wed</v>
      </c>
      <c r="Q1843" s="8" t="str">
        <f>TEXT(MONTH(Sales[[#This Row],[ShipDate]])*29,"mmm")</f>
        <v>Oct</v>
      </c>
      <c r="R1843">
        <v>1133</v>
      </c>
      <c r="S1843" t="s">
        <v>1942</v>
      </c>
      <c r="T1843" t="s">
        <v>28</v>
      </c>
      <c r="U1843">
        <v>89431</v>
      </c>
      <c r="V1843" s="1">
        <v>0</v>
      </c>
      <c r="W1843">
        <v>24</v>
      </c>
      <c r="X1843">
        <v>4</v>
      </c>
      <c r="Y1843">
        <v>79</v>
      </c>
      <c r="AD1843"/>
    </row>
    <row r="1844" spans="1:30" x14ac:dyDescent="0.25">
      <c r="A1844" t="s">
        <v>40</v>
      </c>
      <c r="B1844" s="2">
        <v>42801</v>
      </c>
      <c r="C1844" s="35">
        <f>YEAR(Sales[[#This Row],[ShipDate]])</f>
        <v>2017</v>
      </c>
      <c r="D1844" t="s">
        <v>36</v>
      </c>
      <c r="E1844" t="s">
        <v>69</v>
      </c>
      <c r="F1844" t="s">
        <v>45</v>
      </c>
      <c r="G1844" t="s">
        <v>25</v>
      </c>
      <c r="H1844" t="s">
        <v>680</v>
      </c>
      <c r="I1844" t="s">
        <v>142</v>
      </c>
      <c r="J1844" t="s">
        <v>13</v>
      </c>
      <c r="K1844" t="s">
        <v>241</v>
      </c>
      <c r="L1844" t="s">
        <v>68</v>
      </c>
      <c r="N1844" t="str">
        <f>IF(ISBLANK(Sales[[#This Row],[return]]),"No",Sales[[#This Row],[return]])</f>
        <v>No</v>
      </c>
      <c r="O1844" s="2">
        <v>42796</v>
      </c>
      <c r="P1844" s="8" t="str">
        <f>TEXT(DAY(Sales[[#This Row],[OrderDate]]),"ddd")</f>
        <v>Mon</v>
      </c>
      <c r="Q1844" s="8" t="str">
        <f>TEXT(MONTH(Sales[[#This Row],[ShipDate]])*29,"mmm")</f>
        <v>Mar</v>
      </c>
      <c r="R1844">
        <v>30</v>
      </c>
      <c r="S1844" t="s">
        <v>727</v>
      </c>
      <c r="T1844" t="s">
        <v>66</v>
      </c>
      <c r="U1844">
        <v>47374</v>
      </c>
      <c r="V1844" s="1">
        <v>0</v>
      </c>
      <c r="W1844">
        <v>3</v>
      </c>
      <c r="X1844">
        <v>1</v>
      </c>
      <c r="Y1844">
        <v>10</v>
      </c>
      <c r="AD1844"/>
    </row>
    <row r="1845" spans="1:30" x14ac:dyDescent="0.25">
      <c r="A1845" t="s">
        <v>40</v>
      </c>
      <c r="B1845" s="2">
        <v>42801</v>
      </c>
      <c r="C1845" s="35">
        <f>YEAR(Sales[[#This Row],[ShipDate]])</f>
        <v>2017</v>
      </c>
      <c r="D1845" t="s">
        <v>36</v>
      </c>
      <c r="E1845" t="s">
        <v>69</v>
      </c>
      <c r="F1845" t="s">
        <v>104</v>
      </c>
      <c r="G1845" t="s">
        <v>25</v>
      </c>
      <c r="H1845" t="s">
        <v>680</v>
      </c>
      <c r="I1845" t="s">
        <v>142</v>
      </c>
      <c r="J1845" t="s">
        <v>13</v>
      </c>
      <c r="K1845" t="s">
        <v>241</v>
      </c>
      <c r="L1845" t="s">
        <v>68</v>
      </c>
      <c r="N1845" t="str">
        <f>IF(ISBLANK(Sales[[#This Row],[return]]),"No",Sales[[#This Row],[return]])</f>
        <v>No</v>
      </c>
      <c r="O1845" s="2">
        <v>42796</v>
      </c>
      <c r="P1845" s="8" t="str">
        <f>TEXT(DAY(Sales[[#This Row],[OrderDate]]),"ddd")</f>
        <v>Mon</v>
      </c>
      <c r="Q1845" s="8" t="str">
        <f>TEXT(MONTH(Sales[[#This Row],[ShipDate]])*29,"mmm")</f>
        <v>Mar</v>
      </c>
      <c r="R1845">
        <v>374</v>
      </c>
      <c r="S1845" t="s">
        <v>1082</v>
      </c>
      <c r="T1845" t="s">
        <v>66</v>
      </c>
      <c r="U1845">
        <v>47374</v>
      </c>
      <c r="V1845" s="1">
        <v>0</v>
      </c>
      <c r="W1845">
        <v>51</v>
      </c>
      <c r="X1845">
        <v>6</v>
      </c>
      <c r="Y1845">
        <v>102</v>
      </c>
      <c r="AD1845"/>
    </row>
    <row r="1846" spans="1:30" x14ac:dyDescent="0.25">
      <c r="A1846" t="s">
        <v>10</v>
      </c>
      <c r="B1846" s="2">
        <v>42915</v>
      </c>
      <c r="C1846" s="35">
        <f>YEAR(Sales[[#This Row],[ShipDate]])</f>
        <v>2017</v>
      </c>
      <c r="D1846" t="s">
        <v>36</v>
      </c>
      <c r="E1846" t="s">
        <v>31</v>
      </c>
      <c r="F1846" t="s">
        <v>43</v>
      </c>
      <c r="G1846" t="s">
        <v>11</v>
      </c>
      <c r="H1846" t="s">
        <v>2720</v>
      </c>
      <c r="I1846" t="s">
        <v>598</v>
      </c>
      <c r="J1846" t="s">
        <v>13</v>
      </c>
      <c r="K1846" t="s">
        <v>2649</v>
      </c>
      <c r="L1846" t="s">
        <v>17</v>
      </c>
      <c r="N1846" t="str">
        <f>IF(ISBLANK(Sales[[#This Row],[return]]),"No",Sales[[#This Row],[return]])</f>
        <v>No</v>
      </c>
      <c r="O1846" s="2">
        <v>42909</v>
      </c>
      <c r="P1846" s="8" t="str">
        <f>TEXT(DAY(Sales[[#This Row],[OrderDate]]),"ddd")</f>
        <v>Mon</v>
      </c>
      <c r="Q1846" s="8" t="str">
        <f>TEXT(MONTH(Sales[[#This Row],[ShipDate]])*29,"mmm")</f>
        <v>Jun</v>
      </c>
      <c r="R1846">
        <v>591</v>
      </c>
      <c r="S1846" t="s">
        <v>1213</v>
      </c>
      <c r="T1846" t="s">
        <v>15</v>
      </c>
      <c r="U1846">
        <v>30344</v>
      </c>
      <c r="V1846" s="1">
        <v>0</v>
      </c>
      <c r="W1846">
        <v>9</v>
      </c>
      <c r="X1846">
        <v>3</v>
      </c>
      <c r="Y1846">
        <v>27</v>
      </c>
      <c r="AD1846"/>
    </row>
    <row r="1847" spans="1:30" x14ac:dyDescent="0.25">
      <c r="A1847" t="s">
        <v>10</v>
      </c>
      <c r="B1847" s="2">
        <v>42915</v>
      </c>
      <c r="C1847" s="35">
        <f>YEAR(Sales[[#This Row],[ShipDate]])</f>
        <v>2017</v>
      </c>
      <c r="D1847" t="s">
        <v>36</v>
      </c>
      <c r="E1847" t="s">
        <v>31</v>
      </c>
      <c r="F1847" t="s">
        <v>50</v>
      </c>
      <c r="G1847" t="s">
        <v>25</v>
      </c>
      <c r="H1847" t="s">
        <v>2720</v>
      </c>
      <c r="I1847" t="s">
        <v>598</v>
      </c>
      <c r="J1847" t="s">
        <v>13</v>
      </c>
      <c r="K1847" t="s">
        <v>2649</v>
      </c>
      <c r="L1847" t="s">
        <v>17</v>
      </c>
      <c r="N1847" t="str">
        <f>IF(ISBLANK(Sales[[#This Row],[return]]),"No",Sales[[#This Row],[return]])</f>
        <v>No</v>
      </c>
      <c r="O1847" s="2">
        <v>42909</v>
      </c>
      <c r="P1847" s="8" t="str">
        <f>TEXT(DAY(Sales[[#This Row],[OrderDate]]),"ddd")</f>
        <v>Mon</v>
      </c>
      <c r="Q1847" s="8" t="str">
        <f>TEXT(MONTH(Sales[[#This Row],[ShipDate]])*29,"mmm")</f>
        <v>Jun</v>
      </c>
      <c r="R1847">
        <v>683</v>
      </c>
      <c r="S1847" t="s">
        <v>1877</v>
      </c>
      <c r="T1847" t="s">
        <v>15</v>
      </c>
      <c r="U1847">
        <v>30344</v>
      </c>
      <c r="V1847" s="1">
        <v>0</v>
      </c>
      <c r="W1847">
        <v>75</v>
      </c>
      <c r="X1847">
        <v>1</v>
      </c>
      <c r="Y1847">
        <v>166</v>
      </c>
      <c r="AD1847"/>
    </row>
    <row r="1848" spans="1:30" x14ac:dyDescent="0.25">
      <c r="A1848" t="s">
        <v>10</v>
      </c>
      <c r="B1848" s="2">
        <v>42915</v>
      </c>
      <c r="C1848" s="35">
        <f>YEAR(Sales[[#This Row],[ShipDate]])</f>
        <v>2017</v>
      </c>
      <c r="D1848" t="s">
        <v>36</v>
      </c>
      <c r="E1848" t="s">
        <v>31</v>
      </c>
      <c r="F1848" t="s">
        <v>99</v>
      </c>
      <c r="G1848" t="s">
        <v>46</v>
      </c>
      <c r="H1848" t="s">
        <v>2720</v>
      </c>
      <c r="I1848" t="s">
        <v>598</v>
      </c>
      <c r="J1848" t="s">
        <v>13</v>
      </c>
      <c r="K1848" t="s">
        <v>2649</v>
      </c>
      <c r="L1848" t="s">
        <v>17</v>
      </c>
      <c r="N1848" t="str">
        <f>IF(ISBLANK(Sales[[#This Row],[return]]),"No",Sales[[#This Row],[return]])</f>
        <v>No</v>
      </c>
      <c r="O1848" s="2">
        <v>42909</v>
      </c>
      <c r="P1848" s="8" t="str">
        <f>TEXT(DAY(Sales[[#This Row],[OrderDate]]),"ddd")</f>
        <v>Mon</v>
      </c>
      <c r="Q1848" s="8" t="str">
        <f>TEXT(MONTH(Sales[[#This Row],[ShipDate]])*29,"mmm")</f>
        <v>Jun</v>
      </c>
      <c r="R1848">
        <v>511</v>
      </c>
      <c r="S1848" t="s">
        <v>2515</v>
      </c>
      <c r="T1848" t="s">
        <v>15</v>
      </c>
      <c r="U1848">
        <v>30344</v>
      </c>
      <c r="V1848" s="1">
        <v>0</v>
      </c>
      <c r="W1848">
        <v>18</v>
      </c>
      <c r="X1848">
        <v>3</v>
      </c>
      <c r="Y1848">
        <v>75</v>
      </c>
      <c r="AD1848"/>
    </row>
    <row r="1849" spans="1:30" x14ac:dyDescent="0.25">
      <c r="A1849" t="s">
        <v>40</v>
      </c>
      <c r="B1849" s="2">
        <v>43084</v>
      </c>
      <c r="C1849" s="35">
        <f>YEAR(Sales[[#This Row],[ShipDate]])</f>
        <v>2017</v>
      </c>
      <c r="D1849" t="s">
        <v>36</v>
      </c>
      <c r="E1849" t="s">
        <v>18</v>
      </c>
      <c r="F1849" t="s">
        <v>52</v>
      </c>
      <c r="G1849" t="s">
        <v>25</v>
      </c>
      <c r="H1849" t="s">
        <v>164</v>
      </c>
      <c r="I1849" t="s">
        <v>120</v>
      </c>
      <c r="J1849" t="s">
        <v>13</v>
      </c>
      <c r="K1849" t="s">
        <v>2167</v>
      </c>
      <c r="L1849" t="s">
        <v>68</v>
      </c>
      <c r="N1849" t="str">
        <f>IF(ISBLANK(Sales[[#This Row],[return]]),"No",Sales[[#This Row],[return]])</f>
        <v>No</v>
      </c>
      <c r="O1849" s="2">
        <v>43079</v>
      </c>
      <c r="P1849" s="8" t="str">
        <f>TEXT(DAY(Sales[[#This Row],[OrderDate]]),"ddd")</f>
        <v>Tue</v>
      </c>
      <c r="Q1849" s="8" t="str">
        <f>TEXT(MONTH(Sales[[#This Row],[ShipDate]])*29,"mmm")</f>
        <v>Dec</v>
      </c>
      <c r="R1849">
        <v>26</v>
      </c>
      <c r="S1849" t="s">
        <v>3124</v>
      </c>
      <c r="T1849" t="s">
        <v>66</v>
      </c>
      <c r="U1849">
        <v>60610</v>
      </c>
      <c r="V1849" s="1">
        <v>0.8</v>
      </c>
      <c r="W1849">
        <v>-109</v>
      </c>
      <c r="X1849">
        <v>7</v>
      </c>
      <c r="Y1849">
        <v>53</v>
      </c>
      <c r="AD1849"/>
    </row>
    <row r="1850" spans="1:30" x14ac:dyDescent="0.25">
      <c r="A1850" t="s">
        <v>40</v>
      </c>
      <c r="B1850" s="2">
        <v>42846</v>
      </c>
      <c r="C1850" s="35">
        <f>YEAR(Sales[[#This Row],[ShipDate]])</f>
        <v>2017</v>
      </c>
      <c r="D1850" t="s">
        <v>36</v>
      </c>
      <c r="E1850" t="s">
        <v>31</v>
      </c>
      <c r="F1850" t="s">
        <v>150</v>
      </c>
      <c r="G1850" t="s">
        <v>25</v>
      </c>
      <c r="H1850" t="s">
        <v>88</v>
      </c>
      <c r="I1850" t="s">
        <v>93</v>
      </c>
      <c r="J1850" t="s">
        <v>13</v>
      </c>
      <c r="K1850" t="s">
        <v>1025</v>
      </c>
      <c r="L1850" t="s">
        <v>92</v>
      </c>
      <c r="N1850" t="str">
        <f>IF(ISBLANK(Sales[[#This Row],[return]]),"No",Sales[[#This Row],[return]])</f>
        <v>No</v>
      </c>
      <c r="O1850" s="2">
        <v>42841</v>
      </c>
      <c r="P1850" s="8" t="str">
        <f>TEXT(DAY(Sales[[#This Row],[OrderDate]]),"ddd")</f>
        <v>Mon</v>
      </c>
      <c r="Q1850" s="8" t="str">
        <f>TEXT(MONTH(Sales[[#This Row],[ShipDate]])*29,"mmm")</f>
        <v>Apr</v>
      </c>
      <c r="R1850">
        <v>1507</v>
      </c>
      <c r="S1850" t="s">
        <v>281</v>
      </c>
      <c r="T1850" t="s">
        <v>90</v>
      </c>
      <c r="U1850">
        <v>19143</v>
      </c>
      <c r="V1850" s="1">
        <v>0.2</v>
      </c>
      <c r="W1850">
        <v>4</v>
      </c>
      <c r="X1850">
        <v>4</v>
      </c>
      <c r="Y1850">
        <v>13</v>
      </c>
      <c r="AD1850"/>
    </row>
    <row r="1851" spans="1:30" x14ac:dyDescent="0.25">
      <c r="A1851" t="s">
        <v>24</v>
      </c>
      <c r="B1851" s="2">
        <v>42842</v>
      </c>
      <c r="C1851" s="35">
        <f>YEAR(Sales[[#This Row],[ShipDate]])</f>
        <v>2017</v>
      </c>
      <c r="D1851" t="s">
        <v>19</v>
      </c>
      <c r="E1851" t="s">
        <v>18</v>
      </c>
      <c r="F1851" t="s">
        <v>38</v>
      </c>
      <c r="G1851" t="s">
        <v>11</v>
      </c>
      <c r="H1851" t="s">
        <v>26</v>
      </c>
      <c r="I1851" t="s">
        <v>32</v>
      </c>
      <c r="J1851" t="s">
        <v>13</v>
      </c>
      <c r="K1851" t="s">
        <v>1359</v>
      </c>
      <c r="L1851" t="s">
        <v>30</v>
      </c>
      <c r="N1851" t="str">
        <f>IF(ISBLANK(Sales[[#This Row],[return]]),"No",Sales[[#This Row],[return]])</f>
        <v>No</v>
      </c>
      <c r="O1851" s="2">
        <v>42838</v>
      </c>
      <c r="P1851" s="8" t="str">
        <f>TEXT(DAY(Sales[[#This Row],[OrderDate]]),"ddd")</f>
        <v>Fri</v>
      </c>
      <c r="Q1851" s="8" t="str">
        <f>TEXT(MONTH(Sales[[#This Row],[ShipDate]])*29,"mmm")</f>
        <v>Apr</v>
      </c>
      <c r="R1851">
        <v>908</v>
      </c>
      <c r="S1851" t="s">
        <v>3184</v>
      </c>
      <c r="T1851" t="s">
        <v>28</v>
      </c>
      <c r="U1851">
        <v>90045</v>
      </c>
      <c r="V1851" s="1">
        <v>0.2</v>
      </c>
      <c r="W1851">
        <v>-15</v>
      </c>
      <c r="X1851">
        <v>2</v>
      </c>
      <c r="Y1851">
        <v>242</v>
      </c>
      <c r="AD1851"/>
    </row>
    <row r="1852" spans="1:30" x14ac:dyDescent="0.25">
      <c r="A1852" t="s">
        <v>24</v>
      </c>
      <c r="B1852" s="2">
        <v>42842</v>
      </c>
      <c r="C1852" s="35">
        <f>YEAR(Sales[[#This Row],[ShipDate]])</f>
        <v>2017</v>
      </c>
      <c r="D1852" t="s">
        <v>19</v>
      </c>
      <c r="E1852" t="s">
        <v>18</v>
      </c>
      <c r="F1852" t="s">
        <v>48</v>
      </c>
      <c r="G1852" t="s">
        <v>46</v>
      </c>
      <c r="H1852" t="s">
        <v>26</v>
      </c>
      <c r="I1852" t="s">
        <v>32</v>
      </c>
      <c r="J1852" t="s">
        <v>13</v>
      </c>
      <c r="K1852" t="s">
        <v>1359</v>
      </c>
      <c r="L1852" t="s">
        <v>30</v>
      </c>
      <c r="N1852" t="str">
        <f>IF(ISBLANK(Sales[[#This Row],[return]]),"No",Sales[[#This Row],[return]])</f>
        <v>No</v>
      </c>
      <c r="O1852" s="2">
        <v>42838</v>
      </c>
      <c r="P1852" s="8" t="str">
        <f>TEXT(DAY(Sales[[#This Row],[OrderDate]]),"ddd")</f>
        <v>Fri</v>
      </c>
      <c r="Q1852" s="8" t="str">
        <f>TEXT(MONTH(Sales[[#This Row],[ShipDate]])*29,"mmm")</f>
        <v>Apr</v>
      </c>
      <c r="R1852">
        <v>1294</v>
      </c>
      <c r="S1852" t="s">
        <v>2468</v>
      </c>
      <c r="T1852" t="s">
        <v>28</v>
      </c>
      <c r="U1852">
        <v>90045</v>
      </c>
      <c r="V1852" s="1">
        <v>0.2</v>
      </c>
      <c r="W1852">
        <v>42</v>
      </c>
      <c r="X1852">
        <v>2</v>
      </c>
      <c r="Y1852">
        <v>480</v>
      </c>
      <c r="AD1852"/>
    </row>
    <row r="1853" spans="1:30" x14ac:dyDescent="0.25">
      <c r="A1853" t="s">
        <v>40</v>
      </c>
      <c r="B1853" s="2">
        <v>43008</v>
      </c>
      <c r="C1853" s="35">
        <f>YEAR(Sales[[#This Row],[ShipDate]])</f>
        <v>2017</v>
      </c>
      <c r="D1853" t="s">
        <v>36</v>
      </c>
      <c r="E1853" t="s">
        <v>18</v>
      </c>
      <c r="F1853" t="s">
        <v>38</v>
      </c>
      <c r="G1853" t="s">
        <v>11</v>
      </c>
      <c r="H1853" t="s">
        <v>94</v>
      </c>
      <c r="I1853" t="s">
        <v>78</v>
      </c>
      <c r="J1853" t="s">
        <v>13</v>
      </c>
      <c r="K1853" t="s">
        <v>95</v>
      </c>
      <c r="L1853" t="s">
        <v>30</v>
      </c>
      <c r="N1853" t="str">
        <f>IF(ISBLANK(Sales[[#This Row],[return]]),"No",Sales[[#This Row],[return]])</f>
        <v>No</v>
      </c>
      <c r="O1853" s="2">
        <v>43003</v>
      </c>
      <c r="P1853" s="8" t="str">
        <f>TEXT(DAY(Sales[[#This Row],[OrderDate]]),"ddd")</f>
        <v>Wed</v>
      </c>
      <c r="Q1853" s="8" t="str">
        <f>TEXT(MONTH(Sales[[#This Row],[ShipDate]])*29,"mmm")</f>
        <v>Sep</v>
      </c>
      <c r="R1853">
        <v>368</v>
      </c>
      <c r="S1853" t="s">
        <v>35</v>
      </c>
      <c r="T1853" t="s">
        <v>28</v>
      </c>
      <c r="U1853">
        <v>84057</v>
      </c>
      <c r="V1853" s="1">
        <v>0</v>
      </c>
      <c r="W1853">
        <v>240</v>
      </c>
      <c r="X1853">
        <v>3</v>
      </c>
      <c r="Y1853">
        <v>1045</v>
      </c>
      <c r="AD1853"/>
    </row>
    <row r="1854" spans="1:30" x14ac:dyDescent="0.25">
      <c r="A1854" t="s">
        <v>40</v>
      </c>
      <c r="B1854" s="2">
        <v>43084</v>
      </c>
      <c r="C1854" s="35">
        <f>YEAR(Sales[[#This Row],[ShipDate]])</f>
        <v>2017</v>
      </c>
      <c r="D1854" t="s">
        <v>36</v>
      </c>
      <c r="E1854" t="s">
        <v>18</v>
      </c>
      <c r="F1854" t="s">
        <v>50</v>
      </c>
      <c r="G1854" t="s">
        <v>25</v>
      </c>
      <c r="H1854" t="s">
        <v>152</v>
      </c>
      <c r="I1854" t="s">
        <v>252</v>
      </c>
      <c r="J1854" t="s">
        <v>13</v>
      </c>
      <c r="K1854" t="s">
        <v>283</v>
      </c>
      <c r="L1854" t="s">
        <v>92</v>
      </c>
      <c r="N1854" t="str">
        <f>IF(ISBLANK(Sales[[#This Row],[return]]),"No",Sales[[#This Row],[return]])</f>
        <v>No</v>
      </c>
      <c r="O1854" s="2">
        <v>43080</v>
      </c>
      <c r="P1854" s="8" t="str">
        <f>TEXT(DAY(Sales[[#This Row],[OrderDate]]),"ddd")</f>
        <v>Wed</v>
      </c>
      <c r="Q1854" s="8" t="str">
        <f>TEXT(MONTH(Sales[[#This Row],[ShipDate]])*29,"mmm")</f>
        <v>Dec</v>
      </c>
      <c r="R1854">
        <v>697</v>
      </c>
      <c r="S1854" t="s">
        <v>2223</v>
      </c>
      <c r="T1854" t="s">
        <v>90</v>
      </c>
      <c r="U1854">
        <v>45373</v>
      </c>
      <c r="V1854" s="1">
        <v>0.7</v>
      </c>
      <c r="W1854">
        <v>-8</v>
      </c>
      <c r="X1854">
        <v>3</v>
      </c>
      <c r="Y1854">
        <v>10</v>
      </c>
      <c r="AD1854"/>
    </row>
    <row r="1855" spans="1:30" x14ac:dyDescent="0.25">
      <c r="A1855" t="s">
        <v>24</v>
      </c>
      <c r="B1855" s="2">
        <v>42817</v>
      </c>
      <c r="C1855" s="35">
        <f>YEAR(Sales[[#This Row],[ShipDate]])</f>
        <v>2017</v>
      </c>
      <c r="D1855" t="s">
        <v>113</v>
      </c>
      <c r="E1855" t="s">
        <v>31</v>
      </c>
      <c r="F1855" t="s">
        <v>59</v>
      </c>
      <c r="G1855" t="s">
        <v>25</v>
      </c>
      <c r="H1855" t="s">
        <v>1101</v>
      </c>
      <c r="I1855" t="s">
        <v>74</v>
      </c>
      <c r="J1855" t="s">
        <v>13</v>
      </c>
      <c r="K1855" t="s">
        <v>2701</v>
      </c>
      <c r="L1855" t="s">
        <v>68</v>
      </c>
      <c r="N1855" t="str">
        <f>IF(ISBLANK(Sales[[#This Row],[return]]),"No",Sales[[#This Row],[return]])</f>
        <v>No</v>
      </c>
      <c r="O1855" s="2">
        <v>42814</v>
      </c>
      <c r="P1855" s="8" t="str">
        <f>TEXT(DAY(Sales[[#This Row],[OrderDate]]),"ddd")</f>
        <v>Fri</v>
      </c>
      <c r="Q1855" s="8" t="str">
        <f>TEXT(MONTH(Sales[[#This Row],[ShipDate]])*29,"mmm")</f>
        <v>Mar</v>
      </c>
      <c r="R1855">
        <v>1808</v>
      </c>
      <c r="S1855" t="s">
        <v>379</v>
      </c>
      <c r="T1855" t="s">
        <v>66</v>
      </c>
      <c r="U1855">
        <v>53209</v>
      </c>
      <c r="V1855" s="1">
        <v>0</v>
      </c>
      <c r="W1855">
        <v>25</v>
      </c>
      <c r="X1855">
        <v>8</v>
      </c>
      <c r="Y1855">
        <v>52</v>
      </c>
      <c r="AD1855"/>
    </row>
    <row r="1856" spans="1:30" x14ac:dyDescent="0.25">
      <c r="A1856" t="s">
        <v>10</v>
      </c>
      <c r="B1856" s="2">
        <v>43012</v>
      </c>
      <c r="C1856" s="35">
        <f>YEAR(Sales[[#This Row],[ShipDate]])</f>
        <v>2017</v>
      </c>
      <c r="D1856" t="s">
        <v>36</v>
      </c>
      <c r="E1856" t="s">
        <v>18</v>
      </c>
      <c r="F1856" t="s">
        <v>104</v>
      </c>
      <c r="G1856" t="s">
        <v>25</v>
      </c>
      <c r="H1856" t="s">
        <v>230</v>
      </c>
      <c r="I1856" t="s">
        <v>233</v>
      </c>
      <c r="J1856" t="s">
        <v>13</v>
      </c>
      <c r="K1856" t="s">
        <v>900</v>
      </c>
      <c r="L1856" t="s">
        <v>30</v>
      </c>
      <c r="N1856" t="str">
        <f>IF(ISBLANK(Sales[[#This Row],[return]]),"No",Sales[[#This Row],[return]])</f>
        <v>No</v>
      </c>
      <c r="O1856" s="2">
        <v>43006</v>
      </c>
      <c r="P1856" s="8" t="str">
        <f>TEXT(DAY(Sales[[#This Row],[OrderDate]]),"ddd")</f>
        <v>Sat</v>
      </c>
      <c r="Q1856" s="8" t="str">
        <f>TEXT(MONTH(Sales[[#This Row],[ShipDate]])*29,"mmm")</f>
        <v>Oct</v>
      </c>
      <c r="R1856">
        <v>4</v>
      </c>
      <c r="S1856" t="s">
        <v>1781</v>
      </c>
      <c r="T1856" t="s">
        <v>28</v>
      </c>
      <c r="U1856">
        <v>80013</v>
      </c>
      <c r="V1856" s="1">
        <v>0.2</v>
      </c>
      <c r="W1856">
        <v>4</v>
      </c>
      <c r="X1856">
        <v>1</v>
      </c>
      <c r="Y1856">
        <v>13</v>
      </c>
      <c r="AD1856"/>
    </row>
    <row r="1857" spans="1:30" x14ac:dyDescent="0.25">
      <c r="A1857" t="s">
        <v>10</v>
      </c>
      <c r="B1857" s="2">
        <v>43012</v>
      </c>
      <c r="C1857" s="35">
        <f>YEAR(Sales[[#This Row],[ShipDate]])</f>
        <v>2017</v>
      </c>
      <c r="D1857" t="s">
        <v>36</v>
      </c>
      <c r="E1857" t="s">
        <v>18</v>
      </c>
      <c r="F1857" t="s">
        <v>150</v>
      </c>
      <c r="G1857" t="s">
        <v>25</v>
      </c>
      <c r="H1857" t="s">
        <v>230</v>
      </c>
      <c r="I1857" t="s">
        <v>233</v>
      </c>
      <c r="J1857" t="s">
        <v>13</v>
      </c>
      <c r="K1857" t="s">
        <v>900</v>
      </c>
      <c r="L1857" t="s">
        <v>30</v>
      </c>
      <c r="N1857" t="str">
        <f>IF(ISBLANK(Sales[[#This Row],[return]]),"No",Sales[[#This Row],[return]])</f>
        <v>No</v>
      </c>
      <c r="O1857" s="2">
        <v>43006</v>
      </c>
      <c r="P1857" s="8" t="str">
        <f>TEXT(DAY(Sales[[#This Row],[OrderDate]]),"ddd")</f>
        <v>Sat</v>
      </c>
      <c r="Q1857" s="8" t="str">
        <f>TEXT(MONTH(Sales[[#This Row],[ShipDate]])*29,"mmm")</f>
        <v>Oct</v>
      </c>
      <c r="R1857">
        <v>1507</v>
      </c>
      <c r="S1857" t="s">
        <v>281</v>
      </c>
      <c r="T1857" t="s">
        <v>28</v>
      </c>
      <c r="U1857">
        <v>80013</v>
      </c>
      <c r="V1857" s="1">
        <v>0.2</v>
      </c>
      <c r="W1857">
        <v>1</v>
      </c>
      <c r="X1857">
        <v>3</v>
      </c>
      <c r="Y1857">
        <v>5</v>
      </c>
      <c r="AD1857"/>
    </row>
    <row r="1858" spans="1:30" x14ac:dyDescent="0.25">
      <c r="A1858" t="s">
        <v>10</v>
      </c>
      <c r="B1858" s="2">
        <v>43012</v>
      </c>
      <c r="C1858" s="35">
        <f>YEAR(Sales[[#This Row],[ShipDate]])</f>
        <v>2017</v>
      </c>
      <c r="D1858" t="s">
        <v>36</v>
      </c>
      <c r="E1858" t="s">
        <v>18</v>
      </c>
      <c r="F1858" t="s">
        <v>50</v>
      </c>
      <c r="G1858" t="s">
        <v>25</v>
      </c>
      <c r="H1858" t="s">
        <v>230</v>
      </c>
      <c r="I1858" t="s">
        <v>233</v>
      </c>
      <c r="J1858" t="s">
        <v>13</v>
      </c>
      <c r="K1858" t="s">
        <v>900</v>
      </c>
      <c r="L1858" t="s">
        <v>30</v>
      </c>
      <c r="N1858" t="str">
        <f>IF(ISBLANK(Sales[[#This Row],[return]]),"No",Sales[[#This Row],[return]])</f>
        <v>No</v>
      </c>
      <c r="O1858" s="2">
        <v>43006</v>
      </c>
      <c r="P1858" s="8" t="str">
        <f>TEXT(DAY(Sales[[#This Row],[OrderDate]]),"ddd")</f>
        <v>Sat</v>
      </c>
      <c r="Q1858" s="8" t="str">
        <f>TEXT(MONTH(Sales[[#This Row],[ShipDate]])*29,"mmm")</f>
        <v>Oct</v>
      </c>
      <c r="R1858">
        <v>1639</v>
      </c>
      <c r="S1858" t="s">
        <v>1828</v>
      </c>
      <c r="T1858" t="s">
        <v>28</v>
      </c>
      <c r="U1858">
        <v>80013</v>
      </c>
      <c r="V1858" s="1">
        <v>0.7</v>
      </c>
      <c r="W1858">
        <v>-1</v>
      </c>
      <c r="X1858">
        <v>2</v>
      </c>
      <c r="Y1858">
        <v>1</v>
      </c>
      <c r="AD1858"/>
    </row>
    <row r="1859" spans="1:30" x14ac:dyDescent="0.25">
      <c r="A1859" t="s">
        <v>40</v>
      </c>
      <c r="B1859" s="2">
        <v>42930</v>
      </c>
      <c r="C1859" s="35">
        <f>YEAR(Sales[[#This Row],[ShipDate]])</f>
        <v>2017</v>
      </c>
      <c r="D1859" t="s">
        <v>36</v>
      </c>
      <c r="E1859" t="s">
        <v>18</v>
      </c>
      <c r="F1859" t="s">
        <v>50</v>
      </c>
      <c r="G1859" t="s">
        <v>25</v>
      </c>
      <c r="H1859" t="s">
        <v>1602</v>
      </c>
      <c r="I1859" t="s">
        <v>32</v>
      </c>
      <c r="J1859" t="s">
        <v>13</v>
      </c>
      <c r="K1859" t="s">
        <v>639</v>
      </c>
      <c r="L1859" t="s">
        <v>30</v>
      </c>
      <c r="N1859" t="str">
        <f>IF(ISBLANK(Sales[[#This Row],[return]]),"No",Sales[[#This Row],[return]])</f>
        <v>No</v>
      </c>
      <c r="O1859" s="2">
        <v>42926</v>
      </c>
      <c r="P1859" s="8" t="str">
        <f>TEXT(DAY(Sales[[#This Row],[OrderDate]]),"ddd")</f>
        <v>Tue</v>
      </c>
      <c r="Q1859" s="8" t="str">
        <f>TEXT(MONTH(Sales[[#This Row],[ShipDate]])*29,"mmm")</f>
        <v>Jul</v>
      </c>
      <c r="R1859">
        <v>975</v>
      </c>
      <c r="S1859" t="s">
        <v>1894</v>
      </c>
      <c r="T1859" t="s">
        <v>28</v>
      </c>
      <c r="U1859">
        <v>92404</v>
      </c>
      <c r="V1859" s="1">
        <v>0.2</v>
      </c>
      <c r="W1859">
        <v>13</v>
      </c>
      <c r="X1859">
        <v>2</v>
      </c>
      <c r="Y1859">
        <v>40</v>
      </c>
      <c r="AD1859"/>
    </row>
    <row r="1860" spans="1:30" x14ac:dyDescent="0.25">
      <c r="A1860" t="s">
        <v>10</v>
      </c>
      <c r="B1860" s="2">
        <v>43066</v>
      </c>
      <c r="C1860" s="35">
        <f>YEAR(Sales[[#This Row],[ShipDate]])</f>
        <v>2017</v>
      </c>
      <c r="D1860" t="s">
        <v>36</v>
      </c>
      <c r="E1860" t="s">
        <v>31</v>
      </c>
      <c r="F1860" t="s">
        <v>45</v>
      </c>
      <c r="G1860" t="s">
        <v>25</v>
      </c>
      <c r="H1860" t="s">
        <v>64</v>
      </c>
      <c r="I1860" t="s">
        <v>70</v>
      </c>
      <c r="J1860" t="s">
        <v>13</v>
      </c>
      <c r="K1860" t="s">
        <v>712</v>
      </c>
      <c r="L1860" t="s">
        <v>68</v>
      </c>
      <c r="N1860" t="str">
        <f>IF(ISBLANK(Sales[[#This Row],[return]]),"No",Sales[[#This Row],[return]])</f>
        <v>No</v>
      </c>
      <c r="O1860" s="2">
        <v>43060</v>
      </c>
      <c r="P1860" s="8" t="str">
        <f>TEXT(DAY(Sales[[#This Row],[OrderDate]]),"ddd")</f>
        <v>Sat</v>
      </c>
      <c r="Q1860" s="8" t="str">
        <f>TEXT(MONTH(Sales[[#This Row],[ShipDate]])*29,"mmm")</f>
        <v>Nov</v>
      </c>
      <c r="R1860">
        <v>590</v>
      </c>
      <c r="S1860" t="s">
        <v>1718</v>
      </c>
      <c r="T1860" t="s">
        <v>66</v>
      </c>
      <c r="U1860">
        <v>76106</v>
      </c>
      <c r="V1860" s="1">
        <v>0.2</v>
      </c>
      <c r="W1860">
        <v>1</v>
      </c>
      <c r="X1860">
        <v>2</v>
      </c>
      <c r="Y1860">
        <v>5</v>
      </c>
      <c r="AD1860"/>
    </row>
    <row r="1861" spans="1:30" x14ac:dyDescent="0.25">
      <c r="A1861" t="s">
        <v>10</v>
      </c>
      <c r="B1861" s="2">
        <v>43066</v>
      </c>
      <c r="C1861" s="35">
        <f>YEAR(Sales[[#This Row],[ShipDate]])</f>
        <v>2017</v>
      </c>
      <c r="D1861" t="s">
        <v>36</v>
      </c>
      <c r="E1861" t="s">
        <v>31</v>
      </c>
      <c r="F1861" t="s">
        <v>50</v>
      </c>
      <c r="G1861" t="s">
        <v>25</v>
      </c>
      <c r="H1861" t="s">
        <v>64</v>
      </c>
      <c r="I1861" t="s">
        <v>70</v>
      </c>
      <c r="J1861" t="s">
        <v>13</v>
      </c>
      <c r="K1861" t="s">
        <v>712</v>
      </c>
      <c r="L1861" t="s">
        <v>68</v>
      </c>
      <c r="N1861" t="str">
        <f>IF(ISBLANK(Sales[[#This Row],[return]]),"No",Sales[[#This Row],[return]])</f>
        <v>No</v>
      </c>
      <c r="O1861" s="2">
        <v>43060</v>
      </c>
      <c r="P1861" s="8" t="str">
        <f>TEXT(DAY(Sales[[#This Row],[OrderDate]]),"ddd")</f>
        <v>Sat</v>
      </c>
      <c r="Q1861" s="8" t="str">
        <f>TEXT(MONTH(Sales[[#This Row],[ShipDate]])*29,"mmm")</f>
        <v>Nov</v>
      </c>
      <c r="R1861">
        <v>1520</v>
      </c>
      <c r="S1861" t="s">
        <v>71</v>
      </c>
      <c r="T1861" t="s">
        <v>66</v>
      </c>
      <c r="U1861">
        <v>76106</v>
      </c>
      <c r="V1861" s="1">
        <v>0.8</v>
      </c>
      <c r="W1861">
        <v>-3</v>
      </c>
      <c r="X1861">
        <v>2</v>
      </c>
      <c r="Y1861">
        <v>2</v>
      </c>
      <c r="AD1861"/>
    </row>
    <row r="1862" spans="1:30" x14ac:dyDescent="0.25">
      <c r="A1862" t="s">
        <v>10</v>
      </c>
      <c r="B1862" s="2">
        <v>43066</v>
      </c>
      <c r="C1862" s="35">
        <f>YEAR(Sales[[#This Row],[ShipDate]])</f>
        <v>2017</v>
      </c>
      <c r="D1862" t="s">
        <v>36</v>
      </c>
      <c r="E1862" t="s">
        <v>31</v>
      </c>
      <c r="F1862" t="s">
        <v>52</v>
      </c>
      <c r="G1862" t="s">
        <v>25</v>
      </c>
      <c r="H1862" t="s">
        <v>64</v>
      </c>
      <c r="I1862" t="s">
        <v>70</v>
      </c>
      <c r="J1862" t="s">
        <v>13</v>
      </c>
      <c r="K1862" t="s">
        <v>712</v>
      </c>
      <c r="L1862" t="s">
        <v>68</v>
      </c>
      <c r="N1862" t="str">
        <f>IF(ISBLANK(Sales[[#This Row],[return]]),"No",Sales[[#This Row],[return]])</f>
        <v>No</v>
      </c>
      <c r="O1862" s="2">
        <v>43060</v>
      </c>
      <c r="P1862" s="8" t="str">
        <f>TEXT(DAY(Sales[[#This Row],[OrderDate]]),"ddd")</f>
        <v>Sat</v>
      </c>
      <c r="Q1862" s="8" t="str">
        <f>TEXT(MONTH(Sales[[#This Row],[ShipDate]])*29,"mmm")</f>
        <v>Nov</v>
      </c>
      <c r="R1862">
        <v>952</v>
      </c>
      <c r="S1862" t="s">
        <v>2190</v>
      </c>
      <c r="T1862" t="s">
        <v>66</v>
      </c>
      <c r="U1862">
        <v>76106</v>
      </c>
      <c r="V1862" s="1">
        <v>0.8</v>
      </c>
      <c r="W1862">
        <v>-68</v>
      </c>
      <c r="X1862">
        <v>3</v>
      </c>
      <c r="Y1862">
        <v>25</v>
      </c>
      <c r="AD1862"/>
    </row>
    <row r="1863" spans="1:30" x14ac:dyDescent="0.25">
      <c r="A1863" t="s">
        <v>10</v>
      </c>
      <c r="B1863" s="2">
        <v>43066</v>
      </c>
      <c r="C1863" s="35">
        <f>YEAR(Sales[[#This Row],[ShipDate]])</f>
        <v>2017</v>
      </c>
      <c r="D1863" t="s">
        <v>36</v>
      </c>
      <c r="E1863" t="s">
        <v>31</v>
      </c>
      <c r="F1863" t="s">
        <v>50</v>
      </c>
      <c r="G1863" t="s">
        <v>25</v>
      </c>
      <c r="H1863" t="s">
        <v>64</v>
      </c>
      <c r="I1863" t="s">
        <v>70</v>
      </c>
      <c r="J1863" t="s">
        <v>13</v>
      </c>
      <c r="K1863" t="s">
        <v>712</v>
      </c>
      <c r="L1863" t="s">
        <v>68</v>
      </c>
      <c r="N1863" t="str">
        <f>IF(ISBLANK(Sales[[#This Row],[return]]),"No",Sales[[#This Row],[return]])</f>
        <v>No</v>
      </c>
      <c r="O1863" s="2">
        <v>43060</v>
      </c>
      <c r="P1863" s="8" t="str">
        <f>TEXT(DAY(Sales[[#This Row],[OrderDate]]),"ddd")</f>
        <v>Sat</v>
      </c>
      <c r="Q1863" s="8" t="str">
        <f>TEXT(MONTH(Sales[[#This Row],[ShipDate]])*29,"mmm")</f>
        <v>Nov</v>
      </c>
      <c r="R1863">
        <v>409</v>
      </c>
      <c r="S1863" t="s">
        <v>749</v>
      </c>
      <c r="T1863" t="s">
        <v>66</v>
      </c>
      <c r="U1863">
        <v>76106</v>
      </c>
      <c r="V1863" s="1">
        <v>0.8</v>
      </c>
      <c r="W1863">
        <v>-13</v>
      </c>
      <c r="X1863">
        <v>5</v>
      </c>
      <c r="Y1863">
        <v>8</v>
      </c>
      <c r="AD1863"/>
    </row>
    <row r="1864" spans="1:30" x14ac:dyDescent="0.25">
      <c r="A1864" t="s">
        <v>40</v>
      </c>
      <c r="B1864" s="2">
        <v>43091</v>
      </c>
      <c r="C1864" s="35">
        <f>YEAR(Sales[[#This Row],[ShipDate]])</f>
        <v>2017</v>
      </c>
      <c r="D1864" t="s">
        <v>36</v>
      </c>
      <c r="E1864" t="s">
        <v>31</v>
      </c>
      <c r="F1864" t="s">
        <v>45</v>
      </c>
      <c r="G1864" t="s">
        <v>25</v>
      </c>
      <c r="H1864" t="s">
        <v>684</v>
      </c>
      <c r="I1864" t="s">
        <v>233</v>
      </c>
      <c r="J1864" t="s">
        <v>13</v>
      </c>
      <c r="K1864" t="s">
        <v>605</v>
      </c>
      <c r="L1864" t="s">
        <v>30</v>
      </c>
      <c r="N1864" t="str">
        <f>IF(ISBLANK(Sales[[#This Row],[return]]),"No",Sales[[#This Row],[return]])</f>
        <v>No</v>
      </c>
      <c r="O1864" s="2">
        <v>43087</v>
      </c>
      <c r="P1864" s="8" t="str">
        <f>TEXT(DAY(Sales[[#This Row],[OrderDate]]),"ddd")</f>
        <v>Wed</v>
      </c>
      <c r="Q1864" s="8" t="str">
        <f>TEXT(MONTH(Sales[[#This Row],[ShipDate]])*29,"mmm")</f>
        <v>Dec</v>
      </c>
      <c r="R1864">
        <v>1135</v>
      </c>
      <c r="S1864" t="s">
        <v>1948</v>
      </c>
      <c r="T1864" t="s">
        <v>28</v>
      </c>
      <c r="U1864">
        <v>80027</v>
      </c>
      <c r="V1864" s="1">
        <v>0.2</v>
      </c>
      <c r="W1864">
        <v>1</v>
      </c>
      <c r="X1864">
        <v>2</v>
      </c>
      <c r="Y1864">
        <v>7</v>
      </c>
      <c r="AD1864"/>
    </row>
    <row r="1865" spans="1:30" x14ac:dyDescent="0.25">
      <c r="A1865" t="s">
        <v>24</v>
      </c>
      <c r="B1865" s="2">
        <v>42853</v>
      </c>
      <c r="C1865" s="35">
        <f>YEAR(Sales[[#This Row],[ShipDate]])</f>
        <v>2017</v>
      </c>
      <c r="D1865" t="s">
        <v>36</v>
      </c>
      <c r="E1865" t="s">
        <v>18</v>
      </c>
      <c r="F1865" t="s">
        <v>23</v>
      </c>
      <c r="G1865" t="s">
        <v>11</v>
      </c>
      <c r="H1865" t="s">
        <v>684</v>
      </c>
      <c r="I1865" t="s">
        <v>20</v>
      </c>
      <c r="J1865" t="s">
        <v>13</v>
      </c>
      <c r="K1865" t="s">
        <v>1621</v>
      </c>
      <c r="L1865" t="s">
        <v>17</v>
      </c>
      <c r="M1865" t="s">
        <v>82</v>
      </c>
      <c r="N1865" t="str">
        <f>IF(ISBLANK(Sales[[#This Row],[return]]),"No",Sales[[#This Row],[return]])</f>
        <v>Yes</v>
      </c>
      <c r="O1865" s="2">
        <v>42846</v>
      </c>
      <c r="P1865" s="8" t="str">
        <f>TEXT(DAY(Sales[[#This Row],[OrderDate]]),"ddd")</f>
        <v>Sat</v>
      </c>
      <c r="Q1865" s="8" t="str">
        <f>TEXT(MONTH(Sales[[#This Row],[ShipDate]])*29,"mmm")</f>
        <v>Apr</v>
      </c>
      <c r="R1865">
        <v>746</v>
      </c>
      <c r="S1865" t="s">
        <v>513</v>
      </c>
      <c r="T1865" t="s">
        <v>15</v>
      </c>
      <c r="U1865">
        <v>40214</v>
      </c>
      <c r="V1865" s="1">
        <v>0</v>
      </c>
      <c r="W1865">
        <v>52</v>
      </c>
      <c r="X1865">
        <v>2</v>
      </c>
      <c r="Y1865">
        <v>192</v>
      </c>
      <c r="AD1865"/>
    </row>
    <row r="1866" spans="1:30" x14ac:dyDescent="0.25">
      <c r="A1866" t="s">
        <v>24</v>
      </c>
      <c r="B1866" s="2">
        <v>42853</v>
      </c>
      <c r="C1866" s="35">
        <f>YEAR(Sales[[#This Row],[ShipDate]])</f>
        <v>2017</v>
      </c>
      <c r="D1866" t="s">
        <v>36</v>
      </c>
      <c r="E1866" t="s">
        <v>18</v>
      </c>
      <c r="F1866" t="s">
        <v>43</v>
      </c>
      <c r="G1866" t="s">
        <v>11</v>
      </c>
      <c r="H1866" t="s">
        <v>684</v>
      </c>
      <c r="I1866" t="s">
        <v>20</v>
      </c>
      <c r="J1866" t="s">
        <v>13</v>
      </c>
      <c r="K1866" t="s">
        <v>1621</v>
      </c>
      <c r="L1866" t="s">
        <v>17</v>
      </c>
      <c r="M1866" t="s">
        <v>82</v>
      </c>
      <c r="N1866" t="str">
        <f>IF(ISBLANK(Sales[[#This Row],[return]]),"No",Sales[[#This Row],[return]])</f>
        <v>Yes</v>
      </c>
      <c r="O1866" s="2">
        <v>42846</v>
      </c>
      <c r="P1866" s="8" t="str">
        <f>TEXT(DAY(Sales[[#This Row],[OrderDate]]),"ddd")</f>
        <v>Sat</v>
      </c>
      <c r="Q1866" s="8" t="str">
        <f>TEXT(MONTH(Sales[[#This Row],[ShipDate]])*29,"mmm")</f>
        <v>Apr</v>
      </c>
      <c r="R1866">
        <v>1546</v>
      </c>
      <c r="S1866" t="s">
        <v>3171</v>
      </c>
      <c r="T1866" t="s">
        <v>15</v>
      </c>
      <c r="U1866">
        <v>40214</v>
      </c>
      <c r="V1866" s="1">
        <v>0</v>
      </c>
      <c r="W1866">
        <v>36</v>
      </c>
      <c r="X1866">
        <v>3</v>
      </c>
      <c r="Y1866">
        <v>210</v>
      </c>
      <c r="AD1866"/>
    </row>
    <row r="1867" spans="1:30" x14ac:dyDescent="0.25">
      <c r="A1867" t="s">
        <v>24</v>
      </c>
      <c r="B1867" s="2">
        <v>42853</v>
      </c>
      <c r="C1867" s="35">
        <f>YEAR(Sales[[#This Row],[ShipDate]])</f>
        <v>2017</v>
      </c>
      <c r="D1867" t="s">
        <v>36</v>
      </c>
      <c r="E1867" t="s">
        <v>18</v>
      </c>
      <c r="F1867" t="s">
        <v>50</v>
      </c>
      <c r="G1867" t="s">
        <v>25</v>
      </c>
      <c r="H1867" t="s">
        <v>684</v>
      </c>
      <c r="I1867" t="s">
        <v>20</v>
      </c>
      <c r="J1867" t="s">
        <v>13</v>
      </c>
      <c r="K1867" t="s">
        <v>1621</v>
      </c>
      <c r="L1867" t="s">
        <v>17</v>
      </c>
      <c r="M1867" t="s">
        <v>82</v>
      </c>
      <c r="N1867" t="str">
        <f>IF(ISBLANK(Sales[[#This Row],[return]]),"No",Sales[[#This Row],[return]])</f>
        <v>Yes</v>
      </c>
      <c r="O1867" s="2">
        <v>42846</v>
      </c>
      <c r="P1867" s="8" t="str">
        <f>TEXT(DAY(Sales[[#This Row],[OrderDate]]),"ddd")</f>
        <v>Sat</v>
      </c>
      <c r="Q1867" s="8" t="str">
        <f>TEXT(MONTH(Sales[[#This Row],[ShipDate]])*29,"mmm")</f>
        <v>Apr</v>
      </c>
      <c r="R1867">
        <v>1642</v>
      </c>
      <c r="S1867" t="s">
        <v>3131</v>
      </c>
      <c r="T1867" t="s">
        <v>15</v>
      </c>
      <c r="U1867">
        <v>40214</v>
      </c>
      <c r="V1867" s="1">
        <v>0</v>
      </c>
      <c r="W1867">
        <v>10</v>
      </c>
      <c r="X1867">
        <v>3</v>
      </c>
      <c r="Y1867">
        <v>21</v>
      </c>
      <c r="AD1867"/>
    </row>
    <row r="1868" spans="1:30" x14ac:dyDescent="0.25">
      <c r="A1868" t="s">
        <v>24</v>
      </c>
      <c r="B1868" s="2">
        <v>42853</v>
      </c>
      <c r="C1868" s="35">
        <f>YEAR(Sales[[#This Row],[ShipDate]])</f>
        <v>2017</v>
      </c>
      <c r="D1868" t="s">
        <v>36</v>
      </c>
      <c r="E1868" t="s">
        <v>18</v>
      </c>
      <c r="F1868" t="s">
        <v>48</v>
      </c>
      <c r="G1868" t="s">
        <v>46</v>
      </c>
      <c r="H1868" t="s">
        <v>684</v>
      </c>
      <c r="I1868" t="s">
        <v>20</v>
      </c>
      <c r="J1868" t="s">
        <v>13</v>
      </c>
      <c r="K1868" t="s">
        <v>1621</v>
      </c>
      <c r="L1868" t="s">
        <v>17</v>
      </c>
      <c r="M1868" t="s">
        <v>82</v>
      </c>
      <c r="N1868" t="str">
        <f>IF(ISBLANK(Sales[[#This Row],[return]]),"No",Sales[[#This Row],[return]])</f>
        <v>Yes</v>
      </c>
      <c r="O1868" s="2">
        <v>42846</v>
      </c>
      <c r="P1868" s="8" t="str">
        <f>TEXT(DAY(Sales[[#This Row],[OrderDate]]),"ddd")</f>
        <v>Sat</v>
      </c>
      <c r="Q1868" s="8" t="str">
        <f>TEXT(MONTH(Sales[[#This Row],[ShipDate]])*29,"mmm")</f>
        <v>Apr</v>
      </c>
      <c r="R1868">
        <v>938</v>
      </c>
      <c r="S1868" t="s">
        <v>946</v>
      </c>
      <c r="T1868" t="s">
        <v>15</v>
      </c>
      <c r="U1868">
        <v>40214</v>
      </c>
      <c r="V1868" s="1">
        <v>0</v>
      </c>
      <c r="W1868">
        <v>132</v>
      </c>
      <c r="X1868">
        <v>5</v>
      </c>
      <c r="Y1868">
        <v>470</v>
      </c>
      <c r="AD1868"/>
    </row>
    <row r="1869" spans="1:30" x14ac:dyDescent="0.25">
      <c r="A1869" t="s">
        <v>40</v>
      </c>
      <c r="B1869" s="2">
        <v>43071</v>
      </c>
      <c r="C1869" s="35">
        <f>YEAR(Sales[[#This Row],[ShipDate]])</f>
        <v>2017</v>
      </c>
      <c r="D1869" t="s">
        <v>19</v>
      </c>
      <c r="E1869" t="s">
        <v>18</v>
      </c>
      <c r="F1869" t="s">
        <v>43</v>
      </c>
      <c r="G1869" t="s">
        <v>11</v>
      </c>
      <c r="H1869" t="s">
        <v>648</v>
      </c>
      <c r="I1869" t="s">
        <v>651</v>
      </c>
      <c r="J1869" t="s">
        <v>13</v>
      </c>
      <c r="K1869" t="s">
        <v>1308</v>
      </c>
      <c r="L1869" t="s">
        <v>30</v>
      </c>
      <c r="N1869" t="str">
        <f>IF(ISBLANK(Sales[[#This Row],[return]]),"No",Sales[[#This Row],[return]])</f>
        <v>No</v>
      </c>
      <c r="O1869" s="2">
        <v>43069</v>
      </c>
      <c r="P1869" s="8" t="str">
        <f>TEXT(DAY(Sales[[#This Row],[OrderDate]]),"ddd")</f>
        <v>Mon</v>
      </c>
      <c r="Q1869" s="8" t="str">
        <f>TEXT(MONTH(Sales[[#This Row],[ShipDate]])*29,"mmm")</f>
        <v>Dec</v>
      </c>
      <c r="R1869">
        <v>488</v>
      </c>
      <c r="S1869" t="s">
        <v>1360</v>
      </c>
      <c r="T1869" t="s">
        <v>28</v>
      </c>
      <c r="U1869">
        <v>89115</v>
      </c>
      <c r="V1869" s="1">
        <v>0</v>
      </c>
      <c r="W1869">
        <v>29</v>
      </c>
      <c r="X1869">
        <v>4</v>
      </c>
      <c r="Y1869">
        <v>81</v>
      </c>
      <c r="AD1869"/>
    </row>
    <row r="1870" spans="1:30" x14ac:dyDescent="0.25">
      <c r="A1870" t="s">
        <v>40</v>
      </c>
      <c r="B1870" s="2">
        <v>43071</v>
      </c>
      <c r="C1870" s="35">
        <f>YEAR(Sales[[#This Row],[ShipDate]])</f>
        <v>2017</v>
      </c>
      <c r="D1870" t="s">
        <v>19</v>
      </c>
      <c r="E1870" t="s">
        <v>18</v>
      </c>
      <c r="F1870" t="s">
        <v>59</v>
      </c>
      <c r="G1870" t="s">
        <v>25</v>
      </c>
      <c r="H1870" t="s">
        <v>648</v>
      </c>
      <c r="I1870" t="s">
        <v>651</v>
      </c>
      <c r="J1870" t="s">
        <v>13</v>
      </c>
      <c r="K1870" t="s">
        <v>1308</v>
      </c>
      <c r="L1870" t="s">
        <v>30</v>
      </c>
      <c r="N1870" t="str">
        <f>IF(ISBLANK(Sales[[#This Row],[return]]),"No",Sales[[#This Row],[return]])</f>
        <v>No</v>
      </c>
      <c r="O1870" s="2">
        <v>43069</v>
      </c>
      <c r="P1870" s="8" t="str">
        <f>TEXT(DAY(Sales[[#This Row],[OrderDate]]),"ddd")</f>
        <v>Mon</v>
      </c>
      <c r="Q1870" s="8" t="str">
        <f>TEXT(MONTH(Sales[[#This Row],[ShipDate]])*29,"mmm")</f>
        <v>Dec</v>
      </c>
      <c r="R1870">
        <v>1797</v>
      </c>
      <c r="S1870" t="s">
        <v>1917</v>
      </c>
      <c r="T1870" t="s">
        <v>28</v>
      </c>
      <c r="U1870">
        <v>89115</v>
      </c>
      <c r="V1870" s="1">
        <v>0</v>
      </c>
      <c r="W1870">
        <v>12</v>
      </c>
      <c r="X1870">
        <v>4</v>
      </c>
      <c r="Y1870">
        <v>26</v>
      </c>
      <c r="AD1870"/>
    </row>
    <row r="1871" spans="1:30" x14ac:dyDescent="0.25">
      <c r="A1871" t="s">
        <v>24</v>
      </c>
      <c r="B1871" s="2">
        <v>42804</v>
      </c>
      <c r="C1871" s="35">
        <f>YEAR(Sales[[#This Row],[ShipDate]])</f>
        <v>2017</v>
      </c>
      <c r="D1871" t="s">
        <v>113</v>
      </c>
      <c r="E1871" t="s">
        <v>31</v>
      </c>
      <c r="F1871" t="s">
        <v>45</v>
      </c>
      <c r="G1871" t="s">
        <v>25</v>
      </c>
      <c r="H1871" t="s">
        <v>1907</v>
      </c>
      <c r="I1871" t="s">
        <v>233</v>
      </c>
      <c r="J1871" t="s">
        <v>13</v>
      </c>
      <c r="K1871" t="s">
        <v>2627</v>
      </c>
      <c r="L1871" t="s">
        <v>30</v>
      </c>
      <c r="N1871" t="str">
        <f>IF(ISBLANK(Sales[[#This Row],[return]]),"No",Sales[[#This Row],[return]])</f>
        <v>No</v>
      </c>
      <c r="O1871" s="2">
        <v>42802</v>
      </c>
      <c r="P1871" s="8" t="str">
        <f>TEXT(DAY(Sales[[#This Row],[OrderDate]]),"ddd")</f>
        <v>Sun</v>
      </c>
      <c r="Q1871" s="8" t="str">
        <f>TEXT(MONTH(Sales[[#This Row],[ShipDate]])*29,"mmm")</f>
        <v>Mar</v>
      </c>
      <c r="R1871">
        <v>522</v>
      </c>
      <c r="S1871" t="s">
        <v>594</v>
      </c>
      <c r="T1871" t="s">
        <v>28</v>
      </c>
      <c r="U1871">
        <v>81001</v>
      </c>
      <c r="V1871" s="1">
        <v>0.2</v>
      </c>
      <c r="W1871">
        <v>1</v>
      </c>
      <c r="X1871">
        <v>1</v>
      </c>
      <c r="Y1871">
        <v>3</v>
      </c>
      <c r="AD1871"/>
    </row>
    <row r="1872" spans="1:30" x14ac:dyDescent="0.25">
      <c r="A1872" t="s">
        <v>40</v>
      </c>
      <c r="B1872" s="2">
        <v>42980</v>
      </c>
      <c r="C1872" s="35">
        <f>YEAR(Sales[[#This Row],[ShipDate]])</f>
        <v>2017</v>
      </c>
      <c r="D1872" t="s">
        <v>36</v>
      </c>
      <c r="E1872" t="s">
        <v>31</v>
      </c>
      <c r="F1872" t="s">
        <v>39</v>
      </c>
      <c r="G1872" t="s">
        <v>25</v>
      </c>
      <c r="H1872" t="s">
        <v>368</v>
      </c>
      <c r="I1872" t="s">
        <v>371</v>
      </c>
      <c r="J1872" t="s">
        <v>13</v>
      </c>
      <c r="K1872" t="s">
        <v>2652</v>
      </c>
      <c r="L1872" t="s">
        <v>92</v>
      </c>
      <c r="N1872" t="str">
        <f>IF(ISBLANK(Sales[[#This Row],[return]]),"No",Sales[[#This Row],[return]])</f>
        <v>No</v>
      </c>
      <c r="O1872" s="2">
        <v>42975</v>
      </c>
      <c r="P1872" s="8" t="str">
        <f>TEXT(DAY(Sales[[#This Row],[OrderDate]]),"ddd")</f>
        <v>Sat</v>
      </c>
      <c r="Q1872" s="8" t="str">
        <f>TEXT(MONTH(Sales[[#This Row],[ShipDate]])*29,"mmm")</f>
        <v>Sep</v>
      </c>
      <c r="R1872">
        <v>1384</v>
      </c>
      <c r="S1872" t="s">
        <v>2089</v>
      </c>
      <c r="T1872" t="s">
        <v>90</v>
      </c>
      <c r="U1872">
        <v>6824</v>
      </c>
      <c r="V1872" s="1">
        <v>0</v>
      </c>
      <c r="W1872">
        <v>122</v>
      </c>
      <c r="X1872">
        <v>11</v>
      </c>
      <c r="Y1872">
        <v>470</v>
      </c>
      <c r="AD1872"/>
    </row>
    <row r="1873" spans="1:30" x14ac:dyDescent="0.25">
      <c r="A1873" t="s">
        <v>40</v>
      </c>
      <c r="B1873" s="2">
        <v>42863</v>
      </c>
      <c r="C1873" s="35">
        <f>YEAR(Sales[[#This Row],[ShipDate]])</f>
        <v>2017</v>
      </c>
      <c r="D1873" t="s">
        <v>36</v>
      </c>
      <c r="E1873" t="s">
        <v>69</v>
      </c>
      <c r="F1873" t="s">
        <v>43</v>
      </c>
      <c r="G1873" t="s">
        <v>11</v>
      </c>
      <c r="H1873" t="s">
        <v>1901</v>
      </c>
      <c r="I1873" t="s">
        <v>32</v>
      </c>
      <c r="J1873" t="s">
        <v>13</v>
      </c>
      <c r="K1873" t="s">
        <v>2978</v>
      </c>
      <c r="L1873" t="s">
        <v>30</v>
      </c>
      <c r="N1873" t="str">
        <f>IF(ISBLANK(Sales[[#This Row],[return]]),"No",Sales[[#This Row],[return]])</f>
        <v>No</v>
      </c>
      <c r="O1873" s="2">
        <v>42858</v>
      </c>
      <c r="P1873" s="8" t="str">
        <f>TEXT(DAY(Sales[[#This Row],[OrderDate]]),"ddd")</f>
        <v>Tue</v>
      </c>
      <c r="Q1873" s="8" t="str">
        <f>TEXT(MONTH(Sales[[#This Row],[ShipDate]])*29,"mmm")</f>
        <v>May</v>
      </c>
      <c r="R1873">
        <v>1367</v>
      </c>
      <c r="S1873" t="s">
        <v>3187</v>
      </c>
      <c r="T1873" t="s">
        <v>28</v>
      </c>
      <c r="U1873">
        <v>91911</v>
      </c>
      <c r="V1873" s="1">
        <v>0</v>
      </c>
      <c r="W1873">
        <v>107</v>
      </c>
      <c r="X1873">
        <v>6</v>
      </c>
      <c r="Y1873">
        <v>666</v>
      </c>
      <c r="AD1873"/>
    </row>
    <row r="1874" spans="1:30" x14ac:dyDescent="0.25">
      <c r="A1874" t="s">
        <v>24</v>
      </c>
      <c r="B1874" s="2">
        <v>43047</v>
      </c>
      <c r="C1874" s="35">
        <f>YEAR(Sales[[#This Row],[ShipDate]])</f>
        <v>2017</v>
      </c>
      <c r="D1874" t="s">
        <v>36</v>
      </c>
      <c r="E1874" t="s">
        <v>18</v>
      </c>
      <c r="F1874" t="s">
        <v>38</v>
      </c>
      <c r="G1874" t="s">
        <v>11</v>
      </c>
      <c r="H1874" t="s">
        <v>1548</v>
      </c>
      <c r="I1874" t="s">
        <v>786</v>
      </c>
      <c r="J1874" t="s">
        <v>13</v>
      </c>
      <c r="K1874" t="s">
        <v>1292</v>
      </c>
      <c r="L1874" t="s">
        <v>17</v>
      </c>
      <c r="N1874" t="str">
        <f>IF(ISBLANK(Sales[[#This Row],[return]]),"No",Sales[[#This Row],[return]])</f>
        <v>No</v>
      </c>
      <c r="O1874" s="2">
        <v>43040</v>
      </c>
      <c r="P1874" s="8" t="str">
        <f>TEXT(DAY(Sales[[#This Row],[OrderDate]]),"ddd")</f>
        <v>Sun</v>
      </c>
      <c r="Q1874" s="8" t="str">
        <f>TEXT(MONTH(Sales[[#This Row],[ShipDate]])*29,"mmm")</f>
        <v>Nov</v>
      </c>
      <c r="R1874">
        <v>908</v>
      </c>
      <c r="S1874" t="s">
        <v>3184</v>
      </c>
      <c r="T1874" t="s">
        <v>15</v>
      </c>
      <c r="U1874">
        <v>72032</v>
      </c>
      <c r="V1874" s="1">
        <v>0</v>
      </c>
      <c r="W1874">
        <v>45</v>
      </c>
      <c r="X1874">
        <v>2</v>
      </c>
      <c r="Y1874">
        <v>302</v>
      </c>
      <c r="AD1874"/>
    </row>
    <row r="1875" spans="1:30" x14ac:dyDescent="0.25">
      <c r="A1875" t="s">
        <v>24</v>
      </c>
      <c r="B1875" s="2">
        <v>43054</v>
      </c>
      <c r="C1875" s="35">
        <f>YEAR(Sales[[#This Row],[ShipDate]])</f>
        <v>2017</v>
      </c>
      <c r="D1875" t="s">
        <v>36</v>
      </c>
      <c r="E1875" t="s">
        <v>31</v>
      </c>
      <c r="F1875" t="s">
        <v>43</v>
      </c>
      <c r="G1875" t="s">
        <v>11</v>
      </c>
      <c r="H1875" t="s">
        <v>706</v>
      </c>
      <c r="I1875" t="s">
        <v>58</v>
      </c>
      <c r="J1875" t="s">
        <v>13</v>
      </c>
      <c r="K1875" t="s">
        <v>2632</v>
      </c>
      <c r="L1875" t="s">
        <v>17</v>
      </c>
      <c r="N1875" t="str">
        <f>IF(ISBLANK(Sales[[#This Row],[return]]),"No",Sales[[#This Row],[return]])</f>
        <v>No</v>
      </c>
      <c r="O1875" s="2">
        <v>43047</v>
      </c>
      <c r="P1875" s="8" t="str">
        <f>TEXT(DAY(Sales[[#This Row],[OrderDate]]),"ddd")</f>
        <v>Sun</v>
      </c>
      <c r="Q1875" s="8" t="str">
        <f>TEXT(MONTH(Sales[[#This Row],[ShipDate]])*29,"mmm")</f>
        <v>Nov</v>
      </c>
      <c r="R1875">
        <v>592</v>
      </c>
      <c r="S1875" t="s">
        <v>602</v>
      </c>
      <c r="T1875" t="s">
        <v>15</v>
      </c>
      <c r="U1875">
        <v>28540</v>
      </c>
      <c r="V1875" s="1">
        <v>0.2</v>
      </c>
      <c r="W1875">
        <v>1</v>
      </c>
      <c r="X1875">
        <v>1</v>
      </c>
      <c r="Y1875">
        <v>5</v>
      </c>
      <c r="AD1875"/>
    </row>
    <row r="1876" spans="1:30" x14ac:dyDescent="0.25">
      <c r="A1876" t="s">
        <v>24</v>
      </c>
      <c r="B1876" s="2">
        <v>43054</v>
      </c>
      <c r="C1876" s="35">
        <f>YEAR(Sales[[#This Row],[ShipDate]])</f>
        <v>2017</v>
      </c>
      <c r="D1876" t="s">
        <v>36</v>
      </c>
      <c r="E1876" t="s">
        <v>31</v>
      </c>
      <c r="F1876" t="s">
        <v>33</v>
      </c>
      <c r="G1876" t="s">
        <v>25</v>
      </c>
      <c r="H1876" t="s">
        <v>706</v>
      </c>
      <c r="I1876" t="s">
        <v>58</v>
      </c>
      <c r="J1876" t="s">
        <v>13</v>
      </c>
      <c r="K1876" t="s">
        <v>2632</v>
      </c>
      <c r="L1876" t="s">
        <v>17</v>
      </c>
      <c r="N1876" t="str">
        <f>IF(ISBLANK(Sales[[#This Row],[return]]),"No",Sales[[#This Row],[return]])</f>
        <v>No</v>
      </c>
      <c r="O1876" s="2">
        <v>43047</v>
      </c>
      <c r="P1876" s="8" t="str">
        <f>TEXT(DAY(Sales[[#This Row],[OrderDate]]),"ddd")</f>
        <v>Sun</v>
      </c>
      <c r="Q1876" s="8" t="str">
        <f>TEXT(MONTH(Sales[[#This Row],[ShipDate]])*29,"mmm")</f>
        <v>Nov</v>
      </c>
      <c r="R1876">
        <v>1265</v>
      </c>
      <c r="S1876" t="s">
        <v>2791</v>
      </c>
      <c r="T1876" t="s">
        <v>15</v>
      </c>
      <c r="U1876">
        <v>28540</v>
      </c>
      <c r="V1876" s="1">
        <v>0.2</v>
      </c>
      <c r="W1876">
        <v>2</v>
      </c>
      <c r="X1876">
        <v>1</v>
      </c>
      <c r="Y1876">
        <v>5</v>
      </c>
      <c r="AD1876"/>
    </row>
    <row r="1877" spans="1:30" x14ac:dyDescent="0.25">
      <c r="A1877" t="s">
        <v>24</v>
      </c>
      <c r="B1877" s="2">
        <v>43054</v>
      </c>
      <c r="C1877" s="35">
        <f>YEAR(Sales[[#This Row],[ShipDate]])</f>
        <v>2017</v>
      </c>
      <c r="D1877" t="s">
        <v>36</v>
      </c>
      <c r="E1877" t="s">
        <v>31</v>
      </c>
      <c r="F1877" t="s">
        <v>150</v>
      </c>
      <c r="G1877" t="s">
        <v>25</v>
      </c>
      <c r="H1877" t="s">
        <v>706</v>
      </c>
      <c r="I1877" t="s">
        <v>58</v>
      </c>
      <c r="J1877" t="s">
        <v>13</v>
      </c>
      <c r="K1877" t="s">
        <v>2632</v>
      </c>
      <c r="L1877" t="s">
        <v>17</v>
      </c>
      <c r="N1877" t="str">
        <f>IF(ISBLANK(Sales[[#This Row],[return]]),"No",Sales[[#This Row],[return]])</f>
        <v>No</v>
      </c>
      <c r="O1877" s="2">
        <v>43047</v>
      </c>
      <c r="P1877" s="8" t="str">
        <f>TEXT(DAY(Sales[[#This Row],[OrderDate]]),"ddd")</f>
        <v>Sun</v>
      </c>
      <c r="Q1877" s="8" t="str">
        <f>TEXT(MONTH(Sales[[#This Row],[ShipDate]])*29,"mmm")</f>
        <v>Nov</v>
      </c>
      <c r="R1877">
        <v>1216</v>
      </c>
      <c r="S1877" t="s">
        <v>555</v>
      </c>
      <c r="T1877" t="s">
        <v>15</v>
      </c>
      <c r="U1877">
        <v>28540</v>
      </c>
      <c r="V1877" s="1">
        <v>0.2</v>
      </c>
      <c r="W1877">
        <v>12</v>
      </c>
      <c r="X1877">
        <v>11</v>
      </c>
      <c r="Y1877">
        <v>32</v>
      </c>
      <c r="AD1877"/>
    </row>
    <row r="1878" spans="1:30" x14ac:dyDescent="0.25">
      <c r="A1878" t="s">
        <v>24</v>
      </c>
      <c r="B1878" s="2">
        <v>43054</v>
      </c>
      <c r="C1878" s="35">
        <f>YEAR(Sales[[#This Row],[ShipDate]])</f>
        <v>2017</v>
      </c>
      <c r="D1878" t="s">
        <v>36</v>
      </c>
      <c r="E1878" t="s">
        <v>31</v>
      </c>
      <c r="F1878" t="s">
        <v>50</v>
      </c>
      <c r="G1878" t="s">
        <v>25</v>
      </c>
      <c r="H1878" t="s">
        <v>706</v>
      </c>
      <c r="I1878" t="s">
        <v>58</v>
      </c>
      <c r="J1878" t="s">
        <v>13</v>
      </c>
      <c r="K1878" t="s">
        <v>2632</v>
      </c>
      <c r="L1878" t="s">
        <v>17</v>
      </c>
      <c r="N1878" t="str">
        <f>IF(ISBLANK(Sales[[#This Row],[return]]),"No",Sales[[#This Row],[return]])</f>
        <v>No</v>
      </c>
      <c r="O1878" s="2">
        <v>43047</v>
      </c>
      <c r="P1878" s="8" t="str">
        <f>TEXT(DAY(Sales[[#This Row],[OrderDate]]),"ddd")</f>
        <v>Sun</v>
      </c>
      <c r="Q1878" s="8" t="str">
        <f>TEXT(MONTH(Sales[[#This Row],[ShipDate]])*29,"mmm")</f>
        <v>Nov</v>
      </c>
      <c r="R1878">
        <v>1291</v>
      </c>
      <c r="S1878" t="s">
        <v>742</v>
      </c>
      <c r="T1878" t="s">
        <v>15</v>
      </c>
      <c r="U1878">
        <v>28540</v>
      </c>
      <c r="V1878" s="1">
        <v>0.7</v>
      </c>
      <c r="W1878">
        <v>-29</v>
      </c>
      <c r="X1878">
        <v>7</v>
      </c>
      <c r="Y1878">
        <v>40</v>
      </c>
      <c r="AD1878"/>
    </row>
    <row r="1879" spans="1:30" x14ac:dyDescent="0.25">
      <c r="A1879" t="s">
        <v>40</v>
      </c>
      <c r="B1879" s="2">
        <v>42980</v>
      </c>
      <c r="C1879" s="35">
        <f>YEAR(Sales[[#This Row],[ShipDate]])</f>
        <v>2017</v>
      </c>
      <c r="D1879" t="s">
        <v>36</v>
      </c>
      <c r="E1879" t="s">
        <v>69</v>
      </c>
      <c r="F1879" t="s">
        <v>48</v>
      </c>
      <c r="G1879" t="s">
        <v>46</v>
      </c>
      <c r="H1879" t="s">
        <v>428</v>
      </c>
      <c r="I1879" t="s">
        <v>133</v>
      </c>
      <c r="J1879" t="s">
        <v>13</v>
      </c>
      <c r="K1879" t="s">
        <v>2915</v>
      </c>
      <c r="L1879" t="s">
        <v>68</v>
      </c>
      <c r="N1879" t="str">
        <f>IF(ISBLANK(Sales[[#This Row],[return]]),"No",Sales[[#This Row],[return]])</f>
        <v>No</v>
      </c>
      <c r="O1879" s="2">
        <v>42976</v>
      </c>
      <c r="P1879" s="8" t="str">
        <f>TEXT(DAY(Sales[[#This Row],[OrderDate]]),"ddd")</f>
        <v>Sun</v>
      </c>
      <c r="Q1879" s="8" t="str">
        <f>TEXT(MONTH(Sales[[#This Row],[ShipDate]])*29,"mmm")</f>
        <v>Sep</v>
      </c>
      <c r="R1879">
        <v>1402</v>
      </c>
      <c r="S1879" t="s">
        <v>2414</v>
      </c>
      <c r="T1879" t="s">
        <v>66</v>
      </c>
      <c r="U1879">
        <v>48234</v>
      </c>
      <c r="V1879" s="1">
        <v>0</v>
      </c>
      <c r="W1879">
        <v>36</v>
      </c>
      <c r="X1879">
        <v>2</v>
      </c>
      <c r="Y1879">
        <v>132</v>
      </c>
      <c r="AD1879"/>
    </row>
    <row r="1880" spans="1:30" x14ac:dyDescent="0.25">
      <c r="A1880" t="s">
        <v>40</v>
      </c>
      <c r="B1880" s="2">
        <v>42980</v>
      </c>
      <c r="C1880" s="35">
        <f>YEAR(Sales[[#This Row],[ShipDate]])</f>
        <v>2017</v>
      </c>
      <c r="D1880" t="s">
        <v>36</v>
      </c>
      <c r="E1880" t="s">
        <v>69</v>
      </c>
      <c r="F1880" t="s">
        <v>99</v>
      </c>
      <c r="G1880" t="s">
        <v>46</v>
      </c>
      <c r="H1880" t="s">
        <v>428</v>
      </c>
      <c r="I1880" t="s">
        <v>133</v>
      </c>
      <c r="J1880" t="s">
        <v>13</v>
      </c>
      <c r="K1880" t="s">
        <v>2915</v>
      </c>
      <c r="L1880" t="s">
        <v>68</v>
      </c>
      <c r="N1880" t="str">
        <f>IF(ISBLANK(Sales[[#This Row],[return]]),"No",Sales[[#This Row],[return]])</f>
        <v>No</v>
      </c>
      <c r="O1880" s="2">
        <v>42976</v>
      </c>
      <c r="P1880" s="8" t="str">
        <f>TEXT(DAY(Sales[[#This Row],[OrderDate]]),"ddd")</f>
        <v>Sun</v>
      </c>
      <c r="Q1880" s="8" t="str">
        <f>TEXT(MONTH(Sales[[#This Row],[ShipDate]])*29,"mmm")</f>
        <v>Sep</v>
      </c>
      <c r="R1880">
        <v>1003</v>
      </c>
      <c r="S1880" t="s">
        <v>2350</v>
      </c>
      <c r="T1880" t="s">
        <v>66</v>
      </c>
      <c r="U1880">
        <v>48234</v>
      </c>
      <c r="V1880" s="1">
        <v>0</v>
      </c>
      <c r="W1880">
        <v>11</v>
      </c>
      <c r="X1880">
        <v>7</v>
      </c>
      <c r="Y1880">
        <v>115</v>
      </c>
      <c r="AD1880"/>
    </row>
    <row r="1881" spans="1:30" x14ac:dyDescent="0.25">
      <c r="A1881" t="s">
        <v>40</v>
      </c>
      <c r="B1881" s="2">
        <v>42745</v>
      </c>
      <c r="C1881" s="35">
        <f>YEAR(Sales[[#This Row],[ShipDate]])</f>
        <v>2017</v>
      </c>
      <c r="D1881" t="s">
        <v>36</v>
      </c>
      <c r="E1881" t="s">
        <v>31</v>
      </c>
      <c r="F1881" t="s">
        <v>104</v>
      </c>
      <c r="G1881" t="s">
        <v>25</v>
      </c>
      <c r="H1881" t="s">
        <v>146</v>
      </c>
      <c r="I1881" t="s">
        <v>149</v>
      </c>
      <c r="J1881" t="s">
        <v>13</v>
      </c>
      <c r="K1881" t="s">
        <v>2693</v>
      </c>
      <c r="L1881" t="s">
        <v>92</v>
      </c>
      <c r="N1881" t="str">
        <f>IF(ISBLANK(Sales[[#This Row],[return]]),"No",Sales[[#This Row],[return]])</f>
        <v>No</v>
      </c>
      <c r="O1881" s="2">
        <v>42740</v>
      </c>
      <c r="P1881" s="8" t="str">
        <f>TEXT(DAY(Sales[[#This Row],[OrderDate]]),"ddd")</f>
        <v>Thu</v>
      </c>
      <c r="Q1881" s="8" t="str">
        <f>TEXT(MONTH(Sales[[#This Row],[ShipDate]])*29,"mmm")</f>
        <v>Jan</v>
      </c>
      <c r="R1881">
        <v>4</v>
      </c>
      <c r="S1881" t="s">
        <v>3230</v>
      </c>
      <c r="T1881" t="s">
        <v>90</v>
      </c>
      <c r="U1881">
        <v>10009</v>
      </c>
      <c r="V1881" s="1">
        <v>0</v>
      </c>
      <c r="W1881">
        <v>8</v>
      </c>
      <c r="X1881">
        <v>2</v>
      </c>
      <c r="Y1881">
        <v>17</v>
      </c>
      <c r="AD1881"/>
    </row>
    <row r="1882" spans="1:30" x14ac:dyDescent="0.25">
      <c r="A1882" t="s">
        <v>40</v>
      </c>
      <c r="B1882" s="2">
        <v>42745</v>
      </c>
      <c r="C1882" s="35">
        <f>YEAR(Sales[[#This Row],[ShipDate]])</f>
        <v>2017</v>
      </c>
      <c r="D1882" t="s">
        <v>36</v>
      </c>
      <c r="E1882" t="s">
        <v>31</v>
      </c>
      <c r="F1882" t="s">
        <v>45</v>
      </c>
      <c r="G1882" t="s">
        <v>25</v>
      </c>
      <c r="H1882" t="s">
        <v>146</v>
      </c>
      <c r="I1882" t="s">
        <v>149</v>
      </c>
      <c r="J1882" t="s">
        <v>13</v>
      </c>
      <c r="K1882" t="s">
        <v>2693</v>
      </c>
      <c r="L1882" t="s">
        <v>92</v>
      </c>
      <c r="N1882" t="str">
        <f>IF(ISBLANK(Sales[[#This Row],[return]]),"No",Sales[[#This Row],[return]])</f>
        <v>No</v>
      </c>
      <c r="O1882" s="2">
        <v>42740</v>
      </c>
      <c r="P1882" s="8" t="str">
        <f>TEXT(DAY(Sales[[#This Row],[OrderDate]]),"ddd")</f>
        <v>Thu</v>
      </c>
      <c r="Q1882" s="8" t="str">
        <f>TEXT(MONTH(Sales[[#This Row],[ShipDate]])*29,"mmm")</f>
        <v>Jan</v>
      </c>
      <c r="R1882">
        <v>1156</v>
      </c>
      <c r="S1882" t="s">
        <v>2218</v>
      </c>
      <c r="T1882" t="s">
        <v>90</v>
      </c>
      <c r="U1882">
        <v>10009</v>
      </c>
      <c r="V1882" s="1">
        <v>0</v>
      </c>
      <c r="W1882">
        <v>15</v>
      </c>
      <c r="X1882">
        <v>3</v>
      </c>
      <c r="Y1882">
        <v>60</v>
      </c>
      <c r="AD1882"/>
    </row>
    <row r="1883" spans="1:30" x14ac:dyDescent="0.25">
      <c r="A1883" t="s">
        <v>40</v>
      </c>
      <c r="B1883" s="2">
        <v>42745</v>
      </c>
      <c r="C1883" s="35">
        <f>YEAR(Sales[[#This Row],[ShipDate]])</f>
        <v>2017</v>
      </c>
      <c r="D1883" t="s">
        <v>36</v>
      </c>
      <c r="E1883" t="s">
        <v>31</v>
      </c>
      <c r="F1883" t="s">
        <v>50</v>
      </c>
      <c r="G1883" t="s">
        <v>25</v>
      </c>
      <c r="H1883" t="s">
        <v>146</v>
      </c>
      <c r="I1883" t="s">
        <v>149</v>
      </c>
      <c r="J1883" t="s">
        <v>13</v>
      </c>
      <c r="K1883" t="s">
        <v>2693</v>
      </c>
      <c r="L1883" t="s">
        <v>92</v>
      </c>
      <c r="N1883" t="str">
        <f>IF(ISBLANK(Sales[[#This Row],[return]]),"No",Sales[[#This Row],[return]])</f>
        <v>No</v>
      </c>
      <c r="O1883" s="2">
        <v>42740</v>
      </c>
      <c r="P1883" s="8" t="str">
        <f>TEXT(DAY(Sales[[#This Row],[OrderDate]]),"ddd")</f>
        <v>Thu</v>
      </c>
      <c r="Q1883" s="8" t="str">
        <f>TEXT(MONTH(Sales[[#This Row],[ShipDate]])*29,"mmm")</f>
        <v>Jan</v>
      </c>
      <c r="R1883">
        <v>1637</v>
      </c>
      <c r="S1883" t="s">
        <v>1834</v>
      </c>
      <c r="T1883" t="s">
        <v>90</v>
      </c>
      <c r="U1883">
        <v>10009</v>
      </c>
      <c r="V1883" s="1">
        <v>0.2</v>
      </c>
      <c r="W1883">
        <v>5</v>
      </c>
      <c r="X1883">
        <v>2</v>
      </c>
      <c r="Y1883">
        <v>13</v>
      </c>
      <c r="AD1883"/>
    </row>
    <row r="1884" spans="1:30" x14ac:dyDescent="0.25">
      <c r="A1884" t="s">
        <v>40</v>
      </c>
      <c r="B1884" s="2">
        <v>42926</v>
      </c>
      <c r="C1884" s="35">
        <f>YEAR(Sales[[#This Row],[ShipDate]])</f>
        <v>2017</v>
      </c>
      <c r="D1884" t="s">
        <v>36</v>
      </c>
      <c r="E1884" t="s">
        <v>31</v>
      </c>
      <c r="F1884" t="s">
        <v>43</v>
      </c>
      <c r="G1884" t="s">
        <v>11</v>
      </c>
      <c r="H1884" t="s">
        <v>146</v>
      </c>
      <c r="I1884" t="s">
        <v>149</v>
      </c>
      <c r="J1884" t="s">
        <v>13</v>
      </c>
      <c r="K1884" t="s">
        <v>2682</v>
      </c>
      <c r="L1884" t="s">
        <v>92</v>
      </c>
      <c r="N1884" t="str">
        <f>IF(ISBLANK(Sales[[#This Row],[return]]),"No",Sales[[#This Row],[return]])</f>
        <v>No</v>
      </c>
      <c r="O1884" s="2">
        <v>42922</v>
      </c>
      <c r="P1884" s="8" t="str">
        <f>TEXT(DAY(Sales[[#This Row],[OrderDate]]),"ddd")</f>
        <v>Fri</v>
      </c>
      <c r="Q1884" s="8" t="str">
        <f>TEXT(MONTH(Sales[[#This Row],[ShipDate]])*29,"mmm")</f>
        <v>Jul</v>
      </c>
      <c r="R1884">
        <v>677</v>
      </c>
      <c r="S1884" t="s">
        <v>1482</v>
      </c>
      <c r="T1884" t="s">
        <v>90</v>
      </c>
      <c r="U1884">
        <v>10011</v>
      </c>
      <c r="V1884" s="1">
        <v>0</v>
      </c>
      <c r="W1884">
        <v>7</v>
      </c>
      <c r="X1884">
        <v>2</v>
      </c>
      <c r="Y1884">
        <v>14</v>
      </c>
      <c r="AD1884"/>
    </row>
    <row r="1885" spans="1:30" x14ac:dyDescent="0.25">
      <c r="A1885" t="s">
        <v>40</v>
      </c>
      <c r="B1885" s="2">
        <v>42926</v>
      </c>
      <c r="C1885" s="35">
        <f>YEAR(Sales[[#This Row],[ShipDate]])</f>
        <v>2017</v>
      </c>
      <c r="D1885" t="s">
        <v>36</v>
      </c>
      <c r="E1885" t="s">
        <v>31</v>
      </c>
      <c r="F1885" t="s">
        <v>43</v>
      </c>
      <c r="G1885" t="s">
        <v>11</v>
      </c>
      <c r="H1885" t="s">
        <v>146</v>
      </c>
      <c r="I1885" t="s">
        <v>149</v>
      </c>
      <c r="J1885" t="s">
        <v>13</v>
      </c>
      <c r="K1885" t="s">
        <v>2682</v>
      </c>
      <c r="L1885" t="s">
        <v>92</v>
      </c>
      <c r="N1885" t="str">
        <f>IF(ISBLANK(Sales[[#This Row],[return]]),"No",Sales[[#This Row],[return]])</f>
        <v>No</v>
      </c>
      <c r="O1885" s="2">
        <v>42922</v>
      </c>
      <c r="P1885" s="8" t="str">
        <f>TEXT(DAY(Sales[[#This Row],[OrderDate]]),"ddd")</f>
        <v>Fri</v>
      </c>
      <c r="Q1885" s="8" t="str">
        <f>TEXT(MONTH(Sales[[#This Row],[ShipDate]])*29,"mmm")</f>
        <v>Jul</v>
      </c>
      <c r="R1885">
        <v>866</v>
      </c>
      <c r="S1885" t="s">
        <v>3198</v>
      </c>
      <c r="T1885" t="s">
        <v>90</v>
      </c>
      <c r="U1885">
        <v>10011</v>
      </c>
      <c r="V1885" s="1">
        <v>0</v>
      </c>
      <c r="W1885">
        <v>64</v>
      </c>
      <c r="X1885">
        <v>3</v>
      </c>
      <c r="Y1885">
        <v>156</v>
      </c>
      <c r="AD1885"/>
    </row>
    <row r="1886" spans="1:30" x14ac:dyDescent="0.25">
      <c r="A1886" t="s">
        <v>40</v>
      </c>
      <c r="B1886" s="2">
        <v>42926</v>
      </c>
      <c r="C1886" s="35">
        <f>YEAR(Sales[[#This Row],[ShipDate]])</f>
        <v>2017</v>
      </c>
      <c r="D1886" t="s">
        <v>36</v>
      </c>
      <c r="E1886" t="s">
        <v>31</v>
      </c>
      <c r="F1886" t="s">
        <v>39</v>
      </c>
      <c r="G1886" t="s">
        <v>25</v>
      </c>
      <c r="H1886" t="s">
        <v>146</v>
      </c>
      <c r="I1886" t="s">
        <v>149</v>
      </c>
      <c r="J1886" t="s">
        <v>13</v>
      </c>
      <c r="K1886" t="s">
        <v>2682</v>
      </c>
      <c r="L1886" t="s">
        <v>92</v>
      </c>
      <c r="N1886" t="str">
        <f>IF(ISBLANK(Sales[[#This Row],[return]]),"No",Sales[[#This Row],[return]])</f>
        <v>No</v>
      </c>
      <c r="O1886" s="2">
        <v>42922</v>
      </c>
      <c r="P1886" s="8" t="str">
        <f>TEXT(DAY(Sales[[#This Row],[OrderDate]]),"ddd")</f>
        <v>Fri</v>
      </c>
      <c r="Q1886" s="8" t="str">
        <f>TEXT(MONTH(Sales[[#This Row],[ShipDate]])*29,"mmm")</f>
        <v>Jul</v>
      </c>
      <c r="R1886">
        <v>907</v>
      </c>
      <c r="S1886" t="s">
        <v>2217</v>
      </c>
      <c r="T1886" t="s">
        <v>90</v>
      </c>
      <c r="U1886">
        <v>10011</v>
      </c>
      <c r="V1886" s="1">
        <v>0</v>
      </c>
      <c r="W1886">
        <v>156</v>
      </c>
      <c r="X1886">
        <v>5</v>
      </c>
      <c r="Y1886">
        <v>602</v>
      </c>
      <c r="AD1886"/>
    </row>
    <row r="1887" spans="1:30" x14ac:dyDescent="0.25">
      <c r="A1887" t="s">
        <v>40</v>
      </c>
      <c r="B1887" s="2">
        <v>42926</v>
      </c>
      <c r="C1887" s="35">
        <f>YEAR(Sales[[#This Row],[ShipDate]])</f>
        <v>2017</v>
      </c>
      <c r="D1887" t="s">
        <v>36</v>
      </c>
      <c r="E1887" t="s">
        <v>31</v>
      </c>
      <c r="F1887" t="s">
        <v>48</v>
      </c>
      <c r="G1887" t="s">
        <v>46</v>
      </c>
      <c r="H1887" t="s">
        <v>146</v>
      </c>
      <c r="I1887" t="s">
        <v>149</v>
      </c>
      <c r="J1887" t="s">
        <v>13</v>
      </c>
      <c r="K1887" t="s">
        <v>2682</v>
      </c>
      <c r="L1887" t="s">
        <v>92</v>
      </c>
      <c r="N1887" t="str">
        <f>IF(ISBLANK(Sales[[#This Row],[return]]),"No",Sales[[#This Row],[return]])</f>
        <v>No</v>
      </c>
      <c r="O1887" s="2">
        <v>42922</v>
      </c>
      <c r="P1887" s="8" t="str">
        <f>TEXT(DAY(Sales[[#This Row],[OrderDate]]),"ddd")</f>
        <v>Fri</v>
      </c>
      <c r="Q1887" s="8" t="str">
        <f>TEXT(MONTH(Sales[[#This Row],[ShipDate]])*29,"mmm")</f>
        <v>Jul</v>
      </c>
      <c r="R1887">
        <v>1230</v>
      </c>
      <c r="S1887" t="s">
        <v>2495</v>
      </c>
      <c r="T1887" t="s">
        <v>90</v>
      </c>
      <c r="U1887">
        <v>10011</v>
      </c>
      <c r="V1887" s="1">
        <v>0</v>
      </c>
      <c r="W1887">
        <v>2</v>
      </c>
      <c r="X1887">
        <v>5</v>
      </c>
      <c r="Y1887">
        <v>125</v>
      </c>
      <c r="AD1887"/>
    </row>
    <row r="1888" spans="1:30" x14ac:dyDescent="0.25">
      <c r="A1888" t="s">
        <v>10</v>
      </c>
      <c r="B1888" s="2">
        <v>42994</v>
      </c>
      <c r="C1888" s="35">
        <f>YEAR(Sales[[#This Row],[ShipDate]])</f>
        <v>2017</v>
      </c>
      <c r="D1888" t="s">
        <v>36</v>
      </c>
      <c r="E1888" t="s">
        <v>31</v>
      </c>
      <c r="F1888" t="s">
        <v>43</v>
      </c>
      <c r="G1888" t="s">
        <v>11</v>
      </c>
      <c r="H1888" t="s">
        <v>26</v>
      </c>
      <c r="I1888" t="s">
        <v>32</v>
      </c>
      <c r="J1888" t="s">
        <v>13</v>
      </c>
      <c r="K1888" t="s">
        <v>554</v>
      </c>
      <c r="L1888" t="s">
        <v>30</v>
      </c>
      <c r="N1888" t="str">
        <f>IF(ISBLANK(Sales[[#This Row],[return]]),"No",Sales[[#This Row],[return]])</f>
        <v>No</v>
      </c>
      <c r="O1888" s="2">
        <v>42988</v>
      </c>
      <c r="P1888" s="8" t="str">
        <f>TEXT(DAY(Sales[[#This Row],[OrderDate]]),"ddd")</f>
        <v>Tue</v>
      </c>
      <c r="Q1888" s="8" t="str">
        <f>TEXT(MONTH(Sales[[#This Row],[ShipDate]])*29,"mmm")</f>
        <v>Sep</v>
      </c>
      <c r="R1888">
        <v>1446</v>
      </c>
      <c r="S1888" t="s">
        <v>3140</v>
      </c>
      <c r="T1888" t="s">
        <v>28</v>
      </c>
      <c r="U1888">
        <v>90032</v>
      </c>
      <c r="V1888" s="1">
        <v>0</v>
      </c>
      <c r="W1888">
        <v>33</v>
      </c>
      <c r="X1888">
        <v>6</v>
      </c>
      <c r="Y1888">
        <v>107</v>
      </c>
      <c r="AD1888"/>
    </row>
    <row r="1889" spans="1:30" x14ac:dyDescent="0.25">
      <c r="A1889" t="s">
        <v>40</v>
      </c>
      <c r="B1889" s="2">
        <v>42803</v>
      </c>
      <c r="C1889" s="35">
        <f>YEAR(Sales[[#This Row],[ShipDate]])</f>
        <v>2017</v>
      </c>
      <c r="D1889" t="s">
        <v>36</v>
      </c>
      <c r="E1889" t="s">
        <v>31</v>
      </c>
      <c r="F1889" t="s">
        <v>50</v>
      </c>
      <c r="G1889" t="s">
        <v>25</v>
      </c>
      <c r="H1889" t="s">
        <v>88</v>
      </c>
      <c r="I1889" t="s">
        <v>93</v>
      </c>
      <c r="J1889" t="s">
        <v>13</v>
      </c>
      <c r="K1889" t="s">
        <v>2625</v>
      </c>
      <c r="L1889" t="s">
        <v>92</v>
      </c>
      <c r="N1889" t="str">
        <f>IF(ISBLANK(Sales[[#This Row],[return]]),"No",Sales[[#This Row],[return]])</f>
        <v>No</v>
      </c>
      <c r="O1889" s="2">
        <v>42799</v>
      </c>
      <c r="P1889" s="8" t="str">
        <f>TEXT(DAY(Sales[[#This Row],[OrderDate]]),"ddd")</f>
        <v>Thu</v>
      </c>
      <c r="Q1889" s="8" t="str">
        <f>TEXT(MONTH(Sales[[#This Row],[ShipDate]])*29,"mmm")</f>
        <v>Mar</v>
      </c>
      <c r="R1889">
        <v>268</v>
      </c>
      <c r="S1889" t="s">
        <v>1878</v>
      </c>
      <c r="T1889" t="s">
        <v>90</v>
      </c>
      <c r="U1889">
        <v>19120</v>
      </c>
      <c r="V1889" s="1">
        <v>0.7</v>
      </c>
      <c r="W1889">
        <v>-2</v>
      </c>
      <c r="X1889">
        <v>3</v>
      </c>
      <c r="Y1889">
        <v>3</v>
      </c>
      <c r="AD1889"/>
    </row>
    <row r="1890" spans="1:30" x14ac:dyDescent="0.25">
      <c r="A1890" t="s">
        <v>40</v>
      </c>
      <c r="B1890" s="2">
        <v>42803</v>
      </c>
      <c r="C1890" s="35">
        <f>YEAR(Sales[[#This Row],[ShipDate]])</f>
        <v>2017</v>
      </c>
      <c r="D1890" t="s">
        <v>36</v>
      </c>
      <c r="E1890" t="s">
        <v>31</v>
      </c>
      <c r="F1890" t="s">
        <v>99</v>
      </c>
      <c r="G1890" t="s">
        <v>46</v>
      </c>
      <c r="H1890" t="s">
        <v>88</v>
      </c>
      <c r="I1890" t="s">
        <v>93</v>
      </c>
      <c r="J1890" t="s">
        <v>13</v>
      </c>
      <c r="K1890" t="s">
        <v>2625</v>
      </c>
      <c r="L1890" t="s">
        <v>92</v>
      </c>
      <c r="N1890" t="str">
        <f>IF(ISBLANK(Sales[[#This Row],[return]]),"No",Sales[[#This Row],[return]])</f>
        <v>No</v>
      </c>
      <c r="O1890" s="2">
        <v>42799</v>
      </c>
      <c r="P1890" s="8" t="str">
        <f>TEXT(DAY(Sales[[#This Row],[OrderDate]]),"ddd")</f>
        <v>Thu</v>
      </c>
      <c r="Q1890" s="8" t="str">
        <f>TEXT(MONTH(Sales[[#This Row],[ShipDate]])*29,"mmm")</f>
        <v>Mar</v>
      </c>
      <c r="R1890">
        <v>1467</v>
      </c>
      <c r="S1890" t="s">
        <v>974</v>
      </c>
      <c r="T1890" t="s">
        <v>90</v>
      </c>
      <c r="U1890">
        <v>19120</v>
      </c>
      <c r="V1890" s="1">
        <v>0.2</v>
      </c>
      <c r="W1890">
        <v>-1</v>
      </c>
      <c r="X1890">
        <v>1</v>
      </c>
      <c r="Y1890">
        <v>10</v>
      </c>
      <c r="AD1890"/>
    </row>
    <row r="1891" spans="1:30" x14ac:dyDescent="0.25">
      <c r="A1891" t="s">
        <v>40</v>
      </c>
      <c r="B1891" s="2">
        <v>42803</v>
      </c>
      <c r="C1891" s="35">
        <f>YEAR(Sales[[#This Row],[ShipDate]])</f>
        <v>2017</v>
      </c>
      <c r="D1891" t="s">
        <v>36</v>
      </c>
      <c r="E1891" t="s">
        <v>31</v>
      </c>
      <c r="F1891" t="s">
        <v>48</v>
      </c>
      <c r="G1891" t="s">
        <v>46</v>
      </c>
      <c r="H1891" t="s">
        <v>88</v>
      </c>
      <c r="I1891" t="s">
        <v>93</v>
      </c>
      <c r="J1891" t="s">
        <v>13</v>
      </c>
      <c r="K1891" t="s">
        <v>2625</v>
      </c>
      <c r="L1891" t="s">
        <v>92</v>
      </c>
      <c r="N1891" t="str">
        <f>IF(ISBLANK(Sales[[#This Row],[return]]),"No",Sales[[#This Row],[return]])</f>
        <v>No</v>
      </c>
      <c r="O1891" s="2">
        <v>42799</v>
      </c>
      <c r="P1891" s="8" t="str">
        <f>TEXT(DAY(Sales[[#This Row],[OrderDate]]),"ddd")</f>
        <v>Thu</v>
      </c>
      <c r="Q1891" s="8" t="str">
        <f>TEXT(MONTH(Sales[[#This Row],[ShipDate]])*29,"mmm")</f>
        <v>Mar</v>
      </c>
      <c r="R1891">
        <v>1392</v>
      </c>
      <c r="S1891" t="s">
        <v>2322</v>
      </c>
      <c r="T1891" t="s">
        <v>90</v>
      </c>
      <c r="U1891">
        <v>19120</v>
      </c>
      <c r="V1891" s="1">
        <v>0.4</v>
      </c>
      <c r="W1891">
        <v>-93</v>
      </c>
      <c r="X1891">
        <v>7</v>
      </c>
      <c r="Y1891">
        <v>466</v>
      </c>
      <c r="AD1891"/>
    </row>
    <row r="1892" spans="1:30" x14ac:dyDescent="0.25">
      <c r="A1892" t="s">
        <v>40</v>
      </c>
      <c r="B1892" s="2">
        <v>43092</v>
      </c>
      <c r="C1892" s="35">
        <f>YEAR(Sales[[#This Row],[ShipDate]])</f>
        <v>2017</v>
      </c>
      <c r="D1892" t="s">
        <v>36</v>
      </c>
      <c r="E1892" t="s">
        <v>69</v>
      </c>
      <c r="F1892" t="s">
        <v>99</v>
      </c>
      <c r="G1892" t="s">
        <v>46</v>
      </c>
      <c r="H1892" t="s">
        <v>164</v>
      </c>
      <c r="I1892" t="s">
        <v>120</v>
      </c>
      <c r="J1892" t="s">
        <v>13</v>
      </c>
      <c r="K1892" t="s">
        <v>3014</v>
      </c>
      <c r="L1892" t="s">
        <v>68</v>
      </c>
      <c r="N1892" t="str">
        <f>IF(ISBLANK(Sales[[#This Row],[return]]),"No",Sales[[#This Row],[return]])</f>
        <v>No</v>
      </c>
      <c r="O1892" s="2">
        <v>43088</v>
      </c>
      <c r="P1892" s="8" t="str">
        <f>TEXT(DAY(Sales[[#This Row],[OrderDate]]),"ddd")</f>
        <v>Thu</v>
      </c>
      <c r="Q1892" s="8" t="str">
        <f>TEXT(MONTH(Sales[[#This Row],[ShipDate]])*29,"mmm")</f>
        <v>Dec</v>
      </c>
      <c r="R1892">
        <v>1062</v>
      </c>
      <c r="S1892" t="s">
        <v>2329</v>
      </c>
      <c r="T1892" t="s">
        <v>66</v>
      </c>
      <c r="U1892">
        <v>60610</v>
      </c>
      <c r="V1892" s="1">
        <v>0.2</v>
      </c>
      <c r="W1892">
        <v>5</v>
      </c>
      <c r="X1892">
        <v>2</v>
      </c>
      <c r="Y1892">
        <v>25</v>
      </c>
      <c r="AD1892"/>
    </row>
    <row r="1893" spans="1:30" x14ac:dyDescent="0.25">
      <c r="A1893" t="s">
        <v>40</v>
      </c>
      <c r="B1893" s="2">
        <v>42849</v>
      </c>
      <c r="C1893" s="35">
        <f>YEAR(Sales[[#This Row],[ShipDate]])</f>
        <v>2017</v>
      </c>
      <c r="D1893" t="s">
        <v>36</v>
      </c>
      <c r="E1893" t="s">
        <v>18</v>
      </c>
      <c r="F1893" t="s">
        <v>104</v>
      </c>
      <c r="G1893" t="s">
        <v>25</v>
      </c>
      <c r="H1893" t="s">
        <v>428</v>
      </c>
      <c r="I1893" t="s">
        <v>133</v>
      </c>
      <c r="J1893" t="s">
        <v>13</v>
      </c>
      <c r="K1893" t="s">
        <v>865</v>
      </c>
      <c r="L1893" t="s">
        <v>68</v>
      </c>
      <c r="N1893" t="str">
        <f>IF(ISBLANK(Sales[[#This Row],[return]]),"No",Sales[[#This Row],[return]])</f>
        <v>No</v>
      </c>
      <c r="O1893" s="2">
        <v>42845</v>
      </c>
      <c r="P1893" s="8" t="str">
        <f>TEXT(DAY(Sales[[#This Row],[OrderDate]]),"ddd")</f>
        <v>Fri</v>
      </c>
      <c r="Q1893" s="8" t="str">
        <f>TEXT(MONTH(Sales[[#This Row],[ShipDate]])*29,"mmm")</f>
        <v>Apr</v>
      </c>
      <c r="R1893">
        <v>1591</v>
      </c>
      <c r="S1893" t="s">
        <v>461</v>
      </c>
      <c r="T1893" t="s">
        <v>66</v>
      </c>
      <c r="U1893">
        <v>48234</v>
      </c>
      <c r="V1893" s="1">
        <v>0</v>
      </c>
      <c r="W1893">
        <v>81</v>
      </c>
      <c r="X1893">
        <v>2</v>
      </c>
      <c r="Y1893">
        <v>181</v>
      </c>
      <c r="AD1893"/>
    </row>
    <row r="1894" spans="1:30" x14ac:dyDescent="0.25">
      <c r="A1894" t="s">
        <v>40</v>
      </c>
      <c r="B1894" s="2">
        <v>43036</v>
      </c>
      <c r="C1894" s="35">
        <f>YEAR(Sales[[#This Row],[ShipDate]])</f>
        <v>2017</v>
      </c>
      <c r="D1894" t="s">
        <v>36</v>
      </c>
      <c r="E1894" t="s">
        <v>18</v>
      </c>
      <c r="F1894" t="s">
        <v>59</v>
      </c>
      <c r="G1894" t="s">
        <v>25</v>
      </c>
      <c r="H1894" t="s">
        <v>1259</v>
      </c>
      <c r="I1894" t="s">
        <v>70</v>
      </c>
      <c r="J1894" t="s">
        <v>13</v>
      </c>
      <c r="K1894" t="s">
        <v>2151</v>
      </c>
      <c r="L1894" t="s">
        <v>68</v>
      </c>
      <c r="N1894" t="str">
        <f>IF(ISBLANK(Sales[[#This Row],[return]]),"No",Sales[[#This Row],[return]])</f>
        <v>No</v>
      </c>
      <c r="O1894" s="2">
        <v>43031</v>
      </c>
      <c r="P1894" s="8" t="str">
        <f>TEXT(DAY(Sales[[#This Row],[OrderDate]]),"ddd")</f>
        <v>Mon</v>
      </c>
      <c r="Q1894" s="8" t="str">
        <f>TEXT(MONTH(Sales[[#This Row],[ShipDate]])*29,"mmm")</f>
        <v>Oct</v>
      </c>
      <c r="R1894">
        <v>1570</v>
      </c>
      <c r="S1894" t="s">
        <v>2152</v>
      </c>
      <c r="T1894" t="s">
        <v>66</v>
      </c>
      <c r="U1894">
        <v>79424</v>
      </c>
      <c r="V1894" s="1">
        <v>0.2</v>
      </c>
      <c r="W1894">
        <v>20</v>
      </c>
      <c r="X1894">
        <v>8</v>
      </c>
      <c r="Y1894">
        <v>61</v>
      </c>
      <c r="AD1894"/>
    </row>
    <row r="1895" spans="1:30" x14ac:dyDescent="0.25">
      <c r="A1895" t="s">
        <v>40</v>
      </c>
      <c r="B1895" s="2">
        <v>43036</v>
      </c>
      <c r="C1895" s="35">
        <f>YEAR(Sales[[#This Row],[ShipDate]])</f>
        <v>2017</v>
      </c>
      <c r="D1895" t="s">
        <v>36</v>
      </c>
      <c r="E1895" t="s">
        <v>18</v>
      </c>
      <c r="F1895" t="s">
        <v>50</v>
      </c>
      <c r="G1895" t="s">
        <v>25</v>
      </c>
      <c r="H1895" t="s">
        <v>1259</v>
      </c>
      <c r="I1895" t="s">
        <v>70</v>
      </c>
      <c r="J1895" t="s">
        <v>13</v>
      </c>
      <c r="K1895" t="s">
        <v>2151</v>
      </c>
      <c r="L1895" t="s">
        <v>68</v>
      </c>
      <c r="N1895" t="str">
        <f>IF(ISBLANK(Sales[[#This Row],[return]]),"No",Sales[[#This Row],[return]])</f>
        <v>No</v>
      </c>
      <c r="O1895" s="2">
        <v>43031</v>
      </c>
      <c r="P1895" s="8" t="str">
        <f>TEXT(DAY(Sales[[#This Row],[OrderDate]]),"ddd")</f>
        <v>Mon</v>
      </c>
      <c r="Q1895" s="8" t="str">
        <f>TEXT(MONTH(Sales[[#This Row],[ShipDate]])*29,"mmm")</f>
        <v>Oct</v>
      </c>
      <c r="R1895">
        <v>901</v>
      </c>
      <c r="S1895" t="s">
        <v>1879</v>
      </c>
      <c r="T1895" t="s">
        <v>66</v>
      </c>
      <c r="U1895">
        <v>79424</v>
      </c>
      <c r="V1895" s="1">
        <v>0.8</v>
      </c>
      <c r="W1895">
        <v>-10</v>
      </c>
      <c r="X1895">
        <v>1</v>
      </c>
      <c r="Y1895">
        <v>6</v>
      </c>
      <c r="AD1895"/>
    </row>
    <row r="1896" spans="1:30" x14ac:dyDescent="0.25">
      <c r="A1896" t="s">
        <v>40</v>
      </c>
      <c r="B1896" s="2">
        <v>43036</v>
      </c>
      <c r="C1896" s="35">
        <f>YEAR(Sales[[#This Row],[ShipDate]])</f>
        <v>2017</v>
      </c>
      <c r="D1896" t="s">
        <v>36</v>
      </c>
      <c r="E1896" t="s">
        <v>18</v>
      </c>
      <c r="F1896" t="s">
        <v>574</v>
      </c>
      <c r="G1896" t="s">
        <v>46</v>
      </c>
      <c r="H1896" t="s">
        <v>1259</v>
      </c>
      <c r="I1896" t="s">
        <v>70</v>
      </c>
      <c r="J1896" t="s">
        <v>13</v>
      </c>
      <c r="K1896" t="s">
        <v>2151</v>
      </c>
      <c r="L1896" t="s">
        <v>68</v>
      </c>
      <c r="N1896" t="str">
        <f>IF(ISBLANK(Sales[[#This Row],[return]]),"No",Sales[[#This Row],[return]])</f>
        <v>No</v>
      </c>
      <c r="O1896" s="2">
        <v>43031</v>
      </c>
      <c r="P1896" s="8" t="str">
        <f>TEXT(DAY(Sales[[#This Row],[OrderDate]]),"ddd")</f>
        <v>Mon</v>
      </c>
      <c r="Q1896" s="8" t="str">
        <f>TEXT(MONTH(Sales[[#This Row],[ShipDate]])*29,"mmm")</f>
        <v>Oct</v>
      </c>
      <c r="R1896">
        <v>402</v>
      </c>
      <c r="S1896" t="s">
        <v>2500</v>
      </c>
      <c r="T1896" t="s">
        <v>66</v>
      </c>
      <c r="U1896">
        <v>79424</v>
      </c>
      <c r="V1896" s="1">
        <v>0.2</v>
      </c>
      <c r="W1896">
        <v>162</v>
      </c>
      <c r="X1896">
        <v>3</v>
      </c>
      <c r="Y1896">
        <v>480</v>
      </c>
      <c r="AD1896"/>
    </row>
    <row r="1897" spans="1:30" x14ac:dyDescent="0.25">
      <c r="A1897" t="s">
        <v>40</v>
      </c>
      <c r="B1897" s="2">
        <v>43104</v>
      </c>
      <c r="C1897" s="35">
        <f>YEAR(Sales[[#This Row],[ShipDate]])</f>
        <v>2018</v>
      </c>
      <c r="D1897" t="s">
        <v>36</v>
      </c>
      <c r="E1897" t="s">
        <v>18</v>
      </c>
      <c r="F1897" t="s">
        <v>50</v>
      </c>
      <c r="G1897" t="s">
        <v>25</v>
      </c>
      <c r="H1897" t="s">
        <v>2309</v>
      </c>
      <c r="I1897" t="s">
        <v>812</v>
      </c>
      <c r="J1897" t="s">
        <v>13</v>
      </c>
      <c r="K1897" t="s">
        <v>3100</v>
      </c>
      <c r="L1897" t="s">
        <v>30</v>
      </c>
      <c r="N1897" t="str">
        <f>IF(ISBLANK(Sales[[#This Row],[return]]),"No",Sales[[#This Row],[return]])</f>
        <v>No</v>
      </c>
      <c r="O1897" s="2">
        <v>43100</v>
      </c>
      <c r="P1897" s="8" t="str">
        <f>TEXT(DAY(Sales[[#This Row],[OrderDate]]),"ddd")</f>
        <v>Tue</v>
      </c>
      <c r="Q1897" s="8" t="str">
        <f>TEXT(MONTH(Sales[[#This Row],[ShipDate]])*29,"mmm")</f>
        <v>Jan</v>
      </c>
      <c r="R1897">
        <v>897</v>
      </c>
      <c r="S1897" t="s">
        <v>998</v>
      </c>
      <c r="T1897" t="s">
        <v>28</v>
      </c>
      <c r="U1897">
        <v>59801</v>
      </c>
      <c r="V1897" s="1">
        <v>0.2</v>
      </c>
      <c r="W1897">
        <v>152</v>
      </c>
      <c r="X1897">
        <v>2</v>
      </c>
      <c r="Y1897">
        <v>488</v>
      </c>
      <c r="AD1897"/>
    </row>
    <row r="1898" spans="1:30" x14ac:dyDescent="0.25">
      <c r="A1898" t="s">
        <v>40</v>
      </c>
      <c r="B1898" s="2">
        <v>43062</v>
      </c>
      <c r="C1898" s="35">
        <f>YEAR(Sales[[#This Row],[ShipDate]])</f>
        <v>2017</v>
      </c>
      <c r="D1898" t="s">
        <v>19</v>
      </c>
      <c r="E1898" t="s">
        <v>18</v>
      </c>
      <c r="F1898" t="s">
        <v>52</v>
      </c>
      <c r="G1898" t="s">
        <v>25</v>
      </c>
      <c r="H1898" t="s">
        <v>686</v>
      </c>
      <c r="I1898" t="s">
        <v>142</v>
      </c>
      <c r="J1898" t="s">
        <v>13</v>
      </c>
      <c r="K1898" t="s">
        <v>1594</v>
      </c>
      <c r="L1898" t="s">
        <v>68</v>
      </c>
      <c r="N1898" t="str">
        <f>IF(ISBLANK(Sales[[#This Row],[return]]),"No",Sales[[#This Row],[return]])</f>
        <v>No</v>
      </c>
      <c r="O1898" s="2">
        <v>43060</v>
      </c>
      <c r="P1898" s="8" t="str">
        <f>TEXT(DAY(Sales[[#This Row],[OrderDate]]),"ddd")</f>
        <v>Sat</v>
      </c>
      <c r="Q1898" s="8" t="str">
        <f>TEXT(MONTH(Sales[[#This Row],[ShipDate]])*29,"mmm")</f>
        <v>Nov</v>
      </c>
      <c r="R1898">
        <v>862</v>
      </c>
      <c r="S1898" t="s">
        <v>1730</v>
      </c>
      <c r="T1898" t="s">
        <v>66</v>
      </c>
      <c r="U1898">
        <v>46226</v>
      </c>
      <c r="V1898" s="1">
        <v>0</v>
      </c>
      <c r="W1898">
        <v>5</v>
      </c>
      <c r="X1898">
        <v>5</v>
      </c>
      <c r="Y1898">
        <v>20</v>
      </c>
      <c r="AD1898"/>
    </row>
    <row r="1899" spans="1:30" x14ac:dyDescent="0.25">
      <c r="A1899" t="s">
        <v>40</v>
      </c>
      <c r="B1899" s="2">
        <v>43062</v>
      </c>
      <c r="C1899" s="35">
        <f>YEAR(Sales[[#This Row],[ShipDate]])</f>
        <v>2017</v>
      </c>
      <c r="D1899" t="s">
        <v>19</v>
      </c>
      <c r="E1899" t="s">
        <v>18</v>
      </c>
      <c r="F1899" t="s">
        <v>45</v>
      </c>
      <c r="G1899" t="s">
        <v>25</v>
      </c>
      <c r="H1899" t="s">
        <v>686</v>
      </c>
      <c r="I1899" t="s">
        <v>142</v>
      </c>
      <c r="J1899" t="s">
        <v>13</v>
      </c>
      <c r="K1899" t="s">
        <v>1594</v>
      </c>
      <c r="L1899" t="s">
        <v>68</v>
      </c>
      <c r="N1899" t="str">
        <f>IF(ISBLANK(Sales[[#This Row],[return]]),"No",Sales[[#This Row],[return]])</f>
        <v>No</v>
      </c>
      <c r="O1899" s="2">
        <v>43060</v>
      </c>
      <c r="P1899" s="8" t="str">
        <f>TEXT(DAY(Sales[[#This Row],[OrderDate]]),"ddd")</f>
        <v>Sat</v>
      </c>
      <c r="Q1899" s="8" t="str">
        <f>TEXT(MONTH(Sales[[#This Row],[ShipDate]])*29,"mmm")</f>
        <v>Nov</v>
      </c>
      <c r="R1899">
        <v>474</v>
      </c>
      <c r="S1899" t="s">
        <v>1934</v>
      </c>
      <c r="T1899" t="s">
        <v>66</v>
      </c>
      <c r="U1899">
        <v>46226</v>
      </c>
      <c r="V1899" s="1">
        <v>0</v>
      </c>
      <c r="W1899">
        <v>5</v>
      </c>
      <c r="X1899">
        <v>6</v>
      </c>
      <c r="Y1899">
        <v>11</v>
      </c>
      <c r="AD1899"/>
    </row>
    <row r="1900" spans="1:30" x14ac:dyDescent="0.25">
      <c r="A1900" t="s">
        <v>40</v>
      </c>
      <c r="B1900" s="2">
        <v>43062</v>
      </c>
      <c r="C1900" s="35">
        <f>YEAR(Sales[[#This Row],[ShipDate]])</f>
        <v>2017</v>
      </c>
      <c r="D1900" t="s">
        <v>19</v>
      </c>
      <c r="E1900" t="s">
        <v>18</v>
      </c>
      <c r="F1900" t="s">
        <v>340</v>
      </c>
      <c r="G1900" t="s">
        <v>46</v>
      </c>
      <c r="H1900" t="s">
        <v>686</v>
      </c>
      <c r="I1900" t="s">
        <v>142</v>
      </c>
      <c r="J1900" t="s">
        <v>13</v>
      </c>
      <c r="K1900" t="s">
        <v>1594</v>
      </c>
      <c r="L1900" t="s">
        <v>68</v>
      </c>
      <c r="N1900" t="str">
        <f>IF(ISBLANK(Sales[[#This Row],[return]]),"No",Sales[[#This Row],[return]])</f>
        <v>No</v>
      </c>
      <c r="O1900" s="2">
        <v>43060</v>
      </c>
      <c r="P1900" s="8" t="str">
        <f>TEXT(DAY(Sales[[#This Row],[OrderDate]]),"ddd")</f>
        <v>Sat</v>
      </c>
      <c r="Q1900" s="8" t="str">
        <f>TEXT(MONTH(Sales[[#This Row],[ShipDate]])*29,"mmm")</f>
        <v>Nov</v>
      </c>
      <c r="R1900">
        <v>1354</v>
      </c>
      <c r="S1900" t="s">
        <v>2362</v>
      </c>
      <c r="T1900" t="s">
        <v>66</v>
      </c>
      <c r="U1900">
        <v>46226</v>
      </c>
      <c r="V1900" s="1">
        <v>0</v>
      </c>
      <c r="W1900">
        <v>23</v>
      </c>
      <c r="X1900">
        <v>2</v>
      </c>
      <c r="Y1900">
        <v>84</v>
      </c>
      <c r="AD1900"/>
    </row>
    <row r="1901" spans="1:30" x14ac:dyDescent="0.25">
      <c r="A1901" t="s">
        <v>40</v>
      </c>
      <c r="B1901" s="2">
        <v>43062</v>
      </c>
      <c r="C1901" s="35">
        <f>YEAR(Sales[[#This Row],[ShipDate]])</f>
        <v>2017</v>
      </c>
      <c r="D1901" t="s">
        <v>19</v>
      </c>
      <c r="E1901" t="s">
        <v>18</v>
      </c>
      <c r="F1901" t="s">
        <v>99</v>
      </c>
      <c r="G1901" t="s">
        <v>46</v>
      </c>
      <c r="H1901" t="s">
        <v>686</v>
      </c>
      <c r="I1901" t="s">
        <v>142</v>
      </c>
      <c r="J1901" t="s">
        <v>13</v>
      </c>
      <c r="K1901" t="s">
        <v>1594</v>
      </c>
      <c r="L1901" t="s">
        <v>68</v>
      </c>
      <c r="N1901" t="str">
        <f>IF(ISBLANK(Sales[[#This Row],[return]]),"No",Sales[[#This Row],[return]])</f>
        <v>No</v>
      </c>
      <c r="O1901" s="2">
        <v>43060</v>
      </c>
      <c r="P1901" s="8" t="str">
        <f>TEXT(DAY(Sales[[#This Row],[OrderDate]]),"ddd")</f>
        <v>Sat</v>
      </c>
      <c r="Q1901" s="8" t="str">
        <f>TEXT(MONTH(Sales[[#This Row],[ShipDate]])*29,"mmm")</f>
        <v>Nov</v>
      </c>
      <c r="R1901">
        <v>918</v>
      </c>
      <c r="S1901" t="s">
        <v>2413</v>
      </c>
      <c r="T1901" t="s">
        <v>66</v>
      </c>
      <c r="U1901">
        <v>46226</v>
      </c>
      <c r="V1901" s="1">
        <v>0</v>
      </c>
      <c r="W1901">
        <v>165</v>
      </c>
      <c r="X1901">
        <v>3</v>
      </c>
      <c r="Y1901">
        <v>394</v>
      </c>
      <c r="AD1901"/>
    </row>
    <row r="1902" spans="1:30" x14ac:dyDescent="0.25">
      <c r="A1902" t="s">
        <v>24</v>
      </c>
      <c r="B1902" s="2">
        <v>43052</v>
      </c>
      <c r="C1902" s="35">
        <f>YEAR(Sales[[#This Row],[ShipDate]])</f>
        <v>2017</v>
      </c>
      <c r="D1902" t="s">
        <v>19</v>
      </c>
      <c r="E1902" t="s">
        <v>18</v>
      </c>
      <c r="F1902" t="s">
        <v>43</v>
      </c>
      <c r="G1902" t="s">
        <v>11</v>
      </c>
      <c r="H1902" t="s">
        <v>1275</v>
      </c>
      <c r="I1902" t="s">
        <v>174</v>
      </c>
      <c r="J1902" t="s">
        <v>13</v>
      </c>
      <c r="K1902" t="s">
        <v>1381</v>
      </c>
      <c r="L1902" t="s">
        <v>17</v>
      </c>
      <c r="N1902" t="str">
        <f>IF(ISBLANK(Sales[[#This Row],[return]]),"No",Sales[[#This Row],[return]])</f>
        <v>No</v>
      </c>
      <c r="O1902" s="2">
        <v>43047</v>
      </c>
      <c r="P1902" s="8" t="str">
        <f>TEXT(DAY(Sales[[#This Row],[OrderDate]]),"ddd")</f>
        <v>Sun</v>
      </c>
      <c r="Q1902" s="8" t="str">
        <f>TEXT(MONTH(Sales[[#This Row],[ShipDate]])*29,"mmm")</f>
        <v>Nov</v>
      </c>
      <c r="R1902">
        <v>507</v>
      </c>
      <c r="S1902" t="s">
        <v>1358</v>
      </c>
      <c r="T1902" t="s">
        <v>15</v>
      </c>
      <c r="U1902">
        <v>23666</v>
      </c>
      <c r="V1902" s="1">
        <v>0</v>
      </c>
      <c r="W1902">
        <v>41</v>
      </c>
      <c r="X1902">
        <v>3</v>
      </c>
      <c r="Y1902">
        <v>187</v>
      </c>
      <c r="AD1902"/>
    </row>
    <row r="1903" spans="1:30" x14ac:dyDescent="0.25">
      <c r="A1903" t="s">
        <v>24</v>
      </c>
      <c r="B1903" s="2">
        <v>43052</v>
      </c>
      <c r="C1903" s="35">
        <f>YEAR(Sales[[#This Row],[ShipDate]])</f>
        <v>2017</v>
      </c>
      <c r="D1903" t="s">
        <v>19</v>
      </c>
      <c r="E1903" t="s">
        <v>18</v>
      </c>
      <c r="F1903" t="s">
        <v>52</v>
      </c>
      <c r="G1903" t="s">
        <v>25</v>
      </c>
      <c r="H1903" t="s">
        <v>1275</v>
      </c>
      <c r="I1903" t="s">
        <v>174</v>
      </c>
      <c r="J1903" t="s">
        <v>13</v>
      </c>
      <c r="K1903" t="s">
        <v>1381</v>
      </c>
      <c r="L1903" t="s">
        <v>17</v>
      </c>
      <c r="N1903" t="str">
        <f>IF(ISBLANK(Sales[[#This Row],[return]]),"No",Sales[[#This Row],[return]])</f>
        <v>No</v>
      </c>
      <c r="O1903" s="2">
        <v>43047</v>
      </c>
      <c r="P1903" s="8" t="str">
        <f>TEXT(DAY(Sales[[#This Row],[OrderDate]]),"ddd")</f>
        <v>Sun</v>
      </c>
      <c r="Q1903" s="8" t="str">
        <f>TEXT(MONTH(Sales[[#This Row],[ShipDate]])*29,"mmm")</f>
        <v>Nov</v>
      </c>
      <c r="R1903">
        <v>813</v>
      </c>
      <c r="S1903" t="s">
        <v>2013</v>
      </c>
      <c r="T1903" t="s">
        <v>15</v>
      </c>
      <c r="U1903">
        <v>23666</v>
      </c>
      <c r="V1903" s="1">
        <v>0</v>
      </c>
      <c r="W1903">
        <v>19</v>
      </c>
      <c r="X1903">
        <v>3</v>
      </c>
      <c r="Y1903">
        <v>44</v>
      </c>
      <c r="AD1903"/>
    </row>
    <row r="1904" spans="1:30" x14ac:dyDescent="0.25">
      <c r="A1904" t="s">
        <v>24</v>
      </c>
      <c r="B1904" s="2">
        <v>43052</v>
      </c>
      <c r="C1904" s="35">
        <f>YEAR(Sales[[#This Row],[ShipDate]])</f>
        <v>2017</v>
      </c>
      <c r="D1904" t="s">
        <v>19</v>
      </c>
      <c r="E1904" t="s">
        <v>18</v>
      </c>
      <c r="F1904" t="s">
        <v>45</v>
      </c>
      <c r="G1904" t="s">
        <v>25</v>
      </c>
      <c r="H1904" t="s">
        <v>1275</v>
      </c>
      <c r="I1904" t="s">
        <v>174</v>
      </c>
      <c r="J1904" t="s">
        <v>13</v>
      </c>
      <c r="K1904" t="s">
        <v>1381</v>
      </c>
      <c r="L1904" t="s">
        <v>17</v>
      </c>
      <c r="N1904" t="str">
        <f>IF(ISBLANK(Sales[[#This Row],[return]]),"No",Sales[[#This Row],[return]])</f>
        <v>No</v>
      </c>
      <c r="O1904" s="2">
        <v>43047</v>
      </c>
      <c r="P1904" s="8" t="str">
        <f>TEXT(DAY(Sales[[#This Row],[OrderDate]]),"ddd")</f>
        <v>Sun</v>
      </c>
      <c r="Q1904" s="8" t="str">
        <f>TEXT(MONTH(Sales[[#This Row],[ShipDate]])*29,"mmm")</f>
        <v>Nov</v>
      </c>
      <c r="R1904">
        <v>1128</v>
      </c>
      <c r="S1904" t="s">
        <v>580</v>
      </c>
      <c r="T1904" t="s">
        <v>15</v>
      </c>
      <c r="U1904">
        <v>23666</v>
      </c>
      <c r="V1904" s="1">
        <v>0</v>
      </c>
      <c r="W1904">
        <v>7</v>
      </c>
      <c r="X1904">
        <v>5</v>
      </c>
      <c r="Y1904">
        <v>28</v>
      </c>
      <c r="AD1904"/>
    </row>
    <row r="1905" spans="1:30" x14ac:dyDescent="0.25">
      <c r="A1905" t="s">
        <v>24</v>
      </c>
      <c r="B1905" s="2">
        <v>43052</v>
      </c>
      <c r="C1905" s="35">
        <f>YEAR(Sales[[#This Row],[ShipDate]])</f>
        <v>2017</v>
      </c>
      <c r="D1905" t="s">
        <v>19</v>
      </c>
      <c r="E1905" t="s">
        <v>18</v>
      </c>
      <c r="F1905" t="s">
        <v>45</v>
      </c>
      <c r="G1905" t="s">
        <v>25</v>
      </c>
      <c r="H1905" t="s">
        <v>1275</v>
      </c>
      <c r="I1905" t="s">
        <v>174</v>
      </c>
      <c r="J1905" t="s">
        <v>13</v>
      </c>
      <c r="K1905" t="s">
        <v>1381</v>
      </c>
      <c r="L1905" t="s">
        <v>17</v>
      </c>
      <c r="N1905" t="str">
        <f>IF(ISBLANK(Sales[[#This Row],[return]]),"No",Sales[[#This Row],[return]])</f>
        <v>No</v>
      </c>
      <c r="O1905" s="2">
        <v>43047</v>
      </c>
      <c r="P1905" s="8" t="str">
        <f>TEXT(DAY(Sales[[#This Row],[OrderDate]]),"ddd")</f>
        <v>Sun</v>
      </c>
      <c r="Q1905" s="8" t="str">
        <f>TEXT(MONTH(Sales[[#This Row],[ShipDate]])*29,"mmm")</f>
        <v>Nov</v>
      </c>
      <c r="R1905">
        <v>889</v>
      </c>
      <c r="S1905" t="s">
        <v>247</v>
      </c>
      <c r="T1905" t="s">
        <v>15</v>
      </c>
      <c r="U1905">
        <v>23666</v>
      </c>
      <c r="V1905" s="1">
        <v>0</v>
      </c>
      <c r="W1905">
        <v>80</v>
      </c>
      <c r="X1905">
        <v>7</v>
      </c>
      <c r="Y1905">
        <v>266</v>
      </c>
      <c r="AD1905"/>
    </row>
    <row r="1906" spans="1:30" x14ac:dyDescent="0.25">
      <c r="A1906" t="s">
        <v>24</v>
      </c>
      <c r="B1906" s="2">
        <v>43052</v>
      </c>
      <c r="C1906" s="35">
        <f>YEAR(Sales[[#This Row],[ShipDate]])</f>
        <v>2017</v>
      </c>
      <c r="D1906" t="s">
        <v>19</v>
      </c>
      <c r="E1906" t="s">
        <v>18</v>
      </c>
      <c r="F1906" t="s">
        <v>48</v>
      </c>
      <c r="G1906" t="s">
        <v>46</v>
      </c>
      <c r="H1906" t="s">
        <v>1275</v>
      </c>
      <c r="I1906" t="s">
        <v>174</v>
      </c>
      <c r="J1906" t="s">
        <v>13</v>
      </c>
      <c r="K1906" t="s">
        <v>1381</v>
      </c>
      <c r="L1906" t="s">
        <v>17</v>
      </c>
      <c r="N1906" t="str">
        <f>IF(ISBLANK(Sales[[#This Row],[return]]),"No",Sales[[#This Row],[return]])</f>
        <v>No</v>
      </c>
      <c r="O1906" s="2">
        <v>43047</v>
      </c>
      <c r="P1906" s="8" t="str">
        <f>TEXT(DAY(Sales[[#This Row],[OrderDate]]),"ddd")</f>
        <v>Sun</v>
      </c>
      <c r="Q1906" s="8" t="str">
        <f>TEXT(MONTH(Sales[[#This Row],[ShipDate]])*29,"mmm")</f>
        <v>Nov</v>
      </c>
      <c r="R1906">
        <v>156</v>
      </c>
      <c r="S1906" t="s">
        <v>2406</v>
      </c>
      <c r="T1906" t="s">
        <v>15</v>
      </c>
      <c r="U1906">
        <v>23666</v>
      </c>
      <c r="V1906" s="1">
        <v>0</v>
      </c>
      <c r="W1906">
        <v>59</v>
      </c>
      <c r="X1906">
        <v>5</v>
      </c>
      <c r="Y1906">
        <v>226</v>
      </c>
      <c r="AD1906"/>
    </row>
    <row r="1907" spans="1:30" x14ac:dyDescent="0.25">
      <c r="A1907" t="s">
        <v>10</v>
      </c>
      <c r="B1907" s="2">
        <v>43103</v>
      </c>
      <c r="C1907" s="35">
        <f>YEAR(Sales[[#This Row],[ShipDate]])</f>
        <v>2018</v>
      </c>
      <c r="D1907" t="s">
        <v>19</v>
      </c>
      <c r="E1907" t="s">
        <v>31</v>
      </c>
      <c r="F1907" t="s">
        <v>50</v>
      </c>
      <c r="G1907" t="s">
        <v>25</v>
      </c>
      <c r="H1907" t="s">
        <v>12</v>
      </c>
      <c r="I1907" t="s">
        <v>20</v>
      </c>
      <c r="J1907" t="s">
        <v>13</v>
      </c>
      <c r="K1907" t="s">
        <v>2760</v>
      </c>
      <c r="L1907" t="s">
        <v>17</v>
      </c>
      <c r="N1907" t="str">
        <f>IF(ISBLANK(Sales[[#This Row],[return]]),"No",Sales[[#This Row],[return]])</f>
        <v>No</v>
      </c>
      <c r="O1907" s="2">
        <v>43100</v>
      </c>
      <c r="P1907" s="8" t="str">
        <f>TEXT(DAY(Sales[[#This Row],[OrderDate]]),"ddd")</f>
        <v>Tue</v>
      </c>
      <c r="Q1907" s="8" t="str">
        <f>TEXT(MONTH(Sales[[#This Row],[ShipDate]])*29,"mmm")</f>
        <v>Jan</v>
      </c>
      <c r="R1907">
        <v>1585</v>
      </c>
      <c r="S1907" t="s">
        <v>650</v>
      </c>
      <c r="T1907" t="s">
        <v>15</v>
      </c>
      <c r="U1907">
        <v>42420</v>
      </c>
      <c r="V1907" s="1">
        <v>0</v>
      </c>
      <c r="W1907">
        <v>45</v>
      </c>
      <c r="X1907">
        <v>3</v>
      </c>
      <c r="Y1907">
        <v>95</v>
      </c>
      <c r="AD1907"/>
    </row>
    <row r="1908" spans="1:30" x14ac:dyDescent="0.25">
      <c r="A1908" t="s">
        <v>10</v>
      </c>
      <c r="B1908" s="2">
        <v>43103</v>
      </c>
      <c r="C1908" s="35">
        <f>YEAR(Sales[[#This Row],[ShipDate]])</f>
        <v>2018</v>
      </c>
      <c r="D1908" t="s">
        <v>19</v>
      </c>
      <c r="E1908" t="s">
        <v>31</v>
      </c>
      <c r="F1908" t="s">
        <v>50</v>
      </c>
      <c r="G1908" t="s">
        <v>25</v>
      </c>
      <c r="H1908" t="s">
        <v>12</v>
      </c>
      <c r="I1908" t="s">
        <v>20</v>
      </c>
      <c r="J1908" t="s">
        <v>13</v>
      </c>
      <c r="K1908" t="s">
        <v>2760</v>
      </c>
      <c r="L1908" t="s">
        <v>17</v>
      </c>
      <c r="N1908" t="str">
        <f>IF(ISBLANK(Sales[[#This Row],[return]]),"No",Sales[[#This Row],[return]])</f>
        <v>No</v>
      </c>
      <c r="O1908" s="2">
        <v>43100</v>
      </c>
      <c r="P1908" s="8" t="str">
        <f>TEXT(DAY(Sales[[#This Row],[OrderDate]]),"ddd")</f>
        <v>Tue</v>
      </c>
      <c r="Q1908" s="8" t="str">
        <f>TEXT(MONTH(Sales[[#This Row],[ShipDate]])*29,"mmm")</f>
        <v>Jan</v>
      </c>
      <c r="R1908">
        <v>680</v>
      </c>
      <c r="S1908" t="s">
        <v>529</v>
      </c>
      <c r="T1908" t="s">
        <v>15</v>
      </c>
      <c r="U1908">
        <v>42420</v>
      </c>
      <c r="V1908" s="1">
        <v>0</v>
      </c>
      <c r="W1908">
        <v>28</v>
      </c>
      <c r="X1908">
        <v>4</v>
      </c>
      <c r="Y1908">
        <v>61</v>
      </c>
      <c r="AD1908"/>
    </row>
    <row r="1909" spans="1:30" x14ac:dyDescent="0.25">
      <c r="A1909" t="s">
        <v>10</v>
      </c>
      <c r="B1909" s="2">
        <v>43103</v>
      </c>
      <c r="C1909" s="35">
        <f>YEAR(Sales[[#This Row],[ShipDate]])</f>
        <v>2018</v>
      </c>
      <c r="D1909" t="s">
        <v>19</v>
      </c>
      <c r="E1909" t="s">
        <v>31</v>
      </c>
      <c r="F1909" t="s">
        <v>50</v>
      </c>
      <c r="G1909" t="s">
        <v>25</v>
      </c>
      <c r="H1909" t="s">
        <v>12</v>
      </c>
      <c r="I1909" t="s">
        <v>20</v>
      </c>
      <c r="J1909" t="s">
        <v>13</v>
      </c>
      <c r="K1909" t="s">
        <v>2760</v>
      </c>
      <c r="L1909" t="s">
        <v>17</v>
      </c>
      <c r="N1909" t="str">
        <f>IF(ISBLANK(Sales[[#This Row],[return]]),"No",Sales[[#This Row],[return]])</f>
        <v>No</v>
      </c>
      <c r="O1909" s="2">
        <v>43100</v>
      </c>
      <c r="P1909" s="8" t="str">
        <f>TEXT(DAY(Sales[[#This Row],[OrderDate]]),"ddd")</f>
        <v>Tue</v>
      </c>
      <c r="Q1909" s="8" t="str">
        <f>TEXT(MONTH(Sales[[#This Row],[ShipDate]])*29,"mmm")</f>
        <v>Jan</v>
      </c>
      <c r="R1909">
        <v>124</v>
      </c>
      <c r="S1909" t="s">
        <v>1755</v>
      </c>
      <c r="T1909" t="s">
        <v>15</v>
      </c>
      <c r="U1909">
        <v>42420</v>
      </c>
      <c r="V1909" s="1">
        <v>0</v>
      </c>
      <c r="W1909">
        <v>38</v>
      </c>
      <c r="X1909">
        <v>5</v>
      </c>
      <c r="Y1909">
        <v>76</v>
      </c>
      <c r="AD1909"/>
    </row>
    <row r="1910" spans="1:30" x14ac:dyDescent="0.25">
      <c r="A1910" t="s">
        <v>10</v>
      </c>
      <c r="B1910" s="2">
        <v>43103</v>
      </c>
      <c r="C1910" s="35">
        <f>YEAR(Sales[[#This Row],[ShipDate]])</f>
        <v>2018</v>
      </c>
      <c r="D1910" t="s">
        <v>19</v>
      </c>
      <c r="E1910" t="s">
        <v>31</v>
      </c>
      <c r="F1910" t="s">
        <v>50</v>
      </c>
      <c r="G1910" t="s">
        <v>25</v>
      </c>
      <c r="H1910" t="s">
        <v>12</v>
      </c>
      <c r="I1910" t="s">
        <v>20</v>
      </c>
      <c r="J1910" t="s">
        <v>13</v>
      </c>
      <c r="K1910" t="s">
        <v>2760</v>
      </c>
      <c r="L1910" t="s">
        <v>17</v>
      </c>
      <c r="N1910" t="str">
        <f>IF(ISBLANK(Sales[[#This Row],[return]]),"No",Sales[[#This Row],[return]])</f>
        <v>No</v>
      </c>
      <c r="O1910" s="2">
        <v>43100</v>
      </c>
      <c r="P1910" s="8" t="str">
        <f>TEXT(DAY(Sales[[#This Row],[OrderDate]]),"ddd")</f>
        <v>Tue</v>
      </c>
      <c r="Q1910" s="8" t="str">
        <f>TEXT(MONTH(Sales[[#This Row],[ShipDate]])*29,"mmm")</f>
        <v>Jan</v>
      </c>
      <c r="R1910">
        <v>901</v>
      </c>
      <c r="S1910" t="s">
        <v>1879</v>
      </c>
      <c r="T1910" t="s">
        <v>15</v>
      </c>
      <c r="U1910">
        <v>42420</v>
      </c>
      <c r="V1910" s="1">
        <v>0</v>
      </c>
      <c r="W1910">
        <v>168</v>
      </c>
      <c r="X1910">
        <v>12</v>
      </c>
      <c r="Y1910">
        <v>365</v>
      </c>
      <c r="AD1910"/>
    </row>
    <row r="1911" spans="1:30" x14ac:dyDescent="0.25">
      <c r="A1911" t="s">
        <v>10</v>
      </c>
      <c r="B1911" s="2">
        <v>42799</v>
      </c>
      <c r="C1911" s="35">
        <f>YEAR(Sales[[#This Row],[ShipDate]])</f>
        <v>2017</v>
      </c>
      <c r="D1911" t="s">
        <v>607</v>
      </c>
      <c r="E1911" t="s">
        <v>18</v>
      </c>
      <c r="F1911" t="s">
        <v>23</v>
      </c>
      <c r="G1911" t="s">
        <v>11</v>
      </c>
      <c r="H1911" t="s">
        <v>146</v>
      </c>
      <c r="I1911" t="s">
        <v>149</v>
      </c>
      <c r="J1911" t="s">
        <v>13</v>
      </c>
      <c r="K1911" t="s">
        <v>661</v>
      </c>
      <c r="L1911" t="s">
        <v>92</v>
      </c>
      <c r="N1911" t="str">
        <f>IF(ISBLANK(Sales[[#This Row],[return]]),"No",Sales[[#This Row],[return]])</f>
        <v>No</v>
      </c>
      <c r="O1911" s="2">
        <v>42799</v>
      </c>
      <c r="P1911" s="8" t="str">
        <f>TEXT(DAY(Sales[[#This Row],[OrderDate]]),"ddd")</f>
        <v>Thu</v>
      </c>
      <c r="Q1911" s="8" t="str">
        <f>TEXT(MONTH(Sales[[#This Row],[ShipDate]])*29,"mmm")</f>
        <v>Mar</v>
      </c>
      <c r="R1911">
        <v>771</v>
      </c>
      <c r="S1911" t="s">
        <v>3092</v>
      </c>
      <c r="T1911" t="s">
        <v>90</v>
      </c>
      <c r="U1911">
        <v>10011</v>
      </c>
      <c r="V1911" s="1">
        <v>0.1</v>
      </c>
      <c r="W1911">
        <v>64</v>
      </c>
      <c r="X1911">
        <v>7</v>
      </c>
      <c r="Y1911">
        <v>384</v>
      </c>
      <c r="AD1911"/>
    </row>
    <row r="1912" spans="1:30" x14ac:dyDescent="0.25">
      <c r="A1912" t="s">
        <v>10</v>
      </c>
      <c r="B1912" s="2">
        <v>42799</v>
      </c>
      <c r="C1912" s="35">
        <f>YEAR(Sales[[#This Row],[ShipDate]])</f>
        <v>2017</v>
      </c>
      <c r="D1912" t="s">
        <v>607</v>
      </c>
      <c r="E1912" t="s">
        <v>18</v>
      </c>
      <c r="F1912" t="s">
        <v>104</v>
      </c>
      <c r="G1912" t="s">
        <v>25</v>
      </c>
      <c r="H1912" t="s">
        <v>146</v>
      </c>
      <c r="I1912" t="s">
        <v>149</v>
      </c>
      <c r="J1912" t="s">
        <v>13</v>
      </c>
      <c r="K1912" t="s">
        <v>661</v>
      </c>
      <c r="L1912" t="s">
        <v>92</v>
      </c>
      <c r="N1912" t="str">
        <f>IF(ISBLANK(Sales[[#This Row],[return]]),"No",Sales[[#This Row],[return]])</f>
        <v>No</v>
      </c>
      <c r="O1912" s="2">
        <v>42799</v>
      </c>
      <c r="P1912" s="8" t="str">
        <f>TEXT(DAY(Sales[[#This Row],[OrderDate]]),"ddd")</f>
        <v>Thu</v>
      </c>
      <c r="Q1912" s="8" t="str">
        <f>TEXT(MONTH(Sales[[#This Row],[ShipDate]])*29,"mmm")</f>
        <v>Mar</v>
      </c>
      <c r="R1912">
        <v>1501</v>
      </c>
      <c r="S1912" t="s">
        <v>332</v>
      </c>
      <c r="T1912" t="s">
        <v>90</v>
      </c>
      <c r="U1912">
        <v>10011</v>
      </c>
      <c r="V1912" s="1">
        <v>0</v>
      </c>
      <c r="W1912">
        <v>15</v>
      </c>
      <c r="X1912">
        <v>3</v>
      </c>
      <c r="Y1912">
        <v>29</v>
      </c>
      <c r="AD1912"/>
    </row>
    <row r="1913" spans="1:30" x14ac:dyDescent="0.25">
      <c r="A1913" t="s">
        <v>10</v>
      </c>
      <c r="B1913" s="2">
        <v>42799</v>
      </c>
      <c r="C1913" s="35">
        <f>YEAR(Sales[[#This Row],[ShipDate]])</f>
        <v>2017</v>
      </c>
      <c r="D1913" t="s">
        <v>607</v>
      </c>
      <c r="E1913" t="s">
        <v>18</v>
      </c>
      <c r="F1913" t="s">
        <v>39</v>
      </c>
      <c r="G1913" t="s">
        <v>25</v>
      </c>
      <c r="H1913" t="s">
        <v>146</v>
      </c>
      <c r="I1913" t="s">
        <v>149</v>
      </c>
      <c r="J1913" t="s">
        <v>13</v>
      </c>
      <c r="K1913" t="s">
        <v>661</v>
      </c>
      <c r="L1913" t="s">
        <v>92</v>
      </c>
      <c r="N1913" t="str">
        <f>IF(ISBLANK(Sales[[#This Row],[return]]),"No",Sales[[#This Row],[return]])</f>
        <v>No</v>
      </c>
      <c r="O1913" s="2">
        <v>42799</v>
      </c>
      <c r="P1913" s="8" t="str">
        <f>TEXT(DAY(Sales[[#This Row],[OrderDate]]),"ddd")</f>
        <v>Thu</v>
      </c>
      <c r="Q1913" s="8" t="str">
        <f>TEXT(MONTH(Sales[[#This Row],[ShipDate]])*29,"mmm")</f>
        <v>Mar</v>
      </c>
      <c r="R1913">
        <v>660</v>
      </c>
      <c r="S1913" t="s">
        <v>763</v>
      </c>
      <c r="T1913" t="s">
        <v>90</v>
      </c>
      <c r="U1913">
        <v>10011</v>
      </c>
      <c r="V1913" s="1">
        <v>0</v>
      </c>
      <c r="W1913">
        <v>68</v>
      </c>
      <c r="X1913">
        <v>4</v>
      </c>
      <c r="Y1913">
        <v>563</v>
      </c>
      <c r="AD1913"/>
    </row>
    <row r="1914" spans="1:30" x14ac:dyDescent="0.25">
      <c r="A1914" t="s">
        <v>40</v>
      </c>
      <c r="B1914" s="2">
        <v>43001</v>
      </c>
      <c r="C1914" s="35">
        <f>YEAR(Sales[[#This Row],[ShipDate]])</f>
        <v>2017</v>
      </c>
      <c r="D1914" t="s">
        <v>36</v>
      </c>
      <c r="E1914" t="s">
        <v>31</v>
      </c>
      <c r="F1914" t="s">
        <v>39</v>
      </c>
      <c r="G1914" t="s">
        <v>25</v>
      </c>
      <c r="H1914" t="s">
        <v>1149</v>
      </c>
      <c r="I1914" t="s">
        <v>1150</v>
      </c>
      <c r="J1914" t="s">
        <v>13</v>
      </c>
      <c r="K1914" t="s">
        <v>699</v>
      </c>
      <c r="L1914" t="s">
        <v>92</v>
      </c>
      <c r="N1914" t="str">
        <f>IF(ISBLANK(Sales[[#This Row],[return]]),"No",Sales[[#This Row],[return]])</f>
        <v>No</v>
      </c>
      <c r="O1914" s="2">
        <v>42996</v>
      </c>
      <c r="P1914" s="8" t="str">
        <f>TEXT(DAY(Sales[[#This Row],[OrderDate]]),"ddd")</f>
        <v>Wed</v>
      </c>
      <c r="Q1914" s="8" t="str">
        <f>TEXT(MONTH(Sales[[#This Row],[ShipDate]])*29,"mmm")</f>
        <v>Sep</v>
      </c>
      <c r="R1914">
        <v>53</v>
      </c>
      <c r="S1914" t="s">
        <v>1891</v>
      </c>
      <c r="T1914" t="s">
        <v>90</v>
      </c>
      <c r="U1914">
        <v>20735</v>
      </c>
      <c r="V1914" s="1">
        <v>0</v>
      </c>
      <c r="W1914">
        <v>8</v>
      </c>
      <c r="X1914">
        <v>2</v>
      </c>
      <c r="Y1914">
        <v>42</v>
      </c>
      <c r="AD1914"/>
    </row>
    <row r="1915" spans="1:30" x14ac:dyDescent="0.25">
      <c r="A1915" t="s">
        <v>40</v>
      </c>
      <c r="B1915" s="2">
        <v>43001</v>
      </c>
      <c r="C1915" s="35">
        <f>YEAR(Sales[[#This Row],[ShipDate]])</f>
        <v>2017</v>
      </c>
      <c r="D1915" t="s">
        <v>36</v>
      </c>
      <c r="E1915" t="s">
        <v>31</v>
      </c>
      <c r="F1915" t="s">
        <v>50</v>
      </c>
      <c r="G1915" t="s">
        <v>25</v>
      </c>
      <c r="H1915" t="s">
        <v>1149</v>
      </c>
      <c r="I1915" t="s">
        <v>1150</v>
      </c>
      <c r="J1915" t="s">
        <v>13</v>
      </c>
      <c r="K1915" t="s">
        <v>699</v>
      </c>
      <c r="L1915" t="s">
        <v>92</v>
      </c>
      <c r="N1915" t="str">
        <f>IF(ISBLANK(Sales[[#This Row],[return]]),"No",Sales[[#This Row],[return]])</f>
        <v>No</v>
      </c>
      <c r="O1915" s="2">
        <v>42996</v>
      </c>
      <c r="P1915" s="8" t="str">
        <f>TEXT(DAY(Sales[[#This Row],[OrderDate]]),"ddd")</f>
        <v>Wed</v>
      </c>
      <c r="Q1915" s="8" t="str">
        <f>TEXT(MONTH(Sales[[#This Row],[ShipDate]])*29,"mmm")</f>
        <v>Sep</v>
      </c>
      <c r="R1915">
        <v>46</v>
      </c>
      <c r="S1915" t="s">
        <v>3226</v>
      </c>
      <c r="T1915" t="s">
        <v>90</v>
      </c>
      <c r="U1915">
        <v>20735</v>
      </c>
      <c r="V1915" s="1">
        <v>0</v>
      </c>
      <c r="W1915">
        <v>32</v>
      </c>
      <c r="X1915">
        <v>4</v>
      </c>
      <c r="Y1915">
        <v>65</v>
      </c>
      <c r="AD1915"/>
    </row>
    <row r="1916" spans="1:30" x14ac:dyDescent="0.25">
      <c r="A1916" t="s">
        <v>40</v>
      </c>
      <c r="B1916" s="2">
        <v>43001</v>
      </c>
      <c r="C1916" s="35">
        <f>YEAR(Sales[[#This Row],[ShipDate]])</f>
        <v>2017</v>
      </c>
      <c r="D1916" t="s">
        <v>36</v>
      </c>
      <c r="E1916" t="s">
        <v>31</v>
      </c>
      <c r="F1916" t="s">
        <v>39</v>
      </c>
      <c r="G1916" t="s">
        <v>25</v>
      </c>
      <c r="H1916" t="s">
        <v>1149</v>
      </c>
      <c r="I1916" t="s">
        <v>1150</v>
      </c>
      <c r="J1916" t="s">
        <v>13</v>
      </c>
      <c r="K1916" t="s">
        <v>699</v>
      </c>
      <c r="L1916" t="s">
        <v>92</v>
      </c>
      <c r="N1916" t="str">
        <f>IF(ISBLANK(Sales[[#This Row],[return]]),"No",Sales[[#This Row],[return]])</f>
        <v>No</v>
      </c>
      <c r="O1916" s="2">
        <v>42996</v>
      </c>
      <c r="P1916" s="8" t="str">
        <f>TEXT(DAY(Sales[[#This Row],[OrderDate]]),"ddd")</f>
        <v>Wed</v>
      </c>
      <c r="Q1916" s="8" t="str">
        <f>TEXT(MONTH(Sales[[#This Row],[ShipDate]])*29,"mmm")</f>
        <v>Sep</v>
      </c>
      <c r="R1916">
        <v>1383</v>
      </c>
      <c r="S1916" t="s">
        <v>181</v>
      </c>
      <c r="T1916" t="s">
        <v>90</v>
      </c>
      <c r="U1916">
        <v>20735</v>
      </c>
      <c r="V1916" s="1">
        <v>0</v>
      </c>
      <c r="W1916">
        <v>0</v>
      </c>
      <c r="X1916">
        <v>7</v>
      </c>
      <c r="Y1916">
        <v>637</v>
      </c>
      <c r="AD1916"/>
    </row>
    <row r="1917" spans="1:30" x14ac:dyDescent="0.25">
      <c r="A1917" t="s">
        <v>40</v>
      </c>
      <c r="B1917" s="2">
        <v>43001</v>
      </c>
      <c r="C1917" s="35">
        <f>YEAR(Sales[[#This Row],[ShipDate]])</f>
        <v>2017</v>
      </c>
      <c r="D1917" t="s">
        <v>36</v>
      </c>
      <c r="E1917" t="s">
        <v>31</v>
      </c>
      <c r="F1917" t="s">
        <v>48</v>
      </c>
      <c r="G1917" t="s">
        <v>46</v>
      </c>
      <c r="H1917" t="s">
        <v>1149</v>
      </c>
      <c r="I1917" t="s">
        <v>1150</v>
      </c>
      <c r="J1917" t="s">
        <v>13</v>
      </c>
      <c r="K1917" t="s">
        <v>699</v>
      </c>
      <c r="L1917" t="s">
        <v>92</v>
      </c>
      <c r="N1917" t="str">
        <f>IF(ISBLANK(Sales[[#This Row],[return]]),"No",Sales[[#This Row],[return]])</f>
        <v>No</v>
      </c>
      <c r="O1917" s="2">
        <v>42996</v>
      </c>
      <c r="P1917" s="8" t="str">
        <f>TEXT(DAY(Sales[[#This Row],[OrderDate]]),"ddd")</f>
        <v>Wed</v>
      </c>
      <c r="Q1917" s="8" t="str">
        <f>TEXT(MONTH(Sales[[#This Row],[ShipDate]])*29,"mmm")</f>
        <v>Sep</v>
      </c>
      <c r="R1917">
        <v>1398</v>
      </c>
      <c r="S1917" t="s">
        <v>2881</v>
      </c>
      <c r="T1917" t="s">
        <v>90</v>
      </c>
      <c r="U1917">
        <v>20735</v>
      </c>
      <c r="V1917" s="1">
        <v>0</v>
      </c>
      <c r="W1917">
        <v>130</v>
      </c>
      <c r="X1917">
        <v>1</v>
      </c>
      <c r="Y1917">
        <v>500</v>
      </c>
      <c r="AD1917"/>
    </row>
    <row r="1918" spans="1:30" x14ac:dyDescent="0.25">
      <c r="A1918" t="s">
        <v>40</v>
      </c>
      <c r="B1918" s="2">
        <v>43001</v>
      </c>
      <c r="C1918" s="35">
        <f>YEAR(Sales[[#This Row],[ShipDate]])</f>
        <v>2017</v>
      </c>
      <c r="D1918" t="s">
        <v>36</v>
      </c>
      <c r="E1918" t="s">
        <v>31</v>
      </c>
      <c r="F1918" t="s">
        <v>48</v>
      </c>
      <c r="G1918" t="s">
        <v>46</v>
      </c>
      <c r="H1918" t="s">
        <v>1149</v>
      </c>
      <c r="I1918" t="s">
        <v>1150</v>
      </c>
      <c r="J1918" t="s">
        <v>13</v>
      </c>
      <c r="K1918" t="s">
        <v>699</v>
      </c>
      <c r="L1918" t="s">
        <v>92</v>
      </c>
      <c r="N1918" t="str">
        <f>IF(ISBLANK(Sales[[#This Row],[return]]),"No",Sales[[#This Row],[return]])</f>
        <v>No</v>
      </c>
      <c r="O1918" s="2">
        <v>42996</v>
      </c>
      <c r="P1918" s="8" t="str">
        <f>TEXT(DAY(Sales[[#This Row],[OrderDate]]),"ddd")</f>
        <v>Wed</v>
      </c>
      <c r="Q1918" s="8" t="str">
        <f>TEXT(MONTH(Sales[[#This Row],[ShipDate]])*29,"mmm")</f>
        <v>Sep</v>
      </c>
      <c r="R1918">
        <v>1299</v>
      </c>
      <c r="S1918" t="s">
        <v>2426</v>
      </c>
      <c r="T1918" t="s">
        <v>90</v>
      </c>
      <c r="U1918">
        <v>20735</v>
      </c>
      <c r="V1918" s="1">
        <v>0</v>
      </c>
      <c r="W1918">
        <v>328</v>
      </c>
      <c r="X1918">
        <v>7</v>
      </c>
      <c r="Y1918">
        <v>1260</v>
      </c>
      <c r="AD1918"/>
    </row>
    <row r="1919" spans="1:30" x14ac:dyDescent="0.25">
      <c r="A1919" t="s">
        <v>10</v>
      </c>
      <c r="B1919" s="2">
        <v>42767</v>
      </c>
      <c r="C1919" s="35">
        <f>YEAR(Sales[[#This Row],[ShipDate]])</f>
        <v>2017</v>
      </c>
      <c r="D1919" t="s">
        <v>36</v>
      </c>
      <c r="E1919" t="s">
        <v>31</v>
      </c>
      <c r="F1919" t="s">
        <v>59</v>
      </c>
      <c r="G1919" t="s">
        <v>25</v>
      </c>
      <c r="H1919" t="s">
        <v>1584</v>
      </c>
      <c r="I1919" t="s">
        <v>32</v>
      </c>
      <c r="J1919" t="s">
        <v>13</v>
      </c>
      <c r="K1919" t="s">
        <v>2588</v>
      </c>
      <c r="L1919" t="s">
        <v>30</v>
      </c>
      <c r="N1919" t="str">
        <f>IF(ISBLANK(Sales[[#This Row],[return]]),"No",Sales[[#This Row],[return]])</f>
        <v>No</v>
      </c>
      <c r="O1919" s="2">
        <v>42761</v>
      </c>
      <c r="P1919" s="8" t="str">
        <f>TEXT(DAY(Sales[[#This Row],[OrderDate]]),"ddd")</f>
        <v>Thu</v>
      </c>
      <c r="Q1919" s="8" t="str">
        <f>TEXT(MONTH(Sales[[#This Row],[ShipDate]])*29,"mmm")</f>
        <v>Feb</v>
      </c>
      <c r="R1919">
        <v>1791</v>
      </c>
      <c r="S1919" t="s">
        <v>2818</v>
      </c>
      <c r="T1919" t="s">
        <v>28</v>
      </c>
      <c r="U1919">
        <v>92553</v>
      </c>
      <c r="V1919" s="1">
        <v>0</v>
      </c>
      <c r="W1919">
        <v>84</v>
      </c>
      <c r="X1919">
        <v>8</v>
      </c>
      <c r="Y1919">
        <v>183</v>
      </c>
      <c r="AD1919"/>
    </row>
    <row r="1920" spans="1:30" x14ac:dyDescent="0.25">
      <c r="A1920" t="s">
        <v>24</v>
      </c>
      <c r="B1920" s="2">
        <v>43091</v>
      </c>
      <c r="C1920" s="35">
        <f>YEAR(Sales[[#This Row],[ShipDate]])</f>
        <v>2017</v>
      </c>
      <c r="D1920" t="s">
        <v>36</v>
      </c>
      <c r="E1920" t="s">
        <v>18</v>
      </c>
      <c r="F1920" t="s">
        <v>52</v>
      </c>
      <c r="G1920" t="s">
        <v>25</v>
      </c>
      <c r="H1920" t="s">
        <v>60</v>
      </c>
      <c r="I1920" t="s">
        <v>63</v>
      </c>
      <c r="J1920" t="s">
        <v>13</v>
      </c>
      <c r="K1920" t="s">
        <v>408</v>
      </c>
      <c r="L1920" t="s">
        <v>30</v>
      </c>
      <c r="N1920" t="str">
        <f>IF(ISBLANK(Sales[[#This Row],[return]]),"No",Sales[[#This Row],[return]])</f>
        <v>No</v>
      </c>
      <c r="O1920" s="2">
        <v>43084</v>
      </c>
      <c r="P1920" s="8" t="str">
        <f>TEXT(DAY(Sales[[#This Row],[OrderDate]]),"ddd")</f>
        <v>Sun</v>
      </c>
      <c r="Q1920" s="8" t="str">
        <f>TEXT(MONTH(Sales[[#This Row],[ShipDate]])*29,"mmm")</f>
        <v>Dec</v>
      </c>
      <c r="R1920">
        <v>23</v>
      </c>
      <c r="S1920" t="s">
        <v>737</v>
      </c>
      <c r="T1920" t="s">
        <v>28</v>
      </c>
      <c r="U1920">
        <v>98115</v>
      </c>
      <c r="V1920" s="1">
        <v>0</v>
      </c>
      <c r="W1920">
        <v>36</v>
      </c>
      <c r="X1920">
        <v>4</v>
      </c>
      <c r="Y1920">
        <v>104</v>
      </c>
      <c r="AD1920"/>
    </row>
    <row r="1921" spans="1:30" x14ac:dyDescent="0.25">
      <c r="A1921" t="s">
        <v>24</v>
      </c>
      <c r="B1921" s="2">
        <v>43091</v>
      </c>
      <c r="C1921" s="35">
        <f>YEAR(Sales[[#This Row],[ShipDate]])</f>
        <v>2017</v>
      </c>
      <c r="D1921" t="s">
        <v>36</v>
      </c>
      <c r="E1921" t="s">
        <v>18</v>
      </c>
      <c r="F1921" t="s">
        <v>99</v>
      </c>
      <c r="G1921" t="s">
        <v>46</v>
      </c>
      <c r="H1921" t="s">
        <v>60</v>
      </c>
      <c r="I1921" t="s">
        <v>63</v>
      </c>
      <c r="J1921" t="s">
        <v>13</v>
      </c>
      <c r="K1921" t="s">
        <v>408</v>
      </c>
      <c r="L1921" t="s">
        <v>30</v>
      </c>
      <c r="N1921" t="str">
        <f>IF(ISBLANK(Sales[[#This Row],[return]]),"No",Sales[[#This Row],[return]])</f>
        <v>No</v>
      </c>
      <c r="O1921" s="2">
        <v>43084</v>
      </c>
      <c r="P1921" s="8" t="str">
        <f>TEXT(DAY(Sales[[#This Row],[OrderDate]]),"ddd")</f>
        <v>Sun</v>
      </c>
      <c r="Q1921" s="8" t="str">
        <f>TEXT(MONTH(Sales[[#This Row],[ShipDate]])*29,"mmm")</f>
        <v>Dec</v>
      </c>
      <c r="R1921">
        <v>1013</v>
      </c>
      <c r="S1921" t="s">
        <v>738</v>
      </c>
      <c r="T1921" t="s">
        <v>28</v>
      </c>
      <c r="U1921">
        <v>98115</v>
      </c>
      <c r="V1921" s="1">
        <v>0</v>
      </c>
      <c r="W1921">
        <v>378</v>
      </c>
      <c r="X1921">
        <v>9</v>
      </c>
      <c r="Y1921">
        <v>900</v>
      </c>
      <c r="AD1921"/>
    </row>
    <row r="1922" spans="1:30" x14ac:dyDescent="0.25">
      <c r="A1922" t="s">
        <v>24</v>
      </c>
      <c r="B1922" s="2">
        <v>43091</v>
      </c>
      <c r="C1922" s="35">
        <f>YEAR(Sales[[#This Row],[ShipDate]])</f>
        <v>2017</v>
      </c>
      <c r="D1922" t="s">
        <v>36</v>
      </c>
      <c r="E1922" t="s">
        <v>18</v>
      </c>
      <c r="F1922" t="s">
        <v>50</v>
      </c>
      <c r="G1922" t="s">
        <v>25</v>
      </c>
      <c r="H1922" t="s">
        <v>60</v>
      </c>
      <c r="I1922" t="s">
        <v>63</v>
      </c>
      <c r="J1922" t="s">
        <v>13</v>
      </c>
      <c r="K1922" t="s">
        <v>408</v>
      </c>
      <c r="L1922" t="s">
        <v>30</v>
      </c>
      <c r="N1922" t="str">
        <f>IF(ISBLANK(Sales[[#This Row],[return]]),"No",Sales[[#This Row],[return]])</f>
        <v>No</v>
      </c>
      <c r="O1922" s="2">
        <v>43084</v>
      </c>
      <c r="P1922" s="8" t="str">
        <f>TEXT(DAY(Sales[[#This Row],[OrderDate]]),"ddd")</f>
        <v>Sun</v>
      </c>
      <c r="Q1922" s="8" t="str">
        <f>TEXT(MONTH(Sales[[#This Row],[ShipDate]])*29,"mmm")</f>
        <v>Dec</v>
      </c>
      <c r="R1922">
        <v>43</v>
      </c>
      <c r="S1922" t="s">
        <v>739</v>
      </c>
      <c r="T1922" t="s">
        <v>28</v>
      </c>
      <c r="U1922">
        <v>98115</v>
      </c>
      <c r="V1922" s="1">
        <v>0.2</v>
      </c>
      <c r="W1922">
        <v>19</v>
      </c>
      <c r="X1922">
        <v>3</v>
      </c>
      <c r="Y1922">
        <v>51</v>
      </c>
      <c r="AD1922"/>
    </row>
    <row r="1923" spans="1:30" x14ac:dyDescent="0.25">
      <c r="A1923" t="s">
        <v>10</v>
      </c>
      <c r="B1923" s="2">
        <v>42883</v>
      </c>
      <c r="C1923" s="35">
        <f>YEAR(Sales[[#This Row],[ShipDate]])</f>
        <v>2017</v>
      </c>
      <c r="D1923" t="s">
        <v>19</v>
      </c>
      <c r="E1923" t="s">
        <v>31</v>
      </c>
      <c r="F1923" t="s">
        <v>48</v>
      </c>
      <c r="G1923" t="s">
        <v>46</v>
      </c>
      <c r="H1923" t="s">
        <v>197</v>
      </c>
      <c r="I1923" t="s">
        <v>180</v>
      </c>
      <c r="J1923" t="s">
        <v>13</v>
      </c>
      <c r="K1923" t="s">
        <v>2776</v>
      </c>
      <c r="L1923" t="s">
        <v>17</v>
      </c>
      <c r="N1923" t="str">
        <f>IF(ISBLANK(Sales[[#This Row],[return]]),"No",Sales[[#This Row],[return]])</f>
        <v>No</v>
      </c>
      <c r="O1923" s="2">
        <v>42880</v>
      </c>
      <c r="P1923" s="8" t="str">
        <f>TEXT(DAY(Sales[[#This Row],[OrderDate]]),"ddd")</f>
        <v>Wed</v>
      </c>
      <c r="Q1923" s="8" t="str">
        <f>TEXT(MONTH(Sales[[#This Row],[ShipDate]])*29,"mmm")</f>
        <v>May</v>
      </c>
      <c r="R1923">
        <v>1628</v>
      </c>
      <c r="S1923" t="s">
        <v>2523</v>
      </c>
      <c r="T1923" t="s">
        <v>15</v>
      </c>
      <c r="U1923">
        <v>38401</v>
      </c>
      <c r="V1923" s="1">
        <v>0.2</v>
      </c>
      <c r="W1923">
        <v>58</v>
      </c>
      <c r="X1923">
        <v>4</v>
      </c>
      <c r="Y1923">
        <v>467</v>
      </c>
      <c r="AD1923"/>
    </row>
    <row r="1924" spans="1:30" x14ac:dyDescent="0.25">
      <c r="A1924" t="s">
        <v>10</v>
      </c>
      <c r="B1924" s="2">
        <v>43019</v>
      </c>
      <c r="C1924" s="35">
        <f>YEAR(Sales[[#This Row],[ShipDate]])</f>
        <v>2017</v>
      </c>
      <c r="D1924" t="s">
        <v>113</v>
      </c>
      <c r="E1924" t="s">
        <v>31</v>
      </c>
      <c r="F1924" t="s">
        <v>59</v>
      </c>
      <c r="G1924" t="s">
        <v>25</v>
      </c>
      <c r="H1924" t="s">
        <v>79</v>
      </c>
      <c r="I1924" t="s">
        <v>32</v>
      </c>
      <c r="J1924" t="s">
        <v>13</v>
      </c>
      <c r="K1924" t="s">
        <v>949</v>
      </c>
      <c r="L1924" t="s">
        <v>30</v>
      </c>
      <c r="M1924" t="s">
        <v>82</v>
      </c>
      <c r="N1924" t="str">
        <f>IF(ISBLANK(Sales[[#This Row],[return]]),"No",Sales[[#This Row],[return]])</f>
        <v>Yes</v>
      </c>
      <c r="O1924" s="2">
        <v>43018</v>
      </c>
      <c r="P1924" s="8" t="str">
        <f>TEXT(DAY(Sales[[#This Row],[OrderDate]]),"ddd")</f>
        <v>Tue</v>
      </c>
      <c r="Q1924" s="8" t="str">
        <f>TEXT(MONTH(Sales[[#This Row],[ShipDate]])*29,"mmm")</f>
        <v>Oct</v>
      </c>
      <c r="R1924">
        <v>1685</v>
      </c>
      <c r="S1924" t="s">
        <v>903</v>
      </c>
      <c r="T1924" t="s">
        <v>28</v>
      </c>
      <c r="U1924">
        <v>94109</v>
      </c>
      <c r="V1924" s="1">
        <v>0</v>
      </c>
      <c r="W1924">
        <v>22</v>
      </c>
      <c r="X1924">
        <v>7</v>
      </c>
      <c r="Y1924">
        <v>45</v>
      </c>
      <c r="AD1924"/>
    </row>
    <row r="1925" spans="1:30" x14ac:dyDescent="0.25">
      <c r="A1925" t="s">
        <v>40</v>
      </c>
      <c r="B1925" s="2">
        <v>43038</v>
      </c>
      <c r="C1925" s="35">
        <f>YEAR(Sales[[#This Row],[ShipDate]])</f>
        <v>2017</v>
      </c>
      <c r="D1925" t="s">
        <v>36</v>
      </c>
      <c r="E1925" t="s">
        <v>31</v>
      </c>
      <c r="F1925" t="s">
        <v>23</v>
      </c>
      <c r="G1925" t="s">
        <v>11</v>
      </c>
      <c r="H1925" t="s">
        <v>302</v>
      </c>
      <c r="I1925" t="s">
        <v>137</v>
      </c>
      <c r="J1925" t="s">
        <v>13</v>
      </c>
      <c r="K1925" t="s">
        <v>402</v>
      </c>
      <c r="L1925" t="s">
        <v>92</v>
      </c>
      <c r="N1925" t="str">
        <f>IF(ISBLANK(Sales[[#This Row],[return]]),"No",Sales[[#This Row],[return]])</f>
        <v>No</v>
      </c>
      <c r="O1925" s="2">
        <v>43033</v>
      </c>
      <c r="P1925" s="8" t="str">
        <f>TEXT(DAY(Sales[[#This Row],[OrderDate]]),"ddd")</f>
        <v>Wed</v>
      </c>
      <c r="Q1925" s="8" t="str">
        <f>TEXT(MONTH(Sales[[#This Row],[ShipDate]])*29,"mmm")</f>
        <v>Oct</v>
      </c>
      <c r="R1925">
        <v>908</v>
      </c>
      <c r="S1925" t="s">
        <v>1521</v>
      </c>
      <c r="T1925" t="s">
        <v>90</v>
      </c>
      <c r="U1925">
        <v>19711</v>
      </c>
      <c r="V1925" s="1">
        <v>0</v>
      </c>
      <c r="W1925">
        <v>76</v>
      </c>
      <c r="X1925">
        <v>5</v>
      </c>
      <c r="Y1925">
        <v>291</v>
      </c>
      <c r="AD1925"/>
    </row>
    <row r="1926" spans="1:30" x14ac:dyDescent="0.25">
      <c r="A1926" t="s">
        <v>40</v>
      </c>
      <c r="B1926" s="2">
        <v>43038</v>
      </c>
      <c r="C1926" s="35">
        <f>YEAR(Sales[[#This Row],[ShipDate]])</f>
        <v>2017</v>
      </c>
      <c r="D1926" t="s">
        <v>36</v>
      </c>
      <c r="E1926" t="s">
        <v>31</v>
      </c>
      <c r="F1926" t="s">
        <v>48</v>
      </c>
      <c r="G1926" t="s">
        <v>46</v>
      </c>
      <c r="H1926" t="s">
        <v>302</v>
      </c>
      <c r="I1926" t="s">
        <v>137</v>
      </c>
      <c r="J1926" t="s">
        <v>13</v>
      </c>
      <c r="K1926" t="s">
        <v>402</v>
      </c>
      <c r="L1926" t="s">
        <v>92</v>
      </c>
      <c r="N1926" t="str">
        <f>IF(ISBLANK(Sales[[#This Row],[return]]),"No",Sales[[#This Row],[return]])</f>
        <v>No</v>
      </c>
      <c r="O1926" s="2">
        <v>43033</v>
      </c>
      <c r="P1926" s="8" t="str">
        <f>TEXT(DAY(Sales[[#This Row],[OrderDate]]),"ddd")</f>
        <v>Wed</v>
      </c>
      <c r="Q1926" s="8" t="str">
        <f>TEXT(MONTH(Sales[[#This Row],[ShipDate]])*29,"mmm")</f>
        <v>Oct</v>
      </c>
      <c r="R1926">
        <v>451</v>
      </c>
      <c r="S1926" t="s">
        <v>984</v>
      </c>
      <c r="T1926" t="s">
        <v>90</v>
      </c>
      <c r="U1926">
        <v>19711</v>
      </c>
      <c r="V1926" s="1">
        <v>0</v>
      </c>
      <c r="W1926">
        <v>41</v>
      </c>
      <c r="X1926">
        <v>1</v>
      </c>
      <c r="Y1926">
        <v>159</v>
      </c>
      <c r="AD1926"/>
    </row>
    <row r="1927" spans="1:30" x14ac:dyDescent="0.25">
      <c r="A1927" t="s">
        <v>40</v>
      </c>
      <c r="B1927" s="2">
        <v>42867</v>
      </c>
      <c r="C1927" s="35">
        <f>YEAR(Sales[[#This Row],[ShipDate]])</f>
        <v>2017</v>
      </c>
      <c r="D1927" t="s">
        <v>36</v>
      </c>
      <c r="E1927" t="s">
        <v>18</v>
      </c>
      <c r="F1927" t="s">
        <v>45</v>
      </c>
      <c r="G1927" t="s">
        <v>25</v>
      </c>
      <c r="H1927" t="s">
        <v>899</v>
      </c>
      <c r="I1927" t="s">
        <v>216</v>
      </c>
      <c r="J1927" t="s">
        <v>13</v>
      </c>
      <c r="K1927" t="s">
        <v>838</v>
      </c>
      <c r="L1927" t="s">
        <v>30</v>
      </c>
      <c r="N1927" t="str">
        <f>IF(ISBLANK(Sales[[#This Row],[return]]),"No",Sales[[#This Row],[return]])</f>
        <v>No</v>
      </c>
      <c r="O1927" s="2">
        <v>42863</v>
      </c>
      <c r="P1927" s="8" t="str">
        <f>TEXT(DAY(Sales[[#This Row],[OrderDate]]),"ddd")</f>
        <v>Sun</v>
      </c>
      <c r="Q1927" s="8" t="str">
        <f>TEXT(MONTH(Sales[[#This Row],[ShipDate]])*29,"mmm")</f>
        <v>May</v>
      </c>
      <c r="R1927">
        <v>1136</v>
      </c>
      <c r="S1927" t="s">
        <v>2267</v>
      </c>
      <c r="T1927" t="s">
        <v>28</v>
      </c>
      <c r="U1927">
        <v>97301</v>
      </c>
      <c r="V1927" s="1">
        <v>0.2</v>
      </c>
      <c r="W1927">
        <v>1</v>
      </c>
      <c r="X1927">
        <v>2</v>
      </c>
      <c r="Y1927">
        <v>5</v>
      </c>
      <c r="AD1927"/>
    </row>
    <row r="1928" spans="1:30" x14ac:dyDescent="0.25">
      <c r="A1928" t="s">
        <v>40</v>
      </c>
      <c r="B1928" s="2">
        <v>43073</v>
      </c>
      <c r="C1928" s="35">
        <f>YEAR(Sales[[#This Row],[ShipDate]])</f>
        <v>2017</v>
      </c>
      <c r="D1928" t="s">
        <v>36</v>
      </c>
      <c r="E1928" t="s">
        <v>31</v>
      </c>
      <c r="F1928" t="s">
        <v>23</v>
      </c>
      <c r="G1928" t="s">
        <v>11</v>
      </c>
      <c r="H1928" t="s">
        <v>428</v>
      </c>
      <c r="I1928" t="s">
        <v>133</v>
      </c>
      <c r="J1928" t="s">
        <v>13</v>
      </c>
      <c r="K1928" t="s">
        <v>2686</v>
      </c>
      <c r="L1928" t="s">
        <v>68</v>
      </c>
      <c r="N1928" t="str">
        <f>IF(ISBLANK(Sales[[#This Row],[return]]),"No",Sales[[#This Row],[return]])</f>
        <v>No</v>
      </c>
      <c r="O1928" s="2">
        <v>43068</v>
      </c>
      <c r="P1928" s="8" t="str">
        <f>TEXT(DAY(Sales[[#This Row],[OrderDate]]),"ddd")</f>
        <v>Sun</v>
      </c>
      <c r="Q1928" s="8" t="str">
        <f>TEXT(MONTH(Sales[[#This Row],[ShipDate]])*29,"mmm")</f>
        <v>Dec</v>
      </c>
      <c r="R1928">
        <v>755</v>
      </c>
      <c r="S1928" t="s">
        <v>1310</v>
      </c>
      <c r="T1928" t="s">
        <v>66</v>
      </c>
      <c r="U1928">
        <v>48227</v>
      </c>
      <c r="V1928" s="1">
        <v>0</v>
      </c>
      <c r="W1928">
        <v>122</v>
      </c>
      <c r="X1928">
        <v>9</v>
      </c>
      <c r="Y1928">
        <v>1107</v>
      </c>
      <c r="AD1928"/>
    </row>
    <row r="1929" spans="1:30" x14ac:dyDescent="0.25">
      <c r="A1929" t="s">
        <v>40</v>
      </c>
      <c r="B1929" s="2">
        <v>43073</v>
      </c>
      <c r="C1929" s="35">
        <f>YEAR(Sales[[#This Row],[ShipDate]])</f>
        <v>2017</v>
      </c>
      <c r="D1929" t="s">
        <v>36</v>
      </c>
      <c r="E1929" t="s">
        <v>31</v>
      </c>
      <c r="F1929" t="s">
        <v>59</v>
      </c>
      <c r="G1929" t="s">
        <v>25</v>
      </c>
      <c r="H1929" t="s">
        <v>428</v>
      </c>
      <c r="I1929" t="s">
        <v>133</v>
      </c>
      <c r="J1929" t="s">
        <v>13</v>
      </c>
      <c r="K1929" t="s">
        <v>2686</v>
      </c>
      <c r="L1929" t="s">
        <v>68</v>
      </c>
      <c r="N1929" t="str">
        <f>IF(ISBLANK(Sales[[#This Row],[return]]),"No",Sales[[#This Row],[return]])</f>
        <v>No</v>
      </c>
      <c r="O1929" s="2">
        <v>43068</v>
      </c>
      <c r="P1929" s="8" t="str">
        <f>TEXT(DAY(Sales[[#This Row],[OrderDate]]),"ddd")</f>
        <v>Sun</v>
      </c>
      <c r="Q1929" s="8" t="str">
        <f>TEXT(MONTH(Sales[[#This Row],[ShipDate]])*29,"mmm")</f>
        <v>Dec</v>
      </c>
      <c r="R1929">
        <v>538</v>
      </c>
      <c r="S1929" t="s">
        <v>109</v>
      </c>
      <c r="T1929" t="s">
        <v>66</v>
      </c>
      <c r="U1929">
        <v>48227</v>
      </c>
      <c r="V1929" s="1">
        <v>0</v>
      </c>
      <c r="W1929">
        <v>9</v>
      </c>
      <c r="X1929">
        <v>4</v>
      </c>
      <c r="Y1929">
        <v>20</v>
      </c>
      <c r="AD1929"/>
    </row>
    <row r="1930" spans="1:30" x14ac:dyDescent="0.25">
      <c r="A1930" t="s">
        <v>40</v>
      </c>
      <c r="B1930" s="2">
        <v>43077</v>
      </c>
      <c r="C1930" s="35">
        <f>YEAR(Sales[[#This Row],[ShipDate]])</f>
        <v>2017</v>
      </c>
      <c r="D1930" t="s">
        <v>36</v>
      </c>
      <c r="E1930" t="s">
        <v>69</v>
      </c>
      <c r="F1930" t="s">
        <v>59</v>
      </c>
      <c r="G1930" t="s">
        <v>25</v>
      </c>
      <c r="H1930" t="s">
        <v>88</v>
      </c>
      <c r="I1930" t="s">
        <v>93</v>
      </c>
      <c r="J1930" t="s">
        <v>13</v>
      </c>
      <c r="K1930" t="s">
        <v>2989</v>
      </c>
      <c r="L1930" t="s">
        <v>92</v>
      </c>
      <c r="N1930" t="str">
        <f>IF(ISBLANK(Sales[[#This Row],[return]]),"No",Sales[[#This Row],[return]])</f>
        <v>No</v>
      </c>
      <c r="O1930" s="2">
        <v>43072</v>
      </c>
      <c r="P1930" s="8" t="str">
        <f>TEXT(DAY(Sales[[#This Row],[OrderDate]]),"ddd")</f>
        <v>Tue</v>
      </c>
      <c r="Q1930" s="8" t="str">
        <f>TEXT(MONTH(Sales[[#This Row],[ShipDate]])*29,"mmm")</f>
        <v>Dec</v>
      </c>
      <c r="R1930">
        <v>1087</v>
      </c>
      <c r="S1930" t="s">
        <v>3254</v>
      </c>
      <c r="T1930" t="s">
        <v>90</v>
      </c>
      <c r="U1930">
        <v>19134</v>
      </c>
      <c r="V1930" s="1">
        <v>0.2</v>
      </c>
      <c r="W1930">
        <v>6</v>
      </c>
      <c r="X1930">
        <v>2</v>
      </c>
      <c r="Y1930">
        <v>16</v>
      </c>
      <c r="AD1930"/>
    </row>
    <row r="1931" spans="1:30" x14ac:dyDescent="0.25">
      <c r="A1931" t="s">
        <v>40</v>
      </c>
      <c r="B1931" s="2">
        <v>43077</v>
      </c>
      <c r="C1931" s="35">
        <f>YEAR(Sales[[#This Row],[ShipDate]])</f>
        <v>2017</v>
      </c>
      <c r="D1931" t="s">
        <v>36</v>
      </c>
      <c r="E1931" t="s">
        <v>69</v>
      </c>
      <c r="F1931" t="s">
        <v>99</v>
      </c>
      <c r="G1931" t="s">
        <v>46</v>
      </c>
      <c r="H1931" t="s">
        <v>88</v>
      </c>
      <c r="I1931" t="s">
        <v>93</v>
      </c>
      <c r="J1931" t="s">
        <v>13</v>
      </c>
      <c r="K1931" t="s">
        <v>2989</v>
      </c>
      <c r="L1931" t="s">
        <v>92</v>
      </c>
      <c r="N1931" t="str">
        <f>IF(ISBLANK(Sales[[#This Row],[return]]),"No",Sales[[#This Row],[return]])</f>
        <v>No</v>
      </c>
      <c r="O1931" s="2">
        <v>43072</v>
      </c>
      <c r="P1931" s="8" t="str">
        <f>TEXT(DAY(Sales[[#This Row],[OrderDate]]),"ddd")</f>
        <v>Tue</v>
      </c>
      <c r="Q1931" s="8" t="str">
        <f>TEXT(MONTH(Sales[[#This Row],[ShipDate]])*29,"mmm")</f>
        <v>Dec</v>
      </c>
      <c r="R1931">
        <v>1605</v>
      </c>
      <c r="S1931" t="s">
        <v>128</v>
      </c>
      <c r="T1931" t="s">
        <v>90</v>
      </c>
      <c r="U1931">
        <v>19134</v>
      </c>
      <c r="V1931" s="1">
        <v>0.2</v>
      </c>
      <c r="W1931">
        <v>11</v>
      </c>
      <c r="X1931">
        <v>2</v>
      </c>
      <c r="Y1931">
        <v>37</v>
      </c>
      <c r="AD1931"/>
    </row>
    <row r="1932" spans="1:30" x14ac:dyDescent="0.25">
      <c r="A1932" t="s">
        <v>40</v>
      </c>
      <c r="B1932" s="2">
        <v>43077</v>
      </c>
      <c r="C1932" s="35">
        <f>YEAR(Sales[[#This Row],[ShipDate]])</f>
        <v>2017</v>
      </c>
      <c r="D1932" t="s">
        <v>36</v>
      </c>
      <c r="E1932" t="s">
        <v>18</v>
      </c>
      <c r="F1932" t="s">
        <v>50</v>
      </c>
      <c r="G1932" t="s">
        <v>25</v>
      </c>
      <c r="H1932" t="s">
        <v>1390</v>
      </c>
      <c r="I1932" t="s">
        <v>37</v>
      </c>
      <c r="J1932" t="s">
        <v>13</v>
      </c>
      <c r="K1932" t="s">
        <v>2262</v>
      </c>
      <c r="L1932" t="s">
        <v>17</v>
      </c>
      <c r="N1932" t="str">
        <f>IF(ISBLANK(Sales[[#This Row],[return]]),"No",Sales[[#This Row],[return]])</f>
        <v>No</v>
      </c>
      <c r="O1932" s="2">
        <v>43073</v>
      </c>
      <c r="P1932" s="8" t="str">
        <f>TEXT(DAY(Sales[[#This Row],[OrderDate]]),"ddd")</f>
        <v>Wed</v>
      </c>
      <c r="Q1932" s="8" t="str">
        <f>TEXT(MONTH(Sales[[#This Row],[ShipDate]])*29,"mmm")</f>
        <v>Dec</v>
      </c>
      <c r="R1932">
        <v>1489</v>
      </c>
      <c r="S1932" t="s">
        <v>1908</v>
      </c>
      <c r="T1932" t="s">
        <v>15</v>
      </c>
      <c r="U1932">
        <v>32303</v>
      </c>
      <c r="V1932" s="1">
        <v>0.7</v>
      </c>
      <c r="W1932">
        <v>-6</v>
      </c>
      <c r="X1932">
        <v>3</v>
      </c>
      <c r="Y1932">
        <v>8</v>
      </c>
      <c r="AD1932"/>
    </row>
    <row r="1933" spans="1:30" x14ac:dyDescent="0.25">
      <c r="A1933" t="s">
        <v>40</v>
      </c>
      <c r="B1933" s="2">
        <v>43041</v>
      </c>
      <c r="C1933" s="35">
        <f>YEAR(Sales[[#This Row],[ShipDate]])</f>
        <v>2017</v>
      </c>
      <c r="D1933" t="s">
        <v>36</v>
      </c>
      <c r="E1933" t="s">
        <v>31</v>
      </c>
      <c r="F1933" t="s">
        <v>104</v>
      </c>
      <c r="G1933" t="s">
        <v>25</v>
      </c>
      <c r="H1933" t="s">
        <v>79</v>
      </c>
      <c r="I1933" t="s">
        <v>32</v>
      </c>
      <c r="J1933" t="s">
        <v>13</v>
      </c>
      <c r="K1933" t="s">
        <v>921</v>
      </c>
      <c r="L1933" t="s">
        <v>30</v>
      </c>
      <c r="N1933" t="str">
        <f>IF(ISBLANK(Sales[[#This Row],[return]]),"No",Sales[[#This Row],[return]])</f>
        <v>No</v>
      </c>
      <c r="O1933" s="2">
        <v>43037</v>
      </c>
      <c r="P1933" s="8" t="str">
        <f>TEXT(DAY(Sales[[#This Row],[OrderDate]]),"ddd")</f>
        <v>Sun</v>
      </c>
      <c r="Q1933" s="8" t="str">
        <f>TEXT(MONTH(Sales[[#This Row],[ShipDate]])*29,"mmm")</f>
        <v>Nov</v>
      </c>
      <c r="R1933">
        <v>1522</v>
      </c>
      <c r="S1933" t="s">
        <v>785</v>
      </c>
      <c r="T1933" t="s">
        <v>28</v>
      </c>
      <c r="U1933">
        <v>94109</v>
      </c>
      <c r="V1933" s="1">
        <v>0</v>
      </c>
      <c r="W1933">
        <v>103</v>
      </c>
      <c r="X1933">
        <v>4</v>
      </c>
      <c r="Y1933">
        <v>211</v>
      </c>
      <c r="AD1933"/>
    </row>
    <row r="1934" spans="1:30" x14ac:dyDescent="0.25">
      <c r="A1934" t="s">
        <v>40</v>
      </c>
      <c r="B1934" s="2">
        <v>43041</v>
      </c>
      <c r="C1934" s="35">
        <f>YEAR(Sales[[#This Row],[ShipDate]])</f>
        <v>2017</v>
      </c>
      <c r="D1934" t="s">
        <v>36</v>
      </c>
      <c r="E1934" t="s">
        <v>31</v>
      </c>
      <c r="F1934" t="s">
        <v>59</v>
      </c>
      <c r="G1934" t="s">
        <v>25</v>
      </c>
      <c r="H1934" t="s">
        <v>79</v>
      </c>
      <c r="I1934" t="s">
        <v>32</v>
      </c>
      <c r="J1934" t="s">
        <v>13</v>
      </c>
      <c r="K1934" t="s">
        <v>921</v>
      </c>
      <c r="L1934" t="s">
        <v>30</v>
      </c>
      <c r="N1934" t="str">
        <f>IF(ISBLANK(Sales[[#This Row],[return]]),"No",Sales[[#This Row],[return]])</f>
        <v>No</v>
      </c>
      <c r="O1934" s="2">
        <v>43037</v>
      </c>
      <c r="P1934" s="8" t="str">
        <f>TEXT(DAY(Sales[[#This Row],[OrderDate]]),"ddd")</f>
        <v>Sun</v>
      </c>
      <c r="Q1934" s="8" t="str">
        <f>TEXT(MONTH(Sales[[#This Row],[ShipDate]])*29,"mmm")</f>
        <v>Nov</v>
      </c>
      <c r="R1934">
        <v>1689</v>
      </c>
      <c r="S1934" t="s">
        <v>856</v>
      </c>
      <c r="T1934" t="s">
        <v>28</v>
      </c>
      <c r="U1934">
        <v>94109</v>
      </c>
      <c r="V1934" s="1">
        <v>0</v>
      </c>
      <c r="W1934">
        <v>16</v>
      </c>
      <c r="X1934">
        <v>5</v>
      </c>
      <c r="Y1934">
        <v>33</v>
      </c>
      <c r="AD1934"/>
    </row>
    <row r="1935" spans="1:30" x14ac:dyDescent="0.25">
      <c r="A1935" t="s">
        <v>40</v>
      </c>
      <c r="B1935" s="2">
        <v>43074</v>
      </c>
      <c r="C1935" s="35">
        <f>YEAR(Sales[[#This Row],[ShipDate]])</f>
        <v>2017</v>
      </c>
      <c r="D1935" t="s">
        <v>36</v>
      </c>
      <c r="E1935" t="s">
        <v>69</v>
      </c>
      <c r="F1935" t="s">
        <v>45</v>
      </c>
      <c r="G1935" t="s">
        <v>25</v>
      </c>
      <c r="H1935" t="s">
        <v>177</v>
      </c>
      <c r="I1935" t="s">
        <v>133</v>
      </c>
      <c r="J1935" t="s">
        <v>13</v>
      </c>
      <c r="K1935" t="s">
        <v>108</v>
      </c>
      <c r="L1935" t="s">
        <v>68</v>
      </c>
      <c r="N1935" t="str">
        <f>IF(ISBLANK(Sales[[#This Row],[return]]),"No",Sales[[#This Row],[return]])</f>
        <v>No</v>
      </c>
      <c r="O1935" s="2">
        <v>43070</v>
      </c>
      <c r="P1935" s="8" t="str">
        <f>TEXT(DAY(Sales[[#This Row],[OrderDate]]),"ddd")</f>
        <v>Sun</v>
      </c>
      <c r="Q1935" s="8" t="str">
        <f>TEXT(MONTH(Sales[[#This Row],[ShipDate]])*29,"mmm")</f>
        <v>Dec</v>
      </c>
      <c r="R1935">
        <v>1120</v>
      </c>
      <c r="S1935" t="s">
        <v>2050</v>
      </c>
      <c r="T1935" t="s">
        <v>66</v>
      </c>
      <c r="U1935">
        <v>49201</v>
      </c>
      <c r="V1935" s="1">
        <v>0</v>
      </c>
      <c r="W1935">
        <v>1</v>
      </c>
      <c r="X1935">
        <v>2</v>
      </c>
      <c r="Y1935">
        <v>4</v>
      </c>
      <c r="AD1935"/>
    </row>
    <row r="1936" spans="1:30" x14ac:dyDescent="0.25">
      <c r="A1936" t="s">
        <v>40</v>
      </c>
      <c r="B1936" s="2">
        <v>43074</v>
      </c>
      <c r="C1936" s="35">
        <f>YEAR(Sales[[#This Row],[ShipDate]])</f>
        <v>2017</v>
      </c>
      <c r="D1936" t="s">
        <v>36</v>
      </c>
      <c r="E1936" t="s">
        <v>69</v>
      </c>
      <c r="F1936" t="s">
        <v>59</v>
      </c>
      <c r="G1936" t="s">
        <v>25</v>
      </c>
      <c r="H1936" t="s">
        <v>177</v>
      </c>
      <c r="I1936" t="s">
        <v>133</v>
      </c>
      <c r="J1936" t="s">
        <v>13</v>
      </c>
      <c r="K1936" t="s">
        <v>108</v>
      </c>
      <c r="L1936" t="s">
        <v>68</v>
      </c>
      <c r="N1936" t="str">
        <f>IF(ISBLANK(Sales[[#This Row],[return]]),"No",Sales[[#This Row],[return]])</f>
        <v>No</v>
      </c>
      <c r="O1936" s="2">
        <v>43070</v>
      </c>
      <c r="P1936" s="8" t="str">
        <f>TEXT(DAY(Sales[[#This Row],[OrderDate]]),"ddd")</f>
        <v>Sun</v>
      </c>
      <c r="Q1936" s="8" t="str">
        <f>TEXT(MONTH(Sales[[#This Row],[ShipDate]])*29,"mmm")</f>
        <v>Dec</v>
      </c>
      <c r="R1936">
        <v>1658</v>
      </c>
      <c r="S1936" t="s">
        <v>3221</v>
      </c>
      <c r="T1936" t="s">
        <v>66</v>
      </c>
      <c r="U1936">
        <v>49201</v>
      </c>
      <c r="V1936" s="1">
        <v>0</v>
      </c>
      <c r="W1936">
        <v>9</v>
      </c>
      <c r="X1936">
        <v>2</v>
      </c>
      <c r="Y1936">
        <v>19</v>
      </c>
      <c r="AD1936"/>
    </row>
    <row r="1937" spans="1:30" x14ac:dyDescent="0.25">
      <c r="A1937" t="s">
        <v>40</v>
      </c>
      <c r="B1937" s="2">
        <v>43074</v>
      </c>
      <c r="C1937" s="35">
        <f>YEAR(Sales[[#This Row],[ShipDate]])</f>
        <v>2017</v>
      </c>
      <c r="D1937" t="s">
        <v>36</v>
      </c>
      <c r="E1937" t="s">
        <v>69</v>
      </c>
      <c r="F1937" t="s">
        <v>59</v>
      </c>
      <c r="G1937" t="s">
        <v>25</v>
      </c>
      <c r="H1937" t="s">
        <v>177</v>
      </c>
      <c r="I1937" t="s">
        <v>133</v>
      </c>
      <c r="J1937" t="s">
        <v>13</v>
      </c>
      <c r="K1937" t="s">
        <v>108</v>
      </c>
      <c r="L1937" t="s">
        <v>68</v>
      </c>
      <c r="N1937" t="str">
        <f>IF(ISBLANK(Sales[[#This Row],[return]]),"No",Sales[[#This Row],[return]])</f>
        <v>No</v>
      </c>
      <c r="O1937" s="2">
        <v>43070</v>
      </c>
      <c r="P1937" s="8" t="str">
        <f>TEXT(DAY(Sales[[#This Row],[OrderDate]]),"ddd")</f>
        <v>Sun</v>
      </c>
      <c r="Q1937" s="8" t="str">
        <f>TEXT(MONTH(Sales[[#This Row],[ShipDate]])*29,"mmm")</f>
        <v>Dec</v>
      </c>
      <c r="R1937">
        <v>1810</v>
      </c>
      <c r="S1937" t="s">
        <v>3028</v>
      </c>
      <c r="T1937" t="s">
        <v>66</v>
      </c>
      <c r="U1937">
        <v>49201</v>
      </c>
      <c r="V1937" s="1">
        <v>0</v>
      </c>
      <c r="W1937">
        <v>9</v>
      </c>
      <c r="X1937">
        <v>3</v>
      </c>
      <c r="Y1937">
        <v>19</v>
      </c>
      <c r="AD1937"/>
    </row>
    <row r="1938" spans="1:30" x14ac:dyDescent="0.25">
      <c r="A1938" t="s">
        <v>40</v>
      </c>
      <c r="B1938" s="2">
        <v>42805</v>
      </c>
      <c r="C1938" s="35">
        <f>YEAR(Sales[[#This Row],[ShipDate]])</f>
        <v>2017</v>
      </c>
      <c r="D1938" t="s">
        <v>19</v>
      </c>
      <c r="E1938" t="s">
        <v>18</v>
      </c>
      <c r="F1938" t="s">
        <v>33</v>
      </c>
      <c r="G1938" t="s">
        <v>25</v>
      </c>
      <c r="H1938" t="s">
        <v>1393</v>
      </c>
      <c r="I1938" t="s">
        <v>58</v>
      </c>
      <c r="J1938" t="s">
        <v>13</v>
      </c>
      <c r="K1938" t="s">
        <v>1416</v>
      </c>
      <c r="L1938" t="s">
        <v>17</v>
      </c>
      <c r="N1938" t="str">
        <f>IF(ISBLANK(Sales[[#This Row],[return]]),"No",Sales[[#This Row],[return]])</f>
        <v>No</v>
      </c>
      <c r="O1938" s="2">
        <v>42803</v>
      </c>
      <c r="P1938" s="8" t="str">
        <f>TEXT(DAY(Sales[[#This Row],[OrderDate]]),"ddd")</f>
        <v>Mon</v>
      </c>
      <c r="Q1938" s="8" t="str">
        <f>TEXT(MONTH(Sales[[#This Row],[ShipDate]])*29,"mmm")</f>
        <v>Mar</v>
      </c>
      <c r="R1938">
        <v>225</v>
      </c>
      <c r="S1938" t="s">
        <v>1870</v>
      </c>
      <c r="T1938" t="s">
        <v>15</v>
      </c>
      <c r="U1938">
        <v>27604</v>
      </c>
      <c r="V1938" s="1">
        <v>0.2</v>
      </c>
      <c r="W1938">
        <v>2</v>
      </c>
      <c r="X1938">
        <v>2</v>
      </c>
      <c r="Y1938">
        <v>5</v>
      </c>
      <c r="AD1938"/>
    </row>
    <row r="1939" spans="1:30" x14ac:dyDescent="0.25">
      <c r="A1939" t="s">
        <v>40</v>
      </c>
      <c r="B1939" s="2">
        <v>42800</v>
      </c>
      <c r="C1939" s="35">
        <f>YEAR(Sales[[#This Row],[ShipDate]])</f>
        <v>2017</v>
      </c>
      <c r="D1939" t="s">
        <v>36</v>
      </c>
      <c r="E1939" t="s">
        <v>18</v>
      </c>
      <c r="F1939" t="s">
        <v>38</v>
      </c>
      <c r="G1939" t="s">
        <v>11</v>
      </c>
      <c r="H1939" t="s">
        <v>60</v>
      </c>
      <c r="I1939" t="s">
        <v>63</v>
      </c>
      <c r="J1939" t="s">
        <v>13</v>
      </c>
      <c r="K1939" t="s">
        <v>256</v>
      </c>
      <c r="L1939" t="s">
        <v>30</v>
      </c>
      <c r="N1939" t="str">
        <f>IF(ISBLANK(Sales[[#This Row],[return]]),"No",Sales[[#This Row],[return]])</f>
        <v>No</v>
      </c>
      <c r="O1939" s="2">
        <v>42796</v>
      </c>
      <c r="P1939" s="8" t="str">
        <f>TEXT(DAY(Sales[[#This Row],[OrderDate]]),"ddd")</f>
        <v>Mon</v>
      </c>
      <c r="Q1939" s="8" t="str">
        <f>TEXT(MONTH(Sales[[#This Row],[ShipDate]])*29,"mmm")</f>
        <v>Mar</v>
      </c>
      <c r="R1939">
        <v>848</v>
      </c>
      <c r="S1939" t="s">
        <v>257</v>
      </c>
      <c r="T1939" t="s">
        <v>28</v>
      </c>
      <c r="U1939">
        <v>98103</v>
      </c>
      <c r="V1939" s="1">
        <v>0</v>
      </c>
      <c r="W1939">
        <v>165</v>
      </c>
      <c r="X1939">
        <v>3</v>
      </c>
      <c r="Y1939">
        <v>788</v>
      </c>
      <c r="AD1939"/>
    </row>
    <row r="1940" spans="1:30" x14ac:dyDescent="0.25">
      <c r="A1940" t="s">
        <v>40</v>
      </c>
      <c r="B1940" s="2">
        <v>42863</v>
      </c>
      <c r="C1940" s="35">
        <f>YEAR(Sales[[#This Row],[ShipDate]])</f>
        <v>2017</v>
      </c>
      <c r="D1940" t="s">
        <v>36</v>
      </c>
      <c r="E1940" t="s">
        <v>31</v>
      </c>
      <c r="F1940" t="s">
        <v>48</v>
      </c>
      <c r="G1940" t="s">
        <v>46</v>
      </c>
      <c r="H1940" t="s">
        <v>107</v>
      </c>
      <c r="I1940" t="s">
        <v>70</v>
      </c>
      <c r="J1940" t="s">
        <v>13</v>
      </c>
      <c r="K1940" t="s">
        <v>2700</v>
      </c>
      <c r="L1940" t="s">
        <v>68</v>
      </c>
      <c r="N1940" t="str">
        <f>IF(ISBLANK(Sales[[#This Row],[return]]),"No",Sales[[#This Row],[return]])</f>
        <v>No</v>
      </c>
      <c r="O1940" s="2">
        <v>42859</v>
      </c>
      <c r="P1940" s="8" t="str">
        <f>TEXT(DAY(Sales[[#This Row],[OrderDate]]),"ddd")</f>
        <v>Wed</v>
      </c>
      <c r="Q1940" s="8" t="str">
        <f>TEXT(MONTH(Sales[[#This Row],[ShipDate]])*29,"mmm")</f>
        <v>May</v>
      </c>
      <c r="R1940">
        <v>1455</v>
      </c>
      <c r="S1940" t="s">
        <v>2576</v>
      </c>
      <c r="T1940" t="s">
        <v>66</v>
      </c>
      <c r="U1940">
        <v>77095</v>
      </c>
      <c r="V1940" s="1">
        <v>0.2</v>
      </c>
      <c r="W1940">
        <v>118</v>
      </c>
      <c r="X1940">
        <v>7</v>
      </c>
      <c r="Y1940">
        <v>946</v>
      </c>
      <c r="AD1940"/>
    </row>
    <row r="1941" spans="1:30" x14ac:dyDescent="0.25">
      <c r="A1941" t="s">
        <v>24</v>
      </c>
      <c r="B1941" s="2">
        <v>42816</v>
      </c>
      <c r="C1941" s="35">
        <f>YEAR(Sales[[#This Row],[ShipDate]])</f>
        <v>2017</v>
      </c>
      <c r="D1941" t="s">
        <v>19</v>
      </c>
      <c r="E1941" t="s">
        <v>31</v>
      </c>
      <c r="F1941" t="s">
        <v>39</v>
      </c>
      <c r="G1941" t="s">
        <v>25</v>
      </c>
      <c r="H1941" t="s">
        <v>146</v>
      </c>
      <c r="I1941" t="s">
        <v>149</v>
      </c>
      <c r="J1941" t="s">
        <v>13</v>
      </c>
      <c r="K1941" t="s">
        <v>2596</v>
      </c>
      <c r="L1941" t="s">
        <v>92</v>
      </c>
      <c r="N1941" t="str">
        <f>IF(ISBLANK(Sales[[#This Row],[return]]),"No",Sales[[#This Row],[return]])</f>
        <v>No</v>
      </c>
      <c r="O1941" s="2">
        <v>42811</v>
      </c>
      <c r="P1941" s="8" t="str">
        <f>TEXT(DAY(Sales[[#This Row],[OrderDate]]),"ddd")</f>
        <v>Tue</v>
      </c>
      <c r="Q1941" s="8" t="str">
        <f>TEXT(MONTH(Sales[[#This Row],[ShipDate]])*29,"mmm")</f>
        <v>Mar</v>
      </c>
      <c r="R1941">
        <v>1546</v>
      </c>
      <c r="S1941" t="s">
        <v>1788</v>
      </c>
      <c r="T1941" t="s">
        <v>90</v>
      </c>
      <c r="U1941">
        <v>10009</v>
      </c>
      <c r="V1941" s="1">
        <v>0</v>
      </c>
      <c r="W1941">
        <v>9</v>
      </c>
      <c r="X1941">
        <v>2</v>
      </c>
      <c r="Y1941">
        <v>34</v>
      </c>
      <c r="AD1941"/>
    </row>
    <row r="1942" spans="1:30" x14ac:dyDescent="0.25">
      <c r="A1942" t="s">
        <v>24</v>
      </c>
      <c r="B1942" s="2">
        <v>42816</v>
      </c>
      <c r="C1942" s="35">
        <f>YEAR(Sales[[#This Row],[ShipDate]])</f>
        <v>2017</v>
      </c>
      <c r="D1942" t="s">
        <v>19</v>
      </c>
      <c r="E1942" t="s">
        <v>31</v>
      </c>
      <c r="F1942" t="s">
        <v>99</v>
      </c>
      <c r="G1942" t="s">
        <v>46</v>
      </c>
      <c r="H1942" t="s">
        <v>146</v>
      </c>
      <c r="I1942" t="s">
        <v>149</v>
      </c>
      <c r="J1942" t="s">
        <v>13</v>
      </c>
      <c r="K1942" t="s">
        <v>2596</v>
      </c>
      <c r="L1942" t="s">
        <v>92</v>
      </c>
      <c r="N1942" t="str">
        <f>IF(ISBLANK(Sales[[#This Row],[return]]),"No",Sales[[#This Row],[return]])</f>
        <v>No</v>
      </c>
      <c r="O1942" s="2">
        <v>42811</v>
      </c>
      <c r="P1942" s="8" t="str">
        <f>TEXT(DAY(Sales[[#This Row],[OrderDate]]),"ddd")</f>
        <v>Tue</v>
      </c>
      <c r="Q1942" s="8" t="str">
        <f>TEXT(MONTH(Sales[[#This Row],[ShipDate]])*29,"mmm")</f>
        <v>Mar</v>
      </c>
      <c r="R1942">
        <v>963</v>
      </c>
      <c r="S1942" t="s">
        <v>2492</v>
      </c>
      <c r="T1942" t="s">
        <v>90</v>
      </c>
      <c r="U1942">
        <v>10009</v>
      </c>
      <c r="V1942" s="1">
        <v>0</v>
      </c>
      <c r="W1942">
        <v>3</v>
      </c>
      <c r="X1942">
        <v>1</v>
      </c>
      <c r="Y1942">
        <v>15</v>
      </c>
      <c r="AD1942"/>
    </row>
    <row r="1943" spans="1:30" x14ac:dyDescent="0.25">
      <c r="A1943" t="s">
        <v>40</v>
      </c>
      <c r="B1943" s="2">
        <v>42833</v>
      </c>
      <c r="C1943" s="35">
        <f>YEAR(Sales[[#This Row],[ShipDate]])</f>
        <v>2017</v>
      </c>
      <c r="D1943" t="s">
        <v>36</v>
      </c>
      <c r="E1943" t="s">
        <v>69</v>
      </c>
      <c r="F1943" t="s">
        <v>43</v>
      </c>
      <c r="G1943" t="s">
        <v>11</v>
      </c>
      <c r="H1943" t="s">
        <v>146</v>
      </c>
      <c r="I1943" t="s">
        <v>149</v>
      </c>
      <c r="J1943" t="s">
        <v>13</v>
      </c>
      <c r="K1943" t="s">
        <v>2910</v>
      </c>
      <c r="L1943" t="s">
        <v>92</v>
      </c>
      <c r="N1943" t="str">
        <f>IF(ISBLANK(Sales[[#This Row],[return]]),"No",Sales[[#This Row],[return]])</f>
        <v>No</v>
      </c>
      <c r="O1943" s="2">
        <v>42829</v>
      </c>
      <c r="P1943" s="8" t="str">
        <f>TEXT(DAY(Sales[[#This Row],[OrderDate]]),"ddd")</f>
        <v>Wed</v>
      </c>
      <c r="Q1943" s="8" t="str">
        <f>TEXT(MONTH(Sales[[#This Row],[ShipDate]])*29,"mmm")</f>
        <v>Apr</v>
      </c>
      <c r="R1943">
        <v>555</v>
      </c>
      <c r="S1943" t="s">
        <v>1217</v>
      </c>
      <c r="T1943" t="s">
        <v>90</v>
      </c>
      <c r="U1943">
        <v>10009</v>
      </c>
      <c r="V1943" s="1">
        <v>0</v>
      </c>
      <c r="W1943">
        <v>23</v>
      </c>
      <c r="X1943">
        <v>2</v>
      </c>
      <c r="Y1943">
        <v>108</v>
      </c>
      <c r="AD1943"/>
    </row>
    <row r="1944" spans="1:30" x14ac:dyDescent="0.25">
      <c r="A1944" t="s">
        <v>40</v>
      </c>
      <c r="B1944" s="2">
        <v>42833</v>
      </c>
      <c r="C1944" s="35">
        <f>YEAR(Sales[[#This Row],[ShipDate]])</f>
        <v>2017</v>
      </c>
      <c r="D1944" t="s">
        <v>36</v>
      </c>
      <c r="E1944" t="s">
        <v>69</v>
      </c>
      <c r="F1944" t="s">
        <v>45</v>
      </c>
      <c r="G1944" t="s">
        <v>25</v>
      </c>
      <c r="H1944" t="s">
        <v>146</v>
      </c>
      <c r="I1944" t="s">
        <v>149</v>
      </c>
      <c r="J1944" t="s">
        <v>13</v>
      </c>
      <c r="K1944" t="s">
        <v>2910</v>
      </c>
      <c r="L1944" t="s">
        <v>92</v>
      </c>
      <c r="N1944" t="str">
        <f>IF(ISBLANK(Sales[[#This Row],[return]]),"No",Sales[[#This Row],[return]])</f>
        <v>No</v>
      </c>
      <c r="O1944" s="2">
        <v>42829</v>
      </c>
      <c r="P1944" s="8" t="str">
        <f>TEXT(DAY(Sales[[#This Row],[OrderDate]]),"ddd")</f>
        <v>Wed</v>
      </c>
      <c r="Q1944" s="8" t="str">
        <f>TEXT(MONTH(Sales[[#This Row],[ShipDate]])*29,"mmm")</f>
        <v>Apr</v>
      </c>
      <c r="R1944">
        <v>525</v>
      </c>
      <c r="S1944" t="s">
        <v>2002</v>
      </c>
      <c r="T1944" t="s">
        <v>90</v>
      </c>
      <c r="U1944">
        <v>10009</v>
      </c>
      <c r="V1944" s="1">
        <v>0</v>
      </c>
      <c r="W1944">
        <v>4</v>
      </c>
      <c r="X1944">
        <v>2</v>
      </c>
      <c r="Y1944">
        <v>11</v>
      </c>
      <c r="AD1944"/>
    </row>
    <row r="1945" spans="1:30" x14ac:dyDescent="0.25">
      <c r="A1945" t="s">
        <v>40</v>
      </c>
      <c r="B1945" s="2">
        <v>42833</v>
      </c>
      <c r="C1945" s="35">
        <f>YEAR(Sales[[#This Row],[ShipDate]])</f>
        <v>2017</v>
      </c>
      <c r="D1945" t="s">
        <v>36</v>
      </c>
      <c r="E1945" t="s">
        <v>69</v>
      </c>
      <c r="F1945" t="s">
        <v>50</v>
      </c>
      <c r="G1945" t="s">
        <v>25</v>
      </c>
      <c r="H1945" t="s">
        <v>146</v>
      </c>
      <c r="I1945" t="s">
        <v>149</v>
      </c>
      <c r="J1945" t="s">
        <v>13</v>
      </c>
      <c r="K1945" t="s">
        <v>2910</v>
      </c>
      <c r="L1945" t="s">
        <v>92</v>
      </c>
      <c r="N1945" t="str">
        <f>IF(ISBLANK(Sales[[#This Row],[return]]),"No",Sales[[#This Row],[return]])</f>
        <v>No</v>
      </c>
      <c r="O1945" s="2">
        <v>42829</v>
      </c>
      <c r="P1945" s="8" t="str">
        <f>TEXT(DAY(Sales[[#This Row],[OrderDate]]),"ddd")</f>
        <v>Wed</v>
      </c>
      <c r="Q1945" s="8" t="str">
        <f>TEXT(MONTH(Sales[[#This Row],[ShipDate]])*29,"mmm")</f>
        <v>Apr</v>
      </c>
      <c r="R1945">
        <v>702</v>
      </c>
      <c r="S1945" t="s">
        <v>308</v>
      </c>
      <c r="T1945" t="s">
        <v>90</v>
      </c>
      <c r="U1945">
        <v>10009</v>
      </c>
      <c r="V1945" s="1">
        <v>0.2</v>
      </c>
      <c r="W1945">
        <v>28</v>
      </c>
      <c r="X1945">
        <v>3</v>
      </c>
      <c r="Y1945">
        <v>82</v>
      </c>
      <c r="AD1945"/>
    </row>
    <row r="1946" spans="1:30" x14ac:dyDescent="0.25">
      <c r="A1946" t="s">
        <v>40</v>
      </c>
      <c r="B1946" s="2">
        <v>42833</v>
      </c>
      <c r="C1946" s="35">
        <f>YEAR(Sales[[#This Row],[ShipDate]])</f>
        <v>2017</v>
      </c>
      <c r="D1946" t="s">
        <v>36</v>
      </c>
      <c r="E1946" t="s">
        <v>69</v>
      </c>
      <c r="F1946" t="s">
        <v>50</v>
      </c>
      <c r="G1946" t="s">
        <v>25</v>
      </c>
      <c r="H1946" t="s">
        <v>146</v>
      </c>
      <c r="I1946" t="s">
        <v>149</v>
      </c>
      <c r="J1946" t="s">
        <v>13</v>
      </c>
      <c r="K1946" t="s">
        <v>2910</v>
      </c>
      <c r="L1946" t="s">
        <v>92</v>
      </c>
      <c r="N1946" t="str">
        <f>IF(ISBLANK(Sales[[#This Row],[return]]),"No",Sales[[#This Row],[return]])</f>
        <v>No</v>
      </c>
      <c r="O1946" s="2">
        <v>42829</v>
      </c>
      <c r="P1946" s="8" t="str">
        <f>TEXT(DAY(Sales[[#This Row],[OrderDate]]),"ddd")</f>
        <v>Wed</v>
      </c>
      <c r="Q1946" s="8" t="str">
        <f>TEXT(MONTH(Sales[[#This Row],[ShipDate]])*29,"mmm")</f>
        <v>Apr</v>
      </c>
      <c r="R1946">
        <v>268</v>
      </c>
      <c r="S1946" t="s">
        <v>1878</v>
      </c>
      <c r="T1946" t="s">
        <v>90</v>
      </c>
      <c r="U1946">
        <v>10009</v>
      </c>
      <c r="V1946" s="1">
        <v>0.2</v>
      </c>
      <c r="W1946">
        <v>3</v>
      </c>
      <c r="X1946">
        <v>4</v>
      </c>
      <c r="Y1946">
        <v>9</v>
      </c>
      <c r="AD1946"/>
    </row>
    <row r="1947" spans="1:30" x14ac:dyDescent="0.25">
      <c r="A1947" t="s">
        <v>40</v>
      </c>
      <c r="B1947" s="2">
        <v>42990</v>
      </c>
      <c r="C1947" s="35">
        <f>YEAR(Sales[[#This Row],[ShipDate]])</f>
        <v>2017</v>
      </c>
      <c r="D1947" t="s">
        <v>36</v>
      </c>
      <c r="E1947" t="s">
        <v>18</v>
      </c>
      <c r="F1947" t="s">
        <v>39</v>
      </c>
      <c r="G1947" t="s">
        <v>25</v>
      </c>
      <c r="H1947" t="s">
        <v>300</v>
      </c>
      <c r="I1947" t="s">
        <v>32</v>
      </c>
      <c r="J1947" t="s">
        <v>13</v>
      </c>
      <c r="K1947" t="s">
        <v>301</v>
      </c>
      <c r="L1947" t="s">
        <v>30</v>
      </c>
      <c r="N1947" t="str">
        <f>IF(ISBLANK(Sales[[#This Row],[return]]),"No",Sales[[#This Row],[return]])</f>
        <v>No</v>
      </c>
      <c r="O1947" s="2">
        <v>42985</v>
      </c>
      <c r="P1947" s="8" t="str">
        <f>TEXT(DAY(Sales[[#This Row],[OrderDate]]),"ddd")</f>
        <v>Sat</v>
      </c>
      <c r="Q1947" s="8" t="str">
        <f>TEXT(MONTH(Sales[[#This Row],[ShipDate]])*29,"mmm")</f>
        <v>Sep</v>
      </c>
      <c r="R1947">
        <v>1382</v>
      </c>
      <c r="S1947" t="s">
        <v>196</v>
      </c>
      <c r="T1947" t="s">
        <v>28</v>
      </c>
      <c r="U1947">
        <v>91104</v>
      </c>
      <c r="V1947" s="1">
        <v>0</v>
      </c>
      <c r="W1947">
        <v>20</v>
      </c>
      <c r="X1947">
        <v>7</v>
      </c>
      <c r="Y1947">
        <v>672</v>
      </c>
      <c r="AD1947"/>
    </row>
    <row r="1948" spans="1:30" x14ac:dyDescent="0.25">
      <c r="A1948" t="s">
        <v>24</v>
      </c>
      <c r="B1948" s="2">
        <v>43028</v>
      </c>
      <c r="C1948" s="35">
        <f>YEAR(Sales[[#This Row],[ShipDate]])</f>
        <v>2017</v>
      </c>
      <c r="D1948" t="s">
        <v>19</v>
      </c>
      <c r="E1948" t="s">
        <v>31</v>
      </c>
      <c r="F1948" t="s">
        <v>48</v>
      </c>
      <c r="G1948" t="s">
        <v>46</v>
      </c>
      <c r="H1948" t="s">
        <v>146</v>
      </c>
      <c r="I1948" t="s">
        <v>149</v>
      </c>
      <c r="J1948" t="s">
        <v>13</v>
      </c>
      <c r="K1948" t="s">
        <v>687</v>
      </c>
      <c r="L1948" t="s">
        <v>92</v>
      </c>
      <c r="N1948" t="str">
        <f>IF(ISBLANK(Sales[[#This Row],[return]]),"No",Sales[[#This Row],[return]])</f>
        <v>No</v>
      </c>
      <c r="O1948" s="2">
        <v>43024</v>
      </c>
      <c r="P1948" s="8" t="str">
        <f>TEXT(DAY(Sales[[#This Row],[OrderDate]]),"ddd")</f>
        <v>Mon</v>
      </c>
      <c r="Q1948" s="8" t="str">
        <f>TEXT(MONTH(Sales[[#This Row],[ShipDate]])*29,"mmm")</f>
        <v>Oct</v>
      </c>
      <c r="R1948">
        <v>1100</v>
      </c>
      <c r="S1948" t="s">
        <v>2486</v>
      </c>
      <c r="T1948" t="s">
        <v>90</v>
      </c>
      <c r="U1948">
        <v>10011</v>
      </c>
      <c r="V1948" s="1">
        <v>0</v>
      </c>
      <c r="W1948">
        <v>214</v>
      </c>
      <c r="X1948">
        <v>3</v>
      </c>
      <c r="Y1948">
        <v>825</v>
      </c>
      <c r="AD1948"/>
    </row>
    <row r="1949" spans="1:30" x14ac:dyDescent="0.25">
      <c r="A1949" t="s">
        <v>24</v>
      </c>
      <c r="B1949" s="2">
        <v>43078</v>
      </c>
      <c r="C1949" s="35">
        <f>YEAR(Sales[[#This Row],[ShipDate]])</f>
        <v>2017</v>
      </c>
      <c r="D1949" t="s">
        <v>19</v>
      </c>
      <c r="E1949" t="s">
        <v>18</v>
      </c>
      <c r="F1949" t="s">
        <v>23</v>
      </c>
      <c r="G1949" t="s">
        <v>11</v>
      </c>
      <c r="H1949" t="s">
        <v>146</v>
      </c>
      <c r="I1949" t="s">
        <v>149</v>
      </c>
      <c r="J1949" t="s">
        <v>13</v>
      </c>
      <c r="K1949" t="s">
        <v>2000</v>
      </c>
      <c r="L1949" t="s">
        <v>92</v>
      </c>
      <c r="M1949" t="s">
        <v>82</v>
      </c>
      <c r="N1949" t="str">
        <f>IF(ISBLANK(Sales[[#This Row],[return]]),"No",Sales[[#This Row],[return]])</f>
        <v>Yes</v>
      </c>
      <c r="O1949" s="2">
        <v>43074</v>
      </c>
      <c r="P1949" s="8" t="str">
        <f>TEXT(DAY(Sales[[#This Row],[OrderDate]]),"ddd")</f>
        <v>Thu</v>
      </c>
      <c r="Q1949" s="8" t="str">
        <f>TEXT(MONTH(Sales[[#This Row],[ShipDate]])*29,"mmm")</f>
        <v>Dec</v>
      </c>
      <c r="R1949">
        <v>738</v>
      </c>
      <c r="S1949" t="s">
        <v>1336</v>
      </c>
      <c r="T1949" t="s">
        <v>90</v>
      </c>
      <c r="U1949">
        <v>10009</v>
      </c>
      <c r="V1949" s="1">
        <v>0.1</v>
      </c>
      <c r="W1949">
        <v>13</v>
      </c>
      <c r="X1949">
        <v>3</v>
      </c>
      <c r="Y1949">
        <v>165</v>
      </c>
      <c r="AD1949"/>
    </row>
    <row r="1950" spans="1:30" x14ac:dyDescent="0.25">
      <c r="A1950" t="s">
        <v>24</v>
      </c>
      <c r="B1950" s="2">
        <v>43078</v>
      </c>
      <c r="C1950" s="35">
        <f>YEAR(Sales[[#This Row],[ShipDate]])</f>
        <v>2017</v>
      </c>
      <c r="D1950" t="s">
        <v>19</v>
      </c>
      <c r="E1950" t="s">
        <v>18</v>
      </c>
      <c r="F1950" t="s">
        <v>59</v>
      </c>
      <c r="G1950" t="s">
        <v>25</v>
      </c>
      <c r="H1950" t="s">
        <v>146</v>
      </c>
      <c r="I1950" t="s">
        <v>149</v>
      </c>
      <c r="J1950" t="s">
        <v>13</v>
      </c>
      <c r="K1950" t="s">
        <v>2000</v>
      </c>
      <c r="L1950" t="s">
        <v>92</v>
      </c>
      <c r="M1950" t="s">
        <v>82</v>
      </c>
      <c r="N1950" t="str">
        <f>IF(ISBLANK(Sales[[#This Row],[return]]),"No",Sales[[#This Row],[return]])</f>
        <v>Yes</v>
      </c>
      <c r="O1950" s="2">
        <v>43074</v>
      </c>
      <c r="P1950" s="8" t="str">
        <f>TEXT(DAY(Sales[[#This Row],[OrderDate]]),"ddd")</f>
        <v>Thu</v>
      </c>
      <c r="Q1950" s="8" t="str">
        <f>TEXT(MONTH(Sales[[#This Row],[ShipDate]])*29,"mmm")</f>
        <v>Dec</v>
      </c>
      <c r="R1950">
        <v>1669</v>
      </c>
      <c r="S1950" t="s">
        <v>2135</v>
      </c>
      <c r="T1950" t="s">
        <v>90</v>
      </c>
      <c r="U1950">
        <v>10009</v>
      </c>
      <c r="V1950" s="1">
        <v>0</v>
      </c>
      <c r="W1950">
        <v>11</v>
      </c>
      <c r="X1950">
        <v>2</v>
      </c>
      <c r="Y1950">
        <v>23</v>
      </c>
      <c r="AD1950"/>
    </row>
    <row r="1951" spans="1:30" x14ac:dyDescent="0.25">
      <c r="A1951" t="s">
        <v>24</v>
      </c>
      <c r="B1951" s="2">
        <v>43078</v>
      </c>
      <c r="C1951" s="35">
        <f>YEAR(Sales[[#This Row],[ShipDate]])</f>
        <v>2017</v>
      </c>
      <c r="D1951" t="s">
        <v>19</v>
      </c>
      <c r="E1951" t="s">
        <v>18</v>
      </c>
      <c r="F1951" t="s">
        <v>50</v>
      </c>
      <c r="G1951" t="s">
        <v>25</v>
      </c>
      <c r="H1951" t="s">
        <v>146</v>
      </c>
      <c r="I1951" t="s">
        <v>149</v>
      </c>
      <c r="J1951" t="s">
        <v>13</v>
      </c>
      <c r="K1951" t="s">
        <v>2000</v>
      </c>
      <c r="L1951" t="s">
        <v>92</v>
      </c>
      <c r="M1951" t="s">
        <v>82</v>
      </c>
      <c r="N1951" t="str">
        <f>IF(ISBLANK(Sales[[#This Row],[return]]),"No",Sales[[#This Row],[return]])</f>
        <v>Yes</v>
      </c>
      <c r="O1951" s="2">
        <v>43074</v>
      </c>
      <c r="P1951" s="8" t="str">
        <f>TEXT(DAY(Sales[[#This Row],[OrderDate]]),"ddd")</f>
        <v>Thu</v>
      </c>
      <c r="Q1951" s="8" t="str">
        <f>TEXT(MONTH(Sales[[#This Row],[ShipDate]])*29,"mmm")</f>
        <v>Dec</v>
      </c>
      <c r="R1951">
        <v>234</v>
      </c>
      <c r="S1951" t="s">
        <v>1793</v>
      </c>
      <c r="T1951" t="s">
        <v>90</v>
      </c>
      <c r="U1951">
        <v>10009</v>
      </c>
      <c r="V1951" s="1">
        <v>0.2</v>
      </c>
      <c r="W1951">
        <v>78</v>
      </c>
      <c r="X1951">
        <v>5</v>
      </c>
      <c r="Y1951">
        <v>232</v>
      </c>
      <c r="AD1951"/>
    </row>
    <row r="1952" spans="1:30" x14ac:dyDescent="0.25">
      <c r="A1952" t="s">
        <v>24</v>
      </c>
      <c r="B1952" s="2">
        <v>43063</v>
      </c>
      <c r="C1952" s="35">
        <f>YEAR(Sales[[#This Row],[ShipDate]])</f>
        <v>2017</v>
      </c>
      <c r="D1952" t="s">
        <v>36</v>
      </c>
      <c r="E1952" t="s">
        <v>18</v>
      </c>
      <c r="F1952" t="s">
        <v>23</v>
      </c>
      <c r="G1952" t="s">
        <v>11</v>
      </c>
      <c r="H1952" t="s">
        <v>1091</v>
      </c>
      <c r="I1952" t="s">
        <v>324</v>
      </c>
      <c r="J1952" t="s">
        <v>13</v>
      </c>
      <c r="K1952" t="s">
        <v>28</v>
      </c>
      <c r="L1952" t="s">
        <v>68</v>
      </c>
      <c r="N1952" t="str">
        <f>IF(ISBLANK(Sales[[#This Row],[return]]),"No",Sales[[#This Row],[return]])</f>
        <v>No</v>
      </c>
      <c r="O1952" s="2">
        <v>43056</v>
      </c>
      <c r="P1952" s="8" t="str">
        <f>TEXT(DAY(Sales[[#This Row],[OrderDate]]),"ddd")</f>
        <v>Tue</v>
      </c>
      <c r="Q1952" s="8" t="str">
        <f>TEXT(MONTH(Sales[[#This Row],[ShipDate]])*29,"mmm")</f>
        <v>Nov</v>
      </c>
      <c r="R1952">
        <v>844</v>
      </c>
      <c r="S1952" t="s">
        <v>1444</v>
      </c>
      <c r="T1952" t="s">
        <v>66</v>
      </c>
      <c r="U1952">
        <v>73120</v>
      </c>
      <c r="V1952" s="1">
        <v>0</v>
      </c>
      <c r="W1952">
        <v>384</v>
      </c>
      <c r="X1952">
        <v>5</v>
      </c>
      <c r="Y1952">
        <v>1324</v>
      </c>
      <c r="AD1952"/>
    </row>
    <row r="1953" spans="1:30" x14ac:dyDescent="0.25">
      <c r="A1953" t="s">
        <v>24</v>
      </c>
      <c r="B1953" s="2">
        <v>43063</v>
      </c>
      <c r="C1953" s="35">
        <f>YEAR(Sales[[#This Row],[ShipDate]])</f>
        <v>2017</v>
      </c>
      <c r="D1953" t="s">
        <v>36</v>
      </c>
      <c r="E1953" t="s">
        <v>18</v>
      </c>
      <c r="F1953" t="s">
        <v>59</v>
      </c>
      <c r="G1953" t="s">
        <v>25</v>
      </c>
      <c r="H1953" t="s">
        <v>1091</v>
      </c>
      <c r="I1953" t="s">
        <v>324</v>
      </c>
      <c r="J1953" t="s">
        <v>13</v>
      </c>
      <c r="K1953" t="s">
        <v>28</v>
      </c>
      <c r="L1953" t="s">
        <v>68</v>
      </c>
      <c r="N1953" t="str">
        <f>IF(ISBLANK(Sales[[#This Row],[return]]),"No",Sales[[#This Row],[return]])</f>
        <v>No</v>
      </c>
      <c r="O1953" s="2">
        <v>43056</v>
      </c>
      <c r="P1953" s="8" t="str">
        <f>TEXT(DAY(Sales[[#This Row],[OrderDate]]),"ddd")</f>
        <v>Tue</v>
      </c>
      <c r="Q1953" s="8" t="str">
        <f>TEXT(MONTH(Sales[[#This Row],[ShipDate]])*29,"mmm")</f>
        <v>Nov</v>
      </c>
      <c r="R1953">
        <v>538</v>
      </c>
      <c r="S1953" t="s">
        <v>109</v>
      </c>
      <c r="T1953" t="s">
        <v>66</v>
      </c>
      <c r="U1953">
        <v>73120</v>
      </c>
      <c r="V1953" s="1">
        <v>0</v>
      </c>
      <c r="W1953">
        <v>50</v>
      </c>
      <c r="X1953">
        <v>3</v>
      </c>
      <c r="Y1953">
        <v>106</v>
      </c>
      <c r="AD1953"/>
    </row>
    <row r="1954" spans="1:30" x14ac:dyDescent="0.25">
      <c r="A1954" t="s">
        <v>24</v>
      </c>
      <c r="B1954" s="2">
        <v>43063</v>
      </c>
      <c r="C1954" s="35">
        <f>YEAR(Sales[[#This Row],[ShipDate]])</f>
        <v>2017</v>
      </c>
      <c r="D1954" t="s">
        <v>36</v>
      </c>
      <c r="E1954" t="s">
        <v>18</v>
      </c>
      <c r="F1954" t="s">
        <v>39</v>
      </c>
      <c r="G1954" t="s">
        <v>25</v>
      </c>
      <c r="H1954" t="s">
        <v>1091</v>
      </c>
      <c r="I1954" t="s">
        <v>324</v>
      </c>
      <c r="J1954" t="s">
        <v>13</v>
      </c>
      <c r="K1954" t="s">
        <v>28</v>
      </c>
      <c r="L1954" t="s">
        <v>68</v>
      </c>
      <c r="N1954" t="str">
        <f>IF(ISBLANK(Sales[[#This Row],[return]]),"No",Sales[[#This Row],[return]])</f>
        <v>No</v>
      </c>
      <c r="O1954" s="2">
        <v>43056</v>
      </c>
      <c r="P1954" s="8" t="str">
        <f>TEXT(DAY(Sales[[#This Row],[OrderDate]]),"ddd")</f>
        <v>Tue</v>
      </c>
      <c r="Q1954" s="8" t="str">
        <f>TEXT(MONTH(Sales[[#This Row],[ShipDate]])*29,"mmm")</f>
        <v>Nov</v>
      </c>
      <c r="R1954">
        <v>1559</v>
      </c>
      <c r="S1954" t="s">
        <v>3153</v>
      </c>
      <c r="T1954" t="s">
        <v>66</v>
      </c>
      <c r="U1954">
        <v>73120</v>
      </c>
      <c r="V1954" s="1">
        <v>0</v>
      </c>
      <c r="W1954">
        <v>5</v>
      </c>
      <c r="X1954">
        <v>4</v>
      </c>
      <c r="Y1954">
        <v>541</v>
      </c>
      <c r="AD1954"/>
    </row>
    <row r="1955" spans="1:30" x14ac:dyDescent="0.25">
      <c r="A1955" t="s">
        <v>24</v>
      </c>
      <c r="B1955" s="2">
        <v>43084</v>
      </c>
      <c r="C1955" s="35">
        <f>YEAR(Sales[[#This Row],[ShipDate]])</f>
        <v>2017</v>
      </c>
      <c r="D1955" t="s">
        <v>113</v>
      </c>
      <c r="E1955" t="s">
        <v>18</v>
      </c>
      <c r="F1955" t="s">
        <v>290</v>
      </c>
      <c r="G1955" t="s">
        <v>25</v>
      </c>
      <c r="H1955" t="s">
        <v>26</v>
      </c>
      <c r="I1955" t="s">
        <v>32</v>
      </c>
      <c r="J1955" t="s">
        <v>13</v>
      </c>
      <c r="K1955" t="s">
        <v>172</v>
      </c>
      <c r="L1955" t="s">
        <v>30</v>
      </c>
      <c r="N1955" t="str">
        <f>IF(ISBLANK(Sales[[#This Row],[return]]),"No",Sales[[#This Row],[return]])</f>
        <v>No</v>
      </c>
      <c r="O1955" s="2">
        <v>43081</v>
      </c>
      <c r="P1955" s="8" t="str">
        <f>TEXT(DAY(Sales[[#This Row],[OrderDate]]),"ddd")</f>
        <v>Thu</v>
      </c>
      <c r="Q1955" s="8" t="str">
        <f>TEXT(MONTH(Sales[[#This Row],[ShipDate]])*29,"mmm")</f>
        <v>Dec</v>
      </c>
      <c r="R1955">
        <v>1504</v>
      </c>
      <c r="S1955" t="s">
        <v>608</v>
      </c>
      <c r="T1955" t="s">
        <v>28</v>
      </c>
      <c r="U1955">
        <v>90032</v>
      </c>
      <c r="V1955" s="1">
        <v>0</v>
      </c>
      <c r="W1955">
        <v>1</v>
      </c>
      <c r="X1955">
        <v>7</v>
      </c>
      <c r="Y1955">
        <v>26</v>
      </c>
      <c r="AD1955"/>
    </row>
    <row r="1956" spans="1:30" x14ac:dyDescent="0.25">
      <c r="A1956" t="s">
        <v>24</v>
      </c>
      <c r="B1956" s="2">
        <v>43084</v>
      </c>
      <c r="C1956" s="35">
        <f>YEAR(Sales[[#This Row],[ShipDate]])</f>
        <v>2017</v>
      </c>
      <c r="D1956" t="s">
        <v>113</v>
      </c>
      <c r="E1956" t="s">
        <v>18</v>
      </c>
      <c r="F1956" t="s">
        <v>99</v>
      </c>
      <c r="G1956" t="s">
        <v>46</v>
      </c>
      <c r="H1956" t="s">
        <v>26</v>
      </c>
      <c r="I1956" t="s">
        <v>32</v>
      </c>
      <c r="J1956" t="s">
        <v>13</v>
      </c>
      <c r="K1956" t="s">
        <v>172</v>
      </c>
      <c r="L1956" t="s">
        <v>30</v>
      </c>
      <c r="N1956" t="str">
        <f>IF(ISBLANK(Sales[[#This Row],[return]]),"No",Sales[[#This Row],[return]])</f>
        <v>No</v>
      </c>
      <c r="O1956" s="2">
        <v>43081</v>
      </c>
      <c r="P1956" s="8" t="str">
        <f>TEXT(DAY(Sales[[#This Row],[OrderDate]]),"ddd")</f>
        <v>Thu</v>
      </c>
      <c r="Q1956" s="8" t="str">
        <f>TEXT(MONTH(Sales[[#This Row],[ShipDate]])*29,"mmm")</f>
        <v>Dec</v>
      </c>
      <c r="R1956">
        <v>1032</v>
      </c>
      <c r="S1956" t="s">
        <v>2379</v>
      </c>
      <c r="T1956" t="s">
        <v>28</v>
      </c>
      <c r="U1956">
        <v>90032</v>
      </c>
      <c r="V1956" s="1">
        <v>0</v>
      </c>
      <c r="W1956">
        <v>129</v>
      </c>
      <c r="X1956">
        <v>6</v>
      </c>
      <c r="Y1956">
        <v>300</v>
      </c>
      <c r="AD1956"/>
    </row>
    <row r="1957" spans="1:30" x14ac:dyDescent="0.25">
      <c r="A1957" t="s">
        <v>24</v>
      </c>
      <c r="B1957" s="2">
        <v>43034</v>
      </c>
      <c r="C1957" s="35">
        <f>YEAR(Sales[[#This Row],[ShipDate]])</f>
        <v>2017</v>
      </c>
      <c r="D1957" t="s">
        <v>113</v>
      </c>
      <c r="E1957" t="s">
        <v>18</v>
      </c>
      <c r="F1957" t="s">
        <v>59</v>
      </c>
      <c r="G1957" t="s">
        <v>25</v>
      </c>
      <c r="H1957" t="s">
        <v>107</v>
      </c>
      <c r="I1957" t="s">
        <v>70</v>
      </c>
      <c r="J1957" t="s">
        <v>13</v>
      </c>
      <c r="K1957" t="s">
        <v>1522</v>
      </c>
      <c r="L1957" t="s">
        <v>68</v>
      </c>
      <c r="N1957" t="str">
        <f>IF(ISBLANK(Sales[[#This Row],[return]]),"No",Sales[[#This Row],[return]])</f>
        <v>No</v>
      </c>
      <c r="O1957" s="2">
        <v>43031</v>
      </c>
      <c r="P1957" s="8" t="str">
        <f>TEXT(DAY(Sales[[#This Row],[OrderDate]]),"ddd")</f>
        <v>Mon</v>
      </c>
      <c r="Q1957" s="8" t="str">
        <f>TEXT(MONTH(Sales[[#This Row],[ShipDate]])*29,"mmm")</f>
        <v>Oct</v>
      </c>
      <c r="R1957">
        <v>1816</v>
      </c>
      <c r="S1957" t="s">
        <v>1664</v>
      </c>
      <c r="T1957" t="s">
        <v>66</v>
      </c>
      <c r="U1957">
        <v>77041</v>
      </c>
      <c r="V1957" s="1">
        <v>0.2</v>
      </c>
      <c r="W1957">
        <v>13</v>
      </c>
      <c r="X1957">
        <v>7</v>
      </c>
      <c r="Y1957">
        <v>36</v>
      </c>
      <c r="AD1957"/>
    </row>
    <row r="1958" spans="1:30" x14ac:dyDescent="0.25">
      <c r="A1958" t="s">
        <v>24</v>
      </c>
      <c r="B1958" s="2">
        <v>43034</v>
      </c>
      <c r="C1958" s="35">
        <f>YEAR(Sales[[#This Row],[ShipDate]])</f>
        <v>2017</v>
      </c>
      <c r="D1958" t="s">
        <v>113</v>
      </c>
      <c r="E1958" t="s">
        <v>18</v>
      </c>
      <c r="F1958" t="s">
        <v>48</v>
      </c>
      <c r="G1958" t="s">
        <v>46</v>
      </c>
      <c r="H1958" t="s">
        <v>107</v>
      </c>
      <c r="I1958" t="s">
        <v>70</v>
      </c>
      <c r="J1958" t="s">
        <v>13</v>
      </c>
      <c r="K1958" t="s">
        <v>1522</v>
      </c>
      <c r="L1958" t="s">
        <v>68</v>
      </c>
      <c r="N1958" t="str">
        <f>IF(ISBLANK(Sales[[#This Row],[return]]),"No",Sales[[#This Row],[return]])</f>
        <v>No</v>
      </c>
      <c r="O1958" s="2">
        <v>43031</v>
      </c>
      <c r="P1958" s="8" t="str">
        <f>TEXT(DAY(Sales[[#This Row],[OrderDate]]),"ddd")</f>
        <v>Mon</v>
      </c>
      <c r="Q1958" s="8" t="str">
        <f>TEXT(MONTH(Sales[[#This Row],[ShipDate]])*29,"mmm")</f>
        <v>Oct</v>
      </c>
      <c r="R1958">
        <v>938</v>
      </c>
      <c r="S1958" t="s">
        <v>946</v>
      </c>
      <c r="T1958" t="s">
        <v>66</v>
      </c>
      <c r="U1958">
        <v>77041</v>
      </c>
      <c r="V1958" s="1">
        <v>0.2</v>
      </c>
      <c r="W1958">
        <v>15</v>
      </c>
      <c r="X1958">
        <v>2</v>
      </c>
      <c r="Y1958">
        <v>150</v>
      </c>
      <c r="AD1958"/>
    </row>
    <row r="1959" spans="1:30" x14ac:dyDescent="0.25">
      <c r="A1959" t="s">
        <v>40</v>
      </c>
      <c r="B1959" s="2">
        <v>43063</v>
      </c>
      <c r="C1959" s="35">
        <f>YEAR(Sales[[#This Row],[ShipDate]])</f>
        <v>2017</v>
      </c>
      <c r="D1959" t="s">
        <v>36</v>
      </c>
      <c r="E1959" t="s">
        <v>69</v>
      </c>
      <c r="F1959" t="s">
        <v>23</v>
      </c>
      <c r="G1959" t="s">
        <v>11</v>
      </c>
      <c r="H1959" t="s">
        <v>88</v>
      </c>
      <c r="I1959" t="s">
        <v>93</v>
      </c>
      <c r="J1959" t="s">
        <v>13</v>
      </c>
      <c r="K1959" t="s">
        <v>1058</v>
      </c>
      <c r="L1959" t="s">
        <v>92</v>
      </c>
      <c r="N1959" t="str">
        <f>IF(ISBLANK(Sales[[#This Row],[return]]),"No",Sales[[#This Row],[return]])</f>
        <v>No</v>
      </c>
      <c r="O1959" s="2">
        <v>43059</v>
      </c>
      <c r="P1959" s="8" t="str">
        <f>TEXT(DAY(Sales[[#This Row],[OrderDate]]),"ddd")</f>
        <v>Fri</v>
      </c>
      <c r="Q1959" s="8" t="str">
        <f>TEXT(MONTH(Sales[[#This Row],[ShipDate]])*29,"mmm")</f>
        <v>Nov</v>
      </c>
      <c r="R1959">
        <v>755</v>
      </c>
      <c r="S1959" t="s">
        <v>1310</v>
      </c>
      <c r="T1959" t="s">
        <v>90</v>
      </c>
      <c r="U1959">
        <v>19140</v>
      </c>
      <c r="V1959" s="1">
        <v>0.3</v>
      </c>
      <c r="W1959">
        <v>-93</v>
      </c>
      <c r="X1959">
        <v>4</v>
      </c>
      <c r="Y1959">
        <v>344</v>
      </c>
      <c r="AD1959"/>
    </row>
    <row r="1960" spans="1:30" x14ac:dyDescent="0.25">
      <c r="A1960" t="s">
        <v>10</v>
      </c>
      <c r="B1960" s="2">
        <v>42901</v>
      </c>
      <c r="C1960" s="35">
        <f>YEAR(Sales[[#This Row],[ShipDate]])</f>
        <v>2017</v>
      </c>
      <c r="D1960" t="s">
        <v>36</v>
      </c>
      <c r="E1960" t="s">
        <v>69</v>
      </c>
      <c r="F1960" t="s">
        <v>50</v>
      </c>
      <c r="G1960" t="s">
        <v>25</v>
      </c>
      <c r="H1960" t="s">
        <v>1275</v>
      </c>
      <c r="I1960" t="s">
        <v>174</v>
      </c>
      <c r="J1960" t="s">
        <v>13</v>
      </c>
      <c r="K1960" t="s">
        <v>3015</v>
      </c>
      <c r="L1960" t="s">
        <v>17</v>
      </c>
      <c r="N1960" t="str">
        <f>IF(ISBLANK(Sales[[#This Row],[return]]),"No",Sales[[#This Row],[return]])</f>
        <v>No</v>
      </c>
      <c r="O1960" s="2">
        <v>42895</v>
      </c>
      <c r="P1960" s="8" t="str">
        <f>TEXT(DAY(Sales[[#This Row],[OrderDate]]),"ddd")</f>
        <v>Mon</v>
      </c>
      <c r="Q1960" s="8" t="str">
        <f>TEXT(MONTH(Sales[[#This Row],[ShipDate]])*29,"mmm")</f>
        <v>Jun</v>
      </c>
      <c r="R1960">
        <v>1609</v>
      </c>
      <c r="S1960" t="s">
        <v>792</v>
      </c>
      <c r="T1960" t="s">
        <v>15</v>
      </c>
      <c r="U1960">
        <v>23666</v>
      </c>
      <c r="V1960" s="1">
        <v>0</v>
      </c>
      <c r="W1960">
        <v>57</v>
      </c>
      <c r="X1960">
        <v>3</v>
      </c>
      <c r="Y1960">
        <v>113</v>
      </c>
      <c r="AD1960"/>
    </row>
    <row r="1961" spans="1:30" x14ac:dyDescent="0.25">
      <c r="A1961" t="s">
        <v>10</v>
      </c>
      <c r="B1961" s="2">
        <v>42953</v>
      </c>
      <c r="C1961" s="35">
        <f>YEAR(Sales[[#This Row],[ShipDate]])</f>
        <v>2017</v>
      </c>
      <c r="D1961" t="s">
        <v>36</v>
      </c>
      <c r="E1961" t="s">
        <v>31</v>
      </c>
      <c r="F1961" t="s">
        <v>290</v>
      </c>
      <c r="G1961" t="s">
        <v>25</v>
      </c>
      <c r="H1961" t="s">
        <v>1632</v>
      </c>
      <c r="I1961" t="s">
        <v>299</v>
      </c>
      <c r="J1961" t="s">
        <v>13</v>
      </c>
      <c r="K1961" t="s">
        <v>1045</v>
      </c>
      <c r="L1961" t="s">
        <v>68</v>
      </c>
      <c r="N1961" t="str">
        <f>IF(ISBLANK(Sales[[#This Row],[return]]),"No",Sales[[#This Row],[return]])</f>
        <v>No</v>
      </c>
      <c r="O1961" s="2">
        <v>42947</v>
      </c>
      <c r="P1961" s="8" t="str">
        <f>TEXT(DAY(Sales[[#This Row],[OrderDate]]),"ddd")</f>
        <v>Tue</v>
      </c>
      <c r="Q1961" s="8" t="str">
        <f>TEXT(MONTH(Sales[[#This Row],[ShipDate]])*29,"mmm")</f>
        <v>Aug</v>
      </c>
      <c r="R1961">
        <v>71</v>
      </c>
      <c r="S1961" t="s">
        <v>3160</v>
      </c>
      <c r="T1961" t="s">
        <v>66</v>
      </c>
      <c r="U1961">
        <v>63116</v>
      </c>
      <c r="V1961" s="1">
        <v>0</v>
      </c>
      <c r="W1961">
        <v>16</v>
      </c>
      <c r="X1961">
        <v>3</v>
      </c>
      <c r="Y1961">
        <v>53</v>
      </c>
      <c r="AD1961"/>
    </row>
    <row r="1962" spans="1:30" x14ac:dyDescent="0.25">
      <c r="A1962" t="s">
        <v>40</v>
      </c>
      <c r="B1962" s="2">
        <v>43075</v>
      </c>
      <c r="C1962" s="35">
        <f>YEAR(Sales[[#This Row],[ShipDate]])</f>
        <v>2017</v>
      </c>
      <c r="D1962" t="s">
        <v>36</v>
      </c>
      <c r="E1962" t="s">
        <v>69</v>
      </c>
      <c r="F1962" t="s">
        <v>23</v>
      </c>
      <c r="G1962" t="s">
        <v>11</v>
      </c>
      <c r="H1962" t="s">
        <v>457</v>
      </c>
      <c r="I1962" t="s">
        <v>32</v>
      </c>
      <c r="J1962" t="s">
        <v>13</v>
      </c>
      <c r="K1962" t="s">
        <v>2990</v>
      </c>
      <c r="L1962" t="s">
        <v>30</v>
      </c>
      <c r="N1962" t="str">
        <f>IF(ISBLANK(Sales[[#This Row],[return]]),"No",Sales[[#This Row],[return]])</f>
        <v>No</v>
      </c>
      <c r="O1962" s="2">
        <v>43070</v>
      </c>
      <c r="P1962" s="8" t="str">
        <f>TEXT(DAY(Sales[[#This Row],[OrderDate]]),"ddd")</f>
        <v>Sun</v>
      </c>
      <c r="Q1962" s="8" t="str">
        <f>TEXT(MONTH(Sales[[#This Row],[ShipDate]])*29,"mmm")</f>
        <v>Dec</v>
      </c>
      <c r="R1962">
        <v>786</v>
      </c>
      <c r="S1962" t="s">
        <v>1105</v>
      </c>
      <c r="T1962" t="s">
        <v>28</v>
      </c>
      <c r="U1962">
        <v>92037</v>
      </c>
      <c r="V1962" s="1">
        <v>0.2</v>
      </c>
      <c r="W1962">
        <v>268</v>
      </c>
      <c r="X1962">
        <v>9</v>
      </c>
      <c r="Y1962">
        <v>2677</v>
      </c>
      <c r="AD1962"/>
    </row>
    <row r="1963" spans="1:30" x14ac:dyDescent="0.25">
      <c r="A1963" t="s">
        <v>40</v>
      </c>
      <c r="B1963" s="2">
        <v>43099</v>
      </c>
      <c r="C1963" s="35">
        <f>YEAR(Sales[[#This Row],[ShipDate]])</f>
        <v>2017</v>
      </c>
      <c r="D1963" t="s">
        <v>36</v>
      </c>
      <c r="E1963" t="s">
        <v>18</v>
      </c>
      <c r="F1963" t="s">
        <v>38</v>
      </c>
      <c r="G1963" t="s">
        <v>11</v>
      </c>
      <c r="H1963" t="s">
        <v>415</v>
      </c>
      <c r="I1963" t="s">
        <v>252</v>
      </c>
      <c r="J1963" t="s">
        <v>13</v>
      </c>
      <c r="K1963" t="s">
        <v>1111</v>
      </c>
      <c r="L1963" t="s">
        <v>92</v>
      </c>
      <c r="N1963" t="str">
        <f>IF(ISBLANK(Sales[[#This Row],[return]]),"No",Sales[[#This Row],[return]])</f>
        <v>No</v>
      </c>
      <c r="O1963" s="2">
        <v>43095</v>
      </c>
      <c r="P1963" s="8" t="str">
        <f>TEXT(DAY(Sales[[#This Row],[OrderDate]]),"ddd")</f>
        <v>Thu</v>
      </c>
      <c r="Q1963" s="8" t="str">
        <f>TEXT(MONTH(Sales[[#This Row],[ShipDate]])*29,"mmm")</f>
        <v>Dec</v>
      </c>
      <c r="R1963">
        <v>964</v>
      </c>
      <c r="S1963" t="s">
        <v>1316</v>
      </c>
      <c r="T1963" t="s">
        <v>90</v>
      </c>
      <c r="U1963">
        <v>44256</v>
      </c>
      <c r="V1963" s="1">
        <v>0.4</v>
      </c>
      <c r="W1963">
        <v>-15</v>
      </c>
      <c r="X1963">
        <v>1</v>
      </c>
      <c r="Y1963">
        <v>52</v>
      </c>
      <c r="AD1963"/>
    </row>
    <row r="1964" spans="1:30" x14ac:dyDescent="0.25">
      <c r="A1964" t="s">
        <v>40</v>
      </c>
      <c r="B1964" s="2">
        <v>42929</v>
      </c>
      <c r="C1964" s="35">
        <f>YEAR(Sales[[#This Row],[ShipDate]])</f>
        <v>2017</v>
      </c>
      <c r="D1964" t="s">
        <v>36</v>
      </c>
      <c r="E1964" t="s">
        <v>31</v>
      </c>
      <c r="F1964" t="s">
        <v>59</v>
      </c>
      <c r="G1964" t="s">
        <v>25</v>
      </c>
      <c r="H1964" t="s">
        <v>304</v>
      </c>
      <c r="I1964" t="s">
        <v>585</v>
      </c>
      <c r="J1964" t="s">
        <v>13</v>
      </c>
      <c r="K1964" t="s">
        <v>478</v>
      </c>
      <c r="L1964" t="s">
        <v>92</v>
      </c>
      <c r="N1964" t="str">
        <f>IF(ISBLANK(Sales[[#This Row],[return]]),"No",Sales[[#This Row],[return]])</f>
        <v>No</v>
      </c>
      <c r="O1964" s="2">
        <v>42925</v>
      </c>
      <c r="P1964" s="8" t="str">
        <f>TEXT(DAY(Sales[[#This Row],[OrderDate]]),"ddd")</f>
        <v>Mon</v>
      </c>
      <c r="Q1964" s="8" t="str">
        <f>TEXT(MONTH(Sales[[#This Row],[ShipDate]])*29,"mmm")</f>
        <v>Jul</v>
      </c>
      <c r="R1964">
        <v>1576</v>
      </c>
      <c r="S1964" t="s">
        <v>2052</v>
      </c>
      <c r="T1964" t="s">
        <v>90</v>
      </c>
      <c r="U1964">
        <v>2038</v>
      </c>
      <c r="V1964" s="1">
        <v>0</v>
      </c>
      <c r="W1964">
        <v>3</v>
      </c>
      <c r="X1964">
        <v>2</v>
      </c>
      <c r="Y1964">
        <v>7</v>
      </c>
      <c r="AD1964"/>
    </row>
    <row r="1965" spans="1:30" x14ac:dyDescent="0.25">
      <c r="A1965" t="s">
        <v>40</v>
      </c>
      <c r="B1965" s="2">
        <v>42929</v>
      </c>
      <c r="C1965" s="35">
        <f>YEAR(Sales[[#This Row],[ShipDate]])</f>
        <v>2017</v>
      </c>
      <c r="D1965" t="s">
        <v>36</v>
      </c>
      <c r="E1965" t="s">
        <v>31</v>
      </c>
      <c r="F1965" t="s">
        <v>50</v>
      </c>
      <c r="G1965" t="s">
        <v>25</v>
      </c>
      <c r="H1965" t="s">
        <v>304</v>
      </c>
      <c r="I1965" t="s">
        <v>585</v>
      </c>
      <c r="J1965" t="s">
        <v>13</v>
      </c>
      <c r="K1965" t="s">
        <v>478</v>
      </c>
      <c r="L1965" t="s">
        <v>92</v>
      </c>
      <c r="N1965" t="str">
        <f>IF(ISBLANK(Sales[[#This Row],[return]]),"No",Sales[[#This Row],[return]])</f>
        <v>No</v>
      </c>
      <c r="O1965" s="2">
        <v>42925</v>
      </c>
      <c r="P1965" s="8" t="str">
        <f>TEXT(DAY(Sales[[#This Row],[OrderDate]]),"ddd")</f>
        <v>Mon</v>
      </c>
      <c r="Q1965" s="8" t="str">
        <f>TEXT(MONTH(Sales[[#This Row],[ShipDate]])*29,"mmm")</f>
        <v>Jul</v>
      </c>
      <c r="R1965">
        <v>1647</v>
      </c>
      <c r="S1965" t="s">
        <v>3214</v>
      </c>
      <c r="T1965" t="s">
        <v>90</v>
      </c>
      <c r="U1965">
        <v>2038</v>
      </c>
      <c r="V1965" s="1">
        <v>0</v>
      </c>
      <c r="W1965">
        <v>59</v>
      </c>
      <c r="X1965">
        <v>3</v>
      </c>
      <c r="Y1965">
        <v>123</v>
      </c>
      <c r="AD1965"/>
    </row>
    <row r="1966" spans="1:30" x14ac:dyDescent="0.25">
      <c r="A1966" t="s">
        <v>40</v>
      </c>
      <c r="B1966" s="2">
        <v>42840</v>
      </c>
      <c r="C1966" s="35">
        <f>YEAR(Sales[[#This Row],[ShipDate]])</f>
        <v>2017</v>
      </c>
      <c r="D1966" t="s">
        <v>36</v>
      </c>
      <c r="E1966" t="s">
        <v>18</v>
      </c>
      <c r="F1966" t="s">
        <v>52</v>
      </c>
      <c r="G1966" t="s">
        <v>25</v>
      </c>
      <c r="H1966" t="s">
        <v>146</v>
      </c>
      <c r="I1966" t="s">
        <v>149</v>
      </c>
      <c r="J1966" t="s">
        <v>13</v>
      </c>
      <c r="K1966" t="s">
        <v>1385</v>
      </c>
      <c r="L1966" t="s">
        <v>92</v>
      </c>
      <c r="N1966" t="str">
        <f>IF(ISBLANK(Sales[[#This Row],[return]]),"No",Sales[[#This Row],[return]])</f>
        <v>No</v>
      </c>
      <c r="O1966" s="2">
        <v>42836</v>
      </c>
      <c r="P1966" s="8" t="str">
        <f>TEXT(DAY(Sales[[#This Row],[OrderDate]]),"ddd")</f>
        <v>Wed</v>
      </c>
      <c r="Q1966" s="8" t="str">
        <f>TEXT(MONTH(Sales[[#This Row],[ShipDate]])*29,"mmm")</f>
        <v>Apr</v>
      </c>
      <c r="R1966">
        <v>949</v>
      </c>
      <c r="S1966" t="s">
        <v>1902</v>
      </c>
      <c r="T1966" t="s">
        <v>90</v>
      </c>
      <c r="U1966">
        <v>10009</v>
      </c>
      <c r="V1966" s="1">
        <v>0</v>
      </c>
      <c r="W1966">
        <v>114</v>
      </c>
      <c r="X1966">
        <v>5</v>
      </c>
      <c r="Y1966">
        <v>407</v>
      </c>
      <c r="AD1966"/>
    </row>
    <row r="1967" spans="1:30" x14ac:dyDescent="0.25">
      <c r="A1967" t="s">
        <v>40</v>
      </c>
      <c r="B1967" s="2">
        <v>42840</v>
      </c>
      <c r="C1967" s="35">
        <f>YEAR(Sales[[#This Row],[ShipDate]])</f>
        <v>2017</v>
      </c>
      <c r="D1967" t="s">
        <v>36</v>
      </c>
      <c r="E1967" t="s">
        <v>18</v>
      </c>
      <c r="F1967" t="s">
        <v>48</v>
      </c>
      <c r="G1967" t="s">
        <v>46</v>
      </c>
      <c r="H1967" t="s">
        <v>146</v>
      </c>
      <c r="I1967" t="s">
        <v>149</v>
      </c>
      <c r="J1967" t="s">
        <v>13</v>
      </c>
      <c r="K1967" t="s">
        <v>1385</v>
      </c>
      <c r="L1967" t="s">
        <v>92</v>
      </c>
      <c r="N1967" t="str">
        <f>IF(ISBLANK(Sales[[#This Row],[return]]),"No",Sales[[#This Row],[return]])</f>
        <v>No</v>
      </c>
      <c r="O1967" s="2">
        <v>42836</v>
      </c>
      <c r="P1967" s="8" t="str">
        <f>TEXT(DAY(Sales[[#This Row],[OrderDate]]),"ddd")</f>
        <v>Wed</v>
      </c>
      <c r="Q1967" s="8" t="str">
        <f>TEXT(MONTH(Sales[[#This Row],[ShipDate]])*29,"mmm")</f>
        <v>Apr</v>
      </c>
      <c r="R1967">
        <v>1229</v>
      </c>
      <c r="S1967" t="s">
        <v>2332</v>
      </c>
      <c r="T1967" t="s">
        <v>90</v>
      </c>
      <c r="U1967">
        <v>10009</v>
      </c>
      <c r="V1967" s="1">
        <v>0</v>
      </c>
      <c r="W1967">
        <v>11</v>
      </c>
      <c r="X1967">
        <v>1</v>
      </c>
      <c r="Y1967">
        <v>22</v>
      </c>
      <c r="AD1967"/>
    </row>
    <row r="1968" spans="1:30" x14ac:dyDescent="0.25">
      <c r="A1968" t="s">
        <v>40</v>
      </c>
      <c r="B1968" s="2">
        <v>42840</v>
      </c>
      <c r="C1968" s="35">
        <f>YEAR(Sales[[#This Row],[ShipDate]])</f>
        <v>2017</v>
      </c>
      <c r="D1968" t="s">
        <v>36</v>
      </c>
      <c r="E1968" t="s">
        <v>18</v>
      </c>
      <c r="F1968" t="s">
        <v>99</v>
      </c>
      <c r="G1968" t="s">
        <v>46</v>
      </c>
      <c r="H1968" t="s">
        <v>146</v>
      </c>
      <c r="I1968" t="s">
        <v>149</v>
      </c>
      <c r="J1968" t="s">
        <v>13</v>
      </c>
      <c r="K1968" t="s">
        <v>1385</v>
      </c>
      <c r="L1968" t="s">
        <v>92</v>
      </c>
      <c r="N1968" t="str">
        <f>IF(ISBLANK(Sales[[#This Row],[return]]),"No",Sales[[#This Row],[return]])</f>
        <v>No</v>
      </c>
      <c r="O1968" s="2">
        <v>42836</v>
      </c>
      <c r="P1968" s="8" t="str">
        <f>TEXT(DAY(Sales[[#This Row],[OrderDate]]),"ddd")</f>
        <v>Wed</v>
      </c>
      <c r="Q1968" s="8" t="str">
        <f>TEXT(MONTH(Sales[[#This Row],[ShipDate]])*29,"mmm")</f>
        <v>Apr</v>
      </c>
      <c r="R1968">
        <v>1058</v>
      </c>
      <c r="S1968" t="s">
        <v>2397</v>
      </c>
      <c r="T1968" t="s">
        <v>90</v>
      </c>
      <c r="U1968">
        <v>10009</v>
      </c>
      <c r="V1968" s="1">
        <v>0</v>
      </c>
      <c r="W1968">
        <v>35</v>
      </c>
      <c r="X1968">
        <v>3</v>
      </c>
      <c r="Y1968">
        <v>85</v>
      </c>
      <c r="AD1968"/>
    </row>
    <row r="1969" spans="1:30" x14ac:dyDescent="0.25">
      <c r="A1969" t="s">
        <v>40</v>
      </c>
      <c r="B1969" s="2">
        <v>43056</v>
      </c>
      <c r="C1969" s="35">
        <f>YEAR(Sales[[#This Row],[ShipDate]])</f>
        <v>2017</v>
      </c>
      <c r="D1969" t="s">
        <v>36</v>
      </c>
      <c r="E1969" t="s">
        <v>18</v>
      </c>
      <c r="F1969" t="s">
        <v>59</v>
      </c>
      <c r="G1969" t="s">
        <v>25</v>
      </c>
      <c r="H1969" t="s">
        <v>706</v>
      </c>
      <c r="I1969" t="s">
        <v>58</v>
      </c>
      <c r="J1969" t="s">
        <v>13</v>
      </c>
      <c r="K1969" t="s">
        <v>1117</v>
      </c>
      <c r="L1969" t="s">
        <v>17</v>
      </c>
      <c r="N1969" t="str">
        <f>IF(ISBLANK(Sales[[#This Row],[return]]),"No",Sales[[#This Row],[return]])</f>
        <v>No</v>
      </c>
      <c r="O1969" s="2">
        <v>43052</v>
      </c>
      <c r="P1969" s="8" t="str">
        <f>TEXT(DAY(Sales[[#This Row],[OrderDate]]),"ddd")</f>
        <v>Fri</v>
      </c>
      <c r="Q1969" s="8" t="str">
        <f>TEXT(MONTH(Sales[[#This Row],[ShipDate]])*29,"mmm")</f>
        <v>Nov</v>
      </c>
      <c r="R1969">
        <v>1703</v>
      </c>
      <c r="S1969" t="s">
        <v>2086</v>
      </c>
      <c r="T1969" t="s">
        <v>15</v>
      </c>
      <c r="U1969">
        <v>28540</v>
      </c>
      <c r="V1969" s="1">
        <v>0.2</v>
      </c>
      <c r="W1969">
        <v>40</v>
      </c>
      <c r="X1969">
        <v>3</v>
      </c>
      <c r="Y1969">
        <v>115</v>
      </c>
      <c r="AD1969"/>
    </row>
    <row r="1970" spans="1:30" x14ac:dyDescent="0.25">
      <c r="A1970" t="s">
        <v>40</v>
      </c>
      <c r="B1970" s="2">
        <v>42938</v>
      </c>
      <c r="C1970" s="35">
        <f>YEAR(Sales[[#This Row],[ShipDate]])</f>
        <v>2017</v>
      </c>
      <c r="D1970" t="s">
        <v>36</v>
      </c>
      <c r="E1970" t="s">
        <v>18</v>
      </c>
      <c r="F1970" t="s">
        <v>99</v>
      </c>
      <c r="G1970" t="s">
        <v>46</v>
      </c>
      <c r="H1970" t="s">
        <v>457</v>
      </c>
      <c r="I1970" t="s">
        <v>32</v>
      </c>
      <c r="J1970" t="s">
        <v>13</v>
      </c>
      <c r="K1970" t="s">
        <v>1067</v>
      </c>
      <c r="L1970" t="s">
        <v>30</v>
      </c>
      <c r="N1970" t="str">
        <f>IF(ISBLANK(Sales[[#This Row],[return]]),"No",Sales[[#This Row],[return]])</f>
        <v>No</v>
      </c>
      <c r="O1970" s="2">
        <v>42934</v>
      </c>
      <c r="P1970" s="8" t="str">
        <f>TEXT(DAY(Sales[[#This Row],[OrderDate]]),"ddd")</f>
        <v>Wed</v>
      </c>
      <c r="Q1970" s="8" t="str">
        <f>TEXT(MONTH(Sales[[#This Row],[ShipDate]])*29,"mmm")</f>
        <v>Jul</v>
      </c>
      <c r="R1970">
        <v>1008</v>
      </c>
      <c r="S1970" t="s">
        <v>2559</v>
      </c>
      <c r="T1970" t="s">
        <v>28</v>
      </c>
      <c r="U1970">
        <v>92105</v>
      </c>
      <c r="V1970" s="1">
        <v>0</v>
      </c>
      <c r="W1970">
        <v>177</v>
      </c>
      <c r="X1970">
        <v>4</v>
      </c>
      <c r="Y1970">
        <v>520</v>
      </c>
      <c r="AD1970"/>
    </row>
    <row r="1971" spans="1:30" x14ac:dyDescent="0.25">
      <c r="A1971" t="s">
        <v>40</v>
      </c>
      <c r="B1971" s="2">
        <v>42788</v>
      </c>
      <c r="C1971" s="35">
        <f>YEAR(Sales[[#This Row],[ShipDate]])</f>
        <v>2017</v>
      </c>
      <c r="D1971" t="s">
        <v>36</v>
      </c>
      <c r="E1971" t="s">
        <v>31</v>
      </c>
      <c r="F1971" t="s">
        <v>33</v>
      </c>
      <c r="G1971" t="s">
        <v>25</v>
      </c>
      <c r="H1971" t="s">
        <v>26</v>
      </c>
      <c r="I1971" t="s">
        <v>32</v>
      </c>
      <c r="J1971" t="s">
        <v>13</v>
      </c>
      <c r="K1971" t="s">
        <v>2609</v>
      </c>
      <c r="L1971" t="s">
        <v>30</v>
      </c>
      <c r="N1971" t="str">
        <f>IF(ISBLANK(Sales[[#This Row],[return]]),"No",Sales[[#This Row],[return]])</f>
        <v>No</v>
      </c>
      <c r="O1971" s="2">
        <v>42784</v>
      </c>
      <c r="P1971" s="8" t="str">
        <f>TEXT(DAY(Sales[[#This Row],[OrderDate]]),"ddd")</f>
        <v>Wed</v>
      </c>
      <c r="Q1971" s="8" t="str">
        <f>TEXT(MONTH(Sales[[#This Row],[ShipDate]])*29,"mmm")</f>
        <v>Feb</v>
      </c>
      <c r="R1971">
        <v>1463</v>
      </c>
      <c r="S1971" t="s">
        <v>1971</v>
      </c>
      <c r="T1971" t="s">
        <v>28</v>
      </c>
      <c r="U1971">
        <v>90004</v>
      </c>
      <c r="V1971" s="1">
        <v>0</v>
      </c>
      <c r="W1971">
        <v>4</v>
      </c>
      <c r="X1971">
        <v>3</v>
      </c>
      <c r="Y1971">
        <v>9</v>
      </c>
      <c r="AD1971"/>
    </row>
    <row r="1972" spans="1:30" x14ac:dyDescent="0.25">
      <c r="A1972" t="s">
        <v>40</v>
      </c>
      <c r="B1972" s="2">
        <v>42968</v>
      </c>
      <c r="C1972" s="35">
        <f>YEAR(Sales[[#This Row],[ShipDate]])</f>
        <v>2017</v>
      </c>
      <c r="D1972" t="s">
        <v>36</v>
      </c>
      <c r="E1972" t="s">
        <v>31</v>
      </c>
      <c r="F1972" t="s">
        <v>50</v>
      </c>
      <c r="G1972" t="s">
        <v>25</v>
      </c>
      <c r="H1972" t="s">
        <v>2513</v>
      </c>
      <c r="I1972" t="s">
        <v>585</v>
      </c>
      <c r="J1972" t="s">
        <v>13</v>
      </c>
      <c r="K1972" t="s">
        <v>2730</v>
      </c>
      <c r="L1972" t="s">
        <v>92</v>
      </c>
      <c r="N1972" t="str">
        <f>IF(ISBLANK(Sales[[#This Row],[return]]),"No",Sales[[#This Row],[return]])</f>
        <v>No</v>
      </c>
      <c r="O1972" s="2">
        <v>42964</v>
      </c>
      <c r="P1972" s="8" t="str">
        <f>TEXT(DAY(Sales[[#This Row],[OrderDate]]),"ddd")</f>
        <v>Tue</v>
      </c>
      <c r="Q1972" s="8" t="str">
        <f>TEXT(MONTH(Sales[[#This Row],[ShipDate]])*29,"mmm")</f>
        <v>Aug</v>
      </c>
      <c r="R1972">
        <v>1630</v>
      </c>
      <c r="S1972" t="s">
        <v>606</v>
      </c>
      <c r="T1972" t="s">
        <v>90</v>
      </c>
      <c r="U1972">
        <v>2740</v>
      </c>
      <c r="V1972" s="1">
        <v>0</v>
      </c>
      <c r="W1972">
        <v>23</v>
      </c>
      <c r="X1972">
        <v>9</v>
      </c>
      <c r="Y1972">
        <v>52</v>
      </c>
      <c r="AD1972"/>
    </row>
    <row r="1973" spans="1:30" x14ac:dyDescent="0.25">
      <c r="A1973" t="s">
        <v>10</v>
      </c>
      <c r="B1973" s="2">
        <v>42794</v>
      </c>
      <c r="C1973" s="35">
        <f>YEAR(Sales[[#This Row],[ShipDate]])</f>
        <v>2017</v>
      </c>
      <c r="D1973" t="s">
        <v>113</v>
      </c>
      <c r="E1973" t="s">
        <v>31</v>
      </c>
      <c r="F1973" t="s">
        <v>45</v>
      </c>
      <c r="G1973" t="s">
        <v>25</v>
      </c>
      <c r="H1973" t="s">
        <v>2767</v>
      </c>
      <c r="I1973" t="s">
        <v>93</v>
      </c>
      <c r="J1973" t="s">
        <v>13</v>
      </c>
      <c r="K1973" t="s">
        <v>2686</v>
      </c>
      <c r="L1973" t="s">
        <v>92</v>
      </c>
      <c r="N1973" t="str">
        <f>IF(ISBLANK(Sales[[#This Row],[return]]),"No",Sales[[#This Row],[return]])</f>
        <v>No</v>
      </c>
      <c r="O1973" s="2">
        <v>42793</v>
      </c>
      <c r="P1973" s="8" t="str">
        <f>TEXT(DAY(Sales[[#This Row],[OrderDate]]),"ddd")</f>
        <v>Fri</v>
      </c>
      <c r="Q1973" s="8" t="str">
        <f>TEXT(MONTH(Sales[[#This Row],[ShipDate]])*29,"mmm")</f>
        <v>Feb</v>
      </c>
      <c r="R1973">
        <v>590</v>
      </c>
      <c r="S1973" t="s">
        <v>1718</v>
      </c>
      <c r="T1973" t="s">
        <v>90</v>
      </c>
      <c r="U1973">
        <v>16602</v>
      </c>
      <c r="V1973" s="1">
        <v>0.2</v>
      </c>
      <c r="W1973">
        <v>2</v>
      </c>
      <c r="X1973">
        <v>6</v>
      </c>
      <c r="Y1973">
        <v>16</v>
      </c>
      <c r="AD1973"/>
    </row>
    <row r="1974" spans="1:30" x14ac:dyDescent="0.25">
      <c r="A1974" t="s">
        <v>10</v>
      </c>
      <c r="B1974" s="2">
        <v>42794</v>
      </c>
      <c r="C1974" s="35">
        <f>YEAR(Sales[[#This Row],[ShipDate]])</f>
        <v>2017</v>
      </c>
      <c r="D1974" t="s">
        <v>113</v>
      </c>
      <c r="E1974" t="s">
        <v>31</v>
      </c>
      <c r="F1974" t="s">
        <v>50</v>
      </c>
      <c r="G1974" t="s">
        <v>25</v>
      </c>
      <c r="H1974" t="s">
        <v>2767</v>
      </c>
      <c r="I1974" t="s">
        <v>93</v>
      </c>
      <c r="J1974" t="s">
        <v>13</v>
      </c>
      <c r="K1974" t="s">
        <v>2686</v>
      </c>
      <c r="L1974" t="s">
        <v>92</v>
      </c>
      <c r="N1974" t="str">
        <f>IF(ISBLANK(Sales[[#This Row],[return]]),"No",Sales[[#This Row],[return]])</f>
        <v>No</v>
      </c>
      <c r="O1974" s="2">
        <v>42793</v>
      </c>
      <c r="P1974" s="8" t="str">
        <f>TEXT(DAY(Sales[[#This Row],[OrderDate]]),"ddd")</f>
        <v>Fri</v>
      </c>
      <c r="Q1974" s="8" t="str">
        <f>TEXT(MONTH(Sales[[#This Row],[ShipDate]])*29,"mmm")</f>
        <v>Feb</v>
      </c>
      <c r="R1974">
        <v>1312</v>
      </c>
      <c r="S1974" t="s">
        <v>3144</v>
      </c>
      <c r="T1974" t="s">
        <v>90</v>
      </c>
      <c r="U1974">
        <v>16602</v>
      </c>
      <c r="V1974" s="1">
        <v>0.7</v>
      </c>
      <c r="W1974">
        <v>-3</v>
      </c>
      <c r="X1974">
        <v>3</v>
      </c>
      <c r="Y1974">
        <v>4</v>
      </c>
      <c r="AD1974"/>
    </row>
    <row r="1975" spans="1:30" x14ac:dyDescent="0.25">
      <c r="A1975" t="s">
        <v>24</v>
      </c>
      <c r="B1975" s="2">
        <v>42886</v>
      </c>
      <c r="C1975" s="35">
        <f>YEAR(Sales[[#This Row],[ShipDate]])</f>
        <v>2017</v>
      </c>
      <c r="D1975" t="s">
        <v>113</v>
      </c>
      <c r="E1975" t="s">
        <v>31</v>
      </c>
      <c r="F1975" t="s">
        <v>43</v>
      </c>
      <c r="G1975" t="s">
        <v>11</v>
      </c>
      <c r="H1975" t="s">
        <v>249</v>
      </c>
      <c r="I1975" t="s">
        <v>252</v>
      </c>
      <c r="J1975" t="s">
        <v>13</v>
      </c>
      <c r="K1975" t="s">
        <v>2600</v>
      </c>
      <c r="L1975" t="s">
        <v>92</v>
      </c>
      <c r="N1975" t="str">
        <f>IF(ISBLANK(Sales[[#This Row],[return]]),"No",Sales[[#This Row],[return]])</f>
        <v>No</v>
      </c>
      <c r="O1975" s="2">
        <v>42884</v>
      </c>
      <c r="P1975" s="8" t="str">
        <f>TEXT(DAY(Sales[[#This Row],[OrderDate]]),"ddd")</f>
        <v>Sun</v>
      </c>
      <c r="Q1975" s="8" t="str">
        <f>TEXT(MONTH(Sales[[#This Row],[ShipDate]])*29,"mmm")</f>
        <v>May</v>
      </c>
      <c r="R1975">
        <v>1563</v>
      </c>
      <c r="S1975" t="s">
        <v>3203</v>
      </c>
      <c r="T1975" t="s">
        <v>90</v>
      </c>
      <c r="U1975">
        <v>43229</v>
      </c>
      <c r="V1975" s="1">
        <v>0.2</v>
      </c>
      <c r="W1975">
        <v>-4</v>
      </c>
      <c r="X1975">
        <v>4</v>
      </c>
      <c r="Y1975">
        <v>42</v>
      </c>
      <c r="AD1975"/>
    </row>
    <row r="1976" spans="1:30" x14ac:dyDescent="0.25">
      <c r="A1976" t="s">
        <v>24</v>
      </c>
      <c r="B1976" s="2">
        <v>42886</v>
      </c>
      <c r="C1976" s="35">
        <f>YEAR(Sales[[#This Row],[ShipDate]])</f>
        <v>2017</v>
      </c>
      <c r="D1976" t="s">
        <v>113</v>
      </c>
      <c r="E1976" t="s">
        <v>31</v>
      </c>
      <c r="F1976" t="s">
        <v>23</v>
      </c>
      <c r="G1976" t="s">
        <v>11</v>
      </c>
      <c r="H1976" t="s">
        <v>249</v>
      </c>
      <c r="I1976" t="s">
        <v>252</v>
      </c>
      <c r="J1976" t="s">
        <v>13</v>
      </c>
      <c r="K1976" t="s">
        <v>2600</v>
      </c>
      <c r="L1976" t="s">
        <v>92</v>
      </c>
      <c r="N1976" t="str">
        <f>IF(ISBLANK(Sales[[#This Row],[return]]),"No",Sales[[#This Row],[return]])</f>
        <v>No</v>
      </c>
      <c r="O1976" s="2">
        <v>42884</v>
      </c>
      <c r="P1976" s="8" t="str">
        <f>TEXT(DAY(Sales[[#This Row],[OrderDate]]),"ddd")</f>
        <v>Sun</v>
      </c>
      <c r="Q1976" s="8" t="str">
        <f>TEXT(MONTH(Sales[[#This Row],[ShipDate]])*29,"mmm")</f>
        <v>May</v>
      </c>
      <c r="R1976">
        <v>1181</v>
      </c>
      <c r="S1976" t="s">
        <v>198</v>
      </c>
      <c r="T1976" t="s">
        <v>90</v>
      </c>
      <c r="U1976">
        <v>43229</v>
      </c>
      <c r="V1976" s="1">
        <v>0.3</v>
      </c>
      <c r="W1976">
        <v>-86</v>
      </c>
      <c r="X1976">
        <v>3</v>
      </c>
      <c r="Y1976">
        <v>317</v>
      </c>
      <c r="AD1976"/>
    </row>
    <row r="1977" spans="1:30" x14ac:dyDescent="0.25">
      <c r="A1977" t="s">
        <v>24</v>
      </c>
      <c r="B1977" s="2">
        <v>42886</v>
      </c>
      <c r="C1977" s="35">
        <f>YEAR(Sales[[#This Row],[ShipDate]])</f>
        <v>2017</v>
      </c>
      <c r="D1977" t="s">
        <v>113</v>
      </c>
      <c r="E1977" t="s">
        <v>31</v>
      </c>
      <c r="F1977" t="s">
        <v>150</v>
      </c>
      <c r="G1977" t="s">
        <v>25</v>
      </c>
      <c r="H1977" t="s">
        <v>249</v>
      </c>
      <c r="I1977" t="s">
        <v>252</v>
      </c>
      <c r="J1977" t="s">
        <v>13</v>
      </c>
      <c r="K1977" t="s">
        <v>2600</v>
      </c>
      <c r="L1977" t="s">
        <v>92</v>
      </c>
      <c r="N1977" t="str">
        <f>IF(ISBLANK(Sales[[#This Row],[return]]),"No",Sales[[#This Row],[return]])</f>
        <v>No</v>
      </c>
      <c r="O1977" s="2">
        <v>42884</v>
      </c>
      <c r="P1977" s="8" t="str">
        <f>TEXT(DAY(Sales[[#This Row],[OrderDate]]),"ddd")</f>
        <v>Sun</v>
      </c>
      <c r="Q1977" s="8" t="str">
        <f>TEXT(MONTH(Sales[[#This Row],[ShipDate]])*29,"mmm")</f>
        <v>May</v>
      </c>
      <c r="R1977">
        <v>910</v>
      </c>
      <c r="S1977" t="s">
        <v>287</v>
      </c>
      <c r="T1977" t="s">
        <v>90</v>
      </c>
      <c r="U1977">
        <v>43229</v>
      </c>
      <c r="V1977" s="1">
        <v>0.2</v>
      </c>
      <c r="W1977">
        <v>3</v>
      </c>
      <c r="X1977">
        <v>5</v>
      </c>
      <c r="Y1977">
        <v>8</v>
      </c>
      <c r="AD1977"/>
    </row>
    <row r="1978" spans="1:30" x14ac:dyDescent="0.25">
      <c r="A1978" t="s">
        <v>40</v>
      </c>
      <c r="B1978" s="2">
        <v>43066</v>
      </c>
      <c r="C1978" s="35">
        <f>YEAR(Sales[[#This Row],[ShipDate]])</f>
        <v>2017</v>
      </c>
      <c r="D1978" t="s">
        <v>36</v>
      </c>
      <c r="E1978" t="s">
        <v>31</v>
      </c>
      <c r="F1978" t="s">
        <v>39</v>
      </c>
      <c r="G1978" t="s">
        <v>25</v>
      </c>
      <c r="H1978" t="s">
        <v>336</v>
      </c>
      <c r="I1978" t="s">
        <v>70</v>
      </c>
      <c r="J1978" t="s">
        <v>13</v>
      </c>
      <c r="K1978" t="s">
        <v>596</v>
      </c>
      <c r="L1978" t="s">
        <v>68</v>
      </c>
      <c r="N1978" t="str">
        <f>IF(ISBLANK(Sales[[#This Row],[return]]),"No",Sales[[#This Row],[return]])</f>
        <v>No</v>
      </c>
      <c r="O1978" s="2">
        <v>43062</v>
      </c>
      <c r="P1978" s="8" t="str">
        <f>TEXT(DAY(Sales[[#This Row],[OrderDate]]),"ddd")</f>
        <v>Mon</v>
      </c>
      <c r="Q1978" s="8" t="str">
        <f>TEXT(MONTH(Sales[[#This Row],[ShipDate]])*29,"mmm")</f>
        <v>Nov</v>
      </c>
      <c r="R1978">
        <v>1546</v>
      </c>
      <c r="S1978" t="s">
        <v>1788</v>
      </c>
      <c r="T1978" t="s">
        <v>66</v>
      </c>
      <c r="U1978">
        <v>78207</v>
      </c>
      <c r="V1978" s="1">
        <v>0.2</v>
      </c>
      <c r="W1978">
        <v>2</v>
      </c>
      <c r="X1978">
        <v>2</v>
      </c>
      <c r="Y1978">
        <v>27</v>
      </c>
      <c r="AD1978"/>
    </row>
    <row r="1979" spans="1:30" x14ac:dyDescent="0.25">
      <c r="A1979" t="s">
        <v>40</v>
      </c>
      <c r="B1979" s="2">
        <v>43066</v>
      </c>
      <c r="C1979" s="35">
        <f>YEAR(Sales[[#This Row],[ShipDate]])</f>
        <v>2017</v>
      </c>
      <c r="D1979" t="s">
        <v>36</v>
      </c>
      <c r="E1979" t="s">
        <v>31</v>
      </c>
      <c r="F1979" t="s">
        <v>59</v>
      </c>
      <c r="G1979" t="s">
        <v>25</v>
      </c>
      <c r="H1979" t="s">
        <v>336</v>
      </c>
      <c r="I1979" t="s">
        <v>70</v>
      </c>
      <c r="J1979" t="s">
        <v>13</v>
      </c>
      <c r="K1979" t="s">
        <v>596</v>
      </c>
      <c r="L1979" t="s">
        <v>68</v>
      </c>
      <c r="N1979" t="str">
        <f>IF(ISBLANK(Sales[[#This Row],[return]]),"No",Sales[[#This Row],[return]])</f>
        <v>No</v>
      </c>
      <c r="O1979" s="2">
        <v>43062</v>
      </c>
      <c r="P1979" s="8" t="str">
        <f>TEXT(DAY(Sales[[#This Row],[OrderDate]]),"ddd")</f>
        <v>Mon</v>
      </c>
      <c r="Q1979" s="8" t="str">
        <f>TEXT(MONTH(Sales[[#This Row],[ShipDate]])*29,"mmm")</f>
        <v>Nov</v>
      </c>
      <c r="R1979">
        <v>1708</v>
      </c>
      <c r="S1979" t="s">
        <v>1784</v>
      </c>
      <c r="T1979" t="s">
        <v>66</v>
      </c>
      <c r="U1979">
        <v>78207</v>
      </c>
      <c r="V1979" s="1">
        <v>0.2</v>
      </c>
      <c r="W1979">
        <v>117</v>
      </c>
      <c r="X1979">
        <v>4</v>
      </c>
      <c r="Y1979">
        <v>336</v>
      </c>
      <c r="AD1979"/>
    </row>
    <row r="1980" spans="1:30" x14ac:dyDescent="0.25">
      <c r="A1980" t="s">
        <v>40</v>
      </c>
      <c r="B1980" s="2">
        <v>43066</v>
      </c>
      <c r="C1980" s="35">
        <f>YEAR(Sales[[#This Row],[ShipDate]])</f>
        <v>2017</v>
      </c>
      <c r="D1980" t="s">
        <v>36</v>
      </c>
      <c r="E1980" t="s">
        <v>31</v>
      </c>
      <c r="F1980" t="s">
        <v>50</v>
      </c>
      <c r="G1980" t="s">
        <v>25</v>
      </c>
      <c r="H1980" t="s">
        <v>336</v>
      </c>
      <c r="I1980" t="s">
        <v>70</v>
      </c>
      <c r="J1980" t="s">
        <v>13</v>
      </c>
      <c r="K1980" t="s">
        <v>596</v>
      </c>
      <c r="L1980" t="s">
        <v>68</v>
      </c>
      <c r="N1980" t="str">
        <f>IF(ISBLANK(Sales[[#This Row],[return]]),"No",Sales[[#This Row],[return]])</f>
        <v>No</v>
      </c>
      <c r="O1980" s="2">
        <v>43062</v>
      </c>
      <c r="P1980" s="8" t="str">
        <f>TEXT(DAY(Sales[[#This Row],[OrderDate]]),"ddd")</f>
        <v>Mon</v>
      </c>
      <c r="Q1980" s="8" t="str">
        <f>TEXT(MONTH(Sales[[#This Row],[ShipDate]])*29,"mmm")</f>
        <v>Nov</v>
      </c>
      <c r="R1980">
        <v>707</v>
      </c>
      <c r="S1980" t="s">
        <v>1936</v>
      </c>
      <c r="T1980" t="s">
        <v>66</v>
      </c>
      <c r="U1980">
        <v>78207</v>
      </c>
      <c r="V1980" s="1">
        <v>0.8</v>
      </c>
      <c r="W1980">
        <v>-41</v>
      </c>
      <c r="X1980">
        <v>2</v>
      </c>
      <c r="Y1980">
        <v>24</v>
      </c>
      <c r="AD1980"/>
    </row>
    <row r="1981" spans="1:30" x14ac:dyDescent="0.25">
      <c r="A1981" t="s">
        <v>40</v>
      </c>
      <c r="B1981" s="2">
        <v>43008</v>
      </c>
      <c r="C1981" s="35">
        <f>YEAR(Sales[[#This Row],[ShipDate]])</f>
        <v>2017</v>
      </c>
      <c r="D1981" t="s">
        <v>36</v>
      </c>
      <c r="E1981" t="s">
        <v>18</v>
      </c>
      <c r="F1981" t="s">
        <v>99</v>
      </c>
      <c r="G1981" t="s">
        <v>46</v>
      </c>
      <c r="H1981" t="s">
        <v>146</v>
      </c>
      <c r="I1981" t="s">
        <v>149</v>
      </c>
      <c r="J1981" t="s">
        <v>13</v>
      </c>
      <c r="K1981" t="s">
        <v>269</v>
      </c>
      <c r="L1981" t="s">
        <v>92</v>
      </c>
      <c r="N1981" t="str">
        <f>IF(ISBLANK(Sales[[#This Row],[return]]),"No",Sales[[#This Row],[return]])</f>
        <v>No</v>
      </c>
      <c r="O1981" s="2">
        <v>43004</v>
      </c>
      <c r="P1981" s="8" t="str">
        <f>TEXT(DAY(Sales[[#This Row],[OrderDate]]),"ddd")</f>
        <v>Thu</v>
      </c>
      <c r="Q1981" s="8" t="str">
        <f>TEXT(MONTH(Sales[[#This Row],[ShipDate]])*29,"mmm")</f>
        <v>Sep</v>
      </c>
      <c r="R1981">
        <v>511</v>
      </c>
      <c r="S1981" t="s">
        <v>2515</v>
      </c>
      <c r="T1981" t="s">
        <v>90</v>
      </c>
      <c r="U1981">
        <v>10035</v>
      </c>
      <c r="V1981" s="1">
        <v>0</v>
      </c>
      <c r="W1981">
        <v>12</v>
      </c>
      <c r="X1981">
        <v>2</v>
      </c>
      <c r="Y1981">
        <v>50</v>
      </c>
      <c r="AD1981"/>
    </row>
    <row r="1982" spans="1:30" x14ac:dyDescent="0.25">
      <c r="A1982" t="s">
        <v>24</v>
      </c>
      <c r="B1982" s="2">
        <v>42779</v>
      </c>
      <c r="C1982" s="35">
        <f>YEAR(Sales[[#This Row],[ShipDate]])</f>
        <v>2017</v>
      </c>
      <c r="D1982" t="s">
        <v>36</v>
      </c>
      <c r="E1982" t="s">
        <v>31</v>
      </c>
      <c r="F1982" t="s">
        <v>45</v>
      </c>
      <c r="G1982" t="s">
        <v>25</v>
      </c>
      <c r="H1982" t="s">
        <v>1580</v>
      </c>
      <c r="I1982" t="s">
        <v>63</v>
      </c>
      <c r="J1982" t="s">
        <v>13</v>
      </c>
      <c r="K1982" t="s">
        <v>416</v>
      </c>
      <c r="L1982" t="s">
        <v>30</v>
      </c>
      <c r="N1982" t="str">
        <f>IF(ISBLANK(Sales[[#This Row],[return]]),"No",Sales[[#This Row],[return]])</f>
        <v>No</v>
      </c>
      <c r="O1982" s="2">
        <v>42772</v>
      </c>
      <c r="P1982" s="8" t="str">
        <f>TEXT(DAY(Sales[[#This Row],[OrderDate]]),"ddd")</f>
        <v>Fri</v>
      </c>
      <c r="Q1982" s="8" t="str">
        <f>TEXT(MONTH(Sales[[#This Row],[ShipDate]])*29,"mmm")</f>
        <v>Feb</v>
      </c>
      <c r="R1982">
        <v>1124</v>
      </c>
      <c r="S1982" t="s">
        <v>1790</v>
      </c>
      <c r="T1982" t="s">
        <v>28</v>
      </c>
      <c r="U1982">
        <v>98006</v>
      </c>
      <c r="V1982" s="1">
        <v>0</v>
      </c>
      <c r="W1982">
        <v>2</v>
      </c>
      <c r="X1982">
        <v>3</v>
      </c>
      <c r="Y1982">
        <v>5</v>
      </c>
      <c r="AD1982"/>
    </row>
    <row r="1983" spans="1:30" x14ac:dyDescent="0.25">
      <c r="A1983" t="s">
        <v>24</v>
      </c>
      <c r="B1983" s="2">
        <v>42980</v>
      </c>
      <c r="C1983" s="35">
        <f>YEAR(Sales[[#This Row],[ShipDate]])</f>
        <v>2017</v>
      </c>
      <c r="D1983" t="s">
        <v>113</v>
      </c>
      <c r="E1983" t="s">
        <v>31</v>
      </c>
      <c r="F1983" t="s">
        <v>21</v>
      </c>
      <c r="G1983" t="s">
        <v>11</v>
      </c>
      <c r="H1983" t="s">
        <v>79</v>
      </c>
      <c r="I1983" t="s">
        <v>32</v>
      </c>
      <c r="J1983" t="s">
        <v>13</v>
      </c>
      <c r="K1983" t="s">
        <v>2620</v>
      </c>
      <c r="L1983" t="s">
        <v>30</v>
      </c>
      <c r="N1983" t="str">
        <f>IF(ISBLANK(Sales[[#This Row],[return]]),"No",Sales[[#This Row],[return]])</f>
        <v>No</v>
      </c>
      <c r="O1983" s="2">
        <v>42978</v>
      </c>
      <c r="P1983" s="8" t="str">
        <f>TEXT(DAY(Sales[[#This Row],[OrderDate]]),"ddd")</f>
        <v>Tue</v>
      </c>
      <c r="Q1983" s="8" t="str">
        <f>TEXT(MONTH(Sales[[#This Row],[ShipDate]])*29,"mmm")</f>
        <v>Sep</v>
      </c>
      <c r="R1983">
        <v>168</v>
      </c>
      <c r="S1983" t="s">
        <v>115</v>
      </c>
      <c r="T1983" t="s">
        <v>28</v>
      </c>
      <c r="U1983">
        <v>94122</v>
      </c>
      <c r="V1983" s="1">
        <v>0.15</v>
      </c>
      <c r="W1983">
        <v>201</v>
      </c>
      <c r="X1983">
        <v>7</v>
      </c>
      <c r="Y1983">
        <v>1553</v>
      </c>
      <c r="AD1983"/>
    </row>
    <row r="1984" spans="1:30" x14ac:dyDescent="0.25">
      <c r="A1984" t="s">
        <v>24</v>
      </c>
      <c r="B1984" s="2">
        <v>42980</v>
      </c>
      <c r="C1984" s="35">
        <f>YEAR(Sales[[#This Row],[ShipDate]])</f>
        <v>2017</v>
      </c>
      <c r="D1984" t="s">
        <v>113</v>
      </c>
      <c r="E1984" t="s">
        <v>31</v>
      </c>
      <c r="F1984" t="s">
        <v>50</v>
      </c>
      <c r="G1984" t="s">
        <v>25</v>
      </c>
      <c r="H1984" t="s">
        <v>79</v>
      </c>
      <c r="I1984" t="s">
        <v>32</v>
      </c>
      <c r="J1984" t="s">
        <v>13</v>
      </c>
      <c r="K1984" t="s">
        <v>2620</v>
      </c>
      <c r="L1984" t="s">
        <v>30</v>
      </c>
      <c r="N1984" t="str">
        <f>IF(ISBLANK(Sales[[#This Row],[return]]),"No",Sales[[#This Row],[return]])</f>
        <v>No</v>
      </c>
      <c r="O1984" s="2">
        <v>42978</v>
      </c>
      <c r="P1984" s="8" t="str">
        <f>TEXT(DAY(Sales[[#This Row],[OrderDate]]),"ddd")</f>
        <v>Tue</v>
      </c>
      <c r="Q1984" s="8" t="str">
        <f>TEXT(MONTH(Sales[[#This Row],[ShipDate]])*29,"mmm")</f>
        <v>Sep</v>
      </c>
      <c r="R1984">
        <v>702</v>
      </c>
      <c r="S1984" t="s">
        <v>308</v>
      </c>
      <c r="T1984" t="s">
        <v>28</v>
      </c>
      <c r="U1984">
        <v>94122</v>
      </c>
      <c r="V1984" s="1">
        <v>0.2</v>
      </c>
      <c r="W1984">
        <v>46</v>
      </c>
      <c r="X1984">
        <v>5</v>
      </c>
      <c r="Y1984">
        <v>137</v>
      </c>
      <c r="AD1984"/>
    </row>
    <row r="1985" spans="1:30" x14ac:dyDescent="0.25">
      <c r="A1985" t="s">
        <v>24</v>
      </c>
      <c r="B1985" s="2">
        <v>42980</v>
      </c>
      <c r="C1985" s="35">
        <f>YEAR(Sales[[#This Row],[ShipDate]])</f>
        <v>2017</v>
      </c>
      <c r="D1985" t="s">
        <v>113</v>
      </c>
      <c r="E1985" t="s">
        <v>31</v>
      </c>
      <c r="F1985" t="s">
        <v>99</v>
      </c>
      <c r="G1985" t="s">
        <v>46</v>
      </c>
      <c r="H1985" t="s">
        <v>79</v>
      </c>
      <c r="I1985" t="s">
        <v>32</v>
      </c>
      <c r="J1985" t="s">
        <v>13</v>
      </c>
      <c r="K1985" t="s">
        <v>2620</v>
      </c>
      <c r="L1985" t="s">
        <v>30</v>
      </c>
      <c r="N1985" t="str">
        <f>IF(ISBLANK(Sales[[#This Row],[return]]),"No",Sales[[#This Row],[return]])</f>
        <v>No</v>
      </c>
      <c r="O1985" s="2">
        <v>42978</v>
      </c>
      <c r="P1985" s="8" t="str">
        <f>TEXT(DAY(Sales[[#This Row],[OrderDate]]),"ddd")</f>
        <v>Tue</v>
      </c>
      <c r="Q1985" s="8" t="str">
        <f>TEXT(MONTH(Sales[[#This Row],[ShipDate]])*29,"mmm")</f>
        <v>Sep</v>
      </c>
      <c r="R1985">
        <v>1078</v>
      </c>
      <c r="S1985" t="s">
        <v>2533</v>
      </c>
      <c r="T1985" t="s">
        <v>28</v>
      </c>
      <c r="U1985">
        <v>94122</v>
      </c>
      <c r="V1985" s="1">
        <v>0</v>
      </c>
      <c r="W1985">
        <v>16</v>
      </c>
      <c r="X1985">
        <v>1</v>
      </c>
      <c r="Y1985">
        <v>37</v>
      </c>
      <c r="AD1985"/>
    </row>
    <row r="1986" spans="1:30" x14ac:dyDescent="0.25">
      <c r="A1986" t="s">
        <v>24</v>
      </c>
      <c r="B1986" s="2">
        <v>42980</v>
      </c>
      <c r="C1986" s="35">
        <f>YEAR(Sales[[#This Row],[ShipDate]])</f>
        <v>2017</v>
      </c>
      <c r="D1986" t="s">
        <v>113</v>
      </c>
      <c r="E1986" t="s">
        <v>31</v>
      </c>
      <c r="F1986" t="s">
        <v>340</v>
      </c>
      <c r="G1986" t="s">
        <v>46</v>
      </c>
      <c r="H1986" t="s">
        <v>79</v>
      </c>
      <c r="I1986" t="s">
        <v>32</v>
      </c>
      <c r="J1986" t="s">
        <v>13</v>
      </c>
      <c r="K1986" t="s">
        <v>2620</v>
      </c>
      <c r="L1986" t="s">
        <v>30</v>
      </c>
      <c r="N1986" t="str">
        <f>IF(ISBLANK(Sales[[#This Row],[return]]),"No",Sales[[#This Row],[return]])</f>
        <v>No</v>
      </c>
      <c r="O1986" s="2">
        <v>42978</v>
      </c>
      <c r="P1986" s="8" t="str">
        <f>TEXT(DAY(Sales[[#This Row],[OrderDate]]),"ddd")</f>
        <v>Tue</v>
      </c>
      <c r="Q1986" s="8" t="str">
        <f>TEXT(MONTH(Sales[[#This Row],[ShipDate]])*29,"mmm")</f>
        <v>Sep</v>
      </c>
      <c r="R1986">
        <v>989</v>
      </c>
      <c r="S1986" t="s">
        <v>2866</v>
      </c>
      <c r="T1986" t="s">
        <v>28</v>
      </c>
      <c r="U1986">
        <v>94122</v>
      </c>
      <c r="V1986" s="1">
        <v>0.2</v>
      </c>
      <c r="W1986">
        <v>81</v>
      </c>
      <c r="X1986">
        <v>3</v>
      </c>
      <c r="Y1986">
        <v>240</v>
      </c>
      <c r="AD1986"/>
    </row>
    <row r="1987" spans="1:30" x14ac:dyDescent="0.25">
      <c r="A1987" t="s">
        <v>40</v>
      </c>
      <c r="B1987" s="2">
        <v>43071</v>
      </c>
      <c r="C1987" s="35">
        <f>YEAR(Sales[[#This Row],[ShipDate]])</f>
        <v>2017</v>
      </c>
      <c r="D1987" t="s">
        <v>36</v>
      </c>
      <c r="E1987" t="s">
        <v>18</v>
      </c>
      <c r="F1987" t="s">
        <v>43</v>
      </c>
      <c r="G1987" t="s">
        <v>11</v>
      </c>
      <c r="H1987" t="s">
        <v>249</v>
      </c>
      <c r="I1987" t="s">
        <v>252</v>
      </c>
      <c r="J1987" t="s">
        <v>13</v>
      </c>
      <c r="K1987" t="s">
        <v>1359</v>
      </c>
      <c r="L1987" t="s">
        <v>92</v>
      </c>
      <c r="N1987" t="str">
        <f>IF(ISBLANK(Sales[[#This Row],[return]]),"No",Sales[[#This Row],[return]])</f>
        <v>No</v>
      </c>
      <c r="O1987" s="2">
        <v>43067</v>
      </c>
      <c r="P1987" s="8" t="str">
        <f>TEXT(DAY(Sales[[#This Row],[OrderDate]]),"ddd")</f>
        <v>Sat</v>
      </c>
      <c r="Q1987" s="8" t="str">
        <f>TEXT(MONTH(Sales[[#This Row],[ShipDate]])*29,"mmm")</f>
        <v>Dec</v>
      </c>
      <c r="R1987">
        <v>1446</v>
      </c>
      <c r="S1987" t="s">
        <v>3140</v>
      </c>
      <c r="T1987" t="s">
        <v>90</v>
      </c>
      <c r="U1987">
        <v>43229</v>
      </c>
      <c r="V1987" s="1">
        <v>0.2</v>
      </c>
      <c r="W1987">
        <v>10</v>
      </c>
      <c r="X1987">
        <v>5</v>
      </c>
      <c r="Y1987">
        <v>71</v>
      </c>
      <c r="AD1987"/>
    </row>
    <row r="1988" spans="1:30" x14ac:dyDescent="0.25">
      <c r="A1988" t="s">
        <v>40</v>
      </c>
      <c r="B1988" s="2">
        <v>43071</v>
      </c>
      <c r="C1988" s="35">
        <f>YEAR(Sales[[#This Row],[ShipDate]])</f>
        <v>2017</v>
      </c>
      <c r="D1988" t="s">
        <v>36</v>
      </c>
      <c r="E1988" t="s">
        <v>18</v>
      </c>
      <c r="F1988" t="s">
        <v>150</v>
      </c>
      <c r="G1988" t="s">
        <v>25</v>
      </c>
      <c r="H1988" t="s">
        <v>249</v>
      </c>
      <c r="I1988" t="s">
        <v>252</v>
      </c>
      <c r="J1988" t="s">
        <v>13</v>
      </c>
      <c r="K1988" t="s">
        <v>1359</v>
      </c>
      <c r="L1988" t="s">
        <v>92</v>
      </c>
      <c r="N1988" t="str">
        <f>IF(ISBLANK(Sales[[#This Row],[return]]),"No",Sales[[#This Row],[return]])</f>
        <v>No</v>
      </c>
      <c r="O1988" s="2">
        <v>43067</v>
      </c>
      <c r="P1988" s="8" t="str">
        <f>TEXT(DAY(Sales[[#This Row],[OrderDate]]),"ddd")</f>
        <v>Sat</v>
      </c>
      <c r="Q1988" s="8" t="str">
        <f>TEXT(MONTH(Sales[[#This Row],[ShipDate]])*29,"mmm")</f>
        <v>Dec</v>
      </c>
      <c r="R1988">
        <v>1507</v>
      </c>
      <c r="S1988" t="s">
        <v>281</v>
      </c>
      <c r="T1988" t="s">
        <v>90</v>
      </c>
      <c r="U1988">
        <v>43229</v>
      </c>
      <c r="V1988" s="1">
        <v>0.2</v>
      </c>
      <c r="W1988">
        <v>1</v>
      </c>
      <c r="X1988">
        <v>2</v>
      </c>
      <c r="Y1988">
        <v>3</v>
      </c>
      <c r="AD1988"/>
    </row>
    <row r="1989" spans="1:30" x14ac:dyDescent="0.25">
      <c r="A1989" t="s">
        <v>24</v>
      </c>
      <c r="B1989" s="2">
        <v>42925</v>
      </c>
      <c r="C1989" s="35">
        <f>YEAR(Sales[[#This Row],[ShipDate]])</f>
        <v>2017</v>
      </c>
      <c r="D1989" t="s">
        <v>36</v>
      </c>
      <c r="E1989" t="s">
        <v>18</v>
      </c>
      <c r="F1989" t="s">
        <v>59</v>
      </c>
      <c r="G1989" t="s">
        <v>25</v>
      </c>
      <c r="H1989" t="s">
        <v>1572</v>
      </c>
      <c r="I1989" t="s">
        <v>37</v>
      </c>
      <c r="J1989" t="s">
        <v>13</v>
      </c>
      <c r="K1989" t="s">
        <v>210</v>
      </c>
      <c r="L1989" t="s">
        <v>17</v>
      </c>
      <c r="N1989" t="str">
        <f>IF(ISBLANK(Sales[[#This Row],[return]]),"No",Sales[[#This Row],[return]])</f>
        <v>No</v>
      </c>
      <c r="O1989" s="2">
        <v>42918</v>
      </c>
      <c r="P1989" s="8" t="str">
        <f>TEXT(DAY(Sales[[#This Row],[OrderDate]]),"ddd")</f>
        <v>Mon</v>
      </c>
      <c r="Q1989" s="8" t="str">
        <f>TEXT(MONTH(Sales[[#This Row],[ShipDate]])*29,"mmm")</f>
        <v>Jul</v>
      </c>
      <c r="R1989">
        <v>538</v>
      </c>
      <c r="S1989" t="s">
        <v>109</v>
      </c>
      <c r="T1989" t="s">
        <v>15</v>
      </c>
      <c r="U1989">
        <v>33021</v>
      </c>
      <c r="V1989" s="1">
        <v>0.2</v>
      </c>
      <c r="W1989">
        <v>4</v>
      </c>
      <c r="X1989">
        <v>3</v>
      </c>
      <c r="Y1989">
        <v>12</v>
      </c>
      <c r="AD1989"/>
    </row>
    <row r="1990" spans="1:30" x14ac:dyDescent="0.25">
      <c r="A1990" t="s">
        <v>24</v>
      </c>
      <c r="B1990" s="2">
        <v>42925</v>
      </c>
      <c r="C1990" s="35">
        <f>YEAR(Sales[[#This Row],[ShipDate]])</f>
        <v>2017</v>
      </c>
      <c r="D1990" t="s">
        <v>36</v>
      </c>
      <c r="E1990" t="s">
        <v>18</v>
      </c>
      <c r="F1990" t="s">
        <v>59</v>
      </c>
      <c r="G1990" t="s">
        <v>25</v>
      </c>
      <c r="H1990" t="s">
        <v>1572</v>
      </c>
      <c r="I1990" t="s">
        <v>37</v>
      </c>
      <c r="J1990" t="s">
        <v>13</v>
      </c>
      <c r="K1990" t="s">
        <v>210</v>
      </c>
      <c r="L1990" t="s">
        <v>17</v>
      </c>
      <c r="N1990" t="str">
        <f>IF(ISBLANK(Sales[[#This Row],[return]]),"No",Sales[[#This Row],[return]])</f>
        <v>No</v>
      </c>
      <c r="O1990" s="2">
        <v>42918</v>
      </c>
      <c r="P1990" s="8" t="str">
        <f>TEXT(DAY(Sales[[#This Row],[OrderDate]]),"ddd")</f>
        <v>Mon</v>
      </c>
      <c r="Q1990" s="8" t="str">
        <f>TEXT(MONTH(Sales[[#This Row],[ShipDate]])*29,"mmm")</f>
        <v>Jul</v>
      </c>
      <c r="R1990">
        <v>1754</v>
      </c>
      <c r="S1990" t="s">
        <v>445</v>
      </c>
      <c r="T1990" t="s">
        <v>15</v>
      </c>
      <c r="U1990">
        <v>33021</v>
      </c>
      <c r="V1990" s="1">
        <v>0.2</v>
      </c>
      <c r="W1990">
        <v>6</v>
      </c>
      <c r="X1990">
        <v>3</v>
      </c>
      <c r="Y1990">
        <v>16</v>
      </c>
      <c r="AD1990"/>
    </row>
    <row r="1991" spans="1:30" x14ac:dyDescent="0.25">
      <c r="A1991" t="s">
        <v>24</v>
      </c>
      <c r="B1991" s="2">
        <v>43099</v>
      </c>
      <c r="C1991" s="35">
        <f>YEAR(Sales[[#This Row],[ShipDate]])</f>
        <v>2017</v>
      </c>
      <c r="D1991" t="s">
        <v>19</v>
      </c>
      <c r="E1991" t="s">
        <v>18</v>
      </c>
      <c r="F1991" t="s">
        <v>59</v>
      </c>
      <c r="G1991" t="s">
        <v>25</v>
      </c>
      <c r="H1991" t="s">
        <v>457</v>
      </c>
      <c r="I1991" t="s">
        <v>32</v>
      </c>
      <c r="J1991" t="s">
        <v>13</v>
      </c>
      <c r="K1991" t="s">
        <v>1007</v>
      </c>
      <c r="L1991" t="s">
        <v>30</v>
      </c>
      <c r="N1991" t="str">
        <f>IF(ISBLANK(Sales[[#This Row],[return]]),"No",Sales[[#This Row],[return]])</f>
        <v>No</v>
      </c>
      <c r="O1991" s="2">
        <v>43094</v>
      </c>
      <c r="P1991" s="8" t="str">
        <f>TEXT(DAY(Sales[[#This Row],[OrderDate]]),"ddd")</f>
        <v>Wed</v>
      </c>
      <c r="Q1991" s="8" t="str">
        <f>TEXT(MONTH(Sales[[#This Row],[ShipDate]])*29,"mmm")</f>
        <v>Dec</v>
      </c>
      <c r="R1991">
        <v>780</v>
      </c>
      <c r="S1991" t="s">
        <v>814</v>
      </c>
      <c r="T1991" t="s">
        <v>28</v>
      </c>
      <c r="U1991">
        <v>92037</v>
      </c>
      <c r="V1991" s="1">
        <v>0</v>
      </c>
      <c r="W1991">
        <v>8</v>
      </c>
      <c r="X1991">
        <v>3</v>
      </c>
      <c r="Y1991">
        <v>18</v>
      </c>
      <c r="AD1991"/>
    </row>
    <row r="1992" spans="1:30" x14ac:dyDescent="0.25">
      <c r="A1992" t="s">
        <v>24</v>
      </c>
      <c r="B1992" s="2">
        <v>43099</v>
      </c>
      <c r="C1992" s="35">
        <f>YEAR(Sales[[#This Row],[ShipDate]])</f>
        <v>2017</v>
      </c>
      <c r="D1992" t="s">
        <v>19</v>
      </c>
      <c r="E1992" t="s">
        <v>18</v>
      </c>
      <c r="F1992" t="s">
        <v>59</v>
      </c>
      <c r="G1992" t="s">
        <v>25</v>
      </c>
      <c r="H1992" t="s">
        <v>457</v>
      </c>
      <c r="I1992" t="s">
        <v>32</v>
      </c>
      <c r="J1992" t="s">
        <v>13</v>
      </c>
      <c r="K1992" t="s">
        <v>1007</v>
      </c>
      <c r="L1992" t="s">
        <v>30</v>
      </c>
      <c r="N1992" t="str">
        <f>IF(ISBLANK(Sales[[#This Row],[return]]),"No",Sales[[#This Row],[return]])</f>
        <v>No</v>
      </c>
      <c r="O1992" s="2">
        <v>43094</v>
      </c>
      <c r="P1992" s="8" t="str">
        <f>TEXT(DAY(Sales[[#This Row],[OrderDate]]),"ddd")</f>
        <v>Wed</v>
      </c>
      <c r="Q1992" s="8" t="str">
        <f>TEXT(MONTH(Sales[[#This Row],[ShipDate]])*29,"mmm")</f>
        <v>Dec</v>
      </c>
      <c r="R1992">
        <v>925</v>
      </c>
      <c r="S1992" t="s">
        <v>2051</v>
      </c>
      <c r="T1992" t="s">
        <v>28</v>
      </c>
      <c r="U1992">
        <v>92037</v>
      </c>
      <c r="V1992" s="1">
        <v>0</v>
      </c>
      <c r="W1992">
        <v>6</v>
      </c>
      <c r="X1992">
        <v>3</v>
      </c>
      <c r="Y1992">
        <v>13</v>
      </c>
      <c r="AD1992"/>
    </row>
    <row r="1993" spans="1:30" x14ac:dyDescent="0.25">
      <c r="A1993" t="s">
        <v>24</v>
      </c>
      <c r="B1993" s="2">
        <v>43099</v>
      </c>
      <c r="C1993" s="35">
        <f>YEAR(Sales[[#This Row],[ShipDate]])</f>
        <v>2017</v>
      </c>
      <c r="D1993" t="s">
        <v>19</v>
      </c>
      <c r="E1993" t="s">
        <v>18</v>
      </c>
      <c r="F1993" t="s">
        <v>574</v>
      </c>
      <c r="G1993" t="s">
        <v>46</v>
      </c>
      <c r="H1993" t="s">
        <v>457</v>
      </c>
      <c r="I1993" t="s">
        <v>32</v>
      </c>
      <c r="J1993" t="s">
        <v>13</v>
      </c>
      <c r="K1993" t="s">
        <v>1007</v>
      </c>
      <c r="L1993" t="s">
        <v>30</v>
      </c>
      <c r="N1993" t="str">
        <f>IF(ISBLANK(Sales[[#This Row],[return]]),"No",Sales[[#This Row],[return]])</f>
        <v>No</v>
      </c>
      <c r="O1993" s="2">
        <v>43094</v>
      </c>
      <c r="P1993" s="8" t="str">
        <f>TEXT(DAY(Sales[[#This Row],[OrderDate]]),"ddd")</f>
        <v>Wed</v>
      </c>
      <c r="Q1993" s="8" t="str">
        <f>TEXT(MONTH(Sales[[#This Row],[ShipDate]])*29,"mmm")</f>
        <v>Dec</v>
      </c>
      <c r="R1993">
        <v>372</v>
      </c>
      <c r="S1993" t="s">
        <v>2396</v>
      </c>
      <c r="T1993" t="s">
        <v>28</v>
      </c>
      <c r="U1993">
        <v>92037</v>
      </c>
      <c r="V1993" s="1">
        <v>0.2</v>
      </c>
      <c r="W1993">
        <v>225</v>
      </c>
      <c r="X1993">
        <v>5</v>
      </c>
      <c r="Y1993">
        <v>1200</v>
      </c>
      <c r="AD1993"/>
    </row>
    <row r="1994" spans="1:30" x14ac:dyDescent="0.25">
      <c r="A1994" t="s">
        <v>10</v>
      </c>
      <c r="B1994" s="2">
        <v>42814</v>
      </c>
      <c r="C1994" s="35">
        <f>YEAR(Sales[[#This Row],[ShipDate]])</f>
        <v>2017</v>
      </c>
      <c r="D1994" t="s">
        <v>113</v>
      </c>
      <c r="E1994" t="s">
        <v>31</v>
      </c>
      <c r="F1994" t="s">
        <v>59</v>
      </c>
      <c r="G1994" t="s">
        <v>25</v>
      </c>
      <c r="H1994" t="s">
        <v>60</v>
      </c>
      <c r="I1994" t="s">
        <v>63</v>
      </c>
      <c r="J1994" t="s">
        <v>13</v>
      </c>
      <c r="K1994" t="s">
        <v>390</v>
      </c>
      <c r="L1994" t="s">
        <v>30</v>
      </c>
      <c r="N1994" t="str">
        <f>IF(ISBLANK(Sales[[#This Row],[return]]),"No",Sales[[#This Row],[return]])</f>
        <v>No</v>
      </c>
      <c r="O1994" s="2">
        <v>42813</v>
      </c>
      <c r="P1994" s="8" t="str">
        <f>TEXT(DAY(Sales[[#This Row],[OrderDate]]),"ddd")</f>
        <v>Thu</v>
      </c>
      <c r="Q1994" s="8" t="str">
        <f>TEXT(MONTH(Sales[[#This Row],[ShipDate]])*29,"mmm")</f>
        <v>Mar</v>
      </c>
      <c r="R1994">
        <v>1111</v>
      </c>
      <c r="S1994" t="s">
        <v>2289</v>
      </c>
      <c r="T1994" t="s">
        <v>28</v>
      </c>
      <c r="U1994">
        <v>98115</v>
      </c>
      <c r="V1994" s="1">
        <v>0</v>
      </c>
      <c r="W1994">
        <v>101</v>
      </c>
      <c r="X1994">
        <v>2</v>
      </c>
      <c r="Y1994">
        <v>210</v>
      </c>
      <c r="AD1994"/>
    </row>
    <row r="1995" spans="1:30" x14ac:dyDescent="0.25">
      <c r="A1995" t="s">
        <v>10</v>
      </c>
      <c r="B1995" s="2">
        <v>42814</v>
      </c>
      <c r="C1995" s="35">
        <f>YEAR(Sales[[#This Row],[ShipDate]])</f>
        <v>2017</v>
      </c>
      <c r="D1995" t="s">
        <v>113</v>
      </c>
      <c r="E1995" t="s">
        <v>31</v>
      </c>
      <c r="F1995" t="s">
        <v>39</v>
      </c>
      <c r="G1995" t="s">
        <v>25</v>
      </c>
      <c r="H1995" t="s">
        <v>60</v>
      </c>
      <c r="I1995" t="s">
        <v>63</v>
      </c>
      <c r="J1995" t="s">
        <v>13</v>
      </c>
      <c r="K1995" t="s">
        <v>390</v>
      </c>
      <c r="L1995" t="s">
        <v>30</v>
      </c>
      <c r="N1995" t="str">
        <f>IF(ISBLANK(Sales[[#This Row],[return]]),"No",Sales[[#This Row],[return]])</f>
        <v>No</v>
      </c>
      <c r="O1995" s="2">
        <v>42813</v>
      </c>
      <c r="P1995" s="8" t="str">
        <f>TEXT(DAY(Sales[[#This Row],[OrderDate]]),"ddd")</f>
        <v>Thu</v>
      </c>
      <c r="Q1995" s="8" t="str">
        <f>TEXT(MONTH(Sales[[#This Row],[ShipDate]])*29,"mmm")</f>
        <v>Mar</v>
      </c>
      <c r="R1995">
        <v>514</v>
      </c>
      <c r="S1995" t="s">
        <v>731</v>
      </c>
      <c r="T1995" t="s">
        <v>28</v>
      </c>
      <c r="U1995">
        <v>98115</v>
      </c>
      <c r="V1995" s="1">
        <v>0</v>
      </c>
      <c r="W1995">
        <v>349</v>
      </c>
      <c r="X1995">
        <v>3</v>
      </c>
      <c r="Y1995">
        <v>1248</v>
      </c>
      <c r="AD1995"/>
    </row>
    <row r="1996" spans="1:30" x14ac:dyDescent="0.25">
      <c r="A1996" t="s">
        <v>10</v>
      </c>
      <c r="B1996" s="2">
        <v>42814</v>
      </c>
      <c r="C1996" s="35">
        <f>YEAR(Sales[[#This Row],[ShipDate]])</f>
        <v>2017</v>
      </c>
      <c r="D1996" t="s">
        <v>113</v>
      </c>
      <c r="E1996" t="s">
        <v>31</v>
      </c>
      <c r="F1996" t="s">
        <v>574</v>
      </c>
      <c r="G1996" t="s">
        <v>46</v>
      </c>
      <c r="H1996" t="s">
        <v>60</v>
      </c>
      <c r="I1996" t="s">
        <v>63</v>
      </c>
      <c r="J1996" t="s">
        <v>13</v>
      </c>
      <c r="K1996" t="s">
        <v>390</v>
      </c>
      <c r="L1996" t="s">
        <v>30</v>
      </c>
      <c r="N1996" t="str">
        <f>IF(ISBLANK(Sales[[#This Row],[return]]),"No",Sales[[#This Row],[return]])</f>
        <v>No</v>
      </c>
      <c r="O1996" s="2">
        <v>42813</v>
      </c>
      <c r="P1996" s="8" t="str">
        <f>TEXT(DAY(Sales[[#This Row],[OrderDate]]),"ddd")</f>
        <v>Thu</v>
      </c>
      <c r="Q1996" s="8" t="str">
        <f>TEXT(MONTH(Sales[[#This Row],[ShipDate]])*29,"mmm")</f>
        <v>Mar</v>
      </c>
      <c r="R1996">
        <v>406</v>
      </c>
      <c r="S1996" t="s">
        <v>2504</v>
      </c>
      <c r="T1996" t="s">
        <v>28</v>
      </c>
      <c r="U1996">
        <v>98115</v>
      </c>
      <c r="V1996" s="1">
        <v>0</v>
      </c>
      <c r="W1996">
        <v>1480</v>
      </c>
      <c r="X1996">
        <v>7</v>
      </c>
      <c r="Y1996">
        <v>3150</v>
      </c>
      <c r="AD1996"/>
    </row>
    <row r="1997" spans="1:30" x14ac:dyDescent="0.25">
      <c r="A1997" t="s">
        <v>10</v>
      </c>
      <c r="B1997" s="2">
        <v>42905</v>
      </c>
      <c r="C1997" s="35">
        <f>YEAR(Sales[[#This Row],[ShipDate]])</f>
        <v>2017</v>
      </c>
      <c r="D1997" t="s">
        <v>607</v>
      </c>
      <c r="E1997" t="s">
        <v>69</v>
      </c>
      <c r="F1997" t="s">
        <v>33</v>
      </c>
      <c r="G1997" t="s">
        <v>25</v>
      </c>
      <c r="H1997" t="s">
        <v>88</v>
      </c>
      <c r="I1997" t="s">
        <v>93</v>
      </c>
      <c r="J1997" t="s">
        <v>13</v>
      </c>
      <c r="K1997" t="s">
        <v>2932</v>
      </c>
      <c r="L1997" t="s">
        <v>92</v>
      </c>
      <c r="N1997" t="str">
        <f>IF(ISBLANK(Sales[[#This Row],[return]]),"No",Sales[[#This Row],[return]])</f>
        <v>No</v>
      </c>
      <c r="O1997" s="2">
        <v>42905</v>
      </c>
      <c r="P1997" s="8" t="str">
        <f>TEXT(DAY(Sales[[#This Row],[OrderDate]]),"ddd")</f>
        <v>Thu</v>
      </c>
      <c r="Q1997" s="8" t="str">
        <f>TEXT(MONTH(Sales[[#This Row],[ShipDate]])*29,"mmm")</f>
        <v>Jun</v>
      </c>
      <c r="R1997">
        <v>1441</v>
      </c>
      <c r="S1997" t="s">
        <v>2768</v>
      </c>
      <c r="T1997" t="s">
        <v>90</v>
      </c>
      <c r="U1997">
        <v>19134</v>
      </c>
      <c r="V1997" s="1">
        <v>0.2</v>
      </c>
      <c r="W1997">
        <v>2</v>
      </c>
      <c r="X1997">
        <v>2</v>
      </c>
      <c r="Y1997">
        <v>6</v>
      </c>
      <c r="AD1997"/>
    </row>
    <row r="1998" spans="1:30" x14ac:dyDescent="0.25">
      <c r="A1998" t="s">
        <v>10</v>
      </c>
      <c r="B1998" s="2">
        <v>43050</v>
      </c>
      <c r="C1998" s="35">
        <f>YEAR(Sales[[#This Row],[ShipDate]])</f>
        <v>2017</v>
      </c>
      <c r="D1998" t="s">
        <v>607</v>
      </c>
      <c r="E1998" t="s">
        <v>31</v>
      </c>
      <c r="F1998" t="s">
        <v>39</v>
      </c>
      <c r="G1998" t="s">
        <v>25</v>
      </c>
      <c r="H1998" t="s">
        <v>428</v>
      </c>
      <c r="I1998" t="s">
        <v>133</v>
      </c>
      <c r="J1998" t="s">
        <v>13</v>
      </c>
      <c r="K1998" t="s">
        <v>494</v>
      </c>
      <c r="L1998" t="s">
        <v>68</v>
      </c>
      <c r="M1998" t="s">
        <v>82</v>
      </c>
      <c r="N1998" t="str">
        <f>IF(ISBLANK(Sales[[#This Row],[return]]),"No",Sales[[#This Row],[return]])</f>
        <v>Yes</v>
      </c>
      <c r="O1998" s="2">
        <v>43050</v>
      </c>
      <c r="P1998" s="8" t="str">
        <f>TEXT(DAY(Sales[[#This Row],[OrderDate]]),"ddd")</f>
        <v>Wed</v>
      </c>
      <c r="Q1998" s="8" t="str">
        <f>TEXT(MONTH(Sales[[#This Row],[ShipDate]])*29,"mmm")</f>
        <v>Nov</v>
      </c>
      <c r="R1998">
        <v>103</v>
      </c>
      <c r="S1998" t="s">
        <v>125</v>
      </c>
      <c r="T1998" t="s">
        <v>66</v>
      </c>
      <c r="U1998">
        <v>48234</v>
      </c>
      <c r="V1998" s="1">
        <v>0</v>
      </c>
      <c r="W1998">
        <v>117</v>
      </c>
      <c r="X1998">
        <v>7</v>
      </c>
      <c r="Y1998">
        <v>418</v>
      </c>
      <c r="AD1998"/>
    </row>
    <row r="1999" spans="1:30" x14ac:dyDescent="0.25">
      <c r="A1999" t="s">
        <v>10</v>
      </c>
      <c r="B1999" s="2">
        <v>43050</v>
      </c>
      <c r="C1999" s="35">
        <f>YEAR(Sales[[#This Row],[ShipDate]])</f>
        <v>2017</v>
      </c>
      <c r="D1999" t="s">
        <v>607</v>
      </c>
      <c r="E1999" t="s">
        <v>31</v>
      </c>
      <c r="F1999" t="s">
        <v>52</v>
      </c>
      <c r="G1999" t="s">
        <v>25</v>
      </c>
      <c r="H1999" t="s">
        <v>428</v>
      </c>
      <c r="I1999" t="s">
        <v>133</v>
      </c>
      <c r="J1999" t="s">
        <v>13</v>
      </c>
      <c r="K1999" t="s">
        <v>494</v>
      </c>
      <c r="L1999" t="s">
        <v>68</v>
      </c>
      <c r="M1999" t="s">
        <v>82</v>
      </c>
      <c r="N1999" t="str">
        <f>IF(ISBLANK(Sales[[#This Row],[return]]),"No",Sales[[#This Row],[return]])</f>
        <v>Yes</v>
      </c>
      <c r="O1999" s="2">
        <v>43050</v>
      </c>
      <c r="P1999" s="8" t="str">
        <f>TEXT(DAY(Sales[[#This Row],[OrderDate]]),"ddd")</f>
        <v>Wed</v>
      </c>
      <c r="Q1999" s="8" t="str">
        <f>TEXT(MONTH(Sales[[#This Row],[ShipDate]])*29,"mmm")</f>
        <v>Nov</v>
      </c>
      <c r="R1999">
        <v>815</v>
      </c>
      <c r="S1999" t="s">
        <v>67</v>
      </c>
      <c r="T1999" t="s">
        <v>66</v>
      </c>
      <c r="U1999">
        <v>48234</v>
      </c>
      <c r="V1999" s="1">
        <v>0.1</v>
      </c>
      <c r="W1999">
        <v>47</v>
      </c>
      <c r="X1999">
        <v>2</v>
      </c>
      <c r="Y1999">
        <v>124</v>
      </c>
      <c r="AD1999"/>
    </row>
    <row r="2000" spans="1:30" x14ac:dyDescent="0.25">
      <c r="A2000" t="s">
        <v>40</v>
      </c>
      <c r="B2000" s="2">
        <v>43052</v>
      </c>
      <c r="C2000" s="35">
        <f>YEAR(Sales[[#This Row],[ShipDate]])</f>
        <v>2017</v>
      </c>
      <c r="D2000" t="s">
        <v>36</v>
      </c>
      <c r="E2000" t="s">
        <v>18</v>
      </c>
      <c r="F2000" t="s">
        <v>50</v>
      </c>
      <c r="G2000" t="s">
        <v>25</v>
      </c>
      <c r="H2000" t="s">
        <v>107</v>
      </c>
      <c r="I2000" t="s">
        <v>70</v>
      </c>
      <c r="J2000" t="s">
        <v>13</v>
      </c>
      <c r="K2000" t="s">
        <v>1504</v>
      </c>
      <c r="L2000" t="s">
        <v>68</v>
      </c>
      <c r="N2000" t="str">
        <f>IF(ISBLANK(Sales[[#This Row],[return]]),"No",Sales[[#This Row],[return]])</f>
        <v>No</v>
      </c>
      <c r="O2000" s="2">
        <v>43047</v>
      </c>
      <c r="P2000" s="8" t="str">
        <f>TEXT(DAY(Sales[[#This Row],[OrderDate]]),"ddd")</f>
        <v>Sun</v>
      </c>
      <c r="Q2000" s="8" t="str">
        <f>TEXT(MONTH(Sales[[#This Row],[ShipDate]])*29,"mmm")</f>
        <v>Nov</v>
      </c>
      <c r="R2000">
        <v>1647</v>
      </c>
      <c r="S2000" t="s">
        <v>130</v>
      </c>
      <c r="T2000" t="s">
        <v>66</v>
      </c>
      <c r="U2000">
        <v>77095</v>
      </c>
      <c r="V2000" s="1">
        <v>0.8</v>
      </c>
      <c r="W2000">
        <v>-17</v>
      </c>
      <c r="X2000">
        <v>6</v>
      </c>
      <c r="Y2000">
        <v>10</v>
      </c>
      <c r="AD2000"/>
    </row>
    <row r="2001" spans="1:30" x14ac:dyDescent="0.25">
      <c r="A2001" t="s">
        <v>24</v>
      </c>
      <c r="B2001" s="2">
        <v>42967</v>
      </c>
      <c r="C2001" s="35">
        <f>YEAR(Sales[[#This Row],[ShipDate]])</f>
        <v>2017</v>
      </c>
      <c r="D2001" t="s">
        <v>36</v>
      </c>
      <c r="E2001" t="s">
        <v>31</v>
      </c>
      <c r="F2001" t="s">
        <v>45</v>
      </c>
      <c r="G2001" t="s">
        <v>25</v>
      </c>
      <c r="H2001" t="s">
        <v>2856</v>
      </c>
      <c r="I2001" t="s">
        <v>32</v>
      </c>
      <c r="J2001" t="s">
        <v>13</v>
      </c>
      <c r="K2001" t="s">
        <v>127</v>
      </c>
      <c r="L2001" t="s">
        <v>30</v>
      </c>
      <c r="N2001" t="str">
        <f>IF(ISBLANK(Sales[[#This Row],[return]]),"No",Sales[[#This Row],[return]])</f>
        <v>No</v>
      </c>
      <c r="O2001" s="2">
        <v>42960</v>
      </c>
      <c r="P2001" s="8" t="str">
        <f>TEXT(DAY(Sales[[#This Row],[OrderDate]]),"ddd")</f>
        <v>Fri</v>
      </c>
      <c r="Q2001" s="8" t="str">
        <f>TEXT(MONTH(Sales[[#This Row],[ShipDate]])*29,"mmm")</f>
        <v>Aug</v>
      </c>
      <c r="R2001">
        <v>30</v>
      </c>
      <c r="S2001" t="s">
        <v>727</v>
      </c>
      <c r="T2001" t="s">
        <v>28</v>
      </c>
      <c r="U2001">
        <v>92399</v>
      </c>
      <c r="V2001" s="1">
        <v>0</v>
      </c>
      <c r="W2001">
        <v>13</v>
      </c>
      <c r="X2001">
        <v>5</v>
      </c>
      <c r="Y2001">
        <v>51</v>
      </c>
      <c r="AD2001"/>
    </row>
    <row r="2002" spans="1:30" x14ac:dyDescent="0.25">
      <c r="A2002" t="s">
        <v>40</v>
      </c>
      <c r="B2002" s="2">
        <v>43021</v>
      </c>
      <c r="C2002" s="35">
        <f>YEAR(Sales[[#This Row],[ShipDate]])</f>
        <v>2017</v>
      </c>
      <c r="D2002" t="s">
        <v>19</v>
      </c>
      <c r="E2002" t="s">
        <v>18</v>
      </c>
      <c r="F2002" t="s">
        <v>99</v>
      </c>
      <c r="G2002" t="s">
        <v>46</v>
      </c>
      <c r="H2002" t="s">
        <v>200</v>
      </c>
      <c r="I2002" t="s">
        <v>149</v>
      </c>
      <c r="J2002" t="s">
        <v>13</v>
      </c>
      <c r="K2002" t="s">
        <v>532</v>
      </c>
      <c r="L2002" t="s">
        <v>92</v>
      </c>
      <c r="N2002" t="str">
        <f>IF(ISBLANK(Sales[[#This Row],[return]]),"No",Sales[[#This Row],[return]])</f>
        <v>No</v>
      </c>
      <c r="O2002" s="2">
        <v>43019</v>
      </c>
      <c r="P2002" s="8" t="str">
        <f>TEXT(DAY(Sales[[#This Row],[OrderDate]]),"ddd")</f>
        <v>Wed</v>
      </c>
      <c r="Q2002" s="8" t="str">
        <f>TEXT(MONTH(Sales[[#This Row],[ShipDate]])*29,"mmm")</f>
        <v>Oct</v>
      </c>
      <c r="R2002">
        <v>1074</v>
      </c>
      <c r="S2002" t="s">
        <v>2415</v>
      </c>
      <c r="T2002" t="s">
        <v>90</v>
      </c>
      <c r="U2002">
        <v>14609</v>
      </c>
      <c r="V2002" s="1">
        <v>0</v>
      </c>
      <c r="W2002">
        <v>2</v>
      </c>
      <c r="X2002">
        <v>1</v>
      </c>
      <c r="Y2002">
        <v>32</v>
      </c>
      <c r="AD2002"/>
    </row>
    <row r="2003" spans="1:30" x14ac:dyDescent="0.25">
      <c r="A2003" t="s">
        <v>40</v>
      </c>
      <c r="B2003" s="2">
        <v>42812</v>
      </c>
      <c r="C2003" s="35">
        <f>YEAR(Sales[[#This Row],[ShipDate]])</f>
        <v>2017</v>
      </c>
      <c r="D2003" t="s">
        <v>19</v>
      </c>
      <c r="E2003" t="s">
        <v>18</v>
      </c>
      <c r="F2003" t="s">
        <v>38</v>
      </c>
      <c r="G2003" t="s">
        <v>11</v>
      </c>
      <c r="H2003" t="s">
        <v>60</v>
      </c>
      <c r="I2003" t="s">
        <v>63</v>
      </c>
      <c r="J2003" t="s">
        <v>13</v>
      </c>
      <c r="K2003" t="s">
        <v>760</v>
      </c>
      <c r="L2003" t="s">
        <v>30</v>
      </c>
      <c r="N2003" t="str">
        <f>IF(ISBLANK(Sales[[#This Row],[return]]),"No",Sales[[#This Row],[return]])</f>
        <v>No</v>
      </c>
      <c r="O2003" s="2">
        <v>42810</v>
      </c>
      <c r="P2003" s="8" t="str">
        <f>TEXT(DAY(Sales[[#This Row],[OrderDate]]),"ddd")</f>
        <v>Mon</v>
      </c>
      <c r="Q2003" s="8" t="str">
        <f>TEXT(MONTH(Sales[[#This Row],[ShipDate]])*29,"mmm")</f>
        <v>Mar</v>
      </c>
      <c r="R2003">
        <v>964</v>
      </c>
      <c r="S2003" t="s">
        <v>1316</v>
      </c>
      <c r="T2003" t="s">
        <v>28</v>
      </c>
      <c r="U2003">
        <v>98103</v>
      </c>
      <c r="V2003" s="1">
        <v>0</v>
      </c>
      <c r="W2003">
        <v>45</v>
      </c>
      <c r="X2003">
        <v>2</v>
      </c>
      <c r="Y2003">
        <v>172</v>
      </c>
      <c r="AD2003"/>
    </row>
    <row r="2004" spans="1:30" x14ac:dyDescent="0.25">
      <c r="A2004" t="s">
        <v>40</v>
      </c>
      <c r="B2004" s="2">
        <v>42862</v>
      </c>
      <c r="C2004" s="35">
        <f>YEAR(Sales[[#This Row],[ShipDate]])</f>
        <v>2017</v>
      </c>
      <c r="D2004" t="s">
        <v>36</v>
      </c>
      <c r="E2004" t="s">
        <v>18</v>
      </c>
      <c r="F2004" t="s">
        <v>23</v>
      </c>
      <c r="G2004" t="s">
        <v>11</v>
      </c>
      <c r="H2004" t="s">
        <v>88</v>
      </c>
      <c r="I2004" t="s">
        <v>93</v>
      </c>
      <c r="J2004" t="s">
        <v>13</v>
      </c>
      <c r="K2004" t="s">
        <v>1344</v>
      </c>
      <c r="L2004" t="s">
        <v>92</v>
      </c>
      <c r="N2004" t="str">
        <f>IF(ISBLANK(Sales[[#This Row],[return]]),"No",Sales[[#This Row],[return]])</f>
        <v>No</v>
      </c>
      <c r="O2004" s="2">
        <v>42858</v>
      </c>
      <c r="P2004" s="8" t="str">
        <f>TEXT(DAY(Sales[[#This Row],[OrderDate]]),"ddd")</f>
        <v>Tue</v>
      </c>
      <c r="Q2004" s="8" t="str">
        <f>TEXT(MONTH(Sales[[#This Row],[ShipDate]])*29,"mmm")</f>
        <v>May</v>
      </c>
      <c r="R2004">
        <v>761</v>
      </c>
      <c r="S2004" t="s">
        <v>456</v>
      </c>
      <c r="T2004" t="s">
        <v>90</v>
      </c>
      <c r="U2004">
        <v>19140</v>
      </c>
      <c r="V2004" s="1">
        <v>0.3</v>
      </c>
      <c r="W2004">
        <v>-36</v>
      </c>
      <c r="X2004">
        <v>6</v>
      </c>
      <c r="Y2004">
        <v>844</v>
      </c>
      <c r="AD2004"/>
    </row>
    <row r="2005" spans="1:30" x14ac:dyDescent="0.25">
      <c r="A2005" t="s">
        <v>40</v>
      </c>
      <c r="B2005" s="2">
        <v>42862</v>
      </c>
      <c r="C2005" s="35">
        <f>YEAR(Sales[[#This Row],[ShipDate]])</f>
        <v>2017</v>
      </c>
      <c r="D2005" t="s">
        <v>36</v>
      </c>
      <c r="E2005" t="s">
        <v>18</v>
      </c>
      <c r="F2005" t="s">
        <v>52</v>
      </c>
      <c r="G2005" t="s">
        <v>25</v>
      </c>
      <c r="H2005" t="s">
        <v>88</v>
      </c>
      <c r="I2005" t="s">
        <v>93</v>
      </c>
      <c r="J2005" t="s">
        <v>13</v>
      </c>
      <c r="K2005" t="s">
        <v>1344</v>
      </c>
      <c r="L2005" t="s">
        <v>92</v>
      </c>
      <c r="N2005" t="str">
        <f>IF(ISBLANK(Sales[[#This Row],[return]]),"No",Sales[[#This Row],[return]])</f>
        <v>No</v>
      </c>
      <c r="O2005" s="2">
        <v>42858</v>
      </c>
      <c r="P2005" s="8" t="str">
        <f>TEXT(DAY(Sales[[#This Row],[OrderDate]]),"ddd")</f>
        <v>Tue</v>
      </c>
      <c r="Q2005" s="8" t="str">
        <f>TEXT(MONTH(Sales[[#This Row],[ShipDate]])*29,"mmm")</f>
        <v>May</v>
      </c>
      <c r="R2005">
        <v>813</v>
      </c>
      <c r="S2005" t="s">
        <v>2013</v>
      </c>
      <c r="T2005" t="s">
        <v>90</v>
      </c>
      <c r="U2005">
        <v>19140</v>
      </c>
      <c r="V2005" s="1">
        <v>0.2</v>
      </c>
      <c r="W2005">
        <v>7</v>
      </c>
      <c r="X2005">
        <v>2</v>
      </c>
      <c r="Y2005">
        <v>24</v>
      </c>
      <c r="AD2005"/>
    </row>
    <row r="2006" spans="1:30" x14ac:dyDescent="0.25">
      <c r="A2006" t="s">
        <v>40</v>
      </c>
      <c r="B2006" s="2">
        <v>42862</v>
      </c>
      <c r="C2006" s="35">
        <f>YEAR(Sales[[#This Row],[ShipDate]])</f>
        <v>2017</v>
      </c>
      <c r="D2006" t="s">
        <v>36</v>
      </c>
      <c r="E2006" t="s">
        <v>18</v>
      </c>
      <c r="F2006" t="s">
        <v>45</v>
      </c>
      <c r="G2006" t="s">
        <v>25</v>
      </c>
      <c r="H2006" t="s">
        <v>88</v>
      </c>
      <c r="I2006" t="s">
        <v>93</v>
      </c>
      <c r="J2006" t="s">
        <v>13</v>
      </c>
      <c r="K2006" t="s">
        <v>1344</v>
      </c>
      <c r="L2006" t="s">
        <v>92</v>
      </c>
      <c r="N2006" t="str">
        <f>IF(ISBLANK(Sales[[#This Row],[return]]),"No",Sales[[#This Row],[return]])</f>
        <v>No</v>
      </c>
      <c r="O2006" s="2">
        <v>42858</v>
      </c>
      <c r="P2006" s="8" t="str">
        <f>TEXT(DAY(Sales[[#This Row],[OrderDate]]),"ddd")</f>
        <v>Tue</v>
      </c>
      <c r="Q2006" s="8" t="str">
        <f>TEXT(MONTH(Sales[[#This Row],[ShipDate]])*29,"mmm")</f>
        <v>May</v>
      </c>
      <c r="R2006">
        <v>1420</v>
      </c>
      <c r="S2006" t="s">
        <v>1731</v>
      </c>
      <c r="T2006" t="s">
        <v>90</v>
      </c>
      <c r="U2006">
        <v>19140</v>
      </c>
      <c r="V2006" s="1">
        <v>0.2</v>
      </c>
      <c r="W2006">
        <v>14</v>
      </c>
      <c r="X2006">
        <v>2</v>
      </c>
      <c r="Y2006">
        <v>60</v>
      </c>
      <c r="AD2006"/>
    </row>
    <row r="2007" spans="1:30" x14ac:dyDescent="0.25">
      <c r="A2007" t="s">
        <v>40</v>
      </c>
      <c r="B2007" s="2">
        <v>42862</v>
      </c>
      <c r="C2007" s="35">
        <f>YEAR(Sales[[#This Row],[ShipDate]])</f>
        <v>2017</v>
      </c>
      <c r="D2007" t="s">
        <v>36</v>
      </c>
      <c r="E2007" t="s">
        <v>18</v>
      </c>
      <c r="F2007" t="s">
        <v>59</v>
      </c>
      <c r="G2007" t="s">
        <v>25</v>
      </c>
      <c r="H2007" t="s">
        <v>88</v>
      </c>
      <c r="I2007" t="s">
        <v>93</v>
      </c>
      <c r="J2007" t="s">
        <v>13</v>
      </c>
      <c r="K2007" t="s">
        <v>1344</v>
      </c>
      <c r="L2007" t="s">
        <v>92</v>
      </c>
      <c r="N2007" t="str">
        <f>IF(ISBLANK(Sales[[#This Row],[return]]),"No",Sales[[#This Row],[return]])</f>
        <v>No</v>
      </c>
      <c r="O2007" s="2">
        <v>42858</v>
      </c>
      <c r="P2007" s="8" t="str">
        <f>TEXT(DAY(Sales[[#This Row],[OrderDate]]),"ddd")</f>
        <v>Tue</v>
      </c>
      <c r="Q2007" s="8" t="str">
        <f>TEXT(MONTH(Sales[[#This Row],[ShipDate]])*29,"mmm")</f>
        <v>May</v>
      </c>
      <c r="R2007">
        <v>1688</v>
      </c>
      <c r="S2007" t="s">
        <v>713</v>
      </c>
      <c r="T2007" t="s">
        <v>90</v>
      </c>
      <c r="U2007">
        <v>19140</v>
      </c>
      <c r="V2007" s="1">
        <v>0.2</v>
      </c>
      <c r="W2007">
        <v>3</v>
      </c>
      <c r="X2007">
        <v>2</v>
      </c>
      <c r="Y2007">
        <v>8</v>
      </c>
      <c r="AD2007"/>
    </row>
    <row r="2008" spans="1:30" x14ac:dyDescent="0.25">
      <c r="A2008" t="s">
        <v>40</v>
      </c>
      <c r="B2008" s="2">
        <v>42862</v>
      </c>
      <c r="C2008" s="35">
        <f>YEAR(Sales[[#This Row],[ShipDate]])</f>
        <v>2017</v>
      </c>
      <c r="D2008" t="s">
        <v>36</v>
      </c>
      <c r="E2008" t="s">
        <v>18</v>
      </c>
      <c r="F2008" t="s">
        <v>39</v>
      </c>
      <c r="G2008" t="s">
        <v>25</v>
      </c>
      <c r="H2008" t="s">
        <v>88</v>
      </c>
      <c r="I2008" t="s">
        <v>93</v>
      </c>
      <c r="J2008" t="s">
        <v>13</v>
      </c>
      <c r="K2008" t="s">
        <v>1344</v>
      </c>
      <c r="L2008" t="s">
        <v>92</v>
      </c>
      <c r="N2008" t="str">
        <f>IF(ISBLANK(Sales[[#This Row],[return]]),"No",Sales[[#This Row],[return]])</f>
        <v>No</v>
      </c>
      <c r="O2008" s="2">
        <v>42858</v>
      </c>
      <c r="P2008" s="8" t="str">
        <f>TEXT(DAY(Sales[[#This Row],[OrderDate]]),"ddd")</f>
        <v>Tue</v>
      </c>
      <c r="Q2008" s="8" t="str">
        <f>TEXT(MONTH(Sales[[#This Row],[ShipDate]])*29,"mmm")</f>
        <v>May</v>
      </c>
      <c r="R2008">
        <v>636</v>
      </c>
      <c r="S2008" t="s">
        <v>1815</v>
      </c>
      <c r="T2008" t="s">
        <v>90</v>
      </c>
      <c r="U2008">
        <v>19140</v>
      </c>
      <c r="V2008" s="1">
        <v>0.2</v>
      </c>
      <c r="W2008">
        <v>-10</v>
      </c>
      <c r="X2008">
        <v>3</v>
      </c>
      <c r="Y2008">
        <v>77</v>
      </c>
      <c r="AD2008"/>
    </row>
    <row r="2009" spans="1:30" x14ac:dyDescent="0.25">
      <c r="A2009" t="s">
        <v>40</v>
      </c>
      <c r="B2009" s="2">
        <v>42862</v>
      </c>
      <c r="C2009" s="35">
        <f>YEAR(Sales[[#This Row],[ShipDate]])</f>
        <v>2017</v>
      </c>
      <c r="D2009" t="s">
        <v>36</v>
      </c>
      <c r="E2009" t="s">
        <v>18</v>
      </c>
      <c r="F2009" t="s">
        <v>52</v>
      </c>
      <c r="G2009" t="s">
        <v>25</v>
      </c>
      <c r="H2009" t="s">
        <v>88</v>
      </c>
      <c r="I2009" t="s">
        <v>93</v>
      </c>
      <c r="J2009" t="s">
        <v>13</v>
      </c>
      <c r="K2009" t="s">
        <v>1344</v>
      </c>
      <c r="L2009" t="s">
        <v>92</v>
      </c>
      <c r="N2009" t="str">
        <f>IF(ISBLANK(Sales[[#This Row],[return]]),"No",Sales[[#This Row],[return]])</f>
        <v>No</v>
      </c>
      <c r="O2009" s="2">
        <v>42858</v>
      </c>
      <c r="P2009" s="8" t="str">
        <f>TEXT(DAY(Sales[[#This Row],[OrderDate]]),"ddd")</f>
        <v>Tue</v>
      </c>
      <c r="Q2009" s="8" t="str">
        <f>TEXT(MONTH(Sales[[#This Row],[ShipDate]])*29,"mmm")</f>
        <v>May</v>
      </c>
      <c r="R2009">
        <v>366</v>
      </c>
      <c r="S2009" t="s">
        <v>398</v>
      </c>
      <c r="T2009" t="s">
        <v>90</v>
      </c>
      <c r="U2009">
        <v>19140</v>
      </c>
      <c r="V2009" s="1">
        <v>0.2</v>
      </c>
      <c r="W2009">
        <v>2</v>
      </c>
      <c r="X2009">
        <v>7</v>
      </c>
      <c r="Y2009">
        <v>18</v>
      </c>
      <c r="AD2009"/>
    </row>
    <row r="2010" spans="1:30" x14ac:dyDescent="0.25">
      <c r="A2010" t="s">
        <v>40</v>
      </c>
      <c r="B2010" s="2">
        <v>42862</v>
      </c>
      <c r="C2010" s="35">
        <f>YEAR(Sales[[#This Row],[ShipDate]])</f>
        <v>2017</v>
      </c>
      <c r="D2010" t="s">
        <v>36</v>
      </c>
      <c r="E2010" t="s">
        <v>18</v>
      </c>
      <c r="F2010" t="s">
        <v>99</v>
      </c>
      <c r="G2010" t="s">
        <v>46</v>
      </c>
      <c r="H2010" t="s">
        <v>88</v>
      </c>
      <c r="I2010" t="s">
        <v>93</v>
      </c>
      <c r="J2010" t="s">
        <v>13</v>
      </c>
      <c r="K2010" t="s">
        <v>1344</v>
      </c>
      <c r="L2010" t="s">
        <v>92</v>
      </c>
      <c r="N2010" t="str">
        <f>IF(ISBLANK(Sales[[#This Row],[return]]),"No",Sales[[#This Row],[return]])</f>
        <v>No</v>
      </c>
      <c r="O2010" s="2">
        <v>42858</v>
      </c>
      <c r="P2010" s="8" t="str">
        <f>TEXT(DAY(Sales[[#This Row],[OrderDate]]),"ddd")</f>
        <v>Tue</v>
      </c>
      <c r="Q2010" s="8" t="str">
        <f>TEXT(MONTH(Sales[[#This Row],[ShipDate]])*29,"mmm")</f>
        <v>May</v>
      </c>
      <c r="R2010">
        <v>1403</v>
      </c>
      <c r="S2010" t="s">
        <v>2536</v>
      </c>
      <c r="T2010" t="s">
        <v>90</v>
      </c>
      <c r="U2010">
        <v>19140</v>
      </c>
      <c r="V2010" s="1">
        <v>0.2</v>
      </c>
      <c r="W2010">
        <v>0</v>
      </c>
      <c r="X2010">
        <v>3</v>
      </c>
      <c r="Y2010">
        <v>28</v>
      </c>
      <c r="AD2010"/>
    </row>
    <row r="2011" spans="1:30" x14ac:dyDescent="0.25">
      <c r="A2011" t="s">
        <v>40</v>
      </c>
      <c r="B2011" s="2">
        <v>42918</v>
      </c>
      <c r="C2011" s="35">
        <f>YEAR(Sales[[#This Row],[ShipDate]])</f>
        <v>2017</v>
      </c>
      <c r="D2011" t="s">
        <v>36</v>
      </c>
      <c r="E2011" t="s">
        <v>31</v>
      </c>
      <c r="F2011" t="s">
        <v>43</v>
      </c>
      <c r="G2011" t="s">
        <v>11</v>
      </c>
      <c r="H2011" t="s">
        <v>166</v>
      </c>
      <c r="I2011" t="s">
        <v>169</v>
      </c>
      <c r="J2011" t="s">
        <v>13</v>
      </c>
      <c r="K2011" t="s">
        <v>2776</v>
      </c>
      <c r="L2011" t="s">
        <v>30</v>
      </c>
      <c r="M2011" t="s">
        <v>82</v>
      </c>
      <c r="N2011" t="str">
        <f>IF(ISBLANK(Sales[[#This Row],[return]]),"No",Sales[[#This Row],[return]])</f>
        <v>Yes</v>
      </c>
      <c r="O2011" s="2">
        <v>42914</v>
      </c>
      <c r="P2011" s="8" t="str">
        <f>TEXT(DAY(Sales[[#This Row],[OrderDate]]),"ddd")</f>
        <v>Sat</v>
      </c>
      <c r="Q2011" s="8" t="str">
        <f>TEXT(MONTH(Sales[[#This Row],[ShipDate]])*29,"mmm")</f>
        <v>Jul</v>
      </c>
      <c r="R2011">
        <v>596</v>
      </c>
      <c r="S2011" t="s">
        <v>1087</v>
      </c>
      <c r="T2011" t="s">
        <v>28</v>
      </c>
      <c r="U2011">
        <v>85234</v>
      </c>
      <c r="V2011" s="1">
        <v>0.2</v>
      </c>
      <c r="W2011">
        <v>47</v>
      </c>
      <c r="X2011">
        <v>4</v>
      </c>
      <c r="Y2011">
        <v>622</v>
      </c>
      <c r="AD2011"/>
    </row>
    <row r="2012" spans="1:30" x14ac:dyDescent="0.25">
      <c r="A2012" t="s">
        <v>40</v>
      </c>
      <c r="B2012" s="2">
        <v>42918</v>
      </c>
      <c r="C2012" s="35">
        <f>YEAR(Sales[[#This Row],[ShipDate]])</f>
        <v>2017</v>
      </c>
      <c r="D2012" t="s">
        <v>36</v>
      </c>
      <c r="E2012" t="s">
        <v>31</v>
      </c>
      <c r="F2012" t="s">
        <v>33</v>
      </c>
      <c r="G2012" t="s">
        <v>25</v>
      </c>
      <c r="H2012" t="s">
        <v>166</v>
      </c>
      <c r="I2012" t="s">
        <v>169</v>
      </c>
      <c r="J2012" t="s">
        <v>13</v>
      </c>
      <c r="K2012" t="s">
        <v>2776</v>
      </c>
      <c r="L2012" t="s">
        <v>30</v>
      </c>
      <c r="M2012" t="s">
        <v>82</v>
      </c>
      <c r="N2012" t="str">
        <f>IF(ISBLANK(Sales[[#This Row],[return]]),"No",Sales[[#This Row],[return]])</f>
        <v>Yes</v>
      </c>
      <c r="O2012" s="2">
        <v>42914</v>
      </c>
      <c r="P2012" s="8" t="str">
        <f>TEXT(DAY(Sales[[#This Row],[OrderDate]]),"ddd")</f>
        <v>Sat</v>
      </c>
      <c r="Q2012" s="8" t="str">
        <f>TEXT(MONTH(Sales[[#This Row],[ShipDate]])*29,"mmm")</f>
        <v>Jul</v>
      </c>
      <c r="R2012">
        <v>212</v>
      </c>
      <c r="S2012" t="s">
        <v>1744</v>
      </c>
      <c r="T2012" t="s">
        <v>28</v>
      </c>
      <c r="U2012">
        <v>85234</v>
      </c>
      <c r="V2012" s="1">
        <v>0.2</v>
      </c>
      <c r="W2012">
        <v>2</v>
      </c>
      <c r="X2012">
        <v>2</v>
      </c>
      <c r="Y2012">
        <v>6</v>
      </c>
      <c r="AD2012"/>
    </row>
    <row r="2013" spans="1:30" x14ac:dyDescent="0.25">
      <c r="A2013" t="s">
        <v>10</v>
      </c>
      <c r="B2013" s="2">
        <v>42958</v>
      </c>
      <c r="C2013" s="35">
        <f>YEAR(Sales[[#This Row],[ShipDate]])</f>
        <v>2017</v>
      </c>
      <c r="D2013" t="s">
        <v>36</v>
      </c>
      <c r="E2013" t="s">
        <v>31</v>
      </c>
      <c r="F2013" t="s">
        <v>43</v>
      </c>
      <c r="G2013" t="s">
        <v>11</v>
      </c>
      <c r="H2013" t="s">
        <v>399</v>
      </c>
      <c r="I2013" t="s">
        <v>70</v>
      </c>
      <c r="J2013" t="s">
        <v>13</v>
      </c>
      <c r="K2013" t="s">
        <v>2700</v>
      </c>
      <c r="L2013" t="s">
        <v>68</v>
      </c>
      <c r="N2013" t="str">
        <f>IF(ISBLANK(Sales[[#This Row],[return]]),"No",Sales[[#This Row],[return]])</f>
        <v>No</v>
      </c>
      <c r="O2013" s="2">
        <v>42952</v>
      </c>
      <c r="P2013" s="8" t="str">
        <f>TEXT(DAY(Sales[[#This Row],[OrderDate]]),"ddd")</f>
        <v>Thu</v>
      </c>
      <c r="Q2013" s="8" t="str">
        <f>TEXT(MONTH(Sales[[#This Row],[ShipDate]])*29,"mmm")</f>
        <v>Aug</v>
      </c>
      <c r="R2013">
        <v>572</v>
      </c>
      <c r="S2013" t="s">
        <v>1326</v>
      </c>
      <c r="T2013" t="s">
        <v>66</v>
      </c>
      <c r="U2013">
        <v>75220</v>
      </c>
      <c r="V2013" s="1">
        <v>0.6</v>
      </c>
      <c r="W2013">
        <v>-11</v>
      </c>
      <c r="X2013">
        <v>5</v>
      </c>
      <c r="Y2013">
        <v>15</v>
      </c>
      <c r="AD2013"/>
    </row>
    <row r="2014" spans="1:30" x14ac:dyDescent="0.25">
      <c r="A2014" t="s">
        <v>10</v>
      </c>
      <c r="B2014" s="2">
        <v>42958</v>
      </c>
      <c r="C2014" s="35">
        <f>YEAR(Sales[[#This Row],[ShipDate]])</f>
        <v>2017</v>
      </c>
      <c r="D2014" t="s">
        <v>36</v>
      </c>
      <c r="E2014" t="s">
        <v>31</v>
      </c>
      <c r="F2014" t="s">
        <v>290</v>
      </c>
      <c r="G2014" t="s">
        <v>25</v>
      </c>
      <c r="H2014" t="s">
        <v>399</v>
      </c>
      <c r="I2014" t="s">
        <v>70</v>
      </c>
      <c r="J2014" t="s">
        <v>13</v>
      </c>
      <c r="K2014" t="s">
        <v>2700</v>
      </c>
      <c r="L2014" t="s">
        <v>68</v>
      </c>
      <c r="N2014" t="str">
        <f>IF(ISBLANK(Sales[[#This Row],[return]]),"No",Sales[[#This Row],[return]])</f>
        <v>No</v>
      </c>
      <c r="O2014" s="2">
        <v>42952</v>
      </c>
      <c r="P2014" s="8" t="str">
        <f>TEXT(DAY(Sales[[#This Row],[OrderDate]]),"ddd")</f>
        <v>Thu</v>
      </c>
      <c r="Q2014" s="8" t="str">
        <f>TEXT(MONTH(Sales[[#This Row],[ShipDate]])*29,"mmm")</f>
        <v>Aug</v>
      </c>
      <c r="R2014">
        <v>1516</v>
      </c>
      <c r="S2014" t="s">
        <v>2057</v>
      </c>
      <c r="T2014" t="s">
        <v>66</v>
      </c>
      <c r="U2014">
        <v>75220</v>
      </c>
      <c r="V2014" s="1">
        <v>0.2</v>
      </c>
      <c r="W2014">
        <v>-5</v>
      </c>
      <c r="X2014">
        <v>3</v>
      </c>
      <c r="Y2014">
        <v>23</v>
      </c>
      <c r="AD2014"/>
    </row>
    <row r="2015" spans="1:30" x14ac:dyDescent="0.25">
      <c r="A2015" t="s">
        <v>10</v>
      </c>
      <c r="B2015" s="2">
        <v>42958</v>
      </c>
      <c r="C2015" s="35">
        <f>YEAR(Sales[[#This Row],[ShipDate]])</f>
        <v>2017</v>
      </c>
      <c r="D2015" t="s">
        <v>36</v>
      </c>
      <c r="E2015" t="s">
        <v>31</v>
      </c>
      <c r="F2015" t="s">
        <v>39</v>
      </c>
      <c r="G2015" t="s">
        <v>25</v>
      </c>
      <c r="H2015" t="s">
        <v>399</v>
      </c>
      <c r="I2015" t="s">
        <v>70</v>
      </c>
      <c r="J2015" t="s">
        <v>13</v>
      </c>
      <c r="K2015" t="s">
        <v>2700</v>
      </c>
      <c r="L2015" t="s">
        <v>68</v>
      </c>
      <c r="N2015" t="str">
        <f>IF(ISBLANK(Sales[[#This Row],[return]]),"No",Sales[[#This Row],[return]])</f>
        <v>No</v>
      </c>
      <c r="O2015" s="2">
        <v>42952</v>
      </c>
      <c r="P2015" s="8" t="str">
        <f>TEXT(DAY(Sales[[#This Row],[OrderDate]]),"ddd")</f>
        <v>Thu</v>
      </c>
      <c r="Q2015" s="8" t="str">
        <f>TEXT(MONTH(Sales[[#This Row],[ShipDate]])*29,"mmm")</f>
        <v>Aug</v>
      </c>
      <c r="R2015">
        <v>1263</v>
      </c>
      <c r="S2015" t="s">
        <v>3259</v>
      </c>
      <c r="T2015" t="s">
        <v>66</v>
      </c>
      <c r="U2015">
        <v>75220</v>
      </c>
      <c r="V2015" s="1">
        <v>0.2</v>
      </c>
      <c r="W2015">
        <v>-1</v>
      </c>
      <c r="X2015">
        <v>7</v>
      </c>
      <c r="Y2015">
        <v>33</v>
      </c>
      <c r="AD2015"/>
    </row>
    <row r="2016" spans="1:30" x14ac:dyDescent="0.25">
      <c r="A2016" t="s">
        <v>10</v>
      </c>
      <c r="B2016" s="2">
        <v>42958</v>
      </c>
      <c r="C2016" s="35">
        <f>YEAR(Sales[[#This Row],[ShipDate]])</f>
        <v>2017</v>
      </c>
      <c r="D2016" t="s">
        <v>36</v>
      </c>
      <c r="E2016" t="s">
        <v>31</v>
      </c>
      <c r="F2016" t="s">
        <v>50</v>
      </c>
      <c r="G2016" t="s">
        <v>25</v>
      </c>
      <c r="H2016" t="s">
        <v>399</v>
      </c>
      <c r="I2016" t="s">
        <v>70</v>
      </c>
      <c r="J2016" t="s">
        <v>13</v>
      </c>
      <c r="K2016" t="s">
        <v>2700</v>
      </c>
      <c r="L2016" t="s">
        <v>68</v>
      </c>
      <c r="N2016" t="str">
        <f>IF(ISBLANK(Sales[[#This Row],[return]]),"No",Sales[[#This Row],[return]])</f>
        <v>No</v>
      </c>
      <c r="O2016" s="2">
        <v>42952</v>
      </c>
      <c r="P2016" s="8" t="str">
        <f>TEXT(DAY(Sales[[#This Row],[OrderDate]]),"ddd")</f>
        <v>Thu</v>
      </c>
      <c r="Q2016" s="8" t="str">
        <f>TEXT(MONTH(Sales[[#This Row],[ShipDate]])*29,"mmm")</f>
        <v>Aug</v>
      </c>
      <c r="R2016">
        <v>269</v>
      </c>
      <c r="S2016" t="s">
        <v>2075</v>
      </c>
      <c r="T2016" t="s">
        <v>66</v>
      </c>
      <c r="U2016">
        <v>75220</v>
      </c>
      <c r="V2016" s="1">
        <v>0.8</v>
      </c>
      <c r="W2016">
        <v>-2</v>
      </c>
      <c r="X2016">
        <v>1</v>
      </c>
      <c r="Y2016">
        <v>1</v>
      </c>
      <c r="AD2016"/>
    </row>
    <row r="2017" spans="1:30" x14ac:dyDescent="0.25">
      <c r="A2017" t="s">
        <v>40</v>
      </c>
      <c r="B2017" s="2">
        <v>43064</v>
      </c>
      <c r="C2017" s="35">
        <f>YEAR(Sales[[#This Row],[ShipDate]])</f>
        <v>2017</v>
      </c>
      <c r="D2017" t="s">
        <v>36</v>
      </c>
      <c r="E2017" t="s">
        <v>69</v>
      </c>
      <c r="F2017" t="s">
        <v>43</v>
      </c>
      <c r="G2017" t="s">
        <v>11</v>
      </c>
      <c r="H2017" t="s">
        <v>60</v>
      </c>
      <c r="I2017" t="s">
        <v>63</v>
      </c>
      <c r="J2017" t="s">
        <v>13</v>
      </c>
      <c r="K2017" t="s">
        <v>2951</v>
      </c>
      <c r="L2017" t="s">
        <v>30</v>
      </c>
      <c r="N2017" t="str">
        <f>IF(ISBLANK(Sales[[#This Row],[return]]),"No",Sales[[#This Row],[return]])</f>
        <v>No</v>
      </c>
      <c r="O2017" s="2">
        <v>43059</v>
      </c>
      <c r="P2017" s="8" t="str">
        <f>TEXT(DAY(Sales[[#This Row],[OrderDate]]),"ddd")</f>
        <v>Fri</v>
      </c>
      <c r="Q2017" s="8" t="str">
        <f>TEXT(MONTH(Sales[[#This Row],[ShipDate]])*29,"mmm")</f>
        <v>Nov</v>
      </c>
      <c r="R2017">
        <v>572</v>
      </c>
      <c r="S2017" t="s">
        <v>1326</v>
      </c>
      <c r="T2017" t="s">
        <v>28</v>
      </c>
      <c r="U2017">
        <v>98105</v>
      </c>
      <c r="V2017" s="1">
        <v>0</v>
      </c>
      <c r="W2017">
        <v>6</v>
      </c>
      <c r="X2017">
        <v>3</v>
      </c>
      <c r="Y2017">
        <v>22</v>
      </c>
      <c r="AD2017"/>
    </row>
    <row r="2018" spans="1:30" x14ac:dyDescent="0.25">
      <c r="A2018" t="s">
        <v>40</v>
      </c>
      <c r="B2018" s="2">
        <v>43064</v>
      </c>
      <c r="C2018" s="35">
        <f>YEAR(Sales[[#This Row],[ShipDate]])</f>
        <v>2017</v>
      </c>
      <c r="D2018" t="s">
        <v>36</v>
      </c>
      <c r="E2018" t="s">
        <v>69</v>
      </c>
      <c r="F2018" t="s">
        <v>45</v>
      </c>
      <c r="G2018" t="s">
        <v>25</v>
      </c>
      <c r="H2018" t="s">
        <v>60</v>
      </c>
      <c r="I2018" t="s">
        <v>63</v>
      </c>
      <c r="J2018" t="s">
        <v>13</v>
      </c>
      <c r="K2018" t="s">
        <v>2951</v>
      </c>
      <c r="L2018" t="s">
        <v>30</v>
      </c>
      <c r="N2018" t="str">
        <f>IF(ISBLANK(Sales[[#This Row],[return]]),"No",Sales[[#This Row],[return]])</f>
        <v>No</v>
      </c>
      <c r="O2018" s="2">
        <v>43059</v>
      </c>
      <c r="P2018" s="8" t="str">
        <f>TEXT(DAY(Sales[[#This Row],[OrderDate]]),"ddd")</f>
        <v>Fri</v>
      </c>
      <c r="Q2018" s="8" t="str">
        <f>TEXT(MONTH(Sales[[#This Row],[ShipDate]])*29,"mmm")</f>
        <v>Nov</v>
      </c>
      <c r="R2018">
        <v>1150</v>
      </c>
      <c r="S2018" t="s">
        <v>1820</v>
      </c>
      <c r="T2018" t="s">
        <v>28</v>
      </c>
      <c r="U2018">
        <v>98105</v>
      </c>
      <c r="V2018" s="1">
        <v>0</v>
      </c>
      <c r="W2018">
        <v>31</v>
      </c>
      <c r="X2018">
        <v>6</v>
      </c>
      <c r="Y2018">
        <v>119</v>
      </c>
      <c r="AD2018"/>
    </row>
    <row r="2019" spans="1:30" x14ac:dyDescent="0.25">
      <c r="A2019" t="s">
        <v>40</v>
      </c>
      <c r="B2019" s="2">
        <v>43064</v>
      </c>
      <c r="C2019" s="35">
        <f>YEAR(Sales[[#This Row],[ShipDate]])</f>
        <v>2017</v>
      </c>
      <c r="D2019" t="s">
        <v>36</v>
      </c>
      <c r="E2019" t="s">
        <v>69</v>
      </c>
      <c r="F2019" t="s">
        <v>99</v>
      </c>
      <c r="G2019" t="s">
        <v>46</v>
      </c>
      <c r="H2019" t="s">
        <v>60</v>
      </c>
      <c r="I2019" t="s">
        <v>63</v>
      </c>
      <c r="J2019" t="s">
        <v>13</v>
      </c>
      <c r="K2019" t="s">
        <v>2951</v>
      </c>
      <c r="L2019" t="s">
        <v>30</v>
      </c>
      <c r="N2019" t="str">
        <f>IF(ISBLANK(Sales[[#This Row],[return]]),"No",Sales[[#This Row],[return]])</f>
        <v>No</v>
      </c>
      <c r="O2019" s="2">
        <v>43059</v>
      </c>
      <c r="P2019" s="8" t="str">
        <f>TEXT(DAY(Sales[[#This Row],[OrderDate]]),"ddd")</f>
        <v>Fri</v>
      </c>
      <c r="Q2019" s="8" t="str">
        <f>TEXT(MONTH(Sales[[#This Row],[ShipDate]])*29,"mmm")</f>
        <v>Nov</v>
      </c>
      <c r="R2019">
        <v>125</v>
      </c>
      <c r="S2019" t="s">
        <v>2357</v>
      </c>
      <c r="T2019" t="s">
        <v>28</v>
      </c>
      <c r="U2019">
        <v>98105</v>
      </c>
      <c r="V2019" s="1">
        <v>0</v>
      </c>
      <c r="W2019">
        <v>6</v>
      </c>
      <c r="X2019">
        <v>2</v>
      </c>
      <c r="Y2019">
        <v>14</v>
      </c>
      <c r="AD2019"/>
    </row>
    <row r="2020" spans="1:30" x14ac:dyDescent="0.25">
      <c r="A2020" t="s">
        <v>40</v>
      </c>
      <c r="B2020" s="2">
        <v>42983</v>
      </c>
      <c r="C2020" s="35">
        <f>YEAR(Sales[[#This Row],[ShipDate]])</f>
        <v>2017</v>
      </c>
      <c r="D2020" t="s">
        <v>36</v>
      </c>
      <c r="E2020" t="s">
        <v>18</v>
      </c>
      <c r="F2020" t="s">
        <v>59</v>
      </c>
      <c r="G2020" t="s">
        <v>25</v>
      </c>
      <c r="H2020" t="s">
        <v>26</v>
      </c>
      <c r="I2020" t="s">
        <v>32</v>
      </c>
      <c r="J2020" t="s">
        <v>13</v>
      </c>
      <c r="K2020" t="s">
        <v>918</v>
      </c>
      <c r="L2020" t="s">
        <v>30</v>
      </c>
      <c r="N2020" t="str">
        <f>IF(ISBLANK(Sales[[#This Row],[return]]),"No",Sales[[#This Row],[return]])</f>
        <v>No</v>
      </c>
      <c r="O2020" s="2">
        <v>42978</v>
      </c>
      <c r="P2020" s="8" t="str">
        <f>TEXT(DAY(Sales[[#This Row],[OrderDate]]),"ddd")</f>
        <v>Tue</v>
      </c>
      <c r="Q2020" s="8" t="str">
        <f>TEXT(MONTH(Sales[[#This Row],[ShipDate]])*29,"mmm")</f>
        <v>Sep</v>
      </c>
      <c r="R2020">
        <v>1831</v>
      </c>
      <c r="S2020" t="s">
        <v>868</v>
      </c>
      <c r="T2020" t="s">
        <v>28</v>
      </c>
      <c r="U2020">
        <v>90004</v>
      </c>
      <c r="V2020" s="1">
        <v>0</v>
      </c>
      <c r="W2020">
        <v>28</v>
      </c>
      <c r="X2020">
        <v>9</v>
      </c>
      <c r="Y2020">
        <v>58</v>
      </c>
      <c r="AD2020"/>
    </row>
    <row r="2021" spans="1:30" x14ac:dyDescent="0.25">
      <c r="A2021" t="s">
        <v>10</v>
      </c>
      <c r="B2021" s="2">
        <v>43096</v>
      </c>
      <c r="C2021" s="35">
        <f>YEAR(Sales[[#This Row],[ShipDate]])</f>
        <v>2017</v>
      </c>
      <c r="D2021" t="s">
        <v>36</v>
      </c>
      <c r="E2021" t="s">
        <v>18</v>
      </c>
      <c r="F2021" t="s">
        <v>104</v>
      </c>
      <c r="G2021" t="s">
        <v>25</v>
      </c>
      <c r="H2021" t="s">
        <v>1578</v>
      </c>
      <c r="I2021" t="s">
        <v>37</v>
      </c>
      <c r="J2021" t="s">
        <v>13</v>
      </c>
      <c r="K2021" t="s">
        <v>1514</v>
      </c>
      <c r="L2021" t="s">
        <v>17</v>
      </c>
      <c r="N2021" t="str">
        <f>IF(ISBLANK(Sales[[#This Row],[return]]),"No",Sales[[#This Row],[return]])</f>
        <v>No</v>
      </c>
      <c r="O2021" s="2">
        <v>43090</v>
      </c>
      <c r="P2021" s="8" t="str">
        <f>TEXT(DAY(Sales[[#This Row],[OrderDate]]),"ddd")</f>
        <v>Sat</v>
      </c>
      <c r="Q2021" s="8" t="str">
        <f>TEXT(MONTH(Sales[[#This Row],[ShipDate]])*29,"mmm")</f>
        <v>Dec</v>
      </c>
      <c r="R2021">
        <v>1340</v>
      </c>
      <c r="S2021" t="s">
        <v>2133</v>
      </c>
      <c r="T2021" t="s">
        <v>15</v>
      </c>
      <c r="U2021">
        <v>32114</v>
      </c>
      <c r="V2021" s="1">
        <v>0.2</v>
      </c>
      <c r="W2021">
        <v>9</v>
      </c>
      <c r="X2021">
        <v>2</v>
      </c>
      <c r="Y2021">
        <v>27</v>
      </c>
      <c r="AD2021"/>
    </row>
    <row r="2022" spans="1:30" x14ac:dyDescent="0.25">
      <c r="A2022" t="s">
        <v>10</v>
      </c>
      <c r="B2022" s="2">
        <v>43096</v>
      </c>
      <c r="C2022" s="35">
        <f>YEAR(Sales[[#This Row],[ShipDate]])</f>
        <v>2017</v>
      </c>
      <c r="D2022" t="s">
        <v>36</v>
      </c>
      <c r="E2022" t="s">
        <v>18</v>
      </c>
      <c r="F2022" t="s">
        <v>99</v>
      </c>
      <c r="G2022" t="s">
        <v>46</v>
      </c>
      <c r="H2022" t="s">
        <v>1578</v>
      </c>
      <c r="I2022" t="s">
        <v>37</v>
      </c>
      <c r="J2022" t="s">
        <v>13</v>
      </c>
      <c r="K2022" t="s">
        <v>1514</v>
      </c>
      <c r="L2022" t="s">
        <v>17</v>
      </c>
      <c r="N2022" t="str">
        <f>IF(ISBLANK(Sales[[#This Row],[return]]),"No",Sales[[#This Row],[return]])</f>
        <v>No</v>
      </c>
      <c r="O2022" s="2">
        <v>43090</v>
      </c>
      <c r="P2022" s="8" t="str">
        <f>TEXT(DAY(Sales[[#This Row],[OrderDate]]),"ddd")</f>
        <v>Sat</v>
      </c>
      <c r="Q2022" s="8" t="str">
        <f>TEXT(MONTH(Sales[[#This Row],[ShipDate]])*29,"mmm")</f>
        <v>Dec</v>
      </c>
      <c r="R2022">
        <v>1079</v>
      </c>
      <c r="S2022" t="s">
        <v>2520</v>
      </c>
      <c r="T2022" t="s">
        <v>15</v>
      </c>
      <c r="U2022">
        <v>32114</v>
      </c>
      <c r="V2022" s="1">
        <v>0.2</v>
      </c>
      <c r="W2022">
        <v>15</v>
      </c>
      <c r="X2022">
        <v>6</v>
      </c>
      <c r="Y2022">
        <v>51</v>
      </c>
      <c r="AD2022"/>
    </row>
    <row r="2023" spans="1:30" x14ac:dyDescent="0.25">
      <c r="A2023" t="s">
        <v>10</v>
      </c>
      <c r="B2023" s="2">
        <v>42829</v>
      </c>
      <c r="C2023" s="35">
        <f>YEAR(Sales[[#This Row],[ShipDate]])</f>
        <v>2017</v>
      </c>
      <c r="D2023" t="s">
        <v>607</v>
      </c>
      <c r="E2023" t="s">
        <v>18</v>
      </c>
      <c r="F2023" t="s">
        <v>50</v>
      </c>
      <c r="G2023" t="s">
        <v>25</v>
      </c>
      <c r="H2023" t="s">
        <v>1099</v>
      </c>
      <c r="I2023" t="s">
        <v>133</v>
      </c>
      <c r="J2023" t="s">
        <v>13</v>
      </c>
      <c r="K2023" t="s">
        <v>1639</v>
      </c>
      <c r="L2023" t="s">
        <v>68</v>
      </c>
      <c r="N2023" t="str">
        <f>IF(ISBLANK(Sales[[#This Row],[return]]),"No",Sales[[#This Row],[return]])</f>
        <v>No</v>
      </c>
      <c r="O2023" s="2">
        <v>42829</v>
      </c>
      <c r="P2023" s="8" t="str">
        <f>TEXT(DAY(Sales[[#This Row],[OrderDate]]),"ddd")</f>
        <v>Wed</v>
      </c>
      <c r="Q2023" s="8" t="str">
        <f>TEXT(MONTH(Sales[[#This Row],[ShipDate]])*29,"mmm")</f>
        <v>Apr</v>
      </c>
      <c r="R2023">
        <v>46</v>
      </c>
      <c r="S2023" t="s">
        <v>1848</v>
      </c>
      <c r="T2023" t="s">
        <v>66</v>
      </c>
      <c r="U2023">
        <v>48911</v>
      </c>
      <c r="V2023" s="1">
        <v>0</v>
      </c>
      <c r="W2023">
        <v>6</v>
      </c>
      <c r="X2023">
        <v>2</v>
      </c>
      <c r="Y2023">
        <v>13</v>
      </c>
      <c r="AD2023"/>
    </row>
    <row r="2024" spans="1:30" x14ac:dyDescent="0.25">
      <c r="A2024" t="s">
        <v>10</v>
      </c>
      <c r="B2024" s="2">
        <v>42829</v>
      </c>
      <c r="C2024" s="35">
        <f>YEAR(Sales[[#This Row],[ShipDate]])</f>
        <v>2017</v>
      </c>
      <c r="D2024" t="s">
        <v>607</v>
      </c>
      <c r="E2024" t="s">
        <v>18</v>
      </c>
      <c r="F2024" t="s">
        <v>150</v>
      </c>
      <c r="G2024" t="s">
        <v>25</v>
      </c>
      <c r="H2024" t="s">
        <v>1099</v>
      </c>
      <c r="I2024" t="s">
        <v>133</v>
      </c>
      <c r="J2024" t="s">
        <v>13</v>
      </c>
      <c r="K2024" t="s">
        <v>1639</v>
      </c>
      <c r="L2024" t="s">
        <v>68</v>
      </c>
      <c r="N2024" t="str">
        <f>IF(ISBLANK(Sales[[#This Row],[return]]),"No",Sales[[#This Row],[return]])</f>
        <v>No</v>
      </c>
      <c r="O2024" s="2">
        <v>42829</v>
      </c>
      <c r="P2024" s="8" t="str">
        <f>TEXT(DAY(Sales[[#This Row],[OrderDate]]),"ddd")</f>
        <v>Wed</v>
      </c>
      <c r="Q2024" s="8" t="str">
        <f>TEXT(MONTH(Sales[[#This Row],[ShipDate]])*29,"mmm")</f>
        <v>Apr</v>
      </c>
      <c r="R2024">
        <v>1507</v>
      </c>
      <c r="S2024" t="s">
        <v>281</v>
      </c>
      <c r="T2024" t="s">
        <v>66</v>
      </c>
      <c r="U2024">
        <v>48911</v>
      </c>
      <c r="V2024" s="1">
        <v>0</v>
      </c>
      <c r="W2024">
        <v>3</v>
      </c>
      <c r="X2024">
        <v>2</v>
      </c>
      <c r="Y2024">
        <v>6</v>
      </c>
      <c r="AD2024"/>
    </row>
    <row r="2025" spans="1:30" x14ac:dyDescent="0.25">
      <c r="A2025" t="s">
        <v>10</v>
      </c>
      <c r="B2025" s="2">
        <v>42829</v>
      </c>
      <c r="C2025" s="35">
        <f>YEAR(Sales[[#This Row],[ShipDate]])</f>
        <v>2017</v>
      </c>
      <c r="D2025" t="s">
        <v>607</v>
      </c>
      <c r="E2025" t="s">
        <v>18</v>
      </c>
      <c r="F2025" t="s">
        <v>52</v>
      </c>
      <c r="G2025" t="s">
        <v>25</v>
      </c>
      <c r="H2025" t="s">
        <v>1099</v>
      </c>
      <c r="I2025" t="s">
        <v>133</v>
      </c>
      <c r="J2025" t="s">
        <v>13</v>
      </c>
      <c r="K2025" t="s">
        <v>1639</v>
      </c>
      <c r="L2025" t="s">
        <v>68</v>
      </c>
      <c r="N2025" t="str">
        <f>IF(ISBLANK(Sales[[#This Row],[return]]),"No",Sales[[#This Row],[return]])</f>
        <v>No</v>
      </c>
      <c r="O2025" s="2">
        <v>42829</v>
      </c>
      <c r="P2025" s="8" t="str">
        <f>TEXT(DAY(Sales[[#This Row],[OrderDate]]),"ddd")</f>
        <v>Wed</v>
      </c>
      <c r="Q2025" s="8" t="str">
        <f>TEXT(MONTH(Sales[[#This Row],[ShipDate]])*29,"mmm")</f>
        <v>Apr</v>
      </c>
      <c r="R2025">
        <v>863</v>
      </c>
      <c r="S2025" t="s">
        <v>1854</v>
      </c>
      <c r="T2025" t="s">
        <v>66</v>
      </c>
      <c r="U2025">
        <v>48911</v>
      </c>
      <c r="V2025" s="1">
        <v>0.1</v>
      </c>
      <c r="W2025">
        <v>107</v>
      </c>
      <c r="X2025">
        <v>2</v>
      </c>
      <c r="Y2025">
        <v>644</v>
      </c>
      <c r="AD2025"/>
    </row>
    <row r="2026" spans="1:30" x14ac:dyDescent="0.25">
      <c r="A2026" t="s">
        <v>10</v>
      </c>
      <c r="B2026" s="2">
        <v>42829</v>
      </c>
      <c r="C2026" s="35">
        <f>YEAR(Sales[[#This Row],[ShipDate]])</f>
        <v>2017</v>
      </c>
      <c r="D2026" t="s">
        <v>607</v>
      </c>
      <c r="E2026" t="s">
        <v>18</v>
      </c>
      <c r="F2026" t="s">
        <v>48</v>
      </c>
      <c r="G2026" t="s">
        <v>46</v>
      </c>
      <c r="H2026" t="s">
        <v>1099</v>
      </c>
      <c r="I2026" t="s">
        <v>133</v>
      </c>
      <c r="J2026" t="s">
        <v>13</v>
      </c>
      <c r="K2026" t="s">
        <v>1639</v>
      </c>
      <c r="L2026" t="s">
        <v>68</v>
      </c>
      <c r="N2026" t="str">
        <f>IF(ISBLANK(Sales[[#This Row],[return]]),"No",Sales[[#This Row],[return]])</f>
        <v>No</v>
      </c>
      <c r="O2026" s="2">
        <v>42829</v>
      </c>
      <c r="P2026" s="8" t="str">
        <f>TEXT(DAY(Sales[[#This Row],[OrderDate]]),"ddd")</f>
        <v>Wed</v>
      </c>
      <c r="Q2026" s="8" t="str">
        <f>TEXT(MONTH(Sales[[#This Row],[ShipDate]])*29,"mmm")</f>
        <v>Apr</v>
      </c>
      <c r="R2026">
        <v>1454</v>
      </c>
      <c r="S2026" t="s">
        <v>2395</v>
      </c>
      <c r="T2026" t="s">
        <v>66</v>
      </c>
      <c r="U2026">
        <v>48911</v>
      </c>
      <c r="V2026" s="1">
        <v>0</v>
      </c>
      <c r="W2026">
        <v>0</v>
      </c>
      <c r="X2026">
        <v>1</v>
      </c>
      <c r="Y2026">
        <v>11</v>
      </c>
      <c r="AD2026"/>
    </row>
    <row r="2027" spans="1:30" x14ac:dyDescent="0.25">
      <c r="A2027" t="s">
        <v>10</v>
      </c>
      <c r="B2027" s="2">
        <v>42829</v>
      </c>
      <c r="C2027" s="35">
        <f>YEAR(Sales[[#This Row],[ShipDate]])</f>
        <v>2017</v>
      </c>
      <c r="D2027" t="s">
        <v>607</v>
      </c>
      <c r="E2027" t="s">
        <v>18</v>
      </c>
      <c r="F2027" t="s">
        <v>574</v>
      </c>
      <c r="G2027" t="s">
        <v>46</v>
      </c>
      <c r="H2027" t="s">
        <v>1099</v>
      </c>
      <c r="I2027" t="s">
        <v>133</v>
      </c>
      <c r="J2027" t="s">
        <v>13</v>
      </c>
      <c r="K2027" t="s">
        <v>1639</v>
      </c>
      <c r="L2027" t="s">
        <v>68</v>
      </c>
      <c r="N2027" t="str">
        <f>IF(ISBLANK(Sales[[#This Row],[return]]),"No",Sales[[#This Row],[return]])</f>
        <v>No</v>
      </c>
      <c r="O2027" s="2">
        <v>42829</v>
      </c>
      <c r="P2027" s="8" t="str">
        <f>TEXT(DAY(Sales[[#This Row],[OrderDate]]),"ddd")</f>
        <v>Wed</v>
      </c>
      <c r="Q2027" s="8" t="str">
        <f>TEXT(MONTH(Sales[[#This Row],[ShipDate]])*29,"mmm")</f>
        <v>Apr</v>
      </c>
      <c r="R2027">
        <v>372</v>
      </c>
      <c r="S2027" t="s">
        <v>2396</v>
      </c>
      <c r="T2027" t="s">
        <v>66</v>
      </c>
      <c r="U2027">
        <v>48911</v>
      </c>
      <c r="V2027" s="1">
        <v>0</v>
      </c>
      <c r="W2027">
        <v>210</v>
      </c>
      <c r="X2027">
        <v>2</v>
      </c>
      <c r="Y2027">
        <v>600</v>
      </c>
      <c r="AD2027"/>
    </row>
    <row r="2028" spans="1:30" x14ac:dyDescent="0.25">
      <c r="A2028" t="s">
        <v>24</v>
      </c>
      <c r="B2028" s="2">
        <v>43025</v>
      </c>
      <c r="C2028" s="35">
        <f>YEAR(Sales[[#This Row],[ShipDate]])</f>
        <v>2017</v>
      </c>
      <c r="D2028" t="s">
        <v>36</v>
      </c>
      <c r="E2028" t="s">
        <v>18</v>
      </c>
      <c r="F2028" t="s">
        <v>45</v>
      </c>
      <c r="G2028" t="s">
        <v>25</v>
      </c>
      <c r="H2028" t="s">
        <v>164</v>
      </c>
      <c r="I2028" t="s">
        <v>120</v>
      </c>
      <c r="J2028" t="s">
        <v>13</v>
      </c>
      <c r="K2028" t="s">
        <v>1028</v>
      </c>
      <c r="L2028" t="s">
        <v>68</v>
      </c>
      <c r="N2028" t="str">
        <f>IF(ISBLANK(Sales[[#This Row],[return]]),"No",Sales[[#This Row],[return]])</f>
        <v>No</v>
      </c>
      <c r="O2028" s="2">
        <v>43018</v>
      </c>
      <c r="P2028" s="8" t="str">
        <f>TEXT(DAY(Sales[[#This Row],[OrderDate]]),"ddd")</f>
        <v>Tue</v>
      </c>
      <c r="Q2028" s="8" t="str">
        <f>TEXT(MONTH(Sales[[#This Row],[ShipDate]])*29,"mmm")</f>
        <v>Oct</v>
      </c>
      <c r="R2028">
        <v>245</v>
      </c>
      <c r="S2028" t="s">
        <v>2119</v>
      </c>
      <c r="T2028" t="s">
        <v>66</v>
      </c>
      <c r="U2028">
        <v>60610</v>
      </c>
      <c r="V2028" s="1">
        <v>0.2</v>
      </c>
      <c r="W2028">
        <v>1</v>
      </c>
      <c r="X2028">
        <v>3</v>
      </c>
      <c r="Y2028">
        <v>8</v>
      </c>
      <c r="AD2028"/>
    </row>
    <row r="2029" spans="1:30" x14ac:dyDescent="0.25">
      <c r="A2029" t="s">
        <v>24</v>
      </c>
      <c r="B2029" s="2">
        <v>42853</v>
      </c>
      <c r="C2029" s="35">
        <f>YEAR(Sales[[#This Row],[ShipDate]])</f>
        <v>2017</v>
      </c>
      <c r="D2029" t="s">
        <v>113</v>
      </c>
      <c r="E2029" t="s">
        <v>18</v>
      </c>
      <c r="F2029" t="s">
        <v>52</v>
      </c>
      <c r="G2029" t="s">
        <v>25</v>
      </c>
      <c r="H2029" t="s">
        <v>146</v>
      </c>
      <c r="I2029" t="s">
        <v>149</v>
      </c>
      <c r="J2029" t="s">
        <v>13</v>
      </c>
      <c r="K2029" t="s">
        <v>567</v>
      </c>
      <c r="L2029" t="s">
        <v>92</v>
      </c>
      <c r="N2029" t="str">
        <f>IF(ISBLANK(Sales[[#This Row],[return]]),"No",Sales[[#This Row],[return]])</f>
        <v>No</v>
      </c>
      <c r="O2029" s="2">
        <v>42850</v>
      </c>
      <c r="P2029" s="8" t="str">
        <f>TEXT(DAY(Sales[[#This Row],[OrderDate]]),"ddd")</f>
        <v>Wed</v>
      </c>
      <c r="Q2029" s="8" t="str">
        <f>TEXT(MONTH(Sales[[#This Row],[ShipDate]])*29,"mmm")</f>
        <v>Apr</v>
      </c>
      <c r="R2029">
        <v>815</v>
      </c>
      <c r="S2029" t="s">
        <v>67</v>
      </c>
      <c r="T2029" t="s">
        <v>90</v>
      </c>
      <c r="U2029">
        <v>10035</v>
      </c>
      <c r="V2029" s="1">
        <v>0</v>
      </c>
      <c r="W2029">
        <v>91</v>
      </c>
      <c r="X2029">
        <v>3</v>
      </c>
      <c r="Y2029">
        <v>206</v>
      </c>
      <c r="AD2029"/>
    </row>
    <row r="2030" spans="1:30" x14ac:dyDescent="0.25">
      <c r="A2030" t="s">
        <v>10</v>
      </c>
      <c r="B2030" s="2">
        <v>43000</v>
      </c>
      <c r="C2030" s="35">
        <f>YEAR(Sales[[#This Row],[ShipDate]])</f>
        <v>2017</v>
      </c>
      <c r="D2030" t="s">
        <v>607</v>
      </c>
      <c r="E2030" t="s">
        <v>18</v>
      </c>
      <c r="F2030" t="s">
        <v>43</v>
      </c>
      <c r="G2030" t="s">
        <v>11</v>
      </c>
      <c r="H2030" t="s">
        <v>1049</v>
      </c>
      <c r="I2030" t="s">
        <v>32</v>
      </c>
      <c r="J2030" t="s">
        <v>13</v>
      </c>
      <c r="K2030" t="s">
        <v>1287</v>
      </c>
      <c r="L2030" t="s">
        <v>30</v>
      </c>
      <c r="N2030" t="str">
        <f>IF(ISBLANK(Sales[[#This Row],[return]]),"No",Sales[[#This Row],[return]])</f>
        <v>No</v>
      </c>
      <c r="O2030" s="2">
        <v>43000</v>
      </c>
      <c r="P2030" s="8" t="str">
        <f>TEXT(DAY(Sales[[#This Row],[OrderDate]]),"ddd")</f>
        <v>Sun</v>
      </c>
      <c r="Q2030" s="8" t="str">
        <f>TEXT(MONTH(Sales[[#This Row],[ShipDate]])*29,"mmm")</f>
        <v>Sep</v>
      </c>
      <c r="R2030">
        <v>1042</v>
      </c>
      <c r="S2030" t="s">
        <v>1138</v>
      </c>
      <c r="T2030" t="s">
        <v>28</v>
      </c>
      <c r="U2030">
        <v>92054</v>
      </c>
      <c r="V2030" s="1">
        <v>0</v>
      </c>
      <c r="W2030">
        <v>53</v>
      </c>
      <c r="X2030">
        <v>2</v>
      </c>
      <c r="Y2030">
        <v>205</v>
      </c>
      <c r="AD2030"/>
    </row>
    <row r="2031" spans="1:30" x14ac:dyDescent="0.25">
      <c r="A2031" t="s">
        <v>10</v>
      </c>
      <c r="B2031" s="2">
        <v>42934</v>
      </c>
      <c r="C2031" s="35">
        <f>YEAR(Sales[[#This Row],[ShipDate]])</f>
        <v>2017</v>
      </c>
      <c r="D2031" t="s">
        <v>36</v>
      </c>
      <c r="E2031" t="s">
        <v>18</v>
      </c>
      <c r="F2031" t="s">
        <v>48</v>
      </c>
      <c r="G2031" t="s">
        <v>46</v>
      </c>
      <c r="H2031" t="s">
        <v>747</v>
      </c>
      <c r="I2031" t="s">
        <v>70</v>
      </c>
      <c r="J2031" t="s">
        <v>13</v>
      </c>
      <c r="K2031" t="s">
        <v>943</v>
      </c>
      <c r="L2031" t="s">
        <v>68</v>
      </c>
      <c r="N2031" t="str">
        <f>IF(ISBLANK(Sales[[#This Row],[return]]),"No",Sales[[#This Row],[return]])</f>
        <v>No</v>
      </c>
      <c r="O2031" s="2">
        <v>42928</v>
      </c>
      <c r="P2031" s="8" t="str">
        <f>TEXT(DAY(Sales[[#This Row],[OrderDate]]),"ddd")</f>
        <v>Thu</v>
      </c>
      <c r="Q2031" s="8" t="str">
        <f>TEXT(MONTH(Sales[[#This Row],[ShipDate]])*29,"mmm")</f>
        <v>Jul</v>
      </c>
      <c r="R2031">
        <v>1611</v>
      </c>
      <c r="S2031" t="s">
        <v>2428</v>
      </c>
      <c r="T2031" t="s">
        <v>66</v>
      </c>
      <c r="U2031">
        <v>79109</v>
      </c>
      <c r="V2031" s="1">
        <v>0.2</v>
      </c>
      <c r="W2031">
        <v>31</v>
      </c>
      <c r="X2031">
        <v>4</v>
      </c>
      <c r="Y2031">
        <v>307</v>
      </c>
      <c r="AD2031"/>
    </row>
    <row r="2032" spans="1:30" x14ac:dyDescent="0.25">
      <c r="A2032" t="s">
        <v>40</v>
      </c>
      <c r="B2032" s="2">
        <v>42953</v>
      </c>
      <c r="C2032" s="35">
        <f>YEAR(Sales[[#This Row],[ShipDate]])</f>
        <v>2017</v>
      </c>
      <c r="D2032" t="s">
        <v>36</v>
      </c>
      <c r="E2032" t="s">
        <v>18</v>
      </c>
      <c r="F2032" t="s">
        <v>38</v>
      </c>
      <c r="G2032" t="s">
        <v>11</v>
      </c>
      <c r="H2032" t="s">
        <v>171</v>
      </c>
      <c r="I2032" t="s">
        <v>216</v>
      </c>
      <c r="J2032" t="s">
        <v>13</v>
      </c>
      <c r="K2032" t="s">
        <v>843</v>
      </c>
      <c r="L2032" t="s">
        <v>30</v>
      </c>
      <c r="N2032" t="str">
        <f>IF(ISBLANK(Sales[[#This Row],[return]]),"No",Sales[[#This Row],[return]])</f>
        <v>No</v>
      </c>
      <c r="O2032" s="2">
        <v>42949</v>
      </c>
      <c r="P2032" s="8" t="str">
        <f>TEXT(DAY(Sales[[#This Row],[OrderDate]]),"ddd")</f>
        <v>Mon</v>
      </c>
      <c r="Q2032" s="8" t="str">
        <f>TEXT(MONTH(Sales[[#This Row],[ShipDate]])*29,"mmm")</f>
        <v>Aug</v>
      </c>
      <c r="R2032">
        <v>279</v>
      </c>
      <c r="S2032" t="s">
        <v>1368</v>
      </c>
      <c r="T2032" t="s">
        <v>28</v>
      </c>
      <c r="U2032">
        <v>97477</v>
      </c>
      <c r="V2032" s="1">
        <v>0.5</v>
      </c>
      <c r="W2032">
        <v>-189</v>
      </c>
      <c r="X2032">
        <v>4</v>
      </c>
      <c r="Y2032">
        <v>278</v>
      </c>
      <c r="AD2032"/>
    </row>
    <row r="2033" spans="1:30" x14ac:dyDescent="0.25">
      <c r="A2033" t="s">
        <v>10</v>
      </c>
      <c r="B2033" s="2">
        <v>43085</v>
      </c>
      <c r="C2033" s="35">
        <f>YEAR(Sales[[#This Row],[ShipDate]])</f>
        <v>2017</v>
      </c>
      <c r="D2033" t="s">
        <v>36</v>
      </c>
      <c r="E2033" t="s">
        <v>18</v>
      </c>
      <c r="F2033" t="s">
        <v>99</v>
      </c>
      <c r="G2033" t="s">
        <v>46</v>
      </c>
      <c r="H2033" t="s">
        <v>985</v>
      </c>
      <c r="I2033" t="s">
        <v>252</v>
      </c>
      <c r="J2033" t="s">
        <v>13</v>
      </c>
      <c r="K2033" t="s">
        <v>1254</v>
      </c>
      <c r="L2033" t="s">
        <v>92</v>
      </c>
      <c r="N2033" t="str">
        <f>IF(ISBLANK(Sales[[#This Row],[return]]),"No",Sales[[#This Row],[return]])</f>
        <v>No</v>
      </c>
      <c r="O2033" s="2">
        <v>43079</v>
      </c>
      <c r="P2033" s="8" t="str">
        <f>TEXT(DAY(Sales[[#This Row],[OrderDate]]),"ddd")</f>
        <v>Tue</v>
      </c>
      <c r="Q2033" s="8" t="str">
        <f>TEXT(MONTH(Sales[[#This Row],[ShipDate]])*29,"mmm")</f>
        <v>Dec</v>
      </c>
      <c r="R2033">
        <v>1060</v>
      </c>
      <c r="S2033" t="s">
        <v>2454</v>
      </c>
      <c r="T2033" t="s">
        <v>90</v>
      </c>
      <c r="U2033">
        <v>44105</v>
      </c>
      <c r="V2033" s="1">
        <v>0.2</v>
      </c>
      <c r="W2033">
        <v>4</v>
      </c>
      <c r="X2033">
        <v>2</v>
      </c>
      <c r="Y2033">
        <v>25</v>
      </c>
      <c r="AD2033"/>
    </row>
    <row r="2034" spans="1:30" x14ac:dyDescent="0.25">
      <c r="A2034" t="s">
        <v>40</v>
      </c>
      <c r="B2034" s="2">
        <v>42978</v>
      </c>
      <c r="C2034" s="35">
        <f>YEAR(Sales[[#This Row],[ShipDate]])</f>
        <v>2017</v>
      </c>
      <c r="D2034" t="s">
        <v>36</v>
      </c>
      <c r="E2034" t="s">
        <v>69</v>
      </c>
      <c r="F2034" t="s">
        <v>50</v>
      </c>
      <c r="G2034" t="s">
        <v>25</v>
      </c>
      <c r="H2034" t="s">
        <v>26</v>
      </c>
      <c r="I2034" t="s">
        <v>32</v>
      </c>
      <c r="J2034" t="s">
        <v>13</v>
      </c>
      <c r="K2034" t="s">
        <v>2915</v>
      </c>
      <c r="L2034" t="s">
        <v>30</v>
      </c>
      <c r="N2034" t="str">
        <f>IF(ISBLANK(Sales[[#This Row],[return]]),"No",Sales[[#This Row],[return]])</f>
        <v>No</v>
      </c>
      <c r="O2034" s="2">
        <v>42974</v>
      </c>
      <c r="P2034" s="8" t="str">
        <f>TEXT(DAY(Sales[[#This Row],[OrderDate]]),"ddd")</f>
        <v>Fri</v>
      </c>
      <c r="Q2034" s="8" t="str">
        <f>TEXT(MONTH(Sales[[#This Row],[ShipDate]])*29,"mmm")</f>
        <v>Aug</v>
      </c>
      <c r="R2034">
        <v>249</v>
      </c>
      <c r="S2034" t="s">
        <v>1963</v>
      </c>
      <c r="T2034" t="s">
        <v>28</v>
      </c>
      <c r="U2034">
        <v>90045</v>
      </c>
      <c r="V2034" s="1">
        <v>0.2</v>
      </c>
      <c r="W2034">
        <v>2</v>
      </c>
      <c r="X2034">
        <v>1</v>
      </c>
      <c r="Y2034">
        <v>5</v>
      </c>
      <c r="AD2034"/>
    </row>
    <row r="2035" spans="1:30" x14ac:dyDescent="0.25">
      <c r="A2035" t="s">
        <v>40</v>
      </c>
      <c r="B2035" s="2">
        <v>42817</v>
      </c>
      <c r="C2035" s="35">
        <f>YEAR(Sales[[#This Row],[ShipDate]])</f>
        <v>2017</v>
      </c>
      <c r="D2035" t="s">
        <v>36</v>
      </c>
      <c r="E2035" t="s">
        <v>18</v>
      </c>
      <c r="F2035" t="s">
        <v>33</v>
      </c>
      <c r="G2035" t="s">
        <v>25</v>
      </c>
      <c r="H2035" t="s">
        <v>1602</v>
      </c>
      <c r="I2035" t="s">
        <v>32</v>
      </c>
      <c r="J2035" t="s">
        <v>13</v>
      </c>
      <c r="K2035" t="s">
        <v>1401</v>
      </c>
      <c r="L2035" t="s">
        <v>30</v>
      </c>
      <c r="N2035" t="str">
        <f>IF(ISBLANK(Sales[[#This Row],[return]]),"No",Sales[[#This Row],[return]])</f>
        <v>No</v>
      </c>
      <c r="O2035" s="2">
        <v>42813</v>
      </c>
      <c r="P2035" s="8" t="str">
        <f>TEXT(DAY(Sales[[#This Row],[OrderDate]]),"ddd")</f>
        <v>Thu</v>
      </c>
      <c r="Q2035" s="8" t="str">
        <f>TEXT(MONTH(Sales[[#This Row],[ShipDate]])*29,"mmm")</f>
        <v>Mar</v>
      </c>
      <c r="R2035">
        <v>1440</v>
      </c>
      <c r="S2035" t="s">
        <v>29</v>
      </c>
      <c r="T2035" t="s">
        <v>28</v>
      </c>
      <c r="U2035">
        <v>92404</v>
      </c>
      <c r="V2035" s="1">
        <v>0</v>
      </c>
      <c r="W2035">
        <v>7</v>
      </c>
      <c r="X2035">
        <v>2</v>
      </c>
      <c r="Y2035">
        <v>15</v>
      </c>
      <c r="AD2035"/>
    </row>
    <row r="2036" spans="1:30" x14ac:dyDescent="0.25">
      <c r="A2036" t="s">
        <v>40</v>
      </c>
      <c r="B2036" s="2">
        <v>42817</v>
      </c>
      <c r="C2036" s="35">
        <f>YEAR(Sales[[#This Row],[ShipDate]])</f>
        <v>2017</v>
      </c>
      <c r="D2036" t="s">
        <v>36</v>
      </c>
      <c r="E2036" t="s">
        <v>18</v>
      </c>
      <c r="F2036" t="s">
        <v>290</v>
      </c>
      <c r="G2036" t="s">
        <v>25</v>
      </c>
      <c r="H2036" t="s">
        <v>1602</v>
      </c>
      <c r="I2036" t="s">
        <v>32</v>
      </c>
      <c r="J2036" t="s">
        <v>13</v>
      </c>
      <c r="K2036" t="s">
        <v>1401</v>
      </c>
      <c r="L2036" t="s">
        <v>30</v>
      </c>
      <c r="N2036" t="str">
        <f>IF(ISBLANK(Sales[[#This Row],[return]]),"No",Sales[[#This Row],[return]])</f>
        <v>No</v>
      </c>
      <c r="O2036" s="2">
        <v>42813</v>
      </c>
      <c r="P2036" s="8" t="str">
        <f>TEXT(DAY(Sales[[#This Row],[OrderDate]]),"ddd")</f>
        <v>Thu</v>
      </c>
      <c r="Q2036" s="8" t="str">
        <f>TEXT(MONTH(Sales[[#This Row],[ShipDate]])*29,"mmm")</f>
        <v>Mar</v>
      </c>
      <c r="R2036">
        <v>76</v>
      </c>
      <c r="S2036" t="s">
        <v>1941</v>
      </c>
      <c r="T2036" t="s">
        <v>28</v>
      </c>
      <c r="U2036">
        <v>92404</v>
      </c>
      <c r="V2036" s="1">
        <v>0</v>
      </c>
      <c r="W2036">
        <v>9</v>
      </c>
      <c r="X2036">
        <v>4</v>
      </c>
      <c r="Y2036">
        <v>33</v>
      </c>
      <c r="AD2036"/>
    </row>
    <row r="2037" spans="1:30" x14ac:dyDescent="0.25">
      <c r="A2037" t="s">
        <v>40</v>
      </c>
      <c r="B2037" s="2">
        <v>42817</v>
      </c>
      <c r="C2037" s="35">
        <f>YEAR(Sales[[#This Row],[ShipDate]])</f>
        <v>2017</v>
      </c>
      <c r="D2037" t="s">
        <v>36</v>
      </c>
      <c r="E2037" t="s">
        <v>18</v>
      </c>
      <c r="F2037" t="s">
        <v>59</v>
      </c>
      <c r="G2037" t="s">
        <v>25</v>
      </c>
      <c r="H2037" t="s">
        <v>1602</v>
      </c>
      <c r="I2037" t="s">
        <v>32</v>
      </c>
      <c r="J2037" t="s">
        <v>13</v>
      </c>
      <c r="K2037" t="s">
        <v>1401</v>
      </c>
      <c r="L2037" t="s">
        <v>30</v>
      </c>
      <c r="N2037" t="str">
        <f>IF(ISBLANK(Sales[[#This Row],[return]]),"No",Sales[[#This Row],[return]])</f>
        <v>No</v>
      </c>
      <c r="O2037" s="2">
        <v>42813</v>
      </c>
      <c r="P2037" s="8" t="str">
        <f>TEXT(DAY(Sales[[#This Row],[OrderDate]]),"ddd")</f>
        <v>Thu</v>
      </c>
      <c r="Q2037" s="8" t="str">
        <f>TEXT(MONTH(Sales[[#This Row],[ShipDate]])*29,"mmm")</f>
        <v>Mar</v>
      </c>
      <c r="R2037">
        <v>1657</v>
      </c>
      <c r="S2037" t="s">
        <v>391</v>
      </c>
      <c r="T2037" t="s">
        <v>28</v>
      </c>
      <c r="U2037">
        <v>92404</v>
      </c>
      <c r="V2037" s="1">
        <v>0</v>
      </c>
      <c r="W2037">
        <v>20</v>
      </c>
      <c r="X2037">
        <v>6</v>
      </c>
      <c r="Y2037">
        <v>40</v>
      </c>
      <c r="AD2037"/>
    </row>
    <row r="2038" spans="1:30" x14ac:dyDescent="0.25">
      <c r="A2038" t="s">
        <v>40</v>
      </c>
      <c r="B2038" s="2">
        <v>42817</v>
      </c>
      <c r="C2038" s="35">
        <f>YEAR(Sales[[#This Row],[ShipDate]])</f>
        <v>2017</v>
      </c>
      <c r="D2038" t="s">
        <v>36</v>
      </c>
      <c r="E2038" t="s">
        <v>18</v>
      </c>
      <c r="F2038" t="s">
        <v>50</v>
      </c>
      <c r="G2038" t="s">
        <v>25</v>
      </c>
      <c r="H2038" t="s">
        <v>1602</v>
      </c>
      <c r="I2038" t="s">
        <v>32</v>
      </c>
      <c r="J2038" t="s">
        <v>13</v>
      </c>
      <c r="K2038" t="s">
        <v>1401</v>
      </c>
      <c r="L2038" t="s">
        <v>30</v>
      </c>
      <c r="N2038" t="str">
        <f>IF(ISBLANK(Sales[[#This Row],[return]]),"No",Sales[[#This Row],[return]])</f>
        <v>No</v>
      </c>
      <c r="O2038" s="2">
        <v>42813</v>
      </c>
      <c r="P2038" s="8" t="str">
        <f>TEXT(DAY(Sales[[#This Row],[OrderDate]]),"ddd")</f>
        <v>Thu</v>
      </c>
      <c r="Q2038" s="8" t="str">
        <f>TEXT(MONTH(Sales[[#This Row],[ShipDate]])*29,"mmm")</f>
        <v>Mar</v>
      </c>
      <c r="R2038">
        <v>690</v>
      </c>
      <c r="S2038" t="s">
        <v>1675</v>
      </c>
      <c r="T2038" t="s">
        <v>28</v>
      </c>
      <c r="U2038">
        <v>92404</v>
      </c>
      <c r="V2038" s="1">
        <v>0.2</v>
      </c>
      <c r="W2038">
        <v>6</v>
      </c>
      <c r="X2038">
        <v>2</v>
      </c>
      <c r="Y2038">
        <v>18</v>
      </c>
      <c r="AD2038"/>
    </row>
    <row r="2039" spans="1:30" x14ac:dyDescent="0.25">
      <c r="A2039" t="s">
        <v>10</v>
      </c>
      <c r="B2039" s="2">
        <v>43002</v>
      </c>
      <c r="C2039" s="35">
        <f>YEAR(Sales[[#This Row],[ShipDate]])</f>
        <v>2017</v>
      </c>
      <c r="D2039" t="s">
        <v>607</v>
      </c>
      <c r="E2039" t="s">
        <v>18</v>
      </c>
      <c r="F2039" t="s">
        <v>33</v>
      </c>
      <c r="G2039" t="s">
        <v>25</v>
      </c>
      <c r="H2039" t="s">
        <v>249</v>
      </c>
      <c r="I2039" t="s">
        <v>252</v>
      </c>
      <c r="J2039" t="s">
        <v>13</v>
      </c>
      <c r="K2039" t="s">
        <v>393</v>
      </c>
      <c r="L2039" t="s">
        <v>92</v>
      </c>
      <c r="N2039" t="str">
        <f>IF(ISBLANK(Sales[[#This Row],[return]]),"No",Sales[[#This Row],[return]])</f>
        <v>No</v>
      </c>
      <c r="O2039" s="2">
        <v>43002</v>
      </c>
      <c r="P2039" s="8" t="str">
        <f>TEXT(DAY(Sales[[#This Row],[OrderDate]]),"ddd")</f>
        <v>Tue</v>
      </c>
      <c r="Q2039" s="8" t="str">
        <f>TEXT(MONTH(Sales[[#This Row],[ShipDate]])*29,"mmm")</f>
        <v>Sep</v>
      </c>
      <c r="R2039">
        <v>179</v>
      </c>
      <c r="S2039" t="s">
        <v>1019</v>
      </c>
      <c r="T2039" t="s">
        <v>90</v>
      </c>
      <c r="U2039">
        <v>43229</v>
      </c>
      <c r="V2039" s="1">
        <v>0.2</v>
      </c>
      <c r="W2039">
        <v>8</v>
      </c>
      <c r="X2039">
        <v>1</v>
      </c>
      <c r="Y2039">
        <v>24</v>
      </c>
      <c r="AD2039"/>
    </row>
    <row r="2040" spans="1:30" x14ac:dyDescent="0.25">
      <c r="A2040" t="s">
        <v>10</v>
      </c>
      <c r="B2040" s="2">
        <v>43002</v>
      </c>
      <c r="C2040" s="35">
        <f>YEAR(Sales[[#This Row],[ShipDate]])</f>
        <v>2017</v>
      </c>
      <c r="D2040" t="s">
        <v>607</v>
      </c>
      <c r="E2040" t="s">
        <v>18</v>
      </c>
      <c r="F2040" t="s">
        <v>104</v>
      </c>
      <c r="G2040" t="s">
        <v>25</v>
      </c>
      <c r="H2040" t="s">
        <v>249</v>
      </c>
      <c r="I2040" t="s">
        <v>252</v>
      </c>
      <c r="J2040" t="s">
        <v>13</v>
      </c>
      <c r="K2040" t="s">
        <v>393</v>
      </c>
      <c r="L2040" t="s">
        <v>92</v>
      </c>
      <c r="N2040" t="str">
        <f>IF(ISBLANK(Sales[[#This Row],[return]]),"No",Sales[[#This Row],[return]])</f>
        <v>No</v>
      </c>
      <c r="O2040" s="2">
        <v>43002</v>
      </c>
      <c r="P2040" s="8" t="str">
        <f>TEXT(DAY(Sales[[#This Row],[OrderDate]]),"ddd")</f>
        <v>Tue</v>
      </c>
      <c r="Q2040" s="8" t="str">
        <f>TEXT(MONTH(Sales[[#This Row],[ShipDate]])*29,"mmm")</f>
        <v>Sep</v>
      </c>
      <c r="R2040">
        <v>8</v>
      </c>
      <c r="S2040" t="s">
        <v>1872</v>
      </c>
      <c r="T2040" t="s">
        <v>90</v>
      </c>
      <c r="U2040">
        <v>43229</v>
      </c>
      <c r="V2040" s="1">
        <v>0.2</v>
      </c>
      <c r="W2040">
        <v>6</v>
      </c>
      <c r="X2040">
        <v>2</v>
      </c>
      <c r="Y2040">
        <v>16</v>
      </c>
      <c r="AD2040"/>
    </row>
    <row r="2041" spans="1:30" x14ac:dyDescent="0.25">
      <c r="A2041" t="s">
        <v>10</v>
      </c>
      <c r="B2041" s="2">
        <v>43002</v>
      </c>
      <c r="C2041" s="35">
        <f>YEAR(Sales[[#This Row],[ShipDate]])</f>
        <v>2017</v>
      </c>
      <c r="D2041" t="s">
        <v>607</v>
      </c>
      <c r="E2041" t="s">
        <v>18</v>
      </c>
      <c r="F2041" t="s">
        <v>39</v>
      </c>
      <c r="G2041" t="s">
        <v>25</v>
      </c>
      <c r="H2041" t="s">
        <v>249</v>
      </c>
      <c r="I2041" t="s">
        <v>252</v>
      </c>
      <c r="J2041" t="s">
        <v>13</v>
      </c>
      <c r="K2041" t="s">
        <v>393</v>
      </c>
      <c r="L2041" t="s">
        <v>92</v>
      </c>
      <c r="N2041" t="str">
        <f>IF(ISBLANK(Sales[[#This Row],[return]]),"No",Sales[[#This Row],[return]])</f>
        <v>No</v>
      </c>
      <c r="O2041" s="2">
        <v>43002</v>
      </c>
      <c r="P2041" s="8" t="str">
        <f>TEXT(DAY(Sales[[#This Row],[OrderDate]]),"ddd")</f>
        <v>Tue</v>
      </c>
      <c r="Q2041" s="8" t="str">
        <f>TEXT(MONTH(Sales[[#This Row],[ShipDate]])*29,"mmm")</f>
        <v>Sep</v>
      </c>
      <c r="R2041">
        <v>1556</v>
      </c>
      <c r="S2041" t="s">
        <v>1874</v>
      </c>
      <c r="T2041" t="s">
        <v>90</v>
      </c>
      <c r="U2041">
        <v>43229</v>
      </c>
      <c r="V2041" s="1">
        <v>0.2</v>
      </c>
      <c r="W2041">
        <v>2</v>
      </c>
      <c r="X2041">
        <v>2</v>
      </c>
      <c r="Y2041">
        <v>34</v>
      </c>
      <c r="AD2041"/>
    </row>
    <row r="2042" spans="1:30" x14ac:dyDescent="0.25">
      <c r="A2042" t="s">
        <v>10</v>
      </c>
      <c r="B2042" s="2">
        <v>43002</v>
      </c>
      <c r="C2042" s="35">
        <f>YEAR(Sales[[#This Row],[ShipDate]])</f>
        <v>2017</v>
      </c>
      <c r="D2042" t="s">
        <v>607</v>
      </c>
      <c r="E2042" t="s">
        <v>18</v>
      </c>
      <c r="F2042" t="s">
        <v>45</v>
      </c>
      <c r="G2042" t="s">
        <v>25</v>
      </c>
      <c r="H2042" t="s">
        <v>249</v>
      </c>
      <c r="I2042" t="s">
        <v>252</v>
      </c>
      <c r="J2042" t="s">
        <v>13</v>
      </c>
      <c r="K2042" t="s">
        <v>393</v>
      </c>
      <c r="L2042" t="s">
        <v>92</v>
      </c>
      <c r="N2042" t="str">
        <f>IF(ISBLANK(Sales[[#This Row],[return]]),"No",Sales[[#This Row],[return]])</f>
        <v>No</v>
      </c>
      <c r="O2042" s="2">
        <v>43002</v>
      </c>
      <c r="P2042" s="8" t="str">
        <f>TEXT(DAY(Sales[[#This Row],[OrderDate]]),"ddd")</f>
        <v>Tue</v>
      </c>
      <c r="Q2042" s="8" t="str">
        <f>TEXT(MONTH(Sales[[#This Row],[ShipDate]])*29,"mmm")</f>
        <v>Sep</v>
      </c>
      <c r="R2042">
        <v>1164</v>
      </c>
      <c r="S2042" t="s">
        <v>1876</v>
      </c>
      <c r="T2042" t="s">
        <v>90</v>
      </c>
      <c r="U2042">
        <v>43229</v>
      </c>
      <c r="V2042" s="1">
        <v>0.2</v>
      </c>
      <c r="W2042">
        <v>2</v>
      </c>
      <c r="X2042">
        <v>5</v>
      </c>
      <c r="Y2042">
        <v>17</v>
      </c>
      <c r="AD2042"/>
    </row>
    <row r="2043" spans="1:30" x14ac:dyDescent="0.25">
      <c r="A2043" t="s">
        <v>10</v>
      </c>
      <c r="B2043" s="2">
        <v>43002</v>
      </c>
      <c r="C2043" s="35">
        <f>YEAR(Sales[[#This Row],[ShipDate]])</f>
        <v>2017</v>
      </c>
      <c r="D2043" t="s">
        <v>607</v>
      </c>
      <c r="E2043" t="s">
        <v>18</v>
      </c>
      <c r="F2043" t="s">
        <v>50</v>
      </c>
      <c r="G2043" t="s">
        <v>25</v>
      </c>
      <c r="H2043" t="s">
        <v>249</v>
      </c>
      <c r="I2043" t="s">
        <v>252</v>
      </c>
      <c r="J2043" t="s">
        <v>13</v>
      </c>
      <c r="K2043" t="s">
        <v>393</v>
      </c>
      <c r="L2043" t="s">
        <v>92</v>
      </c>
      <c r="N2043" t="str">
        <f>IF(ISBLANK(Sales[[#This Row],[return]]),"No",Sales[[#This Row],[return]])</f>
        <v>No</v>
      </c>
      <c r="O2043" s="2">
        <v>43002</v>
      </c>
      <c r="P2043" s="8" t="str">
        <f>TEXT(DAY(Sales[[#This Row],[OrderDate]]),"ddd")</f>
        <v>Tue</v>
      </c>
      <c r="Q2043" s="8" t="str">
        <f>TEXT(MONTH(Sales[[#This Row],[ShipDate]])*29,"mmm")</f>
        <v>Sep</v>
      </c>
      <c r="R2043">
        <v>71</v>
      </c>
      <c r="S2043" t="s">
        <v>1880</v>
      </c>
      <c r="T2043" t="s">
        <v>90</v>
      </c>
      <c r="U2043">
        <v>43229</v>
      </c>
      <c r="V2043" s="1">
        <v>0.7</v>
      </c>
      <c r="W2043">
        <v>-4</v>
      </c>
      <c r="X2043">
        <v>6</v>
      </c>
      <c r="Y2043">
        <v>7</v>
      </c>
      <c r="AD2043"/>
    </row>
    <row r="2044" spans="1:30" x14ac:dyDescent="0.25">
      <c r="A2044" t="s">
        <v>40</v>
      </c>
      <c r="B2044" s="2">
        <v>43044</v>
      </c>
      <c r="C2044" s="35">
        <f>YEAR(Sales[[#This Row],[ShipDate]])</f>
        <v>2017</v>
      </c>
      <c r="D2044" t="s">
        <v>36</v>
      </c>
      <c r="E2044" t="s">
        <v>18</v>
      </c>
      <c r="F2044" t="s">
        <v>43</v>
      </c>
      <c r="G2044" t="s">
        <v>11</v>
      </c>
      <c r="H2044" t="s">
        <v>146</v>
      </c>
      <c r="I2044" t="s">
        <v>149</v>
      </c>
      <c r="J2044" t="s">
        <v>13</v>
      </c>
      <c r="K2044" t="s">
        <v>433</v>
      </c>
      <c r="L2044" t="s">
        <v>92</v>
      </c>
      <c r="N2044" t="str">
        <f>IF(ISBLANK(Sales[[#This Row],[return]]),"No",Sales[[#This Row],[return]])</f>
        <v>No</v>
      </c>
      <c r="O2044" s="2">
        <v>43040</v>
      </c>
      <c r="P2044" s="8" t="str">
        <f>TEXT(DAY(Sales[[#This Row],[OrderDate]]),"ddd")</f>
        <v>Sun</v>
      </c>
      <c r="Q2044" s="8" t="str">
        <f>TEXT(MONTH(Sales[[#This Row],[ShipDate]])*29,"mmm")</f>
        <v>Nov</v>
      </c>
      <c r="R2044">
        <v>866</v>
      </c>
      <c r="S2044" t="s">
        <v>3198</v>
      </c>
      <c r="T2044" t="s">
        <v>90</v>
      </c>
      <c r="U2044">
        <v>10011</v>
      </c>
      <c r="V2044" s="1">
        <v>0</v>
      </c>
      <c r="W2044">
        <v>106</v>
      </c>
      <c r="X2044">
        <v>5</v>
      </c>
      <c r="Y2044">
        <v>260</v>
      </c>
      <c r="AD2044"/>
    </row>
    <row r="2045" spans="1:30" x14ac:dyDescent="0.25">
      <c r="A2045" t="s">
        <v>40</v>
      </c>
      <c r="B2045" s="2">
        <v>43044</v>
      </c>
      <c r="C2045" s="35">
        <f>YEAR(Sales[[#This Row],[ShipDate]])</f>
        <v>2017</v>
      </c>
      <c r="D2045" t="s">
        <v>36</v>
      </c>
      <c r="E2045" t="s">
        <v>18</v>
      </c>
      <c r="F2045" t="s">
        <v>59</v>
      </c>
      <c r="G2045" t="s">
        <v>25</v>
      </c>
      <c r="H2045" t="s">
        <v>146</v>
      </c>
      <c r="I2045" t="s">
        <v>149</v>
      </c>
      <c r="J2045" t="s">
        <v>13</v>
      </c>
      <c r="K2045" t="s">
        <v>433</v>
      </c>
      <c r="L2045" t="s">
        <v>92</v>
      </c>
      <c r="N2045" t="str">
        <f>IF(ISBLANK(Sales[[#This Row],[return]]),"No",Sales[[#This Row],[return]])</f>
        <v>No</v>
      </c>
      <c r="O2045" s="2">
        <v>43040</v>
      </c>
      <c r="P2045" s="8" t="str">
        <f>TEXT(DAY(Sales[[#This Row],[OrderDate]]),"ddd")</f>
        <v>Sun</v>
      </c>
      <c r="Q2045" s="8" t="str">
        <f>TEXT(MONTH(Sales[[#This Row],[ShipDate]])*29,"mmm")</f>
        <v>Nov</v>
      </c>
      <c r="R2045">
        <v>274</v>
      </c>
      <c r="S2045" t="s">
        <v>1714</v>
      </c>
      <c r="T2045" t="s">
        <v>90</v>
      </c>
      <c r="U2045">
        <v>10011</v>
      </c>
      <c r="V2045" s="1">
        <v>0</v>
      </c>
      <c r="W2045">
        <v>6</v>
      </c>
      <c r="X2045">
        <v>4</v>
      </c>
      <c r="Y2045">
        <v>14</v>
      </c>
      <c r="AD2045"/>
    </row>
    <row r="2046" spans="1:30" x14ac:dyDescent="0.25">
      <c r="A2046" t="s">
        <v>40</v>
      </c>
      <c r="B2046" s="2">
        <v>43044</v>
      </c>
      <c r="C2046" s="35">
        <f>YEAR(Sales[[#This Row],[ShipDate]])</f>
        <v>2017</v>
      </c>
      <c r="D2046" t="s">
        <v>36</v>
      </c>
      <c r="E2046" t="s">
        <v>18</v>
      </c>
      <c r="F2046" t="s">
        <v>48</v>
      </c>
      <c r="G2046" t="s">
        <v>46</v>
      </c>
      <c r="H2046" t="s">
        <v>146</v>
      </c>
      <c r="I2046" t="s">
        <v>149</v>
      </c>
      <c r="J2046" t="s">
        <v>13</v>
      </c>
      <c r="K2046" t="s">
        <v>433</v>
      </c>
      <c r="L2046" t="s">
        <v>92</v>
      </c>
      <c r="N2046" t="str">
        <f>IF(ISBLANK(Sales[[#This Row],[return]]),"No",Sales[[#This Row],[return]])</f>
        <v>No</v>
      </c>
      <c r="O2046" s="2">
        <v>43040</v>
      </c>
      <c r="P2046" s="8" t="str">
        <f>TEXT(DAY(Sales[[#This Row],[OrderDate]]),"ddd")</f>
        <v>Sun</v>
      </c>
      <c r="Q2046" s="8" t="str">
        <f>TEXT(MONTH(Sales[[#This Row],[ShipDate]])*29,"mmm")</f>
        <v>Nov</v>
      </c>
      <c r="R2046">
        <v>1281</v>
      </c>
      <c r="S2046" t="s">
        <v>2344</v>
      </c>
      <c r="T2046" t="s">
        <v>90</v>
      </c>
      <c r="U2046">
        <v>10011</v>
      </c>
      <c r="V2046" s="1">
        <v>0</v>
      </c>
      <c r="W2046">
        <v>1</v>
      </c>
      <c r="X2046">
        <v>1</v>
      </c>
      <c r="Y2046">
        <v>43</v>
      </c>
      <c r="AD2046"/>
    </row>
    <row r="2047" spans="1:30" x14ac:dyDescent="0.25">
      <c r="A2047" t="s">
        <v>40</v>
      </c>
      <c r="B2047" s="2">
        <v>43044</v>
      </c>
      <c r="C2047" s="35">
        <f>YEAR(Sales[[#This Row],[ShipDate]])</f>
        <v>2017</v>
      </c>
      <c r="D2047" t="s">
        <v>36</v>
      </c>
      <c r="E2047" t="s">
        <v>18</v>
      </c>
      <c r="F2047" t="s">
        <v>48</v>
      </c>
      <c r="G2047" t="s">
        <v>46</v>
      </c>
      <c r="H2047" t="s">
        <v>146</v>
      </c>
      <c r="I2047" t="s">
        <v>149</v>
      </c>
      <c r="J2047" t="s">
        <v>13</v>
      </c>
      <c r="K2047" t="s">
        <v>433</v>
      </c>
      <c r="L2047" t="s">
        <v>92</v>
      </c>
      <c r="N2047" t="str">
        <f>IF(ISBLANK(Sales[[#This Row],[return]]),"No",Sales[[#This Row],[return]])</f>
        <v>No</v>
      </c>
      <c r="O2047" s="2">
        <v>43040</v>
      </c>
      <c r="P2047" s="8" t="str">
        <f>TEXT(DAY(Sales[[#This Row],[OrderDate]]),"ddd")</f>
        <v>Sun</v>
      </c>
      <c r="Q2047" s="8" t="str">
        <f>TEXT(MONTH(Sales[[#This Row],[ShipDate]])*29,"mmm")</f>
        <v>Nov</v>
      </c>
      <c r="R2047">
        <v>1668</v>
      </c>
      <c r="S2047" t="s">
        <v>852</v>
      </c>
      <c r="T2047" t="s">
        <v>90</v>
      </c>
      <c r="U2047">
        <v>10011</v>
      </c>
      <c r="V2047" s="1">
        <v>0</v>
      </c>
      <c r="W2047">
        <v>126</v>
      </c>
      <c r="X2047">
        <v>4</v>
      </c>
      <c r="Y2047">
        <v>504</v>
      </c>
      <c r="AD2047"/>
    </row>
    <row r="2048" spans="1:30" x14ac:dyDescent="0.25">
      <c r="A2048" t="s">
        <v>40</v>
      </c>
      <c r="B2048" s="2">
        <v>43044</v>
      </c>
      <c r="C2048" s="35">
        <f>YEAR(Sales[[#This Row],[ShipDate]])</f>
        <v>2017</v>
      </c>
      <c r="D2048" t="s">
        <v>36</v>
      </c>
      <c r="E2048" t="s">
        <v>18</v>
      </c>
      <c r="F2048" t="s">
        <v>99</v>
      </c>
      <c r="G2048" t="s">
        <v>46</v>
      </c>
      <c r="H2048" t="s">
        <v>146</v>
      </c>
      <c r="I2048" t="s">
        <v>149</v>
      </c>
      <c r="J2048" t="s">
        <v>13</v>
      </c>
      <c r="K2048" t="s">
        <v>433</v>
      </c>
      <c r="L2048" t="s">
        <v>92</v>
      </c>
      <c r="N2048" t="str">
        <f>IF(ISBLANK(Sales[[#This Row],[return]]),"No",Sales[[#This Row],[return]])</f>
        <v>No</v>
      </c>
      <c r="O2048" s="2">
        <v>43040</v>
      </c>
      <c r="P2048" s="8" t="str">
        <f>TEXT(DAY(Sales[[#This Row],[OrderDate]]),"ddd")</f>
        <v>Sun</v>
      </c>
      <c r="Q2048" s="8" t="str">
        <f>TEXT(MONTH(Sales[[#This Row],[ShipDate]])*29,"mmm")</f>
        <v>Nov</v>
      </c>
      <c r="R2048">
        <v>1330</v>
      </c>
      <c r="S2048" t="s">
        <v>2410</v>
      </c>
      <c r="T2048" t="s">
        <v>90</v>
      </c>
      <c r="U2048">
        <v>10011</v>
      </c>
      <c r="V2048" s="1">
        <v>0</v>
      </c>
      <c r="W2048">
        <v>602</v>
      </c>
      <c r="X2048">
        <v>7</v>
      </c>
      <c r="Y2048">
        <v>1400</v>
      </c>
      <c r="AD2048"/>
    </row>
    <row r="2049" spans="1:30" x14ac:dyDescent="0.25">
      <c r="A2049" t="s">
        <v>40</v>
      </c>
      <c r="B2049" s="2">
        <v>43099</v>
      </c>
      <c r="C2049" s="35">
        <f>YEAR(Sales[[#This Row],[ShipDate]])</f>
        <v>2017</v>
      </c>
      <c r="D2049" t="s">
        <v>36</v>
      </c>
      <c r="E2049" t="s">
        <v>18</v>
      </c>
      <c r="F2049" t="s">
        <v>21</v>
      </c>
      <c r="G2049" t="s">
        <v>11</v>
      </c>
      <c r="H2049" t="s">
        <v>146</v>
      </c>
      <c r="I2049" t="s">
        <v>149</v>
      </c>
      <c r="J2049" t="s">
        <v>13</v>
      </c>
      <c r="K2049" t="s">
        <v>1207</v>
      </c>
      <c r="L2049" t="s">
        <v>92</v>
      </c>
      <c r="N2049" t="str">
        <f>IF(ISBLANK(Sales[[#This Row],[return]]),"No",Sales[[#This Row],[return]])</f>
        <v>No</v>
      </c>
      <c r="O2049" s="2">
        <v>43094</v>
      </c>
      <c r="P2049" s="8" t="str">
        <f>TEXT(DAY(Sales[[#This Row],[OrderDate]]),"ddd")</f>
        <v>Wed</v>
      </c>
      <c r="Q2049" s="8" t="str">
        <f>TEXT(MONTH(Sales[[#This Row],[ShipDate]])*29,"mmm")</f>
        <v>Dec</v>
      </c>
      <c r="R2049">
        <v>169</v>
      </c>
      <c r="S2049" t="s">
        <v>378</v>
      </c>
      <c r="T2049" t="s">
        <v>90</v>
      </c>
      <c r="U2049">
        <v>10024</v>
      </c>
      <c r="V2049" s="1">
        <v>0.2</v>
      </c>
      <c r="W2049">
        <v>56</v>
      </c>
      <c r="X2049">
        <v>2</v>
      </c>
      <c r="Y2049">
        <v>450</v>
      </c>
      <c r="AD2049"/>
    </row>
    <row r="2050" spans="1:30" x14ac:dyDescent="0.25">
      <c r="A2050" t="s">
        <v>40</v>
      </c>
      <c r="B2050" s="2">
        <v>43099</v>
      </c>
      <c r="C2050" s="35">
        <f>YEAR(Sales[[#This Row],[ShipDate]])</f>
        <v>2017</v>
      </c>
      <c r="D2050" t="s">
        <v>36</v>
      </c>
      <c r="E2050" t="s">
        <v>18</v>
      </c>
      <c r="F2050" t="s">
        <v>99</v>
      </c>
      <c r="G2050" t="s">
        <v>46</v>
      </c>
      <c r="H2050" t="s">
        <v>146</v>
      </c>
      <c r="I2050" t="s">
        <v>149</v>
      </c>
      <c r="J2050" t="s">
        <v>13</v>
      </c>
      <c r="K2050" t="s">
        <v>1207</v>
      </c>
      <c r="L2050" t="s">
        <v>92</v>
      </c>
      <c r="N2050" t="str">
        <f>IF(ISBLANK(Sales[[#This Row],[return]]),"No",Sales[[#This Row],[return]])</f>
        <v>No</v>
      </c>
      <c r="O2050" s="2">
        <v>43094</v>
      </c>
      <c r="P2050" s="8" t="str">
        <f>TEXT(DAY(Sales[[#This Row],[OrderDate]]),"ddd")</f>
        <v>Wed</v>
      </c>
      <c r="Q2050" s="8" t="str">
        <f>TEXT(MONTH(Sales[[#This Row],[ShipDate]])*29,"mmm")</f>
        <v>Dec</v>
      </c>
      <c r="R2050">
        <v>1283</v>
      </c>
      <c r="S2050" t="s">
        <v>2360</v>
      </c>
      <c r="T2050" t="s">
        <v>90</v>
      </c>
      <c r="U2050">
        <v>10024</v>
      </c>
      <c r="V2050" s="1">
        <v>0</v>
      </c>
      <c r="W2050">
        <v>371</v>
      </c>
      <c r="X2050">
        <v>2</v>
      </c>
      <c r="Y2050">
        <v>844</v>
      </c>
      <c r="AD2050"/>
    </row>
    <row r="2051" spans="1:30" x14ac:dyDescent="0.25">
      <c r="A2051" t="s">
        <v>40</v>
      </c>
      <c r="B2051" s="2">
        <v>43056</v>
      </c>
      <c r="C2051" s="35">
        <f>YEAR(Sales[[#This Row],[ShipDate]])</f>
        <v>2017</v>
      </c>
      <c r="D2051" t="s">
        <v>19</v>
      </c>
      <c r="E2051" t="s">
        <v>31</v>
      </c>
      <c r="F2051" t="s">
        <v>39</v>
      </c>
      <c r="G2051" t="s">
        <v>25</v>
      </c>
      <c r="H2051" t="s">
        <v>164</v>
      </c>
      <c r="I2051" t="s">
        <v>120</v>
      </c>
      <c r="J2051" t="s">
        <v>13</v>
      </c>
      <c r="K2051" t="s">
        <v>634</v>
      </c>
      <c r="L2051" t="s">
        <v>68</v>
      </c>
      <c r="N2051" t="str">
        <f>IF(ISBLANK(Sales[[#This Row],[return]]),"No",Sales[[#This Row],[return]])</f>
        <v>No</v>
      </c>
      <c r="O2051" s="2">
        <v>43054</v>
      </c>
      <c r="P2051" s="8" t="str">
        <f>TEXT(DAY(Sales[[#This Row],[OrderDate]]),"ddd")</f>
        <v>Sun</v>
      </c>
      <c r="Q2051" s="8" t="str">
        <f>TEXT(MONTH(Sales[[#This Row],[ShipDate]])*29,"mmm")</f>
        <v>Nov</v>
      </c>
      <c r="R2051">
        <v>817</v>
      </c>
      <c r="S2051" t="s">
        <v>154</v>
      </c>
      <c r="T2051" t="s">
        <v>66</v>
      </c>
      <c r="U2051">
        <v>60653</v>
      </c>
      <c r="V2051" s="1">
        <v>0.2</v>
      </c>
      <c r="W2051">
        <v>16</v>
      </c>
      <c r="X2051">
        <v>9</v>
      </c>
      <c r="Y2051">
        <v>250</v>
      </c>
      <c r="AD2051"/>
    </row>
    <row r="2052" spans="1:30" x14ac:dyDescent="0.25">
      <c r="A2052" t="s">
        <v>40</v>
      </c>
      <c r="B2052" s="2">
        <v>43056</v>
      </c>
      <c r="C2052" s="35">
        <f>YEAR(Sales[[#This Row],[ShipDate]])</f>
        <v>2017</v>
      </c>
      <c r="D2052" t="s">
        <v>19</v>
      </c>
      <c r="E2052" t="s">
        <v>31</v>
      </c>
      <c r="F2052" t="s">
        <v>50</v>
      </c>
      <c r="G2052" t="s">
        <v>25</v>
      </c>
      <c r="H2052" t="s">
        <v>164</v>
      </c>
      <c r="I2052" t="s">
        <v>120</v>
      </c>
      <c r="J2052" t="s">
        <v>13</v>
      </c>
      <c r="K2052" t="s">
        <v>634</v>
      </c>
      <c r="L2052" t="s">
        <v>68</v>
      </c>
      <c r="N2052" t="str">
        <f>IF(ISBLANK(Sales[[#This Row],[return]]),"No",Sales[[#This Row],[return]])</f>
        <v>No</v>
      </c>
      <c r="O2052" s="2">
        <v>43054</v>
      </c>
      <c r="P2052" s="8" t="str">
        <f>TEXT(DAY(Sales[[#This Row],[OrderDate]]),"ddd")</f>
        <v>Sun</v>
      </c>
      <c r="Q2052" s="8" t="str">
        <f>TEXT(MONTH(Sales[[#This Row],[ShipDate]])*29,"mmm")</f>
        <v>Nov</v>
      </c>
      <c r="R2052">
        <v>674</v>
      </c>
      <c r="S2052" t="s">
        <v>215</v>
      </c>
      <c r="T2052" t="s">
        <v>66</v>
      </c>
      <c r="U2052">
        <v>60653</v>
      </c>
      <c r="V2052" s="1">
        <v>0.8</v>
      </c>
      <c r="W2052">
        <v>-17</v>
      </c>
      <c r="X2052">
        <v>3</v>
      </c>
      <c r="Y2052">
        <v>11</v>
      </c>
      <c r="AD2052"/>
    </row>
    <row r="2053" spans="1:30" x14ac:dyDescent="0.25">
      <c r="A2053" t="s">
        <v>40</v>
      </c>
      <c r="B2053" s="2">
        <v>43056</v>
      </c>
      <c r="C2053" s="35">
        <f>YEAR(Sales[[#This Row],[ShipDate]])</f>
        <v>2017</v>
      </c>
      <c r="D2053" t="s">
        <v>19</v>
      </c>
      <c r="E2053" t="s">
        <v>31</v>
      </c>
      <c r="F2053" t="s">
        <v>290</v>
      </c>
      <c r="G2053" t="s">
        <v>25</v>
      </c>
      <c r="H2053" t="s">
        <v>164</v>
      </c>
      <c r="I2053" t="s">
        <v>120</v>
      </c>
      <c r="J2053" t="s">
        <v>13</v>
      </c>
      <c r="K2053" t="s">
        <v>634</v>
      </c>
      <c r="L2053" t="s">
        <v>68</v>
      </c>
      <c r="N2053" t="str">
        <f>IF(ISBLANK(Sales[[#This Row],[return]]),"No",Sales[[#This Row],[return]])</f>
        <v>No</v>
      </c>
      <c r="O2053" s="2">
        <v>43054</v>
      </c>
      <c r="P2053" s="8" t="str">
        <f>TEXT(DAY(Sales[[#This Row],[OrderDate]]),"ddd")</f>
        <v>Sun</v>
      </c>
      <c r="Q2053" s="8" t="str">
        <f>TEXT(MONTH(Sales[[#This Row],[ShipDate]])*29,"mmm")</f>
        <v>Nov</v>
      </c>
      <c r="R2053">
        <v>1504</v>
      </c>
      <c r="S2053" t="s">
        <v>608</v>
      </c>
      <c r="T2053" t="s">
        <v>66</v>
      </c>
      <c r="U2053">
        <v>60653</v>
      </c>
      <c r="V2053" s="1">
        <v>0.2</v>
      </c>
      <c r="W2053">
        <v>-2</v>
      </c>
      <c r="X2053">
        <v>5</v>
      </c>
      <c r="Y2053">
        <v>9</v>
      </c>
      <c r="AD2053"/>
    </row>
    <row r="2054" spans="1:30" x14ac:dyDescent="0.25">
      <c r="A2054" t="s">
        <v>40</v>
      </c>
      <c r="B2054" s="2">
        <v>42986</v>
      </c>
      <c r="C2054" s="35">
        <f>YEAR(Sales[[#This Row],[ShipDate]])</f>
        <v>2017</v>
      </c>
      <c r="D2054" t="s">
        <v>36</v>
      </c>
      <c r="E2054" t="s">
        <v>31</v>
      </c>
      <c r="F2054" t="s">
        <v>43</v>
      </c>
      <c r="G2054" t="s">
        <v>11</v>
      </c>
      <c r="H2054" t="s">
        <v>614</v>
      </c>
      <c r="I2054" t="s">
        <v>169</v>
      </c>
      <c r="J2054" t="s">
        <v>13</v>
      </c>
      <c r="K2054" t="s">
        <v>2601</v>
      </c>
      <c r="L2054" t="s">
        <v>30</v>
      </c>
      <c r="N2054" t="str">
        <f>IF(ISBLANK(Sales[[#This Row],[return]]),"No",Sales[[#This Row],[return]])</f>
        <v>No</v>
      </c>
      <c r="O2054" s="2">
        <v>42981</v>
      </c>
      <c r="P2054" s="8" t="str">
        <f>TEXT(DAY(Sales[[#This Row],[OrderDate]]),"ddd")</f>
        <v>Tue</v>
      </c>
      <c r="Q2054" s="8" t="str">
        <f>TEXT(MONTH(Sales[[#This Row],[ShipDate]])*29,"mmm")</f>
        <v>Sep</v>
      </c>
      <c r="R2054">
        <v>727</v>
      </c>
      <c r="S2054" t="s">
        <v>3188</v>
      </c>
      <c r="T2054" t="s">
        <v>28</v>
      </c>
      <c r="U2054">
        <v>85705</v>
      </c>
      <c r="V2054" s="1">
        <v>0.2</v>
      </c>
      <c r="W2054">
        <v>89</v>
      </c>
      <c r="X2054">
        <v>3</v>
      </c>
      <c r="Y2054">
        <v>238</v>
      </c>
      <c r="AD2054"/>
    </row>
    <row r="2055" spans="1:30" x14ac:dyDescent="0.25">
      <c r="A2055" t="s">
        <v>10</v>
      </c>
      <c r="B2055" s="2">
        <v>43048</v>
      </c>
      <c r="C2055" s="35">
        <f>YEAR(Sales[[#This Row],[ShipDate]])</f>
        <v>2017</v>
      </c>
      <c r="D2055" t="s">
        <v>607</v>
      </c>
      <c r="E2055" t="s">
        <v>69</v>
      </c>
      <c r="F2055" t="s">
        <v>50</v>
      </c>
      <c r="G2055" t="s">
        <v>25</v>
      </c>
      <c r="H2055" t="s">
        <v>686</v>
      </c>
      <c r="I2055" t="s">
        <v>142</v>
      </c>
      <c r="J2055" t="s">
        <v>13</v>
      </c>
      <c r="K2055" t="s">
        <v>3015</v>
      </c>
      <c r="L2055" t="s">
        <v>68</v>
      </c>
      <c r="N2055" t="str">
        <f>IF(ISBLANK(Sales[[#This Row],[return]]),"No",Sales[[#This Row],[return]])</f>
        <v>No</v>
      </c>
      <c r="O2055" s="2">
        <v>43048</v>
      </c>
      <c r="P2055" s="8" t="str">
        <f>TEXT(DAY(Sales[[#This Row],[OrderDate]]),"ddd")</f>
        <v>Mon</v>
      </c>
      <c r="Q2055" s="8" t="str">
        <f>TEXT(MONTH(Sales[[#This Row],[ShipDate]])*29,"mmm")</f>
        <v>Nov</v>
      </c>
      <c r="R2055">
        <v>263</v>
      </c>
      <c r="S2055" t="s">
        <v>370</v>
      </c>
      <c r="T2055" t="s">
        <v>66</v>
      </c>
      <c r="U2055">
        <v>46226</v>
      </c>
      <c r="V2055" s="1">
        <v>0</v>
      </c>
      <c r="W2055">
        <v>5</v>
      </c>
      <c r="X2055">
        <v>3</v>
      </c>
      <c r="Y2055">
        <v>11</v>
      </c>
      <c r="AD2055"/>
    </row>
    <row r="2056" spans="1:30" x14ac:dyDescent="0.25">
      <c r="A2056" t="s">
        <v>10</v>
      </c>
      <c r="B2056" s="2">
        <v>42932</v>
      </c>
      <c r="C2056" s="35">
        <f>YEAR(Sales[[#This Row],[ShipDate]])</f>
        <v>2017</v>
      </c>
      <c r="D2056" t="s">
        <v>607</v>
      </c>
      <c r="E2056" t="s">
        <v>31</v>
      </c>
      <c r="F2056" t="s">
        <v>23</v>
      </c>
      <c r="G2056" t="s">
        <v>11</v>
      </c>
      <c r="H2056" t="s">
        <v>79</v>
      </c>
      <c r="I2056" t="s">
        <v>32</v>
      </c>
      <c r="J2056" t="s">
        <v>13</v>
      </c>
      <c r="K2056" t="s">
        <v>2636</v>
      </c>
      <c r="L2056" t="s">
        <v>30</v>
      </c>
      <c r="N2056" t="str">
        <f>IF(ISBLANK(Sales[[#This Row],[return]]),"No",Sales[[#This Row],[return]])</f>
        <v>No</v>
      </c>
      <c r="O2056" s="2">
        <v>42932</v>
      </c>
      <c r="P2056" s="8" t="str">
        <f>TEXT(DAY(Sales[[#This Row],[OrderDate]]),"ddd")</f>
        <v>Mon</v>
      </c>
      <c r="Q2056" s="8" t="str">
        <f>TEXT(MONTH(Sales[[#This Row],[ShipDate]])*29,"mmm")</f>
        <v>Jul</v>
      </c>
      <c r="R2056">
        <v>824</v>
      </c>
      <c r="S2056" t="s">
        <v>537</v>
      </c>
      <c r="T2056" t="s">
        <v>28</v>
      </c>
      <c r="U2056">
        <v>94122</v>
      </c>
      <c r="V2056" s="1">
        <v>0.2</v>
      </c>
      <c r="W2056">
        <v>79</v>
      </c>
      <c r="X2056">
        <v>3</v>
      </c>
      <c r="Y2056">
        <v>700</v>
      </c>
      <c r="AD2056"/>
    </row>
    <row r="2057" spans="1:30" x14ac:dyDescent="0.25">
      <c r="A2057" t="s">
        <v>10</v>
      </c>
      <c r="B2057" s="2">
        <v>42932</v>
      </c>
      <c r="C2057" s="35">
        <f>YEAR(Sales[[#This Row],[ShipDate]])</f>
        <v>2017</v>
      </c>
      <c r="D2057" t="s">
        <v>607</v>
      </c>
      <c r="E2057" t="s">
        <v>31</v>
      </c>
      <c r="F2057" t="s">
        <v>23</v>
      </c>
      <c r="G2057" t="s">
        <v>11</v>
      </c>
      <c r="H2057" t="s">
        <v>79</v>
      </c>
      <c r="I2057" t="s">
        <v>32</v>
      </c>
      <c r="J2057" t="s">
        <v>13</v>
      </c>
      <c r="K2057" t="s">
        <v>2636</v>
      </c>
      <c r="L2057" t="s">
        <v>30</v>
      </c>
      <c r="N2057" t="str">
        <f>IF(ISBLANK(Sales[[#This Row],[return]]),"No",Sales[[#This Row],[return]])</f>
        <v>No</v>
      </c>
      <c r="O2057" s="2">
        <v>42932</v>
      </c>
      <c r="P2057" s="8" t="str">
        <f>TEXT(DAY(Sales[[#This Row],[OrderDate]]),"ddd")</f>
        <v>Mon</v>
      </c>
      <c r="Q2057" s="8" t="str">
        <f>TEXT(MONTH(Sales[[#This Row],[ShipDate]])*29,"mmm")</f>
        <v>Jul</v>
      </c>
      <c r="R2057">
        <v>818</v>
      </c>
      <c r="S2057" t="s">
        <v>564</v>
      </c>
      <c r="T2057" t="s">
        <v>28</v>
      </c>
      <c r="U2057">
        <v>94122</v>
      </c>
      <c r="V2057" s="1">
        <v>0.2</v>
      </c>
      <c r="W2057">
        <v>-219</v>
      </c>
      <c r="X2057">
        <v>6</v>
      </c>
      <c r="Y2057">
        <v>1349</v>
      </c>
      <c r="AD2057"/>
    </row>
    <row r="2058" spans="1:30" x14ac:dyDescent="0.25">
      <c r="A2058" t="s">
        <v>40</v>
      </c>
      <c r="B2058" s="2">
        <v>42986</v>
      </c>
      <c r="C2058" s="35">
        <f>YEAR(Sales[[#This Row],[ShipDate]])</f>
        <v>2017</v>
      </c>
      <c r="D2058" t="s">
        <v>36</v>
      </c>
      <c r="E2058" t="s">
        <v>31</v>
      </c>
      <c r="F2058" t="s">
        <v>50</v>
      </c>
      <c r="G2058" t="s">
        <v>25</v>
      </c>
      <c r="H2058" t="s">
        <v>88</v>
      </c>
      <c r="I2058" t="s">
        <v>93</v>
      </c>
      <c r="J2058" t="s">
        <v>13</v>
      </c>
      <c r="K2058" t="s">
        <v>2730</v>
      </c>
      <c r="L2058" t="s">
        <v>92</v>
      </c>
      <c r="N2058" t="str">
        <f>IF(ISBLANK(Sales[[#This Row],[return]]),"No",Sales[[#This Row],[return]])</f>
        <v>No</v>
      </c>
      <c r="O2058" s="2">
        <v>42982</v>
      </c>
      <c r="P2058" s="8" t="str">
        <f>TEXT(DAY(Sales[[#This Row],[OrderDate]]),"ddd")</f>
        <v>Wed</v>
      </c>
      <c r="Q2058" s="8" t="str">
        <f>TEXT(MONTH(Sales[[#This Row],[ShipDate]])*29,"mmm")</f>
        <v>Sep</v>
      </c>
      <c r="R2058">
        <v>249</v>
      </c>
      <c r="S2058" t="s">
        <v>1963</v>
      </c>
      <c r="T2058" t="s">
        <v>90</v>
      </c>
      <c r="U2058">
        <v>19140</v>
      </c>
      <c r="V2058" s="1">
        <v>0.7</v>
      </c>
      <c r="W2058">
        <v>-6</v>
      </c>
      <c r="X2058">
        <v>4</v>
      </c>
      <c r="Y2058">
        <v>8</v>
      </c>
      <c r="AD2058"/>
    </row>
    <row r="2059" spans="1:30" x14ac:dyDescent="0.25">
      <c r="A2059" t="s">
        <v>24</v>
      </c>
      <c r="B2059" s="2">
        <v>43058</v>
      </c>
      <c r="C2059" s="35">
        <f>YEAR(Sales[[#This Row],[ShipDate]])</f>
        <v>2017</v>
      </c>
      <c r="D2059" t="s">
        <v>36</v>
      </c>
      <c r="E2059" t="s">
        <v>31</v>
      </c>
      <c r="F2059" t="s">
        <v>23</v>
      </c>
      <c r="G2059" t="s">
        <v>11</v>
      </c>
      <c r="H2059" t="s">
        <v>1892</v>
      </c>
      <c r="I2059" t="s">
        <v>37</v>
      </c>
      <c r="J2059" t="s">
        <v>13</v>
      </c>
      <c r="K2059" t="s">
        <v>2700</v>
      </c>
      <c r="L2059" t="s">
        <v>17</v>
      </c>
      <c r="M2059" t="s">
        <v>82</v>
      </c>
      <c r="N2059" t="str">
        <f>IF(ISBLANK(Sales[[#This Row],[return]]),"No",Sales[[#This Row],[return]])</f>
        <v>Yes</v>
      </c>
      <c r="O2059" s="2">
        <v>43051</v>
      </c>
      <c r="P2059" s="8" t="str">
        <f>TEXT(DAY(Sales[[#This Row],[OrderDate]]),"ddd")</f>
        <v>Thu</v>
      </c>
      <c r="Q2059" s="8" t="str">
        <f>TEXT(MONTH(Sales[[#This Row],[ShipDate]])*29,"mmm")</f>
        <v>Nov</v>
      </c>
      <c r="R2059">
        <v>765</v>
      </c>
      <c r="S2059" t="s">
        <v>3098</v>
      </c>
      <c r="T2059" t="s">
        <v>15</v>
      </c>
      <c r="U2059">
        <v>33317</v>
      </c>
      <c r="V2059" s="1">
        <v>0.2</v>
      </c>
      <c r="W2059">
        <v>16</v>
      </c>
      <c r="X2059">
        <v>3</v>
      </c>
      <c r="Y2059">
        <v>146</v>
      </c>
      <c r="AD2059"/>
    </row>
    <row r="2060" spans="1:30" x14ac:dyDescent="0.25">
      <c r="A2060" t="s">
        <v>24</v>
      </c>
      <c r="B2060" s="2">
        <v>43058</v>
      </c>
      <c r="C2060" s="35">
        <f>YEAR(Sales[[#This Row],[ShipDate]])</f>
        <v>2017</v>
      </c>
      <c r="D2060" t="s">
        <v>36</v>
      </c>
      <c r="E2060" t="s">
        <v>31</v>
      </c>
      <c r="F2060" t="s">
        <v>23</v>
      </c>
      <c r="G2060" t="s">
        <v>11</v>
      </c>
      <c r="H2060" t="s">
        <v>1892</v>
      </c>
      <c r="I2060" t="s">
        <v>37</v>
      </c>
      <c r="J2060" t="s">
        <v>13</v>
      </c>
      <c r="K2060" t="s">
        <v>2700</v>
      </c>
      <c r="L2060" t="s">
        <v>17</v>
      </c>
      <c r="M2060" t="s">
        <v>82</v>
      </c>
      <c r="N2060" t="str">
        <f>IF(ISBLANK(Sales[[#This Row],[return]]),"No",Sales[[#This Row],[return]])</f>
        <v>Yes</v>
      </c>
      <c r="O2060" s="2">
        <v>43051</v>
      </c>
      <c r="P2060" s="8" t="str">
        <f>TEXT(DAY(Sales[[#This Row],[OrderDate]]),"ddd")</f>
        <v>Thu</v>
      </c>
      <c r="Q2060" s="8" t="str">
        <f>TEXT(MONTH(Sales[[#This Row],[ShipDate]])*29,"mmm")</f>
        <v>Nov</v>
      </c>
      <c r="R2060">
        <v>1206</v>
      </c>
      <c r="S2060" t="s">
        <v>1160</v>
      </c>
      <c r="T2060" t="s">
        <v>15</v>
      </c>
      <c r="U2060">
        <v>33317</v>
      </c>
      <c r="V2060" s="1">
        <v>0.2</v>
      </c>
      <c r="W2060">
        <v>-72</v>
      </c>
      <c r="X2060">
        <v>5</v>
      </c>
      <c r="Y2060">
        <v>524</v>
      </c>
      <c r="AD2060"/>
    </row>
    <row r="2061" spans="1:30" x14ac:dyDescent="0.25">
      <c r="A2061" t="s">
        <v>24</v>
      </c>
      <c r="B2061" s="2">
        <v>43058</v>
      </c>
      <c r="C2061" s="35">
        <f>YEAR(Sales[[#This Row],[ShipDate]])</f>
        <v>2017</v>
      </c>
      <c r="D2061" t="s">
        <v>36</v>
      </c>
      <c r="E2061" t="s">
        <v>31</v>
      </c>
      <c r="F2061" t="s">
        <v>45</v>
      </c>
      <c r="G2061" t="s">
        <v>25</v>
      </c>
      <c r="H2061" t="s">
        <v>1892</v>
      </c>
      <c r="I2061" t="s">
        <v>37</v>
      </c>
      <c r="J2061" t="s">
        <v>13</v>
      </c>
      <c r="K2061" t="s">
        <v>2700</v>
      </c>
      <c r="L2061" t="s">
        <v>17</v>
      </c>
      <c r="M2061" t="s">
        <v>82</v>
      </c>
      <c r="N2061" t="str">
        <f>IF(ISBLANK(Sales[[#This Row],[return]]),"No",Sales[[#This Row],[return]])</f>
        <v>Yes</v>
      </c>
      <c r="O2061" s="2">
        <v>43051</v>
      </c>
      <c r="P2061" s="8" t="str">
        <f>TEXT(DAY(Sales[[#This Row],[OrderDate]]),"ddd")</f>
        <v>Thu</v>
      </c>
      <c r="Q2061" s="8" t="str">
        <f>TEXT(MONTH(Sales[[#This Row],[ShipDate]])*29,"mmm")</f>
        <v>Nov</v>
      </c>
      <c r="R2061">
        <v>1131</v>
      </c>
      <c r="S2061" t="s">
        <v>809</v>
      </c>
      <c r="T2061" t="s">
        <v>15</v>
      </c>
      <c r="U2061">
        <v>33317</v>
      </c>
      <c r="V2061" s="1">
        <v>0.2</v>
      </c>
      <c r="W2061">
        <v>1</v>
      </c>
      <c r="X2061">
        <v>5</v>
      </c>
      <c r="Y2061">
        <v>12</v>
      </c>
      <c r="AD2061"/>
    </row>
    <row r="2062" spans="1:30" x14ac:dyDescent="0.25">
      <c r="A2062" t="s">
        <v>24</v>
      </c>
      <c r="B2062" s="2">
        <v>43058</v>
      </c>
      <c r="C2062" s="35">
        <f>YEAR(Sales[[#This Row],[ShipDate]])</f>
        <v>2017</v>
      </c>
      <c r="D2062" t="s">
        <v>36</v>
      </c>
      <c r="E2062" t="s">
        <v>31</v>
      </c>
      <c r="F2062" t="s">
        <v>50</v>
      </c>
      <c r="G2062" t="s">
        <v>25</v>
      </c>
      <c r="H2062" t="s">
        <v>1892</v>
      </c>
      <c r="I2062" t="s">
        <v>37</v>
      </c>
      <c r="J2062" t="s">
        <v>13</v>
      </c>
      <c r="K2062" t="s">
        <v>2700</v>
      </c>
      <c r="L2062" t="s">
        <v>17</v>
      </c>
      <c r="M2062" t="s">
        <v>82</v>
      </c>
      <c r="N2062" t="str">
        <f>IF(ISBLANK(Sales[[#This Row],[return]]),"No",Sales[[#This Row],[return]])</f>
        <v>Yes</v>
      </c>
      <c r="O2062" s="2">
        <v>43051</v>
      </c>
      <c r="P2062" s="8" t="str">
        <f>TEXT(DAY(Sales[[#This Row],[OrderDate]]),"ddd")</f>
        <v>Thu</v>
      </c>
      <c r="Q2062" s="8" t="str">
        <f>TEXT(MONTH(Sales[[#This Row],[ShipDate]])*29,"mmm")</f>
        <v>Nov</v>
      </c>
      <c r="R2062">
        <v>1647</v>
      </c>
      <c r="S2062" t="s">
        <v>130</v>
      </c>
      <c r="T2062" t="s">
        <v>15</v>
      </c>
      <c r="U2062">
        <v>33317</v>
      </c>
      <c r="V2062" s="1">
        <v>0.7</v>
      </c>
      <c r="W2062">
        <v>-4</v>
      </c>
      <c r="X2062">
        <v>2</v>
      </c>
      <c r="Y2062">
        <v>5</v>
      </c>
      <c r="AD2062"/>
    </row>
    <row r="2063" spans="1:30" x14ac:dyDescent="0.25">
      <c r="A2063" t="s">
        <v>24</v>
      </c>
      <c r="B2063" s="2">
        <v>43058</v>
      </c>
      <c r="C2063" s="35">
        <f>YEAR(Sales[[#This Row],[ShipDate]])</f>
        <v>2017</v>
      </c>
      <c r="D2063" t="s">
        <v>36</v>
      </c>
      <c r="E2063" t="s">
        <v>31</v>
      </c>
      <c r="F2063" t="s">
        <v>50</v>
      </c>
      <c r="G2063" t="s">
        <v>25</v>
      </c>
      <c r="H2063" t="s">
        <v>1892</v>
      </c>
      <c r="I2063" t="s">
        <v>37</v>
      </c>
      <c r="J2063" t="s">
        <v>13</v>
      </c>
      <c r="K2063" t="s">
        <v>2700</v>
      </c>
      <c r="L2063" t="s">
        <v>17</v>
      </c>
      <c r="M2063" t="s">
        <v>82</v>
      </c>
      <c r="N2063" t="str">
        <f>IF(ISBLANK(Sales[[#This Row],[return]]),"No",Sales[[#This Row],[return]])</f>
        <v>Yes</v>
      </c>
      <c r="O2063" s="2">
        <v>43051</v>
      </c>
      <c r="P2063" s="8" t="str">
        <f>TEXT(DAY(Sales[[#This Row],[OrderDate]]),"ddd")</f>
        <v>Thu</v>
      </c>
      <c r="Q2063" s="8" t="str">
        <f>TEXT(MONTH(Sales[[#This Row],[ShipDate]])*29,"mmm")</f>
        <v>Nov</v>
      </c>
      <c r="R2063">
        <v>1458</v>
      </c>
      <c r="S2063" t="s">
        <v>3235</v>
      </c>
      <c r="T2063" t="s">
        <v>15</v>
      </c>
      <c r="U2063">
        <v>33317</v>
      </c>
      <c r="V2063" s="1">
        <v>0.7</v>
      </c>
      <c r="W2063">
        <v>-4</v>
      </c>
      <c r="X2063">
        <v>3</v>
      </c>
      <c r="Y2063">
        <v>5</v>
      </c>
      <c r="AD2063"/>
    </row>
    <row r="2064" spans="1:30" x14ac:dyDescent="0.25">
      <c r="A2064" t="s">
        <v>24</v>
      </c>
      <c r="B2064" s="2">
        <v>43058</v>
      </c>
      <c r="C2064" s="35">
        <f>YEAR(Sales[[#This Row],[ShipDate]])</f>
        <v>2017</v>
      </c>
      <c r="D2064" t="s">
        <v>36</v>
      </c>
      <c r="E2064" t="s">
        <v>31</v>
      </c>
      <c r="F2064" t="s">
        <v>48</v>
      </c>
      <c r="G2064" t="s">
        <v>46</v>
      </c>
      <c r="H2064" t="s">
        <v>1892</v>
      </c>
      <c r="I2064" t="s">
        <v>37</v>
      </c>
      <c r="J2064" t="s">
        <v>13</v>
      </c>
      <c r="K2064" t="s">
        <v>2700</v>
      </c>
      <c r="L2064" t="s">
        <v>17</v>
      </c>
      <c r="M2064" t="s">
        <v>82</v>
      </c>
      <c r="N2064" t="str">
        <f>IF(ISBLANK(Sales[[#This Row],[return]]),"No",Sales[[#This Row],[return]])</f>
        <v>Yes</v>
      </c>
      <c r="O2064" s="2">
        <v>43051</v>
      </c>
      <c r="P2064" s="8" t="str">
        <f>TEXT(DAY(Sales[[#This Row],[OrderDate]]),"ddd")</f>
        <v>Thu</v>
      </c>
      <c r="Q2064" s="8" t="str">
        <f>TEXT(MONTH(Sales[[#This Row],[ShipDate]])*29,"mmm")</f>
        <v>Nov</v>
      </c>
      <c r="R2064">
        <v>1612</v>
      </c>
      <c r="S2064" t="s">
        <v>2482</v>
      </c>
      <c r="T2064" t="s">
        <v>15</v>
      </c>
      <c r="U2064">
        <v>33317</v>
      </c>
      <c r="V2064" s="1">
        <v>0.2</v>
      </c>
      <c r="W2064">
        <v>10</v>
      </c>
      <c r="X2064">
        <v>1</v>
      </c>
      <c r="Y2064">
        <v>101</v>
      </c>
      <c r="AD2064"/>
    </row>
    <row r="2065" spans="1:30" x14ac:dyDescent="0.25">
      <c r="A2065" t="s">
        <v>24</v>
      </c>
      <c r="B2065" s="2">
        <v>42975</v>
      </c>
      <c r="C2065" s="35">
        <f>YEAR(Sales[[#This Row],[ShipDate]])</f>
        <v>2017</v>
      </c>
      <c r="D2065" t="s">
        <v>19</v>
      </c>
      <c r="E2065" t="s">
        <v>18</v>
      </c>
      <c r="F2065" t="s">
        <v>43</v>
      </c>
      <c r="G2065" t="s">
        <v>11</v>
      </c>
      <c r="H2065" t="s">
        <v>146</v>
      </c>
      <c r="I2065" t="s">
        <v>149</v>
      </c>
      <c r="J2065" t="s">
        <v>13</v>
      </c>
      <c r="K2065" t="s">
        <v>1347</v>
      </c>
      <c r="L2065" t="s">
        <v>92</v>
      </c>
      <c r="N2065" t="str">
        <f>IF(ISBLANK(Sales[[#This Row],[return]]),"No",Sales[[#This Row],[return]])</f>
        <v>No</v>
      </c>
      <c r="O2065" s="2">
        <v>42971</v>
      </c>
      <c r="P2065" s="8" t="str">
        <f>TEXT(DAY(Sales[[#This Row],[OrderDate]]),"ddd")</f>
        <v>Tue</v>
      </c>
      <c r="Q2065" s="8" t="str">
        <f>TEXT(MONTH(Sales[[#This Row],[ShipDate]])*29,"mmm")</f>
        <v>Aug</v>
      </c>
      <c r="R2065">
        <v>498</v>
      </c>
      <c r="S2065" t="s">
        <v>931</v>
      </c>
      <c r="T2065" t="s">
        <v>90</v>
      </c>
      <c r="U2065">
        <v>10035</v>
      </c>
      <c r="V2065" s="1">
        <v>0</v>
      </c>
      <c r="W2065">
        <v>5</v>
      </c>
      <c r="X2065">
        <v>3</v>
      </c>
      <c r="Y2065">
        <v>15</v>
      </c>
      <c r="AD2065"/>
    </row>
    <row r="2066" spans="1:30" x14ac:dyDescent="0.25">
      <c r="A2066" t="s">
        <v>40</v>
      </c>
      <c r="B2066" s="2">
        <v>43032</v>
      </c>
      <c r="C2066" s="35">
        <f>YEAR(Sales[[#This Row],[ShipDate]])</f>
        <v>2017</v>
      </c>
      <c r="D2066" t="s">
        <v>36</v>
      </c>
      <c r="E2066" t="s">
        <v>31</v>
      </c>
      <c r="F2066" t="s">
        <v>50</v>
      </c>
      <c r="G2066" t="s">
        <v>25</v>
      </c>
      <c r="H2066" t="s">
        <v>428</v>
      </c>
      <c r="I2066" t="s">
        <v>133</v>
      </c>
      <c r="J2066" t="s">
        <v>13</v>
      </c>
      <c r="K2066" t="s">
        <v>2681</v>
      </c>
      <c r="L2066" t="s">
        <v>68</v>
      </c>
      <c r="N2066" t="str">
        <f>IF(ISBLANK(Sales[[#This Row],[return]]),"No",Sales[[#This Row],[return]])</f>
        <v>No</v>
      </c>
      <c r="O2066" s="2">
        <v>43027</v>
      </c>
      <c r="P2066" s="8" t="str">
        <f>TEXT(DAY(Sales[[#This Row],[OrderDate]]),"ddd")</f>
        <v>Thu</v>
      </c>
      <c r="Q2066" s="8" t="str">
        <f>TEXT(MONTH(Sales[[#This Row],[ShipDate]])*29,"mmm")</f>
        <v>Oct</v>
      </c>
      <c r="R2066">
        <v>249</v>
      </c>
      <c r="S2066" t="s">
        <v>1963</v>
      </c>
      <c r="T2066" t="s">
        <v>66</v>
      </c>
      <c r="U2066">
        <v>48227</v>
      </c>
      <c r="V2066" s="1">
        <v>0</v>
      </c>
      <c r="W2066">
        <v>18</v>
      </c>
      <c r="X2066">
        <v>6</v>
      </c>
      <c r="Y2066">
        <v>38</v>
      </c>
      <c r="AD2066"/>
    </row>
    <row r="2067" spans="1:30" x14ac:dyDescent="0.25">
      <c r="A2067" t="s">
        <v>40</v>
      </c>
      <c r="B2067" s="2">
        <v>43032</v>
      </c>
      <c r="C2067" s="35">
        <f>YEAR(Sales[[#This Row],[ShipDate]])</f>
        <v>2017</v>
      </c>
      <c r="D2067" t="s">
        <v>36</v>
      </c>
      <c r="E2067" t="s">
        <v>31</v>
      </c>
      <c r="F2067" t="s">
        <v>48</v>
      </c>
      <c r="G2067" t="s">
        <v>46</v>
      </c>
      <c r="H2067" t="s">
        <v>428</v>
      </c>
      <c r="I2067" t="s">
        <v>133</v>
      </c>
      <c r="J2067" t="s">
        <v>13</v>
      </c>
      <c r="K2067" t="s">
        <v>2681</v>
      </c>
      <c r="L2067" t="s">
        <v>68</v>
      </c>
      <c r="N2067" t="str">
        <f>IF(ISBLANK(Sales[[#This Row],[return]]),"No",Sales[[#This Row],[return]])</f>
        <v>No</v>
      </c>
      <c r="O2067" s="2">
        <v>43027</v>
      </c>
      <c r="P2067" s="8" t="str">
        <f>TEXT(DAY(Sales[[#This Row],[OrderDate]]),"ddd")</f>
        <v>Thu</v>
      </c>
      <c r="Q2067" s="8" t="str">
        <f>TEXT(MONTH(Sales[[#This Row],[ShipDate]])*29,"mmm")</f>
        <v>Oct</v>
      </c>
      <c r="R2067">
        <v>1232</v>
      </c>
      <c r="S2067" t="s">
        <v>2365</v>
      </c>
      <c r="T2067" t="s">
        <v>66</v>
      </c>
      <c r="U2067">
        <v>48227</v>
      </c>
      <c r="V2067" s="1">
        <v>0</v>
      </c>
      <c r="W2067">
        <v>45</v>
      </c>
      <c r="X2067">
        <v>5</v>
      </c>
      <c r="Y2067">
        <v>150</v>
      </c>
      <c r="AD2067"/>
    </row>
    <row r="2068" spans="1:30" x14ac:dyDescent="0.25">
      <c r="A2068" t="s">
        <v>10</v>
      </c>
      <c r="B2068" s="2">
        <v>42869</v>
      </c>
      <c r="C2068" s="35">
        <f>YEAR(Sales[[#This Row],[ShipDate]])</f>
        <v>2017</v>
      </c>
      <c r="D2068" t="s">
        <v>36</v>
      </c>
      <c r="E2068" t="s">
        <v>31</v>
      </c>
      <c r="F2068" t="s">
        <v>43</v>
      </c>
      <c r="G2068" t="s">
        <v>11</v>
      </c>
      <c r="H2068" t="s">
        <v>2005</v>
      </c>
      <c r="I2068" t="s">
        <v>252</v>
      </c>
      <c r="J2068" t="s">
        <v>13</v>
      </c>
      <c r="K2068" t="s">
        <v>478</v>
      </c>
      <c r="L2068" t="s">
        <v>92</v>
      </c>
      <c r="N2068" t="str">
        <f>IF(ISBLANK(Sales[[#This Row],[return]]),"No",Sales[[#This Row],[return]])</f>
        <v>No</v>
      </c>
      <c r="O2068" s="2">
        <v>42863</v>
      </c>
      <c r="P2068" s="8" t="str">
        <f>TEXT(DAY(Sales[[#This Row],[OrderDate]]),"ddd")</f>
        <v>Sun</v>
      </c>
      <c r="Q2068" s="8" t="str">
        <f>TEXT(MONTH(Sales[[#This Row],[ShipDate]])*29,"mmm")</f>
        <v>May</v>
      </c>
      <c r="R2068">
        <v>587</v>
      </c>
      <c r="S2068" t="s">
        <v>1391</v>
      </c>
      <c r="T2068" t="s">
        <v>90</v>
      </c>
      <c r="U2068">
        <v>44221</v>
      </c>
      <c r="V2068" s="1">
        <v>0.2</v>
      </c>
      <c r="W2068">
        <v>1</v>
      </c>
      <c r="X2068">
        <v>6</v>
      </c>
      <c r="Y2068">
        <v>8</v>
      </c>
      <c r="AD2068"/>
    </row>
    <row r="2069" spans="1:30" x14ac:dyDescent="0.25">
      <c r="A2069" t="s">
        <v>40</v>
      </c>
      <c r="B2069" s="2">
        <v>43087</v>
      </c>
      <c r="C2069" s="35">
        <f>YEAR(Sales[[#This Row],[ShipDate]])</f>
        <v>2017</v>
      </c>
      <c r="D2069" t="s">
        <v>36</v>
      </c>
      <c r="E2069" t="s">
        <v>18</v>
      </c>
      <c r="F2069" t="s">
        <v>43</v>
      </c>
      <c r="G2069" t="s">
        <v>11</v>
      </c>
      <c r="H2069" t="s">
        <v>787</v>
      </c>
      <c r="I2069" t="s">
        <v>32</v>
      </c>
      <c r="J2069" t="s">
        <v>13</v>
      </c>
      <c r="K2069" t="s">
        <v>96</v>
      </c>
      <c r="L2069" t="s">
        <v>30</v>
      </c>
      <c r="M2069" t="s">
        <v>82</v>
      </c>
      <c r="N2069" t="str">
        <f>IF(ISBLANK(Sales[[#This Row],[return]]),"No",Sales[[#This Row],[return]])</f>
        <v>Yes</v>
      </c>
      <c r="O2069" s="2">
        <v>43083</v>
      </c>
      <c r="P2069" s="8" t="str">
        <f>TEXT(DAY(Sales[[#This Row],[OrderDate]]),"ddd")</f>
        <v>Sat</v>
      </c>
      <c r="Q2069" s="8" t="str">
        <f>TEXT(MONTH(Sales[[#This Row],[ShipDate]])*29,"mmm")</f>
        <v>Dec</v>
      </c>
      <c r="R2069">
        <v>1505</v>
      </c>
      <c r="S2069" t="s">
        <v>447</v>
      </c>
      <c r="T2069" t="s">
        <v>28</v>
      </c>
      <c r="U2069">
        <v>92627</v>
      </c>
      <c r="V2069" s="1">
        <v>0</v>
      </c>
      <c r="W2069">
        <v>13</v>
      </c>
      <c r="X2069">
        <v>3</v>
      </c>
      <c r="Y2069">
        <v>29</v>
      </c>
      <c r="AD2069"/>
    </row>
    <row r="2070" spans="1:30" x14ac:dyDescent="0.25">
      <c r="A2070" t="s">
        <v>40</v>
      </c>
      <c r="B2070" s="2">
        <v>42931</v>
      </c>
      <c r="C2070" s="35">
        <f>YEAR(Sales[[#This Row],[ShipDate]])</f>
        <v>2017</v>
      </c>
      <c r="D2070" t="s">
        <v>19</v>
      </c>
      <c r="E2070" t="s">
        <v>18</v>
      </c>
      <c r="F2070" t="s">
        <v>23</v>
      </c>
      <c r="G2070" t="s">
        <v>11</v>
      </c>
      <c r="H2070" t="s">
        <v>146</v>
      </c>
      <c r="I2070" t="s">
        <v>149</v>
      </c>
      <c r="J2070" t="s">
        <v>13</v>
      </c>
      <c r="K2070" t="s">
        <v>1356</v>
      </c>
      <c r="L2070" t="s">
        <v>92</v>
      </c>
      <c r="N2070" t="str">
        <f>IF(ISBLANK(Sales[[#This Row],[return]]),"No",Sales[[#This Row],[return]])</f>
        <v>No</v>
      </c>
      <c r="O2070" s="2">
        <v>42929</v>
      </c>
      <c r="P2070" s="8" t="str">
        <f>TEXT(DAY(Sales[[#This Row],[OrderDate]]),"ddd")</f>
        <v>Fri</v>
      </c>
      <c r="Q2070" s="8" t="str">
        <f>TEXT(MONTH(Sales[[#This Row],[ShipDate]])*29,"mmm")</f>
        <v>Jul</v>
      </c>
      <c r="R2070">
        <v>1378</v>
      </c>
      <c r="S2070" t="s">
        <v>831</v>
      </c>
      <c r="T2070" t="s">
        <v>90</v>
      </c>
      <c r="U2070">
        <v>10035</v>
      </c>
      <c r="V2070" s="1">
        <v>0.1</v>
      </c>
      <c r="W2070">
        <v>322</v>
      </c>
      <c r="X2070">
        <v>9</v>
      </c>
      <c r="Y2070">
        <v>1931</v>
      </c>
      <c r="AD2070"/>
    </row>
    <row r="2071" spans="1:30" x14ac:dyDescent="0.25">
      <c r="A2071" t="s">
        <v>40</v>
      </c>
      <c r="B2071" s="2">
        <v>42931</v>
      </c>
      <c r="C2071" s="35">
        <f>YEAR(Sales[[#This Row],[ShipDate]])</f>
        <v>2017</v>
      </c>
      <c r="D2071" t="s">
        <v>19</v>
      </c>
      <c r="E2071" t="s">
        <v>18</v>
      </c>
      <c r="F2071" t="s">
        <v>59</v>
      </c>
      <c r="G2071" t="s">
        <v>25</v>
      </c>
      <c r="H2071" t="s">
        <v>146</v>
      </c>
      <c r="I2071" t="s">
        <v>149</v>
      </c>
      <c r="J2071" t="s">
        <v>13</v>
      </c>
      <c r="K2071" t="s">
        <v>1356</v>
      </c>
      <c r="L2071" t="s">
        <v>92</v>
      </c>
      <c r="N2071" t="str">
        <f>IF(ISBLANK(Sales[[#This Row],[return]]),"No",Sales[[#This Row],[return]])</f>
        <v>No</v>
      </c>
      <c r="O2071" s="2">
        <v>42929</v>
      </c>
      <c r="P2071" s="8" t="str">
        <f>TEXT(DAY(Sales[[#This Row],[OrderDate]]),"ddd")</f>
        <v>Fri</v>
      </c>
      <c r="Q2071" s="8" t="str">
        <f>TEXT(MONTH(Sales[[#This Row],[ShipDate]])*29,"mmm")</f>
        <v>Jul</v>
      </c>
      <c r="R2071">
        <v>538</v>
      </c>
      <c r="S2071" t="s">
        <v>109</v>
      </c>
      <c r="T2071" t="s">
        <v>90</v>
      </c>
      <c r="U2071">
        <v>10035</v>
      </c>
      <c r="V2071" s="1">
        <v>0</v>
      </c>
      <c r="W2071">
        <v>5</v>
      </c>
      <c r="X2071">
        <v>2</v>
      </c>
      <c r="Y2071">
        <v>10</v>
      </c>
      <c r="AD2071"/>
    </row>
    <row r="2072" spans="1:30" x14ac:dyDescent="0.25">
      <c r="A2072" t="s">
        <v>40</v>
      </c>
      <c r="B2072" s="2">
        <v>42931</v>
      </c>
      <c r="C2072" s="35">
        <f>YEAR(Sales[[#This Row],[ShipDate]])</f>
        <v>2017</v>
      </c>
      <c r="D2072" t="s">
        <v>19</v>
      </c>
      <c r="E2072" t="s">
        <v>18</v>
      </c>
      <c r="F2072" t="s">
        <v>50</v>
      </c>
      <c r="G2072" t="s">
        <v>25</v>
      </c>
      <c r="H2072" t="s">
        <v>146</v>
      </c>
      <c r="I2072" t="s">
        <v>149</v>
      </c>
      <c r="J2072" t="s">
        <v>13</v>
      </c>
      <c r="K2072" t="s">
        <v>1356</v>
      </c>
      <c r="L2072" t="s">
        <v>92</v>
      </c>
      <c r="N2072" t="str">
        <f>IF(ISBLANK(Sales[[#This Row],[return]]),"No",Sales[[#This Row],[return]])</f>
        <v>No</v>
      </c>
      <c r="O2072" s="2">
        <v>42929</v>
      </c>
      <c r="P2072" s="8" t="str">
        <f>TEXT(DAY(Sales[[#This Row],[OrderDate]]),"ddd")</f>
        <v>Fri</v>
      </c>
      <c r="Q2072" s="8" t="str">
        <f>TEXT(MONTH(Sales[[#This Row],[ShipDate]])*29,"mmm")</f>
        <v>Jul</v>
      </c>
      <c r="R2072">
        <v>696</v>
      </c>
      <c r="S2072" t="s">
        <v>1833</v>
      </c>
      <c r="T2072" t="s">
        <v>90</v>
      </c>
      <c r="U2072">
        <v>10035</v>
      </c>
      <c r="V2072" s="1">
        <v>0.2</v>
      </c>
      <c r="W2072">
        <v>4</v>
      </c>
      <c r="X2072">
        <v>2</v>
      </c>
      <c r="Y2072">
        <v>12</v>
      </c>
      <c r="AD2072"/>
    </row>
    <row r="2073" spans="1:30" x14ac:dyDescent="0.25">
      <c r="A2073" t="s">
        <v>24</v>
      </c>
      <c r="B2073" s="2">
        <v>42809</v>
      </c>
      <c r="C2073" s="35">
        <f>YEAR(Sales[[#This Row],[ShipDate]])</f>
        <v>2017</v>
      </c>
      <c r="D2073" t="s">
        <v>113</v>
      </c>
      <c r="E2073" t="s">
        <v>18</v>
      </c>
      <c r="F2073" t="s">
        <v>21</v>
      </c>
      <c r="G2073" t="s">
        <v>11</v>
      </c>
      <c r="H2073" t="s">
        <v>60</v>
      </c>
      <c r="I2073" t="s">
        <v>63</v>
      </c>
      <c r="J2073" t="s">
        <v>13</v>
      </c>
      <c r="K2073" t="s">
        <v>1206</v>
      </c>
      <c r="L2073" t="s">
        <v>30</v>
      </c>
      <c r="N2073" t="str">
        <f>IF(ISBLANK(Sales[[#This Row],[return]]),"No",Sales[[#This Row],[return]])</f>
        <v>No</v>
      </c>
      <c r="O2073" s="2">
        <v>42807</v>
      </c>
      <c r="P2073" s="8" t="str">
        <f>TEXT(DAY(Sales[[#This Row],[OrderDate]]),"ddd")</f>
        <v>Fri</v>
      </c>
      <c r="Q2073" s="8" t="str">
        <f>TEXT(MONTH(Sales[[#This Row],[ShipDate]])*29,"mmm")</f>
        <v>Mar</v>
      </c>
      <c r="R2073">
        <v>1389</v>
      </c>
      <c r="S2073" t="s">
        <v>1122</v>
      </c>
      <c r="T2073" t="s">
        <v>28</v>
      </c>
      <c r="U2073">
        <v>98103</v>
      </c>
      <c r="V2073" s="1">
        <v>0</v>
      </c>
      <c r="W2073">
        <v>40</v>
      </c>
      <c r="X2073">
        <v>2</v>
      </c>
      <c r="Y2073">
        <v>142</v>
      </c>
      <c r="AD2073"/>
    </row>
    <row r="2074" spans="1:30" x14ac:dyDescent="0.25">
      <c r="A2074" t="s">
        <v>40</v>
      </c>
      <c r="B2074" s="2">
        <v>43025</v>
      </c>
      <c r="C2074" s="35">
        <f>YEAR(Sales[[#This Row],[ShipDate]])</f>
        <v>2017</v>
      </c>
      <c r="D2074" t="s">
        <v>36</v>
      </c>
      <c r="E2074" t="s">
        <v>18</v>
      </c>
      <c r="F2074" t="s">
        <v>23</v>
      </c>
      <c r="G2074" t="s">
        <v>11</v>
      </c>
      <c r="H2074" t="s">
        <v>684</v>
      </c>
      <c r="I2074" t="s">
        <v>20</v>
      </c>
      <c r="J2074" t="s">
        <v>13</v>
      </c>
      <c r="K2074" t="s">
        <v>1372</v>
      </c>
      <c r="L2074" t="s">
        <v>17</v>
      </c>
      <c r="N2074" t="str">
        <f>IF(ISBLANK(Sales[[#This Row],[return]]),"No",Sales[[#This Row],[return]])</f>
        <v>No</v>
      </c>
      <c r="O2074" s="2">
        <v>43021</v>
      </c>
      <c r="P2074" s="8" t="str">
        <f>TEXT(DAY(Sales[[#This Row],[OrderDate]]),"ddd")</f>
        <v>Fri</v>
      </c>
      <c r="Q2074" s="8" t="str">
        <f>TEXT(MONTH(Sales[[#This Row],[ShipDate]])*29,"mmm")</f>
        <v>Oct</v>
      </c>
      <c r="R2074">
        <v>746</v>
      </c>
      <c r="S2074" t="s">
        <v>513</v>
      </c>
      <c r="T2074" t="s">
        <v>15</v>
      </c>
      <c r="U2074">
        <v>40214</v>
      </c>
      <c r="V2074" s="1">
        <v>0</v>
      </c>
      <c r="W2074">
        <v>78</v>
      </c>
      <c r="X2074">
        <v>3</v>
      </c>
      <c r="Y2074">
        <v>288</v>
      </c>
      <c r="AD2074"/>
    </row>
    <row r="2075" spans="1:30" x14ac:dyDescent="0.25">
      <c r="A2075" t="s">
        <v>40</v>
      </c>
      <c r="B2075" s="2">
        <v>43025</v>
      </c>
      <c r="C2075" s="35">
        <f>YEAR(Sales[[#This Row],[ShipDate]])</f>
        <v>2017</v>
      </c>
      <c r="D2075" t="s">
        <v>36</v>
      </c>
      <c r="E2075" t="s">
        <v>18</v>
      </c>
      <c r="F2075" t="s">
        <v>48</v>
      </c>
      <c r="G2075" t="s">
        <v>46</v>
      </c>
      <c r="H2075" t="s">
        <v>684</v>
      </c>
      <c r="I2075" t="s">
        <v>20</v>
      </c>
      <c r="J2075" t="s">
        <v>13</v>
      </c>
      <c r="K2075" t="s">
        <v>1372</v>
      </c>
      <c r="L2075" t="s">
        <v>17</v>
      </c>
      <c r="N2075" t="str">
        <f>IF(ISBLANK(Sales[[#This Row],[return]]),"No",Sales[[#This Row],[return]])</f>
        <v>No</v>
      </c>
      <c r="O2075" s="2">
        <v>43021</v>
      </c>
      <c r="P2075" s="8" t="str">
        <f>TEXT(DAY(Sales[[#This Row],[OrderDate]]),"ddd")</f>
        <v>Fri</v>
      </c>
      <c r="Q2075" s="8" t="str">
        <f>TEXT(MONTH(Sales[[#This Row],[ShipDate]])*29,"mmm")</f>
        <v>Oct</v>
      </c>
      <c r="R2075">
        <v>891</v>
      </c>
      <c r="S2075" t="s">
        <v>3096</v>
      </c>
      <c r="T2075" t="s">
        <v>15</v>
      </c>
      <c r="U2075">
        <v>40214</v>
      </c>
      <c r="V2075" s="1">
        <v>0</v>
      </c>
      <c r="W2075">
        <v>23</v>
      </c>
      <c r="X2075">
        <v>7</v>
      </c>
      <c r="Y2075">
        <v>84</v>
      </c>
      <c r="AD2075"/>
    </row>
    <row r="2076" spans="1:30" x14ac:dyDescent="0.25">
      <c r="A2076" t="s">
        <v>10</v>
      </c>
      <c r="B2076" s="2">
        <v>42970</v>
      </c>
      <c r="C2076" s="35">
        <f>YEAR(Sales[[#This Row],[ShipDate]])</f>
        <v>2017</v>
      </c>
      <c r="D2076" t="s">
        <v>607</v>
      </c>
      <c r="E2076" t="s">
        <v>18</v>
      </c>
      <c r="F2076" t="s">
        <v>59</v>
      </c>
      <c r="G2076" t="s">
        <v>25</v>
      </c>
      <c r="H2076" t="s">
        <v>1857</v>
      </c>
      <c r="I2076" t="s">
        <v>120</v>
      </c>
      <c r="J2076" t="s">
        <v>13</v>
      </c>
      <c r="K2076" t="s">
        <v>584</v>
      </c>
      <c r="L2076" t="s">
        <v>68</v>
      </c>
      <c r="N2076" t="str">
        <f>IF(ISBLANK(Sales[[#This Row],[return]]),"No",Sales[[#This Row],[return]])</f>
        <v>No</v>
      </c>
      <c r="O2076" s="2">
        <v>42970</v>
      </c>
      <c r="P2076" s="8" t="str">
        <f>TEXT(DAY(Sales[[#This Row],[OrderDate]]),"ddd")</f>
        <v>Mon</v>
      </c>
      <c r="Q2076" s="8" t="str">
        <f>TEXT(MONTH(Sales[[#This Row],[ShipDate]])*29,"mmm")</f>
        <v>Aug</v>
      </c>
      <c r="R2076">
        <v>1809</v>
      </c>
      <c r="S2076" t="s">
        <v>1812</v>
      </c>
      <c r="T2076" t="s">
        <v>66</v>
      </c>
      <c r="U2076">
        <v>60440</v>
      </c>
      <c r="V2076" s="1">
        <v>0.2</v>
      </c>
      <c r="W2076">
        <v>4</v>
      </c>
      <c r="X2076">
        <v>2</v>
      </c>
      <c r="Y2076">
        <v>10</v>
      </c>
      <c r="AD2076"/>
    </row>
    <row r="2077" spans="1:30" x14ac:dyDescent="0.25">
      <c r="A2077" t="s">
        <v>10</v>
      </c>
      <c r="B2077" s="2">
        <v>42970</v>
      </c>
      <c r="C2077" s="35">
        <f>YEAR(Sales[[#This Row],[ShipDate]])</f>
        <v>2017</v>
      </c>
      <c r="D2077" t="s">
        <v>607</v>
      </c>
      <c r="E2077" t="s">
        <v>18</v>
      </c>
      <c r="F2077" t="s">
        <v>290</v>
      </c>
      <c r="G2077" t="s">
        <v>25</v>
      </c>
      <c r="H2077" t="s">
        <v>1857</v>
      </c>
      <c r="I2077" t="s">
        <v>120</v>
      </c>
      <c r="J2077" t="s">
        <v>13</v>
      </c>
      <c r="K2077" t="s">
        <v>584</v>
      </c>
      <c r="L2077" t="s">
        <v>68</v>
      </c>
      <c r="N2077" t="str">
        <f>IF(ISBLANK(Sales[[#This Row],[return]]),"No",Sales[[#This Row],[return]])</f>
        <v>No</v>
      </c>
      <c r="O2077" s="2">
        <v>42970</v>
      </c>
      <c r="P2077" s="8" t="str">
        <f>TEXT(DAY(Sales[[#This Row],[OrderDate]]),"ddd")</f>
        <v>Mon</v>
      </c>
      <c r="Q2077" s="8" t="str">
        <f>TEXT(MONTH(Sales[[#This Row],[ShipDate]])*29,"mmm")</f>
        <v>Aug</v>
      </c>
      <c r="R2077">
        <v>88</v>
      </c>
      <c r="S2077" t="s">
        <v>983</v>
      </c>
      <c r="T2077" t="s">
        <v>66</v>
      </c>
      <c r="U2077">
        <v>60440</v>
      </c>
      <c r="V2077" s="1">
        <v>0.2</v>
      </c>
      <c r="W2077">
        <v>3</v>
      </c>
      <c r="X2077">
        <v>4</v>
      </c>
      <c r="Y2077">
        <v>32</v>
      </c>
      <c r="AD2077"/>
    </row>
    <row r="2078" spans="1:30" x14ac:dyDescent="0.25">
      <c r="A2078" t="s">
        <v>10</v>
      </c>
      <c r="B2078" s="2">
        <v>42970</v>
      </c>
      <c r="C2078" s="35">
        <f>YEAR(Sales[[#This Row],[ShipDate]])</f>
        <v>2017</v>
      </c>
      <c r="D2078" t="s">
        <v>607</v>
      </c>
      <c r="E2078" t="s">
        <v>18</v>
      </c>
      <c r="F2078" t="s">
        <v>150</v>
      </c>
      <c r="G2078" t="s">
        <v>25</v>
      </c>
      <c r="H2078" t="s">
        <v>1857</v>
      </c>
      <c r="I2078" t="s">
        <v>120</v>
      </c>
      <c r="J2078" t="s">
        <v>13</v>
      </c>
      <c r="K2078" t="s">
        <v>584</v>
      </c>
      <c r="L2078" t="s">
        <v>68</v>
      </c>
      <c r="N2078" t="str">
        <f>IF(ISBLANK(Sales[[#This Row],[return]]),"No",Sales[[#This Row],[return]])</f>
        <v>No</v>
      </c>
      <c r="O2078" s="2">
        <v>42970</v>
      </c>
      <c r="P2078" s="8" t="str">
        <f>TEXT(DAY(Sales[[#This Row],[OrderDate]]),"ddd")</f>
        <v>Mon</v>
      </c>
      <c r="Q2078" s="8" t="str">
        <f>TEXT(MONTH(Sales[[#This Row],[ShipDate]])*29,"mmm")</f>
        <v>Aug</v>
      </c>
      <c r="R2078">
        <v>1507</v>
      </c>
      <c r="S2078" t="s">
        <v>281</v>
      </c>
      <c r="T2078" t="s">
        <v>66</v>
      </c>
      <c r="U2078">
        <v>60440</v>
      </c>
      <c r="V2078" s="1">
        <v>0.2</v>
      </c>
      <c r="W2078">
        <v>2</v>
      </c>
      <c r="X2078">
        <v>8</v>
      </c>
      <c r="Y2078">
        <v>12</v>
      </c>
      <c r="AD2078"/>
    </row>
    <row r="2079" spans="1:30" x14ac:dyDescent="0.25">
      <c r="A2079" t="s">
        <v>10</v>
      </c>
      <c r="B2079" s="2">
        <v>42970</v>
      </c>
      <c r="C2079" s="35">
        <f>YEAR(Sales[[#This Row],[ShipDate]])</f>
        <v>2017</v>
      </c>
      <c r="D2079" t="s">
        <v>607</v>
      </c>
      <c r="E2079" t="s">
        <v>18</v>
      </c>
      <c r="F2079" t="s">
        <v>52</v>
      </c>
      <c r="G2079" t="s">
        <v>25</v>
      </c>
      <c r="H2079" t="s">
        <v>1857</v>
      </c>
      <c r="I2079" t="s">
        <v>120</v>
      </c>
      <c r="J2079" t="s">
        <v>13</v>
      </c>
      <c r="K2079" t="s">
        <v>584</v>
      </c>
      <c r="L2079" t="s">
        <v>68</v>
      </c>
      <c r="N2079" t="str">
        <f>IF(ISBLANK(Sales[[#This Row],[return]]),"No",Sales[[#This Row],[return]])</f>
        <v>No</v>
      </c>
      <c r="O2079" s="2">
        <v>42970</v>
      </c>
      <c r="P2079" s="8" t="str">
        <f>TEXT(DAY(Sales[[#This Row],[OrderDate]]),"ddd")</f>
        <v>Mon</v>
      </c>
      <c r="Q2079" s="8" t="str">
        <f>TEXT(MONTH(Sales[[#This Row],[ShipDate]])*29,"mmm")</f>
        <v>Aug</v>
      </c>
      <c r="R2079">
        <v>812</v>
      </c>
      <c r="S2079" t="s">
        <v>624</v>
      </c>
      <c r="T2079" t="s">
        <v>66</v>
      </c>
      <c r="U2079">
        <v>60440</v>
      </c>
      <c r="V2079" s="1">
        <v>0.8</v>
      </c>
      <c r="W2079">
        <v>-14</v>
      </c>
      <c r="X2079">
        <v>2</v>
      </c>
      <c r="Y2079">
        <v>6</v>
      </c>
      <c r="AD2079"/>
    </row>
    <row r="2080" spans="1:30" x14ac:dyDescent="0.25">
      <c r="A2080" t="s">
        <v>40</v>
      </c>
      <c r="B2080" s="2">
        <v>43056</v>
      </c>
      <c r="C2080" s="35">
        <f>YEAR(Sales[[#This Row],[ShipDate]])</f>
        <v>2017</v>
      </c>
      <c r="D2080" t="s">
        <v>36</v>
      </c>
      <c r="E2080" t="s">
        <v>18</v>
      </c>
      <c r="F2080" t="s">
        <v>39</v>
      </c>
      <c r="G2080" t="s">
        <v>25</v>
      </c>
      <c r="H2080" t="s">
        <v>2261</v>
      </c>
      <c r="I2080" t="s">
        <v>180</v>
      </c>
      <c r="J2080" t="s">
        <v>13</v>
      </c>
      <c r="K2080" t="s">
        <v>838</v>
      </c>
      <c r="L2080" t="s">
        <v>17</v>
      </c>
      <c r="N2080" t="str">
        <f>IF(ISBLANK(Sales[[#This Row],[return]]),"No",Sales[[#This Row],[return]])</f>
        <v>No</v>
      </c>
      <c r="O2080" s="2">
        <v>43052</v>
      </c>
      <c r="P2080" s="8" t="str">
        <f>TEXT(DAY(Sales[[#This Row],[OrderDate]]),"ddd")</f>
        <v>Fri</v>
      </c>
      <c r="Q2080" s="8" t="str">
        <f>TEXT(MONTH(Sales[[#This Row],[ShipDate]])*29,"mmm")</f>
        <v>Nov</v>
      </c>
      <c r="R2080">
        <v>1301</v>
      </c>
      <c r="S2080" t="s">
        <v>2263</v>
      </c>
      <c r="T2080" t="s">
        <v>15</v>
      </c>
      <c r="U2080">
        <v>37087</v>
      </c>
      <c r="V2080" s="1">
        <v>0.2</v>
      </c>
      <c r="W2080">
        <v>6</v>
      </c>
      <c r="X2080">
        <v>6</v>
      </c>
      <c r="Y2080">
        <v>85</v>
      </c>
      <c r="AD2080"/>
    </row>
    <row r="2081" spans="1:30" x14ac:dyDescent="0.25">
      <c r="A2081" t="s">
        <v>10</v>
      </c>
      <c r="B2081" s="2">
        <v>43047</v>
      </c>
      <c r="C2081" s="35">
        <f>YEAR(Sales[[#This Row],[ShipDate]])</f>
        <v>2017</v>
      </c>
      <c r="D2081" t="s">
        <v>607</v>
      </c>
      <c r="E2081" t="s">
        <v>31</v>
      </c>
      <c r="F2081" t="s">
        <v>43</v>
      </c>
      <c r="G2081" t="s">
        <v>11</v>
      </c>
      <c r="H2081" t="s">
        <v>146</v>
      </c>
      <c r="I2081" t="s">
        <v>149</v>
      </c>
      <c r="J2081" t="s">
        <v>13</v>
      </c>
      <c r="K2081" t="s">
        <v>2629</v>
      </c>
      <c r="L2081" t="s">
        <v>92</v>
      </c>
      <c r="N2081" t="str">
        <f>IF(ISBLANK(Sales[[#This Row],[return]]),"No",Sales[[#This Row],[return]])</f>
        <v>No</v>
      </c>
      <c r="O2081" s="2">
        <v>43047</v>
      </c>
      <c r="P2081" s="8" t="str">
        <f>TEXT(DAY(Sales[[#This Row],[OrderDate]]),"ddd")</f>
        <v>Sun</v>
      </c>
      <c r="Q2081" s="8" t="str">
        <f>TEXT(MONTH(Sales[[#This Row],[ShipDate]])*29,"mmm")</f>
        <v>Nov</v>
      </c>
      <c r="R2081">
        <v>1184</v>
      </c>
      <c r="S2081" t="s">
        <v>1258</v>
      </c>
      <c r="T2081" t="s">
        <v>90</v>
      </c>
      <c r="U2081">
        <v>10024</v>
      </c>
      <c r="V2081" s="1">
        <v>0</v>
      </c>
      <c r="W2081">
        <v>5</v>
      </c>
      <c r="X2081">
        <v>3</v>
      </c>
      <c r="Y2081">
        <v>12</v>
      </c>
      <c r="AD2081"/>
    </row>
    <row r="2082" spans="1:30" x14ac:dyDescent="0.25">
      <c r="A2082" t="s">
        <v>10</v>
      </c>
      <c r="B2082" s="2">
        <v>43047</v>
      </c>
      <c r="C2082" s="35">
        <f>YEAR(Sales[[#This Row],[ShipDate]])</f>
        <v>2017</v>
      </c>
      <c r="D2082" t="s">
        <v>607</v>
      </c>
      <c r="E2082" t="s">
        <v>31</v>
      </c>
      <c r="F2082" t="s">
        <v>23</v>
      </c>
      <c r="G2082" t="s">
        <v>11</v>
      </c>
      <c r="H2082" t="s">
        <v>146</v>
      </c>
      <c r="I2082" t="s">
        <v>149</v>
      </c>
      <c r="J2082" t="s">
        <v>13</v>
      </c>
      <c r="K2082" t="s">
        <v>2629</v>
      </c>
      <c r="L2082" t="s">
        <v>92</v>
      </c>
      <c r="N2082" t="str">
        <f>IF(ISBLANK(Sales[[#This Row],[return]]),"No",Sales[[#This Row],[return]])</f>
        <v>No</v>
      </c>
      <c r="O2082" s="2">
        <v>43047</v>
      </c>
      <c r="P2082" s="8" t="str">
        <f>TEXT(DAY(Sales[[#This Row],[OrderDate]]),"ddd")</f>
        <v>Sun</v>
      </c>
      <c r="Q2082" s="8" t="str">
        <f>TEXT(MONTH(Sales[[#This Row],[ShipDate]])*29,"mmm")</f>
        <v>Nov</v>
      </c>
      <c r="R2082">
        <v>825</v>
      </c>
      <c r="S2082" t="s">
        <v>1088</v>
      </c>
      <c r="T2082" t="s">
        <v>90</v>
      </c>
      <c r="U2082">
        <v>10024</v>
      </c>
      <c r="V2082" s="1">
        <v>0.1</v>
      </c>
      <c r="W2082">
        <v>116</v>
      </c>
      <c r="X2082">
        <v>2</v>
      </c>
      <c r="Y2082">
        <v>578</v>
      </c>
      <c r="AD2082"/>
    </row>
    <row r="2083" spans="1:30" x14ac:dyDescent="0.25">
      <c r="A2083" t="s">
        <v>10</v>
      </c>
      <c r="B2083" s="2">
        <v>43047</v>
      </c>
      <c r="C2083" s="35">
        <f>YEAR(Sales[[#This Row],[ShipDate]])</f>
        <v>2017</v>
      </c>
      <c r="D2083" t="s">
        <v>607</v>
      </c>
      <c r="E2083" t="s">
        <v>31</v>
      </c>
      <c r="F2083" t="s">
        <v>39</v>
      </c>
      <c r="G2083" t="s">
        <v>25</v>
      </c>
      <c r="H2083" t="s">
        <v>146</v>
      </c>
      <c r="I2083" t="s">
        <v>149</v>
      </c>
      <c r="J2083" t="s">
        <v>13</v>
      </c>
      <c r="K2083" t="s">
        <v>2629</v>
      </c>
      <c r="L2083" t="s">
        <v>92</v>
      </c>
      <c r="N2083" t="str">
        <f>IF(ISBLANK(Sales[[#This Row],[return]]),"No",Sales[[#This Row],[return]])</f>
        <v>No</v>
      </c>
      <c r="O2083" s="2">
        <v>43047</v>
      </c>
      <c r="P2083" s="8" t="str">
        <f>TEXT(DAY(Sales[[#This Row],[OrderDate]]),"ddd")</f>
        <v>Sun</v>
      </c>
      <c r="Q2083" s="8" t="str">
        <f>TEXT(MONTH(Sales[[#This Row],[ShipDate]])*29,"mmm")</f>
        <v>Nov</v>
      </c>
      <c r="R2083">
        <v>642</v>
      </c>
      <c r="S2083" t="s">
        <v>1764</v>
      </c>
      <c r="T2083" t="s">
        <v>90</v>
      </c>
      <c r="U2083">
        <v>10024</v>
      </c>
      <c r="V2083" s="1">
        <v>0</v>
      </c>
      <c r="W2083">
        <v>17</v>
      </c>
      <c r="X2083">
        <v>5</v>
      </c>
      <c r="Y2083">
        <v>67</v>
      </c>
      <c r="AD2083"/>
    </row>
    <row r="2084" spans="1:30" x14ac:dyDescent="0.25">
      <c r="A2084" t="s">
        <v>10</v>
      </c>
      <c r="B2084" s="2">
        <v>43047</v>
      </c>
      <c r="C2084" s="35">
        <f>YEAR(Sales[[#This Row],[ShipDate]])</f>
        <v>2017</v>
      </c>
      <c r="D2084" t="s">
        <v>607</v>
      </c>
      <c r="E2084" t="s">
        <v>31</v>
      </c>
      <c r="F2084" t="s">
        <v>48</v>
      </c>
      <c r="G2084" t="s">
        <v>46</v>
      </c>
      <c r="H2084" t="s">
        <v>146</v>
      </c>
      <c r="I2084" t="s">
        <v>149</v>
      </c>
      <c r="J2084" t="s">
        <v>13</v>
      </c>
      <c r="K2084" t="s">
        <v>2629</v>
      </c>
      <c r="L2084" t="s">
        <v>92</v>
      </c>
      <c r="N2084" t="str">
        <f>IF(ISBLANK(Sales[[#This Row],[return]]),"No",Sales[[#This Row],[return]])</f>
        <v>No</v>
      </c>
      <c r="O2084" s="2">
        <v>43047</v>
      </c>
      <c r="P2084" s="8" t="str">
        <f>TEXT(DAY(Sales[[#This Row],[OrderDate]]),"ddd")</f>
        <v>Sun</v>
      </c>
      <c r="Q2084" s="8" t="str">
        <f>TEXT(MONTH(Sales[[#This Row],[ShipDate]])*29,"mmm")</f>
        <v>Nov</v>
      </c>
      <c r="R2084">
        <v>1100</v>
      </c>
      <c r="S2084" t="s">
        <v>2486</v>
      </c>
      <c r="T2084" t="s">
        <v>90</v>
      </c>
      <c r="U2084">
        <v>10024</v>
      </c>
      <c r="V2084" s="1">
        <v>0</v>
      </c>
      <c r="W2084">
        <v>143</v>
      </c>
      <c r="X2084">
        <v>2</v>
      </c>
      <c r="Y2084">
        <v>550</v>
      </c>
      <c r="AD2084"/>
    </row>
    <row r="2085" spans="1:30" x14ac:dyDescent="0.25">
      <c r="A2085" t="s">
        <v>10</v>
      </c>
      <c r="B2085" s="2">
        <v>43047</v>
      </c>
      <c r="C2085" s="35">
        <f>YEAR(Sales[[#This Row],[ShipDate]])</f>
        <v>2017</v>
      </c>
      <c r="D2085" t="s">
        <v>607</v>
      </c>
      <c r="E2085" t="s">
        <v>31</v>
      </c>
      <c r="F2085" t="s">
        <v>340</v>
      </c>
      <c r="G2085" t="s">
        <v>46</v>
      </c>
      <c r="H2085" t="s">
        <v>146</v>
      </c>
      <c r="I2085" t="s">
        <v>149</v>
      </c>
      <c r="J2085" t="s">
        <v>13</v>
      </c>
      <c r="K2085" t="s">
        <v>2629</v>
      </c>
      <c r="L2085" t="s">
        <v>92</v>
      </c>
      <c r="N2085" t="str">
        <f>IF(ISBLANK(Sales[[#This Row],[return]]),"No",Sales[[#This Row],[return]])</f>
        <v>No</v>
      </c>
      <c r="O2085" s="2">
        <v>43047</v>
      </c>
      <c r="P2085" s="8" t="str">
        <f>TEXT(DAY(Sales[[#This Row],[OrderDate]]),"ddd")</f>
        <v>Sun</v>
      </c>
      <c r="Q2085" s="8" t="str">
        <f>TEXT(MONTH(Sales[[#This Row],[ShipDate]])*29,"mmm")</f>
        <v>Nov</v>
      </c>
      <c r="R2085">
        <v>1849</v>
      </c>
      <c r="S2085" t="s">
        <v>2869</v>
      </c>
      <c r="T2085" t="s">
        <v>90</v>
      </c>
      <c r="U2085">
        <v>10024</v>
      </c>
      <c r="V2085" s="1">
        <v>0</v>
      </c>
      <c r="W2085">
        <v>2229</v>
      </c>
      <c r="X2085">
        <v>4</v>
      </c>
      <c r="Y2085">
        <v>4644</v>
      </c>
      <c r="AD2085"/>
    </row>
    <row r="2086" spans="1:30" x14ac:dyDescent="0.25">
      <c r="A2086" t="s">
        <v>40</v>
      </c>
      <c r="B2086" s="2">
        <v>42779</v>
      </c>
      <c r="C2086" s="35">
        <f>YEAR(Sales[[#This Row],[ShipDate]])</f>
        <v>2017</v>
      </c>
      <c r="D2086" t="s">
        <v>36</v>
      </c>
      <c r="E2086" t="s">
        <v>18</v>
      </c>
      <c r="F2086" t="s">
        <v>48</v>
      </c>
      <c r="G2086" t="s">
        <v>46</v>
      </c>
      <c r="H2086" t="s">
        <v>249</v>
      </c>
      <c r="I2086" t="s">
        <v>252</v>
      </c>
      <c r="J2086" t="s">
        <v>13</v>
      </c>
      <c r="K2086" t="s">
        <v>1079</v>
      </c>
      <c r="L2086" t="s">
        <v>92</v>
      </c>
      <c r="N2086" t="str">
        <f>IF(ISBLANK(Sales[[#This Row],[return]]),"No",Sales[[#This Row],[return]])</f>
        <v>No</v>
      </c>
      <c r="O2086" s="2">
        <v>42774</v>
      </c>
      <c r="P2086" s="8" t="str">
        <f>TEXT(DAY(Sales[[#This Row],[OrderDate]]),"ddd")</f>
        <v>Sun</v>
      </c>
      <c r="Q2086" s="8" t="str">
        <f>TEXT(MONTH(Sales[[#This Row],[ShipDate]])*29,"mmm")</f>
        <v>Feb</v>
      </c>
      <c r="R2086">
        <v>944</v>
      </c>
      <c r="S2086" t="s">
        <v>345</v>
      </c>
      <c r="T2086" t="s">
        <v>90</v>
      </c>
      <c r="U2086">
        <v>43229</v>
      </c>
      <c r="V2086" s="1">
        <v>0.4</v>
      </c>
      <c r="W2086">
        <v>-27</v>
      </c>
      <c r="X2086">
        <v>3</v>
      </c>
      <c r="Y2086">
        <v>108</v>
      </c>
      <c r="AD2086"/>
    </row>
    <row r="2087" spans="1:30" x14ac:dyDescent="0.25">
      <c r="A2087" t="s">
        <v>40</v>
      </c>
      <c r="B2087" s="2">
        <v>43017</v>
      </c>
      <c r="C2087" s="35">
        <f>YEAR(Sales[[#This Row],[ShipDate]])</f>
        <v>2017</v>
      </c>
      <c r="D2087" t="s">
        <v>36</v>
      </c>
      <c r="E2087" t="s">
        <v>69</v>
      </c>
      <c r="F2087" t="s">
        <v>52</v>
      </c>
      <c r="G2087" t="s">
        <v>25</v>
      </c>
      <c r="H2087" t="s">
        <v>171</v>
      </c>
      <c r="I2087" t="s">
        <v>174</v>
      </c>
      <c r="J2087" t="s">
        <v>13</v>
      </c>
      <c r="K2087" t="s">
        <v>3037</v>
      </c>
      <c r="L2087" t="s">
        <v>17</v>
      </c>
      <c r="N2087" t="str">
        <f>IF(ISBLANK(Sales[[#This Row],[return]]),"No",Sales[[#This Row],[return]])</f>
        <v>No</v>
      </c>
      <c r="O2087" s="2">
        <v>43013</v>
      </c>
      <c r="P2087" s="8" t="str">
        <f>TEXT(DAY(Sales[[#This Row],[OrderDate]]),"ddd")</f>
        <v>Thu</v>
      </c>
      <c r="Q2087" s="8" t="str">
        <f>TEXT(MONTH(Sales[[#This Row],[ShipDate]])*29,"mmm")</f>
        <v>Oct</v>
      </c>
      <c r="R2087">
        <v>812</v>
      </c>
      <c r="S2087" t="s">
        <v>624</v>
      </c>
      <c r="T2087" t="s">
        <v>15</v>
      </c>
      <c r="U2087">
        <v>22153</v>
      </c>
      <c r="V2087" s="1">
        <v>0</v>
      </c>
      <c r="W2087">
        <v>10</v>
      </c>
      <c r="X2087">
        <v>2</v>
      </c>
      <c r="Y2087">
        <v>29</v>
      </c>
      <c r="AD2087"/>
    </row>
    <row r="2088" spans="1:30" x14ac:dyDescent="0.25">
      <c r="A2088" t="s">
        <v>40</v>
      </c>
      <c r="B2088" s="2">
        <v>43017</v>
      </c>
      <c r="C2088" s="35">
        <f>YEAR(Sales[[#This Row],[ShipDate]])</f>
        <v>2017</v>
      </c>
      <c r="D2088" t="s">
        <v>36</v>
      </c>
      <c r="E2088" t="s">
        <v>69</v>
      </c>
      <c r="F2088" t="s">
        <v>45</v>
      </c>
      <c r="G2088" t="s">
        <v>25</v>
      </c>
      <c r="H2088" t="s">
        <v>171</v>
      </c>
      <c r="I2088" t="s">
        <v>174</v>
      </c>
      <c r="J2088" t="s">
        <v>13</v>
      </c>
      <c r="K2088" t="s">
        <v>3037</v>
      </c>
      <c r="L2088" t="s">
        <v>17</v>
      </c>
      <c r="N2088" t="str">
        <f>IF(ISBLANK(Sales[[#This Row],[return]]),"No",Sales[[#This Row],[return]])</f>
        <v>No</v>
      </c>
      <c r="O2088" s="2">
        <v>43013</v>
      </c>
      <c r="P2088" s="8" t="str">
        <f>TEXT(DAY(Sales[[#This Row],[OrderDate]]),"ddd")</f>
        <v>Thu</v>
      </c>
      <c r="Q2088" s="8" t="str">
        <f>TEXT(MONTH(Sales[[#This Row],[ShipDate]])*29,"mmm")</f>
        <v>Oct</v>
      </c>
      <c r="R2088">
        <v>1139</v>
      </c>
      <c r="S2088" t="s">
        <v>617</v>
      </c>
      <c r="T2088" t="s">
        <v>15</v>
      </c>
      <c r="U2088">
        <v>22153</v>
      </c>
      <c r="V2088" s="1">
        <v>0</v>
      </c>
      <c r="W2088">
        <v>13</v>
      </c>
      <c r="X2088">
        <v>4</v>
      </c>
      <c r="Y2088">
        <v>46</v>
      </c>
      <c r="AD2088"/>
    </row>
    <row r="2089" spans="1:30" x14ac:dyDescent="0.25">
      <c r="A2089" t="s">
        <v>40</v>
      </c>
      <c r="B2089" s="2">
        <v>42895</v>
      </c>
      <c r="C2089" s="35">
        <f>YEAR(Sales[[#This Row],[ShipDate]])</f>
        <v>2017</v>
      </c>
      <c r="D2089" t="s">
        <v>36</v>
      </c>
      <c r="E2089" t="s">
        <v>31</v>
      </c>
      <c r="F2089" t="s">
        <v>59</v>
      </c>
      <c r="G2089" t="s">
        <v>25</v>
      </c>
      <c r="H2089" t="s">
        <v>1251</v>
      </c>
      <c r="I2089" t="s">
        <v>299</v>
      </c>
      <c r="J2089" t="s">
        <v>13</v>
      </c>
      <c r="K2089" t="s">
        <v>712</v>
      </c>
      <c r="L2089" t="s">
        <v>68</v>
      </c>
      <c r="N2089" t="str">
        <f>IF(ISBLANK(Sales[[#This Row],[return]]),"No",Sales[[#This Row],[return]])</f>
        <v>No</v>
      </c>
      <c r="O2089" s="2">
        <v>42891</v>
      </c>
      <c r="P2089" s="8" t="str">
        <f>TEXT(DAY(Sales[[#This Row],[OrderDate]]),"ddd")</f>
        <v>Thu</v>
      </c>
      <c r="Q2089" s="8" t="str">
        <f>TEXT(MONTH(Sales[[#This Row],[ShipDate]])*29,"mmm")</f>
        <v>Jun</v>
      </c>
      <c r="R2089">
        <v>1780</v>
      </c>
      <c r="S2089" t="s">
        <v>1930</v>
      </c>
      <c r="T2089" t="s">
        <v>66</v>
      </c>
      <c r="U2089">
        <v>63301</v>
      </c>
      <c r="V2089" s="1">
        <v>0</v>
      </c>
      <c r="W2089">
        <v>5</v>
      </c>
      <c r="X2089">
        <v>2</v>
      </c>
      <c r="Y2089">
        <v>11</v>
      </c>
      <c r="AD2089"/>
    </row>
    <row r="2090" spans="1:30" x14ac:dyDescent="0.25">
      <c r="A2090" t="s">
        <v>10</v>
      </c>
      <c r="B2090" s="2">
        <v>43012</v>
      </c>
      <c r="C2090" s="35">
        <f>YEAR(Sales[[#This Row],[ShipDate]])</f>
        <v>2017</v>
      </c>
      <c r="D2090" t="s">
        <v>19</v>
      </c>
      <c r="E2090" t="s">
        <v>69</v>
      </c>
      <c r="F2090" t="s">
        <v>50</v>
      </c>
      <c r="G2090" t="s">
        <v>25</v>
      </c>
      <c r="H2090" t="s">
        <v>2975</v>
      </c>
      <c r="I2090" t="s">
        <v>585</v>
      </c>
      <c r="J2090" t="s">
        <v>13</v>
      </c>
      <c r="K2090" t="s">
        <v>363</v>
      </c>
      <c r="L2090" t="s">
        <v>92</v>
      </c>
      <c r="N2090" t="str">
        <f>IF(ISBLANK(Sales[[#This Row],[return]]),"No",Sales[[#This Row],[return]])</f>
        <v>No</v>
      </c>
      <c r="O2090" s="2">
        <v>43009</v>
      </c>
      <c r="P2090" s="8" t="str">
        <f>TEXT(DAY(Sales[[#This Row],[OrderDate]]),"ddd")</f>
        <v>Sun</v>
      </c>
      <c r="Q2090" s="8" t="str">
        <f>TEXT(MONTH(Sales[[#This Row],[ShipDate]])*29,"mmm")</f>
        <v>Oct</v>
      </c>
      <c r="R2090">
        <v>260</v>
      </c>
      <c r="S2090" t="s">
        <v>575</v>
      </c>
      <c r="T2090" t="s">
        <v>90</v>
      </c>
      <c r="U2090">
        <v>2138</v>
      </c>
      <c r="V2090" s="1">
        <v>0</v>
      </c>
      <c r="W2090">
        <v>10</v>
      </c>
      <c r="X2090">
        <v>5</v>
      </c>
      <c r="Y2090">
        <v>22</v>
      </c>
      <c r="AD2090"/>
    </row>
    <row r="2091" spans="1:30" x14ac:dyDescent="0.25">
      <c r="A2091" t="s">
        <v>10</v>
      </c>
      <c r="B2091" s="2">
        <v>43012</v>
      </c>
      <c r="C2091" s="35">
        <f>YEAR(Sales[[#This Row],[ShipDate]])</f>
        <v>2017</v>
      </c>
      <c r="D2091" t="s">
        <v>19</v>
      </c>
      <c r="E2091" t="s">
        <v>69</v>
      </c>
      <c r="F2091" t="s">
        <v>48</v>
      </c>
      <c r="G2091" t="s">
        <v>46</v>
      </c>
      <c r="H2091" t="s">
        <v>2975</v>
      </c>
      <c r="I2091" t="s">
        <v>585</v>
      </c>
      <c r="J2091" t="s">
        <v>13</v>
      </c>
      <c r="K2091" t="s">
        <v>363</v>
      </c>
      <c r="L2091" t="s">
        <v>92</v>
      </c>
      <c r="N2091" t="str">
        <f>IF(ISBLANK(Sales[[#This Row],[return]]),"No",Sales[[#This Row],[return]])</f>
        <v>No</v>
      </c>
      <c r="O2091" s="2">
        <v>43009</v>
      </c>
      <c r="P2091" s="8" t="str">
        <f>TEXT(DAY(Sales[[#This Row],[OrderDate]]),"ddd")</f>
        <v>Sun</v>
      </c>
      <c r="Q2091" s="8" t="str">
        <f>TEXT(MONTH(Sales[[#This Row],[ShipDate]])*29,"mmm")</f>
        <v>Oct</v>
      </c>
      <c r="R2091">
        <v>441</v>
      </c>
      <c r="S2091" t="s">
        <v>877</v>
      </c>
      <c r="T2091" t="s">
        <v>90</v>
      </c>
      <c r="U2091">
        <v>2138</v>
      </c>
      <c r="V2091" s="1">
        <v>0</v>
      </c>
      <c r="W2091">
        <v>94</v>
      </c>
      <c r="X2091">
        <v>2</v>
      </c>
      <c r="Y2091">
        <v>312</v>
      </c>
      <c r="AD2091"/>
    </row>
    <row r="2092" spans="1:30" x14ac:dyDescent="0.25">
      <c r="A2092" t="s">
        <v>24</v>
      </c>
      <c r="B2092" s="2">
        <v>43091</v>
      </c>
      <c r="C2092" s="35">
        <f>YEAR(Sales[[#This Row],[ShipDate]])</f>
        <v>2017</v>
      </c>
      <c r="D2092" t="s">
        <v>113</v>
      </c>
      <c r="E2092" t="s">
        <v>18</v>
      </c>
      <c r="F2092" t="s">
        <v>33</v>
      </c>
      <c r="G2092" t="s">
        <v>25</v>
      </c>
      <c r="H2092" t="s">
        <v>88</v>
      </c>
      <c r="I2092" t="s">
        <v>93</v>
      </c>
      <c r="J2092" t="s">
        <v>13</v>
      </c>
      <c r="K2092" t="s">
        <v>615</v>
      </c>
      <c r="L2092" t="s">
        <v>92</v>
      </c>
      <c r="N2092" t="str">
        <f>IF(ISBLANK(Sales[[#This Row],[return]]),"No",Sales[[#This Row],[return]])</f>
        <v>No</v>
      </c>
      <c r="O2092" s="2">
        <v>43088</v>
      </c>
      <c r="P2092" s="8" t="str">
        <f>TEXT(DAY(Sales[[#This Row],[OrderDate]]),"ddd")</f>
        <v>Thu</v>
      </c>
      <c r="Q2092" s="8" t="str">
        <f>TEXT(MONTH(Sales[[#This Row],[ShipDate]])*29,"mmm")</f>
        <v>Dec</v>
      </c>
      <c r="R2092">
        <v>181</v>
      </c>
      <c r="S2092" t="s">
        <v>1732</v>
      </c>
      <c r="T2092" t="s">
        <v>90</v>
      </c>
      <c r="U2092">
        <v>19134</v>
      </c>
      <c r="V2092" s="1">
        <v>0.2</v>
      </c>
      <c r="W2092">
        <v>3</v>
      </c>
      <c r="X2092">
        <v>3</v>
      </c>
      <c r="Y2092">
        <v>7</v>
      </c>
      <c r="AD2092"/>
    </row>
    <row r="2093" spans="1:30" x14ac:dyDescent="0.25">
      <c r="A2093" t="s">
        <v>24</v>
      </c>
      <c r="B2093" s="2">
        <v>42857</v>
      </c>
      <c r="C2093" s="35">
        <f>YEAR(Sales[[#This Row],[ShipDate]])</f>
        <v>2017</v>
      </c>
      <c r="D2093" t="s">
        <v>36</v>
      </c>
      <c r="E2093" t="s">
        <v>31</v>
      </c>
      <c r="F2093" t="s">
        <v>104</v>
      </c>
      <c r="G2093" t="s">
        <v>25</v>
      </c>
      <c r="H2093" t="s">
        <v>26</v>
      </c>
      <c r="I2093" t="s">
        <v>32</v>
      </c>
      <c r="J2093" t="s">
        <v>13</v>
      </c>
      <c r="K2093" t="s">
        <v>2702</v>
      </c>
      <c r="L2093" t="s">
        <v>30</v>
      </c>
      <c r="N2093" t="str">
        <f>IF(ISBLANK(Sales[[#This Row],[return]]),"No",Sales[[#This Row],[return]])</f>
        <v>No</v>
      </c>
      <c r="O2093" s="2">
        <v>42850</v>
      </c>
      <c r="P2093" s="8" t="str">
        <f>TEXT(DAY(Sales[[#This Row],[OrderDate]]),"ddd")</f>
        <v>Wed</v>
      </c>
      <c r="Q2093" s="8" t="str">
        <f>TEXT(MONTH(Sales[[#This Row],[ShipDate]])*29,"mmm")</f>
        <v>May</v>
      </c>
      <c r="R2093">
        <v>976</v>
      </c>
      <c r="S2093" t="s">
        <v>1861</v>
      </c>
      <c r="T2093" t="s">
        <v>28</v>
      </c>
      <c r="U2093">
        <v>90004</v>
      </c>
      <c r="V2093" s="1">
        <v>0</v>
      </c>
      <c r="W2093">
        <v>10</v>
      </c>
      <c r="X2093">
        <v>2</v>
      </c>
      <c r="Y2093">
        <v>21</v>
      </c>
      <c r="AD2093"/>
    </row>
    <row r="2094" spans="1:30" x14ac:dyDescent="0.25">
      <c r="A2094" t="s">
        <v>40</v>
      </c>
      <c r="B2094" s="2">
        <v>43064</v>
      </c>
      <c r="C2094" s="35">
        <f>YEAR(Sales[[#This Row],[ShipDate]])</f>
        <v>2017</v>
      </c>
      <c r="D2094" t="s">
        <v>36</v>
      </c>
      <c r="E2094" t="s">
        <v>18</v>
      </c>
      <c r="F2094" t="s">
        <v>21</v>
      </c>
      <c r="G2094" t="s">
        <v>11</v>
      </c>
      <c r="H2094" t="s">
        <v>648</v>
      </c>
      <c r="I2094" t="s">
        <v>651</v>
      </c>
      <c r="J2094" t="s">
        <v>13</v>
      </c>
      <c r="K2094" t="s">
        <v>1525</v>
      </c>
      <c r="L2094" t="s">
        <v>30</v>
      </c>
      <c r="N2094" t="str">
        <f>IF(ISBLANK(Sales[[#This Row],[return]]),"No",Sales[[#This Row],[return]])</f>
        <v>No</v>
      </c>
      <c r="O2094" s="2">
        <v>43060</v>
      </c>
      <c r="P2094" s="8" t="str">
        <f>TEXT(DAY(Sales[[#This Row],[OrderDate]]),"ddd")</f>
        <v>Sat</v>
      </c>
      <c r="Q2094" s="8" t="str">
        <f>TEXT(MONTH(Sales[[#This Row],[ShipDate]])*29,"mmm")</f>
        <v>Nov</v>
      </c>
      <c r="R2094">
        <v>840</v>
      </c>
      <c r="S2094" t="s">
        <v>1511</v>
      </c>
      <c r="T2094" t="s">
        <v>28</v>
      </c>
      <c r="U2094">
        <v>89115</v>
      </c>
      <c r="V2094" s="1">
        <v>0</v>
      </c>
      <c r="W2094">
        <v>41</v>
      </c>
      <c r="X2094">
        <v>2</v>
      </c>
      <c r="Y2094">
        <v>142</v>
      </c>
      <c r="AD2094"/>
    </row>
    <row r="2095" spans="1:30" x14ac:dyDescent="0.25">
      <c r="A2095" t="s">
        <v>40</v>
      </c>
      <c r="B2095" s="2">
        <v>43064</v>
      </c>
      <c r="C2095" s="35">
        <f>YEAR(Sales[[#This Row],[ShipDate]])</f>
        <v>2017</v>
      </c>
      <c r="D2095" t="s">
        <v>36</v>
      </c>
      <c r="E2095" t="s">
        <v>18</v>
      </c>
      <c r="F2095" t="s">
        <v>50</v>
      </c>
      <c r="G2095" t="s">
        <v>25</v>
      </c>
      <c r="H2095" t="s">
        <v>648</v>
      </c>
      <c r="I2095" t="s">
        <v>651</v>
      </c>
      <c r="J2095" t="s">
        <v>13</v>
      </c>
      <c r="K2095" t="s">
        <v>1525</v>
      </c>
      <c r="L2095" t="s">
        <v>30</v>
      </c>
      <c r="N2095" t="str">
        <f>IF(ISBLANK(Sales[[#This Row],[return]]),"No",Sales[[#This Row],[return]])</f>
        <v>No</v>
      </c>
      <c r="O2095" s="2">
        <v>43060</v>
      </c>
      <c r="P2095" s="8" t="str">
        <f>TEXT(DAY(Sales[[#This Row],[OrderDate]]),"ddd")</f>
        <v>Sat</v>
      </c>
      <c r="Q2095" s="8" t="str">
        <f>TEXT(MONTH(Sales[[#This Row],[ShipDate]])*29,"mmm")</f>
        <v>Nov</v>
      </c>
      <c r="R2095">
        <v>1492</v>
      </c>
      <c r="S2095" t="s">
        <v>3159</v>
      </c>
      <c r="T2095" t="s">
        <v>28</v>
      </c>
      <c r="U2095">
        <v>89115</v>
      </c>
      <c r="V2095" s="1">
        <v>0.2</v>
      </c>
      <c r="W2095">
        <v>23</v>
      </c>
      <c r="X2095">
        <v>4</v>
      </c>
      <c r="Y2095">
        <v>66</v>
      </c>
      <c r="AD2095"/>
    </row>
    <row r="2096" spans="1:30" x14ac:dyDescent="0.25">
      <c r="A2096" t="s">
        <v>40</v>
      </c>
      <c r="B2096" s="2">
        <v>42996</v>
      </c>
      <c r="C2096" s="35">
        <f>YEAR(Sales[[#This Row],[ShipDate]])</f>
        <v>2017</v>
      </c>
      <c r="D2096" t="s">
        <v>36</v>
      </c>
      <c r="E2096" t="s">
        <v>18</v>
      </c>
      <c r="F2096" t="s">
        <v>23</v>
      </c>
      <c r="G2096" t="s">
        <v>11</v>
      </c>
      <c r="H2096" t="s">
        <v>249</v>
      </c>
      <c r="I2096" t="s">
        <v>142</v>
      </c>
      <c r="J2096" t="s">
        <v>13</v>
      </c>
      <c r="K2096" t="s">
        <v>900</v>
      </c>
      <c r="L2096" t="s">
        <v>68</v>
      </c>
      <c r="N2096" t="str">
        <f>IF(ISBLANK(Sales[[#This Row],[return]]),"No",Sales[[#This Row],[return]])</f>
        <v>No</v>
      </c>
      <c r="O2096" s="2">
        <v>42991</v>
      </c>
      <c r="P2096" s="8" t="str">
        <f>TEXT(DAY(Sales[[#This Row],[OrderDate]]),"ddd")</f>
        <v>Fri</v>
      </c>
      <c r="Q2096" s="8" t="str">
        <f>TEXT(MONTH(Sales[[#This Row],[ShipDate]])*29,"mmm")</f>
        <v>Sep</v>
      </c>
      <c r="R2096">
        <v>842</v>
      </c>
      <c r="S2096" t="s">
        <v>691</v>
      </c>
      <c r="T2096" t="s">
        <v>66</v>
      </c>
      <c r="U2096">
        <v>47201</v>
      </c>
      <c r="V2096" s="1">
        <v>0</v>
      </c>
      <c r="W2096">
        <v>394</v>
      </c>
      <c r="X2096">
        <v>7</v>
      </c>
      <c r="Y2096">
        <v>1516</v>
      </c>
      <c r="AD2096"/>
    </row>
    <row r="2097" spans="1:30" x14ac:dyDescent="0.25">
      <c r="A2097" t="s">
        <v>40</v>
      </c>
      <c r="B2097" s="2">
        <v>42996</v>
      </c>
      <c r="C2097" s="35">
        <f>YEAR(Sales[[#This Row],[ShipDate]])</f>
        <v>2017</v>
      </c>
      <c r="D2097" t="s">
        <v>36</v>
      </c>
      <c r="E2097" t="s">
        <v>18</v>
      </c>
      <c r="F2097" t="s">
        <v>99</v>
      </c>
      <c r="G2097" t="s">
        <v>46</v>
      </c>
      <c r="H2097" t="s">
        <v>249</v>
      </c>
      <c r="I2097" t="s">
        <v>142</v>
      </c>
      <c r="J2097" t="s">
        <v>13</v>
      </c>
      <c r="K2097" t="s">
        <v>900</v>
      </c>
      <c r="L2097" t="s">
        <v>68</v>
      </c>
      <c r="N2097" t="str">
        <f>IF(ISBLANK(Sales[[#This Row],[return]]),"No",Sales[[#This Row],[return]])</f>
        <v>No</v>
      </c>
      <c r="O2097" s="2">
        <v>42991</v>
      </c>
      <c r="P2097" s="8" t="str">
        <f>TEXT(DAY(Sales[[#This Row],[OrderDate]]),"ddd")</f>
        <v>Fri</v>
      </c>
      <c r="Q2097" s="8" t="str">
        <f>TEXT(MONTH(Sales[[#This Row],[ShipDate]])*29,"mmm")</f>
        <v>Sep</v>
      </c>
      <c r="R2097">
        <v>421</v>
      </c>
      <c r="S2097" t="s">
        <v>2340</v>
      </c>
      <c r="T2097" t="s">
        <v>66</v>
      </c>
      <c r="U2097">
        <v>47201</v>
      </c>
      <c r="V2097" s="1">
        <v>0</v>
      </c>
      <c r="W2097">
        <v>16</v>
      </c>
      <c r="X2097">
        <v>4</v>
      </c>
      <c r="Y2097">
        <v>200</v>
      </c>
      <c r="AD2097"/>
    </row>
    <row r="2098" spans="1:30" x14ac:dyDescent="0.25">
      <c r="A2098" t="s">
        <v>40</v>
      </c>
      <c r="B2098" s="2">
        <v>43084</v>
      </c>
      <c r="C2098" s="35">
        <f>YEAR(Sales[[#This Row],[ShipDate]])</f>
        <v>2017</v>
      </c>
      <c r="D2098" t="s">
        <v>36</v>
      </c>
      <c r="E2098" t="s">
        <v>69</v>
      </c>
      <c r="F2098" t="s">
        <v>45</v>
      </c>
      <c r="G2098" t="s">
        <v>25</v>
      </c>
      <c r="H2098" t="s">
        <v>26</v>
      </c>
      <c r="I2098" t="s">
        <v>32</v>
      </c>
      <c r="J2098" t="s">
        <v>13</v>
      </c>
      <c r="K2098" t="s">
        <v>2996</v>
      </c>
      <c r="L2098" t="s">
        <v>30</v>
      </c>
      <c r="N2098" t="str">
        <f>IF(ISBLANK(Sales[[#This Row],[return]]),"No",Sales[[#This Row],[return]])</f>
        <v>No</v>
      </c>
      <c r="O2098" s="2">
        <v>43079</v>
      </c>
      <c r="P2098" s="8" t="str">
        <f>TEXT(DAY(Sales[[#This Row],[OrderDate]]),"ddd")</f>
        <v>Tue</v>
      </c>
      <c r="Q2098" s="8" t="str">
        <f>TEXT(MONTH(Sales[[#This Row],[ShipDate]])*29,"mmm")</f>
        <v>Dec</v>
      </c>
      <c r="R2098">
        <v>356</v>
      </c>
      <c r="S2098" t="s">
        <v>1638</v>
      </c>
      <c r="T2098" t="s">
        <v>28</v>
      </c>
      <c r="U2098">
        <v>90032</v>
      </c>
      <c r="V2098" s="1">
        <v>0</v>
      </c>
      <c r="W2098">
        <v>16</v>
      </c>
      <c r="X2098">
        <v>2</v>
      </c>
      <c r="Y2098">
        <v>56</v>
      </c>
      <c r="AD2098"/>
    </row>
    <row r="2099" spans="1:30" x14ac:dyDescent="0.25">
      <c r="A2099" t="s">
        <v>40</v>
      </c>
      <c r="B2099" s="2">
        <v>42847</v>
      </c>
      <c r="C2099" s="35">
        <f>YEAR(Sales[[#This Row],[ShipDate]])</f>
        <v>2017</v>
      </c>
      <c r="D2099" t="s">
        <v>36</v>
      </c>
      <c r="E2099" t="s">
        <v>18</v>
      </c>
      <c r="F2099" t="s">
        <v>50</v>
      </c>
      <c r="G2099" t="s">
        <v>25</v>
      </c>
      <c r="H2099" t="s">
        <v>139</v>
      </c>
      <c r="I2099" t="s">
        <v>142</v>
      </c>
      <c r="J2099" t="s">
        <v>13</v>
      </c>
      <c r="K2099" t="s">
        <v>140</v>
      </c>
      <c r="L2099" t="s">
        <v>68</v>
      </c>
      <c r="N2099" t="str">
        <f>IF(ISBLANK(Sales[[#This Row],[return]]),"No",Sales[[#This Row],[return]])</f>
        <v>No</v>
      </c>
      <c r="O2099" s="2">
        <v>42843</v>
      </c>
      <c r="P2099" s="8" t="str">
        <f>TEXT(DAY(Sales[[#This Row],[OrderDate]]),"ddd")</f>
        <v>Wed</v>
      </c>
      <c r="Q2099" s="8" t="str">
        <f>TEXT(MONTH(Sales[[#This Row],[ShipDate]])*29,"mmm")</f>
        <v>Apr</v>
      </c>
      <c r="R2099">
        <v>395</v>
      </c>
      <c r="S2099" t="s">
        <v>141</v>
      </c>
      <c r="T2099" t="s">
        <v>66</v>
      </c>
      <c r="U2099">
        <v>47150</v>
      </c>
      <c r="V2099" s="1">
        <v>0</v>
      </c>
      <c r="W2099">
        <v>18</v>
      </c>
      <c r="X2099">
        <v>6</v>
      </c>
      <c r="Y2099">
        <v>38</v>
      </c>
      <c r="AD2099"/>
    </row>
    <row r="2100" spans="1:30" x14ac:dyDescent="0.25">
      <c r="A2100" t="s">
        <v>40</v>
      </c>
      <c r="B2100" s="2">
        <v>42847</v>
      </c>
      <c r="C2100" s="35">
        <f>YEAR(Sales[[#This Row],[ShipDate]])</f>
        <v>2017</v>
      </c>
      <c r="D2100" t="s">
        <v>36</v>
      </c>
      <c r="E2100" t="s">
        <v>18</v>
      </c>
      <c r="F2100" t="s">
        <v>33</v>
      </c>
      <c r="G2100" t="s">
        <v>25</v>
      </c>
      <c r="H2100" t="s">
        <v>139</v>
      </c>
      <c r="I2100" t="s">
        <v>142</v>
      </c>
      <c r="J2100" t="s">
        <v>13</v>
      </c>
      <c r="K2100" t="s">
        <v>140</v>
      </c>
      <c r="L2100" t="s">
        <v>68</v>
      </c>
      <c r="N2100" t="str">
        <f>IF(ISBLANK(Sales[[#This Row],[return]]),"No",Sales[[#This Row],[return]])</f>
        <v>No</v>
      </c>
      <c r="O2100" s="2">
        <v>42843</v>
      </c>
      <c r="P2100" s="8" t="str">
        <f>TEXT(DAY(Sales[[#This Row],[OrderDate]]),"ddd")</f>
        <v>Wed</v>
      </c>
      <c r="Q2100" s="8" t="str">
        <f>TEXT(MONTH(Sales[[#This Row],[ShipDate]])*29,"mmm")</f>
        <v>Apr</v>
      </c>
      <c r="R2100">
        <v>193</v>
      </c>
      <c r="S2100" t="s">
        <v>143</v>
      </c>
      <c r="T2100" t="s">
        <v>66</v>
      </c>
      <c r="U2100">
        <v>47150</v>
      </c>
      <c r="V2100" s="1">
        <v>0</v>
      </c>
      <c r="W2100">
        <v>35</v>
      </c>
      <c r="X2100">
        <v>6</v>
      </c>
      <c r="Y2100">
        <v>75</v>
      </c>
      <c r="AD2100"/>
    </row>
    <row r="2101" spans="1:30" x14ac:dyDescent="0.25">
      <c r="A2101" t="s">
        <v>40</v>
      </c>
      <c r="B2101" s="2">
        <v>42847</v>
      </c>
      <c r="C2101" s="35">
        <f>YEAR(Sales[[#This Row],[ShipDate]])</f>
        <v>2017</v>
      </c>
      <c r="D2101" t="s">
        <v>36</v>
      </c>
      <c r="E2101" t="s">
        <v>18</v>
      </c>
      <c r="F2101" t="s">
        <v>43</v>
      </c>
      <c r="G2101" t="s">
        <v>11</v>
      </c>
      <c r="H2101" t="s">
        <v>139</v>
      </c>
      <c r="I2101" t="s">
        <v>142</v>
      </c>
      <c r="J2101" t="s">
        <v>13</v>
      </c>
      <c r="K2101" t="s">
        <v>140</v>
      </c>
      <c r="L2101" t="s">
        <v>68</v>
      </c>
      <c r="N2101" t="str">
        <f>IF(ISBLANK(Sales[[#This Row],[return]]),"No",Sales[[#This Row],[return]])</f>
        <v>No</v>
      </c>
      <c r="O2101" s="2">
        <v>42843</v>
      </c>
      <c r="P2101" s="8" t="str">
        <f>TEXT(DAY(Sales[[#This Row],[OrderDate]]),"ddd")</f>
        <v>Wed</v>
      </c>
      <c r="Q2101" s="8" t="str">
        <f>TEXT(MONTH(Sales[[#This Row],[ShipDate]])*29,"mmm")</f>
        <v>Apr</v>
      </c>
      <c r="R2101">
        <v>1036</v>
      </c>
      <c r="S2101" t="s">
        <v>144</v>
      </c>
      <c r="T2101" t="s">
        <v>66</v>
      </c>
      <c r="U2101">
        <v>47150</v>
      </c>
      <c r="V2101" s="1">
        <v>0</v>
      </c>
      <c r="W2101">
        <v>3</v>
      </c>
      <c r="X2101">
        <v>2</v>
      </c>
      <c r="Y2101">
        <v>6</v>
      </c>
      <c r="AD2101"/>
    </row>
    <row r="2102" spans="1:30" x14ac:dyDescent="0.25">
      <c r="A2102" t="s">
        <v>40</v>
      </c>
      <c r="B2102" s="2">
        <v>42847</v>
      </c>
      <c r="C2102" s="35">
        <f>YEAR(Sales[[#This Row],[ShipDate]])</f>
        <v>2017</v>
      </c>
      <c r="D2102" t="s">
        <v>36</v>
      </c>
      <c r="E2102" t="s">
        <v>18</v>
      </c>
      <c r="F2102" t="s">
        <v>23</v>
      </c>
      <c r="G2102" t="s">
        <v>11</v>
      </c>
      <c r="H2102" t="s">
        <v>139</v>
      </c>
      <c r="I2102" t="s">
        <v>142</v>
      </c>
      <c r="J2102" t="s">
        <v>13</v>
      </c>
      <c r="K2102" t="s">
        <v>140</v>
      </c>
      <c r="L2102" t="s">
        <v>68</v>
      </c>
      <c r="N2102" t="str">
        <f>IF(ISBLANK(Sales[[#This Row],[return]]),"No",Sales[[#This Row],[return]])</f>
        <v>No</v>
      </c>
      <c r="O2102" s="2">
        <v>42843</v>
      </c>
      <c r="P2102" s="8" t="str">
        <f>TEXT(DAY(Sales[[#This Row],[OrderDate]]),"ddd")</f>
        <v>Wed</v>
      </c>
      <c r="Q2102" s="8" t="str">
        <f>TEXT(MONTH(Sales[[#This Row],[ShipDate]])*29,"mmm")</f>
        <v>Apr</v>
      </c>
      <c r="R2102">
        <v>762</v>
      </c>
      <c r="S2102" t="s">
        <v>145</v>
      </c>
      <c r="T2102" t="s">
        <v>66</v>
      </c>
      <c r="U2102">
        <v>47150</v>
      </c>
      <c r="V2102" s="1">
        <v>0</v>
      </c>
      <c r="W2102">
        <v>17</v>
      </c>
      <c r="X2102">
        <v>1</v>
      </c>
      <c r="Y2102">
        <v>90</v>
      </c>
      <c r="AD2102"/>
    </row>
    <row r="2103" spans="1:30" x14ac:dyDescent="0.25">
      <c r="A2103" t="s">
        <v>10</v>
      </c>
      <c r="B2103" s="2">
        <v>43058</v>
      </c>
      <c r="C2103" s="35">
        <f>YEAR(Sales[[#This Row],[ShipDate]])</f>
        <v>2017</v>
      </c>
      <c r="D2103" t="s">
        <v>36</v>
      </c>
      <c r="E2103" t="s">
        <v>18</v>
      </c>
      <c r="F2103" t="s">
        <v>21</v>
      </c>
      <c r="G2103" t="s">
        <v>11</v>
      </c>
      <c r="H2103" t="s">
        <v>302</v>
      </c>
      <c r="I2103" t="s">
        <v>137</v>
      </c>
      <c r="J2103" t="s">
        <v>13</v>
      </c>
      <c r="K2103" t="s">
        <v>444</v>
      </c>
      <c r="L2103" t="s">
        <v>92</v>
      </c>
      <c r="N2103" t="str">
        <f>IF(ISBLANK(Sales[[#This Row],[return]]),"No",Sales[[#This Row],[return]])</f>
        <v>No</v>
      </c>
      <c r="O2103" s="2">
        <v>43052</v>
      </c>
      <c r="P2103" s="8" t="str">
        <f>TEXT(DAY(Sales[[#This Row],[OrderDate]]),"ddd")</f>
        <v>Fri</v>
      </c>
      <c r="Q2103" s="8" t="str">
        <f>TEXT(MONTH(Sales[[#This Row],[ShipDate]])*29,"mmm")</f>
        <v>Nov</v>
      </c>
      <c r="R2103">
        <v>309</v>
      </c>
      <c r="S2103" t="s">
        <v>1208</v>
      </c>
      <c r="T2103" t="s">
        <v>90</v>
      </c>
      <c r="U2103">
        <v>19711</v>
      </c>
      <c r="V2103" s="1">
        <v>0</v>
      </c>
      <c r="W2103">
        <v>57</v>
      </c>
      <c r="X2103">
        <v>3</v>
      </c>
      <c r="Y2103">
        <v>300</v>
      </c>
      <c r="AD2103"/>
    </row>
    <row r="2104" spans="1:30" x14ac:dyDescent="0.25">
      <c r="A2104" t="s">
        <v>10</v>
      </c>
      <c r="B2104" s="2">
        <v>43058</v>
      </c>
      <c r="C2104" s="35">
        <f>YEAR(Sales[[#This Row],[ShipDate]])</f>
        <v>2017</v>
      </c>
      <c r="D2104" t="s">
        <v>36</v>
      </c>
      <c r="E2104" t="s">
        <v>18</v>
      </c>
      <c r="F2104" t="s">
        <v>59</v>
      </c>
      <c r="G2104" t="s">
        <v>25</v>
      </c>
      <c r="H2104" t="s">
        <v>302</v>
      </c>
      <c r="I2104" t="s">
        <v>137</v>
      </c>
      <c r="J2104" t="s">
        <v>13</v>
      </c>
      <c r="K2104" t="s">
        <v>444</v>
      </c>
      <c r="L2104" t="s">
        <v>92</v>
      </c>
      <c r="N2104" t="str">
        <f>IF(ISBLANK(Sales[[#This Row],[return]]),"No",Sales[[#This Row],[return]])</f>
        <v>No</v>
      </c>
      <c r="O2104" s="2">
        <v>43052</v>
      </c>
      <c r="P2104" s="8" t="str">
        <f>TEXT(DAY(Sales[[#This Row],[OrderDate]]),"ddd")</f>
        <v>Fri</v>
      </c>
      <c r="Q2104" s="8" t="str">
        <f>TEXT(MONTH(Sales[[#This Row],[ShipDate]])*29,"mmm")</f>
        <v>Nov</v>
      </c>
      <c r="R2104">
        <v>98</v>
      </c>
      <c r="S2104" t="s">
        <v>1939</v>
      </c>
      <c r="T2104" t="s">
        <v>90</v>
      </c>
      <c r="U2104">
        <v>19711</v>
      </c>
      <c r="V2104" s="1">
        <v>0</v>
      </c>
      <c r="W2104">
        <v>20</v>
      </c>
      <c r="X2104">
        <v>7</v>
      </c>
      <c r="Y2104">
        <v>42</v>
      </c>
      <c r="AD2104"/>
    </row>
    <row r="2105" spans="1:30" x14ac:dyDescent="0.25">
      <c r="A2105" t="s">
        <v>10</v>
      </c>
      <c r="B2105" s="2">
        <v>43058</v>
      </c>
      <c r="C2105" s="35">
        <f>YEAR(Sales[[#This Row],[ShipDate]])</f>
        <v>2017</v>
      </c>
      <c r="D2105" t="s">
        <v>36</v>
      </c>
      <c r="E2105" t="s">
        <v>18</v>
      </c>
      <c r="F2105" t="s">
        <v>48</v>
      </c>
      <c r="G2105" t="s">
        <v>46</v>
      </c>
      <c r="H2105" t="s">
        <v>302</v>
      </c>
      <c r="I2105" t="s">
        <v>137</v>
      </c>
      <c r="J2105" t="s">
        <v>13</v>
      </c>
      <c r="K2105" t="s">
        <v>444</v>
      </c>
      <c r="L2105" t="s">
        <v>92</v>
      </c>
      <c r="N2105" t="str">
        <f>IF(ISBLANK(Sales[[#This Row],[return]]),"No",Sales[[#This Row],[return]])</f>
        <v>No</v>
      </c>
      <c r="O2105" s="2">
        <v>43052</v>
      </c>
      <c r="P2105" s="8" t="str">
        <f>TEXT(DAY(Sales[[#This Row],[OrderDate]]),"ddd")</f>
        <v>Fri</v>
      </c>
      <c r="Q2105" s="8" t="str">
        <f>TEXT(MONTH(Sales[[#This Row],[ShipDate]])*29,"mmm")</f>
        <v>Nov</v>
      </c>
      <c r="R2105">
        <v>927</v>
      </c>
      <c r="S2105" t="s">
        <v>2516</v>
      </c>
      <c r="T2105" t="s">
        <v>90</v>
      </c>
      <c r="U2105">
        <v>19711</v>
      </c>
      <c r="V2105" s="1">
        <v>0</v>
      </c>
      <c r="W2105">
        <v>43</v>
      </c>
      <c r="X2105">
        <v>2</v>
      </c>
      <c r="Y2105">
        <v>90</v>
      </c>
      <c r="AD2105"/>
    </row>
    <row r="2106" spans="1:30" x14ac:dyDescent="0.25">
      <c r="A2106" t="s">
        <v>10</v>
      </c>
      <c r="B2106" s="2">
        <v>43058</v>
      </c>
      <c r="C2106" s="35">
        <f>YEAR(Sales[[#This Row],[ShipDate]])</f>
        <v>2017</v>
      </c>
      <c r="D2106" t="s">
        <v>36</v>
      </c>
      <c r="E2106" t="s">
        <v>18</v>
      </c>
      <c r="F2106" t="s">
        <v>48</v>
      </c>
      <c r="G2106" t="s">
        <v>46</v>
      </c>
      <c r="H2106" t="s">
        <v>302</v>
      </c>
      <c r="I2106" t="s">
        <v>137</v>
      </c>
      <c r="J2106" t="s">
        <v>13</v>
      </c>
      <c r="K2106" t="s">
        <v>444</v>
      </c>
      <c r="L2106" t="s">
        <v>92</v>
      </c>
      <c r="N2106" t="str">
        <f>IF(ISBLANK(Sales[[#This Row],[return]]),"No",Sales[[#This Row],[return]])</f>
        <v>No</v>
      </c>
      <c r="O2106" s="2">
        <v>43052</v>
      </c>
      <c r="P2106" s="8" t="str">
        <f>TEXT(DAY(Sales[[#This Row],[OrderDate]]),"ddd")</f>
        <v>Fri</v>
      </c>
      <c r="Q2106" s="8" t="str">
        <f>TEXT(MONTH(Sales[[#This Row],[ShipDate]])*29,"mmm")</f>
        <v>Nov</v>
      </c>
      <c r="R2106">
        <v>340</v>
      </c>
      <c r="S2106" t="s">
        <v>2321</v>
      </c>
      <c r="T2106" t="s">
        <v>90</v>
      </c>
      <c r="U2106">
        <v>19711</v>
      </c>
      <c r="V2106" s="1">
        <v>0</v>
      </c>
      <c r="W2106">
        <v>94</v>
      </c>
      <c r="X2106">
        <v>3</v>
      </c>
      <c r="Y2106">
        <v>378</v>
      </c>
      <c r="AD2106"/>
    </row>
    <row r="2107" spans="1:30" x14ac:dyDescent="0.25">
      <c r="A2107" t="s">
        <v>24</v>
      </c>
      <c r="B2107" s="2">
        <v>43002</v>
      </c>
      <c r="C2107" s="35">
        <f>YEAR(Sales[[#This Row],[ShipDate]])</f>
        <v>2017</v>
      </c>
      <c r="D2107" t="s">
        <v>19</v>
      </c>
      <c r="E2107" t="s">
        <v>69</v>
      </c>
      <c r="F2107" t="s">
        <v>21</v>
      </c>
      <c r="G2107" t="s">
        <v>11</v>
      </c>
      <c r="H2107" t="s">
        <v>531</v>
      </c>
      <c r="I2107" t="s">
        <v>174</v>
      </c>
      <c r="J2107" t="s">
        <v>13</v>
      </c>
      <c r="K2107" t="s">
        <v>2950</v>
      </c>
      <c r="L2107" t="s">
        <v>17</v>
      </c>
      <c r="N2107" t="str">
        <f>IF(ISBLANK(Sales[[#This Row],[return]]),"No",Sales[[#This Row],[return]])</f>
        <v>No</v>
      </c>
      <c r="O2107" s="2">
        <v>42997</v>
      </c>
      <c r="P2107" s="8" t="str">
        <f>TEXT(DAY(Sales[[#This Row],[OrderDate]]),"ddd")</f>
        <v>Thu</v>
      </c>
      <c r="Q2107" s="8" t="str">
        <f>TEXT(MONTH(Sales[[#This Row],[ShipDate]])*29,"mmm")</f>
        <v>Sep</v>
      </c>
      <c r="R2107">
        <v>1431</v>
      </c>
      <c r="S2107" t="s">
        <v>2603</v>
      </c>
      <c r="T2107" t="s">
        <v>15</v>
      </c>
      <c r="U2107">
        <v>22204</v>
      </c>
      <c r="V2107" s="1">
        <v>0</v>
      </c>
      <c r="W2107">
        <v>4</v>
      </c>
      <c r="X2107">
        <v>2</v>
      </c>
      <c r="Y2107">
        <v>62</v>
      </c>
      <c r="AD2107"/>
    </row>
    <row r="2108" spans="1:30" x14ac:dyDescent="0.25">
      <c r="A2108" t="s">
        <v>24</v>
      </c>
      <c r="B2108" s="2">
        <v>42996</v>
      </c>
      <c r="C2108" s="35">
        <f>YEAR(Sales[[#This Row],[ShipDate]])</f>
        <v>2017</v>
      </c>
      <c r="D2108" t="s">
        <v>19</v>
      </c>
      <c r="E2108" t="s">
        <v>69</v>
      </c>
      <c r="F2108" t="s">
        <v>50</v>
      </c>
      <c r="G2108" t="s">
        <v>25</v>
      </c>
      <c r="H2108" t="s">
        <v>641</v>
      </c>
      <c r="I2108" t="s">
        <v>248</v>
      </c>
      <c r="J2108" t="s">
        <v>13</v>
      </c>
      <c r="K2108" t="s">
        <v>2948</v>
      </c>
      <c r="L2108" t="s">
        <v>68</v>
      </c>
      <c r="N2108" t="str">
        <f>IF(ISBLANK(Sales[[#This Row],[return]]),"No",Sales[[#This Row],[return]])</f>
        <v>No</v>
      </c>
      <c r="O2108" s="2">
        <v>42992</v>
      </c>
      <c r="P2108" s="8" t="str">
        <f>TEXT(DAY(Sales[[#This Row],[OrderDate]]),"ddd")</f>
        <v>Sat</v>
      </c>
      <c r="Q2108" s="8" t="str">
        <f>TEXT(MONTH(Sales[[#This Row],[ShipDate]])*29,"mmm")</f>
        <v>Sep</v>
      </c>
      <c r="R2108">
        <v>1645</v>
      </c>
      <c r="S2108" t="s">
        <v>1961</v>
      </c>
      <c r="T2108" t="s">
        <v>66</v>
      </c>
      <c r="U2108">
        <v>50315</v>
      </c>
      <c r="V2108" s="1">
        <v>0</v>
      </c>
      <c r="W2108">
        <v>13</v>
      </c>
      <c r="X2108">
        <v>5</v>
      </c>
      <c r="Y2108">
        <v>26</v>
      </c>
      <c r="AD2108"/>
    </row>
    <row r="2109" spans="1:30" x14ac:dyDescent="0.25">
      <c r="A2109" t="s">
        <v>40</v>
      </c>
      <c r="B2109" s="2">
        <v>42916</v>
      </c>
      <c r="C2109" s="35">
        <f>YEAR(Sales[[#This Row],[ShipDate]])</f>
        <v>2017</v>
      </c>
      <c r="D2109" t="s">
        <v>36</v>
      </c>
      <c r="E2109" t="s">
        <v>18</v>
      </c>
      <c r="F2109" t="s">
        <v>23</v>
      </c>
      <c r="G2109" t="s">
        <v>11</v>
      </c>
      <c r="H2109" t="s">
        <v>680</v>
      </c>
      <c r="I2109" t="s">
        <v>174</v>
      </c>
      <c r="J2109" t="s">
        <v>13</v>
      </c>
      <c r="K2109" t="s">
        <v>771</v>
      </c>
      <c r="L2109" t="s">
        <v>17</v>
      </c>
      <c r="N2109" t="str">
        <f>IF(ISBLANK(Sales[[#This Row],[return]]),"No",Sales[[#This Row],[return]])</f>
        <v>No</v>
      </c>
      <c r="O2109" s="2">
        <v>42912</v>
      </c>
      <c r="P2109" s="8" t="str">
        <f>TEXT(DAY(Sales[[#This Row],[OrderDate]]),"ddd")</f>
        <v>Thu</v>
      </c>
      <c r="Q2109" s="8" t="str">
        <f>TEXT(MONTH(Sales[[#This Row],[ShipDate]])*29,"mmm")</f>
        <v>Jun</v>
      </c>
      <c r="R2109">
        <v>1204</v>
      </c>
      <c r="S2109" t="s">
        <v>1294</v>
      </c>
      <c r="T2109" t="s">
        <v>15</v>
      </c>
      <c r="U2109">
        <v>23223</v>
      </c>
      <c r="V2109" s="1">
        <v>0</v>
      </c>
      <c r="W2109">
        <v>80</v>
      </c>
      <c r="X2109">
        <v>3</v>
      </c>
      <c r="Y2109">
        <v>333</v>
      </c>
      <c r="AD2109"/>
    </row>
    <row r="2110" spans="1:30" x14ac:dyDescent="0.25">
      <c r="A2110" t="s">
        <v>40</v>
      </c>
      <c r="B2110" s="2">
        <v>42916</v>
      </c>
      <c r="C2110" s="35">
        <f>YEAR(Sales[[#This Row],[ShipDate]])</f>
        <v>2017</v>
      </c>
      <c r="D2110" t="s">
        <v>36</v>
      </c>
      <c r="E2110" t="s">
        <v>18</v>
      </c>
      <c r="F2110" t="s">
        <v>39</v>
      </c>
      <c r="G2110" t="s">
        <v>25</v>
      </c>
      <c r="H2110" t="s">
        <v>680</v>
      </c>
      <c r="I2110" t="s">
        <v>174</v>
      </c>
      <c r="J2110" t="s">
        <v>13</v>
      </c>
      <c r="K2110" t="s">
        <v>771</v>
      </c>
      <c r="L2110" t="s">
        <v>17</v>
      </c>
      <c r="N2110" t="str">
        <f>IF(ISBLANK(Sales[[#This Row],[return]]),"No",Sales[[#This Row],[return]])</f>
        <v>No</v>
      </c>
      <c r="O2110" s="2">
        <v>42912</v>
      </c>
      <c r="P2110" s="8" t="str">
        <f>TEXT(DAY(Sales[[#This Row],[OrderDate]]),"ddd")</f>
        <v>Thu</v>
      </c>
      <c r="Q2110" s="8" t="str">
        <f>TEXT(MONTH(Sales[[#This Row],[ShipDate]])*29,"mmm")</f>
        <v>Jun</v>
      </c>
      <c r="R2110">
        <v>502</v>
      </c>
      <c r="S2110" t="s">
        <v>757</v>
      </c>
      <c r="T2110" t="s">
        <v>15</v>
      </c>
      <c r="U2110">
        <v>23223</v>
      </c>
      <c r="V2110" s="1">
        <v>0</v>
      </c>
      <c r="W2110">
        <v>4</v>
      </c>
      <c r="X2110">
        <v>1</v>
      </c>
      <c r="Y2110">
        <v>15</v>
      </c>
      <c r="AD2110"/>
    </row>
    <row r="2111" spans="1:30" x14ac:dyDescent="0.25">
      <c r="A2111" t="s">
        <v>40</v>
      </c>
      <c r="B2111" s="2">
        <v>42916</v>
      </c>
      <c r="C2111" s="35">
        <f>YEAR(Sales[[#This Row],[ShipDate]])</f>
        <v>2017</v>
      </c>
      <c r="D2111" t="s">
        <v>36</v>
      </c>
      <c r="E2111" t="s">
        <v>18</v>
      </c>
      <c r="F2111" t="s">
        <v>50</v>
      </c>
      <c r="G2111" t="s">
        <v>25</v>
      </c>
      <c r="H2111" t="s">
        <v>680</v>
      </c>
      <c r="I2111" t="s">
        <v>174</v>
      </c>
      <c r="J2111" t="s">
        <v>13</v>
      </c>
      <c r="K2111" t="s">
        <v>771</v>
      </c>
      <c r="L2111" t="s">
        <v>17</v>
      </c>
      <c r="N2111" t="str">
        <f>IF(ISBLANK(Sales[[#This Row],[return]]),"No",Sales[[#This Row],[return]])</f>
        <v>No</v>
      </c>
      <c r="O2111" s="2">
        <v>42912</v>
      </c>
      <c r="P2111" s="8" t="str">
        <f>TEXT(DAY(Sales[[#This Row],[OrderDate]]),"ddd")</f>
        <v>Thu</v>
      </c>
      <c r="Q2111" s="8" t="str">
        <f>TEXT(MONTH(Sales[[#This Row],[ShipDate]])*29,"mmm")</f>
        <v>Jun</v>
      </c>
      <c r="R2111">
        <v>719</v>
      </c>
      <c r="S2111" t="s">
        <v>695</v>
      </c>
      <c r="T2111" t="s">
        <v>15</v>
      </c>
      <c r="U2111">
        <v>23223</v>
      </c>
      <c r="V2111" s="1">
        <v>0</v>
      </c>
      <c r="W2111">
        <v>69</v>
      </c>
      <c r="X2111">
        <v>4</v>
      </c>
      <c r="Y2111">
        <v>144</v>
      </c>
      <c r="AD2111"/>
    </row>
    <row r="2112" spans="1:30" x14ac:dyDescent="0.25">
      <c r="A2112" t="s">
        <v>40</v>
      </c>
      <c r="B2112" s="2">
        <v>42916</v>
      </c>
      <c r="C2112" s="35">
        <f>YEAR(Sales[[#This Row],[ShipDate]])</f>
        <v>2017</v>
      </c>
      <c r="D2112" t="s">
        <v>36</v>
      </c>
      <c r="E2112" t="s">
        <v>18</v>
      </c>
      <c r="F2112" t="s">
        <v>50</v>
      </c>
      <c r="G2112" t="s">
        <v>25</v>
      </c>
      <c r="H2112" t="s">
        <v>680</v>
      </c>
      <c r="I2112" t="s">
        <v>174</v>
      </c>
      <c r="J2112" t="s">
        <v>13</v>
      </c>
      <c r="K2112" t="s">
        <v>771</v>
      </c>
      <c r="L2112" t="s">
        <v>17</v>
      </c>
      <c r="N2112" t="str">
        <f>IF(ISBLANK(Sales[[#This Row],[return]]),"No",Sales[[#This Row],[return]])</f>
        <v>No</v>
      </c>
      <c r="O2112" s="2">
        <v>42912</v>
      </c>
      <c r="P2112" s="8" t="str">
        <f>TEXT(DAY(Sales[[#This Row],[OrderDate]]),"ddd")</f>
        <v>Thu</v>
      </c>
      <c r="Q2112" s="8" t="str">
        <f>TEXT(MONTH(Sales[[#This Row],[ShipDate]])*29,"mmm")</f>
        <v>Jun</v>
      </c>
      <c r="R2112">
        <v>59</v>
      </c>
      <c r="S2112" t="s">
        <v>3264</v>
      </c>
      <c r="T2112" t="s">
        <v>15</v>
      </c>
      <c r="U2112">
        <v>23223</v>
      </c>
      <c r="V2112" s="1">
        <v>0</v>
      </c>
      <c r="W2112">
        <v>21</v>
      </c>
      <c r="X2112">
        <v>8</v>
      </c>
      <c r="Y2112">
        <v>43</v>
      </c>
      <c r="AD2112"/>
    </row>
    <row r="2113" spans="1:30" x14ac:dyDescent="0.25">
      <c r="A2113" t="s">
        <v>10</v>
      </c>
      <c r="B2113" s="2">
        <v>42917</v>
      </c>
      <c r="C2113" s="35">
        <f>YEAR(Sales[[#This Row],[ShipDate]])</f>
        <v>2017</v>
      </c>
      <c r="D2113" t="s">
        <v>36</v>
      </c>
      <c r="E2113" t="s">
        <v>18</v>
      </c>
      <c r="F2113" t="s">
        <v>45</v>
      </c>
      <c r="G2113" t="s">
        <v>25</v>
      </c>
      <c r="H2113" t="s">
        <v>26</v>
      </c>
      <c r="I2113" t="s">
        <v>32</v>
      </c>
      <c r="J2113" t="s">
        <v>13</v>
      </c>
      <c r="K2113" t="s">
        <v>1013</v>
      </c>
      <c r="L2113" t="s">
        <v>30</v>
      </c>
      <c r="N2113" t="str">
        <f>IF(ISBLANK(Sales[[#This Row],[return]]),"No",Sales[[#This Row],[return]])</f>
        <v>No</v>
      </c>
      <c r="O2113" s="2">
        <v>42911</v>
      </c>
      <c r="P2113" s="8" t="str">
        <f>TEXT(DAY(Sales[[#This Row],[OrderDate]]),"ddd")</f>
        <v>Wed</v>
      </c>
      <c r="Q2113" s="8" t="str">
        <f>TEXT(MONTH(Sales[[#This Row],[ShipDate]])*29,"mmm")</f>
        <v>Jul</v>
      </c>
      <c r="R2113">
        <v>1508</v>
      </c>
      <c r="S2113" t="s">
        <v>1780</v>
      </c>
      <c r="T2113" t="s">
        <v>28</v>
      </c>
      <c r="U2113">
        <v>90045</v>
      </c>
      <c r="V2113" s="1">
        <v>0</v>
      </c>
      <c r="W2113">
        <v>5</v>
      </c>
      <c r="X2113">
        <v>2</v>
      </c>
      <c r="Y2113">
        <v>21</v>
      </c>
      <c r="AD2113"/>
    </row>
    <row r="2114" spans="1:30" x14ac:dyDescent="0.25">
      <c r="A2114" t="s">
        <v>10</v>
      </c>
      <c r="B2114" s="2">
        <v>42917</v>
      </c>
      <c r="C2114" s="35">
        <f>YEAR(Sales[[#This Row],[ShipDate]])</f>
        <v>2017</v>
      </c>
      <c r="D2114" t="s">
        <v>36</v>
      </c>
      <c r="E2114" t="s">
        <v>18</v>
      </c>
      <c r="F2114" t="s">
        <v>39</v>
      </c>
      <c r="G2114" t="s">
        <v>25</v>
      </c>
      <c r="H2114" t="s">
        <v>26</v>
      </c>
      <c r="I2114" t="s">
        <v>32</v>
      </c>
      <c r="J2114" t="s">
        <v>13</v>
      </c>
      <c r="K2114" t="s">
        <v>1013</v>
      </c>
      <c r="L2114" t="s">
        <v>30</v>
      </c>
      <c r="N2114" t="str">
        <f>IF(ISBLANK(Sales[[#This Row],[return]]),"No",Sales[[#This Row],[return]])</f>
        <v>No</v>
      </c>
      <c r="O2114" s="2">
        <v>42911</v>
      </c>
      <c r="P2114" s="8" t="str">
        <f>TEXT(DAY(Sales[[#This Row],[OrderDate]]),"ddd")</f>
        <v>Wed</v>
      </c>
      <c r="Q2114" s="8" t="str">
        <f>TEXT(MONTH(Sales[[#This Row],[ShipDate]])*29,"mmm")</f>
        <v>Jul</v>
      </c>
      <c r="R2114">
        <v>1557</v>
      </c>
      <c r="S2114" t="s">
        <v>944</v>
      </c>
      <c r="T2114" t="s">
        <v>28</v>
      </c>
      <c r="U2114">
        <v>90045</v>
      </c>
      <c r="V2114" s="1">
        <v>0</v>
      </c>
      <c r="W2114">
        <v>9</v>
      </c>
      <c r="X2114">
        <v>3</v>
      </c>
      <c r="Y2114">
        <v>304</v>
      </c>
      <c r="AD2114"/>
    </row>
    <row r="2115" spans="1:30" x14ac:dyDescent="0.25">
      <c r="A2115" t="s">
        <v>10</v>
      </c>
      <c r="B2115" s="2">
        <v>42917</v>
      </c>
      <c r="C2115" s="35">
        <f>YEAR(Sales[[#This Row],[ShipDate]])</f>
        <v>2017</v>
      </c>
      <c r="D2115" t="s">
        <v>36</v>
      </c>
      <c r="E2115" t="s">
        <v>18</v>
      </c>
      <c r="F2115" t="s">
        <v>50</v>
      </c>
      <c r="G2115" t="s">
        <v>25</v>
      </c>
      <c r="H2115" t="s">
        <v>26</v>
      </c>
      <c r="I2115" t="s">
        <v>32</v>
      </c>
      <c r="J2115" t="s">
        <v>13</v>
      </c>
      <c r="K2115" t="s">
        <v>1013</v>
      </c>
      <c r="L2115" t="s">
        <v>30</v>
      </c>
      <c r="N2115" t="str">
        <f>IF(ISBLANK(Sales[[#This Row],[return]]),"No",Sales[[#This Row],[return]])</f>
        <v>No</v>
      </c>
      <c r="O2115" s="2">
        <v>42911</v>
      </c>
      <c r="P2115" s="8" t="str">
        <f>TEXT(DAY(Sales[[#This Row],[OrderDate]]),"ddd")</f>
        <v>Wed</v>
      </c>
      <c r="Q2115" s="8" t="str">
        <f>TEXT(MONTH(Sales[[#This Row],[ShipDate]])*29,"mmm")</f>
        <v>Jul</v>
      </c>
      <c r="R2115">
        <v>717</v>
      </c>
      <c r="S2115" t="s">
        <v>2224</v>
      </c>
      <c r="T2115" t="s">
        <v>28</v>
      </c>
      <c r="U2115">
        <v>90045</v>
      </c>
      <c r="V2115" s="1">
        <v>0.2</v>
      </c>
      <c r="W2115">
        <v>28</v>
      </c>
      <c r="X2115">
        <v>3</v>
      </c>
      <c r="Y2115">
        <v>89</v>
      </c>
      <c r="AD2115"/>
    </row>
    <row r="2116" spans="1:30" x14ac:dyDescent="0.25">
      <c r="A2116" t="s">
        <v>10</v>
      </c>
      <c r="B2116" s="2">
        <v>42784</v>
      </c>
      <c r="C2116" s="35">
        <f>YEAR(Sales[[#This Row],[ShipDate]])</f>
        <v>2017</v>
      </c>
      <c r="D2116" t="s">
        <v>19</v>
      </c>
      <c r="E2116" t="s">
        <v>18</v>
      </c>
      <c r="F2116" t="s">
        <v>59</v>
      </c>
      <c r="G2116" t="s">
        <v>25</v>
      </c>
      <c r="H2116" t="s">
        <v>26</v>
      </c>
      <c r="I2116" t="s">
        <v>32</v>
      </c>
      <c r="J2116" t="s">
        <v>13</v>
      </c>
      <c r="K2116" t="s">
        <v>1141</v>
      </c>
      <c r="L2116" t="s">
        <v>30</v>
      </c>
      <c r="M2116" t="s">
        <v>82</v>
      </c>
      <c r="N2116" t="str">
        <f>IF(ISBLANK(Sales[[#This Row],[return]]),"No",Sales[[#This Row],[return]])</f>
        <v>Yes</v>
      </c>
      <c r="O2116" s="2">
        <v>42781</v>
      </c>
      <c r="P2116" s="8" t="str">
        <f>TEXT(DAY(Sales[[#This Row],[OrderDate]]),"ddd")</f>
        <v>Sun</v>
      </c>
      <c r="Q2116" s="8" t="str">
        <f>TEXT(MONTH(Sales[[#This Row],[ShipDate]])*29,"mmm")</f>
        <v>Feb</v>
      </c>
      <c r="R2116">
        <v>1756</v>
      </c>
      <c r="S2116" t="s">
        <v>2205</v>
      </c>
      <c r="T2116" t="s">
        <v>28</v>
      </c>
      <c r="U2116">
        <v>90004</v>
      </c>
      <c r="V2116" s="1">
        <v>0</v>
      </c>
      <c r="W2116">
        <v>6</v>
      </c>
      <c r="X2116">
        <v>2</v>
      </c>
      <c r="Y2116">
        <v>13</v>
      </c>
      <c r="AD2116"/>
    </row>
    <row r="2117" spans="1:30" x14ac:dyDescent="0.25">
      <c r="A2117" t="s">
        <v>10</v>
      </c>
      <c r="B2117" s="2">
        <v>42784</v>
      </c>
      <c r="C2117" s="35">
        <f>YEAR(Sales[[#This Row],[ShipDate]])</f>
        <v>2017</v>
      </c>
      <c r="D2117" t="s">
        <v>19</v>
      </c>
      <c r="E2117" t="s">
        <v>18</v>
      </c>
      <c r="F2117" t="s">
        <v>59</v>
      </c>
      <c r="G2117" t="s">
        <v>25</v>
      </c>
      <c r="H2117" t="s">
        <v>26</v>
      </c>
      <c r="I2117" t="s">
        <v>32</v>
      </c>
      <c r="J2117" t="s">
        <v>13</v>
      </c>
      <c r="K2117" t="s">
        <v>1141</v>
      </c>
      <c r="L2117" t="s">
        <v>30</v>
      </c>
      <c r="M2117" t="s">
        <v>82</v>
      </c>
      <c r="N2117" t="str">
        <f>IF(ISBLANK(Sales[[#This Row],[return]]),"No",Sales[[#This Row],[return]])</f>
        <v>Yes</v>
      </c>
      <c r="O2117" s="2">
        <v>42781</v>
      </c>
      <c r="P2117" s="8" t="str">
        <f>TEXT(DAY(Sales[[#This Row],[OrderDate]]),"ddd")</f>
        <v>Sun</v>
      </c>
      <c r="Q2117" s="8" t="str">
        <f>TEXT(MONTH(Sales[[#This Row],[ShipDate]])*29,"mmm")</f>
        <v>Feb</v>
      </c>
      <c r="R2117">
        <v>1824</v>
      </c>
      <c r="S2117" t="s">
        <v>2290</v>
      </c>
      <c r="T2117" t="s">
        <v>28</v>
      </c>
      <c r="U2117">
        <v>90004</v>
      </c>
      <c r="V2117" s="1">
        <v>0</v>
      </c>
      <c r="W2117">
        <v>9</v>
      </c>
      <c r="X2117">
        <v>3</v>
      </c>
      <c r="Y2117">
        <v>19</v>
      </c>
      <c r="AD2117"/>
    </row>
    <row r="2118" spans="1:30" x14ac:dyDescent="0.25">
      <c r="A2118" t="s">
        <v>10</v>
      </c>
      <c r="B2118" s="2">
        <v>42784</v>
      </c>
      <c r="C2118" s="35">
        <f>YEAR(Sales[[#This Row],[ShipDate]])</f>
        <v>2017</v>
      </c>
      <c r="D2118" t="s">
        <v>19</v>
      </c>
      <c r="E2118" t="s">
        <v>18</v>
      </c>
      <c r="F2118" t="s">
        <v>52</v>
      </c>
      <c r="G2118" t="s">
        <v>25</v>
      </c>
      <c r="H2118" t="s">
        <v>26</v>
      </c>
      <c r="I2118" t="s">
        <v>32</v>
      </c>
      <c r="J2118" t="s">
        <v>13</v>
      </c>
      <c r="K2118" t="s">
        <v>1141</v>
      </c>
      <c r="L2118" t="s">
        <v>30</v>
      </c>
      <c r="M2118" t="s">
        <v>82</v>
      </c>
      <c r="N2118" t="str">
        <f>IF(ISBLANK(Sales[[#This Row],[return]]),"No",Sales[[#This Row],[return]])</f>
        <v>Yes</v>
      </c>
      <c r="O2118" s="2">
        <v>42781</v>
      </c>
      <c r="P2118" s="8" t="str">
        <f>TEXT(DAY(Sales[[#This Row],[OrderDate]]),"ddd")</f>
        <v>Sun</v>
      </c>
      <c r="Q2118" s="8" t="str">
        <f>TEXT(MONTH(Sales[[#This Row],[ShipDate]])*29,"mmm")</f>
        <v>Feb</v>
      </c>
      <c r="R2118">
        <v>951</v>
      </c>
      <c r="S2118" t="s">
        <v>3042</v>
      </c>
      <c r="T2118" t="s">
        <v>28</v>
      </c>
      <c r="U2118">
        <v>90004</v>
      </c>
      <c r="V2118" s="1">
        <v>0</v>
      </c>
      <c r="W2118">
        <v>157</v>
      </c>
      <c r="X2118">
        <v>6</v>
      </c>
      <c r="Y2118">
        <v>541</v>
      </c>
      <c r="AD2118"/>
    </row>
    <row r="2119" spans="1:30" x14ac:dyDescent="0.25">
      <c r="A2119" t="s">
        <v>10</v>
      </c>
      <c r="B2119" s="2">
        <v>42784</v>
      </c>
      <c r="C2119" s="35">
        <f>YEAR(Sales[[#This Row],[ShipDate]])</f>
        <v>2017</v>
      </c>
      <c r="D2119" t="s">
        <v>19</v>
      </c>
      <c r="E2119" t="s">
        <v>18</v>
      </c>
      <c r="F2119" t="s">
        <v>50</v>
      </c>
      <c r="G2119" t="s">
        <v>25</v>
      </c>
      <c r="H2119" t="s">
        <v>26</v>
      </c>
      <c r="I2119" t="s">
        <v>32</v>
      </c>
      <c r="J2119" t="s">
        <v>13</v>
      </c>
      <c r="K2119" t="s">
        <v>1141</v>
      </c>
      <c r="L2119" t="s">
        <v>30</v>
      </c>
      <c r="M2119" t="s">
        <v>82</v>
      </c>
      <c r="N2119" t="str">
        <f>IF(ISBLANK(Sales[[#This Row],[return]]),"No",Sales[[#This Row],[return]])</f>
        <v>Yes</v>
      </c>
      <c r="O2119" s="2">
        <v>42781</v>
      </c>
      <c r="P2119" s="8" t="str">
        <f>TEXT(DAY(Sales[[#This Row],[OrderDate]]),"ddd")</f>
        <v>Sun</v>
      </c>
      <c r="Q2119" s="8" t="str">
        <f>TEXT(MONTH(Sales[[#This Row],[ShipDate]])*29,"mmm")</f>
        <v>Feb</v>
      </c>
      <c r="R2119">
        <v>43</v>
      </c>
      <c r="S2119" t="s">
        <v>3219</v>
      </c>
      <c r="T2119" t="s">
        <v>28</v>
      </c>
      <c r="U2119">
        <v>90004</v>
      </c>
      <c r="V2119" s="1">
        <v>0.2</v>
      </c>
      <c r="W2119">
        <v>13</v>
      </c>
      <c r="X2119">
        <v>5</v>
      </c>
      <c r="Y2119">
        <v>42</v>
      </c>
      <c r="AD2119"/>
    </row>
    <row r="2120" spans="1:30" x14ac:dyDescent="0.25">
      <c r="A2120" t="s">
        <v>10</v>
      </c>
      <c r="B2120" s="2">
        <v>42784</v>
      </c>
      <c r="C2120" s="35">
        <f>YEAR(Sales[[#This Row],[ShipDate]])</f>
        <v>2017</v>
      </c>
      <c r="D2120" t="s">
        <v>19</v>
      </c>
      <c r="E2120" t="s">
        <v>18</v>
      </c>
      <c r="F2120" t="s">
        <v>50</v>
      </c>
      <c r="G2120" t="s">
        <v>25</v>
      </c>
      <c r="H2120" t="s">
        <v>26</v>
      </c>
      <c r="I2120" t="s">
        <v>32</v>
      </c>
      <c r="J2120" t="s">
        <v>13</v>
      </c>
      <c r="K2120" t="s">
        <v>1141</v>
      </c>
      <c r="L2120" t="s">
        <v>30</v>
      </c>
      <c r="M2120" t="s">
        <v>82</v>
      </c>
      <c r="N2120" t="str">
        <f>IF(ISBLANK(Sales[[#This Row],[return]]),"No",Sales[[#This Row],[return]])</f>
        <v>Yes</v>
      </c>
      <c r="O2120" s="2">
        <v>42781</v>
      </c>
      <c r="P2120" s="8" t="str">
        <f>TEXT(DAY(Sales[[#This Row],[OrderDate]]),"ddd")</f>
        <v>Sun</v>
      </c>
      <c r="Q2120" s="8" t="str">
        <f>TEXT(MONTH(Sales[[#This Row],[ShipDate]])*29,"mmm")</f>
        <v>Feb</v>
      </c>
      <c r="R2120">
        <v>237</v>
      </c>
      <c r="S2120" t="s">
        <v>1070</v>
      </c>
      <c r="T2120" t="s">
        <v>28</v>
      </c>
      <c r="U2120">
        <v>90004</v>
      </c>
      <c r="V2120" s="1">
        <v>0.2</v>
      </c>
      <c r="W2120">
        <v>4</v>
      </c>
      <c r="X2120">
        <v>5</v>
      </c>
      <c r="Y2120">
        <v>12</v>
      </c>
      <c r="AD2120"/>
    </row>
    <row r="2121" spans="1:30" x14ac:dyDescent="0.25">
      <c r="A2121" t="s">
        <v>10</v>
      </c>
      <c r="B2121" s="2">
        <v>42928</v>
      </c>
      <c r="C2121" s="35">
        <f>YEAR(Sales[[#This Row],[ShipDate]])</f>
        <v>2017</v>
      </c>
      <c r="D2121" t="s">
        <v>36</v>
      </c>
      <c r="E2121" t="s">
        <v>31</v>
      </c>
      <c r="F2121" t="s">
        <v>45</v>
      </c>
      <c r="G2121" t="s">
        <v>25</v>
      </c>
      <c r="H2121" t="s">
        <v>1351</v>
      </c>
      <c r="I2121" t="s">
        <v>389</v>
      </c>
      <c r="J2121" t="s">
        <v>13</v>
      </c>
      <c r="K2121" t="s">
        <v>2664</v>
      </c>
      <c r="L2121" t="s">
        <v>92</v>
      </c>
      <c r="N2121" t="str">
        <f>IF(ISBLANK(Sales[[#This Row],[return]]),"No",Sales[[#This Row],[return]])</f>
        <v>No</v>
      </c>
      <c r="O2121" s="2">
        <v>42922</v>
      </c>
      <c r="P2121" s="8" t="str">
        <f>TEXT(DAY(Sales[[#This Row],[OrderDate]]),"ddd")</f>
        <v>Fri</v>
      </c>
      <c r="Q2121" s="8" t="str">
        <f>TEXT(MONTH(Sales[[#This Row],[ShipDate]])*29,"mmm")</f>
        <v>Jul</v>
      </c>
      <c r="R2121">
        <v>1149</v>
      </c>
      <c r="S2121" t="s">
        <v>601</v>
      </c>
      <c r="T2121" t="s">
        <v>90</v>
      </c>
      <c r="U2121">
        <v>8360</v>
      </c>
      <c r="V2121" s="1">
        <v>0</v>
      </c>
      <c r="W2121">
        <v>3</v>
      </c>
      <c r="X2121">
        <v>4</v>
      </c>
      <c r="Y2121">
        <v>11</v>
      </c>
      <c r="AD2121"/>
    </row>
    <row r="2122" spans="1:30" x14ac:dyDescent="0.25">
      <c r="A2122" t="s">
        <v>10</v>
      </c>
      <c r="B2122" s="2">
        <v>43065</v>
      </c>
      <c r="C2122" s="35">
        <f>YEAR(Sales[[#This Row],[ShipDate]])</f>
        <v>2017</v>
      </c>
      <c r="D2122" t="s">
        <v>36</v>
      </c>
      <c r="E2122" t="s">
        <v>18</v>
      </c>
      <c r="F2122" t="s">
        <v>43</v>
      </c>
      <c r="G2122" t="s">
        <v>11</v>
      </c>
      <c r="H2122" t="s">
        <v>1269</v>
      </c>
      <c r="I2122" t="s">
        <v>252</v>
      </c>
      <c r="J2122" t="s">
        <v>13</v>
      </c>
      <c r="K2122" t="s">
        <v>1528</v>
      </c>
      <c r="L2122" t="s">
        <v>92</v>
      </c>
      <c r="N2122" t="str">
        <f>IF(ISBLANK(Sales[[#This Row],[return]]),"No",Sales[[#This Row],[return]])</f>
        <v>No</v>
      </c>
      <c r="O2122" s="2">
        <v>43059</v>
      </c>
      <c r="P2122" s="8" t="str">
        <f>TEXT(DAY(Sales[[#This Row],[OrderDate]]),"ddd")</f>
        <v>Fri</v>
      </c>
      <c r="Q2122" s="8" t="str">
        <f>TEXT(MONTH(Sales[[#This Row],[ShipDate]])*29,"mmm")</f>
        <v>Nov</v>
      </c>
      <c r="R2122">
        <v>1592</v>
      </c>
      <c r="S2122" t="s">
        <v>1529</v>
      </c>
      <c r="T2122" t="s">
        <v>90</v>
      </c>
      <c r="U2122">
        <v>43302</v>
      </c>
      <c r="V2122" s="1">
        <v>0.2</v>
      </c>
      <c r="W2122">
        <v>10</v>
      </c>
      <c r="X2122">
        <v>2</v>
      </c>
      <c r="Y2122">
        <v>64</v>
      </c>
      <c r="AD2122"/>
    </row>
    <row r="2123" spans="1:30" x14ac:dyDescent="0.25">
      <c r="A2123" t="s">
        <v>10</v>
      </c>
      <c r="B2123" s="2">
        <v>43065</v>
      </c>
      <c r="C2123" s="35">
        <f>YEAR(Sales[[#This Row],[ShipDate]])</f>
        <v>2017</v>
      </c>
      <c r="D2123" t="s">
        <v>36</v>
      </c>
      <c r="E2123" t="s">
        <v>18</v>
      </c>
      <c r="F2123" t="s">
        <v>39</v>
      </c>
      <c r="G2123" t="s">
        <v>25</v>
      </c>
      <c r="H2123" t="s">
        <v>1269</v>
      </c>
      <c r="I2123" t="s">
        <v>252</v>
      </c>
      <c r="J2123" t="s">
        <v>13</v>
      </c>
      <c r="K2123" t="s">
        <v>1528</v>
      </c>
      <c r="L2123" t="s">
        <v>92</v>
      </c>
      <c r="N2123" t="str">
        <f>IF(ISBLANK(Sales[[#This Row],[return]]),"No",Sales[[#This Row],[return]])</f>
        <v>No</v>
      </c>
      <c r="O2123" s="2">
        <v>43059</v>
      </c>
      <c r="P2123" s="8" t="str">
        <f>TEXT(DAY(Sales[[#This Row],[OrderDate]]),"ddd")</f>
        <v>Fri</v>
      </c>
      <c r="Q2123" s="8" t="str">
        <f>TEXT(MONTH(Sales[[#This Row],[ShipDate]])*29,"mmm")</f>
        <v>Nov</v>
      </c>
      <c r="R2123">
        <v>282</v>
      </c>
      <c r="S2123" t="s">
        <v>3245</v>
      </c>
      <c r="T2123" t="s">
        <v>90</v>
      </c>
      <c r="U2123">
        <v>43302</v>
      </c>
      <c r="V2123" s="1">
        <v>0.2</v>
      </c>
      <c r="W2123">
        <v>-27</v>
      </c>
      <c r="X2123">
        <v>3</v>
      </c>
      <c r="Y2123">
        <v>142</v>
      </c>
      <c r="AD2123"/>
    </row>
    <row r="2124" spans="1:30" x14ac:dyDescent="0.25">
      <c r="A2124" t="s">
        <v>40</v>
      </c>
      <c r="B2124" s="2">
        <v>42839</v>
      </c>
      <c r="C2124" s="35">
        <f>YEAR(Sales[[#This Row],[ShipDate]])</f>
        <v>2017</v>
      </c>
      <c r="D2124" t="s">
        <v>36</v>
      </c>
      <c r="E2124" t="s">
        <v>18</v>
      </c>
      <c r="F2124" t="s">
        <v>39</v>
      </c>
      <c r="G2124" t="s">
        <v>25</v>
      </c>
      <c r="H2124" t="s">
        <v>146</v>
      </c>
      <c r="I2124" t="s">
        <v>149</v>
      </c>
      <c r="J2124" t="s">
        <v>13</v>
      </c>
      <c r="K2124" t="s">
        <v>1111</v>
      </c>
      <c r="L2124" t="s">
        <v>92</v>
      </c>
      <c r="N2124" t="str">
        <f>IF(ISBLANK(Sales[[#This Row],[return]]),"No",Sales[[#This Row],[return]])</f>
        <v>No</v>
      </c>
      <c r="O2124" s="2">
        <v>42834</v>
      </c>
      <c r="P2124" s="8" t="str">
        <f>TEXT(DAY(Sales[[#This Row],[OrderDate]]),"ddd")</f>
        <v>Mon</v>
      </c>
      <c r="Q2124" s="8" t="str">
        <f>TEXT(MONTH(Sales[[#This Row],[ShipDate]])*29,"mmm")</f>
        <v>Apr</v>
      </c>
      <c r="R2124">
        <v>1263</v>
      </c>
      <c r="S2124" t="s">
        <v>3259</v>
      </c>
      <c r="T2124" t="s">
        <v>90</v>
      </c>
      <c r="U2124">
        <v>10024</v>
      </c>
      <c r="V2124" s="1">
        <v>0</v>
      </c>
      <c r="W2124">
        <v>3</v>
      </c>
      <c r="X2124">
        <v>3</v>
      </c>
      <c r="Y2124">
        <v>18</v>
      </c>
      <c r="AD2124"/>
    </row>
    <row r="2125" spans="1:30" x14ac:dyDescent="0.25">
      <c r="A2125" t="s">
        <v>10</v>
      </c>
      <c r="B2125" s="2">
        <v>42766</v>
      </c>
      <c r="C2125" s="35">
        <f>YEAR(Sales[[#This Row],[ShipDate]])</f>
        <v>2017</v>
      </c>
      <c r="D2125" t="s">
        <v>19</v>
      </c>
      <c r="E2125" t="s">
        <v>18</v>
      </c>
      <c r="F2125" t="s">
        <v>38</v>
      </c>
      <c r="G2125" t="s">
        <v>11</v>
      </c>
      <c r="H2125" t="s">
        <v>55</v>
      </c>
      <c r="I2125" t="s">
        <v>58</v>
      </c>
      <c r="J2125" t="s">
        <v>13</v>
      </c>
      <c r="K2125" t="s">
        <v>408</v>
      </c>
      <c r="L2125" t="s">
        <v>17</v>
      </c>
      <c r="N2125" t="str">
        <f>IF(ISBLANK(Sales[[#This Row],[return]]),"No",Sales[[#This Row],[return]])</f>
        <v>No</v>
      </c>
      <c r="O2125" s="2">
        <v>42763</v>
      </c>
      <c r="P2125" s="8" t="str">
        <f>TEXT(DAY(Sales[[#This Row],[OrderDate]]),"ddd")</f>
        <v>Sat</v>
      </c>
      <c r="Q2125" s="8" t="str">
        <f>TEXT(MONTH(Sales[[#This Row],[ShipDate]])*29,"mmm")</f>
        <v>Jan</v>
      </c>
      <c r="R2125">
        <v>426</v>
      </c>
      <c r="S2125" t="s">
        <v>1041</v>
      </c>
      <c r="T2125" t="s">
        <v>15</v>
      </c>
      <c r="U2125">
        <v>28027</v>
      </c>
      <c r="V2125" s="1">
        <v>0.4</v>
      </c>
      <c r="W2125">
        <v>-1862</v>
      </c>
      <c r="X2125">
        <v>13</v>
      </c>
      <c r="Y2125">
        <v>4298</v>
      </c>
      <c r="AD2125"/>
    </row>
    <row r="2126" spans="1:30" x14ac:dyDescent="0.25">
      <c r="A2126" t="s">
        <v>40</v>
      </c>
      <c r="B2126" s="2">
        <v>42862</v>
      </c>
      <c r="C2126" s="35">
        <f>YEAR(Sales[[#This Row],[ShipDate]])</f>
        <v>2017</v>
      </c>
      <c r="D2126" t="s">
        <v>36</v>
      </c>
      <c r="E2126" t="s">
        <v>31</v>
      </c>
      <c r="F2126" t="s">
        <v>33</v>
      </c>
      <c r="G2126" t="s">
        <v>25</v>
      </c>
      <c r="H2126" t="s">
        <v>107</v>
      </c>
      <c r="I2126" t="s">
        <v>70</v>
      </c>
      <c r="J2126" t="s">
        <v>13</v>
      </c>
      <c r="K2126" t="s">
        <v>2740</v>
      </c>
      <c r="L2126" t="s">
        <v>68</v>
      </c>
      <c r="N2126" t="str">
        <f>IF(ISBLANK(Sales[[#This Row],[return]]),"No",Sales[[#This Row],[return]])</f>
        <v>No</v>
      </c>
      <c r="O2126" s="2">
        <v>42857</v>
      </c>
      <c r="P2126" s="8" t="str">
        <f>TEXT(DAY(Sales[[#This Row],[OrderDate]]),"ddd")</f>
        <v>Mon</v>
      </c>
      <c r="Q2126" s="8" t="str">
        <f>TEXT(MONTH(Sales[[#This Row],[ShipDate]])*29,"mmm")</f>
        <v>May</v>
      </c>
      <c r="R2126">
        <v>212</v>
      </c>
      <c r="S2126" t="s">
        <v>1744</v>
      </c>
      <c r="T2126" t="s">
        <v>66</v>
      </c>
      <c r="U2126">
        <v>77095</v>
      </c>
      <c r="V2126" s="1">
        <v>0.2</v>
      </c>
      <c r="W2126">
        <v>3</v>
      </c>
      <c r="X2126">
        <v>3</v>
      </c>
      <c r="Y2126">
        <v>9</v>
      </c>
      <c r="AD2126"/>
    </row>
    <row r="2127" spans="1:30" x14ac:dyDescent="0.25">
      <c r="A2127" t="s">
        <v>40</v>
      </c>
      <c r="B2127" s="2">
        <v>42862</v>
      </c>
      <c r="C2127" s="35">
        <f>YEAR(Sales[[#This Row],[ShipDate]])</f>
        <v>2017</v>
      </c>
      <c r="D2127" t="s">
        <v>36</v>
      </c>
      <c r="E2127" t="s">
        <v>31</v>
      </c>
      <c r="F2127" t="s">
        <v>48</v>
      </c>
      <c r="G2127" t="s">
        <v>46</v>
      </c>
      <c r="H2127" t="s">
        <v>107</v>
      </c>
      <c r="I2127" t="s">
        <v>70</v>
      </c>
      <c r="J2127" t="s">
        <v>13</v>
      </c>
      <c r="K2127" t="s">
        <v>2740</v>
      </c>
      <c r="L2127" t="s">
        <v>68</v>
      </c>
      <c r="N2127" t="str">
        <f>IF(ISBLANK(Sales[[#This Row],[return]]),"No",Sales[[#This Row],[return]])</f>
        <v>No</v>
      </c>
      <c r="O2127" s="2">
        <v>42857</v>
      </c>
      <c r="P2127" s="8" t="str">
        <f>TEXT(DAY(Sales[[#This Row],[OrderDate]]),"ddd")</f>
        <v>Mon</v>
      </c>
      <c r="Q2127" s="8" t="str">
        <f>TEXT(MONTH(Sales[[#This Row],[ShipDate]])*29,"mmm")</f>
        <v>May</v>
      </c>
      <c r="R2127">
        <v>1402</v>
      </c>
      <c r="S2127" t="s">
        <v>2414</v>
      </c>
      <c r="T2127" t="s">
        <v>66</v>
      </c>
      <c r="U2127">
        <v>77095</v>
      </c>
      <c r="V2127" s="1">
        <v>0.2</v>
      </c>
      <c r="W2127">
        <v>14</v>
      </c>
      <c r="X2127">
        <v>3</v>
      </c>
      <c r="Y2127">
        <v>158</v>
      </c>
      <c r="AD2127"/>
    </row>
    <row r="2128" spans="1:30" x14ac:dyDescent="0.25">
      <c r="A2128" t="s">
        <v>24</v>
      </c>
      <c r="B2128" s="2">
        <v>42926</v>
      </c>
      <c r="C2128" s="35">
        <f>YEAR(Sales[[#This Row],[ShipDate]])</f>
        <v>2017</v>
      </c>
      <c r="D2128" t="s">
        <v>19</v>
      </c>
      <c r="E2128" t="s">
        <v>31</v>
      </c>
      <c r="F2128" t="s">
        <v>43</v>
      </c>
      <c r="G2128" t="s">
        <v>11</v>
      </c>
      <c r="H2128" t="s">
        <v>783</v>
      </c>
      <c r="I2128" t="s">
        <v>58</v>
      </c>
      <c r="J2128" t="s">
        <v>13</v>
      </c>
      <c r="K2128" t="s">
        <v>2664</v>
      </c>
      <c r="L2128" t="s">
        <v>17</v>
      </c>
      <c r="N2128" t="str">
        <f>IF(ISBLANK(Sales[[#This Row],[return]]),"No",Sales[[#This Row],[return]])</f>
        <v>No</v>
      </c>
      <c r="O2128" s="2">
        <v>42921</v>
      </c>
      <c r="P2128" s="8" t="str">
        <f>TEXT(DAY(Sales[[#This Row],[OrderDate]]),"ddd")</f>
        <v>Thu</v>
      </c>
      <c r="Q2128" s="8" t="str">
        <f>TEXT(MONTH(Sales[[#This Row],[ShipDate]])*29,"mmm")</f>
        <v>Jul</v>
      </c>
      <c r="R2128">
        <v>1494</v>
      </c>
      <c r="S2128" t="s">
        <v>1397</v>
      </c>
      <c r="T2128" t="s">
        <v>15</v>
      </c>
      <c r="U2128">
        <v>28314</v>
      </c>
      <c r="V2128" s="1">
        <v>0.2</v>
      </c>
      <c r="W2128">
        <v>1</v>
      </c>
      <c r="X2128">
        <v>2</v>
      </c>
      <c r="Y2128">
        <v>5</v>
      </c>
      <c r="AD2128"/>
    </row>
    <row r="2129" spans="1:30" x14ac:dyDescent="0.25">
      <c r="A2129" t="s">
        <v>24</v>
      </c>
      <c r="B2129" s="2">
        <v>42926</v>
      </c>
      <c r="C2129" s="35">
        <f>YEAR(Sales[[#This Row],[ShipDate]])</f>
        <v>2017</v>
      </c>
      <c r="D2129" t="s">
        <v>19</v>
      </c>
      <c r="E2129" t="s">
        <v>31</v>
      </c>
      <c r="F2129" t="s">
        <v>50</v>
      </c>
      <c r="G2129" t="s">
        <v>25</v>
      </c>
      <c r="H2129" t="s">
        <v>783</v>
      </c>
      <c r="I2129" t="s">
        <v>58</v>
      </c>
      <c r="J2129" t="s">
        <v>13</v>
      </c>
      <c r="K2129" t="s">
        <v>2664</v>
      </c>
      <c r="L2129" t="s">
        <v>17</v>
      </c>
      <c r="N2129" t="str">
        <f>IF(ISBLANK(Sales[[#This Row],[return]]),"No",Sales[[#This Row],[return]])</f>
        <v>No</v>
      </c>
      <c r="O2129" s="2">
        <v>42921</v>
      </c>
      <c r="P2129" s="8" t="str">
        <f>TEXT(DAY(Sales[[#This Row],[OrderDate]]),"ddd")</f>
        <v>Thu</v>
      </c>
      <c r="Q2129" s="8" t="str">
        <f>TEXT(MONTH(Sales[[#This Row],[ShipDate]])*29,"mmm")</f>
        <v>Jul</v>
      </c>
      <c r="R2129">
        <v>1652</v>
      </c>
      <c r="S2129" t="s">
        <v>955</v>
      </c>
      <c r="T2129" t="s">
        <v>15</v>
      </c>
      <c r="U2129">
        <v>28314</v>
      </c>
      <c r="V2129" s="1">
        <v>0.7</v>
      </c>
      <c r="W2129">
        <v>-6</v>
      </c>
      <c r="X2129">
        <v>5</v>
      </c>
      <c r="Y2129">
        <v>7</v>
      </c>
      <c r="AD2129"/>
    </row>
    <row r="2130" spans="1:30" x14ac:dyDescent="0.25">
      <c r="A2130" t="s">
        <v>40</v>
      </c>
      <c r="B2130" s="2">
        <v>42843</v>
      </c>
      <c r="C2130" s="35">
        <f>YEAR(Sales[[#This Row],[ShipDate]])</f>
        <v>2017</v>
      </c>
      <c r="D2130" t="s">
        <v>36</v>
      </c>
      <c r="E2130" t="s">
        <v>18</v>
      </c>
      <c r="F2130" t="s">
        <v>52</v>
      </c>
      <c r="G2130" t="s">
        <v>25</v>
      </c>
      <c r="H2130" t="s">
        <v>171</v>
      </c>
      <c r="I2130" t="s">
        <v>216</v>
      </c>
      <c r="J2130" t="s">
        <v>13</v>
      </c>
      <c r="K2130" t="s">
        <v>910</v>
      </c>
      <c r="L2130" t="s">
        <v>30</v>
      </c>
      <c r="N2130" t="str">
        <f>IF(ISBLANK(Sales[[#This Row],[return]]),"No",Sales[[#This Row],[return]])</f>
        <v>No</v>
      </c>
      <c r="O2130" s="2">
        <v>42839</v>
      </c>
      <c r="P2130" s="8" t="str">
        <f>TEXT(DAY(Sales[[#This Row],[OrderDate]]),"ddd")</f>
        <v>Sat</v>
      </c>
      <c r="Q2130" s="8" t="str">
        <f>TEXT(MONTH(Sales[[#This Row],[ShipDate]])*29,"mmm")</f>
        <v>Apr</v>
      </c>
      <c r="R2130">
        <v>65</v>
      </c>
      <c r="S2130" t="s">
        <v>1816</v>
      </c>
      <c r="T2130" t="s">
        <v>28</v>
      </c>
      <c r="U2130">
        <v>97477</v>
      </c>
      <c r="V2130" s="1">
        <v>0.2</v>
      </c>
      <c r="W2130">
        <v>3</v>
      </c>
      <c r="X2130">
        <v>1</v>
      </c>
      <c r="Y2130">
        <v>35</v>
      </c>
      <c r="AD2130"/>
    </row>
    <row r="2131" spans="1:30" x14ac:dyDescent="0.25">
      <c r="A2131" t="s">
        <v>24</v>
      </c>
      <c r="B2131" s="2">
        <v>42787</v>
      </c>
      <c r="C2131" s="35">
        <f>YEAR(Sales[[#This Row],[ShipDate]])</f>
        <v>2017</v>
      </c>
      <c r="D2131" t="s">
        <v>36</v>
      </c>
      <c r="E2131" t="s">
        <v>18</v>
      </c>
      <c r="F2131" t="s">
        <v>50</v>
      </c>
      <c r="G2131" t="s">
        <v>25</v>
      </c>
      <c r="H2131" t="s">
        <v>200</v>
      </c>
      <c r="I2131" t="s">
        <v>149</v>
      </c>
      <c r="J2131" t="s">
        <v>13</v>
      </c>
      <c r="K2131" t="s">
        <v>326</v>
      </c>
      <c r="L2131" t="s">
        <v>92</v>
      </c>
      <c r="N2131" t="str">
        <f>IF(ISBLANK(Sales[[#This Row],[return]]),"No",Sales[[#This Row],[return]])</f>
        <v>No</v>
      </c>
      <c r="O2131" s="2">
        <v>42780</v>
      </c>
      <c r="P2131" s="8" t="str">
        <f>TEXT(DAY(Sales[[#This Row],[OrderDate]]),"ddd")</f>
        <v>Sat</v>
      </c>
      <c r="Q2131" s="8" t="str">
        <f>TEXT(MONTH(Sales[[#This Row],[ShipDate]])*29,"mmm")</f>
        <v>Feb</v>
      </c>
      <c r="R2131">
        <v>336</v>
      </c>
      <c r="S2131" t="s">
        <v>3261</v>
      </c>
      <c r="T2131" t="s">
        <v>90</v>
      </c>
      <c r="U2131">
        <v>14609</v>
      </c>
      <c r="V2131" s="1">
        <v>0.2</v>
      </c>
      <c r="W2131">
        <v>10</v>
      </c>
      <c r="X2131">
        <v>9</v>
      </c>
      <c r="Y2131">
        <v>26</v>
      </c>
      <c r="AD2131"/>
    </row>
    <row r="2132" spans="1:30" x14ac:dyDescent="0.25">
      <c r="A2132" t="s">
        <v>24</v>
      </c>
      <c r="B2132" s="2">
        <v>42787</v>
      </c>
      <c r="C2132" s="35">
        <f>YEAR(Sales[[#This Row],[ShipDate]])</f>
        <v>2017</v>
      </c>
      <c r="D2132" t="s">
        <v>36</v>
      </c>
      <c r="E2132" t="s">
        <v>18</v>
      </c>
      <c r="F2132" t="s">
        <v>48</v>
      </c>
      <c r="G2132" t="s">
        <v>46</v>
      </c>
      <c r="H2132" t="s">
        <v>200</v>
      </c>
      <c r="I2132" t="s">
        <v>149</v>
      </c>
      <c r="J2132" t="s">
        <v>13</v>
      </c>
      <c r="K2132" t="s">
        <v>326</v>
      </c>
      <c r="L2132" t="s">
        <v>92</v>
      </c>
      <c r="N2132" t="str">
        <f>IF(ISBLANK(Sales[[#This Row],[return]]),"No",Sales[[#This Row],[return]])</f>
        <v>No</v>
      </c>
      <c r="O2132" s="2">
        <v>42780</v>
      </c>
      <c r="P2132" s="8" t="str">
        <f>TEXT(DAY(Sales[[#This Row],[OrderDate]]),"ddd")</f>
        <v>Sat</v>
      </c>
      <c r="Q2132" s="8" t="str">
        <f>TEXT(MONTH(Sales[[#This Row],[ShipDate]])*29,"mmm")</f>
        <v>Feb</v>
      </c>
      <c r="R2132">
        <v>1397</v>
      </c>
      <c r="S2132" t="s">
        <v>2505</v>
      </c>
      <c r="T2132" t="s">
        <v>90</v>
      </c>
      <c r="U2132">
        <v>14609</v>
      </c>
      <c r="V2132" s="1">
        <v>0</v>
      </c>
      <c r="W2132">
        <v>188</v>
      </c>
      <c r="X2132">
        <v>1</v>
      </c>
      <c r="Y2132">
        <v>626</v>
      </c>
      <c r="AD2132"/>
    </row>
    <row r="2133" spans="1:30" x14ac:dyDescent="0.25">
      <c r="A2133" t="s">
        <v>40</v>
      </c>
      <c r="B2133" s="2">
        <v>43051</v>
      </c>
      <c r="C2133" s="35">
        <f>YEAR(Sales[[#This Row],[ShipDate]])</f>
        <v>2017</v>
      </c>
      <c r="D2133" t="s">
        <v>36</v>
      </c>
      <c r="E2133" t="s">
        <v>31</v>
      </c>
      <c r="F2133" t="s">
        <v>21</v>
      </c>
      <c r="G2133" t="s">
        <v>11</v>
      </c>
      <c r="H2133" t="s">
        <v>1002</v>
      </c>
      <c r="I2133" t="s">
        <v>1345</v>
      </c>
      <c r="J2133" t="s">
        <v>13</v>
      </c>
      <c r="K2133" t="s">
        <v>2711</v>
      </c>
      <c r="L2133" t="s">
        <v>92</v>
      </c>
      <c r="N2133" t="str">
        <f>IF(ISBLANK(Sales[[#This Row],[return]]),"No",Sales[[#This Row],[return]])</f>
        <v>No</v>
      </c>
      <c r="O2133" s="2">
        <v>43047</v>
      </c>
      <c r="P2133" s="8" t="str">
        <f>TEXT(DAY(Sales[[#This Row],[OrderDate]]),"ddd")</f>
        <v>Sun</v>
      </c>
      <c r="Q2133" s="8" t="str">
        <f>TEXT(MONTH(Sales[[#This Row],[ShipDate]])*29,"mmm")</f>
        <v>Nov</v>
      </c>
      <c r="R2133">
        <v>1358</v>
      </c>
      <c r="S2133" t="s">
        <v>101</v>
      </c>
      <c r="T2133" t="s">
        <v>90</v>
      </c>
      <c r="V2133" s="1">
        <v>0</v>
      </c>
      <c r="W2133">
        <v>1013</v>
      </c>
      <c r="X2133">
        <v>5</v>
      </c>
      <c r="Y2133">
        <v>4405</v>
      </c>
      <c r="AD2133"/>
    </row>
    <row r="2134" spans="1:30" x14ac:dyDescent="0.25">
      <c r="A2134" t="s">
        <v>40</v>
      </c>
      <c r="B2134" s="2">
        <v>43100</v>
      </c>
      <c r="C2134" s="35">
        <f>YEAR(Sales[[#This Row],[ShipDate]])</f>
        <v>2017</v>
      </c>
      <c r="D2134" t="s">
        <v>36</v>
      </c>
      <c r="E2134" t="s">
        <v>69</v>
      </c>
      <c r="F2134" t="s">
        <v>104</v>
      </c>
      <c r="G2134" t="s">
        <v>25</v>
      </c>
      <c r="H2134" t="s">
        <v>107</v>
      </c>
      <c r="I2134" t="s">
        <v>70</v>
      </c>
      <c r="J2134" t="s">
        <v>13</v>
      </c>
      <c r="K2134" t="s">
        <v>114</v>
      </c>
      <c r="L2134" t="s">
        <v>68</v>
      </c>
      <c r="N2134" t="str">
        <f>IF(ISBLANK(Sales[[#This Row],[return]]),"No",Sales[[#This Row],[return]])</f>
        <v>No</v>
      </c>
      <c r="O2134" s="2">
        <v>43096</v>
      </c>
      <c r="P2134" s="8" t="str">
        <f>TEXT(DAY(Sales[[#This Row],[OrderDate]]),"ddd")</f>
        <v>Fri</v>
      </c>
      <c r="Q2134" s="8" t="str">
        <f>TEXT(MONTH(Sales[[#This Row],[ShipDate]])*29,"mmm")</f>
        <v>Dec</v>
      </c>
      <c r="R2134">
        <v>6</v>
      </c>
      <c r="S2134" t="s">
        <v>3134</v>
      </c>
      <c r="T2134" t="s">
        <v>66</v>
      </c>
      <c r="U2134">
        <v>77041</v>
      </c>
      <c r="V2134" s="1">
        <v>0.2</v>
      </c>
      <c r="W2134">
        <v>35</v>
      </c>
      <c r="X2134">
        <v>9</v>
      </c>
      <c r="Y2134">
        <v>113</v>
      </c>
      <c r="AD2134"/>
    </row>
    <row r="2135" spans="1:30" x14ac:dyDescent="0.25">
      <c r="A2135" t="s">
        <v>40</v>
      </c>
      <c r="B2135" s="2">
        <v>43100</v>
      </c>
      <c r="C2135" s="35">
        <f>YEAR(Sales[[#This Row],[ShipDate]])</f>
        <v>2017</v>
      </c>
      <c r="D2135" t="s">
        <v>36</v>
      </c>
      <c r="E2135" t="s">
        <v>69</v>
      </c>
      <c r="F2135" t="s">
        <v>21</v>
      </c>
      <c r="G2135" t="s">
        <v>11</v>
      </c>
      <c r="H2135" t="s">
        <v>107</v>
      </c>
      <c r="I2135" t="s">
        <v>70</v>
      </c>
      <c r="J2135" t="s">
        <v>13</v>
      </c>
      <c r="K2135" t="s">
        <v>114</v>
      </c>
      <c r="L2135" t="s">
        <v>68</v>
      </c>
      <c r="N2135" t="str">
        <f>IF(ISBLANK(Sales[[#This Row],[return]]),"No",Sales[[#This Row],[return]])</f>
        <v>No</v>
      </c>
      <c r="O2135" s="2">
        <v>43096</v>
      </c>
      <c r="P2135" s="8" t="str">
        <f>TEXT(DAY(Sales[[#This Row],[OrderDate]]),"ddd")</f>
        <v>Fri</v>
      </c>
      <c r="Q2135" s="8" t="str">
        <f>TEXT(MONTH(Sales[[#This Row],[ShipDate]])*29,"mmm")</f>
        <v>Dec</v>
      </c>
      <c r="R2135">
        <v>168</v>
      </c>
      <c r="S2135" t="s">
        <v>115</v>
      </c>
      <c r="T2135" t="s">
        <v>66</v>
      </c>
      <c r="U2135">
        <v>77041</v>
      </c>
      <c r="V2135" s="1">
        <v>0.32</v>
      </c>
      <c r="W2135">
        <v>-47</v>
      </c>
      <c r="X2135">
        <v>3</v>
      </c>
      <c r="Y2135">
        <v>532</v>
      </c>
      <c r="AD2135"/>
    </row>
    <row r="2136" spans="1:30" x14ac:dyDescent="0.25">
      <c r="A2136" t="s">
        <v>40</v>
      </c>
      <c r="B2136" s="2">
        <v>43100</v>
      </c>
      <c r="C2136" s="35">
        <f>YEAR(Sales[[#This Row],[ShipDate]])</f>
        <v>2017</v>
      </c>
      <c r="D2136" t="s">
        <v>36</v>
      </c>
      <c r="E2136" t="s">
        <v>69</v>
      </c>
      <c r="F2136" t="s">
        <v>23</v>
      </c>
      <c r="G2136" t="s">
        <v>11</v>
      </c>
      <c r="H2136" t="s">
        <v>107</v>
      </c>
      <c r="I2136" t="s">
        <v>70</v>
      </c>
      <c r="J2136" t="s">
        <v>13</v>
      </c>
      <c r="K2136" t="s">
        <v>114</v>
      </c>
      <c r="L2136" t="s">
        <v>68</v>
      </c>
      <c r="N2136" t="str">
        <f>IF(ISBLANK(Sales[[#This Row],[return]]),"No",Sales[[#This Row],[return]])</f>
        <v>No</v>
      </c>
      <c r="O2136" s="2">
        <v>43096</v>
      </c>
      <c r="P2136" s="8" t="str">
        <f>TEXT(DAY(Sales[[#This Row],[OrderDate]]),"ddd")</f>
        <v>Fri</v>
      </c>
      <c r="Q2136" s="8" t="str">
        <f>TEXT(MONTH(Sales[[#This Row],[ShipDate]])*29,"mmm")</f>
        <v>Dec</v>
      </c>
      <c r="R2136">
        <v>753</v>
      </c>
      <c r="S2136" t="s">
        <v>3090</v>
      </c>
      <c r="T2136" t="s">
        <v>66</v>
      </c>
      <c r="U2136">
        <v>77041</v>
      </c>
      <c r="V2136" s="1">
        <v>0.3</v>
      </c>
      <c r="W2136">
        <v>-15</v>
      </c>
      <c r="X2136">
        <v>3</v>
      </c>
      <c r="Y2136">
        <v>212</v>
      </c>
      <c r="AD2136"/>
    </row>
    <row r="2137" spans="1:30" x14ac:dyDescent="0.25">
      <c r="A2137" t="s">
        <v>40</v>
      </c>
      <c r="B2137" s="2">
        <v>43100</v>
      </c>
      <c r="C2137" s="35">
        <f>YEAR(Sales[[#This Row],[ShipDate]])</f>
        <v>2017</v>
      </c>
      <c r="D2137" t="s">
        <v>36</v>
      </c>
      <c r="E2137" t="s">
        <v>69</v>
      </c>
      <c r="F2137" t="s">
        <v>48</v>
      </c>
      <c r="G2137" t="s">
        <v>46</v>
      </c>
      <c r="H2137" t="s">
        <v>107</v>
      </c>
      <c r="I2137" t="s">
        <v>70</v>
      </c>
      <c r="J2137" t="s">
        <v>13</v>
      </c>
      <c r="K2137" t="s">
        <v>114</v>
      </c>
      <c r="L2137" t="s">
        <v>68</v>
      </c>
      <c r="N2137" t="str">
        <f>IF(ISBLANK(Sales[[#This Row],[return]]),"No",Sales[[#This Row],[return]])</f>
        <v>No</v>
      </c>
      <c r="O2137" s="2">
        <v>43096</v>
      </c>
      <c r="P2137" s="8" t="str">
        <f>TEXT(DAY(Sales[[#This Row],[OrderDate]]),"ddd")</f>
        <v>Fri</v>
      </c>
      <c r="Q2137" s="8" t="str">
        <f>TEXT(MONTH(Sales[[#This Row],[ShipDate]])*29,"mmm")</f>
        <v>Dec</v>
      </c>
      <c r="R2137">
        <v>1280</v>
      </c>
      <c r="S2137" t="s">
        <v>116</v>
      </c>
      <c r="T2137" t="s">
        <v>66</v>
      </c>
      <c r="U2137">
        <v>77041</v>
      </c>
      <c r="V2137" s="1">
        <v>0.2</v>
      </c>
      <c r="W2137">
        <v>42</v>
      </c>
      <c r="X2137">
        <v>4</v>
      </c>
      <c r="Y2137">
        <v>371</v>
      </c>
      <c r="AD2137"/>
    </row>
    <row r="2138" spans="1:30" x14ac:dyDescent="0.25">
      <c r="A2138" t="s">
        <v>40</v>
      </c>
      <c r="B2138" s="2">
        <v>43049</v>
      </c>
      <c r="C2138" s="35">
        <f>YEAR(Sales[[#This Row],[ShipDate]])</f>
        <v>2017</v>
      </c>
      <c r="D2138" t="s">
        <v>19</v>
      </c>
      <c r="E2138" t="s">
        <v>69</v>
      </c>
      <c r="F2138" t="s">
        <v>150</v>
      </c>
      <c r="G2138" t="s">
        <v>25</v>
      </c>
      <c r="H2138" t="s">
        <v>457</v>
      </c>
      <c r="I2138" t="s">
        <v>32</v>
      </c>
      <c r="J2138" t="s">
        <v>13</v>
      </c>
      <c r="K2138" t="s">
        <v>2916</v>
      </c>
      <c r="L2138" t="s">
        <v>30</v>
      </c>
      <c r="N2138" t="str">
        <f>IF(ISBLANK(Sales[[#This Row],[return]]),"No",Sales[[#This Row],[return]])</f>
        <v>No</v>
      </c>
      <c r="O2138" s="2">
        <v>43047</v>
      </c>
      <c r="P2138" s="8" t="str">
        <f>TEXT(DAY(Sales[[#This Row],[OrderDate]]),"ddd")</f>
        <v>Sun</v>
      </c>
      <c r="Q2138" s="8" t="str">
        <f>TEXT(MONTH(Sales[[#This Row],[ShipDate]])*29,"mmm")</f>
        <v>Nov</v>
      </c>
      <c r="R2138">
        <v>109</v>
      </c>
      <c r="S2138" t="s">
        <v>2017</v>
      </c>
      <c r="T2138" t="s">
        <v>28</v>
      </c>
      <c r="U2138">
        <v>92024</v>
      </c>
      <c r="V2138" s="1">
        <v>0</v>
      </c>
      <c r="W2138">
        <v>2</v>
      </c>
      <c r="X2138">
        <v>1</v>
      </c>
      <c r="Y2138">
        <v>5</v>
      </c>
      <c r="AD2138"/>
    </row>
    <row r="2139" spans="1:30" x14ac:dyDescent="0.25">
      <c r="A2139" t="s">
        <v>40</v>
      </c>
      <c r="B2139" s="2">
        <v>43049</v>
      </c>
      <c r="C2139" s="35">
        <f>YEAR(Sales[[#This Row],[ShipDate]])</f>
        <v>2017</v>
      </c>
      <c r="D2139" t="s">
        <v>19</v>
      </c>
      <c r="E2139" t="s">
        <v>69</v>
      </c>
      <c r="F2139" t="s">
        <v>99</v>
      </c>
      <c r="G2139" t="s">
        <v>46</v>
      </c>
      <c r="H2139" t="s">
        <v>457</v>
      </c>
      <c r="I2139" t="s">
        <v>32</v>
      </c>
      <c r="J2139" t="s">
        <v>13</v>
      </c>
      <c r="K2139" t="s">
        <v>2916</v>
      </c>
      <c r="L2139" t="s">
        <v>30</v>
      </c>
      <c r="N2139" t="str">
        <f>IF(ISBLANK(Sales[[#This Row],[return]]),"No",Sales[[#This Row],[return]])</f>
        <v>No</v>
      </c>
      <c r="O2139" s="2">
        <v>43047</v>
      </c>
      <c r="P2139" s="8" t="str">
        <f>TEXT(DAY(Sales[[#This Row],[OrderDate]]),"ddd")</f>
        <v>Sun</v>
      </c>
      <c r="Q2139" s="8" t="str">
        <f>TEXT(MONTH(Sales[[#This Row],[ShipDate]])*29,"mmm")</f>
        <v>Nov</v>
      </c>
      <c r="R2139">
        <v>1007</v>
      </c>
      <c r="S2139" t="s">
        <v>2420</v>
      </c>
      <c r="T2139" t="s">
        <v>28</v>
      </c>
      <c r="U2139">
        <v>92024</v>
      </c>
      <c r="V2139" s="1">
        <v>0</v>
      </c>
      <c r="W2139">
        <v>67</v>
      </c>
      <c r="X2139">
        <v>3</v>
      </c>
      <c r="Y2139">
        <v>372</v>
      </c>
      <c r="AD2139"/>
    </row>
    <row r="2140" spans="1:30" x14ac:dyDescent="0.25">
      <c r="A2140" t="s">
        <v>40</v>
      </c>
      <c r="B2140" s="2">
        <v>42990</v>
      </c>
      <c r="C2140" s="35">
        <f>YEAR(Sales[[#This Row],[ShipDate]])</f>
        <v>2017</v>
      </c>
      <c r="D2140" t="s">
        <v>19</v>
      </c>
      <c r="E2140" t="s">
        <v>18</v>
      </c>
      <c r="F2140" t="s">
        <v>39</v>
      </c>
      <c r="G2140" t="s">
        <v>25</v>
      </c>
      <c r="H2140" t="s">
        <v>60</v>
      </c>
      <c r="I2140" t="s">
        <v>63</v>
      </c>
      <c r="J2140" t="s">
        <v>13</v>
      </c>
      <c r="K2140" t="s">
        <v>1667</v>
      </c>
      <c r="L2140" t="s">
        <v>30</v>
      </c>
      <c r="N2140" t="str">
        <f>IF(ISBLANK(Sales[[#This Row],[return]]),"No",Sales[[#This Row],[return]])</f>
        <v>No</v>
      </c>
      <c r="O2140" s="2">
        <v>42988</v>
      </c>
      <c r="P2140" s="8" t="str">
        <f>TEXT(DAY(Sales[[#This Row],[OrderDate]]),"ddd")</f>
        <v>Tue</v>
      </c>
      <c r="Q2140" s="8" t="str">
        <f>TEXT(MONTH(Sales[[#This Row],[ShipDate]])*29,"mmm")</f>
        <v>Sep</v>
      </c>
      <c r="R2140">
        <v>282</v>
      </c>
      <c r="S2140" t="s">
        <v>3245</v>
      </c>
      <c r="T2140" t="s">
        <v>28</v>
      </c>
      <c r="U2140">
        <v>98103</v>
      </c>
      <c r="V2140" s="1">
        <v>0</v>
      </c>
      <c r="W2140">
        <v>18</v>
      </c>
      <c r="X2140">
        <v>6</v>
      </c>
      <c r="Y2140">
        <v>354</v>
      </c>
      <c r="AD2140"/>
    </row>
    <row r="2141" spans="1:30" x14ac:dyDescent="0.25">
      <c r="A2141" t="s">
        <v>40</v>
      </c>
      <c r="B2141" s="2">
        <v>43004</v>
      </c>
      <c r="C2141" s="35">
        <f>YEAR(Sales[[#This Row],[ShipDate]])</f>
        <v>2017</v>
      </c>
      <c r="D2141" t="s">
        <v>36</v>
      </c>
      <c r="E2141" t="s">
        <v>69</v>
      </c>
      <c r="F2141" t="s">
        <v>23</v>
      </c>
      <c r="G2141" t="s">
        <v>11</v>
      </c>
      <c r="H2141" t="s">
        <v>1152</v>
      </c>
      <c r="I2141" t="s">
        <v>585</v>
      </c>
      <c r="J2141" t="s">
        <v>13</v>
      </c>
      <c r="K2141" t="s">
        <v>1029</v>
      </c>
      <c r="L2141" t="s">
        <v>92</v>
      </c>
      <c r="N2141" t="str">
        <f>IF(ISBLANK(Sales[[#This Row],[return]]),"No",Sales[[#This Row],[return]])</f>
        <v>No</v>
      </c>
      <c r="O2141" s="2">
        <v>42999</v>
      </c>
      <c r="P2141" s="8" t="str">
        <f>TEXT(DAY(Sales[[#This Row],[OrderDate]]),"ddd")</f>
        <v>Sat</v>
      </c>
      <c r="Q2141" s="8" t="str">
        <f>TEXT(MONTH(Sales[[#This Row],[ShipDate]])*29,"mmm")</f>
        <v>Sep</v>
      </c>
      <c r="R2141">
        <v>751</v>
      </c>
      <c r="S2141" t="s">
        <v>600</v>
      </c>
      <c r="T2141" t="s">
        <v>90</v>
      </c>
      <c r="U2141">
        <v>2149</v>
      </c>
      <c r="V2141" s="1">
        <v>0</v>
      </c>
      <c r="W2141">
        <v>141</v>
      </c>
      <c r="X2141">
        <v>3</v>
      </c>
      <c r="Y2141">
        <v>543</v>
      </c>
      <c r="AD2141"/>
    </row>
    <row r="2142" spans="1:30" x14ac:dyDescent="0.25">
      <c r="A2142" t="s">
        <v>40</v>
      </c>
      <c r="B2142" s="2">
        <v>43004</v>
      </c>
      <c r="C2142" s="35">
        <f>YEAR(Sales[[#This Row],[ShipDate]])</f>
        <v>2017</v>
      </c>
      <c r="D2142" t="s">
        <v>36</v>
      </c>
      <c r="E2142" t="s">
        <v>69</v>
      </c>
      <c r="F2142" t="s">
        <v>48</v>
      </c>
      <c r="G2142" t="s">
        <v>46</v>
      </c>
      <c r="H2142" t="s">
        <v>1152</v>
      </c>
      <c r="I2142" t="s">
        <v>585</v>
      </c>
      <c r="J2142" t="s">
        <v>13</v>
      </c>
      <c r="K2142" t="s">
        <v>1029</v>
      </c>
      <c r="L2142" t="s">
        <v>92</v>
      </c>
      <c r="N2142" t="str">
        <f>IF(ISBLANK(Sales[[#This Row],[return]]),"No",Sales[[#This Row],[return]])</f>
        <v>No</v>
      </c>
      <c r="O2142" s="2">
        <v>42999</v>
      </c>
      <c r="P2142" s="8" t="str">
        <f>TEXT(DAY(Sales[[#This Row],[OrderDate]]),"ddd")</f>
        <v>Sat</v>
      </c>
      <c r="Q2142" s="8" t="str">
        <f>TEXT(MONTH(Sales[[#This Row],[ShipDate]])*29,"mmm")</f>
        <v>Sep</v>
      </c>
      <c r="R2142">
        <v>1298</v>
      </c>
      <c r="S2142" t="s">
        <v>2573</v>
      </c>
      <c r="T2142" t="s">
        <v>90</v>
      </c>
      <c r="U2142">
        <v>2149</v>
      </c>
      <c r="V2142" s="1">
        <v>0</v>
      </c>
      <c r="W2142">
        <v>147</v>
      </c>
      <c r="X2142">
        <v>2</v>
      </c>
      <c r="Y2142">
        <v>590</v>
      </c>
      <c r="AD2142"/>
    </row>
    <row r="2143" spans="1:30" x14ac:dyDescent="0.25">
      <c r="A2143" t="s">
        <v>24</v>
      </c>
      <c r="B2143" s="2">
        <v>43095</v>
      </c>
      <c r="C2143" s="35">
        <f>YEAR(Sales[[#This Row],[ShipDate]])</f>
        <v>2017</v>
      </c>
      <c r="D2143" t="s">
        <v>113</v>
      </c>
      <c r="E2143" t="s">
        <v>18</v>
      </c>
      <c r="F2143" t="s">
        <v>52</v>
      </c>
      <c r="G2143" t="s">
        <v>25</v>
      </c>
      <c r="H2143" t="s">
        <v>680</v>
      </c>
      <c r="I2143" t="s">
        <v>174</v>
      </c>
      <c r="J2143" t="s">
        <v>13</v>
      </c>
      <c r="K2143" t="s">
        <v>847</v>
      </c>
      <c r="L2143" t="s">
        <v>17</v>
      </c>
      <c r="N2143" t="str">
        <f>IF(ISBLANK(Sales[[#This Row],[return]]),"No",Sales[[#This Row],[return]])</f>
        <v>No</v>
      </c>
      <c r="O2143" s="2">
        <v>43092</v>
      </c>
      <c r="P2143" s="8" t="str">
        <f>TEXT(DAY(Sales[[#This Row],[OrderDate]]),"ddd")</f>
        <v>Mon</v>
      </c>
      <c r="Q2143" s="8" t="str">
        <f>TEXT(MONTH(Sales[[#This Row],[ShipDate]])*29,"mmm")</f>
        <v>Dec</v>
      </c>
      <c r="R2143">
        <v>304</v>
      </c>
      <c r="S2143" t="s">
        <v>942</v>
      </c>
      <c r="T2143" t="s">
        <v>15</v>
      </c>
      <c r="U2143">
        <v>23223</v>
      </c>
      <c r="V2143" s="1">
        <v>0</v>
      </c>
      <c r="W2143">
        <v>56</v>
      </c>
      <c r="X2143">
        <v>4</v>
      </c>
      <c r="Y2143">
        <v>194</v>
      </c>
      <c r="AD2143"/>
    </row>
    <row r="2144" spans="1:30" x14ac:dyDescent="0.25">
      <c r="A2144" t="s">
        <v>10</v>
      </c>
      <c r="B2144" s="2">
        <v>42816</v>
      </c>
      <c r="C2144" s="35">
        <f>YEAR(Sales[[#This Row],[ShipDate]])</f>
        <v>2017</v>
      </c>
      <c r="D2144" t="s">
        <v>607</v>
      </c>
      <c r="E2144" t="s">
        <v>18</v>
      </c>
      <c r="F2144" t="s">
        <v>39</v>
      </c>
      <c r="G2144" t="s">
        <v>25</v>
      </c>
      <c r="H2144" t="s">
        <v>1892</v>
      </c>
      <c r="I2144" t="s">
        <v>37</v>
      </c>
      <c r="J2144" t="s">
        <v>13</v>
      </c>
      <c r="K2144" t="s">
        <v>1075</v>
      </c>
      <c r="L2144" t="s">
        <v>17</v>
      </c>
      <c r="N2144" t="str">
        <f>IF(ISBLANK(Sales[[#This Row],[return]]),"No",Sales[[#This Row],[return]])</f>
        <v>No</v>
      </c>
      <c r="O2144" s="2">
        <v>42816</v>
      </c>
      <c r="P2144" s="8" t="str">
        <f>TEXT(DAY(Sales[[#This Row],[OrderDate]]),"ddd")</f>
        <v>Sun</v>
      </c>
      <c r="Q2144" s="8" t="str">
        <f>TEXT(MONTH(Sales[[#This Row],[ShipDate]])*29,"mmm")</f>
        <v>Mar</v>
      </c>
      <c r="R2144">
        <v>934</v>
      </c>
      <c r="S2144" t="s">
        <v>1893</v>
      </c>
      <c r="T2144" t="s">
        <v>15</v>
      </c>
      <c r="U2144">
        <v>33317</v>
      </c>
      <c r="V2144" s="1">
        <v>0.2</v>
      </c>
      <c r="W2144">
        <v>-34</v>
      </c>
      <c r="X2144">
        <v>9</v>
      </c>
      <c r="Y2144">
        <v>150</v>
      </c>
      <c r="AD2144"/>
    </row>
    <row r="2145" spans="1:30" x14ac:dyDescent="0.25">
      <c r="A2145" t="s">
        <v>10</v>
      </c>
      <c r="B2145" s="2">
        <v>42816</v>
      </c>
      <c r="C2145" s="35">
        <f>YEAR(Sales[[#This Row],[ShipDate]])</f>
        <v>2017</v>
      </c>
      <c r="D2145" t="s">
        <v>607</v>
      </c>
      <c r="E2145" t="s">
        <v>18</v>
      </c>
      <c r="F2145" t="s">
        <v>99</v>
      </c>
      <c r="G2145" t="s">
        <v>46</v>
      </c>
      <c r="H2145" t="s">
        <v>1892</v>
      </c>
      <c r="I2145" t="s">
        <v>37</v>
      </c>
      <c r="J2145" t="s">
        <v>13</v>
      </c>
      <c r="K2145" t="s">
        <v>1075</v>
      </c>
      <c r="L2145" t="s">
        <v>17</v>
      </c>
      <c r="N2145" t="str">
        <f>IF(ISBLANK(Sales[[#This Row],[return]]),"No",Sales[[#This Row],[return]])</f>
        <v>No</v>
      </c>
      <c r="O2145" s="2">
        <v>42816</v>
      </c>
      <c r="P2145" s="8" t="str">
        <f>TEXT(DAY(Sales[[#This Row],[OrderDate]]),"ddd")</f>
        <v>Sun</v>
      </c>
      <c r="Q2145" s="8" t="str">
        <f>TEXT(MONTH(Sales[[#This Row],[ShipDate]])*29,"mmm")</f>
        <v>Mar</v>
      </c>
      <c r="R2145">
        <v>1012</v>
      </c>
      <c r="S2145" t="s">
        <v>767</v>
      </c>
      <c r="T2145" t="s">
        <v>15</v>
      </c>
      <c r="U2145">
        <v>33317</v>
      </c>
      <c r="V2145" s="1">
        <v>0.2</v>
      </c>
      <c r="W2145">
        <v>90</v>
      </c>
      <c r="X2145">
        <v>7</v>
      </c>
      <c r="Y2145">
        <v>448</v>
      </c>
      <c r="AD2145"/>
    </row>
    <row r="2146" spans="1:30" x14ac:dyDescent="0.25">
      <c r="A2146" t="s">
        <v>10</v>
      </c>
      <c r="B2146" s="2">
        <v>43080</v>
      </c>
      <c r="C2146" s="35">
        <f>YEAR(Sales[[#This Row],[ShipDate]])</f>
        <v>2017</v>
      </c>
      <c r="D2146" t="s">
        <v>36</v>
      </c>
      <c r="E2146" t="s">
        <v>18</v>
      </c>
      <c r="F2146" t="s">
        <v>104</v>
      </c>
      <c r="G2146" t="s">
        <v>25</v>
      </c>
      <c r="H2146" t="s">
        <v>268</v>
      </c>
      <c r="I2146" t="s">
        <v>120</v>
      </c>
      <c r="J2146" t="s">
        <v>13</v>
      </c>
      <c r="K2146" t="s">
        <v>1394</v>
      </c>
      <c r="L2146" t="s">
        <v>68</v>
      </c>
      <c r="N2146" t="str">
        <f>IF(ISBLANK(Sales[[#This Row],[return]]),"No",Sales[[#This Row],[return]])</f>
        <v>No</v>
      </c>
      <c r="O2146" s="2">
        <v>43074</v>
      </c>
      <c r="P2146" s="8" t="str">
        <f>TEXT(DAY(Sales[[#This Row],[OrderDate]]),"ddd")</f>
        <v>Thu</v>
      </c>
      <c r="Q2146" s="8" t="str">
        <f>TEXT(MONTH(Sales[[#This Row],[ShipDate]])*29,"mmm")</f>
        <v>Dec</v>
      </c>
      <c r="R2146">
        <v>1438</v>
      </c>
      <c r="S2146" t="s">
        <v>1975</v>
      </c>
      <c r="T2146" t="s">
        <v>66</v>
      </c>
      <c r="U2146">
        <v>61701</v>
      </c>
      <c r="V2146" s="1">
        <v>0.2</v>
      </c>
      <c r="W2146">
        <v>4</v>
      </c>
      <c r="X2146">
        <v>2</v>
      </c>
      <c r="Y2146">
        <v>12</v>
      </c>
      <c r="AD2146"/>
    </row>
    <row r="2147" spans="1:30" x14ac:dyDescent="0.25">
      <c r="A2147" t="s">
        <v>40</v>
      </c>
      <c r="B2147" s="2">
        <v>43069</v>
      </c>
      <c r="C2147" s="35">
        <f>YEAR(Sales[[#This Row],[ShipDate]])</f>
        <v>2017</v>
      </c>
      <c r="D2147" t="s">
        <v>36</v>
      </c>
      <c r="E2147" t="s">
        <v>31</v>
      </c>
      <c r="F2147" t="s">
        <v>50</v>
      </c>
      <c r="G2147" t="s">
        <v>25</v>
      </c>
      <c r="H2147" t="s">
        <v>2172</v>
      </c>
      <c r="I2147" t="s">
        <v>585</v>
      </c>
      <c r="J2147" t="s">
        <v>13</v>
      </c>
      <c r="K2147" t="s">
        <v>2831</v>
      </c>
      <c r="L2147" t="s">
        <v>92</v>
      </c>
      <c r="N2147" t="str">
        <f>IF(ISBLANK(Sales[[#This Row],[return]]),"No",Sales[[#This Row],[return]])</f>
        <v>No</v>
      </c>
      <c r="O2147" s="2">
        <v>43065</v>
      </c>
      <c r="P2147" s="8" t="str">
        <f>TEXT(DAY(Sales[[#This Row],[OrderDate]]),"ddd")</f>
        <v>Thu</v>
      </c>
      <c r="Q2147" s="8" t="str">
        <f>TEXT(MONTH(Sales[[#This Row],[ShipDate]])*29,"mmm")</f>
        <v>Nov</v>
      </c>
      <c r="R2147">
        <v>1312</v>
      </c>
      <c r="S2147" t="s">
        <v>3144</v>
      </c>
      <c r="T2147" t="s">
        <v>90</v>
      </c>
      <c r="U2147">
        <v>1453</v>
      </c>
      <c r="V2147" s="1">
        <v>0</v>
      </c>
      <c r="W2147">
        <v>7</v>
      </c>
      <c r="X2147">
        <v>3</v>
      </c>
      <c r="Y2147">
        <v>15</v>
      </c>
      <c r="AD2147"/>
    </row>
    <row r="2148" spans="1:30" x14ac:dyDescent="0.25">
      <c r="A2148" t="s">
        <v>40</v>
      </c>
      <c r="B2148" s="2">
        <v>43069</v>
      </c>
      <c r="C2148" s="35">
        <f>YEAR(Sales[[#This Row],[ShipDate]])</f>
        <v>2017</v>
      </c>
      <c r="D2148" t="s">
        <v>36</v>
      </c>
      <c r="E2148" t="s">
        <v>31</v>
      </c>
      <c r="F2148" t="s">
        <v>59</v>
      </c>
      <c r="G2148" t="s">
        <v>25</v>
      </c>
      <c r="H2148" t="s">
        <v>2172</v>
      </c>
      <c r="I2148" t="s">
        <v>585</v>
      </c>
      <c r="J2148" t="s">
        <v>13</v>
      </c>
      <c r="K2148" t="s">
        <v>2831</v>
      </c>
      <c r="L2148" t="s">
        <v>92</v>
      </c>
      <c r="N2148" t="str">
        <f>IF(ISBLANK(Sales[[#This Row],[return]]),"No",Sales[[#This Row],[return]])</f>
        <v>No</v>
      </c>
      <c r="O2148" s="2">
        <v>43065</v>
      </c>
      <c r="P2148" s="8" t="str">
        <f>TEXT(DAY(Sales[[#This Row],[OrderDate]]),"ddd")</f>
        <v>Thu</v>
      </c>
      <c r="Q2148" s="8" t="str">
        <f>TEXT(MONTH(Sales[[#This Row],[ShipDate]])*29,"mmm")</f>
        <v>Nov</v>
      </c>
      <c r="R2148">
        <v>1037</v>
      </c>
      <c r="S2148" t="s">
        <v>2796</v>
      </c>
      <c r="T2148" t="s">
        <v>90</v>
      </c>
      <c r="U2148">
        <v>1453</v>
      </c>
      <c r="V2148" s="1">
        <v>0</v>
      </c>
      <c r="W2148">
        <v>5</v>
      </c>
      <c r="X2148">
        <v>3</v>
      </c>
      <c r="Y2148">
        <v>11</v>
      </c>
      <c r="AD2148"/>
    </row>
    <row r="2149" spans="1:30" x14ac:dyDescent="0.25">
      <c r="A2149" t="s">
        <v>40</v>
      </c>
      <c r="B2149" s="2">
        <v>43069</v>
      </c>
      <c r="C2149" s="35">
        <f>YEAR(Sales[[#This Row],[ShipDate]])</f>
        <v>2017</v>
      </c>
      <c r="D2149" t="s">
        <v>36</v>
      </c>
      <c r="E2149" t="s">
        <v>31</v>
      </c>
      <c r="F2149" t="s">
        <v>50</v>
      </c>
      <c r="G2149" t="s">
        <v>25</v>
      </c>
      <c r="H2149" t="s">
        <v>2172</v>
      </c>
      <c r="I2149" t="s">
        <v>585</v>
      </c>
      <c r="J2149" t="s">
        <v>13</v>
      </c>
      <c r="K2149" t="s">
        <v>2831</v>
      </c>
      <c r="L2149" t="s">
        <v>92</v>
      </c>
      <c r="N2149" t="str">
        <f>IF(ISBLANK(Sales[[#This Row],[return]]),"No",Sales[[#This Row],[return]])</f>
        <v>No</v>
      </c>
      <c r="O2149" s="2">
        <v>43065</v>
      </c>
      <c r="P2149" s="8" t="str">
        <f>TEXT(DAY(Sales[[#This Row],[OrderDate]]),"ddd")</f>
        <v>Thu</v>
      </c>
      <c r="Q2149" s="8" t="str">
        <f>TEXT(MONTH(Sales[[#This Row],[ShipDate]])*29,"mmm")</f>
        <v>Nov</v>
      </c>
      <c r="R2149">
        <v>124</v>
      </c>
      <c r="S2149" t="s">
        <v>1755</v>
      </c>
      <c r="T2149" t="s">
        <v>90</v>
      </c>
      <c r="U2149">
        <v>1453</v>
      </c>
      <c r="V2149" s="1">
        <v>0</v>
      </c>
      <c r="W2149">
        <v>31</v>
      </c>
      <c r="X2149">
        <v>4</v>
      </c>
      <c r="Y2149">
        <v>61</v>
      </c>
      <c r="AD2149"/>
    </row>
    <row r="2150" spans="1:30" x14ac:dyDescent="0.25">
      <c r="A2150" t="s">
        <v>40</v>
      </c>
      <c r="B2150" s="2">
        <v>43069</v>
      </c>
      <c r="C2150" s="35">
        <f>YEAR(Sales[[#This Row],[ShipDate]])</f>
        <v>2017</v>
      </c>
      <c r="D2150" t="s">
        <v>36</v>
      </c>
      <c r="E2150" t="s">
        <v>31</v>
      </c>
      <c r="F2150" t="s">
        <v>39</v>
      </c>
      <c r="G2150" t="s">
        <v>25</v>
      </c>
      <c r="H2150" t="s">
        <v>2172</v>
      </c>
      <c r="I2150" t="s">
        <v>585</v>
      </c>
      <c r="J2150" t="s">
        <v>13</v>
      </c>
      <c r="K2150" t="s">
        <v>2831</v>
      </c>
      <c r="L2150" t="s">
        <v>92</v>
      </c>
      <c r="N2150" t="str">
        <f>IF(ISBLANK(Sales[[#This Row],[return]]),"No",Sales[[#This Row],[return]])</f>
        <v>No</v>
      </c>
      <c r="O2150" s="2">
        <v>43065</v>
      </c>
      <c r="P2150" s="8" t="str">
        <f>TEXT(DAY(Sales[[#This Row],[OrderDate]]),"ddd")</f>
        <v>Thu</v>
      </c>
      <c r="Q2150" s="8" t="str">
        <f>TEXT(MONTH(Sales[[#This Row],[ShipDate]])*29,"mmm")</f>
        <v>Nov</v>
      </c>
      <c r="R2150">
        <v>1556</v>
      </c>
      <c r="S2150" t="s">
        <v>1874</v>
      </c>
      <c r="T2150" t="s">
        <v>90</v>
      </c>
      <c r="U2150">
        <v>1453</v>
      </c>
      <c r="V2150" s="1">
        <v>0</v>
      </c>
      <c r="W2150">
        <v>25</v>
      </c>
      <c r="X2150">
        <v>5</v>
      </c>
      <c r="Y2150">
        <v>105</v>
      </c>
      <c r="AD2150"/>
    </row>
    <row r="2151" spans="1:30" x14ac:dyDescent="0.25">
      <c r="A2151" t="s">
        <v>40</v>
      </c>
      <c r="B2151" s="2">
        <v>42853</v>
      </c>
      <c r="C2151" s="35">
        <f>YEAR(Sales[[#This Row],[ShipDate]])</f>
        <v>2017</v>
      </c>
      <c r="D2151" t="s">
        <v>36</v>
      </c>
      <c r="E2151" t="s">
        <v>69</v>
      </c>
      <c r="F2151" t="s">
        <v>45</v>
      </c>
      <c r="G2151" t="s">
        <v>25</v>
      </c>
      <c r="H2151" t="s">
        <v>146</v>
      </c>
      <c r="I2151" t="s">
        <v>149</v>
      </c>
      <c r="J2151" t="s">
        <v>13</v>
      </c>
      <c r="K2151" t="s">
        <v>2923</v>
      </c>
      <c r="L2151" t="s">
        <v>92</v>
      </c>
      <c r="N2151" t="str">
        <f>IF(ISBLANK(Sales[[#This Row],[return]]),"No",Sales[[#This Row],[return]])</f>
        <v>No</v>
      </c>
      <c r="O2151" s="2">
        <v>42849</v>
      </c>
      <c r="P2151" s="8" t="str">
        <f>TEXT(DAY(Sales[[#This Row],[OrderDate]]),"ddd")</f>
        <v>Tue</v>
      </c>
      <c r="Q2151" s="8" t="str">
        <f>TEXT(MONTH(Sales[[#This Row],[ShipDate]])*29,"mmm")</f>
        <v>Apr</v>
      </c>
      <c r="R2151">
        <v>362</v>
      </c>
      <c r="S2151" t="s">
        <v>1662</v>
      </c>
      <c r="T2151" t="s">
        <v>90</v>
      </c>
      <c r="U2151">
        <v>10009</v>
      </c>
      <c r="V2151" s="1">
        <v>0</v>
      </c>
      <c r="W2151">
        <v>8</v>
      </c>
      <c r="X2151">
        <v>1</v>
      </c>
      <c r="Y2151">
        <v>26</v>
      </c>
      <c r="AD2151"/>
    </row>
    <row r="2152" spans="1:30" x14ac:dyDescent="0.25">
      <c r="A2152" t="s">
        <v>24</v>
      </c>
      <c r="B2152" s="2">
        <v>42821</v>
      </c>
      <c r="C2152" s="35">
        <f>YEAR(Sales[[#This Row],[ShipDate]])</f>
        <v>2017</v>
      </c>
      <c r="D2152" t="s">
        <v>113</v>
      </c>
      <c r="E2152" t="s">
        <v>69</v>
      </c>
      <c r="F2152" t="s">
        <v>21</v>
      </c>
      <c r="G2152" t="s">
        <v>11</v>
      </c>
      <c r="H2152" t="s">
        <v>645</v>
      </c>
      <c r="I2152" t="s">
        <v>120</v>
      </c>
      <c r="J2152" t="s">
        <v>13</v>
      </c>
      <c r="K2152" t="s">
        <v>2900</v>
      </c>
      <c r="L2152" t="s">
        <v>68</v>
      </c>
      <c r="N2152" t="str">
        <f>IF(ISBLANK(Sales[[#This Row],[return]]),"No",Sales[[#This Row],[return]])</f>
        <v>No</v>
      </c>
      <c r="O2152" s="2">
        <v>42818</v>
      </c>
      <c r="P2152" s="8" t="str">
        <f>TEXT(DAY(Sales[[#This Row],[OrderDate]]),"ddd")</f>
        <v>Tue</v>
      </c>
      <c r="Q2152" s="8" t="str">
        <f>TEXT(MONTH(Sales[[#This Row],[ShipDate]])*29,"mmm")</f>
        <v>Mar</v>
      </c>
      <c r="R2152">
        <v>1436</v>
      </c>
      <c r="S2152" t="s">
        <v>1266</v>
      </c>
      <c r="T2152" t="s">
        <v>66</v>
      </c>
      <c r="U2152">
        <v>61604</v>
      </c>
      <c r="V2152" s="1">
        <v>0.3</v>
      </c>
      <c r="W2152">
        <v>-36</v>
      </c>
      <c r="X2152">
        <v>3</v>
      </c>
      <c r="Y2152">
        <v>359</v>
      </c>
      <c r="AD2152"/>
    </row>
    <row r="2153" spans="1:30" x14ac:dyDescent="0.25">
      <c r="A2153" t="s">
        <v>40</v>
      </c>
      <c r="B2153" s="2">
        <v>43048</v>
      </c>
      <c r="C2153" s="35">
        <f>YEAR(Sales[[#This Row],[ShipDate]])</f>
        <v>2017</v>
      </c>
      <c r="D2153" t="s">
        <v>36</v>
      </c>
      <c r="E2153" t="s">
        <v>18</v>
      </c>
      <c r="F2153" t="s">
        <v>52</v>
      </c>
      <c r="G2153" t="s">
        <v>25</v>
      </c>
      <c r="H2153" t="s">
        <v>1201</v>
      </c>
      <c r="I2153" t="s">
        <v>37</v>
      </c>
      <c r="J2153" t="s">
        <v>13</v>
      </c>
      <c r="K2153" t="s">
        <v>433</v>
      </c>
      <c r="L2153" t="s">
        <v>17</v>
      </c>
      <c r="N2153" t="str">
        <f>IF(ISBLANK(Sales[[#This Row],[return]]),"No",Sales[[#This Row],[return]])</f>
        <v>No</v>
      </c>
      <c r="O2153" s="2">
        <v>43044</v>
      </c>
      <c r="P2153" s="8" t="str">
        <f>TEXT(DAY(Sales[[#This Row],[OrderDate]]),"ddd")</f>
        <v>Thu</v>
      </c>
      <c r="Q2153" s="8" t="str">
        <f>TEXT(MONTH(Sales[[#This Row],[ShipDate]])*29,"mmm")</f>
        <v>Nov</v>
      </c>
      <c r="R2153">
        <v>284</v>
      </c>
      <c r="S2153" t="s">
        <v>3122</v>
      </c>
      <c r="T2153" t="s">
        <v>15</v>
      </c>
      <c r="U2153">
        <v>33065</v>
      </c>
      <c r="V2153" s="1">
        <v>0.2</v>
      </c>
      <c r="W2153">
        <v>24</v>
      </c>
      <c r="X2153">
        <v>4</v>
      </c>
      <c r="Y2153">
        <v>387</v>
      </c>
      <c r="AD2153"/>
    </row>
    <row r="2154" spans="1:30" x14ac:dyDescent="0.25">
      <c r="A2154" t="s">
        <v>10</v>
      </c>
      <c r="B2154" s="2">
        <v>43038</v>
      </c>
      <c r="C2154" s="35">
        <f>YEAR(Sales[[#This Row],[ShipDate]])</f>
        <v>2017</v>
      </c>
      <c r="D2154" t="s">
        <v>36</v>
      </c>
      <c r="E2154" t="s">
        <v>31</v>
      </c>
      <c r="F2154" t="s">
        <v>38</v>
      </c>
      <c r="G2154" t="s">
        <v>11</v>
      </c>
      <c r="H2154" t="s">
        <v>107</v>
      </c>
      <c r="I2154" t="s">
        <v>70</v>
      </c>
      <c r="J2154" t="s">
        <v>13</v>
      </c>
      <c r="K2154" t="s">
        <v>494</v>
      </c>
      <c r="L2154" t="s">
        <v>68</v>
      </c>
      <c r="N2154" t="str">
        <f>IF(ISBLANK(Sales[[#This Row],[return]]),"No",Sales[[#This Row],[return]])</f>
        <v>No</v>
      </c>
      <c r="O2154" s="2">
        <v>43032</v>
      </c>
      <c r="P2154" s="8" t="str">
        <f>TEXT(DAY(Sales[[#This Row],[OrderDate]]),"ddd")</f>
        <v>Tue</v>
      </c>
      <c r="Q2154" s="8" t="str">
        <f>TEXT(MONTH(Sales[[#This Row],[ShipDate]])*29,"mmm")</f>
        <v>Oct</v>
      </c>
      <c r="R2154">
        <v>965</v>
      </c>
      <c r="S2154" t="s">
        <v>449</v>
      </c>
      <c r="T2154" t="s">
        <v>66</v>
      </c>
      <c r="U2154">
        <v>77041</v>
      </c>
      <c r="V2154" s="1">
        <v>0.3</v>
      </c>
      <c r="W2154">
        <v>-69</v>
      </c>
      <c r="X2154">
        <v>7</v>
      </c>
      <c r="Y2154">
        <v>347</v>
      </c>
      <c r="AD2154"/>
    </row>
    <row r="2155" spans="1:30" x14ac:dyDescent="0.25">
      <c r="A2155" t="s">
        <v>10</v>
      </c>
      <c r="B2155" s="2">
        <v>43038</v>
      </c>
      <c r="C2155" s="35">
        <f>YEAR(Sales[[#This Row],[ShipDate]])</f>
        <v>2017</v>
      </c>
      <c r="D2155" t="s">
        <v>36</v>
      </c>
      <c r="E2155" t="s">
        <v>31</v>
      </c>
      <c r="F2155" t="s">
        <v>59</v>
      </c>
      <c r="G2155" t="s">
        <v>25</v>
      </c>
      <c r="H2155" t="s">
        <v>107</v>
      </c>
      <c r="I2155" t="s">
        <v>70</v>
      </c>
      <c r="J2155" t="s">
        <v>13</v>
      </c>
      <c r="K2155" t="s">
        <v>494</v>
      </c>
      <c r="L2155" t="s">
        <v>68</v>
      </c>
      <c r="N2155" t="str">
        <f>IF(ISBLANK(Sales[[#This Row],[return]]),"No",Sales[[#This Row],[return]])</f>
        <v>No</v>
      </c>
      <c r="O2155" s="2">
        <v>43032</v>
      </c>
      <c r="P2155" s="8" t="str">
        <f>TEXT(DAY(Sales[[#This Row],[OrderDate]]),"ddd")</f>
        <v>Tue</v>
      </c>
      <c r="Q2155" s="8" t="str">
        <f>TEXT(MONTH(Sales[[#This Row],[ShipDate]])*29,"mmm")</f>
        <v>Oct</v>
      </c>
      <c r="R2155">
        <v>1800</v>
      </c>
      <c r="S2155" t="s">
        <v>2032</v>
      </c>
      <c r="T2155" t="s">
        <v>66</v>
      </c>
      <c r="U2155">
        <v>77041</v>
      </c>
      <c r="V2155" s="1">
        <v>0.2</v>
      </c>
      <c r="W2155">
        <v>4</v>
      </c>
      <c r="X2155">
        <v>2</v>
      </c>
      <c r="Y2155">
        <v>10</v>
      </c>
      <c r="AD2155"/>
    </row>
    <row r="2156" spans="1:30" x14ac:dyDescent="0.25">
      <c r="A2156" t="s">
        <v>10</v>
      </c>
      <c r="B2156" s="2">
        <v>43038</v>
      </c>
      <c r="C2156" s="35">
        <f>YEAR(Sales[[#This Row],[ShipDate]])</f>
        <v>2017</v>
      </c>
      <c r="D2156" t="s">
        <v>36</v>
      </c>
      <c r="E2156" t="s">
        <v>31</v>
      </c>
      <c r="F2156" t="s">
        <v>59</v>
      </c>
      <c r="G2156" t="s">
        <v>25</v>
      </c>
      <c r="H2156" t="s">
        <v>107</v>
      </c>
      <c r="I2156" t="s">
        <v>70</v>
      </c>
      <c r="J2156" t="s">
        <v>13</v>
      </c>
      <c r="K2156" t="s">
        <v>494</v>
      </c>
      <c r="L2156" t="s">
        <v>68</v>
      </c>
      <c r="N2156" t="str">
        <f>IF(ISBLANK(Sales[[#This Row],[return]]),"No",Sales[[#This Row],[return]])</f>
        <v>No</v>
      </c>
      <c r="O2156" s="2">
        <v>43032</v>
      </c>
      <c r="P2156" s="8" t="str">
        <f>TEXT(DAY(Sales[[#This Row],[OrderDate]]),"ddd")</f>
        <v>Tue</v>
      </c>
      <c r="Q2156" s="8" t="str">
        <f>TEXT(MONTH(Sales[[#This Row],[ShipDate]])*29,"mmm")</f>
        <v>Oct</v>
      </c>
      <c r="R2156">
        <v>1799</v>
      </c>
      <c r="S2156" t="s">
        <v>211</v>
      </c>
      <c r="T2156" t="s">
        <v>66</v>
      </c>
      <c r="U2156">
        <v>77041</v>
      </c>
      <c r="V2156" s="1">
        <v>0.2</v>
      </c>
      <c r="W2156">
        <v>5</v>
      </c>
      <c r="X2156">
        <v>3</v>
      </c>
      <c r="Y2156">
        <v>16</v>
      </c>
      <c r="AD2156"/>
    </row>
    <row r="2157" spans="1:30" x14ac:dyDescent="0.25">
      <c r="A2157" t="s">
        <v>24</v>
      </c>
      <c r="B2157" s="2">
        <v>42998</v>
      </c>
      <c r="C2157" s="35">
        <f>YEAR(Sales[[#This Row],[ShipDate]])</f>
        <v>2017</v>
      </c>
      <c r="D2157" t="s">
        <v>36</v>
      </c>
      <c r="E2157" t="s">
        <v>18</v>
      </c>
      <c r="F2157" t="s">
        <v>43</v>
      </c>
      <c r="G2157" t="s">
        <v>11</v>
      </c>
      <c r="H2157" t="s">
        <v>797</v>
      </c>
      <c r="I2157" t="s">
        <v>598</v>
      </c>
      <c r="J2157" t="s">
        <v>13</v>
      </c>
      <c r="K2157" t="s">
        <v>420</v>
      </c>
      <c r="L2157" t="s">
        <v>17</v>
      </c>
      <c r="N2157" t="str">
        <f>IF(ISBLANK(Sales[[#This Row],[return]]),"No",Sales[[#This Row],[return]])</f>
        <v>No</v>
      </c>
      <c r="O2157" s="2">
        <v>42991</v>
      </c>
      <c r="P2157" s="8" t="str">
        <f>TEXT(DAY(Sales[[#This Row],[OrderDate]]),"ddd")</f>
        <v>Fri</v>
      </c>
      <c r="Q2157" s="8" t="str">
        <f>TEXT(MONTH(Sales[[#This Row],[ShipDate]])*29,"mmm")</f>
        <v>Sep</v>
      </c>
      <c r="R2157">
        <v>554</v>
      </c>
      <c r="S2157" t="s">
        <v>1145</v>
      </c>
      <c r="T2157" t="s">
        <v>15</v>
      </c>
      <c r="U2157">
        <v>30318</v>
      </c>
      <c r="V2157" s="1">
        <v>0</v>
      </c>
      <c r="W2157">
        <v>13</v>
      </c>
      <c r="X2157">
        <v>3</v>
      </c>
      <c r="Y2157">
        <v>130</v>
      </c>
      <c r="AD2157"/>
    </row>
    <row r="2158" spans="1:30" x14ac:dyDescent="0.25">
      <c r="A2158" t="s">
        <v>24</v>
      </c>
      <c r="B2158" s="2">
        <v>42998</v>
      </c>
      <c r="C2158" s="35">
        <f>YEAR(Sales[[#This Row],[ShipDate]])</f>
        <v>2017</v>
      </c>
      <c r="D2158" t="s">
        <v>36</v>
      </c>
      <c r="E2158" t="s">
        <v>18</v>
      </c>
      <c r="F2158" t="s">
        <v>59</v>
      </c>
      <c r="G2158" t="s">
        <v>25</v>
      </c>
      <c r="H2158" t="s">
        <v>797</v>
      </c>
      <c r="I2158" t="s">
        <v>598</v>
      </c>
      <c r="J2158" t="s">
        <v>13</v>
      </c>
      <c r="K2158" t="s">
        <v>420</v>
      </c>
      <c r="L2158" t="s">
        <v>17</v>
      </c>
      <c r="N2158" t="str">
        <f>IF(ISBLANK(Sales[[#This Row],[return]]),"No",Sales[[#This Row],[return]])</f>
        <v>No</v>
      </c>
      <c r="O2158" s="2">
        <v>42991</v>
      </c>
      <c r="P2158" s="8" t="str">
        <f>TEXT(DAY(Sales[[#This Row],[OrderDate]]),"ddd")</f>
        <v>Fri</v>
      </c>
      <c r="Q2158" s="8" t="str">
        <f>TEXT(MONTH(Sales[[#This Row],[ShipDate]])*29,"mmm")</f>
        <v>Sep</v>
      </c>
      <c r="R2158">
        <v>1744</v>
      </c>
      <c r="S2158" t="s">
        <v>1983</v>
      </c>
      <c r="T2158" t="s">
        <v>15</v>
      </c>
      <c r="U2158">
        <v>30318</v>
      </c>
      <c r="V2158" s="1">
        <v>0</v>
      </c>
      <c r="W2158">
        <v>31</v>
      </c>
      <c r="X2158">
        <v>7</v>
      </c>
      <c r="Y2158">
        <v>70</v>
      </c>
      <c r="AD2158"/>
    </row>
    <row r="2159" spans="1:30" x14ac:dyDescent="0.25">
      <c r="A2159" t="s">
        <v>24</v>
      </c>
      <c r="B2159" s="2">
        <v>43078</v>
      </c>
      <c r="C2159" s="35">
        <f>YEAR(Sales[[#This Row],[ShipDate]])</f>
        <v>2017</v>
      </c>
      <c r="D2159" t="s">
        <v>19</v>
      </c>
      <c r="E2159" t="s">
        <v>31</v>
      </c>
      <c r="F2159" t="s">
        <v>43</v>
      </c>
      <c r="G2159" t="s">
        <v>11</v>
      </c>
      <c r="H2159" t="s">
        <v>26</v>
      </c>
      <c r="I2159" t="s">
        <v>32</v>
      </c>
      <c r="J2159" t="s">
        <v>13</v>
      </c>
      <c r="K2159" t="s">
        <v>2667</v>
      </c>
      <c r="L2159" t="s">
        <v>30</v>
      </c>
      <c r="N2159" t="str">
        <f>IF(ISBLANK(Sales[[#This Row],[return]]),"No",Sales[[#This Row],[return]])</f>
        <v>No</v>
      </c>
      <c r="O2159" s="2">
        <v>43073</v>
      </c>
      <c r="P2159" s="8" t="str">
        <f>TEXT(DAY(Sales[[#This Row],[OrderDate]]),"ddd")</f>
        <v>Wed</v>
      </c>
      <c r="Q2159" s="8" t="str">
        <f>TEXT(MONTH(Sales[[#This Row],[ShipDate]])*29,"mmm")</f>
        <v>Dec</v>
      </c>
      <c r="R2159">
        <v>1055</v>
      </c>
      <c r="S2159" t="s">
        <v>2668</v>
      </c>
      <c r="T2159" t="s">
        <v>28</v>
      </c>
      <c r="U2159">
        <v>90049</v>
      </c>
      <c r="V2159" s="1">
        <v>0</v>
      </c>
      <c r="W2159">
        <v>14</v>
      </c>
      <c r="X2159">
        <v>5</v>
      </c>
      <c r="Y2159">
        <v>36</v>
      </c>
      <c r="AD2159"/>
    </row>
    <row r="2160" spans="1:30" x14ac:dyDescent="0.25">
      <c r="A2160" t="s">
        <v>24</v>
      </c>
      <c r="B2160" s="2">
        <v>43078</v>
      </c>
      <c r="C2160" s="35">
        <f>YEAR(Sales[[#This Row],[ShipDate]])</f>
        <v>2017</v>
      </c>
      <c r="D2160" t="s">
        <v>19</v>
      </c>
      <c r="E2160" t="s">
        <v>31</v>
      </c>
      <c r="F2160" t="s">
        <v>104</v>
      </c>
      <c r="G2160" t="s">
        <v>25</v>
      </c>
      <c r="H2160" t="s">
        <v>26</v>
      </c>
      <c r="I2160" t="s">
        <v>32</v>
      </c>
      <c r="J2160" t="s">
        <v>13</v>
      </c>
      <c r="K2160" t="s">
        <v>2667</v>
      </c>
      <c r="L2160" t="s">
        <v>30</v>
      </c>
      <c r="N2160" t="str">
        <f>IF(ISBLANK(Sales[[#This Row],[return]]),"No",Sales[[#This Row],[return]])</f>
        <v>No</v>
      </c>
      <c r="O2160" s="2">
        <v>43073</v>
      </c>
      <c r="P2160" s="8" t="str">
        <f>TEXT(DAY(Sales[[#This Row],[OrderDate]]),"ddd")</f>
        <v>Wed</v>
      </c>
      <c r="Q2160" s="8" t="str">
        <f>TEXT(MONTH(Sales[[#This Row],[ShipDate]])*29,"mmm")</f>
        <v>Dec</v>
      </c>
      <c r="R2160">
        <v>1591</v>
      </c>
      <c r="S2160" t="s">
        <v>461</v>
      </c>
      <c r="T2160" t="s">
        <v>28</v>
      </c>
      <c r="U2160">
        <v>90049</v>
      </c>
      <c r="V2160" s="1">
        <v>0</v>
      </c>
      <c r="W2160">
        <v>122</v>
      </c>
      <c r="X2160">
        <v>3</v>
      </c>
      <c r="Y2160">
        <v>271</v>
      </c>
      <c r="AD2160"/>
    </row>
    <row r="2161" spans="1:30" x14ac:dyDescent="0.25">
      <c r="A2161" t="s">
        <v>24</v>
      </c>
      <c r="B2161" s="2">
        <v>43078</v>
      </c>
      <c r="C2161" s="35">
        <f>YEAR(Sales[[#This Row],[ShipDate]])</f>
        <v>2017</v>
      </c>
      <c r="D2161" t="s">
        <v>19</v>
      </c>
      <c r="E2161" t="s">
        <v>31</v>
      </c>
      <c r="F2161" t="s">
        <v>48</v>
      </c>
      <c r="G2161" t="s">
        <v>46</v>
      </c>
      <c r="H2161" t="s">
        <v>26</v>
      </c>
      <c r="I2161" t="s">
        <v>32</v>
      </c>
      <c r="J2161" t="s">
        <v>13</v>
      </c>
      <c r="K2161" t="s">
        <v>2667</v>
      </c>
      <c r="L2161" t="s">
        <v>30</v>
      </c>
      <c r="N2161" t="str">
        <f>IF(ISBLANK(Sales[[#This Row],[return]]),"No",Sales[[#This Row],[return]])</f>
        <v>No</v>
      </c>
      <c r="O2161" s="2">
        <v>43073</v>
      </c>
      <c r="P2161" s="8" t="str">
        <f>TEXT(DAY(Sales[[#This Row],[OrderDate]]),"ddd")</f>
        <v>Wed</v>
      </c>
      <c r="Q2161" s="8" t="str">
        <f>TEXT(MONTH(Sales[[#This Row],[ShipDate]])*29,"mmm")</f>
        <v>Dec</v>
      </c>
      <c r="R2161">
        <v>945</v>
      </c>
      <c r="S2161" t="s">
        <v>2434</v>
      </c>
      <c r="T2161" t="s">
        <v>28</v>
      </c>
      <c r="U2161">
        <v>90049</v>
      </c>
      <c r="V2161" s="1">
        <v>0.2</v>
      </c>
      <c r="W2161">
        <v>8</v>
      </c>
      <c r="X2161">
        <v>3</v>
      </c>
      <c r="Y2161">
        <v>110</v>
      </c>
      <c r="AD2161"/>
    </row>
    <row r="2162" spans="1:30" x14ac:dyDescent="0.25">
      <c r="A2162" t="s">
        <v>10</v>
      </c>
      <c r="B2162" s="2">
        <v>42889</v>
      </c>
      <c r="C2162" s="35">
        <f>YEAR(Sales[[#This Row],[ShipDate]])</f>
        <v>2017</v>
      </c>
      <c r="D2162" t="s">
        <v>36</v>
      </c>
      <c r="E2162" t="s">
        <v>69</v>
      </c>
      <c r="F2162" t="s">
        <v>45</v>
      </c>
      <c r="G2162" t="s">
        <v>25</v>
      </c>
      <c r="H2162" t="s">
        <v>60</v>
      </c>
      <c r="I2162" t="s">
        <v>63</v>
      </c>
      <c r="J2162" t="s">
        <v>13</v>
      </c>
      <c r="K2162" t="s">
        <v>318</v>
      </c>
      <c r="L2162" t="s">
        <v>30</v>
      </c>
      <c r="N2162" t="str">
        <f>IF(ISBLANK(Sales[[#This Row],[return]]),"No",Sales[[#This Row],[return]])</f>
        <v>No</v>
      </c>
      <c r="O2162" s="2">
        <v>42883</v>
      </c>
      <c r="P2162" s="8" t="str">
        <f>TEXT(DAY(Sales[[#This Row],[OrderDate]]),"ddd")</f>
        <v>Sat</v>
      </c>
      <c r="Q2162" s="8" t="str">
        <f>TEXT(MONTH(Sales[[#This Row],[ShipDate]])*29,"mmm")</f>
        <v>Jun</v>
      </c>
      <c r="R2162">
        <v>1125</v>
      </c>
      <c r="S2162" t="s">
        <v>319</v>
      </c>
      <c r="T2162" t="s">
        <v>28</v>
      </c>
      <c r="U2162">
        <v>98105</v>
      </c>
      <c r="V2162" s="1">
        <v>0</v>
      </c>
      <c r="W2162">
        <v>2</v>
      </c>
      <c r="X2162">
        <v>3</v>
      </c>
      <c r="Y2162">
        <v>7</v>
      </c>
      <c r="AD2162"/>
    </row>
    <row r="2163" spans="1:30" x14ac:dyDescent="0.25">
      <c r="A2163" t="s">
        <v>40</v>
      </c>
      <c r="B2163" s="2">
        <v>42906</v>
      </c>
      <c r="C2163" s="35">
        <f>YEAR(Sales[[#This Row],[ShipDate]])</f>
        <v>2017</v>
      </c>
      <c r="D2163" t="s">
        <v>36</v>
      </c>
      <c r="E2163" t="s">
        <v>18</v>
      </c>
      <c r="F2163" t="s">
        <v>23</v>
      </c>
      <c r="G2163" t="s">
        <v>11</v>
      </c>
      <c r="H2163" t="s">
        <v>374</v>
      </c>
      <c r="I2163" t="s">
        <v>70</v>
      </c>
      <c r="J2163" t="s">
        <v>13</v>
      </c>
      <c r="K2163" t="s">
        <v>1456</v>
      </c>
      <c r="L2163" t="s">
        <v>68</v>
      </c>
      <c r="N2163" t="str">
        <f>IF(ISBLANK(Sales[[#This Row],[return]]),"No",Sales[[#This Row],[return]])</f>
        <v>No</v>
      </c>
      <c r="O2163" s="2">
        <v>42902</v>
      </c>
      <c r="P2163" s="8" t="str">
        <f>TEXT(DAY(Sales[[#This Row],[OrderDate]]),"ddd")</f>
        <v>Mon</v>
      </c>
      <c r="Q2163" s="8" t="str">
        <f>TEXT(MONTH(Sales[[#This Row],[ShipDate]])*29,"mmm")</f>
        <v>Jun</v>
      </c>
      <c r="R2163">
        <v>1203</v>
      </c>
      <c r="S2163" t="s">
        <v>1457</v>
      </c>
      <c r="T2163" t="s">
        <v>66</v>
      </c>
      <c r="U2163">
        <v>75051</v>
      </c>
      <c r="V2163" s="1">
        <v>0.3</v>
      </c>
      <c r="W2163">
        <v>-25</v>
      </c>
      <c r="X2163">
        <v>2</v>
      </c>
      <c r="Y2163">
        <v>197</v>
      </c>
      <c r="AD2163"/>
    </row>
    <row r="2164" spans="1:30" x14ac:dyDescent="0.25">
      <c r="A2164" t="s">
        <v>40</v>
      </c>
      <c r="B2164" s="2">
        <v>42906</v>
      </c>
      <c r="C2164" s="35">
        <f>YEAR(Sales[[#This Row],[ShipDate]])</f>
        <v>2017</v>
      </c>
      <c r="D2164" t="s">
        <v>36</v>
      </c>
      <c r="E2164" t="s">
        <v>18</v>
      </c>
      <c r="F2164" t="s">
        <v>104</v>
      </c>
      <c r="G2164" t="s">
        <v>25</v>
      </c>
      <c r="H2164" t="s">
        <v>374</v>
      </c>
      <c r="I2164" t="s">
        <v>70</v>
      </c>
      <c r="J2164" t="s">
        <v>13</v>
      </c>
      <c r="K2164" t="s">
        <v>1456</v>
      </c>
      <c r="L2164" t="s">
        <v>68</v>
      </c>
      <c r="N2164" t="str">
        <f>IF(ISBLANK(Sales[[#This Row],[return]]),"No",Sales[[#This Row],[return]])</f>
        <v>No</v>
      </c>
      <c r="O2164" s="2">
        <v>42902</v>
      </c>
      <c r="P2164" s="8" t="str">
        <f>TEXT(DAY(Sales[[#This Row],[OrderDate]]),"ddd")</f>
        <v>Mon</v>
      </c>
      <c r="Q2164" s="8" t="str">
        <f>TEXT(MONTH(Sales[[#This Row],[ShipDate]])*29,"mmm")</f>
        <v>Jun</v>
      </c>
      <c r="R2164">
        <v>1501</v>
      </c>
      <c r="S2164" t="s">
        <v>332</v>
      </c>
      <c r="T2164" t="s">
        <v>66</v>
      </c>
      <c r="U2164">
        <v>75051</v>
      </c>
      <c r="V2164" s="1">
        <v>0.2</v>
      </c>
      <c r="W2164">
        <v>9</v>
      </c>
      <c r="X2164">
        <v>3</v>
      </c>
      <c r="Y2164">
        <v>29</v>
      </c>
      <c r="AD2164"/>
    </row>
    <row r="2165" spans="1:30" x14ac:dyDescent="0.25">
      <c r="A2165" t="s">
        <v>40</v>
      </c>
      <c r="B2165" s="2">
        <v>42906</v>
      </c>
      <c r="C2165" s="35">
        <f>YEAR(Sales[[#This Row],[ShipDate]])</f>
        <v>2017</v>
      </c>
      <c r="D2165" t="s">
        <v>36</v>
      </c>
      <c r="E2165" t="s">
        <v>18</v>
      </c>
      <c r="F2165" t="s">
        <v>59</v>
      </c>
      <c r="G2165" t="s">
        <v>25</v>
      </c>
      <c r="H2165" t="s">
        <v>374</v>
      </c>
      <c r="I2165" t="s">
        <v>70</v>
      </c>
      <c r="J2165" t="s">
        <v>13</v>
      </c>
      <c r="K2165" t="s">
        <v>1456</v>
      </c>
      <c r="L2165" t="s">
        <v>68</v>
      </c>
      <c r="N2165" t="str">
        <f>IF(ISBLANK(Sales[[#This Row],[return]]),"No",Sales[[#This Row],[return]])</f>
        <v>No</v>
      </c>
      <c r="O2165" s="2">
        <v>42902</v>
      </c>
      <c r="P2165" s="8" t="str">
        <f>TEXT(DAY(Sales[[#This Row],[OrderDate]]),"ddd")</f>
        <v>Mon</v>
      </c>
      <c r="Q2165" s="8" t="str">
        <f>TEXT(MONTH(Sales[[#This Row],[ShipDate]])*29,"mmm")</f>
        <v>Jun</v>
      </c>
      <c r="R2165">
        <v>1669</v>
      </c>
      <c r="S2165" t="s">
        <v>2135</v>
      </c>
      <c r="T2165" t="s">
        <v>66</v>
      </c>
      <c r="U2165">
        <v>75051</v>
      </c>
      <c r="V2165" s="1">
        <v>0.2</v>
      </c>
      <c r="W2165">
        <v>10</v>
      </c>
      <c r="X2165">
        <v>3</v>
      </c>
      <c r="Y2165">
        <v>27</v>
      </c>
      <c r="AD2165"/>
    </row>
    <row r="2166" spans="1:30" x14ac:dyDescent="0.25">
      <c r="A2166" t="s">
        <v>40</v>
      </c>
      <c r="B2166" s="2">
        <v>42882</v>
      </c>
      <c r="C2166" s="35">
        <f>YEAR(Sales[[#This Row],[ShipDate]])</f>
        <v>2017</v>
      </c>
      <c r="D2166" t="s">
        <v>36</v>
      </c>
      <c r="E2166" t="s">
        <v>31</v>
      </c>
      <c r="F2166" t="s">
        <v>39</v>
      </c>
      <c r="G2166" t="s">
        <v>25</v>
      </c>
      <c r="H2166" t="s">
        <v>1341</v>
      </c>
      <c r="I2166" t="s">
        <v>655</v>
      </c>
      <c r="J2166" t="s">
        <v>13</v>
      </c>
      <c r="K2166" t="s">
        <v>486</v>
      </c>
      <c r="L2166" t="s">
        <v>92</v>
      </c>
      <c r="N2166" t="str">
        <f>IF(ISBLANK(Sales[[#This Row],[return]]),"No",Sales[[#This Row],[return]])</f>
        <v>No</v>
      </c>
      <c r="O2166" s="2">
        <v>42878</v>
      </c>
      <c r="P2166" s="8" t="str">
        <f>TEXT(DAY(Sales[[#This Row],[OrderDate]]),"ddd")</f>
        <v>Mon</v>
      </c>
      <c r="Q2166" s="8" t="str">
        <f>TEXT(MONTH(Sales[[#This Row],[ShipDate]])*29,"mmm")</f>
        <v>May</v>
      </c>
      <c r="R2166">
        <v>113</v>
      </c>
      <c r="S2166" t="s">
        <v>813</v>
      </c>
      <c r="T2166" t="s">
        <v>90</v>
      </c>
      <c r="U2166">
        <v>2895</v>
      </c>
      <c r="V2166" s="1">
        <v>0</v>
      </c>
      <c r="W2166">
        <v>14</v>
      </c>
      <c r="X2166">
        <v>3</v>
      </c>
      <c r="Y2166">
        <v>51</v>
      </c>
      <c r="AD2166"/>
    </row>
    <row r="2167" spans="1:30" x14ac:dyDescent="0.25">
      <c r="A2167" t="s">
        <v>40</v>
      </c>
      <c r="B2167" s="2">
        <v>42762</v>
      </c>
      <c r="C2167" s="35">
        <f>YEAR(Sales[[#This Row],[ShipDate]])</f>
        <v>2017</v>
      </c>
      <c r="D2167" t="s">
        <v>36</v>
      </c>
      <c r="E2167" t="s">
        <v>69</v>
      </c>
      <c r="F2167" t="s">
        <v>33</v>
      </c>
      <c r="G2167" t="s">
        <v>25</v>
      </c>
      <c r="H2167" t="s">
        <v>3074</v>
      </c>
      <c r="I2167" t="s">
        <v>812</v>
      </c>
      <c r="J2167" t="s">
        <v>13</v>
      </c>
      <c r="K2167" t="s">
        <v>774</v>
      </c>
      <c r="L2167" t="s">
        <v>30</v>
      </c>
      <c r="M2167" t="s">
        <v>82</v>
      </c>
      <c r="N2167" t="str">
        <f>IF(ISBLANK(Sales[[#This Row],[return]]),"No",Sales[[#This Row],[return]])</f>
        <v>Yes</v>
      </c>
      <c r="O2167" s="2">
        <v>42758</v>
      </c>
      <c r="P2167" s="8" t="str">
        <f>TEXT(DAY(Sales[[#This Row],[OrderDate]]),"ddd")</f>
        <v>Mon</v>
      </c>
      <c r="Q2167" s="8" t="str">
        <f>TEXT(MONTH(Sales[[#This Row],[ShipDate]])*29,"mmm")</f>
        <v>Jan</v>
      </c>
      <c r="R2167">
        <v>211</v>
      </c>
      <c r="S2167" t="s">
        <v>3068</v>
      </c>
      <c r="T2167" t="s">
        <v>28</v>
      </c>
      <c r="U2167">
        <v>59715</v>
      </c>
      <c r="V2167" s="1">
        <v>0</v>
      </c>
      <c r="W2167">
        <v>7</v>
      </c>
      <c r="X2167">
        <v>2</v>
      </c>
      <c r="Y2167">
        <v>15</v>
      </c>
      <c r="AD2167"/>
    </row>
    <row r="2168" spans="1:30" x14ac:dyDescent="0.25">
      <c r="A2168" t="s">
        <v>40</v>
      </c>
      <c r="B2168" s="2">
        <v>42762</v>
      </c>
      <c r="C2168" s="35">
        <f>YEAR(Sales[[#This Row],[ShipDate]])</f>
        <v>2017</v>
      </c>
      <c r="D2168" t="s">
        <v>36</v>
      </c>
      <c r="E2168" t="s">
        <v>69</v>
      </c>
      <c r="F2168" t="s">
        <v>59</v>
      </c>
      <c r="G2168" t="s">
        <v>25</v>
      </c>
      <c r="H2168" t="s">
        <v>3074</v>
      </c>
      <c r="I2168" t="s">
        <v>812</v>
      </c>
      <c r="J2168" t="s">
        <v>13</v>
      </c>
      <c r="K2168" t="s">
        <v>774</v>
      </c>
      <c r="L2168" t="s">
        <v>30</v>
      </c>
      <c r="M2168" t="s">
        <v>82</v>
      </c>
      <c r="N2168" t="str">
        <f>IF(ISBLANK(Sales[[#This Row],[return]]),"No",Sales[[#This Row],[return]])</f>
        <v>Yes</v>
      </c>
      <c r="O2168" s="2">
        <v>42758</v>
      </c>
      <c r="P2168" s="8" t="str">
        <f>TEXT(DAY(Sales[[#This Row],[OrderDate]]),"ddd")</f>
        <v>Mon</v>
      </c>
      <c r="Q2168" s="8" t="str">
        <f>TEXT(MONTH(Sales[[#This Row],[ShipDate]])*29,"mmm")</f>
        <v>Jan</v>
      </c>
      <c r="R2168">
        <v>1662</v>
      </c>
      <c r="S2168" t="s">
        <v>3162</v>
      </c>
      <c r="T2168" t="s">
        <v>28</v>
      </c>
      <c r="U2168">
        <v>59715</v>
      </c>
      <c r="V2168" s="1">
        <v>0</v>
      </c>
      <c r="W2168">
        <v>14</v>
      </c>
      <c r="X2168">
        <v>3</v>
      </c>
      <c r="Y2168">
        <v>29</v>
      </c>
      <c r="AD2168"/>
    </row>
    <row r="2169" spans="1:30" x14ac:dyDescent="0.25">
      <c r="A2169" t="s">
        <v>24</v>
      </c>
      <c r="B2169" s="2">
        <v>42872</v>
      </c>
      <c r="C2169" s="35">
        <f>YEAR(Sales[[#This Row],[ShipDate]])</f>
        <v>2017</v>
      </c>
      <c r="D2169" t="s">
        <v>113</v>
      </c>
      <c r="E2169" t="s">
        <v>69</v>
      </c>
      <c r="F2169" t="s">
        <v>45</v>
      </c>
      <c r="G2169" t="s">
        <v>25</v>
      </c>
      <c r="H2169" t="s">
        <v>1016</v>
      </c>
      <c r="I2169" t="s">
        <v>93</v>
      </c>
      <c r="J2169" t="s">
        <v>13</v>
      </c>
      <c r="K2169" t="s">
        <v>1017</v>
      </c>
      <c r="L2169" t="s">
        <v>92</v>
      </c>
      <c r="N2169" t="str">
        <f>IF(ISBLANK(Sales[[#This Row],[return]]),"No",Sales[[#This Row],[return]])</f>
        <v>No</v>
      </c>
      <c r="O2169" s="2">
        <v>42869</v>
      </c>
      <c r="P2169" s="8" t="str">
        <f>TEXT(DAY(Sales[[#This Row],[OrderDate]]),"ddd")</f>
        <v>Sat</v>
      </c>
      <c r="Q2169" s="8" t="str">
        <f>TEXT(MONTH(Sales[[#This Row],[ShipDate]])*29,"mmm")</f>
        <v>May</v>
      </c>
      <c r="R2169">
        <v>363</v>
      </c>
      <c r="S2169" t="s">
        <v>548</v>
      </c>
      <c r="T2169" t="s">
        <v>90</v>
      </c>
      <c r="U2169">
        <v>19013</v>
      </c>
      <c r="V2169" s="1">
        <v>0.2</v>
      </c>
      <c r="W2169">
        <v>17</v>
      </c>
      <c r="X2169">
        <v>8</v>
      </c>
      <c r="Y2169">
        <v>198</v>
      </c>
      <c r="AD2169"/>
    </row>
    <row r="2170" spans="1:30" x14ac:dyDescent="0.25">
      <c r="A2170" t="s">
        <v>24</v>
      </c>
      <c r="B2170" s="2">
        <v>42872</v>
      </c>
      <c r="C2170" s="35">
        <f>YEAR(Sales[[#This Row],[ShipDate]])</f>
        <v>2017</v>
      </c>
      <c r="D2170" t="s">
        <v>113</v>
      </c>
      <c r="E2170" t="s">
        <v>69</v>
      </c>
      <c r="F2170" t="s">
        <v>33</v>
      </c>
      <c r="G2170" t="s">
        <v>25</v>
      </c>
      <c r="H2170" t="s">
        <v>1016</v>
      </c>
      <c r="I2170" t="s">
        <v>93</v>
      </c>
      <c r="J2170" t="s">
        <v>13</v>
      </c>
      <c r="K2170" t="s">
        <v>1017</v>
      </c>
      <c r="L2170" t="s">
        <v>92</v>
      </c>
      <c r="N2170" t="str">
        <f>IF(ISBLANK(Sales[[#This Row],[return]]),"No",Sales[[#This Row],[return]])</f>
        <v>No</v>
      </c>
      <c r="O2170" s="2">
        <v>42869</v>
      </c>
      <c r="P2170" s="8" t="str">
        <f>TEXT(DAY(Sales[[#This Row],[OrderDate]]),"ddd")</f>
        <v>Sat</v>
      </c>
      <c r="Q2170" s="8" t="str">
        <f>TEXT(MONTH(Sales[[#This Row],[ShipDate]])*29,"mmm")</f>
        <v>May</v>
      </c>
      <c r="R2170">
        <v>199</v>
      </c>
      <c r="S2170" t="s">
        <v>1018</v>
      </c>
      <c r="T2170" t="s">
        <v>90</v>
      </c>
      <c r="U2170">
        <v>19013</v>
      </c>
      <c r="V2170" s="1">
        <v>0.2</v>
      </c>
      <c r="W2170">
        <v>18</v>
      </c>
      <c r="X2170">
        <v>4</v>
      </c>
      <c r="Y2170">
        <v>47</v>
      </c>
      <c r="AD2170"/>
    </row>
    <row r="2171" spans="1:30" x14ac:dyDescent="0.25">
      <c r="A2171" t="s">
        <v>24</v>
      </c>
      <c r="B2171" s="2">
        <v>42872</v>
      </c>
      <c r="C2171" s="35">
        <f>YEAR(Sales[[#This Row],[ShipDate]])</f>
        <v>2017</v>
      </c>
      <c r="D2171" t="s">
        <v>113</v>
      </c>
      <c r="E2171" t="s">
        <v>69</v>
      </c>
      <c r="F2171" t="s">
        <v>104</v>
      </c>
      <c r="G2171" t="s">
        <v>25</v>
      </c>
      <c r="H2171" t="s">
        <v>1016</v>
      </c>
      <c r="I2171" t="s">
        <v>93</v>
      </c>
      <c r="J2171" t="s">
        <v>13</v>
      </c>
      <c r="K2171" t="s">
        <v>1017</v>
      </c>
      <c r="L2171" t="s">
        <v>92</v>
      </c>
      <c r="N2171" t="str">
        <f>IF(ISBLANK(Sales[[#This Row],[return]]),"No",Sales[[#This Row],[return]])</f>
        <v>No</v>
      </c>
      <c r="O2171" s="2">
        <v>42869</v>
      </c>
      <c r="P2171" s="8" t="str">
        <f>TEXT(DAY(Sales[[#This Row],[OrderDate]]),"ddd")</f>
        <v>Sat</v>
      </c>
      <c r="Q2171" s="8" t="str">
        <f>TEXT(MONTH(Sales[[#This Row],[ShipDate]])*29,"mmm")</f>
        <v>May</v>
      </c>
      <c r="R2171">
        <v>946</v>
      </c>
      <c r="S2171" t="s">
        <v>3094</v>
      </c>
      <c r="T2171" t="s">
        <v>90</v>
      </c>
      <c r="U2171">
        <v>19013</v>
      </c>
      <c r="V2171" s="1">
        <v>0.2</v>
      </c>
      <c r="W2171">
        <v>63</v>
      </c>
      <c r="X2171">
        <v>7</v>
      </c>
      <c r="Y2171">
        <v>201</v>
      </c>
      <c r="AD2171"/>
    </row>
    <row r="2172" spans="1:30" x14ac:dyDescent="0.25">
      <c r="A2172" t="s">
        <v>24</v>
      </c>
      <c r="B2172" s="2">
        <v>42872</v>
      </c>
      <c r="C2172" s="35">
        <f>YEAR(Sales[[#This Row],[ShipDate]])</f>
        <v>2017</v>
      </c>
      <c r="D2172" t="s">
        <v>113</v>
      </c>
      <c r="E2172" t="s">
        <v>69</v>
      </c>
      <c r="F2172" t="s">
        <v>33</v>
      </c>
      <c r="G2172" t="s">
        <v>25</v>
      </c>
      <c r="H2172" t="s">
        <v>1016</v>
      </c>
      <c r="I2172" t="s">
        <v>93</v>
      </c>
      <c r="J2172" t="s">
        <v>13</v>
      </c>
      <c r="K2172" t="s">
        <v>1017</v>
      </c>
      <c r="L2172" t="s">
        <v>92</v>
      </c>
      <c r="N2172" t="str">
        <f>IF(ISBLANK(Sales[[#This Row],[return]]),"No",Sales[[#This Row],[return]])</f>
        <v>No</v>
      </c>
      <c r="O2172" s="2">
        <v>42869</v>
      </c>
      <c r="P2172" s="8" t="str">
        <f>TEXT(DAY(Sales[[#This Row],[OrderDate]]),"ddd")</f>
        <v>Sat</v>
      </c>
      <c r="Q2172" s="8" t="str">
        <f>TEXT(MONTH(Sales[[#This Row],[ShipDate]])*29,"mmm")</f>
        <v>May</v>
      </c>
      <c r="R2172">
        <v>179</v>
      </c>
      <c r="S2172" t="s">
        <v>1019</v>
      </c>
      <c r="T2172" t="s">
        <v>90</v>
      </c>
      <c r="U2172">
        <v>19013</v>
      </c>
      <c r="V2172" s="1">
        <v>0.2</v>
      </c>
      <c r="W2172">
        <v>32</v>
      </c>
      <c r="X2172">
        <v>4</v>
      </c>
      <c r="Y2172">
        <v>98</v>
      </c>
      <c r="AD2172"/>
    </row>
    <row r="2173" spans="1:30" x14ac:dyDescent="0.25">
      <c r="A2173" t="s">
        <v>24</v>
      </c>
      <c r="B2173" s="2">
        <v>42872</v>
      </c>
      <c r="C2173" s="35">
        <f>YEAR(Sales[[#This Row],[ShipDate]])</f>
        <v>2017</v>
      </c>
      <c r="D2173" t="s">
        <v>113</v>
      </c>
      <c r="E2173" t="s">
        <v>69</v>
      </c>
      <c r="F2173" t="s">
        <v>45</v>
      </c>
      <c r="G2173" t="s">
        <v>25</v>
      </c>
      <c r="H2173" t="s">
        <v>1016</v>
      </c>
      <c r="I2173" t="s">
        <v>93</v>
      </c>
      <c r="J2173" t="s">
        <v>13</v>
      </c>
      <c r="K2173" t="s">
        <v>1017</v>
      </c>
      <c r="L2173" t="s">
        <v>92</v>
      </c>
      <c r="N2173" t="str">
        <f>IF(ISBLANK(Sales[[#This Row],[return]]),"No",Sales[[#This Row],[return]])</f>
        <v>No</v>
      </c>
      <c r="O2173" s="2">
        <v>42869</v>
      </c>
      <c r="P2173" s="8" t="str">
        <f>TEXT(DAY(Sales[[#This Row],[OrderDate]]),"ddd")</f>
        <v>Sat</v>
      </c>
      <c r="Q2173" s="8" t="str">
        <f>TEXT(MONTH(Sales[[#This Row],[ShipDate]])*29,"mmm")</f>
        <v>May</v>
      </c>
      <c r="R2173">
        <v>330</v>
      </c>
      <c r="S2173" t="s">
        <v>1020</v>
      </c>
      <c r="T2173" t="s">
        <v>90</v>
      </c>
      <c r="U2173">
        <v>19013</v>
      </c>
      <c r="V2173" s="1">
        <v>0.2</v>
      </c>
      <c r="W2173">
        <v>1</v>
      </c>
      <c r="X2173">
        <v>1</v>
      </c>
      <c r="Y2173">
        <v>3</v>
      </c>
      <c r="AD2173"/>
    </row>
    <row r="2174" spans="1:30" x14ac:dyDescent="0.25">
      <c r="A2174" t="s">
        <v>24</v>
      </c>
      <c r="B2174" s="2">
        <v>42872</v>
      </c>
      <c r="C2174" s="35">
        <f>YEAR(Sales[[#This Row],[ShipDate]])</f>
        <v>2017</v>
      </c>
      <c r="D2174" t="s">
        <v>113</v>
      </c>
      <c r="E2174" t="s">
        <v>69</v>
      </c>
      <c r="F2174" t="s">
        <v>50</v>
      </c>
      <c r="G2174" t="s">
        <v>25</v>
      </c>
      <c r="H2174" t="s">
        <v>1016</v>
      </c>
      <c r="I2174" t="s">
        <v>93</v>
      </c>
      <c r="J2174" t="s">
        <v>13</v>
      </c>
      <c r="K2174" t="s">
        <v>1017</v>
      </c>
      <c r="L2174" t="s">
        <v>92</v>
      </c>
      <c r="N2174" t="str">
        <f>IF(ISBLANK(Sales[[#This Row],[return]]),"No",Sales[[#This Row],[return]])</f>
        <v>No</v>
      </c>
      <c r="O2174" s="2">
        <v>42869</v>
      </c>
      <c r="P2174" s="8" t="str">
        <f>TEXT(DAY(Sales[[#This Row],[OrderDate]]),"ddd")</f>
        <v>Sat</v>
      </c>
      <c r="Q2174" s="8" t="str">
        <f>TEXT(MONTH(Sales[[#This Row],[ShipDate]])*29,"mmm")</f>
        <v>May</v>
      </c>
      <c r="R2174">
        <v>694</v>
      </c>
      <c r="S2174" t="s">
        <v>1021</v>
      </c>
      <c r="T2174" t="s">
        <v>90</v>
      </c>
      <c r="U2174">
        <v>19013</v>
      </c>
      <c r="V2174" s="1">
        <v>0.7</v>
      </c>
      <c r="W2174">
        <v>-14</v>
      </c>
      <c r="X2174">
        <v>2</v>
      </c>
      <c r="Y2174">
        <v>19</v>
      </c>
      <c r="AD2174"/>
    </row>
    <row r="2175" spans="1:30" x14ac:dyDescent="0.25">
      <c r="A2175" t="s">
        <v>24</v>
      </c>
      <c r="B2175" s="2">
        <v>42872</v>
      </c>
      <c r="C2175" s="35">
        <f>YEAR(Sales[[#This Row],[ShipDate]])</f>
        <v>2017</v>
      </c>
      <c r="D2175" t="s">
        <v>113</v>
      </c>
      <c r="E2175" t="s">
        <v>69</v>
      </c>
      <c r="F2175" t="s">
        <v>50</v>
      </c>
      <c r="G2175" t="s">
        <v>25</v>
      </c>
      <c r="H2175" t="s">
        <v>1016</v>
      </c>
      <c r="I2175" t="s">
        <v>93</v>
      </c>
      <c r="J2175" t="s">
        <v>13</v>
      </c>
      <c r="K2175" t="s">
        <v>1017</v>
      </c>
      <c r="L2175" t="s">
        <v>92</v>
      </c>
      <c r="N2175" t="str">
        <f>IF(ISBLANK(Sales[[#This Row],[return]]),"No",Sales[[#This Row],[return]])</f>
        <v>No</v>
      </c>
      <c r="O2175" s="2">
        <v>42869</v>
      </c>
      <c r="P2175" s="8" t="str">
        <f>TEXT(DAY(Sales[[#This Row],[OrderDate]]),"ddd")</f>
        <v>Sat</v>
      </c>
      <c r="Q2175" s="8" t="str">
        <f>TEXT(MONTH(Sales[[#This Row],[ShipDate]])*29,"mmm")</f>
        <v>May</v>
      </c>
      <c r="R2175">
        <v>1636</v>
      </c>
      <c r="S2175" t="s">
        <v>570</v>
      </c>
      <c r="T2175" t="s">
        <v>90</v>
      </c>
      <c r="U2175">
        <v>19013</v>
      </c>
      <c r="V2175" s="1">
        <v>0.7</v>
      </c>
      <c r="W2175">
        <v>-3</v>
      </c>
      <c r="X2175">
        <v>3</v>
      </c>
      <c r="Y2175">
        <v>5</v>
      </c>
      <c r="AD2175"/>
    </row>
    <row r="2176" spans="1:30" x14ac:dyDescent="0.25">
      <c r="A2176" t="s">
        <v>40</v>
      </c>
      <c r="B2176" s="2">
        <v>42748</v>
      </c>
      <c r="C2176" s="35">
        <f>YEAR(Sales[[#This Row],[ShipDate]])</f>
        <v>2017</v>
      </c>
      <c r="D2176" t="s">
        <v>36</v>
      </c>
      <c r="E2176" t="s">
        <v>18</v>
      </c>
      <c r="F2176" t="s">
        <v>45</v>
      </c>
      <c r="G2176" t="s">
        <v>25</v>
      </c>
      <c r="H2176" t="s">
        <v>12</v>
      </c>
      <c r="I2176" t="s">
        <v>20</v>
      </c>
      <c r="J2176" t="s">
        <v>13</v>
      </c>
      <c r="K2176" t="s">
        <v>2151</v>
      </c>
      <c r="L2176" t="s">
        <v>17</v>
      </c>
      <c r="N2176" t="str">
        <f>IF(ISBLANK(Sales[[#This Row],[return]]),"No",Sales[[#This Row],[return]])</f>
        <v>No</v>
      </c>
      <c r="O2176" s="2">
        <v>42744</v>
      </c>
      <c r="P2176" s="8" t="str">
        <f>TEXT(DAY(Sales[[#This Row],[OrderDate]]),"ddd")</f>
        <v>Mon</v>
      </c>
      <c r="Q2176" s="8" t="str">
        <f>TEXT(MONTH(Sales[[#This Row],[ShipDate]])*29,"mmm")</f>
        <v>Jan</v>
      </c>
      <c r="R2176">
        <v>351</v>
      </c>
      <c r="S2176" t="s">
        <v>2193</v>
      </c>
      <c r="T2176" t="s">
        <v>15</v>
      </c>
      <c r="U2176">
        <v>42420</v>
      </c>
      <c r="V2176" s="1">
        <v>0</v>
      </c>
      <c r="W2176">
        <v>11</v>
      </c>
      <c r="X2176">
        <v>2</v>
      </c>
      <c r="Y2176">
        <v>43</v>
      </c>
      <c r="AD2176"/>
    </row>
    <row r="2177" spans="1:30" x14ac:dyDescent="0.25">
      <c r="A2177" t="s">
        <v>40</v>
      </c>
      <c r="B2177" s="2">
        <v>42748</v>
      </c>
      <c r="C2177" s="35">
        <f>YEAR(Sales[[#This Row],[ShipDate]])</f>
        <v>2017</v>
      </c>
      <c r="D2177" t="s">
        <v>36</v>
      </c>
      <c r="E2177" t="s">
        <v>18</v>
      </c>
      <c r="F2177" t="s">
        <v>52</v>
      </c>
      <c r="G2177" t="s">
        <v>25</v>
      </c>
      <c r="H2177" t="s">
        <v>12</v>
      </c>
      <c r="I2177" t="s">
        <v>20</v>
      </c>
      <c r="J2177" t="s">
        <v>13</v>
      </c>
      <c r="K2177" t="s">
        <v>2151</v>
      </c>
      <c r="L2177" t="s">
        <v>17</v>
      </c>
      <c r="N2177" t="str">
        <f>IF(ISBLANK(Sales[[#This Row],[return]]),"No",Sales[[#This Row],[return]])</f>
        <v>No</v>
      </c>
      <c r="O2177" s="2">
        <v>42744</v>
      </c>
      <c r="P2177" s="8" t="str">
        <f>TEXT(DAY(Sales[[#This Row],[OrderDate]]),"ddd")</f>
        <v>Mon</v>
      </c>
      <c r="Q2177" s="8" t="str">
        <f>TEXT(MONTH(Sales[[#This Row],[ShipDate]])*29,"mmm")</f>
        <v>Jan</v>
      </c>
      <c r="R2177">
        <v>286</v>
      </c>
      <c r="S2177" t="s">
        <v>2023</v>
      </c>
      <c r="T2177" t="s">
        <v>15</v>
      </c>
      <c r="U2177">
        <v>42420</v>
      </c>
      <c r="V2177" s="1">
        <v>0</v>
      </c>
      <c r="W2177">
        <v>46</v>
      </c>
      <c r="X2177">
        <v>3</v>
      </c>
      <c r="Y2177">
        <v>163</v>
      </c>
      <c r="AD2177"/>
    </row>
    <row r="2178" spans="1:30" x14ac:dyDescent="0.25">
      <c r="A2178" t="s">
        <v>40</v>
      </c>
      <c r="B2178" s="2">
        <v>42748</v>
      </c>
      <c r="C2178" s="35">
        <f>YEAR(Sales[[#This Row],[ShipDate]])</f>
        <v>2017</v>
      </c>
      <c r="D2178" t="s">
        <v>36</v>
      </c>
      <c r="E2178" t="s">
        <v>18</v>
      </c>
      <c r="F2178" t="s">
        <v>59</v>
      </c>
      <c r="G2178" t="s">
        <v>25</v>
      </c>
      <c r="H2178" t="s">
        <v>12</v>
      </c>
      <c r="I2178" t="s">
        <v>20</v>
      </c>
      <c r="J2178" t="s">
        <v>13</v>
      </c>
      <c r="K2178" t="s">
        <v>2151</v>
      </c>
      <c r="L2178" t="s">
        <v>17</v>
      </c>
      <c r="N2178" t="str">
        <f>IF(ISBLANK(Sales[[#This Row],[return]]),"No",Sales[[#This Row],[return]])</f>
        <v>No</v>
      </c>
      <c r="O2178" s="2">
        <v>42744</v>
      </c>
      <c r="P2178" s="8" t="str">
        <f>TEXT(DAY(Sales[[#This Row],[OrderDate]]),"ddd")</f>
        <v>Mon</v>
      </c>
      <c r="Q2178" s="8" t="str">
        <f>TEXT(MONTH(Sales[[#This Row],[ShipDate]])*29,"mmm")</f>
        <v>Jan</v>
      </c>
      <c r="R2178">
        <v>538</v>
      </c>
      <c r="S2178" t="s">
        <v>109</v>
      </c>
      <c r="T2178" t="s">
        <v>15</v>
      </c>
      <c r="U2178">
        <v>42420</v>
      </c>
      <c r="V2178" s="1">
        <v>0</v>
      </c>
      <c r="W2178">
        <v>50</v>
      </c>
      <c r="X2178">
        <v>3</v>
      </c>
      <c r="Y2178">
        <v>106</v>
      </c>
      <c r="AD2178"/>
    </row>
    <row r="2179" spans="1:30" x14ac:dyDescent="0.25">
      <c r="A2179" t="s">
        <v>40</v>
      </c>
      <c r="B2179" s="2">
        <v>42748</v>
      </c>
      <c r="C2179" s="35">
        <f>YEAR(Sales[[#This Row],[ShipDate]])</f>
        <v>2017</v>
      </c>
      <c r="D2179" t="s">
        <v>36</v>
      </c>
      <c r="E2179" t="s">
        <v>18</v>
      </c>
      <c r="F2179" t="s">
        <v>59</v>
      </c>
      <c r="G2179" t="s">
        <v>25</v>
      </c>
      <c r="H2179" t="s">
        <v>12</v>
      </c>
      <c r="I2179" t="s">
        <v>20</v>
      </c>
      <c r="J2179" t="s">
        <v>13</v>
      </c>
      <c r="K2179" t="s">
        <v>2151</v>
      </c>
      <c r="L2179" t="s">
        <v>17</v>
      </c>
      <c r="N2179" t="str">
        <f>IF(ISBLANK(Sales[[#This Row],[return]]),"No",Sales[[#This Row],[return]])</f>
        <v>No</v>
      </c>
      <c r="O2179" s="2">
        <v>42744</v>
      </c>
      <c r="P2179" s="8" t="str">
        <f>TEXT(DAY(Sales[[#This Row],[OrderDate]]),"ddd")</f>
        <v>Mon</v>
      </c>
      <c r="Q2179" s="8" t="str">
        <f>TEXT(MONTH(Sales[[#This Row],[ShipDate]])*29,"mmm")</f>
        <v>Jan</v>
      </c>
      <c r="R2179">
        <v>1486</v>
      </c>
      <c r="S2179" t="s">
        <v>3260</v>
      </c>
      <c r="T2179" t="s">
        <v>15</v>
      </c>
      <c r="U2179">
        <v>42420</v>
      </c>
      <c r="V2179" s="1">
        <v>0</v>
      </c>
      <c r="W2179">
        <v>24</v>
      </c>
      <c r="X2179">
        <v>5</v>
      </c>
      <c r="Y2179">
        <v>52</v>
      </c>
      <c r="AD2179"/>
    </row>
    <row r="2180" spans="1:30" x14ac:dyDescent="0.25">
      <c r="A2180" t="s">
        <v>40</v>
      </c>
      <c r="B2180" s="2">
        <v>43078</v>
      </c>
      <c r="C2180" s="35">
        <f>YEAR(Sales[[#This Row],[ShipDate]])</f>
        <v>2017</v>
      </c>
      <c r="D2180" t="s">
        <v>36</v>
      </c>
      <c r="E2180" t="s">
        <v>18</v>
      </c>
      <c r="F2180" t="s">
        <v>43</v>
      </c>
      <c r="G2180" t="s">
        <v>11</v>
      </c>
      <c r="H2180" t="s">
        <v>527</v>
      </c>
      <c r="I2180" t="s">
        <v>32</v>
      </c>
      <c r="J2180" t="s">
        <v>13</v>
      </c>
      <c r="K2180" t="s">
        <v>1420</v>
      </c>
      <c r="L2180" t="s">
        <v>30</v>
      </c>
      <c r="N2180" t="str">
        <f>IF(ISBLANK(Sales[[#This Row],[return]]),"No",Sales[[#This Row],[return]])</f>
        <v>No</v>
      </c>
      <c r="O2180" s="2">
        <v>43073</v>
      </c>
      <c r="P2180" s="8" t="str">
        <f>TEXT(DAY(Sales[[#This Row],[OrderDate]]),"ddd")</f>
        <v>Wed</v>
      </c>
      <c r="Q2180" s="8" t="str">
        <f>TEXT(MONTH(Sales[[#This Row],[ShipDate]])*29,"mmm")</f>
        <v>Dec</v>
      </c>
      <c r="R2180">
        <v>577</v>
      </c>
      <c r="S2180" t="s">
        <v>1210</v>
      </c>
      <c r="T2180" t="s">
        <v>28</v>
      </c>
      <c r="U2180">
        <v>90712</v>
      </c>
      <c r="V2180" s="1">
        <v>0</v>
      </c>
      <c r="W2180">
        <v>9</v>
      </c>
      <c r="X2180">
        <v>6</v>
      </c>
      <c r="Y2180">
        <v>25</v>
      </c>
      <c r="AD2180"/>
    </row>
    <row r="2181" spans="1:30" x14ac:dyDescent="0.25">
      <c r="A2181" t="s">
        <v>40</v>
      </c>
      <c r="B2181" s="2">
        <v>43078</v>
      </c>
      <c r="C2181" s="35">
        <f>YEAR(Sales[[#This Row],[ShipDate]])</f>
        <v>2017</v>
      </c>
      <c r="D2181" t="s">
        <v>36</v>
      </c>
      <c r="E2181" t="s">
        <v>18</v>
      </c>
      <c r="F2181" t="s">
        <v>45</v>
      </c>
      <c r="G2181" t="s">
        <v>25</v>
      </c>
      <c r="H2181" t="s">
        <v>527</v>
      </c>
      <c r="I2181" t="s">
        <v>32</v>
      </c>
      <c r="J2181" t="s">
        <v>13</v>
      </c>
      <c r="K2181" t="s">
        <v>1420</v>
      </c>
      <c r="L2181" t="s">
        <v>30</v>
      </c>
      <c r="N2181" t="str">
        <f>IF(ISBLANK(Sales[[#This Row],[return]]),"No",Sales[[#This Row],[return]])</f>
        <v>No</v>
      </c>
      <c r="O2181" s="2">
        <v>43073</v>
      </c>
      <c r="P2181" s="8" t="str">
        <f>TEXT(DAY(Sales[[#This Row],[OrderDate]]),"ddd")</f>
        <v>Wed</v>
      </c>
      <c r="Q2181" s="8" t="str">
        <f>TEXT(MONTH(Sales[[#This Row],[ShipDate]])*29,"mmm")</f>
        <v>Dec</v>
      </c>
      <c r="R2181">
        <v>252</v>
      </c>
      <c r="S2181" t="s">
        <v>2293</v>
      </c>
      <c r="T2181" t="s">
        <v>28</v>
      </c>
      <c r="U2181">
        <v>90712</v>
      </c>
      <c r="V2181" s="1">
        <v>0</v>
      </c>
      <c r="W2181">
        <v>6</v>
      </c>
      <c r="X2181">
        <v>5</v>
      </c>
      <c r="Y2181">
        <v>17</v>
      </c>
      <c r="AD2181"/>
    </row>
    <row r="2182" spans="1:30" x14ac:dyDescent="0.25">
      <c r="A2182" t="s">
        <v>40</v>
      </c>
      <c r="B2182" s="2">
        <v>43100</v>
      </c>
      <c r="C2182" s="35">
        <f>YEAR(Sales[[#This Row],[ShipDate]])</f>
        <v>2017</v>
      </c>
      <c r="D2182" t="s">
        <v>36</v>
      </c>
      <c r="E2182" t="s">
        <v>69</v>
      </c>
      <c r="F2182" t="s">
        <v>23</v>
      </c>
      <c r="G2182" t="s">
        <v>11</v>
      </c>
      <c r="H2182" t="s">
        <v>107</v>
      </c>
      <c r="I2182" t="s">
        <v>70</v>
      </c>
      <c r="J2182" t="s">
        <v>13</v>
      </c>
      <c r="K2182" t="s">
        <v>214</v>
      </c>
      <c r="L2182" t="s">
        <v>68</v>
      </c>
      <c r="N2182" t="str">
        <f>IF(ISBLANK(Sales[[#This Row],[return]]),"No",Sales[[#This Row],[return]])</f>
        <v>No</v>
      </c>
      <c r="O2182" s="2">
        <v>43095</v>
      </c>
      <c r="P2182" s="8" t="str">
        <f>TEXT(DAY(Sales[[#This Row],[OrderDate]]),"ddd")</f>
        <v>Thu</v>
      </c>
      <c r="Q2182" s="8" t="str">
        <f>TEXT(MONTH(Sales[[#This Row],[ShipDate]])*29,"mmm")</f>
        <v>Dec</v>
      </c>
      <c r="R2182">
        <v>1205</v>
      </c>
      <c r="S2182" t="s">
        <v>1571</v>
      </c>
      <c r="T2182" t="s">
        <v>66</v>
      </c>
      <c r="U2182">
        <v>77070</v>
      </c>
      <c r="V2182" s="1">
        <v>0.3</v>
      </c>
      <c r="W2182">
        <v>-90</v>
      </c>
      <c r="X2182">
        <v>3</v>
      </c>
      <c r="Y2182">
        <v>275</v>
      </c>
      <c r="AD2182"/>
    </row>
    <row r="2183" spans="1:30" x14ac:dyDescent="0.25">
      <c r="A2183" t="s">
        <v>40</v>
      </c>
      <c r="B2183" s="2">
        <v>43085</v>
      </c>
      <c r="C2183" s="35">
        <f>YEAR(Sales[[#This Row],[ShipDate]])</f>
        <v>2017</v>
      </c>
      <c r="D2183" t="s">
        <v>19</v>
      </c>
      <c r="E2183" t="s">
        <v>31</v>
      </c>
      <c r="F2183" t="s">
        <v>50</v>
      </c>
      <c r="G2183" t="s">
        <v>25</v>
      </c>
      <c r="H2183" t="s">
        <v>249</v>
      </c>
      <c r="I2183" t="s">
        <v>598</v>
      </c>
      <c r="J2183" t="s">
        <v>13</v>
      </c>
      <c r="K2183" t="s">
        <v>620</v>
      </c>
      <c r="L2183" t="s">
        <v>17</v>
      </c>
      <c r="N2183" t="str">
        <f>IF(ISBLANK(Sales[[#This Row],[return]]),"No",Sales[[#This Row],[return]])</f>
        <v>No</v>
      </c>
      <c r="O2183" s="2">
        <v>43083</v>
      </c>
      <c r="P2183" s="8" t="str">
        <f>TEXT(DAY(Sales[[#This Row],[OrderDate]]),"ddd")</f>
        <v>Sat</v>
      </c>
      <c r="Q2183" s="8" t="str">
        <f>TEXT(MONTH(Sales[[#This Row],[ShipDate]])*29,"mmm")</f>
        <v>Dec</v>
      </c>
      <c r="R2183">
        <v>17</v>
      </c>
      <c r="S2183" t="s">
        <v>1084</v>
      </c>
      <c r="T2183" t="s">
        <v>15</v>
      </c>
      <c r="U2183">
        <v>31907</v>
      </c>
      <c r="V2183" s="1">
        <v>0</v>
      </c>
      <c r="W2183">
        <v>2</v>
      </c>
      <c r="X2183">
        <v>2</v>
      </c>
      <c r="Y2183">
        <v>4</v>
      </c>
      <c r="AD2183"/>
    </row>
    <row r="2184" spans="1:30" x14ac:dyDescent="0.25">
      <c r="A2184" t="s">
        <v>10</v>
      </c>
      <c r="B2184" s="2">
        <v>42970</v>
      </c>
      <c r="C2184" s="35">
        <f>YEAR(Sales[[#This Row],[ShipDate]])</f>
        <v>2017</v>
      </c>
      <c r="D2184" t="s">
        <v>36</v>
      </c>
      <c r="E2184" t="s">
        <v>18</v>
      </c>
      <c r="F2184" t="s">
        <v>45</v>
      </c>
      <c r="G2184" t="s">
        <v>25</v>
      </c>
      <c r="H2184" t="s">
        <v>645</v>
      </c>
      <c r="I2184" t="s">
        <v>169</v>
      </c>
      <c r="J2184" t="s">
        <v>13</v>
      </c>
      <c r="K2184" t="s">
        <v>262</v>
      </c>
      <c r="L2184" t="s">
        <v>30</v>
      </c>
      <c r="N2184" t="str">
        <f>IF(ISBLANK(Sales[[#This Row],[return]]),"No",Sales[[#This Row],[return]])</f>
        <v>No</v>
      </c>
      <c r="O2184" s="2">
        <v>42964</v>
      </c>
      <c r="P2184" s="8" t="str">
        <f>TEXT(DAY(Sales[[#This Row],[OrderDate]]),"ddd")</f>
        <v>Tue</v>
      </c>
      <c r="Q2184" s="8" t="str">
        <f>TEXT(MONTH(Sales[[#This Row],[ShipDate]])*29,"mmm")</f>
        <v>Aug</v>
      </c>
      <c r="R2184">
        <v>1152</v>
      </c>
      <c r="S2184" t="s">
        <v>1789</v>
      </c>
      <c r="T2184" t="s">
        <v>28</v>
      </c>
      <c r="U2184">
        <v>85345</v>
      </c>
      <c r="V2184" s="1">
        <v>0.2</v>
      </c>
      <c r="W2184">
        <v>1</v>
      </c>
      <c r="X2184">
        <v>3</v>
      </c>
      <c r="Y2184">
        <v>10</v>
      </c>
      <c r="AD2184"/>
    </row>
    <row r="2185" spans="1:30" x14ac:dyDescent="0.25">
      <c r="A2185" t="s">
        <v>10</v>
      </c>
      <c r="B2185" s="2">
        <v>42970</v>
      </c>
      <c r="C2185" s="35">
        <f>YEAR(Sales[[#This Row],[ShipDate]])</f>
        <v>2017</v>
      </c>
      <c r="D2185" t="s">
        <v>36</v>
      </c>
      <c r="E2185" t="s">
        <v>18</v>
      </c>
      <c r="F2185" t="s">
        <v>59</v>
      </c>
      <c r="G2185" t="s">
        <v>25</v>
      </c>
      <c r="H2185" t="s">
        <v>645</v>
      </c>
      <c r="I2185" t="s">
        <v>169</v>
      </c>
      <c r="J2185" t="s">
        <v>13</v>
      </c>
      <c r="K2185" t="s">
        <v>262</v>
      </c>
      <c r="L2185" t="s">
        <v>30</v>
      </c>
      <c r="N2185" t="str">
        <f>IF(ISBLANK(Sales[[#This Row],[return]]),"No",Sales[[#This Row],[return]])</f>
        <v>No</v>
      </c>
      <c r="O2185" s="2">
        <v>42964</v>
      </c>
      <c r="P2185" s="8" t="str">
        <f>TEXT(DAY(Sales[[#This Row],[OrderDate]]),"ddd")</f>
        <v>Tue</v>
      </c>
      <c r="Q2185" s="8" t="str">
        <f>TEXT(MONTH(Sales[[#This Row],[ShipDate]])*29,"mmm")</f>
        <v>Aug</v>
      </c>
      <c r="R2185">
        <v>1813</v>
      </c>
      <c r="S2185" t="s">
        <v>546</v>
      </c>
      <c r="T2185" t="s">
        <v>28</v>
      </c>
      <c r="U2185">
        <v>85345</v>
      </c>
      <c r="V2185" s="1">
        <v>0.2</v>
      </c>
      <c r="W2185">
        <v>13</v>
      </c>
      <c r="X2185">
        <v>7</v>
      </c>
      <c r="Y2185">
        <v>36</v>
      </c>
      <c r="AD2185"/>
    </row>
    <row r="2186" spans="1:30" x14ac:dyDescent="0.25">
      <c r="A2186" t="s">
        <v>10</v>
      </c>
      <c r="B2186" s="2">
        <v>42970</v>
      </c>
      <c r="C2186" s="35">
        <f>YEAR(Sales[[#This Row],[ShipDate]])</f>
        <v>2017</v>
      </c>
      <c r="D2186" t="s">
        <v>36</v>
      </c>
      <c r="E2186" t="s">
        <v>18</v>
      </c>
      <c r="F2186" t="s">
        <v>99</v>
      </c>
      <c r="G2186" t="s">
        <v>46</v>
      </c>
      <c r="H2186" t="s">
        <v>645</v>
      </c>
      <c r="I2186" t="s">
        <v>169</v>
      </c>
      <c r="J2186" t="s">
        <v>13</v>
      </c>
      <c r="K2186" t="s">
        <v>262</v>
      </c>
      <c r="L2186" t="s">
        <v>30</v>
      </c>
      <c r="N2186" t="str">
        <f>IF(ISBLANK(Sales[[#This Row],[return]]),"No",Sales[[#This Row],[return]])</f>
        <v>No</v>
      </c>
      <c r="O2186" s="2">
        <v>42964</v>
      </c>
      <c r="P2186" s="8" t="str">
        <f>TEXT(DAY(Sales[[#This Row],[OrderDate]]),"ddd")</f>
        <v>Tue</v>
      </c>
      <c r="Q2186" s="8" t="str">
        <f>TEXT(MONTH(Sales[[#This Row],[ShipDate]])*29,"mmm")</f>
        <v>Aug</v>
      </c>
      <c r="R2186">
        <v>920</v>
      </c>
      <c r="S2186" t="s">
        <v>2418</v>
      </c>
      <c r="T2186" t="s">
        <v>28</v>
      </c>
      <c r="U2186">
        <v>85345</v>
      </c>
      <c r="V2186" s="1">
        <v>0.2</v>
      </c>
      <c r="W2186">
        <v>-5</v>
      </c>
      <c r="X2186">
        <v>2</v>
      </c>
      <c r="Y2186">
        <v>30</v>
      </c>
      <c r="AD2186"/>
    </row>
    <row r="2187" spans="1:30" x14ac:dyDescent="0.25">
      <c r="A2187" t="s">
        <v>10</v>
      </c>
      <c r="B2187" s="2">
        <v>42970</v>
      </c>
      <c r="C2187" s="35">
        <f>YEAR(Sales[[#This Row],[ShipDate]])</f>
        <v>2017</v>
      </c>
      <c r="D2187" t="s">
        <v>36</v>
      </c>
      <c r="E2187" t="s">
        <v>18</v>
      </c>
      <c r="F2187" t="s">
        <v>99</v>
      </c>
      <c r="G2187" t="s">
        <v>46</v>
      </c>
      <c r="H2187" t="s">
        <v>645</v>
      </c>
      <c r="I2187" t="s">
        <v>169</v>
      </c>
      <c r="J2187" t="s">
        <v>13</v>
      </c>
      <c r="K2187" t="s">
        <v>262</v>
      </c>
      <c r="L2187" t="s">
        <v>30</v>
      </c>
      <c r="N2187" t="str">
        <f>IF(ISBLANK(Sales[[#This Row],[return]]),"No",Sales[[#This Row],[return]])</f>
        <v>No</v>
      </c>
      <c r="O2187" s="2">
        <v>42964</v>
      </c>
      <c r="P2187" s="8" t="str">
        <f>TEXT(DAY(Sales[[#This Row],[OrderDate]]),"ddd")</f>
        <v>Tue</v>
      </c>
      <c r="Q2187" s="8" t="str">
        <f>TEXT(MONTH(Sales[[#This Row],[ShipDate]])*29,"mmm")</f>
        <v>Aug</v>
      </c>
      <c r="R2187">
        <v>667</v>
      </c>
      <c r="S2187" t="s">
        <v>972</v>
      </c>
      <c r="T2187" t="s">
        <v>28</v>
      </c>
      <c r="U2187">
        <v>85345</v>
      </c>
      <c r="V2187" s="1">
        <v>0.2</v>
      </c>
      <c r="W2187">
        <v>-32</v>
      </c>
      <c r="X2187">
        <v>4</v>
      </c>
      <c r="Y2187">
        <v>253</v>
      </c>
      <c r="AD2187"/>
    </row>
    <row r="2188" spans="1:30" x14ac:dyDescent="0.25">
      <c r="A2188" t="s">
        <v>40</v>
      </c>
      <c r="B2188" s="2">
        <v>42963</v>
      </c>
      <c r="C2188" s="35">
        <f>YEAR(Sales[[#This Row],[ShipDate]])</f>
        <v>2017</v>
      </c>
      <c r="D2188" t="s">
        <v>36</v>
      </c>
      <c r="E2188" t="s">
        <v>18</v>
      </c>
      <c r="F2188" t="s">
        <v>43</v>
      </c>
      <c r="G2188" t="s">
        <v>11</v>
      </c>
      <c r="H2188" t="s">
        <v>1393</v>
      </c>
      <c r="I2188" t="s">
        <v>58</v>
      </c>
      <c r="J2188" t="s">
        <v>13</v>
      </c>
      <c r="K2188" t="s">
        <v>1567</v>
      </c>
      <c r="L2188" t="s">
        <v>17</v>
      </c>
      <c r="N2188" t="str">
        <f>IF(ISBLANK(Sales[[#This Row],[return]]),"No",Sales[[#This Row],[return]])</f>
        <v>No</v>
      </c>
      <c r="O2188" s="2">
        <v>42958</v>
      </c>
      <c r="P2188" s="8" t="str">
        <f>TEXT(DAY(Sales[[#This Row],[OrderDate]]),"ddd")</f>
        <v>Wed</v>
      </c>
      <c r="Q2188" s="8" t="str">
        <f>TEXT(MONTH(Sales[[#This Row],[ShipDate]])*29,"mmm")</f>
        <v>Aug</v>
      </c>
      <c r="R2188">
        <v>617</v>
      </c>
      <c r="S2188" t="s">
        <v>3191</v>
      </c>
      <c r="T2188" t="s">
        <v>15</v>
      </c>
      <c r="U2188">
        <v>27604</v>
      </c>
      <c r="V2188" s="1">
        <v>0.2</v>
      </c>
      <c r="W2188">
        <v>12</v>
      </c>
      <c r="X2188">
        <v>3</v>
      </c>
      <c r="Y2188">
        <v>46</v>
      </c>
      <c r="AD2188"/>
    </row>
    <row r="2189" spans="1:30" x14ac:dyDescent="0.25">
      <c r="A2189" t="s">
        <v>24</v>
      </c>
      <c r="B2189" s="2">
        <v>42914</v>
      </c>
      <c r="C2189" s="35">
        <f>YEAR(Sales[[#This Row],[ShipDate]])</f>
        <v>2017</v>
      </c>
      <c r="D2189" t="s">
        <v>113</v>
      </c>
      <c r="E2189" t="s">
        <v>18</v>
      </c>
      <c r="F2189" t="s">
        <v>43</v>
      </c>
      <c r="G2189" t="s">
        <v>11</v>
      </c>
      <c r="H2189" t="s">
        <v>107</v>
      </c>
      <c r="I2189" t="s">
        <v>70</v>
      </c>
      <c r="J2189" t="s">
        <v>13</v>
      </c>
      <c r="K2189" t="s">
        <v>1133</v>
      </c>
      <c r="L2189" t="s">
        <v>68</v>
      </c>
      <c r="N2189" t="str">
        <f>IF(ISBLANK(Sales[[#This Row],[return]]),"No",Sales[[#This Row],[return]])</f>
        <v>No</v>
      </c>
      <c r="O2189" s="2">
        <v>42911</v>
      </c>
      <c r="P2189" s="8" t="str">
        <f>TEXT(DAY(Sales[[#This Row],[OrderDate]]),"ddd")</f>
        <v>Wed</v>
      </c>
      <c r="Q2189" s="8" t="str">
        <f>TEXT(MONTH(Sales[[#This Row],[ShipDate]])*29,"mmm")</f>
        <v>Jun</v>
      </c>
      <c r="R2189">
        <v>731</v>
      </c>
      <c r="S2189" t="s">
        <v>1134</v>
      </c>
      <c r="T2189" t="s">
        <v>66</v>
      </c>
      <c r="U2189">
        <v>77041</v>
      </c>
      <c r="V2189" s="1">
        <v>0.6</v>
      </c>
      <c r="W2189">
        <v>-21</v>
      </c>
      <c r="X2189">
        <v>9</v>
      </c>
      <c r="Y2189">
        <v>75</v>
      </c>
      <c r="AD2189"/>
    </row>
    <row r="2190" spans="1:30" x14ac:dyDescent="0.25">
      <c r="A2190" t="s">
        <v>24</v>
      </c>
      <c r="B2190" s="2">
        <v>42914</v>
      </c>
      <c r="C2190" s="35">
        <f>YEAR(Sales[[#This Row],[ShipDate]])</f>
        <v>2017</v>
      </c>
      <c r="D2190" t="s">
        <v>113</v>
      </c>
      <c r="E2190" t="s">
        <v>18</v>
      </c>
      <c r="F2190" t="s">
        <v>33</v>
      </c>
      <c r="G2190" t="s">
        <v>25</v>
      </c>
      <c r="H2190" t="s">
        <v>107</v>
      </c>
      <c r="I2190" t="s">
        <v>70</v>
      </c>
      <c r="J2190" t="s">
        <v>13</v>
      </c>
      <c r="K2190" t="s">
        <v>1133</v>
      </c>
      <c r="L2190" t="s">
        <v>68</v>
      </c>
      <c r="N2190" t="str">
        <f>IF(ISBLANK(Sales[[#This Row],[return]]),"No",Sales[[#This Row],[return]])</f>
        <v>No</v>
      </c>
      <c r="O2190" s="2">
        <v>42911</v>
      </c>
      <c r="P2190" s="8" t="str">
        <f>TEXT(DAY(Sales[[#This Row],[OrderDate]]),"ddd")</f>
        <v>Wed</v>
      </c>
      <c r="Q2190" s="8" t="str">
        <f>TEXT(MONTH(Sales[[#This Row],[ShipDate]])*29,"mmm")</f>
        <v>Jun</v>
      </c>
      <c r="R2190">
        <v>243</v>
      </c>
      <c r="S2190" t="s">
        <v>1641</v>
      </c>
      <c r="T2190" t="s">
        <v>66</v>
      </c>
      <c r="U2190">
        <v>77041</v>
      </c>
      <c r="V2190" s="1">
        <v>0.2</v>
      </c>
      <c r="W2190">
        <v>2</v>
      </c>
      <c r="X2190">
        <v>2</v>
      </c>
      <c r="Y2190">
        <v>5</v>
      </c>
      <c r="AD2190"/>
    </row>
    <row r="2191" spans="1:30" x14ac:dyDescent="0.25">
      <c r="A2191" t="s">
        <v>24</v>
      </c>
      <c r="B2191" s="2">
        <v>42914</v>
      </c>
      <c r="C2191" s="35">
        <f>YEAR(Sales[[#This Row],[ShipDate]])</f>
        <v>2017</v>
      </c>
      <c r="D2191" t="s">
        <v>113</v>
      </c>
      <c r="E2191" t="s">
        <v>18</v>
      </c>
      <c r="F2191" t="s">
        <v>59</v>
      </c>
      <c r="G2191" t="s">
        <v>25</v>
      </c>
      <c r="H2191" t="s">
        <v>107</v>
      </c>
      <c r="I2191" t="s">
        <v>70</v>
      </c>
      <c r="J2191" t="s">
        <v>13</v>
      </c>
      <c r="K2191" t="s">
        <v>1133</v>
      </c>
      <c r="L2191" t="s">
        <v>68</v>
      </c>
      <c r="N2191" t="str">
        <f>IF(ISBLANK(Sales[[#This Row],[return]]),"No",Sales[[#This Row],[return]])</f>
        <v>No</v>
      </c>
      <c r="O2191" s="2">
        <v>42911</v>
      </c>
      <c r="P2191" s="8" t="str">
        <f>TEXT(DAY(Sales[[#This Row],[OrderDate]]),"ddd")</f>
        <v>Wed</v>
      </c>
      <c r="Q2191" s="8" t="str">
        <f>TEXT(MONTH(Sales[[#This Row],[ShipDate]])*29,"mmm")</f>
        <v>Jun</v>
      </c>
      <c r="R2191">
        <v>1674</v>
      </c>
      <c r="S2191" t="s">
        <v>1649</v>
      </c>
      <c r="T2191" t="s">
        <v>66</v>
      </c>
      <c r="U2191">
        <v>77041</v>
      </c>
      <c r="V2191" s="1">
        <v>0.2</v>
      </c>
      <c r="W2191">
        <v>16</v>
      </c>
      <c r="X2191">
        <v>3</v>
      </c>
      <c r="Y2191">
        <v>48</v>
      </c>
      <c r="AD2191"/>
    </row>
    <row r="2192" spans="1:30" x14ac:dyDescent="0.25">
      <c r="A2192" t="s">
        <v>24</v>
      </c>
      <c r="B2192" s="2">
        <v>42914</v>
      </c>
      <c r="C2192" s="35">
        <f>YEAR(Sales[[#This Row],[ShipDate]])</f>
        <v>2017</v>
      </c>
      <c r="D2192" t="s">
        <v>113</v>
      </c>
      <c r="E2192" t="s">
        <v>18</v>
      </c>
      <c r="F2192" t="s">
        <v>50</v>
      </c>
      <c r="G2192" t="s">
        <v>25</v>
      </c>
      <c r="H2192" t="s">
        <v>107</v>
      </c>
      <c r="I2192" t="s">
        <v>70</v>
      </c>
      <c r="J2192" t="s">
        <v>13</v>
      </c>
      <c r="K2192" t="s">
        <v>1133</v>
      </c>
      <c r="L2192" t="s">
        <v>68</v>
      </c>
      <c r="N2192" t="str">
        <f>IF(ISBLANK(Sales[[#This Row],[return]]),"No",Sales[[#This Row],[return]])</f>
        <v>No</v>
      </c>
      <c r="O2192" s="2">
        <v>42911</v>
      </c>
      <c r="P2192" s="8" t="str">
        <f>TEXT(DAY(Sales[[#This Row],[OrderDate]]),"ddd")</f>
        <v>Wed</v>
      </c>
      <c r="Q2192" s="8" t="str">
        <f>TEXT(MONTH(Sales[[#This Row],[ShipDate]])*29,"mmm")</f>
        <v>Jun</v>
      </c>
      <c r="R2192">
        <v>272</v>
      </c>
      <c r="S2192" t="s">
        <v>1674</v>
      </c>
      <c r="T2192" t="s">
        <v>66</v>
      </c>
      <c r="U2192">
        <v>77041</v>
      </c>
      <c r="V2192" s="1">
        <v>0.8</v>
      </c>
      <c r="W2192">
        <v>-1</v>
      </c>
      <c r="X2192">
        <v>2</v>
      </c>
      <c r="Y2192">
        <v>1</v>
      </c>
      <c r="AD2192"/>
    </row>
    <row r="2193" spans="1:30" x14ac:dyDescent="0.25">
      <c r="A2193" t="s">
        <v>10</v>
      </c>
      <c r="B2193" s="2">
        <v>43100</v>
      </c>
      <c r="C2193" s="35">
        <f>YEAR(Sales[[#This Row],[ShipDate]])</f>
        <v>2017</v>
      </c>
      <c r="D2193" t="s">
        <v>19</v>
      </c>
      <c r="E2193" t="s">
        <v>18</v>
      </c>
      <c r="F2193" t="s">
        <v>99</v>
      </c>
      <c r="G2193" t="s">
        <v>46</v>
      </c>
      <c r="H2193" t="s">
        <v>88</v>
      </c>
      <c r="I2193" t="s">
        <v>93</v>
      </c>
      <c r="J2193" t="s">
        <v>13</v>
      </c>
      <c r="K2193" t="s">
        <v>328</v>
      </c>
      <c r="L2193" t="s">
        <v>92</v>
      </c>
      <c r="N2193" t="str">
        <f>IF(ISBLANK(Sales[[#This Row],[return]]),"No",Sales[[#This Row],[return]])</f>
        <v>No</v>
      </c>
      <c r="O2193" s="2">
        <v>43097</v>
      </c>
      <c r="P2193" s="8" t="str">
        <f>TEXT(DAY(Sales[[#This Row],[OrderDate]]),"ddd")</f>
        <v>Sat</v>
      </c>
      <c r="Q2193" s="8" t="str">
        <f>TEXT(MONTH(Sales[[#This Row],[ShipDate]])*29,"mmm")</f>
        <v>Dec</v>
      </c>
      <c r="R2193">
        <v>978</v>
      </c>
      <c r="S2193" t="s">
        <v>329</v>
      </c>
      <c r="T2193" t="s">
        <v>90</v>
      </c>
      <c r="U2193">
        <v>19134</v>
      </c>
      <c r="V2193" s="1">
        <v>0.2</v>
      </c>
      <c r="W2193">
        <v>1</v>
      </c>
      <c r="X2193">
        <v>2</v>
      </c>
      <c r="Y2193">
        <v>54</v>
      </c>
      <c r="AD2193"/>
    </row>
    <row r="2194" spans="1:30" x14ac:dyDescent="0.25">
      <c r="A2194" t="s">
        <v>40</v>
      </c>
      <c r="B2194" s="2">
        <v>43064</v>
      </c>
      <c r="C2194" s="35">
        <f>YEAR(Sales[[#This Row],[ShipDate]])</f>
        <v>2017</v>
      </c>
      <c r="D2194" t="s">
        <v>36</v>
      </c>
      <c r="E2194" t="s">
        <v>18</v>
      </c>
      <c r="F2194" t="s">
        <v>38</v>
      </c>
      <c r="G2194" t="s">
        <v>11</v>
      </c>
      <c r="H2194" t="s">
        <v>88</v>
      </c>
      <c r="I2194" t="s">
        <v>93</v>
      </c>
      <c r="J2194" t="s">
        <v>13</v>
      </c>
      <c r="K2194" t="s">
        <v>1216</v>
      </c>
      <c r="L2194" t="s">
        <v>92</v>
      </c>
      <c r="N2194" t="str">
        <f>IF(ISBLANK(Sales[[#This Row],[return]]),"No",Sales[[#This Row],[return]])</f>
        <v>No</v>
      </c>
      <c r="O2194" s="2">
        <v>43060</v>
      </c>
      <c r="P2194" s="8" t="str">
        <f>TEXT(DAY(Sales[[#This Row],[OrderDate]]),"ddd")</f>
        <v>Sat</v>
      </c>
      <c r="Q2194" s="8" t="str">
        <f>TEXT(MONTH(Sales[[#This Row],[ShipDate]])*29,"mmm")</f>
        <v>Nov</v>
      </c>
      <c r="R2194">
        <v>313</v>
      </c>
      <c r="S2194" t="s">
        <v>1314</v>
      </c>
      <c r="T2194" t="s">
        <v>90</v>
      </c>
      <c r="U2194">
        <v>19120</v>
      </c>
      <c r="V2194" s="1">
        <v>0.4</v>
      </c>
      <c r="W2194">
        <v>-480</v>
      </c>
      <c r="X2194">
        <v>8</v>
      </c>
      <c r="Y2194">
        <v>1253</v>
      </c>
      <c r="AD2194"/>
    </row>
    <row r="2195" spans="1:30" x14ac:dyDescent="0.25">
      <c r="A2195" t="s">
        <v>40</v>
      </c>
      <c r="B2195" s="2">
        <v>43064</v>
      </c>
      <c r="C2195" s="35">
        <f>YEAR(Sales[[#This Row],[ShipDate]])</f>
        <v>2017</v>
      </c>
      <c r="D2195" t="s">
        <v>36</v>
      </c>
      <c r="E2195" t="s">
        <v>18</v>
      </c>
      <c r="F2195" t="s">
        <v>48</v>
      </c>
      <c r="G2195" t="s">
        <v>46</v>
      </c>
      <c r="H2195" t="s">
        <v>88</v>
      </c>
      <c r="I2195" t="s">
        <v>93</v>
      </c>
      <c r="J2195" t="s">
        <v>13</v>
      </c>
      <c r="K2195" t="s">
        <v>1216</v>
      </c>
      <c r="L2195" t="s">
        <v>92</v>
      </c>
      <c r="N2195" t="str">
        <f>IF(ISBLANK(Sales[[#This Row],[return]]),"No",Sales[[#This Row],[return]])</f>
        <v>No</v>
      </c>
      <c r="O2195" s="2">
        <v>43060</v>
      </c>
      <c r="P2195" s="8" t="str">
        <f>TEXT(DAY(Sales[[#This Row],[OrderDate]]),"ddd")</f>
        <v>Sat</v>
      </c>
      <c r="Q2195" s="8" t="str">
        <f>TEXT(MONTH(Sales[[#This Row],[ShipDate]])*29,"mmm")</f>
        <v>Nov</v>
      </c>
      <c r="R2195">
        <v>1001</v>
      </c>
      <c r="S2195" t="s">
        <v>2465</v>
      </c>
      <c r="T2195" t="s">
        <v>90</v>
      </c>
      <c r="U2195">
        <v>19120</v>
      </c>
      <c r="V2195" s="1">
        <v>0.4</v>
      </c>
      <c r="W2195">
        <v>-24</v>
      </c>
      <c r="X2195">
        <v>5</v>
      </c>
      <c r="Y2195">
        <v>111</v>
      </c>
      <c r="AD2195"/>
    </row>
    <row r="2196" spans="1:30" x14ac:dyDescent="0.25">
      <c r="A2196" t="s">
        <v>24</v>
      </c>
      <c r="B2196" s="2">
        <v>43077</v>
      </c>
      <c r="C2196" s="35">
        <f>YEAR(Sales[[#This Row],[ShipDate]])</f>
        <v>2017</v>
      </c>
      <c r="D2196" t="s">
        <v>36</v>
      </c>
      <c r="E2196" t="s">
        <v>18</v>
      </c>
      <c r="F2196" t="s">
        <v>50</v>
      </c>
      <c r="G2196" t="s">
        <v>25</v>
      </c>
      <c r="H2196" t="s">
        <v>60</v>
      </c>
      <c r="I2196" t="s">
        <v>63</v>
      </c>
      <c r="J2196" t="s">
        <v>13</v>
      </c>
      <c r="K2196" t="s">
        <v>400</v>
      </c>
      <c r="L2196" t="s">
        <v>30</v>
      </c>
      <c r="M2196" t="s">
        <v>82</v>
      </c>
      <c r="N2196" t="str">
        <f>IF(ISBLANK(Sales[[#This Row],[return]]),"No",Sales[[#This Row],[return]])</f>
        <v>Yes</v>
      </c>
      <c r="O2196" s="2">
        <v>43070</v>
      </c>
      <c r="P2196" s="8" t="str">
        <f>TEXT(DAY(Sales[[#This Row],[OrderDate]]),"ddd")</f>
        <v>Sun</v>
      </c>
      <c r="Q2196" s="8" t="str">
        <f>TEXT(MONTH(Sales[[#This Row],[ShipDate]])*29,"mmm")</f>
        <v>Dec</v>
      </c>
      <c r="R2196">
        <v>1644</v>
      </c>
      <c r="S2196" t="s">
        <v>1670</v>
      </c>
      <c r="T2196" t="s">
        <v>28</v>
      </c>
      <c r="U2196">
        <v>98103</v>
      </c>
      <c r="V2196" s="1">
        <v>0.2</v>
      </c>
      <c r="W2196">
        <v>19</v>
      </c>
      <c r="X2196">
        <v>2</v>
      </c>
      <c r="Y2196">
        <v>55</v>
      </c>
      <c r="AD2196"/>
    </row>
    <row r="2197" spans="1:30" x14ac:dyDescent="0.25">
      <c r="A2197" t="s">
        <v>24</v>
      </c>
      <c r="B2197" s="2">
        <v>42832</v>
      </c>
      <c r="C2197" s="35">
        <f>YEAR(Sales[[#This Row],[ShipDate]])</f>
        <v>2017</v>
      </c>
      <c r="D2197" t="s">
        <v>113</v>
      </c>
      <c r="E2197" t="s">
        <v>18</v>
      </c>
      <c r="F2197" t="s">
        <v>33</v>
      </c>
      <c r="G2197" t="s">
        <v>25</v>
      </c>
      <c r="H2197" t="s">
        <v>88</v>
      </c>
      <c r="I2197" t="s">
        <v>93</v>
      </c>
      <c r="J2197" t="s">
        <v>13</v>
      </c>
      <c r="K2197" t="s">
        <v>326</v>
      </c>
      <c r="L2197" t="s">
        <v>92</v>
      </c>
      <c r="N2197" t="str">
        <f>IF(ISBLANK(Sales[[#This Row],[return]]),"No",Sales[[#This Row],[return]])</f>
        <v>No</v>
      </c>
      <c r="O2197" s="2">
        <v>42830</v>
      </c>
      <c r="P2197" s="8" t="str">
        <f>TEXT(DAY(Sales[[#This Row],[OrderDate]]),"ddd")</f>
        <v>Thu</v>
      </c>
      <c r="Q2197" s="8" t="str">
        <f>TEXT(MONTH(Sales[[#This Row],[ShipDate]])*29,"mmm")</f>
        <v>Apr</v>
      </c>
      <c r="R2197">
        <v>208</v>
      </c>
      <c r="S2197" t="s">
        <v>1745</v>
      </c>
      <c r="T2197" t="s">
        <v>90</v>
      </c>
      <c r="U2197">
        <v>19120</v>
      </c>
      <c r="V2197" s="1">
        <v>0.2</v>
      </c>
      <c r="W2197">
        <v>8</v>
      </c>
      <c r="X2197">
        <v>6</v>
      </c>
      <c r="Y2197">
        <v>24</v>
      </c>
      <c r="AD2197"/>
    </row>
    <row r="2198" spans="1:30" x14ac:dyDescent="0.25">
      <c r="A2198" t="s">
        <v>40</v>
      </c>
      <c r="B2198" s="2">
        <v>43098</v>
      </c>
      <c r="C2198" s="35">
        <f>YEAR(Sales[[#This Row],[ShipDate]])</f>
        <v>2017</v>
      </c>
      <c r="D2198" t="s">
        <v>36</v>
      </c>
      <c r="E2198" t="s">
        <v>18</v>
      </c>
      <c r="F2198" t="s">
        <v>43</v>
      </c>
      <c r="G2198" t="s">
        <v>11</v>
      </c>
      <c r="H2198" t="s">
        <v>271</v>
      </c>
      <c r="I2198" t="s">
        <v>169</v>
      </c>
      <c r="J2198" t="s">
        <v>13</v>
      </c>
      <c r="K2198" t="s">
        <v>1320</v>
      </c>
      <c r="L2198" t="s">
        <v>30</v>
      </c>
      <c r="N2198" t="str">
        <f>IF(ISBLANK(Sales[[#This Row],[return]]),"No",Sales[[#This Row],[return]])</f>
        <v>No</v>
      </c>
      <c r="O2198" s="2">
        <v>43093</v>
      </c>
      <c r="P2198" s="8" t="str">
        <f>TEXT(DAY(Sales[[#This Row],[OrderDate]]),"ddd")</f>
        <v>Tue</v>
      </c>
      <c r="Q2198" s="8" t="str">
        <f>TEXT(MONTH(Sales[[#This Row],[ShipDate]])*29,"mmm")</f>
        <v>Dec</v>
      </c>
      <c r="R2198">
        <v>1046</v>
      </c>
      <c r="S2198" t="s">
        <v>1383</v>
      </c>
      <c r="T2198" t="s">
        <v>28</v>
      </c>
      <c r="U2198">
        <v>85023</v>
      </c>
      <c r="V2198" s="1">
        <v>0.2</v>
      </c>
      <c r="W2198">
        <v>2</v>
      </c>
      <c r="X2198">
        <v>2</v>
      </c>
      <c r="Y2198">
        <v>8</v>
      </c>
      <c r="AD2198"/>
    </row>
    <row r="2199" spans="1:30" x14ac:dyDescent="0.25">
      <c r="A2199" t="s">
        <v>40</v>
      </c>
      <c r="B2199" s="2">
        <v>43098</v>
      </c>
      <c r="C2199" s="35">
        <f>YEAR(Sales[[#This Row],[ShipDate]])</f>
        <v>2017</v>
      </c>
      <c r="D2199" t="s">
        <v>36</v>
      </c>
      <c r="E2199" t="s">
        <v>18</v>
      </c>
      <c r="F2199" t="s">
        <v>59</v>
      </c>
      <c r="G2199" t="s">
        <v>25</v>
      </c>
      <c r="H2199" t="s">
        <v>271</v>
      </c>
      <c r="I2199" t="s">
        <v>169</v>
      </c>
      <c r="J2199" t="s">
        <v>13</v>
      </c>
      <c r="K2199" t="s">
        <v>1320</v>
      </c>
      <c r="L2199" t="s">
        <v>30</v>
      </c>
      <c r="N2199" t="str">
        <f>IF(ISBLANK(Sales[[#This Row],[return]]),"No",Sales[[#This Row],[return]])</f>
        <v>No</v>
      </c>
      <c r="O2199" s="2">
        <v>43093</v>
      </c>
      <c r="P2199" s="8" t="str">
        <f>TEXT(DAY(Sales[[#This Row],[OrderDate]]),"ddd")</f>
        <v>Tue</v>
      </c>
      <c r="Q2199" s="8" t="str">
        <f>TEXT(MONTH(Sales[[#This Row],[ShipDate]])*29,"mmm")</f>
        <v>Dec</v>
      </c>
      <c r="R2199">
        <v>465</v>
      </c>
      <c r="S2199" t="s">
        <v>2027</v>
      </c>
      <c r="T2199" t="s">
        <v>28</v>
      </c>
      <c r="U2199">
        <v>85023</v>
      </c>
      <c r="V2199" s="1">
        <v>0.2</v>
      </c>
      <c r="W2199">
        <v>37</v>
      </c>
      <c r="X2199">
        <v>7</v>
      </c>
      <c r="Y2199">
        <v>106</v>
      </c>
      <c r="AD2199"/>
    </row>
    <row r="2200" spans="1:30" x14ac:dyDescent="0.25">
      <c r="A2200" t="s">
        <v>40</v>
      </c>
      <c r="B2200" s="2">
        <v>43098</v>
      </c>
      <c r="C2200" s="35">
        <f>YEAR(Sales[[#This Row],[ShipDate]])</f>
        <v>2017</v>
      </c>
      <c r="D2200" t="s">
        <v>36</v>
      </c>
      <c r="E2200" t="s">
        <v>18</v>
      </c>
      <c r="F2200" t="s">
        <v>48</v>
      </c>
      <c r="G2200" t="s">
        <v>46</v>
      </c>
      <c r="H2200" t="s">
        <v>271</v>
      </c>
      <c r="I2200" t="s">
        <v>169</v>
      </c>
      <c r="J2200" t="s">
        <v>13</v>
      </c>
      <c r="K2200" t="s">
        <v>1320</v>
      </c>
      <c r="L2200" t="s">
        <v>30</v>
      </c>
      <c r="N2200" t="str">
        <f>IF(ISBLANK(Sales[[#This Row],[return]]),"No",Sales[[#This Row],[return]])</f>
        <v>No</v>
      </c>
      <c r="O2200" s="2">
        <v>43093</v>
      </c>
      <c r="P2200" s="8" t="str">
        <f>TEXT(DAY(Sales[[#This Row],[OrderDate]]),"ddd")</f>
        <v>Tue</v>
      </c>
      <c r="Q2200" s="8" t="str">
        <f>TEXT(MONTH(Sales[[#This Row],[ShipDate]])*29,"mmm")</f>
        <v>Dec</v>
      </c>
      <c r="R2200">
        <v>453</v>
      </c>
      <c r="S2200" t="s">
        <v>1048</v>
      </c>
      <c r="T2200" t="s">
        <v>28</v>
      </c>
      <c r="U2200">
        <v>85023</v>
      </c>
      <c r="V2200" s="1">
        <v>0.2</v>
      </c>
      <c r="W2200">
        <v>11</v>
      </c>
      <c r="X2200">
        <v>2</v>
      </c>
      <c r="Y2200">
        <v>112</v>
      </c>
      <c r="AD2200"/>
    </row>
    <row r="2201" spans="1:30" x14ac:dyDescent="0.25">
      <c r="A2201" t="s">
        <v>40</v>
      </c>
      <c r="B2201" s="2">
        <v>42803</v>
      </c>
      <c r="C2201" s="35">
        <f>YEAR(Sales[[#This Row],[ShipDate]])</f>
        <v>2017</v>
      </c>
      <c r="D2201" t="s">
        <v>36</v>
      </c>
      <c r="E2201" t="s">
        <v>18</v>
      </c>
      <c r="F2201" t="s">
        <v>48</v>
      </c>
      <c r="G2201" t="s">
        <v>46</v>
      </c>
      <c r="H2201" t="s">
        <v>107</v>
      </c>
      <c r="I2201" t="s">
        <v>70</v>
      </c>
      <c r="J2201" t="s">
        <v>13</v>
      </c>
      <c r="K2201" t="s">
        <v>639</v>
      </c>
      <c r="L2201" t="s">
        <v>68</v>
      </c>
      <c r="N2201" t="str">
        <f>IF(ISBLANK(Sales[[#This Row],[return]]),"No",Sales[[#This Row],[return]])</f>
        <v>No</v>
      </c>
      <c r="O2201" s="2">
        <v>42799</v>
      </c>
      <c r="P2201" s="8" t="str">
        <f>TEXT(DAY(Sales[[#This Row],[OrderDate]]),"ddd")</f>
        <v>Thu</v>
      </c>
      <c r="Q2201" s="8" t="str">
        <f>TEXT(MONTH(Sales[[#This Row],[ShipDate]])*29,"mmm")</f>
        <v>Mar</v>
      </c>
      <c r="R2201">
        <v>444</v>
      </c>
      <c r="S2201" t="s">
        <v>759</v>
      </c>
      <c r="T2201" t="s">
        <v>66</v>
      </c>
      <c r="U2201">
        <v>77036</v>
      </c>
      <c r="V2201" s="1">
        <v>0.2</v>
      </c>
      <c r="W2201">
        <v>2</v>
      </c>
      <c r="X2201">
        <v>2</v>
      </c>
      <c r="Y2201">
        <v>32</v>
      </c>
      <c r="AD2201"/>
    </row>
    <row r="2202" spans="1:30" x14ac:dyDescent="0.25">
      <c r="A2202" t="s">
        <v>10</v>
      </c>
      <c r="B2202" s="2">
        <v>43007</v>
      </c>
      <c r="C2202" s="35">
        <f>YEAR(Sales[[#This Row],[ShipDate]])</f>
        <v>2017</v>
      </c>
      <c r="D2202" t="s">
        <v>19</v>
      </c>
      <c r="E2202" t="s">
        <v>18</v>
      </c>
      <c r="F2202" t="s">
        <v>50</v>
      </c>
      <c r="G2202" t="s">
        <v>25</v>
      </c>
      <c r="H2202" t="s">
        <v>88</v>
      </c>
      <c r="I2202" t="s">
        <v>93</v>
      </c>
      <c r="J2202" t="s">
        <v>13</v>
      </c>
      <c r="K2202" t="s">
        <v>886</v>
      </c>
      <c r="L2202" t="s">
        <v>92</v>
      </c>
      <c r="N2202" t="str">
        <f>IF(ISBLANK(Sales[[#This Row],[return]]),"No",Sales[[#This Row],[return]])</f>
        <v>No</v>
      </c>
      <c r="O2202" s="2">
        <v>43004</v>
      </c>
      <c r="P2202" s="8" t="str">
        <f>TEXT(DAY(Sales[[#This Row],[OrderDate]]),"ddd")</f>
        <v>Thu</v>
      </c>
      <c r="Q2202" s="8" t="str">
        <f>TEXT(MONTH(Sales[[#This Row],[ShipDate]])*29,"mmm")</f>
        <v>Sep</v>
      </c>
      <c r="R2202">
        <v>422</v>
      </c>
      <c r="S2202" t="s">
        <v>2006</v>
      </c>
      <c r="T2202" t="s">
        <v>90</v>
      </c>
      <c r="U2202">
        <v>19143</v>
      </c>
      <c r="V2202" s="1">
        <v>0.7</v>
      </c>
      <c r="W2202">
        <v>-101</v>
      </c>
      <c r="X2202">
        <v>6</v>
      </c>
      <c r="Y2202">
        <v>121</v>
      </c>
      <c r="AD2202"/>
    </row>
    <row r="2203" spans="1:30" x14ac:dyDescent="0.25">
      <c r="A2203" t="s">
        <v>10</v>
      </c>
      <c r="B2203" s="2">
        <v>43007</v>
      </c>
      <c r="C2203" s="35">
        <f>YEAR(Sales[[#This Row],[ShipDate]])</f>
        <v>2017</v>
      </c>
      <c r="D2203" t="s">
        <v>19</v>
      </c>
      <c r="E2203" t="s">
        <v>18</v>
      </c>
      <c r="F2203" t="s">
        <v>48</v>
      </c>
      <c r="G2203" t="s">
        <v>46</v>
      </c>
      <c r="H2203" t="s">
        <v>88</v>
      </c>
      <c r="I2203" t="s">
        <v>93</v>
      </c>
      <c r="J2203" t="s">
        <v>13</v>
      </c>
      <c r="K2203" t="s">
        <v>886</v>
      </c>
      <c r="L2203" t="s">
        <v>92</v>
      </c>
      <c r="N2203" t="str">
        <f>IF(ISBLANK(Sales[[#This Row],[return]]),"No",Sales[[#This Row],[return]])</f>
        <v>No</v>
      </c>
      <c r="O2203" s="2">
        <v>43004</v>
      </c>
      <c r="P2203" s="8" t="str">
        <f>TEXT(DAY(Sales[[#This Row],[OrderDate]]),"ddd")</f>
        <v>Thu</v>
      </c>
      <c r="Q2203" s="8" t="str">
        <f>TEXT(MONTH(Sales[[#This Row],[ShipDate]])*29,"mmm")</f>
        <v>Sep</v>
      </c>
      <c r="R2203">
        <v>779</v>
      </c>
      <c r="S2203" t="s">
        <v>2447</v>
      </c>
      <c r="T2203" t="s">
        <v>90</v>
      </c>
      <c r="U2203">
        <v>19143</v>
      </c>
      <c r="V2203" s="1">
        <v>0.4</v>
      </c>
      <c r="W2203">
        <v>-9</v>
      </c>
      <c r="X2203">
        <v>1</v>
      </c>
      <c r="Y2203">
        <v>46</v>
      </c>
      <c r="AD2203"/>
    </row>
    <row r="2204" spans="1:30" x14ac:dyDescent="0.25">
      <c r="A2204" t="s">
        <v>40</v>
      </c>
      <c r="B2204" s="2">
        <v>42997</v>
      </c>
      <c r="C2204" s="35">
        <f>YEAR(Sales[[#This Row],[ShipDate]])</f>
        <v>2017</v>
      </c>
      <c r="D2204" t="s">
        <v>36</v>
      </c>
      <c r="E2204" t="s">
        <v>18</v>
      </c>
      <c r="F2204" t="s">
        <v>38</v>
      </c>
      <c r="G2204" t="s">
        <v>11</v>
      </c>
      <c r="H2204" t="s">
        <v>1599</v>
      </c>
      <c r="I2204" t="s">
        <v>78</v>
      </c>
      <c r="J2204" t="s">
        <v>13</v>
      </c>
      <c r="K2204" t="s">
        <v>934</v>
      </c>
      <c r="L2204" t="s">
        <v>30</v>
      </c>
      <c r="N2204" t="str">
        <f>IF(ISBLANK(Sales[[#This Row],[return]]),"No",Sales[[#This Row],[return]])</f>
        <v>No</v>
      </c>
      <c r="O2204" s="2">
        <v>42992</v>
      </c>
      <c r="P2204" s="8" t="str">
        <f>TEXT(DAY(Sales[[#This Row],[OrderDate]]),"ddd")</f>
        <v>Sat</v>
      </c>
      <c r="Q2204" s="8" t="str">
        <f>TEXT(MONTH(Sales[[#This Row],[ShipDate]])*29,"mmm")</f>
        <v>Sep</v>
      </c>
      <c r="R2204">
        <v>979</v>
      </c>
      <c r="S2204" t="s">
        <v>1293</v>
      </c>
      <c r="T2204" t="s">
        <v>28</v>
      </c>
      <c r="U2204">
        <v>84604</v>
      </c>
      <c r="V2204" s="1">
        <v>0</v>
      </c>
      <c r="W2204">
        <v>119</v>
      </c>
      <c r="X2204">
        <v>5</v>
      </c>
      <c r="Y2204">
        <v>913</v>
      </c>
      <c r="AD2204"/>
    </row>
    <row r="2205" spans="1:30" x14ac:dyDescent="0.25">
      <c r="A2205" t="s">
        <v>10</v>
      </c>
      <c r="B2205" s="2">
        <v>42918</v>
      </c>
      <c r="C2205" s="35">
        <f>YEAR(Sales[[#This Row],[ShipDate]])</f>
        <v>2017</v>
      </c>
      <c r="D2205" t="s">
        <v>607</v>
      </c>
      <c r="E2205" t="s">
        <v>18</v>
      </c>
      <c r="F2205" t="s">
        <v>52</v>
      </c>
      <c r="G2205" t="s">
        <v>25</v>
      </c>
      <c r="H2205" t="s">
        <v>107</v>
      </c>
      <c r="I2205" t="s">
        <v>70</v>
      </c>
      <c r="J2205" t="s">
        <v>13</v>
      </c>
      <c r="K2205" t="s">
        <v>1398</v>
      </c>
      <c r="L2205" t="s">
        <v>68</v>
      </c>
      <c r="N2205" t="str">
        <f>IF(ISBLANK(Sales[[#This Row],[return]]),"No",Sales[[#This Row],[return]])</f>
        <v>No</v>
      </c>
      <c r="O2205" s="2">
        <v>42918</v>
      </c>
      <c r="P2205" s="8" t="str">
        <f>TEXT(DAY(Sales[[#This Row],[OrderDate]]),"ddd")</f>
        <v>Mon</v>
      </c>
      <c r="Q2205" s="8" t="str">
        <f>TEXT(MONTH(Sales[[#This Row],[ShipDate]])*29,"mmm")</f>
        <v>Jul</v>
      </c>
      <c r="R2205">
        <v>291</v>
      </c>
      <c r="S2205" t="s">
        <v>1777</v>
      </c>
      <c r="T2205" t="s">
        <v>66</v>
      </c>
      <c r="U2205">
        <v>77070</v>
      </c>
      <c r="V2205" s="1">
        <v>0.8</v>
      </c>
      <c r="W2205">
        <v>-85</v>
      </c>
      <c r="X2205">
        <v>4</v>
      </c>
      <c r="Y2205">
        <v>33</v>
      </c>
      <c r="AD2205"/>
    </row>
    <row r="2206" spans="1:30" x14ac:dyDescent="0.25">
      <c r="A2206" t="s">
        <v>40</v>
      </c>
      <c r="B2206" s="2">
        <v>42904</v>
      </c>
      <c r="C2206" s="35">
        <f>YEAR(Sales[[#This Row],[ShipDate]])</f>
        <v>2017</v>
      </c>
      <c r="D2206" t="s">
        <v>36</v>
      </c>
      <c r="E2206" t="s">
        <v>69</v>
      </c>
      <c r="F2206" t="s">
        <v>43</v>
      </c>
      <c r="G2206" t="s">
        <v>11</v>
      </c>
      <c r="H2206" t="s">
        <v>88</v>
      </c>
      <c r="I2206" t="s">
        <v>93</v>
      </c>
      <c r="J2206" t="s">
        <v>13</v>
      </c>
      <c r="K2206" t="s">
        <v>267</v>
      </c>
      <c r="L2206" t="s">
        <v>92</v>
      </c>
      <c r="N2206" t="str">
        <f>IF(ISBLANK(Sales[[#This Row],[return]]),"No",Sales[[#This Row],[return]])</f>
        <v>No</v>
      </c>
      <c r="O2206" s="2">
        <v>42900</v>
      </c>
      <c r="P2206" s="8" t="str">
        <f>TEXT(DAY(Sales[[#This Row],[OrderDate]]),"ddd")</f>
        <v>Sat</v>
      </c>
      <c r="Q2206" s="8" t="str">
        <f>TEXT(MONTH(Sales[[#This Row],[ShipDate]])*29,"mmm")</f>
        <v>Jun</v>
      </c>
      <c r="R2206">
        <v>569</v>
      </c>
      <c r="S2206" t="s">
        <v>1598</v>
      </c>
      <c r="T2206" t="s">
        <v>90</v>
      </c>
      <c r="U2206">
        <v>19120</v>
      </c>
      <c r="V2206" s="1">
        <v>0.2</v>
      </c>
      <c r="W2206">
        <v>5</v>
      </c>
      <c r="X2206">
        <v>6</v>
      </c>
      <c r="Y2206">
        <v>51</v>
      </c>
      <c r="AD2206"/>
    </row>
    <row r="2207" spans="1:30" x14ac:dyDescent="0.25">
      <c r="A2207" t="s">
        <v>24</v>
      </c>
      <c r="B2207" s="2">
        <v>43057</v>
      </c>
      <c r="C2207" s="35">
        <f>YEAR(Sales[[#This Row],[ShipDate]])</f>
        <v>2017</v>
      </c>
      <c r="D2207" t="s">
        <v>113</v>
      </c>
      <c r="E2207" t="s">
        <v>31</v>
      </c>
      <c r="F2207" t="s">
        <v>33</v>
      </c>
      <c r="G2207" t="s">
        <v>25</v>
      </c>
      <c r="H2207" t="s">
        <v>457</v>
      </c>
      <c r="I2207" t="s">
        <v>32</v>
      </c>
      <c r="J2207" t="s">
        <v>13</v>
      </c>
      <c r="K2207" t="s">
        <v>761</v>
      </c>
      <c r="L2207" t="s">
        <v>30</v>
      </c>
      <c r="N2207" t="str">
        <f>IF(ISBLANK(Sales[[#This Row],[return]]),"No",Sales[[#This Row],[return]])</f>
        <v>No</v>
      </c>
      <c r="O2207" s="2">
        <v>43055</v>
      </c>
      <c r="P2207" s="8" t="str">
        <f>TEXT(DAY(Sales[[#This Row],[OrderDate]]),"ddd")</f>
        <v>Mon</v>
      </c>
      <c r="Q2207" s="8" t="str">
        <f>TEXT(MONTH(Sales[[#This Row],[ShipDate]])*29,"mmm")</f>
        <v>Nov</v>
      </c>
      <c r="R2207">
        <v>220</v>
      </c>
      <c r="S2207" t="s">
        <v>352</v>
      </c>
      <c r="T2207" t="s">
        <v>28</v>
      </c>
      <c r="U2207">
        <v>92105</v>
      </c>
      <c r="V2207" s="1">
        <v>0</v>
      </c>
      <c r="W2207">
        <v>9</v>
      </c>
      <c r="X2207">
        <v>3</v>
      </c>
      <c r="Y2207">
        <v>19</v>
      </c>
      <c r="AD2207"/>
    </row>
    <row r="2208" spans="1:30" x14ac:dyDescent="0.25">
      <c r="A2208" t="s">
        <v>40</v>
      </c>
      <c r="B2208" s="2">
        <v>42964</v>
      </c>
      <c r="C2208" s="35">
        <f>YEAR(Sales[[#This Row],[ShipDate]])</f>
        <v>2017</v>
      </c>
      <c r="D2208" t="s">
        <v>36</v>
      </c>
      <c r="E2208" t="s">
        <v>18</v>
      </c>
      <c r="F2208" t="s">
        <v>50</v>
      </c>
      <c r="G2208" t="s">
        <v>25</v>
      </c>
      <c r="H2208" t="s">
        <v>2237</v>
      </c>
      <c r="I2208" t="s">
        <v>598</v>
      </c>
      <c r="J2208" t="s">
        <v>13</v>
      </c>
      <c r="K2208" t="s">
        <v>927</v>
      </c>
      <c r="L2208" t="s">
        <v>17</v>
      </c>
      <c r="N2208" t="str">
        <f>IF(ISBLANK(Sales[[#This Row],[return]]),"No",Sales[[#This Row],[return]])</f>
        <v>No</v>
      </c>
      <c r="O2208" s="2">
        <v>42960</v>
      </c>
      <c r="P2208" s="8" t="str">
        <f>TEXT(DAY(Sales[[#This Row],[OrderDate]]),"ddd")</f>
        <v>Fri</v>
      </c>
      <c r="Q2208" s="8" t="str">
        <f>TEXT(MONTH(Sales[[#This Row],[ShipDate]])*29,"mmm")</f>
        <v>Aug</v>
      </c>
      <c r="R2208">
        <v>17</v>
      </c>
      <c r="S2208" t="s">
        <v>1084</v>
      </c>
      <c r="T2208" t="s">
        <v>15</v>
      </c>
      <c r="U2208">
        <v>30062</v>
      </c>
      <c r="V2208" s="1">
        <v>0</v>
      </c>
      <c r="W2208">
        <v>3</v>
      </c>
      <c r="X2208">
        <v>3</v>
      </c>
      <c r="Y2208">
        <v>6</v>
      </c>
      <c r="AD2208"/>
    </row>
    <row r="2209" spans="1:30" x14ac:dyDescent="0.25">
      <c r="A2209" t="s">
        <v>24</v>
      </c>
      <c r="B2209" s="2">
        <v>42845</v>
      </c>
      <c r="C2209" s="35">
        <f>YEAR(Sales[[#This Row],[ShipDate]])</f>
        <v>2017</v>
      </c>
      <c r="D2209" t="s">
        <v>36</v>
      </c>
      <c r="E2209" t="s">
        <v>18</v>
      </c>
      <c r="F2209" t="s">
        <v>50</v>
      </c>
      <c r="G2209" t="s">
        <v>25</v>
      </c>
      <c r="H2209" t="s">
        <v>2093</v>
      </c>
      <c r="I2209" t="s">
        <v>87</v>
      </c>
      <c r="J2209" t="s">
        <v>13</v>
      </c>
      <c r="K2209" t="s">
        <v>780</v>
      </c>
      <c r="L2209" t="s">
        <v>68</v>
      </c>
      <c r="N2209" t="str">
        <f>IF(ISBLANK(Sales[[#This Row],[return]]),"No",Sales[[#This Row],[return]])</f>
        <v>No</v>
      </c>
      <c r="O2209" s="2">
        <v>42838</v>
      </c>
      <c r="P2209" s="8" t="str">
        <f>TEXT(DAY(Sales[[#This Row],[OrderDate]]),"ddd")</f>
        <v>Fri</v>
      </c>
      <c r="Q2209" s="8" t="str">
        <f>TEXT(MONTH(Sales[[#This Row],[ShipDate]])*29,"mmm")</f>
        <v>Apr</v>
      </c>
      <c r="R2209">
        <v>640</v>
      </c>
      <c r="S2209" t="s">
        <v>2094</v>
      </c>
      <c r="T2209" t="s">
        <v>66</v>
      </c>
      <c r="U2209">
        <v>68701</v>
      </c>
      <c r="V2209" s="1">
        <v>0</v>
      </c>
      <c r="W2209">
        <v>8</v>
      </c>
      <c r="X2209">
        <v>3</v>
      </c>
      <c r="Y2209">
        <v>17</v>
      </c>
      <c r="AD2209"/>
    </row>
    <row r="2210" spans="1:30" x14ac:dyDescent="0.25">
      <c r="A2210" t="s">
        <v>40</v>
      </c>
      <c r="B2210" s="2">
        <v>42820</v>
      </c>
      <c r="C2210" s="35">
        <f>YEAR(Sales[[#This Row],[ShipDate]])</f>
        <v>2017</v>
      </c>
      <c r="D2210" t="s">
        <v>36</v>
      </c>
      <c r="E2210" t="s">
        <v>18</v>
      </c>
      <c r="F2210" t="s">
        <v>52</v>
      </c>
      <c r="G2210" t="s">
        <v>25</v>
      </c>
      <c r="H2210" t="s">
        <v>706</v>
      </c>
      <c r="I2210" t="s">
        <v>58</v>
      </c>
      <c r="J2210" t="s">
        <v>13</v>
      </c>
      <c r="K2210" t="s">
        <v>2167</v>
      </c>
      <c r="L2210" t="s">
        <v>17</v>
      </c>
      <c r="N2210" t="str">
        <f>IF(ISBLANK(Sales[[#This Row],[return]]),"No",Sales[[#This Row],[return]])</f>
        <v>No</v>
      </c>
      <c r="O2210" s="2">
        <v>42815</v>
      </c>
      <c r="P2210" s="8" t="str">
        <f>TEXT(DAY(Sales[[#This Row],[OrderDate]]),"ddd")</f>
        <v>Sat</v>
      </c>
      <c r="Q2210" s="8" t="str">
        <f>TEXT(MONTH(Sales[[#This Row],[ShipDate]])*29,"mmm")</f>
        <v>Mar</v>
      </c>
      <c r="R2210">
        <v>852</v>
      </c>
      <c r="S2210" t="s">
        <v>3099</v>
      </c>
      <c r="T2210" t="s">
        <v>15</v>
      </c>
      <c r="U2210">
        <v>28540</v>
      </c>
      <c r="V2210" s="1">
        <v>0.2</v>
      </c>
      <c r="W2210">
        <v>156</v>
      </c>
      <c r="X2210">
        <v>4</v>
      </c>
      <c r="Y2210">
        <v>962</v>
      </c>
      <c r="AD2210"/>
    </row>
    <row r="2211" spans="1:30" x14ac:dyDescent="0.25">
      <c r="A2211" t="s">
        <v>40</v>
      </c>
      <c r="B2211" s="2">
        <v>42820</v>
      </c>
      <c r="C2211" s="35">
        <f>YEAR(Sales[[#This Row],[ShipDate]])</f>
        <v>2017</v>
      </c>
      <c r="D2211" t="s">
        <v>36</v>
      </c>
      <c r="E2211" t="s">
        <v>18</v>
      </c>
      <c r="F2211" t="s">
        <v>59</v>
      </c>
      <c r="G2211" t="s">
        <v>25</v>
      </c>
      <c r="H2211" t="s">
        <v>706</v>
      </c>
      <c r="I2211" t="s">
        <v>58</v>
      </c>
      <c r="J2211" t="s">
        <v>13</v>
      </c>
      <c r="K2211" t="s">
        <v>2167</v>
      </c>
      <c r="L2211" t="s">
        <v>17</v>
      </c>
      <c r="N2211" t="str">
        <f>IF(ISBLANK(Sales[[#This Row],[return]]),"No",Sales[[#This Row],[return]])</f>
        <v>No</v>
      </c>
      <c r="O2211" s="2">
        <v>42815</v>
      </c>
      <c r="P2211" s="8" t="str">
        <f>TEXT(DAY(Sales[[#This Row],[OrderDate]]),"ddd")</f>
        <v>Sat</v>
      </c>
      <c r="Q2211" s="8" t="str">
        <f>TEXT(MONTH(Sales[[#This Row],[ShipDate]])*29,"mmm")</f>
        <v>Mar</v>
      </c>
      <c r="R2211">
        <v>1673</v>
      </c>
      <c r="S2211" t="s">
        <v>316</v>
      </c>
      <c r="T2211" t="s">
        <v>15</v>
      </c>
      <c r="U2211">
        <v>28540</v>
      </c>
      <c r="V2211" s="1">
        <v>0.2</v>
      </c>
      <c r="W2211">
        <v>96</v>
      </c>
      <c r="X2211">
        <v>14</v>
      </c>
      <c r="Y2211">
        <v>295</v>
      </c>
      <c r="AD2211"/>
    </row>
    <row r="2212" spans="1:30" x14ac:dyDescent="0.25">
      <c r="A2212" t="s">
        <v>40</v>
      </c>
      <c r="B2212" s="2">
        <v>42820</v>
      </c>
      <c r="C2212" s="35">
        <f>YEAR(Sales[[#This Row],[ShipDate]])</f>
        <v>2017</v>
      </c>
      <c r="D2212" t="s">
        <v>36</v>
      </c>
      <c r="E2212" t="s">
        <v>18</v>
      </c>
      <c r="F2212" t="s">
        <v>50</v>
      </c>
      <c r="G2212" t="s">
        <v>25</v>
      </c>
      <c r="H2212" t="s">
        <v>706</v>
      </c>
      <c r="I2212" t="s">
        <v>58</v>
      </c>
      <c r="J2212" t="s">
        <v>13</v>
      </c>
      <c r="K2212" t="s">
        <v>2167</v>
      </c>
      <c r="L2212" t="s">
        <v>17</v>
      </c>
      <c r="N2212" t="str">
        <f>IF(ISBLANK(Sales[[#This Row],[return]]),"No",Sales[[#This Row],[return]])</f>
        <v>No</v>
      </c>
      <c r="O2212" s="2">
        <v>42815</v>
      </c>
      <c r="P2212" s="8" t="str">
        <f>TEXT(DAY(Sales[[#This Row],[OrderDate]]),"ddd")</f>
        <v>Sat</v>
      </c>
      <c r="Q2212" s="8" t="str">
        <f>TEXT(MONTH(Sales[[#This Row],[ShipDate]])*29,"mmm")</f>
        <v>Mar</v>
      </c>
      <c r="R2212">
        <v>693</v>
      </c>
      <c r="S2212" t="s">
        <v>1924</v>
      </c>
      <c r="T2212" t="s">
        <v>15</v>
      </c>
      <c r="U2212">
        <v>28540</v>
      </c>
      <c r="V2212" s="1">
        <v>0.7</v>
      </c>
      <c r="W2212">
        <v>-10</v>
      </c>
      <c r="X2212">
        <v>3</v>
      </c>
      <c r="Y2212">
        <v>13</v>
      </c>
      <c r="AD2212"/>
    </row>
    <row r="2213" spans="1:30" x14ac:dyDescent="0.25">
      <c r="A2213" t="s">
        <v>40</v>
      </c>
      <c r="B2213" s="2">
        <v>42890</v>
      </c>
      <c r="C2213" s="35">
        <f>YEAR(Sales[[#This Row],[ShipDate]])</f>
        <v>2017</v>
      </c>
      <c r="D2213" t="s">
        <v>36</v>
      </c>
      <c r="E2213" t="s">
        <v>18</v>
      </c>
      <c r="F2213" t="s">
        <v>23</v>
      </c>
      <c r="G2213" t="s">
        <v>11</v>
      </c>
      <c r="H2213" t="s">
        <v>209</v>
      </c>
      <c r="I2213" t="s">
        <v>129</v>
      </c>
      <c r="J2213" t="s">
        <v>13</v>
      </c>
      <c r="K2213" t="s">
        <v>857</v>
      </c>
      <c r="L2213" t="s">
        <v>68</v>
      </c>
      <c r="N2213" t="str">
        <f>IF(ISBLANK(Sales[[#This Row],[return]]),"No",Sales[[#This Row],[return]])</f>
        <v>No</v>
      </c>
      <c r="O2213" s="2">
        <v>42886</v>
      </c>
      <c r="P2213" s="8" t="str">
        <f>TEXT(DAY(Sales[[#This Row],[OrderDate]]),"ddd")</f>
        <v>Tue</v>
      </c>
      <c r="Q2213" s="8" t="str">
        <f>TEXT(MONTH(Sales[[#This Row],[ShipDate]])*29,"mmm")</f>
        <v>Jun</v>
      </c>
      <c r="R2213">
        <v>846</v>
      </c>
      <c r="S2213" t="s">
        <v>1349</v>
      </c>
      <c r="T2213" t="s">
        <v>66</v>
      </c>
      <c r="U2213">
        <v>55407</v>
      </c>
      <c r="V2213" s="1">
        <v>0</v>
      </c>
      <c r="W2213">
        <v>770</v>
      </c>
      <c r="X2213">
        <v>8</v>
      </c>
      <c r="Y2213">
        <v>2568</v>
      </c>
      <c r="AD2213"/>
    </row>
    <row r="2214" spans="1:30" x14ac:dyDescent="0.25">
      <c r="A2214" t="s">
        <v>24</v>
      </c>
      <c r="B2214" s="2">
        <v>42856</v>
      </c>
      <c r="C2214" s="35">
        <f>YEAR(Sales[[#This Row],[ShipDate]])</f>
        <v>2017</v>
      </c>
      <c r="D2214" t="s">
        <v>113</v>
      </c>
      <c r="E2214" t="s">
        <v>69</v>
      </c>
      <c r="F2214" t="s">
        <v>50</v>
      </c>
      <c r="G2214" t="s">
        <v>25</v>
      </c>
      <c r="H2214" t="s">
        <v>1434</v>
      </c>
      <c r="I2214" t="s">
        <v>133</v>
      </c>
      <c r="J2214" t="s">
        <v>13</v>
      </c>
      <c r="K2214" t="s">
        <v>697</v>
      </c>
      <c r="L2214" t="s">
        <v>68</v>
      </c>
      <c r="N2214" t="str">
        <f>IF(ISBLANK(Sales[[#This Row],[return]]),"No",Sales[[#This Row],[return]])</f>
        <v>No</v>
      </c>
      <c r="O2214" s="2">
        <v>42853</v>
      </c>
      <c r="P2214" s="8" t="str">
        <f>TEXT(DAY(Sales[[#This Row],[OrderDate]]),"ddd")</f>
        <v>Sat</v>
      </c>
      <c r="Q2214" s="8" t="str">
        <f>TEXT(MONTH(Sales[[#This Row],[ShipDate]])*29,"mmm")</f>
        <v>May</v>
      </c>
      <c r="R2214">
        <v>651</v>
      </c>
      <c r="S2214" t="s">
        <v>802</v>
      </c>
      <c r="T2214" t="s">
        <v>66</v>
      </c>
      <c r="U2214">
        <v>48640</v>
      </c>
      <c r="V2214" s="1">
        <v>0</v>
      </c>
      <c r="W2214">
        <v>1906</v>
      </c>
      <c r="X2214">
        <v>3</v>
      </c>
      <c r="Y2214">
        <v>3813</v>
      </c>
      <c r="AD2214"/>
    </row>
    <row r="2215" spans="1:30" x14ac:dyDescent="0.25">
      <c r="A2215" t="s">
        <v>24</v>
      </c>
      <c r="B2215" s="2">
        <v>42856</v>
      </c>
      <c r="C2215" s="35">
        <f>YEAR(Sales[[#This Row],[ShipDate]])</f>
        <v>2017</v>
      </c>
      <c r="D2215" t="s">
        <v>113</v>
      </c>
      <c r="E2215" t="s">
        <v>69</v>
      </c>
      <c r="F2215" t="s">
        <v>52</v>
      </c>
      <c r="G2215" t="s">
        <v>25</v>
      </c>
      <c r="H2215" t="s">
        <v>1434</v>
      </c>
      <c r="I2215" t="s">
        <v>133</v>
      </c>
      <c r="J2215" t="s">
        <v>13</v>
      </c>
      <c r="K2215" t="s">
        <v>697</v>
      </c>
      <c r="L2215" t="s">
        <v>68</v>
      </c>
      <c r="N2215" t="str">
        <f>IF(ISBLANK(Sales[[#This Row],[return]]),"No",Sales[[#This Row],[return]])</f>
        <v>No</v>
      </c>
      <c r="O2215" s="2">
        <v>42853</v>
      </c>
      <c r="P2215" s="8" t="str">
        <f>TEXT(DAY(Sales[[#This Row],[OrderDate]]),"ddd")</f>
        <v>Sat</v>
      </c>
      <c r="Q2215" s="8" t="str">
        <f>TEXT(MONTH(Sales[[#This Row],[ShipDate]])*29,"mmm")</f>
        <v>May</v>
      </c>
      <c r="R2215">
        <v>955</v>
      </c>
      <c r="S2215" t="s">
        <v>3009</v>
      </c>
      <c r="T2215" t="s">
        <v>66</v>
      </c>
      <c r="U2215">
        <v>48640</v>
      </c>
      <c r="V2215" s="1">
        <v>0.1</v>
      </c>
      <c r="W2215">
        <v>41</v>
      </c>
      <c r="X2215">
        <v>1</v>
      </c>
      <c r="Y2215">
        <v>187</v>
      </c>
      <c r="AD2215"/>
    </row>
    <row r="2216" spans="1:30" x14ac:dyDescent="0.25">
      <c r="A2216" t="s">
        <v>40</v>
      </c>
      <c r="B2216" s="2">
        <v>42943</v>
      </c>
      <c r="C2216" s="35">
        <f>YEAR(Sales[[#This Row],[ShipDate]])</f>
        <v>2017</v>
      </c>
      <c r="D2216" t="s">
        <v>36</v>
      </c>
      <c r="E2216" t="s">
        <v>69</v>
      </c>
      <c r="F2216" t="s">
        <v>43</v>
      </c>
      <c r="G2216" t="s">
        <v>11</v>
      </c>
      <c r="H2216" t="s">
        <v>146</v>
      </c>
      <c r="I2216" t="s">
        <v>149</v>
      </c>
      <c r="J2216" t="s">
        <v>13</v>
      </c>
      <c r="K2216" t="s">
        <v>1029</v>
      </c>
      <c r="L2216" t="s">
        <v>92</v>
      </c>
      <c r="N2216" t="str">
        <f>IF(ISBLANK(Sales[[#This Row],[return]]),"No",Sales[[#This Row],[return]])</f>
        <v>No</v>
      </c>
      <c r="O2216" s="2">
        <v>42939</v>
      </c>
      <c r="P2216" s="8" t="str">
        <f>TEXT(DAY(Sales[[#This Row],[OrderDate]]),"ddd")</f>
        <v>Mon</v>
      </c>
      <c r="Q2216" s="8" t="str">
        <f>TEXT(MONTH(Sales[[#This Row],[ShipDate]])*29,"mmm")</f>
        <v>Jul</v>
      </c>
      <c r="R2216">
        <v>871</v>
      </c>
      <c r="S2216" t="s">
        <v>3173</v>
      </c>
      <c r="T2216" t="s">
        <v>90</v>
      </c>
      <c r="U2216">
        <v>10009</v>
      </c>
      <c r="V2216" s="1">
        <v>0</v>
      </c>
      <c r="W2216">
        <v>50</v>
      </c>
      <c r="X2216">
        <v>3</v>
      </c>
      <c r="Y2216">
        <v>129</v>
      </c>
      <c r="AD2216"/>
    </row>
    <row r="2217" spans="1:30" x14ac:dyDescent="0.25">
      <c r="A2217" t="s">
        <v>40</v>
      </c>
      <c r="B2217" s="2">
        <v>42943</v>
      </c>
      <c r="C2217" s="35">
        <f>YEAR(Sales[[#This Row],[ShipDate]])</f>
        <v>2017</v>
      </c>
      <c r="D2217" t="s">
        <v>36</v>
      </c>
      <c r="E2217" t="s">
        <v>69</v>
      </c>
      <c r="F2217" t="s">
        <v>52</v>
      </c>
      <c r="G2217" t="s">
        <v>25</v>
      </c>
      <c r="H2217" t="s">
        <v>146</v>
      </c>
      <c r="I2217" t="s">
        <v>149</v>
      </c>
      <c r="J2217" t="s">
        <v>13</v>
      </c>
      <c r="K2217" t="s">
        <v>1029</v>
      </c>
      <c r="L2217" t="s">
        <v>92</v>
      </c>
      <c r="N2217" t="str">
        <f>IF(ISBLANK(Sales[[#This Row],[return]]),"No",Sales[[#This Row],[return]])</f>
        <v>No</v>
      </c>
      <c r="O2217" s="2">
        <v>42939</v>
      </c>
      <c r="P2217" s="8" t="str">
        <f>TEXT(DAY(Sales[[#This Row],[OrderDate]]),"ddd")</f>
        <v>Mon</v>
      </c>
      <c r="Q2217" s="8" t="str">
        <f>TEXT(MONTH(Sales[[#This Row],[ShipDate]])*29,"mmm")</f>
        <v>Jul</v>
      </c>
      <c r="R2217">
        <v>295</v>
      </c>
      <c r="S2217" t="s">
        <v>51</v>
      </c>
      <c r="T2217" t="s">
        <v>90</v>
      </c>
      <c r="U2217">
        <v>10009</v>
      </c>
      <c r="V2217" s="1">
        <v>0</v>
      </c>
      <c r="W2217">
        <v>21</v>
      </c>
      <c r="X2217">
        <v>3</v>
      </c>
      <c r="Y2217">
        <v>69</v>
      </c>
      <c r="AD2217"/>
    </row>
    <row r="2218" spans="1:30" x14ac:dyDescent="0.25">
      <c r="A2218" t="s">
        <v>24</v>
      </c>
      <c r="B2218" s="2">
        <v>43010</v>
      </c>
      <c r="C2218" s="35">
        <f>YEAR(Sales[[#This Row],[ShipDate]])</f>
        <v>2017</v>
      </c>
      <c r="D2218" t="s">
        <v>36</v>
      </c>
      <c r="E2218" t="s">
        <v>31</v>
      </c>
      <c r="F2218" t="s">
        <v>59</v>
      </c>
      <c r="G2218" t="s">
        <v>25</v>
      </c>
      <c r="H2218" t="s">
        <v>559</v>
      </c>
      <c r="I2218" t="s">
        <v>180</v>
      </c>
      <c r="J2218" t="s">
        <v>13</v>
      </c>
      <c r="K2218" t="s">
        <v>2646</v>
      </c>
      <c r="L2218" t="s">
        <v>17</v>
      </c>
      <c r="N2218" t="str">
        <f>IF(ISBLANK(Sales[[#This Row],[return]]),"No",Sales[[#This Row],[return]])</f>
        <v>No</v>
      </c>
      <c r="O2218" s="2">
        <v>43003</v>
      </c>
      <c r="P2218" s="8" t="str">
        <f>TEXT(DAY(Sales[[#This Row],[OrderDate]]),"ddd")</f>
        <v>Wed</v>
      </c>
      <c r="Q2218" s="8" t="str">
        <f>TEXT(MONTH(Sales[[#This Row],[ShipDate]])*29,"mmm")</f>
        <v>Oct</v>
      </c>
      <c r="R2218">
        <v>106</v>
      </c>
      <c r="S2218" t="s">
        <v>1666</v>
      </c>
      <c r="T2218" t="s">
        <v>15</v>
      </c>
      <c r="U2218">
        <v>37130</v>
      </c>
      <c r="V2218" s="1">
        <v>0.2</v>
      </c>
      <c r="W2218">
        <v>4</v>
      </c>
      <c r="X2218">
        <v>1</v>
      </c>
      <c r="Y2218">
        <v>10</v>
      </c>
      <c r="AD2218"/>
    </row>
    <row r="2219" spans="1:30" x14ac:dyDescent="0.25">
      <c r="A2219" t="s">
        <v>24</v>
      </c>
      <c r="B2219" s="2">
        <v>43010</v>
      </c>
      <c r="C2219" s="35">
        <f>YEAR(Sales[[#This Row],[ShipDate]])</f>
        <v>2017</v>
      </c>
      <c r="D2219" t="s">
        <v>36</v>
      </c>
      <c r="E2219" t="s">
        <v>31</v>
      </c>
      <c r="F2219" t="s">
        <v>50</v>
      </c>
      <c r="G2219" t="s">
        <v>25</v>
      </c>
      <c r="H2219" t="s">
        <v>559</v>
      </c>
      <c r="I2219" t="s">
        <v>180</v>
      </c>
      <c r="J2219" t="s">
        <v>13</v>
      </c>
      <c r="K2219" t="s">
        <v>2646</v>
      </c>
      <c r="L2219" t="s">
        <v>17</v>
      </c>
      <c r="N2219" t="str">
        <f>IF(ISBLANK(Sales[[#This Row],[return]]),"No",Sales[[#This Row],[return]])</f>
        <v>No</v>
      </c>
      <c r="O2219" s="2">
        <v>43003</v>
      </c>
      <c r="P2219" s="8" t="str">
        <f>TEXT(DAY(Sales[[#This Row],[OrderDate]]),"ddd")</f>
        <v>Wed</v>
      </c>
      <c r="Q2219" s="8" t="str">
        <f>TEXT(MONTH(Sales[[#This Row],[ShipDate]])*29,"mmm")</f>
        <v>Oct</v>
      </c>
      <c r="R2219">
        <v>1637</v>
      </c>
      <c r="S2219" t="s">
        <v>1834</v>
      </c>
      <c r="T2219" t="s">
        <v>15</v>
      </c>
      <c r="U2219">
        <v>37130</v>
      </c>
      <c r="V2219" s="1">
        <v>0.7</v>
      </c>
      <c r="W2219">
        <v>-2</v>
      </c>
      <c r="X2219">
        <v>1</v>
      </c>
      <c r="Y2219">
        <v>2</v>
      </c>
      <c r="AD2219"/>
    </row>
    <row r="2220" spans="1:30" x14ac:dyDescent="0.25">
      <c r="A2220" t="s">
        <v>24</v>
      </c>
      <c r="B2220" s="2">
        <v>43010</v>
      </c>
      <c r="C2220" s="35">
        <f>YEAR(Sales[[#This Row],[ShipDate]])</f>
        <v>2017</v>
      </c>
      <c r="D2220" t="s">
        <v>36</v>
      </c>
      <c r="E2220" t="s">
        <v>31</v>
      </c>
      <c r="F2220" t="s">
        <v>50</v>
      </c>
      <c r="G2220" t="s">
        <v>25</v>
      </c>
      <c r="H2220" t="s">
        <v>559</v>
      </c>
      <c r="I2220" t="s">
        <v>180</v>
      </c>
      <c r="J2220" t="s">
        <v>13</v>
      </c>
      <c r="K2220" t="s">
        <v>2646</v>
      </c>
      <c r="L2220" t="s">
        <v>17</v>
      </c>
      <c r="N2220" t="str">
        <f>IF(ISBLANK(Sales[[#This Row],[return]]),"No",Sales[[#This Row],[return]])</f>
        <v>No</v>
      </c>
      <c r="O2220" s="2">
        <v>43003</v>
      </c>
      <c r="P2220" s="8" t="str">
        <f>TEXT(DAY(Sales[[#This Row],[OrderDate]]),"ddd")</f>
        <v>Wed</v>
      </c>
      <c r="Q2220" s="8" t="str">
        <f>TEXT(MONTH(Sales[[#This Row],[ShipDate]])*29,"mmm")</f>
        <v>Oct</v>
      </c>
      <c r="R2220">
        <v>1636</v>
      </c>
      <c r="S2220" t="s">
        <v>570</v>
      </c>
      <c r="T2220" t="s">
        <v>15</v>
      </c>
      <c r="U2220">
        <v>37130</v>
      </c>
      <c r="V2220" s="1">
        <v>0.7</v>
      </c>
      <c r="W2220">
        <v>-2</v>
      </c>
      <c r="X2220">
        <v>2</v>
      </c>
      <c r="Y2220">
        <v>3</v>
      </c>
      <c r="AD2220"/>
    </row>
    <row r="2221" spans="1:30" x14ac:dyDescent="0.25">
      <c r="A2221" t="s">
        <v>24</v>
      </c>
      <c r="B2221" s="2">
        <v>43010</v>
      </c>
      <c r="C2221" s="35">
        <f>YEAR(Sales[[#This Row],[ShipDate]])</f>
        <v>2017</v>
      </c>
      <c r="D2221" t="s">
        <v>36</v>
      </c>
      <c r="E2221" t="s">
        <v>31</v>
      </c>
      <c r="F2221" t="s">
        <v>50</v>
      </c>
      <c r="G2221" t="s">
        <v>25</v>
      </c>
      <c r="H2221" t="s">
        <v>559</v>
      </c>
      <c r="I2221" t="s">
        <v>180</v>
      </c>
      <c r="J2221" t="s">
        <v>13</v>
      </c>
      <c r="K2221" t="s">
        <v>2646</v>
      </c>
      <c r="L2221" t="s">
        <v>17</v>
      </c>
      <c r="N2221" t="str">
        <f>IF(ISBLANK(Sales[[#This Row],[return]]),"No",Sales[[#This Row],[return]])</f>
        <v>No</v>
      </c>
      <c r="O2221" s="2">
        <v>43003</v>
      </c>
      <c r="P2221" s="8" t="str">
        <f>TEXT(DAY(Sales[[#This Row],[OrderDate]]),"ddd")</f>
        <v>Wed</v>
      </c>
      <c r="Q2221" s="8" t="str">
        <f>TEXT(MONTH(Sales[[#This Row],[ShipDate]])*29,"mmm")</f>
        <v>Oct</v>
      </c>
      <c r="R2221">
        <v>1630</v>
      </c>
      <c r="S2221" t="s">
        <v>3224</v>
      </c>
      <c r="T2221" t="s">
        <v>15</v>
      </c>
      <c r="U2221">
        <v>37130</v>
      </c>
      <c r="V2221" s="1">
        <v>0.7</v>
      </c>
      <c r="W2221">
        <v>-5</v>
      </c>
      <c r="X2221">
        <v>4</v>
      </c>
      <c r="Y2221">
        <v>6</v>
      </c>
      <c r="AD2221"/>
    </row>
    <row r="2222" spans="1:30" x14ac:dyDescent="0.25">
      <c r="A2222" t="s">
        <v>40</v>
      </c>
      <c r="B2222" s="2">
        <v>42889</v>
      </c>
      <c r="C2222" s="35">
        <f>YEAR(Sales[[#This Row],[ShipDate]])</f>
        <v>2017</v>
      </c>
      <c r="D2222" t="s">
        <v>36</v>
      </c>
      <c r="E2222" t="s">
        <v>18</v>
      </c>
      <c r="F2222" t="s">
        <v>39</v>
      </c>
      <c r="G2222" t="s">
        <v>25</v>
      </c>
      <c r="H2222" t="s">
        <v>60</v>
      </c>
      <c r="I2222" t="s">
        <v>63</v>
      </c>
      <c r="J2222" t="s">
        <v>13</v>
      </c>
      <c r="K2222" t="s">
        <v>567</v>
      </c>
      <c r="L2222" t="s">
        <v>30</v>
      </c>
      <c r="N2222" t="str">
        <f>IF(ISBLANK(Sales[[#This Row],[return]]),"No",Sales[[#This Row],[return]])</f>
        <v>No</v>
      </c>
      <c r="O2222" s="2">
        <v>42884</v>
      </c>
      <c r="P2222" s="8" t="str">
        <f>TEXT(DAY(Sales[[#This Row],[OrderDate]]),"ddd")</f>
        <v>Sun</v>
      </c>
      <c r="Q2222" s="8" t="str">
        <f>TEXT(MONTH(Sales[[#This Row],[ShipDate]])*29,"mmm")</f>
        <v>Jun</v>
      </c>
      <c r="R2222">
        <v>1498</v>
      </c>
      <c r="S2222" t="s">
        <v>2062</v>
      </c>
      <c r="T2222" t="s">
        <v>28</v>
      </c>
      <c r="U2222">
        <v>98105</v>
      </c>
      <c r="V2222" s="1">
        <v>0</v>
      </c>
      <c r="W2222">
        <v>141</v>
      </c>
      <c r="X2222">
        <v>3</v>
      </c>
      <c r="Y2222">
        <v>541</v>
      </c>
      <c r="AD2222"/>
    </row>
    <row r="2223" spans="1:30" x14ac:dyDescent="0.25">
      <c r="A2223" t="s">
        <v>40</v>
      </c>
      <c r="B2223" s="2">
        <v>42889</v>
      </c>
      <c r="C2223" s="35">
        <f>YEAR(Sales[[#This Row],[ShipDate]])</f>
        <v>2017</v>
      </c>
      <c r="D2223" t="s">
        <v>36</v>
      </c>
      <c r="E2223" t="s">
        <v>18</v>
      </c>
      <c r="F2223" t="s">
        <v>59</v>
      </c>
      <c r="G2223" t="s">
        <v>25</v>
      </c>
      <c r="H2223" t="s">
        <v>60</v>
      </c>
      <c r="I2223" t="s">
        <v>63</v>
      </c>
      <c r="J2223" t="s">
        <v>13</v>
      </c>
      <c r="K2223" t="s">
        <v>567</v>
      </c>
      <c r="L2223" t="s">
        <v>30</v>
      </c>
      <c r="N2223" t="str">
        <f>IF(ISBLANK(Sales[[#This Row],[return]]),"No",Sales[[#This Row],[return]])</f>
        <v>No</v>
      </c>
      <c r="O2223" s="2">
        <v>42884</v>
      </c>
      <c r="P2223" s="8" t="str">
        <f>TEXT(DAY(Sales[[#This Row],[OrderDate]]),"ddd")</f>
        <v>Sun</v>
      </c>
      <c r="Q2223" s="8" t="str">
        <f>TEXT(MONTH(Sales[[#This Row],[ShipDate]])*29,"mmm")</f>
        <v>Jun</v>
      </c>
      <c r="R2223">
        <v>1685</v>
      </c>
      <c r="S2223" t="s">
        <v>903</v>
      </c>
      <c r="T2223" t="s">
        <v>28</v>
      </c>
      <c r="U2223">
        <v>98105</v>
      </c>
      <c r="V2223" s="1">
        <v>0</v>
      </c>
      <c r="W2223">
        <v>16</v>
      </c>
      <c r="X2223">
        <v>5</v>
      </c>
      <c r="Y2223">
        <v>32</v>
      </c>
      <c r="AD2223"/>
    </row>
    <row r="2224" spans="1:30" x14ac:dyDescent="0.25">
      <c r="A2224" t="s">
        <v>40</v>
      </c>
      <c r="B2224" s="2">
        <v>42889</v>
      </c>
      <c r="C2224" s="35">
        <f>YEAR(Sales[[#This Row],[ShipDate]])</f>
        <v>2017</v>
      </c>
      <c r="D2224" t="s">
        <v>36</v>
      </c>
      <c r="E2224" t="s">
        <v>18</v>
      </c>
      <c r="F2224" t="s">
        <v>50</v>
      </c>
      <c r="G2224" t="s">
        <v>25</v>
      </c>
      <c r="H2224" t="s">
        <v>60</v>
      </c>
      <c r="I2224" t="s">
        <v>63</v>
      </c>
      <c r="J2224" t="s">
        <v>13</v>
      </c>
      <c r="K2224" t="s">
        <v>567</v>
      </c>
      <c r="L2224" t="s">
        <v>30</v>
      </c>
      <c r="N2224" t="str">
        <f>IF(ISBLANK(Sales[[#This Row],[return]]),"No",Sales[[#This Row],[return]])</f>
        <v>No</v>
      </c>
      <c r="O2224" s="2">
        <v>42884</v>
      </c>
      <c r="P2224" s="8" t="str">
        <f>TEXT(DAY(Sales[[#This Row],[OrderDate]]),"ddd")</f>
        <v>Sun</v>
      </c>
      <c r="Q2224" s="8" t="str">
        <f>TEXT(MONTH(Sales[[#This Row],[ShipDate]])*29,"mmm")</f>
        <v>Jun</v>
      </c>
      <c r="R2224">
        <v>269</v>
      </c>
      <c r="S2224" t="s">
        <v>3231</v>
      </c>
      <c r="T2224" t="s">
        <v>28</v>
      </c>
      <c r="U2224">
        <v>98105</v>
      </c>
      <c r="V2224" s="1">
        <v>0.2</v>
      </c>
      <c r="W2224">
        <v>63</v>
      </c>
      <c r="X2224">
        <v>5</v>
      </c>
      <c r="Y2224">
        <v>168</v>
      </c>
      <c r="AD2224"/>
    </row>
    <row r="2225" spans="1:30" x14ac:dyDescent="0.25">
      <c r="A2225" t="s">
        <v>40</v>
      </c>
      <c r="B2225" s="2">
        <v>43104</v>
      </c>
      <c r="C2225" s="35">
        <f>YEAR(Sales[[#This Row],[ShipDate]])</f>
        <v>2018</v>
      </c>
      <c r="D2225" t="s">
        <v>36</v>
      </c>
      <c r="E2225" t="s">
        <v>18</v>
      </c>
      <c r="F2225" t="s">
        <v>150</v>
      </c>
      <c r="G2225" t="s">
        <v>25</v>
      </c>
      <c r="H2225" t="s">
        <v>581</v>
      </c>
      <c r="I2225" t="s">
        <v>70</v>
      </c>
      <c r="J2225" t="s">
        <v>13</v>
      </c>
      <c r="K2225" t="s">
        <v>1276</v>
      </c>
      <c r="L2225" t="s">
        <v>68</v>
      </c>
      <c r="N2225" t="str">
        <f>IF(ISBLANK(Sales[[#This Row],[return]]),"No",Sales[[#This Row],[return]])</f>
        <v>No</v>
      </c>
      <c r="O2225" s="2">
        <v>43100</v>
      </c>
      <c r="P2225" s="8" t="str">
        <f>TEXT(DAY(Sales[[#This Row],[OrderDate]]),"ddd")</f>
        <v>Tue</v>
      </c>
      <c r="Q2225" s="8" t="str">
        <f>TEXT(MONTH(Sales[[#This Row],[ShipDate]])*29,"mmm")</f>
        <v>Jan</v>
      </c>
      <c r="R2225">
        <v>1518</v>
      </c>
      <c r="S2225" t="s">
        <v>1821</v>
      </c>
      <c r="T2225" t="s">
        <v>66</v>
      </c>
      <c r="U2225">
        <v>78745</v>
      </c>
      <c r="V2225" s="1">
        <v>0.2</v>
      </c>
      <c r="W2225">
        <v>1</v>
      </c>
      <c r="X2225">
        <v>2</v>
      </c>
      <c r="Y2225">
        <v>3</v>
      </c>
      <c r="AD2225"/>
    </row>
    <row r="2226" spans="1:30" x14ac:dyDescent="0.25">
      <c r="A2226" t="s">
        <v>40</v>
      </c>
      <c r="B2226" s="2">
        <v>43104</v>
      </c>
      <c r="C2226" s="35">
        <f>YEAR(Sales[[#This Row],[ShipDate]])</f>
        <v>2018</v>
      </c>
      <c r="D2226" t="s">
        <v>36</v>
      </c>
      <c r="E2226" t="s">
        <v>18</v>
      </c>
      <c r="F2226" t="s">
        <v>39</v>
      </c>
      <c r="G2226" t="s">
        <v>25</v>
      </c>
      <c r="H2226" t="s">
        <v>581</v>
      </c>
      <c r="I2226" t="s">
        <v>70</v>
      </c>
      <c r="J2226" t="s">
        <v>13</v>
      </c>
      <c r="K2226" t="s">
        <v>1276</v>
      </c>
      <c r="L2226" t="s">
        <v>68</v>
      </c>
      <c r="N2226" t="str">
        <f>IF(ISBLANK(Sales[[#This Row],[return]]),"No",Sales[[#This Row],[return]])</f>
        <v>No</v>
      </c>
      <c r="O2226" s="2">
        <v>43100</v>
      </c>
      <c r="P2226" s="8" t="str">
        <f>TEXT(DAY(Sales[[#This Row],[OrderDate]]),"ddd")</f>
        <v>Tue</v>
      </c>
      <c r="Q2226" s="8" t="str">
        <f>TEXT(MONTH(Sales[[#This Row],[ShipDate]])*29,"mmm")</f>
        <v>Jan</v>
      </c>
      <c r="R2226">
        <v>659</v>
      </c>
      <c r="S2226" t="s">
        <v>1085</v>
      </c>
      <c r="T2226" t="s">
        <v>66</v>
      </c>
      <c r="U2226">
        <v>78745</v>
      </c>
      <c r="V2226" s="1">
        <v>0.2</v>
      </c>
      <c r="W2226">
        <v>-27</v>
      </c>
      <c r="X2226">
        <v>2</v>
      </c>
      <c r="Y2226">
        <v>153</v>
      </c>
      <c r="AD2226"/>
    </row>
    <row r="2227" spans="1:30" x14ac:dyDescent="0.25">
      <c r="A2227" t="s">
        <v>40</v>
      </c>
      <c r="B2227" s="2">
        <v>43104</v>
      </c>
      <c r="C2227" s="35">
        <f>YEAR(Sales[[#This Row],[ShipDate]])</f>
        <v>2018</v>
      </c>
      <c r="D2227" t="s">
        <v>36</v>
      </c>
      <c r="E2227" t="s">
        <v>18</v>
      </c>
      <c r="F2227" t="s">
        <v>290</v>
      </c>
      <c r="G2227" t="s">
        <v>25</v>
      </c>
      <c r="H2227" t="s">
        <v>581</v>
      </c>
      <c r="I2227" t="s">
        <v>70</v>
      </c>
      <c r="J2227" t="s">
        <v>13</v>
      </c>
      <c r="K2227" t="s">
        <v>1276</v>
      </c>
      <c r="L2227" t="s">
        <v>68</v>
      </c>
      <c r="N2227" t="str">
        <f>IF(ISBLANK(Sales[[#This Row],[return]]),"No",Sales[[#This Row],[return]])</f>
        <v>No</v>
      </c>
      <c r="O2227" s="2">
        <v>43100</v>
      </c>
      <c r="P2227" s="8" t="str">
        <f>TEXT(DAY(Sales[[#This Row],[OrderDate]]),"ddd")</f>
        <v>Tue</v>
      </c>
      <c r="Q2227" s="8" t="str">
        <f>TEXT(MONTH(Sales[[#This Row],[ShipDate]])*29,"mmm")</f>
        <v>Jan</v>
      </c>
      <c r="R2227">
        <v>1504</v>
      </c>
      <c r="S2227" t="s">
        <v>608</v>
      </c>
      <c r="T2227" t="s">
        <v>66</v>
      </c>
      <c r="U2227">
        <v>78745</v>
      </c>
      <c r="V2227" s="1">
        <v>0.2</v>
      </c>
      <c r="W2227">
        <v>-1</v>
      </c>
      <c r="X2227">
        <v>2</v>
      </c>
      <c r="Y2227">
        <v>6</v>
      </c>
      <c r="AD2227"/>
    </row>
    <row r="2228" spans="1:30" x14ac:dyDescent="0.25">
      <c r="A2228" t="s">
        <v>24</v>
      </c>
      <c r="B2228" s="2">
        <v>43011</v>
      </c>
      <c r="C2228" s="35">
        <f>YEAR(Sales[[#This Row],[ShipDate]])</f>
        <v>2017</v>
      </c>
      <c r="D2228" t="s">
        <v>19</v>
      </c>
      <c r="E2228" t="s">
        <v>18</v>
      </c>
      <c r="F2228" t="s">
        <v>52</v>
      </c>
      <c r="G2228" t="s">
        <v>25</v>
      </c>
      <c r="H2228" t="s">
        <v>146</v>
      </c>
      <c r="I2228" t="s">
        <v>149</v>
      </c>
      <c r="J2228" t="s">
        <v>13</v>
      </c>
      <c r="K2228" t="s">
        <v>1831</v>
      </c>
      <c r="L2228" t="s">
        <v>92</v>
      </c>
      <c r="N2228" t="str">
        <f>IF(ISBLANK(Sales[[#This Row],[return]]),"No",Sales[[#This Row],[return]])</f>
        <v>No</v>
      </c>
      <c r="O2228" s="2">
        <v>43006</v>
      </c>
      <c r="P2228" s="8" t="str">
        <f>TEXT(DAY(Sales[[#This Row],[OrderDate]]),"ddd")</f>
        <v>Sat</v>
      </c>
      <c r="Q2228" s="8" t="str">
        <f>TEXT(MONTH(Sales[[#This Row],[ShipDate]])*29,"mmm")</f>
        <v>Oct</v>
      </c>
      <c r="R2228">
        <v>654</v>
      </c>
      <c r="S2228" t="s">
        <v>744</v>
      </c>
      <c r="T2228" t="s">
        <v>90</v>
      </c>
      <c r="U2228">
        <v>10035</v>
      </c>
      <c r="V2228" s="1">
        <v>0</v>
      </c>
      <c r="W2228">
        <v>76</v>
      </c>
      <c r="X2228">
        <v>6</v>
      </c>
      <c r="Y2228">
        <v>294</v>
      </c>
      <c r="AD2228"/>
    </row>
    <row r="2229" spans="1:30" x14ac:dyDescent="0.25">
      <c r="A2229" t="s">
        <v>24</v>
      </c>
      <c r="B2229" s="2">
        <v>43011</v>
      </c>
      <c r="C2229" s="35">
        <f>YEAR(Sales[[#This Row],[ShipDate]])</f>
        <v>2017</v>
      </c>
      <c r="D2229" t="s">
        <v>19</v>
      </c>
      <c r="E2229" t="s">
        <v>18</v>
      </c>
      <c r="F2229" t="s">
        <v>48</v>
      </c>
      <c r="G2229" t="s">
        <v>46</v>
      </c>
      <c r="H2229" t="s">
        <v>146</v>
      </c>
      <c r="I2229" t="s">
        <v>149</v>
      </c>
      <c r="J2229" t="s">
        <v>13</v>
      </c>
      <c r="K2229" t="s">
        <v>1831</v>
      </c>
      <c r="L2229" t="s">
        <v>92</v>
      </c>
      <c r="N2229" t="str">
        <f>IF(ISBLANK(Sales[[#This Row],[return]]),"No",Sales[[#This Row],[return]])</f>
        <v>No</v>
      </c>
      <c r="O2229" s="2">
        <v>43006</v>
      </c>
      <c r="P2229" s="8" t="str">
        <f>TEXT(DAY(Sales[[#This Row],[OrderDate]]),"ddd")</f>
        <v>Sat</v>
      </c>
      <c r="Q2229" s="8" t="str">
        <f>TEXT(MONTH(Sales[[#This Row],[ShipDate]])*29,"mmm")</f>
        <v>Oct</v>
      </c>
      <c r="R2229">
        <v>1176</v>
      </c>
      <c r="S2229" t="s">
        <v>643</v>
      </c>
      <c r="T2229" t="s">
        <v>90</v>
      </c>
      <c r="U2229">
        <v>10035</v>
      </c>
      <c r="V2229" s="1">
        <v>0</v>
      </c>
      <c r="W2229">
        <v>89</v>
      </c>
      <c r="X2229">
        <v>2</v>
      </c>
      <c r="Y2229">
        <v>308</v>
      </c>
      <c r="AD2229"/>
    </row>
    <row r="2230" spans="1:30" x14ac:dyDescent="0.25">
      <c r="A2230" t="s">
        <v>24</v>
      </c>
      <c r="B2230" s="2">
        <v>43049</v>
      </c>
      <c r="C2230" s="35">
        <f>YEAR(Sales[[#This Row],[ShipDate]])</f>
        <v>2017</v>
      </c>
      <c r="D2230" t="s">
        <v>36</v>
      </c>
      <c r="E2230" t="s">
        <v>31</v>
      </c>
      <c r="F2230" t="s">
        <v>104</v>
      </c>
      <c r="G2230" t="s">
        <v>25</v>
      </c>
      <c r="H2230" t="s">
        <v>2821</v>
      </c>
      <c r="I2230" t="s">
        <v>70</v>
      </c>
      <c r="J2230" t="s">
        <v>13</v>
      </c>
      <c r="K2230" t="s">
        <v>1081</v>
      </c>
      <c r="L2230" t="s">
        <v>68</v>
      </c>
      <c r="N2230" t="str">
        <f>IF(ISBLANK(Sales[[#This Row],[return]]),"No",Sales[[#This Row],[return]])</f>
        <v>No</v>
      </c>
      <c r="O2230" s="2">
        <v>43042</v>
      </c>
      <c r="P2230" s="8" t="str">
        <f>TEXT(DAY(Sales[[#This Row],[OrderDate]]),"ddd")</f>
        <v>Tue</v>
      </c>
      <c r="Q2230" s="8" t="str">
        <f>TEXT(MONTH(Sales[[#This Row],[ShipDate]])*29,"mmm")</f>
        <v>Nov</v>
      </c>
      <c r="R2230">
        <v>2</v>
      </c>
      <c r="S2230" t="s">
        <v>593</v>
      </c>
      <c r="T2230" t="s">
        <v>66</v>
      </c>
      <c r="U2230">
        <v>76117</v>
      </c>
      <c r="V2230" s="1">
        <v>0.2</v>
      </c>
      <c r="W2230">
        <v>2</v>
      </c>
      <c r="X2230">
        <v>2</v>
      </c>
      <c r="Y2230">
        <v>7</v>
      </c>
      <c r="AD2230"/>
    </row>
    <row r="2231" spans="1:30" x14ac:dyDescent="0.25">
      <c r="A2231" t="s">
        <v>40</v>
      </c>
      <c r="B2231" s="2">
        <v>42743</v>
      </c>
      <c r="C2231" s="35">
        <f>YEAR(Sales[[#This Row],[ShipDate]])</f>
        <v>2017</v>
      </c>
      <c r="D2231" t="s">
        <v>36</v>
      </c>
      <c r="E2231" t="s">
        <v>31</v>
      </c>
      <c r="F2231" t="s">
        <v>59</v>
      </c>
      <c r="G2231" t="s">
        <v>25</v>
      </c>
      <c r="H2231" t="s">
        <v>2822</v>
      </c>
      <c r="I2231" t="s">
        <v>70</v>
      </c>
      <c r="J2231" t="s">
        <v>13</v>
      </c>
      <c r="K2231" t="s">
        <v>937</v>
      </c>
      <c r="L2231" t="s">
        <v>68</v>
      </c>
      <c r="N2231" t="str">
        <f>IF(ISBLANK(Sales[[#This Row],[return]]),"No",Sales[[#This Row],[return]])</f>
        <v>No</v>
      </c>
      <c r="O2231" s="2">
        <v>42738</v>
      </c>
      <c r="P2231" s="8" t="str">
        <f>TEXT(DAY(Sales[[#This Row],[OrderDate]]),"ddd")</f>
        <v>Tue</v>
      </c>
      <c r="Q2231" s="8" t="str">
        <f>TEXT(MONTH(Sales[[#This Row],[ShipDate]])*29,"mmm")</f>
        <v>Jan</v>
      </c>
      <c r="R2231">
        <v>1813</v>
      </c>
      <c r="S2231" t="s">
        <v>546</v>
      </c>
      <c r="T2231" t="s">
        <v>66</v>
      </c>
      <c r="U2231">
        <v>77520</v>
      </c>
      <c r="V2231" s="1">
        <v>0.2</v>
      </c>
      <c r="W2231">
        <v>4</v>
      </c>
      <c r="X2231">
        <v>2</v>
      </c>
      <c r="Y2231">
        <v>10</v>
      </c>
      <c r="AD2231"/>
    </row>
    <row r="2232" spans="1:30" x14ac:dyDescent="0.25">
      <c r="A2232" t="s">
        <v>24</v>
      </c>
      <c r="B2232" s="2">
        <v>42940</v>
      </c>
      <c r="C2232" s="35">
        <f>YEAR(Sales[[#This Row],[ShipDate]])</f>
        <v>2017</v>
      </c>
      <c r="D2232" t="s">
        <v>36</v>
      </c>
      <c r="E2232" t="s">
        <v>31</v>
      </c>
      <c r="F2232" t="s">
        <v>33</v>
      </c>
      <c r="G2232" t="s">
        <v>25</v>
      </c>
      <c r="H2232" t="s">
        <v>107</v>
      </c>
      <c r="I2232" t="s">
        <v>70</v>
      </c>
      <c r="J2232" t="s">
        <v>13</v>
      </c>
      <c r="K2232" t="s">
        <v>596</v>
      </c>
      <c r="L2232" t="s">
        <v>68</v>
      </c>
      <c r="N2232" t="str">
        <f>IF(ISBLANK(Sales[[#This Row],[return]]),"No",Sales[[#This Row],[return]])</f>
        <v>No</v>
      </c>
      <c r="O2232" s="2">
        <v>42933</v>
      </c>
      <c r="P2232" s="8" t="str">
        <f>TEXT(DAY(Sales[[#This Row],[OrderDate]]),"ddd")</f>
        <v>Tue</v>
      </c>
      <c r="Q2232" s="8" t="str">
        <f>TEXT(MONTH(Sales[[#This Row],[ShipDate]])*29,"mmm")</f>
        <v>Jul</v>
      </c>
      <c r="R2232">
        <v>186</v>
      </c>
      <c r="S2232" t="s">
        <v>2230</v>
      </c>
      <c r="T2232" t="s">
        <v>66</v>
      </c>
      <c r="U2232">
        <v>77041</v>
      </c>
      <c r="V2232" s="1">
        <v>0.2</v>
      </c>
      <c r="W2232">
        <v>2</v>
      </c>
      <c r="X2232">
        <v>3</v>
      </c>
      <c r="Y2232">
        <v>6</v>
      </c>
      <c r="AD2232"/>
    </row>
    <row r="2233" spans="1:30" x14ac:dyDescent="0.25">
      <c r="A2233" t="s">
        <v>24</v>
      </c>
      <c r="B2233" s="2">
        <v>42940</v>
      </c>
      <c r="C2233" s="35">
        <f>YEAR(Sales[[#This Row],[ShipDate]])</f>
        <v>2017</v>
      </c>
      <c r="D2233" t="s">
        <v>36</v>
      </c>
      <c r="E2233" t="s">
        <v>31</v>
      </c>
      <c r="F2233" t="s">
        <v>150</v>
      </c>
      <c r="G2233" t="s">
        <v>25</v>
      </c>
      <c r="H2233" t="s">
        <v>107</v>
      </c>
      <c r="I2233" t="s">
        <v>70</v>
      </c>
      <c r="J2233" t="s">
        <v>13</v>
      </c>
      <c r="K2233" t="s">
        <v>596</v>
      </c>
      <c r="L2233" t="s">
        <v>68</v>
      </c>
      <c r="N2233" t="str">
        <f>IF(ISBLANK(Sales[[#This Row],[return]]),"No",Sales[[#This Row],[return]])</f>
        <v>No</v>
      </c>
      <c r="O2233" s="2">
        <v>42933</v>
      </c>
      <c r="P2233" s="8" t="str">
        <f>TEXT(DAY(Sales[[#This Row],[OrderDate]]),"ddd")</f>
        <v>Tue</v>
      </c>
      <c r="Q2233" s="8" t="str">
        <f>TEXT(MONTH(Sales[[#This Row],[ShipDate]])*29,"mmm")</f>
        <v>Jul</v>
      </c>
      <c r="R2233">
        <v>115</v>
      </c>
      <c r="S2233" t="s">
        <v>860</v>
      </c>
      <c r="T2233" t="s">
        <v>66</v>
      </c>
      <c r="U2233">
        <v>77041</v>
      </c>
      <c r="V2233" s="1">
        <v>0.2</v>
      </c>
      <c r="W2233">
        <v>3</v>
      </c>
      <c r="X2233">
        <v>4</v>
      </c>
      <c r="Y2233">
        <v>14</v>
      </c>
      <c r="AD2233"/>
    </row>
    <row r="2234" spans="1:30" x14ac:dyDescent="0.25">
      <c r="A2234" t="s">
        <v>24</v>
      </c>
      <c r="B2234" s="2">
        <v>42982</v>
      </c>
      <c r="C2234" s="35">
        <f>YEAR(Sales[[#This Row],[ShipDate]])</f>
        <v>2017</v>
      </c>
      <c r="D2234" t="s">
        <v>36</v>
      </c>
      <c r="E2234" t="s">
        <v>18</v>
      </c>
      <c r="F2234" t="s">
        <v>43</v>
      </c>
      <c r="G2234" t="s">
        <v>11</v>
      </c>
      <c r="H2234" t="s">
        <v>26</v>
      </c>
      <c r="I2234" t="s">
        <v>32</v>
      </c>
      <c r="J2234" t="s">
        <v>13</v>
      </c>
      <c r="K2234" t="s">
        <v>15</v>
      </c>
      <c r="L2234" t="s">
        <v>30</v>
      </c>
      <c r="N2234" t="str">
        <f>IF(ISBLANK(Sales[[#This Row],[return]]),"No",Sales[[#This Row],[return]])</f>
        <v>No</v>
      </c>
      <c r="O2234" s="2">
        <v>42975</v>
      </c>
      <c r="P2234" s="8" t="str">
        <f>TEXT(DAY(Sales[[#This Row],[OrderDate]]),"ddd")</f>
        <v>Sat</v>
      </c>
      <c r="Q2234" s="8" t="str">
        <f>TEXT(MONTH(Sales[[#This Row],[ShipDate]])*29,"mmm")</f>
        <v>Sep</v>
      </c>
      <c r="R2234">
        <v>592</v>
      </c>
      <c r="S2234" t="s">
        <v>602</v>
      </c>
      <c r="T2234" t="s">
        <v>28</v>
      </c>
      <c r="U2234">
        <v>90049</v>
      </c>
      <c r="V2234" s="1">
        <v>0</v>
      </c>
      <c r="W2234">
        <v>2</v>
      </c>
      <c r="X2234">
        <v>2</v>
      </c>
      <c r="Y2234">
        <v>4</v>
      </c>
      <c r="AD2234"/>
    </row>
    <row r="2235" spans="1:30" x14ac:dyDescent="0.25">
      <c r="A2235" t="s">
        <v>24</v>
      </c>
      <c r="B2235" s="2">
        <v>42982</v>
      </c>
      <c r="C2235" s="35">
        <f>YEAR(Sales[[#This Row],[ShipDate]])</f>
        <v>2017</v>
      </c>
      <c r="D2235" t="s">
        <v>36</v>
      </c>
      <c r="E2235" t="s">
        <v>18</v>
      </c>
      <c r="F2235" t="s">
        <v>21</v>
      </c>
      <c r="G2235" t="s">
        <v>11</v>
      </c>
      <c r="H2235" t="s">
        <v>26</v>
      </c>
      <c r="I2235" t="s">
        <v>32</v>
      </c>
      <c r="J2235" t="s">
        <v>13</v>
      </c>
      <c r="K2235" t="s">
        <v>15</v>
      </c>
      <c r="L2235" t="s">
        <v>30</v>
      </c>
      <c r="N2235" t="str">
        <f>IF(ISBLANK(Sales[[#This Row],[return]]),"No",Sales[[#This Row],[return]])</f>
        <v>No</v>
      </c>
      <c r="O2235" s="2">
        <v>42975</v>
      </c>
      <c r="P2235" s="8" t="str">
        <f>TEXT(DAY(Sales[[#This Row],[OrderDate]]),"ddd")</f>
        <v>Sat</v>
      </c>
      <c r="Q2235" s="8" t="str">
        <f>TEXT(MONTH(Sales[[#This Row],[ShipDate]])*29,"mmm")</f>
        <v>Sep</v>
      </c>
      <c r="R2235">
        <v>1228</v>
      </c>
      <c r="S2235" t="s">
        <v>3097</v>
      </c>
      <c r="T2235" t="s">
        <v>28</v>
      </c>
      <c r="U2235">
        <v>90049</v>
      </c>
      <c r="V2235" s="1">
        <v>0.15</v>
      </c>
      <c r="W2235">
        <v>29</v>
      </c>
      <c r="X2235">
        <v>2</v>
      </c>
      <c r="Y2235">
        <v>308</v>
      </c>
      <c r="AD2235"/>
    </row>
    <row r="2236" spans="1:30" x14ac:dyDescent="0.25">
      <c r="A2236" t="s">
        <v>24</v>
      </c>
      <c r="B2236" s="2">
        <v>42982</v>
      </c>
      <c r="C2236" s="35">
        <f>YEAR(Sales[[#This Row],[ShipDate]])</f>
        <v>2017</v>
      </c>
      <c r="D2236" t="s">
        <v>36</v>
      </c>
      <c r="E2236" t="s">
        <v>18</v>
      </c>
      <c r="F2236" t="s">
        <v>39</v>
      </c>
      <c r="G2236" t="s">
        <v>25</v>
      </c>
      <c r="H2236" t="s">
        <v>26</v>
      </c>
      <c r="I2236" t="s">
        <v>32</v>
      </c>
      <c r="J2236" t="s">
        <v>13</v>
      </c>
      <c r="K2236" t="s">
        <v>15</v>
      </c>
      <c r="L2236" t="s">
        <v>30</v>
      </c>
      <c r="N2236" t="str">
        <f>IF(ISBLANK(Sales[[#This Row],[return]]),"No",Sales[[#This Row],[return]])</f>
        <v>No</v>
      </c>
      <c r="O2236" s="2">
        <v>42975</v>
      </c>
      <c r="P2236" s="8" t="str">
        <f>TEXT(DAY(Sales[[#This Row],[OrderDate]]),"ddd")</f>
        <v>Sat</v>
      </c>
      <c r="Q2236" s="8" t="str">
        <f>TEXT(MONTH(Sales[[#This Row],[ShipDate]])*29,"mmm")</f>
        <v>Sep</v>
      </c>
      <c r="R2236">
        <v>866</v>
      </c>
      <c r="S2236" t="s">
        <v>916</v>
      </c>
      <c r="T2236" t="s">
        <v>28</v>
      </c>
      <c r="U2236">
        <v>90049</v>
      </c>
      <c r="V2236" s="1">
        <v>0</v>
      </c>
      <c r="W2236">
        <v>268</v>
      </c>
      <c r="X2236">
        <v>5</v>
      </c>
      <c r="Y2236">
        <v>892</v>
      </c>
      <c r="AD2236"/>
    </row>
    <row r="2237" spans="1:30" x14ac:dyDescent="0.25">
      <c r="A2237" t="s">
        <v>24</v>
      </c>
      <c r="B2237" s="2">
        <v>42982</v>
      </c>
      <c r="C2237" s="35">
        <f>YEAR(Sales[[#This Row],[ShipDate]])</f>
        <v>2017</v>
      </c>
      <c r="D2237" t="s">
        <v>36</v>
      </c>
      <c r="E2237" t="s">
        <v>18</v>
      </c>
      <c r="F2237" t="s">
        <v>39</v>
      </c>
      <c r="G2237" t="s">
        <v>25</v>
      </c>
      <c r="H2237" t="s">
        <v>26</v>
      </c>
      <c r="I2237" t="s">
        <v>32</v>
      </c>
      <c r="J2237" t="s">
        <v>13</v>
      </c>
      <c r="K2237" t="s">
        <v>15</v>
      </c>
      <c r="L2237" t="s">
        <v>30</v>
      </c>
      <c r="N2237" t="str">
        <f>IF(ISBLANK(Sales[[#This Row],[return]]),"No",Sales[[#This Row],[return]])</f>
        <v>No</v>
      </c>
      <c r="O2237" s="2">
        <v>42975</v>
      </c>
      <c r="P2237" s="8" t="str">
        <f>TEXT(DAY(Sales[[#This Row],[OrderDate]]),"ddd")</f>
        <v>Sat</v>
      </c>
      <c r="Q2237" s="8" t="str">
        <f>TEXT(MONTH(Sales[[#This Row],[ShipDate]])*29,"mmm")</f>
        <v>Sep</v>
      </c>
      <c r="R2237">
        <v>418</v>
      </c>
      <c r="S2237" t="s">
        <v>817</v>
      </c>
      <c r="T2237" t="s">
        <v>28</v>
      </c>
      <c r="U2237">
        <v>90049</v>
      </c>
      <c r="V2237" s="1">
        <v>0</v>
      </c>
      <c r="W2237">
        <v>29</v>
      </c>
      <c r="X2237">
        <v>9</v>
      </c>
      <c r="Y2237">
        <v>729</v>
      </c>
      <c r="AD2237"/>
    </row>
    <row r="2238" spans="1:30" x14ac:dyDescent="0.25">
      <c r="A2238" t="s">
        <v>24</v>
      </c>
      <c r="B2238" s="2">
        <v>42982</v>
      </c>
      <c r="C2238" s="35">
        <f>YEAR(Sales[[#This Row],[ShipDate]])</f>
        <v>2017</v>
      </c>
      <c r="D2238" t="s">
        <v>36</v>
      </c>
      <c r="E2238" t="s">
        <v>18</v>
      </c>
      <c r="F2238" t="s">
        <v>50</v>
      </c>
      <c r="G2238" t="s">
        <v>25</v>
      </c>
      <c r="H2238" t="s">
        <v>26</v>
      </c>
      <c r="I2238" t="s">
        <v>32</v>
      </c>
      <c r="J2238" t="s">
        <v>13</v>
      </c>
      <c r="K2238" t="s">
        <v>15</v>
      </c>
      <c r="L2238" t="s">
        <v>30</v>
      </c>
      <c r="N2238" t="str">
        <f>IF(ISBLANK(Sales[[#This Row],[return]]),"No",Sales[[#This Row],[return]])</f>
        <v>No</v>
      </c>
      <c r="O2238" s="2">
        <v>42975</v>
      </c>
      <c r="P2238" s="8" t="str">
        <f>TEXT(DAY(Sales[[#This Row],[OrderDate]]),"ddd")</f>
        <v>Sat</v>
      </c>
      <c r="Q2238" s="8" t="str">
        <f>TEXT(MONTH(Sales[[#This Row],[ShipDate]])*29,"mmm")</f>
        <v>Sep</v>
      </c>
      <c r="R2238">
        <v>722</v>
      </c>
      <c r="S2238" t="s">
        <v>1668</v>
      </c>
      <c r="T2238" t="s">
        <v>28</v>
      </c>
      <c r="U2238">
        <v>90049</v>
      </c>
      <c r="V2238" s="1">
        <v>0.2</v>
      </c>
      <c r="W2238">
        <v>14</v>
      </c>
      <c r="X2238">
        <v>5</v>
      </c>
      <c r="Y2238">
        <v>41</v>
      </c>
      <c r="AD2238"/>
    </row>
    <row r="2239" spans="1:30" x14ac:dyDescent="0.25">
      <c r="A2239" t="s">
        <v>24</v>
      </c>
      <c r="B2239" s="2">
        <v>42982</v>
      </c>
      <c r="C2239" s="35">
        <f>YEAR(Sales[[#This Row],[ShipDate]])</f>
        <v>2017</v>
      </c>
      <c r="D2239" t="s">
        <v>36</v>
      </c>
      <c r="E2239" t="s">
        <v>18</v>
      </c>
      <c r="F2239" t="s">
        <v>48</v>
      </c>
      <c r="G2239" t="s">
        <v>46</v>
      </c>
      <c r="H2239" t="s">
        <v>26</v>
      </c>
      <c r="I2239" t="s">
        <v>32</v>
      </c>
      <c r="J2239" t="s">
        <v>13</v>
      </c>
      <c r="K2239" t="s">
        <v>15</v>
      </c>
      <c r="L2239" t="s">
        <v>30</v>
      </c>
      <c r="N2239" t="str">
        <f>IF(ISBLANK(Sales[[#This Row],[return]]),"No",Sales[[#This Row],[return]])</f>
        <v>No</v>
      </c>
      <c r="O2239" s="2">
        <v>42975</v>
      </c>
      <c r="P2239" s="8" t="str">
        <f>TEXT(DAY(Sales[[#This Row],[OrderDate]]),"ddd")</f>
        <v>Sat</v>
      </c>
      <c r="Q2239" s="8" t="str">
        <f>TEXT(MONTH(Sales[[#This Row],[ShipDate]])*29,"mmm")</f>
        <v>Sep</v>
      </c>
      <c r="R2239">
        <v>931</v>
      </c>
      <c r="S2239" t="s">
        <v>2437</v>
      </c>
      <c r="T2239" t="s">
        <v>28</v>
      </c>
      <c r="U2239">
        <v>90049</v>
      </c>
      <c r="V2239" s="1">
        <v>0.2</v>
      </c>
      <c r="W2239">
        <v>15</v>
      </c>
      <c r="X2239">
        <v>3</v>
      </c>
      <c r="Y2239">
        <v>43</v>
      </c>
      <c r="AD2239"/>
    </row>
    <row r="2240" spans="1:30" x14ac:dyDescent="0.25">
      <c r="A2240" t="s">
        <v>10</v>
      </c>
      <c r="B2240" s="2">
        <v>42829</v>
      </c>
      <c r="C2240" s="35">
        <f>YEAR(Sales[[#This Row],[ShipDate]])</f>
        <v>2017</v>
      </c>
      <c r="D2240" t="s">
        <v>36</v>
      </c>
      <c r="E2240" t="s">
        <v>18</v>
      </c>
      <c r="F2240" t="s">
        <v>52</v>
      </c>
      <c r="G2240" t="s">
        <v>25</v>
      </c>
      <c r="H2240" t="s">
        <v>60</v>
      </c>
      <c r="I2240" t="s">
        <v>63</v>
      </c>
      <c r="J2240" t="s">
        <v>13</v>
      </c>
      <c r="K2240" t="s">
        <v>631</v>
      </c>
      <c r="L2240" t="s">
        <v>30</v>
      </c>
      <c r="N2240" t="str">
        <f>IF(ISBLANK(Sales[[#This Row],[return]]),"No",Sales[[#This Row],[return]])</f>
        <v>No</v>
      </c>
      <c r="O2240" s="2">
        <v>42823</v>
      </c>
      <c r="P2240" s="8" t="str">
        <f>TEXT(DAY(Sales[[#This Row],[OrderDate]]),"ddd")</f>
        <v>Sun</v>
      </c>
      <c r="Q2240" s="8" t="str">
        <f>TEXT(MONTH(Sales[[#This Row],[ShipDate]])*29,"mmm")</f>
        <v>Apr</v>
      </c>
      <c r="R2240">
        <v>37</v>
      </c>
      <c r="S2240" t="s">
        <v>1964</v>
      </c>
      <c r="T2240" t="s">
        <v>28</v>
      </c>
      <c r="U2240">
        <v>98103</v>
      </c>
      <c r="V2240" s="1">
        <v>0</v>
      </c>
      <c r="W2240">
        <v>21</v>
      </c>
      <c r="X2240">
        <v>4</v>
      </c>
      <c r="Y2240">
        <v>73</v>
      </c>
      <c r="AD2240"/>
    </row>
    <row r="2241" spans="1:30" x14ac:dyDescent="0.25">
      <c r="A2241" t="s">
        <v>24</v>
      </c>
      <c r="B2241" s="2">
        <v>43015</v>
      </c>
      <c r="C2241" s="35">
        <f>YEAR(Sales[[#This Row],[ShipDate]])</f>
        <v>2017</v>
      </c>
      <c r="D2241" t="s">
        <v>113</v>
      </c>
      <c r="E2241" t="s">
        <v>18</v>
      </c>
      <c r="F2241" t="s">
        <v>39</v>
      </c>
      <c r="G2241" t="s">
        <v>25</v>
      </c>
      <c r="H2241" t="s">
        <v>79</v>
      </c>
      <c r="I2241" t="s">
        <v>32</v>
      </c>
      <c r="J2241" t="s">
        <v>13</v>
      </c>
      <c r="K2241" t="s">
        <v>1503</v>
      </c>
      <c r="L2241" t="s">
        <v>30</v>
      </c>
      <c r="N2241" t="str">
        <f>IF(ISBLANK(Sales[[#This Row],[return]]),"No",Sales[[#This Row],[return]])</f>
        <v>No</v>
      </c>
      <c r="O2241" s="2">
        <v>43012</v>
      </c>
      <c r="P2241" s="8" t="str">
        <f>TEXT(DAY(Sales[[#This Row],[OrderDate]]),"ddd")</f>
        <v>Wed</v>
      </c>
      <c r="Q2241" s="8" t="str">
        <f>TEXT(MONTH(Sales[[#This Row],[ShipDate]])*29,"mmm")</f>
        <v>Oct</v>
      </c>
      <c r="R2241">
        <v>1545</v>
      </c>
      <c r="S2241" t="s">
        <v>317</v>
      </c>
      <c r="T2241" t="s">
        <v>28</v>
      </c>
      <c r="U2241">
        <v>94109</v>
      </c>
      <c r="V2241" s="1">
        <v>0</v>
      </c>
      <c r="W2241">
        <v>7</v>
      </c>
      <c r="X2241">
        <v>2</v>
      </c>
      <c r="Y2241">
        <v>27</v>
      </c>
      <c r="AD2241"/>
    </row>
    <row r="2242" spans="1:30" x14ac:dyDescent="0.25">
      <c r="A2242" t="s">
        <v>40</v>
      </c>
      <c r="B2242" s="2">
        <v>42829</v>
      </c>
      <c r="C2242" s="35">
        <f>YEAR(Sales[[#This Row],[ShipDate]])</f>
        <v>2017</v>
      </c>
      <c r="D2242" t="s">
        <v>36</v>
      </c>
      <c r="E2242" t="s">
        <v>31</v>
      </c>
      <c r="F2242" t="s">
        <v>59</v>
      </c>
      <c r="G2242" t="s">
        <v>25</v>
      </c>
      <c r="H2242" t="s">
        <v>164</v>
      </c>
      <c r="I2242" t="s">
        <v>120</v>
      </c>
      <c r="J2242" t="s">
        <v>13</v>
      </c>
      <c r="K2242" t="s">
        <v>2627</v>
      </c>
      <c r="L2242" t="s">
        <v>68</v>
      </c>
      <c r="N2242" t="str">
        <f>IF(ISBLANK(Sales[[#This Row],[return]]),"No",Sales[[#This Row],[return]])</f>
        <v>No</v>
      </c>
      <c r="O2242" s="2">
        <v>42824</v>
      </c>
      <c r="P2242" s="8" t="str">
        <f>TEXT(DAY(Sales[[#This Row],[OrderDate]]),"ddd")</f>
        <v>Mon</v>
      </c>
      <c r="Q2242" s="8" t="str">
        <f>TEXT(MONTH(Sales[[#This Row],[ShipDate]])*29,"mmm")</f>
        <v>Apr</v>
      </c>
      <c r="R2242">
        <v>96</v>
      </c>
      <c r="S2242" t="s">
        <v>3211</v>
      </c>
      <c r="T2242" t="s">
        <v>66</v>
      </c>
      <c r="U2242">
        <v>60610</v>
      </c>
      <c r="V2242" s="1">
        <v>0.2</v>
      </c>
      <c r="W2242">
        <v>9</v>
      </c>
      <c r="X2242">
        <v>5</v>
      </c>
      <c r="Y2242">
        <v>24</v>
      </c>
      <c r="AD2242"/>
    </row>
    <row r="2243" spans="1:30" x14ac:dyDescent="0.25">
      <c r="A2243" t="s">
        <v>40</v>
      </c>
      <c r="B2243" s="2">
        <v>42829</v>
      </c>
      <c r="C2243" s="35">
        <f>YEAR(Sales[[#This Row],[ShipDate]])</f>
        <v>2017</v>
      </c>
      <c r="D2243" t="s">
        <v>36</v>
      </c>
      <c r="E2243" t="s">
        <v>31</v>
      </c>
      <c r="F2243" t="s">
        <v>48</v>
      </c>
      <c r="G2243" t="s">
        <v>46</v>
      </c>
      <c r="H2243" t="s">
        <v>164</v>
      </c>
      <c r="I2243" t="s">
        <v>120</v>
      </c>
      <c r="J2243" t="s">
        <v>13</v>
      </c>
      <c r="K2243" t="s">
        <v>2627</v>
      </c>
      <c r="L2243" t="s">
        <v>68</v>
      </c>
      <c r="N2243" t="str">
        <f>IF(ISBLANK(Sales[[#This Row],[return]]),"No",Sales[[#This Row],[return]])</f>
        <v>No</v>
      </c>
      <c r="O2243" s="2">
        <v>42824</v>
      </c>
      <c r="P2243" s="8" t="str">
        <f>TEXT(DAY(Sales[[#This Row],[OrderDate]]),"ddd")</f>
        <v>Mon</v>
      </c>
      <c r="Q2243" s="8" t="str">
        <f>TEXT(MONTH(Sales[[#This Row],[ShipDate]])*29,"mmm")</f>
        <v>Apr</v>
      </c>
      <c r="R2243">
        <v>156</v>
      </c>
      <c r="S2243" t="s">
        <v>2406</v>
      </c>
      <c r="T2243" t="s">
        <v>66</v>
      </c>
      <c r="U2243">
        <v>60610</v>
      </c>
      <c r="V2243" s="1">
        <v>0.2</v>
      </c>
      <c r="W2243">
        <v>14</v>
      </c>
      <c r="X2243">
        <v>5</v>
      </c>
      <c r="Y2243">
        <v>181</v>
      </c>
      <c r="AD2243"/>
    </row>
    <row r="2244" spans="1:30" x14ac:dyDescent="0.25">
      <c r="A2244" t="s">
        <v>40</v>
      </c>
      <c r="B2244" s="2">
        <v>42821</v>
      </c>
      <c r="C2244" s="35">
        <f>YEAR(Sales[[#This Row],[ShipDate]])</f>
        <v>2017</v>
      </c>
      <c r="D2244" t="s">
        <v>36</v>
      </c>
      <c r="E2244" t="s">
        <v>31</v>
      </c>
      <c r="F2244" t="s">
        <v>45</v>
      </c>
      <c r="G2244" t="s">
        <v>25</v>
      </c>
      <c r="H2244" t="s">
        <v>773</v>
      </c>
      <c r="I2244" t="s">
        <v>188</v>
      </c>
      <c r="J2244" t="s">
        <v>13</v>
      </c>
      <c r="K2244" t="s">
        <v>2846</v>
      </c>
      <c r="L2244" t="s">
        <v>17</v>
      </c>
      <c r="N2244" t="str">
        <f>IF(ISBLANK(Sales[[#This Row],[return]]),"No",Sales[[#This Row],[return]])</f>
        <v>No</v>
      </c>
      <c r="O2244" s="2">
        <v>42816</v>
      </c>
      <c r="P2244" s="8" t="str">
        <f>TEXT(DAY(Sales[[#This Row],[OrderDate]]),"ddd")</f>
        <v>Sun</v>
      </c>
      <c r="Q2244" s="8" t="str">
        <f>TEXT(MONTH(Sales[[#This Row],[ShipDate]])*29,"mmm")</f>
        <v>Mar</v>
      </c>
      <c r="R2244">
        <v>1130</v>
      </c>
      <c r="S2244" t="s">
        <v>2148</v>
      </c>
      <c r="T2244" t="s">
        <v>15</v>
      </c>
      <c r="U2244">
        <v>35810</v>
      </c>
      <c r="V2244" s="1">
        <v>0</v>
      </c>
      <c r="W2244">
        <v>5</v>
      </c>
      <c r="X2244">
        <v>4</v>
      </c>
      <c r="Y2244">
        <v>20</v>
      </c>
      <c r="AD2244"/>
    </row>
    <row r="2245" spans="1:30" x14ac:dyDescent="0.25">
      <c r="A2245" t="s">
        <v>24</v>
      </c>
      <c r="B2245" s="2">
        <v>42983</v>
      </c>
      <c r="C2245" s="35">
        <f>YEAR(Sales[[#This Row],[ShipDate]])</f>
        <v>2017</v>
      </c>
      <c r="D2245" t="s">
        <v>113</v>
      </c>
      <c r="E2245" t="s">
        <v>31</v>
      </c>
      <c r="F2245" t="s">
        <v>52</v>
      </c>
      <c r="G2245" t="s">
        <v>25</v>
      </c>
      <c r="H2245" t="s">
        <v>258</v>
      </c>
      <c r="I2245" t="s">
        <v>371</v>
      </c>
      <c r="J2245" t="s">
        <v>13</v>
      </c>
      <c r="K2245" t="s">
        <v>350</v>
      </c>
      <c r="L2245" t="s">
        <v>92</v>
      </c>
      <c r="N2245" t="str">
        <f>IF(ISBLANK(Sales[[#This Row],[return]]),"No",Sales[[#This Row],[return]])</f>
        <v>No</v>
      </c>
      <c r="O2245" s="2">
        <v>42981</v>
      </c>
      <c r="P2245" s="8" t="str">
        <f>TEXT(DAY(Sales[[#This Row],[OrderDate]]),"ddd")</f>
        <v>Tue</v>
      </c>
      <c r="Q2245" s="8" t="str">
        <f>TEXT(MONTH(Sales[[#This Row],[ShipDate]])*29,"mmm")</f>
        <v>Sep</v>
      </c>
      <c r="R2245">
        <v>815</v>
      </c>
      <c r="S2245" t="s">
        <v>67</v>
      </c>
      <c r="T2245" t="s">
        <v>90</v>
      </c>
      <c r="U2245">
        <v>6010</v>
      </c>
      <c r="V2245" s="1">
        <v>0</v>
      </c>
      <c r="W2245">
        <v>61</v>
      </c>
      <c r="X2245">
        <v>2</v>
      </c>
      <c r="Y2245">
        <v>138</v>
      </c>
      <c r="AD2245"/>
    </row>
    <row r="2246" spans="1:30" x14ac:dyDescent="0.25">
      <c r="A2246" t="s">
        <v>24</v>
      </c>
      <c r="B2246" s="2">
        <v>42983</v>
      </c>
      <c r="C2246" s="35">
        <f>YEAR(Sales[[#This Row],[ShipDate]])</f>
        <v>2017</v>
      </c>
      <c r="D2246" t="s">
        <v>113</v>
      </c>
      <c r="E2246" t="s">
        <v>31</v>
      </c>
      <c r="F2246" t="s">
        <v>48</v>
      </c>
      <c r="G2246" t="s">
        <v>46</v>
      </c>
      <c r="H2246" t="s">
        <v>258</v>
      </c>
      <c r="I2246" t="s">
        <v>371</v>
      </c>
      <c r="J2246" t="s">
        <v>13</v>
      </c>
      <c r="K2246" t="s">
        <v>350</v>
      </c>
      <c r="L2246" t="s">
        <v>92</v>
      </c>
      <c r="N2246" t="str">
        <f>IF(ISBLANK(Sales[[#This Row],[return]]),"No",Sales[[#This Row],[return]])</f>
        <v>No</v>
      </c>
      <c r="O2246" s="2">
        <v>42981</v>
      </c>
      <c r="P2246" s="8" t="str">
        <f>TEXT(DAY(Sales[[#This Row],[OrderDate]]),"ddd")</f>
        <v>Tue</v>
      </c>
      <c r="Q2246" s="8" t="str">
        <f>TEXT(MONTH(Sales[[#This Row],[ShipDate]])*29,"mmm")</f>
        <v>Sep</v>
      </c>
      <c r="R2246">
        <v>448</v>
      </c>
      <c r="S2246" t="s">
        <v>2502</v>
      </c>
      <c r="T2246" t="s">
        <v>90</v>
      </c>
      <c r="U2246">
        <v>6010</v>
      </c>
      <c r="V2246" s="1">
        <v>0</v>
      </c>
      <c r="W2246">
        <v>25</v>
      </c>
      <c r="X2246">
        <v>1</v>
      </c>
      <c r="Y2246">
        <v>100</v>
      </c>
      <c r="AD2246"/>
    </row>
    <row r="2247" spans="1:30" x14ac:dyDescent="0.25">
      <c r="A2247" t="s">
        <v>10</v>
      </c>
      <c r="B2247" s="2">
        <v>43085</v>
      </c>
      <c r="C2247" s="35">
        <f>YEAR(Sales[[#This Row],[ShipDate]])</f>
        <v>2017</v>
      </c>
      <c r="D2247" t="s">
        <v>36</v>
      </c>
      <c r="E2247" t="s">
        <v>31</v>
      </c>
      <c r="F2247" t="s">
        <v>23</v>
      </c>
      <c r="G2247" t="s">
        <v>11</v>
      </c>
      <c r="H2247" t="s">
        <v>177</v>
      </c>
      <c r="I2247" t="s">
        <v>133</v>
      </c>
      <c r="J2247" t="s">
        <v>13</v>
      </c>
      <c r="K2247" t="s">
        <v>2629</v>
      </c>
      <c r="L2247" t="s">
        <v>68</v>
      </c>
      <c r="N2247" t="str">
        <f>IF(ISBLANK(Sales[[#This Row],[return]]),"No",Sales[[#This Row],[return]])</f>
        <v>No</v>
      </c>
      <c r="O2247" s="2">
        <v>43079</v>
      </c>
      <c r="P2247" s="8" t="str">
        <f>TEXT(DAY(Sales[[#This Row],[OrderDate]]),"ddd")</f>
        <v>Tue</v>
      </c>
      <c r="Q2247" s="8" t="str">
        <f>TEXT(MONTH(Sales[[#This Row],[ShipDate]])*29,"mmm")</f>
        <v>Dec</v>
      </c>
      <c r="R2247">
        <v>768</v>
      </c>
      <c r="S2247" t="s">
        <v>1242</v>
      </c>
      <c r="T2247" t="s">
        <v>66</v>
      </c>
      <c r="U2247">
        <v>49201</v>
      </c>
      <c r="V2247" s="1">
        <v>0</v>
      </c>
      <c r="W2247">
        <v>33</v>
      </c>
      <c r="X2247">
        <v>2</v>
      </c>
      <c r="Y2247">
        <v>192</v>
      </c>
      <c r="AD2247"/>
    </row>
    <row r="2248" spans="1:30" x14ac:dyDescent="0.25">
      <c r="A2248" t="s">
        <v>10</v>
      </c>
      <c r="B2248" s="2">
        <v>43085</v>
      </c>
      <c r="C2248" s="35">
        <f>YEAR(Sales[[#This Row],[ShipDate]])</f>
        <v>2017</v>
      </c>
      <c r="D2248" t="s">
        <v>36</v>
      </c>
      <c r="E2248" t="s">
        <v>31</v>
      </c>
      <c r="F2248" t="s">
        <v>38</v>
      </c>
      <c r="G2248" t="s">
        <v>11</v>
      </c>
      <c r="H2248" t="s">
        <v>177</v>
      </c>
      <c r="I2248" t="s">
        <v>133</v>
      </c>
      <c r="J2248" t="s">
        <v>13</v>
      </c>
      <c r="K2248" t="s">
        <v>2629</v>
      </c>
      <c r="L2248" t="s">
        <v>68</v>
      </c>
      <c r="N2248" t="str">
        <f>IF(ISBLANK(Sales[[#This Row],[return]]),"No",Sales[[#This Row],[return]])</f>
        <v>No</v>
      </c>
      <c r="O2248" s="2">
        <v>43079</v>
      </c>
      <c r="P2248" s="8" t="str">
        <f>TEXT(DAY(Sales[[#This Row],[OrderDate]]),"ddd")</f>
        <v>Tue</v>
      </c>
      <c r="Q2248" s="8" t="str">
        <f>TEXT(MONTH(Sales[[#This Row],[ShipDate]])*29,"mmm")</f>
        <v>Dec</v>
      </c>
      <c r="R2248">
        <v>369</v>
      </c>
      <c r="S2248" t="s">
        <v>1479</v>
      </c>
      <c r="T2248" t="s">
        <v>66</v>
      </c>
      <c r="U2248">
        <v>49201</v>
      </c>
      <c r="V2248" s="1">
        <v>0</v>
      </c>
      <c r="W2248">
        <v>200</v>
      </c>
      <c r="X2248">
        <v>2</v>
      </c>
      <c r="Y2248">
        <v>802</v>
      </c>
      <c r="AD2248"/>
    </row>
    <row r="2249" spans="1:30" x14ac:dyDescent="0.25">
      <c r="A2249" t="s">
        <v>10</v>
      </c>
      <c r="B2249" s="2">
        <v>43085</v>
      </c>
      <c r="C2249" s="35">
        <f>YEAR(Sales[[#This Row],[ShipDate]])</f>
        <v>2017</v>
      </c>
      <c r="D2249" t="s">
        <v>36</v>
      </c>
      <c r="E2249" t="s">
        <v>31</v>
      </c>
      <c r="F2249" t="s">
        <v>33</v>
      </c>
      <c r="G2249" t="s">
        <v>25</v>
      </c>
      <c r="H2249" t="s">
        <v>177</v>
      </c>
      <c r="I2249" t="s">
        <v>133</v>
      </c>
      <c r="J2249" t="s">
        <v>13</v>
      </c>
      <c r="K2249" t="s">
        <v>2629</v>
      </c>
      <c r="L2249" t="s">
        <v>68</v>
      </c>
      <c r="N2249" t="str">
        <f>IF(ISBLANK(Sales[[#This Row],[return]]),"No",Sales[[#This Row],[return]])</f>
        <v>No</v>
      </c>
      <c r="O2249" s="2">
        <v>43079</v>
      </c>
      <c r="P2249" s="8" t="str">
        <f>TEXT(DAY(Sales[[#This Row],[OrderDate]]),"ddd")</f>
        <v>Tue</v>
      </c>
      <c r="Q2249" s="8" t="str">
        <f>TEXT(MONTH(Sales[[#This Row],[ShipDate]])*29,"mmm")</f>
        <v>Dec</v>
      </c>
      <c r="R2249">
        <v>1264</v>
      </c>
      <c r="S2249" t="s">
        <v>1658</v>
      </c>
      <c r="T2249" t="s">
        <v>66</v>
      </c>
      <c r="U2249">
        <v>49201</v>
      </c>
      <c r="V2249" s="1">
        <v>0</v>
      </c>
      <c r="W2249">
        <v>1</v>
      </c>
      <c r="X2249">
        <v>1</v>
      </c>
      <c r="Y2249">
        <v>3</v>
      </c>
      <c r="AD2249"/>
    </row>
    <row r="2250" spans="1:30" x14ac:dyDescent="0.25">
      <c r="A2250" t="s">
        <v>10</v>
      </c>
      <c r="B2250" s="2">
        <v>43085</v>
      </c>
      <c r="C2250" s="35">
        <f>YEAR(Sales[[#This Row],[ShipDate]])</f>
        <v>2017</v>
      </c>
      <c r="D2250" t="s">
        <v>36</v>
      </c>
      <c r="E2250" t="s">
        <v>31</v>
      </c>
      <c r="F2250" t="s">
        <v>45</v>
      </c>
      <c r="G2250" t="s">
        <v>25</v>
      </c>
      <c r="H2250" t="s">
        <v>177</v>
      </c>
      <c r="I2250" t="s">
        <v>133</v>
      </c>
      <c r="J2250" t="s">
        <v>13</v>
      </c>
      <c r="K2250" t="s">
        <v>2629</v>
      </c>
      <c r="L2250" t="s">
        <v>68</v>
      </c>
      <c r="N2250" t="str">
        <f>IF(ISBLANK(Sales[[#This Row],[return]]),"No",Sales[[#This Row],[return]])</f>
        <v>No</v>
      </c>
      <c r="O2250" s="2">
        <v>43079</v>
      </c>
      <c r="P2250" s="8" t="str">
        <f>TEXT(DAY(Sales[[#This Row],[OrderDate]]),"ddd")</f>
        <v>Tue</v>
      </c>
      <c r="Q2250" s="8" t="str">
        <f>TEXT(MONTH(Sales[[#This Row],[ShipDate]])*29,"mmm")</f>
        <v>Dec</v>
      </c>
      <c r="R2250">
        <v>250</v>
      </c>
      <c r="S2250" t="s">
        <v>2082</v>
      </c>
      <c r="T2250" t="s">
        <v>66</v>
      </c>
      <c r="U2250">
        <v>49201</v>
      </c>
      <c r="V2250" s="1">
        <v>0</v>
      </c>
      <c r="W2250">
        <v>2</v>
      </c>
      <c r="X2250">
        <v>2</v>
      </c>
      <c r="Y2250">
        <v>4</v>
      </c>
      <c r="AD2250"/>
    </row>
    <row r="2251" spans="1:30" x14ac:dyDescent="0.25">
      <c r="A2251" t="s">
        <v>40</v>
      </c>
      <c r="B2251" s="2">
        <v>42961</v>
      </c>
      <c r="C2251" s="35">
        <f>YEAR(Sales[[#This Row],[ShipDate]])</f>
        <v>2017</v>
      </c>
      <c r="D2251" t="s">
        <v>36</v>
      </c>
      <c r="E2251" t="s">
        <v>18</v>
      </c>
      <c r="F2251" t="s">
        <v>50</v>
      </c>
      <c r="G2251" t="s">
        <v>25</v>
      </c>
      <c r="H2251" t="s">
        <v>428</v>
      </c>
      <c r="I2251" t="s">
        <v>133</v>
      </c>
      <c r="J2251" t="s">
        <v>13</v>
      </c>
      <c r="K2251" t="s">
        <v>857</v>
      </c>
      <c r="L2251" t="s">
        <v>68</v>
      </c>
      <c r="N2251" t="str">
        <f>IF(ISBLANK(Sales[[#This Row],[return]]),"No",Sales[[#This Row],[return]])</f>
        <v>No</v>
      </c>
      <c r="O2251" s="2">
        <v>42957</v>
      </c>
      <c r="P2251" s="8" t="str">
        <f>TEXT(DAY(Sales[[#This Row],[OrderDate]]),"ddd")</f>
        <v>Tue</v>
      </c>
      <c r="Q2251" s="8" t="str">
        <f>TEXT(MONTH(Sales[[#This Row],[ShipDate]])*29,"mmm")</f>
        <v>Aug</v>
      </c>
      <c r="R2251">
        <v>679</v>
      </c>
      <c r="S2251" t="s">
        <v>1704</v>
      </c>
      <c r="T2251" t="s">
        <v>66</v>
      </c>
      <c r="U2251">
        <v>48227</v>
      </c>
      <c r="V2251" s="1">
        <v>0</v>
      </c>
      <c r="W2251">
        <v>29</v>
      </c>
      <c r="X2251">
        <v>5</v>
      </c>
      <c r="Y2251">
        <v>65</v>
      </c>
      <c r="AD2251"/>
    </row>
    <row r="2252" spans="1:30" x14ac:dyDescent="0.25">
      <c r="A2252" t="s">
        <v>10</v>
      </c>
      <c r="B2252" s="2">
        <v>42898</v>
      </c>
      <c r="C2252" s="35">
        <f>YEAR(Sales[[#This Row],[ShipDate]])</f>
        <v>2017</v>
      </c>
      <c r="D2252" t="s">
        <v>113</v>
      </c>
      <c r="E2252" t="s">
        <v>31</v>
      </c>
      <c r="F2252" t="s">
        <v>43</v>
      </c>
      <c r="G2252" t="s">
        <v>11</v>
      </c>
      <c r="H2252" t="s">
        <v>823</v>
      </c>
      <c r="I2252" t="s">
        <v>37</v>
      </c>
      <c r="J2252" t="s">
        <v>13</v>
      </c>
      <c r="K2252" t="s">
        <v>2610</v>
      </c>
      <c r="L2252" t="s">
        <v>17</v>
      </c>
      <c r="N2252" t="str">
        <f>IF(ISBLANK(Sales[[#This Row],[return]]),"No",Sales[[#This Row],[return]])</f>
        <v>No</v>
      </c>
      <c r="O2252" s="2">
        <v>42897</v>
      </c>
      <c r="P2252" s="8" t="str">
        <f>TEXT(DAY(Sales[[#This Row],[OrderDate]]),"ddd")</f>
        <v>Wed</v>
      </c>
      <c r="Q2252" s="8" t="str">
        <f>TEXT(MONTH(Sales[[#This Row],[ShipDate]])*29,"mmm")</f>
        <v>Jun</v>
      </c>
      <c r="R2252">
        <v>1450</v>
      </c>
      <c r="S2252" t="s">
        <v>3206</v>
      </c>
      <c r="T2252" t="s">
        <v>15</v>
      </c>
      <c r="U2252">
        <v>33801</v>
      </c>
      <c r="V2252" s="1">
        <v>0.2</v>
      </c>
      <c r="W2252">
        <v>7</v>
      </c>
      <c r="X2252">
        <v>3</v>
      </c>
      <c r="Y2252">
        <v>49</v>
      </c>
      <c r="AD2252"/>
    </row>
    <row r="2253" spans="1:30" x14ac:dyDescent="0.25">
      <c r="A2253" t="s">
        <v>10</v>
      </c>
      <c r="B2253" s="2">
        <v>42898</v>
      </c>
      <c r="C2253" s="35">
        <f>YEAR(Sales[[#This Row],[ShipDate]])</f>
        <v>2017</v>
      </c>
      <c r="D2253" t="s">
        <v>113</v>
      </c>
      <c r="E2253" t="s">
        <v>31</v>
      </c>
      <c r="F2253" t="s">
        <v>23</v>
      </c>
      <c r="G2253" t="s">
        <v>11</v>
      </c>
      <c r="H2253" t="s">
        <v>823</v>
      </c>
      <c r="I2253" t="s">
        <v>37</v>
      </c>
      <c r="J2253" t="s">
        <v>13</v>
      </c>
      <c r="K2253" t="s">
        <v>2610</v>
      </c>
      <c r="L2253" t="s">
        <v>17</v>
      </c>
      <c r="N2253" t="str">
        <f>IF(ISBLANK(Sales[[#This Row],[return]]),"No",Sales[[#This Row],[return]])</f>
        <v>No</v>
      </c>
      <c r="O2253" s="2">
        <v>42897</v>
      </c>
      <c r="P2253" s="8" t="str">
        <f>TEXT(DAY(Sales[[#This Row],[OrderDate]]),"ddd")</f>
        <v>Wed</v>
      </c>
      <c r="Q2253" s="8" t="str">
        <f>TEXT(MONTH(Sales[[#This Row],[ShipDate]])*29,"mmm")</f>
        <v>Jun</v>
      </c>
      <c r="R2253">
        <v>818</v>
      </c>
      <c r="S2253" t="s">
        <v>564</v>
      </c>
      <c r="T2253" t="s">
        <v>15</v>
      </c>
      <c r="U2253">
        <v>33801</v>
      </c>
      <c r="V2253" s="1">
        <v>0.2</v>
      </c>
      <c r="W2253">
        <v>-183</v>
      </c>
      <c r="X2253">
        <v>5</v>
      </c>
      <c r="Y2253">
        <v>1124</v>
      </c>
      <c r="AD2253"/>
    </row>
    <row r="2254" spans="1:30" x14ac:dyDescent="0.25">
      <c r="A2254" t="s">
        <v>10</v>
      </c>
      <c r="B2254" s="2">
        <v>42898</v>
      </c>
      <c r="C2254" s="35">
        <f>YEAR(Sales[[#This Row],[ShipDate]])</f>
        <v>2017</v>
      </c>
      <c r="D2254" t="s">
        <v>113</v>
      </c>
      <c r="E2254" t="s">
        <v>31</v>
      </c>
      <c r="F2254" t="s">
        <v>45</v>
      </c>
      <c r="G2254" t="s">
        <v>25</v>
      </c>
      <c r="H2254" t="s">
        <v>823</v>
      </c>
      <c r="I2254" t="s">
        <v>37</v>
      </c>
      <c r="J2254" t="s">
        <v>13</v>
      </c>
      <c r="K2254" t="s">
        <v>2610</v>
      </c>
      <c r="L2254" t="s">
        <v>17</v>
      </c>
      <c r="N2254" t="str">
        <f>IF(ISBLANK(Sales[[#This Row],[return]]),"No",Sales[[#This Row],[return]])</f>
        <v>No</v>
      </c>
      <c r="O2254" s="2">
        <v>42897</v>
      </c>
      <c r="P2254" s="8" t="str">
        <f>TEXT(DAY(Sales[[#This Row],[OrderDate]]),"ddd")</f>
        <v>Wed</v>
      </c>
      <c r="Q2254" s="8" t="str">
        <f>TEXT(MONTH(Sales[[#This Row],[ShipDate]])*29,"mmm")</f>
        <v>Jun</v>
      </c>
      <c r="R2254">
        <v>889</v>
      </c>
      <c r="S2254" t="s">
        <v>247</v>
      </c>
      <c r="T2254" t="s">
        <v>15</v>
      </c>
      <c r="U2254">
        <v>33801</v>
      </c>
      <c r="V2254" s="1">
        <v>0.2</v>
      </c>
      <c r="W2254">
        <v>8</v>
      </c>
      <c r="X2254">
        <v>2</v>
      </c>
      <c r="Y2254">
        <v>61</v>
      </c>
      <c r="AD2254"/>
    </row>
    <row r="2255" spans="1:30" x14ac:dyDescent="0.25">
      <c r="A2255" t="s">
        <v>10</v>
      </c>
      <c r="B2255" s="2">
        <v>42898</v>
      </c>
      <c r="C2255" s="35">
        <f>YEAR(Sales[[#This Row],[ShipDate]])</f>
        <v>2017</v>
      </c>
      <c r="D2255" t="s">
        <v>113</v>
      </c>
      <c r="E2255" t="s">
        <v>31</v>
      </c>
      <c r="F2255" t="s">
        <v>39</v>
      </c>
      <c r="G2255" t="s">
        <v>25</v>
      </c>
      <c r="H2255" t="s">
        <v>823</v>
      </c>
      <c r="I2255" t="s">
        <v>37</v>
      </c>
      <c r="J2255" t="s">
        <v>13</v>
      </c>
      <c r="K2255" t="s">
        <v>2610</v>
      </c>
      <c r="L2255" t="s">
        <v>17</v>
      </c>
      <c r="N2255" t="str">
        <f>IF(ISBLANK(Sales[[#This Row],[return]]),"No",Sales[[#This Row],[return]])</f>
        <v>No</v>
      </c>
      <c r="O2255" s="2">
        <v>42897</v>
      </c>
      <c r="P2255" s="8" t="str">
        <f>TEXT(DAY(Sales[[#This Row],[OrderDate]]),"ddd")</f>
        <v>Wed</v>
      </c>
      <c r="Q2255" s="8" t="str">
        <f>TEXT(MONTH(Sales[[#This Row],[ShipDate]])*29,"mmm")</f>
        <v>Jun</v>
      </c>
      <c r="R2255">
        <v>1550</v>
      </c>
      <c r="S2255" t="s">
        <v>862</v>
      </c>
      <c r="T2255" t="s">
        <v>15</v>
      </c>
      <c r="U2255">
        <v>33801</v>
      </c>
      <c r="V2255" s="1">
        <v>0.2</v>
      </c>
      <c r="W2255">
        <v>52</v>
      </c>
      <c r="X2255">
        <v>2</v>
      </c>
      <c r="Y2255">
        <v>1037</v>
      </c>
      <c r="AD2255"/>
    </row>
    <row r="2256" spans="1:30" x14ac:dyDescent="0.25">
      <c r="A2256" t="s">
        <v>10</v>
      </c>
      <c r="B2256" s="2">
        <v>42898</v>
      </c>
      <c r="C2256" s="35">
        <f>YEAR(Sales[[#This Row],[ShipDate]])</f>
        <v>2017</v>
      </c>
      <c r="D2256" t="s">
        <v>113</v>
      </c>
      <c r="E2256" t="s">
        <v>31</v>
      </c>
      <c r="F2256" t="s">
        <v>39</v>
      </c>
      <c r="G2256" t="s">
        <v>25</v>
      </c>
      <c r="H2256" t="s">
        <v>823</v>
      </c>
      <c r="I2256" t="s">
        <v>37</v>
      </c>
      <c r="J2256" t="s">
        <v>13</v>
      </c>
      <c r="K2256" t="s">
        <v>2610</v>
      </c>
      <c r="L2256" t="s">
        <v>17</v>
      </c>
      <c r="N2256" t="str">
        <f>IF(ISBLANK(Sales[[#This Row],[return]]),"No",Sales[[#This Row],[return]])</f>
        <v>No</v>
      </c>
      <c r="O2256" s="2">
        <v>42897</v>
      </c>
      <c r="P2256" s="8" t="str">
        <f>TEXT(DAY(Sales[[#This Row],[OrderDate]]),"ddd")</f>
        <v>Wed</v>
      </c>
      <c r="Q2256" s="8" t="str">
        <f>TEXT(MONTH(Sales[[#This Row],[ShipDate]])*29,"mmm")</f>
        <v>Jun</v>
      </c>
      <c r="R2256">
        <v>644</v>
      </c>
      <c r="S2256" t="s">
        <v>1736</v>
      </c>
      <c r="T2256" t="s">
        <v>15</v>
      </c>
      <c r="U2256">
        <v>33801</v>
      </c>
      <c r="V2256" s="1">
        <v>0.2</v>
      </c>
      <c r="W2256">
        <v>21</v>
      </c>
      <c r="X2256">
        <v>4</v>
      </c>
      <c r="Y2256">
        <v>564</v>
      </c>
      <c r="AD2256"/>
    </row>
    <row r="2257" spans="1:30" x14ac:dyDescent="0.25">
      <c r="A2257" t="s">
        <v>10</v>
      </c>
      <c r="B2257" s="2">
        <v>42898</v>
      </c>
      <c r="C2257" s="35">
        <f>YEAR(Sales[[#This Row],[ShipDate]])</f>
        <v>2017</v>
      </c>
      <c r="D2257" t="s">
        <v>113</v>
      </c>
      <c r="E2257" t="s">
        <v>31</v>
      </c>
      <c r="F2257" t="s">
        <v>50</v>
      </c>
      <c r="G2257" t="s">
        <v>25</v>
      </c>
      <c r="H2257" t="s">
        <v>823</v>
      </c>
      <c r="I2257" t="s">
        <v>37</v>
      </c>
      <c r="J2257" t="s">
        <v>13</v>
      </c>
      <c r="K2257" t="s">
        <v>2610</v>
      </c>
      <c r="L2257" t="s">
        <v>17</v>
      </c>
      <c r="N2257" t="str">
        <f>IF(ISBLANK(Sales[[#This Row],[return]]),"No",Sales[[#This Row],[return]])</f>
        <v>No</v>
      </c>
      <c r="O2257" s="2">
        <v>42897</v>
      </c>
      <c r="P2257" s="8" t="str">
        <f>TEXT(DAY(Sales[[#This Row],[OrderDate]]),"ddd")</f>
        <v>Wed</v>
      </c>
      <c r="Q2257" s="8" t="str">
        <f>TEXT(MONTH(Sales[[#This Row],[ShipDate]])*29,"mmm")</f>
        <v>Jun</v>
      </c>
      <c r="R2257">
        <v>709</v>
      </c>
      <c r="S2257" t="s">
        <v>1060</v>
      </c>
      <c r="T2257" t="s">
        <v>15</v>
      </c>
      <c r="U2257">
        <v>33801</v>
      </c>
      <c r="V2257" s="1">
        <v>0.7</v>
      </c>
      <c r="W2257">
        <v>-3</v>
      </c>
      <c r="X2257">
        <v>2</v>
      </c>
      <c r="Y2257">
        <v>4</v>
      </c>
      <c r="AD2257"/>
    </row>
    <row r="2258" spans="1:30" x14ac:dyDescent="0.25">
      <c r="A2258" t="s">
        <v>10</v>
      </c>
      <c r="B2258" s="2">
        <v>42898</v>
      </c>
      <c r="C2258" s="35">
        <f>YEAR(Sales[[#This Row],[ShipDate]])</f>
        <v>2017</v>
      </c>
      <c r="D2258" t="s">
        <v>113</v>
      </c>
      <c r="E2258" t="s">
        <v>31</v>
      </c>
      <c r="F2258" t="s">
        <v>50</v>
      </c>
      <c r="G2258" t="s">
        <v>25</v>
      </c>
      <c r="H2258" t="s">
        <v>823</v>
      </c>
      <c r="I2258" t="s">
        <v>37</v>
      </c>
      <c r="J2258" t="s">
        <v>13</v>
      </c>
      <c r="K2258" t="s">
        <v>2610</v>
      </c>
      <c r="L2258" t="s">
        <v>17</v>
      </c>
      <c r="N2258" t="str">
        <f>IF(ISBLANK(Sales[[#This Row],[return]]),"No",Sales[[#This Row],[return]])</f>
        <v>No</v>
      </c>
      <c r="O2258" s="2">
        <v>42897</v>
      </c>
      <c r="P2258" s="8" t="str">
        <f>TEXT(DAY(Sales[[#This Row],[OrderDate]]),"ddd")</f>
        <v>Wed</v>
      </c>
      <c r="Q2258" s="8" t="str">
        <f>TEXT(MONTH(Sales[[#This Row],[ShipDate]])*29,"mmm")</f>
        <v>Jun</v>
      </c>
      <c r="R2258">
        <v>899</v>
      </c>
      <c r="S2258" t="s">
        <v>515</v>
      </c>
      <c r="T2258" t="s">
        <v>15</v>
      </c>
      <c r="U2258">
        <v>33801</v>
      </c>
      <c r="V2258" s="1">
        <v>0.7</v>
      </c>
      <c r="W2258">
        <v>-63</v>
      </c>
      <c r="X2258">
        <v>5</v>
      </c>
      <c r="Y2258">
        <v>79</v>
      </c>
      <c r="AD2258"/>
    </row>
    <row r="2259" spans="1:30" x14ac:dyDescent="0.25">
      <c r="A2259" t="s">
        <v>10</v>
      </c>
      <c r="B2259" s="2">
        <v>42898</v>
      </c>
      <c r="C2259" s="35">
        <f>YEAR(Sales[[#This Row],[ShipDate]])</f>
        <v>2017</v>
      </c>
      <c r="D2259" t="s">
        <v>113</v>
      </c>
      <c r="E2259" t="s">
        <v>31</v>
      </c>
      <c r="F2259" t="s">
        <v>48</v>
      </c>
      <c r="G2259" t="s">
        <v>46</v>
      </c>
      <c r="H2259" t="s">
        <v>823</v>
      </c>
      <c r="I2259" t="s">
        <v>37</v>
      </c>
      <c r="J2259" t="s">
        <v>13</v>
      </c>
      <c r="K2259" t="s">
        <v>2610</v>
      </c>
      <c r="L2259" t="s">
        <v>17</v>
      </c>
      <c r="N2259" t="str">
        <f>IF(ISBLANK(Sales[[#This Row],[return]]),"No",Sales[[#This Row],[return]])</f>
        <v>No</v>
      </c>
      <c r="O2259" s="2">
        <v>42897</v>
      </c>
      <c r="P2259" s="8" t="str">
        <f>TEXT(DAY(Sales[[#This Row],[OrderDate]]),"ddd")</f>
        <v>Wed</v>
      </c>
      <c r="Q2259" s="8" t="str">
        <f>TEXT(MONTH(Sales[[#This Row],[ShipDate]])*29,"mmm")</f>
        <v>Jun</v>
      </c>
      <c r="R2259">
        <v>441</v>
      </c>
      <c r="S2259" t="s">
        <v>877</v>
      </c>
      <c r="T2259" t="s">
        <v>15</v>
      </c>
      <c r="U2259">
        <v>33801</v>
      </c>
      <c r="V2259" s="1">
        <v>0.2</v>
      </c>
      <c r="W2259">
        <v>31</v>
      </c>
      <c r="X2259">
        <v>2</v>
      </c>
      <c r="Y2259">
        <v>250</v>
      </c>
      <c r="AD2259"/>
    </row>
    <row r="2260" spans="1:30" x14ac:dyDescent="0.25">
      <c r="A2260" t="s">
        <v>40</v>
      </c>
      <c r="B2260" s="2">
        <v>42787</v>
      </c>
      <c r="C2260" s="35">
        <f>YEAR(Sales[[#This Row],[ShipDate]])</f>
        <v>2017</v>
      </c>
      <c r="D2260" t="s">
        <v>36</v>
      </c>
      <c r="E2260" t="s">
        <v>18</v>
      </c>
      <c r="F2260" t="s">
        <v>59</v>
      </c>
      <c r="G2260" t="s">
        <v>25</v>
      </c>
      <c r="H2260" t="s">
        <v>26</v>
      </c>
      <c r="I2260" t="s">
        <v>32</v>
      </c>
      <c r="J2260" t="s">
        <v>13</v>
      </c>
      <c r="K2260" t="s">
        <v>1555</v>
      </c>
      <c r="L2260" t="s">
        <v>30</v>
      </c>
      <c r="N2260" t="str">
        <f>IF(ISBLANK(Sales[[#This Row],[return]]),"No",Sales[[#This Row],[return]])</f>
        <v>No</v>
      </c>
      <c r="O2260" s="2">
        <v>42782</v>
      </c>
      <c r="P2260" s="8" t="str">
        <f>TEXT(DAY(Sales[[#This Row],[OrderDate]]),"ddd")</f>
        <v>Mon</v>
      </c>
      <c r="Q2260" s="8" t="str">
        <f>TEXT(MONTH(Sales[[#This Row],[ShipDate]])*29,"mmm")</f>
        <v>Feb</v>
      </c>
      <c r="R2260">
        <v>1671</v>
      </c>
      <c r="S2260" t="s">
        <v>588</v>
      </c>
      <c r="T2260" t="s">
        <v>28</v>
      </c>
      <c r="U2260">
        <v>90008</v>
      </c>
      <c r="V2260" s="1">
        <v>0</v>
      </c>
      <c r="W2260">
        <v>17</v>
      </c>
      <c r="X2260">
        <v>3</v>
      </c>
      <c r="Y2260">
        <v>37</v>
      </c>
      <c r="AD2260"/>
    </row>
    <row r="2261" spans="1:30" x14ac:dyDescent="0.25">
      <c r="A2261" t="s">
        <v>40</v>
      </c>
      <c r="B2261" s="2">
        <v>42787</v>
      </c>
      <c r="C2261" s="35">
        <f>YEAR(Sales[[#This Row],[ShipDate]])</f>
        <v>2017</v>
      </c>
      <c r="D2261" t="s">
        <v>36</v>
      </c>
      <c r="E2261" t="s">
        <v>18</v>
      </c>
      <c r="F2261" t="s">
        <v>33</v>
      </c>
      <c r="G2261" t="s">
        <v>25</v>
      </c>
      <c r="H2261" t="s">
        <v>26</v>
      </c>
      <c r="I2261" t="s">
        <v>32</v>
      </c>
      <c r="J2261" t="s">
        <v>13</v>
      </c>
      <c r="K2261" t="s">
        <v>1555</v>
      </c>
      <c r="L2261" t="s">
        <v>30</v>
      </c>
      <c r="N2261" t="str">
        <f>IF(ISBLANK(Sales[[#This Row],[return]]),"No",Sales[[#This Row],[return]])</f>
        <v>No</v>
      </c>
      <c r="O2261" s="2">
        <v>42782</v>
      </c>
      <c r="P2261" s="8" t="str">
        <f>TEXT(DAY(Sales[[#This Row],[OrderDate]]),"ddd")</f>
        <v>Mon</v>
      </c>
      <c r="Q2261" s="8" t="str">
        <f>TEXT(MONTH(Sales[[#This Row],[ShipDate]])*29,"mmm")</f>
        <v>Feb</v>
      </c>
      <c r="R2261">
        <v>193</v>
      </c>
      <c r="S2261" t="s">
        <v>143</v>
      </c>
      <c r="T2261" t="s">
        <v>28</v>
      </c>
      <c r="U2261">
        <v>90008</v>
      </c>
      <c r="V2261" s="1">
        <v>0</v>
      </c>
      <c r="W2261">
        <v>41</v>
      </c>
      <c r="X2261">
        <v>7</v>
      </c>
      <c r="Y2261">
        <v>88</v>
      </c>
      <c r="AD2261"/>
    </row>
    <row r="2262" spans="1:30" x14ac:dyDescent="0.25">
      <c r="A2262" t="s">
        <v>40</v>
      </c>
      <c r="B2262" s="2">
        <v>43053</v>
      </c>
      <c r="C2262" s="35">
        <f>YEAR(Sales[[#This Row],[ShipDate]])</f>
        <v>2017</v>
      </c>
      <c r="D2262" t="s">
        <v>36</v>
      </c>
      <c r="E2262" t="s">
        <v>69</v>
      </c>
      <c r="F2262" t="s">
        <v>43</v>
      </c>
      <c r="G2262" t="s">
        <v>11</v>
      </c>
      <c r="H2262" t="s">
        <v>282</v>
      </c>
      <c r="I2262" t="s">
        <v>129</v>
      </c>
      <c r="J2262" t="s">
        <v>13</v>
      </c>
      <c r="K2262" t="s">
        <v>710</v>
      </c>
      <c r="L2262" t="s">
        <v>68</v>
      </c>
      <c r="N2262" t="str">
        <f>IF(ISBLANK(Sales[[#This Row],[return]]),"No",Sales[[#This Row],[return]])</f>
        <v>No</v>
      </c>
      <c r="O2262" s="2">
        <v>43049</v>
      </c>
      <c r="P2262" s="8" t="str">
        <f>TEXT(DAY(Sales[[#This Row],[OrderDate]]),"ddd")</f>
        <v>Tue</v>
      </c>
      <c r="Q2262" s="8" t="str">
        <f>TEXT(MONTH(Sales[[#This Row],[ShipDate]])*29,"mmm")</f>
        <v>Nov</v>
      </c>
      <c r="R2262">
        <v>1505</v>
      </c>
      <c r="S2262" t="s">
        <v>447</v>
      </c>
      <c r="T2262" t="s">
        <v>66</v>
      </c>
      <c r="U2262">
        <v>55113</v>
      </c>
      <c r="V2262" s="1">
        <v>0</v>
      </c>
      <c r="W2262">
        <v>13</v>
      </c>
      <c r="X2262">
        <v>3</v>
      </c>
      <c r="Y2262">
        <v>29</v>
      </c>
      <c r="AD2262"/>
    </row>
    <row r="2263" spans="1:30" x14ac:dyDescent="0.25">
      <c r="A2263" t="s">
        <v>40</v>
      </c>
      <c r="B2263" s="2">
        <v>43053</v>
      </c>
      <c r="C2263" s="35">
        <f>YEAR(Sales[[#This Row],[ShipDate]])</f>
        <v>2017</v>
      </c>
      <c r="D2263" t="s">
        <v>36</v>
      </c>
      <c r="E2263" t="s">
        <v>69</v>
      </c>
      <c r="F2263" t="s">
        <v>52</v>
      </c>
      <c r="G2263" t="s">
        <v>25</v>
      </c>
      <c r="H2263" t="s">
        <v>282</v>
      </c>
      <c r="I2263" t="s">
        <v>129</v>
      </c>
      <c r="J2263" t="s">
        <v>13</v>
      </c>
      <c r="K2263" t="s">
        <v>710</v>
      </c>
      <c r="L2263" t="s">
        <v>68</v>
      </c>
      <c r="N2263" t="str">
        <f>IF(ISBLANK(Sales[[#This Row],[return]]),"No",Sales[[#This Row],[return]])</f>
        <v>No</v>
      </c>
      <c r="O2263" s="2">
        <v>43049</v>
      </c>
      <c r="P2263" s="8" t="str">
        <f>TEXT(DAY(Sales[[#This Row],[OrderDate]]),"ddd")</f>
        <v>Tue</v>
      </c>
      <c r="Q2263" s="8" t="str">
        <f>TEXT(MONTH(Sales[[#This Row],[ShipDate]])*29,"mmm")</f>
        <v>Nov</v>
      </c>
      <c r="R2263">
        <v>863</v>
      </c>
      <c r="S2263" t="s">
        <v>1854</v>
      </c>
      <c r="T2263" t="s">
        <v>66</v>
      </c>
      <c r="U2263">
        <v>55113</v>
      </c>
      <c r="V2263" s="1">
        <v>0</v>
      </c>
      <c r="W2263">
        <v>179</v>
      </c>
      <c r="X2263">
        <v>2</v>
      </c>
      <c r="Y2263">
        <v>716</v>
      </c>
      <c r="AD2263"/>
    </row>
    <row r="2264" spans="1:30" x14ac:dyDescent="0.25">
      <c r="A2264" t="s">
        <v>40</v>
      </c>
      <c r="B2264" s="2">
        <v>43053</v>
      </c>
      <c r="C2264" s="35">
        <f>YEAR(Sales[[#This Row],[ShipDate]])</f>
        <v>2017</v>
      </c>
      <c r="D2264" t="s">
        <v>36</v>
      </c>
      <c r="E2264" t="s">
        <v>69</v>
      </c>
      <c r="F2264" t="s">
        <v>50</v>
      </c>
      <c r="G2264" t="s">
        <v>25</v>
      </c>
      <c r="H2264" t="s">
        <v>282</v>
      </c>
      <c r="I2264" t="s">
        <v>129</v>
      </c>
      <c r="J2264" t="s">
        <v>13</v>
      </c>
      <c r="K2264" t="s">
        <v>710</v>
      </c>
      <c r="L2264" t="s">
        <v>68</v>
      </c>
      <c r="N2264" t="str">
        <f>IF(ISBLANK(Sales[[#This Row],[return]]),"No",Sales[[#This Row],[return]])</f>
        <v>No</v>
      </c>
      <c r="O2264" s="2">
        <v>43049</v>
      </c>
      <c r="P2264" s="8" t="str">
        <f>TEXT(DAY(Sales[[#This Row],[OrderDate]]),"ddd")</f>
        <v>Tue</v>
      </c>
      <c r="Q2264" s="8" t="str">
        <f>TEXT(MONTH(Sales[[#This Row],[ShipDate]])*29,"mmm")</f>
        <v>Nov</v>
      </c>
      <c r="R2264">
        <v>712</v>
      </c>
      <c r="S2264" t="s">
        <v>793</v>
      </c>
      <c r="T2264" t="s">
        <v>66</v>
      </c>
      <c r="U2264">
        <v>55113</v>
      </c>
      <c r="V2264" s="1">
        <v>0</v>
      </c>
      <c r="W2264">
        <v>34</v>
      </c>
      <c r="X2264">
        <v>3</v>
      </c>
      <c r="Y2264">
        <v>75</v>
      </c>
      <c r="AD2264"/>
    </row>
    <row r="2265" spans="1:30" x14ac:dyDescent="0.25">
      <c r="A2265" t="s">
        <v>40</v>
      </c>
      <c r="B2265" s="2">
        <v>43053</v>
      </c>
      <c r="C2265" s="35">
        <f>YEAR(Sales[[#This Row],[ShipDate]])</f>
        <v>2017</v>
      </c>
      <c r="D2265" t="s">
        <v>36</v>
      </c>
      <c r="E2265" t="s">
        <v>69</v>
      </c>
      <c r="F2265" t="s">
        <v>39</v>
      </c>
      <c r="G2265" t="s">
        <v>25</v>
      </c>
      <c r="H2265" t="s">
        <v>282</v>
      </c>
      <c r="I2265" t="s">
        <v>129</v>
      </c>
      <c r="J2265" t="s">
        <v>13</v>
      </c>
      <c r="K2265" t="s">
        <v>710</v>
      </c>
      <c r="L2265" t="s">
        <v>68</v>
      </c>
      <c r="N2265" t="str">
        <f>IF(ISBLANK(Sales[[#This Row],[return]]),"No",Sales[[#This Row],[return]])</f>
        <v>No</v>
      </c>
      <c r="O2265" s="2">
        <v>43049</v>
      </c>
      <c r="P2265" s="8" t="str">
        <f>TEXT(DAY(Sales[[#This Row],[OrderDate]]),"ddd")</f>
        <v>Tue</v>
      </c>
      <c r="Q2265" s="8" t="str">
        <f>TEXT(MONTH(Sales[[#This Row],[ShipDate]])*29,"mmm")</f>
        <v>Nov</v>
      </c>
      <c r="R2265">
        <v>1551</v>
      </c>
      <c r="S2265" t="s">
        <v>1988</v>
      </c>
      <c r="T2265" t="s">
        <v>66</v>
      </c>
      <c r="U2265">
        <v>55113</v>
      </c>
      <c r="V2265" s="1">
        <v>0</v>
      </c>
      <c r="W2265">
        <v>143</v>
      </c>
      <c r="X2265">
        <v>3</v>
      </c>
      <c r="Y2265">
        <v>796</v>
      </c>
      <c r="AD2265"/>
    </row>
    <row r="2266" spans="1:30" x14ac:dyDescent="0.25">
      <c r="A2266" t="s">
        <v>40</v>
      </c>
      <c r="B2266" s="2">
        <v>43053</v>
      </c>
      <c r="C2266" s="35">
        <f>YEAR(Sales[[#This Row],[ShipDate]])</f>
        <v>2017</v>
      </c>
      <c r="D2266" t="s">
        <v>36</v>
      </c>
      <c r="E2266" t="s">
        <v>69</v>
      </c>
      <c r="F2266" t="s">
        <v>574</v>
      </c>
      <c r="G2266" t="s">
        <v>46</v>
      </c>
      <c r="H2266" t="s">
        <v>282</v>
      </c>
      <c r="I2266" t="s">
        <v>129</v>
      </c>
      <c r="J2266" t="s">
        <v>13</v>
      </c>
      <c r="K2266" t="s">
        <v>710</v>
      </c>
      <c r="L2266" t="s">
        <v>68</v>
      </c>
      <c r="N2266" t="str">
        <f>IF(ISBLANK(Sales[[#This Row],[return]]),"No",Sales[[#This Row],[return]])</f>
        <v>No</v>
      </c>
      <c r="O2266" s="2">
        <v>43049</v>
      </c>
      <c r="P2266" s="8" t="str">
        <f>TEXT(DAY(Sales[[#This Row],[OrderDate]]),"ddd")</f>
        <v>Tue</v>
      </c>
      <c r="Q2266" s="8" t="str">
        <f>TEXT(MONTH(Sales[[#This Row],[ShipDate]])*29,"mmm")</f>
        <v>Nov</v>
      </c>
      <c r="R2266">
        <v>1452</v>
      </c>
      <c r="S2266" t="s">
        <v>2448</v>
      </c>
      <c r="T2266" t="s">
        <v>66</v>
      </c>
      <c r="U2266">
        <v>55113</v>
      </c>
      <c r="V2266" s="1">
        <v>0</v>
      </c>
      <c r="W2266">
        <v>275</v>
      </c>
      <c r="X2266">
        <v>1</v>
      </c>
      <c r="Y2266">
        <v>550</v>
      </c>
      <c r="AD2266"/>
    </row>
    <row r="2267" spans="1:30" x14ac:dyDescent="0.25">
      <c r="A2267" t="s">
        <v>24</v>
      </c>
      <c r="B2267" s="2">
        <v>42772</v>
      </c>
      <c r="C2267" s="35">
        <f>YEAR(Sales[[#This Row],[ShipDate]])</f>
        <v>2017</v>
      </c>
      <c r="D2267" t="s">
        <v>36</v>
      </c>
      <c r="E2267" t="s">
        <v>18</v>
      </c>
      <c r="F2267" t="s">
        <v>43</v>
      </c>
      <c r="G2267" t="s">
        <v>11</v>
      </c>
      <c r="H2267" t="s">
        <v>26</v>
      </c>
      <c r="I2267" t="s">
        <v>32</v>
      </c>
      <c r="J2267" t="s">
        <v>13</v>
      </c>
      <c r="K2267" t="s">
        <v>892</v>
      </c>
      <c r="L2267" t="s">
        <v>30</v>
      </c>
      <c r="N2267" t="str">
        <f>IF(ISBLANK(Sales[[#This Row],[return]]),"No",Sales[[#This Row],[return]])</f>
        <v>No</v>
      </c>
      <c r="O2267" s="2">
        <v>42765</v>
      </c>
      <c r="P2267" s="8" t="str">
        <f>TEXT(DAY(Sales[[#This Row],[OrderDate]]),"ddd")</f>
        <v>Mon</v>
      </c>
      <c r="Q2267" s="8" t="str">
        <f>TEXT(MONTH(Sales[[#This Row],[ShipDate]])*29,"mmm")</f>
        <v>Feb</v>
      </c>
      <c r="R2267">
        <v>465</v>
      </c>
      <c r="S2267" t="s">
        <v>3181</v>
      </c>
      <c r="T2267" t="s">
        <v>28</v>
      </c>
      <c r="U2267">
        <v>90049</v>
      </c>
      <c r="V2267" s="1">
        <v>0</v>
      </c>
      <c r="W2267">
        <v>82</v>
      </c>
      <c r="X2267">
        <v>7</v>
      </c>
      <c r="Y2267">
        <v>227</v>
      </c>
      <c r="AD2267"/>
    </row>
    <row r="2268" spans="1:30" x14ac:dyDescent="0.25">
      <c r="A2268" t="s">
        <v>24</v>
      </c>
      <c r="B2268" s="2">
        <v>42772</v>
      </c>
      <c r="C2268" s="35">
        <f>YEAR(Sales[[#This Row],[ShipDate]])</f>
        <v>2017</v>
      </c>
      <c r="D2268" t="s">
        <v>36</v>
      </c>
      <c r="E2268" t="s">
        <v>18</v>
      </c>
      <c r="F2268" t="s">
        <v>340</v>
      </c>
      <c r="G2268" t="s">
        <v>46</v>
      </c>
      <c r="H2268" t="s">
        <v>26</v>
      </c>
      <c r="I2268" t="s">
        <v>32</v>
      </c>
      <c r="J2268" t="s">
        <v>13</v>
      </c>
      <c r="K2268" t="s">
        <v>892</v>
      </c>
      <c r="L2268" t="s">
        <v>30</v>
      </c>
      <c r="N2268" t="str">
        <f>IF(ISBLANK(Sales[[#This Row],[return]]),"No",Sales[[#This Row],[return]])</f>
        <v>No</v>
      </c>
      <c r="O2268" s="2">
        <v>42765</v>
      </c>
      <c r="P2268" s="8" t="str">
        <f>TEXT(DAY(Sales[[#This Row],[OrderDate]]),"ddd")</f>
        <v>Mon</v>
      </c>
      <c r="Q2268" s="8" t="str">
        <f>TEXT(MONTH(Sales[[#This Row],[ShipDate]])*29,"mmm")</f>
        <v>Feb</v>
      </c>
      <c r="R2268">
        <v>275</v>
      </c>
      <c r="S2268" t="s">
        <v>2527</v>
      </c>
      <c r="T2268" t="s">
        <v>28</v>
      </c>
      <c r="U2268">
        <v>90049</v>
      </c>
      <c r="V2268" s="1">
        <v>0.2</v>
      </c>
      <c r="W2268">
        <v>216</v>
      </c>
      <c r="X2268">
        <v>3</v>
      </c>
      <c r="Y2268">
        <v>1920</v>
      </c>
      <c r="AD2268"/>
    </row>
    <row r="2269" spans="1:30" x14ac:dyDescent="0.25">
      <c r="A2269" t="s">
        <v>40</v>
      </c>
      <c r="B2269" s="2">
        <v>42909</v>
      </c>
      <c r="C2269" s="35">
        <f>YEAR(Sales[[#This Row],[ShipDate]])</f>
        <v>2017</v>
      </c>
      <c r="D2269" t="s">
        <v>36</v>
      </c>
      <c r="E2269" t="s">
        <v>18</v>
      </c>
      <c r="F2269" t="s">
        <v>43</v>
      </c>
      <c r="G2269" t="s">
        <v>11</v>
      </c>
      <c r="H2269" t="s">
        <v>26</v>
      </c>
      <c r="I2269" t="s">
        <v>32</v>
      </c>
      <c r="J2269" t="s">
        <v>13</v>
      </c>
      <c r="K2269" t="s">
        <v>455</v>
      </c>
      <c r="L2269" t="s">
        <v>30</v>
      </c>
      <c r="N2269" t="str">
        <f>IF(ISBLANK(Sales[[#This Row],[return]]),"No",Sales[[#This Row],[return]])</f>
        <v>No</v>
      </c>
      <c r="O2269" s="2">
        <v>42905</v>
      </c>
      <c r="P2269" s="8" t="str">
        <f>TEXT(DAY(Sales[[#This Row],[OrderDate]]),"ddd")</f>
        <v>Thu</v>
      </c>
      <c r="Q2269" s="8" t="str">
        <f>TEXT(MONTH(Sales[[#This Row],[ShipDate]])*29,"mmm")</f>
        <v>Jun</v>
      </c>
      <c r="R2269">
        <v>547</v>
      </c>
      <c r="S2269" t="s">
        <v>957</v>
      </c>
      <c r="T2269" t="s">
        <v>28</v>
      </c>
      <c r="U2269">
        <v>90032</v>
      </c>
      <c r="V2269" s="1">
        <v>0</v>
      </c>
      <c r="W2269">
        <v>4</v>
      </c>
      <c r="X2269">
        <v>2</v>
      </c>
      <c r="Y2269">
        <v>13</v>
      </c>
      <c r="AD2269"/>
    </row>
    <row r="2270" spans="1:30" x14ac:dyDescent="0.25">
      <c r="A2270" t="s">
        <v>40</v>
      </c>
      <c r="B2270" s="2">
        <v>42909</v>
      </c>
      <c r="C2270" s="35">
        <f>YEAR(Sales[[#This Row],[ShipDate]])</f>
        <v>2017</v>
      </c>
      <c r="D2270" t="s">
        <v>36</v>
      </c>
      <c r="E2270" t="s">
        <v>18</v>
      </c>
      <c r="F2270" t="s">
        <v>59</v>
      </c>
      <c r="G2270" t="s">
        <v>25</v>
      </c>
      <c r="H2270" t="s">
        <v>26</v>
      </c>
      <c r="I2270" t="s">
        <v>32</v>
      </c>
      <c r="J2270" t="s">
        <v>13</v>
      </c>
      <c r="K2270" t="s">
        <v>455</v>
      </c>
      <c r="L2270" t="s">
        <v>30</v>
      </c>
      <c r="N2270" t="str">
        <f>IF(ISBLANK(Sales[[#This Row],[return]]),"No",Sales[[#This Row],[return]])</f>
        <v>No</v>
      </c>
      <c r="O2270" s="2">
        <v>42905</v>
      </c>
      <c r="P2270" s="8" t="str">
        <f>TEXT(DAY(Sales[[#This Row],[OrderDate]]),"ddd")</f>
        <v>Thu</v>
      </c>
      <c r="Q2270" s="8" t="str">
        <f>TEXT(MONTH(Sales[[#This Row],[ShipDate]])*29,"mmm")</f>
        <v>Jun</v>
      </c>
      <c r="R2270">
        <v>1837</v>
      </c>
      <c r="S2270" t="s">
        <v>1766</v>
      </c>
      <c r="T2270" t="s">
        <v>28</v>
      </c>
      <c r="U2270">
        <v>90032</v>
      </c>
      <c r="V2270" s="1">
        <v>0</v>
      </c>
      <c r="W2270">
        <v>3</v>
      </c>
      <c r="X2270">
        <v>1</v>
      </c>
      <c r="Y2270">
        <v>6</v>
      </c>
      <c r="AD2270"/>
    </row>
    <row r="2271" spans="1:30" x14ac:dyDescent="0.25">
      <c r="A2271" t="s">
        <v>40</v>
      </c>
      <c r="B2271" s="2">
        <v>42909</v>
      </c>
      <c r="C2271" s="35">
        <f>YEAR(Sales[[#This Row],[ShipDate]])</f>
        <v>2017</v>
      </c>
      <c r="D2271" t="s">
        <v>36</v>
      </c>
      <c r="E2271" t="s">
        <v>18</v>
      </c>
      <c r="F2271" t="s">
        <v>104</v>
      </c>
      <c r="G2271" t="s">
        <v>25</v>
      </c>
      <c r="H2271" t="s">
        <v>26</v>
      </c>
      <c r="I2271" t="s">
        <v>32</v>
      </c>
      <c r="J2271" t="s">
        <v>13</v>
      </c>
      <c r="K2271" t="s">
        <v>455</v>
      </c>
      <c r="L2271" t="s">
        <v>30</v>
      </c>
      <c r="N2271" t="str">
        <f>IF(ISBLANK(Sales[[#This Row],[return]]),"No",Sales[[#This Row],[return]])</f>
        <v>No</v>
      </c>
      <c r="O2271" s="2">
        <v>42905</v>
      </c>
      <c r="P2271" s="8" t="str">
        <f>TEXT(DAY(Sales[[#This Row],[OrderDate]]),"ddd")</f>
        <v>Thu</v>
      </c>
      <c r="Q2271" s="8" t="str">
        <f>TEXT(MONTH(Sales[[#This Row],[ShipDate]])*29,"mmm")</f>
        <v>Jun</v>
      </c>
      <c r="R2271">
        <v>396</v>
      </c>
      <c r="S2271" t="s">
        <v>2122</v>
      </c>
      <c r="T2271" t="s">
        <v>28</v>
      </c>
      <c r="U2271">
        <v>90032</v>
      </c>
      <c r="V2271" s="1">
        <v>0</v>
      </c>
      <c r="W2271">
        <v>88</v>
      </c>
      <c r="X2271">
        <v>3</v>
      </c>
      <c r="Y2271">
        <v>187</v>
      </c>
      <c r="AD2271"/>
    </row>
    <row r="2272" spans="1:30" x14ac:dyDescent="0.25">
      <c r="A2272" t="s">
        <v>40</v>
      </c>
      <c r="B2272" s="2">
        <v>42973</v>
      </c>
      <c r="C2272" s="35">
        <f>YEAR(Sales[[#This Row],[ShipDate]])</f>
        <v>2017</v>
      </c>
      <c r="D2272" t="s">
        <v>36</v>
      </c>
      <c r="E2272" t="s">
        <v>31</v>
      </c>
      <c r="F2272" t="s">
        <v>45</v>
      </c>
      <c r="G2272" t="s">
        <v>25</v>
      </c>
      <c r="H2272" t="s">
        <v>1374</v>
      </c>
      <c r="I2272" t="s">
        <v>20</v>
      </c>
      <c r="J2272" t="s">
        <v>13</v>
      </c>
      <c r="K2272" t="s">
        <v>2778</v>
      </c>
      <c r="L2272" t="s">
        <v>17</v>
      </c>
      <c r="N2272" t="str">
        <f>IF(ISBLANK(Sales[[#This Row],[return]]),"No",Sales[[#This Row],[return]])</f>
        <v>No</v>
      </c>
      <c r="O2272" s="2">
        <v>42968</v>
      </c>
      <c r="P2272" s="8" t="str">
        <f>TEXT(DAY(Sales[[#This Row],[OrderDate]]),"ddd")</f>
        <v>Sat</v>
      </c>
      <c r="Q2272" s="8" t="str">
        <f>TEXT(MONTH(Sales[[#This Row],[ShipDate]])*29,"mmm")</f>
        <v>Aug</v>
      </c>
      <c r="R2272">
        <v>1326</v>
      </c>
      <c r="S2272" t="s">
        <v>479</v>
      </c>
      <c r="T2272" t="s">
        <v>15</v>
      </c>
      <c r="U2272">
        <v>41042</v>
      </c>
      <c r="V2272" s="1">
        <v>0</v>
      </c>
      <c r="W2272">
        <v>8</v>
      </c>
      <c r="X2272">
        <v>3</v>
      </c>
      <c r="Y2272">
        <v>18</v>
      </c>
      <c r="AD2272"/>
    </row>
    <row r="2273" spans="1:30" x14ac:dyDescent="0.25">
      <c r="A2273" t="s">
        <v>40</v>
      </c>
      <c r="B2273" s="2">
        <v>42973</v>
      </c>
      <c r="C2273" s="35">
        <f>YEAR(Sales[[#This Row],[ShipDate]])</f>
        <v>2017</v>
      </c>
      <c r="D2273" t="s">
        <v>36</v>
      </c>
      <c r="E2273" t="s">
        <v>31</v>
      </c>
      <c r="F2273" t="s">
        <v>45</v>
      </c>
      <c r="G2273" t="s">
        <v>25</v>
      </c>
      <c r="H2273" t="s">
        <v>1374</v>
      </c>
      <c r="I2273" t="s">
        <v>20</v>
      </c>
      <c r="J2273" t="s">
        <v>13</v>
      </c>
      <c r="K2273" t="s">
        <v>2778</v>
      </c>
      <c r="L2273" t="s">
        <v>17</v>
      </c>
      <c r="N2273" t="str">
        <f>IF(ISBLANK(Sales[[#This Row],[return]]),"No",Sales[[#This Row],[return]])</f>
        <v>No</v>
      </c>
      <c r="O2273" s="2">
        <v>42968</v>
      </c>
      <c r="P2273" s="8" t="str">
        <f>TEXT(DAY(Sales[[#This Row],[OrderDate]]),"ddd")</f>
        <v>Sat</v>
      </c>
      <c r="Q2273" s="8" t="str">
        <f>TEXT(MONTH(Sales[[#This Row],[ShipDate]])*29,"mmm")</f>
        <v>Aug</v>
      </c>
      <c r="R2273">
        <v>1312</v>
      </c>
      <c r="S2273" t="s">
        <v>191</v>
      </c>
      <c r="T2273" t="s">
        <v>15</v>
      </c>
      <c r="U2273">
        <v>41042</v>
      </c>
      <c r="V2273" s="1">
        <v>0</v>
      </c>
      <c r="W2273">
        <v>10</v>
      </c>
      <c r="X2273">
        <v>12</v>
      </c>
      <c r="Y2273">
        <v>36</v>
      </c>
      <c r="AD2273"/>
    </row>
    <row r="2274" spans="1:30" x14ac:dyDescent="0.25">
      <c r="A2274" t="s">
        <v>40</v>
      </c>
      <c r="B2274" s="2">
        <v>43073</v>
      </c>
      <c r="C2274" s="35">
        <f>YEAR(Sales[[#This Row],[ShipDate]])</f>
        <v>2017</v>
      </c>
      <c r="D2274" t="s">
        <v>36</v>
      </c>
      <c r="E2274" t="s">
        <v>18</v>
      </c>
      <c r="F2274" t="s">
        <v>150</v>
      </c>
      <c r="G2274" t="s">
        <v>25</v>
      </c>
      <c r="H2274" t="s">
        <v>88</v>
      </c>
      <c r="I2274" t="s">
        <v>93</v>
      </c>
      <c r="J2274" t="s">
        <v>13</v>
      </c>
      <c r="K2274" t="s">
        <v>1130</v>
      </c>
      <c r="L2274" t="s">
        <v>92</v>
      </c>
      <c r="N2274" t="str">
        <f>IF(ISBLANK(Sales[[#This Row],[return]]),"No",Sales[[#This Row],[return]])</f>
        <v>No</v>
      </c>
      <c r="O2274" s="2">
        <v>43069</v>
      </c>
      <c r="P2274" s="8" t="str">
        <f>TEXT(DAY(Sales[[#This Row],[OrderDate]]),"ddd")</f>
        <v>Mon</v>
      </c>
      <c r="Q2274" s="8" t="str">
        <f>TEXT(MONTH(Sales[[#This Row],[ShipDate]])*29,"mmm")</f>
        <v>Dec</v>
      </c>
      <c r="R2274">
        <v>1353</v>
      </c>
      <c r="S2274" t="s">
        <v>2220</v>
      </c>
      <c r="T2274" t="s">
        <v>90</v>
      </c>
      <c r="U2274">
        <v>19134</v>
      </c>
      <c r="V2274" s="1">
        <v>0.2</v>
      </c>
      <c r="W2274">
        <v>-2</v>
      </c>
      <c r="X2274">
        <v>7</v>
      </c>
      <c r="Y2274">
        <v>11</v>
      </c>
      <c r="AD2274"/>
    </row>
    <row r="2275" spans="1:30" x14ac:dyDescent="0.25">
      <c r="A2275" t="s">
        <v>40</v>
      </c>
      <c r="B2275" s="2">
        <v>43073</v>
      </c>
      <c r="C2275" s="35">
        <f>YEAR(Sales[[#This Row],[ShipDate]])</f>
        <v>2017</v>
      </c>
      <c r="D2275" t="s">
        <v>36</v>
      </c>
      <c r="E2275" t="s">
        <v>18</v>
      </c>
      <c r="F2275" t="s">
        <v>50</v>
      </c>
      <c r="G2275" t="s">
        <v>25</v>
      </c>
      <c r="H2275" t="s">
        <v>88</v>
      </c>
      <c r="I2275" t="s">
        <v>93</v>
      </c>
      <c r="J2275" t="s">
        <v>13</v>
      </c>
      <c r="K2275" t="s">
        <v>1130</v>
      </c>
      <c r="L2275" t="s">
        <v>92</v>
      </c>
      <c r="N2275" t="str">
        <f>IF(ISBLANK(Sales[[#This Row],[return]]),"No",Sales[[#This Row],[return]])</f>
        <v>No</v>
      </c>
      <c r="O2275" s="2">
        <v>43069</v>
      </c>
      <c r="P2275" s="8" t="str">
        <f>TEXT(DAY(Sales[[#This Row],[OrderDate]]),"ddd")</f>
        <v>Mon</v>
      </c>
      <c r="Q2275" s="8" t="str">
        <f>TEXT(MONTH(Sales[[#This Row],[ShipDate]])*29,"mmm")</f>
        <v>Dec</v>
      </c>
      <c r="R2275">
        <v>649</v>
      </c>
      <c r="S2275" t="s">
        <v>62</v>
      </c>
      <c r="T2275" t="s">
        <v>90</v>
      </c>
      <c r="U2275">
        <v>19134</v>
      </c>
      <c r="V2275" s="1">
        <v>0.7</v>
      </c>
      <c r="W2275">
        <v>-122</v>
      </c>
      <c r="X2275">
        <v>3</v>
      </c>
      <c r="Y2275">
        <v>153</v>
      </c>
      <c r="AD2275"/>
    </row>
    <row r="2276" spans="1:30" x14ac:dyDescent="0.25">
      <c r="A2276" t="s">
        <v>40</v>
      </c>
      <c r="B2276" s="2">
        <v>43073</v>
      </c>
      <c r="C2276" s="35">
        <f>YEAR(Sales[[#This Row],[ShipDate]])</f>
        <v>2017</v>
      </c>
      <c r="D2276" t="s">
        <v>36</v>
      </c>
      <c r="E2276" t="s">
        <v>18</v>
      </c>
      <c r="F2276" t="s">
        <v>48</v>
      </c>
      <c r="G2276" t="s">
        <v>46</v>
      </c>
      <c r="H2276" t="s">
        <v>88</v>
      </c>
      <c r="I2276" t="s">
        <v>93</v>
      </c>
      <c r="J2276" t="s">
        <v>13</v>
      </c>
      <c r="K2276" t="s">
        <v>1130</v>
      </c>
      <c r="L2276" t="s">
        <v>92</v>
      </c>
      <c r="N2276" t="str">
        <f>IF(ISBLANK(Sales[[#This Row],[return]]),"No",Sales[[#This Row],[return]])</f>
        <v>No</v>
      </c>
      <c r="O2276" s="2">
        <v>43069</v>
      </c>
      <c r="P2276" s="8" t="str">
        <f>TEXT(DAY(Sales[[#This Row],[OrderDate]]),"ddd")</f>
        <v>Mon</v>
      </c>
      <c r="Q2276" s="8" t="str">
        <f>TEXT(MONTH(Sales[[#This Row],[ShipDate]])*29,"mmm")</f>
        <v>Dec</v>
      </c>
      <c r="R2276">
        <v>1104</v>
      </c>
      <c r="S2276" t="s">
        <v>2390</v>
      </c>
      <c r="T2276" t="s">
        <v>90</v>
      </c>
      <c r="U2276">
        <v>19134</v>
      </c>
      <c r="V2276" s="1">
        <v>0.4</v>
      </c>
      <c r="W2276">
        <v>16</v>
      </c>
      <c r="X2276">
        <v>4</v>
      </c>
      <c r="Y2276">
        <v>95</v>
      </c>
      <c r="AD2276"/>
    </row>
    <row r="2277" spans="1:30" x14ac:dyDescent="0.25">
      <c r="A2277" t="s">
        <v>40</v>
      </c>
      <c r="B2277" s="2">
        <v>43043</v>
      </c>
      <c r="C2277" s="35">
        <f>YEAR(Sales[[#This Row],[ShipDate]])</f>
        <v>2017</v>
      </c>
      <c r="D2277" t="s">
        <v>36</v>
      </c>
      <c r="E2277" t="s">
        <v>69</v>
      </c>
      <c r="F2277" t="s">
        <v>290</v>
      </c>
      <c r="G2277" t="s">
        <v>25</v>
      </c>
      <c r="H2277" t="s">
        <v>177</v>
      </c>
      <c r="I2277" t="s">
        <v>133</v>
      </c>
      <c r="J2277" t="s">
        <v>13</v>
      </c>
      <c r="K2277" t="s">
        <v>65</v>
      </c>
      <c r="L2277" t="s">
        <v>68</v>
      </c>
      <c r="N2277" t="str">
        <f>IF(ISBLANK(Sales[[#This Row],[return]]),"No",Sales[[#This Row],[return]])</f>
        <v>No</v>
      </c>
      <c r="O2277" s="2">
        <v>43039</v>
      </c>
      <c r="P2277" s="8" t="str">
        <f>TEXT(DAY(Sales[[#This Row],[OrderDate]]),"ddd")</f>
        <v>Tue</v>
      </c>
      <c r="Q2277" s="8" t="str">
        <f>TEXT(MONTH(Sales[[#This Row],[ShipDate]])*29,"mmm")</f>
        <v>Nov</v>
      </c>
      <c r="R2277">
        <v>71</v>
      </c>
      <c r="S2277" t="s">
        <v>3160</v>
      </c>
      <c r="T2277" t="s">
        <v>66</v>
      </c>
      <c r="U2277">
        <v>49201</v>
      </c>
      <c r="V2277" s="1">
        <v>0</v>
      </c>
      <c r="W2277">
        <v>21</v>
      </c>
      <c r="X2277">
        <v>4</v>
      </c>
      <c r="Y2277">
        <v>70</v>
      </c>
      <c r="AD2277"/>
    </row>
    <row r="2278" spans="1:30" x14ac:dyDescent="0.25">
      <c r="A2278" t="s">
        <v>40</v>
      </c>
      <c r="B2278" s="2">
        <v>42855</v>
      </c>
      <c r="C2278" s="35">
        <f>YEAR(Sales[[#This Row],[ShipDate]])</f>
        <v>2017</v>
      </c>
      <c r="D2278" t="s">
        <v>36</v>
      </c>
      <c r="E2278" t="s">
        <v>18</v>
      </c>
      <c r="F2278" t="s">
        <v>38</v>
      </c>
      <c r="G2278" t="s">
        <v>11</v>
      </c>
      <c r="H2278" t="s">
        <v>1578</v>
      </c>
      <c r="I2278" t="s">
        <v>37</v>
      </c>
      <c r="J2278" t="s">
        <v>13</v>
      </c>
      <c r="K2278" t="s">
        <v>771</v>
      </c>
      <c r="L2278" t="s">
        <v>17</v>
      </c>
      <c r="N2278" t="str">
        <f>IF(ISBLANK(Sales[[#This Row],[return]]),"No",Sales[[#This Row],[return]])</f>
        <v>No</v>
      </c>
      <c r="O2278" s="2">
        <v>42851</v>
      </c>
      <c r="P2278" s="8" t="str">
        <f>TEXT(DAY(Sales[[#This Row],[OrderDate]]),"ddd")</f>
        <v>Thu</v>
      </c>
      <c r="Q2278" s="8" t="str">
        <f>TEXT(MONTH(Sales[[#This Row],[ShipDate]])*29,"mmm")</f>
        <v>Apr</v>
      </c>
      <c r="R2278">
        <v>368</v>
      </c>
      <c r="S2278" t="s">
        <v>35</v>
      </c>
      <c r="T2278" t="s">
        <v>15</v>
      </c>
      <c r="U2278">
        <v>32114</v>
      </c>
      <c r="V2278" s="1">
        <v>0.45</v>
      </c>
      <c r="W2278">
        <v>-77</v>
      </c>
      <c r="X2278">
        <v>1</v>
      </c>
      <c r="Y2278">
        <v>192</v>
      </c>
      <c r="AD2278"/>
    </row>
    <row r="2279" spans="1:30" x14ac:dyDescent="0.25">
      <c r="A2279" t="s">
        <v>40</v>
      </c>
      <c r="B2279" s="2">
        <v>42855</v>
      </c>
      <c r="C2279" s="35">
        <f>YEAR(Sales[[#This Row],[ShipDate]])</f>
        <v>2017</v>
      </c>
      <c r="D2279" t="s">
        <v>36</v>
      </c>
      <c r="E2279" t="s">
        <v>18</v>
      </c>
      <c r="F2279" t="s">
        <v>45</v>
      </c>
      <c r="G2279" t="s">
        <v>25</v>
      </c>
      <c r="H2279" t="s">
        <v>1578</v>
      </c>
      <c r="I2279" t="s">
        <v>37</v>
      </c>
      <c r="J2279" t="s">
        <v>13</v>
      </c>
      <c r="K2279" t="s">
        <v>771</v>
      </c>
      <c r="L2279" t="s">
        <v>17</v>
      </c>
      <c r="N2279" t="str">
        <f>IF(ISBLANK(Sales[[#This Row],[return]]),"No",Sales[[#This Row],[return]])</f>
        <v>No</v>
      </c>
      <c r="O2279" s="2">
        <v>42851</v>
      </c>
      <c r="P2279" s="8" t="str">
        <f>TEXT(DAY(Sales[[#This Row],[OrderDate]]),"ddd")</f>
        <v>Thu</v>
      </c>
      <c r="Q2279" s="8" t="str">
        <f>TEXT(MONTH(Sales[[#This Row],[ShipDate]])*29,"mmm")</f>
        <v>Apr</v>
      </c>
      <c r="R2279">
        <v>475</v>
      </c>
      <c r="S2279" t="s">
        <v>638</v>
      </c>
      <c r="T2279" t="s">
        <v>15</v>
      </c>
      <c r="U2279">
        <v>32114</v>
      </c>
      <c r="V2279" s="1">
        <v>0.2</v>
      </c>
      <c r="W2279">
        <v>0</v>
      </c>
      <c r="X2279">
        <v>1</v>
      </c>
      <c r="Y2279">
        <v>3</v>
      </c>
      <c r="AD2279"/>
    </row>
    <row r="2280" spans="1:30" x14ac:dyDescent="0.25">
      <c r="A2280" t="s">
        <v>40</v>
      </c>
      <c r="B2280" s="2">
        <v>42909</v>
      </c>
      <c r="C2280" s="35">
        <f>YEAR(Sales[[#This Row],[ShipDate]])</f>
        <v>2017</v>
      </c>
      <c r="D2280" t="s">
        <v>36</v>
      </c>
      <c r="E2280" t="s">
        <v>69</v>
      </c>
      <c r="F2280" t="s">
        <v>43</v>
      </c>
      <c r="G2280" t="s">
        <v>11</v>
      </c>
      <c r="H2280" t="s">
        <v>645</v>
      </c>
      <c r="I2280" t="s">
        <v>169</v>
      </c>
      <c r="J2280" t="s">
        <v>13</v>
      </c>
      <c r="K2280" t="s">
        <v>2979</v>
      </c>
      <c r="L2280" t="s">
        <v>30</v>
      </c>
      <c r="N2280" t="str">
        <f>IF(ISBLANK(Sales[[#This Row],[return]]),"No",Sales[[#This Row],[return]])</f>
        <v>No</v>
      </c>
      <c r="O2280" s="2">
        <v>42904</v>
      </c>
      <c r="P2280" s="8" t="str">
        <f>TEXT(DAY(Sales[[#This Row],[OrderDate]]),"ddd")</f>
        <v>Wed</v>
      </c>
      <c r="Q2280" s="8" t="str">
        <f>TEXT(MONTH(Sales[[#This Row],[ShipDate]])*29,"mmm")</f>
        <v>Jun</v>
      </c>
      <c r="R2280">
        <v>673</v>
      </c>
      <c r="S2280" t="s">
        <v>1127</v>
      </c>
      <c r="T2280" t="s">
        <v>28</v>
      </c>
      <c r="U2280">
        <v>85345</v>
      </c>
      <c r="V2280" s="1">
        <v>0.2</v>
      </c>
      <c r="W2280">
        <v>21</v>
      </c>
      <c r="X2280">
        <v>5</v>
      </c>
      <c r="Y2280">
        <v>75</v>
      </c>
      <c r="AD2280"/>
    </row>
    <row r="2281" spans="1:30" x14ac:dyDescent="0.25">
      <c r="A2281" t="s">
        <v>40</v>
      </c>
      <c r="B2281" s="2">
        <v>42909</v>
      </c>
      <c r="C2281" s="35">
        <f>YEAR(Sales[[#This Row],[ShipDate]])</f>
        <v>2017</v>
      </c>
      <c r="D2281" t="s">
        <v>36</v>
      </c>
      <c r="E2281" t="s">
        <v>69</v>
      </c>
      <c r="F2281" t="s">
        <v>59</v>
      </c>
      <c r="G2281" t="s">
        <v>25</v>
      </c>
      <c r="H2281" t="s">
        <v>645</v>
      </c>
      <c r="I2281" t="s">
        <v>169</v>
      </c>
      <c r="J2281" t="s">
        <v>13</v>
      </c>
      <c r="K2281" t="s">
        <v>2979</v>
      </c>
      <c r="L2281" t="s">
        <v>30</v>
      </c>
      <c r="N2281" t="str">
        <f>IF(ISBLANK(Sales[[#This Row],[return]]),"No",Sales[[#This Row],[return]])</f>
        <v>No</v>
      </c>
      <c r="O2281" s="2">
        <v>42904</v>
      </c>
      <c r="P2281" s="8" t="str">
        <f>TEXT(DAY(Sales[[#This Row],[OrderDate]]),"ddd")</f>
        <v>Wed</v>
      </c>
      <c r="Q2281" s="8" t="str">
        <f>TEXT(MONTH(Sales[[#This Row],[ShipDate]])*29,"mmm")</f>
        <v>Jun</v>
      </c>
      <c r="R2281">
        <v>1716</v>
      </c>
      <c r="S2281" t="s">
        <v>3044</v>
      </c>
      <c r="T2281" t="s">
        <v>28</v>
      </c>
      <c r="U2281">
        <v>85345</v>
      </c>
      <c r="V2281" s="1">
        <v>0.2</v>
      </c>
      <c r="W2281">
        <v>4</v>
      </c>
      <c r="X2281">
        <v>3</v>
      </c>
      <c r="Y2281">
        <v>12</v>
      </c>
      <c r="AD2281"/>
    </row>
    <row r="2282" spans="1:30" x14ac:dyDescent="0.25">
      <c r="A2282" t="s">
        <v>40</v>
      </c>
      <c r="B2282" s="2">
        <v>42909</v>
      </c>
      <c r="C2282" s="35">
        <f>YEAR(Sales[[#This Row],[ShipDate]])</f>
        <v>2017</v>
      </c>
      <c r="D2282" t="s">
        <v>36</v>
      </c>
      <c r="E2282" t="s">
        <v>69</v>
      </c>
      <c r="F2282" t="s">
        <v>50</v>
      </c>
      <c r="G2282" t="s">
        <v>25</v>
      </c>
      <c r="H2282" t="s">
        <v>645</v>
      </c>
      <c r="I2282" t="s">
        <v>169</v>
      </c>
      <c r="J2282" t="s">
        <v>13</v>
      </c>
      <c r="K2282" t="s">
        <v>2979</v>
      </c>
      <c r="L2282" t="s">
        <v>30</v>
      </c>
      <c r="N2282" t="str">
        <f>IF(ISBLANK(Sales[[#This Row],[return]]),"No",Sales[[#This Row],[return]])</f>
        <v>No</v>
      </c>
      <c r="O2282" s="2">
        <v>42904</v>
      </c>
      <c r="P2282" s="8" t="str">
        <f>TEXT(DAY(Sales[[#This Row],[OrderDate]]),"ddd")</f>
        <v>Wed</v>
      </c>
      <c r="Q2282" s="8" t="str">
        <f>TEXT(MONTH(Sales[[#This Row],[ShipDate]])*29,"mmm")</f>
        <v>Jun</v>
      </c>
      <c r="R2282">
        <v>124</v>
      </c>
      <c r="S2282" t="s">
        <v>1755</v>
      </c>
      <c r="T2282" t="s">
        <v>28</v>
      </c>
      <c r="U2282">
        <v>85345</v>
      </c>
      <c r="V2282" s="1">
        <v>0.7</v>
      </c>
      <c r="W2282">
        <v>-6</v>
      </c>
      <c r="X2282">
        <v>2</v>
      </c>
      <c r="Y2282">
        <v>9</v>
      </c>
      <c r="AD2282"/>
    </row>
    <row r="2283" spans="1:30" x14ac:dyDescent="0.25">
      <c r="A2283" t="s">
        <v>40</v>
      </c>
      <c r="B2283" s="2">
        <v>42909</v>
      </c>
      <c r="C2283" s="35">
        <f>YEAR(Sales[[#This Row],[ShipDate]])</f>
        <v>2017</v>
      </c>
      <c r="D2283" t="s">
        <v>36</v>
      </c>
      <c r="E2283" t="s">
        <v>69</v>
      </c>
      <c r="F2283" t="s">
        <v>50</v>
      </c>
      <c r="G2283" t="s">
        <v>25</v>
      </c>
      <c r="H2283" t="s">
        <v>645</v>
      </c>
      <c r="I2283" t="s">
        <v>169</v>
      </c>
      <c r="J2283" t="s">
        <v>13</v>
      </c>
      <c r="K2283" t="s">
        <v>2979</v>
      </c>
      <c r="L2283" t="s">
        <v>30</v>
      </c>
      <c r="N2283" t="str">
        <f>IF(ISBLANK(Sales[[#This Row],[return]]),"No",Sales[[#This Row],[return]])</f>
        <v>No</v>
      </c>
      <c r="O2283" s="2">
        <v>42904</v>
      </c>
      <c r="P2283" s="8" t="str">
        <f>TEXT(DAY(Sales[[#This Row],[OrderDate]]),"ddd")</f>
        <v>Wed</v>
      </c>
      <c r="Q2283" s="8" t="str">
        <f>TEXT(MONTH(Sales[[#This Row],[ShipDate]])*29,"mmm")</f>
        <v>Jun</v>
      </c>
      <c r="R2283">
        <v>1257</v>
      </c>
      <c r="S2283" t="s">
        <v>1719</v>
      </c>
      <c r="T2283" t="s">
        <v>28</v>
      </c>
      <c r="U2283">
        <v>85345</v>
      </c>
      <c r="V2283" s="1">
        <v>0.7</v>
      </c>
      <c r="W2283">
        <v>-3</v>
      </c>
      <c r="X2283">
        <v>7</v>
      </c>
      <c r="Y2283">
        <v>5</v>
      </c>
      <c r="AD2283"/>
    </row>
    <row r="2284" spans="1:30" x14ac:dyDescent="0.25">
      <c r="A2284" t="s">
        <v>40</v>
      </c>
      <c r="B2284" s="2">
        <v>43009</v>
      </c>
      <c r="C2284" s="35">
        <f>YEAR(Sales[[#This Row],[ShipDate]])</f>
        <v>2017</v>
      </c>
      <c r="D2284" t="s">
        <v>36</v>
      </c>
      <c r="E2284" t="s">
        <v>69</v>
      </c>
      <c r="F2284" t="s">
        <v>104</v>
      </c>
      <c r="G2284" t="s">
        <v>25</v>
      </c>
      <c r="H2284" t="s">
        <v>457</v>
      </c>
      <c r="I2284" t="s">
        <v>32</v>
      </c>
      <c r="J2284" t="s">
        <v>13</v>
      </c>
      <c r="K2284" t="s">
        <v>3010</v>
      </c>
      <c r="L2284" t="s">
        <v>30</v>
      </c>
      <c r="N2284" t="str">
        <f>IF(ISBLANK(Sales[[#This Row],[return]]),"No",Sales[[#This Row],[return]])</f>
        <v>No</v>
      </c>
      <c r="O2284" s="2">
        <v>43004</v>
      </c>
      <c r="P2284" s="8" t="str">
        <f>TEXT(DAY(Sales[[#This Row],[OrderDate]]),"ddd")</f>
        <v>Thu</v>
      </c>
      <c r="Q2284" s="8" t="str">
        <f>TEXT(MONTH(Sales[[#This Row],[ShipDate]])*29,"mmm")</f>
        <v>Oct</v>
      </c>
      <c r="R2284">
        <v>396</v>
      </c>
      <c r="S2284" t="s">
        <v>2122</v>
      </c>
      <c r="T2284" t="s">
        <v>28</v>
      </c>
      <c r="U2284">
        <v>92037</v>
      </c>
      <c r="V2284" s="1">
        <v>0</v>
      </c>
      <c r="W2284">
        <v>58</v>
      </c>
      <c r="X2284">
        <v>2</v>
      </c>
      <c r="Y2284">
        <v>124</v>
      </c>
      <c r="AD2284"/>
    </row>
    <row r="2285" spans="1:30" x14ac:dyDescent="0.25">
      <c r="A2285" t="s">
        <v>40</v>
      </c>
      <c r="B2285" s="2">
        <v>43009</v>
      </c>
      <c r="C2285" s="35">
        <f>YEAR(Sales[[#This Row],[ShipDate]])</f>
        <v>2017</v>
      </c>
      <c r="D2285" t="s">
        <v>36</v>
      </c>
      <c r="E2285" t="s">
        <v>69</v>
      </c>
      <c r="F2285" t="s">
        <v>39</v>
      </c>
      <c r="G2285" t="s">
        <v>25</v>
      </c>
      <c r="H2285" t="s">
        <v>457</v>
      </c>
      <c r="I2285" t="s">
        <v>32</v>
      </c>
      <c r="J2285" t="s">
        <v>13</v>
      </c>
      <c r="K2285" t="s">
        <v>3010</v>
      </c>
      <c r="L2285" t="s">
        <v>30</v>
      </c>
      <c r="N2285" t="str">
        <f>IF(ISBLANK(Sales[[#This Row],[return]]),"No",Sales[[#This Row],[return]])</f>
        <v>No</v>
      </c>
      <c r="O2285" s="2">
        <v>43004</v>
      </c>
      <c r="P2285" s="8" t="str">
        <f>TEXT(DAY(Sales[[#This Row],[OrderDate]]),"ddd")</f>
        <v>Thu</v>
      </c>
      <c r="Q2285" s="8" t="str">
        <f>TEXT(MONTH(Sales[[#This Row],[ShipDate]])*29,"mmm")</f>
        <v>Oct</v>
      </c>
      <c r="R2285">
        <v>1474</v>
      </c>
      <c r="S2285" t="s">
        <v>192</v>
      </c>
      <c r="T2285" t="s">
        <v>28</v>
      </c>
      <c r="U2285">
        <v>92037</v>
      </c>
      <c r="V2285" s="1">
        <v>0</v>
      </c>
      <c r="W2285">
        <v>19</v>
      </c>
      <c r="X2285">
        <v>3</v>
      </c>
      <c r="Y2285">
        <v>64</v>
      </c>
      <c r="AD2285"/>
    </row>
    <row r="2286" spans="1:30" x14ac:dyDescent="0.25">
      <c r="A2286" t="s">
        <v>10</v>
      </c>
      <c r="B2286" s="2">
        <v>42952</v>
      </c>
      <c r="C2286" s="35">
        <f>YEAR(Sales[[#This Row],[ShipDate]])</f>
        <v>2017</v>
      </c>
      <c r="D2286" t="s">
        <v>19</v>
      </c>
      <c r="E2286" t="s">
        <v>69</v>
      </c>
      <c r="F2286" t="s">
        <v>23</v>
      </c>
      <c r="G2286" t="s">
        <v>11</v>
      </c>
      <c r="H2286" t="s">
        <v>1690</v>
      </c>
      <c r="I2286" t="s">
        <v>655</v>
      </c>
      <c r="J2286" t="s">
        <v>13</v>
      </c>
      <c r="K2286" t="s">
        <v>2948</v>
      </c>
      <c r="L2286" t="s">
        <v>92</v>
      </c>
      <c r="N2286" t="str">
        <f>IF(ISBLANK(Sales[[#This Row],[return]]),"No",Sales[[#This Row],[return]])</f>
        <v>No</v>
      </c>
      <c r="O2286" s="2">
        <v>42949</v>
      </c>
      <c r="P2286" s="8" t="str">
        <f>TEXT(DAY(Sales[[#This Row],[OrderDate]]),"ddd")</f>
        <v>Mon</v>
      </c>
      <c r="Q2286" s="8" t="str">
        <f>TEXT(MONTH(Sales[[#This Row],[ShipDate]])*29,"mmm")</f>
        <v>Aug</v>
      </c>
      <c r="R2286">
        <v>1214</v>
      </c>
      <c r="S2286" t="s">
        <v>1256</v>
      </c>
      <c r="T2286" t="s">
        <v>90</v>
      </c>
      <c r="U2286">
        <v>2908</v>
      </c>
      <c r="V2286" s="1">
        <v>0</v>
      </c>
      <c r="W2286">
        <v>16</v>
      </c>
      <c r="X2286">
        <v>1</v>
      </c>
      <c r="Y2286">
        <v>111</v>
      </c>
      <c r="AD2286"/>
    </row>
    <row r="2287" spans="1:30" x14ac:dyDescent="0.25">
      <c r="A2287" t="s">
        <v>10</v>
      </c>
      <c r="B2287" s="2">
        <v>42952</v>
      </c>
      <c r="C2287" s="35">
        <f>YEAR(Sales[[#This Row],[ShipDate]])</f>
        <v>2017</v>
      </c>
      <c r="D2287" t="s">
        <v>19</v>
      </c>
      <c r="E2287" t="s">
        <v>69</v>
      </c>
      <c r="F2287" t="s">
        <v>59</v>
      </c>
      <c r="G2287" t="s">
        <v>25</v>
      </c>
      <c r="H2287" t="s">
        <v>1690</v>
      </c>
      <c r="I2287" t="s">
        <v>655</v>
      </c>
      <c r="J2287" t="s">
        <v>13</v>
      </c>
      <c r="K2287" t="s">
        <v>2948</v>
      </c>
      <c r="L2287" t="s">
        <v>92</v>
      </c>
      <c r="N2287" t="str">
        <f>IF(ISBLANK(Sales[[#This Row],[return]]),"No",Sales[[#This Row],[return]])</f>
        <v>No</v>
      </c>
      <c r="O2287" s="2">
        <v>42949</v>
      </c>
      <c r="P2287" s="8" t="str">
        <f>TEXT(DAY(Sales[[#This Row],[OrderDate]]),"ddd")</f>
        <v>Mon</v>
      </c>
      <c r="Q2287" s="8" t="str">
        <f>TEXT(MONTH(Sales[[#This Row],[ShipDate]])*29,"mmm")</f>
        <v>Aug</v>
      </c>
      <c r="R2287">
        <v>925</v>
      </c>
      <c r="S2287" t="s">
        <v>2051</v>
      </c>
      <c r="T2287" t="s">
        <v>90</v>
      </c>
      <c r="U2287">
        <v>2908</v>
      </c>
      <c r="V2287" s="1">
        <v>0</v>
      </c>
      <c r="W2287">
        <v>4</v>
      </c>
      <c r="X2287">
        <v>2</v>
      </c>
      <c r="Y2287">
        <v>8</v>
      </c>
      <c r="AD2287"/>
    </row>
    <row r="2288" spans="1:30" x14ac:dyDescent="0.25">
      <c r="A2288" t="s">
        <v>10</v>
      </c>
      <c r="B2288" s="2">
        <v>42952</v>
      </c>
      <c r="C2288" s="35">
        <f>YEAR(Sales[[#This Row],[ShipDate]])</f>
        <v>2017</v>
      </c>
      <c r="D2288" t="s">
        <v>19</v>
      </c>
      <c r="E2288" t="s">
        <v>69</v>
      </c>
      <c r="F2288" t="s">
        <v>99</v>
      </c>
      <c r="G2288" t="s">
        <v>46</v>
      </c>
      <c r="H2288" t="s">
        <v>1690</v>
      </c>
      <c r="I2288" t="s">
        <v>655</v>
      </c>
      <c r="J2288" t="s">
        <v>13</v>
      </c>
      <c r="K2288" t="s">
        <v>2948</v>
      </c>
      <c r="L2288" t="s">
        <v>92</v>
      </c>
      <c r="N2288" t="str">
        <f>IF(ISBLANK(Sales[[#This Row],[return]]),"No",Sales[[#This Row],[return]])</f>
        <v>No</v>
      </c>
      <c r="O2288" s="2">
        <v>42949</v>
      </c>
      <c r="P2288" s="8" t="str">
        <f>TEXT(DAY(Sales[[#This Row],[OrderDate]]),"ddd")</f>
        <v>Mon</v>
      </c>
      <c r="Q2288" s="8" t="str">
        <f>TEXT(MONTH(Sales[[#This Row],[ShipDate]])*29,"mmm")</f>
        <v>Aug</v>
      </c>
      <c r="R2288">
        <v>1013</v>
      </c>
      <c r="S2288" t="s">
        <v>738</v>
      </c>
      <c r="T2288" t="s">
        <v>90</v>
      </c>
      <c r="U2288">
        <v>2908</v>
      </c>
      <c r="V2288" s="1">
        <v>0</v>
      </c>
      <c r="W2288">
        <v>84</v>
      </c>
      <c r="X2288">
        <v>2</v>
      </c>
      <c r="Y2288">
        <v>200</v>
      </c>
      <c r="AD2288"/>
    </row>
    <row r="2289" spans="1:30" x14ac:dyDescent="0.25">
      <c r="A2289" t="s">
        <v>10</v>
      </c>
      <c r="B2289" s="2">
        <v>42952</v>
      </c>
      <c r="C2289" s="35">
        <f>YEAR(Sales[[#This Row],[ShipDate]])</f>
        <v>2017</v>
      </c>
      <c r="D2289" t="s">
        <v>19</v>
      </c>
      <c r="E2289" t="s">
        <v>69</v>
      </c>
      <c r="F2289" t="s">
        <v>48</v>
      </c>
      <c r="G2289" t="s">
        <v>46</v>
      </c>
      <c r="H2289" t="s">
        <v>1690</v>
      </c>
      <c r="I2289" t="s">
        <v>655</v>
      </c>
      <c r="J2289" t="s">
        <v>13</v>
      </c>
      <c r="K2289" t="s">
        <v>2948</v>
      </c>
      <c r="L2289" t="s">
        <v>92</v>
      </c>
      <c r="N2289" t="str">
        <f>IF(ISBLANK(Sales[[#This Row],[return]]),"No",Sales[[#This Row],[return]])</f>
        <v>No</v>
      </c>
      <c r="O2289" s="2">
        <v>42949</v>
      </c>
      <c r="P2289" s="8" t="str">
        <f>TEXT(DAY(Sales[[#This Row],[OrderDate]]),"ddd")</f>
        <v>Mon</v>
      </c>
      <c r="Q2289" s="8" t="str">
        <f>TEXT(MONTH(Sales[[#This Row],[ShipDate]])*29,"mmm")</f>
        <v>Aug</v>
      </c>
      <c r="R2289">
        <v>1281</v>
      </c>
      <c r="S2289" t="s">
        <v>2344</v>
      </c>
      <c r="T2289" t="s">
        <v>90</v>
      </c>
      <c r="U2289">
        <v>2908</v>
      </c>
      <c r="V2289" s="1">
        <v>0</v>
      </c>
      <c r="W2289">
        <v>4</v>
      </c>
      <c r="X2289">
        <v>3</v>
      </c>
      <c r="Y2289">
        <v>129</v>
      </c>
      <c r="AD2289"/>
    </row>
    <row r="2290" spans="1:30" x14ac:dyDescent="0.25">
      <c r="A2290" t="s">
        <v>40</v>
      </c>
      <c r="B2290" s="2">
        <v>42989</v>
      </c>
      <c r="C2290" s="35">
        <f>YEAR(Sales[[#This Row],[ShipDate]])</f>
        <v>2017</v>
      </c>
      <c r="D2290" t="s">
        <v>36</v>
      </c>
      <c r="E2290" t="s">
        <v>18</v>
      </c>
      <c r="F2290" t="s">
        <v>23</v>
      </c>
      <c r="G2290" t="s">
        <v>11</v>
      </c>
      <c r="H2290" t="s">
        <v>1110</v>
      </c>
      <c r="I2290" t="s">
        <v>70</v>
      </c>
      <c r="J2290" t="s">
        <v>13</v>
      </c>
      <c r="K2290" t="s">
        <v>892</v>
      </c>
      <c r="L2290" t="s">
        <v>68</v>
      </c>
      <c r="N2290" t="str">
        <f>IF(ISBLANK(Sales[[#This Row],[return]]),"No",Sales[[#This Row],[return]])</f>
        <v>No</v>
      </c>
      <c r="O2290" s="2">
        <v>42985</v>
      </c>
      <c r="P2290" s="8" t="str">
        <f>TEXT(DAY(Sales[[#This Row],[OrderDate]]),"ddd")</f>
        <v>Sat</v>
      </c>
      <c r="Q2290" s="8" t="str">
        <f>TEXT(MONTH(Sales[[#This Row],[ShipDate]])*29,"mmm")</f>
        <v>Sep</v>
      </c>
      <c r="R2290">
        <v>1089</v>
      </c>
      <c r="S2290" t="s">
        <v>1241</v>
      </c>
      <c r="T2290" t="s">
        <v>66</v>
      </c>
      <c r="U2290">
        <v>79907</v>
      </c>
      <c r="V2290" s="1">
        <v>0.3</v>
      </c>
      <c r="W2290">
        <v>-2</v>
      </c>
      <c r="X2290">
        <v>2</v>
      </c>
      <c r="Y2290">
        <v>48</v>
      </c>
      <c r="AD2290"/>
    </row>
    <row r="2291" spans="1:30" x14ac:dyDescent="0.25">
      <c r="A2291" t="s">
        <v>40</v>
      </c>
      <c r="B2291" s="2">
        <v>43076</v>
      </c>
      <c r="C2291" s="35">
        <f>YEAR(Sales[[#This Row],[ShipDate]])</f>
        <v>2017</v>
      </c>
      <c r="D2291" t="s">
        <v>36</v>
      </c>
      <c r="E2291" t="s">
        <v>31</v>
      </c>
      <c r="F2291" t="s">
        <v>340</v>
      </c>
      <c r="G2291" t="s">
        <v>46</v>
      </c>
      <c r="H2291" t="s">
        <v>88</v>
      </c>
      <c r="I2291" t="s">
        <v>93</v>
      </c>
      <c r="J2291" t="s">
        <v>13</v>
      </c>
      <c r="K2291" t="s">
        <v>634</v>
      </c>
      <c r="L2291" t="s">
        <v>92</v>
      </c>
      <c r="N2291" t="str">
        <f>IF(ISBLANK(Sales[[#This Row],[return]]),"No",Sales[[#This Row],[return]])</f>
        <v>No</v>
      </c>
      <c r="O2291" s="2">
        <v>43072</v>
      </c>
      <c r="P2291" s="8" t="str">
        <f>TEXT(DAY(Sales[[#This Row],[OrderDate]]),"ddd")</f>
        <v>Tue</v>
      </c>
      <c r="Q2291" s="8" t="str">
        <f>TEXT(MONTH(Sales[[#This Row],[ShipDate]])*29,"mmm")</f>
        <v>Dec</v>
      </c>
      <c r="R2291">
        <v>987</v>
      </c>
      <c r="S2291" t="s">
        <v>635</v>
      </c>
      <c r="T2291" t="s">
        <v>90</v>
      </c>
      <c r="U2291">
        <v>19140</v>
      </c>
      <c r="V2291" s="1">
        <v>0.7</v>
      </c>
      <c r="W2291">
        <v>-338</v>
      </c>
      <c r="X2291">
        <v>4</v>
      </c>
      <c r="Y2291">
        <v>482</v>
      </c>
      <c r="AD2291"/>
    </row>
    <row r="2292" spans="1:30" x14ac:dyDescent="0.25">
      <c r="A2292" t="s">
        <v>40</v>
      </c>
      <c r="B2292" s="2">
        <v>43076</v>
      </c>
      <c r="C2292" s="35">
        <f>YEAR(Sales[[#This Row],[ShipDate]])</f>
        <v>2017</v>
      </c>
      <c r="D2292" t="s">
        <v>36</v>
      </c>
      <c r="E2292" t="s">
        <v>31</v>
      </c>
      <c r="F2292" t="s">
        <v>43</v>
      </c>
      <c r="G2292" t="s">
        <v>11</v>
      </c>
      <c r="H2292" t="s">
        <v>88</v>
      </c>
      <c r="I2292" t="s">
        <v>93</v>
      </c>
      <c r="J2292" t="s">
        <v>13</v>
      </c>
      <c r="K2292" t="s">
        <v>634</v>
      </c>
      <c r="L2292" t="s">
        <v>92</v>
      </c>
      <c r="N2292" t="str">
        <f>IF(ISBLANK(Sales[[#This Row],[return]]),"No",Sales[[#This Row],[return]])</f>
        <v>No</v>
      </c>
      <c r="O2292" s="2">
        <v>43072</v>
      </c>
      <c r="P2292" s="8" t="str">
        <f>TEXT(DAY(Sales[[#This Row],[OrderDate]]),"ddd")</f>
        <v>Tue</v>
      </c>
      <c r="Q2292" s="8" t="str">
        <f>TEXT(MONTH(Sales[[#This Row],[ShipDate]])*29,"mmm")</f>
        <v>Dec</v>
      </c>
      <c r="R2292">
        <v>22</v>
      </c>
      <c r="S2292" t="s">
        <v>636</v>
      </c>
      <c r="T2292" t="s">
        <v>90</v>
      </c>
      <c r="U2292">
        <v>19140</v>
      </c>
      <c r="V2292" s="1">
        <v>0.2</v>
      </c>
      <c r="W2292">
        <v>1</v>
      </c>
      <c r="X2292">
        <v>1</v>
      </c>
      <c r="Y2292">
        <v>3</v>
      </c>
      <c r="AD2292"/>
    </row>
    <row r="2293" spans="1:30" x14ac:dyDescent="0.25">
      <c r="A2293" t="s">
        <v>40</v>
      </c>
      <c r="B2293" s="2">
        <v>42911</v>
      </c>
      <c r="C2293" s="35">
        <f>YEAR(Sales[[#This Row],[ShipDate]])</f>
        <v>2017</v>
      </c>
      <c r="D2293" t="s">
        <v>19</v>
      </c>
      <c r="E2293" t="s">
        <v>18</v>
      </c>
      <c r="F2293" t="s">
        <v>48</v>
      </c>
      <c r="G2293" t="s">
        <v>46</v>
      </c>
      <c r="H2293" t="s">
        <v>1399</v>
      </c>
      <c r="I2293" t="s">
        <v>63</v>
      </c>
      <c r="J2293" t="s">
        <v>13</v>
      </c>
      <c r="K2293" t="s">
        <v>1438</v>
      </c>
      <c r="L2293" t="s">
        <v>30</v>
      </c>
      <c r="N2293" t="str">
        <f>IF(ISBLANK(Sales[[#This Row],[return]]),"No",Sales[[#This Row],[return]])</f>
        <v>No</v>
      </c>
      <c r="O2293" s="2">
        <v>42909</v>
      </c>
      <c r="P2293" s="8" t="str">
        <f>TEXT(DAY(Sales[[#This Row],[OrderDate]]),"ddd")</f>
        <v>Mon</v>
      </c>
      <c r="Q2293" s="8" t="str">
        <f>TEXT(MONTH(Sales[[#This Row],[ShipDate]])*29,"mmm")</f>
        <v>Jun</v>
      </c>
      <c r="R2293">
        <v>1323</v>
      </c>
      <c r="S2293" t="s">
        <v>2474</v>
      </c>
      <c r="T2293" t="s">
        <v>28</v>
      </c>
      <c r="U2293">
        <v>98502</v>
      </c>
      <c r="V2293" s="1">
        <v>0.2</v>
      </c>
      <c r="W2293">
        <v>23</v>
      </c>
      <c r="X2293">
        <v>4</v>
      </c>
      <c r="Y2293">
        <v>202</v>
      </c>
      <c r="AD2293"/>
    </row>
    <row r="2294" spans="1:30" x14ac:dyDescent="0.25">
      <c r="A2294" t="s">
        <v>40</v>
      </c>
      <c r="B2294" s="2">
        <v>42936</v>
      </c>
      <c r="C2294" s="35">
        <f>YEAR(Sales[[#This Row],[ShipDate]])</f>
        <v>2017</v>
      </c>
      <c r="D2294" t="s">
        <v>19</v>
      </c>
      <c r="E2294" t="s">
        <v>18</v>
      </c>
      <c r="F2294" t="s">
        <v>43</v>
      </c>
      <c r="G2294" t="s">
        <v>11</v>
      </c>
      <c r="H2294" t="s">
        <v>146</v>
      </c>
      <c r="I2294" t="s">
        <v>149</v>
      </c>
      <c r="J2294" t="s">
        <v>13</v>
      </c>
      <c r="K2294" t="s">
        <v>1187</v>
      </c>
      <c r="L2294" t="s">
        <v>92</v>
      </c>
      <c r="N2294" t="str">
        <f>IF(ISBLANK(Sales[[#This Row],[return]]),"No",Sales[[#This Row],[return]])</f>
        <v>No</v>
      </c>
      <c r="O2294" s="2">
        <v>42934</v>
      </c>
      <c r="P2294" s="8" t="str">
        <f>TEXT(DAY(Sales[[#This Row],[OrderDate]]),"ddd")</f>
        <v>Wed</v>
      </c>
      <c r="Q2294" s="8" t="str">
        <f>TEXT(MONTH(Sales[[#This Row],[ShipDate]])*29,"mmm")</f>
        <v>Jul</v>
      </c>
      <c r="R2294">
        <v>572</v>
      </c>
      <c r="S2294" t="s">
        <v>1326</v>
      </c>
      <c r="T2294" t="s">
        <v>90</v>
      </c>
      <c r="U2294">
        <v>10024</v>
      </c>
      <c r="V2294" s="1">
        <v>0</v>
      </c>
      <c r="W2294">
        <v>2</v>
      </c>
      <c r="X2294">
        <v>1</v>
      </c>
      <c r="Y2294">
        <v>7</v>
      </c>
      <c r="AD2294"/>
    </row>
    <row r="2295" spans="1:30" x14ac:dyDescent="0.25">
      <c r="A2295" t="s">
        <v>40</v>
      </c>
      <c r="B2295" s="2">
        <v>42936</v>
      </c>
      <c r="C2295" s="35">
        <f>YEAR(Sales[[#This Row],[ShipDate]])</f>
        <v>2017</v>
      </c>
      <c r="D2295" t="s">
        <v>19</v>
      </c>
      <c r="E2295" t="s">
        <v>18</v>
      </c>
      <c r="F2295" t="s">
        <v>50</v>
      </c>
      <c r="G2295" t="s">
        <v>25</v>
      </c>
      <c r="H2295" t="s">
        <v>146</v>
      </c>
      <c r="I2295" t="s">
        <v>149</v>
      </c>
      <c r="J2295" t="s">
        <v>13</v>
      </c>
      <c r="K2295" t="s">
        <v>1187</v>
      </c>
      <c r="L2295" t="s">
        <v>92</v>
      </c>
      <c r="N2295" t="str">
        <f>IF(ISBLANK(Sales[[#This Row],[return]]),"No",Sales[[#This Row],[return]])</f>
        <v>No</v>
      </c>
      <c r="O2295" s="2">
        <v>42934</v>
      </c>
      <c r="P2295" s="8" t="str">
        <f>TEXT(DAY(Sales[[#This Row],[OrderDate]]),"ddd")</f>
        <v>Wed</v>
      </c>
      <c r="Q2295" s="8" t="str">
        <f>TEXT(MONTH(Sales[[#This Row],[ShipDate]])*29,"mmm")</f>
        <v>Jul</v>
      </c>
      <c r="R2295">
        <v>542</v>
      </c>
      <c r="S2295" t="s">
        <v>183</v>
      </c>
      <c r="T2295" t="s">
        <v>90</v>
      </c>
      <c r="U2295">
        <v>10024</v>
      </c>
      <c r="V2295" s="1">
        <v>0.2</v>
      </c>
      <c r="W2295">
        <v>1</v>
      </c>
      <c r="X2295">
        <v>2</v>
      </c>
      <c r="Y2295">
        <v>3</v>
      </c>
      <c r="AD2295"/>
    </row>
    <row r="2296" spans="1:30" x14ac:dyDescent="0.25">
      <c r="A2296" t="s">
        <v>40</v>
      </c>
      <c r="B2296" s="2">
        <v>42936</v>
      </c>
      <c r="C2296" s="35">
        <f>YEAR(Sales[[#This Row],[ShipDate]])</f>
        <v>2017</v>
      </c>
      <c r="D2296" t="s">
        <v>19</v>
      </c>
      <c r="E2296" t="s">
        <v>18</v>
      </c>
      <c r="F2296" t="s">
        <v>48</v>
      </c>
      <c r="G2296" t="s">
        <v>46</v>
      </c>
      <c r="H2296" t="s">
        <v>146</v>
      </c>
      <c r="I2296" t="s">
        <v>149</v>
      </c>
      <c r="J2296" t="s">
        <v>13</v>
      </c>
      <c r="K2296" t="s">
        <v>1187</v>
      </c>
      <c r="L2296" t="s">
        <v>92</v>
      </c>
      <c r="N2296" t="str">
        <f>IF(ISBLANK(Sales[[#This Row],[return]]),"No",Sales[[#This Row],[return]])</f>
        <v>No</v>
      </c>
      <c r="O2296" s="2">
        <v>42934</v>
      </c>
      <c r="P2296" s="8" t="str">
        <f>TEXT(DAY(Sales[[#This Row],[OrderDate]]),"ddd")</f>
        <v>Wed</v>
      </c>
      <c r="Q2296" s="8" t="str">
        <f>TEXT(MONTH(Sales[[#This Row],[ShipDate]])*29,"mmm")</f>
        <v>Jul</v>
      </c>
      <c r="R2296">
        <v>1277</v>
      </c>
      <c r="S2296" t="s">
        <v>2432</v>
      </c>
      <c r="T2296" t="s">
        <v>90</v>
      </c>
      <c r="U2296">
        <v>10024</v>
      </c>
      <c r="V2296" s="1">
        <v>0</v>
      </c>
      <c r="W2296">
        <v>37</v>
      </c>
      <c r="X2296">
        <v>1</v>
      </c>
      <c r="Y2296">
        <v>136</v>
      </c>
      <c r="AD2296"/>
    </row>
    <row r="2297" spans="1:30" x14ac:dyDescent="0.25">
      <c r="A2297" t="s">
        <v>40</v>
      </c>
      <c r="B2297" s="2">
        <v>43076</v>
      </c>
      <c r="C2297" s="35">
        <f>YEAR(Sales[[#This Row],[ShipDate]])</f>
        <v>2017</v>
      </c>
      <c r="D2297" t="s">
        <v>36</v>
      </c>
      <c r="E2297" t="s">
        <v>18</v>
      </c>
      <c r="F2297" t="s">
        <v>43</v>
      </c>
      <c r="G2297" t="s">
        <v>11</v>
      </c>
      <c r="H2297" t="s">
        <v>706</v>
      </c>
      <c r="I2297" t="s">
        <v>58</v>
      </c>
      <c r="J2297" t="s">
        <v>13</v>
      </c>
      <c r="K2297" t="s">
        <v>642</v>
      </c>
      <c r="L2297" t="s">
        <v>17</v>
      </c>
      <c r="N2297" t="str">
        <f>IF(ISBLANK(Sales[[#This Row],[return]]),"No",Sales[[#This Row],[return]])</f>
        <v>No</v>
      </c>
      <c r="O2297" s="2">
        <v>43072</v>
      </c>
      <c r="P2297" s="8" t="str">
        <f>TEXT(DAY(Sales[[#This Row],[OrderDate]]),"ddd")</f>
        <v>Tue</v>
      </c>
      <c r="Q2297" s="8" t="str">
        <f>TEXT(MONTH(Sales[[#This Row],[ShipDate]])*29,"mmm")</f>
        <v>Dec</v>
      </c>
      <c r="R2297">
        <v>1449</v>
      </c>
      <c r="S2297" t="s">
        <v>3174</v>
      </c>
      <c r="T2297" t="s">
        <v>15</v>
      </c>
      <c r="U2297">
        <v>28540</v>
      </c>
      <c r="V2297" s="1">
        <v>0.2</v>
      </c>
      <c r="W2297">
        <v>13</v>
      </c>
      <c r="X2297">
        <v>3</v>
      </c>
      <c r="Y2297">
        <v>78</v>
      </c>
      <c r="AD2297"/>
    </row>
    <row r="2298" spans="1:30" x14ac:dyDescent="0.25">
      <c r="A2298" t="s">
        <v>40</v>
      </c>
      <c r="B2298" s="2">
        <v>43076</v>
      </c>
      <c r="C2298" s="35">
        <f>YEAR(Sales[[#This Row],[ShipDate]])</f>
        <v>2017</v>
      </c>
      <c r="D2298" t="s">
        <v>36</v>
      </c>
      <c r="E2298" t="s">
        <v>18</v>
      </c>
      <c r="F2298" t="s">
        <v>45</v>
      </c>
      <c r="G2298" t="s">
        <v>25</v>
      </c>
      <c r="H2298" t="s">
        <v>706</v>
      </c>
      <c r="I2298" t="s">
        <v>58</v>
      </c>
      <c r="J2298" t="s">
        <v>13</v>
      </c>
      <c r="K2298" t="s">
        <v>642</v>
      </c>
      <c r="L2298" t="s">
        <v>17</v>
      </c>
      <c r="N2298" t="str">
        <f>IF(ISBLANK(Sales[[#This Row],[return]]),"No",Sales[[#This Row],[return]])</f>
        <v>No</v>
      </c>
      <c r="O2298" s="2">
        <v>43072</v>
      </c>
      <c r="P2298" s="8" t="str">
        <f>TEXT(DAY(Sales[[#This Row],[OrderDate]]),"ddd")</f>
        <v>Tue</v>
      </c>
      <c r="Q2298" s="8" t="str">
        <f>TEXT(MONTH(Sales[[#This Row],[ShipDate]])*29,"mmm")</f>
        <v>Dec</v>
      </c>
      <c r="R2298">
        <v>1126</v>
      </c>
      <c r="S2298" t="s">
        <v>906</v>
      </c>
      <c r="T2298" t="s">
        <v>15</v>
      </c>
      <c r="U2298">
        <v>28540</v>
      </c>
      <c r="V2298" s="1">
        <v>0.2</v>
      </c>
      <c r="W2298">
        <v>1</v>
      </c>
      <c r="X2298">
        <v>2</v>
      </c>
      <c r="Y2298">
        <v>9</v>
      </c>
      <c r="AD2298"/>
    </row>
    <row r="2299" spans="1:30" x14ac:dyDescent="0.25">
      <c r="A2299" t="s">
        <v>40</v>
      </c>
      <c r="B2299" s="2">
        <v>43076</v>
      </c>
      <c r="C2299" s="35">
        <f>YEAR(Sales[[#This Row],[ShipDate]])</f>
        <v>2017</v>
      </c>
      <c r="D2299" t="s">
        <v>36</v>
      </c>
      <c r="E2299" t="s">
        <v>18</v>
      </c>
      <c r="F2299" t="s">
        <v>50</v>
      </c>
      <c r="G2299" t="s">
        <v>25</v>
      </c>
      <c r="H2299" t="s">
        <v>706</v>
      </c>
      <c r="I2299" t="s">
        <v>58</v>
      </c>
      <c r="J2299" t="s">
        <v>13</v>
      </c>
      <c r="K2299" t="s">
        <v>642</v>
      </c>
      <c r="L2299" t="s">
        <v>17</v>
      </c>
      <c r="N2299" t="str">
        <f>IF(ISBLANK(Sales[[#This Row],[return]]),"No",Sales[[#This Row],[return]])</f>
        <v>No</v>
      </c>
      <c r="O2299" s="2">
        <v>43072</v>
      </c>
      <c r="P2299" s="8" t="str">
        <f>TEXT(DAY(Sales[[#This Row],[OrderDate]]),"ddd")</f>
        <v>Tue</v>
      </c>
      <c r="Q2299" s="8" t="str">
        <f>TEXT(MONTH(Sales[[#This Row],[ShipDate]])*29,"mmm")</f>
        <v>Dec</v>
      </c>
      <c r="R2299">
        <v>685</v>
      </c>
      <c r="S2299" t="s">
        <v>1990</v>
      </c>
      <c r="T2299" t="s">
        <v>15</v>
      </c>
      <c r="U2299">
        <v>28540</v>
      </c>
      <c r="V2299" s="1">
        <v>0.7</v>
      </c>
      <c r="W2299">
        <v>-74</v>
      </c>
      <c r="X2299">
        <v>5</v>
      </c>
      <c r="Y2299">
        <v>96</v>
      </c>
      <c r="AD2299"/>
    </row>
    <row r="2300" spans="1:30" x14ac:dyDescent="0.25">
      <c r="A2300" t="s">
        <v>40</v>
      </c>
      <c r="B2300" s="2">
        <v>43076</v>
      </c>
      <c r="C2300" s="35">
        <f>YEAR(Sales[[#This Row],[ShipDate]])</f>
        <v>2017</v>
      </c>
      <c r="D2300" t="s">
        <v>36</v>
      </c>
      <c r="E2300" t="s">
        <v>18</v>
      </c>
      <c r="F2300" t="s">
        <v>48</v>
      </c>
      <c r="G2300" t="s">
        <v>46</v>
      </c>
      <c r="H2300" t="s">
        <v>706</v>
      </c>
      <c r="I2300" t="s">
        <v>58</v>
      </c>
      <c r="J2300" t="s">
        <v>13</v>
      </c>
      <c r="K2300" t="s">
        <v>642</v>
      </c>
      <c r="L2300" t="s">
        <v>17</v>
      </c>
      <c r="N2300" t="str">
        <f>IF(ISBLANK(Sales[[#This Row],[return]]),"No",Sales[[#This Row],[return]])</f>
        <v>No</v>
      </c>
      <c r="O2300" s="2">
        <v>43072</v>
      </c>
      <c r="P2300" s="8" t="str">
        <f>TEXT(DAY(Sales[[#This Row],[OrderDate]]),"ddd")</f>
        <v>Tue</v>
      </c>
      <c r="Q2300" s="8" t="str">
        <f>TEXT(MONTH(Sales[[#This Row],[ShipDate]])*29,"mmm")</f>
        <v>Dec</v>
      </c>
      <c r="R2300">
        <v>1248</v>
      </c>
      <c r="S2300" t="s">
        <v>410</v>
      </c>
      <c r="T2300" t="s">
        <v>15</v>
      </c>
      <c r="U2300">
        <v>28540</v>
      </c>
      <c r="V2300" s="1">
        <v>0.2</v>
      </c>
      <c r="W2300">
        <v>9</v>
      </c>
      <c r="X2300">
        <v>2</v>
      </c>
      <c r="Y2300">
        <v>106</v>
      </c>
      <c r="AD2300"/>
    </row>
    <row r="2301" spans="1:30" x14ac:dyDescent="0.25">
      <c r="A2301" t="s">
        <v>24</v>
      </c>
      <c r="B2301" s="2">
        <v>43066</v>
      </c>
      <c r="C2301" s="35">
        <f>YEAR(Sales[[#This Row],[ShipDate]])</f>
        <v>2017</v>
      </c>
      <c r="D2301" t="s">
        <v>19</v>
      </c>
      <c r="E2301" t="s">
        <v>18</v>
      </c>
      <c r="F2301" t="s">
        <v>45</v>
      </c>
      <c r="G2301" t="s">
        <v>25</v>
      </c>
      <c r="H2301" t="s">
        <v>480</v>
      </c>
      <c r="I2301" t="s">
        <v>389</v>
      </c>
      <c r="J2301" t="s">
        <v>13</v>
      </c>
      <c r="K2301" t="s">
        <v>941</v>
      </c>
      <c r="L2301" t="s">
        <v>92</v>
      </c>
      <c r="N2301" t="str">
        <f>IF(ISBLANK(Sales[[#This Row],[return]]),"No",Sales[[#This Row],[return]])</f>
        <v>No</v>
      </c>
      <c r="O2301" s="2">
        <v>43062</v>
      </c>
      <c r="P2301" s="8" t="str">
        <f>TEXT(DAY(Sales[[#This Row],[OrderDate]]),"ddd")</f>
        <v>Mon</v>
      </c>
      <c r="Q2301" s="8" t="str">
        <f>TEXT(MONTH(Sales[[#This Row],[ShipDate]])*29,"mmm")</f>
        <v>Nov</v>
      </c>
      <c r="R2301">
        <v>1129</v>
      </c>
      <c r="S2301" t="s">
        <v>1974</v>
      </c>
      <c r="T2301" t="s">
        <v>90</v>
      </c>
      <c r="U2301">
        <v>7960</v>
      </c>
      <c r="V2301" s="1">
        <v>0</v>
      </c>
      <c r="W2301">
        <v>4</v>
      </c>
      <c r="X2301">
        <v>3</v>
      </c>
      <c r="Y2301">
        <v>18</v>
      </c>
      <c r="AD2301"/>
    </row>
    <row r="2302" spans="1:30" x14ac:dyDescent="0.25">
      <c r="A2302" t="s">
        <v>24</v>
      </c>
      <c r="B2302" s="2">
        <v>43066</v>
      </c>
      <c r="C2302" s="35">
        <f>YEAR(Sales[[#This Row],[ShipDate]])</f>
        <v>2017</v>
      </c>
      <c r="D2302" t="s">
        <v>19</v>
      </c>
      <c r="E2302" t="s">
        <v>18</v>
      </c>
      <c r="F2302" t="s">
        <v>52</v>
      </c>
      <c r="G2302" t="s">
        <v>25</v>
      </c>
      <c r="H2302" t="s">
        <v>480</v>
      </c>
      <c r="I2302" t="s">
        <v>389</v>
      </c>
      <c r="J2302" t="s">
        <v>13</v>
      </c>
      <c r="K2302" t="s">
        <v>941</v>
      </c>
      <c r="L2302" t="s">
        <v>92</v>
      </c>
      <c r="N2302" t="str">
        <f>IF(ISBLANK(Sales[[#This Row],[return]]),"No",Sales[[#This Row],[return]])</f>
        <v>No</v>
      </c>
      <c r="O2302" s="2">
        <v>43062</v>
      </c>
      <c r="P2302" s="8" t="str">
        <f>TEXT(DAY(Sales[[#This Row],[OrderDate]]),"ddd")</f>
        <v>Mon</v>
      </c>
      <c r="Q2302" s="8" t="str">
        <f>TEXT(MONTH(Sales[[#This Row],[ShipDate]])*29,"mmm")</f>
        <v>Nov</v>
      </c>
      <c r="R2302">
        <v>1425</v>
      </c>
      <c r="S2302" t="s">
        <v>1991</v>
      </c>
      <c r="T2302" t="s">
        <v>90</v>
      </c>
      <c r="U2302">
        <v>7960</v>
      </c>
      <c r="V2302" s="1">
        <v>0</v>
      </c>
      <c r="W2302">
        <v>735</v>
      </c>
      <c r="X2302">
        <v>8</v>
      </c>
      <c r="Y2302">
        <v>2625</v>
      </c>
      <c r="AD2302"/>
    </row>
    <row r="2303" spans="1:30" x14ac:dyDescent="0.25">
      <c r="A2303" t="s">
        <v>40</v>
      </c>
      <c r="B2303" s="2">
        <v>43058</v>
      </c>
      <c r="C2303" s="35">
        <f>YEAR(Sales[[#This Row],[ShipDate]])</f>
        <v>2017</v>
      </c>
      <c r="D2303" t="s">
        <v>36</v>
      </c>
      <c r="E2303" t="s">
        <v>18</v>
      </c>
      <c r="F2303" t="s">
        <v>23</v>
      </c>
      <c r="G2303" t="s">
        <v>11</v>
      </c>
      <c r="H2303" t="s">
        <v>1609</v>
      </c>
      <c r="I2303" t="s">
        <v>333</v>
      </c>
      <c r="J2303" t="s">
        <v>13</v>
      </c>
      <c r="K2303" t="s">
        <v>228</v>
      </c>
      <c r="L2303" t="s">
        <v>30</v>
      </c>
      <c r="N2303" t="str">
        <f>IF(ISBLANK(Sales[[#This Row],[return]]),"No",Sales[[#This Row],[return]])</f>
        <v>No</v>
      </c>
      <c r="O2303" s="2">
        <v>43053</v>
      </c>
      <c r="P2303" s="8" t="str">
        <f>TEXT(DAY(Sales[[#This Row],[OrderDate]]),"ddd")</f>
        <v>Sat</v>
      </c>
      <c r="Q2303" s="8" t="str">
        <f>TEXT(MONTH(Sales[[#This Row],[ShipDate]])*29,"mmm")</f>
        <v>Nov</v>
      </c>
      <c r="R2303">
        <v>746</v>
      </c>
      <c r="S2303" t="s">
        <v>513</v>
      </c>
      <c r="T2303" t="s">
        <v>28</v>
      </c>
      <c r="U2303">
        <v>87124</v>
      </c>
      <c r="V2303" s="1">
        <v>0.2</v>
      </c>
      <c r="W2303">
        <v>20</v>
      </c>
      <c r="X2303">
        <v>3</v>
      </c>
      <c r="Y2303">
        <v>230</v>
      </c>
      <c r="AD2303"/>
    </row>
    <row r="2304" spans="1:30" x14ac:dyDescent="0.25">
      <c r="A2304" t="s">
        <v>40</v>
      </c>
      <c r="B2304" s="2">
        <v>43058</v>
      </c>
      <c r="C2304" s="35">
        <f>YEAR(Sales[[#This Row],[ShipDate]])</f>
        <v>2017</v>
      </c>
      <c r="D2304" t="s">
        <v>36</v>
      </c>
      <c r="E2304" t="s">
        <v>18</v>
      </c>
      <c r="F2304" t="s">
        <v>23</v>
      </c>
      <c r="G2304" t="s">
        <v>11</v>
      </c>
      <c r="H2304" t="s">
        <v>1609</v>
      </c>
      <c r="I2304" t="s">
        <v>333</v>
      </c>
      <c r="J2304" t="s">
        <v>13</v>
      </c>
      <c r="K2304" t="s">
        <v>228</v>
      </c>
      <c r="L2304" t="s">
        <v>30</v>
      </c>
      <c r="N2304" t="str">
        <f>IF(ISBLANK(Sales[[#This Row],[return]]),"No",Sales[[#This Row],[return]])</f>
        <v>No</v>
      </c>
      <c r="O2304" s="2">
        <v>43053</v>
      </c>
      <c r="P2304" s="8" t="str">
        <f>TEXT(DAY(Sales[[#This Row],[OrderDate]]),"ddd")</f>
        <v>Sat</v>
      </c>
      <c r="Q2304" s="8" t="str">
        <f>TEXT(MONTH(Sales[[#This Row],[ShipDate]])*29,"mmm")</f>
        <v>Nov</v>
      </c>
      <c r="R2304">
        <v>1372</v>
      </c>
      <c r="S2304" t="s">
        <v>342</v>
      </c>
      <c r="T2304" t="s">
        <v>28</v>
      </c>
      <c r="U2304">
        <v>87124</v>
      </c>
      <c r="V2304" s="1">
        <v>0.2</v>
      </c>
      <c r="W2304">
        <v>99</v>
      </c>
      <c r="X2304">
        <v>4</v>
      </c>
      <c r="Y2304">
        <v>884</v>
      </c>
      <c r="AD2304"/>
    </row>
    <row r="2305" spans="1:30" x14ac:dyDescent="0.25">
      <c r="A2305" t="s">
        <v>24</v>
      </c>
      <c r="B2305" s="2">
        <v>42806</v>
      </c>
      <c r="C2305" s="35">
        <f>YEAR(Sales[[#This Row],[ShipDate]])</f>
        <v>2017</v>
      </c>
      <c r="D2305" t="s">
        <v>113</v>
      </c>
      <c r="E2305" t="s">
        <v>31</v>
      </c>
      <c r="F2305" t="s">
        <v>48</v>
      </c>
      <c r="G2305" t="s">
        <v>46</v>
      </c>
      <c r="H2305" t="s">
        <v>336</v>
      </c>
      <c r="I2305" t="s">
        <v>70</v>
      </c>
      <c r="J2305" t="s">
        <v>13</v>
      </c>
      <c r="K2305" t="s">
        <v>2632</v>
      </c>
      <c r="L2305" t="s">
        <v>68</v>
      </c>
      <c r="N2305" t="str">
        <f>IF(ISBLANK(Sales[[#This Row],[return]]),"No",Sales[[#This Row],[return]])</f>
        <v>No</v>
      </c>
      <c r="O2305" s="2">
        <v>42803</v>
      </c>
      <c r="P2305" s="8" t="str">
        <f>TEXT(DAY(Sales[[#This Row],[OrderDate]]),"ddd")</f>
        <v>Mon</v>
      </c>
      <c r="Q2305" s="8" t="str">
        <f>TEXT(MONTH(Sales[[#This Row],[ShipDate]])*29,"mmm")</f>
        <v>Mar</v>
      </c>
      <c r="R2305">
        <v>1244</v>
      </c>
      <c r="S2305" t="s">
        <v>2517</v>
      </c>
      <c r="T2305" t="s">
        <v>66</v>
      </c>
      <c r="U2305">
        <v>78207</v>
      </c>
      <c r="V2305" s="1">
        <v>0.2</v>
      </c>
      <c r="W2305">
        <v>22</v>
      </c>
      <c r="X2305">
        <v>3</v>
      </c>
      <c r="Y2305">
        <v>360</v>
      </c>
      <c r="AD2305"/>
    </row>
    <row r="2306" spans="1:30" x14ac:dyDescent="0.25">
      <c r="A2306" t="s">
        <v>24</v>
      </c>
      <c r="B2306" s="2">
        <v>42806</v>
      </c>
      <c r="C2306" s="35">
        <f>YEAR(Sales[[#This Row],[ShipDate]])</f>
        <v>2017</v>
      </c>
      <c r="D2306" t="s">
        <v>113</v>
      </c>
      <c r="E2306" t="s">
        <v>31</v>
      </c>
      <c r="F2306" t="s">
        <v>99</v>
      </c>
      <c r="G2306" t="s">
        <v>46</v>
      </c>
      <c r="H2306" t="s">
        <v>336</v>
      </c>
      <c r="I2306" t="s">
        <v>70</v>
      </c>
      <c r="J2306" t="s">
        <v>13</v>
      </c>
      <c r="K2306" t="s">
        <v>2632</v>
      </c>
      <c r="L2306" t="s">
        <v>68</v>
      </c>
      <c r="N2306" t="str">
        <f>IF(ISBLANK(Sales[[#This Row],[return]]),"No",Sales[[#This Row],[return]])</f>
        <v>No</v>
      </c>
      <c r="O2306" s="2">
        <v>42803</v>
      </c>
      <c r="P2306" s="8" t="str">
        <f>TEXT(DAY(Sales[[#This Row],[OrderDate]]),"ddd")</f>
        <v>Mon</v>
      </c>
      <c r="Q2306" s="8" t="str">
        <f>TEXT(MONTH(Sales[[#This Row],[ShipDate]])*29,"mmm")</f>
        <v>Mar</v>
      </c>
      <c r="R2306">
        <v>1058</v>
      </c>
      <c r="S2306" t="s">
        <v>2397</v>
      </c>
      <c r="T2306" t="s">
        <v>66</v>
      </c>
      <c r="U2306">
        <v>78207</v>
      </c>
      <c r="V2306" s="1">
        <v>0.2</v>
      </c>
      <c r="W2306">
        <v>30</v>
      </c>
      <c r="X2306">
        <v>5</v>
      </c>
      <c r="Y2306">
        <v>114</v>
      </c>
      <c r="AD2306"/>
    </row>
    <row r="2307" spans="1:30" x14ac:dyDescent="0.25">
      <c r="A2307" t="s">
        <v>40</v>
      </c>
      <c r="B2307" s="2">
        <v>43085</v>
      </c>
      <c r="C2307" s="35">
        <f>YEAR(Sales[[#This Row],[ShipDate]])</f>
        <v>2017</v>
      </c>
      <c r="D2307" t="s">
        <v>19</v>
      </c>
      <c r="E2307" t="s">
        <v>18</v>
      </c>
      <c r="F2307" t="s">
        <v>48</v>
      </c>
      <c r="G2307" t="s">
        <v>46</v>
      </c>
      <c r="H2307" t="s">
        <v>213</v>
      </c>
      <c r="I2307" t="s">
        <v>216</v>
      </c>
      <c r="J2307" t="s">
        <v>13</v>
      </c>
      <c r="K2307" t="s">
        <v>999</v>
      </c>
      <c r="L2307" t="s">
        <v>30</v>
      </c>
      <c r="N2307" t="str">
        <f>IF(ISBLANK(Sales[[#This Row],[return]]),"No",Sales[[#This Row],[return]])</f>
        <v>No</v>
      </c>
      <c r="O2307" s="2">
        <v>43083</v>
      </c>
      <c r="P2307" s="8" t="str">
        <f>TEXT(DAY(Sales[[#This Row],[OrderDate]]),"ddd")</f>
        <v>Sat</v>
      </c>
      <c r="Q2307" s="8" t="str">
        <f>TEXT(MONTH(Sales[[#This Row],[ShipDate]])*29,"mmm")</f>
        <v>Dec</v>
      </c>
      <c r="R2307">
        <v>884</v>
      </c>
      <c r="S2307" t="s">
        <v>2473</v>
      </c>
      <c r="T2307" t="s">
        <v>28</v>
      </c>
      <c r="U2307">
        <v>97206</v>
      </c>
      <c r="V2307" s="1">
        <v>0.2</v>
      </c>
      <c r="W2307">
        <v>36</v>
      </c>
      <c r="X2307">
        <v>4</v>
      </c>
      <c r="Y2307">
        <v>320</v>
      </c>
      <c r="AD2307"/>
    </row>
    <row r="2308" spans="1:30" x14ac:dyDescent="0.25">
      <c r="A2308" t="s">
        <v>10</v>
      </c>
      <c r="B2308" s="2">
        <v>42913</v>
      </c>
      <c r="C2308" s="35">
        <f>YEAR(Sales[[#This Row],[ShipDate]])</f>
        <v>2017</v>
      </c>
      <c r="D2308" t="s">
        <v>36</v>
      </c>
      <c r="E2308" t="s">
        <v>18</v>
      </c>
      <c r="F2308" t="s">
        <v>48</v>
      </c>
      <c r="G2308" t="s">
        <v>46</v>
      </c>
      <c r="H2308" t="s">
        <v>1570</v>
      </c>
      <c r="I2308" t="s">
        <v>37</v>
      </c>
      <c r="J2308" t="s">
        <v>13</v>
      </c>
      <c r="K2308" t="s">
        <v>840</v>
      </c>
      <c r="L2308" t="s">
        <v>17</v>
      </c>
      <c r="N2308" t="str">
        <f>IF(ISBLANK(Sales[[#This Row],[return]]),"No",Sales[[#This Row],[return]])</f>
        <v>No</v>
      </c>
      <c r="O2308" s="2">
        <v>42907</v>
      </c>
      <c r="P2308" s="8" t="str">
        <f>TEXT(DAY(Sales[[#This Row],[OrderDate]]),"ddd")</f>
        <v>Sat</v>
      </c>
      <c r="Q2308" s="8" t="str">
        <f>TEXT(MONTH(Sales[[#This Row],[ShipDate]])*29,"mmm")</f>
        <v>Jun</v>
      </c>
      <c r="R2308">
        <v>927</v>
      </c>
      <c r="S2308" t="s">
        <v>2516</v>
      </c>
      <c r="T2308" t="s">
        <v>15</v>
      </c>
      <c r="U2308">
        <v>32725</v>
      </c>
      <c r="V2308" s="1">
        <v>0.2</v>
      </c>
      <c r="W2308">
        <v>38</v>
      </c>
      <c r="X2308">
        <v>3</v>
      </c>
      <c r="Y2308">
        <v>108</v>
      </c>
      <c r="AD2308"/>
    </row>
    <row r="2309" spans="1:30" x14ac:dyDescent="0.25">
      <c r="A2309" t="s">
        <v>40</v>
      </c>
      <c r="B2309" s="2">
        <v>42929</v>
      </c>
      <c r="C2309" s="35">
        <f>YEAR(Sales[[#This Row],[ShipDate]])</f>
        <v>2017</v>
      </c>
      <c r="D2309" t="s">
        <v>36</v>
      </c>
      <c r="E2309" t="s">
        <v>31</v>
      </c>
      <c r="F2309" t="s">
        <v>52</v>
      </c>
      <c r="G2309" t="s">
        <v>25</v>
      </c>
      <c r="H2309" t="s">
        <v>399</v>
      </c>
      <c r="I2309" t="s">
        <v>70</v>
      </c>
      <c r="J2309" t="s">
        <v>13</v>
      </c>
      <c r="K2309" t="s">
        <v>2713</v>
      </c>
      <c r="L2309" t="s">
        <v>68</v>
      </c>
      <c r="N2309" t="str">
        <f>IF(ISBLANK(Sales[[#This Row],[return]]),"No",Sales[[#This Row],[return]])</f>
        <v>No</v>
      </c>
      <c r="O2309" s="2">
        <v>42925</v>
      </c>
      <c r="P2309" s="8" t="str">
        <f>TEXT(DAY(Sales[[#This Row],[OrderDate]]),"ddd")</f>
        <v>Mon</v>
      </c>
      <c r="Q2309" s="8" t="str">
        <f>TEXT(MONTH(Sales[[#This Row],[ShipDate]])*29,"mmm")</f>
        <v>Jul</v>
      </c>
      <c r="R2309">
        <v>40</v>
      </c>
      <c r="S2309" t="s">
        <v>354</v>
      </c>
      <c r="T2309" t="s">
        <v>66</v>
      </c>
      <c r="U2309">
        <v>75220</v>
      </c>
      <c r="V2309" s="1">
        <v>0.8</v>
      </c>
      <c r="W2309">
        <v>-122</v>
      </c>
      <c r="X2309">
        <v>2</v>
      </c>
      <c r="Y2309">
        <v>49</v>
      </c>
      <c r="AD2309"/>
    </row>
    <row r="2310" spans="1:30" x14ac:dyDescent="0.25">
      <c r="A2310" t="s">
        <v>40</v>
      </c>
      <c r="B2310" s="2">
        <v>43065</v>
      </c>
      <c r="C2310" s="35">
        <f>YEAR(Sales[[#This Row],[ShipDate]])</f>
        <v>2017</v>
      </c>
      <c r="D2310" t="s">
        <v>36</v>
      </c>
      <c r="E2310" t="s">
        <v>18</v>
      </c>
      <c r="F2310" t="s">
        <v>59</v>
      </c>
      <c r="G2310" t="s">
        <v>25</v>
      </c>
      <c r="H2310" t="s">
        <v>619</v>
      </c>
      <c r="I2310" t="s">
        <v>585</v>
      </c>
      <c r="J2310" t="s">
        <v>13</v>
      </c>
      <c r="K2310" t="s">
        <v>1299</v>
      </c>
      <c r="L2310" t="s">
        <v>92</v>
      </c>
      <c r="N2310" t="str">
        <f>IF(ISBLANK(Sales[[#This Row],[return]]),"No",Sales[[#This Row],[return]])</f>
        <v>No</v>
      </c>
      <c r="O2310" s="2">
        <v>43061</v>
      </c>
      <c r="P2310" s="8" t="str">
        <f>TEXT(DAY(Sales[[#This Row],[OrderDate]]),"ddd")</f>
        <v>Sun</v>
      </c>
      <c r="Q2310" s="8" t="str">
        <f>TEXT(MONTH(Sales[[#This Row],[ShipDate]])*29,"mmm")</f>
        <v>Nov</v>
      </c>
      <c r="R2310">
        <v>1768</v>
      </c>
      <c r="S2310" t="s">
        <v>1932</v>
      </c>
      <c r="T2310" t="s">
        <v>90</v>
      </c>
      <c r="U2310">
        <v>2169</v>
      </c>
      <c r="V2310" s="1">
        <v>0</v>
      </c>
      <c r="W2310">
        <v>7</v>
      </c>
      <c r="X2310">
        <v>3</v>
      </c>
      <c r="Y2310">
        <v>15</v>
      </c>
      <c r="AD2310"/>
    </row>
    <row r="2311" spans="1:30" x14ac:dyDescent="0.25">
      <c r="A2311" t="s">
        <v>10</v>
      </c>
      <c r="B2311" s="2">
        <v>43053</v>
      </c>
      <c r="C2311" s="35">
        <f>YEAR(Sales[[#This Row],[ShipDate]])</f>
        <v>2017</v>
      </c>
      <c r="D2311" t="s">
        <v>36</v>
      </c>
      <c r="E2311" t="s">
        <v>18</v>
      </c>
      <c r="F2311" t="s">
        <v>43</v>
      </c>
      <c r="G2311" t="s">
        <v>11</v>
      </c>
      <c r="H2311" t="s">
        <v>75</v>
      </c>
      <c r="I2311" t="s">
        <v>78</v>
      </c>
      <c r="J2311" t="s">
        <v>13</v>
      </c>
      <c r="K2311" t="s">
        <v>734</v>
      </c>
      <c r="L2311" t="s">
        <v>30</v>
      </c>
      <c r="M2311" t="s">
        <v>82</v>
      </c>
      <c r="N2311" t="str">
        <f>IF(ISBLANK(Sales[[#This Row],[return]]),"No",Sales[[#This Row],[return]])</f>
        <v>Yes</v>
      </c>
      <c r="O2311" s="2">
        <v>43047</v>
      </c>
      <c r="P2311" s="8" t="str">
        <f>TEXT(DAY(Sales[[#This Row],[OrderDate]]),"ddd")</f>
        <v>Sun</v>
      </c>
      <c r="Q2311" s="8" t="str">
        <f>TEXT(MONTH(Sales[[#This Row],[ShipDate]])*29,"mmm")</f>
        <v>Nov</v>
      </c>
      <c r="R2311">
        <v>620</v>
      </c>
      <c r="S2311" t="s">
        <v>3185</v>
      </c>
      <c r="T2311" t="s">
        <v>28</v>
      </c>
      <c r="U2311">
        <v>84084</v>
      </c>
      <c r="V2311" s="1">
        <v>0</v>
      </c>
      <c r="W2311">
        <v>22</v>
      </c>
      <c r="X2311">
        <v>3</v>
      </c>
      <c r="Y2311">
        <v>67</v>
      </c>
      <c r="AD2311"/>
    </row>
    <row r="2312" spans="1:30" x14ac:dyDescent="0.25">
      <c r="A2312" t="s">
        <v>10</v>
      </c>
      <c r="B2312" s="2">
        <v>43053</v>
      </c>
      <c r="C2312" s="35">
        <f>YEAR(Sales[[#This Row],[ShipDate]])</f>
        <v>2017</v>
      </c>
      <c r="D2312" t="s">
        <v>36</v>
      </c>
      <c r="E2312" t="s">
        <v>18</v>
      </c>
      <c r="F2312" t="s">
        <v>150</v>
      </c>
      <c r="G2312" t="s">
        <v>25</v>
      </c>
      <c r="H2312" t="s">
        <v>75</v>
      </c>
      <c r="I2312" t="s">
        <v>78</v>
      </c>
      <c r="J2312" t="s">
        <v>13</v>
      </c>
      <c r="K2312" t="s">
        <v>734</v>
      </c>
      <c r="L2312" t="s">
        <v>30</v>
      </c>
      <c r="M2312" t="s">
        <v>82</v>
      </c>
      <c r="N2312" t="str">
        <f>IF(ISBLANK(Sales[[#This Row],[return]]),"No",Sales[[#This Row],[return]])</f>
        <v>Yes</v>
      </c>
      <c r="O2312" s="2">
        <v>43047</v>
      </c>
      <c r="P2312" s="8" t="str">
        <f>TEXT(DAY(Sales[[#This Row],[OrderDate]]),"ddd")</f>
        <v>Sun</v>
      </c>
      <c r="Q2312" s="8" t="str">
        <f>TEXT(MONTH(Sales[[#This Row],[ShipDate]])*29,"mmm")</f>
        <v>Nov</v>
      </c>
      <c r="R2312">
        <v>120</v>
      </c>
      <c r="S2312" t="s">
        <v>2857</v>
      </c>
      <c r="T2312" t="s">
        <v>28</v>
      </c>
      <c r="U2312">
        <v>84084</v>
      </c>
      <c r="V2312" s="1">
        <v>0</v>
      </c>
      <c r="W2312">
        <v>0</v>
      </c>
      <c r="X2312">
        <v>3</v>
      </c>
      <c r="Y2312">
        <v>5</v>
      </c>
      <c r="AD2312"/>
    </row>
    <row r="2313" spans="1:30" x14ac:dyDescent="0.25">
      <c r="A2313" t="s">
        <v>10</v>
      </c>
      <c r="B2313" s="2">
        <v>43053</v>
      </c>
      <c r="C2313" s="35">
        <f>YEAR(Sales[[#This Row],[ShipDate]])</f>
        <v>2017</v>
      </c>
      <c r="D2313" t="s">
        <v>36</v>
      </c>
      <c r="E2313" t="s">
        <v>18</v>
      </c>
      <c r="F2313" t="s">
        <v>59</v>
      </c>
      <c r="G2313" t="s">
        <v>25</v>
      </c>
      <c r="H2313" t="s">
        <v>75</v>
      </c>
      <c r="I2313" t="s">
        <v>78</v>
      </c>
      <c r="J2313" t="s">
        <v>13</v>
      </c>
      <c r="K2313" t="s">
        <v>734</v>
      </c>
      <c r="L2313" t="s">
        <v>30</v>
      </c>
      <c r="M2313" t="s">
        <v>82</v>
      </c>
      <c r="N2313" t="str">
        <f>IF(ISBLANK(Sales[[#This Row],[return]]),"No",Sales[[#This Row],[return]])</f>
        <v>Yes</v>
      </c>
      <c r="O2313" s="2">
        <v>43047</v>
      </c>
      <c r="P2313" s="8" t="str">
        <f>TEXT(DAY(Sales[[#This Row],[OrderDate]]),"ddd")</f>
        <v>Sun</v>
      </c>
      <c r="Q2313" s="8" t="str">
        <f>TEXT(MONTH(Sales[[#This Row],[ShipDate]])*29,"mmm")</f>
        <v>Nov</v>
      </c>
      <c r="R2313">
        <v>1787</v>
      </c>
      <c r="S2313" t="s">
        <v>2185</v>
      </c>
      <c r="T2313" t="s">
        <v>28</v>
      </c>
      <c r="U2313">
        <v>84084</v>
      </c>
      <c r="V2313" s="1">
        <v>0</v>
      </c>
      <c r="W2313">
        <v>42</v>
      </c>
      <c r="X2313">
        <v>3</v>
      </c>
      <c r="Y2313">
        <v>93</v>
      </c>
      <c r="AD2313"/>
    </row>
    <row r="2314" spans="1:30" x14ac:dyDescent="0.25">
      <c r="A2314" t="s">
        <v>10</v>
      </c>
      <c r="B2314" s="2">
        <v>43053</v>
      </c>
      <c r="C2314" s="35">
        <f>YEAR(Sales[[#This Row],[ShipDate]])</f>
        <v>2017</v>
      </c>
      <c r="D2314" t="s">
        <v>36</v>
      </c>
      <c r="E2314" t="s">
        <v>18</v>
      </c>
      <c r="F2314" t="s">
        <v>50</v>
      </c>
      <c r="G2314" t="s">
        <v>25</v>
      </c>
      <c r="H2314" t="s">
        <v>75</v>
      </c>
      <c r="I2314" t="s">
        <v>78</v>
      </c>
      <c r="J2314" t="s">
        <v>13</v>
      </c>
      <c r="K2314" t="s">
        <v>734</v>
      </c>
      <c r="L2314" t="s">
        <v>30</v>
      </c>
      <c r="M2314" t="s">
        <v>82</v>
      </c>
      <c r="N2314" t="str">
        <f>IF(ISBLANK(Sales[[#This Row],[return]]),"No",Sales[[#This Row],[return]])</f>
        <v>Yes</v>
      </c>
      <c r="O2314" s="2">
        <v>43047</v>
      </c>
      <c r="P2314" s="8" t="str">
        <f>TEXT(DAY(Sales[[#This Row],[OrderDate]]),"ddd")</f>
        <v>Sun</v>
      </c>
      <c r="Q2314" s="8" t="str">
        <f>TEXT(MONTH(Sales[[#This Row],[ShipDate]])*29,"mmm")</f>
        <v>Nov</v>
      </c>
      <c r="R2314">
        <v>513</v>
      </c>
      <c r="S2314" t="s">
        <v>1677</v>
      </c>
      <c r="T2314" t="s">
        <v>28</v>
      </c>
      <c r="U2314">
        <v>84084</v>
      </c>
      <c r="V2314" s="1">
        <v>0.2</v>
      </c>
      <c r="W2314">
        <v>29</v>
      </c>
      <c r="X2314">
        <v>5</v>
      </c>
      <c r="Y2314">
        <v>92</v>
      </c>
      <c r="AD2314"/>
    </row>
    <row r="2315" spans="1:30" x14ac:dyDescent="0.25">
      <c r="A2315" t="s">
        <v>40</v>
      </c>
      <c r="B2315" s="2">
        <v>43040</v>
      </c>
      <c r="C2315" s="35">
        <f>YEAR(Sales[[#This Row],[ShipDate]])</f>
        <v>2017</v>
      </c>
      <c r="D2315" t="s">
        <v>19</v>
      </c>
      <c r="E2315" t="s">
        <v>69</v>
      </c>
      <c r="F2315" t="s">
        <v>48</v>
      </c>
      <c r="G2315" t="s">
        <v>46</v>
      </c>
      <c r="H2315" t="s">
        <v>428</v>
      </c>
      <c r="I2315" t="s">
        <v>133</v>
      </c>
      <c r="J2315" t="s">
        <v>13</v>
      </c>
      <c r="K2315" t="s">
        <v>3036</v>
      </c>
      <c r="L2315" t="s">
        <v>68</v>
      </c>
      <c r="N2315" t="str">
        <f>IF(ISBLANK(Sales[[#This Row],[return]]),"No",Sales[[#This Row],[return]])</f>
        <v>No</v>
      </c>
      <c r="O2315" s="2">
        <v>43038</v>
      </c>
      <c r="P2315" s="8" t="str">
        <f>TEXT(DAY(Sales[[#This Row],[OrderDate]]),"ddd")</f>
        <v>Mon</v>
      </c>
      <c r="Q2315" s="8" t="str">
        <f>TEXT(MONTH(Sales[[#This Row],[ShipDate]])*29,"mmm")</f>
        <v>Nov</v>
      </c>
      <c r="R2315">
        <v>1244</v>
      </c>
      <c r="S2315" t="s">
        <v>2517</v>
      </c>
      <c r="T2315" t="s">
        <v>66</v>
      </c>
      <c r="U2315">
        <v>48227</v>
      </c>
      <c r="V2315" s="1">
        <v>0</v>
      </c>
      <c r="W2315">
        <v>75</v>
      </c>
      <c r="X2315">
        <v>2</v>
      </c>
      <c r="Y2315">
        <v>300</v>
      </c>
      <c r="AD2315"/>
    </row>
    <row r="2316" spans="1:30" x14ac:dyDescent="0.25">
      <c r="A2316" t="s">
        <v>40</v>
      </c>
      <c r="B2316" s="2">
        <v>42973</v>
      </c>
      <c r="C2316" s="35">
        <f>YEAR(Sales[[#This Row],[ShipDate]])</f>
        <v>2017</v>
      </c>
      <c r="D2316" t="s">
        <v>19</v>
      </c>
      <c r="E2316" t="s">
        <v>18</v>
      </c>
      <c r="F2316" t="s">
        <v>33</v>
      </c>
      <c r="G2316" t="s">
        <v>25</v>
      </c>
      <c r="H2316" t="s">
        <v>1995</v>
      </c>
      <c r="I2316" t="s">
        <v>252</v>
      </c>
      <c r="J2316" t="s">
        <v>13</v>
      </c>
      <c r="K2316" t="s">
        <v>1255</v>
      </c>
      <c r="L2316" t="s">
        <v>92</v>
      </c>
      <c r="N2316" t="str">
        <f>IF(ISBLANK(Sales[[#This Row],[return]]),"No",Sales[[#This Row],[return]])</f>
        <v>No</v>
      </c>
      <c r="O2316" s="2">
        <v>42971</v>
      </c>
      <c r="P2316" s="8" t="str">
        <f>TEXT(DAY(Sales[[#This Row],[OrderDate]]),"ddd")</f>
        <v>Tue</v>
      </c>
      <c r="Q2316" s="8" t="str">
        <f>TEXT(MONTH(Sales[[#This Row],[ShipDate]])*29,"mmm")</f>
        <v>Aug</v>
      </c>
      <c r="R2316">
        <v>181</v>
      </c>
      <c r="S2316" t="s">
        <v>1732</v>
      </c>
      <c r="T2316" t="s">
        <v>90</v>
      </c>
      <c r="U2316">
        <v>43402</v>
      </c>
      <c r="V2316" s="1">
        <v>0.2</v>
      </c>
      <c r="W2316">
        <v>3</v>
      </c>
      <c r="X2316">
        <v>3</v>
      </c>
      <c r="Y2316">
        <v>7</v>
      </c>
      <c r="AD2316"/>
    </row>
    <row r="2317" spans="1:30" x14ac:dyDescent="0.25">
      <c r="A2317" t="s">
        <v>40</v>
      </c>
      <c r="B2317" s="2">
        <v>42973</v>
      </c>
      <c r="C2317" s="35">
        <f>YEAR(Sales[[#This Row],[ShipDate]])</f>
        <v>2017</v>
      </c>
      <c r="D2317" t="s">
        <v>19</v>
      </c>
      <c r="E2317" t="s">
        <v>18</v>
      </c>
      <c r="F2317" t="s">
        <v>39</v>
      </c>
      <c r="G2317" t="s">
        <v>25</v>
      </c>
      <c r="H2317" t="s">
        <v>1995</v>
      </c>
      <c r="I2317" t="s">
        <v>252</v>
      </c>
      <c r="J2317" t="s">
        <v>13</v>
      </c>
      <c r="K2317" t="s">
        <v>1255</v>
      </c>
      <c r="L2317" t="s">
        <v>92</v>
      </c>
      <c r="N2317" t="str">
        <f>IF(ISBLANK(Sales[[#This Row],[return]]),"No",Sales[[#This Row],[return]])</f>
        <v>No</v>
      </c>
      <c r="O2317" s="2">
        <v>42971</v>
      </c>
      <c r="P2317" s="8" t="str">
        <f>TEXT(DAY(Sales[[#This Row],[OrderDate]]),"ddd")</f>
        <v>Tue</v>
      </c>
      <c r="Q2317" s="8" t="str">
        <f>TEXT(MONTH(Sales[[#This Row],[ShipDate]])*29,"mmm")</f>
        <v>Aug</v>
      </c>
      <c r="R2317">
        <v>100</v>
      </c>
      <c r="S2317" t="s">
        <v>487</v>
      </c>
      <c r="T2317" t="s">
        <v>90</v>
      </c>
      <c r="U2317">
        <v>43402</v>
      </c>
      <c r="V2317" s="1">
        <v>0.2</v>
      </c>
      <c r="W2317">
        <v>49</v>
      </c>
      <c r="X2317">
        <v>3</v>
      </c>
      <c r="Y2317">
        <v>436</v>
      </c>
      <c r="AD2317"/>
    </row>
    <row r="2318" spans="1:30" x14ac:dyDescent="0.25">
      <c r="A2318" t="s">
        <v>40</v>
      </c>
      <c r="B2318" s="2">
        <v>42973</v>
      </c>
      <c r="C2318" s="35">
        <f>YEAR(Sales[[#This Row],[ShipDate]])</f>
        <v>2017</v>
      </c>
      <c r="D2318" t="s">
        <v>19</v>
      </c>
      <c r="E2318" t="s">
        <v>18</v>
      </c>
      <c r="F2318" t="s">
        <v>48</v>
      </c>
      <c r="G2318" t="s">
        <v>46</v>
      </c>
      <c r="H2318" t="s">
        <v>1995</v>
      </c>
      <c r="I2318" t="s">
        <v>252</v>
      </c>
      <c r="J2318" t="s">
        <v>13</v>
      </c>
      <c r="K2318" t="s">
        <v>1255</v>
      </c>
      <c r="L2318" t="s">
        <v>92</v>
      </c>
      <c r="N2318" t="str">
        <f>IF(ISBLANK(Sales[[#This Row],[return]]),"No",Sales[[#This Row],[return]])</f>
        <v>No</v>
      </c>
      <c r="O2318" s="2">
        <v>42971</v>
      </c>
      <c r="P2318" s="8" t="str">
        <f>TEXT(DAY(Sales[[#This Row],[OrderDate]]),"ddd")</f>
        <v>Tue</v>
      </c>
      <c r="Q2318" s="8" t="str">
        <f>TEXT(MONTH(Sales[[#This Row],[ShipDate]])*29,"mmm")</f>
        <v>Aug</v>
      </c>
      <c r="R2318">
        <v>306</v>
      </c>
      <c r="S2318" t="s">
        <v>2450</v>
      </c>
      <c r="T2318" t="s">
        <v>90</v>
      </c>
      <c r="U2318">
        <v>43402</v>
      </c>
      <c r="V2318" s="1">
        <v>0.4</v>
      </c>
      <c r="W2318">
        <v>4</v>
      </c>
      <c r="X2318">
        <v>3</v>
      </c>
      <c r="Y2318">
        <v>27</v>
      </c>
      <c r="AD2318"/>
    </row>
    <row r="2319" spans="1:30" x14ac:dyDescent="0.25">
      <c r="A2319" t="s">
        <v>10</v>
      </c>
      <c r="B2319" s="2">
        <v>42942</v>
      </c>
      <c r="C2319" s="35">
        <f>YEAR(Sales[[#This Row],[ShipDate]])</f>
        <v>2017</v>
      </c>
      <c r="D2319" t="s">
        <v>19</v>
      </c>
      <c r="E2319" t="s">
        <v>18</v>
      </c>
      <c r="F2319" t="s">
        <v>50</v>
      </c>
      <c r="G2319" t="s">
        <v>25</v>
      </c>
      <c r="H2319" t="s">
        <v>200</v>
      </c>
      <c r="I2319" t="s">
        <v>149</v>
      </c>
      <c r="J2319" t="s">
        <v>13</v>
      </c>
      <c r="K2319" t="s">
        <v>905</v>
      </c>
      <c r="L2319" t="s">
        <v>92</v>
      </c>
      <c r="N2319" t="str">
        <f>IF(ISBLANK(Sales[[#This Row],[return]]),"No",Sales[[#This Row],[return]])</f>
        <v>No</v>
      </c>
      <c r="O2319" s="2">
        <v>42939</v>
      </c>
      <c r="P2319" s="8" t="str">
        <f>TEXT(DAY(Sales[[#This Row],[OrderDate]]),"ddd")</f>
        <v>Mon</v>
      </c>
      <c r="Q2319" s="8" t="str">
        <f>TEXT(MONTH(Sales[[#This Row],[ShipDate]])*29,"mmm")</f>
        <v>Jul</v>
      </c>
      <c r="R2319">
        <v>35</v>
      </c>
      <c r="S2319" t="s">
        <v>467</v>
      </c>
      <c r="T2319" t="s">
        <v>90</v>
      </c>
      <c r="U2319">
        <v>14609</v>
      </c>
      <c r="V2319" s="1">
        <v>0.2</v>
      </c>
      <c r="W2319">
        <v>4</v>
      </c>
      <c r="X2319">
        <v>3</v>
      </c>
      <c r="Y2319">
        <v>11</v>
      </c>
      <c r="AD2319"/>
    </row>
    <row r="2320" spans="1:30" x14ac:dyDescent="0.25">
      <c r="A2320" t="s">
        <v>40</v>
      </c>
      <c r="B2320" s="2">
        <v>43063</v>
      </c>
      <c r="C2320" s="35">
        <f>YEAR(Sales[[#This Row],[ShipDate]])</f>
        <v>2017</v>
      </c>
      <c r="D2320" t="s">
        <v>36</v>
      </c>
      <c r="E2320" t="s">
        <v>18</v>
      </c>
      <c r="F2320" t="s">
        <v>23</v>
      </c>
      <c r="G2320" t="s">
        <v>11</v>
      </c>
      <c r="H2320" t="s">
        <v>1211</v>
      </c>
      <c r="I2320" t="s">
        <v>32</v>
      </c>
      <c r="J2320" t="s">
        <v>13</v>
      </c>
      <c r="K2320" t="s">
        <v>283</v>
      </c>
      <c r="L2320" t="s">
        <v>30</v>
      </c>
      <c r="M2320" t="s">
        <v>82</v>
      </c>
      <c r="N2320" t="str">
        <f>IF(ISBLANK(Sales[[#This Row],[return]]),"No",Sales[[#This Row],[return]])</f>
        <v>Yes</v>
      </c>
      <c r="O2320" s="2">
        <v>43059</v>
      </c>
      <c r="P2320" s="8" t="str">
        <f>TEXT(DAY(Sales[[#This Row],[OrderDate]]),"ddd")</f>
        <v>Fri</v>
      </c>
      <c r="Q2320" s="8" t="str">
        <f>TEXT(MONTH(Sales[[#This Row],[ShipDate]])*29,"mmm")</f>
        <v>Nov</v>
      </c>
      <c r="R2320">
        <v>1378</v>
      </c>
      <c r="S2320" t="s">
        <v>831</v>
      </c>
      <c r="T2320" t="s">
        <v>28</v>
      </c>
      <c r="U2320">
        <v>94601</v>
      </c>
      <c r="V2320" s="1">
        <v>0.2</v>
      </c>
      <c r="W2320">
        <v>36</v>
      </c>
      <c r="X2320">
        <v>3</v>
      </c>
      <c r="Y2320">
        <v>572</v>
      </c>
      <c r="AD2320"/>
    </row>
    <row r="2321" spans="1:30" x14ac:dyDescent="0.25">
      <c r="A2321" t="s">
        <v>40</v>
      </c>
      <c r="B2321" s="2">
        <v>43063</v>
      </c>
      <c r="C2321" s="35">
        <f>YEAR(Sales[[#This Row],[ShipDate]])</f>
        <v>2017</v>
      </c>
      <c r="D2321" t="s">
        <v>36</v>
      </c>
      <c r="E2321" t="s">
        <v>18</v>
      </c>
      <c r="F2321" t="s">
        <v>48</v>
      </c>
      <c r="G2321" t="s">
        <v>46</v>
      </c>
      <c r="H2321" t="s">
        <v>1211</v>
      </c>
      <c r="I2321" t="s">
        <v>32</v>
      </c>
      <c r="J2321" t="s">
        <v>13</v>
      </c>
      <c r="K2321" t="s">
        <v>283</v>
      </c>
      <c r="L2321" t="s">
        <v>30</v>
      </c>
      <c r="M2321" t="s">
        <v>82</v>
      </c>
      <c r="N2321" t="str">
        <f>IF(ISBLANK(Sales[[#This Row],[return]]),"No",Sales[[#This Row],[return]])</f>
        <v>Yes</v>
      </c>
      <c r="O2321" s="2">
        <v>43059</v>
      </c>
      <c r="P2321" s="8" t="str">
        <f>TEXT(DAY(Sales[[#This Row],[OrderDate]]),"ddd")</f>
        <v>Fri</v>
      </c>
      <c r="Q2321" s="8" t="str">
        <f>TEXT(MONTH(Sales[[#This Row],[ShipDate]])*29,"mmm")</f>
        <v>Nov</v>
      </c>
      <c r="R2321">
        <v>732</v>
      </c>
      <c r="S2321" t="s">
        <v>2519</v>
      </c>
      <c r="T2321" t="s">
        <v>28</v>
      </c>
      <c r="U2321">
        <v>94601</v>
      </c>
      <c r="V2321" s="1">
        <v>0.2</v>
      </c>
      <c r="W2321">
        <v>-15</v>
      </c>
      <c r="X2321">
        <v>7</v>
      </c>
      <c r="Y2321">
        <v>73</v>
      </c>
      <c r="AD2321"/>
    </row>
    <row r="2322" spans="1:30" x14ac:dyDescent="0.25">
      <c r="A2322" t="s">
        <v>10</v>
      </c>
      <c r="B2322" s="2">
        <v>43020</v>
      </c>
      <c r="C2322" s="35">
        <f>YEAR(Sales[[#This Row],[ShipDate]])</f>
        <v>2017</v>
      </c>
      <c r="D2322" t="s">
        <v>19</v>
      </c>
      <c r="E2322" t="s">
        <v>31</v>
      </c>
      <c r="F2322" t="s">
        <v>104</v>
      </c>
      <c r="G2322" t="s">
        <v>25</v>
      </c>
      <c r="H2322" t="s">
        <v>2790</v>
      </c>
      <c r="I2322" t="s">
        <v>133</v>
      </c>
      <c r="J2322" t="s">
        <v>13</v>
      </c>
      <c r="K2322" t="s">
        <v>2716</v>
      </c>
      <c r="L2322" t="s">
        <v>68</v>
      </c>
      <c r="N2322" t="str">
        <f>IF(ISBLANK(Sales[[#This Row],[return]]),"No",Sales[[#This Row],[return]])</f>
        <v>No</v>
      </c>
      <c r="O2322" s="2">
        <v>43017</v>
      </c>
      <c r="P2322" s="8" t="str">
        <f>TEXT(DAY(Sales[[#This Row],[OrderDate]]),"ddd")</f>
        <v>Mon</v>
      </c>
      <c r="Q2322" s="8" t="str">
        <f>TEXT(MONTH(Sales[[#This Row],[ShipDate]])*29,"mmm")</f>
        <v>Oct</v>
      </c>
      <c r="R2322">
        <v>1501</v>
      </c>
      <c r="S2322" t="s">
        <v>332</v>
      </c>
      <c r="T2322" t="s">
        <v>66</v>
      </c>
      <c r="U2322">
        <v>48104</v>
      </c>
      <c r="V2322" s="1">
        <v>0</v>
      </c>
      <c r="W2322">
        <v>27</v>
      </c>
      <c r="X2322">
        <v>7</v>
      </c>
      <c r="Y2322">
        <v>58</v>
      </c>
      <c r="AD2322"/>
    </row>
    <row r="2323" spans="1:30" x14ac:dyDescent="0.25">
      <c r="A2323" t="s">
        <v>10</v>
      </c>
      <c r="B2323" s="2">
        <v>43020</v>
      </c>
      <c r="C2323" s="35">
        <f>YEAR(Sales[[#This Row],[ShipDate]])</f>
        <v>2017</v>
      </c>
      <c r="D2323" t="s">
        <v>19</v>
      </c>
      <c r="E2323" t="s">
        <v>31</v>
      </c>
      <c r="F2323" t="s">
        <v>52</v>
      </c>
      <c r="G2323" t="s">
        <v>25</v>
      </c>
      <c r="H2323" t="s">
        <v>2790</v>
      </c>
      <c r="I2323" t="s">
        <v>133</v>
      </c>
      <c r="J2323" t="s">
        <v>13</v>
      </c>
      <c r="K2323" t="s">
        <v>2716</v>
      </c>
      <c r="L2323" t="s">
        <v>68</v>
      </c>
      <c r="N2323" t="str">
        <f>IF(ISBLANK(Sales[[#This Row],[return]]),"No",Sales[[#This Row],[return]])</f>
        <v>No</v>
      </c>
      <c r="O2323" s="2">
        <v>43017</v>
      </c>
      <c r="P2323" s="8" t="str">
        <f>TEXT(DAY(Sales[[#This Row],[OrderDate]]),"ddd")</f>
        <v>Mon</v>
      </c>
      <c r="Q2323" s="8" t="str">
        <f>TEXT(MONTH(Sales[[#This Row],[ShipDate]])*29,"mmm")</f>
        <v>Oct</v>
      </c>
      <c r="R2323">
        <v>287</v>
      </c>
      <c r="S2323" t="s">
        <v>1802</v>
      </c>
      <c r="T2323" t="s">
        <v>66</v>
      </c>
      <c r="U2323">
        <v>48104</v>
      </c>
      <c r="V2323" s="1">
        <v>0.1</v>
      </c>
      <c r="W2323">
        <v>5</v>
      </c>
      <c r="X2323">
        <v>3</v>
      </c>
      <c r="Y2323">
        <v>29</v>
      </c>
      <c r="AD2323"/>
    </row>
    <row r="2324" spans="1:30" x14ac:dyDescent="0.25">
      <c r="A2324" t="s">
        <v>10</v>
      </c>
      <c r="B2324" s="2">
        <v>43020</v>
      </c>
      <c r="C2324" s="35">
        <f>YEAR(Sales[[#This Row],[ShipDate]])</f>
        <v>2017</v>
      </c>
      <c r="D2324" t="s">
        <v>19</v>
      </c>
      <c r="E2324" t="s">
        <v>31</v>
      </c>
      <c r="F2324" t="s">
        <v>48</v>
      </c>
      <c r="G2324" t="s">
        <v>46</v>
      </c>
      <c r="H2324" t="s">
        <v>2790</v>
      </c>
      <c r="I2324" t="s">
        <v>133</v>
      </c>
      <c r="J2324" t="s">
        <v>13</v>
      </c>
      <c r="K2324" t="s">
        <v>2716</v>
      </c>
      <c r="L2324" t="s">
        <v>68</v>
      </c>
      <c r="N2324" t="str">
        <f>IF(ISBLANK(Sales[[#This Row],[return]]),"No",Sales[[#This Row],[return]])</f>
        <v>No</v>
      </c>
      <c r="O2324" s="2">
        <v>43017</v>
      </c>
      <c r="P2324" s="8" t="str">
        <f>TEXT(DAY(Sales[[#This Row],[OrderDate]]),"ddd")</f>
        <v>Mon</v>
      </c>
      <c r="Q2324" s="8" t="str">
        <f>TEXT(MONTH(Sales[[#This Row],[ShipDate]])*29,"mmm")</f>
        <v>Oct</v>
      </c>
      <c r="R2324">
        <v>970</v>
      </c>
      <c r="S2324" t="s">
        <v>266</v>
      </c>
      <c r="T2324" t="s">
        <v>66</v>
      </c>
      <c r="U2324">
        <v>48104</v>
      </c>
      <c r="V2324" s="1">
        <v>0</v>
      </c>
      <c r="W2324">
        <v>8</v>
      </c>
      <c r="X2324">
        <v>3</v>
      </c>
      <c r="Y2324">
        <v>29</v>
      </c>
      <c r="AD2324"/>
    </row>
    <row r="2325" spans="1:30" x14ac:dyDescent="0.25">
      <c r="A2325" t="s">
        <v>10</v>
      </c>
      <c r="B2325" s="2">
        <v>43020</v>
      </c>
      <c r="C2325" s="35">
        <f>YEAR(Sales[[#This Row],[ShipDate]])</f>
        <v>2017</v>
      </c>
      <c r="D2325" t="s">
        <v>19</v>
      </c>
      <c r="E2325" t="s">
        <v>31</v>
      </c>
      <c r="F2325" t="s">
        <v>99</v>
      </c>
      <c r="G2325" t="s">
        <v>46</v>
      </c>
      <c r="H2325" t="s">
        <v>2790</v>
      </c>
      <c r="I2325" t="s">
        <v>133</v>
      </c>
      <c r="J2325" t="s">
        <v>13</v>
      </c>
      <c r="K2325" t="s">
        <v>2716</v>
      </c>
      <c r="L2325" t="s">
        <v>68</v>
      </c>
      <c r="N2325" t="str">
        <f>IF(ISBLANK(Sales[[#This Row],[return]]),"No",Sales[[#This Row],[return]])</f>
        <v>No</v>
      </c>
      <c r="O2325" s="2">
        <v>43017</v>
      </c>
      <c r="P2325" s="8" t="str">
        <f>TEXT(DAY(Sales[[#This Row],[OrderDate]]),"ddd")</f>
        <v>Mon</v>
      </c>
      <c r="Q2325" s="8" t="str">
        <f>TEXT(MONTH(Sales[[#This Row],[ShipDate]])*29,"mmm")</f>
        <v>Oct</v>
      </c>
      <c r="R2325">
        <v>1007</v>
      </c>
      <c r="S2325" t="s">
        <v>2420</v>
      </c>
      <c r="T2325" t="s">
        <v>66</v>
      </c>
      <c r="U2325">
        <v>48104</v>
      </c>
      <c r="V2325" s="1">
        <v>0</v>
      </c>
      <c r="W2325">
        <v>112</v>
      </c>
      <c r="X2325">
        <v>5</v>
      </c>
      <c r="Y2325">
        <v>620</v>
      </c>
      <c r="AD2325"/>
    </row>
    <row r="2326" spans="1:30" x14ac:dyDescent="0.25">
      <c r="A2326" t="s">
        <v>40</v>
      </c>
      <c r="B2326" s="2">
        <v>42924</v>
      </c>
      <c r="C2326" s="35">
        <f>YEAR(Sales[[#This Row],[ShipDate]])</f>
        <v>2017</v>
      </c>
      <c r="D2326" t="s">
        <v>36</v>
      </c>
      <c r="E2326" t="s">
        <v>69</v>
      </c>
      <c r="F2326" t="s">
        <v>45</v>
      </c>
      <c r="G2326" t="s">
        <v>25</v>
      </c>
      <c r="H2326" t="s">
        <v>146</v>
      </c>
      <c r="I2326" t="s">
        <v>149</v>
      </c>
      <c r="J2326" t="s">
        <v>13</v>
      </c>
      <c r="K2326" t="s">
        <v>267</v>
      </c>
      <c r="L2326" t="s">
        <v>92</v>
      </c>
      <c r="N2326" t="str">
        <f>IF(ISBLANK(Sales[[#This Row],[return]]),"No",Sales[[#This Row],[return]])</f>
        <v>No</v>
      </c>
      <c r="O2326" s="2">
        <v>42920</v>
      </c>
      <c r="P2326" s="8" t="str">
        <f>TEXT(DAY(Sales[[#This Row],[OrderDate]]),"ddd")</f>
        <v>Wed</v>
      </c>
      <c r="Q2326" s="8" t="str">
        <f>TEXT(MONTH(Sales[[#This Row],[ShipDate]])*29,"mmm")</f>
        <v>Jul</v>
      </c>
      <c r="R2326">
        <v>459</v>
      </c>
      <c r="S2326" t="s">
        <v>1865</v>
      </c>
      <c r="T2326" t="s">
        <v>90</v>
      </c>
      <c r="U2326">
        <v>10035</v>
      </c>
      <c r="V2326" s="1">
        <v>0</v>
      </c>
      <c r="W2326">
        <v>4</v>
      </c>
      <c r="X2326">
        <v>3</v>
      </c>
      <c r="Y2326">
        <v>15</v>
      </c>
      <c r="AD2326"/>
    </row>
    <row r="2327" spans="1:30" x14ac:dyDescent="0.25">
      <c r="A2327" t="s">
        <v>10</v>
      </c>
      <c r="B2327" s="2">
        <v>42858</v>
      </c>
      <c r="C2327" s="35">
        <f>YEAR(Sales[[#This Row],[ShipDate]])</f>
        <v>2017</v>
      </c>
      <c r="D2327" t="s">
        <v>36</v>
      </c>
      <c r="E2327" t="s">
        <v>18</v>
      </c>
      <c r="F2327" t="s">
        <v>23</v>
      </c>
      <c r="G2327" t="s">
        <v>11</v>
      </c>
      <c r="H2327" t="s">
        <v>63</v>
      </c>
      <c r="I2327" t="s">
        <v>1506</v>
      </c>
      <c r="J2327" t="s">
        <v>13</v>
      </c>
      <c r="K2327" t="s">
        <v>859</v>
      </c>
      <c r="L2327" t="s">
        <v>92</v>
      </c>
      <c r="N2327" t="str">
        <f>IF(ISBLANK(Sales[[#This Row],[return]]),"No",Sales[[#This Row],[return]])</f>
        <v>No</v>
      </c>
      <c r="O2327" s="2">
        <v>42852</v>
      </c>
      <c r="P2327" s="8" t="str">
        <f>TEXT(DAY(Sales[[#This Row],[OrderDate]]),"ddd")</f>
        <v>Fri</v>
      </c>
      <c r="Q2327" s="8" t="str">
        <f>TEXT(MONTH(Sales[[#This Row],[ShipDate]])*29,"mmm")</f>
        <v>May</v>
      </c>
      <c r="R2327">
        <v>740</v>
      </c>
      <c r="S2327" t="s">
        <v>1364</v>
      </c>
      <c r="T2327" t="s">
        <v>90</v>
      </c>
      <c r="U2327">
        <v>20016</v>
      </c>
      <c r="V2327" s="1">
        <v>0</v>
      </c>
      <c r="W2327">
        <v>317</v>
      </c>
      <c r="X2327">
        <v>3</v>
      </c>
      <c r="Y2327">
        <v>1268</v>
      </c>
      <c r="AD2327"/>
    </row>
    <row r="2328" spans="1:30" x14ac:dyDescent="0.25">
      <c r="A2328" t="s">
        <v>10</v>
      </c>
      <c r="B2328" s="2">
        <v>42858</v>
      </c>
      <c r="C2328" s="35">
        <f>YEAR(Sales[[#This Row],[ShipDate]])</f>
        <v>2017</v>
      </c>
      <c r="D2328" t="s">
        <v>36</v>
      </c>
      <c r="E2328" t="s">
        <v>18</v>
      </c>
      <c r="F2328" t="s">
        <v>45</v>
      </c>
      <c r="G2328" t="s">
        <v>25</v>
      </c>
      <c r="H2328" t="s">
        <v>63</v>
      </c>
      <c r="I2328" t="s">
        <v>1506</v>
      </c>
      <c r="J2328" t="s">
        <v>13</v>
      </c>
      <c r="K2328" t="s">
        <v>859</v>
      </c>
      <c r="L2328" t="s">
        <v>92</v>
      </c>
      <c r="N2328" t="str">
        <f>IF(ISBLANK(Sales[[#This Row],[return]]),"No",Sales[[#This Row],[return]])</f>
        <v>No</v>
      </c>
      <c r="O2328" s="2">
        <v>42852</v>
      </c>
      <c r="P2328" s="8" t="str">
        <f>TEXT(DAY(Sales[[#This Row],[OrderDate]]),"ddd")</f>
        <v>Fri</v>
      </c>
      <c r="Q2328" s="8" t="str">
        <f>TEXT(MONTH(Sales[[#This Row],[ShipDate]])*29,"mmm")</f>
        <v>May</v>
      </c>
      <c r="R2328">
        <v>1508</v>
      </c>
      <c r="S2328" t="s">
        <v>1780</v>
      </c>
      <c r="T2328" t="s">
        <v>90</v>
      </c>
      <c r="U2328">
        <v>20016</v>
      </c>
      <c r="V2328" s="1">
        <v>0</v>
      </c>
      <c r="W2328">
        <v>9</v>
      </c>
      <c r="X2328">
        <v>3</v>
      </c>
      <c r="Y2328">
        <v>23</v>
      </c>
      <c r="AD2328"/>
    </row>
    <row r="2329" spans="1:30" x14ac:dyDescent="0.25">
      <c r="A2329" t="s">
        <v>10</v>
      </c>
      <c r="B2329" s="2">
        <v>42858</v>
      </c>
      <c r="C2329" s="35">
        <f>YEAR(Sales[[#This Row],[ShipDate]])</f>
        <v>2017</v>
      </c>
      <c r="D2329" t="s">
        <v>36</v>
      </c>
      <c r="E2329" t="s">
        <v>18</v>
      </c>
      <c r="F2329" t="s">
        <v>340</v>
      </c>
      <c r="G2329" t="s">
        <v>46</v>
      </c>
      <c r="H2329" t="s">
        <v>63</v>
      </c>
      <c r="I2329" t="s">
        <v>1506</v>
      </c>
      <c r="J2329" t="s">
        <v>13</v>
      </c>
      <c r="K2329" t="s">
        <v>859</v>
      </c>
      <c r="L2329" t="s">
        <v>92</v>
      </c>
      <c r="N2329" t="str">
        <f>IF(ISBLANK(Sales[[#This Row],[return]]),"No",Sales[[#This Row],[return]])</f>
        <v>No</v>
      </c>
      <c r="O2329" s="2">
        <v>42852</v>
      </c>
      <c r="P2329" s="8" t="str">
        <f>TEXT(DAY(Sales[[#This Row],[OrderDate]]),"ddd")</f>
        <v>Fri</v>
      </c>
      <c r="Q2329" s="8" t="str">
        <f>TEXT(MONTH(Sales[[#This Row],[ShipDate]])*29,"mmm")</f>
        <v>May</v>
      </c>
      <c r="R2329">
        <v>443</v>
      </c>
      <c r="S2329" t="s">
        <v>2532</v>
      </c>
      <c r="T2329" t="s">
        <v>90</v>
      </c>
      <c r="U2329">
        <v>20016</v>
      </c>
      <c r="V2329" s="1">
        <v>0</v>
      </c>
      <c r="W2329">
        <v>649</v>
      </c>
      <c r="X2329">
        <v>8</v>
      </c>
      <c r="Y2329">
        <v>1380</v>
      </c>
      <c r="AD2329"/>
    </row>
    <row r="2330" spans="1:30" x14ac:dyDescent="0.25">
      <c r="A2330" t="s">
        <v>40</v>
      </c>
      <c r="B2330" s="2">
        <v>43021</v>
      </c>
      <c r="C2330" s="35">
        <f>YEAR(Sales[[#This Row],[ShipDate]])</f>
        <v>2017</v>
      </c>
      <c r="D2330" t="s">
        <v>36</v>
      </c>
      <c r="E2330" t="s">
        <v>18</v>
      </c>
      <c r="F2330" t="s">
        <v>23</v>
      </c>
      <c r="G2330" t="s">
        <v>11</v>
      </c>
      <c r="H2330" t="s">
        <v>428</v>
      </c>
      <c r="I2330" t="s">
        <v>133</v>
      </c>
      <c r="J2330" t="s">
        <v>13</v>
      </c>
      <c r="K2330" t="s">
        <v>943</v>
      </c>
      <c r="L2330" t="s">
        <v>68</v>
      </c>
      <c r="N2330" t="str">
        <f>IF(ISBLANK(Sales[[#This Row],[return]]),"No",Sales[[#This Row],[return]])</f>
        <v>No</v>
      </c>
      <c r="O2330" s="2">
        <v>43017</v>
      </c>
      <c r="P2330" s="8" t="str">
        <f>TEXT(DAY(Sales[[#This Row],[OrderDate]]),"ddd")</f>
        <v>Mon</v>
      </c>
      <c r="Q2330" s="8" t="str">
        <f>TEXT(MONTH(Sales[[#This Row],[ShipDate]])*29,"mmm")</f>
        <v>Oct</v>
      </c>
      <c r="R2330">
        <v>807</v>
      </c>
      <c r="S2330" t="s">
        <v>3093</v>
      </c>
      <c r="T2330" t="s">
        <v>66</v>
      </c>
      <c r="U2330">
        <v>48227</v>
      </c>
      <c r="V2330" s="1">
        <v>0</v>
      </c>
      <c r="W2330">
        <v>35</v>
      </c>
      <c r="X2330">
        <v>3</v>
      </c>
      <c r="Y2330">
        <v>390</v>
      </c>
      <c r="AD2330"/>
    </row>
    <row r="2331" spans="1:30" x14ac:dyDescent="0.25">
      <c r="A2331" t="s">
        <v>40</v>
      </c>
      <c r="B2331" s="2">
        <v>43021</v>
      </c>
      <c r="C2331" s="35">
        <f>YEAR(Sales[[#This Row],[ShipDate]])</f>
        <v>2017</v>
      </c>
      <c r="D2331" t="s">
        <v>36</v>
      </c>
      <c r="E2331" t="s">
        <v>18</v>
      </c>
      <c r="F2331" t="s">
        <v>52</v>
      </c>
      <c r="G2331" t="s">
        <v>25</v>
      </c>
      <c r="H2331" t="s">
        <v>428</v>
      </c>
      <c r="I2331" t="s">
        <v>133</v>
      </c>
      <c r="J2331" t="s">
        <v>13</v>
      </c>
      <c r="K2331" t="s">
        <v>943</v>
      </c>
      <c r="L2331" t="s">
        <v>68</v>
      </c>
      <c r="N2331" t="str">
        <f>IF(ISBLANK(Sales[[#This Row],[return]]),"No",Sales[[#This Row],[return]])</f>
        <v>No</v>
      </c>
      <c r="O2331" s="2">
        <v>43017</v>
      </c>
      <c r="P2331" s="8" t="str">
        <f>TEXT(DAY(Sales[[#This Row],[OrderDate]]),"ddd")</f>
        <v>Mon</v>
      </c>
      <c r="Q2331" s="8" t="str">
        <f>TEXT(MONTH(Sales[[#This Row],[ShipDate]])*29,"mmm")</f>
        <v>Oct</v>
      </c>
      <c r="R2331">
        <v>292</v>
      </c>
      <c r="S2331" t="s">
        <v>2043</v>
      </c>
      <c r="T2331" t="s">
        <v>66</v>
      </c>
      <c r="U2331">
        <v>48227</v>
      </c>
      <c r="V2331" s="1">
        <v>0.1</v>
      </c>
      <c r="W2331">
        <v>54</v>
      </c>
      <c r="X2331">
        <v>5</v>
      </c>
      <c r="Y2331">
        <v>270</v>
      </c>
      <c r="AD2331"/>
    </row>
    <row r="2332" spans="1:30" x14ac:dyDescent="0.25">
      <c r="A2332" t="s">
        <v>40</v>
      </c>
      <c r="B2332" s="2">
        <v>42835</v>
      </c>
      <c r="C2332" s="35">
        <f>YEAR(Sales[[#This Row],[ShipDate]])</f>
        <v>2017</v>
      </c>
      <c r="D2332" t="s">
        <v>36</v>
      </c>
      <c r="E2332" t="s">
        <v>18</v>
      </c>
      <c r="F2332" t="s">
        <v>59</v>
      </c>
      <c r="G2332" t="s">
        <v>25</v>
      </c>
      <c r="H2332" t="s">
        <v>107</v>
      </c>
      <c r="I2332" t="s">
        <v>70</v>
      </c>
      <c r="J2332" t="s">
        <v>13</v>
      </c>
      <c r="K2332" t="s">
        <v>1694</v>
      </c>
      <c r="L2332" t="s">
        <v>68</v>
      </c>
      <c r="N2332" t="str">
        <f>IF(ISBLANK(Sales[[#This Row],[return]]),"No",Sales[[#This Row],[return]])</f>
        <v>No</v>
      </c>
      <c r="O2332" s="2">
        <v>42831</v>
      </c>
      <c r="P2332" s="8" t="str">
        <f>TEXT(DAY(Sales[[#This Row],[OrderDate]]),"ddd")</f>
        <v>Fri</v>
      </c>
      <c r="Q2332" s="8" t="str">
        <f>TEXT(MONTH(Sales[[#This Row],[ShipDate]])*29,"mmm")</f>
        <v>Apr</v>
      </c>
      <c r="R2332">
        <v>1745</v>
      </c>
      <c r="S2332" t="s">
        <v>1938</v>
      </c>
      <c r="T2332" t="s">
        <v>66</v>
      </c>
      <c r="U2332">
        <v>77041</v>
      </c>
      <c r="V2332" s="1">
        <v>0.2</v>
      </c>
      <c r="W2332">
        <v>3</v>
      </c>
      <c r="X2332">
        <v>2</v>
      </c>
      <c r="Y2332">
        <v>8</v>
      </c>
      <c r="AD2332"/>
    </row>
    <row r="2333" spans="1:30" x14ac:dyDescent="0.25">
      <c r="A2333" t="s">
        <v>40</v>
      </c>
      <c r="B2333" s="2">
        <v>42835</v>
      </c>
      <c r="C2333" s="35">
        <f>YEAR(Sales[[#This Row],[ShipDate]])</f>
        <v>2017</v>
      </c>
      <c r="D2333" t="s">
        <v>36</v>
      </c>
      <c r="E2333" t="s">
        <v>18</v>
      </c>
      <c r="F2333" t="s">
        <v>45</v>
      </c>
      <c r="G2333" t="s">
        <v>25</v>
      </c>
      <c r="H2333" t="s">
        <v>107</v>
      </c>
      <c r="I2333" t="s">
        <v>70</v>
      </c>
      <c r="J2333" t="s">
        <v>13</v>
      </c>
      <c r="K2333" t="s">
        <v>1694</v>
      </c>
      <c r="L2333" t="s">
        <v>68</v>
      </c>
      <c r="N2333" t="str">
        <f>IF(ISBLANK(Sales[[#This Row],[return]]),"No",Sales[[#This Row],[return]])</f>
        <v>No</v>
      </c>
      <c r="O2333" s="2">
        <v>42831</v>
      </c>
      <c r="P2333" s="8" t="str">
        <f>TEXT(DAY(Sales[[#This Row],[OrderDate]]),"ddd")</f>
        <v>Fri</v>
      </c>
      <c r="Q2333" s="8" t="str">
        <f>TEXT(MONTH(Sales[[#This Row],[ShipDate]])*29,"mmm")</f>
        <v>Apr</v>
      </c>
      <c r="R2333">
        <v>1126</v>
      </c>
      <c r="S2333" t="s">
        <v>906</v>
      </c>
      <c r="T2333" t="s">
        <v>66</v>
      </c>
      <c r="U2333">
        <v>77041</v>
      </c>
      <c r="V2333" s="1">
        <v>0.2</v>
      </c>
      <c r="W2333">
        <v>5</v>
      </c>
      <c r="X2333">
        <v>9</v>
      </c>
      <c r="Y2333">
        <v>42</v>
      </c>
      <c r="AD2333"/>
    </row>
    <row r="2334" spans="1:30" x14ac:dyDescent="0.25">
      <c r="A2334" t="s">
        <v>40</v>
      </c>
      <c r="B2334" s="2">
        <v>42835</v>
      </c>
      <c r="C2334" s="35">
        <f>YEAR(Sales[[#This Row],[ShipDate]])</f>
        <v>2017</v>
      </c>
      <c r="D2334" t="s">
        <v>36</v>
      </c>
      <c r="E2334" t="s">
        <v>18</v>
      </c>
      <c r="F2334" t="s">
        <v>50</v>
      </c>
      <c r="G2334" t="s">
        <v>25</v>
      </c>
      <c r="H2334" t="s">
        <v>107</v>
      </c>
      <c r="I2334" t="s">
        <v>70</v>
      </c>
      <c r="J2334" t="s">
        <v>13</v>
      </c>
      <c r="K2334" t="s">
        <v>1694</v>
      </c>
      <c r="L2334" t="s">
        <v>68</v>
      </c>
      <c r="N2334" t="str">
        <f>IF(ISBLANK(Sales[[#This Row],[return]]),"No",Sales[[#This Row],[return]])</f>
        <v>No</v>
      </c>
      <c r="O2334" s="2">
        <v>42831</v>
      </c>
      <c r="P2334" s="8" t="str">
        <f>TEXT(DAY(Sales[[#This Row],[OrderDate]]),"ddd")</f>
        <v>Fri</v>
      </c>
      <c r="Q2334" s="8" t="str">
        <f>TEXT(MONTH(Sales[[#This Row],[ShipDate]])*29,"mmm")</f>
        <v>Apr</v>
      </c>
      <c r="R2334">
        <v>894</v>
      </c>
      <c r="S2334" t="s">
        <v>1626</v>
      </c>
      <c r="T2334" t="s">
        <v>66</v>
      </c>
      <c r="U2334">
        <v>77041</v>
      </c>
      <c r="V2334" s="1">
        <v>0.8</v>
      </c>
      <c r="W2334">
        <v>-12</v>
      </c>
      <c r="X2334">
        <v>3</v>
      </c>
      <c r="Y2334">
        <v>7</v>
      </c>
      <c r="AD2334"/>
    </row>
    <row r="2335" spans="1:30" x14ac:dyDescent="0.25">
      <c r="A2335" t="s">
        <v>40</v>
      </c>
      <c r="B2335" s="2">
        <v>42835</v>
      </c>
      <c r="C2335" s="35">
        <f>YEAR(Sales[[#This Row],[ShipDate]])</f>
        <v>2017</v>
      </c>
      <c r="D2335" t="s">
        <v>36</v>
      </c>
      <c r="E2335" t="s">
        <v>18</v>
      </c>
      <c r="F2335" t="s">
        <v>50</v>
      </c>
      <c r="G2335" t="s">
        <v>25</v>
      </c>
      <c r="H2335" t="s">
        <v>107</v>
      </c>
      <c r="I2335" t="s">
        <v>70</v>
      </c>
      <c r="J2335" t="s">
        <v>13</v>
      </c>
      <c r="K2335" t="s">
        <v>1694</v>
      </c>
      <c r="L2335" t="s">
        <v>68</v>
      </c>
      <c r="N2335" t="str">
        <f>IF(ISBLANK(Sales[[#This Row],[return]]),"No",Sales[[#This Row],[return]])</f>
        <v>No</v>
      </c>
      <c r="O2335" s="2">
        <v>42831</v>
      </c>
      <c r="P2335" s="8" t="str">
        <f>TEXT(DAY(Sales[[#This Row],[OrderDate]]),"ddd")</f>
        <v>Fri</v>
      </c>
      <c r="Q2335" s="8" t="str">
        <f>TEXT(MONTH(Sales[[#This Row],[ShipDate]])*29,"mmm")</f>
        <v>Apr</v>
      </c>
      <c r="R2335">
        <v>664</v>
      </c>
      <c r="S2335" t="s">
        <v>1929</v>
      </c>
      <c r="T2335" t="s">
        <v>66</v>
      </c>
      <c r="U2335">
        <v>77041</v>
      </c>
      <c r="V2335" s="1">
        <v>0.8</v>
      </c>
      <c r="W2335">
        <v>-17</v>
      </c>
      <c r="X2335">
        <v>6</v>
      </c>
      <c r="Y2335">
        <v>10</v>
      </c>
      <c r="AD2335"/>
    </row>
    <row r="2336" spans="1:30" x14ac:dyDescent="0.25">
      <c r="A2336" t="s">
        <v>40</v>
      </c>
      <c r="B2336" s="2">
        <v>42835</v>
      </c>
      <c r="C2336" s="35">
        <f>YEAR(Sales[[#This Row],[ShipDate]])</f>
        <v>2017</v>
      </c>
      <c r="D2336" t="s">
        <v>36</v>
      </c>
      <c r="E2336" t="s">
        <v>18</v>
      </c>
      <c r="F2336" t="s">
        <v>99</v>
      </c>
      <c r="G2336" t="s">
        <v>46</v>
      </c>
      <c r="H2336" t="s">
        <v>107</v>
      </c>
      <c r="I2336" t="s">
        <v>70</v>
      </c>
      <c r="J2336" t="s">
        <v>13</v>
      </c>
      <c r="K2336" t="s">
        <v>1694</v>
      </c>
      <c r="L2336" t="s">
        <v>68</v>
      </c>
      <c r="N2336" t="str">
        <f>IF(ISBLANK(Sales[[#This Row],[return]]),"No",Sales[[#This Row],[return]])</f>
        <v>No</v>
      </c>
      <c r="O2336" s="2">
        <v>42831</v>
      </c>
      <c r="P2336" s="8" t="str">
        <f>TEXT(DAY(Sales[[#This Row],[OrderDate]]),"ddd")</f>
        <v>Fri</v>
      </c>
      <c r="Q2336" s="8" t="str">
        <f>TEXT(MONTH(Sales[[#This Row],[ShipDate]])*29,"mmm")</f>
        <v>Apr</v>
      </c>
      <c r="R2336">
        <v>1060</v>
      </c>
      <c r="S2336" t="s">
        <v>2454</v>
      </c>
      <c r="T2336" t="s">
        <v>66</v>
      </c>
      <c r="U2336">
        <v>77041</v>
      </c>
      <c r="V2336" s="1">
        <v>0.2</v>
      </c>
      <c r="W2336">
        <v>4</v>
      </c>
      <c r="X2336">
        <v>2</v>
      </c>
      <c r="Y2336">
        <v>25</v>
      </c>
      <c r="AD2336"/>
    </row>
    <row r="2337" spans="1:30" x14ac:dyDescent="0.25">
      <c r="A2337" t="s">
        <v>24</v>
      </c>
      <c r="B2337" s="2">
        <v>43095</v>
      </c>
      <c r="C2337" s="35">
        <f>YEAR(Sales[[#This Row],[ShipDate]])</f>
        <v>2017</v>
      </c>
      <c r="D2337" t="s">
        <v>113</v>
      </c>
      <c r="E2337" t="s">
        <v>31</v>
      </c>
      <c r="F2337" t="s">
        <v>59</v>
      </c>
      <c r="G2337" t="s">
        <v>25</v>
      </c>
      <c r="H2337" t="s">
        <v>200</v>
      </c>
      <c r="I2337" t="s">
        <v>149</v>
      </c>
      <c r="J2337" t="s">
        <v>13</v>
      </c>
      <c r="K2337" t="s">
        <v>442</v>
      </c>
      <c r="L2337" t="s">
        <v>92</v>
      </c>
      <c r="N2337" t="str">
        <f>IF(ISBLANK(Sales[[#This Row],[return]]),"No",Sales[[#This Row],[return]])</f>
        <v>No</v>
      </c>
      <c r="O2337" s="2">
        <v>43093</v>
      </c>
      <c r="P2337" s="8" t="str">
        <f>TEXT(DAY(Sales[[#This Row],[OrderDate]]),"ddd")</f>
        <v>Tue</v>
      </c>
      <c r="Q2337" s="8" t="str">
        <f>TEXT(MONTH(Sales[[#This Row],[ShipDate]])*29,"mmm")</f>
        <v>Dec</v>
      </c>
      <c r="R2337">
        <v>1764</v>
      </c>
      <c r="S2337" t="s">
        <v>57</v>
      </c>
      <c r="T2337" t="s">
        <v>90</v>
      </c>
      <c r="U2337">
        <v>14609</v>
      </c>
      <c r="V2337" s="1">
        <v>0</v>
      </c>
      <c r="W2337">
        <v>6</v>
      </c>
      <c r="X2337">
        <v>2</v>
      </c>
      <c r="Y2337">
        <v>13</v>
      </c>
      <c r="AD2337"/>
    </row>
    <row r="2338" spans="1:30" x14ac:dyDescent="0.25">
      <c r="A2338" t="s">
        <v>24</v>
      </c>
      <c r="B2338" s="2">
        <v>43095</v>
      </c>
      <c r="C2338" s="35">
        <f>YEAR(Sales[[#This Row],[ShipDate]])</f>
        <v>2017</v>
      </c>
      <c r="D2338" t="s">
        <v>113</v>
      </c>
      <c r="E2338" t="s">
        <v>31</v>
      </c>
      <c r="F2338" t="s">
        <v>33</v>
      </c>
      <c r="G2338" t="s">
        <v>25</v>
      </c>
      <c r="H2338" t="s">
        <v>200</v>
      </c>
      <c r="I2338" t="s">
        <v>149</v>
      </c>
      <c r="J2338" t="s">
        <v>13</v>
      </c>
      <c r="K2338" t="s">
        <v>442</v>
      </c>
      <c r="L2338" t="s">
        <v>92</v>
      </c>
      <c r="N2338" t="str">
        <f>IF(ISBLANK(Sales[[#This Row],[return]]),"No",Sales[[#This Row],[return]])</f>
        <v>No</v>
      </c>
      <c r="O2338" s="2">
        <v>43093</v>
      </c>
      <c r="P2338" s="8" t="str">
        <f>TEXT(DAY(Sales[[#This Row],[OrderDate]]),"ddd")</f>
        <v>Tue</v>
      </c>
      <c r="Q2338" s="8" t="str">
        <f>TEXT(MONTH(Sales[[#This Row],[ShipDate]])*29,"mmm")</f>
        <v>Dec</v>
      </c>
      <c r="R2338">
        <v>1463</v>
      </c>
      <c r="S2338" t="s">
        <v>1971</v>
      </c>
      <c r="T2338" t="s">
        <v>90</v>
      </c>
      <c r="U2338">
        <v>14609</v>
      </c>
      <c r="V2338" s="1">
        <v>0</v>
      </c>
      <c r="W2338">
        <v>10</v>
      </c>
      <c r="X2338">
        <v>7</v>
      </c>
      <c r="Y2338">
        <v>22</v>
      </c>
      <c r="AD2338"/>
    </row>
    <row r="2339" spans="1:30" x14ac:dyDescent="0.25">
      <c r="A2339" t="s">
        <v>24</v>
      </c>
      <c r="B2339" s="2">
        <v>43095</v>
      </c>
      <c r="C2339" s="35">
        <f>YEAR(Sales[[#This Row],[ShipDate]])</f>
        <v>2017</v>
      </c>
      <c r="D2339" t="s">
        <v>113</v>
      </c>
      <c r="E2339" t="s">
        <v>31</v>
      </c>
      <c r="F2339" t="s">
        <v>59</v>
      </c>
      <c r="G2339" t="s">
        <v>25</v>
      </c>
      <c r="H2339" t="s">
        <v>200</v>
      </c>
      <c r="I2339" t="s">
        <v>149</v>
      </c>
      <c r="J2339" t="s">
        <v>13</v>
      </c>
      <c r="K2339" t="s">
        <v>442</v>
      </c>
      <c r="L2339" t="s">
        <v>92</v>
      </c>
      <c r="N2339" t="str">
        <f>IF(ISBLANK(Sales[[#This Row],[return]]),"No",Sales[[#This Row],[return]])</f>
        <v>No</v>
      </c>
      <c r="O2339" s="2">
        <v>43093</v>
      </c>
      <c r="P2339" s="8" t="str">
        <f>TEXT(DAY(Sales[[#This Row],[OrderDate]]),"ddd")</f>
        <v>Tue</v>
      </c>
      <c r="Q2339" s="8" t="str">
        <f>TEXT(MONTH(Sales[[#This Row],[ShipDate]])*29,"mmm")</f>
        <v>Dec</v>
      </c>
      <c r="R2339">
        <v>1677</v>
      </c>
      <c r="S2339" t="s">
        <v>1931</v>
      </c>
      <c r="T2339" t="s">
        <v>90</v>
      </c>
      <c r="U2339">
        <v>14609</v>
      </c>
      <c r="V2339" s="1">
        <v>0</v>
      </c>
      <c r="W2339">
        <v>64</v>
      </c>
      <c r="X2339">
        <v>7</v>
      </c>
      <c r="Y2339">
        <v>133</v>
      </c>
      <c r="AD2339"/>
    </row>
    <row r="2340" spans="1:30" x14ac:dyDescent="0.25">
      <c r="A2340" t="s">
        <v>40</v>
      </c>
      <c r="B2340" s="2">
        <v>43008</v>
      </c>
      <c r="C2340" s="35">
        <f>YEAR(Sales[[#This Row],[ShipDate]])</f>
        <v>2017</v>
      </c>
      <c r="D2340" t="s">
        <v>36</v>
      </c>
      <c r="E2340" t="s">
        <v>31</v>
      </c>
      <c r="F2340" t="s">
        <v>52</v>
      </c>
      <c r="G2340" t="s">
        <v>25</v>
      </c>
      <c r="H2340" t="s">
        <v>837</v>
      </c>
      <c r="I2340" t="s">
        <v>169</v>
      </c>
      <c r="J2340" t="s">
        <v>13</v>
      </c>
      <c r="K2340" t="s">
        <v>2614</v>
      </c>
      <c r="L2340" t="s">
        <v>30</v>
      </c>
      <c r="N2340" t="str">
        <f>IF(ISBLANK(Sales[[#This Row],[return]]),"No",Sales[[#This Row],[return]])</f>
        <v>No</v>
      </c>
      <c r="O2340" s="2">
        <v>43004</v>
      </c>
      <c r="P2340" s="8" t="str">
        <f>TEXT(DAY(Sales[[#This Row],[OrderDate]]),"ddd")</f>
        <v>Thu</v>
      </c>
      <c r="Q2340" s="8" t="str">
        <f>TEXT(MONTH(Sales[[#This Row],[ShipDate]])*29,"mmm")</f>
        <v>Sep</v>
      </c>
      <c r="R2340">
        <v>26</v>
      </c>
      <c r="S2340" t="s">
        <v>3124</v>
      </c>
      <c r="T2340" t="s">
        <v>28</v>
      </c>
      <c r="U2340">
        <v>85204</v>
      </c>
      <c r="V2340" s="1">
        <v>0.2</v>
      </c>
      <c r="W2340">
        <v>14</v>
      </c>
      <c r="X2340">
        <v>2</v>
      </c>
      <c r="Y2340">
        <v>61</v>
      </c>
      <c r="AD2340"/>
    </row>
    <row r="2341" spans="1:30" x14ac:dyDescent="0.25">
      <c r="A2341" t="s">
        <v>40</v>
      </c>
      <c r="B2341" s="2">
        <v>43008</v>
      </c>
      <c r="C2341" s="35">
        <f>YEAR(Sales[[#This Row],[ShipDate]])</f>
        <v>2017</v>
      </c>
      <c r="D2341" t="s">
        <v>36</v>
      </c>
      <c r="E2341" t="s">
        <v>31</v>
      </c>
      <c r="F2341" t="s">
        <v>59</v>
      </c>
      <c r="G2341" t="s">
        <v>25</v>
      </c>
      <c r="H2341" t="s">
        <v>837</v>
      </c>
      <c r="I2341" t="s">
        <v>169</v>
      </c>
      <c r="J2341" t="s">
        <v>13</v>
      </c>
      <c r="K2341" t="s">
        <v>2614</v>
      </c>
      <c r="L2341" t="s">
        <v>30</v>
      </c>
      <c r="N2341" t="str">
        <f>IF(ISBLANK(Sales[[#This Row],[return]]),"No",Sales[[#This Row],[return]])</f>
        <v>No</v>
      </c>
      <c r="O2341" s="2">
        <v>43004</v>
      </c>
      <c r="P2341" s="8" t="str">
        <f>TEXT(DAY(Sales[[#This Row],[OrderDate]]),"ddd")</f>
        <v>Thu</v>
      </c>
      <c r="Q2341" s="8" t="str">
        <f>TEXT(MONTH(Sales[[#This Row],[ShipDate]])*29,"mmm")</f>
        <v>Sep</v>
      </c>
      <c r="R2341">
        <v>1270</v>
      </c>
      <c r="S2341" t="s">
        <v>2258</v>
      </c>
      <c r="T2341" t="s">
        <v>28</v>
      </c>
      <c r="U2341">
        <v>85204</v>
      </c>
      <c r="V2341" s="1">
        <v>0.2</v>
      </c>
      <c r="W2341">
        <v>31</v>
      </c>
      <c r="X2341">
        <v>4</v>
      </c>
      <c r="Y2341">
        <v>86</v>
      </c>
      <c r="AD2341"/>
    </row>
    <row r="2342" spans="1:30" x14ac:dyDescent="0.25">
      <c r="A2342" t="s">
        <v>40</v>
      </c>
      <c r="B2342" s="2">
        <v>43008</v>
      </c>
      <c r="C2342" s="35">
        <f>YEAR(Sales[[#This Row],[ShipDate]])</f>
        <v>2017</v>
      </c>
      <c r="D2342" t="s">
        <v>36</v>
      </c>
      <c r="E2342" t="s">
        <v>31</v>
      </c>
      <c r="F2342" t="s">
        <v>39</v>
      </c>
      <c r="G2342" t="s">
        <v>25</v>
      </c>
      <c r="H2342" t="s">
        <v>837</v>
      </c>
      <c r="I2342" t="s">
        <v>169</v>
      </c>
      <c r="J2342" t="s">
        <v>13</v>
      </c>
      <c r="K2342" t="s">
        <v>2614</v>
      </c>
      <c r="L2342" t="s">
        <v>30</v>
      </c>
      <c r="N2342" t="str">
        <f>IF(ISBLANK(Sales[[#This Row],[return]]),"No",Sales[[#This Row],[return]])</f>
        <v>No</v>
      </c>
      <c r="O2342" s="2">
        <v>43004</v>
      </c>
      <c r="P2342" s="8" t="str">
        <f>TEXT(DAY(Sales[[#This Row],[OrderDate]]),"ddd")</f>
        <v>Thu</v>
      </c>
      <c r="Q2342" s="8" t="str">
        <f>TEXT(MONTH(Sales[[#This Row],[ShipDate]])*29,"mmm")</f>
        <v>Sep</v>
      </c>
      <c r="R2342">
        <v>1373</v>
      </c>
      <c r="S2342" t="s">
        <v>754</v>
      </c>
      <c r="T2342" t="s">
        <v>28</v>
      </c>
      <c r="U2342">
        <v>85204</v>
      </c>
      <c r="V2342" s="1">
        <v>0.2</v>
      </c>
      <c r="W2342">
        <v>-86</v>
      </c>
      <c r="X2342">
        <v>4</v>
      </c>
      <c r="Y2342">
        <v>364</v>
      </c>
      <c r="AD2342"/>
    </row>
    <row r="2343" spans="1:30" x14ac:dyDescent="0.25">
      <c r="A2343" t="s">
        <v>40</v>
      </c>
      <c r="B2343" s="2">
        <v>43008</v>
      </c>
      <c r="C2343" s="35">
        <f>YEAR(Sales[[#This Row],[ShipDate]])</f>
        <v>2017</v>
      </c>
      <c r="D2343" t="s">
        <v>36</v>
      </c>
      <c r="E2343" t="s">
        <v>31</v>
      </c>
      <c r="F2343" t="s">
        <v>39</v>
      </c>
      <c r="G2343" t="s">
        <v>25</v>
      </c>
      <c r="H2343" t="s">
        <v>837</v>
      </c>
      <c r="I2343" t="s">
        <v>169</v>
      </c>
      <c r="J2343" t="s">
        <v>13</v>
      </c>
      <c r="K2343" t="s">
        <v>2614</v>
      </c>
      <c r="L2343" t="s">
        <v>30</v>
      </c>
      <c r="N2343" t="str">
        <f>IF(ISBLANK(Sales[[#This Row],[return]]),"No",Sales[[#This Row],[return]])</f>
        <v>No</v>
      </c>
      <c r="O2343" s="2">
        <v>43004</v>
      </c>
      <c r="P2343" s="8" t="str">
        <f>TEXT(DAY(Sales[[#This Row],[OrderDate]]),"ddd")</f>
        <v>Thu</v>
      </c>
      <c r="Q2343" s="8" t="str">
        <f>TEXT(MONTH(Sales[[#This Row],[ShipDate]])*29,"mmm")</f>
        <v>Sep</v>
      </c>
      <c r="R2343">
        <v>14</v>
      </c>
      <c r="S2343" t="s">
        <v>654</v>
      </c>
      <c r="T2343" t="s">
        <v>28</v>
      </c>
      <c r="U2343">
        <v>85204</v>
      </c>
      <c r="V2343" s="1">
        <v>0.2</v>
      </c>
      <c r="W2343">
        <v>-1</v>
      </c>
      <c r="X2343">
        <v>6</v>
      </c>
      <c r="Y2343">
        <v>120</v>
      </c>
      <c r="AD2343"/>
    </row>
    <row r="2344" spans="1:30" x14ac:dyDescent="0.25">
      <c r="A2344" t="s">
        <v>40</v>
      </c>
      <c r="B2344" s="2">
        <v>43008</v>
      </c>
      <c r="C2344" s="35">
        <f>YEAR(Sales[[#This Row],[ShipDate]])</f>
        <v>2017</v>
      </c>
      <c r="D2344" t="s">
        <v>36</v>
      </c>
      <c r="E2344" t="s">
        <v>31</v>
      </c>
      <c r="F2344" t="s">
        <v>50</v>
      </c>
      <c r="G2344" t="s">
        <v>25</v>
      </c>
      <c r="H2344" t="s">
        <v>837</v>
      </c>
      <c r="I2344" t="s">
        <v>169</v>
      </c>
      <c r="J2344" t="s">
        <v>13</v>
      </c>
      <c r="K2344" t="s">
        <v>2614</v>
      </c>
      <c r="L2344" t="s">
        <v>30</v>
      </c>
      <c r="N2344" t="str">
        <f>IF(ISBLANK(Sales[[#This Row],[return]]),"No",Sales[[#This Row],[return]])</f>
        <v>No</v>
      </c>
      <c r="O2344" s="2">
        <v>43004</v>
      </c>
      <c r="P2344" s="8" t="str">
        <f>TEXT(DAY(Sales[[#This Row],[OrderDate]]),"ddd")</f>
        <v>Thu</v>
      </c>
      <c r="Q2344" s="8" t="str">
        <f>TEXT(MONTH(Sales[[#This Row],[ShipDate]])*29,"mmm")</f>
        <v>Sep</v>
      </c>
      <c r="R2344">
        <v>718</v>
      </c>
      <c r="S2344" t="s">
        <v>504</v>
      </c>
      <c r="T2344" t="s">
        <v>28</v>
      </c>
      <c r="U2344">
        <v>85204</v>
      </c>
      <c r="V2344" s="1">
        <v>0.7</v>
      </c>
      <c r="W2344">
        <v>-48</v>
      </c>
      <c r="X2344">
        <v>2</v>
      </c>
      <c r="Y2344">
        <v>73</v>
      </c>
      <c r="AD2344"/>
    </row>
    <row r="2345" spans="1:30" x14ac:dyDescent="0.25">
      <c r="A2345" t="s">
        <v>40</v>
      </c>
      <c r="B2345" s="2">
        <v>43008</v>
      </c>
      <c r="C2345" s="35">
        <f>YEAR(Sales[[#This Row],[ShipDate]])</f>
        <v>2017</v>
      </c>
      <c r="D2345" t="s">
        <v>36</v>
      </c>
      <c r="E2345" t="s">
        <v>31</v>
      </c>
      <c r="F2345" t="s">
        <v>50</v>
      </c>
      <c r="G2345" t="s">
        <v>25</v>
      </c>
      <c r="H2345" t="s">
        <v>837</v>
      </c>
      <c r="I2345" t="s">
        <v>169</v>
      </c>
      <c r="J2345" t="s">
        <v>13</v>
      </c>
      <c r="K2345" t="s">
        <v>2614</v>
      </c>
      <c r="L2345" t="s">
        <v>30</v>
      </c>
      <c r="N2345" t="str">
        <f>IF(ISBLANK(Sales[[#This Row],[return]]),"No",Sales[[#This Row],[return]])</f>
        <v>No</v>
      </c>
      <c r="O2345" s="2">
        <v>43004</v>
      </c>
      <c r="P2345" s="8" t="str">
        <f>TEXT(DAY(Sales[[#This Row],[OrderDate]]),"ddd")</f>
        <v>Thu</v>
      </c>
      <c r="Q2345" s="8" t="str">
        <f>TEXT(MONTH(Sales[[#This Row],[ShipDate]])*29,"mmm")</f>
        <v>Sep</v>
      </c>
      <c r="R2345">
        <v>999</v>
      </c>
      <c r="S2345" t="s">
        <v>3125</v>
      </c>
      <c r="T2345" t="s">
        <v>28</v>
      </c>
      <c r="U2345">
        <v>85204</v>
      </c>
      <c r="V2345" s="1">
        <v>0.7</v>
      </c>
      <c r="W2345">
        <v>-59</v>
      </c>
      <c r="X2345">
        <v>9</v>
      </c>
      <c r="Y2345">
        <v>77</v>
      </c>
      <c r="AD2345"/>
    </row>
    <row r="2346" spans="1:30" x14ac:dyDescent="0.25">
      <c r="A2346" t="s">
        <v>40</v>
      </c>
      <c r="B2346" s="2">
        <v>43008</v>
      </c>
      <c r="C2346" s="35">
        <f>YEAR(Sales[[#This Row],[ShipDate]])</f>
        <v>2017</v>
      </c>
      <c r="D2346" t="s">
        <v>36</v>
      </c>
      <c r="E2346" t="s">
        <v>31</v>
      </c>
      <c r="F2346" t="s">
        <v>48</v>
      </c>
      <c r="G2346" t="s">
        <v>46</v>
      </c>
      <c r="H2346" t="s">
        <v>837</v>
      </c>
      <c r="I2346" t="s">
        <v>169</v>
      </c>
      <c r="J2346" t="s">
        <v>13</v>
      </c>
      <c r="K2346" t="s">
        <v>2614</v>
      </c>
      <c r="L2346" t="s">
        <v>30</v>
      </c>
      <c r="N2346" t="str">
        <f>IF(ISBLANK(Sales[[#This Row],[return]]),"No",Sales[[#This Row],[return]])</f>
        <v>No</v>
      </c>
      <c r="O2346" s="2">
        <v>43004</v>
      </c>
      <c r="P2346" s="8" t="str">
        <f>TEXT(DAY(Sales[[#This Row],[OrderDate]]),"ddd")</f>
        <v>Thu</v>
      </c>
      <c r="Q2346" s="8" t="str">
        <f>TEXT(MONTH(Sales[[#This Row],[ShipDate]])*29,"mmm")</f>
        <v>Sep</v>
      </c>
      <c r="R2346">
        <v>1402</v>
      </c>
      <c r="S2346" t="s">
        <v>2414</v>
      </c>
      <c r="T2346" t="s">
        <v>28</v>
      </c>
      <c r="U2346">
        <v>85204</v>
      </c>
      <c r="V2346" s="1">
        <v>0.2</v>
      </c>
      <c r="W2346">
        <v>23</v>
      </c>
      <c r="X2346">
        <v>5</v>
      </c>
      <c r="Y2346">
        <v>264</v>
      </c>
      <c r="AD2346"/>
    </row>
    <row r="2347" spans="1:30" x14ac:dyDescent="0.25">
      <c r="A2347" t="s">
        <v>10</v>
      </c>
      <c r="B2347" s="2">
        <v>42947</v>
      </c>
      <c r="C2347" s="35">
        <f>YEAR(Sales[[#This Row],[ShipDate]])</f>
        <v>2017</v>
      </c>
      <c r="D2347" t="s">
        <v>607</v>
      </c>
      <c r="E2347" t="s">
        <v>18</v>
      </c>
      <c r="F2347" t="s">
        <v>38</v>
      </c>
      <c r="G2347" t="s">
        <v>11</v>
      </c>
      <c r="H2347" t="s">
        <v>146</v>
      </c>
      <c r="I2347" t="s">
        <v>149</v>
      </c>
      <c r="J2347" t="s">
        <v>13</v>
      </c>
      <c r="K2347" t="s">
        <v>1274</v>
      </c>
      <c r="L2347" t="s">
        <v>92</v>
      </c>
      <c r="N2347" t="str">
        <f>IF(ISBLANK(Sales[[#This Row],[return]]),"No",Sales[[#This Row],[return]])</f>
        <v>No</v>
      </c>
      <c r="O2347" s="2">
        <v>42947</v>
      </c>
      <c r="P2347" s="8" t="str">
        <f>TEXT(DAY(Sales[[#This Row],[OrderDate]]),"ddd")</f>
        <v>Tue</v>
      </c>
      <c r="Q2347" s="8" t="str">
        <f>TEXT(MONTH(Sales[[#This Row],[ShipDate]])*29,"mmm")</f>
        <v>Jul</v>
      </c>
      <c r="R2347">
        <v>314</v>
      </c>
      <c r="S2347" t="s">
        <v>3151</v>
      </c>
      <c r="T2347" t="s">
        <v>90</v>
      </c>
      <c r="U2347">
        <v>10024</v>
      </c>
      <c r="V2347" s="1">
        <v>0.4</v>
      </c>
      <c r="W2347">
        <v>-291</v>
      </c>
      <c r="X2347">
        <v>7</v>
      </c>
      <c r="Y2347">
        <v>1091</v>
      </c>
      <c r="AD2347"/>
    </row>
    <row r="2348" spans="1:30" x14ac:dyDescent="0.25">
      <c r="A2348" t="s">
        <v>10</v>
      </c>
      <c r="B2348" s="2">
        <v>42947</v>
      </c>
      <c r="C2348" s="35">
        <f>YEAR(Sales[[#This Row],[ShipDate]])</f>
        <v>2017</v>
      </c>
      <c r="D2348" t="s">
        <v>607</v>
      </c>
      <c r="E2348" t="s">
        <v>18</v>
      </c>
      <c r="F2348" t="s">
        <v>59</v>
      </c>
      <c r="G2348" t="s">
        <v>25</v>
      </c>
      <c r="H2348" t="s">
        <v>146</v>
      </c>
      <c r="I2348" t="s">
        <v>149</v>
      </c>
      <c r="J2348" t="s">
        <v>13</v>
      </c>
      <c r="K2348" t="s">
        <v>1274</v>
      </c>
      <c r="L2348" t="s">
        <v>92</v>
      </c>
      <c r="N2348" t="str">
        <f>IF(ISBLANK(Sales[[#This Row],[return]]),"No",Sales[[#This Row],[return]])</f>
        <v>No</v>
      </c>
      <c r="O2348" s="2">
        <v>42947</v>
      </c>
      <c r="P2348" s="8" t="str">
        <f>TEXT(DAY(Sales[[#This Row],[OrderDate]]),"ddd")</f>
        <v>Tue</v>
      </c>
      <c r="Q2348" s="8" t="str">
        <f>TEXT(MONTH(Sales[[#This Row],[ShipDate]])*29,"mmm")</f>
        <v>Jul</v>
      </c>
      <c r="R2348">
        <v>1816</v>
      </c>
      <c r="S2348" t="s">
        <v>1664</v>
      </c>
      <c r="T2348" t="s">
        <v>90</v>
      </c>
      <c r="U2348">
        <v>10024</v>
      </c>
      <c r="V2348" s="1">
        <v>0</v>
      </c>
      <c r="W2348">
        <v>9</v>
      </c>
      <c r="X2348">
        <v>3</v>
      </c>
      <c r="Y2348">
        <v>19</v>
      </c>
      <c r="AD2348"/>
    </row>
    <row r="2349" spans="1:30" x14ac:dyDescent="0.25">
      <c r="A2349" t="s">
        <v>10</v>
      </c>
      <c r="B2349" s="2">
        <v>42947</v>
      </c>
      <c r="C2349" s="35">
        <f>YEAR(Sales[[#This Row],[ShipDate]])</f>
        <v>2017</v>
      </c>
      <c r="D2349" t="s">
        <v>607</v>
      </c>
      <c r="E2349" t="s">
        <v>18</v>
      </c>
      <c r="F2349" t="s">
        <v>99</v>
      </c>
      <c r="G2349" t="s">
        <v>46</v>
      </c>
      <c r="H2349" t="s">
        <v>146</v>
      </c>
      <c r="I2349" t="s">
        <v>149</v>
      </c>
      <c r="J2349" t="s">
        <v>13</v>
      </c>
      <c r="K2349" t="s">
        <v>1274</v>
      </c>
      <c r="L2349" t="s">
        <v>92</v>
      </c>
      <c r="N2349" t="str">
        <f>IF(ISBLANK(Sales[[#This Row],[return]]),"No",Sales[[#This Row],[return]])</f>
        <v>No</v>
      </c>
      <c r="O2349" s="2">
        <v>42947</v>
      </c>
      <c r="P2349" s="8" t="str">
        <f>TEXT(DAY(Sales[[#This Row],[OrderDate]]),"ddd")</f>
        <v>Tue</v>
      </c>
      <c r="Q2349" s="8" t="str">
        <f>TEXT(MONTH(Sales[[#This Row],[ShipDate]])*29,"mmm")</f>
        <v>Jul</v>
      </c>
      <c r="R2349">
        <v>1278</v>
      </c>
      <c r="S2349" t="s">
        <v>2355</v>
      </c>
      <c r="T2349" t="s">
        <v>90</v>
      </c>
      <c r="U2349">
        <v>10024</v>
      </c>
      <c r="V2349" s="1">
        <v>0</v>
      </c>
      <c r="W2349">
        <v>762</v>
      </c>
      <c r="X2349">
        <v>7</v>
      </c>
      <c r="Y2349">
        <v>2310</v>
      </c>
      <c r="AD2349"/>
    </row>
    <row r="2350" spans="1:30" x14ac:dyDescent="0.25">
      <c r="A2350" t="s">
        <v>24</v>
      </c>
      <c r="B2350" s="2">
        <v>42888</v>
      </c>
      <c r="C2350" s="35">
        <f>YEAR(Sales[[#This Row],[ShipDate]])</f>
        <v>2017</v>
      </c>
      <c r="D2350" t="s">
        <v>113</v>
      </c>
      <c r="E2350" t="s">
        <v>31</v>
      </c>
      <c r="F2350" t="s">
        <v>59</v>
      </c>
      <c r="G2350" t="s">
        <v>25</v>
      </c>
      <c r="H2350" t="s">
        <v>313</v>
      </c>
      <c r="I2350" t="s">
        <v>32</v>
      </c>
      <c r="J2350" t="s">
        <v>13</v>
      </c>
      <c r="K2350" t="s">
        <v>314</v>
      </c>
      <c r="L2350" t="s">
        <v>30</v>
      </c>
      <c r="N2350" t="str">
        <f>IF(ISBLANK(Sales[[#This Row],[return]]),"No",Sales[[#This Row],[return]])</f>
        <v>No</v>
      </c>
      <c r="O2350" s="2">
        <v>42886</v>
      </c>
      <c r="P2350" s="8" t="str">
        <f>TEXT(DAY(Sales[[#This Row],[OrderDate]]),"ddd")</f>
        <v>Tue</v>
      </c>
      <c r="Q2350" s="8" t="str">
        <f>TEXT(MONTH(Sales[[#This Row],[ShipDate]])*29,"mmm")</f>
        <v>Jun</v>
      </c>
      <c r="R2350">
        <v>1477</v>
      </c>
      <c r="S2350" t="s">
        <v>315</v>
      </c>
      <c r="T2350" t="s">
        <v>28</v>
      </c>
      <c r="U2350">
        <v>95123</v>
      </c>
      <c r="V2350" s="1">
        <v>0</v>
      </c>
      <c r="W2350">
        <v>26</v>
      </c>
      <c r="X2350">
        <v>7</v>
      </c>
      <c r="Y2350">
        <v>58</v>
      </c>
      <c r="AD2350"/>
    </row>
    <row r="2351" spans="1:30" x14ac:dyDescent="0.25">
      <c r="A2351" t="s">
        <v>24</v>
      </c>
      <c r="B2351" s="2">
        <v>42888</v>
      </c>
      <c r="C2351" s="35">
        <f>YEAR(Sales[[#This Row],[ShipDate]])</f>
        <v>2017</v>
      </c>
      <c r="D2351" t="s">
        <v>113</v>
      </c>
      <c r="E2351" t="s">
        <v>31</v>
      </c>
      <c r="F2351" t="s">
        <v>59</v>
      </c>
      <c r="G2351" t="s">
        <v>25</v>
      </c>
      <c r="H2351" t="s">
        <v>313</v>
      </c>
      <c r="I2351" t="s">
        <v>32</v>
      </c>
      <c r="J2351" t="s">
        <v>13</v>
      </c>
      <c r="K2351" t="s">
        <v>314</v>
      </c>
      <c r="L2351" t="s">
        <v>30</v>
      </c>
      <c r="N2351" t="str">
        <f>IF(ISBLANK(Sales[[#This Row],[return]]),"No",Sales[[#This Row],[return]])</f>
        <v>No</v>
      </c>
      <c r="O2351" s="2">
        <v>42886</v>
      </c>
      <c r="P2351" s="8" t="str">
        <f>TEXT(DAY(Sales[[#This Row],[OrderDate]]),"ddd")</f>
        <v>Tue</v>
      </c>
      <c r="Q2351" s="8" t="str">
        <f>TEXT(MONTH(Sales[[#This Row],[ShipDate]])*29,"mmm")</f>
        <v>Jun</v>
      </c>
      <c r="R2351">
        <v>1673</v>
      </c>
      <c r="S2351" t="s">
        <v>316</v>
      </c>
      <c r="T2351" t="s">
        <v>28</v>
      </c>
      <c r="U2351">
        <v>95123</v>
      </c>
      <c r="V2351" s="1">
        <v>0</v>
      </c>
      <c r="W2351">
        <v>49</v>
      </c>
      <c r="X2351">
        <v>4</v>
      </c>
      <c r="Y2351">
        <v>106</v>
      </c>
      <c r="AD2351"/>
    </row>
    <row r="2352" spans="1:30" x14ac:dyDescent="0.25">
      <c r="A2352" t="s">
        <v>24</v>
      </c>
      <c r="B2352" s="2">
        <v>42888</v>
      </c>
      <c r="C2352" s="35">
        <f>YEAR(Sales[[#This Row],[ShipDate]])</f>
        <v>2017</v>
      </c>
      <c r="D2352" t="s">
        <v>113</v>
      </c>
      <c r="E2352" t="s">
        <v>31</v>
      </c>
      <c r="F2352" t="s">
        <v>39</v>
      </c>
      <c r="G2352" t="s">
        <v>25</v>
      </c>
      <c r="H2352" t="s">
        <v>313</v>
      </c>
      <c r="I2352" t="s">
        <v>32</v>
      </c>
      <c r="J2352" t="s">
        <v>13</v>
      </c>
      <c r="K2352" t="s">
        <v>314</v>
      </c>
      <c r="L2352" t="s">
        <v>30</v>
      </c>
      <c r="N2352" t="str">
        <f>IF(ISBLANK(Sales[[#This Row],[return]]),"No",Sales[[#This Row],[return]])</f>
        <v>No</v>
      </c>
      <c r="O2352" s="2">
        <v>42886</v>
      </c>
      <c r="P2352" s="8" t="str">
        <f>TEXT(DAY(Sales[[#This Row],[OrderDate]]),"ddd")</f>
        <v>Tue</v>
      </c>
      <c r="Q2352" s="8" t="str">
        <f>TEXT(MONTH(Sales[[#This Row],[ShipDate]])*29,"mmm")</f>
        <v>Jun</v>
      </c>
      <c r="R2352">
        <v>1545</v>
      </c>
      <c r="S2352" t="s">
        <v>317</v>
      </c>
      <c r="T2352" t="s">
        <v>28</v>
      </c>
      <c r="U2352">
        <v>95123</v>
      </c>
      <c r="V2352" s="1">
        <v>0</v>
      </c>
      <c r="W2352">
        <v>21</v>
      </c>
      <c r="X2352">
        <v>6</v>
      </c>
      <c r="Y2352">
        <v>81</v>
      </c>
      <c r="AD2352"/>
    </row>
    <row r="2353" spans="1:30" x14ac:dyDescent="0.25">
      <c r="A2353" t="s">
        <v>24</v>
      </c>
      <c r="B2353" s="2">
        <v>43099</v>
      </c>
      <c r="C2353" s="35">
        <f>YEAR(Sales[[#This Row],[ShipDate]])</f>
        <v>2017</v>
      </c>
      <c r="D2353" t="s">
        <v>19</v>
      </c>
      <c r="E2353" t="s">
        <v>18</v>
      </c>
      <c r="F2353" t="s">
        <v>59</v>
      </c>
      <c r="G2353" t="s">
        <v>25</v>
      </c>
      <c r="H2353" t="s">
        <v>146</v>
      </c>
      <c r="I2353" t="s">
        <v>149</v>
      </c>
      <c r="J2353" t="s">
        <v>13</v>
      </c>
      <c r="K2353" t="s">
        <v>1478</v>
      </c>
      <c r="L2353" t="s">
        <v>92</v>
      </c>
      <c r="N2353" t="str">
        <f>IF(ISBLANK(Sales[[#This Row],[return]]),"No",Sales[[#This Row],[return]])</f>
        <v>No</v>
      </c>
      <c r="O2353" s="2">
        <v>43095</v>
      </c>
      <c r="P2353" s="8" t="str">
        <f>TEXT(DAY(Sales[[#This Row],[OrderDate]]),"ddd")</f>
        <v>Thu</v>
      </c>
      <c r="Q2353" s="8" t="str">
        <f>TEXT(MONTH(Sales[[#This Row],[ShipDate]])*29,"mmm")</f>
        <v>Dec</v>
      </c>
      <c r="R2353">
        <v>1698</v>
      </c>
      <c r="S2353" t="s">
        <v>1987</v>
      </c>
      <c r="T2353" t="s">
        <v>90</v>
      </c>
      <c r="U2353">
        <v>10009</v>
      </c>
      <c r="V2353" s="1">
        <v>0</v>
      </c>
      <c r="W2353">
        <v>100</v>
      </c>
      <c r="X2353">
        <v>6</v>
      </c>
      <c r="Y2353">
        <v>213</v>
      </c>
      <c r="AD2353"/>
    </row>
    <row r="2354" spans="1:30" x14ac:dyDescent="0.25">
      <c r="A2354" t="s">
        <v>24</v>
      </c>
      <c r="B2354" s="2">
        <v>42911</v>
      </c>
      <c r="C2354" s="35">
        <f>YEAR(Sales[[#This Row],[ShipDate]])</f>
        <v>2017</v>
      </c>
      <c r="D2354" t="s">
        <v>113</v>
      </c>
      <c r="E2354" t="s">
        <v>69</v>
      </c>
      <c r="F2354" t="s">
        <v>38</v>
      </c>
      <c r="G2354" t="s">
        <v>11</v>
      </c>
      <c r="H2354" t="s">
        <v>230</v>
      </c>
      <c r="I2354" t="s">
        <v>120</v>
      </c>
      <c r="J2354" t="s">
        <v>13</v>
      </c>
      <c r="K2354" t="s">
        <v>2904</v>
      </c>
      <c r="L2354" t="s">
        <v>68</v>
      </c>
      <c r="N2354" t="str">
        <f>IF(ISBLANK(Sales[[#This Row],[return]]),"No",Sales[[#This Row],[return]])</f>
        <v>No</v>
      </c>
      <c r="O2354" s="2">
        <v>42908</v>
      </c>
      <c r="P2354" s="8" t="str">
        <f>TEXT(DAY(Sales[[#This Row],[OrderDate]]),"ddd")</f>
        <v>Sun</v>
      </c>
      <c r="Q2354" s="8" t="str">
        <f>TEXT(MONTH(Sales[[#This Row],[ShipDate]])*29,"mmm")</f>
        <v>Jun</v>
      </c>
      <c r="R2354">
        <v>849</v>
      </c>
      <c r="S2354" t="s">
        <v>1542</v>
      </c>
      <c r="T2354" t="s">
        <v>66</v>
      </c>
      <c r="U2354">
        <v>60505</v>
      </c>
      <c r="V2354" s="1">
        <v>0.5</v>
      </c>
      <c r="W2354">
        <v>-526</v>
      </c>
      <c r="X2354">
        <v>7</v>
      </c>
      <c r="Y2354">
        <v>796</v>
      </c>
      <c r="AD2354"/>
    </row>
    <row r="2355" spans="1:30" x14ac:dyDescent="0.25">
      <c r="A2355" t="s">
        <v>40</v>
      </c>
      <c r="B2355" s="2">
        <v>43087</v>
      </c>
      <c r="C2355" s="35">
        <f>YEAR(Sales[[#This Row],[ShipDate]])</f>
        <v>2017</v>
      </c>
      <c r="D2355" t="s">
        <v>36</v>
      </c>
      <c r="E2355" t="s">
        <v>31</v>
      </c>
      <c r="F2355" t="s">
        <v>43</v>
      </c>
      <c r="G2355" t="s">
        <v>11</v>
      </c>
      <c r="H2355" t="s">
        <v>177</v>
      </c>
      <c r="I2355" t="s">
        <v>692</v>
      </c>
      <c r="J2355" t="s">
        <v>13</v>
      </c>
      <c r="K2355" t="s">
        <v>2629</v>
      </c>
      <c r="L2355" t="s">
        <v>17</v>
      </c>
      <c r="N2355" t="str">
        <f>IF(ISBLANK(Sales[[#This Row],[return]]),"No",Sales[[#This Row],[return]])</f>
        <v>No</v>
      </c>
      <c r="O2355" s="2">
        <v>43083</v>
      </c>
      <c r="P2355" s="8" t="str">
        <f>TEXT(DAY(Sales[[#This Row],[OrderDate]]),"ddd")</f>
        <v>Sat</v>
      </c>
      <c r="Q2355" s="8" t="str">
        <f>TEXT(MONTH(Sales[[#This Row],[ShipDate]])*29,"mmm")</f>
        <v>Dec</v>
      </c>
      <c r="R2355">
        <v>1494</v>
      </c>
      <c r="S2355" t="s">
        <v>1397</v>
      </c>
      <c r="T2355" t="s">
        <v>15</v>
      </c>
      <c r="U2355">
        <v>39212</v>
      </c>
      <c r="V2355" s="1">
        <v>0</v>
      </c>
      <c r="W2355">
        <v>2</v>
      </c>
      <c r="X2355">
        <v>2</v>
      </c>
      <c r="Y2355">
        <v>6</v>
      </c>
      <c r="AD2355"/>
    </row>
    <row r="2356" spans="1:30" x14ac:dyDescent="0.25">
      <c r="A2356" t="s">
        <v>40</v>
      </c>
      <c r="B2356" s="2">
        <v>43087</v>
      </c>
      <c r="C2356" s="35">
        <f>YEAR(Sales[[#This Row],[ShipDate]])</f>
        <v>2017</v>
      </c>
      <c r="D2356" t="s">
        <v>36</v>
      </c>
      <c r="E2356" t="s">
        <v>31</v>
      </c>
      <c r="F2356" t="s">
        <v>45</v>
      </c>
      <c r="G2356" t="s">
        <v>25</v>
      </c>
      <c r="H2356" t="s">
        <v>177</v>
      </c>
      <c r="I2356" t="s">
        <v>692</v>
      </c>
      <c r="J2356" t="s">
        <v>13</v>
      </c>
      <c r="K2356" t="s">
        <v>2629</v>
      </c>
      <c r="L2356" t="s">
        <v>17</v>
      </c>
      <c r="N2356" t="str">
        <f>IF(ISBLANK(Sales[[#This Row],[return]]),"No",Sales[[#This Row],[return]])</f>
        <v>No</v>
      </c>
      <c r="O2356" s="2">
        <v>43083</v>
      </c>
      <c r="P2356" s="8" t="str">
        <f>TEXT(DAY(Sales[[#This Row],[OrderDate]]),"ddd")</f>
        <v>Sat</v>
      </c>
      <c r="Q2356" s="8" t="str">
        <f>TEXT(MONTH(Sales[[#This Row],[ShipDate]])*29,"mmm")</f>
        <v>Dec</v>
      </c>
      <c r="R2356">
        <v>356</v>
      </c>
      <c r="S2356" t="s">
        <v>1638</v>
      </c>
      <c r="T2356" t="s">
        <v>15</v>
      </c>
      <c r="U2356">
        <v>39212</v>
      </c>
      <c r="V2356" s="1">
        <v>0</v>
      </c>
      <c r="W2356">
        <v>16</v>
      </c>
      <c r="X2356">
        <v>2</v>
      </c>
      <c r="Y2356">
        <v>56</v>
      </c>
      <c r="AD2356"/>
    </row>
    <row r="2357" spans="1:30" x14ac:dyDescent="0.25">
      <c r="A2357" t="s">
        <v>10</v>
      </c>
      <c r="B2357" s="2">
        <v>43017</v>
      </c>
      <c r="C2357" s="35">
        <f>YEAR(Sales[[#This Row],[ShipDate]])</f>
        <v>2017</v>
      </c>
      <c r="D2357" t="s">
        <v>36</v>
      </c>
      <c r="E2357" t="s">
        <v>31</v>
      </c>
      <c r="F2357" t="s">
        <v>39</v>
      </c>
      <c r="G2357" t="s">
        <v>25</v>
      </c>
      <c r="H2357" t="s">
        <v>1363</v>
      </c>
      <c r="I2357" t="s">
        <v>93</v>
      </c>
      <c r="J2357" t="s">
        <v>13</v>
      </c>
      <c r="K2357" t="s">
        <v>382</v>
      </c>
      <c r="L2357" t="s">
        <v>92</v>
      </c>
      <c r="N2357" t="str">
        <f>IF(ISBLANK(Sales[[#This Row],[return]]),"No",Sales[[#This Row],[return]])</f>
        <v>No</v>
      </c>
      <c r="O2357" s="2">
        <v>43011</v>
      </c>
      <c r="P2357" s="8" t="str">
        <f>TEXT(DAY(Sales[[#This Row],[OrderDate]]),"ddd")</f>
        <v>Tue</v>
      </c>
      <c r="Q2357" s="8" t="str">
        <f>TEXT(MONTH(Sales[[#This Row],[ShipDate]])*29,"mmm")</f>
        <v>Oct</v>
      </c>
      <c r="R2357">
        <v>1503</v>
      </c>
      <c r="S2357" t="s">
        <v>2142</v>
      </c>
      <c r="T2357" t="s">
        <v>90</v>
      </c>
      <c r="U2357">
        <v>19601</v>
      </c>
      <c r="V2357" s="1">
        <v>0.2</v>
      </c>
      <c r="W2357">
        <v>2</v>
      </c>
      <c r="X2357">
        <v>2</v>
      </c>
      <c r="Y2357">
        <v>15</v>
      </c>
      <c r="AD2357"/>
    </row>
    <row r="2358" spans="1:30" x14ac:dyDescent="0.25">
      <c r="A2358" t="s">
        <v>40</v>
      </c>
      <c r="B2358" s="2">
        <v>42801</v>
      </c>
      <c r="C2358" s="35">
        <f>YEAR(Sales[[#This Row],[ShipDate]])</f>
        <v>2017</v>
      </c>
      <c r="D2358" t="s">
        <v>19</v>
      </c>
      <c r="E2358" t="s">
        <v>31</v>
      </c>
      <c r="F2358" t="s">
        <v>43</v>
      </c>
      <c r="G2358" t="s">
        <v>11</v>
      </c>
      <c r="H2358" t="s">
        <v>1183</v>
      </c>
      <c r="I2358" t="s">
        <v>93</v>
      </c>
      <c r="J2358" t="s">
        <v>13</v>
      </c>
      <c r="K2358" t="s">
        <v>503</v>
      </c>
      <c r="L2358" t="s">
        <v>92</v>
      </c>
      <c r="N2358" t="str">
        <f>IF(ISBLANK(Sales[[#This Row],[return]]),"No",Sales[[#This Row],[return]])</f>
        <v>No</v>
      </c>
      <c r="O2358" s="2">
        <v>42799</v>
      </c>
      <c r="P2358" s="8" t="str">
        <f>TEXT(DAY(Sales[[#This Row],[OrderDate]]),"ddd")</f>
        <v>Thu</v>
      </c>
      <c r="Q2358" s="8" t="str">
        <f>TEXT(MONTH(Sales[[#This Row],[ShipDate]])*29,"mmm")</f>
        <v>Mar</v>
      </c>
      <c r="R2358">
        <v>19</v>
      </c>
      <c r="S2358" t="s">
        <v>1490</v>
      </c>
      <c r="T2358" t="s">
        <v>90</v>
      </c>
      <c r="U2358">
        <v>18018</v>
      </c>
      <c r="V2358" s="1">
        <v>0.2</v>
      </c>
      <c r="W2358">
        <v>-5</v>
      </c>
      <c r="X2358">
        <v>2</v>
      </c>
      <c r="Y2358">
        <v>34</v>
      </c>
      <c r="AD2358"/>
    </row>
    <row r="2359" spans="1:30" x14ac:dyDescent="0.25">
      <c r="A2359" t="s">
        <v>40</v>
      </c>
      <c r="B2359" s="2">
        <v>42801</v>
      </c>
      <c r="C2359" s="35">
        <f>YEAR(Sales[[#This Row],[ShipDate]])</f>
        <v>2017</v>
      </c>
      <c r="D2359" t="s">
        <v>19</v>
      </c>
      <c r="E2359" t="s">
        <v>31</v>
      </c>
      <c r="F2359" t="s">
        <v>23</v>
      </c>
      <c r="G2359" t="s">
        <v>11</v>
      </c>
      <c r="H2359" t="s">
        <v>1183</v>
      </c>
      <c r="I2359" t="s">
        <v>93</v>
      </c>
      <c r="J2359" t="s">
        <v>13</v>
      </c>
      <c r="K2359" t="s">
        <v>503</v>
      </c>
      <c r="L2359" t="s">
        <v>92</v>
      </c>
      <c r="N2359" t="str">
        <f>IF(ISBLANK(Sales[[#This Row],[return]]),"No",Sales[[#This Row],[return]])</f>
        <v>No</v>
      </c>
      <c r="O2359" s="2">
        <v>42799</v>
      </c>
      <c r="P2359" s="8" t="str">
        <f>TEXT(DAY(Sales[[#This Row],[OrderDate]]),"ddd")</f>
        <v>Thu</v>
      </c>
      <c r="Q2359" s="8" t="str">
        <f>TEXT(MONTH(Sales[[#This Row],[ShipDate]])*29,"mmm")</f>
        <v>Mar</v>
      </c>
      <c r="R2359">
        <v>1457</v>
      </c>
      <c r="S2359" t="s">
        <v>845</v>
      </c>
      <c r="T2359" t="s">
        <v>90</v>
      </c>
      <c r="U2359">
        <v>18018</v>
      </c>
      <c r="V2359" s="1">
        <v>0.3</v>
      </c>
      <c r="W2359">
        <v>-7</v>
      </c>
      <c r="X2359">
        <v>2</v>
      </c>
      <c r="Y2359">
        <v>99</v>
      </c>
      <c r="AD2359"/>
    </row>
    <row r="2360" spans="1:30" x14ac:dyDescent="0.25">
      <c r="A2360" t="s">
        <v>40</v>
      </c>
      <c r="B2360" s="2">
        <v>43070</v>
      </c>
      <c r="C2360" s="35">
        <f>YEAR(Sales[[#This Row],[ShipDate]])</f>
        <v>2017</v>
      </c>
      <c r="D2360" t="s">
        <v>36</v>
      </c>
      <c r="E2360" t="s">
        <v>69</v>
      </c>
      <c r="F2360" t="s">
        <v>59</v>
      </c>
      <c r="G2360" t="s">
        <v>25</v>
      </c>
      <c r="H2360" t="s">
        <v>26</v>
      </c>
      <c r="I2360" t="s">
        <v>32</v>
      </c>
      <c r="J2360" t="s">
        <v>13</v>
      </c>
      <c r="K2360" t="s">
        <v>114</v>
      </c>
      <c r="L2360" t="s">
        <v>30</v>
      </c>
      <c r="N2360" t="str">
        <f>IF(ISBLANK(Sales[[#This Row],[return]]),"No",Sales[[#This Row],[return]])</f>
        <v>No</v>
      </c>
      <c r="O2360" s="2">
        <v>43066</v>
      </c>
      <c r="P2360" s="8" t="str">
        <f>TEXT(DAY(Sales[[#This Row],[OrderDate]]),"ddd")</f>
        <v>Fri</v>
      </c>
      <c r="Q2360" s="8" t="str">
        <f>TEXT(MONTH(Sales[[#This Row],[ShipDate]])*29,"mmm")</f>
        <v>Dec</v>
      </c>
      <c r="R2360">
        <v>1464</v>
      </c>
      <c r="S2360" t="s">
        <v>173</v>
      </c>
      <c r="T2360" t="s">
        <v>28</v>
      </c>
      <c r="U2360">
        <v>90049</v>
      </c>
      <c r="V2360" s="1">
        <v>0</v>
      </c>
      <c r="W2360">
        <v>53</v>
      </c>
      <c r="X2360">
        <v>3</v>
      </c>
      <c r="Y2360">
        <v>114</v>
      </c>
      <c r="AD2360"/>
    </row>
    <row r="2361" spans="1:30" x14ac:dyDescent="0.25">
      <c r="A2361" t="s">
        <v>40</v>
      </c>
      <c r="B2361" s="2">
        <v>43070</v>
      </c>
      <c r="C2361" s="35">
        <f>YEAR(Sales[[#This Row],[ShipDate]])</f>
        <v>2017</v>
      </c>
      <c r="D2361" t="s">
        <v>36</v>
      </c>
      <c r="E2361" t="s">
        <v>69</v>
      </c>
      <c r="F2361" t="s">
        <v>99</v>
      </c>
      <c r="G2361" t="s">
        <v>46</v>
      </c>
      <c r="H2361" t="s">
        <v>26</v>
      </c>
      <c r="I2361" t="s">
        <v>32</v>
      </c>
      <c r="J2361" t="s">
        <v>13</v>
      </c>
      <c r="K2361" t="s">
        <v>114</v>
      </c>
      <c r="L2361" t="s">
        <v>30</v>
      </c>
      <c r="N2361" t="str">
        <f>IF(ISBLANK(Sales[[#This Row],[return]]),"No",Sales[[#This Row],[return]])</f>
        <v>No</v>
      </c>
      <c r="O2361" s="2">
        <v>43066</v>
      </c>
      <c r="P2361" s="8" t="str">
        <f>TEXT(DAY(Sales[[#This Row],[OrderDate]]),"ddd")</f>
        <v>Fri</v>
      </c>
      <c r="Q2361" s="8" t="str">
        <f>TEXT(MONTH(Sales[[#This Row],[ShipDate]])*29,"mmm")</f>
        <v>Dec</v>
      </c>
      <c r="R2361">
        <v>1469</v>
      </c>
      <c r="S2361" t="s">
        <v>659</v>
      </c>
      <c r="T2361" t="s">
        <v>28</v>
      </c>
      <c r="U2361">
        <v>90049</v>
      </c>
      <c r="V2361" s="1">
        <v>0</v>
      </c>
      <c r="W2361">
        <v>23</v>
      </c>
      <c r="X2361">
        <v>3</v>
      </c>
      <c r="Y2361">
        <v>108</v>
      </c>
      <c r="AD2361"/>
    </row>
    <row r="2362" spans="1:30" x14ac:dyDescent="0.25">
      <c r="A2362" t="s">
        <v>10</v>
      </c>
      <c r="B2362" s="2">
        <v>42915</v>
      </c>
      <c r="C2362" s="35">
        <f>YEAR(Sales[[#This Row],[ShipDate]])</f>
        <v>2017</v>
      </c>
      <c r="D2362" t="s">
        <v>19</v>
      </c>
      <c r="E2362" t="s">
        <v>31</v>
      </c>
      <c r="F2362" t="s">
        <v>99</v>
      </c>
      <c r="G2362" t="s">
        <v>46</v>
      </c>
      <c r="H2362" t="s">
        <v>525</v>
      </c>
      <c r="I2362" t="s">
        <v>133</v>
      </c>
      <c r="J2362" t="s">
        <v>13</v>
      </c>
      <c r="K2362" t="s">
        <v>628</v>
      </c>
      <c r="L2362" t="s">
        <v>68</v>
      </c>
      <c r="N2362" t="str">
        <f>IF(ISBLANK(Sales[[#This Row],[return]]),"No",Sales[[#This Row],[return]])</f>
        <v>No</v>
      </c>
      <c r="O2362" s="2">
        <v>42912</v>
      </c>
      <c r="P2362" s="8" t="str">
        <f>TEXT(DAY(Sales[[#This Row],[OrderDate]]),"ddd")</f>
        <v>Thu</v>
      </c>
      <c r="Q2362" s="8" t="str">
        <f>TEXT(MONTH(Sales[[#This Row],[ShipDate]])*29,"mmm")</f>
        <v>Jun</v>
      </c>
      <c r="R2362">
        <v>1468</v>
      </c>
      <c r="S2362" t="s">
        <v>629</v>
      </c>
      <c r="T2362" t="s">
        <v>66</v>
      </c>
      <c r="U2362">
        <v>48180</v>
      </c>
      <c r="V2362" s="1">
        <v>0</v>
      </c>
      <c r="W2362">
        <v>9</v>
      </c>
      <c r="X2362">
        <v>2</v>
      </c>
      <c r="Y2362">
        <v>42</v>
      </c>
      <c r="AD2362"/>
    </row>
    <row r="2363" spans="1:30" x14ac:dyDescent="0.25">
      <c r="A2363" t="s">
        <v>10</v>
      </c>
      <c r="B2363" s="2">
        <v>43041</v>
      </c>
      <c r="C2363" s="35">
        <f>YEAR(Sales[[#This Row],[ShipDate]])</f>
        <v>2017</v>
      </c>
      <c r="D2363" t="s">
        <v>607</v>
      </c>
      <c r="E2363" t="s">
        <v>18</v>
      </c>
      <c r="F2363" t="s">
        <v>99</v>
      </c>
      <c r="G2363" t="s">
        <v>46</v>
      </c>
      <c r="H2363" t="s">
        <v>60</v>
      </c>
      <c r="I2363" t="s">
        <v>63</v>
      </c>
      <c r="J2363" t="s">
        <v>13</v>
      </c>
      <c r="K2363" t="s">
        <v>458</v>
      </c>
      <c r="L2363" t="s">
        <v>30</v>
      </c>
      <c r="N2363" t="str">
        <f>IF(ISBLANK(Sales[[#This Row],[return]]),"No",Sales[[#This Row],[return]])</f>
        <v>No</v>
      </c>
      <c r="O2363" s="2">
        <v>43041</v>
      </c>
      <c r="P2363" s="8" t="str">
        <f>TEXT(DAY(Sales[[#This Row],[OrderDate]]),"ddd")</f>
        <v>Mon</v>
      </c>
      <c r="Q2363" s="8" t="str">
        <f>TEXT(MONTH(Sales[[#This Row],[ShipDate]])*29,"mmm")</f>
        <v>Nov</v>
      </c>
      <c r="R2363">
        <v>1017</v>
      </c>
      <c r="S2363" t="s">
        <v>232</v>
      </c>
      <c r="T2363" t="s">
        <v>28</v>
      </c>
      <c r="U2363">
        <v>98115</v>
      </c>
      <c r="V2363" s="1">
        <v>0</v>
      </c>
      <c r="W2363">
        <v>49</v>
      </c>
      <c r="X2363">
        <v>9</v>
      </c>
      <c r="Y2363">
        <v>448</v>
      </c>
      <c r="AD2363"/>
    </row>
    <row r="2364" spans="1:30" x14ac:dyDescent="0.25">
      <c r="A2364" t="s">
        <v>40</v>
      </c>
      <c r="B2364" s="2">
        <v>43084</v>
      </c>
      <c r="C2364" s="35">
        <f>YEAR(Sales[[#This Row],[ShipDate]])</f>
        <v>2017</v>
      </c>
      <c r="D2364" t="s">
        <v>19</v>
      </c>
      <c r="E2364" t="s">
        <v>18</v>
      </c>
      <c r="F2364" t="s">
        <v>33</v>
      </c>
      <c r="G2364" t="s">
        <v>25</v>
      </c>
      <c r="H2364" t="s">
        <v>26</v>
      </c>
      <c r="I2364" t="s">
        <v>32</v>
      </c>
      <c r="J2364" t="s">
        <v>13</v>
      </c>
      <c r="K2364" t="s">
        <v>1667</v>
      </c>
      <c r="L2364" t="s">
        <v>30</v>
      </c>
      <c r="N2364" t="str">
        <f>IF(ISBLANK(Sales[[#This Row],[return]]),"No",Sales[[#This Row],[return]])</f>
        <v>No</v>
      </c>
      <c r="O2364" s="2">
        <v>43082</v>
      </c>
      <c r="P2364" s="8" t="str">
        <f>TEXT(DAY(Sales[[#This Row],[OrderDate]]),"ddd")</f>
        <v>Fri</v>
      </c>
      <c r="Q2364" s="8" t="str">
        <f>TEXT(MONTH(Sales[[#This Row],[ShipDate]])*29,"mmm")</f>
        <v>Dec</v>
      </c>
      <c r="R2364">
        <v>224</v>
      </c>
      <c r="S2364" t="s">
        <v>1652</v>
      </c>
      <c r="T2364" t="s">
        <v>28</v>
      </c>
      <c r="U2364">
        <v>90036</v>
      </c>
      <c r="V2364" s="1">
        <v>0</v>
      </c>
      <c r="W2364">
        <v>5</v>
      </c>
      <c r="X2364">
        <v>2</v>
      </c>
      <c r="Y2364">
        <v>10</v>
      </c>
      <c r="AD2364"/>
    </row>
    <row r="2365" spans="1:30" x14ac:dyDescent="0.25">
      <c r="A2365" t="s">
        <v>10</v>
      </c>
      <c r="B2365" s="2">
        <v>42842</v>
      </c>
      <c r="C2365" s="35">
        <f>YEAR(Sales[[#This Row],[ShipDate]])</f>
        <v>2017</v>
      </c>
      <c r="D2365" t="s">
        <v>36</v>
      </c>
      <c r="E2365" t="s">
        <v>18</v>
      </c>
      <c r="F2365" t="s">
        <v>43</v>
      </c>
      <c r="G2365" t="s">
        <v>11</v>
      </c>
      <c r="H2365" t="s">
        <v>437</v>
      </c>
      <c r="I2365" t="s">
        <v>37</v>
      </c>
      <c r="J2365" t="s">
        <v>13</v>
      </c>
      <c r="K2365" t="s">
        <v>1200</v>
      </c>
      <c r="L2365" t="s">
        <v>17</v>
      </c>
      <c r="N2365" t="str">
        <f>IF(ISBLANK(Sales[[#This Row],[return]]),"No",Sales[[#This Row],[return]])</f>
        <v>No</v>
      </c>
      <c r="O2365" s="2">
        <v>42836</v>
      </c>
      <c r="P2365" s="8" t="str">
        <f>TEXT(DAY(Sales[[#This Row],[OrderDate]]),"ddd")</f>
        <v>Wed</v>
      </c>
      <c r="Q2365" s="8" t="str">
        <f>TEXT(MONTH(Sales[[#This Row],[ShipDate]])*29,"mmm")</f>
        <v>Apr</v>
      </c>
      <c r="R2365">
        <v>627</v>
      </c>
      <c r="S2365" t="s">
        <v>805</v>
      </c>
      <c r="T2365" t="s">
        <v>15</v>
      </c>
      <c r="U2365">
        <v>33614</v>
      </c>
      <c r="V2365" s="1">
        <v>0.2</v>
      </c>
      <c r="W2365">
        <v>10</v>
      </c>
      <c r="X2365">
        <v>2</v>
      </c>
      <c r="Y2365">
        <v>67</v>
      </c>
      <c r="AD2365"/>
    </row>
    <row r="2366" spans="1:30" x14ac:dyDescent="0.25">
      <c r="A2366" t="s">
        <v>10</v>
      </c>
      <c r="B2366" s="2">
        <v>42842</v>
      </c>
      <c r="C2366" s="35">
        <f>YEAR(Sales[[#This Row],[ShipDate]])</f>
        <v>2017</v>
      </c>
      <c r="D2366" t="s">
        <v>36</v>
      </c>
      <c r="E2366" t="s">
        <v>18</v>
      </c>
      <c r="F2366" t="s">
        <v>43</v>
      </c>
      <c r="G2366" t="s">
        <v>11</v>
      </c>
      <c r="H2366" t="s">
        <v>437</v>
      </c>
      <c r="I2366" t="s">
        <v>37</v>
      </c>
      <c r="J2366" t="s">
        <v>13</v>
      </c>
      <c r="K2366" t="s">
        <v>1200</v>
      </c>
      <c r="L2366" t="s">
        <v>17</v>
      </c>
      <c r="N2366" t="str">
        <f>IF(ISBLANK(Sales[[#This Row],[return]]),"No",Sales[[#This Row],[return]])</f>
        <v>No</v>
      </c>
      <c r="O2366" s="2">
        <v>42836</v>
      </c>
      <c r="P2366" s="8" t="str">
        <f>TEXT(DAY(Sales[[#This Row],[OrderDate]]),"ddd")</f>
        <v>Wed</v>
      </c>
      <c r="Q2366" s="8" t="str">
        <f>TEXT(MONTH(Sales[[#This Row],[ShipDate]])*29,"mmm")</f>
        <v>Apr</v>
      </c>
      <c r="R2366">
        <v>620</v>
      </c>
      <c r="S2366" t="s">
        <v>3145</v>
      </c>
      <c r="T2366" t="s">
        <v>15</v>
      </c>
      <c r="U2366">
        <v>33614</v>
      </c>
      <c r="V2366" s="1">
        <v>0.2</v>
      </c>
      <c r="W2366">
        <v>14</v>
      </c>
      <c r="X2366">
        <v>3</v>
      </c>
      <c r="Y2366">
        <v>55</v>
      </c>
      <c r="AD2366"/>
    </row>
    <row r="2367" spans="1:30" x14ac:dyDescent="0.25">
      <c r="A2367" t="s">
        <v>40</v>
      </c>
      <c r="B2367" s="2">
        <v>43014</v>
      </c>
      <c r="C2367" s="35">
        <f>YEAR(Sales[[#This Row],[ShipDate]])</f>
        <v>2017</v>
      </c>
      <c r="D2367" t="s">
        <v>36</v>
      </c>
      <c r="E2367" t="s">
        <v>69</v>
      </c>
      <c r="F2367" t="s">
        <v>50</v>
      </c>
      <c r="G2367" t="s">
        <v>25</v>
      </c>
      <c r="H2367" t="s">
        <v>1575</v>
      </c>
      <c r="I2367" t="s">
        <v>58</v>
      </c>
      <c r="J2367" t="s">
        <v>13</v>
      </c>
      <c r="K2367" t="s">
        <v>2956</v>
      </c>
      <c r="L2367" t="s">
        <v>17</v>
      </c>
      <c r="N2367" t="str">
        <f>IF(ISBLANK(Sales[[#This Row],[return]]),"No",Sales[[#This Row],[return]])</f>
        <v>No</v>
      </c>
      <c r="O2367" s="2">
        <v>43010</v>
      </c>
      <c r="P2367" s="8" t="str">
        <f>TEXT(DAY(Sales[[#This Row],[OrderDate]]),"ddd")</f>
        <v>Mon</v>
      </c>
      <c r="Q2367" s="8" t="str">
        <f>TEXT(MONTH(Sales[[#This Row],[ShipDate]])*29,"mmm")</f>
        <v>Oct</v>
      </c>
      <c r="R2367">
        <v>1316</v>
      </c>
      <c r="S2367" t="s">
        <v>1832</v>
      </c>
      <c r="T2367" t="s">
        <v>15</v>
      </c>
      <c r="U2367">
        <v>27893</v>
      </c>
      <c r="V2367" s="1">
        <v>0.7</v>
      </c>
      <c r="W2367">
        <v>-5</v>
      </c>
      <c r="X2367">
        <v>5</v>
      </c>
      <c r="Y2367">
        <v>7</v>
      </c>
      <c r="AD2367"/>
    </row>
    <row r="2368" spans="1:30" x14ac:dyDescent="0.25">
      <c r="A2368" t="s">
        <v>40</v>
      </c>
      <c r="B2368" s="2">
        <v>43021</v>
      </c>
      <c r="C2368" s="35">
        <f>YEAR(Sales[[#This Row],[ShipDate]])</f>
        <v>2017</v>
      </c>
      <c r="D2368" t="s">
        <v>36</v>
      </c>
      <c r="E2368" t="s">
        <v>18</v>
      </c>
      <c r="F2368" t="s">
        <v>45</v>
      </c>
      <c r="G2368" t="s">
        <v>25</v>
      </c>
      <c r="H2368" t="s">
        <v>107</v>
      </c>
      <c r="I2368" t="s">
        <v>70</v>
      </c>
      <c r="J2368" t="s">
        <v>13</v>
      </c>
      <c r="K2368" t="s">
        <v>1202</v>
      </c>
      <c r="L2368" t="s">
        <v>68</v>
      </c>
      <c r="N2368" t="str">
        <f>IF(ISBLANK(Sales[[#This Row],[return]]),"No",Sales[[#This Row],[return]])</f>
        <v>No</v>
      </c>
      <c r="O2368" s="2">
        <v>43016</v>
      </c>
      <c r="P2368" s="8" t="str">
        <f>TEXT(DAY(Sales[[#This Row],[OrderDate]]),"ddd")</f>
        <v>Sun</v>
      </c>
      <c r="Q2368" s="8" t="str">
        <f>TEXT(MONTH(Sales[[#This Row],[ShipDate]])*29,"mmm")</f>
        <v>Oct</v>
      </c>
      <c r="R2368">
        <v>331</v>
      </c>
      <c r="S2368" t="s">
        <v>1937</v>
      </c>
      <c r="T2368" t="s">
        <v>66</v>
      </c>
      <c r="U2368">
        <v>77036</v>
      </c>
      <c r="V2368" s="1">
        <v>0.2</v>
      </c>
      <c r="W2368">
        <v>1</v>
      </c>
      <c r="X2368">
        <v>2</v>
      </c>
      <c r="Y2368">
        <v>3</v>
      </c>
      <c r="AD2368"/>
    </row>
    <row r="2369" spans="1:30" x14ac:dyDescent="0.25">
      <c r="A2369" t="s">
        <v>24</v>
      </c>
      <c r="B2369" s="2">
        <v>42996</v>
      </c>
      <c r="C2369" s="35">
        <f>YEAR(Sales[[#This Row],[ShipDate]])</f>
        <v>2017</v>
      </c>
      <c r="D2369" t="s">
        <v>36</v>
      </c>
      <c r="E2369" t="s">
        <v>69</v>
      </c>
      <c r="F2369" t="s">
        <v>43</v>
      </c>
      <c r="G2369" t="s">
        <v>11</v>
      </c>
      <c r="H2369" t="s">
        <v>1334</v>
      </c>
      <c r="I2369" t="s">
        <v>389</v>
      </c>
      <c r="J2369" t="s">
        <v>13</v>
      </c>
      <c r="K2369" t="s">
        <v>2979</v>
      </c>
      <c r="L2369" t="s">
        <v>92</v>
      </c>
      <c r="N2369" t="str">
        <f>IF(ISBLANK(Sales[[#This Row],[return]]),"No",Sales[[#This Row],[return]])</f>
        <v>No</v>
      </c>
      <c r="O2369" s="2">
        <v>42989</v>
      </c>
      <c r="P2369" s="8" t="str">
        <f>TEXT(DAY(Sales[[#This Row],[OrderDate]]),"ddd")</f>
        <v>Wed</v>
      </c>
      <c r="Q2369" s="8" t="str">
        <f>TEXT(MONTH(Sales[[#This Row],[ShipDate]])*29,"mmm")</f>
        <v>Sep</v>
      </c>
      <c r="R2369">
        <v>582</v>
      </c>
      <c r="S2369" t="s">
        <v>1168</v>
      </c>
      <c r="T2369" t="s">
        <v>90</v>
      </c>
      <c r="U2369">
        <v>7501</v>
      </c>
      <c r="V2369" s="1">
        <v>0</v>
      </c>
      <c r="W2369">
        <v>4</v>
      </c>
      <c r="X2369">
        <v>4</v>
      </c>
      <c r="Y2369">
        <v>9</v>
      </c>
      <c r="AD2369"/>
    </row>
    <row r="2370" spans="1:30" x14ac:dyDescent="0.25">
      <c r="A2370" t="s">
        <v>24</v>
      </c>
      <c r="B2370" s="2">
        <v>42996</v>
      </c>
      <c r="C2370" s="35">
        <f>YEAR(Sales[[#This Row],[ShipDate]])</f>
        <v>2017</v>
      </c>
      <c r="D2370" t="s">
        <v>36</v>
      </c>
      <c r="E2370" t="s">
        <v>69</v>
      </c>
      <c r="F2370" t="s">
        <v>33</v>
      </c>
      <c r="G2370" t="s">
        <v>25</v>
      </c>
      <c r="H2370" t="s">
        <v>1334</v>
      </c>
      <c r="I2370" t="s">
        <v>389</v>
      </c>
      <c r="J2370" t="s">
        <v>13</v>
      </c>
      <c r="K2370" t="s">
        <v>2979</v>
      </c>
      <c r="L2370" t="s">
        <v>92</v>
      </c>
      <c r="N2370" t="str">
        <f>IF(ISBLANK(Sales[[#This Row],[return]]),"No",Sales[[#This Row],[return]])</f>
        <v>No</v>
      </c>
      <c r="O2370" s="2">
        <v>42989</v>
      </c>
      <c r="P2370" s="8" t="str">
        <f>TEXT(DAY(Sales[[#This Row],[OrderDate]]),"ddd")</f>
        <v>Wed</v>
      </c>
      <c r="Q2370" s="8" t="str">
        <f>TEXT(MONTH(Sales[[#This Row],[ShipDate]])*29,"mmm")</f>
        <v>Sep</v>
      </c>
      <c r="R2370">
        <v>214</v>
      </c>
      <c r="S2370" t="s">
        <v>2782</v>
      </c>
      <c r="T2370" t="s">
        <v>90</v>
      </c>
      <c r="U2370">
        <v>7501</v>
      </c>
      <c r="V2370" s="1">
        <v>0</v>
      </c>
      <c r="W2370">
        <v>15</v>
      </c>
      <c r="X2370">
        <v>3</v>
      </c>
      <c r="Y2370">
        <v>31</v>
      </c>
      <c r="AD2370"/>
    </row>
    <row r="2371" spans="1:30" x14ac:dyDescent="0.25">
      <c r="A2371" t="s">
        <v>24</v>
      </c>
      <c r="B2371" s="2">
        <v>42996</v>
      </c>
      <c r="C2371" s="35">
        <f>YEAR(Sales[[#This Row],[ShipDate]])</f>
        <v>2017</v>
      </c>
      <c r="D2371" t="s">
        <v>36</v>
      </c>
      <c r="E2371" t="s">
        <v>69</v>
      </c>
      <c r="F2371" t="s">
        <v>52</v>
      </c>
      <c r="G2371" t="s">
        <v>25</v>
      </c>
      <c r="H2371" t="s">
        <v>1334</v>
      </c>
      <c r="I2371" t="s">
        <v>389</v>
      </c>
      <c r="J2371" t="s">
        <v>13</v>
      </c>
      <c r="K2371" t="s">
        <v>2979</v>
      </c>
      <c r="L2371" t="s">
        <v>92</v>
      </c>
      <c r="N2371" t="str">
        <f>IF(ISBLANK(Sales[[#This Row],[return]]),"No",Sales[[#This Row],[return]])</f>
        <v>No</v>
      </c>
      <c r="O2371" s="2">
        <v>42989</v>
      </c>
      <c r="P2371" s="8" t="str">
        <f>TEXT(DAY(Sales[[#This Row],[OrderDate]]),"ddd")</f>
        <v>Wed</v>
      </c>
      <c r="Q2371" s="8" t="str">
        <f>TEXT(MONTH(Sales[[#This Row],[ShipDate]])*29,"mmm")</f>
        <v>Sep</v>
      </c>
      <c r="R2371">
        <v>632</v>
      </c>
      <c r="S2371" t="s">
        <v>1737</v>
      </c>
      <c r="T2371" t="s">
        <v>90</v>
      </c>
      <c r="U2371">
        <v>7501</v>
      </c>
      <c r="V2371" s="1">
        <v>0</v>
      </c>
      <c r="W2371">
        <v>30</v>
      </c>
      <c r="X2371">
        <v>4</v>
      </c>
      <c r="Y2371">
        <v>111</v>
      </c>
      <c r="AD2371"/>
    </row>
    <row r="2372" spans="1:30" x14ac:dyDescent="0.25">
      <c r="A2372" t="s">
        <v>24</v>
      </c>
      <c r="B2372" s="2">
        <v>42996</v>
      </c>
      <c r="C2372" s="35">
        <f>YEAR(Sales[[#This Row],[ShipDate]])</f>
        <v>2017</v>
      </c>
      <c r="D2372" t="s">
        <v>36</v>
      </c>
      <c r="E2372" t="s">
        <v>69</v>
      </c>
      <c r="F2372" t="s">
        <v>50</v>
      </c>
      <c r="G2372" t="s">
        <v>25</v>
      </c>
      <c r="H2372" t="s">
        <v>1334</v>
      </c>
      <c r="I2372" t="s">
        <v>389</v>
      </c>
      <c r="J2372" t="s">
        <v>13</v>
      </c>
      <c r="K2372" t="s">
        <v>2979</v>
      </c>
      <c r="L2372" t="s">
        <v>92</v>
      </c>
      <c r="N2372" t="str">
        <f>IF(ISBLANK(Sales[[#This Row],[return]]),"No",Sales[[#This Row],[return]])</f>
        <v>No</v>
      </c>
      <c r="O2372" s="2">
        <v>42989</v>
      </c>
      <c r="P2372" s="8" t="str">
        <f>TEXT(DAY(Sales[[#This Row],[OrderDate]]),"ddd")</f>
        <v>Wed</v>
      </c>
      <c r="Q2372" s="8" t="str">
        <f>TEXT(MONTH(Sales[[#This Row],[ShipDate]])*29,"mmm")</f>
        <v>Sep</v>
      </c>
      <c r="R2372">
        <v>899</v>
      </c>
      <c r="S2372" t="s">
        <v>515</v>
      </c>
      <c r="T2372" t="s">
        <v>90</v>
      </c>
      <c r="U2372">
        <v>7501</v>
      </c>
      <c r="V2372" s="1">
        <v>0</v>
      </c>
      <c r="W2372">
        <v>96</v>
      </c>
      <c r="X2372">
        <v>4</v>
      </c>
      <c r="Y2372">
        <v>210</v>
      </c>
      <c r="AD2372"/>
    </row>
    <row r="2373" spans="1:30" x14ac:dyDescent="0.25">
      <c r="A2373" t="s">
        <v>24</v>
      </c>
      <c r="B2373" s="2">
        <v>42996</v>
      </c>
      <c r="C2373" s="35">
        <f>YEAR(Sales[[#This Row],[ShipDate]])</f>
        <v>2017</v>
      </c>
      <c r="D2373" t="s">
        <v>36</v>
      </c>
      <c r="E2373" t="s">
        <v>69</v>
      </c>
      <c r="F2373" t="s">
        <v>59</v>
      </c>
      <c r="G2373" t="s">
        <v>25</v>
      </c>
      <c r="H2373" t="s">
        <v>1334</v>
      </c>
      <c r="I2373" t="s">
        <v>389</v>
      </c>
      <c r="J2373" t="s">
        <v>13</v>
      </c>
      <c r="K2373" t="s">
        <v>2979</v>
      </c>
      <c r="L2373" t="s">
        <v>92</v>
      </c>
      <c r="N2373" t="str">
        <f>IF(ISBLANK(Sales[[#This Row],[return]]),"No",Sales[[#This Row],[return]])</f>
        <v>No</v>
      </c>
      <c r="O2373" s="2">
        <v>42989</v>
      </c>
      <c r="P2373" s="8" t="str">
        <f>TEXT(DAY(Sales[[#This Row],[OrderDate]]),"ddd")</f>
        <v>Wed</v>
      </c>
      <c r="Q2373" s="8" t="str">
        <f>TEXT(MONTH(Sales[[#This Row],[ShipDate]])*29,"mmm")</f>
        <v>Sep</v>
      </c>
      <c r="R2373">
        <v>1811</v>
      </c>
      <c r="S2373" t="s">
        <v>2256</v>
      </c>
      <c r="T2373" t="s">
        <v>90</v>
      </c>
      <c r="U2373">
        <v>7501</v>
      </c>
      <c r="V2373" s="1">
        <v>0</v>
      </c>
      <c r="W2373">
        <v>19</v>
      </c>
      <c r="X2373">
        <v>6</v>
      </c>
      <c r="Y2373">
        <v>39</v>
      </c>
      <c r="AD2373"/>
    </row>
    <row r="2374" spans="1:30" x14ac:dyDescent="0.25">
      <c r="A2374" t="s">
        <v>40</v>
      </c>
      <c r="B2374" s="2">
        <v>43010</v>
      </c>
      <c r="C2374" s="35">
        <f>YEAR(Sales[[#This Row],[ShipDate]])</f>
        <v>2017</v>
      </c>
      <c r="D2374" t="s">
        <v>36</v>
      </c>
      <c r="E2374" t="s">
        <v>18</v>
      </c>
      <c r="F2374" t="s">
        <v>59</v>
      </c>
      <c r="G2374" t="s">
        <v>25</v>
      </c>
      <c r="H2374" t="s">
        <v>531</v>
      </c>
      <c r="I2374" t="s">
        <v>174</v>
      </c>
      <c r="J2374" t="s">
        <v>13</v>
      </c>
      <c r="K2374" t="s">
        <v>1528</v>
      </c>
      <c r="L2374" t="s">
        <v>17</v>
      </c>
      <c r="N2374" t="str">
        <f>IF(ISBLANK(Sales[[#This Row],[return]]),"No",Sales[[#This Row],[return]])</f>
        <v>No</v>
      </c>
      <c r="O2374" s="2">
        <v>43005</v>
      </c>
      <c r="P2374" s="8" t="str">
        <f>TEXT(DAY(Sales[[#This Row],[OrderDate]]),"ddd")</f>
        <v>Fri</v>
      </c>
      <c r="Q2374" s="8" t="str">
        <f>TEXT(MONTH(Sales[[#This Row],[ShipDate]])*29,"mmm")</f>
        <v>Oct</v>
      </c>
      <c r="R2374">
        <v>1787</v>
      </c>
      <c r="S2374" t="s">
        <v>2185</v>
      </c>
      <c r="T2374" t="s">
        <v>15</v>
      </c>
      <c r="U2374">
        <v>22204</v>
      </c>
      <c r="V2374" s="1">
        <v>0</v>
      </c>
      <c r="W2374">
        <v>70</v>
      </c>
      <c r="X2374">
        <v>5</v>
      </c>
      <c r="Y2374">
        <v>155</v>
      </c>
      <c r="AD2374"/>
    </row>
    <row r="2375" spans="1:30" x14ac:dyDescent="0.25">
      <c r="A2375" t="s">
        <v>40</v>
      </c>
      <c r="B2375" s="2">
        <v>43010</v>
      </c>
      <c r="C2375" s="35">
        <f>YEAR(Sales[[#This Row],[ShipDate]])</f>
        <v>2017</v>
      </c>
      <c r="D2375" t="s">
        <v>36</v>
      </c>
      <c r="E2375" t="s">
        <v>18</v>
      </c>
      <c r="F2375" t="s">
        <v>48</v>
      </c>
      <c r="G2375" t="s">
        <v>46</v>
      </c>
      <c r="H2375" t="s">
        <v>531</v>
      </c>
      <c r="I2375" t="s">
        <v>174</v>
      </c>
      <c r="J2375" t="s">
        <v>13</v>
      </c>
      <c r="K2375" t="s">
        <v>1528</v>
      </c>
      <c r="L2375" t="s">
        <v>17</v>
      </c>
      <c r="N2375" t="str">
        <f>IF(ISBLANK(Sales[[#This Row],[return]]),"No",Sales[[#This Row],[return]])</f>
        <v>No</v>
      </c>
      <c r="O2375" s="2">
        <v>43005</v>
      </c>
      <c r="P2375" s="8" t="str">
        <f>TEXT(DAY(Sales[[#This Row],[OrderDate]]),"ddd")</f>
        <v>Fri</v>
      </c>
      <c r="Q2375" s="8" t="str">
        <f>TEXT(MONTH(Sales[[#This Row],[ShipDate]])*29,"mmm")</f>
        <v>Oct</v>
      </c>
      <c r="R2375">
        <v>441</v>
      </c>
      <c r="S2375" t="s">
        <v>877</v>
      </c>
      <c r="T2375" t="s">
        <v>15</v>
      </c>
      <c r="U2375">
        <v>22204</v>
      </c>
      <c r="V2375" s="1">
        <v>0</v>
      </c>
      <c r="W2375">
        <v>562</v>
      </c>
      <c r="X2375">
        <v>12</v>
      </c>
      <c r="Y2375">
        <v>1872</v>
      </c>
      <c r="AD2375"/>
    </row>
    <row r="2376" spans="1:30" x14ac:dyDescent="0.25">
      <c r="A2376" t="s">
        <v>40</v>
      </c>
      <c r="B2376" s="2">
        <v>43016</v>
      </c>
      <c r="C2376" s="35">
        <f>YEAR(Sales[[#This Row],[ShipDate]])</f>
        <v>2017</v>
      </c>
      <c r="D2376" t="s">
        <v>36</v>
      </c>
      <c r="E2376" t="s">
        <v>18</v>
      </c>
      <c r="F2376" t="s">
        <v>21</v>
      </c>
      <c r="G2376" t="s">
        <v>11</v>
      </c>
      <c r="H2376" t="s">
        <v>26</v>
      </c>
      <c r="I2376" t="s">
        <v>32</v>
      </c>
      <c r="J2376" t="s">
        <v>13</v>
      </c>
      <c r="K2376" t="s">
        <v>396</v>
      </c>
      <c r="L2376" t="s">
        <v>30</v>
      </c>
      <c r="N2376" t="str">
        <f>IF(ISBLANK(Sales[[#This Row],[return]]),"No",Sales[[#This Row],[return]])</f>
        <v>No</v>
      </c>
      <c r="O2376" s="2">
        <v>43011</v>
      </c>
      <c r="P2376" s="8" t="str">
        <f>TEXT(DAY(Sales[[#This Row],[OrderDate]]),"ddd")</f>
        <v>Tue</v>
      </c>
      <c r="Q2376" s="8" t="str">
        <f>TEXT(MONTH(Sales[[#This Row],[ShipDate]])*29,"mmm")</f>
        <v>Oct</v>
      </c>
      <c r="R2376">
        <v>1389</v>
      </c>
      <c r="S2376" t="s">
        <v>1122</v>
      </c>
      <c r="T2376" t="s">
        <v>28</v>
      </c>
      <c r="U2376">
        <v>90032</v>
      </c>
      <c r="V2376" s="1">
        <v>0.15</v>
      </c>
      <c r="W2376">
        <v>18</v>
      </c>
      <c r="X2376">
        <v>2</v>
      </c>
      <c r="Y2376">
        <v>121</v>
      </c>
      <c r="AD2376"/>
    </row>
    <row r="2377" spans="1:30" x14ac:dyDescent="0.25">
      <c r="A2377" t="s">
        <v>10</v>
      </c>
      <c r="B2377" s="2">
        <v>42990</v>
      </c>
      <c r="C2377" s="35">
        <f>YEAR(Sales[[#This Row],[ShipDate]])</f>
        <v>2017</v>
      </c>
      <c r="D2377" t="s">
        <v>113</v>
      </c>
      <c r="E2377" t="s">
        <v>31</v>
      </c>
      <c r="F2377" t="s">
        <v>43</v>
      </c>
      <c r="G2377" t="s">
        <v>11</v>
      </c>
      <c r="H2377" t="s">
        <v>230</v>
      </c>
      <c r="I2377" t="s">
        <v>233</v>
      </c>
      <c r="J2377" t="s">
        <v>13</v>
      </c>
      <c r="K2377" t="s">
        <v>2605</v>
      </c>
      <c r="L2377" t="s">
        <v>30</v>
      </c>
      <c r="N2377" t="str">
        <f>IF(ISBLANK(Sales[[#This Row],[return]]),"No",Sales[[#This Row],[return]])</f>
        <v>No</v>
      </c>
      <c r="O2377" s="2">
        <v>42989</v>
      </c>
      <c r="P2377" s="8" t="str">
        <f>TEXT(DAY(Sales[[#This Row],[OrderDate]]),"ddd")</f>
        <v>Wed</v>
      </c>
      <c r="Q2377" s="8" t="str">
        <f>TEXT(MONTH(Sales[[#This Row],[ShipDate]])*29,"mmm")</f>
        <v>Sep</v>
      </c>
      <c r="R2377">
        <v>508</v>
      </c>
      <c r="S2377" t="s">
        <v>789</v>
      </c>
      <c r="T2377" t="s">
        <v>28</v>
      </c>
      <c r="U2377">
        <v>80013</v>
      </c>
      <c r="V2377" s="1">
        <v>0.2</v>
      </c>
      <c r="W2377">
        <v>4</v>
      </c>
      <c r="X2377">
        <v>4</v>
      </c>
      <c r="Y2377">
        <v>25</v>
      </c>
      <c r="AD2377"/>
    </row>
    <row r="2378" spans="1:30" x14ac:dyDescent="0.25">
      <c r="A2378" t="s">
        <v>24</v>
      </c>
      <c r="B2378" s="2">
        <v>43088</v>
      </c>
      <c r="C2378" s="35">
        <f>YEAR(Sales[[#This Row],[ShipDate]])</f>
        <v>2017</v>
      </c>
      <c r="D2378" t="s">
        <v>19</v>
      </c>
      <c r="E2378" t="s">
        <v>18</v>
      </c>
      <c r="F2378" t="s">
        <v>99</v>
      </c>
      <c r="G2378" t="s">
        <v>46</v>
      </c>
      <c r="H2378" t="s">
        <v>26</v>
      </c>
      <c r="I2378" t="s">
        <v>32</v>
      </c>
      <c r="J2378" t="s">
        <v>13</v>
      </c>
      <c r="K2378" t="s">
        <v>863</v>
      </c>
      <c r="L2378" t="s">
        <v>30</v>
      </c>
      <c r="N2378" t="str">
        <f>IF(ISBLANK(Sales[[#This Row],[return]]),"No",Sales[[#This Row],[return]])</f>
        <v>No</v>
      </c>
      <c r="O2378" s="2">
        <v>43083</v>
      </c>
      <c r="P2378" s="8" t="str">
        <f>TEXT(DAY(Sales[[#This Row],[OrderDate]]),"ddd")</f>
        <v>Sat</v>
      </c>
      <c r="Q2378" s="8" t="str">
        <f>TEXT(MONTH(Sales[[#This Row],[ShipDate]])*29,"mmm")</f>
        <v>Dec</v>
      </c>
      <c r="R2378">
        <v>1090</v>
      </c>
      <c r="S2378" t="s">
        <v>2405</v>
      </c>
      <c r="T2378" t="s">
        <v>28</v>
      </c>
      <c r="U2378">
        <v>90045</v>
      </c>
      <c r="V2378" s="1">
        <v>0</v>
      </c>
      <c r="W2378">
        <v>11</v>
      </c>
      <c r="X2378">
        <v>2</v>
      </c>
      <c r="Y2378">
        <v>50</v>
      </c>
      <c r="AD2378"/>
    </row>
    <row r="2379" spans="1:30" x14ac:dyDescent="0.25">
      <c r="A2379" t="s">
        <v>40</v>
      </c>
      <c r="B2379" s="2">
        <v>42978</v>
      </c>
      <c r="C2379" s="35">
        <f>YEAR(Sales[[#This Row],[ShipDate]])</f>
        <v>2017</v>
      </c>
      <c r="D2379" t="s">
        <v>36</v>
      </c>
      <c r="E2379" t="s">
        <v>18</v>
      </c>
      <c r="F2379" t="s">
        <v>39</v>
      </c>
      <c r="G2379" t="s">
        <v>25</v>
      </c>
      <c r="H2379" t="s">
        <v>2292</v>
      </c>
      <c r="I2379" t="s">
        <v>32</v>
      </c>
      <c r="J2379" t="s">
        <v>13</v>
      </c>
      <c r="K2379" t="s">
        <v>1254</v>
      </c>
      <c r="L2379" t="s">
        <v>30</v>
      </c>
      <c r="N2379" t="str">
        <f>IF(ISBLANK(Sales[[#This Row],[return]]),"No",Sales[[#This Row],[return]])</f>
        <v>No</v>
      </c>
      <c r="O2379" s="2">
        <v>42974</v>
      </c>
      <c r="P2379" s="8" t="str">
        <f>TEXT(DAY(Sales[[#This Row],[OrderDate]]),"ddd")</f>
        <v>Fri</v>
      </c>
      <c r="Q2379" s="8" t="str">
        <f>TEXT(MONTH(Sales[[#This Row],[ShipDate]])*29,"mmm")</f>
        <v>Aug</v>
      </c>
      <c r="R2379">
        <v>662</v>
      </c>
      <c r="S2379" t="s">
        <v>2145</v>
      </c>
      <c r="T2379" t="s">
        <v>28</v>
      </c>
      <c r="U2379">
        <v>92563</v>
      </c>
      <c r="V2379" s="1">
        <v>0</v>
      </c>
      <c r="W2379">
        <v>92</v>
      </c>
      <c r="X2379">
        <v>3</v>
      </c>
      <c r="Y2379">
        <v>485</v>
      </c>
      <c r="AD2379"/>
    </row>
    <row r="2380" spans="1:30" x14ac:dyDescent="0.25">
      <c r="A2380" t="s">
        <v>40</v>
      </c>
      <c r="B2380" s="2">
        <v>43052</v>
      </c>
      <c r="C2380" s="35">
        <f>YEAR(Sales[[#This Row],[ShipDate]])</f>
        <v>2017</v>
      </c>
      <c r="D2380" t="s">
        <v>36</v>
      </c>
      <c r="E2380" t="s">
        <v>69</v>
      </c>
      <c r="F2380" t="s">
        <v>150</v>
      </c>
      <c r="G2380" t="s">
        <v>25</v>
      </c>
      <c r="H2380" t="s">
        <v>282</v>
      </c>
      <c r="I2380" t="s">
        <v>32</v>
      </c>
      <c r="J2380" t="s">
        <v>13</v>
      </c>
      <c r="K2380" t="s">
        <v>1017</v>
      </c>
      <c r="L2380" t="s">
        <v>30</v>
      </c>
      <c r="N2380" t="str">
        <f>IF(ISBLANK(Sales[[#This Row],[return]]),"No",Sales[[#This Row],[return]])</f>
        <v>No</v>
      </c>
      <c r="O2380" s="2">
        <v>43048</v>
      </c>
      <c r="P2380" s="8" t="str">
        <f>TEXT(DAY(Sales[[#This Row],[OrderDate]]),"ddd")</f>
        <v>Mon</v>
      </c>
      <c r="Q2380" s="8" t="str">
        <f>TEXT(MONTH(Sales[[#This Row],[ShipDate]])*29,"mmm")</f>
        <v>Nov</v>
      </c>
      <c r="R2380">
        <v>1216</v>
      </c>
      <c r="S2380" t="s">
        <v>3154</v>
      </c>
      <c r="T2380" t="s">
        <v>28</v>
      </c>
      <c r="U2380">
        <v>95661</v>
      </c>
      <c r="V2380" s="1">
        <v>0</v>
      </c>
      <c r="W2380">
        <v>1</v>
      </c>
      <c r="X2380">
        <v>2</v>
      </c>
      <c r="Y2380">
        <v>2</v>
      </c>
      <c r="AD2380"/>
    </row>
    <row r="2381" spans="1:30" x14ac:dyDescent="0.25">
      <c r="A2381" t="s">
        <v>24</v>
      </c>
      <c r="B2381" s="2">
        <v>42933</v>
      </c>
      <c r="C2381" s="35">
        <f>YEAR(Sales[[#This Row],[ShipDate]])</f>
        <v>2017</v>
      </c>
      <c r="D2381" t="s">
        <v>19</v>
      </c>
      <c r="E2381" t="s">
        <v>18</v>
      </c>
      <c r="F2381" t="s">
        <v>23</v>
      </c>
      <c r="G2381" t="s">
        <v>11</v>
      </c>
      <c r="H2381" t="s">
        <v>164</v>
      </c>
      <c r="I2381" t="s">
        <v>120</v>
      </c>
      <c r="J2381" t="s">
        <v>13</v>
      </c>
      <c r="K2381" t="s">
        <v>835</v>
      </c>
      <c r="L2381" t="s">
        <v>68</v>
      </c>
      <c r="N2381" t="str">
        <f>IF(ISBLANK(Sales[[#This Row],[return]]),"No",Sales[[#This Row],[return]])</f>
        <v>No</v>
      </c>
      <c r="O2381" s="2">
        <v>42928</v>
      </c>
      <c r="P2381" s="8" t="str">
        <f>TEXT(DAY(Sales[[#This Row],[OrderDate]]),"ddd")</f>
        <v>Thu</v>
      </c>
      <c r="Q2381" s="8" t="str">
        <f>TEXT(MONTH(Sales[[#This Row],[ShipDate]])*29,"mmm")</f>
        <v>Jul</v>
      </c>
      <c r="R2381">
        <v>765</v>
      </c>
      <c r="S2381" t="s">
        <v>3098</v>
      </c>
      <c r="T2381" t="s">
        <v>66</v>
      </c>
      <c r="U2381">
        <v>60610</v>
      </c>
      <c r="V2381" s="1">
        <v>0.3</v>
      </c>
      <c r="W2381">
        <v>-5</v>
      </c>
      <c r="X2381">
        <v>9</v>
      </c>
      <c r="Y2381">
        <v>384</v>
      </c>
      <c r="AD2381"/>
    </row>
    <row r="2382" spans="1:30" x14ac:dyDescent="0.25">
      <c r="A2382" t="s">
        <v>24</v>
      </c>
      <c r="B2382" s="2">
        <v>42933</v>
      </c>
      <c r="C2382" s="35">
        <f>YEAR(Sales[[#This Row],[ShipDate]])</f>
        <v>2017</v>
      </c>
      <c r="D2382" t="s">
        <v>19</v>
      </c>
      <c r="E2382" t="s">
        <v>18</v>
      </c>
      <c r="F2382" t="s">
        <v>43</v>
      </c>
      <c r="G2382" t="s">
        <v>11</v>
      </c>
      <c r="H2382" t="s">
        <v>164</v>
      </c>
      <c r="I2382" t="s">
        <v>120</v>
      </c>
      <c r="J2382" t="s">
        <v>13</v>
      </c>
      <c r="K2382" t="s">
        <v>835</v>
      </c>
      <c r="L2382" t="s">
        <v>68</v>
      </c>
      <c r="N2382" t="str">
        <f>IF(ISBLANK(Sales[[#This Row],[return]]),"No",Sales[[#This Row],[return]])</f>
        <v>No</v>
      </c>
      <c r="O2382" s="2">
        <v>42928</v>
      </c>
      <c r="P2382" s="8" t="str">
        <f>TEXT(DAY(Sales[[#This Row],[OrderDate]]),"ddd")</f>
        <v>Thu</v>
      </c>
      <c r="Q2382" s="8" t="str">
        <f>TEXT(MONTH(Sales[[#This Row],[ShipDate]])*29,"mmm")</f>
        <v>Jul</v>
      </c>
      <c r="R2382">
        <v>675</v>
      </c>
      <c r="S2382" t="s">
        <v>520</v>
      </c>
      <c r="T2382" t="s">
        <v>66</v>
      </c>
      <c r="U2382">
        <v>60610</v>
      </c>
      <c r="V2382" s="1">
        <v>0.6</v>
      </c>
      <c r="W2382">
        <v>-2</v>
      </c>
      <c r="X2382">
        <v>1</v>
      </c>
      <c r="Y2382">
        <v>8</v>
      </c>
      <c r="AD2382"/>
    </row>
    <row r="2383" spans="1:30" x14ac:dyDescent="0.25">
      <c r="A2383" t="s">
        <v>24</v>
      </c>
      <c r="B2383" s="2">
        <v>42933</v>
      </c>
      <c r="C2383" s="35">
        <f>YEAR(Sales[[#This Row],[ShipDate]])</f>
        <v>2017</v>
      </c>
      <c r="D2383" t="s">
        <v>19</v>
      </c>
      <c r="E2383" t="s">
        <v>18</v>
      </c>
      <c r="F2383" t="s">
        <v>45</v>
      </c>
      <c r="G2383" t="s">
        <v>25</v>
      </c>
      <c r="H2383" t="s">
        <v>164</v>
      </c>
      <c r="I2383" t="s">
        <v>120</v>
      </c>
      <c r="J2383" t="s">
        <v>13</v>
      </c>
      <c r="K2383" t="s">
        <v>835</v>
      </c>
      <c r="L2383" t="s">
        <v>68</v>
      </c>
      <c r="N2383" t="str">
        <f>IF(ISBLANK(Sales[[#This Row],[return]]),"No",Sales[[#This Row],[return]])</f>
        <v>No</v>
      </c>
      <c r="O2383" s="2">
        <v>42928</v>
      </c>
      <c r="P2383" s="8" t="str">
        <f>TEXT(DAY(Sales[[#This Row],[OrderDate]]),"ddd")</f>
        <v>Thu</v>
      </c>
      <c r="Q2383" s="8" t="str">
        <f>TEXT(MONTH(Sales[[#This Row],[ShipDate]])*29,"mmm")</f>
        <v>Jul</v>
      </c>
      <c r="R2383">
        <v>1134</v>
      </c>
      <c r="S2383" t="s">
        <v>1809</v>
      </c>
      <c r="T2383" t="s">
        <v>66</v>
      </c>
      <c r="U2383">
        <v>60610</v>
      </c>
      <c r="V2383" s="1">
        <v>0.2</v>
      </c>
      <c r="W2383">
        <v>1</v>
      </c>
      <c r="X2383">
        <v>3</v>
      </c>
      <c r="Y2383">
        <v>7</v>
      </c>
      <c r="AD2383"/>
    </row>
    <row r="2384" spans="1:30" x14ac:dyDescent="0.25">
      <c r="A2384" t="s">
        <v>24</v>
      </c>
      <c r="B2384" s="2">
        <v>42933</v>
      </c>
      <c r="C2384" s="35">
        <f>YEAR(Sales[[#This Row],[ShipDate]])</f>
        <v>2017</v>
      </c>
      <c r="D2384" t="s">
        <v>19</v>
      </c>
      <c r="E2384" t="s">
        <v>18</v>
      </c>
      <c r="F2384" t="s">
        <v>50</v>
      </c>
      <c r="G2384" t="s">
        <v>25</v>
      </c>
      <c r="H2384" t="s">
        <v>164</v>
      </c>
      <c r="I2384" t="s">
        <v>120</v>
      </c>
      <c r="J2384" t="s">
        <v>13</v>
      </c>
      <c r="K2384" t="s">
        <v>835</v>
      </c>
      <c r="L2384" t="s">
        <v>68</v>
      </c>
      <c r="N2384" t="str">
        <f>IF(ISBLANK(Sales[[#This Row],[return]]),"No",Sales[[#This Row],[return]])</f>
        <v>No</v>
      </c>
      <c r="O2384" s="2">
        <v>42928</v>
      </c>
      <c r="P2384" s="8" t="str">
        <f>TEXT(DAY(Sales[[#This Row],[OrderDate]]),"ddd")</f>
        <v>Thu</v>
      </c>
      <c r="Q2384" s="8" t="str">
        <f>TEXT(MONTH(Sales[[#This Row],[ShipDate]])*29,"mmm")</f>
        <v>Jul</v>
      </c>
      <c r="R2384">
        <v>1586</v>
      </c>
      <c r="S2384" t="s">
        <v>577</v>
      </c>
      <c r="T2384" t="s">
        <v>66</v>
      </c>
      <c r="U2384">
        <v>60610</v>
      </c>
      <c r="V2384" s="1">
        <v>0.8</v>
      </c>
      <c r="W2384">
        <v>-3</v>
      </c>
      <c r="X2384">
        <v>2</v>
      </c>
      <c r="Y2384">
        <v>2</v>
      </c>
      <c r="AD2384"/>
    </row>
    <row r="2385" spans="1:30" x14ac:dyDescent="0.25">
      <c r="A2385" t="s">
        <v>24</v>
      </c>
      <c r="B2385" s="2">
        <v>42933</v>
      </c>
      <c r="C2385" s="35">
        <f>YEAR(Sales[[#This Row],[ShipDate]])</f>
        <v>2017</v>
      </c>
      <c r="D2385" t="s">
        <v>19</v>
      </c>
      <c r="E2385" t="s">
        <v>18</v>
      </c>
      <c r="F2385" t="s">
        <v>48</v>
      </c>
      <c r="G2385" t="s">
        <v>46</v>
      </c>
      <c r="H2385" t="s">
        <v>164</v>
      </c>
      <c r="I2385" t="s">
        <v>120</v>
      </c>
      <c r="J2385" t="s">
        <v>13</v>
      </c>
      <c r="K2385" t="s">
        <v>835</v>
      </c>
      <c r="L2385" t="s">
        <v>68</v>
      </c>
      <c r="N2385" t="str">
        <f>IF(ISBLANK(Sales[[#This Row],[return]]),"No",Sales[[#This Row],[return]])</f>
        <v>No</v>
      </c>
      <c r="O2385" s="2">
        <v>42928</v>
      </c>
      <c r="P2385" s="8" t="str">
        <f>TEXT(DAY(Sales[[#This Row],[OrderDate]]),"ddd")</f>
        <v>Thu</v>
      </c>
      <c r="Q2385" s="8" t="str">
        <f>TEXT(MONTH(Sales[[#This Row],[ShipDate]])*29,"mmm")</f>
        <v>Jul</v>
      </c>
      <c r="R2385">
        <v>733</v>
      </c>
      <c r="S2385" t="s">
        <v>2326</v>
      </c>
      <c r="T2385" t="s">
        <v>66</v>
      </c>
      <c r="U2385">
        <v>60610</v>
      </c>
      <c r="V2385" s="1">
        <v>0.2</v>
      </c>
      <c r="W2385">
        <v>17</v>
      </c>
      <c r="X2385">
        <v>2</v>
      </c>
      <c r="Y2385">
        <v>148</v>
      </c>
      <c r="AD2385"/>
    </row>
    <row r="2386" spans="1:30" x14ac:dyDescent="0.25">
      <c r="A2386" t="s">
        <v>24</v>
      </c>
      <c r="B2386" s="2">
        <v>42933</v>
      </c>
      <c r="C2386" s="35">
        <f>YEAR(Sales[[#This Row],[ShipDate]])</f>
        <v>2017</v>
      </c>
      <c r="D2386" t="s">
        <v>19</v>
      </c>
      <c r="E2386" t="s">
        <v>18</v>
      </c>
      <c r="F2386" t="s">
        <v>48</v>
      </c>
      <c r="G2386" t="s">
        <v>46</v>
      </c>
      <c r="H2386" t="s">
        <v>164</v>
      </c>
      <c r="I2386" t="s">
        <v>120</v>
      </c>
      <c r="J2386" t="s">
        <v>13</v>
      </c>
      <c r="K2386" t="s">
        <v>835</v>
      </c>
      <c r="L2386" t="s">
        <v>68</v>
      </c>
      <c r="N2386" t="str">
        <f>IF(ISBLANK(Sales[[#This Row],[return]]),"No",Sales[[#This Row],[return]])</f>
        <v>No</v>
      </c>
      <c r="O2386" s="2">
        <v>42928</v>
      </c>
      <c r="P2386" s="8" t="str">
        <f>TEXT(DAY(Sales[[#This Row],[OrderDate]]),"ddd")</f>
        <v>Thu</v>
      </c>
      <c r="Q2386" s="8" t="str">
        <f>TEXT(MONTH(Sales[[#This Row],[ShipDate]])*29,"mmm")</f>
        <v>Jul</v>
      </c>
      <c r="R2386">
        <v>724</v>
      </c>
      <c r="S2386" t="s">
        <v>914</v>
      </c>
      <c r="T2386" t="s">
        <v>66</v>
      </c>
      <c r="U2386">
        <v>60610</v>
      </c>
      <c r="V2386" s="1">
        <v>0.2</v>
      </c>
      <c r="W2386">
        <v>49</v>
      </c>
      <c r="X2386">
        <v>4</v>
      </c>
      <c r="Y2386">
        <v>659</v>
      </c>
      <c r="AD2386"/>
    </row>
    <row r="2387" spans="1:30" x14ac:dyDescent="0.25">
      <c r="A2387" t="s">
        <v>24</v>
      </c>
      <c r="B2387" s="2">
        <v>42933</v>
      </c>
      <c r="C2387" s="35">
        <f>YEAR(Sales[[#This Row],[ShipDate]])</f>
        <v>2017</v>
      </c>
      <c r="D2387" t="s">
        <v>19</v>
      </c>
      <c r="E2387" t="s">
        <v>18</v>
      </c>
      <c r="F2387" t="s">
        <v>48</v>
      </c>
      <c r="G2387" t="s">
        <v>46</v>
      </c>
      <c r="H2387" t="s">
        <v>164</v>
      </c>
      <c r="I2387" t="s">
        <v>120</v>
      </c>
      <c r="J2387" t="s">
        <v>13</v>
      </c>
      <c r="K2387" t="s">
        <v>835</v>
      </c>
      <c r="L2387" t="s">
        <v>68</v>
      </c>
      <c r="N2387" t="str">
        <f>IF(ISBLANK(Sales[[#This Row],[return]]),"No",Sales[[#This Row],[return]])</f>
        <v>No</v>
      </c>
      <c r="O2387" s="2">
        <v>42928</v>
      </c>
      <c r="P2387" s="8" t="str">
        <f>TEXT(DAY(Sales[[#This Row],[OrderDate]]),"ddd")</f>
        <v>Thu</v>
      </c>
      <c r="Q2387" s="8" t="str">
        <f>TEXT(MONTH(Sales[[#This Row],[ShipDate]])*29,"mmm")</f>
        <v>Jul</v>
      </c>
      <c r="R2387">
        <v>1611</v>
      </c>
      <c r="S2387" t="s">
        <v>2428</v>
      </c>
      <c r="T2387" t="s">
        <v>66</v>
      </c>
      <c r="U2387">
        <v>60610</v>
      </c>
      <c r="V2387" s="1">
        <v>0.2</v>
      </c>
      <c r="W2387">
        <v>54</v>
      </c>
      <c r="X2387">
        <v>7</v>
      </c>
      <c r="Y2387">
        <v>538</v>
      </c>
      <c r="AD2387"/>
    </row>
    <row r="2388" spans="1:30" x14ac:dyDescent="0.25">
      <c r="A2388" t="s">
        <v>10</v>
      </c>
      <c r="B2388" s="2">
        <v>43052</v>
      </c>
      <c r="C2388" s="35">
        <f>YEAR(Sales[[#This Row],[ShipDate]])</f>
        <v>2017</v>
      </c>
      <c r="D2388" t="s">
        <v>36</v>
      </c>
      <c r="E2388" t="s">
        <v>18</v>
      </c>
      <c r="F2388" t="s">
        <v>59</v>
      </c>
      <c r="G2388" t="s">
        <v>25</v>
      </c>
      <c r="H2388" t="s">
        <v>107</v>
      </c>
      <c r="I2388" t="s">
        <v>70</v>
      </c>
      <c r="J2388" t="s">
        <v>13</v>
      </c>
      <c r="K2388" t="s">
        <v>3119</v>
      </c>
      <c r="L2388" t="s">
        <v>68</v>
      </c>
      <c r="N2388" t="str">
        <f>IF(ISBLANK(Sales[[#This Row],[return]]),"No",Sales[[#This Row],[return]])</f>
        <v>No</v>
      </c>
      <c r="O2388" s="2">
        <v>43046</v>
      </c>
      <c r="P2388" s="8" t="str">
        <f>TEXT(DAY(Sales[[#This Row],[OrderDate]]),"ddd")</f>
        <v>Sat</v>
      </c>
      <c r="Q2388" s="8" t="str">
        <f>TEXT(MONTH(Sales[[#This Row],[ShipDate]])*29,"mmm")</f>
        <v>Nov</v>
      </c>
      <c r="R2388">
        <v>1676</v>
      </c>
      <c r="S2388" t="s">
        <v>1702</v>
      </c>
      <c r="T2388" t="s">
        <v>66</v>
      </c>
      <c r="U2388">
        <v>77036</v>
      </c>
      <c r="V2388" s="1">
        <v>0.2</v>
      </c>
      <c r="W2388">
        <v>27</v>
      </c>
      <c r="X2388">
        <v>2</v>
      </c>
      <c r="Y2388">
        <v>77</v>
      </c>
      <c r="AD2388"/>
    </row>
    <row r="2389" spans="1:30" x14ac:dyDescent="0.25">
      <c r="A2389" t="s">
        <v>24</v>
      </c>
      <c r="B2389" s="2">
        <v>43002</v>
      </c>
      <c r="C2389" s="35">
        <f>YEAR(Sales[[#This Row],[ShipDate]])</f>
        <v>2017</v>
      </c>
      <c r="D2389" t="s">
        <v>113</v>
      </c>
      <c r="E2389" t="s">
        <v>31</v>
      </c>
      <c r="F2389" t="s">
        <v>43</v>
      </c>
      <c r="G2389" t="s">
        <v>11</v>
      </c>
      <c r="H2389" t="s">
        <v>107</v>
      </c>
      <c r="I2389" t="s">
        <v>70</v>
      </c>
      <c r="J2389" t="s">
        <v>13</v>
      </c>
      <c r="K2389" t="s">
        <v>2589</v>
      </c>
      <c r="L2389" t="s">
        <v>68</v>
      </c>
      <c r="N2389" t="str">
        <f>IF(ISBLANK(Sales[[#This Row],[return]]),"No",Sales[[#This Row],[return]])</f>
        <v>No</v>
      </c>
      <c r="O2389" s="2">
        <v>42999</v>
      </c>
      <c r="P2389" s="8" t="str">
        <f>TEXT(DAY(Sales[[#This Row],[OrderDate]]),"ddd")</f>
        <v>Sat</v>
      </c>
      <c r="Q2389" s="8" t="str">
        <f>TEXT(MONTH(Sales[[#This Row],[ShipDate]])*29,"mmm")</f>
        <v>Sep</v>
      </c>
      <c r="R2389">
        <v>1036</v>
      </c>
      <c r="S2389" t="s">
        <v>144</v>
      </c>
      <c r="T2389" t="s">
        <v>66</v>
      </c>
      <c r="U2389">
        <v>77041</v>
      </c>
      <c r="V2389" s="1">
        <v>0.6</v>
      </c>
      <c r="W2389">
        <v>-1</v>
      </c>
      <c r="X2389">
        <v>4</v>
      </c>
      <c r="Y2389">
        <v>5</v>
      </c>
      <c r="AD2389"/>
    </row>
    <row r="2390" spans="1:30" x14ac:dyDescent="0.25">
      <c r="A2390" t="s">
        <v>24</v>
      </c>
      <c r="B2390" s="2">
        <v>43002</v>
      </c>
      <c r="C2390" s="35">
        <f>YEAR(Sales[[#This Row],[ShipDate]])</f>
        <v>2017</v>
      </c>
      <c r="D2390" t="s">
        <v>113</v>
      </c>
      <c r="E2390" t="s">
        <v>31</v>
      </c>
      <c r="F2390" t="s">
        <v>99</v>
      </c>
      <c r="G2390" t="s">
        <v>46</v>
      </c>
      <c r="H2390" t="s">
        <v>107</v>
      </c>
      <c r="I2390" t="s">
        <v>70</v>
      </c>
      <c r="J2390" t="s">
        <v>13</v>
      </c>
      <c r="K2390" t="s">
        <v>2589</v>
      </c>
      <c r="L2390" t="s">
        <v>68</v>
      </c>
      <c r="N2390" t="str">
        <f>IF(ISBLANK(Sales[[#This Row],[return]]),"No",Sales[[#This Row],[return]])</f>
        <v>No</v>
      </c>
      <c r="O2390" s="2">
        <v>42999</v>
      </c>
      <c r="P2390" s="8" t="str">
        <f>TEXT(DAY(Sales[[#This Row],[OrderDate]]),"ddd")</f>
        <v>Sat</v>
      </c>
      <c r="Q2390" s="8" t="str">
        <f>TEXT(MONTH(Sales[[#This Row],[ShipDate]])*29,"mmm")</f>
        <v>Sep</v>
      </c>
      <c r="R2390">
        <v>890</v>
      </c>
      <c r="S2390" t="s">
        <v>2359</v>
      </c>
      <c r="T2390" t="s">
        <v>66</v>
      </c>
      <c r="U2390">
        <v>77041</v>
      </c>
      <c r="V2390" s="1">
        <v>0.2</v>
      </c>
      <c r="W2390">
        <v>32</v>
      </c>
      <c r="X2390">
        <v>3</v>
      </c>
      <c r="Y2390">
        <v>151</v>
      </c>
      <c r="AD2390"/>
    </row>
    <row r="2391" spans="1:30" x14ac:dyDescent="0.25">
      <c r="A2391" t="s">
        <v>24</v>
      </c>
      <c r="B2391" s="2">
        <v>43002</v>
      </c>
      <c r="C2391" s="35">
        <f>YEAR(Sales[[#This Row],[ShipDate]])</f>
        <v>2017</v>
      </c>
      <c r="D2391" t="s">
        <v>113</v>
      </c>
      <c r="E2391" t="s">
        <v>31</v>
      </c>
      <c r="F2391" t="s">
        <v>48</v>
      </c>
      <c r="G2391" t="s">
        <v>46</v>
      </c>
      <c r="H2391" t="s">
        <v>107</v>
      </c>
      <c r="I2391" t="s">
        <v>70</v>
      </c>
      <c r="J2391" t="s">
        <v>13</v>
      </c>
      <c r="K2391" t="s">
        <v>2589</v>
      </c>
      <c r="L2391" t="s">
        <v>68</v>
      </c>
      <c r="N2391" t="str">
        <f>IF(ISBLANK(Sales[[#This Row],[return]]),"No",Sales[[#This Row],[return]])</f>
        <v>No</v>
      </c>
      <c r="O2391" s="2">
        <v>42999</v>
      </c>
      <c r="P2391" s="8" t="str">
        <f>TEXT(DAY(Sales[[#This Row],[OrderDate]]),"ddd")</f>
        <v>Sat</v>
      </c>
      <c r="Q2391" s="8" t="str">
        <f>TEXT(MONTH(Sales[[#This Row],[ShipDate]])*29,"mmm")</f>
        <v>Sep</v>
      </c>
      <c r="R2391">
        <v>1455</v>
      </c>
      <c r="S2391" t="s">
        <v>2576</v>
      </c>
      <c r="T2391" t="s">
        <v>66</v>
      </c>
      <c r="U2391">
        <v>77041</v>
      </c>
      <c r="V2391" s="1">
        <v>0.2</v>
      </c>
      <c r="W2391">
        <v>118</v>
      </c>
      <c r="X2391">
        <v>7</v>
      </c>
      <c r="Y2391">
        <v>946</v>
      </c>
      <c r="AD2391"/>
    </row>
    <row r="2392" spans="1:30" x14ac:dyDescent="0.25">
      <c r="A2392" t="s">
        <v>40</v>
      </c>
      <c r="B2392" s="2">
        <v>43060</v>
      </c>
      <c r="C2392" s="35">
        <f>YEAR(Sales[[#This Row],[ShipDate]])</f>
        <v>2017</v>
      </c>
      <c r="D2392" t="s">
        <v>36</v>
      </c>
      <c r="E2392" t="s">
        <v>18</v>
      </c>
      <c r="F2392" t="s">
        <v>43</v>
      </c>
      <c r="G2392" t="s">
        <v>11</v>
      </c>
      <c r="H2392" t="s">
        <v>457</v>
      </c>
      <c r="I2392" t="s">
        <v>32</v>
      </c>
      <c r="J2392" t="s">
        <v>13</v>
      </c>
      <c r="K2392" t="s">
        <v>1481</v>
      </c>
      <c r="L2392" t="s">
        <v>30</v>
      </c>
      <c r="N2392" t="str">
        <f>IF(ISBLANK(Sales[[#This Row],[return]]),"No",Sales[[#This Row],[return]])</f>
        <v>No</v>
      </c>
      <c r="O2392" s="2">
        <v>43056</v>
      </c>
      <c r="P2392" s="8" t="str">
        <f>TEXT(DAY(Sales[[#This Row],[OrderDate]]),"ddd")</f>
        <v>Tue</v>
      </c>
      <c r="Q2392" s="8" t="str">
        <f>TEXT(MONTH(Sales[[#This Row],[ShipDate]])*29,"mmm")</f>
        <v>Nov</v>
      </c>
      <c r="R2392">
        <v>108</v>
      </c>
      <c r="S2392" t="s">
        <v>1591</v>
      </c>
      <c r="T2392" t="s">
        <v>28</v>
      </c>
      <c r="U2392">
        <v>92105</v>
      </c>
      <c r="V2392" s="1">
        <v>0</v>
      </c>
      <c r="W2392">
        <v>15</v>
      </c>
      <c r="X2392">
        <v>3</v>
      </c>
      <c r="Y2392">
        <v>37</v>
      </c>
      <c r="AD2392"/>
    </row>
    <row r="2393" spans="1:30" x14ac:dyDescent="0.25">
      <c r="A2393" t="s">
        <v>40</v>
      </c>
      <c r="B2393" s="2">
        <v>43060</v>
      </c>
      <c r="C2393" s="35">
        <f>YEAR(Sales[[#This Row],[ShipDate]])</f>
        <v>2017</v>
      </c>
      <c r="D2393" t="s">
        <v>36</v>
      </c>
      <c r="E2393" t="s">
        <v>18</v>
      </c>
      <c r="F2393" t="s">
        <v>43</v>
      </c>
      <c r="G2393" t="s">
        <v>11</v>
      </c>
      <c r="H2393" t="s">
        <v>457</v>
      </c>
      <c r="I2393" t="s">
        <v>32</v>
      </c>
      <c r="J2393" t="s">
        <v>13</v>
      </c>
      <c r="K2393" t="s">
        <v>1481</v>
      </c>
      <c r="L2393" t="s">
        <v>30</v>
      </c>
      <c r="N2393" t="str">
        <f>IF(ISBLANK(Sales[[#This Row],[return]]),"No",Sales[[#This Row],[return]])</f>
        <v>No</v>
      </c>
      <c r="O2393" s="2">
        <v>43056</v>
      </c>
      <c r="P2393" s="8" t="str">
        <f>TEXT(DAY(Sales[[#This Row],[OrderDate]]),"ddd")</f>
        <v>Tue</v>
      </c>
      <c r="Q2393" s="8" t="str">
        <f>TEXT(MONTH(Sales[[#This Row],[ShipDate]])*29,"mmm")</f>
        <v>Nov</v>
      </c>
      <c r="R2393">
        <v>488</v>
      </c>
      <c r="S2393" t="s">
        <v>1360</v>
      </c>
      <c r="T2393" t="s">
        <v>28</v>
      </c>
      <c r="U2393">
        <v>92105</v>
      </c>
      <c r="V2393" s="1">
        <v>0</v>
      </c>
      <c r="W2393">
        <v>29</v>
      </c>
      <c r="X2393">
        <v>4</v>
      </c>
      <c r="Y2393">
        <v>81</v>
      </c>
      <c r="AD2393"/>
    </row>
    <row r="2394" spans="1:30" x14ac:dyDescent="0.25">
      <c r="A2394" t="s">
        <v>40</v>
      </c>
      <c r="B2394" s="2">
        <v>43060</v>
      </c>
      <c r="C2394" s="35">
        <f>YEAR(Sales[[#This Row],[ShipDate]])</f>
        <v>2017</v>
      </c>
      <c r="D2394" t="s">
        <v>36</v>
      </c>
      <c r="E2394" t="s">
        <v>18</v>
      </c>
      <c r="F2394" t="s">
        <v>23</v>
      </c>
      <c r="G2394" t="s">
        <v>11</v>
      </c>
      <c r="H2394" t="s">
        <v>457</v>
      </c>
      <c r="I2394" t="s">
        <v>32</v>
      </c>
      <c r="J2394" t="s">
        <v>13</v>
      </c>
      <c r="K2394" t="s">
        <v>1481</v>
      </c>
      <c r="L2394" t="s">
        <v>30</v>
      </c>
      <c r="N2394" t="str">
        <f>IF(ISBLANK(Sales[[#This Row],[return]]),"No",Sales[[#This Row],[return]])</f>
        <v>No</v>
      </c>
      <c r="O2394" s="2">
        <v>43056</v>
      </c>
      <c r="P2394" s="8" t="str">
        <f>TEXT(DAY(Sales[[#This Row],[OrderDate]]),"ddd")</f>
        <v>Tue</v>
      </c>
      <c r="Q2394" s="8" t="str">
        <f>TEXT(MONTH(Sales[[#This Row],[ShipDate]])*29,"mmm")</f>
        <v>Nov</v>
      </c>
      <c r="R2394">
        <v>1203</v>
      </c>
      <c r="S2394" t="s">
        <v>1457</v>
      </c>
      <c r="T2394" t="s">
        <v>28</v>
      </c>
      <c r="U2394">
        <v>92105</v>
      </c>
      <c r="V2394" s="1">
        <v>0.2</v>
      </c>
      <c r="W2394">
        <v>3</v>
      </c>
      <c r="X2394">
        <v>2</v>
      </c>
      <c r="Y2394">
        <v>226</v>
      </c>
      <c r="AD2394"/>
    </row>
    <row r="2395" spans="1:30" x14ac:dyDescent="0.25">
      <c r="A2395" t="s">
        <v>40</v>
      </c>
      <c r="B2395" s="2">
        <v>43060</v>
      </c>
      <c r="C2395" s="35">
        <f>YEAR(Sales[[#This Row],[ShipDate]])</f>
        <v>2017</v>
      </c>
      <c r="D2395" t="s">
        <v>36</v>
      </c>
      <c r="E2395" t="s">
        <v>18</v>
      </c>
      <c r="F2395" t="s">
        <v>59</v>
      </c>
      <c r="G2395" t="s">
        <v>25</v>
      </c>
      <c r="H2395" t="s">
        <v>457</v>
      </c>
      <c r="I2395" t="s">
        <v>32</v>
      </c>
      <c r="J2395" t="s">
        <v>13</v>
      </c>
      <c r="K2395" t="s">
        <v>1481</v>
      </c>
      <c r="L2395" t="s">
        <v>30</v>
      </c>
      <c r="N2395" t="str">
        <f>IF(ISBLANK(Sales[[#This Row],[return]]),"No",Sales[[#This Row],[return]])</f>
        <v>No</v>
      </c>
      <c r="O2395" s="2">
        <v>43056</v>
      </c>
      <c r="P2395" s="8" t="str">
        <f>TEXT(DAY(Sales[[#This Row],[OrderDate]]),"ddd")</f>
        <v>Tue</v>
      </c>
      <c r="Q2395" s="8" t="str">
        <f>TEXT(MONTH(Sales[[#This Row],[ShipDate]])*29,"mmm")</f>
        <v>Nov</v>
      </c>
      <c r="R2395">
        <v>1806</v>
      </c>
      <c r="S2395" t="s">
        <v>2053</v>
      </c>
      <c r="T2395" t="s">
        <v>28</v>
      </c>
      <c r="U2395">
        <v>92105</v>
      </c>
      <c r="V2395" s="1">
        <v>0</v>
      </c>
      <c r="W2395">
        <v>16</v>
      </c>
      <c r="X2395">
        <v>5</v>
      </c>
      <c r="Y2395">
        <v>32</v>
      </c>
      <c r="AD2395"/>
    </row>
    <row r="2396" spans="1:30" x14ac:dyDescent="0.25">
      <c r="A2396" t="s">
        <v>40</v>
      </c>
      <c r="B2396" s="2">
        <v>43060</v>
      </c>
      <c r="C2396" s="35">
        <f>YEAR(Sales[[#This Row],[ShipDate]])</f>
        <v>2017</v>
      </c>
      <c r="D2396" t="s">
        <v>36</v>
      </c>
      <c r="E2396" t="s">
        <v>18</v>
      </c>
      <c r="F2396" t="s">
        <v>39</v>
      </c>
      <c r="G2396" t="s">
        <v>25</v>
      </c>
      <c r="H2396" t="s">
        <v>457</v>
      </c>
      <c r="I2396" t="s">
        <v>32</v>
      </c>
      <c r="J2396" t="s">
        <v>13</v>
      </c>
      <c r="K2396" t="s">
        <v>1481</v>
      </c>
      <c r="L2396" t="s">
        <v>30</v>
      </c>
      <c r="N2396" t="str">
        <f>IF(ISBLANK(Sales[[#This Row],[return]]),"No",Sales[[#This Row],[return]])</f>
        <v>No</v>
      </c>
      <c r="O2396" s="2">
        <v>43056</v>
      </c>
      <c r="P2396" s="8" t="str">
        <f>TEXT(DAY(Sales[[#This Row],[OrderDate]]),"ddd")</f>
        <v>Tue</v>
      </c>
      <c r="Q2396" s="8" t="str">
        <f>TEXT(MONTH(Sales[[#This Row],[ShipDate]])*29,"mmm")</f>
        <v>Nov</v>
      </c>
      <c r="R2396">
        <v>419</v>
      </c>
      <c r="S2396" t="s">
        <v>1703</v>
      </c>
      <c r="T2396" t="s">
        <v>28</v>
      </c>
      <c r="U2396">
        <v>92105</v>
      </c>
      <c r="V2396" s="1">
        <v>0</v>
      </c>
      <c r="W2396">
        <v>6</v>
      </c>
      <c r="X2396">
        <v>5</v>
      </c>
      <c r="Y2396">
        <v>305</v>
      </c>
      <c r="AD2396"/>
    </row>
    <row r="2397" spans="1:30" x14ac:dyDescent="0.25">
      <c r="A2397" t="s">
        <v>40</v>
      </c>
      <c r="B2397" s="2">
        <v>43060</v>
      </c>
      <c r="C2397" s="35">
        <f>YEAR(Sales[[#This Row],[ShipDate]])</f>
        <v>2017</v>
      </c>
      <c r="D2397" t="s">
        <v>36</v>
      </c>
      <c r="E2397" t="s">
        <v>18</v>
      </c>
      <c r="F2397" t="s">
        <v>39</v>
      </c>
      <c r="G2397" t="s">
        <v>25</v>
      </c>
      <c r="H2397" t="s">
        <v>457</v>
      </c>
      <c r="I2397" t="s">
        <v>32</v>
      </c>
      <c r="J2397" t="s">
        <v>13</v>
      </c>
      <c r="K2397" t="s">
        <v>1481</v>
      </c>
      <c r="L2397" t="s">
        <v>30</v>
      </c>
      <c r="N2397" t="str">
        <f>IF(ISBLANK(Sales[[#This Row],[return]]),"No",Sales[[#This Row],[return]])</f>
        <v>No</v>
      </c>
      <c r="O2397" s="2">
        <v>43056</v>
      </c>
      <c r="P2397" s="8" t="str">
        <f>TEXT(DAY(Sales[[#This Row],[OrderDate]]),"ddd")</f>
        <v>Tue</v>
      </c>
      <c r="Q2397" s="8" t="str">
        <f>TEXT(MONTH(Sales[[#This Row],[ShipDate]])*29,"mmm")</f>
        <v>Nov</v>
      </c>
      <c r="R2397">
        <v>656</v>
      </c>
      <c r="S2397" t="s">
        <v>1853</v>
      </c>
      <c r="T2397" t="s">
        <v>28</v>
      </c>
      <c r="U2397">
        <v>92105</v>
      </c>
      <c r="V2397" s="1">
        <v>0</v>
      </c>
      <c r="W2397">
        <v>54</v>
      </c>
      <c r="X2397">
        <v>7</v>
      </c>
      <c r="Y2397">
        <v>777</v>
      </c>
      <c r="AD2397"/>
    </row>
    <row r="2398" spans="1:30" x14ac:dyDescent="0.25">
      <c r="A2398" t="s">
        <v>40</v>
      </c>
      <c r="B2398" s="2">
        <v>43060</v>
      </c>
      <c r="C2398" s="35">
        <f>YEAR(Sales[[#This Row],[ShipDate]])</f>
        <v>2017</v>
      </c>
      <c r="D2398" t="s">
        <v>36</v>
      </c>
      <c r="E2398" t="s">
        <v>18</v>
      </c>
      <c r="F2398" t="s">
        <v>48</v>
      </c>
      <c r="G2398" t="s">
        <v>46</v>
      </c>
      <c r="H2398" t="s">
        <v>457</v>
      </c>
      <c r="I2398" t="s">
        <v>32</v>
      </c>
      <c r="J2398" t="s">
        <v>13</v>
      </c>
      <c r="K2398" t="s">
        <v>1481</v>
      </c>
      <c r="L2398" t="s">
        <v>30</v>
      </c>
      <c r="N2398" t="str">
        <f>IF(ISBLANK(Sales[[#This Row],[return]]),"No",Sales[[#This Row],[return]])</f>
        <v>No</v>
      </c>
      <c r="O2398" s="2">
        <v>43056</v>
      </c>
      <c r="P2398" s="8" t="str">
        <f>TEXT(DAY(Sales[[#This Row],[OrderDate]]),"ddd")</f>
        <v>Tue</v>
      </c>
      <c r="Q2398" s="8" t="str">
        <f>TEXT(MONTH(Sales[[#This Row],[ShipDate]])*29,"mmm")</f>
        <v>Nov</v>
      </c>
      <c r="R2398">
        <v>1334</v>
      </c>
      <c r="S2398" t="s">
        <v>2575</v>
      </c>
      <c r="T2398" t="s">
        <v>28</v>
      </c>
      <c r="U2398">
        <v>92105</v>
      </c>
      <c r="V2398" s="1">
        <v>0.2</v>
      </c>
      <c r="W2398">
        <v>52</v>
      </c>
      <c r="X2398">
        <v>4</v>
      </c>
      <c r="Y2398">
        <v>416</v>
      </c>
      <c r="AD2398"/>
    </row>
    <row r="2399" spans="1:30" x14ac:dyDescent="0.25">
      <c r="A2399" t="s">
        <v>40</v>
      </c>
      <c r="B2399" s="2">
        <v>43042</v>
      </c>
      <c r="C2399" s="35">
        <f>YEAR(Sales[[#This Row],[ShipDate]])</f>
        <v>2017</v>
      </c>
      <c r="D2399" t="s">
        <v>19</v>
      </c>
      <c r="E2399" t="s">
        <v>18</v>
      </c>
      <c r="F2399" t="s">
        <v>23</v>
      </c>
      <c r="G2399" t="s">
        <v>11</v>
      </c>
      <c r="H2399" t="s">
        <v>146</v>
      </c>
      <c r="I2399" t="s">
        <v>149</v>
      </c>
      <c r="J2399" t="s">
        <v>13</v>
      </c>
      <c r="K2399" t="s">
        <v>1354</v>
      </c>
      <c r="L2399" t="s">
        <v>92</v>
      </c>
      <c r="N2399" t="str">
        <f>IF(ISBLANK(Sales[[#This Row],[return]]),"No",Sales[[#This Row],[return]])</f>
        <v>No</v>
      </c>
      <c r="O2399" s="2">
        <v>43040</v>
      </c>
      <c r="P2399" s="8" t="str">
        <f>TEXT(DAY(Sales[[#This Row],[OrderDate]]),"ddd")</f>
        <v>Sun</v>
      </c>
      <c r="Q2399" s="8" t="str">
        <f>TEXT(MONTH(Sales[[#This Row],[ShipDate]])*29,"mmm")</f>
        <v>Nov</v>
      </c>
      <c r="R2399">
        <v>756</v>
      </c>
      <c r="S2399" t="s">
        <v>1355</v>
      </c>
      <c r="T2399" t="s">
        <v>90</v>
      </c>
      <c r="U2399">
        <v>10035</v>
      </c>
      <c r="V2399" s="1">
        <v>0.1</v>
      </c>
      <c r="W2399">
        <v>22</v>
      </c>
      <c r="X2399">
        <v>4</v>
      </c>
      <c r="Y2399">
        <v>328</v>
      </c>
      <c r="AD2399"/>
    </row>
    <row r="2400" spans="1:30" x14ac:dyDescent="0.25">
      <c r="A2400" t="s">
        <v>40</v>
      </c>
      <c r="B2400" s="2">
        <v>43002</v>
      </c>
      <c r="C2400" s="35">
        <f>YEAR(Sales[[#This Row],[ShipDate]])</f>
        <v>2017</v>
      </c>
      <c r="D2400" t="s">
        <v>36</v>
      </c>
      <c r="E2400" t="s">
        <v>18</v>
      </c>
      <c r="F2400" t="s">
        <v>50</v>
      </c>
      <c r="G2400" t="s">
        <v>25</v>
      </c>
      <c r="H2400" t="s">
        <v>117</v>
      </c>
      <c r="I2400" t="s">
        <v>120</v>
      </c>
      <c r="J2400" t="s">
        <v>13</v>
      </c>
      <c r="K2400" t="s">
        <v>910</v>
      </c>
      <c r="L2400" t="s">
        <v>68</v>
      </c>
      <c r="N2400" t="str">
        <f>IF(ISBLANK(Sales[[#This Row],[return]]),"No",Sales[[#This Row],[return]])</f>
        <v>No</v>
      </c>
      <c r="O2400" s="2">
        <v>42998</v>
      </c>
      <c r="P2400" s="8" t="str">
        <f>TEXT(DAY(Sales[[#This Row],[OrderDate]]),"ddd")</f>
        <v>Fri</v>
      </c>
      <c r="Q2400" s="8" t="str">
        <f>TEXT(MONTH(Sales[[#This Row],[ShipDate]])*29,"mmm")</f>
        <v>Sep</v>
      </c>
      <c r="R2400">
        <v>68</v>
      </c>
      <c r="S2400" t="s">
        <v>1056</v>
      </c>
      <c r="T2400" t="s">
        <v>66</v>
      </c>
      <c r="U2400">
        <v>60540</v>
      </c>
      <c r="V2400" s="1">
        <v>0.8</v>
      </c>
      <c r="W2400">
        <v>-4</v>
      </c>
      <c r="X2400">
        <v>3</v>
      </c>
      <c r="Y2400">
        <v>3</v>
      </c>
      <c r="AD2400"/>
    </row>
    <row r="2401" spans="1:30" x14ac:dyDescent="0.25">
      <c r="A2401" t="s">
        <v>40</v>
      </c>
      <c r="B2401" s="2">
        <v>43094</v>
      </c>
      <c r="C2401" s="35">
        <f>YEAR(Sales[[#This Row],[ShipDate]])</f>
        <v>2017</v>
      </c>
      <c r="D2401" t="s">
        <v>36</v>
      </c>
      <c r="E2401" t="s">
        <v>31</v>
      </c>
      <c r="F2401" t="s">
        <v>52</v>
      </c>
      <c r="G2401" t="s">
        <v>25</v>
      </c>
      <c r="H2401" t="s">
        <v>511</v>
      </c>
      <c r="I2401" t="s">
        <v>233</v>
      </c>
      <c r="J2401" t="s">
        <v>13</v>
      </c>
      <c r="K2401" t="s">
        <v>222</v>
      </c>
      <c r="L2401" t="s">
        <v>30</v>
      </c>
      <c r="N2401" t="str">
        <f>IF(ISBLANK(Sales[[#This Row],[return]]),"No",Sales[[#This Row],[return]])</f>
        <v>No</v>
      </c>
      <c r="O2401" s="2">
        <v>43090</v>
      </c>
      <c r="P2401" s="8" t="str">
        <f>TEXT(DAY(Sales[[#This Row],[OrderDate]]),"ddd")</f>
        <v>Sat</v>
      </c>
      <c r="Q2401" s="8" t="str">
        <f>TEXT(MONTH(Sales[[#This Row],[ShipDate]])*29,"mmm")</f>
        <v>Dec</v>
      </c>
      <c r="R2401">
        <v>287</v>
      </c>
      <c r="S2401" t="s">
        <v>1802</v>
      </c>
      <c r="T2401" t="s">
        <v>28</v>
      </c>
      <c r="U2401">
        <v>80906</v>
      </c>
      <c r="V2401" s="1">
        <v>0.2</v>
      </c>
      <c r="W2401">
        <v>5</v>
      </c>
      <c r="X2401">
        <v>7</v>
      </c>
      <c r="Y2401">
        <v>61</v>
      </c>
      <c r="AD2401"/>
    </row>
    <row r="2402" spans="1:30" x14ac:dyDescent="0.25">
      <c r="A2402" t="s">
        <v>10</v>
      </c>
      <c r="B2402" s="2">
        <v>42917</v>
      </c>
      <c r="C2402" s="35">
        <f>YEAR(Sales[[#This Row],[ShipDate]])</f>
        <v>2017</v>
      </c>
      <c r="D2402" t="s">
        <v>36</v>
      </c>
      <c r="E2402" t="s">
        <v>69</v>
      </c>
      <c r="F2402" t="s">
        <v>39</v>
      </c>
      <c r="G2402" t="s">
        <v>25</v>
      </c>
      <c r="H2402" t="s">
        <v>88</v>
      </c>
      <c r="I2402" t="s">
        <v>93</v>
      </c>
      <c r="J2402" t="s">
        <v>13</v>
      </c>
      <c r="K2402" t="s">
        <v>3036</v>
      </c>
      <c r="L2402" t="s">
        <v>92</v>
      </c>
      <c r="N2402" t="str">
        <f>IF(ISBLANK(Sales[[#This Row],[return]]),"No",Sales[[#This Row],[return]])</f>
        <v>No</v>
      </c>
      <c r="O2402" s="2">
        <v>42911</v>
      </c>
      <c r="P2402" s="8" t="str">
        <f>TEXT(DAY(Sales[[#This Row],[OrderDate]]),"ddd")</f>
        <v>Wed</v>
      </c>
      <c r="Q2402" s="8" t="str">
        <f>TEXT(MONTH(Sales[[#This Row],[ShipDate]])*29,"mmm")</f>
        <v>Jul</v>
      </c>
      <c r="R2402">
        <v>1554</v>
      </c>
      <c r="S2402" t="s">
        <v>1738</v>
      </c>
      <c r="T2402" t="s">
        <v>90</v>
      </c>
      <c r="U2402">
        <v>19143</v>
      </c>
      <c r="V2402" s="1">
        <v>0.2</v>
      </c>
      <c r="W2402">
        <v>-18</v>
      </c>
      <c r="X2402">
        <v>2</v>
      </c>
      <c r="Y2402">
        <v>78</v>
      </c>
      <c r="AD2402"/>
    </row>
    <row r="2403" spans="1:30" x14ac:dyDescent="0.25">
      <c r="A2403" t="s">
        <v>10</v>
      </c>
      <c r="B2403" s="2">
        <v>42917</v>
      </c>
      <c r="C2403" s="35">
        <f>YEAR(Sales[[#This Row],[ShipDate]])</f>
        <v>2017</v>
      </c>
      <c r="D2403" t="s">
        <v>36</v>
      </c>
      <c r="E2403" t="s">
        <v>69</v>
      </c>
      <c r="F2403" t="s">
        <v>59</v>
      </c>
      <c r="G2403" t="s">
        <v>25</v>
      </c>
      <c r="H2403" t="s">
        <v>88</v>
      </c>
      <c r="I2403" t="s">
        <v>93</v>
      </c>
      <c r="J2403" t="s">
        <v>13</v>
      </c>
      <c r="K2403" t="s">
        <v>3036</v>
      </c>
      <c r="L2403" t="s">
        <v>92</v>
      </c>
      <c r="N2403" t="str">
        <f>IF(ISBLANK(Sales[[#This Row],[return]]),"No",Sales[[#This Row],[return]])</f>
        <v>No</v>
      </c>
      <c r="O2403" s="2">
        <v>42911</v>
      </c>
      <c r="P2403" s="8" t="str">
        <f>TEXT(DAY(Sales[[#This Row],[OrderDate]]),"ddd")</f>
        <v>Wed</v>
      </c>
      <c r="Q2403" s="8" t="str">
        <f>TEXT(MONTH(Sales[[#This Row],[ShipDate]])*29,"mmm")</f>
        <v>Jul</v>
      </c>
      <c r="R2403">
        <v>1815</v>
      </c>
      <c r="S2403" t="s">
        <v>2806</v>
      </c>
      <c r="T2403" t="s">
        <v>90</v>
      </c>
      <c r="U2403">
        <v>19143</v>
      </c>
      <c r="V2403" s="1">
        <v>0.2</v>
      </c>
      <c r="W2403">
        <v>11</v>
      </c>
      <c r="X2403">
        <v>6</v>
      </c>
      <c r="Y2403">
        <v>31</v>
      </c>
      <c r="AD2403"/>
    </row>
    <row r="2404" spans="1:30" x14ac:dyDescent="0.25">
      <c r="A2404" t="s">
        <v>24</v>
      </c>
      <c r="B2404" s="2">
        <v>43011</v>
      </c>
      <c r="C2404" s="35">
        <f>YEAR(Sales[[#This Row],[ShipDate]])</f>
        <v>2017</v>
      </c>
      <c r="D2404" t="s">
        <v>36</v>
      </c>
      <c r="E2404" t="s">
        <v>18</v>
      </c>
      <c r="F2404" t="s">
        <v>150</v>
      </c>
      <c r="G2404" t="s">
        <v>25</v>
      </c>
      <c r="H2404" t="s">
        <v>1049</v>
      </c>
      <c r="I2404" t="s">
        <v>149</v>
      </c>
      <c r="J2404" t="s">
        <v>13</v>
      </c>
      <c r="K2404" t="s">
        <v>1596</v>
      </c>
      <c r="L2404" t="s">
        <v>92</v>
      </c>
      <c r="N2404" t="str">
        <f>IF(ISBLANK(Sales[[#This Row],[return]]),"No",Sales[[#This Row],[return]])</f>
        <v>No</v>
      </c>
      <c r="O2404" s="2">
        <v>43004</v>
      </c>
      <c r="P2404" s="8" t="str">
        <f>TEXT(DAY(Sales[[#This Row],[OrderDate]]),"ddd")</f>
        <v>Thu</v>
      </c>
      <c r="Q2404" s="8" t="str">
        <f>TEXT(MONTH(Sales[[#This Row],[ShipDate]])*29,"mmm")</f>
        <v>Oct</v>
      </c>
      <c r="R2404">
        <v>1608</v>
      </c>
      <c r="S2404" t="s">
        <v>516</v>
      </c>
      <c r="T2404" t="s">
        <v>90</v>
      </c>
      <c r="U2404">
        <v>11572</v>
      </c>
      <c r="V2404" s="1">
        <v>0</v>
      </c>
      <c r="W2404">
        <v>16</v>
      </c>
      <c r="X2404">
        <v>3</v>
      </c>
      <c r="Y2404">
        <v>34</v>
      </c>
      <c r="AD2404"/>
    </row>
    <row r="2405" spans="1:30" x14ac:dyDescent="0.25">
      <c r="A2405" t="s">
        <v>24</v>
      </c>
      <c r="B2405" s="2">
        <v>43011</v>
      </c>
      <c r="C2405" s="35">
        <f>YEAR(Sales[[#This Row],[ShipDate]])</f>
        <v>2017</v>
      </c>
      <c r="D2405" t="s">
        <v>36</v>
      </c>
      <c r="E2405" t="s">
        <v>18</v>
      </c>
      <c r="F2405" t="s">
        <v>50</v>
      </c>
      <c r="G2405" t="s">
        <v>25</v>
      </c>
      <c r="H2405" t="s">
        <v>1049</v>
      </c>
      <c r="I2405" t="s">
        <v>149</v>
      </c>
      <c r="J2405" t="s">
        <v>13</v>
      </c>
      <c r="K2405" t="s">
        <v>1596</v>
      </c>
      <c r="L2405" t="s">
        <v>92</v>
      </c>
      <c r="N2405" t="str">
        <f>IF(ISBLANK(Sales[[#This Row],[return]]),"No",Sales[[#This Row],[return]])</f>
        <v>No</v>
      </c>
      <c r="O2405" s="2">
        <v>43004</v>
      </c>
      <c r="P2405" s="8" t="str">
        <f>TEXT(DAY(Sales[[#This Row],[OrderDate]]),"ddd")</f>
        <v>Thu</v>
      </c>
      <c r="Q2405" s="8" t="str">
        <f>TEXT(MONTH(Sales[[#This Row],[ShipDate]])*29,"mmm")</f>
        <v>Oct</v>
      </c>
      <c r="R2405">
        <v>690</v>
      </c>
      <c r="S2405" t="s">
        <v>1675</v>
      </c>
      <c r="T2405" t="s">
        <v>90</v>
      </c>
      <c r="U2405">
        <v>11572</v>
      </c>
      <c r="V2405" s="1">
        <v>0.2</v>
      </c>
      <c r="W2405">
        <v>29</v>
      </c>
      <c r="X2405">
        <v>9</v>
      </c>
      <c r="Y2405">
        <v>79</v>
      </c>
      <c r="AD2405"/>
    </row>
    <row r="2406" spans="1:30" x14ac:dyDescent="0.25">
      <c r="A2406" t="s">
        <v>24</v>
      </c>
      <c r="B2406" s="2">
        <v>43011</v>
      </c>
      <c r="C2406" s="35">
        <f>YEAR(Sales[[#This Row],[ShipDate]])</f>
        <v>2017</v>
      </c>
      <c r="D2406" t="s">
        <v>36</v>
      </c>
      <c r="E2406" t="s">
        <v>18</v>
      </c>
      <c r="F2406" t="s">
        <v>340</v>
      </c>
      <c r="G2406" t="s">
        <v>46</v>
      </c>
      <c r="H2406" t="s">
        <v>1049</v>
      </c>
      <c r="I2406" t="s">
        <v>149</v>
      </c>
      <c r="J2406" t="s">
        <v>13</v>
      </c>
      <c r="K2406" t="s">
        <v>1596</v>
      </c>
      <c r="L2406" t="s">
        <v>92</v>
      </c>
      <c r="N2406" t="str">
        <f>IF(ISBLANK(Sales[[#This Row],[return]]),"No",Sales[[#This Row],[return]])</f>
        <v>No</v>
      </c>
      <c r="O2406" s="2">
        <v>43004</v>
      </c>
      <c r="P2406" s="8" t="str">
        <f>TEXT(DAY(Sales[[#This Row],[OrderDate]]),"ddd")</f>
        <v>Thu</v>
      </c>
      <c r="Q2406" s="8" t="str">
        <f>TEXT(MONTH(Sales[[#This Row],[ShipDate]])*29,"mmm")</f>
        <v>Oct</v>
      </c>
      <c r="R2406">
        <v>165</v>
      </c>
      <c r="S2406" t="s">
        <v>2528</v>
      </c>
      <c r="T2406" t="s">
        <v>90</v>
      </c>
      <c r="U2406">
        <v>11572</v>
      </c>
      <c r="V2406" s="1">
        <v>0</v>
      </c>
      <c r="W2406">
        <v>296</v>
      </c>
      <c r="X2406">
        <v>7</v>
      </c>
      <c r="Y2406">
        <v>630</v>
      </c>
      <c r="AD2406"/>
    </row>
    <row r="2407" spans="1:30" x14ac:dyDescent="0.25">
      <c r="A2407" t="s">
        <v>40</v>
      </c>
      <c r="B2407" s="2">
        <v>42773</v>
      </c>
      <c r="C2407" s="35">
        <f>YEAR(Sales[[#This Row],[ShipDate]])</f>
        <v>2017</v>
      </c>
      <c r="D2407" t="s">
        <v>36</v>
      </c>
      <c r="E2407" t="s">
        <v>31</v>
      </c>
      <c r="F2407" t="s">
        <v>23</v>
      </c>
      <c r="G2407" t="s">
        <v>11</v>
      </c>
      <c r="H2407" t="s">
        <v>2170</v>
      </c>
      <c r="I2407" t="s">
        <v>149</v>
      </c>
      <c r="J2407" t="s">
        <v>13</v>
      </c>
      <c r="K2407" t="s">
        <v>2666</v>
      </c>
      <c r="L2407" t="s">
        <v>92</v>
      </c>
      <c r="N2407" t="str">
        <f>IF(ISBLANK(Sales[[#This Row],[return]]),"No",Sales[[#This Row],[return]])</f>
        <v>No</v>
      </c>
      <c r="O2407" s="2">
        <v>42769</v>
      </c>
      <c r="P2407" s="8" t="str">
        <f>TEXT(DAY(Sales[[#This Row],[OrderDate]]),"ddd")</f>
        <v>Tue</v>
      </c>
      <c r="Q2407" s="8" t="str">
        <f>TEXT(MONTH(Sales[[#This Row],[ShipDate]])*29,"mmm")</f>
        <v>Feb</v>
      </c>
      <c r="R2407">
        <v>753</v>
      </c>
      <c r="S2407" t="s">
        <v>3090</v>
      </c>
      <c r="T2407" t="s">
        <v>90</v>
      </c>
      <c r="U2407">
        <v>13440</v>
      </c>
      <c r="V2407" s="1">
        <v>0.1</v>
      </c>
      <c r="W2407">
        <v>15</v>
      </c>
      <c r="X2407">
        <v>1</v>
      </c>
      <c r="Y2407">
        <v>91</v>
      </c>
      <c r="AD2407"/>
    </row>
    <row r="2408" spans="1:30" x14ac:dyDescent="0.25">
      <c r="A2408" t="s">
        <v>10</v>
      </c>
      <c r="B2408" s="2">
        <v>42900</v>
      </c>
      <c r="C2408" s="35">
        <f>YEAR(Sales[[#This Row],[ShipDate]])</f>
        <v>2017</v>
      </c>
      <c r="D2408" t="s">
        <v>113</v>
      </c>
      <c r="E2408" t="s">
        <v>18</v>
      </c>
      <c r="F2408" t="s">
        <v>50</v>
      </c>
      <c r="G2408" t="s">
        <v>25</v>
      </c>
      <c r="H2408" t="s">
        <v>26</v>
      </c>
      <c r="I2408" t="s">
        <v>32</v>
      </c>
      <c r="J2408" t="s">
        <v>13</v>
      </c>
      <c r="K2408" t="s">
        <v>1831</v>
      </c>
      <c r="L2408" t="s">
        <v>30</v>
      </c>
      <c r="N2408" t="str">
        <f>IF(ISBLANK(Sales[[#This Row],[return]]),"No",Sales[[#This Row],[return]])</f>
        <v>No</v>
      </c>
      <c r="O2408" s="2">
        <v>42899</v>
      </c>
      <c r="P2408" s="8" t="str">
        <f>TEXT(DAY(Sales[[#This Row],[OrderDate]]),"ddd")</f>
        <v>Fri</v>
      </c>
      <c r="Q2408" s="8" t="str">
        <f>TEXT(MONTH(Sales[[#This Row],[ShipDate]])*29,"mmm")</f>
        <v>Jun</v>
      </c>
      <c r="R2408">
        <v>124</v>
      </c>
      <c r="S2408" t="s">
        <v>1755</v>
      </c>
      <c r="T2408" t="s">
        <v>28</v>
      </c>
      <c r="U2408">
        <v>90004</v>
      </c>
      <c r="V2408" s="1">
        <v>0.2</v>
      </c>
      <c r="W2408">
        <v>14</v>
      </c>
      <c r="X2408">
        <v>3</v>
      </c>
      <c r="Y2408">
        <v>37</v>
      </c>
      <c r="AD2408"/>
    </row>
    <row r="2409" spans="1:30" x14ac:dyDescent="0.25">
      <c r="A2409" t="s">
        <v>10</v>
      </c>
      <c r="B2409" s="2">
        <v>43089</v>
      </c>
      <c r="C2409" s="35">
        <f>YEAR(Sales[[#This Row],[ShipDate]])</f>
        <v>2017</v>
      </c>
      <c r="D2409" t="s">
        <v>113</v>
      </c>
      <c r="E2409" t="s">
        <v>18</v>
      </c>
      <c r="F2409" t="s">
        <v>52</v>
      </c>
      <c r="G2409" t="s">
        <v>25</v>
      </c>
      <c r="H2409" t="s">
        <v>88</v>
      </c>
      <c r="I2409" t="s">
        <v>93</v>
      </c>
      <c r="J2409" t="s">
        <v>13</v>
      </c>
      <c r="K2409" t="s">
        <v>1022</v>
      </c>
      <c r="L2409" t="s">
        <v>92</v>
      </c>
      <c r="N2409" t="str">
        <f>IF(ISBLANK(Sales[[#This Row],[return]]),"No",Sales[[#This Row],[return]])</f>
        <v>No</v>
      </c>
      <c r="O2409" s="2">
        <v>43088</v>
      </c>
      <c r="P2409" s="8" t="str">
        <f>TEXT(DAY(Sales[[#This Row],[OrderDate]]),"ddd")</f>
        <v>Thu</v>
      </c>
      <c r="Q2409" s="8" t="str">
        <f>TEXT(MONTH(Sales[[#This Row],[ShipDate]])*29,"mmm")</f>
        <v>Dec</v>
      </c>
      <c r="R2409">
        <v>861</v>
      </c>
      <c r="S2409" t="s">
        <v>1720</v>
      </c>
      <c r="T2409" t="s">
        <v>90</v>
      </c>
      <c r="U2409">
        <v>19143</v>
      </c>
      <c r="V2409" s="1">
        <v>0.2</v>
      </c>
      <c r="W2409">
        <v>0</v>
      </c>
      <c r="X2409">
        <v>2</v>
      </c>
      <c r="Y2409">
        <v>4</v>
      </c>
      <c r="AD2409"/>
    </row>
    <row r="2410" spans="1:30" x14ac:dyDescent="0.25">
      <c r="A2410" t="s">
        <v>10</v>
      </c>
      <c r="B2410" s="2">
        <v>43089</v>
      </c>
      <c r="C2410" s="35">
        <f>YEAR(Sales[[#This Row],[ShipDate]])</f>
        <v>2017</v>
      </c>
      <c r="D2410" t="s">
        <v>113</v>
      </c>
      <c r="E2410" t="s">
        <v>18</v>
      </c>
      <c r="F2410" t="s">
        <v>52</v>
      </c>
      <c r="G2410" t="s">
        <v>25</v>
      </c>
      <c r="H2410" t="s">
        <v>88</v>
      </c>
      <c r="I2410" t="s">
        <v>93</v>
      </c>
      <c r="J2410" t="s">
        <v>13</v>
      </c>
      <c r="K2410" t="s">
        <v>1022</v>
      </c>
      <c r="L2410" t="s">
        <v>92</v>
      </c>
      <c r="N2410" t="str">
        <f>IF(ISBLANK(Sales[[#This Row],[return]]),"No",Sales[[#This Row],[return]])</f>
        <v>No</v>
      </c>
      <c r="O2410" s="2">
        <v>43088</v>
      </c>
      <c r="P2410" s="8" t="str">
        <f>TEXT(DAY(Sales[[#This Row],[OrderDate]]),"ddd")</f>
        <v>Thu</v>
      </c>
      <c r="Q2410" s="8" t="str">
        <f>TEXT(MONTH(Sales[[#This Row],[ShipDate]])*29,"mmm")</f>
        <v>Dec</v>
      </c>
      <c r="R2410">
        <v>172</v>
      </c>
      <c r="S2410" t="s">
        <v>1710</v>
      </c>
      <c r="T2410" t="s">
        <v>90</v>
      </c>
      <c r="U2410">
        <v>19143</v>
      </c>
      <c r="V2410" s="1">
        <v>0.2</v>
      </c>
      <c r="W2410">
        <v>43</v>
      </c>
      <c r="X2410">
        <v>3</v>
      </c>
      <c r="Y2410">
        <v>434</v>
      </c>
      <c r="AD2410"/>
    </row>
    <row r="2411" spans="1:30" x14ac:dyDescent="0.25">
      <c r="A2411" t="s">
        <v>10</v>
      </c>
      <c r="B2411" s="2">
        <v>43089</v>
      </c>
      <c r="C2411" s="35">
        <f>YEAR(Sales[[#This Row],[ShipDate]])</f>
        <v>2017</v>
      </c>
      <c r="D2411" t="s">
        <v>113</v>
      </c>
      <c r="E2411" t="s">
        <v>18</v>
      </c>
      <c r="F2411" t="s">
        <v>52</v>
      </c>
      <c r="G2411" t="s">
        <v>25</v>
      </c>
      <c r="H2411" t="s">
        <v>88</v>
      </c>
      <c r="I2411" t="s">
        <v>93</v>
      </c>
      <c r="J2411" t="s">
        <v>13</v>
      </c>
      <c r="K2411" t="s">
        <v>1022</v>
      </c>
      <c r="L2411" t="s">
        <v>92</v>
      </c>
      <c r="N2411" t="str">
        <f>IF(ISBLANK(Sales[[#This Row],[return]]),"No",Sales[[#This Row],[return]])</f>
        <v>No</v>
      </c>
      <c r="O2411" s="2">
        <v>43088</v>
      </c>
      <c r="P2411" s="8" t="str">
        <f>TEXT(DAY(Sales[[#This Row],[OrderDate]]),"ddd")</f>
        <v>Thu</v>
      </c>
      <c r="Q2411" s="8" t="str">
        <f>TEXT(MONTH(Sales[[#This Row],[ShipDate]])*29,"mmm")</f>
        <v>Dec</v>
      </c>
      <c r="R2411">
        <v>632</v>
      </c>
      <c r="S2411" t="s">
        <v>1737</v>
      </c>
      <c r="T2411" t="s">
        <v>90</v>
      </c>
      <c r="U2411">
        <v>19143</v>
      </c>
      <c r="V2411" s="1">
        <v>0.2</v>
      </c>
      <c r="W2411">
        <v>8</v>
      </c>
      <c r="X2411">
        <v>4</v>
      </c>
      <c r="Y2411">
        <v>89</v>
      </c>
      <c r="AD2411"/>
    </row>
    <row r="2412" spans="1:30" x14ac:dyDescent="0.25">
      <c r="A2412" t="s">
        <v>10</v>
      </c>
      <c r="B2412" s="2">
        <v>43084</v>
      </c>
      <c r="C2412" s="35">
        <f>YEAR(Sales[[#This Row],[ShipDate]])</f>
        <v>2017</v>
      </c>
      <c r="D2412" t="s">
        <v>19</v>
      </c>
      <c r="E2412" t="s">
        <v>31</v>
      </c>
      <c r="F2412" t="s">
        <v>59</v>
      </c>
      <c r="G2412" t="s">
        <v>25</v>
      </c>
      <c r="H2412" t="s">
        <v>648</v>
      </c>
      <c r="I2412" t="s">
        <v>651</v>
      </c>
      <c r="J2412" t="s">
        <v>13</v>
      </c>
      <c r="K2412" t="s">
        <v>291</v>
      </c>
      <c r="L2412" t="s">
        <v>30</v>
      </c>
      <c r="N2412" t="str">
        <f>IF(ISBLANK(Sales[[#This Row],[return]]),"No",Sales[[#This Row],[return]])</f>
        <v>No</v>
      </c>
      <c r="O2412" s="2">
        <v>43081</v>
      </c>
      <c r="P2412" s="8" t="str">
        <f>TEXT(DAY(Sales[[#This Row],[OrderDate]]),"ddd")</f>
        <v>Thu</v>
      </c>
      <c r="Q2412" s="8" t="str">
        <f>TEXT(MONTH(Sales[[#This Row],[ShipDate]])*29,"mmm")</f>
        <v>Dec</v>
      </c>
      <c r="R2412">
        <v>1709</v>
      </c>
      <c r="S2412" t="s">
        <v>280</v>
      </c>
      <c r="T2412" t="s">
        <v>28</v>
      </c>
      <c r="U2412">
        <v>89115</v>
      </c>
      <c r="V2412" s="1">
        <v>0</v>
      </c>
      <c r="W2412">
        <v>49</v>
      </c>
      <c r="X2412">
        <v>2</v>
      </c>
      <c r="Y2412">
        <v>98</v>
      </c>
      <c r="AD2412"/>
    </row>
    <row r="2413" spans="1:30" x14ac:dyDescent="0.25">
      <c r="A2413" t="s">
        <v>10</v>
      </c>
      <c r="B2413" s="2">
        <v>43084</v>
      </c>
      <c r="C2413" s="35">
        <f>YEAR(Sales[[#This Row],[ShipDate]])</f>
        <v>2017</v>
      </c>
      <c r="D2413" t="s">
        <v>19</v>
      </c>
      <c r="E2413" t="s">
        <v>31</v>
      </c>
      <c r="F2413" t="s">
        <v>59</v>
      </c>
      <c r="G2413" t="s">
        <v>25</v>
      </c>
      <c r="H2413" t="s">
        <v>648</v>
      </c>
      <c r="I2413" t="s">
        <v>651</v>
      </c>
      <c r="J2413" t="s">
        <v>13</v>
      </c>
      <c r="K2413" t="s">
        <v>291</v>
      </c>
      <c r="L2413" t="s">
        <v>30</v>
      </c>
      <c r="N2413" t="str">
        <f>IF(ISBLANK(Sales[[#This Row],[return]]),"No",Sales[[#This Row],[return]])</f>
        <v>No</v>
      </c>
      <c r="O2413" s="2">
        <v>43081</v>
      </c>
      <c r="P2413" s="8" t="str">
        <f>TEXT(DAY(Sales[[#This Row],[OrderDate]]),"ddd")</f>
        <v>Thu</v>
      </c>
      <c r="Q2413" s="8" t="str">
        <f>TEXT(MONTH(Sales[[#This Row],[ShipDate]])*29,"mmm")</f>
        <v>Dec</v>
      </c>
      <c r="R2413">
        <v>1725</v>
      </c>
      <c r="S2413" t="s">
        <v>612</v>
      </c>
      <c r="T2413" t="s">
        <v>28</v>
      </c>
      <c r="U2413">
        <v>89115</v>
      </c>
      <c r="V2413" s="1">
        <v>0</v>
      </c>
      <c r="W2413">
        <v>16</v>
      </c>
      <c r="X2413">
        <v>5</v>
      </c>
      <c r="Y2413">
        <v>32</v>
      </c>
      <c r="AD2413"/>
    </row>
    <row r="2414" spans="1:30" x14ac:dyDescent="0.25">
      <c r="A2414" t="s">
        <v>40</v>
      </c>
      <c r="B2414" s="2">
        <v>43083</v>
      </c>
      <c r="C2414" s="35">
        <f>YEAR(Sales[[#This Row],[ShipDate]])</f>
        <v>2017</v>
      </c>
      <c r="D2414" t="s">
        <v>36</v>
      </c>
      <c r="E2414" t="s">
        <v>18</v>
      </c>
      <c r="F2414" t="s">
        <v>33</v>
      </c>
      <c r="G2414" t="s">
        <v>25</v>
      </c>
      <c r="H2414" t="s">
        <v>79</v>
      </c>
      <c r="I2414" t="s">
        <v>32</v>
      </c>
      <c r="J2414" t="s">
        <v>13</v>
      </c>
      <c r="K2414" t="s">
        <v>1560</v>
      </c>
      <c r="L2414" t="s">
        <v>30</v>
      </c>
      <c r="N2414" t="str">
        <f>IF(ISBLANK(Sales[[#This Row],[return]]),"No",Sales[[#This Row],[return]])</f>
        <v>No</v>
      </c>
      <c r="O2414" s="2">
        <v>43079</v>
      </c>
      <c r="P2414" s="8" t="str">
        <f>TEXT(DAY(Sales[[#This Row],[OrderDate]]),"ddd")</f>
        <v>Tue</v>
      </c>
      <c r="Q2414" s="8" t="str">
        <f>TEXT(MONTH(Sales[[#This Row],[ShipDate]])*29,"mmm")</f>
        <v>Dec</v>
      </c>
      <c r="R2414">
        <v>243</v>
      </c>
      <c r="S2414" t="s">
        <v>1641</v>
      </c>
      <c r="T2414" t="s">
        <v>28</v>
      </c>
      <c r="U2414">
        <v>94110</v>
      </c>
      <c r="V2414" s="1">
        <v>0</v>
      </c>
      <c r="W2414">
        <v>3</v>
      </c>
      <c r="X2414">
        <v>2</v>
      </c>
      <c r="Y2414">
        <v>6</v>
      </c>
      <c r="AD2414"/>
    </row>
    <row r="2415" spans="1:30" x14ac:dyDescent="0.25">
      <c r="A2415" t="s">
        <v>40</v>
      </c>
      <c r="B2415" s="2">
        <v>43052</v>
      </c>
      <c r="C2415" s="35">
        <f>YEAR(Sales[[#This Row],[ShipDate]])</f>
        <v>2017</v>
      </c>
      <c r="D2415" t="s">
        <v>36</v>
      </c>
      <c r="E2415" t="s">
        <v>18</v>
      </c>
      <c r="F2415" t="s">
        <v>38</v>
      </c>
      <c r="G2415" t="s">
        <v>11</v>
      </c>
      <c r="H2415" t="s">
        <v>171</v>
      </c>
      <c r="I2415" t="s">
        <v>299</v>
      </c>
      <c r="J2415" t="s">
        <v>13</v>
      </c>
      <c r="K2415" t="s">
        <v>1171</v>
      </c>
      <c r="L2415" t="s">
        <v>68</v>
      </c>
      <c r="N2415" t="str">
        <f>IF(ISBLANK(Sales[[#This Row],[return]]),"No",Sales[[#This Row],[return]])</f>
        <v>No</v>
      </c>
      <c r="O2415" s="2">
        <v>43048</v>
      </c>
      <c r="P2415" s="8" t="str">
        <f>TEXT(DAY(Sales[[#This Row],[OrderDate]]),"ddd")</f>
        <v>Mon</v>
      </c>
      <c r="Q2415" s="8" t="str">
        <f>TEXT(MONTH(Sales[[#This Row],[ShipDate]])*29,"mmm")</f>
        <v>Nov</v>
      </c>
      <c r="R2415">
        <v>317</v>
      </c>
      <c r="S2415" t="s">
        <v>1107</v>
      </c>
      <c r="T2415" t="s">
        <v>66</v>
      </c>
      <c r="U2415">
        <v>65807</v>
      </c>
      <c r="V2415" s="1">
        <v>0</v>
      </c>
      <c r="W2415">
        <v>215</v>
      </c>
      <c r="X2415">
        <v>7</v>
      </c>
      <c r="Y2415">
        <v>1024</v>
      </c>
      <c r="AD2415"/>
    </row>
    <row r="2416" spans="1:30" x14ac:dyDescent="0.25">
      <c r="A2416" t="s">
        <v>40</v>
      </c>
      <c r="B2416" s="2">
        <v>43052</v>
      </c>
      <c r="C2416" s="35">
        <f>YEAR(Sales[[#This Row],[ShipDate]])</f>
        <v>2017</v>
      </c>
      <c r="D2416" t="s">
        <v>36</v>
      </c>
      <c r="E2416" t="s">
        <v>18</v>
      </c>
      <c r="F2416" t="s">
        <v>50</v>
      </c>
      <c r="G2416" t="s">
        <v>25</v>
      </c>
      <c r="H2416" t="s">
        <v>171</v>
      </c>
      <c r="I2416" t="s">
        <v>299</v>
      </c>
      <c r="J2416" t="s">
        <v>13</v>
      </c>
      <c r="K2416" t="s">
        <v>1171</v>
      </c>
      <c r="L2416" t="s">
        <v>68</v>
      </c>
      <c r="N2416" t="str">
        <f>IF(ISBLANK(Sales[[#This Row],[return]]),"No",Sales[[#This Row],[return]])</f>
        <v>No</v>
      </c>
      <c r="O2416" s="2">
        <v>43048</v>
      </c>
      <c r="P2416" s="8" t="str">
        <f>TEXT(DAY(Sales[[#This Row],[OrderDate]]),"ddd")</f>
        <v>Mon</v>
      </c>
      <c r="Q2416" s="8" t="str">
        <f>TEXT(MONTH(Sales[[#This Row],[ShipDate]])*29,"mmm")</f>
        <v>Nov</v>
      </c>
      <c r="R2416">
        <v>327</v>
      </c>
      <c r="S2416" t="s">
        <v>1751</v>
      </c>
      <c r="T2416" t="s">
        <v>66</v>
      </c>
      <c r="U2416">
        <v>65807</v>
      </c>
      <c r="V2416" s="1">
        <v>0</v>
      </c>
      <c r="W2416">
        <v>8</v>
      </c>
      <c r="X2416">
        <v>3</v>
      </c>
      <c r="Y2416">
        <v>17</v>
      </c>
      <c r="AD2416"/>
    </row>
    <row r="2417" spans="1:30" x14ac:dyDescent="0.25">
      <c r="A2417" t="s">
        <v>40</v>
      </c>
      <c r="B2417" s="2">
        <v>43052</v>
      </c>
      <c r="C2417" s="35">
        <f>YEAR(Sales[[#This Row],[ShipDate]])</f>
        <v>2017</v>
      </c>
      <c r="D2417" t="s">
        <v>36</v>
      </c>
      <c r="E2417" t="s">
        <v>18</v>
      </c>
      <c r="F2417" t="s">
        <v>104</v>
      </c>
      <c r="G2417" t="s">
        <v>25</v>
      </c>
      <c r="H2417" t="s">
        <v>171</v>
      </c>
      <c r="I2417" t="s">
        <v>299</v>
      </c>
      <c r="J2417" t="s">
        <v>13</v>
      </c>
      <c r="K2417" t="s">
        <v>1171</v>
      </c>
      <c r="L2417" t="s">
        <v>68</v>
      </c>
      <c r="N2417" t="str">
        <f>IF(ISBLANK(Sales[[#This Row],[return]]),"No",Sales[[#This Row],[return]])</f>
        <v>No</v>
      </c>
      <c r="O2417" s="2">
        <v>43048</v>
      </c>
      <c r="P2417" s="8" t="str">
        <f>TEXT(DAY(Sales[[#This Row],[OrderDate]]),"ddd")</f>
        <v>Mon</v>
      </c>
      <c r="Q2417" s="8" t="str">
        <f>TEXT(MONTH(Sales[[#This Row],[ShipDate]])*29,"mmm")</f>
        <v>Nov</v>
      </c>
      <c r="R2417">
        <v>4</v>
      </c>
      <c r="S2417" t="s">
        <v>3230</v>
      </c>
      <c r="T2417" t="s">
        <v>66</v>
      </c>
      <c r="U2417">
        <v>65807</v>
      </c>
      <c r="V2417" s="1">
        <v>0</v>
      </c>
      <c r="W2417">
        <v>12</v>
      </c>
      <c r="X2417">
        <v>3</v>
      </c>
      <c r="Y2417">
        <v>26</v>
      </c>
      <c r="AD2417"/>
    </row>
    <row r="2418" spans="1:30" x14ac:dyDescent="0.25">
      <c r="A2418" t="s">
        <v>40</v>
      </c>
      <c r="B2418" s="2">
        <v>43052</v>
      </c>
      <c r="C2418" s="35">
        <f>YEAR(Sales[[#This Row],[ShipDate]])</f>
        <v>2017</v>
      </c>
      <c r="D2418" t="s">
        <v>36</v>
      </c>
      <c r="E2418" t="s">
        <v>18</v>
      </c>
      <c r="F2418" t="s">
        <v>59</v>
      </c>
      <c r="G2418" t="s">
        <v>25</v>
      </c>
      <c r="H2418" t="s">
        <v>171</v>
      </c>
      <c r="I2418" t="s">
        <v>299</v>
      </c>
      <c r="J2418" t="s">
        <v>13</v>
      </c>
      <c r="K2418" t="s">
        <v>1171</v>
      </c>
      <c r="L2418" t="s">
        <v>68</v>
      </c>
      <c r="N2418" t="str">
        <f>IF(ISBLANK(Sales[[#This Row],[return]]),"No",Sales[[#This Row],[return]])</f>
        <v>No</v>
      </c>
      <c r="O2418" s="2">
        <v>43048</v>
      </c>
      <c r="P2418" s="8" t="str">
        <f>TEXT(DAY(Sales[[#This Row],[OrderDate]]),"ddd")</f>
        <v>Mon</v>
      </c>
      <c r="Q2418" s="8" t="str">
        <f>TEXT(MONTH(Sales[[#This Row],[ShipDate]])*29,"mmm")</f>
        <v>Nov</v>
      </c>
      <c r="R2418">
        <v>1776</v>
      </c>
      <c r="S2418" t="s">
        <v>2096</v>
      </c>
      <c r="T2418" t="s">
        <v>66</v>
      </c>
      <c r="U2418">
        <v>65807</v>
      </c>
      <c r="V2418" s="1">
        <v>0</v>
      </c>
      <c r="W2418">
        <v>8</v>
      </c>
      <c r="X2418">
        <v>3</v>
      </c>
      <c r="Y2418">
        <v>17</v>
      </c>
      <c r="AD2418"/>
    </row>
    <row r="2419" spans="1:30" x14ac:dyDescent="0.25">
      <c r="A2419" t="s">
        <v>40</v>
      </c>
      <c r="B2419" s="2">
        <v>42959</v>
      </c>
      <c r="C2419" s="35">
        <f>YEAR(Sales[[#This Row],[ShipDate]])</f>
        <v>2017</v>
      </c>
      <c r="D2419" t="s">
        <v>36</v>
      </c>
      <c r="E2419" t="s">
        <v>18</v>
      </c>
      <c r="F2419" t="s">
        <v>99</v>
      </c>
      <c r="G2419" t="s">
        <v>46</v>
      </c>
      <c r="H2419" t="s">
        <v>1867</v>
      </c>
      <c r="I2419" t="s">
        <v>149</v>
      </c>
      <c r="J2419" t="s">
        <v>13</v>
      </c>
      <c r="K2419" t="s">
        <v>1555</v>
      </c>
      <c r="L2419" t="s">
        <v>92</v>
      </c>
      <c r="N2419" t="str">
        <f>IF(ISBLANK(Sales[[#This Row],[return]]),"No",Sales[[#This Row],[return]])</f>
        <v>No</v>
      </c>
      <c r="O2419" s="2">
        <v>42955</v>
      </c>
      <c r="P2419" s="8" t="str">
        <f>TEXT(DAY(Sales[[#This Row],[OrderDate]]),"ddd")</f>
        <v>Sun</v>
      </c>
      <c r="Q2419" s="8" t="str">
        <f>TEXT(MONTH(Sales[[#This Row],[ShipDate]])*29,"mmm")</f>
        <v>Aug</v>
      </c>
      <c r="R2419">
        <v>1011</v>
      </c>
      <c r="S2419" t="s">
        <v>2503</v>
      </c>
      <c r="T2419" t="s">
        <v>90</v>
      </c>
      <c r="U2419">
        <v>13501</v>
      </c>
      <c r="V2419" s="1">
        <v>0</v>
      </c>
      <c r="W2419">
        <v>29</v>
      </c>
      <c r="X2419">
        <v>1</v>
      </c>
      <c r="Y2419">
        <v>80</v>
      </c>
      <c r="AD2419"/>
    </row>
    <row r="2420" spans="1:30" x14ac:dyDescent="0.25">
      <c r="A2420" t="s">
        <v>10</v>
      </c>
      <c r="B2420" s="2">
        <v>42999</v>
      </c>
      <c r="C2420" s="35">
        <f>YEAR(Sales[[#This Row],[ShipDate]])</f>
        <v>2017</v>
      </c>
      <c r="D2420" t="s">
        <v>607</v>
      </c>
      <c r="E2420" t="s">
        <v>69</v>
      </c>
      <c r="F2420" t="s">
        <v>43</v>
      </c>
      <c r="G2420" t="s">
        <v>11</v>
      </c>
      <c r="H2420" t="s">
        <v>619</v>
      </c>
      <c r="I2420" t="s">
        <v>585</v>
      </c>
      <c r="J2420" t="s">
        <v>13</v>
      </c>
      <c r="K2420" t="s">
        <v>2928</v>
      </c>
      <c r="L2420" t="s">
        <v>92</v>
      </c>
      <c r="N2420" t="str">
        <f>IF(ISBLANK(Sales[[#This Row],[return]]),"No",Sales[[#This Row],[return]])</f>
        <v>No</v>
      </c>
      <c r="O2420" s="2">
        <v>42999</v>
      </c>
      <c r="P2420" s="8" t="str">
        <f>TEXT(DAY(Sales[[#This Row],[OrderDate]]),"ddd")</f>
        <v>Sat</v>
      </c>
      <c r="Q2420" s="8" t="str">
        <f>TEXT(MONTH(Sales[[#This Row],[ShipDate]])*29,"mmm")</f>
        <v>Sep</v>
      </c>
      <c r="R2420">
        <v>504</v>
      </c>
      <c r="S2420" t="s">
        <v>234</v>
      </c>
      <c r="T2420" t="s">
        <v>90</v>
      </c>
      <c r="U2420">
        <v>2169</v>
      </c>
      <c r="V2420" s="1">
        <v>0</v>
      </c>
      <c r="W2420">
        <v>15</v>
      </c>
      <c r="X2420">
        <v>2</v>
      </c>
      <c r="Y2420">
        <v>85</v>
      </c>
      <c r="AD2420"/>
    </row>
    <row r="2421" spans="1:30" x14ac:dyDescent="0.25">
      <c r="A2421" t="s">
        <v>10</v>
      </c>
      <c r="B2421" s="2">
        <v>42820</v>
      </c>
      <c r="C2421" s="35">
        <f>YEAR(Sales[[#This Row],[ShipDate]])</f>
        <v>2017</v>
      </c>
      <c r="D2421" t="s">
        <v>36</v>
      </c>
      <c r="E2421" t="s">
        <v>18</v>
      </c>
      <c r="F2421" t="s">
        <v>150</v>
      </c>
      <c r="G2421" t="s">
        <v>25</v>
      </c>
      <c r="H2421" t="s">
        <v>1321</v>
      </c>
      <c r="I2421" t="s">
        <v>70</v>
      </c>
      <c r="J2421" t="s">
        <v>13</v>
      </c>
      <c r="K2421" t="s">
        <v>1117</v>
      </c>
      <c r="L2421" t="s">
        <v>68</v>
      </c>
      <c r="N2421" t="str">
        <f>IF(ISBLANK(Sales[[#This Row],[return]]),"No",Sales[[#This Row],[return]])</f>
        <v>No</v>
      </c>
      <c r="O2421" s="2">
        <v>42814</v>
      </c>
      <c r="P2421" s="8" t="str">
        <f>TEXT(DAY(Sales[[#This Row],[OrderDate]]),"ddd")</f>
        <v>Fri</v>
      </c>
      <c r="Q2421" s="8" t="str">
        <f>TEXT(MONTH(Sales[[#This Row],[ShipDate]])*29,"mmm")</f>
        <v>Mar</v>
      </c>
      <c r="R2421">
        <v>1507</v>
      </c>
      <c r="S2421" t="s">
        <v>281</v>
      </c>
      <c r="T2421" t="s">
        <v>66</v>
      </c>
      <c r="U2421">
        <v>75007</v>
      </c>
      <c r="V2421" s="1">
        <v>0.2</v>
      </c>
      <c r="W2421">
        <v>6</v>
      </c>
      <c r="X2421">
        <v>9</v>
      </c>
      <c r="Y2421">
        <v>19</v>
      </c>
      <c r="AD2421"/>
    </row>
    <row r="2422" spans="1:30" x14ac:dyDescent="0.25">
      <c r="A2422" t="s">
        <v>10</v>
      </c>
      <c r="B2422" s="2">
        <v>42820</v>
      </c>
      <c r="C2422" s="35">
        <f>YEAR(Sales[[#This Row],[ShipDate]])</f>
        <v>2017</v>
      </c>
      <c r="D2422" t="s">
        <v>36</v>
      </c>
      <c r="E2422" t="s">
        <v>18</v>
      </c>
      <c r="F2422" t="s">
        <v>50</v>
      </c>
      <c r="G2422" t="s">
        <v>25</v>
      </c>
      <c r="H2422" t="s">
        <v>1321</v>
      </c>
      <c r="I2422" t="s">
        <v>70</v>
      </c>
      <c r="J2422" t="s">
        <v>13</v>
      </c>
      <c r="K2422" t="s">
        <v>1117</v>
      </c>
      <c r="L2422" t="s">
        <v>68</v>
      </c>
      <c r="N2422" t="str">
        <f>IF(ISBLANK(Sales[[#This Row],[return]]),"No",Sales[[#This Row],[return]])</f>
        <v>No</v>
      </c>
      <c r="O2422" s="2">
        <v>42814</v>
      </c>
      <c r="P2422" s="8" t="str">
        <f>TEXT(DAY(Sales[[#This Row],[OrderDate]]),"ddd")</f>
        <v>Fri</v>
      </c>
      <c r="Q2422" s="8" t="str">
        <f>TEXT(MONTH(Sales[[#This Row],[ShipDate]])*29,"mmm")</f>
        <v>Mar</v>
      </c>
      <c r="R2422">
        <v>709</v>
      </c>
      <c r="S2422" t="s">
        <v>1060</v>
      </c>
      <c r="T2422" t="s">
        <v>66</v>
      </c>
      <c r="U2422">
        <v>75007</v>
      </c>
      <c r="V2422" s="1">
        <v>0.8</v>
      </c>
      <c r="W2422">
        <v>-4</v>
      </c>
      <c r="X2422">
        <v>2</v>
      </c>
      <c r="Y2422">
        <v>3</v>
      </c>
      <c r="AD2422"/>
    </row>
    <row r="2423" spans="1:30" x14ac:dyDescent="0.25">
      <c r="A2423" t="s">
        <v>40</v>
      </c>
      <c r="B2423" s="2">
        <v>42947</v>
      </c>
      <c r="C2423" s="35">
        <f>YEAR(Sales[[#This Row],[ShipDate]])</f>
        <v>2017</v>
      </c>
      <c r="D2423" t="s">
        <v>36</v>
      </c>
      <c r="E2423" t="s">
        <v>31</v>
      </c>
      <c r="F2423" t="s">
        <v>23</v>
      </c>
      <c r="G2423" t="s">
        <v>11</v>
      </c>
      <c r="H2423" t="s">
        <v>1297</v>
      </c>
      <c r="I2423" t="s">
        <v>169</v>
      </c>
      <c r="J2423" t="s">
        <v>13</v>
      </c>
      <c r="K2423" t="s">
        <v>2696</v>
      </c>
      <c r="L2423" t="s">
        <v>30</v>
      </c>
      <c r="N2423" t="str">
        <f>IF(ISBLANK(Sales[[#This Row],[return]]),"No",Sales[[#This Row],[return]])</f>
        <v>No</v>
      </c>
      <c r="O2423" s="2">
        <v>42942</v>
      </c>
      <c r="P2423" s="8" t="str">
        <f>TEXT(DAY(Sales[[#This Row],[OrderDate]]),"ddd")</f>
        <v>Thu</v>
      </c>
      <c r="Q2423" s="8" t="str">
        <f>TEXT(MONTH(Sales[[#This Row],[ShipDate]])*29,"mmm")</f>
        <v>Jul</v>
      </c>
      <c r="R2423">
        <v>1204</v>
      </c>
      <c r="S2423" t="s">
        <v>1294</v>
      </c>
      <c r="T2423" t="s">
        <v>28</v>
      </c>
      <c r="U2423">
        <v>85301</v>
      </c>
      <c r="V2423" s="1">
        <v>0.2</v>
      </c>
      <c r="W2423">
        <v>13</v>
      </c>
      <c r="X2423">
        <v>3</v>
      </c>
      <c r="Y2423">
        <v>266</v>
      </c>
      <c r="AD2423"/>
    </row>
    <row r="2424" spans="1:30" x14ac:dyDescent="0.25">
      <c r="A2424" t="s">
        <v>40</v>
      </c>
      <c r="B2424" s="2">
        <v>43030</v>
      </c>
      <c r="C2424" s="35">
        <f>YEAR(Sales[[#This Row],[ShipDate]])</f>
        <v>2017</v>
      </c>
      <c r="D2424" t="s">
        <v>36</v>
      </c>
      <c r="E2424" t="s">
        <v>18</v>
      </c>
      <c r="F2424" t="s">
        <v>43</v>
      </c>
      <c r="G2424" t="s">
        <v>11</v>
      </c>
      <c r="H2424" t="s">
        <v>60</v>
      </c>
      <c r="I2424" t="s">
        <v>63</v>
      </c>
      <c r="J2424" t="s">
        <v>13</v>
      </c>
      <c r="K2424" t="s">
        <v>1362</v>
      </c>
      <c r="L2424" t="s">
        <v>30</v>
      </c>
      <c r="N2424" t="str">
        <f>IF(ISBLANK(Sales[[#This Row],[return]]),"No",Sales[[#This Row],[return]])</f>
        <v>No</v>
      </c>
      <c r="O2424" s="2">
        <v>43026</v>
      </c>
      <c r="P2424" s="8" t="str">
        <f>TEXT(DAY(Sales[[#This Row],[OrderDate]]),"ddd")</f>
        <v>Wed</v>
      </c>
      <c r="Q2424" s="8" t="str">
        <f>TEXT(MONTH(Sales[[#This Row],[ShipDate]])*29,"mmm")</f>
        <v>Oct</v>
      </c>
      <c r="R2424">
        <v>546</v>
      </c>
      <c r="S2424" t="s">
        <v>450</v>
      </c>
      <c r="T2424" t="s">
        <v>28</v>
      </c>
      <c r="U2424">
        <v>98115</v>
      </c>
      <c r="V2424" s="1">
        <v>0</v>
      </c>
      <c r="W2424">
        <v>3</v>
      </c>
      <c r="X2424">
        <v>3</v>
      </c>
      <c r="Y2424">
        <v>10</v>
      </c>
      <c r="AD2424"/>
    </row>
    <row r="2425" spans="1:30" x14ac:dyDescent="0.25">
      <c r="A2425" t="s">
        <v>40</v>
      </c>
      <c r="B2425" s="2">
        <v>43030</v>
      </c>
      <c r="C2425" s="35">
        <f>YEAR(Sales[[#This Row],[ShipDate]])</f>
        <v>2017</v>
      </c>
      <c r="D2425" t="s">
        <v>36</v>
      </c>
      <c r="E2425" t="s">
        <v>18</v>
      </c>
      <c r="F2425" t="s">
        <v>59</v>
      </c>
      <c r="G2425" t="s">
        <v>25</v>
      </c>
      <c r="H2425" t="s">
        <v>60</v>
      </c>
      <c r="I2425" t="s">
        <v>63</v>
      </c>
      <c r="J2425" t="s">
        <v>13</v>
      </c>
      <c r="K2425" t="s">
        <v>1362</v>
      </c>
      <c r="L2425" t="s">
        <v>30</v>
      </c>
      <c r="N2425" t="str">
        <f>IF(ISBLANK(Sales[[#This Row],[return]]),"No",Sales[[#This Row],[return]])</f>
        <v>No</v>
      </c>
      <c r="O2425" s="2">
        <v>43026</v>
      </c>
      <c r="P2425" s="8" t="str">
        <f>TEXT(DAY(Sales[[#This Row],[OrderDate]]),"ddd")</f>
        <v>Wed</v>
      </c>
      <c r="Q2425" s="8" t="str">
        <f>TEXT(MONTH(Sales[[#This Row],[ShipDate]])*29,"mmm")</f>
        <v>Oct</v>
      </c>
      <c r="R2425">
        <v>1696</v>
      </c>
      <c r="S2425" t="s">
        <v>2140</v>
      </c>
      <c r="T2425" t="s">
        <v>28</v>
      </c>
      <c r="U2425">
        <v>98115</v>
      </c>
      <c r="V2425" s="1">
        <v>0</v>
      </c>
      <c r="W2425">
        <v>9</v>
      </c>
      <c r="X2425">
        <v>3</v>
      </c>
      <c r="Y2425">
        <v>18</v>
      </c>
      <c r="AD2425"/>
    </row>
    <row r="2426" spans="1:30" x14ac:dyDescent="0.25">
      <c r="A2426" t="s">
        <v>40</v>
      </c>
      <c r="B2426" s="2">
        <v>43030</v>
      </c>
      <c r="C2426" s="35">
        <f>YEAR(Sales[[#This Row],[ShipDate]])</f>
        <v>2017</v>
      </c>
      <c r="D2426" t="s">
        <v>36</v>
      </c>
      <c r="E2426" t="s">
        <v>18</v>
      </c>
      <c r="F2426" t="s">
        <v>48</v>
      </c>
      <c r="G2426" t="s">
        <v>46</v>
      </c>
      <c r="H2426" t="s">
        <v>60</v>
      </c>
      <c r="I2426" t="s">
        <v>63</v>
      </c>
      <c r="J2426" t="s">
        <v>13</v>
      </c>
      <c r="K2426" t="s">
        <v>1362</v>
      </c>
      <c r="L2426" t="s">
        <v>30</v>
      </c>
      <c r="N2426" t="str">
        <f>IF(ISBLANK(Sales[[#This Row],[return]]),"No",Sales[[#This Row],[return]])</f>
        <v>No</v>
      </c>
      <c r="O2426" s="2">
        <v>43026</v>
      </c>
      <c r="P2426" s="8" t="str">
        <f>TEXT(DAY(Sales[[#This Row],[OrderDate]]),"ddd")</f>
        <v>Wed</v>
      </c>
      <c r="Q2426" s="8" t="str">
        <f>TEXT(MONTH(Sales[[#This Row],[ShipDate]])*29,"mmm")</f>
        <v>Oct</v>
      </c>
      <c r="R2426">
        <v>1107</v>
      </c>
      <c r="S2426" t="s">
        <v>2569</v>
      </c>
      <c r="T2426" t="s">
        <v>28</v>
      </c>
      <c r="U2426">
        <v>98115</v>
      </c>
      <c r="V2426" s="1">
        <v>0.2</v>
      </c>
      <c r="W2426">
        <v>16</v>
      </c>
      <c r="X2426">
        <v>2</v>
      </c>
      <c r="Y2426">
        <v>250</v>
      </c>
      <c r="AD2426"/>
    </row>
    <row r="2427" spans="1:30" x14ac:dyDescent="0.25">
      <c r="A2427" t="s">
        <v>24</v>
      </c>
      <c r="B2427" s="2">
        <v>42963</v>
      </c>
      <c r="C2427" s="35">
        <f>YEAR(Sales[[#This Row],[ShipDate]])</f>
        <v>2017</v>
      </c>
      <c r="D2427" t="s">
        <v>36</v>
      </c>
      <c r="E2427" t="s">
        <v>31</v>
      </c>
      <c r="F2427" t="s">
        <v>43</v>
      </c>
      <c r="G2427" t="s">
        <v>11</v>
      </c>
      <c r="H2427" t="s">
        <v>146</v>
      </c>
      <c r="I2427" t="s">
        <v>149</v>
      </c>
      <c r="J2427" t="s">
        <v>13</v>
      </c>
      <c r="K2427" t="s">
        <v>2709</v>
      </c>
      <c r="L2427" t="s">
        <v>92</v>
      </c>
      <c r="N2427" t="str">
        <f>IF(ISBLANK(Sales[[#This Row],[return]]),"No",Sales[[#This Row],[return]])</f>
        <v>No</v>
      </c>
      <c r="O2427" s="2">
        <v>42956</v>
      </c>
      <c r="P2427" s="8" t="str">
        <f>TEXT(DAY(Sales[[#This Row],[OrderDate]]),"ddd")</f>
        <v>Mon</v>
      </c>
      <c r="Q2427" s="8" t="str">
        <f>TEXT(MONTH(Sales[[#This Row],[ShipDate]])*29,"mmm")</f>
        <v>Aug</v>
      </c>
      <c r="R2427">
        <v>1220</v>
      </c>
      <c r="S2427" t="s">
        <v>1175</v>
      </c>
      <c r="T2427" t="s">
        <v>90</v>
      </c>
      <c r="U2427">
        <v>10035</v>
      </c>
      <c r="V2427" s="1">
        <v>0</v>
      </c>
      <c r="W2427">
        <v>4</v>
      </c>
      <c r="X2427">
        <v>3</v>
      </c>
      <c r="Y2427">
        <v>10</v>
      </c>
      <c r="AD2427"/>
    </row>
    <row r="2428" spans="1:30" x14ac:dyDescent="0.25">
      <c r="A2428" t="s">
        <v>24</v>
      </c>
      <c r="B2428" s="2">
        <v>42963</v>
      </c>
      <c r="C2428" s="35">
        <f>YEAR(Sales[[#This Row],[ShipDate]])</f>
        <v>2017</v>
      </c>
      <c r="D2428" t="s">
        <v>36</v>
      </c>
      <c r="E2428" t="s">
        <v>31</v>
      </c>
      <c r="F2428" t="s">
        <v>59</v>
      </c>
      <c r="G2428" t="s">
        <v>25</v>
      </c>
      <c r="H2428" t="s">
        <v>146</v>
      </c>
      <c r="I2428" t="s">
        <v>149</v>
      </c>
      <c r="J2428" t="s">
        <v>13</v>
      </c>
      <c r="K2428" t="s">
        <v>2709</v>
      </c>
      <c r="L2428" t="s">
        <v>92</v>
      </c>
      <c r="N2428" t="str">
        <f>IF(ISBLANK(Sales[[#This Row],[return]]),"No",Sales[[#This Row],[return]])</f>
        <v>No</v>
      </c>
      <c r="O2428" s="2">
        <v>42956</v>
      </c>
      <c r="P2428" s="8" t="str">
        <f>TEXT(DAY(Sales[[#This Row],[OrderDate]]),"ddd")</f>
        <v>Mon</v>
      </c>
      <c r="Q2428" s="8" t="str">
        <f>TEXT(MONTH(Sales[[#This Row],[ShipDate]])*29,"mmm")</f>
        <v>Aug</v>
      </c>
      <c r="R2428">
        <v>1675</v>
      </c>
      <c r="S2428" t="s">
        <v>2832</v>
      </c>
      <c r="T2428" t="s">
        <v>90</v>
      </c>
      <c r="U2428">
        <v>10035</v>
      </c>
      <c r="V2428" s="1">
        <v>0</v>
      </c>
      <c r="W2428">
        <v>69</v>
      </c>
      <c r="X2428">
        <v>3</v>
      </c>
      <c r="Y2428">
        <v>144</v>
      </c>
      <c r="AD2428"/>
    </row>
    <row r="2429" spans="1:30" x14ac:dyDescent="0.25">
      <c r="A2429" t="s">
        <v>10</v>
      </c>
      <c r="B2429" s="2">
        <v>42995</v>
      </c>
      <c r="C2429" s="35">
        <f>YEAR(Sales[[#This Row],[ShipDate]])</f>
        <v>2017</v>
      </c>
      <c r="D2429" t="s">
        <v>19</v>
      </c>
      <c r="E2429" t="s">
        <v>18</v>
      </c>
      <c r="F2429" t="s">
        <v>39</v>
      </c>
      <c r="G2429" t="s">
        <v>25</v>
      </c>
      <c r="H2429" t="s">
        <v>2015</v>
      </c>
      <c r="I2429" t="s">
        <v>199</v>
      </c>
      <c r="J2429" t="s">
        <v>13</v>
      </c>
      <c r="K2429" t="s">
        <v>798</v>
      </c>
      <c r="L2429" t="s">
        <v>17</v>
      </c>
      <c r="N2429" t="str">
        <f>IF(ISBLANK(Sales[[#This Row],[return]]),"No",Sales[[#This Row],[return]])</f>
        <v>No</v>
      </c>
      <c r="O2429" s="2">
        <v>42992</v>
      </c>
      <c r="P2429" s="8" t="str">
        <f>TEXT(DAY(Sales[[#This Row],[OrderDate]]),"ddd")</f>
        <v>Sat</v>
      </c>
      <c r="Q2429" s="8" t="str">
        <f>TEXT(MONTH(Sales[[#This Row],[ShipDate]])*29,"mmm")</f>
        <v>Sep</v>
      </c>
      <c r="R2429">
        <v>648</v>
      </c>
      <c r="S2429" t="s">
        <v>778</v>
      </c>
      <c r="T2429" t="s">
        <v>15</v>
      </c>
      <c r="U2429">
        <v>29406</v>
      </c>
      <c r="V2429" s="1">
        <v>0</v>
      </c>
      <c r="W2429">
        <v>5</v>
      </c>
      <c r="X2429">
        <v>3</v>
      </c>
      <c r="Y2429">
        <v>269</v>
      </c>
      <c r="AD2429"/>
    </row>
    <row r="2430" spans="1:30" x14ac:dyDescent="0.25">
      <c r="A2430" t="s">
        <v>40</v>
      </c>
      <c r="B2430" s="2">
        <v>42811</v>
      </c>
      <c r="C2430" s="35">
        <f>YEAR(Sales[[#This Row],[ShipDate]])</f>
        <v>2017</v>
      </c>
      <c r="D2430" t="s">
        <v>36</v>
      </c>
      <c r="E2430" t="s">
        <v>31</v>
      </c>
      <c r="F2430" t="s">
        <v>43</v>
      </c>
      <c r="G2430" t="s">
        <v>11</v>
      </c>
      <c r="H2430" t="s">
        <v>1892</v>
      </c>
      <c r="I2430" t="s">
        <v>37</v>
      </c>
      <c r="J2430" t="s">
        <v>13</v>
      </c>
      <c r="K2430" t="s">
        <v>2634</v>
      </c>
      <c r="L2430" t="s">
        <v>17</v>
      </c>
      <c r="N2430" t="str">
        <f>IF(ISBLANK(Sales[[#This Row],[return]]),"No",Sales[[#This Row],[return]])</f>
        <v>No</v>
      </c>
      <c r="O2430" s="2">
        <v>42806</v>
      </c>
      <c r="P2430" s="8" t="str">
        <f>TEXT(DAY(Sales[[#This Row],[OrderDate]]),"ddd")</f>
        <v>Thu</v>
      </c>
      <c r="Q2430" s="8" t="str">
        <f>TEXT(MONTH(Sales[[#This Row],[ShipDate]])*29,"mmm")</f>
        <v>Mar</v>
      </c>
      <c r="R2430">
        <v>91</v>
      </c>
      <c r="S2430" t="s">
        <v>1191</v>
      </c>
      <c r="T2430" t="s">
        <v>15</v>
      </c>
      <c r="U2430">
        <v>33317</v>
      </c>
      <c r="V2430" s="1">
        <v>0.2</v>
      </c>
      <c r="W2430">
        <v>1</v>
      </c>
      <c r="X2430">
        <v>3</v>
      </c>
      <c r="Y2430">
        <v>6</v>
      </c>
      <c r="AD2430"/>
    </row>
    <row r="2431" spans="1:30" x14ac:dyDescent="0.25">
      <c r="A2431" t="s">
        <v>40</v>
      </c>
      <c r="B2431" s="2">
        <v>42811</v>
      </c>
      <c r="C2431" s="35">
        <f>YEAR(Sales[[#This Row],[ShipDate]])</f>
        <v>2017</v>
      </c>
      <c r="D2431" t="s">
        <v>36</v>
      </c>
      <c r="E2431" t="s">
        <v>31</v>
      </c>
      <c r="F2431" t="s">
        <v>43</v>
      </c>
      <c r="G2431" t="s">
        <v>11</v>
      </c>
      <c r="H2431" t="s">
        <v>1892</v>
      </c>
      <c r="I2431" t="s">
        <v>37</v>
      </c>
      <c r="J2431" t="s">
        <v>13</v>
      </c>
      <c r="K2431" t="s">
        <v>2634</v>
      </c>
      <c r="L2431" t="s">
        <v>17</v>
      </c>
      <c r="N2431" t="str">
        <f>IF(ISBLANK(Sales[[#This Row],[return]]),"No",Sales[[#This Row],[return]])</f>
        <v>No</v>
      </c>
      <c r="O2431" s="2">
        <v>42806</v>
      </c>
      <c r="P2431" s="8" t="str">
        <f>TEXT(DAY(Sales[[#This Row],[OrderDate]]),"ddd")</f>
        <v>Thu</v>
      </c>
      <c r="Q2431" s="8" t="str">
        <f>TEXT(MONTH(Sales[[#This Row],[ShipDate]])*29,"mmm")</f>
        <v>Mar</v>
      </c>
      <c r="R2431">
        <v>565</v>
      </c>
      <c r="S2431" t="s">
        <v>185</v>
      </c>
      <c r="T2431" t="s">
        <v>15</v>
      </c>
      <c r="U2431">
        <v>33317</v>
      </c>
      <c r="V2431" s="1">
        <v>0.2</v>
      </c>
      <c r="W2431">
        <v>4</v>
      </c>
      <c r="X2431">
        <v>4</v>
      </c>
      <c r="Y2431">
        <v>31</v>
      </c>
      <c r="AD2431"/>
    </row>
    <row r="2432" spans="1:30" x14ac:dyDescent="0.25">
      <c r="A2432" t="s">
        <v>40</v>
      </c>
      <c r="B2432" s="2">
        <v>42811</v>
      </c>
      <c r="C2432" s="35">
        <f>YEAR(Sales[[#This Row],[ShipDate]])</f>
        <v>2017</v>
      </c>
      <c r="D2432" t="s">
        <v>36</v>
      </c>
      <c r="E2432" t="s">
        <v>31</v>
      </c>
      <c r="F2432" t="s">
        <v>104</v>
      </c>
      <c r="G2432" t="s">
        <v>25</v>
      </c>
      <c r="H2432" t="s">
        <v>1892</v>
      </c>
      <c r="I2432" t="s">
        <v>37</v>
      </c>
      <c r="J2432" t="s">
        <v>13</v>
      </c>
      <c r="K2432" t="s">
        <v>2634</v>
      </c>
      <c r="L2432" t="s">
        <v>17</v>
      </c>
      <c r="N2432" t="str">
        <f>IF(ISBLANK(Sales[[#This Row],[return]]),"No",Sales[[#This Row],[return]])</f>
        <v>No</v>
      </c>
      <c r="O2432" s="2">
        <v>42806</v>
      </c>
      <c r="P2432" s="8" t="str">
        <f>TEXT(DAY(Sales[[#This Row],[OrderDate]]),"ddd")</f>
        <v>Thu</v>
      </c>
      <c r="Q2432" s="8" t="str">
        <f>TEXT(MONTH(Sales[[#This Row],[ShipDate]])*29,"mmm")</f>
        <v>Mar</v>
      </c>
      <c r="R2432">
        <v>472</v>
      </c>
      <c r="S2432" t="s">
        <v>294</v>
      </c>
      <c r="T2432" t="s">
        <v>15</v>
      </c>
      <c r="U2432">
        <v>33317</v>
      </c>
      <c r="V2432" s="1">
        <v>0.2</v>
      </c>
      <c r="W2432">
        <v>3</v>
      </c>
      <c r="X2432">
        <v>3</v>
      </c>
      <c r="Y2432">
        <v>9</v>
      </c>
      <c r="AD2432"/>
    </row>
    <row r="2433" spans="1:30" x14ac:dyDescent="0.25">
      <c r="A2433" t="s">
        <v>40</v>
      </c>
      <c r="B2433" s="2">
        <v>42830</v>
      </c>
      <c r="C2433" s="35">
        <f>YEAR(Sales[[#This Row],[ShipDate]])</f>
        <v>2017</v>
      </c>
      <c r="D2433" t="s">
        <v>36</v>
      </c>
      <c r="E2433" t="s">
        <v>31</v>
      </c>
      <c r="F2433" t="s">
        <v>43</v>
      </c>
      <c r="G2433" t="s">
        <v>11</v>
      </c>
      <c r="H2433" t="s">
        <v>107</v>
      </c>
      <c r="I2433" t="s">
        <v>70</v>
      </c>
      <c r="J2433" t="s">
        <v>13</v>
      </c>
      <c r="K2433" t="s">
        <v>730</v>
      </c>
      <c r="L2433" t="s">
        <v>68</v>
      </c>
      <c r="N2433" t="str">
        <f>IF(ISBLANK(Sales[[#This Row],[return]]),"No",Sales[[#This Row],[return]])</f>
        <v>No</v>
      </c>
      <c r="O2433" s="2">
        <v>42825</v>
      </c>
      <c r="P2433" s="8" t="str">
        <f>TEXT(DAY(Sales[[#This Row],[OrderDate]]),"ddd")</f>
        <v>Tue</v>
      </c>
      <c r="Q2433" s="8" t="str">
        <f>TEXT(MONTH(Sales[[#This Row],[ShipDate]])*29,"mmm")</f>
        <v>Apr</v>
      </c>
      <c r="R2433">
        <v>25</v>
      </c>
      <c r="S2433" t="s">
        <v>1226</v>
      </c>
      <c r="T2433" t="s">
        <v>66</v>
      </c>
      <c r="U2433">
        <v>77095</v>
      </c>
      <c r="V2433" s="1">
        <v>0.6</v>
      </c>
      <c r="W2433">
        <v>-8</v>
      </c>
      <c r="X2433">
        <v>3</v>
      </c>
      <c r="Y2433">
        <v>22</v>
      </c>
      <c r="AD2433"/>
    </row>
    <row r="2434" spans="1:30" x14ac:dyDescent="0.25">
      <c r="A2434" t="s">
        <v>40</v>
      </c>
      <c r="B2434" s="2">
        <v>42830</v>
      </c>
      <c r="C2434" s="35">
        <f>YEAR(Sales[[#This Row],[ShipDate]])</f>
        <v>2017</v>
      </c>
      <c r="D2434" t="s">
        <v>36</v>
      </c>
      <c r="E2434" t="s">
        <v>31</v>
      </c>
      <c r="F2434" t="s">
        <v>59</v>
      </c>
      <c r="G2434" t="s">
        <v>25</v>
      </c>
      <c r="H2434" t="s">
        <v>107</v>
      </c>
      <c r="I2434" t="s">
        <v>70</v>
      </c>
      <c r="J2434" t="s">
        <v>13</v>
      </c>
      <c r="K2434" t="s">
        <v>730</v>
      </c>
      <c r="L2434" t="s">
        <v>68</v>
      </c>
      <c r="N2434" t="str">
        <f>IF(ISBLANK(Sales[[#This Row],[return]]),"No",Sales[[#This Row],[return]])</f>
        <v>No</v>
      </c>
      <c r="O2434" s="2">
        <v>42825</v>
      </c>
      <c r="P2434" s="8" t="str">
        <f>TEXT(DAY(Sales[[#This Row],[OrderDate]]),"ddd")</f>
        <v>Tue</v>
      </c>
      <c r="Q2434" s="8" t="str">
        <f>TEXT(MONTH(Sales[[#This Row],[ShipDate]])*29,"mmm")</f>
        <v>Apr</v>
      </c>
      <c r="R2434">
        <v>1625</v>
      </c>
      <c r="S2434" t="s">
        <v>796</v>
      </c>
      <c r="T2434" t="s">
        <v>66</v>
      </c>
      <c r="U2434">
        <v>77095</v>
      </c>
      <c r="V2434" s="1">
        <v>0.2</v>
      </c>
      <c r="W2434">
        <v>36</v>
      </c>
      <c r="X2434">
        <v>3</v>
      </c>
      <c r="Y2434">
        <v>98</v>
      </c>
      <c r="AD2434"/>
    </row>
    <row r="2435" spans="1:30" x14ac:dyDescent="0.25">
      <c r="A2435" t="s">
        <v>10</v>
      </c>
      <c r="B2435" s="2">
        <v>42925</v>
      </c>
      <c r="C2435" s="35">
        <f>YEAR(Sales[[#This Row],[ShipDate]])</f>
        <v>2017</v>
      </c>
      <c r="D2435" t="s">
        <v>36</v>
      </c>
      <c r="E2435" t="s">
        <v>18</v>
      </c>
      <c r="F2435" t="s">
        <v>23</v>
      </c>
      <c r="G2435" t="s">
        <v>11</v>
      </c>
      <c r="H2435" t="s">
        <v>680</v>
      </c>
      <c r="I2435" t="s">
        <v>20</v>
      </c>
      <c r="J2435" t="s">
        <v>13</v>
      </c>
      <c r="K2435" t="s">
        <v>897</v>
      </c>
      <c r="L2435" t="s">
        <v>17</v>
      </c>
      <c r="N2435" t="str">
        <f>IF(ISBLANK(Sales[[#This Row],[return]]),"No",Sales[[#This Row],[return]])</f>
        <v>No</v>
      </c>
      <c r="O2435" s="2">
        <v>42919</v>
      </c>
      <c r="P2435" s="8" t="str">
        <f>TEXT(DAY(Sales[[#This Row],[OrderDate]]),"ddd")</f>
        <v>Tue</v>
      </c>
      <c r="Q2435" s="8" t="str">
        <f>TEXT(MONTH(Sales[[#This Row],[ShipDate]])*29,"mmm")</f>
        <v>Jul</v>
      </c>
      <c r="R2435">
        <v>1180</v>
      </c>
      <c r="S2435" t="s">
        <v>672</v>
      </c>
      <c r="T2435" t="s">
        <v>15</v>
      </c>
      <c r="U2435">
        <v>40475</v>
      </c>
      <c r="V2435" s="1">
        <v>0</v>
      </c>
      <c r="W2435">
        <v>5</v>
      </c>
      <c r="X2435">
        <v>1</v>
      </c>
      <c r="Y2435">
        <v>71</v>
      </c>
      <c r="AD2435"/>
    </row>
    <row r="2436" spans="1:30" x14ac:dyDescent="0.25">
      <c r="A2436" t="s">
        <v>10</v>
      </c>
      <c r="B2436" s="2">
        <v>42925</v>
      </c>
      <c r="C2436" s="35">
        <f>YEAR(Sales[[#This Row],[ShipDate]])</f>
        <v>2017</v>
      </c>
      <c r="D2436" t="s">
        <v>36</v>
      </c>
      <c r="E2436" t="s">
        <v>18</v>
      </c>
      <c r="F2436" t="s">
        <v>33</v>
      </c>
      <c r="G2436" t="s">
        <v>25</v>
      </c>
      <c r="H2436" t="s">
        <v>680</v>
      </c>
      <c r="I2436" t="s">
        <v>20</v>
      </c>
      <c r="J2436" t="s">
        <v>13</v>
      </c>
      <c r="K2436" t="s">
        <v>897</v>
      </c>
      <c r="L2436" t="s">
        <v>17</v>
      </c>
      <c r="N2436" t="str">
        <f>IF(ISBLANK(Sales[[#This Row],[return]]),"No",Sales[[#This Row],[return]])</f>
        <v>No</v>
      </c>
      <c r="O2436" s="2">
        <v>42919</v>
      </c>
      <c r="P2436" s="8" t="str">
        <f>TEXT(DAY(Sales[[#This Row],[OrderDate]]),"ddd")</f>
        <v>Tue</v>
      </c>
      <c r="Q2436" s="8" t="str">
        <f>TEXT(MONTH(Sales[[#This Row],[ShipDate]])*29,"mmm")</f>
        <v>Jul</v>
      </c>
      <c r="R2436">
        <v>532</v>
      </c>
      <c r="S2436" t="s">
        <v>898</v>
      </c>
      <c r="T2436" t="s">
        <v>15</v>
      </c>
      <c r="U2436">
        <v>40475</v>
      </c>
      <c r="V2436" s="1">
        <v>0</v>
      </c>
      <c r="W2436">
        <v>145</v>
      </c>
      <c r="X2436">
        <v>3</v>
      </c>
      <c r="Y2436">
        <v>295</v>
      </c>
      <c r="AD2436"/>
    </row>
    <row r="2437" spans="1:30" x14ac:dyDescent="0.25">
      <c r="A2437" t="s">
        <v>24</v>
      </c>
      <c r="B2437" s="2">
        <v>42912</v>
      </c>
      <c r="C2437" s="35">
        <f>YEAR(Sales[[#This Row],[ShipDate]])</f>
        <v>2017</v>
      </c>
      <c r="D2437" t="s">
        <v>19</v>
      </c>
      <c r="E2437" t="s">
        <v>18</v>
      </c>
      <c r="F2437" t="s">
        <v>150</v>
      </c>
      <c r="G2437" t="s">
        <v>25</v>
      </c>
      <c r="H2437" t="s">
        <v>579</v>
      </c>
      <c r="I2437" t="s">
        <v>78</v>
      </c>
      <c r="J2437" t="s">
        <v>13</v>
      </c>
      <c r="K2437" t="s">
        <v>444</v>
      </c>
      <c r="L2437" t="s">
        <v>30</v>
      </c>
      <c r="N2437" t="str">
        <f>IF(ISBLANK(Sales[[#This Row],[return]]),"No",Sales[[#This Row],[return]])</f>
        <v>No</v>
      </c>
      <c r="O2437" s="2">
        <v>42908</v>
      </c>
      <c r="P2437" s="8" t="str">
        <f>TEXT(DAY(Sales[[#This Row],[OrderDate]]),"ddd")</f>
        <v>Sun</v>
      </c>
      <c r="Q2437" s="8" t="str">
        <f>TEXT(MONTH(Sales[[#This Row],[ShipDate]])*29,"mmm")</f>
        <v>Jun</v>
      </c>
      <c r="R2437">
        <v>1216</v>
      </c>
      <c r="S2437" t="s">
        <v>3154</v>
      </c>
      <c r="T2437" t="s">
        <v>28</v>
      </c>
      <c r="U2437">
        <v>84041</v>
      </c>
      <c r="V2437" s="1">
        <v>0</v>
      </c>
      <c r="W2437">
        <v>2</v>
      </c>
      <c r="X2437">
        <v>4</v>
      </c>
      <c r="Y2437">
        <v>5</v>
      </c>
      <c r="AD2437"/>
    </row>
    <row r="2438" spans="1:30" x14ac:dyDescent="0.25">
      <c r="A2438" t="s">
        <v>40</v>
      </c>
      <c r="B2438" s="2">
        <v>43015</v>
      </c>
      <c r="C2438" s="35">
        <f>YEAR(Sales[[#This Row],[ShipDate]])</f>
        <v>2017</v>
      </c>
      <c r="D2438" t="s">
        <v>36</v>
      </c>
      <c r="E2438" t="s">
        <v>18</v>
      </c>
      <c r="F2438" t="s">
        <v>290</v>
      </c>
      <c r="G2438" t="s">
        <v>25</v>
      </c>
      <c r="H2438" t="s">
        <v>1415</v>
      </c>
      <c r="I2438" t="s">
        <v>233</v>
      </c>
      <c r="J2438" t="s">
        <v>13</v>
      </c>
      <c r="K2438" t="s">
        <v>986</v>
      </c>
      <c r="L2438" t="s">
        <v>30</v>
      </c>
      <c r="N2438" t="str">
        <f>IF(ISBLANK(Sales[[#This Row],[return]]),"No",Sales[[#This Row],[return]])</f>
        <v>No</v>
      </c>
      <c r="O2438" s="2">
        <v>43010</v>
      </c>
      <c r="P2438" s="8" t="str">
        <f>TEXT(DAY(Sales[[#This Row],[OrderDate]]),"ddd")</f>
        <v>Mon</v>
      </c>
      <c r="Q2438" s="8" t="str">
        <f>TEXT(MONTH(Sales[[#This Row],[ShipDate]])*29,"mmm")</f>
        <v>Oct</v>
      </c>
      <c r="R2438">
        <v>73</v>
      </c>
      <c r="S2438" t="s">
        <v>3266</v>
      </c>
      <c r="T2438" t="s">
        <v>28</v>
      </c>
      <c r="U2438">
        <v>80229</v>
      </c>
      <c r="V2438" s="1">
        <v>0.2</v>
      </c>
      <c r="W2438">
        <v>1</v>
      </c>
      <c r="X2438">
        <v>2</v>
      </c>
      <c r="Y2438">
        <v>11</v>
      </c>
      <c r="AD2438"/>
    </row>
    <row r="2439" spans="1:30" x14ac:dyDescent="0.25">
      <c r="A2439" t="s">
        <v>40</v>
      </c>
      <c r="B2439" s="2">
        <v>42752</v>
      </c>
      <c r="C2439" s="35">
        <f>YEAR(Sales[[#This Row],[ShipDate]])</f>
        <v>2017</v>
      </c>
      <c r="D2439" t="s">
        <v>36</v>
      </c>
      <c r="E2439" t="s">
        <v>31</v>
      </c>
      <c r="F2439" t="s">
        <v>45</v>
      </c>
      <c r="G2439" t="s">
        <v>25</v>
      </c>
      <c r="H2439" t="s">
        <v>1536</v>
      </c>
      <c r="I2439" t="s">
        <v>252</v>
      </c>
      <c r="J2439" t="s">
        <v>13</v>
      </c>
      <c r="K2439" t="s">
        <v>2728</v>
      </c>
      <c r="L2439" t="s">
        <v>92</v>
      </c>
      <c r="N2439" t="str">
        <f>IF(ISBLANK(Sales[[#This Row],[return]]),"No",Sales[[#This Row],[return]])</f>
        <v>No</v>
      </c>
      <c r="O2439" s="2">
        <v>42747</v>
      </c>
      <c r="P2439" s="8" t="str">
        <f>TEXT(DAY(Sales[[#This Row],[OrderDate]]),"ddd")</f>
        <v>Thu</v>
      </c>
      <c r="Q2439" s="8" t="str">
        <f>TEXT(MONTH(Sales[[#This Row],[ShipDate]])*29,"mmm")</f>
        <v>Jan</v>
      </c>
      <c r="R2439">
        <v>324</v>
      </c>
      <c r="S2439" t="s">
        <v>586</v>
      </c>
      <c r="T2439" t="s">
        <v>90</v>
      </c>
      <c r="U2439">
        <v>43615</v>
      </c>
      <c r="V2439" s="1">
        <v>0.2</v>
      </c>
      <c r="W2439">
        <v>2</v>
      </c>
      <c r="X2439">
        <v>2</v>
      </c>
      <c r="Y2439">
        <v>10</v>
      </c>
      <c r="AD2439"/>
    </row>
    <row r="2440" spans="1:30" x14ac:dyDescent="0.25">
      <c r="A2440" t="s">
        <v>40</v>
      </c>
      <c r="B2440" s="2">
        <v>42752</v>
      </c>
      <c r="C2440" s="35">
        <f>YEAR(Sales[[#This Row],[ShipDate]])</f>
        <v>2017</v>
      </c>
      <c r="D2440" t="s">
        <v>36</v>
      </c>
      <c r="E2440" t="s">
        <v>31</v>
      </c>
      <c r="F2440" t="s">
        <v>99</v>
      </c>
      <c r="G2440" t="s">
        <v>46</v>
      </c>
      <c r="H2440" t="s">
        <v>1536</v>
      </c>
      <c r="I2440" t="s">
        <v>252</v>
      </c>
      <c r="J2440" t="s">
        <v>13</v>
      </c>
      <c r="K2440" t="s">
        <v>2728</v>
      </c>
      <c r="L2440" t="s">
        <v>92</v>
      </c>
      <c r="N2440" t="str">
        <f>IF(ISBLANK(Sales[[#This Row],[return]]),"No",Sales[[#This Row],[return]])</f>
        <v>No</v>
      </c>
      <c r="O2440" s="2">
        <v>42747</v>
      </c>
      <c r="P2440" s="8" t="str">
        <f>TEXT(DAY(Sales[[#This Row],[OrderDate]]),"ddd")</f>
        <v>Thu</v>
      </c>
      <c r="Q2440" s="8" t="str">
        <f>TEXT(MONTH(Sales[[#This Row],[ShipDate]])*29,"mmm")</f>
        <v>Jan</v>
      </c>
      <c r="R2440">
        <v>1405</v>
      </c>
      <c r="S2440" t="s">
        <v>2421</v>
      </c>
      <c r="T2440" t="s">
        <v>90</v>
      </c>
      <c r="U2440">
        <v>43615</v>
      </c>
      <c r="V2440" s="1">
        <v>0.2</v>
      </c>
      <c r="W2440">
        <v>2</v>
      </c>
      <c r="X2440">
        <v>2</v>
      </c>
      <c r="Y2440">
        <v>10</v>
      </c>
      <c r="AD2440"/>
    </row>
    <row r="2441" spans="1:30" x14ac:dyDescent="0.25">
      <c r="A2441" t="s">
        <v>40</v>
      </c>
      <c r="B2441" s="2">
        <v>42752</v>
      </c>
      <c r="C2441" s="35">
        <f>YEAR(Sales[[#This Row],[ShipDate]])</f>
        <v>2017</v>
      </c>
      <c r="D2441" t="s">
        <v>36</v>
      </c>
      <c r="E2441" t="s">
        <v>31</v>
      </c>
      <c r="F2441" t="s">
        <v>48</v>
      </c>
      <c r="G2441" t="s">
        <v>46</v>
      </c>
      <c r="H2441" t="s">
        <v>1536</v>
      </c>
      <c r="I2441" t="s">
        <v>252</v>
      </c>
      <c r="J2441" t="s">
        <v>13</v>
      </c>
      <c r="K2441" t="s">
        <v>2728</v>
      </c>
      <c r="L2441" t="s">
        <v>92</v>
      </c>
      <c r="N2441" t="str">
        <f>IF(ISBLANK(Sales[[#This Row],[return]]),"No",Sales[[#This Row],[return]])</f>
        <v>No</v>
      </c>
      <c r="O2441" s="2">
        <v>42747</v>
      </c>
      <c r="P2441" s="8" t="str">
        <f>TEXT(DAY(Sales[[#This Row],[OrderDate]]),"ddd")</f>
        <v>Thu</v>
      </c>
      <c r="Q2441" s="8" t="str">
        <f>TEXT(MONTH(Sales[[#This Row],[ShipDate]])*29,"mmm")</f>
        <v>Jan</v>
      </c>
      <c r="R2441">
        <v>726</v>
      </c>
      <c r="S2441" t="s">
        <v>112</v>
      </c>
      <c r="T2441" t="s">
        <v>90</v>
      </c>
      <c r="U2441">
        <v>43615</v>
      </c>
      <c r="V2441" s="1">
        <v>0.4</v>
      </c>
      <c r="W2441">
        <v>-43</v>
      </c>
      <c r="X2441">
        <v>2</v>
      </c>
      <c r="Y2441">
        <v>235</v>
      </c>
      <c r="AD2441"/>
    </row>
    <row r="2442" spans="1:30" x14ac:dyDescent="0.25">
      <c r="A2442" t="s">
        <v>40</v>
      </c>
      <c r="B2442" s="2">
        <v>42752</v>
      </c>
      <c r="C2442" s="35">
        <f>YEAR(Sales[[#This Row],[ShipDate]])</f>
        <v>2017</v>
      </c>
      <c r="D2442" t="s">
        <v>36</v>
      </c>
      <c r="E2442" t="s">
        <v>31</v>
      </c>
      <c r="F2442" t="s">
        <v>48</v>
      </c>
      <c r="G2442" t="s">
        <v>46</v>
      </c>
      <c r="H2442" t="s">
        <v>1536</v>
      </c>
      <c r="I2442" t="s">
        <v>252</v>
      </c>
      <c r="J2442" t="s">
        <v>13</v>
      </c>
      <c r="K2442" t="s">
        <v>2728</v>
      </c>
      <c r="L2442" t="s">
        <v>92</v>
      </c>
      <c r="N2442" t="str">
        <f>IF(ISBLANK(Sales[[#This Row],[return]]),"No",Sales[[#This Row],[return]])</f>
        <v>No</v>
      </c>
      <c r="O2442" s="2">
        <v>42747</v>
      </c>
      <c r="P2442" s="8" t="str">
        <f>TEXT(DAY(Sales[[#This Row],[OrderDate]]),"ddd")</f>
        <v>Thu</v>
      </c>
      <c r="Q2442" s="8" t="str">
        <f>TEXT(MONTH(Sales[[#This Row],[ShipDate]])*29,"mmm")</f>
        <v>Jan</v>
      </c>
      <c r="R2442">
        <v>992</v>
      </c>
      <c r="S2442" t="s">
        <v>849</v>
      </c>
      <c r="T2442" t="s">
        <v>90</v>
      </c>
      <c r="U2442">
        <v>43615</v>
      </c>
      <c r="V2442" s="1">
        <v>0.4</v>
      </c>
      <c r="W2442">
        <v>-21</v>
      </c>
      <c r="X2442">
        <v>3</v>
      </c>
      <c r="Y2442">
        <v>107</v>
      </c>
      <c r="AD2442"/>
    </row>
    <row r="2443" spans="1:30" x14ac:dyDescent="0.25">
      <c r="A2443" t="s">
        <v>40</v>
      </c>
      <c r="B2443" s="2">
        <v>42752</v>
      </c>
      <c r="C2443" s="35">
        <f>YEAR(Sales[[#This Row],[ShipDate]])</f>
        <v>2017</v>
      </c>
      <c r="D2443" t="s">
        <v>36</v>
      </c>
      <c r="E2443" t="s">
        <v>31</v>
      </c>
      <c r="F2443" t="s">
        <v>48</v>
      </c>
      <c r="G2443" t="s">
        <v>46</v>
      </c>
      <c r="H2443" t="s">
        <v>1536</v>
      </c>
      <c r="I2443" t="s">
        <v>252</v>
      </c>
      <c r="J2443" t="s">
        <v>13</v>
      </c>
      <c r="K2443" t="s">
        <v>2728</v>
      </c>
      <c r="L2443" t="s">
        <v>92</v>
      </c>
      <c r="N2443" t="str">
        <f>IF(ISBLANK(Sales[[#This Row],[return]]),"No",Sales[[#This Row],[return]])</f>
        <v>No</v>
      </c>
      <c r="O2443" s="2">
        <v>42747</v>
      </c>
      <c r="P2443" s="8" t="str">
        <f>TEXT(DAY(Sales[[#This Row],[OrderDate]]),"ddd")</f>
        <v>Thu</v>
      </c>
      <c r="Q2443" s="8" t="str">
        <f>TEXT(MONTH(Sales[[#This Row],[ShipDate]])*29,"mmm")</f>
        <v>Jan</v>
      </c>
      <c r="R2443">
        <v>136</v>
      </c>
      <c r="S2443" t="s">
        <v>2888</v>
      </c>
      <c r="T2443" t="s">
        <v>90</v>
      </c>
      <c r="U2443">
        <v>43615</v>
      </c>
      <c r="V2443" s="1">
        <v>0.4</v>
      </c>
      <c r="W2443">
        <v>3</v>
      </c>
      <c r="X2443">
        <v>4</v>
      </c>
      <c r="Y2443">
        <v>26</v>
      </c>
      <c r="AD2443"/>
    </row>
    <row r="2444" spans="1:30" x14ac:dyDescent="0.25">
      <c r="A2444" t="s">
        <v>10</v>
      </c>
      <c r="B2444" s="2">
        <v>42921</v>
      </c>
      <c r="C2444" s="35">
        <f>YEAR(Sales[[#This Row],[ShipDate]])</f>
        <v>2017</v>
      </c>
      <c r="D2444" t="s">
        <v>36</v>
      </c>
      <c r="E2444" t="s">
        <v>18</v>
      </c>
      <c r="F2444" t="s">
        <v>43</v>
      </c>
      <c r="G2444" t="s">
        <v>11</v>
      </c>
      <c r="H2444" t="s">
        <v>1176</v>
      </c>
      <c r="I2444" t="s">
        <v>93</v>
      </c>
      <c r="J2444" t="s">
        <v>13</v>
      </c>
      <c r="K2444" t="s">
        <v>262</v>
      </c>
      <c r="L2444" t="s">
        <v>92</v>
      </c>
      <c r="N2444" t="str">
        <f>IF(ISBLANK(Sales[[#This Row],[return]]),"No",Sales[[#This Row],[return]])</f>
        <v>No</v>
      </c>
      <c r="O2444" s="2">
        <v>42915</v>
      </c>
      <c r="P2444" s="8" t="str">
        <f>TEXT(DAY(Sales[[#This Row],[OrderDate]]),"ddd")</f>
        <v>Sun</v>
      </c>
      <c r="Q2444" s="8" t="str">
        <f>TEXT(MONTH(Sales[[#This Row],[ShipDate]])*29,"mmm")</f>
        <v>Jul</v>
      </c>
      <c r="R2444">
        <v>564</v>
      </c>
      <c r="S2444" t="s">
        <v>1170</v>
      </c>
      <c r="T2444" t="s">
        <v>90</v>
      </c>
      <c r="U2444">
        <v>17602</v>
      </c>
      <c r="V2444" s="1">
        <v>0.2</v>
      </c>
      <c r="W2444">
        <v>2</v>
      </c>
      <c r="X2444">
        <v>1</v>
      </c>
      <c r="Y2444">
        <v>20</v>
      </c>
      <c r="AD2444"/>
    </row>
    <row r="2445" spans="1:30" x14ac:dyDescent="0.25">
      <c r="A2445" t="s">
        <v>40</v>
      </c>
      <c r="B2445" s="2">
        <v>42763</v>
      </c>
      <c r="C2445" s="35">
        <f>YEAR(Sales[[#This Row],[ShipDate]])</f>
        <v>2017</v>
      </c>
      <c r="D2445" t="s">
        <v>36</v>
      </c>
      <c r="E2445" t="s">
        <v>69</v>
      </c>
      <c r="F2445" t="s">
        <v>45</v>
      </c>
      <c r="G2445" t="s">
        <v>25</v>
      </c>
      <c r="H2445" t="s">
        <v>2259</v>
      </c>
      <c r="I2445" t="s">
        <v>37</v>
      </c>
      <c r="J2445" t="s">
        <v>13</v>
      </c>
      <c r="K2445" t="s">
        <v>2902</v>
      </c>
      <c r="L2445" t="s">
        <v>17</v>
      </c>
      <c r="N2445" t="str">
        <f>IF(ISBLANK(Sales[[#This Row],[return]]),"No",Sales[[#This Row],[return]])</f>
        <v>No</v>
      </c>
      <c r="O2445" s="2">
        <v>42759</v>
      </c>
      <c r="P2445" s="8" t="str">
        <f>TEXT(DAY(Sales[[#This Row],[OrderDate]]),"ddd")</f>
        <v>Tue</v>
      </c>
      <c r="Q2445" s="8" t="str">
        <f>TEXT(MONTH(Sales[[#This Row],[ShipDate]])*29,"mmm")</f>
        <v>Jan</v>
      </c>
      <c r="R2445">
        <v>475</v>
      </c>
      <c r="S2445" t="s">
        <v>638</v>
      </c>
      <c r="T2445" t="s">
        <v>15</v>
      </c>
      <c r="U2445">
        <v>33407</v>
      </c>
      <c r="V2445" s="1">
        <v>0.2</v>
      </c>
      <c r="W2445">
        <v>2</v>
      </c>
      <c r="X2445">
        <v>5</v>
      </c>
      <c r="Y2445">
        <v>13</v>
      </c>
      <c r="AD2445"/>
    </row>
    <row r="2446" spans="1:30" x14ac:dyDescent="0.25">
      <c r="A2446" t="s">
        <v>24</v>
      </c>
      <c r="B2446" s="2">
        <v>42995</v>
      </c>
      <c r="C2446" s="35">
        <f>YEAR(Sales[[#This Row],[ShipDate]])</f>
        <v>2017</v>
      </c>
      <c r="D2446" t="s">
        <v>19</v>
      </c>
      <c r="E2446" t="s">
        <v>18</v>
      </c>
      <c r="F2446" t="s">
        <v>99</v>
      </c>
      <c r="G2446" t="s">
        <v>46</v>
      </c>
      <c r="H2446" t="s">
        <v>60</v>
      </c>
      <c r="I2446" t="s">
        <v>63</v>
      </c>
      <c r="J2446" t="s">
        <v>13</v>
      </c>
      <c r="K2446" t="s">
        <v>464</v>
      </c>
      <c r="L2446" t="s">
        <v>30</v>
      </c>
      <c r="N2446" t="str">
        <f>IF(ISBLANK(Sales[[#This Row],[return]]),"No",Sales[[#This Row],[return]])</f>
        <v>No</v>
      </c>
      <c r="O2446" s="2">
        <v>42990</v>
      </c>
      <c r="P2446" s="8" t="str">
        <f>TEXT(DAY(Sales[[#This Row],[OrderDate]]),"ddd")</f>
        <v>Thu</v>
      </c>
      <c r="Q2446" s="8" t="str">
        <f>TEXT(MONTH(Sales[[#This Row],[ShipDate]])*29,"mmm")</f>
        <v>Sep</v>
      </c>
      <c r="R2446">
        <v>1075</v>
      </c>
      <c r="S2446" t="s">
        <v>2461</v>
      </c>
      <c r="T2446" t="s">
        <v>28</v>
      </c>
      <c r="U2446">
        <v>98103</v>
      </c>
      <c r="V2446" s="1">
        <v>0</v>
      </c>
      <c r="W2446">
        <v>9</v>
      </c>
      <c r="X2446">
        <v>2</v>
      </c>
      <c r="Y2446">
        <v>22</v>
      </c>
      <c r="AD2446"/>
    </row>
    <row r="2447" spans="1:30" x14ac:dyDescent="0.25">
      <c r="A2447" t="s">
        <v>40</v>
      </c>
      <c r="B2447" s="2">
        <v>43086</v>
      </c>
      <c r="C2447" s="35">
        <f>YEAR(Sales[[#This Row],[ShipDate]])</f>
        <v>2017</v>
      </c>
      <c r="D2447" t="s">
        <v>36</v>
      </c>
      <c r="E2447" t="s">
        <v>18</v>
      </c>
      <c r="F2447" t="s">
        <v>45</v>
      </c>
      <c r="G2447" t="s">
        <v>25</v>
      </c>
      <c r="H2447" t="s">
        <v>1151</v>
      </c>
      <c r="I2447" t="s">
        <v>1150</v>
      </c>
      <c r="J2447" t="s">
        <v>13</v>
      </c>
      <c r="K2447" t="s">
        <v>328</v>
      </c>
      <c r="L2447" t="s">
        <v>92</v>
      </c>
      <c r="N2447" t="str">
        <f>IF(ISBLANK(Sales[[#This Row],[return]]),"No",Sales[[#This Row],[return]])</f>
        <v>No</v>
      </c>
      <c r="O2447" s="2">
        <v>43081</v>
      </c>
      <c r="P2447" s="8" t="str">
        <f>TEXT(DAY(Sales[[#This Row],[OrderDate]]),"ddd")</f>
        <v>Thu</v>
      </c>
      <c r="Q2447" s="8" t="str">
        <f>TEXT(MONTH(Sales[[#This Row],[ShipDate]])*29,"mmm")</f>
        <v>Dec</v>
      </c>
      <c r="R2447">
        <v>1360</v>
      </c>
      <c r="S2447" t="s">
        <v>799</v>
      </c>
      <c r="T2447" t="s">
        <v>90</v>
      </c>
      <c r="U2447">
        <v>21215</v>
      </c>
      <c r="V2447" s="1">
        <v>0</v>
      </c>
      <c r="W2447">
        <v>2</v>
      </c>
      <c r="X2447">
        <v>3</v>
      </c>
      <c r="Y2447">
        <v>8</v>
      </c>
      <c r="AD2447"/>
    </row>
    <row r="2448" spans="1:30" x14ac:dyDescent="0.25">
      <c r="A2448" t="s">
        <v>40</v>
      </c>
      <c r="B2448" s="2">
        <v>43021</v>
      </c>
      <c r="C2448" s="35">
        <f>YEAR(Sales[[#This Row],[ShipDate]])</f>
        <v>2017</v>
      </c>
      <c r="D2448" t="s">
        <v>36</v>
      </c>
      <c r="E2448" t="s">
        <v>18</v>
      </c>
      <c r="F2448" t="s">
        <v>39</v>
      </c>
      <c r="G2448" t="s">
        <v>25</v>
      </c>
      <c r="H2448" t="s">
        <v>171</v>
      </c>
      <c r="I2448" t="s">
        <v>174</v>
      </c>
      <c r="J2448" t="s">
        <v>13</v>
      </c>
      <c r="K2448" t="s">
        <v>256</v>
      </c>
      <c r="L2448" t="s">
        <v>17</v>
      </c>
      <c r="N2448" t="str">
        <f>IF(ISBLANK(Sales[[#This Row],[return]]),"No",Sales[[#This Row],[return]])</f>
        <v>No</v>
      </c>
      <c r="O2448" s="2">
        <v>43017</v>
      </c>
      <c r="P2448" s="8" t="str">
        <f>TEXT(DAY(Sales[[#This Row],[OrderDate]]),"ddd")</f>
        <v>Mon</v>
      </c>
      <c r="Q2448" s="8" t="str">
        <f>TEXT(MONTH(Sales[[#This Row],[ShipDate]])*29,"mmm")</f>
        <v>Oct</v>
      </c>
      <c r="R2448">
        <v>502</v>
      </c>
      <c r="S2448" t="s">
        <v>757</v>
      </c>
      <c r="T2448" t="s">
        <v>15</v>
      </c>
      <c r="U2448">
        <v>22153</v>
      </c>
      <c r="V2448" s="1">
        <v>0</v>
      </c>
      <c r="W2448">
        <v>8</v>
      </c>
      <c r="X2448">
        <v>2</v>
      </c>
      <c r="Y2448">
        <v>31</v>
      </c>
      <c r="AD2448"/>
    </row>
    <row r="2449" spans="1:30" x14ac:dyDescent="0.25">
      <c r="A2449" t="s">
        <v>10</v>
      </c>
      <c r="B2449" s="2">
        <v>43069</v>
      </c>
      <c r="C2449" s="35">
        <f>YEAR(Sales[[#This Row],[ShipDate]])</f>
        <v>2017</v>
      </c>
      <c r="D2449" t="s">
        <v>113</v>
      </c>
      <c r="E2449" t="s">
        <v>18</v>
      </c>
      <c r="F2449" t="s">
        <v>50</v>
      </c>
      <c r="G2449" t="s">
        <v>25</v>
      </c>
      <c r="H2449" t="s">
        <v>1458</v>
      </c>
      <c r="I2449" t="s">
        <v>70</v>
      </c>
      <c r="J2449" t="s">
        <v>13</v>
      </c>
      <c r="K2449" t="s">
        <v>1167</v>
      </c>
      <c r="L2449" t="s">
        <v>68</v>
      </c>
      <c r="N2449" t="str">
        <f>IF(ISBLANK(Sales[[#This Row],[return]]),"No",Sales[[#This Row],[return]])</f>
        <v>No</v>
      </c>
      <c r="O2449" s="2">
        <v>43068</v>
      </c>
      <c r="P2449" s="8" t="str">
        <f>TEXT(DAY(Sales[[#This Row],[OrderDate]]),"ddd")</f>
        <v>Sun</v>
      </c>
      <c r="Q2449" s="8" t="str">
        <f>TEXT(MONTH(Sales[[#This Row],[ShipDate]])*29,"mmm")</f>
        <v>Nov</v>
      </c>
      <c r="R2449">
        <v>690</v>
      </c>
      <c r="S2449" t="s">
        <v>1675</v>
      </c>
      <c r="T2449" t="s">
        <v>66</v>
      </c>
      <c r="U2449">
        <v>75002</v>
      </c>
      <c r="V2449" s="1">
        <v>0.8</v>
      </c>
      <c r="W2449">
        <v>-14</v>
      </c>
      <c r="X2449">
        <v>4</v>
      </c>
      <c r="Y2449">
        <v>9</v>
      </c>
      <c r="AD2449"/>
    </row>
    <row r="2450" spans="1:30" x14ac:dyDescent="0.25">
      <c r="A2450" t="s">
        <v>10</v>
      </c>
      <c r="B2450" s="2">
        <v>43069</v>
      </c>
      <c r="C2450" s="35">
        <f>YEAR(Sales[[#This Row],[ShipDate]])</f>
        <v>2017</v>
      </c>
      <c r="D2450" t="s">
        <v>113</v>
      </c>
      <c r="E2450" t="s">
        <v>18</v>
      </c>
      <c r="F2450" t="s">
        <v>99</v>
      </c>
      <c r="G2450" t="s">
        <v>46</v>
      </c>
      <c r="H2450" t="s">
        <v>1458</v>
      </c>
      <c r="I2450" t="s">
        <v>70</v>
      </c>
      <c r="J2450" t="s">
        <v>13</v>
      </c>
      <c r="K2450" t="s">
        <v>1167</v>
      </c>
      <c r="L2450" t="s">
        <v>68</v>
      </c>
      <c r="N2450" t="str">
        <f>IF(ISBLANK(Sales[[#This Row],[return]]),"No",Sales[[#This Row],[return]])</f>
        <v>No</v>
      </c>
      <c r="O2450" s="2">
        <v>43068</v>
      </c>
      <c r="P2450" s="8" t="str">
        <f>TEXT(DAY(Sales[[#This Row],[OrderDate]]),"ddd")</f>
        <v>Sun</v>
      </c>
      <c r="Q2450" s="8" t="str">
        <f>TEXT(MONTH(Sales[[#This Row],[ShipDate]])*29,"mmm")</f>
        <v>Nov</v>
      </c>
      <c r="R2450">
        <v>966</v>
      </c>
      <c r="S2450" t="s">
        <v>2333</v>
      </c>
      <c r="T2450" t="s">
        <v>66</v>
      </c>
      <c r="U2450">
        <v>75002</v>
      </c>
      <c r="V2450" s="1">
        <v>0.2</v>
      </c>
      <c r="W2450">
        <v>0</v>
      </c>
      <c r="X2450">
        <v>3</v>
      </c>
      <c r="Y2450">
        <v>21</v>
      </c>
      <c r="AD2450"/>
    </row>
    <row r="2451" spans="1:30" x14ac:dyDescent="0.25">
      <c r="A2451" t="s">
        <v>10</v>
      </c>
      <c r="B2451" s="2">
        <v>42865</v>
      </c>
      <c r="C2451" s="35">
        <f>YEAR(Sales[[#This Row],[ShipDate]])</f>
        <v>2017</v>
      </c>
      <c r="D2451" t="s">
        <v>607</v>
      </c>
      <c r="E2451" t="s">
        <v>69</v>
      </c>
      <c r="F2451" t="s">
        <v>45</v>
      </c>
      <c r="G2451" t="s">
        <v>25</v>
      </c>
      <c r="H2451" t="s">
        <v>230</v>
      </c>
      <c r="I2451" t="s">
        <v>120</v>
      </c>
      <c r="J2451" t="s">
        <v>13</v>
      </c>
      <c r="K2451" t="s">
        <v>2900</v>
      </c>
      <c r="L2451" t="s">
        <v>68</v>
      </c>
      <c r="N2451" t="str">
        <f>IF(ISBLANK(Sales[[#This Row],[return]]),"No",Sales[[#This Row],[return]])</f>
        <v>No</v>
      </c>
      <c r="O2451" s="2">
        <v>42865</v>
      </c>
      <c r="P2451" s="8" t="str">
        <f>TEXT(DAY(Sales[[#This Row],[OrderDate]]),"ddd")</f>
        <v>Tue</v>
      </c>
      <c r="Q2451" s="8" t="str">
        <f>TEXT(MONTH(Sales[[#This Row],[ShipDate]])*29,"mmm")</f>
        <v>May</v>
      </c>
      <c r="R2451">
        <v>359</v>
      </c>
      <c r="S2451" t="s">
        <v>2149</v>
      </c>
      <c r="T2451" t="s">
        <v>66</v>
      </c>
      <c r="U2451">
        <v>60505</v>
      </c>
      <c r="V2451" s="1">
        <v>0.2</v>
      </c>
      <c r="W2451">
        <v>4</v>
      </c>
      <c r="X2451">
        <v>2</v>
      </c>
      <c r="Y2451">
        <v>37</v>
      </c>
      <c r="AD2451"/>
    </row>
    <row r="2452" spans="1:30" x14ac:dyDescent="0.25">
      <c r="A2452" t="s">
        <v>10</v>
      </c>
      <c r="B2452" s="2">
        <v>42865</v>
      </c>
      <c r="C2452" s="35">
        <f>YEAR(Sales[[#This Row],[ShipDate]])</f>
        <v>2017</v>
      </c>
      <c r="D2452" t="s">
        <v>607</v>
      </c>
      <c r="E2452" t="s">
        <v>69</v>
      </c>
      <c r="F2452" t="s">
        <v>52</v>
      </c>
      <c r="G2452" t="s">
        <v>25</v>
      </c>
      <c r="H2452" t="s">
        <v>230</v>
      </c>
      <c r="I2452" t="s">
        <v>120</v>
      </c>
      <c r="J2452" t="s">
        <v>13</v>
      </c>
      <c r="K2452" t="s">
        <v>2900</v>
      </c>
      <c r="L2452" t="s">
        <v>68</v>
      </c>
      <c r="N2452" t="str">
        <f>IF(ISBLANK(Sales[[#This Row],[return]]),"No",Sales[[#This Row],[return]])</f>
        <v>No</v>
      </c>
      <c r="O2452" s="2">
        <v>42865</v>
      </c>
      <c r="P2452" s="8" t="str">
        <f>TEXT(DAY(Sales[[#This Row],[OrderDate]]),"ddd")</f>
        <v>Tue</v>
      </c>
      <c r="Q2452" s="8" t="str">
        <f>TEXT(MONTH(Sales[[#This Row],[ShipDate]])*29,"mmm")</f>
        <v>May</v>
      </c>
      <c r="R2452">
        <v>1583</v>
      </c>
      <c r="S2452" t="s">
        <v>976</v>
      </c>
      <c r="T2452" t="s">
        <v>66</v>
      </c>
      <c r="U2452">
        <v>60505</v>
      </c>
      <c r="V2452" s="1">
        <v>0.8</v>
      </c>
      <c r="W2452">
        <v>-192</v>
      </c>
      <c r="X2452">
        <v>5</v>
      </c>
      <c r="Y2452">
        <v>71</v>
      </c>
      <c r="AD2452"/>
    </row>
    <row r="2453" spans="1:30" x14ac:dyDescent="0.25">
      <c r="A2453" t="s">
        <v>40</v>
      </c>
      <c r="B2453" s="2">
        <v>42957</v>
      </c>
      <c r="C2453" s="35">
        <f>YEAR(Sales[[#This Row],[ShipDate]])</f>
        <v>2017</v>
      </c>
      <c r="D2453" t="s">
        <v>19</v>
      </c>
      <c r="E2453" t="s">
        <v>18</v>
      </c>
      <c r="F2453" t="s">
        <v>52</v>
      </c>
      <c r="G2453" t="s">
        <v>25</v>
      </c>
      <c r="H2453" t="s">
        <v>686</v>
      </c>
      <c r="I2453" t="s">
        <v>585</v>
      </c>
      <c r="J2453" t="s">
        <v>13</v>
      </c>
      <c r="K2453" t="s">
        <v>1445</v>
      </c>
      <c r="L2453" t="s">
        <v>92</v>
      </c>
      <c r="N2453" t="str">
        <f>IF(ISBLANK(Sales[[#This Row],[return]]),"No",Sales[[#This Row],[return]])</f>
        <v>No</v>
      </c>
      <c r="O2453" s="2">
        <v>42955</v>
      </c>
      <c r="P2453" s="8" t="str">
        <f>TEXT(DAY(Sales[[#This Row],[OrderDate]]),"ddd")</f>
        <v>Sun</v>
      </c>
      <c r="Q2453" s="8" t="str">
        <f>TEXT(MONTH(Sales[[#This Row],[ShipDate]])*29,"mmm")</f>
        <v>Aug</v>
      </c>
      <c r="R2453">
        <v>467</v>
      </c>
      <c r="S2453" t="s">
        <v>1693</v>
      </c>
      <c r="T2453" t="s">
        <v>90</v>
      </c>
      <c r="U2453">
        <v>1841</v>
      </c>
      <c r="V2453" s="1">
        <v>0</v>
      </c>
      <c r="W2453">
        <v>33</v>
      </c>
      <c r="X2453">
        <v>2</v>
      </c>
      <c r="Y2453">
        <v>114</v>
      </c>
      <c r="AD2453"/>
    </row>
    <row r="2454" spans="1:30" x14ac:dyDescent="0.25">
      <c r="A2454" t="s">
        <v>40</v>
      </c>
      <c r="B2454" s="2">
        <v>42957</v>
      </c>
      <c r="C2454" s="35">
        <f>YEAR(Sales[[#This Row],[ShipDate]])</f>
        <v>2017</v>
      </c>
      <c r="D2454" t="s">
        <v>19</v>
      </c>
      <c r="E2454" t="s">
        <v>18</v>
      </c>
      <c r="F2454" t="s">
        <v>45</v>
      </c>
      <c r="G2454" t="s">
        <v>25</v>
      </c>
      <c r="H2454" t="s">
        <v>686</v>
      </c>
      <c r="I2454" t="s">
        <v>585</v>
      </c>
      <c r="J2454" t="s">
        <v>13</v>
      </c>
      <c r="K2454" t="s">
        <v>1445</v>
      </c>
      <c r="L2454" t="s">
        <v>92</v>
      </c>
      <c r="N2454" t="str">
        <f>IF(ISBLANK(Sales[[#This Row],[return]]),"No",Sales[[#This Row],[return]])</f>
        <v>No</v>
      </c>
      <c r="O2454" s="2">
        <v>42955</v>
      </c>
      <c r="P2454" s="8" t="str">
        <f>TEXT(DAY(Sales[[#This Row],[OrderDate]]),"ddd")</f>
        <v>Sun</v>
      </c>
      <c r="Q2454" s="8" t="str">
        <f>TEXT(MONTH(Sales[[#This Row],[ShipDate]])*29,"mmm")</f>
        <v>Aug</v>
      </c>
      <c r="R2454">
        <v>353</v>
      </c>
      <c r="S2454" t="s">
        <v>1968</v>
      </c>
      <c r="T2454" t="s">
        <v>90</v>
      </c>
      <c r="U2454">
        <v>1841</v>
      </c>
      <c r="V2454" s="1">
        <v>0</v>
      </c>
      <c r="W2454">
        <v>12</v>
      </c>
      <c r="X2454">
        <v>2</v>
      </c>
      <c r="Y2454">
        <v>40</v>
      </c>
      <c r="AD2454"/>
    </row>
    <row r="2455" spans="1:30" x14ac:dyDescent="0.25">
      <c r="A2455" t="s">
        <v>40</v>
      </c>
      <c r="B2455" s="2">
        <v>42957</v>
      </c>
      <c r="C2455" s="35">
        <f>YEAR(Sales[[#This Row],[ShipDate]])</f>
        <v>2017</v>
      </c>
      <c r="D2455" t="s">
        <v>19</v>
      </c>
      <c r="E2455" t="s">
        <v>18</v>
      </c>
      <c r="F2455" t="s">
        <v>50</v>
      </c>
      <c r="G2455" t="s">
        <v>25</v>
      </c>
      <c r="H2455" t="s">
        <v>686</v>
      </c>
      <c r="I2455" t="s">
        <v>585</v>
      </c>
      <c r="J2455" t="s">
        <v>13</v>
      </c>
      <c r="K2455" t="s">
        <v>1445</v>
      </c>
      <c r="L2455" t="s">
        <v>92</v>
      </c>
      <c r="N2455" t="str">
        <f>IF(ISBLANK(Sales[[#This Row],[return]]),"No",Sales[[#This Row],[return]])</f>
        <v>No</v>
      </c>
      <c r="O2455" s="2">
        <v>42955</v>
      </c>
      <c r="P2455" s="8" t="str">
        <f>TEXT(DAY(Sales[[#This Row],[OrderDate]]),"ddd")</f>
        <v>Sun</v>
      </c>
      <c r="Q2455" s="8" t="str">
        <f>TEXT(MONTH(Sales[[#This Row],[ShipDate]])*29,"mmm")</f>
        <v>Aug</v>
      </c>
      <c r="R2455">
        <v>685</v>
      </c>
      <c r="S2455" t="s">
        <v>1990</v>
      </c>
      <c r="T2455" t="s">
        <v>90</v>
      </c>
      <c r="U2455">
        <v>1841</v>
      </c>
      <c r="V2455" s="1">
        <v>0</v>
      </c>
      <c r="W2455">
        <v>210</v>
      </c>
      <c r="X2455">
        <v>7</v>
      </c>
      <c r="Y2455">
        <v>448</v>
      </c>
      <c r="AD2455"/>
    </row>
    <row r="2456" spans="1:30" x14ac:dyDescent="0.25">
      <c r="A2456" t="s">
        <v>10</v>
      </c>
      <c r="B2456" s="2">
        <v>42924</v>
      </c>
      <c r="C2456" s="35">
        <f>YEAR(Sales[[#This Row],[ShipDate]])</f>
        <v>2017</v>
      </c>
      <c r="D2456" t="s">
        <v>607</v>
      </c>
      <c r="E2456" t="s">
        <v>18</v>
      </c>
      <c r="F2456" t="s">
        <v>59</v>
      </c>
      <c r="G2456" t="s">
        <v>25</v>
      </c>
      <c r="H2456" t="s">
        <v>107</v>
      </c>
      <c r="I2456" t="s">
        <v>70</v>
      </c>
      <c r="J2456" t="s">
        <v>13</v>
      </c>
      <c r="K2456" t="s">
        <v>1238</v>
      </c>
      <c r="L2456" t="s">
        <v>68</v>
      </c>
      <c r="N2456" t="str">
        <f>IF(ISBLANK(Sales[[#This Row],[return]]),"No",Sales[[#This Row],[return]])</f>
        <v>No</v>
      </c>
      <c r="O2456" s="2">
        <v>42924</v>
      </c>
      <c r="P2456" s="8" t="str">
        <f>TEXT(DAY(Sales[[#This Row],[OrderDate]]),"ddd")</f>
        <v>Sun</v>
      </c>
      <c r="Q2456" s="8" t="str">
        <f>TEXT(MONTH(Sales[[#This Row],[ShipDate]])*29,"mmm")</f>
        <v>Jul</v>
      </c>
      <c r="R2456">
        <v>1790</v>
      </c>
      <c r="S2456" t="s">
        <v>1859</v>
      </c>
      <c r="T2456" t="s">
        <v>66</v>
      </c>
      <c r="U2456">
        <v>77070</v>
      </c>
      <c r="V2456" s="1">
        <v>0.2</v>
      </c>
      <c r="W2456">
        <v>7</v>
      </c>
      <c r="X2456">
        <v>5</v>
      </c>
      <c r="Y2456">
        <v>21</v>
      </c>
      <c r="AD2456"/>
    </row>
    <row r="2457" spans="1:30" x14ac:dyDescent="0.25">
      <c r="A2457" t="s">
        <v>40</v>
      </c>
      <c r="B2457" s="2">
        <v>43028</v>
      </c>
      <c r="C2457" s="35">
        <f>YEAR(Sales[[#This Row],[ShipDate]])</f>
        <v>2017</v>
      </c>
      <c r="D2457" t="s">
        <v>36</v>
      </c>
      <c r="E2457" t="s">
        <v>69</v>
      </c>
      <c r="F2457" t="s">
        <v>99</v>
      </c>
      <c r="G2457" t="s">
        <v>46</v>
      </c>
      <c r="H2457" t="s">
        <v>240</v>
      </c>
      <c r="I2457" t="s">
        <v>120</v>
      </c>
      <c r="J2457" t="s">
        <v>13</v>
      </c>
      <c r="K2457" t="s">
        <v>241</v>
      </c>
      <c r="L2457" t="s">
        <v>68</v>
      </c>
      <c r="N2457" t="str">
        <f>IF(ISBLANK(Sales[[#This Row],[return]]),"No",Sales[[#This Row],[return]])</f>
        <v>No</v>
      </c>
      <c r="O2457" s="2">
        <v>43023</v>
      </c>
      <c r="P2457" s="8" t="str">
        <f>TEXT(DAY(Sales[[#This Row],[OrderDate]]),"ddd")</f>
        <v>Sun</v>
      </c>
      <c r="Q2457" s="8" t="str">
        <f>TEXT(MONTH(Sales[[#This Row],[ShipDate]])*29,"mmm")</f>
        <v>Oct</v>
      </c>
      <c r="R2457">
        <v>1014</v>
      </c>
      <c r="S2457" t="s">
        <v>242</v>
      </c>
      <c r="T2457" t="s">
        <v>66</v>
      </c>
      <c r="U2457">
        <v>60462</v>
      </c>
      <c r="V2457" s="1">
        <v>0.2</v>
      </c>
      <c r="W2457">
        <v>68</v>
      </c>
      <c r="X2457">
        <v>5</v>
      </c>
      <c r="Y2457">
        <v>340</v>
      </c>
      <c r="AD2457"/>
    </row>
    <row r="2458" spans="1:30" x14ac:dyDescent="0.25">
      <c r="A2458" t="s">
        <v>40</v>
      </c>
      <c r="B2458" s="2">
        <v>43059</v>
      </c>
      <c r="C2458" s="35">
        <f>YEAR(Sales[[#This Row],[ShipDate]])</f>
        <v>2017</v>
      </c>
      <c r="D2458" t="s">
        <v>36</v>
      </c>
      <c r="E2458" t="s">
        <v>31</v>
      </c>
      <c r="F2458" t="s">
        <v>50</v>
      </c>
      <c r="G2458" t="s">
        <v>25</v>
      </c>
      <c r="H2458" t="s">
        <v>1536</v>
      </c>
      <c r="I2458" t="s">
        <v>252</v>
      </c>
      <c r="J2458" t="s">
        <v>13</v>
      </c>
      <c r="K2458" t="s">
        <v>2600</v>
      </c>
      <c r="L2458" t="s">
        <v>92</v>
      </c>
      <c r="N2458" t="str">
        <f>IF(ISBLANK(Sales[[#This Row],[return]]),"No",Sales[[#This Row],[return]])</f>
        <v>No</v>
      </c>
      <c r="O2458" s="2">
        <v>43054</v>
      </c>
      <c r="P2458" s="8" t="str">
        <f>TEXT(DAY(Sales[[#This Row],[OrderDate]]),"ddd")</f>
        <v>Sun</v>
      </c>
      <c r="Q2458" s="8" t="str">
        <f>TEXT(MONTH(Sales[[#This Row],[ShipDate]])*29,"mmm")</f>
        <v>Nov</v>
      </c>
      <c r="R2458">
        <v>1639</v>
      </c>
      <c r="S2458" t="s">
        <v>3256</v>
      </c>
      <c r="T2458" t="s">
        <v>90</v>
      </c>
      <c r="U2458">
        <v>43615</v>
      </c>
      <c r="V2458" s="1">
        <v>0.7</v>
      </c>
      <c r="W2458">
        <v>-117</v>
      </c>
      <c r="X2458">
        <v>13</v>
      </c>
      <c r="Y2458">
        <v>167</v>
      </c>
      <c r="AD2458"/>
    </row>
    <row r="2459" spans="1:30" x14ac:dyDescent="0.25">
      <c r="A2459" t="s">
        <v>40</v>
      </c>
      <c r="B2459" s="2">
        <v>43081</v>
      </c>
      <c r="C2459" s="35">
        <f>YEAR(Sales[[#This Row],[ShipDate]])</f>
        <v>2017</v>
      </c>
      <c r="D2459" t="s">
        <v>36</v>
      </c>
      <c r="E2459" t="s">
        <v>31</v>
      </c>
      <c r="F2459" t="s">
        <v>39</v>
      </c>
      <c r="G2459" t="s">
        <v>25</v>
      </c>
      <c r="H2459" t="s">
        <v>26</v>
      </c>
      <c r="I2459" t="s">
        <v>32</v>
      </c>
      <c r="J2459" t="s">
        <v>13</v>
      </c>
      <c r="K2459" t="s">
        <v>2719</v>
      </c>
      <c r="L2459" t="s">
        <v>30</v>
      </c>
      <c r="N2459" t="str">
        <f>IF(ISBLANK(Sales[[#This Row],[return]]),"No",Sales[[#This Row],[return]])</f>
        <v>No</v>
      </c>
      <c r="O2459" s="2">
        <v>43077</v>
      </c>
      <c r="P2459" s="8" t="str">
        <f>TEXT(DAY(Sales[[#This Row],[OrderDate]]),"ddd")</f>
        <v>Sun</v>
      </c>
      <c r="Q2459" s="8" t="str">
        <f>TEXT(MONTH(Sales[[#This Row],[ShipDate]])*29,"mmm")</f>
        <v>Dec</v>
      </c>
      <c r="R2459">
        <v>1526</v>
      </c>
      <c r="S2459" t="s">
        <v>3130</v>
      </c>
      <c r="T2459" t="s">
        <v>28</v>
      </c>
      <c r="U2459">
        <v>90036</v>
      </c>
      <c r="V2459" s="1">
        <v>0</v>
      </c>
      <c r="W2459">
        <v>4</v>
      </c>
      <c r="X2459">
        <v>2</v>
      </c>
      <c r="Y2459">
        <v>222</v>
      </c>
      <c r="AD2459"/>
    </row>
    <row r="2460" spans="1:30" x14ac:dyDescent="0.25">
      <c r="A2460" t="s">
        <v>40</v>
      </c>
      <c r="B2460" s="2">
        <v>43081</v>
      </c>
      <c r="C2460" s="35">
        <f>YEAR(Sales[[#This Row],[ShipDate]])</f>
        <v>2017</v>
      </c>
      <c r="D2460" t="s">
        <v>36</v>
      </c>
      <c r="E2460" t="s">
        <v>31</v>
      </c>
      <c r="F2460" t="s">
        <v>99</v>
      </c>
      <c r="G2460" t="s">
        <v>46</v>
      </c>
      <c r="H2460" t="s">
        <v>26</v>
      </c>
      <c r="I2460" t="s">
        <v>32</v>
      </c>
      <c r="J2460" t="s">
        <v>13</v>
      </c>
      <c r="K2460" t="s">
        <v>2719</v>
      </c>
      <c r="L2460" t="s">
        <v>30</v>
      </c>
      <c r="N2460" t="str">
        <f>IF(ISBLANK(Sales[[#This Row],[return]]),"No",Sales[[#This Row],[return]])</f>
        <v>No</v>
      </c>
      <c r="O2460" s="2">
        <v>43077</v>
      </c>
      <c r="P2460" s="8" t="str">
        <f>TEXT(DAY(Sales[[#This Row],[OrderDate]]),"ddd")</f>
        <v>Sun</v>
      </c>
      <c r="Q2460" s="8" t="str">
        <f>TEXT(MONTH(Sales[[#This Row],[ShipDate]])*29,"mmm")</f>
        <v>Dec</v>
      </c>
      <c r="R2460">
        <v>1617</v>
      </c>
      <c r="S2460" t="s">
        <v>2343</v>
      </c>
      <c r="T2460" t="s">
        <v>28</v>
      </c>
      <c r="U2460">
        <v>90036</v>
      </c>
      <c r="V2460" s="1">
        <v>0</v>
      </c>
      <c r="W2460">
        <v>40</v>
      </c>
      <c r="X2460">
        <v>4</v>
      </c>
      <c r="Y2460">
        <v>236</v>
      </c>
      <c r="AD2460"/>
    </row>
    <row r="2461" spans="1:30" x14ac:dyDescent="0.25">
      <c r="A2461" t="s">
        <v>24</v>
      </c>
      <c r="B2461" s="2">
        <v>43013</v>
      </c>
      <c r="C2461" s="35">
        <f>YEAR(Sales[[#This Row],[ShipDate]])</f>
        <v>2017</v>
      </c>
      <c r="D2461" t="s">
        <v>36</v>
      </c>
      <c r="E2461" t="s">
        <v>31</v>
      </c>
      <c r="F2461" t="s">
        <v>52</v>
      </c>
      <c r="G2461" t="s">
        <v>25</v>
      </c>
      <c r="H2461" t="s">
        <v>26</v>
      </c>
      <c r="I2461" t="s">
        <v>32</v>
      </c>
      <c r="J2461" t="s">
        <v>13</v>
      </c>
      <c r="K2461" t="s">
        <v>2819</v>
      </c>
      <c r="L2461" t="s">
        <v>30</v>
      </c>
      <c r="N2461" t="str">
        <f>IF(ISBLANK(Sales[[#This Row],[return]]),"No",Sales[[#This Row],[return]])</f>
        <v>No</v>
      </c>
      <c r="O2461" s="2">
        <v>43006</v>
      </c>
      <c r="P2461" s="8" t="str">
        <f>TEXT(DAY(Sales[[#This Row],[OrderDate]]),"ddd")</f>
        <v>Sat</v>
      </c>
      <c r="Q2461" s="8" t="str">
        <f>TEXT(MONTH(Sales[[#This Row],[ShipDate]])*29,"mmm")</f>
        <v>Oct</v>
      </c>
      <c r="R2461">
        <v>66</v>
      </c>
      <c r="S2461" t="s">
        <v>2765</v>
      </c>
      <c r="T2461" t="s">
        <v>28</v>
      </c>
      <c r="U2461">
        <v>90032</v>
      </c>
      <c r="V2461" s="1">
        <v>0</v>
      </c>
      <c r="W2461">
        <v>56</v>
      </c>
      <c r="X2461">
        <v>3</v>
      </c>
      <c r="Y2461">
        <v>186</v>
      </c>
      <c r="AD2461"/>
    </row>
    <row r="2462" spans="1:30" x14ac:dyDescent="0.25">
      <c r="A2462" t="s">
        <v>24</v>
      </c>
      <c r="B2462" s="2">
        <v>43013</v>
      </c>
      <c r="C2462" s="35">
        <f>YEAR(Sales[[#This Row],[ShipDate]])</f>
        <v>2017</v>
      </c>
      <c r="D2462" t="s">
        <v>36</v>
      </c>
      <c r="E2462" t="s">
        <v>31</v>
      </c>
      <c r="F2462" t="s">
        <v>290</v>
      </c>
      <c r="G2462" t="s">
        <v>25</v>
      </c>
      <c r="H2462" t="s">
        <v>26</v>
      </c>
      <c r="I2462" t="s">
        <v>32</v>
      </c>
      <c r="J2462" t="s">
        <v>13</v>
      </c>
      <c r="K2462" t="s">
        <v>2819</v>
      </c>
      <c r="L2462" t="s">
        <v>30</v>
      </c>
      <c r="N2462" t="str">
        <f>IF(ISBLANK(Sales[[#This Row],[return]]),"No",Sales[[#This Row],[return]])</f>
        <v>No</v>
      </c>
      <c r="O2462" s="2">
        <v>43006</v>
      </c>
      <c r="P2462" s="8" t="str">
        <f>TEXT(DAY(Sales[[#This Row],[OrderDate]]),"ddd")</f>
        <v>Sat</v>
      </c>
      <c r="Q2462" s="8" t="str">
        <f>TEXT(MONTH(Sales[[#This Row],[ShipDate]])*29,"mmm")</f>
        <v>Oct</v>
      </c>
      <c r="R2462">
        <v>78</v>
      </c>
      <c r="S2462" t="s">
        <v>1998</v>
      </c>
      <c r="T2462" t="s">
        <v>28</v>
      </c>
      <c r="U2462">
        <v>90032</v>
      </c>
      <c r="V2462" s="1">
        <v>0</v>
      </c>
      <c r="W2462">
        <v>14</v>
      </c>
      <c r="X2462">
        <v>3</v>
      </c>
      <c r="Y2462">
        <v>47</v>
      </c>
      <c r="AD2462"/>
    </row>
    <row r="2463" spans="1:30" x14ac:dyDescent="0.25">
      <c r="A2463" t="s">
        <v>24</v>
      </c>
      <c r="B2463" s="2">
        <v>43013</v>
      </c>
      <c r="C2463" s="35">
        <f>YEAR(Sales[[#This Row],[ShipDate]])</f>
        <v>2017</v>
      </c>
      <c r="D2463" t="s">
        <v>36</v>
      </c>
      <c r="E2463" t="s">
        <v>31</v>
      </c>
      <c r="F2463" t="s">
        <v>50</v>
      </c>
      <c r="G2463" t="s">
        <v>25</v>
      </c>
      <c r="H2463" t="s">
        <v>26</v>
      </c>
      <c r="I2463" t="s">
        <v>32</v>
      </c>
      <c r="J2463" t="s">
        <v>13</v>
      </c>
      <c r="K2463" t="s">
        <v>2819</v>
      </c>
      <c r="L2463" t="s">
        <v>30</v>
      </c>
      <c r="N2463" t="str">
        <f>IF(ISBLANK(Sales[[#This Row],[return]]),"No",Sales[[#This Row],[return]])</f>
        <v>No</v>
      </c>
      <c r="O2463" s="2">
        <v>43006</v>
      </c>
      <c r="P2463" s="8" t="str">
        <f>TEXT(DAY(Sales[[#This Row],[OrderDate]]),"ddd")</f>
        <v>Sat</v>
      </c>
      <c r="Q2463" s="8" t="str">
        <f>TEXT(MONTH(Sales[[#This Row],[ShipDate]])*29,"mmm")</f>
        <v>Oct</v>
      </c>
      <c r="R2463">
        <v>708</v>
      </c>
      <c r="S2463" t="s">
        <v>1970</v>
      </c>
      <c r="T2463" t="s">
        <v>28</v>
      </c>
      <c r="U2463">
        <v>90032</v>
      </c>
      <c r="V2463" s="1">
        <v>0.2</v>
      </c>
      <c r="W2463">
        <v>27</v>
      </c>
      <c r="X2463">
        <v>6</v>
      </c>
      <c r="Y2463">
        <v>82</v>
      </c>
      <c r="AD2463"/>
    </row>
    <row r="2464" spans="1:30" x14ac:dyDescent="0.25">
      <c r="A2464" t="s">
        <v>24</v>
      </c>
      <c r="B2464" s="2">
        <v>43013</v>
      </c>
      <c r="C2464" s="35">
        <f>YEAR(Sales[[#This Row],[ShipDate]])</f>
        <v>2017</v>
      </c>
      <c r="D2464" t="s">
        <v>36</v>
      </c>
      <c r="E2464" t="s">
        <v>31</v>
      </c>
      <c r="F2464" t="s">
        <v>48</v>
      </c>
      <c r="G2464" t="s">
        <v>46</v>
      </c>
      <c r="H2464" t="s">
        <v>26</v>
      </c>
      <c r="I2464" t="s">
        <v>32</v>
      </c>
      <c r="J2464" t="s">
        <v>13</v>
      </c>
      <c r="K2464" t="s">
        <v>2819</v>
      </c>
      <c r="L2464" t="s">
        <v>30</v>
      </c>
      <c r="N2464" t="str">
        <f>IF(ISBLANK(Sales[[#This Row],[return]]),"No",Sales[[#This Row],[return]])</f>
        <v>No</v>
      </c>
      <c r="O2464" s="2">
        <v>43006</v>
      </c>
      <c r="P2464" s="8" t="str">
        <f>TEXT(DAY(Sales[[#This Row],[OrderDate]]),"ddd")</f>
        <v>Sat</v>
      </c>
      <c r="Q2464" s="8" t="str">
        <f>TEXT(MONTH(Sales[[#This Row],[ShipDate]])*29,"mmm")</f>
        <v>Oct</v>
      </c>
      <c r="R2464">
        <v>1106</v>
      </c>
      <c r="S2464" t="s">
        <v>820</v>
      </c>
      <c r="T2464" t="s">
        <v>28</v>
      </c>
      <c r="U2464">
        <v>90032</v>
      </c>
      <c r="V2464" s="1">
        <v>0.2</v>
      </c>
      <c r="W2464">
        <v>-8</v>
      </c>
      <c r="X2464">
        <v>2</v>
      </c>
      <c r="Y2464">
        <v>37</v>
      </c>
      <c r="AD2464"/>
    </row>
    <row r="2465" spans="1:30" x14ac:dyDescent="0.25">
      <c r="A2465" t="s">
        <v>10</v>
      </c>
      <c r="B2465" s="2">
        <v>42860</v>
      </c>
      <c r="C2465" s="35">
        <f>YEAR(Sales[[#This Row],[ShipDate]])</f>
        <v>2017</v>
      </c>
      <c r="D2465" t="s">
        <v>113</v>
      </c>
      <c r="E2465" t="s">
        <v>31</v>
      </c>
      <c r="F2465" t="s">
        <v>43</v>
      </c>
      <c r="G2465" t="s">
        <v>11</v>
      </c>
      <c r="H2465" t="s">
        <v>2590</v>
      </c>
      <c r="I2465" t="s">
        <v>120</v>
      </c>
      <c r="J2465" t="s">
        <v>13</v>
      </c>
      <c r="K2465" t="s">
        <v>628</v>
      </c>
      <c r="L2465" t="s">
        <v>68</v>
      </c>
      <c r="N2465" t="str">
        <f>IF(ISBLANK(Sales[[#This Row],[return]]),"No",Sales[[#This Row],[return]])</f>
        <v>No</v>
      </c>
      <c r="O2465" s="2">
        <v>42859</v>
      </c>
      <c r="P2465" s="8" t="str">
        <f>TEXT(DAY(Sales[[#This Row],[OrderDate]]),"ddd")</f>
        <v>Wed</v>
      </c>
      <c r="Q2465" s="8" t="str">
        <f>TEXT(MONTH(Sales[[#This Row],[ShipDate]])*29,"mmm")</f>
        <v>May</v>
      </c>
      <c r="R2465">
        <v>1505</v>
      </c>
      <c r="S2465" t="s">
        <v>447</v>
      </c>
      <c r="T2465" t="s">
        <v>66</v>
      </c>
      <c r="U2465">
        <v>60477</v>
      </c>
      <c r="V2465" s="1">
        <v>0.6</v>
      </c>
      <c r="W2465">
        <v>-9</v>
      </c>
      <c r="X2465">
        <v>7</v>
      </c>
      <c r="Y2465">
        <v>22</v>
      </c>
      <c r="AD2465"/>
    </row>
    <row r="2466" spans="1:30" x14ac:dyDescent="0.25">
      <c r="A2466" t="s">
        <v>40</v>
      </c>
      <c r="B2466" s="2">
        <v>42789</v>
      </c>
      <c r="C2466" s="35">
        <f>YEAR(Sales[[#This Row],[ShipDate]])</f>
        <v>2017</v>
      </c>
      <c r="D2466" t="s">
        <v>19</v>
      </c>
      <c r="E2466" t="s">
        <v>18</v>
      </c>
      <c r="F2466" t="s">
        <v>59</v>
      </c>
      <c r="G2466" t="s">
        <v>25</v>
      </c>
      <c r="H2466" t="s">
        <v>1593</v>
      </c>
      <c r="I2466" t="s">
        <v>333</v>
      </c>
      <c r="J2466" t="s">
        <v>13</v>
      </c>
      <c r="K2466" t="s">
        <v>1522</v>
      </c>
      <c r="L2466" t="s">
        <v>30</v>
      </c>
      <c r="N2466" t="str">
        <f>IF(ISBLANK(Sales[[#This Row],[return]]),"No",Sales[[#This Row],[return]])</f>
        <v>No</v>
      </c>
      <c r="O2466" s="2">
        <v>42787</v>
      </c>
      <c r="P2466" s="8" t="str">
        <f>TEXT(DAY(Sales[[#This Row],[OrderDate]]),"ddd")</f>
        <v>Sat</v>
      </c>
      <c r="Q2466" s="8" t="str">
        <f>TEXT(MONTH(Sales[[#This Row],[ShipDate]])*29,"mmm")</f>
        <v>Feb</v>
      </c>
      <c r="R2466">
        <v>538</v>
      </c>
      <c r="S2466" t="s">
        <v>109</v>
      </c>
      <c r="T2466" t="s">
        <v>28</v>
      </c>
      <c r="U2466">
        <v>88001</v>
      </c>
      <c r="V2466" s="1">
        <v>0</v>
      </c>
      <c r="W2466">
        <v>23</v>
      </c>
      <c r="X2466">
        <v>4</v>
      </c>
      <c r="Y2466">
        <v>49</v>
      </c>
      <c r="AD2466"/>
    </row>
    <row r="2467" spans="1:30" x14ac:dyDescent="0.25">
      <c r="A2467" t="s">
        <v>40</v>
      </c>
      <c r="B2467" s="2">
        <v>42973</v>
      </c>
      <c r="C2467" s="35">
        <f>YEAR(Sales[[#This Row],[ShipDate]])</f>
        <v>2017</v>
      </c>
      <c r="D2467" t="s">
        <v>36</v>
      </c>
      <c r="E2467" t="s">
        <v>69</v>
      </c>
      <c r="F2467" t="s">
        <v>45</v>
      </c>
      <c r="G2467" t="s">
        <v>25</v>
      </c>
      <c r="H2467" t="s">
        <v>146</v>
      </c>
      <c r="I2467" t="s">
        <v>149</v>
      </c>
      <c r="J2467" t="s">
        <v>13</v>
      </c>
      <c r="K2467" t="s">
        <v>214</v>
      </c>
      <c r="L2467" t="s">
        <v>92</v>
      </c>
      <c r="N2467" t="str">
        <f>IF(ISBLANK(Sales[[#This Row],[return]]),"No",Sales[[#This Row],[return]])</f>
        <v>No</v>
      </c>
      <c r="O2467" s="2">
        <v>42969</v>
      </c>
      <c r="P2467" s="8" t="str">
        <f>TEXT(DAY(Sales[[#This Row],[OrderDate]]),"ddd")</f>
        <v>Sun</v>
      </c>
      <c r="Q2467" s="8" t="str">
        <f>TEXT(MONTH(Sales[[#This Row],[ShipDate]])*29,"mmm")</f>
        <v>Aug</v>
      </c>
      <c r="R2467">
        <v>1170</v>
      </c>
      <c r="S2467" t="s">
        <v>239</v>
      </c>
      <c r="T2467" t="s">
        <v>90</v>
      </c>
      <c r="U2467">
        <v>10009</v>
      </c>
      <c r="V2467" s="1">
        <v>0</v>
      </c>
      <c r="W2467">
        <v>8</v>
      </c>
      <c r="X2467">
        <v>4</v>
      </c>
      <c r="Y2467">
        <v>17</v>
      </c>
      <c r="AD2467"/>
    </row>
    <row r="2468" spans="1:30" x14ac:dyDescent="0.25">
      <c r="A2468" t="s">
        <v>40</v>
      </c>
      <c r="B2468" s="2">
        <v>42906</v>
      </c>
      <c r="C2468" s="35">
        <f>YEAR(Sales[[#This Row],[ShipDate]])</f>
        <v>2017</v>
      </c>
      <c r="D2468" t="s">
        <v>36</v>
      </c>
      <c r="E2468" t="s">
        <v>18</v>
      </c>
      <c r="F2468" t="s">
        <v>43</v>
      </c>
      <c r="G2468" t="s">
        <v>11</v>
      </c>
      <c r="H2468" t="s">
        <v>166</v>
      </c>
      <c r="I2468" t="s">
        <v>169</v>
      </c>
      <c r="J2468" t="s">
        <v>13</v>
      </c>
      <c r="K2468" t="s">
        <v>1516</v>
      </c>
      <c r="L2468" t="s">
        <v>30</v>
      </c>
      <c r="N2468" t="str">
        <f>IF(ISBLANK(Sales[[#This Row],[return]]),"No",Sales[[#This Row],[return]])</f>
        <v>No</v>
      </c>
      <c r="O2468" s="2">
        <v>42901</v>
      </c>
      <c r="P2468" s="8" t="str">
        <f>TEXT(DAY(Sales[[#This Row],[OrderDate]]),"ddd")</f>
        <v>Sun</v>
      </c>
      <c r="Q2468" s="8" t="str">
        <f>TEXT(MONTH(Sales[[#This Row],[ShipDate]])*29,"mmm")</f>
        <v>Jun</v>
      </c>
      <c r="R2468">
        <v>489</v>
      </c>
      <c r="S2468" t="s">
        <v>1215</v>
      </c>
      <c r="T2468" t="s">
        <v>28</v>
      </c>
      <c r="U2468">
        <v>85234</v>
      </c>
      <c r="V2468" s="1">
        <v>0.2</v>
      </c>
      <c r="W2468">
        <v>11</v>
      </c>
      <c r="X2468">
        <v>4</v>
      </c>
      <c r="Y2468">
        <v>40</v>
      </c>
      <c r="AD2468"/>
    </row>
    <row r="2469" spans="1:30" x14ac:dyDescent="0.25">
      <c r="A2469" t="s">
        <v>40</v>
      </c>
      <c r="B2469" s="2">
        <v>42906</v>
      </c>
      <c r="C2469" s="35">
        <f>YEAR(Sales[[#This Row],[ShipDate]])</f>
        <v>2017</v>
      </c>
      <c r="D2469" t="s">
        <v>36</v>
      </c>
      <c r="E2469" t="s">
        <v>18</v>
      </c>
      <c r="F2469" t="s">
        <v>43</v>
      </c>
      <c r="G2469" t="s">
        <v>11</v>
      </c>
      <c r="H2469" t="s">
        <v>166</v>
      </c>
      <c r="I2469" t="s">
        <v>169</v>
      </c>
      <c r="J2469" t="s">
        <v>13</v>
      </c>
      <c r="K2469" t="s">
        <v>1516</v>
      </c>
      <c r="L2469" t="s">
        <v>30</v>
      </c>
      <c r="N2469" t="str">
        <f>IF(ISBLANK(Sales[[#This Row],[return]]),"No",Sales[[#This Row],[return]])</f>
        <v>No</v>
      </c>
      <c r="O2469" s="2">
        <v>42901</v>
      </c>
      <c r="P2469" s="8" t="str">
        <f>TEXT(DAY(Sales[[#This Row],[OrderDate]]),"ddd")</f>
        <v>Sun</v>
      </c>
      <c r="Q2469" s="8" t="str">
        <f>TEXT(MONTH(Sales[[#This Row],[ShipDate]])*29,"mmm")</f>
        <v>Jun</v>
      </c>
      <c r="R2469">
        <v>580</v>
      </c>
      <c r="S2469" t="s">
        <v>3195</v>
      </c>
      <c r="T2469" t="s">
        <v>28</v>
      </c>
      <c r="U2469">
        <v>85234</v>
      </c>
      <c r="V2469" s="1">
        <v>0.2</v>
      </c>
      <c r="W2469">
        <v>-36</v>
      </c>
      <c r="X2469">
        <v>6</v>
      </c>
      <c r="Y2469">
        <v>365</v>
      </c>
      <c r="AD2469"/>
    </row>
    <row r="2470" spans="1:30" x14ac:dyDescent="0.25">
      <c r="A2470" t="s">
        <v>40</v>
      </c>
      <c r="B2470" s="2">
        <v>42906</v>
      </c>
      <c r="C2470" s="35">
        <f>YEAR(Sales[[#This Row],[ShipDate]])</f>
        <v>2017</v>
      </c>
      <c r="D2470" t="s">
        <v>36</v>
      </c>
      <c r="E2470" t="s">
        <v>18</v>
      </c>
      <c r="F2470" t="s">
        <v>59</v>
      </c>
      <c r="G2470" t="s">
        <v>25</v>
      </c>
      <c r="H2470" t="s">
        <v>166</v>
      </c>
      <c r="I2470" t="s">
        <v>169</v>
      </c>
      <c r="J2470" t="s">
        <v>13</v>
      </c>
      <c r="K2470" t="s">
        <v>1516</v>
      </c>
      <c r="L2470" t="s">
        <v>30</v>
      </c>
      <c r="N2470" t="str">
        <f>IF(ISBLANK(Sales[[#This Row],[return]]),"No",Sales[[#This Row],[return]])</f>
        <v>No</v>
      </c>
      <c r="O2470" s="2">
        <v>42901</v>
      </c>
      <c r="P2470" s="8" t="str">
        <f>TEXT(DAY(Sales[[#This Row],[OrderDate]]),"ddd")</f>
        <v>Sun</v>
      </c>
      <c r="Q2470" s="8" t="str">
        <f>TEXT(MONTH(Sales[[#This Row],[ShipDate]])*29,"mmm")</f>
        <v>Jun</v>
      </c>
      <c r="R2470">
        <v>1686</v>
      </c>
      <c r="S2470" t="s">
        <v>1982</v>
      </c>
      <c r="T2470" t="s">
        <v>28</v>
      </c>
      <c r="U2470">
        <v>85234</v>
      </c>
      <c r="V2470" s="1">
        <v>0.2</v>
      </c>
      <c r="W2470">
        <v>3</v>
      </c>
      <c r="X2470">
        <v>2</v>
      </c>
      <c r="Y2470">
        <v>10</v>
      </c>
      <c r="AD2470"/>
    </row>
    <row r="2471" spans="1:30" x14ac:dyDescent="0.25">
      <c r="A2471" t="s">
        <v>40</v>
      </c>
      <c r="B2471" s="2">
        <v>42906</v>
      </c>
      <c r="C2471" s="35">
        <f>YEAR(Sales[[#This Row],[ShipDate]])</f>
        <v>2017</v>
      </c>
      <c r="D2471" t="s">
        <v>36</v>
      </c>
      <c r="E2471" t="s">
        <v>18</v>
      </c>
      <c r="F2471" t="s">
        <v>39</v>
      </c>
      <c r="G2471" t="s">
        <v>25</v>
      </c>
      <c r="H2471" t="s">
        <v>166</v>
      </c>
      <c r="I2471" t="s">
        <v>169</v>
      </c>
      <c r="J2471" t="s">
        <v>13</v>
      </c>
      <c r="K2471" t="s">
        <v>1516</v>
      </c>
      <c r="L2471" t="s">
        <v>30</v>
      </c>
      <c r="N2471" t="str">
        <f>IF(ISBLANK(Sales[[#This Row],[return]]),"No",Sales[[#This Row],[return]])</f>
        <v>No</v>
      </c>
      <c r="O2471" s="2">
        <v>42901</v>
      </c>
      <c r="P2471" s="8" t="str">
        <f>TEXT(DAY(Sales[[#This Row],[OrderDate]]),"ddd")</f>
        <v>Sun</v>
      </c>
      <c r="Q2471" s="8" t="str">
        <f>TEXT(MONTH(Sales[[#This Row],[ShipDate]])*29,"mmm")</f>
        <v>Jun</v>
      </c>
      <c r="R2471">
        <v>282</v>
      </c>
      <c r="S2471" t="s">
        <v>3148</v>
      </c>
      <c r="T2471" t="s">
        <v>28</v>
      </c>
      <c r="U2471">
        <v>85234</v>
      </c>
      <c r="V2471" s="1">
        <v>0.2</v>
      </c>
      <c r="W2471">
        <v>-20</v>
      </c>
      <c r="X2471">
        <v>2</v>
      </c>
      <c r="Y2471">
        <v>82</v>
      </c>
      <c r="AD2471"/>
    </row>
    <row r="2472" spans="1:30" x14ac:dyDescent="0.25">
      <c r="A2472" t="s">
        <v>10</v>
      </c>
      <c r="B2472" s="2">
        <v>43011</v>
      </c>
      <c r="C2472" s="35">
        <f>YEAR(Sales[[#This Row],[ShipDate]])</f>
        <v>2017</v>
      </c>
      <c r="D2472" t="s">
        <v>113</v>
      </c>
      <c r="E2472" t="s">
        <v>18</v>
      </c>
      <c r="F2472" t="s">
        <v>50</v>
      </c>
      <c r="G2472" t="s">
        <v>25</v>
      </c>
      <c r="H2472" t="s">
        <v>26</v>
      </c>
      <c r="I2472" t="s">
        <v>32</v>
      </c>
      <c r="J2472" t="s">
        <v>13</v>
      </c>
      <c r="K2472" t="s">
        <v>175</v>
      </c>
      <c r="L2472" t="s">
        <v>30</v>
      </c>
      <c r="N2472" t="str">
        <f>IF(ISBLANK(Sales[[#This Row],[return]]),"No",Sales[[#This Row],[return]])</f>
        <v>No</v>
      </c>
      <c r="O2472" s="2">
        <v>43010</v>
      </c>
      <c r="P2472" s="8" t="str">
        <f>TEXT(DAY(Sales[[#This Row],[OrderDate]]),"ddd")</f>
        <v>Mon</v>
      </c>
      <c r="Q2472" s="8" t="str">
        <f>TEXT(MONTH(Sales[[#This Row],[ShipDate]])*29,"mmm")</f>
        <v>Oct</v>
      </c>
      <c r="R2472">
        <v>1316</v>
      </c>
      <c r="S2472" t="s">
        <v>1832</v>
      </c>
      <c r="T2472" t="s">
        <v>28</v>
      </c>
      <c r="U2472">
        <v>90008</v>
      </c>
      <c r="V2472" s="1">
        <v>0.2</v>
      </c>
      <c r="W2472">
        <v>4</v>
      </c>
      <c r="X2472">
        <v>3</v>
      </c>
      <c r="Y2472">
        <v>12</v>
      </c>
      <c r="AD2472"/>
    </row>
    <row r="2473" spans="1:30" x14ac:dyDescent="0.25">
      <c r="A2473" t="s">
        <v>10</v>
      </c>
      <c r="B2473" s="2">
        <v>43011</v>
      </c>
      <c r="C2473" s="35">
        <f>YEAR(Sales[[#This Row],[ShipDate]])</f>
        <v>2017</v>
      </c>
      <c r="D2473" t="s">
        <v>113</v>
      </c>
      <c r="E2473" t="s">
        <v>18</v>
      </c>
      <c r="F2473" t="s">
        <v>50</v>
      </c>
      <c r="G2473" t="s">
        <v>25</v>
      </c>
      <c r="H2473" t="s">
        <v>26</v>
      </c>
      <c r="I2473" t="s">
        <v>32</v>
      </c>
      <c r="J2473" t="s">
        <v>13</v>
      </c>
      <c r="K2473" t="s">
        <v>175</v>
      </c>
      <c r="L2473" t="s">
        <v>30</v>
      </c>
      <c r="N2473" t="str">
        <f>IF(ISBLANK(Sales[[#This Row],[return]]),"No",Sales[[#This Row],[return]])</f>
        <v>No</v>
      </c>
      <c r="O2473" s="2">
        <v>43010</v>
      </c>
      <c r="P2473" s="8" t="str">
        <f>TEXT(DAY(Sales[[#This Row],[OrderDate]]),"ddd")</f>
        <v>Mon</v>
      </c>
      <c r="Q2473" s="8" t="str">
        <f>TEXT(MONTH(Sales[[#This Row],[ShipDate]])*29,"mmm")</f>
        <v>Oct</v>
      </c>
      <c r="R2473">
        <v>698</v>
      </c>
      <c r="S2473" t="s">
        <v>1836</v>
      </c>
      <c r="T2473" t="s">
        <v>28</v>
      </c>
      <c r="U2473">
        <v>90008</v>
      </c>
      <c r="V2473" s="1">
        <v>0.2</v>
      </c>
      <c r="W2473">
        <v>19</v>
      </c>
      <c r="X2473">
        <v>4</v>
      </c>
      <c r="Y2473">
        <v>54</v>
      </c>
      <c r="AD2473"/>
    </row>
    <row r="2474" spans="1:30" x14ac:dyDescent="0.25">
      <c r="A2474" t="s">
        <v>10</v>
      </c>
      <c r="B2474" s="2">
        <v>43011</v>
      </c>
      <c r="C2474" s="35">
        <f>YEAR(Sales[[#This Row],[ShipDate]])</f>
        <v>2017</v>
      </c>
      <c r="D2474" t="s">
        <v>113</v>
      </c>
      <c r="E2474" t="s">
        <v>18</v>
      </c>
      <c r="F2474" t="s">
        <v>48</v>
      </c>
      <c r="G2474" t="s">
        <v>46</v>
      </c>
      <c r="H2474" t="s">
        <v>26</v>
      </c>
      <c r="I2474" t="s">
        <v>32</v>
      </c>
      <c r="J2474" t="s">
        <v>13</v>
      </c>
      <c r="K2474" t="s">
        <v>175</v>
      </c>
      <c r="L2474" t="s">
        <v>30</v>
      </c>
      <c r="N2474" t="str">
        <f>IF(ISBLANK(Sales[[#This Row],[return]]),"No",Sales[[#This Row],[return]])</f>
        <v>No</v>
      </c>
      <c r="O2474" s="2">
        <v>43010</v>
      </c>
      <c r="P2474" s="8" t="str">
        <f>TEXT(DAY(Sales[[#This Row],[OrderDate]]),"ddd")</f>
        <v>Mon</v>
      </c>
      <c r="Q2474" s="8" t="str">
        <f>TEXT(MONTH(Sales[[#This Row],[ShipDate]])*29,"mmm")</f>
        <v>Oct</v>
      </c>
      <c r="R2474">
        <v>885</v>
      </c>
      <c r="S2474" t="s">
        <v>2391</v>
      </c>
      <c r="T2474" t="s">
        <v>28</v>
      </c>
      <c r="U2474">
        <v>90008</v>
      </c>
      <c r="V2474" s="1">
        <v>0.2</v>
      </c>
      <c r="W2474">
        <v>50</v>
      </c>
      <c r="X2474">
        <v>5</v>
      </c>
      <c r="Y2474">
        <v>504</v>
      </c>
      <c r="AD2474"/>
    </row>
    <row r="2475" spans="1:30" x14ac:dyDescent="0.25">
      <c r="A2475" t="s">
        <v>10</v>
      </c>
      <c r="B2475" s="2">
        <v>42963</v>
      </c>
      <c r="C2475" s="35">
        <f>YEAR(Sales[[#This Row],[ShipDate]])</f>
        <v>2017</v>
      </c>
      <c r="D2475" t="s">
        <v>36</v>
      </c>
      <c r="E2475" t="s">
        <v>69</v>
      </c>
      <c r="F2475" t="s">
        <v>33</v>
      </c>
      <c r="G2475" t="s">
        <v>25</v>
      </c>
      <c r="H2475" t="s">
        <v>126</v>
      </c>
      <c r="I2475" t="s">
        <v>129</v>
      </c>
      <c r="J2475" t="s">
        <v>13</v>
      </c>
      <c r="K2475" t="s">
        <v>2929</v>
      </c>
      <c r="L2475" t="s">
        <v>68</v>
      </c>
      <c r="N2475" t="str">
        <f>IF(ISBLANK(Sales[[#This Row],[return]]),"No",Sales[[#This Row],[return]])</f>
        <v>No</v>
      </c>
      <c r="O2475" s="2">
        <v>42957</v>
      </c>
      <c r="P2475" s="8" t="str">
        <f>TEXT(DAY(Sales[[#This Row],[OrderDate]]),"ddd")</f>
        <v>Tue</v>
      </c>
      <c r="Q2475" s="8" t="str">
        <f>TEXT(MONTH(Sales[[#This Row],[ShipDate]])*29,"mmm")</f>
        <v>Aug</v>
      </c>
      <c r="R2475">
        <v>188</v>
      </c>
      <c r="S2475" t="s">
        <v>961</v>
      </c>
      <c r="T2475" t="s">
        <v>66</v>
      </c>
      <c r="U2475">
        <v>55122</v>
      </c>
      <c r="V2475" s="1">
        <v>0</v>
      </c>
      <c r="W2475">
        <v>2</v>
      </c>
      <c r="X2475">
        <v>1</v>
      </c>
      <c r="Y2475">
        <v>4</v>
      </c>
      <c r="AD2475"/>
    </row>
    <row r="2476" spans="1:30" x14ac:dyDescent="0.25">
      <c r="A2476" t="s">
        <v>10</v>
      </c>
      <c r="B2476" s="2">
        <v>42963</v>
      </c>
      <c r="C2476" s="35">
        <f>YEAR(Sales[[#This Row],[ShipDate]])</f>
        <v>2017</v>
      </c>
      <c r="D2476" t="s">
        <v>36</v>
      </c>
      <c r="E2476" t="s">
        <v>69</v>
      </c>
      <c r="F2476" t="s">
        <v>45</v>
      </c>
      <c r="G2476" t="s">
        <v>25</v>
      </c>
      <c r="H2476" t="s">
        <v>126</v>
      </c>
      <c r="I2476" t="s">
        <v>129</v>
      </c>
      <c r="J2476" t="s">
        <v>13</v>
      </c>
      <c r="K2476" t="s">
        <v>2929</v>
      </c>
      <c r="L2476" t="s">
        <v>68</v>
      </c>
      <c r="N2476" t="str">
        <f>IF(ISBLANK(Sales[[#This Row],[return]]),"No",Sales[[#This Row],[return]])</f>
        <v>No</v>
      </c>
      <c r="O2476" s="2">
        <v>42957</v>
      </c>
      <c r="P2476" s="8" t="str">
        <f>TEXT(DAY(Sales[[#This Row],[OrderDate]]),"ddd")</f>
        <v>Tue</v>
      </c>
      <c r="Q2476" s="8" t="str">
        <f>TEXT(MONTH(Sales[[#This Row],[ShipDate]])*29,"mmm")</f>
        <v>Aug</v>
      </c>
      <c r="R2476">
        <v>1258</v>
      </c>
      <c r="S2476" t="s">
        <v>2130</v>
      </c>
      <c r="T2476" t="s">
        <v>66</v>
      </c>
      <c r="U2476">
        <v>55122</v>
      </c>
      <c r="V2476" s="1">
        <v>0</v>
      </c>
      <c r="W2476">
        <v>13</v>
      </c>
      <c r="X2476">
        <v>3</v>
      </c>
      <c r="Y2476">
        <v>30</v>
      </c>
      <c r="AD2476"/>
    </row>
    <row r="2477" spans="1:30" x14ac:dyDescent="0.25">
      <c r="A2477" t="s">
        <v>10</v>
      </c>
      <c r="B2477" s="2">
        <v>42963</v>
      </c>
      <c r="C2477" s="35">
        <f>YEAR(Sales[[#This Row],[ShipDate]])</f>
        <v>2017</v>
      </c>
      <c r="D2477" t="s">
        <v>36</v>
      </c>
      <c r="E2477" t="s">
        <v>69</v>
      </c>
      <c r="F2477" t="s">
        <v>33</v>
      </c>
      <c r="G2477" t="s">
        <v>25</v>
      </c>
      <c r="H2477" t="s">
        <v>126</v>
      </c>
      <c r="I2477" t="s">
        <v>129</v>
      </c>
      <c r="J2477" t="s">
        <v>13</v>
      </c>
      <c r="K2477" t="s">
        <v>2929</v>
      </c>
      <c r="L2477" t="s">
        <v>68</v>
      </c>
      <c r="N2477" t="str">
        <f>IF(ISBLANK(Sales[[#This Row],[return]]),"No",Sales[[#This Row],[return]])</f>
        <v>No</v>
      </c>
      <c r="O2477" s="2">
        <v>42957</v>
      </c>
      <c r="P2477" s="8" t="str">
        <f>TEXT(DAY(Sales[[#This Row],[OrderDate]]),"ddd")</f>
        <v>Tue</v>
      </c>
      <c r="Q2477" s="8" t="str">
        <f>TEXT(MONTH(Sales[[#This Row],[ShipDate]])*29,"mmm")</f>
        <v>Aug</v>
      </c>
      <c r="R2477">
        <v>197</v>
      </c>
      <c r="S2477" t="s">
        <v>497</v>
      </c>
      <c r="T2477" t="s">
        <v>66</v>
      </c>
      <c r="U2477">
        <v>55122</v>
      </c>
      <c r="V2477" s="1">
        <v>0</v>
      </c>
      <c r="W2477">
        <v>20</v>
      </c>
      <c r="X2477">
        <v>4</v>
      </c>
      <c r="Y2477">
        <v>41</v>
      </c>
      <c r="AD2477"/>
    </row>
    <row r="2478" spans="1:30" x14ac:dyDescent="0.25">
      <c r="A2478" t="s">
        <v>40</v>
      </c>
      <c r="B2478" s="2">
        <v>43100</v>
      </c>
      <c r="C2478" s="35">
        <f>YEAR(Sales[[#This Row],[ShipDate]])</f>
        <v>2017</v>
      </c>
      <c r="D2478" t="s">
        <v>36</v>
      </c>
      <c r="E2478" t="s">
        <v>31</v>
      </c>
      <c r="F2478" t="s">
        <v>39</v>
      </c>
      <c r="G2478" t="s">
        <v>25</v>
      </c>
      <c r="H2478" t="s">
        <v>79</v>
      </c>
      <c r="I2478" t="s">
        <v>32</v>
      </c>
      <c r="J2478" t="s">
        <v>13</v>
      </c>
      <c r="K2478" t="s">
        <v>2663</v>
      </c>
      <c r="L2478" t="s">
        <v>30</v>
      </c>
      <c r="N2478" t="str">
        <f>IF(ISBLANK(Sales[[#This Row],[return]]),"No",Sales[[#This Row],[return]])</f>
        <v>No</v>
      </c>
      <c r="O2478" s="2">
        <v>43096</v>
      </c>
      <c r="P2478" s="8" t="str">
        <f>TEXT(DAY(Sales[[#This Row],[OrderDate]]),"ddd")</f>
        <v>Fri</v>
      </c>
      <c r="Q2478" s="8" t="str">
        <f>TEXT(MONTH(Sales[[#This Row],[ShipDate]])*29,"mmm")</f>
        <v>Dec</v>
      </c>
      <c r="R2478">
        <v>662</v>
      </c>
      <c r="S2478" t="s">
        <v>2145</v>
      </c>
      <c r="T2478" t="s">
        <v>28</v>
      </c>
      <c r="U2478">
        <v>94122</v>
      </c>
      <c r="V2478" s="1">
        <v>0</v>
      </c>
      <c r="W2478">
        <v>61</v>
      </c>
      <c r="X2478">
        <v>2</v>
      </c>
      <c r="Y2478">
        <v>323</v>
      </c>
      <c r="AD2478"/>
    </row>
    <row r="2479" spans="1:30" x14ac:dyDescent="0.25">
      <c r="A2479" t="s">
        <v>40</v>
      </c>
      <c r="B2479" s="2">
        <v>43100</v>
      </c>
      <c r="C2479" s="35">
        <f>YEAR(Sales[[#This Row],[ShipDate]])</f>
        <v>2017</v>
      </c>
      <c r="D2479" t="s">
        <v>36</v>
      </c>
      <c r="E2479" t="s">
        <v>31</v>
      </c>
      <c r="F2479" t="s">
        <v>48</v>
      </c>
      <c r="G2479" t="s">
        <v>46</v>
      </c>
      <c r="H2479" t="s">
        <v>79</v>
      </c>
      <c r="I2479" t="s">
        <v>32</v>
      </c>
      <c r="J2479" t="s">
        <v>13</v>
      </c>
      <c r="K2479" t="s">
        <v>2663</v>
      </c>
      <c r="L2479" t="s">
        <v>30</v>
      </c>
      <c r="N2479" t="str">
        <f>IF(ISBLANK(Sales[[#This Row],[return]]),"No",Sales[[#This Row],[return]])</f>
        <v>No</v>
      </c>
      <c r="O2479" s="2">
        <v>43096</v>
      </c>
      <c r="P2479" s="8" t="str">
        <f>TEXT(DAY(Sales[[#This Row],[OrderDate]]),"ddd")</f>
        <v>Fri</v>
      </c>
      <c r="Q2479" s="8" t="str">
        <f>TEXT(MONTH(Sales[[#This Row],[ShipDate]])*29,"mmm")</f>
        <v>Dec</v>
      </c>
      <c r="R2479">
        <v>733</v>
      </c>
      <c r="S2479" t="s">
        <v>2326</v>
      </c>
      <c r="T2479" t="s">
        <v>28</v>
      </c>
      <c r="U2479">
        <v>94122</v>
      </c>
      <c r="V2479" s="1">
        <v>0.2</v>
      </c>
      <c r="W2479">
        <v>75</v>
      </c>
      <c r="X2479">
        <v>9</v>
      </c>
      <c r="Y2479">
        <v>668</v>
      </c>
      <c r="AD2479"/>
    </row>
    <row r="2480" spans="1:30" x14ac:dyDescent="0.25">
      <c r="A2480" t="s">
        <v>40</v>
      </c>
      <c r="B2480" s="2">
        <v>43056</v>
      </c>
      <c r="C2480" s="35">
        <f>YEAR(Sales[[#This Row],[ShipDate]])</f>
        <v>2017</v>
      </c>
      <c r="D2480" t="s">
        <v>36</v>
      </c>
      <c r="E2480" t="s">
        <v>18</v>
      </c>
      <c r="F2480" t="s">
        <v>21</v>
      </c>
      <c r="G2480" t="s">
        <v>11</v>
      </c>
      <c r="H2480" t="s">
        <v>107</v>
      </c>
      <c r="I2480" t="s">
        <v>70</v>
      </c>
      <c r="J2480" t="s">
        <v>13</v>
      </c>
      <c r="K2480" t="s">
        <v>3101</v>
      </c>
      <c r="L2480" t="s">
        <v>68</v>
      </c>
      <c r="N2480" t="str">
        <f>IF(ISBLANK(Sales[[#This Row],[return]]),"No",Sales[[#This Row],[return]])</f>
        <v>No</v>
      </c>
      <c r="O2480" s="2">
        <v>43052</v>
      </c>
      <c r="P2480" s="8" t="str">
        <f>TEXT(DAY(Sales[[#This Row],[OrderDate]]),"ddd")</f>
        <v>Fri</v>
      </c>
      <c r="Q2480" s="8" t="str">
        <f>TEXT(MONTH(Sales[[#This Row],[ShipDate]])*29,"mmm")</f>
        <v>Nov</v>
      </c>
      <c r="R2480">
        <v>170</v>
      </c>
      <c r="S2480" t="s">
        <v>1229</v>
      </c>
      <c r="T2480" t="s">
        <v>66</v>
      </c>
      <c r="U2480">
        <v>77041</v>
      </c>
      <c r="V2480" s="1">
        <v>0.32</v>
      </c>
      <c r="W2480">
        <v>-18</v>
      </c>
      <c r="X2480">
        <v>3</v>
      </c>
      <c r="Y2480">
        <v>614</v>
      </c>
      <c r="AD2480"/>
    </row>
    <row r="2481" spans="1:30" x14ac:dyDescent="0.25">
      <c r="A2481" t="s">
        <v>10</v>
      </c>
      <c r="B2481" s="2">
        <v>42987</v>
      </c>
      <c r="C2481" s="35">
        <f>YEAR(Sales[[#This Row],[ShipDate]])</f>
        <v>2017</v>
      </c>
      <c r="D2481" t="s">
        <v>36</v>
      </c>
      <c r="E2481" t="s">
        <v>31</v>
      </c>
      <c r="F2481" t="s">
        <v>39</v>
      </c>
      <c r="G2481" t="s">
        <v>25</v>
      </c>
      <c r="H2481" t="s">
        <v>79</v>
      </c>
      <c r="I2481" t="s">
        <v>32</v>
      </c>
      <c r="J2481" t="s">
        <v>13</v>
      </c>
      <c r="K2481" t="s">
        <v>442</v>
      </c>
      <c r="L2481" t="s">
        <v>30</v>
      </c>
      <c r="N2481" t="str">
        <f>IF(ISBLANK(Sales[[#This Row],[return]]),"No",Sales[[#This Row],[return]])</f>
        <v>No</v>
      </c>
      <c r="O2481" s="2">
        <v>42981</v>
      </c>
      <c r="P2481" s="8" t="str">
        <f>TEXT(DAY(Sales[[#This Row],[OrderDate]]),"ddd")</f>
        <v>Tue</v>
      </c>
      <c r="Q2481" s="8" t="str">
        <f>TEXT(MONTH(Sales[[#This Row],[ShipDate]])*29,"mmm")</f>
        <v>Sep</v>
      </c>
      <c r="R2481">
        <v>1513</v>
      </c>
      <c r="S2481" t="s">
        <v>839</v>
      </c>
      <c r="T2481" t="s">
        <v>28</v>
      </c>
      <c r="U2481">
        <v>94122</v>
      </c>
      <c r="V2481" s="1">
        <v>0</v>
      </c>
      <c r="W2481">
        <v>8</v>
      </c>
      <c r="X2481">
        <v>3</v>
      </c>
      <c r="Y2481">
        <v>31</v>
      </c>
      <c r="AD2481"/>
    </row>
    <row r="2482" spans="1:30" x14ac:dyDescent="0.25">
      <c r="A2482" t="s">
        <v>10</v>
      </c>
      <c r="B2482" s="2">
        <v>42987</v>
      </c>
      <c r="C2482" s="35">
        <f>YEAR(Sales[[#This Row],[ShipDate]])</f>
        <v>2017</v>
      </c>
      <c r="D2482" t="s">
        <v>36</v>
      </c>
      <c r="E2482" t="s">
        <v>31</v>
      </c>
      <c r="F2482" t="s">
        <v>99</v>
      </c>
      <c r="G2482" t="s">
        <v>46</v>
      </c>
      <c r="H2482" t="s">
        <v>79</v>
      </c>
      <c r="I2482" t="s">
        <v>32</v>
      </c>
      <c r="J2482" t="s">
        <v>13</v>
      </c>
      <c r="K2482" t="s">
        <v>442</v>
      </c>
      <c r="L2482" t="s">
        <v>30</v>
      </c>
      <c r="N2482" t="str">
        <f>IF(ISBLANK(Sales[[#This Row],[return]]),"No",Sales[[#This Row],[return]])</f>
        <v>No</v>
      </c>
      <c r="O2482" s="2">
        <v>42981</v>
      </c>
      <c r="P2482" s="8" t="str">
        <f>TEXT(DAY(Sales[[#This Row],[OrderDate]]),"ddd")</f>
        <v>Tue</v>
      </c>
      <c r="Q2482" s="8" t="str">
        <f>TEXT(MONTH(Sales[[#This Row],[ShipDate]])*29,"mmm")</f>
        <v>Sep</v>
      </c>
      <c r="R2482">
        <v>966</v>
      </c>
      <c r="S2482" t="s">
        <v>2333</v>
      </c>
      <c r="T2482" t="s">
        <v>28</v>
      </c>
      <c r="U2482">
        <v>94122</v>
      </c>
      <c r="V2482" s="1">
        <v>0</v>
      </c>
      <c r="W2482">
        <v>3</v>
      </c>
      <c r="X2482">
        <v>2</v>
      </c>
      <c r="Y2482">
        <v>18</v>
      </c>
      <c r="AD2482"/>
    </row>
    <row r="2483" spans="1:30" x14ac:dyDescent="0.25">
      <c r="A2483" t="s">
        <v>10</v>
      </c>
      <c r="B2483" s="2">
        <v>42987</v>
      </c>
      <c r="C2483" s="35">
        <f>YEAR(Sales[[#This Row],[ShipDate]])</f>
        <v>2017</v>
      </c>
      <c r="D2483" t="s">
        <v>36</v>
      </c>
      <c r="E2483" t="s">
        <v>31</v>
      </c>
      <c r="F2483" t="s">
        <v>99</v>
      </c>
      <c r="G2483" t="s">
        <v>46</v>
      </c>
      <c r="H2483" t="s">
        <v>79</v>
      </c>
      <c r="I2483" t="s">
        <v>32</v>
      </c>
      <c r="J2483" t="s">
        <v>13</v>
      </c>
      <c r="K2483" t="s">
        <v>442</v>
      </c>
      <c r="L2483" t="s">
        <v>30</v>
      </c>
      <c r="N2483" t="str">
        <f>IF(ISBLANK(Sales[[#This Row],[return]]),"No",Sales[[#This Row],[return]])</f>
        <v>No</v>
      </c>
      <c r="O2483" s="2">
        <v>42981</v>
      </c>
      <c r="P2483" s="8" t="str">
        <f>TEXT(DAY(Sales[[#This Row],[OrderDate]]),"ddd")</f>
        <v>Tue</v>
      </c>
      <c r="Q2483" s="8" t="str">
        <f>TEXT(MONTH(Sales[[#This Row],[ShipDate]])*29,"mmm")</f>
        <v>Sep</v>
      </c>
      <c r="R2483">
        <v>1580</v>
      </c>
      <c r="S2483" t="s">
        <v>2416</v>
      </c>
      <c r="T2483" t="s">
        <v>28</v>
      </c>
      <c r="U2483">
        <v>94122</v>
      </c>
      <c r="V2483" s="1">
        <v>0</v>
      </c>
      <c r="W2483">
        <v>47</v>
      </c>
      <c r="X2483">
        <v>5</v>
      </c>
      <c r="Y2483">
        <v>129</v>
      </c>
      <c r="AD2483"/>
    </row>
    <row r="2484" spans="1:30" x14ac:dyDescent="0.25">
      <c r="A2484" t="s">
        <v>24</v>
      </c>
      <c r="B2484" s="2">
        <v>42820</v>
      </c>
      <c r="C2484" s="35">
        <f>YEAR(Sales[[#This Row],[ShipDate]])</f>
        <v>2017</v>
      </c>
      <c r="D2484" t="s">
        <v>113</v>
      </c>
      <c r="E2484" t="s">
        <v>18</v>
      </c>
      <c r="F2484" t="s">
        <v>150</v>
      </c>
      <c r="G2484" t="s">
        <v>25</v>
      </c>
      <c r="H2484" t="s">
        <v>1374</v>
      </c>
      <c r="I2484" t="s">
        <v>199</v>
      </c>
      <c r="J2484" t="s">
        <v>13</v>
      </c>
      <c r="K2484" t="s">
        <v>1157</v>
      </c>
      <c r="L2484" t="s">
        <v>17</v>
      </c>
      <c r="N2484" t="str">
        <f>IF(ISBLANK(Sales[[#This Row],[return]]),"No",Sales[[#This Row],[return]])</f>
        <v>No</v>
      </c>
      <c r="O2484" s="2">
        <v>42817</v>
      </c>
      <c r="P2484" s="8" t="str">
        <f>TEXT(DAY(Sales[[#This Row],[OrderDate]]),"ddd")</f>
        <v>Mon</v>
      </c>
      <c r="Q2484" s="8" t="str">
        <f>TEXT(MONTH(Sales[[#This Row],[ShipDate]])*29,"mmm")</f>
        <v>Mar</v>
      </c>
      <c r="R2484">
        <v>1507</v>
      </c>
      <c r="S2484" t="s">
        <v>281</v>
      </c>
      <c r="T2484" t="s">
        <v>15</v>
      </c>
      <c r="U2484">
        <v>29501</v>
      </c>
      <c r="V2484" s="1">
        <v>0</v>
      </c>
      <c r="W2484">
        <v>14</v>
      </c>
      <c r="X2484">
        <v>4</v>
      </c>
      <c r="Y2484">
        <v>32</v>
      </c>
      <c r="AD2484"/>
    </row>
    <row r="2485" spans="1:30" x14ac:dyDescent="0.25">
      <c r="A2485" t="s">
        <v>24</v>
      </c>
      <c r="B2485" s="2">
        <v>42820</v>
      </c>
      <c r="C2485" s="35">
        <f>YEAR(Sales[[#This Row],[ShipDate]])</f>
        <v>2017</v>
      </c>
      <c r="D2485" t="s">
        <v>113</v>
      </c>
      <c r="E2485" t="s">
        <v>18</v>
      </c>
      <c r="F2485" t="s">
        <v>39</v>
      </c>
      <c r="G2485" t="s">
        <v>25</v>
      </c>
      <c r="H2485" t="s">
        <v>1374</v>
      </c>
      <c r="I2485" t="s">
        <v>199</v>
      </c>
      <c r="J2485" t="s">
        <v>13</v>
      </c>
      <c r="K2485" t="s">
        <v>1157</v>
      </c>
      <c r="L2485" t="s">
        <v>17</v>
      </c>
      <c r="N2485" t="str">
        <f>IF(ISBLANK(Sales[[#This Row],[return]]),"No",Sales[[#This Row],[return]])</f>
        <v>No</v>
      </c>
      <c r="O2485" s="2">
        <v>42817</v>
      </c>
      <c r="P2485" s="8" t="str">
        <f>TEXT(DAY(Sales[[#This Row],[OrderDate]]),"ddd")</f>
        <v>Mon</v>
      </c>
      <c r="Q2485" s="8" t="str">
        <f>TEXT(MONTH(Sales[[#This Row],[ShipDate]])*29,"mmm")</f>
        <v>Mar</v>
      </c>
      <c r="R2485">
        <v>588</v>
      </c>
      <c r="S2485" t="s">
        <v>1767</v>
      </c>
      <c r="T2485" t="s">
        <v>15</v>
      </c>
      <c r="U2485">
        <v>29501</v>
      </c>
      <c r="V2485" s="1">
        <v>0</v>
      </c>
      <c r="W2485">
        <v>1</v>
      </c>
      <c r="X2485">
        <v>4</v>
      </c>
      <c r="Y2485">
        <v>28</v>
      </c>
      <c r="AD2485"/>
    </row>
    <row r="2486" spans="1:30" x14ac:dyDescent="0.25">
      <c r="A2486" t="s">
        <v>40</v>
      </c>
      <c r="B2486" s="2">
        <v>43087</v>
      </c>
      <c r="C2486" s="35">
        <f>YEAR(Sales[[#This Row],[ShipDate]])</f>
        <v>2017</v>
      </c>
      <c r="D2486" t="s">
        <v>36</v>
      </c>
      <c r="E2486" t="s">
        <v>69</v>
      </c>
      <c r="F2486" t="s">
        <v>43</v>
      </c>
      <c r="G2486" t="s">
        <v>11</v>
      </c>
      <c r="H2486" t="s">
        <v>26</v>
      </c>
      <c r="I2486" t="s">
        <v>32</v>
      </c>
      <c r="J2486" t="s">
        <v>13</v>
      </c>
      <c r="K2486" t="s">
        <v>2932</v>
      </c>
      <c r="L2486" t="s">
        <v>30</v>
      </c>
      <c r="N2486" t="str">
        <f>IF(ISBLANK(Sales[[#This Row],[return]]),"No",Sales[[#This Row],[return]])</f>
        <v>No</v>
      </c>
      <c r="O2486" s="2">
        <v>43083</v>
      </c>
      <c r="P2486" s="8" t="str">
        <f>TEXT(DAY(Sales[[#This Row],[OrderDate]]),"ddd")</f>
        <v>Sat</v>
      </c>
      <c r="Q2486" s="8" t="str">
        <f>TEXT(MONTH(Sales[[#This Row],[ShipDate]])*29,"mmm")</f>
        <v>Dec</v>
      </c>
      <c r="R2486">
        <v>1054</v>
      </c>
      <c r="S2486" t="s">
        <v>2661</v>
      </c>
      <c r="T2486" t="s">
        <v>28</v>
      </c>
      <c r="U2486">
        <v>90036</v>
      </c>
      <c r="V2486" s="1">
        <v>0</v>
      </c>
      <c r="W2486">
        <v>5</v>
      </c>
      <c r="X2486">
        <v>3</v>
      </c>
      <c r="Y2486">
        <v>15</v>
      </c>
      <c r="AD2486"/>
    </row>
    <row r="2487" spans="1:30" x14ac:dyDescent="0.25">
      <c r="A2487" t="s">
        <v>40</v>
      </c>
      <c r="B2487" s="2">
        <v>42854</v>
      </c>
      <c r="C2487" s="35">
        <f>YEAR(Sales[[#This Row],[ShipDate]])</f>
        <v>2017</v>
      </c>
      <c r="D2487" t="s">
        <v>36</v>
      </c>
      <c r="E2487" t="s">
        <v>18</v>
      </c>
      <c r="F2487" t="s">
        <v>23</v>
      </c>
      <c r="G2487" t="s">
        <v>11</v>
      </c>
      <c r="H2487" t="s">
        <v>230</v>
      </c>
      <c r="I2487" t="s">
        <v>120</v>
      </c>
      <c r="J2487" t="s">
        <v>13</v>
      </c>
      <c r="K2487" t="s">
        <v>900</v>
      </c>
      <c r="L2487" t="s">
        <v>68</v>
      </c>
      <c r="N2487" t="str">
        <f>IF(ISBLANK(Sales[[#This Row],[return]]),"No",Sales[[#This Row],[return]])</f>
        <v>No</v>
      </c>
      <c r="O2487" s="2">
        <v>42850</v>
      </c>
      <c r="P2487" s="8" t="str">
        <f>TEXT(DAY(Sales[[#This Row],[OrderDate]]),"ddd")</f>
        <v>Wed</v>
      </c>
      <c r="Q2487" s="8" t="str">
        <f>TEXT(MONTH(Sales[[#This Row],[ShipDate]])*29,"mmm")</f>
        <v>Apr</v>
      </c>
      <c r="R2487">
        <v>738</v>
      </c>
      <c r="S2487" t="s">
        <v>1336</v>
      </c>
      <c r="T2487" t="s">
        <v>66</v>
      </c>
      <c r="U2487">
        <v>60505</v>
      </c>
      <c r="V2487" s="1">
        <v>0.3</v>
      </c>
      <c r="W2487">
        <v>-24</v>
      </c>
      <c r="X2487">
        <v>3</v>
      </c>
      <c r="Y2487">
        <v>128</v>
      </c>
      <c r="AD2487"/>
    </row>
    <row r="2488" spans="1:30" x14ac:dyDescent="0.25">
      <c r="A2488" t="s">
        <v>40</v>
      </c>
      <c r="B2488" s="2">
        <v>42854</v>
      </c>
      <c r="C2488" s="35">
        <f>YEAR(Sales[[#This Row],[ShipDate]])</f>
        <v>2017</v>
      </c>
      <c r="D2488" t="s">
        <v>36</v>
      </c>
      <c r="E2488" t="s">
        <v>18</v>
      </c>
      <c r="F2488" t="s">
        <v>39</v>
      </c>
      <c r="G2488" t="s">
        <v>25</v>
      </c>
      <c r="H2488" t="s">
        <v>230</v>
      </c>
      <c r="I2488" t="s">
        <v>120</v>
      </c>
      <c r="J2488" t="s">
        <v>13</v>
      </c>
      <c r="K2488" t="s">
        <v>900</v>
      </c>
      <c r="L2488" t="s">
        <v>68</v>
      </c>
      <c r="N2488" t="str">
        <f>IF(ISBLANK(Sales[[#This Row],[return]]),"No",Sales[[#This Row],[return]])</f>
        <v>No</v>
      </c>
      <c r="O2488" s="2">
        <v>42850</v>
      </c>
      <c r="P2488" s="8" t="str">
        <f>TEXT(DAY(Sales[[#This Row],[OrderDate]]),"ddd")</f>
        <v>Wed</v>
      </c>
      <c r="Q2488" s="8" t="str">
        <f>TEXT(MONTH(Sales[[#This Row],[ShipDate]])*29,"mmm")</f>
        <v>Apr</v>
      </c>
      <c r="R2488">
        <v>1377</v>
      </c>
      <c r="S2488" t="s">
        <v>1728</v>
      </c>
      <c r="T2488" t="s">
        <v>66</v>
      </c>
      <c r="U2488">
        <v>60505</v>
      </c>
      <c r="V2488" s="1">
        <v>0.2</v>
      </c>
      <c r="W2488">
        <v>-55</v>
      </c>
      <c r="X2488">
        <v>2</v>
      </c>
      <c r="Y2488">
        <v>221</v>
      </c>
      <c r="AD2488"/>
    </row>
    <row r="2489" spans="1:30" x14ac:dyDescent="0.25">
      <c r="A2489" t="s">
        <v>40</v>
      </c>
      <c r="B2489" s="2">
        <v>42973</v>
      </c>
      <c r="C2489" s="35">
        <f>YEAR(Sales[[#This Row],[ShipDate]])</f>
        <v>2017</v>
      </c>
      <c r="D2489" t="s">
        <v>36</v>
      </c>
      <c r="E2489" t="s">
        <v>31</v>
      </c>
      <c r="F2489" t="s">
        <v>21</v>
      </c>
      <c r="G2489" t="s">
        <v>11</v>
      </c>
      <c r="H2489" t="s">
        <v>79</v>
      </c>
      <c r="I2489" t="s">
        <v>32</v>
      </c>
      <c r="J2489" t="s">
        <v>13</v>
      </c>
      <c r="K2489" t="s">
        <v>429</v>
      </c>
      <c r="L2489" t="s">
        <v>30</v>
      </c>
      <c r="M2489" t="s">
        <v>82</v>
      </c>
      <c r="N2489" t="str">
        <f>IF(ISBLANK(Sales[[#This Row],[return]]),"No",Sales[[#This Row],[return]])</f>
        <v>Yes</v>
      </c>
      <c r="O2489" s="2">
        <v>42968</v>
      </c>
      <c r="P2489" s="8" t="str">
        <f>TEXT(DAY(Sales[[#This Row],[OrderDate]]),"ddd")</f>
        <v>Sat</v>
      </c>
      <c r="Q2489" s="8" t="str">
        <f>TEXT(MONTH(Sales[[#This Row],[ShipDate]])*29,"mmm")</f>
        <v>Aug</v>
      </c>
      <c r="R2489">
        <v>1430</v>
      </c>
      <c r="S2489" t="s">
        <v>2638</v>
      </c>
      <c r="T2489" t="s">
        <v>28</v>
      </c>
      <c r="U2489">
        <v>94122</v>
      </c>
      <c r="V2489" s="1">
        <v>0.15</v>
      </c>
      <c r="W2489">
        <v>34</v>
      </c>
      <c r="X2489">
        <v>6</v>
      </c>
      <c r="Y2489">
        <v>586</v>
      </c>
      <c r="AD2489"/>
    </row>
    <row r="2490" spans="1:30" x14ac:dyDescent="0.25">
      <c r="A2490" t="s">
        <v>40</v>
      </c>
      <c r="B2490" s="2">
        <v>42973</v>
      </c>
      <c r="C2490" s="35">
        <f>YEAR(Sales[[#This Row],[ShipDate]])</f>
        <v>2017</v>
      </c>
      <c r="D2490" t="s">
        <v>36</v>
      </c>
      <c r="E2490" t="s">
        <v>31</v>
      </c>
      <c r="F2490" t="s">
        <v>39</v>
      </c>
      <c r="G2490" t="s">
        <v>25</v>
      </c>
      <c r="H2490" t="s">
        <v>79</v>
      </c>
      <c r="I2490" t="s">
        <v>32</v>
      </c>
      <c r="J2490" t="s">
        <v>13</v>
      </c>
      <c r="K2490" t="s">
        <v>429</v>
      </c>
      <c r="L2490" t="s">
        <v>30</v>
      </c>
      <c r="M2490" t="s">
        <v>82</v>
      </c>
      <c r="N2490" t="str">
        <f>IF(ISBLANK(Sales[[#This Row],[return]]),"No",Sales[[#This Row],[return]])</f>
        <v>Yes</v>
      </c>
      <c r="O2490" s="2">
        <v>42968</v>
      </c>
      <c r="P2490" s="8" t="str">
        <f>TEXT(DAY(Sales[[#This Row],[OrderDate]]),"ddd")</f>
        <v>Sat</v>
      </c>
      <c r="Q2490" s="8" t="str">
        <f>TEXT(MONTH(Sales[[#This Row],[ShipDate]])*29,"mmm")</f>
        <v>Aug</v>
      </c>
      <c r="R2490">
        <v>418</v>
      </c>
      <c r="S2490" t="s">
        <v>817</v>
      </c>
      <c r="T2490" t="s">
        <v>28</v>
      </c>
      <c r="U2490">
        <v>94122</v>
      </c>
      <c r="V2490" s="1">
        <v>0</v>
      </c>
      <c r="W2490">
        <v>3</v>
      </c>
      <c r="X2490">
        <v>1</v>
      </c>
      <c r="Y2490">
        <v>81</v>
      </c>
      <c r="AD2490"/>
    </row>
    <row r="2491" spans="1:30" x14ac:dyDescent="0.25">
      <c r="A2491" t="s">
        <v>24</v>
      </c>
      <c r="B2491" s="2">
        <v>42834</v>
      </c>
      <c r="C2491" s="35">
        <f>YEAR(Sales[[#This Row],[ShipDate]])</f>
        <v>2017</v>
      </c>
      <c r="D2491" t="s">
        <v>113</v>
      </c>
      <c r="E2491" t="s">
        <v>69</v>
      </c>
      <c r="F2491" t="s">
        <v>45</v>
      </c>
      <c r="G2491" t="s">
        <v>25</v>
      </c>
      <c r="H2491" t="s">
        <v>88</v>
      </c>
      <c r="I2491" t="s">
        <v>93</v>
      </c>
      <c r="J2491" t="s">
        <v>13</v>
      </c>
      <c r="K2491" t="s">
        <v>372</v>
      </c>
      <c r="L2491" t="s">
        <v>92</v>
      </c>
      <c r="N2491" t="str">
        <f>IF(ISBLANK(Sales[[#This Row],[return]]),"No",Sales[[#This Row],[return]])</f>
        <v>No</v>
      </c>
      <c r="O2491" s="2">
        <v>42832</v>
      </c>
      <c r="P2491" s="8" t="str">
        <f>TEXT(DAY(Sales[[#This Row],[OrderDate]]),"ddd")</f>
        <v>Sat</v>
      </c>
      <c r="Q2491" s="8" t="str">
        <f>TEXT(MONTH(Sales[[#This Row],[ShipDate]])*29,"mmm")</f>
        <v>Apr</v>
      </c>
      <c r="R2491">
        <v>1147</v>
      </c>
      <c r="S2491" t="s">
        <v>990</v>
      </c>
      <c r="T2491" t="s">
        <v>90</v>
      </c>
      <c r="U2491">
        <v>19140</v>
      </c>
      <c r="V2491" s="1">
        <v>0.2</v>
      </c>
      <c r="W2491">
        <v>1</v>
      </c>
      <c r="X2491">
        <v>3</v>
      </c>
      <c r="Y2491">
        <v>12</v>
      </c>
      <c r="AD2491"/>
    </row>
    <row r="2492" spans="1:30" x14ac:dyDescent="0.25">
      <c r="A2492" t="s">
        <v>40</v>
      </c>
      <c r="B2492" s="2">
        <v>42926</v>
      </c>
      <c r="C2492" s="35">
        <f>YEAR(Sales[[#This Row],[ShipDate]])</f>
        <v>2017</v>
      </c>
      <c r="D2492" t="s">
        <v>36</v>
      </c>
      <c r="E2492" t="s">
        <v>69</v>
      </c>
      <c r="F2492" t="s">
        <v>50</v>
      </c>
      <c r="G2492" t="s">
        <v>25</v>
      </c>
      <c r="H2492" t="s">
        <v>2083</v>
      </c>
      <c r="I2492" t="s">
        <v>133</v>
      </c>
      <c r="J2492" t="s">
        <v>13</v>
      </c>
      <c r="K2492" t="s">
        <v>649</v>
      </c>
      <c r="L2492" t="s">
        <v>68</v>
      </c>
      <c r="N2492" t="str">
        <f>IF(ISBLANK(Sales[[#This Row],[return]]),"No",Sales[[#This Row],[return]])</f>
        <v>No</v>
      </c>
      <c r="O2492" s="2">
        <v>42921</v>
      </c>
      <c r="P2492" s="8" t="str">
        <f>TEXT(DAY(Sales[[#This Row],[OrderDate]]),"ddd")</f>
        <v>Thu</v>
      </c>
      <c r="Q2492" s="8" t="str">
        <f>TEXT(MONTH(Sales[[#This Row],[ShipDate]])*29,"mmm")</f>
        <v>Jul</v>
      </c>
      <c r="R2492">
        <v>534</v>
      </c>
      <c r="S2492" t="s">
        <v>2216</v>
      </c>
      <c r="T2492" t="s">
        <v>66</v>
      </c>
      <c r="U2492">
        <v>48310</v>
      </c>
      <c r="V2492" s="1">
        <v>0</v>
      </c>
      <c r="W2492">
        <v>9</v>
      </c>
      <c r="X2492">
        <v>5</v>
      </c>
      <c r="Y2492">
        <v>19</v>
      </c>
      <c r="AD2492"/>
    </row>
    <row r="2493" spans="1:30" x14ac:dyDescent="0.25">
      <c r="A2493" t="s">
        <v>24</v>
      </c>
      <c r="B2493" s="2">
        <v>43078</v>
      </c>
      <c r="C2493" s="35">
        <f>YEAR(Sales[[#This Row],[ShipDate]])</f>
        <v>2017</v>
      </c>
      <c r="D2493" t="s">
        <v>19</v>
      </c>
      <c r="E2493" t="s">
        <v>18</v>
      </c>
      <c r="F2493" t="s">
        <v>23</v>
      </c>
      <c r="G2493" t="s">
        <v>11</v>
      </c>
      <c r="H2493" t="s">
        <v>146</v>
      </c>
      <c r="I2493" t="s">
        <v>149</v>
      </c>
      <c r="J2493" t="s">
        <v>13</v>
      </c>
      <c r="K2493" t="s">
        <v>1320</v>
      </c>
      <c r="L2493" t="s">
        <v>92</v>
      </c>
      <c r="N2493" t="str">
        <f>IF(ISBLANK(Sales[[#This Row],[return]]),"No",Sales[[#This Row],[return]])</f>
        <v>No</v>
      </c>
      <c r="O2493" s="2">
        <v>43073</v>
      </c>
      <c r="P2493" s="8" t="str">
        <f>TEXT(DAY(Sales[[#This Row],[OrderDate]]),"ddd")</f>
        <v>Wed</v>
      </c>
      <c r="Q2493" s="8" t="str">
        <f>TEXT(MONTH(Sales[[#This Row],[ShipDate]])*29,"mmm")</f>
        <v>Dec</v>
      </c>
      <c r="R2493">
        <v>738</v>
      </c>
      <c r="S2493" t="s">
        <v>1336</v>
      </c>
      <c r="T2493" t="s">
        <v>90</v>
      </c>
      <c r="U2493">
        <v>10035</v>
      </c>
      <c r="V2493" s="1">
        <v>0.1</v>
      </c>
      <c r="W2493">
        <v>30</v>
      </c>
      <c r="X2493">
        <v>7</v>
      </c>
      <c r="Y2493">
        <v>384</v>
      </c>
      <c r="AD2493"/>
    </row>
    <row r="2494" spans="1:30" x14ac:dyDescent="0.25">
      <c r="A2494" t="s">
        <v>24</v>
      </c>
      <c r="B2494" s="2">
        <v>43078</v>
      </c>
      <c r="C2494" s="35">
        <f>YEAR(Sales[[#This Row],[ShipDate]])</f>
        <v>2017</v>
      </c>
      <c r="D2494" t="s">
        <v>19</v>
      </c>
      <c r="E2494" t="s">
        <v>18</v>
      </c>
      <c r="F2494" t="s">
        <v>104</v>
      </c>
      <c r="G2494" t="s">
        <v>25</v>
      </c>
      <c r="H2494" t="s">
        <v>146</v>
      </c>
      <c r="I2494" t="s">
        <v>149</v>
      </c>
      <c r="J2494" t="s">
        <v>13</v>
      </c>
      <c r="K2494" t="s">
        <v>1320</v>
      </c>
      <c r="L2494" t="s">
        <v>92</v>
      </c>
      <c r="N2494" t="str">
        <f>IF(ISBLANK(Sales[[#This Row],[return]]),"No",Sales[[#This Row],[return]])</f>
        <v>No</v>
      </c>
      <c r="O2494" s="2">
        <v>43073</v>
      </c>
      <c r="P2494" s="8" t="str">
        <f>TEXT(DAY(Sales[[#This Row],[OrderDate]]),"ddd")</f>
        <v>Wed</v>
      </c>
      <c r="Q2494" s="8" t="str">
        <f>TEXT(MONTH(Sales[[#This Row],[ShipDate]])*29,"mmm")</f>
        <v>Dec</v>
      </c>
      <c r="R2494">
        <v>1614</v>
      </c>
      <c r="S2494" t="s">
        <v>1976</v>
      </c>
      <c r="T2494" t="s">
        <v>90</v>
      </c>
      <c r="U2494">
        <v>10035</v>
      </c>
      <c r="V2494" s="1">
        <v>0</v>
      </c>
      <c r="W2494">
        <v>9</v>
      </c>
      <c r="X2494">
        <v>3</v>
      </c>
      <c r="Y2494">
        <v>18</v>
      </c>
      <c r="AD2494"/>
    </row>
    <row r="2495" spans="1:30" x14ac:dyDescent="0.25">
      <c r="A2495" t="s">
        <v>24</v>
      </c>
      <c r="B2495" s="2">
        <v>43078</v>
      </c>
      <c r="C2495" s="35">
        <f>YEAR(Sales[[#This Row],[ShipDate]])</f>
        <v>2017</v>
      </c>
      <c r="D2495" t="s">
        <v>19</v>
      </c>
      <c r="E2495" t="s">
        <v>18</v>
      </c>
      <c r="F2495" t="s">
        <v>48</v>
      </c>
      <c r="G2495" t="s">
        <v>46</v>
      </c>
      <c r="H2495" t="s">
        <v>146</v>
      </c>
      <c r="I2495" t="s">
        <v>149</v>
      </c>
      <c r="J2495" t="s">
        <v>13</v>
      </c>
      <c r="K2495" t="s">
        <v>1320</v>
      </c>
      <c r="L2495" t="s">
        <v>92</v>
      </c>
      <c r="N2495" t="str">
        <f>IF(ISBLANK(Sales[[#This Row],[return]]),"No",Sales[[#This Row],[return]])</f>
        <v>No</v>
      </c>
      <c r="O2495" s="2">
        <v>43073</v>
      </c>
      <c r="P2495" s="8" t="str">
        <f>TEXT(DAY(Sales[[#This Row],[OrderDate]]),"ddd")</f>
        <v>Wed</v>
      </c>
      <c r="Q2495" s="8" t="str">
        <f>TEXT(MONTH(Sales[[#This Row],[ShipDate]])*29,"mmm")</f>
        <v>Dec</v>
      </c>
      <c r="R2495">
        <v>1653</v>
      </c>
      <c r="S2495" t="s">
        <v>2439</v>
      </c>
      <c r="T2495" t="s">
        <v>90</v>
      </c>
      <c r="U2495">
        <v>10035</v>
      </c>
      <c r="V2495" s="1">
        <v>0</v>
      </c>
      <c r="W2495">
        <v>540</v>
      </c>
      <c r="X2495">
        <v>5</v>
      </c>
      <c r="Y2495">
        <v>1800</v>
      </c>
      <c r="AD2495"/>
    </row>
    <row r="2496" spans="1:30" x14ac:dyDescent="0.25">
      <c r="A2496" t="s">
        <v>24</v>
      </c>
      <c r="B2496" s="2">
        <v>43078</v>
      </c>
      <c r="C2496" s="35">
        <f>YEAR(Sales[[#This Row],[ShipDate]])</f>
        <v>2017</v>
      </c>
      <c r="D2496" t="s">
        <v>113</v>
      </c>
      <c r="E2496" t="s">
        <v>18</v>
      </c>
      <c r="F2496" t="s">
        <v>150</v>
      </c>
      <c r="G2496" t="s">
        <v>25</v>
      </c>
      <c r="H2496" t="s">
        <v>60</v>
      </c>
      <c r="I2496" t="s">
        <v>63</v>
      </c>
      <c r="J2496" t="s">
        <v>13</v>
      </c>
      <c r="K2496" t="s">
        <v>874</v>
      </c>
      <c r="L2496" t="s">
        <v>30</v>
      </c>
      <c r="N2496" t="str">
        <f>IF(ISBLANK(Sales[[#This Row],[return]]),"No",Sales[[#This Row],[return]])</f>
        <v>No</v>
      </c>
      <c r="O2496" s="2">
        <v>43076</v>
      </c>
      <c r="P2496" s="8" t="str">
        <f>TEXT(DAY(Sales[[#This Row],[OrderDate]]),"ddd")</f>
        <v>Sat</v>
      </c>
      <c r="Q2496" s="8" t="str">
        <f>TEXT(MONTH(Sales[[#This Row],[ShipDate]])*29,"mmm")</f>
        <v>Dec</v>
      </c>
      <c r="R2496">
        <v>119</v>
      </c>
      <c r="S2496" t="s">
        <v>875</v>
      </c>
      <c r="T2496" t="s">
        <v>28</v>
      </c>
      <c r="U2496">
        <v>98105</v>
      </c>
      <c r="V2496" s="1">
        <v>0</v>
      </c>
      <c r="W2496">
        <v>0</v>
      </c>
      <c r="X2496">
        <v>2</v>
      </c>
      <c r="Y2496">
        <v>4</v>
      </c>
      <c r="AD2496"/>
    </row>
    <row r="2497" spans="1:30" x14ac:dyDescent="0.25">
      <c r="A2497" t="s">
        <v>24</v>
      </c>
      <c r="B2497" s="2">
        <v>43078</v>
      </c>
      <c r="C2497" s="35">
        <f>YEAR(Sales[[#This Row],[ShipDate]])</f>
        <v>2017</v>
      </c>
      <c r="D2497" t="s">
        <v>113</v>
      </c>
      <c r="E2497" t="s">
        <v>18</v>
      </c>
      <c r="F2497" t="s">
        <v>33</v>
      </c>
      <c r="G2497" t="s">
        <v>25</v>
      </c>
      <c r="H2497" t="s">
        <v>60</v>
      </c>
      <c r="I2497" t="s">
        <v>63</v>
      </c>
      <c r="J2497" t="s">
        <v>13</v>
      </c>
      <c r="K2497" t="s">
        <v>874</v>
      </c>
      <c r="L2497" t="s">
        <v>30</v>
      </c>
      <c r="N2497" t="str">
        <f>IF(ISBLANK(Sales[[#This Row],[return]]),"No",Sales[[#This Row],[return]])</f>
        <v>No</v>
      </c>
      <c r="O2497" s="2">
        <v>43076</v>
      </c>
      <c r="P2497" s="8" t="str">
        <f>TEXT(DAY(Sales[[#This Row],[OrderDate]]),"ddd")</f>
        <v>Sat</v>
      </c>
      <c r="Q2497" s="8" t="str">
        <f>TEXT(MONTH(Sales[[#This Row],[ShipDate]])*29,"mmm")</f>
        <v>Dec</v>
      </c>
      <c r="R2497">
        <v>219</v>
      </c>
      <c r="S2497" t="s">
        <v>539</v>
      </c>
      <c r="T2497" t="s">
        <v>28</v>
      </c>
      <c r="U2497">
        <v>98105</v>
      </c>
      <c r="V2497" s="1">
        <v>0</v>
      </c>
      <c r="W2497">
        <v>1</v>
      </c>
      <c r="X2497">
        <v>1</v>
      </c>
      <c r="Y2497">
        <v>3</v>
      </c>
      <c r="AD2497"/>
    </row>
    <row r="2498" spans="1:30" x14ac:dyDescent="0.25">
      <c r="A2498" t="s">
        <v>40</v>
      </c>
      <c r="B2498" s="2">
        <v>42987</v>
      </c>
      <c r="C2498" s="35">
        <f>YEAR(Sales[[#This Row],[ShipDate]])</f>
        <v>2017</v>
      </c>
      <c r="D2498" t="s">
        <v>36</v>
      </c>
      <c r="E2498" t="s">
        <v>18</v>
      </c>
      <c r="F2498" t="s">
        <v>21</v>
      </c>
      <c r="G2498" t="s">
        <v>11</v>
      </c>
      <c r="H2498" t="s">
        <v>457</v>
      </c>
      <c r="I2498" t="s">
        <v>32</v>
      </c>
      <c r="J2498" t="s">
        <v>13</v>
      </c>
      <c r="K2498" t="s">
        <v>615</v>
      </c>
      <c r="L2498" t="s">
        <v>30</v>
      </c>
      <c r="M2498" t="s">
        <v>82</v>
      </c>
      <c r="N2498" t="str">
        <f>IF(ISBLANK(Sales[[#This Row],[return]]),"No",Sales[[#This Row],[return]])</f>
        <v>Yes</v>
      </c>
      <c r="O2498" s="2">
        <v>42983</v>
      </c>
      <c r="P2498" s="8" t="str">
        <f>TEXT(DAY(Sales[[#This Row],[OrderDate]]),"ddd")</f>
        <v>Thu</v>
      </c>
      <c r="Q2498" s="8" t="str">
        <f>TEXT(MONTH(Sales[[#This Row],[ShipDate]])*29,"mmm")</f>
        <v>Sep</v>
      </c>
      <c r="R2498">
        <v>1429</v>
      </c>
      <c r="S2498" t="s">
        <v>1120</v>
      </c>
      <c r="T2498" t="s">
        <v>28</v>
      </c>
      <c r="U2498">
        <v>92105</v>
      </c>
      <c r="V2498" s="1">
        <v>0.15</v>
      </c>
      <c r="W2498">
        <v>-21</v>
      </c>
      <c r="X2498">
        <v>3</v>
      </c>
      <c r="Y2498">
        <v>293</v>
      </c>
      <c r="AD2498"/>
    </row>
    <row r="2499" spans="1:30" x14ac:dyDescent="0.25">
      <c r="A2499" t="s">
        <v>40</v>
      </c>
      <c r="B2499" s="2">
        <v>42987</v>
      </c>
      <c r="C2499" s="35">
        <f>YEAR(Sales[[#This Row],[ShipDate]])</f>
        <v>2017</v>
      </c>
      <c r="D2499" t="s">
        <v>36</v>
      </c>
      <c r="E2499" t="s">
        <v>18</v>
      </c>
      <c r="F2499" t="s">
        <v>21</v>
      </c>
      <c r="G2499" t="s">
        <v>11</v>
      </c>
      <c r="H2499" t="s">
        <v>457</v>
      </c>
      <c r="I2499" t="s">
        <v>32</v>
      </c>
      <c r="J2499" t="s">
        <v>13</v>
      </c>
      <c r="K2499" t="s">
        <v>615</v>
      </c>
      <c r="L2499" t="s">
        <v>30</v>
      </c>
      <c r="M2499" t="s">
        <v>82</v>
      </c>
      <c r="N2499" t="str">
        <f>IF(ISBLANK(Sales[[#This Row],[return]]),"No",Sales[[#This Row],[return]])</f>
        <v>Yes</v>
      </c>
      <c r="O2499" s="2">
        <v>42983</v>
      </c>
      <c r="P2499" s="8" t="str">
        <f>TEXT(DAY(Sales[[#This Row],[OrderDate]]),"ddd")</f>
        <v>Thu</v>
      </c>
      <c r="Q2499" s="8" t="str">
        <f>TEXT(MONTH(Sales[[#This Row],[ShipDate]])*29,"mmm")</f>
        <v>Sep</v>
      </c>
      <c r="R2499">
        <v>1428</v>
      </c>
      <c r="S2499" t="s">
        <v>1185</v>
      </c>
      <c r="T2499" t="s">
        <v>28</v>
      </c>
      <c r="U2499">
        <v>92105</v>
      </c>
      <c r="V2499" s="1">
        <v>0.15</v>
      </c>
      <c r="W2499">
        <v>-5</v>
      </c>
      <c r="X2499">
        <v>4</v>
      </c>
      <c r="Y2499">
        <v>411</v>
      </c>
      <c r="AD2499"/>
    </row>
    <row r="2500" spans="1:30" x14ac:dyDescent="0.25">
      <c r="A2500" t="s">
        <v>40</v>
      </c>
      <c r="B2500" s="2">
        <v>42987</v>
      </c>
      <c r="C2500" s="35">
        <f>YEAR(Sales[[#This Row],[ShipDate]])</f>
        <v>2017</v>
      </c>
      <c r="D2500" t="s">
        <v>36</v>
      </c>
      <c r="E2500" t="s">
        <v>18</v>
      </c>
      <c r="F2500" t="s">
        <v>50</v>
      </c>
      <c r="G2500" t="s">
        <v>25</v>
      </c>
      <c r="H2500" t="s">
        <v>457</v>
      </c>
      <c r="I2500" t="s">
        <v>32</v>
      </c>
      <c r="J2500" t="s">
        <v>13</v>
      </c>
      <c r="K2500" t="s">
        <v>615</v>
      </c>
      <c r="L2500" t="s">
        <v>30</v>
      </c>
      <c r="M2500" t="s">
        <v>82</v>
      </c>
      <c r="N2500" t="str">
        <f>IF(ISBLANK(Sales[[#This Row],[return]]),"No",Sales[[#This Row],[return]])</f>
        <v>Yes</v>
      </c>
      <c r="O2500" s="2">
        <v>42983</v>
      </c>
      <c r="P2500" s="8" t="str">
        <f>TEXT(DAY(Sales[[#This Row],[OrderDate]]),"ddd")</f>
        <v>Thu</v>
      </c>
      <c r="Q2500" s="8" t="str">
        <f>TEXT(MONTH(Sales[[#This Row],[ShipDate]])*29,"mmm")</f>
        <v>Sep</v>
      </c>
      <c r="R2500">
        <v>536</v>
      </c>
      <c r="S2500" t="s">
        <v>2214</v>
      </c>
      <c r="T2500" t="s">
        <v>28</v>
      </c>
      <c r="U2500">
        <v>92105</v>
      </c>
      <c r="V2500" s="1">
        <v>0.2</v>
      </c>
      <c r="W2500">
        <v>10</v>
      </c>
      <c r="X2500">
        <v>6</v>
      </c>
      <c r="Y2500">
        <v>29</v>
      </c>
      <c r="AD2500"/>
    </row>
    <row r="2501" spans="1:30" x14ac:dyDescent="0.25">
      <c r="A2501" t="s">
        <v>24</v>
      </c>
      <c r="B2501" s="2">
        <v>42860</v>
      </c>
      <c r="C2501" s="35">
        <f>YEAR(Sales[[#This Row],[ShipDate]])</f>
        <v>2017</v>
      </c>
      <c r="D2501" t="s">
        <v>36</v>
      </c>
      <c r="E2501" t="s">
        <v>18</v>
      </c>
      <c r="F2501" t="s">
        <v>52</v>
      </c>
      <c r="G2501" t="s">
        <v>25</v>
      </c>
      <c r="H2501" t="s">
        <v>107</v>
      </c>
      <c r="I2501" t="s">
        <v>70</v>
      </c>
      <c r="J2501" t="s">
        <v>13</v>
      </c>
      <c r="K2501" t="s">
        <v>623</v>
      </c>
      <c r="L2501" t="s">
        <v>68</v>
      </c>
      <c r="N2501" t="str">
        <f>IF(ISBLANK(Sales[[#This Row],[return]]),"No",Sales[[#This Row],[return]])</f>
        <v>No</v>
      </c>
      <c r="O2501" s="2">
        <v>42853</v>
      </c>
      <c r="P2501" s="8" t="str">
        <f>TEXT(DAY(Sales[[#This Row],[OrderDate]]),"ddd")</f>
        <v>Sat</v>
      </c>
      <c r="Q2501" s="8" t="str">
        <f>TEXT(MONTH(Sales[[#This Row],[ShipDate]])*29,"mmm")</f>
        <v>May</v>
      </c>
      <c r="R2501">
        <v>812</v>
      </c>
      <c r="S2501" t="s">
        <v>624</v>
      </c>
      <c r="T2501" t="s">
        <v>66</v>
      </c>
      <c r="U2501">
        <v>77095</v>
      </c>
      <c r="V2501" s="1">
        <v>0.8</v>
      </c>
      <c r="W2501">
        <v>-20</v>
      </c>
      <c r="X2501">
        <v>3</v>
      </c>
      <c r="Y2501">
        <v>9</v>
      </c>
      <c r="AD2501"/>
    </row>
    <row r="2502" spans="1:30" x14ac:dyDescent="0.25">
      <c r="A2502" t="s">
        <v>24</v>
      </c>
      <c r="B2502" s="2">
        <v>42860</v>
      </c>
      <c r="C2502" s="35">
        <f>YEAR(Sales[[#This Row],[ShipDate]])</f>
        <v>2017</v>
      </c>
      <c r="D2502" t="s">
        <v>36</v>
      </c>
      <c r="E2502" t="s">
        <v>18</v>
      </c>
      <c r="F2502" t="s">
        <v>39</v>
      </c>
      <c r="G2502" t="s">
        <v>25</v>
      </c>
      <c r="H2502" t="s">
        <v>107</v>
      </c>
      <c r="I2502" t="s">
        <v>70</v>
      </c>
      <c r="J2502" t="s">
        <v>13</v>
      </c>
      <c r="K2502" t="s">
        <v>623</v>
      </c>
      <c r="L2502" t="s">
        <v>68</v>
      </c>
      <c r="N2502" t="str">
        <f>IF(ISBLANK(Sales[[#This Row],[return]]),"No",Sales[[#This Row],[return]])</f>
        <v>No</v>
      </c>
      <c r="O2502" s="2">
        <v>42853</v>
      </c>
      <c r="P2502" s="8" t="str">
        <f>TEXT(DAY(Sales[[#This Row],[OrderDate]]),"ddd")</f>
        <v>Sat</v>
      </c>
      <c r="Q2502" s="8" t="str">
        <f>TEXT(MONTH(Sales[[#This Row],[ShipDate]])*29,"mmm")</f>
        <v>May</v>
      </c>
      <c r="R2502">
        <v>118</v>
      </c>
      <c r="S2502" t="s">
        <v>625</v>
      </c>
      <c r="T2502" t="s">
        <v>66</v>
      </c>
      <c r="U2502">
        <v>77095</v>
      </c>
      <c r="V2502" s="1">
        <v>0.2</v>
      </c>
      <c r="W2502">
        <v>3</v>
      </c>
      <c r="X2502">
        <v>3</v>
      </c>
      <c r="Y2502">
        <v>24</v>
      </c>
      <c r="AD2502"/>
    </row>
    <row r="2503" spans="1:30" x14ac:dyDescent="0.25">
      <c r="A2503" t="s">
        <v>24</v>
      </c>
      <c r="B2503" s="2">
        <v>42860</v>
      </c>
      <c r="C2503" s="35">
        <f>YEAR(Sales[[#This Row],[ShipDate]])</f>
        <v>2017</v>
      </c>
      <c r="D2503" t="s">
        <v>36</v>
      </c>
      <c r="E2503" t="s">
        <v>18</v>
      </c>
      <c r="F2503" t="s">
        <v>50</v>
      </c>
      <c r="G2503" t="s">
        <v>25</v>
      </c>
      <c r="H2503" t="s">
        <v>107</v>
      </c>
      <c r="I2503" t="s">
        <v>70</v>
      </c>
      <c r="J2503" t="s">
        <v>13</v>
      </c>
      <c r="K2503" t="s">
        <v>623</v>
      </c>
      <c r="L2503" t="s">
        <v>68</v>
      </c>
      <c r="N2503" t="str">
        <f>IF(ISBLANK(Sales[[#This Row],[return]]),"No",Sales[[#This Row],[return]])</f>
        <v>No</v>
      </c>
      <c r="O2503" s="2">
        <v>42853</v>
      </c>
      <c r="P2503" s="8" t="str">
        <f>TEXT(DAY(Sales[[#This Row],[OrderDate]]),"ddd")</f>
        <v>Sat</v>
      </c>
      <c r="Q2503" s="8" t="str">
        <f>TEXT(MONTH(Sales[[#This Row],[ShipDate]])*29,"mmm")</f>
        <v>May</v>
      </c>
      <c r="R2503">
        <v>714</v>
      </c>
      <c r="S2503" t="s">
        <v>3158</v>
      </c>
      <c r="T2503" t="s">
        <v>66</v>
      </c>
      <c r="U2503">
        <v>77095</v>
      </c>
      <c r="V2503" s="1">
        <v>0.8</v>
      </c>
      <c r="W2503">
        <v>-19</v>
      </c>
      <c r="X2503">
        <v>4</v>
      </c>
      <c r="Y2503">
        <v>12</v>
      </c>
      <c r="AD2503"/>
    </row>
    <row r="2504" spans="1:30" x14ac:dyDescent="0.25">
      <c r="A2504" t="s">
        <v>10</v>
      </c>
      <c r="B2504" s="2">
        <v>43033</v>
      </c>
      <c r="C2504" s="35">
        <f>YEAR(Sales[[#This Row],[ShipDate]])</f>
        <v>2017</v>
      </c>
      <c r="D2504" t="s">
        <v>607</v>
      </c>
      <c r="E2504" t="s">
        <v>31</v>
      </c>
      <c r="F2504" t="s">
        <v>23</v>
      </c>
      <c r="G2504" t="s">
        <v>11</v>
      </c>
      <c r="H2504" t="s">
        <v>395</v>
      </c>
      <c r="I2504" t="s">
        <v>233</v>
      </c>
      <c r="J2504" t="s">
        <v>13</v>
      </c>
      <c r="K2504" t="s">
        <v>2598</v>
      </c>
      <c r="L2504" t="s">
        <v>30</v>
      </c>
      <c r="N2504" t="str">
        <f>IF(ISBLANK(Sales[[#This Row],[return]]),"No",Sales[[#This Row],[return]])</f>
        <v>No</v>
      </c>
      <c r="O2504" s="2">
        <v>43033</v>
      </c>
      <c r="P2504" s="8" t="str">
        <f>TEXT(DAY(Sales[[#This Row],[OrderDate]]),"ddd")</f>
        <v>Wed</v>
      </c>
      <c r="Q2504" s="8" t="str">
        <f>TEXT(MONTH(Sales[[#This Row],[ShipDate]])*29,"mmm")</f>
        <v>Oct</v>
      </c>
      <c r="R2504">
        <v>756</v>
      </c>
      <c r="S2504" t="s">
        <v>1355</v>
      </c>
      <c r="T2504" t="s">
        <v>28</v>
      </c>
      <c r="U2504">
        <v>80219</v>
      </c>
      <c r="V2504" s="1">
        <v>0.2</v>
      </c>
      <c r="W2504">
        <v>-29</v>
      </c>
      <c r="X2504">
        <v>8</v>
      </c>
      <c r="Y2504">
        <v>582</v>
      </c>
      <c r="AD2504"/>
    </row>
    <row r="2505" spans="1:30" x14ac:dyDescent="0.25">
      <c r="A2505" t="s">
        <v>24</v>
      </c>
      <c r="B2505" s="2">
        <v>43105</v>
      </c>
      <c r="C2505" s="35">
        <f>YEAR(Sales[[#This Row],[ShipDate]])</f>
        <v>2018</v>
      </c>
      <c r="D2505" t="s">
        <v>36</v>
      </c>
      <c r="E2505" t="s">
        <v>18</v>
      </c>
      <c r="F2505" t="s">
        <v>290</v>
      </c>
      <c r="G2505" t="s">
        <v>25</v>
      </c>
      <c r="H2505" t="s">
        <v>146</v>
      </c>
      <c r="I2505" t="s">
        <v>149</v>
      </c>
      <c r="J2505" t="s">
        <v>13</v>
      </c>
      <c r="K2505" t="s">
        <v>664</v>
      </c>
      <c r="L2505" t="s">
        <v>92</v>
      </c>
      <c r="N2505" t="str">
        <f>IF(ISBLANK(Sales[[#This Row],[return]]),"No",Sales[[#This Row],[return]])</f>
        <v>No</v>
      </c>
      <c r="O2505" s="2">
        <v>43098</v>
      </c>
      <c r="P2505" s="8" t="str">
        <f>TEXT(DAY(Sales[[#This Row],[OrderDate]]),"ddd")</f>
        <v>Sun</v>
      </c>
      <c r="Q2505" s="8" t="str">
        <f>TEXT(MONTH(Sales[[#This Row],[ShipDate]])*29,"mmm")</f>
        <v>Jan</v>
      </c>
      <c r="R2505">
        <v>85</v>
      </c>
      <c r="S2505" t="s">
        <v>2030</v>
      </c>
      <c r="T2505" t="s">
        <v>90</v>
      </c>
      <c r="U2505">
        <v>10035</v>
      </c>
      <c r="V2505" s="1">
        <v>0</v>
      </c>
      <c r="W2505">
        <v>0</v>
      </c>
      <c r="X2505">
        <v>2</v>
      </c>
      <c r="Y2505">
        <v>6</v>
      </c>
      <c r="AD2505"/>
    </row>
    <row r="2506" spans="1:30" x14ac:dyDescent="0.25">
      <c r="A2506" t="s">
        <v>24</v>
      </c>
      <c r="B2506" s="2">
        <v>42871</v>
      </c>
      <c r="C2506" s="35">
        <f>YEAR(Sales[[#This Row],[ShipDate]])</f>
        <v>2017</v>
      </c>
      <c r="D2506" t="s">
        <v>19</v>
      </c>
      <c r="E2506" t="s">
        <v>18</v>
      </c>
      <c r="F2506" t="s">
        <v>39</v>
      </c>
      <c r="G2506" t="s">
        <v>25</v>
      </c>
      <c r="H2506" t="s">
        <v>146</v>
      </c>
      <c r="I2506" t="s">
        <v>149</v>
      </c>
      <c r="J2506" t="s">
        <v>13</v>
      </c>
      <c r="K2506" t="s">
        <v>1520</v>
      </c>
      <c r="L2506" t="s">
        <v>92</v>
      </c>
      <c r="N2506" t="str">
        <f>IF(ISBLANK(Sales[[#This Row],[return]]),"No",Sales[[#This Row],[return]])</f>
        <v>No</v>
      </c>
      <c r="O2506" s="2">
        <v>42867</v>
      </c>
      <c r="P2506" s="8" t="str">
        <f>TEXT(DAY(Sales[[#This Row],[OrderDate]]),"ddd")</f>
        <v>Thu</v>
      </c>
      <c r="Q2506" s="8" t="str">
        <f>TEXT(MONTH(Sales[[#This Row],[ShipDate]])*29,"mmm")</f>
        <v>May</v>
      </c>
      <c r="R2506">
        <v>1300</v>
      </c>
      <c r="S2506" t="s">
        <v>1979</v>
      </c>
      <c r="T2506" t="s">
        <v>90</v>
      </c>
      <c r="U2506">
        <v>10024</v>
      </c>
      <c r="V2506" s="1">
        <v>0</v>
      </c>
      <c r="W2506">
        <v>10</v>
      </c>
      <c r="X2506">
        <v>3</v>
      </c>
      <c r="Y2506">
        <v>37</v>
      </c>
      <c r="AD2506"/>
    </row>
    <row r="2507" spans="1:30" x14ac:dyDescent="0.25">
      <c r="A2507" t="s">
        <v>10</v>
      </c>
      <c r="B2507" s="2">
        <v>43010</v>
      </c>
      <c r="C2507" s="35">
        <f>YEAR(Sales[[#This Row],[ShipDate]])</f>
        <v>2017</v>
      </c>
      <c r="D2507" t="s">
        <v>36</v>
      </c>
      <c r="E2507" t="s">
        <v>18</v>
      </c>
      <c r="F2507" t="s">
        <v>59</v>
      </c>
      <c r="G2507" t="s">
        <v>25</v>
      </c>
      <c r="H2507" t="s">
        <v>213</v>
      </c>
      <c r="I2507" t="s">
        <v>216</v>
      </c>
      <c r="J2507" t="s">
        <v>13</v>
      </c>
      <c r="K2507" t="s">
        <v>100</v>
      </c>
      <c r="L2507" t="s">
        <v>30</v>
      </c>
      <c r="N2507" t="str">
        <f>IF(ISBLANK(Sales[[#This Row],[return]]),"No",Sales[[#This Row],[return]])</f>
        <v>No</v>
      </c>
      <c r="O2507" s="2">
        <v>43004</v>
      </c>
      <c r="P2507" s="8" t="str">
        <f>TEXT(DAY(Sales[[#This Row],[OrderDate]]),"ddd")</f>
        <v>Thu</v>
      </c>
      <c r="Q2507" s="8" t="str">
        <f>TEXT(MONTH(Sales[[#This Row],[ShipDate]])*29,"mmm")</f>
        <v>Oct</v>
      </c>
      <c r="R2507">
        <v>538</v>
      </c>
      <c r="S2507" t="s">
        <v>109</v>
      </c>
      <c r="T2507" t="s">
        <v>28</v>
      </c>
      <c r="U2507">
        <v>97206</v>
      </c>
      <c r="V2507" s="1">
        <v>0.2</v>
      </c>
      <c r="W2507">
        <v>48</v>
      </c>
      <c r="X2507">
        <v>5</v>
      </c>
      <c r="Y2507">
        <v>142</v>
      </c>
      <c r="AD2507"/>
    </row>
    <row r="2508" spans="1:30" x14ac:dyDescent="0.25">
      <c r="A2508" t="s">
        <v>10</v>
      </c>
      <c r="B2508" s="2">
        <v>43010</v>
      </c>
      <c r="C2508" s="35">
        <f>YEAR(Sales[[#This Row],[ShipDate]])</f>
        <v>2017</v>
      </c>
      <c r="D2508" t="s">
        <v>36</v>
      </c>
      <c r="E2508" t="s">
        <v>18</v>
      </c>
      <c r="F2508" t="s">
        <v>99</v>
      </c>
      <c r="G2508" t="s">
        <v>46</v>
      </c>
      <c r="H2508" t="s">
        <v>213</v>
      </c>
      <c r="I2508" t="s">
        <v>216</v>
      </c>
      <c r="J2508" t="s">
        <v>13</v>
      </c>
      <c r="K2508" t="s">
        <v>100</v>
      </c>
      <c r="L2508" t="s">
        <v>30</v>
      </c>
      <c r="N2508" t="str">
        <f>IF(ISBLANK(Sales[[#This Row],[return]]),"No",Sales[[#This Row],[return]])</f>
        <v>No</v>
      </c>
      <c r="O2508" s="2">
        <v>43004</v>
      </c>
      <c r="P2508" s="8" t="str">
        <f>TEXT(DAY(Sales[[#This Row],[OrderDate]]),"ddd")</f>
        <v>Thu</v>
      </c>
      <c r="Q2508" s="8" t="str">
        <f>TEXT(MONTH(Sales[[#This Row],[ShipDate]])*29,"mmm")</f>
        <v>Oct</v>
      </c>
      <c r="R2508">
        <v>1093</v>
      </c>
      <c r="S2508" t="s">
        <v>500</v>
      </c>
      <c r="T2508" t="s">
        <v>28</v>
      </c>
      <c r="U2508">
        <v>97206</v>
      </c>
      <c r="V2508" s="1">
        <v>0.2</v>
      </c>
      <c r="W2508">
        <v>48</v>
      </c>
      <c r="X2508">
        <v>5</v>
      </c>
      <c r="Y2508">
        <v>240</v>
      </c>
      <c r="AD2508"/>
    </row>
    <row r="2509" spans="1:30" x14ac:dyDescent="0.25">
      <c r="A2509" t="s">
        <v>10</v>
      </c>
      <c r="B2509" s="2">
        <v>43010</v>
      </c>
      <c r="C2509" s="35">
        <f>YEAR(Sales[[#This Row],[ShipDate]])</f>
        <v>2017</v>
      </c>
      <c r="D2509" t="s">
        <v>36</v>
      </c>
      <c r="E2509" t="s">
        <v>18</v>
      </c>
      <c r="F2509" t="s">
        <v>59</v>
      </c>
      <c r="G2509" t="s">
        <v>25</v>
      </c>
      <c r="H2509" t="s">
        <v>213</v>
      </c>
      <c r="I2509" t="s">
        <v>216</v>
      </c>
      <c r="J2509" t="s">
        <v>13</v>
      </c>
      <c r="K2509" t="s">
        <v>100</v>
      </c>
      <c r="L2509" t="s">
        <v>30</v>
      </c>
      <c r="N2509" t="str">
        <f>IF(ISBLANK(Sales[[#This Row],[return]]),"No",Sales[[#This Row],[return]])</f>
        <v>No</v>
      </c>
      <c r="O2509" s="2">
        <v>43004</v>
      </c>
      <c r="P2509" s="8" t="str">
        <f>TEXT(DAY(Sales[[#This Row],[OrderDate]]),"ddd")</f>
        <v>Thu</v>
      </c>
      <c r="Q2509" s="8" t="str">
        <f>TEXT(MONTH(Sales[[#This Row],[ShipDate]])*29,"mmm")</f>
        <v>Oct</v>
      </c>
      <c r="R2509">
        <v>1820</v>
      </c>
      <c r="S2509" t="s">
        <v>501</v>
      </c>
      <c r="T2509" t="s">
        <v>28</v>
      </c>
      <c r="U2509">
        <v>97206</v>
      </c>
      <c r="V2509" s="1">
        <v>0.2</v>
      </c>
      <c r="W2509">
        <v>11</v>
      </c>
      <c r="X2509">
        <v>6</v>
      </c>
      <c r="Y2509">
        <v>31</v>
      </c>
      <c r="AD2509"/>
    </row>
    <row r="2510" spans="1:30" x14ac:dyDescent="0.25">
      <c r="A2510" t="s">
        <v>40</v>
      </c>
      <c r="B2510" s="2">
        <v>43045</v>
      </c>
      <c r="C2510" s="35">
        <f>YEAR(Sales[[#This Row],[ShipDate]])</f>
        <v>2017</v>
      </c>
      <c r="D2510" t="s">
        <v>36</v>
      </c>
      <c r="E2510" t="s">
        <v>18</v>
      </c>
      <c r="F2510" t="s">
        <v>38</v>
      </c>
      <c r="G2510" t="s">
        <v>11</v>
      </c>
      <c r="H2510" t="s">
        <v>26</v>
      </c>
      <c r="I2510" t="s">
        <v>32</v>
      </c>
      <c r="J2510" t="s">
        <v>13</v>
      </c>
      <c r="K2510" t="s">
        <v>3100</v>
      </c>
      <c r="L2510" t="s">
        <v>30</v>
      </c>
      <c r="N2510" t="str">
        <f>IF(ISBLANK(Sales[[#This Row],[return]]),"No",Sales[[#This Row],[return]])</f>
        <v>No</v>
      </c>
      <c r="O2510" s="2">
        <v>43041</v>
      </c>
      <c r="P2510" s="8" t="str">
        <f>TEXT(DAY(Sales[[#This Row],[OrderDate]]),"ddd")</f>
        <v>Mon</v>
      </c>
      <c r="Q2510" s="8" t="str">
        <f>TEXT(MONTH(Sales[[#This Row],[ShipDate]])*29,"mmm")</f>
        <v>Nov</v>
      </c>
      <c r="R2510">
        <v>314</v>
      </c>
      <c r="S2510" t="s">
        <v>3151</v>
      </c>
      <c r="T2510" t="s">
        <v>28</v>
      </c>
      <c r="U2510">
        <v>90004</v>
      </c>
      <c r="V2510" s="1">
        <v>0.2</v>
      </c>
      <c r="W2510">
        <v>52</v>
      </c>
      <c r="X2510">
        <v>5</v>
      </c>
      <c r="Y2510">
        <v>1039</v>
      </c>
      <c r="AD2510"/>
    </row>
    <row r="2511" spans="1:30" x14ac:dyDescent="0.25">
      <c r="A2511" t="s">
        <v>40</v>
      </c>
      <c r="B2511" s="2">
        <v>43068</v>
      </c>
      <c r="C2511" s="35">
        <f>YEAR(Sales[[#This Row],[ShipDate]])</f>
        <v>2017</v>
      </c>
      <c r="D2511" t="s">
        <v>19</v>
      </c>
      <c r="E2511" t="s">
        <v>69</v>
      </c>
      <c r="F2511" t="s">
        <v>21</v>
      </c>
      <c r="G2511" t="s">
        <v>11</v>
      </c>
      <c r="H2511" t="s">
        <v>1152</v>
      </c>
      <c r="I2511" t="s">
        <v>585</v>
      </c>
      <c r="J2511" t="s">
        <v>13</v>
      </c>
      <c r="K2511" t="s">
        <v>108</v>
      </c>
      <c r="L2511" t="s">
        <v>92</v>
      </c>
      <c r="N2511" t="str">
        <f>IF(ISBLANK(Sales[[#This Row],[return]]),"No",Sales[[#This Row],[return]])</f>
        <v>No</v>
      </c>
      <c r="O2511" s="2">
        <v>43066</v>
      </c>
      <c r="P2511" s="8" t="str">
        <f>TEXT(DAY(Sales[[#This Row],[OrderDate]]),"ddd")</f>
        <v>Fri</v>
      </c>
      <c r="Q2511" s="8" t="str">
        <f>TEXT(MONTH(Sales[[#This Row],[ShipDate]])*29,"mmm")</f>
        <v>Nov</v>
      </c>
      <c r="R2511">
        <v>1368</v>
      </c>
      <c r="S2511" t="s">
        <v>3199</v>
      </c>
      <c r="T2511" t="s">
        <v>90</v>
      </c>
      <c r="U2511">
        <v>2149</v>
      </c>
      <c r="V2511" s="1">
        <v>0</v>
      </c>
      <c r="W2511">
        <v>32</v>
      </c>
      <c r="X2511">
        <v>1</v>
      </c>
      <c r="Y2511">
        <v>171</v>
      </c>
      <c r="AD2511"/>
    </row>
    <row r="2512" spans="1:30" x14ac:dyDescent="0.25">
      <c r="A2512" t="s">
        <v>40</v>
      </c>
      <c r="B2512" s="2">
        <v>43068</v>
      </c>
      <c r="C2512" s="35">
        <f>YEAR(Sales[[#This Row],[ShipDate]])</f>
        <v>2017</v>
      </c>
      <c r="D2512" t="s">
        <v>19</v>
      </c>
      <c r="E2512" t="s">
        <v>69</v>
      </c>
      <c r="F2512" t="s">
        <v>43</v>
      </c>
      <c r="G2512" t="s">
        <v>11</v>
      </c>
      <c r="H2512" t="s">
        <v>1152</v>
      </c>
      <c r="I2512" t="s">
        <v>585</v>
      </c>
      <c r="J2512" t="s">
        <v>13</v>
      </c>
      <c r="K2512" t="s">
        <v>108</v>
      </c>
      <c r="L2512" t="s">
        <v>92</v>
      </c>
      <c r="N2512" t="str">
        <f>IF(ISBLANK(Sales[[#This Row],[return]]),"No",Sales[[#This Row],[return]])</f>
        <v>No</v>
      </c>
      <c r="O2512" s="2">
        <v>43066</v>
      </c>
      <c r="P2512" s="8" t="str">
        <f>TEXT(DAY(Sales[[#This Row],[OrderDate]]),"ddd")</f>
        <v>Fri</v>
      </c>
      <c r="Q2512" s="8" t="str">
        <f>TEXT(MONTH(Sales[[#This Row],[ShipDate]])*29,"mmm")</f>
        <v>Nov</v>
      </c>
      <c r="R2512">
        <v>1563</v>
      </c>
      <c r="S2512" t="s">
        <v>3203</v>
      </c>
      <c r="T2512" t="s">
        <v>90</v>
      </c>
      <c r="U2512">
        <v>2149</v>
      </c>
      <c r="V2512" s="1">
        <v>0</v>
      </c>
      <c r="W2512">
        <v>5</v>
      </c>
      <c r="X2512">
        <v>3</v>
      </c>
      <c r="Y2512">
        <v>39</v>
      </c>
      <c r="AD2512"/>
    </row>
    <row r="2513" spans="1:30" x14ac:dyDescent="0.25">
      <c r="A2513" t="s">
        <v>40</v>
      </c>
      <c r="B2513" s="2">
        <v>43068</v>
      </c>
      <c r="C2513" s="35">
        <f>YEAR(Sales[[#This Row],[ShipDate]])</f>
        <v>2017</v>
      </c>
      <c r="D2513" t="s">
        <v>19</v>
      </c>
      <c r="E2513" t="s">
        <v>69</v>
      </c>
      <c r="F2513" t="s">
        <v>38</v>
      </c>
      <c r="G2513" t="s">
        <v>11</v>
      </c>
      <c r="H2513" t="s">
        <v>1152</v>
      </c>
      <c r="I2513" t="s">
        <v>585</v>
      </c>
      <c r="J2513" t="s">
        <v>13</v>
      </c>
      <c r="K2513" t="s">
        <v>108</v>
      </c>
      <c r="L2513" t="s">
        <v>92</v>
      </c>
      <c r="N2513" t="str">
        <f>IF(ISBLANK(Sales[[#This Row],[return]]),"No",Sales[[#This Row],[return]])</f>
        <v>No</v>
      </c>
      <c r="O2513" s="2">
        <v>43066</v>
      </c>
      <c r="P2513" s="8" t="str">
        <f>TEXT(DAY(Sales[[#This Row],[OrderDate]]),"ddd")</f>
        <v>Fri</v>
      </c>
      <c r="Q2513" s="8" t="str">
        <f>TEXT(MONTH(Sales[[#This Row],[ShipDate]])*29,"mmm")</f>
        <v>Nov</v>
      </c>
      <c r="R2513">
        <v>843</v>
      </c>
      <c r="S2513" t="s">
        <v>1421</v>
      </c>
      <c r="T2513" t="s">
        <v>90</v>
      </c>
      <c r="U2513">
        <v>2149</v>
      </c>
      <c r="V2513" s="1">
        <v>0.3</v>
      </c>
      <c r="W2513">
        <v>0</v>
      </c>
      <c r="X2513">
        <v>4</v>
      </c>
      <c r="Y2513">
        <v>446</v>
      </c>
      <c r="AD2513"/>
    </row>
    <row r="2514" spans="1:30" x14ac:dyDescent="0.25">
      <c r="A2514" t="s">
        <v>40</v>
      </c>
      <c r="B2514" s="2">
        <v>43068</v>
      </c>
      <c r="C2514" s="35">
        <f>YEAR(Sales[[#This Row],[ShipDate]])</f>
        <v>2017</v>
      </c>
      <c r="D2514" t="s">
        <v>19</v>
      </c>
      <c r="E2514" t="s">
        <v>69</v>
      </c>
      <c r="F2514" t="s">
        <v>59</v>
      </c>
      <c r="G2514" t="s">
        <v>25</v>
      </c>
      <c r="H2514" t="s">
        <v>1152</v>
      </c>
      <c r="I2514" t="s">
        <v>585</v>
      </c>
      <c r="J2514" t="s">
        <v>13</v>
      </c>
      <c r="K2514" t="s">
        <v>108</v>
      </c>
      <c r="L2514" t="s">
        <v>92</v>
      </c>
      <c r="N2514" t="str">
        <f>IF(ISBLANK(Sales[[#This Row],[return]]),"No",Sales[[#This Row],[return]])</f>
        <v>No</v>
      </c>
      <c r="O2514" s="2">
        <v>43066</v>
      </c>
      <c r="P2514" s="8" t="str">
        <f>TEXT(DAY(Sales[[#This Row],[OrderDate]]),"ddd")</f>
        <v>Fri</v>
      </c>
      <c r="Q2514" s="8" t="str">
        <f>TEXT(MONTH(Sales[[#This Row],[ShipDate]])*29,"mmm")</f>
        <v>Nov</v>
      </c>
      <c r="R2514">
        <v>1674</v>
      </c>
      <c r="S2514" t="s">
        <v>1649</v>
      </c>
      <c r="T2514" t="s">
        <v>90</v>
      </c>
      <c r="U2514">
        <v>2149</v>
      </c>
      <c r="V2514" s="1">
        <v>0</v>
      </c>
      <c r="W2514">
        <v>28</v>
      </c>
      <c r="X2514">
        <v>3</v>
      </c>
      <c r="Y2514">
        <v>60</v>
      </c>
      <c r="AD2514"/>
    </row>
    <row r="2515" spans="1:30" x14ac:dyDescent="0.25">
      <c r="A2515" t="s">
        <v>40</v>
      </c>
      <c r="B2515" s="2">
        <v>43068</v>
      </c>
      <c r="C2515" s="35">
        <f>YEAR(Sales[[#This Row],[ShipDate]])</f>
        <v>2017</v>
      </c>
      <c r="D2515" t="s">
        <v>19</v>
      </c>
      <c r="E2515" t="s">
        <v>69</v>
      </c>
      <c r="F2515" t="s">
        <v>59</v>
      </c>
      <c r="G2515" t="s">
        <v>25</v>
      </c>
      <c r="H2515" t="s">
        <v>1152</v>
      </c>
      <c r="I2515" t="s">
        <v>585</v>
      </c>
      <c r="J2515" t="s">
        <v>13</v>
      </c>
      <c r="K2515" t="s">
        <v>108</v>
      </c>
      <c r="L2515" t="s">
        <v>92</v>
      </c>
      <c r="N2515" t="str">
        <f>IF(ISBLANK(Sales[[#This Row],[return]]),"No",Sales[[#This Row],[return]])</f>
        <v>No</v>
      </c>
      <c r="O2515" s="2">
        <v>43066</v>
      </c>
      <c r="P2515" s="8" t="str">
        <f>TEXT(DAY(Sales[[#This Row],[OrderDate]]),"ddd")</f>
        <v>Fri</v>
      </c>
      <c r="Q2515" s="8" t="str">
        <f>TEXT(MONTH(Sales[[#This Row],[ShipDate]])*29,"mmm")</f>
        <v>Nov</v>
      </c>
      <c r="R2515">
        <v>1767</v>
      </c>
      <c r="S2515" t="s">
        <v>1981</v>
      </c>
      <c r="T2515" t="s">
        <v>90</v>
      </c>
      <c r="U2515">
        <v>2149</v>
      </c>
      <c r="V2515" s="1">
        <v>0</v>
      </c>
      <c r="W2515">
        <v>70</v>
      </c>
      <c r="X2515">
        <v>5</v>
      </c>
      <c r="Y2515">
        <v>155</v>
      </c>
      <c r="AD2515"/>
    </row>
    <row r="2516" spans="1:30" x14ac:dyDescent="0.25">
      <c r="A2516" t="s">
        <v>40</v>
      </c>
      <c r="B2516" s="2">
        <v>43068</v>
      </c>
      <c r="C2516" s="35">
        <f>YEAR(Sales[[#This Row],[ShipDate]])</f>
        <v>2017</v>
      </c>
      <c r="D2516" t="s">
        <v>19</v>
      </c>
      <c r="E2516" t="s">
        <v>69</v>
      </c>
      <c r="F2516" t="s">
        <v>59</v>
      </c>
      <c r="G2516" t="s">
        <v>25</v>
      </c>
      <c r="H2516" t="s">
        <v>1152</v>
      </c>
      <c r="I2516" t="s">
        <v>585</v>
      </c>
      <c r="J2516" t="s">
        <v>13</v>
      </c>
      <c r="K2516" t="s">
        <v>108</v>
      </c>
      <c r="L2516" t="s">
        <v>92</v>
      </c>
      <c r="N2516" t="str">
        <f>IF(ISBLANK(Sales[[#This Row],[return]]),"No",Sales[[#This Row],[return]])</f>
        <v>No</v>
      </c>
      <c r="O2516" s="2">
        <v>43066</v>
      </c>
      <c r="P2516" s="8" t="str">
        <f>TEXT(DAY(Sales[[#This Row],[OrderDate]]),"ddd")</f>
        <v>Fri</v>
      </c>
      <c r="Q2516" s="8" t="str">
        <f>TEXT(MONTH(Sales[[#This Row],[ShipDate]])*29,"mmm")</f>
        <v>Nov</v>
      </c>
      <c r="R2516">
        <v>1775</v>
      </c>
      <c r="S2516" t="s">
        <v>1015</v>
      </c>
      <c r="T2516" t="s">
        <v>90</v>
      </c>
      <c r="U2516">
        <v>2149</v>
      </c>
      <c r="V2516" s="1">
        <v>0</v>
      </c>
      <c r="W2516">
        <v>19</v>
      </c>
      <c r="X2516">
        <v>6</v>
      </c>
      <c r="Y2516">
        <v>40</v>
      </c>
      <c r="AD2516"/>
    </row>
    <row r="2517" spans="1:30" x14ac:dyDescent="0.25">
      <c r="A2517" t="s">
        <v>40</v>
      </c>
      <c r="B2517" s="2">
        <v>43068</v>
      </c>
      <c r="C2517" s="35">
        <f>YEAR(Sales[[#This Row],[ShipDate]])</f>
        <v>2017</v>
      </c>
      <c r="D2517" t="s">
        <v>19</v>
      </c>
      <c r="E2517" t="s">
        <v>69</v>
      </c>
      <c r="F2517" t="s">
        <v>99</v>
      </c>
      <c r="G2517" t="s">
        <v>46</v>
      </c>
      <c r="H2517" t="s">
        <v>1152</v>
      </c>
      <c r="I2517" t="s">
        <v>585</v>
      </c>
      <c r="J2517" t="s">
        <v>13</v>
      </c>
      <c r="K2517" t="s">
        <v>108</v>
      </c>
      <c r="L2517" t="s">
        <v>92</v>
      </c>
      <c r="N2517" t="str">
        <f>IF(ISBLANK(Sales[[#This Row],[return]]),"No",Sales[[#This Row],[return]])</f>
        <v>No</v>
      </c>
      <c r="O2517" s="2">
        <v>43066</v>
      </c>
      <c r="P2517" s="8" t="str">
        <f>TEXT(DAY(Sales[[#This Row],[OrderDate]]),"ddd")</f>
        <v>Fri</v>
      </c>
      <c r="Q2517" s="8" t="str">
        <f>TEXT(MONTH(Sales[[#This Row],[ShipDate]])*29,"mmm")</f>
        <v>Nov</v>
      </c>
      <c r="R2517">
        <v>1008</v>
      </c>
      <c r="S2517" t="s">
        <v>2559</v>
      </c>
      <c r="T2517" t="s">
        <v>90</v>
      </c>
      <c r="U2517">
        <v>2149</v>
      </c>
      <c r="V2517" s="1">
        <v>0</v>
      </c>
      <c r="W2517">
        <v>88</v>
      </c>
      <c r="X2517">
        <v>2</v>
      </c>
      <c r="Y2517">
        <v>260</v>
      </c>
      <c r="AD2517"/>
    </row>
    <row r="2518" spans="1:30" x14ac:dyDescent="0.25">
      <c r="A2518" t="s">
        <v>40</v>
      </c>
      <c r="B2518" s="2">
        <v>43045</v>
      </c>
      <c r="C2518" s="35">
        <f>YEAR(Sales[[#This Row],[ShipDate]])</f>
        <v>2017</v>
      </c>
      <c r="D2518" t="s">
        <v>36</v>
      </c>
      <c r="E2518" t="s">
        <v>31</v>
      </c>
      <c r="F2518" t="s">
        <v>48</v>
      </c>
      <c r="G2518" t="s">
        <v>46</v>
      </c>
      <c r="H2518" t="s">
        <v>146</v>
      </c>
      <c r="I2518" t="s">
        <v>149</v>
      </c>
      <c r="J2518" t="s">
        <v>13</v>
      </c>
      <c r="K2518" t="s">
        <v>2711</v>
      </c>
      <c r="L2518" t="s">
        <v>92</v>
      </c>
      <c r="N2518" t="str">
        <f>IF(ISBLANK(Sales[[#This Row],[return]]),"No",Sales[[#This Row],[return]])</f>
        <v>No</v>
      </c>
      <c r="O2518" s="2">
        <v>43040</v>
      </c>
      <c r="P2518" s="8" t="str">
        <f>TEXT(DAY(Sales[[#This Row],[OrderDate]]),"ddd")</f>
        <v>Sun</v>
      </c>
      <c r="Q2518" s="8" t="str">
        <f>TEXT(MONTH(Sales[[#This Row],[ShipDate]])*29,"mmm")</f>
        <v>Nov</v>
      </c>
      <c r="R2518">
        <v>478</v>
      </c>
      <c r="S2518" t="s">
        <v>884</v>
      </c>
      <c r="T2518" t="s">
        <v>90</v>
      </c>
      <c r="U2518">
        <v>10009</v>
      </c>
      <c r="V2518" s="1">
        <v>0</v>
      </c>
      <c r="W2518">
        <v>1</v>
      </c>
      <c r="X2518">
        <v>1</v>
      </c>
      <c r="Y2518">
        <v>5</v>
      </c>
      <c r="AD2518"/>
    </row>
    <row r="2519" spans="1:30" x14ac:dyDescent="0.25">
      <c r="A2519" t="s">
        <v>10</v>
      </c>
      <c r="B2519" s="2">
        <v>43044</v>
      </c>
      <c r="C2519" s="35">
        <f>YEAR(Sales[[#This Row],[ShipDate]])</f>
        <v>2017</v>
      </c>
      <c r="D2519" t="s">
        <v>607</v>
      </c>
      <c r="E2519" t="s">
        <v>18</v>
      </c>
      <c r="F2519" t="s">
        <v>50</v>
      </c>
      <c r="G2519" t="s">
        <v>25</v>
      </c>
      <c r="H2519" t="s">
        <v>60</v>
      </c>
      <c r="I2519" t="s">
        <v>63</v>
      </c>
      <c r="J2519" t="s">
        <v>13</v>
      </c>
      <c r="K2519" t="s">
        <v>444</v>
      </c>
      <c r="L2519" t="s">
        <v>30</v>
      </c>
      <c r="N2519" t="str">
        <f>IF(ISBLANK(Sales[[#This Row],[return]]),"No",Sales[[#This Row],[return]])</f>
        <v>No</v>
      </c>
      <c r="O2519" s="2">
        <v>43044</v>
      </c>
      <c r="P2519" s="8" t="str">
        <f>TEXT(DAY(Sales[[#This Row],[OrderDate]]),"ddd")</f>
        <v>Thu</v>
      </c>
      <c r="Q2519" s="8" t="str">
        <f>TEXT(MONTH(Sales[[#This Row],[ShipDate]])*29,"mmm")</f>
        <v>Nov</v>
      </c>
      <c r="R2519">
        <v>270</v>
      </c>
      <c r="S2519" t="s">
        <v>3141</v>
      </c>
      <c r="T2519" t="s">
        <v>28</v>
      </c>
      <c r="U2519">
        <v>98105</v>
      </c>
      <c r="V2519" s="1">
        <v>0.2</v>
      </c>
      <c r="W2519">
        <v>36</v>
      </c>
      <c r="X2519">
        <v>3</v>
      </c>
      <c r="Y2519">
        <v>98</v>
      </c>
      <c r="AD2519"/>
    </row>
    <row r="2520" spans="1:30" x14ac:dyDescent="0.25">
      <c r="A2520" t="s">
        <v>10</v>
      </c>
      <c r="B2520" s="2">
        <v>43028</v>
      </c>
      <c r="C2520" s="35">
        <f>YEAR(Sales[[#This Row],[ShipDate]])</f>
        <v>2017</v>
      </c>
      <c r="D2520" t="s">
        <v>113</v>
      </c>
      <c r="E2520" t="s">
        <v>18</v>
      </c>
      <c r="F2520" t="s">
        <v>59</v>
      </c>
      <c r="G2520" t="s">
        <v>25</v>
      </c>
      <c r="H2520" t="s">
        <v>55</v>
      </c>
      <c r="I2520" t="s">
        <v>1139</v>
      </c>
      <c r="J2520" t="s">
        <v>13</v>
      </c>
      <c r="K2520" t="s">
        <v>100</v>
      </c>
      <c r="L2520" t="s">
        <v>92</v>
      </c>
      <c r="N2520" t="str">
        <f>IF(ISBLANK(Sales[[#This Row],[return]]),"No",Sales[[#This Row],[return]])</f>
        <v>No</v>
      </c>
      <c r="O2520" s="2">
        <v>43027</v>
      </c>
      <c r="P2520" s="8" t="str">
        <f>TEXT(DAY(Sales[[#This Row],[OrderDate]]),"ddd")</f>
        <v>Thu</v>
      </c>
      <c r="Q2520" s="8" t="str">
        <f>TEXT(MONTH(Sales[[#This Row],[ShipDate]])*29,"mmm")</f>
        <v>Oct</v>
      </c>
      <c r="R2520">
        <v>1475</v>
      </c>
      <c r="S2520" t="s">
        <v>1701</v>
      </c>
      <c r="T2520" t="s">
        <v>90</v>
      </c>
      <c r="U2520">
        <v>3301</v>
      </c>
      <c r="V2520" s="1">
        <v>0</v>
      </c>
      <c r="W2520">
        <v>17</v>
      </c>
      <c r="X2520">
        <v>3</v>
      </c>
      <c r="Y2520">
        <v>34</v>
      </c>
      <c r="AD2520"/>
    </row>
    <row r="2521" spans="1:30" x14ac:dyDescent="0.25">
      <c r="A2521" t="s">
        <v>24</v>
      </c>
      <c r="B2521" s="2">
        <v>42959</v>
      </c>
      <c r="C2521" s="35">
        <f>YEAR(Sales[[#This Row],[ShipDate]])</f>
        <v>2017</v>
      </c>
      <c r="D2521" t="s">
        <v>113</v>
      </c>
      <c r="E2521" t="s">
        <v>18</v>
      </c>
      <c r="F2521" t="s">
        <v>43</v>
      </c>
      <c r="G2521" t="s">
        <v>11</v>
      </c>
      <c r="H2521" t="s">
        <v>146</v>
      </c>
      <c r="I2521" t="s">
        <v>149</v>
      </c>
      <c r="J2521" t="s">
        <v>13</v>
      </c>
      <c r="K2521" t="s">
        <v>1010</v>
      </c>
      <c r="L2521" t="s">
        <v>92</v>
      </c>
      <c r="N2521" t="str">
        <f>IF(ISBLANK(Sales[[#This Row],[return]]),"No",Sales[[#This Row],[return]])</f>
        <v>No</v>
      </c>
      <c r="O2521" s="2">
        <v>42956</v>
      </c>
      <c r="P2521" s="8" t="str">
        <f>TEXT(DAY(Sales[[#This Row],[OrderDate]]),"ddd")</f>
        <v>Mon</v>
      </c>
      <c r="Q2521" s="8" t="str">
        <f>TEXT(MONTH(Sales[[#This Row],[ShipDate]])*29,"mmm")</f>
        <v>Aug</v>
      </c>
      <c r="R2521">
        <v>1036</v>
      </c>
      <c r="S2521" t="s">
        <v>144</v>
      </c>
      <c r="T2521" t="s">
        <v>90</v>
      </c>
      <c r="U2521">
        <v>10024</v>
      </c>
      <c r="V2521" s="1">
        <v>0</v>
      </c>
      <c r="W2521">
        <v>3</v>
      </c>
      <c r="X2521">
        <v>2</v>
      </c>
      <c r="Y2521">
        <v>6</v>
      </c>
      <c r="AD2521"/>
    </row>
    <row r="2522" spans="1:30" x14ac:dyDescent="0.25">
      <c r="A2522" t="s">
        <v>24</v>
      </c>
      <c r="B2522" s="2">
        <v>42959</v>
      </c>
      <c r="C2522" s="35">
        <f>YEAR(Sales[[#This Row],[ShipDate]])</f>
        <v>2017</v>
      </c>
      <c r="D2522" t="s">
        <v>113</v>
      </c>
      <c r="E2522" t="s">
        <v>18</v>
      </c>
      <c r="F2522" t="s">
        <v>43</v>
      </c>
      <c r="G2522" t="s">
        <v>11</v>
      </c>
      <c r="H2522" t="s">
        <v>146</v>
      </c>
      <c r="I2522" t="s">
        <v>149</v>
      </c>
      <c r="J2522" t="s">
        <v>13</v>
      </c>
      <c r="K2522" t="s">
        <v>1010</v>
      </c>
      <c r="L2522" t="s">
        <v>92</v>
      </c>
      <c r="N2522" t="str">
        <f>IF(ISBLANK(Sales[[#This Row],[return]]),"No",Sales[[#This Row],[return]])</f>
        <v>No</v>
      </c>
      <c r="O2522" s="2">
        <v>42956</v>
      </c>
      <c r="P2522" s="8" t="str">
        <f>TEXT(DAY(Sales[[#This Row],[OrderDate]]),"ddd")</f>
        <v>Mon</v>
      </c>
      <c r="Q2522" s="8" t="str">
        <f>TEXT(MONTH(Sales[[#This Row],[ShipDate]])*29,"mmm")</f>
        <v>Aug</v>
      </c>
      <c r="R2522">
        <v>150</v>
      </c>
      <c r="S2522" t="s">
        <v>263</v>
      </c>
      <c r="T2522" t="s">
        <v>90</v>
      </c>
      <c r="U2522">
        <v>10024</v>
      </c>
      <c r="V2522" s="1">
        <v>0</v>
      </c>
      <c r="W2522">
        <v>18</v>
      </c>
      <c r="X2522">
        <v>3</v>
      </c>
      <c r="Y2522">
        <v>47</v>
      </c>
      <c r="AD2522"/>
    </row>
    <row r="2523" spans="1:30" x14ac:dyDescent="0.25">
      <c r="A2523" t="s">
        <v>24</v>
      </c>
      <c r="B2523" s="2">
        <v>42959</v>
      </c>
      <c r="C2523" s="35">
        <f>YEAR(Sales[[#This Row],[ShipDate]])</f>
        <v>2017</v>
      </c>
      <c r="D2523" t="s">
        <v>113</v>
      </c>
      <c r="E2523" t="s">
        <v>18</v>
      </c>
      <c r="F2523" t="s">
        <v>38</v>
      </c>
      <c r="G2523" t="s">
        <v>11</v>
      </c>
      <c r="H2523" t="s">
        <v>146</v>
      </c>
      <c r="I2523" t="s">
        <v>149</v>
      </c>
      <c r="J2523" t="s">
        <v>13</v>
      </c>
      <c r="K2523" t="s">
        <v>1010</v>
      </c>
      <c r="L2523" t="s">
        <v>92</v>
      </c>
      <c r="N2523" t="str">
        <f>IF(ISBLANK(Sales[[#This Row],[return]]),"No",Sales[[#This Row],[return]])</f>
        <v>No</v>
      </c>
      <c r="O2523" s="2">
        <v>42956</v>
      </c>
      <c r="P2523" s="8" t="str">
        <f>TEXT(DAY(Sales[[#This Row],[OrderDate]]),"ddd")</f>
        <v>Mon</v>
      </c>
      <c r="Q2523" s="8" t="str">
        <f>TEXT(MONTH(Sales[[#This Row],[ShipDate]])*29,"mmm")</f>
        <v>Aug</v>
      </c>
      <c r="R2523">
        <v>965</v>
      </c>
      <c r="S2523" t="s">
        <v>449</v>
      </c>
      <c r="T2523" t="s">
        <v>90</v>
      </c>
      <c r="U2523">
        <v>10024</v>
      </c>
      <c r="V2523" s="1">
        <v>0.4</v>
      </c>
      <c r="W2523">
        <v>-153</v>
      </c>
      <c r="X2523">
        <v>9</v>
      </c>
      <c r="Y2523">
        <v>383</v>
      </c>
      <c r="AD2523"/>
    </row>
    <row r="2524" spans="1:30" x14ac:dyDescent="0.25">
      <c r="A2524" t="s">
        <v>24</v>
      </c>
      <c r="B2524" s="2">
        <v>42959</v>
      </c>
      <c r="C2524" s="35">
        <f>YEAR(Sales[[#This Row],[ShipDate]])</f>
        <v>2017</v>
      </c>
      <c r="D2524" t="s">
        <v>113</v>
      </c>
      <c r="E2524" t="s">
        <v>18</v>
      </c>
      <c r="F2524" t="s">
        <v>39</v>
      </c>
      <c r="G2524" t="s">
        <v>25</v>
      </c>
      <c r="H2524" t="s">
        <v>146</v>
      </c>
      <c r="I2524" t="s">
        <v>149</v>
      </c>
      <c r="J2524" t="s">
        <v>13</v>
      </c>
      <c r="K2524" t="s">
        <v>1010</v>
      </c>
      <c r="L2524" t="s">
        <v>92</v>
      </c>
      <c r="N2524" t="str">
        <f>IF(ISBLANK(Sales[[#This Row],[return]]),"No",Sales[[#This Row],[return]])</f>
        <v>No</v>
      </c>
      <c r="O2524" s="2">
        <v>42956</v>
      </c>
      <c r="P2524" s="8" t="str">
        <f>TEXT(DAY(Sales[[#This Row],[OrderDate]]),"ddd")</f>
        <v>Mon</v>
      </c>
      <c r="Q2524" s="8" t="str">
        <f>TEXT(MONTH(Sales[[#This Row],[ShipDate]])*29,"mmm")</f>
        <v>Aug</v>
      </c>
      <c r="R2524">
        <v>1555</v>
      </c>
      <c r="S2524" t="s">
        <v>409</v>
      </c>
      <c r="T2524" t="s">
        <v>90</v>
      </c>
      <c r="U2524">
        <v>10024</v>
      </c>
      <c r="V2524" s="1">
        <v>0</v>
      </c>
      <c r="W2524">
        <v>3</v>
      </c>
      <c r="X2524">
        <v>2</v>
      </c>
      <c r="Y2524">
        <v>42</v>
      </c>
      <c r="AD2524"/>
    </row>
    <row r="2525" spans="1:30" x14ac:dyDescent="0.25">
      <c r="A2525" t="s">
        <v>24</v>
      </c>
      <c r="B2525" s="2">
        <v>42959</v>
      </c>
      <c r="C2525" s="35">
        <f>YEAR(Sales[[#This Row],[ShipDate]])</f>
        <v>2017</v>
      </c>
      <c r="D2525" t="s">
        <v>113</v>
      </c>
      <c r="E2525" t="s">
        <v>18</v>
      </c>
      <c r="F2525" t="s">
        <v>150</v>
      </c>
      <c r="G2525" t="s">
        <v>25</v>
      </c>
      <c r="H2525" t="s">
        <v>146</v>
      </c>
      <c r="I2525" t="s">
        <v>149</v>
      </c>
      <c r="J2525" t="s">
        <v>13</v>
      </c>
      <c r="K2525" t="s">
        <v>1010</v>
      </c>
      <c r="L2525" t="s">
        <v>92</v>
      </c>
      <c r="N2525" t="str">
        <f>IF(ISBLANK(Sales[[#This Row],[return]]),"No",Sales[[#This Row],[return]])</f>
        <v>No</v>
      </c>
      <c r="O2525" s="2">
        <v>42956</v>
      </c>
      <c r="P2525" s="8" t="str">
        <f>TEXT(DAY(Sales[[#This Row],[OrderDate]]),"ddd")</f>
        <v>Mon</v>
      </c>
      <c r="Q2525" s="8" t="str">
        <f>TEXT(MONTH(Sales[[#This Row],[ShipDate]])*29,"mmm")</f>
        <v>Aug</v>
      </c>
      <c r="R2525">
        <v>42</v>
      </c>
      <c r="S2525" t="s">
        <v>1699</v>
      </c>
      <c r="T2525" t="s">
        <v>90</v>
      </c>
      <c r="U2525">
        <v>10024</v>
      </c>
      <c r="V2525" s="1">
        <v>0</v>
      </c>
      <c r="W2525">
        <v>5</v>
      </c>
      <c r="X2525">
        <v>3</v>
      </c>
      <c r="Y2525">
        <v>11</v>
      </c>
      <c r="AD2525"/>
    </row>
    <row r="2526" spans="1:30" x14ac:dyDescent="0.25">
      <c r="A2526" t="s">
        <v>24</v>
      </c>
      <c r="B2526" s="2">
        <v>42959</v>
      </c>
      <c r="C2526" s="35">
        <f>YEAR(Sales[[#This Row],[ShipDate]])</f>
        <v>2017</v>
      </c>
      <c r="D2526" t="s">
        <v>113</v>
      </c>
      <c r="E2526" t="s">
        <v>18</v>
      </c>
      <c r="F2526" t="s">
        <v>59</v>
      </c>
      <c r="G2526" t="s">
        <v>25</v>
      </c>
      <c r="H2526" t="s">
        <v>146</v>
      </c>
      <c r="I2526" t="s">
        <v>149</v>
      </c>
      <c r="J2526" t="s">
        <v>13</v>
      </c>
      <c r="K2526" t="s">
        <v>1010</v>
      </c>
      <c r="L2526" t="s">
        <v>92</v>
      </c>
      <c r="N2526" t="str">
        <f>IF(ISBLANK(Sales[[#This Row],[return]]),"No",Sales[[#This Row],[return]])</f>
        <v>No</v>
      </c>
      <c r="O2526" s="2">
        <v>42956</v>
      </c>
      <c r="P2526" s="8" t="str">
        <f>TEXT(DAY(Sales[[#This Row],[OrderDate]]),"ddd")</f>
        <v>Mon</v>
      </c>
      <c r="Q2526" s="8" t="str">
        <f>TEXT(MONTH(Sales[[#This Row],[ShipDate]])*29,"mmm")</f>
        <v>Aug</v>
      </c>
      <c r="R2526">
        <v>1676</v>
      </c>
      <c r="S2526" t="s">
        <v>1702</v>
      </c>
      <c r="T2526" t="s">
        <v>90</v>
      </c>
      <c r="U2526">
        <v>10024</v>
      </c>
      <c r="V2526" s="1">
        <v>0</v>
      </c>
      <c r="W2526">
        <v>69</v>
      </c>
      <c r="X2526">
        <v>3</v>
      </c>
      <c r="Y2526">
        <v>144</v>
      </c>
      <c r="AD2526"/>
    </row>
    <row r="2527" spans="1:30" x14ac:dyDescent="0.25">
      <c r="A2527" t="s">
        <v>24</v>
      </c>
      <c r="B2527" s="2">
        <v>42959</v>
      </c>
      <c r="C2527" s="35">
        <f>YEAR(Sales[[#This Row],[ShipDate]])</f>
        <v>2017</v>
      </c>
      <c r="D2527" t="s">
        <v>113</v>
      </c>
      <c r="E2527" t="s">
        <v>18</v>
      </c>
      <c r="F2527" t="s">
        <v>50</v>
      </c>
      <c r="G2527" t="s">
        <v>25</v>
      </c>
      <c r="H2527" t="s">
        <v>146</v>
      </c>
      <c r="I2527" t="s">
        <v>149</v>
      </c>
      <c r="J2527" t="s">
        <v>13</v>
      </c>
      <c r="K2527" t="s">
        <v>1010</v>
      </c>
      <c r="L2527" t="s">
        <v>92</v>
      </c>
      <c r="N2527" t="str">
        <f>IF(ISBLANK(Sales[[#This Row],[return]]),"No",Sales[[#This Row],[return]])</f>
        <v>No</v>
      </c>
      <c r="O2527" s="2">
        <v>42956</v>
      </c>
      <c r="P2527" s="8" t="str">
        <f>TEXT(DAY(Sales[[#This Row],[OrderDate]]),"ddd")</f>
        <v>Mon</v>
      </c>
      <c r="Q2527" s="8" t="str">
        <f>TEXT(MONTH(Sales[[#This Row],[ShipDate]])*29,"mmm")</f>
        <v>Aug</v>
      </c>
      <c r="R2527">
        <v>689</v>
      </c>
      <c r="S2527" t="s">
        <v>1723</v>
      </c>
      <c r="T2527" t="s">
        <v>90</v>
      </c>
      <c r="U2527">
        <v>10024</v>
      </c>
      <c r="V2527" s="1">
        <v>0.2</v>
      </c>
      <c r="W2527">
        <v>457</v>
      </c>
      <c r="X2527">
        <v>2</v>
      </c>
      <c r="Y2527">
        <v>1218</v>
      </c>
      <c r="AD2527"/>
    </row>
    <row r="2528" spans="1:30" x14ac:dyDescent="0.25">
      <c r="A2528" t="s">
        <v>24</v>
      </c>
      <c r="B2528" s="2">
        <v>42959</v>
      </c>
      <c r="C2528" s="35">
        <f>YEAR(Sales[[#This Row],[ShipDate]])</f>
        <v>2017</v>
      </c>
      <c r="D2528" t="s">
        <v>113</v>
      </c>
      <c r="E2528" t="s">
        <v>18</v>
      </c>
      <c r="F2528" t="s">
        <v>48</v>
      </c>
      <c r="G2528" t="s">
        <v>46</v>
      </c>
      <c r="H2528" t="s">
        <v>146</v>
      </c>
      <c r="I2528" t="s">
        <v>149</v>
      </c>
      <c r="J2528" t="s">
        <v>13</v>
      </c>
      <c r="K2528" t="s">
        <v>1010</v>
      </c>
      <c r="L2528" t="s">
        <v>92</v>
      </c>
      <c r="N2528" t="str">
        <f>IF(ISBLANK(Sales[[#This Row],[return]]),"No",Sales[[#This Row],[return]])</f>
        <v>No</v>
      </c>
      <c r="O2528" s="2">
        <v>42956</v>
      </c>
      <c r="P2528" s="8" t="str">
        <f>TEXT(DAY(Sales[[#This Row],[OrderDate]]),"ddd")</f>
        <v>Mon</v>
      </c>
      <c r="Q2528" s="8" t="str">
        <f>TEXT(MONTH(Sales[[#This Row],[ShipDate]])*29,"mmm")</f>
        <v>Aug</v>
      </c>
      <c r="R2528">
        <v>1176</v>
      </c>
      <c r="S2528" t="s">
        <v>643</v>
      </c>
      <c r="T2528" t="s">
        <v>90</v>
      </c>
      <c r="U2528">
        <v>10024</v>
      </c>
      <c r="V2528" s="1">
        <v>0</v>
      </c>
      <c r="W2528">
        <v>89</v>
      </c>
      <c r="X2528">
        <v>2</v>
      </c>
      <c r="Y2528">
        <v>308</v>
      </c>
      <c r="AD2528"/>
    </row>
    <row r="2529" spans="1:30" x14ac:dyDescent="0.25">
      <c r="A2529" t="s">
        <v>24</v>
      </c>
      <c r="B2529" s="2">
        <v>42959</v>
      </c>
      <c r="C2529" s="35">
        <f>YEAR(Sales[[#This Row],[ShipDate]])</f>
        <v>2017</v>
      </c>
      <c r="D2529" t="s">
        <v>113</v>
      </c>
      <c r="E2529" t="s">
        <v>18</v>
      </c>
      <c r="F2529" t="s">
        <v>99</v>
      </c>
      <c r="G2529" t="s">
        <v>46</v>
      </c>
      <c r="H2529" t="s">
        <v>146</v>
      </c>
      <c r="I2529" t="s">
        <v>149</v>
      </c>
      <c r="J2529" t="s">
        <v>13</v>
      </c>
      <c r="K2529" t="s">
        <v>1010</v>
      </c>
      <c r="L2529" t="s">
        <v>92</v>
      </c>
      <c r="N2529" t="str">
        <f>IF(ISBLANK(Sales[[#This Row],[return]]),"No",Sales[[#This Row],[return]])</f>
        <v>No</v>
      </c>
      <c r="O2529" s="2">
        <v>42956</v>
      </c>
      <c r="P2529" s="8" t="str">
        <f>TEXT(DAY(Sales[[#This Row],[OrderDate]]),"ddd")</f>
        <v>Mon</v>
      </c>
      <c r="Q2529" s="8" t="str">
        <f>TEXT(MONTH(Sales[[#This Row],[ShipDate]])*29,"mmm")</f>
        <v>Aug</v>
      </c>
      <c r="R2529">
        <v>305</v>
      </c>
      <c r="S2529" t="s">
        <v>709</v>
      </c>
      <c r="T2529" t="s">
        <v>90</v>
      </c>
      <c r="U2529">
        <v>10024</v>
      </c>
      <c r="V2529" s="1">
        <v>0</v>
      </c>
      <c r="W2529">
        <v>35</v>
      </c>
      <c r="X2529">
        <v>4</v>
      </c>
      <c r="Y2529">
        <v>248</v>
      </c>
      <c r="AD2529"/>
    </row>
    <row r="2530" spans="1:30" x14ac:dyDescent="0.25">
      <c r="A2530" t="s">
        <v>24</v>
      </c>
      <c r="B2530" s="2">
        <v>42959</v>
      </c>
      <c r="C2530" s="35">
        <f>YEAR(Sales[[#This Row],[ShipDate]])</f>
        <v>2017</v>
      </c>
      <c r="D2530" t="s">
        <v>113</v>
      </c>
      <c r="E2530" t="s">
        <v>18</v>
      </c>
      <c r="F2530" t="s">
        <v>48</v>
      </c>
      <c r="G2530" t="s">
        <v>46</v>
      </c>
      <c r="H2530" t="s">
        <v>146</v>
      </c>
      <c r="I2530" t="s">
        <v>149</v>
      </c>
      <c r="J2530" t="s">
        <v>13</v>
      </c>
      <c r="K2530" t="s">
        <v>1010</v>
      </c>
      <c r="L2530" t="s">
        <v>92</v>
      </c>
      <c r="N2530" t="str">
        <f>IF(ISBLANK(Sales[[#This Row],[return]]),"No",Sales[[#This Row],[return]])</f>
        <v>No</v>
      </c>
      <c r="O2530" s="2">
        <v>42956</v>
      </c>
      <c r="P2530" s="8" t="str">
        <f>TEXT(DAY(Sales[[#This Row],[OrderDate]]),"ddd")</f>
        <v>Mon</v>
      </c>
      <c r="Q2530" s="8" t="str">
        <f>TEXT(MONTH(Sales[[#This Row],[ShipDate]])*29,"mmm")</f>
        <v>Aug</v>
      </c>
      <c r="R2530">
        <v>1249</v>
      </c>
      <c r="S2530" t="s">
        <v>836</v>
      </c>
      <c r="T2530" t="s">
        <v>90</v>
      </c>
      <c r="U2530">
        <v>10024</v>
      </c>
      <c r="V2530" s="1">
        <v>0</v>
      </c>
      <c r="W2530">
        <v>274</v>
      </c>
      <c r="X2530">
        <v>5</v>
      </c>
      <c r="Y2530">
        <v>980</v>
      </c>
      <c r="AD2530"/>
    </row>
    <row r="2531" spans="1:30" x14ac:dyDescent="0.25">
      <c r="A2531" t="s">
        <v>40</v>
      </c>
      <c r="B2531" s="2">
        <v>43021</v>
      </c>
      <c r="C2531" s="35">
        <f>YEAR(Sales[[#This Row],[ShipDate]])</f>
        <v>2017</v>
      </c>
      <c r="D2531" t="s">
        <v>36</v>
      </c>
      <c r="E2531" t="s">
        <v>31</v>
      </c>
      <c r="F2531" t="s">
        <v>43</v>
      </c>
      <c r="G2531" t="s">
        <v>11</v>
      </c>
      <c r="H2531" t="s">
        <v>399</v>
      </c>
      <c r="I2531" t="s">
        <v>70</v>
      </c>
      <c r="J2531" t="s">
        <v>13</v>
      </c>
      <c r="K2531" t="s">
        <v>111</v>
      </c>
      <c r="L2531" t="s">
        <v>68</v>
      </c>
      <c r="N2531" t="str">
        <f>IF(ISBLANK(Sales[[#This Row],[return]]),"No",Sales[[#This Row],[return]])</f>
        <v>No</v>
      </c>
      <c r="O2531" s="2">
        <v>43016</v>
      </c>
      <c r="P2531" s="8" t="str">
        <f>TEXT(DAY(Sales[[#This Row],[OrderDate]]),"ddd")</f>
        <v>Sun</v>
      </c>
      <c r="Q2531" s="8" t="str">
        <f>TEXT(MONTH(Sales[[#This Row],[ShipDate]])*29,"mmm")</f>
        <v>Oct</v>
      </c>
      <c r="R2531">
        <v>1547</v>
      </c>
      <c r="S2531" t="s">
        <v>3137</v>
      </c>
      <c r="T2531" t="s">
        <v>66</v>
      </c>
      <c r="U2531">
        <v>75081</v>
      </c>
      <c r="V2531" s="1">
        <v>0.6</v>
      </c>
      <c r="W2531">
        <v>-71</v>
      </c>
      <c r="X2531">
        <v>3</v>
      </c>
      <c r="Y2531">
        <v>73</v>
      </c>
      <c r="AD2531"/>
    </row>
    <row r="2532" spans="1:30" x14ac:dyDescent="0.25">
      <c r="A2532" t="s">
        <v>40</v>
      </c>
      <c r="B2532" s="2">
        <v>43048</v>
      </c>
      <c r="C2532" s="35">
        <f>YEAR(Sales[[#This Row],[ShipDate]])</f>
        <v>2017</v>
      </c>
      <c r="D2532" t="s">
        <v>36</v>
      </c>
      <c r="E2532" t="s">
        <v>31</v>
      </c>
      <c r="F2532" t="s">
        <v>23</v>
      </c>
      <c r="G2532" t="s">
        <v>11</v>
      </c>
      <c r="H2532" t="s">
        <v>362</v>
      </c>
      <c r="I2532" t="s">
        <v>58</v>
      </c>
      <c r="J2532" t="s">
        <v>13</v>
      </c>
      <c r="K2532" t="s">
        <v>2605</v>
      </c>
      <c r="L2532" t="s">
        <v>17</v>
      </c>
      <c r="N2532" t="str">
        <f>IF(ISBLANK(Sales[[#This Row],[return]]),"No",Sales[[#This Row],[return]])</f>
        <v>No</v>
      </c>
      <c r="O2532" s="2">
        <v>43044</v>
      </c>
      <c r="P2532" s="8" t="str">
        <f>TEXT(DAY(Sales[[#This Row],[OrderDate]]),"ddd")</f>
        <v>Thu</v>
      </c>
      <c r="Q2532" s="8" t="str">
        <f>TEXT(MONTH(Sales[[#This Row],[ShipDate]])*29,"mmm")</f>
        <v>Nov</v>
      </c>
      <c r="R2532">
        <v>792</v>
      </c>
      <c r="S2532" t="s">
        <v>1379</v>
      </c>
      <c r="T2532" t="s">
        <v>15</v>
      </c>
      <c r="U2532">
        <v>28110</v>
      </c>
      <c r="V2532" s="1">
        <v>0.2</v>
      </c>
      <c r="W2532">
        <v>26</v>
      </c>
      <c r="X2532">
        <v>3</v>
      </c>
      <c r="Y2532">
        <v>207</v>
      </c>
      <c r="AD2532"/>
    </row>
    <row r="2533" spans="1:30" x14ac:dyDescent="0.25">
      <c r="A2533" t="s">
        <v>10</v>
      </c>
      <c r="B2533" s="2">
        <v>43045</v>
      </c>
      <c r="C2533" s="35">
        <f>YEAR(Sales[[#This Row],[ShipDate]])</f>
        <v>2017</v>
      </c>
      <c r="D2533" t="s">
        <v>36</v>
      </c>
      <c r="E2533" t="s">
        <v>31</v>
      </c>
      <c r="F2533" t="s">
        <v>104</v>
      </c>
      <c r="G2533" t="s">
        <v>25</v>
      </c>
      <c r="H2533" t="s">
        <v>381</v>
      </c>
      <c r="I2533" t="s">
        <v>32</v>
      </c>
      <c r="J2533" t="s">
        <v>13</v>
      </c>
      <c r="K2533" t="s">
        <v>382</v>
      </c>
      <c r="L2533" t="s">
        <v>30</v>
      </c>
      <c r="N2533" t="str">
        <f>IF(ISBLANK(Sales[[#This Row],[return]]),"No",Sales[[#This Row],[return]])</f>
        <v>No</v>
      </c>
      <c r="O2533" s="2">
        <v>43039</v>
      </c>
      <c r="P2533" s="8" t="str">
        <f>TEXT(DAY(Sales[[#This Row],[OrderDate]]),"ddd")</f>
        <v>Tue</v>
      </c>
      <c r="Q2533" s="8" t="str">
        <f>TEXT(MONTH(Sales[[#This Row],[ShipDate]])*29,"mmm")</f>
        <v>Nov</v>
      </c>
      <c r="R2533">
        <v>1292</v>
      </c>
      <c r="S2533" t="s">
        <v>103</v>
      </c>
      <c r="T2533" t="s">
        <v>28</v>
      </c>
      <c r="U2533">
        <v>92374</v>
      </c>
      <c r="V2533" s="1">
        <v>0</v>
      </c>
      <c r="W2533">
        <v>7</v>
      </c>
      <c r="X2533">
        <v>7</v>
      </c>
      <c r="Y2533">
        <v>14</v>
      </c>
      <c r="AD2533"/>
    </row>
    <row r="2534" spans="1:30" x14ac:dyDescent="0.25">
      <c r="A2534" t="s">
        <v>40</v>
      </c>
      <c r="B2534" s="2">
        <v>42827</v>
      </c>
      <c r="C2534" s="35">
        <f>YEAR(Sales[[#This Row],[ShipDate]])</f>
        <v>2017</v>
      </c>
      <c r="D2534" t="s">
        <v>36</v>
      </c>
      <c r="E2534" t="s">
        <v>18</v>
      </c>
      <c r="F2534" t="s">
        <v>99</v>
      </c>
      <c r="G2534" t="s">
        <v>46</v>
      </c>
      <c r="H2534" t="s">
        <v>26</v>
      </c>
      <c r="I2534" t="s">
        <v>32</v>
      </c>
      <c r="J2534" t="s">
        <v>13</v>
      </c>
      <c r="K2534" t="s">
        <v>1013</v>
      </c>
      <c r="L2534" t="s">
        <v>30</v>
      </c>
      <c r="N2534" t="str">
        <f>IF(ISBLANK(Sales[[#This Row],[return]]),"No",Sales[[#This Row],[return]])</f>
        <v>No</v>
      </c>
      <c r="O2534" s="2">
        <v>42822</v>
      </c>
      <c r="P2534" s="8" t="str">
        <f>TEXT(DAY(Sales[[#This Row],[OrderDate]]),"ddd")</f>
        <v>Sat</v>
      </c>
      <c r="Q2534" s="8" t="str">
        <f>TEXT(MONTH(Sales[[#This Row],[ShipDate]])*29,"mmm")</f>
        <v>Apr</v>
      </c>
      <c r="R2534">
        <v>919</v>
      </c>
      <c r="S2534" t="s">
        <v>1014</v>
      </c>
      <c r="T2534" t="s">
        <v>28</v>
      </c>
      <c r="U2534">
        <v>90036</v>
      </c>
      <c r="V2534" s="1">
        <v>0</v>
      </c>
      <c r="W2534">
        <v>25</v>
      </c>
      <c r="X2534">
        <v>1</v>
      </c>
      <c r="Y2534">
        <v>166</v>
      </c>
      <c r="AD2534"/>
    </row>
    <row r="2535" spans="1:30" x14ac:dyDescent="0.25">
      <c r="A2535" t="s">
        <v>40</v>
      </c>
      <c r="B2535" s="2">
        <v>42827</v>
      </c>
      <c r="C2535" s="35">
        <f>YEAR(Sales[[#This Row],[ShipDate]])</f>
        <v>2017</v>
      </c>
      <c r="D2535" t="s">
        <v>36</v>
      </c>
      <c r="E2535" t="s">
        <v>18</v>
      </c>
      <c r="F2535" t="s">
        <v>59</v>
      </c>
      <c r="G2535" t="s">
        <v>25</v>
      </c>
      <c r="H2535" t="s">
        <v>26</v>
      </c>
      <c r="I2535" t="s">
        <v>32</v>
      </c>
      <c r="J2535" t="s">
        <v>13</v>
      </c>
      <c r="K2535" t="s">
        <v>1013</v>
      </c>
      <c r="L2535" t="s">
        <v>30</v>
      </c>
      <c r="N2535" t="str">
        <f>IF(ISBLANK(Sales[[#This Row],[return]]),"No",Sales[[#This Row],[return]])</f>
        <v>No</v>
      </c>
      <c r="O2535" s="2">
        <v>42822</v>
      </c>
      <c r="P2535" s="8" t="str">
        <f>TEXT(DAY(Sales[[#This Row],[OrderDate]]),"ddd")</f>
        <v>Sat</v>
      </c>
      <c r="Q2535" s="8" t="str">
        <f>TEXT(MONTH(Sales[[#This Row],[ShipDate]])*29,"mmm")</f>
        <v>Apr</v>
      </c>
      <c r="R2535">
        <v>1775</v>
      </c>
      <c r="S2535" t="s">
        <v>1015</v>
      </c>
      <c r="T2535" t="s">
        <v>28</v>
      </c>
      <c r="U2535">
        <v>90036</v>
      </c>
      <c r="V2535" s="1">
        <v>0</v>
      </c>
      <c r="W2535">
        <v>16</v>
      </c>
      <c r="X2535">
        <v>5</v>
      </c>
      <c r="Y2535">
        <v>33</v>
      </c>
      <c r="AD2535"/>
    </row>
    <row r="2536" spans="1:30" x14ac:dyDescent="0.25">
      <c r="A2536" t="s">
        <v>40</v>
      </c>
      <c r="B2536" s="2">
        <v>42996</v>
      </c>
      <c r="C2536" s="35">
        <f>YEAR(Sales[[#This Row],[ShipDate]])</f>
        <v>2017</v>
      </c>
      <c r="D2536" t="s">
        <v>36</v>
      </c>
      <c r="E2536" t="s">
        <v>31</v>
      </c>
      <c r="F2536" t="s">
        <v>38</v>
      </c>
      <c r="G2536" t="s">
        <v>11</v>
      </c>
      <c r="H2536" t="s">
        <v>26</v>
      </c>
      <c r="I2536" t="s">
        <v>32</v>
      </c>
      <c r="J2536" t="s">
        <v>13</v>
      </c>
      <c r="K2536" t="s">
        <v>2647</v>
      </c>
      <c r="L2536" t="s">
        <v>30</v>
      </c>
      <c r="N2536" t="str">
        <f>IF(ISBLANK(Sales[[#This Row],[return]]),"No",Sales[[#This Row],[return]])</f>
        <v>No</v>
      </c>
      <c r="O2536" s="2">
        <v>42992</v>
      </c>
      <c r="P2536" s="8" t="str">
        <f>TEXT(DAY(Sales[[#This Row],[OrderDate]]),"ddd")</f>
        <v>Sat</v>
      </c>
      <c r="Q2536" s="8" t="str">
        <f>TEXT(MONTH(Sales[[#This Row],[ShipDate]])*29,"mmm")</f>
        <v>Sep</v>
      </c>
      <c r="R2536">
        <v>965</v>
      </c>
      <c r="S2536" t="s">
        <v>449</v>
      </c>
      <c r="T2536" t="s">
        <v>28</v>
      </c>
      <c r="U2536">
        <v>90045</v>
      </c>
      <c r="V2536" s="1">
        <v>0.2</v>
      </c>
      <c r="W2536">
        <v>-9</v>
      </c>
      <c r="X2536">
        <v>3</v>
      </c>
      <c r="Y2536">
        <v>170</v>
      </c>
      <c r="AD2536"/>
    </row>
    <row r="2537" spans="1:30" x14ac:dyDescent="0.25">
      <c r="A2537" t="s">
        <v>40</v>
      </c>
      <c r="B2537" s="2">
        <v>42887</v>
      </c>
      <c r="C2537" s="35">
        <f>YEAR(Sales[[#This Row],[ShipDate]])</f>
        <v>2017</v>
      </c>
      <c r="D2537" t="s">
        <v>36</v>
      </c>
      <c r="E2537" t="s">
        <v>18</v>
      </c>
      <c r="F2537" t="s">
        <v>45</v>
      </c>
      <c r="G2537" t="s">
        <v>25</v>
      </c>
      <c r="H2537" t="s">
        <v>1128</v>
      </c>
      <c r="I2537" t="s">
        <v>149</v>
      </c>
      <c r="J2537" t="s">
        <v>13</v>
      </c>
      <c r="K2537" t="s">
        <v>210</v>
      </c>
      <c r="L2537" t="s">
        <v>92</v>
      </c>
      <c r="N2537" t="str">
        <f>IF(ISBLANK(Sales[[#This Row],[return]]),"No",Sales[[#This Row],[return]])</f>
        <v>No</v>
      </c>
      <c r="O2537" s="2">
        <v>42883</v>
      </c>
      <c r="P2537" s="8" t="str">
        <f>TEXT(DAY(Sales[[#This Row],[OrderDate]]),"ddd")</f>
        <v>Sat</v>
      </c>
      <c r="Q2537" s="8" t="str">
        <f>TEXT(MONTH(Sales[[#This Row],[ShipDate]])*29,"mmm")</f>
        <v>Jun</v>
      </c>
      <c r="R2537">
        <v>347</v>
      </c>
      <c r="S2537" t="s">
        <v>2192</v>
      </c>
      <c r="T2537" t="s">
        <v>90</v>
      </c>
      <c r="U2537">
        <v>11520</v>
      </c>
      <c r="V2537" s="1">
        <v>0</v>
      </c>
      <c r="W2537">
        <v>14</v>
      </c>
      <c r="X2537">
        <v>3</v>
      </c>
      <c r="Y2537">
        <v>48</v>
      </c>
      <c r="AD2537"/>
    </row>
    <row r="2538" spans="1:30" x14ac:dyDescent="0.25">
      <c r="A2538" t="s">
        <v>40</v>
      </c>
      <c r="B2538" s="2">
        <v>42887</v>
      </c>
      <c r="C2538" s="35">
        <f>YEAR(Sales[[#This Row],[ShipDate]])</f>
        <v>2017</v>
      </c>
      <c r="D2538" t="s">
        <v>36</v>
      </c>
      <c r="E2538" t="s">
        <v>18</v>
      </c>
      <c r="F2538" t="s">
        <v>33</v>
      </c>
      <c r="G2538" t="s">
        <v>25</v>
      </c>
      <c r="H2538" t="s">
        <v>1128</v>
      </c>
      <c r="I2538" t="s">
        <v>149</v>
      </c>
      <c r="J2538" t="s">
        <v>13</v>
      </c>
      <c r="K2538" t="s">
        <v>210</v>
      </c>
      <c r="L2538" t="s">
        <v>92</v>
      </c>
      <c r="N2538" t="str">
        <f>IF(ISBLANK(Sales[[#This Row],[return]]),"No",Sales[[#This Row],[return]])</f>
        <v>No</v>
      </c>
      <c r="O2538" s="2">
        <v>42883</v>
      </c>
      <c r="P2538" s="8" t="str">
        <f>TEXT(DAY(Sales[[#This Row],[OrderDate]]),"ddd")</f>
        <v>Sat</v>
      </c>
      <c r="Q2538" s="8" t="str">
        <f>TEXT(MONTH(Sales[[#This Row],[ShipDate]])*29,"mmm")</f>
        <v>Jun</v>
      </c>
      <c r="R2538">
        <v>203</v>
      </c>
      <c r="S2538" t="s">
        <v>1899</v>
      </c>
      <c r="T2538" t="s">
        <v>90</v>
      </c>
      <c r="U2538">
        <v>11520</v>
      </c>
      <c r="V2538" s="1">
        <v>0</v>
      </c>
      <c r="W2538">
        <v>6</v>
      </c>
      <c r="X2538">
        <v>5</v>
      </c>
      <c r="Y2538">
        <v>13</v>
      </c>
      <c r="AD2538"/>
    </row>
    <row r="2539" spans="1:30" x14ac:dyDescent="0.25">
      <c r="A2539" t="s">
        <v>40</v>
      </c>
      <c r="B2539" s="2">
        <v>42903</v>
      </c>
      <c r="C2539" s="35">
        <f>YEAR(Sales[[#This Row],[ShipDate]])</f>
        <v>2017</v>
      </c>
      <c r="D2539" t="s">
        <v>36</v>
      </c>
      <c r="E2539" t="s">
        <v>18</v>
      </c>
      <c r="F2539" t="s">
        <v>39</v>
      </c>
      <c r="G2539" t="s">
        <v>25</v>
      </c>
      <c r="H2539" t="s">
        <v>302</v>
      </c>
      <c r="I2539" t="s">
        <v>137</v>
      </c>
      <c r="J2539" t="s">
        <v>13</v>
      </c>
      <c r="K2539" t="s">
        <v>405</v>
      </c>
      <c r="L2539" t="s">
        <v>92</v>
      </c>
      <c r="N2539" t="str">
        <f>IF(ISBLANK(Sales[[#This Row],[return]]),"No",Sales[[#This Row],[return]])</f>
        <v>No</v>
      </c>
      <c r="O2539" s="2">
        <v>42898</v>
      </c>
      <c r="P2539" s="8" t="str">
        <f>TEXT(DAY(Sales[[#This Row],[OrderDate]]),"ddd")</f>
        <v>Thu</v>
      </c>
      <c r="Q2539" s="8" t="str">
        <f>TEXT(MONTH(Sales[[#This Row],[ShipDate]])*29,"mmm")</f>
        <v>Jun</v>
      </c>
      <c r="R2539">
        <v>1263</v>
      </c>
      <c r="S2539" t="s">
        <v>3259</v>
      </c>
      <c r="T2539" t="s">
        <v>90</v>
      </c>
      <c r="U2539">
        <v>19711</v>
      </c>
      <c r="V2539" s="1">
        <v>0</v>
      </c>
      <c r="W2539">
        <v>5</v>
      </c>
      <c r="X2539">
        <v>5</v>
      </c>
      <c r="Y2539">
        <v>30</v>
      </c>
      <c r="AD2539"/>
    </row>
    <row r="2540" spans="1:30" x14ac:dyDescent="0.25">
      <c r="A2540" t="s">
        <v>40</v>
      </c>
      <c r="B2540" s="2">
        <v>42872</v>
      </c>
      <c r="C2540" s="35">
        <f>YEAR(Sales[[#This Row],[ShipDate]])</f>
        <v>2017</v>
      </c>
      <c r="D2540" t="s">
        <v>36</v>
      </c>
      <c r="E2540" t="s">
        <v>18</v>
      </c>
      <c r="F2540" t="s">
        <v>43</v>
      </c>
      <c r="G2540" t="s">
        <v>11</v>
      </c>
      <c r="H2540" t="s">
        <v>107</v>
      </c>
      <c r="I2540" t="s">
        <v>70</v>
      </c>
      <c r="J2540" t="s">
        <v>13</v>
      </c>
      <c r="K2540" t="s">
        <v>1190</v>
      </c>
      <c r="L2540" t="s">
        <v>68</v>
      </c>
      <c r="N2540" t="str">
        <f>IF(ISBLANK(Sales[[#This Row],[return]]),"No",Sales[[#This Row],[return]])</f>
        <v>No</v>
      </c>
      <c r="O2540" s="2">
        <v>42867</v>
      </c>
      <c r="P2540" s="8" t="str">
        <f>TEXT(DAY(Sales[[#This Row],[OrderDate]]),"ddd")</f>
        <v>Thu</v>
      </c>
      <c r="Q2540" s="8" t="str">
        <f>TEXT(MONTH(Sales[[#This Row],[ShipDate]])*29,"mmm")</f>
        <v>May</v>
      </c>
      <c r="R2540">
        <v>500</v>
      </c>
      <c r="S2540" t="s">
        <v>1285</v>
      </c>
      <c r="T2540" t="s">
        <v>66</v>
      </c>
      <c r="U2540">
        <v>77041</v>
      </c>
      <c r="V2540" s="1">
        <v>0.6</v>
      </c>
      <c r="W2540">
        <v>-16</v>
      </c>
      <c r="X2540">
        <v>4</v>
      </c>
      <c r="Y2540">
        <v>22</v>
      </c>
      <c r="AD2540"/>
    </row>
    <row r="2541" spans="1:30" x14ac:dyDescent="0.25">
      <c r="A2541" t="s">
        <v>40</v>
      </c>
      <c r="B2541" s="2">
        <v>42872</v>
      </c>
      <c r="C2541" s="35">
        <f>YEAR(Sales[[#This Row],[ShipDate]])</f>
        <v>2017</v>
      </c>
      <c r="D2541" t="s">
        <v>36</v>
      </c>
      <c r="E2541" t="s">
        <v>18</v>
      </c>
      <c r="F2541" t="s">
        <v>59</v>
      </c>
      <c r="G2541" t="s">
        <v>25</v>
      </c>
      <c r="H2541" t="s">
        <v>107</v>
      </c>
      <c r="I2541" t="s">
        <v>70</v>
      </c>
      <c r="J2541" t="s">
        <v>13</v>
      </c>
      <c r="K2541" t="s">
        <v>1190</v>
      </c>
      <c r="L2541" t="s">
        <v>68</v>
      </c>
      <c r="N2541" t="str">
        <f>IF(ISBLANK(Sales[[#This Row],[return]]),"No",Sales[[#This Row],[return]])</f>
        <v>No</v>
      </c>
      <c r="O2541" s="2">
        <v>42867</v>
      </c>
      <c r="P2541" s="8" t="str">
        <f>TEXT(DAY(Sales[[#This Row],[OrderDate]]),"ddd")</f>
        <v>Thu</v>
      </c>
      <c r="Q2541" s="8" t="str">
        <f>TEXT(MONTH(Sales[[#This Row],[ShipDate]])*29,"mmm")</f>
        <v>May</v>
      </c>
      <c r="R2541">
        <v>1761</v>
      </c>
      <c r="S2541" t="s">
        <v>1051</v>
      </c>
      <c r="T2541" t="s">
        <v>66</v>
      </c>
      <c r="U2541">
        <v>77041</v>
      </c>
      <c r="V2541" s="1">
        <v>0.2</v>
      </c>
      <c r="W2541">
        <v>42</v>
      </c>
      <c r="X2541">
        <v>7</v>
      </c>
      <c r="Y2541">
        <v>128</v>
      </c>
      <c r="AD2541"/>
    </row>
    <row r="2542" spans="1:30" x14ac:dyDescent="0.25">
      <c r="A2542" t="s">
        <v>40</v>
      </c>
      <c r="B2542" s="2">
        <v>42872</v>
      </c>
      <c r="C2542" s="35">
        <f>YEAR(Sales[[#This Row],[ShipDate]])</f>
        <v>2017</v>
      </c>
      <c r="D2542" t="s">
        <v>36</v>
      </c>
      <c r="E2542" t="s">
        <v>18</v>
      </c>
      <c r="F2542" t="s">
        <v>48</v>
      </c>
      <c r="G2542" t="s">
        <v>46</v>
      </c>
      <c r="H2542" t="s">
        <v>107</v>
      </c>
      <c r="I2542" t="s">
        <v>70</v>
      </c>
      <c r="J2542" t="s">
        <v>13</v>
      </c>
      <c r="K2542" t="s">
        <v>1190</v>
      </c>
      <c r="L2542" t="s">
        <v>68</v>
      </c>
      <c r="N2542" t="str">
        <f>IF(ISBLANK(Sales[[#This Row],[return]]),"No",Sales[[#This Row],[return]])</f>
        <v>No</v>
      </c>
      <c r="O2542" s="2">
        <v>42867</v>
      </c>
      <c r="P2542" s="8" t="str">
        <f>TEXT(DAY(Sales[[#This Row],[OrderDate]]),"ddd")</f>
        <v>Thu</v>
      </c>
      <c r="Q2542" s="8" t="str">
        <f>TEXT(MONTH(Sales[[#This Row],[ShipDate]])*29,"mmm")</f>
        <v>May</v>
      </c>
      <c r="R2542">
        <v>518</v>
      </c>
      <c r="S2542" t="s">
        <v>2351</v>
      </c>
      <c r="T2542" t="s">
        <v>66</v>
      </c>
      <c r="U2542">
        <v>77041</v>
      </c>
      <c r="V2542" s="1">
        <v>0.2</v>
      </c>
      <c r="W2542">
        <v>70</v>
      </c>
      <c r="X2542">
        <v>6</v>
      </c>
      <c r="Y2542">
        <v>619</v>
      </c>
      <c r="AD2542"/>
    </row>
    <row r="2543" spans="1:30" x14ac:dyDescent="0.25">
      <c r="A2543" t="s">
        <v>10</v>
      </c>
      <c r="B2543" s="2">
        <v>43075</v>
      </c>
      <c r="C2543" s="35">
        <f>YEAR(Sales[[#This Row],[ShipDate]])</f>
        <v>2017</v>
      </c>
      <c r="D2543" t="s">
        <v>607</v>
      </c>
      <c r="E2543" t="s">
        <v>18</v>
      </c>
      <c r="F2543" t="s">
        <v>23</v>
      </c>
      <c r="G2543" t="s">
        <v>11</v>
      </c>
      <c r="H2543" t="s">
        <v>1269</v>
      </c>
      <c r="I2543" t="s">
        <v>252</v>
      </c>
      <c r="J2543" t="s">
        <v>13</v>
      </c>
      <c r="K2543" t="s">
        <v>1270</v>
      </c>
      <c r="L2543" t="s">
        <v>92</v>
      </c>
      <c r="N2543" t="str">
        <f>IF(ISBLANK(Sales[[#This Row],[return]]),"No",Sales[[#This Row],[return]])</f>
        <v>No</v>
      </c>
      <c r="O2543" s="2">
        <v>43075</v>
      </c>
      <c r="P2543" s="8" t="str">
        <f>TEXT(DAY(Sales[[#This Row],[OrderDate]]),"ddd")</f>
        <v>Fri</v>
      </c>
      <c r="Q2543" s="8" t="str">
        <f>TEXT(MONTH(Sales[[#This Row],[ShipDate]])*29,"mmm")</f>
        <v>Dec</v>
      </c>
      <c r="R2543">
        <v>763</v>
      </c>
      <c r="S2543" t="s">
        <v>434</v>
      </c>
      <c r="T2543" t="s">
        <v>90</v>
      </c>
      <c r="U2543">
        <v>43302</v>
      </c>
      <c r="V2543" s="1">
        <v>0.3</v>
      </c>
      <c r="W2543">
        <v>-24</v>
      </c>
      <c r="X2543">
        <v>1</v>
      </c>
      <c r="Y2543">
        <v>71</v>
      </c>
      <c r="AD2543"/>
    </row>
    <row r="2544" spans="1:30" x14ac:dyDescent="0.25">
      <c r="A2544" t="s">
        <v>10</v>
      </c>
      <c r="B2544" s="2">
        <v>43075</v>
      </c>
      <c r="C2544" s="35">
        <f>YEAR(Sales[[#This Row],[ShipDate]])</f>
        <v>2017</v>
      </c>
      <c r="D2544" t="s">
        <v>607</v>
      </c>
      <c r="E2544" t="s">
        <v>18</v>
      </c>
      <c r="F2544" t="s">
        <v>45</v>
      </c>
      <c r="G2544" t="s">
        <v>25</v>
      </c>
      <c r="H2544" t="s">
        <v>1269</v>
      </c>
      <c r="I2544" t="s">
        <v>252</v>
      </c>
      <c r="J2544" t="s">
        <v>13</v>
      </c>
      <c r="K2544" t="s">
        <v>1270</v>
      </c>
      <c r="L2544" t="s">
        <v>92</v>
      </c>
      <c r="N2544" t="str">
        <f>IF(ISBLANK(Sales[[#This Row],[return]]),"No",Sales[[#This Row],[return]])</f>
        <v>No</v>
      </c>
      <c r="O2544" s="2">
        <v>43075</v>
      </c>
      <c r="P2544" s="8" t="str">
        <f>TEXT(DAY(Sales[[#This Row],[OrderDate]]),"ddd")</f>
        <v>Fri</v>
      </c>
      <c r="Q2544" s="8" t="str">
        <f>TEXT(MONTH(Sales[[#This Row],[ShipDate]])*29,"mmm")</f>
        <v>Dec</v>
      </c>
      <c r="R2544">
        <v>1126</v>
      </c>
      <c r="S2544" t="s">
        <v>906</v>
      </c>
      <c r="T2544" t="s">
        <v>90</v>
      </c>
      <c r="U2544">
        <v>43302</v>
      </c>
      <c r="V2544" s="1">
        <v>0.2</v>
      </c>
      <c r="W2544">
        <v>5</v>
      </c>
      <c r="X2544">
        <v>8</v>
      </c>
      <c r="Y2544">
        <v>37</v>
      </c>
      <c r="AD2544"/>
    </row>
    <row r="2545" spans="1:30" x14ac:dyDescent="0.25">
      <c r="A2545" t="s">
        <v>10</v>
      </c>
      <c r="B2545" s="2">
        <v>43075</v>
      </c>
      <c r="C2545" s="35">
        <f>YEAR(Sales[[#This Row],[ShipDate]])</f>
        <v>2017</v>
      </c>
      <c r="D2545" t="s">
        <v>607</v>
      </c>
      <c r="E2545" t="s">
        <v>18</v>
      </c>
      <c r="F2545" t="s">
        <v>48</v>
      </c>
      <c r="G2545" t="s">
        <v>46</v>
      </c>
      <c r="H2545" t="s">
        <v>1269</v>
      </c>
      <c r="I2545" t="s">
        <v>252</v>
      </c>
      <c r="J2545" t="s">
        <v>13</v>
      </c>
      <c r="K2545" t="s">
        <v>1270</v>
      </c>
      <c r="L2545" t="s">
        <v>92</v>
      </c>
      <c r="N2545" t="str">
        <f>IF(ISBLANK(Sales[[#This Row],[return]]),"No",Sales[[#This Row],[return]])</f>
        <v>No</v>
      </c>
      <c r="O2545" s="2">
        <v>43075</v>
      </c>
      <c r="P2545" s="8" t="str">
        <f>TEXT(DAY(Sales[[#This Row],[OrderDate]]),"ddd")</f>
        <v>Fri</v>
      </c>
      <c r="Q2545" s="8" t="str">
        <f>TEXT(MONTH(Sales[[#This Row],[ShipDate]])*29,"mmm")</f>
        <v>Dec</v>
      </c>
      <c r="R2545">
        <v>1297</v>
      </c>
      <c r="S2545" t="s">
        <v>2402</v>
      </c>
      <c r="T2545" t="s">
        <v>90</v>
      </c>
      <c r="U2545">
        <v>43302</v>
      </c>
      <c r="V2545" s="1">
        <v>0.4</v>
      </c>
      <c r="W2545">
        <v>-89</v>
      </c>
      <c r="X2545">
        <v>2</v>
      </c>
      <c r="Y2545">
        <v>486</v>
      </c>
      <c r="AD2545"/>
    </row>
    <row r="2546" spans="1:30" x14ac:dyDescent="0.25">
      <c r="A2546" t="s">
        <v>24</v>
      </c>
      <c r="B2546" s="2">
        <v>42972</v>
      </c>
      <c r="C2546" s="35">
        <f>YEAR(Sales[[#This Row],[ShipDate]])</f>
        <v>2017</v>
      </c>
      <c r="D2546" t="s">
        <v>113</v>
      </c>
      <c r="E2546" t="s">
        <v>31</v>
      </c>
      <c r="F2546" t="s">
        <v>50</v>
      </c>
      <c r="G2546" t="s">
        <v>25</v>
      </c>
      <c r="H2546" t="s">
        <v>146</v>
      </c>
      <c r="I2546" t="s">
        <v>149</v>
      </c>
      <c r="J2546" t="s">
        <v>13</v>
      </c>
      <c r="K2546" t="s">
        <v>2739</v>
      </c>
      <c r="L2546" t="s">
        <v>92</v>
      </c>
      <c r="N2546" t="str">
        <f>IF(ISBLANK(Sales[[#This Row],[return]]),"No",Sales[[#This Row],[return]])</f>
        <v>No</v>
      </c>
      <c r="O2546" s="2">
        <v>42969</v>
      </c>
      <c r="P2546" s="8" t="str">
        <f>TEXT(DAY(Sales[[#This Row],[OrderDate]]),"ddd")</f>
        <v>Sun</v>
      </c>
      <c r="Q2546" s="8" t="str">
        <f>TEXT(MONTH(Sales[[#This Row],[ShipDate]])*29,"mmm")</f>
        <v>Aug</v>
      </c>
      <c r="R2546">
        <v>177</v>
      </c>
      <c r="S2546" t="s">
        <v>3267</v>
      </c>
      <c r="T2546" t="s">
        <v>90</v>
      </c>
      <c r="U2546">
        <v>10035</v>
      </c>
      <c r="V2546" s="1">
        <v>0.2</v>
      </c>
      <c r="W2546">
        <v>16</v>
      </c>
      <c r="X2546">
        <v>6</v>
      </c>
      <c r="Y2546">
        <v>50</v>
      </c>
      <c r="AD2546"/>
    </row>
    <row r="2547" spans="1:30" x14ac:dyDescent="0.25">
      <c r="A2547" t="s">
        <v>10</v>
      </c>
      <c r="B2547" s="2">
        <v>42819</v>
      </c>
      <c r="C2547" s="35">
        <f>YEAR(Sales[[#This Row],[ShipDate]])</f>
        <v>2017</v>
      </c>
      <c r="D2547" t="s">
        <v>36</v>
      </c>
      <c r="E2547" t="s">
        <v>69</v>
      </c>
      <c r="F2547" t="s">
        <v>48</v>
      </c>
      <c r="G2547" t="s">
        <v>46</v>
      </c>
      <c r="H2547" t="s">
        <v>60</v>
      </c>
      <c r="I2547" t="s">
        <v>63</v>
      </c>
      <c r="J2547" t="s">
        <v>13</v>
      </c>
      <c r="K2547" t="s">
        <v>1017</v>
      </c>
      <c r="L2547" t="s">
        <v>30</v>
      </c>
      <c r="N2547" t="str">
        <f>IF(ISBLANK(Sales[[#This Row],[return]]),"No",Sales[[#This Row],[return]])</f>
        <v>No</v>
      </c>
      <c r="O2547" s="2">
        <v>42813</v>
      </c>
      <c r="P2547" s="8" t="str">
        <f>TEXT(DAY(Sales[[#This Row],[OrderDate]]),"ddd")</f>
        <v>Thu</v>
      </c>
      <c r="Q2547" s="8" t="str">
        <f>TEXT(MONTH(Sales[[#This Row],[ShipDate]])*29,"mmm")</f>
        <v>Mar</v>
      </c>
      <c r="R2547">
        <v>1665</v>
      </c>
      <c r="S2547" t="s">
        <v>2491</v>
      </c>
      <c r="T2547" t="s">
        <v>28</v>
      </c>
      <c r="U2547">
        <v>98105</v>
      </c>
      <c r="V2547" s="1">
        <v>0.2</v>
      </c>
      <c r="W2547">
        <v>40</v>
      </c>
      <c r="X2547">
        <v>3</v>
      </c>
      <c r="Y2547">
        <v>454</v>
      </c>
      <c r="AD2547"/>
    </row>
    <row r="2548" spans="1:30" x14ac:dyDescent="0.25">
      <c r="A2548" t="s">
        <v>40</v>
      </c>
      <c r="B2548" s="2">
        <v>42806</v>
      </c>
      <c r="C2548" s="35">
        <f>YEAR(Sales[[#This Row],[ShipDate]])</f>
        <v>2017</v>
      </c>
      <c r="D2548" t="s">
        <v>36</v>
      </c>
      <c r="E2548" t="s">
        <v>18</v>
      </c>
      <c r="F2548" t="s">
        <v>50</v>
      </c>
      <c r="G2548" t="s">
        <v>25</v>
      </c>
      <c r="H2548" t="s">
        <v>164</v>
      </c>
      <c r="I2548" t="s">
        <v>120</v>
      </c>
      <c r="J2548" t="s">
        <v>13</v>
      </c>
      <c r="K2548" t="s">
        <v>1387</v>
      </c>
      <c r="L2548" t="s">
        <v>68</v>
      </c>
      <c r="N2548" t="str">
        <f>IF(ISBLANK(Sales[[#This Row],[return]]),"No",Sales[[#This Row],[return]])</f>
        <v>No</v>
      </c>
      <c r="O2548" s="2">
        <v>42802</v>
      </c>
      <c r="P2548" s="8" t="str">
        <f>TEXT(DAY(Sales[[#This Row],[OrderDate]]),"ddd")</f>
        <v>Sun</v>
      </c>
      <c r="Q2548" s="8" t="str">
        <f>TEXT(MONTH(Sales[[#This Row],[ShipDate]])*29,"mmm")</f>
        <v>Mar</v>
      </c>
      <c r="R2548">
        <v>264</v>
      </c>
      <c r="S2548" t="s">
        <v>521</v>
      </c>
      <c r="T2548" t="s">
        <v>66</v>
      </c>
      <c r="U2548">
        <v>60623</v>
      </c>
      <c r="V2548" s="1">
        <v>0.8</v>
      </c>
      <c r="W2548">
        <v>-15</v>
      </c>
      <c r="X2548">
        <v>3</v>
      </c>
      <c r="Y2548">
        <v>9</v>
      </c>
      <c r="AD2548"/>
    </row>
    <row r="2549" spans="1:30" x14ac:dyDescent="0.25">
      <c r="A2549" t="s">
        <v>40</v>
      </c>
      <c r="B2549" s="2">
        <v>42794</v>
      </c>
      <c r="C2549" s="35">
        <f>YEAR(Sales[[#This Row],[ShipDate]])</f>
        <v>2017</v>
      </c>
      <c r="D2549" t="s">
        <v>36</v>
      </c>
      <c r="E2549" t="s">
        <v>69</v>
      </c>
      <c r="F2549" t="s">
        <v>52</v>
      </c>
      <c r="G2549" t="s">
        <v>25</v>
      </c>
      <c r="H2549" t="s">
        <v>146</v>
      </c>
      <c r="I2549" t="s">
        <v>149</v>
      </c>
      <c r="J2549" t="s">
        <v>13</v>
      </c>
      <c r="K2549" t="s">
        <v>2990</v>
      </c>
      <c r="L2549" t="s">
        <v>92</v>
      </c>
      <c r="N2549" t="str">
        <f>IF(ISBLANK(Sales[[#This Row],[return]]),"No",Sales[[#This Row],[return]])</f>
        <v>No</v>
      </c>
      <c r="O2549" s="2">
        <v>42789</v>
      </c>
      <c r="P2549" s="8" t="str">
        <f>TEXT(DAY(Sales[[#This Row],[OrderDate]]),"ddd")</f>
        <v>Mon</v>
      </c>
      <c r="Q2549" s="8" t="str">
        <f>TEXT(MONTH(Sales[[#This Row],[ShipDate]])*29,"mmm")</f>
        <v>Feb</v>
      </c>
      <c r="R2549">
        <v>860</v>
      </c>
      <c r="S2549" t="s">
        <v>996</v>
      </c>
      <c r="T2549" t="s">
        <v>90</v>
      </c>
      <c r="U2549">
        <v>10024</v>
      </c>
      <c r="V2549" s="1">
        <v>0</v>
      </c>
      <c r="W2549">
        <v>7</v>
      </c>
      <c r="X2549">
        <v>6</v>
      </c>
      <c r="Y2549">
        <v>27</v>
      </c>
      <c r="AD2549"/>
    </row>
    <row r="2550" spans="1:30" x14ac:dyDescent="0.25">
      <c r="A2550" t="s">
        <v>40</v>
      </c>
      <c r="B2550" s="2">
        <v>42794</v>
      </c>
      <c r="C2550" s="35">
        <f>YEAR(Sales[[#This Row],[ShipDate]])</f>
        <v>2017</v>
      </c>
      <c r="D2550" t="s">
        <v>36</v>
      </c>
      <c r="E2550" t="s">
        <v>69</v>
      </c>
      <c r="F2550" t="s">
        <v>50</v>
      </c>
      <c r="G2550" t="s">
        <v>25</v>
      </c>
      <c r="H2550" t="s">
        <v>146</v>
      </c>
      <c r="I2550" t="s">
        <v>149</v>
      </c>
      <c r="J2550" t="s">
        <v>13</v>
      </c>
      <c r="K2550" t="s">
        <v>2990</v>
      </c>
      <c r="L2550" t="s">
        <v>92</v>
      </c>
      <c r="N2550" t="str">
        <f>IF(ISBLANK(Sales[[#This Row],[return]]),"No",Sales[[#This Row],[return]])</f>
        <v>No</v>
      </c>
      <c r="O2550" s="2">
        <v>42789</v>
      </c>
      <c r="P2550" s="8" t="str">
        <f>TEXT(DAY(Sales[[#This Row],[OrderDate]]),"ddd")</f>
        <v>Mon</v>
      </c>
      <c r="Q2550" s="8" t="str">
        <f>TEXT(MONTH(Sales[[#This Row],[ShipDate]])*29,"mmm")</f>
        <v>Feb</v>
      </c>
      <c r="R2550">
        <v>269</v>
      </c>
      <c r="S2550" t="s">
        <v>2075</v>
      </c>
      <c r="T2550" t="s">
        <v>90</v>
      </c>
      <c r="U2550">
        <v>10024</v>
      </c>
      <c r="V2550" s="1">
        <v>0.2</v>
      </c>
      <c r="W2550">
        <v>4</v>
      </c>
      <c r="X2550">
        <v>2</v>
      </c>
      <c r="Y2550">
        <v>11</v>
      </c>
      <c r="AD2550"/>
    </row>
    <row r="2551" spans="1:30" x14ac:dyDescent="0.25">
      <c r="A2551" t="s">
        <v>24</v>
      </c>
      <c r="B2551" s="2">
        <v>43041</v>
      </c>
      <c r="C2551" s="35">
        <f>YEAR(Sales[[#This Row],[ShipDate]])</f>
        <v>2017</v>
      </c>
      <c r="D2551" t="s">
        <v>113</v>
      </c>
      <c r="E2551" t="s">
        <v>18</v>
      </c>
      <c r="F2551" t="s">
        <v>52</v>
      </c>
      <c r="G2551" t="s">
        <v>25</v>
      </c>
      <c r="H2551" t="s">
        <v>1556</v>
      </c>
      <c r="I2551" t="s">
        <v>174</v>
      </c>
      <c r="J2551" t="s">
        <v>13</v>
      </c>
      <c r="K2551" t="s">
        <v>1694</v>
      </c>
      <c r="L2551" t="s">
        <v>17</v>
      </c>
      <c r="N2551" t="str">
        <f>IF(ISBLANK(Sales[[#This Row],[return]]),"No",Sales[[#This Row],[return]])</f>
        <v>No</v>
      </c>
      <c r="O2551" s="2">
        <v>43038</v>
      </c>
      <c r="P2551" s="8" t="str">
        <f>TEXT(DAY(Sales[[#This Row],[OrderDate]]),"ddd")</f>
        <v>Mon</v>
      </c>
      <c r="Q2551" s="8" t="str">
        <f>TEXT(MONTH(Sales[[#This Row],[ShipDate]])*29,"mmm")</f>
        <v>Nov</v>
      </c>
      <c r="R2551">
        <v>1582</v>
      </c>
      <c r="S2551" t="s">
        <v>1759</v>
      </c>
      <c r="T2551" t="s">
        <v>15</v>
      </c>
      <c r="U2551">
        <v>23464</v>
      </c>
      <c r="V2551" s="1">
        <v>0</v>
      </c>
      <c r="W2551">
        <v>53</v>
      </c>
      <c r="X2551">
        <v>3</v>
      </c>
      <c r="Y2551">
        <v>183</v>
      </c>
      <c r="AD2551"/>
    </row>
    <row r="2552" spans="1:30" x14ac:dyDescent="0.25">
      <c r="A2552" t="s">
        <v>40</v>
      </c>
      <c r="B2552" s="2">
        <v>42790</v>
      </c>
      <c r="C2552" s="35">
        <f>YEAR(Sales[[#This Row],[ShipDate]])</f>
        <v>2017</v>
      </c>
      <c r="D2552" t="s">
        <v>19</v>
      </c>
      <c r="E2552" t="s">
        <v>69</v>
      </c>
      <c r="F2552" t="s">
        <v>45</v>
      </c>
      <c r="G2552" t="s">
        <v>25</v>
      </c>
      <c r="H2552" t="s">
        <v>2083</v>
      </c>
      <c r="I2552" t="s">
        <v>133</v>
      </c>
      <c r="J2552" t="s">
        <v>13</v>
      </c>
      <c r="K2552" t="s">
        <v>2913</v>
      </c>
      <c r="L2552" t="s">
        <v>68</v>
      </c>
      <c r="M2552" t="s">
        <v>82</v>
      </c>
      <c r="N2552" t="str">
        <f>IF(ISBLANK(Sales[[#This Row],[return]]),"No",Sales[[#This Row],[return]])</f>
        <v>Yes</v>
      </c>
      <c r="O2552" s="2">
        <v>42788</v>
      </c>
      <c r="P2552" s="8" t="str">
        <f>TEXT(DAY(Sales[[#This Row],[OrderDate]]),"ddd")</f>
        <v>Sun</v>
      </c>
      <c r="Q2552" s="8" t="str">
        <f>TEXT(MONTH(Sales[[#This Row],[ShipDate]])*29,"mmm")</f>
        <v>Feb</v>
      </c>
      <c r="R2552">
        <v>1156</v>
      </c>
      <c r="S2552" t="s">
        <v>2218</v>
      </c>
      <c r="T2552" t="s">
        <v>66</v>
      </c>
      <c r="U2552">
        <v>48310</v>
      </c>
      <c r="V2552" s="1">
        <v>0</v>
      </c>
      <c r="W2552">
        <v>21</v>
      </c>
      <c r="X2552">
        <v>4</v>
      </c>
      <c r="Y2552">
        <v>79</v>
      </c>
      <c r="AD2552"/>
    </row>
    <row r="2553" spans="1:30" x14ac:dyDescent="0.25">
      <c r="A2553" t="s">
        <v>24</v>
      </c>
      <c r="B2553" s="2">
        <v>43020</v>
      </c>
      <c r="C2553" s="35">
        <f>YEAR(Sales[[#This Row],[ShipDate]])</f>
        <v>2017</v>
      </c>
      <c r="D2553" t="s">
        <v>113</v>
      </c>
      <c r="E2553" t="s">
        <v>31</v>
      </c>
      <c r="F2553" t="s">
        <v>23</v>
      </c>
      <c r="G2553" t="s">
        <v>11</v>
      </c>
      <c r="H2553" t="s">
        <v>2297</v>
      </c>
      <c r="I2553" t="s">
        <v>32</v>
      </c>
      <c r="J2553" t="s">
        <v>13</v>
      </c>
      <c r="K2553" t="s">
        <v>2625</v>
      </c>
      <c r="L2553" t="s">
        <v>30</v>
      </c>
      <c r="N2553" t="str">
        <f>IF(ISBLANK(Sales[[#This Row],[return]]),"No",Sales[[#This Row],[return]])</f>
        <v>No</v>
      </c>
      <c r="O2553" s="2">
        <v>43018</v>
      </c>
      <c r="P2553" s="8" t="str">
        <f>TEXT(DAY(Sales[[#This Row],[OrderDate]]),"ddd")</f>
        <v>Tue</v>
      </c>
      <c r="Q2553" s="8" t="str">
        <f>TEXT(MONTH(Sales[[#This Row],[ShipDate]])*29,"mmm")</f>
        <v>Oct</v>
      </c>
      <c r="R2553">
        <v>758</v>
      </c>
      <c r="S2553" t="s">
        <v>1414</v>
      </c>
      <c r="T2553" t="s">
        <v>28</v>
      </c>
      <c r="U2553">
        <v>93101</v>
      </c>
      <c r="V2553" s="1">
        <v>0.2</v>
      </c>
      <c r="W2553">
        <v>-54</v>
      </c>
      <c r="X2553">
        <v>3</v>
      </c>
      <c r="Y2553">
        <v>362</v>
      </c>
      <c r="AD2553"/>
    </row>
    <row r="2554" spans="1:30" x14ac:dyDescent="0.25">
      <c r="A2554" t="s">
        <v>24</v>
      </c>
      <c r="B2554" s="2">
        <v>43020</v>
      </c>
      <c r="C2554" s="35">
        <f>YEAR(Sales[[#This Row],[ShipDate]])</f>
        <v>2017</v>
      </c>
      <c r="D2554" t="s">
        <v>113</v>
      </c>
      <c r="E2554" t="s">
        <v>31</v>
      </c>
      <c r="F2554" t="s">
        <v>33</v>
      </c>
      <c r="G2554" t="s">
        <v>25</v>
      </c>
      <c r="H2554" t="s">
        <v>2297</v>
      </c>
      <c r="I2554" t="s">
        <v>32</v>
      </c>
      <c r="J2554" t="s">
        <v>13</v>
      </c>
      <c r="K2554" t="s">
        <v>2625</v>
      </c>
      <c r="L2554" t="s">
        <v>30</v>
      </c>
      <c r="N2554" t="str">
        <f>IF(ISBLANK(Sales[[#This Row],[return]]),"No",Sales[[#This Row],[return]])</f>
        <v>No</v>
      </c>
      <c r="O2554" s="2">
        <v>43018</v>
      </c>
      <c r="P2554" s="8" t="str">
        <f>TEXT(DAY(Sales[[#This Row],[OrderDate]]),"ddd")</f>
        <v>Tue</v>
      </c>
      <c r="Q2554" s="8" t="str">
        <f>TEXT(MONTH(Sales[[#This Row],[ShipDate]])*29,"mmm")</f>
        <v>Oct</v>
      </c>
      <c r="R2554">
        <v>214</v>
      </c>
      <c r="S2554" t="s">
        <v>2782</v>
      </c>
      <c r="T2554" t="s">
        <v>28</v>
      </c>
      <c r="U2554">
        <v>93101</v>
      </c>
      <c r="V2554" s="1">
        <v>0</v>
      </c>
      <c r="W2554">
        <v>15</v>
      </c>
      <c r="X2554">
        <v>3</v>
      </c>
      <c r="Y2554">
        <v>31</v>
      </c>
      <c r="AD2554"/>
    </row>
    <row r="2555" spans="1:30" x14ac:dyDescent="0.25">
      <c r="A2555" t="s">
        <v>24</v>
      </c>
      <c r="B2555" s="2">
        <v>42993</v>
      </c>
      <c r="C2555" s="35">
        <f>YEAR(Sales[[#This Row],[ShipDate]])</f>
        <v>2017</v>
      </c>
      <c r="D2555" t="s">
        <v>19</v>
      </c>
      <c r="E2555" t="s">
        <v>31</v>
      </c>
      <c r="F2555" t="s">
        <v>43</v>
      </c>
      <c r="G2555" t="s">
        <v>11</v>
      </c>
      <c r="H2555" t="s">
        <v>146</v>
      </c>
      <c r="I2555" t="s">
        <v>149</v>
      </c>
      <c r="J2555" t="s">
        <v>13</v>
      </c>
      <c r="K2555" t="s">
        <v>2608</v>
      </c>
      <c r="L2555" t="s">
        <v>92</v>
      </c>
      <c r="N2555" t="str">
        <f>IF(ISBLANK(Sales[[#This Row],[return]]),"No",Sales[[#This Row],[return]])</f>
        <v>No</v>
      </c>
      <c r="O2555" s="2">
        <v>42989</v>
      </c>
      <c r="P2555" s="8" t="str">
        <f>TEXT(DAY(Sales[[#This Row],[OrderDate]]),"ddd")</f>
        <v>Wed</v>
      </c>
      <c r="Q2555" s="8" t="str">
        <f>TEXT(MONTH(Sales[[#This Row],[ShipDate]])*29,"mmm")</f>
        <v>Sep</v>
      </c>
      <c r="R2555">
        <v>503</v>
      </c>
      <c r="S2555" t="s">
        <v>1573</v>
      </c>
      <c r="T2555" t="s">
        <v>90</v>
      </c>
      <c r="U2555">
        <v>10035</v>
      </c>
      <c r="V2555" s="1">
        <v>0</v>
      </c>
      <c r="W2555">
        <v>51</v>
      </c>
      <c r="X2555">
        <v>2</v>
      </c>
      <c r="Y2555">
        <v>211</v>
      </c>
      <c r="AD2555"/>
    </row>
    <row r="2556" spans="1:30" x14ac:dyDescent="0.25">
      <c r="A2556" t="s">
        <v>24</v>
      </c>
      <c r="B2556" s="2">
        <v>42993</v>
      </c>
      <c r="C2556" s="35">
        <f>YEAR(Sales[[#This Row],[ShipDate]])</f>
        <v>2017</v>
      </c>
      <c r="D2556" t="s">
        <v>19</v>
      </c>
      <c r="E2556" t="s">
        <v>31</v>
      </c>
      <c r="F2556" t="s">
        <v>39</v>
      </c>
      <c r="G2556" t="s">
        <v>25</v>
      </c>
      <c r="H2556" t="s">
        <v>146</v>
      </c>
      <c r="I2556" t="s">
        <v>149</v>
      </c>
      <c r="J2556" t="s">
        <v>13</v>
      </c>
      <c r="K2556" t="s">
        <v>2608</v>
      </c>
      <c r="L2556" t="s">
        <v>92</v>
      </c>
      <c r="N2556" t="str">
        <f>IF(ISBLANK(Sales[[#This Row],[return]]),"No",Sales[[#This Row],[return]])</f>
        <v>No</v>
      </c>
      <c r="O2556" s="2">
        <v>42989</v>
      </c>
      <c r="P2556" s="8" t="str">
        <f>TEXT(DAY(Sales[[#This Row],[OrderDate]]),"ddd")</f>
        <v>Wed</v>
      </c>
      <c r="Q2556" s="8" t="str">
        <f>TEXT(MONTH(Sales[[#This Row],[ShipDate]])*29,"mmm")</f>
        <v>Sep</v>
      </c>
      <c r="R2556">
        <v>1485</v>
      </c>
      <c r="S2556" t="s">
        <v>2792</v>
      </c>
      <c r="T2556" t="s">
        <v>90</v>
      </c>
      <c r="U2556">
        <v>10035</v>
      </c>
      <c r="V2556" s="1">
        <v>0</v>
      </c>
      <c r="W2556">
        <v>2</v>
      </c>
      <c r="X2556">
        <v>1</v>
      </c>
      <c r="Y2556">
        <v>79</v>
      </c>
      <c r="AD2556"/>
    </row>
    <row r="2557" spans="1:30" x14ac:dyDescent="0.25">
      <c r="A2557" t="s">
        <v>24</v>
      </c>
      <c r="B2557" s="2">
        <v>42993</v>
      </c>
      <c r="C2557" s="35">
        <f>YEAR(Sales[[#This Row],[ShipDate]])</f>
        <v>2017</v>
      </c>
      <c r="D2557" t="s">
        <v>19</v>
      </c>
      <c r="E2557" t="s">
        <v>31</v>
      </c>
      <c r="F2557" t="s">
        <v>39</v>
      </c>
      <c r="G2557" t="s">
        <v>25</v>
      </c>
      <c r="H2557" t="s">
        <v>146</v>
      </c>
      <c r="I2557" t="s">
        <v>149</v>
      </c>
      <c r="J2557" t="s">
        <v>13</v>
      </c>
      <c r="K2557" t="s">
        <v>2608</v>
      </c>
      <c r="L2557" t="s">
        <v>92</v>
      </c>
      <c r="N2557" t="str">
        <f>IF(ISBLANK(Sales[[#This Row],[return]]),"No",Sales[[#This Row],[return]])</f>
        <v>No</v>
      </c>
      <c r="O2557" s="2">
        <v>42989</v>
      </c>
      <c r="P2557" s="8" t="str">
        <f>TEXT(DAY(Sales[[#This Row],[OrderDate]]),"ddd")</f>
        <v>Wed</v>
      </c>
      <c r="Q2557" s="8" t="str">
        <f>TEXT(MONTH(Sales[[#This Row],[ShipDate]])*29,"mmm")</f>
        <v>Sep</v>
      </c>
      <c r="R2557">
        <v>658</v>
      </c>
      <c r="S2557" t="s">
        <v>2107</v>
      </c>
      <c r="T2557" t="s">
        <v>90</v>
      </c>
      <c r="U2557">
        <v>10035</v>
      </c>
      <c r="V2557" s="1">
        <v>0</v>
      </c>
      <c r="W2557">
        <v>108</v>
      </c>
      <c r="X2557">
        <v>4</v>
      </c>
      <c r="Y2557">
        <v>773</v>
      </c>
      <c r="AD2557"/>
    </row>
    <row r="2558" spans="1:30" x14ac:dyDescent="0.25">
      <c r="A2558" t="s">
        <v>24</v>
      </c>
      <c r="B2558" s="2">
        <v>42993</v>
      </c>
      <c r="C2558" s="35">
        <f>YEAR(Sales[[#This Row],[ShipDate]])</f>
        <v>2017</v>
      </c>
      <c r="D2558" t="s">
        <v>19</v>
      </c>
      <c r="E2558" t="s">
        <v>31</v>
      </c>
      <c r="F2558" t="s">
        <v>99</v>
      </c>
      <c r="G2558" t="s">
        <v>46</v>
      </c>
      <c r="H2558" t="s">
        <v>146</v>
      </c>
      <c r="I2558" t="s">
        <v>149</v>
      </c>
      <c r="J2558" t="s">
        <v>13</v>
      </c>
      <c r="K2558" t="s">
        <v>2608</v>
      </c>
      <c r="L2558" t="s">
        <v>92</v>
      </c>
      <c r="N2558" t="str">
        <f>IF(ISBLANK(Sales[[#This Row],[return]]),"No",Sales[[#This Row],[return]])</f>
        <v>No</v>
      </c>
      <c r="O2558" s="2">
        <v>42989</v>
      </c>
      <c r="P2558" s="8" t="str">
        <f>TEXT(DAY(Sales[[#This Row],[OrderDate]]),"ddd")</f>
        <v>Wed</v>
      </c>
      <c r="Q2558" s="8" t="str">
        <f>TEXT(MONTH(Sales[[#This Row],[ShipDate]])*29,"mmm")</f>
        <v>Sep</v>
      </c>
      <c r="R2558">
        <v>1019</v>
      </c>
      <c r="S2558" t="s">
        <v>202</v>
      </c>
      <c r="T2558" t="s">
        <v>90</v>
      </c>
      <c r="U2558">
        <v>10035</v>
      </c>
      <c r="V2558" s="1">
        <v>0</v>
      </c>
      <c r="W2558">
        <v>7</v>
      </c>
      <c r="X2558">
        <v>1</v>
      </c>
      <c r="Y2558">
        <v>20</v>
      </c>
      <c r="AD2558"/>
    </row>
    <row r="2559" spans="1:30" x14ac:dyDescent="0.25">
      <c r="A2559" t="s">
        <v>24</v>
      </c>
      <c r="B2559" s="2">
        <v>43035</v>
      </c>
      <c r="C2559" s="35">
        <f>YEAR(Sales[[#This Row],[ShipDate]])</f>
        <v>2017</v>
      </c>
      <c r="D2559" t="s">
        <v>19</v>
      </c>
      <c r="E2559" t="s">
        <v>18</v>
      </c>
      <c r="F2559" t="s">
        <v>23</v>
      </c>
      <c r="G2559" t="s">
        <v>11</v>
      </c>
      <c r="H2559" t="s">
        <v>457</v>
      </c>
      <c r="I2559" t="s">
        <v>32</v>
      </c>
      <c r="J2559" t="s">
        <v>13</v>
      </c>
      <c r="K2559" t="s">
        <v>1047</v>
      </c>
      <c r="L2559" t="s">
        <v>30</v>
      </c>
      <c r="N2559" t="str">
        <f>IF(ISBLANK(Sales[[#This Row],[return]]),"No",Sales[[#This Row],[return]])</f>
        <v>No</v>
      </c>
      <c r="O2559" s="2">
        <v>43031</v>
      </c>
      <c r="P2559" s="8" t="str">
        <f>TEXT(DAY(Sales[[#This Row],[OrderDate]]),"ddd")</f>
        <v>Mon</v>
      </c>
      <c r="Q2559" s="8" t="str">
        <f>TEXT(MONTH(Sales[[#This Row],[ShipDate]])*29,"mmm")</f>
        <v>Oct</v>
      </c>
      <c r="R2559">
        <v>759</v>
      </c>
      <c r="S2559" t="s">
        <v>1305</v>
      </c>
      <c r="T2559" t="s">
        <v>28</v>
      </c>
      <c r="U2559">
        <v>92105</v>
      </c>
      <c r="V2559" s="1">
        <v>0.2</v>
      </c>
      <c r="W2559">
        <v>27</v>
      </c>
      <c r="X2559">
        <v>1</v>
      </c>
      <c r="Y2559">
        <v>241</v>
      </c>
      <c r="AD2559"/>
    </row>
    <row r="2560" spans="1:30" x14ac:dyDescent="0.25">
      <c r="A2560" t="s">
        <v>24</v>
      </c>
      <c r="B2560" s="2">
        <v>43035</v>
      </c>
      <c r="C2560" s="35">
        <f>YEAR(Sales[[#This Row],[ShipDate]])</f>
        <v>2017</v>
      </c>
      <c r="D2560" t="s">
        <v>19</v>
      </c>
      <c r="E2560" t="s">
        <v>18</v>
      </c>
      <c r="F2560" t="s">
        <v>23</v>
      </c>
      <c r="G2560" t="s">
        <v>11</v>
      </c>
      <c r="H2560" t="s">
        <v>457</v>
      </c>
      <c r="I2560" t="s">
        <v>32</v>
      </c>
      <c r="J2560" t="s">
        <v>13</v>
      </c>
      <c r="K2560" t="s">
        <v>1047</v>
      </c>
      <c r="L2560" t="s">
        <v>30</v>
      </c>
      <c r="N2560" t="str">
        <f>IF(ISBLANK(Sales[[#This Row],[return]]),"No",Sales[[#This Row],[return]])</f>
        <v>No</v>
      </c>
      <c r="O2560" s="2">
        <v>43031</v>
      </c>
      <c r="P2560" s="8" t="str">
        <f>TEXT(DAY(Sales[[#This Row],[OrderDate]]),"ddd")</f>
        <v>Mon</v>
      </c>
      <c r="Q2560" s="8" t="str">
        <f>TEXT(MONTH(Sales[[#This Row],[ShipDate]])*29,"mmm")</f>
        <v>Oct</v>
      </c>
      <c r="R2560">
        <v>1211</v>
      </c>
      <c r="S2560" t="s">
        <v>1103</v>
      </c>
      <c r="T2560" t="s">
        <v>28</v>
      </c>
      <c r="U2560">
        <v>92105</v>
      </c>
      <c r="V2560" s="1">
        <v>0.2</v>
      </c>
      <c r="W2560">
        <v>42</v>
      </c>
      <c r="X2560">
        <v>3</v>
      </c>
      <c r="Y2560">
        <v>842</v>
      </c>
      <c r="AD2560"/>
    </row>
    <row r="2561" spans="1:30" x14ac:dyDescent="0.25">
      <c r="A2561" t="s">
        <v>24</v>
      </c>
      <c r="B2561" s="2">
        <v>43035</v>
      </c>
      <c r="C2561" s="35">
        <f>YEAR(Sales[[#This Row],[ShipDate]])</f>
        <v>2017</v>
      </c>
      <c r="D2561" t="s">
        <v>19</v>
      </c>
      <c r="E2561" t="s">
        <v>18</v>
      </c>
      <c r="F2561" t="s">
        <v>23</v>
      </c>
      <c r="G2561" t="s">
        <v>11</v>
      </c>
      <c r="H2561" t="s">
        <v>457</v>
      </c>
      <c r="I2561" t="s">
        <v>32</v>
      </c>
      <c r="J2561" t="s">
        <v>13</v>
      </c>
      <c r="K2561" t="s">
        <v>1047</v>
      </c>
      <c r="L2561" t="s">
        <v>30</v>
      </c>
      <c r="N2561" t="str">
        <f>IF(ISBLANK(Sales[[#This Row],[return]]),"No",Sales[[#This Row],[return]])</f>
        <v>No</v>
      </c>
      <c r="O2561" s="2">
        <v>43031</v>
      </c>
      <c r="P2561" s="8" t="str">
        <f>TEXT(DAY(Sales[[#This Row],[OrderDate]]),"ddd")</f>
        <v>Mon</v>
      </c>
      <c r="Q2561" s="8" t="str">
        <f>TEXT(MONTH(Sales[[#This Row],[ShipDate]])*29,"mmm")</f>
        <v>Oct</v>
      </c>
      <c r="R2561">
        <v>739</v>
      </c>
      <c r="S2561" t="s">
        <v>1422</v>
      </c>
      <c r="T2561" t="s">
        <v>28</v>
      </c>
      <c r="U2561">
        <v>92105</v>
      </c>
      <c r="V2561" s="1">
        <v>0.2</v>
      </c>
      <c r="W2561">
        <v>17</v>
      </c>
      <c r="X2561">
        <v>7</v>
      </c>
      <c r="Y2561">
        <v>192</v>
      </c>
      <c r="AD2561"/>
    </row>
    <row r="2562" spans="1:30" x14ac:dyDescent="0.25">
      <c r="A2562" t="s">
        <v>24</v>
      </c>
      <c r="B2562" s="2">
        <v>43035</v>
      </c>
      <c r="C2562" s="35">
        <f>YEAR(Sales[[#This Row],[ShipDate]])</f>
        <v>2017</v>
      </c>
      <c r="D2562" t="s">
        <v>19</v>
      </c>
      <c r="E2562" t="s">
        <v>18</v>
      </c>
      <c r="F2562" t="s">
        <v>59</v>
      </c>
      <c r="G2562" t="s">
        <v>25</v>
      </c>
      <c r="H2562" t="s">
        <v>457</v>
      </c>
      <c r="I2562" t="s">
        <v>32</v>
      </c>
      <c r="J2562" t="s">
        <v>13</v>
      </c>
      <c r="K2562" t="s">
        <v>1047</v>
      </c>
      <c r="L2562" t="s">
        <v>30</v>
      </c>
      <c r="N2562" t="str">
        <f>IF(ISBLANK(Sales[[#This Row],[return]]),"No",Sales[[#This Row],[return]])</f>
        <v>No</v>
      </c>
      <c r="O2562" s="2">
        <v>43031</v>
      </c>
      <c r="P2562" s="8" t="str">
        <f>TEXT(DAY(Sales[[#This Row],[OrderDate]]),"ddd")</f>
        <v>Mon</v>
      </c>
      <c r="Q2562" s="8" t="str">
        <f>TEXT(MONTH(Sales[[#This Row],[ShipDate]])*29,"mmm")</f>
        <v>Oct</v>
      </c>
      <c r="R2562">
        <v>1757</v>
      </c>
      <c r="S2562" t="s">
        <v>1062</v>
      </c>
      <c r="T2562" t="s">
        <v>28</v>
      </c>
      <c r="U2562">
        <v>92105</v>
      </c>
      <c r="V2562" s="1">
        <v>0</v>
      </c>
      <c r="W2562">
        <v>6</v>
      </c>
      <c r="X2562">
        <v>2</v>
      </c>
      <c r="Y2562">
        <v>12</v>
      </c>
      <c r="AD2562"/>
    </row>
    <row r="2563" spans="1:30" x14ac:dyDescent="0.25">
      <c r="A2563" t="s">
        <v>24</v>
      </c>
      <c r="B2563" s="2">
        <v>43035</v>
      </c>
      <c r="C2563" s="35">
        <f>YEAR(Sales[[#This Row],[ShipDate]])</f>
        <v>2017</v>
      </c>
      <c r="D2563" t="s">
        <v>19</v>
      </c>
      <c r="E2563" t="s">
        <v>18</v>
      </c>
      <c r="F2563" t="s">
        <v>104</v>
      </c>
      <c r="G2563" t="s">
        <v>25</v>
      </c>
      <c r="H2563" t="s">
        <v>457</v>
      </c>
      <c r="I2563" t="s">
        <v>32</v>
      </c>
      <c r="J2563" t="s">
        <v>13</v>
      </c>
      <c r="K2563" t="s">
        <v>1047</v>
      </c>
      <c r="L2563" t="s">
        <v>30</v>
      </c>
      <c r="N2563" t="str">
        <f>IF(ISBLANK(Sales[[#This Row],[return]]),"No",Sales[[#This Row],[return]])</f>
        <v>No</v>
      </c>
      <c r="O2563" s="2">
        <v>43031</v>
      </c>
      <c r="P2563" s="8" t="str">
        <f>TEXT(DAY(Sales[[#This Row],[OrderDate]]),"ddd")</f>
        <v>Mon</v>
      </c>
      <c r="Q2563" s="8" t="str">
        <f>TEXT(MONTH(Sales[[#This Row],[ShipDate]])*29,"mmm")</f>
        <v>Oct</v>
      </c>
      <c r="R2563">
        <v>1346</v>
      </c>
      <c r="S2563" t="s">
        <v>253</v>
      </c>
      <c r="T2563" t="s">
        <v>28</v>
      </c>
      <c r="U2563">
        <v>92105</v>
      </c>
      <c r="V2563" s="1">
        <v>0</v>
      </c>
      <c r="W2563">
        <v>6</v>
      </c>
      <c r="X2563">
        <v>4</v>
      </c>
      <c r="Y2563">
        <v>12</v>
      </c>
      <c r="AD2563"/>
    </row>
    <row r="2564" spans="1:30" x14ac:dyDescent="0.25">
      <c r="A2564" t="s">
        <v>24</v>
      </c>
      <c r="B2564" s="2">
        <v>43035</v>
      </c>
      <c r="C2564" s="35">
        <f>YEAR(Sales[[#This Row],[ShipDate]])</f>
        <v>2017</v>
      </c>
      <c r="D2564" t="s">
        <v>19</v>
      </c>
      <c r="E2564" t="s">
        <v>18</v>
      </c>
      <c r="F2564" t="s">
        <v>99</v>
      </c>
      <c r="G2564" t="s">
        <v>46</v>
      </c>
      <c r="H2564" t="s">
        <v>457</v>
      </c>
      <c r="I2564" t="s">
        <v>32</v>
      </c>
      <c r="J2564" t="s">
        <v>13</v>
      </c>
      <c r="K2564" t="s">
        <v>1047</v>
      </c>
      <c r="L2564" t="s">
        <v>30</v>
      </c>
      <c r="N2564" t="str">
        <f>IF(ISBLANK(Sales[[#This Row],[return]]),"No",Sales[[#This Row],[return]])</f>
        <v>No</v>
      </c>
      <c r="O2564" s="2">
        <v>43031</v>
      </c>
      <c r="P2564" s="8" t="str">
        <f>TEXT(DAY(Sales[[#This Row],[OrderDate]]),"ddd")</f>
        <v>Mon</v>
      </c>
      <c r="Q2564" s="8" t="str">
        <f>TEXT(MONTH(Sales[[#This Row],[ShipDate]])*29,"mmm")</f>
        <v>Oct</v>
      </c>
      <c r="R2564">
        <v>1066</v>
      </c>
      <c r="S2564" t="s">
        <v>2464</v>
      </c>
      <c r="T2564" t="s">
        <v>28</v>
      </c>
      <c r="U2564">
        <v>92105</v>
      </c>
      <c r="V2564" s="1">
        <v>0</v>
      </c>
      <c r="W2564">
        <v>64</v>
      </c>
      <c r="X2564">
        <v>9</v>
      </c>
      <c r="Y2564">
        <v>148</v>
      </c>
      <c r="AD2564"/>
    </row>
    <row r="2565" spans="1:30" x14ac:dyDescent="0.25">
      <c r="A2565" t="s">
        <v>24</v>
      </c>
      <c r="B2565" s="2">
        <v>42950</v>
      </c>
      <c r="C2565" s="35">
        <f>YEAR(Sales[[#This Row],[ShipDate]])</f>
        <v>2017</v>
      </c>
      <c r="D2565" t="s">
        <v>19</v>
      </c>
      <c r="E2565" t="s">
        <v>31</v>
      </c>
      <c r="F2565" t="s">
        <v>39</v>
      </c>
      <c r="G2565" t="s">
        <v>25</v>
      </c>
      <c r="H2565" t="s">
        <v>107</v>
      </c>
      <c r="I2565" t="s">
        <v>70</v>
      </c>
      <c r="J2565" t="s">
        <v>13</v>
      </c>
      <c r="K2565" t="s">
        <v>2622</v>
      </c>
      <c r="L2565" t="s">
        <v>68</v>
      </c>
      <c r="N2565" t="str">
        <f>IF(ISBLANK(Sales[[#This Row],[return]]),"No",Sales[[#This Row],[return]])</f>
        <v>No</v>
      </c>
      <c r="O2565" s="2">
        <v>42946</v>
      </c>
      <c r="P2565" s="8" t="str">
        <f>TEXT(DAY(Sales[[#This Row],[OrderDate]]),"ddd")</f>
        <v>Mon</v>
      </c>
      <c r="Q2565" s="8" t="str">
        <f>TEXT(MONTH(Sales[[#This Row],[ShipDate]])*29,"mmm")</f>
        <v>Aug</v>
      </c>
      <c r="R2565">
        <v>584</v>
      </c>
      <c r="S2565" t="s">
        <v>3129</v>
      </c>
      <c r="T2565" t="s">
        <v>66</v>
      </c>
      <c r="U2565">
        <v>77041</v>
      </c>
      <c r="V2565" s="1">
        <v>0.2</v>
      </c>
      <c r="W2565">
        <v>6</v>
      </c>
      <c r="X2565">
        <v>4</v>
      </c>
      <c r="Y2565">
        <v>62</v>
      </c>
      <c r="AD2565"/>
    </row>
    <row r="2566" spans="1:30" x14ac:dyDescent="0.25">
      <c r="A2566" t="s">
        <v>40</v>
      </c>
      <c r="B2566" s="2">
        <v>43041</v>
      </c>
      <c r="C2566" s="35">
        <f>YEAR(Sales[[#This Row],[ShipDate]])</f>
        <v>2017</v>
      </c>
      <c r="D2566" t="s">
        <v>19</v>
      </c>
      <c r="E2566" t="s">
        <v>18</v>
      </c>
      <c r="F2566" t="s">
        <v>45</v>
      </c>
      <c r="G2566" t="s">
        <v>25</v>
      </c>
      <c r="H2566" t="s">
        <v>1155</v>
      </c>
      <c r="I2566" t="s">
        <v>149</v>
      </c>
      <c r="J2566" t="s">
        <v>13</v>
      </c>
      <c r="K2566" t="s">
        <v>1315</v>
      </c>
      <c r="L2566" t="s">
        <v>92</v>
      </c>
      <c r="N2566" t="str">
        <f>IF(ISBLANK(Sales[[#This Row],[return]]),"No",Sales[[#This Row],[return]])</f>
        <v>No</v>
      </c>
      <c r="O2566" s="2">
        <v>43039</v>
      </c>
      <c r="P2566" s="8" t="str">
        <f>TEXT(DAY(Sales[[#This Row],[OrderDate]]),"ddd")</f>
        <v>Tue</v>
      </c>
      <c r="Q2566" s="8" t="str">
        <f>TEXT(MONTH(Sales[[#This Row],[ShipDate]])*29,"mmm")</f>
        <v>Nov</v>
      </c>
      <c r="R2566">
        <v>515</v>
      </c>
      <c r="S2566" t="s">
        <v>700</v>
      </c>
      <c r="T2566" t="s">
        <v>90</v>
      </c>
      <c r="U2566">
        <v>14215</v>
      </c>
      <c r="V2566" s="1">
        <v>0</v>
      </c>
      <c r="W2566">
        <v>1</v>
      </c>
      <c r="X2566">
        <v>2</v>
      </c>
      <c r="Y2566">
        <v>3</v>
      </c>
      <c r="AD2566"/>
    </row>
    <row r="2567" spans="1:30" x14ac:dyDescent="0.25">
      <c r="A2567" t="s">
        <v>40</v>
      </c>
      <c r="B2567" s="2">
        <v>43041</v>
      </c>
      <c r="C2567" s="35">
        <f>YEAR(Sales[[#This Row],[ShipDate]])</f>
        <v>2017</v>
      </c>
      <c r="D2567" t="s">
        <v>19</v>
      </c>
      <c r="E2567" t="s">
        <v>18</v>
      </c>
      <c r="F2567" t="s">
        <v>104</v>
      </c>
      <c r="G2567" t="s">
        <v>25</v>
      </c>
      <c r="H2567" t="s">
        <v>1155</v>
      </c>
      <c r="I2567" t="s">
        <v>149</v>
      </c>
      <c r="J2567" t="s">
        <v>13</v>
      </c>
      <c r="K2567" t="s">
        <v>1315</v>
      </c>
      <c r="L2567" t="s">
        <v>92</v>
      </c>
      <c r="N2567" t="str">
        <f>IF(ISBLANK(Sales[[#This Row],[return]]),"No",Sales[[#This Row],[return]])</f>
        <v>No</v>
      </c>
      <c r="O2567" s="2">
        <v>43039</v>
      </c>
      <c r="P2567" s="8" t="str">
        <f>TEXT(DAY(Sales[[#This Row],[OrderDate]]),"ddd")</f>
        <v>Tue</v>
      </c>
      <c r="Q2567" s="8" t="str">
        <f>TEXT(MONTH(Sales[[#This Row],[ShipDate]])*29,"mmm")</f>
        <v>Nov</v>
      </c>
      <c r="R2567">
        <v>343</v>
      </c>
      <c r="S2567" t="s">
        <v>1869</v>
      </c>
      <c r="T2567" t="s">
        <v>90</v>
      </c>
      <c r="U2567">
        <v>14215</v>
      </c>
      <c r="V2567" s="1">
        <v>0</v>
      </c>
      <c r="W2567">
        <v>36</v>
      </c>
      <c r="X2567">
        <v>2</v>
      </c>
      <c r="Y2567">
        <v>80</v>
      </c>
      <c r="AD2567"/>
    </row>
    <row r="2568" spans="1:30" x14ac:dyDescent="0.25">
      <c r="A2568" t="s">
        <v>40</v>
      </c>
      <c r="B2568" s="2">
        <v>42930</v>
      </c>
      <c r="C2568" s="35">
        <f>YEAR(Sales[[#This Row],[ShipDate]])</f>
        <v>2017</v>
      </c>
      <c r="D2568" t="s">
        <v>36</v>
      </c>
      <c r="E2568" t="s">
        <v>18</v>
      </c>
      <c r="F2568" t="s">
        <v>43</v>
      </c>
      <c r="G2568" t="s">
        <v>11</v>
      </c>
      <c r="H2568" t="s">
        <v>1149</v>
      </c>
      <c r="I2568" t="s">
        <v>1150</v>
      </c>
      <c r="J2568" t="s">
        <v>13</v>
      </c>
      <c r="K2568" t="s">
        <v>1202</v>
      </c>
      <c r="L2568" t="s">
        <v>92</v>
      </c>
      <c r="N2568" t="str">
        <f>IF(ISBLANK(Sales[[#This Row],[return]]),"No",Sales[[#This Row],[return]])</f>
        <v>No</v>
      </c>
      <c r="O2568" s="2">
        <v>42925</v>
      </c>
      <c r="P2568" s="8" t="str">
        <f>TEXT(DAY(Sales[[#This Row],[OrderDate]]),"ddd")</f>
        <v>Mon</v>
      </c>
      <c r="Q2568" s="8" t="str">
        <f>TEXT(MONTH(Sales[[#This Row],[ShipDate]])*29,"mmm")</f>
        <v>Jul</v>
      </c>
      <c r="R2568">
        <v>560</v>
      </c>
      <c r="S2568" t="s">
        <v>514</v>
      </c>
      <c r="T2568" t="s">
        <v>90</v>
      </c>
      <c r="U2568">
        <v>20735</v>
      </c>
      <c r="V2568" s="1">
        <v>0</v>
      </c>
      <c r="W2568">
        <v>20</v>
      </c>
      <c r="X2568">
        <v>2</v>
      </c>
      <c r="Y2568">
        <v>182</v>
      </c>
      <c r="AD2568"/>
    </row>
    <row r="2569" spans="1:30" x14ac:dyDescent="0.25">
      <c r="A2569" t="s">
        <v>40</v>
      </c>
      <c r="B2569" s="2">
        <v>42930</v>
      </c>
      <c r="C2569" s="35">
        <f>YEAR(Sales[[#This Row],[ShipDate]])</f>
        <v>2017</v>
      </c>
      <c r="D2569" t="s">
        <v>36</v>
      </c>
      <c r="E2569" t="s">
        <v>18</v>
      </c>
      <c r="F2569" t="s">
        <v>50</v>
      </c>
      <c r="G2569" t="s">
        <v>25</v>
      </c>
      <c r="H2569" t="s">
        <v>1149</v>
      </c>
      <c r="I2569" t="s">
        <v>1150</v>
      </c>
      <c r="J2569" t="s">
        <v>13</v>
      </c>
      <c r="K2569" t="s">
        <v>1202</v>
      </c>
      <c r="L2569" t="s">
        <v>92</v>
      </c>
      <c r="N2569" t="str">
        <f>IF(ISBLANK(Sales[[#This Row],[return]]),"No",Sales[[#This Row],[return]])</f>
        <v>No</v>
      </c>
      <c r="O2569" s="2">
        <v>42925</v>
      </c>
      <c r="P2569" s="8" t="str">
        <f>TEXT(DAY(Sales[[#This Row],[OrderDate]]),"ddd")</f>
        <v>Mon</v>
      </c>
      <c r="Q2569" s="8" t="str">
        <f>TEXT(MONTH(Sales[[#This Row],[ShipDate]])*29,"mmm")</f>
        <v>Jul</v>
      </c>
      <c r="R2569">
        <v>1261</v>
      </c>
      <c r="S2569" t="s">
        <v>1957</v>
      </c>
      <c r="T2569" t="s">
        <v>90</v>
      </c>
      <c r="U2569">
        <v>20735</v>
      </c>
      <c r="V2569" s="1">
        <v>0</v>
      </c>
      <c r="W2569">
        <v>42</v>
      </c>
      <c r="X2569">
        <v>3</v>
      </c>
      <c r="Y2569">
        <v>84</v>
      </c>
      <c r="AD2569"/>
    </row>
    <row r="2570" spans="1:30" x14ac:dyDescent="0.25">
      <c r="A2570" t="s">
        <v>40</v>
      </c>
      <c r="B2570" s="2">
        <v>42930</v>
      </c>
      <c r="C2570" s="35">
        <f>YEAR(Sales[[#This Row],[ShipDate]])</f>
        <v>2017</v>
      </c>
      <c r="D2570" t="s">
        <v>36</v>
      </c>
      <c r="E2570" t="s">
        <v>18</v>
      </c>
      <c r="F2570" t="s">
        <v>33</v>
      </c>
      <c r="G2570" t="s">
        <v>25</v>
      </c>
      <c r="H2570" t="s">
        <v>1149</v>
      </c>
      <c r="I2570" t="s">
        <v>1150</v>
      </c>
      <c r="J2570" t="s">
        <v>13</v>
      </c>
      <c r="K2570" t="s">
        <v>1202</v>
      </c>
      <c r="L2570" t="s">
        <v>92</v>
      </c>
      <c r="N2570" t="str">
        <f>IF(ISBLANK(Sales[[#This Row],[return]]),"No",Sales[[#This Row],[return]])</f>
        <v>No</v>
      </c>
      <c r="O2570" s="2">
        <v>42925</v>
      </c>
      <c r="P2570" s="8" t="str">
        <f>TEXT(DAY(Sales[[#This Row],[OrderDate]]),"ddd")</f>
        <v>Mon</v>
      </c>
      <c r="Q2570" s="8" t="str">
        <f>TEXT(MONTH(Sales[[#This Row],[ShipDate]])*29,"mmm")</f>
        <v>Jul</v>
      </c>
      <c r="R2570">
        <v>177</v>
      </c>
      <c r="S2570" t="s">
        <v>2009</v>
      </c>
      <c r="T2570" t="s">
        <v>90</v>
      </c>
      <c r="U2570">
        <v>20735</v>
      </c>
      <c r="V2570" s="1">
        <v>0</v>
      </c>
      <c r="W2570">
        <v>6</v>
      </c>
      <c r="X2570">
        <v>3</v>
      </c>
      <c r="Y2570">
        <v>12</v>
      </c>
      <c r="AD2570"/>
    </row>
    <row r="2571" spans="1:30" x14ac:dyDescent="0.25">
      <c r="A2571" t="s">
        <v>40</v>
      </c>
      <c r="B2571" s="2">
        <v>42930</v>
      </c>
      <c r="C2571" s="35">
        <f>YEAR(Sales[[#This Row],[ShipDate]])</f>
        <v>2017</v>
      </c>
      <c r="D2571" t="s">
        <v>36</v>
      </c>
      <c r="E2571" t="s">
        <v>18</v>
      </c>
      <c r="F2571" t="s">
        <v>45</v>
      </c>
      <c r="G2571" t="s">
        <v>25</v>
      </c>
      <c r="H2571" t="s">
        <v>1149</v>
      </c>
      <c r="I2571" t="s">
        <v>1150</v>
      </c>
      <c r="J2571" t="s">
        <v>13</v>
      </c>
      <c r="K2571" t="s">
        <v>1202</v>
      </c>
      <c r="L2571" t="s">
        <v>92</v>
      </c>
      <c r="N2571" t="str">
        <f>IF(ISBLANK(Sales[[#This Row],[return]]),"No",Sales[[#This Row],[return]])</f>
        <v>No</v>
      </c>
      <c r="O2571" s="2">
        <v>42925</v>
      </c>
      <c r="P2571" s="8" t="str">
        <f>TEXT(DAY(Sales[[#This Row],[OrderDate]]),"ddd")</f>
        <v>Mon</v>
      </c>
      <c r="Q2571" s="8" t="str">
        <f>TEXT(MONTH(Sales[[#This Row],[ShipDate]])*29,"mmm")</f>
        <v>Jul</v>
      </c>
      <c r="R2571">
        <v>1319</v>
      </c>
      <c r="S2571" t="s">
        <v>1860</v>
      </c>
      <c r="T2571" t="s">
        <v>90</v>
      </c>
      <c r="U2571">
        <v>20735</v>
      </c>
      <c r="V2571" s="1">
        <v>0</v>
      </c>
      <c r="W2571">
        <v>33</v>
      </c>
      <c r="X2571">
        <v>4</v>
      </c>
      <c r="Y2571">
        <v>79</v>
      </c>
      <c r="AD2571"/>
    </row>
    <row r="2572" spans="1:30" x14ac:dyDescent="0.25">
      <c r="A2572" t="s">
        <v>40</v>
      </c>
      <c r="B2572" s="2">
        <v>42930</v>
      </c>
      <c r="C2572" s="35">
        <f>YEAR(Sales[[#This Row],[ShipDate]])</f>
        <v>2017</v>
      </c>
      <c r="D2572" t="s">
        <v>36</v>
      </c>
      <c r="E2572" t="s">
        <v>18</v>
      </c>
      <c r="F2572" t="s">
        <v>150</v>
      </c>
      <c r="G2572" t="s">
        <v>25</v>
      </c>
      <c r="H2572" t="s">
        <v>1149</v>
      </c>
      <c r="I2572" t="s">
        <v>1150</v>
      </c>
      <c r="J2572" t="s">
        <v>13</v>
      </c>
      <c r="K2572" t="s">
        <v>1202</v>
      </c>
      <c r="L2572" t="s">
        <v>92</v>
      </c>
      <c r="N2572" t="str">
        <f>IF(ISBLANK(Sales[[#This Row],[return]]),"No",Sales[[#This Row],[return]])</f>
        <v>No</v>
      </c>
      <c r="O2572" s="2">
        <v>42925</v>
      </c>
      <c r="P2572" s="8" t="str">
        <f>TEXT(DAY(Sales[[#This Row],[OrderDate]]),"ddd")</f>
        <v>Mon</v>
      </c>
      <c r="Q2572" s="8" t="str">
        <f>TEXT(MONTH(Sales[[#This Row],[ShipDate]])*29,"mmm")</f>
        <v>Jul</v>
      </c>
      <c r="R2572">
        <v>105</v>
      </c>
      <c r="S2572" t="s">
        <v>1850</v>
      </c>
      <c r="T2572" t="s">
        <v>90</v>
      </c>
      <c r="U2572">
        <v>20735</v>
      </c>
      <c r="V2572" s="1">
        <v>0</v>
      </c>
      <c r="W2572">
        <v>5</v>
      </c>
      <c r="X2572">
        <v>4</v>
      </c>
      <c r="Y2572">
        <v>16</v>
      </c>
      <c r="AD2572"/>
    </row>
    <row r="2573" spans="1:30" x14ac:dyDescent="0.25">
      <c r="A2573" t="s">
        <v>40</v>
      </c>
      <c r="B2573" s="2">
        <v>42930</v>
      </c>
      <c r="C2573" s="35">
        <f>YEAR(Sales[[#This Row],[ShipDate]])</f>
        <v>2017</v>
      </c>
      <c r="D2573" t="s">
        <v>36</v>
      </c>
      <c r="E2573" t="s">
        <v>18</v>
      </c>
      <c r="F2573" t="s">
        <v>50</v>
      </c>
      <c r="G2573" t="s">
        <v>25</v>
      </c>
      <c r="H2573" t="s">
        <v>1149</v>
      </c>
      <c r="I2573" t="s">
        <v>1150</v>
      </c>
      <c r="J2573" t="s">
        <v>13</v>
      </c>
      <c r="K2573" t="s">
        <v>1202</v>
      </c>
      <c r="L2573" t="s">
        <v>92</v>
      </c>
      <c r="N2573" t="str">
        <f>IF(ISBLANK(Sales[[#This Row],[return]]),"No",Sales[[#This Row],[return]])</f>
        <v>No</v>
      </c>
      <c r="O2573" s="2">
        <v>42925</v>
      </c>
      <c r="P2573" s="8" t="str">
        <f>TEXT(DAY(Sales[[#This Row],[OrderDate]]),"ddd")</f>
        <v>Mon</v>
      </c>
      <c r="Q2573" s="8" t="str">
        <f>TEXT(MONTH(Sales[[#This Row],[ShipDate]])*29,"mmm")</f>
        <v>Jul</v>
      </c>
      <c r="R2573">
        <v>1633</v>
      </c>
      <c r="S2573" t="s">
        <v>97</v>
      </c>
      <c r="T2573" t="s">
        <v>90</v>
      </c>
      <c r="U2573">
        <v>20735</v>
      </c>
      <c r="V2573" s="1">
        <v>0</v>
      </c>
      <c r="W2573">
        <v>21</v>
      </c>
      <c r="X2573">
        <v>6</v>
      </c>
      <c r="Y2573">
        <v>44</v>
      </c>
      <c r="AD2573"/>
    </row>
    <row r="2574" spans="1:30" x14ac:dyDescent="0.25">
      <c r="A2574" t="s">
        <v>40</v>
      </c>
      <c r="B2574" s="2">
        <v>42930</v>
      </c>
      <c r="C2574" s="35">
        <f>YEAR(Sales[[#This Row],[ShipDate]])</f>
        <v>2017</v>
      </c>
      <c r="D2574" t="s">
        <v>36</v>
      </c>
      <c r="E2574" t="s">
        <v>18</v>
      </c>
      <c r="F2574" t="s">
        <v>39</v>
      </c>
      <c r="G2574" t="s">
        <v>25</v>
      </c>
      <c r="H2574" t="s">
        <v>1149</v>
      </c>
      <c r="I2574" t="s">
        <v>1150</v>
      </c>
      <c r="J2574" t="s">
        <v>13</v>
      </c>
      <c r="K2574" t="s">
        <v>1202</v>
      </c>
      <c r="L2574" t="s">
        <v>92</v>
      </c>
      <c r="N2574" t="str">
        <f>IF(ISBLANK(Sales[[#This Row],[return]]),"No",Sales[[#This Row],[return]])</f>
        <v>No</v>
      </c>
      <c r="O2574" s="2">
        <v>42925</v>
      </c>
      <c r="P2574" s="8" t="str">
        <f>TEXT(DAY(Sales[[#This Row],[OrderDate]]),"ddd")</f>
        <v>Mon</v>
      </c>
      <c r="Q2574" s="8" t="str">
        <f>TEXT(MONTH(Sales[[#This Row],[ShipDate]])*29,"mmm")</f>
        <v>Jul</v>
      </c>
      <c r="R2574">
        <v>1320</v>
      </c>
      <c r="S2574" t="s">
        <v>2041</v>
      </c>
      <c r="T2574" t="s">
        <v>90</v>
      </c>
      <c r="U2574">
        <v>20735</v>
      </c>
      <c r="V2574" s="1">
        <v>0</v>
      </c>
      <c r="W2574">
        <v>28</v>
      </c>
      <c r="X2574">
        <v>7</v>
      </c>
      <c r="Y2574">
        <v>98</v>
      </c>
      <c r="AD2574"/>
    </row>
    <row r="2575" spans="1:30" x14ac:dyDescent="0.25">
      <c r="A2575" t="s">
        <v>40</v>
      </c>
      <c r="B2575" s="2">
        <v>42930</v>
      </c>
      <c r="C2575" s="35">
        <f>YEAR(Sales[[#This Row],[ShipDate]])</f>
        <v>2017</v>
      </c>
      <c r="D2575" t="s">
        <v>36</v>
      </c>
      <c r="E2575" t="s">
        <v>18</v>
      </c>
      <c r="F2575" t="s">
        <v>50</v>
      </c>
      <c r="G2575" t="s">
        <v>25</v>
      </c>
      <c r="H2575" t="s">
        <v>1149</v>
      </c>
      <c r="I2575" t="s">
        <v>1150</v>
      </c>
      <c r="J2575" t="s">
        <v>13</v>
      </c>
      <c r="K2575" t="s">
        <v>1202</v>
      </c>
      <c r="L2575" t="s">
        <v>92</v>
      </c>
      <c r="N2575" t="str">
        <f>IF(ISBLANK(Sales[[#This Row],[return]]),"No",Sales[[#This Row],[return]])</f>
        <v>No</v>
      </c>
      <c r="O2575" s="2">
        <v>42925</v>
      </c>
      <c r="P2575" s="8" t="str">
        <f>TEXT(DAY(Sales[[#This Row],[OrderDate]]),"ddd")</f>
        <v>Mon</v>
      </c>
      <c r="Q2575" s="8" t="str">
        <f>TEXT(MONTH(Sales[[#This Row],[ShipDate]])*29,"mmm")</f>
        <v>Jul</v>
      </c>
      <c r="R2575">
        <v>708</v>
      </c>
      <c r="S2575" t="s">
        <v>1970</v>
      </c>
      <c r="T2575" t="s">
        <v>90</v>
      </c>
      <c r="U2575">
        <v>20735</v>
      </c>
      <c r="V2575" s="1">
        <v>0</v>
      </c>
      <c r="W2575">
        <v>71</v>
      </c>
      <c r="X2575">
        <v>9</v>
      </c>
      <c r="Y2575">
        <v>153</v>
      </c>
      <c r="AD2575"/>
    </row>
    <row r="2576" spans="1:30" x14ac:dyDescent="0.25">
      <c r="A2576" t="s">
        <v>40</v>
      </c>
      <c r="B2576" s="2">
        <v>42930</v>
      </c>
      <c r="C2576" s="35">
        <f>YEAR(Sales[[#This Row],[ShipDate]])</f>
        <v>2017</v>
      </c>
      <c r="D2576" t="s">
        <v>36</v>
      </c>
      <c r="E2576" t="s">
        <v>18</v>
      </c>
      <c r="F2576" t="s">
        <v>340</v>
      </c>
      <c r="G2576" t="s">
        <v>46</v>
      </c>
      <c r="H2576" t="s">
        <v>1149</v>
      </c>
      <c r="I2576" t="s">
        <v>1150</v>
      </c>
      <c r="J2576" t="s">
        <v>13</v>
      </c>
      <c r="K2576" t="s">
        <v>1202</v>
      </c>
      <c r="L2576" t="s">
        <v>92</v>
      </c>
      <c r="N2576" t="str">
        <f>IF(ISBLANK(Sales[[#This Row],[return]]),"No",Sales[[#This Row],[return]])</f>
        <v>No</v>
      </c>
      <c r="O2576" s="2">
        <v>42925</v>
      </c>
      <c r="P2576" s="8" t="str">
        <f>TEXT(DAY(Sales[[#This Row],[OrderDate]]),"ddd")</f>
        <v>Mon</v>
      </c>
      <c r="Q2576" s="8" t="str">
        <f>TEXT(MONTH(Sales[[#This Row],[ShipDate]])*29,"mmm")</f>
        <v>Jul</v>
      </c>
      <c r="R2576">
        <v>653</v>
      </c>
      <c r="S2576" t="s">
        <v>2522</v>
      </c>
      <c r="T2576" t="s">
        <v>90</v>
      </c>
      <c r="U2576">
        <v>20735</v>
      </c>
      <c r="V2576" s="1">
        <v>0</v>
      </c>
      <c r="W2576">
        <v>209</v>
      </c>
      <c r="X2576">
        <v>3</v>
      </c>
      <c r="Y2576">
        <v>465</v>
      </c>
      <c r="AD2576"/>
    </row>
    <row r="2577" spans="1:30" x14ac:dyDescent="0.25">
      <c r="A2577" t="s">
        <v>40</v>
      </c>
      <c r="B2577" s="2">
        <v>42771</v>
      </c>
      <c r="C2577" s="35">
        <f>YEAR(Sales[[#This Row],[ShipDate]])</f>
        <v>2017</v>
      </c>
      <c r="D2577" t="s">
        <v>19</v>
      </c>
      <c r="E2577" t="s">
        <v>31</v>
      </c>
      <c r="F2577" t="s">
        <v>50</v>
      </c>
      <c r="G2577" t="s">
        <v>25</v>
      </c>
      <c r="H2577" t="s">
        <v>2813</v>
      </c>
      <c r="I2577" t="s">
        <v>78</v>
      </c>
      <c r="J2577" t="s">
        <v>13</v>
      </c>
      <c r="K2577" t="s">
        <v>699</v>
      </c>
      <c r="L2577" t="s">
        <v>30</v>
      </c>
      <c r="N2577" t="str">
        <f>IF(ISBLANK(Sales[[#This Row],[return]]),"No",Sales[[#This Row],[return]])</f>
        <v>No</v>
      </c>
      <c r="O2577" s="2">
        <v>42769</v>
      </c>
      <c r="P2577" s="8" t="str">
        <f>TEXT(DAY(Sales[[#This Row],[OrderDate]]),"ddd")</f>
        <v>Tue</v>
      </c>
      <c r="Q2577" s="8" t="str">
        <f>TEXT(MONTH(Sales[[#This Row],[ShipDate]])*29,"mmm")</f>
        <v>Feb</v>
      </c>
      <c r="R2577">
        <v>1650</v>
      </c>
      <c r="S2577" t="s">
        <v>2163</v>
      </c>
      <c r="T2577" t="s">
        <v>28</v>
      </c>
      <c r="U2577">
        <v>84062</v>
      </c>
      <c r="V2577" s="1">
        <v>0.2</v>
      </c>
      <c r="W2577">
        <v>4</v>
      </c>
      <c r="X2577">
        <v>3</v>
      </c>
      <c r="Y2577">
        <v>12</v>
      </c>
      <c r="AD2577"/>
    </row>
    <row r="2578" spans="1:30" x14ac:dyDescent="0.25">
      <c r="A2578" t="s">
        <v>10</v>
      </c>
      <c r="B2578" s="2">
        <v>43000</v>
      </c>
      <c r="C2578" s="35">
        <f>YEAR(Sales[[#This Row],[ShipDate]])</f>
        <v>2017</v>
      </c>
      <c r="D2578" t="s">
        <v>19</v>
      </c>
      <c r="E2578" t="s">
        <v>31</v>
      </c>
      <c r="F2578" t="s">
        <v>59</v>
      </c>
      <c r="G2578" t="s">
        <v>25</v>
      </c>
      <c r="H2578" t="s">
        <v>26</v>
      </c>
      <c r="I2578" t="s">
        <v>32</v>
      </c>
      <c r="J2578" t="s">
        <v>13</v>
      </c>
      <c r="K2578" t="s">
        <v>2614</v>
      </c>
      <c r="L2578" t="s">
        <v>30</v>
      </c>
      <c r="N2578" t="str">
        <f>IF(ISBLANK(Sales[[#This Row],[return]]),"No",Sales[[#This Row],[return]])</f>
        <v>No</v>
      </c>
      <c r="O2578" s="2">
        <v>42997</v>
      </c>
      <c r="P2578" s="8" t="str">
        <f>TEXT(DAY(Sales[[#This Row],[OrderDate]]),"ddd")</f>
        <v>Thu</v>
      </c>
      <c r="Q2578" s="8" t="str">
        <f>TEXT(MONTH(Sales[[#This Row],[ShipDate]])*29,"mmm")</f>
        <v>Sep</v>
      </c>
      <c r="R2578">
        <v>1266</v>
      </c>
      <c r="S2578" t="s">
        <v>879</v>
      </c>
      <c r="T2578" t="s">
        <v>28</v>
      </c>
      <c r="U2578">
        <v>90008</v>
      </c>
      <c r="V2578" s="1">
        <v>0</v>
      </c>
      <c r="W2578">
        <v>11</v>
      </c>
      <c r="X2578">
        <v>2</v>
      </c>
      <c r="Y2578">
        <v>23</v>
      </c>
      <c r="AD2578"/>
    </row>
    <row r="2579" spans="1:30" x14ac:dyDescent="0.25">
      <c r="A2579" t="s">
        <v>40</v>
      </c>
      <c r="B2579" s="2">
        <v>42992</v>
      </c>
      <c r="C2579" s="35">
        <f>YEAR(Sales[[#This Row],[ShipDate]])</f>
        <v>2017</v>
      </c>
      <c r="D2579" t="s">
        <v>36</v>
      </c>
      <c r="E2579" t="s">
        <v>18</v>
      </c>
      <c r="F2579" t="s">
        <v>290</v>
      </c>
      <c r="G2579" t="s">
        <v>25</v>
      </c>
      <c r="H2579" t="s">
        <v>26</v>
      </c>
      <c r="I2579" t="s">
        <v>32</v>
      </c>
      <c r="J2579" t="s">
        <v>13</v>
      </c>
      <c r="K2579" t="s">
        <v>892</v>
      </c>
      <c r="L2579" t="s">
        <v>30</v>
      </c>
      <c r="N2579" t="str">
        <f>IF(ISBLANK(Sales[[#This Row],[return]]),"No",Sales[[#This Row],[return]])</f>
        <v>No</v>
      </c>
      <c r="O2579" s="2">
        <v>42988</v>
      </c>
      <c r="P2579" s="8" t="str">
        <f>TEXT(DAY(Sales[[#This Row],[OrderDate]]),"ddd")</f>
        <v>Tue</v>
      </c>
      <c r="Q2579" s="8" t="str">
        <f>TEXT(MONTH(Sales[[#This Row],[ShipDate]])*29,"mmm")</f>
        <v>Sep</v>
      </c>
      <c r="R2579">
        <v>1051</v>
      </c>
      <c r="S2579" t="s">
        <v>893</v>
      </c>
      <c r="T2579" t="s">
        <v>28</v>
      </c>
      <c r="U2579">
        <v>90004</v>
      </c>
      <c r="V2579" s="1">
        <v>0</v>
      </c>
      <c r="W2579">
        <v>2</v>
      </c>
      <c r="X2579">
        <v>4</v>
      </c>
      <c r="Y2579">
        <v>52</v>
      </c>
      <c r="AD2579"/>
    </row>
    <row r="2580" spans="1:30" x14ac:dyDescent="0.25">
      <c r="A2580" t="s">
        <v>24</v>
      </c>
      <c r="B2580" s="2">
        <v>42883</v>
      </c>
      <c r="C2580" s="35">
        <f>YEAR(Sales[[#This Row],[ShipDate]])</f>
        <v>2017</v>
      </c>
      <c r="D2580" t="s">
        <v>113</v>
      </c>
      <c r="E2580" t="s">
        <v>31</v>
      </c>
      <c r="F2580" t="s">
        <v>290</v>
      </c>
      <c r="G2580" t="s">
        <v>25</v>
      </c>
      <c r="H2580" t="s">
        <v>2821</v>
      </c>
      <c r="I2580" t="s">
        <v>70</v>
      </c>
      <c r="J2580" t="s">
        <v>13</v>
      </c>
      <c r="K2580" t="s">
        <v>620</v>
      </c>
      <c r="L2580" t="s">
        <v>68</v>
      </c>
      <c r="M2580" t="s">
        <v>82</v>
      </c>
      <c r="N2580" t="str">
        <f>IF(ISBLANK(Sales[[#This Row],[return]]),"No",Sales[[#This Row],[return]])</f>
        <v>Yes</v>
      </c>
      <c r="O2580" s="2">
        <v>42880</v>
      </c>
      <c r="P2580" s="8" t="str">
        <f>TEXT(DAY(Sales[[#This Row],[OrderDate]]),"ddd")</f>
        <v>Wed</v>
      </c>
      <c r="Q2580" s="8" t="str">
        <f>TEXT(MONTH(Sales[[#This Row],[ShipDate]])*29,"mmm")</f>
        <v>May</v>
      </c>
      <c r="R2580">
        <v>672</v>
      </c>
      <c r="S2580" t="s">
        <v>2118</v>
      </c>
      <c r="T2580" t="s">
        <v>66</v>
      </c>
      <c r="U2580">
        <v>76117</v>
      </c>
      <c r="V2580" s="1">
        <v>0.2</v>
      </c>
      <c r="W2580">
        <v>2</v>
      </c>
      <c r="X2580">
        <v>2</v>
      </c>
      <c r="Y2580">
        <v>22</v>
      </c>
      <c r="AD2580"/>
    </row>
    <row r="2581" spans="1:30" x14ac:dyDescent="0.25">
      <c r="A2581" t="s">
        <v>24</v>
      </c>
      <c r="B2581" s="2">
        <v>42883</v>
      </c>
      <c r="C2581" s="35">
        <f>YEAR(Sales[[#This Row],[ShipDate]])</f>
        <v>2017</v>
      </c>
      <c r="D2581" t="s">
        <v>113</v>
      </c>
      <c r="E2581" t="s">
        <v>31</v>
      </c>
      <c r="F2581" t="s">
        <v>59</v>
      </c>
      <c r="G2581" t="s">
        <v>25</v>
      </c>
      <c r="H2581" t="s">
        <v>2821</v>
      </c>
      <c r="I2581" t="s">
        <v>70</v>
      </c>
      <c r="J2581" t="s">
        <v>13</v>
      </c>
      <c r="K2581" t="s">
        <v>620</v>
      </c>
      <c r="L2581" t="s">
        <v>68</v>
      </c>
      <c r="M2581" t="s">
        <v>82</v>
      </c>
      <c r="N2581" t="str">
        <f>IF(ISBLANK(Sales[[#This Row],[return]]),"No",Sales[[#This Row],[return]])</f>
        <v>Yes</v>
      </c>
      <c r="O2581" s="2">
        <v>42880</v>
      </c>
      <c r="P2581" s="8" t="str">
        <f>TEXT(DAY(Sales[[#This Row],[OrderDate]]),"ddd")</f>
        <v>Wed</v>
      </c>
      <c r="Q2581" s="8" t="str">
        <f>TEXT(MONTH(Sales[[#This Row],[ShipDate]])*29,"mmm")</f>
        <v>May</v>
      </c>
      <c r="R2581">
        <v>1776</v>
      </c>
      <c r="S2581" t="s">
        <v>2096</v>
      </c>
      <c r="T2581" t="s">
        <v>66</v>
      </c>
      <c r="U2581">
        <v>76117</v>
      </c>
      <c r="V2581" s="1">
        <v>0.2</v>
      </c>
      <c r="W2581">
        <v>12</v>
      </c>
      <c r="X2581">
        <v>7</v>
      </c>
      <c r="Y2581">
        <v>32</v>
      </c>
      <c r="AD2581"/>
    </row>
    <row r="2582" spans="1:30" x14ac:dyDescent="0.25">
      <c r="A2582" t="s">
        <v>24</v>
      </c>
      <c r="B2582" s="2">
        <v>42883</v>
      </c>
      <c r="C2582" s="35">
        <f>YEAR(Sales[[#This Row],[ShipDate]])</f>
        <v>2017</v>
      </c>
      <c r="D2582" t="s">
        <v>113</v>
      </c>
      <c r="E2582" t="s">
        <v>31</v>
      </c>
      <c r="F2582" t="s">
        <v>99</v>
      </c>
      <c r="G2582" t="s">
        <v>46</v>
      </c>
      <c r="H2582" t="s">
        <v>2821</v>
      </c>
      <c r="I2582" t="s">
        <v>70</v>
      </c>
      <c r="J2582" t="s">
        <v>13</v>
      </c>
      <c r="K2582" t="s">
        <v>620</v>
      </c>
      <c r="L2582" t="s">
        <v>68</v>
      </c>
      <c r="M2582" t="s">
        <v>82</v>
      </c>
      <c r="N2582" t="str">
        <f>IF(ISBLANK(Sales[[#This Row],[return]]),"No",Sales[[#This Row],[return]])</f>
        <v>Yes</v>
      </c>
      <c r="O2582" s="2">
        <v>42880</v>
      </c>
      <c r="P2582" s="8" t="str">
        <f>TEXT(DAY(Sales[[#This Row],[OrderDate]]),"ddd")</f>
        <v>Wed</v>
      </c>
      <c r="Q2582" s="8" t="str">
        <f>TEXT(MONTH(Sales[[#This Row],[ShipDate]])*29,"mmm")</f>
        <v>May</v>
      </c>
      <c r="R2582">
        <v>1008</v>
      </c>
      <c r="S2582" t="s">
        <v>2559</v>
      </c>
      <c r="T2582" t="s">
        <v>66</v>
      </c>
      <c r="U2582">
        <v>76117</v>
      </c>
      <c r="V2582" s="1">
        <v>0.2</v>
      </c>
      <c r="W2582">
        <v>36</v>
      </c>
      <c r="X2582">
        <v>2</v>
      </c>
      <c r="Y2582">
        <v>208</v>
      </c>
      <c r="AD2582"/>
    </row>
    <row r="2583" spans="1:30" x14ac:dyDescent="0.25">
      <c r="A2583" t="s">
        <v>24</v>
      </c>
      <c r="B2583" s="2">
        <v>42828</v>
      </c>
      <c r="C2583" s="35">
        <f>YEAR(Sales[[#This Row],[ShipDate]])</f>
        <v>2017</v>
      </c>
      <c r="D2583" t="s">
        <v>36</v>
      </c>
      <c r="E2583" t="s">
        <v>18</v>
      </c>
      <c r="F2583" t="s">
        <v>39</v>
      </c>
      <c r="G2583" t="s">
        <v>25</v>
      </c>
      <c r="H2583" t="s">
        <v>60</v>
      </c>
      <c r="I2583" t="s">
        <v>63</v>
      </c>
      <c r="J2583" t="s">
        <v>13</v>
      </c>
      <c r="K2583" t="s">
        <v>1133</v>
      </c>
      <c r="L2583" t="s">
        <v>30</v>
      </c>
      <c r="N2583" t="str">
        <f>IF(ISBLANK(Sales[[#This Row],[return]]),"No",Sales[[#This Row],[return]])</f>
        <v>No</v>
      </c>
      <c r="O2583" s="2">
        <v>42821</v>
      </c>
      <c r="P2583" s="8" t="str">
        <f>TEXT(DAY(Sales[[#This Row],[OrderDate]]),"ddd")</f>
        <v>Fri</v>
      </c>
      <c r="Q2583" s="8" t="str">
        <f>TEXT(MONTH(Sales[[#This Row],[ShipDate]])*29,"mmm")</f>
        <v>Apr</v>
      </c>
      <c r="R2583">
        <v>1362</v>
      </c>
      <c r="S2583" t="s">
        <v>2187</v>
      </c>
      <c r="T2583" t="s">
        <v>28</v>
      </c>
      <c r="U2583">
        <v>98115</v>
      </c>
      <c r="V2583" s="1">
        <v>0</v>
      </c>
      <c r="W2583">
        <v>3</v>
      </c>
      <c r="X2583">
        <v>5</v>
      </c>
      <c r="Y2583">
        <v>84</v>
      </c>
      <c r="AD2583"/>
    </row>
    <row r="2584" spans="1:30" x14ac:dyDescent="0.25">
      <c r="A2584" t="s">
        <v>40</v>
      </c>
      <c r="B2584" s="2">
        <v>42997</v>
      </c>
      <c r="C2584" s="35">
        <f>YEAR(Sales[[#This Row],[ShipDate]])</f>
        <v>2017</v>
      </c>
      <c r="D2584" t="s">
        <v>19</v>
      </c>
      <c r="E2584" t="s">
        <v>69</v>
      </c>
      <c r="F2584" t="s">
        <v>59</v>
      </c>
      <c r="G2584" t="s">
        <v>25</v>
      </c>
      <c r="H2584" t="s">
        <v>26</v>
      </c>
      <c r="I2584" t="s">
        <v>32</v>
      </c>
      <c r="J2584" t="s">
        <v>13</v>
      </c>
      <c r="K2584" t="s">
        <v>3106</v>
      </c>
      <c r="L2584" t="s">
        <v>30</v>
      </c>
      <c r="N2584" t="str">
        <f>IF(ISBLANK(Sales[[#This Row],[return]]),"No",Sales[[#This Row],[return]])</f>
        <v>No</v>
      </c>
      <c r="O2584" s="2">
        <v>42995</v>
      </c>
      <c r="P2584" s="8" t="str">
        <f>TEXT(DAY(Sales[[#This Row],[OrderDate]]),"ddd")</f>
        <v>Tue</v>
      </c>
      <c r="Q2584" s="8" t="str">
        <f>TEXT(MONTH(Sales[[#This Row],[ShipDate]])*29,"mmm")</f>
        <v>Sep</v>
      </c>
      <c r="R2584">
        <v>1820</v>
      </c>
      <c r="S2584" t="s">
        <v>501</v>
      </c>
      <c r="T2584" t="s">
        <v>28</v>
      </c>
      <c r="U2584">
        <v>90036</v>
      </c>
      <c r="V2584" s="1">
        <v>0</v>
      </c>
      <c r="W2584">
        <v>16</v>
      </c>
      <c r="X2584">
        <v>5</v>
      </c>
      <c r="Y2584">
        <v>32</v>
      </c>
      <c r="AD2584"/>
    </row>
    <row r="2585" spans="1:30" x14ac:dyDescent="0.25">
      <c r="A2585" t="s">
        <v>10</v>
      </c>
      <c r="B2585" s="2">
        <v>42910</v>
      </c>
      <c r="C2585" s="35">
        <f>YEAR(Sales[[#This Row],[ShipDate]])</f>
        <v>2017</v>
      </c>
      <c r="D2585" t="s">
        <v>36</v>
      </c>
      <c r="E2585" t="s">
        <v>18</v>
      </c>
      <c r="F2585" t="s">
        <v>43</v>
      </c>
      <c r="G2585" t="s">
        <v>11</v>
      </c>
      <c r="H2585" t="s">
        <v>531</v>
      </c>
      <c r="I2585" t="s">
        <v>174</v>
      </c>
      <c r="J2585" t="s">
        <v>13</v>
      </c>
      <c r="K2585" t="s">
        <v>666</v>
      </c>
      <c r="L2585" t="s">
        <v>17</v>
      </c>
      <c r="N2585" t="str">
        <f>IF(ISBLANK(Sales[[#This Row],[return]]),"No",Sales[[#This Row],[return]])</f>
        <v>No</v>
      </c>
      <c r="O2585" s="2">
        <v>42904</v>
      </c>
      <c r="P2585" s="8" t="str">
        <f>TEXT(DAY(Sales[[#This Row],[OrderDate]]),"ddd")</f>
        <v>Wed</v>
      </c>
      <c r="Q2585" s="8" t="str">
        <f>TEXT(MONTH(Sales[[#This Row],[ShipDate]])*29,"mmm")</f>
        <v>Jun</v>
      </c>
      <c r="R2585">
        <v>1450</v>
      </c>
      <c r="S2585" t="s">
        <v>3206</v>
      </c>
      <c r="T2585" t="s">
        <v>15</v>
      </c>
      <c r="U2585">
        <v>22204</v>
      </c>
      <c r="V2585" s="1">
        <v>0</v>
      </c>
      <c r="W2585">
        <v>19</v>
      </c>
      <c r="X2585">
        <v>3</v>
      </c>
      <c r="Y2585">
        <v>61</v>
      </c>
      <c r="AD2585"/>
    </row>
    <row r="2586" spans="1:30" x14ac:dyDescent="0.25">
      <c r="A2586" t="s">
        <v>10</v>
      </c>
      <c r="B2586" s="2">
        <v>42910</v>
      </c>
      <c r="C2586" s="35">
        <f>YEAR(Sales[[#This Row],[ShipDate]])</f>
        <v>2017</v>
      </c>
      <c r="D2586" t="s">
        <v>36</v>
      </c>
      <c r="E2586" t="s">
        <v>18</v>
      </c>
      <c r="F2586" t="s">
        <v>50</v>
      </c>
      <c r="G2586" t="s">
        <v>25</v>
      </c>
      <c r="H2586" t="s">
        <v>531</v>
      </c>
      <c r="I2586" t="s">
        <v>174</v>
      </c>
      <c r="J2586" t="s">
        <v>13</v>
      </c>
      <c r="K2586" t="s">
        <v>666</v>
      </c>
      <c r="L2586" t="s">
        <v>17</v>
      </c>
      <c r="N2586" t="str">
        <f>IF(ISBLANK(Sales[[#This Row],[return]]),"No",Sales[[#This Row],[return]])</f>
        <v>No</v>
      </c>
      <c r="O2586" s="2">
        <v>42904</v>
      </c>
      <c r="P2586" s="8" t="str">
        <f>TEXT(DAY(Sales[[#This Row],[OrderDate]]),"ddd")</f>
        <v>Wed</v>
      </c>
      <c r="Q2586" s="8" t="str">
        <f>TEXT(MONTH(Sales[[#This Row],[ShipDate]])*29,"mmm")</f>
        <v>Jun</v>
      </c>
      <c r="R2586">
        <v>948</v>
      </c>
      <c r="S2586" t="s">
        <v>2233</v>
      </c>
      <c r="T2586" t="s">
        <v>15</v>
      </c>
      <c r="U2586">
        <v>22204</v>
      </c>
      <c r="V2586" s="1">
        <v>0</v>
      </c>
      <c r="W2586">
        <v>16</v>
      </c>
      <c r="X2586">
        <v>2</v>
      </c>
      <c r="Y2586">
        <v>33</v>
      </c>
      <c r="AD2586"/>
    </row>
    <row r="2587" spans="1:30" x14ac:dyDescent="0.25">
      <c r="A2587" t="s">
        <v>10</v>
      </c>
      <c r="B2587" s="2">
        <v>42910</v>
      </c>
      <c r="C2587" s="35">
        <f>YEAR(Sales[[#This Row],[ShipDate]])</f>
        <v>2017</v>
      </c>
      <c r="D2587" t="s">
        <v>36</v>
      </c>
      <c r="E2587" t="s">
        <v>18</v>
      </c>
      <c r="F2587" t="s">
        <v>50</v>
      </c>
      <c r="G2587" t="s">
        <v>25</v>
      </c>
      <c r="H2587" t="s">
        <v>531</v>
      </c>
      <c r="I2587" t="s">
        <v>174</v>
      </c>
      <c r="J2587" t="s">
        <v>13</v>
      </c>
      <c r="K2587" t="s">
        <v>666</v>
      </c>
      <c r="L2587" t="s">
        <v>17</v>
      </c>
      <c r="N2587" t="str">
        <f>IF(ISBLANK(Sales[[#This Row],[return]]),"No",Sales[[#This Row],[return]])</f>
        <v>No</v>
      </c>
      <c r="O2587" s="2">
        <v>42904</v>
      </c>
      <c r="P2587" s="8" t="str">
        <f>TEXT(DAY(Sales[[#This Row],[OrderDate]]),"ddd")</f>
        <v>Wed</v>
      </c>
      <c r="Q2587" s="8" t="str">
        <f>TEXT(MONTH(Sales[[#This Row],[ShipDate]])*29,"mmm")</f>
        <v>Jun</v>
      </c>
      <c r="R2587">
        <v>1646</v>
      </c>
      <c r="S2587" t="s">
        <v>335</v>
      </c>
      <c r="T2587" t="s">
        <v>15</v>
      </c>
      <c r="U2587">
        <v>22204</v>
      </c>
      <c r="V2587" s="1">
        <v>0</v>
      </c>
      <c r="W2587">
        <v>17</v>
      </c>
      <c r="X2587">
        <v>2</v>
      </c>
      <c r="Y2587">
        <v>35</v>
      </c>
      <c r="AD2587"/>
    </row>
    <row r="2588" spans="1:30" x14ac:dyDescent="0.25">
      <c r="A2588" t="s">
        <v>10</v>
      </c>
      <c r="B2588" s="2">
        <v>42910</v>
      </c>
      <c r="C2588" s="35">
        <f>YEAR(Sales[[#This Row],[ShipDate]])</f>
        <v>2017</v>
      </c>
      <c r="D2588" t="s">
        <v>36</v>
      </c>
      <c r="E2588" t="s">
        <v>18</v>
      </c>
      <c r="F2588" t="s">
        <v>39</v>
      </c>
      <c r="G2588" t="s">
        <v>25</v>
      </c>
      <c r="H2588" t="s">
        <v>531</v>
      </c>
      <c r="I2588" t="s">
        <v>174</v>
      </c>
      <c r="J2588" t="s">
        <v>13</v>
      </c>
      <c r="K2588" t="s">
        <v>666</v>
      </c>
      <c r="L2588" t="s">
        <v>17</v>
      </c>
      <c r="N2588" t="str">
        <f>IF(ISBLANK(Sales[[#This Row],[return]]),"No",Sales[[#This Row],[return]])</f>
        <v>No</v>
      </c>
      <c r="O2588" s="2">
        <v>42904</v>
      </c>
      <c r="P2588" s="8" t="str">
        <f>TEXT(DAY(Sales[[#This Row],[OrderDate]]),"ddd")</f>
        <v>Wed</v>
      </c>
      <c r="Q2588" s="8" t="str">
        <f>TEXT(MONTH(Sales[[#This Row],[ShipDate]])*29,"mmm")</f>
        <v>Jun</v>
      </c>
      <c r="R2588">
        <v>1553</v>
      </c>
      <c r="S2588" t="s">
        <v>1772</v>
      </c>
      <c r="T2588" t="s">
        <v>15</v>
      </c>
      <c r="U2588">
        <v>22204</v>
      </c>
      <c r="V2588" s="1">
        <v>0</v>
      </c>
      <c r="W2588">
        <v>59</v>
      </c>
      <c r="X2588">
        <v>2</v>
      </c>
      <c r="Y2588">
        <v>450</v>
      </c>
      <c r="AD2588"/>
    </row>
    <row r="2589" spans="1:30" x14ac:dyDescent="0.25">
      <c r="A2589" t="s">
        <v>10</v>
      </c>
      <c r="B2589" s="2">
        <v>42910</v>
      </c>
      <c r="C2589" s="35">
        <f>YEAR(Sales[[#This Row],[ShipDate]])</f>
        <v>2017</v>
      </c>
      <c r="D2589" t="s">
        <v>36</v>
      </c>
      <c r="E2589" t="s">
        <v>18</v>
      </c>
      <c r="F2589" t="s">
        <v>48</v>
      </c>
      <c r="G2589" t="s">
        <v>46</v>
      </c>
      <c r="H2589" t="s">
        <v>531</v>
      </c>
      <c r="I2589" t="s">
        <v>174</v>
      </c>
      <c r="J2589" t="s">
        <v>13</v>
      </c>
      <c r="K2589" t="s">
        <v>666</v>
      </c>
      <c r="L2589" t="s">
        <v>17</v>
      </c>
      <c r="N2589" t="str">
        <f>IF(ISBLANK(Sales[[#This Row],[return]]),"No",Sales[[#This Row],[return]])</f>
        <v>No</v>
      </c>
      <c r="O2589" s="2">
        <v>42904</v>
      </c>
      <c r="P2589" s="8" t="str">
        <f>TEXT(DAY(Sales[[#This Row],[OrderDate]]),"ddd")</f>
        <v>Wed</v>
      </c>
      <c r="Q2589" s="8" t="str">
        <f>TEXT(MONTH(Sales[[#This Row],[ShipDate]])*29,"mmm")</f>
        <v>Jun</v>
      </c>
      <c r="R2589">
        <v>441</v>
      </c>
      <c r="S2589" t="s">
        <v>877</v>
      </c>
      <c r="T2589" t="s">
        <v>15</v>
      </c>
      <c r="U2589">
        <v>22204</v>
      </c>
      <c r="V2589" s="1">
        <v>0</v>
      </c>
      <c r="W2589">
        <v>140</v>
      </c>
      <c r="X2589">
        <v>3</v>
      </c>
      <c r="Y2589">
        <v>468</v>
      </c>
      <c r="AD2589"/>
    </row>
    <row r="2590" spans="1:30" x14ac:dyDescent="0.25">
      <c r="A2590" t="s">
        <v>24</v>
      </c>
      <c r="B2590" s="2">
        <v>42962</v>
      </c>
      <c r="C2590" s="35">
        <f>YEAR(Sales[[#This Row],[ShipDate]])</f>
        <v>2017</v>
      </c>
      <c r="D2590" t="s">
        <v>113</v>
      </c>
      <c r="E2590" t="s">
        <v>31</v>
      </c>
      <c r="F2590" t="s">
        <v>45</v>
      </c>
      <c r="G2590" t="s">
        <v>25</v>
      </c>
      <c r="H2590" t="s">
        <v>1577</v>
      </c>
      <c r="I2590" t="s">
        <v>58</v>
      </c>
      <c r="J2590" t="s">
        <v>13</v>
      </c>
      <c r="K2590" t="s">
        <v>557</v>
      </c>
      <c r="L2590" t="s">
        <v>17</v>
      </c>
      <c r="N2590" t="str">
        <f>IF(ISBLANK(Sales[[#This Row],[return]]),"No",Sales[[#This Row],[return]])</f>
        <v>No</v>
      </c>
      <c r="O2590" s="2">
        <v>42960</v>
      </c>
      <c r="P2590" s="8" t="str">
        <f>TEXT(DAY(Sales[[#This Row],[OrderDate]]),"ddd")</f>
        <v>Fri</v>
      </c>
      <c r="Q2590" s="8" t="str">
        <f>TEXT(MONTH(Sales[[#This Row],[ShipDate]])*29,"mmm")</f>
        <v>Aug</v>
      </c>
      <c r="R2590">
        <v>1122</v>
      </c>
      <c r="S2590" t="s">
        <v>1655</v>
      </c>
      <c r="T2590" t="s">
        <v>15</v>
      </c>
      <c r="U2590">
        <v>27405</v>
      </c>
      <c r="V2590" s="1">
        <v>0.2</v>
      </c>
      <c r="W2590">
        <v>8</v>
      </c>
      <c r="X2590">
        <v>7</v>
      </c>
      <c r="Y2590">
        <v>65</v>
      </c>
      <c r="AD2590"/>
    </row>
    <row r="2591" spans="1:30" x14ac:dyDescent="0.25">
      <c r="A2591" t="s">
        <v>40</v>
      </c>
      <c r="B2591" s="2">
        <v>43017</v>
      </c>
      <c r="C2591" s="35">
        <f>YEAR(Sales[[#This Row],[ShipDate]])</f>
        <v>2017</v>
      </c>
      <c r="D2591" t="s">
        <v>36</v>
      </c>
      <c r="E2591" t="s">
        <v>18</v>
      </c>
      <c r="F2591" t="s">
        <v>23</v>
      </c>
      <c r="G2591" t="s">
        <v>11</v>
      </c>
      <c r="H2591" t="s">
        <v>213</v>
      </c>
      <c r="I2591" t="s">
        <v>216</v>
      </c>
      <c r="J2591" t="s">
        <v>13</v>
      </c>
      <c r="K2591" t="s">
        <v>874</v>
      </c>
      <c r="L2591" t="s">
        <v>30</v>
      </c>
      <c r="N2591" t="str">
        <f>IF(ISBLANK(Sales[[#This Row],[return]]),"No",Sales[[#This Row],[return]])</f>
        <v>No</v>
      </c>
      <c r="O2591" s="2">
        <v>43013</v>
      </c>
      <c r="P2591" s="8" t="str">
        <f>TEXT(DAY(Sales[[#This Row],[OrderDate]]),"ddd")</f>
        <v>Thu</v>
      </c>
      <c r="Q2591" s="8" t="str">
        <f>TEXT(MONTH(Sales[[#This Row],[ShipDate]])*29,"mmm")</f>
        <v>Oct</v>
      </c>
      <c r="R2591">
        <v>756</v>
      </c>
      <c r="S2591" t="s">
        <v>1355</v>
      </c>
      <c r="T2591" t="s">
        <v>28</v>
      </c>
      <c r="U2591">
        <v>97206</v>
      </c>
      <c r="V2591" s="1">
        <v>0.2</v>
      </c>
      <c r="W2591">
        <v>-15</v>
      </c>
      <c r="X2591">
        <v>4</v>
      </c>
      <c r="Y2591">
        <v>291</v>
      </c>
      <c r="AD2591"/>
    </row>
    <row r="2592" spans="1:30" x14ac:dyDescent="0.25">
      <c r="A2592" t="s">
        <v>40</v>
      </c>
      <c r="B2592" s="2">
        <v>43017</v>
      </c>
      <c r="C2592" s="35">
        <f>YEAR(Sales[[#This Row],[ShipDate]])</f>
        <v>2017</v>
      </c>
      <c r="D2592" t="s">
        <v>36</v>
      </c>
      <c r="E2592" t="s">
        <v>18</v>
      </c>
      <c r="F2592" t="s">
        <v>21</v>
      </c>
      <c r="G2592" t="s">
        <v>11</v>
      </c>
      <c r="H2592" t="s">
        <v>213</v>
      </c>
      <c r="I2592" t="s">
        <v>216</v>
      </c>
      <c r="J2592" t="s">
        <v>13</v>
      </c>
      <c r="K2592" t="s">
        <v>874</v>
      </c>
      <c r="L2592" t="s">
        <v>30</v>
      </c>
      <c r="N2592" t="str">
        <f>IF(ISBLANK(Sales[[#This Row],[return]]),"No",Sales[[#This Row],[return]])</f>
        <v>No</v>
      </c>
      <c r="O2592" s="2">
        <v>43013</v>
      </c>
      <c r="P2592" s="8" t="str">
        <f>TEXT(DAY(Sales[[#This Row],[OrderDate]]),"ddd")</f>
        <v>Thu</v>
      </c>
      <c r="Q2592" s="8" t="str">
        <f>TEXT(MONTH(Sales[[#This Row],[ShipDate]])*29,"mmm")</f>
        <v>Oct</v>
      </c>
      <c r="R2592">
        <v>382</v>
      </c>
      <c r="S2592" t="s">
        <v>1620</v>
      </c>
      <c r="T2592" t="s">
        <v>28</v>
      </c>
      <c r="U2592">
        <v>97206</v>
      </c>
      <c r="V2592" s="1">
        <v>0.7</v>
      </c>
      <c r="W2592">
        <v>-104</v>
      </c>
      <c r="X2592">
        <v>1</v>
      </c>
      <c r="Y2592">
        <v>66</v>
      </c>
      <c r="AD2592"/>
    </row>
    <row r="2593" spans="1:30" x14ac:dyDescent="0.25">
      <c r="A2593" t="s">
        <v>10</v>
      </c>
      <c r="B2593" s="2">
        <v>42844</v>
      </c>
      <c r="C2593" s="35">
        <f>YEAR(Sales[[#This Row],[ShipDate]])</f>
        <v>2017</v>
      </c>
      <c r="D2593" t="s">
        <v>36</v>
      </c>
      <c r="E2593" t="s">
        <v>18</v>
      </c>
      <c r="F2593" t="s">
        <v>38</v>
      </c>
      <c r="G2593" t="s">
        <v>11</v>
      </c>
      <c r="H2593" t="s">
        <v>1289</v>
      </c>
      <c r="I2593" t="s">
        <v>32</v>
      </c>
      <c r="J2593" t="s">
        <v>13</v>
      </c>
      <c r="K2593" t="s">
        <v>900</v>
      </c>
      <c r="L2593" t="s">
        <v>30</v>
      </c>
      <c r="N2593" t="str">
        <f>IF(ISBLANK(Sales[[#This Row],[return]]),"No",Sales[[#This Row],[return]])</f>
        <v>No</v>
      </c>
      <c r="O2593" s="2">
        <v>42838</v>
      </c>
      <c r="P2593" s="8" t="str">
        <f>TEXT(DAY(Sales[[#This Row],[OrderDate]]),"ddd")</f>
        <v>Fri</v>
      </c>
      <c r="Q2593" s="8" t="str">
        <f>TEXT(MONTH(Sales[[#This Row],[ShipDate]])*29,"mmm")</f>
        <v>Apr</v>
      </c>
      <c r="R2593">
        <v>830</v>
      </c>
      <c r="S2593" t="s">
        <v>1410</v>
      </c>
      <c r="T2593" t="s">
        <v>28</v>
      </c>
      <c r="U2593">
        <v>91767</v>
      </c>
      <c r="V2593" s="1">
        <v>0.2</v>
      </c>
      <c r="W2593">
        <v>-98</v>
      </c>
      <c r="X2593">
        <v>3</v>
      </c>
      <c r="Y2593">
        <v>711</v>
      </c>
      <c r="AD2593"/>
    </row>
    <row r="2594" spans="1:30" x14ac:dyDescent="0.25">
      <c r="A2594" t="s">
        <v>10</v>
      </c>
      <c r="B2594" s="2">
        <v>42844</v>
      </c>
      <c r="C2594" s="35">
        <f>YEAR(Sales[[#This Row],[ShipDate]])</f>
        <v>2017</v>
      </c>
      <c r="D2594" t="s">
        <v>36</v>
      </c>
      <c r="E2594" t="s">
        <v>18</v>
      </c>
      <c r="F2594" t="s">
        <v>99</v>
      </c>
      <c r="G2594" t="s">
        <v>46</v>
      </c>
      <c r="H2594" t="s">
        <v>1289</v>
      </c>
      <c r="I2594" t="s">
        <v>32</v>
      </c>
      <c r="J2594" t="s">
        <v>13</v>
      </c>
      <c r="K2594" t="s">
        <v>900</v>
      </c>
      <c r="L2594" t="s">
        <v>30</v>
      </c>
      <c r="N2594" t="str">
        <f>IF(ISBLANK(Sales[[#This Row],[return]]),"No",Sales[[#This Row],[return]])</f>
        <v>No</v>
      </c>
      <c r="O2594" s="2">
        <v>42838</v>
      </c>
      <c r="P2594" s="8" t="str">
        <f>TEXT(DAY(Sales[[#This Row],[OrderDate]]),"ddd")</f>
        <v>Fri</v>
      </c>
      <c r="Q2594" s="8" t="str">
        <f>TEXT(MONTH(Sales[[#This Row],[ShipDate]])*29,"mmm")</f>
        <v>Apr</v>
      </c>
      <c r="R2594">
        <v>1273</v>
      </c>
      <c r="S2594" t="s">
        <v>2376</v>
      </c>
      <c r="T2594" t="s">
        <v>28</v>
      </c>
      <c r="U2594">
        <v>91767</v>
      </c>
      <c r="V2594" s="1">
        <v>0</v>
      </c>
      <c r="W2594">
        <v>70</v>
      </c>
      <c r="X2594">
        <v>4</v>
      </c>
      <c r="Y2594">
        <v>200</v>
      </c>
      <c r="AD2594"/>
    </row>
    <row r="2595" spans="1:30" x14ac:dyDescent="0.25">
      <c r="A2595" t="s">
        <v>40</v>
      </c>
      <c r="B2595" s="2">
        <v>42799</v>
      </c>
      <c r="C2595" s="35">
        <f>YEAR(Sales[[#This Row],[ShipDate]])</f>
        <v>2017</v>
      </c>
      <c r="D2595" t="s">
        <v>36</v>
      </c>
      <c r="E2595" t="s">
        <v>18</v>
      </c>
      <c r="F2595" t="s">
        <v>52</v>
      </c>
      <c r="G2595" t="s">
        <v>25</v>
      </c>
      <c r="H2595" t="s">
        <v>88</v>
      </c>
      <c r="I2595" t="s">
        <v>93</v>
      </c>
      <c r="J2595" t="s">
        <v>13</v>
      </c>
      <c r="K2595" t="s">
        <v>986</v>
      </c>
      <c r="L2595" t="s">
        <v>92</v>
      </c>
      <c r="N2595" t="str">
        <f>IF(ISBLANK(Sales[[#This Row],[return]]),"No",Sales[[#This Row],[return]])</f>
        <v>No</v>
      </c>
      <c r="O2595" s="2">
        <v>42795</v>
      </c>
      <c r="P2595" s="8" t="str">
        <f>TEXT(DAY(Sales[[#This Row],[OrderDate]]),"ddd")</f>
        <v>Sun</v>
      </c>
      <c r="Q2595" s="8" t="str">
        <f>TEXT(MONTH(Sales[[#This Row],[ShipDate]])*29,"mmm")</f>
        <v>Mar</v>
      </c>
      <c r="R2595">
        <v>861</v>
      </c>
      <c r="S2595" t="s">
        <v>1720</v>
      </c>
      <c r="T2595" t="s">
        <v>90</v>
      </c>
      <c r="U2595">
        <v>19120</v>
      </c>
      <c r="V2595" s="1">
        <v>0.2</v>
      </c>
      <c r="W2595">
        <v>0</v>
      </c>
      <c r="X2595">
        <v>2</v>
      </c>
      <c r="Y2595">
        <v>4</v>
      </c>
      <c r="AD2595"/>
    </row>
    <row r="2596" spans="1:30" x14ac:dyDescent="0.25">
      <c r="A2596" t="s">
        <v>40</v>
      </c>
      <c r="B2596" s="2">
        <v>42824</v>
      </c>
      <c r="C2596" s="35">
        <f>YEAR(Sales[[#This Row],[ShipDate]])</f>
        <v>2017</v>
      </c>
      <c r="D2596" t="s">
        <v>19</v>
      </c>
      <c r="E2596" t="s">
        <v>18</v>
      </c>
      <c r="F2596" t="s">
        <v>104</v>
      </c>
      <c r="G2596" t="s">
        <v>25</v>
      </c>
      <c r="H2596" t="s">
        <v>146</v>
      </c>
      <c r="I2596" t="s">
        <v>149</v>
      </c>
      <c r="J2596" t="s">
        <v>13</v>
      </c>
      <c r="K2596" t="s">
        <v>1199</v>
      </c>
      <c r="L2596" t="s">
        <v>92</v>
      </c>
      <c r="N2596" t="str">
        <f>IF(ISBLANK(Sales[[#This Row],[return]]),"No",Sales[[#This Row],[return]])</f>
        <v>No</v>
      </c>
      <c r="O2596" s="2">
        <v>42822</v>
      </c>
      <c r="P2596" s="8" t="str">
        <f>TEXT(DAY(Sales[[#This Row],[OrderDate]]),"ddd")</f>
        <v>Sat</v>
      </c>
      <c r="Q2596" s="8" t="str">
        <f>TEXT(MONTH(Sales[[#This Row],[ShipDate]])*29,"mmm")</f>
        <v>Mar</v>
      </c>
      <c r="R2596">
        <v>1438</v>
      </c>
      <c r="S2596" t="s">
        <v>1975</v>
      </c>
      <c r="T2596" t="s">
        <v>90</v>
      </c>
      <c r="U2596">
        <v>10009</v>
      </c>
      <c r="V2596" s="1">
        <v>0</v>
      </c>
      <c r="W2596">
        <v>11</v>
      </c>
      <c r="X2596">
        <v>3</v>
      </c>
      <c r="Y2596">
        <v>23</v>
      </c>
      <c r="AD2596"/>
    </row>
    <row r="2597" spans="1:30" x14ac:dyDescent="0.25">
      <c r="A2597" t="s">
        <v>24</v>
      </c>
      <c r="B2597" s="2">
        <v>42798</v>
      </c>
      <c r="C2597" s="35">
        <f>YEAR(Sales[[#This Row],[ShipDate]])</f>
        <v>2017</v>
      </c>
      <c r="D2597" t="s">
        <v>113</v>
      </c>
      <c r="E2597" t="s">
        <v>31</v>
      </c>
      <c r="F2597" t="s">
        <v>21</v>
      </c>
      <c r="G2597" t="s">
        <v>11</v>
      </c>
      <c r="H2597" t="s">
        <v>107</v>
      </c>
      <c r="I2597" t="s">
        <v>70</v>
      </c>
      <c r="J2597" t="s">
        <v>13</v>
      </c>
      <c r="K2597" t="s">
        <v>2587</v>
      </c>
      <c r="L2597" t="s">
        <v>68</v>
      </c>
      <c r="N2597" t="str">
        <f>IF(ISBLANK(Sales[[#This Row],[return]]),"No",Sales[[#This Row],[return]])</f>
        <v>No</v>
      </c>
      <c r="O2597" s="2">
        <v>42795</v>
      </c>
      <c r="P2597" s="8" t="str">
        <f>TEXT(DAY(Sales[[#This Row],[OrderDate]]),"ddd")</f>
        <v>Sun</v>
      </c>
      <c r="Q2597" s="8" t="str">
        <f>TEXT(MONTH(Sales[[#This Row],[ShipDate]])*29,"mmm")</f>
        <v>Mar</v>
      </c>
      <c r="R2597">
        <v>170</v>
      </c>
      <c r="S2597" t="s">
        <v>1229</v>
      </c>
      <c r="T2597" t="s">
        <v>66</v>
      </c>
      <c r="U2597">
        <v>77070</v>
      </c>
      <c r="V2597" s="1">
        <v>0.32</v>
      </c>
      <c r="W2597">
        <v>-36</v>
      </c>
      <c r="X2597">
        <v>6</v>
      </c>
      <c r="Y2597">
        <v>1228</v>
      </c>
      <c r="AD2597"/>
    </row>
    <row r="2598" spans="1:30" x14ac:dyDescent="0.25">
      <c r="A2598" t="s">
        <v>24</v>
      </c>
      <c r="B2598" s="2">
        <v>42798</v>
      </c>
      <c r="C2598" s="35">
        <f>YEAR(Sales[[#This Row],[ShipDate]])</f>
        <v>2017</v>
      </c>
      <c r="D2598" t="s">
        <v>113</v>
      </c>
      <c r="E2598" t="s">
        <v>31</v>
      </c>
      <c r="F2598" t="s">
        <v>45</v>
      </c>
      <c r="G2598" t="s">
        <v>25</v>
      </c>
      <c r="H2598" t="s">
        <v>107</v>
      </c>
      <c r="I2598" t="s">
        <v>70</v>
      </c>
      <c r="J2598" t="s">
        <v>13</v>
      </c>
      <c r="K2598" t="s">
        <v>2587</v>
      </c>
      <c r="L2598" t="s">
        <v>68</v>
      </c>
      <c r="N2598" t="str">
        <f>IF(ISBLANK(Sales[[#This Row],[return]]),"No",Sales[[#This Row],[return]])</f>
        <v>No</v>
      </c>
      <c r="O2598" s="2">
        <v>42795</v>
      </c>
      <c r="P2598" s="8" t="str">
        <f>TEXT(DAY(Sales[[#This Row],[OrderDate]]),"ddd")</f>
        <v>Sun</v>
      </c>
      <c r="Q2598" s="8" t="str">
        <f>TEXT(MONTH(Sales[[#This Row],[ShipDate]])*29,"mmm")</f>
        <v>Mar</v>
      </c>
      <c r="R2598">
        <v>1237</v>
      </c>
      <c r="S2598" t="s">
        <v>2008</v>
      </c>
      <c r="T2598" t="s">
        <v>66</v>
      </c>
      <c r="U2598">
        <v>77070</v>
      </c>
      <c r="V2598" s="1">
        <v>0.2</v>
      </c>
      <c r="W2598">
        <v>6</v>
      </c>
      <c r="X2598">
        <v>2</v>
      </c>
      <c r="Y2598">
        <v>55</v>
      </c>
      <c r="AD2598"/>
    </row>
    <row r="2599" spans="1:30" x14ac:dyDescent="0.25">
      <c r="A2599" t="s">
        <v>24</v>
      </c>
      <c r="B2599" s="2">
        <v>42893</v>
      </c>
      <c r="C2599" s="35">
        <f>YEAR(Sales[[#This Row],[ShipDate]])</f>
        <v>2017</v>
      </c>
      <c r="D2599" t="s">
        <v>36</v>
      </c>
      <c r="E2599" t="s">
        <v>69</v>
      </c>
      <c r="F2599" t="s">
        <v>43</v>
      </c>
      <c r="G2599" t="s">
        <v>11</v>
      </c>
      <c r="H2599" t="s">
        <v>2183</v>
      </c>
      <c r="I2599" t="s">
        <v>371</v>
      </c>
      <c r="J2599" t="s">
        <v>13</v>
      </c>
      <c r="K2599" t="s">
        <v>2980</v>
      </c>
      <c r="L2599" t="s">
        <v>92</v>
      </c>
      <c r="N2599" t="str">
        <f>IF(ISBLANK(Sales[[#This Row],[return]]),"No",Sales[[#This Row],[return]])</f>
        <v>No</v>
      </c>
      <c r="O2599" s="2">
        <v>42886</v>
      </c>
      <c r="P2599" s="8" t="str">
        <f>TEXT(DAY(Sales[[#This Row],[OrderDate]]),"ddd")</f>
        <v>Tue</v>
      </c>
      <c r="Q2599" s="8" t="str">
        <f>TEXT(MONTH(Sales[[#This Row],[ShipDate]])*29,"mmm")</f>
        <v>Jun</v>
      </c>
      <c r="R2599">
        <v>22</v>
      </c>
      <c r="S2599" t="s">
        <v>636</v>
      </c>
      <c r="T2599" t="s">
        <v>90</v>
      </c>
      <c r="U2599">
        <v>6360</v>
      </c>
      <c r="V2599" s="1">
        <v>0</v>
      </c>
      <c r="W2599">
        <v>9</v>
      </c>
      <c r="X2599">
        <v>6</v>
      </c>
      <c r="Y2599">
        <v>22</v>
      </c>
      <c r="AD2599"/>
    </row>
    <row r="2600" spans="1:30" x14ac:dyDescent="0.25">
      <c r="A2600" t="s">
        <v>40</v>
      </c>
      <c r="B2600" s="2">
        <v>42843</v>
      </c>
      <c r="C2600" s="35">
        <f>YEAR(Sales[[#This Row],[ShipDate]])</f>
        <v>2017</v>
      </c>
      <c r="D2600" t="s">
        <v>36</v>
      </c>
      <c r="E2600" t="s">
        <v>18</v>
      </c>
      <c r="F2600" t="s">
        <v>39</v>
      </c>
      <c r="G2600" t="s">
        <v>25</v>
      </c>
      <c r="H2600" t="s">
        <v>1297</v>
      </c>
      <c r="I2600" t="s">
        <v>169</v>
      </c>
      <c r="J2600" t="s">
        <v>13</v>
      </c>
      <c r="K2600" t="s">
        <v>1537</v>
      </c>
      <c r="L2600" t="s">
        <v>30</v>
      </c>
      <c r="N2600" t="str">
        <f>IF(ISBLANK(Sales[[#This Row],[return]]),"No",Sales[[#This Row],[return]])</f>
        <v>No</v>
      </c>
      <c r="O2600" s="2">
        <v>42838</v>
      </c>
      <c r="P2600" s="8" t="str">
        <f>TEXT(DAY(Sales[[#This Row],[OrderDate]]),"ddd")</f>
        <v>Fri</v>
      </c>
      <c r="Q2600" s="8" t="str">
        <f>TEXT(MONTH(Sales[[#This Row],[ShipDate]])*29,"mmm")</f>
        <v>Apr</v>
      </c>
      <c r="R2600">
        <v>1113</v>
      </c>
      <c r="S2600" t="s">
        <v>1992</v>
      </c>
      <c r="T2600" t="s">
        <v>28</v>
      </c>
      <c r="U2600">
        <v>85301</v>
      </c>
      <c r="V2600" s="1">
        <v>0.2</v>
      </c>
      <c r="W2600">
        <v>1</v>
      </c>
      <c r="X2600">
        <v>1</v>
      </c>
      <c r="Y2600">
        <v>11</v>
      </c>
      <c r="AD2600"/>
    </row>
    <row r="2601" spans="1:30" x14ac:dyDescent="0.25">
      <c r="A2601" t="s">
        <v>40</v>
      </c>
      <c r="B2601" s="2">
        <v>42986</v>
      </c>
      <c r="C2601" s="35">
        <f>YEAR(Sales[[#This Row],[ShipDate]])</f>
        <v>2017</v>
      </c>
      <c r="D2601" t="s">
        <v>19</v>
      </c>
      <c r="E2601" t="s">
        <v>69</v>
      </c>
      <c r="F2601" t="s">
        <v>50</v>
      </c>
      <c r="G2601" t="s">
        <v>25</v>
      </c>
      <c r="H2601" t="s">
        <v>502</v>
      </c>
      <c r="I2601" t="s">
        <v>37</v>
      </c>
      <c r="J2601" t="s">
        <v>13</v>
      </c>
      <c r="K2601" t="s">
        <v>2958</v>
      </c>
      <c r="L2601" t="s">
        <v>17</v>
      </c>
      <c r="N2601" t="str">
        <f>IF(ISBLANK(Sales[[#This Row],[return]]),"No",Sales[[#This Row],[return]])</f>
        <v>No</v>
      </c>
      <c r="O2601" s="2">
        <v>42984</v>
      </c>
      <c r="P2601" s="8" t="str">
        <f>TEXT(DAY(Sales[[#This Row],[OrderDate]]),"ddd")</f>
        <v>Fri</v>
      </c>
      <c r="Q2601" s="8" t="str">
        <f>TEXT(MONTH(Sales[[#This Row],[ShipDate]])*29,"mmm")</f>
        <v>Sep</v>
      </c>
      <c r="R2601">
        <v>697</v>
      </c>
      <c r="S2601" t="s">
        <v>2223</v>
      </c>
      <c r="T2601" t="s">
        <v>15</v>
      </c>
      <c r="U2601">
        <v>33319</v>
      </c>
      <c r="V2601" s="1">
        <v>0.7</v>
      </c>
      <c r="W2601">
        <v>-3</v>
      </c>
      <c r="X2601">
        <v>1</v>
      </c>
      <c r="Y2601">
        <v>3</v>
      </c>
      <c r="AD2601"/>
    </row>
    <row r="2602" spans="1:30" x14ac:dyDescent="0.25">
      <c r="A2602" t="s">
        <v>40</v>
      </c>
      <c r="B2602" s="2">
        <v>43085</v>
      </c>
      <c r="C2602" s="35">
        <f>YEAR(Sales[[#This Row],[ShipDate]])</f>
        <v>2017</v>
      </c>
      <c r="D2602" t="s">
        <v>36</v>
      </c>
      <c r="E2602" t="s">
        <v>18</v>
      </c>
      <c r="F2602" t="s">
        <v>43</v>
      </c>
      <c r="G2602" t="s">
        <v>11</v>
      </c>
      <c r="H2602" t="s">
        <v>313</v>
      </c>
      <c r="I2602" t="s">
        <v>32</v>
      </c>
      <c r="J2602" t="s">
        <v>13</v>
      </c>
      <c r="K2602" t="s">
        <v>1261</v>
      </c>
      <c r="L2602" t="s">
        <v>30</v>
      </c>
      <c r="M2602" t="s">
        <v>82</v>
      </c>
      <c r="N2602" t="str">
        <f>IF(ISBLANK(Sales[[#This Row],[return]]),"No",Sales[[#This Row],[return]])</f>
        <v>Yes</v>
      </c>
      <c r="O2602" s="2">
        <v>43081</v>
      </c>
      <c r="P2602" s="8" t="str">
        <f>TEXT(DAY(Sales[[#This Row],[OrderDate]]),"ddd")</f>
        <v>Thu</v>
      </c>
      <c r="Q2602" s="8" t="str">
        <f>TEXT(MONTH(Sales[[#This Row],[ShipDate]])*29,"mmm")</f>
        <v>Dec</v>
      </c>
      <c r="R2602">
        <v>558</v>
      </c>
      <c r="S2602" t="s">
        <v>2944</v>
      </c>
      <c r="T2602" t="s">
        <v>28</v>
      </c>
      <c r="U2602">
        <v>95123</v>
      </c>
      <c r="V2602" s="1">
        <v>0</v>
      </c>
      <c r="W2602">
        <v>22</v>
      </c>
      <c r="X2602">
        <v>3</v>
      </c>
      <c r="Y2602">
        <v>167</v>
      </c>
      <c r="AD2602"/>
    </row>
    <row r="2603" spans="1:30" x14ac:dyDescent="0.25">
      <c r="A2603" t="s">
        <v>40</v>
      </c>
      <c r="B2603" s="2">
        <v>43085</v>
      </c>
      <c r="C2603" s="35">
        <f>YEAR(Sales[[#This Row],[ShipDate]])</f>
        <v>2017</v>
      </c>
      <c r="D2603" t="s">
        <v>36</v>
      </c>
      <c r="E2603" t="s">
        <v>18</v>
      </c>
      <c r="F2603" t="s">
        <v>39</v>
      </c>
      <c r="G2603" t="s">
        <v>25</v>
      </c>
      <c r="H2603" t="s">
        <v>313</v>
      </c>
      <c r="I2603" t="s">
        <v>32</v>
      </c>
      <c r="J2603" t="s">
        <v>13</v>
      </c>
      <c r="K2603" t="s">
        <v>1261</v>
      </c>
      <c r="L2603" t="s">
        <v>30</v>
      </c>
      <c r="M2603" t="s">
        <v>82</v>
      </c>
      <c r="N2603" t="str">
        <f>IF(ISBLANK(Sales[[#This Row],[return]]),"No",Sales[[#This Row],[return]])</f>
        <v>Yes</v>
      </c>
      <c r="O2603" s="2">
        <v>43081</v>
      </c>
      <c r="P2603" s="8" t="str">
        <f>TEXT(DAY(Sales[[#This Row],[OrderDate]]),"ddd")</f>
        <v>Thu</v>
      </c>
      <c r="Q2603" s="8" t="str">
        <f>TEXT(MONTH(Sales[[#This Row],[ShipDate]])*29,"mmm")</f>
        <v>Dec</v>
      </c>
      <c r="R2603">
        <v>1498</v>
      </c>
      <c r="S2603" t="s">
        <v>2062</v>
      </c>
      <c r="T2603" t="s">
        <v>28</v>
      </c>
      <c r="U2603">
        <v>95123</v>
      </c>
      <c r="V2603" s="1">
        <v>0</v>
      </c>
      <c r="W2603">
        <v>94</v>
      </c>
      <c r="X2603">
        <v>2</v>
      </c>
      <c r="Y2603">
        <v>360</v>
      </c>
      <c r="AD2603"/>
    </row>
    <row r="2604" spans="1:30" x14ac:dyDescent="0.25">
      <c r="A2604" t="s">
        <v>10</v>
      </c>
      <c r="B2604" s="2">
        <v>43086</v>
      </c>
      <c r="C2604" s="35">
        <f>YEAR(Sales[[#This Row],[ShipDate]])</f>
        <v>2017</v>
      </c>
      <c r="D2604" t="s">
        <v>36</v>
      </c>
      <c r="E2604" t="s">
        <v>69</v>
      </c>
      <c r="F2604" t="s">
        <v>50</v>
      </c>
      <c r="G2604" t="s">
        <v>25</v>
      </c>
      <c r="H2604" t="s">
        <v>1602</v>
      </c>
      <c r="I2604" t="s">
        <v>32</v>
      </c>
      <c r="J2604" t="s">
        <v>13</v>
      </c>
      <c r="K2604" t="s">
        <v>357</v>
      </c>
      <c r="L2604" t="s">
        <v>30</v>
      </c>
      <c r="N2604" t="str">
        <f>IF(ISBLANK(Sales[[#This Row],[return]]),"No",Sales[[#This Row],[return]])</f>
        <v>No</v>
      </c>
      <c r="O2604" s="2">
        <v>43080</v>
      </c>
      <c r="P2604" s="8" t="str">
        <f>TEXT(DAY(Sales[[#This Row],[OrderDate]]),"ddd")</f>
        <v>Wed</v>
      </c>
      <c r="Q2604" s="8" t="str">
        <f>TEXT(MONTH(Sales[[#This Row],[ShipDate]])*29,"mmm")</f>
        <v>Dec</v>
      </c>
      <c r="R2604">
        <v>706</v>
      </c>
      <c r="S2604" t="s">
        <v>2225</v>
      </c>
      <c r="T2604" t="s">
        <v>28</v>
      </c>
      <c r="U2604">
        <v>92404</v>
      </c>
      <c r="V2604" s="1">
        <v>0.2</v>
      </c>
      <c r="W2604">
        <v>39</v>
      </c>
      <c r="X2604">
        <v>4</v>
      </c>
      <c r="Y2604">
        <v>111</v>
      </c>
      <c r="AD2604"/>
    </row>
    <row r="2605" spans="1:30" x14ac:dyDescent="0.25">
      <c r="A2605" t="s">
        <v>40</v>
      </c>
      <c r="B2605" s="2">
        <v>43088</v>
      </c>
      <c r="C2605" s="35">
        <f>YEAR(Sales[[#This Row],[ShipDate]])</f>
        <v>2017</v>
      </c>
      <c r="D2605" t="s">
        <v>19</v>
      </c>
      <c r="E2605" t="s">
        <v>18</v>
      </c>
      <c r="F2605" t="s">
        <v>45</v>
      </c>
      <c r="G2605" t="s">
        <v>25</v>
      </c>
      <c r="H2605" t="s">
        <v>26</v>
      </c>
      <c r="I2605" t="s">
        <v>32</v>
      </c>
      <c r="J2605" t="s">
        <v>13</v>
      </c>
      <c r="K2605" t="s">
        <v>201</v>
      </c>
      <c r="L2605" t="s">
        <v>30</v>
      </c>
      <c r="N2605" t="str">
        <f>IF(ISBLANK(Sales[[#This Row],[return]]),"No",Sales[[#This Row],[return]])</f>
        <v>No</v>
      </c>
      <c r="O2605" s="2">
        <v>43086</v>
      </c>
      <c r="P2605" s="8" t="str">
        <f>TEXT(DAY(Sales[[#This Row],[OrderDate]]),"ddd")</f>
        <v>Tue</v>
      </c>
      <c r="Q2605" s="8" t="str">
        <f>TEXT(MONTH(Sales[[#This Row],[ShipDate]])*29,"mmm")</f>
        <v>Dec</v>
      </c>
      <c r="R2605">
        <v>1411</v>
      </c>
      <c r="S2605" t="s">
        <v>1989</v>
      </c>
      <c r="T2605" t="s">
        <v>28</v>
      </c>
      <c r="U2605">
        <v>90008</v>
      </c>
      <c r="V2605" s="1">
        <v>0</v>
      </c>
      <c r="W2605">
        <v>53</v>
      </c>
      <c r="X2605">
        <v>5</v>
      </c>
      <c r="Y2605">
        <v>205</v>
      </c>
      <c r="AD2605"/>
    </row>
    <row r="2606" spans="1:30" x14ac:dyDescent="0.25">
      <c r="A2606" t="s">
        <v>40</v>
      </c>
      <c r="B2606" s="2">
        <v>43088</v>
      </c>
      <c r="C2606" s="35">
        <f>YEAR(Sales[[#This Row],[ShipDate]])</f>
        <v>2017</v>
      </c>
      <c r="D2606" t="s">
        <v>19</v>
      </c>
      <c r="E2606" t="s">
        <v>18</v>
      </c>
      <c r="F2606" t="s">
        <v>45</v>
      </c>
      <c r="G2606" t="s">
        <v>25</v>
      </c>
      <c r="H2606" t="s">
        <v>26</v>
      </c>
      <c r="I2606" t="s">
        <v>32</v>
      </c>
      <c r="J2606" t="s">
        <v>13</v>
      </c>
      <c r="K2606" t="s">
        <v>201</v>
      </c>
      <c r="L2606" t="s">
        <v>30</v>
      </c>
      <c r="N2606" t="str">
        <f>IF(ISBLANK(Sales[[#This Row],[return]]),"No",Sales[[#This Row],[return]])</f>
        <v>No</v>
      </c>
      <c r="O2606" s="2">
        <v>43086</v>
      </c>
      <c r="P2606" s="8" t="str">
        <f>TEXT(DAY(Sales[[#This Row],[OrderDate]]),"ddd")</f>
        <v>Tue</v>
      </c>
      <c r="Q2606" s="8" t="str">
        <f>TEXT(MONTH(Sales[[#This Row],[ShipDate]])*29,"mmm")</f>
        <v>Dec</v>
      </c>
      <c r="R2606">
        <v>1413</v>
      </c>
      <c r="S2606" t="s">
        <v>358</v>
      </c>
      <c r="T2606" t="s">
        <v>28</v>
      </c>
      <c r="U2606">
        <v>90008</v>
      </c>
      <c r="V2606" s="1">
        <v>0</v>
      </c>
      <c r="W2606">
        <v>7</v>
      </c>
      <c r="X2606">
        <v>5</v>
      </c>
      <c r="Y2606">
        <v>16</v>
      </c>
      <c r="AD2606"/>
    </row>
    <row r="2607" spans="1:30" x14ac:dyDescent="0.25">
      <c r="A2607" t="s">
        <v>40</v>
      </c>
      <c r="B2607" s="2">
        <v>43088</v>
      </c>
      <c r="C2607" s="35">
        <f>YEAR(Sales[[#This Row],[ShipDate]])</f>
        <v>2017</v>
      </c>
      <c r="D2607" t="s">
        <v>19</v>
      </c>
      <c r="E2607" t="s">
        <v>18</v>
      </c>
      <c r="F2607" t="s">
        <v>50</v>
      </c>
      <c r="G2607" t="s">
        <v>25</v>
      </c>
      <c r="H2607" t="s">
        <v>26</v>
      </c>
      <c r="I2607" t="s">
        <v>32</v>
      </c>
      <c r="J2607" t="s">
        <v>13</v>
      </c>
      <c r="K2607" t="s">
        <v>201</v>
      </c>
      <c r="L2607" t="s">
        <v>30</v>
      </c>
      <c r="N2607" t="str">
        <f>IF(ISBLANK(Sales[[#This Row],[return]]),"No",Sales[[#This Row],[return]])</f>
        <v>No</v>
      </c>
      <c r="O2607" s="2">
        <v>43086</v>
      </c>
      <c r="P2607" s="8" t="str">
        <f>TEXT(DAY(Sales[[#This Row],[OrderDate]]),"ddd")</f>
        <v>Tue</v>
      </c>
      <c r="Q2607" s="8" t="str">
        <f>TEXT(MONTH(Sales[[#This Row],[ShipDate]])*29,"mmm")</f>
        <v>Dec</v>
      </c>
      <c r="R2607">
        <v>234</v>
      </c>
      <c r="S2607" t="s">
        <v>1793</v>
      </c>
      <c r="T2607" t="s">
        <v>28</v>
      </c>
      <c r="U2607">
        <v>90008</v>
      </c>
      <c r="V2607" s="1">
        <v>0.2</v>
      </c>
      <c r="W2607">
        <v>31</v>
      </c>
      <c r="X2607">
        <v>2</v>
      </c>
      <c r="Y2607">
        <v>93</v>
      </c>
      <c r="AD2607"/>
    </row>
    <row r="2608" spans="1:30" x14ac:dyDescent="0.25">
      <c r="A2608" t="s">
        <v>40</v>
      </c>
      <c r="B2608" s="2">
        <v>43088</v>
      </c>
      <c r="C2608" s="35">
        <f>YEAR(Sales[[#This Row],[ShipDate]])</f>
        <v>2017</v>
      </c>
      <c r="D2608" t="s">
        <v>19</v>
      </c>
      <c r="E2608" t="s">
        <v>18</v>
      </c>
      <c r="F2608" t="s">
        <v>48</v>
      </c>
      <c r="G2608" t="s">
        <v>46</v>
      </c>
      <c r="H2608" t="s">
        <v>26</v>
      </c>
      <c r="I2608" t="s">
        <v>32</v>
      </c>
      <c r="J2608" t="s">
        <v>13</v>
      </c>
      <c r="K2608" t="s">
        <v>201</v>
      </c>
      <c r="L2608" t="s">
        <v>30</v>
      </c>
      <c r="N2608" t="str">
        <f>IF(ISBLANK(Sales[[#This Row],[return]]),"No",Sales[[#This Row],[return]])</f>
        <v>No</v>
      </c>
      <c r="O2608" s="2">
        <v>43086</v>
      </c>
      <c r="P2608" s="8" t="str">
        <f>TEXT(DAY(Sales[[#This Row],[OrderDate]]),"ddd")</f>
        <v>Tue</v>
      </c>
      <c r="Q2608" s="8" t="str">
        <f>TEXT(MONTH(Sales[[#This Row],[ShipDate]])*29,"mmm")</f>
        <v>Dec</v>
      </c>
      <c r="R2608">
        <v>1247</v>
      </c>
      <c r="S2608" t="s">
        <v>2361</v>
      </c>
      <c r="T2608" t="s">
        <v>28</v>
      </c>
      <c r="U2608">
        <v>90008</v>
      </c>
      <c r="V2608" s="1">
        <v>0.2</v>
      </c>
      <c r="W2608">
        <v>17</v>
      </c>
      <c r="X2608">
        <v>2</v>
      </c>
      <c r="Y2608">
        <v>136</v>
      </c>
      <c r="AD2608"/>
    </row>
    <row r="2609" spans="1:30" x14ac:dyDescent="0.25">
      <c r="A2609" t="s">
        <v>10</v>
      </c>
      <c r="B2609" s="2">
        <v>42841</v>
      </c>
      <c r="C2609" s="35">
        <f>YEAR(Sales[[#This Row],[ShipDate]])</f>
        <v>2017</v>
      </c>
      <c r="D2609" t="s">
        <v>36</v>
      </c>
      <c r="E2609" t="s">
        <v>69</v>
      </c>
      <c r="F2609" t="s">
        <v>45</v>
      </c>
      <c r="G2609" t="s">
        <v>25</v>
      </c>
      <c r="H2609" t="s">
        <v>200</v>
      </c>
      <c r="I2609" t="s">
        <v>149</v>
      </c>
      <c r="J2609" t="s">
        <v>13</v>
      </c>
      <c r="K2609" t="s">
        <v>979</v>
      </c>
      <c r="L2609" t="s">
        <v>92</v>
      </c>
      <c r="M2609" t="s">
        <v>82</v>
      </c>
      <c r="N2609" t="str">
        <f>IF(ISBLANK(Sales[[#This Row],[return]]),"No",Sales[[#This Row],[return]])</f>
        <v>Yes</v>
      </c>
      <c r="O2609" s="2">
        <v>42835</v>
      </c>
      <c r="P2609" s="8" t="str">
        <f>TEXT(DAY(Sales[[#This Row],[OrderDate]]),"ddd")</f>
        <v>Tue</v>
      </c>
      <c r="Q2609" s="8" t="str">
        <f>TEXT(MONTH(Sales[[#This Row],[ShipDate]])*29,"mmm")</f>
        <v>Apr</v>
      </c>
      <c r="R2609">
        <v>628</v>
      </c>
      <c r="S2609" t="s">
        <v>533</v>
      </c>
      <c r="T2609" t="s">
        <v>90</v>
      </c>
      <c r="U2609">
        <v>14609</v>
      </c>
      <c r="V2609" s="1">
        <v>0</v>
      </c>
      <c r="W2609">
        <v>6</v>
      </c>
      <c r="X2609">
        <v>3</v>
      </c>
      <c r="Y2609">
        <v>15</v>
      </c>
      <c r="AD2609"/>
    </row>
    <row r="2610" spans="1:30" x14ac:dyDescent="0.25">
      <c r="A2610" t="s">
        <v>10</v>
      </c>
      <c r="B2610" s="2">
        <v>42841</v>
      </c>
      <c r="C2610" s="35">
        <f>YEAR(Sales[[#This Row],[ShipDate]])</f>
        <v>2017</v>
      </c>
      <c r="D2610" t="s">
        <v>36</v>
      </c>
      <c r="E2610" t="s">
        <v>69</v>
      </c>
      <c r="F2610" t="s">
        <v>39</v>
      </c>
      <c r="G2610" t="s">
        <v>25</v>
      </c>
      <c r="H2610" t="s">
        <v>200</v>
      </c>
      <c r="I2610" t="s">
        <v>149</v>
      </c>
      <c r="J2610" t="s">
        <v>13</v>
      </c>
      <c r="K2610" t="s">
        <v>979</v>
      </c>
      <c r="L2610" t="s">
        <v>92</v>
      </c>
      <c r="M2610" t="s">
        <v>82</v>
      </c>
      <c r="N2610" t="str">
        <f>IF(ISBLANK(Sales[[#This Row],[return]]),"No",Sales[[#This Row],[return]])</f>
        <v>Yes</v>
      </c>
      <c r="O2610" s="2">
        <v>42835</v>
      </c>
      <c r="P2610" s="8" t="str">
        <f>TEXT(DAY(Sales[[#This Row],[OrderDate]]),"ddd")</f>
        <v>Tue</v>
      </c>
      <c r="Q2610" s="8" t="str">
        <f>TEXT(MONTH(Sales[[#This Row],[ShipDate]])*29,"mmm")</f>
        <v>Apr</v>
      </c>
      <c r="R2610">
        <v>1512</v>
      </c>
      <c r="S2610" t="s">
        <v>1888</v>
      </c>
      <c r="T2610" t="s">
        <v>90</v>
      </c>
      <c r="U2610">
        <v>14609</v>
      </c>
      <c r="V2610" s="1">
        <v>0</v>
      </c>
      <c r="W2610">
        <v>38</v>
      </c>
      <c r="X2610">
        <v>4</v>
      </c>
      <c r="Y2610">
        <v>142</v>
      </c>
      <c r="AD2610"/>
    </row>
    <row r="2611" spans="1:30" x14ac:dyDescent="0.25">
      <c r="A2611" t="s">
        <v>10</v>
      </c>
      <c r="B2611" s="2">
        <v>42813</v>
      </c>
      <c r="C2611" s="35">
        <f>YEAR(Sales[[#This Row],[ShipDate]])</f>
        <v>2017</v>
      </c>
      <c r="D2611" t="s">
        <v>19</v>
      </c>
      <c r="E2611" t="s">
        <v>18</v>
      </c>
      <c r="F2611" t="s">
        <v>104</v>
      </c>
      <c r="G2611" t="s">
        <v>25</v>
      </c>
      <c r="H2611" t="s">
        <v>722</v>
      </c>
      <c r="I2611" t="s">
        <v>188</v>
      </c>
      <c r="J2611" t="s">
        <v>13</v>
      </c>
      <c r="K2611" t="s">
        <v>1255</v>
      </c>
      <c r="L2611" t="s">
        <v>17</v>
      </c>
      <c r="N2611" t="str">
        <f>IF(ISBLANK(Sales[[#This Row],[return]]),"No",Sales[[#This Row],[return]])</f>
        <v>No</v>
      </c>
      <c r="O2611" s="2">
        <v>42810</v>
      </c>
      <c r="P2611" s="8" t="str">
        <f>TEXT(DAY(Sales[[#This Row],[OrderDate]]),"ddd")</f>
        <v>Mon</v>
      </c>
      <c r="Q2611" s="8" t="str">
        <f>TEXT(MONTH(Sales[[#This Row],[ShipDate]])*29,"mmm")</f>
        <v>Mar</v>
      </c>
      <c r="R2611">
        <v>456</v>
      </c>
      <c r="S2611" t="s">
        <v>779</v>
      </c>
      <c r="T2611" t="s">
        <v>15</v>
      </c>
      <c r="U2611">
        <v>36830</v>
      </c>
      <c r="V2611" s="1">
        <v>0</v>
      </c>
      <c r="W2611">
        <v>3</v>
      </c>
      <c r="X2611">
        <v>2</v>
      </c>
      <c r="Y2611">
        <v>7</v>
      </c>
      <c r="AD2611"/>
    </row>
    <row r="2612" spans="1:30" x14ac:dyDescent="0.25">
      <c r="A2612" t="s">
        <v>10</v>
      </c>
      <c r="B2612" s="2">
        <v>42813</v>
      </c>
      <c r="C2612" s="35">
        <f>YEAR(Sales[[#This Row],[ShipDate]])</f>
        <v>2017</v>
      </c>
      <c r="D2612" t="s">
        <v>19</v>
      </c>
      <c r="E2612" t="s">
        <v>18</v>
      </c>
      <c r="F2612" t="s">
        <v>33</v>
      </c>
      <c r="G2612" t="s">
        <v>25</v>
      </c>
      <c r="H2612" t="s">
        <v>722</v>
      </c>
      <c r="I2612" t="s">
        <v>188</v>
      </c>
      <c r="J2612" t="s">
        <v>13</v>
      </c>
      <c r="K2612" t="s">
        <v>1255</v>
      </c>
      <c r="L2612" t="s">
        <v>17</v>
      </c>
      <c r="N2612" t="str">
        <f>IF(ISBLANK(Sales[[#This Row],[return]]),"No",Sales[[#This Row],[return]])</f>
        <v>No</v>
      </c>
      <c r="O2612" s="2">
        <v>42810</v>
      </c>
      <c r="P2612" s="8" t="str">
        <f>TEXT(DAY(Sales[[#This Row],[OrderDate]]),"ddd")</f>
        <v>Mon</v>
      </c>
      <c r="Q2612" s="8" t="str">
        <f>TEXT(MONTH(Sales[[#This Row],[ShipDate]])*29,"mmm")</f>
        <v>Mar</v>
      </c>
      <c r="R2612">
        <v>532</v>
      </c>
      <c r="S2612" t="s">
        <v>898</v>
      </c>
      <c r="T2612" t="s">
        <v>15</v>
      </c>
      <c r="U2612">
        <v>36830</v>
      </c>
      <c r="V2612" s="1">
        <v>0</v>
      </c>
      <c r="W2612">
        <v>241</v>
      </c>
      <c r="X2612">
        <v>5</v>
      </c>
      <c r="Y2612">
        <v>492</v>
      </c>
      <c r="AD2612"/>
    </row>
    <row r="2613" spans="1:30" x14ac:dyDescent="0.25">
      <c r="A2613" t="s">
        <v>40</v>
      </c>
      <c r="B2613" s="2">
        <v>43023</v>
      </c>
      <c r="C2613" s="35">
        <f>YEAR(Sales[[#This Row],[ShipDate]])</f>
        <v>2017</v>
      </c>
      <c r="D2613" t="s">
        <v>36</v>
      </c>
      <c r="E2613" t="s">
        <v>18</v>
      </c>
      <c r="F2613" t="s">
        <v>39</v>
      </c>
      <c r="G2613" t="s">
        <v>25</v>
      </c>
      <c r="H2613" t="s">
        <v>706</v>
      </c>
      <c r="I2613" t="s">
        <v>37</v>
      </c>
      <c r="J2613" t="s">
        <v>13</v>
      </c>
      <c r="K2613" t="s">
        <v>1502</v>
      </c>
      <c r="L2613" t="s">
        <v>17</v>
      </c>
      <c r="N2613" t="str">
        <f>IF(ISBLANK(Sales[[#This Row],[return]]),"No",Sales[[#This Row],[return]])</f>
        <v>No</v>
      </c>
      <c r="O2613" s="2">
        <v>43018</v>
      </c>
      <c r="P2613" s="8" t="str">
        <f>TEXT(DAY(Sales[[#This Row],[OrderDate]]),"ddd")</f>
        <v>Tue</v>
      </c>
      <c r="Q2613" s="8" t="str">
        <f>TEXT(MONTH(Sales[[#This Row],[ShipDate]])*29,"mmm")</f>
        <v>Oct</v>
      </c>
      <c r="R2613">
        <v>1558</v>
      </c>
      <c r="S2613" t="s">
        <v>815</v>
      </c>
      <c r="T2613" t="s">
        <v>15</v>
      </c>
      <c r="U2613">
        <v>32216</v>
      </c>
      <c r="V2613" s="1">
        <v>0.2</v>
      </c>
      <c r="W2613">
        <v>-338</v>
      </c>
      <c r="X2613">
        <v>6</v>
      </c>
      <c r="Y2613">
        <v>1802</v>
      </c>
      <c r="AD2613"/>
    </row>
    <row r="2614" spans="1:30" x14ac:dyDescent="0.25">
      <c r="A2614" t="s">
        <v>24</v>
      </c>
      <c r="B2614" s="2">
        <v>43025</v>
      </c>
      <c r="C2614" s="35">
        <f>YEAR(Sales[[#This Row],[ShipDate]])</f>
        <v>2017</v>
      </c>
      <c r="D2614" t="s">
        <v>19</v>
      </c>
      <c r="E2614" t="s">
        <v>18</v>
      </c>
      <c r="F2614" t="s">
        <v>50</v>
      </c>
      <c r="G2614" t="s">
        <v>25</v>
      </c>
      <c r="H2614" t="s">
        <v>1914</v>
      </c>
      <c r="I2614" t="s">
        <v>142</v>
      </c>
      <c r="J2614" t="s">
        <v>13</v>
      </c>
      <c r="K2614" t="s">
        <v>1287</v>
      </c>
      <c r="L2614" t="s">
        <v>68</v>
      </c>
      <c r="N2614" t="str">
        <f>IF(ISBLANK(Sales[[#This Row],[return]]),"No",Sales[[#This Row],[return]])</f>
        <v>No</v>
      </c>
      <c r="O2614" s="2">
        <v>43020</v>
      </c>
      <c r="P2614" s="8" t="str">
        <f>TEXT(DAY(Sales[[#This Row],[OrderDate]]),"ddd")</f>
        <v>Thu</v>
      </c>
      <c r="Q2614" s="8" t="str">
        <f>TEXT(MONTH(Sales[[#This Row],[ShipDate]])*29,"mmm")</f>
        <v>Oct</v>
      </c>
      <c r="R2614">
        <v>709</v>
      </c>
      <c r="S2614" t="s">
        <v>1060</v>
      </c>
      <c r="T2614" t="s">
        <v>66</v>
      </c>
      <c r="U2614">
        <v>46060</v>
      </c>
      <c r="V2614" s="1">
        <v>0</v>
      </c>
      <c r="W2614">
        <v>6</v>
      </c>
      <c r="X2614">
        <v>2</v>
      </c>
      <c r="Y2614">
        <v>13</v>
      </c>
      <c r="AD2614"/>
    </row>
    <row r="2615" spans="1:30" x14ac:dyDescent="0.25">
      <c r="A2615" t="s">
        <v>24</v>
      </c>
      <c r="B2615" s="2">
        <v>43025</v>
      </c>
      <c r="C2615" s="35">
        <f>YEAR(Sales[[#This Row],[ShipDate]])</f>
        <v>2017</v>
      </c>
      <c r="D2615" t="s">
        <v>19</v>
      </c>
      <c r="E2615" t="s">
        <v>18</v>
      </c>
      <c r="F2615" t="s">
        <v>48</v>
      </c>
      <c r="G2615" t="s">
        <v>46</v>
      </c>
      <c r="H2615" t="s">
        <v>1914</v>
      </c>
      <c r="I2615" t="s">
        <v>142</v>
      </c>
      <c r="J2615" t="s">
        <v>13</v>
      </c>
      <c r="K2615" t="s">
        <v>1287</v>
      </c>
      <c r="L2615" t="s">
        <v>68</v>
      </c>
      <c r="N2615" t="str">
        <f>IF(ISBLANK(Sales[[#This Row],[return]]),"No",Sales[[#This Row],[return]])</f>
        <v>No</v>
      </c>
      <c r="O2615" s="2">
        <v>43020</v>
      </c>
      <c r="P2615" s="8" t="str">
        <f>TEXT(DAY(Sales[[#This Row],[OrderDate]]),"ddd")</f>
        <v>Thu</v>
      </c>
      <c r="Q2615" s="8" t="str">
        <f>TEXT(MONTH(Sales[[#This Row],[ShipDate]])*29,"mmm")</f>
        <v>Oct</v>
      </c>
      <c r="R2615">
        <v>156</v>
      </c>
      <c r="S2615" t="s">
        <v>2406</v>
      </c>
      <c r="T2615" t="s">
        <v>66</v>
      </c>
      <c r="U2615">
        <v>46060</v>
      </c>
      <c r="V2615" s="1">
        <v>0</v>
      </c>
      <c r="W2615">
        <v>35</v>
      </c>
      <c r="X2615">
        <v>3</v>
      </c>
      <c r="Y2615">
        <v>136</v>
      </c>
      <c r="AD2615"/>
    </row>
    <row r="2616" spans="1:30" x14ac:dyDescent="0.25">
      <c r="A2616" t="s">
        <v>24</v>
      </c>
      <c r="B2616" s="2">
        <v>43025</v>
      </c>
      <c r="C2616" s="35">
        <f>YEAR(Sales[[#This Row],[ShipDate]])</f>
        <v>2017</v>
      </c>
      <c r="D2616" t="s">
        <v>19</v>
      </c>
      <c r="E2616" t="s">
        <v>18</v>
      </c>
      <c r="F2616" t="s">
        <v>48</v>
      </c>
      <c r="G2616" t="s">
        <v>46</v>
      </c>
      <c r="H2616" t="s">
        <v>1914</v>
      </c>
      <c r="I2616" t="s">
        <v>142</v>
      </c>
      <c r="J2616" t="s">
        <v>13</v>
      </c>
      <c r="K2616" t="s">
        <v>1287</v>
      </c>
      <c r="L2616" t="s">
        <v>68</v>
      </c>
      <c r="N2616" t="str">
        <f>IF(ISBLANK(Sales[[#This Row],[return]]),"No",Sales[[#This Row],[return]])</f>
        <v>No</v>
      </c>
      <c r="O2616" s="2">
        <v>43020</v>
      </c>
      <c r="P2616" s="8" t="str">
        <f>TEXT(DAY(Sales[[#This Row],[OrderDate]]),"ddd")</f>
        <v>Thu</v>
      </c>
      <c r="Q2616" s="8" t="str">
        <f>TEXT(MONTH(Sales[[#This Row],[ShipDate]])*29,"mmm")</f>
        <v>Oct</v>
      </c>
      <c r="R2616">
        <v>1402</v>
      </c>
      <c r="S2616" t="s">
        <v>2414</v>
      </c>
      <c r="T2616" t="s">
        <v>66</v>
      </c>
      <c r="U2616">
        <v>46060</v>
      </c>
      <c r="V2616" s="1">
        <v>0</v>
      </c>
      <c r="W2616">
        <v>71</v>
      </c>
      <c r="X2616">
        <v>4</v>
      </c>
      <c r="Y2616">
        <v>264</v>
      </c>
      <c r="AD2616"/>
    </row>
    <row r="2617" spans="1:30" x14ac:dyDescent="0.25">
      <c r="A2617" t="s">
        <v>40</v>
      </c>
      <c r="B2617" s="2">
        <v>43100</v>
      </c>
      <c r="C2617" s="35">
        <f>YEAR(Sales[[#This Row],[ShipDate]])</f>
        <v>2017</v>
      </c>
      <c r="D2617" t="s">
        <v>36</v>
      </c>
      <c r="E2617" t="s">
        <v>18</v>
      </c>
      <c r="F2617" t="s">
        <v>104</v>
      </c>
      <c r="G2617" t="s">
        <v>25</v>
      </c>
      <c r="H2617" t="s">
        <v>783</v>
      </c>
      <c r="I2617" t="s">
        <v>786</v>
      </c>
      <c r="J2617" t="s">
        <v>13</v>
      </c>
      <c r="K2617" t="s">
        <v>784</v>
      </c>
      <c r="L2617" t="s">
        <v>17</v>
      </c>
      <c r="N2617" t="str">
        <f>IF(ISBLANK(Sales[[#This Row],[return]]),"No",Sales[[#This Row],[return]])</f>
        <v>No</v>
      </c>
      <c r="O2617" s="2">
        <v>43096</v>
      </c>
      <c r="P2617" s="8" t="str">
        <f>TEXT(DAY(Sales[[#This Row],[OrderDate]]),"ddd")</f>
        <v>Fri</v>
      </c>
      <c r="Q2617" s="8" t="str">
        <f>TEXT(MONTH(Sales[[#This Row],[ShipDate]])*29,"mmm")</f>
        <v>Dec</v>
      </c>
      <c r="R2617">
        <v>1522</v>
      </c>
      <c r="S2617" t="s">
        <v>785</v>
      </c>
      <c r="T2617" t="s">
        <v>15</v>
      </c>
      <c r="U2617">
        <v>72701</v>
      </c>
      <c r="V2617" s="1">
        <v>0</v>
      </c>
      <c r="W2617">
        <v>52</v>
      </c>
      <c r="X2617">
        <v>2</v>
      </c>
      <c r="Y2617">
        <v>105</v>
      </c>
      <c r="AD2617"/>
    </row>
    <row r="2618" spans="1:30" x14ac:dyDescent="0.25">
      <c r="A2618" t="s">
        <v>40</v>
      </c>
      <c r="B2618" s="2">
        <v>43017</v>
      </c>
      <c r="C2618" s="35">
        <f>YEAR(Sales[[#This Row],[ShipDate]])</f>
        <v>2017</v>
      </c>
      <c r="D2618" t="s">
        <v>36</v>
      </c>
      <c r="E2618" t="s">
        <v>69</v>
      </c>
      <c r="F2618" t="s">
        <v>43</v>
      </c>
      <c r="G2618" t="s">
        <v>11</v>
      </c>
      <c r="H2618" t="s">
        <v>88</v>
      </c>
      <c r="I2618" t="s">
        <v>93</v>
      </c>
      <c r="J2618" t="s">
        <v>13</v>
      </c>
      <c r="K2618" t="s">
        <v>2929</v>
      </c>
      <c r="L2618" t="s">
        <v>92</v>
      </c>
      <c r="N2618" t="str">
        <f>IF(ISBLANK(Sales[[#This Row],[return]]),"No",Sales[[#This Row],[return]])</f>
        <v>No</v>
      </c>
      <c r="O2618" s="2">
        <v>43012</v>
      </c>
      <c r="P2618" s="8" t="str">
        <f>TEXT(DAY(Sales[[#This Row],[OrderDate]]),"ddd")</f>
        <v>Wed</v>
      </c>
      <c r="Q2618" s="8" t="str">
        <f>TEXT(MONTH(Sales[[#This Row],[ShipDate]])*29,"mmm")</f>
        <v>Oct</v>
      </c>
      <c r="R2618">
        <v>483</v>
      </c>
      <c r="S2618" t="s">
        <v>1252</v>
      </c>
      <c r="T2618" t="s">
        <v>90</v>
      </c>
      <c r="U2618">
        <v>19134</v>
      </c>
      <c r="V2618" s="1">
        <v>0.2</v>
      </c>
      <c r="W2618">
        <v>6</v>
      </c>
      <c r="X2618">
        <v>3</v>
      </c>
      <c r="Y2618">
        <v>65</v>
      </c>
      <c r="AD2618"/>
    </row>
    <row r="2619" spans="1:30" x14ac:dyDescent="0.25">
      <c r="A2619" t="s">
        <v>40</v>
      </c>
      <c r="B2619" s="2">
        <v>43017</v>
      </c>
      <c r="C2619" s="35">
        <f>YEAR(Sales[[#This Row],[ShipDate]])</f>
        <v>2017</v>
      </c>
      <c r="D2619" t="s">
        <v>36</v>
      </c>
      <c r="E2619" t="s">
        <v>69</v>
      </c>
      <c r="F2619" t="s">
        <v>59</v>
      </c>
      <c r="G2619" t="s">
        <v>25</v>
      </c>
      <c r="H2619" t="s">
        <v>88</v>
      </c>
      <c r="I2619" t="s">
        <v>93</v>
      </c>
      <c r="J2619" t="s">
        <v>13</v>
      </c>
      <c r="K2619" t="s">
        <v>2929</v>
      </c>
      <c r="L2619" t="s">
        <v>92</v>
      </c>
      <c r="N2619" t="str">
        <f>IF(ISBLANK(Sales[[#This Row],[return]]),"No",Sales[[#This Row],[return]])</f>
        <v>No</v>
      </c>
      <c r="O2619" s="2">
        <v>43012</v>
      </c>
      <c r="P2619" s="8" t="str">
        <f>TEXT(DAY(Sales[[#This Row],[OrderDate]]),"ddd")</f>
        <v>Wed</v>
      </c>
      <c r="Q2619" s="8" t="str">
        <f>TEXT(MONTH(Sales[[#This Row],[ShipDate]])*29,"mmm")</f>
        <v>Oct</v>
      </c>
      <c r="R2619">
        <v>1742</v>
      </c>
      <c r="S2619" t="s">
        <v>2301</v>
      </c>
      <c r="T2619" t="s">
        <v>90</v>
      </c>
      <c r="U2619">
        <v>19134</v>
      </c>
      <c r="V2619" s="1">
        <v>0.2</v>
      </c>
      <c r="W2619">
        <v>7</v>
      </c>
      <c r="X2619">
        <v>4</v>
      </c>
      <c r="Y2619">
        <v>21</v>
      </c>
      <c r="AD2619"/>
    </row>
    <row r="2620" spans="1:30" x14ac:dyDescent="0.25">
      <c r="A2620" t="s">
        <v>40</v>
      </c>
      <c r="B2620" s="2">
        <v>43080</v>
      </c>
      <c r="C2620" s="35">
        <f>YEAR(Sales[[#This Row],[ShipDate]])</f>
        <v>2017</v>
      </c>
      <c r="D2620" t="s">
        <v>36</v>
      </c>
      <c r="E2620" t="s">
        <v>18</v>
      </c>
      <c r="F2620" t="s">
        <v>52</v>
      </c>
      <c r="G2620" t="s">
        <v>25</v>
      </c>
      <c r="H2620" t="s">
        <v>12</v>
      </c>
      <c r="I2620" t="s">
        <v>20</v>
      </c>
      <c r="J2620" t="s">
        <v>13</v>
      </c>
      <c r="K2620" t="s">
        <v>843</v>
      </c>
      <c r="L2620" t="s">
        <v>17</v>
      </c>
      <c r="N2620" t="str">
        <f>IF(ISBLANK(Sales[[#This Row],[return]]),"No",Sales[[#This Row],[return]])</f>
        <v>No</v>
      </c>
      <c r="O2620" s="2">
        <v>43076</v>
      </c>
      <c r="P2620" s="8" t="str">
        <f>TEXT(DAY(Sales[[#This Row],[OrderDate]]),"ddd")</f>
        <v>Sat</v>
      </c>
      <c r="Q2620" s="8" t="str">
        <f>TEXT(MONTH(Sales[[#This Row],[ShipDate]])*29,"mmm")</f>
        <v>Dec</v>
      </c>
      <c r="R2620">
        <v>611</v>
      </c>
      <c r="S2620" t="s">
        <v>844</v>
      </c>
      <c r="T2620" t="s">
        <v>15</v>
      </c>
      <c r="U2620">
        <v>42420</v>
      </c>
      <c r="V2620" s="1">
        <v>0</v>
      </c>
      <c r="W2620">
        <v>41</v>
      </c>
      <c r="X2620">
        <v>3</v>
      </c>
      <c r="Y2620">
        <v>153</v>
      </c>
      <c r="AD2620"/>
    </row>
    <row r="2621" spans="1:30" x14ac:dyDescent="0.25">
      <c r="A2621" t="s">
        <v>40</v>
      </c>
      <c r="B2621" s="2">
        <v>43080</v>
      </c>
      <c r="C2621" s="35">
        <f>YEAR(Sales[[#This Row],[ShipDate]])</f>
        <v>2017</v>
      </c>
      <c r="D2621" t="s">
        <v>36</v>
      </c>
      <c r="E2621" t="s">
        <v>18</v>
      </c>
      <c r="F2621" t="s">
        <v>23</v>
      </c>
      <c r="G2621" t="s">
        <v>11</v>
      </c>
      <c r="H2621" t="s">
        <v>12</v>
      </c>
      <c r="I2621" t="s">
        <v>20</v>
      </c>
      <c r="J2621" t="s">
        <v>13</v>
      </c>
      <c r="K2621" t="s">
        <v>843</v>
      </c>
      <c r="L2621" t="s">
        <v>17</v>
      </c>
      <c r="N2621" t="str">
        <f>IF(ISBLANK(Sales[[#This Row],[return]]),"No",Sales[[#This Row],[return]])</f>
        <v>No</v>
      </c>
      <c r="O2621" s="2">
        <v>43076</v>
      </c>
      <c r="P2621" s="8" t="str">
        <f>TEXT(DAY(Sales[[#This Row],[OrderDate]]),"ddd")</f>
        <v>Sat</v>
      </c>
      <c r="Q2621" s="8" t="str">
        <f>TEXT(MONTH(Sales[[#This Row],[ShipDate]])*29,"mmm")</f>
        <v>Dec</v>
      </c>
      <c r="R2621">
        <v>1457</v>
      </c>
      <c r="S2621" t="s">
        <v>845</v>
      </c>
      <c r="T2621" t="s">
        <v>15</v>
      </c>
      <c r="U2621">
        <v>42420</v>
      </c>
      <c r="V2621" s="1">
        <v>0</v>
      </c>
      <c r="W2621">
        <v>71</v>
      </c>
      <c r="X2621">
        <v>4</v>
      </c>
      <c r="Y2621">
        <v>284</v>
      </c>
      <c r="AD2621"/>
    </row>
    <row r="2622" spans="1:30" x14ac:dyDescent="0.25">
      <c r="A2622" t="s">
        <v>40</v>
      </c>
      <c r="B2622" s="2">
        <v>43050</v>
      </c>
      <c r="C2622" s="35">
        <f>YEAR(Sales[[#This Row],[ShipDate]])</f>
        <v>2017</v>
      </c>
      <c r="D2622" t="s">
        <v>36</v>
      </c>
      <c r="E2622" t="s">
        <v>31</v>
      </c>
      <c r="F2622" t="s">
        <v>104</v>
      </c>
      <c r="G2622" t="s">
        <v>25</v>
      </c>
      <c r="H2622" t="s">
        <v>88</v>
      </c>
      <c r="I2622" t="s">
        <v>93</v>
      </c>
      <c r="J2622" t="s">
        <v>13</v>
      </c>
      <c r="K2622" t="s">
        <v>830</v>
      </c>
      <c r="L2622" t="s">
        <v>92</v>
      </c>
      <c r="N2622" t="str">
        <f>IF(ISBLANK(Sales[[#This Row],[return]]),"No",Sales[[#This Row],[return]])</f>
        <v>No</v>
      </c>
      <c r="O2622" s="2">
        <v>43046</v>
      </c>
      <c r="P2622" s="8" t="str">
        <f>TEXT(DAY(Sales[[#This Row],[OrderDate]]),"ddd")</f>
        <v>Sat</v>
      </c>
      <c r="Q2622" s="8" t="str">
        <f>TEXT(MONTH(Sales[[#This Row],[ShipDate]])*29,"mmm")</f>
        <v>Nov</v>
      </c>
      <c r="R2622">
        <v>1626</v>
      </c>
      <c r="S2622" t="s">
        <v>683</v>
      </c>
      <c r="T2622" t="s">
        <v>90</v>
      </c>
      <c r="U2622">
        <v>19140</v>
      </c>
      <c r="V2622" s="1">
        <v>0.2</v>
      </c>
      <c r="W2622">
        <v>8</v>
      </c>
      <c r="X2622">
        <v>2</v>
      </c>
      <c r="Y2622">
        <v>24</v>
      </c>
      <c r="AD2622"/>
    </row>
    <row r="2623" spans="1:30" x14ac:dyDescent="0.25">
      <c r="A2623" t="s">
        <v>10</v>
      </c>
      <c r="B2623" s="2">
        <v>43075</v>
      </c>
      <c r="C2623" s="35">
        <f>YEAR(Sales[[#This Row],[ShipDate]])</f>
        <v>2017</v>
      </c>
      <c r="D2623" t="s">
        <v>113</v>
      </c>
      <c r="E2623" t="s">
        <v>69</v>
      </c>
      <c r="F2623" t="s">
        <v>50</v>
      </c>
      <c r="G2623" t="s">
        <v>25</v>
      </c>
      <c r="H2623" t="s">
        <v>2790</v>
      </c>
      <c r="I2623" t="s">
        <v>133</v>
      </c>
      <c r="J2623" t="s">
        <v>13</v>
      </c>
      <c r="K2623" t="s">
        <v>2927</v>
      </c>
      <c r="L2623" t="s">
        <v>68</v>
      </c>
      <c r="N2623" t="str">
        <f>IF(ISBLANK(Sales[[#This Row],[return]]),"No",Sales[[#This Row],[return]])</f>
        <v>No</v>
      </c>
      <c r="O2623" s="2">
        <v>43074</v>
      </c>
      <c r="P2623" s="8" t="str">
        <f>TEXT(DAY(Sales[[#This Row],[OrderDate]]),"ddd")</f>
        <v>Thu</v>
      </c>
      <c r="Q2623" s="8" t="str">
        <f>TEXT(MONTH(Sales[[#This Row],[ShipDate]])*29,"mmm")</f>
        <v>Dec</v>
      </c>
      <c r="R2623">
        <v>1529</v>
      </c>
      <c r="S2623" t="s">
        <v>1742</v>
      </c>
      <c r="T2623" t="s">
        <v>66</v>
      </c>
      <c r="U2623">
        <v>48104</v>
      </c>
      <c r="V2623" s="1">
        <v>0</v>
      </c>
      <c r="W2623">
        <v>76</v>
      </c>
      <c r="X2623">
        <v>5</v>
      </c>
      <c r="Y2623">
        <v>153</v>
      </c>
      <c r="AD2623"/>
    </row>
    <row r="2624" spans="1:30" x14ac:dyDescent="0.25">
      <c r="A2624" t="s">
        <v>24</v>
      </c>
      <c r="B2624" s="2">
        <v>43004</v>
      </c>
      <c r="C2624" s="35">
        <f>YEAR(Sales[[#This Row],[ShipDate]])</f>
        <v>2017</v>
      </c>
      <c r="D2624" t="s">
        <v>19</v>
      </c>
      <c r="E2624" t="s">
        <v>69</v>
      </c>
      <c r="F2624" t="s">
        <v>43</v>
      </c>
      <c r="G2624" t="s">
        <v>11</v>
      </c>
      <c r="H2624" t="s">
        <v>531</v>
      </c>
      <c r="I2624" t="s">
        <v>174</v>
      </c>
      <c r="J2624" t="s">
        <v>13</v>
      </c>
      <c r="K2624" t="s">
        <v>2904</v>
      </c>
      <c r="L2624" t="s">
        <v>17</v>
      </c>
      <c r="N2624" t="str">
        <f>IF(ISBLANK(Sales[[#This Row],[return]]),"No",Sales[[#This Row],[return]])</f>
        <v>No</v>
      </c>
      <c r="O2624" s="2">
        <v>43000</v>
      </c>
      <c r="P2624" s="8" t="str">
        <f>TEXT(DAY(Sales[[#This Row],[OrderDate]]),"ddd")</f>
        <v>Sun</v>
      </c>
      <c r="Q2624" s="8" t="str">
        <f>TEXT(MONTH(Sales[[#This Row],[ShipDate]])*29,"mmm")</f>
        <v>Sep</v>
      </c>
      <c r="R2624">
        <v>1619</v>
      </c>
      <c r="S2624" t="s">
        <v>1545</v>
      </c>
      <c r="T2624" t="s">
        <v>15</v>
      </c>
      <c r="U2624">
        <v>22204</v>
      </c>
      <c r="V2624" s="1">
        <v>0</v>
      </c>
      <c r="W2624">
        <v>11</v>
      </c>
      <c r="X2624">
        <v>2</v>
      </c>
      <c r="Y2624">
        <v>48</v>
      </c>
      <c r="AD2624"/>
    </row>
    <row r="2625" spans="1:30" x14ac:dyDescent="0.25">
      <c r="A2625" t="s">
        <v>24</v>
      </c>
      <c r="B2625" s="2">
        <v>43004</v>
      </c>
      <c r="C2625" s="35">
        <f>YEAR(Sales[[#This Row],[ShipDate]])</f>
        <v>2017</v>
      </c>
      <c r="D2625" t="s">
        <v>19</v>
      </c>
      <c r="E2625" t="s">
        <v>69</v>
      </c>
      <c r="F2625" t="s">
        <v>59</v>
      </c>
      <c r="G2625" t="s">
        <v>25</v>
      </c>
      <c r="H2625" t="s">
        <v>531</v>
      </c>
      <c r="I2625" t="s">
        <v>174</v>
      </c>
      <c r="J2625" t="s">
        <v>13</v>
      </c>
      <c r="K2625" t="s">
        <v>2904</v>
      </c>
      <c r="L2625" t="s">
        <v>17</v>
      </c>
      <c r="N2625" t="str">
        <f>IF(ISBLANK(Sales[[#This Row],[return]]),"No",Sales[[#This Row],[return]])</f>
        <v>No</v>
      </c>
      <c r="O2625" s="2">
        <v>43000</v>
      </c>
      <c r="P2625" s="8" t="str">
        <f>TEXT(DAY(Sales[[#This Row],[OrderDate]]),"ddd")</f>
        <v>Sun</v>
      </c>
      <c r="Q2625" s="8" t="str">
        <f>TEXT(MONTH(Sales[[#This Row],[ShipDate]])*29,"mmm")</f>
        <v>Sep</v>
      </c>
      <c r="R2625">
        <v>1818</v>
      </c>
      <c r="S2625" t="s">
        <v>2003</v>
      </c>
      <c r="T2625" t="s">
        <v>15</v>
      </c>
      <c r="U2625">
        <v>22204</v>
      </c>
      <c r="V2625" s="1">
        <v>0</v>
      </c>
      <c r="W2625">
        <v>16</v>
      </c>
      <c r="X2625">
        <v>5</v>
      </c>
      <c r="Y2625">
        <v>32</v>
      </c>
      <c r="AD2625"/>
    </row>
    <row r="2626" spans="1:30" x14ac:dyDescent="0.25">
      <c r="A2626" t="s">
        <v>40</v>
      </c>
      <c r="B2626" s="2">
        <v>42888</v>
      </c>
      <c r="C2626" s="35">
        <f>YEAR(Sales[[#This Row],[ShipDate]])</f>
        <v>2017</v>
      </c>
      <c r="D2626" t="s">
        <v>36</v>
      </c>
      <c r="E2626" t="s">
        <v>18</v>
      </c>
      <c r="F2626" t="s">
        <v>39</v>
      </c>
      <c r="G2626" t="s">
        <v>25</v>
      </c>
      <c r="H2626" t="s">
        <v>200</v>
      </c>
      <c r="I2626" t="s">
        <v>149</v>
      </c>
      <c r="J2626" t="s">
        <v>13</v>
      </c>
      <c r="K2626" t="s">
        <v>1618</v>
      </c>
      <c r="L2626" t="s">
        <v>92</v>
      </c>
      <c r="N2626" t="str">
        <f>IF(ISBLANK(Sales[[#This Row],[return]]),"No",Sales[[#This Row],[return]])</f>
        <v>No</v>
      </c>
      <c r="O2626" s="2">
        <v>42883</v>
      </c>
      <c r="P2626" s="8" t="str">
        <f>TEXT(DAY(Sales[[#This Row],[OrderDate]]),"ddd")</f>
        <v>Sat</v>
      </c>
      <c r="Q2626" s="8" t="str">
        <f>TEXT(MONTH(Sales[[#This Row],[ShipDate]])*29,"mmm")</f>
        <v>Jun</v>
      </c>
      <c r="R2626">
        <v>866</v>
      </c>
      <c r="S2626" t="s">
        <v>916</v>
      </c>
      <c r="T2626" t="s">
        <v>90</v>
      </c>
      <c r="U2626">
        <v>14609</v>
      </c>
      <c r="V2626" s="1">
        <v>0</v>
      </c>
      <c r="W2626">
        <v>161</v>
      </c>
      <c r="X2626">
        <v>3</v>
      </c>
      <c r="Y2626">
        <v>535</v>
      </c>
      <c r="AD2626"/>
    </row>
    <row r="2627" spans="1:30" x14ac:dyDescent="0.25">
      <c r="A2627" t="s">
        <v>40</v>
      </c>
      <c r="B2627" s="2">
        <v>42888</v>
      </c>
      <c r="C2627" s="35">
        <f>YEAR(Sales[[#This Row],[ShipDate]])</f>
        <v>2017</v>
      </c>
      <c r="D2627" t="s">
        <v>36</v>
      </c>
      <c r="E2627" t="s">
        <v>18</v>
      </c>
      <c r="F2627" t="s">
        <v>59</v>
      </c>
      <c r="G2627" t="s">
        <v>25</v>
      </c>
      <c r="H2627" t="s">
        <v>200</v>
      </c>
      <c r="I2627" t="s">
        <v>149</v>
      </c>
      <c r="J2627" t="s">
        <v>13</v>
      </c>
      <c r="K2627" t="s">
        <v>1618</v>
      </c>
      <c r="L2627" t="s">
        <v>92</v>
      </c>
      <c r="N2627" t="str">
        <f>IF(ISBLANK(Sales[[#This Row],[return]]),"No",Sales[[#This Row],[return]])</f>
        <v>No</v>
      </c>
      <c r="O2627" s="2">
        <v>42883</v>
      </c>
      <c r="P2627" s="8" t="str">
        <f>TEXT(DAY(Sales[[#This Row],[OrderDate]]),"ddd")</f>
        <v>Sat</v>
      </c>
      <c r="Q2627" s="8" t="str">
        <f>TEXT(MONTH(Sales[[#This Row],[ShipDate]])*29,"mmm")</f>
        <v>Jun</v>
      </c>
      <c r="R2627">
        <v>1823</v>
      </c>
      <c r="S2627" t="s">
        <v>2175</v>
      </c>
      <c r="T2627" t="s">
        <v>90</v>
      </c>
      <c r="U2627">
        <v>14609</v>
      </c>
      <c r="V2627" s="1">
        <v>0</v>
      </c>
      <c r="W2627">
        <v>22</v>
      </c>
      <c r="X2627">
        <v>7</v>
      </c>
      <c r="Y2627">
        <v>45</v>
      </c>
      <c r="AD2627"/>
    </row>
    <row r="2628" spans="1:30" x14ac:dyDescent="0.25">
      <c r="A2628" t="s">
        <v>40</v>
      </c>
      <c r="B2628" s="2">
        <v>42888</v>
      </c>
      <c r="C2628" s="35">
        <f>YEAR(Sales[[#This Row],[ShipDate]])</f>
        <v>2017</v>
      </c>
      <c r="D2628" t="s">
        <v>36</v>
      </c>
      <c r="E2628" t="s">
        <v>18</v>
      </c>
      <c r="F2628" t="s">
        <v>50</v>
      </c>
      <c r="G2628" t="s">
        <v>25</v>
      </c>
      <c r="H2628" t="s">
        <v>200</v>
      </c>
      <c r="I2628" t="s">
        <v>149</v>
      </c>
      <c r="J2628" t="s">
        <v>13</v>
      </c>
      <c r="K2628" t="s">
        <v>1618</v>
      </c>
      <c r="L2628" t="s">
        <v>92</v>
      </c>
      <c r="N2628" t="str">
        <f>IF(ISBLANK(Sales[[#This Row],[return]]),"No",Sales[[#This Row],[return]])</f>
        <v>No</v>
      </c>
      <c r="O2628" s="2">
        <v>42883</v>
      </c>
      <c r="P2628" s="8" t="str">
        <f>TEXT(DAY(Sales[[#This Row],[OrderDate]]),"ddd")</f>
        <v>Sat</v>
      </c>
      <c r="Q2628" s="8" t="str">
        <f>TEXT(MONTH(Sales[[#This Row],[ShipDate]])*29,"mmm")</f>
        <v>Jun</v>
      </c>
      <c r="R2628">
        <v>57</v>
      </c>
      <c r="S2628" t="s">
        <v>3168</v>
      </c>
      <c r="T2628" t="s">
        <v>90</v>
      </c>
      <c r="U2628">
        <v>14609</v>
      </c>
      <c r="V2628" s="1">
        <v>0.2</v>
      </c>
      <c r="W2628">
        <v>2</v>
      </c>
      <c r="X2628">
        <v>2</v>
      </c>
      <c r="Y2628">
        <v>6</v>
      </c>
      <c r="AD2628"/>
    </row>
    <row r="2629" spans="1:30" x14ac:dyDescent="0.25">
      <c r="A2629" t="s">
        <v>40</v>
      </c>
      <c r="B2629" s="2">
        <v>42888</v>
      </c>
      <c r="C2629" s="35">
        <f>YEAR(Sales[[#This Row],[ShipDate]])</f>
        <v>2017</v>
      </c>
      <c r="D2629" t="s">
        <v>36</v>
      </c>
      <c r="E2629" t="s">
        <v>18</v>
      </c>
      <c r="F2629" t="s">
        <v>48</v>
      </c>
      <c r="G2629" t="s">
        <v>46</v>
      </c>
      <c r="H2629" t="s">
        <v>200</v>
      </c>
      <c r="I2629" t="s">
        <v>149</v>
      </c>
      <c r="J2629" t="s">
        <v>13</v>
      </c>
      <c r="K2629" t="s">
        <v>1618</v>
      </c>
      <c r="L2629" t="s">
        <v>92</v>
      </c>
      <c r="N2629" t="str">
        <f>IF(ISBLANK(Sales[[#This Row],[return]]),"No",Sales[[#This Row],[return]])</f>
        <v>No</v>
      </c>
      <c r="O2629" s="2">
        <v>42883</v>
      </c>
      <c r="P2629" s="8" t="str">
        <f>TEXT(DAY(Sales[[#This Row],[OrderDate]]),"ddd")</f>
        <v>Sat</v>
      </c>
      <c r="Q2629" s="8" t="str">
        <f>TEXT(MONTH(Sales[[#This Row],[ShipDate]])*29,"mmm")</f>
        <v>Jun</v>
      </c>
      <c r="R2629">
        <v>1251</v>
      </c>
      <c r="S2629" t="s">
        <v>119</v>
      </c>
      <c r="T2629" t="s">
        <v>90</v>
      </c>
      <c r="U2629">
        <v>14609</v>
      </c>
      <c r="V2629" s="1">
        <v>0</v>
      </c>
      <c r="W2629">
        <v>13</v>
      </c>
      <c r="X2629">
        <v>1</v>
      </c>
      <c r="Y2629">
        <v>46</v>
      </c>
      <c r="AD2629"/>
    </row>
    <row r="2630" spans="1:30" x14ac:dyDescent="0.25">
      <c r="A2630" t="s">
        <v>40</v>
      </c>
      <c r="B2630" s="2">
        <v>42857</v>
      </c>
      <c r="C2630" s="35">
        <f>YEAR(Sales[[#This Row],[ShipDate]])</f>
        <v>2017</v>
      </c>
      <c r="D2630" t="s">
        <v>19</v>
      </c>
      <c r="E2630" t="s">
        <v>18</v>
      </c>
      <c r="F2630" t="s">
        <v>48</v>
      </c>
      <c r="G2630" t="s">
        <v>46</v>
      </c>
      <c r="H2630" t="s">
        <v>152</v>
      </c>
      <c r="I2630" t="s">
        <v>252</v>
      </c>
      <c r="J2630" t="s">
        <v>13</v>
      </c>
      <c r="K2630" t="s">
        <v>1583</v>
      </c>
      <c r="L2630" t="s">
        <v>92</v>
      </c>
      <c r="N2630" t="str">
        <f>IF(ISBLANK(Sales[[#This Row],[return]]),"No",Sales[[#This Row],[return]])</f>
        <v>No</v>
      </c>
      <c r="O2630" s="2">
        <v>42855</v>
      </c>
      <c r="P2630" s="8" t="str">
        <f>TEXT(DAY(Sales[[#This Row],[OrderDate]]),"ddd")</f>
        <v>Mon</v>
      </c>
      <c r="Q2630" s="8" t="str">
        <f>TEXT(MONTH(Sales[[#This Row],[ShipDate]])*29,"mmm")</f>
        <v>May</v>
      </c>
      <c r="R2630">
        <v>446</v>
      </c>
      <c r="S2630" t="s">
        <v>2408</v>
      </c>
      <c r="T2630" t="s">
        <v>90</v>
      </c>
      <c r="U2630">
        <v>45373</v>
      </c>
      <c r="V2630" s="1">
        <v>0.4</v>
      </c>
      <c r="W2630">
        <v>-256</v>
      </c>
      <c r="X2630">
        <v>5</v>
      </c>
      <c r="Y2630">
        <v>1023</v>
      </c>
      <c r="AD2630"/>
    </row>
    <row r="2631" spans="1:30" x14ac:dyDescent="0.25">
      <c r="A2631" t="s">
        <v>40</v>
      </c>
      <c r="B2631" s="2">
        <v>42957</v>
      </c>
      <c r="C2631" s="35">
        <f>YEAR(Sales[[#This Row],[ShipDate]])</f>
        <v>2017</v>
      </c>
      <c r="D2631" t="s">
        <v>36</v>
      </c>
      <c r="E2631" t="s">
        <v>31</v>
      </c>
      <c r="F2631" t="s">
        <v>21</v>
      </c>
      <c r="G2631" t="s">
        <v>11</v>
      </c>
      <c r="H2631" t="s">
        <v>107</v>
      </c>
      <c r="I2631" t="s">
        <v>70</v>
      </c>
      <c r="J2631" t="s">
        <v>13</v>
      </c>
      <c r="K2631" t="s">
        <v>2694</v>
      </c>
      <c r="L2631" t="s">
        <v>68</v>
      </c>
      <c r="N2631" t="str">
        <f>IF(ISBLANK(Sales[[#This Row],[return]]),"No",Sales[[#This Row],[return]])</f>
        <v>No</v>
      </c>
      <c r="O2631" s="2">
        <v>42953</v>
      </c>
      <c r="P2631" s="8" t="str">
        <f>TEXT(DAY(Sales[[#This Row],[OrderDate]]),"ddd")</f>
        <v>Fri</v>
      </c>
      <c r="Q2631" s="8" t="str">
        <f>TEXT(MONTH(Sales[[#This Row],[ShipDate]])*29,"mmm")</f>
        <v>Aug</v>
      </c>
      <c r="R2631">
        <v>1228</v>
      </c>
      <c r="S2631" t="s">
        <v>3121</v>
      </c>
      <c r="T2631" t="s">
        <v>66</v>
      </c>
      <c r="U2631">
        <v>77095</v>
      </c>
      <c r="V2631" s="1">
        <v>0.32</v>
      </c>
      <c r="W2631">
        <v>-114</v>
      </c>
      <c r="X2631">
        <v>3</v>
      </c>
      <c r="Y2631">
        <v>369</v>
      </c>
      <c r="AD2631"/>
    </row>
    <row r="2632" spans="1:30" x14ac:dyDescent="0.25">
      <c r="A2632" t="s">
        <v>40</v>
      </c>
      <c r="B2632" s="2">
        <v>42957</v>
      </c>
      <c r="C2632" s="35">
        <f>YEAR(Sales[[#This Row],[ShipDate]])</f>
        <v>2017</v>
      </c>
      <c r="D2632" t="s">
        <v>36</v>
      </c>
      <c r="E2632" t="s">
        <v>31</v>
      </c>
      <c r="F2632" t="s">
        <v>59</v>
      </c>
      <c r="G2632" t="s">
        <v>25</v>
      </c>
      <c r="H2632" t="s">
        <v>107</v>
      </c>
      <c r="I2632" t="s">
        <v>70</v>
      </c>
      <c r="J2632" t="s">
        <v>13</v>
      </c>
      <c r="K2632" t="s">
        <v>2694</v>
      </c>
      <c r="L2632" t="s">
        <v>68</v>
      </c>
      <c r="N2632" t="str">
        <f>IF(ISBLANK(Sales[[#This Row],[return]]),"No",Sales[[#This Row],[return]])</f>
        <v>No</v>
      </c>
      <c r="O2632" s="2">
        <v>42953</v>
      </c>
      <c r="P2632" s="8" t="str">
        <f>TEXT(DAY(Sales[[#This Row],[OrderDate]]),"ddd")</f>
        <v>Fri</v>
      </c>
      <c r="Q2632" s="8" t="str">
        <f>TEXT(MONTH(Sales[[#This Row],[ShipDate]])*29,"mmm")</f>
        <v>Aug</v>
      </c>
      <c r="R2632">
        <v>1698</v>
      </c>
      <c r="S2632" t="s">
        <v>1987</v>
      </c>
      <c r="T2632" t="s">
        <v>66</v>
      </c>
      <c r="U2632">
        <v>77095</v>
      </c>
      <c r="V2632" s="1">
        <v>0.2</v>
      </c>
      <c r="W2632">
        <v>19</v>
      </c>
      <c r="X2632">
        <v>2</v>
      </c>
      <c r="Y2632">
        <v>57</v>
      </c>
      <c r="AD2632"/>
    </row>
    <row r="2633" spans="1:30" x14ac:dyDescent="0.25">
      <c r="A2633" t="s">
        <v>40</v>
      </c>
      <c r="B2633" s="2">
        <v>42957</v>
      </c>
      <c r="C2633" s="35">
        <f>YEAR(Sales[[#This Row],[ShipDate]])</f>
        <v>2017</v>
      </c>
      <c r="D2633" t="s">
        <v>36</v>
      </c>
      <c r="E2633" t="s">
        <v>31</v>
      </c>
      <c r="F2633" t="s">
        <v>33</v>
      </c>
      <c r="G2633" t="s">
        <v>25</v>
      </c>
      <c r="H2633" t="s">
        <v>107</v>
      </c>
      <c r="I2633" t="s">
        <v>70</v>
      </c>
      <c r="J2633" t="s">
        <v>13</v>
      </c>
      <c r="K2633" t="s">
        <v>2694</v>
      </c>
      <c r="L2633" t="s">
        <v>68</v>
      </c>
      <c r="N2633" t="str">
        <f>IF(ISBLANK(Sales[[#This Row],[return]]),"No",Sales[[#This Row],[return]])</f>
        <v>No</v>
      </c>
      <c r="O2633" s="2">
        <v>42953</v>
      </c>
      <c r="P2633" s="8" t="str">
        <f>TEXT(DAY(Sales[[#This Row],[OrderDate]]),"ddd")</f>
        <v>Fri</v>
      </c>
      <c r="Q2633" s="8" t="str">
        <f>TEXT(MONTH(Sales[[#This Row],[ShipDate]])*29,"mmm")</f>
        <v>Aug</v>
      </c>
      <c r="R2633">
        <v>215</v>
      </c>
      <c r="S2633" t="s">
        <v>417</v>
      </c>
      <c r="T2633" t="s">
        <v>66</v>
      </c>
      <c r="U2633">
        <v>77095</v>
      </c>
      <c r="V2633" s="1">
        <v>0.2</v>
      </c>
      <c r="W2633">
        <v>13</v>
      </c>
      <c r="X2633">
        <v>3</v>
      </c>
      <c r="Y2633">
        <v>36</v>
      </c>
      <c r="AD2633"/>
    </row>
    <row r="2634" spans="1:30" x14ac:dyDescent="0.25">
      <c r="A2634" t="s">
        <v>40</v>
      </c>
      <c r="B2634" s="2">
        <v>42957</v>
      </c>
      <c r="C2634" s="35">
        <f>YEAR(Sales[[#This Row],[ShipDate]])</f>
        <v>2017</v>
      </c>
      <c r="D2634" t="s">
        <v>36</v>
      </c>
      <c r="E2634" t="s">
        <v>31</v>
      </c>
      <c r="F2634" t="s">
        <v>50</v>
      </c>
      <c r="G2634" t="s">
        <v>25</v>
      </c>
      <c r="H2634" t="s">
        <v>107</v>
      </c>
      <c r="I2634" t="s">
        <v>70</v>
      </c>
      <c r="J2634" t="s">
        <v>13</v>
      </c>
      <c r="K2634" t="s">
        <v>2694</v>
      </c>
      <c r="L2634" t="s">
        <v>68</v>
      </c>
      <c r="N2634" t="str">
        <f>IF(ISBLANK(Sales[[#This Row],[return]]),"No",Sales[[#This Row],[return]])</f>
        <v>No</v>
      </c>
      <c r="O2634" s="2">
        <v>42953</v>
      </c>
      <c r="P2634" s="8" t="str">
        <f>TEXT(DAY(Sales[[#This Row],[OrderDate]]),"ddd")</f>
        <v>Fri</v>
      </c>
      <c r="Q2634" s="8" t="str">
        <f>TEXT(MONTH(Sales[[#This Row],[ShipDate]])*29,"mmm")</f>
        <v>Aug</v>
      </c>
      <c r="R2634">
        <v>257</v>
      </c>
      <c r="S2634" t="s">
        <v>1852</v>
      </c>
      <c r="T2634" t="s">
        <v>66</v>
      </c>
      <c r="U2634">
        <v>77095</v>
      </c>
      <c r="V2634" s="1">
        <v>0.8</v>
      </c>
      <c r="W2634">
        <v>-10</v>
      </c>
      <c r="X2634">
        <v>5</v>
      </c>
      <c r="Y2634">
        <v>6</v>
      </c>
      <c r="AD2634"/>
    </row>
    <row r="2635" spans="1:30" x14ac:dyDescent="0.25">
      <c r="A2635" t="s">
        <v>40</v>
      </c>
      <c r="B2635" s="2">
        <v>43081</v>
      </c>
      <c r="C2635" s="35">
        <f>YEAR(Sales[[#This Row],[ShipDate]])</f>
        <v>2017</v>
      </c>
      <c r="D2635" t="s">
        <v>36</v>
      </c>
      <c r="E2635" t="s">
        <v>18</v>
      </c>
      <c r="F2635" t="s">
        <v>43</v>
      </c>
      <c r="G2635" t="s">
        <v>11</v>
      </c>
      <c r="H2635" t="s">
        <v>26</v>
      </c>
      <c r="I2635" t="s">
        <v>32</v>
      </c>
      <c r="J2635" t="s">
        <v>13</v>
      </c>
      <c r="K2635" t="s">
        <v>905</v>
      </c>
      <c r="L2635" t="s">
        <v>30</v>
      </c>
      <c r="N2635" t="str">
        <f>IF(ISBLANK(Sales[[#This Row],[return]]),"No",Sales[[#This Row],[return]])</f>
        <v>No</v>
      </c>
      <c r="O2635" s="2">
        <v>43076</v>
      </c>
      <c r="P2635" s="8" t="str">
        <f>TEXT(DAY(Sales[[#This Row],[OrderDate]]),"ddd")</f>
        <v>Sat</v>
      </c>
      <c r="Q2635" s="8" t="str">
        <f>TEXT(MONTH(Sales[[#This Row],[ShipDate]])*29,"mmm")</f>
        <v>Dec</v>
      </c>
      <c r="R2635">
        <v>12</v>
      </c>
      <c r="S2635" t="s">
        <v>988</v>
      </c>
      <c r="T2635" t="s">
        <v>28</v>
      </c>
      <c r="U2635">
        <v>90036</v>
      </c>
      <c r="V2635" s="1">
        <v>0</v>
      </c>
      <c r="W2635">
        <v>29</v>
      </c>
      <c r="X2635">
        <v>4</v>
      </c>
      <c r="Y2635">
        <v>80</v>
      </c>
      <c r="AD2635"/>
    </row>
    <row r="2636" spans="1:30" x14ac:dyDescent="0.25">
      <c r="A2636" t="s">
        <v>24</v>
      </c>
      <c r="B2636" s="2">
        <v>42930</v>
      </c>
      <c r="C2636" s="35">
        <f>YEAR(Sales[[#This Row],[ShipDate]])</f>
        <v>2017</v>
      </c>
      <c r="D2636" t="s">
        <v>19</v>
      </c>
      <c r="E2636" t="s">
        <v>18</v>
      </c>
      <c r="F2636" t="s">
        <v>48</v>
      </c>
      <c r="G2636" t="s">
        <v>46</v>
      </c>
      <c r="H2636" t="s">
        <v>88</v>
      </c>
      <c r="I2636" t="s">
        <v>93</v>
      </c>
      <c r="J2636" t="s">
        <v>13</v>
      </c>
      <c r="K2636" t="s">
        <v>1667</v>
      </c>
      <c r="L2636" t="s">
        <v>92</v>
      </c>
      <c r="N2636" t="str">
        <f>IF(ISBLANK(Sales[[#This Row],[return]]),"No",Sales[[#This Row],[return]])</f>
        <v>No</v>
      </c>
      <c r="O2636" s="2">
        <v>42925</v>
      </c>
      <c r="P2636" s="8" t="str">
        <f>TEXT(DAY(Sales[[#This Row],[OrderDate]]),"ddd")</f>
        <v>Mon</v>
      </c>
      <c r="Q2636" s="8" t="str">
        <f>TEXT(MONTH(Sales[[#This Row],[ShipDate]])*29,"mmm")</f>
        <v>Jul</v>
      </c>
      <c r="R2636">
        <v>1250</v>
      </c>
      <c r="S2636" t="s">
        <v>2352</v>
      </c>
      <c r="T2636" t="s">
        <v>90</v>
      </c>
      <c r="U2636">
        <v>19120</v>
      </c>
      <c r="V2636" s="1">
        <v>0.4</v>
      </c>
      <c r="W2636">
        <v>40</v>
      </c>
      <c r="X2636">
        <v>3</v>
      </c>
      <c r="Y2636">
        <v>270</v>
      </c>
      <c r="AD2636"/>
    </row>
    <row r="2637" spans="1:30" x14ac:dyDescent="0.25">
      <c r="A2637" t="s">
        <v>40</v>
      </c>
      <c r="B2637" s="2">
        <v>42827</v>
      </c>
      <c r="C2637" s="35">
        <f>YEAR(Sales[[#This Row],[ShipDate]])</f>
        <v>2017</v>
      </c>
      <c r="D2637" t="s">
        <v>36</v>
      </c>
      <c r="E2637" t="s">
        <v>18</v>
      </c>
      <c r="F2637" t="s">
        <v>59</v>
      </c>
      <c r="G2637" t="s">
        <v>25</v>
      </c>
      <c r="H2637" t="s">
        <v>88</v>
      </c>
      <c r="I2637" t="s">
        <v>93</v>
      </c>
      <c r="J2637" t="s">
        <v>13</v>
      </c>
      <c r="K2637" t="s">
        <v>912</v>
      </c>
      <c r="L2637" t="s">
        <v>92</v>
      </c>
      <c r="N2637" t="str">
        <f>IF(ISBLANK(Sales[[#This Row],[return]]),"No",Sales[[#This Row],[return]])</f>
        <v>No</v>
      </c>
      <c r="O2637" s="2">
        <v>42822</v>
      </c>
      <c r="P2637" s="8" t="str">
        <f>TEXT(DAY(Sales[[#This Row],[OrderDate]]),"ddd")</f>
        <v>Sat</v>
      </c>
      <c r="Q2637" s="8" t="str">
        <f>TEXT(MONTH(Sales[[#This Row],[ShipDate]])*29,"mmm")</f>
        <v>Apr</v>
      </c>
      <c r="R2637">
        <v>1481</v>
      </c>
      <c r="S2637" t="s">
        <v>2206</v>
      </c>
      <c r="T2637" t="s">
        <v>90</v>
      </c>
      <c r="U2637">
        <v>19120</v>
      </c>
      <c r="V2637" s="1">
        <v>0.2</v>
      </c>
      <c r="W2637">
        <v>2</v>
      </c>
      <c r="X2637">
        <v>1</v>
      </c>
      <c r="Y2637">
        <v>5</v>
      </c>
      <c r="AD2637"/>
    </row>
    <row r="2638" spans="1:30" x14ac:dyDescent="0.25">
      <c r="A2638" t="s">
        <v>40</v>
      </c>
      <c r="B2638" s="2">
        <v>42827</v>
      </c>
      <c r="C2638" s="35">
        <f>YEAR(Sales[[#This Row],[ShipDate]])</f>
        <v>2017</v>
      </c>
      <c r="D2638" t="s">
        <v>36</v>
      </c>
      <c r="E2638" t="s">
        <v>18</v>
      </c>
      <c r="F2638" t="s">
        <v>59</v>
      </c>
      <c r="G2638" t="s">
        <v>25</v>
      </c>
      <c r="H2638" t="s">
        <v>88</v>
      </c>
      <c r="I2638" t="s">
        <v>93</v>
      </c>
      <c r="J2638" t="s">
        <v>13</v>
      </c>
      <c r="K2638" t="s">
        <v>912</v>
      </c>
      <c r="L2638" t="s">
        <v>92</v>
      </c>
      <c r="N2638" t="str">
        <f>IF(ISBLANK(Sales[[#This Row],[return]]),"No",Sales[[#This Row],[return]])</f>
        <v>No</v>
      </c>
      <c r="O2638" s="2">
        <v>42822</v>
      </c>
      <c r="P2638" s="8" t="str">
        <f>TEXT(DAY(Sales[[#This Row],[OrderDate]]),"ddd")</f>
        <v>Sat</v>
      </c>
      <c r="Q2638" s="8" t="str">
        <f>TEXT(MONTH(Sales[[#This Row],[ShipDate]])*29,"mmm")</f>
        <v>Apr</v>
      </c>
      <c r="R2638">
        <v>1799</v>
      </c>
      <c r="S2638" t="s">
        <v>211</v>
      </c>
      <c r="T2638" t="s">
        <v>90</v>
      </c>
      <c r="U2638">
        <v>19120</v>
      </c>
      <c r="V2638" s="1">
        <v>0.2</v>
      </c>
      <c r="W2638">
        <v>5</v>
      </c>
      <c r="X2638">
        <v>3</v>
      </c>
      <c r="Y2638">
        <v>16</v>
      </c>
      <c r="AD2638"/>
    </row>
    <row r="2639" spans="1:30" x14ac:dyDescent="0.25">
      <c r="A2639" t="s">
        <v>40</v>
      </c>
      <c r="B2639" s="2">
        <v>42777</v>
      </c>
      <c r="C2639" s="35">
        <f>YEAR(Sales[[#This Row],[ShipDate]])</f>
        <v>2017</v>
      </c>
      <c r="D2639" t="s">
        <v>19</v>
      </c>
      <c r="E2639" t="s">
        <v>31</v>
      </c>
      <c r="F2639" t="s">
        <v>43</v>
      </c>
      <c r="G2639" t="s">
        <v>11</v>
      </c>
      <c r="H2639" t="s">
        <v>336</v>
      </c>
      <c r="I2639" t="s">
        <v>70</v>
      </c>
      <c r="J2639" t="s">
        <v>13</v>
      </c>
      <c r="K2639" t="s">
        <v>554</v>
      </c>
      <c r="L2639" t="s">
        <v>68</v>
      </c>
      <c r="N2639" t="str">
        <f>IF(ISBLANK(Sales[[#This Row],[return]]),"No",Sales[[#This Row],[return]])</f>
        <v>No</v>
      </c>
      <c r="O2639" s="2">
        <v>42775</v>
      </c>
      <c r="P2639" s="8" t="str">
        <f>TEXT(DAY(Sales[[#This Row],[OrderDate]]),"ddd")</f>
        <v>Mon</v>
      </c>
      <c r="Q2639" s="8" t="str">
        <f>TEXT(MONTH(Sales[[#This Row],[ShipDate]])*29,"mmm")</f>
        <v>Feb</v>
      </c>
      <c r="R2639">
        <v>479</v>
      </c>
      <c r="S2639" t="s">
        <v>3180</v>
      </c>
      <c r="T2639" t="s">
        <v>66</v>
      </c>
      <c r="U2639">
        <v>78207</v>
      </c>
      <c r="V2639" s="1">
        <v>0.6</v>
      </c>
      <c r="W2639">
        <v>-31</v>
      </c>
      <c r="X2639">
        <v>2</v>
      </c>
      <c r="Y2639">
        <v>41</v>
      </c>
      <c r="AD2639"/>
    </row>
    <row r="2640" spans="1:30" x14ac:dyDescent="0.25">
      <c r="A2640" t="s">
        <v>40</v>
      </c>
      <c r="B2640" s="2">
        <v>42777</v>
      </c>
      <c r="C2640" s="35">
        <f>YEAR(Sales[[#This Row],[ShipDate]])</f>
        <v>2017</v>
      </c>
      <c r="D2640" t="s">
        <v>19</v>
      </c>
      <c r="E2640" t="s">
        <v>31</v>
      </c>
      <c r="F2640" t="s">
        <v>33</v>
      </c>
      <c r="G2640" t="s">
        <v>25</v>
      </c>
      <c r="H2640" t="s">
        <v>336</v>
      </c>
      <c r="I2640" t="s">
        <v>70</v>
      </c>
      <c r="J2640" t="s">
        <v>13</v>
      </c>
      <c r="K2640" t="s">
        <v>554</v>
      </c>
      <c r="L2640" t="s">
        <v>68</v>
      </c>
      <c r="N2640" t="str">
        <f>IF(ISBLANK(Sales[[#This Row],[return]]),"No",Sales[[#This Row],[return]])</f>
        <v>No</v>
      </c>
      <c r="O2640" s="2">
        <v>42775</v>
      </c>
      <c r="P2640" s="8" t="str">
        <f>TEXT(DAY(Sales[[#This Row],[OrderDate]]),"ddd")</f>
        <v>Mon</v>
      </c>
      <c r="Q2640" s="8" t="str">
        <f>TEXT(MONTH(Sales[[#This Row],[ShipDate]])*29,"mmm")</f>
        <v>Feb</v>
      </c>
      <c r="R2640">
        <v>1365</v>
      </c>
      <c r="S2640" t="s">
        <v>565</v>
      </c>
      <c r="T2640" t="s">
        <v>66</v>
      </c>
      <c r="U2640">
        <v>78207</v>
      </c>
      <c r="V2640" s="1">
        <v>0.2</v>
      </c>
      <c r="W2640">
        <v>14</v>
      </c>
      <c r="X2640">
        <v>4</v>
      </c>
      <c r="Y2640">
        <v>40</v>
      </c>
      <c r="AD2640"/>
    </row>
    <row r="2641" spans="1:30" x14ac:dyDescent="0.25">
      <c r="A2641" t="s">
        <v>10</v>
      </c>
      <c r="B2641" s="2">
        <v>43000</v>
      </c>
      <c r="C2641" s="35">
        <f>YEAR(Sales[[#This Row],[ShipDate]])</f>
        <v>2017</v>
      </c>
      <c r="D2641" t="s">
        <v>19</v>
      </c>
      <c r="E2641" t="s">
        <v>18</v>
      </c>
      <c r="F2641" t="s">
        <v>48</v>
      </c>
      <c r="G2641" t="s">
        <v>46</v>
      </c>
      <c r="H2641" t="s">
        <v>146</v>
      </c>
      <c r="I2641" t="s">
        <v>149</v>
      </c>
      <c r="J2641" t="s">
        <v>13</v>
      </c>
      <c r="K2641" t="s">
        <v>1463</v>
      </c>
      <c r="L2641" t="s">
        <v>92</v>
      </c>
      <c r="N2641" t="str">
        <f>IF(ISBLANK(Sales[[#This Row],[return]]),"No",Sales[[#This Row],[return]])</f>
        <v>No</v>
      </c>
      <c r="O2641" s="2">
        <v>42997</v>
      </c>
      <c r="P2641" s="8" t="str">
        <f>TEXT(DAY(Sales[[#This Row],[OrderDate]]),"ddd")</f>
        <v>Thu</v>
      </c>
      <c r="Q2641" s="8" t="str">
        <f>TEXT(MONTH(Sales[[#This Row],[ShipDate]])*29,"mmm")</f>
        <v>Sep</v>
      </c>
      <c r="R2641">
        <v>1321</v>
      </c>
      <c r="S2641" t="s">
        <v>448</v>
      </c>
      <c r="T2641" t="s">
        <v>90</v>
      </c>
      <c r="U2641">
        <v>10024</v>
      </c>
      <c r="V2641" s="1">
        <v>0</v>
      </c>
      <c r="W2641">
        <v>134</v>
      </c>
      <c r="X2641">
        <v>14</v>
      </c>
      <c r="Y2641">
        <v>280</v>
      </c>
      <c r="AD2641"/>
    </row>
    <row r="2642" spans="1:30" x14ac:dyDescent="0.25">
      <c r="A2642" t="s">
        <v>24</v>
      </c>
      <c r="B2642" s="2">
        <v>42990</v>
      </c>
      <c r="C2642" s="35">
        <f>YEAR(Sales[[#This Row],[ShipDate]])</f>
        <v>2017</v>
      </c>
      <c r="D2642" t="s">
        <v>36</v>
      </c>
      <c r="E2642" t="s">
        <v>69</v>
      </c>
      <c r="F2642" t="s">
        <v>43</v>
      </c>
      <c r="G2642" t="s">
        <v>11</v>
      </c>
      <c r="H2642" t="s">
        <v>1760</v>
      </c>
      <c r="I2642" t="s">
        <v>174</v>
      </c>
      <c r="J2642" t="s">
        <v>13</v>
      </c>
      <c r="K2642" t="s">
        <v>310</v>
      </c>
      <c r="L2642" t="s">
        <v>17</v>
      </c>
      <c r="N2642" t="str">
        <f>IF(ISBLANK(Sales[[#This Row],[return]]),"No",Sales[[#This Row],[return]])</f>
        <v>No</v>
      </c>
      <c r="O2642" s="2">
        <v>42983</v>
      </c>
      <c r="P2642" s="8" t="str">
        <f>TEXT(DAY(Sales[[#This Row],[OrderDate]]),"ddd")</f>
        <v>Thu</v>
      </c>
      <c r="Q2642" s="8" t="str">
        <f>TEXT(MONTH(Sales[[#This Row],[ShipDate]])*29,"mmm")</f>
        <v>Sep</v>
      </c>
      <c r="R2642">
        <v>1562</v>
      </c>
      <c r="S2642" t="s">
        <v>1485</v>
      </c>
      <c r="T2642" t="s">
        <v>15</v>
      </c>
      <c r="U2642">
        <v>22901</v>
      </c>
      <c r="V2642" s="1">
        <v>0</v>
      </c>
      <c r="W2642">
        <v>12</v>
      </c>
      <c r="X2642">
        <v>4</v>
      </c>
      <c r="Y2642">
        <v>68</v>
      </c>
      <c r="AD2642"/>
    </row>
    <row r="2643" spans="1:30" x14ac:dyDescent="0.25">
      <c r="A2643" t="s">
        <v>40</v>
      </c>
      <c r="B2643" s="2">
        <v>43097</v>
      </c>
      <c r="C2643" s="35">
        <f>YEAR(Sales[[#This Row],[ShipDate]])</f>
        <v>2017</v>
      </c>
      <c r="D2643" t="s">
        <v>36</v>
      </c>
      <c r="E2643" t="s">
        <v>31</v>
      </c>
      <c r="F2643" t="s">
        <v>23</v>
      </c>
      <c r="G2643" t="s">
        <v>11</v>
      </c>
      <c r="H2643" t="s">
        <v>166</v>
      </c>
      <c r="I2643" t="s">
        <v>169</v>
      </c>
      <c r="J2643" t="s">
        <v>13</v>
      </c>
      <c r="K2643" t="s">
        <v>2596</v>
      </c>
      <c r="L2643" t="s">
        <v>30</v>
      </c>
      <c r="N2643" t="str">
        <f>IF(ISBLANK(Sales[[#This Row],[return]]),"No",Sales[[#This Row],[return]])</f>
        <v>No</v>
      </c>
      <c r="O2643" s="2">
        <v>43093</v>
      </c>
      <c r="P2643" s="8" t="str">
        <f>TEXT(DAY(Sales[[#This Row],[OrderDate]]),"ddd")</f>
        <v>Tue</v>
      </c>
      <c r="Q2643" s="8" t="str">
        <f>TEXT(MONTH(Sales[[#This Row],[ShipDate]])*29,"mmm")</f>
        <v>Dec</v>
      </c>
      <c r="R2643">
        <v>1372</v>
      </c>
      <c r="S2643" t="s">
        <v>342</v>
      </c>
      <c r="T2643" t="s">
        <v>28</v>
      </c>
      <c r="U2643">
        <v>85234</v>
      </c>
      <c r="V2643" s="1">
        <v>0.2</v>
      </c>
      <c r="W2643">
        <v>99</v>
      </c>
      <c r="X2643">
        <v>4</v>
      </c>
      <c r="Y2643">
        <v>884</v>
      </c>
      <c r="AD2643"/>
    </row>
    <row r="2644" spans="1:30" x14ac:dyDescent="0.25">
      <c r="A2644" t="s">
        <v>10</v>
      </c>
      <c r="B2644" s="2">
        <v>43069</v>
      </c>
      <c r="C2644" s="35">
        <f>YEAR(Sales[[#This Row],[ShipDate]])</f>
        <v>2017</v>
      </c>
      <c r="D2644" t="s">
        <v>36</v>
      </c>
      <c r="E2644" t="s">
        <v>18</v>
      </c>
      <c r="F2644" t="s">
        <v>99</v>
      </c>
      <c r="G2644" t="s">
        <v>46</v>
      </c>
      <c r="H2644" t="s">
        <v>26</v>
      </c>
      <c r="I2644" t="s">
        <v>32</v>
      </c>
      <c r="J2644" t="s">
        <v>13</v>
      </c>
      <c r="K2644" t="s">
        <v>160</v>
      </c>
      <c r="L2644" t="s">
        <v>30</v>
      </c>
      <c r="N2644" t="str">
        <f>IF(ISBLANK(Sales[[#This Row],[return]]),"No",Sales[[#This Row],[return]])</f>
        <v>No</v>
      </c>
      <c r="O2644" s="2">
        <v>43063</v>
      </c>
      <c r="P2644" s="8" t="str">
        <f>TEXT(DAY(Sales[[#This Row],[OrderDate]]),"ddd")</f>
        <v>Tue</v>
      </c>
      <c r="Q2644" s="8" t="str">
        <f>TEXT(MONTH(Sales[[#This Row],[ShipDate]])*29,"mmm")</f>
        <v>Nov</v>
      </c>
      <c r="R2644">
        <v>1606</v>
      </c>
      <c r="S2644" t="s">
        <v>161</v>
      </c>
      <c r="T2644" t="s">
        <v>28</v>
      </c>
      <c r="U2644">
        <v>90004</v>
      </c>
      <c r="V2644" s="1">
        <v>0</v>
      </c>
      <c r="W2644">
        <v>6</v>
      </c>
      <c r="X2644">
        <v>2</v>
      </c>
      <c r="Y2644">
        <v>14</v>
      </c>
      <c r="AD2644"/>
    </row>
    <row r="2645" spans="1:30" x14ac:dyDescent="0.25">
      <c r="A2645" t="s">
        <v>10</v>
      </c>
      <c r="B2645" s="2">
        <v>43069</v>
      </c>
      <c r="C2645" s="35">
        <f>YEAR(Sales[[#This Row],[ShipDate]])</f>
        <v>2017</v>
      </c>
      <c r="D2645" t="s">
        <v>36</v>
      </c>
      <c r="E2645" t="s">
        <v>18</v>
      </c>
      <c r="F2645" t="s">
        <v>50</v>
      </c>
      <c r="G2645" t="s">
        <v>25</v>
      </c>
      <c r="H2645" t="s">
        <v>26</v>
      </c>
      <c r="I2645" t="s">
        <v>32</v>
      </c>
      <c r="J2645" t="s">
        <v>13</v>
      </c>
      <c r="K2645" t="s">
        <v>160</v>
      </c>
      <c r="L2645" t="s">
        <v>30</v>
      </c>
      <c r="N2645" t="str">
        <f>IF(ISBLANK(Sales[[#This Row],[return]]),"No",Sales[[#This Row],[return]])</f>
        <v>No</v>
      </c>
      <c r="O2645" s="2">
        <v>43063</v>
      </c>
      <c r="P2645" s="8" t="str">
        <f>TEXT(DAY(Sales[[#This Row],[OrderDate]]),"ddd")</f>
        <v>Tue</v>
      </c>
      <c r="Q2645" s="8" t="str">
        <f>TEXT(MONTH(Sales[[#This Row],[ShipDate]])*29,"mmm")</f>
        <v>Nov</v>
      </c>
      <c r="R2645">
        <v>58</v>
      </c>
      <c r="S2645" t="s">
        <v>3135</v>
      </c>
      <c r="T2645" t="s">
        <v>28</v>
      </c>
      <c r="U2645">
        <v>90004</v>
      </c>
      <c r="V2645" s="1">
        <v>0.2</v>
      </c>
      <c r="W2645">
        <v>9</v>
      </c>
      <c r="X2645">
        <v>6</v>
      </c>
      <c r="Y2645">
        <v>26</v>
      </c>
      <c r="AD2645"/>
    </row>
    <row r="2646" spans="1:30" x14ac:dyDescent="0.25">
      <c r="A2646" t="s">
        <v>10</v>
      </c>
      <c r="B2646" s="2">
        <v>43069</v>
      </c>
      <c r="C2646" s="35">
        <f>YEAR(Sales[[#This Row],[ShipDate]])</f>
        <v>2017</v>
      </c>
      <c r="D2646" t="s">
        <v>36</v>
      </c>
      <c r="E2646" t="s">
        <v>18</v>
      </c>
      <c r="F2646" t="s">
        <v>59</v>
      </c>
      <c r="G2646" t="s">
        <v>25</v>
      </c>
      <c r="H2646" t="s">
        <v>26</v>
      </c>
      <c r="I2646" t="s">
        <v>32</v>
      </c>
      <c r="J2646" t="s">
        <v>13</v>
      </c>
      <c r="K2646" t="s">
        <v>160</v>
      </c>
      <c r="L2646" t="s">
        <v>30</v>
      </c>
      <c r="N2646" t="str">
        <f>IF(ISBLANK(Sales[[#This Row],[return]]),"No",Sales[[#This Row],[return]])</f>
        <v>No</v>
      </c>
      <c r="O2646" s="2">
        <v>43063</v>
      </c>
      <c r="P2646" s="8" t="str">
        <f>TEXT(DAY(Sales[[#This Row],[OrderDate]]),"ddd")</f>
        <v>Tue</v>
      </c>
      <c r="Q2646" s="8" t="str">
        <f>TEXT(MONTH(Sales[[#This Row],[ShipDate]])*29,"mmm")</f>
        <v>Nov</v>
      </c>
      <c r="R2646">
        <v>1739</v>
      </c>
      <c r="S2646" t="s">
        <v>162</v>
      </c>
      <c r="T2646" t="s">
        <v>28</v>
      </c>
      <c r="U2646">
        <v>90004</v>
      </c>
      <c r="V2646" s="1">
        <v>0</v>
      </c>
      <c r="W2646">
        <v>69</v>
      </c>
      <c r="X2646">
        <v>3</v>
      </c>
      <c r="Y2646">
        <v>147</v>
      </c>
      <c r="AD2646"/>
    </row>
    <row r="2647" spans="1:30" x14ac:dyDescent="0.25">
      <c r="A2647" t="s">
        <v>10</v>
      </c>
      <c r="B2647" s="2">
        <v>43069</v>
      </c>
      <c r="C2647" s="35">
        <f>YEAR(Sales[[#This Row],[ShipDate]])</f>
        <v>2017</v>
      </c>
      <c r="D2647" t="s">
        <v>36</v>
      </c>
      <c r="E2647" t="s">
        <v>18</v>
      </c>
      <c r="F2647" t="s">
        <v>43</v>
      </c>
      <c r="G2647" t="s">
        <v>11</v>
      </c>
      <c r="H2647" t="s">
        <v>26</v>
      </c>
      <c r="I2647" t="s">
        <v>32</v>
      </c>
      <c r="J2647" t="s">
        <v>13</v>
      </c>
      <c r="K2647" t="s">
        <v>160</v>
      </c>
      <c r="L2647" t="s">
        <v>30</v>
      </c>
      <c r="N2647" t="str">
        <f>IF(ISBLANK(Sales[[#This Row],[return]]),"No",Sales[[#This Row],[return]])</f>
        <v>No</v>
      </c>
      <c r="O2647" s="2">
        <v>43063</v>
      </c>
      <c r="P2647" s="8" t="str">
        <f>TEXT(DAY(Sales[[#This Row],[OrderDate]]),"ddd")</f>
        <v>Tue</v>
      </c>
      <c r="Q2647" s="8" t="str">
        <f>TEXT(MONTH(Sales[[#This Row],[ShipDate]])*29,"mmm")</f>
        <v>Nov</v>
      </c>
      <c r="R2647">
        <v>1041</v>
      </c>
      <c r="S2647" t="s">
        <v>163</v>
      </c>
      <c r="T2647" t="s">
        <v>28</v>
      </c>
      <c r="U2647">
        <v>90004</v>
      </c>
      <c r="V2647" s="1">
        <v>0</v>
      </c>
      <c r="W2647">
        <v>22</v>
      </c>
      <c r="X2647">
        <v>4</v>
      </c>
      <c r="Y2647">
        <v>80</v>
      </c>
      <c r="AD2647"/>
    </row>
    <row r="2648" spans="1:30" x14ac:dyDescent="0.25">
      <c r="A2648" t="s">
        <v>40</v>
      </c>
      <c r="B2648" s="2">
        <v>43103</v>
      </c>
      <c r="C2648" s="35">
        <f>YEAR(Sales[[#This Row],[ShipDate]])</f>
        <v>2018</v>
      </c>
      <c r="D2648" t="s">
        <v>36</v>
      </c>
      <c r="E2648" t="s">
        <v>18</v>
      </c>
      <c r="F2648" t="s">
        <v>104</v>
      </c>
      <c r="G2648" t="s">
        <v>25</v>
      </c>
      <c r="H2648" t="s">
        <v>26</v>
      </c>
      <c r="I2648" t="s">
        <v>32</v>
      </c>
      <c r="J2648" t="s">
        <v>13</v>
      </c>
      <c r="K2648" t="s">
        <v>246</v>
      </c>
      <c r="L2648" t="s">
        <v>30</v>
      </c>
      <c r="M2648" t="s">
        <v>82</v>
      </c>
      <c r="N2648" t="str">
        <f>IF(ISBLANK(Sales[[#This Row],[return]]),"No",Sales[[#This Row],[return]])</f>
        <v>Yes</v>
      </c>
      <c r="O2648" s="2">
        <v>43099</v>
      </c>
      <c r="P2648" s="8" t="str">
        <f>TEXT(DAY(Sales[[#This Row],[OrderDate]]),"ddd")</f>
        <v>Mon</v>
      </c>
      <c r="Q2648" s="8" t="str">
        <f>TEXT(MONTH(Sales[[#This Row],[ShipDate]])*29,"mmm")</f>
        <v>Jan</v>
      </c>
      <c r="R2648">
        <v>1591</v>
      </c>
      <c r="S2648" t="s">
        <v>461</v>
      </c>
      <c r="T2648" t="s">
        <v>28</v>
      </c>
      <c r="U2648">
        <v>90049</v>
      </c>
      <c r="V2648" s="1">
        <v>0</v>
      </c>
      <c r="W2648">
        <v>122</v>
      </c>
      <c r="X2648">
        <v>3</v>
      </c>
      <c r="Y2648">
        <v>271</v>
      </c>
      <c r="AD2648"/>
    </row>
    <row r="2649" spans="1:30" x14ac:dyDescent="0.25">
      <c r="A2649" t="s">
        <v>40</v>
      </c>
      <c r="B2649" s="2">
        <v>43103</v>
      </c>
      <c r="C2649" s="35">
        <f>YEAR(Sales[[#This Row],[ShipDate]])</f>
        <v>2018</v>
      </c>
      <c r="D2649" t="s">
        <v>36</v>
      </c>
      <c r="E2649" t="s">
        <v>18</v>
      </c>
      <c r="F2649" t="s">
        <v>59</v>
      </c>
      <c r="G2649" t="s">
        <v>25</v>
      </c>
      <c r="H2649" t="s">
        <v>26</v>
      </c>
      <c r="I2649" t="s">
        <v>32</v>
      </c>
      <c r="J2649" t="s">
        <v>13</v>
      </c>
      <c r="K2649" t="s">
        <v>246</v>
      </c>
      <c r="L2649" t="s">
        <v>30</v>
      </c>
      <c r="M2649" t="s">
        <v>82</v>
      </c>
      <c r="N2649" t="str">
        <f>IF(ISBLANK(Sales[[#This Row],[return]]),"No",Sales[[#This Row],[return]])</f>
        <v>Yes</v>
      </c>
      <c r="O2649" s="2">
        <v>43099</v>
      </c>
      <c r="P2649" s="8" t="str">
        <f>TEXT(DAY(Sales[[#This Row],[OrderDate]]),"ddd")</f>
        <v>Mon</v>
      </c>
      <c r="Q2649" s="8" t="str">
        <f>TEXT(MONTH(Sales[[#This Row],[ShipDate]])*29,"mmm")</f>
        <v>Jan</v>
      </c>
      <c r="R2649">
        <v>1723</v>
      </c>
      <c r="S2649" t="s">
        <v>2820</v>
      </c>
      <c r="T2649" t="s">
        <v>28</v>
      </c>
      <c r="U2649">
        <v>90049</v>
      </c>
      <c r="V2649" s="1">
        <v>0</v>
      </c>
      <c r="W2649">
        <v>32</v>
      </c>
      <c r="X2649">
        <v>3</v>
      </c>
      <c r="Y2649">
        <v>69</v>
      </c>
      <c r="AD2649"/>
    </row>
    <row r="2650" spans="1:30" x14ac:dyDescent="0.25">
      <c r="A2650" t="s">
        <v>40</v>
      </c>
      <c r="B2650" s="2">
        <v>43103</v>
      </c>
      <c r="C2650" s="35">
        <f>YEAR(Sales[[#This Row],[ShipDate]])</f>
        <v>2018</v>
      </c>
      <c r="D2650" t="s">
        <v>36</v>
      </c>
      <c r="E2650" t="s">
        <v>18</v>
      </c>
      <c r="F2650" t="s">
        <v>39</v>
      </c>
      <c r="G2650" t="s">
        <v>25</v>
      </c>
      <c r="H2650" t="s">
        <v>26</v>
      </c>
      <c r="I2650" t="s">
        <v>32</v>
      </c>
      <c r="J2650" t="s">
        <v>13</v>
      </c>
      <c r="K2650" t="s">
        <v>246</v>
      </c>
      <c r="L2650" t="s">
        <v>30</v>
      </c>
      <c r="M2650" t="s">
        <v>82</v>
      </c>
      <c r="N2650" t="str">
        <f>IF(ISBLANK(Sales[[#This Row],[return]]),"No",Sales[[#This Row],[return]])</f>
        <v>Yes</v>
      </c>
      <c r="O2650" s="2">
        <v>43099</v>
      </c>
      <c r="P2650" s="8" t="str">
        <f>TEXT(DAY(Sales[[#This Row],[OrderDate]]),"ddd")</f>
        <v>Mon</v>
      </c>
      <c r="Q2650" s="8" t="str">
        <f>TEXT(MONTH(Sales[[#This Row],[ShipDate]])*29,"mmm")</f>
        <v>Jan</v>
      </c>
      <c r="R2650">
        <v>14</v>
      </c>
      <c r="S2650" t="s">
        <v>654</v>
      </c>
      <c r="T2650" t="s">
        <v>28</v>
      </c>
      <c r="U2650">
        <v>90049</v>
      </c>
      <c r="V2650" s="1">
        <v>0</v>
      </c>
      <c r="W2650">
        <v>14</v>
      </c>
      <c r="X2650">
        <v>3</v>
      </c>
      <c r="Y2650">
        <v>75</v>
      </c>
      <c r="AD2650"/>
    </row>
    <row r="2651" spans="1:30" x14ac:dyDescent="0.25">
      <c r="A2651" t="s">
        <v>40</v>
      </c>
      <c r="B2651" s="2">
        <v>43103</v>
      </c>
      <c r="C2651" s="35">
        <f>YEAR(Sales[[#This Row],[ShipDate]])</f>
        <v>2018</v>
      </c>
      <c r="D2651" t="s">
        <v>36</v>
      </c>
      <c r="E2651" t="s">
        <v>18</v>
      </c>
      <c r="F2651" t="s">
        <v>48</v>
      </c>
      <c r="G2651" t="s">
        <v>46</v>
      </c>
      <c r="H2651" t="s">
        <v>26</v>
      </c>
      <c r="I2651" t="s">
        <v>32</v>
      </c>
      <c r="J2651" t="s">
        <v>13</v>
      </c>
      <c r="K2651" t="s">
        <v>246</v>
      </c>
      <c r="L2651" t="s">
        <v>30</v>
      </c>
      <c r="M2651" t="s">
        <v>82</v>
      </c>
      <c r="N2651" t="str">
        <f>IF(ISBLANK(Sales[[#This Row],[return]]),"No",Sales[[#This Row],[return]])</f>
        <v>Yes</v>
      </c>
      <c r="O2651" s="2">
        <v>43099</v>
      </c>
      <c r="P2651" s="8" t="str">
        <f>TEXT(DAY(Sales[[#This Row],[OrderDate]]),"ddd")</f>
        <v>Mon</v>
      </c>
      <c r="Q2651" s="8" t="str">
        <f>TEXT(MONTH(Sales[[#This Row],[ShipDate]])*29,"mmm")</f>
        <v>Jan</v>
      </c>
      <c r="R2651">
        <v>439</v>
      </c>
      <c r="S2651" t="s">
        <v>2323</v>
      </c>
      <c r="T2651" t="s">
        <v>28</v>
      </c>
      <c r="U2651">
        <v>90049</v>
      </c>
      <c r="V2651" s="1">
        <v>0.2</v>
      </c>
      <c r="W2651">
        <v>36</v>
      </c>
      <c r="X2651">
        <v>3</v>
      </c>
      <c r="Y2651">
        <v>288</v>
      </c>
      <c r="AD2651"/>
    </row>
    <row r="2652" spans="1:30" x14ac:dyDescent="0.25">
      <c r="A2652" t="s">
        <v>40</v>
      </c>
      <c r="B2652" s="2">
        <v>43103</v>
      </c>
      <c r="C2652" s="35">
        <f>YEAR(Sales[[#This Row],[ShipDate]])</f>
        <v>2018</v>
      </c>
      <c r="D2652" t="s">
        <v>36</v>
      </c>
      <c r="E2652" t="s">
        <v>18</v>
      </c>
      <c r="F2652" t="s">
        <v>340</v>
      </c>
      <c r="G2652" t="s">
        <v>46</v>
      </c>
      <c r="H2652" t="s">
        <v>26</v>
      </c>
      <c r="I2652" t="s">
        <v>32</v>
      </c>
      <c r="J2652" t="s">
        <v>13</v>
      </c>
      <c r="K2652" t="s">
        <v>246</v>
      </c>
      <c r="L2652" t="s">
        <v>30</v>
      </c>
      <c r="M2652" t="s">
        <v>82</v>
      </c>
      <c r="N2652" t="str">
        <f>IF(ISBLANK(Sales[[#This Row],[return]]),"No",Sales[[#This Row],[return]])</f>
        <v>Yes</v>
      </c>
      <c r="O2652" s="2">
        <v>43099</v>
      </c>
      <c r="P2652" s="8" t="str">
        <f>TEXT(DAY(Sales[[#This Row],[OrderDate]]),"ddd")</f>
        <v>Mon</v>
      </c>
      <c r="Q2652" s="8" t="str">
        <f>TEXT(MONTH(Sales[[#This Row],[ShipDate]])*29,"mmm")</f>
        <v>Jan</v>
      </c>
      <c r="R2652">
        <v>1847</v>
      </c>
      <c r="S2652" t="s">
        <v>2577</v>
      </c>
      <c r="T2652" t="s">
        <v>28</v>
      </c>
      <c r="U2652">
        <v>90049</v>
      </c>
      <c r="V2652" s="1">
        <v>0.2</v>
      </c>
      <c r="W2652">
        <v>287</v>
      </c>
      <c r="X2652">
        <v>6</v>
      </c>
      <c r="Y2652">
        <v>2549</v>
      </c>
      <c r="AD2652"/>
    </row>
    <row r="2653" spans="1:30" x14ac:dyDescent="0.25">
      <c r="A2653" t="s">
        <v>10</v>
      </c>
      <c r="B2653" s="2">
        <v>43080</v>
      </c>
      <c r="C2653" s="35">
        <f>YEAR(Sales[[#This Row],[ShipDate]])</f>
        <v>2017</v>
      </c>
      <c r="D2653" t="s">
        <v>19</v>
      </c>
      <c r="E2653" t="s">
        <v>69</v>
      </c>
      <c r="F2653" t="s">
        <v>59</v>
      </c>
      <c r="G2653" t="s">
        <v>25</v>
      </c>
      <c r="H2653" t="s">
        <v>64</v>
      </c>
      <c r="I2653" t="s">
        <v>70</v>
      </c>
      <c r="J2653" t="s">
        <v>13</v>
      </c>
      <c r="K2653" t="s">
        <v>2947</v>
      </c>
      <c r="L2653" t="s">
        <v>68</v>
      </c>
      <c r="N2653" t="str">
        <f>IF(ISBLANK(Sales[[#This Row],[return]]),"No",Sales[[#This Row],[return]])</f>
        <v>No</v>
      </c>
      <c r="O2653" s="2">
        <v>43077</v>
      </c>
      <c r="P2653" s="8" t="str">
        <f>TEXT(DAY(Sales[[#This Row],[OrderDate]]),"ddd")</f>
        <v>Sun</v>
      </c>
      <c r="Q2653" s="8" t="str">
        <f>TEXT(MONTH(Sales[[#This Row],[ShipDate]])*29,"mmm")</f>
        <v>Dec</v>
      </c>
      <c r="R2653">
        <v>1741</v>
      </c>
      <c r="S2653" t="s">
        <v>1713</v>
      </c>
      <c r="T2653" t="s">
        <v>66</v>
      </c>
      <c r="U2653">
        <v>76106</v>
      </c>
      <c r="V2653" s="1">
        <v>0.2</v>
      </c>
      <c r="W2653">
        <v>131</v>
      </c>
      <c r="X2653">
        <v>11</v>
      </c>
      <c r="Y2653">
        <v>361</v>
      </c>
      <c r="AD2653"/>
    </row>
    <row r="2654" spans="1:30" x14ac:dyDescent="0.25">
      <c r="A2654" t="s">
        <v>10</v>
      </c>
      <c r="B2654" s="2">
        <v>43080</v>
      </c>
      <c r="C2654" s="35">
        <f>YEAR(Sales[[#This Row],[ShipDate]])</f>
        <v>2017</v>
      </c>
      <c r="D2654" t="s">
        <v>19</v>
      </c>
      <c r="E2654" t="s">
        <v>69</v>
      </c>
      <c r="F2654" t="s">
        <v>48</v>
      </c>
      <c r="G2654" t="s">
        <v>46</v>
      </c>
      <c r="H2654" t="s">
        <v>64</v>
      </c>
      <c r="I2654" t="s">
        <v>70</v>
      </c>
      <c r="J2654" t="s">
        <v>13</v>
      </c>
      <c r="K2654" t="s">
        <v>2947</v>
      </c>
      <c r="L2654" t="s">
        <v>68</v>
      </c>
      <c r="N2654" t="str">
        <f>IF(ISBLANK(Sales[[#This Row],[return]]),"No",Sales[[#This Row],[return]])</f>
        <v>No</v>
      </c>
      <c r="O2654" s="2">
        <v>43077</v>
      </c>
      <c r="P2654" s="8" t="str">
        <f>TEXT(DAY(Sales[[#This Row],[OrderDate]]),"ddd")</f>
        <v>Sun</v>
      </c>
      <c r="Q2654" s="8" t="str">
        <f>TEXT(MONTH(Sales[[#This Row],[ShipDate]])*29,"mmm")</f>
        <v>Dec</v>
      </c>
      <c r="R2654">
        <v>1629</v>
      </c>
      <c r="S2654" t="s">
        <v>2387</v>
      </c>
      <c r="T2654" t="s">
        <v>66</v>
      </c>
      <c r="U2654">
        <v>76106</v>
      </c>
      <c r="V2654" s="1">
        <v>0.2</v>
      </c>
      <c r="W2654">
        <v>150</v>
      </c>
      <c r="X2654">
        <v>6</v>
      </c>
      <c r="Y2654">
        <v>1718</v>
      </c>
      <c r="AD2654"/>
    </row>
    <row r="2655" spans="1:30" x14ac:dyDescent="0.25">
      <c r="A2655" t="s">
        <v>40</v>
      </c>
      <c r="B2655" s="2">
        <v>43057</v>
      </c>
      <c r="C2655" s="35">
        <f>YEAR(Sales[[#This Row],[ShipDate]])</f>
        <v>2017</v>
      </c>
      <c r="D2655" t="s">
        <v>19</v>
      </c>
      <c r="E2655" t="s">
        <v>69</v>
      </c>
      <c r="F2655" t="s">
        <v>38</v>
      </c>
      <c r="G2655" t="s">
        <v>11</v>
      </c>
      <c r="H2655" t="s">
        <v>1101</v>
      </c>
      <c r="I2655" t="s">
        <v>74</v>
      </c>
      <c r="J2655" t="s">
        <v>13</v>
      </c>
      <c r="K2655" t="s">
        <v>2939</v>
      </c>
      <c r="L2655" t="s">
        <v>68</v>
      </c>
      <c r="N2655" t="str">
        <f>IF(ISBLANK(Sales[[#This Row],[return]]),"No",Sales[[#This Row],[return]])</f>
        <v>No</v>
      </c>
      <c r="O2655" s="2">
        <v>43055</v>
      </c>
      <c r="P2655" s="8" t="str">
        <f>TEXT(DAY(Sales[[#This Row],[OrderDate]]),"ddd")</f>
        <v>Mon</v>
      </c>
      <c r="Q2655" s="8" t="str">
        <f>TEXT(MONTH(Sales[[#This Row],[ShipDate]])*29,"mmm")</f>
        <v>Nov</v>
      </c>
      <c r="R2655">
        <v>427</v>
      </c>
      <c r="S2655" t="s">
        <v>989</v>
      </c>
      <c r="T2655" t="s">
        <v>66</v>
      </c>
      <c r="U2655">
        <v>53209</v>
      </c>
      <c r="V2655" s="1">
        <v>0</v>
      </c>
      <c r="W2655">
        <v>111</v>
      </c>
      <c r="X2655">
        <v>3</v>
      </c>
      <c r="Y2655">
        <v>654</v>
      </c>
      <c r="AD2655"/>
    </row>
    <row r="2656" spans="1:30" x14ac:dyDescent="0.25">
      <c r="A2656" t="s">
        <v>40</v>
      </c>
      <c r="B2656" s="2">
        <v>43057</v>
      </c>
      <c r="C2656" s="35">
        <f>YEAR(Sales[[#This Row],[ShipDate]])</f>
        <v>2017</v>
      </c>
      <c r="D2656" t="s">
        <v>19</v>
      </c>
      <c r="E2656" t="s">
        <v>69</v>
      </c>
      <c r="F2656" t="s">
        <v>38</v>
      </c>
      <c r="G2656" t="s">
        <v>11</v>
      </c>
      <c r="H2656" t="s">
        <v>1101</v>
      </c>
      <c r="I2656" t="s">
        <v>74</v>
      </c>
      <c r="J2656" t="s">
        <v>13</v>
      </c>
      <c r="K2656" t="s">
        <v>2939</v>
      </c>
      <c r="L2656" t="s">
        <v>68</v>
      </c>
      <c r="N2656" t="str">
        <f>IF(ISBLANK(Sales[[#This Row],[return]]),"No",Sales[[#This Row],[return]])</f>
        <v>No</v>
      </c>
      <c r="O2656" s="2">
        <v>43055</v>
      </c>
      <c r="P2656" s="8" t="str">
        <f>TEXT(DAY(Sales[[#This Row],[OrderDate]]),"ddd")</f>
        <v>Mon</v>
      </c>
      <c r="Q2656" s="8" t="str">
        <f>TEXT(MONTH(Sales[[#This Row],[ShipDate]])*29,"mmm")</f>
        <v>Nov</v>
      </c>
      <c r="R2656">
        <v>980</v>
      </c>
      <c r="S2656" t="s">
        <v>1557</v>
      </c>
      <c r="T2656" t="s">
        <v>66</v>
      </c>
      <c r="U2656">
        <v>53209</v>
      </c>
      <c r="V2656" s="1">
        <v>0</v>
      </c>
      <c r="W2656">
        <v>36</v>
      </c>
      <c r="X2656">
        <v>3</v>
      </c>
      <c r="Y2656">
        <v>214</v>
      </c>
      <c r="AD2656"/>
    </row>
    <row r="2657" spans="1:30" x14ac:dyDescent="0.25">
      <c r="A2657" t="s">
        <v>40</v>
      </c>
      <c r="B2657" s="2">
        <v>43057</v>
      </c>
      <c r="C2657" s="35">
        <f>YEAR(Sales[[#This Row],[ShipDate]])</f>
        <v>2017</v>
      </c>
      <c r="D2657" t="s">
        <v>19</v>
      </c>
      <c r="E2657" t="s">
        <v>69</v>
      </c>
      <c r="F2657" t="s">
        <v>43</v>
      </c>
      <c r="G2657" t="s">
        <v>11</v>
      </c>
      <c r="H2657" t="s">
        <v>1101</v>
      </c>
      <c r="I2657" t="s">
        <v>74</v>
      </c>
      <c r="J2657" t="s">
        <v>13</v>
      </c>
      <c r="K2657" t="s">
        <v>2939</v>
      </c>
      <c r="L2657" t="s">
        <v>68</v>
      </c>
      <c r="N2657" t="str">
        <f>IF(ISBLANK(Sales[[#This Row],[return]]),"No",Sales[[#This Row],[return]])</f>
        <v>No</v>
      </c>
      <c r="O2657" s="2">
        <v>43055</v>
      </c>
      <c r="P2657" s="8" t="str">
        <f>TEXT(DAY(Sales[[#This Row],[OrderDate]]),"ddd")</f>
        <v>Mon</v>
      </c>
      <c r="Q2657" s="8" t="str">
        <f>TEXT(MONTH(Sales[[#This Row],[ShipDate]])*29,"mmm")</f>
        <v>Nov</v>
      </c>
      <c r="R2657">
        <v>104</v>
      </c>
      <c r="S2657" t="s">
        <v>1396</v>
      </c>
      <c r="T2657" t="s">
        <v>66</v>
      </c>
      <c r="U2657">
        <v>53209</v>
      </c>
      <c r="V2657" s="1">
        <v>0</v>
      </c>
      <c r="W2657">
        <v>76</v>
      </c>
      <c r="X2657">
        <v>6</v>
      </c>
      <c r="Y2657">
        <v>186</v>
      </c>
      <c r="AD2657"/>
    </row>
    <row r="2658" spans="1:30" x14ac:dyDescent="0.25">
      <c r="A2658" t="s">
        <v>40</v>
      </c>
      <c r="B2658" s="2">
        <v>43057</v>
      </c>
      <c r="C2658" s="35">
        <f>YEAR(Sales[[#This Row],[ShipDate]])</f>
        <v>2017</v>
      </c>
      <c r="D2658" t="s">
        <v>19</v>
      </c>
      <c r="E2658" t="s">
        <v>69</v>
      </c>
      <c r="F2658" t="s">
        <v>59</v>
      </c>
      <c r="G2658" t="s">
        <v>25</v>
      </c>
      <c r="H2658" t="s">
        <v>1101</v>
      </c>
      <c r="I2658" t="s">
        <v>74</v>
      </c>
      <c r="J2658" t="s">
        <v>13</v>
      </c>
      <c r="K2658" t="s">
        <v>2939</v>
      </c>
      <c r="L2658" t="s">
        <v>68</v>
      </c>
      <c r="N2658" t="str">
        <f>IF(ISBLANK(Sales[[#This Row],[return]]),"No",Sales[[#This Row],[return]])</f>
        <v>No</v>
      </c>
      <c r="O2658" s="2">
        <v>43055</v>
      </c>
      <c r="P2658" s="8" t="str">
        <f>TEXT(DAY(Sales[[#This Row],[OrderDate]]),"ddd")</f>
        <v>Mon</v>
      </c>
      <c r="Q2658" s="8" t="str">
        <f>TEXT(MONTH(Sales[[#This Row],[ShipDate]])*29,"mmm")</f>
        <v>Nov</v>
      </c>
      <c r="R2658">
        <v>1702</v>
      </c>
      <c r="S2658" t="s">
        <v>674</v>
      </c>
      <c r="T2658" t="s">
        <v>66</v>
      </c>
      <c r="U2658">
        <v>53209</v>
      </c>
      <c r="V2658" s="1">
        <v>0</v>
      </c>
      <c r="W2658">
        <v>85</v>
      </c>
      <c r="X2658">
        <v>9</v>
      </c>
      <c r="Y2658">
        <v>180</v>
      </c>
      <c r="AD2658"/>
    </row>
    <row r="2659" spans="1:30" x14ac:dyDescent="0.25">
      <c r="A2659" t="s">
        <v>40</v>
      </c>
      <c r="B2659" s="2">
        <v>43057</v>
      </c>
      <c r="C2659" s="35">
        <f>YEAR(Sales[[#This Row],[ShipDate]])</f>
        <v>2017</v>
      </c>
      <c r="D2659" t="s">
        <v>19</v>
      </c>
      <c r="E2659" t="s">
        <v>69</v>
      </c>
      <c r="F2659" t="s">
        <v>99</v>
      </c>
      <c r="G2659" t="s">
        <v>46</v>
      </c>
      <c r="H2659" t="s">
        <v>1101</v>
      </c>
      <c r="I2659" t="s">
        <v>74</v>
      </c>
      <c r="J2659" t="s">
        <v>13</v>
      </c>
      <c r="K2659" t="s">
        <v>2939</v>
      </c>
      <c r="L2659" t="s">
        <v>68</v>
      </c>
      <c r="N2659" t="str">
        <f>IF(ISBLANK(Sales[[#This Row],[return]]),"No",Sales[[#This Row],[return]])</f>
        <v>No</v>
      </c>
      <c r="O2659" s="2">
        <v>43055</v>
      </c>
      <c r="P2659" s="8" t="str">
        <f>TEXT(DAY(Sales[[#This Row],[OrderDate]]),"ddd")</f>
        <v>Mon</v>
      </c>
      <c r="Q2659" s="8" t="str">
        <f>TEXT(MONTH(Sales[[#This Row],[ShipDate]])*29,"mmm")</f>
        <v>Nov</v>
      </c>
      <c r="R2659">
        <v>1004</v>
      </c>
      <c r="S2659" t="s">
        <v>2427</v>
      </c>
      <c r="T2659" t="s">
        <v>66</v>
      </c>
      <c r="U2659">
        <v>53209</v>
      </c>
      <c r="V2659" s="1">
        <v>0</v>
      </c>
      <c r="W2659">
        <v>230</v>
      </c>
      <c r="X2659">
        <v>4</v>
      </c>
      <c r="Y2659">
        <v>1000</v>
      </c>
      <c r="AD2659"/>
    </row>
    <row r="2660" spans="1:30" x14ac:dyDescent="0.25">
      <c r="A2660" t="s">
        <v>24</v>
      </c>
      <c r="B2660" s="2">
        <v>42871</v>
      </c>
      <c r="C2660" s="35">
        <f>YEAR(Sales[[#This Row],[ShipDate]])</f>
        <v>2017</v>
      </c>
      <c r="D2660" t="s">
        <v>19</v>
      </c>
      <c r="E2660" t="s">
        <v>69</v>
      </c>
      <c r="F2660" t="s">
        <v>23</v>
      </c>
      <c r="G2660" t="s">
        <v>11</v>
      </c>
      <c r="H2660" t="s">
        <v>271</v>
      </c>
      <c r="I2660" t="s">
        <v>169</v>
      </c>
      <c r="J2660" t="s">
        <v>13</v>
      </c>
      <c r="K2660" t="s">
        <v>165</v>
      </c>
      <c r="L2660" t="s">
        <v>30</v>
      </c>
      <c r="N2660" t="str">
        <f>IF(ISBLANK(Sales[[#This Row],[return]]),"No",Sales[[#This Row],[return]])</f>
        <v>No</v>
      </c>
      <c r="O2660" s="2">
        <v>42866</v>
      </c>
      <c r="P2660" s="8" t="str">
        <f>TEXT(DAY(Sales[[#This Row],[OrderDate]]),"ddd")</f>
        <v>Wed</v>
      </c>
      <c r="Q2660" s="8" t="str">
        <f>TEXT(MONTH(Sales[[#This Row],[ShipDate]])*29,"mmm")</f>
        <v>May</v>
      </c>
      <c r="R2660">
        <v>739</v>
      </c>
      <c r="S2660" t="s">
        <v>1422</v>
      </c>
      <c r="T2660" t="s">
        <v>28</v>
      </c>
      <c r="U2660">
        <v>85023</v>
      </c>
      <c r="V2660" s="1">
        <v>0.2</v>
      </c>
      <c r="W2660">
        <v>17</v>
      </c>
      <c r="X2660">
        <v>7</v>
      </c>
      <c r="Y2660">
        <v>192</v>
      </c>
      <c r="AD2660"/>
    </row>
    <row r="2661" spans="1:30" x14ac:dyDescent="0.25">
      <c r="A2661" t="s">
        <v>24</v>
      </c>
      <c r="B2661" s="2">
        <v>43083</v>
      </c>
      <c r="C2661" s="35">
        <f>YEAR(Sales[[#This Row],[ShipDate]])</f>
        <v>2017</v>
      </c>
      <c r="D2661" t="s">
        <v>113</v>
      </c>
      <c r="E2661" t="s">
        <v>18</v>
      </c>
      <c r="F2661" t="s">
        <v>50</v>
      </c>
      <c r="G2661" t="s">
        <v>25</v>
      </c>
      <c r="H2661" t="s">
        <v>428</v>
      </c>
      <c r="I2661" t="s">
        <v>133</v>
      </c>
      <c r="J2661" t="s">
        <v>13</v>
      </c>
      <c r="K2661" t="s">
        <v>871</v>
      </c>
      <c r="L2661" t="s">
        <v>68</v>
      </c>
      <c r="N2661" t="str">
        <f>IF(ISBLANK(Sales[[#This Row],[return]]),"No",Sales[[#This Row],[return]])</f>
        <v>No</v>
      </c>
      <c r="O2661" s="2">
        <v>43080</v>
      </c>
      <c r="P2661" s="8" t="str">
        <f>TEXT(DAY(Sales[[#This Row],[OrderDate]]),"ddd")</f>
        <v>Wed</v>
      </c>
      <c r="Q2661" s="8" t="str">
        <f>TEXT(MONTH(Sales[[#This Row],[ShipDate]])*29,"mmm")</f>
        <v>Dec</v>
      </c>
      <c r="R2661">
        <v>894</v>
      </c>
      <c r="S2661" t="s">
        <v>1626</v>
      </c>
      <c r="T2661" t="s">
        <v>66</v>
      </c>
      <c r="U2661">
        <v>48205</v>
      </c>
      <c r="V2661" s="1">
        <v>0</v>
      </c>
      <c r="W2661">
        <v>10</v>
      </c>
      <c r="X2661">
        <v>2</v>
      </c>
      <c r="Y2661">
        <v>23</v>
      </c>
      <c r="AD2661"/>
    </row>
    <row r="2662" spans="1:30" x14ac:dyDescent="0.25">
      <c r="A2662" t="s">
        <v>24</v>
      </c>
      <c r="B2662" s="2">
        <v>43083</v>
      </c>
      <c r="C2662" s="35">
        <f>YEAR(Sales[[#This Row],[ShipDate]])</f>
        <v>2017</v>
      </c>
      <c r="D2662" t="s">
        <v>113</v>
      </c>
      <c r="E2662" t="s">
        <v>18</v>
      </c>
      <c r="F2662" t="s">
        <v>48</v>
      </c>
      <c r="G2662" t="s">
        <v>46</v>
      </c>
      <c r="H2662" t="s">
        <v>428</v>
      </c>
      <c r="I2662" t="s">
        <v>133</v>
      </c>
      <c r="J2662" t="s">
        <v>13</v>
      </c>
      <c r="K2662" t="s">
        <v>871</v>
      </c>
      <c r="L2662" t="s">
        <v>68</v>
      </c>
      <c r="N2662" t="str">
        <f>IF(ISBLANK(Sales[[#This Row],[return]]),"No",Sales[[#This Row],[return]])</f>
        <v>No</v>
      </c>
      <c r="O2662" s="2">
        <v>43080</v>
      </c>
      <c r="P2662" s="8" t="str">
        <f>TEXT(DAY(Sales[[#This Row],[OrderDate]]),"ddd")</f>
        <v>Wed</v>
      </c>
      <c r="Q2662" s="8" t="str">
        <f>TEXT(MONTH(Sales[[#This Row],[ShipDate]])*29,"mmm")</f>
        <v>Dec</v>
      </c>
      <c r="R2662">
        <v>340</v>
      </c>
      <c r="S2662" t="s">
        <v>2321</v>
      </c>
      <c r="T2662" t="s">
        <v>66</v>
      </c>
      <c r="U2662">
        <v>48205</v>
      </c>
      <c r="V2662" s="1">
        <v>0</v>
      </c>
      <c r="W2662">
        <v>31</v>
      </c>
      <c r="X2662">
        <v>1</v>
      </c>
      <c r="Y2662">
        <v>126</v>
      </c>
      <c r="AD2662"/>
    </row>
    <row r="2663" spans="1:30" x14ac:dyDescent="0.25">
      <c r="A2663" t="s">
        <v>24</v>
      </c>
      <c r="B2663" s="2">
        <v>43083</v>
      </c>
      <c r="C2663" s="35">
        <f>YEAR(Sales[[#This Row],[ShipDate]])</f>
        <v>2017</v>
      </c>
      <c r="D2663" t="s">
        <v>113</v>
      </c>
      <c r="E2663" t="s">
        <v>18</v>
      </c>
      <c r="F2663" t="s">
        <v>99</v>
      </c>
      <c r="G2663" t="s">
        <v>46</v>
      </c>
      <c r="H2663" t="s">
        <v>428</v>
      </c>
      <c r="I2663" t="s">
        <v>133</v>
      </c>
      <c r="J2663" t="s">
        <v>13</v>
      </c>
      <c r="K2663" t="s">
        <v>871</v>
      </c>
      <c r="L2663" t="s">
        <v>68</v>
      </c>
      <c r="N2663" t="str">
        <f>IF(ISBLANK(Sales[[#This Row],[return]]),"No",Sales[[#This Row],[return]])</f>
        <v>No</v>
      </c>
      <c r="O2663" s="2">
        <v>43080</v>
      </c>
      <c r="P2663" s="8" t="str">
        <f>TEXT(DAY(Sales[[#This Row],[OrderDate]]),"ddd")</f>
        <v>Wed</v>
      </c>
      <c r="Q2663" s="8" t="str">
        <f>TEXT(MONTH(Sales[[#This Row],[ShipDate]])*29,"mmm")</f>
        <v>Dec</v>
      </c>
      <c r="R2663">
        <v>1062</v>
      </c>
      <c r="S2663" t="s">
        <v>2329</v>
      </c>
      <c r="T2663" t="s">
        <v>66</v>
      </c>
      <c r="U2663">
        <v>48205</v>
      </c>
      <c r="V2663" s="1">
        <v>0</v>
      </c>
      <c r="W2663">
        <v>61</v>
      </c>
      <c r="X2663">
        <v>11</v>
      </c>
      <c r="Y2663">
        <v>175</v>
      </c>
      <c r="AD2663"/>
    </row>
    <row r="2664" spans="1:30" x14ac:dyDescent="0.25">
      <c r="A2664" t="s">
        <v>40</v>
      </c>
      <c r="B2664" s="2">
        <v>42902</v>
      </c>
      <c r="C2664" s="35">
        <f>YEAR(Sales[[#This Row],[ShipDate]])</f>
        <v>2017</v>
      </c>
      <c r="D2664" t="s">
        <v>36</v>
      </c>
      <c r="E2664" t="s">
        <v>69</v>
      </c>
      <c r="F2664" t="s">
        <v>39</v>
      </c>
      <c r="G2664" t="s">
        <v>25</v>
      </c>
      <c r="H2664" t="s">
        <v>249</v>
      </c>
      <c r="I2664" t="s">
        <v>142</v>
      </c>
      <c r="J2664" t="s">
        <v>13</v>
      </c>
      <c r="K2664" t="s">
        <v>2899</v>
      </c>
      <c r="L2664" t="s">
        <v>68</v>
      </c>
      <c r="N2664" t="str">
        <f>IF(ISBLANK(Sales[[#This Row],[return]]),"No",Sales[[#This Row],[return]])</f>
        <v>No</v>
      </c>
      <c r="O2664" s="2">
        <v>42898</v>
      </c>
      <c r="P2664" s="8" t="str">
        <f>TEXT(DAY(Sales[[#This Row],[OrderDate]]),"ddd")</f>
        <v>Thu</v>
      </c>
      <c r="Q2664" s="8" t="str">
        <f>TEXT(MONTH(Sales[[#This Row],[ShipDate]])*29,"mmm")</f>
        <v>Jun</v>
      </c>
      <c r="R2664">
        <v>1339</v>
      </c>
      <c r="S2664" t="s">
        <v>1012</v>
      </c>
      <c r="T2664" t="s">
        <v>66</v>
      </c>
      <c r="U2664">
        <v>47201</v>
      </c>
      <c r="V2664" s="1">
        <v>0</v>
      </c>
      <c r="W2664">
        <v>7</v>
      </c>
      <c r="X2664">
        <v>2</v>
      </c>
      <c r="Y2664">
        <v>25</v>
      </c>
      <c r="AD2664"/>
    </row>
    <row r="2665" spans="1:30" x14ac:dyDescent="0.25">
      <c r="A2665" t="s">
        <v>40</v>
      </c>
      <c r="B2665" s="2">
        <v>43057</v>
      </c>
      <c r="C2665" s="35">
        <f>YEAR(Sales[[#This Row],[ShipDate]])</f>
        <v>2017</v>
      </c>
      <c r="D2665" t="s">
        <v>36</v>
      </c>
      <c r="E2665" t="s">
        <v>18</v>
      </c>
      <c r="F2665" t="s">
        <v>50</v>
      </c>
      <c r="G2665" t="s">
        <v>25</v>
      </c>
      <c r="H2665" t="s">
        <v>660</v>
      </c>
      <c r="I2665" t="s">
        <v>37</v>
      </c>
      <c r="J2665" t="s">
        <v>13</v>
      </c>
      <c r="K2665" t="s">
        <v>943</v>
      </c>
      <c r="L2665" t="s">
        <v>17</v>
      </c>
      <c r="N2665" t="str">
        <f>IF(ISBLANK(Sales[[#This Row],[return]]),"No",Sales[[#This Row],[return]])</f>
        <v>No</v>
      </c>
      <c r="O2665" s="2">
        <v>43052</v>
      </c>
      <c r="P2665" s="8" t="str">
        <f>TEXT(DAY(Sales[[#This Row],[OrderDate]]),"ddd")</f>
        <v>Fri</v>
      </c>
      <c r="Q2665" s="8" t="str">
        <f>TEXT(MONTH(Sales[[#This Row],[ShipDate]])*29,"mmm")</f>
        <v>Nov</v>
      </c>
      <c r="R2665">
        <v>422</v>
      </c>
      <c r="S2665" t="s">
        <v>2006</v>
      </c>
      <c r="T2665" t="s">
        <v>15</v>
      </c>
      <c r="U2665">
        <v>33178</v>
      </c>
      <c r="V2665" s="1">
        <v>0.7</v>
      </c>
      <c r="W2665">
        <v>-101</v>
      </c>
      <c r="X2665">
        <v>6</v>
      </c>
      <c r="Y2665">
        <v>121</v>
      </c>
      <c r="AD2665"/>
    </row>
    <row r="2666" spans="1:30" x14ac:dyDescent="0.25">
      <c r="A2666" t="s">
        <v>40</v>
      </c>
      <c r="B2666" s="2">
        <v>43057</v>
      </c>
      <c r="C2666" s="35">
        <f>YEAR(Sales[[#This Row],[ShipDate]])</f>
        <v>2017</v>
      </c>
      <c r="D2666" t="s">
        <v>36</v>
      </c>
      <c r="E2666" t="s">
        <v>18</v>
      </c>
      <c r="F2666" t="s">
        <v>99</v>
      </c>
      <c r="G2666" t="s">
        <v>46</v>
      </c>
      <c r="H2666" t="s">
        <v>660</v>
      </c>
      <c r="I2666" t="s">
        <v>37</v>
      </c>
      <c r="J2666" t="s">
        <v>13</v>
      </c>
      <c r="K2666" t="s">
        <v>943</v>
      </c>
      <c r="L2666" t="s">
        <v>17</v>
      </c>
      <c r="N2666" t="str">
        <f>IF(ISBLANK(Sales[[#This Row],[return]]),"No",Sales[[#This Row],[return]])</f>
        <v>No</v>
      </c>
      <c r="O2666" s="2">
        <v>43052</v>
      </c>
      <c r="P2666" s="8" t="str">
        <f>TEXT(DAY(Sales[[#This Row],[OrderDate]]),"ddd")</f>
        <v>Fri</v>
      </c>
      <c r="Q2666" s="8" t="str">
        <f>TEXT(MONTH(Sales[[#This Row],[ShipDate]])*29,"mmm")</f>
        <v>Nov</v>
      </c>
      <c r="R2666">
        <v>1068</v>
      </c>
      <c r="S2666" t="s">
        <v>2548</v>
      </c>
      <c r="T2666" t="s">
        <v>15</v>
      </c>
      <c r="U2666">
        <v>33178</v>
      </c>
      <c r="V2666" s="1">
        <v>0.2</v>
      </c>
      <c r="W2666">
        <v>-1</v>
      </c>
      <c r="X2666">
        <v>5</v>
      </c>
      <c r="Y2666">
        <v>112</v>
      </c>
      <c r="AD2666"/>
    </row>
    <row r="2667" spans="1:30" x14ac:dyDescent="0.25">
      <c r="A2667" t="s">
        <v>10</v>
      </c>
      <c r="B2667" s="2">
        <v>43073</v>
      </c>
      <c r="C2667" s="35">
        <f>YEAR(Sales[[#This Row],[ShipDate]])</f>
        <v>2017</v>
      </c>
      <c r="D2667" t="s">
        <v>36</v>
      </c>
      <c r="E2667" t="s">
        <v>18</v>
      </c>
      <c r="F2667" t="s">
        <v>43</v>
      </c>
      <c r="G2667" t="s">
        <v>11</v>
      </c>
      <c r="H2667" t="s">
        <v>1128</v>
      </c>
      <c r="I2667" t="s">
        <v>149</v>
      </c>
      <c r="J2667" t="s">
        <v>13</v>
      </c>
      <c r="K2667" t="s">
        <v>1119</v>
      </c>
      <c r="L2667" t="s">
        <v>92</v>
      </c>
      <c r="N2667" t="str">
        <f>IF(ISBLANK(Sales[[#This Row],[return]]),"No",Sales[[#This Row],[return]])</f>
        <v>No</v>
      </c>
      <c r="O2667" s="2">
        <v>43067</v>
      </c>
      <c r="P2667" s="8" t="str">
        <f>TEXT(DAY(Sales[[#This Row],[OrderDate]]),"ddd")</f>
        <v>Sat</v>
      </c>
      <c r="Q2667" s="8" t="str">
        <f>TEXT(MONTH(Sales[[#This Row],[ShipDate]])*29,"mmm")</f>
        <v>Dec</v>
      </c>
      <c r="R2667">
        <v>1541</v>
      </c>
      <c r="S2667" t="s">
        <v>3146</v>
      </c>
      <c r="T2667" t="s">
        <v>90</v>
      </c>
      <c r="U2667">
        <v>11520</v>
      </c>
      <c r="V2667" s="1">
        <v>0</v>
      </c>
      <c r="W2667">
        <v>65</v>
      </c>
      <c r="X2667">
        <v>3</v>
      </c>
      <c r="Y2667">
        <v>323</v>
      </c>
      <c r="AD2667"/>
    </row>
    <row r="2668" spans="1:30" x14ac:dyDescent="0.25">
      <c r="A2668" t="s">
        <v>10</v>
      </c>
      <c r="B2668" s="2">
        <v>42886</v>
      </c>
      <c r="C2668" s="35">
        <f>YEAR(Sales[[#This Row],[ShipDate]])</f>
        <v>2017</v>
      </c>
      <c r="D2668" t="s">
        <v>607</v>
      </c>
      <c r="E2668" t="s">
        <v>18</v>
      </c>
      <c r="F2668" t="s">
        <v>45</v>
      </c>
      <c r="G2668" t="s">
        <v>25</v>
      </c>
      <c r="H2668" t="s">
        <v>783</v>
      </c>
      <c r="I2668" t="s">
        <v>58</v>
      </c>
      <c r="J2668" t="s">
        <v>13</v>
      </c>
      <c r="K2668" t="s">
        <v>1886</v>
      </c>
      <c r="L2668" t="s">
        <v>17</v>
      </c>
      <c r="N2668" t="str">
        <f>IF(ISBLANK(Sales[[#This Row],[return]]),"No",Sales[[#This Row],[return]])</f>
        <v>No</v>
      </c>
      <c r="O2668" s="2">
        <v>42886</v>
      </c>
      <c r="P2668" s="8" t="str">
        <f>TEXT(DAY(Sales[[#This Row],[OrderDate]]),"ddd")</f>
        <v>Tue</v>
      </c>
      <c r="Q2668" s="8" t="str">
        <f>TEXT(MONTH(Sales[[#This Row],[ShipDate]])*29,"mmm")</f>
        <v>May</v>
      </c>
      <c r="R2668">
        <v>1164</v>
      </c>
      <c r="S2668" t="s">
        <v>1876</v>
      </c>
      <c r="T2668" t="s">
        <v>15</v>
      </c>
      <c r="U2668">
        <v>28314</v>
      </c>
      <c r="V2668" s="1">
        <v>0.2</v>
      </c>
      <c r="W2668">
        <v>1</v>
      </c>
      <c r="X2668">
        <v>3</v>
      </c>
      <c r="Y2668">
        <v>10</v>
      </c>
      <c r="AD2668"/>
    </row>
    <row r="2669" spans="1:30" x14ac:dyDescent="0.25">
      <c r="A2669" t="s">
        <v>40</v>
      </c>
      <c r="B2669" s="2">
        <v>42832</v>
      </c>
      <c r="C2669" s="35">
        <f>YEAR(Sales[[#This Row],[ShipDate]])</f>
        <v>2017</v>
      </c>
      <c r="D2669" t="s">
        <v>36</v>
      </c>
      <c r="E2669" t="s">
        <v>31</v>
      </c>
      <c r="F2669" t="s">
        <v>50</v>
      </c>
      <c r="G2669" t="s">
        <v>25</v>
      </c>
      <c r="H2669" t="s">
        <v>107</v>
      </c>
      <c r="I2669" t="s">
        <v>70</v>
      </c>
      <c r="J2669" t="s">
        <v>13</v>
      </c>
      <c r="K2669" t="s">
        <v>2757</v>
      </c>
      <c r="L2669" t="s">
        <v>68</v>
      </c>
      <c r="N2669" t="str">
        <f>IF(ISBLANK(Sales[[#This Row],[return]]),"No",Sales[[#This Row],[return]])</f>
        <v>No</v>
      </c>
      <c r="O2669" s="2">
        <v>42827</v>
      </c>
      <c r="P2669" s="8" t="str">
        <f>TEXT(DAY(Sales[[#This Row],[OrderDate]]),"ddd")</f>
        <v>Mon</v>
      </c>
      <c r="Q2669" s="8" t="str">
        <f>TEXT(MONTH(Sales[[#This Row],[ShipDate]])*29,"mmm")</f>
        <v>Apr</v>
      </c>
      <c r="R2669">
        <v>124</v>
      </c>
      <c r="S2669" t="s">
        <v>1755</v>
      </c>
      <c r="T2669" t="s">
        <v>66</v>
      </c>
      <c r="U2669">
        <v>77070</v>
      </c>
      <c r="V2669" s="1">
        <v>0.8</v>
      </c>
      <c r="W2669">
        <v>-14</v>
      </c>
      <c r="X2669">
        <v>3</v>
      </c>
      <c r="Y2669">
        <v>9</v>
      </c>
      <c r="AD2669"/>
    </row>
    <row r="2670" spans="1:30" x14ac:dyDescent="0.25">
      <c r="A2670" t="s">
        <v>10</v>
      </c>
      <c r="B2670" s="2">
        <v>43060</v>
      </c>
      <c r="C2670" s="35">
        <f>YEAR(Sales[[#This Row],[ShipDate]])</f>
        <v>2017</v>
      </c>
      <c r="D2670" t="s">
        <v>113</v>
      </c>
      <c r="E2670" t="s">
        <v>31</v>
      </c>
      <c r="F2670" t="s">
        <v>33</v>
      </c>
      <c r="G2670" t="s">
        <v>25</v>
      </c>
      <c r="H2670" t="s">
        <v>457</v>
      </c>
      <c r="I2670" t="s">
        <v>32</v>
      </c>
      <c r="J2670" t="s">
        <v>13</v>
      </c>
      <c r="K2670" t="s">
        <v>1081</v>
      </c>
      <c r="L2670" t="s">
        <v>30</v>
      </c>
      <c r="N2670" t="str">
        <f>IF(ISBLANK(Sales[[#This Row],[return]]),"No",Sales[[#This Row],[return]])</f>
        <v>No</v>
      </c>
      <c r="O2670" s="2">
        <v>43059</v>
      </c>
      <c r="P2670" s="8" t="str">
        <f>TEXT(DAY(Sales[[#This Row],[OrderDate]]),"ddd")</f>
        <v>Fri</v>
      </c>
      <c r="Q2670" s="8" t="str">
        <f>TEXT(MONTH(Sales[[#This Row],[ShipDate]])*29,"mmm")</f>
        <v>Nov</v>
      </c>
      <c r="R2670">
        <v>193</v>
      </c>
      <c r="S2670" t="s">
        <v>143</v>
      </c>
      <c r="T2670" t="s">
        <v>28</v>
      </c>
      <c r="U2670">
        <v>92024</v>
      </c>
      <c r="V2670" s="1">
        <v>0</v>
      </c>
      <c r="W2670">
        <v>24</v>
      </c>
      <c r="X2670">
        <v>4</v>
      </c>
      <c r="Y2670">
        <v>50</v>
      </c>
      <c r="AD2670"/>
    </row>
    <row r="2671" spans="1:30" x14ac:dyDescent="0.25">
      <c r="A2671" t="s">
        <v>10</v>
      </c>
      <c r="B2671" s="2">
        <v>43060</v>
      </c>
      <c r="C2671" s="35">
        <f>YEAR(Sales[[#This Row],[ShipDate]])</f>
        <v>2017</v>
      </c>
      <c r="D2671" t="s">
        <v>113</v>
      </c>
      <c r="E2671" t="s">
        <v>31</v>
      </c>
      <c r="F2671" t="s">
        <v>50</v>
      </c>
      <c r="G2671" t="s">
        <v>25</v>
      </c>
      <c r="H2671" t="s">
        <v>457</v>
      </c>
      <c r="I2671" t="s">
        <v>32</v>
      </c>
      <c r="J2671" t="s">
        <v>13</v>
      </c>
      <c r="K2671" t="s">
        <v>1081</v>
      </c>
      <c r="L2671" t="s">
        <v>30</v>
      </c>
      <c r="N2671" t="str">
        <f>IF(ISBLANK(Sales[[#This Row],[return]]),"No",Sales[[#This Row],[return]])</f>
        <v>No</v>
      </c>
      <c r="O2671" s="2">
        <v>43059</v>
      </c>
      <c r="P2671" s="8" t="str">
        <f>TEXT(DAY(Sales[[#This Row],[OrderDate]]),"ddd")</f>
        <v>Fri</v>
      </c>
      <c r="Q2671" s="8" t="str">
        <f>TEXT(MONTH(Sales[[#This Row],[ShipDate]])*29,"mmm")</f>
        <v>Nov</v>
      </c>
      <c r="R2671">
        <v>1261</v>
      </c>
      <c r="S2671" t="s">
        <v>1957</v>
      </c>
      <c r="T2671" t="s">
        <v>28</v>
      </c>
      <c r="U2671">
        <v>92024</v>
      </c>
      <c r="V2671" s="1">
        <v>0.2</v>
      </c>
      <c r="W2671">
        <v>34</v>
      </c>
      <c r="X2671">
        <v>4</v>
      </c>
      <c r="Y2671">
        <v>90</v>
      </c>
      <c r="AD2671"/>
    </row>
    <row r="2672" spans="1:30" x14ac:dyDescent="0.25">
      <c r="A2672" t="s">
        <v>10</v>
      </c>
      <c r="B2672" s="2">
        <v>42928</v>
      </c>
      <c r="C2672" s="35">
        <f>YEAR(Sales[[#This Row],[ShipDate]])</f>
        <v>2017</v>
      </c>
      <c r="D2672" t="s">
        <v>113</v>
      </c>
      <c r="E2672" t="s">
        <v>31</v>
      </c>
      <c r="F2672" t="s">
        <v>38</v>
      </c>
      <c r="G2672" t="s">
        <v>11</v>
      </c>
      <c r="H2672" t="s">
        <v>261</v>
      </c>
      <c r="I2672" t="s">
        <v>137</v>
      </c>
      <c r="J2672" t="s">
        <v>13</v>
      </c>
      <c r="K2672" t="s">
        <v>2602</v>
      </c>
      <c r="L2672" t="s">
        <v>92</v>
      </c>
      <c r="N2672" t="str">
        <f>IF(ISBLANK(Sales[[#This Row],[return]]),"No",Sales[[#This Row],[return]])</f>
        <v>No</v>
      </c>
      <c r="O2672" s="2">
        <v>42927</v>
      </c>
      <c r="P2672" s="8" t="str">
        <f>TEXT(DAY(Sales[[#This Row],[OrderDate]]),"ddd")</f>
        <v>Wed</v>
      </c>
      <c r="Q2672" s="8" t="str">
        <f>TEXT(MONTH(Sales[[#This Row],[ShipDate]])*29,"mmm")</f>
        <v>Jul</v>
      </c>
      <c r="R2672">
        <v>980</v>
      </c>
      <c r="S2672" t="s">
        <v>1557</v>
      </c>
      <c r="T2672" t="s">
        <v>90</v>
      </c>
      <c r="U2672">
        <v>19805</v>
      </c>
      <c r="V2672" s="1">
        <v>0.3</v>
      </c>
      <c r="W2672">
        <v>-37</v>
      </c>
      <c r="X2672">
        <v>4</v>
      </c>
      <c r="Y2672">
        <v>200</v>
      </c>
      <c r="AD2672"/>
    </row>
    <row r="2673" spans="1:30" x14ac:dyDescent="0.25">
      <c r="A2673" t="s">
        <v>10</v>
      </c>
      <c r="B2673" s="2">
        <v>42928</v>
      </c>
      <c r="C2673" s="35">
        <f>YEAR(Sales[[#This Row],[ShipDate]])</f>
        <v>2017</v>
      </c>
      <c r="D2673" t="s">
        <v>113</v>
      </c>
      <c r="E2673" t="s">
        <v>31</v>
      </c>
      <c r="F2673" t="s">
        <v>50</v>
      </c>
      <c r="G2673" t="s">
        <v>25</v>
      </c>
      <c r="H2673" t="s">
        <v>261</v>
      </c>
      <c r="I2673" t="s">
        <v>137</v>
      </c>
      <c r="J2673" t="s">
        <v>13</v>
      </c>
      <c r="K2673" t="s">
        <v>2602</v>
      </c>
      <c r="L2673" t="s">
        <v>92</v>
      </c>
      <c r="N2673" t="str">
        <f>IF(ISBLANK(Sales[[#This Row],[return]]),"No",Sales[[#This Row],[return]])</f>
        <v>No</v>
      </c>
      <c r="O2673" s="2">
        <v>42927</v>
      </c>
      <c r="P2673" s="8" t="str">
        <f>TEXT(DAY(Sales[[#This Row],[OrderDate]]),"ddd")</f>
        <v>Wed</v>
      </c>
      <c r="Q2673" s="8" t="str">
        <f>TEXT(MONTH(Sales[[#This Row],[ShipDate]])*29,"mmm")</f>
        <v>Jul</v>
      </c>
      <c r="R2673">
        <v>1585</v>
      </c>
      <c r="S2673" t="s">
        <v>650</v>
      </c>
      <c r="T2673" t="s">
        <v>90</v>
      </c>
      <c r="U2673">
        <v>19805</v>
      </c>
      <c r="V2673" s="1">
        <v>0</v>
      </c>
      <c r="W2673">
        <v>104</v>
      </c>
      <c r="X2673">
        <v>7</v>
      </c>
      <c r="Y2673">
        <v>221</v>
      </c>
      <c r="AD2673"/>
    </row>
    <row r="2674" spans="1:30" x14ac:dyDescent="0.25">
      <c r="A2674" t="s">
        <v>10</v>
      </c>
      <c r="B2674" s="2">
        <v>42928</v>
      </c>
      <c r="C2674" s="35">
        <f>YEAR(Sales[[#This Row],[ShipDate]])</f>
        <v>2017</v>
      </c>
      <c r="D2674" t="s">
        <v>113</v>
      </c>
      <c r="E2674" t="s">
        <v>31</v>
      </c>
      <c r="F2674" t="s">
        <v>48</v>
      </c>
      <c r="G2674" t="s">
        <v>46</v>
      </c>
      <c r="H2674" t="s">
        <v>261</v>
      </c>
      <c r="I2674" t="s">
        <v>137</v>
      </c>
      <c r="J2674" t="s">
        <v>13</v>
      </c>
      <c r="K2674" t="s">
        <v>2602</v>
      </c>
      <c r="L2674" t="s">
        <v>92</v>
      </c>
      <c r="N2674" t="str">
        <f>IF(ISBLANK(Sales[[#This Row],[return]]),"No",Sales[[#This Row],[return]])</f>
        <v>No</v>
      </c>
      <c r="O2674" s="2">
        <v>42927</v>
      </c>
      <c r="P2674" s="8" t="str">
        <f>TEXT(DAY(Sales[[#This Row],[OrderDate]]),"ddd")</f>
        <v>Wed</v>
      </c>
      <c r="Q2674" s="8" t="str">
        <f>TEXT(MONTH(Sales[[#This Row],[ShipDate]])*29,"mmm")</f>
        <v>Jul</v>
      </c>
      <c r="R2674">
        <v>1629</v>
      </c>
      <c r="S2674" t="s">
        <v>2387</v>
      </c>
      <c r="T2674" t="s">
        <v>90</v>
      </c>
      <c r="U2674">
        <v>19805</v>
      </c>
      <c r="V2674" s="1">
        <v>0</v>
      </c>
      <c r="W2674">
        <v>193</v>
      </c>
      <c r="X2674">
        <v>2</v>
      </c>
      <c r="Y2674">
        <v>716</v>
      </c>
      <c r="AD2674"/>
    </row>
    <row r="2675" spans="1:30" x14ac:dyDescent="0.25">
      <c r="A2675" t="s">
        <v>24</v>
      </c>
      <c r="B2675" s="2">
        <v>42995</v>
      </c>
      <c r="C2675" s="35">
        <f>YEAR(Sales[[#This Row],[ShipDate]])</f>
        <v>2017</v>
      </c>
      <c r="D2675" t="s">
        <v>36</v>
      </c>
      <c r="E2675" t="s">
        <v>18</v>
      </c>
      <c r="F2675" t="s">
        <v>45</v>
      </c>
      <c r="G2675" t="s">
        <v>25</v>
      </c>
      <c r="H2675" t="s">
        <v>146</v>
      </c>
      <c r="I2675" t="s">
        <v>149</v>
      </c>
      <c r="J2675" t="s">
        <v>13</v>
      </c>
      <c r="K2675" t="s">
        <v>2182</v>
      </c>
      <c r="L2675" t="s">
        <v>92</v>
      </c>
      <c r="N2675" t="str">
        <f>IF(ISBLANK(Sales[[#This Row],[return]]),"No",Sales[[#This Row],[return]])</f>
        <v>No</v>
      </c>
      <c r="O2675" s="2">
        <v>42988</v>
      </c>
      <c r="P2675" s="8" t="str">
        <f>TEXT(DAY(Sales[[#This Row],[OrderDate]]),"ddd")</f>
        <v>Tue</v>
      </c>
      <c r="Q2675" s="8" t="str">
        <f>TEXT(MONTH(Sales[[#This Row],[ShipDate]])*29,"mmm")</f>
        <v>Sep</v>
      </c>
      <c r="R2675">
        <v>1048</v>
      </c>
      <c r="S2675" t="s">
        <v>1896</v>
      </c>
      <c r="T2675" t="s">
        <v>90</v>
      </c>
      <c r="U2675">
        <v>10024</v>
      </c>
      <c r="V2675" s="1">
        <v>0</v>
      </c>
      <c r="W2675">
        <v>2</v>
      </c>
      <c r="X2675">
        <v>2</v>
      </c>
      <c r="Y2675">
        <v>6</v>
      </c>
      <c r="AD2675"/>
    </row>
    <row r="2676" spans="1:30" x14ac:dyDescent="0.25">
      <c r="A2676" t="s">
        <v>24</v>
      </c>
      <c r="B2676" s="2">
        <v>43080</v>
      </c>
      <c r="C2676" s="35">
        <f>YEAR(Sales[[#This Row],[ShipDate]])</f>
        <v>2017</v>
      </c>
      <c r="D2676" t="s">
        <v>19</v>
      </c>
      <c r="E2676" t="s">
        <v>31</v>
      </c>
      <c r="F2676" t="s">
        <v>59</v>
      </c>
      <c r="G2676" t="s">
        <v>25</v>
      </c>
      <c r="H2676" t="s">
        <v>2297</v>
      </c>
      <c r="I2676" t="s">
        <v>32</v>
      </c>
      <c r="J2676" t="s">
        <v>13</v>
      </c>
      <c r="K2676" t="s">
        <v>442</v>
      </c>
      <c r="L2676" t="s">
        <v>30</v>
      </c>
      <c r="N2676" t="str">
        <f>IF(ISBLANK(Sales[[#This Row],[return]]),"No",Sales[[#This Row],[return]])</f>
        <v>No</v>
      </c>
      <c r="O2676" s="2">
        <v>43075</v>
      </c>
      <c r="P2676" s="8" t="str">
        <f>TEXT(DAY(Sales[[#This Row],[OrderDate]]),"ddd")</f>
        <v>Fri</v>
      </c>
      <c r="Q2676" s="8" t="str">
        <f>TEXT(MONTH(Sales[[#This Row],[ShipDate]])*29,"mmm")</f>
        <v>Dec</v>
      </c>
      <c r="R2676">
        <v>1490</v>
      </c>
      <c r="S2676" t="s">
        <v>1900</v>
      </c>
      <c r="T2676" t="s">
        <v>28</v>
      </c>
      <c r="U2676">
        <v>93101</v>
      </c>
      <c r="V2676" s="1">
        <v>0</v>
      </c>
      <c r="W2676">
        <v>4</v>
      </c>
      <c r="X2676">
        <v>2</v>
      </c>
      <c r="Y2676">
        <v>9</v>
      </c>
      <c r="AD2676"/>
    </row>
    <row r="2677" spans="1:30" x14ac:dyDescent="0.25">
      <c r="A2677" t="s">
        <v>24</v>
      </c>
      <c r="B2677" s="2">
        <v>42995</v>
      </c>
      <c r="C2677" s="35">
        <f>YEAR(Sales[[#This Row],[ShipDate]])</f>
        <v>2017</v>
      </c>
      <c r="D2677" t="s">
        <v>19</v>
      </c>
      <c r="E2677" t="s">
        <v>18</v>
      </c>
      <c r="F2677" t="s">
        <v>23</v>
      </c>
      <c r="G2677" t="s">
        <v>11</v>
      </c>
      <c r="H2677" t="s">
        <v>164</v>
      </c>
      <c r="I2677" t="s">
        <v>120</v>
      </c>
      <c r="J2677" t="s">
        <v>13</v>
      </c>
      <c r="K2677" t="s">
        <v>615</v>
      </c>
      <c r="L2677" t="s">
        <v>68</v>
      </c>
      <c r="N2677" t="str">
        <f>IF(ISBLANK(Sales[[#This Row],[return]]),"No",Sales[[#This Row],[return]])</f>
        <v>No</v>
      </c>
      <c r="O2677" s="2">
        <v>42991</v>
      </c>
      <c r="P2677" s="8" t="str">
        <f>TEXT(DAY(Sales[[#This Row],[OrderDate]]),"ddd")</f>
        <v>Fri</v>
      </c>
      <c r="Q2677" s="8" t="str">
        <f>TEXT(MONTH(Sales[[#This Row],[ShipDate]])*29,"mmm")</f>
        <v>Sep</v>
      </c>
      <c r="R2677">
        <v>772</v>
      </c>
      <c r="S2677" t="s">
        <v>349</v>
      </c>
      <c r="T2677" t="s">
        <v>66</v>
      </c>
      <c r="U2677">
        <v>60623</v>
      </c>
      <c r="V2677" s="1">
        <v>0.3</v>
      </c>
      <c r="W2677">
        <v>-12</v>
      </c>
      <c r="X2677">
        <v>4</v>
      </c>
      <c r="Y2677">
        <v>170</v>
      </c>
      <c r="AD2677"/>
    </row>
    <row r="2678" spans="1:30" x14ac:dyDescent="0.25">
      <c r="A2678" t="s">
        <v>24</v>
      </c>
      <c r="B2678" s="2">
        <v>42995</v>
      </c>
      <c r="C2678" s="35">
        <f>YEAR(Sales[[#This Row],[ShipDate]])</f>
        <v>2017</v>
      </c>
      <c r="D2678" t="s">
        <v>19</v>
      </c>
      <c r="E2678" t="s">
        <v>18</v>
      </c>
      <c r="F2678" t="s">
        <v>104</v>
      </c>
      <c r="G2678" t="s">
        <v>25</v>
      </c>
      <c r="H2678" t="s">
        <v>164</v>
      </c>
      <c r="I2678" t="s">
        <v>120</v>
      </c>
      <c r="J2678" t="s">
        <v>13</v>
      </c>
      <c r="K2678" t="s">
        <v>615</v>
      </c>
      <c r="L2678" t="s">
        <v>68</v>
      </c>
      <c r="N2678" t="str">
        <f>IF(ISBLANK(Sales[[#This Row],[return]]),"No",Sales[[#This Row],[return]])</f>
        <v>No</v>
      </c>
      <c r="O2678" s="2">
        <v>42991</v>
      </c>
      <c r="P2678" s="8" t="str">
        <f>TEXT(DAY(Sales[[#This Row],[OrderDate]]),"ddd")</f>
        <v>Fri</v>
      </c>
      <c r="Q2678" s="8" t="str">
        <f>TEXT(MONTH(Sales[[#This Row],[ShipDate]])*29,"mmm")</f>
        <v>Sep</v>
      </c>
      <c r="R2678">
        <v>1501</v>
      </c>
      <c r="S2678" t="s">
        <v>332</v>
      </c>
      <c r="T2678" t="s">
        <v>66</v>
      </c>
      <c r="U2678">
        <v>60623</v>
      </c>
      <c r="V2678" s="1">
        <v>0.2</v>
      </c>
      <c r="W2678">
        <v>3</v>
      </c>
      <c r="X2678">
        <v>1</v>
      </c>
      <c r="Y2678">
        <v>8</v>
      </c>
      <c r="AD2678"/>
    </row>
    <row r="2679" spans="1:30" x14ac:dyDescent="0.25">
      <c r="A2679" t="s">
        <v>24</v>
      </c>
      <c r="B2679" s="2">
        <v>42949</v>
      </c>
      <c r="C2679" s="35">
        <f>YEAR(Sales[[#This Row],[ShipDate]])</f>
        <v>2017</v>
      </c>
      <c r="D2679" t="s">
        <v>36</v>
      </c>
      <c r="E2679" t="s">
        <v>18</v>
      </c>
      <c r="F2679" t="s">
        <v>104</v>
      </c>
      <c r="G2679" t="s">
        <v>25</v>
      </c>
      <c r="H2679" t="s">
        <v>79</v>
      </c>
      <c r="I2679" t="s">
        <v>32</v>
      </c>
      <c r="J2679" t="s">
        <v>13</v>
      </c>
      <c r="K2679" t="s">
        <v>301</v>
      </c>
      <c r="L2679" t="s">
        <v>30</v>
      </c>
      <c r="N2679" t="str">
        <f>IF(ISBLANK(Sales[[#This Row],[return]]),"No",Sales[[#This Row],[return]])</f>
        <v>No</v>
      </c>
      <c r="O2679" s="2">
        <v>42942</v>
      </c>
      <c r="P2679" s="8" t="str">
        <f>TEXT(DAY(Sales[[#This Row],[OrderDate]]),"ddd")</f>
        <v>Thu</v>
      </c>
      <c r="Q2679" s="8" t="str">
        <f>TEXT(MONTH(Sales[[#This Row],[ShipDate]])*29,"mmm")</f>
        <v>Aug</v>
      </c>
      <c r="R2679">
        <v>116</v>
      </c>
      <c r="S2679" t="s">
        <v>978</v>
      </c>
      <c r="T2679" t="s">
        <v>28</v>
      </c>
      <c r="U2679">
        <v>94110</v>
      </c>
      <c r="V2679" s="1">
        <v>0</v>
      </c>
      <c r="W2679">
        <v>79</v>
      </c>
      <c r="X2679">
        <v>2</v>
      </c>
      <c r="Y2679">
        <v>168</v>
      </c>
      <c r="AD2679"/>
    </row>
    <row r="2680" spans="1:30" x14ac:dyDescent="0.25">
      <c r="A2680" t="s">
        <v>40</v>
      </c>
      <c r="B2680" s="2">
        <v>42867</v>
      </c>
      <c r="C2680" s="35">
        <f>YEAR(Sales[[#This Row],[ShipDate]])</f>
        <v>2017</v>
      </c>
      <c r="D2680" t="s">
        <v>36</v>
      </c>
      <c r="E2680" t="s">
        <v>18</v>
      </c>
      <c r="F2680" t="s">
        <v>43</v>
      </c>
      <c r="G2680" t="s">
        <v>11</v>
      </c>
      <c r="H2680" t="s">
        <v>209</v>
      </c>
      <c r="I2680" t="s">
        <v>129</v>
      </c>
      <c r="J2680" t="s">
        <v>13</v>
      </c>
      <c r="K2680" t="s">
        <v>1287</v>
      </c>
      <c r="L2680" t="s">
        <v>68</v>
      </c>
      <c r="N2680" t="str">
        <f>IF(ISBLANK(Sales[[#This Row],[return]]),"No",Sales[[#This Row],[return]])</f>
        <v>No</v>
      </c>
      <c r="O2680" s="2">
        <v>42863</v>
      </c>
      <c r="P2680" s="8" t="str">
        <f>TEXT(DAY(Sales[[#This Row],[OrderDate]]),"ddd")</f>
        <v>Sun</v>
      </c>
      <c r="Q2680" s="8" t="str">
        <f>TEXT(MONTH(Sales[[#This Row],[ShipDate]])*29,"mmm")</f>
        <v>May</v>
      </c>
      <c r="R2680">
        <v>506</v>
      </c>
      <c r="S2680" t="s">
        <v>853</v>
      </c>
      <c r="T2680" t="s">
        <v>66</v>
      </c>
      <c r="U2680">
        <v>55407</v>
      </c>
      <c r="V2680" s="1">
        <v>0</v>
      </c>
      <c r="W2680">
        <v>11</v>
      </c>
      <c r="X2680">
        <v>3</v>
      </c>
      <c r="Y2680">
        <v>124</v>
      </c>
      <c r="AD2680"/>
    </row>
    <row r="2681" spans="1:30" x14ac:dyDescent="0.25">
      <c r="A2681" t="s">
        <v>40</v>
      </c>
      <c r="B2681" s="2">
        <v>42867</v>
      </c>
      <c r="C2681" s="35">
        <f>YEAR(Sales[[#This Row],[ShipDate]])</f>
        <v>2017</v>
      </c>
      <c r="D2681" t="s">
        <v>36</v>
      </c>
      <c r="E2681" t="s">
        <v>18</v>
      </c>
      <c r="F2681" t="s">
        <v>50</v>
      </c>
      <c r="G2681" t="s">
        <v>25</v>
      </c>
      <c r="H2681" t="s">
        <v>209</v>
      </c>
      <c r="I2681" t="s">
        <v>129</v>
      </c>
      <c r="J2681" t="s">
        <v>13</v>
      </c>
      <c r="K2681" t="s">
        <v>1287</v>
      </c>
      <c r="L2681" t="s">
        <v>68</v>
      </c>
      <c r="N2681" t="str">
        <f>IF(ISBLANK(Sales[[#This Row],[return]]),"No",Sales[[#This Row],[return]])</f>
        <v>No</v>
      </c>
      <c r="O2681" s="2">
        <v>42863</v>
      </c>
      <c r="P2681" s="8" t="str">
        <f>TEXT(DAY(Sales[[#This Row],[OrderDate]]),"ddd")</f>
        <v>Sun</v>
      </c>
      <c r="Q2681" s="8" t="str">
        <f>TEXT(MONTH(Sales[[#This Row],[ShipDate]])*29,"mmm")</f>
        <v>May</v>
      </c>
      <c r="R2681">
        <v>1649</v>
      </c>
      <c r="S2681" t="s">
        <v>1962</v>
      </c>
      <c r="T2681" t="s">
        <v>66</v>
      </c>
      <c r="U2681">
        <v>55407</v>
      </c>
      <c r="V2681" s="1">
        <v>0</v>
      </c>
      <c r="W2681">
        <v>22</v>
      </c>
      <c r="X2681">
        <v>2</v>
      </c>
      <c r="Y2681">
        <v>44</v>
      </c>
      <c r="AD2681"/>
    </row>
    <row r="2682" spans="1:30" x14ac:dyDescent="0.25">
      <c r="A2682" t="s">
        <v>40</v>
      </c>
      <c r="B2682" s="2">
        <v>42867</v>
      </c>
      <c r="C2682" s="35">
        <f>YEAR(Sales[[#This Row],[ShipDate]])</f>
        <v>2017</v>
      </c>
      <c r="D2682" t="s">
        <v>36</v>
      </c>
      <c r="E2682" t="s">
        <v>18</v>
      </c>
      <c r="F2682" t="s">
        <v>48</v>
      </c>
      <c r="G2682" t="s">
        <v>46</v>
      </c>
      <c r="H2682" t="s">
        <v>209</v>
      </c>
      <c r="I2682" t="s">
        <v>129</v>
      </c>
      <c r="J2682" t="s">
        <v>13</v>
      </c>
      <c r="K2682" t="s">
        <v>1287</v>
      </c>
      <c r="L2682" t="s">
        <v>68</v>
      </c>
      <c r="N2682" t="str">
        <f>IF(ISBLANK(Sales[[#This Row],[return]]),"No",Sales[[#This Row],[return]])</f>
        <v>No</v>
      </c>
      <c r="O2682" s="2">
        <v>42863</v>
      </c>
      <c r="P2682" s="8" t="str">
        <f>TEXT(DAY(Sales[[#This Row],[OrderDate]]),"ddd")</f>
        <v>Sun</v>
      </c>
      <c r="Q2682" s="8" t="str">
        <f>TEXT(MONTH(Sales[[#This Row],[ShipDate]])*29,"mmm")</f>
        <v>May</v>
      </c>
      <c r="R2682">
        <v>1612</v>
      </c>
      <c r="S2682" t="s">
        <v>2482</v>
      </c>
      <c r="T2682" t="s">
        <v>66</v>
      </c>
      <c r="U2682">
        <v>55407</v>
      </c>
      <c r="V2682" s="1">
        <v>0</v>
      </c>
      <c r="W2682">
        <v>106</v>
      </c>
      <c r="X2682">
        <v>3</v>
      </c>
      <c r="Y2682">
        <v>378</v>
      </c>
      <c r="AD2682"/>
    </row>
    <row r="2683" spans="1:30" x14ac:dyDescent="0.25">
      <c r="A2683" t="s">
        <v>24</v>
      </c>
      <c r="B2683" s="2">
        <v>42882</v>
      </c>
      <c r="C2683" s="35">
        <f>YEAR(Sales[[#This Row],[ShipDate]])</f>
        <v>2017</v>
      </c>
      <c r="D2683" t="s">
        <v>19</v>
      </c>
      <c r="E2683" t="s">
        <v>69</v>
      </c>
      <c r="F2683" t="s">
        <v>43</v>
      </c>
      <c r="G2683" t="s">
        <v>11</v>
      </c>
      <c r="H2683" t="s">
        <v>428</v>
      </c>
      <c r="I2683" t="s">
        <v>133</v>
      </c>
      <c r="J2683" t="s">
        <v>13</v>
      </c>
      <c r="K2683" t="s">
        <v>549</v>
      </c>
      <c r="L2683" t="s">
        <v>68</v>
      </c>
      <c r="N2683" t="str">
        <f>IF(ISBLANK(Sales[[#This Row],[return]]),"No",Sales[[#This Row],[return]])</f>
        <v>No</v>
      </c>
      <c r="O2683" s="2">
        <v>42878</v>
      </c>
      <c r="P2683" s="8" t="str">
        <f>TEXT(DAY(Sales[[#This Row],[OrderDate]]),"ddd")</f>
        <v>Mon</v>
      </c>
      <c r="Q2683" s="8" t="str">
        <f>TEXT(MONTH(Sales[[#This Row],[ShipDate]])*29,"mmm")</f>
        <v>May</v>
      </c>
      <c r="R2683">
        <v>1618</v>
      </c>
      <c r="S2683" t="s">
        <v>1098</v>
      </c>
      <c r="T2683" t="s">
        <v>66</v>
      </c>
      <c r="U2683">
        <v>48234</v>
      </c>
      <c r="V2683" s="1">
        <v>0</v>
      </c>
      <c r="W2683">
        <v>20</v>
      </c>
      <c r="X2683">
        <v>9</v>
      </c>
      <c r="Y2683">
        <v>75</v>
      </c>
      <c r="AD2683"/>
    </row>
    <row r="2684" spans="1:30" x14ac:dyDescent="0.25">
      <c r="A2684" t="s">
        <v>24</v>
      </c>
      <c r="B2684" s="2">
        <v>42882</v>
      </c>
      <c r="C2684" s="35">
        <f>YEAR(Sales[[#This Row],[ShipDate]])</f>
        <v>2017</v>
      </c>
      <c r="D2684" t="s">
        <v>19</v>
      </c>
      <c r="E2684" t="s">
        <v>69</v>
      </c>
      <c r="F2684" t="s">
        <v>52</v>
      </c>
      <c r="G2684" t="s">
        <v>25</v>
      </c>
      <c r="H2684" t="s">
        <v>428</v>
      </c>
      <c r="I2684" t="s">
        <v>133</v>
      </c>
      <c r="J2684" t="s">
        <v>13</v>
      </c>
      <c r="K2684" t="s">
        <v>549</v>
      </c>
      <c r="L2684" t="s">
        <v>68</v>
      </c>
      <c r="N2684" t="str">
        <f>IF(ISBLANK(Sales[[#This Row],[return]]),"No",Sales[[#This Row],[return]])</f>
        <v>No</v>
      </c>
      <c r="O2684" s="2">
        <v>42878</v>
      </c>
      <c r="P2684" s="8" t="str">
        <f>TEXT(DAY(Sales[[#This Row],[OrderDate]]),"ddd")</f>
        <v>Mon</v>
      </c>
      <c r="Q2684" s="8" t="str">
        <f>TEXT(MONTH(Sales[[#This Row],[ShipDate]])*29,"mmm")</f>
        <v>May</v>
      </c>
      <c r="R2684">
        <v>793</v>
      </c>
      <c r="S2684" t="s">
        <v>2081</v>
      </c>
      <c r="T2684" t="s">
        <v>66</v>
      </c>
      <c r="U2684">
        <v>48234</v>
      </c>
      <c r="V2684" s="1">
        <v>0.1</v>
      </c>
      <c r="W2684">
        <v>246</v>
      </c>
      <c r="X2684">
        <v>5</v>
      </c>
      <c r="Y2684">
        <v>851</v>
      </c>
      <c r="AD2684"/>
    </row>
    <row r="2685" spans="1:30" x14ac:dyDescent="0.25">
      <c r="A2685" t="s">
        <v>24</v>
      </c>
      <c r="B2685" s="2">
        <v>42779</v>
      </c>
      <c r="C2685" s="35">
        <f>YEAR(Sales[[#This Row],[ShipDate]])</f>
        <v>2017</v>
      </c>
      <c r="D2685" t="s">
        <v>36</v>
      </c>
      <c r="E2685" t="s">
        <v>18</v>
      </c>
      <c r="F2685" t="s">
        <v>39</v>
      </c>
      <c r="G2685" t="s">
        <v>25</v>
      </c>
      <c r="H2685" t="s">
        <v>107</v>
      </c>
      <c r="I2685" t="s">
        <v>70</v>
      </c>
      <c r="J2685" t="s">
        <v>13</v>
      </c>
      <c r="K2685" t="s">
        <v>1313</v>
      </c>
      <c r="L2685" t="s">
        <v>68</v>
      </c>
      <c r="N2685" t="str">
        <f>IF(ISBLANK(Sales[[#This Row],[return]]),"No",Sales[[#This Row],[return]])</f>
        <v>No</v>
      </c>
      <c r="O2685" s="2">
        <v>42772</v>
      </c>
      <c r="P2685" s="8" t="str">
        <f>TEXT(DAY(Sales[[#This Row],[OrderDate]]),"ddd")</f>
        <v>Fri</v>
      </c>
      <c r="Q2685" s="8" t="str">
        <f>TEXT(MONTH(Sales[[#This Row],[ShipDate]])*29,"mmm")</f>
        <v>Feb</v>
      </c>
      <c r="R2685">
        <v>1559</v>
      </c>
      <c r="S2685" t="s">
        <v>2136</v>
      </c>
      <c r="T2685" t="s">
        <v>66</v>
      </c>
      <c r="U2685">
        <v>77070</v>
      </c>
      <c r="V2685" s="1">
        <v>0.2</v>
      </c>
      <c r="W2685">
        <v>-126</v>
      </c>
      <c r="X2685">
        <v>3</v>
      </c>
      <c r="Y2685">
        <v>671</v>
      </c>
      <c r="AD2685"/>
    </row>
    <row r="2686" spans="1:30" x14ac:dyDescent="0.25">
      <c r="A2686" t="s">
        <v>24</v>
      </c>
      <c r="B2686" s="2">
        <v>42779</v>
      </c>
      <c r="C2686" s="35">
        <f>YEAR(Sales[[#This Row],[ShipDate]])</f>
        <v>2017</v>
      </c>
      <c r="D2686" t="s">
        <v>36</v>
      </c>
      <c r="E2686" t="s">
        <v>18</v>
      </c>
      <c r="F2686" t="s">
        <v>50</v>
      </c>
      <c r="G2686" t="s">
        <v>25</v>
      </c>
      <c r="H2686" t="s">
        <v>107</v>
      </c>
      <c r="I2686" t="s">
        <v>70</v>
      </c>
      <c r="J2686" t="s">
        <v>13</v>
      </c>
      <c r="K2686" t="s">
        <v>1313</v>
      </c>
      <c r="L2686" t="s">
        <v>68</v>
      </c>
      <c r="N2686" t="str">
        <f>IF(ISBLANK(Sales[[#This Row],[return]]),"No",Sales[[#This Row],[return]])</f>
        <v>No</v>
      </c>
      <c r="O2686" s="2">
        <v>42772</v>
      </c>
      <c r="P2686" s="8" t="str">
        <f>TEXT(DAY(Sales[[#This Row],[OrderDate]]),"ddd")</f>
        <v>Fri</v>
      </c>
      <c r="Q2686" s="8" t="str">
        <f>TEXT(MONTH(Sales[[#This Row],[ShipDate]])*29,"mmm")</f>
        <v>Feb</v>
      </c>
      <c r="R2686">
        <v>1596</v>
      </c>
      <c r="S2686" t="s">
        <v>1843</v>
      </c>
      <c r="T2686" t="s">
        <v>66</v>
      </c>
      <c r="U2686">
        <v>77070</v>
      </c>
      <c r="V2686" s="1">
        <v>0.8</v>
      </c>
      <c r="W2686">
        <v>-5</v>
      </c>
      <c r="X2686">
        <v>3</v>
      </c>
      <c r="Y2686">
        <v>3</v>
      </c>
      <c r="AD2686"/>
    </row>
    <row r="2687" spans="1:30" x14ac:dyDescent="0.25">
      <c r="A2687" t="s">
        <v>24</v>
      </c>
      <c r="B2687" s="2">
        <v>42779</v>
      </c>
      <c r="C2687" s="35">
        <f>YEAR(Sales[[#This Row],[ShipDate]])</f>
        <v>2017</v>
      </c>
      <c r="D2687" t="s">
        <v>36</v>
      </c>
      <c r="E2687" t="s">
        <v>18</v>
      </c>
      <c r="F2687" t="s">
        <v>99</v>
      </c>
      <c r="G2687" t="s">
        <v>46</v>
      </c>
      <c r="H2687" t="s">
        <v>107</v>
      </c>
      <c r="I2687" t="s">
        <v>70</v>
      </c>
      <c r="J2687" t="s">
        <v>13</v>
      </c>
      <c r="K2687" t="s">
        <v>1313</v>
      </c>
      <c r="L2687" t="s">
        <v>68</v>
      </c>
      <c r="N2687" t="str">
        <f>IF(ISBLANK(Sales[[#This Row],[return]]),"No",Sales[[#This Row],[return]])</f>
        <v>No</v>
      </c>
      <c r="O2687" s="2">
        <v>42772</v>
      </c>
      <c r="P2687" s="8" t="str">
        <f>TEXT(DAY(Sales[[#This Row],[OrderDate]]),"ddd")</f>
        <v>Fri</v>
      </c>
      <c r="Q2687" s="8" t="str">
        <f>TEXT(MONTH(Sales[[#This Row],[ShipDate]])*29,"mmm")</f>
        <v>Feb</v>
      </c>
      <c r="R2687">
        <v>1085</v>
      </c>
      <c r="S2687" t="s">
        <v>237</v>
      </c>
      <c r="T2687" t="s">
        <v>66</v>
      </c>
      <c r="U2687">
        <v>77070</v>
      </c>
      <c r="V2687" s="1">
        <v>0.2</v>
      </c>
      <c r="W2687">
        <v>4</v>
      </c>
      <c r="X2687">
        <v>2</v>
      </c>
      <c r="Y2687">
        <v>19</v>
      </c>
      <c r="AD2687"/>
    </row>
    <row r="2688" spans="1:30" x14ac:dyDescent="0.25">
      <c r="A2688" t="s">
        <v>10</v>
      </c>
      <c r="B2688" s="2">
        <v>43090</v>
      </c>
      <c r="C2688" s="35">
        <f>YEAR(Sales[[#This Row],[ShipDate]])</f>
        <v>2017</v>
      </c>
      <c r="D2688" t="s">
        <v>113</v>
      </c>
      <c r="E2688" t="s">
        <v>69</v>
      </c>
      <c r="F2688" t="s">
        <v>99</v>
      </c>
      <c r="G2688" t="s">
        <v>46</v>
      </c>
      <c r="H2688" t="s">
        <v>107</v>
      </c>
      <c r="I2688" t="s">
        <v>70</v>
      </c>
      <c r="J2688" t="s">
        <v>13</v>
      </c>
      <c r="K2688" t="s">
        <v>2907</v>
      </c>
      <c r="L2688" t="s">
        <v>68</v>
      </c>
      <c r="N2688" t="str">
        <f>IF(ISBLANK(Sales[[#This Row],[return]]),"No",Sales[[#This Row],[return]])</f>
        <v>No</v>
      </c>
      <c r="O2688" s="2">
        <v>43089</v>
      </c>
      <c r="P2688" s="8" t="str">
        <f>TEXT(DAY(Sales[[#This Row],[OrderDate]]),"ddd")</f>
        <v>Fri</v>
      </c>
      <c r="Q2688" s="8" t="str">
        <f>TEXT(MONTH(Sales[[#This Row],[ShipDate]])*29,"mmm")</f>
        <v>Dec</v>
      </c>
      <c r="R2688">
        <v>890</v>
      </c>
      <c r="S2688" t="s">
        <v>2359</v>
      </c>
      <c r="T2688" t="s">
        <v>66</v>
      </c>
      <c r="U2688">
        <v>77036</v>
      </c>
      <c r="V2688" s="1">
        <v>0.2</v>
      </c>
      <c r="W2688">
        <v>21</v>
      </c>
      <c r="X2688">
        <v>2</v>
      </c>
      <c r="Y2688">
        <v>101</v>
      </c>
      <c r="AD2688"/>
    </row>
    <row r="2689" spans="1:30" x14ac:dyDescent="0.25">
      <c r="A2689" t="s">
        <v>40</v>
      </c>
      <c r="B2689" s="2">
        <v>42829</v>
      </c>
      <c r="C2689" s="35">
        <f>YEAR(Sales[[#This Row],[ShipDate]])</f>
        <v>2017</v>
      </c>
      <c r="D2689" t="s">
        <v>36</v>
      </c>
      <c r="E2689" t="s">
        <v>31</v>
      </c>
      <c r="F2689" t="s">
        <v>48</v>
      </c>
      <c r="G2689" t="s">
        <v>46</v>
      </c>
      <c r="H2689" t="s">
        <v>706</v>
      </c>
      <c r="I2689" t="s">
        <v>37</v>
      </c>
      <c r="J2689" t="s">
        <v>13</v>
      </c>
      <c r="K2689" t="s">
        <v>2620</v>
      </c>
      <c r="L2689" t="s">
        <v>17</v>
      </c>
      <c r="N2689" t="str">
        <f>IF(ISBLANK(Sales[[#This Row],[return]]),"No",Sales[[#This Row],[return]])</f>
        <v>No</v>
      </c>
      <c r="O2689" s="2">
        <v>42825</v>
      </c>
      <c r="P2689" s="8" t="str">
        <f>TEXT(DAY(Sales[[#This Row],[OrderDate]]),"ddd")</f>
        <v>Tue</v>
      </c>
      <c r="Q2689" s="8" t="str">
        <f>TEXT(MONTH(Sales[[#This Row],[ShipDate]])*29,"mmm")</f>
        <v>Apr</v>
      </c>
      <c r="R2689">
        <v>1321</v>
      </c>
      <c r="S2689" t="s">
        <v>448</v>
      </c>
      <c r="T2689" t="s">
        <v>15</v>
      </c>
      <c r="U2689">
        <v>32216</v>
      </c>
      <c r="V2689" s="1">
        <v>0.2</v>
      </c>
      <c r="W2689">
        <v>28</v>
      </c>
      <c r="X2689">
        <v>5</v>
      </c>
      <c r="Y2689">
        <v>80</v>
      </c>
      <c r="AD2689"/>
    </row>
    <row r="2690" spans="1:30" x14ac:dyDescent="0.25">
      <c r="A2690" t="s">
        <v>24</v>
      </c>
      <c r="B2690" s="2">
        <v>43074</v>
      </c>
      <c r="C2690" s="35">
        <f>YEAR(Sales[[#This Row],[ShipDate]])</f>
        <v>2017</v>
      </c>
      <c r="D2690" t="s">
        <v>19</v>
      </c>
      <c r="E2690" t="s">
        <v>69</v>
      </c>
      <c r="F2690" t="s">
        <v>38</v>
      </c>
      <c r="G2690" t="s">
        <v>11</v>
      </c>
      <c r="H2690" t="s">
        <v>60</v>
      </c>
      <c r="I2690" t="s">
        <v>63</v>
      </c>
      <c r="J2690" t="s">
        <v>13</v>
      </c>
      <c r="K2690" t="s">
        <v>310</v>
      </c>
      <c r="L2690" t="s">
        <v>30</v>
      </c>
      <c r="N2690" t="str">
        <f>IF(ISBLANK(Sales[[#This Row],[return]]),"No",Sales[[#This Row],[return]])</f>
        <v>No</v>
      </c>
      <c r="O2690" s="2">
        <v>43070</v>
      </c>
      <c r="P2690" s="8" t="str">
        <f>TEXT(DAY(Sales[[#This Row],[OrderDate]]),"ddd")</f>
        <v>Sun</v>
      </c>
      <c r="Q2690" s="8" t="str">
        <f>TEXT(MONTH(Sales[[#This Row],[ShipDate]])*29,"mmm")</f>
        <v>Dec</v>
      </c>
      <c r="R2690">
        <v>378</v>
      </c>
      <c r="S2690" t="s">
        <v>438</v>
      </c>
      <c r="T2690" t="s">
        <v>28</v>
      </c>
      <c r="U2690">
        <v>98105</v>
      </c>
      <c r="V2690" s="1">
        <v>0</v>
      </c>
      <c r="W2690">
        <v>402</v>
      </c>
      <c r="X2690">
        <v>9</v>
      </c>
      <c r="Y2690">
        <v>1913</v>
      </c>
      <c r="AD2690"/>
    </row>
    <row r="2691" spans="1:30" x14ac:dyDescent="0.25">
      <c r="A2691" t="s">
        <v>24</v>
      </c>
      <c r="B2691" s="2">
        <v>43074</v>
      </c>
      <c r="C2691" s="35">
        <f>YEAR(Sales[[#This Row],[ShipDate]])</f>
        <v>2017</v>
      </c>
      <c r="D2691" t="s">
        <v>19</v>
      </c>
      <c r="E2691" t="s">
        <v>69</v>
      </c>
      <c r="F2691" t="s">
        <v>23</v>
      </c>
      <c r="G2691" t="s">
        <v>11</v>
      </c>
      <c r="H2691" t="s">
        <v>60</v>
      </c>
      <c r="I2691" t="s">
        <v>63</v>
      </c>
      <c r="J2691" t="s">
        <v>13</v>
      </c>
      <c r="K2691" t="s">
        <v>310</v>
      </c>
      <c r="L2691" t="s">
        <v>30</v>
      </c>
      <c r="N2691" t="str">
        <f>IF(ISBLANK(Sales[[#This Row],[return]]),"No",Sales[[#This Row],[return]])</f>
        <v>No</v>
      </c>
      <c r="O2691" s="2">
        <v>43070</v>
      </c>
      <c r="P2691" s="8" t="str">
        <f>TEXT(DAY(Sales[[#This Row],[OrderDate]]),"ddd")</f>
        <v>Sun</v>
      </c>
      <c r="Q2691" s="8" t="str">
        <f>TEXT(MONTH(Sales[[#This Row],[ShipDate]])*29,"mmm")</f>
        <v>Dec</v>
      </c>
      <c r="R2691">
        <v>770</v>
      </c>
      <c r="S2691" t="s">
        <v>794</v>
      </c>
      <c r="T2691" t="s">
        <v>28</v>
      </c>
      <c r="U2691">
        <v>98105</v>
      </c>
      <c r="V2691" s="1">
        <v>0.2</v>
      </c>
      <c r="W2691">
        <v>125</v>
      </c>
      <c r="X2691">
        <v>5</v>
      </c>
      <c r="Y2691">
        <v>2004</v>
      </c>
      <c r="AD2691"/>
    </row>
    <row r="2692" spans="1:30" x14ac:dyDescent="0.25">
      <c r="A2692" t="s">
        <v>24</v>
      </c>
      <c r="B2692" s="2">
        <v>43074</v>
      </c>
      <c r="C2692" s="35">
        <f>YEAR(Sales[[#This Row],[ShipDate]])</f>
        <v>2017</v>
      </c>
      <c r="D2692" t="s">
        <v>19</v>
      </c>
      <c r="E2692" t="s">
        <v>69</v>
      </c>
      <c r="F2692" t="s">
        <v>39</v>
      </c>
      <c r="G2692" t="s">
        <v>25</v>
      </c>
      <c r="H2692" t="s">
        <v>60</v>
      </c>
      <c r="I2692" t="s">
        <v>63</v>
      </c>
      <c r="J2692" t="s">
        <v>13</v>
      </c>
      <c r="K2692" t="s">
        <v>310</v>
      </c>
      <c r="L2692" t="s">
        <v>30</v>
      </c>
      <c r="N2692" t="str">
        <f>IF(ISBLANK(Sales[[#This Row],[return]]),"No",Sales[[#This Row],[return]])</f>
        <v>No</v>
      </c>
      <c r="O2692" s="2">
        <v>43070</v>
      </c>
      <c r="P2692" s="8" t="str">
        <f>TEXT(DAY(Sales[[#This Row],[OrderDate]]),"ddd")</f>
        <v>Sun</v>
      </c>
      <c r="Q2692" s="8" t="str">
        <f>TEXT(MONTH(Sales[[#This Row],[ShipDate]])*29,"mmm")</f>
        <v>Dec</v>
      </c>
      <c r="R2692">
        <v>1554</v>
      </c>
      <c r="S2692" t="s">
        <v>1738</v>
      </c>
      <c r="T2692" t="s">
        <v>28</v>
      </c>
      <c r="U2692">
        <v>98105</v>
      </c>
      <c r="V2692" s="1">
        <v>0</v>
      </c>
      <c r="W2692">
        <v>3</v>
      </c>
      <c r="X2692">
        <v>3</v>
      </c>
      <c r="Y2692">
        <v>147</v>
      </c>
      <c r="AD2692"/>
    </row>
    <row r="2693" spans="1:30" x14ac:dyDescent="0.25">
      <c r="A2693" t="s">
        <v>24</v>
      </c>
      <c r="B2693" s="2">
        <v>43074</v>
      </c>
      <c r="C2693" s="35">
        <f>YEAR(Sales[[#This Row],[ShipDate]])</f>
        <v>2017</v>
      </c>
      <c r="D2693" t="s">
        <v>19</v>
      </c>
      <c r="E2693" t="s">
        <v>69</v>
      </c>
      <c r="F2693" t="s">
        <v>59</v>
      </c>
      <c r="G2693" t="s">
        <v>25</v>
      </c>
      <c r="H2693" t="s">
        <v>60</v>
      </c>
      <c r="I2693" t="s">
        <v>63</v>
      </c>
      <c r="J2693" t="s">
        <v>13</v>
      </c>
      <c r="K2693" t="s">
        <v>310</v>
      </c>
      <c r="L2693" t="s">
        <v>30</v>
      </c>
      <c r="N2693" t="str">
        <f>IF(ISBLANK(Sales[[#This Row],[return]]),"No",Sales[[#This Row],[return]])</f>
        <v>No</v>
      </c>
      <c r="O2693" s="2">
        <v>43070</v>
      </c>
      <c r="P2693" s="8" t="str">
        <f>TEXT(DAY(Sales[[#This Row],[OrderDate]]),"ddd")</f>
        <v>Sun</v>
      </c>
      <c r="Q2693" s="8" t="str">
        <f>TEXT(MONTH(Sales[[#This Row],[ShipDate]])*29,"mmm")</f>
        <v>Dec</v>
      </c>
      <c r="R2693">
        <v>1823</v>
      </c>
      <c r="S2693" t="s">
        <v>2175</v>
      </c>
      <c r="T2693" t="s">
        <v>28</v>
      </c>
      <c r="U2693">
        <v>98105</v>
      </c>
      <c r="V2693" s="1">
        <v>0</v>
      </c>
      <c r="W2693">
        <v>16</v>
      </c>
      <c r="X2693">
        <v>5</v>
      </c>
      <c r="Y2693">
        <v>32</v>
      </c>
      <c r="AD2693"/>
    </row>
    <row r="2694" spans="1:30" x14ac:dyDescent="0.25">
      <c r="A2694" t="s">
        <v>24</v>
      </c>
      <c r="B2694" s="2">
        <v>43074</v>
      </c>
      <c r="C2694" s="35">
        <f>YEAR(Sales[[#This Row],[ShipDate]])</f>
        <v>2017</v>
      </c>
      <c r="D2694" t="s">
        <v>19</v>
      </c>
      <c r="E2694" t="s">
        <v>69</v>
      </c>
      <c r="F2694" t="s">
        <v>59</v>
      </c>
      <c r="G2694" t="s">
        <v>25</v>
      </c>
      <c r="H2694" t="s">
        <v>60</v>
      </c>
      <c r="I2694" t="s">
        <v>63</v>
      </c>
      <c r="J2694" t="s">
        <v>13</v>
      </c>
      <c r="K2694" t="s">
        <v>310</v>
      </c>
      <c r="L2694" t="s">
        <v>30</v>
      </c>
      <c r="N2694" t="str">
        <f>IF(ISBLANK(Sales[[#This Row],[return]]),"No",Sales[[#This Row],[return]])</f>
        <v>No</v>
      </c>
      <c r="O2694" s="2">
        <v>43070</v>
      </c>
      <c r="P2694" s="8" t="str">
        <f>TEXT(DAY(Sales[[#This Row],[OrderDate]]),"ddd")</f>
        <v>Sun</v>
      </c>
      <c r="Q2694" s="8" t="str">
        <f>TEXT(MONTH(Sales[[#This Row],[ShipDate]])*29,"mmm")</f>
        <v>Dec</v>
      </c>
      <c r="R2694">
        <v>1840</v>
      </c>
      <c r="S2694" t="s">
        <v>3163</v>
      </c>
      <c r="T2694" t="s">
        <v>28</v>
      </c>
      <c r="U2694">
        <v>98105</v>
      </c>
      <c r="V2694" s="1">
        <v>0</v>
      </c>
      <c r="W2694">
        <v>53</v>
      </c>
      <c r="X2694">
        <v>5</v>
      </c>
      <c r="Y2694">
        <v>114</v>
      </c>
      <c r="AD2694"/>
    </row>
    <row r="2695" spans="1:30" x14ac:dyDescent="0.25">
      <c r="A2695" t="s">
        <v>40</v>
      </c>
      <c r="B2695" s="2">
        <v>43088</v>
      </c>
      <c r="C2695" s="35">
        <f>YEAR(Sales[[#This Row],[ShipDate]])</f>
        <v>2017</v>
      </c>
      <c r="D2695" t="s">
        <v>36</v>
      </c>
      <c r="E2695" t="s">
        <v>69</v>
      </c>
      <c r="F2695" t="s">
        <v>45</v>
      </c>
      <c r="G2695" t="s">
        <v>25</v>
      </c>
      <c r="H2695" t="s">
        <v>146</v>
      </c>
      <c r="I2695" t="s">
        <v>149</v>
      </c>
      <c r="J2695" t="s">
        <v>13</v>
      </c>
      <c r="K2695" t="s">
        <v>357</v>
      </c>
      <c r="L2695" t="s">
        <v>92</v>
      </c>
      <c r="N2695" t="str">
        <f>IF(ISBLANK(Sales[[#This Row],[return]]),"No",Sales[[#This Row],[return]])</f>
        <v>No</v>
      </c>
      <c r="O2695" s="2">
        <v>43084</v>
      </c>
      <c r="P2695" s="8" t="str">
        <f>TEXT(DAY(Sales[[#This Row],[OrderDate]]),"ddd")</f>
        <v>Sun</v>
      </c>
      <c r="Q2695" s="8" t="str">
        <f>TEXT(MONTH(Sales[[#This Row],[ShipDate]])*29,"mmm")</f>
        <v>Dec</v>
      </c>
      <c r="R2695">
        <v>1413</v>
      </c>
      <c r="S2695" t="s">
        <v>358</v>
      </c>
      <c r="T2695" t="s">
        <v>90</v>
      </c>
      <c r="U2695">
        <v>10009</v>
      </c>
      <c r="V2695" s="1">
        <v>0</v>
      </c>
      <c r="W2695">
        <v>1</v>
      </c>
      <c r="X2695">
        <v>1</v>
      </c>
      <c r="Y2695">
        <v>3</v>
      </c>
      <c r="AD2695"/>
    </row>
    <row r="2696" spans="1:30" x14ac:dyDescent="0.25">
      <c r="A2696" t="s">
        <v>40</v>
      </c>
      <c r="B2696" s="2">
        <v>42903</v>
      </c>
      <c r="C2696" s="35">
        <f>YEAR(Sales[[#This Row],[ShipDate]])</f>
        <v>2017</v>
      </c>
      <c r="D2696" t="s">
        <v>36</v>
      </c>
      <c r="E2696" t="s">
        <v>31</v>
      </c>
      <c r="F2696" t="s">
        <v>59</v>
      </c>
      <c r="G2696" t="s">
        <v>25</v>
      </c>
      <c r="H2696" t="s">
        <v>2227</v>
      </c>
      <c r="I2696" t="s">
        <v>598</v>
      </c>
      <c r="J2696" t="s">
        <v>13</v>
      </c>
      <c r="K2696" t="s">
        <v>2664</v>
      </c>
      <c r="L2696" t="s">
        <v>17</v>
      </c>
      <c r="N2696" t="str">
        <f>IF(ISBLANK(Sales[[#This Row],[return]]),"No",Sales[[#This Row],[return]])</f>
        <v>No</v>
      </c>
      <c r="O2696" s="2">
        <v>42899</v>
      </c>
      <c r="P2696" s="8" t="str">
        <f>TEXT(DAY(Sales[[#This Row],[OrderDate]]),"ddd")</f>
        <v>Fri</v>
      </c>
      <c r="Q2696" s="8" t="str">
        <f>TEXT(MONTH(Sales[[#This Row],[ShipDate]])*29,"mmm")</f>
        <v>Jun</v>
      </c>
      <c r="R2696">
        <v>1805</v>
      </c>
      <c r="S2696" t="s">
        <v>1972</v>
      </c>
      <c r="T2696" t="s">
        <v>15</v>
      </c>
      <c r="U2696">
        <v>30076</v>
      </c>
      <c r="V2696" s="1">
        <v>0</v>
      </c>
      <c r="W2696">
        <v>3</v>
      </c>
      <c r="X2696">
        <v>1</v>
      </c>
      <c r="Y2696">
        <v>6</v>
      </c>
      <c r="AD2696"/>
    </row>
    <row r="2697" spans="1:30" x14ac:dyDescent="0.25">
      <c r="A2697" t="s">
        <v>40</v>
      </c>
      <c r="B2697" s="2">
        <v>42856</v>
      </c>
      <c r="C2697" s="35">
        <f>YEAR(Sales[[#This Row],[ShipDate]])</f>
        <v>2017</v>
      </c>
      <c r="D2697" t="s">
        <v>36</v>
      </c>
      <c r="E2697" t="s">
        <v>31</v>
      </c>
      <c r="F2697" t="s">
        <v>23</v>
      </c>
      <c r="G2697" t="s">
        <v>11</v>
      </c>
      <c r="H2697" t="s">
        <v>457</v>
      </c>
      <c r="I2697" t="s">
        <v>32</v>
      </c>
      <c r="J2697" t="s">
        <v>13</v>
      </c>
      <c r="K2697" t="s">
        <v>2701</v>
      </c>
      <c r="L2697" t="s">
        <v>30</v>
      </c>
      <c r="N2697" t="str">
        <f>IF(ISBLANK(Sales[[#This Row],[return]]),"No",Sales[[#This Row],[return]])</f>
        <v>No</v>
      </c>
      <c r="O2697" s="2">
        <v>42851</v>
      </c>
      <c r="P2697" s="8" t="str">
        <f>TEXT(DAY(Sales[[#This Row],[OrderDate]]),"ddd")</f>
        <v>Thu</v>
      </c>
      <c r="Q2697" s="8" t="str">
        <f>TEXT(MONTH(Sales[[#This Row],[ShipDate]])*29,"mmm")</f>
        <v>May</v>
      </c>
      <c r="R2697">
        <v>1385</v>
      </c>
      <c r="S2697" t="s">
        <v>1455</v>
      </c>
      <c r="T2697" t="s">
        <v>28</v>
      </c>
      <c r="U2697">
        <v>92105</v>
      </c>
      <c r="V2697" s="1">
        <v>0.2</v>
      </c>
      <c r="W2697">
        <v>6</v>
      </c>
      <c r="X2697">
        <v>3</v>
      </c>
      <c r="Y2697">
        <v>64</v>
      </c>
      <c r="AD2697"/>
    </row>
    <row r="2698" spans="1:30" x14ac:dyDescent="0.25">
      <c r="A2698" t="s">
        <v>40</v>
      </c>
      <c r="B2698" s="2">
        <v>42856</v>
      </c>
      <c r="C2698" s="35">
        <f>YEAR(Sales[[#This Row],[ShipDate]])</f>
        <v>2017</v>
      </c>
      <c r="D2698" t="s">
        <v>36</v>
      </c>
      <c r="E2698" t="s">
        <v>31</v>
      </c>
      <c r="F2698" t="s">
        <v>45</v>
      </c>
      <c r="G2698" t="s">
        <v>25</v>
      </c>
      <c r="H2698" t="s">
        <v>457</v>
      </c>
      <c r="I2698" t="s">
        <v>32</v>
      </c>
      <c r="J2698" t="s">
        <v>13</v>
      </c>
      <c r="K2698" t="s">
        <v>2701</v>
      </c>
      <c r="L2698" t="s">
        <v>30</v>
      </c>
      <c r="N2698" t="str">
        <f>IF(ISBLANK(Sales[[#This Row],[return]]),"No",Sales[[#This Row],[return]])</f>
        <v>No</v>
      </c>
      <c r="O2698" s="2">
        <v>42851</v>
      </c>
      <c r="P2698" s="8" t="str">
        <f>TEXT(DAY(Sales[[#This Row],[OrderDate]]),"ddd")</f>
        <v>Thu</v>
      </c>
      <c r="Q2698" s="8" t="str">
        <f>TEXT(MONTH(Sales[[#This Row],[ShipDate]])*29,"mmm")</f>
        <v>May</v>
      </c>
      <c r="R2698">
        <v>1162</v>
      </c>
      <c r="S2698" t="s">
        <v>724</v>
      </c>
      <c r="T2698" t="s">
        <v>28</v>
      </c>
      <c r="U2698">
        <v>92105</v>
      </c>
      <c r="V2698" s="1">
        <v>0</v>
      </c>
      <c r="W2698">
        <v>15</v>
      </c>
      <c r="X2698">
        <v>3</v>
      </c>
      <c r="Y2698">
        <v>60</v>
      </c>
      <c r="AD2698"/>
    </row>
    <row r="2699" spans="1:30" x14ac:dyDescent="0.25">
      <c r="A2699" t="s">
        <v>40</v>
      </c>
      <c r="B2699" s="2">
        <v>42856</v>
      </c>
      <c r="C2699" s="35">
        <f>YEAR(Sales[[#This Row],[ShipDate]])</f>
        <v>2017</v>
      </c>
      <c r="D2699" t="s">
        <v>36</v>
      </c>
      <c r="E2699" t="s">
        <v>31</v>
      </c>
      <c r="F2699" t="s">
        <v>50</v>
      </c>
      <c r="G2699" t="s">
        <v>25</v>
      </c>
      <c r="H2699" t="s">
        <v>457</v>
      </c>
      <c r="I2699" t="s">
        <v>32</v>
      </c>
      <c r="J2699" t="s">
        <v>13</v>
      </c>
      <c r="K2699" t="s">
        <v>2701</v>
      </c>
      <c r="L2699" t="s">
        <v>30</v>
      </c>
      <c r="N2699" t="str">
        <f>IF(ISBLANK(Sales[[#This Row],[return]]),"No",Sales[[#This Row],[return]])</f>
        <v>No</v>
      </c>
      <c r="O2699" s="2">
        <v>42851</v>
      </c>
      <c r="P2699" s="8" t="str">
        <f>TEXT(DAY(Sales[[#This Row],[OrderDate]]),"ddd")</f>
        <v>Thu</v>
      </c>
      <c r="Q2699" s="8" t="str">
        <f>TEXT(MONTH(Sales[[#This Row],[ShipDate]])*29,"mmm")</f>
        <v>May</v>
      </c>
      <c r="R2699">
        <v>700</v>
      </c>
      <c r="S2699" t="s">
        <v>566</v>
      </c>
      <c r="T2699" t="s">
        <v>28</v>
      </c>
      <c r="U2699">
        <v>92105</v>
      </c>
      <c r="V2699" s="1">
        <v>0.2</v>
      </c>
      <c r="W2699">
        <v>18</v>
      </c>
      <c r="X2699">
        <v>3</v>
      </c>
      <c r="Y2699">
        <v>50</v>
      </c>
      <c r="AD2699"/>
    </row>
    <row r="2700" spans="1:30" x14ac:dyDescent="0.25">
      <c r="A2700" t="s">
        <v>40</v>
      </c>
      <c r="B2700" s="2">
        <v>42856</v>
      </c>
      <c r="C2700" s="35">
        <f>YEAR(Sales[[#This Row],[ShipDate]])</f>
        <v>2017</v>
      </c>
      <c r="D2700" t="s">
        <v>36</v>
      </c>
      <c r="E2700" t="s">
        <v>31</v>
      </c>
      <c r="F2700" t="s">
        <v>48</v>
      </c>
      <c r="G2700" t="s">
        <v>46</v>
      </c>
      <c r="H2700" t="s">
        <v>457</v>
      </c>
      <c r="I2700" t="s">
        <v>32</v>
      </c>
      <c r="J2700" t="s">
        <v>13</v>
      </c>
      <c r="K2700" t="s">
        <v>2701</v>
      </c>
      <c r="L2700" t="s">
        <v>30</v>
      </c>
      <c r="N2700" t="str">
        <f>IF(ISBLANK(Sales[[#This Row],[return]]),"No",Sales[[#This Row],[return]])</f>
        <v>No</v>
      </c>
      <c r="O2700" s="2">
        <v>42851</v>
      </c>
      <c r="P2700" s="8" t="str">
        <f>TEXT(DAY(Sales[[#This Row],[OrderDate]]),"ddd")</f>
        <v>Thu</v>
      </c>
      <c r="Q2700" s="8" t="str">
        <f>TEXT(MONTH(Sales[[#This Row],[ShipDate]])*29,"mmm")</f>
        <v>May</v>
      </c>
      <c r="R2700">
        <v>1334</v>
      </c>
      <c r="S2700" t="s">
        <v>2575</v>
      </c>
      <c r="T2700" t="s">
        <v>28</v>
      </c>
      <c r="U2700">
        <v>92105</v>
      </c>
      <c r="V2700" s="1">
        <v>0.2</v>
      </c>
      <c r="W2700">
        <v>39</v>
      </c>
      <c r="X2700">
        <v>3</v>
      </c>
      <c r="Y2700">
        <v>312</v>
      </c>
      <c r="AD2700"/>
    </row>
    <row r="2701" spans="1:30" x14ac:dyDescent="0.25">
      <c r="A2701" t="s">
        <v>40</v>
      </c>
      <c r="B2701" s="2">
        <v>42867</v>
      </c>
      <c r="C2701" s="35">
        <f>YEAR(Sales[[#This Row],[ShipDate]])</f>
        <v>2017</v>
      </c>
      <c r="D2701" t="s">
        <v>36</v>
      </c>
      <c r="E2701" t="s">
        <v>18</v>
      </c>
      <c r="F2701" t="s">
        <v>38</v>
      </c>
      <c r="G2701" t="s">
        <v>11</v>
      </c>
      <c r="H2701" t="s">
        <v>1458</v>
      </c>
      <c r="I2701" t="s">
        <v>70</v>
      </c>
      <c r="J2701" t="s">
        <v>13</v>
      </c>
      <c r="K2701" t="s">
        <v>657</v>
      </c>
      <c r="L2701" t="s">
        <v>68</v>
      </c>
      <c r="N2701" t="str">
        <f>IF(ISBLANK(Sales[[#This Row],[return]]),"No",Sales[[#This Row],[return]])</f>
        <v>No</v>
      </c>
      <c r="O2701" s="2">
        <v>42862</v>
      </c>
      <c r="P2701" s="8" t="str">
        <f>TEXT(DAY(Sales[[#This Row],[OrderDate]]),"ddd")</f>
        <v>Sat</v>
      </c>
      <c r="Q2701" s="8" t="str">
        <f>TEXT(MONTH(Sales[[#This Row],[ShipDate]])*29,"mmm")</f>
        <v>May</v>
      </c>
      <c r="R2701">
        <v>429</v>
      </c>
      <c r="S2701" t="s">
        <v>1073</v>
      </c>
      <c r="T2701" t="s">
        <v>66</v>
      </c>
      <c r="U2701">
        <v>75002</v>
      </c>
      <c r="V2701" s="1">
        <v>0.3</v>
      </c>
      <c r="W2701">
        <v>-31</v>
      </c>
      <c r="X2701">
        <v>2</v>
      </c>
      <c r="Y2701">
        <v>244</v>
      </c>
      <c r="AD2701"/>
    </row>
    <row r="2702" spans="1:30" x14ac:dyDescent="0.25">
      <c r="A2702" t="s">
        <v>40</v>
      </c>
      <c r="B2702" s="2">
        <v>42867</v>
      </c>
      <c r="C2702" s="35">
        <f>YEAR(Sales[[#This Row],[ShipDate]])</f>
        <v>2017</v>
      </c>
      <c r="D2702" t="s">
        <v>36</v>
      </c>
      <c r="E2702" t="s">
        <v>18</v>
      </c>
      <c r="F2702" t="s">
        <v>59</v>
      </c>
      <c r="G2702" t="s">
        <v>25</v>
      </c>
      <c r="H2702" t="s">
        <v>1458</v>
      </c>
      <c r="I2702" t="s">
        <v>70</v>
      </c>
      <c r="J2702" t="s">
        <v>13</v>
      </c>
      <c r="K2702" t="s">
        <v>657</v>
      </c>
      <c r="L2702" t="s">
        <v>68</v>
      </c>
      <c r="N2702" t="str">
        <f>IF(ISBLANK(Sales[[#This Row],[return]]),"No",Sales[[#This Row],[return]])</f>
        <v>No</v>
      </c>
      <c r="O2702" s="2">
        <v>42862</v>
      </c>
      <c r="P2702" s="8" t="str">
        <f>TEXT(DAY(Sales[[#This Row],[OrderDate]]),"ddd")</f>
        <v>Sat</v>
      </c>
      <c r="Q2702" s="8" t="str">
        <f>TEXT(MONTH(Sales[[#This Row],[ShipDate]])*29,"mmm")</f>
        <v>May</v>
      </c>
      <c r="R2702">
        <v>1778</v>
      </c>
      <c r="S2702" t="s">
        <v>2141</v>
      </c>
      <c r="T2702" t="s">
        <v>66</v>
      </c>
      <c r="U2702">
        <v>75002</v>
      </c>
      <c r="V2702" s="1">
        <v>0.2</v>
      </c>
      <c r="W2702">
        <v>5</v>
      </c>
      <c r="X2702">
        <v>4</v>
      </c>
      <c r="Y2702">
        <v>16</v>
      </c>
      <c r="AD2702"/>
    </row>
    <row r="2703" spans="1:30" x14ac:dyDescent="0.25">
      <c r="A2703" t="s">
        <v>40</v>
      </c>
      <c r="B2703" s="2">
        <v>42752</v>
      </c>
      <c r="C2703" s="35">
        <f>YEAR(Sales[[#This Row],[ShipDate]])</f>
        <v>2017</v>
      </c>
      <c r="D2703" t="s">
        <v>36</v>
      </c>
      <c r="E2703" t="s">
        <v>18</v>
      </c>
      <c r="F2703" t="s">
        <v>43</v>
      </c>
      <c r="G2703" t="s">
        <v>11</v>
      </c>
      <c r="H2703" t="s">
        <v>26</v>
      </c>
      <c r="I2703" t="s">
        <v>32</v>
      </c>
      <c r="J2703" t="s">
        <v>13</v>
      </c>
      <c r="K2703" t="s">
        <v>678</v>
      </c>
      <c r="L2703" t="s">
        <v>30</v>
      </c>
      <c r="N2703" t="str">
        <f>IF(ISBLANK(Sales[[#This Row],[return]]),"No",Sales[[#This Row],[return]])</f>
        <v>No</v>
      </c>
      <c r="O2703" s="2">
        <v>42748</v>
      </c>
      <c r="P2703" s="8" t="str">
        <f>TEXT(DAY(Sales[[#This Row],[OrderDate]]),"ddd")</f>
        <v>Fri</v>
      </c>
      <c r="Q2703" s="8" t="str">
        <f>TEXT(MONTH(Sales[[#This Row],[ShipDate]])*29,"mmm")</f>
        <v>Jan</v>
      </c>
      <c r="R2703">
        <v>675</v>
      </c>
      <c r="S2703" t="s">
        <v>520</v>
      </c>
      <c r="T2703" t="s">
        <v>28</v>
      </c>
      <c r="U2703">
        <v>90004</v>
      </c>
      <c r="V2703" s="1">
        <v>0</v>
      </c>
      <c r="W2703">
        <v>38</v>
      </c>
      <c r="X2703">
        <v>4</v>
      </c>
      <c r="Y2703">
        <v>78</v>
      </c>
      <c r="AD2703"/>
    </row>
    <row r="2704" spans="1:30" x14ac:dyDescent="0.25">
      <c r="A2704" t="s">
        <v>40</v>
      </c>
      <c r="B2704" s="2">
        <v>42752</v>
      </c>
      <c r="C2704" s="35">
        <f>YEAR(Sales[[#This Row],[ShipDate]])</f>
        <v>2017</v>
      </c>
      <c r="D2704" t="s">
        <v>36</v>
      </c>
      <c r="E2704" t="s">
        <v>18</v>
      </c>
      <c r="F2704" t="s">
        <v>43</v>
      </c>
      <c r="G2704" t="s">
        <v>11</v>
      </c>
      <c r="H2704" t="s">
        <v>26</v>
      </c>
      <c r="I2704" t="s">
        <v>32</v>
      </c>
      <c r="J2704" t="s">
        <v>13</v>
      </c>
      <c r="K2704" t="s">
        <v>678</v>
      </c>
      <c r="L2704" t="s">
        <v>30</v>
      </c>
      <c r="N2704" t="str">
        <f>IF(ISBLANK(Sales[[#This Row],[return]]),"No",Sales[[#This Row],[return]])</f>
        <v>No</v>
      </c>
      <c r="O2704" s="2">
        <v>42748</v>
      </c>
      <c r="P2704" s="8" t="str">
        <f>TEXT(DAY(Sales[[#This Row],[OrderDate]]),"ddd")</f>
        <v>Fri</v>
      </c>
      <c r="Q2704" s="8" t="str">
        <f>TEXT(MONTH(Sales[[#This Row],[ShipDate]])*29,"mmm")</f>
        <v>Jan</v>
      </c>
      <c r="R2704">
        <v>505</v>
      </c>
      <c r="S2704" t="s">
        <v>1527</v>
      </c>
      <c r="T2704" t="s">
        <v>28</v>
      </c>
      <c r="U2704">
        <v>90004</v>
      </c>
      <c r="V2704" s="1">
        <v>0</v>
      </c>
      <c r="W2704">
        <v>93</v>
      </c>
      <c r="X2704">
        <v>9</v>
      </c>
      <c r="Y2704">
        <v>465</v>
      </c>
      <c r="AD2704"/>
    </row>
    <row r="2705" spans="1:30" x14ac:dyDescent="0.25">
      <c r="A2705" t="s">
        <v>40</v>
      </c>
      <c r="B2705" s="2">
        <v>42752</v>
      </c>
      <c r="C2705" s="35">
        <f>YEAR(Sales[[#This Row],[ShipDate]])</f>
        <v>2017</v>
      </c>
      <c r="D2705" t="s">
        <v>36</v>
      </c>
      <c r="E2705" t="s">
        <v>18</v>
      </c>
      <c r="F2705" t="s">
        <v>50</v>
      </c>
      <c r="G2705" t="s">
        <v>25</v>
      </c>
      <c r="H2705" t="s">
        <v>26</v>
      </c>
      <c r="I2705" t="s">
        <v>32</v>
      </c>
      <c r="J2705" t="s">
        <v>13</v>
      </c>
      <c r="K2705" t="s">
        <v>678</v>
      </c>
      <c r="L2705" t="s">
        <v>30</v>
      </c>
      <c r="N2705" t="str">
        <f>IF(ISBLANK(Sales[[#This Row],[return]]),"No",Sales[[#This Row],[return]])</f>
        <v>No</v>
      </c>
      <c r="O2705" s="2">
        <v>42748</v>
      </c>
      <c r="P2705" s="8" t="str">
        <f>TEXT(DAY(Sales[[#This Row],[OrderDate]]),"ddd")</f>
        <v>Fri</v>
      </c>
      <c r="Q2705" s="8" t="str">
        <f>TEXT(MONTH(Sales[[#This Row],[ShipDate]])*29,"mmm")</f>
        <v>Jan</v>
      </c>
      <c r="R2705">
        <v>328</v>
      </c>
      <c r="S2705" t="s">
        <v>1882</v>
      </c>
      <c r="T2705" t="s">
        <v>28</v>
      </c>
      <c r="U2705">
        <v>90004</v>
      </c>
      <c r="V2705" s="1">
        <v>0.2</v>
      </c>
      <c r="W2705">
        <v>25</v>
      </c>
      <c r="X2705">
        <v>3</v>
      </c>
      <c r="Y2705">
        <v>70</v>
      </c>
      <c r="AD2705"/>
    </row>
    <row r="2706" spans="1:30" x14ac:dyDescent="0.25">
      <c r="A2706" t="s">
        <v>40</v>
      </c>
      <c r="B2706" s="2">
        <v>43002</v>
      </c>
      <c r="C2706" s="35">
        <f>YEAR(Sales[[#This Row],[ShipDate]])</f>
        <v>2017</v>
      </c>
      <c r="D2706" t="s">
        <v>36</v>
      </c>
      <c r="E2706" t="s">
        <v>69</v>
      </c>
      <c r="F2706" t="s">
        <v>45</v>
      </c>
      <c r="G2706" t="s">
        <v>25</v>
      </c>
      <c r="H2706" t="s">
        <v>2564</v>
      </c>
      <c r="I2706" t="s">
        <v>333</v>
      </c>
      <c r="J2706" t="s">
        <v>13</v>
      </c>
      <c r="K2706" t="s">
        <v>2934</v>
      </c>
      <c r="L2706" t="s">
        <v>30</v>
      </c>
      <c r="N2706" t="str">
        <f>IF(ISBLANK(Sales[[#This Row],[return]]),"No",Sales[[#This Row],[return]])</f>
        <v>No</v>
      </c>
      <c r="O2706" s="2">
        <v>42997</v>
      </c>
      <c r="P2706" s="8" t="str">
        <f>TEXT(DAY(Sales[[#This Row],[OrderDate]]),"ddd")</f>
        <v>Thu</v>
      </c>
      <c r="Q2706" s="8" t="str">
        <f>TEXT(MONTH(Sales[[#This Row],[ShipDate]])*29,"mmm")</f>
        <v>Sep</v>
      </c>
      <c r="R2706">
        <v>1138</v>
      </c>
      <c r="S2706" t="s">
        <v>2276</v>
      </c>
      <c r="T2706" t="s">
        <v>28</v>
      </c>
      <c r="U2706">
        <v>87505</v>
      </c>
      <c r="V2706" s="1">
        <v>0</v>
      </c>
      <c r="W2706">
        <v>2</v>
      </c>
      <c r="X2706">
        <v>5</v>
      </c>
      <c r="Y2706">
        <v>8</v>
      </c>
      <c r="AD2706"/>
    </row>
    <row r="2707" spans="1:30" x14ac:dyDescent="0.25">
      <c r="A2707" t="s">
        <v>10</v>
      </c>
      <c r="B2707" s="2">
        <v>43064</v>
      </c>
      <c r="C2707" s="35">
        <f>YEAR(Sales[[#This Row],[ShipDate]])</f>
        <v>2017</v>
      </c>
      <c r="D2707" t="s">
        <v>19</v>
      </c>
      <c r="E2707" t="s">
        <v>18</v>
      </c>
      <c r="F2707" t="s">
        <v>59</v>
      </c>
      <c r="G2707" t="s">
        <v>25</v>
      </c>
      <c r="H2707" t="s">
        <v>26</v>
      </c>
      <c r="I2707" t="s">
        <v>32</v>
      </c>
      <c r="J2707" t="s">
        <v>13</v>
      </c>
      <c r="K2707" t="s">
        <v>637</v>
      </c>
      <c r="L2707" t="s">
        <v>30</v>
      </c>
      <c r="N2707" t="str">
        <f>IF(ISBLANK(Sales[[#This Row],[return]]),"No",Sales[[#This Row],[return]])</f>
        <v>No</v>
      </c>
      <c r="O2707" s="2">
        <v>43061</v>
      </c>
      <c r="P2707" s="8" t="str">
        <f>TEXT(DAY(Sales[[#This Row],[OrderDate]]),"ddd")</f>
        <v>Sun</v>
      </c>
      <c r="Q2707" s="8" t="str">
        <f>TEXT(MONTH(Sales[[#This Row],[ShipDate]])*29,"mmm")</f>
        <v>Nov</v>
      </c>
      <c r="R2707">
        <v>1677</v>
      </c>
      <c r="S2707" t="s">
        <v>1931</v>
      </c>
      <c r="T2707" t="s">
        <v>28</v>
      </c>
      <c r="U2707">
        <v>90008</v>
      </c>
      <c r="V2707" s="1">
        <v>0</v>
      </c>
      <c r="W2707">
        <v>18</v>
      </c>
      <c r="X2707">
        <v>2</v>
      </c>
      <c r="Y2707">
        <v>38</v>
      </c>
      <c r="AD2707"/>
    </row>
    <row r="2708" spans="1:30" x14ac:dyDescent="0.25">
      <c r="A2708" t="s">
        <v>10</v>
      </c>
      <c r="B2708" s="2">
        <v>43064</v>
      </c>
      <c r="C2708" s="35">
        <f>YEAR(Sales[[#This Row],[ShipDate]])</f>
        <v>2017</v>
      </c>
      <c r="D2708" t="s">
        <v>19</v>
      </c>
      <c r="E2708" t="s">
        <v>18</v>
      </c>
      <c r="F2708" t="s">
        <v>39</v>
      </c>
      <c r="G2708" t="s">
        <v>25</v>
      </c>
      <c r="H2708" t="s">
        <v>26</v>
      </c>
      <c r="I2708" t="s">
        <v>32</v>
      </c>
      <c r="J2708" t="s">
        <v>13</v>
      </c>
      <c r="K2708" t="s">
        <v>637</v>
      </c>
      <c r="L2708" t="s">
        <v>30</v>
      </c>
      <c r="N2708" t="str">
        <f>IF(ISBLANK(Sales[[#This Row],[return]]),"No",Sales[[#This Row],[return]])</f>
        <v>No</v>
      </c>
      <c r="O2708" s="2">
        <v>43061</v>
      </c>
      <c r="P2708" s="8" t="str">
        <f>TEXT(DAY(Sales[[#This Row],[OrderDate]]),"ddd")</f>
        <v>Sun</v>
      </c>
      <c r="Q2708" s="8" t="str">
        <f>TEXT(MONTH(Sales[[#This Row],[ShipDate]])*29,"mmm")</f>
        <v>Nov</v>
      </c>
      <c r="R2708">
        <v>1269</v>
      </c>
      <c r="S2708" t="s">
        <v>1053</v>
      </c>
      <c r="T2708" t="s">
        <v>28</v>
      </c>
      <c r="U2708">
        <v>90008</v>
      </c>
      <c r="V2708" s="1">
        <v>0</v>
      </c>
      <c r="W2708">
        <v>10</v>
      </c>
      <c r="X2708">
        <v>3</v>
      </c>
      <c r="Y2708">
        <v>34</v>
      </c>
      <c r="AD2708"/>
    </row>
    <row r="2709" spans="1:30" x14ac:dyDescent="0.25">
      <c r="A2709" t="s">
        <v>10</v>
      </c>
      <c r="B2709" s="2">
        <v>43064</v>
      </c>
      <c r="C2709" s="35">
        <f>YEAR(Sales[[#This Row],[ShipDate]])</f>
        <v>2017</v>
      </c>
      <c r="D2709" t="s">
        <v>19</v>
      </c>
      <c r="E2709" t="s">
        <v>18</v>
      </c>
      <c r="F2709" t="s">
        <v>59</v>
      </c>
      <c r="G2709" t="s">
        <v>25</v>
      </c>
      <c r="H2709" t="s">
        <v>26</v>
      </c>
      <c r="I2709" t="s">
        <v>32</v>
      </c>
      <c r="J2709" t="s">
        <v>13</v>
      </c>
      <c r="K2709" t="s">
        <v>637</v>
      </c>
      <c r="L2709" t="s">
        <v>30</v>
      </c>
      <c r="N2709" t="str">
        <f>IF(ISBLANK(Sales[[#This Row],[return]]),"No",Sales[[#This Row],[return]])</f>
        <v>No</v>
      </c>
      <c r="O2709" s="2">
        <v>43061</v>
      </c>
      <c r="P2709" s="8" t="str">
        <f>TEXT(DAY(Sales[[#This Row],[OrderDate]]),"ddd")</f>
        <v>Sun</v>
      </c>
      <c r="Q2709" s="8" t="str">
        <f>TEXT(MONTH(Sales[[#This Row],[ShipDate]])*29,"mmm")</f>
        <v>Nov</v>
      </c>
      <c r="R2709">
        <v>1769</v>
      </c>
      <c r="S2709" t="s">
        <v>2028</v>
      </c>
      <c r="T2709" t="s">
        <v>28</v>
      </c>
      <c r="U2709">
        <v>90008</v>
      </c>
      <c r="V2709" s="1">
        <v>0</v>
      </c>
      <c r="W2709">
        <v>19</v>
      </c>
      <c r="X2709">
        <v>10</v>
      </c>
      <c r="Y2709">
        <v>43</v>
      </c>
      <c r="AD2709"/>
    </row>
    <row r="2710" spans="1:30" x14ac:dyDescent="0.25">
      <c r="A2710" t="s">
        <v>40</v>
      </c>
      <c r="B2710" s="2">
        <v>42916</v>
      </c>
      <c r="C2710" s="35">
        <f>YEAR(Sales[[#This Row],[ShipDate]])</f>
        <v>2017</v>
      </c>
      <c r="D2710" t="s">
        <v>36</v>
      </c>
      <c r="E2710" t="s">
        <v>18</v>
      </c>
      <c r="F2710" t="s">
        <v>43</v>
      </c>
      <c r="G2710" t="s">
        <v>11</v>
      </c>
      <c r="H2710" t="s">
        <v>79</v>
      </c>
      <c r="I2710" t="s">
        <v>32</v>
      </c>
      <c r="J2710" t="s">
        <v>13</v>
      </c>
      <c r="K2710" t="s">
        <v>1392</v>
      </c>
      <c r="L2710" t="s">
        <v>30</v>
      </c>
      <c r="N2710" t="str">
        <f>IF(ISBLANK(Sales[[#This Row],[return]]),"No",Sales[[#This Row],[return]])</f>
        <v>No</v>
      </c>
      <c r="O2710" s="2">
        <v>42911</v>
      </c>
      <c r="P2710" s="8" t="str">
        <f>TEXT(DAY(Sales[[#This Row],[OrderDate]]),"ddd")</f>
        <v>Wed</v>
      </c>
      <c r="Q2710" s="8" t="str">
        <f>TEXT(MONTH(Sales[[#This Row],[ShipDate]])*29,"mmm")</f>
        <v>Jun</v>
      </c>
      <c r="R2710">
        <v>481</v>
      </c>
      <c r="S2710" t="s">
        <v>909</v>
      </c>
      <c r="T2710" t="s">
        <v>28</v>
      </c>
      <c r="U2710">
        <v>94110</v>
      </c>
      <c r="V2710" s="1">
        <v>0</v>
      </c>
      <c r="W2710">
        <v>57</v>
      </c>
      <c r="X2710">
        <v>5</v>
      </c>
      <c r="Y2710">
        <v>205</v>
      </c>
      <c r="AD2710"/>
    </row>
    <row r="2711" spans="1:30" x14ac:dyDescent="0.25">
      <c r="A2711" t="s">
        <v>40</v>
      </c>
      <c r="B2711" s="2">
        <v>43058</v>
      </c>
      <c r="C2711" s="35">
        <f>YEAR(Sales[[#This Row],[ShipDate]])</f>
        <v>2017</v>
      </c>
      <c r="D2711" t="s">
        <v>36</v>
      </c>
      <c r="E2711" t="s">
        <v>31</v>
      </c>
      <c r="F2711" t="s">
        <v>59</v>
      </c>
      <c r="G2711" t="s">
        <v>25</v>
      </c>
      <c r="H2711" t="s">
        <v>146</v>
      </c>
      <c r="I2711" t="s">
        <v>149</v>
      </c>
      <c r="J2711" t="s">
        <v>13</v>
      </c>
      <c r="K2711" t="s">
        <v>2772</v>
      </c>
      <c r="L2711" t="s">
        <v>92</v>
      </c>
      <c r="N2711" t="str">
        <f>IF(ISBLANK(Sales[[#This Row],[return]]),"No",Sales[[#This Row],[return]])</f>
        <v>No</v>
      </c>
      <c r="O2711" s="2">
        <v>43053</v>
      </c>
      <c r="P2711" s="8" t="str">
        <f>TEXT(DAY(Sales[[#This Row],[OrderDate]]),"ddd")</f>
        <v>Sat</v>
      </c>
      <c r="Q2711" s="8" t="str">
        <f>TEXT(MONTH(Sales[[#This Row],[ShipDate]])*29,"mmm")</f>
        <v>Nov</v>
      </c>
      <c r="R2711">
        <v>936</v>
      </c>
      <c r="S2711" t="s">
        <v>3255</v>
      </c>
      <c r="T2711" t="s">
        <v>90</v>
      </c>
      <c r="U2711">
        <v>10035</v>
      </c>
      <c r="V2711" s="1">
        <v>0</v>
      </c>
      <c r="W2711">
        <v>17</v>
      </c>
      <c r="X2711">
        <v>5</v>
      </c>
      <c r="Y2711">
        <v>37</v>
      </c>
      <c r="AD2711"/>
    </row>
    <row r="2712" spans="1:30" x14ac:dyDescent="0.25">
      <c r="A2712" t="s">
        <v>40</v>
      </c>
      <c r="B2712" s="2">
        <v>43058</v>
      </c>
      <c r="C2712" s="35">
        <f>YEAR(Sales[[#This Row],[ShipDate]])</f>
        <v>2017</v>
      </c>
      <c r="D2712" t="s">
        <v>36</v>
      </c>
      <c r="E2712" t="s">
        <v>31</v>
      </c>
      <c r="F2712" t="s">
        <v>99</v>
      </c>
      <c r="G2712" t="s">
        <v>46</v>
      </c>
      <c r="H2712" t="s">
        <v>146</v>
      </c>
      <c r="I2712" t="s">
        <v>149</v>
      </c>
      <c r="J2712" t="s">
        <v>13</v>
      </c>
      <c r="K2712" t="s">
        <v>2772</v>
      </c>
      <c r="L2712" t="s">
        <v>92</v>
      </c>
      <c r="N2712" t="str">
        <f>IF(ISBLANK(Sales[[#This Row],[return]]),"No",Sales[[#This Row],[return]])</f>
        <v>No</v>
      </c>
      <c r="O2712" s="2">
        <v>43053</v>
      </c>
      <c r="P2712" s="8" t="str">
        <f>TEXT(DAY(Sales[[#This Row],[OrderDate]]),"ddd")</f>
        <v>Sat</v>
      </c>
      <c r="Q2712" s="8" t="str">
        <f>TEXT(MONTH(Sales[[#This Row],[ShipDate]])*29,"mmm")</f>
        <v>Nov</v>
      </c>
      <c r="R2712">
        <v>915</v>
      </c>
      <c r="S2712" t="s">
        <v>945</v>
      </c>
      <c r="T2712" t="s">
        <v>90</v>
      </c>
      <c r="U2712">
        <v>10035</v>
      </c>
      <c r="V2712" s="1">
        <v>0</v>
      </c>
      <c r="W2712">
        <v>24</v>
      </c>
      <c r="X2712">
        <v>2</v>
      </c>
      <c r="Y2712">
        <v>60</v>
      </c>
      <c r="AD2712"/>
    </row>
    <row r="2713" spans="1:30" x14ac:dyDescent="0.25">
      <c r="A2713" t="s">
        <v>40</v>
      </c>
      <c r="B2713" s="2">
        <v>43058</v>
      </c>
      <c r="C2713" s="35">
        <f>YEAR(Sales[[#This Row],[ShipDate]])</f>
        <v>2017</v>
      </c>
      <c r="D2713" t="s">
        <v>36</v>
      </c>
      <c r="E2713" t="s">
        <v>31</v>
      </c>
      <c r="F2713" t="s">
        <v>99</v>
      </c>
      <c r="G2713" t="s">
        <v>46</v>
      </c>
      <c r="H2713" t="s">
        <v>146</v>
      </c>
      <c r="I2713" t="s">
        <v>149</v>
      </c>
      <c r="J2713" t="s">
        <v>13</v>
      </c>
      <c r="K2713" t="s">
        <v>2772</v>
      </c>
      <c r="L2713" t="s">
        <v>92</v>
      </c>
      <c r="N2713" t="str">
        <f>IF(ISBLANK(Sales[[#This Row],[return]]),"No",Sales[[#This Row],[return]])</f>
        <v>No</v>
      </c>
      <c r="O2713" s="2">
        <v>43053</v>
      </c>
      <c r="P2713" s="8" t="str">
        <f>TEXT(DAY(Sales[[#This Row],[OrderDate]]),"ddd")</f>
        <v>Sat</v>
      </c>
      <c r="Q2713" s="8" t="str">
        <f>TEXT(MONTH(Sales[[#This Row],[ShipDate]])*29,"mmm")</f>
        <v>Nov</v>
      </c>
      <c r="R2713">
        <v>920</v>
      </c>
      <c r="S2713" t="s">
        <v>2418</v>
      </c>
      <c r="T2713" t="s">
        <v>90</v>
      </c>
      <c r="U2713">
        <v>10035</v>
      </c>
      <c r="V2713" s="1">
        <v>0</v>
      </c>
      <c r="W2713">
        <v>2</v>
      </c>
      <c r="X2713">
        <v>2</v>
      </c>
      <c r="Y2713">
        <v>38</v>
      </c>
      <c r="AD2713"/>
    </row>
    <row r="2714" spans="1:30" x14ac:dyDescent="0.25">
      <c r="A2714" t="s">
        <v>40</v>
      </c>
      <c r="B2714" s="2">
        <v>43073</v>
      </c>
      <c r="C2714" s="35">
        <f>YEAR(Sales[[#This Row],[ShipDate]])</f>
        <v>2017</v>
      </c>
      <c r="D2714" t="s">
        <v>36</v>
      </c>
      <c r="E2714" t="s">
        <v>18</v>
      </c>
      <c r="F2714" t="s">
        <v>21</v>
      </c>
      <c r="G2714" t="s">
        <v>11</v>
      </c>
      <c r="H2714" t="s">
        <v>146</v>
      </c>
      <c r="I2714" t="s">
        <v>149</v>
      </c>
      <c r="J2714" t="s">
        <v>13</v>
      </c>
      <c r="K2714" t="s">
        <v>1483</v>
      </c>
      <c r="L2714" t="s">
        <v>92</v>
      </c>
      <c r="N2714" t="str">
        <f>IF(ISBLANK(Sales[[#This Row],[return]]),"No",Sales[[#This Row],[return]])</f>
        <v>No</v>
      </c>
      <c r="O2714" s="2">
        <v>43069</v>
      </c>
      <c r="P2714" s="8" t="str">
        <f>TEXT(DAY(Sales[[#This Row],[OrderDate]]),"ddd")</f>
        <v>Mon</v>
      </c>
      <c r="Q2714" s="8" t="str">
        <f>TEXT(MONTH(Sales[[#This Row],[ShipDate]])*29,"mmm")</f>
        <v>Dec</v>
      </c>
      <c r="R2714">
        <v>838</v>
      </c>
      <c r="S2714" t="s">
        <v>1195</v>
      </c>
      <c r="T2714" t="s">
        <v>90</v>
      </c>
      <c r="U2714">
        <v>10035</v>
      </c>
      <c r="V2714" s="1">
        <v>0.2</v>
      </c>
      <c r="W2714">
        <v>43</v>
      </c>
      <c r="X2714">
        <v>12</v>
      </c>
      <c r="Y2714">
        <v>681</v>
      </c>
      <c r="AD2714"/>
    </row>
    <row r="2715" spans="1:30" x14ac:dyDescent="0.25">
      <c r="A2715" t="s">
        <v>40</v>
      </c>
      <c r="B2715" s="2">
        <v>43073</v>
      </c>
      <c r="C2715" s="35">
        <f>YEAR(Sales[[#This Row],[ShipDate]])</f>
        <v>2017</v>
      </c>
      <c r="D2715" t="s">
        <v>36</v>
      </c>
      <c r="E2715" t="s">
        <v>18</v>
      </c>
      <c r="F2715" t="s">
        <v>59</v>
      </c>
      <c r="G2715" t="s">
        <v>25</v>
      </c>
      <c r="H2715" t="s">
        <v>146</v>
      </c>
      <c r="I2715" t="s">
        <v>149</v>
      </c>
      <c r="J2715" t="s">
        <v>13</v>
      </c>
      <c r="K2715" t="s">
        <v>1483</v>
      </c>
      <c r="L2715" t="s">
        <v>92</v>
      </c>
      <c r="N2715" t="str">
        <f>IF(ISBLANK(Sales[[#This Row],[return]]),"No",Sales[[#This Row],[return]])</f>
        <v>No</v>
      </c>
      <c r="O2715" s="2">
        <v>43069</v>
      </c>
      <c r="P2715" s="8" t="str">
        <f>TEXT(DAY(Sales[[#This Row],[OrderDate]]),"ddd")</f>
        <v>Mon</v>
      </c>
      <c r="Q2715" s="8" t="str">
        <f>TEXT(MONTH(Sales[[#This Row],[ShipDate]])*29,"mmm")</f>
        <v>Dec</v>
      </c>
      <c r="R2715">
        <v>274</v>
      </c>
      <c r="S2715" t="s">
        <v>1714</v>
      </c>
      <c r="T2715" t="s">
        <v>90</v>
      </c>
      <c r="U2715">
        <v>10035</v>
      </c>
      <c r="V2715" s="1">
        <v>0</v>
      </c>
      <c r="W2715">
        <v>11</v>
      </c>
      <c r="X2715">
        <v>7</v>
      </c>
      <c r="Y2715">
        <v>24</v>
      </c>
      <c r="AD2715"/>
    </row>
    <row r="2716" spans="1:30" x14ac:dyDescent="0.25">
      <c r="A2716" t="s">
        <v>10</v>
      </c>
      <c r="B2716" s="2">
        <v>42982</v>
      </c>
      <c r="C2716" s="35">
        <f>YEAR(Sales[[#This Row],[ShipDate]])</f>
        <v>2017</v>
      </c>
      <c r="D2716" t="s">
        <v>19</v>
      </c>
      <c r="E2716" t="s">
        <v>18</v>
      </c>
      <c r="F2716" t="s">
        <v>50</v>
      </c>
      <c r="G2716" t="s">
        <v>25</v>
      </c>
      <c r="H2716" t="s">
        <v>26</v>
      </c>
      <c r="I2716" t="s">
        <v>32</v>
      </c>
      <c r="J2716" t="s">
        <v>13</v>
      </c>
      <c r="K2716" t="s">
        <v>571</v>
      </c>
      <c r="L2716" t="s">
        <v>30</v>
      </c>
      <c r="N2716" t="str">
        <f>IF(ISBLANK(Sales[[#This Row],[return]]),"No",Sales[[#This Row],[return]])</f>
        <v>No</v>
      </c>
      <c r="O2716" s="2">
        <v>42979</v>
      </c>
      <c r="P2716" s="8" t="str">
        <f>TEXT(DAY(Sales[[#This Row],[OrderDate]]),"ddd")</f>
        <v>Sun</v>
      </c>
      <c r="Q2716" s="8" t="str">
        <f>TEXT(MONTH(Sales[[#This Row],[ShipDate]])*29,"mmm")</f>
        <v>Sep</v>
      </c>
      <c r="R2716">
        <v>1519</v>
      </c>
      <c r="S2716" t="s">
        <v>572</v>
      </c>
      <c r="T2716" t="s">
        <v>28</v>
      </c>
      <c r="U2716">
        <v>90045</v>
      </c>
      <c r="V2716" s="1">
        <v>0.2</v>
      </c>
      <c r="W2716">
        <v>2</v>
      </c>
      <c r="X2716">
        <v>1</v>
      </c>
      <c r="Y2716">
        <v>5</v>
      </c>
      <c r="AD2716"/>
    </row>
    <row r="2717" spans="1:30" x14ac:dyDescent="0.25">
      <c r="A2717" t="s">
        <v>10</v>
      </c>
      <c r="B2717" s="2">
        <v>42982</v>
      </c>
      <c r="C2717" s="35">
        <f>YEAR(Sales[[#This Row],[ShipDate]])</f>
        <v>2017</v>
      </c>
      <c r="D2717" t="s">
        <v>19</v>
      </c>
      <c r="E2717" t="s">
        <v>18</v>
      </c>
      <c r="F2717" t="s">
        <v>574</v>
      </c>
      <c r="G2717" t="s">
        <v>46</v>
      </c>
      <c r="H2717" t="s">
        <v>26</v>
      </c>
      <c r="I2717" t="s">
        <v>32</v>
      </c>
      <c r="J2717" t="s">
        <v>13</v>
      </c>
      <c r="K2717" t="s">
        <v>571</v>
      </c>
      <c r="L2717" t="s">
        <v>30</v>
      </c>
      <c r="N2717" t="str">
        <f>IF(ISBLANK(Sales[[#This Row],[return]]),"No",Sales[[#This Row],[return]])</f>
        <v>No</v>
      </c>
      <c r="O2717" s="2">
        <v>42979</v>
      </c>
      <c r="P2717" s="8" t="str">
        <f>TEXT(DAY(Sales[[#This Row],[OrderDate]]),"ddd")</f>
        <v>Sun</v>
      </c>
      <c r="Q2717" s="8" t="str">
        <f>TEXT(MONTH(Sales[[#This Row],[ShipDate]])*29,"mmm")</f>
        <v>Sep</v>
      </c>
      <c r="R2717">
        <v>798</v>
      </c>
      <c r="S2717" t="s">
        <v>573</v>
      </c>
      <c r="T2717" t="s">
        <v>28</v>
      </c>
      <c r="U2717">
        <v>90045</v>
      </c>
      <c r="V2717" s="1">
        <v>0.2</v>
      </c>
      <c r="W2717">
        <v>336</v>
      </c>
      <c r="X2717">
        <v>2</v>
      </c>
      <c r="Y2717">
        <v>960</v>
      </c>
      <c r="AD2717"/>
    </row>
    <row r="2718" spans="1:30" x14ac:dyDescent="0.25">
      <c r="A2718" t="s">
        <v>10</v>
      </c>
      <c r="B2718" s="2">
        <v>42982</v>
      </c>
      <c r="C2718" s="35">
        <f>YEAR(Sales[[#This Row],[ShipDate]])</f>
        <v>2017</v>
      </c>
      <c r="D2718" t="s">
        <v>19</v>
      </c>
      <c r="E2718" t="s">
        <v>18</v>
      </c>
      <c r="F2718" t="s">
        <v>50</v>
      </c>
      <c r="G2718" t="s">
        <v>25</v>
      </c>
      <c r="H2718" t="s">
        <v>26</v>
      </c>
      <c r="I2718" t="s">
        <v>32</v>
      </c>
      <c r="J2718" t="s">
        <v>13</v>
      </c>
      <c r="K2718" t="s">
        <v>571</v>
      </c>
      <c r="L2718" t="s">
        <v>30</v>
      </c>
      <c r="N2718" t="str">
        <f>IF(ISBLANK(Sales[[#This Row],[return]]),"No",Sales[[#This Row],[return]])</f>
        <v>No</v>
      </c>
      <c r="O2718" s="2">
        <v>42979</v>
      </c>
      <c r="P2718" s="8" t="str">
        <f>TEXT(DAY(Sales[[#This Row],[OrderDate]]),"ddd")</f>
        <v>Sun</v>
      </c>
      <c r="Q2718" s="8" t="str">
        <f>TEXT(MONTH(Sales[[#This Row],[ShipDate]])*29,"mmm")</f>
        <v>Sep</v>
      </c>
      <c r="R2718">
        <v>260</v>
      </c>
      <c r="S2718" t="s">
        <v>575</v>
      </c>
      <c r="T2718" t="s">
        <v>28</v>
      </c>
      <c r="U2718">
        <v>90045</v>
      </c>
      <c r="V2718" s="1">
        <v>0.2</v>
      </c>
      <c r="W2718">
        <v>4</v>
      </c>
      <c r="X2718">
        <v>4</v>
      </c>
      <c r="Y2718">
        <v>14</v>
      </c>
      <c r="AD2718"/>
    </row>
    <row r="2719" spans="1:30" x14ac:dyDescent="0.25">
      <c r="A2719" t="s">
        <v>24</v>
      </c>
      <c r="B2719" s="2">
        <v>42843</v>
      </c>
      <c r="C2719" s="35">
        <f>YEAR(Sales[[#This Row],[ShipDate]])</f>
        <v>2017</v>
      </c>
      <c r="D2719" t="s">
        <v>113</v>
      </c>
      <c r="E2719" t="s">
        <v>18</v>
      </c>
      <c r="F2719" t="s">
        <v>43</v>
      </c>
      <c r="G2719" t="s">
        <v>11</v>
      </c>
      <c r="H2719" t="s">
        <v>1009</v>
      </c>
      <c r="I2719" t="s">
        <v>174</v>
      </c>
      <c r="J2719" t="s">
        <v>13</v>
      </c>
      <c r="K2719" t="s">
        <v>1196</v>
      </c>
      <c r="L2719" t="s">
        <v>17</v>
      </c>
      <c r="N2719" t="str">
        <f>IF(ISBLANK(Sales[[#This Row],[return]]),"No",Sales[[#This Row],[return]])</f>
        <v>No</v>
      </c>
      <c r="O2719" s="2">
        <v>42841</v>
      </c>
      <c r="P2719" s="8" t="str">
        <f>TEXT(DAY(Sales[[#This Row],[OrderDate]]),"ddd")</f>
        <v>Mon</v>
      </c>
      <c r="Q2719" s="8" t="str">
        <f>TEXT(MONTH(Sales[[#This Row],[ShipDate]])*29,"mmm")</f>
        <v>Apr</v>
      </c>
      <c r="R2719">
        <v>1536</v>
      </c>
      <c r="S2719" t="s">
        <v>1197</v>
      </c>
      <c r="T2719" t="s">
        <v>15</v>
      </c>
      <c r="U2719">
        <v>22980</v>
      </c>
      <c r="V2719" s="1">
        <v>0</v>
      </c>
      <c r="W2719">
        <v>120</v>
      </c>
      <c r="X2719">
        <v>7</v>
      </c>
      <c r="Y2719">
        <v>1197</v>
      </c>
      <c r="AD2719"/>
    </row>
    <row r="2720" spans="1:30" x14ac:dyDescent="0.25">
      <c r="A2720" t="s">
        <v>24</v>
      </c>
      <c r="B2720" s="2">
        <v>42843</v>
      </c>
      <c r="C2720" s="35">
        <f>YEAR(Sales[[#This Row],[ShipDate]])</f>
        <v>2017</v>
      </c>
      <c r="D2720" t="s">
        <v>113</v>
      </c>
      <c r="E2720" t="s">
        <v>18</v>
      </c>
      <c r="F2720" t="s">
        <v>21</v>
      </c>
      <c r="G2720" t="s">
        <v>11</v>
      </c>
      <c r="H2720" t="s">
        <v>1009</v>
      </c>
      <c r="I2720" t="s">
        <v>174</v>
      </c>
      <c r="J2720" t="s">
        <v>13</v>
      </c>
      <c r="K2720" t="s">
        <v>1196</v>
      </c>
      <c r="L2720" t="s">
        <v>17</v>
      </c>
      <c r="N2720" t="str">
        <f>IF(ISBLANK(Sales[[#This Row],[return]]),"No",Sales[[#This Row],[return]])</f>
        <v>No</v>
      </c>
      <c r="O2720" s="2">
        <v>42841</v>
      </c>
      <c r="P2720" s="8" t="str">
        <f>TEXT(DAY(Sales[[#This Row],[OrderDate]]),"ddd")</f>
        <v>Mon</v>
      </c>
      <c r="Q2720" s="8" t="str">
        <f>TEXT(MONTH(Sales[[#This Row],[ShipDate]])*29,"mmm")</f>
        <v>Apr</v>
      </c>
      <c r="R2720">
        <v>1228</v>
      </c>
      <c r="S2720" t="s">
        <v>3112</v>
      </c>
      <c r="T2720" t="s">
        <v>15</v>
      </c>
      <c r="U2720">
        <v>22980</v>
      </c>
      <c r="V2720" s="1">
        <v>0</v>
      </c>
      <c r="W2720">
        <v>126</v>
      </c>
      <c r="X2720">
        <v>9</v>
      </c>
      <c r="Y2720">
        <v>523</v>
      </c>
      <c r="AD2720"/>
    </row>
    <row r="2721" spans="1:30" x14ac:dyDescent="0.25">
      <c r="A2721" t="s">
        <v>24</v>
      </c>
      <c r="B2721" s="2">
        <v>42843</v>
      </c>
      <c r="C2721" s="35">
        <f>YEAR(Sales[[#This Row],[ShipDate]])</f>
        <v>2017</v>
      </c>
      <c r="D2721" t="s">
        <v>113</v>
      </c>
      <c r="E2721" t="s">
        <v>18</v>
      </c>
      <c r="F2721" t="s">
        <v>50</v>
      </c>
      <c r="G2721" t="s">
        <v>25</v>
      </c>
      <c r="H2721" t="s">
        <v>1009</v>
      </c>
      <c r="I2721" t="s">
        <v>174</v>
      </c>
      <c r="J2721" t="s">
        <v>13</v>
      </c>
      <c r="K2721" t="s">
        <v>1196</v>
      </c>
      <c r="L2721" t="s">
        <v>17</v>
      </c>
      <c r="N2721" t="str">
        <f>IF(ISBLANK(Sales[[#This Row],[return]]),"No",Sales[[#This Row],[return]])</f>
        <v>No</v>
      </c>
      <c r="O2721" s="2">
        <v>42841</v>
      </c>
      <c r="P2721" s="8" t="str">
        <f>TEXT(DAY(Sales[[#This Row],[OrderDate]]),"ddd")</f>
        <v>Mon</v>
      </c>
      <c r="Q2721" s="8" t="str">
        <f>TEXT(MONTH(Sales[[#This Row],[ShipDate]])*29,"mmm")</f>
        <v>Apr</v>
      </c>
      <c r="R2721">
        <v>408</v>
      </c>
      <c r="S2721" t="s">
        <v>1090</v>
      </c>
      <c r="T2721" t="s">
        <v>15</v>
      </c>
      <c r="U2721">
        <v>22980</v>
      </c>
      <c r="V2721" s="1">
        <v>0</v>
      </c>
      <c r="W2721">
        <v>5</v>
      </c>
      <c r="X2721">
        <v>1</v>
      </c>
      <c r="Y2721">
        <v>9</v>
      </c>
      <c r="AD2721"/>
    </row>
    <row r="2722" spans="1:30" x14ac:dyDescent="0.25">
      <c r="A2722" t="s">
        <v>24</v>
      </c>
      <c r="B2722" s="2">
        <v>42843</v>
      </c>
      <c r="C2722" s="35">
        <f>YEAR(Sales[[#This Row],[ShipDate]])</f>
        <v>2017</v>
      </c>
      <c r="D2722" t="s">
        <v>113</v>
      </c>
      <c r="E2722" t="s">
        <v>18</v>
      </c>
      <c r="F2722" t="s">
        <v>48</v>
      </c>
      <c r="G2722" t="s">
        <v>46</v>
      </c>
      <c r="H2722" t="s">
        <v>1009</v>
      </c>
      <c r="I2722" t="s">
        <v>174</v>
      </c>
      <c r="J2722" t="s">
        <v>13</v>
      </c>
      <c r="K2722" t="s">
        <v>1196</v>
      </c>
      <c r="L2722" t="s">
        <v>17</v>
      </c>
      <c r="N2722" t="str">
        <f>IF(ISBLANK(Sales[[#This Row],[return]]),"No",Sales[[#This Row],[return]])</f>
        <v>No</v>
      </c>
      <c r="O2722" s="2">
        <v>42841</v>
      </c>
      <c r="P2722" s="8" t="str">
        <f>TEXT(DAY(Sales[[#This Row],[OrderDate]]),"ddd")</f>
        <v>Mon</v>
      </c>
      <c r="Q2722" s="8" t="str">
        <f>TEXT(MONTH(Sales[[#This Row],[ShipDate]])*29,"mmm")</f>
        <v>Apr</v>
      </c>
      <c r="R2722">
        <v>972</v>
      </c>
      <c r="S2722" t="s">
        <v>54</v>
      </c>
      <c r="T2722" t="s">
        <v>15</v>
      </c>
      <c r="U2722">
        <v>22980</v>
      </c>
      <c r="V2722" s="1">
        <v>0</v>
      </c>
      <c r="W2722">
        <v>148</v>
      </c>
      <c r="X2722">
        <v>2</v>
      </c>
      <c r="Y2722">
        <v>570</v>
      </c>
      <c r="AD2722"/>
    </row>
    <row r="2723" spans="1:30" x14ac:dyDescent="0.25">
      <c r="A2723" t="s">
        <v>10</v>
      </c>
      <c r="B2723" s="2">
        <v>42990</v>
      </c>
      <c r="C2723" s="35">
        <f>YEAR(Sales[[#This Row],[ShipDate]])</f>
        <v>2017</v>
      </c>
      <c r="D2723" t="s">
        <v>36</v>
      </c>
      <c r="E2723" t="s">
        <v>69</v>
      </c>
      <c r="F2723" t="s">
        <v>43</v>
      </c>
      <c r="G2723" t="s">
        <v>11</v>
      </c>
      <c r="H2723" t="s">
        <v>60</v>
      </c>
      <c r="I2723" t="s">
        <v>63</v>
      </c>
      <c r="J2723" t="s">
        <v>13</v>
      </c>
      <c r="K2723" t="s">
        <v>2997</v>
      </c>
      <c r="L2723" t="s">
        <v>30</v>
      </c>
      <c r="N2723" t="str">
        <f>IF(ISBLANK(Sales[[#This Row],[return]]),"No",Sales[[#This Row],[return]])</f>
        <v>No</v>
      </c>
      <c r="O2723" s="2">
        <v>42984</v>
      </c>
      <c r="P2723" s="8" t="str">
        <f>TEXT(DAY(Sales[[#This Row],[OrderDate]]),"ddd")</f>
        <v>Fri</v>
      </c>
      <c r="Q2723" s="8" t="str">
        <f>TEXT(MONTH(Sales[[#This Row],[ShipDate]])*29,"mmm")</f>
        <v>Sep</v>
      </c>
      <c r="R2723">
        <v>876</v>
      </c>
      <c r="S2723" t="s">
        <v>3183</v>
      </c>
      <c r="T2723" t="s">
        <v>28</v>
      </c>
      <c r="U2723">
        <v>98103</v>
      </c>
      <c r="V2723" s="1">
        <v>0</v>
      </c>
      <c r="W2723">
        <v>75</v>
      </c>
      <c r="X2723">
        <v>3</v>
      </c>
      <c r="Y2723">
        <v>192</v>
      </c>
      <c r="AD2723"/>
    </row>
    <row r="2724" spans="1:30" x14ac:dyDescent="0.25">
      <c r="A2724" t="s">
        <v>10</v>
      </c>
      <c r="B2724" s="2">
        <v>42990</v>
      </c>
      <c r="C2724" s="35">
        <f>YEAR(Sales[[#This Row],[ShipDate]])</f>
        <v>2017</v>
      </c>
      <c r="D2724" t="s">
        <v>36</v>
      </c>
      <c r="E2724" t="s">
        <v>69</v>
      </c>
      <c r="F2724" t="s">
        <v>50</v>
      </c>
      <c r="G2724" t="s">
        <v>25</v>
      </c>
      <c r="H2724" t="s">
        <v>60</v>
      </c>
      <c r="I2724" t="s">
        <v>63</v>
      </c>
      <c r="J2724" t="s">
        <v>13</v>
      </c>
      <c r="K2724" t="s">
        <v>2997</v>
      </c>
      <c r="L2724" t="s">
        <v>30</v>
      </c>
      <c r="N2724" t="str">
        <f>IF(ISBLANK(Sales[[#This Row],[return]]),"No",Sales[[#This Row],[return]])</f>
        <v>No</v>
      </c>
      <c r="O2724" s="2">
        <v>42984</v>
      </c>
      <c r="P2724" s="8" t="str">
        <f>TEXT(DAY(Sales[[#This Row],[OrderDate]]),"ddd")</f>
        <v>Fri</v>
      </c>
      <c r="Q2724" s="8" t="str">
        <f>TEXT(MONTH(Sales[[#This Row],[ShipDate]])*29,"mmm")</f>
        <v>Sep</v>
      </c>
      <c r="R2724">
        <v>50</v>
      </c>
      <c r="S2724" t="s">
        <v>589</v>
      </c>
      <c r="T2724" t="s">
        <v>28</v>
      </c>
      <c r="U2724">
        <v>98103</v>
      </c>
      <c r="V2724" s="1">
        <v>0.2</v>
      </c>
      <c r="W2724">
        <v>2</v>
      </c>
      <c r="X2724">
        <v>2</v>
      </c>
      <c r="Y2724">
        <v>6</v>
      </c>
      <c r="AD2724"/>
    </row>
    <row r="2725" spans="1:30" x14ac:dyDescent="0.25">
      <c r="A2725" t="s">
        <v>40</v>
      </c>
      <c r="B2725" s="2">
        <v>43072</v>
      </c>
      <c r="C2725" s="35">
        <f>YEAR(Sales[[#This Row],[ShipDate]])</f>
        <v>2017</v>
      </c>
      <c r="D2725" t="s">
        <v>36</v>
      </c>
      <c r="E2725" t="s">
        <v>31</v>
      </c>
      <c r="F2725" t="s">
        <v>23</v>
      </c>
      <c r="G2725" t="s">
        <v>11</v>
      </c>
      <c r="H2725" t="s">
        <v>936</v>
      </c>
      <c r="I2725" t="s">
        <v>133</v>
      </c>
      <c r="J2725" t="s">
        <v>13</v>
      </c>
      <c r="K2725" t="s">
        <v>937</v>
      </c>
      <c r="L2725" t="s">
        <v>68</v>
      </c>
      <c r="N2725" t="str">
        <f>IF(ISBLANK(Sales[[#This Row],[return]]),"No",Sales[[#This Row],[return]])</f>
        <v>No</v>
      </c>
      <c r="O2725" s="2">
        <v>43068</v>
      </c>
      <c r="P2725" s="8" t="str">
        <f>TEXT(DAY(Sales[[#This Row],[OrderDate]]),"ddd")</f>
        <v>Sun</v>
      </c>
      <c r="Q2725" s="8" t="str">
        <f>TEXT(MONTH(Sales[[#This Row],[ShipDate]])*29,"mmm")</f>
        <v>Dec</v>
      </c>
      <c r="R2725">
        <v>764</v>
      </c>
      <c r="S2725" t="s">
        <v>3105</v>
      </c>
      <c r="T2725" t="s">
        <v>66</v>
      </c>
      <c r="U2725">
        <v>48126</v>
      </c>
      <c r="V2725" s="1">
        <v>0</v>
      </c>
      <c r="W2725">
        <v>88</v>
      </c>
      <c r="X2725">
        <v>2</v>
      </c>
      <c r="Y2725">
        <v>302</v>
      </c>
      <c r="AD2725"/>
    </row>
    <row r="2726" spans="1:30" x14ac:dyDescent="0.25">
      <c r="A2726" t="s">
        <v>40</v>
      </c>
      <c r="B2726" s="2">
        <v>43072</v>
      </c>
      <c r="C2726" s="35">
        <f>YEAR(Sales[[#This Row],[ShipDate]])</f>
        <v>2017</v>
      </c>
      <c r="D2726" t="s">
        <v>36</v>
      </c>
      <c r="E2726" t="s">
        <v>31</v>
      </c>
      <c r="F2726" t="s">
        <v>52</v>
      </c>
      <c r="G2726" t="s">
        <v>25</v>
      </c>
      <c r="H2726" t="s">
        <v>936</v>
      </c>
      <c r="I2726" t="s">
        <v>133</v>
      </c>
      <c r="J2726" t="s">
        <v>13</v>
      </c>
      <c r="K2726" t="s">
        <v>937</v>
      </c>
      <c r="L2726" t="s">
        <v>68</v>
      </c>
      <c r="N2726" t="str">
        <f>IF(ISBLANK(Sales[[#This Row],[return]]),"No",Sales[[#This Row],[return]])</f>
        <v>No</v>
      </c>
      <c r="O2726" s="2">
        <v>43068</v>
      </c>
      <c r="P2726" s="8" t="str">
        <f>TEXT(DAY(Sales[[#This Row],[OrderDate]]),"ddd")</f>
        <v>Sun</v>
      </c>
      <c r="Q2726" s="8" t="str">
        <f>TEXT(MONTH(Sales[[#This Row],[ShipDate]])*29,"mmm")</f>
        <v>Dec</v>
      </c>
      <c r="R2726">
        <v>854</v>
      </c>
      <c r="S2726" t="s">
        <v>938</v>
      </c>
      <c r="T2726" t="s">
        <v>66</v>
      </c>
      <c r="U2726">
        <v>48126</v>
      </c>
      <c r="V2726" s="1">
        <v>0.1</v>
      </c>
      <c r="W2726">
        <v>179</v>
      </c>
      <c r="X2726">
        <v>5</v>
      </c>
      <c r="Y2726">
        <v>555</v>
      </c>
      <c r="AD2726"/>
    </row>
    <row r="2727" spans="1:30" x14ac:dyDescent="0.25">
      <c r="A2727" t="s">
        <v>40</v>
      </c>
      <c r="B2727" s="2">
        <v>43072</v>
      </c>
      <c r="C2727" s="35">
        <f>YEAR(Sales[[#This Row],[ShipDate]])</f>
        <v>2017</v>
      </c>
      <c r="D2727" t="s">
        <v>36</v>
      </c>
      <c r="E2727" t="s">
        <v>31</v>
      </c>
      <c r="F2727" t="s">
        <v>39</v>
      </c>
      <c r="G2727" t="s">
        <v>25</v>
      </c>
      <c r="H2727" t="s">
        <v>936</v>
      </c>
      <c r="I2727" t="s">
        <v>133</v>
      </c>
      <c r="J2727" t="s">
        <v>13</v>
      </c>
      <c r="K2727" t="s">
        <v>937</v>
      </c>
      <c r="L2727" t="s">
        <v>68</v>
      </c>
      <c r="N2727" t="str">
        <f>IF(ISBLANK(Sales[[#This Row],[return]]),"No",Sales[[#This Row],[return]])</f>
        <v>No</v>
      </c>
      <c r="O2727" s="2">
        <v>43068</v>
      </c>
      <c r="P2727" s="8" t="str">
        <f>TEXT(DAY(Sales[[#This Row],[OrderDate]]),"ddd")</f>
        <v>Sun</v>
      </c>
      <c r="Q2727" s="8" t="str">
        <f>TEXT(MONTH(Sales[[#This Row],[ShipDate]])*29,"mmm")</f>
        <v>Dec</v>
      </c>
      <c r="R2727">
        <v>1098</v>
      </c>
      <c r="S2727" t="s">
        <v>939</v>
      </c>
      <c r="T2727" t="s">
        <v>66</v>
      </c>
      <c r="U2727">
        <v>48126</v>
      </c>
      <c r="V2727" s="1">
        <v>0</v>
      </c>
      <c r="W2727">
        <v>131</v>
      </c>
      <c r="X2727">
        <v>4</v>
      </c>
      <c r="Y2727">
        <v>523</v>
      </c>
      <c r="AD2727"/>
    </row>
    <row r="2728" spans="1:30" x14ac:dyDescent="0.25">
      <c r="A2728" t="s">
        <v>40</v>
      </c>
      <c r="B2728" s="2">
        <v>43072</v>
      </c>
      <c r="C2728" s="35">
        <f>YEAR(Sales[[#This Row],[ShipDate]])</f>
        <v>2017</v>
      </c>
      <c r="D2728" t="s">
        <v>36</v>
      </c>
      <c r="E2728" t="s">
        <v>31</v>
      </c>
      <c r="F2728" t="s">
        <v>45</v>
      </c>
      <c r="G2728" t="s">
        <v>25</v>
      </c>
      <c r="H2728" t="s">
        <v>936</v>
      </c>
      <c r="I2728" t="s">
        <v>133</v>
      </c>
      <c r="J2728" t="s">
        <v>13</v>
      </c>
      <c r="K2728" t="s">
        <v>937</v>
      </c>
      <c r="L2728" t="s">
        <v>68</v>
      </c>
      <c r="N2728" t="str">
        <f>IF(ISBLANK(Sales[[#This Row],[return]]),"No",Sales[[#This Row],[return]])</f>
        <v>No</v>
      </c>
      <c r="O2728" s="2">
        <v>43068</v>
      </c>
      <c r="P2728" s="8" t="str">
        <f>TEXT(DAY(Sales[[#This Row],[OrderDate]]),"ddd")</f>
        <v>Sun</v>
      </c>
      <c r="Q2728" s="8" t="str">
        <f>TEXT(MONTH(Sales[[#This Row],[ShipDate]])*29,"mmm")</f>
        <v>Dec</v>
      </c>
      <c r="R2728">
        <v>361</v>
      </c>
      <c r="S2728" t="s">
        <v>105</v>
      </c>
      <c r="T2728" t="s">
        <v>66</v>
      </c>
      <c r="U2728">
        <v>48126</v>
      </c>
      <c r="V2728" s="1">
        <v>0</v>
      </c>
      <c r="W2728">
        <v>47</v>
      </c>
      <c r="X2728">
        <v>9</v>
      </c>
      <c r="Y2728">
        <v>162</v>
      </c>
      <c r="AD2728"/>
    </row>
    <row r="2729" spans="1:30" x14ac:dyDescent="0.25">
      <c r="A2729" t="s">
        <v>24</v>
      </c>
      <c r="B2729" s="2">
        <v>42824</v>
      </c>
      <c r="C2729" s="35">
        <f>YEAR(Sales[[#This Row],[ShipDate]])</f>
        <v>2017</v>
      </c>
      <c r="D2729" t="s">
        <v>36</v>
      </c>
      <c r="E2729" t="s">
        <v>31</v>
      </c>
      <c r="F2729" t="s">
        <v>59</v>
      </c>
      <c r="G2729" t="s">
        <v>25</v>
      </c>
      <c r="H2729" t="s">
        <v>26</v>
      </c>
      <c r="I2729" t="s">
        <v>32</v>
      </c>
      <c r="J2729" t="s">
        <v>13</v>
      </c>
      <c r="K2729" t="s">
        <v>646</v>
      </c>
      <c r="L2729" t="s">
        <v>30</v>
      </c>
      <c r="N2729" t="str">
        <f>IF(ISBLANK(Sales[[#This Row],[return]]),"No",Sales[[#This Row],[return]])</f>
        <v>No</v>
      </c>
      <c r="O2729" s="2">
        <v>42817</v>
      </c>
      <c r="P2729" s="8" t="str">
        <f>TEXT(DAY(Sales[[#This Row],[OrderDate]]),"ddd")</f>
        <v>Mon</v>
      </c>
      <c r="Q2729" s="8" t="str">
        <f>TEXT(MONTH(Sales[[#This Row],[ShipDate]])*29,"mmm")</f>
        <v>Mar</v>
      </c>
      <c r="R2729">
        <v>1346</v>
      </c>
      <c r="S2729" t="s">
        <v>3228</v>
      </c>
      <c r="T2729" t="s">
        <v>28</v>
      </c>
      <c r="U2729">
        <v>90049</v>
      </c>
      <c r="V2729" s="1">
        <v>0</v>
      </c>
      <c r="W2729">
        <v>17</v>
      </c>
      <c r="X2729">
        <v>4</v>
      </c>
      <c r="Y2729">
        <v>33</v>
      </c>
      <c r="AD2729"/>
    </row>
    <row r="2730" spans="1:30" x14ac:dyDescent="0.25">
      <c r="A2730" t="s">
        <v>40</v>
      </c>
      <c r="B2730" s="2">
        <v>42959</v>
      </c>
      <c r="C2730" s="35">
        <f>YEAR(Sales[[#This Row],[ShipDate]])</f>
        <v>2017</v>
      </c>
      <c r="D2730" t="s">
        <v>36</v>
      </c>
      <c r="E2730" t="s">
        <v>18</v>
      </c>
      <c r="F2730" t="s">
        <v>45</v>
      </c>
      <c r="G2730" t="s">
        <v>25</v>
      </c>
      <c r="H2730" t="s">
        <v>88</v>
      </c>
      <c r="I2730" t="s">
        <v>93</v>
      </c>
      <c r="J2730" t="s">
        <v>13</v>
      </c>
      <c r="K2730" t="s">
        <v>1207</v>
      </c>
      <c r="L2730" t="s">
        <v>92</v>
      </c>
      <c r="N2730" t="str">
        <f>IF(ISBLANK(Sales[[#This Row],[return]]),"No",Sales[[#This Row],[return]])</f>
        <v>No</v>
      </c>
      <c r="O2730" s="2">
        <v>42954</v>
      </c>
      <c r="P2730" s="8" t="str">
        <f>TEXT(DAY(Sales[[#This Row],[OrderDate]]),"ddd")</f>
        <v>Sat</v>
      </c>
      <c r="Q2730" s="8" t="str">
        <f>TEXT(MONTH(Sales[[#This Row],[ShipDate]])*29,"mmm")</f>
        <v>Aug</v>
      </c>
      <c r="R2730">
        <v>1500</v>
      </c>
      <c r="S2730" t="s">
        <v>1913</v>
      </c>
      <c r="T2730" t="s">
        <v>90</v>
      </c>
      <c r="U2730">
        <v>19120</v>
      </c>
      <c r="V2730" s="1">
        <v>0.2</v>
      </c>
      <c r="W2730">
        <v>11</v>
      </c>
      <c r="X2730">
        <v>10</v>
      </c>
      <c r="Y2730">
        <v>107</v>
      </c>
      <c r="AD2730"/>
    </row>
    <row r="2731" spans="1:30" x14ac:dyDescent="0.25">
      <c r="A2731" t="s">
        <v>40</v>
      </c>
      <c r="B2731" s="2">
        <v>42995</v>
      </c>
      <c r="C2731" s="35">
        <f>YEAR(Sales[[#This Row],[ShipDate]])</f>
        <v>2017</v>
      </c>
      <c r="D2731" t="s">
        <v>36</v>
      </c>
      <c r="E2731" t="s">
        <v>18</v>
      </c>
      <c r="F2731" t="s">
        <v>50</v>
      </c>
      <c r="G2731" t="s">
        <v>25</v>
      </c>
      <c r="H2731" t="s">
        <v>706</v>
      </c>
      <c r="I2731" t="s">
        <v>58</v>
      </c>
      <c r="J2731" t="s">
        <v>13</v>
      </c>
      <c r="K2731" t="s">
        <v>1340</v>
      </c>
      <c r="L2731" t="s">
        <v>17</v>
      </c>
      <c r="N2731" t="str">
        <f>IF(ISBLANK(Sales[[#This Row],[return]]),"No",Sales[[#This Row],[return]])</f>
        <v>No</v>
      </c>
      <c r="O2731" s="2">
        <v>42991</v>
      </c>
      <c r="P2731" s="8" t="str">
        <f>TEXT(DAY(Sales[[#This Row],[OrderDate]]),"ddd")</f>
        <v>Fri</v>
      </c>
      <c r="Q2731" s="8" t="str">
        <f>TEXT(MONTH(Sales[[#This Row],[ShipDate]])*29,"mmm")</f>
        <v>Sep</v>
      </c>
      <c r="R2731">
        <v>795</v>
      </c>
      <c r="S2731" t="s">
        <v>1749</v>
      </c>
      <c r="T2731" t="s">
        <v>15</v>
      </c>
      <c r="U2731">
        <v>28540</v>
      </c>
      <c r="V2731" s="1">
        <v>0.7</v>
      </c>
      <c r="W2731">
        <v>-10</v>
      </c>
      <c r="X2731">
        <v>4</v>
      </c>
      <c r="Y2731">
        <v>13</v>
      </c>
      <c r="AD2731"/>
    </row>
    <row r="2732" spans="1:30" x14ac:dyDescent="0.25">
      <c r="A2732" t="s">
        <v>40</v>
      </c>
      <c r="B2732" s="2">
        <v>42795</v>
      </c>
      <c r="C2732" s="35">
        <f>YEAR(Sales[[#This Row],[ShipDate]])</f>
        <v>2017</v>
      </c>
      <c r="D2732" t="s">
        <v>19</v>
      </c>
      <c r="E2732" t="s">
        <v>18</v>
      </c>
      <c r="F2732" t="s">
        <v>99</v>
      </c>
      <c r="G2732" t="s">
        <v>46</v>
      </c>
      <c r="H2732" t="s">
        <v>60</v>
      </c>
      <c r="I2732" t="s">
        <v>63</v>
      </c>
      <c r="J2732" t="s">
        <v>13</v>
      </c>
      <c r="K2732" t="s">
        <v>322</v>
      </c>
      <c r="L2732" t="s">
        <v>30</v>
      </c>
      <c r="N2732" t="str">
        <f>IF(ISBLANK(Sales[[#This Row],[return]]),"No",Sales[[#This Row],[return]])</f>
        <v>No</v>
      </c>
      <c r="O2732" s="2">
        <v>42793</v>
      </c>
      <c r="P2732" s="8" t="str">
        <f>TEXT(DAY(Sales[[#This Row],[OrderDate]]),"ddd")</f>
        <v>Fri</v>
      </c>
      <c r="Q2732" s="8" t="str">
        <f>TEXT(MONTH(Sales[[#This Row],[ShipDate]])*29,"mmm")</f>
        <v>Mar</v>
      </c>
      <c r="R2732">
        <v>1095</v>
      </c>
      <c r="S2732" t="s">
        <v>618</v>
      </c>
      <c r="T2732" t="s">
        <v>28</v>
      </c>
      <c r="U2732">
        <v>98105</v>
      </c>
      <c r="V2732" s="1">
        <v>0</v>
      </c>
      <c r="W2732">
        <v>81</v>
      </c>
      <c r="X2732">
        <v>9</v>
      </c>
      <c r="Y2732">
        <v>539</v>
      </c>
      <c r="AD2732"/>
    </row>
    <row r="2733" spans="1:30" x14ac:dyDescent="0.25">
      <c r="A2733" t="s">
        <v>24</v>
      </c>
      <c r="B2733" s="2">
        <v>42877</v>
      </c>
      <c r="C2733" s="35">
        <f>YEAR(Sales[[#This Row],[ShipDate]])</f>
        <v>2017</v>
      </c>
      <c r="D2733" t="s">
        <v>36</v>
      </c>
      <c r="E2733" t="s">
        <v>31</v>
      </c>
      <c r="F2733" t="s">
        <v>39</v>
      </c>
      <c r="G2733" t="s">
        <v>25</v>
      </c>
      <c r="H2733" t="s">
        <v>88</v>
      </c>
      <c r="I2733" t="s">
        <v>93</v>
      </c>
      <c r="J2733" t="s">
        <v>13</v>
      </c>
      <c r="K2733" t="s">
        <v>2627</v>
      </c>
      <c r="L2733" t="s">
        <v>92</v>
      </c>
      <c r="N2733" t="str">
        <f>IF(ISBLANK(Sales[[#This Row],[return]]),"No",Sales[[#This Row],[return]])</f>
        <v>No</v>
      </c>
      <c r="O2733" s="2">
        <v>42870</v>
      </c>
      <c r="P2733" s="8" t="str">
        <f>TEXT(DAY(Sales[[#This Row],[OrderDate]]),"ddd")</f>
        <v>Sun</v>
      </c>
      <c r="Q2733" s="8" t="str">
        <f>TEXT(MONTH(Sales[[#This Row],[ShipDate]])*29,"mmm")</f>
        <v>May</v>
      </c>
      <c r="R2733">
        <v>647</v>
      </c>
      <c r="S2733" t="s">
        <v>1001</v>
      </c>
      <c r="T2733" t="s">
        <v>90</v>
      </c>
      <c r="U2733">
        <v>19140</v>
      </c>
      <c r="V2733" s="1">
        <v>0.2</v>
      </c>
      <c r="W2733">
        <v>-10</v>
      </c>
      <c r="X2733">
        <v>2</v>
      </c>
      <c r="Y2733">
        <v>52</v>
      </c>
      <c r="AD2733"/>
    </row>
    <row r="2734" spans="1:30" x14ac:dyDescent="0.25">
      <c r="A2734" t="s">
        <v>40</v>
      </c>
      <c r="B2734" s="2">
        <v>42935</v>
      </c>
      <c r="C2734" s="35">
        <f>YEAR(Sales[[#This Row],[ShipDate]])</f>
        <v>2017</v>
      </c>
      <c r="D2734" t="s">
        <v>19</v>
      </c>
      <c r="E2734" t="s">
        <v>18</v>
      </c>
      <c r="F2734" t="s">
        <v>21</v>
      </c>
      <c r="G2734" t="s">
        <v>11</v>
      </c>
      <c r="H2734" t="s">
        <v>1411</v>
      </c>
      <c r="I2734" t="s">
        <v>32</v>
      </c>
      <c r="J2734" t="s">
        <v>13</v>
      </c>
      <c r="K2734" t="s">
        <v>1209</v>
      </c>
      <c r="L2734" t="s">
        <v>30</v>
      </c>
      <c r="N2734" t="str">
        <f>IF(ISBLANK(Sales[[#This Row],[return]]),"No",Sales[[#This Row],[return]])</f>
        <v>No</v>
      </c>
      <c r="O2734" s="2">
        <v>42933</v>
      </c>
      <c r="P2734" s="8" t="str">
        <f>TEXT(DAY(Sales[[#This Row],[OrderDate]]),"ddd")</f>
        <v>Tue</v>
      </c>
      <c r="Q2734" s="8" t="str">
        <f>TEXT(MONTH(Sales[[#This Row],[ShipDate]])*29,"mmm")</f>
        <v>Jul</v>
      </c>
      <c r="R2734">
        <v>1429</v>
      </c>
      <c r="S2734" t="s">
        <v>1120</v>
      </c>
      <c r="T2734" t="s">
        <v>28</v>
      </c>
      <c r="U2734">
        <v>93309</v>
      </c>
      <c r="V2734" s="1">
        <v>0.15</v>
      </c>
      <c r="W2734">
        <v>-14</v>
      </c>
      <c r="X2734">
        <v>2</v>
      </c>
      <c r="Y2734">
        <v>195</v>
      </c>
      <c r="AD2734"/>
    </row>
    <row r="2735" spans="1:30" x14ac:dyDescent="0.25">
      <c r="A2735" t="s">
        <v>24</v>
      </c>
      <c r="B2735" s="2">
        <v>43044</v>
      </c>
      <c r="C2735" s="35">
        <f>YEAR(Sales[[#This Row],[ShipDate]])</f>
        <v>2017</v>
      </c>
      <c r="D2735" t="s">
        <v>113</v>
      </c>
      <c r="E2735" t="s">
        <v>18</v>
      </c>
      <c r="F2735" t="s">
        <v>52</v>
      </c>
      <c r="G2735" t="s">
        <v>25</v>
      </c>
      <c r="H2735" t="s">
        <v>1552</v>
      </c>
      <c r="I2735" t="s">
        <v>174</v>
      </c>
      <c r="J2735" t="s">
        <v>13</v>
      </c>
      <c r="K2735" t="s">
        <v>1050</v>
      </c>
      <c r="L2735" t="s">
        <v>17</v>
      </c>
      <c r="N2735" t="str">
        <f>IF(ISBLANK(Sales[[#This Row],[return]]),"No",Sales[[#This Row],[return]])</f>
        <v>No</v>
      </c>
      <c r="O2735" s="2">
        <v>43041</v>
      </c>
      <c r="P2735" s="8" t="str">
        <f>TEXT(DAY(Sales[[#This Row],[OrderDate]]),"ddd")</f>
        <v>Mon</v>
      </c>
      <c r="Q2735" s="8" t="str">
        <f>TEXT(MONTH(Sales[[#This Row],[ShipDate]])*29,"mmm")</f>
        <v>Nov</v>
      </c>
      <c r="R2735">
        <v>607</v>
      </c>
      <c r="S2735" t="s">
        <v>1765</v>
      </c>
      <c r="T2735" t="s">
        <v>15</v>
      </c>
      <c r="U2735">
        <v>23320</v>
      </c>
      <c r="V2735" s="1">
        <v>0</v>
      </c>
      <c r="W2735">
        <v>55</v>
      </c>
      <c r="X2735">
        <v>4</v>
      </c>
      <c r="Y2735">
        <v>198</v>
      </c>
      <c r="AD2735"/>
    </row>
    <row r="2736" spans="1:30" x14ac:dyDescent="0.25">
      <c r="A2736" t="s">
        <v>24</v>
      </c>
      <c r="B2736" s="2">
        <v>43056</v>
      </c>
      <c r="C2736" s="35">
        <f>YEAR(Sales[[#This Row],[ShipDate]])</f>
        <v>2017</v>
      </c>
      <c r="D2736" t="s">
        <v>113</v>
      </c>
      <c r="E2736" t="s">
        <v>31</v>
      </c>
      <c r="F2736" t="s">
        <v>150</v>
      </c>
      <c r="G2736" t="s">
        <v>25</v>
      </c>
      <c r="H2736" t="s">
        <v>171</v>
      </c>
      <c r="I2736" t="s">
        <v>216</v>
      </c>
      <c r="J2736" t="s">
        <v>13</v>
      </c>
      <c r="K2736" t="s">
        <v>85</v>
      </c>
      <c r="L2736" t="s">
        <v>30</v>
      </c>
      <c r="M2736" t="s">
        <v>82</v>
      </c>
      <c r="N2736" t="str">
        <f>IF(ISBLANK(Sales[[#This Row],[return]]),"No",Sales[[#This Row],[return]])</f>
        <v>Yes</v>
      </c>
      <c r="O2736" s="2">
        <v>43053</v>
      </c>
      <c r="P2736" s="8" t="str">
        <f>TEXT(DAY(Sales[[#This Row],[OrderDate]]),"ddd")</f>
        <v>Sat</v>
      </c>
      <c r="Q2736" s="8" t="str">
        <f>TEXT(MONTH(Sales[[#This Row],[ShipDate]])*29,"mmm")</f>
        <v>Nov</v>
      </c>
      <c r="R2736">
        <v>110</v>
      </c>
      <c r="S2736" t="s">
        <v>148</v>
      </c>
      <c r="T2736" t="s">
        <v>28</v>
      </c>
      <c r="U2736">
        <v>97477</v>
      </c>
      <c r="V2736" s="1">
        <v>0.2</v>
      </c>
      <c r="W2736">
        <v>2</v>
      </c>
      <c r="X2736">
        <v>5</v>
      </c>
      <c r="Y2736">
        <v>9</v>
      </c>
      <c r="AD2736"/>
    </row>
    <row r="2737" spans="1:30" x14ac:dyDescent="0.25">
      <c r="A2737" t="s">
        <v>24</v>
      </c>
      <c r="B2737" s="2">
        <v>43056</v>
      </c>
      <c r="C2737" s="35">
        <f>YEAR(Sales[[#This Row],[ShipDate]])</f>
        <v>2017</v>
      </c>
      <c r="D2737" t="s">
        <v>113</v>
      </c>
      <c r="E2737" t="s">
        <v>31</v>
      </c>
      <c r="F2737" t="s">
        <v>99</v>
      </c>
      <c r="G2737" t="s">
        <v>46</v>
      </c>
      <c r="H2737" t="s">
        <v>171</v>
      </c>
      <c r="I2737" t="s">
        <v>216</v>
      </c>
      <c r="J2737" t="s">
        <v>13</v>
      </c>
      <c r="K2737" t="s">
        <v>85</v>
      </c>
      <c r="L2737" t="s">
        <v>30</v>
      </c>
      <c r="M2737" t="s">
        <v>82</v>
      </c>
      <c r="N2737" t="str">
        <f>IF(ISBLANK(Sales[[#This Row],[return]]),"No",Sales[[#This Row],[return]])</f>
        <v>Yes</v>
      </c>
      <c r="O2737" s="2">
        <v>43053</v>
      </c>
      <c r="P2737" s="8" t="str">
        <f>TEXT(DAY(Sales[[#This Row],[OrderDate]]),"ddd")</f>
        <v>Sat</v>
      </c>
      <c r="Q2737" s="8" t="str">
        <f>TEXT(MONTH(Sales[[#This Row],[ShipDate]])*29,"mmm")</f>
        <v>Nov</v>
      </c>
      <c r="R2737">
        <v>921</v>
      </c>
      <c r="S2737" t="s">
        <v>2876</v>
      </c>
      <c r="T2737" t="s">
        <v>28</v>
      </c>
      <c r="U2737">
        <v>97477</v>
      </c>
      <c r="V2737" s="1">
        <v>0.2</v>
      </c>
      <c r="W2737">
        <v>5</v>
      </c>
      <c r="X2737">
        <v>3</v>
      </c>
      <c r="Y2737">
        <v>91</v>
      </c>
      <c r="AD2737"/>
    </row>
    <row r="2738" spans="1:30" x14ac:dyDescent="0.25">
      <c r="A2738" t="s">
        <v>24</v>
      </c>
      <c r="B2738" s="2">
        <v>43056</v>
      </c>
      <c r="C2738" s="35">
        <f>YEAR(Sales[[#This Row],[ShipDate]])</f>
        <v>2017</v>
      </c>
      <c r="D2738" t="s">
        <v>113</v>
      </c>
      <c r="E2738" t="s">
        <v>31</v>
      </c>
      <c r="F2738" t="s">
        <v>99</v>
      </c>
      <c r="G2738" t="s">
        <v>46</v>
      </c>
      <c r="H2738" t="s">
        <v>171</v>
      </c>
      <c r="I2738" t="s">
        <v>216</v>
      </c>
      <c r="J2738" t="s">
        <v>13</v>
      </c>
      <c r="K2738" t="s">
        <v>85</v>
      </c>
      <c r="L2738" t="s">
        <v>30</v>
      </c>
      <c r="M2738" t="s">
        <v>82</v>
      </c>
      <c r="N2738" t="str">
        <f>IF(ISBLANK(Sales[[#This Row],[return]]),"No",Sales[[#This Row],[return]])</f>
        <v>Yes</v>
      </c>
      <c r="O2738" s="2">
        <v>43053</v>
      </c>
      <c r="P2738" s="8" t="str">
        <f>TEXT(DAY(Sales[[#This Row],[OrderDate]]),"ddd")</f>
        <v>Sat</v>
      </c>
      <c r="Q2738" s="8" t="str">
        <f>TEXT(MONTH(Sales[[#This Row],[ShipDate]])*29,"mmm")</f>
        <v>Nov</v>
      </c>
      <c r="R2738">
        <v>1273</v>
      </c>
      <c r="S2738" t="s">
        <v>2376</v>
      </c>
      <c r="T2738" t="s">
        <v>28</v>
      </c>
      <c r="U2738">
        <v>97477</v>
      </c>
      <c r="V2738" s="1">
        <v>0.2</v>
      </c>
      <c r="W2738">
        <v>30</v>
      </c>
      <c r="X2738">
        <v>4</v>
      </c>
      <c r="Y2738">
        <v>160</v>
      </c>
      <c r="AD2738"/>
    </row>
    <row r="2739" spans="1:30" x14ac:dyDescent="0.25">
      <c r="A2739" t="s">
        <v>40</v>
      </c>
      <c r="B2739" s="2">
        <v>42884</v>
      </c>
      <c r="C2739" s="35">
        <f>YEAR(Sales[[#This Row],[ShipDate]])</f>
        <v>2017</v>
      </c>
      <c r="D2739" t="s">
        <v>36</v>
      </c>
      <c r="E2739" t="s">
        <v>18</v>
      </c>
      <c r="F2739" t="s">
        <v>52</v>
      </c>
      <c r="G2739" t="s">
        <v>25</v>
      </c>
      <c r="H2739" t="s">
        <v>1907</v>
      </c>
      <c r="I2739" t="s">
        <v>233</v>
      </c>
      <c r="J2739" t="s">
        <v>13</v>
      </c>
      <c r="K2739" t="s">
        <v>1354</v>
      </c>
      <c r="L2739" t="s">
        <v>30</v>
      </c>
      <c r="N2739" t="str">
        <f>IF(ISBLANK(Sales[[#This Row],[return]]),"No",Sales[[#This Row],[return]])</f>
        <v>No</v>
      </c>
      <c r="O2739" s="2">
        <v>42880</v>
      </c>
      <c r="P2739" s="8" t="str">
        <f>TEXT(DAY(Sales[[#This Row],[OrderDate]]),"ddd")</f>
        <v>Wed</v>
      </c>
      <c r="Q2739" s="8" t="str">
        <f>TEXT(MONTH(Sales[[#This Row],[ShipDate]])*29,"mmm")</f>
        <v>May</v>
      </c>
      <c r="R2739">
        <v>949</v>
      </c>
      <c r="S2739" t="s">
        <v>1902</v>
      </c>
      <c r="T2739" t="s">
        <v>28</v>
      </c>
      <c r="U2739">
        <v>81001</v>
      </c>
      <c r="V2739" s="1">
        <v>0.2</v>
      </c>
      <c r="W2739">
        <v>85</v>
      </c>
      <c r="X2739">
        <v>13</v>
      </c>
      <c r="Y2739">
        <v>846</v>
      </c>
      <c r="AD2739"/>
    </row>
    <row r="2740" spans="1:30" x14ac:dyDescent="0.25">
      <c r="A2740" t="s">
        <v>24</v>
      </c>
      <c r="B2740" s="2">
        <v>43056</v>
      </c>
      <c r="C2740" s="35">
        <f>YEAR(Sales[[#This Row],[ShipDate]])</f>
        <v>2017</v>
      </c>
      <c r="D2740" t="s">
        <v>113</v>
      </c>
      <c r="E2740" t="s">
        <v>31</v>
      </c>
      <c r="F2740" t="s">
        <v>39</v>
      </c>
      <c r="G2740" t="s">
        <v>25</v>
      </c>
      <c r="H2740" t="s">
        <v>146</v>
      </c>
      <c r="I2740" t="s">
        <v>149</v>
      </c>
      <c r="J2740" t="s">
        <v>13</v>
      </c>
      <c r="K2740" t="s">
        <v>751</v>
      </c>
      <c r="L2740" t="s">
        <v>92</v>
      </c>
      <c r="N2740" t="str">
        <f>IF(ISBLANK(Sales[[#This Row],[return]]),"No",Sales[[#This Row],[return]])</f>
        <v>No</v>
      </c>
      <c r="O2740" s="2">
        <v>43054</v>
      </c>
      <c r="P2740" s="8" t="str">
        <f>TEXT(DAY(Sales[[#This Row],[OrderDate]]),"ddd")</f>
        <v>Sun</v>
      </c>
      <c r="Q2740" s="8" t="str">
        <f>TEXT(MONTH(Sales[[#This Row],[ShipDate]])*29,"mmm")</f>
        <v>Nov</v>
      </c>
      <c r="R2740">
        <v>581</v>
      </c>
      <c r="S2740" t="s">
        <v>717</v>
      </c>
      <c r="T2740" t="s">
        <v>90</v>
      </c>
      <c r="U2740">
        <v>10035</v>
      </c>
      <c r="V2740" s="1">
        <v>0</v>
      </c>
      <c r="W2740">
        <v>21</v>
      </c>
      <c r="X2740">
        <v>3</v>
      </c>
      <c r="Y2740">
        <v>71</v>
      </c>
      <c r="AD2740"/>
    </row>
    <row r="2741" spans="1:30" x14ac:dyDescent="0.25">
      <c r="A2741" t="s">
        <v>24</v>
      </c>
      <c r="B2741" s="2">
        <v>43056</v>
      </c>
      <c r="C2741" s="35">
        <f>YEAR(Sales[[#This Row],[ShipDate]])</f>
        <v>2017</v>
      </c>
      <c r="D2741" t="s">
        <v>113</v>
      </c>
      <c r="E2741" t="s">
        <v>31</v>
      </c>
      <c r="F2741" t="s">
        <v>45</v>
      </c>
      <c r="G2741" t="s">
        <v>25</v>
      </c>
      <c r="H2741" t="s">
        <v>146</v>
      </c>
      <c r="I2741" t="s">
        <v>149</v>
      </c>
      <c r="J2741" t="s">
        <v>13</v>
      </c>
      <c r="K2741" t="s">
        <v>751</v>
      </c>
      <c r="L2741" t="s">
        <v>92</v>
      </c>
      <c r="N2741" t="str">
        <f>IF(ISBLANK(Sales[[#This Row],[return]]),"No",Sales[[#This Row],[return]])</f>
        <v>No</v>
      </c>
      <c r="O2741" s="2">
        <v>43054</v>
      </c>
      <c r="P2741" s="8" t="str">
        <f>TEXT(DAY(Sales[[#This Row],[OrderDate]]),"ddd")</f>
        <v>Sun</v>
      </c>
      <c r="Q2741" s="8" t="str">
        <f>TEXT(MONTH(Sales[[#This Row],[ShipDate]])*29,"mmm")</f>
        <v>Nov</v>
      </c>
      <c r="R2741">
        <v>1133</v>
      </c>
      <c r="S2741" t="s">
        <v>1942</v>
      </c>
      <c r="T2741" t="s">
        <v>90</v>
      </c>
      <c r="U2741">
        <v>10035</v>
      </c>
      <c r="V2741" s="1">
        <v>0</v>
      </c>
      <c r="W2741">
        <v>36</v>
      </c>
      <c r="X2741">
        <v>6</v>
      </c>
      <c r="Y2741">
        <v>119</v>
      </c>
      <c r="AD2741"/>
    </row>
    <row r="2742" spans="1:30" x14ac:dyDescent="0.25">
      <c r="A2742" t="s">
        <v>24</v>
      </c>
      <c r="B2742" s="2">
        <v>43056</v>
      </c>
      <c r="C2742" s="35">
        <f>YEAR(Sales[[#This Row],[ShipDate]])</f>
        <v>2017</v>
      </c>
      <c r="D2742" t="s">
        <v>113</v>
      </c>
      <c r="E2742" t="s">
        <v>31</v>
      </c>
      <c r="F2742" t="s">
        <v>50</v>
      </c>
      <c r="G2742" t="s">
        <v>25</v>
      </c>
      <c r="H2742" t="s">
        <v>146</v>
      </c>
      <c r="I2742" t="s">
        <v>149</v>
      </c>
      <c r="J2742" t="s">
        <v>13</v>
      </c>
      <c r="K2742" t="s">
        <v>751</v>
      </c>
      <c r="L2742" t="s">
        <v>92</v>
      </c>
      <c r="N2742" t="str">
        <f>IF(ISBLANK(Sales[[#This Row],[return]]),"No",Sales[[#This Row],[return]])</f>
        <v>No</v>
      </c>
      <c r="O2742" s="2">
        <v>43054</v>
      </c>
      <c r="P2742" s="8" t="str">
        <f>TEXT(DAY(Sales[[#This Row],[OrderDate]]),"ddd")</f>
        <v>Sun</v>
      </c>
      <c r="Q2742" s="8" t="str">
        <f>TEXT(MONTH(Sales[[#This Row],[ShipDate]])*29,"mmm")</f>
        <v>Nov</v>
      </c>
      <c r="R2742">
        <v>411</v>
      </c>
      <c r="S2742" t="s">
        <v>2239</v>
      </c>
      <c r="T2742" t="s">
        <v>90</v>
      </c>
      <c r="U2742">
        <v>10035</v>
      </c>
      <c r="V2742" s="1">
        <v>0.2</v>
      </c>
      <c r="W2742">
        <v>12</v>
      </c>
      <c r="X2742">
        <v>6</v>
      </c>
      <c r="Y2742">
        <v>35</v>
      </c>
      <c r="AD2742"/>
    </row>
    <row r="2743" spans="1:30" x14ac:dyDescent="0.25">
      <c r="A2743" t="s">
        <v>40</v>
      </c>
      <c r="B2743" s="2">
        <v>43066</v>
      </c>
      <c r="C2743" s="35">
        <f>YEAR(Sales[[#This Row],[ShipDate]])</f>
        <v>2017</v>
      </c>
      <c r="D2743" t="s">
        <v>36</v>
      </c>
      <c r="E2743" t="s">
        <v>69</v>
      </c>
      <c r="F2743" t="s">
        <v>38</v>
      </c>
      <c r="G2743" t="s">
        <v>11</v>
      </c>
      <c r="H2743" t="s">
        <v>336</v>
      </c>
      <c r="I2743" t="s">
        <v>70</v>
      </c>
      <c r="J2743" t="s">
        <v>13</v>
      </c>
      <c r="K2743" t="s">
        <v>3106</v>
      </c>
      <c r="L2743" t="s">
        <v>68</v>
      </c>
      <c r="N2743" t="str">
        <f>IF(ISBLANK(Sales[[#This Row],[return]]),"No",Sales[[#This Row],[return]])</f>
        <v>No</v>
      </c>
      <c r="O2743" s="2">
        <v>43061</v>
      </c>
      <c r="P2743" s="8" t="str">
        <f>TEXT(DAY(Sales[[#This Row],[OrderDate]]),"ddd")</f>
        <v>Sun</v>
      </c>
      <c r="Q2743" s="8" t="str">
        <f>TEXT(MONTH(Sales[[#This Row],[ShipDate]])*29,"mmm")</f>
        <v>Nov</v>
      </c>
      <c r="R2743">
        <v>820</v>
      </c>
      <c r="S2743" t="s">
        <v>1115</v>
      </c>
      <c r="T2743" t="s">
        <v>66</v>
      </c>
      <c r="U2743">
        <v>78207</v>
      </c>
      <c r="V2743" s="1">
        <v>0.3</v>
      </c>
      <c r="W2743">
        <v>-33</v>
      </c>
      <c r="X2743">
        <v>2</v>
      </c>
      <c r="Y2743">
        <v>207</v>
      </c>
      <c r="AD2743"/>
    </row>
    <row r="2744" spans="1:30" x14ac:dyDescent="0.25">
      <c r="A2744" t="s">
        <v>40</v>
      </c>
      <c r="B2744" s="2">
        <v>42914</v>
      </c>
      <c r="C2744" s="35">
        <f>YEAR(Sales[[#This Row],[ShipDate]])</f>
        <v>2017</v>
      </c>
      <c r="D2744" t="s">
        <v>36</v>
      </c>
      <c r="E2744" t="s">
        <v>18</v>
      </c>
      <c r="F2744" t="s">
        <v>150</v>
      </c>
      <c r="G2744" t="s">
        <v>25</v>
      </c>
      <c r="H2744" t="s">
        <v>553</v>
      </c>
      <c r="I2744" t="s">
        <v>32</v>
      </c>
      <c r="J2744" t="s">
        <v>13</v>
      </c>
      <c r="K2744" t="s">
        <v>1532</v>
      </c>
      <c r="L2744" t="s">
        <v>30</v>
      </c>
      <c r="N2744" t="str">
        <f>IF(ISBLANK(Sales[[#This Row],[return]]),"No",Sales[[#This Row],[return]])</f>
        <v>No</v>
      </c>
      <c r="O2744" s="2">
        <v>42909</v>
      </c>
      <c r="P2744" s="8" t="str">
        <f>TEXT(DAY(Sales[[#This Row],[OrderDate]]),"ddd")</f>
        <v>Mon</v>
      </c>
      <c r="Q2744" s="8" t="str">
        <f>TEXT(MONTH(Sales[[#This Row],[ShipDate]])*29,"mmm")</f>
        <v>Jun</v>
      </c>
      <c r="R2744">
        <v>151</v>
      </c>
      <c r="S2744" t="s">
        <v>2287</v>
      </c>
      <c r="T2744" t="s">
        <v>28</v>
      </c>
      <c r="U2744">
        <v>90805</v>
      </c>
      <c r="V2744" s="1">
        <v>0</v>
      </c>
      <c r="W2744">
        <v>2</v>
      </c>
      <c r="X2744">
        <v>3</v>
      </c>
      <c r="Y2744">
        <v>5</v>
      </c>
      <c r="AD2744"/>
    </row>
    <row r="2745" spans="1:30" x14ac:dyDescent="0.25">
      <c r="A2745" t="s">
        <v>40</v>
      </c>
      <c r="B2745" s="2">
        <v>42914</v>
      </c>
      <c r="C2745" s="35">
        <f>YEAR(Sales[[#This Row],[ShipDate]])</f>
        <v>2017</v>
      </c>
      <c r="D2745" t="s">
        <v>36</v>
      </c>
      <c r="E2745" t="s">
        <v>18</v>
      </c>
      <c r="F2745" t="s">
        <v>48</v>
      </c>
      <c r="G2745" t="s">
        <v>46</v>
      </c>
      <c r="H2745" t="s">
        <v>553</v>
      </c>
      <c r="I2745" t="s">
        <v>32</v>
      </c>
      <c r="J2745" t="s">
        <v>13</v>
      </c>
      <c r="K2745" t="s">
        <v>1532</v>
      </c>
      <c r="L2745" t="s">
        <v>30</v>
      </c>
      <c r="N2745" t="str">
        <f>IF(ISBLANK(Sales[[#This Row],[return]]),"No",Sales[[#This Row],[return]])</f>
        <v>No</v>
      </c>
      <c r="O2745" s="2">
        <v>42909</v>
      </c>
      <c r="P2745" s="8" t="str">
        <f>TEXT(DAY(Sales[[#This Row],[OrderDate]]),"ddd")</f>
        <v>Mon</v>
      </c>
      <c r="Q2745" s="8" t="str">
        <f>TEXT(MONTH(Sales[[#This Row],[ShipDate]])*29,"mmm")</f>
        <v>Jun</v>
      </c>
      <c r="R2745">
        <v>1277</v>
      </c>
      <c r="S2745" t="s">
        <v>2432</v>
      </c>
      <c r="T2745" t="s">
        <v>28</v>
      </c>
      <c r="U2745">
        <v>90805</v>
      </c>
      <c r="V2745" s="1">
        <v>0.2</v>
      </c>
      <c r="W2745">
        <v>19</v>
      </c>
      <c r="X2745">
        <v>2</v>
      </c>
      <c r="Y2745">
        <v>218</v>
      </c>
      <c r="AD2745"/>
    </row>
    <row r="2746" spans="1:30" x14ac:dyDescent="0.25">
      <c r="A2746" t="s">
        <v>40</v>
      </c>
      <c r="B2746" s="2">
        <v>42914</v>
      </c>
      <c r="C2746" s="35">
        <f>YEAR(Sales[[#This Row],[ShipDate]])</f>
        <v>2017</v>
      </c>
      <c r="D2746" t="s">
        <v>36</v>
      </c>
      <c r="E2746" t="s">
        <v>18</v>
      </c>
      <c r="F2746" t="s">
        <v>48</v>
      </c>
      <c r="G2746" t="s">
        <v>46</v>
      </c>
      <c r="H2746" t="s">
        <v>553</v>
      </c>
      <c r="I2746" t="s">
        <v>32</v>
      </c>
      <c r="J2746" t="s">
        <v>13</v>
      </c>
      <c r="K2746" t="s">
        <v>1532</v>
      </c>
      <c r="L2746" t="s">
        <v>30</v>
      </c>
      <c r="N2746" t="str">
        <f>IF(ISBLANK(Sales[[#This Row],[return]]),"No",Sales[[#This Row],[return]])</f>
        <v>No</v>
      </c>
      <c r="O2746" s="2">
        <v>42909</v>
      </c>
      <c r="P2746" s="8" t="str">
        <f>TEXT(DAY(Sales[[#This Row],[OrderDate]]),"ddd")</f>
        <v>Mon</v>
      </c>
      <c r="Q2746" s="8" t="str">
        <f>TEXT(MONTH(Sales[[#This Row],[ShipDate]])*29,"mmm")</f>
        <v>Jun</v>
      </c>
      <c r="R2746">
        <v>944</v>
      </c>
      <c r="S2746" t="s">
        <v>345</v>
      </c>
      <c r="T2746" t="s">
        <v>28</v>
      </c>
      <c r="U2746">
        <v>90805</v>
      </c>
      <c r="V2746" s="1">
        <v>0.2</v>
      </c>
      <c r="W2746">
        <v>9</v>
      </c>
      <c r="X2746">
        <v>3</v>
      </c>
      <c r="Y2746">
        <v>144</v>
      </c>
      <c r="AD2746"/>
    </row>
    <row r="2747" spans="1:30" x14ac:dyDescent="0.25">
      <c r="A2747" t="s">
        <v>40</v>
      </c>
      <c r="B2747" s="2">
        <v>42946</v>
      </c>
      <c r="C2747" s="35">
        <f>YEAR(Sales[[#This Row],[ShipDate]])</f>
        <v>2017</v>
      </c>
      <c r="D2747" t="s">
        <v>36</v>
      </c>
      <c r="E2747" t="s">
        <v>18</v>
      </c>
      <c r="F2747" t="s">
        <v>48</v>
      </c>
      <c r="G2747" t="s">
        <v>46</v>
      </c>
      <c r="H2747" t="s">
        <v>26</v>
      </c>
      <c r="I2747" t="s">
        <v>32</v>
      </c>
      <c r="J2747" t="s">
        <v>13</v>
      </c>
      <c r="K2747" t="s">
        <v>3117</v>
      </c>
      <c r="L2747" t="s">
        <v>30</v>
      </c>
      <c r="N2747" t="str">
        <f>IF(ISBLANK(Sales[[#This Row],[return]]),"No",Sales[[#This Row],[return]])</f>
        <v>No</v>
      </c>
      <c r="O2747" s="2">
        <v>42941</v>
      </c>
      <c r="P2747" s="8" t="str">
        <f>TEXT(DAY(Sales[[#This Row],[OrderDate]]),"ddd")</f>
        <v>Wed</v>
      </c>
      <c r="Q2747" s="8" t="str">
        <f>TEXT(MONTH(Sales[[#This Row],[ShipDate]])*29,"mmm")</f>
        <v>Jul</v>
      </c>
      <c r="R2747">
        <v>1107</v>
      </c>
      <c r="S2747" t="s">
        <v>2569</v>
      </c>
      <c r="T2747" t="s">
        <v>28</v>
      </c>
      <c r="U2747">
        <v>90032</v>
      </c>
      <c r="V2747" s="1">
        <v>0.2</v>
      </c>
      <c r="W2747">
        <v>39</v>
      </c>
      <c r="X2747">
        <v>5</v>
      </c>
      <c r="Y2747">
        <v>624</v>
      </c>
      <c r="AD2747"/>
    </row>
    <row r="2748" spans="1:30" x14ac:dyDescent="0.25">
      <c r="A2748" t="s">
        <v>40</v>
      </c>
      <c r="B2748" s="2">
        <v>43038</v>
      </c>
      <c r="C2748" s="35">
        <f>YEAR(Sales[[#This Row],[ShipDate]])</f>
        <v>2017</v>
      </c>
      <c r="D2748" t="s">
        <v>36</v>
      </c>
      <c r="E2748" t="s">
        <v>31</v>
      </c>
      <c r="F2748" t="s">
        <v>33</v>
      </c>
      <c r="G2748" t="s">
        <v>25</v>
      </c>
      <c r="H2748" t="s">
        <v>2048</v>
      </c>
      <c r="I2748" t="s">
        <v>32</v>
      </c>
      <c r="J2748" t="s">
        <v>13</v>
      </c>
      <c r="K2748" t="s">
        <v>791</v>
      </c>
      <c r="L2748" t="s">
        <v>30</v>
      </c>
      <c r="N2748" t="str">
        <f>IF(ISBLANK(Sales[[#This Row],[return]]),"No",Sales[[#This Row],[return]])</f>
        <v>No</v>
      </c>
      <c r="O2748" s="2">
        <v>43034</v>
      </c>
      <c r="P2748" s="8" t="str">
        <f>TEXT(DAY(Sales[[#This Row],[OrderDate]]),"ddd")</f>
        <v>Thu</v>
      </c>
      <c r="Q2748" s="8" t="str">
        <f>TEXT(MONTH(Sales[[#This Row],[ShipDate]])*29,"mmm")</f>
        <v>Oct</v>
      </c>
      <c r="R2748">
        <v>217</v>
      </c>
      <c r="S2748" t="s">
        <v>2852</v>
      </c>
      <c r="T2748" t="s">
        <v>28</v>
      </c>
      <c r="U2748">
        <v>91730</v>
      </c>
      <c r="V2748" s="1">
        <v>0</v>
      </c>
      <c r="W2748">
        <v>3</v>
      </c>
      <c r="X2748">
        <v>2</v>
      </c>
      <c r="Y2748">
        <v>6</v>
      </c>
      <c r="AD2748"/>
    </row>
    <row r="2749" spans="1:30" x14ac:dyDescent="0.25">
      <c r="A2749" t="s">
        <v>40</v>
      </c>
      <c r="B2749" s="2">
        <v>42992</v>
      </c>
      <c r="C2749" s="35">
        <f>YEAR(Sales[[#This Row],[ShipDate]])</f>
        <v>2017</v>
      </c>
      <c r="D2749" t="s">
        <v>36</v>
      </c>
      <c r="E2749" t="s">
        <v>31</v>
      </c>
      <c r="F2749" t="s">
        <v>23</v>
      </c>
      <c r="G2749" t="s">
        <v>11</v>
      </c>
      <c r="H2749" t="s">
        <v>581</v>
      </c>
      <c r="I2749" t="s">
        <v>70</v>
      </c>
      <c r="J2749" t="s">
        <v>13</v>
      </c>
      <c r="K2749" t="s">
        <v>2658</v>
      </c>
      <c r="L2749" t="s">
        <v>68</v>
      </c>
      <c r="N2749" t="str">
        <f>IF(ISBLANK(Sales[[#This Row],[return]]),"No",Sales[[#This Row],[return]])</f>
        <v>No</v>
      </c>
      <c r="O2749" s="2">
        <v>42988</v>
      </c>
      <c r="P2749" s="8" t="str">
        <f>TEXT(DAY(Sales[[#This Row],[OrderDate]]),"ddd")</f>
        <v>Tue</v>
      </c>
      <c r="Q2749" s="8" t="str">
        <f>TEXT(MONTH(Sales[[#This Row],[ShipDate]])*29,"mmm")</f>
        <v>Sep</v>
      </c>
      <c r="R2749">
        <v>743</v>
      </c>
      <c r="S2749" t="s">
        <v>1113</v>
      </c>
      <c r="T2749" t="s">
        <v>66</v>
      </c>
      <c r="U2749">
        <v>78745</v>
      </c>
      <c r="V2749" s="1">
        <v>0.3</v>
      </c>
      <c r="W2749">
        <v>-3</v>
      </c>
      <c r="X2749">
        <v>1</v>
      </c>
      <c r="Y2749">
        <v>180</v>
      </c>
      <c r="AD2749"/>
    </row>
    <row r="2750" spans="1:30" x14ac:dyDescent="0.25">
      <c r="A2750" t="s">
        <v>40</v>
      </c>
      <c r="B2750" s="2">
        <v>42975</v>
      </c>
      <c r="C2750" s="35">
        <f>YEAR(Sales[[#This Row],[ShipDate]])</f>
        <v>2017</v>
      </c>
      <c r="D2750" t="s">
        <v>36</v>
      </c>
      <c r="E2750" t="s">
        <v>31</v>
      </c>
      <c r="F2750" t="s">
        <v>38</v>
      </c>
      <c r="G2750" t="s">
        <v>11</v>
      </c>
      <c r="H2750" t="s">
        <v>146</v>
      </c>
      <c r="I2750" t="s">
        <v>149</v>
      </c>
      <c r="J2750" t="s">
        <v>13</v>
      </c>
      <c r="K2750" t="s">
        <v>2636</v>
      </c>
      <c r="L2750" t="s">
        <v>92</v>
      </c>
      <c r="N2750" t="str">
        <f>IF(ISBLANK(Sales[[#This Row],[return]]),"No",Sales[[#This Row],[return]])</f>
        <v>No</v>
      </c>
      <c r="O2750" s="2">
        <v>42971</v>
      </c>
      <c r="P2750" s="8" t="str">
        <f>TEXT(DAY(Sales[[#This Row],[OrderDate]]),"ddd")</f>
        <v>Tue</v>
      </c>
      <c r="Q2750" s="8" t="str">
        <f>TEXT(MONTH(Sales[[#This Row],[ShipDate]])*29,"mmm")</f>
        <v>Aug</v>
      </c>
      <c r="R2750">
        <v>428</v>
      </c>
      <c r="S2750" t="s">
        <v>53</v>
      </c>
      <c r="T2750" t="s">
        <v>90</v>
      </c>
      <c r="U2750">
        <v>10009</v>
      </c>
      <c r="V2750" s="1">
        <v>0.4</v>
      </c>
      <c r="W2750">
        <v>-76</v>
      </c>
      <c r="X2750">
        <v>2</v>
      </c>
      <c r="Y2750">
        <v>284</v>
      </c>
      <c r="AD2750"/>
    </row>
    <row r="2751" spans="1:30" x14ac:dyDescent="0.25">
      <c r="A2751" t="s">
        <v>40</v>
      </c>
      <c r="B2751" s="2">
        <v>42975</v>
      </c>
      <c r="C2751" s="35">
        <f>YEAR(Sales[[#This Row],[ShipDate]])</f>
        <v>2017</v>
      </c>
      <c r="D2751" t="s">
        <v>36</v>
      </c>
      <c r="E2751" t="s">
        <v>31</v>
      </c>
      <c r="F2751" t="s">
        <v>99</v>
      </c>
      <c r="G2751" t="s">
        <v>46</v>
      </c>
      <c r="H2751" t="s">
        <v>146</v>
      </c>
      <c r="I2751" t="s">
        <v>149</v>
      </c>
      <c r="J2751" t="s">
        <v>13</v>
      </c>
      <c r="K2751" t="s">
        <v>2636</v>
      </c>
      <c r="L2751" t="s">
        <v>92</v>
      </c>
      <c r="N2751" t="str">
        <f>IF(ISBLANK(Sales[[#This Row],[return]]),"No",Sales[[#This Row],[return]])</f>
        <v>No</v>
      </c>
      <c r="O2751" s="2">
        <v>42971</v>
      </c>
      <c r="P2751" s="8" t="str">
        <f>TEXT(DAY(Sales[[#This Row],[OrderDate]]),"ddd")</f>
        <v>Tue</v>
      </c>
      <c r="Q2751" s="8" t="str">
        <f>TEXT(MONTH(Sales[[#This Row],[ShipDate]])*29,"mmm")</f>
        <v>Aug</v>
      </c>
      <c r="R2751">
        <v>1080</v>
      </c>
      <c r="S2751" t="s">
        <v>414</v>
      </c>
      <c r="T2751" t="s">
        <v>90</v>
      </c>
      <c r="U2751">
        <v>10009</v>
      </c>
      <c r="V2751" s="1">
        <v>0</v>
      </c>
      <c r="W2751">
        <v>12</v>
      </c>
      <c r="X2751">
        <v>2</v>
      </c>
      <c r="Y2751">
        <v>26</v>
      </c>
      <c r="AD2751"/>
    </row>
    <row r="2752" spans="1:30" x14ac:dyDescent="0.25">
      <c r="A2752" t="s">
        <v>10</v>
      </c>
      <c r="B2752" s="2">
        <v>43023</v>
      </c>
      <c r="C2752" s="35">
        <f>YEAR(Sales[[#This Row],[ShipDate]])</f>
        <v>2017</v>
      </c>
      <c r="D2752" t="s">
        <v>607</v>
      </c>
      <c r="E2752" t="s">
        <v>18</v>
      </c>
      <c r="F2752" t="s">
        <v>23</v>
      </c>
      <c r="G2752" t="s">
        <v>11</v>
      </c>
      <c r="H2752" t="s">
        <v>747</v>
      </c>
      <c r="I2752" t="s">
        <v>70</v>
      </c>
      <c r="J2752" t="s">
        <v>13</v>
      </c>
      <c r="K2752" t="s">
        <v>179</v>
      </c>
      <c r="L2752" t="s">
        <v>68</v>
      </c>
      <c r="M2752" t="s">
        <v>82</v>
      </c>
      <c r="N2752" t="str">
        <f>IF(ISBLANK(Sales[[#This Row],[return]]),"No",Sales[[#This Row],[return]])</f>
        <v>Yes</v>
      </c>
      <c r="O2752" s="2">
        <v>43023</v>
      </c>
      <c r="P2752" s="8" t="str">
        <f>TEXT(DAY(Sales[[#This Row],[OrderDate]]),"ddd")</f>
        <v>Sun</v>
      </c>
      <c r="Q2752" s="8" t="str">
        <f>TEXT(MONTH(Sales[[#This Row],[ShipDate]])*29,"mmm")</f>
        <v>Oct</v>
      </c>
      <c r="R2752">
        <v>828</v>
      </c>
      <c r="S2752" t="s">
        <v>858</v>
      </c>
      <c r="T2752" t="s">
        <v>66</v>
      </c>
      <c r="U2752">
        <v>79109</v>
      </c>
      <c r="V2752" s="1">
        <v>0.3</v>
      </c>
      <c r="W2752">
        <v>-350</v>
      </c>
      <c r="X2752">
        <v>5</v>
      </c>
      <c r="Y2752">
        <v>2453</v>
      </c>
      <c r="AD2752"/>
    </row>
    <row r="2753" spans="1:30" x14ac:dyDescent="0.25">
      <c r="A2753" t="s">
        <v>10</v>
      </c>
      <c r="B2753" s="2">
        <v>43023</v>
      </c>
      <c r="C2753" s="35">
        <f>YEAR(Sales[[#This Row],[ShipDate]])</f>
        <v>2017</v>
      </c>
      <c r="D2753" t="s">
        <v>607</v>
      </c>
      <c r="E2753" t="s">
        <v>18</v>
      </c>
      <c r="F2753" t="s">
        <v>99</v>
      </c>
      <c r="G2753" t="s">
        <v>46</v>
      </c>
      <c r="H2753" t="s">
        <v>747</v>
      </c>
      <c r="I2753" t="s">
        <v>70</v>
      </c>
      <c r="J2753" t="s">
        <v>13</v>
      </c>
      <c r="K2753" t="s">
        <v>179</v>
      </c>
      <c r="L2753" t="s">
        <v>68</v>
      </c>
      <c r="M2753" t="s">
        <v>82</v>
      </c>
      <c r="N2753" t="str">
        <f>IF(ISBLANK(Sales[[#This Row],[return]]),"No",Sales[[#This Row],[return]])</f>
        <v>Yes</v>
      </c>
      <c r="O2753" s="2">
        <v>43023</v>
      </c>
      <c r="P2753" s="8" t="str">
        <f>TEXT(DAY(Sales[[#This Row],[OrderDate]]),"ddd")</f>
        <v>Sun</v>
      </c>
      <c r="Q2753" s="8" t="str">
        <f>TEXT(MONTH(Sales[[#This Row],[ShipDate]])*29,"mmm")</f>
        <v>Oct</v>
      </c>
      <c r="R2753">
        <v>1274</v>
      </c>
      <c r="S2753" t="s">
        <v>2478</v>
      </c>
      <c r="T2753" t="s">
        <v>66</v>
      </c>
      <c r="U2753">
        <v>79109</v>
      </c>
      <c r="V2753" s="1">
        <v>0.2</v>
      </c>
      <c r="W2753">
        <v>43</v>
      </c>
      <c r="X2753">
        <v>3</v>
      </c>
      <c r="Y2753">
        <v>264</v>
      </c>
      <c r="AD2753"/>
    </row>
    <row r="2754" spans="1:30" x14ac:dyDescent="0.25">
      <c r="A2754" t="s">
        <v>40</v>
      </c>
      <c r="B2754" s="2">
        <v>43007</v>
      </c>
      <c r="C2754" s="35">
        <f>YEAR(Sales[[#This Row],[ShipDate]])</f>
        <v>2017</v>
      </c>
      <c r="D2754" t="s">
        <v>36</v>
      </c>
      <c r="E2754" t="s">
        <v>18</v>
      </c>
      <c r="F2754" t="s">
        <v>45</v>
      </c>
      <c r="G2754" t="s">
        <v>25</v>
      </c>
      <c r="H2754" t="s">
        <v>1477</v>
      </c>
      <c r="I2754" t="s">
        <v>120</v>
      </c>
      <c r="J2754" t="s">
        <v>13</v>
      </c>
      <c r="K2754" t="s">
        <v>1433</v>
      </c>
      <c r="L2754" t="s">
        <v>68</v>
      </c>
      <c r="N2754" t="str">
        <f>IF(ISBLANK(Sales[[#This Row],[return]]),"No",Sales[[#This Row],[return]])</f>
        <v>No</v>
      </c>
      <c r="O2754" s="2">
        <v>43003</v>
      </c>
      <c r="P2754" s="8" t="str">
        <f>TEXT(DAY(Sales[[#This Row],[OrderDate]]),"ddd")</f>
        <v>Wed</v>
      </c>
      <c r="Q2754" s="8" t="str">
        <f>TEXT(MONTH(Sales[[#This Row],[ShipDate]])*29,"mmm")</f>
        <v>Sep</v>
      </c>
      <c r="R2754">
        <v>359</v>
      </c>
      <c r="S2754" t="s">
        <v>2149</v>
      </c>
      <c r="T2754" t="s">
        <v>66</v>
      </c>
      <c r="U2754">
        <v>61107</v>
      </c>
      <c r="V2754" s="1">
        <v>0.2</v>
      </c>
      <c r="W2754">
        <v>13</v>
      </c>
      <c r="X2754">
        <v>7</v>
      </c>
      <c r="Y2754">
        <v>129</v>
      </c>
      <c r="AD2754"/>
    </row>
    <row r="2755" spans="1:30" x14ac:dyDescent="0.25">
      <c r="A2755" t="s">
        <v>40</v>
      </c>
      <c r="B2755" s="2">
        <v>43102</v>
      </c>
      <c r="C2755" s="35">
        <f>YEAR(Sales[[#This Row],[ShipDate]])</f>
        <v>2018</v>
      </c>
      <c r="D2755" t="s">
        <v>19</v>
      </c>
      <c r="E2755" t="s">
        <v>31</v>
      </c>
      <c r="F2755" t="s">
        <v>50</v>
      </c>
      <c r="G2755" t="s">
        <v>25</v>
      </c>
      <c r="H2755" t="s">
        <v>428</v>
      </c>
      <c r="I2755" t="s">
        <v>133</v>
      </c>
      <c r="J2755" t="s">
        <v>13</v>
      </c>
      <c r="K2755" t="s">
        <v>2700</v>
      </c>
      <c r="L2755" t="s">
        <v>68</v>
      </c>
      <c r="N2755" t="str">
        <f>IF(ISBLANK(Sales[[#This Row],[return]]),"No",Sales[[#This Row],[return]])</f>
        <v>No</v>
      </c>
      <c r="O2755" s="2">
        <v>43100</v>
      </c>
      <c r="P2755" s="8" t="str">
        <f>TEXT(DAY(Sales[[#This Row],[OrderDate]]),"ddd")</f>
        <v>Tue</v>
      </c>
      <c r="Q2755" s="8" t="str">
        <f>TEXT(MONTH(Sales[[#This Row],[ShipDate]])*29,"mmm")</f>
        <v>Jan</v>
      </c>
      <c r="R2755">
        <v>655</v>
      </c>
      <c r="S2755" t="s">
        <v>1679</v>
      </c>
      <c r="T2755" t="s">
        <v>66</v>
      </c>
      <c r="U2755">
        <v>48205</v>
      </c>
      <c r="V2755" s="1">
        <v>0</v>
      </c>
      <c r="W2755">
        <v>52</v>
      </c>
      <c r="X2755">
        <v>8</v>
      </c>
      <c r="Y2755">
        <v>116</v>
      </c>
      <c r="AD2755"/>
    </row>
    <row r="2756" spans="1:30" x14ac:dyDescent="0.25">
      <c r="A2756" t="s">
        <v>40</v>
      </c>
      <c r="B2756" s="2">
        <v>42903</v>
      </c>
      <c r="C2756" s="35">
        <f>YEAR(Sales[[#This Row],[ShipDate]])</f>
        <v>2017</v>
      </c>
      <c r="D2756" t="s">
        <v>36</v>
      </c>
      <c r="E2756" t="s">
        <v>18</v>
      </c>
      <c r="F2756" t="s">
        <v>43</v>
      </c>
      <c r="G2756" t="s">
        <v>11</v>
      </c>
      <c r="H2756" t="s">
        <v>88</v>
      </c>
      <c r="I2756" t="s">
        <v>93</v>
      </c>
      <c r="J2756" t="s">
        <v>13</v>
      </c>
      <c r="K2756" t="s">
        <v>1515</v>
      </c>
      <c r="L2756" t="s">
        <v>92</v>
      </c>
      <c r="N2756" t="str">
        <f>IF(ISBLANK(Sales[[#This Row],[return]]),"No",Sales[[#This Row],[return]])</f>
        <v>No</v>
      </c>
      <c r="O2756" s="2">
        <v>42898</v>
      </c>
      <c r="P2756" s="8" t="str">
        <f>TEXT(DAY(Sales[[#This Row],[OrderDate]]),"ddd")</f>
        <v>Thu</v>
      </c>
      <c r="Q2756" s="8" t="str">
        <f>TEXT(MONTH(Sales[[#This Row],[ShipDate]])*29,"mmm")</f>
        <v>Jun</v>
      </c>
      <c r="R2756">
        <v>483</v>
      </c>
      <c r="S2756" t="s">
        <v>1252</v>
      </c>
      <c r="T2756" t="s">
        <v>90</v>
      </c>
      <c r="U2756">
        <v>19134</v>
      </c>
      <c r="V2756" s="1">
        <v>0.2</v>
      </c>
      <c r="W2756">
        <v>4</v>
      </c>
      <c r="X2756">
        <v>2</v>
      </c>
      <c r="Y2756">
        <v>43</v>
      </c>
      <c r="AD2756"/>
    </row>
    <row r="2757" spans="1:30" x14ac:dyDescent="0.25">
      <c r="A2757" t="s">
        <v>40</v>
      </c>
      <c r="B2757" s="2">
        <v>42903</v>
      </c>
      <c r="C2757" s="35">
        <f>YEAR(Sales[[#This Row],[ShipDate]])</f>
        <v>2017</v>
      </c>
      <c r="D2757" t="s">
        <v>36</v>
      </c>
      <c r="E2757" t="s">
        <v>18</v>
      </c>
      <c r="F2757" t="s">
        <v>59</v>
      </c>
      <c r="G2757" t="s">
        <v>25</v>
      </c>
      <c r="H2757" t="s">
        <v>88</v>
      </c>
      <c r="I2757" t="s">
        <v>93</v>
      </c>
      <c r="J2757" t="s">
        <v>13</v>
      </c>
      <c r="K2757" t="s">
        <v>1515</v>
      </c>
      <c r="L2757" t="s">
        <v>92</v>
      </c>
      <c r="N2757" t="str">
        <f>IF(ISBLANK(Sales[[#This Row],[return]]),"No",Sales[[#This Row],[return]])</f>
        <v>No</v>
      </c>
      <c r="O2757" s="2">
        <v>42898</v>
      </c>
      <c r="P2757" s="8" t="str">
        <f>TEXT(DAY(Sales[[#This Row],[OrderDate]]),"ddd")</f>
        <v>Thu</v>
      </c>
      <c r="Q2757" s="8" t="str">
        <f>TEXT(MONTH(Sales[[#This Row],[ShipDate]])*29,"mmm")</f>
        <v>Jun</v>
      </c>
      <c r="R2757">
        <v>1797</v>
      </c>
      <c r="S2757" t="s">
        <v>1917</v>
      </c>
      <c r="T2757" t="s">
        <v>90</v>
      </c>
      <c r="U2757">
        <v>19134</v>
      </c>
      <c r="V2757" s="1">
        <v>0.2</v>
      </c>
      <c r="W2757">
        <v>7</v>
      </c>
      <c r="X2757">
        <v>4</v>
      </c>
      <c r="Y2757">
        <v>21</v>
      </c>
      <c r="AD2757"/>
    </row>
    <row r="2758" spans="1:30" x14ac:dyDescent="0.25">
      <c r="A2758" t="s">
        <v>24</v>
      </c>
      <c r="B2758" s="2">
        <v>43089</v>
      </c>
      <c r="C2758" s="35">
        <f>YEAR(Sales[[#This Row],[ShipDate]])</f>
        <v>2017</v>
      </c>
      <c r="D2758" t="s">
        <v>36</v>
      </c>
      <c r="E2758" t="s">
        <v>69</v>
      </c>
      <c r="F2758" t="s">
        <v>50</v>
      </c>
      <c r="G2758" t="s">
        <v>25</v>
      </c>
      <c r="H2758" t="s">
        <v>2704</v>
      </c>
      <c r="I2758" t="s">
        <v>585</v>
      </c>
      <c r="J2758" t="s">
        <v>13</v>
      </c>
      <c r="K2758" t="s">
        <v>2911</v>
      </c>
      <c r="L2758" t="s">
        <v>92</v>
      </c>
      <c r="N2758" t="str">
        <f>IF(ISBLANK(Sales[[#This Row],[return]]),"No",Sales[[#This Row],[return]])</f>
        <v>No</v>
      </c>
      <c r="O2758" s="2">
        <v>43082</v>
      </c>
      <c r="P2758" s="8" t="str">
        <f>TEXT(DAY(Sales[[#This Row],[OrderDate]]),"ddd")</f>
        <v>Fri</v>
      </c>
      <c r="Q2758" s="8" t="str">
        <f>TEXT(MONTH(Sales[[#This Row],[ShipDate]])*29,"mmm")</f>
        <v>Dec</v>
      </c>
      <c r="R2758">
        <v>674</v>
      </c>
      <c r="S2758" t="s">
        <v>215</v>
      </c>
      <c r="T2758" t="s">
        <v>90</v>
      </c>
      <c r="U2758">
        <v>2151</v>
      </c>
      <c r="V2758" s="1">
        <v>0</v>
      </c>
      <c r="W2758">
        <v>19</v>
      </c>
      <c r="X2758">
        <v>2</v>
      </c>
      <c r="Y2758">
        <v>38</v>
      </c>
      <c r="AD2758"/>
    </row>
    <row r="2759" spans="1:30" x14ac:dyDescent="0.25">
      <c r="A2759" t="s">
        <v>24</v>
      </c>
      <c r="B2759" s="2">
        <v>43089</v>
      </c>
      <c r="C2759" s="35">
        <f>YEAR(Sales[[#This Row],[ShipDate]])</f>
        <v>2017</v>
      </c>
      <c r="D2759" t="s">
        <v>36</v>
      </c>
      <c r="E2759" t="s">
        <v>69</v>
      </c>
      <c r="F2759" t="s">
        <v>59</v>
      </c>
      <c r="G2759" t="s">
        <v>25</v>
      </c>
      <c r="H2759" t="s">
        <v>2704</v>
      </c>
      <c r="I2759" t="s">
        <v>585</v>
      </c>
      <c r="J2759" t="s">
        <v>13</v>
      </c>
      <c r="K2759" t="s">
        <v>2911</v>
      </c>
      <c r="L2759" t="s">
        <v>92</v>
      </c>
      <c r="N2759" t="str">
        <f>IF(ISBLANK(Sales[[#This Row],[return]]),"No",Sales[[#This Row],[return]])</f>
        <v>No</v>
      </c>
      <c r="O2759" s="2">
        <v>43082</v>
      </c>
      <c r="P2759" s="8" t="str">
        <f>TEXT(DAY(Sales[[#This Row],[OrderDate]]),"ddd")</f>
        <v>Fri</v>
      </c>
      <c r="Q2759" s="8" t="str">
        <f>TEXT(MONTH(Sales[[#This Row],[ShipDate]])*29,"mmm")</f>
        <v>Dec</v>
      </c>
      <c r="R2759">
        <v>1827</v>
      </c>
      <c r="S2759" t="s">
        <v>881</v>
      </c>
      <c r="T2759" t="s">
        <v>90</v>
      </c>
      <c r="U2759">
        <v>2151</v>
      </c>
      <c r="V2759" s="1">
        <v>0</v>
      </c>
      <c r="W2759">
        <v>9</v>
      </c>
      <c r="X2759">
        <v>3</v>
      </c>
      <c r="Y2759">
        <v>19</v>
      </c>
      <c r="AD2759"/>
    </row>
    <row r="2760" spans="1:30" x14ac:dyDescent="0.25">
      <c r="A2760" t="s">
        <v>40</v>
      </c>
      <c r="B2760" s="2">
        <v>42836</v>
      </c>
      <c r="C2760" s="35">
        <f>YEAR(Sales[[#This Row],[ShipDate]])</f>
        <v>2017</v>
      </c>
      <c r="D2760" t="s">
        <v>36</v>
      </c>
      <c r="E2760" t="s">
        <v>18</v>
      </c>
      <c r="F2760" t="s">
        <v>52</v>
      </c>
      <c r="G2760" t="s">
        <v>25</v>
      </c>
      <c r="H2760" t="s">
        <v>336</v>
      </c>
      <c r="I2760" t="s">
        <v>70</v>
      </c>
      <c r="J2760" t="s">
        <v>13</v>
      </c>
      <c r="K2760" t="s">
        <v>1516</v>
      </c>
      <c r="L2760" t="s">
        <v>68</v>
      </c>
      <c r="N2760" t="str">
        <f>IF(ISBLANK(Sales[[#This Row],[return]]),"No",Sales[[#This Row],[return]])</f>
        <v>No</v>
      </c>
      <c r="O2760" s="2">
        <v>42832</v>
      </c>
      <c r="P2760" s="8" t="str">
        <f>TEXT(DAY(Sales[[#This Row],[OrderDate]]),"ddd")</f>
        <v>Sat</v>
      </c>
      <c r="Q2760" s="8" t="str">
        <f>TEXT(MONTH(Sales[[#This Row],[ShipDate]])*29,"mmm")</f>
        <v>Apr</v>
      </c>
      <c r="R2760">
        <v>864</v>
      </c>
      <c r="S2760" t="s">
        <v>2169</v>
      </c>
      <c r="T2760" t="s">
        <v>66</v>
      </c>
      <c r="U2760">
        <v>78207</v>
      </c>
      <c r="V2760" s="1">
        <v>0.8</v>
      </c>
      <c r="W2760">
        <v>-1181</v>
      </c>
      <c r="X2760">
        <v>8</v>
      </c>
      <c r="Y2760">
        <v>463</v>
      </c>
      <c r="AD2760"/>
    </row>
    <row r="2761" spans="1:30" x14ac:dyDescent="0.25">
      <c r="A2761" t="s">
        <v>40</v>
      </c>
      <c r="B2761" s="2">
        <v>42836</v>
      </c>
      <c r="C2761" s="35">
        <f>YEAR(Sales[[#This Row],[ShipDate]])</f>
        <v>2017</v>
      </c>
      <c r="D2761" t="s">
        <v>36</v>
      </c>
      <c r="E2761" t="s">
        <v>18</v>
      </c>
      <c r="F2761" t="s">
        <v>99</v>
      </c>
      <c r="G2761" t="s">
        <v>46</v>
      </c>
      <c r="H2761" t="s">
        <v>336</v>
      </c>
      <c r="I2761" t="s">
        <v>70</v>
      </c>
      <c r="J2761" t="s">
        <v>13</v>
      </c>
      <c r="K2761" t="s">
        <v>1516</v>
      </c>
      <c r="L2761" t="s">
        <v>68</v>
      </c>
      <c r="N2761" t="str">
        <f>IF(ISBLANK(Sales[[#This Row],[return]]),"No",Sales[[#This Row],[return]])</f>
        <v>No</v>
      </c>
      <c r="O2761" s="2">
        <v>42832</v>
      </c>
      <c r="P2761" s="8" t="str">
        <f>TEXT(DAY(Sales[[#This Row],[OrderDate]]),"ddd")</f>
        <v>Sat</v>
      </c>
      <c r="Q2761" s="8" t="str">
        <f>TEXT(MONTH(Sales[[#This Row],[ShipDate]])*29,"mmm")</f>
        <v>Apr</v>
      </c>
      <c r="R2761">
        <v>1329</v>
      </c>
      <c r="S2761" t="s">
        <v>2433</v>
      </c>
      <c r="T2761" t="s">
        <v>66</v>
      </c>
      <c r="U2761">
        <v>78207</v>
      </c>
      <c r="V2761" s="1">
        <v>0.2</v>
      </c>
      <c r="W2761">
        <v>48</v>
      </c>
      <c r="X2761">
        <v>6</v>
      </c>
      <c r="Y2761">
        <v>384</v>
      </c>
      <c r="AD2761"/>
    </row>
    <row r="2762" spans="1:30" x14ac:dyDescent="0.25">
      <c r="A2762" t="s">
        <v>24</v>
      </c>
      <c r="B2762" s="2">
        <v>42911</v>
      </c>
      <c r="C2762" s="35">
        <f>YEAR(Sales[[#This Row],[ShipDate]])</f>
        <v>2017</v>
      </c>
      <c r="D2762" t="s">
        <v>19</v>
      </c>
      <c r="E2762" t="s">
        <v>31</v>
      </c>
      <c r="F2762" t="s">
        <v>43</v>
      </c>
      <c r="G2762" t="s">
        <v>11</v>
      </c>
      <c r="H2762" t="s">
        <v>79</v>
      </c>
      <c r="I2762" t="s">
        <v>32</v>
      </c>
      <c r="J2762" t="s">
        <v>13</v>
      </c>
      <c r="K2762" t="s">
        <v>187</v>
      </c>
      <c r="L2762" t="s">
        <v>30</v>
      </c>
      <c r="N2762" t="str">
        <f>IF(ISBLANK(Sales[[#This Row],[return]]),"No",Sales[[#This Row],[return]])</f>
        <v>No</v>
      </c>
      <c r="O2762" s="2">
        <v>42906</v>
      </c>
      <c r="P2762" s="8" t="str">
        <f>TEXT(DAY(Sales[[#This Row],[OrderDate]]),"ddd")</f>
        <v>Fri</v>
      </c>
      <c r="Q2762" s="8" t="str">
        <f>TEXT(MONTH(Sales[[#This Row],[ShipDate]])*29,"mmm")</f>
        <v>Jun</v>
      </c>
      <c r="R2762">
        <v>871</v>
      </c>
      <c r="S2762" t="s">
        <v>3173</v>
      </c>
      <c r="T2762" t="s">
        <v>28</v>
      </c>
      <c r="U2762">
        <v>94122</v>
      </c>
      <c r="V2762" s="1">
        <v>0</v>
      </c>
      <c r="W2762">
        <v>100</v>
      </c>
      <c r="X2762">
        <v>6</v>
      </c>
      <c r="Y2762">
        <v>258</v>
      </c>
      <c r="AD2762"/>
    </row>
    <row r="2763" spans="1:30" x14ac:dyDescent="0.25">
      <c r="A2763" t="s">
        <v>24</v>
      </c>
      <c r="B2763" s="2">
        <v>42911</v>
      </c>
      <c r="C2763" s="35">
        <f>YEAR(Sales[[#This Row],[ShipDate]])</f>
        <v>2017</v>
      </c>
      <c r="D2763" t="s">
        <v>19</v>
      </c>
      <c r="E2763" t="s">
        <v>31</v>
      </c>
      <c r="F2763" t="s">
        <v>48</v>
      </c>
      <c r="G2763" t="s">
        <v>46</v>
      </c>
      <c r="H2763" t="s">
        <v>79</v>
      </c>
      <c r="I2763" t="s">
        <v>32</v>
      </c>
      <c r="J2763" t="s">
        <v>13</v>
      </c>
      <c r="K2763" t="s">
        <v>187</v>
      </c>
      <c r="L2763" t="s">
        <v>30</v>
      </c>
      <c r="N2763" t="str">
        <f>IF(ISBLANK(Sales[[#This Row],[return]]),"No",Sales[[#This Row],[return]])</f>
        <v>No</v>
      </c>
      <c r="O2763" s="2">
        <v>42906</v>
      </c>
      <c r="P2763" s="8" t="str">
        <f>TEXT(DAY(Sales[[#This Row],[OrderDate]]),"ddd")</f>
        <v>Fri</v>
      </c>
      <c r="Q2763" s="8" t="str">
        <f>TEXT(MONTH(Sales[[#This Row],[ShipDate]])*29,"mmm")</f>
        <v>Jun</v>
      </c>
      <c r="R2763">
        <v>1118</v>
      </c>
      <c r="S2763" t="s">
        <v>170</v>
      </c>
      <c r="T2763" t="s">
        <v>28</v>
      </c>
      <c r="U2763">
        <v>94122</v>
      </c>
      <c r="V2763" s="1">
        <v>0.2</v>
      </c>
      <c r="W2763">
        <v>47</v>
      </c>
      <c r="X2763">
        <v>3</v>
      </c>
      <c r="Y2763">
        <v>126</v>
      </c>
      <c r="AD2763"/>
    </row>
    <row r="2764" spans="1:30" x14ac:dyDescent="0.25">
      <c r="A2764" t="s">
        <v>24</v>
      </c>
      <c r="B2764" s="2">
        <v>42803</v>
      </c>
      <c r="C2764" s="35">
        <f>YEAR(Sales[[#This Row],[ShipDate]])</f>
        <v>2017</v>
      </c>
      <c r="D2764" t="s">
        <v>19</v>
      </c>
      <c r="E2764" t="s">
        <v>18</v>
      </c>
      <c r="F2764" t="s">
        <v>43</v>
      </c>
      <c r="G2764" t="s">
        <v>11</v>
      </c>
      <c r="H2764" t="s">
        <v>164</v>
      </c>
      <c r="I2764" t="s">
        <v>120</v>
      </c>
      <c r="J2764" t="s">
        <v>13</v>
      </c>
      <c r="K2764" t="s">
        <v>1320</v>
      </c>
      <c r="L2764" t="s">
        <v>68</v>
      </c>
      <c r="N2764" t="str">
        <f>IF(ISBLANK(Sales[[#This Row],[return]]),"No",Sales[[#This Row],[return]])</f>
        <v>No</v>
      </c>
      <c r="O2764" s="2">
        <v>42799</v>
      </c>
      <c r="P2764" s="8" t="str">
        <f>TEXT(DAY(Sales[[#This Row],[OrderDate]]),"ddd")</f>
        <v>Thu</v>
      </c>
      <c r="Q2764" s="8" t="str">
        <f>TEXT(MONTH(Sales[[#This Row],[ShipDate]])*29,"mmm")</f>
        <v>Mar</v>
      </c>
      <c r="R2764">
        <v>592</v>
      </c>
      <c r="S2764" t="s">
        <v>602</v>
      </c>
      <c r="T2764" t="s">
        <v>66</v>
      </c>
      <c r="U2764">
        <v>60653</v>
      </c>
      <c r="V2764" s="1">
        <v>0.6</v>
      </c>
      <c r="W2764">
        <v>-2</v>
      </c>
      <c r="X2764">
        <v>2</v>
      </c>
      <c r="Y2764">
        <v>5</v>
      </c>
      <c r="AD2764"/>
    </row>
    <row r="2765" spans="1:30" x14ac:dyDescent="0.25">
      <c r="A2765" t="s">
        <v>24</v>
      </c>
      <c r="B2765" s="2">
        <v>42803</v>
      </c>
      <c r="C2765" s="35">
        <f>YEAR(Sales[[#This Row],[ShipDate]])</f>
        <v>2017</v>
      </c>
      <c r="D2765" t="s">
        <v>19</v>
      </c>
      <c r="E2765" t="s">
        <v>18</v>
      </c>
      <c r="F2765" t="s">
        <v>39</v>
      </c>
      <c r="G2765" t="s">
        <v>25</v>
      </c>
      <c r="H2765" t="s">
        <v>164</v>
      </c>
      <c r="I2765" t="s">
        <v>120</v>
      </c>
      <c r="J2765" t="s">
        <v>13</v>
      </c>
      <c r="K2765" t="s">
        <v>1320</v>
      </c>
      <c r="L2765" t="s">
        <v>68</v>
      </c>
      <c r="N2765" t="str">
        <f>IF(ISBLANK(Sales[[#This Row],[return]]),"No",Sales[[#This Row],[return]])</f>
        <v>No</v>
      </c>
      <c r="O2765" s="2">
        <v>42799</v>
      </c>
      <c r="P2765" s="8" t="str">
        <f>TEXT(DAY(Sales[[#This Row],[OrderDate]]),"ddd")</f>
        <v>Thu</v>
      </c>
      <c r="Q2765" s="8" t="str">
        <f>TEXT(MONTH(Sales[[#This Row],[ShipDate]])*29,"mmm")</f>
        <v>Mar</v>
      </c>
      <c r="R2765">
        <v>462</v>
      </c>
      <c r="S2765" t="s">
        <v>264</v>
      </c>
      <c r="T2765" t="s">
        <v>66</v>
      </c>
      <c r="U2765">
        <v>60653</v>
      </c>
      <c r="V2765" s="1">
        <v>0.2</v>
      </c>
      <c r="W2765">
        <v>6</v>
      </c>
      <c r="X2765">
        <v>2</v>
      </c>
      <c r="Y2765">
        <v>60</v>
      </c>
      <c r="AD2765"/>
    </row>
    <row r="2766" spans="1:30" x14ac:dyDescent="0.25">
      <c r="A2766" t="s">
        <v>24</v>
      </c>
      <c r="B2766" s="2">
        <v>42803</v>
      </c>
      <c r="C2766" s="35">
        <f>YEAR(Sales[[#This Row],[ShipDate]])</f>
        <v>2017</v>
      </c>
      <c r="D2766" t="s">
        <v>19</v>
      </c>
      <c r="E2766" t="s">
        <v>18</v>
      </c>
      <c r="F2766" t="s">
        <v>50</v>
      </c>
      <c r="G2766" t="s">
        <v>25</v>
      </c>
      <c r="H2766" t="s">
        <v>164</v>
      </c>
      <c r="I2766" t="s">
        <v>120</v>
      </c>
      <c r="J2766" t="s">
        <v>13</v>
      </c>
      <c r="K2766" t="s">
        <v>1320</v>
      </c>
      <c r="L2766" t="s">
        <v>68</v>
      </c>
      <c r="N2766" t="str">
        <f>IF(ISBLANK(Sales[[#This Row],[return]]),"No",Sales[[#This Row],[return]])</f>
        <v>No</v>
      </c>
      <c r="O2766" s="2">
        <v>42799</v>
      </c>
      <c r="P2766" s="8" t="str">
        <f>TEXT(DAY(Sales[[#This Row],[OrderDate]]),"ddd")</f>
        <v>Thu</v>
      </c>
      <c r="Q2766" s="8" t="str">
        <f>TEXT(MONTH(Sales[[#This Row],[ShipDate]])*29,"mmm")</f>
        <v>Mar</v>
      </c>
      <c r="R2766">
        <v>1261</v>
      </c>
      <c r="S2766" t="s">
        <v>1957</v>
      </c>
      <c r="T2766" t="s">
        <v>66</v>
      </c>
      <c r="U2766">
        <v>60653</v>
      </c>
      <c r="V2766" s="1">
        <v>0.8</v>
      </c>
      <c r="W2766">
        <v>-17</v>
      </c>
      <c r="X2766">
        <v>2</v>
      </c>
      <c r="Y2766">
        <v>11</v>
      </c>
      <c r="AD2766"/>
    </row>
    <row r="2767" spans="1:30" x14ac:dyDescent="0.25">
      <c r="A2767" t="s">
        <v>24</v>
      </c>
      <c r="B2767" s="2">
        <v>42803</v>
      </c>
      <c r="C2767" s="35">
        <f>YEAR(Sales[[#This Row],[ShipDate]])</f>
        <v>2017</v>
      </c>
      <c r="D2767" t="s">
        <v>19</v>
      </c>
      <c r="E2767" t="s">
        <v>18</v>
      </c>
      <c r="F2767" t="s">
        <v>52</v>
      </c>
      <c r="G2767" t="s">
        <v>25</v>
      </c>
      <c r="H2767" t="s">
        <v>164</v>
      </c>
      <c r="I2767" t="s">
        <v>120</v>
      </c>
      <c r="J2767" t="s">
        <v>13</v>
      </c>
      <c r="K2767" t="s">
        <v>1320</v>
      </c>
      <c r="L2767" t="s">
        <v>68</v>
      </c>
      <c r="N2767" t="str">
        <f>IF(ISBLANK(Sales[[#This Row],[return]]),"No",Sales[[#This Row],[return]])</f>
        <v>No</v>
      </c>
      <c r="O2767" s="2">
        <v>42799</v>
      </c>
      <c r="P2767" s="8" t="str">
        <f>TEXT(DAY(Sales[[#This Row],[OrderDate]]),"ddd")</f>
        <v>Thu</v>
      </c>
      <c r="Q2767" s="8" t="str">
        <f>TEXT(MONTH(Sales[[#This Row],[ShipDate]])*29,"mmm")</f>
        <v>Mar</v>
      </c>
      <c r="R2767">
        <v>172</v>
      </c>
      <c r="S2767" t="s">
        <v>1710</v>
      </c>
      <c r="T2767" t="s">
        <v>66</v>
      </c>
      <c r="U2767">
        <v>60653</v>
      </c>
      <c r="V2767" s="1">
        <v>0.8</v>
      </c>
      <c r="W2767">
        <v>-471</v>
      </c>
      <c r="X2767">
        <v>5</v>
      </c>
      <c r="Y2767">
        <v>181</v>
      </c>
      <c r="AD2767"/>
    </row>
    <row r="2768" spans="1:30" x14ac:dyDescent="0.25">
      <c r="A2768" t="s">
        <v>10</v>
      </c>
      <c r="B2768" s="2">
        <v>43013</v>
      </c>
      <c r="C2768" s="35">
        <f>YEAR(Sales[[#This Row],[ShipDate]])</f>
        <v>2017</v>
      </c>
      <c r="D2768" t="s">
        <v>19</v>
      </c>
      <c r="E2768" t="s">
        <v>18</v>
      </c>
      <c r="F2768" t="s">
        <v>50</v>
      </c>
      <c r="G2768" t="s">
        <v>25</v>
      </c>
      <c r="H2768" t="s">
        <v>1501</v>
      </c>
      <c r="I2768" t="s">
        <v>1150</v>
      </c>
      <c r="J2768" t="s">
        <v>13</v>
      </c>
      <c r="K2768" t="s">
        <v>1157</v>
      </c>
      <c r="L2768" t="s">
        <v>92</v>
      </c>
      <c r="N2768" t="str">
        <f>IF(ISBLANK(Sales[[#This Row],[return]]),"No",Sales[[#This Row],[return]])</f>
        <v>No</v>
      </c>
      <c r="O2768" s="2">
        <v>43010</v>
      </c>
      <c r="P2768" s="8" t="str">
        <f>TEXT(DAY(Sales[[#This Row],[OrderDate]]),"ddd")</f>
        <v>Mon</v>
      </c>
      <c r="Q2768" s="8" t="str">
        <f>TEXT(MONTH(Sales[[#This Row],[ShipDate]])*29,"mmm")</f>
        <v>Oct</v>
      </c>
      <c r="R2768">
        <v>696</v>
      </c>
      <c r="S2768" t="s">
        <v>1833</v>
      </c>
      <c r="T2768" t="s">
        <v>90</v>
      </c>
      <c r="U2768">
        <v>20852</v>
      </c>
      <c r="V2768" s="1">
        <v>0</v>
      </c>
      <c r="W2768">
        <v>4</v>
      </c>
      <c r="X2768">
        <v>1</v>
      </c>
      <c r="Y2768">
        <v>7</v>
      </c>
      <c r="AD2768"/>
    </row>
    <row r="2769" spans="1:30" x14ac:dyDescent="0.25">
      <c r="A2769" t="s">
        <v>10</v>
      </c>
      <c r="B2769" s="2">
        <v>43013</v>
      </c>
      <c r="C2769" s="35">
        <f>YEAR(Sales[[#This Row],[ShipDate]])</f>
        <v>2017</v>
      </c>
      <c r="D2769" t="s">
        <v>19</v>
      </c>
      <c r="E2769" t="s">
        <v>18</v>
      </c>
      <c r="F2769" t="s">
        <v>59</v>
      </c>
      <c r="G2769" t="s">
        <v>25</v>
      </c>
      <c r="H2769" t="s">
        <v>1501</v>
      </c>
      <c r="I2769" t="s">
        <v>1150</v>
      </c>
      <c r="J2769" t="s">
        <v>13</v>
      </c>
      <c r="K2769" t="s">
        <v>1157</v>
      </c>
      <c r="L2769" t="s">
        <v>92</v>
      </c>
      <c r="N2769" t="str">
        <f>IF(ISBLANK(Sales[[#This Row],[return]]),"No",Sales[[#This Row],[return]])</f>
        <v>No</v>
      </c>
      <c r="O2769" s="2">
        <v>43010</v>
      </c>
      <c r="P2769" s="8" t="str">
        <f>TEXT(DAY(Sales[[#This Row],[OrderDate]]),"ddd")</f>
        <v>Mon</v>
      </c>
      <c r="Q2769" s="8" t="str">
        <f>TEXT(MONTH(Sales[[#This Row],[ShipDate]])*29,"mmm")</f>
        <v>Oct</v>
      </c>
      <c r="R2769">
        <v>1805</v>
      </c>
      <c r="S2769" t="s">
        <v>1972</v>
      </c>
      <c r="T2769" t="s">
        <v>90</v>
      </c>
      <c r="U2769">
        <v>20852</v>
      </c>
      <c r="V2769" s="1">
        <v>0</v>
      </c>
      <c r="W2769">
        <v>9</v>
      </c>
      <c r="X2769">
        <v>3</v>
      </c>
      <c r="Y2769">
        <v>19</v>
      </c>
      <c r="AD2769"/>
    </row>
    <row r="2770" spans="1:30" x14ac:dyDescent="0.25">
      <c r="A2770" t="s">
        <v>40</v>
      </c>
      <c r="B2770" s="2">
        <v>43046</v>
      </c>
      <c r="C2770" s="35">
        <f>YEAR(Sales[[#This Row],[ShipDate]])</f>
        <v>2017</v>
      </c>
      <c r="D2770" t="s">
        <v>36</v>
      </c>
      <c r="E2770" t="s">
        <v>69</v>
      </c>
      <c r="F2770" t="s">
        <v>43</v>
      </c>
      <c r="G2770" t="s">
        <v>11</v>
      </c>
      <c r="H2770" t="s">
        <v>26</v>
      </c>
      <c r="I2770" t="s">
        <v>32</v>
      </c>
      <c r="J2770" t="s">
        <v>13</v>
      </c>
      <c r="K2770" t="s">
        <v>2903</v>
      </c>
      <c r="L2770" t="s">
        <v>30</v>
      </c>
      <c r="N2770" t="str">
        <f>IF(ISBLANK(Sales[[#This Row],[return]]),"No",Sales[[#This Row],[return]])</f>
        <v>No</v>
      </c>
      <c r="O2770" s="2">
        <v>43042</v>
      </c>
      <c r="P2770" s="8" t="str">
        <f>TEXT(DAY(Sales[[#This Row],[OrderDate]]),"ddd")</f>
        <v>Tue</v>
      </c>
      <c r="Q2770" s="8" t="str">
        <f>TEXT(MONTH(Sales[[#This Row],[ShipDate]])*29,"mmm")</f>
        <v>Nov</v>
      </c>
      <c r="R2770">
        <v>458</v>
      </c>
      <c r="S2770" t="s">
        <v>694</v>
      </c>
      <c r="T2770" t="s">
        <v>28</v>
      </c>
      <c r="U2770">
        <v>90008</v>
      </c>
      <c r="V2770" s="1">
        <v>0</v>
      </c>
      <c r="W2770">
        <v>17</v>
      </c>
      <c r="X2770">
        <v>3</v>
      </c>
      <c r="Y2770">
        <v>43</v>
      </c>
      <c r="AD2770"/>
    </row>
    <row r="2771" spans="1:30" x14ac:dyDescent="0.25">
      <c r="A2771" t="s">
        <v>40</v>
      </c>
      <c r="B2771" s="2">
        <v>43046</v>
      </c>
      <c r="C2771" s="35">
        <f>YEAR(Sales[[#This Row],[ShipDate]])</f>
        <v>2017</v>
      </c>
      <c r="D2771" t="s">
        <v>36</v>
      </c>
      <c r="E2771" t="s">
        <v>69</v>
      </c>
      <c r="F2771" t="s">
        <v>99</v>
      </c>
      <c r="G2771" t="s">
        <v>46</v>
      </c>
      <c r="H2771" t="s">
        <v>26</v>
      </c>
      <c r="I2771" t="s">
        <v>32</v>
      </c>
      <c r="J2771" t="s">
        <v>13</v>
      </c>
      <c r="K2771" t="s">
        <v>2903</v>
      </c>
      <c r="L2771" t="s">
        <v>30</v>
      </c>
      <c r="N2771" t="str">
        <f>IF(ISBLANK(Sales[[#This Row],[return]]),"No",Sales[[#This Row],[return]])</f>
        <v>No</v>
      </c>
      <c r="O2771" s="2">
        <v>43042</v>
      </c>
      <c r="P2771" s="8" t="str">
        <f>TEXT(DAY(Sales[[#This Row],[OrderDate]]),"ddd")</f>
        <v>Tue</v>
      </c>
      <c r="Q2771" s="8" t="str">
        <f>TEXT(MONTH(Sales[[#This Row],[ShipDate]])*29,"mmm")</f>
        <v>Nov</v>
      </c>
      <c r="R2771">
        <v>1025</v>
      </c>
      <c r="S2771" t="s">
        <v>2358</v>
      </c>
      <c r="T2771" t="s">
        <v>28</v>
      </c>
      <c r="U2771">
        <v>90008</v>
      </c>
      <c r="V2771" s="1">
        <v>0</v>
      </c>
      <c r="W2771">
        <v>38</v>
      </c>
      <c r="X2771">
        <v>3</v>
      </c>
      <c r="Y2771">
        <v>90</v>
      </c>
      <c r="AD2771"/>
    </row>
    <row r="2772" spans="1:30" x14ac:dyDescent="0.25">
      <c r="A2772" t="s">
        <v>40</v>
      </c>
      <c r="B2772" s="2">
        <v>43046</v>
      </c>
      <c r="C2772" s="35">
        <f>YEAR(Sales[[#This Row],[ShipDate]])</f>
        <v>2017</v>
      </c>
      <c r="D2772" t="s">
        <v>36</v>
      </c>
      <c r="E2772" t="s">
        <v>69</v>
      </c>
      <c r="F2772" t="s">
        <v>48</v>
      </c>
      <c r="G2772" t="s">
        <v>46</v>
      </c>
      <c r="H2772" t="s">
        <v>26</v>
      </c>
      <c r="I2772" t="s">
        <v>32</v>
      </c>
      <c r="J2772" t="s">
        <v>13</v>
      </c>
      <c r="K2772" t="s">
        <v>2903</v>
      </c>
      <c r="L2772" t="s">
        <v>30</v>
      </c>
      <c r="N2772" t="str">
        <f>IF(ISBLANK(Sales[[#This Row],[return]]),"No",Sales[[#This Row],[return]])</f>
        <v>No</v>
      </c>
      <c r="O2772" s="2">
        <v>43042</v>
      </c>
      <c r="P2772" s="8" t="str">
        <f>TEXT(DAY(Sales[[#This Row],[OrderDate]]),"ddd")</f>
        <v>Tue</v>
      </c>
      <c r="Q2772" s="8" t="str">
        <f>TEXT(MONTH(Sales[[#This Row],[ShipDate]])*29,"mmm")</f>
        <v>Nov</v>
      </c>
      <c r="R2772">
        <v>436</v>
      </c>
      <c r="S2772" t="s">
        <v>2538</v>
      </c>
      <c r="T2772" t="s">
        <v>28</v>
      </c>
      <c r="U2772">
        <v>90008</v>
      </c>
      <c r="V2772" s="1">
        <v>0.2</v>
      </c>
      <c r="W2772">
        <v>106</v>
      </c>
      <c r="X2772">
        <v>7</v>
      </c>
      <c r="Y2772">
        <v>1213</v>
      </c>
      <c r="AD2772"/>
    </row>
    <row r="2773" spans="1:30" x14ac:dyDescent="0.25">
      <c r="A2773" t="s">
        <v>40</v>
      </c>
      <c r="B2773" s="2">
        <v>42989</v>
      </c>
      <c r="C2773" s="35">
        <f>YEAR(Sales[[#This Row],[ShipDate]])</f>
        <v>2017</v>
      </c>
      <c r="D2773" t="s">
        <v>36</v>
      </c>
      <c r="E2773" t="s">
        <v>69</v>
      </c>
      <c r="F2773" t="s">
        <v>99</v>
      </c>
      <c r="G2773" t="s">
        <v>46</v>
      </c>
      <c r="H2773" t="s">
        <v>146</v>
      </c>
      <c r="I2773" t="s">
        <v>149</v>
      </c>
      <c r="J2773" t="s">
        <v>13</v>
      </c>
      <c r="K2773" t="s">
        <v>740</v>
      </c>
      <c r="L2773" t="s">
        <v>92</v>
      </c>
      <c r="N2773" t="str">
        <f>IF(ISBLANK(Sales[[#This Row],[return]]),"No",Sales[[#This Row],[return]])</f>
        <v>No</v>
      </c>
      <c r="O2773" s="2">
        <v>42985</v>
      </c>
      <c r="P2773" s="8" t="str">
        <f>TEXT(DAY(Sales[[#This Row],[OrderDate]]),"ddd")</f>
        <v>Sat</v>
      </c>
      <c r="Q2773" s="8" t="str">
        <f>TEXT(MONTH(Sales[[#This Row],[ShipDate]])*29,"mmm")</f>
        <v>Sep</v>
      </c>
      <c r="R2773">
        <v>1329</v>
      </c>
      <c r="S2773" t="s">
        <v>2433</v>
      </c>
      <c r="T2773" t="s">
        <v>90</v>
      </c>
      <c r="U2773">
        <v>10009</v>
      </c>
      <c r="V2773" s="1">
        <v>0</v>
      </c>
      <c r="W2773">
        <v>168</v>
      </c>
      <c r="X2773">
        <v>7</v>
      </c>
      <c r="Y2773">
        <v>560</v>
      </c>
      <c r="AD2773"/>
    </row>
    <row r="2774" spans="1:30" x14ac:dyDescent="0.25">
      <c r="A2774" t="s">
        <v>24</v>
      </c>
      <c r="B2774" s="2">
        <v>42920</v>
      </c>
      <c r="C2774" s="35">
        <f>YEAR(Sales[[#This Row],[ShipDate]])</f>
        <v>2017</v>
      </c>
      <c r="D2774" t="s">
        <v>113</v>
      </c>
      <c r="E2774" t="s">
        <v>31</v>
      </c>
      <c r="F2774" t="s">
        <v>43</v>
      </c>
      <c r="G2774" t="s">
        <v>11</v>
      </c>
      <c r="H2774" t="s">
        <v>1393</v>
      </c>
      <c r="I2774" t="s">
        <v>58</v>
      </c>
      <c r="J2774" t="s">
        <v>13</v>
      </c>
      <c r="K2774" t="s">
        <v>554</v>
      </c>
      <c r="L2774" t="s">
        <v>17</v>
      </c>
      <c r="N2774" t="str">
        <f>IF(ISBLANK(Sales[[#This Row],[return]]),"No",Sales[[#This Row],[return]])</f>
        <v>No</v>
      </c>
      <c r="O2774" s="2">
        <v>42918</v>
      </c>
      <c r="P2774" s="8" t="str">
        <f>TEXT(DAY(Sales[[#This Row],[OrderDate]]),"ddd")</f>
        <v>Mon</v>
      </c>
      <c r="Q2774" s="8" t="str">
        <f>TEXT(MONTH(Sales[[#This Row],[ShipDate]])*29,"mmm")</f>
        <v>Jul</v>
      </c>
      <c r="R2774">
        <v>16</v>
      </c>
      <c r="S2774" t="s">
        <v>1283</v>
      </c>
      <c r="T2774" t="s">
        <v>15</v>
      </c>
      <c r="U2774">
        <v>27604</v>
      </c>
      <c r="V2774" s="1">
        <v>0.2</v>
      </c>
      <c r="W2774">
        <v>46</v>
      </c>
      <c r="X2774">
        <v>10</v>
      </c>
      <c r="Y2774">
        <v>160</v>
      </c>
      <c r="AD2774"/>
    </row>
    <row r="2775" spans="1:30" x14ac:dyDescent="0.25">
      <c r="A2775" t="s">
        <v>24</v>
      </c>
      <c r="B2775" s="2">
        <v>42920</v>
      </c>
      <c r="C2775" s="35">
        <f>YEAR(Sales[[#This Row],[ShipDate]])</f>
        <v>2017</v>
      </c>
      <c r="D2775" t="s">
        <v>113</v>
      </c>
      <c r="E2775" t="s">
        <v>31</v>
      </c>
      <c r="F2775" t="s">
        <v>59</v>
      </c>
      <c r="G2775" t="s">
        <v>25</v>
      </c>
      <c r="H2775" t="s">
        <v>1393</v>
      </c>
      <c r="I2775" t="s">
        <v>58</v>
      </c>
      <c r="J2775" t="s">
        <v>13</v>
      </c>
      <c r="K2775" t="s">
        <v>554</v>
      </c>
      <c r="L2775" t="s">
        <v>17</v>
      </c>
      <c r="N2775" t="str">
        <f>IF(ISBLANK(Sales[[#This Row],[return]]),"No",Sales[[#This Row],[return]])</f>
        <v>No</v>
      </c>
      <c r="O2775" s="2">
        <v>42918</v>
      </c>
      <c r="P2775" s="8" t="str">
        <f>TEXT(DAY(Sales[[#This Row],[OrderDate]]),"ddd")</f>
        <v>Mon</v>
      </c>
      <c r="Q2775" s="8" t="str">
        <f>TEXT(MONTH(Sales[[#This Row],[ShipDate]])*29,"mmm")</f>
        <v>Jul</v>
      </c>
      <c r="R2775">
        <v>1567</v>
      </c>
      <c r="S2775" t="s">
        <v>2097</v>
      </c>
      <c r="T2775" t="s">
        <v>15</v>
      </c>
      <c r="U2775">
        <v>27604</v>
      </c>
      <c r="V2775" s="1">
        <v>0.2</v>
      </c>
      <c r="W2775">
        <v>3</v>
      </c>
      <c r="X2775">
        <v>2</v>
      </c>
      <c r="Y2775">
        <v>9</v>
      </c>
      <c r="AD2775"/>
    </row>
    <row r="2776" spans="1:30" x14ac:dyDescent="0.25">
      <c r="A2776" t="s">
        <v>24</v>
      </c>
      <c r="B2776" s="2">
        <v>42920</v>
      </c>
      <c r="C2776" s="35">
        <f>YEAR(Sales[[#This Row],[ShipDate]])</f>
        <v>2017</v>
      </c>
      <c r="D2776" t="s">
        <v>113</v>
      </c>
      <c r="E2776" t="s">
        <v>31</v>
      </c>
      <c r="F2776" t="s">
        <v>50</v>
      </c>
      <c r="G2776" t="s">
        <v>25</v>
      </c>
      <c r="H2776" t="s">
        <v>1393</v>
      </c>
      <c r="I2776" t="s">
        <v>58</v>
      </c>
      <c r="J2776" t="s">
        <v>13</v>
      </c>
      <c r="K2776" t="s">
        <v>554</v>
      </c>
      <c r="L2776" t="s">
        <v>17</v>
      </c>
      <c r="N2776" t="str">
        <f>IF(ISBLANK(Sales[[#This Row],[return]]),"No",Sales[[#This Row],[return]])</f>
        <v>No</v>
      </c>
      <c r="O2776" s="2">
        <v>42918</v>
      </c>
      <c r="P2776" s="8" t="str">
        <f>TEXT(DAY(Sales[[#This Row],[OrderDate]]),"ddd")</f>
        <v>Mon</v>
      </c>
      <c r="Q2776" s="8" t="str">
        <f>TEXT(MONTH(Sales[[#This Row],[ShipDate]])*29,"mmm")</f>
        <v>Jul</v>
      </c>
      <c r="R2776">
        <v>1652</v>
      </c>
      <c r="S2776" t="s">
        <v>955</v>
      </c>
      <c r="T2776" t="s">
        <v>15</v>
      </c>
      <c r="U2776">
        <v>27604</v>
      </c>
      <c r="V2776" s="1">
        <v>0.7</v>
      </c>
      <c r="W2776">
        <v>-2</v>
      </c>
      <c r="X2776">
        <v>2</v>
      </c>
      <c r="Y2776">
        <v>3</v>
      </c>
      <c r="AD2776"/>
    </row>
    <row r="2777" spans="1:30" x14ac:dyDescent="0.25">
      <c r="A2777" t="s">
        <v>24</v>
      </c>
      <c r="B2777" s="2">
        <v>42920</v>
      </c>
      <c r="C2777" s="35">
        <f>YEAR(Sales[[#This Row],[ShipDate]])</f>
        <v>2017</v>
      </c>
      <c r="D2777" t="s">
        <v>113</v>
      </c>
      <c r="E2777" t="s">
        <v>31</v>
      </c>
      <c r="F2777" t="s">
        <v>48</v>
      </c>
      <c r="G2777" t="s">
        <v>46</v>
      </c>
      <c r="H2777" t="s">
        <v>1393</v>
      </c>
      <c r="I2777" t="s">
        <v>58</v>
      </c>
      <c r="J2777" t="s">
        <v>13</v>
      </c>
      <c r="K2777" t="s">
        <v>554</v>
      </c>
      <c r="L2777" t="s">
        <v>17</v>
      </c>
      <c r="N2777" t="str">
        <f>IF(ISBLANK(Sales[[#This Row],[return]]),"No",Sales[[#This Row],[return]])</f>
        <v>No</v>
      </c>
      <c r="O2777" s="2">
        <v>42918</v>
      </c>
      <c r="P2777" s="8" t="str">
        <f>TEXT(DAY(Sales[[#This Row],[OrderDate]]),"ddd")</f>
        <v>Mon</v>
      </c>
      <c r="Q2777" s="8" t="str">
        <f>TEXT(MONTH(Sales[[#This Row],[ShipDate]])*29,"mmm")</f>
        <v>Jul</v>
      </c>
      <c r="R2777">
        <v>733</v>
      </c>
      <c r="S2777" t="s">
        <v>2326</v>
      </c>
      <c r="T2777" t="s">
        <v>15</v>
      </c>
      <c r="U2777">
        <v>27604</v>
      </c>
      <c r="V2777" s="1">
        <v>0.2</v>
      </c>
      <c r="W2777">
        <v>8</v>
      </c>
      <c r="X2777">
        <v>1</v>
      </c>
      <c r="Y2777">
        <v>74</v>
      </c>
      <c r="AD2777"/>
    </row>
    <row r="2778" spans="1:30" x14ac:dyDescent="0.25">
      <c r="A2778" t="s">
        <v>40</v>
      </c>
      <c r="B2778" s="2">
        <v>43071</v>
      </c>
      <c r="C2778" s="35">
        <f>YEAR(Sales[[#This Row],[ShipDate]])</f>
        <v>2017</v>
      </c>
      <c r="D2778" t="s">
        <v>19</v>
      </c>
      <c r="E2778" t="s">
        <v>69</v>
      </c>
      <c r="F2778" t="s">
        <v>104</v>
      </c>
      <c r="G2778" t="s">
        <v>25</v>
      </c>
      <c r="H2778" t="s">
        <v>12</v>
      </c>
      <c r="I2778" t="s">
        <v>20</v>
      </c>
      <c r="J2778" t="s">
        <v>13</v>
      </c>
      <c r="K2778" t="s">
        <v>165</v>
      </c>
      <c r="L2778" t="s">
        <v>17</v>
      </c>
      <c r="N2778" t="str">
        <f>IF(ISBLANK(Sales[[#This Row],[return]]),"No",Sales[[#This Row],[return]])</f>
        <v>No</v>
      </c>
      <c r="O2778" s="2">
        <v>43069</v>
      </c>
      <c r="P2778" s="8" t="str">
        <f>TEXT(DAY(Sales[[#This Row],[OrderDate]]),"ddd")</f>
        <v>Mon</v>
      </c>
      <c r="Q2778" s="8" t="str">
        <f>TEXT(MONTH(Sales[[#This Row],[ShipDate]])*29,"mmm")</f>
        <v>Dec</v>
      </c>
      <c r="R2778">
        <v>4</v>
      </c>
      <c r="S2778" t="s">
        <v>3230</v>
      </c>
      <c r="T2778" t="s">
        <v>15</v>
      </c>
      <c r="U2778">
        <v>42420</v>
      </c>
      <c r="V2778" s="1">
        <v>0</v>
      </c>
      <c r="W2778">
        <v>8</v>
      </c>
      <c r="X2778">
        <v>2</v>
      </c>
      <c r="Y2778">
        <v>17</v>
      </c>
      <c r="AD2778"/>
    </row>
    <row r="2779" spans="1:30" x14ac:dyDescent="0.25">
      <c r="A2779" t="s">
        <v>40</v>
      </c>
      <c r="B2779" s="2">
        <v>43071</v>
      </c>
      <c r="C2779" s="35">
        <f>YEAR(Sales[[#This Row],[ShipDate]])</f>
        <v>2017</v>
      </c>
      <c r="D2779" t="s">
        <v>19</v>
      </c>
      <c r="E2779" t="s">
        <v>69</v>
      </c>
      <c r="F2779" t="s">
        <v>104</v>
      </c>
      <c r="G2779" t="s">
        <v>25</v>
      </c>
      <c r="H2779" t="s">
        <v>12</v>
      </c>
      <c r="I2779" t="s">
        <v>20</v>
      </c>
      <c r="J2779" t="s">
        <v>13</v>
      </c>
      <c r="K2779" t="s">
        <v>165</v>
      </c>
      <c r="L2779" t="s">
        <v>17</v>
      </c>
      <c r="N2779" t="str">
        <f>IF(ISBLANK(Sales[[#This Row],[return]]),"No",Sales[[#This Row],[return]])</f>
        <v>No</v>
      </c>
      <c r="O2779" s="2">
        <v>43069</v>
      </c>
      <c r="P2779" s="8" t="str">
        <f>TEXT(DAY(Sales[[#This Row],[OrderDate]]),"ddd")</f>
        <v>Mon</v>
      </c>
      <c r="Q2779" s="8" t="str">
        <f>TEXT(MONTH(Sales[[#This Row],[ShipDate]])*29,"mmm")</f>
        <v>Dec</v>
      </c>
      <c r="R2779">
        <v>1588</v>
      </c>
      <c r="S2779" t="s">
        <v>2243</v>
      </c>
      <c r="T2779" t="s">
        <v>15</v>
      </c>
      <c r="U2779">
        <v>42420</v>
      </c>
      <c r="V2779" s="1">
        <v>0</v>
      </c>
      <c r="W2779">
        <v>32</v>
      </c>
      <c r="X2779">
        <v>2</v>
      </c>
      <c r="Y2779">
        <v>72</v>
      </c>
      <c r="AD2779"/>
    </row>
    <row r="2780" spans="1:30" x14ac:dyDescent="0.25">
      <c r="A2780" t="s">
        <v>24</v>
      </c>
      <c r="B2780" s="2">
        <v>42771</v>
      </c>
      <c r="C2780" s="35">
        <f>YEAR(Sales[[#This Row],[ShipDate]])</f>
        <v>2017</v>
      </c>
      <c r="D2780" t="s">
        <v>113</v>
      </c>
      <c r="E2780" t="s">
        <v>18</v>
      </c>
      <c r="F2780" t="s">
        <v>43</v>
      </c>
      <c r="G2780" t="s">
        <v>11</v>
      </c>
      <c r="H2780" t="s">
        <v>1094</v>
      </c>
      <c r="I2780" t="s">
        <v>87</v>
      </c>
      <c r="J2780" t="s">
        <v>13</v>
      </c>
      <c r="K2780" t="s">
        <v>838</v>
      </c>
      <c r="L2780" t="s">
        <v>68</v>
      </c>
      <c r="N2780" t="str">
        <f>IF(ISBLANK(Sales[[#This Row],[return]]),"No",Sales[[#This Row],[return]])</f>
        <v>No</v>
      </c>
      <c r="O2780" s="2">
        <v>42769</v>
      </c>
      <c r="P2780" s="8" t="str">
        <f>TEXT(DAY(Sales[[#This Row],[OrderDate]]),"ddd")</f>
        <v>Tue</v>
      </c>
      <c r="Q2780" s="8" t="str">
        <f>TEXT(MONTH(Sales[[#This Row],[ShipDate]])*29,"mmm")</f>
        <v>Feb</v>
      </c>
      <c r="R2780">
        <v>458</v>
      </c>
      <c r="S2780" t="s">
        <v>694</v>
      </c>
      <c r="T2780" t="s">
        <v>66</v>
      </c>
      <c r="U2780">
        <v>68104</v>
      </c>
      <c r="V2780" s="1">
        <v>0</v>
      </c>
      <c r="W2780">
        <v>11</v>
      </c>
      <c r="X2780">
        <v>2</v>
      </c>
      <c r="Y2780">
        <v>28</v>
      </c>
      <c r="AD2780"/>
    </row>
    <row r="2781" spans="1:30" x14ac:dyDescent="0.25">
      <c r="A2781" t="s">
        <v>24</v>
      </c>
      <c r="B2781" s="2">
        <v>42771</v>
      </c>
      <c r="C2781" s="35">
        <f>YEAR(Sales[[#This Row],[ShipDate]])</f>
        <v>2017</v>
      </c>
      <c r="D2781" t="s">
        <v>113</v>
      </c>
      <c r="E2781" t="s">
        <v>18</v>
      </c>
      <c r="F2781" t="s">
        <v>99</v>
      </c>
      <c r="G2781" t="s">
        <v>46</v>
      </c>
      <c r="H2781" t="s">
        <v>1094</v>
      </c>
      <c r="I2781" t="s">
        <v>87</v>
      </c>
      <c r="J2781" t="s">
        <v>13</v>
      </c>
      <c r="K2781" t="s">
        <v>838</v>
      </c>
      <c r="L2781" t="s">
        <v>68</v>
      </c>
      <c r="N2781" t="str">
        <f>IF(ISBLANK(Sales[[#This Row],[return]]),"No",Sales[[#This Row],[return]])</f>
        <v>No</v>
      </c>
      <c r="O2781" s="2">
        <v>42769</v>
      </c>
      <c r="P2781" s="8" t="str">
        <f>TEXT(DAY(Sales[[#This Row],[OrderDate]]),"ddd")</f>
        <v>Tue</v>
      </c>
      <c r="Q2781" s="8" t="str">
        <f>TEXT(MONTH(Sales[[#This Row],[ShipDate]])*29,"mmm")</f>
        <v>Feb</v>
      </c>
      <c r="R2781">
        <v>959</v>
      </c>
      <c r="S2781" t="s">
        <v>2324</v>
      </c>
      <c r="T2781" t="s">
        <v>66</v>
      </c>
      <c r="U2781">
        <v>68104</v>
      </c>
      <c r="V2781" s="1">
        <v>0</v>
      </c>
      <c r="W2781">
        <v>51</v>
      </c>
      <c r="X2781">
        <v>3</v>
      </c>
      <c r="Y2781">
        <v>150</v>
      </c>
      <c r="AD2781"/>
    </row>
    <row r="2782" spans="1:30" x14ac:dyDescent="0.25">
      <c r="A2782" t="s">
        <v>40</v>
      </c>
      <c r="B2782" s="2">
        <v>42996</v>
      </c>
      <c r="C2782" s="35">
        <f>YEAR(Sales[[#This Row],[ShipDate]])</f>
        <v>2017</v>
      </c>
      <c r="D2782" t="s">
        <v>36</v>
      </c>
      <c r="E2782" t="s">
        <v>18</v>
      </c>
      <c r="F2782" t="s">
        <v>39</v>
      </c>
      <c r="G2782" t="s">
        <v>25</v>
      </c>
      <c r="H2782" t="s">
        <v>146</v>
      </c>
      <c r="I2782" t="s">
        <v>149</v>
      </c>
      <c r="J2782" t="s">
        <v>13</v>
      </c>
      <c r="K2782" t="s">
        <v>2151</v>
      </c>
      <c r="L2782" t="s">
        <v>92</v>
      </c>
      <c r="M2782" t="s">
        <v>82</v>
      </c>
      <c r="N2782" t="str">
        <f>IF(ISBLANK(Sales[[#This Row],[return]]),"No",Sales[[#This Row],[return]])</f>
        <v>Yes</v>
      </c>
      <c r="O2782" s="2">
        <v>42992</v>
      </c>
      <c r="P2782" s="8" t="str">
        <f>TEXT(DAY(Sales[[#This Row],[OrderDate]]),"ddd")</f>
        <v>Sat</v>
      </c>
      <c r="Q2782" s="8" t="str">
        <f>TEXT(MONTH(Sales[[#This Row],[ShipDate]])*29,"mmm")</f>
        <v>Sep</v>
      </c>
      <c r="R2782">
        <v>543</v>
      </c>
      <c r="S2782" t="s">
        <v>960</v>
      </c>
      <c r="T2782" t="s">
        <v>90</v>
      </c>
      <c r="U2782">
        <v>10011</v>
      </c>
      <c r="V2782" s="1">
        <v>0</v>
      </c>
      <c r="W2782">
        <v>258</v>
      </c>
      <c r="X2782">
        <v>6</v>
      </c>
      <c r="Y2782">
        <v>991</v>
      </c>
      <c r="AD2782"/>
    </row>
    <row r="2783" spans="1:30" x14ac:dyDescent="0.25">
      <c r="A2783" t="s">
        <v>40</v>
      </c>
      <c r="B2783" s="2">
        <v>42996</v>
      </c>
      <c r="C2783" s="35">
        <f>YEAR(Sales[[#This Row],[ShipDate]])</f>
        <v>2017</v>
      </c>
      <c r="D2783" t="s">
        <v>36</v>
      </c>
      <c r="E2783" t="s">
        <v>18</v>
      </c>
      <c r="F2783" t="s">
        <v>50</v>
      </c>
      <c r="G2783" t="s">
        <v>25</v>
      </c>
      <c r="H2783" t="s">
        <v>146</v>
      </c>
      <c r="I2783" t="s">
        <v>149</v>
      </c>
      <c r="J2783" t="s">
        <v>13</v>
      </c>
      <c r="K2783" t="s">
        <v>2151</v>
      </c>
      <c r="L2783" t="s">
        <v>92</v>
      </c>
      <c r="M2783" t="s">
        <v>82</v>
      </c>
      <c r="N2783" t="str">
        <f>IF(ISBLANK(Sales[[#This Row],[return]]),"No",Sales[[#This Row],[return]])</f>
        <v>Yes</v>
      </c>
      <c r="O2783" s="2">
        <v>42992</v>
      </c>
      <c r="P2783" s="8" t="str">
        <f>TEXT(DAY(Sales[[#This Row],[OrderDate]]),"ddd")</f>
        <v>Sat</v>
      </c>
      <c r="Q2783" s="8" t="str">
        <f>TEXT(MONTH(Sales[[#This Row],[ShipDate]])*29,"mmm")</f>
        <v>Sep</v>
      </c>
      <c r="R2783">
        <v>1639</v>
      </c>
      <c r="S2783" t="s">
        <v>1828</v>
      </c>
      <c r="T2783" t="s">
        <v>90</v>
      </c>
      <c r="U2783">
        <v>10011</v>
      </c>
      <c r="V2783" s="1">
        <v>0.2</v>
      </c>
      <c r="W2783">
        <v>5</v>
      </c>
      <c r="X2783">
        <v>9</v>
      </c>
      <c r="Y2783">
        <v>13</v>
      </c>
      <c r="AD2783"/>
    </row>
    <row r="2784" spans="1:30" x14ac:dyDescent="0.25">
      <c r="A2784" t="s">
        <v>40</v>
      </c>
      <c r="B2784" s="2">
        <v>42996</v>
      </c>
      <c r="C2784" s="35">
        <f>YEAR(Sales[[#This Row],[ShipDate]])</f>
        <v>2017</v>
      </c>
      <c r="D2784" t="s">
        <v>36</v>
      </c>
      <c r="E2784" t="s">
        <v>18</v>
      </c>
      <c r="F2784" t="s">
        <v>574</v>
      </c>
      <c r="G2784" t="s">
        <v>46</v>
      </c>
      <c r="H2784" t="s">
        <v>146</v>
      </c>
      <c r="I2784" t="s">
        <v>149</v>
      </c>
      <c r="J2784" t="s">
        <v>13</v>
      </c>
      <c r="K2784" t="s">
        <v>2151</v>
      </c>
      <c r="L2784" t="s">
        <v>92</v>
      </c>
      <c r="M2784" t="s">
        <v>82</v>
      </c>
      <c r="N2784" t="str">
        <f>IF(ISBLANK(Sales[[#This Row],[return]]),"No",Sales[[#This Row],[return]])</f>
        <v>Yes</v>
      </c>
      <c r="O2784" s="2">
        <v>42992</v>
      </c>
      <c r="P2784" s="8" t="str">
        <f>TEXT(DAY(Sales[[#This Row],[OrderDate]]),"ddd")</f>
        <v>Sat</v>
      </c>
      <c r="Q2784" s="8" t="str">
        <f>TEXT(MONTH(Sales[[#This Row],[ShipDate]])*29,"mmm")</f>
        <v>Sep</v>
      </c>
      <c r="R2784">
        <v>1452</v>
      </c>
      <c r="S2784" t="s">
        <v>2448</v>
      </c>
      <c r="T2784" t="s">
        <v>90</v>
      </c>
      <c r="U2784">
        <v>10011</v>
      </c>
      <c r="V2784" s="1">
        <v>0.2</v>
      </c>
      <c r="W2784">
        <v>330</v>
      </c>
      <c r="X2784">
        <v>2</v>
      </c>
      <c r="Y2784">
        <v>880</v>
      </c>
      <c r="AD2784"/>
    </row>
    <row r="2785" spans="1:30" x14ac:dyDescent="0.25">
      <c r="A2785" t="s">
        <v>40</v>
      </c>
      <c r="B2785" s="2">
        <v>42897</v>
      </c>
      <c r="C2785" s="35">
        <f>YEAR(Sales[[#This Row],[ShipDate]])</f>
        <v>2017</v>
      </c>
      <c r="D2785" t="s">
        <v>19</v>
      </c>
      <c r="E2785" t="s">
        <v>18</v>
      </c>
      <c r="F2785" t="s">
        <v>43</v>
      </c>
      <c r="G2785" t="s">
        <v>11</v>
      </c>
      <c r="H2785" t="s">
        <v>1221</v>
      </c>
      <c r="I2785" t="s">
        <v>1222</v>
      </c>
      <c r="J2785" t="s">
        <v>13</v>
      </c>
      <c r="K2785" t="s">
        <v>888</v>
      </c>
      <c r="L2785" t="s">
        <v>30</v>
      </c>
      <c r="N2785" t="str">
        <f>IF(ISBLANK(Sales[[#This Row],[return]]),"No",Sales[[#This Row],[return]])</f>
        <v>No</v>
      </c>
      <c r="O2785" s="2">
        <v>42895</v>
      </c>
      <c r="P2785" s="8" t="str">
        <f>TEXT(DAY(Sales[[#This Row],[OrderDate]]),"ddd")</f>
        <v>Mon</v>
      </c>
      <c r="Q2785" s="8" t="str">
        <f>TEXT(MONTH(Sales[[#This Row],[ShipDate]])*29,"mmm")</f>
        <v>Jun</v>
      </c>
      <c r="R2785">
        <v>1040</v>
      </c>
      <c r="S2785" t="s">
        <v>1402</v>
      </c>
      <c r="T2785" t="s">
        <v>28</v>
      </c>
      <c r="U2785">
        <v>83201</v>
      </c>
      <c r="V2785" s="1">
        <v>0</v>
      </c>
      <c r="W2785">
        <v>92</v>
      </c>
      <c r="X2785">
        <v>4</v>
      </c>
      <c r="Y2785">
        <v>355</v>
      </c>
      <c r="AD2785"/>
    </row>
    <row r="2786" spans="1:30" x14ac:dyDescent="0.25">
      <c r="A2786" t="s">
        <v>40</v>
      </c>
      <c r="B2786" s="2">
        <v>42897</v>
      </c>
      <c r="C2786" s="35">
        <f>YEAR(Sales[[#This Row],[ShipDate]])</f>
        <v>2017</v>
      </c>
      <c r="D2786" t="s">
        <v>19</v>
      </c>
      <c r="E2786" t="s">
        <v>18</v>
      </c>
      <c r="F2786" t="s">
        <v>48</v>
      </c>
      <c r="G2786" t="s">
        <v>46</v>
      </c>
      <c r="H2786" t="s">
        <v>1221</v>
      </c>
      <c r="I2786" t="s">
        <v>1222</v>
      </c>
      <c r="J2786" t="s">
        <v>13</v>
      </c>
      <c r="K2786" t="s">
        <v>888</v>
      </c>
      <c r="L2786" t="s">
        <v>30</v>
      </c>
      <c r="N2786" t="str">
        <f>IF(ISBLANK(Sales[[#This Row],[return]]),"No",Sales[[#This Row],[return]])</f>
        <v>No</v>
      </c>
      <c r="O2786" s="2">
        <v>42895</v>
      </c>
      <c r="P2786" s="8" t="str">
        <f>TEXT(DAY(Sales[[#This Row],[OrderDate]]),"ddd")</f>
        <v>Mon</v>
      </c>
      <c r="Q2786" s="8" t="str">
        <f>TEXT(MONTH(Sales[[#This Row],[ShipDate]])*29,"mmm")</f>
        <v>Jun</v>
      </c>
      <c r="R2786">
        <v>517</v>
      </c>
      <c r="S2786" t="s">
        <v>2470</v>
      </c>
      <c r="T2786" t="s">
        <v>28</v>
      </c>
      <c r="U2786">
        <v>83201</v>
      </c>
      <c r="V2786" s="1">
        <v>0.2</v>
      </c>
      <c r="W2786">
        <v>9</v>
      </c>
      <c r="X2786">
        <v>3</v>
      </c>
      <c r="Y2786">
        <v>140</v>
      </c>
      <c r="AD2786"/>
    </row>
    <row r="2787" spans="1:30" x14ac:dyDescent="0.25">
      <c r="A2787" t="s">
        <v>24</v>
      </c>
      <c r="B2787" s="2">
        <v>43021</v>
      </c>
      <c r="C2787" s="35">
        <f>YEAR(Sales[[#This Row],[ShipDate]])</f>
        <v>2017</v>
      </c>
      <c r="D2787" t="s">
        <v>19</v>
      </c>
      <c r="E2787" t="s">
        <v>18</v>
      </c>
      <c r="F2787" t="s">
        <v>59</v>
      </c>
      <c r="G2787" t="s">
        <v>25</v>
      </c>
      <c r="H2787" t="s">
        <v>146</v>
      </c>
      <c r="I2787" t="s">
        <v>149</v>
      </c>
      <c r="J2787" t="s">
        <v>13</v>
      </c>
      <c r="K2787" t="s">
        <v>1394</v>
      </c>
      <c r="L2787" t="s">
        <v>92</v>
      </c>
      <c r="N2787" t="str">
        <f>IF(ISBLANK(Sales[[#This Row],[return]]),"No",Sales[[#This Row],[return]])</f>
        <v>No</v>
      </c>
      <c r="O2787" s="2">
        <v>43017</v>
      </c>
      <c r="P2787" s="8" t="str">
        <f>TEXT(DAY(Sales[[#This Row],[OrderDate]]),"ddd")</f>
        <v>Mon</v>
      </c>
      <c r="Q2787" s="8" t="str">
        <f>TEXT(MONTH(Sales[[#This Row],[ShipDate]])*29,"mmm")</f>
        <v>Oct</v>
      </c>
      <c r="R2787">
        <v>1686</v>
      </c>
      <c r="S2787" t="s">
        <v>1982</v>
      </c>
      <c r="T2787" t="s">
        <v>90</v>
      </c>
      <c r="U2787">
        <v>10024</v>
      </c>
      <c r="V2787" s="1">
        <v>0</v>
      </c>
      <c r="W2787">
        <v>11</v>
      </c>
      <c r="X2787">
        <v>4</v>
      </c>
      <c r="Y2787">
        <v>24</v>
      </c>
      <c r="AD2787"/>
    </row>
    <row r="2788" spans="1:30" x14ac:dyDescent="0.25">
      <c r="A2788" t="s">
        <v>24</v>
      </c>
      <c r="B2788" s="2">
        <v>43021</v>
      </c>
      <c r="C2788" s="35">
        <f>YEAR(Sales[[#This Row],[ShipDate]])</f>
        <v>2017</v>
      </c>
      <c r="D2788" t="s">
        <v>19</v>
      </c>
      <c r="E2788" t="s">
        <v>18</v>
      </c>
      <c r="F2788" t="s">
        <v>48</v>
      </c>
      <c r="G2788" t="s">
        <v>46</v>
      </c>
      <c r="H2788" t="s">
        <v>146</v>
      </c>
      <c r="I2788" t="s">
        <v>149</v>
      </c>
      <c r="J2788" t="s">
        <v>13</v>
      </c>
      <c r="K2788" t="s">
        <v>1394</v>
      </c>
      <c r="L2788" t="s">
        <v>92</v>
      </c>
      <c r="N2788" t="str">
        <f>IF(ISBLANK(Sales[[#This Row],[return]]),"No",Sales[[#This Row],[return]])</f>
        <v>No</v>
      </c>
      <c r="O2788" s="2">
        <v>43017</v>
      </c>
      <c r="P2788" s="8" t="str">
        <f>TEXT(DAY(Sales[[#This Row],[OrderDate]]),"ddd")</f>
        <v>Mon</v>
      </c>
      <c r="Q2788" s="8" t="str">
        <f>TEXT(MONTH(Sales[[#This Row],[ShipDate]])*29,"mmm")</f>
        <v>Oct</v>
      </c>
      <c r="R2788">
        <v>942</v>
      </c>
      <c r="S2788" t="s">
        <v>2436</v>
      </c>
      <c r="T2788" t="s">
        <v>90</v>
      </c>
      <c r="U2788">
        <v>10024</v>
      </c>
      <c r="V2788" s="1">
        <v>0</v>
      </c>
      <c r="W2788">
        <v>303</v>
      </c>
      <c r="X2788">
        <v>4</v>
      </c>
      <c r="Y2788">
        <v>632</v>
      </c>
      <c r="AD2788"/>
    </row>
    <row r="2789" spans="1:30" x14ac:dyDescent="0.25">
      <c r="A2789" t="s">
        <v>10</v>
      </c>
      <c r="B2789" s="2">
        <v>43001</v>
      </c>
      <c r="C2789" s="35">
        <f>YEAR(Sales[[#This Row],[ShipDate]])</f>
        <v>2017</v>
      </c>
      <c r="D2789" t="s">
        <v>36</v>
      </c>
      <c r="E2789" t="s">
        <v>18</v>
      </c>
      <c r="F2789" t="s">
        <v>99</v>
      </c>
      <c r="G2789" t="s">
        <v>46</v>
      </c>
      <c r="H2789" t="s">
        <v>2250</v>
      </c>
      <c r="I2789" t="s">
        <v>37</v>
      </c>
      <c r="J2789" t="s">
        <v>13</v>
      </c>
      <c r="K2789" t="s">
        <v>1445</v>
      </c>
      <c r="L2789" t="s">
        <v>17</v>
      </c>
      <c r="N2789" t="str">
        <f>IF(ISBLANK(Sales[[#This Row],[return]]),"No",Sales[[#This Row],[return]])</f>
        <v>No</v>
      </c>
      <c r="O2789" s="2">
        <v>42995</v>
      </c>
      <c r="P2789" s="8" t="str">
        <f>TEXT(DAY(Sales[[#This Row],[OrderDate]]),"ddd")</f>
        <v>Tue</v>
      </c>
      <c r="Q2789" s="8" t="str">
        <f>TEXT(MONTH(Sales[[#This Row],[ShipDate]])*29,"mmm")</f>
        <v>Sep</v>
      </c>
      <c r="R2789">
        <v>1406</v>
      </c>
      <c r="S2789" t="s">
        <v>851</v>
      </c>
      <c r="T2789" t="s">
        <v>15</v>
      </c>
      <c r="U2789">
        <v>32839</v>
      </c>
      <c r="V2789" s="1">
        <v>0.2</v>
      </c>
      <c r="W2789">
        <v>11</v>
      </c>
      <c r="X2789">
        <v>3</v>
      </c>
      <c r="Y2789">
        <v>87</v>
      </c>
      <c r="AD2789"/>
    </row>
    <row r="2790" spans="1:30" x14ac:dyDescent="0.25">
      <c r="A2790" t="s">
        <v>24</v>
      </c>
      <c r="B2790" s="2">
        <v>42743</v>
      </c>
      <c r="C2790" s="35">
        <f>YEAR(Sales[[#This Row],[ShipDate]])</f>
        <v>2017</v>
      </c>
      <c r="D2790" t="s">
        <v>19</v>
      </c>
      <c r="E2790" t="s">
        <v>18</v>
      </c>
      <c r="F2790" t="s">
        <v>21</v>
      </c>
      <c r="G2790" t="s">
        <v>11</v>
      </c>
      <c r="H2790" t="s">
        <v>399</v>
      </c>
      <c r="I2790" t="s">
        <v>70</v>
      </c>
      <c r="J2790" t="s">
        <v>13</v>
      </c>
      <c r="K2790" t="s">
        <v>1318</v>
      </c>
      <c r="L2790" t="s">
        <v>68</v>
      </c>
      <c r="N2790" t="str">
        <f>IF(ISBLANK(Sales[[#This Row],[return]]),"No",Sales[[#This Row],[return]])</f>
        <v>No</v>
      </c>
      <c r="O2790" s="2">
        <v>42738</v>
      </c>
      <c r="P2790" s="8" t="str">
        <f>TEXT(DAY(Sales[[#This Row],[OrderDate]]),"ddd")</f>
        <v>Tue</v>
      </c>
      <c r="Q2790" s="8" t="str">
        <f>TEXT(MONTH(Sales[[#This Row],[ShipDate]])*29,"mmm")</f>
        <v>Jan</v>
      </c>
      <c r="R2790">
        <v>1228</v>
      </c>
      <c r="S2790" t="s">
        <v>3107</v>
      </c>
      <c r="T2790" t="s">
        <v>66</v>
      </c>
      <c r="U2790">
        <v>75217</v>
      </c>
      <c r="V2790" s="1">
        <v>0.32</v>
      </c>
      <c r="W2790">
        <v>-438</v>
      </c>
      <c r="X2790">
        <v>9</v>
      </c>
      <c r="Y2790">
        <v>1352</v>
      </c>
      <c r="AD2790"/>
    </row>
    <row r="2791" spans="1:30" x14ac:dyDescent="0.25">
      <c r="A2791" t="s">
        <v>24</v>
      </c>
      <c r="B2791" s="2">
        <v>42743</v>
      </c>
      <c r="C2791" s="35">
        <f>YEAR(Sales[[#This Row],[ShipDate]])</f>
        <v>2017</v>
      </c>
      <c r="D2791" t="s">
        <v>19</v>
      </c>
      <c r="E2791" t="s">
        <v>18</v>
      </c>
      <c r="F2791" t="s">
        <v>45</v>
      </c>
      <c r="G2791" t="s">
        <v>25</v>
      </c>
      <c r="H2791" t="s">
        <v>399</v>
      </c>
      <c r="I2791" t="s">
        <v>70</v>
      </c>
      <c r="J2791" t="s">
        <v>13</v>
      </c>
      <c r="K2791" t="s">
        <v>1318</v>
      </c>
      <c r="L2791" t="s">
        <v>68</v>
      </c>
      <c r="N2791" t="str">
        <f>IF(ISBLANK(Sales[[#This Row],[return]]),"No",Sales[[#This Row],[return]])</f>
        <v>No</v>
      </c>
      <c r="O2791" s="2">
        <v>42738</v>
      </c>
      <c r="P2791" s="8" t="str">
        <f>TEXT(DAY(Sales[[#This Row],[OrderDate]]),"ddd")</f>
        <v>Tue</v>
      </c>
      <c r="Q2791" s="8" t="str">
        <f>TEXT(MONTH(Sales[[#This Row],[ShipDate]])*29,"mmm")</f>
        <v>Jan</v>
      </c>
      <c r="R2791">
        <v>1131</v>
      </c>
      <c r="S2791" t="s">
        <v>809</v>
      </c>
      <c r="T2791" t="s">
        <v>66</v>
      </c>
      <c r="U2791">
        <v>75217</v>
      </c>
      <c r="V2791" s="1">
        <v>0.2</v>
      </c>
      <c r="W2791">
        <v>1</v>
      </c>
      <c r="X2791">
        <v>3</v>
      </c>
      <c r="Y2791">
        <v>7</v>
      </c>
      <c r="AD2791"/>
    </row>
    <row r="2792" spans="1:30" x14ac:dyDescent="0.25">
      <c r="A2792" t="s">
        <v>24</v>
      </c>
      <c r="B2792" s="2">
        <v>42743</v>
      </c>
      <c r="C2792" s="35">
        <f>YEAR(Sales[[#This Row],[ShipDate]])</f>
        <v>2017</v>
      </c>
      <c r="D2792" t="s">
        <v>19</v>
      </c>
      <c r="E2792" t="s">
        <v>18</v>
      </c>
      <c r="F2792" t="s">
        <v>99</v>
      </c>
      <c r="G2792" t="s">
        <v>46</v>
      </c>
      <c r="H2792" t="s">
        <v>399</v>
      </c>
      <c r="I2792" t="s">
        <v>70</v>
      </c>
      <c r="J2792" t="s">
        <v>13</v>
      </c>
      <c r="K2792" t="s">
        <v>1318</v>
      </c>
      <c r="L2792" t="s">
        <v>68</v>
      </c>
      <c r="N2792" t="str">
        <f>IF(ISBLANK(Sales[[#This Row],[return]]),"No",Sales[[#This Row],[return]])</f>
        <v>No</v>
      </c>
      <c r="O2792" s="2">
        <v>42738</v>
      </c>
      <c r="P2792" s="8" t="str">
        <f>TEXT(DAY(Sales[[#This Row],[OrderDate]]),"ddd")</f>
        <v>Tue</v>
      </c>
      <c r="Q2792" s="8" t="str">
        <f>TEXT(MONTH(Sales[[#This Row],[ShipDate]])*29,"mmm")</f>
        <v>Jan</v>
      </c>
      <c r="R2792">
        <v>600</v>
      </c>
      <c r="S2792" t="s">
        <v>2425</v>
      </c>
      <c r="T2792" t="s">
        <v>66</v>
      </c>
      <c r="U2792">
        <v>75217</v>
      </c>
      <c r="V2792" s="1">
        <v>0.2</v>
      </c>
      <c r="W2792">
        <v>85</v>
      </c>
      <c r="X2792">
        <v>5</v>
      </c>
      <c r="Y2792">
        <v>398</v>
      </c>
      <c r="AD2792"/>
    </row>
    <row r="2793" spans="1:30" x14ac:dyDescent="0.25">
      <c r="A2793" t="s">
        <v>40</v>
      </c>
      <c r="B2793" s="2">
        <v>42758</v>
      </c>
      <c r="C2793" s="35">
        <f>YEAR(Sales[[#This Row],[ShipDate]])</f>
        <v>2017</v>
      </c>
      <c r="D2793" t="s">
        <v>36</v>
      </c>
      <c r="E2793" t="s">
        <v>18</v>
      </c>
      <c r="F2793" t="s">
        <v>38</v>
      </c>
      <c r="G2793" t="s">
        <v>11</v>
      </c>
      <c r="H2793" t="s">
        <v>1453</v>
      </c>
      <c r="I2793" t="s">
        <v>70</v>
      </c>
      <c r="J2793" t="s">
        <v>13</v>
      </c>
      <c r="K2793" t="s">
        <v>1198</v>
      </c>
      <c r="L2793" t="s">
        <v>68</v>
      </c>
      <c r="N2793" t="str">
        <f>IF(ISBLANK(Sales[[#This Row],[return]]),"No",Sales[[#This Row],[return]])</f>
        <v>No</v>
      </c>
      <c r="O2793" s="2">
        <v>42754</v>
      </c>
      <c r="P2793" s="8" t="str">
        <f>TEXT(DAY(Sales[[#This Row],[OrderDate]]),"ddd")</f>
        <v>Thu</v>
      </c>
      <c r="Q2793" s="8" t="str">
        <f>TEXT(MONTH(Sales[[#This Row],[ShipDate]])*29,"mmm")</f>
        <v>Jan</v>
      </c>
      <c r="R2793">
        <v>317</v>
      </c>
      <c r="S2793" t="s">
        <v>1107</v>
      </c>
      <c r="T2793" t="s">
        <v>66</v>
      </c>
      <c r="U2793">
        <v>77590</v>
      </c>
      <c r="V2793" s="1">
        <v>0.3</v>
      </c>
      <c r="W2793">
        <v>-13</v>
      </c>
      <c r="X2793">
        <v>1</v>
      </c>
      <c r="Y2793">
        <v>102</v>
      </c>
      <c r="AD2793"/>
    </row>
    <row r="2794" spans="1:30" x14ac:dyDescent="0.25">
      <c r="A2794" t="s">
        <v>40</v>
      </c>
      <c r="B2794" s="2">
        <v>42758</v>
      </c>
      <c r="C2794" s="35">
        <f>YEAR(Sales[[#This Row],[ShipDate]])</f>
        <v>2017</v>
      </c>
      <c r="D2794" t="s">
        <v>36</v>
      </c>
      <c r="E2794" t="s">
        <v>18</v>
      </c>
      <c r="F2794" t="s">
        <v>23</v>
      </c>
      <c r="G2794" t="s">
        <v>11</v>
      </c>
      <c r="H2794" t="s">
        <v>1453</v>
      </c>
      <c r="I2794" t="s">
        <v>70</v>
      </c>
      <c r="J2794" t="s">
        <v>13</v>
      </c>
      <c r="K2794" t="s">
        <v>1198</v>
      </c>
      <c r="L2794" t="s">
        <v>68</v>
      </c>
      <c r="N2794" t="str">
        <f>IF(ISBLANK(Sales[[#This Row],[return]]),"No",Sales[[#This Row],[return]])</f>
        <v>No</v>
      </c>
      <c r="O2794" s="2">
        <v>42754</v>
      </c>
      <c r="P2794" s="8" t="str">
        <f>TEXT(DAY(Sales[[#This Row],[OrderDate]]),"ddd")</f>
        <v>Thu</v>
      </c>
      <c r="Q2794" s="8" t="str">
        <f>TEXT(MONTH(Sales[[#This Row],[ShipDate]])*29,"mmm")</f>
        <v>Jan</v>
      </c>
      <c r="R2794">
        <v>791</v>
      </c>
      <c r="S2794" t="s">
        <v>1244</v>
      </c>
      <c r="T2794" t="s">
        <v>66</v>
      </c>
      <c r="U2794">
        <v>77590</v>
      </c>
      <c r="V2794" s="1">
        <v>0.3</v>
      </c>
      <c r="W2794">
        <v>-9</v>
      </c>
      <c r="X2794">
        <v>4</v>
      </c>
      <c r="Y2794">
        <v>199</v>
      </c>
      <c r="AD2794"/>
    </row>
    <row r="2795" spans="1:30" x14ac:dyDescent="0.25">
      <c r="A2795" t="s">
        <v>24</v>
      </c>
      <c r="B2795" s="2">
        <v>43072</v>
      </c>
      <c r="C2795" s="35">
        <f>YEAR(Sales[[#This Row],[ShipDate]])</f>
        <v>2017</v>
      </c>
      <c r="D2795" t="s">
        <v>113</v>
      </c>
      <c r="E2795" t="s">
        <v>18</v>
      </c>
      <c r="F2795" t="s">
        <v>43</v>
      </c>
      <c r="G2795" t="s">
        <v>11</v>
      </c>
      <c r="H2795" t="s">
        <v>193</v>
      </c>
      <c r="I2795" t="s">
        <v>58</v>
      </c>
      <c r="J2795" t="s">
        <v>13</v>
      </c>
      <c r="K2795" t="s">
        <v>907</v>
      </c>
      <c r="L2795" t="s">
        <v>17</v>
      </c>
      <c r="N2795" t="str">
        <f>IF(ISBLANK(Sales[[#This Row],[return]]),"No",Sales[[#This Row],[return]])</f>
        <v>No</v>
      </c>
      <c r="O2795" s="2">
        <v>43069</v>
      </c>
      <c r="P2795" s="8" t="str">
        <f>TEXT(DAY(Sales[[#This Row],[OrderDate]]),"ddd")</f>
        <v>Mon</v>
      </c>
      <c r="Q2795" s="8" t="str">
        <f>TEXT(MONTH(Sales[[#This Row],[ShipDate]])*29,"mmm")</f>
        <v>Dec</v>
      </c>
      <c r="R2795">
        <v>1043</v>
      </c>
      <c r="S2795" t="s">
        <v>446</v>
      </c>
      <c r="T2795" t="s">
        <v>15</v>
      </c>
      <c r="U2795">
        <v>27707</v>
      </c>
      <c r="V2795" s="1">
        <v>0.2</v>
      </c>
      <c r="W2795">
        <v>25</v>
      </c>
      <c r="X2795">
        <v>2</v>
      </c>
      <c r="Y2795">
        <v>336</v>
      </c>
      <c r="AD2795"/>
    </row>
    <row r="2796" spans="1:30" x14ac:dyDescent="0.25">
      <c r="A2796" t="s">
        <v>24</v>
      </c>
      <c r="B2796" s="2">
        <v>43072</v>
      </c>
      <c r="C2796" s="35">
        <f>YEAR(Sales[[#This Row],[ShipDate]])</f>
        <v>2017</v>
      </c>
      <c r="D2796" t="s">
        <v>113</v>
      </c>
      <c r="E2796" t="s">
        <v>18</v>
      </c>
      <c r="F2796" t="s">
        <v>52</v>
      </c>
      <c r="G2796" t="s">
        <v>25</v>
      </c>
      <c r="H2796" t="s">
        <v>193</v>
      </c>
      <c r="I2796" t="s">
        <v>58</v>
      </c>
      <c r="J2796" t="s">
        <v>13</v>
      </c>
      <c r="K2796" t="s">
        <v>907</v>
      </c>
      <c r="L2796" t="s">
        <v>17</v>
      </c>
      <c r="N2796" t="str">
        <f>IF(ISBLANK(Sales[[#This Row],[return]]),"No",Sales[[#This Row],[return]])</f>
        <v>No</v>
      </c>
      <c r="O2796" s="2">
        <v>43069</v>
      </c>
      <c r="P2796" s="8" t="str">
        <f>TEXT(DAY(Sales[[#This Row],[OrderDate]]),"ddd")</f>
        <v>Mon</v>
      </c>
      <c r="Q2796" s="8" t="str">
        <f>TEXT(MONTH(Sales[[#This Row],[ShipDate]])*29,"mmm")</f>
        <v>Dec</v>
      </c>
      <c r="R2796">
        <v>291</v>
      </c>
      <c r="S2796" t="s">
        <v>1777</v>
      </c>
      <c r="T2796" t="s">
        <v>15</v>
      </c>
      <c r="U2796">
        <v>27707</v>
      </c>
      <c r="V2796" s="1">
        <v>0.2</v>
      </c>
      <c r="W2796">
        <v>10</v>
      </c>
      <c r="X2796">
        <v>3</v>
      </c>
      <c r="Y2796">
        <v>98</v>
      </c>
      <c r="AD2796"/>
    </row>
    <row r="2797" spans="1:30" x14ac:dyDescent="0.25">
      <c r="A2797" t="s">
        <v>24</v>
      </c>
      <c r="B2797" s="2">
        <v>43072</v>
      </c>
      <c r="C2797" s="35">
        <f>YEAR(Sales[[#This Row],[ShipDate]])</f>
        <v>2017</v>
      </c>
      <c r="D2797" t="s">
        <v>113</v>
      </c>
      <c r="E2797" t="s">
        <v>18</v>
      </c>
      <c r="F2797" t="s">
        <v>50</v>
      </c>
      <c r="G2797" t="s">
        <v>25</v>
      </c>
      <c r="H2797" t="s">
        <v>193</v>
      </c>
      <c r="I2797" t="s">
        <v>58</v>
      </c>
      <c r="J2797" t="s">
        <v>13</v>
      </c>
      <c r="K2797" t="s">
        <v>907</v>
      </c>
      <c r="L2797" t="s">
        <v>17</v>
      </c>
      <c r="N2797" t="str">
        <f>IF(ISBLANK(Sales[[#This Row],[return]]),"No",Sales[[#This Row],[return]])</f>
        <v>No</v>
      </c>
      <c r="O2797" s="2">
        <v>43069</v>
      </c>
      <c r="P2797" s="8" t="str">
        <f>TEXT(DAY(Sales[[#This Row],[OrderDate]]),"ddd")</f>
        <v>Mon</v>
      </c>
      <c r="Q2797" s="8" t="str">
        <f>TEXT(MONTH(Sales[[#This Row],[ShipDate]])*29,"mmm")</f>
        <v>Dec</v>
      </c>
      <c r="R2797">
        <v>237</v>
      </c>
      <c r="S2797" t="s">
        <v>1070</v>
      </c>
      <c r="T2797" t="s">
        <v>15</v>
      </c>
      <c r="U2797">
        <v>27707</v>
      </c>
      <c r="V2797" s="1">
        <v>0.7</v>
      </c>
      <c r="W2797">
        <v>-4</v>
      </c>
      <c r="X2797">
        <v>7</v>
      </c>
      <c r="Y2797">
        <v>6</v>
      </c>
      <c r="AD2797"/>
    </row>
    <row r="2798" spans="1:30" x14ac:dyDescent="0.25">
      <c r="A2798" t="s">
        <v>40</v>
      </c>
      <c r="B2798" s="2">
        <v>43002</v>
      </c>
      <c r="C2798" s="35">
        <f>YEAR(Sales[[#This Row],[ShipDate]])</f>
        <v>2017</v>
      </c>
      <c r="D2798" t="s">
        <v>36</v>
      </c>
      <c r="E2798" t="s">
        <v>18</v>
      </c>
      <c r="F2798" t="s">
        <v>39</v>
      </c>
      <c r="G2798" t="s">
        <v>25</v>
      </c>
      <c r="H2798" t="s">
        <v>1568</v>
      </c>
      <c r="I2798" t="s">
        <v>180</v>
      </c>
      <c r="J2798" t="s">
        <v>13</v>
      </c>
      <c r="K2798" t="s">
        <v>1276</v>
      </c>
      <c r="L2798" t="s">
        <v>17</v>
      </c>
      <c r="N2798" t="str">
        <f>IF(ISBLANK(Sales[[#This Row],[return]]),"No",Sales[[#This Row],[return]])</f>
        <v>No</v>
      </c>
      <c r="O2798" s="2">
        <v>42998</v>
      </c>
      <c r="P2798" s="8" t="str">
        <f>TEXT(DAY(Sales[[#This Row],[OrderDate]]),"ddd")</f>
        <v>Fri</v>
      </c>
      <c r="Q2798" s="8" t="str">
        <f>TEXT(MONTH(Sales[[#This Row],[ShipDate]])*29,"mmm")</f>
        <v>Sep</v>
      </c>
      <c r="R2798">
        <v>776</v>
      </c>
      <c r="S2798" t="s">
        <v>412</v>
      </c>
      <c r="T2798" t="s">
        <v>15</v>
      </c>
      <c r="U2798">
        <v>37211</v>
      </c>
      <c r="V2798" s="1">
        <v>0.2</v>
      </c>
      <c r="W2798">
        <v>-59</v>
      </c>
      <c r="X2798">
        <v>4</v>
      </c>
      <c r="Y2798">
        <v>294</v>
      </c>
      <c r="AD2798"/>
    </row>
    <row r="2799" spans="1:30" x14ac:dyDescent="0.25">
      <c r="A2799" t="s">
        <v>40</v>
      </c>
      <c r="B2799" s="2">
        <v>43002</v>
      </c>
      <c r="C2799" s="35">
        <f>YEAR(Sales[[#This Row],[ShipDate]])</f>
        <v>2017</v>
      </c>
      <c r="D2799" t="s">
        <v>36</v>
      </c>
      <c r="E2799" t="s">
        <v>18</v>
      </c>
      <c r="F2799" t="s">
        <v>50</v>
      </c>
      <c r="G2799" t="s">
        <v>25</v>
      </c>
      <c r="H2799" t="s">
        <v>1568</v>
      </c>
      <c r="I2799" t="s">
        <v>180</v>
      </c>
      <c r="J2799" t="s">
        <v>13</v>
      </c>
      <c r="K2799" t="s">
        <v>1276</v>
      </c>
      <c r="L2799" t="s">
        <v>17</v>
      </c>
      <c r="N2799" t="str">
        <f>IF(ISBLANK(Sales[[#This Row],[return]]),"No",Sales[[#This Row],[return]])</f>
        <v>No</v>
      </c>
      <c r="O2799" s="2">
        <v>42998</v>
      </c>
      <c r="P2799" s="8" t="str">
        <f>TEXT(DAY(Sales[[#This Row],[OrderDate]]),"ddd")</f>
        <v>Fri</v>
      </c>
      <c r="Q2799" s="8" t="str">
        <f>TEXT(MONTH(Sales[[#This Row],[ShipDate]])*29,"mmm")</f>
        <v>Sep</v>
      </c>
      <c r="R2799">
        <v>689</v>
      </c>
      <c r="S2799" t="s">
        <v>1723</v>
      </c>
      <c r="T2799" t="s">
        <v>15</v>
      </c>
      <c r="U2799">
        <v>37211</v>
      </c>
      <c r="V2799" s="1">
        <v>0.7</v>
      </c>
      <c r="W2799">
        <v>-913</v>
      </c>
      <c r="X2799">
        <v>6</v>
      </c>
      <c r="Y2799">
        <v>1370</v>
      </c>
      <c r="AD2799"/>
    </row>
    <row r="2800" spans="1:30" x14ac:dyDescent="0.25">
      <c r="A2800" t="s">
        <v>40</v>
      </c>
      <c r="B2800" s="2">
        <v>43085</v>
      </c>
      <c r="C2800" s="35">
        <f>YEAR(Sales[[#This Row],[ShipDate]])</f>
        <v>2017</v>
      </c>
      <c r="D2800" t="s">
        <v>19</v>
      </c>
      <c r="E2800" t="s">
        <v>31</v>
      </c>
      <c r="F2800" t="s">
        <v>38</v>
      </c>
      <c r="G2800" t="s">
        <v>11</v>
      </c>
      <c r="H2800" t="s">
        <v>26</v>
      </c>
      <c r="I2800" t="s">
        <v>32</v>
      </c>
      <c r="J2800" t="s">
        <v>13</v>
      </c>
      <c r="K2800" t="s">
        <v>2651</v>
      </c>
      <c r="L2800" t="s">
        <v>30</v>
      </c>
      <c r="M2800" t="s">
        <v>82</v>
      </c>
      <c r="N2800" t="str">
        <f>IF(ISBLANK(Sales[[#This Row],[return]]),"No",Sales[[#This Row],[return]])</f>
        <v>Yes</v>
      </c>
      <c r="O2800" s="2">
        <v>43083</v>
      </c>
      <c r="P2800" s="8" t="str">
        <f>TEXT(DAY(Sales[[#This Row],[OrderDate]]),"ddd")</f>
        <v>Sat</v>
      </c>
      <c r="Q2800" s="8" t="str">
        <f>TEXT(MONTH(Sales[[#This Row],[ShipDate]])*29,"mmm")</f>
        <v>Dec</v>
      </c>
      <c r="R2800">
        <v>380</v>
      </c>
      <c r="S2800" t="s">
        <v>1538</v>
      </c>
      <c r="T2800" t="s">
        <v>28</v>
      </c>
      <c r="U2800">
        <v>90045</v>
      </c>
      <c r="V2800" s="1">
        <v>0.2</v>
      </c>
      <c r="W2800">
        <v>10</v>
      </c>
      <c r="X2800">
        <v>2</v>
      </c>
      <c r="Y2800">
        <v>274</v>
      </c>
      <c r="AD2800"/>
    </row>
    <row r="2801" spans="1:30" x14ac:dyDescent="0.25">
      <c r="A2801" t="s">
        <v>40</v>
      </c>
      <c r="B2801" s="2">
        <v>43085</v>
      </c>
      <c r="C2801" s="35">
        <f>YEAR(Sales[[#This Row],[ShipDate]])</f>
        <v>2017</v>
      </c>
      <c r="D2801" t="s">
        <v>19</v>
      </c>
      <c r="E2801" t="s">
        <v>31</v>
      </c>
      <c r="F2801" t="s">
        <v>59</v>
      </c>
      <c r="G2801" t="s">
        <v>25</v>
      </c>
      <c r="H2801" t="s">
        <v>26</v>
      </c>
      <c r="I2801" t="s">
        <v>32</v>
      </c>
      <c r="J2801" t="s">
        <v>13</v>
      </c>
      <c r="K2801" t="s">
        <v>2651</v>
      </c>
      <c r="L2801" t="s">
        <v>30</v>
      </c>
      <c r="M2801" t="s">
        <v>82</v>
      </c>
      <c r="N2801" t="str">
        <f>IF(ISBLANK(Sales[[#This Row],[return]]),"No",Sales[[#This Row],[return]])</f>
        <v>Yes</v>
      </c>
      <c r="O2801" s="2">
        <v>43083</v>
      </c>
      <c r="P2801" s="8" t="str">
        <f>TEXT(DAY(Sales[[#This Row],[OrderDate]]),"ddd")</f>
        <v>Sat</v>
      </c>
      <c r="Q2801" s="8" t="str">
        <f>TEXT(MONTH(Sales[[#This Row],[ShipDate]])*29,"mmm")</f>
        <v>Dec</v>
      </c>
      <c r="R2801">
        <v>1835</v>
      </c>
      <c r="S2801" t="s">
        <v>1689</v>
      </c>
      <c r="T2801" t="s">
        <v>28</v>
      </c>
      <c r="U2801">
        <v>90045</v>
      </c>
      <c r="V2801" s="1">
        <v>0</v>
      </c>
      <c r="W2801">
        <v>3</v>
      </c>
      <c r="X2801">
        <v>1</v>
      </c>
      <c r="Y2801">
        <v>6</v>
      </c>
      <c r="AD2801"/>
    </row>
    <row r="2802" spans="1:30" x14ac:dyDescent="0.25">
      <c r="A2802" t="s">
        <v>40</v>
      </c>
      <c r="B2802" s="2">
        <v>43085</v>
      </c>
      <c r="C2802" s="35">
        <f>YEAR(Sales[[#This Row],[ShipDate]])</f>
        <v>2017</v>
      </c>
      <c r="D2802" t="s">
        <v>19</v>
      </c>
      <c r="E2802" t="s">
        <v>31</v>
      </c>
      <c r="F2802" t="s">
        <v>50</v>
      </c>
      <c r="G2802" t="s">
        <v>25</v>
      </c>
      <c r="H2802" t="s">
        <v>26</v>
      </c>
      <c r="I2802" t="s">
        <v>32</v>
      </c>
      <c r="J2802" t="s">
        <v>13</v>
      </c>
      <c r="K2802" t="s">
        <v>2651</v>
      </c>
      <c r="L2802" t="s">
        <v>30</v>
      </c>
      <c r="M2802" t="s">
        <v>82</v>
      </c>
      <c r="N2802" t="str">
        <f>IF(ISBLANK(Sales[[#This Row],[return]]),"No",Sales[[#This Row],[return]])</f>
        <v>Yes</v>
      </c>
      <c r="O2802" s="2">
        <v>43083</v>
      </c>
      <c r="P2802" s="8" t="str">
        <f>TEXT(DAY(Sales[[#This Row],[OrderDate]]),"ddd")</f>
        <v>Sat</v>
      </c>
      <c r="Q2802" s="8" t="str">
        <f>TEXT(MONTH(Sales[[#This Row],[ShipDate]])*29,"mmm")</f>
        <v>Dec</v>
      </c>
      <c r="R2802">
        <v>903</v>
      </c>
      <c r="S2802" t="s">
        <v>569</v>
      </c>
      <c r="T2802" t="s">
        <v>28</v>
      </c>
      <c r="U2802">
        <v>90045</v>
      </c>
      <c r="V2802" s="1">
        <v>0.2</v>
      </c>
      <c r="W2802">
        <v>21</v>
      </c>
      <c r="X2802">
        <v>2</v>
      </c>
      <c r="Y2802">
        <v>55</v>
      </c>
      <c r="AD2802"/>
    </row>
    <row r="2803" spans="1:30" x14ac:dyDescent="0.25">
      <c r="A2803" t="s">
        <v>40</v>
      </c>
      <c r="B2803" s="2">
        <v>43085</v>
      </c>
      <c r="C2803" s="35">
        <f>YEAR(Sales[[#This Row],[ShipDate]])</f>
        <v>2017</v>
      </c>
      <c r="D2803" t="s">
        <v>19</v>
      </c>
      <c r="E2803" t="s">
        <v>31</v>
      </c>
      <c r="F2803" t="s">
        <v>50</v>
      </c>
      <c r="G2803" t="s">
        <v>25</v>
      </c>
      <c r="H2803" t="s">
        <v>26</v>
      </c>
      <c r="I2803" t="s">
        <v>32</v>
      </c>
      <c r="J2803" t="s">
        <v>13</v>
      </c>
      <c r="K2803" t="s">
        <v>2651</v>
      </c>
      <c r="L2803" t="s">
        <v>30</v>
      </c>
      <c r="M2803" t="s">
        <v>82</v>
      </c>
      <c r="N2803" t="str">
        <f>IF(ISBLANK(Sales[[#This Row],[return]]),"No",Sales[[#This Row],[return]])</f>
        <v>Yes</v>
      </c>
      <c r="O2803" s="2">
        <v>43083</v>
      </c>
      <c r="P2803" s="8" t="str">
        <f>TEXT(DAY(Sales[[#This Row],[OrderDate]]),"ddd")</f>
        <v>Sat</v>
      </c>
      <c r="Q2803" s="8" t="str">
        <f>TEXT(MONTH(Sales[[#This Row],[ShipDate]])*29,"mmm")</f>
        <v>Dec</v>
      </c>
      <c r="R2803">
        <v>693</v>
      </c>
      <c r="S2803" t="s">
        <v>1924</v>
      </c>
      <c r="T2803" t="s">
        <v>28</v>
      </c>
      <c r="U2803">
        <v>90045</v>
      </c>
      <c r="V2803" s="1">
        <v>0.2</v>
      </c>
      <c r="W2803">
        <v>12</v>
      </c>
      <c r="X2803">
        <v>3</v>
      </c>
      <c r="Y2803">
        <v>34</v>
      </c>
      <c r="AD2803"/>
    </row>
    <row r="2804" spans="1:30" x14ac:dyDescent="0.25">
      <c r="A2804" t="s">
        <v>40</v>
      </c>
      <c r="B2804" s="2">
        <v>43044</v>
      </c>
      <c r="C2804" s="35">
        <f>YEAR(Sales[[#This Row],[ShipDate]])</f>
        <v>2017</v>
      </c>
      <c r="D2804" t="s">
        <v>36</v>
      </c>
      <c r="E2804" t="s">
        <v>18</v>
      </c>
      <c r="F2804" t="s">
        <v>23</v>
      </c>
      <c r="G2804" t="s">
        <v>11</v>
      </c>
      <c r="H2804" t="s">
        <v>146</v>
      </c>
      <c r="I2804" t="s">
        <v>149</v>
      </c>
      <c r="J2804" t="s">
        <v>13</v>
      </c>
      <c r="K2804" t="s">
        <v>874</v>
      </c>
      <c r="L2804" t="s">
        <v>92</v>
      </c>
      <c r="N2804" t="str">
        <f>IF(ISBLANK(Sales[[#This Row],[return]]),"No",Sales[[#This Row],[return]])</f>
        <v>No</v>
      </c>
      <c r="O2804" s="2">
        <v>43040</v>
      </c>
      <c r="P2804" s="8" t="str">
        <f>TEXT(DAY(Sales[[#This Row],[OrderDate]]),"ddd")</f>
        <v>Sun</v>
      </c>
      <c r="Q2804" s="8" t="str">
        <f>TEXT(MONTH(Sales[[#This Row],[ShipDate]])*29,"mmm")</f>
        <v>Nov</v>
      </c>
      <c r="R2804">
        <v>831</v>
      </c>
      <c r="S2804" t="s">
        <v>1265</v>
      </c>
      <c r="T2804" t="s">
        <v>90</v>
      </c>
      <c r="U2804">
        <v>10009</v>
      </c>
      <c r="V2804" s="1">
        <v>0.1</v>
      </c>
      <c r="W2804">
        <v>14</v>
      </c>
      <c r="X2804">
        <v>2</v>
      </c>
      <c r="Y2804">
        <v>205</v>
      </c>
      <c r="AD2804"/>
    </row>
    <row r="2805" spans="1:30" x14ac:dyDescent="0.25">
      <c r="A2805" t="s">
        <v>40</v>
      </c>
      <c r="B2805" s="2">
        <v>43094</v>
      </c>
      <c r="C2805" s="35">
        <f>YEAR(Sales[[#This Row],[ShipDate]])</f>
        <v>2017</v>
      </c>
      <c r="D2805" t="s">
        <v>36</v>
      </c>
      <c r="E2805" t="s">
        <v>69</v>
      </c>
      <c r="F2805" t="s">
        <v>33</v>
      </c>
      <c r="G2805" t="s">
        <v>25</v>
      </c>
      <c r="H2805" t="s">
        <v>660</v>
      </c>
      <c r="I2805" t="s">
        <v>37</v>
      </c>
      <c r="J2805" t="s">
        <v>13</v>
      </c>
      <c r="K2805" t="s">
        <v>2901</v>
      </c>
      <c r="L2805" t="s">
        <v>17</v>
      </c>
      <c r="N2805" t="str">
        <f>IF(ISBLANK(Sales[[#This Row],[return]]),"No",Sales[[#This Row],[return]])</f>
        <v>No</v>
      </c>
      <c r="O2805" s="2">
        <v>43089</v>
      </c>
      <c r="P2805" s="8" t="str">
        <f>TEXT(DAY(Sales[[#This Row],[OrderDate]]),"ddd")</f>
        <v>Fri</v>
      </c>
      <c r="Q2805" s="8" t="str">
        <f>TEXT(MONTH(Sales[[#This Row],[ShipDate]])*29,"mmm")</f>
        <v>Dec</v>
      </c>
      <c r="R2805">
        <v>194</v>
      </c>
      <c r="S2805" t="s">
        <v>1965</v>
      </c>
      <c r="T2805" t="s">
        <v>15</v>
      </c>
      <c r="U2805">
        <v>33142</v>
      </c>
      <c r="V2805" s="1">
        <v>0.2</v>
      </c>
      <c r="W2805">
        <v>4</v>
      </c>
      <c r="X2805">
        <v>2</v>
      </c>
      <c r="Y2805">
        <v>12</v>
      </c>
      <c r="AD2805"/>
    </row>
    <row r="2806" spans="1:30" x14ac:dyDescent="0.25">
      <c r="A2806" t="s">
        <v>40</v>
      </c>
      <c r="B2806" s="2">
        <v>42882</v>
      </c>
      <c r="C2806" s="35">
        <f>YEAR(Sales[[#This Row],[ShipDate]])</f>
        <v>2017</v>
      </c>
      <c r="D2806" t="s">
        <v>19</v>
      </c>
      <c r="E2806" t="s">
        <v>69</v>
      </c>
      <c r="F2806" t="s">
        <v>43</v>
      </c>
      <c r="G2806" t="s">
        <v>11</v>
      </c>
      <c r="H2806" t="s">
        <v>79</v>
      </c>
      <c r="I2806" t="s">
        <v>32</v>
      </c>
      <c r="J2806" t="s">
        <v>13</v>
      </c>
      <c r="K2806" t="s">
        <v>2956</v>
      </c>
      <c r="L2806" t="s">
        <v>30</v>
      </c>
      <c r="N2806" t="str">
        <f>IF(ISBLANK(Sales[[#This Row],[return]]),"No",Sales[[#This Row],[return]])</f>
        <v>No</v>
      </c>
      <c r="O2806" s="2">
        <v>42880</v>
      </c>
      <c r="P2806" s="8" t="str">
        <f>TEXT(DAY(Sales[[#This Row],[OrderDate]]),"ddd")</f>
        <v>Wed</v>
      </c>
      <c r="Q2806" s="8" t="str">
        <f>TEXT(MONTH(Sales[[#This Row],[ShipDate]])*29,"mmm")</f>
        <v>May</v>
      </c>
      <c r="R2806">
        <v>1595</v>
      </c>
      <c r="S2806" t="s">
        <v>1143</v>
      </c>
      <c r="T2806" t="s">
        <v>28</v>
      </c>
      <c r="U2806">
        <v>94109</v>
      </c>
      <c r="V2806" s="1">
        <v>0</v>
      </c>
      <c r="W2806">
        <v>5</v>
      </c>
      <c r="X2806">
        <v>3</v>
      </c>
      <c r="Y2806">
        <v>15</v>
      </c>
      <c r="AD2806"/>
    </row>
    <row r="2807" spans="1:30" x14ac:dyDescent="0.25">
      <c r="A2807" t="s">
        <v>40</v>
      </c>
      <c r="B2807" s="2">
        <v>43046</v>
      </c>
      <c r="C2807" s="35">
        <f>YEAR(Sales[[#This Row],[ShipDate]])</f>
        <v>2017</v>
      </c>
      <c r="D2807" t="s">
        <v>36</v>
      </c>
      <c r="E2807" t="s">
        <v>31</v>
      </c>
      <c r="F2807" t="s">
        <v>50</v>
      </c>
      <c r="G2807" t="s">
        <v>25</v>
      </c>
      <c r="H2807" t="s">
        <v>336</v>
      </c>
      <c r="I2807" t="s">
        <v>70</v>
      </c>
      <c r="J2807" t="s">
        <v>13</v>
      </c>
      <c r="K2807" t="s">
        <v>492</v>
      </c>
      <c r="L2807" t="s">
        <v>68</v>
      </c>
      <c r="N2807" t="str">
        <f>IF(ISBLANK(Sales[[#This Row],[return]]),"No",Sales[[#This Row],[return]])</f>
        <v>No</v>
      </c>
      <c r="O2807" s="2">
        <v>43041</v>
      </c>
      <c r="P2807" s="8" t="str">
        <f>TEXT(DAY(Sales[[#This Row],[OrderDate]]),"ddd")</f>
        <v>Mon</v>
      </c>
      <c r="Q2807" s="8" t="str">
        <f>TEXT(MONTH(Sales[[#This Row],[ShipDate]])*29,"mmm")</f>
        <v>Nov</v>
      </c>
      <c r="R2807">
        <v>700</v>
      </c>
      <c r="S2807" t="s">
        <v>566</v>
      </c>
      <c r="T2807" t="s">
        <v>66</v>
      </c>
      <c r="U2807">
        <v>78207</v>
      </c>
      <c r="V2807" s="1">
        <v>0.8</v>
      </c>
      <c r="W2807">
        <v>-47</v>
      </c>
      <c r="X2807">
        <v>7</v>
      </c>
      <c r="Y2807">
        <v>29</v>
      </c>
      <c r="AD2807"/>
    </row>
    <row r="2808" spans="1:30" x14ac:dyDescent="0.25">
      <c r="A2808" t="s">
        <v>40</v>
      </c>
      <c r="B2808" s="2">
        <v>43046</v>
      </c>
      <c r="C2808" s="35">
        <f>YEAR(Sales[[#This Row],[ShipDate]])</f>
        <v>2017</v>
      </c>
      <c r="D2808" t="s">
        <v>36</v>
      </c>
      <c r="E2808" t="s">
        <v>31</v>
      </c>
      <c r="F2808" t="s">
        <v>48</v>
      </c>
      <c r="G2808" t="s">
        <v>46</v>
      </c>
      <c r="H2808" t="s">
        <v>336</v>
      </c>
      <c r="I2808" t="s">
        <v>70</v>
      </c>
      <c r="J2808" t="s">
        <v>13</v>
      </c>
      <c r="K2808" t="s">
        <v>492</v>
      </c>
      <c r="L2808" t="s">
        <v>68</v>
      </c>
      <c r="N2808" t="str">
        <f>IF(ISBLANK(Sales[[#This Row],[return]]),"No",Sales[[#This Row],[return]])</f>
        <v>No</v>
      </c>
      <c r="O2808" s="2">
        <v>43041</v>
      </c>
      <c r="P2808" s="8" t="str">
        <f>TEXT(DAY(Sales[[#This Row],[OrderDate]]),"ddd")</f>
        <v>Mon</v>
      </c>
      <c r="Q2808" s="8" t="str">
        <f>TEXT(MONTH(Sales[[#This Row],[ShipDate]])*29,"mmm")</f>
        <v>Nov</v>
      </c>
      <c r="R2808">
        <v>34</v>
      </c>
      <c r="S2808" t="s">
        <v>2386</v>
      </c>
      <c r="T2808" t="s">
        <v>66</v>
      </c>
      <c r="U2808">
        <v>78207</v>
      </c>
      <c r="V2808" s="1">
        <v>0.2</v>
      </c>
      <c r="W2808">
        <v>39</v>
      </c>
      <c r="X2808">
        <v>2</v>
      </c>
      <c r="Y2808">
        <v>345</v>
      </c>
      <c r="AD2808"/>
    </row>
    <row r="2809" spans="1:30" x14ac:dyDescent="0.25">
      <c r="A2809" t="s">
        <v>40</v>
      </c>
      <c r="B2809" s="2">
        <v>42959</v>
      </c>
      <c r="C2809" s="35">
        <f>YEAR(Sales[[#This Row],[ShipDate]])</f>
        <v>2017</v>
      </c>
      <c r="D2809" t="s">
        <v>36</v>
      </c>
      <c r="E2809" t="s">
        <v>69</v>
      </c>
      <c r="F2809" t="s">
        <v>50</v>
      </c>
      <c r="G2809" t="s">
        <v>25</v>
      </c>
      <c r="H2809" t="s">
        <v>1411</v>
      </c>
      <c r="I2809" t="s">
        <v>32</v>
      </c>
      <c r="J2809" t="s">
        <v>13</v>
      </c>
      <c r="K2809" t="s">
        <v>217</v>
      </c>
      <c r="L2809" t="s">
        <v>30</v>
      </c>
      <c r="N2809" t="str">
        <f>IF(ISBLANK(Sales[[#This Row],[return]]),"No",Sales[[#This Row],[return]])</f>
        <v>No</v>
      </c>
      <c r="O2809" s="2">
        <v>42954</v>
      </c>
      <c r="P2809" s="8" t="str">
        <f>TEXT(DAY(Sales[[#This Row],[OrderDate]]),"ddd")</f>
        <v>Sat</v>
      </c>
      <c r="Q2809" s="8" t="str">
        <f>TEXT(MONTH(Sales[[#This Row],[ShipDate]])*29,"mmm")</f>
        <v>Aug</v>
      </c>
      <c r="R2809">
        <v>409</v>
      </c>
      <c r="S2809" t="s">
        <v>749</v>
      </c>
      <c r="T2809" t="s">
        <v>28</v>
      </c>
      <c r="U2809">
        <v>93309</v>
      </c>
      <c r="V2809" s="1">
        <v>0.2</v>
      </c>
      <c r="W2809">
        <v>6</v>
      </c>
      <c r="X2809">
        <v>3</v>
      </c>
      <c r="Y2809">
        <v>19</v>
      </c>
      <c r="AD2809"/>
    </row>
    <row r="2810" spans="1:30" x14ac:dyDescent="0.25">
      <c r="A2810" t="s">
        <v>40</v>
      </c>
      <c r="B2810" s="2">
        <v>42839</v>
      </c>
      <c r="C2810" s="35">
        <f>YEAR(Sales[[#This Row],[ShipDate]])</f>
        <v>2017</v>
      </c>
      <c r="D2810" t="s">
        <v>36</v>
      </c>
      <c r="E2810" t="s">
        <v>18</v>
      </c>
      <c r="F2810" t="s">
        <v>38</v>
      </c>
      <c r="G2810" t="s">
        <v>11</v>
      </c>
      <c r="H2810" t="s">
        <v>553</v>
      </c>
      <c r="I2810" t="s">
        <v>32</v>
      </c>
      <c r="J2810" t="s">
        <v>13</v>
      </c>
      <c r="K2810" t="s">
        <v>1022</v>
      </c>
      <c r="L2810" t="s">
        <v>30</v>
      </c>
      <c r="N2810" t="str">
        <f>IF(ISBLANK(Sales[[#This Row],[return]]),"No",Sales[[#This Row],[return]])</f>
        <v>No</v>
      </c>
      <c r="O2810" s="2">
        <v>42834</v>
      </c>
      <c r="P2810" s="8" t="str">
        <f>TEXT(DAY(Sales[[#This Row],[OrderDate]]),"ddd")</f>
        <v>Mon</v>
      </c>
      <c r="Q2810" s="8" t="str">
        <f>TEXT(MONTH(Sales[[#This Row],[ShipDate]])*29,"mmm")</f>
        <v>Apr</v>
      </c>
      <c r="R2810">
        <v>974</v>
      </c>
      <c r="S2810" t="s">
        <v>1023</v>
      </c>
      <c r="T2810" t="s">
        <v>28</v>
      </c>
      <c r="U2810">
        <v>90805</v>
      </c>
      <c r="V2810" s="1">
        <v>0.2</v>
      </c>
      <c r="W2810">
        <v>-14</v>
      </c>
      <c r="X2810">
        <v>3</v>
      </c>
      <c r="Y2810">
        <v>370</v>
      </c>
      <c r="AD2810"/>
    </row>
    <row r="2811" spans="1:30" x14ac:dyDescent="0.25">
      <c r="A2811" t="s">
        <v>40</v>
      </c>
      <c r="B2811" s="2">
        <v>42895</v>
      </c>
      <c r="C2811" s="35">
        <f>YEAR(Sales[[#This Row],[ShipDate]])</f>
        <v>2017</v>
      </c>
      <c r="D2811" t="s">
        <v>19</v>
      </c>
      <c r="E2811" t="s">
        <v>31</v>
      </c>
      <c r="F2811" t="s">
        <v>50</v>
      </c>
      <c r="G2811" t="s">
        <v>25</v>
      </c>
      <c r="H2811" t="s">
        <v>26</v>
      </c>
      <c r="I2811" t="s">
        <v>32</v>
      </c>
      <c r="J2811" t="s">
        <v>13</v>
      </c>
      <c r="K2811" t="s">
        <v>2636</v>
      </c>
      <c r="L2811" t="s">
        <v>30</v>
      </c>
      <c r="N2811" t="str">
        <f>IF(ISBLANK(Sales[[#This Row],[return]]),"No",Sales[[#This Row],[return]])</f>
        <v>No</v>
      </c>
      <c r="O2811" s="2">
        <v>42893</v>
      </c>
      <c r="P2811" s="8" t="str">
        <f>TEXT(DAY(Sales[[#This Row],[OrderDate]]),"ddd")</f>
        <v>Sat</v>
      </c>
      <c r="Q2811" s="8" t="str">
        <f>TEXT(MONTH(Sales[[#This Row],[ShipDate]])*29,"mmm")</f>
        <v>Jun</v>
      </c>
      <c r="R2811">
        <v>17</v>
      </c>
      <c r="S2811" t="s">
        <v>1084</v>
      </c>
      <c r="T2811" t="s">
        <v>28</v>
      </c>
      <c r="U2811">
        <v>90036</v>
      </c>
      <c r="V2811" s="1">
        <v>0.2</v>
      </c>
      <c r="W2811">
        <v>3</v>
      </c>
      <c r="X2811">
        <v>5</v>
      </c>
      <c r="Y2811">
        <v>8</v>
      </c>
      <c r="AD2811"/>
    </row>
    <row r="2812" spans="1:30" x14ac:dyDescent="0.25">
      <c r="A2812" t="s">
        <v>24</v>
      </c>
      <c r="B2812" s="2">
        <v>42865</v>
      </c>
      <c r="C2812" s="35">
        <f>YEAR(Sales[[#This Row],[ShipDate]])</f>
        <v>2017</v>
      </c>
      <c r="D2812" t="s">
        <v>113</v>
      </c>
      <c r="E2812" t="s">
        <v>69</v>
      </c>
      <c r="F2812" t="s">
        <v>59</v>
      </c>
      <c r="G2812" t="s">
        <v>25</v>
      </c>
      <c r="H2812" t="s">
        <v>146</v>
      </c>
      <c r="I2812" t="s">
        <v>149</v>
      </c>
      <c r="J2812" t="s">
        <v>13</v>
      </c>
      <c r="K2812" t="s">
        <v>2989</v>
      </c>
      <c r="L2812" t="s">
        <v>92</v>
      </c>
      <c r="N2812" t="str">
        <f>IF(ISBLANK(Sales[[#This Row],[return]]),"No",Sales[[#This Row],[return]])</f>
        <v>No</v>
      </c>
      <c r="O2812" s="2">
        <v>42863</v>
      </c>
      <c r="P2812" s="8" t="str">
        <f>TEXT(DAY(Sales[[#This Row],[OrderDate]]),"ddd")</f>
        <v>Sun</v>
      </c>
      <c r="Q2812" s="8" t="str">
        <f>TEXT(MONTH(Sales[[#This Row],[ShipDate]])*29,"mmm")</f>
        <v>May</v>
      </c>
      <c r="R2812">
        <v>1705</v>
      </c>
      <c r="S2812" t="s">
        <v>758</v>
      </c>
      <c r="T2812" t="s">
        <v>90</v>
      </c>
      <c r="U2812">
        <v>10009</v>
      </c>
      <c r="V2812" s="1">
        <v>0</v>
      </c>
      <c r="W2812">
        <v>18</v>
      </c>
      <c r="X2812">
        <v>2</v>
      </c>
      <c r="Y2812">
        <v>38</v>
      </c>
      <c r="AD2812"/>
    </row>
    <row r="2813" spans="1:30" x14ac:dyDescent="0.25">
      <c r="A2813" t="s">
        <v>40</v>
      </c>
      <c r="B2813" s="2">
        <v>42983</v>
      </c>
      <c r="C2813" s="35">
        <f>YEAR(Sales[[#This Row],[ShipDate]])</f>
        <v>2017</v>
      </c>
      <c r="D2813" t="s">
        <v>36</v>
      </c>
      <c r="E2813" t="s">
        <v>69</v>
      </c>
      <c r="F2813" t="s">
        <v>59</v>
      </c>
      <c r="G2813" t="s">
        <v>25</v>
      </c>
      <c r="H2813" t="s">
        <v>2752</v>
      </c>
      <c r="I2813" t="s">
        <v>70</v>
      </c>
      <c r="J2813" t="s">
        <v>13</v>
      </c>
      <c r="K2813" t="s">
        <v>697</v>
      </c>
      <c r="L2813" t="s">
        <v>68</v>
      </c>
      <c r="N2813" t="str">
        <f>IF(ISBLANK(Sales[[#This Row],[return]]),"No",Sales[[#This Row],[return]])</f>
        <v>No</v>
      </c>
      <c r="O2813" s="2">
        <v>42978</v>
      </c>
      <c r="P2813" s="8" t="str">
        <f>TEXT(DAY(Sales[[#This Row],[OrderDate]]),"ddd")</f>
        <v>Tue</v>
      </c>
      <c r="Q2813" s="8" t="str">
        <f>TEXT(MONTH(Sales[[#This Row],[ShipDate]])*29,"mmm")</f>
        <v>Sep</v>
      </c>
      <c r="R2813">
        <v>1085</v>
      </c>
      <c r="S2813" t="s">
        <v>3215</v>
      </c>
      <c r="T2813" t="s">
        <v>66</v>
      </c>
      <c r="U2813">
        <v>76021</v>
      </c>
      <c r="V2813" s="1">
        <v>0.2</v>
      </c>
      <c r="W2813">
        <v>7</v>
      </c>
      <c r="X2813">
        <v>4</v>
      </c>
      <c r="Y2813">
        <v>21</v>
      </c>
      <c r="AD2813"/>
    </row>
    <row r="2814" spans="1:30" x14ac:dyDescent="0.25">
      <c r="A2814" t="s">
        <v>24</v>
      </c>
      <c r="B2814" s="2">
        <v>43001</v>
      </c>
      <c r="C2814" s="35">
        <f>YEAR(Sales[[#This Row],[ShipDate]])</f>
        <v>2017</v>
      </c>
      <c r="D2814" t="s">
        <v>19</v>
      </c>
      <c r="E2814" t="s">
        <v>31</v>
      </c>
      <c r="F2814" t="s">
        <v>99</v>
      </c>
      <c r="G2814" t="s">
        <v>46</v>
      </c>
      <c r="H2814" t="s">
        <v>706</v>
      </c>
      <c r="I2814" t="s">
        <v>37</v>
      </c>
      <c r="J2814" t="s">
        <v>13</v>
      </c>
      <c r="K2814" t="s">
        <v>2745</v>
      </c>
      <c r="L2814" t="s">
        <v>17</v>
      </c>
      <c r="N2814" t="str">
        <f>IF(ISBLANK(Sales[[#This Row],[return]]),"No",Sales[[#This Row],[return]])</f>
        <v>No</v>
      </c>
      <c r="O2814" s="2">
        <v>42996</v>
      </c>
      <c r="P2814" s="8" t="str">
        <f>TEXT(DAY(Sales[[#This Row],[OrderDate]]),"ddd")</f>
        <v>Wed</v>
      </c>
      <c r="Q2814" s="8" t="str">
        <f>TEXT(MONTH(Sales[[#This Row],[ShipDate]])*29,"mmm")</f>
        <v>Sep</v>
      </c>
      <c r="R2814">
        <v>600</v>
      </c>
      <c r="S2814" t="s">
        <v>2425</v>
      </c>
      <c r="T2814" t="s">
        <v>15</v>
      </c>
      <c r="U2814">
        <v>32216</v>
      </c>
      <c r="V2814" s="1">
        <v>0.2</v>
      </c>
      <c r="W2814">
        <v>152</v>
      </c>
      <c r="X2814">
        <v>9</v>
      </c>
      <c r="Y2814">
        <v>717</v>
      </c>
      <c r="AD2814"/>
    </row>
    <row r="2815" spans="1:30" x14ac:dyDescent="0.25">
      <c r="A2815" t="s">
        <v>24</v>
      </c>
      <c r="B2815" s="2">
        <v>42929</v>
      </c>
      <c r="C2815" s="35">
        <f>YEAR(Sales[[#This Row],[ShipDate]])</f>
        <v>2017</v>
      </c>
      <c r="D2815" t="s">
        <v>113</v>
      </c>
      <c r="E2815" t="s">
        <v>18</v>
      </c>
      <c r="F2815" t="s">
        <v>43</v>
      </c>
      <c r="G2815" t="s">
        <v>11</v>
      </c>
      <c r="H2815" t="s">
        <v>88</v>
      </c>
      <c r="I2815" t="s">
        <v>93</v>
      </c>
      <c r="J2815" t="s">
        <v>13</v>
      </c>
      <c r="K2815" t="s">
        <v>927</v>
      </c>
      <c r="L2815" t="s">
        <v>92</v>
      </c>
      <c r="N2815" t="str">
        <f>IF(ISBLANK(Sales[[#This Row],[return]]),"No",Sales[[#This Row],[return]])</f>
        <v>No</v>
      </c>
      <c r="O2815" s="2">
        <v>42927</v>
      </c>
      <c r="P2815" s="8" t="str">
        <f>TEXT(DAY(Sales[[#This Row],[OrderDate]]),"ddd")</f>
        <v>Wed</v>
      </c>
      <c r="Q2815" s="8" t="str">
        <f>TEXT(MONTH(Sales[[#This Row],[ShipDate]])*29,"mmm")</f>
        <v>Jul</v>
      </c>
      <c r="R2815">
        <v>1052</v>
      </c>
      <c r="S2815" t="s">
        <v>1173</v>
      </c>
      <c r="T2815" t="s">
        <v>90</v>
      </c>
      <c r="U2815">
        <v>19134</v>
      </c>
      <c r="V2815" s="1">
        <v>0.2</v>
      </c>
      <c r="W2815">
        <v>3</v>
      </c>
      <c r="X2815">
        <v>6</v>
      </c>
      <c r="Y2815">
        <v>25</v>
      </c>
      <c r="AD2815"/>
    </row>
    <row r="2816" spans="1:30" x14ac:dyDescent="0.25">
      <c r="A2816" t="s">
        <v>24</v>
      </c>
      <c r="B2816" s="2">
        <v>42929</v>
      </c>
      <c r="C2816" s="35">
        <f>YEAR(Sales[[#This Row],[ShipDate]])</f>
        <v>2017</v>
      </c>
      <c r="D2816" t="s">
        <v>113</v>
      </c>
      <c r="E2816" t="s">
        <v>18</v>
      </c>
      <c r="F2816" t="s">
        <v>43</v>
      </c>
      <c r="G2816" t="s">
        <v>11</v>
      </c>
      <c r="H2816" t="s">
        <v>88</v>
      </c>
      <c r="I2816" t="s">
        <v>93</v>
      </c>
      <c r="J2816" t="s">
        <v>13</v>
      </c>
      <c r="K2816" t="s">
        <v>927</v>
      </c>
      <c r="L2816" t="s">
        <v>92</v>
      </c>
      <c r="N2816" t="str">
        <f>IF(ISBLANK(Sales[[#This Row],[return]]),"No",Sales[[#This Row],[return]])</f>
        <v>No</v>
      </c>
      <c r="O2816" s="2">
        <v>42927</v>
      </c>
      <c r="P2816" s="8" t="str">
        <f>TEXT(DAY(Sales[[#This Row],[OrderDate]]),"ddd")</f>
        <v>Wed</v>
      </c>
      <c r="Q2816" s="8" t="str">
        <f>TEXT(MONTH(Sales[[#This Row],[ShipDate]])*29,"mmm")</f>
        <v>Jul</v>
      </c>
      <c r="R2816">
        <v>872</v>
      </c>
      <c r="S2816" t="s">
        <v>3132</v>
      </c>
      <c r="T2816" t="s">
        <v>90</v>
      </c>
      <c r="U2816">
        <v>19134</v>
      </c>
      <c r="V2816" s="1">
        <v>0.2</v>
      </c>
      <c r="W2816">
        <v>36</v>
      </c>
      <c r="X2816">
        <v>7</v>
      </c>
      <c r="Y2816">
        <v>290</v>
      </c>
      <c r="AD2816"/>
    </row>
    <row r="2817" spans="1:30" x14ac:dyDescent="0.25">
      <c r="A2817" t="s">
        <v>24</v>
      </c>
      <c r="B2817" s="2">
        <v>42929</v>
      </c>
      <c r="C2817" s="35">
        <f>YEAR(Sales[[#This Row],[ShipDate]])</f>
        <v>2017</v>
      </c>
      <c r="D2817" t="s">
        <v>113</v>
      </c>
      <c r="E2817" t="s">
        <v>18</v>
      </c>
      <c r="F2817" t="s">
        <v>23</v>
      </c>
      <c r="G2817" t="s">
        <v>11</v>
      </c>
      <c r="H2817" t="s">
        <v>88</v>
      </c>
      <c r="I2817" t="s">
        <v>93</v>
      </c>
      <c r="J2817" t="s">
        <v>13</v>
      </c>
      <c r="K2817" t="s">
        <v>927</v>
      </c>
      <c r="L2817" t="s">
        <v>92</v>
      </c>
      <c r="N2817" t="str">
        <f>IF(ISBLANK(Sales[[#This Row],[return]]),"No",Sales[[#This Row],[return]])</f>
        <v>No</v>
      </c>
      <c r="O2817" s="2">
        <v>42927</v>
      </c>
      <c r="P2817" s="8" t="str">
        <f>TEXT(DAY(Sales[[#This Row],[OrderDate]]),"ddd")</f>
        <v>Wed</v>
      </c>
      <c r="Q2817" s="8" t="str">
        <f>TEXT(MONTH(Sales[[#This Row],[ShipDate]])*29,"mmm")</f>
        <v>Jul</v>
      </c>
      <c r="R2817">
        <v>1179</v>
      </c>
      <c r="S2817" t="s">
        <v>1182</v>
      </c>
      <c r="T2817" t="s">
        <v>90</v>
      </c>
      <c r="U2817">
        <v>19134</v>
      </c>
      <c r="V2817" s="1">
        <v>0.3</v>
      </c>
      <c r="W2817">
        <v>-73</v>
      </c>
      <c r="X2817">
        <v>8</v>
      </c>
      <c r="Y2817">
        <v>341</v>
      </c>
      <c r="AD2817"/>
    </row>
    <row r="2818" spans="1:30" x14ac:dyDescent="0.25">
      <c r="A2818" t="s">
        <v>24</v>
      </c>
      <c r="B2818" s="2">
        <v>42929</v>
      </c>
      <c r="C2818" s="35">
        <f>YEAR(Sales[[#This Row],[ShipDate]])</f>
        <v>2017</v>
      </c>
      <c r="D2818" t="s">
        <v>113</v>
      </c>
      <c r="E2818" t="s">
        <v>18</v>
      </c>
      <c r="F2818" t="s">
        <v>45</v>
      </c>
      <c r="G2818" t="s">
        <v>25</v>
      </c>
      <c r="H2818" t="s">
        <v>88</v>
      </c>
      <c r="I2818" t="s">
        <v>93</v>
      </c>
      <c r="J2818" t="s">
        <v>13</v>
      </c>
      <c r="K2818" t="s">
        <v>927</v>
      </c>
      <c r="L2818" t="s">
        <v>92</v>
      </c>
      <c r="N2818" t="str">
        <f>IF(ISBLANK(Sales[[#This Row],[return]]),"No",Sales[[#This Row],[return]])</f>
        <v>No</v>
      </c>
      <c r="O2818" s="2">
        <v>42927</v>
      </c>
      <c r="P2818" s="8" t="str">
        <f>TEXT(DAY(Sales[[#This Row],[OrderDate]]),"ddd")</f>
        <v>Wed</v>
      </c>
      <c r="Q2818" s="8" t="str">
        <f>TEXT(MONTH(Sales[[#This Row],[ShipDate]])*29,"mmm")</f>
        <v>Jul</v>
      </c>
      <c r="R2818">
        <v>1149</v>
      </c>
      <c r="S2818" t="s">
        <v>601</v>
      </c>
      <c r="T2818" t="s">
        <v>90</v>
      </c>
      <c r="U2818">
        <v>19134</v>
      </c>
      <c r="V2818" s="1">
        <v>0.2</v>
      </c>
      <c r="W2818">
        <v>1</v>
      </c>
      <c r="X2818">
        <v>5</v>
      </c>
      <c r="Y2818">
        <v>11</v>
      </c>
      <c r="AD2818"/>
    </row>
    <row r="2819" spans="1:30" x14ac:dyDescent="0.25">
      <c r="A2819" t="s">
        <v>24</v>
      </c>
      <c r="B2819" s="2">
        <v>42929</v>
      </c>
      <c r="C2819" s="35">
        <f>YEAR(Sales[[#This Row],[ShipDate]])</f>
        <v>2017</v>
      </c>
      <c r="D2819" t="s">
        <v>113</v>
      </c>
      <c r="E2819" t="s">
        <v>18</v>
      </c>
      <c r="F2819" t="s">
        <v>50</v>
      </c>
      <c r="G2819" t="s">
        <v>25</v>
      </c>
      <c r="H2819" t="s">
        <v>88</v>
      </c>
      <c r="I2819" t="s">
        <v>93</v>
      </c>
      <c r="J2819" t="s">
        <v>13</v>
      </c>
      <c r="K2819" t="s">
        <v>927</v>
      </c>
      <c r="L2819" t="s">
        <v>92</v>
      </c>
      <c r="N2819" t="str">
        <f>IF(ISBLANK(Sales[[#This Row],[return]]),"No",Sales[[#This Row],[return]])</f>
        <v>No</v>
      </c>
      <c r="O2819" s="2">
        <v>42927</v>
      </c>
      <c r="P2819" s="8" t="str">
        <f>TEXT(DAY(Sales[[#This Row],[OrderDate]]),"ddd")</f>
        <v>Wed</v>
      </c>
      <c r="Q2819" s="8" t="str">
        <f>TEXT(MONTH(Sales[[#This Row],[ShipDate]])*29,"mmm")</f>
        <v>Jul</v>
      </c>
      <c r="R2819">
        <v>67</v>
      </c>
      <c r="S2819" t="s">
        <v>1753</v>
      </c>
      <c r="T2819" t="s">
        <v>90</v>
      </c>
      <c r="U2819">
        <v>19134</v>
      </c>
      <c r="V2819" s="1">
        <v>0.7</v>
      </c>
      <c r="W2819">
        <v>-2</v>
      </c>
      <c r="X2819">
        <v>3</v>
      </c>
      <c r="Y2819">
        <v>3</v>
      </c>
      <c r="AD2819"/>
    </row>
    <row r="2820" spans="1:30" x14ac:dyDescent="0.25">
      <c r="A2820" t="s">
        <v>24</v>
      </c>
      <c r="B2820" s="2">
        <v>42929</v>
      </c>
      <c r="C2820" s="35">
        <f>YEAR(Sales[[#This Row],[ShipDate]])</f>
        <v>2017</v>
      </c>
      <c r="D2820" t="s">
        <v>113</v>
      </c>
      <c r="E2820" t="s">
        <v>18</v>
      </c>
      <c r="F2820" t="s">
        <v>50</v>
      </c>
      <c r="G2820" t="s">
        <v>25</v>
      </c>
      <c r="H2820" t="s">
        <v>88</v>
      </c>
      <c r="I2820" t="s">
        <v>93</v>
      </c>
      <c r="J2820" t="s">
        <v>13</v>
      </c>
      <c r="K2820" t="s">
        <v>927</v>
      </c>
      <c r="L2820" t="s">
        <v>92</v>
      </c>
      <c r="N2820" t="str">
        <f>IF(ISBLANK(Sales[[#This Row],[return]]),"No",Sales[[#This Row],[return]])</f>
        <v>No</v>
      </c>
      <c r="O2820" s="2">
        <v>42927</v>
      </c>
      <c r="P2820" s="8" t="str">
        <f>TEXT(DAY(Sales[[#This Row],[OrderDate]]),"ddd")</f>
        <v>Wed</v>
      </c>
      <c r="Q2820" s="8" t="str">
        <f>TEXT(MONTH(Sales[[#This Row],[ShipDate]])*29,"mmm")</f>
        <v>Jul</v>
      </c>
      <c r="R2820">
        <v>24</v>
      </c>
      <c r="S2820" t="s">
        <v>1752</v>
      </c>
      <c r="T2820" t="s">
        <v>90</v>
      </c>
      <c r="U2820">
        <v>19134</v>
      </c>
      <c r="V2820" s="1">
        <v>0.7</v>
      </c>
      <c r="W2820">
        <v>-5</v>
      </c>
      <c r="X2820">
        <v>4</v>
      </c>
      <c r="Y2820">
        <v>6</v>
      </c>
      <c r="AD2820"/>
    </row>
    <row r="2821" spans="1:30" x14ac:dyDescent="0.25">
      <c r="A2821" t="s">
        <v>40</v>
      </c>
      <c r="B2821" s="2">
        <v>43078</v>
      </c>
      <c r="C2821" s="35">
        <f>YEAR(Sales[[#This Row],[ShipDate]])</f>
        <v>2017</v>
      </c>
      <c r="D2821" t="s">
        <v>36</v>
      </c>
      <c r="E2821" t="s">
        <v>31</v>
      </c>
      <c r="F2821" t="s">
        <v>59</v>
      </c>
      <c r="G2821" t="s">
        <v>25</v>
      </c>
      <c r="H2821" t="s">
        <v>171</v>
      </c>
      <c r="I2821" t="s">
        <v>299</v>
      </c>
      <c r="J2821" t="s">
        <v>13</v>
      </c>
      <c r="K2821" t="s">
        <v>413</v>
      </c>
      <c r="L2821" t="s">
        <v>68</v>
      </c>
      <c r="N2821" t="str">
        <f>IF(ISBLANK(Sales[[#This Row],[return]]),"No",Sales[[#This Row],[return]])</f>
        <v>No</v>
      </c>
      <c r="O2821" s="2">
        <v>43073</v>
      </c>
      <c r="P2821" s="8" t="str">
        <f>TEXT(DAY(Sales[[#This Row],[OrderDate]]),"ddd")</f>
        <v>Wed</v>
      </c>
      <c r="Q2821" s="8" t="str">
        <f>TEXT(MONTH(Sales[[#This Row],[ShipDate]])*29,"mmm")</f>
        <v>Dec</v>
      </c>
      <c r="R2821">
        <v>1671</v>
      </c>
      <c r="S2821" t="s">
        <v>588</v>
      </c>
      <c r="T2821" t="s">
        <v>66</v>
      </c>
      <c r="U2821">
        <v>65807</v>
      </c>
      <c r="V2821" s="1">
        <v>0</v>
      </c>
      <c r="W2821">
        <v>40</v>
      </c>
      <c r="X2821">
        <v>7</v>
      </c>
      <c r="Y2821">
        <v>86</v>
      </c>
      <c r="AD2821"/>
    </row>
    <row r="2822" spans="1:30" x14ac:dyDescent="0.25">
      <c r="A2822" t="s">
        <v>40</v>
      </c>
      <c r="B2822" s="2">
        <v>42929</v>
      </c>
      <c r="C2822" s="35">
        <f>YEAR(Sales[[#This Row],[ShipDate]])</f>
        <v>2017</v>
      </c>
      <c r="D2822" t="s">
        <v>19</v>
      </c>
      <c r="E2822" t="s">
        <v>18</v>
      </c>
      <c r="F2822" t="s">
        <v>59</v>
      </c>
      <c r="G2822" t="s">
        <v>25</v>
      </c>
      <c r="H2822" t="s">
        <v>60</v>
      </c>
      <c r="I2822" t="s">
        <v>63</v>
      </c>
      <c r="J2822" t="s">
        <v>13</v>
      </c>
      <c r="K2822" t="s">
        <v>1347</v>
      </c>
      <c r="L2822" t="s">
        <v>30</v>
      </c>
      <c r="N2822" t="str">
        <f>IF(ISBLANK(Sales[[#This Row],[return]]),"No",Sales[[#This Row],[return]])</f>
        <v>No</v>
      </c>
      <c r="O2822" s="2">
        <v>42927</v>
      </c>
      <c r="P2822" s="8" t="str">
        <f>TEXT(DAY(Sales[[#This Row],[OrderDate]]),"ddd")</f>
        <v>Wed</v>
      </c>
      <c r="Q2822" s="8" t="str">
        <f>TEXT(MONTH(Sales[[#This Row],[ShipDate]])*29,"mmm")</f>
        <v>Jul</v>
      </c>
      <c r="R2822">
        <v>1687</v>
      </c>
      <c r="S2822" t="s">
        <v>2054</v>
      </c>
      <c r="T2822" t="s">
        <v>28</v>
      </c>
      <c r="U2822">
        <v>98115</v>
      </c>
      <c r="V2822" s="1">
        <v>0</v>
      </c>
      <c r="W2822">
        <v>13</v>
      </c>
      <c r="X2822">
        <v>3</v>
      </c>
      <c r="Y2822">
        <v>30</v>
      </c>
      <c r="AD2822"/>
    </row>
    <row r="2823" spans="1:30" x14ac:dyDescent="0.25">
      <c r="A2823" t="s">
        <v>40</v>
      </c>
      <c r="B2823" s="2">
        <v>42929</v>
      </c>
      <c r="C2823" s="35">
        <f>YEAR(Sales[[#This Row],[ShipDate]])</f>
        <v>2017</v>
      </c>
      <c r="D2823" t="s">
        <v>19</v>
      </c>
      <c r="E2823" t="s">
        <v>18</v>
      </c>
      <c r="F2823" t="s">
        <v>50</v>
      </c>
      <c r="G2823" t="s">
        <v>25</v>
      </c>
      <c r="H2823" t="s">
        <v>60</v>
      </c>
      <c r="I2823" t="s">
        <v>63</v>
      </c>
      <c r="J2823" t="s">
        <v>13</v>
      </c>
      <c r="K2823" t="s">
        <v>1347</v>
      </c>
      <c r="L2823" t="s">
        <v>30</v>
      </c>
      <c r="N2823" t="str">
        <f>IF(ISBLANK(Sales[[#This Row],[return]]),"No",Sales[[#This Row],[return]])</f>
        <v>No</v>
      </c>
      <c r="O2823" s="2">
        <v>42927</v>
      </c>
      <c r="P2823" s="8" t="str">
        <f>TEXT(DAY(Sales[[#This Row],[OrderDate]]),"ddd")</f>
        <v>Wed</v>
      </c>
      <c r="Q2823" s="8" t="str">
        <f>TEXT(MONTH(Sales[[#This Row],[ShipDate]])*29,"mmm")</f>
        <v>Jul</v>
      </c>
      <c r="R2823">
        <v>1647</v>
      </c>
      <c r="S2823" t="s">
        <v>3214</v>
      </c>
      <c r="T2823" t="s">
        <v>28</v>
      </c>
      <c r="U2823">
        <v>98115</v>
      </c>
      <c r="V2823" s="1">
        <v>0.2</v>
      </c>
      <c r="W2823">
        <v>34</v>
      </c>
      <c r="X2823">
        <v>3</v>
      </c>
      <c r="Y2823">
        <v>98</v>
      </c>
      <c r="AD2823"/>
    </row>
    <row r="2824" spans="1:30" x14ac:dyDescent="0.25">
      <c r="A2824" t="s">
        <v>40</v>
      </c>
      <c r="B2824" s="2">
        <v>42850</v>
      </c>
      <c r="C2824" s="35">
        <f>YEAR(Sales[[#This Row],[ShipDate]])</f>
        <v>2017</v>
      </c>
      <c r="D2824" t="s">
        <v>36</v>
      </c>
      <c r="E2824" t="s">
        <v>18</v>
      </c>
      <c r="F2824" t="s">
        <v>59</v>
      </c>
      <c r="G2824" t="s">
        <v>25</v>
      </c>
      <c r="H2824" t="s">
        <v>107</v>
      </c>
      <c r="I2824" t="s">
        <v>70</v>
      </c>
      <c r="J2824" t="s">
        <v>13</v>
      </c>
      <c r="K2824" t="s">
        <v>1566</v>
      </c>
      <c r="L2824" t="s">
        <v>68</v>
      </c>
      <c r="N2824" t="str">
        <f>IF(ISBLANK(Sales[[#This Row],[return]]),"No",Sales[[#This Row],[return]])</f>
        <v>No</v>
      </c>
      <c r="O2824" s="2">
        <v>42845</v>
      </c>
      <c r="P2824" s="8" t="str">
        <f>TEXT(DAY(Sales[[#This Row],[OrderDate]]),"ddd")</f>
        <v>Fri</v>
      </c>
      <c r="Q2824" s="8" t="str">
        <f>TEXT(MONTH(Sales[[#This Row],[ShipDate]])*29,"mmm")</f>
        <v>Apr</v>
      </c>
      <c r="R2824">
        <v>1709</v>
      </c>
      <c r="S2824" t="s">
        <v>280</v>
      </c>
      <c r="T2824" t="s">
        <v>66</v>
      </c>
      <c r="U2824">
        <v>77036</v>
      </c>
      <c r="V2824" s="1">
        <v>0.2</v>
      </c>
      <c r="W2824">
        <v>44</v>
      </c>
      <c r="X2824">
        <v>3</v>
      </c>
      <c r="Y2824">
        <v>117</v>
      </c>
      <c r="AD2824"/>
    </row>
    <row r="2825" spans="1:30" x14ac:dyDescent="0.25">
      <c r="A2825" t="s">
        <v>40</v>
      </c>
      <c r="B2825" s="2">
        <v>42966</v>
      </c>
      <c r="C2825" s="35">
        <f>YEAR(Sales[[#This Row],[ShipDate]])</f>
        <v>2017</v>
      </c>
      <c r="D2825" t="s">
        <v>36</v>
      </c>
      <c r="E2825" t="s">
        <v>18</v>
      </c>
      <c r="F2825" t="s">
        <v>43</v>
      </c>
      <c r="G2825" t="s">
        <v>11</v>
      </c>
      <c r="H2825" t="s">
        <v>1211</v>
      </c>
      <c r="I2825" t="s">
        <v>32</v>
      </c>
      <c r="J2825" t="s">
        <v>13</v>
      </c>
      <c r="K2825" t="s">
        <v>1132</v>
      </c>
      <c r="L2825" t="s">
        <v>30</v>
      </c>
      <c r="N2825" t="str">
        <f>IF(ISBLANK(Sales[[#This Row],[return]]),"No",Sales[[#This Row],[return]])</f>
        <v>No</v>
      </c>
      <c r="O2825" s="2">
        <v>42962</v>
      </c>
      <c r="P2825" s="8" t="str">
        <f>TEXT(DAY(Sales[[#This Row],[OrderDate]]),"ddd")</f>
        <v>Sun</v>
      </c>
      <c r="Q2825" s="8" t="str">
        <f>TEXT(MONTH(Sales[[#This Row],[ShipDate]])*29,"mmm")</f>
        <v>Aug</v>
      </c>
      <c r="R2825">
        <v>1563</v>
      </c>
      <c r="S2825" t="s">
        <v>1338</v>
      </c>
      <c r="T2825" t="s">
        <v>28</v>
      </c>
      <c r="U2825">
        <v>94601</v>
      </c>
      <c r="V2825" s="1">
        <v>0</v>
      </c>
      <c r="W2825">
        <v>28</v>
      </c>
      <c r="X2825">
        <v>7</v>
      </c>
      <c r="Y2825">
        <v>104</v>
      </c>
      <c r="AD2825"/>
    </row>
    <row r="2826" spans="1:30" x14ac:dyDescent="0.25">
      <c r="A2826" t="s">
        <v>40</v>
      </c>
      <c r="B2826" s="2">
        <v>42966</v>
      </c>
      <c r="C2826" s="35">
        <f>YEAR(Sales[[#This Row],[ShipDate]])</f>
        <v>2017</v>
      </c>
      <c r="D2826" t="s">
        <v>36</v>
      </c>
      <c r="E2826" t="s">
        <v>18</v>
      </c>
      <c r="F2826" t="s">
        <v>39</v>
      </c>
      <c r="G2826" t="s">
        <v>25</v>
      </c>
      <c r="H2826" t="s">
        <v>1211</v>
      </c>
      <c r="I2826" t="s">
        <v>32</v>
      </c>
      <c r="J2826" t="s">
        <v>13</v>
      </c>
      <c r="K2826" t="s">
        <v>1132</v>
      </c>
      <c r="L2826" t="s">
        <v>30</v>
      </c>
      <c r="N2826" t="str">
        <f>IF(ISBLANK(Sales[[#This Row],[return]]),"No",Sales[[#This Row],[return]])</f>
        <v>No</v>
      </c>
      <c r="O2826" s="2">
        <v>42962</v>
      </c>
      <c r="P2826" s="8" t="str">
        <f>TEXT(DAY(Sales[[#This Row],[OrderDate]]),"ddd")</f>
        <v>Sun</v>
      </c>
      <c r="Q2826" s="8" t="str">
        <f>TEXT(MONTH(Sales[[#This Row],[ShipDate]])*29,"mmm")</f>
        <v>Aug</v>
      </c>
      <c r="R2826">
        <v>1101</v>
      </c>
      <c r="S2826" t="s">
        <v>2063</v>
      </c>
      <c r="T2826" t="s">
        <v>28</v>
      </c>
      <c r="U2826">
        <v>94601</v>
      </c>
      <c r="V2826" s="1">
        <v>0</v>
      </c>
      <c r="W2826">
        <v>19</v>
      </c>
      <c r="X2826">
        <v>3</v>
      </c>
      <c r="Y2826">
        <v>70</v>
      </c>
      <c r="AD2826"/>
    </row>
    <row r="2827" spans="1:30" x14ac:dyDescent="0.25">
      <c r="A2827" t="s">
        <v>40</v>
      </c>
      <c r="B2827" s="2">
        <v>43076</v>
      </c>
      <c r="C2827" s="35">
        <f>YEAR(Sales[[#This Row],[ShipDate]])</f>
        <v>2017</v>
      </c>
      <c r="D2827" t="s">
        <v>36</v>
      </c>
      <c r="E2827" t="s">
        <v>31</v>
      </c>
      <c r="F2827" t="s">
        <v>50</v>
      </c>
      <c r="G2827" t="s">
        <v>25</v>
      </c>
      <c r="H2827" t="s">
        <v>146</v>
      </c>
      <c r="I2827" t="s">
        <v>149</v>
      </c>
      <c r="J2827" t="s">
        <v>13</v>
      </c>
      <c r="K2827" t="s">
        <v>2744</v>
      </c>
      <c r="L2827" t="s">
        <v>92</v>
      </c>
      <c r="N2827" t="str">
        <f>IF(ISBLANK(Sales[[#This Row],[return]]),"No",Sales[[#This Row],[return]])</f>
        <v>No</v>
      </c>
      <c r="O2827" s="2">
        <v>43072</v>
      </c>
      <c r="P2827" s="8" t="str">
        <f>TEXT(DAY(Sales[[#This Row],[OrderDate]]),"ddd")</f>
        <v>Tue</v>
      </c>
      <c r="Q2827" s="8" t="str">
        <f>TEXT(MONTH(Sales[[#This Row],[ShipDate]])*29,"mmm")</f>
        <v>Dec</v>
      </c>
      <c r="R2827">
        <v>713</v>
      </c>
      <c r="S2827" t="s">
        <v>2843</v>
      </c>
      <c r="T2827" t="s">
        <v>90</v>
      </c>
      <c r="U2827">
        <v>10011</v>
      </c>
      <c r="V2827" s="1">
        <v>0.2</v>
      </c>
      <c r="W2827">
        <v>207</v>
      </c>
      <c r="X2827">
        <v>6</v>
      </c>
      <c r="Y2827">
        <v>590</v>
      </c>
      <c r="AD2827"/>
    </row>
    <row r="2828" spans="1:30" x14ac:dyDescent="0.25">
      <c r="A2828" t="s">
        <v>40</v>
      </c>
      <c r="B2828" s="2">
        <v>42845</v>
      </c>
      <c r="C2828" s="35">
        <f>YEAR(Sales[[#This Row],[ShipDate]])</f>
        <v>2017</v>
      </c>
      <c r="D2828" t="s">
        <v>19</v>
      </c>
      <c r="E2828" t="s">
        <v>69</v>
      </c>
      <c r="F2828" t="s">
        <v>59</v>
      </c>
      <c r="G2828" t="s">
        <v>25</v>
      </c>
      <c r="H2828" t="s">
        <v>26</v>
      </c>
      <c r="I2828" t="s">
        <v>32</v>
      </c>
      <c r="J2828" t="s">
        <v>13</v>
      </c>
      <c r="K2828" t="s">
        <v>2966</v>
      </c>
      <c r="L2828" t="s">
        <v>30</v>
      </c>
      <c r="M2828" t="s">
        <v>82</v>
      </c>
      <c r="N2828" t="str">
        <f>IF(ISBLANK(Sales[[#This Row],[return]]),"No",Sales[[#This Row],[return]])</f>
        <v>Yes</v>
      </c>
      <c r="O2828" s="2">
        <v>42843</v>
      </c>
      <c r="P2828" s="8" t="str">
        <f>TEXT(DAY(Sales[[#This Row],[OrderDate]]),"ddd")</f>
        <v>Wed</v>
      </c>
      <c r="Q2828" s="8" t="str">
        <f>TEXT(MONTH(Sales[[#This Row],[ShipDate]])*29,"mmm")</f>
        <v>Apr</v>
      </c>
      <c r="R2828">
        <v>1691</v>
      </c>
      <c r="S2828" t="s">
        <v>1663</v>
      </c>
      <c r="T2828" t="s">
        <v>28</v>
      </c>
      <c r="U2828">
        <v>90004</v>
      </c>
      <c r="V2828" s="1">
        <v>0</v>
      </c>
      <c r="W2828">
        <v>28</v>
      </c>
      <c r="X2828">
        <v>2</v>
      </c>
      <c r="Y2828">
        <v>62</v>
      </c>
      <c r="AD2828"/>
    </row>
    <row r="2829" spans="1:30" x14ac:dyDescent="0.25">
      <c r="A2829" t="s">
        <v>40</v>
      </c>
      <c r="B2829" s="2">
        <v>42845</v>
      </c>
      <c r="C2829" s="35">
        <f>YEAR(Sales[[#This Row],[ShipDate]])</f>
        <v>2017</v>
      </c>
      <c r="D2829" t="s">
        <v>19</v>
      </c>
      <c r="E2829" t="s">
        <v>69</v>
      </c>
      <c r="F2829" t="s">
        <v>39</v>
      </c>
      <c r="G2829" t="s">
        <v>25</v>
      </c>
      <c r="H2829" t="s">
        <v>26</v>
      </c>
      <c r="I2829" t="s">
        <v>32</v>
      </c>
      <c r="J2829" t="s">
        <v>13</v>
      </c>
      <c r="K2829" t="s">
        <v>2966</v>
      </c>
      <c r="L2829" t="s">
        <v>30</v>
      </c>
      <c r="M2829" t="s">
        <v>82</v>
      </c>
      <c r="N2829" t="str">
        <f>IF(ISBLANK(Sales[[#This Row],[return]]),"No",Sales[[#This Row],[return]])</f>
        <v>Yes</v>
      </c>
      <c r="O2829" s="2">
        <v>42843</v>
      </c>
      <c r="P2829" s="8" t="str">
        <f>TEXT(DAY(Sales[[#This Row],[OrderDate]]),"ddd")</f>
        <v>Wed</v>
      </c>
      <c r="Q2829" s="8" t="str">
        <f>TEXT(MONTH(Sales[[#This Row],[ShipDate]])*29,"mmm")</f>
        <v>Apr</v>
      </c>
      <c r="R2829">
        <v>1559</v>
      </c>
      <c r="S2829" t="s">
        <v>3153</v>
      </c>
      <c r="T2829" t="s">
        <v>28</v>
      </c>
      <c r="U2829">
        <v>90004</v>
      </c>
      <c r="V2829" s="1">
        <v>0</v>
      </c>
      <c r="W2829">
        <v>9</v>
      </c>
      <c r="X2829">
        <v>7</v>
      </c>
      <c r="Y2829">
        <v>947</v>
      </c>
      <c r="AD2829"/>
    </row>
    <row r="2830" spans="1:30" x14ac:dyDescent="0.25">
      <c r="A2830" t="s">
        <v>40</v>
      </c>
      <c r="B2830" s="2">
        <v>43036</v>
      </c>
      <c r="C2830" s="35">
        <f>YEAR(Sales[[#This Row],[ShipDate]])</f>
        <v>2017</v>
      </c>
      <c r="D2830" t="s">
        <v>36</v>
      </c>
      <c r="E2830" t="s">
        <v>31</v>
      </c>
      <c r="F2830" t="s">
        <v>50</v>
      </c>
      <c r="G2830" t="s">
        <v>25</v>
      </c>
      <c r="H2830" t="s">
        <v>60</v>
      </c>
      <c r="I2830" t="s">
        <v>63</v>
      </c>
      <c r="J2830" t="s">
        <v>13</v>
      </c>
      <c r="K2830" t="s">
        <v>494</v>
      </c>
      <c r="L2830" t="s">
        <v>30</v>
      </c>
      <c r="N2830" t="str">
        <f>IF(ISBLANK(Sales[[#This Row],[return]]),"No",Sales[[#This Row],[return]])</f>
        <v>No</v>
      </c>
      <c r="O2830" s="2">
        <v>43031</v>
      </c>
      <c r="P2830" s="8" t="str">
        <f>TEXT(DAY(Sales[[#This Row],[OrderDate]]),"ddd")</f>
        <v>Mon</v>
      </c>
      <c r="Q2830" s="8" t="str">
        <f>TEXT(MONTH(Sales[[#This Row],[ShipDate]])*29,"mmm")</f>
        <v>Oct</v>
      </c>
      <c r="R2830">
        <v>260</v>
      </c>
      <c r="S2830" t="s">
        <v>575</v>
      </c>
      <c r="T2830" t="s">
        <v>28</v>
      </c>
      <c r="U2830">
        <v>98105</v>
      </c>
      <c r="V2830" s="1">
        <v>0.2</v>
      </c>
      <c r="W2830">
        <v>1</v>
      </c>
      <c r="X2830">
        <v>1</v>
      </c>
      <c r="Y2830">
        <v>4</v>
      </c>
      <c r="AD2830"/>
    </row>
    <row r="2831" spans="1:30" x14ac:dyDescent="0.25">
      <c r="A2831" t="s">
        <v>40</v>
      </c>
      <c r="B2831" s="2">
        <v>42846</v>
      </c>
      <c r="C2831" s="35">
        <f>YEAR(Sales[[#This Row],[ShipDate]])</f>
        <v>2017</v>
      </c>
      <c r="D2831" t="s">
        <v>36</v>
      </c>
      <c r="E2831" t="s">
        <v>31</v>
      </c>
      <c r="F2831" t="s">
        <v>23</v>
      </c>
      <c r="G2831" t="s">
        <v>11</v>
      </c>
      <c r="H2831" t="s">
        <v>146</v>
      </c>
      <c r="I2831" t="s">
        <v>149</v>
      </c>
      <c r="J2831" t="s">
        <v>13</v>
      </c>
      <c r="K2831" t="s">
        <v>2715</v>
      </c>
      <c r="L2831" t="s">
        <v>92</v>
      </c>
      <c r="N2831" t="str">
        <f>IF(ISBLANK(Sales[[#This Row],[return]]),"No",Sales[[#This Row],[return]])</f>
        <v>No</v>
      </c>
      <c r="O2831" s="2">
        <v>42841</v>
      </c>
      <c r="P2831" s="8" t="str">
        <f>TEXT(DAY(Sales[[#This Row],[OrderDate]]),"ddd")</f>
        <v>Mon</v>
      </c>
      <c r="Q2831" s="8" t="str">
        <f>TEXT(MONTH(Sales[[#This Row],[ShipDate]])*29,"mmm")</f>
        <v>Apr</v>
      </c>
      <c r="R2831">
        <v>1182</v>
      </c>
      <c r="S2831" t="s">
        <v>156</v>
      </c>
      <c r="T2831" t="s">
        <v>90</v>
      </c>
      <c r="U2831">
        <v>10024</v>
      </c>
      <c r="V2831" s="1">
        <v>0.1</v>
      </c>
      <c r="W2831">
        <v>3</v>
      </c>
      <c r="X2831">
        <v>2</v>
      </c>
      <c r="Y2831">
        <v>128</v>
      </c>
      <c r="AD2831"/>
    </row>
    <row r="2832" spans="1:30" x14ac:dyDescent="0.25">
      <c r="A2832" t="s">
        <v>40</v>
      </c>
      <c r="B2832" s="2">
        <v>42986</v>
      </c>
      <c r="C2832" s="35">
        <f>YEAR(Sales[[#This Row],[ShipDate]])</f>
        <v>2017</v>
      </c>
      <c r="D2832" t="s">
        <v>36</v>
      </c>
      <c r="E2832" t="s">
        <v>18</v>
      </c>
      <c r="F2832" t="s">
        <v>104</v>
      </c>
      <c r="G2832" t="s">
        <v>25</v>
      </c>
      <c r="H2832" t="s">
        <v>2227</v>
      </c>
      <c r="I2832" t="s">
        <v>598</v>
      </c>
      <c r="J2832" t="s">
        <v>13</v>
      </c>
      <c r="K2832" t="s">
        <v>1532</v>
      </c>
      <c r="L2832" t="s">
        <v>17</v>
      </c>
      <c r="N2832" t="str">
        <f>IF(ISBLANK(Sales[[#This Row],[return]]),"No",Sales[[#This Row],[return]])</f>
        <v>No</v>
      </c>
      <c r="O2832" s="2">
        <v>42982</v>
      </c>
      <c r="P2832" s="8" t="str">
        <f>TEXT(DAY(Sales[[#This Row],[OrderDate]]),"ddd")</f>
        <v>Wed</v>
      </c>
      <c r="Q2832" s="8" t="str">
        <f>TEXT(MONTH(Sales[[#This Row],[ShipDate]])*29,"mmm")</f>
        <v>Sep</v>
      </c>
      <c r="R2832">
        <v>1438</v>
      </c>
      <c r="S2832" t="s">
        <v>1975</v>
      </c>
      <c r="T2832" t="s">
        <v>15</v>
      </c>
      <c r="U2832">
        <v>30076</v>
      </c>
      <c r="V2832" s="1">
        <v>0</v>
      </c>
      <c r="W2832">
        <v>7</v>
      </c>
      <c r="X2832">
        <v>2</v>
      </c>
      <c r="Y2832">
        <v>15</v>
      </c>
      <c r="AD2832"/>
    </row>
    <row r="2833" spans="1:30" x14ac:dyDescent="0.25">
      <c r="A2833" t="s">
        <v>40</v>
      </c>
      <c r="B2833" s="2">
        <v>42986</v>
      </c>
      <c r="C2833" s="35">
        <f>YEAR(Sales[[#This Row],[ShipDate]])</f>
        <v>2017</v>
      </c>
      <c r="D2833" t="s">
        <v>36</v>
      </c>
      <c r="E2833" t="s">
        <v>18</v>
      </c>
      <c r="F2833" t="s">
        <v>59</v>
      </c>
      <c r="G2833" t="s">
        <v>25</v>
      </c>
      <c r="H2833" t="s">
        <v>2227</v>
      </c>
      <c r="I2833" t="s">
        <v>598</v>
      </c>
      <c r="J2833" t="s">
        <v>13</v>
      </c>
      <c r="K2833" t="s">
        <v>1532</v>
      </c>
      <c r="L2833" t="s">
        <v>17</v>
      </c>
      <c r="N2833" t="str">
        <f>IF(ISBLANK(Sales[[#This Row],[return]]),"No",Sales[[#This Row],[return]])</f>
        <v>No</v>
      </c>
      <c r="O2833" s="2">
        <v>42982</v>
      </c>
      <c r="P2833" s="8" t="str">
        <f>TEXT(DAY(Sales[[#This Row],[OrderDate]]),"ddd")</f>
        <v>Wed</v>
      </c>
      <c r="Q2833" s="8" t="str">
        <f>TEXT(MONTH(Sales[[#This Row],[ShipDate]])*29,"mmm")</f>
        <v>Sep</v>
      </c>
      <c r="R2833">
        <v>128</v>
      </c>
      <c r="S2833" t="s">
        <v>3244</v>
      </c>
      <c r="T2833" t="s">
        <v>15</v>
      </c>
      <c r="U2833">
        <v>30076</v>
      </c>
      <c r="V2833" s="1">
        <v>0</v>
      </c>
      <c r="W2833">
        <v>2</v>
      </c>
      <c r="X2833">
        <v>2</v>
      </c>
      <c r="Y2833">
        <v>4</v>
      </c>
      <c r="AD2833"/>
    </row>
    <row r="2834" spans="1:30" x14ac:dyDescent="0.25">
      <c r="A2834" t="s">
        <v>40</v>
      </c>
      <c r="B2834" s="2">
        <v>42986</v>
      </c>
      <c r="C2834" s="35">
        <f>YEAR(Sales[[#This Row],[ShipDate]])</f>
        <v>2017</v>
      </c>
      <c r="D2834" t="s">
        <v>36</v>
      </c>
      <c r="E2834" t="s">
        <v>18</v>
      </c>
      <c r="F2834" t="s">
        <v>59</v>
      </c>
      <c r="G2834" t="s">
        <v>25</v>
      </c>
      <c r="H2834" t="s">
        <v>2227</v>
      </c>
      <c r="I2834" t="s">
        <v>598</v>
      </c>
      <c r="J2834" t="s">
        <v>13</v>
      </c>
      <c r="K2834" t="s">
        <v>1532</v>
      </c>
      <c r="L2834" t="s">
        <v>17</v>
      </c>
      <c r="N2834" t="str">
        <f>IF(ISBLANK(Sales[[#This Row],[return]]),"No",Sales[[#This Row],[return]])</f>
        <v>No</v>
      </c>
      <c r="O2834" s="2">
        <v>42982</v>
      </c>
      <c r="P2834" s="8" t="str">
        <f>TEXT(DAY(Sales[[#This Row],[OrderDate]]),"ddd")</f>
        <v>Wed</v>
      </c>
      <c r="Q2834" s="8" t="str">
        <f>TEXT(MONTH(Sales[[#This Row],[ShipDate]])*29,"mmm")</f>
        <v>Sep</v>
      </c>
      <c r="R2834">
        <v>1700</v>
      </c>
      <c r="S2834" t="s">
        <v>671</v>
      </c>
      <c r="T2834" t="s">
        <v>15</v>
      </c>
      <c r="U2834">
        <v>30076</v>
      </c>
      <c r="V2834" s="1">
        <v>0</v>
      </c>
      <c r="W2834">
        <v>137</v>
      </c>
      <c r="X2834">
        <v>5</v>
      </c>
      <c r="Y2834">
        <v>280</v>
      </c>
      <c r="AD2834"/>
    </row>
    <row r="2835" spans="1:30" x14ac:dyDescent="0.25">
      <c r="A2835" t="s">
        <v>40</v>
      </c>
      <c r="B2835" s="2">
        <v>42986</v>
      </c>
      <c r="C2835" s="35">
        <f>YEAR(Sales[[#This Row],[ShipDate]])</f>
        <v>2017</v>
      </c>
      <c r="D2835" t="s">
        <v>36</v>
      </c>
      <c r="E2835" t="s">
        <v>18</v>
      </c>
      <c r="F2835" t="s">
        <v>99</v>
      </c>
      <c r="G2835" t="s">
        <v>46</v>
      </c>
      <c r="H2835" t="s">
        <v>2227</v>
      </c>
      <c r="I2835" t="s">
        <v>598</v>
      </c>
      <c r="J2835" t="s">
        <v>13</v>
      </c>
      <c r="K2835" t="s">
        <v>1532</v>
      </c>
      <c r="L2835" t="s">
        <v>17</v>
      </c>
      <c r="N2835" t="str">
        <f>IF(ISBLANK(Sales[[#This Row],[return]]),"No",Sales[[#This Row],[return]])</f>
        <v>No</v>
      </c>
      <c r="O2835" s="2">
        <v>42982</v>
      </c>
      <c r="P2835" s="8" t="str">
        <f>TEXT(DAY(Sales[[#This Row],[OrderDate]]),"ddd")</f>
        <v>Wed</v>
      </c>
      <c r="Q2835" s="8" t="str">
        <f>TEXT(MONTH(Sales[[#This Row],[ShipDate]])*29,"mmm")</f>
        <v>Sep</v>
      </c>
      <c r="R2835">
        <v>1007</v>
      </c>
      <c r="S2835" t="s">
        <v>2420</v>
      </c>
      <c r="T2835" t="s">
        <v>15</v>
      </c>
      <c r="U2835">
        <v>30076</v>
      </c>
      <c r="V2835" s="1">
        <v>0</v>
      </c>
      <c r="W2835">
        <v>112</v>
      </c>
      <c r="X2835">
        <v>5</v>
      </c>
      <c r="Y2835">
        <v>620</v>
      </c>
      <c r="AD2835"/>
    </row>
    <row r="2836" spans="1:30" x14ac:dyDescent="0.25">
      <c r="A2836" t="s">
        <v>40</v>
      </c>
      <c r="B2836" s="2">
        <v>43071</v>
      </c>
      <c r="C2836" s="35">
        <f>YEAR(Sales[[#This Row],[ShipDate]])</f>
        <v>2017</v>
      </c>
      <c r="D2836" t="s">
        <v>36</v>
      </c>
      <c r="E2836" t="s">
        <v>18</v>
      </c>
      <c r="F2836" t="s">
        <v>59</v>
      </c>
      <c r="G2836" t="s">
        <v>25</v>
      </c>
      <c r="H2836" t="s">
        <v>581</v>
      </c>
      <c r="I2836" t="s">
        <v>70</v>
      </c>
      <c r="J2836" t="s">
        <v>13</v>
      </c>
      <c r="K2836" t="s">
        <v>1324</v>
      </c>
      <c r="L2836" t="s">
        <v>68</v>
      </c>
      <c r="N2836" t="str">
        <f>IF(ISBLANK(Sales[[#This Row],[return]]),"No",Sales[[#This Row],[return]])</f>
        <v>No</v>
      </c>
      <c r="O2836" s="2">
        <v>43067</v>
      </c>
      <c r="P2836" s="8" t="str">
        <f>TEXT(DAY(Sales[[#This Row],[OrderDate]]),"ddd")</f>
        <v>Sat</v>
      </c>
      <c r="Q2836" s="8" t="str">
        <f>TEXT(MONTH(Sales[[#This Row],[ShipDate]])*29,"mmm")</f>
        <v>Dec</v>
      </c>
      <c r="R2836">
        <v>1737</v>
      </c>
      <c r="S2836" t="s">
        <v>1785</v>
      </c>
      <c r="T2836" t="s">
        <v>66</v>
      </c>
      <c r="U2836">
        <v>78745</v>
      </c>
      <c r="V2836" s="1">
        <v>0.2</v>
      </c>
      <c r="W2836">
        <v>117</v>
      </c>
      <c r="X2836">
        <v>4</v>
      </c>
      <c r="Y2836">
        <v>336</v>
      </c>
      <c r="AD2836"/>
    </row>
    <row r="2837" spans="1:30" x14ac:dyDescent="0.25">
      <c r="A2837" t="s">
        <v>10</v>
      </c>
      <c r="B2837" s="2">
        <v>43075</v>
      </c>
      <c r="C2837" s="35">
        <f>YEAR(Sales[[#This Row],[ShipDate]])</f>
        <v>2017</v>
      </c>
      <c r="D2837" t="s">
        <v>113</v>
      </c>
      <c r="E2837" t="s">
        <v>18</v>
      </c>
      <c r="F2837" t="s">
        <v>45</v>
      </c>
      <c r="G2837" t="s">
        <v>25</v>
      </c>
      <c r="H2837" t="s">
        <v>399</v>
      </c>
      <c r="I2837" t="s">
        <v>70</v>
      </c>
      <c r="J2837" t="s">
        <v>13</v>
      </c>
      <c r="K2837" t="s">
        <v>89</v>
      </c>
      <c r="L2837" t="s">
        <v>68</v>
      </c>
      <c r="N2837" t="str">
        <f>IF(ISBLANK(Sales[[#This Row],[return]]),"No",Sales[[#This Row],[return]])</f>
        <v>No</v>
      </c>
      <c r="O2837" s="2">
        <v>43074</v>
      </c>
      <c r="P2837" s="8" t="str">
        <f>TEXT(DAY(Sales[[#This Row],[OrderDate]]),"ddd")</f>
        <v>Thu</v>
      </c>
      <c r="Q2837" s="8" t="str">
        <f>TEXT(MONTH(Sales[[#This Row],[ShipDate]])*29,"mmm")</f>
        <v>Dec</v>
      </c>
      <c r="R2837">
        <v>356</v>
      </c>
      <c r="S2837" t="s">
        <v>1638</v>
      </c>
      <c r="T2837" t="s">
        <v>66</v>
      </c>
      <c r="U2837">
        <v>75220</v>
      </c>
      <c r="V2837" s="1">
        <v>0.2</v>
      </c>
      <c r="W2837">
        <v>5</v>
      </c>
      <c r="X2837">
        <v>2</v>
      </c>
      <c r="Y2837">
        <v>45</v>
      </c>
      <c r="AD2837"/>
    </row>
    <row r="2838" spans="1:30" x14ac:dyDescent="0.25">
      <c r="A2838" t="s">
        <v>40</v>
      </c>
      <c r="B2838" s="2">
        <v>42805</v>
      </c>
      <c r="C2838" s="35">
        <f>YEAR(Sales[[#This Row],[ShipDate]])</f>
        <v>2017</v>
      </c>
      <c r="D2838" t="s">
        <v>36</v>
      </c>
      <c r="E2838" t="s">
        <v>18</v>
      </c>
      <c r="F2838" t="s">
        <v>43</v>
      </c>
      <c r="G2838" t="s">
        <v>11</v>
      </c>
      <c r="H2838" t="s">
        <v>79</v>
      </c>
      <c r="I2838" t="s">
        <v>32</v>
      </c>
      <c r="J2838" t="s">
        <v>13</v>
      </c>
      <c r="K2838" t="s">
        <v>567</v>
      </c>
      <c r="L2838" t="s">
        <v>30</v>
      </c>
      <c r="N2838" t="str">
        <f>IF(ISBLANK(Sales[[#This Row],[return]]),"No",Sales[[#This Row],[return]])</f>
        <v>No</v>
      </c>
      <c r="O2838" s="2">
        <v>42800</v>
      </c>
      <c r="P2838" s="8" t="str">
        <f>TEXT(DAY(Sales[[#This Row],[OrderDate]]),"ddd")</f>
        <v>Fri</v>
      </c>
      <c r="Q2838" s="8" t="str">
        <f>TEXT(MONTH(Sales[[#This Row],[ShipDate]])*29,"mmm")</f>
        <v>Mar</v>
      </c>
      <c r="R2838">
        <v>507</v>
      </c>
      <c r="S2838" t="s">
        <v>1358</v>
      </c>
      <c r="T2838" t="s">
        <v>28</v>
      </c>
      <c r="U2838">
        <v>94122</v>
      </c>
      <c r="V2838" s="1">
        <v>0</v>
      </c>
      <c r="W2838">
        <v>96</v>
      </c>
      <c r="X2838">
        <v>7</v>
      </c>
      <c r="Y2838">
        <v>435</v>
      </c>
      <c r="AD2838"/>
    </row>
    <row r="2839" spans="1:30" x14ac:dyDescent="0.25">
      <c r="A2839" t="s">
        <v>40</v>
      </c>
      <c r="B2839" s="2">
        <v>42805</v>
      </c>
      <c r="C2839" s="35">
        <f>YEAR(Sales[[#This Row],[ShipDate]])</f>
        <v>2017</v>
      </c>
      <c r="D2839" t="s">
        <v>36</v>
      </c>
      <c r="E2839" t="s">
        <v>18</v>
      </c>
      <c r="F2839" t="s">
        <v>574</v>
      </c>
      <c r="G2839" t="s">
        <v>46</v>
      </c>
      <c r="H2839" t="s">
        <v>79</v>
      </c>
      <c r="I2839" t="s">
        <v>32</v>
      </c>
      <c r="J2839" t="s">
        <v>13</v>
      </c>
      <c r="K2839" t="s">
        <v>567</v>
      </c>
      <c r="L2839" t="s">
        <v>30</v>
      </c>
      <c r="N2839" t="str">
        <f>IF(ISBLANK(Sales[[#This Row],[return]]),"No",Sales[[#This Row],[return]])</f>
        <v>No</v>
      </c>
      <c r="O2839" s="2">
        <v>42800</v>
      </c>
      <c r="P2839" s="8" t="str">
        <f>TEXT(DAY(Sales[[#This Row],[OrderDate]]),"ddd")</f>
        <v>Fri</v>
      </c>
      <c r="Q2839" s="8" t="str">
        <f>TEXT(MONTH(Sales[[#This Row],[ShipDate]])*29,"mmm")</f>
        <v>Mar</v>
      </c>
      <c r="R2839">
        <v>403</v>
      </c>
      <c r="S2839" t="s">
        <v>2411</v>
      </c>
      <c r="T2839" t="s">
        <v>28</v>
      </c>
      <c r="U2839">
        <v>94122</v>
      </c>
      <c r="V2839" s="1">
        <v>0.2</v>
      </c>
      <c r="W2839">
        <v>378</v>
      </c>
      <c r="X2839">
        <v>2</v>
      </c>
      <c r="Y2839">
        <v>1120</v>
      </c>
      <c r="AD2839"/>
    </row>
    <row r="2840" spans="1:30" x14ac:dyDescent="0.25">
      <c r="A2840" t="s">
        <v>40</v>
      </c>
      <c r="B2840" s="2">
        <v>43025</v>
      </c>
      <c r="C2840" s="35">
        <f>YEAR(Sales[[#This Row],[ShipDate]])</f>
        <v>2017</v>
      </c>
      <c r="D2840" t="s">
        <v>36</v>
      </c>
      <c r="E2840" t="s">
        <v>18</v>
      </c>
      <c r="F2840" t="s">
        <v>39</v>
      </c>
      <c r="G2840" t="s">
        <v>25</v>
      </c>
      <c r="H2840" t="s">
        <v>60</v>
      </c>
      <c r="I2840" t="s">
        <v>63</v>
      </c>
      <c r="J2840" t="s">
        <v>13</v>
      </c>
      <c r="K2840" t="s">
        <v>1526</v>
      </c>
      <c r="L2840" t="s">
        <v>30</v>
      </c>
      <c r="N2840" t="str">
        <f>IF(ISBLANK(Sales[[#This Row],[return]]),"No",Sales[[#This Row],[return]])</f>
        <v>No</v>
      </c>
      <c r="O2840" s="2">
        <v>43020</v>
      </c>
      <c r="P2840" s="8" t="str">
        <f>TEXT(DAY(Sales[[#This Row],[OrderDate]]),"ddd")</f>
        <v>Thu</v>
      </c>
      <c r="Q2840" s="8" t="str">
        <f>TEXT(MONTH(Sales[[#This Row],[ShipDate]])*29,"mmm")</f>
        <v>Oct</v>
      </c>
      <c r="R2840">
        <v>470</v>
      </c>
      <c r="S2840" t="s">
        <v>3161</v>
      </c>
      <c r="T2840" t="s">
        <v>28</v>
      </c>
      <c r="U2840">
        <v>98103</v>
      </c>
      <c r="V2840" s="1">
        <v>0</v>
      </c>
      <c r="W2840">
        <v>0</v>
      </c>
      <c r="X2840">
        <v>2</v>
      </c>
      <c r="Y2840">
        <v>82</v>
      </c>
      <c r="AD2840"/>
    </row>
    <row r="2841" spans="1:30" x14ac:dyDescent="0.25">
      <c r="A2841" t="s">
        <v>40</v>
      </c>
      <c r="B2841" s="2">
        <v>43025</v>
      </c>
      <c r="C2841" s="35">
        <f>YEAR(Sales[[#This Row],[ShipDate]])</f>
        <v>2017</v>
      </c>
      <c r="D2841" t="s">
        <v>36</v>
      </c>
      <c r="E2841" t="s">
        <v>18</v>
      </c>
      <c r="F2841" t="s">
        <v>99</v>
      </c>
      <c r="G2841" t="s">
        <v>46</v>
      </c>
      <c r="H2841" t="s">
        <v>60</v>
      </c>
      <c r="I2841" t="s">
        <v>63</v>
      </c>
      <c r="J2841" t="s">
        <v>13</v>
      </c>
      <c r="K2841" t="s">
        <v>1526</v>
      </c>
      <c r="L2841" t="s">
        <v>30</v>
      </c>
      <c r="N2841" t="str">
        <f>IF(ISBLANK(Sales[[#This Row],[return]]),"No",Sales[[#This Row],[return]])</f>
        <v>No</v>
      </c>
      <c r="O2841" s="2">
        <v>43020</v>
      </c>
      <c r="P2841" s="8" t="str">
        <f>TEXT(DAY(Sales[[#This Row],[OrderDate]]),"ddd")</f>
        <v>Thu</v>
      </c>
      <c r="Q2841" s="8" t="str">
        <f>TEXT(MONTH(Sales[[#This Row],[ShipDate]])*29,"mmm")</f>
        <v>Oct</v>
      </c>
      <c r="R2841">
        <v>966</v>
      </c>
      <c r="S2841" t="s">
        <v>2333</v>
      </c>
      <c r="T2841" t="s">
        <v>28</v>
      </c>
      <c r="U2841">
        <v>98103</v>
      </c>
      <c r="V2841" s="1">
        <v>0</v>
      </c>
      <c r="W2841">
        <v>3</v>
      </c>
      <c r="X2841">
        <v>2</v>
      </c>
      <c r="Y2841">
        <v>18</v>
      </c>
      <c r="AD2841"/>
    </row>
    <row r="2842" spans="1:30" x14ac:dyDescent="0.25">
      <c r="A2842" t="s">
        <v>40</v>
      </c>
      <c r="B2842" s="2">
        <v>42999</v>
      </c>
      <c r="C2842" s="35">
        <f>YEAR(Sales[[#This Row],[ShipDate]])</f>
        <v>2017</v>
      </c>
      <c r="D2842" t="s">
        <v>36</v>
      </c>
      <c r="E2842" t="s">
        <v>31</v>
      </c>
      <c r="F2842" t="s">
        <v>43</v>
      </c>
      <c r="G2842" t="s">
        <v>11</v>
      </c>
      <c r="H2842" t="s">
        <v>107</v>
      </c>
      <c r="I2842" t="s">
        <v>70</v>
      </c>
      <c r="J2842" t="s">
        <v>13</v>
      </c>
      <c r="K2842" t="s">
        <v>937</v>
      </c>
      <c r="L2842" t="s">
        <v>68</v>
      </c>
      <c r="N2842" t="str">
        <f>IF(ISBLANK(Sales[[#This Row],[return]]),"No",Sales[[#This Row],[return]])</f>
        <v>No</v>
      </c>
      <c r="O2842" s="2">
        <v>42995</v>
      </c>
      <c r="P2842" s="8" t="str">
        <f>TEXT(DAY(Sales[[#This Row],[OrderDate]]),"ddd")</f>
        <v>Tue</v>
      </c>
      <c r="Q2842" s="8" t="str">
        <f>TEXT(MONTH(Sales[[#This Row],[ShipDate]])*29,"mmm")</f>
        <v>Sep</v>
      </c>
      <c r="R2842">
        <v>878</v>
      </c>
      <c r="S2842" t="s">
        <v>1499</v>
      </c>
      <c r="T2842" t="s">
        <v>66</v>
      </c>
      <c r="U2842">
        <v>77041</v>
      </c>
      <c r="V2842" s="1">
        <v>0.6</v>
      </c>
      <c r="W2842">
        <v>-10</v>
      </c>
      <c r="X2842">
        <v>2</v>
      </c>
      <c r="Y2842">
        <v>22</v>
      </c>
      <c r="AD2842"/>
    </row>
    <row r="2843" spans="1:30" x14ac:dyDescent="0.25">
      <c r="A2843" t="s">
        <v>40</v>
      </c>
      <c r="B2843" s="2">
        <v>42999</v>
      </c>
      <c r="C2843" s="35">
        <f>YEAR(Sales[[#This Row],[ShipDate]])</f>
        <v>2017</v>
      </c>
      <c r="D2843" t="s">
        <v>36</v>
      </c>
      <c r="E2843" t="s">
        <v>31</v>
      </c>
      <c r="F2843" t="s">
        <v>50</v>
      </c>
      <c r="G2843" t="s">
        <v>25</v>
      </c>
      <c r="H2843" t="s">
        <v>107</v>
      </c>
      <c r="I2843" t="s">
        <v>70</v>
      </c>
      <c r="J2843" t="s">
        <v>13</v>
      </c>
      <c r="K2843" t="s">
        <v>937</v>
      </c>
      <c r="L2843" t="s">
        <v>68</v>
      </c>
      <c r="N2843" t="str">
        <f>IF(ISBLANK(Sales[[#This Row],[return]]),"No",Sales[[#This Row],[return]])</f>
        <v>No</v>
      </c>
      <c r="O2843" s="2">
        <v>42995</v>
      </c>
      <c r="P2843" s="8" t="str">
        <f>TEXT(DAY(Sales[[#This Row],[OrderDate]]),"ddd")</f>
        <v>Tue</v>
      </c>
      <c r="Q2843" s="8" t="str">
        <f>TEXT(MONTH(Sales[[#This Row],[ShipDate]])*29,"mmm")</f>
        <v>Sep</v>
      </c>
      <c r="R2843">
        <v>690</v>
      </c>
      <c r="S2843" t="s">
        <v>1675</v>
      </c>
      <c r="T2843" t="s">
        <v>66</v>
      </c>
      <c r="U2843">
        <v>77041</v>
      </c>
      <c r="V2843" s="1">
        <v>0.8</v>
      </c>
      <c r="W2843">
        <v>-10</v>
      </c>
      <c r="X2843">
        <v>3</v>
      </c>
      <c r="Y2843">
        <v>7</v>
      </c>
      <c r="AD2843"/>
    </row>
    <row r="2844" spans="1:30" x14ac:dyDescent="0.25">
      <c r="A2844" t="s">
        <v>10</v>
      </c>
      <c r="B2844" s="2">
        <v>43079</v>
      </c>
      <c r="C2844" s="35">
        <f>YEAR(Sales[[#This Row],[ShipDate]])</f>
        <v>2017</v>
      </c>
      <c r="D2844" t="s">
        <v>607</v>
      </c>
      <c r="E2844" t="s">
        <v>69</v>
      </c>
      <c r="F2844" t="s">
        <v>33</v>
      </c>
      <c r="G2844" t="s">
        <v>25</v>
      </c>
      <c r="H2844" t="s">
        <v>146</v>
      </c>
      <c r="I2844" t="s">
        <v>149</v>
      </c>
      <c r="J2844" t="s">
        <v>13</v>
      </c>
      <c r="K2844" t="s">
        <v>108</v>
      </c>
      <c r="L2844" t="s">
        <v>92</v>
      </c>
      <c r="N2844" t="str">
        <f>IF(ISBLANK(Sales[[#This Row],[return]]),"No",Sales[[#This Row],[return]])</f>
        <v>No</v>
      </c>
      <c r="O2844" s="2">
        <v>43079</v>
      </c>
      <c r="P2844" s="8" t="str">
        <f>TEXT(DAY(Sales[[#This Row],[OrderDate]]),"ddd")</f>
        <v>Tue</v>
      </c>
      <c r="Q2844" s="8" t="str">
        <f>TEXT(MONTH(Sales[[#This Row],[ShipDate]])*29,"mmm")</f>
        <v>Dec</v>
      </c>
      <c r="R2844">
        <v>194</v>
      </c>
      <c r="S2844" t="s">
        <v>1965</v>
      </c>
      <c r="T2844" t="s">
        <v>90</v>
      </c>
      <c r="U2844">
        <v>10024</v>
      </c>
      <c r="V2844" s="1">
        <v>0</v>
      </c>
      <c r="W2844">
        <v>3</v>
      </c>
      <c r="X2844">
        <v>1</v>
      </c>
      <c r="Y2844">
        <v>7</v>
      </c>
      <c r="AD2844"/>
    </row>
    <row r="2845" spans="1:30" x14ac:dyDescent="0.25">
      <c r="A2845" t="s">
        <v>10</v>
      </c>
      <c r="B2845" s="2">
        <v>43079</v>
      </c>
      <c r="C2845" s="35">
        <f>YEAR(Sales[[#This Row],[ShipDate]])</f>
        <v>2017</v>
      </c>
      <c r="D2845" t="s">
        <v>607</v>
      </c>
      <c r="E2845" t="s">
        <v>69</v>
      </c>
      <c r="F2845" t="s">
        <v>59</v>
      </c>
      <c r="G2845" t="s">
        <v>25</v>
      </c>
      <c r="H2845" t="s">
        <v>146</v>
      </c>
      <c r="I2845" t="s">
        <v>149</v>
      </c>
      <c r="J2845" t="s">
        <v>13</v>
      </c>
      <c r="K2845" t="s">
        <v>108</v>
      </c>
      <c r="L2845" t="s">
        <v>92</v>
      </c>
      <c r="N2845" t="str">
        <f>IF(ISBLANK(Sales[[#This Row],[return]]),"No",Sales[[#This Row],[return]])</f>
        <v>No</v>
      </c>
      <c r="O2845" s="2">
        <v>43079</v>
      </c>
      <c r="P2845" s="8" t="str">
        <f>TEXT(DAY(Sales[[#This Row],[OrderDate]]),"ddd")</f>
        <v>Tue</v>
      </c>
      <c r="Q2845" s="8" t="str">
        <f>TEXT(MONTH(Sales[[#This Row],[ShipDate]])*29,"mmm")</f>
        <v>Dec</v>
      </c>
      <c r="R2845">
        <v>93</v>
      </c>
      <c r="S2845" t="s">
        <v>595</v>
      </c>
      <c r="T2845" t="s">
        <v>90</v>
      </c>
      <c r="U2845">
        <v>10024</v>
      </c>
      <c r="V2845" s="1">
        <v>0</v>
      </c>
      <c r="W2845">
        <v>19</v>
      </c>
      <c r="X2845">
        <v>6</v>
      </c>
      <c r="Y2845">
        <v>41</v>
      </c>
      <c r="AD2845"/>
    </row>
    <row r="2846" spans="1:30" x14ac:dyDescent="0.25">
      <c r="A2846" t="s">
        <v>10</v>
      </c>
      <c r="B2846" s="2">
        <v>43079</v>
      </c>
      <c r="C2846" s="35">
        <f>YEAR(Sales[[#This Row],[ShipDate]])</f>
        <v>2017</v>
      </c>
      <c r="D2846" t="s">
        <v>607</v>
      </c>
      <c r="E2846" t="s">
        <v>69</v>
      </c>
      <c r="F2846" t="s">
        <v>59</v>
      </c>
      <c r="G2846" t="s">
        <v>25</v>
      </c>
      <c r="H2846" t="s">
        <v>146</v>
      </c>
      <c r="I2846" t="s">
        <v>149</v>
      </c>
      <c r="J2846" t="s">
        <v>13</v>
      </c>
      <c r="K2846" t="s">
        <v>108</v>
      </c>
      <c r="L2846" t="s">
        <v>92</v>
      </c>
      <c r="N2846" t="str">
        <f>IF(ISBLANK(Sales[[#This Row],[return]]),"No",Sales[[#This Row],[return]])</f>
        <v>No</v>
      </c>
      <c r="O2846" s="2">
        <v>43079</v>
      </c>
      <c r="P2846" s="8" t="str">
        <f>TEXT(DAY(Sales[[#This Row],[OrderDate]]),"ddd")</f>
        <v>Tue</v>
      </c>
      <c r="Q2846" s="8" t="str">
        <f>TEXT(MONTH(Sales[[#This Row],[ShipDate]])*29,"mmm")</f>
        <v>Dec</v>
      </c>
      <c r="R2846">
        <v>1673</v>
      </c>
      <c r="S2846" t="s">
        <v>316</v>
      </c>
      <c r="T2846" t="s">
        <v>90</v>
      </c>
      <c r="U2846">
        <v>10024</v>
      </c>
      <c r="V2846" s="1">
        <v>0</v>
      </c>
      <c r="W2846">
        <v>85</v>
      </c>
      <c r="X2846">
        <v>7</v>
      </c>
      <c r="Y2846">
        <v>185</v>
      </c>
      <c r="AD2846"/>
    </row>
    <row r="2847" spans="1:30" x14ac:dyDescent="0.25">
      <c r="A2847" t="s">
        <v>10</v>
      </c>
      <c r="B2847" s="2">
        <v>43079</v>
      </c>
      <c r="C2847" s="35">
        <f>YEAR(Sales[[#This Row],[ShipDate]])</f>
        <v>2017</v>
      </c>
      <c r="D2847" t="s">
        <v>607</v>
      </c>
      <c r="E2847" t="s">
        <v>69</v>
      </c>
      <c r="F2847" t="s">
        <v>574</v>
      </c>
      <c r="G2847" t="s">
        <v>46</v>
      </c>
      <c r="H2847" t="s">
        <v>146</v>
      </c>
      <c r="I2847" t="s">
        <v>149</v>
      </c>
      <c r="J2847" t="s">
        <v>13</v>
      </c>
      <c r="K2847" t="s">
        <v>108</v>
      </c>
      <c r="L2847" t="s">
        <v>92</v>
      </c>
      <c r="N2847" t="str">
        <f>IF(ISBLANK(Sales[[#This Row],[return]]),"No",Sales[[#This Row],[return]])</f>
        <v>No</v>
      </c>
      <c r="O2847" s="2">
        <v>43079</v>
      </c>
      <c r="P2847" s="8" t="str">
        <f>TEXT(DAY(Sales[[#This Row],[OrderDate]]),"ddd")</f>
        <v>Tue</v>
      </c>
      <c r="Q2847" s="8" t="str">
        <f>TEXT(MONTH(Sales[[#This Row],[ShipDate]])*29,"mmm")</f>
        <v>Dec</v>
      </c>
      <c r="R2847">
        <v>797</v>
      </c>
      <c r="S2847" t="s">
        <v>1072</v>
      </c>
      <c r="T2847" t="s">
        <v>90</v>
      </c>
      <c r="U2847">
        <v>10024</v>
      </c>
      <c r="V2847" s="1">
        <v>0.2</v>
      </c>
      <c r="W2847">
        <v>250</v>
      </c>
      <c r="X2847">
        <v>2</v>
      </c>
      <c r="Y2847">
        <v>800</v>
      </c>
      <c r="AD2847"/>
    </row>
    <row r="2848" spans="1:30" x14ac:dyDescent="0.25">
      <c r="A2848" t="s">
        <v>10</v>
      </c>
      <c r="B2848" s="2">
        <v>43008</v>
      </c>
      <c r="C2848" s="35">
        <f>YEAR(Sales[[#This Row],[ShipDate]])</f>
        <v>2017</v>
      </c>
      <c r="D2848" t="s">
        <v>36</v>
      </c>
      <c r="E2848" t="s">
        <v>18</v>
      </c>
      <c r="F2848" t="s">
        <v>23</v>
      </c>
      <c r="G2848" t="s">
        <v>11</v>
      </c>
      <c r="H2848" t="s">
        <v>1184</v>
      </c>
      <c r="I2848" t="s">
        <v>365</v>
      </c>
      <c r="J2848" t="s">
        <v>13</v>
      </c>
      <c r="K2848" t="s">
        <v>1206</v>
      </c>
      <c r="L2848" t="s">
        <v>17</v>
      </c>
      <c r="N2848" t="str">
        <f>IF(ISBLANK(Sales[[#This Row],[return]]),"No",Sales[[#This Row],[return]])</f>
        <v>No</v>
      </c>
      <c r="O2848" s="2">
        <v>43002</v>
      </c>
      <c r="P2848" s="8" t="str">
        <f>TEXT(DAY(Sales[[#This Row],[OrderDate]]),"ddd")</f>
        <v>Tue</v>
      </c>
      <c r="Q2848" s="8" t="str">
        <f>TEXT(MONTH(Sales[[#This Row],[ShipDate]])*29,"mmm")</f>
        <v>Sep</v>
      </c>
      <c r="R2848">
        <v>792</v>
      </c>
      <c r="S2848" t="s">
        <v>1379</v>
      </c>
      <c r="T2848" t="s">
        <v>15</v>
      </c>
      <c r="U2848">
        <v>70506</v>
      </c>
      <c r="V2848" s="1">
        <v>0</v>
      </c>
      <c r="W2848">
        <v>155</v>
      </c>
      <c r="X2848">
        <v>6</v>
      </c>
      <c r="Y2848">
        <v>518</v>
      </c>
      <c r="AD2848"/>
    </row>
    <row r="2849" spans="1:30" x14ac:dyDescent="0.25">
      <c r="A2849" t="s">
        <v>40</v>
      </c>
      <c r="B2849" s="2">
        <v>42883</v>
      </c>
      <c r="C2849" s="35">
        <f>YEAR(Sales[[#This Row],[ShipDate]])</f>
        <v>2017</v>
      </c>
      <c r="D2849" t="s">
        <v>19</v>
      </c>
      <c r="E2849" t="s">
        <v>18</v>
      </c>
      <c r="F2849" t="s">
        <v>23</v>
      </c>
      <c r="G2849" t="s">
        <v>11</v>
      </c>
      <c r="H2849" t="s">
        <v>336</v>
      </c>
      <c r="I2849" t="s">
        <v>70</v>
      </c>
      <c r="J2849" t="s">
        <v>13</v>
      </c>
      <c r="K2849" t="s">
        <v>1147</v>
      </c>
      <c r="L2849" t="s">
        <v>68</v>
      </c>
      <c r="N2849" t="str">
        <f>IF(ISBLANK(Sales[[#This Row],[return]]),"No",Sales[[#This Row],[return]])</f>
        <v>No</v>
      </c>
      <c r="O2849" s="2">
        <v>42881</v>
      </c>
      <c r="P2849" s="8" t="str">
        <f>TEXT(DAY(Sales[[#This Row],[OrderDate]]),"ddd")</f>
        <v>Thu</v>
      </c>
      <c r="Q2849" s="8" t="str">
        <f>TEXT(MONTH(Sales[[#This Row],[ShipDate]])*29,"mmm")</f>
        <v>May</v>
      </c>
      <c r="R2849">
        <v>1181</v>
      </c>
      <c r="S2849" t="s">
        <v>198</v>
      </c>
      <c r="T2849" t="s">
        <v>66</v>
      </c>
      <c r="U2849">
        <v>78207</v>
      </c>
      <c r="V2849" s="1">
        <v>0.3</v>
      </c>
      <c r="W2849">
        <v>-29</v>
      </c>
      <c r="X2849">
        <v>1</v>
      </c>
      <c r="Y2849">
        <v>106</v>
      </c>
      <c r="AD2849"/>
    </row>
    <row r="2850" spans="1:30" x14ac:dyDescent="0.25">
      <c r="A2850" t="s">
        <v>40</v>
      </c>
      <c r="B2850" s="2">
        <v>42883</v>
      </c>
      <c r="C2850" s="35">
        <f>YEAR(Sales[[#This Row],[ShipDate]])</f>
        <v>2017</v>
      </c>
      <c r="D2850" t="s">
        <v>19</v>
      </c>
      <c r="E2850" t="s">
        <v>18</v>
      </c>
      <c r="F2850" t="s">
        <v>23</v>
      </c>
      <c r="G2850" t="s">
        <v>11</v>
      </c>
      <c r="H2850" t="s">
        <v>336</v>
      </c>
      <c r="I2850" t="s">
        <v>70</v>
      </c>
      <c r="J2850" t="s">
        <v>13</v>
      </c>
      <c r="K2850" t="s">
        <v>1147</v>
      </c>
      <c r="L2850" t="s">
        <v>68</v>
      </c>
      <c r="N2850" t="str">
        <f>IF(ISBLANK(Sales[[#This Row],[return]]),"No",Sales[[#This Row],[return]])</f>
        <v>No</v>
      </c>
      <c r="O2850" s="2">
        <v>42881</v>
      </c>
      <c r="P2850" s="8" t="str">
        <f>TEXT(DAY(Sales[[#This Row],[OrderDate]]),"ddd")</f>
        <v>Thu</v>
      </c>
      <c r="Q2850" s="8" t="str">
        <f>TEXT(MONTH(Sales[[#This Row],[ShipDate]])*29,"mmm")</f>
        <v>May</v>
      </c>
      <c r="R2850">
        <v>766</v>
      </c>
      <c r="S2850" t="s">
        <v>1277</v>
      </c>
      <c r="T2850" t="s">
        <v>66</v>
      </c>
      <c r="U2850">
        <v>78207</v>
      </c>
      <c r="V2850" s="1">
        <v>0.3</v>
      </c>
      <c r="W2850">
        <v>-4</v>
      </c>
      <c r="X2850">
        <v>5</v>
      </c>
      <c r="Y2850">
        <v>105</v>
      </c>
      <c r="AD2850"/>
    </row>
    <row r="2851" spans="1:30" x14ac:dyDescent="0.25">
      <c r="A2851" t="s">
        <v>40</v>
      </c>
      <c r="B2851" s="2">
        <v>42883</v>
      </c>
      <c r="C2851" s="35">
        <f>YEAR(Sales[[#This Row],[ShipDate]])</f>
        <v>2017</v>
      </c>
      <c r="D2851" t="s">
        <v>19</v>
      </c>
      <c r="E2851" t="s">
        <v>18</v>
      </c>
      <c r="F2851" t="s">
        <v>340</v>
      </c>
      <c r="G2851" t="s">
        <v>46</v>
      </c>
      <c r="H2851" t="s">
        <v>336</v>
      </c>
      <c r="I2851" t="s">
        <v>70</v>
      </c>
      <c r="J2851" t="s">
        <v>13</v>
      </c>
      <c r="K2851" t="s">
        <v>1147</v>
      </c>
      <c r="L2851" t="s">
        <v>68</v>
      </c>
      <c r="N2851" t="str">
        <f>IF(ISBLANK(Sales[[#This Row],[return]]),"No",Sales[[#This Row],[return]])</f>
        <v>No</v>
      </c>
      <c r="O2851" s="2">
        <v>42881</v>
      </c>
      <c r="P2851" s="8" t="str">
        <f>TEXT(DAY(Sales[[#This Row],[OrderDate]]),"ddd")</f>
        <v>Thu</v>
      </c>
      <c r="Q2851" s="8" t="str">
        <f>TEXT(MONTH(Sales[[#This Row],[ShipDate]])*29,"mmm")</f>
        <v>May</v>
      </c>
      <c r="R2851">
        <v>1511</v>
      </c>
      <c r="S2851" t="s">
        <v>2430</v>
      </c>
      <c r="T2851" t="s">
        <v>66</v>
      </c>
      <c r="U2851">
        <v>78207</v>
      </c>
      <c r="V2851" s="1">
        <v>0.4</v>
      </c>
      <c r="W2851">
        <v>-80</v>
      </c>
      <c r="X2851">
        <v>2</v>
      </c>
      <c r="Y2851">
        <v>400</v>
      </c>
      <c r="AD2851"/>
    </row>
    <row r="2852" spans="1:30" x14ac:dyDescent="0.25">
      <c r="A2852" t="s">
        <v>24</v>
      </c>
      <c r="B2852" s="2">
        <v>42986</v>
      </c>
      <c r="C2852" s="35">
        <f>YEAR(Sales[[#This Row],[ShipDate]])</f>
        <v>2017</v>
      </c>
      <c r="D2852" t="s">
        <v>113</v>
      </c>
      <c r="E2852" t="s">
        <v>31</v>
      </c>
      <c r="F2852" t="s">
        <v>99</v>
      </c>
      <c r="G2852" t="s">
        <v>46</v>
      </c>
      <c r="H2852" t="s">
        <v>3073</v>
      </c>
      <c r="I2852" t="s">
        <v>32</v>
      </c>
      <c r="J2852" t="s">
        <v>13</v>
      </c>
      <c r="K2852" t="s">
        <v>2650</v>
      </c>
      <c r="L2852" t="s">
        <v>30</v>
      </c>
      <c r="M2852" t="s">
        <v>82</v>
      </c>
      <c r="N2852" t="str">
        <f>IF(ISBLANK(Sales[[#This Row],[return]]),"No",Sales[[#This Row],[return]])</f>
        <v>Yes</v>
      </c>
      <c r="O2852" s="2">
        <v>42984</v>
      </c>
      <c r="P2852" s="8" t="str">
        <f>TEXT(DAY(Sales[[#This Row],[OrderDate]]),"ddd")</f>
        <v>Fri</v>
      </c>
      <c r="Q2852" s="8" t="str">
        <f>TEXT(MONTH(Sales[[#This Row],[ShipDate]])*29,"mmm")</f>
        <v>Sep</v>
      </c>
      <c r="R2852">
        <v>1085</v>
      </c>
      <c r="S2852" t="s">
        <v>237</v>
      </c>
      <c r="T2852" t="s">
        <v>28</v>
      </c>
      <c r="U2852">
        <v>92253</v>
      </c>
      <c r="V2852" s="1">
        <v>0</v>
      </c>
      <c r="W2852">
        <v>18</v>
      </c>
      <c r="X2852">
        <v>4</v>
      </c>
      <c r="Y2852">
        <v>46</v>
      </c>
      <c r="AD2852"/>
    </row>
    <row r="2853" spans="1:30" x14ac:dyDescent="0.25">
      <c r="A2853" t="s">
        <v>24</v>
      </c>
      <c r="B2853" s="2">
        <v>42935</v>
      </c>
      <c r="C2853" s="35">
        <f>YEAR(Sales[[#This Row],[ShipDate]])</f>
        <v>2017</v>
      </c>
      <c r="D2853" t="s">
        <v>19</v>
      </c>
      <c r="E2853" t="s">
        <v>18</v>
      </c>
      <c r="F2853" t="s">
        <v>23</v>
      </c>
      <c r="G2853" t="s">
        <v>11</v>
      </c>
      <c r="H2853" t="s">
        <v>837</v>
      </c>
      <c r="I2853" t="s">
        <v>169</v>
      </c>
      <c r="J2853" t="s">
        <v>13</v>
      </c>
      <c r="K2853" t="s">
        <v>1416</v>
      </c>
      <c r="L2853" t="s">
        <v>30</v>
      </c>
      <c r="N2853" t="str">
        <f>IF(ISBLANK(Sales[[#This Row],[return]]),"No",Sales[[#This Row],[return]])</f>
        <v>No</v>
      </c>
      <c r="O2853" s="2">
        <v>42930</v>
      </c>
      <c r="P2853" s="8" t="str">
        <f>TEXT(DAY(Sales[[#This Row],[OrderDate]]),"ddd")</f>
        <v>Sat</v>
      </c>
      <c r="Q2853" s="8" t="str">
        <f>TEXT(MONTH(Sales[[#This Row],[ShipDate]])*29,"mmm")</f>
        <v>Jul</v>
      </c>
      <c r="R2853">
        <v>1372</v>
      </c>
      <c r="S2853" t="s">
        <v>342</v>
      </c>
      <c r="T2853" t="s">
        <v>28</v>
      </c>
      <c r="U2853">
        <v>85204</v>
      </c>
      <c r="V2853" s="1">
        <v>0.2</v>
      </c>
      <c r="W2853">
        <v>50</v>
      </c>
      <c r="X2853">
        <v>2</v>
      </c>
      <c r="Y2853">
        <v>442</v>
      </c>
      <c r="AD2853"/>
    </row>
    <row r="2854" spans="1:30" x14ac:dyDescent="0.25">
      <c r="A2854" t="s">
        <v>24</v>
      </c>
      <c r="B2854" s="2">
        <v>42935</v>
      </c>
      <c r="C2854" s="35">
        <f>YEAR(Sales[[#This Row],[ShipDate]])</f>
        <v>2017</v>
      </c>
      <c r="D2854" t="s">
        <v>19</v>
      </c>
      <c r="E2854" t="s">
        <v>18</v>
      </c>
      <c r="F2854" t="s">
        <v>21</v>
      </c>
      <c r="G2854" t="s">
        <v>11</v>
      </c>
      <c r="H2854" t="s">
        <v>837</v>
      </c>
      <c r="I2854" t="s">
        <v>169</v>
      </c>
      <c r="J2854" t="s">
        <v>13</v>
      </c>
      <c r="K2854" t="s">
        <v>1416</v>
      </c>
      <c r="L2854" t="s">
        <v>30</v>
      </c>
      <c r="N2854" t="str">
        <f>IF(ISBLANK(Sales[[#This Row],[return]]),"No",Sales[[#This Row],[return]])</f>
        <v>No</v>
      </c>
      <c r="O2854" s="2">
        <v>42930</v>
      </c>
      <c r="P2854" s="8" t="str">
        <f>TEXT(DAY(Sales[[#This Row],[OrderDate]]),"ddd")</f>
        <v>Sat</v>
      </c>
      <c r="Q2854" s="8" t="str">
        <f>TEXT(MONTH(Sales[[#This Row],[ShipDate]])*29,"mmm")</f>
        <v>Jul</v>
      </c>
      <c r="R2854">
        <v>838</v>
      </c>
      <c r="S2854" t="s">
        <v>1195</v>
      </c>
      <c r="T2854" t="s">
        <v>28</v>
      </c>
      <c r="U2854">
        <v>85204</v>
      </c>
      <c r="V2854" s="1">
        <v>0.7</v>
      </c>
      <c r="W2854">
        <v>-192</v>
      </c>
      <c r="X2854">
        <v>6</v>
      </c>
      <c r="Y2854">
        <v>128</v>
      </c>
      <c r="AD2854"/>
    </row>
    <row r="2855" spans="1:30" x14ac:dyDescent="0.25">
      <c r="A2855" t="s">
        <v>24</v>
      </c>
      <c r="B2855" s="2">
        <v>42935</v>
      </c>
      <c r="C2855" s="35">
        <f>YEAR(Sales[[#This Row],[ShipDate]])</f>
        <v>2017</v>
      </c>
      <c r="D2855" t="s">
        <v>19</v>
      </c>
      <c r="E2855" t="s">
        <v>18</v>
      </c>
      <c r="F2855" t="s">
        <v>39</v>
      </c>
      <c r="G2855" t="s">
        <v>25</v>
      </c>
      <c r="H2855" t="s">
        <v>837</v>
      </c>
      <c r="I2855" t="s">
        <v>169</v>
      </c>
      <c r="J2855" t="s">
        <v>13</v>
      </c>
      <c r="K2855" t="s">
        <v>1416</v>
      </c>
      <c r="L2855" t="s">
        <v>30</v>
      </c>
      <c r="N2855" t="str">
        <f>IF(ISBLANK(Sales[[#This Row],[return]]),"No",Sales[[#This Row],[return]])</f>
        <v>No</v>
      </c>
      <c r="O2855" s="2">
        <v>42930</v>
      </c>
      <c r="P2855" s="8" t="str">
        <f>TEXT(DAY(Sales[[#This Row],[OrderDate]]),"ddd")</f>
        <v>Sat</v>
      </c>
      <c r="Q2855" s="8" t="str">
        <f>TEXT(MONTH(Sales[[#This Row],[ShipDate]])*29,"mmm")</f>
        <v>Jul</v>
      </c>
      <c r="R2855">
        <v>1373</v>
      </c>
      <c r="S2855" t="s">
        <v>754</v>
      </c>
      <c r="T2855" t="s">
        <v>28</v>
      </c>
      <c r="U2855">
        <v>85204</v>
      </c>
      <c r="V2855" s="1">
        <v>0.2</v>
      </c>
      <c r="W2855">
        <v>-65</v>
      </c>
      <c r="X2855">
        <v>3</v>
      </c>
      <c r="Y2855">
        <v>273</v>
      </c>
      <c r="AD2855"/>
    </row>
    <row r="2856" spans="1:30" x14ac:dyDescent="0.25">
      <c r="A2856" t="s">
        <v>24</v>
      </c>
      <c r="B2856" s="2">
        <v>42935</v>
      </c>
      <c r="C2856" s="35">
        <f>YEAR(Sales[[#This Row],[ShipDate]])</f>
        <v>2017</v>
      </c>
      <c r="D2856" t="s">
        <v>19</v>
      </c>
      <c r="E2856" t="s">
        <v>18</v>
      </c>
      <c r="F2856" t="s">
        <v>59</v>
      </c>
      <c r="G2856" t="s">
        <v>25</v>
      </c>
      <c r="H2856" t="s">
        <v>837</v>
      </c>
      <c r="I2856" t="s">
        <v>169</v>
      </c>
      <c r="J2856" t="s">
        <v>13</v>
      </c>
      <c r="K2856" t="s">
        <v>1416</v>
      </c>
      <c r="L2856" t="s">
        <v>30</v>
      </c>
      <c r="N2856" t="str">
        <f>IF(ISBLANK(Sales[[#This Row],[return]]),"No",Sales[[#This Row],[return]])</f>
        <v>No</v>
      </c>
      <c r="O2856" s="2">
        <v>42930</v>
      </c>
      <c r="P2856" s="8" t="str">
        <f>TEXT(DAY(Sales[[#This Row],[OrderDate]]),"ddd")</f>
        <v>Sat</v>
      </c>
      <c r="Q2856" s="8" t="str">
        <f>TEXT(MONTH(Sales[[#This Row],[ShipDate]])*29,"mmm")</f>
        <v>Jul</v>
      </c>
      <c r="R2856">
        <v>1690</v>
      </c>
      <c r="S2856" t="s">
        <v>1631</v>
      </c>
      <c r="T2856" t="s">
        <v>28</v>
      </c>
      <c r="U2856">
        <v>85204</v>
      </c>
      <c r="V2856" s="1">
        <v>0.2</v>
      </c>
      <c r="W2856">
        <v>7</v>
      </c>
      <c r="X2856">
        <v>4</v>
      </c>
      <c r="Y2856">
        <v>18</v>
      </c>
      <c r="AD2856"/>
    </row>
    <row r="2857" spans="1:30" x14ac:dyDescent="0.25">
      <c r="A2857" t="s">
        <v>24</v>
      </c>
      <c r="B2857" s="2">
        <v>43082</v>
      </c>
      <c r="C2857" s="35">
        <f>YEAR(Sales[[#This Row],[ShipDate]])</f>
        <v>2017</v>
      </c>
      <c r="D2857" t="s">
        <v>36</v>
      </c>
      <c r="E2857" t="s">
        <v>18</v>
      </c>
      <c r="F2857" t="s">
        <v>45</v>
      </c>
      <c r="G2857" t="s">
        <v>25</v>
      </c>
      <c r="H2857" t="s">
        <v>457</v>
      </c>
      <c r="I2857" t="s">
        <v>32</v>
      </c>
      <c r="J2857" t="s">
        <v>13</v>
      </c>
      <c r="K2857" t="s">
        <v>1010</v>
      </c>
      <c r="L2857" t="s">
        <v>30</v>
      </c>
      <c r="M2857" t="s">
        <v>82</v>
      </c>
      <c r="N2857" t="str">
        <f>IF(ISBLANK(Sales[[#This Row],[return]]),"No",Sales[[#This Row],[return]])</f>
        <v>Yes</v>
      </c>
      <c r="O2857" s="2">
        <v>43075</v>
      </c>
      <c r="P2857" s="8" t="str">
        <f>TEXT(DAY(Sales[[#This Row],[OrderDate]]),"ddd")</f>
        <v>Fri</v>
      </c>
      <c r="Q2857" s="8" t="str">
        <f>TEXT(MONTH(Sales[[#This Row],[ShipDate]])*29,"mmm")</f>
        <v>Dec</v>
      </c>
      <c r="R2857">
        <v>1500</v>
      </c>
      <c r="S2857" t="s">
        <v>1913</v>
      </c>
      <c r="T2857" t="s">
        <v>28</v>
      </c>
      <c r="U2857">
        <v>92105</v>
      </c>
      <c r="V2857" s="1">
        <v>0</v>
      </c>
      <c r="W2857">
        <v>34</v>
      </c>
      <c r="X2857">
        <v>9</v>
      </c>
      <c r="Y2857">
        <v>120</v>
      </c>
      <c r="AD2857"/>
    </row>
    <row r="2858" spans="1:30" x14ac:dyDescent="0.25">
      <c r="A2858" t="s">
        <v>24</v>
      </c>
      <c r="B2858" s="2">
        <v>43082</v>
      </c>
      <c r="C2858" s="35">
        <f>YEAR(Sales[[#This Row],[ShipDate]])</f>
        <v>2017</v>
      </c>
      <c r="D2858" t="s">
        <v>36</v>
      </c>
      <c r="E2858" t="s">
        <v>18</v>
      </c>
      <c r="F2858" t="s">
        <v>48</v>
      </c>
      <c r="G2858" t="s">
        <v>46</v>
      </c>
      <c r="H2858" t="s">
        <v>457</v>
      </c>
      <c r="I2858" t="s">
        <v>32</v>
      </c>
      <c r="J2858" t="s">
        <v>13</v>
      </c>
      <c r="K2858" t="s">
        <v>1010</v>
      </c>
      <c r="L2858" t="s">
        <v>30</v>
      </c>
      <c r="M2858" t="s">
        <v>82</v>
      </c>
      <c r="N2858" t="str">
        <f>IF(ISBLANK(Sales[[#This Row],[return]]),"No",Sales[[#This Row],[return]])</f>
        <v>Yes</v>
      </c>
      <c r="O2858" s="2">
        <v>43075</v>
      </c>
      <c r="P2858" s="8" t="str">
        <f>TEXT(DAY(Sales[[#This Row],[OrderDate]]),"ddd")</f>
        <v>Fri</v>
      </c>
      <c r="Q2858" s="8" t="str">
        <f>TEXT(MONTH(Sales[[#This Row],[ShipDate]])*29,"mmm")</f>
        <v>Dec</v>
      </c>
      <c r="R2858">
        <v>154</v>
      </c>
      <c r="S2858" t="s">
        <v>2512</v>
      </c>
      <c r="T2858" t="s">
        <v>28</v>
      </c>
      <c r="U2858">
        <v>92105</v>
      </c>
      <c r="V2858" s="1">
        <v>0.2</v>
      </c>
      <c r="W2858">
        <v>19</v>
      </c>
      <c r="X2858">
        <v>2</v>
      </c>
      <c r="Y2858">
        <v>219</v>
      </c>
      <c r="AD2858"/>
    </row>
    <row r="2859" spans="1:30" x14ac:dyDescent="0.25">
      <c r="A2859" t="s">
        <v>40</v>
      </c>
      <c r="B2859" s="2">
        <v>42818</v>
      </c>
      <c r="C2859" s="35">
        <f>YEAR(Sales[[#This Row],[ShipDate]])</f>
        <v>2017</v>
      </c>
      <c r="D2859" t="s">
        <v>36</v>
      </c>
      <c r="E2859" t="s">
        <v>18</v>
      </c>
      <c r="F2859" t="s">
        <v>59</v>
      </c>
      <c r="G2859" t="s">
        <v>25</v>
      </c>
      <c r="H2859" t="s">
        <v>2029</v>
      </c>
      <c r="I2859" t="s">
        <v>37</v>
      </c>
      <c r="J2859" t="s">
        <v>13</v>
      </c>
      <c r="K2859" t="s">
        <v>1371</v>
      </c>
      <c r="L2859" t="s">
        <v>17</v>
      </c>
      <c r="N2859" t="str">
        <f>IF(ISBLANK(Sales[[#This Row],[return]]),"No",Sales[[#This Row],[return]])</f>
        <v>No</v>
      </c>
      <c r="O2859" s="2">
        <v>42813</v>
      </c>
      <c r="P2859" s="8" t="str">
        <f>TEXT(DAY(Sales[[#This Row],[OrderDate]]),"ddd")</f>
        <v>Thu</v>
      </c>
      <c r="Q2859" s="8" t="str">
        <f>TEXT(MONTH(Sales[[#This Row],[ShipDate]])*29,"mmm")</f>
        <v>Mar</v>
      </c>
      <c r="R2859">
        <v>98</v>
      </c>
      <c r="S2859" t="s">
        <v>1939</v>
      </c>
      <c r="T2859" t="s">
        <v>15</v>
      </c>
      <c r="U2859">
        <v>33161</v>
      </c>
      <c r="V2859" s="1">
        <v>0.2</v>
      </c>
      <c r="W2859">
        <v>5</v>
      </c>
      <c r="X2859">
        <v>3</v>
      </c>
      <c r="Y2859">
        <v>14</v>
      </c>
      <c r="AD2859"/>
    </row>
    <row r="2860" spans="1:30" x14ac:dyDescent="0.25">
      <c r="A2860" t="s">
        <v>10</v>
      </c>
      <c r="B2860" s="2">
        <v>42853</v>
      </c>
      <c r="C2860" s="35">
        <f>YEAR(Sales[[#This Row],[ShipDate]])</f>
        <v>2017</v>
      </c>
      <c r="D2860" t="s">
        <v>19</v>
      </c>
      <c r="E2860" t="s">
        <v>31</v>
      </c>
      <c r="F2860" t="s">
        <v>50</v>
      </c>
      <c r="G2860" t="s">
        <v>25</v>
      </c>
      <c r="H2860" t="s">
        <v>26</v>
      </c>
      <c r="I2860" t="s">
        <v>32</v>
      </c>
      <c r="J2860" t="s">
        <v>13</v>
      </c>
      <c r="K2860" t="s">
        <v>2718</v>
      </c>
      <c r="L2860" t="s">
        <v>30</v>
      </c>
      <c r="M2860" t="s">
        <v>82</v>
      </c>
      <c r="N2860" t="str">
        <f>IF(ISBLANK(Sales[[#This Row],[return]]),"No",Sales[[#This Row],[return]])</f>
        <v>Yes</v>
      </c>
      <c r="O2860" s="2">
        <v>42850</v>
      </c>
      <c r="P2860" s="8" t="str">
        <f>TEXT(DAY(Sales[[#This Row],[OrderDate]]),"ddd")</f>
        <v>Wed</v>
      </c>
      <c r="Q2860" s="8" t="str">
        <f>TEXT(MONTH(Sales[[#This Row],[ShipDate]])*29,"mmm")</f>
        <v>Apr</v>
      </c>
      <c r="R2860">
        <v>640</v>
      </c>
      <c r="S2860" t="s">
        <v>2094</v>
      </c>
      <c r="T2860" t="s">
        <v>28</v>
      </c>
      <c r="U2860">
        <v>90045</v>
      </c>
      <c r="V2860" s="1">
        <v>0.2</v>
      </c>
      <c r="W2860">
        <v>5</v>
      </c>
      <c r="X2860">
        <v>3</v>
      </c>
      <c r="Y2860">
        <v>14</v>
      </c>
      <c r="AD2860"/>
    </row>
    <row r="2861" spans="1:30" x14ac:dyDescent="0.25">
      <c r="A2861" t="s">
        <v>40</v>
      </c>
      <c r="B2861" s="2">
        <v>43007</v>
      </c>
      <c r="C2861" s="35">
        <f>YEAR(Sales[[#This Row],[ShipDate]])</f>
        <v>2017</v>
      </c>
      <c r="D2861" t="s">
        <v>19</v>
      </c>
      <c r="E2861" t="s">
        <v>31</v>
      </c>
      <c r="F2861" t="s">
        <v>45</v>
      </c>
      <c r="G2861" t="s">
        <v>25</v>
      </c>
      <c r="H2861" t="s">
        <v>60</v>
      </c>
      <c r="I2861" t="s">
        <v>63</v>
      </c>
      <c r="J2861" t="s">
        <v>13</v>
      </c>
      <c r="K2861" t="s">
        <v>653</v>
      </c>
      <c r="L2861" t="s">
        <v>30</v>
      </c>
      <c r="N2861" t="str">
        <f>IF(ISBLANK(Sales[[#This Row],[return]]),"No",Sales[[#This Row],[return]])</f>
        <v>No</v>
      </c>
      <c r="O2861" s="2">
        <v>43005</v>
      </c>
      <c r="P2861" s="8" t="str">
        <f>TEXT(DAY(Sales[[#This Row],[OrderDate]]),"ddd")</f>
        <v>Fri</v>
      </c>
      <c r="Q2861" s="8" t="str">
        <f>TEXT(MONTH(Sales[[#This Row],[ShipDate]])*29,"mmm")</f>
        <v>Sep</v>
      </c>
      <c r="R2861">
        <v>1150</v>
      </c>
      <c r="S2861" t="s">
        <v>1820</v>
      </c>
      <c r="T2861" t="s">
        <v>28</v>
      </c>
      <c r="U2861">
        <v>98103</v>
      </c>
      <c r="V2861" s="1">
        <v>0</v>
      </c>
      <c r="W2861">
        <v>26</v>
      </c>
      <c r="X2861">
        <v>5</v>
      </c>
      <c r="Y2861">
        <v>99</v>
      </c>
      <c r="AD2861"/>
    </row>
    <row r="2862" spans="1:30" x14ac:dyDescent="0.25">
      <c r="A2862" t="s">
        <v>10</v>
      </c>
      <c r="B2862" s="2">
        <v>42942</v>
      </c>
      <c r="C2862" s="35">
        <f>YEAR(Sales[[#This Row],[ShipDate]])</f>
        <v>2017</v>
      </c>
      <c r="D2862" t="s">
        <v>607</v>
      </c>
      <c r="E2862" t="s">
        <v>18</v>
      </c>
      <c r="F2862" t="s">
        <v>59</v>
      </c>
      <c r="G2862" t="s">
        <v>25</v>
      </c>
      <c r="H2862" t="s">
        <v>88</v>
      </c>
      <c r="I2862" t="s">
        <v>93</v>
      </c>
      <c r="J2862" t="s">
        <v>13</v>
      </c>
      <c r="K2862" t="s">
        <v>915</v>
      </c>
      <c r="L2862" t="s">
        <v>92</v>
      </c>
      <c r="N2862" t="str">
        <f>IF(ISBLANK(Sales[[#This Row],[return]]),"No",Sales[[#This Row],[return]])</f>
        <v>No</v>
      </c>
      <c r="O2862" s="2">
        <v>42942</v>
      </c>
      <c r="P2862" s="8" t="str">
        <f>TEXT(DAY(Sales[[#This Row],[OrderDate]]),"ddd")</f>
        <v>Thu</v>
      </c>
      <c r="Q2862" s="8" t="str">
        <f>TEXT(MONTH(Sales[[#This Row],[ShipDate]])*29,"mmm")</f>
        <v>Jul</v>
      </c>
      <c r="R2862">
        <v>607</v>
      </c>
      <c r="S2862" t="s">
        <v>3227</v>
      </c>
      <c r="T2862" t="s">
        <v>90</v>
      </c>
      <c r="U2862">
        <v>19140</v>
      </c>
      <c r="V2862" s="1">
        <v>0.2</v>
      </c>
      <c r="W2862">
        <v>4</v>
      </c>
      <c r="X2862">
        <v>2</v>
      </c>
      <c r="Y2862">
        <v>10</v>
      </c>
      <c r="AD2862"/>
    </row>
    <row r="2863" spans="1:30" x14ac:dyDescent="0.25">
      <c r="A2863" t="s">
        <v>40</v>
      </c>
      <c r="B2863" s="2">
        <v>42916</v>
      </c>
      <c r="C2863" s="35">
        <f>YEAR(Sales[[#This Row],[ShipDate]])</f>
        <v>2017</v>
      </c>
      <c r="D2863" t="s">
        <v>36</v>
      </c>
      <c r="E2863" t="s">
        <v>69</v>
      </c>
      <c r="F2863" t="s">
        <v>59</v>
      </c>
      <c r="G2863" t="s">
        <v>25</v>
      </c>
      <c r="H2863" t="s">
        <v>527</v>
      </c>
      <c r="I2863" t="s">
        <v>252</v>
      </c>
      <c r="J2863" t="s">
        <v>13</v>
      </c>
      <c r="K2863" t="s">
        <v>2981</v>
      </c>
      <c r="L2863" t="s">
        <v>92</v>
      </c>
      <c r="N2863" t="str">
        <f>IF(ISBLANK(Sales[[#This Row],[return]]),"No",Sales[[#This Row],[return]])</f>
        <v>No</v>
      </c>
      <c r="O2863" s="2">
        <v>42912</v>
      </c>
      <c r="P2863" s="8" t="str">
        <f>TEXT(DAY(Sales[[#This Row],[OrderDate]]),"ddd")</f>
        <v>Thu</v>
      </c>
      <c r="Q2863" s="8" t="str">
        <f>TEXT(MONTH(Sales[[#This Row],[ShipDate]])*29,"mmm")</f>
        <v>Jun</v>
      </c>
      <c r="R2863">
        <v>1597</v>
      </c>
      <c r="S2863" t="s">
        <v>229</v>
      </c>
      <c r="T2863" t="s">
        <v>90</v>
      </c>
      <c r="U2863">
        <v>44107</v>
      </c>
      <c r="V2863" s="1">
        <v>0.2</v>
      </c>
      <c r="W2863">
        <v>16</v>
      </c>
      <c r="X2863">
        <v>9</v>
      </c>
      <c r="Y2863">
        <v>43</v>
      </c>
      <c r="AD2863"/>
    </row>
    <row r="2864" spans="1:30" x14ac:dyDescent="0.25">
      <c r="A2864" t="s">
        <v>40</v>
      </c>
      <c r="B2864" s="2">
        <v>43098</v>
      </c>
      <c r="C2864" s="35">
        <f>YEAR(Sales[[#This Row],[ShipDate]])</f>
        <v>2017</v>
      </c>
      <c r="D2864" t="s">
        <v>36</v>
      </c>
      <c r="E2864" t="s">
        <v>69</v>
      </c>
      <c r="F2864" t="s">
        <v>52</v>
      </c>
      <c r="G2864" t="s">
        <v>25</v>
      </c>
      <c r="H2864" t="s">
        <v>146</v>
      </c>
      <c r="I2864" t="s">
        <v>149</v>
      </c>
      <c r="J2864" t="s">
        <v>13</v>
      </c>
      <c r="K2864" t="s">
        <v>357</v>
      </c>
      <c r="L2864" t="s">
        <v>92</v>
      </c>
      <c r="N2864" t="str">
        <f>IF(ISBLANK(Sales[[#This Row],[return]]),"No",Sales[[#This Row],[return]])</f>
        <v>No</v>
      </c>
      <c r="O2864" s="2">
        <v>43094</v>
      </c>
      <c r="P2864" s="8" t="str">
        <f>TEXT(DAY(Sales[[#This Row],[OrderDate]]),"ddd")</f>
        <v>Wed</v>
      </c>
      <c r="Q2864" s="8" t="str">
        <f>TEXT(MONTH(Sales[[#This Row],[ShipDate]])*29,"mmm")</f>
        <v>Dec</v>
      </c>
      <c r="R2864">
        <v>955</v>
      </c>
      <c r="S2864" t="s">
        <v>3009</v>
      </c>
      <c r="T2864" t="s">
        <v>90</v>
      </c>
      <c r="U2864">
        <v>10011</v>
      </c>
      <c r="V2864" s="1">
        <v>0</v>
      </c>
      <c r="W2864">
        <v>124</v>
      </c>
      <c r="X2864">
        <v>2</v>
      </c>
      <c r="Y2864">
        <v>415</v>
      </c>
      <c r="AD2864"/>
    </row>
    <row r="2865" spans="1:30" x14ac:dyDescent="0.25">
      <c r="A2865" t="s">
        <v>40</v>
      </c>
      <c r="B2865" s="2">
        <v>42870</v>
      </c>
      <c r="C2865" s="35">
        <f>YEAR(Sales[[#This Row],[ShipDate]])</f>
        <v>2017</v>
      </c>
      <c r="D2865" t="s">
        <v>36</v>
      </c>
      <c r="E2865" t="s">
        <v>18</v>
      </c>
      <c r="F2865" t="s">
        <v>99</v>
      </c>
      <c r="G2865" t="s">
        <v>46</v>
      </c>
      <c r="H2865" t="s">
        <v>684</v>
      </c>
      <c r="I2865" t="s">
        <v>233</v>
      </c>
      <c r="J2865" t="s">
        <v>13</v>
      </c>
      <c r="K2865" t="s">
        <v>1013</v>
      </c>
      <c r="L2865" t="s">
        <v>30</v>
      </c>
      <c r="N2865" t="str">
        <f>IF(ISBLANK(Sales[[#This Row],[return]]),"No",Sales[[#This Row],[return]])</f>
        <v>No</v>
      </c>
      <c r="O2865" s="2">
        <v>42865</v>
      </c>
      <c r="P2865" s="8" t="str">
        <f>TEXT(DAY(Sales[[#This Row],[OrderDate]]),"ddd")</f>
        <v>Tue</v>
      </c>
      <c r="Q2865" s="8" t="str">
        <f>TEXT(MONTH(Sales[[#This Row],[ShipDate]])*29,"mmm")</f>
        <v>May</v>
      </c>
      <c r="R2865">
        <v>307</v>
      </c>
      <c r="S2865" t="s">
        <v>2368</v>
      </c>
      <c r="T2865" t="s">
        <v>28</v>
      </c>
      <c r="U2865">
        <v>80027</v>
      </c>
      <c r="V2865" s="1">
        <v>0.2</v>
      </c>
      <c r="W2865">
        <v>-3</v>
      </c>
      <c r="X2865">
        <v>4</v>
      </c>
      <c r="Y2865">
        <v>47</v>
      </c>
      <c r="AD2865"/>
    </row>
    <row r="2866" spans="1:30" x14ac:dyDescent="0.25">
      <c r="A2866" t="s">
        <v>24</v>
      </c>
      <c r="B2866" s="2">
        <v>43069</v>
      </c>
      <c r="C2866" s="35">
        <f>YEAR(Sales[[#This Row],[ShipDate]])</f>
        <v>2017</v>
      </c>
      <c r="D2866" t="s">
        <v>607</v>
      </c>
      <c r="E2866" t="s">
        <v>69</v>
      </c>
      <c r="F2866" t="s">
        <v>50</v>
      </c>
      <c r="G2866" t="s">
        <v>25</v>
      </c>
      <c r="H2866" t="s">
        <v>79</v>
      </c>
      <c r="I2866" t="s">
        <v>32</v>
      </c>
      <c r="J2866" t="s">
        <v>13</v>
      </c>
      <c r="K2866" t="s">
        <v>1058</v>
      </c>
      <c r="L2866" t="s">
        <v>30</v>
      </c>
      <c r="N2866" t="str">
        <f>IF(ISBLANK(Sales[[#This Row],[return]]),"No",Sales[[#This Row],[return]])</f>
        <v>No</v>
      </c>
      <c r="O2866" s="2">
        <v>43068</v>
      </c>
      <c r="P2866" s="8" t="str">
        <f>TEXT(DAY(Sales[[#This Row],[OrderDate]]),"ddd")</f>
        <v>Sun</v>
      </c>
      <c r="Q2866" s="8" t="str">
        <f>TEXT(MONTH(Sales[[#This Row],[ShipDate]])*29,"mmm")</f>
        <v>Nov</v>
      </c>
      <c r="R2866">
        <v>58</v>
      </c>
      <c r="S2866" t="s">
        <v>3135</v>
      </c>
      <c r="T2866" t="s">
        <v>28</v>
      </c>
      <c r="U2866">
        <v>94122</v>
      </c>
      <c r="V2866" s="1">
        <v>0.2</v>
      </c>
      <c r="W2866">
        <v>2</v>
      </c>
      <c r="X2866">
        <v>1</v>
      </c>
      <c r="Y2866">
        <v>4</v>
      </c>
      <c r="AD2866"/>
    </row>
    <row r="2867" spans="1:30" x14ac:dyDescent="0.25">
      <c r="A2867" t="s">
        <v>40</v>
      </c>
      <c r="B2867" s="2">
        <v>42899</v>
      </c>
      <c r="C2867" s="35">
        <f>YEAR(Sales[[#This Row],[ShipDate]])</f>
        <v>2017</v>
      </c>
      <c r="D2867" t="s">
        <v>36</v>
      </c>
      <c r="E2867" t="s">
        <v>18</v>
      </c>
      <c r="F2867" t="s">
        <v>59</v>
      </c>
      <c r="G2867" t="s">
        <v>25</v>
      </c>
      <c r="H2867" t="s">
        <v>2088</v>
      </c>
      <c r="I2867" t="s">
        <v>133</v>
      </c>
      <c r="J2867" t="s">
        <v>13</v>
      </c>
      <c r="K2867" t="s">
        <v>1106</v>
      </c>
      <c r="L2867" t="s">
        <v>68</v>
      </c>
      <c r="N2867" t="str">
        <f>IF(ISBLANK(Sales[[#This Row],[return]]),"No",Sales[[#This Row],[return]])</f>
        <v>No</v>
      </c>
      <c r="O2867" s="2">
        <v>42895</v>
      </c>
      <c r="P2867" s="8" t="str">
        <f>TEXT(DAY(Sales[[#This Row],[OrderDate]]),"ddd")</f>
        <v>Mon</v>
      </c>
      <c r="Q2867" s="8" t="str">
        <f>TEXT(MONTH(Sales[[#This Row],[ShipDate]])*29,"mmm")</f>
        <v>Jun</v>
      </c>
      <c r="R2867">
        <v>1795</v>
      </c>
      <c r="S2867" t="s">
        <v>208</v>
      </c>
      <c r="T2867" t="s">
        <v>66</v>
      </c>
      <c r="U2867">
        <v>48073</v>
      </c>
      <c r="V2867" s="1">
        <v>0</v>
      </c>
      <c r="W2867">
        <v>6</v>
      </c>
      <c r="X2867">
        <v>2</v>
      </c>
      <c r="Y2867">
        <v>13</v>
      </c>
      <c r="AD2867"/>
    </row>
    <row r="2868" spans="1:30" x14ac:dyDescent="0.25">
      <c r="A2868" t="s">
        <v>24</v>
      </c>
      <c r="B2868" s="2">
        <v>42864</v>
      </c>
      <c r="C2868" s="35">
        <f>YEAR(Sales[[#This Row],[ShipDate]])</f>
        <v>2017</v>
      </c>
      <c r="D2868" t="s">
        <v>19</v>
      </c>
      <c r="E2868" t="s">
        <v>31</v>
      </c>
      <c r="F2868" t="s">
        <v>43</v>
      </c>
      <c r="G2868" t="s">
        <v>11</v>
      </c>
      <c r="H2868" t="s">
        <v>146</v>
      </c>
      <c r="I2868" t="s">
        <v>149</v>
      </c>
      <c r="J2868" t="s">
        <v>13</v>
      </c>
      <c r="K2868" t="s">
        <v>523</v>
      </c>
      <c r="L2868" t="s">
        <v>92</v>
      </c>
      <c r="N2868" t="str">
        <f>IF(ISBLANK(Sales[[#This Row],[return]]),"No",Sales[[#This Row],[return]])</f>
        <v>No</v>
      </c>
      <c r="O2868" s="2">
        <v>42859</v>
      </c>
      <c r="P2868" s="8" t="str">
        <f>TEXT(DAY(Sales[[#This Row],[OrderDate]]),"ddd")</f>
        <v>Wed</v>
      </c>
      <c r="Q2868" s="8" t="str">
        <f>TEXT(MONTH(Sales[[#This Row],[ShipDate]])*29,"mmm")</f>
        <v>May</v>
      </c>
      <c r="R2868">
        <v>593</v>
      </c>
      <c r="S2868" t="s">
        <v>524</v>
      </c>
      <c r="T2868" t="s">
        <v>90</v>
      </c>
      <c r="U2868">
        <v>10024</v>
      </c>
      <c r="V2868" s="1">
        <v>0</v>
      </c>
      <c r="W2868">
        <v>13</v>
      </c>
      <c r="X2868">
        <v>2</v>
      </c>
      <c r="Y2868">
        <v>27</v>
      </c>
      <c r="AD2868"/>
    </row>
    <row r="2869" spans="1:30" x14ac:dyDescent="0.25">
      <c r="A2869" t="s">
        <v>24</v>
      </c>
      <c r="B2869" s="2">
        <v>42970</v>
      </c>
      <c r="C2869" s="35">
        <f>YEAR(Sales[[#This Row],[ShipDate]])</f>
        <v>2017</v>
      </c>
      <c r="D2869" t="s">
        <v>113</v>
      </c>
      <c r="E2869" t="s">
        <v>69</v>
      </c>
      <c r="F2869" t="s">
        <v>23</v>
      </c>
      <c r="G2869" t="s">
        <v>11</v>
      </c>
      <c r="H2869" t="s">
        <v>79</v>
      </c>
      <c r="I2869" t="s">
        <v>32</v>
      </c>
      <c r="J2869" t="s">
        <v>13</v>
      </c>
      <c r="K2869" t="s">
        <v>506</v>
      </c>
      <c r="L2869" t="s">
        <v>30</v>
      </c>
      <c r="M2869" t="s">
        <v>82</v>
      </c>
      <c r="N2869" t="str">
        <f>IF(ISBLANK(Sales[[#This Row],[return]]),"No",Sales[[#This Row],[return]])</f>
        <v>Yes</v>
      </c>
      <c r="O2869" s="2">
        <v>42968</v>
      </c>
      <c r="P2869" s="8" t="str">
        <f>TEXT(DAY(Sales[[#This Row],[OrderDate]]),"ddd")</f>
        <v>Sat</v>
      </c>
      <c r="Q2869" s="8" t="str">
        <f>TEXT(MONTH(Sales[[#This Row],[ShipDate]])*29,"mmm")</f>
        <v>Aug</v>
      </c>
      <c r="R2869">
        <v>837</v>
      </c>
      <c r="S2869" t="s">
        <v>1100</v>
      </c>
      <c r="T2869" t="s">
        <v>28</v>
      </c>
      <c r="U2869">
        <v>94110</v>
      </c>
      <c r="V2869" s="1">
        <v>0.2</v>
      </c>
      <c r="W2869">
        <v>41</v>
      </c>
      <c r="X2869">
        <v>3</v>
      </c>
      <c r="Y2869">
        <v>544</v>
      </c>
      <c r="AD2869"/>
    </row>
    <row r="2870" spans="1:30" x14ac:dyDescent="0.25">
      <c r="A2870" t="s">
        <v>24</v>
      </c>
      <c r="B2870" s="2">
        <v>42970</v>
      </c>
      <c r="C2870" s="35">
        <f>YEAR(Sales[[#This Row],[ShipDate]])</f>
        <v>2017</v>
      </c>
      <c r="D2870" t="s">
        <v>113</v>
      </c>
      <c r="E2870" t="s">
        <v>69</v>
      </c>
      <c r="F2870" t="s">
        <v>59</v>
      </c>
      <c r="G2870" t="s">
        <v>25</v>
      </c>
      <c r="H2870" t="s">
        <v>79</v>
      </c>
      <c r="I2870" t="s">
        <v>32</v>
      </c>
      <c r="J2870" t="s">
        <v>13</v>
      </c>
      <c r="K2870" t="s">
        <v>506</v>
      </c>
      <c r="L2870" t="s">
        <v>30</v>
      </c>
      <c r="M2870" t="s">
        <v>82</v>
      </c>
      <c r="N2870" t="str">
        <f>IF(ISBLANK(Sales[[#This Row],[return]]),"No",Sales[[#This Row],[return]])</f>
        <v>Yes</v>
      </c>
      <c r="O2870" s="2">
        <v>42968</v>
      </c>
      <c r="P2870" s="8" t="str">
        <f>TEXT(DAY(Sales[[#This Row],[OrderDate]]),"ddd")</f>
        <v>Sat</v>
      </c>
      <c r="Q2870" s="8" t="str">
        <f>TEXT(MONTH(Sales[[#This Row],[ShipDate]])*29,"mmm")</f>
        <v>Aug</v>
      </c>
      <c r="R2870">
        <v>1721</v>
      </c>
      <c r="S2870" t="s">
        <v>1954</v>
      </c>
      <c r="T2870" t="s">
        <v>28</v>
      </c>
      <c r="U2870">
        <v>94110</v>
      </c>
      <c r="V2870" s="1">
        <v>0</v>
      </c>
      <c r="W2870">
        <v>2</v>
      </c>
      <c r="X2870">
        <v>1</v>
      </c>
      <c r="Y2870">
        <v>4</v>
      </c>
      <c r="AD2870"/>
    </row>
    <row r="2871" spans="1:30" x14ac:dyDescent="0.25">
      <c r="A2871" t="s">
        <v>24</v>
      </c>
      <c r="B2871" s="2">
        <v>42970</v>
      </c>
      <c r="C2871" s="35">
        <f>YEAR(Sales[[#This Row],[ShipDate]])</f>
        <v>2017</v>
      </c>
      <c r="D2871" t="s">
        <v>113</v>
      </c>
      <c r="E2871" t="s">
        <v>69</v>
      </c>
      <c r="F2871" t="s">
        <v>59</v>
      </c>
      <c r="G2871" t="s">
        <v>25</v>
      </c>
      <c r="H2871" t="s">
        <v>79</v>
      </c>
      <c r="I2871" t="s">
        <v>32</v>
      </c>
      <c r="J2871" t="s">
        <v>13</v>
      </c>
      <c r="K2871" t="s">
        <v>506</v>
      </c>
      <c r="L2871" t="s">
        <v>30</v>
      </c>
      <c r="M2871" t="s">
        <v>82</v>
      </c>
      <c r="N2871" t="str">
        <f>IF(ISBLANK(Sales[[#This Row],[return]]),"No",Sales[[#This Row],[return]])</f>
        <v>Yes</v>
      </c>
      <c r="O2871" s="2">
        <v>42968</v>
      </c>
      <c r="P2871" s="8" t="str">
        <f>TEXT(DAY(Sales[[#This Row],[OrderDate]]),"ddd")</f>
        <v>Sat</v>
      </c>
      <c r="Q2871" s="8" t="str">
        <f>TEXT(MONTH(Sales[[#This Row],[ShipDate]])*29,"mmm")</f>
        <v>Aug</v>
      </c>
      <c r="R2871">
        <v>1702</v>
      </c>
      <c r="S2871" t="s">
        <v>674</v>
      </c>
      <c r="T2871" t="s">
        <v>28</v>
      </c>
      <c r="U2871">
        <v>94110</v>
      </c>
      <c r="V2871" s="1">
        <v>0</v>
      </c>
      <c r="W2871">
        <v>28</v>
      </c>
      <c r="X2871">
        <v>3</v>
      </c>
      <c r="Y2871">
        <v>60</v>
      </c>
      <c r="AD2871"/>
    </row>
    <row r="2872" spans="1:30" x14ac:dyDescent="0.25">
      <c r="A2872" t="s">
        <v>24</v>
      </c>
      <c r="B2872" s="2">
        <v>42970</v>
      </c>
      <c r="C2872" s="35">
        <f>YEAR(Sales[[#This Row],[ShipDate]])</f>
        <v>2017</v>
      </c>
      <c r="D2872" t="s">
        <v>113</v>
      </c>
      <c r="E2872" t="s">
        <v>69</v>
      </c>
      <c r="F2872" t="s">
        <v>59</v>
      </c>
      <c r="G2872" t="s">
        <v>25</v>
      </c>
      <c r="H2872" t="s">
        <v>79</v>
      </c>
      <c r="I2872" t="s">
        <v>32</v>
      </c>
      <c r="J2872" t="s">
        <v>13</v>
      </c>
      <c r="K2872" t="s">
        <v>506</v>
      </c>
      <c r="L2872" t="s">
        <v>30</v>
      </c>
      <c r="M2872" t="s">
        <v>82</v>
      </c>
      <c r="N2872" t="str">
        <f>IF(ISBLANK(Sales[[#This Row],[return]]),"No",Sales[[#This Row],[return]])</f>
        <v>Yes</v>
      </c>
      <c r="O2872" s="2">
        <v>42968</v>
      </c>
      <c r="P2872" s="8" t="str">
        <f>TEXT(DAY(Sales[[#This Row],[OrderDate]]),"ddd")</f>
        <v>Sat</v>
      </c>
      <c r="Q2872" s="8" t="str">
        <f>TEXT(MONTH(Sales[[#This Row],[ShipDate]])*29,"mmm")</f>
        <v>Aug</v>
      </c>
      <c r="R2872">
        <v>1772</v>
      </c>
      <c r="S2872" t="s">
        <v>662</v>
      </c>
      <c r="T2872" t="s">
        <v>28</v>
      </c>
      <c r="U2872">
        <v>94110</v>
      </c>
      <c r="V2872" s="1">
        <v>0</v>
      </c>
      <c r="W2872">
        <v>12</v>
      </c>
      <c r="X2872">
        <v>4</v>
      </c>
      <c r="Y2872">
        <v>24</v>
      </c>
      <c r="AD2872"/>
    </row>
    <row r="2873" spans="1:30" x14ac:dyDescent="0.25">
      <c r="A2873" t="s">
        <v>40</v>
      </c>
      <c r="B2873" s="2">
        <v>43064</v>
      </c>
      <c r="C2873" s="35">
        <f>YEAR(Sales[[#This Row],[ShipDate]])</f>
        <v>2017</v>
      </c>
      <c r="D2873" t="s">
        <v>19</v>
      </c>
      <c r="E2873" t="s">
        <v>18</v>
      </c>
      <c r="F2873" t="s">
        <v>104</v>
      </c>
      <c r="G2873" t="s">
        <v>25</v>
      </c>
      <c r="H2873" t="s">
        <v>261</v>
      </c>
      <c r="I2873" t="s">
        <v>137</v>
      </c>
      <c r="J2873" t="s">
        <v>13</v>
      </c>
      <c r="K2873" t="s">
        <v>1424</v>
      </c>
      <c r="L2873" t="s">
        <v>92</v>
      </c>
      <c r="N2873" t="str">
        <f>IF(ISBLANK(Sales[[#This Row],[return]]),"No",Sales[[#This Row],[return]])</f>
        <v>No</v>
      </c>
      <c r="O2873" s="2">
        <v>43062</v>
      </c>
      <c r="P2873" s="8" t="str">
        <f>TEXT(DAY(Sales[[#This Row],[OrderDate]]),"ddd")</f>
        <v>Mon</v>
      </c>
      <c r="Q2873" s="8" t="str">
        <f>TEXT(MONTH(Sales[[#This Row],[ShipDate]])*29,"mmm")</f>
        <v>Nov</v>
      </c>
      <c r="R2873">
        <v>1501</v>
      </c>
      <c r="S2873" t="s">
        <v>332</v>
      </c>
      <c r="T2873" t="s">
        <v>90</v>
      </c>
      <c r="U2873">
        <v>19805</v>
      </c>
      <c r="V2873" s="1">
        <v>0</v>
      </c>
      <c r="W2873">
        <v>8</v>
      </c>
      <c r="X2873">
        <v>2</v>
      </c>
      <c r="Y2873">
        <v>17</v>
      </c>
      <c r="AD2873"/>
    </row>
    <row r="2874" spans="1:30" x14ac:dyDescent="0.25">
      <c r="A2874" t="s">
        <v>40</v>
      </c>
      <c r="B2874" s="2">
        <v>43064</v>
      </c>
      <c r="C2874" s="35">
        <f>YEAR(Sales[[#This Row],[ShipDate]])</f>
        <v>2017</v>
      </c>
      <c r="D2874" t="s">
        <v>19</v>
      </c>
      <c r="E2874" t="s">
        <v>18</v>
      </c>
      <c r="F2874" t="s">
        <v>45</v>
      </c>
      <c r="G2874" t="s">
        <v>25</v>
      </c>
      <c r="H2874" t="s">
        <v>261</v>
      </c>
      <c r="I2874" t="s">
        <v>137</v>
      </c>
      <c r="J2874" t="s">
        <v>13</v>
      </c>
      <c r="K2874" t="s">
        <v>1424</v>
      </c>
      <c r="L2874" t="s">
        <v>92</v>
      </c>
      <c r="N2874" t="str">
        <f>IF(ISBLANK(Sales[[#This Row],[return]]),"No",Sales[[#This Row],[return]])</f>
        <v>No</v>
      </c>
      <c r="O2874" s="2">
        <v>43062</v>
      </c>
      <c r="P2874" s="8" t="str">
        <f>TEXT(DAY(Sales[[#This Row],[OrderDate]]),"ddd")</f>
        <v>Mon</v>
      </c>
      <c r="Q2874" s="8" t="str">
        <f>TEXT(MONTH(Sales[[#This Row],[ShipDate]])*29,"mmm")</f>
        <v>Nov</v>
      </c>
      <c r="R2874">
        <v>1413</v>
      </c>
      <c r="S2874" t="s">
        <v>358</v>
      </c>
      <c r="T2874" t="s">
        <v>90</v>
      </c>
      <c r="U2874">
        <v>19805</v>
      </c>
      <c r="V2874" s="1">
        <v>0</v>
      </c>
      <c r="W2874">
        <v>6</v>
      </c>
      <c r="X2874">
        <v>4</v>
      </c>
      <c r="Y2874">
        <v>13</v>
      </c>
      <c r="AD2874"/>
    </row>
    <row r="2875" spans="1:30" x14ac:dyDescent="0.25">
      <c r="A2875" t="s">
        <v>40</v>
      </c>
      <c r="B2875" s="2">
        <v>43064</v>
      </c>
      <c r="C2875" s="35">
        <f>YEAR(Sales[[#This Row],[ShipDate]])</f>
        <v>2017</v>
      </c>
      <c r="D2875" t="s">
        <v>19</v>
      </c>
      <c r="E2875" t="s">
        <v>18</v>
      </c>
      <c r="F2875" t="s">
        <v>59</v>
      </c>
      <c r="G2875" t="s">
        <v>25</v>
      </c>
      <c r="H2875" t="s">
        <v>261</v>
      </c>
      <c r="I2875" t="s">
        <v>137</v>
      </c>
      <c r="J2875" t="s">
        <v>13</v>
      </c>
      <c r="K2875" t="s">
        <v>1424</v>
      </c>
      <c r="L2875" t="s">
        <v>92</v>
      </c>
      <c r="N2875" t="str">
        <f>IF(ISBLANK(Sales[[#This Row],[return]]),"No",Sales[[#This Row],[return]])</f>
        <v>No</v>
      </c>
      <c r="O2875" s="2">
        <v>43062</v>
      </c>
      <c r="P2875" s="8" t="str">
        <f>TEXT(DAY(Sales[[#This Row],[OrderDate]]),"ddd")</f>
        <v>Mon</v>
      </c>
      <c r="Q2875" s="8" t="str">
        <f>TEXT(MONTH(Sales[[#This Row],[ShipDate]])*29,"mmm")</f>
        <v>Nov</v>
      </c>
      <c r="R2875">
        <v>9</v>
      </c>
      <c r="S2875" t="s">
        <v>3238</v>
      </c>
      <c r="T2875" t="s">
        <v>90</v>
      </c>
      <c r="U2875">
        <v>19805</v>
      </c>
      <c r="V2875" s="1">
        <v>0</v>
      </c>
      <c r="W2875">
        <v>21</v>
      </c>
      <c r="X2875">
        <v>6</v>
      </c>
      <c r="Y2875">
        <v>44</v>
      </c>
      <c r="AD2875"/>
    </row>
    <row r="2876" spans="1:30" x14ac:dyDescent="0.25">
      <c r="A2876" t="s">
        <v>40</v>
      </c>
      <c r="B2876" s="2">
        <v>43064</v>
      </c>
      <c r="C2876" s="35">
        <f>YEAR(Sales[[#This Row],[ShipDate]])</f>
        <v>2017</v>
      </c>
      <c r="D2876" t="s">
        <v>19</v>
      </c>
      <c r="E2876" t="s">
        <v>18</v>
      </c>
      <c r="F2876" t="s">
        <v>59</v>
      </c>
      <c r="G2876" t="s">
        <v>25</v>
      </c>
      <c r="H2876" t="s">
        <v>261</v>
      </c>
      <c r="I2876" t="s">
        <v>137</v>
      </c>
      <c r="J2876" t="s">
        <v>13</v>
      </c>
      <c r="K2876" t="s">
        <v>1424</v>
      </c>
      <c r="L2876" t="s">
        <v>92</v>
      </c>
      <c r="N2876" t="str">
        <f>IF(ISBLANK(Sales[[#This Row],[return]]),"No",Sales[[#This Row],[return]])</f>
        <v>No</v>
      </c>
      <c r="O2876" s="2">
        <v>43062</v>
      </c>
      <c r="P2876" s="8" t="str">
        <f>TEXT(DAY(Sales[[#This Row],[OrderDate]]),"ddd")</f>
        <v>Mon</v>
      </c>
      <c r="Q2876" s="8" t="str">
        <f>TEXT(MONTH(Sales[[#This Row],[ShipDate]])*29,"mmm")</f>
        <v>Nov</v>
      </c>
      <c r="R2876">
        <v>1831</v>
      </c>
      <c r="S2876" t="s">
        <v>868</v>
      </c>
      <c r="T2876" t="s">
        <v>90</v>
      </c>
      <c r="U2876">
        <v>19805</v>
      </c>
      <c r="V2876" s="1">
        <v>0</v>
      </c>
      <c r="W2876">
        <v>19</v>
      </c>
      <c r="X2876">
        <v>6</v>
      </c>
      <c r="Y2876">
        <v>39</v>
      </c>
      <c r="AD2876"/>
    </row>
    <row r="2877" spans="1:30" x14ac:dyDescent="0.25">
      <c r="A2877" t="s">
        <v>40</v>
      </c>
      <c r="B2877" s="2">
        <v>43064</v>
      </c>
      <c r="C2877" s="35">
        <f>YEAR(Sales[[#This Row],[ShipDate]])</f>
        <v>2017</v>
      </c>
      <c r="D2877" t="s">
        <v>19</v>
      </c>
      <c r="E2877" t="s">
        <v>18</v>
      </c>
      <c r="F2877" t="s">
        <v>48</v>
      </c>
      <c r="G2877" t="s">
        <v>46</v>
      </c>
      <c r="H2877" t="s">
        <v>261</v>
      </c>
      <c r="I2877" t="s">
        <v>137</v>
      </c>
      <c r="J2877" t="s">
        <v>13</v>
      </c>
      <c r="K2877" t="s">
        <v>1424</v>
      </c>
      <c r="L2877" t="s">
        <v>92</v>
      </c>
      <c r="N2877" t="str">
        <f>IF(ISBLANK(Sales[[#This Row],[return]]),"No",Sales[[#This Row],[return]])</f>
        <v>No</v>
      </c>
      <c r="O2877" s="2">
        <v>43062</v>
      </c>
      <c r="P2877" s="8" t="str">
        <f>TEXT(DAY(Sales[[#This Row],[OrderDate]]),"ddd")</f>
        <v>Mon</v>
      </c>
      <c r="Q2877" s="8" t="str">
        <f>TEXT(MONTH(Sales[[#This Row],[ShipDate]])*29,"mmm")</f>
        <v>Nov</v>
      </c>
      <c r="R2877">
        <v>1176</v>
      </c>
      <c r="S2877" t="s">
        <v>643</v>
      </c>
      <c r="T2877" t="s">
        <v>90</v>
      </c>
      <c r="U2877">
        <v>19805</v>
      </c>
      <c r="V2877" s="1">
        <v>0</v>
      </c>
      <c r="W2877">
        <v>89</v>
      </c>
      <c r="X2877">
        <v>2</v>
      </c>
      <c r="Y2877">
        <v>308</v>
      </c>
      <c r="AD2877"/>
    </row>
    <row r="2878" spans="1:30" x14ac:dyDescent="0.25">
      <c r="A2878" t="s">
        <v>10</v>
      </c>
      <c r="B2878" s="2">
        <v>43100</v>
      </c>
      <c r="C2878" s="35">
        <f>YEAR(Sales[[#This Row],[ShipDate]])</f>
        <v>2017</v>
      </c>
      <c r="D2878" t="s">
        <v>36</v>
      </c>
      <c r="E2878" t="s">
        <v>18</v>
      </c>
      <c r="F2878" t="s">
        <v>59</v>
      </c>
      <c r="G2878" t="s">
        <v>25</v>
      </c>
      <c r="H2878" t="s">
        <v>1568</v>
      </c>
      <c r="I2878" t="s">
        <v>180</v>
      </c>
      <c r="J2878" t="s">
        <v>13</v>
      </c>
      <c r="K2878" t="s">
        <v>393</v>
      </c>
      <c r="L2878" t="s">
        <v>17</v>
      </c>
      <c r="N2878" t="str">
        <f>IF(ISBLANK(Sales[[#This Row],[return]]),"No",Sales[[#This Row],[return]])</f>
        <v>No</v>
      </c>
      <c r="O2878" s="2">
        <v>43094</v>
      </c>
      <c r="P2878" s="8" t="str">
        <f>TEXT(DAY(Sales[[#This Row],[OrderDate]]),"ddd")</f>
        <v>Wed</v>
      </c>
      <c r="Q2878" s="8" t="str">
        <f>TEXT(MONTH(Sales[[#This Row],[ShipDate]])*29,"mmm")</f>
        <v>Dec</v>
      </c>
      <c r="R2878">
        <v>1832</v>
      </c>
      <c r="S2878" t="s">
        <v>1748</v>
      </c>
      <c r="T2878" t="s">
        <v>15</v>
      </c>
      <c r="U2878">
        <v>37211</v>
      </c>
      <c r="V2878" s="1">
        <v>0.2</v>
      </c>
      <c r="W2878">
        <v>4</v>
      </c>
      <c r="X2878">
        <v>2</v>
      </c>
      <c r="Y2878">
        <v>10</v>
      </c>
      <c r="AD2878"/>
    </row>
    <row r="2879" spans="1:30" x14ac:dyDescent="0.25">
      <c r="A2879" t="s">
        <v>10</v>
      </c>
      <c r="B2879" s="2">
        <v>43100</v>
      </c>
      <c r="C2879" s="35">
        <f>YEAR(Sales[[#This Row],[ShipDate]])</f>
        <v>2017</v>
      </c>
      <c r="D2879" t="s">
        <v>36</v>
      </c>
      <c r="E2879" t="s">
        <v>18</v>
      </c>
      <c r="F2879" t="s">
        <v>33</v>
      </c>
      <c r="G2879" t="s">
        <v>25</v>
      </c>
      <c r="H2879" t="s">
        <v>1568</v>
      </c>
      <c r="I2879" t="s">
        <v>180</v>
      </c>
      <c r="J2879" t="s">
        <v>13</v>
      </c>
      <c r="K2879" t="s">
        <v>393</v>
      </c>
      <c r="L2879" t="s">
        <v>17</v>
      </c>
      <c r="N2879" t="str">
        <f>IF(ISBLANK(Sales[[#This Row],[return]]),"No",Sales[[#This Row],[return]])</f>
        <v>No</v>
      </c>
      <c r="O2879" s="2">
        <v>43094</v>
      </c>
      <c r="P2879" s="8" t="str">
        <f>TEXT(DAY(Sales[[#This Row],[OrderDate]]),"ddd")</f>
        <v>Wed</v>
      </c>
      <c r="Q2879" s="8" t="str">
        <f>TEXT(MONTH(Sales[[#This Row],[ShipDate]])*29,"mmm")</f>
        <v>Dec</v>
      </c>
      <c r="R2879">
        <v>181</v>
      </c>
      <c r="S2879" t="s">
        <v>1732</v>
      </c>
      <c r="T2879" t="s">
        <v>15</v>
      </c>
      <c r="U2879">
        <v>37211</v>
      </c>
      <c r="V2879" s="1">
        <v>0.2</v>
      </c>
      <c r="W2879">
        <v>3</v>
      </c>
      <c r="X2879">
        <v>4</v>
      </c>
      <c r="Y2879">
        <v>9</v>
      </c>
      <c r="AD2879"/>
    </row>
    <row r="2880" spans="1:30" x14ac:dyDescent="0.25">
      <c r="A2880" t="s">
        <v>40</v>
      </c>
      <c r="B2880" s="2">
        <v>42909</v>
      </c>
      <c r="C2880" s="35">
        <f>YEAR(Sales[[#This Row],[ShipDate]])</f>
        <v>2017</v>
      </c>
      <c r="D2880" t="s">
        <v>36</v>
      </c>
      <c r="E2880" t="s">
        <v>69</v>
      </c>
      <c r="F2880" t="s">
        <v>50</v>
      </c>
      <c r="G2880" t="s">
        <v>25</v>
      </c>
      <c r="H2880" t="s">
        <v>399</v>
      </c>
      <c r="I2880" t="s">
        <v>70</v>
      </c>
      <c r="J2880" t="s">
        <v>13</v>
      </c>
      <c r="K2880" t="s">
        <v>2943</v>
      </c>
      <c r="L2880" t="s">
        <v>68</v>
      </c>
      <c r="N2880" t="str">
        <f>IF(ISBLANK(Sales[[#This Row],[return]]),"No",Sales[[#This Row],[return]])</f>
        <v>No</v>
      </c>
      <c r="O2880" s="2">
        <v>42905</v>
      </c>
      <c r="P2880" s="8" t="str">
        <f>TEXT(DAY(Sales[[#This Row],[OrderDate]]),"ddd")</f>
        <v>Thu</v>
      </c>
      <c r="Q2880" s="8" t="str">
        <f>TEXT(MONTH(Sales[[#This Row],[ShipDate]])*29,"mmm")</f>
        <v>Jun</v>
      </c>
      <c r="R2880">
        <v>721</v>
      </c>
      <c r="S2880" t="s">
        <v>880</v>
      </c>
      <c r="T2880" t="s">
        <v>66</v>
      </c>
      <c r="U2880">
        <v>75081</v>
      </c>
      <c r="V2880" s="1">
        <v>0.8</v>
      </c>
      <c r="W2880">
        <v>-10</v>
      </c>
      <c r="X2880">
        <v>2</v>
      </c>
      <c r="Y2880">
        <v>6</v>
      </c>
      <c r="AD2880"/>
    </row>
    <row r="2881" spans="1:30" x14ac:dyDescent="0.25">
      <c r="A2881" t="s">
        <v>10</v>
      </c>
      <c r="B2881" s="2">
        <v>43050</v>
      </c>
      <c r="C2881" s="35">
        <f>YEAR(Sales[[#This Row],[ShipDate]])</f>
        <v>2017</v>
      </c>
      <c r="D2881" t="s">
        <v>36</v>
      </c>
      <c r="E2881" t="s">
        <v>31</v>
      </c>
      <c r="F2881" t="s">
        <v>50</v>
      </c>
      <c r="G2881" t="s">
        <v>25</v>
      </c>
      <c r="H2881" t="s">
        <v>146</v>
      </c>
      <c r="I2881" t="s">
        <v>149</v>
      </c>
      <c r="J2881" t="s">
        <v>13</v>
      </c>
      <c r="K2881" t="s">
        <v>1003</v>
      </c>
      <c r="L2881" t="s">
        <v>92</v>
      </c>
      <c r="N2881" t="str">
        <f>IF(ISBLANK(Sales[[#This Row],[return]]),"No",Sales[[#This Row],[return]])</f>
        <v>No</v>
      </c>
      <c r="O2881" s="2">
        <v>43044</v>
      </c>
      <c r="P2881" s="8" t="str">
        <f>TEXT(DAY(Sales[[#This Row],[OrderDate]]),"ddd")</f>
        <v>Thu</v>
      </c>
      <c r="Q2881" s="8" t="str">
        <f>TEXT(MONTH(Sales[[#This Row],[ShipDate]])*29,"mmm")</f>
        <v>Nov</v>
      </c>
      <c r="R2881">
        <v>1630</v>
      </c>
      <c r="S2881" t="s">
        <v>3224</v>
      </c>
      <c r="T2881" t="s">
        <v>90</v>
      </c>
      <c r="U2881">
        <v>10009</v>
      </c>
      <c r="V2881" s="1">
        <v>0.2</v>
      </c>
      <c r="W2881">
        <v>9</v>
      </c>
      <c r="X2881">
        <v>6</v>
      </c>
      <c r="Y2881">
        <v>25</v>
      </c>
      <c r="AD2881"/>
    </row>
    <row r="2882" spans="1:30" x14ac:dyDescent="0.25">
      <c r="A2882" t="s">
        <v>40</v>
      </c>
      <c r="B2882" s="2">
        <v>43056</v>
      </c>
      <c r="C2882" s="35">
        <f>YEAR(Sales[[#This Row],[ShipDate]])</f>
        <v>2017</v>
      </c>
      <c r="D2882" t="s">
        <v>36</v>
      </c>
      <c r="E2882" t="s">
        <v>69</v>
      </c>
      <c r="F2882" t="s">
        <v>43</v>
      </c>
      <c r="G2882" t="s">
        <v>11</v>
      </c>
      <c r="H2882" t="s">
        <v>2784</v>
      </c>
      <c r="I2882" t="s">
        <v>812</v>
      </c>
      <c r="J2882" t="s">
        <v>13</v>
      </c>
      <c r="K2882" t="s">
        <v>2941</v>
      </c>
      <c r="L2882" t="s">
        <v>30</v>
      </c>
      <c r="N2882" t="str">
        <f>IF(ISBLANK(Sales[[#This Row],[return]]),"No",Sales[[#This Row],[return]])</f>
        <v>No</v>
      </c>
      <c r="O2882" s="2">
        <v>43052</v>
      </c>
      <c r="P2882" s="8" t="str">
        <f>TEXT(DAY(Sales[[#This Row],[OrderDate]]),"ddd")</f>
        <v>Fri</v>
      </c>
      <c r="Q2882" s="8" t="str">
        <f>TEXT(MONTH(Sales[[#This Row],[ShipDate]])*29,"mmm")</f>
        <v>Nov</v>
      </c>
      <c r="R2882">
        <v>591</v>
      </c>
      <c r="S2882" t="s">
        <v>1213</v>
      </c>
      <c r="T2882" t="s">
        <v>28</v>
      </c>
      <c r="U2882">
        <v>59601</v>
      </c>
      <c r="V2882" s="1">
        <v>0</v>
      </c>
      <c r="W2882">
        <v>22</v>
      </c>
      <c r="X2882">
        <v>7</v>
      </c>
      <c r="Y2882">
        <v>64</v>
      </c>
      <c r="AD2882"/>
    </row>
    <row r="2883" spans="1:30" x14ac:dyDescent="0.25">
      <c r="A2883" t="s">
        <v>40</v>
      </c>
      <c r="B2883" s="2">
        <v>43056</v>
      </c>
      <c r="C2883" s="35">
        <f>YEAR(Sales[[#This Row],[ShipDate]])</f>
        <v>2017</v>
      </c>
      <c r="D2883" t="s">
        <v>36</v>
      </c>
      <c r="E2883" t="s">
        <v>69</v>
      </c>
      <c r="F2883" t="s">
        <v>48</v>
      </c>
      <c r="G2883" t="s">
        <v>46</v>
      </c>
      <c r="H2883" t="s">
        <v>2784</v>
      </c>
      <c r="I2883" t="s">
        <v>812</v>
      </c>
      <c r="J2883" t="s">
        <v>13</v>
      </c>
      <c r="K2883" t="s">
        <v>2941</v>
      </c>
      <c r="L2883" t="s">
        <v>30</v>
      </c>
      <c r="N2883" t="str">
        <f>IF(ISBLANK(Sales[[#This Row],[return]]),"No",Sales[[#This Row],[return]])</f>
        <v>No</v>
      </c>
      <c r="O2883" s="2">
        <v>43052</v>
      </c>
      <c r="P2883" s="8" t="str">
        <f>TEXT(DAY(Sales[[#This Row],[OrderDate]]),"ddd")</f>
        <v>Fri</v>
      </c>
      <c r="Q2883" s="8" t="str">
        <f>TEXT(MONTH(Sales[[#This Row],[ShipDate]])*29,"mmm")</f>
        <v>Nov</v>
      </c>
      <c r="R2883">
        <v>1247</v>
      </c>
      <c r="S2883" t="s">
        <v>2361</v>
      </c>
      <c r="T2883" t="s">
        <v>28</v>
      </c>
      <c r="U2883">
        <v>59601</v>
      </c>
      <c r="V2883" s="1">
        <v>0.2</v>
      </c>
      <c r="W2883">
        <v>42</v>
      </c>
      <c r="X2883">
        <v>5</v>
      </c>
      <c r="Y2883">
        <v>340</v>
      </c>
      <c r="AD2883"/>
    </row>
    <row r="2884" spans="1:30" x14ac:dyDescent="0.25">
      <c r="A2884" t="s">
        <v>10</v>
      </c>
      <c r="B2884" s="2">
        <v>43065</v>
      </c>
      <c r="C2884" s="35">
        <f>YEAR(Sales[[#This Row],[ShipDate]])</f>
        <v>2017</v>
      </c>
      <c r="D2884" t="s">
        <v>36</v>
      </c>
      <c r="E2884" t="s">
        <v>69</v>
      </c>
      <c r="F2884" t="s">
        <v>45</v>
      </c>
      <c r="G2884" t="s">
        <v>25</v>
      </c>
      <c r="H2884" t="s">
        <v>26</v>
      </c>
      <c r="I2884" t="s">
        <v>32</v>
      </c>
      <c r="J2884" t="s">
        <v>13</v>
      </c>
      <c r="K2884" t="s">
        <v>2979</v>
      </c>
      <c r="L2884" t="s">
        <v>30</v>
      </c>
      <c r="N2884" t="str">
        <f>IF(ISBLANK(Sales[[#This Row],[return]]),"No",Sales[[#This Row],[return]])</f>
        <v>No</v>
      </c>
      <c r="O2884" s="2">
        <v>43059</v>
      </c>
      <c r="P2884" s="8" t="str">
        <f>TEXT(DAY(Sales[[#This Row],[OrderDate]]),"ddd")</f>
        <v>Fri</v>
      </c>
      <c r="Q2884" s="8" t="str">
        <f>TEXT(MONTH(Sales[[#This Row],[ShipDate]])*29,"mmm")</f>
        <v>Nov</v>
      </c>
      <c r="R2884">
        <v>1149</v>
      </c>
      <c r="S2884" t="s">
        <v>601</v>
      </c>
      <c r="T2884" t="s">
        <v>28</v>
      </c>
      <c r="U2884">
        <v>90008</v>
      </c>
      <c r="V2884" s="1">
        <v>0</v>
      </c>
      <c r="W2884">
        <v>5</v>
      </c>
      <c r="X2884">
        <v>7</v>
      </c>
      <c r="Y2884">
        <v>19</v>
      </c>
      <c r="AD2884"/>
    </row>
    <row r="2885" spans="1:30" x14ac:dyDescent="0.25">
      <c r="A2885" t="s">
        <v>24</v>
      </c>
      <c r="B2885" s="2">
        <v>42817</v>
      </c>
      <c r="C2885" s="35">
        <f>YEAR(Sales[[#This Row],[ShipDate]])</f>
        <v>2017</v>
      </c>
      <c r="D2885" t="s">
        <v>36</v>
      </c>
      <c r="E2885" t="s">
        <v>31</v>
      </c>
      <c r="F2885" t="s">
        <v>43</v>
      </c>
      <c r="G2885" t="s">
        <v>11</v>
      </c>
      <c r="H2885" t="s">
        <v>26</v>
      </c>
      <c r="I2885" t="s">
        <v>32</v>
      </c>
      <c r="J2885" t="s">
        <v>13</v>
      </c>
      <c r="K2885" t="s">
        <v>2709</v>
      </c>
      <c r="L2885" t="s">
        <v>30</v>
      </c>
      <c r="N2885" t="str">
        <f>IF(ISBLANK(Sales[[#This Row],[return]]),"No",Sales[[#This Row],[return]])</f>
        <v>No</v>
      </c>
      <c r="O2885" s="2">
        <v>42810</v>
      </c>
      <c r="P2885" s="8" t="str">
        <f>TEXT(DAY(Sales[[#This Row],[OrderDate]]),"ddd")</f>
        <v>Mon</v>
      </c>
      <c r="Q2885" s="8" t="str">
        <f>TEXT(MONTH(Sales[[#This Row],[ShipDate]])*29,"mmm")</f>
        <v>Mar</v>
      </c>
      <c r="R2885">
        <v>866</v>
      </c>
      <c r="S2885" t="s">
        <v>3209</v>
      </c>
      <c r="T2885" t="s">
        <v>28</v>
      </c>
      <c r="U2885">
        <v>90036</v>
      </c>
      <c r="V2885" s="1">
        <v>0</v>
      </c>
      <c r="W2885">
        <v>18</v>
      </c>
      <c r="X2885">
        <v>1</v>
      </c>
      <c r="Y2885">
        <v>43</v>
      </c>
      <c r="AD2885"/>
    </row>
    <row r="2886" spans="1:30" x14ac:dyDescent="0.25">
      <c r="A2886" t="s">
        <v>40</v>
      </c>
      <c r="B2886" s="2">
        <v>43080</v>
      </c>
      <c r="C2886" s="35">
        <f>YEAR(Sales[[#This Row],[ShipDate]])</f>
        <v>2017</v>
      </c>
      <c r="D2886" t="s">
        <v>36</v>
      </c>
      <c r="E2886" t="s">
        <v>18</v>
      </c>
      <c r="F2886" t="s">
        <v>43</v>
      </c>
      <c r="G2886" t="s">
        <v>11</v>
      </c>
      <c r="H2886" t="s">
        <v>614</v>
      </c>
      <c r="I2886" t="s">
        <v>169</v>
      </c>
      <c r="J2886" t="s">
        <v>13</v>
      </c>
      <c r="K2886" t="s">
        <v>1595</v>
      </c>
      <c r="L2886" t="s">
        <v>30</v>
      </c>
      <c r="N2886" t="str">
        <f>IF(ISBLANK(Sales[[#This Row],[return]]),"No",Sales[[#This Row],[return]])</f>
        <v>No</v>
      </c>
      <c r="O2886" s="2">
        <v>43075</v>
      </c>
      <c r="P2886" s="8" t="str">
        <f>TEXT(DAY(Sales[[#This Row],[OrderDate]]),"ddd")</f>
        <v>Fri</v>
      </c>
      <c r="Q2886" s="8" t="str">
        <f>TEXT(MONTH(Sales[[#This Row],[ShipDate]])*29,"mmm")</f>
        <v>Dec</v>
      </c>
      <c r="R2886">
        <v>871</v>
      </c>
      <c r="S2886" t="s">
        <v>3173</v>
      </c>
      <c r="T2886" t="s">
        <v>28</v>
      </c>
      <c r="U2886">
        <v>85705</v>
      </c>
      <c r="V2886" s="1">
        <v>0.2</v>
      </c>
      <c r="W2886">
        <v>49</v>
      </c>
      <c r="X2886">
        <v>6</v>
      </c>
      <c r="Y2886">
        <v>206</v>
      </c>
      <c r="AD2886"/>
    </row>
    <row r="2887" spans="1:30" x14ac:dyDescent="0.25">
      <c r="A2887" t="s">
        <v>40</v>
      </c>
      <c r="B2887" s="2">
        <v>43080</v>
      </c>
      <c r="C2887" s="35">
        <f>YEAR(Sales[[#This Row],[ShipDate]])</f>
        <v>2017</v>
      </c>
      <c r="D2887" t="s">
        <v>36</v>
      </c>
      <c r="E2887" t="s">
        <v>18</v>
      </c>
      <c r="F2887" t="s">
        <v>59</v>
      </c>
      <c r="G2887" t="s">
        <v>25</v>
      </c>
      <c r="H2887" t="s">
        <v>614</v>
      </c>
      <c r="I2887" t="s">
        <v>169</v>
      </c>
      <c r="J2887" t="s">
        <v>13</v>
      </c>
      <c r="K2887" t="s">
        <v>1595</v>
      </c>
      <c r="L2887" t="s">
        <v>30</v>
      </c>
      <c r="N2887" t="str">
        <f>IF(ISBLANK(Sales[[#This Row],[return]]),"No",Sales[[#This Row],[return]])</f>
        <v>No</v>
      </c>
      <c r="O2887" s="2">
        <v>43075</v>
      </c>
      <c r="P2887" s="8" t="str">
        <f>TEXT(DAY(Sales[[#This Row],[OrderDate]]),"ddd")</f>
        <v>Fri</v>
      </c>
      <c r="Q2887" s="8" t="str">
        <f>TEXT(MONTH(Sales[[#This Row],[ShipDate]])*29,"mmm")</f>
        <v>Dec</v>
      </c>
      <c r="R2887">
        <v>1768</v>
      </c>
      <c r="S2887" t="s">
        <v>1932</v>
      </c>
      <c r="T2887" t="s">
        <v>28</v>
      </c>
      <c r="U2887">
        <v>85705</v>
      </c>
      <c r="V2887" s="1">
        <v>0.2</v>
      </c>
      <c r="W2887">
        <v>7</v>
      </c>
      <c r="X2887">
        <v>5</v>
      </c>
      <c r="Y2887">
        <v>20</v>
      </c>
      <c r="AD2887"/>
    </row>
    <row r="2888" spans="1:30" x14ac:dyDescent="0.25">
      <c r="A2888" t="s">
        <v>40</v>
      </c>
      <c r="B2888" s="2">
        <v>43080</v>
      </c>
      <c r="C2888" s="35">
        <f>YEAR(Sales[[#This Row],[ShipDate]])</f>
        <v>2017</v>
      </c>
      <c r="D2888" t="s">
        <v>36</v>
      </c>
      <c r="E2888" t="s">
        <v>18</v>
      </c>
      <c r="F2888" t="s">
        <v>45</v>
      </c>
      <c r="G2888" t="s">
        <v>25</v>
      </c>
      <c r="H2888" t="s">
        <v>614</v>
      </c>
      <c r="I2888" t="s">
        <v>169</v>
      </c>
      <c r="J2888" t="s">
        <v>13</v>
      </c>
      <c r="K2888" t="s">
        <v>1595</v>
      </c>
      <c r="L2888" t="s">
        <v>30</v>
      </c>
      <c r="N2888" t="str">
        <f>IF(ISBLANK(Sales[[#This Row],[return]]),"No",Sales[[#This Row],[return]])</f>
        <v>No</v>
      </c>
      <c r="O2888" s="2">
        <v>43075</v>
      </c>
      <c r="P2888" s="8" t="str">
        <f>TEXT(DAY(Sales[[#This Row],[OrderDate]]),"ddd")</f>
        <v>Fri</v>
      </c>
      <c r="Q2888" s="8" t="str">
        <f>TEXT(MONTH(Sales[[#This Row],[ShipDate]])*29,"mmm")</f>
        <v>Dec</v>
      </c>
      <c r="R2888">
        <v>361</v>
      </c>
      <c r="S2888" t="s">
        <v>105</v>
      </c>
      <c r="T2888" t="s">
        <v>28</v>
      </c>
      <c r="U2888">
        <v>85705</v>
      </c>
      <c r="V2888" s="1">
        <v>0.2</v>
      </c>
      <c r="W2888">
        <v>10</v>
      </c>
      <c r="X2888">
        <v>6</v>
      </c>
      <c r="Y2888">
        <v>86</v>
      </c>
      <c r="AD2888"/>
    </row>
    <row r="2889" spans="1:30" x14ac:dyDescent="0.25">
      <c r="A2889" t="s">
        <v>40</v>
      </c>
      <c r="B2889" s="2">
        <v>43080</v>
      </c>
      <c r="C2889" s="35">
        <f>YEAR(Sales[[#This Row],[ShipDate]])</f>
        <v>2017</v>
      </c>
      <c r="D2889" t="s">
        <v>36</v>
      </c>
      <c r="E2889" t="s">
        <v>18</v>
      </c>
      <c r="F2889" t="s">
        <v>39</v>
      </c>
      <c r="G2889" t="s">
        <v>25</v>
      </c>
      <c r="H2889" t="s">
        <v>614</v>
      </c>
      <c r="I2889" t="s">
        <v>169</v>
      </c>
      <c r="J2889" t="s">
        <v>13</v>
      </c>
      <c r="K2889" t="s">
        <v>1595</v>
      </c>
      <c r="L2889" t="s">
        <v>30</v>
      </c>
      <c r="N2889" t="str">
        <f>IF(ISBLANK(Sales[[#This Row],[return]]),"No",Sales[[#This Row],[return]])</f>
        <v>No</v>
      </c>
      <c r="O2889" s="2">
        <v>43075</v>
      </c>
      <c r="P2889" s="8" t="str">
        <f>TEXT(DAY(Sales[[#This Row],[OrderDate]]),"ddd")</f>
        <v>Fri</v>
      </c>
      <c r="Q2889" s="8" t="str">
        <f>TEXT(MONTH(Sales[[#This Row],[ShipDate]])*29,"mmm")</f>
        <v>Dec</v>
      </c>
      <c r="R2889">
        <v>282</v>
      </c>
      <c r="S2889" t="s">
        <v>3148</v>
      </c>
      <c r="T2889" t="s">
        <v>28</v>
      </c>
      <c r="U2889">
        <v>85705</v>
      </c>
      <c r="V2889" s="1">
        <v>0.2</v>
      </c>
      <c r="W2889">
        <v>-59</v>
      </c>
      <c r="X2889">
        <v>6</v>
      </c>
      <c r="Y2889">
        <v>247</v>
      </c>
      <c r="AD2889"/>
    </row>
    <row r="2890" spans="1:30" x14ac:dyDescent="0.25">
      <c r="A2890" t="s">
        <v>40</v>
      </c>
      <c r="B2890" s="2">
        <v>43080</v>
      </c>
      <c r="C2890" s="35">
        <f>YEAR(Sales[[#This Row],[ShipDate]])</f>
        <v>2017</v>
      </c>
      <c r="D2890" t="s">
        <v>36</v>
      </c>
      <c r="E2890" t="s">
        <v>18</v>
      </c>
      <c r="F2890" t="s">
        <v>59</v>
      </c>
      <c r="G2890" t="s">
        <v>25</v>
      </c>
      <c r="H2890" t="s">
        <v>614</v>
      </c>
      <c r="I2890" t="s">
        <v>169</v>
      </c>
      <c r="J2890" t="s">
        <v>13</v>
      </c>
      <c r="K2890" t="s">
        <v>1595</v>
      </c>
      <c r="L2890" t="s">
        <v>30</v>
      </c>
      <c r="N2890" t="str">
        <f>IF(ISBLANK(Sales[[#This Row],[return]]),"No",Sales[[#This Row],[return]])</f>
        <v>No</v>
      </c>
      <c r="O2890" s="2">
        <v>43075</v>
      </c>
      <c r="P2890" s="8" t="str">
        <f>TEXT(DAY(Sales[[#This Row],[OrderDate]]),"ddd")</f>
        <v>Fri</v>
      </c>
      <c r="Q2890" s="8" t="str">
        <f>TEXT(MONTH(Sales[[#This Row],[ShipDate]])*29,"mmm")</f>
        <v>Dec</v>
      </c>
      <c r="R2890">
        <v>1758</v>
      </c>
      <c r="S2890" t="s">
        <v>621</v>
      </c>
      <c r="T2890" t="s">
        <v>28</v>
      </c>
      <c r="U2890">
        <v>85705</v>
      </c>
      <c r="V2890" s="1">
        <v>0.2</v>
      </c>
      <c r="W2890">
        <v>62</v>
      </c>
      <c r="X2890">
        <v>8</v>
      </c>
      <c r="Y2890">
        <v>198</v>
      </c>
      <c r="AD2890"/>
    </row>
    <row r="2891" spans="1:30" x14ac:dyDescent="0.25">
      <c r="A2891" t="s">
        <v>40</v>
      </c>
      <c r="B2891" s="2">
        <v>43098</v>
      </c>
      <c r="C2891" s="35">
        <f>YEAR(Sales[[#This Row],[ShipDate]])</f>
        <v>2017</v>
      </c>
      <c r="D2891" t="s">
        <v>36</v>
      </c>
      <c r="E2891" t="s">
        <v>69</v>
      </c>
      <c r="F2891" t="s">
        <v>59</v>
      </c>
      <c r="G2891" t="s">
        <v>25</v>
      </c>
      <c r="H2891" t="s">
        <v>26</v>
      </c>
      <c r="I2891" t="s">
        <v>32</v>
      </c>
      <c r="J2891" t="s">
        <v>13</v>
      </c>
      <c r="K2891" t="s">
        <v>2992</v>
      </c>
      <c r="L2891" t="s">
        <v>30</v>
      </c>
      <c r="N2891" t="str">
        <f>IF(ISBLANK(Sales[[#This Row],[return]]),"No",Sales[[#This Row],[return]])</f>
        <v>No</v>
      </c>
      <c r="O2891" s="2">
        <v>43094</v>
      </c>
      <c r="P2891" s="8" t="str">
        <f>TEXT(DAY(Sales[[#This Row],[OrderDate]]),"ddd")</f>
        <v>Wed</v>
      </c>
      <c r="Q2891" s="8" t="str">
        <f>TEXT(MONTH(Sales[[#This Row],[ShipDate]])*29,"mmm")</f>
        <v>Dec</v>
      </c>
      <c r="R2891">
        <v>1745</v>
      </c>
      <c r="S2891" t="s">
        <v>1938</v>
      </c>
      <c r="T2891" t="s">
        <v>28</v>
      </c>
      <c r="U2891">
        <v>90049</v>
      </c>
      <c r="V2891" s="1">
        <v>0</v>
      </c>
      <c r="W2891">
        <v>5</v>
      </c>
      <c r="X2891">
        <v>2</v>
      </c>
      <c r="Y2891">
        <v>10</v>
      </c>
      <c r="AD2891"/>
    </row>
    <row r="2892" spans="1:30" x14ac:dyDescent="0.25">
      <c r="A2892" t="s">
        <v>24</v>
      </c>
      <c r="B2892" s="2">
        <v>43084</v>
      </c>
      <c r="C2892" s="35">
        <f>YEAR(Sales[[#This Row],[ShipDate]])</f>
        <v>2017</v>
      </c>
      <c r="D2892" t="s">
        <v>113</v>
      </c>
      <c r="E2892" t="s">
        <v>18</v>
      </c>
      <c r="F2892" t="s">
        <v>150</v>
      </c>
      <c r="G2892" t="s">
        <v>25</v>
      </c>
      <c r="H2892" t="s">
        <v>457</v>
      </c>
      <c r="I2892" t="s">
        <v>32</v>
      </c>
      <c r="J2892" t="s">
        <v>13</v>
      </c>
      <c r="K2892" t="s">
        <v>1270</v>
      </c>
      <c r="L2892" t="s">
        <v>30</v>
      </c>
      <c r="N2892" t="str">
        <f>IF(ISBLANK(Sales[[#This Row],[return]]),"No",Sales[[#This Row],[return]])</f>
        <v>No</v>
      </c>
      <c r="O2892" s="2">
        <v>43081</v>
      </c>
      <c r="P2892" s="8" t="str">
        <f>TEXT(DAY(Sales[[#This Row],[OrderDate]]),"ddd")</f>
        <v>Thu</v>
      </c>
      <c r="Q2892" s="8" t="str">
        <f>TEXT(MONTH(Sales[[#This Row],[ShipDate]])*29,"mmm")</f>
        <v>Dec</v>
      </c>
      <c r="R2892">
        <v>1507</v>
      </c>
      <c r="S2892" t="s">
        <v>281</v>
      </c>
      <c r="T2892" t="s">
        <v>28</v>
      </c>
      <c r="U2892">
        <v>92105</v>
      </c>
      <c r="V2892" s="1">
        <v>0</v>
      </c>
      <c r="W2892">
        <v>4</v>
      </c>
      <c r="X2892">
        <v>2</v>
      </c>
      <c r="Y2892">
        <v>8</v>
      </c>
      <c r="AD2892"/>
    </row>
    <row r="2893" spans="1:30" x14ac:dyDescent="0.25">
      <c r="A2893" t="s">
        <v>24</v>
      </c>
      <c r="B2893" s="2">
        <v>43084</v>
      </c>
      <c r="C2893" s="35">
        <f>YEAR(Sales[[#This Row],[ShipDate]])</f>
        <v>2017</v>
      </c>
      <c r="D2893" t="s">
        <v>113</v>
      </c>
      <c r="E2893" t="s">
        <v>18</v>
      </c>
      <c r="F2893" t="s">
        <v>50</v>
      </c>
      <c r="G2893" t="s">
        <v>25</v>
      </c>
      <c r="H2893" t="s">
        <v>457</v>
      </c>
      <c r="I2893" t="s">
        <v>32</v>
      </c>
      <c r="J2893" t="s">
        <v>13</v>
      </c>
      <c r="K2893" t="s">
        <v>1270</v>
      </c>
      <c r="L2893" t="s">
        <v>30</v>
      </c>
      <c r="N2893" t="str">
        <f>IF(ISBLANK(Sales[[#This Row],[return]]),"No",Sales[[#This Row],[return]])</f>
        <v>No</v>
      </c>
      <c r="O2893" s="2">
        <v>43081</v>
      </c>
      <c r="P2893" s="8" t="str">
        <f>TEXT(DAY(Sales[[#This Row],[OrderDate]]),"ddd")</f>
        <v>Thu</v>
      </c>
      <c r="Q2893" s="8" t="str">
        <f>TEXT(MONTH(Sales[[#This Row],[ShipDate]])*29,"mmm")</f>
        <v>Dec</v>
      </c>
      <c r="R2893">
        <v>1342</v>
      </c>
      <c r="S2893" t="s">
        <v>1829</v>
      </c>
      <c r="T2893" t="s">
        <v>28</v>
      </c>
      <c r="U2893">
        <v>92105</v>
      </c>
      <c r="V2893" s="1">
        <v>0.2</v>
      </c>
      <c r="W2893">
        <v>9</v>
      </c>
      <c r="X2893">
        <v>2</v>
      </c>
      <c r="Y2893">
        <v>24</v>
      </c>
      <c r="AD2893"/>
    </row>
    <row r="2894" spans="1:30" x14ac:dyDescent="0.25">
      <c r="A2894" t="s">
        <v>24</v>
      </c>
      <c r="B2894" s="2">
        <v>43068</v>
      </c>
      <c r="C2894" s="35">
        <f>YEAR(Sales[[#This Row],[ShipDate]])</f>
        <v>2017</v>
      </c>
      <c r="D2894" t="s">
        <v>113</v>
      </c>
      <c r="E2894" t="s">
        <v>31</v>
      </c>
      <c r="F2894" t="s">
        <v>99</v>
      </c>
      <c r="G2894" t="s">
        <v>46</v>
      </c>
      <c r="H2894" t="s">
        <v>302</v>
      </c>
      <c r="I2894" t="s">
        <v>137</v>
      </c>
      <c r="J2894" t="s">
        <v>13</v>
      </c>
      <c r="K2894" t="s">
        <v>956</v>
      </c>
      <c r="L2894" t="s">
        <v>92</v>
      </c>
      <c r="N2894" t="str">
        <f>IF(ISBLANK(Sales[[#This Row],[return]]),"No",Sales[[#This Row],[return]])</f>
        <v>No</v>
      </c>
      <c r="O2894" s="2">
        <v>43066</v>
      </c>
      <c r="P2894" s="8" t="str">
        <f>TEXT(DAY(Sales[[#This Row],[OrderDate]]),"ddd")</f>
        <v>Fri</v>
      </c>
      <c r="Q2894" s="8" t="str">
        <f>TEXT(MONTH(Sales[[#This Row],[ShipDate]])*29,"mmm")</f>
        <v>Nov</v>
      </c>
      <c r="R2894">
        <v>1262</v>
      </c>
      <c r="S2894" t="s">
        <v>2562</v>
      </c>
      <c r="T2894" t="s">
        <v>90</v>
      </c>
      <c r="U2894">
        <v>19711</v>
      </c>
      <c r="V2894" s="1">
        <v>0</v>
      </c>
      <c r="W2894">
        <v>7</v>
      </c>
      <c r="X2894">
        <v>3</v>
      </c>
      <c r="Y2894">
        <v>105</v>
      </c>
      <c r="AD2894"/>
    </row>
    <row r="2895" spans="1:30" x14ac:dyDescent="0.25">
      <c r="A2895" t="s">
        <v>24</v>
      </c>
      <c r="B2895" s="2">
        <v>43068</v>
      </c>
      <c r="C2895" s="35">
        <f>YEAR(Sales[[#This Row],[ShipDate]])</f>
        <v>2017</v>
      </c>
      <c r="D2895" t="s">
        <v>113</v>
      </c>
      <c r="E2895" t="s">
        <v>31</v>
      </c>
      <c r="F2895" t="s">
        <v>48</v>
      </c>
      <c r="G2895" t="s">
        <v>46</v>
      </c>
      <c r="H2895" t="s">
        <v>302</v>
      </c>
      <c r="I2895" t="s">
        <v>137</v>
      </c>
      <c r="J2895" t="s">
        <v>13</v>
      </c>
      <c r="K2895" t="s">
        <v>956</v>
      </c>
      <c r="L2895" t="s">
        <v>92</v>
      </c>
      <c r="N2895" t="str">
        <f>IF(ISBLANK(Sales[[#This Row],[return]]),"No",Sales[[#This Row],[return]])</f>
        <v>No</v>
      </c>
      <c r="O2895" s="2">
        <v>43066</v>
      </c>
      <c r="P2895" s="8" t="str">
        <f>TEXT(DAY(Sales[[#This Row],[OrderDate]]),"ddd")</f>
        <v>Fri</v>
      </c>
      <c r="Q2895" s="8" t="str">
        <f>TEXT(MONTH(Sales[[#This Row],[ShipDate]])*29,"mmm")</f>
        <v>Nov</v>
      </c>
      <c r="R2895">
        <v>143</v>
      </c>
      <c r="S2895" t="s">
        <v>2337</v>
      </c>
      <c r="T2895" t="s">
        <v>90</v>
      </c>
      <c r="U2895">
        <v>19711</v>
      </c>
      <c r="V2895" s="1">
        <v>0</v>
      </c>
      <c r="W2895">
        <v>24</v>
      </c>
      <c r="X2895">
        <v>3</v>
      </c>
      <c r="Y2895">
        <v>84</v>
      </c>
      <c r="AD2895"/>
    </row>
    <row r="2896" spans="1:30" x14ac:dyDescent="0.25">
      <c r="A2896" t="s">
        <v>40</v>
      </c>
      <c r="B2896" s="2">
        <v>43058</v>
      </c>
      <c r="C2896" s="35">
        <f>YEAR(Sales[[#This Row],[ShipDate]])</f>
        <v>2017</v>
      </c>
      <c r="D2896" t="s">
        <v>36</v>
      </c>
      <c r="E2896" t="s">
        <v>69</v>
      </c>
      <c r="F2896" t="s">
        <v>43</v>
      </c>
      <c r="G2896" t="s">
        <v>11</v>
      </c>
      <c r="H2896" t="s">
        <v>1386</v>
      </c>
      <c r="I2896" t="s">
        <v>174</v>
      </c>
      <c r="J2896" t="s">
        <v>13</v>
      </c>
      <c r="K2896" t="s">
        <v>2928</v>
      </c>
      <c r="L2896" t="s">
        <v>17</v>
      </c>
      <c r="N2896" t="str">
        <f>IF(ISBLANK(Sales[[#This Row],[return]]),"No",Sales[[#This Row],[return]])</f>
        <v>No</v>
      </c>
      <c r="O2896" s="2">
        <v>43054</v>
      </c>
      <c r="P2896" s="8" t="str">
        <f>TEXT(DAY(Sales[[#This Row],[OrderDate]]),"ddd")</f>
        <v>Sun</v>
      </c>
      <c r="Q2896" s="8" t="str">
        <f>TEXT(MONTH(Sales[[#This Row],[ShipDate]])*29,"mmm")</f>
        <v>Nov</v>
      </c>
      <c r="R2896">
        <v>12</v>
      </c>
      <c r="S2896" t="s">
        <v>988</v>
      </c>
      <c r="T2896" t="s">
        <v>15</v>
      </c>
      <c r="U2896">
        <v>22801</v>
      </c>
      <c r="V2896" s="1">
        <v>0</v>
      </c>
      <c r="W2896">
        <v>14</v>
      </c>
      <c r="X2896">
        <v>2</v>
      </c>
      <c r="Y2896">
        <v>40</v>
      </c>
      <c r="AD2896"/>
    </row>
    <row r="2897" spans="1:30" x14ac:dyDescent="0.25">
      <c r="A2897" t="s">
        <v>10</v>
      </c>
      <c r="B2897" s="2">
        <v>42816</v>
      </c>
      <c r="C2897" s="35">
        <f>YEAR(Sales[[#This Row],[ShipDate]])</f>
        <v>2017</v>
      </c>
      <c r="D2897" t="s">
        <v>36</v>
      </c>
      <c r="E2897" t="s">
        <v>18</v>
      </c>
      <c r="F2897" t="s">
        <v>45</v>
      </c>
      <c r="G2897" t="s">
        <v>25</v>
      </c>
      <c r="H2897" t="s">
        <v>797</v>
      </c>
      <c r="I2897" t="s">
        <v>598</v>
      </c>
      <c r="J2897" t="s">
        <v>13</v>
      </c>
      <c r="K2897" t="s">
        <v>798</v>
      </c>
      <c r="L2897" t="s">
        <v>17</v>
      </c>
      <c r="N2897" t="str">
        <f>IF(ISBLANK(Sales[[#This Row],[return]]),"No",Sales[[#This Row],[return]])</f>
        <v>No</v>
      </c>
      <c r="O2897" s="2">
        <v>42810</v>
      </c>
      <c r="P2897" s="8" t="str">
        <f>TEXT(DAY(Sales[[#This Row],[OrderDate]]),"ddd")</f>
        <v>Mon</v>
      </c>
      <c r="Q2897" s="8" t="str">
        <f>TEXT(MONTH(Sales[[#This Row],[ShipDate]])*29,"mmm")</f>
        <v>Mar</v>
      </c>
      <c r="R2897">
        <v>1360</v>
      </c>
      <c r="S2897" t="s">
        <v>799</v>
      </c>
      <c r="T2897" t="s">
        <v>15</v>
      </c>
      <c r="U2897">
        <v>30318</v>
      </c>
      <c r="V2897" s="1">
        <v>0</v>
      </c>
      <c r="W2897">
        <v>1</v>
      </c>
      <c r="X2897">
        <v>1</v>
      </c>
      <c r="Y2897">
        <v>3</v>
      </c>
      <c r="AD2897"/>
    </row>
    <row r="2898" spans="1:30" x14ac:dyDescent="0.25">
      <c r="A2898" t="s">
        <v>10</v>
      </c>
      <c r="B2898" s="2">
        <v>42816</v>
      </c>
      <c r="C2898" s="35">
        <f>YEAR(Sales[[#This Row],[ShipDate]])</f>
        <v>2017</v>
      </c>
      <c r="D2898" t="s">
        <v>36</v>
      </c>
      <c r="E2898" t="s">
        <v>18</v>
      </c>
      <c r="F2898" t="s">
        <v>45</v>
      </c>
      <c r="G2898" t="s">
        <v>25</v>
      </c>
      <c r="H2898" t="s">
        <v>797</v>
      </c>
      <c r="I2898" t="s">
        <v>598</v>
      </c>
      <c r="J2898" t="s">
        <v>13</v>
      </c>
      <c r="K2898" t="s">
        <v>798</v>
      </c>
      <c r="L2898" t="s">
        <v>17</v>
      </c>
      <c r="N2898" t="str">
        <f>IF(ISBLANK(Sales[[#This Row],[return]]),"No",Sales[[#This Row],[return]])</f>
        <v>No</v>
      </c>
      <c r="O2898" s="2">
        <v>42810</v>
      </c>
      <c r="P2898" s="8" t="str">
        <f>TEXT(DAY(Sales[[#This Row],[OrderDate]]),"ddd")</f>
        <v>Mon</v>
      </c>
      <c r="Q2898" s="8" t="str">
        <f>TEXT(MONTH(Sales[[#This Row],[ShipDate]])*29,"mmm")</f>
        <v>Mar</v>
      </c>
      <c r="R2898">
        <v>1161</v>
      </c>
      <c r="S2898" t="s">
        <v>800</v>
      </c>
      <c r="T2898" t="s">
        <v>15</v>
      </c>
      <c r="U2898">
        <v>30318</v>
      </c>
      <c r="V2898" s="1">
        <v>0</v>
      </c>
      <c r="W2898">
        <v>2</v>
      </c>
      <c r="X2898">
        <v>3</v>
      </c>
      <c r="Y2898">
        <v>8</v>
      </c>
      <c r="AD2898"/>
    </row>
    <row r="2899" spans="1:30" x14ac:dyDescent="0.25">
      <c r="A2899" t="s">
        <v>10</v>
      </c>
      <c r="B2899" s="2">
        <v>42816</v>
      </c>
      <c r="C2899" s="35">
        <f>YEAR(Sales[[#This Row],[ShipDate]])</f>
        <v>2017</v>
      </c>
      <c r="D2899" t="s">
        <v>36</v>
      </c>
      <c r="E2899" t="s">
        <v>18</v>
      </c>
      <c r="F2899" t="s">
        <v>39</v>
      </c>
      <c r="G2899" t="s">
        <v>25</v>
      </c>
      <c r="H2899" t="s">
        <v>797</v>
      </c>
      <c r="I2899" t="s">
        <v>598</v>
      </c>
      <c r="J2899" t="s">
        <v>13</v>
      </c>
      <c r="K2899" t="s">
        <v>798</v>
      </c>
      <c r="L2899" t="s">
        <v>17</v>
      </c>
      <c r="N2899" t="str">
        <f>IF(ISBLANK(Sales[[#This Row],[return]]),"No",Sales[[#This Row],[return]])</f>
        <v>No</v>
      </c>
      <c r="O2899" s="2">
        <v>42810</v>
      </c>
      <c r="P2899" s="8" t="str">
        <f>TEXT(DAY(Sales[[#This Row],[OrderDate]]),"ddd")</f>
        <v>Mon</v>
      </c>
      <c r="Q2899" s="8" t="str">
        <f>TEXT(MONTH(Sales[[#This Row],[ShipDate]])*29,"mmm")</f>
        <v>Mar</v>
      </c>
      <c r="R2899">
        <v>1267</v>
      </c>
      <c r="S2899" t="s">
        <v>801</v>
      </c>
      <c r="T2899" t="s">
        <v>15</v>
      </c>
      <c r="U2899">
        <v>30318</v>
      </c>
      <c r="V2899" s="1">
        <v>0</v>
      </c>
      <c r="W2899">
        <v>12</v>
      </c>
      <c r="X2899">
        <v>3</v>
      </c>
      <c r="Y2899">
        <v>47</v>
      </c>
      <c r="AD2899"/>
    </row>
    <row r="2900" spans="1:30" x14ac:dyDescent="0.25">
      <c r="A2900" t="s">
        <v>10</v>
      </c>
      <c r="B2900" s="2">
        <v>42816</v>
      </c>
      <c r="C2900" s="35">
        <f>YEAR(Sales[[#This Row],[ShipDate]])</f>
        <v>2017</v>
      </c>
      <c r="D2900" t="s">
        <v>36</v>
      </c>
      <c r="E2900" t="s">
        <v>18</v>
      </c>
      <c r="F2900" t="s">
        <v>50</v>
      </c>
      <c r="G2900" t="s">
        <v>25</v>
      </c>
      <c r="H2900" t="s">
        <v>797</v>
      </c>
      <c r="I2900" t="s">
        <v>598</v>
      </c>
      <c r="J2900" t="s">
        <v>13</v>
      </c>
      <c r="K2900" t="s">
        <v>798</v>
      </c>
      <c r="L2900" t="s">
        <v>17</v>
      </c>
      <c r="N2900" t="str">
        <f>IF(ISBLANK(Sales[[#This Row],[return]]),"No",Sales[[#This Row],[return]])</f>
        <v>No</v>
      </c>
      <c r="O2900" s="2">
        <v>42810</v>
      </c>
      <c r="P2900" s="8" t="str">
        <f>TEXT(DAY(Sales[[#This Row],[OrderDate]]),"ddd")</f>
        <v>Mon</v>
      </c>
      <c r="Q2900" s="8" t="str">
        <f>TEXT(MONTH(Sales[[#This Row],[ShipDate]])*29,"mmm")</f>
        <v>Mar</v>
      </c>
      <c r="R2900">
        <v>651</v>
      </c>
      <c r="S2900" t="s">
        <v>802</v>
      </c>
      <c r="T2900" t="s">
        <v>15</v>
      </c>
      <c r="U2900">
        <v>30318</v>
      </c>
      <c r="V2900" s="1">
        <v>0</v>
      </c>
      <c r="W2900">
        <v>3177</v>
      </c>
      <c r="X2900">
        <v>5</v>
      </c>
      <c r="Y2900">
        <v>6355</v>
      </c>
      <c r="AD2900"/>
    </row>
    <row r="2901" spans="1:30" x14ac:dyDescent="0.25">
      <c r="A2901" t="s">
        <v>40</v>
      </c>
      <c r="B2901" s="2">
        <v>43059</v>
      </c>
      <c r="C2901" s="35">
        <f>YEAR(Sales[[#This Row],[ShipDate]])</f>
        <v>2017</v>
      </c>
      <c r="D2901" t="s">
        <v>36</v>
      </c>
      <c r="E2901" t="s">
        <v>31</v>
      </c>
      <c r="F2901" t="s">
        <v>43</v>
      </c>
      <c r="G2901" t="s">
        <v>11</v>
      </c>
      <c r="H2901" t="s">
        <v>164</v>
      </c>
      <c r="I2901" t="s">
        <v>120</v>
      </c>
      <c r="J2901" t="s">
        <v>13</v>
      </c>
      <c r="K2901" t="s">
        <v>819</v>
      </c>
      <c r="L2901" t="s">
        <v>68</v>
      </c>
      <c r="N2901" t="str">
        <f>IF(ISBLANK(Sales[[#This Row],[return]]),"No",Sales[[#This Row],[return]])</f>
        <v>No</v>
      </c>
      <c r="O2901" s="2">
        <v>43055</v>
      </c>
      <c r="P2901" s="8" t="str">
        <f>TEXT(DAY(Sales[[#This Row],[OrderDate]]),"ddd")</f>
        <v>Mon</v>
      </c>
      <c r="Q2901" s="8" t="str">
        <f>TEXT(MONTH(Sales[[#This Row],[ShipDate]])*29,"mmm")</f>
        <v>Nov</v>
      </c>
      <c r="R2901">
        <v>866</v>
      </c>
      <c r="S2901" t="s">
        <v>3209</v>
      </c>
      <c r="T2901" t="s">
        <v>66</v>
      </c>
      <c r="U2901">
        <v>60610</v>
      </c>
      <c r="V2901" s="1">
        <v>0.6</v>
      </c>
      <c r="W2901">
        <v>-16</v>
      </c>
      <c r="X2901">
        <v>2</v>
      </c>
      <c r="Y2901">
        <v>35</v>
      </c>
      <c r="AD2901"/>
    </row>
    <row r="2902" spans="1:30" x14ac:dyDescent="0.25">
      <c r="A2902" t="s">
        <v>40</v>
      </c>
      <c r="B2902" s="2">
        <v>43059</v>
      </c>
      <c r="C2902" s="35">
        <f>YEAR(Sales[[#This Row],[ShipDate]])</f>
        <v>2017</v>
      </c>
      <c r="D2902" t="s">
        <v>36</v>
      </c>
      <c r="E2902" t="s">
        <v>31</v>
      </c>
      <c r="F2902" t="s">
        <v>39</v>
      </c>
      <c r="G2902" t="s">
        <v>25</v>
      </c>
      <c r="H2902" t="s">
        <v>164</v>
      </c>
      <c r="I2902" t="s">
        <v>120</v>
      </c>
      <c r="J2902" t="s">
        <v>13</v>
      </c>
      <c r="K2902" t="s">
        <v>819</v>
      </c>
      <c r="L2902" t="s">
        <v>68</v>
      </c>
      <c r="N2902" t="str">
        <f>IF(ISBLANK(Sales[[#This Row],[return]]),"No",Sales[[#This Row],[return]])</f>
        <v>No</v>
      </c>
      <c r="O2902" s="2">
        <v>43055</v>
      </c>
      <c r="P2902" s="8" t="str">
        <f>TEXT(DAY(Sales[[#This Row],[OrderDate]]),"ddd")</f>
        <v>Mon</v>
      </c>
      <c r="Q2902" s="8" t="str">
        <f>TEXT(MONTH(Sales[[#This Row],[ShipDate]])*29,"mmm")</f>
        <v>Nov</v>
      </c>
      <c r="R2902">
        <v>1113</v>
      </c>
      <c r="S2902" t="s">
        <v>1992</v>
      </c>
      <c r="T2902" t="s">
        <v>66</v>
      </c>
      <c r="U2902">
        <v>60610</v>
      </c>
      <c r="V2902" s="1">
        <v>0.2</v>
      </c>
      <c r="W2902">
        <v>2</v>
      </c>
      <c r="X2902">
        <v>2</v>
      </c>
      <c r="Y2902">
        <v>21</v>
      </c>
      <c r="AD2902"/>
    </row>
    <row r="2903" spans="1:30" x14ac:dyDescent="0.25">
      <c r="A2903" t="s">
        <v>40</v>
      </c>
      <c r="B2903" s="2">
        <v>43059</v>
      </c>
      <c r="C2903" s="35">
        <f>YEAR(Sales[[#This Row],[ShipDate]])</f>
        <v>2017</v>
      </c>
      <c r="D2903" t="s">
        <v>36</v>
      </c>
      <c r="E2903" t="s">
        <v>31</v>
      </c>
      <c r="F2903" t="s">
        <v>48</v>
      </c>
      <c r="G2903" t="s">
        <v>46</v>
      </c>
      <c r="H2903" t="s">
        <v>164</v>
      </c>
      <c r="I2903" t="s">
        <v>120</v>
      </c>
      <c r="J2903" t="s">
        <v>13</v>
      </c>
      <c r="K2903" t="s">
        <v>819</v>
      </c>
      <c r="L2903" t="s">
        <v>68</v>
      </c>
      <c r="N2903" t="str">
        <f>IF(ISBLANK(Sales[[#This Row],[return]]),"No",Sales[[#This Row],[return]])</f>
        <v>No</v>
      </c>
      <c r="O2903" s="2">
        <v>43055</v>
      </c>
      <c r="P2903" s="8" t="str">
        <f>TEXT(DAY(Sales[[#This Row],[OrderDate]]),"ddd")</f>
        <v>Mon</v>
      </c>
      <c r="Q2903" s="8" t="str">
        <f>TEXT(MONTH(Sales[[#This Row],[ShipDate]])*29,"mmm")</f>
        <v>Nov</v>
      </c>
      <c r="R2903">
        <v>884</v>
      </c>
      <c r="S2903" t="s">
        <v>2473</v>
      </c>
      <c r="T2903" t="s">
        <v>66</v>
      </c>
      <c r="U2903">
        <v>60610</v>
      </c>
      <c r="V2903" s="1">
        <v>0.2</v>
      </c>
      <c r="W2903">
        <v>27</v>
      </c>
      <c r="X2903">
        <v>3</v>
      </c>
      <c r="Y2903">
        <v>240</v>
      </c>
      <c r="AD2903"/>
    </row>
    <row r="2904" spans="1:30" x14ac:dyDescent="0.25">
      <c r="A2904" t="s">
        <v>40</v>
      </c>
      <c r="B2904" s="2">
        <v>42770</v>
      </c>
      <c r="C2904" s="35">
        <f>YEAR(Sales[[#This Row],[ShipDate]])</f>
        <v>2017</v>
      </c>
      <c r="D2904" t="s">
        <v>36</v>
      </c>
      <c r="E2904" t="s">
        <v>18</v>
      </c>
      <c r="F2904" t="s">
        <v>59</v>
      </c>
      <c r="G2904" t="s">
        <v>25</v>
      </c>
      <c r="H2904" t="s">
        <v>107</v>
      </c>
      <c r="I2904" t="s">
        <v>70</v>
      </c>
      <c r="J2904" t="s">
        <v>13</v>
      </c>
      <c r="K2904" t="s">
        <v>753</v>
      </c>
      <c r="L2904" t="s">
        <v>68</v>
      </c>
      <c r="N2904" t="str">
        <f>IF(ISBLANK(Sales[[#This Row],[return]]),"No",Sales[[#This Row],[return]])</f>
        <v>No</v>
      </c>
      <c r="O2904" s="2">
        <v>42765</v>
      </c>
      <c r="P2904" s="8" t="str">
        <f>TEXT(DAY(Sales[[#This Row],[OrderDate]]),"ddd")</f>
        <v>Mon</v>
      </c>
      <c r="Q2904" s="8" t="str">
        <f>TEXT(MONTH(Sales[[#This Row],[ShipDate]])*29,"mmm")</f>
        <v>Feb</v>
      </c>
      <c r="R2904">
        <v>1350</v>
      </c>
      <c r="S2904" t="s">
        <v>2147</v>
      </c>
      <c r="T2904" t="s">
        <v>66</v>
      </c>
      <c r="U2904">
        <v>77070</v>
      </c>
      <c r="V2904" s="1">
        <v>0.2</v>
      </c>
      <c r="W2904">
        <v>5</v>
      </c>
      <c r="X2904">
        <v>6</v>
      </c>
      <c r="Y2904">
        <v>14</v>
      </c>
      <c r="AD2904"/>
    </row>
    <row r="2905" spans="1:30" x14ac:dyDescent="0.25">
      <c r="A2905" t="s">
        <v>24</v>
      </c>
      <c r="B2905" s="2">
        <v>42842</v>
      </c>
      <c r="C2905" s="35">
        <f>YEAR(Sales[[#This Row],[ShipDate]])</f>
        <v>2017</v>
      </c>
      <c r="D2905" t="s">
        <v>19</v>
      </c>
      <c r="E2905" t="s">
        <v>69</v>
      </c>
      <c r="F2905" t="s">
        <v>39</v>
      </c>
      <c r="G2905" t="s">
        <v>25</v>
      </c>
      <c r="H2905" t="s">
        <v>60</v>
      </c>
      <c r="I2905" t="s">
        <v>63</v>
      </c>
      <c r="J2905" t="s">
        <v>13</v>
      </c>
      <c r="K2905" t="s">
        <v>2964</v>
      </c>
      <c r="L2905" t="s">
        <v>30</v>
      </c>
      <c r="N2905" t="str">
        <f>IF(ISBLANK(Sales[[#This Row],[return]]),"No",Sales[[#This Row],[return]])</f>
        <v>No</v>
      </c>
      <c r="O2905" s="2">
        <v>42837</v>
      </c>
      <c r="P2905" s="8" t="str">
        <f>TEXT(DAY(Sales[[#This Row],[OrderDate]]),"ddd")</f>
        <v>Thu</v>
      </c>
      <c r="Q2905" s="8" t="str">
        <f>TEXT(MONTH(Sales[[#This Row],[ShipDate]])*29,"mmm")</f>
        <v>Apr</v>
      </c>
      <c r="R2905">
        <v>1361</v>
      </c>
      <c r="S2905" t="s">
        <v>1980</v>
      </c>
      <c r="T2905" t="s">
        <v>28</v>
      </c>
      <c r="U2905">
        <v>98103</v>
      </c>
      <c r="V2905" s="1">
        <v>0</v>
      </c>
      <c r="W2905">
        <v>0</v>
      </c>
      <c r="X2905">
        <v>3</v>
      </c>
      <c r="Y2905">
        <v>41</v>
      </c>
      <c r="AD2905"/>
    </row>
    <row r="2906" spans="1:30" x14ac:dyDescent="0.25">
      <c r="A2906" t="s">
        <v>10</v>
      </c>
      <c r="B2906" s="2">
        <v>42821</v>
      </c>
      <c r="C2906" s="35">
        <f>YEAR(Sales[[#This Row],[ShipDate]])</f>
        <v>2017</v>
      </c>
      <c r="D2906" t="s">
        <v>19</v>
      </c>
      <c r="E2906" t="s">
        <v>31</v>
      </c>
      <c r="F2906" t="s">
        <v>43</v>
      </c>
      <c r="G2906" t="s">
        <v>11</v>
      </c>
      <c r="H2906" t="s">
        <v>2669</v>
      </c>
      <c r="I2906" t="s">
        <v>63</v>
      </c>
      <c r="J2906" t="s">
        <v>13</v>
      </c>
      <c r="K2906" t="s">
        <v>2601</v>
      </c>
      <c r="L2906" t="s">
        <v>30</v>
      </c>
      <c r="N2906" t="str">
        <f>IF(ISBLANK(Sales[[#This Row],[return]]),"No",Sales[[#This Row],[return]])</f>
        <v>No</v>
      </c>
      <c r="O2906" s="2">
        <v>42818</v>
      </c>
      <c r="P2906" s="8" t="str">
        <f>TEXT(DAY(Sales[[#This Row],[OrderDate]]),"ddd")</f>
        <v>Tue</v>
      </c>
      <c r="Q2906" s="8" t="str">
        <f>TEXT(MONTH(Sales[[#This Row],[ShipDate]])*29,"mmm")</f>
        <v>Mar</v>
      </c>
      <c r="R2906">
        <v>568</v>
      </c>
      <c r="S2906" t="s">
        <v>1172</v>
      </c>
      <c r="T2906" t="s">
        <v>28</v>
      </c>
      <c r="U2906">
        <v>98042</v>
      </c>
      <c r="V2906" s="1">
        <v>0</v>
      </c>
      <c r="W2906">
        <v>13</v>
      </c>
      <c r="X2906">
        <v>5</v>
      </c>
      <c r="Y2906">
        <v>47</v>
      </c>
      <c r="AD2906"/>
    </row>
    <row r="2907" spans="1:30" x14ac:dyDescent="0.25">
      <c r="A2907" t="s">
        <v>10</v>
      </c>
      <c r="B2907" s="2">
        <v>43044</v>
      </c>
      <c r="C2907" s="35">
        <f>YEAR(Sales[[#This Row],[ShipDate]])</f>
        <v>2017</v>
      </c>
      <c r="D2907" t="s">
        <v>607</v>
      </c>
      <c r="E2907" t="s">
        <v>18</v>
      </c>
      <c r="F2907" t="s">
        <v>39</v>
      </c>
      <c r="G2907" t="s">
        <v>25</v>
      </c>
      <c r="H2907" t="s">
        <v>79</v>
      </c>
      <c r="I2907" t="s">
        <v>32</v>
      </c>
      <c r="J2907" t="s">
        <v>13</v>
      </c>
      <c r="K2907" t="s">
        <v>1141</v>
      </c>
      <c r="L2907" t="s">
        <v>30</v>
      </c>
      <c r="N2907" t="str">
        <f>IF(ISBLANK(Sales[[#This Row],[return]]),"No",Sales[[#This Row],[return]])</f>
        <v>No</v>
      </c>
      <c r="O2907" s="2">
        <v>43044</v>
      </c>
      <c r="P2907" s="8" t="str">
        <f>TEXT(DAY(Sales[[#This Row],[OrderDate]]),"ddd")</f>
        <v>Thu</v>
      </c>
      <c r="Q2907" s="8" t="str">
        <f>TEXT(MONTH(Sales[[#This Row],[ShipDate]])*29,"mmm")</f>
        <v>Nov</v>
      </c>
      <c r="R2907">
        <v>790</v>
      </c>
      <c r="S2907" t="s">
        <v>1873</v>
      </c>
      <c r="T2907" t="s">
        <v>28</v>
      </c>
      <c r="U2907">
        <v>94109</v>
      </c>
      <c r="V2907" s="1">
        <v>0</v>
      </c>
      <c r="W2907">
        <v>16</v>
      </c>
      <c r="X2907">
        <v>4</v>
      </c>
      <c r="Y2907">
        <v>63</v>
      </c>
      <c r="AD2907"/>
    </row>
    <row r="2908" spans="1:30" x14ac:dyDescent="0.25">
      <c r="A2908" t="s">
        <v>10</v>
      </c>
      <c r="B2908" s="2">
        <v>43038</v>
      </c>
      <c r="C2908" s="35">
        <f>YEAR(Sales[[#This Row],[ShipDate]])</f>
        <v>2017</v>
      </c>
      <c r="D2908" t="s">
        <v>607</v>
      </c>
      <c r="E2908" t="s">
        <v>31</v>
      </c>
      <c r="F2908" t="s">
        <v>340</v>
      </c>
      <c r="G2908" t="s">
        <v>46</v>
      </c>
      <c r="H2908" t="s">
        <v>146</v>
      </c>
      <c r="I2908" t="s">
        <v>149</v>
      </c>
      <c r="J2908" t="s">
        <v>13</v>
      </c>
      <c r="K2908" t="s">
        <v>1077</v>
      </c>
      <c r="L2908" t="s">
        <v>92</v>
      </c>
      <c r="N2908" t="str">
        <f>IF(ISBLANK(Sales[[#This Row],[return]]),"No",Sales[[#This Row],[return]])</f>
        <v>No</v>
      </c>
      <c r="O2908" s="2">
        <v>43038</v>
      </c>
      <c r="P2908" s="8" t="str">
        <f>TEXT(DAY(Sales[[#This Row],[OrderDate]]),"ddd")</f>
        <v>Mon</v>
      </c>
      <c r="Q2908" s="8" t="str">
        <f>TEXT(MONTH(Sales[[#This Row],[ShipDate]])*29,"mmm")</f>
        <v>Oct</v>
      </c>
      <c r="R2908">
        <v>1509</v>
      </c>
      <c r="S2908" t="s">
        <v>2868</v>
      </c>
      <c r="T2908" t="s">
        <v>90</v>
      </c>
      <c r="U2908">
        <v>10024</v>
      </c>
      <c r="V2908" s="1">
        <v>0</v>
      </c>
      <c r="W2908">
        <v>269</v>
      </c>
      <c r="X2908">
        <v>4</v>
      </c>
      <c r="Y2908">
        <v>1036</v>
      </c>
      <c r="AD2908"/>
    </row>
    <row r="2909" spans="1:30" x14ac:dyDescent="0.25">
      <c r="A2909" t="s">
        <v>40</v>
      </c>
      <c r="B2909" s="2">
        <v>43063</v>
      </c>
      <c r="C2909" s="35">
        <f>YEAR(Sales[[#This Row],[ShipDate]])</f>
        <v>2017</v>
      </c>
      <c r="D2909" t="s">
        <v>36</v>
      </c>
      <c r="E2909" t="s">
        <v>18</v>
      </c>
      <c r="F2909" t="s">
        <v>50</v>
      </c>
      <c r="G2909" t="s">
        <v>25</v>
      </c>
      <c r="H2909" t="s">
        <v>146</v>
      </c>
      <c r="I2909" t="s">
        <v>149</v>
      </c>
      <c r="J2909" t="s">
        <v>13</v>
      </c>
      <c r="K2909" t="s">
        <v>219</v>
      </c>
      <c r="L2909" t="s">
        <v>92</v>
      </c>
      <c r="N2909" t="str">
        <f>IF(ISBLANK(Sales[[#This Row],[return]]),"No",Sales[[#This Row],[return]])</f>
        <v>No</v>
      </c>
      <c r="O2909" s="2">
        <v>43058</v>
      </c>
      <c r="P2909" s="8" t="str">
        <f>TEXT(DAY(Sales[[#This Row],[OrderDate]]),"ddd")</f>
        <v>Thu</v>
      </c>
      <c r="Q2909" s="8" t="str">
        <f>TEXT(MONTH(Sales[[#This Row],[ShipDate]])*29,"mmm")</f>
        <v>Nov</v>
      </c>
      <c r="R2909">
        <v>71</v>
      </c>
      <c r="S2909" t="s">
        <v>1880</v>
      </c>
      <c r="T2909" t="s">
        <v>90</v>
      </c>
      <c r="U2909">
        <v>10035</v>
      </c>
      <c r="V2909" s="1">
        <v>0.2</v>
      </c>
      <c r="W2909">
        <v>2</v>
      </c>
      <c r="X2909">
        <v>2</v>
      </c>
      <c r="Y2909">
        <v>6</v>
      </c>
      <c r="AD2909"/>
    </row>
    <row r="2910" spans="1:30" x14ac:dyDescent="0.25">
      <c r="A2910" t="s">
        <v>40</v>
      </c>
      <c r="B2910" s="2">
        <v>43063</v>
      </c>
      <c r="C2910" s="35">
        <f>YEAR(Sales[[#This Row],[ShipDate]])</f>
        <v>2017</v>
      </c>
      <c r="D2910" t="s">
        <v>36</v>
      </c>
      <c r="E2910" t="s">
        <v>18</v>
      </c>
      <c r="F2910" t="s">
        <v>48</v>
      </c>
      <c r="G2910" t="s">
        <v>46</v>
      </c>
      <c r="H2910" t="s">
        <v>146</v>
      </c>
      <c r="I2910" t="s">
        <v>149</v>
      </c>
      <c r="J2910" t="s">
        <v>13</v>
      </c>
      <c r="K2910" t="s">
        <v>219</v>
      </c>
      <c r="L2910" t="s">
        <v>92</v>
      </c>
      <c r="N2910" t="str">
        <f>IF(ISBLANK(Sales[[#This Row],[return]]),"No",Sales[[#This Row],[return]])</f>
        <v>No</v>
      </c>
      <c r="O2910" s="2">
        <v>43058</v>
      </c>
      <c r="P2910" s="8" t="str">
        <f>TEXT(DAY(Sales[[#This Row],[OrderDate]]),"ddd")</f>
        <v>Thu</v>
      </c>
      <c r="Q2910" s="8" t="str">
        <f>TEXT(MONTH(Sales[[#This Row],[ShipDate]])*29,"mmm")</f>
        <v>Nov</v>
      </c>
      <c r="R2910">
        <v>34</v>
      </c>
      <c r="S2910" t="s">
        <v>2386</v>
      </c>
      <c r="T2910" t="s">
        <v>90</v>
      </c>
      <c r="U2910">
        <v>10035</v>
      </c>
      <c r="V2910" s="1">
        <v>0</v>
      </c>
      <c r="W2910">
        <v>250</v>
      </c>
      <c r="X2910">
        <v>4</v>
      </c>
      <c r="Y2910">
        <v>862</v>
      </c>
      <c r="AD2910"/>
    </row>
    <row r="2911" spans="1:30" x14ac:dyDescent="0.25">
      <c r="A2911" t="s">
        <v>10</v>
      </c>
      <c r="B2911" s="2">
        <v>42862</v>
      </c>
      <c r="C2911" s="35">
        <f>YEAR(Sales[[#This Row],[ShipDate]])</f>
        <v>2017</v>
      </c>
      <c r="D2911" t="s">
        <v>36</v>
      </c>
      <c r="E2911" t="s">
        <v>31</v>
      </c>
      <c r="F2911" t="s">
        <v>48</v>
      </c>
      <c r="G2911" t="s">
        <v>46</v>
      </c>
      <c r="H2911" t="s">
        <v>26</v>
      </c>
      <c r="I2911" t="s">
        <v>32</v>
      </c>
      <c r="J2911" t="s">
        <v>13</v>
      </c>
      <c r="K2911" t="s">
        <v>350</v>
      </c>
      <c r="L2911" t="s">
        <v>30</v>
      </c>
      <c r="N2911" t="str">
        <f>IF(ISBLANK(Sales[[#This Row],[return]]),"No",Sales[[#This Row],[return]])</f>
        <v>No</v>
      </c>
      <c r="O2911" s="2">
        <v>42856</v>
      </c>
      <c r="P2911" s="8" t="str">
        <f>TEXT(DAY(Sales[[#This Row],[OrderDate]]),"ddd")</f>
        <v>Sun</v>
      </c>
      <c r="Q2911" s="8" t="str">
        <f>TEXT(MONTH(Sales[[#This Row],[ShipDate]])*29,"mmm")</f>
        <v>May</v>
      </c>
      <c r="R2911">
        <v>1231</v>
      </c>
      <c r="S2911" t="s">
        <v>2404</v>
      </c>
      <c r="T2911" t="s">
        <v>28</v>
      </c>
      <c r="U2911">
        <v>90008</v>
      </c>
      <c r="V2911" s="1">
        <v>0.2</v>
      </c>
      <c r="W2911">
        <v>11</v>
      </c>
      <c r="X2911">
        <v>3</v>
      </c>
      <c r="Y2911">
        <v>89</v>
      </c>
      <c r="AD2911"/>
    </row>
    <row r="2912" spans="1:30" x14ac:dyDescent="0.25">
      <c r="A2912" t="s">
        <v>24</v>
      </c>
      <c r="B2912" s="2">
        <v>43015</v>
      </c>
      <c r="C2912" s="35">
        <f>YEAR(Sales[[#This Row],[ShipDate]])</f>
        <v>2017</v>
      </c>
      <c r="D2912" t="s">
        <v>113</v>
      </c>
      <c r="E2912" t="s">
        <v>18</v>
      </c>
      <c r="F2912" t="s">
        <v>99</v>
      </c>
      <c r="G2912" t="s">
        <v>46</v>
      </c>
      <c r="H2912" t="s">
        <v>482</v>
      </c>
      <c r="I2912" t="s">
        <v>252</v>
      </c>
      <c r="J2912" t="s">
        <v>13</v>
      </c>
      <c r="K2912" t="s">
        <v>393</v>
      </c>
      <c r="L2912" t="s">
        <v>92</v>
      </c>
      <c r="N2912" t="str">
        <f>IF(ISBLANK(Sales[[#This Row],[return]]),"No",Sales[[#This Row],[return]])</f>
        <v>No</v>
      </c>
      <c r="O2912" s="2">
        <v>43013</v>
      </c>
      <c r="P2912" s="8" t="str">
        <f>TEXT(DAY(Sales[[#This Row],[OrderDate]]),"ddd")</f>
        <v>Thu</v>
      </c>
      <c r="Q2912" s="8" t="str">
        <f>TEXT(MONTH(Sales[[#This Row],[ShipDate]])*29,"mmm")</f>
        <v>Oct</v>
      </c>
      <c r="R2912">
        <v>1409</v>
      </c>
      <c r="S2912" t="s">
        <v>373</v>
      </c>
      <c r="T2912" t="s">
        <v>90</v>
      </c>
      <c r="U2912">
        <v>45231</v>
      </c>
      <c r="V2912" s="1">
        <v>0.2</v>
      </c>
      <c r="W2912">
        <v>-5</v>
      </c>
      <c r="X2912">
        <v>3</v>
      </c>
      <c r="Y2912">
        <v>53</v>
      </c>
      <c r="AD2912"/>
    </row>
    <row r="2913" spans="1:30" x14ac:dyDescent="0.25">
      <c r="A2913" t="s">
        <v>24</v>
      </c>
      <c r="B2913" s="2">
        <v>42873</v>
      </c>
      <c r="C2913" s="35">
        <f>YEAR(Sales[[#This Row],[ShipDate]])</f>
        <v>2017</v>
      </c>
      <c r="D2913" t="s">
        <v>19</v>
      </c>
      <c r="E2913" t="s">
        <v>69</v>
      </c>
      <c r="F2913" t="s">
        <v>150</v>
      </c>
      <c r="G2913" t="s">
        <v>25</v>
      </c>
      <c r="H2913" t="s">
        <v>164</v>
      </c>
      <c r="I2913" t="s">
        <v>120</v>
      </c>
      <c r="J2913" t="s">
        <v>13</v>
      </c>
      <c r="K2913" t="s">
        <v>2953</v>
      </c>
      <c r="L2913" t="s">
        <v>68</v>
      </c>
      <c r="N2913" t="str">
        <f>IF(ISBLANK(Sales[[#This Row],[return]]),"No",Sales[[#This Row],[return]])</f>
        <v>No</v>
      </c>
      <c r="O2913" s="2">
        <v>42868</v>
      </c>
      <c r="P2913" s="8" t="str">
        <f>TEXT(DAY(Sales[[#This Row],[OrderDate]]),"ddd")</f>
        <v>Fri</v>
      </c>
      <c r="Q2913" s="8" t="str">
        <f>TEXT(MONTH(Sales[[#This Row],[ShipDate]])*29,"mmm")</f>
        <v>May</v>
      </c>
      <c r="R2913">
        <v>109</v>
      </c>
      <c r="S2913" t="s">
        <v>2017</v>
      </c>
      <c r="T2913" t="s">
        <v>66</v>
      </c>
      <c r="U2913">
        <v>60623</v>
      </c>
      <c r="V2913" s="1">
        <v>0.2</v>
      </c>
      <c r="W2913">
        <v>6</v>
      </c>
      <c r="X2913">
        <v>4</v>
      </c>
      <c r="Y2913">
        <v>16</v>
      </c>
      <c r="AD2913"/>
    </row>
    <row r="2914" spans="1:30" x14ac:dyDescent="0.25">
      <c r="A2914" t="s">
        <v>24</v>
      </c>
      <c r="B2914" s="2">
        <v>42873</v>
      </c>
      <c r="C2914" s="35">
        <f>YEAR(Sales[[#This Row],[ShipDate]])</f>
        <v>2017</v>
      </c>
      <c r="D2914" t="s">
        <v>19</v>
      </c>
      <c r="E2914" t="s">
        <v>69</v>
      </c>
      <c r="F2914" t="s">
        <v>48</v>
      </c>
      <c r="G2914" t="s">
        <v>46</v>
      </c>
      <c r="H2914" t="s">
        <v>164</v>
      </c>
      <c r="I2914" t="s">
        <v>120</v>
      </c>
      <c r="J2914" t="s">
        <v>13</v>
      </c>
      <c r="K2914" t="s">
        <v>2953</v>
      </c>
      <c r="L2914" t="s">
        <v>68</v>
      </c>
      <c r="N2914" t="str">
        <f>IF(ISBLANK(Sales[[#This Row],[return]]),"No",Sales[[#This Row],[return]])</f>
        <v>No</v>
      </c>
      <c r="O2914" s="2">
        <v>42868</v>
      </c>
      <c r="P2914" s="8" t="str">
        <f>TEXT(DAY(Sales[[#This Row],[OrderDate]]),"ddd")</f>
        <v>Fri</v>
      </c>
      <c r="Q2914" s="8" t="str">
        <f>TEXT(MONTH(Sales[[#This Row],[ShipDate]])*29,"mmm")</f>
        <v>May</v>
      </c>
      <c r="R2914">
        <v>1577</v>
      </c>
      <c r="S2914" t="s">
        <v>2493</v>
      </c>
      <c r="T2914" t="s">
        <v>66</v>
      </c>
      <c r="U2914">
        <v>60623</v>
      </c>
      <c r="V2914" s="1">
        <v>0.2</v>
      </c>
      <c r="W2914">
        <v>17</v>
      </c>
      <c r="X2914">
        <v>2</v>
      </c>
      <c r="Y2914">
        <v>222</v>
      </c>
      <c r="AD2914"/>
    </row>
    <row r="2915" spans="1:30" x14ac:dyDescent="0.25">
      <c r="A2915" t="s">
        <v>40</v>
      </c>
      <c r="B2915" s="2">
        <v>42995</v>
      </c>
      <c r="C2915" s="35">
        <f>YEAR(Sales[[#This Row],[ShipDate]])</f>
        <v>2017</v>
      </c>
      <c r="D2915" t="s">
        <v>19</v>
      </c>
      <c r="E2915" t="s">
        <v>18</v>
      </c>
      <c r="F2915" t="s">
        <v>39</v>
      </c>
      <c r="G2915" t="s">
        <v>25</v>
      </c>
      <c r="H2915" t="s">
        <v>1624</v>
      </c>
      <c r="I2915" t="s">
        <v>142</v>
      </c>
      <c r="J2915" t="s">
        <v>13</v>
      </c>
      <c r="K2915" t="s">
        <v>1234</v>
      </c>
      <c r="L2915" t="s">
        <v>68</v>
      </c>
      <c r="N2915" t="str">
        <f>IF(ISBLANK(Sales[[#This Row],[return]]),"No",Sales[[#This Row],[return]])</f>
        <v>No</v>
      </c>
      <c r="O2915" s="2">
        <v>42993</v>
      </c>
      <c r="P2915" s="8" t="str">
        <f>TEXT(DAY(Sales[[#This Row],[OrderDate]]),"ddd")</f>
        <v>Sun</v>
      </c>
      <c r="Q2915" s="8" t="str">
        <f>TEXT(MONTH(Sales[[#This Row],[ShipDate]])*29,"mmm")</f>
        <v>Sep</v>
      </c>
      <c r="R2915">
        <v>659</v>
      </c>
      <c r="S2915" t="s">
        <v>1085</v>
      </c>
      <c r="T2915" t="s">
        <v>66</v>
      </c>
      <c r="U2915">
        <v>46203</v>
      </c>
      <c r="V2915" s="1">
        <v>0</v>
      </c>
      <c r="W2915">
        <v>11</v>
      </c>
      <c r="X2915">
        <v>2</v>
      </c>
      <c r="Y2915">
        <v>191</v>
      </c>
      <c r="AD2915"/>
    </row>
    <row r="2916" spans="1:30" x14ac:dyDescent="0.25">
      <c r="A2916" t="s">
        <v>40</v>
      </c>
      <c r="B2916" s="2">
        <v>42995</v>
      </c>
      <c r="C2916" s="35">
        <f>YEAR(Sales[[#This Row],[ShipDate]])</f>
        <v>2017</v>
      </c>
      <c r="D2916" t="s">
        <v>19</v>
      </c>
      <c r="E2916" t="s">
        <v>18</v>
      </c>
      <c r="F2916" t="s">
        <v>45</v>
      </c>
      <c r="G2916" t="s">
        <v>25</v>
      </c>
      <c r="H2916" t="s">
        <v>1624</v>
      </c>
      <c r="I2916" t="s">
        <v>142</v>
      </c>
      <c r="J2916" t="s">
        <v>13</v>
      </c>
      <c r="K2916" t="s">
        <v>1234</v>
      </c>
      <c r="L2916" t="s">
        <v>68</v>
      </c>
      <c r="N2916" t="str">
        <f>IF(ISBLANK(Sales[[#This Row],[return]]),"No",Sales[[#This Row],[return]])</f>
        <v>No</v>
      </c>
      <c r="O2916" s="2">
        <v>42993</v>
      </c>
      <c r="P2916" s="8" t="str">
        <f>TEXT(DAY(Sales[[#This Row],[OrderDate]]),"ddd")</f>
        <v>Sun</v>
      </c>
      <c r="Q2916" s="8" t="str">
        <f>TEXT(MONTH(Sales[[#This Row],[ShipDate]])*29,"mmm")</f>
        <v>Sep</v>
      </c>
      <c r="R2916">
        <v>1048</v>
      </c>
      <c r="S2916" t="s">
        <v>1896</v>
      </c>
      <c r="T2916" t="s">
        <v>66</v>
      </c>
      <c r="U2916">
        <v>46203</v>
      </c>
      <c r="V2916" s="1">
        <v>0</v>
      </c>
      <c r="W2916">
        <v>8</v>
      </c>
      <c r="X2916">
        <v>8</v>
      </c>
      <c r="Y2916">
        <v>24</v>
      </c>
      <c r="AD2916"/>
    </row>
    <row r="2917" spans="1:30" x14ac:dyDescent="0.25">
      <c r="A2917" t="s">
        <v>24</v>
      </c>
      <c r="B2917" s="2">
        <v>42782</v>
      </c>
      <c r="C2917" s="35">
        <f>YEAR(Sales[[#This Row],[ShipDate]])</f>
        <v>2017</v>
      </c>
      <c r="D2917" t="s">
        <v>36</v>
      </c>
      <c r="E2917" t="s">
        <v>18</v>
      </c>
      <c r="F2917" t="s">
        <v>23</v>
      </c>
      <c r="G2917" t="s">
        <v>11</v>
      </c>
      <c r="H2917" t="s">
        <v>26</v>
      </c>
      <c r="I2917" t="s">
        <v>32</v>
      </c>
      <c r="J2917" t="s">
        <v>13</v>
      </c>
      <c r="K2917" t="s">
        <v>1460</v>
      </c>
      <c r="L2917" t="s">
        <v>30</v>
      </c>
      <c r="N2917" t="str">
        <f>IF(ISBLANK(Sales[[#This Row],[return]]),"No",Sales[[#This Row],[return]])</f>
        <v>No</v>
      </c>
      <c r="O2917" s="2">
        <v>42775</v>
      </c>
      <c r="P2917" s="8" t="str">
        <f>TEXT(DAY(Sales[[#This Row],[OrderDate]]),"ddd")</f>
        <v>Mon</v>
      </c>
      <c r="Q2917" s="8" t="str">
        <f>TEXT(MONTH(Sales[[#This Row],[ShipDate]])*29,"mmm")</f>
        <v>Feb</v>
      </c>
      <c r="R2917">
        <v>747</v>
      </c>
      <c r="S2917" t="s">
        <v>91</v>
      </c>
      <c r="T2917" t="s">
        <v>28</v>
      </c>
      <c r="U2917">
        <v>90049</v>
      </c>
      <c r="V2917" s="1">
        <v>0.2</v>
      </c>
      <c r="W2917">
        <v>23</v>
      </c>
      <c r="X2917">
        <v>5</v>
      </c>
      <c r="Y2917">
        <v>204</v>
      </c>
      <c r="AD2917"/>
    </row>
    <row r="2918" spans="1:30" x14ac:dyDescent="0.25">
      <c r="A2918" t="s">
        <v>40</v>
      </c>
      <c r="B2918" s="2">
        <v>42927</v>
      </c>
      <c r="C2918" s="35">
        <f>YEAR(Sales[[#This Row],[ShipDate]])</f>
        <v>2017</v>
      </c>
      <c r="D2918" t="s">
        <v>36</v>
      </c>
      <c r="E2918" t="s">
        <v>69</v>
      </c>
      <c r="F2918" t="s">
        <v>21</v>
      </c>
      <c r="G2918" t="s">
        <v>11</v>
      </c>
      <c r="H2918" t="s">
        <v>2976</v>
      </c>
      <c r="I2918" t="s">
        <v>585</v>
      </c>
      <c r="J2918" t="s">
        <v>13</v>
      </c>
      <c r="K2918" t="s">
        <v>2932</v>
      </c>
      <c r="L2918" t="s">
        <v>92</v>
      </c>
      <c r="N2918" t="str">
        <f>IF(ISBLANK(Sales[[#This Row],[return]]),"No",Sales[[#This Row],[return]])</f>
        <v>No</v>
      </c>
      <c r="O2918" s="2">
        <v>42922</v>
      </c>
      <c r="P2918" s="8" t="str">
        <f>TEXT(DAY(Sales[[#This Row],[OrderDate]]),"ddd")</f>
        <v>Fri</v>
      </c>
      <c r="Q2918" s="8" t="str">
        <f>TEXT(MONTH(Sales[[#This Row],[ShipDate]])*29,"mmm")</f>
        <v>Jul</v>
      </c>
      <c r="R2918">
        <v>385</v>
      </c>
      <c r="S2918" t="s">
        <v>748</v>
      </c>
      <c r="T2918" t="s">
        <v>90</v>
      </c>
      <c r="U2918">
        <v>1040</v>
      </c>
      <c r="V2918" s="1">
        <v>0</v>
      </c>
      <c r="W2918">
        <v>60</v>
      </c>
      <c r="X2918">
        <v>2</v>
      </c>
      <c r="Y2918">
        <v>302</v>
      </c>
      <c r="AD2918"/>
    </row>
    <row r="2919" spans="1:30" x14ac:dyDescent="0.25">
      <c r="A2919" t="s">
        <v>24</v>
      </c>
      <c r="B2919" s="2">
        <v>42804</v>
      </c>
      <c r="C2919" s="35">
        <f>YEAR(Sales[[#This Row],[ShipDate]])</f>
        <v>2017</v>
      </c>
      <c r="D2919" t="s">
        <v>113</v>
      </c>
      <c r="E2919" t="s">
        <v>69</v>
      </c>
      <c r="F2919" t="s">
        <v>50</v>
      </c>
      <c r="G2919" t="s">
        <v>25</v>
      </c>
      <c r="H2919" t="s">
        <v>302</v>
      </c>
      <c r="I2919" t="s">
        <v>137</v>
      </c>
      <c r="J2919" t="s">
        <v>13</v>
      </c>
      <c r="K2919" t="s">
        <v>2935</v>
      </c>
      <c r="L2919" t="s">
        <v>92</v>
      </c>
      <c r="M2919" t="s">
        <v>82</v>
      </c>
      <c r="N2919" t="str">
        <f>IF(ISBLANK(Sales[[#This Row],[return]]),"No",Sales[[#This Row],[return]])</f>
        <v>Yes</v>
      </c>
      <c r="O2919" s="2">
        <v>42801</v>
      </c>
      <c r="P2919" s="8" t="str">
        <f>TEXT(DAY(Sales[[#This Row],[OrderDate]]),"ddd")</f>
        <v>Sat</v>
      </c>
      <c r="Q2919" s="8" t="str">
        <f>TEXT(MONTH(Sales[[#This Row],[ShipDate]])*29,"mmm")</f>
        <v>Mar</v>
      </c>
      <c r="R2919">
        <v>714</v>
      </c>
      <c r="S2919" t="s">
        <v>3158</v>
      </c>
      <c r="T2919" t="s">
        <v>90</v>
      </c>
      <c r="U2919">
        <v>19711</v>
      </c>
      <c r="V2919" s="1">
        <v>0</v>
      </c>
      <c r="W2919">
        <v>15</v>
      </c>
      <c r="X2919">
        <v>2</v>
      </c>
      <c r="Y2919">
        <v>30</v>
      </c>
      <c r="AD2919"/>
    </row>
    <row r="2920" spans="1:30" x14ac:dyDescent="0.25">
      <c r="A2920" t="s">
        <v>24</v>
      </c>
      <c r="B2920" s="2">
        <v>42804</v>
      </c>
      <c r="C2920" s="35">
        <f>YEAR(Sales[[#This Row],[ShipDate]])</f>
        <v>2017</v>
      </c>
      <c r="D2920" t="s">
        <v>113</v>
      </c>
      <c r="E2920" t="s">
        <v>69</v>
      </c>
      <c r="F2920" t="s">
        <v>50</v>
      </c>
      <c r="G2920" t="s">
        <v>25</v>
      </c>
      <c r="H2920" t="s">
        <v>302</v>
      </c>
      <c r="I2920" t="s">
        <v>137</v>
      </c>
      <c r="J2920" t="s">
        <v>13</v>
      </c>
      <c r="K2920" t="s">
        <v>2935</v>
      </c>
      <c r="L2920" t="s">
        <v>92</v>
      </c>
      <c r="M2920" t="s">
        <v>82</v>
      </c>
      <c r="N2920" t="str">
        <f>IF(ISBLANK(Sales[[#This Row],[return]]),"No",Sales[[#This Row],[return]])</f>
        <v>Yes</v>
      </c>
      <c r="O2920" s="2">
        <v>42801</v>
      </c>
      <c r="P2920" s="8" t="str">
        <f>TEXT(DAY(Sales[[#This Row],[OrderDate]]),"ddd")</f>
        <v>Sat</v>
      </c>
      <c r="Q2920" s="8" t="str">
        <f>TEXT(MONTH(Sales[[#This Row],[ShipDate]])*29,"mmm")</f>
        <v>Mar</v>
      </c>
      <c r="R2920">
        <v>1644</v>
      </c>
      <c r="S2920" t="s">
        <v>1670</v>
      </c>
      <c r="T2920" t="s">
        <v>90</v>
      </c>
      <c r="U2920">
        <v>19711</v>
      </c>
      <c r="V2920" s="1">
        <v>0</v>
      </c>
      <c r="W2920">
        <v>33</v>
      </c>
      <c r="X2920">
        <v>2</v>
      </c>
      <c r="Y2920">
        <v>69</v>
      </c>
      <c r="AD2920"/>
    </row>
    <row r="2921" spans="1:30" x14ac:dyDescent="0.25">
      <c r="A2921" t="s">
        <v>24</v>
      </c>
      <c r="B2921" s="2">
        <v>42804</v>
      </c>
      <c r="C2921" s="35">
        <f>YEAR(Sales[[#This Row],[ShipDate]])</f>
        <v>2017</v>
      </c>
      <c r="D2921" t="s">
        <v>113</v>
      </c>
      <c r="E2921" t="s">
        <v>69</v>
      </c>
      <c r="F2921" t="s">
        <v>99</v>
      </c>
      <c r="G2921" t="s">
        <v>46</v>
      </c>
      <c r="H2921" t="s">
        <v>302</v>
      </c>
      <c r="I2921" t="s">
        <v>137</v>
      </c>
      <c r="J2921" t="s">
        <v>13</v>
      </c>
      <c r="K2921" t="s">
        <v>2935</v>
      </c>
      <c r="L2921" t="s">
        <v>92</v>
      </c>
      <c r="M2921" t="s">
        <v>82</v>
      </c>
      <c r="N2921" t="str">
        <f>IF(ISBLANK(Sales[[#This Row],[return]]),"No",Sales[[#This Row],[return]])</f>
        <v>Yes</v>
      </c>
      <c r="O2921" s="2">
        <v>42801</v>
      </c>
      <c r="P2921" s="8" t="str">
        <f>TEXT(DAY(Sales[[#This Row],[OrderDate]]),"ddd")</f>
        <v>Sat</v>
      </c>
      <c r="Q2921" s="8" t="str">
        <f>TEXT(MONTH(Sales[[#This Row],[ShipDate]])*29,"mmm")</f>
        <v>Mar</v>
      </c>
      <c r="R2921">
        <v>1096</v>
      </c>
      <c r="S2921" t="s">
        <v>476</v>
      </c>
      <c r="T2921" t="s">
        <v>90</v>
      </c>
      <c r="U2921">
        <v>19711</v>
      </c>
      <c r="V2921" s="1">
        <v>0</v>
      </c>
      <c r="W2921">
        <v>53</v>
      </c>
      <c r="X2921">
        <v>3</v>
      </c>
      <c r="Y2921">
        <v>120</v>
      </c>
      <c r="AD2921"/>
    </row>
    <row r="2922" spans="1:30" x14ac:dyDescent="0.25">
      <c r="A2922" t="s">
        <v>24</v>
      </c>
      <c r="B2922" s="2">
        <v>42804</v>
      </c>
      <c r="C2922" s="35">
        <f>YEAR(Sales[[#This Row],[ShipDate]])</f>
        <v>2017</v>
      </c>
      <c r="D2922" t="s">
        <v>113</v>
      </c>
      <c r="E2922" t="s">
        <v>69</v>
      </c>
      <c r="F2922" t="s">
        <v>48</v>
      </c>
      <c r="G2922" t="s">
        <v>46</v>
      </c>
      <c r="H2922" t="s">
        <v>302</v>
      </c>
      <c r="I2922" t="s">
        <v>137</v>
      </c>
      <c r="J2922" t="s">
        <v>13</v>
      </c>
      <c r="K2922" t="s">
        <v>2935</v>
      </c>
      <c r="L2922" t="s">
        <v>92</v>
      </c>
      <c r="M2922" t="s">
        <v>82</v>
      </c>
      <c r="N2922" t="str">
        <f>IF(ISBLANK(Sales[[#This Row],[return]]),"No",Sales[[#This Row],[return]])</f>
        <v>Yes</v>
      </c>
      <c r="O2922" s="2">
        <v>42801</v>
      </c>
      <c r="P2922" s="8" t="str">
        <f>TEXT(DAY(Sales[[#This Row],[OrderDate]]),"ddd")</f>
        <v>Sat</v>
      </c>
      <c r="Q2922" s="8" t="str">
        <f>TEXT(MONTH(Sales[[#This Row],[ShipDate]])*29,"mmm")</f>
        <v>Mar</v>
      </c>
      <c r="R2922">
        <v>995</v>
      </c>
      <c r="S2922" t="s">
        <v>2336</v>
      </c>
      <c r="T2922" t="s">
        <v>90</v>
      </c>
      <c r="U2922">
        <v>19711</v>
      </c>
      <c r="V2922" s="1">
        <v>0</v>
      </c>
      <c r="W2922">
        <v>171</v>
      </c>
      <c r="X2922">
        <v>3</v>
      </c>
      <c r="Y2922">
        <v>588</v>
      </c>
      <c r="AD2922"/>
    </row>
    <row r="2923" spans="1:30" x14ac:dyDescent="0.25">
      <c r="A2923" t="s">
        <v>24</v>
      </c>
      <c r="B2923" s="2">
        <v>42744</v>
      </c>
      <c r="C2923" s="35">
        <f>YEAR(Sales[[#This Row],[ShipDate]])</f>
        <v>2017</v>
      </c>
      <c r="D2923" t="s">
        <v>36</v>
      </c>
      <c r="E2923" t="s">
        <v>31</v>
      </c>
      <c r="F2923" t="s">
        <v>33</v>
      </c>
      <c r="G2923" t="s">
        <v>25</v>
      </c>
      <c r="H2923" t="s">
        <v>415</v>
      </c>
      <c r="I2923" t="s">
        <v>252</v>
      </c>
      <c r="J2923" t="s">
        <v>13</v>
      </c>
      <c r="K2923" t="s">
        <v>416</v>
      </c>
      <c r="L2923" t="s">
        <v>92</v>
      </c>
      <c r="M2923" t="s">
        <v>82</v>
      </c>
      <c r="N2923" t="str">
        <f>IF(ISBLANK(Sales[[#This Row],[return]]),"No",Sales[[#This Row],[return]])</f>
        <v>Yes</v>
      </c>
      <c r="O2923" s="2">
        <v>42737</v>
      </c>
      <c r="P2923" s="8" t="str">
        <f>TEXT(DAY(Sales[[#This Row],[OrderDate]]),"ddd")</f>
        <v>Mon</v>
      </c>
      <c r="Q2923" s="8" t="str">
        <f>TEXT(MONTH(Sales[[#This Row],[ShipDate]])*29,"mmm")</f>
        <v>Jan</v>
      </c>
      <c r="R2923">
        <v>215</v>
      </c>
      <c r="S2923" t="s">
        <v>417</v>
      </c>
      <c r="T2923" t="s">
        <v>90</v>
      </c>
      <c r="U2923">
        <v>44256</v>
      </c>
      <c r="V2923" s="1">
        <v>0.2</v>
      </c>
      <c r="W2923">
        <v>9</v>
      </c>
      <c r="X2923">
        <v>2</v>
      </c>
      <c r="Y2923">
        <v>24</v>
      </c>
      <c r="AD2923"/>
    </row>
    <row r="2924" spans="1:30" x14ac:dyDescent="0.25">
      <c r="A2924" t="s">
        <v>24</v>
      </c>
      <c r="B2924" s="2">
        <v>42744</v>
      </c>
      <c r="C2924" s="35">
        <f>YEAR(Sales[[#This Row],[ShipDate]])</f>
        <v>2017</v>
      </c>
      <c r="D2924" t="s">
        <v>36</v>
      </c>
      <c r="E2924" t="s">
        <v>31</v>
      </c>
      <c r="F2924" t="s">
        <v>21</v>
      </c>
      <c r="G2924" t="s">
        <v>11</v>
      </c>
      <c r="H2924" t="s">
        <v>415</v>
      </c>
      <c r="I2924" t="s">
        <v>252</v>
      </c>
      <c r="J2924" t="s">
        <v>13</v>
      </c>
      <c r="K2924" t="s">
        <v>416</v>
      </c>
      <c r="L2924" t="s">
        <v>92</v>
      </c>
      <c r="M2924" t="s">
        <v>82</v>
      </c>
      <c r="N2924" t="str">
        <f>IF(ISBLANK(Sales[[#This Row],[return]]),"No",Sales[[#This Row],[return]])</f>
        <v>Yes</v>
      </c>
      <c r="O2924" s="2">
        <v>42737</v>
      </c>
      <c r="P2924" s="8" t="str">
        <f>TEXT(DAY(Sales[[#This Row],[OrderDate]]),"ddd")</f>
        <v>Mon</v>
      </c>
      <c r="Q2924" s="8" t="str">
        <f>TEXT(MONTH(Sales[[#This Row],[ShipDate]])*29,"mmm")</f>
        <v>Jan</v>
      </c>
      <c r="R2924">
        <v>1228</v>
      </c>
      <c r="S2924" t="s">
        <v>3097</v>
      </c>
      <c r="T2924" t="s">
        <v>90</v>
      </c>
      <c r="U2924">
        <v>44256</v>
      </c>
      <c r="V2924" s="1">
        <v>0.5</v>
      </c>
      <c r="W2924">
        <v>-244</v>
      </c>
      <c r="X2924">
        <v>5</v>
      </c>
      <c r="Y2924">
        <v>452</v>
      </c>
      <c r="AD2924"/>
    </row>
    <row r="2925" spans="1:30" x14ac:dyDescent="0.25">
      <c r="A2925" t="s">
        <v>24</v>
      </c>
      <c r="B2925" s="2">
        <v>42744</v>
      </c>
      <c r="C2925" s="35">
        <f>YEAR(Sales[[#This Row],[ShipDate]])</f>
        <v>2017</v>
      </c>
      <c r="D2925" t="s">
        <v>36</v>
      </c>
      <c r="E2925" t="s">
        <v>31</v>
      </c>
      <c r="F2925" t="s">
        <v>48</v>
      </c>
      <c r="G2925" t="s">
        <v>46</v>
      </c>
      <c r="H2925" t="s">
        <v>415</v>
      </c>
      <c r="I2925" t="s">
        <v>252</v>
      </c>
      <c r="J2925" t="s">
        <v>13</v>
      </c>
      <c r="K2925" t="s">
        <v>416</v>
      </c>
      <c r="L2925" t="s">
        <v>92</v>
      </c>
      <c r="M2925" t="s">
        <v>82</v>
      </c>
      <c r="N2925" t="str">
        <f>IF(ISBLANK(Sales[[#This Row],[return]]),"No",Sales[[#This Row],[return]])</f>
        <v>Yes</v>
      </c>
      <c r="O2925" s="2">
        <v>42737</v>
      </c>
      <c r="P2925" s="8" t="str">
        <f>TEXT(DAY(Sales[[#This Row],[OrderDate]]),"ddd")</f>
        <v>Mon</v>
      </c>
      <c r="Q2925" s="8" t="str">
        <f>TEXT(MONTH(Sales[[#This Row],[ShipDate]])*29,"mmm")</f>
        <v>Jan</v>
      </c>
      <c r="R2925">
        <v>1486</v>
      </c>
      <c r="S2925" t="s">
        <v>238</v>
      </c>
      <c r="T2925" t="s">
        <v>90</v>
      </c>
      <c r="U2925">
        <v>44256</v>
      </c>
      <c r="V2925" s="1">
        <v>0.4</v>
      </c>
      <c r="W2925">
        <v>-15</v>
      </c>
      <c r="X2925">
        <v>3</v>
      </c>
      <c r="Y2925">
        <v>63</v>
      </c>
      <c r="AD2925"/>
    </row>
    <row r="2926" spans="1:30" x14ac:dyDescent="0.25">
      <c r="A2926" t="s">
        <v>24</v>
      </c>
      <c r="B2926" s="2">
        <v>42744</v>
      </c>
      <c r="C2926" s="35">
        <f>YEAR(Sales[[#This Row],[ShipDate]])</f>
        <v>2017</v>
      </c>
      <c r="D2926" t="s">
        <v>36</v>
      </c>
      <c r="E2926" t="s">
        <v>31</v>
      </c>
      <c r="F2926" t="s">
        <v>340</v>
      </c>
      <c r="G2926" t="s">
        <v>46</v>
      </c>
      <c r="H2926" t="s">
        <v>415</v>
      </c>
      <c r="I2926" t="s">
        <v>252</v>
      </c>
      <c r="J2926" t="s">
        <v>13</v>
      </c>
      <c r="K2926" t="s">
        <v>416</v>
      </c>
      <c r="L2926" t="s">
        <v>92</v>
      </c>
      <c r="M2926" t="s">
        <v>82</v>
      </c>
      <c r="N2926" t="str">
        <f>IF(ISBLANK(Sales[[#This Row],[return]]),"No",Sales[[#This Row],[return]])</f>
        <v>Yes</v>
      </c>
      <c r="O2926" s="2">
        <v>42737</v>
      </c>
      <c r="P2926" s="8" t="str">
        <f>TEXT(DAY(Sales[[#This Row],[OrderDate]]),"ddd")</f>
        <v>Mon</v>
      </c>
      <c r="Q2926" s="8" t="str">
        <f>TEXT(MONTH(Sales[[#This Row],[ShipDate]])*29,"mmm")</f>
        <v>Jan</v>
      </c>
      <c r="R2926">
        <v>432</v>
      </c>
      <c r="S2926" t="s">
        <v>418</v>
      </c>
      <c r="T2926" t="s">
        <v>90</v>
      </c>
      <c r="U2926">
        <v>44256</v>
      </c>
      <c r="V2926" s="1">
        <v>0.7</v>
      </c>
      <c r="W2926">
        <v>-950</v>
      </c>
      <c r="X2926">
        <v>9</v>
      </c>
      <c r="Y2926">
        <v>1188</v>
      </c>
      <c r="AD2926"/>
    </row>
    <row r="2927" spans="1:30" x14ac:dyDescent="0.25">
      <c r="A2927" t="s">
        <v>24</v>
      </c>
      <c r="B2927" s="2">
        <v>42744</v>
      </c>
      <c r="C2927" s="35">
        <f>YEAR(Sales[[#This Row],[ShipDate]])</f>
        <v>2017</v>
      </c>
      <c r="D2927" t="s">
        <v>36</v>
      </c>
      <c r="E2927" t="s">
        <v>31</v>
      </c>
      <c r="F2927" t="s">
        <v>99</v>
      </c>
      <c r="G2927" t="s">
        <v>46</v>
      </c>
      <c r="H2927" t="s">
        <v>415</v>
      </c>
      <c r="I2927" t="s">
        <v>252</v>
      </c>
      <c r="J2927" t="s">
        <v>13</v>
      </c>
      <c r="K2927" t="s">
        <v>416</v>
      </c>
      <c r="L2927" t="s">
        <v>92</v>
      </c>
      <c r="M2927" t="s">
        <v>82</v>
      </c>
      <c r="N2927" t="str">
        <f>IF(ISBLANK(Sales[[#This Row],[return]]),"No",Sales[[#This Row],[return]])</f>
        <v>Yes</v>
      </c>
      <c r="O2927" s="2">
        <v>42737</v>
      </c>
      <c r="P2927" s="8" t="str">
        <f>TEXT(DAY(Sales[[#This Row],[OrderDate]]),"ddd")</f>
        <v>Mon</v>
      </c>
      <c r="Q2927" s="8" t="str">
        <f>TEXT(MONTH(Sales[[#This Row],[ShipDate]])*29,"mmm")</f>
        <v>Jan</v>
      </c>
      <c r="R2927">
        <v>1471</v>
      </c>
      <c r="S2927" t="s">
        <v>419</v>
      </c>
      <c r="T2927" t="s">
        <v>90</v>
      </c>
      <c r="U2927">
        <v>44256</v>
      </c>
      <c r="V2927" s="1">
        <v>0.2</v>
      </c>
      <c r="W2927">
        <v>4</v>
      </c>
      <c r="X2927">
        <v>2</v>
      </c>
      <c r="Y2927">
        <v>90</v>
      </c>
      <c r="AD2927"/>
    </row>
    <row r="2928" spans="1:30" x14ac:dyDescent="0.25">
      <c r="A2928" t="s">
        <v>24</v>
      </c>
      <c r="B2928" s="2">
        <v>42866</v>
      </c>
      <c r="C2928" s="35">
        <f>YEAR(Sales[[#This Row],[ShipDate]])</f>
        <v>2017</v>
      </c>
      <c r="D2928" t="s">
        <v>36</v>
      </c>
      <c r="E2928" t="s">
        <v>31</v>
      </c>
      <c r="F2928" t="s">
        <v>45</v>
      </c>
      <c r="G2928" t="s">
        <v>25</v>
      </c>
      <c r="H2928" t="s">
        <v>1624</v>
      </c>
      <c r="I2928" t="s">
        <v>142</v>
      </c>
      <c r="J2928" t="s">
        <v>13</v>
      </c>
      <c r="K2928" t="s">
        <v>2589</v>
      </c>
      <c r="L2928" t="s">
        <v>68</v>
      </c>
      <c r="N2928" t="str">
        <f>IF(ISBLANK(Sales[[#This Row],[return]]),"No",Sales[[#This Row],[return]])</f>
        <v>No</v>
      </c>
      <c r="O2928" s="2">
        <v>42859</v>
      </c>
      <c r="P2928" s="8" t="str">
        <f>TEXT(DAY(Sales[[#This Row],[OrderDate]]),"ddd")</f>
        <v>Wed</v>
      </c>
      <c r="Q2928" s="8" t="str">
        <f>TEXT(MONTH(Sales[[#This Row],[ShipDate]])*29,"mmm")</f>
        <v>May</v>
      </c>
      <c r="R2928">
        <v>1102</v>
      </c>
      <c r="S2928" t="s">
        <v>2260</v>
      </c>
      <c r="T2928" t="s">
        <v>66</v>
      </c>
      <c r="U2928">
        <v>46203</v>
      </c>
      <c r="V2928" s="1">
        <v>0</v>
      </c>
      <c r="W2928">
        <v>35</v>
      </c>
      <c r="X2928">
        <v>7</v>
      </c>
      <c r="Y2928">
        <v>126</v>
      </c>
      <c r="AD2928"/>
    </row>
    <row r="2929" spans="1:30" x14ac:dyDescent="0.25">
      <c r="A2929" t="s">
        <v>40</v>
      </c>
      <c r="B2929" s="2">
        <v>43063</v>
      </c>
      <c r="C2929" s="35">
        <f>YEAR(Sales[[#This Row],[ShipDate]])</f>
        <v>2017</v>
      </c>
      <c r="D2929" t="s">
        <v>36</v>
      </c>
      <c r="E2929" t="s">
        <v>69</v>
      </c>
      <c r="F2929" t="s">
        <v>50</v>
      </c>
      <c r="G2929" t="s">
        <v>25</v>
      </c>
      <c r="H2929" t="s">
        <v>79</v>
      </c>
      <c r="I2929" t="s">
        <v>32</v>
      </c>
      <c r="J2929" t="s">
        <v>13</v>
      </c>
      <c r="K2929" t="s">
        <v>3041</v>
      </c>
      <c r="L2929" t="s">
        <v>30</v>
      </c>
      <c r="N2929" t="str">
        <f>IF(ISBLANK(Sales[[#This Row],[return]]),"No",Sales[[#This Row],[return]])</f>
        <v>No</v>
      </c>
      <c r="O2929" s="2">
        <v>43059</v>
      </c>
      <c r="P2929" s="8" t="str">
        <f>TEXT(DAY(Sales[[#This Row],[OrderDate]]),"ddd")</f>
        <v>Fri</v>
      </c>
      <c r="Q2929" s="8" t="str">
        <f>TEXT(MONTH(Sales[[#This Row],[ShipDate]])*29,"mmm")</f>
        <v>Nov</v>
      </c>
      <c r="R2929">
        <v>413</v>
      </c>
      <c r="S2929" t="s">
        <v>842</v>
      </c>
      <c r="T2929" t="s">
        <v>28</v>
      </c>
      <c r="U2929">
        <v>94122</v>
      </c>
      <c r="V2929" s="1">
        <v>0.2</v>
      </c>
      <c r="W2929">
        <v>8</v>
      </c>
      <c r="X2929">
        <v>9</v>
      </c>
      <c r="Y2929">
        <v>24</v>
      </c>
      <c r="AD2929"/>
    </row>
    <row r="2930" spans="1:30" x14ac:dyDescent="0.25">
      <c r="A2930" t="s">
        <v>24</v>
      </c>
      <c r="B2930" s="2">
        <v>43053</v>
      </c>
      <c r="C2930" s="35">
        <f>YEAR(Sales[[#This Row],[ShipDate]])</f>
        <v>2017</v>
      </c>
      <c r="D2930" t="s">
        <v>19</v>
      </c>
      <c r="E2930" t="s">
        <v>18</v>
      </c>
      <c r="F2930" t="s">
        <v>39</v>
      </c>
      <c r="G2930" t="s">
        <v>25</v>
      </c>
      <c r="H2930" t="s">
        <v>1049</v>
      </c>
      <c r="I2930" t="s">
        <v>149</v>
      </c>
      <c r="J2930" t="s">
        <v>13</v>
      </c>
      <c r="K2930" t="s">
        <v>894</v>
      </c>
      <c r="L2930" t="s">
        <v>92</v>
      </c>
      <c r="M2930" t="s">
        <v>82</v>
      </c>
      <c r="N2930" t="str">
        <f>IF(ISBLANK(Sales[[#This Row],[return]]),"No",Sales[[#This Row],[return]])</f>
        <v>Yes</v>
      </c>
      <c r="O2930" s="2">
        <v>43048</v>
      </c>
      <c r="P2930" s="8" t="str">
        <f>TEXT(DAY(Sales[[#This Row],[OrderDate]]),"ddd")</f>
        <v>Mon</v>
      </c>
      <c r="Q2930" s="8" t="str">
        <f>TEXT(MONTH(Sales[[#This Row],[ShipDate]])*29,"mmm")</f>
        <v>Nov</v>
      </c>
      <c r="R2930">
        <v>1554</v>
      </c>
      <c r="S2930" t="s">
        <v>1738</v>
      </c>
      <c r="T2930" t="s">
        <v>90</v>
      </c>
      <c r="U2930">
        <v>11572</v>
      </c>
      <c r="V2930" s="1">
        <v>0</v>
      </c>
      <c r="W2930">
        <v>5</v>
      </c>
      <c r="X2930">
        <v>5</v>
      </c>
      <c r="Y2930">
        <v>245</v>
      </c>
      <c r="AD2930"/>
    </row>
    <row r="2931" spans="1:30" x14ac:dyDescent="0.25">
      <c r="A2931" t="s">
        <v>24</v>
      </c>
      <c r="B2931" s="2">
        <v>43053</v>
      </c>
      <c r="C2931" s="35">
        <f>YEAR(Sales[[#This Row],[ShipDate]])</f>
        <v>2017</v>
      </c>
      <c r="D2931" t="s">
        <v>19</v>
      </c>
      <c r="E2931" t="s">
        <v>18</v>
      </c>
      <c r="F2931" t="s">
        <v>104</v>
      </c>
      <c r="G2931" t="s">
        <v>25</v>
      </c>
      <c r="H2931" t="s">
        <v>1049</v>
      </c>
      <c r="I2931" t="s">
        <v>149</v>
      </c>
      <c r="J2931" t="s">
        <v>13</v>
      </c>
      <c r="K2931" t="s">
        <v>894</v>
      </c>
      <c r="L2931" t="s">
        <v>92</v>
      </c>
      <c r="M2931" t="s">
        <v>82</v>
      </c>
      <c r="N2931" t="str">
        <f>IF(ISBLANK(Sales[[#This Row],[return]]),"No",Sales[[#This Row],[return]])</f>
        <v>Yes</v>
      </c>
      <c r="O2931" s="2">
        <v>43048</v>
      </c>
      <c r="P2931" s="8" t="str">
        <f>TEXT(DAY(Sales[[#This Row],[OrderDate]]),"ddd")</f>
        <v>Mon</v>
      </c>
      <c r="Q2931" s="8" t="str">
        <f>TEXT(MONTH(Sales[[#This Row],[ShipDate]])*29,"mmm")</f>
        <v>Nov</v>
      </c>
      <c r="R2931">
        <v>1292</v>
      </c>
      <c r="S2931" t="s">
        <v>103</v>
      </c>
      <c r="T2931" t="s">
        <v>90</v>
      </c>
      <c r="U2931">
        <v>11572</v>
      </c>
      <c r="V2931" s="1">
        <v>0</v>
      </c>
      <c r="W2931">
        <v>6</v>
      </c>
      <c r="X2931">
        <v>6</v>
      </c>
      <c r="Y2931">
        <v>12</v>
      </c>
      <c r="AD2931"/>
    </row>
    <row r="2932" spans="1:30" x14ac:dyDescent="0.25">
      <c r="A2932" t="s">
        <v>24</v>
      </c>
      <c r="B2932" s="2">
        <v>43053</v>
      </c>
      <c r="C2932" s="35">
        <f>YEAR(Sales[[#This Row],[ShipDate]])</f>
        <v>2017</v>
      </c>
      <c r="D2932" t="s">
        <v>19</v>
      </c>
      <c r="E2932" t="s">
        <v>18</v>
      </c>
      <c r="F2932" t="s">
        <v>99</v>
      </c>
      <c r="G2932" t="s">
        <v>46</v>
      </c>
      <c r="H2932" t="s">
        <v>1049</v>
      </c>
      <c r="I2932" t="s">
        <v>149</v>
      </c>
      <c r="J2932" t="s">
        <v>13</v>
      </c>
      <c r="K2932" t="s">
        <v>894</v>
      </c>
      <c r="L2932" t="s">
        <v>92</v>
      </c>
      <c r="M2932" t="s">
        <v>82</v>
      </c>
      <c r="N2932" t="str">
        <f>IF(ISBLANK(Sales[[#This Row],[return]]),"No",Sales[[#This Row],[return]])</f>
        <v>Yes</v>
      </c>
      <c r="O2932" s="2">
        <v>43048</v>
      </c>
      <c r="P2932" s="8" t="str">
        <f>TEXT(DAY(Sales[[#This Row],[OrderDate]]),"ddd")</f>
        <v>Mon</v>
      </c>
      <c r="Q2932" s="8" t="str">
        <f>TEXT(MONTH(Sales[[#This Row],[ShipDate]])*29,"mmm")</f>
        <v>Nov</v>
      </c>
      <c r="R2932">
        <v>125</v>
      </c>
      <c r="S2932" t="s">
        <v>2357</v>
      </c>
      <c r="T2932" t="s">
        <v>90</v>
      </c>
      <c r="U2932">
        <v>11572</v>
      </c>
      <c r="V2932" s="1">
        <v>0</v>
      </c>
      <c r="W2932">
        <v>6</v>
      </c>
      <c r="X2932">
        <v>2</v>
      </c>
      <c r="Y2932">
        <v>14</v>
      </c>
      <c r="AD2932"/>
    </row>
    <row r="2933" spans="1:30" x14ac:dyDescent="0.25">
      <c r="A2933" t="s">
        <v>24</v>
      </c>
      <c r="B2933" s="2">
        <v>43053</v>
      </c>
      <c r="C2933" s="35">
        <f>YEAR(Sales[[#This Row],[ShipDate]])</f>
        <v>2017</v>
      </c>
      <c r="D2933" t="s">
        <v>19</v>
      </c>
      <c r="E2933" t="s">
        <v>18</v>
      </c>
      <c r="F2933" t="s">
        <v>99</v>
      </c>
      <c r="G2933" t="s">
        <v>46</v>
      </c>
      <c r="H2933" t="s">
        <v>1049</v>
      </c>
      <c r="I2933" t="s">
        <v>149</v>
      </c>
      <c r="J2933" t="s">
        <v>13</v>
      </c>
      <c r="K2933" t="s">
        <v>894</v>
      </c>
      <c r="L2933" t="s">
        <v>92</v>
      </c>
      <c r="M2933" t="s">
        <v>82</v>
      </c>
      <c r="N2933" t="str">
        <f>IF(ISBLANK(Sales[[#This Row],[return]]),"No",Sales[[#This Row],[return]])</f>
        <v>Yes</v>
      </c>
      <c r="O2933" s="2">
        <v>43048</v>
      </c>
      <c r="P2933" s="8" t="str">
        <f>TEXT(DAY(Sales[[#This Row],[OrderDate]]),"ddd")</f>
        <v>Mon</v>
      </c>
      <c r="Q2933" s="8" t="str">
        <f>TEXT(MONTH(Sales[[#This Row],[ShipDate]])*29,"mmm")</f>
        <v>Nov</v>
      </c>
      <c r="R2933">
        <v>1026</v>
      </c>
      <c r="S2933" t="s">
        <v>2356</v>
      </c>
      <c r="T2933" t="s">
        <v>90</v>
      </c>
      <c r="U2933">
        <v>11572</v>
      </c>
      <c r="V2933" s="1">
        <v>0</v>
      </c>
      <c r="W2933">
        <v>54</v>
      </c>
      <c r="X2933">
        <v>5</v>
      </c>
      <c r="Y2933">
        <v>900</v>
      </c>
      <c r="AD2933"/>
    </row>
    <row r="2934" spans="1:30" x14ac:dyDescent="0.25">
      <c r="A2934" t="s">
        <v>40</v>
      </c>
      <c r="B2934" s="2">
        <v>42975</v>
      </c>
      <c r="C2934" s="35">
        <f>YEAR(Sales[[#This Row],[ShipDate]])</f>
        <v>2017</v>
      </c>
      <c r="D2934" t="s">
        <v>36</v>
      </c>
      <c r="E2934" t="s">
        <v>18</v>
      </c>
      <c r="F2934" t="s">
        <v>39</v>
      </c>
      <c r="G2934" t="s">
        <v>25</v>
      </c>
      <c r="H2934" t="s">
        <v>531</v>
      </c>
      <c r="I2934" t="s">
        <v>70</v>
      </c>
      <c r="J2934" t="s">
        <v>13</v>
      </c>
      <c r="K2934" t="s">
        <v>15</v>
      </c>
      <c r="L2934" t="s">
        <v>68</v>
      </c>
      <c r="N2934" t="str">
        <f>IF(ISBLANK(Sales[[#This Row],[return]]),"No",Sales[[#This Row],[return]])</f>
        <v>No</v>
      </c>
      <c r="O2934" s="2">
        <v>42971</v>
      </c>
      <c r="P2934" s="8" t="str">
        <f>TEXT(DAY(Sales[[#This Row],[OrderDate]]),"ddd")</f>
        <v>Tue</v>
      </c>
      <c r="Q2934" s="8" t="str">
        <f>TEXT(MONTH(Sales[[#This Row],[ShipDate]])*29,"mmm")</f>
        <v>Aug</v>
      </c>
      <c r="R2934">
        <v>866</v>
      </c>
      <c r="S2934" t="s">
        <v>916</v>
      </c>
      <c r="T2934" t="s">
        <v>66</v>
      </c>
      <c r="U2934">
        <v>76017</v>
      </c>
      <c r="V2934" s="1">
        <v>0.2</v>
      </c>
      <c r="W2934">
        <v>125</v>
      </c>
      <c r="X2934">
        <v>7</v>
      </c>
      <c r="Y2934">
        <v>999</v>
      </c>
      <c r="AD2934"/>
    </row>
    <row r="2935" spans="1:30" x14ac:dyDescent="0.25">
      <c r="A2935" t="s">
        <v>40</v>
      </c>
      <c r="B2935" s="2">
        <v>42975</v>
      </c>
      <c r="C2935" s="35">
        <f>YEAR(Sales[[#This Row],[ShipDate]])</f>
        <v>2017</v>
      </c>
      <c r="D2935" t="s">
        <v>36</v>
      </c>
      <c r="E2935" t="s">
        <v>18</v>
      </c>
      <c r="F2935" t="s">
        <v>39</v>
      </c>
      <c r="G2935" t="s">
        <v>25</v>
      </c>
      <c r="H2935" t="s">
        <v>531</v>
      </c>
      <c r="I2935" t="s">
        <v>70</v>
      </c>
      <c r="J2935" t="s">
        <v>13</v>
      </c>
      <c r="K2935" t="s">
        <v>15</v>
      </c>
      <c r="L2935" t="s">
        <v>68</v>
      </c>
      <c r="N2935" t="str">
        <f>IF(ISBLANK(Sales[[#This Row],[return]]),"No",Sales[[#This Row],[return]])</f>
        <v>No</v>
      </c>
      <c r="O2935" s="2">
        <v>42971</v>
      </c>
      <c r="P2935" s="8" t="str">
        <f>TEXT(DAY(Sales[[#This Row],[OrderDate]]),"ddd")</f>
        <v>Tue</v>
      </c>
      <c r="Q2935" s="8" t="str">
        <f>TEXT(MONTH(Sales[[#This Row],[ShipDate]])*29,"mmm")</f>
        <v>Aug</v>
      </c>
      <c r="R2935">
        <v>1483</v>
      </c>
      <c r="S2935" t="s">
        <v>980</v>
      </c>
      <c r="T2935" t="s">
        <v>66</v>
      </c>
      <c r="U2935">
        <v>76017</v>
      </c>
      <c r="V2935" s="1">
        <v>0.2</v>
      </c>
      <c r="W2935">
        <v>-136</v>
      </c>
      <c r="X2935">
        <v>14</v>
      </c>
      <c r="Y2935">
        <v>724</v>
      </c>
      <c r="AD2935"/>
    </row>
    <row r="2936" spans="1:30" x14ac:dyDescent="0.25">
      <c r="A2936" t="s">
        <v>40</v>
      </c>
      <c r="B2936" s="2">
        <v>42975</v>
      </c>
      <c r="C2936" s="35">
        <f>YEAR(Sales[[#This Row],[ShipDate]])</f>
        <v>2017</v>
      </c>
      <c r="D2936" t="s">
        <v>36</v>
      </c>
      <c r="E2936" t="s">
        <v>18</v>
      </c>
      <c r="F2936" t="s">
        <v>38</v>
      </c>
      <c r="G2936" t="s">
        <v>11</v>
      </c>
      <c r="H2936" t="s">
        <v>531</v>
      </c>
      <c r="I2936" t="s">
        <v>70</v>
      </c>
      <c r="J2936" t="s">
        <v>13</v>
      </c>
      <c r="K2936" t="s">
        <v>15</v>
      </c>
      <c r="L2936" t="s">
        <v>68</v>
      </c>
      <c r="N2936" t="str">
        <f>IF(ISBLANK(Sales[[#This Row],[return]]),"No",Sales[[#This Row],[return]])</f>
        <v>No</v>
      </c>
      <c r="O2936" s="2">
        <v>42971</v>
      </c>
      <c r="P2936" s="8" t="str">
        <f>TEXT(DAY(Sales[[#This Row],[OrderDate]]),"ddd")</f>
        <v>Tue</v>
      </c>
      <c r="Q2936" s="8" t="str">
        <f>TEXT(MONTH(Sales[[#This Row],[ShipDate]])*29,"mmm")</f>
        <v>Aug</v>
      </c>
      <c r="R2936">
        <v>848</v>
      </c>
      <c r="S2936" t="s">
        <v>257</v>
      </c>
      <c r="T2936" t="s">
        <v>66</v>
      </c>
      <c r="U2936">
        <v>76017</v>
      </c>
      <c r="V2936" s="1">
        <v>0.3</v>
      </c>
      <c r="W2936">
        <v>-118</v>
      </c>
      <c r="X2936">
        <v>5</v>
      </c>
      <c r="Y2936">
        <v>919</v>
      </c>
      <c r="AD2936"/>
    </row>
    <row r="2937" spans="1:30" x14ac:dyDescent="0.25">
      <c r="A2937" t="s">
        <v>40</v>
      </c>
      <c r="B2937" s="2">
        <v>42975</v>
      </c>
      <c r="C2937" s="35">
        <f>YEAR(Sales[[#This Row],[ShipDate]])</f>
        <v>2017</v>
      </c>
      <c r="D2937" t="s">
        <v>36</v>
      </c>
      <c r="E2937" t="s">
        <v>18</v>
      </c>
      <c r="F2937" t="s">
        <v>50</v>
      </c>
      <c r="G2937" t="s">
        <v>25</v>
      </c>
      <c r="H2937" t="s">
        <v>531</v>
      </c>
      <c r="I2937" t="s">
        <v>70</v>
      </c>
      <c r="J2937" t="s">
        <v>13</v>
      </c>
      <c r="K2937" t="s">
        <v>15</v>
      </c>
      <c r="L2937" t="s">
        <v>68</v>
      </c>
      <c r="N2937" t="str">
        <f>IF(ISBLANK(Sales[[#This Row],[return]]),"No",Sales[[#This Row],[return]])</f>
        <v>No</v>
      </c>
      <c r="O2937" s="2">
        <v>42971</v>
      </c>
      <c r="P2937" s="8" t="str">
        <f>TEXT(DAY(Sales[[#This Row],[OrderDate]]),"ddd")</f>
        <v>Tue</v>
      </c>
      <c r="Q2937" s="8" t="str">
        <f>TEXT(MONTH(Sales[[#This Row],[ShipDate]])*29,"mmm")</f>
        <v>Aug</v>
      </c>
      <c r="R2937">
        <v>237</v>
      </c>
      <c r="S2937" t="s">
        <v>3142</v>
      </c>
      <c r="T2937" t="s">
        <v>66</v>
      </c>
      <c r="U2937">
        <v>76017</v>
      </c>
      <c r="V2937" s="1">
        <v>0.8</v>
      </c>
      <c r="W2937">
        <v>-4</v>
      </c>
      <c r="X2937">
        <v>3</v>
      </c>
      <c r="Y2937">
        <v>3</v>
      </c>
      <c r="AD2937"/>
    </row>
    <row r="2938" spans="1:30" x14ac:dyDescent="0.25">
      <c r="A2938" t="s">
        <v>40</v>
      </c>
      <c r="B2938" s="2">
        <v>42845</v>
      </c>
      <c r="C2938" s="35">
        <f>YEAR(Sales[[#This Row],[ShipDate]])</f>
        <v>2017</v>
      </c>
      <c r="D2938" t="s">
        <v>36</v>
      </c>
      <c r="E2938" t="s">
        <v>18</v>
      </c>
      <c r="F2938" t="s">
        <v>99</v>
      </c>
      <c r="G2938" t="s">
        <v>46</v>
      </c>
      <c r="H2938" t="s">
        <v>1063</v>
      </c>
      <c r="I2938" t="s">
        <v>120</v>
      </c>
      <c r="J2938" t="s">
        <v>13</v>
      </c>
      <c r="K2938" t="s">
        <v>1108</v>
      </c>
      <c r="L2938" t="s">
        <v>68</v>
      </c>
      <c r="N2938" t="str">
        <f>IF(ISBLANK(Sales[[#This Row],[return]]),"No",Sales[[#This Row],[return]])</f>
        <v>No</v>
      </c>
      <c r="O2938" s="2">
        <v>42841</v>
      </c>
      <c r="P2938" s="8" t="str">
        <f>TEXT(DAY(Sales[[#This Row],[OrderDate]]),"ddd")</f>
        <v>Mon</v>
      </c>
      <c r="Q2938" s="8" t="str">
        <f>TEXT(MONTH(Sales[[#This Row],[ShipDate]])*29,"mmm")</f>
        <v>Apr</v>
      </c>
      <c r="R2938">
        <v>1018</v>
      </c>
      <c r="S2938" t="s">
        <v>2498</v>
      </c>
      <c r="T2938" t="s">
        <v>66</v>
      </c>
      <c r="U2938">
        <v>60201</v>
      </c>
      <c r="V2938" s="1">
        <v>0.2</v>
      </c>
      <c r="W2938">
        <v>-5</v>
      </c>
      <c r="X2938">
        <v>3</v>
      </c>
      <c r="Y2938">
        <v>44</v>
      </c>
      <c r="AD2938"/>
    </row>
    <row r="2939" spans="1:30" x14ac:dyDescent="0.25">
      <c r="A2939" t="s">
        <v>40</v>
      </c>
      <c r="B2939" s="2">
        <v>42845</v>
      </c>
      <c r="C2939" s="35">
        <f>YEAR(Sales[[#This Row],[ShipDate]])</f>
        <v>2017</v>
      </c>
      <c r="D2939" t="s">
        <v>36</v>
      </c>
      <c r="E2939" t="s">
        <v>18</v>
      </c>
      <c r="F2939" t="s">
        <v>574</v>
      </c>
      <c r="G2939" t="s">
        <v>46</v>
      </c>
      <c r="H2939" t="s">
        <v>1063</v>
      </c>
      <c r="I2939" t="s">
        <v>120</v>
      </c>
      <c r="J2939" t="s">
        <v>13</v>
      </c>
      <c r="K2939" t="s">
        <v>1108</v>
      </c>
      <c r="L2939" t="s">
        <v>68</v>
      </c>
      <c r="N2939" t="str">
        <f>IF(ISBLANK(Sales[[#This Row],[return]]),"No",Sales[[#This Row],[return]])</f>
        <v>No</v>
      </c>
      <c r="O2939" s="2">
        <v>42841</v>
      </c>
      <c r="P2939" s="8" t="str">
        <f>TEXT(DAY(Sales[[#This Row],[OrderDate]]),"ddd")</f>
        <v>Mon</v>
      </c>
      <c r="Q2939" s="8" t="str">
        <f>TEXT(MONTH(Sales[[#This Row],[ShipDate]])*29,"mmm")</f>
        <v>Apr</v>
      </c>
      <c r="R2939">
        <v>406</v>
      </c>
      <c r="S2939" t="s">
        <v>2504</v>
      </c>
      <c r="T2939" t="s">
        <v>66</v>
      </c>
      <c r="U2939">
        <v>60201</v>
      </c>
      <c r="V2939" s="1">
        <v>0.2</v>
      </c>
      <c r="W2939">
        <v>486</v>
      </c>
      <c r="X2939">
        <v>4</v>
      </c>
      <c r="Y2939">
        <v>1440</v>
      </c>
      <c r="AD2939"/>
    </row>
    <row r="2940" spans="1:30" x14ac:dyDescent="0.25">
      <c r="A2940" t="s">
        <v>40</v>
      </c>
      <c r="B2940" s="2">
        <v>43088</v>
      </c>
      <c r="C2940" s="35">
        <f>YEAR(Sales[[#This Row],[ShipDate]])</f>
        <v>2017</v>
      </c>
      <c r="D2940" t="s">
        <v>36</v>
      </c>
      <c r="E2940" t="s">
        <v>18</v>
      </c>
      <c r="F2940" t="s">
        <v>50</v>
      </c>
      <c r="G2940" t="s">
        <v>25</v>
      </c>
      <c r="H2940" t="s">
        <v>457</v>
      </c>
      <c r="I2940" t="s">
        <v>32</v>
      </c>
      <c r="J2940" t="s">
        <v>13</v>
      </c>
      <c r="K2940" t="s">
        <v>1438</v>
      </c>
      <c r="L2940" t="s">
        <v>30</v>
      </c>
      <c r="N2940" t="str">
        <f>IF(ISBLANK(Sales[[#This Row],[return]]),"No",Sales[[#This Row],[return]])</f>
        <v>No</v>
      </c>
      <c r="O2940" s="2">
        <v>43083</v>
      </c>
      <c r="P2940" s="8" t="str">
        <f>TEXT(DAY(Sales[[#This Row],[OrderDate]]),"ddd")</f>
        <v>Sat</v>
      </c>
      <c r="Q2940" s="8" t="str">
        <f>TEXT(MONTH(Sales[[#This Row],[ShipDate]])*29,"mmm")</f>
        <v>Dec</v>
      </c>
      <c r="R2940">
        <v>1650</v>
      </c>
      <c r="S2940" t="s">
        <v>2163</v>
      </c>
      <c r="T2940" t="s">
        <v>28</v>
      </c>
      <c r="U2940">
        <v>92105</v>
      </c>
      <c r="V2940" s="1">
        <v>0.2</v>
      </c>
      <c r="W2940">
        <v>3</v>
      </c>
      <c r="X2940">
        <v>2</v>
      </c>
      <c r="Y2940">
        <v>8</v>
      </c>
      <c r="AD2940"/>
    </row>
    <row r="2941" spans="1:30" x14ac:dyDescent="0.25">
      <c r="A2941" t="s">
        <v>10</v>
      </c>
      <c r="B2941" s="2">
        <v>42804</v>
      </c>
      <c r="C2941" s="35">
        <f>YEAR(Sales[[#This Row],[ShipDate]])</f>
        <v>2017</v>
      </c>
      <c r="D2941" t="s">
        <v>607</v>
      </c>
      <c r="E2941" t="s">
        <v>18</v>
      </c>
      <c r="F2941" t="s">
        <v>50</v>
      </c>
      <c r="G2941" t="s">
        <v>25</v>
      </c>
      <c r="H2941" t="s">
        <v>107</v>
      </c>
      <c r="I2941" t="s">
        <v>70</v>
      </c>
      <c r="J2941" t="s">
        <v>13</v>
      </c>
      <c r="K2941" t="s">
        <v>1243</v>
      </c>
      <c r="L2941" t="s">
        <v>68</v>
      </c>
      <c r="N2941" t="str">
        <f>IF(ISBLANK(Sales[[#This Row],[return]]),"No",Sales[[#This Row],[return]])</f>
        <v>No</v>
      </c>
      <c r="O2941" s="2">
        <v>42804</v>
      </c>
      <c r="P2941" s="8" t="str">
        <f>TEXT(DAY(Sales[[#This Row],[OrderDate]]),"ddd")</f>
        <v>Tue</v>
      </c>
      <c r="Q2941" s="8" t="str">
        <f>TEXT(MONTH(Sales[[#This Row],[ShipDate]])*29,"mmm")</f>
        <v>Mar</v>
      </c>
      <c r="R2941">
        <v>67</v>
      </c>
      <c r="S2941" t="s">
        <v>1753</v>
      </c>
      <c r="T2941" t="s">
        <v>66</v>
      </c>
      <c r="U2941">
        <v>77041</v>
      </c>
      <c r="V2941" s="1">
        <v>0.8</v>
      </c>
      <c r="W2941">
        <v>-2</v>
      </c>
      <c r="X2941">
        <v>2</v>
      </c>
      <c r="Y2941">
        <v>1</v>
      </c>
      <c r="AD2941"/>
    </row>
    <row r="2942" spans="1:30" x14ac:dyDescent="0.25">
      <c r="A2942" t="s">
        <v>40</v>
      </c>
      <c r="B2942" s="2">
        <v>42936</v>
      </c>
      <c r="C2942" s="35">
        <f>YEAR(Sales[[#This Row],[ShipDate]])</f>
        <v>2017</v>
      </c>
      <c r="D2942" t="s">
        <v>36</v>
      </c>
      <c r="E2942" t="s">
        <v>69</v>
      </c>
      <c r="F2942" t="s">
        <v>23</v>
      </c>
      <c r="G2942" t="s">
        <v>11</v>
      </c>
      <c r="H2942" t="s">
        <v>1151</v>
      </c>
      <c r="I2942" t="s">
        <v>1150</v>
      </c>
      <c r="J2942" t="s">
        <v>13</v>
      </c>
      <c r="K2942" t="s">
        <v>2971</v>
      </c>
      <c r="L2942" t="s">
        <v>92</v>
      </c>
      <c r="N2942" t="str">
        <f>IF(ISBLANK(Sales[[#This Row],[return]]),"No",Sales[[#This Row],[return]])</f>
        <v>No</v>
      </c>
      <c r="O2942" s="2">
        <v>42932</v>
      </c>
      <c r="P2942" s="8" t="str">
        <f>TEXT(DAY(Sales[[#This Row],[OrderDate]]),"ddd")</f>
        <v>Mon</v>
      </c>
      <c r="Q2942" s="8" t="str">
        <f>TEXT(MONTH(Sales[[#This Row],[ShipDate]])*29,"mmm")</f>
        <v>Jul</v>
      </c>
      <c r="R2942">
        <v>764</v>
      </c>
      <c r="S2942" t="s">
        <v>3105</v>
      </c>
      <c r="T2942" t="s">
        <v>90</v>
      </c>
      <c r="U2942">
        <v>21215</v>
      </c>
      <c r="V2942" s="1">
        <v>0</v>
      </c>
      <c r="W2942">
        <v>44</v>
      </c>
      <c r="X2942">
        <v>1</v>
      </c>
      <c r="Y2942">
        <v>151</v>
      </c>
      <c r="AD2942"/>
    </row>
    <row r="2943" spans="1:30" x14ac:dyDescent="0.25">
      <c r="A2943" t="s">
        <v>40</v>
      </c>
      <c r="B2943" s="2">
        <v>42936</v>
      </c>
      <c r="C2943" s="35">
        <f>YEAR(Sales[[#This Row],[ShipDate]])</f>
        <v>2017</v>
      </c>
      <c r="D2943" t="s">
        <v>36</v>
      </c>
      <c r="E2943" t="s">
        <v>69</v>
      </c>
      <c r="F2943" t="s">
        <v>150</v>
      </c>
      <c r="G2943" t="s">
        <v>25</v>
      </c>
      <c r="H2943" t="s">
        <v>1151</v>
      </c>
      <c r="I2943" t="s">
        <v>1150</v>
      </c>
      <c r="J2943" t="s">
        <v>13</v>
      </c>
      <c r="K2943" t="s">
        <v>2971</v>
      </c>
      <c r="L2943" t="s">
        <v>92</v>
      </c>
      <c r="N2943" t="str">
        <f>IF(ISBLANK(Sales[[#This Row],[return]]),"No",Sales[[#This Row],[return]])</f>
        <v>No</v>
      </c>
      <c r="O2943" s="2">
        <v>42932</v>
      </c>
      <c r="P2943" s="8" t="str">
        <f>TEXT(DAY(Sales[[#This Row],[OrderDate]]),"ddd")</f>
        <v>Mon</v>
      </c>
      <c r="Q2943" s="8" t="str">
        <f>TEXT(MONTH(Sales[[#This Row],[ShipDate]])*29,"mmm")</f>
        <v>Jul</v>
      </c>
      <c r="R2943">
        <v>41</v>
      </c>
      <c r="S2943" t="s">
        <v>3242</v>
      </c>
      <c r="T2943" t="s">
        <v>90</v>
      </c>
      <c r="U2943">
        <v>21215</v>
      </c>
      <c r="V2943" s="1">
        <v>0</v>
      </c>
      <c r="W2943">
        <v>5</v>
      </c>
      <c r="X2943">
        <v>4</v>
      </c>
      <c r="Y2943">
        <v>12</v>
      </c>
      <c r="AD2943"/>
    </row>
    <row r="2944" spans="1:30" x14ac:dyDescent="0.25">
      <c r="A2944" t="s">
        <v>40</v>
      </c>
      <c r="B2944" s="2">
        <v>42936</v>
      </c>
      <c r="C2944" s="35">
        <f>YEAR(Sales[[#This Row],[ShipDate]])</f>
        <v>2017</v>
      </c>
      <c r="D2944" t="s">
        <v>36</v>
      </c>
      <c r="E2944" t="s">
        <v>69</v>
      </c>
      <c r="F2944" t="s">
        <v>104</v>
      </c>
      <c r="G2944" t="s">
        <v>25</v>
      </c>
      <c r="H2944" t="s">
        <v>1151</v>
      </c>
      <c r="I2944" t="s">
        <v>1150</v>
      </c>
      <c r="J2944" t="s">
        <v>13</v>
      </c>
      <c r="K2944" t="s">
        <v>2971</v>
      </c>
      <c r="L2944" t="s">
        <v>92</v>
      </c>
      <c r="N2944" t="str">
        <f>IF(ISBLANK(Sales[[#This Row],[return]]),"No",Sales[[#This Row],[return]])</f>
        <v>No</v>
      </c>
      <c r="O2944" s="2">
        <v>42932</v>
      </c>
      <c r="P2944" s="8" t="str">
        <f>TEXT(DAY(Sales[[#This Row],[OrderDate]]),"ddd")</f>
        <v>Mon</v>
      </c>
      <c r="Q2944" s="8" t="str">
        <f>TEXT(MONTH(Sales[[#This Row],[ShipDate]])*29,"mmm")</f>
        <v>Jul</v>
      </c>
      <c r="R2944">
        <v>1626</v>
      </c>
      <c r="S2944" t="s">
        <v>683</v>
      </c>
      <c r="T2944" t="s">
        <v>90</v>
      </c>
      <c r="U2944">
        <v>21215</v>
      </c>
      <c r="V2944" s="1">
        <v>0</v>
      </c>
      <c r="W2944">
        <v>63</v>
      </c>
      <c r="X2944">
        <v>9</v>
      </c>
      <c r="Y2944">
        <v>137</v>
      </c>
      <c r="AD2944"/>
    </row>
    <row r="2945" spans="1:30" x14ac:dyDescent="0.25">
      <c r="A2945" t="s">
        <v>40</v>
      </c>
      <c r="B2945" s="2">
        <v>42908</v>
      </c>
      <c r="C2945" s="35">
        <f>YEAR(Sales[[#This Row],[ShipDate]])</f>
        <v>2017</v>
      </c>
      <c r="D2945" t="s">
        <v>36</v>
      </c>
      <c r="E2945" t="s">
        <v>31</v>
      </c>
      <c r="F2945" t="s">
        <v>45</v>
      </c>
      <c r="G2945" t="s">
        <v>25</v>
      </c>
      <c r="H2945" t="s">
        <v>660</v>
      </c>
      <c r="I2945" t="s">
        <v>37</v>
      </c>
      <c r="J2945" t="s">
        <v>13</v>
      </c>
      <c r="K2945" t="s">
        <v>2596</v>
      </c>
      <c r="L2945" t="s">
        <v>17</v>
      </c>
      <c r="N2945" t="str">
        <f>IF(ISBLANK(Sales[[#This Row],[return]]),"No",Sales[[#This Row],[return]])</f>
        <v>No</v>
      </c>
      <c r="O2945" s="2">
        <v>42904</v>
      </c>
      <c r="P2945" s="8" t="str">
        <f>TEXT(DAY(Sales[[#This Row],[OrderDate]]),"ddd")</f>
        <v>Wed</v>
      </c>
      <c r="Q2945" s="8" t="str">
        <f>TEXT(MONTH(Sales[[#This Row],[ShipDate]])*29,"mmm")</f>
        <v>Jun</v>
      </c>
      <c r="R2945">
        <v>522</v>
      </c>
      <c r="S2945" t="s">
        <v>594</v>
      </c>
      <c r="T2945" t="s">
        <v>15</v>
      </c>
      <c r="U2945">
        <v>33178</v>
      </c>
      <c r="V2945" s="1">
        <v>0.2</v>
      </c>
      <c r="W2945">
        <v>4</v>
      </c>
      <c r="X2945">
        <v>4</v>
      </c>
      <c r="Y2945">
        <v>14</v>
      </c>
      <c r="AD2945"/>
    </row>
    <row r="2946" spans="1:30" x14ac:dyDescent="0.25">
      <c r="A2946" t="s">
        <v>24</v>
      </c>
      <c r="B2946" s="2">
        <v>43004</v>
      </c>
      <c r="C2946" s="35">
        <f>YEAR(Sales[[#This Row],[ShipDate]])</f>
        <v>2017</v>
      </c>
      <c r="D2946" t="s">
        <v>36</v>
      </c>
      <c r="E2946" t="s">
        <v>31</v>
      </c>
      <c r="F2946" t="s">
        <v>99</v>
      </c>
      <c r="G2946" t="s">
        <v>46</v>
      </c>
      <c r="H2946" t="s">
        <v>249</v>
      </c>
      <c r="I2946" t="s">
        <v>598</v>
      </c>
      <c r="J2946" t="s">
        <v>13</v>
      </c>
      <c r="K2946" t="s">
        <v>2681</v>
      </c>
      <c r="L2946" t="s">
        <v>17</v>
      </c>
      <c r="N2946" t="str">
        <f>IF(ISBLANK(Sales[[#This Row],[return]]),"No",Sales[[#This Row],[return]])</f>
        <v>No</v>
      </c>
      <c r="O2946" s="2">
        <v>42997</v>
      </c>
      <c r="P2946" s="8" t="str">
        <f>TEXT(DAY(Sales[[#This Row],[OrderDate]]),"ddd")</f>
        <v>Thu</v>
      </c>
      <c r="Q2946" s="8" t="str">
        <f>TEXT(MONTH(Sales[[#This Row],[ShipDate]])*29,"mmm")</f>
        <v>Sep</v>
      </c>
      <c r="R2946">
        <v>957</v>
      </c>
      <c r="S2946" t="s">
        <v>2381</v>
      </c>
      <c r="T2946" t="s">
        <v>15</v>
      </c>
      <c r="U2946">
        <v>31907</v>
      </c>
      <c r="V2946" s="1">
        <v>0</v>
      </c>
      <c r="W2946">
        <v>23</v>
      </c>
      <c r="X2946">
        <v>4</v>
      </c>
      <c r="Y2946">
        <v>66</v>
      </c>
      <c r="AD2946"/>
    </row>
    <row r="2947" spans="1:30" x14ac:dyDescent="0.25">
      <c r="A2947" t="s">
        <v>40</v>
      </c>
      <c r="B2947" s="2">
        <v>42953</v>
      </c>
      <c r="C2947" s="35">
        <f>YEAR(Sales[[#This Row],[ShipDate]])</f>
        <v>2017</v>
      </c>
      <c r="D2947" t="s">
        <v>36</v>
      </c>
      <c r="E2947" t="s">
        <v>18</v>
      </c>
      <c r="F2947" t="s">
        <v>50</v>
      </c>
      <c r="G2947" t="s">
        <v>25</v>
      </c>
      <c r="H2947" t="s">
        <v>60</v>
      </c>
      <c r="I2947" t="s">
        <v>63</v>
      </c>
      <c r="J2947" t="s">
        <v>13</v>
      </c>
      <c r="K2947" t="s">
        <v>1497</v>
      </c>
      <c r="L2947" t="s">
        <v>30</v>
      </c>
      <c r="N2947" t="str">
        <f>IF(ISBLANK(Sales[[#This Row],[return]]),"No",Sales[[#This Row],[return]])</f>
        <v>No</v>
      </c>
      <c r="O2947" s="2">
        <v>42949</v>
      </c>
      <c r="P2947" s="8" t="str">
        <f>TEXT(DAY(Sales[[#This Row],[OrderDate]]),"ddd")</f>
        <v>Mon</v>
      </c>
      <c r="Q2947" s="8" t="str">
        <f>TEXT(MONTH(Sales[[#This Row],[ShipDate]])*29,"mmm")</f>
        <v>Aug</v>
      </c>
      <c r="R2947">
        <v>902</v>
      </c>
      <c r="S2947" t="s">
        <v>1678</v>
      </c>
      <c r="T2947" t="s">
        <v>28</v>
      </c>
      <c r="U2947">
        <v>98105</v>
      </c>
      <c r="V2947" s="1">
        <v>0.2</v>
      </c>
      <c r="W2947">
        <v>2</v>
      </c>
      <c r="X2947">
        <v>2</v>
      </c>
      <c r="Y2947">
        <v>6</v>
      </c>
      <c r="AD2947"/>
    </row>
    <row r="2948" spans="1:30" x14ac:dyDescent="0.25">
      <c r="A2948" t="s">
        <v>40</v>
      </c>
      <c r="B2948" s="2">
        <v>42953</v>
      </c>
      <c r="C2948" s="35">
        <f>YEAR(Sales[[#This Row],[ShipDate]])</f>
        <v>2017</v>
      </c>
      <c r="D2948" t="s">
        <v>36</v>
      </c>
      <c r="E2948" t="s">
        <v>18</v>
      </c>
      <c r="F2948" t="s">
        <v>340</v>
      </c>
      <c r="G2948" t="s">
        <v>46</v>
      </c>
      <c r="H2948" t="s">
        <v>60</v>
      </c>
      <c r="I2948" t="s">
        <v>63</v>
      </c>
      <c r="J2948" t="s">
        <v>13</v>
      </c>
      <c r="K2948" t="s">
        <v>1497</v>
      </c>
      <c r="L2948" t="s">
        <v>30</v>
      </c>
      <c r="N2948" t="str">
        <f>IF(ISBLANK(Sales[[#This Row],[return]]),"No",Sales[[#This Row],[return]])</f>
        <v>No</v>
      </c>
      <c r="O2948" s="2">
        <v>42949</v>
      </c>
      <c r="P2948" s="8" t="str">
        <f>TEXT(DAY(Sales[[#This Row],[OrderDate]]),"ddd")</f>
        <v>Mon</v>
      </c>
      <c r="Q2948" s="8" t="str">
        <f>TEXT(MONTH(Sales[[#This Row],[ShipDate]])*29,"mmm")</f>
        <v>Aug</v>
      </c>
      <c r="R2948">
        <v>1224</v>
      </c>
      <c r="S2948" t="s">
        <v>2510</v>
      </c>
      <c r="T2948" t="s">
        <v>28</v>
      </c>
      <c r="U2948">
        <v>98105</v>
      </c>
      <c r="V2948" s="1">
        <v>0.2</v>
      </c>
      <c r="W2948">
        <v>42</v>
      </c>
      <c r="X2948">
        <v>2</v>
      </c>
      <c r="Y2948">
        <v>558</v>
      </c>
      <c r="AD2948"/>
    </row>
    <row r="2949" spans="1:30" x14ac:dyDescent="0.25">
      <c r="A2949" t="s">
        <v>40</v>
      </c>
      <c r="B2949" s="2">
        <v>42777</v>
      </c>
      <c r="C2949" s="35">
        <f>YEAR(Sales[[#This Row],[ShipDate]])</f>
        <v>2017</v>
      </c>
      <c r="D2949" t="s">
        <v>36</v>
      </c>
      <c r="E2949" t="s">
        <v>31</v>
      </c>
      <c r="F2949" t="s">
        <v>59</v>
      </c>
      <c r="G2949" t="s">
        <v>25</v>
      </c>
      <c r="H2949" t="s">
        <v>171</v>
      </c>
      <c r="I2949" t="s">
        <v>174</v>
      </c>
      <c r="J2949" t="s">
        <v>13</v>
      </c>
      <c r="K2949" t="s">
        <v>2624</v>
      </c>
      <c r="L2949" t="s">
        <v>17</v>
      </c>
      <c r="N2949" t="str">
        <f>IF(ISBLANK(Sales[[#This Row],[return]]),"No",Sales[[#This Row],[return]])</f>
        <v>No</v>
      </c>
      <c r="O2949" s="2">
        <v>42773</v>
      </c>
      <c r="P2949" s="8" t="str">
        <f>TEXT(DAY(Sales[[#This Row],[OrderDate]]),"ddd")</f>
        <v>Sat</v>
      </c>
      <c r="Q2949" s="8" t="str">
        <f>TEXT(MONTH(Sales[[#This Row],[ShipDate]])*29,"mmm")</f>
        <v>Feb</v>
      </c>
      <c r="R2949">
        <v>1754</v>
      </c>
      <c r="S2949" t="s">
        <v>445</v>
      </c>
      <c r="T2949" t="s">
        <v>15</v>
      </c>
      <c r="U2949">
        <v>22153</v>
      </c>
      <c r="V2949" s="1">
        <v>0</v>
      </c>
      <c r="W2949">
        <v>6</v>
      </c>
      <c r="X2949">
        <v>2</v>
      </c>
      <c r="Y2949">
        <v>13</v>
      </c>
      <c r="AD2949"/>
    </row>
    <row r="2950" spans="1:30" x14ac:dyDescent="0.25">
      <c r="A2950" t="s">
        <v>40</v>
      </c>
      <c r="B2950" s="2">
        <v>42777</v>
      </c>
      <c r="C2950" s="35">
        <f>YEAR(Sales[[#This Row],[ShipDate]])</f>
        <v>2017</v>
      </c>
      <c r="D2950" t="s">
        <v>36</v>
      </c>
      <c r="E2950" t="s">
        <v>31</v>
      </c>
      <c r="F2950" t="s">
        <v>104</v>
      </c>
      <c r="G2950" t="s">
        <v>25</v>
      </c>
      <c r="H2950" t="s">
        <v>171</v>
      </c>
      <c r="I2950" t="s">
        <v>174</v>
      </c>
      <c r="J2950" t="s">
        <v>13</v>
      </c>
      <c r="K2950" t="s">
        <v>2624</v>
      </c>
      <c r="L2950" t="s">
        <v>17</v>
      </c>
      <c r="N2950" t="str">
        <f>IF(ISBLANK(Sales[[#This Row],[return]]),"No",Sales[[#This Row],[return]])</f>
        <v>No</v>
      </c>
      <c r="O2950" s="2">
        <v>42773</v>
      </c>
      <c r="P2950" s="8" t="str">
        <f>TEXT(DAY(Sales[[#This Row],[OrderDate]]),"ddd")</f>
        <v>Sat</v>
      </c>
      <c r="Q2950" s="8" t="str">
        <f>TEXT(MONTH(Sales[[#This Row],[ShipDate]])*29,"mmm")</f>
        <v>Feb</v>
      </c>
      <c r="R2950">
        <v>396</v>
      </c>
      <c r="S2950" t="s">
        <v>2122</v>
      </c>
      <c r="T2950" t="s">
        <v>15</v>
      </c>
      <c r="U2950">
        <v>22153</v>
      </c>
      <c r="V2950" s="1">
        <v>0</v>
      </c>
      <c r="W2950">
        <v>146</v>
      </c>
      <c r="X2950">
        <v>5</v>
      </c>
      <c r="Y2950">
        <v>311</v>
      </c>
      <c r="AD2950"/>
    </row>
    <row r="2951" spans="1:30" x14ac:dyDescent="0.25">
      <c r="A2951" t="s">
        <v>40</v>
      </c>
      <c r="B2951" s="2">
        <v>43053</v>
      </c>
      <c r="C2951" s="35">
        <f>YEAR(Sales[[#This Row],[ShipDate]])</f>
        <v>2017</v>
      </c>
      <c r="D2951" t="s">
        <v>36</v>
      </c>
      <c r="E2951" t="s">
        <v>18</v>
      </c>
      <c r="F2951" t="s">
        <v>39</v>
      </c>
      <c r="G2951" t="s">
        <v>25</v>
      </c>
      <c r="H2951" t="s">
        <v>88</v>
      </c>
      <c r="I2951" t="s">
        <v>93</v>
      </c>
      <c r="J2951" t="s">
        <v>13</v>
      </c>
      <c r="K2951" t="s">
        <v>1435</v>
      </c>
      <c r="L2951" t="s">
        <v>92</v>
      </c>
      <c r="N2951" t="str">
        <f>IF(ISBLANK(Sales[[#This Row],[return]]),"No",Sales[[#This Row],[return]])</f>
        <v>No</v>
      </c>
      <c r="O2951" s="2">
        <v>43049</v>
      </c>
      <c r="P2951" s="8" t="str">
        <f>TEXT(DAY(Sales[[#This Row],[OrderDate]]),"ddd")</f>
        <v>Tue</v>
      </c>
      <c r="Q2951" s="8" t="str">
        <f>TEXT(MONTH(Sales[[#This Row],[ShipDate]])*29,"mmm")</f>
        <v>Nov</v>
      </c>
      <c r="R2951">
        <v>907</v>
      </c>
      <c r="S2951" t="s">
        <v>2217</v>
      </c>
      <c r="T2951" t="s">
        <v>90</v>
      </c>
      <c r="U2951">
        <v>19140</v>
      </c>
      <c r="V2951" s="1">
        <v>0.2</v>
      </c>
      <c r="W2951">
        <v>43</v>
      </c>
      <c r="X2951">
        <v>6</v>
      </c>
      <c r="Y2951">
        <v>578</v>
      </c>
      <c r="AD2951"/>
    </row>
    <row r="2952" spans="1:30" x14ac:dyDescent="0.25">
      <c r="A2952" t="s">
        <v>40</v>
      </c>
      <c r="B2952" s="2">
        <v>42890</v>
      </c>
      <c r="C2952" s="35">
        <f>YEAR(Sales[[#This Row],[ShipDate]])</f>
        <v>2017</v>
      </c>
      <c r="D2952" t="s">
        <v>36</v>
      </c>
      <c r="E2952" t="s">
        <v>18</v>
      </c>
      <c r="F2952" t="s">
        <v>21</v>
      </c>
      <c r="G2952" t="s">
        <v>11</v>
      </c>
      <c r="H2952" t="s">
        <v>94</v>
      </c>
      <c r="I2952" t="s">
        <v>78</v>
      </c>
      <c r="J2952" t="s">
        <v>13</v>
      </c>
      <c r="K2952" t="s">
        <v>1301</v>
      </c>
      <c r="L2952" t="s">
        <v>30</v>
      </c>
      <c r="N2952" t="str">
        <f>IF(ISBLANK(Sales[[#This Row],[return]]),"No",Sales[[#This Row],[return]])</f>
        <v>No</v>
      </c>
      <c r="O2952" s="2">
        <v>42886</v>
      </c>
      <c r="P2952" s="8" t="str">
        <f>TEXT(DAY(Sales[[#This Row],[OrderDate]]),"ddd")</f>
        <v>Tue</v>
      </c>
      <c r="Q2952" s="8" t="str">
        <f>TEXT(MONTH(Sales[[#This Row],[ShipDate]])*29,"mmm")</f>
        <v>Jun</v>
      </c>
      <c r="R2952">
        <v>1228</v>
      </c>
      <c r="S2952" t="s">
        <v>3115</v>
      </c>
      <c r="T2952" t="s">
        <v>28</v>
      </c>
      <c r="U2952">
        <v>84057</v>
      </c>
      <c r="V2952" s="1">
        <v>0</v>
      </c>
      <c r="W2952">
        <v>141</v>
      </c>
      <c r="X2952">
        <v>7</v>
      </c>
      <c r="Y2952">
        <v>1407</v>
      </c>
      <c r="AD2952"/>
    </row>
    <row r="2953" spans="1:30" x14ac:dyDescent="0.25">
      <c r="A2953" t="s">
        <v>40</v>
      </c>
      <c r="B2953" s="2">
        <v>42890</v>
      </c>
      <c r="C2953" s="35">
        <f>YEAR(Sales[[#This Row],[ShipDate]])</f>
        <v>2017</v>
      </c>
      <c r="D2953" t="s">
        <v>36</v>
      </c>
      <c r="E2953" t="s">
        <v>18</v>
      </c>
      <c r="F2953" t="s">
        <v>39</v>
      </c>
      <c r="G2953" t="s">
        <v>25</v>
      </c>
      <c r="H2953" t="s">
        <v>94</v>
      </c>
      <c r="I2953" t="s">
        <v>78</v>
      </c>
      <c r="J2953" t="s">
        <v>13</v>
      </c>
      <c r="K2953" t="s">
        <v>1301</v>
      </c>
      <c r="L2953" t="s">
        <v>30</v>
      </c>
      <c r="N2953" t="str">
        <f>IF(ISBLANK(Sales[[#This Row],[return]]),"No",Sales[[#This Row],[return]])</f>
        <v>No</v>
      </c>
      <c r="O2953" s="2">
        <v>42886</v>
      </c>
      <c r="P2953" s="8" t="str">
        <f>TEXT(DAY(Sales[[#This Row],[OrderDate]]),"ddd")</f>
        <v>Tue</v>
      </c>
      <c r="Q2953" s="8" t="str">
        <f>TEXT(MONTH(Sales[[#This Row],[ShipDate]])*29,"mmm")</f>
        <v>Jun</v>
      </c>
      <c r="R2953">
        <v>662</v>
      </c>
      <c r="S2953" t="s">
        <v>2145</v>
      </c>
      <c r="T2953" t="s">
        <v>28</v>
      </c>
      <c r="U2953">
        <v>84057</v>
      </c>
      <c r="V2953" s="1">
        <v>0</v>
      </c>
      <c r="W2953">
        <v>61</v>
      </c>
      <c r="X2953">
        <v>2</v>
      </c>
      <c r="Y2953">
        <v>323</v>
      </c>
      <c r="AD2953"/>
    </row>
    <row r="2954" spans="1:30" x14ac:dyDescent="0.25">
      <c r="A2954" t="s">
        <v>40</v>
      </c>
      <c r="B2954" s="2">
        <v>42890</v>
      </c>
      <c r="C2954" s="35">
        <f>YEAR(Sales[[#This Row],[ShipDate]])</f>
        <v>2017</v>
      </c>
      <c r="D2954" t="s">
        <v>36</v>
      </c>
      <c r="E2954" t="s">
        <v>18</v>
      </c>
      <c r="F2954" t="s">
        <v>33</v>
      </c>
      <c r="G2954" t="s">
        <v>25</v>
      </c>
      <c r="H2954" t="s">
        <v>94</v>
      </c>
      <c r="I2954" t="s">
        <v>78</v>
      </c>
      <c r="J2954" t="s">
        <v>13</v>
      </c>
      <c r="K2954" t="s">
        <v>1301</v>
      </c>
      <c r="L2954" t="s">
        <v>30</v>
      </c>
      <c r="N2954" t="str">
        <f>IF(ISBLANK(Sales[[#This Row],[return]]),"No",Sales[[#This Row],[return]])</f>
        <v>No</v>
      </c>
      <c r="O2954" s="2">
        <v>42886</v>
      </c>
      <c r="P2954" s="8" t="str">
        <f>TEXT(DAY(Sales[[#This Row],[OrderDate]]),"ddd")</f>
        <v>Tue</v>
      </c>
      <c r="Q2954" s="8" t="str">
        <f>TEXT(MONTH(Sales[[#This Row],[ShipDate]])*29,"mmm")</f>
        <v>Jun</v>
      </c>
      <c r="R2954">
        <v>1442</v>
      </c>
      <c r="S2954" t="s">
        <v>670</v>
      </c>
      <c r="T2954" t="s">
        <v>28</v>
      </c>
      <c r="U2954">
        <v>84057</v>
      </c>
      <c r="V2954" s="1">
        <v>0</v>
      </c>
      <c r="W2954">
        <v>8</v>
      </c>
      <c r="X2954">
        <v>5</v>
      </c>
      <c r="Y2954">
        <v>16</v>
      </c>
      <c r="AD2954"/>
    </row>
    <row r="2955" spans="1:30" x14ac:dyDescent="0.25">
      <c r="A2955" t="s">
        <v>40</v>
      </c>
      <c r="B2955" s="2">
        <v>43004</v>
      </c>
      <c r="C2955" s="35">
        <f>YEAR(Sales[[#This Row],[ShipDate]])</f>
        <v>2017</v>
      </c>
      <c r="D2955" t="s">
        <v>19</v>
      </c>
      <c r="E2955" t="s">
        <v>18</v>
      </c>
      <c r="F2955" t="s">
        <v>48</v>
      </c>
      <c r="G2955" t="s">
        <v>46</v>
      </c>
      <c r="H2955" t="s">
        <v>614</v>
      </c>
      <c r="I2955" t="s">
        <v>169</v>
      </c>
      <c r="J2955" t="s">
        <v>13</v>
      </c>
      <c r="K2955" t="s">
        <v>1569</v>
      </c>
      <c r="L2955" t="s">
        <v>30</v>
      </c>
      <c r="N2955" t="str">
        <f>IF(ISBLANK(Sales[[#This Row],[return]]),"No",Sales[[#This Row],[return]])</f>
        <v>No</v>
      </c>
      <c r="O2955" s="2">
        <v>43002</v>
      </c>
      <c r="P2955" s="8" t="str">
        <f>TEXT(DAY(Sales[[#This Row],[OrderDate]]),"ddd")</f>
        <v>Tue</v>
      </c>
      <c r="Q2955" s="8" t="str">
        <f>TEXT(MONTH(Sales[[#This Row],[ShipDate]])*29,"mmm")</f>
        <v>Sep</v>
      </c>
      <c r="R2955">
        <v>1400</v>
      </c>
      <c r="S2955" t="s">
        <v>2467</v>
      </c>
      <c r="T2955" t="s">
        <v>28</v>
      </c>
      <c r="U2955">
        <v>85705</v>
      </c>
      <c r="V2955" s="1">
        <v>0.2</v>
      </c>
      <c r="W2955">
        <v>13</v>
      </c>
      <c r="X2955">
        <v>2</v>
      </c>
      <c r="Y2955">
        <v>35</v>
      </c>
      <c r="AD2955"/>
    </row>
    <row r="2956" spans="1:30" x14ac:dyDescent="0.25">
      <c r="A2956" t="s">
        <v>24</v>
      </c>
      <c r="B2956" s="2">
        <v>43087</v>
      </c>
      <c r="C2956" s="35">
        <f>YEAR(Sales[[#This Row],[ShipDate]])</f>
        <v>2017</v>
      </c>
      <c r="D2956" t="s">
        <v>113</v>
      </c>
      <c r="E2956" t="s">
        <v>18</v>
      </c>
      <c r="F2956" t="s">
        <v>43</v>
      </c>
      <c r="G2956" t="s">
        <v>11</v>
      </c>
      <c r="H2956" t="s">
        <v>302</v>
      </c>
      <c r="I2956" t="s">
        <v>252</v>
      </c>
      <c r="J2956" t="s">
        <v>13</v>
      </c>
      <c r="K2956" t="s">
        <v>690</v>
      </c>
      <c r="L2956" t="s">
        <v>92</v>
      </c>
      <c r="N2956" t="str">
        <f>IF(ISBLANK(Sales[[#This Row],[return]]),"No",Sales[[#This Row],[return]])</f>
        <v>No</v>
      </c>
      <c r="O2956" s="2">
        <v>43084</v>
      </c>
      <c r="P2956" s="8" t="str">
        <f>TEXT(DAY(Sales[[#This Row],[OrderDate]]),"ddd")</f>
        <v>Sun</v>
      </c>
      <c r="Q2956" s="8" t="str">
        <f>TEXT(MONTH(Sales[[#This Row],[ShipDate]])*29,"mmm")</f>
        <v>Dec</v>
      </c>
      <c r="R2956">
        <v>871</v>
      </c>
      <c r="S2956" t="s">
        <v>3152</v>
      </c>
      <c r="T2956" t="s">
        <v>90</v>
      </c>
      <c r="U2956">
        <v>43055</v>
      </c>
      <c r="V2956" s="1">
        <v>0.2</v>
      </c>
      <c r="W2956">
        <v>69</v>
      </c>
      <c r="X2956">
        <v>7</v>
      </c>
      <c r="Y2956">
        <v>263</v>
      </c>
      <c r="AD2956"/>
    </row>
    <row r="2957" spans="1:30" x14ac:dyDescent="0.25">
      <c r="A2957" t="s">
        <v>24</v>
      </c>
      <c r="B2957" s="2">
        <v>43087</v>
      </c>
      <c r="C2957" s="35">
        <f>YEAR(Sales[[#This Row],[ShipDate]])</f>
        <v>2017</v>
      </c>
      <c r="D2957" t="s">
        <v>113</v>
      </c>
      <c r="E2957" t="s">
        <v>18</v>
      </c>
      <c r="F2957" t="s">
        <v>99</v>
      </c>
      <c r="G2957" t="s">
        <v>46</v>
      </c>
      <c r="H2957" t="s">
        <v>302</v>
      </c>
      <c r="I2957" t="s">
        <v>252</v>
      </c>
      <c r="J2957" t="s">
        <v>13</v>
      </c>
      <c r="K2957" t="s">
        <v>690</v>
      </c>
      <c r="L2957" t="s">
        <v>92</v>
      </c>
      <c r="N2957" t="str">
        <f>IF(ISBLANK(Sales[[#This Row],[return]]),"No",Sales[[#This Row],[return]])</f>
        <v>No</v>
      </c>
      <c r="O2957" s="2">
        <v>43084</v>
      </c>
      <c r="P2957" s="8" t="str">
        <f>TEXT(DAY(Sales[[#This Row],[OrderDate]]),"ddd")</f>
        <v>Sun</v>
      </c>
      <c r="Q2957" s="8" t="str">
        <f>TEXT(MONTH(Sales[[#This Row],[ShipDate]])*29,"mmm")</f>
        <v>Dec</v>
      </c>
      <c r="R2957">
        <v>1283</v>
      </c>
      <c r="S2957" t="s">
        <v>2360</v>
      </c>
      <c r="T2957" t="s">
        <v>90</v>
      </c>
      <c r="U2957">
        <v>43055</v>
      </c>
      <c r="V2957" s="1">
        <v>0.2</v>
      </c>
      <c r="W2957">
        <v>608</v>
      </c>
      <c r="X2957">
        <v>6</v>
      </c>
      <c r="Y2957">
        <v>2025</v>
      </c>
      <c r="AD2957"/>
    </row>
    <row r="2958" spans="1:30" x14ac:dyDescent="0.25">
      <c r="A2958" t="s">
        <v>24</v>
      </c>
      <c r="B2958" s="2">
        <v>43087</v>
      </c>
      <c r="C2958" s="35">
        <f>YEAR(Sales[[#This Row],[ShipDate]])</f>
        <v>2017</v>
      </c>
      <c r="D2958" t="s">
        <v>113</v>
      </c>
      <c r="E2958" t="s">
        <v>18</v>
      </c>
      <c r="F2958" t="s">
        <v>48</v>
      </c>
      <c r="G2958" t="s">
        <v>46</v>
      </c>
      <c r="H2958" t="s">
        <v>302</v>
      </c>
      <c r="I2958" t="s">
        <v>252</v>
      </c>
      <c r="J2958" t="s">
        <v>13</v>
      </c>
      <c r="K2958" t="s">
        <v>690</v>
      </c>
      <c r="L2958" t="s">
        <v>92</v>
      </c>
      <c r="N2958" t="str">
        <f>IF(ISBLANK(Sales[[#This Row],[return]]),"No",Sales[[#This Row],[return]])</f>
        <v>No</v>
      </c>
      <c r="O2958" s="2">
        <v>43084</v>
      </c>
      <c r="P2958" s="8" t="str">
        <f>TEXT(DAY(Sales[[#This Row],[OrderDate]]),"ddd")</f>
        <v>Sun</v>
      </c>
      <c r="Q2958" s="8" t="str">
        <f>TEXT(MONTH(Sales[[#This Row],[ShipDate]])*29,"mmm")</f>
        <v>Dec</v>
      </c>
      <c r="R2958">
        <v>1247</v>
      </c>
      <c r="S2958" t="s">
        <v>2361</v>
      </c>
      <c r="T2958" t="s">
        <v>90</v>
      </c>
      <c r="U2958">
        <v>43055</v>
      </c>
      <c r="V2958" s="1">
        <v>0.4</v>
      </c>
      <c r="W2958">
        <v>-17</v>
      </c>
      <c r="X2958">
        <v>2</v>
      </c>
      <c r="Y2958">
        <v>102</v>
      </c>
      <c r="AD2958"/>
    </row>
    <row r="2959" spans="1:30" x14ac:dyDescent="0.25">
      <c r="A2959" t="s">
        <v>24</v>
      </c>
      <c r="B2959" s="2">
        <v>43087</v>
      </c>
      <c r="C2959" s="35">
        <f>YEAR(Sales[[#This Row],[ShipDate]])</f>
        <v>2017</v>
      </c>
      <c r="D2959" t="s">
        <v>113</v>
      </c>
      <c r="E2959" t="s">
        <v>18</v>
      </c>
      <c r="F2959" t="s">
        <v>340</v>
      </c>
      <c r="G2959" t="s">
        <v>46</v>
      </c>
      <c r="H2959" t="s">
        <v>302</v>
      </c>
      <c r="I2959" t="s">
        <v>252</v>
      </c>
      <c r="J2959" t="s">
        <v>13</v>
      </c>
      <c r="K2959" t="s">
        <v>690</v>
      </c>
      <c r="L2959" t="s">
        <v>92</v>
      </c>
      <c r="N2959" t="str">
        <f>IF(ISBLANK(Sales[[#This Row],[return]]),"No",Sales[[#This Row],[return]])</f>
        <v>No</v>
      </c>
      <c r="O2959" s="2">
        <v>43084</v>
      </c>
      <c r="P2959" s="8" t="str">
        <f>TEXT(DAY(Sales[[#This Row],[OrderDate]]),"ddd")</f>
        <v>Sun</v>
      </c>
      <c r="Q2959" s="8" t="str">
        <f>TEXT(MONTH(Sales[[#This Row],[ShipDate]])*29,"mmm")</f>
        <v>Dec</v>
      </c>
      <c r="R2959">
        <v>476</v>
      </c>
      <c r="S2959" t="s">
        <v>2363</v>
      </c>
      <c r="T2959" t="s">
        <v>90</v>
      </c>
      <c r="U2959">
        <v>43055</v>
      </c>
      <c r="V2959" s="1">
        <v>0.7</v>
      </c>
      <c r="W2959">
        <v>-2640</v>
      </c>
      <c r="X2959">
        <v>2</v>
      </c>
      <c r="Y2959">
        <v>1800</v>
      </c>
      <c r="AD2959"/>
    </row>
    <row r="2960" spans="1:30" x14ac:dyDescent="0.25">
      <c r="A2960" t="s">
        <v>40</v>
      </c>
      <c r="B2960" s="2">
        <v>43077</v>
      </c>
      <c r="C2960" s="35">
        <f>YEAR(Sales[[#This Row],[ShipDate]])</f>
        <v>2017</v>
      </c>
      <c r="D2960" t="s">
        <v>36</v>
      </c>
      <c r="E2960" t="s">
        <v>69</v>
      </c>
      <c r="F2960" t="s">
        <v>50</v>
      </c>
      <c r="G2960" t="s">
        <v>25</v>
      </c>
      <c r="H2960" t="s">
        <v>146</v>
      </c>
      <c r="I2960" t="s">
        <v>149</v>
      </c>
      <c r="J2960" t="s">
        <v>13</v>
      </c>
      <c r="K2960" t="s">
        <v>377</v>
      </c>
      <c r="L2960" t="s">
        <v>92</v>
      </c>
      <c r="N2960" t="str">
        <f>IF(ISBLANK(Sales[[#This Row],[return]]),"No",Sales[[#This Row],[return]])</f>
        <v>No</v>
      </c>
      <c r="O2960" s="2">
        <v>43072</v>
      </c>
      <c r="P2960" s="8" t="str">
        <f>TEXT(DAY(Sales[[#This Row],[OrderDate]]),"ddd")</f>
        <v>Tue</v>
      </c>
      <c r="Q2960" s="8" t="str">
        <f>TEXT(MONTH(Sales[[#This Row],[ShipDate]])*29,"mmm")</f>
        <v>Dec</v>
      </c>
      <c r="R2960">
        <v>413</v>
      </c>
      <c r="S2960" t="s">
        <v>842</v>
      </c>
      <c r="T2960" t="s">
        <v>90</v>
      </c>
      <c r="U2960">
        <v>10009</v>
      </c>
      <c r="V2960" s="1">
        <v>0.2</v>
      </c>
      <c r="W2960">
        <v>3</v>
      </c>
      <c r="X2960">
        <v>4</v>
      </c>
      <c r="Y2960">
        <v>11</v>
      </c>
      <c r="AD2960"/>
    </row>
    <row r="2961" spans="1:30" x14ac:dyDescent="0.25">
      <c r="A2961" t="s">
        <v>40</v>
      </c>
      <c r="B2961" s="2">
        <v>42867</v>
      </c>
      <c r="C2961" s="35">
        <f>YEAR(Sales[[#This Row],[ShipDate]])</f>
        <v>2017</v>
      </c>
      <c r="D2961" t="s">
        <v>36</v>
      </c>
      <c r="E2961" t="s">
        <v>18</v>
      </c>
      <c r="F2961" t="s">
        <v>59</v>
      </c>
      <c r="G2961" t="s">
        <v>25</v>
      </c>
      <c r="H2961" t="s">
        <v>2235</v>
      </c>
      <c r="I2961" t="s">
        <v>20</v>
      </c>
      <c r="J2961" t="s">
        <v>13</v>
      </c>
      <c r="K2961" t="s">
        <v>1097</v>
      </c>
      <c r="L2961" t="s">
        <v>17</v>
      </c>
      <c r="N2961" t="str">
        <f>IF(ISBLANK(Sales[[#This Row],[return]]),"No",Sales[[#This Row],[return]])</f>
        <v>No</v>
      </c>
      <c r="O2961" s="2">
        <v>42862</v>
      </c>
      <c r="P2961" s="8" t="str">
        <f>TEXT(DAY(Sales[[#This Row],[OrderDate]]),"ddd")</f>
        <v>Sat</v>
      </c>
      <c r="Q2961" s="8" t="str">
        <f>TEXT(MONTH(Sales[[#This Row],[ShipDate]])*29,"mmm")</f>
        <v>May</v>
      </c>
      <c r="R2961">
        <v>1695</v>
      </c>
      <c r="S2961" t="s">
        <v>1858</v>
      </c>
      <c r="T2961" t="s">
        <v>15</v>
      </c>
      <c r="U2961">
        <v>42301</v>
      </c>
      <c r="V2961" s="1">
        <v>0</v>
      </c>
      <c r="W2961">
        <v>21</v>
      </c>
      <c r="X2961">
        <v>2</v>
      </c>
      <c r="Y2961">
        <v>46</v>
      </c>
      <c r="AD2961"/>
    </row>
    <row r="2962" spans="1:30" x14ac:dyDescent="0.25">
      <c r="A2962" t="s">
        <v>40</v>
      </c>
      <c r="B2962" s="2">
        <v>42947</v>
      </c>
      <c r="C2962" s="35">
        <f>YEAR(Sales[[#This Row],[ShipDate]])</f>
        <v>2017</v>
      </c>
      <c r="D2962" t="s">
        <v>36</v>
      </c>
      <c r="E2962" t="s">
        <v>31</v>
      </c>
      <c r="F2962" t="s">
        <v>45</v>
      </c>
      <c r="G2962" t="s">
        <v>25</v>
      </c>
      <c r="H2962" t="s">
        <v>1589</v>
      </c>
      <c r="I2962" t="s">
        <v>32</v>
      </c>
      <c r="J2962" t="s">
        <v>13</v>
      </c>
      <c r="K2962" t="s">
        <v>646</v>
      </c>
      <c r="L2962" t="s">
        <v>30</v>
      </c>
      <c r="N2962" t="str">
        <f>IF(ISBLANK(Sales[[#This Row],[return]]),"No",Sales[[#This Row],[return]])</f>
        <v>No</v>
      </c>
      <c r="O2962" s="2">
        <v>42942</v>
      </c>
      <c r="P2962" s="8" t="str">
        <f>TEXT(DAY(Sales[[#This Row],[OrderDate]]),"ddd")</f>
        <v>Thu</v>
      </c>
      <c r="Q2962" s="8" t="str">
        <f>TEXT(MONTH(Sales[[#This Row],[ShipDate]])*29,"mmm")</f>
        <v>Jul</v>
      </c>
      <c r="R2962">
        <v>1150</v>
      </c>
      <c r="S2962" t="s">
        <v>1820</v>
      </c>
      <c r="T2962" t="s">
        <v>28</v>
      </c>
      <c r="U2962">
        <v>93030</v>
      </c>
      <c r="V2962" s="1">
        <v>0</v>
      </c>
      <c r="W2962">
        <v>26</v>
      </c>
      <c r="X2962">
        <v>5</v>
      </c>
      <c r="Y2962">
        <v>99</v>
      </c>
      <c r="AD2962"/>
    </row>
    <row r="2963" spans="1:30" x14ac:dyDescent="0.25">
      <c r="A2963" t="s">
        <v>40</v>
      </c>
      <c r="B2963" s="2">
        <v>42947</v>
      </c>
      <c r="C2963" s="35">
        <f>YEAR(Sales[[#This Row],[ShipDate]])</f>
        <v>2017</v>
      </c>
      <c r="D2963" t="s">
        <v>36</v>
      </c>
      <c r="E2963" t="s">
        <v>31</v>
      </c>
      <c r="F2963" t="s">
        <v>50</v>
      </c>
      <c r="G2963" t="s">
        <v>25</v>
      </c>
      <c r="H2963" t="s">
        <v>1589</v>
      </c>
      <c r="I2963" t="s">
        <v>32</v>
      </c>
      <c r="J2963" t="s">
        <v>13</v>
      </c>
      <c r="K2963" t="s">
        <v>646</v>
      </c>
      <c r="L2963" t="s">
        <v>30</v>
      </c>
      <c r="N2963" t="str">
        <f>IF(ISBLANK(Sales[[#This Row],[return]]),"No",Sales[[#This Row],[return]])</f>
        <v>No</v>
      </c>
      <c r="O2963" s="2">
        <v>42942</v>
      </c>
      <c r="P2963" s="8" t="str">
        <f>TEXT(DAY(Sales[[#This Row],[OrderDate]]),"ddd")</f>
        <v>Thu</v>
      </c>
      <c r="Q2963" s="8" t="str">
        <f>TEXT(MONTH(Sales[[#This Row],[ShipDate]])*29,"mmm")</f>
        <v>Jul</v>
      </c>
      <c r="R2963">
        <v>57</v>
      </c>
      <c r="S2963" t="s">
        <v>3168</v>
      </c>
      <c r="T2963" t="s">
        <v>28</v>
      </c>
      <c r="U2963">
        <v>93030</v>
      </c>
      <c r="V2963" s="1">
        <v>0.2</v>
      </c>
      <c r="W2963">
        <v>3</v>
      </c>
      <c r="X2963">
        <v>3</v>
      </c>
      <c r="Y2963">
        <v>9</v>
      </c>
      <c r="AD2963"/>
    </row>
    <row r="2964" spans="1:30" x14ac:dyDescent="0.25">
      <c r="A2964" t="s">
        <v>40</v>
      </c>
      <c r="B2964" s="2">
        <v>42947</v>
      </c>
      <c r="C2964" s="35">
        <f>YEAR(Sales[[#This Row],[ShipDate]])</f>
        <v>2017</v>
      </c>
      <c r="D2964" t="s">
        <v>36</v>
      </c>
      <c r="E2964" t="s">
        <v>31</v>
      </c>
      <c r="F2964" t="s">
        <v>50</v>
      </c>
      <c r="G2964" t="s">
        <v>25</v>
      </c>
      <c r="H2964" t="s">
        <v>1589</v>
      </c>
      <c r="I2964" t="s">
        <v>32</v>
      </c>
      <c r="J2964" t="s">
        <v>13</v>
      </c>
      <c r="K2964" t="s">
        <v>646</v>
      </c>
      <c r="L2964" t="s">
        <v>30</v>
      </c>
      <c r="N2964" t="str">
        <f>IF(ISBLANK(Sales[[#This Row],[return]]),"No",Sales[[#This Row],[return]])</f>
        <v>No</v>
      </c>
      <c r="O2964" s="2">
        <v>42942</v>
      </c>
      <c r="P2964" s="8" t="str">
        <f>TEXT(DAY(Sales[[#This Row],[OrderDate]]),"ddd")</f>
        <v>Thu</v>
      </c>
      <c r="Q2964" s="8" t="str">
        <f>TEXT(MONTH(Sales[[#This Row],[ShipDate]])*29,"mmm")</f>
        <v>Jul</v>
      </c>
      <c r="R2964">
        <v>1586</v>
      </c>
      <c r="S2964" t="s">
        <v>577</v>
      </c>
      <c r="T2964" t="s">
        <v>28</v>
      </c>
      <c r="U2964">
        <v>93030</v>
      </c>
      <c r="V2964" s="1">
        <v>0.2</v>
      </c>
      <c r="W2964">
        <v>8</v>
      </c>
      <c r="X2964">
        <v>6</v>
      </c>
      <c r="Y2964">
        <v>23</v>
      </c>
      <c r="AD2964"/>
    </row>
    <row r="2965" spans="1:30" x14ac:dyDescent="0.25">
      <c r="A2965" t="s">
        <v>40</v>
      </c>
      <c r="B2965" s="2">
        <v>43086</v>
      </c>
      <c r="C2965" s="35">
        <f>YEAR(Sales[[#This Row],[ShipDate]])</f>
        <v>2017</v>
      </c>
      <c r="D2965" t="s">
        <v>36</v>
      </c>
      <c r="E2965" t="s">
        <v>31</v>
      </c>
      <c r="F2965" t="s">
        <v>59</v>
      </c>
      <c r="G2965" t="s">
        <v>25</v>
      </c>
      <c r="H2965" t="s">
        <v>1827</v>
      </c>
      <c r="I2965" t="s">
        <v>32</v>
      </c>
      <c r="J2965" t="s">
        <v>13</v>
      </c>
      <c r="K2965" t="s">
        <v>2694</v>
      </c>
      <c r="L2965" t="s">
        <v>30</v>
      </c>
      <c r="N2965" t="str">
        <f>IF(ISBLANK(Sales[[#This Row],[return]]),"No",Sales[[#This Row],[return]])</f>
        <v>No</v>
      </c>
      <c r="O2965" s="2">
        <v>43082</v>
      </c>
      <c r="P2965" s="8" t="str">
        <f>TEXT(DAY(Sales[[#This Row],[OrderDate]]),"ddd")</f>
        <v>Fri</v>
      </c>
      <c r="Q2965" s="8" t="str">
        <f>TEXT(MONTH(Sales[[#This Row],[ShipDate]])*29,"mmm")</f>
        <v>Dec</v>
      </c>
      <c r="R2965">
        <v>1817</v>
      </c>
      <c r="S2965" t="s">
        <v>1822</v>
      </c>
      <c r="T2965" t="s">
        <v>28</v>
      </c>
      <c r="U2965">
        <v>92503</v>
      </c>
      <c r="V2965" s="1">
        <v>0</v>
      </c>
      <c r="W2965">
        <v>6</v>
      </c>
      <c r="X2965">
        <v>2</v>
      </c>
      <c r="Y2965">
        <v>13</v>
      </c>
      <c r="AD2965"/>
    </row>
    <row r="2966" spans="1:30" x14ac:dyDescent="0.25">
      <c r="A2966" t="s">
        <v>40</v>
      </c>
      <c r="B2966" s="2">
        <v>43086</v>
      </c>
      <c r="C2966" s="35">
        <f>YEAR(Sales[[#This Row],[ShipDate]])</f>
        <v>2017</v>
      </c>
      <c r="D2966" t="s">
        <v>36</v>
      </c>
      <c r="E2966" t="s">
        <v>31</v>
      </c>
      <c r="F2966" t="s">
        <v>52</v>
      </c>
      <c r="G2966" t="s">
        <v>25</v>
      </c>
      <c r="H2966" t="s">
        <v>1827</v>
      </c>
      <c r="I2966" t="s">
        <v>32</v>
      </c>
      <c r="J2966" t="s">
        <v>13</v>
      </c>
      <c r="K2966" t="s">
        <v>2694</v>
      </c>
      <c r="L2966" t="s">
        <v>30</v>
      </c>
      <c r="N2966" t="str">
        <f>IF(ISBLANK(Sales[[#This Row],[return]]),"No",Sales[[#This Row],[return]])</f>
        <v>No</v>
      </c>
      <c r="O2966" s="2">
        <v>43082</v>
      </c>
      <c r="P2966" s="8" t="str">
        <f>TEXT(DAY(Sales[[#This Row],[OrderDate]]),"ddd")</f>
        <v>Fri</v>
      </c>
      <c r="Q2966" s="8" t="str">
        <f>TEXT(MONTH(Sales[[#This Row],[ShipDate]])*29,"mmm")</f>
        <v>Dec</v>
      </c>
      <c r="R2966">
        <v>631</v>
      </c>
      <c r="S2966" t="s">
        <v>2033</v>
      </c>
      <c r="T2966" t="s">
        <v>28</v>
      </c>
      <c r="U2966">
        <v>92503</v>
      </c>
      <c r="V2966" s="1">
        <v>0</v>
      </c>
      <c r="W2966">
        <v>35</v>
      </c>
      <c r="X2966">
        <v>4</v>
      </c>
      <c r="Y2966">
        <v>134</v>
      </c>
      <c r="AD2966"/>
    </row>
    <row r="2967" spans="1:30" x14ac:dyDescent="0.25">
      <c r="A2967" t="s">
        <v>40</v>
      </c>
      <c r="B2967" s="2">
        <v>43100</v>
      </c>
      <c r="C2967" s="35">
        <f>YEAR(Sales[[#This Row],[ShipDate]])</f>
        <v>2017</v>
      </c>
      <c r="D2967" t="s">
        <v>36</v>
      </c>
      <c r="E2967" t="s">
        <v>18</v>
      </c>
      <c r="F2967" t="s">
        <v>52</v>
      </c>
      <c r="G2967" t="s">
        <v>25</v>
      </c>
      <c r="H2967" t="s">
        <v>26</v>
      </c>
      <c r="I2967" t="s">
        <v>32</v>
      </c>
      <c r="J2967" t="s">
        <v>13</v>
      </c>
      <c r="K2967" t="s">
        <v>615</v>
      </c>
      <c r="L2967" t="s">
        <v>30</v>
      </c>
      <c r="N2967" t="str">
        <f>IF(ISBLANK(Sales[[#This Row],[return]]),"No",Sales[[#This Row],[return]])</f>
        <v>No</v>
      </c>
      <c r="O2967" s="2">
        <v>43096</v>
      </c>
      <c r="P2967" s="8" t="str">
        <f>TEXT(DAY(Sales[[#This Row],[OrderDate]]),"ddd")</f>
        <v>Fri</v>
      </c>
      <c r="Q2967" s="8" t="str">
        <f>TEXT(MONTH(Sales[[#This Row],[ShipDate]])*29,"mmm")</f>
        <v>Dec</v>
      </c>
      <c r="R2967">
        <v>297</v>
      </c>
      <c r="S2967" t="s">
        <v>1673</v>
      </c>
      <c r="T2967" t="s">
        <v>28</v>
      </c>
      <c r="U2967">
        <v>90008</v>
      </c>
      <c r="V2967" s="1">
        <v>0</v>
      </c>
      <c r="W2967">
        <v>31</v>
      </c>
      <c r="X2967">
        <v>2</v>
      </c>
      <c r="Y2967">
        <v>107</v>
      </c>
      <c r="AD2967"/>
    </row>
    <row r="2968" spans="1:30" x14ac:dyDescent="0.25">
      <c r="A2968" t="s">
        <v>40</v>
      </c>
      <c r="B2968" s="2">
        <v>43100</v>
      </c>
      <c r="C2968" s="35">
        <f>YEAR(Sales[[#This Row],[ShipDate]])</f>
        <v>2017</v>
      </c>
      <c r="D2968" t="s">
        <v>36</v>
      </c>
      <c r="E2968" t="s">
        <v>18</v>
      </c>
      <c r="F2968" t="s">
        <v>33</v>
      </c>
      <c r="G2968" t="s">
        <v>25</v>
      </c>
      <c r="H2968" t="s">
        <v>26</v>
      </c>
      <c r="I2968" t="s">
        <v>32</v>
      </c>
      <c r="J2968" t="s">
        <v>13</v>
      </c>
      <c r="K2968" t="s">
        <v>615</v>
      </c>
      <c r="L2968" t="s">
        <v>30</v>
      </c>
      <c r="N2968" t="str">
        <f>IF(ISBLANK(Sales[[#This Row],[return]]),"No",Sales[[#This Row],[return]])</f>
        <v>No</v>
      </c>
      <c r="O2968" s="2">
        <v>43096</v>
      </c>
      <c r="P2968" s="8" t="str">
        <f>TEXT(DAY(Sales[[#This Row],[OrderDate]]),"ddd")</f>
        <v>Fri</v>
      </c>
      <c r="Q2968" s="8" t="str">
        <f>TEXT(MONTH(Sales[[#This Row],[ShipDate]])*29,"mmm")</f>
        <v>Dec</v>
      </c>
      <c r="R2968">
        <v>206</v>
      </c>
      <c r="S2968" t="s">
        <v>2299</v>
      </c>
      <c r="T2968" t="s">
        <v>28</v>
      </c>
      <c r="U2968">
        <v>90008</v>
      </c>
      <c r="V2968" s="1">
        <v>0</v>
      </c>
      <c r="W2968">
        <v>10</v>
      </c>
      <c r="X2968">
        <v>7</v>
      </c>
      <c r="Y2968">
        <v>22</v>
      </c>
      <c r="AD2968"/>
    </row>
    <row r="2969" spans="1:30" x14ac:dyDescent="0.25">
      <c r="A2969" t="s">
        <v>10</v>
      </c>
      <c r="B2969" s="2">
        <v>43049</v>
      </c>
      <c r="C2969" s="35">
        <f>YEAR(Sales[[#This Row],[ShipDate]])</f>
        <v>2017</v>
      </c>
      <c r="D2969" t="s">
        <v>19</v>
      </c>
      <c r="E2969" t="s">
        <v>31</v>
      </c>
      <c r="F2969" t="s">
        <v>59</v>
      </c>
      <c r="G2969" t="s">
        <v>25</v>
      </c>
      <c r="H2969" t="s">
        <v>302</v>
      </c>
      <c r="I2969" t="s">
        <v>137</v>
      </c>
      <c r="J2969" t="s">
        <v>13</v>
      </c>
      <c r="K2969" t="s">
        <v>2736</v>
      </c>
      <c r="L2969" t="s">
        <v>92</v>
      </c>
      <c r="N2969" t="str">
        <f>IF(ISBLANK(Sales[[#This Row],[return]]),"No",Sales[[#This Row],[return]])</f>
        <v>No</v>
      </c>
      <c r="O2969" s="2">
        <v>43046</v>
      </c>
      <c r="P2969" s="8" t="str">
        <f>TEXT(DAY(Sales[[#This Row],[OrderDate]]),"ddd")</f>
        <v>Sat</v>
      </c>
      <c r="Q2969" s="8" t="str">
        <f>TEXT(MONTH(Sales[[#This Row],[ShipDate]])*29,"mmm")</f>
        <v>Nov</v>
      </c>
      <c r="R2969">
        <v>1037</v>
      </c>
      <c r="S2969" t="s">
        <v>2796</v>
      </c>
      <c r="T2969" t="s">
        <v>90</v>
      </c>
      <c r="U2969">
        <v>19711</v>
      </c>
      <c r="V2969" s="1">
        <v>0</v>
      </c>
      <c r="W2969">
        <v>3</v>
      </c>
      <c r="X2969">
        <v>2</v>
      </c>
      <c r="Y2969">
        <v>7</v>
      </c>
      <c r="AD2969"/>
    </row>
    <row r="2970" spans="1:30" x14ac:dyDescent="0.25">
      <c r="A2970" t="s">
        <v>10</v>
      </c>
      <c r="B2970" s="2">
        <v>43049</v>
      </c>
      <c r="C2970" s="35">
        <f>YEAR(Sales[[#This Row],[ShipDate]])</f>
        <v>2017</v>
      </c>
      <c r="D2970" t="s">
        <v>19</v>
      </c>
      <c r="E2970" t="s">
        <v>31</v>
      </c>
      <c r="F2970" t="s">
        <v>150</v>
      </c>
      <c r="G2970" t="s">
        <v>25</v>
      </c>
      <c r="H2970" t="s">
        <v>302</v>
      </c>
      <c r="I2970" t="s">
        <v>137</v>
      </c>
      <c r="J2970" t="s">
        <v>13</v>
      </c>
      <c r="K2970" t="s">
        <v>2736</v>
      </c>
      <c r="L2970" t="s">
        <v>92</v>
      </c>
      <c r="N2970" t="str">
        <f>IF(ISBLANK(Sales[[#This Row],[return]]),"No",Sales[[#This Row],[return]])</f>
        <v>No</v>
      </c>
      <c r="O2970" s="2">
        <v>43046</v>
      </c>
      <c r="P2970" s="8" t="str">
        <f>TEXT(DAY(Sales[[#This Row],[OrderDate]]),"ddd")</f>
        <v>Sat</v>
      </c>
      <c r="Q2970" s="8" t="str">
        <f>TEXT(MONTH(Sales[[#This Row],[ShipDate]])*29,"mmm")</f>
        <v>Nov</v>
      </c>
      <c r="R2970">
        <v>1367</v>
      </c>
      <c r="S2970" t="s">
        <v>1705</v>
      </c>
      <c r="T2970" t="s">
        <v>90</v>
      </c>
      <c r="U2970">
        <v>19711</v>
      </c>
      <c r="V2970" s="1">
        <v>0</v>
      </c>
      <c r="W2970">
        <v>1</v>
      </c>
      <c r="X2970">
        <v>7</v>
      </c>
      <c r="Y2970">
        <v>26</v>
      </c>
      <c r="AD2970"/>
    </row>
    <row r="2971" spans="1:30" x14ac:dyDescent="0.25">
      <c r="A2971" t="s">
        <v>10</v>
      </c>
      <c r="B2971" s="2">
        <v>42960</v>
      </c>
      <c r="C2971" s="35">
        <f>YEAR(Sales[[#This Row],[ShipDate]])</f>
        <v>2017</v>
      </c>
      <c r="D2971" t="s">
        <v>607</v>
      </c>
      <c r="E2971" t="s">
        <v>18</v>
      </c>
      <c r="F2971" t="s">
        <v>43</v>
      </c>
      <c r="G2971" t="s">
        <v>11</v>
      </c>
      <c r="H2971" t="s">
        <v>1289</v>
      </c>
      <c r="I2971" t="s">
        <v>32</v>
      </c>
      <c r="J2971" t="s">
        <v>13</v>
      </c>
      <c r="K2971" t="s">
        <v>89</v>
      </c>
      <c r="L2971" t="s">
        <v>30</v>
      </c>
      <c r="N2971" t="str">
        <f>IF(ISBLANK(Sales[[#This Row],[return]]),"No",Sales[[#This Row],[return]])</f>
        <v>No</v>
      </c>
      <c r="O2971" s="2">
        <v>42960</v>
      </c>
      <c r="P2971" s="8" t="str">
        <f>TEXT(DAY(Sales[[#This Row],[OrderDate]]),"ddd")</f>
        <v>Fri</v>
      </c>
      <c r="Q2971" s="8" t="str">
        <f>TEXT(MONTH(Sales[[#This Row],[ShipDate]])*29,"mmm")</f>
        <v>Aug</v>
      </c>
      <c r="R2971">
        <v>1594</v>
      </c>
      <c r="S2971" t="s">
        <v>1290</v>
      </c>
      <c r="T2971" t="s">
        <v>28</v>
      </c>
      <c r="U2971">
        <v>91767</v>
      </c>
      <c r="V2971" s="1">
        <v>0</v>
      </c>
      <c r="W2971">
        <v>10</v>
      </c>
      <c r="X2971">
        <v>3</v>
      </c>
      <c r="Y2971">
        <v>32</v>
      </c>
      <c r="AD2971"/>
    </row>
    <row r="2972" spans="1:30" x14ac:dyDescent="0.25">
      <c r="A2972" t="s">
        <v>40</v>
      </c>
      <c r="B2972" s="2">
        <v>43080</v>
      </c>
      <c r="C2972" s="35">
        <f>YEAR(Sales[[#This Row],[ShipDate]])</f>
        <v>2017</v>
      </c>
      <c r="D2972" t="s">
        <v>36</v>
      </c>
      <c r="E2972" t="s">
        <v>69</v>
      </c>
      <c r="F2972" t="s">
        <v>59</v>
      </c>
      <c r="G2972" t="s">
        <v>25</v>
      </c>
      <c r="H2972" t="s">
        <v>2385</v>
      </c>
      <c r="I2972" t="s">
        <v>32</v>
      </c>
      <c r="J2972" t="s">
        <v>13</v>
      </c>
      <c r="K2972" t="s">
        <v>2967</v>
      </c>
      <c r="L2972" t="s">
        <v>30</v>
      </c>
      <c r="N2972" t="str">
        <f>IF(ISBLANK(Sales[[#This Row],[return]]),"No",Sales[[#This Row],[return]])</f>
        <v>No</v>
      </c>
      <c r="O2972" s="2">
        <v>43075</v>
      </c>
      <c r="P2972" s="8" t="str">
        <f>TEXT(DAY(Sales[[#This Row],[OrderDate]]),"ddd")</f>
        <v>Fri</v>
      </c>
      <c r="Q2972" s="8" t="str">
        <f>TEXT(MONTH(Sales[[#This Row],[ShipDate]])*29,"mmm")</f>
        <v>Dec</v>
      </c>
      <c r="R2972">
        <v>1085</v>
      </c>
      <c r="S2972" t="s">
        <v>3215</v>
      </c>
      <c r="T2972" t="s">
        <v>28</v>
      </c>
      <c r="U2972">
        <v>91360</v>
      </c>
      <c r="V2972" s="1">
        <v>0</v>
      </c>
      <c r="W2972">
        <v>15</v>
      </c>
      <c r="X2972">
        <v>5</v>
      </c>
      <c r="Y2972">
        <v>33</v>
      </c>
      <c r="AD2972"/>
    </row>
    <row r="2973" spans="1:30" x14ac:dyDescent="0.25">
      <c r="A2973" t="s">
        <v>40</v>
      </c>
      <c r="B2973" s="2">
        <v>42943</v>
      </c>
      <c r="C2973" s="35">
        <f>YEAR(Sales[[#This Row],[ShipDate]])</f>
        <v>2017</v>
      </c>
      <c r="D2973" t="s">
        <v>19</v>
      </c>
      <c r="E2973" t="s">
        <v>18</v>
      </c>
      <c r="F2973" t="s">
        <v>21</v>
      </c>
      <c r="G2973" t="s">
        <v>11</v>
      </c>
      <c r="H2973" t="s">
        <v>60</v>
      </c>
      <c r="I2973" t="s">
        <v>63</v>
      </c>
      <c r="J2973" t="s">
        <v>13</v>
      </c>
      <c r="K2973" t="s">
        <v>1156</v>
      </c>
      <c r="L2973" t="s">
        <v>30</v>
      </c>
      <c r="N2973" t="str">
        <f>IF(ISBLANK(Sales[[#This Row],[return]]),"No",Sales[[#This Row],[return]])</f>
        <v>No</v>
      </c>
      <c r="O2973" s="2">
        <v>42941</v>
      </c>
      <c r="P2973" s="8" t="str">
        <f>TEXT(DAY(Sales[[#This Row],[OrderDate]]),"ddd")</f>
        <v>Wed</v>
      </c>
      <c r="Q2973" s="8" t="str">
        <f>TEXT(MONTH(Sales[[#This Row],[ShipDate]])*29,"mmm")</f>
        <v>Jul</v>
      </c>
      <c r="R2973">
        <v>1435</v>
      </c>
      <c r="S2973" t="s">
        <v>1404</v>
      </c>
      <c r="T2973" t="s">
        <v>28</v>
      </c>
      <c r="U2973">
        <v>98115</v>
      </c>
      <c r="V2973" s="1">
        <v>0</v>
      </c>
      <c r="W2973">
        <v>56</v>
      </c>
      <c r="X2973">
        <v>5</v>
      </c>
      <c r="Y2973">
        <v>705</v>
      </c>
      <c r="AD2973"/>
    </row>
    <row r="2974" spans="1:30" x14ac:dyDescent="0.25">
      <c r="A2974" t="s">
        <v>40</v>
      </c>
      <c r="B2974" s="2">
        <v>42943</v>
      </c>
      <c r="C2974" s="35">
        <f>YEAR(Sales[[#This Row],[ShipDate]])</f>
        <v>2017</v>
      </c>
      <c r="D2974" t="s">
        <v>19</v>
      </c>
      <c r="E2974" t="s">
        <v>18</v>
      </c>
      <c r="F2974" t="s">
        <v>23</v>
      </c>
      <c r="G2974" t="s">
        <v>11</v>
      </c>
      <c r="H2974" t="s">
        <v>60</v>
      </c>
      <c r="I2974" t="s">
        <v>63</v>
      </c>
      <c r="J2974" t="s">
        <v>13</v>
      </c>
      <c r="K2974" t="s">
        <v>1156</v>
      </c>
      <c r="L2974" t="s">
        <v>30</v>
      </c>
      <c r="N2974" t="str">
        <f>IF(ISBLANK(Sales[[#This Row],[return]]),"No",Sales[[#This Row],[return]])</f>
        <v>No</v>
      </c>
      <c r="O2974" s="2">
        <v>42941</v>
      </c>
      <c r="P2974" s="8" t="str">
        <f>TEXT(DAY(Sales[[#This Row],[OrderDate]]),"ddd")</f>
        <v>Wed</v>
      </c>
      <c r="Q2974" s="8" t="str">
        <f>TEXT(MONTH(Sales[[#This Row],[ShipDate]])*29,"mmm")</f>
        <v>Jul</v>
      </c>
      <c r="R2974">
        <v>1211</v>
      </c>
      <c r="S2974" t="s">
        <v>1103</v>
      </c>
      <c r="T2974" t="s">
        <v>28</v>
      </c>
      <c r="U2974">
        <v>98115</v>
      </c>
      <c r="V2974" s="1">
        <v>0.2</v>
      </c>
      <c r="W2974">
        <v>28</v>
      </c>
      <c r="X2974">
        <v>2</v>
      </c>
      <c r="Y2974">
        <v>562</v>
      </c>
      <c r="AD2974"/>
    </row>
    <row r="2975" spans="1:30" x14ac:dyDescent="0.25">
      <c r="A2975" t="s">
        <v>40</v>
      </c>
      <c r="B2975" s="2">
        <v>42943</v>
      </c>
      <c r="C2975" s="35">
        <f>YEAR(Sales[[#This Row],[ShipDate]])</f>
        <v>2017</v>
      </c>
      <c r="D2975" t="s">
        <v>19</v>
      </c>
      <c r="E2975" t="s">
        <v>18</v>
      </c>
      <c r="F2975" t="s">
        <v>150</v>
      </c>
      <c r="G2975" t="s">
        <v>25</v>
      </c>
      <c r="H2975" t="s">
        <v>60</v>
      </c>
      <c r="I2975" t="s">
        <v>63</v>
      </c>
      <c r="J2975" t="s">
        <v>13</v>
      </c>
      <c r="K2975" t="s">
        <v>1156</v>
      </c>
      <c r="L2975" t="s">
        <v>30</v>
      </c>
      <c r="N2975" t="str">
        <f>IF(ISBLANK(Sales[[#This Row],[return]]),"No",Sales[[#This Row],[return]])</f>
        <v>No</v>
      </c>
      <c r="O2975" s="2">
        <v>42941</v>
      </c>
      <c r="P2975" s="8" t="str">
        <f>TEXT(DAY(Sales[[#This Row],[OrderDate]]),"ddd")</f>
        <v>Wed</v>
      </c>
      <c r="Q2975" s="8" t="str">
        <f>TEXT(MONTH(Sales[[#This Row],[ShipDate]])*29,"mmm")</f>
        <v>Jul</v>
      </c>
      <c r="R2975">
        <v>1289</v>
      </c>
      <c r="S2975" t="s">
        <v>2044</v>
      </c>
      <c r="T2975" t="s">
        <v>28</v>
      </c>
      <c r="U2975">
        <v>98115</v>
      </c>
      <c r="V2975" s="1">
        <v>0</v>
      </c>
      <c r="W2975">
        <v>0</v>
      </c>
      <c r="X2975">
        <v>2</v>
      </c>
      <c r="Y2975">
        <v>9</v>
      </c>
      <c r="AD2975"/>
    </row>
    <row r="2976" spans="1:30" x14ac:dyDescent="0.25">
      <c r="A2976" t="s">
        <v>40</v>
      </c>
      <c r="B2976" s="2">
        <v>42943</v>
      </c>
      <c r="C2976" s="35">
        <f>YEAR(Sales[[#This Row],[ShipDate]])</f>
        <v>2017</v>
      </c>
      <c r="D2976" t="s">
        <v>19</v>
      </c>
      <c r="E2976" t="s">
        <v>18</v>
      </c>
      <c r="F2976" t="s">
        <v>59</v>
      </c>
      <c r="G2976" t="s">
        <v>25</v>
      </c>
      <c r="H2976" t="s">
        <v>60</v>
      </c>
      <c r="I2976" t="s">
        <v>63</v>
      </c>
      <c r="J2976" t="s">
        <v>13</v>
      </c>
      <c r="K2976" t="s">
        <v>1156</v>
      </c>
      <c r="L2976" t="s">
        <v>30</v>
      </c>
      <c r="N2976" t="str">
        <f>IF(ISBLANK(Sales[[#This Row],[return]]),"No",Sales[[#This Row],[return]])</f>
        <v>No</v>
      </c>
      <c r="O2976" s="2">
        <v>42941</v>
      </c>
      <c r="P2976" s="8" t="str">
        <f>TEXT(DAY(Sales[[#This Row],[OrderDate]]),"ddd")</f>
        <v>Wed</v>
      </c>
      <c r="Q2976" s="8" t="str">
        <f>TEXT(MONTH(Sales[[#This Row],[ShipDate]])*29,"mmm")</f>
        <v>Jul</v>
      </c>
      <c r="R2976">
        <v>1833</v>
      </c>
      <c r="S2976" t="s">
        <v>2047</v>
      </c>
      <c r="T2976" t="s">
        <v>28</v>
      </c>
      <c r="U2976">
        <v>98115</v>
      </c>
      <c r="V2976" s="1">
        <v>0</v>
      </c>
      <c r="W2976">
        <v>6</v>
      </c>
      <c r="X2976">
        <v>2</v>
      </c>
      <c r="Y2976">
        <v>13</v>
      </c>
      <c r="AD2976"/>
    </row>
    <row r="2977" spans="1:30" x14ac:dyDescent="0.25">
      <c r="A2977" t="s">
        <v>10</v>
      </c>
      <c r="B2977" s="2">
        <v>42812</v>
      </c>
      <c r="C2977" s="35">
        <f>YEAR(Sales[[#This Row],[ShipDate]])</f>
        <v>2017</v>
      </c>
      <c r="D2977" t="s">
        <v>36</v>
      </c>
      <c r="E2977" t="s">
        <v>18</v>
      </c>
      <c r="F2977" t="s">
        <v>33</v>
      </c>
      <c r="G2977" t="s">
        <v>25</v>
      </c>
      <c r="H2977" t="s">
        <v>235</v>
      </c>
      <c r="I2977" t="s">
        <v>58</v>
      </c>
      <c r="J2977" t="s">
        <v>13</v>
      </c>
      <c r="K2977" t="s">
        <v>1324</v>
      </c>
      <c r="L2977" t="s">
        <v>17</v>
      </c>
      <c r="N2977" t="str">
        <f>IF(ISBLANK(Sales[[#This Row],[return]]),"No",Sales[[#This Row],[return]])</f>
        <v>No</v>
      </c>
      <c r="O2977" s="2">
        <v>42806</v>
      </c>
      <c r="P2977" s="8" t="str">
        <f>TEXT(DAY(Sales[[#This Row],[OrderDate]]),"ddd")</f>
        <v>Thu</v>
      </c>
      <c r="Q2977" s="8" t="str">
        <f>TEXT(MONTH(Sales[[#This Row],[ShipDate]])*29,"mmm")</f>
        <v>Mar</v>
      </c>
      <c r="R2977">
        <v>229</v>
      </c>
      <c r="S2977" t="s">
        <v>2173</v>
      </c>
      <c r="T2977" t="s">
        <v>15</v>
      </c>
      <c r="U2977">
        <v>28205</v>
      </c>
      <c r="V2977" s="1">
        <v>0.2</v>
      </c>
      <c r="W2977">
        <v>2</v>
      </c>
      <c r="X2977">
        <v>2</v>
      </c>
      <c r="Y2977">
        <v>5</v>
      </c>
      <c r="AD2977"/>
    </row>
    <row r="2978" spans="1:30" x14ac:dyDescent="0.25">
      <c r="A2978" t="s">
        <v>10</v>
      </c>
      <c r="B2978" s="2">
        <v>42848</v>
      </c>
      <c r="C2978" s="35">
        <f>YEAR(Sales[[#This Row],[ShipDate]])</f>
        <v>2017</v>
      </c>
      <c r="D2978" t="s">
        <v>36</v>
      </c>
      <c r="E2978" t="s">
        <v>18</v>
      </c>
      <c r="F2978" t="s">
        <v>45</v>
      </c>
      <c r="G2978" t="s">
        <v>25</v>
      </c>
      <c r="H2978" t="s">
        <v>146</v>
      </c>
      <c r="I2978" t="s">
        <v>149</v>
      </c>
      <c r="J2978" t="s">
        <v>13</v>
      </c>
      <c r="K2978" t="s">
        <v>1209</v>
      </c>
      <c r="L2978" t="s">
        <v>92</v>
      </c>
      <c r="N2978" t="str">
        <f>IF(ISBLANK(Sales[[#This Row],[return]]),"No",Sales[[#This Row],[return]])</f>
        <v>No</v>
      </c>
      <c r="O2978" s="2">
        <v>42842</v>
      </c>
      <c r="P2978" s="8" t="str">
        <f>TEXT(DAY(Sales[[#This Row],[OrderDate]]),"ddd")</f>
        <v>Tue</v>
      </c>
      <c r="Q2978" s="8" t="str">
        <f>TEXT(MONTH(Sales[[#This Row],[ShipDate]])*29,"mmm")</f>
        <v>Apr</v>
      </c>
      <c r="R2978">
        <v>280</v>
      </c>
      <c r="S2978" t="s">
        <v>2191</v>
      </c>
      <c r="T2978" t="s">
        <v>90</v>
      </c>
      <c r="U2978">
        <v>10035</v>
      </c>
      <c r="V2978" s="1">
        <v>0</v>
      </c>
      <c r="W2978">
        <v>3</v>
      </c>
      <c r="X2978">
        <v>3</v>
      </c>
      <c r="Y2978">
        <v>11</v>
      </c>
      <c r="AD2978"/>
    </row>
    <row r="2979" spans="1:30" x14ac:dyDescent="0.25">
      <c r="A2979" t="s">
        <v>10</v>
      </c>
      <c r="B2979" s="2">
        <v>42848</v>
      </c>
      <c r="C2979" s="35">
        <f>YEAR(Sales[[#This Row],[ShipDate]])</f>
        <v>2017</v>
      </c>
      <c r="D2979" t="s">
        <v>36</v>
      </c>
      <c r="E2979" t="s">
        <v>18</v>
      </c>
      <c r="F2979" t="s">
        <v>50</v>
      </c>
      <c r="G2979" t="s">
        <v>25</v>
      </c>
      <c r="H2979" t="s">
        <v>146</v>
      </c>
      <c r="I2979" t="s">
        <v>149</v>
      </c>
      <c r="J2979" t="s">
        <v>13</v>
      </c>
      <c r="K2979" t="s">
        <v>1209</v>
      </c>
      <c r="L2979" t="s">
        <v>92</v>
      </c>
      <c r="N2979" t="str">
        <f>IF(ISBLANK(Sales[[#This Row],[return]]),"No",Sales[[#This Row],[return]])</f>
        <v>No</v>
      </c>
      <c r="O2979" s="2">
        <v>42842</v>
      </c>
      <c r="P2979" s="8" t="str">
        <f>TEXT(DAY(Sales[[#This Row],[OrderDate]]),"ddd")</f>
        <v>Tue</v>
      </c>
      <c r="Q2979" s="8" t="str">
        <f>TEXT(MONTH(Sales[[#This Row],[ShipDate]])*29,"mmm")</f>
        <v>Apr</v>
      </c>
      <c r="R2979">
        <v>536</v>
      </c>
      <c r="S2979" t="s">
        <v>2214</v>
      </c>
      <c r="T2979" t="s">
        <v>90</v>
      </c>
      <c r="U2979">
        <v>10035</v>
      </c>
      <c r="V2979" s="1">
        <v>0.2</v>
      </c>
      <c r="W2979">
        <v>21</v>
      </c>
      <c r="X2979">
        <v>13</v>
      </c>
      <c r="Y2979">
        <v>62</v>
      </c>
      <c r="AD2979"/>
    </row>
    <row r="2980" spans="1:30" x14ac:dyDescent="0.25">
      <c r="A2980" t="s">
        <v>10</v>
      </c>
      <c r="B2980" s="2">
        <v>42848</v>
      </c>
      <c r="C2980" s="35">
        <f>YEAR(Sales[[#This Row],[ShipDate]])</f>
        <v>2017</v>
      </c>
      <c r="D2980" t="s">
        <v>36</v>
      </c>
      <c r="E2980" t="s">
        <v>18</v>
      </c>
      <c r="F2980" t="s">
        <v>99</v>
      </c>
      <c r="G2980" t="s">
        <v>46</v>
      </c>
      <c r="H2980" t="s">
        <v>146</v>
      </c>
      <c r="I2980" t="s">
        <v>149</v>
      </c>
      <c r="J2980" t="s">
        <v>13</v>
      </c>
      <c r="K2980" t="s">
        <v>1209</v>
      </c>
      <c r="L2980" t="s">
        <v>92</v>
      </c>
      <c r="N2980" t="str">
        <f>IF(ISBLANK(Sales[[#This Row],[return]]),"No",Sales[[#This Row],[return]])</f>
        <v>No</v>
      </c>
      <c r="O2980" s="2">
        <v>42842</v>
      </c>
      <c r="P2980" s="8" t="str">
        <f>TEXT(DAY(Sales[[#This Row],[OrderDate]]),"ddd")</f>
        <v>Tue</v>
      </c>
      <c r="Q2980" s="8" t="str">
        <f>TEXT(MONTH(Sales[[#This Row],[ShipDate]])*29,"mmm")</f>
        <v>Apr</v>
      </c>
      <c r="R2980">
        <v>600</v>
      </c>
      <c r="S2980" t="s">
        <v>2425</v>
      </c>
      <c r="T2980" t="s">
        <v>90</v>
      </c>
      <c r="U2980">
        <v>10035</v>
      </c>
      <c r="V2980" s="1">
        <v>0</v>
      </c>
      <c r="W2980">
        <v>37</v>
      </c>
      <c r="X2980">
        <v>1</v>
      </c>
      <c r="Y2980">
        <v>100</v>
      </c>
      <c r="AD2980"/>
    </row>
    <row r="2981" spans="1:30" x14ac:dyDescent="0.25">
      <c r="A2981" t="s">
        <v>40</v>
      </c>
      <c r="B2981" s="2">
        <v>43101</v>
      </c>
      <c r="C2981" s="35">
        <f>YEAR(Sales[[#This Row],[ShipDate]])</f>
        <v>2018</v>
      </c>
      <c r="D2981" t="s">
        <v>36</v>
      </c>
      <c r="E2981" t="s">
        <v>18</v>
      </c>
      <c r="F2981" t="s">
        <v>39</v>
      </c>
      <c r="G2981" t="s">
        <v>25</v>
      </c>
      <c r="H2981" t="s">
        <v>164</v>
      </c>
      <c r="I2981" t="s">
        <v>120</v>
      </c>
      <c r="J2981" t="s">
        <v>13</v>
      </c>
      <c r="K2981" t="s">
        <v>1582</v>
      </c>
      <c r="L2981" t="s">
        <v>68</v>
      </c>
      <c r="N2981" t="str">
        <f>IF(ISBLANK(Sales[[#This Row],[return]]),"No",Sales[[#This Row],[return]])</f>
        <v>No</v>
      </c>
      <c r="O2981" s="2">
        <v>43097</v>
      </c>
      <c r="P2981" s="8" t="str">
        <f>TEXT(DAY(Sales[[#This Row],[OrderDate]]),"ddd")</f>
        <v>Sat</v>
      </c>
      <c r="Q2981" s="8" t="str">
        <f>TEXT(MONTH(Sales[[#This Row],[ShipDate]])*29,"mmm")</f>
        <v>Jan</v>
      </c>
      <c r="R2981">
        <v>1544</v>
      </c>
      <c r="S2981" t="s">
        <v>2034</v>
      </c>
      <c r="T2981" t="s">
        <v>66</v>
      </c>
      <c r="U2981">
        <v>60623</v>
      </c>
      <c r="V2981" s="1">
        <v>0.2</v>
      </c>
      <c r="W2981">
        <v>2</v>
      </c>
      <c r="X2981">
        <v>2</v>
      </c>
      <c r="Y2981">
        <v>25</v>
      </c>
      <c r="AD2981"/>
    </row>
    <row r="2982" spans="1:30" x14ac:dyDescent="0.25">
      <c r="A2982" t="s">
        <v>40</v>
      </c>
      <c r="B2982" s="2">
        <v>43013</v>
      </c>
      <c r="C2982" s="35">
        <f>YEAR(Sales[[#This Row],[ShipDate]])</f>
        <v>2017</v>
      </c>
      <c r="D2982" t="s">
        <v>36</v>
      </c>
      <c r="E2982" t="s">
        <v>18</v>
      </c>
      <c r="F2982" t="s">
        <v>50</v>
      </c>
      <c r="G2982" t="s">
        <v>25</v>
      </c>
      <c r="H2982" t="s">
        <v>619</v>
      </c>
      <c r="I2982" t="s">
        <v>120</v>
      </c>
      <c r="J2982" t="s">
        <v>13</v>
      </c>
      <c r="K2982" t="s">
        <v>328</v>
      </c>
      <c r="L2982" t="s">
        <v>68</v>
      </c>
      <c r="M2982" t="s">
        <v>82</v>
      </c>
      <c r="N2982" t="str">
        <f>IF(ISBLANK(Sales[[#This Row],[return]]),"No",Sales[[#This Row],[return]])</f>
        <v>Yes</v>
      </c>
      <c r="O2982" s="2">
        <v>43009</v>
      </c>
      <c r="P2982" s="8" t="str">
        <f>TEXT(DAY(Sales[[#This Row],[OrderDate]]),"ddd")</f>
        <v>Sun</v>
      </c>
      <c r="Q2982" s="8" t="str">
        <f>TEXT(MONTH(Sales[[#This Row],[ShipDate]])*29,"mmm")</f>
        <v>Oct</v>
      </c>
      <c r="R2982">
        <v>71</v>
      </c>
      <c r="S2982" t="s">
        <v>1880</v>
      </c>
      <c r="T2982" t="s">
        <v>66</v>
      </c>
      <c r="U2982">
        <v>62301</v>
      </c>
      <c r="V2982" s="1">
        <v>0.8</v>
      </c>
      <c r="W2982">
        <v>-4</v>
      </c>
      <c r="X2982">
        <v>4</v>
      </c>
      <c r="Y2982">
        <v>3</v>
      </c>
      <c r="AD2982"/>
    </row>
    <row r="2983" spans="1:30" x14ac:dyDescent="0.25">
      <c r="A2983" t="s">
        <v>40</v>
      </c>
      <c r="B2983" s="2">
        <v>43013</v>
      </c>
      <c r="C2983" s="35">
        <f>YEAR(Sales[[#This Row],[ShipDate]])</f>
        <v>2017</v>
      </c>
      <c r="D2983" t="s">
        <v>36</v>
      </c>
      <c r="E2983" t="s">
        <v>18</v>
      </c>
      <c r="F2983" t="s">
        <v>99</v>
      </c>
      <c r="G2983" t="s">
        <v>46</v>
      </c>
      <c r="H2983" t="s">
        <v>619</v>
      </c>
      <c r="I2983" t="s">
        <v>120</v>
      </c>
      <c r="J2983" t="s">
        <v>13</v>
      </c>
      <c r="K2983" t="s">
        <v>328</v>
      </c>
      <c r="L2983" t="s">
        <v>68</v>
      </c>
      <c r="M2983" t="s">
        <v>82</v>
      </c>
      <c r="N2983" t="str">
        <f>IF(ISBLANK(Sales[[#This Row],[return]]),"No",Sales[[#This Row],[return]])</f>
        <v>Yes</v>
      </c>
      <c r="O2983" s="2">
        <v>43009</v>
      </c>
      <c r="P2983" s="8" t="str">
        <f>TEXT(DAY(Sales[[#This Row],[OrderDate]]),"ddd")</f>
        <v>Sun</v>
      </c>
      <c r="Q2983" s="8" t="str">
        <f>TEXT(MONTH(Sales[[#This Row],[ShipDate]])*29,"mmm")</f>
        <v>Oct</v>
      </c>
      <c r="R2983">
        <v>978</v>
      </c>
      <c r="S2983" t="s">
        <v>329</v>
      </c>
      <c r="T2983" t="s">
        <v>66</v>
      </c>
      <c r="U2983">
        <v>62301</v>
      </c>
      <c r="V2983" s="1">
        <v>0.2</v>
      </c>
      <c r="W2983">
        <v>3</v>
      </c>
      <c r="X2983">
        <v>4</v>
      </c>
      <c r="Y2983">
        <v>109</v>
      </c>
      <c r="AD2983"/>
    </row>
    <row r="2984" spans="1:30" x14ac:dyDescent="0.25">
      <c r="A2984" t="s">
        <v>40</v>
      </c>
      <c r="B2984" s="2">
        <v>42886</v>
      </c>
      <c r="C2984" s="35">
        <f>YEAR(Sales[[#This Row],[ShipDate]])</f>
        <v>2017</v>
      </c>
      <c r="D2984" t="s">
        <v>36</v>
      </c>
      <c r="E2984" t="s">
        <v>18</v>
      </c>
      <c r="F2984" t="s">
        <v>43</v>
      </c>
      <c r="G2984" t="s">
        <v>11</v>
      </c>
      <c r="H2984" t="s">
        <v>1580</v>
      </c>
      <c r="I2984" t="s">
        <v>63</v>
      </c>
      <c r="J2984" t="s">
        <v>13</v>
      </c>
      <c r="K2984" t="s">
        <v>331</v>
      </c>
      <c r="L2984" t="s">
        <v>30</v>
      </c>
      <c r="N2984" t="str">
        <f>IF(ISBLANK(Sales[[#This Row],[return]]),"No",Sales[[#This Row],[return]])</f>
        <v>No</v>
      </c>
      <c r="O2984" s="2">
        <v>42881</v>
      </c>
      <c r="P2984" s="8" t="str">
        <f>TEXT(DAY(Sales[[#This Row],[OrderDate]]),"ddd")</f>
        <v>Thu</v>
      </c>
      <c r="Q2984" s="8" t="str">
        <f>TEXT(MONTH(Sales[[#This Row],[ShipDate]])*29,"mmm")</f>
        <v>May</v>
      </c>
      <c r="R2984">
        <v>493</v>
      </c>
      <c r="S2984" t="s">
        <v>930</v>
      </c>
      <c r="T2984" t="s">
        <v>28</v>
      </c>
      <c r="U2984">
        <v>98006</v>
      </c>
      <c r="V2984" s="1">
        <v>0</v>
      </c>
      <c r="W2984">
        <v>8</v>
      </c>
      <c r="X2984">
        <v>1</v>
      </c>
      <c r="Y2984">
        <v>20</v>
      </c>
      <c r="AD2984"/>
    </row>
    <row r="2985" spans="1:30" x14ac:dyDescent="0.25">
      <c r="A2985" t="s">
        <v>40</v>
      </c>
      <c r="B2985" s="2">
        <v>43008</v>
      </c>
      <c r="C2985" s="35">
        <f>YEAR(Sales[[#This Row],[ShipDate]])</f>
        <v>2017</v>
      </c>
      <c r="D2985" t="s">
        <v>36</v>
      </c>
      <c r="E2985" t="s">
        <v>31</v>
      </c>
      <c r="F2985" t="s">
        <v>23</v>
      </c>
      <c r="G2985" t="s">
        <v>11</v>
      </c>
      <c r="H2985" t="s">
        <v>60</v>
      </c>
      <c r="I2985" t="s">
        <v>63</v>
      </c>
      <c r="J2985" t="s">
        <v>13</v>
      </c>
      <c r="K2985" t="s">
        <v>292</v>
      </c>
      <c r="L2985" t="s">
        <v>30</v>
      </c>
      <c r="N2985" t="str">
        <f>IF(ISBLANK(Sales[[#This Row],[return]]),"No",Sales[[#This Row],[return]])</f>
        <v>No</v>
      </c>
      <c r="O2985" s="2">
        <v>43003</v>
      </c>
      <c r="P2985" s="8" t="str">
        <f>TEXT(DAY(Sales[[#This Row],[OrderDate]]),"ddd")</f>
        <v>Wed</v>
      </c>
      <c r="Q2985" s="8" t="str">
        <f>TEXT(MONTH(Sales[[#This Row],[ShipDate]])*29,"mmm")</f>
        <v>Sep</v>
      </c>
      <c r="R2985">
        <v>768</v>
      </c>
      <c r="S2985" t="s">
        <v>1242</v>
      </c>
      <c r="T2985" t="s">
        <v>28</v>
      </c>
      <c r="U2985">
        <v>98103</v>
      </c>
      <c r="V2985" s="1">
        <v>0.2</v>
      </c>
      <c r="W2985">
        <v>-12</v>
      </c>
      <c r="X2985">
        <v>4</v>
      </c>
      <c r="Y2985">
        <v>307</v>
      </c>
      <c r="AD2985"/>
    </row>
    <row r="2986" spans="1:30" x14ac:dyDescent="0.25">
      <c r="A2986" t="s">
        <v>40</v>
      </c>
      <c r="B2986" s="2">
        <v>43008</v>
      </c>
      <c r="C2986" s="35">
        <f>YEAR(Sales[[#This Row],[ShipDate]])</f>
        <v>2017</v>
      </c>
      <c r="D2986" t="s">
        <v>36</v>
      </c>
      <c r="E2986" t="s">
        <v>31</v>
      </c>
      <c r="F2986" t="s">
        <v>33</v>
      </c>
      <c r="G2986" t="s">
        <v>25</v>
      </c>
      <c r="H2986" t="s">
        <v>60</v>
      </c>
      <c r="I2986" t="s">
        <v>63</v>
      </c>
      <c r="J2986" t="s">
        <v>13</v>
      </c>
      <c r="K2986" t="s">
        <v>292</v>
      </c>
      <c r="L2986" t="s">
        <v>30</v>
      </c>
      <c r="N2986" t="str">
        <f>IF(ISBLANK(Sales[[#This Row],[return]]),"No",Sales[[#This Row],[return]])</f>
        <v>No</v>
      </c>
      <c r="O2986" s="2">
        <v>43003</v>
      </c>
      <c r="P2986" s="8" t="str">
        <f>TEXT(DAY(Sales[[#This Row],[OrderDate]]),"ddd")</f>
        <v>Wed</v>
      </c>
      <c r="Q2986" s="8" t="str">
        <f>TEXT(MONTH(Sales[[#This Row],[ShipDate]])*29,"mmm")</f>
        <v>Sep</v>
      </c>
      <c r="R2986">
        <v>1265</v>
      </c>
      <c r="S2986" t="s">
        <v>2791</v>
      </c>
      <c r="T2986" t="s">
        <v>28</v>
      </c>
      <c r="U2986">
        <v>98103</v>
      </c>
      <c r="V2986" s="1">
        <v>0</v>
      </c>
      <c r="W2986">
        <v>6</v>
      </c>
      <c r="X2986">
        <v>2</v>
      </c>
      <c r="Y2986">
        <v>13</v>
      </c>
      <c r="AD2986"/>
    </row>
    <row r="2987" spans="1:30" x14ac:dyDescent="0.25">
      <c r="A2987" t="s">
        <v>40</v>
      </c>
      <c r="B2987" s="2">
        <v>43008</v>
      </c>
      <c r="C2987" s="35">
        <f>YEAR(Sales[[#This Row],[ShipDate]])</f>
        <v>2017</v>
      </c>
      <c r="D2987" t="s">
        <v>36</v>
      </c>
      <c r="E2987" t="s">
        <v>31</v>
      </c>
      <c r="F2987" t="s">
        <v>99</v>
      </c>
      <c r="G2987" t="s">
        <v>46</v>
      </c>
      <c r="H2987" t="s">
        <v>60</v>
      </c>
      <c r="I2987" t="s">
        <v>63</v>
      </c>
      <c r="J2987" t="s">
        <v>13</v>
      </c>
      <c r="K2987" t="s">
        <v>292</v>
      </c>
      <c r="L2987" t="s">
        <v>30</v>
      </c>
      <c r="N2987" t="str">
        <f>IF(ISBLANK(Sales[[#This Row],[return]]),"No",Sales[[#This Row],[return]])</f>
        <v>No</v>
      </c>
      <c r="O2987" s="2">
        <v>43003</v>
      </c>
      <c r="P2987" s="8" t="str">
        <f>TEXT(DAY(Sales[[#This Row],[OrderDate]]),"ddd")</f>
        <v>Wed</v>
      </c>
      <c r="Q2987" s="8" t="str">
        <f>TEXT(MONTH(Sales[[#This Row],[ShipDate]])*29,"mmm")</f>
        <v>Sep</v>
      </c>
      <c r="R2987">
        <v>1012</v>
      </c>
      <c r="S2987" t="s">
        <v>767</v>
      </c>
      <c r="T2987" t="s">
        <v>28</v>
      </c>
      <c r="U2987">
        <v>98103</v>
      </c>
      <c r="V2987" s="1">
        <v>0</v>
      </c>
      <c r="W2987">
        <v>58</v>
      </c>
      <c r="X2987">
        <v>2</v>
      </c>
      <c r="Y2987">
        <v>160</v>
      </c>
      <c r="AD2987"/>
    </row>
    <row r="2988" spans="1:30" x14ac:dyDescent="0.25">
      <c r="A2988" t="s">
        <v>40</v>
      </c>
      <c r="B2988" s="2">
        <v>43032</v>
      </c>
      <c r="C2988" s="35">
        <f>YEAR(Sales[[#This Row],[ShipDate]])</f>
        <v>2017</v>
      </c>
      <c r="D2988" t="s">
        <v>36</v>
      </c>
      <c r="E2988" t="s">
        <v>18</v>
      </c>
      <c r="F2988" t="s">
        <v>43</v>
      </c>
      <c r="G2988" t="s">
        <v>11</v>
      </c>
      <c r="H2988" t="s">
        <v>26</v>
      </c>
      <c r="I2988" t="s">
        <v>32</v>
      </c>
      <c r="J2988" t="s">
        <v>13</v>
      </c>
      <c r="K2988" t="s">
        <v>1344</v>
      </c>
      <c r="L2988" t="s">
        <v>30</v>
      </c>
      <c r="N2988" t="str">
        <f>IF(ISBLANK(Sales[[#This Row],[return]]),"No",Sales[[#This Row],[return]])</f>
        <v>No</v>
      </c>
      <c r="O2988" s="2">
        <v>43028</v>
      </c>
      <c r="P2988" s="8" t="str">
        <f>TEXT(DAY(Sales[[#This Row],[OrderDate]]),"ddd")</f>
        <v>Fri</v>
      </c>
      <c r="Q2988" s="8" t="str">
        <f>TEXT(MONTH(Sales[[#This Row],[ShipDate]])*29,"mmm")</f>
        <v>Oct</v>
      </c>
      <c r="R2988">
        <v>1187</v>
      </c>
      <c r="S2988" t="s">
        <v>1268</v>
      </c>
      <c r="T2988" t="s">
        <v>28</v>
      </c>
      <c r="U2988">
        <v>90045</v>
      </c>
      <c r="V2988" s="1">
        <v>0</v>
      </c>
      <c r="W2988">
        <v>24</v>
      </c>
      <c r="X2988">
        <v>7</v>
      </c>
      <c r="Y2988">
        <v>75</v>
      </c>
      <c r="AD2988"/>
    </row>
    <row r="2989" spans="1:30" x14ac:dyDescent="0.25">
      <c r="A2989" t="s">
        <v>40</v>
      </c>
      <c r="B2989" s="2">
        <v>43032</v>
      </c>
      <c r="C2989" s="35">
        <f>YEAR(Sales[[#This Row],[ShipDate]])</f>
        <v>2017</v>
      </c>
      <c r="D2989" t="s">
        <v>36</v>
      </c>
      <c r="E2989" t="s">
        <v>18</v>
      </c>
      <c r="F2989" t="s">
        <v>38</v>
      </c>
      <c r="G2989" t="s">
        <v>11</v>
      </c>
      <c r="H2989" t="s">
        <v>26</v>
      </c>
      <c r="I2989" t="s">
        <v>32</v>
      </c>
      <c r="J2989" t="s">
        <v>13</v>
      </c>
      <c r="K2989" t="s">
        <v>1344</v>
      </c>
      <c r="L2989" t="s">
        <v>30</v>
      </c>
      <c r="N2989" t="str">
        <f>IF(ISBLANK(Sales[[#This Row],[return]]),"No",Sales[[#This Row],[return]])</f>
        <v>No</v>
      </c>
      <c r="O2989" s="2">
        <v>43028</v>
      </c>
      <c r="P2989" s="8" t="str">
        <f>TEXT(DAY(Sales[[#This Row],[OrderDate]]),"ddd")</f>
        <v>Fri</v>
      </c>
      <c r="Q2989" s="8" t="str">
        <f>TEXT(MONTH(Sales[[#This Row],[ShipDate]])*29,"mmm")</f>
        <v>Oct</v>
      </c>
      <c r="R2989">
        <v>1386</v>
      </c>
      <c r="S2989" t="s">
        <v>1611</v>
      </c>
      <c r="T2989" t="s">
        <v>28</v>
      </c>
      <c r="U2989">
        <v>90045</v>
      </c>
      <c r="V2989" s="1">
        <v>0.2</v>
      </c>
      <c r="W2989">
        <v>27</v>
      </c>
      <c r="X2989">
        <v>3</v>
      </c>
      <c r="Y2989">
        <v>365</v>
      </c>
      <c r="AD2989"/>
    </row>
    <row r="2990" spans="1:30" x14ac:dyDescent="0.25">
      <c r="A2990" t="s">
        <v>10</v>
      </c>
      <c r="B2990" s="2">
        <v>43062</v>
      </c>
      <c r="C2990" s="35">
        <f>YEAR(Sales[[#This Row],[ShipDate]])</f>
        <v>2017</v>
      </c>
      <c r="D2990" t="s">
        <v>113</v>
      </c>
      <c r="E2990" t="s">
        <v>18</v>
      </c>
      <c r="F2990" t="s">
        <v>340</v>
      </c>
      <c r="G2990" t="s">
        <v>46</v>
      </c>
      <c r="H2990" t="s">
        <v>1044</v>
      </c>
      <c r="I2990" t="s">
        <v>37</v>
      </c>
      <c r="J2990" t="s">
        <v>13</v>
      </c>
      <c r="K2990" t="s">
        <v>41</v>
      </c>
      <c r="L2990" t="s">
        <v>17</v>
      </c>
      <c r="N2990" t="str">
        <f>IF(ISBLANK(Sales[[#This Row],[return]]),"No",Sales[[#This Row],[return]])</f>
        <v>No</v>
      </c>
      <c r="O2990" s="2">
        <v>43061</v>
      </c>
      <c r="P2990" s="8" t="str">
        <f>TEXT(DAY(Sales[[#This Row],[OrderDate]]),"ddd")</f>
        <v>Sun</v>
      </c>
      <c r="Q2990" s="8" t="str">
        <f>TEXT(MONTH(Sales[[#This Row],[ShipDate]])*29,"mmm")</f>
        <v>Nov</v>
      </c>
      <c r="R2990">
        <v>1566</v>
      </c>
      <c r="S2990" t="s">
        <v>2374</v>
      </c>
      <c r="T2990" t="s">
        <v>15</v>
      </c>
      <c r="U2990">
        <v>33012</v>
      </c>
      <c r="V2990" s="1">
        <v>0.5</v>
      </c>
      <c r="W2990">
        <v>-2</v>
      </c>
      <c r="X2990">
        <v>3</v>
      </c>
      <c r="Y2990">
        <v>33</v>
      </c>
      <c r="AD2990"/>
    </row>
    <row r="2991" spans="1:30" x14ac:dyDescent="0.25">
      <c r="A2991" t="s">
        <v>40</v>
      </c>
      <c r="B2991" s="2">
        <v>42850</v>
      </c>
      <c r="C2991" s="35">
        <f>YEAR(Sales[[#This Row],[ShipDate]])</f>
        <v>2017</v>
      </c>
      <c r="D2991" t="s">
        <v>36</v>
      </c>
      <c r="E2991" t="s">
        <v>31</v>
      </c>
      <c r="F2991" t="s">
        <v>43</v>
      </c>
      <c r="G2991" t="s">
        <v>11</v>
      </c>
      <c r="H2991" t="s">
        <v>249</v>
      </c>
      <c r="I2991" t="s">
        <v>598</v>
      </c>
      <c r="J2991" t="s">
        <v>13</v>
      </c>
      <c r="K2991" t="s">
        <v>2633</v>
      </c>
      <c r="L2991" t="s">
        <v>17</v>
      </c>
      <c r="M2991" t="s">
        <v>82</v>
      </c>
      <c r="N2991" t="str">
        <f>IF(ISBLANK(Sales[[#This Row],[return]]),"No",Sales[[#This Row],[return]])</f>
        <v>Yes</v>
      </c>
      <c r="O2991" s="2">
        <v>42845</v>
      </c>
      <c r="P2991" s="8" t="str">
        <f>TEXT(DAY(Sales[[#This Row],[OrderDate]]),"ddd")</f>
        <v>Fri</v>
      </c>
      <c r="Q2991" s="8" t="str">
        <f>TEXT(MONTH(Sales[[#This Row],[ShipDate]])*29,"mmm")</f>
        <v>Apr</v>
      </c>
      <c r="R2991">
        <v>727</v>
      </c>
      <c r="S2991" t="s">
        <v>3188</v>
      </c>
      <c r="T2991" t="s">
        <v>15</v>
      </c>
      <c r="U2991">
        <v>31907</v>
      </c>
      <c r="V2991" s="1">
        <v>0</v>
      </c>
      <c r="W2991">
        <v>298</v>
      </c>
      <c r="X2991">
        <v>6</v>
      </c>
      <c r="Y2991">
        <v>595</v>
      </c>
      <c r="AD2991"/>
    </row>
    <row r="2992" spans="1:30" x14ac:dyDescent="0.25">
      <c r="A2992" t="s">
        <v>40</v>
      </c>
      <c r="B2992" s="2">
        <v>42850</v>
      </c>
      <c r="C2992" s="35">
        <f>YEAR(Sales[[#This Row],[ShipDate]])</f>
        <v>2017</v>
      </c>
      <c r="D2992" t="s">
        <v>36</v>
      </c>
      <c r="E2992" t="s">
        <v>31</v>
      </c>
      <c r="F2992" t="s">
        <v>59</v>
      </c>
      <c r="G2992" t="s">
        <v>25</v>
      </c>
      <c r="H2992" t="s">
        <v>249</v>
      </c>
      <c r="I2992" t="s">
        <v>598</v>
      </c>
      <c r="J2992" t="s">
        <v>13</v>
      </c>
      <c r="K2992" t="s">
        <v>2633</v>
      </c>
      <c r="L2992" t="s">
        <v>17</v>
      </c>
      <c r="M2992" t="s">
        <v>82</v>
      </c>
      <c r="N2992" t="str">
        <f>IF(ISBLANK(Sales[[#This Row],[return]]),"No",Sales[[#This Row],[return]])</f>
        <v>Yes</v>
      </c>
      <c r="O2992" s="2">
        <v>42845</v>
      </c>
      <c r="P2992" s="8" t="str">
        <f>TEXT(DAY(Sales[[#This Row],[OrderDate]]),"ddd")</f>
        <v>Fri</v>
      </c>
      <c r="Q2992" s="8" t="str">
        <f>TEXT(MONTH(Sales[[#This Row],[ShipDate]])*29,"mmm")</f>
        <v>Apr</v>
      </c>
      <c r="R2992">
        <v>1800</v>
      </c>
      <c r="S2992" t="s">
        <v>2032</v>
      </c>
      <c r="T2992" t="s">
        <v>15</v>
      </c>
      <c r="U2992">
        <v>31907</v>
      </c>
      <c r="V2992" s="1">
        <v>0</v>
      </c>
      <c r="W2992">
        <v>6</v>
      </c>
      <c r="X2992">
        <v>2</v>
      </c>
      <c r="Y2992">
        <v>13</v>
      </c>
      <c r="AD2992"/>
    </row>
    <row r="2993" spans="1:30" x14ac:dyDescent="0.25">
      <c r="A2993" t="s">
        <v>40</v>
      </c>
      <c r="B2993" s="2">
        <v>42850</v>
      </c>
      <c r="C2993" s="35">
        <f>YEAR(Sales[[#This Row],[ShipDate]])</f>
        <v>2017</v>
      </c>
      <c r="D2993" t="s">
        <v>36</v>
      </c>
      <c r="E2993" t="s">
        <v>31</v>
      </c>
      <c r="F2993" t="s">
        <v>48</v>
      </c>
      <c r="G2993" t="s">
        <v>46</v>
      </c>
      <c r="H2993" t="s">
        <v>249</v>
      </c>
      <c r="I2993" t="s">
        <v>598</v>
      </c>
      <c r="J2993" t="s">
        <v>13</v>
      </c>
      <c r="K2993" t="s">
        <v>2633</v>
      </c>
      <c r="L2993" t="s">
        <v>17</v>
      </c>
      <c r="M2993" t="s">
        <v>82</v>
      </c>
      <c r="N2993" t="str">
        <f>IF(ISBLANK(Sales[[#This Row],[return]]),"No",Sales[[#This Row],[return]])</f>
        <v>Yes</v>
      </c>
      <c r="O2993" s="2">
        <v>42845</v>
      </c>
      <c r="P2993" s="8" t="str">
        <f>TEXT(DAY(Sales[[#This Row],[OrderDate]]),"ddd")</f>
        <v>Fri</v>
      </c>
      <c r="Q2993" s="8" t="str">
        <f>TEXT(MONTH(Sales[[#This Row],[ShipDate]])*29,"mmm")</f>
        <v>Apr</v>
      </c>
      <c r="R2993">
        <v>1322</v>
      </c>
      <c r="S2993" t="s">
        <v>2452</v>
      </c>
      <c r="T2993" t="s">
        <v>15</v>
      </c>
      <c r="U2993">
        <v>31907</v>
      </c>
      <c r="V2993" s="1">
        <v>0</v>
      </c>
      <c r="W2993">
        <v>78</v>
      </c>
      <c r="X2993">
        <v>3</v>
      </c>
      <c r="Y2993">
        <v>288</v>
      </c>
      <c r="AD2993"/>
    </row>
    <row r="2994" spans="1:30" x14ac:dyDescent="0.25">
      <c r="A2994" t="s">
        <v>10</v>
      </c>
      <c r="B2994" s="2">
        <v>42926</v>
      </c>
      <c r="C2994" s="35">
        <f>YEAR(Sales[[#This Row],[ShipDate]])</f>
        <v>2017</v>
      </c>
      <c r="D2994" t="s">
        <v>607</v>
      </c>
      <c r="E2994" t="s">
        <v>18</v>
      </c>
      <c r="F2994" t="s">
        <v>50</v>
      </c>
      <c r="G2994" t="s">
        <v>25</v>
      </c>
      <c r="H2994" t="s">
        <v>1613</v>
      </c>
      <c r="I2994" t="s">
        <v>169</v>
      </c>
      <c r="J2994" t="s">
        <v>13</v>
      </c>
      <c r="K2994" t="s">
        <v>96</v>
      </c>
      <c r="L2994" t="s">
        <v>30</v>
      </c>
      <c r="N2994" t="str">
        <f>IF(ISBLANK(Sales[[#This Row],[return]]),"No",Sales[[#This Row],[return]])</f>
        <v>No</v>
      </c>
      <c r="O2994" s="2">
        <v>42926</v>
      </c>
      <c r="P2994" s="8" t="str">
        <f>TEXT(DAY(Sales[[#This Row],[OrderDate]]),"ddd")</f>
        <v>Tue</v>
      </c>
      <c r="Q2994" s="8" t="str">
        <f>TEXT(MONTH(Sales[[#This Row],[ShipDate]])*29,"mmm")</f>
        <v>Jul</v>
      </c>
      <c r="R2994">
        <v>71</v>
      </c>
      <c r="S2994" t="s">
        <v>1880</v>
      </c>
      <c r="T2994" t="s">
        <v>28</v>
      </c>
      <c r="U2994">
        <v>85281</v>
      </c>
      <c r="V2994" s="1">
        <v>0.7</v>
      </c>
      <c r="W2994">
        <v>-2</v>
      </c>
      <c r="X2994">
        <v>3</v>
      </c>
      <c r="Y2994">
        <v>3</v>
      </c>
      <c r="AD2994"/>
    </row>
    <row r="2995" spans="1:30" x14ac:dyDescent="0.25">
      <c r="A2995" t="s">
        <v>40</v>
      </c>
      <c r="B2995" s="2">
        <v>43001</v>
      </c>
      <c r="C2995" s="35">
        <f>YEAR(Sales[[#This Row],[ShipDate]])</f>
        <v>2017</v>
      </c>
      <c r="D2995" t="s">
        <v>36</v>
      </c>
      <c r="E2995" t="s">
        <v>69</v>
      </c>
      <c r="F2995" t="s">
        <v>43</v>
      </c>
      <c r="G2995" t="s">
        <v>11</v>
      </c>
      <c r="H2995" t="s">
        <v>1412</v>
      </c>
      <c r="I2995" t="s">
        <v>32</v>
      </c>
      <c r="J2995" t="s">
        <v>13</v>
      </c>
      <c r="K2995" t="s">
        <v>2996</v>
      </c>
      <c r="L2995" t="s">
        <v>30</v>
      </c>
      <c r="N2995" t="str">
        <f>IF(ISBLANK(Sales[[#This Row],[return]]),"No",Sales[[#This Row],[return]])</f>
        <v>No</v>
      </c>
      <c r="O2995" s="2">
        <v>42997</v>
      </c>
      <c r="P2995" s="8" t="str">
        <f>TEXT(DAY(Sales[[#This Row],[OrderDate]]),"ddd")</f>
        <v>Thu</v>
      </c>
      <c r="Q2995" s="8" t="str">
        <f>TEXT(MONTH(Sales[[#This Row],[ShipDate]])*29,"mmm")</f>
        <v>Sep</v>
      </c>
      <c r="R2995">
        <v>1450</v>
      </c>
      <c r="S2995" t="s">
        <v>3206</v>
      </c>
      <c r="T2995" t="s">
        <v>28</v>
      </c>
      <c r="U2995">
        <v>95823</v>
      </c>
      <c r="V2995" s="1">
        <v>0</v>
      </c>
      <c r="W2995">
        <v>19</v>
      </c>
      <c r="X2995">
        <v>3</v>
      </c>
      <c r="Y2995">
        <v>61</v>
      </c>
      <c r="AD2995"/>
    </row>
    <row r="2996" spans="1:30" x14ac:dyDescent="0.25">
      <c r="A2996" t="s">
        <v>40</v>
      </c>
      <c r="B2996" s="2">
        <v>43079</v>
      </c>
      <c r="C2996" s="35">
        <f>YEAR(Sales[[#This Row],[ShipDate]])</f>
        <v>2017</v>
      </c>
      <c r="D2996" t="s">
        <v>36</v>
      </c>
      <c r="E2996" t="s">
        <v>31</v>
      </c>
      <c r="F2996" t="s">
        <v>33</v>
      </c>
      <c r="G2996" t="s">
        <v>25</v>
      </c>
      <c r="H2996" t="s">
        <v>26</v>
      </c>
      <c r="I2996" t="s">
        <v>32</v>
      </c>
      <c r="J2996" t="s">
        <v>13</v>
      </c>
      <c r="K2996" t="s">
        <v>2605</v>
      </c>
      <c r="L2996" t="s">
        <v>30</v>
      </c>
      <c r="N2996" t="str">
        <f>IF(ISBLANK(Sales[[#This Row],[return]]),"No",Sales[[#This Row],[return]])</f>
        <v>No</v>
      </c>
      <c r="O2996" s="2">
        <v>43074</v>
      </c>
      <c r="P2996" s="8" t="str">
        <f>TEXT(DAY(Sales[[#This Row],[OrderDate]]),"ddd")</f>
        <v>Thu</v>
      </c>
      <c r="Q2996" s="8" t="str">
        <f>TEXT(MONTH(Sales[[#This Row],[ShipDate]])*29,"mmm")</f>
        <v>Dec</v>
      </c>
      <c r="R2996">
        <v>196</v>
      </c>
      <c r="S2996" t="s">
        <v>2211</v>
      </c>
      <c r="T2996" t="s">
        <v>28</v>
      </c>
      <c r="U2996">
        <v>90049</v>
      </c>
      <c r="V2996" s="1">
        <v>0</v>
      </c>
      <c r="W2996">
        <v>6</v>
      </c>
      <c r="X2996">
        <v>4</v>
      </c>
      <c r="Y2996">
        <v>13</v>
      </c>
      <c r="AD2996"/>
    </row>
    <row r="2997" spans="1:30" x14ac:dyDescent="0.25">
      <c r="A2997" t="s">
        <v>40</v>
      </c>
      <c r="B2997" s="2">
        <v>43079</v>
      </c>
      <c r="C2997" s="35">
        <f>YEAR(Sales[[#This Row],[ShipDate]])</f>
        <v>2017</v>
      </c>
      <c r="D2997" t="s">
        <v>36</v>
      </c>
      <c r="E2997" t="s">
        <v>31</v>
      </c>
      <c r="F2997" t="s">
        <v>99</v>
      </c>
      <c r="G2997" t="s">
        <v>46</v>
      </c>
      <c r="H2997" t="s">
        <v>26</v>
      </c>
      <c r="I2997" t="s">
        <v>32</v>
      </c>
      <c r="J2997" t="s">
        <v>13</v>
      </c>
      <c r="K2997" t="s">
        <v>2605</v>
      </c>
      <c r="L2997" t="s">
        <v>30</v>
      </c>
      <c r="N2997" t="str">
        <f>IF(ISBLANK(Sales[[#This Row],[return]]),"No",Sales[[#This Row],[return]])</f>
        <v>No</v>
      </c>
      <c r="O2997" s="2">
        <v>43074</v>
      </c>
      <c r="P2997" s="8" t="str">
        <f>TEXT(DAY(Sales[[#This Row],[OrderDate]]),"ddd")</f>
        <v>Thu</v>
      </c>
      <c r="Q2997" s="8" t="str">
        <f>TEXT(MONTH(Sales[[#This Row],[ShipDate]])*29,"mmm")</f>
        <v>Dec</v>
      </c>
      <c r="R2997">
        <v>1080</v>
      </c>
      <c r="S2997" t="s">
        <v>414</v>
      </c>
      <c r="T2997" t="s">
        <v>28</v>
      </c>
      <c r="U2997">
        <v>90049</v>
      </c>
      <c r="V2997" s="1">
        <v>0</v>
      </c>
      <c r="W2997">
        <v>18</v>
      </c>
      <c r="X2997">
        <v>3</v>
      </c>
      <c r="Y2997">
        <v>39</v>
      </c>
      <c r="AD2997"/>
    </row>
    <row r="2998" spans="1:30" x14ac:dyDescent="0.25">
      <c r="A2998" t="s">
        <v>24</v>
      </c>
      <c r="B2998" s="2">
        <v>42771</v>
      </c>
      <c r="C2998" s="35">
        <f>YEAR(Sales[[#This Row],[ShipDate]])</f>
        <v>2017</v>
      </c>
      <c r="D2998" t="s">
        <v>19</v>
      </c>
      <c r="E2998" t="s">
        <v>18</v>
      </c>
      <c r="F2998" t="s">
        <v>59</v>
      </c>
      <c r="G2998" t="s">
        <v>25</v>
      </c>
      <c r="H2998" t="s">
        <v>209</v>
      </c>
      <c r="I2998" t="s">
        <v>129</v>
      </c>
      <c r="J2998" t="s">
        <v>13</v>
      </c>
      <c r="K2998" t="s">
        <v>210</v>
      </c>
      <c r="L2998" t="s">
        <v>68</v>
      </c>
      <c r="N2998" t="str">
        <f>IF(ISBLANK(Sales[[#This Row],[return]]),"No",Sales[[#This Row],[return]])</f>
        <v>No</v>
      </c>
      <c r="O2998" s="2">
        <v>42766</v>
      </c>
      <c r="P2998" s="8" t="str">
        <f>TEXT(DAY(Sales[[#This Row],[OrderDate]]),"ddd")</f>
        <v>Tue</v>
      </c>
      <c r="Q2998" s="8" t="str">
        <f>TEXT(MONTH(Sales[[#This Row],[ShipDate]])*29,"mmm")</f>
        <v>Feb</v>
      </c>
      <c r="R2998">
        <v>1799</v>
      </c>
      <c r="S2998" t="s">
        <v>211</v>
      </c>
      <c r="T2998" t="s">
        <v>66</v>
      </c>
      <c r="U2998">
        <v>55407</v>
      </c>
      <c r="V2998" s="1">
        <v>0</v>
      </c>
      <c r="W2998">
        <v>6</v>
      </c>
      <c r="X2998">
        <v>2</v>
      </c>
      <c r="Y2998">
        <v>13</v>
      </c>
      <c r="AD2998"/>
    </row>
    <row r="2999" spans="1:30" x14ac:dyDescent="0.25">
      <c r="A2999" t="s">
        <v>24</v>
      </c>
      <c r="B2999" s="2">
        <v>42771</v>
      </c>
      <c r="C2999" s="35">
        <f>YEAR(Sales[[#This Row],[ShipDate]])</f>
        <v>2017</v>
      </c>
      <c r="D2999" t="s">
        <v>19</v>
      </c>
      <c r="E2999" t="s">
        <v>18</v>
      </c>
      <c r="F2999" t="s">
        <v>43</v>
      </c>
      <c r="G2999" t="s">
        <v>11</v>
      </c>
      <c r="H2999" t="s">
        <v>209</v>
      </c>
      <c r="I2999" t="s">
        <v>129</v>
      </c>
      <c r="J2999" t="s">
        <v>13</v>
      </c>
      <c r="K2999" t="s">
        <v>210</v>
      </c>
      <c r="L2999" t="s">
        <v>68</v>
      </c>
      <c r="N2999" t="str">
        <f>IF(ISBLANK(Sales[[#This Row],[return]]),"No",Sales[[#This Row],[return]])</f>
        <v>No</v>
      </c>
      <c r="O2999" s="2">
        <v>42766</v>
      </c>
      <c r="P2999" s="8" t="str">
        <f>TEXT(DAY(Sales[[#This Row],[OrderDate]]),"ddd")</f>
        <v>Tue</v>
      </c>
      <c r="Q2999" s="8" t="str">
        <f>TEXT(MONTH(Sales[[#This Row],[ShipDate]])*29,"mmm")</f>
        <v>Feb</v>
      </c>
      <c r="R2999">
        <v>1446</v>
      </c>
      <c r="S2999" t="s">
        <v>3140</v>
      </c>
      <c r="T2999" t="s">
        <v>66</v>
      </c>
      <c r="U2999">
        <v>55407</v>
      </c>
      <c r="V2999" s="1">
        <v>0</v>
      </c>
      <c r="W2999">
        <v>17</v>
      </c>
      <c r="X2999">
        <v>3</v>
      </c>
      <c r="Y2999">
        <v>53</v>
      </c>
      <c r="AD2999"/>
    </row>
    <row r="3000" spans="1:30" x14ac:dyDescent="0.25">
      <c r="A3000" t="s">
        <v>24</v>
      </c>
      <c r="B3000" s="2">
        <v>42771</v>
      </c>
      <c r="C3000" s="35">
        <f>YEAR(Sales[[#This Row],[ShipDate]])</f>
        <v>2017</v>
      </c>
      <c r="D3000" t="s">
        <v>19</v>
      </c>
      <c r="E3000" t="s">
        <v>18</v>
      </c>
      <c r="F3000" t="s">
        <v>50</v>
      </c>
      <c r="G3000" t="s">
        <v>25</v>
      </c>
      <c r="H3000" t="s">
        <v>209</v>
      </c>
      <c r="I3000" t="s">
        <v>129</v>
      </c>
      <c r="J3000" t="s">
        <v>13</v>
      </c>
      <c r="K3000" t="s">
        <v>210</v>
      </c>
      <c r="L3000" t="s">
        <v>68</v>
      </c>
      <c r="N3000" t="str">
        <f>IF(ISBLANK(Sales[[#This Row],[return]]),"No",Sales[[#This Row],[return]])</f>
        <v>No</v>
      </c>
      <c r="O3000" s="2">
        <v>42766</v>
      </c>
      <c r="P3000" s="8" t="str">
        <f>TEXT(DAY(Sales[[#This Row],[OrderDate]]),"ddd")</f>
        <v>Tue</v>
      </c>
      <c r="Q3000" s="8" t="str">
        <f>TEXT(MONTH(Sales[[#This Row],[ShipDate]])*29,"mmm")</f>
        <v>Feb</v>
      </c>
      <c r="R3000">
        <v>905</v>
      </c>
      <c r="S3000" t="s">
        <v>212</v>
      </c>
      <c r="T3000" t="s">
        <v>66</v>
      </c>
      <c r="U3000">
        <v>55407</v>
      </c>
      <c r="V3000" s="1">
        <v>0</v>
      </c>
      <c r="W3000">
        <v>16</v>
      </c>
      <c r="X3000">
        <v>2</v>
      </c>
      <c r="Y3000">
        <v>33</v>
      </c>
      <c r="AD3000"/>
    </row>
    <row r="3001" spans="1:30" x14ac:dyDescent="0.25">
      <c r="A3001" t="s">
        <v>10</v>
      </c>
      <c r="B3001" s="2">
        <v>42889</v>
      </c>
      <c r="C3001" s="35">
        <f>YEAR(Sales[[#This Row],[ShipDate]])</f>
        <v>2017</v>
      </c>
      <c r="D3001" t="s">
        <v>36</v>
      </c>
      <c r="E3001" t="s">
        <v>18</v>
      </c>
      <c r="F3001" t="s">
        <v>39</v>
      </c>
      <c r="G3001" t="s">
        <v>25</v>
      </c>
      <c r="H3001" t="s">
        <v>604</v>
      </c>
      <c r="I3001" t="s">
        <v>371</v>
      </c>
      <c r="J3001" t="s">
        <v>13</v>
      </c>
      <c r="K3001" t="s">
        <v>1181</v>
      </c>
      <c r="L3001" t="s">
        <v>92</v>
      </c>
      <c r="N3001" t="str">
        <f>IF(ISBLANK(Sales[[#This Row],[return]]),"No",Sales[[#This Row],[return]])</f>
        <v>No</v>
      </c>
      <c r="O3001" s="2">
        <v>42883</v>
      </c>
      <c r="P3001" s="8" t="str">
        <f>TEXT(DAY(Sales[[#This Row],[OrderDate]]),"ddd")</f>
        <v>Sat</v>
      </c>
      <c r="Q3001" s="8" t="str">
        <f>TEXT(MONTH(Sales[[#This Row],[ShipDate]])*29,"mmm")</f>
        <v>Jun</v>
      </c>
      <c r="R3001">
        <v>54</v>
      </c>
      <c r="S3001" t="s">
        <v>1997</v>
      </c>
      <c r="T3001" t="s">
        <v>90</v>
      </c>
      <c r="U3001">
        <v>6040</v>
      </c>
      <c r="V3001" s="1">
        <v>0</v>
      </c>
      <c r="W3001">
        <v>2</v>
      </c>
      <c r="X3001">
        <v>1</v>
      </c>
      <c r="Y3001">
        <v>16</v>
      </c>
      <c r="AD3001"/>
    </row>
    <row r="3002" spans="1:30" x14ac:dyDescent="0.25">
      <c r="A3002" t="s">
        <v>10</v>
      </c>
      <c r="B3002" s="2">
        <v>42889</v>
      </c>
      <c r="C3002" s="35">
        <f>YEAR(Sales[[#This Row],[ShipDate]])</f>
        <v>2017</v>
      </c>
      <c r="D3002" t="s">
        <v>36</v>
      </c>
      <c r="E3002" t="s">
        <v>18</v>
      </c>
      <c r="F3002" t="s">
        <v>39</v>
      </c>
      <c r="G3002" t="s">
        <v>25</v>
      </c>
      <c r="H3002" t="s">
        <v>604</v>
      </c>
      <c r="I3002" t="s">
        <v>371</v>
      </c>
      <c r="J3002" t="s">
        <v>13</v>
      </c>
      <c r="K3002" t="s">
        <v>1181</v>
      </c>
      <c r="L3002" t="s">
        <v>92</v>
      </c>
      <c r="N3002" t="str">
        <f>IF(ISBLANK(Sales[[#This Row],[return]]),"No",Sales[[#This Row],[return]])</f>
        <v>No</v>
      </c>
      <c r="O3002" s="2">
        <v>42883</v>
      </c>
      <c r="P3002" s="8" t="str">
        <f>TEXT(DAY(Sales[[#This Row],[OrderDate]]),"ddd")</f>
        <v>Sat</v>
      </c>
      <c r="Q3002" s="8" t="str">
        <f>TEXT(MONTH(Sales[[#This Row],[ShipDate]])*29,"mmm")</f>
        <v>Jun</v>
      </c>
      <c r="R3002">
        <v>1268</v>
      </c>
      <c r="S3002" t="s">
        <v>376</v>
      </c>
      <c r="T3002" t="s">
        <v>90</v>
      </c>
      <c r="U3002">
        <v>6040</v>
      </c>
      <c r="V3002" s="1">
        <v>0</v>
      </c>
      <c r="W3002">
        <v>22</v>
      </c>
      <c r="X3002">
        <v>5</v>
      </c>
      <c r="Y3002">
        <v>78</v>
      </c>
      <c r="AD3002"/>
    </row>
    <row r="3003" spans="1:30" x14ac:dyDescent="0.25">
      <c r="A3003" t="s">
        <v>10</v>
      </c>
      <c r="B3003" s="2">
        <v>42747</v>
      </c>
      <c r="C3003" s="35">
        <f>YEAR(Sales[[#This Row],[ShipDate]])</f>
        <v>2017</v>
      </c>
      <c r="D3003" t="s">
        <v>36</v>
      </c>
      <c r="E3003" t="s">
        <v>31</v>
      </c>
      <c r="F3003" t="s">
        <v>59</v>
      </c>
      <c r="G3003" t="s">
        <v>25</v>
      </c>
      <c r="H3003" t="s">
        <v>511</v>
      </c>
      <c r="I3003" t="s">
        <v>233</v>
      </c>
      <c r="J3003" t="s">
        <v>13</v>
      </c>
      <c r="K3003" t="s">
        <v>2647</v>
      </c>
      <c r="L3003" t="s">
        <v>30</v>
      </c>
      <c r="M3003" t="s">
        <v>82</v>
      </c>
      <c r="N3003" t="str">
        <f>IF(ISBLANK(Sales[[#This Row],[return]]),"No",Sales[[#This Row],[return]])</f>
        <v>Yes</v>
      </c>
      <c r="O3003" s="2">
        <v>42741</v>
      </c>
      <c r="P3003" s="8" t="str">
        <f>TEXT(DAY(Sales[[#This Row],[OrderDate]]),"ddd")</f>
        <v>Fri</v>
      </c>
      <c r="Q3003" s="8" t="str">
        <f>TEXT(MONTH(Sales[[#This Row],[ShipDate]])*29,"mmm")</f>
        <v>Jan</v>
      </c>
      <c r="R3003">
        <v>936</v>
      </c>
      <c r="S3003" t="s">
        <v>3255</v>
      </c>
      <c r="T3003" t="s">
        <v>28</v>
      </c>
      <c r="U3003">
        <v>80906</v>
      </c>
      <c r="V3003" s="1">
        <v>0.2</v>
      </c>
      <c r="W3003">
        <v>9</v>
      </c>
      <c r="X3003">
        <v>5</v>
      </c>
      <c r="Y3003">
        <v>30</v>
      </c>
      <c r="AD3003"/>
    </row>
    <row r="3004" spans="1:30" x14ac:dyDescent="0.25">
      <c r="A3004" t="s">
        <v>10</v>
      </c>
      <c r="B3004" s="2">
        <v>42747</v>
      </c>
      <c r="C3004" s="35">
        <f>YEAR(Sales[[#This Row],[ShipDate]])</f>
        <v>2017</v>
      </c>
      <c r="D3004" t="s">
        <v>36</v>
      </c>
      <c r="E3004" t="s">
        <v>31</v>
      </c>
      <c r="F3004" t="s">
        <v>50</v>
      </c>
      <c r="G3004" t="s">
        <v>25</v>
      </c>
      <c r="H3004" t="s">
        <v>511</v>
      </c>
      <c r="I3004" t="s">
        <v>233</v>
      </c>
      <c r="J3004" t="s">
        <v>13</v>
      </c>
      <c r="K3004" t="s">
        <v>2647</v>
      </c>
      <c r="L3004" t="s">
        <v>30</v>
      </c>
      <c r="M3004" t="s">
        <v>82</v>
      </c>
      <c r="N3004" t="str">
        <f>IF(ISBLANK(Sales[[#This Row],[return]]),"No",Sales[[#This Row],[return]])</f>
        <v>Yes</v>
      </c>
      <c r="O3004" s="2">
        <v>42741</v>
      </c>
      <c r="P3004" s="8" t="str">
        <f>TEXT(DAY(Sales[[#This Row],[OrderDate]]),"ddd")</f>
        <v>Fri</v>
      </c>
      <c r="Q3004" s="8" t="str">
        <f>TEXT(MONTH(Sales[[#This Row],[ShipDate]])*29,"mmm")</f>
        <v>Jan</v>
      </c>
      <c r="R3004">
        <v>1343</v>
      </c>
      <c r="S3004" t="s">
        <v>896</v>
      </c>
      <c r="T3004" t="s">
        <v>28</v>
      </c>
      <c r="U3004">
        <v>80906</v>
      </c>
      <c r="V3004" s="1">
        <v>0.7</v>
      </c>
      <c r="W3004">
        <v>-1</v>
      </c>
      <c r="X3004">
        <v>2</v>
      </c>
      <c r="Y3004">
        <v>2</v>
      </c>
      <c r="AD3004"/>
    </row>
    <row r="3005" spans="1:30" x14ac:dyDescent="0.25">
      <c r="A3005" t="s">
        <v>24</v>
      </c>
      <c r="B3005" s="2">
        <v>43035</v>
      </c>
      <c r="C3005" s="35">
        <f>YEAR(Sales[[#This Row],[ShipDate]])</f>
        <v>2017</v>
      </c>
      <c r="D3005" t="s">
        <v>113</v>
      </c>
      <c r="E3005" t="s">
        <v>69</v>
      </c>
      <c r="F3005" t="s">
        <v>23</v>
      </c>
      <c r="G3005" t="s">
        <v>11</v>
      </c>
      <c r="H3005" t="s">
        <v>1211</v>
      </c>
      <c r="I3005" t="s">
        <v>32</v>
      </c>
      <c r="J3005" t="s">
        <v>13</v>
      </c>
      <c r="K3005" t="s">
        <v>2964</v>
      </c>
      <c r="L3005" t="s">
        <v>30</v>
      </c>
      <c r="M3005" t="s">
        <v>82</v>
      </c>
      <c r="N3005" t="str">
        <f>IF(ISBLANK(Sales[[#This Row],[return]]),"No",Sales[[#This Row],[return]])</f>
        <v>Yes</v>
      </c>
      <c r="O3005" s="2">
        <v>43032</v>
      </c>
      <c r="P3005" s="8" t="str">
        <f>TEXT(DAY(Sales[[#This Row],[OrderDate]]),"ddd")</f>
        <v>Tue</v>
      </c>
      <c r="Q3005" s="8" t="str">
        <f>TEXT(MONTH(Sales[[#This Row],[ShipDate]])*29,"mmm")</f>
        <v>Oct</v>
      </c>
      <c r="R3005">
        <v>1180</v>
      </c>
      <c r="S3005" t="s">
        <v>672</v>
      </c>
      <c r="T3005" t="s">
        <v>28</v>
      </c>
      <c r="U3005">
        <v>94601</v>
      </c>
      <c r="V3005" s="1">
        <v>0.2</v>
      </c>
      <c r="W3005">
        <v>-74</v>
      </c>
      <c r="X3005">
        <v>8</v>
      </c>
      <c r="Y3005">
        <v>454</v>
      </c>
      <c r="AD3005"/>
    </row>
    <row r="3006" spans="1:30" x14ac:dyDescent="0.25">
      <c r="A3006" t="s">
        <v>40</v>
      </c>
      <c r="B3006" s="2">
        <v>42840</v>
      </c>
      <c r="C3006" s="35">
        <f>YEAR(Sales[[#This Row],[ShipDate]])</f>
        <v>2017</v>
      </c>
      <c r="D3006" t="s">
        <v>19</v>
      </c>
      <c r="E3006" t="s">
        <v>18</v>
      </c>
      <c r="F3006" t="s">
        <v>290</v>
      </c>
      <c r="G3006" t="s">
        <v>25</v>
      </c>
      <c r="H3006" t="s">
        <v>2042</v>
      </c>
      <c r="I3006" t="s">
        <v>333</v>
      </c>
      <c r="J3006" t="s">
        <v>13</v>
      </c>
      <c r="K3006" t="s">
        <v>1167</v>
      </c>
      <c r="L3006" t="s">
        <v>30</v>
      </c>
      <c r="N3006" t="str">
        <f>IF(ISBLANK(Sales[[#This Row],[return]]),"No",Sales[[#This Row],[return]])</f>
        <v>No</v>
      </c>
      <c r="O3006" s="2">
        <v>42838</v>
      </c>
      <c r="P3006" s="8" t="str">
        <f>TEXT(DAY(Sales[[#This Row],[OrderDate]]),"ddd")</f>
        <v>Fri</v>
      </c>
      <c r="Q3006" s="8" t="str">
        <f>TEXT(MONTH(Sales[[#This Row],[ShipDate]])*29,"mmm")</f>
        <v>Apr</v>
      </c>
      <c r="R3006">
        <v>1051</v>
      </c>
      <c r="S3006" t="s">
        <v>893</v>
      </c>
      <c r="T3006" t="s">
        <v>28</v>
      </c>
      <c r="U3006">
        <v>87401</v>
      </c>
      <c r="V3006" s="1">
        <v>0</v>
      </c>
      <c r="W3006">
        <v>0</v>
      </c>
      <c r="X3006">
        <v>1</v>
      </c>
      <c r="Y3006">
        <v>13</v>
      </c>
      <c r="AD3006"/>
    </row>
    <row r="3007" spans="1:30" x14ac:dyDescent="0.25">
      <c r="A3007" t="s">
        <v>24</v>
      </c>
      <c r="B3007" s="2">
        <v>43000</v>
      </c>
      <c r="C3007" s="35">
        <f>YEAR(Sales[[#This Row],[ShipDate]])</f>
        <v>2017</v>
      </c>
      <c r="D3007" t="s">
        <v>19</v>
      </c>
      <c r="E3007" t="s">
        <v>18</v>
      </c>
      <c r="F3007" t="s">
        <v>59</v>
      </c>
      <c r="G3007" t="s">
        <v>25</v>
      </c>
      <c r="H3007" t="s">
        <v>553</v>
      </c>
      <c r="I3007" t="s">
        <v>32</v>
      </c>
      <c r="J3007" t="s">
        <v>13</v>
      </c>
      <c r="K3007" t="s">
        <v>888</v>
      </c>
      <c r="L3007" t="s">
        <v>30</v>
      </c>
      <c r="N3007" t="str">
        <f>IF(ISBLANK(Sales[[#This Row],[return]]),"No",Sales[[#This Row],[return]])</f>
        <v>No</v>
      </c>
      <c r="O3007" s="2">
        <v>42996</v>
      </c>
      <c r="P3007" s="8" t="str">
        <f>TEXT(DAY(Sales[[#This Row],[OrderDate]]),"ddd")</f>
        <v>Wed</v>
      </c>
      <c r="Q3007" s="8" t="str">
        <f>TEXT(MONTH(Sales[[#This Row],[ShipDate]])*29,"mmm")</f>
        <v>Sep</v>
      </c>
      <c r="R3007">
        <v>1266</v>
      </c>
      <c r="S3007" t="s">
        <v>879</v>
      </c>
      <c r="T3007" t="s">
        <v>28</v>
      </c>
      <c r="U3007">
        <v>90805</v>
      </c>
      <c r="V3007" s="1">
        <v>0</v>
      </c>
      <c r="W3007">
        <v>79</v>
      </c>
      <c r="X3007">
        <v>14</v>
      </c>
      <c r="Y3007">
        <v>161</v>
      </c>
      <c r="AD3007"/>
    </row>
    <row r="3008" spans="1:30" x14ac:dyDescent="0.25">
      <c r="A3008" t="s">
        <v>24</v>
      </c>
      <c r="B3008" s="2">
        <v>43000</v>
      </c>
      <c r="C3008" s="35">
        <f>YEAR(Sales[[#This Row],[ShipDate]])</f>
        <v>2017</v>
      </c>
      <c r="D3008" t="s">
        <v>19</v>
      </c>
      <c r="E3008" t="s">
        <v>18</v>
      </c>
      <c r="F3008" t="s">
        <v>59</v>
      </c>
      <c r="G3008" t="s">
        <v>25</v>
      </c>
      <c r="H3008" t="s">
        <v>553</v>
      </c>
      <c r="I3008" t="s">
        <v>32</v>
      </c>
      <c r="J3008" t="s">
        <v>13</v>
      </c>
      <c r="K3008" t="s">
        <v>888</v>
      </c>
      <c r="L3008" t="s">
        <v>30</v>
      </c>
      <c r="N3008" t="str">
        <f>IF(ISBLANK(Sales[[#This Row],[return]]),"No",Sales[[#This Row],[return]])</f>
        <v>No</v>
      </c>
      <c r="O3008" s="2">
        <v>42996</v>
      </c>
      <c r="P3008" s="8" t="str">
        <f>TEXT(DAY(Sales[[#This Row],[OrderDate]]),"ddd")</f>
        <v>Wed</v>
      </c>
      <c r="Q3008" s="8" t="str">
        <f>TEXT(MONTH(Sales[[#This Row],[ShipDate]])*29,"mmm")</f>
        <v>Sep</v>
      </c>
      <c r="R3008">
        <v>1349</v>
      </c>
      <c r="S3008" t="s">
        <v>889</v>
      </c>
      <c r="T3008" t="s">
        <v>28</v>
      </c>
      <c r="U3008">
        <v>90805</v>
      </c>
      <c r="V3008" s="1">
        <v>0</v>
      </c>
      <c r="W3008">
        <v>10</v>
      </c>
      <c r="X3008">
        <v>4</v>
      </c>
      <c r="Y3008">
        <v>20</v>
      </c>
      <c r="AD3008"/>
    </row>
    <row r="3009" spans="1:30" x14ac:dyDescent="0.25">
      <c r="A3009" t="s">
        <v>24</v>
      </c>
      <c r="B3009" s="2">
        <v>43000</v>
      </c>
      <c r="C3009" s="35">
        <f>YEAR(Sales[[#This Row],[ShipDate]])</f>
        <v>2017</v>
      </c>
      <c r="D3009" t="s">
        <v>19</v>
      </c>
      <c r="E3009" t="s">
        <v>18</v>
      </c>
      <c r="F3009" t="s">
        <v>290</v>
      </c>
      <c r="G3009" t="s">
        <v>25</v>
      </c>
      <c r="H3009" t="s">
        <v>553</v>
      </c>
      <c r="I3009" t="s">
        <v>32</v>
      </c>
      <c r="J3009" t="s">
        <v>13</v>
      </c>
      <c r="K3009" t="s">
        <v>888</v>
      </c>
      <c r="L3009" t="s">
        <v>30</v>
      </c>
      <c r="N3009" t="str">
        <f>IF(ISBLANK(Sales[[#This Row],[return]]),"No",Sales[[#This Row],[return]])</f>
        <v>No</v>
      </c>
      <c r="O3009" s="2">
        <v>42996</v>
      </c>
      <c r="P3009" s="8" t="str">
        <f>TEXT(DAY(Sales[[#This Row],[OrderDate]]),"ddd")</f>
        <v>Wed</v>
      </c>
      <c r="Q3009" s="8" t="str">
        <f>TEXT(MONTH(Sales[[#This Row],[ShipDate]])*29,"mmm")</f>
        <v>Sep</v>
      </c>
      <c r="R3009">
        <v>90</v>
      </c>
      <c r="S3009" t="s">
        <v>890</v>
      </c>
      <c r="T3009" t="s">
        <v>28</v>
      </c>
      <c r="U3009">
        <v>90805</v>
      </c>
      <c r="V3009" s="1">
        <v>0</v>
      </c>
      <c r="W3009">
        <v>2</v>
      </c>
      <c r="X3009">
        <v>2</v>
      </c>
      <c r="Y3009">
        <v>7</v>
      </c>
      <c r="AD3009"/>
    </row>
    <row r="3010" spans="1:30" x14ac:dyDescent="0.25">
      <c r="A3010" t="s">
        <v>40</v>
      </c>
      <c r="B3010" s="2">
        <v>42986</v>
      </c>
      <c r="C3010" s="35">
        <f>YEAR(Sales[[#This Row],[ShipDate]])</f>
        <v>2017</v>
      </c>
      <c r="D3010" t="s">
        <v>36</v>
      </c>
      <c r="E3010" t="s">
        <v>31</v>
      </c>
      <c r="F3010" t="s">
        <v>104</v>
      </c>
      <c r="G3010" t="s">
        <v>25</v>
      </c>
      <c r="H3010" t="s">
        <v>193</v>
      </c>
      <c r="I3010" t="s">
        <v>58</v>
      </c>
      <c r="J3010" t="s">
        <v>13</v>
      </c>
      <c r="K3010" t="s">
        <v>194</v>
      </c>
      <c r="L3010" t="s">
        <v>17</v>
      </c>
      <c r="N3010" t="str">
        <f>IF(ISBLANK(Sales[[#This Row],[return]]),"No",Sales[[#This Row],[return]])</f>
        <v>No</v>
      </c>
      <c r="O3010" s="2">
        <v>42981</v>
      </c>
      <c r="P3010" s="8" t="str">
        <f>TEXT(DAY(Sales[[#This Row],[OrderDate]]),"ddd")</f>
        <v>Tue</v>
      </c>
      <c r="Q3010" s="8" t="str">
        <f>TEXT(MONTH(Sales[[#This Row],[ShipDate]])*29,"mmm")</f>
        <v>Sep</v>
      </c>
      <c r="R3010">
        <v>946</v>
      </c>
      <c r="S3010" t="s">
        <v>3094</v>
      </c>
      <c r="T3010" t="s">
        <v>15</v>
      </c>
      <c r="U3010">
        <v>27707</v>
      </c>
      <c r="V3010" s="1">
        <v>0.2</v>
      </c>
      <c r="W3010">
        <v>63</v>
      </c>
      <c r="X3010">
        <v>7</v>
      </c>
      <c r="Y3010">
        <v>201</v>
      </c>
      <c r="AD3010"/>
    </row>
    <row r="3011" spans="1:30" x14ac:dyDescent="0.25">
      <c r="A3011" t="s">
        <v>40</v>
      </c>
      <c r="B3011" s="2">
        <v>42888</v>
      </c>
      <c r="C3011" s="35">
        <f>YEAR(Sales[[#This Row],[ShipDate]])</f>
        <v>2017</v>
      </c>
      <c r="D3011" t="s">
        <v>19</v>
      </c>
      <c r="E3011" t="s">
        <v>31</v>
      </c>
      <c r="F3011" t="s">
        <v>43</v>
      </c>
      <c r="G3011" t="s">
        <v>11</v>
      </c>
      <c r="H3011" t="s">
        <v>1334</v>
      </c>
      <c r="I3011" t="s">
        <v>389</v>
      </c>
      <c r="J3011" t="s">
        <v>13</v>
      </c>
      <c r="K3011" t="s">
        <v>2588</v>
      </c>
      <c r="L3011" t="s">
        <v>92</v>
      </c>
      <c r="N3011" t="str">
        <f>IF(ISBLANK(Sales[[#This Row],[return]]),"No",Sales[[#This Row],[return]])</f>
        <v>No</v>
      </c>
      <c r="O3011" s="2">
        <v>42886</v>
      </c>
      <c r="P3011" s="8" t="str">
        <f>TEXT(DAY(Sales[[#This Row],[OrderDate]]),"ddd")</f>
        <v>Tue</v>
      </c>
      <c r="Q3011" s="8" t="str">
        <f>TEXT(MONTH(Sales[[#This Row],[ShipDate]])*29,"mmm")</f>
        <v>Jun</v>
      </c>
      <c r="R3011">
        <v>576</v>
      </c>
      <c r="S3011" t="s">
        <v>1400</v>
      </c>
      <c r="T3011" t="s">
        <v>90</v>
      </c>
      <c r="U3011">
        <v>7501</v>
      </c>
      <c r="V3011" s="1">
        <v>0</v>
      </c>
      <c r="W3011">
        <v>3</v>
      </c>
      <c r="X3011">
        <v>2</v>
      </c>
      <c r="Y3011">
        <v>8</v>
      </c>
      <c r="AD3011"/>
    </row>
    <row r="3012" spans="1:30" x14ac:dyDescent="0.25">
      <c r="A3012" t="s">
        <v>40</v>
      </c>
      <c r="B3012" s="2">
        <v>42888</v>
      </c>
      <c r="C3012" s="35">
        <f>YEAR(Sales[[#This Row],[ShipDate]])</f>
        <v>2017</v>
      </c>
      <c r="D3012" t="s">
        <v>19</v>
      </c>
      <c r="E3012" t="s">
        <v>31</v>
      </c>
      <c r="F3012" t="s">
        <v>39</v>
      </c>
      <c r="G3012" t="s">
        <v>25</v>
      </c>
      <c r="H3012" t="s">
        <v>1334</v>
      </c>
      <c r="I3012" t="s">
        <v>389</v>
      </c>
      <c r="J3012" t="s">
        <v>13</v>
      </c>
      <c r="K3012" t="s">
        <v>2588</v>
      </c>
      <c r="L3012" t="s">
        <v>92</v>
      </c>
      <c r="N3012" t="str">
        <f>IF(ISBLANK(Sales[[#This Row],[return]]),"No",Sales[[#This Row],[return]])</f>
        <v>No</v>
      </c>
      <c r="O3012" s="2">
        <v>42886</v>
      </c>
      <c r="P3012" s="8" t="str">
        <f>TEXT(DAY(Sales[[#This Row],[OrderDate]]),"ddd")</f>
        <v>Tue</v>
      </c>
      <c r="Q3012" s="8" t="str">
        <f>TEXT(MONTH(Sales[[#This Row],[ShipDate]])*29,"mmm")</f>
        <v>Jun</v>
      </c>
      <c r="R3012">
        <v>646</v>
      </c>
      <c r="S3012" t="s">
        <v>2056</v>
      </c>
      <c r="T3012" t="s">
        <v>90</v>
      </c>
      <c r="U3012">
        <v>7501</v>
      </c>
      <c r="V3012" s="1">
        <v>0</v>
      </c>
      <c r="W3012">
        <v>17</v>
      </c>
      <c r="X3012">
        <v>1</v>
      </c>
      <c r="Y3012">
        <v>62</v>
      </c>
      <c r="AD3012"/>
    </row>
    <row r="3013" spans="1:30" x14ac:dyDescent="0.25">
      <c r="A3013" t="s">
        <v>40</v>
      </c>
      <c r="B3013" s="2">
        <v>42888</v>
      </c>
      <c r="C3013" s="35">
        <f>YEAR(Sales[[#This Row],[ShipDate]])</f>
        <v>2017</v>
      </c>
      <c r="D3013" t="s">
        <v>19</v>
      </c>
      <c r="E3013" t="s">
        <v>31</v>
      </c>
      <c r="F3013" t="s">
        <v>59</v>
      </c>
      <c r="G3013" t="s">
        <v>25</v>
      </c>
      <c r="H3013" t="s">
        <v>1334</v>
      </c>
      <c r="I3013" t="s">
        <v>389</v>
      </c>
      <c r="J3013" t="s">
        <v>13</v>
      </c>
      <c r="K3013" t="s">
        <v>2588</v>
      </c>
      <c r="L3013" t="s">
        <v>92</v>
      </c>
      <c r="N3013" t="str">
        <f>IF(ISBLANK(Sales[[#This Row],[return]]),"No",Sales[[#This Row],[return]])</f>
        <v>No</v>
      </c>
      <c r="O3013" s="2">
        <v>42886</v>
      </c>
      <c r="P3013" s="8" t="str">
        <f>TEXT(DAY(Sales[[#This Row],[OrderDate]]),"ddd")</f>
        <v>Tue</v>
      </c>
      <c r="Q3013" s="8" t="str">
        <f>TEXT(MONTH(Sales[[#This Row],[ShipDate]])*29,"mmm")</f>
        <v>Jun</v>
      </c>
      <c r="R3013">
        <v>1679</v>
      </c>
      <c r="S3013" t="s">
        <v>917</v>
      </c>
      <c r="T3013" t="s">
        <v>90</v>
      </c>
      <c r="U3013">
        <v>7501</v>
      </c>
      <c r="V3013" s="1">
        <v>0</v>
      </c>
      <c r="W3013">
        <v>135</v>
      </c>
      <c r="X3013">
        <v>5</v>
      </c>
      <c r="Y3013">
        <v>275</v>
      </c>
      <c r="AD3013"/>
    </row>
    <row r="3014" spans="1:30" x14ac:dyDescent="0.25">
      <c r="A3014" t="s">
        <v>10</v>
      </c>
      <c r="B3014" s="2">
        <v>42745</v>
      </c>
      <c r="C3014" s="35">
        <f>YEAR(Sales[[#This Row],[ShipDate]])</f>
        <v>2017</v>
      </c>
      <c r="D3014" t="s">
        <v>36</v>
      </c>
      <c r="E3014" t="s">
        <v>31</v>
      </c>
      <c r="F3014" t="s">
        <v>50</v>
      </c>
      <c r="G3014" t="s">
        <v>25</v>
      </c>
      <c r="H3014" t="s">
        <v>2817</v>
      </c>
      <c r="I3014" t="s">
        <v>129</v>
      </c>
      <c r="J3014" t="s">
        <v>13</v>
      </c>
      <c r="K3014" t="s">
        <v>1081</v>
      </c>
      <c r="L3014" t="s">
        <v>68</v>
      </c>
      <c r="N3014" t="str">
        <f>IF(ISBLANK(Sales[[#This Row],[return]]),"No",Sales[[#This Row],[return]])</f>
        <v>No</v>
      </c>
      <c r="O3014" s="2">
        <v>42739</v>
      </c>
      <c r="P3014" s="8" t="str">
        <f>TEXT(DAY(Sales[[#This Row],[OrderDate]]),"ddd")</f>
        <v>Wed</v>
      </c>
      <c r="Q3014" s="8" t="str">
        <f>TEXT(MONTH(Sales[[#This Row],[ShipDate]])*29,"mmm")</f>
        <v>Jan</v>
      </c>
      <c r="R3014">
        <v>711</v>
      </c>
      <c r="S3014" t="s">
        <v>1844</v>
      </c>
      <c r="T3014" t="s">
        <v>66</v>
      </c>
      <c r="U3014">
        <v>55125</v>
      </c>
      <c r="V3014" s="1">
        <v>0</v>
      </c>
      <c r="W3014">
        <v>16</v>
      </c>
      <c r="X3014">
        <v>3</v>
      </c>
      <c r="Y3014">
        <v>32</v>
      </c>
      <c r="AD3014"/>
    </row>
    <row r="3015" spans="1:30" x14ac:dyDescent="0.25">
      <c r="A3015" t="s">
        <v>10</v>
      </c>
      <c r="B3015" s="2">
        <v>42745</v>
      </c>
      <c r="C3015" s="35">
        <f>YEAR(Sales[[#This Row],[ShipDate]])</f>
        <v>2017</v>
      </c>
      <c r="D3015" t="s">
        <v>36</v>
      </c>
      <c r="E3015" t="s">
        <v>31</v>
      </c>
      <c r="F3015" t="s">
        <v>59</v>
      </c>
      <c r="G3015" t="s">
        <v>25</v>
      </c>
      <c r="H3015" t="s">
        <v>2817</v>
      </c>
      <c r="I3015" t="s">
        <v>129</v>
      </c>
      <c r="J3015" t="s">
        <v>13</v>
      </c>
      <c r="K3015" t="s">
        <v>1081</v>
      </c>
      <c r="L3015" t="s">
        <v>68</v>
      </c>
      <c r="N3015" t="str">
        <f>IF(ISBLANK(Sales[[#This Row],[return]]),"No",Sales[[#This Row],[return]])</f>
        <v>No</v>
      </c>
      <c r="O3015" s="2">
        <v>42739</v>
      </c>
      <c r="P3015" s="8" t="str">
        <f>TEXT(DAY(Sales[[#This Row],[OrderDate]]),"ddd")</f>
        <v>Wed</v>
      </c>
      <c r="Q3015" s="8" t="str">
        <f>TEXT(MONTH(Sales[[#This Row],[ShipDate]])*29,"mmm")</f>
        <v>Jan</v>
      </c>
      <c r="R3015">
        <v>97</v>
      </c>
      <c r="S3015" t="s">
        <v>454</v>
      </c>
      <c r="T3015" t="s">
        <v>66</v>
      </c>
      <c r="U3015">
        <v>55125</v>
      </c>
      <c r="V3015" s="1">
        <v>0</v>
      </c>
      <c r="W3015">
        <v>20</v>
      </c>
      <c r="X3015">
        <v>5</v>
      </c>
      <c r="Y3015">
        <v>40</v>
      </c>
      <c r="AD3015"/>
    </row>
    <row r="3016" spans="1:30" x14ac:dyDescent="0.25">
      <c r="A3016" t="s">
        <v>40</v>
      </c>
      <c r="B3016" s="2">
        <v>42881</v>
      </c>
      <c r="C3016" s="35">
        <f>YEAR(Sales[[#This Row],[ShipDate]])</f>
        <v>2017</v>
      </c>
      <c r="D3016" t="s">
        <v>36</v>
      </c>
      <c r="E3016" t="s">
        <v>18</v>
      </c>
      <c r="F3016" t="s">
        <v>33</v>
      </c>
      <c r="G3016" t="s">
        <v>25</v>
      </c>
      <c r="H3016" t="s">
        <v>26</v>
      </c>
      <c r="I3016" t="s">
        <v>32</v>
      </c>
      <c r="J3016" t="s">
        <v>13</v>
      </c>
      <c r="K3016" t="s">
        <v>1108</v>
      </c>
      <c r="L3016" t="s">
        <v>30</v>
      </c>
      <c r="N3016" t="str">
        <f>IF(ISBLANK(Sales[[#This Row],[return]]),"No",Sales[[#This Row],[return]])</f>
        <v>No</v>
      </c>
      <c r="O3016" s="2">
        <v>42877</v>
      </c>
      <c r="P3016" s="8" t="str">
        <f>TEXT(DAY(Sales[[#This Row],[OrderDate]]),"ddd")</f>
        <v>Sun</v>
      </c>
      <c r="Q3016" s="8" t="str">
        <f>TEXT(MONTH(Sales[[#This Row],[ShipDate]])*29,"mmm")</f>
        <v>May</v>
      </c>
      <c r="R3016">
        <v>183</v>
      </c>
      <c r="S3016" t="s">
        <v>1078</v>
      </c>
      <c r="T3016" t="s">
        <v>28</v>
      </c>
      <c r="U3016">
        <v>90045</v>
      </c>
      <c r="V3016" s="1">
        <v>0</v>
      </c>
      <c r="W3016">
        <v>4</v>
      </c>
      <c r="X3016">
        <v>2</v>
      </c>
      <c r="Y3016">
        <v>8</v>
      </c>
      <c r="AD3016"/>
    </row>
    <row r="3017" spans="1:30" x14ac:dyDescent="0.25">
      <c r="A3017" t="s">
        <v>40</v>
      </c>
      <c r="B3017" s="2">
        <v>42881</v>
      </c>
      <c r="C3017" s="35">
        <f>YEAR(Sales[[#This Row],[ShipDate]])</f>
        <v>2017</v>
      </c>
      <c r="D3017" t="s">
        <v>36</v>
      </c>
      <c r="E3017" t="s">
        <v>18</v>
      </c>
      <c r="F3017" t="s">
        <v>39</v>
      </c>
      <c r="G3017" t="s">
        <v>25</v>
      </c>
      <c r="H3017" t="s">
        <v>26</v>
      </c>
      <c r="I3017" t="s">
        <v>32</v>
      </c>
      <c r="J3017" t="s">
        <v>13</v>
      </c>
      <c r="K3017" t="s">
        <v>1108</v>
      </c>
      <c r="L3017" t="s">
        <v>30</v>
      </c>
      <c r="N3017" t="str">
        <f>IF(ISBLANK(Sales[[#This Row],[return]]),"No",Sales[[#This Row],[return]])</f>
        <v>No</v>
      </c>
      <c r="O3017" s="2">
        <v>42877</v>
      </c>
      <c r="P3017" s="8" t="str">
        <f>TEXT(DAY(Sales[[#This Row],[OrderDate]]),"ddd")</f>
        <v>Sun</v>
      </c>
      <c r="Q3017" s="8" t="str">
        <f>TEXT(MONTH(Sales[[#This Row],[ShipDate]])*29,"mmm")</f>
        <v>May</v>
      </c>
      <c r="R3017">
        <v>1271</v>
      </c>
      <c r="S3017" t="s">
        <v>609</v>
      </c>
      <c r="T3017" t="s">
        <v>28</v>
      </c>
      <c r="U3017">
        <v>90045</v>
      </c>
      <c r="V3017" s="1">
        <v>0</v>
      </c>
      <c r="W3017">
        <v>29</v>
      </c>
      <c r="X3017">
        <v>7</v>
      </c>
      <c r="Y3017">
        <v>105</v>
      </c>
      <c r="AD3017"/>
    </row>
    <row r="3018" spans="1:30" x14ac:dyDescent="0.25">
      <c r="A3018" t="s">
        <v>40</v>
      </c>
      <c r="B3018" s="2">
        <v>42881</v>
      </c>
      <c r="C3018" s="35">
        <f>YEAR(Sales[[#This Row],[ShipDate]])</f>
        <v>2017</v>
      </c>
      <c r="D3018" t="s">
        <v>36</v>
      </c>
      <c r="E3018" t="s">
        <v>18</v>
      </c>
      <c r="F3018" t="s">
        <v>48</v>
      </c>
      <c r="G3018" t="s">
        <v>46</v>
      </c>
      <c r="H3018" t="s">
        <v>26</v>
      </c>
      <c r="I3018" t="s">
        <v>32</v>
      </c>
      <c r="J3018" t="s">
        <v>13</v>
      </c>
      <c r="K3018" t="s">
        <v>1108</v>
      </c>
      <c r="L3018" t="s">
        <v>30</v>
      </c>
      <c r="N3018" t="str">
        <f>IF(ISBLANK(Sales[[#This Row],[return]]),"No",Sales[[#This Row],[return]])</f>
        <v>No</v>
      </c>
      <c r="O3018" s="2">
        <v>42877</v>
      </c>
      <c r="P3018" s="8" t="str">
        <f>TEXT(DAY(Sales[[#This Row],[OrderDate]]),"ddd")</f>
        <v>Sun</v>
      </c>
      <c r="Q3018" s="8" t="str">
        <f>TEXT(MONTH(Sales[[#This Row],[ShipDate]])*29,"mmm")</f>
        <v>May</v>
      </c>
      <c r="R3018">
        <v>33</v>
      </c>
      <c r="S3018" t="s">
        <v>562</v>
      </c>
      <c r="T3018" t="s">
        <v>28</v>
      </c>
      <c r="U3018">
        <v>90045</v>
      </c>
      <c r="V3018" s="1">
        <v>0.2</v>
      </c>
      <c r="W3018">
        <v>58</v>
      </c>
      <c r="X3018">
        <v>6</v>
      </c>
      <c r="Y3018">
        <v>776</v>
      </c>
      <c r="AD3018"/>
    </row>
    <row r="3019" spans="1:30" x14ac:dyDescent="0.25">
      <c r="A3019" t="s">
        <v>40</v>
      </c>
      <c r="B3019" s="2">
        <v>42881</v>
      </c>
      <c r="C3019" s="35">
        <f>YEAR(Sales[[#This Row],[ShipDate]])</f>
        <v>2017</v>
      </c>
      <c r="D3019" t="s">
        <v>36</v>
      </c>
      <c r="E3019" t="s">
        <v>18</v>
      </c>
      <c r="F3019" t="s">
        <v>340</v>
      </c>
      <c r="G3019" t="s">
        <v>46</v>
      </c>
      <c r="H3019" t="s">
        <v>26</v>
      </c>
      <c r="I3019" t="s">
        <v>32</v>
      </c>
      <c r="J3019" t="s">
        <v>13</v>
      </c>
      <c r="K3019" t="s">
        <v>1108</v>
      </c>
      <c r="L3019" t="s">
        <v>30</v>
      </c>
      <c r="N3019" t="str">
        <f>IF(ISBLANK(Sales[[#This Row],[return]]),"No",Sales[[#This Row],[return]])</f>
        <v>No</v>
      </c>
      <c r="O3019" s="2">
        <v>42877</v>
      </c>
      <c r="P3019" s="8" t="str">
        <f>TEXT(DAY(Sales[[#This Row],[OrderDate]]),"ddd")</f>
        <v>Sun</v>
      </c>
      <c r="Q3019" s="8" t="str">
        <f>TEXT(MONTH(Sales[[#This Row],[ShipDate]])*29,"mmm")</f>
        <v>May</v>
      </c>
      <c r="R3019">
        <v>1847</v>
      </c>
      <c r="S3019" t="s">
        <v>2577</v>
      </c>
      <c r="T3019" t="s">
        <v>28</v>
      </c>
      <c r="U3019">
        <v>90045</v>
      </c>
      <c r="V3019" s="1">
        <v>0.2</v>
      </c>
      <c r="W3019">
        <v>334</v>
      </c>
      <c r="X3019">
        <v>7</v>
      </c>
      <c r="Y3019">
        <v>2973</v>
      </c>
      <c r="AD3019"/>
    </row>
    <row r="3020" spans="1:30" x14ac:dyDescent="0.25">
      <c r="A3020" t="s">
        <v>40</v>
      </c>
      <c r="B3020" s="2">
        <v>43056</v>
      </c>
      <c r="C3020" s="35">
        <f>YEAR(Sales[[#This Row],[ShipDate]])</f>
        <v>2017</v>
      </c>
      <c r="D3020" t="s">
        <v>36</v>
      </c>
      <c r="E3020" t="s">
        <v>18</v>
      </c>
      <c r="F3020" t="s">
        <v>59</v>
      </c>
      <c r="G3020" t="s">
        <v>25</v>
      </c>
      <c r="H3020" t="s">
        <v>249</v>
      </c>
      <c r="I3020" t="s">
        <v>142</v>
      </c>
      <c r="J3020" t="s">
        <v>13</v>
      </c>
      <c r="K3020" t="s">
        <v>623</v>
      </c>
      <c r="L3020" t="s">
        <v>68</v>
      </c>
      <c r="N3020" t="str">
        <f>IF(ISBLANK(Sales[[#This Row],[return]]),"No",Sales[[#This Row],[return]])</f>
        <v>No</v>
      </c>
      <c r="O3020" s="2">
        <v>43052</v>
      </c>
      <c r="P3020" s="8" t="str">
        <f>TEXT(DAY(Sales[[#This Row],[OrderDate]]),"ddd")</f>
        <v>Fri</v>
      </c>
      <c r="Q3020" s="8" t="str">
        <f>TEXT(MONTH(Sales[[#This Row],[ShipDate]])*29,"mmm")</f>
        <v>Nov</v>
      </c>
      <c r="R3020">
        <v>1703</v>
      </c>
      <c r="S3020" t="s">
        <v>2086</v>
      </c>
      <c r="T3020" t="s">
        <v>66</v>
      </c>
      <c r="U3020">
        <v>47201</v>
      </c>
      <c r="V3020" s="1">
        <v>0</v>
      </c>
      <c r="W3020">
        <v>46</v>
      </c>
      <c r="X3020">
        <v>2</v>
      </c>
      <c r="Y3020">
        <v>96</v>
      </c>
      <c r="AD3020"/>
    </row>
    <row r="3021" spans="1:30" x14ac:dyDescent="0.25">
      <c r="A3021" t="s">
        <v>40</v>
      </c>
      <c r="B3021" s="2">
        <v>43056</v>
      </c>
      <c r="C3021" s="35">
        <f>YEAR(Sales[[#This Row],[ShipDate]])</f>
        <v>2017</v>
      </c>
      <c r="D3021" t="s">
        <v>36</v>
      </c>
      <c r="E3021" t="s">
        <v>18</v>
      </c>
      <c r="F3021" t="s">
        <v>59</v>
      </c>
      <c r="G3021" t="s">
        <v>25</v>
      </c>
      <c r="H3021" t="s">
        <v>249</v>
      </c>
      <c r="I3021" t="s">
        <v>142</v>
      </c>
      <c r="J3021" t="s">
        <v>13</v>
      </c>
      <c r="K3021" t="s">
        <v>623</v>
      </c>
      <c r="L3021" t="s">
        <v>68</v>
      </c>
      <c r="N3021" t="str">
        <f>IF(ISBLANK(Sales[[#This Row],[return]]),"No",Sales[[#This Row],[return]])</f>
        <v>No</v>
      </c>
      <c r="O3021" s="2">
        <v>43052</v>
      </c>
      <c r="P3021" s="8" t="str">
        <f>TEXT(DAY(Sales[[#This Row],[OrderDate]]),"ddd")</f>
        <v>Fri</v>
      </c>
      <c r="Q3021" s="8" t="str">
        <f>TEXT(MONTH(Sales[[#This Row],[ShipDate]])*29,"mmm")</f>
        <v>Nov</v>
      </c>
      <c r="R3021">
        <v>338</v>
      </c>
      <c r="S3021" t="s">
        <v>3234</v>
      </c>
      <c r="T3021" t="s">
        <v>66</v>
      </c>
      <c r="U3021">
        <v>47201</v>
      </c>
      <c r="V3021" s="1">
        <v>0</v>
      </c>
      <c r="W3021">
        <v>29</v>
      </c>
      <c r="X3021">
        <v>7</v>
      </c>
      <c r="Y3021">
        <v>64</v>
      </c>
      <c r="AD3021"/>
    </row>
    <row r="3022" spans="1:30" x14ac:dyDescent="0.25">
      <c r="A3022" t="s">
        <v>40</v>
      </c>
      <c r="B3022" s="2">
        <v>43056</v>
      </c>
      <c r="C3022" s="35">
        <f>YEAR(Sales[[#This Row],[ShipDate]])</f>
        <v>2017</v>
      </c>
      <c r="D3022" t="s">
        <v>36</v>
      </c>
      <c r="E3022" t="s">
        <v>18</v>
      </c>
      <c r="F3022" t="s">
        <v>48</v>
      </c>
      <c r="G3022" t="s">
        <v>46</v>
      </c>
      <c r="H3022" t="s">
        <v>249</v>
      </c>
      <c r="I3022" t="s">
        <v>142</v>
      </c>
      <c r="J3022" t="s">
        <v>13</v>
      </c>
      <c r="K3022" t="s">
        <v>623</v>
      </c>
      <c r="L3022" t="s">
        <v>68</v>
      </c>
      <c r="N3022" t="str">
        <f>IF(ISBLANK(Sales[[#This Row],[return]]),"No",Sales[[#This Row],[return]])</f>
        <v>No</v>
      </c>
      <c r="O3022" s="2">
        <v>43052</v>
      </c>
      <c r="P3022" s="8" t="str">
        <f>TEXT(DAY(Sales[[#This Row],[OrderDate]]),"ddd")</f>
        <v>Fri</v>
      </c>
      <c r="Q3022" s="8" t="str">
        <f>TEXT(MONTH(Sales[[#This Row],[ShipDate]])*29,"mmm")</f>
        <v>Nov</v>
      </c>
      <c r="R3022">
        <v>1488</v>
      </c>
      <c r="S3022" t="s">
        <v>2481</v>
      </c>
      <c r="T3022" t="s">
        <v>66</v>
      </c>
      <c r="U3022">
        <v>47201</v>
      </c>
      <c r="V3022" s="1">
        <v>0</v>
      </c>
      <c r="W3022">
        <v>13</v>
      </c>
      <c r="X3022">
        <v>3</v>
      </c>
      <c r="Y3022">
        <v>51</v>
      </c>
      <c r="AD3022"/>
    </row>
    <row r="3023" spans="1:30" x14ac:dyDescent="0.25">
      <c r="A3023" t="s">
        <v>24</v>
      </c>
      <c r="B3023" s="2">
        <v>43001</v>
      </c>
      <c r="C3023" s="35">
        <f>YEAR(Sales[[#This Row],[ShipDate]])</f>
        <v>2017</v>
      </c>
      <c r="D3023" t="s">
        <v>113</v>
      </c>
      <c r="E3023" t="s">
        <v>69</v>
      </c>
      <c r="F3023" t="s">
        <v>23</v>
      </c>
      <c r="G3023" t="s">
        <v>11</v>
      </c>
      <c r="H3023" t="s">
        <v>26</v>
      </c>
      <c r="I3023" t="s">
        <v>32</v>
      </c>
      <c r="J3023" t="s">
        <v>13</v>
      </c>
      <c r="K3023" t="s">
        <v>2922</v>
      </c>
      <c r="L3023" t="s">
        <v>30</v>
      </c>
      <c r="N3023" t="str">
        <f>IF(ISBLANK(Sales[[#This Row],[return]]),"No",Sales[[#This Row],[return]])</f>
        <v>No</v>
      </c>
      <c r="O3023" s="2">
        <v>42999</v>
      </c>
      <c r="P3023" s="8" t="str">
        <f>TEXT(DAY(Sales[[#This Row],[OrderDate]]),"ddd")</f>
        <v>Sat</v>
      </c>
      <c r="Q3023" s="8" t="str">
        <f>TEXT(MONTH(Sales[[#This Row],[ShipDate]])*29,"mmm")</f>
        <v>Sep</v>
      </c>
      <c r="R3023">
        <v>836</v>
      </c>
      <c r="S3023" t="s">
        <v>882</v>
      </c>
      <c r="T3023" t="s">
        <v>28</v>
      </c>
      <c r="U3023">
        <v>90036</v>
      </c>
      <c r="V3023" s="1">
        <v>0.2</v>
      </c>
      <c r="W3023">
        <v>0</v>
      </c>
      <c r="X3023">
        <v>4</v>
      </c>
      <c r="Y3023">
        <v>602</v>
      </c>
      <c r="AD3023"/>
    </row>
    <row r="3024" spans="1:30" x14ac:dyDescent="0.25">
      <c r="A3024" t="s">
        <v>24</v>
      </c>
      <c r="B3024" s="2">
        <v>43001</v>
      </c>
      <c r="C3024" s="35">
        <f>YEAR(Sales[[#This Row],[ShipDate]])</f>
        <v>2017</v>
      </c>
      <c r="D3024" t="s">
        <v>113</v>
      </c>
      <c r="E3024" t="s">
        <v>69</v>
      </c>
      <c r="F3024" t="s">
        <v>150</v>
      </c>
      <c r="G3024" t="s">
        <v>25</v>
      </c>
      <c r="H3024" t="s">
        <v>26</v>
      </c>
      <c r="I3024" t="s">
        <v>32</v>
      </c>
      <c r="J3024" t="s">
        <v>13</v>
      </c>
      <c r="K3024" t="s">
        <v>2922</v>
      </c>
      <c r="L3024" t="s">
        <v>30</v>
      </c>
      <c r="N3024" t="str">
        <f>IF(ISBLANK(Sales[[#This Row],[return]]),"No",Sales[[#This Row],[return]])</f>
        <v>No</v>
      </c>
      <c r="O3024" s="2">
        <v>42999</v>
      </c>
      <c r="P3024" s="8" t="str">
        <f>TEXT(DAY(Sales[[#This Row],[OrderDate]]),"ddd")</f>
        <v>Sat</v>
      </c>
      <c r="Q3024" s="8" t="str">
        <f>TEXT(MONTH(Sales[[#This Row],[ShipDate]])*29,"mmm")</f>
        <v>Sep</v>
      </c>
      <c r="R3024">
        <v>105</v>
      </c>
      <c r="S3024" t="s">
        <v>1850</v>
      </c>
      <c r="T3024" t="s">
        <v>28</v>
      </c>
      <c r="U3024">
        <v>90036</v>
      </c>
      <c r="V3024" s="1">
        <v>0</v>
      </c>
      <c r="W3024">
        <v>3</v>
      </c>
      <c r="X3024">
        <v>2</v>
      </c>
      <c r="Y3024">
        <v>8</v>
      </c>
      <c r="AD3024"/>
    </row>
    <row r="3025" spans="1:30" x14ac:dyDescent="0.25">
      <c r="A3025" t="s">
        <v>10</v>
      </c>
      <c r="B3025" s="2">
        <v>42814</v>
      </c>
      <c r="C3025" s="35">
        <f>YEAR(Sales[[#This Row],[ShipDate]])</f>
        <v>2017</v>
      </c>
      <c r="D3025" t="s">
        <v>113</v>
      </c>
      <c r="E3025" t="s">
        <v>18</v>
      </c>
      <c r="F3025" t="s">
        <v>150</v>
      </c>
      <c r="G3025" t="s">
        <v>25</v>
      </c>
      <c r="H3025" t="s">
        <v>1176</v>
      </c>
      <c r="I3025" t="s">
        <v>32</v>
      </c>
      <c r="J3025" t="s">
        <v>13</v>
      </c>
      <c r="K3025" t="s">
        <v>1246</v>
      </c>
      <c r="L3025" t="s">
        <v>30</v>
      </c>
      <c r="N3025" t="str">
        <f>IF(ISBLANK(Sales[[#This Row],[return]]),"No",Sales[[#This Row],[return]])</f>
        <v>No</v>
      </c>
      <c r="O3025" s="2">
        <v>42813</v>
      </c>
      <c r="P3025" s="8" t="str">
        <f>TEXT(DAY(Sales[[#This Row],[OrderDate]]),"ddd")</f>
        <v>Thu</v>
      </c>
      <c r="Q3025" s="8" t="str">
        <f>TEXT(MONTH(Sales[[#This Row],[ShipDate]])*29,"mmm")</f>
        <v>Mar</v>
      </c>
      <c r="R3025">
        <v>1518</v>
      </c>
      <c r="S3025" t="s">
        <v>1821</v>
      </c>
      <c r="T3025" t="s">
        <v>28</v>
      </c>
      <c r="U3025">
        <v>93534</v>
      </c>
      <c r="V3025" s="1">
        <v>0</v>
      </c>
      <c r="W3025">
        <v>4</v>
      </c>
      <c r="X3025">
        <v>5</v>
      </c>
      <c r="Y3025">
        <v>11</v>
      </c>
      <c r="AD3025"/>
    </row>
    <row r="3026" spans="1:30" x14ac:dyDescent="0.25">
      <c r="A3026" t="s">
        <v>10</v>
      </c>
      <c r="B3026" s="2">
        <v>42919</v>
      </c>
      <c r="C3026" s="35">
        <f>YEAR(Sales[[#This Row],[ShipDate]])</f>
        <v>2017</v>
      </c>
      <c r="D3026" t="s">
        <v>113</v>
      </c>
      <c r="E3026" t="s">
        <v>69</v>
      </c>
      <c r="F3026" t="s">
        <v>59</v>
      </c>
      <c r="G3026" t="s">
        <v>25</v>
      </c>
      <c r="H3026" t="s">
        <v>146</v>
      </c>
      <c r="I3026" t="s">
        <v>149</v>
      </c>
      <c r="J3026" t="s">
        <v>13</v>
      </c>
      <c r="K3026" t="s">
        <v>973</v>
      </c>
      <c r="L3026" t="s">
        <v>92</v>
      </c>
      <c r="N3026" t="str">
        <f>IF(ISBLANK(Sales[[#This Row],[return]]),"No",Sales[[#This Row],[return]])</f>
        <v>No</v>
      </c>
      <c r="O3026" s="2">
        <v>42918</v>
      </c>
      <c r="P3026" s="8" t="str">
        <f>TEXT(DAY(Sales[[#This Row],[OrderDate]]),"ddd")</f>
        <v>Mon</v>
      </c>
      <c r="Q3026" s="8" t="str">
        <f>TEXT(MONTH(Sales[[#This Row],[ShipDate]])*29,"mmm")</f>
        <v>Jul</v>
      </c>
      <c r="R3026">
        <v>1812</v>
      </c>
      <c r="S3026" t="s">
        <v>1871</v>
      </c>
      <c r="T3026" t="s">
        <v>90</v>
      </c>
      <c r="U3026">
        <v>10024</v>
      </c>
      <c r="V3026" s="1">
        <v>0</v>
      </c>
      <c r="W3026">
        <v>9</v>
      </c>
      <c r="X3026">
        <v>3</v>
      </c>
      <c r="Y3026">
        <v>19</v>
      </c>
      <c r="AD3026"/>
    </row>
    <row r="3027" spans="1:30" x14ac:dyDescent="0.25">
      <c r="A3027" t="s">
        <v>40</v>
      </c>
      <c r="B3027" s="2">
        <v>43089</v>
      </c>
      <c r="C3027" s="35">
        <f>YEAR(Sales[[#This Row],[ShipDate]])</f>
        <v>2017</v>
      </c>
      <c r="D3027" t="s">
        <v>36</v>
      </c>
      <c r="E3027" t="s">
        <v>31</v>
      </c>
      <c r="F3027" t="s">
        <v>48</v>
      </c>
      <c r="G3027" t="s">
        <v>46</v>
      </c>
      <c r="H3027" t="s">
        <v>1024</v>
      </c>
      <c r="I3027" t="s">
        <v>58</v>
      </c>
      <c r="J3027" t="s">
        <v>13</v>
      </c>
      <c r="K3027" t="s">
        <v>2607</v>
      </c>
      <c r="L3027" t="s">
        <v>17</v>
      </c>
      <c r="N3027" t="str">
        <f>IF(ISBLANK(Sales[[#This Row],[return]]),"No",Sales[[#This Row],[return]])</f>
        <v>No</v>
      </c>
      <c r="O3027" s="2">
        <v>43084</v>
      </c>
      <c r="P3027" s="8" t="str">
        <f>TEXT(DAY(Sales[[#This Row],[OrderDate]]),"ddd")</f>
        <v>Sun</v>
      </c>
      <c r="Q3027" s="8" t="str">
        <f>TEXT(MONTH(Sales[[#This Row],[ShipDate]])*29,"mmm")</f>
        <v>Dec</v>
      </c>
      <c r="R3027">
        <v>437</v>
      </c>
      <c r="S3027" t="s">
        <v>473</v>
      </c>
      <c r="T3027" t="s">
        <v>15</v>
      </c>
      <c r="U3027">
        <v>27511</v>
      </c>
      <c r="V3027" s="1">
        <v>0.2</v>
      </c>
      <c r="W3027">
        <v>22</v>
      </c>
      <c r="X3027">
        <v>3</v>
      </c>
      <c r="Y3027">
        <v>246</v>
      </c>
      <c r="AD3027"/>
    </row>
    <row r="3028" spans="1:30" x14ac:dyDescent="0.25">
      <c r="A3028" t="s">
        <v>24</v>
      </c>
      <c r="B3028" s="2">
        <v>43032</v>
      </c>
      <c r="C3028" s="35">
        <f>YEAR(Sales[[#This Row],[ShipDate]])</f>
        <v>2017</v>
      </c>
      <c r="D3028" t="s">
        <v>19</v>
      </c>
      <c r="E3028" t="s">
        <v>18</v>
      </c>
      <c r="F3028" t="s">
        <v>50</v>
      </c>
      <c r="G3028" t="s">
        <v>25</v>
      </c>
      <c r="H3028" t="s">
        <v>399</v>
      </c>
      <c r="I3028" t="s">
        <v>70</v>
      </c>
      <c r="J3028" t="s">
        <v>13</v>
      </c>
      <c r="K3028" t="s">
        <v>1889</v>
      </c>
      <c r="L3028" t="s">
        <v>68</v>
      </c>
      <c r="N3028" t="str">
        <f>IF(ISBLANK(Sales[[#This Row],[return]]),"No",Sales[[#This Row],[return]])</f>
        <v>No</v>
      </c>
      <c r="O3028" s="2">
        <v>43027</v>
      </c>
      <c r="P3028" s="8" t="str">
        <f>TEXT(DAY(Sales[[#This Row],[OrderDate]]),"ddd")</f>
        <v>Thu</v>
      </c>
      <c r="Q3028" s="8" t="str">
        <f>TEXT(MONTH(Sales[[#This Row],[ShipDate]])*29,"mmm")</f>
        <v>Oct</v>
      </c>
      <c r="R3028">
        <v>265</v>
      </c>
      <c r="S3028" t="s">
        <v>855</v>
      </c>
      <c r="T3028" t="s">
        <v>66</v>
      </c>
      <c r="U3028">
        <v>75220</v>
      </c>
      <c r="V3028" s="1">
        <v>0.8</v>
      </c>
      <c r="W3028">
        <v>-3</v>
      </c>
      <c r="X3028">
        <v>1</v>
      </c>
      <c r="Y3028">
        <v>2</v>
      </c>
      <c r="AD3028"/>
    </row>
    <row r="3029" spans="1:30" x14ac:dyDescent="0.25">
      <c r="A3029" t="s">
        <v>24</v>
      </c>
      <c r="B3029" s="2">
        <v>42964</v>
      </c>
      <c r="C3029" s="35">
        <f>YEAR(Sales[[#This Row],[ShipDate]])</f>
        <v>2017</v>
      </c>
      <c r="D3029" t="s">
        <v>19</v>
      </c>
      <c r="E3029" t="s">
        <v>18</v>
      </c>
      <c r="F3029" t="s">
        <v>50</v>
      </c>
      <c r="G3029" t="s">
        <v>25</v>
      </c>
      <c r="H3029" t="s">
        <v>680</v>
      </c>
      <c r="I3029" t="s">
        <v>142</v>
      </c>
      <c r="J3029" t="s">
        <v>13</v>
      </c>
      <c r="K3029" t="s">
        <v>1007</v>
      </c>
      <c r="L3029" t="s">
        <v>68</v>
      </c>
      <c r="N3029" t="str">
        <f>IF(ISBLANK(Sales[[#This Row],[return]]),"No",Sales[[#This Row],[return]])</f>
        <v>No</v>
      </c>
      <c r="O3029" s="2">
        <v>42960</v>
      </c>
      <c r="P3029" s="8" t="str">
        <f>TEXT(DAY(Sales[[#This Row],[OrderDate]]),"ddd")</f>
        <v>Fri</v>
      </c>
      <c r="Q3029" s="8" t="str">
        <f>TEXT(MONTH(Sales[[#This Row],[ShipDate]])*29,"mmm")</f>
        <v>Aug</v>
      </c>
      <c r="R3029">
        <v>268</v>
      </c>
      <c r="S3029" t="s">
        <v>1878</v>
      </c>
      <c r="T3029" t="s">
        <v>66</v>
      </c>
      <c r="U3029">
        <v>47374</v>
      </c>
      <c r="V3029" s="1">
        <v>0</v>
      </c>
      <c r="W3029">
        <v>6</v>
      </c>
      <c r="X3029">
        <v>4</v>
      </c>
      <c r="Y3029">
        <v>11</v>
      </c>
      <c r="AD3029"/>
    </row>
    <row r="3030" spans="1:30" x14ac:dyDescent="0.25">
      <c r="A3030" t="s">
        <v>10</v>
      </c>
      <c r="B3030" s="2">
        <v>43002</v>
      </c>
      <c r="C3030" s="35">
        <f>YEAR(Sales[[#This Row],[ShipDate]])</f>
        <v>2017</v>
      </c>
      <c r="D3030" t="s">
        <v>36</v>
      </c>
      <c r="E3030" t="s">
        <v>69</v>
      </c>
      <c r="F3030" t="s">
        <v>59</v>
      </c>
      <c r="G3030" t="s">
        <v>25</v>
      </c>
      <c r="H3030" t="s">
        <v>641</v>
      </c>
      <c r="I3030" t="s">
        <v>63</v>
      </c>
      <c r="J3030" t="s">
        <v>13</v>
      </c>
      <c r="K3030" t="s">
        <v>587</v>
      </c>
      <c r="L3030" t="s">
        <v>30</v>
      </c>
      <c r="N3030" t="str">
        <f>IF(ISBLANK(Sales[[#This Row],[return]]),"No",Sales[[#This Row],[return]])</f>
        <v>No</v>
      </c>
      <c r="O3030" s="2">
        <v>42996</v>
      </c>
      <c r="P3030" s="8" t="str">
        <f>TEXT(DAY(Sales[[#This Row],[OrderDate]]),"ddd")</f>
        <v>Wed</v>
      </c>
      <c r="Q3030" s="8" t="str">
        <f>TEXT(MONTH(Sales[[#This Row],[ShipDate]])*29,"mmm")</f>
        <v>Sep</v>
      </c>
      <c r="R3030">
        <v>1658</v>
      </c>
      <c r="S3030" t="s">
        <v>3221</v>
      </c>
      <c r="T3030" t="s">
        <v>28</v>
      </c>
      <c r="U3030">
        <v>98198</v>
      </c>
      <c r="V3030" s="1">
        <v>0</v>
      </c>
      <c r="W3030">
        <v>9</v>
      </c>
      <c r="X3030">
        <v>2</v>
      </c>
      <c r="Y3030">
        <v>19</v>
      </c>
      <c r="AD3030"/>
    </row>
    <row r="3031" spans="1:30" x14ac:dyDescent="0.25">
      <c r="A3031" t="s">
        <v>10</v>
      </c>
      <c r="B3031" s="2">
        <v>43081</v>
      </c>
      <c r="C3031" s="35">
        <f>YEAR(Sales[[#This Row],[ShipDate]])</f>
        <v>2017</v>
      </c>
      <c r="D3031" t="s">
        <v>113</v>
      </c>
      <c r="E3031" t="s">
        <v>18</v>
      </c>
      <c r="F3031" t="s">
        <v>33</v>
      </c>
      <c r="G3031" t="s">
        <v>25</v>
      </c>
      <c r="H3031" t="s">
        <v>1757</v>
      </c>
      <c r="I3031" t="s">
        <v>174</v>
      </c>
      <c r="J3031" t="s">
        <v>13</v>
      </c>
      <c r="K3031" t="s">
        <v>1373</v>
      </c>
      <c r="L3031" t="s">
        <v>17</v>
      </c>
      <c r="N3031" t="str">
        <f>IF(ISBLANK(Sales[[#This Row],[return]]),"No",Sales[[#This Row],[return]])</f>
        <v>No</v>
      </c>
      <c r="O3031" s="2">
        <v>43080</v>
      </c>
      <c r="P3031" s="8" t="str">
        <f>TEXT(DAY(Sales[[#This Row],[OrderDate]]),"ddd")</f>
        <v>Wed</v>
      </c>
      <c r="Q3031" s="8" t="str">
        <f>TEXT(MONTH(Sales[[#This Row],[ShipDate]])*29,"mmm")</f>
        <v>Dec</v>
      </c>
      <c r="R3031">
        <v>532</v>
      </c>
      <c r="S3031" t="s">
        <v>898</v>
      </c>
      <c r="T3031" t="s">
        <v>15</v>
      </c>
      <c r="U3031">
        <v>23434</v>
      </c>
      <c r="V3031" s="1">
        <v>0</v>
      </c>
      <c r="W3031">
        <v>96</v>
      </c>
      <c r="X3031">
        <v>2</v>
      </c>
      <c r="Y3031">
        <v>197</v>
      </c>
      <c r="AD3031"/>
    </row>
    <row r="3032" spans="1:30" x14ac:dyDescent="0.25">
      <c r="A3032" t="s">
        <v>10</v>
      </c>
      <c r="B3032" s="2">
        <v>43040</v>
      </c>
      <c r="C3032" s="35">
        <f>YEAR(Sales[[#This Row],[ShipDate]])</f>
        <v>2017</v>
      </c>
      <c r="D3032" t="s">
        <v>36</v>
      </c>
      <c r="E3032" t="s">
        <v>31</v>
      </c>
      <c r="F3032" t="s">
        <v>59</v>
      </c>
      <c r="G3032" t="s">
        <v>25</v>
      </c>
      <c r="H3032" t="s">
        <v>171</v>
      </c>
      <c r="I3032" t="s">
        <v>216</v>
      </c>
      <c r="J3032" t="s">
        <v>13</v>
      </c>
      <c r="K3032" t="s">
        <v>486</v>
      </c>
      <c r="L3032" t="s">
        <v>30</v>
      </c>
      <c r="N3032" t="str">
        <f>IF(ISBLANK(Sales[[#This Row],[return]]),"No",Sales[[#This Row],[return]])</f>
        <v>No</v>
      </c>
      <c r="O3032" s="2">
        <v>43034</v>
      </c>
      <c r="P3032" s="8" t="str">
        <f>TEXT(DAY(Sales[[#This Row],[OrderDate]]),"ddd")</f>
        <v>Thu</v>
      </c>
      <c r="Q3032" s="8" t="str">
        <f>TEXT(MONTH(Sales[[#This Row],[ShipDate]])*29,"mmm")</f>
        <v>Nov</v>
      </c>
      <c r="R3032">
        <v>1707</v>
      </c>
      <c r="S3032" t="s">
        <v>1819</v>
      </c>
      <c r="T3032" t="s">
        <v>28</v>
      </c>
      <c r="U3032">
        <v>97477</v>
      </c>
      <c r="V3032" s="1">
        <v>0.2</v>
      </c>
      <c r="W3032">
        <v>48</v>
      </c>
      <c r="X3032">
        <v>3</v>
      </c>
      <c r="Y3032">
        <v>132</v>
      </c>
      <c r="AD3032"/>
    </row>
    <row r="3033" spans="1:30" x14ac:dyDescent="0.25">
      <c r="A3033" t="s">
        <v>10</v>
      </c>
      <c r="B3033" s="2">
        <v>43040</v>
      </c>
      <c r="C3033" s="35">
        <f>YEAR(Sales[[#This Row],[ShipDate]])</f>
        <v>2017</v>
      </c>
      <c r="D3033" t="s">
        <v>36</v>
      </c>
      <c r="E3033" t="s">
        <v>31</v>
      </c>
      <c r="F3033" t="s">
        <v>52</v>
      </c>
      <c r="G3033" t="s">
        <v>25</v>
      </c>
      <c r="H3033" t="s">
        <v>171</v>
      </c>
      <c r="I3033" t="s">
        <v>216</v>
      </c>
      <c r="J3033" t="s">
        <v>13</v>
      </c>
      <c r="K3033" t="s">
        <v>486</v>
      </c>
      <c r="L3033" t="s">
        <v>30</v>
      </c>
      <c r="N3033" t="str">
        <f>IF(ISBLANK(Sales[[#This Row],[return]]),"No",Sales[[#This Row],[return]])</f>
        <v>No</v>
      </c>
      <c r="O3033" s="2">
        <v>43034</v>
      </c>
      <c r="P3033" s="8" t="str">
        <f>TEXT(DAY(Sales[[#This Row],[OrderDate]]),"ddd")</f>
        <v>Thu</v>
      </c>
      <c r="Q3033" s="8" t="str">
        <f>TEXT(MONTH(Sales[[#This Row],[ShipDate]])*29,"mmm")</f>
        <v>Nov</v>
      </c>
      <c r="R3033">
        <v>1584</v>
      </c>
      <c r="S3033" t="s">
        <v>953</v>
      </c>
      <c r="T3033" t="s">
        <v>28</v>
      </c>
      <c r="U3033">
        <v>97477</v>
      </c>
      <c r="V3033" s="1">
        <v>0.2</v>
      </c>
      <c r="W3033">
        <v>20</v>
      </c>
      <c r="X3033">
        <v>5</v>
      </c>
      <c r="Y3033">
        <v>204</v>
      </c>
      <c r="AD3033"/>
    </row>
    <row r="3034" spans="1:30" x14ac:dyDescent="0.25">
      <c r="A3034" t="s">
        <v>10</v>
      </c>
      <c r="B3034" s="2">
        <v>43040</v>
      </c>
      <c r="C3034" s="35">
        <f>YEAR(Sales[[#This Row],[ShipDate]])</f>
        <v>2017</v>
      </c>
      <c r="D3034" t="s">
        <v>36</v>
      </c>
      <c r="E3034" t="s">
        <v>31</v>
      </c>
      <c r="F3034" t="s">
        <v>33</v>
      </c>
      <c r="G3034" t="s">
        <v>25</v>
      </c>
      <c r="H3034" t="s">
        <v>171</v>
      </c>
      <c r="I3034" t="s">
        <v>216</v>
      </c>
      <c r="J3034" t="s">
        <v>13</v>
      </c>
      <c r="K3034" t="s">
        <v>486</v>
      </c>
      <c r="L3034" t="s">
        <v>30</v>
      </c>
      <c r="N3034" t="str">
        <f>IF(ISBLANK(Sales[[#This Row],[return]]),"No",Sales[[#This Row],[return]])</f>
        <v>No</v>
      </c>
      <c r="O3034" s="2">
        <v>43034</v>
      </c>
      <c r="P3034" s="8" t="str">
        <f>TEXT(DAY(Sales[[#This Row],[OrderDate]]),"ddd")</f>
        <v>Thu</v>
      </c>
      <c r="Q3034" s="8" t="str">
        <f>TEXT(MONTH(Sales[[#This Row],[ShipDate]])*29,"mmm")</f>
        <v>Nov</v>
      </c>
      <c r="R3034">
        <v>184</v>
      </c>
      <c r="S3034" t="s">
        <v>2199</v>
      </c>
      <c r="T3034" t="s">
        <v>28</v>
      </c>
      <c r="U3034">
        <v>97477</v>
      </c>
      <c r="V3034" s="1">
        <v>0.2</v>
      </c>
      <c r="W3034">
        <v>48</v>
      </c>
      <c r="X3034">
        <v>6</v>
      </c>
      <c r="Y3034">
        <v>147</v>
      </c>
      <c r="AD3034"/>
    </row>
    <row r="3035" spans="1:30" x14ac:dyDescent="0.25">
      <c r="A3035" t="s">
        <v>10</v>
      </c>
      <c r="B3035" s="2">
        <v>43040</v>
      </c>
      <c r="C3035" s="35">
        <f>YEAR(Sales[[#This Row],[ShipDate]])</f>
        <v>2017</v>
      </c>
      <c r="D3035" t="s">
        <v>36</v>
      </c>
      <c r="E3035" t="s">
        <v>31</v>
      </c>
      <c r="F3035" t="s">
        <v>39</v>
      </c>
      <c r="G3035" t="s">
        <v>25</v>
      </c>
      <c r="H3035" t="s">
        <v>171</v>
      </c>
      <c r="I3035" t="s">
        <v>216</v>
      </c>
      <c r="J3035" t="s">
        <v>13</v>
      </c>
      <c r="K3035" t="s">
        <v>486</v>
      </c>
      <c r="L3035" t="s">
        <v>30</v>
      </c>
      <c r="N3035" t="str">
        <f>IF(ISBLANK(Sales[[#This Row],[return]]),"No",Sales[[#This Row],[return]])</f>
        <v>No</v>
      </c>
      <c r="O3035" s="2">
        <v>43034</v>
      </c>
      <c r="P3035" s="8" t="str">
        <f>TEXT(DAY(Sales[[#This Row],[OrderDate]]),"ddd")</f>
        <v>Thu</v>
      </c>
      <c r="Q3035" s="8" t="str">
        <f>TEXT(MONTH(Sales[[#This Row],[ShipDate]])*29,"mmm")</f>
        <v>Nov</v>
      </c>
      <c r="R3035">
        <v>648</v>
      </c>
      <c r="S3035" t="s">
        <v>778</v>
      </c>
      <c r="T3035" t="s">
        <v>28</v>
      </c>
      <c r="U3035">
        <v>97477</v>
      </c>
      <c r="V3035" s="1">
        <v>0.2</v>
      </c>
      <c r="W3035">
        <v>-162</v>
      </c>
      <c r="X3035">
        <v>10</v>
      </c>
      <c r="Y3035">
        <v>719</v>
      </c>
      <c r="AD3035"/>
    </row>
    <row r="3036" spans="1:30" x14ac:dyDescent="0.25">
      <c r="A3036" t="s">
        <v>10</v>
      </c>
      <c r="B3036" s="2">
        <v>43040</v>
      </c>
      <c r="C3036" s="35">
        <f>YEAR(Sales[[#This Row],[ShipDate]])</f>
        <v>2017</v>
      </c>
      <c r="D3036" t="s">
        <v>36</v>
      </c>
      <c r="E3036" t="s">
        <v>31</v>
      </c>
      <c r="F3036" t="s">
        <v>50</v>
      </c>
      <c r="G3036" t="s">
        <v>25</v>
      </c>
      <c r="H3036" t="s">
        <v>171</v>
      </c>
      <c r="I3036" t="s">
        <v>216</v>
      </c>
      <c r="J3036" t="s">
        <v>13</v>
      </c>
      <c r="K3036" t="s">
        <v>486</v>
      </c>
      <c r="L3036" t="s">
        <v>30</v>
      </c>
      <c r="N3036" t="str">
        <f>IF(ISBLANK(Sales[[#This Row],[return]]),"No",Sales[[#This Row],[return]])</f>
        <v>No</v>
      </c>
      <c r="O3036" s="2">
        <v>43034</v>
      </c>
      <c r="P3036" s="8" t="str">
        <f>TEXT(DAY(Sales[[#This Row],[OrderDate]]),"ddd")</f>
        <v>Thu</v>
      </c>
      <c r="Q3036" s="8" t="str">
        <f>TEXT(MONTH(Sales[[#This Row],[ShipDate]])*29,"mmm")</f>
        <v>Nov</v>
      </c>
      <c r="R3036">
        <v>269</v>
      </c>
      <c r="S3036" t="s">
        <v>2075</v>
      </c>
      <c r="T3036" t="s">
        <v>28</v>
      </c>
      <c r="U3036">
        <v>97477</v>
      </c>
      <c r="V3036" s="1">
        <v>0.7</v>
      </c>
      <c r="W3036">
        <v>-10</v>
      </c>
      <c r="X3036">
        <v>7</v>
      </c>
      <c r="Y3036">
        <v>14</v>
      </c>
      <c r="AD3036"/>
    </row>
    <row r="3037" spans="1:30" x14ac:dyDescent="0.25">
      <c r="A3037" t="s">
        <v>24</v>
      </c>
      <c r="B3037" s="2">
        <v>42828</v>
      </c>
      <c r="C3037" s="35">
        <f>YEAR(Sales[[#This Row],[ShipDate]])</f>
        <v>2017</v>
      </c>
      <c r="D3037" t="s">
        <v>19</v>
      </c>
      <c r="E3037" t="s">
        <v>18</v>
      </c>
      <c r="F3037" t="s">
        <v>45</v>
      </c>
      <c r="G3037" t="s">
        <v>25</v>
      </c>
      <c r="H3037" t="s">
        <v>171</v>
      </c>
      <c r="I3037" t="s">
        <v>174</v>
      </c>
      <c r="J3037" t="s">
        <v>13</v>
      </c>
      <c r="K3037" t="s">
        <v>915</v>
      </c>
      <c r="L3037" t="s">
        <v>17</v>
      </c>
      <c r="N3037" t="str">
        <f>IF(ISBLANK(Sales[[#This Row],[return]]),"No",Sales[[#This Row],[return]])</f>
        <v>No</v>
      </c>
      <c r="O3037" s="2">
        <v>42823</v>
      </c>
      <c r="P3037" s="8" t="str">
        <f>TEXT(DAY(Sales[[#This Row],[OrderDate]]),"ddd")</f>
        <v>Sun</v>
      </c>
      <c r="Q3037" s="8" t="str">
        <f>TEXT(MONTH(Sales[[#This Row],[ShipDate]])*29,"mmm")</f>
        <v>Apr</v>
      </c>
      <c r="R3037">
        <v>1149</v>
      </c>
      <c r="S3037" t="s">
        <v>601</v>
      </c>
      <c r="T3037" t="s">
        <v>15</v>
      </c>
      <c r="U3037">
        <v>22153</v>
      </c>
      <c r="V3037" s="1">
        <v>0</v>
      </c>
      <c r="W3037">
        <v>1</v>
      </c>
      <c r="X3037">
        <v>2</v>
      </c>
      <c r="Y3037">
        <v>6</v>
      </c>
      <c r="AD3037"/>
    </row>
    <row r="3038" spans="1:30" x14ac:dyDescent="0.25">
      <c r="A3038" t="s">
        <v>24</v>
      </c>
      <c r="B3038" s="2">
        <v>42861</v>
      </c>
      <c r="C3038" s="35">
        <f>YEAR(Sales[[#This Row],[ShipDate]])</f>
        <v>2017</v>
      </c>
      <c r="D3038" t="s">
        <v>113</v>
      </c>
      <c r="E3038" t="s">
        <v>18</v>
      </c>
      <c r="F3038" t="s">
        <v>45</v>
      </c>
      <c r="G3038" t="s">
        <v>25</v>
      </c>
      <c r="H3038" t="s">
        <v>79</v>
      </c>
      <c r="I3038" t="s">
        <v>32</v>
      </c>
      <c r="J3038" t="s">
        <v>13</v>
      </c>
      <c r="K3038" t="s">
        <v>231</v>
      </c>
      <c r="L3038" t="s">
        <v>30</v>
      </c>
      <c r="M3038" t="s">
        <v>82</v>
      </c>
      <c r="N3038" t="str">
        <f>IF(ISBLANK(Sales[[#This Row],[return]]),"No",Sales[[#This Row],[return]])</f>
        <v>Yes</v>
      </c>
      <c r="O3038" s="2">
        <v>42858</v>
      </c>
      <c r="P3038" s="8" t="str">
        <f>TEXT(DAY(Sales[[#This Row],[OrderDate]]),"ddd")</f>
        <v>Tue</v>
      </c>
      <c r="Q3038" s="8" t="str">
        <f>TEXT(MONTH(Sales[[#This Row],[ShipDate]])*29,"mmm")</f>
        <v>May</v>
      </c>
      <c r="R3038">
        <v>1131</v>
      </c>
      <c r="S3038" t="s">
        <v>809</v>
      </c>
      <c r="T3038" t="s">
        <v>28</v>
      </c>
      <c r="U3038">
        <v>94109</v>
      </c>
      <c r="V3038" s="1">
        <v>0</v>
      </c>
      <c r="W3038">
        <v>3</v>
      </c>
      <c r="X3038">
        <v>3</v>
      </c>
      <c r="Y3038">
        <v>9</v>
      </c>
      <c r="AD3038"/>
    </row>
    <row r="3039" spans="1:30" x14ac:dyDescent="0.25">
      <c r="A3039" t="s">
        <v>24</v>
      </c>
      <c r="B3039" s="2">
        <v>42861</v>
      </c>
      <c r="C3039" s="35">
        <f>YEAR(Sales[[#This Row],[ShipDate]])</f>
        <v>2017</v>
      </c>
      <c r="D3039" t="s">
        <v>113</v>
      </c>
      <c r="E3039" t="s">
        <v>18</v>
      </c>
      <c r="F3039" t="s">
        <v>50</v>
      </c>
      <c r="G3039" t="s">
        <v>25</v>
      </c>
      <c r="H3039" t="s">
        <v>79</v>
      </c>
      <c r="I3039" t="s">
        <v>32</v>
      </c>
      <c r="J3039" t="s">
        <v>13</v>
      </c>
      <c r="K3039" t="s">
        <v>231</v>
      </c>
      <c r="L3039" t="s">
        <v>30</v>
      </c>
      <c r="M3039" t="s">
        <v>82</v>
      </c>
      <c r="N3039" t="str">
        <f>IF(ISBLANK(Sales[[#This Row],[return]]),"No",Sales[[#This Row],[return]])</f>
        <v>Yes</v>
      </c>
      <c r="O3039" s="2">
        <v>42858</v>
      </c>
      <c r="P3039" s="8" t="str">
        <f>TEXT(DAY(Sales[[#This Row],[OrderDate]]),"ddd")</f>
        <v>Tue</v>
      </c>
      <c r="Q3039" s="8" t="str">
        <f>TEXT(MONTH(Sales[[#This Row],[ShipDate]])*29,"mmm")</f>
        <v>May</v>
      </c>
      <c r="R3039">
        <v>694</v>
      </c>
      <c r="S3039" t="s">
        <v>1021</v>
      </c>
      <c r="T3039" t="s">
        <v>28</v>
      </c>
      <c r="U3039">
        <v>94109</v>
      </c>
      <c r="V3039" s="1">
        <v>0.2</v>
      </c>
      <c r="W3039">
        <v>17</v>
      </c>
      <c r="X3039">
        <v>2</v>
      </c>
      <c r="Y3039">
        <v>50</v>
      </c>
      <c r="AD3039"/>
    </row>
    <row r="3040" spans="1:30" x14ac:dyDescent="0.25">
      <c r="A3040" t="s">
        <v>24</v>
      </c>
      <c r="B3040" s="2">
        <v>42861</v>
      </c>
      <c r="C3040" s="35">
        <f>YEAR(Sales[[#This Row],[ShipDate]])</f>
        <v>2017</v>
      </c>
      <c r="D3040" t="s">
        <v>113</v>
      </c>
      <c r="E3040" t="s">
        <v>18</v>
      </c>
      <c r="F3040" t="s">
        <v>50</v>
      </c>
      <c r="G3040" t="s">
        <v>25</v>
      </c>
      <c r="H3040" t="s">
        <v>79</v>
      </c>
      <c r="I3040" t="s">
        <v>32</v>
      </c>
      <c r="J3040" t="s">
        <v>13</v>
      </c>
      <c r="K3040" t="s">
        <v>231</v>
      </c>
      <c r="L3040" t="s">
        <v>30</v>
      </c>
      <c r="M3040" t="s">
        <v>82</v>
      </c>
      <c r="N3040" t="str">
        <f>IF(ISBLANK(Sales[[#This Row],[return]]),"No",Sales[[#This Row],[return]])</f>
        <v>Yes</v>
      </c>
      <c r="O3040" s="2">
        <v>42858</v>
      </c>
      <c r="P3040" s="8" t="str">
        <f>TEXT(DAY(Sales[[#This Row],[OrderDate]]),"ddd")</f>
        <v>Tue</v>
      </c>
      <c r="Q3040" s="8" t="str">
        <f>TEXT(MONTH(Sales[[#This Row],[ShipDate]])*29,"mmm")</f>
        <v>May</v>
      </c>
      <c r="R3040">
        <v>904</v>
      </c>
      <c r="S3040" t="s">
        <v>2161</v>
      </c>
      <c r="T3040" t="s">
        <v>28</v>
      </c>
      <c r="U3040">
        <v>94109</v>
      </c>
      <c r="V3040" s="1">
        <v>0.2</v>
      </c>
      <c r="W3040">
        <v>22</v>
      </c>
      <c r="X3040">
        <v>2</v>
      </c>
      <c r="Y3040">
        <v>62</v>
      </c>
      <c r="AD3040"/>
    </row>
    <row r="3041" spans="1:30" x14ac:dyDescent="0.25">
      <c r="A3041" t="s">
        <v>24</v>
      </c>
      <c r="B3041" s="2">
        <v>42861</v>
      </c>
      <c r="C3041" s="35">
        <f>YEAR(Sales[[#This Row],[ShipDate]])</f>
        <v>2017</v>
      </c>
      <c r="D3041" t="s">
        <v>113</v>
      </c>
      <c r="E3041" t="s">
        <v>18</v>
      </c>
      <c r="F3041" t="s">
        <v>99</v>
      </c>
      <c r="G3041" t="s">
        <v>46</v>
      </c>
      <c r="H3041" t="s">
        <v>79</v>
      </c>
      <c r="I3041" t="s">
        <v>32</v>
      </c>
      <c r="J3041" t="s">
        <v>13</v>
      </c>
      <c r="K3041" t="s">
        <v>231</v>
      </c>
      <c r="L3041" t="s">
        <v>30</v>
      </c>
      <c r="M3041" t="s">
        <v>82</v>
      </c>
      <c r="N3041" t="str">
        <f>IF(ISBLANK(Sales[[#This Row],[return]]),"No",Sales[[#This Row],[return]])</f>
        <v>Yes</v>
      </c>
      <c r="O3041" s="2">
        <v>42858</v>
      </c>
      <c r="P3041" s="8" t="str">
        <f>TEXT(DAY(Sales[[#This Row],[OrderDate]]),"ddd")</f>
        <v>Tue</v>
      </c>
      <c r="Q3041" s="8" t="str">
        <f>TEXT(MONTH(Sales[[#This Row],[ShipDate]])*29,"mmm")</f>
        <v>May</v>
      </c>
      <c r="R3041">
        <v>1014</v>
      </c>
      <c r="S3041" t="s">
        <v>242</v>
      </c>
      <c r="T3041" t="s">
        <v>28</v>
      </c>
      <c r="U3041">
        <v>94109</v>
      </c>
      <c r="V3041" s="1">
        <v>0</v>
      </c>
      <c r="W3041">
        <v>122</v>
      </c>
      <c r="X3041">
        <v>4</v>
      </c>
      <c r="Y3041">
        <v>340</v>
      </c>
      <c r="AD3041"/>
    </row>
    <row r="3042" spans="1:30" x14ac:dyDescent="0.25">
      <c r="A3042" t="s">
        <v>24</v>
      </c>
      <c r="B3042" s="2">
        <v>42991</v>
      </c>
      <c r="C3042" s="35">
        <f>YEAR(Sales[[#This Row],[ShipDate]])</f>
        <v>2017</v>
      </c>
      <c r="D3042" t="s">
        <v>36</v>
      </c>
      <c r="E3042" t="s">
        <v>69</v>
      </c>
      <c r="F3042" t="s">
        <v>23</v>
      </c>
      <c r="G3042" t="s">
        <v>11</v>
      </c>
      <c r="H3042" t="s">
        <v>146</v>
      </c>
      <c r="I3042" t="s">
        <v>149</v>
      </c>
      <c r="J3042" t="s">
        <v>13</v>
      </c>
      <c r="K3042" t="s">
        <v>966</v>
      </c>
      <c r="L3042" t="s">
        <v>92</v>
      </c>
      <c r="N3042" t="str">
        <f>IF(ISBLANK(Sales[[#This Row],[return]]),"No",Sales[[#This Row],[return]])</f>
        <v>No</v>
      </c>
      <c r="O3042" s="2">
        <v>42984</v>
      </c>
      <c r="P3042" s="8" t="str">
        <f>TEXT(DAY(Sales[[#This Row],[OrderDate]]),"ddd")</f>
        <v>Fri</v>
      </c>
      <c r="Q3042" s="8" t="str">
        <f>TEXT(MONTH(Sales[[#This Row],[ShipDate]])*29,"mmm")</f>
        <v>Sep</v>
      </c>
      <c r="R3042">
        <v>737</v>
      </c>
      <c r="S3042" t="s">
        <v>1375</v>
      </c>
      <c r="T3042" t="s">
        <v>90</v>
      </c>
      <c r="U3042">
        <v>10024</v>
      </c>
      <c r="V3042" s="1">
        <v>0.1</v>
      </c>
      <c r="W3042">
        <v>60</v>
      </c>
      <c r="X3042">
        <v>2</v>
      </c>
      <c r="Y3042">
        <v>272</v>
      </c>
      <c r="AD3042"/>
    </row>
    <row r="3043" spans="1:30" x14ac:dyDescent="0.25">
      <c r="A3043" t="s">
        <v>40</v>
      </c>
      <c r="B3043" s="2">
        <v>43059</v>
      </c>
      <c r="C3043" s="35">
        <f>YEAR(Sales[[#This Row],[ShipDate]])</f>
        <v>2017</v>
      </c>
      <c r="D3043" t="s">
        <v>36</v>
      </c>
      <c r="E3043" t="s">
        <v>31</v>
      </c>
      <c r="F3043" t="s">
        <v>38</v>
      </c>
      <c r="G3043" t="s">
        <v>11</v>
      </c>
      <c r="H3043" t="s">
        <v>2378</v>
      </c>
      <c r="I3043" t="s">
        <v>1222</v>
      </c>
      <c r="J3043" t="s">
        <v>13</v>
      </c>
      <c r="K3043" t="s">
        <v>402</v>
      </c>
      <c r="L3043" t="s">
        <v>30</v>
      </c>
      <c r="M3043" t="s">
        <v>82</v>
      </c>
      <c r="N3043" t="str">
        <f>IF(ISBLANK(Sales[[#This Row],[return]]),"No",Sales[[#This Row],[return]])</f>
        <v>Yes</v>
      </c>
      <c r="O3043" s="2">
        <v>43055</v>
      </c>
      <c r="P3043" s="8" t="str">
        <f>TEXT(DAY(Sales[[#This Row],[OrderDate]]),"ddd")</f>
        <v>Mon</v>
      </c>
      <c r="Q3043" s="8" t="str">
        <f>TEXT(MONTH(Sales[[#This Row],[ShipDate]])*29,"mmm")</f>
        <v>Nov</v>
      </c>
      <c r="R3043">
        <v>368</v>
      </c>
      <c r="S3043" t="s">
        <v>35</v>
      </c>
      <c r="T3043" t="s">
        <v>28</v>
      </c>
      <c r="U3043">
        <v>83704</v>
      </c>
      <c r="V3043" s="1">
        <v>0</v>
      </c>
      <c r="W3043">
        <v>160</v>
      </c>
      <c r="X3043">
        <v>2</v>
      </c>
      <c r="Y3043">
        <v>696</v>
      </c>
      <c r="AD3043"/>
    </row>
    <row r="3044" spans="1:30" x14ac:dyDescent="0.25">
      <c r="A3044" t="s">
        <v>40</v>
      </c>
      <c r="B3044" s="2">
        <v>43059</v>
      </c>
      <c r="C3044" s="35">
        <f>YEAR(Sales[[#This Row],[ShipDate]])</f>
        <v>2017</v>
      </c>
      <c r="D3044" t="s">
        <v>36</v>
      </c>
      <c r="E3044" t="s">
        <v>31</v>
      </c>
      <c r="F3044" t="s">
        <v>48</v>
      </c>
      <c r="G3044" t="s">
        <v>46</v>
      </c>
      <c r="H3044" t="s">
        <v>2378</v>
      </c>
      <c r="I3044" t="s">
        <v>1222</v>
      </c>
      <c r="J3044" t="s">
        <v>13</v>
      </c>
      <c r="K3044" t="s">
        <v>402</v>
      </c>
      <c r="L3044" t="s">
        <v>30</v>
      </c>
      <c r="M3044" t="s">
        <v>82</v>
      </c>
      <c r="N3044" t="str">
        <f>IF(ISBLANK(Sales[[#This Row],[return]]),"No",Sales[[#This Row],[return]])</f>
        <v>Yes</v>
      </c>
      <c r="O3044" s="2">
        <v>43055</v>
      </c>
      <c r="P3044" s="8" t="str">
        <f>TEXT(DAY(Sales[[#This Row],[OrderDate]]),"ddd")</f>
        <v>Mon</v>
      </c>
      <c r="Q3044" s="8" t="str">
        <f>TEXT(MONTH(Sales[[#This Row],[ShipDate]])*29,"mmm")</f>
        <v>Nov</v>
      </c>
      <c r="R3044">
        <v>937</v>
      </c>
      <c r="S3044" t="s">
        <v>312</v>
      </c>
      <c r="T3044" t="s">
        <v>28</v>
      </c>
      <c r="U3044">
        <v>83704</v>
      </c>
      <c r="V3044" s="1">
        <v>0.2</v>
      </c>
      <c r="W3044">
        <v>23</v>
      </c>
      <c r="X3044">
        <v>3</v>
      </c>
      <c r="Y3044">
        <v>305</v>
      </c>
      <c r="AD3044"/>
    </row>
    <row r="3045" spans="1:30" x14ac:dyDescent="0.25">
      <c r="A3045" t="s">
        <v>10</v>
      </c>
      <c r="B3045" s="2">
        <v>43059</v>
      </c>
      <c r="C3045" s="35">
        <f>YEAR(Sales[[#This Row],[ShipDate]])</f>
        <v>2017</v>
      </c>
      <c r="D3045" t="s">
        <v>36</v>
      </c>
      <c r="E3045" t="s">
        <v>69</v>
      </c>
      <c r="F3045" t="s">
        <v>99</v>
      </c>
      <c r="G3045" t="s">
        <v>46</v>
      </c>
      <c r="H3045" t="s">
        <v>88</v>
      </c>
      <c r="I3045" t="s">
        <v>93</v>
      </c>
      <c r="J3045" t="s">
        <v>13</v>
      </c>
      <c r="K3045" t="s">
        <v>303</v>
      </c>
      <c r="L3045" t="s">
        <v>92</v>
      </c>
      <c r="N3045" t="str">
        <f>IF(ISBLANK(Sales[[#This Row],[return]]),"No",Sales[[#This Row],[return]])</f>
        <v>No</v>
      </c>
      <c r="O3045" s="2">
        <v>43053</v>
      </c>
      <c r="P3045" s="8" t="str">
        <f>TEXT(DAY(Sales[[#This Row],[OrderDate]]),"ddd")</f>
        <v>Sat</v>
      </c>
      <c r="Q3045" s="8" t="str">
        <f>TEXT(MONTH(Sales[[#This Row],[ShipDate]])*29,"mmm")</f>
        <v>Nov</v>
      </c>
      <c r="R3045">
        <v>1091</v>
      </c>
      <c r="S3045" t="s">
        <v>3054</v>
      </c>
      <c r="T3045" t="s">
        <v>90</v>
      </c>
      <c r="U3045">
        <v>19143</v>
      </c>
      <c r="V3045" s="1">
        <v>0.2</v>
      </c>
      <c r="W3045">
        <v>-1</v>
      </c>
      <c r="X3045">
        <v>2</v>
      </c>
      <c r="Y3045">
        <v>48</v>
      </c>
      <c r="AD3045"/>
    </row>
    <row r="3046" spans="1:30" x14ac:dyDescent="0.25">
      <c r="A3046" t="s">
        <v>40</v>
      </c>
      <c r="B3046" s="2">
        <v>42851</v>
      </c>
      <c r="C3046" s="35">
        <f>YEAR(Sales[[#This Row],[ShipDate]])</f>
        <v>2017</v>
      </c>
      <c r="D3046" t="s">
        <v>36</v>
      </c>
      <c r="E3046" t="s">
        <v>18</v>
      </c>
      <c r="F3046" t="s">
        <v>45</v>
      </c>
      <c r="G3046" t="s">
        <v>25</v>
      </c>
      <c r="H3046" t="s">
        <v>26</v>
      </c>
      <c r="I3046" t="s">
        <v>32</v>
      </c>
      <c r="J3046" t="s">
        <v>13</v>
      </c>
      <c r="K3046" t="s">
        <v>1520</v>
      </c>
      <c r="L3046" t="s">
        <v>30</v>
      </c>
      <c r="N3046" t="str">
        <f>IF(ISBLANK(Sales[[#This Row],[return]]),"No",Sales[[#This Row],[return]])</f>
        <v>No</v>
      </c>
      <c r="O3046" s="2">
        <v>42847</v>
      </c>
      <c r="P3046" s="8" t="str">
        <f>TEXT(DAY(Sales[[#This Row],[OrderDate]]),"ddd")</f>
        <v>Sun</v>
      </c>
      <c r="Q3046" s="8" t="str">
        <f>TEXT(MONTH(Sales[[#This Row],[ShipDate]])*29,"mmm")</f>
        <v>Apr</v>
      </c>
      <c r="R3046">
        <v>351</v>
      </c>
      <c r="S3046" t="s">
        <v>2193</v>
      </c>
      <c r="T3046" t="s">
        <v>28</v>
      </c>
      <c r="U3046">
        <v>90008</v>
      </c>
      <c r="V3046" s="1">
        <v>0</v>
      </c>
      <c r="W3046">
        <v>17</v>
      </c>
      <c r="X3046">
        <v>3</v>
      </c>
      <c r="Y3046">
        <v>64</v>
      </c>
      <c r="AD3046"/>
    </row>
    <row r="3047" spans="1:30" x14ac:dyDescent="0.25">
      <c r="A3047" t="s">
        <v>40</v>
      </c>
      <c r="B3047" s="2">
        <v>42851</v>
      </c>
      <c r="C3047" s="35">
        <f>YEAR(Sales[[#This Row],[ShipDate]])</f>
        <v>2017</v>
      </c>
      <c r="D3047" t="s">
        <v>36</v>
      </c>
      <c r="E3047" t="s">
        <v>18</v>
      </c>
      <c r="F3047" t="s">
        <v>48</v>
      </c>
      <c r="G3047" t="s">
        <v>46</v>
      </c>
      <c r="H3047" t="s">
        <v>26</v>
      </c>
      <c r="I3047" t="s">
        <v>32</v>
      </c>
      <c r="J3047" t="s">
        <v>13</v>
      </c>
      <c r="K3047" t="s">
        <v>1520</v>
      </c>
      <c r="L3047" t="s">
        <v>30</v>
      </c>
      <c r="N3047" t="str">
        <f>IF(ISBLANK(Sales[[#This Row],[return]]),"No",Sales[[#This Row],[return]])</f>
        <v>No</v>
      </c>
      <c r="O3047" s="2">
        <v>42847</v>
      </c>
      <c r="P3047" s="8" t="str">
        <f>TEXT(DAY(Sales[[#This Row],[OrderDate]]),"ddd")</f>
        <v>Sun</v>
      </c>
      <c r="Q3047" s="8" t="str">
        <f>TEXT(MONTH(Sales[[#This Row],[ShipDate]])*29,"mmm")</f>
        <v>Apr</v>
      </c>
      <c r="R3047">
        <v>1001</v>
      </c>
      <c r="S3047" t="s">
        <v>2465</v>
      </c>
      <c r="T3047" t="s">
        <v>28</v>
      </c>
      <c r="U3047">
        <v>90008</v>
      </c>
      <c r="V3047" s="1">
        <v>0.2</v>
      </c>
      <c r="W3047">
        <v>8</v>
      </c>
      <c r="X3047">
        <v>3</v>
      </c>
      <c r="Y3047">
        <v>89</v>
      </c>
      <c r="AD3047"/>
    </row>
    <row r="3048" spans="1:30" x14ac:dyDescent="0.25">
      <c r="A3048" t="s">
        <v>10</v>
      </c>
      <c r="B3048" s="2">
        <v>43004</v>
      </c>
      <c r="C3048" s="35">
        <f>YEAR(Sales[[#This Row],[ShipDate]])</f>
        <v>2017</v>
      </c>
      <c r="D3048" t="s">
        <v>36</v>
      </c>
      <c r="E3048" t="s">
        <v>18</v>
      </c>
      <c r="F3048" t="s">
        <v>50</v>
      </c>
      <c r="G3048" t="s">
        <v>25</v>
      </c>
      <c r="H3048" t="s">
        <v>648</v>
      </c>
      <c r="I3048" t="s">
        <v>651</v>
      </c>
      <c r="J3048" t="s">
        <v>13</v>
      </c>
      <c r="K3048" t="s">
        <v>1340</v>
      </c>
      <c r="L3048" t="s">
        <v>30</v>
      </c>
      <c r="N3048" t="str">
        <f>IF(ISBLANK(Sales[[#This Row],[return]]),"No",Sales[[#This Row],[return]])</f>
        <v>No</v>
      </c>
      <c r="O3048" s="2">
        <v>42998</v>
      </c>
      <c r="P3048" s="8" t="str">
        <f>TEXT(DAY(Sales[[#This Row],[OrderDate]]),"ddd")</f>
        <v>Fri</v>
      </c>
      <c r="Q3048" s="8" t="str">
        <f>TEXT(MONTH(Sales[[#This Row],[ShipDate]])*29,"mmm")</f>
        <v>Sep</v>
      </c>
      <c r="R3048">
        <v>1645</v>
      </c>
      <c r="S3048" t="s">
        <v>1961</v>
      </c>
      <c r="T3048" t="s">
        <v>28</v>
      </c>
      <c r="U3048">
        <v>89115</v>
      </c>
      <c r="V3048" s="1">
        <v>0.2</v>
      </c>
      <c r="W3048">
        <v>17</v>
      </c>
      <c r="X3048">
        <v>11</v>
      </c>
      <c r="Y3048">
        <v>46</v>
      </c>
      <c r="AD3048"/>
    </row>
    <row r="3049" spans="1:30" x14ac:dyDescent="0.25">
      <c r="A3049" t="s">
        <v>10</v>
      </c>
      <c r="B3049" s="2">
        <v>42758</v>
      </c>
      <c r="C3049" s="35">
        <f>YEAR(Sales[[#This Row],[ShipDate]])</f>
        <v>2017</v>
      </c>
      <c r="D3049" t="s">
        <v>36</v>
      </c>
      <c r="E3049" t="s">
        <v>18</v>
      </c>
      <c r="F3049" t="s">
        <v>290</v>
      </c>
      <c r="G3049" t="s">
        <v>25</v>
      </c>
      <c r="H3049" t="s">
        <v>3065</v>
      </c>
      <c r="I3049" t="s">
        <v>180</v>
      </c>
      <c r="J3049" t="s">
        <v>13</v>
      </c>
      <c r="K3049" t="s">
        <v>1318</v>
      </c>
      <c r="L3049" t="s">
        <v>17</v>
      </c>
      <c r="M3049" t="s">
        <v>82</v>
      </c>
      <c r="N3049" t="str">
        <f>IF(ISBLANK(Sales[[#This Row],[return]]),"No",Sales[[#This Row],[return]])</f>
        <v>Yes</v>
      </c>
      <c r="O3049" s="2">
        <v>42752</v>
      </c>
      <c r="P3049" s="8" t="str">
        <f>TEXT(DAY(Sales[[#This Row],[OrderDate]]),"ddd")</f>
        <v>Tue</v>
      </c>
      <c r="Q3049" s="8" t="str">
        <f>TEXT(MONTH(Sales[[#This Row],[ShipDate]])*29,"mmm")</f>
        <v>Jan</v>
      </c>
      <c r="R3049">
        <v>78</v>
      </c>
      <c r="S3049" t="s">
        <v>3218</v>
      </c>
      <c r="T3049" t="s">
        <v>15</v>
      </c>
      <c r="U3049">
        <v>38134</v>
      </c>
      <c r="V3049" s="1">
        <v>0.2</v>
      </c>
      <c r="W3049">
        <v>10</v>
      </c>
      <c r="X3049">
        <v>8</v>
      </c>
      <c r="Y3049">
        <v>89</v>
      </c>
      <c r="AD3049"/>
    </row>
    <row r="3050" spans="1:30" x14ac:dyDescent="0.25">
      <c r="A3050" t="s">
        <v>24</v>
      </c>
      <c r="B3050" s="2">
        <v>43099</v>
      </c>
      <c r="C3050" s="35">
        <f>YEAR(Sales[[#This Row],[ShipDate]])</f>
        <v>2017</v>
      </c>
      <c r="D3050" t="s">
        <v>113</v>
      </c>
      <c r="E3050" t="s">
        <v>18</v>
      </c>
      <c r="F3050" t="s">
        <v>59</v>
      </c>
      <c r="G3050" t="s">
        <v>25</v>
      </c>
      <c r="H3050" t="s">
        <v>1436</v>
      </c>
      <c r="I3050" t="s">
        <v>74</v>
      </c>
      <c r="J3050" t="s">
        <v>13</v>
      </c>
      <c r="K3050" t="s">
        <v>1132</v>
      </c>
      <c r="L3050" t="s">
        <v>68</v>
      </c>
      <c r="N3050" t="str">
        <f>IF(ISBLANK(Sales[[#This Row],[return]]),"No",Sales[[#This Row],[return]])</f>
        <v>No</v>
      </c>
      <c r="O3050" s="2">
        <v>43096</v>
      </c>
      <c r="P3050" s="8" t="str">
        <f>TEXT(DAY(Sales[[#This Row],[OrderDate]]),"ddd")</f>
        <v>Fri</v>
      </c>
      <c r="Q3050" s="8" t="str">
        <f>TEXT(MONTH(Sales[[#This Row],[ShipDate]])*29,"mmm")</f>
        <v>Dec</v>
      </c>
      <c r="R3050">
        <v>1710</v>
      </c>
      <c r="S3050" t="s">
        <v>1636</v>
      </c>
      <c r="T3050" t="s">
        <v>66</v>
      </c>
      <c r="U3050">
        <v>54703</v>
      </c>
      <c r="V3050" s="1">
        <v>0</v>
      </c>
      <c r="W3050">
        <v>92</v>
      </c>
      <c r="X3050">
        <v>4</v>
      </c>
      <c r="Y3050">
        <v>196</v>
      </c>
      <c r="AD3050"/>
    </row>
    <row r="3051" spans="1:30" x14ac:dyDescent="0.25">
      <c r="A3051" t="s">
        <v>24</v>
      </c>
      <c r="B3051" s="2">
        <v>43099</v>
      </c>
      <c r="C3051" s="35">
        <f>YEAR(Sales[[#This Row],[ShipDate]])</f>
        <v>2017</v>
      </c>
      <c r="D3051" t="s">
        <v>113</v>
      </c>
      <c r="E3051" t="s">
        <v>18</v>
      </c>
      <c r="F3051" t="s">
        <v>48</v>
      </c>
      <c r="G3051" t="s">
        <v>46</v>
      </c>
      <c r="H3051" t="s">
        <v>1436</v>
      </c>
      <c r="I3051" t="s">
        <v>74</v>
      </c>
      <c r="J3051" t="s">
        <v>13</v>
      </c>
      <c r="K3051" t="s">
        <v>1132</v>
      </c>
      <c r="L3051" t="s">
        <v>68</v>
      </c>
      <c r="N3051" t="str">
        <f>IF(ISBLANK(Sales[[#This Row],[return]]),"No",Sales[[#This Row],[return]])</f>
        <v>No</v>
      </c>
      <c r="O3051" s="2">
        <v>43096</v>
      </c>
      <c r="P3051" s="8" t="str">
        <f>TEXT(DAY(Sales[[#This Row],[OrderDate]]),"ddd")</f>
        <v>Fri</v>
      </c>
      <c r="Q3051" s="8" t="str">
        <f>TEXT(MONTH(Sales[[#This Row],[ShipDate]])*29,"mmm")</f>
        <v>Dec</v>
      </c>
      <c r="R3051">
        <v>439</v>
      </c>
      <c r="S3051" t="s">
        <v>2323</v>
      </c>
      <c r="T3051" t="s">
        <v>66</v>
      </c>
      <c r="U3051">
        <v>54703</v>
      </c>
      <c r="V3051" s="1">
        <v>0</v>
      </c>
      <c r="W3051">
        <v>72</v>
      </c>
      <c r="X3051">
        <v>2</v>
      </c>
      <c r="Y3051">
        <v>240</v>
      </c>
      <c r="AD3051"/>
    </row>
    <row r="3052" spans="1:30" x14ac:dyDescent="0.25">
      <c r="A3052" t="s">
        <v>10</v>
      </c>
      <c r="B3052" s="2">
        <v>42992</v>
      </c>
      <c r="C3052" s="35">
        <f>YEAR(Sales[[#This Row],[ShipDate]])</f>
        <v>2017</v>
      </c>
      <c r="D3052" t="s">
        <v>36</v>
      </c>
      <c r="E3052" t="s">
        <v>31</v>
      </c>
      <c r="F3052" t="s">
        <v>43</v>
      </c>
      <c r="G3052" t="s">
        <v>11</v>
      </c>
      <c r="H3052" t="s">
        <v>834</v>
      </c>
      <c r="I3052" t="s">
        <v>188</v>
      </c>
      <c r="J3052" t="s">
        <v>13</v>
      </c>
      <c r="K3052" t="s">
        <v>416</v>
      </c>
      <c r="L3052" t="s">
        <v>17</v>
      </c>
      <c r="N3052" t="str">
        <f>IF(ISBLANK(Sales[[#This Row],[return]]),"No",Sales[[#This Row],[return]])</f>
        <v>No</v>
      </c>
      <c r="O3052" s="2">
        <v>42986</v>
      </c>
      <c r="P3052" s="8" t="str">
        <f>TEXT(DAY(Sales[[#This Row],[OrderDate]]),"ddd")</f>
        <v>Sun</v>
      </c>
      <c r="Q3052" s="8" t="str">
        <f>TEXT(MONTH(Sales[[#This Row],[ShipDate]])*29,"mmm")</f>
        <v>Sep</v>
      </c>
      <c r="R3052">
        <v>91</v>
      </c>
      <c r="S3052" t="s">
        <v>1191</v>
      </c>
      <c r="T3052" t="s">
        <v>15</v>
      </c>
      <c r="U3052">
        <v>36116</v>
      </c>
      <c r="V3052" s="1">
        <v>0</v>
      </c>
      <c r="W3052">
        <v>8</v>
      </c>
      <c r="X3052">
        <v>8</v>
      </c>
      <c r="Y3052">
        <v>21</v>
      </c>
      <c r="AD3052"/>
    </row>
    <row r="3053" spans="1:30" x14ac:dyDescent="0.25">
      <c r="A3053" t="s">
        <v>40</v>
      </c>
      <c r="B3053" s="2">
        <v>43060</v>
      </c>
      <c r="C3053" s="35">
        <f>YEAR(Sales[[#This Row],[ShipDate]])</f>
        <v>2017</v>
      </c>
      <c r="D3053" t="s">
        <v>19</v>
      </c>
      <c r="E3053" t="s">
        <v>69</v>
      </c>
      <c r="F3053" t="s">
        <v>43</v>
      </c>
      <c r="G3053" t="s">
        <v>11</v>
      </c>
      <c r="H3053" t="s">
        <v>60</v>
      </c>
      <c r="I3053" t="s">
        <v>63</v>
      </c>
      <c r="J3053" t="s">
        <v>13</v>
      </c>
      <c r="K3053" t="s">
        <v>2912</v>
      </c>
      <c r="L3053" t="s">
        <v>30</v>
      </c>
      <c r="N3053" t="str">
        <f>IF(ISBLANK(Sales[[#This Row],[return]]),"No",Sales[[#This Row],[return]])</f>
        <v>No</v>
      </c>
      <c r="O3053" s="2">
        <v>43058</v>
      </c>
      <c r="P3053" s="8" t="str">
        <f>TEXT(DAY(Sales[[#This Row],[OrderDate]]),"ddd")</f>
        <v>Thu</v>
      </c>
      <c r="Q3053" s="8" t="str">
        <f>TEXT(MONTH(Sales[[#This Row],[ShipDate]])*29,"mmm")</f>
        <v>Nov</v>
      </c>
      <c r="R3053">
        <v>1548</v>
      </c>
      <c r="S3053" t="s">
        <v>3177</v>
      </c>
      <c r="T3053" t="s">
        <v>28</v>
      </c>
      <c r="U3053">
        <v>98115</v>
      </c>
      <c r="V3053" s="1">
        <v>0</v>
      </c>
      <c r="W3053">
        <v>23</v>
      </c>
      <c r="X3053">
        <v>2</v>
      </c>
      <c r="Y3053">
        <v>142</v>
      </c>
      <c r="AD3053"/>
    </row>
    <row r="3054" spans="1:30" x14ac:dyDescent="0.25">
      <c r="A3054" t="s">
        <v>40</v>
      </c>
      <c r="B3054" s="2">
        <v>43017</v>
      </c>
      <c r="C3054" s="35">
        <f>YEAR(Sales[[#This Row],[ShipDate]])</f>
        <v>2017</v>
      </c>
      <c r="D3054" t="s">
        <v>36</v>
      </c>
      <c r="E3054" t="s">
        <v>18</v>
      </c>
      <c r="F3054" t="s">
        <v>99</v>
      </c>
      <c r="G3054" t="s">
        <v>46</v>
      </c>
      <c r="H3054" t="s">
        <v>249</v>
      </c>
      <c r="I3054" t="s">
        <v>252</v>
      </c>
      <c r="J3054" t="s">
        <v>13</v>
      </c>
      <c r="K3054" t="s">
        <v>1431</v>
      </c>
      <c r="L3054" t="s">
        <v>92</v>
      </c>
      <c r="N3054" t="str">
        <f>IF(ISBLANK(Sales[[#This Row],[return]]),"No",Sales[[#This Row],[return]])</f>
        <v>No</v>
      </c>
      <c r="O3054" s="2">
        <v>43013</v>
      </c>
      <c r="P3054" s="8" t="str">
        <f>TEXT(DAY(Sales[[#This Row],[OrderDate]]),"ddd")</f>
        <v>Thu</v>
      </c>
      <c r="Q3054" s="8" t="str">
        <f>TEXT(MONTH(Sales[[#This Row],[ShipDate]])*29,"mmm")</f>
        <v>Oct</v>
      </c>
      <c r="R3054">
        <v>1116</v>
      </c>
      <c r="S3054" t="s">
        <v>552</v>
      </c>
      <c r="T3054" t="s">
        <v>90</v>
      </c>
      <c r="U3054">
        <v>43229</v>
      </c>
      <c r="V3054" s="1">
        <v>0.2</v>
      </c>
      <c r="W3054">
        <v>58</v>
      </c>
      <c r="X3054">
        <v>4</v>
      </c>
      <c r="Y3054">
        <v>288</v>
      </c>
      <c r="AD3054"/>
    </row>
    <row r="3055" spans="1:30" x14ac:dyDescent="0.25">
      <c r="A3055" t="s">
        <v>40</v>
      </c>
      <c r="B3055" s="2">
        <v>42804</v>
      </c>
      <c r="C3055" s="35">
        <f>YEAR(Sales[[#This Row],[ShipDate]])</f>
        <v>2017</v>
      </c>
      <c r="D3055" t="s">
        <v>36</v>
      </c>
      <c r="E3055" t="s">
        <v>18</v>
      </c>
      <c r="F3055" t="s">
        <v>150</v>
      </c>
      <c r="G3055" t="s">
        <v>25</v>
      </c>
      <c r="H3055" t="s">
        <v>164</v>
      </c>
      <c r="I3055" t="s">
        <v>120</v>
      </c>
      <c r="J3055" t="s">
        <v>13</v>
      </c>
      <c r="K3055" t="s">
        <v>1831</v>
      </c>
      <c r="L3055" t="s">
        <v>68</v>
      </c>
      <c r="N3055" t="str">
        <f>IF(ISBLANK(Sales[[#This Row],[return]]),"No",Sales[[#This Row],[return]])</f>
        <v>No</v>
      </c>
      <c r="O3055" s="2">
        <v>42799</v>
      </c>
      <c r="P3055" s="8" t="str">
        <f>TEXT(DAY(Sales[[#This Row],[OrderDate]]),"ddd")</f>
        <v>Thu</v>
      </c>
      <c r="Q3055" s="8" t="str">
        <f>TEXT(MONTH(Sales[[#This Row],[ShipDate]])*29,"mmm")</f>
        <v>Mar</v>
      </c>
      <c r="R3055">
        <v>326</v>
      </c>
      <c r="S3055" t="s">
        <v>1805</v>
      </c>
      <c r="T3055" t="s">
        <v>66</v>
      </c>
      <c r="U3055">
        <v>60623</v>
      </c>
      <c r="V3055" s="1">
        <v>0.2</v>
      </c>
      <c r="W3055">
        <v>2</v>
      </c>
      <c r="X3055">
        <v>6</v>
      </c>
      <c r="Y3055">
        <v>7</v>
      </c>
      <c r="AD3055"/>
    </row>
    <row r="3056" spans="1:30" x14ac:dyDescent="0.25">
      <c r="A3056" t="s">
        <v>40</v>
      </c>
      <c r="B3056" s="2">
        <v>42857</v>
      </c>
      <c r="C3056" s="35">
        <f>YEAR(Sales[[#This Row],[ShipDate]])</f>
        <v>2017</v>
      </c>
      <c r="D3056" t="s">
        <v>36</v>
      </c>
      <c r="E3056" t="s">
        <v>69</v>
      </c>
      <c r="F3056" t="s">
        <v>290</v>
      </c>
      <c r="G3056" t="s">
        <v>25</v>
      </c>
      <c r="H3056" t="s">
        <v>230</v>
      </c>
      <c r="I3056" t="s">
        <v>233</v>
      </c>
      <c r="J3056" t="s">
        <v>13</v>
      </c>
      <c r="K3056" t="s">
        <v>2912</v>
      </c>
      <c r="L3056" t="s">
        <v>30</v>
      </c>
      <c r="N3056" t="str">
        <f>IF(ISBLANK(Sales[[#This Row],[return]]),"No",Sales[[#This Row],[return]])</f>
        <v>No</v>
      </c>
      <c r="O3056" s="2">
        <v>42852</v>
      </c>
      <c r="P3056" s="8" t="str">
        <f>TEXT(DAY(Sales[[#This Row],[OrderDate]]),"ddd")</f>
        <v>Fri</v>
      </c>
      <c r="Q3056" s="8" t="str">
        <f>TEXT(MONTH(Sales[[#This Row],[ShipDate]])*29,"mmm")</f>
        <v>May</v>
      </c>
      <c r="R3056">
        <v>90</v>
      </c>
      <c r="S3056" t="s">
        <v>890</v>
      </c>
      <c r="T3056" t="s">
        <v>28</v>
      </c>
      <c r="U3056">
        <v>80013</v>
      </c>
      <c r="V3056" s="1">
        <v>0.2</v>
      </c>
      <c r="W3056">
        <v>1</v>
      </c>
      <c r="X3056">
        <v>2</v>
      </c>
      <c r="Y3056">
        <v>6</v>
      </c>
      <c r="AD3056"/>
    </row>
    <row r="3057" spans="1:30" x14ac:dyDescent="0.25">
      <c r="A3057" t="s">
        <v>40</v>
      </c>
      <c r="B3057" s="2">
        <v>42857</v>
      </c>
      <c r="C3057" s="35">
        <f>YEAR(Sales[[#This Row],[ShipDate]])</f>
        <v>2017</v>
      </c>
      <c r="D3057" t="s">
        <v>36</v>
      </c>
      <c r="E3057" t="s">
        <v>69</v>
      </c>
      <c r="F3057" t="s">
        <v>52</v>
      </c>
      <c r="G3057" t="s">
        <v>25</v>
      </c>
      <c r="H3057" t="s">
        <v>230</v>
      </c>
      <c r="I3057" t="s">
        <v>233</v>
      </c>
      <c r="J3057" t="s">
        <v>13</v>
      </c>
      <c r="K3057" t="s">
        <v>2912</v>
      </c>
      <c r="L3057" t="s">
        <v>30</v>
      </c>
      <c r="N3057" t="str">
        <f>IF(ISBLANK(Sales[[#This Row],[return]]),"No",Sales[[#This Row],[return]])</f>
        <v>No</v>
      </c>
      <c r="O3057" s="2">
        <v>42852</v>
      </c>
      <c r="P3057" s="8" t="str">
        <f>TEXT(DAY(Sales[[#This Row],[OrderDate]]),"ddd")</f>
        <v>Fri</v>
      </c>
      <c r="Q3057" s="8" t="str">
        <f>TEXT(MONTH(Sales[[#This Row],[ShipDate]])*29,"mmm")</f>
        <v>May</v>
      </c>
      <c r="R3057">
        <v>287</v>
      </c>
      <c r="S3057" t="s">
        <v>1802</v>
      </c>
      <c r="T3057" t="s">
        <v>28</v>
      </c>
      <c r="U3057">
        <v>80013</v>
      </c>
      <c r="V3057" s="1">
        <v>0.2</v>
      </c>
      <c r="W3057">
        <v>3</v>
      </c>
      <c r="X3057">
        <v>5</v>
      </c>
      <c r="Y3057">
        <v>44</v>
      </c>
      <c r="AD3057"/>
    </row>
    <row r="3058" spans="1:30" x14ac:dyDescent="0.25">
      <c r="A3058" t="s">
        <v>10</v>
      </c>
      <c r="B3058" s="2">
        <v>43003</v>
      </c>
      <c r="C3058" s="35">
        <f>YEAR(Sales[[#This Row],[ShipDate]])</f>
        <v>2017</v>
      </c>
      <c r="D3058" t="s">
        <v>607</v>
      </c>
      <c r="E3058" t="s">
        <v>18</v>
      </c>
      <c r="F3058" t="s">
        <v>23</v>
      </c>
      <c r="G3058" t="s">
        <v>11</v>
      </c>
      <c r="H3058" t="s">
        <v>1128</v>
      </c>
      <c r="I3058" t="s">
        <v>149</v>
      </c>
      <c r="J3058" t="s">
        <v>13</v>
      </c>
      <c r="K3058" t="s">
        <v>891</v>
      </c>
      <c r="L3058" t="s">
        <v>92</v>
      </c>
      <c r="N3058" t="str">
        <f>IF(ISBLANK(Sales[[#This Row],[return]]),"No",Sales[[#This Row],[return]])</f>
        <v>No</v>
      </c>
      <c r="O3058" s="2">
        <v>43003</v>
      </c>
      <c r="P3058" s="8" t="str">
        <f>TEXT(DAY(Sales[[#This Row],[OrderDate]]),"ddd")</f>
        <v>Wed</v>
      </c>
      <c r="Q3058" s="8" t="str">
        <f>TEXT(MONTH(Sales[[#This Row],[ShipDate]])*29,"mmm")</f>
        <v>Sep</v>
      </c>
      <c r="R3058">
        <v>831</v>
      </c>
      <c r="S3058" t="s">
        <v>1265</v>
      </c>
      <c r="T3058" t="s">
        <v>90</v>
      </c>
      <c r="U3058">
        <v>11520</v>
      </c>
      <c r="V3058" s="1">
        <v>0.1</v>
      </c>
      <c r="W3058">
        <v>7</v>
      </c>
      <c r="X3058">
        <v>1</v>
      </c>
      <c r="Y3058">
        <v>103</v>
      </c>
      <c r="AD3058"/>
    </row>
    <row r="3059" spans="1:30" x14ac:dyDescent="0.25">
      <c r="A3059" t="s">
        <v>10</v>
      </c>
      <c r="B3059" s="2">
        <v>43003</v>
      </c>
      <c r="C3059" s="35">
        <f>YEAR(Sales[[#This Row],[ShipDate]])</f>
        <v>2017</v>
      </c>
      <c r="D3059" t="s">
        <v>607</v>
      </c>
      <c r="E3059" t="s">
        <v>18</v>
      </c>
      <c r="F3059" t="s">
        <v>59</v>
      </c>
      <c r="G3059" t="s">
        <v>25</v>
      </c>
      <c r="H3059" t="s">
        <v>1128</v>
      </c>
      <c r="I3059" t="s">
        <v>149</v>
      </c>
      <c r="J3059" t="s">
        <v>13</v>
      </c>
      <c r="K3059" t="s">
        <v>891</v>
      </c>
      <c r="L3059" t="s">
        <v>92</v>
      </c>
      <c r="N3059" t="str">
        <f>IF(ISBLANK(Sales[[#This Row],[return]]),"No",Sales[[#This Row],[return]])</f>
        <v>No</v>
      </c>
      <c r="O3059" s="2">
        <v>43003</v>
      </c>
      <c r="P3059" s="8" t="str">
        <f>TEXT(DAY(Sales[[#This Row],[OrderDate]]),"ddd")</f>
        <v>Wed</v>
      </c>
      <c r="Q3059" s="8" t="str">
        <f>TEXT(MONTH(Sales[[#This Row],[ShipDate]])*29,"mmm")</f>
        <v>Sep</v>
      </c>
      <c r="R3059">
        <v>1717</v>
      </c>
      <c r="S3059" t="s">
        <v>1862</v>
      </c>
      <c r="T3059" t="s">
        <v>90</v>
      </c>
      <c r="U3059">
        <v>11520</v>
      </c>
      <c r="V3059" s="1">
        <v>0</v>
      </c>
      <c r="W3059">
        <v>10</v>
      </c>
      <c r="X3059">
        <v>3</v>
      </c>
      <c r="Y3059">
        <v>20</v>
      </c>
      <c r="AD3059"/>
    </row>
    <row r="3060" spans="1:30" x14ac:dyDescent="0.25">
      <c r="A3060" t="s">
        <v>24</v>
      </c>
      <c r="B3060" s="2">
        <v>42924</v>
      </c>
      <c r="C3060" s="35">
        <f>YEAR(Sales[[#This Row],[ShipDate]])</f>
        <v>2017</v>
      </c>
      <c r="D3060" t="s">
        <v>19</v>
      </c>
      <c r="E3060" t="s">
        <v>69</v>
      </c>
      <c r="F3060" t="s">
        <v>50</v>
      </c>
      <c r="G3060" t="s">
        <v>25</v>
      </c>
      <c r="H3060" t="s">
        <v>457</v>
      </c>
      <c r="I3060" t="s">
        <v>32</v>
      </c>
      <c r="J3060" t="s">
        <v>13</v>
      </c>
      <c r="K3060" t="s">
        <v>2985</v>
      </c>
      <c r="L3060" t="s">
        <v>30</v>
      </c>
      <c r="N3060" t="str">
        <f>IF(ISBLANK(Sales[[#This Row],[return]]),"No",Sales[[#This Row],[return]])</f>
        <v>No</v>
      </c>
      <c r="O3060" s="2">
        <v>42920</v>
      </c>
      <c r="P3060" s="8" t="str">
        <f>TEXT(DAY(Sales[[#This Row],[OrderDate]]),"ddd")</f>
        <v>Wed</v>
      </c>
      <c r="Q3060" s="8" t="str">
        <f>TEXT(MONTH(Sales[[#This Row],[ShipDate]])*29,"mmm")</f>
        <v>Jul</v>
      </c>
      <c r="R3060">
        <v>264</v>
      </c>
      <c r="S3060" t="s">
        <v>521</v>
      </c>
      <c r="T3060" t="s">
        <v>28</v>
      </c>
      <c r="U3060">
        <v>92024</v>
      </c>
      <c r="V3060" s="1">
        <v>0.2</v>
      </c>
      <c r="W3060">
        <v>7</v>
      </c>
      <c r="X3060">
        <v>2</v>
      </c>
      <c r="Y3060">
        <v>23</v>
      </c>
      <c r="AD3060"/>
    </row>
    <row r="3061" spans="1:30" x14ac:dyDescent="0.25">
      <c r="A3061" t="s">
        <v>10</v>
      </c>
      <c r="B3061" s="2">
        <v>43025</v>
      </c>
      <c r="C3061" s="35">
        <f>YEAR(Sales[[#This Row],[ShipDate]])</f>
        <v>2017</v>
      </c>
      <c r="D3061" t="s">
        <v>607</v>
      </c>
      <c r="E3061" t="s">
        <v>18</v>
      </c>
      <c r="F3061" t="s">
        <v>39</v>
      </c>
      <c r="G3061" t="s">
        <v>25</v>
      </c>
      <c r="H3061" t="s">
        <v>26</v>
      </c>
      <c r="I3061" t="s">
        <v>32</v>
      </c>
      <c r="J3061" t="s">
        <v>13</v>
      </c>
      <c r="K3061" t="s">
        <v>1104</v>
      </c>
      <c r="L3061" t="s">
        <v>30</v>
      </c>
      <c r="N3061" t="str">
        <f>IF(ISBLANK(Sales[[#This Row],[return]]),"No",Sales[[#This Row],[return]])</f>
        <v>No</v>
      </c>
      <c r="O3061" s="2">
        <v>43025</v>
      </c>
      <c r="P3061" s="8" t="str">
        <f>TEXT(DAY(Sales[[#This Row],[OrderDate]]),"ddd")</f>
        <v>Tue</v>
      </c>
      <c r="Q3061" s="8" t="str">
        <f>TEXT(MONTH(Sales[[#This Row],[ShipDate]])*29,"mmm")</f>
        <v>Oct</v>
      </c>
      <c r="R3061">
        <v>557</v>
      </c>
      <c r="S3061" t="s">
        <v>122</v>
      </c>
      <c r="T3061" t="s">
        <v>28</v>
      </c>
      <c r="U3061">
        <v>90004</v>
      </c>
      <c r="V3061" s="1">
        <v>0</v>
      </c>
      <c r="W3061">
        <v>4</v>
      </c>
      <c r="X3061">
        <v>2</v>
      </c>
      <c r="Y3061">
        <v>78</v>
      </c>
      <c r="AD3061"/>
    </row>
    <row r="3062" spans="1:30" x14ac:dyDescent="0.25">
      <c r="A3062" t="s">
        <v>10</v>
      </c>
      <c r="B3062" s="2">
        <v>42789</v>
      </c>
      <c r="C3062" s="35">
        <f>YEAR(Sales[[#This Row],[ShipDate]])</f>
        <v>2017</v>
      </c>
      <c r="D3062" t="s">
        <v>19</v>
      </c>
      <c r="E3062" t="s">
        <v>18</v>
      </c>
      <c r="F3062" t="s">
        <v>45</v>
      </c>
      <c r="G3062" t="s">
        <v>25</v>
      </c>
      <c r="H3062" t="s">
        <v>1135</v>
      </c>
      <c r="I3062" t="s">
        <v>389</v>
      </c>
      <c r="J3062" t="s">
        <v>13</v>
      </c>
      <c r="K3062" t="s">
        <v>1526</v>
      </c>
      <c r="L3062" t="s">
        <v>92</v>
      </c>
      <c r="N3062" t="str">
        <f>IF(ISBLANK(Sales[[#This Row],[return]]),"No",Sales[[#This Row],[return]])</f>
        <v>No</v>
      </c>
      <c r="O3062" s="2">
        <v>42786</v>
      </c>
      <c r="P3062" s="8" t="str">
        <f>TEXT(DAY(Sales[[#This Row],[OrderDate]]),"ddd")</f>
        <v>Fri</v>
      </c>
      <c r="Q3062" s="8" t="str">
        <f>TEXT(MONTH(Sales[[#This Row],[ShipDate]])*29,"mmm")</f>
        <v>Feb</v>
      </c>
      <c r="R3062">
        <v>1411</v>
      </c>
      <c r="S3062" t="s">
        <v>1989</v>
      </c>
      <c r="T3062" t="s">
        <v>90</v>
      </c>
      <c r="U3062">
        <v>8861</v>
      </c>
      <c r="V3062" s="1">
        <v>0</v>
      </c>
      <c r="W3062">
        <v>75</v>
      </c>
      <c r="X3062">
        <v>7</v>
      </c>
      <c r="Y3062">
        <v>287</v>
      </c>
      <c r="AD3062"/>
    </row>
    <row r="3063" spans="1:30" x14ac:dyDescent="0.25">
      <c r="A3063" t="s">
        <v>40</v>
      </c>
      <c r="B3063" s="2">
        <v>42757</v>
      </c>
      <c r="C3063" s="35">
        <f>YEAR(Sales[[#This Row],[ShipDate]])</f>
        <v>2017</v>
      </c>
      <c r="D3063" t="s">
        <v>36</v>
      </c>
      <c r="E3063" t="s">
        <v>31</v>
      </c>
      <c r="F3063" t="s">
        <v>45</v>
      </c>
      <c r="G3063" t="s">
        <v>25</v>
      </c>
      <c r="H3063" t="s">
        <v>686</v>
      </c>
      <c r="I3063" t="s">
        <v>585</v>
      </c>
      <c r="J3063" t="s">
        <v>13</v>
      </c>
      <c r="K3063" t="s">
        <v>2620</v>
      </c>
      <c r="L3063" t="s">
        <v>92</v>
      </c>
      <c r="N3063" t="str">
        <f>IF(ISBLANK(Sales[[#This Row],[return]]),"No",Sales[[#This Row],[return]])</f>
        <v>No</v>
      </c>
      <c r="O3063" s="2">
        <v>42752</v>
      </c>
      <c r="P3063" s="8" t="str">
        <f>TEXT(DAY(Sales[[#This Row],[OrderDate]]),"ddd")</f>
        <v>Tue</v>
      </c>
      <c r="Q3063" s="8" t="str">
        <f>TEXT(MONTH(Sales[[#This Row],[ShipDate]])*29,"mmm")</f>
        <v>Jan</v>
      </c>
      <c r="R3063">
        <v>245</v>
      </c>
      <c r="S3063" t="s">
        <v>2119</v>
      </c>
      <c r="T3063" t="s">
        <v>90</v>
      </c>
      <c r="U3063">
        <v>1841</v>
      </c>
      <c r="V3063" s="1">
        <v>0</v>
      </c>
      <c r="W3063">
        <v>2</v>
      </c>
      <c r="X3063">
        <v>2</v>
      </c>
      <c r="Y3063">
        <v>7</v>
      </c>
      <c r="AD3063"/>
    </row>
    <row r="3064" spans="1:30" x14ac:dyDescent="0.25">
      <c r="A3064" t="s">
        <v>40</v>
      </c>
      <c r="B3064" s="2">
        <v>43038</v>
      </c>
      <c r="C3064" s="35">
        <f>YEAR(Sales[[#This Row],[ShipDate]])</f>
        <v>2017</v>
      </c>
      <c r="D3064" t="s">
        <v>36</v>
      </c>
      <c r="E3064" t="s">
        <v>18</v>
      </c>
      <c r="F3064" t="s">
        <v>38</v>
      </c>
      <c r="G3064" t="s">
        <v>11</v>
      </c>
      <c r="H3064" t="s">
        <v>79</v>
      </c>
      <c r="I3064" t="s">
        <v>32</v>
      </c>
      <c r="J3064" t="s">
        <v>13</v>
      </c>
      <c r="K3064" t="s">
        <v>1181</v>
      </c>
      <c r="L3064" t="s">
        <v>30</v>
      </c>
      <c r="N3064" t="str">
        <f>IF(ISBLANK(Sales[[#This Row],[return]]),"No",Sales[[#This Row],[return]])</f>
        <v>No</v>
      </c>
      <c r="O3064" s="2">
        <v>43033</v>
      </c>
      <c r="P3064" s="8" t="str">
        <f>TEXT(DAY(Sales[[#This Row],[OrderDate]]),"ddd")</f>
        <v>Wed</v>
      </c>
      <c r="Q3064" s="8" t="str">
        <f>TEXT(MONTH(Sales[[#This Row],[ShipDate]])*29,"mmm")</f>
        <v>Oct</v>
      </c>
      <c r="R3064">
        <v>277</v>
      </c>
      <c r="S3064" t="s">
        <v>782</v>
      </c>
      <c r="T3064" t="s">
        <v>28</v>
      </c>
      <c r="U3064">
        <v>94110</v>
      </c>
      <c r="V3064" s="1">
        <v>0.2</v>
      </c>
      <c r="W3064">
        <v>-32</v>
      </c>
      <c r="X3064">
        <v>3</v>
      </c>
      <c r="Y3064">
        <v>253</v>
      </c>
      <c r="AD3064"/>
    </row>
    <row r="3065" spans="1:30" x14ac:dyDescent="0.25">
      <c r="A3065" t="s">
        <v>40</v>
      </c>
      <c r="B3065" s="2">
        <v>43038</v>
      </c>
      <c r="C3065" s="35">
        <f>YEAR(Sales[[#This Row],[ShipDate]])</f>
        <v>2017</v>
      </c>
      <c r="D3065" t="s">
        <v>36</v>
      </c>
      <c r="E3065" t="s">
        <v>18</v>
      </c>
      <c r="F3065" t="s">
        <v>45</v>
      </c>
      <c r="G3065" t="s">
        <v>25</v>
      </c>
      <c r="H3065" t="s">
        <v>79</v>
      </c>
      <c r="I3065" t="s">
        <v>32</v>
      </c>
      <c r="J3065" t="s">
        <v>13</v>
      </c>
      <c r="K3065" t="s">
        <v>1181</v>
      </c>
      <c r="L3065" t="s">
        <v>30</v>
      </c>
      <c r="N3065" t="str">
        <f>IF(ISBLANK(Sales[[#This Row],[return]]),"No",Sales[[#This Row],[return]])</f>
        <v>No</v>
      </c>
      <c r="O3065" s="2">
        <v>43033</v>
      </c>
      <c r="P3065" s="8" t="str">
        <f>TEXT(DAY(Sales[[#This Row],[OrderDate]]),"ddd")</f>
        <v>Wed</v>
      </c>
      <c r="Q3065" s="8" t="str">
        <f>TEXT(MONTH(Sales[[#This Row],[ShipDate]])*29,"mmm")</f>
        <v>Oct</v>
      </c>
      <c r="R3065">
        <v>355</v>
      </c>
      <c r="S3065" t="s">
        <v>2284</v>
      </c>
      <c r="T3065" t="s">
        <v>28</v>
      </c>
      <c r="U3065">
        <v>94110</v>
      </c>
      <c r="V3065" s="1">
        <v>0</v>
      </c>
      <c r="W3065">
        <v>16</v>
      </c>
      <c r="X3065">
        <v>3</v>
      </c>
      <c r="Y3065">
        <v>60</v>
      </c>
      <c r="AD3065"/>
    </row>
    <row r="3066" spans="1:30" x14ac:dyDescent="0.25">
      <c r="A3066" t="s">
        <v>24</v>
      </c>
      <c r="B3066" s="2">
        <v>43094</v>
      </c>
      <c r="C3066" s="35">
        <f>YEAR(Sales[[#This Row],[ShipDate]])</f>
        <v>2017</v>
      </c>
      <c r="D3066" t="s">
        <v>36</v>
      </c>
      <c r="E3066" t="s">
        <v>31</v>
      </c>
      <c r="F3066" t="s">
        <v>43</v>
      </c>
      <c r="G3066" t="s">
        <v>11</v>
      </c>
      <c r="H3066" t="s">
        <v>178</v>
      </c>
      <c r="I3066" t="s">
        <v>180</v>
      </c>
      <c r="J3066" t="s">
        <v>13</v>
      </c>
      <c r="K3066" t="s">
        <v>2725</v>
      </c>
      <c r="L3066" t="s">
        <v>17</v>
      </c>
      <c r="N3066" t="str">
        <f>IF(ISBLANK(Sales[[#This Row],[return]]),"No",Sales[[#This Row],[return]])</f>
        <v>No</v>
      </c>
      <c r="O3066" s="2">
        <v>43087</v>
      </c>
      <c r="P3066" s="8" t="str">
        <f>TEXT(DAY(Sales[[#This Row],[OrderDate]]),"ddd")</f>
        <v>Wed</v>
      </c>
      <c r="Q3066" s="8" t="str">
        <f>TEXT(MONTH(Sales[[#This Row],[ShipDate]])*29,"mmm")</f>
        <v>Dec</v>
      </c>
      <c r="R3066">
        <v>1053</v>
      </c>
      <c r="S3066" t="s">
        <v>940</v>
      </c>
      <c r="T3066" t="s">
        <v>15</v>
      </c>
      <c r="U3066">
        <v>38109</v>
      </c>
      <c r="V3066" s="1">
        <v>0.2</v>
      </c>
      <c r="W3066">
        <v>4</v>
      </c>
      <c r="X3066">
        <v>5</v>
      </c>
      <c r="Y3066">
        <v>20</v>
      </c>
      <c r="AD3066"/>
    </row>
    <row r="3067" spans="1:30" x14ac:dyDescent="0.25">
      <c r="A3067" t="s">
        <v>24</v>
      </c>
      <c r="B3067" s="2">
        <v>43094</v>
      </c>
      <c r="C3067" s="35">
        <f>YEAR(Sales[[#This Row],[ShipDate]])</f>
        <v>2017</v>
      </c>
      <c r="D3067" t="s">
        <v>36</v>
      </c>
      <c r="E3067" t="s">
        <v>31</v>
      </c>
      <c r="F3067" t="s">
        <v>104</v>
      </c>
      <c r="G3067" t="s">
        <v>25</v>
      </c>
      <c r="H3067" t="s">
        <v>178</v>
      </c>
      <c r="I3067" t="s">
        <v>180</v>
      </c>
      <c r="J3067" t="s">
        <v>13</v>
      </c>
      <c r="K3067" t="s">
        <v>2725</v>
      </c>
      <c r="L3067" t="s">
        <v>17</v>
      </c>
      <c r="N3067" t="str">
        <f>IF(ISBLANK(Sales[[#This Row],[return]]),"No",Sales[[#This Row],[return]])</f>
        <v>No</v>
      </c>
      <c r="O3067" s="2">
        <v>43087</v>
      </c>
      <c r="P3067" s="8" t="str">
        <f>TEXT(DAY(Sales[[#This Row],[OrderDate]]),"ddd")</f>
        <v>Wed</v>
      </c>
      <c r="Q3067" s="8" t="str">
        <f>TEXT(MONTH(Sales[[#This Row],[ShipDate]])*29,"mmm")</f>
        <v>Dec</v>
      </c>
      <c r="R3067">
        <v>4</v>
      </c>
      <c r="S3067" t="s">
        <v>3230</v>
      </c>
      <c r="T3067" t="s">
        <v>15</v>
      </c>
      <c r="U3067">
        <v>38109</v>
      </c>
      <c r="V3067" s="1">
        <v>0.2</v>
      </c>
      <c r="W3067">
        <v>19</v>
      </c>
      <c r="X3067">
        <v>8</v>
      </c>
      <c r="Y3067">
        <v>56</v>
      </c>
      <c r="AD3067"/>
    </row>
    <row r="3068" spans="1:30" x14ac:dyDescent="0.25">
      <c r="A3068" t="s">
        <v>24</v>
      </c>
      <c r="B3068" s="2">
        <v>43094</v>
      </c>
      <c r="C3068" s="35">
        <f>YEAR(Sales[[#This Row],[ShipDate]])</f>
        <v>2017</v>
      </c>
      <c r="D3068" t="s">
        <v>36</v>
      </c>
      <c r="E3068" t="s">
        <v>31</v>
      </c>
      <c r="F3068" t="s">
        <v>33</v>
      </c>
      <c r="G3068" t="s">
        <v>25</v>
      </c>
      <c r="H3068" t="s">
        <v>178</v>
      </c>
      <c r="I3068" t="s">
        <v>180</v>
      </c>
      <c r="J3068" t="s">
        <v>13</v>
      </c>
      <c r="K3068" t="s">
        <v>2725</v>
      </c>
      <c r="L3068" t="s">
        <v>17</v>
      </c>
      <c r="N3068" t="str">
        <f>IF(ISBLANK(Sales[[#This Row],[return]]),"No",Sales[[#This Row],[return]])</f>
        <v>No</v>
      </c>
      <c r="O3068" s="2">
        <v>43087</v>
      </c>
      <c r="P3068" s="8" t="str">
        <f>TEXT(DAY(Sales[[#This Row],[OrderDate]]),"ddd")</f>
        <v>Wed</v>
      </c>
      <c r="Q3068" s="8" t="str">
        <f>TEXT(MONTH(Sales[[#This Row],[ShipDate]])*29,"mmm")</f>
        <v>Dec</v>
      </c>
      <c r="R3068">
        <v>217</v>
      </c>
      <c r="S3068" t="s">
        <v>2852</v>
      </c>
      <c r="T3068" t="s">
        <v>15</v>
      </c>
      <c r="U3068">
        <v>38109</v>
      </c>
      <c r="V3068" s="1">
        <v>0.2</v>
      </c>
      <c r="W3068">
        <v>6</v>
      </c>
      <c r="X3068">
        <v>8</v>
      </c>
      <c r="Y3068">
        <v>18</v>
      </c>
      <c r="AD3068"/>
    </row>
    <row r="3069" spans="1:30" x14ac:dyDescent="0.25">
      <c r="A3069" t="s">
        <v>10</v>
      </c>
      <c r="B3069" s="2">
        <v>43052</v>
      </c>
      <c r="C3069" s="35">
        <f>YEAR(Sales[[#This Row],[ShipDate]])</f>
        <v>2017</v>
      </c>
      <c r="D3069" t="s">
        <v>607</v>
      </c>
      <c r="E3069" t="s">
        <v>18</v>
      </c>
      <c r="F3069" t="s">
        <v>43</v>
      </c>
      <c r="G3069" t="s">
        <v>11</v>
      </c>
      <c r="H3069" t="s">
        <v>164</v>
      </c>
      <c r="I3069" t="s">
        <v>120</v>
      </c>
      <c r="J3069" t="s">
        <v>13</v>
      </c>
      <c r="K3069" t="s">
        <v>1261</v>
      </c>
      <c r="L3069" t="s">
        <v>68</v>
      </c>
      <c r="N3069" t="str">
        <f>IF(ISBLANK(Sales[[#This Row],[return]]),"No",Sales[[#This Row],[return]])</f>
        <v>No</v>
      </c>
      <c r="O3069" s="2">
        <v>43052</v>
      </c>
      <c r="P3069" s="8" t="str">
        <f>TEXT(DAY(Sales[[#This Row],[OrderDate]]),"ddd")</f>
        <v>Fri</v>
      </c>
      <c r="Q3069" s="8" t="str">
        <f>TEXT(MONTH(Sales[[#This Row],[ShipDate]])*29,"mmm")</f>
        <v>Nov</v>
      </c>
      <c r="R3069">
        <v>578</v>
      </c>
      <c r="S3069" t="s">
        <v>1262</v>
      </c>
      <c r="T3069" t="s">
        <v>66</v>
      </c>
      <c r="U3069">
        <v>60610</v>
      </c>
      <c r="V3069" s="1">
        <v>0.6</v>
      </c>
      <c r="W3069">
        <v>-7</v>
      </c>
      <c r="X3069">
        <v>9</v>
      </c>
      <c r="Y3069">
        <v>17</v>
      </c>
      <c r="AD3069"/>
    </row>
    <row r="3070" spans="1:30" x14ac:dyDescent="0.25">
      <c r="A3070" t="s">
        <v>40</v>
      </c>
      <c r="B3070" s="2">
        <v>42803</v>
      </c>
      <c r="C3070" s="35">
        <f>YEAR(Sales[[#This Row],[ShipDate]])</f>
        <v>2017</v>
      </c>
      <c r="D3070" t="s">
        <v>36</v>
      </c>
      <c r="E3070" t="s">
        <v>18</v>
      </c>
      <c r="F3070" t="s">
        <v>52</v>
      </c>
      <c r="G3070" t="s">
        <v>25</v>
      </c>
      <c r="H3070" t="s">
        <v>2110</v>
      </c>
      <c r="I3070" t="s">
        <v>142</v>
      </c>
      <c r="J3070" t="s">
        <v>13</v>
      </c>
      <c r="K3070" t="s">
        <v>886</v>
      </c>
      <c r="L3070" t="s">
        <v>68</v>
      </c>
      <c r="N3070" t="str">
        <f>IF(ISBLANK(Sales[[#This Row],[return]]),"No",Sales[[#This Row],[return]])</f>
        <v>No</v>
      </c>
      <c r="O3070" s="2">
        <v>42799</v>
      </c>
      <c r="P3070" s="8" t="str">
        <f>TEXT(DAY(Sales[[#This Row],[OrderDate]]),"ddd")</f>
        <v>Thu</v>
      </c>
      <c r="Q3070" s="8" t="str">
        <f>TEXT(MONTH(Sales[[#This Row],[ShipDate]])*29,"mmm")</f>
        <v>Mar</v>
      </c>
      <c r="R3070">
        <v>1502</v>
      </c>
      <c r="S3070" t="s">
        <v>665</v>
      </c>
      <c r="T3070" t="s">
        <v>66</v>
      </c>
      <c r="U3070">
        <v>47362</v>
      </c>
      <c r="V3070" s="1">
        <v>0</v>
      </c>
      <c r="W3070">
        <v>16</v>
      </c>
      <c r="X3070">
        <v>7</v>
      </c>
      <c r="Y3070">
        <v>61</v>
      </c>
      <c r="AD3070"/>
    </row>
    <row r="3071" spans="1:30" x14ac:dyDescent="0.25">
      <c r="A3071" t="s">
        <v>40</v>
      </c>
      <c r="B3071" s="2">
        <v>42803</v>
      </c>
      <c r="C3071" s="35">
        <f>YEAR(Sales[[#This Row],[ShipDate]])</f>
        <v>2017</v>
      </c>
      <c r="D3071" t="s">
        <v>36</v>
      </c>
      <c r="E3071" t="s">
        <v>18</v>
      </c>
      <c r="F3071" t="s">
        <v>48</v>
      </c>
      <c r="G3071" t="s">
        <v>46</v>
      </c>
      <c r="H3071" t="s">
        <v>2110</v>
      </c>
      <c r="I3071" t="s">
        <v>142</v>
      </c>
      <c r="J3071" t="s">
        <v>13</v>
      </c>
      <c r="K3071" t="s">
        <v>886</v>
      </c>
      <c r="L3071" t="s">
        <v>68</v>
      </c>
      <c r="N3071" t="str">
        <f>IF(ISBLANK(Sales[[#This Row],[return]]),"No",Sales[[#This Row],[return]])</f>
        <v>No</v>
      </c>
      <c r="O3071" s="2">
        <v>42799</v>
      </c>
      <c r="P3071" s="8" t="str">
        <f>TEXT(DAY(Sales[[#This Row],[OrderDate]]),"ddd")</f>
        <v>Thu</v>
      </c>
      <c r="Q3071" s="8" t="str">
        <f>TEXT(MONTH(Sales[[#This Row],[ShipDate]])*29,"mmm")</f>
        <v>Mar</v>
      </c>
      <c r="R3071">
        <v>891</v>
      </c>
      <c r="S3071" t="s">
        <v>3096</v>
      </c>
      <c r="T3071" t="s">
        <v>66</v>
      </c>
      <c r="U3071">
        <v>47362</v>
      </c>
      <c r="V3071" s="1">
        <v>0</v>
      </c>
      <c r="W3071">
        <v>7</v>
      </c>
      <c r="X3071">
        <v>2</v>
      </c>
      <c r="Y3071">
        <v>24</v>
      </c>
      <c r="AD3071"/>
    </row>
    <row r="3072" spans="1:30" x14ac:dyDescent="0.25">
      <c r="A3072" t="s">
        <v>24</v>
      </c>
      <c r="B3072" s="2">
        <v>43053</v>
      </c>
      <c r="C3072" s="35">
        <f>YEAR(Sales[[#This Row],[ShipDate]])</f>
        <v>2017</v>
      </c>
      <c r="D3072" t="s">
        <v>113</v>
      </c>
      <c r="E3072" t="s">
        <v>31</v>
      </c>
      <c r="F3072" t="s">
        <v>59</v>
      </c>
      <c r="G3072" t="s">
        <v>25</v>
      </c>
      <c r="H3072" t="s">
        <v>26</v>
      </c>
      <c r="I3072" t="s">
        <v>32</v>
      </c>
      <c r="J3072" t="s">
        <v>13</v>
      </c>
      <c r="K3072" t="s">
        <v>1071</v>
      </c>
      <c r="L3072" t="s">
        <v>30</v>
      </c>
      <c r="M3072" t="s">
        <v>82</v>
      </c>
      <c r="N3072" t="str">
        <f>IF(ISBLANK(Sales[[#This Row],[return]]),"No",Sales[[#This Row],[return]])</f>
        <v>Yes</v>
      </c>
      <c r="O3072" s="2">
        <v>43051</v>
      </c>
      <c r="P3072" s="8" t="str">
        <f>TEXT(DAY(Sales[[#This Row],[OrderDate]]),"ddd")</f>
        <v>Thu</v>
      </c>
      <c r="Q3072" s="8" t="str">
        <f>TEXT(MONTH(Sales[[#This Row],[ShipDate]])*29,"mmm")</f>
        <v>Nov</v>
      </c>
      <c r="R3072">
        <v>98</v>
      </c>
      <c r="S3072" t="s">
        <v>3241</v>
      </c>
      <c r="T3072" t="s">
        <v>28</v>
      </c>
      <c r="U3072">
        <v>90032</v>
      </c>
      <c r="V3072" s="1">
        <v>0</v>
      </c>
      <c r="W3072">
        <v>7</v>
      </c>
      <c r="X3072">
        <v>5</v>
      </c>
      <c r="Y3072">
        <v>16</v>
      </c>
      <c r="AD3072"/>
    </row>
    <row r="3073" spans="1:30" x14ac:dyDescent="0.25">
      <c r="A3073" t="s">
        <v>40</v>
      </c>
      <c r="B3073" s="2">
        <v>42796</v>
      </c>
      <c r="C3073" s="35">
        <f>YEAR(Sales[[#This Row],[ShipDate]])</f>
        <v>2017</v>
      </c>
      <c r="D3073" t="s">
        <v>19</v>
      </c>
      <c r="E3073" t="s">
        <v>18</v>
      </c>
      <c r="F3073" t="s">
        <v>50</v>
      </c>
      <c r="G3073" t="s">
        <v>25</v>
      </c>
      <c r="H3073" t="s">
        <v>1554</v>
      </c>
      <c r="I3073" t="s">
        <v>598</v>
      </c>
      <c r="J3073" t="s">
        <v>13</v>
      </c>
      <c r="K3073" t="s">
        <v>1531</v>
      </c>
      <c r="L3073" t="s">
        <v>17</v>
      </c>
      <c r="N3073" t="str">
        <f>IF(ISBLANK(Sales[[#This Row],[return]]),"No",Sales[[#This Row],[return]])</f>
        <v>No</v>
      </c>
      <c r="O3073" s="2">
        <v>42795</v>
      </c>
      <c r="P3073" s="8" t="str">
        <f>TEXT(DAY(Sales[[#This Row],[OrderDate]]),"ddd")</f>
        <v>Sun</v>
      </c>
      <c r="Q3073" s="8" t="str">
        <f>TEXT(MONTH(Sales[[#This Row],[ShipDate]])*29,"mmm")</f>
        <v>Mar</v>
      </c>
      <c r="R3073">
        <v>1843</v>
      </c>
      <c r="S3073" t="s">
        <v>3237</v>
      </c>
      <c r="T3073" t="s">
        <v>15</v>
      </c>
      <c r="U3073">
        <v>31204</v>
      </c>
      <c r="V3073" s="1">
        <v>0</v>
      </c>
      <c r="W3073">
        <v>27</v>
      </c>
      <c r="X3073">
        <v>4</v>
      </c>
      <c r="Y3073">
        <v>59</v>
      </c>
      <c r="AD3073"/>
    </row>
    <row r="3074" spans="1:30" x14ac:dyDescent="0.25">
      <c r="A3074" t="s">
        <v>40</v>
      </c>
      <c r="B3074" s="2">
        <v>43006</v>
      </c>
      <c r="C3074" s="35">
        <f>YEAR(Sales[[#This Row],[ShipDate]])</f>
        <v>2017</v>
      </c>
      <c r="D3074" t="s">
        <v>36</v>
      </c>
      <c r="E3074" t="s">
        <v>69</v>
      </c>
      <c r="F3074" t="s">
        <v>23</v>
      </c>
      <c r="G3074" t="s">
        <v>11</v>
      </c>
      <c r="H3074" t="s">
        <v>2484</v>
      </c>
      <c r="I3074" t="s">
        <v>248</v>
      </c>
      <c r="J3074" t="s">
        <v>13</v>
      </c>
      <c r="K3074" t="s">
        <v>2966</v>
      </c>
      <c r="L3074" t="s">
        <v>68</v>
      </c>
      <c r="N3074" t="str">
        <f>IF(ISBLANK(Sales[[#This Row],[return]]),"No",Sales[[#This Row],[return]])</f>
        <v>No</v>
      </c>
      <c r="O3074" s="2">
        <v>43002</v>
      </c>
      <c r="P3074" s="8" t="str">
        <f>TEXT(DAY(Sales[[#This Row],[OrderDate]]),"ddd")</f>
        <v>Tue</v>
      </c>
      <c r="Q3074" s="8" t="str">
        <f>TEXT(MONTH(Sales[[#This Row],[ShipDate]])*29,"mmm")</f>
        <v>Sep</v>
      </c>
      <c r="R3074">
        <v>845</v>
      </c>
      <c r="S3074" t="s">
        <v>1389</v>
      </c>
      <c r="T3074" t="s">
        <v>66</v>
      </c>
      <c r="U3074">
        <v>52001</v>
      </c>
      <c r="V3074" s="1">
        <v>0</v>
      </c>
      <c r="W3074">
        <v>394</v>
      </c>
      <c r="X3074">
        <v>10</v>
      </c>
      <c r="Y3074">
        <v>1408</v>
      </c>
      <c r="AD3074"/>
    </row>
    <row r="3075" spans="1:30" x14ac:dyDescent="0.25">
      <c r="A3075" t="s">
        <v>40</v>
      </c>
      <c r="B3075" s="2">
        <v>43006</v>
      </c>
      <c r="C3075" s="35">
        <f>YEAR(Sales[[#This Row],[ShipDate]])</f>
        <v>2017</v>
      </c>
      <c r="D3075" t="s">
        <v>36</v>
      </c>
      <c r="E3075" t="s">
        <v>69</v>
      </c>
      <c r="F3075" t="s">
        <v>50</v>
      </c>
      <c r="G3075" t="s">
        <v>25</v>
      </c>
      <c r="H3075" t="s">
        <v>2484</v>
      </c>
      <c r="I3075" t="s">
        <v>248</v>
      </c>
      <c r="J3075" t="s">
        <v>13</v>
      </c>
      <c r="K3075" t="s">
        <v>2966</v>
      </c>
      <c r="L3075" t="s">
        <v>68</v>
      </c>
      <c r="N3075" t="str">
        <f>IF(ISBLANK(Sales[[#This Row],[return]]),"No",Sales[[#This Row],[return]])</f>
        <v>No</v>
      </c>
      <c r="O3075" s="2">
        <v>43002</v>
      </c>
      <c r="P3075" s="8" t="str">
        <f>TEXT(DAY(Sales[[#This Row],[OrderDate]]),"ddd")</f>
        <v>Tue</v>
      </c>
      <c r="Q3075" s="8" t="str">
        <f>TEXT(MONTH(Sales[[#This Row],[ShipDate]])*29,"mmm")</f>
        <v>Sep</v>
      </c>
      <c r="R3075">
        <v>54</v>
      </c>
      <c r="S3075" t="s">
        <v>3133</v>
      </c>
      <c r="T3075" t="s">
        <v>66</v>
      </c>
      <c r="U3075">
        <v>52001</v>
      </c>
      <c r="V3075" s="1">
        <v>0</v>
      </c>
      <c r="W3075">
        <v>7</v>
      </c>
      <c r="X3075">
        <v>4</v>
      </c>
      <c r="Y3075">
        <v>15</v>
      </c>
      <c r="AD3075"/>
    </row>
    <row r="3076" spans="1:30" x14ac:dyDescent="0.25">
      <c r="A3076" t="s">
        <v>10</v>
      </c>
      <c r="B3076" s="2">
        <v>42954</v>
      </c>
      <c r="C3076" s="35">
        <f>YEAR(Sales[[#This Row],[ShipDate]])</f>
        <v>2017</v>
      </c>
      <c r="D3076" t="s">
        <v>36</v>
      </c>
      <c r="E3076" t="s">
        <v>69</v>
      </c>
      <c r="F3076" t="s">
        <v>38</v>
      </c>
      <c r="G3076" t="s">
        <v>11</v>
      </c>
      <c r="H3076" t="s">
        <v>26</v>
      </c>
      <c r="I3076" t="s">
        <v>32</v>
      </c>
      <c r="J3076" t="s">
        <v>13</v>
      </c>
      <c r="K3076" t="s">
        <v>3008</v>
      </c>
      <c r="L3076" t="s">
        <v>30</v>
      </c>
      <c r="N3076" t="str">
        <f>IF(ISBLANK(Sales[[#This Row],[return]]),"No",Sales[[#This Row],[return]])</f>
        <v>No</v>
      </c>
      <c r="O3076" s="2">
        <v>42948</v>
      </c>
      <c r="P3076" s="8" t="str">
        <f>TEXT(DAY(Sales[[#This Row],[OrderDate]]),"ddd")</f>
        <v>Sun</v>
      </c>
      <c r="Q3076" s="8" t="str">
        <f>TEXT(MONTH(Sales[[#This Row],[ShipDate]])*29,"mmm")</f>
        <v>Aug</v>
      </c>
      <c r="R3076">
        <v>819</v>
      </c>
      <c r="S3076" t="s">
        <v>1559</v>
      </c>
      <c r="T3076" t="s">
        <v>28</v>
      </c>
      <c r="U3076">
        <v>90004</v>
      </c>
      <c r="V3076" s="1">
        <v>0.2</v>
      </c>
      <c r="W3076">
        <v>-176</v>
      </c>
      <c r="X3076">
        <v>6</v>
      </c>
      <c r="Y3076">
        <v>1005</v>
      </c>
      <c r="AD3076"/>
    </row>
    <row r="3077" spans="1:30" x14ac:dyDescent="0.25">
      <c r="A3077" t="s">
        <v>10</v>
      </c>
      <c r="B3077" s="2">
        <v>42954</v>
      </c>
      <c r="C3077" s="35">
        <f>YEAR(Sales[[#This Row],[ShipDate]])</f>
        <v>2017</v>
      </c>
      <c r="D3077" t="s">
        <v>36</v>
      </c>
      <c r="E3077" t="s">
        <v>69</v>
      </c>
      <c r="F3077" t="s">
        <v>45</v>
      </c>
      <c r="G3077" t="s">
        <v>25</v>
      </c>
      <c r="H3077" t="s">
        <v>26</v>
      </c>
      <c r="I3077" t="s">
        <v>32</v>
      </c>
      <c r="J3077" t="s">
        <v>13</v>
      </c>
      <c r="K3077" t="s">
        <v>3008</v>
      </c>
      <c r="L3077" t="s">
        <v>30</v>
      </c>
      <c r="N3077" t="str">
        <f>IF(ISBLANK(Sales[[#This Row],[return]]),"No",Sales[[#This Row],[return]])</f>
        <v>No</v>
      </c>
      <c r="O3077" s="2">
        <v>42948</v>
      </c>
      <c r="P3077" s="8" t="str">
        <f>TEXT(DAY(Sales[[#This Row],[OrderDate]]),"ddd")</f>
        <v>Sun</v>
      </c>
      <c r="Q3077" s="8" t="str">
        <f>TEXT(MONTH(Sales[[#This Row],[ShipDate]])*29,"mmm")</f>
        <v>Aug</v>
      </c>
      <c r="R3077">
        <v>1306</v>
      </c>
      <c r="S3077" t="s">
        <v>159</v>
      </c>
      <c r="T3077" t="s">
        <v>28</v>
      </c>
      <c r="U3077">
        <v>90004</v>
      </c>
      <c r="V3077" s="1">
        <v>0</v>
      </c>
      <c r="W3077">
        <v>3</v>
      </c>
      <c r="X3077">
        <v>4</v>
      </c>
      <c r="Y3077">
        <v>7</v>
      </c>
      <c r="AD3077"/>
    </row>
    <row r="3078" spans="1:30" x14ac:dyDescent="0.25">
      <c r="A3078" t="s">
        <v>40</v>
      </c>
      <c r="B3078" s="2">
        <v>43068</v>
      </c>
      <c r="C3078" s="35">
        <f>YEAR(Sales[[#This Row],[ShipDate]])</f>
        <v>2017</v>
      </c>
      <c r="D3078" t="s">
        <v>36</v>
      </c>
      <c r="E3078" t="s">
        <v>18</v>
      </c>
      <c r="F3078" t="s">
        <v>59</v>
      </c>
      <c r="G3078" t="s">
        <v>25</v>
      </c>
      <c r="H3078" t="s">
        <v>26</v>
      </c>
      <c r="I3078" t="s">
        <v>32</v>
      </c>
      <c r="J3078" t="s">
        <v>13</v>
      </c>
      <c r="K3078" t="s">
        <v>1243</v>
      </c>
      <c r="L3078" t="s">
        <v>30</v>
      </c>
      <c r="N3078" t="str">
        <f>IF(ISBLANK(Sales[[#This Row],[return]]),"No",Sales[[#This Row],[return]])</f>
        <v>No</v>
      </c>
      <c r="O3078" s="2">
        <v>43063</v>
      </c>
      <c r="P3078" s="8" t="str">
        <f>TEXT(DAY(Sales[[#This Row],[OrderDate]]),"ddd")</f>
        <v>Tue</v>
      </c>
      <c r="Q3078" s="8" t="str">
        <f>TEXT(MONTH(Sales[[#This Row],[ShipDate]])*29,"mmm")</f>
        <v>Nov</v>
      </c>
      <c r="R3078">
        <v>1830</v>
      </c>
      <c r="S3078" t="s">
        <v>902</v>
      </c>
      <c r="T3078" t="s">
        <v>28</v>
      </c>
      <c r="U3078">
        <v>90036</v>
      </c>
      <c r="V3078" s="1">
        <v>0</v>
      </c>
      <c r="W3078">
        <v>9</v>
      </c>
      <c r="X3078">
        <v>3</v>
      </c>
      <c r="Y3078">
        <v>19</v>
      </c>
      <c r="AD3078"/>
    </row>
    <row r="3079" spans="1:30" x14ac:dyDescent="0.25">
      <c r="A3079" t="s">
        <v>40</v>
      </c>
      <c r="B3079" s="2">
        <v>43068</v>
      </c>
      <c r="C3079" s="35">
        <f>YEAR(Sales[[#This Row],[ShipDate]])</f>
        <v>2017</v>
      </c>
      <c r="D3079" t="s">
        <v>36</v>
      </c>
      <c r="E3079" t="s">
        <v>18</v>
      </c>
      <c r="F3079" t="s">
        <v>39</v>
      </c>
      <c r="G3079" t="s">
        <v>25</v>
      </c>
      <c r="H3079" t="s">
        <v>26</v>
      </c>
      <c r="I3079" t="s">
        <v>32</v>
      </c>
      <c r="J3079" t="s">
        <v>13</v>
      </c>
      <c r="K3079" t="s">
        <v>1243</v>
      </c>
      <c r="L3079" t="s">
        <v>30</v>
      </c>
      <c r="N3079" t="str">
        <f>IF(ISBLANK(Sales[[#This Row],[return]]),"No",Sales[[#This Row],[return]])</f>
        <v>No</v>
      </c>
      <c r="O3079" s="2">
        <v>43063</v>
      </c>
      <c r="P3079" s="8" t="str">
        <f>TEXT(DAY(Sales[[#This Row],[OrderDate]]),"ddd")</f>
        <v>Tue</v>
      </c>
      <c r="Q3079" s="8" t="str">
        <f>TEXT(MONTH(Sales[[#This Row],[ShipDate]])*29,"mmm")</f>
        <v>Nov</v>
      </c>
      <c r="R3079">
        <v>635</v>
      </c>
      <c r="S3079" t="s">
        <v>716</v>
      </c>
      <c r="T3079" t="s">
        <v>28</v>
      </c>
      <c r="U3079">
        <v>90036</v>
      </c>
      <c r="V3079" s="1">
        <v>0</v>
      </c>
      <c r="W3079">
        <v>55</v>
      </c>
      <c r="X3079">
        <v>7</v>
      </c>
      <c r="Y3079">
        <v>455</v>
      </c>
      <c r="AD3079"/>
    </row>
    <row r="3080" spans="1:30" x14ac:dyDescent="0.25">
      <c r="A3080" t="s">
        <v>40</v>
      </c>
      <c r="B3080" s="2">
        <v>43068</v>
      </c>
      <c r="C3080" s="35">
        <f>YEAR(Sales[[#This Row],[ShipDate]])</f>
        <v>2017</v>
      </c>
      <c r="D3080" t="s">
        <v>36</v>
      </c>
      <c r="E3080" t="s">
        <v>18</v>
      </c>
      <c r="F3080" t="s">
        <v>50</v>
      </c>
      <c r="G3080" t="s">
        <v>25</v>
      </c>
      <c r="H3080" t="s">
        <v>26</v>
      </c>
      <c r="I3080" t="s">
        <v>32</v>
      </c>
      <c r="J3080" t="s">
        <v>13</v>
      </c>
      <c r="K3080" t="s">
        <v>1243</v>
      </c>
      <c r="L3080" t="s">
        <v>30</v>
      </c>
      <c r="N3080" t="str">
        <f>IF(ISBLANK(Sales[[#This Row],[return]]),"No",Sales[[#This Row],[return]])</f>
        <v>No</v>
      </c>
      <c r="O3080" s="2">
        <v>43063</v>
      </c>
      <c r="P3080" s="8" t="str">
        <f>TEXT(DAY(Sales[[#This Row],[OrderDate]]),"ddd")</f>
        <v>Tue</v>
      </c>
      <c r="Q3080" s="8" t="str">
        <f>TEXT(MONTH(Sales[[#This Row],[ShipDate]])*29,"mmm")</f>
        <v>Nov</v>
      </c>
      <c r="R3080">
        <v>267</v>
      </c>
      <c r="S3080" t="s">
        <v>2168</v>
      </c>
      <c r="T3080" t="s">
        <v>28</v>
      </c>
      <c r="U3080">
        <v>90036</v>
      </c>
      <c r="V3080" s="1">
        <v>0.2</v>
      </c>
      <c r="W3080">
        <v>1</v>
      </c>
      <c r="X3080">
        <v>2</v>
      </c>
      <c r="Y3080">
        <v>3</v>
      </c>
      <c r="AD3080"/>
    </row>
    <row r="3081" spans="1:30" x14ac:dyDescent="0.25">
      <c r="A3081" t="s">
        <v>40</v>
      </c>
      <c r="B3081" s="2">
        <v>43068</v>
      </c>
      <c r="C3081" s="35">
        <f>YEAR(Sales[[#This Row],[ShipDate]])</f>
        <v>2017</v>
      </c>
      <c r="D3081" t="s">
        <v>36</v>
      </c>
      <c r="E3081" t="s">
        <v>18</v>
      </c>
      <c r="F3081" t="s">
        <v>50</v>
      </c>
      <c r="G3081" t="s">
        <v>25</v>
      </c>
      <c r="H3081" t="s">
        <v>26</v>
      </c>
      <c r="I3081" t="s">
        <v>32</v>
      </c>
      <c r="J3081" t="s">
        <v>13</v>
      </c>
      <c r="K3081" t="s">
        <v>1243</v>
      </c>
      <c r="L3081" t="s">
        <v>30</v>
      </c>
      <c r="N3081" t="str">
        <f>IF(ISBLANK(Sales[[#This Row],[return]]),"No",Sales[[#This Row],[return]])</f>
        <v>No</v>
      </c>
      <c r="O3081" s="2">
        <v>43063</v>
      </c>
      <c r="P3081" s="8" t="str">
        <f>TEXT(DAY(Sales[[#This Row],[OrderDate]]),"ddd")</f>
        <v>Tue</v>
      </c>
      <c r="Q3081" s="8" t="str">
        <f>TEXT(MONTH(Sales[[#This Row],[ShipDate]])*29,"mmm")</f>
        <v>Nov</v>
      </c>
      <c r="R3081">
        <v>264</v>
      </c>
      <c r="S3081" t="s">
        <v>521</v>
      </c>
      <c r="T3081" t="s">
        <v>28</v>
      </c>
      <c r="U3081">
        <v>90036</v>
      </c>
      <c r="V3081" s="1">
        <v>0.2</v>
      </c>
      <c r="W3081">
        <v>30</v>
      </c>
      <c r="X3081">
        <v>8</v>
      </c>
      <c r="Y3081">
        <v>91</v>
      </c>
      <c r="AD3081"/>
    </row>
    <row r="3082" spans="1:30" x14ac:dyDescent="0.25">
      <c r="A3082" t="s">
        <v>40</v>
      </c>
      <c r="B3082" s="2">
        <v>42913</v>
      </c>
      <c r="C3082" s="35">
        <f>YEAR(Sales[[#This Row],[ShipDate]])</f>
        <v>2017</v>
      </c>
      <c r="D3082" t="s">
        <v>36</v>
      </c>
      <c r="E3082" t="s">
        <v>18</v>
      </c>
      <c r="F3082" t="s">
        <v>50</v>
      </c>
      <c r="G3082" t="s">
        <v>25</v>
      </c>
      <c r="H3082" t="s">
        <v>200</v>
      </c>
      <c r="I3082" t="s">
        <v>149</v>
      </c>
      <c r="J3082" t="s">
        <v>13</v>
      </c>
      <c r="K3082" t="s">
        <v>1373</v>
      </c>
      <c r="L3082" t="s">
        <v>92</v>
      </c>
      <c r="N3082" t="str">
        <f>IF(ISBLANK(Sales[[#This Row],[return]]),"No",Sales[[#This Row],[return]])</f>
        <v>No</v>
      </c>
      <c r="O3082" s="2">
        <v>42908</v>
      </c>
      <c r="P3082" s="8" t="str">
        <f>TEXT(DAY(Sales[[#This Row],[OrderDate]]),"ddd")</f>
        <v>Sun</v>
      </c>
      <c r="Q3082" s="8" t="str">
        <f>TEXT(MONTH(Sales[[#This Row],[ShipDate]])*29,"mmm")</f>
        <v>Jun</v>
      </c>
      <c r="R3082">
        <v>689</v>
      </c>
      <c r="S3082" t="s">
        <v>1723</v>
      </c>
      <c r="T3082" t="s">
        <v>90</v>
      </c>
      <c r="U3082">
        <v>14609</v>
      </c>
      <c r="V3082" s="1">
        <v>0.2</v>
      </c>
      <c r="W3082">
        <v>457</v>
      </c>
      <c r="X3082">
        <v>2</v>
      </c>
      <c r="Y3082">
        <v>1218</v>
      </c>
      <c r="AD3082"/>
    </row>
    <row r="3083" spans="1:30" x14ac:dyDescent="0.25">
      <c r="A3083" t="s">
        <v>40</v>
      </c>
      <c r="B3083" s="2">
        <v>42879</v>
      </c>
      <c r="C3083" s="35">
        <f>YEAR(Sales[[#This Row],[ShipDate]])</f>
        <v>2017</v>
      </c>
      <c r="D3083" t="s">
        <v>36</v>
      </c>
      <c r="E3083" t="s">
        <v>18</v>
      </c>
      <c r="F3083" t="s">
        <v>43</v>
      </c>
      <c r="G3083" t="s">
        <v>11</v>
      </c>
      <c r="H3083" t="s">
        <v>1575</v>
      </c>
      <c r="I3083" t="s">
        <v>58</v>
      </c>
      <c r="J3083" t="s">
        <v>13</v>
      </c>
      <c r="K3083" t="s">
        <v>1157</v>
      </c>
      <c r="L3083" t="s">
        <v>17</v>
      </c>
      <c r="N3083" t="str">
        <f>IF(ISBLANK(Sales[[#This Row],[return]]),"No",Sales[[#This Row],[return]])</f>
        <v>No</v>
      </c>
      <c r="O3083" s="2">
        <v>42875</v>
      </c>
      <c r="P3083" s="8" t="str">
        <f>TEXT(DAY(Sales[[#This Row],[OrderDate]]),"ddd")</f>
        <v>Fri</v>
      </c>
      <c r="Q3083" s="8" t="str">
        <f>TEXT(MONTH(Sales[[#This Row],[ShipDate]])*29,"mmm")</f>
        <v>May</v>
      </c>
      <c r="R3083">
        <v>479</v>
      </c>
      <c r="S3083" t="s">
        <v>3180</v>
      </c>
      <c r="T3083" t="s">
        <v>15</v>
      </c>
      <c r="U3083">
        <v>27893</v>
      </c>
      <c r="V3083" s="1">
        <v>0.2</v>
      </c>
      <c r="W3083">
        <v>20</v>
      </c>
      <c r="X3083">
        <v>4</v>
      </c>
      <c r="Y3083">
        <v>163</v>
      </c>
      <c r="AD3083"/>
    </row>
    <row r="3084" spans="1:30" x14ac:dyDescent="0.25">
      <c r="A3084" t="s">
        <v>40</v>
      </c>
      <c r="B3084" s="2">
        <v>42879</v>
      </c>
      <c r="C3084" s="35">
        <f>YEAR(Sales[[#This Row],[ShipDate]])</f>
        <v>2017</v>
      </c>
      <c r="D3084" t="s">
        <v>36</v>
      </c>
      <c r="E3084" t="s">
        <v>18</v>
      </c>
      <c r="F3084" t="s">
        <v>50</v>
      </c>
      <c r="G3084" t="s">
        <v>25</v>
      </c>
      <c r="H3084" t="s">
        <v>1575</v>
      </c>
      <c r="I3084" t="s">
        <v>58</v>
      </c>
      <c r="J3084" t="s">
        <v>13</v>
      </c>
      <c r="K3084" t="s">
        <v>1157</v>
      </c>
      <c r="L3084" t="s">
        <v>17</v>
      </c>
      <c r="N3084" t="str">
        <f>IF(ISBLANK(Sales[[#This Row],[return]]),"No",Sales[[#This Row],[return]])</f>
        <v>No</v>
      </c>
      <c r="O3084" s="2">
        <v>42875</v>
      </c>
      <c r="P3084" s="8" t="str">
        <f>TEXT(DAY(Sales[[#This Row],[OrderDate]]),"ddd")</f>
        <v>Fri</v>
      </c>
      <c r="Q3084" s="8" t="str">
        <f>TEXT(MONTH(Sales[[#This Row],[ShipDate]])*29,"mmm")</f>
        <v>May</v>
      </c>
      <c r="R3084">
        <v>1315</v>
      </c>
      <c r="S3084" t="s">
        <v>1741</v>
      </c>
      <c r="T3084" t="s">
        <v>15</v>
      </c>
      <c r="U3084">
        <v>27893</v>
      </c>
      <c r="V3084" s="1">
        <v>0.7</v>
      </c>
      <c r="W3084">
        <v>-5</v>
      </c>
      <c r="X3084">
        <v>4</v>
      </c>
      <c r="Y3084">
        <v>6</v>
      </c>
      <c r="AD3084"/>
    </row>
    <row r="3085" spans="1:30" x14ac:dyDescent="0.25">
      <c r="A3085" t="s">
        <v>40</v>
      </c>
      <c r="B3085" s="2">
        <v>42825</v>
      </c>
      <c r="C3085" s="35">
        <f>YEAR(Sales[[#This Row],[ShipDate]])</f>
        <v>2017</v>
      </c>
      <c r="D3085" t="s">
        <v>19</v>
      </c>
      <c r="E3085" t="s">
        <v>69</v>
      </c>
      <c r="F3085" t="s">
        <v>23</v>
      </c>
      <c r="G3085" t="s">
        <v>11</v>
      </c>
      <c r="H3085" t="s">
        <v>706</v>
      </c>
      <c r="I3085" t="s">
        <v>37</v>
      </c>
      <c r="J3085" t="s">
        <v>13</v>
      </c>
      <c r="K3085" t="s">
        <v>2926</v>
      </c>
      <c r="L3085" t="s">
        <v>17</v>
      </c>
      <c r="N3085" t="str">
        <f>IF(ISBLANK(Sales[[#This Row],[return]]),"No",Sales[[#This Row],[return]])</f>
        <v>No</v>
      </c>
      <c r="O3085" s="2">
        <v>42823</v>
      </c>
      <c r="P3085" s="8" t="str">
        <f>TEXT(DAY(Sales[[#This Row],[OrderDate]]),"ddd")</f>
        <v>Sun</v>
      </c>
      <c r="Q3085" s="8" t="str">
        <f>TEXT(MONTH(Sales[[#This Row],[ShipDate]])*29,"mmm")</f>
        <v>Mar</v>
      </c>
      <c r="R3085">
        <v>824</v>
      </c>
      <c r="S3085" t="s">
        <v>537</v>
      </c>
      <c r="T3085" t="s">
        <v>15</v>
      </c>
      <c r="U3085">
        <v>32216</v>
      </c>
      <c r="V3085" s="1">
        <v>0.2</v>
      </c>
      <c r="W3085">
        <v>131</v>
      </c>
      <c r="X3085">
        <v>5</v>
      </c>
      <c r="Y3085">
        <v>1167</v>
      </c>
      <c r="AD3085"/>
    </row>
    <row r="3086" spans="1:30" x14ac:dyDescent="0.25">
      <c r="A3086" t="s">
        <v>40</v>
      </c>
      <c r="B3086" s="2">
        <v>43096</v>
      </c>
      <c r="C3086" s="35">
        <f>YEAR(Sales[[#This Row],[ShipDate]])</f>
        <v>2017</v>
      </c>
      <c r="D3086" t="s">
        <v>36</v>
      </c>
      <c r="E3086" t="s">
        <v>69</v>
      </c>
      <c r="F3086" t="s">
        <v>45</v>
      </c>
      <c r="G3086" t="s">
        <v>25</v>
      </c>
      <c r="H3086" t="s">
        <v>2965</v>
      </c>
      <c r="I3086" t="s">
        <v>74</v>
      </c>
      <c r="J3086" t="s">
        <v>13</v>
      </c>
      <c r="K3086" t="s">
        <v>2997</v>
      </c>
      <c r="L3086" t="s">
        <v>68</v>
      </c>
      <c r="N3086" t="str">
        <f>IF(ISBLANK(Sales[[#This Row],[return]]),"No",Sales[[#This Row],[return]])</f>
        <v>No</v>
      </c>
      <c r="O3086" s="2">
        <v>43091</v>
      </c>
      <c r="P3086" s="8" t="str">
        <f>TEXT(DAY(Sales[[#This Row],[OrderDate]]),"ddd")</f>
        <v>Sun</v>
      </c>
      <c r="Q3086" s="8" t="str">
        <f>TEXT(MONTH(Sales[[#This Row],[ShipDate]])*29,"mmm")</f>
        <v>Dec</v>
      </c>
      <c r="R3086">
        <v>1152</v>
      </c>
      <c r="S3086" t="s">
        <v>1789</v>
      </c>
      <c r="T3086" t="s">
        <v>66</v>
      </c>
      <c r="U3086">
        <v>54880</v>
      </c>
      <c r="V3086" s="1">
        <v>0</v>
      </c>
      <c r="W3086">
        <v>5</v>
      </c>
      <c r="X3086">
        <v>4</v>
      </c>
      <c r="Y3086">
        <v>17</v>
      </c>
      <c r="AD3086"/>
    </row>
    <row r="3087" spans="1:30" x14ac:dyDescent="0.25">
      <c r="A3087" t="s">
        <v>40</v>
      </c>
      <c r="B3087" s="2">
        <v>42930</v>
      </c>
      <c r="C3087" s="35">
        <f>YEAR(Sales[[#This Row],[ShipDate]])</f>
        <v>2017</v>
      </c>
      <c r="D3087" t="s">
        <v>36</v>
      </c>
      <c r="E3087" t="s">
        <v>18</v>
      </c>
      <c r="F3087" t="s">
        <v>45</v>
      </c>
      <c r="G3087" t="s">
        <v>25</v>
      </c>
      <c r="H3087" t="s">
        <v>1568</v>
      </c>
      <c r="I3087" t="s">
        <v>180</v>
      </c>
      <c r="J3087" t="s">
        <v>13</v>
      </c>
      <c r="K3087" t="s">
        <v>95</v>
      </c>
      <c r="L3087" t="s">
        <v>17</v>
      </c>
      <c r="N3087" t="str">
        <f>IF(ISBLANK(Sales[[#This Row],[return]]),"No",Sales[[#This Row],[return]])</f>
        <v>No</v>
      </c>
      <c r="O3087" s="2">
        <v>42925</v>
      </c>
      <c r="P3087" s="8" t="str">
        <f>TEXT(DAY(Sales[[#This Row],[OrderDate]]),"ddd")</f>
        <v>Mon</v>
      </c>
      <c r="Q3087" s="8" t="str">
        <f>TEXT(MONTH(Sales[[#This Row],[ShipDate]])*29,"mmm")</f>
        <v>Jul</v>
      </c>
      <c r="R3087">
        <v>331</v>
      </c>
      <c r="S3087" t="s">
        <v>1937</v>
      </c>
      <c r="T3087" t="s">
        <v>15</v>
      </c>
      <c r="U3087">
        <v>37211</v>
      </c>
      <c r="V3087" s="1">
        <v>0.2</v>
      </c>
      <c r="W3087">
        <v>1</v>
      </c>
      <c r="X3087">
        <v>3</v>
      </c>
      <c r="Y3087">
        <v>5</v>
      </c>
      <c r="AD3087"/>
    </row>
    <row r="3088" spans="1:30" x14ac:dyDescent="0.25">
      <c r="A3088" t="s">
        <v>24</v>
      </c>
      <c r="B3088" s="2">
        <v>43101</v>
      </c>
      <c r="C3088" s="35">
        <f>YEAR(Sales[[#This Row],[ShipDate]])</f>
        <v>2018</v>
      </c>
      <c r="D3088" t="s">
        <v>36</v>
      </c>
      <c r="E3088" t="s">
        <v>31</v>
      </c>
      <c r="F3088" t="s">
        <v>21</v>
      </c>
      <c r="G3088" t="s">
        <v>11</v>
      </c>
      <c r="H3088" t="s">
        <v>428</v>
      </c>
      <c r="I3088" t="s">
        <v>133</v>
      </c>
      <c r="J3088" t="s">
        <v>13</v>
      </c>
      <c r="K3088" t="s">
        <v>2679</v>
      </c>
      <c r="L3088" t="s">
        <v>68</v>
      </c>
      <c r="N3088" t="str">
        <f>IF(ISBLANK(Sales[[#This Row],[return]]),"No",Sales[[#This Row],[return]])</f>
        <v>No</v>
      </c>
      <c r="O3088" s="2">
        <v>43094</v>
      </c>
      <c r="P3088" s="8" t="str">
        <f>TEXT(DAY(Sales[[#This Row],[OrderDate]]),"ddd")</f>
        <v>Wed</v>
      </c>
      <c r="Q3088" s="8" t="str">
        <f>TEXT(MONTH(Sales[[#This Row],[ShipDate]])*29,"mmm")</f>
        <v>Jan</v>
      </c>
      <c r="R3088">
        <v>1370</v>
      </c>
      <c r="S3088" t="s">
        <v>1474</v>
      </c>
      <c r="T3088" t="s">
        <v>66</v>
      </c>
      <c r="U3088">
        <v>48227</v>
      </c>
      <c r="V3088" s="1">
        <v>0</v>
      </c>
      <c r="W3088">
        <v>21</v>
      </c>
      <c r="X3088">
        <v>1</v>
      </c>
      <c r="Y3088">
        <v>161</v>
      </c>
      <c r="AD3088"/>
    </row>
    <row r="3089" spans="1:30" x14ac:dyDescent="0.25">
      <c r="A3089" t="s">
        <v>24</v>
      </c>
      <c r="B3089" s="2">
        <v>43101</v>
      </c>
      <c r="C3089" s="35">
        <f>YEAR(Sales[[#This Row],[ShipDate]])</f>
        <v>2018</v>
      </c>
      <c r="D3089" t="s">
        <v>36</v>
      </c>
      <c r="E3089" t="s">
        <v>31</v>
      </c>
      <c r="F3089" t="s">
        <v>45</v>
      </c>
      <c r="G3089" t="s">
        <v>25</v>
      </c>
      <c r="H3089" t="s">
        <v>428</v>
      </c>
      <c r="I3089" t="s">
        <v>133</v>
      </c>
      <c r="J3089" t="s">
        <v>13</v>
      </c>
      <c r="K3089" t="s">
        <v>2679</v>
      </c>
      <c r="L3089" t="s">
        <v>68</v>
      </c>
      <c r="N3089" t="str">
        <f>IF(ISBLANK(Sales[[#This Row],[return]]),"No",Sales[[#This Row],[return]])</f>
        <v>No</v>
      </c>
      <c r="O3089" s="2">
        <v>43094</v>
      </c>
      <c r="P3089" s="8" t="str">
        <f>TEXT(DAY(Sales[[#This Row],[OrderDate]]),"ddd")</f>
        <v>Wed</v>
      </c>
      <c r="Q3089" s="8" t="str">
        <f>TEXT(MONTH(Sales[[#This Row],[ShipDate]])*29,"mmm")</f>
        <v>Jan</v>
      </c>
      <c r="R3089">
        <v>1169</v>
      </c>
      <c r="S3089" t="s">
        <v>1695</v>
      </c>
      <c r="T3089" t="s">
        <v>66</v>
      </c>
      <c r="U3089">
        <v>48227</v>
      </c>
      <c r="V3089" s="1">
        <v>0</v>
      </c>
      <c r="W3089">
        <v>1</v>
      </c>
      <c r="X3089">
        <v>1</v>
      </c>
      <c r="Y3089">
        <v>3</v>
      </c>
      <c r="AD3089"/>
    </row>
    <row r="3090" spans="1:30" x14ac:dyDescent="0.25">
      <c r="A3090" t="s">
        <v>24</v>
      </c>
      <c r="B3090" s="2">
        <v>43101</v>
      </c>
      <c r="C3090" s="35">
        <f>YEAR(Sales[[#This Row],[ShipDate]])</f>
        <v>2018</v>
      </c>
      <c r="D3090" t="s">
        <v>36</v>
      </c>
      <c r="E3090" t="s">
        <v>31</v>
      </c>
      <c r="F3090" t="s">
        <v>59</v>
      </c>
      <c r="G3090" t="s">
        <v>25</v>
      </c>
      <c r="H3090" t="s">
        <v>428</v>
      </c>
      <c r="I3090" t="s">
        <v>133</v>
      </c>
      <c r="J3090" t="s">
        <v>13</v>
      </c>
      <c r="K3090" t="s">
        <v>2679</v>
      </c>
      <c r="L3090" t="s">
        <v>68</v>
      </c>
      <c r="N3090" t="str">
        <f>IF(ISBLANK(Sales[[#This Row],[return]]),"No",Sales[[#This Row],[return]])</f>
        <v>No</v>
      </c>
      <c r="O3090" s="2">
        <v>43094</v>
      </c>
      <c r="P3090" s="8" t="str">
        <f>TEXT(DAY(Sales[[#This Row],[OrderDate]]),"ddd")</f>
        <v>Wed</v>
      </c>
      <c r="Q3090" s="8" t="str">
        <f>TEXT(MONTH(Sales[[#This Row],[ShipDate]])*29,"mmm")</f>
        <v>Jan</v>
      </c>
      <c r="R3090">
        <v>1776</v>
      </c>
      <c r="S3090" t="s">
        <v>2096</v>
      </c>
      <c r="T3090" t="s">
        <v>66</v>
      </c>
      <c r="U3090">
        <v>48227</v>
      </c>
      <c r="V3090" s="1">
        <v>0</v>
      </c>
      <c r="W3090">
        <v>8</v>
      </c>
      <c r="X3090">
        <v>3</v>
      </c>
      <c r="Y3090">
        <v>17</v>
      </c>
      <c r="AD3090"/>
    </row>
    <row r="3091" spans="1:30" x14ac:dyDescent="0.25">
      <c r="A3091" t="s">
        <v>24</v>
      </c>
      <c r="B3091" s="2">
        <v>43101</v>
      </c>
      <c r="C3091" s="35">
        <f>YEAR(Sales[[#This Row],[ShipDate]])</f>
        <v>2018</v>
      </c>
      <c r="D3091" t="s">
        <v>36</v>
      </c>
      <c r="E3091" t="s">
        <v>31</v>
      </c>
      <c r="F3091" t="s">
        <v>48</v>
      </c>
      <c r="G3091" t="s">
        <v>46</v>
      </c>
      <c r="H3091" t="s">
        <v>428</v>
      </c>
      <c r="I3091" t="s">
        <v>133</v>
      </c>
      <c r="J3091" t="s">
        <v>13</v>
      </c>
      <c r="K3091" t="s">
        <v>2679</v>
      </c>
      <c r="L3091" t="s">
        <v>68</v>
      </c>
      <c r="N3091" t="str">
        <f>IF(ISBLANK(Sales[[#This Row],[return]]),"No",Sales[[#This Row],[return]])</f>
        <v>No</v>
      </c>
      <c r="O3091" s="2">
        <v>43094</v>
      </c>
      <c r="P3091" s="8" t="str">
        <f>TEXT(DAY(Sales[[#This Row],[OrderDate]]),"ddd")</f>
        <v>Wed</v>
      </c>
      <c r="Q3091" s="8" t="str">
        <f>TEXT(MONTH(Sales[[#This Row],[ShipDate]])*29,"mmm")</f>
        <v>Jan</v>
      </c>
      <c r="R3091">
        <v>1001</v>
      </c>
      <c r="S3091" t="s">
        <v>2465</v>
      </c>
      <c r="T3091" t="s">
        <v>66</v>
      </c>
      <c r="U3091">
        <v>48227</v>
      </c>
      <c r="V3091" s="1">
        <v>0</v>
      </c>
      <c r="W3091">
        <v>20</v>
      </c>
      <c r="X3091">
        <v>2</v>
      </c>
      <c r="Y3091">
        <v>74</v>
      </c>
      <c r="AD3091"/>
    </row>
    <row r="3092" spans="1:30" x14ac:dyDescent="0.25">
      <c r="A3092" t="s">
        <v>24</v>
      </c>
      <c r="B3092" s="2">
        <v>43000</v>
      </c>
      <c r="C3092" s="35">
        <f>YEAR(Sales[[#This Row],[ShipDate]])</f>
        <v>2017</v>
      </c>
      <c r="D3092" t="s">
        <v>113</v>
      </c>
      <c r="E3092" t="s">
        <v>18</v>
      </c>
      <c r="F3092" t="s">
        <v>50</v>
      </c>
      <c r="G3092" t="s">
        <v>25</v>
      </c>
      <c r="H3092" t="s">
        <v>686</v>
      </c>
      <c r="I3092" t="s">
        <v>585</v>
      </c>
      <c r="J3092" t="s">
        <v>13</v>
      </c>
      <c r="K3092" t="s">
        <v>76</v>
      </c>
      <c r="L3092" t="s">
        <v>92</v>
      </c>
      <c r="N3092" t="str">
        <f>IF(ISBLANK(Sales[[#This Row],[return]]),"No",Sales[[#This Row],[return]])</f>
        <v>No</v>
      </c>
      <c r="O3092" s="2">
        <v>42998</v>
      </c>
      <c r="P3092" s="8" t="str">
        <f>TEXT(DAY(Sales[[#This Row],[OrderDate]]),"ddd")</f>
        <v>Fri</v>
      </c>
      <c r="Q3092" s="8" t="str">
        <f>TEXT(MONTH(Sales[[#This Row],[ShipDate]])*29,"mmm")</f>
        <v>Sep</v>
      </c>
      <c r="R3092">
        <v>709</v>
      </c>
      <c r="S3092" t="s">
        <v>1060</v>
      </c>
      <c r="T3092" t="s">
        <v>90</v>
      </c>
      <c r="U3092">
        <v>1841</v>
      </c>
      <c r="V3092" s="1">
        <v>0</v>
      </c>
      <c r="W3092">
        <v>17</v>
      </c>
      <c r="X3092">
        <v>6</v>
      </c>
      <c r="Y3092">
        <v>38</v>
      </c>
      <c r="AD3092"/>
    </row>
    <row r="3093" spans="1:30" x14ac:dyDescent="0.25">
      <c r="A3093" t="s">
        <v>24</v>
      </c>
      <c r="B3093" s="2">
        <v>43080</v>
      </c>
      <c r="C3093" s="35">
        <f>YEAR(Sales[[#This Row],[ShipDate]])</f>
        <v>2017</v>
      </c>
      <c r="D3093" t="s">
        <v>19</v>
      </c>
      <c r="E3093" t="s">
        <v>18</v>
      </c>
      <c r="F3093" t="s">
        <v>48</v>
      </c>
      <c r="G3093" t="s">
        <v>46</v>
      </c>
      <c r="H3093" t="s">
        <v>531</v>
      </c>
      <c r="I3093" t="s">
        <v>174</v>
      </c>
      <c r="J3093" t="s">
        <v>13</v>
      </c>
      <c r="K3093" t="s">
        <v>3104</v>
      </c>
      <c r="L3093" t="s">
        <v>17</v>
      </c>
      <c r="N3093" t="str">
        <f>IF(ISBLANK(Sales[[#This Row],[return]]),"No",Sales[[#This Row],[return]])</f>
        <v>No</v>
      </c>
      <c r="O3093" s="2">
        <v>43075</v>
      </c>
      <c r="P3093" s="8" t="str">
        <f>TEXT(DAY(Sales[[#This Row],[OrderDate]]),"ddd")</f>
        <v>Fri</v>
      </c>
      <c r="Q3093" s="8" t="str">
        <f>TEXT(MONTH(Sales[[#This Row],[ShipDate]])*29,"mmm")</f>
        <v>Dec</v>
      </c>
      <c r="R3093">
        <v>159</v>
      </c>
      <c r="S3093" t="s">
        <v>2457</v>
      </c>
      <c r="T3093" t="s">
        <v>15</v>
      </c>
      <c r="U3093">
        <v>22204</v>
      </c>
      <c r="V3093" s="1">
        <v>0</v>
      </c>
      <c r="W3093">
        <v>50</v>
      </c>
      <c r="X3093">
        <v>6</v>
      </c>
      <c r="Y3093">
        <v>174</v>
      </c>
      <c r="AD3093"/>
    </row>
    <row r="3094" spans="1:30" x14ac:dyDescent="0.25">
      <c r="A3094" t="s">
        <v>40</v>
      </c>
      <c r="B3094" s="2">
        <v>42994</v>
      </c>
      <c r="C3094" s="35">
        <f>YEAR(Sales[[#This Row],[ShipDate]])</f>
        <v>2017</v>
      </c>
      <c r="D3094" t="s">
        <v>36</v>
      </c>
      <c r="E3094" t="s">
        <v>31</v>
      </c>
      <c r="F3094" t="s">
        <v>45</v>
      </c>
      <c r="G3094" t="s">
        <v>25</v>
      </c>
      <c r="H3094" t="s">
        <v>457</v>
      </c>
      <c r="I3094" t="s">
        <v>32</v>
      </c>
      <c r="J3094" t="s">
        <v>13</v>
      </c>
      <c r="K3094" t="s">
        <v>470</v>
      </c>
      <c r="L3094" t="s">
        <v>30</v>
      </c>
      <c r="N3094" t="str">
        <f>IF(ISBLANK(Sales[[#This Row],[return]]),"No",Sales[[#This Row],[return]])</f>
        <v>No</v>
      </c>
      <c r="O3094" s="2">
        <v>42989</v>
      </c>
      <c r="P3094" s="8" t="str">
        <f>TEXT(DAY(Sales[[#This Row],[OrderDate]]),"ddd")</f>
        <v>Wed</v>
      </c>
      <c r="Q3094" s="8" t="str">
        <f>TEXT(MONTH(Sales[[#This Row],[ShipDate]])*29,"mmm")</f>
        <v>Sep</v>
      </c>
      <c r="R3094">
        <v>889</v>
      </c>
      <c r="S3094" t="s">
        <v>247</v>
      </c>
      <c r="T3094" t="s">
        <v>28</v>
      </c>
      <c r="U3094">
        <v>92024</v>
      </c>
      <c r="V3094" s="1">
        <v>0</v>
      </c>
      <c r="W3094">
        <v>80</v>
      </c>
      <c r="X3094">
        <v>7</v>
      </c>
      <c r="Y3094">
        <v>266</v>
      </c>
      <c r="AD3094"/>
    </row>
    <row r="3095" spans="1:30" x14ac:dyDescent="0.25">
      <c r="A3095" t="s">
        <v>40</v>
      </c>
      <c r="B3095" s="2">
        <v>42855</v>
      </c>
      <c r="C3095" s="35">
        <f>YEAR(Sales[[#This Row],[ShipDate]])</f>
        <v>2017</v>
      </c>
      <c r="D3095" t="s">
        <v>36</v>
      </c>
      <c r="E3095" t="s">
        <v>18</v>
      </c>
      <c r="F3095" t="s">
        <v>52</v>
      </c>
      <c r="G3095" t="s">
        <v>25</v>
      </c>
      <c r="H3095" t="s">
        <v>1101</v>
      </c>
      <c r="I3095" t="s">
        <v>74</v>
      </c>
      <c r="J3095" t="s">
        <v>13</v>
      </c>
      <c r="K3095" t="s">
        <v>1313</v>
      </c>
      <c r="L3095" t="s">
        <v>68</v>
      </c>
      <c r="N3095" t="str">
        <f>IF(ISBLANK(Sales[[#This Row],[return]]),"No",Sales[[#This Row],[return]])</f>
        <v>No</v>
      </c>
      <c r="O3095" s="2">
        <v>42850</v>
      </c>
      <c r="P3095" s="8" t="str">
        <f>TEXT(DAY(Sales[[#This Row],[OrderDate]]),"ddd")</f>
        <v>Wed</v>
      </c>
      <c r="Q3095" s="8" t="str">
        <f>TEXT(MONTH(Sales[[#This Row],[ShipDate]])*29,"mmm")</f>
        <v>Apr</v>
      </c>
      <c r="R3095">
        <v>286</v>
      </c>
      <c r="S3095" t="s">
        <v>2023</v>
      </c>
      <c r="T3095" t="s">
        <v>66</v>
      </c>
      <c r="U3095">
        <v>53209</v>
      </c>
      <c r="V3095" s="1">
        <v>0</v>
      </c>
      <c r="W3095">
        <v>76</v>
      </c>
      <c r="X3095">
        <v>5</v>
      </c>
      <c r="Y3095">
        <v>272</v>
      </c>
      <c r="AD3095"/>
    </row>
    <row r="3096" spans="1:30" x14ac:dyDescent="0.25">
      <c r="A3096" t="s">
        <v>40</v>
      </c>
      <c r="B3096" s="2">
        <v>42855</v>
      </c>
      <c r="C3096" s="35">
        <f>YEAR(Sales[[#This Row],[ShipDate]])</f>
        <v>2017</v>
      </c>
      <c r="D3096" t="s">
        <v>36</v>
      </c>
      <c r="E3096" t="s">
        <v>18</v>
      </c>
      <c r="F3096" t="s">
        <v>45</v>
      </c>
      <c r="G3096" t="s">
        <v>25</v>
      </c>
      <c r="H3096" t="s">
        <v>1101</v>
      </c>
      <c r="I3096" t="s">
        <v>74</v>
      </c>
      <c r="J3096" t="s">
        <v>13</v>
      </c>
      <c r="K3096" t="s">
        <v>1313</v>
      </c>
      <c r="L3096" t="s">
        <v>68</v>
      </c>
      <c r="N3096" t="str">
        <f>IF(ISBLANK(Sales[[#This Row],[return]]),"No",Sales[[#This Row],[return]])</f>
        <v>No</v>
      </c>
      <c r="O3096" s="2">
        <v>42850</v>
      </c>
      <c r="P3096" s="8" t="str">
        <f>TEXT(DAY(Sales[[#This Row],[OrderDate]]),"ddd")</f>
        <v>Wed</v>
      </c>
      <c r="Q3096" s="8" t="str">
        <f>TEXT(MONTH(Sales[[#This Row],[ShipDate]])*29,"mmm")</f>
        <v>Apr</v>
      </c>
      <c r="R3096">
        <v>1139</v>
      </c>
      <c r="S3096" t="s">
        <v>617</v>
      </c>
      <c r="T3096" t="s">
        <v>66</v>
      </c>
      <c r="U3096">
        <v>53209</v>
      </c>
      <c r="V3096" s="1">
        <v>0</v>
      </c>
      <c r="W3096">
        <v>16</v>
      </c>
      <c r="X3096">
        <v>5</v>
      </c>
      <c r="Y3096">
        <v>58</v>
      </c>
      <c r="AD3096"/>
    </row>
    <row r="3097" spans="1:30" x14ac:dyDescent="0.25">
      <c r="A3097" t="s">
        <v>40</v>
      </c>
      <c r="B3097" s="2">
        <v>42814</v>
      </c>
      <c r="C3097" s="35">
        <f>YEAR(Sales[[#This Row],[ShipDate]])</f>
        <v>2017</v>
      </c>
      <c r="D3097" t="s">
        <v>36</v>
      </c>
      <c r="E3097" t="s">
        <v>31</v>
      </c>
      <c r="F3097" t="s">
        <v>48</v>
      </c>
      <c r="G3097" t="s">
        <v>46</v>
      </c>
      <c r="H3097" t="s">
        <v>146</v>
      </c>
      <c r="I3097" t="s">
        <v>149</v>
      </c>
      <c r="J3097" t="s">
        <v>13</v>
      </c>
      <c r="K3097" t="s">
        <v>413</v>
      </c>
      <c r="L3097" t="s">
        <v>92</v>
      </c>
      <c r="N3097" t="str">
        <f>IF(ISBLANK(Sales[[#This Row],[return]]),"No",Sales[[#This Row],[return]])</f>
        <v>No</v>
      </c>
      <c r="O3097" s="2">
        <v>42810</v>
      </c>
      <c r="P3097" s="8" t="str">
        <f>TEXT(DAY(Sales[[#This Row],[OrderDate]]),"ddd")</f>
        <v>Mon</v>
      </c>
      <c r="Q3097" s="8" t="str">
        <f>TEXT(MONTH(Sales[[#This Row],[ShipDate]])*29,"mmm")</f>
        <v>Mar</v>
      </c>
      <c r="R3097">
        <v>1281</v>
      </c>
      <c r="S3097" t="s">
        <v>2344</v>
      </c>
      <c r="T3097" t="s">
        <v>90</v>
      </c>
      <c r="U3097">
        <v>10009</v>
      </c>
      <c r="V3097" s="1">
        <v>0</v>
      </c>
      <c r="W3097">
        <v>3</v>
      </c>
      <c r="X3097">
        <v>2</v>
      </c>
      <c r="Y3097">
        <v>86</v>
      </c>
      <c r="AD3097"/>
    </row>
    <row r="3098" spans="1:30" x14ac:dyDescent="0.25">
      <c r="A3098" t="s">
        <v>40</v>
      </c>
      <c r="B3098" s="2">
        <v>43093</v>
      </c>
      <c r="C3098" s="35">
        <f>YEAR(Sales[[#This Row],[ShipDate]])</f>
        <v>2017</v>
      </c>
      <c r="D3098" t="s">
        <v>36</v>
      </c>
      <c r="E3098" t="s">
        <v>31</v>
      </c>
      <c r="F3098" t="s">
        <v>59</v>
      </c>
      <c r="G3098" t="s">
        <v>25</v>
      </c>
      <c r="H3098" t="s">
        <v>750</v>
      </c>
      <c r="I3098" t="s">
        <v>149</v>
      </c>
      <c r="J3098" t="s">
        <v>13</v>
      </c>
      <c r="K3098" t="s">
        <v>751</v>
      </c>
      <c r="L3098" t="s">
        <v>92</v>
      </c>
      <c r="N3098" t="str">
        <f>IF(ISBLANK(Sales[[#This Row],[return]]),"No",Sales[[#This Row],[return]])</f>
        <v>No</v>
      </c>
      <c r="O3098" s="2">
        <v>43089</v>
      </c>
      <c r="P3098" s="8" t="str">
        <f>TEXT(DAY(Sales[[#This Row],[OrderDate]]),"ddd")</f>
        <v>Fri</v>
      </c>
      <c r="Q3098" s="8" t="str">
        <f>TEXT(MONTH(Sales[[#This Row],[ShipDate]])*29,"mmm")</f>
        <v>Dec</v>
      </c>
      <c r="R3098">
        <v>539</v>
      </c>
      <c r="S3098" t="s">
        <v>752</v>
      </c>
      <c r="T3098" t="s">
        <v>90</v>
      </c>
      <c r="U3098">
        <v>11757</v>
      </c>
      <c r="V3098" s="1">
        <v>0</v>
      </c>
      <c r="W3098">
        <v>27</v>
      </c>
      <c r="X3098">
        <v>1</v>
      </c>
      <c r="Y3098">
        <v>55</v>
      </c>
      <c r="AD3098"/>
    </row>
    <row r="3099" spans="1:30" x14ac:dyDescent="0.25">
      <c r="A3099" t="s">
        <v>40</v>
      </c>
      <c r="B3099" s="2">
        <v>42908</v>
      </c>
      <c r="C3099" s="35">
        <f>YEAR(Sales[[#This Row],[ShipDate]])</f>
        <v>2017</v>
      </c>
      <c r="D3099" t="s">
        <v>36</v>
      </c>
      <c r="E3099" t="s">
        <v>18</v>
      </c>
      <c r="F3099" t="s">
        <v>45</v>
      </c>
      <c r="G3099" t="s">
        <v>25</v>
      </c>
      <c r="H3099" t="s">
        <v>457</v>
      </c>
      <c r="I3099" t="s">
        <v>32</v>
      </c>
      <c r="J3099" t="s">
        <v>13</v>
      </c>
      <c r="K3099" t="s">
        <v>1169</v>
      </c>
      <c r="L3099" t="s">
        <v>30</v>
      </c>
      <c r="N3099" t="str">
        <f>IF(ISBLANK(Sales[[#This Row],[return]]),"No",Sales[[#This Row],[return]])</f>
        <v>No</v>
      </c>
      <c r="O3099" s="2">
        <v>42904</v>
      </c>
      <c r="P3099" s="8" t="str">
        <f>TEXT(DAY(Sales[[#This Row],[OrderDate]]),"ddd")</f>
        <v>Wed</v>
      </c>
      <c r="Q3099" s="8" t="str">
        <f>TEXT(MONTH(Sales[[#This Row],[ShipDate]])*29,"mmm")</f>
        <v>Jun</v>
      </c>
      <c r="R3099">
        <v>362</v>
      </c>
      <c r="S3099" t="s">
        <v>1662</v>
      </c>
      <c r="T3099" t="s">
        <v>28</v>
      </c>
      <c r="U3099">
        <v>92105</v>
      </c>
      <c r="V3099" s="1">
        <v>0</v>
      </c>
      <c r="W3099">
        <v>15</v>
      </c>
      <c r="X3099">
        <v>2</v>
      </c>
      <c r="Y3099">
        <v>52</v>
      </c>
      <c r="AD3099"/>
    </row>
    <row r="3100" spans="1:30" x14ac:dyDescent="0.25">
      <c r="A3100" t="s">
        <v>24</v>
      </c>
      <c r="B3100" s="2">
        <v>43095</v>
      </c>
      <c r="C3100" s="35">
        <f>YEAR(Sales[[#This Row],[ShipDate]])</f>
        <v>2017</v>
      </c>
      <c r="D3100" t="s">
        <v>19</v>
      </c>
      <c r="E3100" t="s">
        <v>69</v>
      </c>
      <c r="F3100" t="s">
        <v>43</v>
      </c>
      <c r="G3100" t="s">
        <v>11</v>
      </c>
      <c r="H3100" t="s">
        <v>1251</v>
      </c>
      <c r="I3100" t="s">
        <v>120</v>
      </c>
      <c r="J3100" t="s">
        <v>13</v>
      </c>
      <c r="K3100" t="s">
        <v>2899</v>
      </c>
      <c r="L3100" t="s">
        <v>68</v>
      </c>
      <c r="N3100" t="str">
        <f>IF(ISBLANK(Sales[[#This Row],[return]]),"No",Sales[[#This Row],[return]])</f>
        <v>No</v>
      </c>
      <c r="O3100" s="2">
        <v>43090</v>
      </c>
      <c r="P3100" s="8" t="str">
        <f>TEXT(DAY(Sales[[#This Row],[OrderDate]]),"ddd")</f>
        <v>Sat</v>
      </c>
      <c r="Q3100" s="8" t="str">
        <f>TEXT(MONTH(Sales[[#This Row],[ShipDate]])*29,"mmm")</f>
        <v>Dec</v>
      </c>
      <c r="R3100">
        <v>866</v>
      </c>
      <c r="S3100" t="s">
        <v>3166</v>
      </c>
      <c r="T3100" t="s">
        <v>66</v>
      </c>
      <c r="U3100">
        <v>60174</v>
      </c>
      <c r="V3100" s="1">
        <v>0.6</v>
      </c>
      <c r="W3100">
        <v>-34</v>
      </c>
      <c r="X3100">
        <v>3</v>
      </c>
      <c r="Y3100">
        <v>52</v>
      </c>
      <c r="AD3100"/>
    </row>
    <row r="3101" spans="1:30" x14ac:dyDescent="0.25">
      <c r="A3101" t="s">
        <v>24</v>
      </c>
      <c r="B3101" s="2">
        <v>43095</v>
      </c>
      <c r="C3101" s="35">
        <f>YEAR(Sales[[#This Row],[ShipDate]])</f>
        <v>2017</v>
      </c>
      <c r="D3101" t="s">
        <v>19</v>
      </c>
      <c r="E3101" t="s">
        <v>69</v>
      </c>
      <c r="F3101" t="s">
        <v>45</v>
      </c>
      <c r="G3101" t="s">
        <v>25</v>
      </c>
      <c r="H3101" t="s">
        <v>1251</v>
      </c>
      <c r="I3101" t="s">
        <v>120</v>
      </c>
      <c r="J3101" t="s">
        <v>13</v>
      </c>
      <c r="K3101" t="s">
        <v>2899</v>
      </c>
      <c r="L3101" t="s">
        <v>68</v>
      </c>
      <c r="N3101" t="str">
        <f>IF(ISBLANK(Sales[[#This Row],[return]]),"No",Sales[[#This Row],[return]])</f>
        <v>No</v>
      </c>
      <c r="O3101" s="2">
        <v>43090</v>
      </c>
      <c r="P3101" s="8" t="str">
        <f>TEXT(DAY(Sales[[#This Row],[OrderDate]]),"ddd")</f>
        <v>Sat</v>
      </c>
      <c r="Q3101" s="8" t="str">
        <f>TEXT(MONTH(Sales[[#This Row],[ShipDate]])*29,"mmm")</f>
        <v>Dec</v>
      </c>
      <c r="R3101">
        <v>1420</v>
      </c>
      <c r="S3101" t="s">
        <v>1731</v>
      </c>
      <c r="T3101" t="s">
        <v>66</v>
      </c>
      <c r="U3101">
        <v>60174</v>
      </c>
      <c r="V3101" s="1">
        <v>0.2</v>
      </c>
      <c r="W3101">
        <v>14</v>
      </c>
      <c r="X3101">
        <v>2</v>
      </c>
      <c r="Y3101">
        <v>60</v>
      </c>
      <c r="AD3101"/>
    </row>
    <row r="3102" spans="1:30" x14ac:dyDescent="0.25">
      <c r="A3102" t="s">
        <v>24</v>
      </c>
      <c r="B3102" s="2">
        <v>43095</v>
      </c>
      <c r="C3102" s="35">
        <f>YEAR(Sales[[#This Row],[ShipDate]])</f>
        <v>2017</v>
      </c>
      <c r="D3102" t="s">
        <v>19</v>
      </c>
      <c r="E3102" t="s">
        <v>69</v>
      </c>
      <c r="F3102" t="s">
        <v>99</v>
      </c>
      <c r="G3102" t="s">
        <v>46</v>
      </c>
      <c r="H3102" t="s">
        <v>1251</v>
      </c>
      <c r="I3102" t="s">
        <v>120</v>
      </c>
      <c r="J3102" t="s">
        <v>13</v>
      </c>
      <c r="K3102" t="s">
        <v>2899</v>
      </c>
      <c r="L3102" t="s">
        <v>68</v>
      </c>
      <c r="N3102" t="str">
        <f>IF(ISBLANK(Sales[[#This Row],[return]]),"No",Sales[[#This Row],[return]])</f>
        <v>No</v>
      </c>
      <c r="O3102" s="2">
        <v>43090</v>
      </c>
      <c r="P3102" s="8" t="str">
        <f>TEXT(DAY(Sales[[#This Row],[OrderDate]]),"ddd")</f>
        <v>Sat</v>
      </c>
      <c r="Q3102" s="8" t="str">
        <f>TEXT(MONTH(Sales[[#This Row],[ShipDate]])*29,"mmm")</f>
        <v>Dec</v>
      </c>
      <c r="R3102">
        <v>600</v>
      </c>
      <c r="S3102" t="s">
        <v>2425</v>
      </c>
      <c r="T3102" t="s">
        <v>66</v>
      </c>
      <c r="U3102">
        <v>60174</v>
      </c>
      <c r="V3102" s="1">
        <v>0.2</v>
      </c>
      <c r="W3102">
        <v>135</v>
      </c>
      <c r="X3102">
        <v>8</v>
      </c>
      <c r="Y3102">
        <v>637</v>
      </c>
      <c r="AD3102"/>
    </row>
    <row r="3103" spans="1:30" x14ac:dyDescent="0.25">
      <c r="A3103" t="s">
        <v>24</v>
      </c>
      <c r="B3103" s="2">
        <v>43095</v>
      </c>
      <c r="C3103" s="35">
        <f>YEAR(Sales[[#This Row],[ShipDate]])</f>
        <v>2017</v>
      </c>
      <c r="D3103" t="s">
        <v>19</v>
      </c>
      <c r="E3103" t="s">
        <v>69</v>
      </c>
      <c r="F3103" t="s">
        <v>340</v>
      </c>
      <c r="G3103" t="s">
        <v>46</v>
      </c>
      <c r="H3103" t="s">
        <v>1251</v>
      </c>
      <c r="I3103" t="s">
        <v>120</v>
      </c>
      <c r="J3103" t="s">
        <v>13</v>
      </c>
      <c r="K3103" t="s">
        <v>2899</v>
      </c>
      <c r="L3103" t="s">
        <v>68</v>
      </c>
      <c r="N3103" t="str">
        <f>IF(ISBLANK(Sales[[#This Row],[return]]),"No",Sales[[#This Row],[return]])</f>
        <v>No</v>
      </c>
      <c r="O3103" s="2">
        <v>43090</v>
      </c>
      <c r="P3103" s="8" t="str">
        <f>TEXT(DAY(Sales[[#This Row],[OrderDate]]),"ddd")</f>
        <v>Sat</v>
      </c>
      <c r="Q3103" s="8" t="str">
        <f>TEXT(MONTH(Sales[[#This Row],[ShipDate]])*29,"mmm")</f>
        <v>Dec</v>
      </c>
      <c r="R3103">
        <v>1510</v>
      </c>
      <c r="S3103" t="s">
        <v>2566</v>
      </c>
      <c r="T3103" t="s">
        <v>66</v>
      </c>
      <c r="U3103">
        <v>60174</v>
      </c>
      <c r="V3103" s="1">
        <v>0.3</v>
      </c>
      <c r="W3103">
        <v>137</v>
      </c>
      <c r="X3103">
        <v>2</v>
      </c>
      <c r="Y3103">
        <v>601</v>
      </c>
      <c r="AD3103"/>
    </row>
    <row r="3104" spans="1:30" x14ac:dyDescent="0.25">
      <c r="A3104" t="s">
        <v>40</v>
      </c>
      <c r="B3104" s="2">
        <v>42945</v>
      </c>
      <c r="C3104" s="35">
        <f>YEAR(Sales[[#This Row],[ShipDate]])</f>
        <v>2017</v>
      </c>
      <c r="D3104" t="s">
        <v>36</v>
      </c>
      <c r="E3104" t="s">
        <v>31</v>
      </c>
      <c r="F3104" t="s">
        <v>38</v>
      </c>
      <c r="G3104" t="s">
        <v>11</v>
      </c>
      <c r="H3104" t="s">
        <v>834</v>
      </c>
      <c r="I3104" t="s">
        <v>188</v>
      </c>
      <c r="J3104" t="s">
        <v>13</v>
      </c>
      <c r="K3104" t="s">
        <v>2719</v>
      </c>
      <c r="L3104" t="s">
        <v>17</v>
      </c>
      <c r="N3104" t="str">
        <f>IF(ISBLANK(Sales[[#This Row],[return]]),"No",Sales[[#This Row],[return]])</f>
        <v>No</v>
      </c>
      <c r="O3104" s="2">
        <v>42941</v>
      </c>
      <c r="P3104" s="8" t="str">
        <f>TEXT(DAY(Sales[[#This Row],[OrderDate]]),"ddd")</f>
        <v>Wed</v>
      </c>
      <c r="Q3104" s="8" t="str">
        <f>TEXT(MONTH(Sales[[#This Row],[ShipDate]])*29,"mmm")</f>
        <v>Jul</v>
      </c>
      <c r="R3104">
        <v>318</v>
      </c>
      <c r="S3104" t="s">
        <v>669</v>
      </c>
      <c r="T3104" t="s">
        <v>15</v>
      </c>
      <c r="U3104">
        <v>36116</v>
      </c>
      <c r="V3104" s="1">
        <v>0</v>
      </c>
      <c r="W3104">
        <v>39</v>
      </c>
      <c r="X3104">
        <v>2</v>
      </c>
      <c r="Y3104">
        <v>359</v>
      </c>
      <c r="AD3104"/>
    </row>
    <row r="3105" spans="1:30" x14ac:dyDescent="0.25">
      <c r="A3105" t="s">
        <v>40</v>
      </c>
      <c r="B3105" s="2">
        <v>42945</v>
      </c>
      <c r="C3105" s="35">
        <f>YEAR(Sales[[#This Row],[ShipDate]])</f>
        <v>2017</v>
      </c>
      <c r="D3105" t="s">
        <v>36</v>
      </c>
      <c r="E3105" t="s">
        <v>31</v>
      </c>
      <c r="F3105" t="s">
        <v>104</v>
      </c>
      <c r="G3105" t="s">
        <v>25</v>
      </c>
      <c r="H3105" t="s">
        <v>834</v>
      </c>
      <c r="I3105" t="s">
        <v>188</v>
      </c>
      <c r="J3105" t="s">
        <v>13</v>
      </c>
      <c r="K3105" t="s">
        <v>2719</v>
      </c>
      <c r="L3105" t="s">
        <v>17</v>
      </c>
      <c r="N3105" t="str">
        <f>IF(ISBLANK(Sales[[#This Row],[return]]),"No",Sales[[#This Row],[return]])</f>
        <v>No</v>
      </c>
      <c r="O3105" s="2">
        <v>42941</v>
      </c>
      <c r="P3105" s="8" t="str">
        <f>TEXT(DAY(Sales[[#This Row],[OrderDate]]),"ddd")</f>
        <v>Wed</v>
      </c>
      <c r="Q3105" s="8" t="str">
        <f>TEXT(MONTH(Sales[[#This Row],[ShipDate]])*29,"mmm")</f>
        <v>Jul</v>
      </c>
      <c r="R3105">
        <v>1623</v>
      </c>
      <c r="S3105" t="s">
        <v>829</v>
      </c>
      <c r="T3105" t="s">
        <v>15</v>
      </c>
      <c r="U3105">
        <v>36116</v>
      </c>
      <c r="V3105" s="1">
        <v>0</v>
      </c>
      <c r="W3105">
        <v>49</v>
      </c>
      <c r="X3105">
        <v>9</v>
      </c>
      <c r="Y3105">
        <v>98</v>
      </c>
      <c r="AD3105"/>
    </row>
    <row r="3106" spans="1:30" x14ac:dyDescent="0.25">
      <c r="A3106" t="s">
        <v>40</v>
      </c>
      <c r="B3106" s="2">
        <v>42785</v>
      </c>
      <c r="C3106" s="35">
        <f>YEAR(Sales[[#This Row],[ShipDate]])</f>
        <v>2017</v>
      </c>
      <c r="D3106" t="s">
        <v>36</v>
      </c>
      <c r="E3106" t="s">
        <v>31</v>
      </c>
      <c r="F3106" t="s">
        <v>48</v>
      </c>
      <c r="G3106" t="s">
        <v>46</v>
      </c>
      <c r="H3106" t="s">
        <v>1432</v>
      </c>
      <c r="I3106" t="s">
        <v>74</v>
      </c>
      <c r="J3106" t="s">
        <v>13</v>
      </c>
      <c r="K3106" t="s">
        <v>2819</v>
      </c>
      <c r="L3106" t="s">
        <v>68</v>
      </c>
      <c r="N3106" t="str">
        <f>IF(ISBLANK(Sales[[#This Row],[return]]),"No",Sales[[#This Row],[return]])</f>
        <v>No</v>
      </c>
      <c r="O3106" s="2">
        <v>42781</v>
      </c>
      <c r="P3106" s="8" t="str">
        <f>TEXT(DAY(Sales[[#This Row],[OrderDate]]),"ddd")</f>
        <v>Sun</v>
      </c>
      <c r="Q3106" s="8" t="str">
        <f>TEXT(MONTH(Sales[[#This Row],[ShipDate]])*29,"mmm")</f>
        <v>Feb</v>
      </c>
      <c r="R3106">
        <v>1396</v>
      </c>
      <c r="S3106" t="s">
        <v>2453</v>
      </c>
      <c r="T3106" t="s">
        <v>66</v>
      </c>
      <c r="U3106">
        <v>53142</v>
      </c>
      <c r="V3106" s="1">
        <v>0</v>
      </c>
      <c r="W3106">
        <v>196</v>
      </c>
      <c r="X3106">
        <v>2</v>
      </c>
      <c r="Y3106">
        <v>700</v>
      </c>
      <c r="AD3106"/>
    </row>
    <row r="3107" spans="1:30" x14ac:dyDescent="0.25">
      <c r="A3107" t="s">
        <v>40</v>
      </c>
      <c r="B3107" s="2">
        <v>42785</v>
      </c>
      <c r="C3107" s="35">
        <f>YEAR(Sales[[#This Row],[ShipDate]])</f>
        <v>2017</v>
      </c>
      <c r="D3107" t="s">
        <v>36</v>
      </c>
      <c r="E3107" t="s">
        <v>31</v>
      </c>
      <c r="F3107" t="s">
        <v>48</v>
      </c>
      <c r="G3107" t="s">
        <v>46</v>
      </c>
      <c r="H3107" t="s">
        <v>1432</v>
      </c>
      <c r="I3107" t="s">
        <v>74</v>
      </c>
      <c r="J3107" t="s">
        <v>13</v>
      </c>
      <c r="K3107" t="s">
        <v>2819</v>
      </c>
      <c r="L3107" t="s">
        <v>68</v>
      </c>
      <c r="N3107" t="str">
        <f>IF(ISBLANK(Sales[[#This Row],[return]]),"No",Sales[[#This Row],[return]])</f>
        <v>No</v>
      </c>
      <c r="O3107" s="2">
        <v>42781</v>
      </c>
      <c r="P3107" s="8" t="str">
        <f>TEXT(DAY(Sales[[#This Row],[OrderDate]]),"ddd")</f>
        <v>Sun</v>
      </c>
      <c r="Q3107" s="8" t="str">
        <f>TEXT(MONTH(Sales[[#This Row],[ShipDate]])*29,"mmm")</f>
        <v>Feb</v>
      </c>
      <c r="R3107">
        <v>927</v>
      </c>
      <c r="S3107" t="s">
        <v>2516</v>
      </c>
      <c r="T3107" t="s">
        <v>66</v>
      </c>
      <c r="U3107">
        <v>53142</v>
      </c>
      <c r="V3107" s="1">
        <v>0</v>
      </c>
      <c r="W3107">
        <v>65</v>
      </c>
      <c r="X3107">
        <v>3</v>
      </c>
      <c r="Y3107">
        <v>135</v>
      </c>
      <c r="AD3107"/>
    </row>
    <row r="3108" spans="1:30" x14ac:dyDescent="0.25">
      <c r="A3108" t="s">
        <v>40</v>
      </c>
      <c r="B3108" s="2">
        <v>42785</v>
      </c>
      <c r="C3108" s="35">
        <f>YEAR(Sales[[#This Row],[ShipDate]])</f>
        <v>2017</v>
      </c>
      <c r="D3108" t="s">
        <v>36</v>
      </c>
      <c r="E3108" t="s">
        <v>31</v>
      </c>
      <c r="F3108" t="s">
        <v>99</v>
      </c>
      <c r="G3108" t="s">
        <v>46</v>
      </c>
      <c r="H3108" t="s">
        <v>1432</v>
      </c>
      <c r="I3108" t="s">
        <v>74</v>
      </c>
      <c r="J3108" t="s">
        <v>13</v>
      </c>
      <c r="K3108" t="s">
        <v>2819</v>
      </c>
      <c r="L3108" t="s">
        <v>68</v>
      </c>
      <c r="N3108" t="str">
        <f>IF(ISBLANK(Sales[[#This Row],[return]]),"No",Sales[[#This Row],[return]])</f>
        <v>No</v>
      </c>
      <c r="O3108" s="2">
        <v>42781</v>
      </c>
      <c r="P3108" s="8" t="str">
        <f>TEXT(DAY(Sales[[#This Row],[OrderDate]]),"ddd")</f>
        <v>Sun</v>
      </c>
      <c r="Q3108" s="8" t="str">
        <f>TEXT(MONTH(Sales[[#This Row],[ShipDate]])*29,"mmm")</f>
        <v>Feb</v>
      </c>
      <c r="R3108">
        <v>1068</v>
      </c>
      <c r="S3108" t="s">
        <v>2548</v>
      </c>
      <c r="T3108" t="s">
        <v>66</v>
      </c>
      <c r="U3108">
        <v>53142</v>
      </c>
      <c r="V3108" s="1">
        <v>0</v>
      </c>
      <c r="W3108">
        <v>27</v>
      </c>
      <c r="X3108">
        <v>5</v>
      </c>
      <c r="Y3108">
        <v>140</v>
      </c>
      <c r="AD3108"/>
    </row>
    <row r="3109" spans="1:30" x14ac:dyDescent="0.25">
      <c r="A3109" t="s">
        <v>10</v>
      </c>
      <c r="B3109" s="2">
        <v>43069</v>
      </c>
      <c r="C3109" s="35">
        <f>YEAR(Sales[[#This Row],[ShipDate]])</f>
        <v>2017</v>
      </c>
      <c r="D3109" t="s">
        <v>113</v>
      </c>
      <c r="E3109" t="s">
        <v>69</v>
      </c>
      <c r="F3109" t="s">
        <v>45</v>
      </c>
      <c r="G3109" t="s">
        <v>25</v>
      </c>
      <c r="H3109" t="s">
        <v>1288</v>
      </c>
      <c r="I3109" t="s">
        <v>32</v>
      </c>
      <c r="J3109" t="s">
        <v>13</v>
      </c>
      <c r="K3109" t="s">
        <v>3014</v>
      </c>
      <c r="L3109" t="s">
        <v>30</v>
      </c>
      <c r="N3109" t="str">
        <f>IF(ISBLANK(Sales[[#This Row],[return]]),"No",Sales[[#This Row],[return]])</f>
        <v>No</v>
      </c>
      <c r="O3109" s="2">
        <v>43068</v>
      </c>
      <c r="P3109" s="8" t="str">
        <f>TEXT(DAY(Sales[[#This Row],[OrderDate]]),"ddd")</f>
        <v>Sun</v>
      </c>
      <c r="Q3109" s="8" t="str">
        <f>TEXT(MONTH(Sales[[#This Row],[ShipDate]])*29,"mmm")</f>
        <v>Nov</v>
      </c>
      <c r="R3109">
        <v>356</v>
      </c>
      <c r="S3109" t="s">
        <v>1638</v>
      </c>
      <c r="T3109" t="s">
        <v>28</v>
      </c>
      <c r="U3109">
        <v>92704</v>
      </c>
      <c r="V3109" s="1">
        <v>0</v>
      </c>
      <c r="W3109">
        <v>16</v>
      </c>
      <c r="X3109">
        <v>2</v>
      </c>
      <c r="Y3109">
        <v>56</v>
      </c>
      <c r="AD3109"/>
    </row>
    <row r="3110" spans="1:30" x14ac:dyDescent="0.25">
      <c r="A3110" t="s">
        <v>40</v>
      </c>
      <c r="B3110" s="2">
        <v>43085</v>
      </c>
      <c r="C3110" s="35">
        <f>YEAR(Sales[[#This Row],[ShipDate]])</f>
        <v>2017</v>
      </c>
      <c r="D3110" t="s">
        <v>36</v>
      </c>
      <c r="E3110" t="s">
        <v>18</v>
      </c>
      <c r="F3110" t="s">
        <v>23</v>
      </c>
      <c r="G3110" t="s">
        <v>11</v>
      </c>
      <c r="H3110" t="s">
        <v>1176</v>
      </c>
      <c r="I3110" t="s">
        <v>32</v>
      </c>
      <c r="J3110" t="s">
        <v>13</v>
      </c>
      <c r="K3110" t="s">
        <v>1471</v>
      </c>
      <c r="L3110" t="s">
        <v>30</v>
      </c>
      <c r="N3110" t="str">
        <f>IF(ISBLANK(Sales[[#This Row],[return]]),"No",Sales[[#This Row],[return]])</f>
        <v>No</v>
      </c>
      <c r="O3110" s="2">
        <v>43081</v>
      </c>
      <c r="P3110" s="8" t="str">
        <f>TEXT(DAY(Sales[[#This Row],[OrderDate]]),"ddd")</f>
        <v>Thu</v>
      </c>
      <c r="Q3110" s="8" t="str">
        <f>TEXT(MONTH(Sales[[#This Row],[ShipDate]])*29,"mmm")</f>
        <v>Dec</v>
      </c>
      <c r="R3110">
        <v>996</v>
      </c>
      <c r="S3110" t="s">
        <v>1112</v>
      </c>
      <c r="T3110" t="s">
        <v>28</v>
      </c>
      <c r="U3110">
        <v>93534</v>
      </c>
      <c r="V3110" s="1">
        <v>0.2</v>
      </c>
      <c r="W3110">
        <v>35</v>
      </c>
      <c r="X3110">
        <v>2</v>
      </c>
      <c r="Y3110">
        <v>349</v>
      </c>
      <c r="AD3110"/>
    </row>
    <row r="3111" spans="1:30" x14ac:dyDescent="0.25">
      <c r="A3111" t="s">
        <v>24</v>
      </c>
      <c r="B3111" s="2">
        <v>43056</v>
      </c>
      <c r="C3111" s="35">
        <f>YEAR(Sales[[#This Row],[ShipDate]])</f>
        <v>2017</v>
      </c>
      <c r="D3111" t="s">
        <v>113</v>
      </c>
      <c r="E3111" t="s">
        <v>31</v>
      </c>
      <c r="F3111" t="s">
        <v>104</v>
      </c>
      <c r="G3111" t="s">
        <v>25</v>
      </c>
      <c r="H3111" t="s">
        <v>171</v>
      </c>
      <c r="I3111" t="s">
        <v>174</v>
      </c>
      <c r="J3111" t="s">
        <v>13</v>
      </c>
      <c r="K3111" t="s">
        <v>2772</v>
      </c>
      <c r="L3111" t="s">
        <v>17</v>
      </c>
      <c r="N3111" t="str">
        <f>IF(ISBLANK(Sales[[#This Row],[return]]),"No",Sales[[#This Row],[return]])</f>
        <v>No</v>
      </c>
      <c r="O3111" s="2">
        <v>43053</v>
      </c>
      <c r="P3111" s="8" t="str">
        <f>TEXT(DAY(Sales[[#This Row],[OrderDate]]),"ddd")</f>
        <v>Sat</v>
      </c>
      <c r="Q3111" s="8" t="str">
        <f>TEXT(MONTH(Sales[[#This Row],[ShipDate]])*29,"mmm")</f>
        <v>Nov</v>
      </c>
      <c r="R3111">
        <v>374</v>
      </c>
      <c r="S3111" t="s">
        <v>1082</v>
      </c>
      <c r="T3111" t="s">
        <v>15</v>
      </c>
      <c r="U3111">
        <v>22153</v>
      </c>
      <c r="V3111" s="1">
        <v>0</v>
      </c>
      <c r="W3111">
        <v>17</v>
      </c>
      <c r="X3111">
        <v>2</v>
      </c>
      <c r="Y3111">
        <v>34</v>
      </c>
      <c r="AD3111"/>
    </row>
    <row r="3112" spans="1:30" x14ac:dyDescent="0.25">
      <c r="A3112" t="s">
        <v>24</v>
      </c>
      <c r="B3112" s="2">
        <v>43056</v>
      </c>
      <c r="C3112" s="35">
        <f>YEAR(Sales[[#This Row],[ShipDate]])</f>
        <v>2017</v>
      </c>
      <c r="D3112" t="s">
        <v>113</v>
      </c>
      <c r="E3112" t="s">
        <v>31</v>
      </c>
      <c r="F3112" t="s">
        <v>52</v>
      </c>
      <c r="G3112" t="s">
        <v>25</v>
      </c>
      <c r="H3112" t="s">
        <v>171</v>
      </c>
      <c r="I3112" t="s">
        <v>174</v>
      </c>
      <c r="J3112" t="s">
        <v>13</v>
      </c>
      <c r="K3112" t="s">
        <v>2772</v>
      </c>
      <c r="L3112" t="s">
        <v>17</v>
      </c>
      <c r="N3112" t="str">
        <f>IF(ISBLANK(Sales[[#This Row],[return]]),"No",Sales[[#This Row],[return]])</f>
        <v>No</v>
      </c>
      <c r="O3112" s="2">
        <v>43053</v>
      </c>
      <c r="P3112" s="8" t="str">
        <f>TEXT(DAY(Sales[[#This Row],[OrderDate]]),"ddd")</f>
        <v>Sat</v>
      </c>
      <c r="Q3112" s="8" t="str">
        <f>TEXT(MONTH(Sales[[#This Row],[ShipDate]])*29,"mmm")</f>
        <v>Nov</v>
      </c>
      <c r="R3112">
        <v>851</v>
      </c>
      <c r="S3112" t="s">
        <v>3123</v>
      </c>
      <c r="T3112" t="s">
        <v>15</v>
      </c>
      <c r="U3112">
        <v>22153</v>
      </c>
      <c r="V3112" s="1">
        <v>0</v>
      </c>
      <c r="W3112">
        <v>322</v>
      </c>
      <c r="X3112">
        <v>3</v>
      </c>
      <c r="Y3112">
        <v>826</v>
      </c>
      <c r="AD3112"/>
    </row>
    <row r="3113" spans="1:30" x14ac:dyDescent="0.25">
      <c r="A3113" t="s">
        <v>40</v>
      </c>
      <c r="B3113" s="2">
        <v>43093</v>
      </c>
      <c r="C3113" s="35">
        <f>YEAR(Sales[[#This Row],[ShipDate]])</f>
        <v>2017</v>
      </c>
      <c r="D3113" t="s">
        <v>36</v>
      </c>
      <c r="E3113" t="s">
        <v>18</v>
      </c>
      <c r="F3113" t="s">
        <v>43</v>
      </c>
      <c r="G3113" t="s">
        <v>11</v>
      </c>
      <c r="H3113" t="s">
        <v>1607</v>
      </c>
      <c r="I3113" t="s">
        <v>169</v>
      </c>
      <c r="J3113" t="s">
        <v>13</v>
      </c>
      <c r="K3113" t="s">
        <v>228</v>
      </c>
      <c r="L3113" t="s">
        <v>30</v>
      </c>
      <c r="N3113" t="str">
        <f>IF(ISBLANK(Sales[[#This Row],[return]]),"No",Sales[[#This Row],[return]])</f>
        <v>No</v>
      </c>
      <c r="O3113" s="2">
        <v>43089</v>
      </c>
      <c r="P3113" s="8" t="str">
        <f>TEXT(DAY(Sales[[#This Row],[OrderDate]]),"ddd")</f>
        <v>Fri</v>
      </c>
      <c r="Q3113" s="8" t="str">
        <f>TEXT(MONTH(Sales[[#This Row],[ShipDate]])*29,"mmm")</f>
        <v>Dec</v>
      </c>
      <c r="R3113">
        <v>1185</v>
      </c>
      <c r="S3113" t="s">
        <v>1441</v>
      </c>
      <c r="T3113" t="s">
        <v>28</v>
      </c>
      <c r="U3113">
        <v>86442</v>
      </c>
      <c r="V3113" s="1">
        <v>0.2</v>
      </c>
      <c r="W3113">
        <v>4</v>
      </c>
      <c r="X3113">
        <v>2</v>
      </c>
      <c r="Y3113">
        <v>14</v>
      </c>
      <c r="AD3113"/>
    </row>
    <row r="3114" spans="1:30" x14ac:dyDescent="0.25">
      <c r="A3114" t="s">
        <v>40</v>
      </c>
      <c r="B3114" s="2">
        <v>43093</v>
      </c>
      <c r="C3114" s="35">
        <f>YEAR(Sales[[#This Row],[ShipDate]])</f>
        <v>2017</v>
      </c>
      <c r="D3114" t="s">
        <v>36</v>
      </c>
      <c r="E3114" t="s">
        <v>18</v>
      </c>
      <c r="F3114" t="s">
        <v>104</v>
      </c>
      <c r="G3114" t="s">
        <v>25</v>
      </c>
      <c r="H3114" t="s">
        <v>1607</v>
      </c>
      <c r="I3114" t="s">
        <v>169</v>
      </c>
      <c r="J3114" t="s">
        <v>13</v>
      </c>
      <c r="K3114" t="s">
        <v>228</v>
      </c>
      <c r="L3114" t="s">
        <v>30</v>
      </c>
      <c r="N3114" t="str">
        <f>IF(ISBLANK(Sales[[#This Row],[return]]),"No",Sales[[#This Row],[return]])</f>
        <v>No</v>
      </c>
      <c r="O3114" s="2">
        <v>43089</v>
      </c>
      <c r="P3114" s="8" t="str">
        <f>TEXT(DAY(Sales[[#This Row],[OrderDate]]),"ddd")</f>
        <v>Fri</v>
      </c>
      <c r="Q3114" s="8" t="str">
        <f>TEXT(MONTH(Sales[[#This Row],[ShipDate]])*29,"mmm")</f>
        <v>Dec</v>
      </c>
      <c r="R3114">
        <v>8</v>
      </c>
      <c r="S3114" t="s">
        <v>1872</v>
      </c>
      <c r="T3114" t="s">
        <v>28</v>
      </c>
      <c r="U3114">
        <v>86442</v>
      </c>
      <c r="V3114" s="1">
        <v>0.2</v>
      </c>
      <c r="W3114">
        <v>3</v>
      </c>
      <c r="X3114">
        <v>1</v>
      </c>
      <c r="Y3114">
        <v>8</v>
      </c>
      <c r="AD3114"/>
    </row>
    <row r="3115" spans="1:30" x14ac:dyDescent="0.25">
      <c r="A3115" t="s">
        <v>40</v>
      </c>
      <c r="B3115" s="2">
        <v>42972</v>
      </c>
      <c r="C3115" s="35">
        <f>YEAR(Sales[[#This Row],[ShipDate]])</f>
        <v>2017</v>
      </c>
      <c r="D3115" t="s">
        <v>36</v>
      </c>
      <c r="E3115" t="s">
        <v>31</v>
      </c>
      <c r="F3115" t="s">
        <v>43</v>
      </c>
      <c r="G3115" t="s">
        <v>11</v>
      </c>
      <c r="H3115" t="s">
        <v>171</v>
      </c>
      <c r="I3115" t="s">
        <v>252</v>
      </c>
      <c r="J3115" t="s">
        <v>13</v>
      </c>
      <c r="K3115" t="s">
        <v>2625</v>
      </c>
      <c r="L3115" t="s">
        <v>92</v>
      </c>
      <c r="N3115" t="str">
        <f>IF(ISBLANK(Sales[[#This Row],[return]]),"No",Sales[[#This Row],[return]])</f>
        <v>No</v>
      </c>
      <c r="O3115" s="2">
        <v>42968</v>
      </c>
      <c r="P3115" s="8" t="str">
        <f>TEXT(DAY(Sales[[#This Row],[OrderDate]]),"ddd")</f>
        <v>Sat</v>
      </c>
      <c r="Q3115" s="8" t="str">
        <f>TEXT(MONTH(Sales[[#This Row],[ShipDate]])*29,"mmm")</f>
        <v>Aug</v>
      </c>
      <c r="R3115">
        <v>1541</v>
      </c>
      <c r="S3115" t="s">
        <v>1489</v>
      </c>
      <c r="T3115" t="s">
        <v>90</v>
      </c>
      <c r="U3115">
        <v>45503</v>
      </c>
      <c r="V3115" s="1">
        <v>0.2</v>
      </c>
      <c r="W3115">
        <v>-4</v>
      </c>
      <c r="X3115">
        <v>1</v>
      </c>
      <c r="Y3115">
        <v>26</v>
      </c>
      <c r="AD3115"/>
    </row>
    <row r="3116" spans="1:30" x14ac:dyDescent="0.25">
      <c r="A3116" t="s">
        <v>40</v>
      </c>
      <c r="B3116" s="2">
        <v>42972</v>
      </c>
      <c r="C3116" s="35">
        <f>YEAR(Sales[[#This Row],[ShipDate]])</f>
        <v>2017</v>
      </c>
      <c r="D3116" t="s">
        <v>36</v>
      </c>
      <c r="E3116" t="s">
        <v>31</v>
      </c>
      <c r="F3116" t="s">
        <v>23</v>
      </c>
      <c r="G3116" t="s">
        <v>11</v>
      </c>
      <c r="H3116" t="s">
        <v>171</v>
      </c>
      <c r="I3116" t="s">
        <v>252</v>
      </c>
      <c r="J3116" t="s">
        <v>13</v>
      </c>
      <c r="K3116" t="s">
        <v>2625</v>
      </c>
      <c r="L3116" t="s">
        <v>92</v>
      </c>
      <c r="N3116" t="str">
        <f>IF(ISBLANK(Sales[[#This Row],[return]]),"No",Sales[[#This Row],[return]])</f>
        <v>No</v>
      </c>
      <c r="O3116" s="2">
        <v>42968</v>
      </c>
      <c r="P3116" s="8" t="str">
        <f>TEXT(DAY(Sales[[#This Row],[OrderDate]]),"ddd")</f>
        <v>Sat</v>
      </c>
      <c r="Q3116" s="8" t="str">
        <f>TEXT(MONTH(Sales[[#This Row],[ShipDate]])*29,"mmm")</f>
        <v>Aug</v>
      </c>
      <c r="R3116">
        <v>742</v>
      </c>
      <c r="S3116" t="s">
        <v>825</v>
      </c>
      <c r="T3116" t="s">
        <v>90</v>
      </c>
      <c r="U3116">
        <v>45503</v>
      </c>
      <c r="V3116" s="1">
        <v>0.3</v>
      </c>
      <c r="W3116">
        <v>-43</v>
      </c>
      <c r="X3116">
        <v>3</v>
      </c>
      <c r="Y3116">
        <v>598</v>
      </c>
      <c r="AD3116"/>
    </row>
    <row r="3117" spans="1:30" x14ac:dyDescent="0.25">
      <c r="A3117" t="s">
        <v>40</v>
      </c>
      <c r="B3117" s="2">
        <v>42972</v>
      </c>
      <c r="C3117" s="35">
        <f>YEAR(Sales[[#This Row],[ShipDate]])</f>
        <v>2017</v>
      </c>
      <c r="D3117" t="s">
        <v>36</v>
      </c>
      <c r="E3117" t="s">
        <v>31</v>
      </c>
      <c r="F3117" t="s">
        <v>50</v>
      </c>
      <c r="G3117" t="s">
        <v>25</v>
      </c>
      <c r="H3117" t="s">
        <v>171</v>
      </c>
      <c r="I3117" t="s">
        <v>252</v>
      </c>
      <c r="J3117" t="s">
        <v>13</v>
      </c>
      <c r="K3117" t="s">
        <v>2625</v>
      </c>
      <c r="L3117" t="s">
        <v>92</v>
      </c>
      <c r="N3117" t="str">
        <f>IF(ISBLANK(Sales[[#This Row],[return]]),"No",Sales[[#This Row],[return]])</f>
        <v>No</v>
      </c>
      <c r="O3117" s="2">
        <v>42968</v>
      </c>
      <c r="P3117" s="8" t="str">
        <f>TEXT(DAY(Sales[[#This Row],[OrderDate]]),"ddd")</f>
        <v>Sat</v>
      </c>
      <c r="Q3117" s="8" t="str">
        <f>TEXT(MONTH(Sales[[#This Row],[ShipDate]])*29,"mmm")</f>
        <v>Aug</v>
      </c>
      <c r="R3117">
        <v>43</v>
      </c>
      <c r="S3117" t="s">
        <v>739</v>
      </c>
      <c r="T3117" t="s">
        <v>90</v>
      </c>
      <c r="U3117">
        <v>45503</v>
      </c>
      <c r="V3117" s="1">
        <v>0.7</v>
      </c>
      <c r="W3117">
        <v>-9</v>
      </c>
      <c r="X3117">
        <v>2</v>
      </c>
      <c r="Y3117">
        <v>13</v>
      </c>
      <c r="AD3117"/>
    </row>
    <row r="3118" spans="1:30" x14ac:dyDescent="0.25">
      <c r="A3118" t="s">
        <v>40</v>
      </c>
      <c r="B3118" s="2">
        <v>43051</v>
      </c>
      <c r="C3118" s="35">
        <f>YEAR(Sales[[#This Row],[ShipDate]])</f>
        <v>2017</v>
      </c>
      <c r="D3118" t="s">
        <v>36</v>
      </c>
      <c r="E3118" t="s">
        <v>18</v>
      </c>
      <c r="F3118" t="s">
        <v>99</v>
      </c>
      <c r="G3118" t="s">
        <v>46</v>
      </c>
      <c r="H3118" t="s">
        <v>79</v>
      </c>
      <c r="I3118" t="s">
        <v>32</v>
      </c>
      <c r="J3118" t="s">
        <v>13</v>
      </c>
      <c r="K3118" t="s">
        <v>1373</v>
      </c>
      <c r="L3118" t="s">
        <v>30</v>
      </c>
      <c r="N3118" t="str">
        <f>IF(ISBLANK(Sales[[#This Row],[return]]),"No",Sales[[#This Row],[return]])</f>
        <v>No</v>
      </c>
      <c r="O3118" s="2">
        <v>43047</v>
      </c>
      <c r="P3118" s="8" t="str">
        <f>TEXT(DAY(Sales[[#This Row],[OrderDate]]),"ddd")</f>
        <v>Sun</v>
      </c>
      <c r="Q3118" s="8" t="str">
        <f>TEXT(MONTH(Sales[[#This Row],[ShipDate]])*29,"mmm")</f>
        <v>Nov</v>
      </c>
      <c r="R3118">
        <v>1093</v>
      </c>
      <c r="S3118" t="s">
        <v>500</v>
      </c>
      <c r="T3118" t="s">
        <v>28</v>
      </c>
      <c r="U3118">
        <v>94109</v>
      </c>
      <c r="V3118" s="1">
        <v>0</v>
      </c>
      <c r="W3118">
        <v>43</v>
      </c>
      <c r="X3118">
        <v>2</v>
      </c>
      <c r="Y3118">
        <v>120</v>
      </c>
      <c r="AD3118"/>
    </row>
    <row r="3119" spans="1:30" x14ac:dyDescent="0.25">
      <c r="A3119" t="s">
        <v>40</v>
      </c>
      <c r="B3119" s="2">
        <v>42795</v>
      </c>
      <c r="C3119" s="35">
        <f>YEAR(Sales[[#This Row],[ShipDate]])</f>
        <v>2017</v>
      </c>
      <c r="D3119" t="s">
        <v>36</v>
      </c>
      <c r="E3119" t="s">
        <v>18</v>
      </c>
      <c r="F3119" t="s">
        <v>33</v>
      </c>
      <c r="G3119" t="s">
        <v>25</v>
      </c>
      <c r="H3119" t="s">
        <v>2172</v>
      </c>
      <c r="I3119" t="s">
        <v>585</v>
      </c>
      <c r="J3119" t="s">
        <v>13</v>
      </c>
      <c r="K3119" t="s">
        <v>1061</v>
      </c>
      <c r="L3119" t="s">
        <v>92</v>
      </c>
      <c r="N3119" t="str">
        <f>IF(ISBLANK(Sales[[#This Row],[return]]),"No",Sales[[#This Row],[return]])</f>
        <v>No</v>
      </c>
      <c r="O3119" s="2">
        <v>42791</v>
      </c>
      <c r="P3119" s="8" t="str">
        <f>TEXT(DAY(Sales[[#This Row],[OrderDate]]),"ddd")</f>
        <v>Wed</v>
      </c>
      <c r="Q3119" s="8" t="str">
        <f>TEXT(MONTH(Sales[[#This Row],[ShipDate]])*29,"mmm")</f>
        <v>Mar</v>
      </c>
      <c r="R3119">
        <v>229</v>
      </c>
      <c r="S3119" t="s">
        <v>2173</v>
      </c>
      <c r="T3119" t="s">
        <v>90</v>
      </c>
      <c r="U3119">
        <v>1453</v>
      </c>
      <c r="V3119" s="1">
        <v>0</v>
      </c>
      <c r="W3119">
        <v>2</v>
      </c>
      <c r="X3119">
        <v>1</v>
      </c>
      <c r="Y3119">
        <v>3</v>
      </c>
      <c r="AD3119"/>
    </row>
    <row r="3120" spans="1:30" x14ac:dyDescent="0.25">
      <c r="A3120" t="s">
        <v>40</v>
      </c>
      <c r="B3120" s="2">
        <v>42795</v>
      </c>
      <c r="C3120" s="35">
        <f>YEAR(Sales[[#This Row],[ShipDate]])</f>
        <v>2017</v>
      </c>
      <c r="D3120" t="s">
        <v>36</v>
      </c>
      <c r="E3120" t="s">
        <v>18</v>
      </c>
      <c r="F3120" t="s">
        <v>59</v>
      </c>
      <c r="G3120" t="s">
        <v>25</v>
      </c>
      <c r="H3120" t="s">
        <v>2172</v>
      </c>
      <c r="I3120" t="s">
        <v>585</v>
      </c>
      <c r="J3120" t="s">
        <v>13</v>
      </c>
      <c r="K3120" t="s">
        <v>1061</v>
      </c>
      <c r="L3120" t="s">
        <v>92</v>
      </c>
      <c r="N3120" t="str">
        <f>IF(ISBLANK(Sales[[#This Row],[return]]),"No",Sales[[#This Row],[return]])</f>
        <v>No</v>
      </c>
      <c r="O3120" s="2">
        <v>42791</v>
      </c>
      <c r="P3120" s="8" t="str">
        <f>TEXT(DAY(Sales[[#This Row],[OrderDate]]),"ddd")</f>
        <v>Wed</v>
      </c>
      <c r="Q3120" s="8" t="str">
        <f>TEXT(MONTH(Sales[[#This Row],[ShipDate]])*29,"mmm")</f>
        <v>Mar</v>
      </c>
      <c r="R3120">
        <v>96</v>
      </c>
      <c r="S3120" t="s">
        <v>3169</v>
      </c>
      <c r="T3120" t="s">
        <v>90</v>
      </c>
      <c r="U3120">
        <v>1453</v>
      </c>
      <c r="V3120" s="1">
        <v>0</v>
      </c>
      <c r="W3120">
        <v>10</v>
      </c>
      <c r="X3120">
        <v>4</v>
      </c>
      <c r="Y3120">
        <v>23</v>
      </c>
      <c r="AD3120"/>
    </row>
    <row r="3121" spans="1:30" x14ac:dyDescent="0.25">
      <c r="A3121" t="s">
        <v>40</v>
      </c>
      <c r="B3121" s="2">
        <v>42883</v>
      </c>
      <c r="C3121" s="35">
        <f>YEAR(Sales[[#This Row],[ShipDate]])</f>
        <v>2017</v>
      </c>
      <c r="D3121" t="s">
        <v>36</v>
      </c>
      <c r="E3121" t="s">
        <v>31</v>
      </c>
      <c r="F3121" t="s">
        <v>104</v>
      </c>
      <c r="G3121" t="s">
        <v>25</v>
      </c>
      <c r="H3121" t="s">
        <v>197</v>
      </c>
      <c r="I3121" t="s">
        <v>199</v>
      </c>
      <c r="J3121" t="s">
        <v>13</v>
      </c>
      <c r="K3121" t="s">
        <v>435</v>
      </c>
      <c r="L3121" t="s">
        <v>17</v>
      </c>
      <c r="N3121" t="str">
        <f>IF(ISBLANK(Sales[[#This Row],[return]]),"No",Sales[[#This Row],[return]])</f>
        <v>No</v>
      </c>
      <c r="O3121" s="2">
        <v>42878</v>
      </c>
      <c r="P3121" s="8" t="str">
        <f>TEXT(DAY(Sales[[#This Row],[OrderDate]]),"ddd")</f>
        <v>Mon</v>
      </c>
      <c r="Q3121" s="8" t="str">
        <f>TEXT(MONTH(Sales[[#This Row],[ShipDate]])*29,"mmm")</f>
        <v>May</v>
      </c>
      <c r="R3121">
        <v>396</v>
      </c>
      <c r="S3121" t="s">
        <v>2122</v>
      </c>
      <c r="T3121" t="s">
        <v>15</v>
      </c>
      <c r="U3121">
        <v>29203</v>
      </c>
      <c r="V3121" s="1">
        <v>0</v>
      </c>
      <c r="W3121">
        <v>88</v>
      </c>
      <c r="X3121">
        <v>3</v>
      </c>
      <c r="Y3121">
        <v>187</v>
      </c>
      <c r="AD3121"/>
    </row>
    <row r="3122" spans="1:30" x14ac:dyDescent="0.25">
      <c r="A3122" t="s">
        <v>40</v>
      </c>
      <c r="B3122" s="2">
        <v>42925</v>
      </c>
      <c r="C3122" s="35">
        <f>YEAR(Sales[[#This Row],[ShipDate]])</f>
        <v>2017</v>
      </c>
      <c r="D3122" t="s">
        <v>36</v>
      </c>
      <c r="E3122" t="s">
        <v>18</v>
      </c>
      <c r="F3122" t="s">
        <v>48</v>
      </c>
      <c r="G3122" t="s">
        <v>46</v>
      </c>
      <c r="H3122" t="s">
        <v>1101</v>
      </c>
      <c r="I3122" t="s">
        <v>74</v>
      </c>
      <c r="J3122" t="s">
        <v>13</v>
      </c>
      <c r="K3122" t="s">
        <v>61</v>
      </c>
      <c r="L3122" t="s">
        <v>68</v>
      </c>
      <c r="N3122" t="str">
        <f>IF(ISBLANK(Sales[[#This Row],[return]]),"No",Sales[[#This Row],[return]])</f>
        <v>No</v>
      </c>
      <c r="O3122" s="2">
        <v>42920</v>
      </c>
      <c r="P3122" s="8" t="str">
        <f>TEXT(DAY(Sales[[#This Row],[OrderDate]]),"ddd")</f>
        <v>Wed</v>
      </c>
      <c r="Q3122" s="8" t="str">
        <f>TEXT(MONTH(Sales[[#This Row],[ShipDate]])*29,"mmm")</f>
        <v>Jul</v>
      </c>
      <c r="R3122">
        <v>1100</v>
      </c>
      <c r="S3122" t="s">
        <v>2486</v>
      </c>
      <c r="T3122" t="s">
        <v>66</v>
      </c>
      <c r="U3122">
        <v>53209</v>
      </c>
      <c r="V3122" s="1">
        <v>0</v>
      </c>
      <c r="W3122">
        <v>286</v>
      </c>
      <c r="X3122">
        <v>4</v>
      </c>
      <c r="Y3122">
        <v>1100</v>
      </c>
      <c r="AD3122"/>
    </row>
    <row r="3123" spans="1:30" x14ac:dyDescent="0.25">
      <c r="A3123" t="s">
        <v>40</v>
      </c>
      <c r="B3123" s="2">
        <v>42745</v>
      </c>
      <c r="C3123" s="35">
        <f>YEAR(Sales[[#This Row],[ShipDate]])</f>
        <v>2017</v>
      </c>
      <c r="D3123" t="s">
        <v>36</v>
      </c>
      <c r="E3123" t="s">
        <v>69</v>
      </c>
      <c r="F3123" t="s">
        <v>23</v>
      </c>
      <c r="G3123" t="s">
        <v>11</v>
      </c>
      <c r="H3123" t="s">
        <v>60</v>
      </c>
      <c r="I3123" t="s">
        <v>63</v>
      </c>
      <c r="J3123" t="s">
        <v>13</v>
      </c>
      <c r="K3123" t="s">
        <v>973</v>
      </c>
      <c r="L3123" t="s">
        <v>30</v>
      </c>
      <c r="M3123" t="s">
        <v>82</v>
      </c>
      <c r="N3123" t="str">
        <f>IF(ISBLANK(Sales[[#This Row],[return]]),"No",Sales[[#This Row],[return]])</f>
        <v>Yes</v>
      </c>
      <c r="O3123" s="2">
        <v>42740</v>
      </c>
      <c r="P3123" s="8" t="str">
        <f>TEXT(DAY(Sales[[#This Row],[OrderDate]]),"ddd")</f>
        <v>Thu</v>
      </c>
      <c r="Q3123" s="8" t="str">
        <f>TEXT(MONTH(Sales[[#This Row],[ShipDate]])*29,"mmm")</f>
        <v>Jan</v>
      </c>
      <c r="R3123">
        <v>748</v>
      </c>
      <c r="S3123" t="s">
        <v>714</v>
      </c>
      <c r="T3123" t="s">
        <v>28</v>
      </c>
      <c r="U3123">
        <v>98103</v>
      </c>
      <c r="V3123" s="1">
        <v>0.2</v>
      </c>
      <c r="W3123">
        <v>-7</v>
      </c>
      <c r="X3123">
        <v>1</v>
      </c>
      <c r="Y3123">
        <v>62</v>
      </c>
      <c r="AD3123"/>
    </row>
    <row r="3124" spans="1:30" x14ac:dyDescent="0.25">
      <c r="A3124" t="s">
        <v>40</v>
      </c>
      <c r="B3124" s="2">
        <v>43054</v>
      </c>
      <c r="C3124" s="35">
        <f>YEAR(Sales[[#This Row],[ShipDate]])</f>
        <v>2017</v>
      </c>
      <c r="D3124" t="s">
        <v>36</v>
      </c>
      <c r="E3124" t="s">
        <v>18</v>
      </c>
      <c r="F3124" t="s">
        <v>99</v>
      </c>
      <c r="G3124" t="s">
        <v>46</v>
      </c>
      <c r="H3124" t="s">
        <v>474</v>
      </c>
      <c r="I3124" t="s">
        <v>32</v>
      </c>
      <c r="J3124" t="s">
        <v>13</v>
      </c>
      <c r="K3124" t="s">
        <v>475</v>
      </c>
      <c r="L3124" t="s">
        <v>30</v>
      </c>
      <c r="N3124" t="str">
        <f>IF(ISBLANK(Sales[[#This Row],[return]]),"No",Sales[[#This Row],[return]])</f>
        <v>No</v>
      </c>
      <c r="O3124" s="2">
        <v>43049</v>
      </c>
      <c r="P3124" s="8" t="str">
        <f>TEXT(DAY(Sales[[#This Row],[OrderDate]]),"ddd")</f>
        <v>Tue</v>
      </c>
      <c r="Q3124" s="8" t="str">
        <f>TEXT(MONTH(Sales[[#This Row],[ShipDate]])*29,"mmm")</f>
        <v>Nov</v>
      </c>
      <c r="R3124">
        <v>1096</v>
      </c>
      <c r="S3124" t="s">
        <v>476</v>
      </c>
      <c r="T3124" t="s">
        <v>28</v>
      </c>
      <c r="U3124">
        <v>94513</v>
      </c>
      <c r="V3124" s="1">
        <v>0</v>
      </c>
      <c r="W3124">
        <v>35</v>
      </c>
      <c r="X3124">
        <v>2</v>
      </c>
      <c r="Y3124">
        <v>80</v>
      </c>
      <c r="AD3124"/>
    </row>
    <row r="3125" spans="1:30" x14ac:dyDescent="0.25">
      <c r="A3125" t="s">
        <v>10</v>
      </c>
      <c r="B3125" s="2">
        <v>42905</v>
      </c>
      <c r="C3125" s="35">
        <f>YEAR(Sales[[#This Row],[ShipDate]])</f>
        <v>2017</v>
      </c>
      <c r="D3125" t="s">
        <v>36</v>
      </c>
      <c r="E3125" t="s">
        <v>69</v>
      </c>
      <c r="F3125" t="s">
        <v>50</v>
      </c>
      <c r="G3125" t="s">
        <v>25</v>
      </c>
      <c r="H3125" t="s">
        <v>2305</v>
      </c>
      <c r="I3125" t="s">
        <v>2706</v>
      </c>
      <c r="J3125" t="s">
        <v>13</v>
      </c>
      <c r="K3125" t="s">
        <v>2913</v>
      </c>
      <c r="L3125" t="s">
        <v>92</v>
      </c>
      <c r="N3125" t="str">
        <f>IF(ISBLANK(Sales[[#This Row],[return]]),"No",Sales[[#This Row],[return]])</f>
        <v>No</v>
      </c>
      <c r="O3125" s="2">
        <v>42899</v>
      </c>
      <c r="P3125" s="8" t="str">
        <f>TEXT(DAY(Sales[[#This Row],[OrderDate]]),"ddd")</f>
        <v>Fri</v>
      </c>
      <c r="Q3125" s="8" t="str">
        <f>TEXT(MONTH(Sales[[#This Row],[ShipDate]])*29,"mmm")</f>
        <v>Jun</v>
      </c>
      <c r="R3125">
        <v>68</v>
      </c>
      <c r="S3125" t="s">
        <v>3225</v>
      </c>
      <c r="T3125" t="s">
        <v>90</v>
      </c>
      <c r="U3125">
        <v>4240</v>
      </c>
      <c r="V3125" s="1">
        <v>0</v>
      </c>
      <c r="W3125">
        <v>4</v>
      </c>
      <c r="X3125">
        <v>2</v>
      </c>
      <c r="Y3125">
        <v>8</v>
      </c>
      <c r="AD3125"/>
    </row>
    <row r="3126" spans="1:30" x14ac:dyDescent="0.25">
      <c r="A3126" t="s">
        <v>10</v>
      </c>
      <c r="B3126" s="2">
        <v>42905</v>
      </c>
      <c r="C3126" s="35">
        <f>YEAR(Sales[[#This Row],[ShipDate]])</f>
        <v>2017</v>
      </c>
      <c r="D3126" t="s">
        <v>36</v>
      </c>
      <c r="E3126" t="s">
        <v>69</v>
      </c>
      <c r="F3126" t="s">
        <v>50</v>
      </c>
      <c r="G3126" t="s">
        <v>25</v>
      </c>
      <c r="H3126" t="s">
        <v>2305</v>
      </c>
      <c r="I3126" t="s">
        <v>2706</v>
      </c>
      <c r="J3126" t="s">
        <v>13</v>
      </c>
      <c r="K3126" t="s">
        <v>2913</v>
      </c>
      <c r="L3126" t="s">
        <v>92</v>
      </c>
      <c r="N3126" t="str">
        <f>IF(ISBLANK(Sales[[#This Row],[return]]),"No",Sales[[#This Row],[return]])</f>
        <v>No</v>
      </c>
      <c r="O3126" s="2">
        <v>42899</v>
      </c>
      <c r="P3126" s="8" t="str">
        <f>TEXT(DAY(Sales[[#This Row],[OrderDate]]),"ddd")</f>
        <v>Fri</v>
      </c>
      <c r="Q3126" s="8" t="str">
        <f>TEXT(MONTH(Sales[[#This Row],[ShipDate]])*29,"mmm")</f>
        <v>Jun</v>
      </c>
      <c r="R3126">
        <v>1338</v>
      </c>
      <c r="S3126" t="s">
        <v>932</v>
      </c>
      <c r="T3126" t="s">
        <v>90</v>
      </c>
      <c r="U3126">
        <v>4240</v>
      </c>
      <c r="V3126" s="1">
        <v>0</v>
      </c>
      <c r="W3126">
        <v>13</v>
      </c>
      <c r="X3126">
        <v>2</v>
      </c>
      <c r="Y3126">
        <v>30</v>
      </c>
      <c r="AD3126"/>
    </row>
    <row r="3127" spans="1:30" x14ac:dyDescent="0.25">
      <c r="A3127" t="s">
        <v>10</v>
      </c>
      <c r="B3127" s="2">
        <v>42905</v>
      </c>
      <c r="C3127" s="35">
        <f>YEAR(Sales[[#This Row],[ShipDate]])</f>
        <v>2017</v>
      </c>
      <c r="D3127" t="s">
        <v>36</v>
      </c>
      <c r="E3127" t="s">
        <v>69</v>
      </c>
      <c r="F3127" t="s">
        <v>99</v>
      </c>
      <c r="G3127" t="s">
        <v>46</v>
      </c>
      <c r="H3127" t="s">
        <v>2305</v>
      </c>
      <c r="I3127" t="s">
        <v>2706</v>
      </c>
      <c r="J3127" t="s">
        <v>13</v>
      </c>
      <c r="K3127" t="s">
        <v>2913</v>
      </c>
      <c r="L3127" t="s">
        <v>92</v>
      </c>
      <c r="N3127" t="str">
        <f>IF(ISBLANK(Sales[[#This Row],[return]]),"No",Sales[[#This Row],[return]])</f>
        <v>No</v>
      </c>
      <c r="O3127" s="2">
        <v>42899</v>
      </c>
      <c r="P3127" s="8" t="str">
        <f>TEXT(DAY(Sales[[#This Row],[OrderDate]]),"ddd")</f>
        <v>Fri</v>
      </c>
      <c r="Q3127" s="8" t="str">
        <f>TEXT(MONTH(Sales[[#This Row],[ShipDate]])*29,"mmm")</f>
        <v>Jun</v>
      </c>
      <c r="R3127">
        <v>978</v>
      </c>
      <c r="S3127" t="s">
        <v>329</v>
      </c>
      <c r="T3127" t="s">
        <v>90</v>
      </c>
      <c r="U3127">
        <v>4240</v>
      </c>
      <c r="V3127" s="1">
        <v>0</v>
      </c>
      <c r="W3127">
        <v>15</v>
      </c>
      <c r="X3127">
        <v>2</v>
      </c>
      <c r="Y3127">
        <v>68</v>
      </c>
      <c r="AD3127"/>
    </row>
    <row r="3128" spans="1:30" x14ac:dyDescent="0.25">
      <c r="A3128" t="s">
        <v>10</v>
      </c>
      <c r="B3128" s="2">
        <v>43031</v>
      </c>
      <c r="C3128" s="35">
        <f>YEAR(Sales[[#This Row],[ShipDate]])</f>
        <v>2017</v>
      </c>
      <c r="D3128" t="s">
        <v>607</v>
      </c>
      <c r="E3128" t="s">
        <v>18</v>
      </c>
      <c r="F3128" t="s">
        <v>45</v>
      </c>
      <c r="G3128" t="s">
        <v>25</v>
      </c>
      <c r="H3128" t="s">
        <v>823</v>
      </c>
      <c r="I3128" t="s">
        <v>37</v>
      </c>
      <c r="J3128" t="s">
        <v>13</v>
      </c>
      <c r="K3128" t="s">
        <v>1007</v>
      </c>
      <c r="L3128" t="s">
        <v>17</v>
      </c>
      <c r="N3128" t="str">
        <f>IF(ISBLANK(Sales[[#This Row],[return]]),"No",Sales[[#This Row],[return]])</f>
        <v>No</v>
      </c>
      <c r="O3128" s="2">
        <v>43031</v>
      </c>
      <c r="P3128" s="8" t="str">
        <f>TEXT(DAY(Sales[[#This Row],[OrderDate]]),"ddd")</f>
        <v>Mon</v>
      </c>
      <c r="Q3128" s="8" t="str">
        <f>TEXT(MONTH(Sales[[#This Row],[ShipDate]])*29,"mmm")</f>
        <v>Oct</v>
      </c>
      <c r="R3128">
        <v>1416</v>
      </c>
      <c r="S3128" t="s">
        <v>343</v>
      </c>
      <c r="T3128" t="s">
        <v>15</v>
      </c>
      <c r="U3128">
        <v>33801</v>
      </c>
      <c r="V3128" s="1">
        <v>0.2</v>
      </c>
      <c r="W3128">
        <v>2</v>
      </c>
      <c r="X3128">
        <v>2</v>
      </c>
      <c r="Y3128">
        <v>11</v>
      </c>
      <c r="AD3128"/>
    </row>
    <row r="3129" spans="1:30" x14ac:dyDescent="0.25">
      <c r="A3129" t="s">
        <v>10</v>
      </c>
      <c r="B3129" s="2">
        <v>43031</v>
      </c>
      <c r="C3129" s="35">
        <f>YEAR(Sales[[#This Row],[ShipDate]])</f>
        <v>2017</v>
      </c>
      <c r="D3129" t="s">
        <v>607</v>
      </c>
      <c r="E3129" t="s">
        <v>18</v>
      </c>
      <c r="F3129" t="s">
        <v>48</v>
      </c>
      <c r="G3129" t="s">
        <v>46</v>
      </c>
      <c r="H3129" t="s">
        <v>823</v>
      </c>
      <c r="I3129" t="s">
        <v>37</v>
      </c>
      <c r="J3129" t="s">
        <v>13</v>
      </c>
      <c r="K3129" t="s">
        <v>1007</v>
      </c>
      <c r="L3129" t="s">
        <v>17</v>
      </c>
      <c r="N3129" t="str">
        <f>IF(ISBLANK(Sales[[#This Row],[return]]),"No",Sales[[#This Row],[return]])</f>
        <v>No</v>
      </c>
      <c r="O3129" s="2">
        <v>43031</v>
      </c>
      <c r="P3129" s="8" t="str">
        <f>TEXT(DAY(Sales[[#This Row],[OrderDate]]),"ddd")</f>
        <v>Mon</v>
      </c>
      <c r="Q3129" s="8" t="str">
        <f>TEXT(MONTH(Sales[[#This Row],[ShipDate]])*29,"mmm")</f>
        <v>Oct</v>
      </c>
      <c r="R3129">
        <v>1457</v>
      </c>
      <c r="S3129" t="s">
        <v>3268</v>
      </c>
      <c r="T3129" t="s">
        <v>15</v>
      </c>
      <c r="U3129">
        <v>33801</v>
      </c>
      <c r="V3129" s="1">
        <v>0.2</v>
      </c>
      <c r="W3129">
        <v>1</v>
      </c>
      <c r="X3129">
        <v>2</v>
      </c>
      <c r="Y3129">
        <v>12</v>
      </c>
      <c r="AD3129"/>
    </row>
    <row r="3130" spans="1:30" x14ac:dyDescent="0.25">
      <c r="A3130" t="s">
        <v>10</v>
      </c>
      <c r="B3130" s="2">
        <v>43031</v>
      </c>
      <c r="C3130" s="35">
        <f>YEAR(Sales[[#This Row],[ShipDate]])</f>
        <v>2017</v>
      </c>
      <c r="D3130" t="s">
        <v>607</v>
      </c>
      <c r="E3130" t="s">
        <v>18</v>
      </c>
      <c r="F3130" t="s">
        <v>48</v>
      </c>
      <c r="G3130" t="s">
        <v>46</v>
      </c>
      <c r="H3130" t="s">
        <v>823</v>
      </c>
      <c r="I3130" t="s">
        <v>37</v>
      </c>
      <c r="J3130" t="s">
        <v>13</v>
      </c>
      <c r="K3130" t="s">
        <v>1007</v>
      </c>
      <c r="L3130" t="s">
        <v>17</v>
      </c>
      <c r="N3130" t="str">
        <f>IF(ISBLANK(Sales[[#This Row],[return]]),"No",Sales[[#This Row],[return]])</f>
        <v>No</v>
      </c>
      <c r="O3130" s="2">
        <v>43031</v>
      </c>
      <c r="P3130" s="8" t="str">
        <f>TEXT(DAY(Sales[[#This Row],[OrderDate]]),"ddd")</f>
        <v>Mon</v>
      </c>
      <c r="Q3130" s="8" t="str">
        <f>TEXT(MONTH(Sales[[#This Row],[ShipDate]])*29,"mmm")</f>
        <v>Oct</v>
      </c>
      <c r="R3130">
        <v>1071</v>
      </c>
      <c r="S3130" t="s">
        <v>2409</v>
      </c>
      <c r="T3130" t="s">
        <v>15</v>
      </c>
      <c r="U3130">
        <v>33801</v>
      </c>
      <c r="V3130" s="1">
        <v>0.2</v>
      </c>
      <c r="W3130">
        <v>-13</v>
      </c>
      <c r="X3130">
        <v>7</v>
      </c>
      <c r="Y3130">
        <v>56</v>
      </c>
      <c r="AD3130"/>
    </row>
    <row r="3131" spans="1:30" x14ac:dyDescent="0.25">
      <c r="A3131" t="s">
        <v>10</v>
      </c>
      <c r="B3131" s="2">
        <v>42815</v>
      </c>
      <c r="C3131" s="35">
        <f>YEAR(Sales[[#This Row],[ShipDate]])</f>
        <v>2017</v>
      </c>
      <c r="D3131" t="s">
        <v>36</v>
      </c>
      <c r="E3131" t="s">
        <v>31</v>
      </c>
      <c r="F3131" t="s">
        <v>48</v>
      </c>
      <c r="G3131" t="s">
        <v>46</v>
      </c>
      <c r="H3131" t="s">
        <v>2894</v>
      </c>
      <c r="I3131" t="s">
        <v>78</v>
      </c>
      <c r="J3131" t="s">
        <v>13</v>
      </c>
      <c r="K3131" t="s">
        <v>2802</v>
      </c>
      <c r="L3131" t="s">
        <v>30</v>
      </c>
      <c r="N3131" t="str">
        <f>IF(ISBLANK(Sales[[#This Row],[return]]),"No",Sales[[#This Row],[return]])</f>
        <v>No</v>
      </c>
      <c r="O3131" s="2">
        <v>42809</v>
      </c>
      <c r="P3131" s="8" t="str">
        <f>TEXT(DAY(Sales[[#This Row],[OrderDate]]),"ddd")</f>
        <v>Sun</v>
      </c>
      <c r="Q3131" s="8" t="str">
        <f>TEXT(MONTH(Sales[[#This Row],[ShipDate]])*29,"mmm")</f>
        <v>Mar</v>
      </c>
      <c r="R3131">
        <v>1460</v>
      </c>
      <c r="S3131" t="s">
        <v>2518</v>
      </c>
      <c r="T3131" t="s">
        <v>28</v>
      </c>
      <c r="U3131">
        <v>84043</v>
      </c>
      <c r="V3131" s="1">
        <v>0.2</v>
      </c>
      <c r="W3131">
        <v>2</v>
      </c>
      <c r="X3131">
        <v>3</v>
      </c>
      <c r="Y3131">
        <v>17</v>
      </c>
      <c r="AD3131"/>
    </row>
    <row r="3132" spans="1:30" x14ac:dyDescent="0.25">
      <c r="A3132" t="s">
        <v>40</v>
      </c>
      <c r="B3132" s="2">
        <v>43098</v>
      </c>
      <c r="C3132" s="35">
        <f>YEAR(Sales[[#This Row],[ShipDate]])</f>
        <v>2017</v>
      </c>
      <c r="D3132" t="s">
        <v>19</v>
      </c>
      <c r="E3132" t="s">
        <v>31</v>
      </c>
      <c r="F3132" t="s">
        <v>99</v>
      </c>
      <c r="G3132" t="s">
        <v>46</v>
      </c>
      <c r="H3132" t="s">
        <v>2277</v>
      </c>
      <c r="I3132" t="s">
        <v>32</v>
      </c>
      <c r="J3132" t="s">
        <v>13</v>
      </c>
      <c r="K3132" t="s">
        <v>2713</v>
      </c>
      <c r="L3132" t="s">
        <v>30</v>
      </c>
      <c r="N3132" t="str">
        <f>IF(ISBLANK(Sales[[#This Row],[return]]),"No",Sales[[#This Row],[return]])</f>
        <v>No</v>
      </c>
      <c r="O3132" s="2">
        <v>43096</v>
      </c>
      <c r="P3132" s="8" t="str">
        <f>TEXT(DAY(Sales[[#This Row],[OrderDate]]),"ddd")</f>
        <v>Fri</v>
      </c>
      <c r="Q3132" s="8" t="str">
        <f>TEXT(MONTH(Sales[[#This Row],[ShipDate]])*29,"mmm")</f>
        <v>Dec</v>
      </c>
      <c r="R3132">
        <v>1059</v>
      </c>
      <c r="S3132" t="s">
        <v>2549</v>
      </c>
      <c r="T3132" t="s">
        <v>28</v>
      </c>
      <c r="U3132">
        <v>93277</v>
      </c>
      <c r="V3132" s="1">
        <v>0</v>
      </c>
      <c r="W3132">
        <v>3</v>
      </c>
      <c r="X3132">
        <v>8</v>
      </c>
      <c r="Y3132">
        <v>8</v>
      </c>
      <c r="AD3132"/>
    </row>
    <row r="3133" spans="1:30" x14ac:dyDescent="0.25">
      <c r="A3133" t="s">
        <v>40</v>
      </c>
      <c r="B3133" s="2">
        <v>42846</v>
      </c>
      <c r="C3133" s="35">
        <f>YEAR(Sales[[#This Row],[ShipDate]])</f>
        <v>2017</v>
      </c>
      <c r="D3133" t="s">
        <v>36</v>
      </c>
      <c r="E3133" t="s">
        <v>18</v>
      </c>
      <c r="F3133" t="s">
        <v>45</v>
      </c>
      <c r="G3133" t="s">
        <v>25</v>
      </c>
      <c r="H3133" t="s">
        <v>79</v>
      </c>
      <c r="I3133" t="s">
        <v>32</v>
      </c>
      <c r="J3133" t="s">
        <v>13</v>
      </c>
      <c r="K3133" t="s">
        <v>1346</v>
      </c>
      <c r="L3133" t="s">
        <v>30</v>
      </c>
      <c r="N3133" t="str">
        <f>IF(ISBLANK(Sales[[#This Row],[return]]),"No",Sales[[#This Row],[return]])</f>
        <v>No</v>
      </c>
      <c r="O3133" s="2">
        <v>42842</v>
      </c>
      <c r="P3133" s="8" t="str">
        <f>TEXT(DAY(Sales[[#This Row],[OrderDate]]),"ddd")</f>
        <v>Tue</v>
      </c>
      <c r="Q3133" s="8" t="str">
        <f>TEXT(MONTH(Sales[[#This Row],[ShipDate]])*29,"mmm")</f>
        <v>Apr</v>
      </c>
      <c r="R3133">
        <v>1305</v>
      </c>
      <c r="S3133" t="s">
        <v>1791</v>
      </c>
      <c r="T3133" t="s">
        <v>28</v>
      </c>
      <c r="U3133">
        <v>94122</v>
      </c>
      <c r="V3133" s="1">
        <v>0</v>
      </c>
      <c r="W3133">
        <v>2</v>
      </c>
      <c r="X3133">
        <v>2</v>
      </c>
      <c r="Y3133">
        <v>6</v>
      </c>
      <c r="AD3133"/>
    </row>
    <row r="3134" spans="1:30" x14ac:dyDescent="0.25">
      <c r="A3134" t="s">
        <v>40</v>
      </c>
      <c r="B3134" s="2">
        <v>42846</v>
      </c>
      <c r="C3134" s="35">
        <f>YEAR(Sales[[#This Row],[ShipDate]])</f>
        <v>2017</v>
      </c>
      <c r="D3134" t="s">
        <v>36</v>
      </c>
      <c r="E3134" t="s">
        <v>18</v>
      </c>
      <c r="F3134" t="s">
        <v>59</v>
      </c>
      <c r="G3134" t="s">
        <v>25</v>
      </c>
      <c r="H3134" t="s">
        <v>79</v>
      </c>
      <c r="I3134" t="s">
        <v>32</v>
      </c>
      <c r="J3134" t="s">
        <v>13</v>
      </c>
      <c r="K3134" t="s">
        <v>1346</v>
      </c>
      <c r="L3134" t="s">
        <v>30</v>
      </c>
      <c r="N3134" t="str">
        <f>IF(ISBLANK(Sales[[#This Row],[return]]),"No",Sales[[#This Row],[return]])</f>
        <v>No</v>
      </c>
      <c r="O3134" s="2">
        <v>42842</v>
      </c>
      <c r="P3134" s="8" t="str">
        <f>TEXT(DAY(Sales[[#This Row],[OrderDate]]),"ddd")</f>
        <v>Tue</v>
      </c>
      <c r="Q3134" s="8" t="str">
        <f>TEXT(MONTH(Sales[[#This Row],[ShipDate]])*29,"mmm")</f>
        <v>Apr</v>
      </c>
      <c r="R3134">
        <v>1696</v>
      </c>
      <c r="S3134" t="s">
        <v>2140</v>
      </c>
      <c r="T3134" t="s">
        <v>28</v>
      </c>
      <c r="U3134">
        <v>94122</v>
      </c>
      <c r="V3134" s="1">
        <v>0</v>
      </c>
      <c r="W3134">
        <v>6</v>
      </c>
      <c r="X3134">
        <v>2</v>
      </c>
      <c r="Y3134">
        <v>12</v>
      </c>
      <c r="AD3134"/>
    </row>
    <row r="3135" spans="1:30" x14ac:dyDescent="0.25">
      <c r="A3135" t="s">
        <v>40</v>
      </c>
      <c r="B3135" s="2">
        <v>42846</v>
      </c>
      <c r="C3135" s="35">
        <f>YEAR(Sales[[#This Row],[ShipDate]])</f>
        <v>2017</v>
      </c>
      <c r="D3135" t="s">
        <v>36</v>
      </c>
      <c r="E3135" t="s">
        <v>18</v>
      </c>
      <c r="F3135" t="s">
        <v>52</v>
      </c>
      <c r="G3135" t="s">
        <v>25</v>
      </c>
      <c r="H3135" t="s">
        <v>79</v>
      </c>
      <c r="I3135" t="s">
        <v>32</v>
      </c>
      <c r="J3135" t="s">
        <v>13</v>
      </c>
      <c r="K3135" t="s">
        <v>1346</v>
      </c>
      <c r="L3135" t="s">
        <v>30</v>
      </c>
      <c r="N3135" t="str">
        <f>IF(ISBLANK(Sales[[#This Row],[return]]),"No",Sales[[#This Row],[return]])</f>
        <v>No</v>
      </c>
      <c r="O3135" s="2">
        <v>42842</v>
      </c>
      <c r="P3135" s="8" t="str">
        <f>TEXT(DAY(Sales[[#This Row],[OrderDate]]),"ddd")</f>
        <v>Tue</v>
      </c>
      <c r="Q3135" s="8" t="str">
        <f>TEXT(MONTH(Sales[[#This Row],[ShipDate]])*29,"mmm")</f>
        <v>Apr</v>
      </c>
      <c r="R3135">
        <v>864</v>
      </c>
      <c r="S3135" t="s">
        <v>2169</v>
      </c>
      <c r="T3135" t="s">
        <v>28</v>
      </c>
      <c r="U3135">
        <v>94122</v>
      </c>
      <c r="V3135" s="1">
        <v>0</v>
      </c>
      <c r="W3135">
        <v>420</v>
      </c>
      <c r="X3135">
        <v>5</v>
      </c>
      <c r="Y3135">
        <v>1448</v>
      </c>
      <c r="AD3135"/>
    </row>
    <row r="3136" spans="1:30" x14ac:dyDescent="0.25">
      <c r="A3136" t="s">
        <v>40</v>
      </c>
      <c r="B3136" s="2">
        <v>42846</v>
      </c>
      <c r="C3136" s="35">
        <f>YEAR(Sales[[#This Row],[ShipDate]])</f>
        <v>2017</v>
      </c>
      <c r="D3136" t="s">
        <v>36</v>
      </c>
      <c r="E3136" t="s">
        <v>18</v>
      </c>
      <c r="F3136" t="s">
        <v>99</v>
      </c>
      <c r="G3136" t="s">
        <v>46</v>
      </c>
      <c r="H3136" t="s">
        <v>79</v>
      </c>
      <c r="I3136" t="s">
        <v>32</v>
      </c>
      <c r="J3136" t="s">
        <v>13</v>
      </c>
      <c r="K3136" t="s">
        <v>1346</v>
      </c>
      <c r="L3136" t="s">
        <v>30</v>
      </c>
      <c r="N3136" t="str">
        <f>IF(ISBLANK(Sales[[#This Row],[return]]),"No",Sales[[#This Row],[return]])</f>
        <v>No</v>
      </c>
      <c r="O3136" s="2">
        <v>42842</v>
      </c>
      <c r="P3136" s="8" t="str">
        <f>TEXT(DAY(Sales[[#This Row],[OrderDate]]),"ddd")</f>
        <v>Tue</v>
      </c>
      <c r="Q3136" s="8" t="str">
        <f>TEXT(MONTH(Sales[[#This Row],[ShipDate]])*29,"mmm")</f>
        <v>Apr</v>
      </c>
      <c r="R3136">
        <v>1282</v>
      </c>
      <c r="S3136" t="s">
        <v>1083</v>
      </c>
      <c r="T3136" t="s">
        <v>28</v>
      </c>
      <c r="U3136">
        <v>94122</v>
      </c>
      <c r="V3136" s="1">
        <v>0</v>
      </c>
      <c r="W3136">
        <v>129</v>
      </c>
      <c r="X3136">
        <v>3</v>
      </c>
      <c r="Y3136">
        <v>323</v>
      </c>
      <c r="AD3136"/>
    </row>
    <row r="3137" spans="1:30" x14ac:dyDescent="0.25">
      <c r="A3137" t="s">
        <v>40</v>
      </c>
      <c r="B3137" s="2">
        <v>42846</v>
      </c>
      <c r="C3137" s="35">
        <f>YEAR(Sales[[#This Row],[ShipDate]])</f>
        <v>2017</v>
      </c>
      <c r="D3137" t="s">
        <v>36</v>
      </c>
      <c r="E3137" t="s">
        <v>18</v>
      </c>
      <c r="F3137" t="s">
        <v>48</v>
      </c>
      <c r="G3137" t="s">
        <v>46</v>
      </c>
      <c r="H3137" t="s">
        <v>79</v>
      </c>
      <c r="I3137" t="s">
        <v>32</v>
      </c>
      <c r="J3137" t="s">
        <v>13</v>
      </c>
      <c r="K3137" t="s">
        <v>1346</v>
      </c>
      <c r="L3137" t="s">
        <v>30</v>
      </c>
      <c r="N3137" t="str">
        <f>IF(ISBLANK(Sales[[#This Row],[return]]),"No",Sales[[#This Row],[return]])</f>
        <v>No</v>
      </c>
      <c r="O3137" s="2">
        <v>42842</v>
      </c>
      <c r="P3137" s="8" t="str">
        <f>TEXT(DAY(Sales[[#This Row],[OrderDate]]),"ddd")</f>
        <v>Tue</v>
      </c>
      <c r="Q3137" s="8" t="str">
        <f>TEXT(MONTH(Sales[[#This Row],[ShipDate]])*29,"mmm")</f>
        <v>Apr</v>
      </c>
      <c r="R3137">
        <v>1275</v>
      </c>
      <c r="S3137" t="s">
        <v>2438</v>
      </c>
      <c r="T3137" t="s">
        <v>28</v>
      </c>
      <c r="U3137">
        <v>94122</v>
      </c>
      <c r="V3137" s="1">
        <v>0.2</v>
      </c>
      <c r="W3137">
        <v>69</v>
      </c>
      <c r="X3137">
        <v>5</v>
      </c>
      <c r="Y3137">
        <v>784</v>
      </c>
      <c r="AD3137"/>
    </row>
    <row r="3138" spans="1:30" x14ac:dyDescent="0.25">
      <c r="A3138" t="s">
        <v>10</v>
      </c>
      <c r="B3138" s="2">
        <v>42947</v>
      </c>
      <c r="C3138" s="35">
        <f>YEAR(Sales[[#This Row],[ShipDate]])</f>
        <v>2017</v>
      </c>
      <c r="D3138" t="s">
        <v>113</v>
      </c>
      <c r="E3138" t="s">
        <v>18</v>
      </c>
      <c r="F3138" t="s">
        <v>99</v>
      </c>
      <c r="G3138" t="s">
        <v>46</v>
      </c>
      <c r="H3138" t="s">
        <v>79</v>
      </c>
      <c r="I3138" t="s">
        <v>32</v>
      </c>
      <c r="J3138" t="s">
        <v>13</v>
      </c>
      <c r="K3138" t="s">
        <v>301</v>
      </c>
      <c r="L3138" t="s">
        <v>30</v>
      </c>
      <c r="N3138" t="str">
        <f>IF(ISBLANK(Sales[[#This Row],[return]]),"No",Sales[[#This Row],[return]])</f>
        <v>No</v>
      </c>
      <c r="O3138" s="2">
        <v>42946</v>
      </c>
      <c r="P3138" s="8" t="str">
        <f>TEXT(DAY(Sales[[#This Row],[OrderDate]]),"ddd")</f>
        <v>Mon</v>
      </c>
      <c r="Q3138" s="8" t="str">
        <f>TEXT(MONTH(Sales[[#This Row],[ShipDate]])*29,"mmm")</f>
        <v>Jul</v>
      </c>
      <c r="R3138">
        <v>1000</v>
      </c>
      <c r="S3138" t="s">
        <v>488</v>
      </c>
      <c r="T3138" t="s">
        <v>28</v>
      </c>
      <c r="U3138">
        <v>94109</v>
      </c>
      <c r="V3138" s="1">
        <v>0</v>
      </c>
      <c r="W3138">
        <v>92</v>
      </c>
      <c r="X3138">
        <v>7</v>
      </c>
      <c r="Y3138">
        <v>210</v>
      </c>
      <c r="AD3138"/>
    </row>
    <row r="3139" spans="1:30" x14ac:dyDescent="0.25">
      <c r="A3139" t="s">
        <v>10</v>
      </c>
      <c r="B3139" s="2">
        <v>42947</v>
      </c>
      <c r="C3139" s="35">
        <f>YEAR(Sales[[#This Row],[ShipDate]])</f>
        <v>2017</v>
      </c>
      <c r="D3139" t="s">
        <v>113</v>
      </c>
      <c r="E3139" t="s">
        <v>18</v>
      </c>
      <c r="F3139" t="s">
        <v>43</v>
      </c>
      <c r="G3139" t="s">
        <v>11</v>
      </c>
      <c r="H3139" t="s">
        <v>79</v>
      </c>
      <c r="I3139" t="s">
        <v>32</v>
      </c>
      <c r="J3139" t="s">
        <v>13</v>
      </c>
      <c r="K3139" t="s">
        <v>301</v>
      </c>
      <c r="L3139" t="s">
        <v>30</v>
      </c>
      <c r="N3139" t="str">
        <f>IF(ISBLANK(Sales[[#This Row],[return]]),"No",Sales[[#This Row],[return]])</f>
        <v>No</v>
      </c>
      <c r="O3139" s="2">
        <v>42946</v>
      </c>
      <c r="P3139" s="8" t="str">
        <f>TEXT(DAY(Sales[[#This Row],[OrderDate]]),"ddd")</f>
        <v>Mon</v>
      </c>
      <c r="Q3139" s="8" t="str">
        <f>TEXT(MONTH(Sales[[#This Row],[ShipDate]])*29,"mmm")</f>
        <v>Jul</v>
      </c>
      <c r="R3139">
        <v>1352</v>
      </c>
      <c r="S3139" t="s">
        <v>489</v>
      </c>
      <c r="T3139" t="s">
        <v>28</v>
      </c>
      <c r="U3139">
        <v>94109</v>
      </c>
      <c r="V3139" s="1">
        <v>0</v>
      </c>
      <c r="W3139">
        <v>2</v>
      </c>
      <c r="X3139">
        <v>3</v>
      </c>
      <c r="Y3139">
        <v>5</v>
      </c>
      <c r="AD3139"/>
    </row>
    <row r="3140" spans="1:30" x14ac:dyDescent="0.25">
      <c r="A3140" t="s">
        <v>10</v>
      </c>
      <c r="B3140" s="2">
        <v>42947</v>
      </c>
      <c r="C3140" s="35">
        <f>YEAR(Sales[[#This Row],[ShipDate]])</f>
        <v>2017</v>
      </c>
      <c r="D3140" t="s">
        <v>113</v>
      </c>
      <c r="E3140" t="s">
        <v>18</v>
      </c>
      <c r="F3140" t="s">
        <v>50</v>
      </c>
      <c r="G3140" t="s">
        <v>25</v>
      </c>
      <c r="H3140" t="s">
        <v>79</v>
      </c>
      <c r="I3140" t="s">
        <v>32</v>
      </c>
      <c r="J3140" t="s">
        <v>13</v>
      </c>
      <c r="K3140" t="s">
        <v>301</v>
      </c>
      <c r="L3140" t="s">
        <v>30</v>
      </c>
      <c r="N3140" t="str">
        <f>IF(ISBLANK(Sales[[#This Row],[return]]),"No",Sales[[#This Row],[return]])</f>
        <v>No</v>
      </c>
      <c r="O3140" s="2">
        <v>42946</v>
      </c>
      <c r="P3140" s="8" t="str">
        <f>TEXT(DAY(Sales[[#This Row],[OrderDate]]),"ddd")</f>
        <v>Mon</v>
      </c>
      <c r="Q3140" s="8" t="str">
        <f>TEXT(MONTH(Sales[[#This Row],[ShipDate]])*29,"mmm")</f>
        <v>Jul</v>
      </c>
      <c r="R3140">
        <v>1317</v>
      </c>
      <c r="S3140" t="s">
        <v>490</v>
      </c>
      <c r="T3140" t="s">
        <v>28</v>
      </c>
      <c r="U3140">
        <v>94109</v>
      </c>
      <c r="V3140" s="1">
        <v>0.2</v>
      </c>
      <c r="W3140">
        <v>4</v>
      </c>
      <c r="X3140">
        <v>3</v>
      </c>
      <c r="Y3140">
        <v>11</v>
      </c>
      <c r="AD3140"/>
    </row>
    <row r="3141" spans="1:30" x14ac:dyDescent="0.25">
      <c r="A3141" t="s">
        <v>40</v>
      </c>
      <c r="B3141" s="2">
        <v>42961</v>
      </c>
      <c r="C3141" s="35">
        <f>YEAR(Sales[[#This Row],[ShipDate]])</f>
        <v>2017</v>
      </c>
      <c r="D3141" t="s">
        <v>36</v>
      </c>
      <c r="E3141" t="s">
        <v>31</v>
      </c>
      <c r="F3141" t="s">
        <v>33</v>
      </c>
      <c r="G3141" t="s">
        <v>25</v>
      </c>
      <c r="H3141" t="s">
        <v>706</v>
      </c>
      <c r="I3141" t="s">
        <v>37</v>
      </c>
      <c r="J3141" t="s">
        <v>13</v>
      </c>
      <c r="K3141" t="s">
        <v>121</v>
      </c>
      <c r="L3141" t="s">
        <v>17</v>
      </c>
      <c r="N3141" t="str">
        <f>IF(ISBLANK(Sales[[#This Row],[return]]),"No",Sales[[#This Row],[return]])</f>
        <v>No</v>
      </c>
      <c r="O3141" s="2">
        <v>42956</v>
      </c>
      <c r="P3141" s="8" t="str">
        <f>TEXT(DAY(Sales[[#This Row],[OrderDate]]),"ddd")</f>
        <v>Mon</v>
      </c>
      <c r="Q3141" s="8" t="str">
        <f>TEXT(MONTH(Sales[[#This Row],[ShipDate]])*29,"mmm")</f>
        <v>Aug</v>
      </c>
      <c r="R3141">
        <v>243</v>
      </c>
      <c r="S3141" t="s">
        <v>1641</v>
      </c>
      <c r="T3141" t="s">
        <v>15</v>
      </c>
      <c r="U3141">
        <v>32216</v>
      </c>
      <c r="V3141" s="1">
        <v>0.2</v>
      </c>
      <c r="W3141">
        <v>2</v>
      </c>
      <c r="X3141">
        <v>2</v>
      </c>
      <c r="Y3141">
        <v>5</v>
      </c>
      <c r="AD3141"/>
    </row>
    <row r="3142" spans="1:30" x14ac:dyDescent="0.25">
      <c r="A3142" t="s">
        <v>24</v>
      </c>
      <c r="B3142" s="2">
        <v>43085</v>
      </c>
      <c r="C3142" s="35">
        <f>YEAR(Sales[[#This Row],[ShipDate]])</f>
        <v>2017</v>
      </c>
      <c r="D3142" t="s">
        <v>19</v>
      </c>
      <c r="E3142" t="s">
        <v>18</v>
      </c>
      <c r="F3142" t="s">
        <v>45</v>
      </c>
      <c r="G3142" t="s">
        <v>25</v>
      </c>
      <c r="H3142" t="s">
        <v>2036</v>
      </c>
      <c r="I3142" t="s">
        <v>32</v>
      </c>
      <c r="J3142" t="s">
        <v>13</v>
      </c>
      <c r="K3142" t="s">
        <v>764</v>
      </c>
      <c r="L3142" t="s">
        <v>30</v>
      </c>
      <c r="N3142" t="str">
        <f>IF(ISBLANK(Sales[[#This Row],[return]]),"No",Sales[[#This Row],[return]])</f>
        <v>No</v>
      </c>
      <c r="O3142" s="2">
        <v>43081</v>
      </c>
      <c r="P3142" s="8" t="str">
        <f>TEXT(DAY(Sales[[#This Row],[OrderDate]]),"ddd")</f>
        <v>Thu</v>
      </c>
      <c r="Q3142" s="8" t="str">
        <f>TEXT(MONTH(Sales[[#This Row],[ShipDate]])*29,"mmm")</f>
        <v>Dec</v>
      </c>
      <c r="R3142">
        <v>1125</v>
      </c>
      <c r="S3142" t="s">
        <v>319</v>
      </c>
      <c r="T3142" t="s">
        <v>28</v>
      </c>
      <c r="U3142">
        <v>95928</v>
      </c>
      <c r="V3142" s="1">
        <v>0</v>
      </c>
      <c r="W3142">
        <v>1</v>
      </c>
      <c r="X3142">
        <v>1</v>
      </c>
      <c r="Y3142">
        <v>2</v>
      </c>
      <c r="AD3142"/>
    </row>
    <row r="3143" spans="1:30" x14ac:dyDescent="0.25">
      <c r="A3143" t="s">
        <v>24</v>
      </c>
      <c r="B3143" s="2">
        <v>43085</v>
      </c>
      <c r="C3143" s="35">
        <f>YEAR(Sales[[#This Row],[ShipDate]])</f>
        <v>2017</v>
      </c>
      <c r="D3143" t="s">
        <v>19</v>
      </c>
      <c r="E3143" t="s">
        <v>18</v>
      </c>
      <c r="F3143" t="s">
        <v>104</v>
      </c>
      <c r="G3143" t="s">
        <v>25</v>
      </c>
      <c r="H3143" t="s">
        <v>2036</v>
      </c>
      <c r="I3143" t="s">
        <v>32</v>
      </c>
      <c r="J3143" t="s">
        <v>13</v>
      </c>
      <c r="K3143" t="s">
        <v>764</v>
      </c>
      <c r="L3143" t="s">
        <v>30</v>
      </c>
      <c r="N3143" t="str">
        <f>IF(ISBLANK(Sales[[#This Row],[return]]),"No",Sales[[#This Row],[return]])</f>
        <v>No</v>
      </c>
      <c r="O3143" s="2">
        <v>43081</v>
      </c>
      <c r="P3143" s="8" t="str">
        <f>TEXT(DAY(Sales[[#This Row],[OrderDate]]),"ddd")</f>
        <v>Thu</v>
      </c>
      <c r="Q3143" s="8" t="str">
        <f>TEXT(MONTH(Sales[[#This Row],[ShipDate]])*29,"mmm")</f>
        <v>Dec</v>
      </c>
      <c r="R3143">
        <v>1255</v>
      </c>
      <c r="S3143" t="s">
        <v>2061</v>
      </c>
      <c r="T3143" t="s">
        <v>28</v>
      </c>
      <c r="U3143">
        <v>95928</v>
      </c>
      <c r="V3143" s="1">
        <v>0</v>
      </c>
      <c r="W3143">
        <v>7</v>
      </c>
      <c r="X3143">
        <v>4</v>
      </c>
      <c r="Y3143">
        <v>16</v>
      </c>
      <c r="AD3143"/>
    </row>
    <row r="3144" spans="1:30" x14ac:dyDescent="0.25">
      <c r="A3144" t="s">
        <v>24</v>
      </c>
      <c r="B3144" s="2">
        <v>43085</v>
      </c>
      <c r="C3144" s="35">
        <f>YEAR(Sales[[#This Row],[ShipDate]])</f>
        <v>2017</v>
      </c>
      <c r="D3144" t="s">
        <v>19</v>
      </c>
      <c r="E3144" t="s">
        <v>18</v>
      </c>
      <c r="F3144" t="s">
        <v>59</v>
      </c>
      <c r="G3144" t="s">
        <v>25</v>
      </c>
      <c r="H3144" t="s">
        <v>2036</v>
      </c>
      <c r="I3144" t="s">
        <v>32</v>
      </c>
      <c r="J3144" t="s">
        <v>13</v>
      </c>
      <c r="K3144" t="s">
        <v>764</v>
      </c>
      <c r="L3144" t="s">
        <v>30</v>
      </c>
      <c r="N3144" t="str">
        <f>IF(ISBLANK(Sales[[#This Row],[return]]),"No",Sales[[#This Row],[return]])</f>
        <v>No</v>
      </c>
      <c r="O3144" s="2">
        <v>43081</v>
      </c>
      <c r="P3144" s="8" t="str">
        <f>TEXT(DAY(Sales[[#This Row],[OrderDate]]),"ddd")</f>
        <v>Thu</v>
      </c>
      <c r="Q3144" s="8" t="str">
        <f>TEXT(MONTH(Sales[[#This Row],[ShipDate]])*29,"mmm")</f>
        <v>Dec</v>
      </c>
      <c r="R3144">
        <v>338</v>
      </c>
      <c r="S3144" t="s">
        <v>3234</v>
      </c>
      <c r="T3144" t="s">
        <v>28</v>
      </c>
      <c r="U3144">
        <v>95928</v>
      </c>
      <c r="V3144" s="1">
        <v>0</v>
      </c>
      <c r="W3144">
        <v>16</v>
      </c>
      <c r="X3144">
        <v>4</v>
      </c>
      <c r="Y3144">
        <v>36</v>
      </c>
      <c r="AD3144"/>
    </row>
    <row r="3145" spans="1:30" x14ac:dyDescent="0.25">
      <c r="A3145" t="s">
        <v>10</v>
      </c>
      <c r="B3145" s="2">
        <v>43076</v>
      </c>
      <c r="C3145" s="35">
        <f>YEAR(Sales[[#This Row],[ShipDate]])</f>
        <v>2017</v>
      </c>
      <c r="D3145" t="s">
        <v>19</v>
      </c>
      <c r="E3145" t="s">
        <v>18</v>
      </c>
      <c r="F3145" t="s">
        <v>45</v>
      </c>
      <c r="G3145" t="s">
        <v>25</v>
      </c>
      <c r="H3145" t="s">
        <v>2031</v>
      </c>
      <c r="I3145" t="s">
        <v>180</v>
      </c>
      <c r="J3145" t="s">
        <v>13</v>
      </c>
      <c r="K3145" t="s">
        <v>3104</v>
      </c>
      <c r="L3145" t="s">
        <v>17</v>
      </c>
      <c r="N3145" t="str">
        <f>IF(ISBLANK(Sales[[#This Row],[return]]),"No",Sales[[#This Row],[return]])</f>
        <v>No</v>
      </c>
      <c r="O3145" s="2">
        <v>43073</v>
      </c>
      <c r="P3145" s="8" t="str">
        <f>TEXT(DAY(Sales[[#This Row],[OrderDate]]),"ddd")</f>
        <v>Wed</v>
      </c>
      <c r="Q3145" s="8" t="str">
        <f>TEXT(MONTH(Sales[[#This Row],[ShipDate]])*29,"mmm")</f>
        <v>Dec</v>
      </c>
      <c r="R3145">
        <v>512</v>
      </c>
      <c r="S3145" t="s">
        <v>1775</v>
      </c>
      <c r="T3145" t="s">
        <v>15</v>
      </c>
      <c r="U3145">
        <v>37042</v>
      </c>
      <c r="V3145" s="1">
        <v>0.2</v>
      </c>
      <c r="W3145">
        <v>12</v>
      </c>
      <c r="X3145">
        <v>4</v>
      </c>
      <c r="Y3145">
        <v>37</v>
      </c>
      <c r="AD3145"/>
    </row>
    <row r="3146" spans="1:30" x14ac:dyDescent="0.25">
      <c r="A3146" t="s">
        <v>10</v>
      </c>
      <c r="B3146" s="2">
        <v>43076</v>
      </c>
      <c r="C3146" s="35">
        <f>YEAR(Sales[[#This Row],[ShipDate]])</f>
        <v>2017</v>
      </c>
      <c r="D3146" t="s">
        <v>19</v>
      </c>
      <c r="E3146" t="s">
        <v>18</v>
      </c>
      <c r="F3146" t="s">
        <v>50</v>
      </c>
      <c r="G3146" t="s">
        <v>25</v>
      </c>
      <c r="H3146" t="s">
        <v>2031</v>
      </c>
      <c r="I3146" t="s">
        <v>180</v>
      </c>
      <c r="J3146" t="s">
        <v>13</v>
      </c>
      <c r="K3146" t="s">
        <v>3104</v>
      </c>
      <c r="L3146" t="s">
        <v>17</v>
      </c>
      <c r="N3146" t="str">
        <f>IF(ISBLANK(Sales[[#This Row],[return]]),"No",Sales[[#This Row],[return]])</f>
        <v>No</v>
      </c>
      <c r="O3146" s="2">
        <v>43073</v>
      </c>
      <c r="P3146" s="8" t="str">
        <f>TEXT(DAY(Sales[[#This Row],[OrderDate]]),"ddd")</f>
        <v>Wed</v>
      </c>
      <c r="Q3146" s="8" t="str">
        <f>TEXT(MONTH(Sales[[#This Row],[ShipDate]])*29,"mmm")</f>
        <v>Dec</v>
      </c>
      <c r="R3146">
        <v>689</v>
      </c>
      <c r="S3146" t="s">
        <v>1723</v>
      </c>
      <c r="T3146" t="s">
        <v>15</v>
      </c>
      <c r="U3146">
        <v>37042</v>
      </c>
      <c r="V3146" s="1">
        <v>0.7</v>
      </c>
      <c r="W3146">
        <v>-1065</v>
      </c>
      <c r="X3146">
        <v>7</v>
      </c>
      <c r="Y3146">
        <v>1598</v>
      </c>
      <c r="AD3146"/>
    </row>
    <row r="3147" spans="1:30" x14ac:dyDescent="0.25">
      <c r="A3147" t="s">
        <v>40</v>
      </c>
      <c r="B3147" s="2">
        <v>42868</v>
      </c>
      <c r="C3147" s="35">
        <f>YEAR(Sales[[#This Row],[ShipDate]])</f>
        <v>2017</v>
      </c>
      <c r="D3147" t="s">
        <v>36</v>
      </c>
      <c r="E3147" t="s">
        <v>18</v>
      </c>
      <c r="F3147" t="s">
        <v>50</v>
      </c>
      <c r="G3147" t="s">
        <v>25</v>
      </c>
      <c r="H3147" t="s">
        <v>684</v>
      </c>
      <c r="I3147" t="s">
        <v>20</v>
      </c>
      <c r="J3147" t="s">
        <v>13</v>
      </c>
      <c r="K3147" t="s">
        <v>951</v>
      </c>
      <c r="L3147" t="s">
        <v>17</v>
      </c>
      <c r="N3147" t="str">
        <f>IF(ISBLANK(Sales[[#This Row],[return]]),"No",Sales[[#This Row],[return]])</f>
        <v>No</v>
      </c>
      <c r="O3147" s="2">
        <v>42864</v>
      </c>
      <c r="P3147" s="8" t="str">
        <f>TEXT(DAY(Sales[[#This Row],[OrderDate]]),"ddd")</f>
        <v>Mon</v>
      </c>
      <c r="Q3147" s="8" t="str">
        <f>TEXT(MONTH(Sales[[#This Row],[ShipDate]])*29,"mmm")</f>
        <v>May</v>
      </c>
      <c r="R3147">
        <v>46</v>
      </c>
      <c r="S3147" t="s">
        <v>3226</v>
      </c>
      <c r="T3147" t="s">
        <v>15</v>
      </c>
      <c r="U3147">
        <v>40214</v>
      </c>
      <c r="V3147" s="1">
        <v>0</v>
      </c>
      <c r="W3147">
        <v>24</v>
      </c>
      <c r="X3147">
        <v>3</v>
      </c>
      <c r="Y3147">
        <v>49</v>
      </c>
      <c r="AD3147"/>
    </row>
    <row r="3148" spans="1:30" x14ac:dyDescent="0.25">
      <c r="A3148" t="s">
        <v>10</v>
      </c>
      <c r="B3148" s="2">
        <v>43080</v>
      </c>
      <c r="C3148" s="35">
        <f>YEAR(Sales[[#This Row],[ShipDate]])</f>
        <v>2017</v>
      </c>
      <c r="D3148" t="s">
        <v>607</v>
      </c>
      <c r="E3148" t="s">
        <v>18</v>
      </c>
      <c r="F3148" t="s">
        <v>39</v>
      </c>
      <c r="G3148" t="s">
        <v>25</v>
      </c>
      <c r="H3148" t="s">
        <v>107</v>
      </c>
      <c r="I3148" t="s">
        <v>70</v>
      </c>
      <c r="J3148" t="s">
        <v>13</v>
      </c>
      <c r="K3148" t="s">
        <v>2123</v>
      </c>
      <c r="L3148" t="s">
        <v>68</v>
      </c>
      <c r="M3148" t="s">
        <v>82</v>
      </c>
      <c r="N3148" t="str">
        <f>IF(ISBLANK(Sales[[#This Row],[return]]),"No",Sales[[#This Row],[return]])</f>
        <v>Yes</v>
      </c>
      <c r="O3148" s="2">
        <v>43080</v>
      </c>
      <c r="P3148" s="8" t="str">
        <f>TEXT(DAY(Sales[[#This Row],[OrderDate]]),"ddd")</f>
        <v>Wed</v>
      </c>
      <c r="Q3148" s="8" t="str">
        <f>TEXT(MONTH(Sales[[#This Row],[ShipDate]])*29,"mmm")</f>
        <v>Dec</v>
      </c>
      <c r="R3148">
        <v>584</v>
      </c>
      <c r="S3148" t="s">
        <v>3129</v>
      </c>
      <c r="T3148" t="s">
        <v>66</v>
      </c>
      <c r="U3148">
        <v>77041</v>
      </c>
      <c r="V3148" s="1">
        <v>0.2</v>
      </c>
      <c r="W3148">
        <v>5</v>
      </c>
      <c r="X3148">
        <v>3</v>
      </c>
      <c r="Y3148">
        <v>46</v>
      </c>
      <c r="AD3148"/>
    </row>
    <row r="3149" spans="1:30" x14ac:dyDescent="0.25">
      <c r="A3149" t="s">
        <v>10</v>
      </c>
      <c r="B3149" s="2">
        <v>43080</v>
      </c>
      <c r="C3149" s="35">
        <f>YEAR(Sales[[#This Row],[ShipDate]])</f>
        <v>2017</v>
      </c>
      <c r="D3149" t="s">
        <v>607</v>
      </c>
      <c r="E3149" t="s">
        <v>18</v>
      </c>
      <c r="F3149" t="s">
        <v>99</v>
      </c>
      <c r="G3149" t="s">
        <v>46</v>
      </c>
      <c r="H3149" t="s">
        <v>107</v>
      </c>
      <c r="I3149" t="s">
        <v>70</v>
      </c>
      <c r="J3149" t="s">
        <v>13</v>
      </c>
      <c r="K3149" t="s">
        <v>2123</v>
      </c>
      <c r="L3149" t="s">
        <v>68</v>
      </c>
      <c r="M3149" t="s">
        <v>82</v>
      </c>
      <c r="N3149" t="str">
        <f>IF(ISBLANK(Sales[[#This Row],[return]]),"No",Sales[[#This Row],[return]])</f>
        <v>Yes</v>
      </c>
      <c r="O3149" s="2">
        <v>43080</v>
      </c>
      <c r="P3149" s="8" t="str">
        <f>TEXT(DAY(Sales[[#This Row],[OrderDate]]),"ddd")</f>
        <v>Wed</v>
      </c>
      <c r="Q3149" s="8" t="str">
        <f>TEXT(MONTH(Sales[[#This Row],[ShipDate]])*29,"mmm")</f>
        <v>Dec</v>
      </c>
      <c r="R3149">
        <v>1033</v>
      </c>
      <c r="S3149" t="s">
        <v>1035</v>
      </c>
      <c r="T3149" t="s">
        <v>66</v>
      </c>
      <c r="U3149">
        <v>77041</v>
      </c>
      <c r="V3149" s="1">
        <v>0.2</v>
      </c>
      <c r="W3149">
        <v>36</v>
      </c>
      <c r="X3149">
        <v>2</v>
      </c>
      <c r="Y3149">
        <v>160</v>
      </c>
      <c r="AD3149"/>
    </row>
    <row r="3150" spans="1:30" x14ac:dyDescent="0.25">
      <c r="A3150" t="s">
        <v>10</v>
      </c>
      <c r="B3150" s="2">
        <v>43004</v>
      </c>
      <c r="C3150" s="35">
        <f>YEAR(Sales[[#This Row],[ShipDate]])</f>
        <v>2017</v>
      </c>
      <c r="D3150" t="s">
        <v>36</v>
      </c>
      <c r="E3150" t="s">
        <v>31</v>
      </c>
      <c r="F3150" t="s">
        <v>59</v>
      </c>
      <c r="G3150" t="s">
        <v>25</v>
      </c>
      <c r="H3150" t="s">
        <v>553</v>
      </c>
      <c r="I3150" t="s">
        <v>149</v>
      </c>
      <c r="J3150" t="s">
        <v>13</v>
      </c>
      <c r="K3150" t="s">
        <v>2815</v>
      </c>
      <c r="L3150" t="s">
        <v>92</v>
      </c>
      <c r="N3150" t="str">
        <f>IF(ISBLANK(Sales[[#This Row],[return]]),"No",Sales[[#This Row],[return]])</f>
        <v>No</v>
      </c>
      <c r="O3150" s="2">
        <v>42998</v>
      </c>
      <c r="P3150" s="8" t="str">
        <f>TEXT(DAY(Sales[[#This Row],[OrderDate]]),"ddd")</f>
        <v>Fri</v>
      </c>
      <c r="Q3150" s="8" t="str">
        <f>TEXT(MONTH(Sales[[#This Row],[ShipDate]])*29,"mmm")</f>
        <v>Sep</v>
      </c>
      <c r="R3150">
        <v>1671</v>
      </c>
      <c r="S3150" t="s">
        <v>588</v>
      </c>
      <c r="T3150" t="s">
        <v>90</v>
      </c>
      <c r="U3150">
        <v>11561</v>
      </c>
      <c r="V3150" s="1">
        <v>0</v>
      </c>
      <c r="W3150">
        <v>29</v>
      </c>
      <c r="X3150">
        <v>5</v>
      </c>
      <c r="Y3150">
        <v>61</v>
      </c>
      <c r="AD3150"/>
    </row>
    <row r="3151" spans="1:30" x14ac:dyDescent="0.25">
      <c r="A3151" t="s">
        <v>10</v>
      </c>
      <c r="B3151" s="2">
        <v>43004</v>
      </c>
      <c r="C3151" s="35">
        <f>YEAR(Sales[[#This Row],[ShipDate]])</f>
        <v>2017</v>
      </c>
      <c r="D3151" t="s">
        <v>36</v>
      </c>
      <c r="E3151" t="s">
        <v>31</v>
      </c>
      <c r="F3151" t="s">
        <v>50</v>
      </c>
      <c r="G3151" t="s">
        <v>25</v>
      </c>
      <c r="H3151" t="s">
        <v>553</v>
      </c>
      <c r="I3151" t="s">
        <v>149</v>
      </c>
      <c r="J3151" t="s">
        <v>13</v>
      </c>
      <c r="K3151" t="s">
        <v>2815</v>
      </c>
      <c r="L3151" t="s">
        <v>92</v>
      </c>
      <c r="N3151" t="str">
        <f>IF(ISBLANK(Sales[[#This Row],[return]]),"No",Sales[[#This Row],[return]])</f>
        <v>No</v>
      </c>
      <c r="O3151" s="2">
        <v>42998</v>
      </c>
      <c r="P3151" s="8" t="str">
        <f>TEXT(DAY(Sales[[#This Row],[OrderDate]]),"ddd")</f>
        <v>Fri</v>
      </c>
      <c r="Q3151" s="8" t="str">
        <f>TEXT(MONTH(Sales[[#This Row],[ShipDate]])*29,"mmm")</f>
        <v>Sep</v>
      </c>
      <c r="R3151">
        <v>1342</v>
      </c>
      <c r="S3151" t="s">
        <v>1829</v>
      </c>
      <c r="T3151" t="s">
        <v>90</v>
      </c>
      <c r="U3151">
        <v>11561</v>
      </c>
      <c r="V3151" s="1">
        <v>0.2</v>
      </c>
      <c r="W3151">
        <v>9</v>
      </c>
      <c r="X3151">
        <v>2</v>
      </c>
      <c r="Y3151">
        <v>24</v>
      </c>
      <c r="AD3151"/>
    </row>
    <row r="3152" spans="1:30" x14ac:dyDescent="0.25">
      <c r="A3152" t="s">
        <v>40</v>
      </c>
      <c r="B3152" s="2">
        <v>43077</v>
      </c>
      <c r="C3152" s="35">
        <f>YEAR(Sales[[#This Row],[ShipDate]])</f>
        <v>2017</v>
      </c>
      <c r="D3152" t="s">
        <v>19</v>
      </c>
      <c r="E3152" t="s">
        <v>69</v>
      </c>
      <c r="F3152" t="s">
        <v>574</v>
      </c>
      <c r="G3152" t="s">
        <v>46</v>
      </c>
      <c r="H3152" t="s">
        <v>1624</v>
      </c>
      <c r="I3152" t="s">
        <v>142</v>
      </c>
      <c r="J3152" t="s">
        <v>13</v>
      </c>
      <c r="K3152" t="s">
        <v>2956</v>
      </c>
      <c r="L3152" t="s">
        <v>68</v>
      </c>
      <c r="N3152" t="str">
        <f>IF(ISBLANK(Sales[[#This Row],[return]]),"No",Sales[[#This Row],[return]])</f>
        <v>No</v>
      </c>
      <c r="O3152" s="2">
        <v>43075</v>
      </c>
      <c r="P3152" s="8" t="str">
        <f>TEXT(DAY(Sales[[#This Row],[OrderDate]]),"ddd")</f>
        <v>Fri</v>
      </c>
      <c r="Q3152" s="8" t="str">
        <f>TEXT(MONTH(Sales[[#This Row],[ShipDate]])*29,"mmm")</f>
        <v>Dec</v>
      </c>
      <c r="R3152">
        <v>797</v>
      </c>
      <c r="S3152" t="s">
        <v>1072</v>
      </c>
      <c r="T3152" t="s">
        <v>66</v>
      </c>
      <c r="U3152">
        <v>46203</v>
      </c>
      <c r="V3152" s="1">
        <v>0</v>
      </c>
      <c r="W3152">
        <v>450</v>
      </c>
      <c r="X3152">
        <v>2</v>
      </c>
      <c r="Y3152">
        <v>1000</v>
      </c>
      <c r="AD3152"/>
    </row>
    <row r="3153" spans="1:30" x14ac:dyDescent="0.25">
      <c r="A3153" t="s">
        <v>40</v>
      </c>
      <c r="B3153" s="2">
        <v>43081</v>
      </c>
      <c r="C3153" s="35">
        <f>YEAR(Sales[[#This Row],[ShipDate]])</f>
        <v>2017</v>
      </c>
      <c r="D3153" t="s">
        <v>36</v>
      </c>
      <c r="E3153" t="s">
        <v>31</v>
      </c>
      <c r="F3153" t="s">
        <v>59</v>
      </c>
      <c r="G3153" t="s">
        <v>25</v>
      </c>
      <c r="H3153" t="s">
        <v>511</v>
      </c>
      <c r="I3153" t="s">
        <v>233</v>
      </c>
      <c r="J3153" t="s">
        <v>13</v>
      </c>
      <c r="K3153" t="s">
        <v>2778</v>
      </c>
      <c r="L3153" t="s">
        <v>30</v>
      </c>
      <c r="N3153" t="str">
        <f>IF(ISBLANK(Sales[[#This Row],[return]]),"No",Sales[[#This Row],[return]])</f>
        <v>No</v>
      </c>
      <c r="O3153" s="2">
        <v>43077</v>
      </c>
      <c r="P3153" s="8" t="str">
        <f>TEXT(DAY(Sales[[#This Row],[OrderDate]]),"ddd")</f>
        <v>Sun</v>
      </c>
      <c r="Q3153" s="8" t="str">
        <f>TEXT(MONTH(Sales[[#This Row],[ShipDate]])*29,"mmm")</f>
        <v>Dec</v>
      </c>
      <c r="R3153">
        <v>1481</v>
      </c>
      <c r="S3153" t="s">
        <v>2206</v>
      </c>
      <c r="T3153" t="s">
        <v>28</v>
      </c>
      <c r="U3153">
        <v>80906</v>
      </c>
      <c r="V3153" s="1">
        <v>0.2</v>
      </c>
      <c r="W3153">
        <v>5</v>
      </c>
      <c r="X3153">
        <v>3</v>
      </c>
      <c r="Y3153">
        <v>16</v>
      </c>
      <c r="AD3153"/>
    </row>
    <row r="3154" spans="1:30" x14ac:dyDescent="0.25">
      <c r="A3154" t="s">
        <v>24</v>
      </c>
      <c r="B3154" s="2">
        <v>43038</v>
      </c>
      <c r="C3154" s="35">
        <f>YEAR(Sales[[#This Row],[ShipDate]])</f>
        <v>2017</v>
      </c>
      <c r="D3154" t="s">
        <v>19</v>
      </c>
      <c r="E3154" t="s">
        <v>31</v>
      </c>
      <c r="F3154" t="s">
        <v>48</v>
      </c>
      <c r="G3154" t="s">
        <v>46</v>
      </c>
      <c r="H3154" t="s">
        <v>645</v>
      </c>
      <c r="I3154" t="s">
        <v>169</v>
      </c>
      <c r="J3154" t="s">
        <v>13</v>
      </c>
      <c r="K3154" t="s">
        <v>494</v>
      </c>
      <c r="L3154" t="s">
        <v>30</v>
      </c>
      <c r="N3154" t="str">
        <f>IF(ISBLANK(Sales[[#This Row],[return]]),"No",Sales[[#This Row],[return]])</f>
        <v>No</v>
      </c>
      <c r="O3154" s="2">
        <v>43034</v>
      </c>
      <c r="P3154" s="8" t="str">
        <f>TEXT(DAY(Sales[[#This Row],[OrderDate]]),"ddd")</f>
        <v>Thu</v>
      </c>
      <c r="Q3154" s="8" t="str">
        <f>TEXT(MONTH(Sales[[#This Row],[ShipDate]])*29,"mmm")</f>
        <v>Oct</v>
      </c>
      <c r="R3154">
        <v>1248</v>
      </c>
      <c r="S3154" t="s">
        <v>410</v>
      </c>
      <c r="T3154" t="s">
        <v>28</v>
      </c>
      <c r="U3154">
        <v>85345</v>
      </c>
      <c r="V3154" s="1">
        <v>0.2</v>
      </c>
      <c r="W3154">
        <v>9</v>
      </c>
      <c r="X3154">
        <v>2</v>
      </c>
      <c r="Y3154">
        <v>106</v>
      </c>
      <c r="AD3154"/>
    </row>
    <row r="3155" spans="1:30" x14ac:dyDescent="0.25">
      <c r="A3155" t="s">
        <v>24</v>
      </c>
      <c r="B3155" s="2">
        <v>43038</v>
      </c>
      <c r="C3155" s="35">
        <f>YEAR(Sales[[#This Row],[ShipDate]])</f>
        <v>2017</v>
      </c>
      <c r="D3155" t="s">
        <v>19</v>
      </c>
      <c r="E3155" t="s">
        <v>31</v>
      </c>
      <c r="F3155" t="s">
        <v>48</v>
      </c>
      <c r="G3155" t="s">
        <v>46</v>
      </c>
      <c r="H3155" t="s">
        <v>645</v>
      </c>
      <c r="I3155" t="s">
        <v>169</v>
      </c>
      <c r="J3155" t="s">
        <v>13</v>
      </c>
      <c r="K3155" t="s">
        <v>494</v>
      </c>
      <c r="L3155" t="s">
        <v>30</v>
      </c>
      <c r="N3155" t="str">
        <f>IF(ISBLANK(Sales[[#This Row],[return]]),"No",Sales[[#This Row],[return]])</f>
        <v>No</v>
      </c>
      <c r="O3155" s="2">
        <v>43034</v>
      </c>
      <c r="P3155" s="8" t="str">
        <f>TEXT(DAY(Sales[[#This Row],[OrderDate]]),"ddd")</f>
        <v>Thu</v>
      </c>
      <c r="Q3155" s="8" t="str">
        <f>TEXT(MONTH(Sales[[#This Row],[ShipDate]])*29,"mmm")</f>
        <v>Oct</v>
      </c>
      <c r="R3155">
        <v>1281</v>
      </c>
      <c r="S3155" t="s">
        <v>2344</v>
      </c>
      <c r="T3155" t="s">
        <v>28</v>
      </c>
      <c r="U3155">
        <v>85345</v>
      </c>
      <c r="V3155" s="1">
        <v>0.2</v>
      </c>
      <c r="W3155">
        <v>-15</v>
      </c>
      <c r="X3155">
        <v>2</v>
      </c>
      <c r="Y3155">
        <v>69</v>
      </c>
      <c r="AD3155"/>
    </row>
    <row r="3156" spans="1:30" x14ac:dyDescent="0.25">
      <c r="A3156" t="s">
        <v>40</v>
      </c>
      <c r="B3156" s="2">
        <v>42888</v>
      </c>
      <c r="C3156" s="35">
        <f>YEAR(Sales[[#This Row],[ShipDate]])</f>
        <v>2017</v>
      </c>
      <c r="D3156" t="s">
        <v>19</v>
      </c>
      <c r="E3156" t="s">
        <v>69</v>
      </c>
      <c r="F3156" t="s">
        <v>150</v>
      </c>
      <c r="G3156" t="s">
        <v>25</v>
      </c>
      <c r="H3156" t="s">
        <v>553</v>
      </c>
      <c r="I3156" t="s">
        <v>149</v>
      </c>
      <c r="J3156" t="s">
        <v>13</v>
      </c>
      <c r="K3156" t="s">
        <v>774</v>
      </c>
      <c r="L3156" t="s">
        <v>92</v>
      </c>
      <c r="N3156" t="str">
        <f>IF(ISBLANK(Sales[[#This Row],[return]]),"No",Sales[[#This Row],[return]])</f>
        <v>No</v>
      </c>
      <c r="O3156" s="2">
        <v>42886</v>
      </c>
      <c r="P3156" s="8" t="str">
        <f>TEXT(DAY(Sales[[#This Row],[OrderDate]]),"ddd")</f>
        <v>Tue</v>
      </c>
      <c r="Q3156" s="8" t="str">
        <f>TEXT(MONTH(Sales[[#This Row],[ShipDate]])*29,"mmm")</f>
        <v>Jun</v>
      </c>
      <c r="R3156">
        <v>276</v>
      </c>
      <c r="S3156" t="s">
        <v>481</v>
      </c>
      <c r="T3156" t="s">
        <v>90</v>
      </c>
      <c r="U3156">
        <v>11561</v>
      </c>
      <c r="V3156" s="1">
        <v>0</v>
      </c>
      <c r="W3156">
        <v>0</v>
      </c>
      <c r="X3156">
        <v>6</v>
      </c>
      <c r="Y3156">
        <v>8</v>
      </c>
      <c r="AD3156"/>
    </row>
    <row r="3157" spans="1:30" x14ac:dyDescent="0.25">
      <c r="A3157" t="s">
        <v>40</v>
      </c>
      <c r="B3157" s="2">
        <v>43074</v>
      </c>
      <c r="C3157" s="35">
        <f>YEAR(Sales[[#This Row],[ShipDate]])</f>
        <v>2017</v>
      </c>
      <c r="D3157" t="s">
        <v>36</v>
      </c>
      <c r="E3157" t="s">
        <v>18</v>
      </c>
      <c r="F3157" t="s">
        <v>48</v>
      </c>
      <c r="G3157" t="s">
        <v>46</v>
      </c>
      <c r="H3157" t="s">
        <v>1393</v>
      </c>
      <c r="I3157" t="s">
        <v>58</v>
      </c>
      <c r="J3157" t="s">
        <v>13</v>
      </c>
      <c r="K3157" t="s">
        <v>1194</v>
      </c>
      <c r="L3157" t="s">
        <v>17</v>
      </c>
      <c r="N3157" t="str">
        <f>IF(ISBLANK(Sales[[#This Row],[return]]),"No",Sales[[#This Row],[return]])</f>
        <v>No</v>
      </c>
      <c r="O3157" s="2">
        <v>43069</v>
      </c>
      <c r="P3157" s="8" t="str">
        <f>TEXT(DAY(Sales[[#This Row],[OrderDate]]),"ddd")</f>
        <v>Mon</v>
      </c>
      <c r="Q3157" s="8" t="str">
        <f>TEXT(MONTH(Sales[[#This Row],[ShipDate]])*29,"mmm")</f>
        <v>Dec</v>
      </c>
      <c r="R3157">
        <v>173</v>
      </c>
      <c r="S3157" t="s">
        <v>2554</v>
      </c>
      <c r="T3157" t="s">
        <v>15</v>
      </c>
      <c r="U3157">
        <v>27604</v>
      </c>
      <c r="V3157" s="1">
        <v>0.2</v>
      </c>
      <c r="W3157">
        <v>20</v>
      </c>
      <c r="X3157">
        <v>3</v>
      </c>
      <c r="Y3157">
        <v>177</v>
      </c>
      <c r="AD3157"/>
    </row>
    <row r="3158" spans="1:30" x14ac:dyDescent="0.25">
      <c r="A3158" t="s">
        <v>10</v>
      </c>
      <c r="B3158" s="2">
        <v>43006</v>
      </c>
      <c r="C3158" s="35">
        <f>YEAR(Sales[[#This Row],[ShipDate]])</f>
        <v>2017</v>
      </c>
      <c r="D3158" t="s">
        <v>19</v>
      </c>
      <c r="E3158" t="s">
        <v>69</v>
      </c>
      <c r="F3158" t="s">
        <v>50</v>
      </c>
      <c r="G3158" t="s">
        <v>25</v>
      </c>
      <c r="H3158" t="s">
        <v>3022</v>
      </c>
      <c r="I3158" t="s">
        <v>389</v>
      </c>
      <c r="J3158" t="s">
        <v>13</v>
      </c>
      <c r="K3158" t="s">
        <v>1058</v>
      </c>
      <c r="L3158" t="s">
        <v>92</v>
      </c>
      <c r="N3158" t="str">
        <f>IF(ISBLANK(Sales[[#This Row],[return]]),"No",Sales[[#This Row],[return]])</f>
        <v>No</v>
      </c>
      <c r="O3158" s="2">
        <v>43003</v>
      </c>
      <c r="P3158" s="8" t="str">
        <f>TEXT(DAY(Sales[[#This Row],[OrderDate]]),"ddd")</f>
        <v>Wed</v>
      </c>
      <c r="Q3158" s="8" t="str">
        <f>TEXT(MONTH(Sales[[#This Row],[ShipDate]])*29,"mmm")</f>
        <v>Sep</v>
      </c>
      <c r="R3158">
        <v>1586</v>
      </c>
      <c r="S3158" t="s">
        <v>577</v>
      </c>
      <c r="T3158" t="s">
        <v>90</v>
      </c>
      <c r="U3158">
        <v>7002</v>
      </c>
      <c r="V3158" s="1">
        <v>0</v>
      </c>
      <c r="W3158">
        <v>7</v>
      </c>
      <c r="X3158">
        <v>3</v>
      </c>
      <c r="Y3158">
        <v>14</v>
      </c>
      <c r="AD3158"/>
    </row>
    <row r="3159" spans="1:30" x14ac:dyDescent="0.25">
      <c r="A3159" t="s">
        <v>10</v>
      </c>
      <c r="B3159" s="2">
        <v>43006</v>
      </c>
      <c r="C3159" s="35">
        <f>YEAR(Sales[[#This Row],[ShipDate]])</f>
        <v>2017</v>
      </c>
      <c r="D3159" t="s">
        <v>19</v>
      </c>
      <c r="E3159" t="s">
        <v>69</v>
      </c>
      <c r="F3159" t="s">
        <v>48</v>
      </c>
      <c r="G3159" t="s">
        <v>46</v>
      </c>
      <c r="H3159" t="s">
        <v>3022</v>
      </c>
      <c r="I3159" t="s">
        <v>389</v>
      </c>
      <c r="J3159" t="s">
        <v>13</v>
      </c>
      <c r="K3159" t="s">
        <v>1058</v>
      </c>
      <c r="L3159" t="s">
        <v>92</v>
      </c>
      <c r="N3159" t="str">
        <f>IF(ISBLANK(Sales[[#This Row],[return]]),"No",Sales[[#This Row],[return]])</f>
        <v>No</v>
      </c>
      <c r="O3159" s="2">
        <v>43003</v>
      </c>
      <c r="P3159" s="8" t="str">
        <f>TEXT(DAY(Sales[[#This Row],[OrderDate]]),"ddd")</f>
        <v>Wed</v>
      </c>
      <c r="Q3159" s="8" t="str">
        <f>TEXT(MONTH(Sales[[#This Row],[ShipDate]])*29,"mmm")</f>
        <v>Sep</v>
      </c>
      <c r="R3159">
        <v>1118</v>
      </c>
      <c r="S3159" t="s">
        <v>170</v>
      </c>
      <c r="T3159" t="s">
        <v>90</v>
      </c>
      <c r="U3159">
        <v>7002</v>
      </c>
      <c r="V3159" s="1">
        <v>0</v>
      </c>
      <c r="W3159">
        <v>52</v>
      </c>
      <c r="X3159">
        <v>2</v>
      </c>
      <c r="Y3159">
        <v>105</v>
      </c>
      <c r="AD3159"/>
    </row>
    <row r="3160" spans="1:30" x14ac:dyDescent="0.25">
      <c r="A3160" t="s">
        <v>10</v>
      </c>
      <c r="B3160" s="2">
        <v>43006</v>
      </c>
      <c r="C3160" s="35">
        <f>YEAR(Sales[[#This Row],[ShipDate]])</f>
        <v>2017</v>
      </c>
      <c r="D3160" t="s">
        <v>19</v>
      </c>
      <c r="E3160" t="s">
        <v>69</v>
      </c>
      <c r="F3160" t="s">
        <v>99</v>
      </c>
      <c r="G3160" t="s">
        <v>46</v>
      </c>
      <c r="H3160" t="s">
        <v>3022</v>
      </c>
      <c r="I3160" t="s">
        <v>389</v>
      </c>
      <c r="J3160" t="s">
        <v>13</v>
      </c>
      <c r="K3160" t="s">
        <v>1058</v>
      </c>
      <c r="L3160" t="s">
        <v>92</v>
      </c>
      <c r="N3160" t="str">
        <f>IF(ISBLANK(Sales[[#This Row],[return]]),"No",Sales[[#This Row],[return]])</f>
        <v>No</v>
      </c>
      <c r="O3160" s="2">
        <v>43003</v>
      </c>
      <c r="P3160" s="8" t="str">
        <f>TEXT(DAY(Sales[[#This Row],[OrderDate]]),"ddd")</f>
        <v>Wed</v>
      </c>
      <c r="Q3160" s="8" t="str">
        <f>TEXT(MONTH(Sales[[#This Row],[ShipDate]])*29,"mmm")</f>
        <v>Sep</v>
      </c>
      <c r="R3160">
        <v>1077</v>
      </c>
      <c r="S3160" t="s">
        <v>2477</v>
      </c>
      <c r="T3160" t="s">
        <v>90</v>
      </c>
      <c r="U3160">
        <v>7002</v>
      </c>
      <c r="V3160" s="1">
        <v>0</v>
      </c>
      <c r="W3160">
        <v>20</v>
      </c>
      <c r="X3160">
        <v>4</v>
      </c>
      <c r="Y3160">
        <v>64</v>
      </c>
      <c r="AD3160"/>
    </row>
    <row r="3161" spans="1:30" x14ac:dyDescent="0.25">
      <c r="A3161" t="s">
        <v>40</v>
      </c>
      <c r="B3161" s="2">
        <v>43105</v>
      </c>
      <c r="C3161" s="35">
        <f>YEAR(Sales[[#This Row],[ShipDate]])</f>
        <v>2018</v>
      </c>
      <c r="D3161" t="s">
        <v>36</v>
      </c>
      <c r="E3161" t="s">
        <v>18</v>
      </c>
      <c r="F3161" t="s">
        <v>43</v>
      </c>
      <c r="G3161" t="s">
        <v>11</v>
      </c>
      <c r="H3161" t="s">
        <v>374</v>
      </c>
      <c r="I3161" t="s">
        <v>70</v>
      </c>
      <c r="J3161" t="s">
        <v>13</v>
      </c>
      <c r="K3161" t="s">
        <v>1181</v>
      </c>
      <c r="L3161" t="s">
        <v>68</v>
      </c>
      <c r="N3161" t="str">
        <f>IF(ISBLANK(Sales[[#This Row],[return]]),"No",Sales[[#This Row],[return]])</f>
        <v>No</v>
      </c>
      <c r="O3161" s="2">
        <v>43100</v>
      </c>
      <c r="P3161" s="8" t="str">
        <f>TEXT(DAY(Sales[[#This Row],[OrderDate]]),"ddd")</f>
        <v>Tue</v>
      </c>
      <c r="Q3161" s="8" t="str">
        <f>TEXT(MONTH(Sales[[#This Row],[ShipDate]])*29,"mmm")</f>
        <v>Jan</v>
      </c>
      <c r="R3161">
        <v>572</v>
      </c>
      <c r="S3161" t="s">
        <v>1326</v>
      </c>
      <c r="T3161" t="s">
        <v>66</v>
      </c>
      <c r="U3161">
        <v>75051</v>
      </c>
      <c r="V3161" s="1">
        <v>0.6</v>
      </c>
      <c r="W3161">
        <v>-11</v>
      </c>
      <c r="X3161">
        <v>5</v>
      </c>
      <c r="Y3161">
        <v>15</v>
      </c>
      <c r="AD3161"/>
    </row>
    <row r="3162" spans="1:30" x14ac:dyDescent="0.25">
      <c r="A3162" t="s">
        <v>40</v>
      </c>
      <c r="B3162" s="2">
        <v>43105</v>
      </c>
      <c r="C3162" s="35">
        <f>YEAR(Sales[[#This Row],[ShipDate]])</f>
        <v>2018</v>
      </c>
      <c r="D3162" t="s">
        <v>36</v>
      </c>
      <c r="E3162" t="s">
        <v>18</v>
      </c>
      <c r="F3162" t="s">
        <v>50</v>
      </c>
      <c r="G3162" t="s">
        <v>25</v>
      </c>
      <c r="H3162" t="s">
        <v>374</v>
      </c>
      <c r="I3162" t="s">
        <v>70</v>
      </c>
      <c r="J3162" t="s">
        <v>13</v>
      </c>
      <c r="K3162" t="s">
        <v>1181</v>
      </c>
      <c r="L3162" t="s">
        <v>68</v>
      </c>
      <c r="N3162" t="str">
        <f>IF(ISBLANK(Sales[[#This Row],[return]]),"No",Sales[[#This Row],[return]])</f>
        <v>No</v>
      </c>
      <c r="O3162" s="2">
        <v>43100</v>
      </c>
      <c r="P3162" s="8" t="str">
        <f>TEXT(DAY(Sales[[#This Row],[OrderDate]]),"ddd")</f>
        <v>Tue</v>
      </c>
      <c r="Q3162" s="8" t="str">
        <f>TEXT(MONTH(Sales[[#This Row],[ShipDate]])*29,"mmm")</f>
        <v>Jan</v>
      </c>
      <c r="R3162">
        <v>1119</v>
      </c>
      <c r="S3162" t="s">
        <v>1794</v>
      </c>
      <c r="T3162" t="s">
        <v>66</v>
      </c>
      <c r="U3162">
        <v>75051</v>
      </c>
      <c r="V3162" s="1">
        <v>0.8</v>
      </c>
      <c r="W3162">
        <v>-6</v>
      </c>
      <c r="X3162">
        <v>4</v>
      </c>
      <c r="Y3162">
        <v>4</v>
      </c>
      <c r="AD3162"/>
    </row>
    <row r="3163" spans="1:30" x14ac:dyDescent="0.25">
      <c r="A3163" t="s">
        <v>40</v>
      </c>
      <c r="B3163" s="2">
        <v>43078</v>
      </c>
      <c r="C3163" s="35">
        <f>YEAR(Sales[[#This Row],[ShipDate]])</f>
        <v>2017</v>
      </c>
      <c r="D3163" t="s">
        <v>36</v>
      </c>
      <c r="E3163" t="s">
        <v>31</v>
      </c>
      <c r="F3163" t="s">
        <v>43</v>
      </c>
      <c r="G3163" t="s">
        <v>11</v>
      </c>
      <c r="H3163" t="s">
        <v>457</v>
      </c>
      <c r="I3163" t="s">
        <v>32</v>
      </c>
      <c r="J3163" t="s">
        <v>13</v>
      </c>
      <c r="K3163" t="s">
        <v>2756</v>
      </c>
      <c r="L3163" t="s">
        <v>30</v>
      </c>
      <c r="M3163" t="s">
        <v>82</v>
      </c>
      <c r="N3163" t="str">
        <f>IF(ISBLANK(Sales[[#This Row],[return]]),"No",Sales[[#This Row],[return]])</f>
        <v>Yes</v>
      </c>
      <c r="O3163" s="2">
        <v>43074</v>
      </c>
      <c r="P3163" s="8" t="str">
        <f>TEXT(DAY(Sales[[#This Row],[OrderDate]]),"ddd")</f>
        <v>Thu</v>
      </c>
      <c r="Q3163" s="8" t="str">
        <f>TEXT(MONTH(Sales[[#This Row],[ShipDate]])*29,"mmm")</f>
        <v>Dec</v>
      </c>
      <c r="R3163">
        <v>620</v>
      </c>
      <c r="S3163" t="s">
        <v>3185</v>
      </c>
      <c r="T3163" t="s">
        <v>28</v>
      </c>
      <c r="U3163">
        <v>92105</v>
      </c>
      <c r="V3163" s="1">
        <v>0</v>
      </c>
      <c r="W3163">
        <v>15</v>
      </c>
      <c r="X3163">
        <v>2</v>
      </c>
      <c r="Y3163">
        <v>44</v>
      </c>
      <c r="AD3163"/>
    </row>
    <row r="3164" spans="1:30" x14ac:dyDescent="0.25">
      <c r="A3164" t="s">
        <v>24</v>
      </c>
      <c r="B3164" s="2">
        <v>42779</v>
      </c>
      <c r="C3164" s="35">
        <f>YEAR(Sales[[#This Row],[ShipDate]])</f>
        <v>2017</v>
      </c>
      <c r="D3164" t="s">
        <v>36</v>
      </c>
      <c r="E3164" t="s">
        <v>18</v>
      </c>
      <c r="F3164" t="s">
        <v>21</v>
      </c>
      <c r="G3164" t="s">
        <v>11</v>
      </c>
      <c r="H3164" t="s">
        <v>261</v>
      </c>
      <c r="I3164" t="s">
        <v>137</v>
      </c>
      <c r="J3164" t="s">
        <v>13</v>
      </c>
      <c r="K3164" t="s">
        <v>1431</v>
      </c>
      <c r="L3164" t="s">
        <v>92</v>
      </c>
      <c r="N3164" t="str">
        <f>IF(ISBLANK(Sales[[#This Row],[return]]),"No",Sales[[#This Row],[return]])</f>
        <v>No</v>
      </c>
      <c r="O3164" s="2">
        <v>42772</v>
      </c>
      <c r="P3164" s="8" t="str">
        <f>TEXT(DAY(Sales[[#This Row],[OrderDate]]),"ddd")</f>
        <v>Fri</v>
      </c>
      <c r="Q3164" s="8" t="str">
        <f>TEXT(MONTH(Sales[[#This Row],[ShipDate]])*29,"mmm")</f>
        <v>Feb</v>
      </c>
      <c r="R3164">
        <v>840</v>
      </c>
      <c r="S3164" t="s">
        <v>1511</v>
      </c>
      <c r="T3164" t="s">
        <v>90</v>
      </c>
      <c r="U3164">
        <v>19805</v>
      </c>
      <c r="V3164" s="1">
        <v>0</v>
      </c>
      <c r="W3164">
        <v>82</v>
      </c>
      <c r="X3164">
        <v>4</v>
      </c>
      <c r="Y3164">
        <v>284</v>
      </c>
      <c r="AD3164"/>
    </row>
    <row r="3165" spans="1:30" x14ac:dyDescent="0.25">
      <c r="A3165" t="s">
        <v>24</v>
      </c>
      <c r="B3165" s="2">
        <v>42779</v>
      </c>
      <c r="C3165" s="35">
        <f>YEAR(Sales[[#This Row],[ShipDate]])</f>
        <v>2017</v>
      </c>
      <c r="D3165" t="s">
        <v>36</v>
      </c>
      <c r="E3165" t="s">
        <v>18</v>
      </c>
      <c r="F3165" t="s">
        <v>23</v>
      </c>
      <c r="G3165" t="s">
        <v>11</v>
      </c>
      <c r="H3165" t="s">
        <v>261</v>
      </c>
      <c r="I3165" t="s">
        <v>137</v>
      </c>
      <c r="J3165" t="s">
        <v>13</v>
      </c>
      <c r="K3165" t="s">
        <v>1431</v>
      </c>
      <c r="L3165" t="s">
        <v>92</v>
      </c>
      <c r="N3165" t="str">
        <f>IF(ISBLANK(Sales[[#This Row],[return]]),"No",Sales[[#This Row],[return]])</f>
        <v>No</v>
      </c>
      <c r="O3165" s="2">
        <v>42772</v>
      </c>
      <c r="P3165" s="8" t="str">
        <f>TEXT(DAY(Sales[[#This Row],[OrderDate]]),"ddd")</f>
        <v>Fri</v>
      </c>
      <c r="Q3165" s="8" t="str">
        <f>TEXT(MONTH(Sales[[#This Row],[ShipDate]])*29,"mmm")</f>
        <v>Feb</v>
      </c>
      <c r="R3165">
        <v>1203</v>
      </c>
      <c r="S3165" t="s">
        <v>1457</v>
      </c>
      <c r="T3165" t="s">
        <v>90</v>
      </c>
      <c r="U3165">
        <v>19805</v>
      </c>
      <c r="V3165" s="1">
        <v>0</v>
      </c>
      <c r="W3165">
        <v>266</v>
      </c>
      <c r="X3165">
        <v>9</v>
      </c>
      <c r="Y3165">
        <v>1269</v>
      </c>
      <c r="AD3165"/>
    </row>
    <row r="3166" spans="1:30" x14ac:dyDescent="0.25">
      <c r="A3166" t="s">
        <v>24</v>
      </c>
      <c r="B3166" s="2">
        <v>42779</v>
      </c>
      <c r="C3166" s="35">
        <f>YEAR(Sales[[#This Row],[ShipDate]])</f>
        <v>2017</v>
      </c>
      <c r="D3166" t="s">
        <v>36</v>
      </c>
      <c r="E3166" t="s">
        <v>18</v>
      </c>
      <c r="F3166" t="s">
        <v>45</v>
      </c>
      <c r="G3166" t="s">
        <v>25</v>
      </c>
      <c r="H3166" t="s">
        <v>261</v>
      </c>
      <c r="I3166" t="s">
        <v>137</v>
      </c>
      <c r="J3166" t="s">
        <v>13</v>
      </c>
      <c r="K3166" t="s">
        <v>1431</v>
      </c>
      <c r="L3166" t="s">
        <v>92</v>
      </c>
      <c r="N3166" t="str">
        <f>IF(ISBLANK(Sales[[#This Row],[return]]),"No",Sales[[#This Row],[return]])</f>
        <v>No</v>
      </c>
      <c r="O3166" s="2">
        <v>42772</v>
      </c>
      <c r="P3166" s="8" t="str">
        <f>TEXT(DAY(Sales[[#This Row],[OrderDate]]),"ddd")</f>
        <v>Fri</v>
      </c>
      <c r="Q3166" s="8" t="str">
        <f>TEXT(MONTH(Sales[[#This Row],[ShipDate]])*29,"mmm")</f>
        <v>Feb</v>
      </c>
      <c r="R3166">
        <v>1417</v>
      </c>
      <c r="S3166" t="s">
        <v>2178</v>
      </c>
      <c r="T3166" t="s">
        <v>90</v>
      </c>
      <c r="U3166">
        <v>19805</v>
      </c>
      <c r="V3166" s="1">
        <v>0</v>
      </c>
      <c r="W3166">
        <v>2</v>
      </c>
      <c r="X3166">
        <v>2</v>
      </c>
      <c r="Y3166">
        <v>6</v>
      </c>
      <c r="AD3166"/>
    </row>
    <row r="3167" spans="1:30" x14ac:dyDescent="0.25">
      <c r="A3167" t="s">
        <v>40</v>
      </c>
      <c r="B3167" s="2">
        <v>43007</v>
      </c>
      <c r="C3167" s="35">
        <f>YEAR(Sales[[#This Row],[ShipDate]])</f>
        <v>2017</v>
      </c>
      <c r="D3167" t="s">
        <v>36</v>
      </c>
      <c r="E3167" t="s">
        <v>18</v>
      </c>
      <c r="F3167" t="s">
        <v>45</v>
      </c>
      <c r="G3167" t="s">
        <v>25</v>
      </c>
      <c r="H3167" t="s">
        <v>1711</v>
      </c>
      <c r="I3167" t="s">
        <v>371</v>
      </c>
      <c r="J3167" t="s">
        <v>13</v>
      </c>
      <c r="K3167" t="s">
        <v>1413</v>
      </c>
      <c r="L3167" t="s">
        <v>92</v>
      </c>
      <c r="N3167" t="str">
        <f>IF(ISBLANK(Sales[[#This Row],[return]]),"No",Sales[[#This Row],[return]])</f>
        <v>No</v>
      </c>
      <c r="O3167" s="2">
        <v>43003</v>
      </c>
      <c r="P3167" s="8" t="str">
        <f>TEXT(DAY(Sales[[#This Row],[OrderDate]]),"ddd")</f>
        <v>Wed</v>
      </c>
      <c r="Q3167" s="8" t="str">
        <f>TEXT(MONTH(Sales[[#This Row],[ShipDate]])*29,"mmm")</f>
        <v>Sep</v>
      </c>
      <c r="R3167">
        <v>1587</v>
      </c>
      <c r="S3167" t="s">
        <v>207</v>
      </c>
      <c r="T3167" t="s">
        <v>90</v>
      </c>
      <c r="U3167">
        <v>6450</v>
      </c>
      <c r="V3167" s="1">
        <v>0</v>
      </c>
      <c r="W3167">
        <v>2</v>
      </c>
      <c r="X3167">
        <v>1</v>
      </c>
      <c r="Y3167">
        <v>7</v>
      </c>
      <c r="AD3167"/>
    </row>
    <row r="3168" spans="1:30" x14ac:dyDescent="0.25">
      <c r="A3168" t="s">
        <v>40</v>
      </c>
      <c r="B3168" s="2">
        <v>43007</v>
      </c>
      <c r="C3168" s="35">
        <f>YEAR(Sales[[#This Row],[ShipDate]])</f>
        <v>2017</v>
      </c>
      <c r="D3168" t="s">
        <v>36</v>
      </c>
      <c r="E3168" t="s">
        <v>18</v>
      </c>
      <c r="F3168" t="s">
        <v>50</v>
      </c>
      <c r="G3168" t="s">
        <v>25</v>
      </c>
      <c r="H3168" t="s">
        <v>1711</v>
      </c>
      <c r="I3168" t="s">
        <v>371</v>
      </c>
      <c r="J3168" t="s">
        <v>13</v>
      </c>
      <c r="K3168" t="s">
        <v>1413</v>
      </c>
      <c r="L3168" t="s">
        <v>92</v>
      </c>
      <c r="N3168" t="str">
        <f>IF(ISBLANK(Sales[[#This Row],[return]]),"No",Sales[[#This Row],[return]])</f>
        <v>No</v>
      </c>
      <c r="O3168" s="2">
        <v>43003</v>
      </c>
      <c r="P3168" s="8" t="str">
        <f>TEXT(DAY(Sales[[#This Row],[OrderDate]]),"ddd")</f>
        <v>Wed</v>
      </c>
      <c r="Q3168" s="8" t="str">
        <f>TEXT(MONTH(Sales[[#This Row],[ShipDate]])*29,"mmm")</f>
        <v>Sep</v>
      </c>
      <c r="R3168">
        <v>60</v>
      </c>
      <c r="S3168" t="s">
        <v>3217</v>
      </c>
      <c r="T3168" t="s">
        <v>90</v>
      </c>
      <c r="U3168">
        <v>6450</v>
      </c>
      <c r="V3168" s="1">
        <v>0</v>
      </c>
      <c r="W3168">
        <v>5</v>
      </c>
      <c r="X3168">
        <v>2</v>
      </c>
      <c r="Y3168">
        <v>11</v>
      </c>
      <c r="AD3168"/>
    </row>
    <row r="3169" spans="1:30" x14ac:dyDescent="0.25">
      <c r="A3169" t="s">
        <v>40</v>
      </c>
      <c r="B3169" s="2">
        <v>43007</v>
      </c>
      <c r="C3169" s="35">
        <f>YEAR(Sales[[#This Row],[ShipDate]])</f>
        <v>2017</v>
      </c>
      <c r="D3169" t="s">
        <v>36</v>
      </c>
      <c r="E3169" t="s">
        <v>18</v>
      </c>
      <c r="F3169" t="s">
        <v>59</v>
      </c>
      <c r="G3169" t="s">
        <v>25</v>
      </c>
      <c r="H3169" t="s">
        <v>1711</v>
      </c>
      <c r="I3169" t="s">
        <v>371</v>
      </c>
      <c r="J3169" t="s">
        <v>13</v>
      </c>
      <c r="K3169" t="s">
        <v>1413</v>
      </c>
      <c r="L3169" t="s">
        <v>92</v>
      </c>
      <c r="N3169" t="str">
        <f>IF(ISBLANK(Sales[[#This Row],[return]]),"No",Sales[[#This Row],[return]])</f>
        <v>No</v>
      </c>
      <c r="O3169" s="2">
        <v>43003</v>
      </c>
      <c r="P3169" s="8" t="str">
        <f>TEXT(DAY(Sales[[#This Row],[OrderDate]]),"ddd")</f>
        <v>Wed</v>
      </c>
      <c r="Q3169" s="8" t="str">
        <f>TEXT(MONTH(Sales[[#This Row],[ShipDate]])*29,"mmm")</f>
        <v>Sep</v>
      </c>
      <c r="R3169">
        <v>1840</v>
      </c>
      <c r="S3169" t="s">
        <v>3163</v>
      </c>
      <c r="T3169" t="s">
        <v>90</v>
      </c>
      <c r="U3169">
        <v>6450</v>
      </c>
      <c r="V3169" s="1">
        <v>0</v>
      </c>
      <c r="W3169">
        <v>21</v>
      </c>
      <c r="X3169">
        <v>2</v>
      </c>
      <c r="Y3169">
        <v>46</v>
      </c>
      <c r="AD3169"/>
    </row>
    <row r="3170" spans="1:30" x14ac:dyDescent="0.25">
      <c r="A3170" t="s">
        <v>10</v>
      </c>
      <c r="B3170" s="2">
        <v>43065</v>
      </c>
      <c r="C3170" s="35">
        <f>YEAR(Sales[[#This Row],[ShipDate]])</f>
        <v>2017</v>
      </c>
      <c r="D3170" t="s">
        <v>36</v>
      </c>
      <c r="E3170" t="s">
        <v>18</v>
      </c>
      <c r="F3170" t="s">
        <v>59</v>
      </c>
      <c r="G3170" t="s">
        <v>25</v>
      </c>
      <c r="H3170" t="s">
        <v>146</v>
      </c>
      <c r="I3170" t="s">
        <v>149</v>
      </c>
      <c r="J3170" t="s">
        <v>13</v>
      </c>
      <c r="K3170" t="s">
        <v>1563</v>
      </c>
      <c r="L3170" t="s">
        <v>92</v>
      </c>
      <c r="N3170" t="str">
        <f>IF(ISBLANK(Sales[[#This Row],[return]]),"No",Sales[[#This Row],[return]])</f>
        <v>No</v>
      </c>
      <c r="O3170" s="2">
        <v>43059</v>
      </c>
      <c r="P3170" s="8" t="str">
        <f>TEXT(DAY(Sales[[#This Row],[OrderDate]]),"ddd")</f>
        <v>Fri</v>
      </c>
      <c r="Q3170" s="8" t="str">
        <f>TEXT(MONTH(Sales[[#This Row],[ShipDate]])*29,"mmm")</f>
        <v>Nov</v>
      </c>
      <c r="R3170">
        <v>1085</v>
      </c>
      <c r="S3170" t="s">
        <v>3215</v>
      </c>
      <c r="T3170" t="s">
        <v>90</v>
      </c>
      <c r="U3170">
        <v>10011</v>
      </c>
      <c r="V3170" s="1">
        <v>0</v>
      </c>
      <c r="W3170">
        <v>9</v>
      </c>
      <c r="X3170">
        <v>3</v>
      </c>
      <c r="Y3170">
        <v>20</v>
      </c>
      <c r="AD3170"/>
    </row>
    <row r="3171" spans="1:30" x14ac:dyDescent="0.25">
      <c r="A3171" t="s">
        <v>24</v>
      </c>
      <c r="B3171" s="2">
        <v>43012</v>
      </c>
      <c r="C3171" s="35">
        <f>YEAR(Sales[[#This Row],[ShipDate]])</f>
        <v>2017</v>
      </c>
      <c r="D3171" t="s">
        <v>113</v>
      </c>
      <c r="E3171" t="s">
        <v>18</v>
      </c>
      <c r="F3171" t="s">
        <v>48</v>
      </c>
      <c r="G3171" t="s">
        <v>46</v>
      </c>
      <c r="H3171" t="s">
        <v>213</v>
      </c>
      <c r="I3171" t="s">
        <v>216</v>
      </c>
      <c r="J3171" t="s">
        <v>13</v>
      </c>
      <c r="K3171" t="s">
        <v>328</v>
      </c>
      <c r="L3171" t="s">
        <v>30</v>
      </c>
      <c r="N3171" t="str">
        <f>IF(ISBLANK(Sales[[#This Row],[return]]),"No",Sales[[#This Row],[return]])</f>
        <v>No</v>
      </c>
      <c r="O3171" s="2">
        <v>43009</v>
      </c>
      <c r="P3171" s="8" t="str">
        <f>TEXT(DAY(Sales[[#This Row],[OrderDate]]),"ddd")</f>
        <v>Sun</v>
      </c>
      <c r="Q3171" s="8" t="str">
        <f>TEXT(MONTH(Sales[[#This Row],[ShipDate]])*29,"mmm")</f>
        <v>Oct</v>
      </c>
      <c r="R3171">
        <v>1629</v>
      </c>
      <c r="S3171" t="s">
        <v>2387</v>
      </c>
      <c r="T3171" t="s">
        <v>28</v>
      </c>
      <c r="U3171">
        <v>97206</v>
      </c>
      <c r="V3171" s="1">
        <v>0.2</v>
      </c>
      <c r="W3171">
        <v>50</v>
      </c>
      <c r="X3171">
        <v>2</v>
      </c>
      <c r="Y3171">
        <v>573</v>
      </c>
      <c r="AD3171"/>
    </row>
    <row r="3172" spans="1:30" x14ac:dyDescent="0.25">
      <c r="A3172" t="s">
        <v>40</v>
      </c>
      <c r="B3172" s="2">
        <v>43037</v>
      </c>
      <c r="C3172" s="35">
        <f>YEAR(Sales[[#This Row],[ShipDate]])</f>
        <v>2017</v>
      </c>
      <c r="D3172" t="s">
        <v>36</v>
      </c>
      <c r="E3172" t="s">
        <v>69</v>
      </c>
      <c r="F3172" t="s">
        <v>50</v>
      </c>
      <c r="G3172" t="s">
        <v>25</v>
      </c>
      <c r="H3172" t="s">
        <v>336</v>
      </c>
      <c r="I3172" t="s">
        <v>70</v>
      </c>
      <c r="J3172" t="s">
        <v>13</v>
      </c>
      <c r="K3172" t="s">
        <v>768</v>
      </c>
      <c r="L3172" t="s">
        <v>68</v>
      </c>
      <c r="N3172" t="str">
        <f>IF(ISBLANK(Sales[[#This Row],[return]]),"No",Sales[[#This Row],[return]])</f>
        <v>No</v>
      </c>
      <c r="O3172" s="2">
        <v>43032</v>
      </c>
      <c r="P3172" s="8" t="str">
        <f>TEXT(DAY(Sales[[#This Row],[OrderDate]]),"ddd")</f>
        <v>Tue</v>
      </c>
      <c r="Q3172" s="8" t="str">
        <f>TEXT(MONTH(Sales[[#This Row],[ShipDate]])*29,"mmm")</f>
        <v>Oct</v>
      </c>
      <c r="R3172">
        <v>260</v>
      </c>
      <c r="S3172" t="s">
        <v>575</v>
      </c>
      <c r="T3172" t="s">
        <v>66</v>
      </c>
      <c r="U3172">
        <v>78207</v>
      </c>
      <c r="V3172" s="1">
        <v>0.8</v>
      </c>
      <c r="W3172">
        <v>-6</v>
      </c>
      <c r="X3172">
        <v>4</v>
      </c>
      <c r="Y3172">
        <v>4</v>
      </c>
      <c r="AD3172"/>
    </row>
    <row r="3173" spans="1:30" x14ac:dyDescent="0.25">
      <c r="A3173" t="s">
        <v>24</v>
      </c>
      <c r="B3173" s="2">
        <v>42906</v>
      </c>
      <c r="C3173" s="35">
        <f>YEAR(Sales[[#This Row],[ShipDate]])</f>
        <v>2017</v>
      </c>
      <c r="D3173" t="s">
        <v>113</v>
      </c>
      <c r="E3173" t="s">
        <v>31</v>
      </c>
      <c r="F3173" t="s">
        <v>23</v>
      </c>
      <c r="G3173" t="s">
        <v>11</v>
      </c>
      <c r="H3173" t="s">
        <v>2234</v>
      </c>
      <c r="I3173" t="s">
        <v>180</v>
      </c>
      <c r="J3173" t="s">
        <v>13</v>
      </c>
      <c r="K3173" t="s">
        <v>1089</v>
      </c>
      <c r="L3173" t="s">
        <v>17</v>
      </c>
      <c r="N3173" t="str">
        <f>IF(ISBLANK(Sales[[#This Row],[return]]),"No",Sales[[#This Row],[return]])</f>
        <v>No</v>
      </c>
      <c r="O3173" s="2">
        <v>42904</v>
      </c>
      <c r="P3173" s="8" t="str">
        <f>TEXT(DAY(Sales[[#This Row],[OrderDate]]),"ddd")</f>
        <v>Wed</v>
      </c>
      <c r="Q3173" s="8" t="str">
        <f>TEXT(MONTH(Sales[[#This Row],[ShipDate]])*29,"mmm")</f>
        <v>Jun</v>
      </c>
      <c r="R3173">
        <v>761</v>
      </c>
      <c r="S3173" t="s">
        <v>456</v>
      </c>
      <c r="T3173" t="s">
        <v>15</v>
      </c>
      <c r="U3173">
        <v>37167</v>
      </c>
      <c r="V3173" s="1">
        <v>0.2</v>
      </c>
      <c r="W3173">
        <v>56</v>
      </c>
      <c r="X3173">
        <v>4</v>
      </c>
      <c r="Y3173">
        <v>643</v>
      </c>
      <c r="AD3173"/>
    </row>
    <row r="3174" spans="1:30" x14ac:dyDescent="0.25">
      <c r="A3174" t="s">
        <v>24</v>
      </c>
      <c r="B3174" s="2">
        <v>42906</v>
      </c>
      <c r="C3174" s="35">
        <f>YEAR(Sales[[#This Row],[ShipDate]])</f>
        <v>2017</v>
      </c>
      <c r="D3174" t="s">
        <v>113</v>
      </c>
      <c r="E3174" t="s">
        <v>31</v>
      </c>
      <c r="F3174" t="s">
        <v>59</v>
      </c>
      <c r="G3174" t="s">
        <v>25</v>
      </c>
      <c r="H3174" t="s">
        <v>2234</v>
      </c>
      <c r="I3174" t="s">
        <v>180</v>
      </c>
      <c r="J3174" t="s">
        <v>13</v>
      </c>
      <c r="K3174" t="s">
        <v>1089</v>
      </c>
      <c r="L3174" t="s">
        <v>17</v>
      </c>
      <c r="N3174" t="str">
        <f>IF(ISBLANK(Sales[[#This Row],[return]]),"No",Sales[[#This Row],[return]])</f>
        <v>No</v>
      </c>
      <c r="O3174" s="2">
        <v>42904</v>
      </c>
      <c r="P3174" s="8" t="str">
        <f>TEXT(DAY(Sales[[#This Row],[OrderDate]]),"ddd")</f>
        <v>Wed</v>
      </c>
      <c r="Q3174" s="8" t="str">
        <f>TEXT(MONTH(Sales[[#This Row],[ShipDate]])*29,"mmm")</f>
        <v>Jun</v>
      </c>
      <c r="R3174">
        <v>1813</v>
      </c>
      <c r="S3174" t="s">
        <v>546</v>
      </c>
      <c r="T3174" t="s">
        <v>15</v>
      </c>
      <c r="U3174">
        <v>37167</v>
      </c>
      <c r="V3174" s="1">
        <v>0.2</v>
      </c>
      <c r="W3174">
        <v>7</v>
      </c>
      <c r="X3174">
        <v>4</v>
      </c>
      <c r="Y3174">
        <v>21</v>
      </c>
      <c r="AD3174"/>
    </row>
    <row r="3175" spans="1:30" x14ac:dyDescent="0.25">
      <c r="A3175" t="s">
        <v>24</v>
      </c>
      <c r="B3175" s="2">
        <v>42906</v>
      </c>
      <c r="C3175" s="35">
        <f>YEAR(Sales[[#This Row],[ShipDate]])</f>
        <v>2017</v>
      </c>
      <c r="D3175" t="s">
        <v>113</v>
      </c>
      <c r="E3175" t="s">
        <v>31</v>
      </c>
      <c r="F3175" t="s">
        <v>50</v>
      </c>
      <c r="G3175" t="s">
        <v>25</v>
      </c>
      <c r="H3175" t="s">
        <v>2234</v>
      </c>
      <c r="I3175" t="s">
        <v>180</v>
      </c>
      <c r="J3175" t="s">
        <v>13</v>
      </c>
      <c r="K3175" t="s">
        <v>1089</v>
      </c>
      <c r="L3175" t="s">
        <v>17</v>
      </c>
      <c r="N3175" t="str">
        <f>IF(ISBLANK(Sales[[#This Row],[return]]),"No",Sales[[#This Row],[return]])</f>
        <v>No</v>
      </c>
      <c r="O3175" s="2">
        <v>42904</v>
      </c>
      <c r="P3175" s="8" t="str">
        <f>TEXT(DAY(Sales[[#This Row],[OrderDate]]),"ddd")</f>
        <v>Wed</v>
      </c>
      <c r="Q3175" s="8" t="str">
        <f>TEXT(MONTH(Sales[[#This Row],[ShipDate]])*29,"mmm")</f>
        <v>Jun</v>
      </c>
      <c r="R3175">
        <v>269</v>
      </c>
      <c r="S3175" t="s">
        <v>2075</v>
      </c>
      <c r="T3175" t="s">
        <v>15</v>
      </c>
      <c r="U3175">
        <v>37167</v>
      </c>
      <c r="V3175" s="1">
        <v>0.7</v>
      </c>
      <c r="W3175">
        <v>-4</v>
      </c>
      <c r="X3175">
        <v>3</v>
      </c>
      <c r="Y3175">
        <v>6</v>
      </c>
      <c r="AD3175"/>
    </row>
    <row r="3176" spans="1:30" x14ac:dyDescent="0.25">
      <c r="A3176" t="s">
        <v>10</v>
      </c>
      <c r="B3176" s="2">
        <v>42753</v>
      </c>
      <c r="C3176" s="35">
        <f>YEAR(Sales[[#This Row],[ShipDate]])</f>
        <v>2017</v>
      </c>
      <c r="D3176" t="s">
        <v>36</v>
      </c>
      <c r="E3176" t="s">
        <v>31</v>
      </c>
      <c r="F3176" t="s">
        <v>39</v>
      </c>
      <c r="G3176" t="s">
        <v>25</v>
      </c>
      <c r="H3176" t="s">
        <v>302</v>
      </c>
      <c r="I3176" t="s">
        <v>137</v>
      </c>
      <c r="J3176" t="s">
        <v>13</v>
      </c>
      <c r="K3176" t="s">
        <v>2719</v>
      </c>
      <c r="L3176" t="s">
        <v>92</v>
      </c>
      <c r="N3176" t="str">
        <f>IF(ISBLANK(Sales[[#This Row],[return]]),"No",Sales[[#This Row],[return]])</f>
        <v>No</v>
      </c>
      <c r="O3176" s="2">
        <v>42747</v>
      </c>
      <c r="P3176" s="8" t="str">
        <f>TEXT(DAY(Sales[[#This Row],[OrderDate]]),"ddd")</f>
        <v>Thu</v>
      </c>
      <c r="Q3176" s="8" t="str">
        <f>TEXT(MONTH(Sales[[#This Row],[ShipDate]])*29,"mmm")</f>
        <v>Jan</v>
      </c>
      <c r="R3176">
        <v>533</v>
      </c>
      <c r="S3176" t="s">
        <v>1950</v>
      </c>
      <c r="T3176" t="s">
        <v>90</v>
      </c>
      <c r="U3176">
        <v>19711</v>
      </c>
      <c r="V3176" s="1">
        <v>0</v>
      </c>
      <c r="W3176">
        <v>121</v>
      </c>
      <c r="X3176">
        <v>3</v>
      </c>
      <c r="Y3176">
        <v>465</v>
      </c>
      <c r="AD3176"/>
    </row>
    <row r="3177" spans="1:30" x14ac:dyDescent="0.25">
      <c r="A3177" t="s">
        <v>40</v>
      </c>
      <c r="B3177" s="2">
        <v>43074</v>
      </c>
      <c r="C3177" s="35">
        <f>YEAR(Sales[[#This Row],[ShipDate]])</f>
        <v>2017</v>
      </c>
      <c r="D3177" t="s">
        <v>19</v>
      </c>
      <c r="E3177" t="s">
        <v>69</v>
      </c>
      <c r="F3177" t="s">
        <v>59</v>
      </c>
      <c r="G3177" t="s">
        <v>25</v>
      </c>
      <c r="H3177" t="s">
        <v>55</v>
      </c>
      <c r="I3177" t="s">
        <v>1139</v>
      </c>
      <c r="J3177" t="s">
        <v>13</v>
      </c>
      <c r="K3177" t="s">
        <v>65</v>
      </c>
      <c r="L3177" t="s">
        <v>92</v>
      </c>
      <c r="N3177" t="str">
        <f>IF(ISBLANK(Sales[[#This Row],[return]]),"No",Sales[[#This Row],[return]])</f>
        <v>No</v>
      </c>
      <c r="O3177" s="2">
        <v>43072</v>
      </c>
      <c r="P3177" s="8" t="str">
        <f>TEXT(DAY(Sales[[#This Row],[OrderDate]]),"ddd")</f>
        <v>Tue</v>
      </c>
      <c r="Q3177" s="8" t="str">
        <f>TEXT(MONTH(Sales[[#This Row],[ShipDate]])*29,"mmm")</f>
        <v>Dec</v>
      </c>
      <c r="R3177">
        <v>1730</v>
      </c>
      <c r="S3177" t="s">
        <v>2799</v>
      </c>
      <c r="T3177" t="s">
        <v>90</v>
      </c>
      <c r="U3177">
        <v>3301</v>
      </c>
      <c r="V3177" s="1">
        <v>0</v>
      </c>
      <c r="W3177">
        <v>85</v>
      </c>
      <c r="X3177">
        <v>7</v>
      </c>
      <c r="Y3177">
        <v>185</v>
      </c>
      <c r="AD3177"/>
    </row>
    <row r="3178" spans="1:30" x14ac:dyDescent="0.25">
      <c r="A3178" t="s">
        <v>40</v>
      </c>
      <c r="B3178" s="2">
        <v>42786</v>
      </c>
      <c r="C3178" s="35">
        <f>YEAR(Sales[[#This Row],[ShipDate]])</f>
        <v>2017</v>
      </c>
      <c r="D3178" t="s">
        <v>36</v>
      </c>
      <c r="E3178" t="s">
        <v>31</v>
      </c>
      <c r="F3178" t="s">
        <v>59</v>
      </c>
      <c r="G3178" t="s">
        <v>25</v>
      </c>
      <c r="H3178" t="s">
        <v>134</v>
      </c>
      <c r="I3178" t="s">
        <v>1139</v>
      </c>
      <c r="J3178" t="s">
        <v>13</v>
      </c>
      <c r="K3178" t="s">
        <v>547</v>
      </c>
      <c r="L3178" t="s">
        <v>92</v>
      </c>
      <c r="N3178" t="str">
        <f>IF(ISBLANK(Sales[[#This Row],[return]]),"No",Sales[[#This Row],[return]])</f>
        <v>No</v>
      </c>
      <c r="O3178" s="2">
        <v>42782</v>
      </c>
      <c r="P3178" s="8" t="str">
        <f>TEXT(DAY(Sales[[#This Row],[OrderDate]]),"ddd")</f>
        <v>Mon</v>
      </c>
      <c r="Q3178" s="8" t="str">
        <f>TEXT(MONTH(Sales[[#This Row],[ShipDate]])*29,"mmm")</f>
        <v>Feb</v>
      </c>
      <c r="R3178">
        <v>1714</v>
      </c>
      <c r="S3178" t="s">
        <v>327</v>
      </c>
      <c r="T3178" t="s">
        <v>90</v>
      </c>
      <c r="U3178">
        <v>3820</v>
      </c>
      <c r="V3178" s="1">
        <v>0</v>
      </c>
      <c r="W3178">
        <v>16</v>
      </c>
      <c r="X3178">
        <v>6</v>
      </c>
      <c r="Y3178">
        <v>36</v>
      </c>
      <c r="AD3178"/>
    </row>
    <row r="3179" spans="1:30" x14ac:dyDescent="0.25">
      <c r="A3179" t="s">
        <v>40</v>
      </c>
      <c r="B3179" s="2">
        <v>43072</v>
      </c>
      <c r="C3179" s="35">
        <f>YEAR(Sales[[#This Row],[ShipDate]])</f>
        <v>2017</v>
      </c>
      <c r="D3179" t="s">
        <v>36</v>
      </c>
      <c r="E3179" t="s">
        <v>69</v>
      </c>
      <c r="F3179" t="s">
        <v>45</v>
      </c>
      <c r="G3179" t="s">
        <v>25</v>
      </c>
      <c r="H3179" t="s">
        <v>1593</v>
      </c>
      <c r="I3179" t="s">
        <v>333</v>
      </c>
      <c r="J3179" t="s">
        <v>13</v>
      </c>
      <c r="K3179" t="s">
        <v>2982</v>
      </c>
      <c r="L3179" t="s">
        <v>30</v>
      </c>
      <c r="N3179" t="str">
        <f>IF(ISBLANK(Sales[[#This Row],[return]]),"No",Sales[[#This Row],[return]])</f>
        <v>No</v>
      </c>
      <c r="O3179" s="2">
        <v>43067</v>
      </c>
      <c r="P3179" s="8" t="str">
        <f>TEXT(DAY(Sales[[#This Row],[OrderDate]]),"ddd")</f>
        <v>Sat</v>
      </c>
      <c r="Q3179" s="8" t="str">
        <f>TEXT(MONTH(Sales[[#This Row],[ShipDate]])*29,"mmm")</f>
        <v>Dec</v>
      </c>
      <c r="R3179">
        <v>323</v>
      </c>
      <c r="S3179" t="s">
        <v>338</v>
      </c>
      <c r="T3179" t="s">
        <v>28</v>
      </c>
      <c r="U3179">
        <v>88001</v>
      </c>
      <c r="V3179" s="1">
        <v>0</v>
      </c>
      <c r="W3179">
        <v>3</v>
      </c>
      <c r="X3179">
        <v>2</v>
      </c>
      <c r="Y3179">
        <v>8</v>
      </c>
      <c r="AD3179"/>
    </row>
    <row r="3180" spans="1:30" x14ac:dyDescent="0.25">
      <c r="A3180" t="s">
        <v>24</v>
      </c>
      <c r="B3180" s="2">
        <v>43081</v>
      </c>
      <c r="C3180" s="35">
        <f>YEAR(Sales[[#This Row],[ShipDate]])</f>
        <v>2017</v>
      </c>
      <c r="D3180" t="s">
        <v>113</v>
      </c>
      <c r="E3180" t="s">
        <v>31</v>
      </c>
      <c r="F3180" t="s">
        <v>59</v>
      </c>
      <c r="G3180" t="s">
        <v>25</v>
      </c>
      <c r="H3180" t="s">
        <v>249</v>
      </c>
      <c r="I3180" t="s">
        <v>142</v>
      </c>
      <c r="J3180" t="s">
        <v>13</v>
      </c>
      <c r="K3180" t="s">
        <v>182</v>
      </c>
      <c r="L3180" t="s">
        <v>68</v>
      </c>
      <c r="N3180" t="str">
        <f>IF(ISBLANK(Sales[[#This Row],[return]]),"No",Sales[[#This Row],[return]])</f>
        <v>No</v>
      </c>
      <c r="O3180" s="2">
        <v>43078</v>
      </c>
      <c r="P3180" s="8" t="str">
        <f>TEXT(DAY(Sales[[#This Row],[OrderDate]]),"ddd")</f>
        <v>Mon</v>
      </c>
      <c r="Q3180" s="8" t="str">
        <f>TEXT(MONTH(Sales[[#This Row],[ShipDate]])*29,"mmm")</f>
        <v>Dec</v>
      </c>
      <c r="R3180">
        <v>1669</v>
      </c>
      <c r="S3180" t="s">
        <v>2135</v>
      </c>
      <c r="T3180" t="s">
        <v>66</v>
      </c>
      <c r="U3180">
        <v>47201</v>
      </c>
      <c r="V3180" s="1">
        <v>0</v>
      </c>
      <c r="W3180">
        <v>17</v>
      </c>
      <c r="X3180">
        <v>3</v>
      </c>
      <c r="Y3180">
        <v>34</v>
      </c>
      <c r="AD3180"/>
    </row>
    <row r="3181" spans="1:30" x14ac:dyDescent="0.25">
      <c r="A3181" t="s">
        <v>40</v>
      </c>
      <c r="B3181" s="2">
        <v>43093</v>
      </c>
      <c r="C3181" s="35">
        <f>YEAR(Sales[[#This Row],[ShipDate]])</f>
        <v>2017</v>
      </c>
      <c r="D3181" t="s">
        <v>36</v>
      </c>
      <c r="E3181" t="s">
        <v>18</v>
      </c>
      <c r="F3181" t="s">
        <v>99</v>
      </c>
      <c r="G3181" t="s">
        <v>46</v>
      </c>
      <c r="H3181" t="s">
        <v>26</v>
      </c>
      <c r="I3181" t="s">
        <v>32</v>
      </c>
      <c r="J3181" t="s">
        <v>13</v>
      </c>
      <c r="K3181" t="s">
        <v>1190</v>
      </c>
      <c r="L3181" t="s">
        <v>30</v>
      </c>
      <c r="N3181" t="str">
        <f>IF(ISBLANK(Sales[[#This Row],[return]]),"No",Sales[[#This Row],[return]])</f>
        <v>No</v>
      </c>
      <c r="O3181" s="2">
        <v>43088</v>
      </c>
      <c r="P3181" s="8" t="str">
        <f>TEXT(DAY(Sales[[#This Row],[OrderDate]]),"ddd")</f>
        <v>Thu</v>
      </c>
      <c r="Q3181" s="8" t="str">
        <f>TEXT(MONTH(Sales[[#This Row],[ShipDate]])*29,"mmm")</f>
        <v>Dec</v>
      </c>
      <c r="R3181">
        <v>1283</v>
      </c>
      <c r="S3181" t="s">
        <v>2360</v>
      </c>
      <c r="T3181" t="s">
        <v>28</v>
      </c>
      <c r="U3181">
        <v>90049</v>
      </c>
      <c r="V3181" s="1">
        <v>0</v>
      </c>
      <c r="W3181">
        <v>557</v>
      </c>
      <c r="X3181">
        <v>3</v>
      </c>
      <c r="Y3181">
        <v>1266</v>
      </c>
      <c r="AD3181"/>
    </row>
    <row r="3182" spans="1:30" x14ac:dyDescent="0.25">
      <c r="A3182" t="s">
        <v>40</v>
      </c>
      <c r="B3182" s="2">
        <v>43093</v>
      </c>
      <c r="C3182" s="35">
        <f>YEAR(Sales[[#This Row],[ShipDate]])</f>
        <v>2017</v>
      </c>
      <c r="D3182" t="s">
        <v>36</v>
      </c>
      <c r="E3182" t="s">
        <v>18</v>
      </c>
      <c r="F3182" t="s">
        <v>48</v>
      </c>
      <c r="G3182" t="s">
        <v>46</v>
      </c>
      <c r="H3182" t="s">
        <v>26</v>
      </c>
      <c r="I3182" t="s">
        <v>32</v>
      </c>
      <c r="J3182" t="s">
        <v>13</v>
      </c>
      <c r="K3182" t="s">
        <v>1190</v>
      </c>
      <c r="L3182" t="s">
        <v>30</v>
      </c>
      <c r="N3182" t="str">
        <f>IF(ISBLANK(Sales[[#This Row],[return]]),"No",Sales[[#This Row],[return]])</f>
        <v>No</v>
      </c>
      <c r="O3182" s="2">
        <v>43088</v>
      </c>
      <c r="P3182" s="8" t="str">
        <f>TEXT(DAY(Sales[[#This Row],[OrderDate]]),"ddd")</f>
        <v>Thu</v>
      </c>
      <c r="Q3182" s="8" t="str">
        <f>TEXT(MONTH(Sales[[#This Row],[ShipDate]])*29,"mmm")</f>
        <v>Dec</v>
      </c>
      <c r="R3182">
        <v>1455</v>
      </c>
      <c r="S3182" t="s">
        <v>2576</v>
      </c>
      <c r="T3182" t="s">
        <v>28</v>
      </c>
      <c r="U3182">
        <v>90049</v>
      </c>
      <c r="V3182" s="1">
        <v>0.2</v>
      </c>
      <c r="W3182">
        <v>84</v>
      </c>
      <c r="X3182">
        <v>5</v>
      </c>
      <c r="Y3182">
        <v>676</v>
      </c>
      <c r="AD3182"/>
    </row>
    <row r="3183" spans="1:30" x14ac:dyDescent="0.25">
      <c r="A3183" t="s">
        <v>40</v>
      </c>
      <c r="B3183" s="2">
        <v>43072</v>
      </c>
      <c r="C3183" s="35">
        <f>YEAR(Sales[[#This Row],[ShipDate]])</f>
        <v>2017</v>
      </c>
      <c r="D3183" t="s">
        <v>36</v>
      </c>
      <c r="E3183" t="s">
        <v>18</v>
      </c>
      <c r="F3183" t="s">
        <v>43</v>
      </c>
      <c r="G3183" t="s">
        <v>11</v>
      </c>
      <c r="H3183" t="s">
        <v>1495</v>
      </c>
      <c r="I3183" t="s">
        <v>120</v>
      </c>
      <c r="J3183" t="s">
        <v>13</v>
      </c>
      <c r="K3183" t="s">
        <v>283</v>
      </c>
      <c r="L3183" t="s">
        <v>68</v>
      </c>
      <c r="N3183" t="str">
        <f>IF(ISBLANK(Sales[[#This Row],[return]]),"No",Sales[[#This Row],[return]])</f>
        <v>No</v>
      </c>
      <c r="O3183" s="2">
        <v>43067</v>
      </c>
      <c r="P3183" s="8" t="str">
        <f>TEXT(DAY(Sales[[#This Row],[OrderDate]]),"ddd")</f>
        <v>Sat</v>
      </c>
      <c r="Q3183" s="8" t="str">
        <f>TEXT(MONTH(Sales[[#This Row],[ShipDate]])*29,"mmm")</f>
        <v>Dec</v>
      </c>
      <c r="R3183">
        <v>580</v>
      </c>
      <c r="S3183" t="s">
        <v>3195</v>
      </c>
      <c r="T3183" t="s">
        <v>66</v>
      </c>
      <c r="U3183">
        <v>61821</v>
      </c>
      <c r="V3183" s="1">
        <v>0.6</v>
      </c>
      <c r="W3183">
        <v>-182</v>
      </c>
      <c r="X3183">
        <v>5</v>
      </c>
      <c r="Y3183">
        <v>152</v>
      </c>
      <c r="AD3183"/>
    </row>
    <row r="3184" spans="1:30" x14ac:dyDescent="0.25">
      <c r="A3184" t="s">
        <v>10</v>
      </c>
      <c r="B3184" s="2">
        <v>43092</v>
      </c>
      <c r="C3184" s="35">
        <f>YEAR(Sales[[#This Row],[ShipDate]])</f>
        <v>2017</v>
      </c>
      <c r="D3184" t="s">
        <v>113</v>
      </c>
      <c r="E3184" t="s">
        <v>31</v>
      </c>
      <c r="F3184" t="s">
        <v>23</v>
      </c>
      <c r="G3184" t="s">
        <v>11</v>
      </c>
      <c r="H3184" t="s">
        <v>88</v>
      </c>
      <c r="I3184" t="s">
        <v>93</v>
      </c>
      <c r="J3184" t="s">
        <v>13</v>
      </c>
      <c r="K3184" t="s">
        <v>2596</v>
      </c>
      <c r="L3184" t="s">
        <v>92</v>
      </c>
      <c r="N3184" t="str">
        <f>IF(ISBLANK(Sales[[#This Row],[return]]),"No",Sales[[#This Row],[return]])</f>
        <v>No</v>
      </c>
      <c r="O3184" s="2">
        <v>43091</v>
      </c>
      <c r="P3184" s="8" t="str">
        <f>TEXT(DAY(Sales[[#This Row],[OrderDate]]),"ddd")</f>
        <v>Sun</v>
      </c>
      <c r="Q3184" s="8" t="str">
        <f>TEXT(MONTH(Sales[[#This Row],[ShipDate]])*29,"mmm")</f>
        <v>Dec</v>
      </c>
      <c r="R3184">
        <v>792</v>
      </c>
      <c r="S3184" t="s">
        <v>1379</v>
      </c>
      <c r="T3184" t="s">
        <v>90</v>
      </c>
      <c r="U3184">
        <v>19140</v>
      </c>
      <c r="V3184" s="1">
        <v>0.3</v>
      </c>
      <c r="W3184">
        <v>0</v>
      </c>
      <c r="X3184">
        <v>7</v>
      </c>
      <c r="Y3184">
        <v>423</v>
      </c>
      <c r="AD3184"/>
    </row>
    <row r="3185" spans="1:30" x14ac:dyDescent="0.25">
      <c r="A3185" t="s">
        <v>10</v>
      </c>
      <c r="B3185" s="2">
        <v>43092</v>
      </c>
      <c r="C3185" s="35">
        <f>YEAR(Sales[[#This Row],[ShipDate]])</f>
        <v>2017</v>
      </c>
      <c r="D3185" t="s">
        <v>113</v>
      </c>
      <c r="E3185" t="s">
        <v>31</v>
      </c>
      <c r="F3185" t="s">
        <v>39</v>
      </c>
      <c r="G3185" t="s">
        <v>25</v>
      </c>
      <c r="H3185" t="s">
        <v>88</v>
      </c>
      <c r="I3185" t="s">
        <v>93</v>
      </c>
      <c r="J3185" t="s">
        <v>13</v>
      </c>
      <c r="K3185" t="s">
        <v>2596</v>
      </c>
      <c r="L3185" t="s">
        <v>92</v>
      </c>
      <c r="N3185" t="str">
        <f>IF(ISBLANK(Sales[[#This Row],[return]]),"No",Sales[[#This Row],[return]])</f>
        <v>No</v>
      </c>
      <c r="O3185" s="2">
        <v>43091</v>
      </c>
      <c r="P3185" s="8" t="str">
        <f>TEXT(DAY(Sales[[#This Row],[OrderDate]]),"ddd")</f>
        <v>Sun</v>
      </c>
      <c r="Q3185" s="8" t="str">
        <f>TEXT(MONTH(Sales[[#This Row],[ShipDate]])*29,"mmm")</f>
        <v>Dec</v>
      </c>
      <c r="R3185">
        <v>1556</v>
      </c>
      <c r="S3185" t="s">
        <v>1874</v>
      </c>
      <c r="T3185" t="s">
        <v>90</v>
      </c>
      <c r="U3185">
        <v>19140</v>
      </c>
      <c r="V3185" s="1">
        <v>0.2</v>
      </c>
      <c r="W3185">
        <v>2</v>
      </c>
      <c r="X3185">
        <v>2</v>
      </c>
      <c r="Y3185">
        <v>34</v>
      </c>
      <c r="AD3185"/>
    </row>
    <row r="3186" spans="1:30" x14ac:dyDescent="0.25">
      <c r="A3186" t="s">
        <v>40</v>
      </c>
      <c r="B3186" s="2">
        <v>42922</v>
      </c>
      <c r="C3186" s="35">
        <f>YEAR(Sales[[#This Row],[ShipDate]])</f>
        <v>2017</v>
      </c>
      <c r="D3186" t="s">
        <v>36</v>
      </c>
      <c r="E3186" t="s">
        <v>18</v>
      </c>
      <c r="F3186" t="s">
        <v>23</v>
      </c>
      <c r="G3186" t="s">
        <v>11</v>
      </c>
      <c r="H3186" t="s">
        <v>1454</v>
      </c>
      <c r="I3186" t="s">
        <v>120</v>
      </c>
      <c r="J3186" t="s">
        <v>13</v>
      </c>
      <c r="K3186" t="s">
        <v>1381</v>
      </c>
      <c r="L3186" t="s">
        <v>68</v>
      </c>
      <c r="N3186" t="str">
        <f>IF(ISBLANK(Sales[[#This Row],[return]]),"No",Sales[[#This Row],[return]])</f>
        <v>No</v>
      </c>
      <c r="O3186" s="2">
        <v>42918</v>
      </c>
      <c r="P3186" s="8" t="str">
        <f>TEXT(DAY(Sales[[#This Row],[OrderDate]]),"ddd")</f>
        <v>Mon</v>
      </c>
      <c r="Q3186" s="8" t="str">
        <f>TEXT(MONTH(Sales[[#This Row],[ShipDate]])*29,"mmm")</f>
        <v>Jul</v>
      </c>
      <c r="R3186">
        <v>824</v>
      </c>
      <c r="S3186" t="s">
        <v>537</v>
      </c>
      <c r="T3186" t="s">
        <v>66</v>
      </c>
      <c r="U3186">
        <v>60188</v>
      </c>
      <c r="V3186" s="1">
        <v>0.3</v>
      </c>
      <c r="W3186">
        <v>-6</v>
      </c>
      <c r="X3186">
        <v>2</v>
      </c>
      <c r="Y3186">
        <v>408</v>
      </c>
      <c r="AD3186"/>
    </row>
    <row r="3187" spans="1:30" x14ac:dyDescent="0.25">
      <c r="A3187" t="s">
        <v>40</v>
      </c>
      <c r="B3187" s="2">
        <v>42922</v>
      </c>
      <c r="C3187" s="35">
        <f>YEAR(Sales[[#This Row],[ShipDate]])</f>
        <v>2017</v>
      </c>
      <c r="D3187" t="s">
        <v>36</v>
      </c>
      <c r="E3187" t="s">
        <v>18</v>
      </c>
      <c r="F3187" t="s">
        <v>23</v>
      </c>
      <c r="G3187" t="s">
        <v>11</v>
      </c>
      <c r="H3187" t="s">
        <v>1454</v>
      </c>
      <c r="I3187" t="s">
        <v>120</v>
      </c>
      <c r="J3187" t="s">
        <v>13</v>
      </c>
      <c r="K3187" t="s">
        <v>1381</v>
      </c>
      <c r="L3187" t="s">
        <v>68</v>
      </c>
      <c r="N3187" t="str">
        <f>IF(ISBLANK(Sales[[#This Row],[return]]),"No",Sales[[#This Row],[return]])</f>
        <v>No</v>
      </c>
      <c r="O3187" s="2">
        <v>42918</v>
      </c>
      <c r="P3187" s="8" t="str">
        <f>TEXT(DAY(Sales[[#This Row],[OrderDate]]),"ddd")</f>
        <v>Mon</v>
      </c>
      <c r="Q3187" s="8" t="str">
        <f>TEXT(MONTH(Sales[[#This Row],[ShipDate]])*29,"mmm")</f>
        <v>Jul</v>
      </c>
      <c r="R3187">
        <v>773</v>
      </c>
      <c r="S3187" t="s">
        <v>3110</v>
      </c>
      <c r="T3187" t="s">
        <v>66</v>
      </c>
      <c r="U3187">
        <v>60188</v>
      </c>
      <c r="V3187" s="1">
        <v>0.3</v>
      </c>
      <c r="W3187">
        <v>-93</v>
      </c>
      <c r="X3187">
        <v>6</v>
      </c>
      <c r="Y3187">
        <v>382</v>
      </c>
      <c r="AD3187"/>
    </row>
    <row r="3188" spans="1:30" x14ac:dyDescent="0.25">
      <c r="A3188" t="s">
        <v>40</v>
      </c>
      <c r="B3188" s="2">
        <v>42922</v>
      </c>
      <c r="C3188" s="35">
        <f>YEAR(Sales[[#This Row],[ShipDate]])</f>
        <v>2017</v>
      </c>
      <c r="D3188" t="s">
        <v>36</v>
      </c>
      <c r="E3188" t="s">
        <v>18</v>
      </c>
      <c r="F3188" t="s">
        <v>59</v>
      </c>
      <c r="G3188" t="s">
        <v>25</v>
      </c>
      <c r="H3188" t="s">
        <v>1454</v>
      </c>
      <c r="I3188" t="s">
        <v>120</v>
      </c>
      <c r="J3188" t="s">
        <v>13</v>
      </c>
      <c r="K3188" t="s">
        <v>1381</v>
      </c>
      <c r="L3188" t="s">
        <v>68</v>
      </c>
      <c r="N3188" t="str">
        <f>IF(ISBLANK(Sales[[#This Row],[return]]),"No",Sales[[#This Row],[return]])</f>
        <v>No</v>
      </c>
      <c r="O3188" s="2">
        <v>42918</v>
      </c>
      <c r="P3188" s="8" t="str">
        <f>TEXT(DAY(Sales[[#This Row],[OrderDate]]),"ddd")</f>
        <v>Mon</v>
      </c>
      <c r="Q3188" s="8" t="str">
        <f>TEXT(MONTH(Sales[[#This Row],[ShipDate]])*29,"mmm")</f>
        <v>Jul</v>
      </c>
      <c r="R3188">
        <v>94</v>
      </c>
      <c r="S3188" t="s">
        <v>347</v>
      </c>
      <c r="T3188" t="s">
        <v>66</v>
      </c>
      <c r="U3188">
        <v>60188</v>
      </c>
      <c r="V3188" s="1">
        <v>0.2</v>
      </c>
      <c r="W3188">
        <v>4</v>
      </c>
      <c r="X3188">
        <v>2</v>
      </c>
      <c r="Y3188">
        <v>11</v>
      </c>
      <c r="AD3188"/>
    </row>
    <row r="3189" spans="1:30" x14ac:dyDescent="0.25">
      <c r="A3189" t="s">
        <v>40</v>
      </c>
      <c r="B3189" s="2">
        <v>42922</v>
      </c>
      <c r="C3189" s="35">
        <f>YEAR(Sales[[#This Row],[ShipDate]])</f>
        <v>2017</v>
      </c>
      <c r="D3189" t="s">
        <v>36</v>
      </c>
      <c r="E3189" t="s">
        <v>18</v>
      </c>
      <c r="F3189" t="s">
        <v>39</v>
      </c>
      <c r="G3189" t="s">
        <v>25</v>
      </c>
      <c r="H3189" t="s">
        <v>1454</v>
      </c>
      <c r="I3189" t="s">
        <v>120</v>
      </c>
      <c r="J3189" t="s">
        <v>13</v>
      </c>
      <c r="K3189" t="s">
        <v>1381</v>
      </c>
      <c r="L3189" t="s">
        <v>68</v>
      </c>
      <c r="N3189" t="str">
        <f>IF(ISBLANK(Sales[[#This Row],[return]]),"No",Sales[[#This Row],[return]])</f>
        <v>No</v>
      </c>
      <c r="O3189" s="2">
        <v>42918</v>
      </c>
      <c r="P3189" s="8" t="str">
        <f>TEXT(DAY(Sales[[#This Row],[OrderDate]]),"ddd")</f>
        <v>Mon</v>
      </c>
      <c r="Q3189" s="8" t="str">
        <f>TEXT(MONTH(Sales[[#This Row],[ShipDate]])*29,"mmm")</f>
        <v>Jul</v>
      </c>
      <c r="R3189">
        <v>100</v>
      </c>
      <c r="S3189" t="s">
        <v>487</v>
      </c>
      <c r="T3189" t="s">
        <v>66</v>
      </c>
      <c r="U3189">
        <v>60188</v>
      </c>
      <c r="V3189" s="1">
        <v>0.2</v>
      </c>
      <c r="W3189">
        <v>49</v>
      </c>
      <c r="X3189">
        <v>3</v>
      </c>
      <c r="Y3189">
        <v>436</v>
      </c>
      <c r="AD3189"/>
    </row>
    <row r="3190" spans="1:30" x14ac:dyDescent="0.25">
      <c r="A3190" t="s">
        <v>40</v>
      </c>
      <c r="B3190" s="2">
        <v>42922</v>
      </c>
      <c r="C3190" s="35">
        <f>YEAR(Sales[[#This Row],[ShipDate]])</f>
        <v>2017</v>
      </c>
      <c r="D3190" t="s">
        <v>36</v>
      </c>
      <c r="E3190" t="s">
        <v>18</v>
      </c>
      <c r="F3190" t="s">
        <v>39</v>
      </c>
      <c r="G3190" t="s">
        <v>25</v>
      </c>
      <c r="H3190" t="s">
        <v>1454</v>
      </c>
      <c r="I3190" t="s">
        <v>120</v>
      </c>
      <c r="J3190" t="s">
        <v>13</v>
      </c>
      <c r="K3190" t="s">
        <v>1381</v>
      </c>
      <c r="L3190" t="s">
        <v>68</v>
      </c>
      <c r="N3190" t="str">
        <f>IF(ISBLANK(Sales[[#This Row],[return]]),"No",Sales[[#This Row],[return]])</f>
        <v>No</v>
      </c>
      <c r="O3190" s="2">
        <v>42918</v>
      </c>
      <c r="P3190" s="8" t="str">
        <f>TEXT(DAY(Sales[[#This Row],[OrderDate]]),"ddd")</f>
        <v>Mon</v>
      </c>
      <c r="Q3190" s="8" t="str">
        <f>TEXT(MONTH(Sales[[#This Row],[ShipDate]])*29,"mmm")</f>
        <v>Jul</v>
      </c>
      <c r="R3190">
        <v>113</v>
      </c>
      <c r="S3190" t="s">
        <v>813</v>
      </c>
      <c r="T3190" t="s">
        <v>66</v>
      </c>
      <c r="U3190">
        <v>60188</v>
      </c>
      <c r="V3190" s="1">
        <v>0.2</v>
      </c>
      <c r="W3190">
        <v>6</v>
      </c>
      <c r="X3190">
        <v>5</v>
      </c>
      <c r="Y3190">
        <v>69</v>
      </c>
      <c r="AD3190"/>
    </row>
    <row r="3191" spans="1:30" x14ac:dyDescent="0.25">
      <c r="A3191" t="s">
        <v>40</v>
      </c>
      <c r="B3191" s="2">
        <v>42897</v>
      </c>
      <c r="C3191" s="35">
        <f>YEAR(Sales[[#This Row],[ShipDate]])</f>
        <v>2017</v>
      </c>
      <c r="D3191" t="s">
        <v>36</v>
      </c>
      <c r="E3191" t="s">
        <v>69</v>
      </c>
      <c r="F3191" t="s">
        <v>45</v>
      </c>
      <c r="G3191" t="s">
        <v>25</v>
      </c>
      <c r="H3191" t="s">
        <v>88</v>
      </c>
      <c r="I3191" t="s">
        <v>93</v>
      </c>
      <c r="J3191" t="s">
        <v>13</v>
      </c>
      <c r="K3191" t="s">
        <v>3023</v>
      </c>
      <c r="L3191" t="s">
        <v>92</v>
      </c>
      <c r="N3191" t="str">
        <f>IF(ISBLANK(Sales[[#This Row],[return]]),"No",Sales[[#This Row],[return]])</f>
        <v>No</v>
      </c>
      <c r="O3191" s="2">
        <v>42893</v>
      </c>
      <c r="P3191" s="8" t="str">
        <f>TEXT(DAY(Sales[[#This Row],[OrderDate]]),"ddd")</f>
        <v>Sat</v>
      </c>
      <c r="Q3191" s="8" t="str">
        <f>TEXT(MONTH(Sales[[#This Row],[ShipDate]])*29,"mmm")</f>
        <v>Jun</v>
      </c>
      <c r="R3191">
        <v>245</v>
      </c>
      <c r="S3191" t="s">
        <v>2119</v>
      </c>
      <c r="T3191" t="s">
        <v>90</v>
      </c>
      <c r="U3191">
        <v>19143</v>
      </c>
      <c r="V3191" s="1">
        <v>0.2</v>
      </c>
      <c r="W3191">
        <v>1</v>
      </c>
      <c r="X3191">
        <v>3</v>
      </c>
      <c r="Y3191">
        <v>8</v>
      </c>
      <c r="AD3191"/>
    </row>
    <row r="3192" spans="1:30" x14ac:dyDescent="0.25">
      <c r="A3192" t="s">
        <v>40</v>
      </c>
      <c r="B3192" s="2">
        <v>42897</v>
      </c>
      <c r="C3192" s="35">
        <f>YEAR(Sales[[#This Row],[ShipDate]])</f>
        <v>2017</v>
      </c>
      <c r="D3192" t="s">
        <v>36</v>
      </c>
      <c r="E3192" t="s">
        <v>69</v>
      </c>
      <c r="F3192" t="s">
        <v>59</v>
      </c>
      <c r="G3192" t="s">
        <v>25</v>
      </c>
      <c r="H3192" t="s">
        <v>88</v>
      </c>
      <c r="I3192" t="s">
        <v>93</v>
      </c>
      <c r="J3192" t="s">
        <v>13</v>
      </c>
      <c r="K3192" t="s">
        <v>3023</v>
      </c>
      <c r="L3192" t="s">
        <v>92</v>
      </c>
      <c r="N3192" t="str">
        <f>IF(ISBLANK(Sales[[#This Row],[return]]),"No",Sales[[#This Row],[return]])</f>
        <v>No</v>
      </c>
      <c r="O3192" s="2">
        <v>42893</v>
      </c>
      <c r="P3192" s="8" t="str">
        <f>TEXT(DAY(Sales[[#This Row],[OrderDate]]),"ddd")</f>
        <v>Sat</v>
      </c>
      <c r="Q3192" s="8" t="str">
        <f>TEXT(MONTH(Sales[[#This Row],[ShipDate]])*29,"mmm")</f>
        <v>Jun</v>
      </c>
      <c r="R3192">
        <v>1802</v>
      </c>
      <c r="S3192" t="s">
        <v>1786</v>
      </c>
      <c r="T3192" t="s">
        <v>90</v>
      </c>
      <c r="U3192">
        <v>19143</v>
      </c>
      <c r="V3192" s="1">
        <v>0.2</v>
      </c>
      <c r="W3192">
        <v>9</v>
      </c>
      <c r="X3192">
        <v>5</v>
      </c>
      <c r="Y3192">
        <v>26</v>
      </c>
      <c r="AD3192"/>
    </row>
    <row r="3193" spans="1:30" x14ac:dyDescent="0.25">
      <c r="A3193" t="s">
        <v>40</v>
      </c>
      <c r="B3193" s="2">
        <v>42897</v>
      </c>
      <c r="C3193" s="35">
        <f>YEAR(Sales[[#This Row],[ShipDate]])</f>
        <v>2017</v>
      </c>
      <c r="D3193" t="s">
        <v>36</v>
      </c>
      <c r="E3193" t="s">
        <v>69</v>
      </c>
      <c r="F3193" t="s">
        <v>50</v>
      </c>
      <c r="G3193" t="s">
        <v>25</v>
      </c>
      <c r="H3193" t="s">
        <v>88</v>
      </c>
      <c r="I3193" t="s">
        <v>93</v>
      </c>
      <c r="J3193" t="s">
        <v>13</v>
      </c>
      <c r="K3193" t="s">
        <v>3023</v>
      </c>
      <c r="L3193" t="s">
        <v>92</v>
      </c>
      <c r="N3193" t="str">
        <f>IF(ISBLANK(Sales[[#This Row],[return]]),"No",Sales[[#This Row],[return]])</f>
        <v>No</v>
      </c>
      <c r="O3193" s="2">
        <v>42893</v>
      </c>
      <c r="P3193" s="8" t="str">
        <f>TEXT(DAY(Sales[[#This Row],[OrderDate]]),"ddd")</f>
        <v>Sat</v>
      </c>
      <c r="Q3193" s="8" t="str">
        <f>TEXT(MONTH(Sales[[#This Row],[ShipDate]])*29,"mmm")</f>
        <v>Jun</v>
      </c>
      <c r="R3193">
        <v>124</v>
      </c>
      <c r="S3193" t="s">
        <v>1755</v>
      </c>
      <c r="T3193" t="s">
        <v>90</v>
      </c>
      <c r="U3193">
        <v>19143</v>
      </c>
      <c r="V3193" s="1">
        <v>0.7</v>
      </c>
      <c r="W3193">
        <v>-12</v>
      </c>
      <c r="X3193">
        <v>4</v>
      </c>
      <c r="Y3193">
        <v>18</v>
      </c>
      <c r="AD3193"/>
    </row>
    <row r="3194" spans="1:30" x14ac:dyDescent="0.25">
      <c r="A3194" t="s">
        <v>24</v>
      </c>
      <c r="B3194" s="2">
        <v>42859</v>
      </c>
      <c r="C3194" s="35">
        <f>YEAR(Sales[[#This Row],[ShipDate]])</f>
        <v>2017</v>
      </c>
      <c r="D3194" t="s">
        <v>19</v>
      </c>
      <c r="E3194" t="s">
        <v>69</v>
      </c>
      <c r="F3194" t="s">
        <v>59</v>
      </c>
      <c r="G3194" t="s">
        <v>25</v>
      </c>
      <c r="H3194" t="s">
        <v>88</v>
      </c>
      <c r="I3194" t="s">
        <v>93</v>
      </c>
      <c r="J3194" t="s">
        <v>13</v>
      </c>
      <c r="K3194" t="s">
        <v>357</v>
      </c>
      <c r="L3194" t="s">
        <v>92</v>
      </c>
      <c r="N3194" t="str">
        <f>IF(ISBLANK(Sales[[#This Row],[return]]),"No",Sales[[#This Row],[return]])</f>
        <v>No</v>
      </c>
      <c r="O3194" s="2">
        <v>42854</v>
      </c>
      <c r="P3194" s="8" t="str">
        <f>TEXT(DAY(Sales[[#This Row],[OrderDate]]),"ddd")</f>
        <v>Sun</v>
      </c>
      <c r="Q3194" s="8" t="str">
        <f>TEXT(MONTH(Sales[[#This Row],[ShipDate]])*29,"mmm")</f>
        <v>May</v>
      </c>
      <c r="R3194">
        <v>1745</v>
      </c>
      <c r="S3194" t="s">
        <v>1938</v>
      </c>
      <c r="T3194" t="s">
        <v>90</v>
      </c>
      <c r="U3194">
        <v>19120</v>
      </c>
      <c r="V3194" s="1">
        <v>0.2</v>
      </c>
      <c r="W3194">
        <v>3</v>
      </c>
      <c r="X3194">
        <v>2</v>
      </c>
      <c r="Y3194">
        <v>8</v>
      </c>
      <c r="AD3194"/>
    </row>
    <row r="3195" spans="1:30" x14ac:dyDescent="0.25">
      <c r="A3195" t="s">
        <v>24</v>
      </c>
      <c r="B3195" s="2">
        <v>43084</v>
      </c>
      <c r="C3195" s="35">
        <f>YEAR(Sales[[#This Row],[ShipDate]])</f>
        <v>2017</v>
      </c>
      <c r="D3195" t="s">
        <v>113</v>
      </c>
      <c r="E3195" t="s">
        <v>18</v>
      </c>
      <c r="F3195" t="s">
        <v>50</v>
      </c>
      <c r="G3195" t="s">
        <v>25</v>
      </c>
      <c r="H3195" t="s">
        <v>3064</v>
      </c>
      <c r="I3195" t="s">
        <v>32</v>
      </c>
      <c r="J3195" t="s">
        <v>13</v>
      </c>
      <c r="K3195" t="s">
        <v>1555</v>
      </c>
      <c r="L3195" t="s">
        <v>30</v>
      </c>
      <c r="M3195" t="s">
        <v>82</v>
      </c>
      <c r="N3195" t="str">
        <f>IF(ISBLANK(Sales[[#This Row],[return]]),"No",Sales[[#This Row],[return]])</f>
        <v>Yes</v>
      </c>
      <c r="O3195" s="2">
        <v>43082</v>
      </c>
      <c r="P3195" s="8" t="str">
        <f>TEXT(DAY(Sales[[#This Row],[OrderDate]]),"ddd")</f>
        <v>Fri</v>
      </c>
      <c r="Q3195" s="8" t="str">
        <f>TEXT(MONTH(Sales[[#This Row],[ShipDate]])*29,"mmm")</f>
        <v>Dec</v>
      </c>
      <c r="R3195">
        <v>134</v>
      </c>
      <c r="S3195" t="s">
        <v>640</v>
      </c>
      <c r="T3195" t="s">
        <v>28</v>
      </c>
      <c r="U3195">
        <v>92592</v>
      </c>
      <c r="V3195" s="1">
        <v>0.2</v>
      </c>
      <c r="W3195">
        <v>10</v>
      </c>
      <c r="X3195">
        <v>5</v>
      </c>
      <c r="Y3195">
        <v>29</v>
      </c>
      <c r="AD3195"/>
    </row>
    <row r="3196" spans="1:30" x14ac:dyDescent="0.25">
      <c r="A3196" t="s">
        <v>24</v>
      </c>
      <c r="B3196" s="2">
        <v>43084</v>
      </c>
      <c r="C3196" s="35">
        <f>YEAR(Sales[[#This Row],[ShipDate]])</f>
        <v>2017</v>
      </c>
      <c r="D3196" t="s">
        <v>113</v>
      </c>
      <c r="E3196" t="s">
        <v>18</v>
      </c>
      <c r="F3196" t="s">
        <v>99</v>
      </c>
      <c r="G3196" t="s">
        <v>46</v>
      </c>
      <c r="H3196" t="s">
        <v>3064</v>
      </c>
      <c r="I3196" t="s">
        <v>32</v>
      </c>
      <c r="J3196" t="s">
        <v>13</v>
      </c>
      <c r="K3196" t="s">
        <v>1555</v>
      </c>
      <c r="L3196" t="s">
        <v>30</v>
      </c>
      <c r="M3196" t="s">
        <v>82</v>
      </c>
      <c r="N3196" t="str">
        <f>IF(ISBLANK(Sales[[#This Row],[return]]),"No",Sales[[#This Row],[return]])</f>
        <v>Yes</v>
      </c>
      <c r="O3196" s="2">
        <v>43082</v>
      </c>
      <c r="P3196" s="8" t="str">
        <f>TEXT(DAY(Sales[[#This Row],[OrderDate]]),"ddd")</f>
        <v>Fri</v>
      </c>
      <c r="Q3196" s="8" t="str">
        <f>TEXT(MONTH(Sales[[#This Row],[ShipDate]])*29,"mmm")</f>
        <v>Dec</v>
      </c>
      <c r="R3196">
        <v>1084</v>
      </c>
      <c r="S3196" t="s">
        <v>2514</v>
      </c>
      <c r="T3196" t="s">
        <v>28</v>
      </c>
      <c r="U3196">
        <v>92592</v>
      </c>
      <c r="V3196" s="1">
        <v>0</v>
      </c>
      <c r="W3196">
        <v>15</v>
      </c>
      <c r="X3196">
        <v>1</v>
      </c>
      <c r="Y3196">
        <v>36</v>
      </c>
      <c r="AD3196"/>
    </row>
    <row r="3197" spans="1:30" x14ac:dyDescent="0.25">
      <c r="A3197" t="s">
        <v>24</v>
      </c>
      <c r="B3197" s="2">
        <v>43084</v>
      </c>
      <c r="C3197" s="35">
        <f>YEAR(Sales[[#This Row],[ShipDate]])</f>
        <v>2017</v>
      </c>
      <c r="D3197" t="s">
        <v>113</v>
      </c>
      <c r="E3197" t="s">
        <v>18</v>
      </c>
      <c r="F3197" t="s">
        <v>99</v>
      </c>
      <c r="G3197" t="s">
        <v>46</v>
      </c>
      <c r="H3197" t="s">
        <v>3064</v>
      </c>
      <c r="I3197" t="s">
        <v>32</v>
      </c>
      <c r="J3197" t="s">
        <v>13</v>
      </c>
      <c r="K3197" t="s">
        <v>1555</v>
      </c>
      <c r="L3197" t="s">
        <v>30</v>
      </c>
      <c r="M3197" t="s">
        <v>82</v>
      </c>
      <c r="N3197" t="str">
        <f>IF(ISBLANK(Sales[[#This Row],[return]]),"No",Sales[[#This Row],[return]])</f>
        <v>Yes</v>
      </c>
      <c r="O3197" s="2">
        <v>43082</v>
      </c>
      <c r="P3197" s="8" t="str">
        <f>TEXT(DAY(Sales[[#This Row],[OrderDate]]),"ddd")</f>
        <v>Fri</v>
      </c>
      <c r="Q3197" s="8" t="str">
        <f>TEXT(MONTH(Sales[[#This Row],[ShipDate]])*29,"mmm")</f>
        <v>Dec</v>
      </c>
      <c r="R3197">
        <v>1017</v>
      </c>
      <c r="S3197" t="s">
        <v>232</v>
      </c>
      <c r="T3197" t="s">
        <v>28</v>
      </c>
      <c r="U3197">
        <v>92592</v>
      </c>
      <c r="V3197" s="1">
        <v>0</v>
      </c>
      <c r="W3197">
        <v>27</v>
      </c>
      <c r="X3197">
        <v>5</v>
      </c>
      <c r="Y3197">
        <v>249</v>
      </c>
      <c r="AD3197"/>
    </row>
    <row r="3198" spans="1:30" x14ac:dyDescent="0.25">
      <c r="A3198" t="s">
        <v>24</v>
      </c>
      <c r="B3198" s="2">
        <v>43084</v>
      </c>
      <c r="C3198" s="35">
        <f>YEAR(Sales[[#This Row],[ShipDate]])</f>
        <v>2017</v>
      </c>
      <c r="D3198" t="s">
        <v>113</v>
      </c>
      <c r="E3198" t="s">
        <v>18</v>
      </c>
      <c r="F3198" t="s">
        <v>48</v>
      </c>
      <c r="G3198" t="s">
        <v>46</v>
      </c>
      <c r="H3198" t="s">
        <v>3064</v>
      </c>
      <c r="I3198" t="s">
        <v>32</v>
      </c>
      <c r="J3198" t="s">
        <v>13</v>
      </c>
      <c r="K3198" t="s">
        <v>1555</v>
      </c>
      <c r="L3198" t="s">
        <v>30</v>
      </c>
      <c r="M3198" t="s">
        <v>82</v>
      </c>
      <c r="N3198" t="str">
        <f>IF(ISBLANK(Sales[[#This Row],[return]]),"No",Sales[[#This Row],[return]])</f>
        <v>Yes</v>
      </c>
      <c r="O3198" s="2">
        <v>43082</v>
      </c>
      <c r="P3198" s="8" t="str">
        <f>TEXT(DAY(Sales[[#This Row],[OrderDate]]),"ddd")</f>
        <v>Fri</v>
      </c>
      <c r="Q3198" s="8" t="str">
        <f>TEXT(MONTH(Sales[[#This Row],[ShipDate]])*29,"mmm")</f>
        <v>Dec</v>
      </c>
      <c r="R3198">
        <v>1286</v>
      </c>
      <c r="S3198" t="s">
        <v>2887</v>
      </c>
      <c r="T3198" t="s">
        <v>28</v>
      </c>
      <c r="U3198">
        <v>92592</v>
      </c>
      <c r="V3198" s="1">
        <v>0.2</v>
      </c>
      <c r="W3198">
        <v>49</v>
      </c>
      <c r="X3198">
        <v>3</v>
      </c>
      <c r="Y3198">
        <v>494</v>
      </c>
      <c r="AD3198"/>
    </row>
    <row r="3199" spans="1:30" x14ac:dyDescent="0.25">
      <c r="A3199" t="s">
        <v>40</v>
      </c>
      <c r="B3199" s="2">
        <v>42982</v>
      </c>
      <c r="C3199" s="35">
        <f>YEAR(Sales[[#This Row],[ShipDate]])</f>
        <v>2017</v>
      </c>
      <c r="D3199" t="s">
        <v>36</v>
      </c>
      <c r="E3199" t="s">
        <v>69</v>
      </c>
      <c r="F3199" t="s">
        <v>48</v>
      </c>
      <c r="G3199" t="s">
        <v>46</v>
      </c>
      <c r="H3199" t="s">
        <v>457</v>
      </c>
      <c r="I3199" t="s">
        <v>32</v>
      </c>
      <c r="J3199" t="s">
        <v>13</v>
      </c>
      <c r="K3199" t="s">
        <v>2906</v>
      </c>
      <c r="L3199" t="s">
        <v>30</v>
      </c>
      <c r="N3199" t="str">
        <f>IF(ISBLANK(Sales[[#This Row],[return]]),"No",Sales[[#This Row],[return]])</f>
        <v>No</v>
      </c>
      <c r="O3199" s="2">
        <v>42978</v>
      </c>
      <c r="P3199" s="8" t="str">
        <f>TEXT(DAY(Sales[[#This Row],[OrderDate]]),"ddd")</f>
        <v>Tue</v>
      </c>
      <c r="Q3199" s="8" t="str">
        <f>TEXT(MONTH(Sales[[#This Row],[ShipDate]])*29,"mmm")</f>
        <v>Sep</v>
      </c>
      <c r="R3199">
        <v>1577</v>
      </c>
      <c r="S3199" t="s">
        <v>2493</v>
      </c>
      <c r="T3199" t="s">
        <v>28</v>
      </c>
      <c r="U3199">
        <v>92037</v>
      </c>
      <c r="V3199" s="1">
        <v>0.2</v>
      </c>
      <c r="W3199">
        <v>42</v>
      </c>
      <c r="X3199">
        <v>5</v>
      </c>
      <c r="Y3199">
        <v>556</v>
      </c>
      <c r="AD3199"/>
    </row>
    <row r="3200" spans="1:30" x14ac:dyDescent="0.25">
      <c r="A3200" t="s">
        <v>40</v>
      </c>
      <c r="B3200" s="2">
        <v>42820</v>
      </c>
      <c r="C3200" s="35">
        <f>YEAR(Sales[[#This Row],[ShipDate]])</f>
        <v>2017</v>
      </c>
      <c r="D3200" t="s">
        <v>36</v>
      </c>
      <c r="E3200" t="s">
        <v>18</v>
      </c>
      <c r="F3200" t="s">
        <v>99</v>
      </c>
      <c r="G3200" t="s">
        <v>46</v>
      </c>
      <c r="H3200" t="s">
        <v>107</v>
      </c>
      <c r="I3200" t="s">
        <v>70</v>
      </c>
      <c r="J3200" t="s">
        <v>13</v>
      </c>
      <c r="K3200" t="s">
        <v>816</v>
      </c>
      <c r="L3200" t="s">
        <v>68</v>
      </c>
      <c r="M3200" t="s">
        <v>82</v>
      </c>
      <c r="N3200" t="str">
        <f>IF(ISBLANK(Sales[[#This Row],[return]]),"No",Sales[[#This Row],[return]])</f>
        <v>Yes</v>
      </c>
      <c r="O3200" s="2">
        <v>42816</v>
      </c>
      <c r="P3200" s="8" t="str">
        <f>TEXT(DAY(Sales[[#This Row],[OrderDate]]),"ddd")</f>
        <v>Sun</v>
      </c>
      <c r="Q3200" s="8" t="str">
        <f>TEXT(MONTH(Sales[[#This Row],[ShipDate]])*29,"mmm")</f>
        <v>Mar</v>
      </c>
      <c r="R3200">
        <v>1605</v>
      </c>
      <c r="S3200" t="s">
        <v>128</v>
      </c>
      <c r="T3200" t="s">
        <v>66</v>
      </c>
      <c r="U3200">
        <v>77041</v>
      </c>
      <c r="V3200" s="1">
        <v>0.2</v>
      </c>
      <c r="W3200">
        <v>5</v>
      </c>
      <c r="X3200">
        <v>1</v>
      </c>
      <c r="Y3200">
        <v>18</v>
      </c>
      <c r="AD3200"/>
    </row>
    <row r="3201" spans="1:30" x14ac:dyDescent="0.25">
      <c r="A3201" t="s">
        <v>40</v>
      </c>
      <c r="B3201" s="2">
        <v>42820</v>
      </c>
      <c r="C3201" s="35">
        <f>YEAR(Sales[[#This Row],[ShipDate]])</f>
        <v>2017</v>
      </c>
      <c r="D3201" t="s">
        <v>36</v>
      </c>
      <c r="E3201" t="s">
        <v>18</v>
      </c>
      <c r="F3201" t="s">
        <v>39</v>
      </c>
      <c r="G3201" t="s">
        <v>25</v>
      </c>
      <c r="H3201" t="s">
        <v>107</v>
      </c>
      <c r="I3201" t="s">
        <v>70</v>
      </c>
      <c r="J3201" t="s">
        <v>13</v>
      </c>
      <c r="K3201" t="s">
        <v>816</v>
      </c>
      <c r="L3201" t="s">
        <v>68</v>
      </c>
      <c r="M3201" t="s">
        <v>82</v>
      </c>
      <c r="N3201" t="str">
        <f>IF(ISBLANK(Sales[[#This Row],[return]]),"No",Sales[[#This Row],[return]])</f>
        <v>Yes</v>
      </c>
      <c r="O3201" s="2">
        <v>42816</v>
      </c>
      <c r="P3201" s="8" t="str">
        <f>TEXT(DAY(Sales[[#This Row],[OrderDate]]),"ddd")</f>
        <v>Sun</v>
      </c>
      <c r="Q3201" s="8" t="str">
        <f>TEXT(MONTH(Sales[[#This Row],[ShipDate]])*29,"mmm")</f>
        <v>Mar</v>
      </c>
      <c r="R3201">
        <v>418</v>
      </c>
      <c r="S3201" t="s">
        <v>817</v>
      </c>
      <c r="T3201" t="s">
        <v>66</v>
      </c>
      <c r="U3201">
        <v>77041</v>
      </c>
      <c r="V3201" s="1">
        <v>0.2</v>
      </c>
      <c r="W3201">
        <v>-26</v>
      </c>
      <c r="X3201">
        <v>2</v>
      </c>
      <c r="Y3201">
        <v>130</v>
      </c>
      <c r="AD3201"/>
    </row>
    <row r="3202" spans="1:30" x14ac:dyDescent="0.25">
      <c r="A3202" t="s">
        <v>40</v>
      </c>
      <c r="B3202" s="2">
        <v>42820</v>
      </c>
      <c r="C3202" s="35">
        <f>YEAR(Sales[[#This Row],[ShipDate]])</f>
        <v>2017</v>
      </c>
      <c r="D3202" t="s">
        <v>36</v>
      </c>
      <c r="E3202" t="s">
        <v>18</v>
      </c>
      <c r="F3202" t="s">
        <v>50</v>
      </c>
      <c r="G3202" t="s">
        <v>25</v>
      </c>
      <c r="H3202" t="s">
        <v>107</v>
      </c>
      <c r="I3202" t="s">
        <v>70</v>
      </c>
      <c r="J3202" t="s">
        <v>13</v>
      </c>
      <c r="K3202" t="s">
        <v>816</v>
      </c>
      <c r="L3202" t="s">
        <v>68</v>
      </c>
      <c r="M3202" t="s">
        <v>82</v>
      </c>
      <c r="N3202" t="str">
        <f>IF(ISBLANK(Sales[[#This Row],[return]]),"No",Sales[[#This Row],[return]])</f>
        <v>Yes</v>
      </c>
      <c r="O3202" s="2">
        <v>42816</v>
      </c>
      <c r="P3202" s="8" t="str">
        <f>TEXT(DAY(Sales[[#This Row],[OrderDate]]),"ddd")</f>
        <v>Sun</v>
      </c>
      <c r="Q3202" s="8" t="str">
        <f>TEXT(MONTH(Sales[[#This Row],[ShipDate]])*29,"mmm")</f>
        <v>Mar</v>
      </c>
      <c r="R3202">
        <v>1845</v>
      </c>
      <c r="S3202" t="s">
        <v>818</v>
      </c>
      <c r="T3202" t="s">
        <v>66</v>
      </c>
      <c r="U3202">
        <v>77041</v>
      </c>
      <c r="V3202" s="1">
        <v>0.8</v>
      </c>
      <c r="W3202">
        <v>-21</v>
      </c>
      <c r="X3202">
        <v>9</v>
      </c>
      <c r="Y3202">
        <v>14</v>
      </c>
      <c r="AD3202"/>
    </row>
    <row r="3203" spans="1:30" x14ac:dyDescent="0.25">
      <c r="A3203" t="s">
        <v>10</v>
      </c>
      <c r="B3203" s="2">
        <v>42770</v>
      </c>
      <c r="C3203" s="35">
        <f>YEAR(Sales[[#This Row],[ShipDate]])</f>
        <v>2017</v>
      </c>
      <c r="D3203" t="s">
        <v>113</v>
      </c>
      <c r="E3203" t="s">
        <v>31</v>
      </c>
      <c r="F3203" t="s">
        <v>43</v>
      </c>
      <c r="G3203" t="s">
        <v>11</v>
      </c>
      <c r="H3203" t="s">
        <v>26</v>
      </c>
      <c r="I3203" t="s">
        <v>32</v>
      </c>
      <c r="J3203" t="s">
        <v>13</v>
      </c>
      <c r="K3203" t="s">
        <v>2614</v>
      </c>
      <c r="L3203" t="s">
        <v>30</v>
      </c>
      <c r="N3203" t="str">
        <f>IF(ISBLANK(Sales[[#This Row],[return]]),"No",Sales[[#This Row],[return]])</f>
        <v>No</v>
      </c>
      <c r="O3203" s="2">
        <v>42769</v>
      </c>
      <c r="P3203" s="8" t="str">
        <f>TEXT(DAY(Sales[[#This Row],[OrderDate]]),"ddd")</f>
        <v>Tue</v>
      </c>
      <c r="Q3203" s="8" t="str">
        <f>TEXT(MONTH(Sales[[#This Row],[ShipDate]])*29,"mmm")</f>
        <v>Feb</v>
      </c>
      <c r="R3203">
        <v>789</v>
      </c>
      <c r="S3203" t="s">
        <v>2615</v>
      </c>
      <c r="T3203" t="s">
        <v>28</v>
      </c>
      <c r="U3203">
        <v>90008</v>
      </c>
      <c r="V3203" s="1">
        <v>0</v>
      </c>
      <c r="W3203">
        <v>41</v>
      </c>
      <c r="X3203">
        <v>4</v>
      </c>
      <c r="Y3203">
        <v>137</v>
      </c>
      <c r="AD3203"/>
    </row>
    <row r="3204" spans="1:30" x14ac:dyDescent="0.25">
      <c r="A3204" t="s">
        <v>10</v>
      </c>
      <c r="B3204" s="2">
        <v>43095</v>
      </c>
      <c r="C3204" s="35">
        <f>YEAR(Sales[[#This Row],[ShipDate]])</f>
        <v>2017</v>
      </c>
      <c r="D3204" t="s">
        <v>36</v>
      </c>
      <c r="E3204" t="s">
        <v>18</v>
      </c>
      <c r="F3204" t="s">
        <v>52</v>
      </c>
      <c r="G3204" t="s">
        <v>25</v>
      </c>
      <c r="H3204" t="s">
        <v>531</v>
      </c>
      <c r="I3204" t="s">
        <v>174</v>
      </c>
      <c r="J3204" t="s">
        <v>13</v>
      </c>
      <c r="K3204" t="s">
        <v>1308</v>
      </c>
      <c r="L3204" t="s">
        <v>17</v>
      </c>
      <c r="N3204" t="str">
        <f>IF(ISBLANK(Sales[[#This Row],[return]]),"No",Sales[[#This Row],[return]])</f>
        <v>No</v>
      </c>
      <c r="O3204" s="2">
        <v>43089</v>
      </c>
      <c r="P3204" s="8" t="str">
        <f>TEXT(DAY(Sales[[#This Row],[OrderDate]]),"ddd")</f>
        <v>Fri</v>
      </c>
      <c r="Q3204" s="8" t="str">
        <f>TEXT(MONTH(Sales[[#This Row],[ShipDate]])*29,"mmm")</f>
        <v>Dec</v>
      </c>
      <c r="R3204">
        <v>39</v>
      </c>
      <c r="S3204" t="s">
        <v>1911</v>
      </c>
      <c r="T3204" t="s">
        <v>15</v>
      </c>
      <c r="U3204">
        <v>22204</v>
      </c>
      <c r="V3204" s="1">
        <v>0</v>
      </c>
      <c r="W3204">
        <v>11</v>
      </c>
      <c r="X3204">
        <v>3</v>
      </c>
      <c r="Y3204">
        <v>36</v>
      </c>
      <c r="AD3204"/>
    </row>
    <row r="3205" spans="1:30" x14ac:dyDescent="0.25">
      <c r="A3205" t="s">
        <v>24</v>
      </c>
      <c r="B3205" s="2">
        <v>43072</v>
      </c>
      <c r="C3205" s="35">
        <f>YEAR(Sales[[#This Row],[ShipDate]])</f>
        <v>2017</v>
      </c>
      <c r="D3205" t="s">
        <v>113</v>
      </c>
      <c r="E3205" t="s">
        <v>31</v>
      </c>
      <c r="F3205" t="s">
        <v>43</v>
      </c>
      <c r="G3205" t="s">
        <v>11</v>
      </c>
      <c r="H3205" t="s">
        <v>706</v>
      </c>
      <c r="I3205" t="s">
        <v>58</v>
      </c>
      <c r="J3205" t="s">
        <v>13</v>
      </c>
      <c r="K3205" t="s">
        <v>2609</v>
      </c>
      <c r="L3205" t="s">
        <v>17</v>
      </c>
      <c r="N3205" t="str">
        <f>IF(ISBLANK(Sales[[#This Row],[return]]),"No",Sales[[#This Row],[return]])</f>
        <v>No</v>
      </c>
      <c r="O3205" s="2">
        <v>43069</v>
      </c>
      <c r="P3205" s="8" t="str">
        <f>TEXT(DAY(Sales[[#This Row],[OrderDate]]),"ddd")</f>
        <v>Mon</v>
      </c>
      <c r="Q3205" s="8" t="str">
        <f>TEXT(MONTH(Sales[[#This Row],[ShipDate]])*29,"mmm")</f>
        <v>Dec</v>
      </c>
      <c r="R3205">
        <v>482</v>
      </c>
      <c r="S3205" t="s">
        <v>1124</v>
      </c>
      <c r="T3205" t="s">
        <v>15</v>
      </c>
      <c r="U3205">
        <v>28540</v>
      </c>
      <c r="V3205" s="1">
        <v>0.2</v>
      </c>
      <c r="W3205">
        <v>1</v>
      </c>
      <c r="X3205">
        <v>2</v>
      </c>
      <c r="Y3205">
        <v>17</v>
      </c>
      <c r="AD3205"/>
    </row>
    <row r="3206" spans="1:30" x14ac:dyDescent="0.25">
      <c r="A3206" t="s">
        <v>24</v>
      </c>
      <c r="B3206" s="2">
        <v>42910</v>
      </c>
      <c r="C3206" s="35">
        <f>YEAR(Sales[[#This Row],[ShipDate]])</f>
        <v>2017</v>
      </c>
      <c r="D3206" t="s">
        <v>19</v>
      </c>
      <c r="E3206" t="s">
        <v>69</v>
      </c>
      <c r="F3206" t="s">
        <v>99</v>
      </c>
      <c r="G3206" t="s">
        <v>46</v>
      </c>
      <c r="H3206" t="s">
        <v>88</v>
      </c>
      <c r="I3206" t="s">
        <v>93</v>
      </c>
      <c r="J3206" t="s">
        <v>13</v>
      </c>
      <c r="K3206" t="s">
        <v>2920</v>
      </c>
      <c r="L3206" t="s">
        <v>92</v>
      </c>
      <c r="N3206" t="str">
        <f>IF(ISBLANK(Sales[[#This Row],[return]]),"No",Sales[[#This Row],[return]])</f>
        <v>No</v>
      </c>
      <c r="O3206" s="2">
        <v>42906</v>
      </c>
      <c r="P3206" s="8" t="str">
        <f>TEXT(DAY(Sales[[#This Row],[OrderDate]]),"ddd")</f>
        <v>Fri</v>
      </c>
      <c r="Q3206" s="8" t="str">
        <f>TEXT(MONTH(Sales[[#This Row],[ShipDate]])*29,"mmm")</f>
        <v>Jun</v>
      </c>
      <c r="R3206">
        <v>1330</v>
      </c>
      <c r="S3206" t="s">
        <v>2410</v>
      </c>
      <c r="T3206" t="s">
        <v>90</v>
      </c>
      <c r="U3206">
        <v>19134</v>
      </c>
      <c r="V3206" s="1">
        <v>0.2</v>
      </c>
      <c r="W3206">
        <v>92</v>
      </c>
      <c r="X3206">
        <v>2</v>
      </c>
      <c r="Y3206">
        <v>320</v>
      </c>
      <c r="AD3206"/>
    </row>
    <row r="3207" spans="1:30" x14ac:dyDescent="0.25">
      <c r="A3207" t="s">
        <v>40</v>
      </c>
      <c r="B3207" s="2">
        <v>43004</v>
      </c>
      <c r="C3207" s="35">
        <f>YEAR(Sales[[#This Row],[ShipDate]])</f>
        <v>2017</v>
      </c>
      <c r="D3207" t="s">
        <v>36</v>
      </c>
      <c r="E3207" t="s">
        <v>18</v>
      </c>
      <c r="F3207" t="s">
        <v>23</v>
      </c>
      <c r="G3207" t="s">
        <v>11</v>
      </c>
      <c r="H3207" t="s">
        <v>197</v>
      </c>
      <c r="I3207" t="s">
        <v>199</v>
      </c>
      <c r="J3207" t="s">
        <v>13</v>
      </c>
      <c r="K3207" t="s">
        <v>1515</v>
      </c>
      <c r="L3207" t="s">
        <v>17</v>
      </c>
      <c r="N3207" t="str">
        <f>IF(ISBLANK(Sales[[#This Row],[return]]),"No",Sales[[#This Row],[return]])</f>
        <v>No</v>
      </c>
      <c r="O3207" s="2">
        <v>42999</v>
      </c>
      <c r="P3207" s="8" t="str">
        <f>TEXT(DAY(Sales[[#This Row],[OrderDate]]),"ddd")</f>
        <v>Sat</v>
      </c>
      <c r="Q3207" s="8" t="str">
        <f>TEXT(MONTH(Sales[[#This Row],[ShipDate]])*29,"mmm")</f>
        <v>Sep</v>
      </c>
      <c r="R3207">
        <v>740</v>
      </c>
      <c r="S3207" t="s">
        <v>1364</v>
      </c>
      <c r="T3207" t="s">
        <v>15</v>
      </c>
      <c r="U3207">
        <v>29203</v>
      </c>
      <c r="V3207" s="1">
        <v>0</v>
      </c>
      <c r="W3207">
        <v>423</v>
      </c>
      <c r="X3207">
        <v>4</v>
      </c>
      <c r="Y3207">
        <v>1690</v>
      </c>
      <c r="AD3207"/>
    </row>
    <row r="3208" spans="1:30" x14ac:dyDescent="0.25">
      <c r="A3208" t="s">
        <v>40</v>
      </c>
      <c r="B3208" s="2">
        <v>43004</v>
      </c>
      <c r="C3208" s="35">
        <f>YEAR(Sales[[#This Row],[ShipDate]])</f>
        <v>2017</v>
      </c>
      <c r="D3208" t="s">
        <v>36</v>
      </c>
      <c r="E3208" t="s">
        <v>18</v>
      </c>
      <c r="F3208" t="s">
        <v>50</v>
      </c>
      <c r="G3208" t="s">
        <v>25</v>
      </c>
      <c r="H3208" t="s">
        <v>197</v>
      </c>
      <c r="I3208" t="s">
        <v>199</v>
      </c>
      <c r="J3208" t="s">
        <v>13</v>
      </c>
      <c r="K3208" t="s">
        <v>1515</v>
      </c>
      <c r="L3208" t="s">
        <v>17</v>
      </c>
      <c r="N3208" t="str">
        <f>IF(ISBLANK(Sales[[#This Row],[return]]),"No",Sales[[#This Row],[return]])</f>
        <v>No</v>
      </c>
      <c r="O3208" s="2">
        <v>42999</v>
      </c>
      <c r="P3208" s="8" t="str">
        <f>TEXT(DAY(Sales[[#This Row],[OrderDate]]),"ddd")</f>
        <v>Sat</v>
      </c>
      <c r="Q3208" s="8" t="str">
        <f>TEXT(MONTH(Sales[[#This Row],[ShipDate]])*29,"mmm")</f>
        <v>Sep</v>
      </c>
      <c r="R3208">
        <v>134</v>
      </c>
      <c r="S3208" t="s">
        <v>640</v>
      </c>
      <c r="T3208" t="s">
        <v>15</v>
      </c>
      <c r="U3208">
        <v>29203</v>
      </c>
      <c r="V3208" s="1">
        <v>0</v>
      </c>
      <c r="W3208">
        <v>7</v>
      </c>
      <c r="X3208">
        <v>2</v>
      </c>
      <c r="Y3208">
        <v>15</v>
      </c>
      <c r="AD3208"/>
    </row>
    <row r="3209" spans="1:30" x14ac:dyDescent="0.25">
      <c r="A3209" t="s">
        <v>40</v>
      </c>
      <c r="B3209" s="2">
        <v>43004</v>
      </c>
      <c r="C3209" s="35">
        <f>YEAR(Sales[[#This Row],[ShipDate]])</f>
        <v>2017</v>
      </c>
      <c r="D3209" t="s">
        <v>36</v>
      </c>
      <c r="E3209" t="s">
        <v>18</v>
      </c>
      <c r="F3209" t="s">
        <v>104</v>
      </c>
      <c r="G3209" t="s">
        <v>25</v>
      </c>
      <c r="H3209" t="s">
        <v>197</v>
      </c>
      <c r="I3209" t="s">
        <v>199</v>
      </c>
      <c r="J3209" t="s">
        <v>13</v>
      </c>
      <c r="K3209" t="s">
        <v>1515</v>
      </c>
      <c r="L3209" t="s">
        <v>17</v>
      </c>
      <c r="N3209" t="str">
        <f>IF(ISBLANK(Sales[[#This Row],[return]]),"No",Sales[[#This Row],[return]])</f>
        <v>No</v>
      </c>
      <c r="O3209" s="2">
        <v>42999</v>
      </c>
      <c r="P3209" s="8" t="str">
        <f>TEXT(DAY(Sales[[#This Row],[OrderDate]]),"ddd")</f>
        <v>Sat</v>
      </c>
      <c r="Q3209" s="8" t="str">
        <f>TEXT(MONTH(Sales[[#This Row],[ShipDate]])*29,"mmm")</f>
        <v>Sep</v>
      </c>
      <c r="R3209">
        <v>1589</v>
      </c>
      <c r="S3209" t="s">
        <v>3263</v>
      </c>
      <c r="T3209" t="s">
        <v>15</v>
      </c>
      <c r="U3209">
        <v>29203</v>
      </c>
      <c r="V3209" s="1">
        <v>0</v>
      </c>
      <c r="W3209">
        <v>57</v>
      </c>
      <c r="X3209">
        <v>2</v>
      </c>
      <c r="Y3209">
        <v>122</v>
      </c>
      <c r="AD3209"/>
    </row>
    <row r="3210" spans="1:30" x14ac:dyDescent="0.25">
      <c r="A3210" t="s">
        <v>40</v>
      </c>
      <c r="B3210" s="2">
        <v>43004</v>
      </c>
      <c r="C3210" s="35">
        <f>YEAR(Sales[[#This Row],[ShipDate]])</f>
        <v>2017</v>
      </c>
      <c r="D3210" t="s">
        <v>36</v>
      </c>
      <c r="E3210" t="s">
        <v>18</v>
      </c>
      <c r="F3210" t="s">
        <v>39</v>
      </c>
      <c r="G3210" t="s">
        <v>25</v>
      </c>
      <c r="H3210" t="s">
        <v>197</v>
      </c>
      <c r="I3210" t="s">
        <v>199</v>
      </c>
      <c r="J3210" t="s">
        <v>13</v>
      </c>
      <c r="K3210" t="s">
        <v>1515</v>
      </c>
      <c r="L3210" t="s">
        <v>17</v>
      </c>
      <c r="N3210" t="str">
        <f>IF(ISBLANK(Sales[[#This Row],[return]]),"No",Sales[[#This Row],[return]])</f>
        <v>No</v>
      </c>
      <c r="O3210" s="2">
        <v>42999</v>
      </c>
      <c r="P3210" s="8" t="str">
        <f>TEXT(DAY(Sales[[#This Row],[OrderDate]]),"ddd")</f>
        <v>Sat</v>
      </c>
      <c r="Q3210" s="8" t="str">
        <f>TEXT(MONTH(Sales[[#This Row],[ShipDate]])*29,"mmm")</f>
        <v>Sep</v>
      </c>
      <c r="R3210">
        <v>636</v>
      </c>
      <c r="S3210" t="s">
        <v>1815</v>
      </c>
      <c r="T3210" t="s">
        <v>15</v>
      </c>
      <c r="U3210">
        <v>29203</v>
      </c>
      <c r="V3210" s="1">
        <v>0</v>
      </c>
      <c r="W3210">
        <v>6</v>
      </c>
      <c r="X3210">
        <v>2</v>
      </c>
      <c r="Y3210">
        <v>64</v>
      </c>
      <c r="AD3210"/>
    </row>
    <row r="3211" spans="1:30" x14ac:dyDescent="0.25">
      <c r="A3211" t="s">
        <v>40</v>
      </c>
      <c r="B3211" s="2">
        <v>43004</v>
      </c>
      <c r="C3211" s="35">
        <f>YEAR(Sales[[#This Row],[ShipDate]])</f>
        <v>2017</v>
      </c>
      <c r="D3211" t="s">
        <v>36</v>
      </c>
      <c r="E3211" t="s">
        <v>18</v>
      </c>
      <c r="F3211" t="s">
        <v>59</v>
      </c>
      <c r="G3211" t="s">
        <v>25</v>
      </c>
      <c r="H3211" t="s">
        <v>197</v>
      </c>
      <c r="I3211" t="s">
        <v>199</v>
      </c>
      <c r="J3211" t="s">
        <v>13</v>
      </c>
      <c r="K3211" t="s">
        <v>1515</v>
      </c>
      <c r="L3211" t="s">
        <v>17</v>
      </c>
      <c r="N3211" t="str">
        <f>IF(ISBLANK(Sales[[#This Row],[return]]),"No",Sales[[#This Row],[return]])</f>
        <v>No</v>
      </c>
      <c r="O3211" s="2">
        <v>42999</v>
      </c>
      <c r="P3211" s="8" t="str">
        <f>TEXT(DAY(Sales[[#This Row],[OrderDate]]),"ddd")</f>
        <v>Sat</v>
      </c>
      <c r="Q3211" s="8" t="str">
        <f>TEXT(MONTH(Sales[[#This Row],[ShipDate]])*29,"mmm")</f>
        <v>Sep</v>
      </c>
      <c r="R3211">
        <v>1724</v>
      </c>
      <c r="S3211" t="s">
        <v>1700</v>
      </c>
      <c r="T3211" t="s">
        <v>15</v>
      </c>
      <c r="U3211">
        <v>29203</v>
      </c>
      <c r="V3211" s="1">
        <v>0</v>
      </c>
      <c r="W3211">
        <v>12</v>
      </c>
      <c r="X3211">
        <v>4</v>
      </c>
      <c r="Y3211">
        <v>24</v>
      </c>
      <c r="AD3211"/>
    </row>
    <row r="3212" spans="1:30" x14ac:dyDescent="0.25">
      <c r="A3212" t="s">
        <v>40</v>
      </c>
      <c r="B3212" s="2">
        <v>43004</v>
      </c>
      <c r="C3212" s="35">
        <f>YEAR(Sales[[#This Row],[ShipDate]])</f>
        <v>2017</v>
      </c>
      <c r="D3212" t="s">
        <v>36</v>
      </c>
      <c r="E3212" t="s">
        <v>18</v>
      </c>
      <c r="F3212" t="s">
        <v>39</v>
      </c>
      <c r="G3212" t="s">
        <v>25</v>
      </c>
      <c r="H3212" t="s">
        <v>197</v>
      </c>
      <c r="I3212" t="s">
        <v>199</v>
      </c>
      <c r="J3212" t="s">
        <v>13</v>
      </c>
      <c r="K3212" t="s">
        <v>1515</v>
      </c>
      <c r="L3212" t="s">
        <v>17</v>
      </c>
      <c r="N3212" t="str">
        <f>IF(ISBLANK(Sales[[#This Row],[return]]),"No",Sales[[#This Row],[return]])</f>
        <v>No</v>
      </c>
      <c r="O3212" s="2">
        <v>42999</v>
      </c>
      <c r="P3212" s="8" t="str">
        <f>TEXT(DAY(Sales[[#This Row],[OrderDate]]),"ddd")</f>
        <v>Sat</v>
      </c>
      <c r="Q3212" s="8" t="str">
        <f>TEXT(MONTH(Sales[[#This Row],[ShipDate]])*29,"mmm")</f>
        <v>Sep</v>
      </c>
      <c r="R3212">
        <v>1339</v>
      </c>
      <c r="S3212" t="s">
        <v>1012</v>
      </c>
      <c r="T3212" t="s">
        <v>15</v>
      </c>
      <c r="U3212">
        <v>29203</v>
      </c>
      <c r="V3212" s="1">
        <v>0</v>
      </c>
      <c r="W3212">
        <v>24</v>
      </c>
      <c r="X3212">
        <v>7</v>
      </c>
      <c r="Y3212">
        <v>86</v>
      </c>
      <c r="AD3212"/>
    </row>
    <row r="3213" spans="1:30" x14ac:dyDescent="0.25">
      <c r="A3213" t="s">
        <v>40</v>
      </c>
      <c r="B3213" s="2">
        <v>43004</v>
      </c>
      <c r="C3213" s="35">
        <f>YEAR(Sales[[#This Row],[ShipDate]])</f>
        <v>2017</v>
      </c>
      <c r="D3213" t="s">
        <v>36</v>
      </c>
      <c r="E3213" t="s">
        <v>18</v>
      </c>
      <c r="F3213" t="s">
        <v>39</v>
      </c>
      <c r="G3213" t="s">
        <v>25</v>
      </c>
      <c r="H3213" t="s">
        <v>197</v>
      </c>
      <c r="I3213" t="s">
        <v>199</v>
      </c>
      <c r="J3213" t="s">
        <v>13</v>
      </c>
      <c r="K3213" t="s">
        <v>1515</v>
      </c>
      <c r="L3213" t="s">
        <v>17</v>
      </c>
      <c r="N3213" t="str">
        <f>IF(ISBLANK(Sales[[#This Row],[return]]),"No",Sales[[#This Row],[return]])</f>
        <v>No</v>
      </c>
      <c r="O3213" s="2">
        <v>42999</v>
      </c>
      <c r="P3213" s="8" t="str">
        <f>TEXT(DAY(Sales[[#This Row],[OrderDate]]),"ddd")</f>
        <v>Sat</v>
      </c>
      <c r="Q3213" s="8" t="str">
        <f>TEXT(MONTH(Sales[[#This Row],[ShipDate]])*29,"mmm")</f>
        <v>Sep</v>
      </c>
      <c r="R3213">
        <v>1526</v>
      </c>
      <c r="S3213" t="s">
        <v>3130</v>
      </c>
      <c r="T3213" t="s">
        <v>15</v>
      </c>
      <c r="U3213">
        <v>29203</v>
      </c>
      <c r="V3213" s="1">
        <v>0</v>
      </c>
      <c r="W3213">
        <v>18</v>
      </c>
      <c r="X3213">
        <v>8</v>
      </c>
      <c r="Y3213">
        <v>888</v>
      </c>
      <c r="AD3213"/>
    </row>
    <row r="3214" spans="1:30" x14ac:dyDescent="0.25">
      <c r="A3214" t="s">
        <v>40</v>
      </c>
      <c r="B3214" s="2">
        <v>43004</v>
      </c>
      <c r="C3214" s="35">
        <f>YEAR(Sales[[#This Row],[ShipDate]])</f>
        <v>2017</v>
      </c>
      <c r="D3214" t="s">
        <v>36</v>
      </c>
      <c r="E3214" t="s">
        <v>18</v>
      </c>
      <c r="F3214" t="s">
        <v>48</v>
      </c>
      <c r="G3214" t="s">
        <v>46</v>
      </c>
      <c r="H3214" t="s">
        <v>197</v>
      </c>
      <c r="I3214" t="s">
        <v>199</v>
      </c>
      <c r="J3214" t="s">
        <v>13</v>
      </c>
      <c r="K3214" t="s">
        <v>1515</v>
      </c>
      <c r="L3214" t="s">
        <v>17</v>
      </c>
      <c r="N3214" t="str">
        <f>IF(ISBLANK(Sales[[#This Row],[return]]),"No",Sales[[#This Row],[return]])</f>
        <v>No</v>
      </c>
      <c r="O3214" s="2">
        <v>42999</v>
      </c>
      <c r="P3214" s="8" t="str">
        <f>TEXT(DAY(Sales[[#This Row],[OrderDate]]),"ddd")</f>
        <v>Sat</v>
      </c>
      <c r="Q3214" s="8" t="str">
        <f>TEXT(MONTH(Sales[[#This Row],[ShipDate]])*29,"mmm")</f>
        <v>Sep</v>
      </c>
      <c r="R3214">
        <v>778</v>
      </c>
      <c r="S3214" t="s">
        <v>933</v>
      </c>
      <c r="T3214" t="s">
        <v>15</v>
      </c>
      <c r="U3214">
        <v>29203</v>
      </c>
      <c r="V3214" s="1">
        <v>0</v>
      </c>
      <c r="W3214">
        <v>33</v>
      </c>
      <c r="X3214">
        <v>3</v>
      </c>
      <c r="Y3214">
        <v>114</v>
      </c>
      <c r="AD3214"/>
    </row>
    <row r="3215" spans="1:30" x14ac:dyDescent="0.25">
      <c r="A3215" t="s">
        <v>40</v>
      </c>
      <c r="B3215" s="2">
        <v>43004</v>
      </c>
      <c r="C3215" s="35">
        <f>YEAR(Sales[[#This Row],[ShipDate]])</f>
        <v>2017</v>
      </c>
      <c r="D3215" t="s">
        <v>36</v>
      </c>
      <c r="E3215" t="s">
        <v>18</v>
      </c>
      <c r="F3215" t="s">
        <v>48</v>
      </c>
      <c r="G3215" t="s">
        <v>46</v>
      </c>
      <c r="H3215" t="s">
        <v>197</v>
      </c>
      <c r="I3215" t="s">
        <v>199</v>
      </c>
      <c r="J3215" t="s">
        <v>13</v>
      </c>
      <c r="K3215" t="s">
        <v>1515</v>
      </c>
      <c r="L3215" t="s">
        <v>17</v>
      </c>
      <c r="N3215" t="str">
        <f>IF(ISBLANK(Sales[[#This Row],[return]]),"No",Sales[[#This Row],[return]])</f>
        <v>No</v>
      </c>
      <c r="O3215" s="2">
        <v>42999</v>
      </c>
      <c r="P3215" s="8" t="str">
        <f>TEXT(DAY(Sales[[#This Row],[OrderDate]]),"ddd")</f>
        <v>Sat</v>
      </c>
      <c r="Q3215" s="8" t="str">
        <f>TEXT(MONTH(Sales[[#This Row],[ShipDate]])*29,"mmm")</f>
        <v>Sep</v>
      </c>
      <c r="R3215">
        <v>885</v>
      </c>
      <c r="S3215" t="s">
        <v>2391</v>
      </c>
      <c r="T3215" t="s">
        <v>15</v>
      </c>
      <c r="U3215">
        <v>29203</v>
      </c>
      <c r="V3215" s="1">
        <v>0</v>
      </c>
      <c r="W3215">
        <v>176</v>
      </c>
      <c r="X3215">
        <v>5</v>
      </c>
      <c r="Y3215">
        <v>630</v>
      </c>
      <c r="AD3215"/>
    </row>
    <row r="3216" spans="1:30" x14ac:dyDescent="0.25">
      <c r="A3216" t="s">
        <v>40</v>
      </c>
      <c r="B3216" s="2">
        <v>43098</v>
      </c>
      <c r="C3216" s="35">
        <f>YEAR(Sales[[#This Row],[ShipDate]])</f>
        <v>2017</v>
      </c>
      <c r="D3216" t="s">
        <v>36</v>
      </c>
      <c r="E3216" t="s">
        <v>18</v>
      </c>
      <c r="F3216" t="s">
        <v>150</v>
      </c>
      <c r="G3216" t="s">
        <v>25</v>
      </c>
      <c r="H3216" t="s">
        <v>26</v>
      </c>
      <c r="I3216" t="s">
        <v>32</v>
      </c>
      <c r="J3216" t="s">
        <v>13</v>
      </c>
      <c r="K3216" t="s">
        <v>1298</v>
      </c>
      <c r="L3216" t="s">
        <v>30</v>
      </c>
      <c r="N3216" t="str">
        <f>IF(ISBLANK(Sales[[#This Row],[return]]),"No",Sales[[#This Row],[return]])</f>
        <v>No</v>
      </c>
      <c r="O3216" s="2">
        <v>43093</v>
      </c>
      <c r="P3216" s="8" t="str">
        <f>TEXT(DAY(Sales[[#This Row],[OrderDate]]),"ddd")</f>
        <v>Tue</v>
      </c>
      <c r="Q3216" s="8" t="str">
        <f>TEXT(MONTH(Sales[[#This Row],[ShipDate]])*29,"mmm")</f>
        <v>Dec</v>
      </c>
      <c r="R3216">
        <v>1608</v>
      </c>
      <c r="S3216" t="s">
        <v>516</v>
      </c>
      <c r="T3216" t="s">
        <v>28</v>
      </c>
      <c r="U3216">
        <v>90032</v>
      </c>
      <c r="V3216" s="1">
        <v>0</v>
      </c>
      <c r="W3216">
        <v>22</v>
      </c>
      <c r="X3216">
        <v>4</v>
      </c>
      <c r="Y3216">
        <v>46</v>
      </c>
      <c r="AD3216"/>
    </row>
    <row r="3217" spans="1:30" x14ac:dyDescent="0.25">
      <c r="A3217" t="s">
        <v>40</v>
      </c>
      <c r="B3217" s="2">
        <v>43098</v>
      </c>
      <c r="C3217" s="35">
        <f>YEAR(Sales[[#This Row],[ShipDate]])</f>
        <v>2017</v>
      </c>
      <c r="D3217" t="s">
        <v>36</v>
      </c>
      <c r="E3217" t="s">
        <v>18</v>
      </c>
      <c r="F3217" t="s">
        <v>50</v>
      </c>
      <c r="G3217" t="s">
        <v>25</v>
      </c>
      <c r="H3217" t="s">
        <v>26</v>
      </c>
      <c r="I3217" t="s">
        <v>32</v>
      </c>
      <c r="J3217" t="s">
        <v>13</v>
      </c>
      <c r="K3217" t="s">
        <v>1298</v>
      </c>
      <c r="L3217" t="s">
        <v>30</v>
      </c>
      <c r="N3217" t="str">
        <f>IF(ISBLANK(Sales[[#This Row],[return]]),"No",Sales[[#This Row],[return]])</f>
        <v>No</v>
      </c>
      <c r="O3217" s="2">
        <v>43093</v>
      </c>
      <c r="P3217" s="8" t="str">
        <f>TEXT(DAY(Sales[[#This Row],[OrderDate]]),"ddd")</f>
        <v>Tue</v>
      </c>
      <c r="Q3217" s="8" t="str">
        <f>TEXT(MONTH(Sales[[#This Row],[ShipDate]])*29,"mmm")</f>
        <v>Dec</v>
      </c>
      <c r="R3217">
        <v>257</v>
      </c>
      <c r="S3217" t="s">
        <v>1852</v>
      </c>
      <c r="T3217" t="s">
        <v>28</v>
      </c>
      <c r="U3217">
        <v>90032</v>
      </c>
      <c r="V3217" s="1">
        <v>0.2</v>
      </c>
      <c r="W3217">
        <v>7</v>
      </c>
      <c r="X3217">
        <v>4</v>
      </c>
      <c r="Y3217">
        <v>20</v>
      </c>
      <c r="AD3217"/>
    </row>
    <row r="3218" spans="1:30" x14ac:dyDescent="0.25">
      <c r="A3218" t="s">
        <v>24</v>
      </c>
      <c r="B3218" s="2">
        <v>42895</v>
      </c>
      <c r="C3218" s="35">
        <f>YEAR(Sales[[#This Row],[ShipDate]])</f>
        <v>2017</v>
      </c>
      <c r="D3218" t="s">
        <v>19</v>
      </c>
      <c r="E3218" t="s">
        <v>18</v>
      </c>
      <c r="F3218" t="s">
        <v>99</v>
      </c>
      <c r="G3218" t="s">
        <v>46</v>
      </c>
      <c r="H3218" t="s">
        <v>26</v>
      </c>
      <c r="I3218" t="s">
        <v>32</v>
      </c>
      <c r="J3218" t="s">
        <v>13</v>
      </c>
      <c r="K3218" t="s">
        <v>1335</v>
      </c>
      <c r="L3218" t="s">
        <v>30</v>
      </c>
      <c r="N3218" t="str">
        <f>IF(ISBLANK(Sales[[#This Row],[return]]),"No",Sales[[#This Row],[return]])</f>
        <v>No</v>
      </c>
      <c r="O3218" s="2">
        <v>42890</v>
      </c>
      <c r="P3218" s="8" t="str">
        <f>TEXT(DAY(Sales[[#This Row],[OrderDate]]),"ddd")</f>
        <v>Wed</v>
      </c>
      <c r="Q3218" s="8" t="str">
        <f>TEXT(MONTH(Sales[[#This Row],[ShipDate]])*29,"mmm")</f>
        <v>Jun</v>
      </c>
      <c r="R3218">
        <v>1027</v>
      </c>
      <c r="S3218" t="s">
        <v>2460</v>
      </c>
      <c r="T3218" t="s">
        <v>28</v>
      </c>
      <c r="U3218">
        <v>90008</v>
      </c>
      <c r="V3218" s="1">
        <v>0</v>
      </c>
      <c r="W3218">
        <v>36</v>
      </c>
      <c r="X3218">
        <v>2</v>
      </c>
      <c r="Y3218">
        <v>120</v>
      </c>
      <c r="AD3218"/>
    </row>
    <row r="3219" spans="1:30" x14ac:dyDescent="0.25">
      <c r="A3219" t="s">
        <v>24</v>
      </c>
      <c r="B3219" s="2">
        <v>42895</v>
      </c>
      <c r="C3219" s="35">
        <f>YEAR(Sales[[#This Row],[ShipDate]])</f>
        <v>2017</v>
      </c>
      <c r="D3219" t="s">
        <v>19</v>
      </c>
      <c r="E3219" t="s">
        <v>18</v>
      </c>
      <c r="F3219" t="s">
        <v>99</v>
      </c>
      <c r="G3219" t="s">
        <v>46</v>
      </c>
      <c r="H3219" t="s">
        <v>26</v>
      </c>
      <c r="I3219" t="s">
        <v>32</v>
      </c>
      <c r="J3219" t="s">
        <v>13</v>
      </c>
      <c r="K3219" t="s">
        <v>1335</v>
      </c>
      <c r="L3219" t="s">
        <v>30</v>
      </c>
      <c r="N3219" t="str">
        <f>IF(ISBLANK(Sales[[#This Row],[return]]),"No",Sales[[#This Row],[return]])</f>
        <v>No</v>
      </c>
      <c r="O3219" s="2">
        <v>42890</v>
      </c>
      <c r="P3219" s="8" t="str">
        <f>TEXT(DAY(Sales[[#This Row],[OrderDate]]),"ddd")</f>
        <v>Wed</v>
      </c>
      <c r="Q3219" s="8" t="str">
        <f>TEXT(MONTH(Sales[[#This Row],[ShipDate]])*29,"mmm")</f>
        <v>Jun</v>
      </c>
      <c r="R3219">
        <v>1035</v>
      </c>
      <c r="S3219" t="s">
        <v>2382</v>
      </c>
      <c r="T3219" t="s">
        <v>28</v>
      </c>
      <c r="U3219">
        <v>90008</v>
      </c>
      <c r="V3219" s="1">
        <v>0</v>
      </c>
      <c r="W3219">
        <v>396</v>
      </c>
      <c r="X3219">
        <v>3</v>
      </c>
      <c r="Y3219">
        <v>990</v>
      </c>
      <c r="AD3219"/>
    </row>
    <row r="3220" spans="1:30" x14ac:dyDescent="0.25">
      <c r="A3220" t="s">
        <v>10</v>
      </c>
      <c r="B3220" s="2">
        <v>43048</v>
      </c>
      <c r="C3220" s="35">
        <f>YEAR(Sales[[#This Row],[ShipDate]])</f>
        <v>2017</v>
      </c>
      <c r="D3220" t="s">
        <v>607</v>
      </c>
      <c r="E3220" t="s">
        <v>18</v>
      </c>
      <c r="F3220" t="s">
        <v>59</v>
      </c>
      <c r="G3220" t="s">
        <v>25</v>
      </c>
      <c r="H3220" t="s">
        <v>88</v>
      </c>
      <c r="I3220" t="s">
        <v>93</v>
      </c>
      <c r="J3220" t="s">
        <v>13</v>
      </c>
      <c r="K3220" t="s">
        <v>1104</v>
      </c>
      <c r="L3220" t="s">
        <v>92</v>
      </c>
      <c r="N3220" t="str">
        <f>IF(ISBLANK(Sales[[#This Row],[return]]),"No",Sales[[#This Row],[return]])</f>
        <v>No</v>
      </c>
      <c r="O3220" s="2">
        <v>43048</v>
      </c>
      <c r="P3220" s="8" t="str">
        <f>TEXT(DAY(Sales[[#This Row],[OrderDate]]),"ddd")</f>
        <v>Mon</v>
      </c>
      <c r="Q3220" s="8" t="str">
        <f>TEXT(MONTH(Sales[[#This Row],[ShipDate]])*29,"mmm")</f>
        <v>Nov</v>
      </c>
      <c r="R3220">
        <v>1622</v>
      </c>
      <c r="S3220" t="s">
        <v>425</v>
      </c>
      <c r="T3220" t="s">
        <v>90</v>
      </c>
      <c r="U3220">
        <v>19134</v>
      </c>
      <c r="V3220" s="1">
        <v>0.2</v>
      </c>
      <c r="W3220">
        <v>4</v>
      </c>
      <c r="X3220">
        <v>3</v>
      </c>
      <c r="Y3220">
        <v>11</v>
      </c>
      <c r="AD3220"/>
    </row>
    <row r="3221" spans="1:30" x14ac:dyDescent="0.25">
      <c r="A3221" t="s">
        <v>24</v>
      </c>
      <c r="B3221" s="2">
        <v>43053</v>
      </c>
      <c r="C3221" s="35">
        <f>YEAR(Sales[[#This Row],[ShipDate]])</f>
        <v>2017</v>
      </c>
      <c r="D3221" t="s">
        <v>19</v>
      </c>
      <c r="E3221" t="s">
        <v>31</v>
      </c>
      <c r="F3221" t="s">
        <v>39</v>
      </c>
      <c r="G3221" t="s">
        <v>25</v>
      </c>
      <c r="H3221" t="s">
        <v>680</v>
      </c>
      <c r="I3221" t="s">
        <v>142</v>
      </c>
      <c r="J3221" t="s">
        <v>13</v>
      </c>
      <c r="K3221" t="s">
        <v>1045</v>
      </c>
      <c r="L3221" t="s">
        <v>68</v>
      </c>
      <c r="N3221" t="str">
        <f>IF(ISBLANK(Sales[[#This Row],[return]]),"No",Sales[[#This Row],[return]])</f>
        <v>No</v>
      </c>
      <c r="O3221" s="2">
        <v>43049</v>
      </c>
      <c r="P3221" s="8" t="str">
        <f>TEXT(DAY(Sales[[#This Row],[OrderDate]]),"ddd")</f>
        <v>Tue</v>
      </c>
      <c r="Q3221" s="8" t="str">
        <f>TEXT(MONTH(Sales[[#This Row],[ShipDate]])*29,"mmm")</f>
        <v>Nov</v>
      </c>
      <c r="R3221">
        <v>982</v>
      </c>
      <c r="S3221" t="s">
        <v>705</v>
      </c>
      <c r="T3221" t="s">
        <v>66</v>
      </c>
      <c r="U3221">
        <v>47374</v>
      </c>
      <c r="V3221" s="1">
        <v>0</v>
      </c>
      <c r="W3221">
        <v>207</v>
      </c>
      <c r="X3221">
        <v>5</v>
      </c>
      <c r="Y3221">
        <v>714</v>
      </c>
      <c r="AD3221"/>
    </row>
    <row r="3222" spans="1:30" x14ac:dyDescent="0.25">
      <c r="A3222" t="s">
        <v>40</v>
      </c>
      <c r="B3222" s="2">
        <v>42745</v>
      </c>
      <c r="C3222" s="35">
        <f>YEAR(Sales[[#This Row],[ShipDate]])</f>
        <v>2017</v>
      </c>
      <c r="D3222" t="s">
        <v>36</v>
      </c>
      <c r="E3222" t="s">
        <v>69</v>
      </c>
      <c r="F3222" t="s">
        <v>52</v>
      </c>
      <c r="G3222" t="s">
        <v>25</v>
      </c>
      <c r="H3222" t="s">
        <v>79</v>
      </c>
      <c r="I3222" t="s">
        <v>32</v>
      </c>
      <c r="J3222" t="s">
        <v>13</v>
      </c>
      <c r="K3222" t="s">
        <v>3005</v>
      </c>
      <c r="L3222" t="s">
        <v>30</v>
      </c>
      <c r="N3222" t="str">
        <f>IF(ISBLANK(Sales[[#This Row],[return]]),"No",Sales[[#This Row],[return]])</f>
        <v>No</v>
      </c>
      <c r="O3222" s="2">
        <v>42740</v>
      </c>
      <c r="P3222" s="8" t="str">
        <f>TEXT(DAY(Sales[[#This Row],[OrderDate]]),"ddd")</f>
        <v>Thu</v>
      </c>
      <c r="Q3222" s="8" t="str">
        <f>TEXT(MONTH(Sales[[#This Row],[ShipDate]])*29,"mmm")</f>
        <v>Jan</v>
      </c>
      <c r="R3222">
        <v>38</v>
      </c>
      <c r="S3222" t="s">
        <v>1779</v>
      </c>
      <c r="T3222" t="s">
        <v>28</v>
      </c>
      <c r="U3222">
        <v>94110</v>
      </c>
      <c r="V3222" s="1">
        <v>0</v>
      </c>
      <c r="W3222">
        <v>24</v>
      </c>
      <c r="X3222">
        <v>6</v>
      </c>
      <c r="Y3222">
        <v>87</v>
      </c>
      <c r="AD3222"/>
    </row>
    <row r="3223" spans="1:30" x14ac:dyDescent="0.25">
      <c r="A3223" t="s">
        <v>40</v>
      </c>
      <c r="B3223" s="2">
        <v>42745</v>
      </c>
      <c r="C3223" s="35">
        <f>YEAR(Sales[[#This Row],[ShipDate]])</f>
        <v>2017</v>
      </c>
      <c r="D3223" t="s">
        <v>36</v>
      </c>
      <c r="E3223" t="s">
        <v>69</v>
      </c>
      <c r="F3223" t="s">
        <v>50</v>
      </c>
      <c r="G3223" t="s">
        <v>25</v>
      </c>
      <c r="H3223" t="s">
        <v>79</v>
      </c>
      <c r="I3223" t="s">
        <v>32</v>
      </c>
      <c r="J3223" t="s">
        <v>13</v>
      </c>
      <c r="K3223" t="s">
        <v>3005</v>
      </c>
      <c r="L3223" t="s">
        <v>30</v>
      </c>
      <c r="N3223" t="str">
        <f>IF(ISBLANK(Sales[[#This Row],[return]]),"No",Sales[[#This Row],[return]])</f>
        <v>No</v>
      </c>
      <c r="O3223" s="2">
        <v>42740</v>
      </c>
      <c r="P3223" s="8" t="str">
        <f>TEXT(DAY(Sales[[#This Row],[OrderDate]]),"ddd")</f>
        <v>Thu</v>
      </c>
      <c r="Q3223" s="8" t="str">
        <f>TEXT(MONTH(Sales[[#This Row],[ShipDate]])*29,"mmm")</f>
        <v>Jan</v>
      </c>
      <c r="R3223">
        <v>639</v>
      </c>
      <c r="S3223" t="s">
        <v>2100</v>
      </c>
      <c r="T3223" t="s">
        <v>28</v>
      </c>
      <c r="U3223">
        <v>94110</v>
      </c>
      <c r="V3223" s="1">
        <v>0.2</v>
      </c>
      <c r="W3223">
        <v>18</v>
      </c>
      <c r="X3223">
        <v>6</v>
      </c>
      <c r="Y3223">
        <v>56</v>
      </c>
      <c r="AD3223"/>
    </row>
    <row r="3224" spans="1:30" x14ac:dyDescent="0.25">
      <c r="A3224" t="s">
        <v>24</v>
      </c>
      <c r="B3224" s="2">
        <v>43102</v>
      </c>
      <c r="C3224" s="35">
        <f>YEAR(Sales[[#This Row],[ShipDate]])</f>
        <v>2018</v>
      </c>
      <c r="D3224" t="s">
        <v>36</v>
      </c>
      <c r="E3224" t="s">
        <v>18</v>
      </c>
      <c r="F3224" t="s">
        <v>150</v>
      </c>
      <c r="G3224" t="s">
        <v>25</v>
      </c>
      <c r="H3224" t="s">
        <v>686</v>
      </c>
      <c r="I3224" t="s">
        <v>585</v>
      </c>
      <c r="J3224" t="s">
        <v>13</v>
      </c>
      <c r="K3224" t="s">
        <v>822</v>
      </c>
      <c r="L3224" t="s">
        <v>92</v>
      </c>
      <c r="N3224" t="str">
        <f>IF(ISBLANK(Sales[[#This Row],[return]]),"No",Sales[[#This Row],[return]])</f>
        <v>No</v>
      </c>
      <c r="O3224" s="2">
        <v>43095</v>
      </c>
      <c r="P3224" s="8" t="str">
        <f>TEXT(DAY(Sales[[#This Row],[OrderDate]]),"ddd")</f>
        <v>Thu</v>
      </c>
      <c r="Q3224" s="8" t="str">
        <f>TEXT(MONTH(Sales[[#This Row],[ShipDate]])*29,"mmm")</f>
        <v>Jan</v>
      </c>
      <c r="R3224">
        <v>1507</v>
      </c>
      <c r="S3224" t="s">
        <v>281</v>
      </c>
      <c r="T3224" t="s">
        <v>90</v>
      </c>
      <c r="U3224">
        <v>1841</v>
      </c>
      <c r="V3224" s="1">
        <v>0</v>
      </c>
      <c r="W3224">
        <v>10</v>
      </c>
      <c r="X3224">
        <v>5</v>
      </c>
      <c r="Y3224">
        <v>22</v>
      </c>
      <c r="AD3224"/>
    </row>
    <row r="3225" spans="1:30" x14ac:dyDescent="0.25">
      <c r="A3225" t="s">
        <v>24</v>
      </c>
      <c r="B3225" s="2">
        <v>43094</v>
      </c>
      <c r="C3225" s="35">
        <f>YEAR(Sales[[#This Row],[ShipDate]])</f>
        <v>2017</v>
      </c>
      <c r="D3225" t="s">
        <v>19</v>
      </c>
      <c r="E3225" t="s">
        <v>18</v>
      </c>
      <c r="F3225" t="s">
        <v>59</v>
      </c>
      <c r="G3225" t="s">
        <v>25</v>
      </c>
      <c r="H3225" t="s">
        <v>26</v>
      </c>
      <c r="I3225" t="s">
        <v>32</v>
      </c>
      <c r="J3225" t="s">
        <v>13</v>
      </c>
      <c r="K3225" t="s">
        <v>1408</v>
      </c>
      <c r="L3225" t="s">
        <v>30</v>
      </c>
      <c r="N3225" t="str">
        <f>IF(ISBLANK(Sales[[#This Row],[return]]),"No",Sales[[#This Row],[return]])</f>
        <v>No</v>
      </c>
      <c r="O3225" s="2">
        <v>43089</v>
      </c>
      <c r="P3225" s="8" t="str">
        <f>TEXT(DAY(Sales[[#This Row],[OrderDate]]),"ddd")</f>
        <v>Fri</v>
      </c>
      <c r="Q3225" s="8" t="str">
        <f>TEXT(MONTH(Sales[[#This Row],[ShipDate]])*29,"mmm")</f>
        <v>Dec</v>
      </c>
      <c r="R3225">
        <v>538</v>
      </c>
      <c r="S3225" t="s">
        <v>109</v>
      </c>
      <c r="T3225" t="s">
        <v>28</v>
      </c>
      <c r="U3225">
        <v>90036</v>
      </c>
      <c r="V3225" s="1">
        <v>0</v>
      </c>
      <c r="W3225">
        <v>8</v>
      </c>
      <c r="X3225">
        <v>4</v>
      </c>
      <c r="Y3225">
        <v>17</v>
      </c>
      <c r="AD3225"/>
    </row>
    <row r="3226" spans="1:30" x14ac:dyDescent="0.25">
      <c r="A3226" t="s">
        <v>40</v>
      </c>
      <c r="B3226" s="2">
        <v>43070</v>
      </c>
      <c r="C3226" s="35">
        <f>YEAR(Sales[[#This Row],[ShipDate]])</f>
        <v>2017</v>
      </c>
      <c r="D3226" t="s">
        <v>36</v>
      </c>
      <c r="E3226" t="s">
        <v>31</v>
      </c>
      <c r="F3226" t="s">
        <v>574</v>
      </c>
      <c r="G3226" t="s">
        <v>46</v>
      </c>
      <c r="H3226" t="s">
        <v>171</v>
      </c>
      <c r="I3226" t="s">
        <v>299</v>
      </c>
      <c r="J3226" t="s">
        <v>13</v>
      </c>
      <c r="K3226" t="s">
        <v>435</v>
      </c>
      <c r="L3226" t="s">
        <v>68</v>
      </c>
      <c r="N3226" t="str">
        <f>IF(ISBLANK(Sales[[#This Row],[return]]),"No",Sales[[#This Row],[return]])</f>
        <v>No</v>
      </c>
      <c r="O3226" s="2">
        <v>43065</v>
      </c>
      <c r="P3226" s="8" t="str">
        <f>TEXT(DAY(Sales[[#This Row],[OrderDate]]),"ddd")</f>
        <v>Thu</v>
      </c>
      <c r="Q3226" s="8" t="str">
        <f>TEXT(MONTH(Sales[[#This Row],[ShipDate]])*29,"mmm")</f>
        <v>Dec</v>
      </c>
      <c r="R3226">
        <v>404</v>
      </c>
      <c r="S3226" t="s">
        <v>644</v>
      </c>
      <c r="T3226" t="s">
        <v>66</v>
      </c>
      <c r="U3226">
        <v>65807</v>
      </c>
      <c r="V3226" s="1">
        <v>0</v>
      </c>
      <c r="W3226">
        <v>234</v>
      </c>
      <c r="X3226">
        <v>1</v>
      </c>
      <c r="Y3226">
        <v>600</v>
      </c>
      <c r="AD3226"/>
    </row>
    <row r="3227" spans="1:30" x14ac:dyDescent="0.25">
      <c r="A3227" t="s">
        <v>40</v>
      </c>
      <c r="B3227" s="2">
        <v>42871</v>
      </c>
      <c r="C3227" s="35">
        <f>YEAR(Sales[[#This Row],[ShipDate]])</f>
        <v>2017</v>
      </c>
      <c r="D3227" t="s">
        <v>36</v>
      </c>
      <c r="E3227" t="s">
        <v>18</v>
      </c>
      <c r="F3227" t="s">
        <v>59</v>
      </c>
      <c r="G3227" t="s">
        <v>25</v>
      </c>
      <c r="H3227" t="s">
        <v>79</v>
      </c>
      <c r="I3227" t="s">
        <v>32</v>
      </c>
      <c r="J3227" t="s">
        <v>13</v>
      </c>
      <c r="K3227" t="s">
        <v>2065</v>
      </c>
      <c r="L3227" t="s">
        <v>30</v>
      </c>
      <c r="N3227" t="str">
        <f>IF(ISBLANK(Sales[[#This Row],[return]]),"No",Sales[[#This Row],[return]])</f>
        <v>No</v>
      </c>
      <c r="O3227" s="2">
        <v>42867</v>
      </c>
      <c r="P3227" s="8" t="str">
        <f>TEXT(DAY(Sales[[#This Row],[OrderDate]]),"ddd")</f>
        <v>Thu</v>
      </c>
      <c r="Q3227" s="8" t="str">
        <f>TEXT(MONTH(Sales[[#This Row],[ShipDate]])*29,"mmm")</f>
        <v>May</v>
      </c>
      <c r="R3227">
        <v>1759</v>
      </c>
      <c r="S3227" t="s">
        <v>2240</v>
      </c>
      <c r="T3227" t="s">
        <v>28</v>
      </c>
      <c r="U3227">
        <v>94122</v>
      </c>
      <c r="V3227" s="1">
        <v>0</v>
      </c>
      <c r="W3227">
        <v>6</v>
      </c>
      <c r="X3227">
        <v>3</v>
      </c>
      <c r="Y3227">
        <v>13</v>
      </c>
      <c r="AD3227"/>
    </row>
    <row r="3228" spans="1:30" x14ac:dyDescent="0.25">
      <c r="A3228" t="s">
        <v>40</v>
      </c>
      <c r="B3228" s="2">
        <v>42871</v>
      </c>
      <c r="C3228" s="35">
        <f>YEAR(Sales[[#This Row],[ShipDate]])</f>
        <v>2017</v>
      </c>
      <c r="D3228" t="s">
        <v>36</v>
      </c>
      <c r="E3228" t="s">
        <v>18</v>
      </c>
      <c r="F3228" t="s">
        <v>59</v>
      </c>
      <c r="G3228" t="s">
        <v>25</v>
      </c>
      <c r="H3228" t="s">
        <v>79</v>
      </c>
      <c r="I3228" t="s">
        <v>32</v>
      </c>
      <c r="J3228" t="s">
        <v>13</v>
      </c>
      <c r="K3228" t="s">
        <v>2065</v>
      </c>
      <c r="L3228" t="s">
        <v>30</v>
      </c>
      <c r="N3228" t="str">
        <f>IF(ISBLANK(Sales[[#This Row],[return]]),"No",Sales[[#This Row],[return]])</f>
        <v>No</v>
      </c>
      <c r="O3228" s="2">
        <v>42867</v>
      </c>
      <c r="P3228" s="8" t="str">
        <f>TEXT(DAY(Sales[[#This Row],[OrderDate]]),"ddd")</f>
        <v>Thu</v>
      </c>
      <c r="Q3228" s="8" t="str">
        <f>TEXT(MONTH(Sales[[#This Row],[ShipDate]])*29,"mmm")</f>
        <v>May</v>
      </c>
      <c r="R3228">
        <v>1750</v>
      </c>
      <c r="S3228" t="s">
        <v>1946</v>
      </c>
      <c r="T3228" t="s">
        <v>28</v>
      </c>
      <c r="U3228">
        <v>94122</v>
      </c>
      <c r="V3228" s="1">
        <v>0</v>
      </c>
      <c r="W3228">
        <v>12</v>
      </c>
      <c r="X3228">
        <v>6</v>
      </c>
      <c r="Y3228">
        <v>26</v>
      </c>
      <c r="AD3228"/>
    </row>
    <row r="3229" spans="1:30" x14ac:dyDescent="0.25">
      <c r="A3229" t="s">
        <v>24</v>
      </c>
      <c r="B3229" s="2">
        <v>42817</v>
      </c>
      <c r="C3229" s="35">
        <f>YEAR(Sales[[#This Row],[ShipDate]])</f>
        <v>2017</v>
      </c>
      <c r="D3229" t="s">
        <v>113</v>
      </c>
      <c r="E3229" t="s">
        <v>31</v>
      </c>
      <c r="F3229" t="s">
        <v>104</v>
      </c>
      <c r="G3229" t="s">
        <v>25</v>
      </c>
      <c r="H3229" t="s">
        <v>146</v>
      </c>
      <c r="I3229" t="s">
        <v>149</v>
      </c>
      <c r="J3229" t="s">
        <v>13</v>
      </c>
      <c r="K3229" t="s">
        <v>2674</v>
      </c>
      <c r="L3229" t="s">
        <v>92</v>
      </c>
      <c r="N3229" t="str">
        <f>IF(ISBLANK(Sales[[#This Row],[return]]),"No",Sales[[#This Row],[return]])</f>
        <v>No</v>
      </c>
      <c r="O3229" s="2">
        <v>42814</v>
      </c>
      <c r="P3229" s="8" t="str">
        <f>TEXT(DAY(Sales[[#This Row],[OrderDate]]),"ddd")</f>
        <v>Fri</v>
      </c>
      <c r="Q3229" s="8" t="str">
        <f>TEXT(MONTH(Sales[[#This Row],[ShipDate]])*29,"mmm")</f>
        <v>Mar</v>
      </c>
      <c r="R3229">
        <v>1341</v>
      </c>
      <c r="S3229" t="s">
        <v>485</v>
      </c>
      <c r="T3229" t="s">
        <v>90</v>
      </c>
      <c r="U3229">
        <v>10035</v>
      </c>
      <c r="V3229" s="1">
        <v>0</v>
      </c>
      <c r="W3229">
        <v>12</v>
      </c>
      <c r="X3229">
        <v>1</v>
      </c>
      <c r="Y3229">
        <v>24</v>
      </c>
      <c r="AD3229"/>
    </row>
    <row r="3230" spans="1:30" x14ac:dyDescent="0.25">
      <c r="A3230" t="s">
        <v>24</v>
      </c>
      <c r="B3230" s="2">
        <v>42817</v>
      </c>
      <c r="C3230" s="35">
        <f>YEAR(Sales[[#This Row],[ShipDate]])</f>
        <v>2017</v>
      </c>
      <c r="D3230" t="s">
        <v>113</v>
      </c>
      <c r="E3230" t="s">
        <v>31</v>
      </c>
      <c r="F3230" t="s">
        <v>39</v>
      </c>
      <c r="G3230" t="s">
        <v>25</v>
      </c>
      <c r="H3230" t="s">
        <v>146</v>
      </c>
      <c r="I3230" t="s">
        <v>149</v>
      </c>
      <c r="J3230" t="s">
        <v>13</v>
      </c>
      <c r="K3230" t="s">
        <v>2674</v>
      </c>
      <c r="L3230" t="s">
        <v>92</v>
      </c>
      <c r="N3230" t="str">
        <f>IF(ISBLANK(Sales[[#This Row],[return]]),"No",Sales[[#This Row],[return]])</f>
        <v>No</v>
      </c>
      <c r="O3230" s="2">
        <v>42814</v>
      </c>
      <c r="P3230" s="8" t="str">
        <f>TEXT(DAY(Sales[[#This Row],[OrderDate]]),"ddd")</f>
        <v>Fri</v>
      </c>
      <c r="Q3230" s="8" t="str">
        <f>TEXT(MONTH(Sales[[#This Row],[ShipDate]])*29,"mmm")</f>
        <v>Mar</v>
      </c>
      <c r="R3230">
        <v>1556</v>
      </c>
      <c r="S3230" t="s">
        <v>1874</v>
      </c>
      <c r="T3230" t="s">
        <v>90</v>
      </c>
      <c r="U3230">
        <v>10035</v>
      </c>
      <c r="V3230" s="1">
        <v>0</v>
      </c>
      <c r="W3230">
        <v>20</v>
      </c>
      <c r="X3230">
        <v>4</v>
      </c>
      <c r="Y3230">
        <v>84</v>
      </c>
      <c r="AD3230"/>
    </row>
    <row r="3231" spans="1:30" x14ac:dyDescent="0.25">
      <c r="A3231" t="s">
        <v>24</v>
      </c>
      <c r="B3231" s="2">
        <v>42817</v>
      </c>
      <c r="C3231" s="35">
        <f>YEAR(Sales[[#This Row],[ShipDate]])</f>
        <v>2017</v>
      </c>
      <c r="D3231" t="s">
        <v>113</v>
      </c>
      <c r="E3231" t="s">
        <v>31</v>
      </c>
      <c r="F3231" t="s">
        <v>50</v>
      </c>
      <c r="G3231" t="s">
        <v>25</v>
      </c>
      <c r="H3231" t="s">
        <v>146</v>
      </c>
      <c r="I3231" t="s">
        <v>149</v>
      </c>
      <c r="J3231" t="s">
        <v>13</v>
      </c>
      <c r="K3231" t="s">
        <v>2674</v>
      </c>
      <c r="L3231" t="s">
        <v>92</v>
      </c>
      <c r="N3231" t="str">
        <f>IF(ISBLANK(Sales[[#This Row],[return]]),"No",Sales[[#This Row],[return]])</f>
        <v>No</v>
      </c>
      <c r="O3231" s="2">
        <v>42814</v>
      </c>
      <c r="P3231" s="8" t="str">
        <f>TEXT(DAY(Sales[[#This Row],[OrderDate]]),"ddd")</f>
        <v>Fri</v>
      </c>
      <c r="Q3231" s="8" t="str">
        <f>TEXT(MONTH(Sales[[#This Row],[ShipDate]])*29,"mmm")</f>
        <v>Mar</v>
      </c>
      <c r="R3231">
        <v>1634</v>
      </c>
      <c r="S3231" t="s">
        <v>647</v>
      </c>
      <c r="T3231" t="s">
        <v>90</v>
      </c>
      <c r="U3231">
        <v>10035</v>
      </c>
      <c r="V3231" s="1">
        <v>0.2</v>
      </c>
      <c r="W3231">
        <v>17</v>
      </c>
      <c r="X3231">
        <v>3</v>
      </c>
      <c r="Y3231">
        <v>50</v>
      </c>
      <c r="AD3231"/>
    </row>
    <row r="3232" spans="1:30" x14ac:dyDescent="0.25">
      <c r="A3232" t="s">
        <v>24</v>
      </c>
      <c r="B3232" s="2">
        <v>42817</v>
      </c>
      <c r="C3232" s="35">
        <f>YEAR(Sales[[#This Row],[ShipDate]])</f>
        <v>2017</v>
      </c>
      <c r="D3232" t="s">
        <v>113</v>
      </c>
      <c r="E3232" t="s">
        <v>31</v>
      </c>
      <c r="F3232" t="s">
        <v>50</v>
      </c>
      <c r="G3232" t="s">
        <v>25</v>
      </c>
      <c r="H3232" t="s">
        <v>146</v>
      </c>
      <c r="I3232" t="s">
        <v>149</v>
      </c>
      <c r="J3232" t="s">
        <v>13</v>
      </c>
      <c r="K3232" t="s">
        <v>2674</v>
      </c>
      <c r="L3232" t="s">
        <v>92</v>
      </c>
      <c r="N3232" t="str">
        <f>IF(ISBLANK(Sales[[#This Row],[return]]),"No",Sales[[#This Row],[return]])</f>
        <v>No</v>
      </c>
      <c r="O3232" s="2">
        <v>42814</v>
      </c>
      <c r="P3232" s="8" t="str">
        <f>TEXT(DAY(Sales[[#This Row],[OrderDate]]),"ddd")</f>
        <v>Fri</v>
      </c>
      <c r="Q3232" s="8" t="str">
        <f>TEXT(MONTH(Sales[[#This Row],[ShipDate]])*29,"mmm")</f>
        <v>Mar</v>
      </c>
      <c r="R3232">
        <v>649</v>
      </c>
      <c r="S3232" t="s">
        <v>62</v>
      </c>
      <c r="T3232" t="s">
        <v>90</v>
      </c>
      <c r="U3232">
        <v>10035</v>
      </c>
      <c r="V3232" s="1">
        <v>0.2</v>
      </c>
      <c r="W3232">
        <v>354</v>
      </c>
      <c r="X3232">
        <v>8</v>
      </c>
      <c r="Y3232">
        <v>1088</v>
      </c>
      <c r="AD3232"/>
    </row>
    <row r="3233" spans="1:30" x14ac:dyDescent="0.25">
      <c r="A3233" t="s">
        <v>24</v>
      </c>
      <c r="B3233" s="2">
        <v>42817</v>
      </c>
      <c r="C3233" s="35">
        <f>YEAR(Sales[[#This Row],[ShipDate]])</f>
        <v>2017</v>
      </c>
      <c r="D3233" t="s">
        <v>113</v>
      </c>
      <c r="E3233" t="s">
        <v>31</v>
      </c>
      <c r="F3233" t="s">
        <v>48</v>
      </c>
      <c r="G3233" t="s">
        <v>46</v>
      </c>
      <c r="H3233" t="s">
        <v>146</v>
      </c>
      <c r="I3233" t="s">
        <v>149</v>
      </c>
      <c r="J3233" t="s">
        <v>13</v>
      </c>
      <c r="K3233" t="s">
        <v>2674</v>
      </c>
      <c r="L3233" t="s">
        <v>92</v>
      </c>
      <c r="N3233" t="str">
        <f>IF(ISBLANK(Sales[[#This Row],[return]]),"No",Sales[[#This Row],[return]])</f>
        <v>No</v>
      </c>
      <c r="O3233" s="2">
        <v>42814</v>
      </c>
      <c r="P3233" s="8" t="str">
        <f>TEXT(DAY(Sales[[#This Row],[OrderDate]]),"ddd")</f>
        <v>Fri</v>
      </c>
      <c r="Q3233" s="8" t="str">
        <f>TEXT(MONTH(Sales[[#This Row],[ShipDate]])*29,"mmm")</f>
        <v>Mar</v>
      </c>
      <c r="R3233">
        <v>1243</v>
      </c>
      <c r="S3233" t="s">
        <v>2862</v>
      </c>
      <c r="T3233" t="s">
        <v>90</v>
      </c>
      <c r="U3233">
        <v>10035</v>
      </c>
      <c r="V3233" s="1">
        <v>0</v>
      </c>
      <c r="W3233">
        <v>54</v>
      </c>
      <c r="X3233">
        <v>2</v>
      </c>
      <c r="Y3233">
        <v>200</v>
      </c>
      <c r="AD3233"/>
    </row>
    <row r="3234" spans="1:30" x14ac:dyDescent="0.25">
      <c r="A3234" t="s">
        <v>24</v>
      </c>
      <c r="B3234" s="2">
        <v>42937</v>
      </c>
      <c r="C3234" s="35">
        <f>YEAR(Sales[[#This Row],[ShipDate]])</f>
        <v>2017</v>
      </c>
      <c r="D3234" t="s">
        <v>113</v>
      </c>
      <c r="E3234" t="s">
        <v>31</v>
      </c>
      <c r="F3234" t="s">
        <v>45</v>
      </c>
      <c r="G3234" t="s">
        <v>25</v>
      </c>
      <c r="H3234" t="s">
        <v>146</v>
      </c>
      <c r="I3234" t="s">
        <v>149</v>
      </c>
      <c r="J3234" t="s">
        <v>13</v>
      </c>
      <c r="K3234" t="s">
        <v>2760</v>
      </c>
      <c r="L3234" t="s">
        <v>92</v>
      </c>
      <c r="N3234" t="str">
        <f>IF(ISBLANK(Sales[[#This Row],[return]]),"No",Sales[[#This Row],[return]])</f>
        <v>No</v>
      </c>
      <c r="O3234" s="2">
        <v>42934</v>
      </c>
      <c r="P3234" s="8" t="str">
        <f>TEXT(DAY(Sales[[#This Row],[OrderDate]]),"ddd")</f>
        <v>Wed</v>
      </c>
      <c r="Q3234" s="8" t="str">
        <f>TEXT(MONTH(Sales[[#This Row],[ShipDate]])*29,"mmm")</f>
        <v>Jul</v>
      </c>
      <c r="R3234">
        <v>1134</v>
      </c>
      <c r="S3234" t="s">
        <v>1809</v>
      </c>
      <c r="T3234" t="s">
        <v>90</v>
      </c>
      <c r="U3234">
        <v>10009</v>
      </c>
      <c r="V3234" s="1">
        <v>0</v>
      </c>
      <c r="W3234">
        <v>2</v>
      </c>
      <c r="X3234">
        <v>2</v>
      </c>
      <c r="Y3234">
        <v>6</v>
      </c>
      <c r="AD3234"/>
    </row>
    <row r="3235" spans="1:30" x14ac:dyDescent="0.25">
      <c r="A3235" t="s">
        <v>40</v>
      </c>
      <c r="B3235" s="2">
        <v>43007</v>
      </c>
      <c r="C3235" s="35">
        <f>YEAR(Sales[[#This Row],[ShipDate]])</f>
        <v>2017</v>
      </c>
      <c r="D3235" t="s">
        <v>36</v>
      </c>
      <c r="E3235" t="s">
        <v>18</v>
      </c>
      <c r="F3235" t="s">
        <v>50</v>
      </c>
      <c r="G3235" t="s">
        <v>25</v>
      </c>
      <c r="H3235" t="s">
        <v>55</v>
      </c>
      <c r="I3235" t="s">
        <v>1139</v>
      </c>
      <c r="J3235" t="s">
        <v>13</v>
      </c>
      <c r="K3235" t="s">
        <v>1108</v>
      </c>
      <c r="L3235" t="s">
        <v>92</v>
      </c>
      <c r="N3235" t="str">
        <f>IF(ISBLANK(Sales[[#This Row],[return]]),"No",Sales[[#This Row],[return]])</f>
        <v>No</v>
      </c>
      <c r="O3235" s="2">
        <v>43003</v>
      </c>
      <c r="P3235" s="8" t="str">
        <f>TEXT(DAY(Sales[[#This Row],[OrderDate]]),"ddd")</f>
        <v>Wed</v>
      </c>
      <c r="Q3235" s="8" t="str">
        <f>TEXT(MONTH(Sales[[#This Row],[ShipDate]])*29,"mmm")</f>
        <v>Sep</v>
      </c>
      <c r="R3235">
        <v>702</v>
      </c>
      <c r="S3235" t="s">
        <v>308</v>
      </c>
      <c r="T3235" t="s">
        <v>90</v>
      </c>
      <c r="U3235">
        <v>3301</v>
      </c>
      <c r="V3235" s="1">
        <v>0</v>
      </c>
      <c r="W3235">
        <v>32</v>
      </c>
      <c r="X3235">
        <v>2</v>
      </c>
      <c r="Y3235">
        <v>69</v>
      </c>
      <c r="AD3235"/>
    </row>
    <row r="3236" spans="1:30" x14ac:dyDescent="0.25">
      <c r="A3236" t="s">
        <v>24</v>
      </c>
      <c r="B3236" s="2">
        <v>43025</v>
      </c>
      <c r="C3236" s="35">
        <f>YEAR(Sales[[#This Row],[ShipDate]])</f>
        <v>2017</v>
      </c>
      <c r="D3236" t="s">
        <v>19</v>
      </c>
      <c r="E3236" t="s">
        <v>18</v>
      </c>
      <c r="F3236" t="s">
        <v>38</v>
      </c>
      <c r="G3236" t="s">
        <v>11</v>
      </c>
      <c r="H3236" t="s">
        <v>200</v>
      </c>
      <c r="I3236" t="s">
        <v>149</v>
      </c>
      <c r="J3236" t="s">
        <v>13</v>
      </c>
      <c r="K3236" t="s">
        <v>1365</v>
      </c>
      <c r="L3236" t="s">
        <v>92</v>
      </c>
      <c r="N3236" t="str">
        <f>IF(ISBLANK(Sales[[#This Row],[return]]),"No",Sales[[#This Row],[return]])</f>
        <v>No</v>
      </c>
      <c r="O3236" s="2">
        <v>43020</v>
      </c>
      <c r="P3236" s="8" t="str">
        <f>TEXT(DAY(Sales[[#This Row],[OrderDate]]),"ddd")</f>
        <v>Thu</v>
      </c>
      <c r="Q3236" s="8" t="str">
        <f>TEXT(MONTH(Sales[[#This Row],[ShipDate]])*29,"mmm")</f>
        <v>Oct</v>
      </c>
      <c r="R3236">
        <v>1387</v>
      </c>
      <c r="S3236" t="s">
        <v>1366</v>
      </c>
      <c r="T3236" t="s">
        <v>90</v>
      </c>
      <c r="U3236">
        <v>14609</v>
      </c>
      <c r="V3236" s="1">
        <v>0.4</v>
      </c>
      <c r="W3236">
        <v>-14</v>
      </c>
      <c r="X3236">
        <v>1</v>
      </c>
      <c r="Y3236">
        <v>210</v>
      </c>
      <c r="AD3236"/>
    </row>
    <row r="3237" spans="1:30" x14ac:dyDescent="0.25">
      <c r="A3237" t="s">
        <v>10</v>
      </c>
      <c r="B3237" s="2">
        <v>42985</v>
      </c>
      <c r="C3237" s="35">
        <f>YEAR(Sales[[#This Row],[ShipDate]])</f>
        <v>2017</v>
      </c>
      <c r="D3237" t="s">
        <v>19</v>
      </c>
      <c r="E3237" t="s">
        <v>31</v>
      </c>
      <c r="F3237" t="s">
        <v>99</v>
      </c>
      <c r="G3237" t="s">
        <v>46</v>
      </c>
      <c r="H3237" t="s">
        <v>107</v>
      </c>
      <c r="I3237" t="s">
        <v>70</v>
      </c>
      <c r="J3237" t="s">
        <v>13</v>
      </c>
      <c r="K3237" t="s">
        <v>429</v>
      </c>
      <c r="L3237" t="s">
        <v>68</v>
      </c>
      <c r="N3237" t="str">
        <f>IF(ISBLANK(Sales[[#This Row],[return]]),"No",Sales[[#This Row],[return]])</f>
        <v>No</v>
      </c>
      <c r="O3237" s="2">
        <v>42982</v>
      </c>
      <c r="P3237" s="8" t="str">
        <f>TEXT(DAY(Sales[[#This Row],[OrderDate]]),"ddd")</f>
        <v>Wed</v>
      </c>
      <c r="Q3237" s="8" t="str">
        <f>TEXT(MONTH(Sales[[#This Row],[ShipDate]])*29,"mmm")</f>
        <v>Sep</v>
      </c>
      <c r="R3237">
        <v>1471</v>
      </c>
      <c r="S3237" t="s">
        <v>419</v>
      </c>
      <c r="T3237" t="s">
        <v>66</v>
      </c>
      <c r="U3237">
        <v>77095</v>
      </c>
      <c r="V3237" s="1">
        <v>0.2</v>
      </c>
      <c r="W3237">
        <v>7</v>
      </c>
      <c r="X3237">
        <v>3</v>
      </c>
      <c r="Y3237">
        <v>134</v>
      </c>
      <c r="AD3237"/>
    </row>
    <row r="3238" spans="1:30" x14ac:dyDescent="0.25">
      <c r="A3238" t="s">
        <v>40</v>
      </c>
      <c r="B3238" s="2">
        <v>43070</v>
      </c>
      <c r="C3238" s="35">
        <f>YEAR(Sales[[#This Row],[ShipDate]])</f>
        <v>2017</v>
      </c>
      <c r="D3238" t="s">
        <v>36</v>
      </c>
      <c r="E3238" t="s">
        <v>69</v>
      </c>
      <c r="F3238" t="s">
        <v>50</v>
      </c>
      <c r="G3238" t="s">
        <v>25</v>
      </c>
      <c r="H3238" t="s">
        <v>783</v>
      </c>
      <c r="I3238" t="s">
        <v>786</v>
      </c>
      <c r="J3238" t="s">
        <v>13</v>
      </c>
      <c r="K3238" t="s">
        <v>2957</v>
      </c>
      <c r="L3238" t="s">
        <v>17</v>
      </c>
      <c r="N3238" t="str">
        <f>IF(ISBLANK(Sales[[#This Row],[return]]),"No",Sales[[#This Row],[return]])</f>
        <v>No</v>
      </c>
      <c r="O3238" s="2">
        <v>43066</v>
      </c>
      <c r="P3238" s="8" t="str">
        <f>TEXT(DAY(Sales[[#This Row],[OrderDate]]),"ddd")</f>
        <v>Fri</v>
      </c>
      <c r="Q3238" s="8" t="str">
        <f>TEXT(MONTH(Sales[[#This Row],[ShipDate]])*29,"mmm")</f>
        <v>Dec</v>
      </c>
      <c r="R3238">
        <v>1850</v>
      </c>
      <c r="S3238" t="s">
        <v>2160</v>
      </c>
      <c r="T3238" t="s">
        <v>15</v>
      </c>
      <c r="U3238">
        <v>72701</v>
      </c>
      <c r="V3238" s="1">
        <v>0</v>
      </c>
      <c r="W3238">
        <v>3</v>
      </c>
      <c r="X3238">
        <v>2</v>
      </c>
      <c r="Y3238">
        <v>6</v>
      </c>
      <c r="AD3238"/>
    </row>
    <row r="3239" spans="1:30" x14ac:dyDescent="0.25">
      <c r="A3239" t="s">
        <v>40</v>
      </c>
      <c r="B3239" s="2">
        <v>43032</v>
      </c>
      <c r="C3239" s="35">
        <f>YEAR(Sales[[#This Row],[ShipDate]])</f>
        <v>2017</v>
      </c>
      <c r="D3239" t="s">
        <v>36</v>
      </c>
      <c r="E3239" t="s">
        <v>69</v>
      </c>
      <c r="F3239" t="s">
        <v>52</v>
      </c>
      <c r="G3239" t="s">
        <v>25</v>
      </c>
      <c r="H3239" t="s">
        <v>26</v>
      </c>
      <c r="I3239" t="s">
        <v>32</v>
      </c>
      <c r="J3239" t="s">
        <v>13</v>
      </c>
      <c r="K3239" t="s">
        <v>363</v>
      </c>
      <c r="L3239" t="s">
        <v>30</v>
      </c>
      <c r="N3239" t="str">
        <f>IF(ISBLANK(Sales[[#This Row],[return]]),"No",Sales[[#This Row],[return]])</f>
        <v>No</v>
      </c>
      <c r="O3239" s="2">
        <v>43027</v>
      </c>
      <c r="P3239" s="8" t="str">
        <f>TEXT(DAY(Sales[[#This Row],[OrderDate]]),"ddd")</f>
        <v>Thu</v>
      </c>
      <c r="Q3239" s="8" t="str">
        <f>TEXT(MONTH(Sales[[#This Row],[ShipDate]])*29,"mmm")</f>
        <v>Oct</v>
      </c>
      <c r="R3239">
        <v>1425</v>
      </c>
      <c r="S3239" t="s">
        <v>1991</v>
      </c>
      <c r="T3239" t="s">
        <v>28</v>
      </c>
      <c r="U3239">
        <v>90008</v>
      </c>
      <c r="V3239" s="1">
        <v>0</v>
      </c>
      <c r="W3239">
        <v>459</v>
      </c>
      <c r="X3239">
        <v>5</v>
      </c>
      <c r="Y3239">
        <v>1641</v>
      </c>
      <c r="AD3239"/>
    </row>
    <row r="3240" spans="1:30" x14ac:dyDescent="0.25">
      <c r="A3240" t="s">
        <v>40</v>
      </c>
      <c r="B3240" s="2">
        <v>43032</v>
      </c>
      <c r="C3240" s="35">
        <f>YEAR(Sales[[#This Row],[ShipDate]])</f>
        <v>2017</v>
      </c>
      <c r="D3240" t="s">
        <v>36</v>
      </c>
      <c r="E3240" t="s">
        <v>69</v>
      </c>
      <c r="F3240" t="s">
        <v>99</v>
      </c>
      <c r="G3240" t="s">
        <v>46</v>
      </c>
      <c r="H3240" t="s">
        <v>26</v>
      </c>
      <c r="I3240" t="s">
        <v>32</v>
      </c>
      <c r="J3240" t="s">
        <v>13</v>
      </c>
      <c r="K3240" t="s">
        <v>363</v>
      </c>
      <c r="L3240" t="s">
        <v>30</v>
      </c>
      <c r="N3240" t="str">
        <f>IF(ISBLANK(Sales[[#This Row],[return]]),"No",Sales[[#This Row],[return]])</f>
        <v>No</v>
      </c>
      <c r="O3240" s="2">
        <v>43027</v>
      </c>
      <c r="P3240" s="8" t="str">
        <f>TEXT(DAY(Sales[[#This Row],[OrderDate]]),"ddd")</f>
        <v>Thu</v>
      </c>
      <c r="Q3240" s="8" t="str">
        <f>TEXT(MONTH(Sales[[#This Row],[ShipDate]])*29,"mmm")</f>
        <v>Oct</v>
      </c>
      <c r="R3240">
        <v>1116</v>
      </c>
      <c r="S3240" t="s">
        <v>552</v>
      </c>
      <c r="T3240" t="s">
        <v>28</v>
      </c>
      <c r="U3240">
        <v>90008</v>
      </c>
      <c r="V3240" s="1">
        <v>0</v>
      </c>
      <c r="W3240">
        <v>97</v>
      </c>
      <c r="X3240">
        <v>3</v>
      </c>
      <c r="Y3240">
        <v>270</v>
      </c>
      <c r="AD3240"/>
    </row>
    <row r="3241" spans="1:30" x14ac:dyDescent="0.25">
      <c r="A3241" t="s">
        <v>40</v>
      </c>
      <c r="B3241" s="2">
        <v>42807</v>
      </c>
      <c r="C3241" s="35">
        <f>YEAR(Sales[[#This Row],[ShipDate]])</f>
        <v>2017</v>
      </c>
      <c r="D3241" t="s">
        <v>36</v>
      </c>
      <c r="E3241" t="s">
        <v>31</v>
      </c>
      <c r="F3241" t="s">
        <v>59</v>
      </c>
      <c r="G3241" t="s">
        <v>25</v>
      </c>
      <c r="H3241" t="s">
        <v>553</v>
      </c>
      <c r="I3241" t="s">
        <v>149</v>
      </c>
      <c r="J3241" t="s">
        <v>13</v>
      </c>
      <c r="K3241" t="s">
        <v>971</v>
      </c>
      <c r="L3241" t="s">
        <v>92</v>
      </c>
      <c r="N3241" t="str">
        <f>IF(ISBLANK(Sales[[#This Row],[return]]),"No",Sales[[#This Row],[return]])</f>
        <v>No</v>
      </c>
      <c r="O3241" s="2">
        <v>42802</v>
      </c>
      <c r="P3241" s="8" t="str">
        <f>TEXT(DAY(Sales[[#This Row],[OrderDate]]),"ddd")</f>
        <v>Sun</v>
      </c>
      <c r="Q3241" s="8" t="str">
        <f>TEXT(MONTH(Sales[[#This Row],[ShipDate]])*29,"mmm")</f>
        <v>Mar</v>
      </c>
      <c r="R3241">
        <v>1797</v>
      </c>
      <c r="S3241" t="s">
        <v>1917</v>
      </c>
      <c r="T3241" t="s">
        <v>90</v>
      </c>
      <c r="U3241">
        <v>11561</v>
      </c>
      <c r="V3241" s="1">
        <v>0</v>
      </c>
      <c r="W3241">
        <v>9</v>
      </c>
      <c r="X3241">
        <v>3</v>
      </c>
      <c r="Y3241">
        <v>19</v>
      </c>
      <c r="AD3241"/>
    </row>
    <row r="3242" spans="1:30" x14ac:dyDescent="0.25">
      <c r="A3242" t="s">
        <v>24</v>
      </c>
      <c r="B3242" s="2">
        <v>43043</v>
      </c>
      <c r="C3242" s="35">
        <f>YEAR(Sales[[#This Row],[ShipDate]])</f>
        <v>2017</v>
      </c>
      <c r="D3242" t="s">
        <v>113</v>
      </c>
      <c r="E3242" t="s">
        <v>69</v>
      </c>
      <c r="F3242" t="s">
        <v>23</v>
      </c>
      <c r="G3242" t="s">
        <v>11</v>
      </c>
      <c r="H3242" t="s">
        <v>146</v>
      </c>
      <c r="I3242" t="s">
        <v>149</v>
      </c>
      <c r="J3242" t="s">
        <v>13</v>
      </c>
      <c r="K3242" t="s">
        <v>2907</v>
      </c>
      <c r="L3242" t="s">
        <v>92</v>
      </c>
      <c r="N3242" t="str">
        <f>IF(ISBLANK(Sales[[#This Row],[return]]),"No",Sales[[#This Row],[return]])</f>
        <v>No</v>
      </c>
      <c r="O3242" s="2">
        <v>43041</v>
      </c>
      <c r="P3242" s="8" t="str">
        <f>TEXT(DAY(Sales[[#This Row],[OrderDate]]),"ddd")</f>
        <v>Mon</v>
      </c>
      <c r="Q3242" s="8" t="str">
        <f>TEXT(MONTH(Sales[[#This Row],[ShipDate]])*29,"mmm")</f>
        <v>Nov</v>
      </c>
      <c r="R3242">
        <v>844</v>
      </c>
      <c r="S3242" t="s">
        <v>1444</v>
      </c>
      <c r="T3242" t="s">
        <v>90</v>
      </c>
      <c r="U3242">
        <v>10011</v>
      </c>
      <c r="V3242" s="1">
        <v>0.1</v>
      </c>
      <c r="W3242">
        <v>553</v>
      </c>
      <c r="X3242">
        <v>11</v>
      </c>
      <c r="Y3242">
        <v>2621</v>
      </c>
      <c r="AD3242"/>
    </row>
    <row r="3243" spans="1:30" x14ac:dyDescent="0.25">
      <c r="A3243" t="s">
        <v>24</v>
      </c>
      <c r="B3243" s="2">
        <v>42941</v>
      </c>
      <c r="C3243" s="35">
        <f>YEAR(Sales[[#This Row],[ShipDate]])</f>
        <v>2017</v>
      </c>
      <c r="D3243" t="s">
        <v>19</v>
      </c>
      <c r="E3243" t="s">
        <v>18</v>
      </c>
      <c r="F3243" t="s">
        <v>39</v>
      </c>
      <c r="G3243" t="s">
        <v>25</v>
      </c>
      <c r="H3243" t="s">
        <v>1909</v>
      </c>
      <c r="I3243" t="s">
        <v>142</v>
      </c>
      <c r="J3243" t="s">
        <v>13</v>
      </c>
      <c r="K3243" t="s">
        <v>1365</v>
      </c>
      <c r="L3243" t="s">
        <v>68</v>
      </c>
      <c r="N3243" t="str">
        <f>IF(ISBLANK(Sales[[#This Row],[return]]),"No",Sales[[#This Row],[return]])</f>
        <v>No</v>
      </c>
      <c r="O3243" s="2">
        <v>42936</v>
      </c>
      <c r="P3243" s="8" t="str">
        <f>TEXT(DAY(Sales[[#This Row],[OrderDate]]),"ddd")</f>
        <v>Fri</v>
      </c>
      <c r="Q3243" s="8" t="str">
        <f>TEXT(MONTH(Sales[[#This Row],[ShipDate]])*29,"mmm")</f>
        <v>Jul</v>
      </c>
      <c r="R3243">
        <v>1110</v>
      </c>
      <c r="S3243" t="s">
        <v>1910</v>
      </c>
      <c r="T3243" t="s">
        <v>66</v>
      </c>
      <c r="U3243">
        <v>46614</v>
      </c>
      <c r="V3243" s="1">
        <v>0</v>
      </c>
      <c r="W3243">
        <v>10</v>
      </c>
      <c r="X3243">
        <v>1</v>
      </c>
      <c r="Y3243">
        <v>35</v>
      </c>
      <c r="AD3243"/>
    </row>
    <row r="3244" spans="1:30" x14ac:dyDescent="0.25">
      <c r="A3244" t="s">
        <v>24</v>
      </c>
      <c r="B3244" s="2">
        <v>42941</v>
      </c>
      <c r="C3244" s="35">
        <f>YEAR(Sales[[#This Row],[ShipDate]])</f>
        <v>2017</v>
      </c>
      <c r="D3244" t="s">
        <v>19</v>
      </c>
      <c r="E3244" t="s">
        <v>18</v>
      </c>
      <c r="F3244" t="s">
        <v>59</v>
      </c>
      <c r="G3244" t="s">
        <v>25</v>
      </c>
      <c r="H3244" t="s">
        <v>1909</v>
      </c>
      <c r="I3244" t="s">
        <v>142</v>
      </c>
      <c r="J3244" t="s">
        <v>13</v>
      </c>
      <c r="K3244" t="s">
        <v>1365</v>
      </c>
      <c r="L3244" t="s">
        <v>68</v>
      </c>
      <c r="N3244" t="str">
        <f>IF(ISBLANK(Sales[[#This Row],[return]]),"No",Sales[[#This Row],[return]])</f>
        <v>No</v>
      </c>
      <c r="O3244" s="2">
        <v>42936</v>
      </c>
      <c r="P3244" s="8" t="str">
        <f>TEXT(DAY(Sales[[#This Row],[OrderDate]]),"ddd")</f>
        <v>Fri</v>
      </c>
      <c r="Q3244" s="8" t="str">
        <f>TEXT(MONTH(Sales[[#This Row],[ShipDate]])*29,"mmm")</f>
        <v>Jul</v>
      </c>
      <c r="R3244">
        <v>1575</v>
      </c>
      <c r="S3244" t="s">
        <v>1884</v>
      </c>
      <c r="T3244" t="s">
        <v>66</v>
      </c>
      <c r="U3244">
        <v>46614</v>
      </c>
      <c r="V3244" s="1">
        <v>0</v>
      </c>
      <c r="W3244">
        <v>46</v>
      </c>
      <c r="X3244">
        <v>2</v>
      </c>
      <c r="Y3244">
        <v>98</v>
      </c>
      <c r="AD3244"/>
    </row>
    <row r="3245" spans="1:30" x14ac:dyDescent="0.25">
      <c r="A3245" t="s">
        <v>24</v>
      </c>
      <c r="B3245" s="2">
        <v>42941</v>
      </c>
      <c r="C3245" s="35">
        <f>YEAR(Sales[[#This Row],[ShipDate]])</f>
        <v>2017</v>
      </c>
      <c r="D3245" t="s">
        <v>19</v>
      </c>
      <c r="E3245" t="s">
        <v>18</v>
      </c>
      <c r="F3245" t="s">
        <v>59</v>
      </c>
      <c r="G3245" t="s">
        <v>25</v>
      </c>
      <c r="H3245" t="s">
        <v>1909</v>
      </c>
      <c r="I3245" t="s">
        <v>142</v>
      </c>
      <c r="J3245" t="s">
        <v>13</v>
      </c>
      <c r="K3245" t="s">
        <v>1365</v>
      </c>
      <c r="L3245" t="s">
        <v>68</v>
      </c>
      <c r="N3245" t="str">
        <f>IF(ISBLANK(Sales[[#This Row],[return]]),"No",Sales[[#This Row],[return]])</f>
        <v>No</v>
      </c>
      <c r="O3245" s="2">
        <v>42936</v>
      </c>
      <c r="P3245" s="8" t="str">
        <f>TEXT(DAY(Sales[[#This Row],[OrderDate]]),"ddd")</f>
        <v>Fri</v>
      </c>
      <c r="Q3245" s="8" t="str">
        <f>TEXT(MONTH(Sales[[#This Row],[ShipDate]])*29,"mmm")</f>
        <v>Jul</v>
      </c>
      <c r="R3245">
        <v>1780</v>
      </c>
      <c r="S3245" t="s">
        <v>1930</v>
      </c>
      <c r="T3245" t="s">
        <v>66</v>
      </c>
      <c r="U3245">
        <v>46614</v>
      </c>
      <c r="V3245" s="1">
        <v>0</v>
      </c>
      <c r="W3245">
        <v>12</v>
      </c>
      <c r="X3245">
        <v>5</v>
      </c>
      <c r="Y3245">
        <v>26</v>
      </c>
      <c r="AD3245"/>
    </row>
    <row r="3246" spans="1:30" x14ac:dyDescent="0.25">
      <c r="A3246" t="s">
        <v>24</v>
      </c>
      <c r="B3246" s="2">
        <v>42941</v>
      </c>
      <c r="C3246" s="35">
        <f>YEAR(Sales[[#This Row],[ShipDate]])</f>
        <v>2017</v>
      </c>
      <c r="D3246" t="s">
        <v>19</v>
      </c>
      <c r="E3246" t="s">
        <v>18</v>
      </c>
      <c r="F3246" t="s">
        <v>39</v>
      </c>
      <c r="G3246" t="s">
        <v>25</v>
      </c>
      <c r="H3246" t="s">
        <v>1909</v>
      </c>
      <c r="I3246" t="s">
        <v>142</v>
      </c>
      <c r="J3246" t="s">
        <v>13</v>
      </c>
      <c r="K3246" t="s">
        <v>1365</v>
      </c>
      <c r="L3246" t="s">
        <v>68</v>
      </c>
      <c r="N3246" t="str">
        <f>IF(ISBLANK(Sales[[#This Row],[return]]),"No",Sales[[#This Row],[return]])</f>
        <v>No</v>
      </c>
      <c r="O3246" s="2">
        <v>42936</v>
      </c>
      <c r="P3246" s="8" t="str">
        <f>TEXT(DAY(Sales[[#This Row],[OrderDate]]),"ddd")</f>
        <v>Fri</v>
      </c>
      <c r="Q3246" s="8" t="str">
        <f>TEXT(MONTH(Sales[[#This Row],[ShipDate]])*29,"mmm")</f>
        <v>Jul</v>
      </c>
      <c r="R3246">
        <v>583</v>
      </c>
      <c r="S3246" t="s">
        <v>205</v>
      </c>
      <c r="T3246" t="s">
        <v>66</v>
      </c>
      <c r="U3246">
        <v>46614</v>
      </c>
      <c r="V3246" s="1">
        <v>0</v>
      </c>
      <c r="W3246">
        <v>38</v>
      </c>
      <c r="X3246">
        <v>5</v>
      </c>
      <c r="Y3246">
        <v>141</v>
      </c>
      <c r="AD3246"/>
    </row>
    <row r="3247" spans="1:30" x14ac:dyDescent="0.25">
      <c r="A3247" t="s">
        <v>24</v>
      </c>
      <c r="B3247" s="2">
        <v>42941</v>
      </c>
      <c r="C3247" s="35">
        <f>YEAR(Sales[[#This Row],[ShipDate]])</f>
        <v>2017</v>
      </c>
      <c r="D3247" t="s">
        <v>19</v>
      </c>
      <c r="E3247" t="s">
        <v>18</v>
      </c>
      <c r="F3247" t="s">
        <v>104</v>
      </c>
      <c r="G3247" t="s">
        <v>25</v>
      </c>
      <c r="H3247" t="s">
        <v>1909</v>
      </c>
      <c r="I3247" t="s">
        <v>142</v>
      </c>
      <c r="J3247" t="s">
        <v>13</v>
      </c>
      <c r="K3247" t="s">
        <v>1365</v>
      </c>
      <c r="L3247" t="s">
        <v>68</v>
      </c>
      <c r="N3247" t="str">
        <f>IF(ISBLANK(Sales[[#This Row],[return]]),"No",Sales[[#This Row],[return]])</f>
        <v>No</v>
      </c>
      <c r="O3247" s="2">
        <v>42936</v>
      </c>
      <c r="P3247" s="8" t="str">
        <f>TEXT(DAY(Sales[[#This Row],[OrderDate]]),"ddd")</f>
        <v>Fri</v>
      </c>
      <c r="Q3247" s="8" t="str">
        <f>TEXT(MONTH(Sales[[#This Row],[ShipDate]])*29,"mmm")</f>
        <v>Jul</v>
      </c>
      <c r="R3247">
        <v>1626</v>
      </c>
      <c r="S3247" t="s">
        <v>683</v>
      </c>
      <c r="T3247" t="s">
        <v>66</v>
      </c>
      <c r="U3247">
        <v>46614</v>
      </c>
      <c r="V3247" s="1">
        <v>0</v>
      </c>
      <c r="W3247">
        <v>49</v>
      </c>
      <c r="X3247">
        <v>7</v>
      </c>
      <c r="Y3247">
        <v>107</v>
      </c>
      <c r="AD3247"/>
    </row>
    <row r="3248" spans="1:30" x14ac:dyDescent="0.25">
      <c r="A3248" t="s">
        <v>24</v>
      </c>
      <c r="B3248" s="2">
        <v>42941</v>
      </c>
      <c r="C3248" s="35">
        <f>YEAR(Sales[[#This Row],[ShipDate]])</f>
        <v>2017</v>
      </c>
      <c r="D3248" t="s">
        <v>19</v>
      </c>
      <c r="E3248" t="s">
        <v>18</v>
      </c>
      <c r="F3248" t="s">
        <v>99</v>
      </c>
      <c r="G3248" t="s">
        <v>46</v>
      </c>
      <c r="H3248" t="s">
        <v>1909</v>
      </c>
      <c r="I3248" t="s">
        <v>142</v>
      </c>
      <c r="J3248" t="s">
        <v>13</v>
      </c>
      <c r="K3248" t="s">
        <v>1365</v>
      </c>
      <c r="L3248" t="s">
        <v>68</v>
      </c>
      <c r="N3248" t="str">
        <f>IF(ISBLANK(Sales[[#This Row],[return]]),"No",Sales[[#This Row],[return]])</f>
        <v>No</v>
      </c>
      <c r="O3248" s="2">
        <v>42936</v>
      </c>
      <c r="P3248" s="8" t="str">
        <f>TEXT(DAY(Sales[[#This Row],[OrderDate]]),"ddd")</f>
        <v>Fri</v>
      </c>
      <c r="Q3248" s="8" t="str">
        <f>TEXT(MONTH(Sales[[#This Row],[ShipDate]])*29,"mmm")</f>
        <v>Jul</v>
      </c>
      <c r="R3248">
        <v>919</v>
      </c>
      <c r="S3248" t="s">
        <v>1014</v>
      </c>
      <c r="T3248" t="s">
        <v>66</v>
      </c>
      <c r="U3248">
        <v>46614</v>
      </c>
      <c r="V3248" s="1">
        <v>0</v>
      </c>
      <c r="W3248">
        <v>125</v>
      </c>
      <c r="X3248">
        <v>5</v>
      </c>
      <c r="Y3248">
        <v>831</v>
      </c>
      <c r="AD3248"/>
    </row>
    <row r="3249" spans="1:30" x14ac:dyDescent="0.25">
      <c r="A3249" t="s">
        <v>40</v>
      </c>
      <c r="B3249" s="2">
        <v>42988</v>
      </c>
      <c r="C3249" s="35">
        <f>YEAR(Sales[[#This Row],[ShipDate]])</f>
        <v>2017</v>
      </c>
      <c r="D3249" t="s">
        <v>36</v>
      </c>
      <c r="E3249" t="s">
        <v>31</v>
      </c>
      <c r="F3249" t="s">
        <v>150</v>
      </c>
      <c r="G3249" t="s">
        <v>25</v>
      </c>
      <c r="H3249" t="s">
        <v>1568</v>
      </c>
      <c r="I3249" t="s">
        <v>180</v>
      </c>
      <c r="J3249" t="s">
        <v>13</v>
      </c>
      <c r="K3249" t="s">
        <v>2696</v>
      </c>
      <c r="L3249" t="s">
        <v>17</v>
      </c>
      <c r="N3249" t="str">
        <f>IF(ISBLANK(Sales[[#This Row],[return]]),"No",Sales[[#This Row],[return]])</f>
        <v>No</v>
      </c>
      <c r="O3249" s="2">
        <v>42984</v>
      </c>
      <c r="P3249" s="8" t="str">
        <f>TEXT(DAY(Sales[[#This Row],[OrderDate]]),"ddd")</f>
        <v>Fri</v>
      </c>
      <c r="Q3249" s="8" t="str">
        <f>TEXT(MONTH(Sales[[#This Row],[ShipDate]])*29,"mmm")</f>
        <v>Sep</v>
      </c>
      <c r="R3249">
        <v>151</v>
      </c>
      <c r="S3249" t="s">
        <v>2287</v>
      </c>
      <c r="T3249" t="s">
        <v>15</v>
      </c>
      <c r="U3249">
        <v>37211</v>
      </c>
      <c r="V3249" s="1">
        <v>0.2</v>
      </c>
      <c r="W3249">
        <v>1</v>
      </c>
      <c r="X3249">
        <v>5</v>
      </c>
      <c r="Y3249">
        <v>7</v>
      </c>
      <c r="AD3249"/>
    </row>
    <row r="3250" spans="1:30" x14ac:dyDescent="0.25">
      <c r="A3250" t="s">
        <v>10</v>
      </c>
      <c r="B3250" s="2">
        <v>43003</v>
      </c>
      <c r="C3250" s="35">
        <f>YEAR(Sales[[#This Row],[ShipDate]])</f>
        <v>2017</v>
      </c>
      <c r="D3250" t="s">
        <v>607</v>
      </c>
      <c r="E3250" t="s">
        <v>18</v>
      </c>
      <c r="F3250" t="s">
        <v>50</v>
      </c>
      <c r="G3250" t="s">
        <v>25</v>
      </c>
      <c r="H3250" t="s">
        <v>88</v>
      </c>
      <c r="I3250" t="s">
        <v>93</v>
      </c>
      <c r="J3250" t="s">
        <v>13</v>
      </c>
      <c r="K3250" t="s">
        <v>1370</v>
      </c>
      <c r="L3250" t="s">
        <v>92</v>
      </c>
      <c r="N3250" t="str">
        <f>IF(ISBLANK(Sales[[#This Row],[return]]),"No",Sales[[#This Row],[return]])</f>
        <v>No</v>
      </c>
      <c r="O3250" s="2">
        <v>43003</v>
      </c>
      <c r="P3250" s="8" t="str">
        <f>TEXT(DAY(Sales[[#This Row],[OrderDate]]),"ddd")</f>
        <v>Wed</v>
      </c>
      <c r="Q3250" s="8" t="str">
        <f>TEXT(MONTH(Sales[[#This Row],[ShipDate]])*29,"mmm")</f>
        <v>Sep</v>
      </c>
      <c r="R3250">
        <v>54</v>
      </c>
      <c r="S3250" t="s">
        <v>3229</v>
      </c>
      <c r="T3250" t="s">
        <v>90</v>
      </c>
      <c r="U3250">
        <v>19143</v>
      </c>
      <c r="V3250" s="1">
        <v>0.7</v>
      </c>
      <c r="W3250">
        <v>-2</v>
      </c>
      <c r="X3250">
        <v>2</v>
      </c>
      <c r="Y3250">
        <v>3</v>
      </c>
      <c r="AD3250"/>
    </row>
    <row r="3251" spans="1:30" x14ac:dyDescent="0.25">
      <c r="A3251" t="s">
        <v>24</v>
      </c>
      <c r="B3251" s="2">
        <v>42955</v>
      </c>
      <c r="C3251" s="35">
        <f>YEAR(Sales[[#This Row],[ShipDate]])</f>
        <v>2017</v>
      </c>
      <c r="D3251" t="s">
        <v>113</v>
      </c>
      <c r="E3251" t="s">
        <v>31</v>
      </c>
      <c r="F3251" t="s">
        <v>59</v>
      </c>
      <c r="G3251" t="s">
        <v>25</v>
      </c>
      <c r="H3251" t="s">
        <v>107</v>
      </c>
      <c r="I3251" t="s">
        <v>70</v>
      </c>
      <c r="J3251" t="s">
        <v>13</v>
      </c>
      <c r="K3251" t="s">
        <v>413</v>
      </c>
      <c r="L3251" t="s">
        <v>68</v>
      </c>
      <c r="N3251" t="str">
        <f>IF(ISBLANK(Sales[[#This Row],[return]]),"No",Sales[[#This Row],[return]])</f>
        <v>No</v>
      </c>
      <c r="O3251" s="2">
        <v>42953</v>
      </c>
      <c r="P3251" s="8" t="str">
        <f>TEXT(DAY(Sales[[#This Row],[OrderDate]]),"ddd")</f>
        <v>Fri</v>
      </c>
      <c r="Q3251" s="8" t="str">
        <f>TEXT(MONTH(Sales[[#This Row],[ShipDate]])*29,"mmm")</f>
        <v>Aug</v>
      </c>
      <c r="R3251">
        <v>1669</v>
      </c>
      <c r="S3251" t="s">
        <v>2135</v>
      </c>
      <c r="T3251" t="s">
        <v>66</v>
      </c>
      <c r="U3251">
        <v>77041</v>
      </c>
      <c r="V3251" s="1">
        <v>0.2</v>
      </c>
      <c r="W3251">
        <v>10</v>
      </c>
      <c r="X3251">
        <v>3</v>
      </c>
      <c r="Y3251">
        <v>27</v>
      </c>
      <c r="AD3251"/>
    </row>
    <row r="3252" spans="1:30" x14ac:dyDescent="0.25">
      <c r="A3252" t="s">
        <v>24</v>
      </c>
      <c r="B3252" s="2">
        <v>42861</v>
      </c>
      <c r="C3252" s="35">
        <f>YEAR(Sales[[#This Row],[ShipDate]])</f>
        <v>2017</v>
      </c>
      <c r="D3252" t="s">
        <v>113</v>
      </c>
      <c r="E3252" t="s">
        <v>69</v>
      </c>
      <c r="F3252" t="s">
        <v>50</v>
      </c>
      <c r="G3252" t="s">
        <v>25</v>
      </c>
      <c r="H3252" t="s">
        <v>313</v>
      </c>
      <c r="I3252" t="s">
        <v>32</v>
      </c>
      <c r="J3252" t="s">
        <v>13</v>
      </c>
      <c r="K3252" t="s">
        <v>2910</v>
      </c>
      <c r="L3252" t="s">
        <v>30</v>
      </c>
      <c r="N3252" t="str">
        <f>IF(ISBLANK(Sales[[#This Row],[return]]),"No",Sales[[#This Row],[return]])</f>
        <v>No</v>
      </c>
      <c r="O3252" s="2">
        <v>42858</v>
      </c>
      <c r="P3252" s="8" t="str">
        <f>TEXT(DAY(Sales[[#This Row],[OrderDate]]),"ddd")</f>
        <v>Tue</v>
      </c>
      <c r="Q3252" s="8" t="str">
        <f>TEXT(MONTH(Sales[[#This Row],[ShipDate]])*29,"mmm")</f>
        <v>May</v>
      </c>
      <c r="R3252">
        <v>236</v>
      </c>
      <c r="S3252" t="s">
        <v>176</v>
      </c>
      <c r="T3252" t="s">
        <v>28</v>
      </c>
      <c r="U3252">
        <v>95123</v>
      </c>
      <c r="V3252" s="1">
        <v>0.2</v>
      </c>
      <c r="W3252">
        <v>5</v>
      </c>
      <c r="X3252">
        <v>3</v>
      </c>
      <c r="Y3252">
        <v>14</v>
      </c>
      <c r="AD3252"/>
    </row>
    <row r="3253" spans="1:30" x14ac:dyDescent="0.25">
      <c r="A3253" t="s">
        <v>10</v>
      </c>
      <c r="B3253" s="2">
        <v>43016</v>
      </c>
      <c r="C3253" s="35">
        <f>YEAR(Sales[[#This Row],[ShipDate]])</f>
        <v>2017</v>
      </c>
      <c r="D3253" t="s">
        <v>19</v>
      </c>
      <c r="E3253" t="s">
        <v>31</v>
      </c>
      <c r="F3253" t="s">
        <v>39</v>
      </c>
      <c r="G3253" t="s">
        <v>25</v>
      </c>
      <c r="H3253" t="s">
        <v>261</v>
      </c>
      <c r="I3253" t="s">
        <v>137</v>
      </c>
      <c r="J3253" t="s">
        <v>13</v>
      </c>
      <c r="K3253" t="s">
        <v>937</v>
      </c>
      <c r="L3253" t="s">
        <v>92</v>
      </c>
      <c r="N3253" t="str">
        <f>IF(ISBLANK(Sales[[#This Row],[return]]),"No",Sales[[#This Row],[return]])</f>
        <v>No</v>
      </c>
      <c r="O3253" s="2">
        <v>43013</v>
      </c>
      <c r="P3253" s="8" t="str">
        <f>TEXT(DAY(Sales[[#This Row],[OrderDate]]),"ddd")</f>
        <v>Thu</v>
      </c>
      <c r="Q3253" s="8" t="str">
        <f>TEXT(MONTH(Sales[[#This Row],[ShipDate]])*29,"mmm")</f>
        <v>Oct</v>
      </c>
      <c r="R3253">
        <v>1268</v>
      </c>
      <c r="S3253" t="s">
        <v>376</v>
      </c>
      <c r="T3253" t="s">
        <v>90</v>
      </c>
      <c r="U3253">
        <v>19805</v>
      </c>
      <c r="V3253" s="1">
        <v>0</v>
      </c>
      <c r="W3253">
        <v>22</v>
      </c>
      <c r="X3253">
        <v>5</v>
      </c>
      <c r="Y3253">
        <v>78</v>
      </c>
      <c r="AD3253"/>
    </row>
    <row r="3254" spans="1:30" x14ac:dyDescent="0.25">
      <c r="A3254" t="s">
        <v>24</v>
      </c>
      <c r="B3254" s="2">
        <v>42894</v>
      </c>
      <c r="C3254" s="35">
        <f>YEAR(Sales[[#This Row],[ShipDate]])</f>
        <v>2017</v>
      </c>
      <c r="D3254" t="s">
        <v>36</v>
      </c>
      <c r="E3254" t="s">
        <v>69</v>
      </c>
      <c r="F3254" t="s">
        <v>59</v>
      </c>
      <c r="G3254" t="s">
        <v>25</v>
      </c>
      <c r="H3254" t="s">
        <v>26</v>
      </c>
      <c r="I3254" t="s">
        <v>32</v>
      </c>
      <c r="J3254" t="s">
        <v>13</v>
      </c>
      <c r="K3254" t="s">
        <v>3025</v>
      </c>
      <c r="L3254" t="s">
        <v>30</v>
      </c>
      <c r="N3254" t="str">
        <f>IF(ISBLANK(Sales[[#This Row],[return]]),"No",Sales[[#This Row],[return]])</f>
        <v>No</v>
      </c>
      <c r="O3254" s="2">
        <v>42887</v>
      </c>
      <c r="P3254" s="8" t="str">
        <f>TEXT(DAY(Sales[[#This Row],[OrderDate]]),"ddd")</f>
        <v>Sun</v>
      </c>
      <c r="Q3254" s="8" t="str">
        <f>TEXT(MONTH(Sales[[#This Row],[ShipDate]])*29,"mmm")</f>
        <v>Jun</v>
      </c>
      <c r="R3254">
        <v>96</v>
      </c>
      <c r="S3254" t="s">
        <v>3211</v>
      </c>
      <c r="T3254" t="s">
        <v>28</v>
      </c>
      <c r="U3254">
        <v>90045</v>
      </c>
      <c r="V3254" s="1">
        <v>0</v>
      </c>
      <c r="W3254">
        <v>6</v>
      </c>
      <c r="X3254">
        <v>2</v>
      </c>
      <c r="Y3254">
        <v>12</v>
      </c>
      <c r="AD3254"/>
    </row>
    <row r="3255" spans="1:30" x14ac:dyDescent="0.25">
      <c r="A3255" t="s">
        <v>40</v>
      </c>
      <c r="B3255" s="2">
        <v>42846</v>
      </c>
      <c r="C3255" s="35">
        <f>YEAR(Sales[[#This Row],[ShipDate]])</f>
        <v>2017</v>
      </c>
      <c r="D3255" t="s">
        <v>36</v>
      </c>
      <c r="E3255" t="s">
        <v>31</v>
      </c>
      <c r="F3255" t="s">
        <v>150</v>
      </c>
      <c r="G3255" t="s">
        <v>25</v>
      </c>
      <c r="H3255" t="s">
        <v>1536</v>
      </c>
      <c r="I3255" t="s">
        <v>252</v>
      </c>
      <c r="J3255" t="s">
        <v>13</v>
      </c>
      <c r="K3255" t="s">
        <v>2633</v>
      </c>
      <c r="L3255" t="s">
        <v>92</v>
      </c>
      <c r="N3255" t="str">
        <f>IF(ISBLANK(Sales[[#This Row],[return]]),"No",Sales[[#This Row],[return]])</f>
        <v>No</v>
      </c>
      <c r="O3255" s="2">
        <v>42841</v>
      </c>
      <c r="P3255" s="8" t="str">
        <f>TEXT(DAY(Sales[[#This Row],[OrderDate]]),"ddd")</f>
        <v>Mon</v>
      </c>
      <c r="Q3255" s="8" t="str">
        <f>TEXT(MONTH(Sales[[#This Row],[ShipDate]])*29,"mmm")</f>
        <v>Apr</v>
      </c>
      <c r="R3255">
        <v>151</v>
      </c>
      <c r="S3255" t="s">
        <v>2287</v>
      </c>
      <c r="T3255" t="s">
        <v>90</v>
      </c>
      <c r="U3255">
        <v>43615</v>
      </c>
      <c r="V3255" s="1">
        <v>0.2</v>
      </c>
      <c r="W3255">
        <v>0</v>
      </c>
      <c r="X3255">
        <v>1</v>
      </c>
      <c r="Y3255">
        <v>1</v>
      </c>
      <c r="AD3255"/>
    </row>
    <row r="3256" spans="1:30" x14ac:dyDescent="0.25">
      <c r="A3256" t="s">
        <v>40</v>
      </c>
      <c r="B3256" s="2">
        <v>42846</v>
      </c>
      <c r="C3256" s="35">
        <f>YEAR(Sales[[#This Row],[ShipDate]])</f>
        <v>2017</v>
      </c>
      <c r="D3256" t="s">
        <v>36</v>
      </c>
      <c r="E3256" t="s">
        <v>31</v>
      </c>
      <c r="F3256" t="s">
        <v>52</v>
      </c>
      <c r="G3256" t="s">
        <v>25</v>
      </c>
      <c r="H3256" t="s">
        <v>1536</v>
      </c>
      <c r="I3256" t="s">
        <v>252</v>
      </c>
      <c r="J3256" t="s">
        <v>13</v>
      </c>
      <c r="K3256" t="s">
        <v>2633</v>
      </c>
      <c r="L3256" t="s">
        <v>92</v>
      </c>
      <c r="N3256" t="str">
        <f>IF(ISBLANK(Sales[[#This Row],[return]]),"No",Sales[[#This Row],[return]])</f>
        <v>No</v>
      </c>
      <c r="O3256" s="2">
        <v>42841</v>
      </c>
      <c r="P3256" s="8" t="str">
        <f>TEXT(DAY(Sales[[#This Row],[OrderDate]]),"ddd")</f>
        <v>Mon</v>
      </c>
      <c r="Q3256" s="8" t="str">
        <f>TEXT(MONTH(Sales[[#This Row],[ShipDate]])*29,"mmm")</f>
        <v>Apr</v>
      </c>
      <c r="R3256">
        <v>298</v>
      </c>
      <c r="S3256" t="s">
        <v>969</v>
      </c>
      <c r="T3256" t="s">
        <v>90</v>
      </c>
      <c r="U3256">
        <v>43615</v>
      </c>
      <c r="V3256" s="1">
        <v>0.2</v>
      </c>
      <c r="W3256">
        <v>5</v>
      </c>
      <c r="X3256">
        <v>3</v>
      </c>
      <c r="Y3256">
        <v>45</v>
      </c>
      <c r="AD3256"/>
    </row>
    <row r="3257" spans="1:30" x14ac:dyDescent="0.25">
      <c r="A3257" t="s">
        <v>40</v>
      </c>
      <c r="B3257" s="2">
        <v>42846</v>
      </c>
      <c r="C3257" s="35">
        <f>YEAR(Sales[[#This Row],[ShipDate]])</f>
        <v>2017</v>
      </c>
      <c r="D3257" t="s">
        <v>36</v>
      </c>
      <c r="E3257" t="s">
        <v>31</v>
      </c>
      <c r="F3257" t="s">
        <v>45</v>
      </c>
      <c r="G3257" t="s">
        <v>25</v>
      </c>
      <c r="H3257" t="s">
        <v>1536</v>
      </c>
      <c r="I3257" t="s">
        <v>252</v>
      </c>
      <c r="J3257" t="s">
        <v>13</v>
      </c>
      <c r="K3257" t="s">
        <v>2633</v>
      </c>
      <c r="L3257" t="s">
        <v>92</v>
      </c>
      <c r="N3257" t="str">
        <f>IF(ISBLANK(Sales[[#This Row],[return]]),"No",Sales[[#This Row],[return]])</f>
        <v>No</v>
      </c>
      <c r="O3257" s="2">
        <v>42841</v>
      </c>
      <c r="P3257" s="8" t="str">
        <f>TEXT(DAY(Sales[[#This Row],[OrderDate]]),"ddd")</f>
        <v>Mon</v>
      </c>
      <c r="Q3257" s="8" t="str">
        <f>TEXT(MONTH(Sales[[#This Row],[ShipDate]])*29,"mmm")</f>
        <v>Apr</v>
      </c>
      <c r="R3257">
        <v>475</v>
      </c>
      <c r="S3257" t="s">
        <v>638</v>
      </c>
      <c r="T3257" t="s">
        <v>90</v>
      </c>
      <c r="U3257">
        <v>43615</v>
      </c>
      <c r="V3257" s="1">
        <v>0.2</v>
      </c>
      <c r="W3257">
        <v>1</v>
      </c>
      <c r="X3257">
        <v>3</v>
      </c>
      <c r="Y3257">
        <v>8</v>
      </c>
      <c r="AD3257"/>
    </row>
    <row r="3258" spans="1:30" x14ac:dyDescent="0.25">
      <c r="A3258" t="s">
        <v>40</v>
      </c>
      <c r="B3258" s="2">
        <v>42846</v>
      </c>
      <c r="C3258" s="35">
        <f>YEAR(Sales[[#This Row],[ShipDate]])</f>
        <v>2017</v>
      </c>
      <c r="D3258" t="s">
        <v>36</v>
      </c>
      <c r="E3258" t="s">
        <v>31</v>
      </c>
      <c r="F3258" t="s">
        <v>150</v>
      </c>
      <c r="G3258" t="s">
        <v>25</v>
      </c>
      <c r="H3258" t="s">
        <v>1536</v>
      </c>
      <c r="I3258" t="s">
        <v>252</v>
      </c>
      <c r="J3258" t="s">
        <v>13</v>
      </c>
      <c r="K3258" t="s">
        <v>2633</v>
      </c>
      <c r="L3258" t="s">
        <v>92</v>
      </c>
      <c r="N3258" t="str">
        <f>IF(ISBLANK(Sales[[#This Row],[return]]),"No",Sales[[#This Row],[return]])</f>
        <v>No</v>
      </c>
      <c r="O3258" s="2">
        <v>42841</v>
      </c>
      <c r="P3258" s="8" t="str">
        <f>TEXT(DAY(Sales[[#This Row],[OrderDate]]),"ddd")</f>
        <v>Mon</v>
      </c>
      <c r="Q3258" s="8" t="str">
        <f>TEXT(MONTH(Sales[[#This Row],[ShipDate]])*29,"mmm")</f>
        <v>Apr</v>
      </c>
      <c r="R3258">
        <v>1527</v>
      </c>
      <c r="S3258" t="s">
        <v>2313</v>
      </c>
      <c r="T3258" t="s">
        <v>90</v>
      </c>
      <c r="U3258">
        <v>43615</v>
      </c>
      <c r="V3258" s="1">
        <v>0.2</v>
      </c>
      <c r="W3258">
        <v>-2</v>
      </c>
      <c r="X3258">
        <v>7</v>
      </c>
      <c r="Y3258">
        <v>10</v>
      </c>
      <c r="AD3258"/>
    </row>
    <row r="3259" spans="1:30" x14ac:dyDescent="0.25">
      <c r="A3259" t="s">
        <v>40</v>
      </c>
      <c r="B3259" s="2">
        <v>42846</v>
      </c>
      <c r="C3259" s="35">
        <f>YEAR(Sales[[#This Row],[ShipDate]])</f>
        <v>2017</v>
      </c>
      <c r="D3259" t="s">
        <v>36</v>
      </c>
      <c r="E3259" t="s">
        <v>31</v>
      </c>
      <c r="F3259" t="s">
        <v>50</v>
      </c>
      <c r="G3259" t="s">
        <v>25</v>
      </c>
      <c r="H3259" t="s">
        <v>1536</v>
      </c>
      <c r="I3259" t="s">
        <v>252</v>
      </c>
      <c r="J3259" t="s">
        <v>13</v>
      </c>
      <c r="K3259" t="s">
        <v>2633</v>
      </c>
      <c r="L3259" t="s">
        <v>92</v>
      </c>
      <c r="N3259" t="str">
        <f>IF(ISBLANK(Sales[[#This Row],[return]]),"No",Sales[[#This Row],[return]])</f>
        <v>No</v>
      </c>
      <c r="O3259" s="2">
        <v>42841</v>
      </c>
      <c r="P3259" s="8" t="str">
        <f>TEXT(DAY(Sales[[#This Row],[OrderDate]]),"ddd")</f>
        <v>Mon</v>
      </c>
      <c r="Q3259" s="8" t="str">
        <f>TEXT(MONTH(Sales[[#This Row],[ShipDate]])*29,"mmm")</f>
        <v>Apr</v>
      </c>
      <c r="R3259">
        <v>717</v>
      </c>
      <c r="S3259" t="s">
        <v>2224</v>
      </c>
      <c r="T3259" t="s">
        <v>90</v>
      </c>
      <c r="U3259">
        <v>43615</v>
      </c>
      <c r="V3259" s="1">
        <v>0.7</v>
      </c>
      <c r="W3259">
        <v>-46</v>
      </c>
      <c r="X3259">
        <v>5</v>
      </c>
      <c r="Y3259">
        <v>55</v>
      </c>
      <c r="AD3259"/>
    </row>
    <row r="3260" spans="1:30" x14ac:dyDescent="0.25">
      <c r="A3260" t="s">
        <v>40</v>
      </c>
      <c r="B3260" s="2">
        <v>42846</v>
      </c>
      <c r="C3260" s="35">
        <f>YEAR(Sales[[#This Row],[ShipDate]])</f>
        <v>2017</v>
      </c>
      <c r="D3260" t="s">
        <v>36</v>
      </c>
      <c r="E3260" t="s">
        <v>31</v>
      </c>
      <c r="F3260" t="s">
        <v>48</v>
      </c>
      <c r="G3260" t="s">
        <v>46</v>
      </c>
      <c r="H3260" t="s">
        <v>1536</v>
      </c>
      <c r="I3260" t="s">
        <v>252</v>
      </c>
      <c r="J3260" t="s">
        <v>13</v>
      </c>
      <c r="K3260" t="s">
        <v>2633</v>
      </c>
      <c r="L3260" t="s">
        <v>92</v>
      </c>
      <c r="N3260" t="str">
        <f>IF(ISBLANK(Sales[[#This Row],[return]]),"No",Sales[[#This Row],[return]])</f>
        <v>No</v>
      </c>
      <c r="O3260" s="2">
        <v>42841</v>
      </c>
      <c r="P3260" s="8" t="str">
        <f>TEXT(DAY(Sales[[#This Row],[OrderDate]]),"ddd")</f>
        <v>Mon</v>
      </c>
      <c r="Q3260" s="8" t="str">
        <f>TEXT(MONTH(Sales[[#This Row],[ShipDate]])*29,"mmm")</f>
        <v>Apr</v>
      </c>
      <c r="R3260">
        <v>1272</v>
      </c>
      <c r="S3260" t="s">
        <v>2879</v>
      </c>
      <c r="T3260" t="s">
        <v>90</v>
      </c>
      <c r="U3260">
        <v>43615</v>
      </c>
      <c r="V3260" s="1">
        <v>0.4</v>
      </c>
      <c r="W3260">
        <v>-28</v>
      </c>
      <c r="X3260">
        <v>3</v>
      </c>
      <c r="Y3260">
        <v>119</v>
      </c>
      <c r="AD3260"/>
    </row>
    <row r="3261" spans="1:30" x14ac:dyDescent="0.25">
      <c r="A3261" t="s">
        <v>40</v>
      </c>
      <c r="B3261" s="2">
        <v>42987</v>
      </c>
      <c r="C3261" s="35">
        <f>YEAR(Sales[[#This Row],[ShipDate]])</f>
        <v>2017</v>
      </c>
      <c r="D3261" t="s">
        <v>19</v>
      </c>
      <c r="E3261" t="s">
        <v>31</v>
      </c>
      <c r="F3261" t="s">
        <v>45</v>
      </c>
      <c r="G3261" t="s">
        <v>25</v>
      </c>
      <c r="H3261" t="s">
        <v>193</v>
      </c>
      <c r="I3261" t="s">
        <v>58</v>
      </c>
      <c r="J3261" t="s">
        <v>13</v>
      </c>
      <c r="K3261" t="s">
        <v>2622</v>
      </c>
      <c r="L3261" t="s">
        <v>17</v>
      </c>
      <c r="N3261" t="str">
        <f>IF(ISBLANK(Sales[[#This Row],[return]]),"No",Sales[[#This Row],[return]])</f>
        <v>No</v>
      </c>
      <c r="O3261" s="2">
        <v>42985</v>
      </c>
      <c r="P3261" s="8" t="str">
        <f>TEXT(DAY(Sales[[#This Row],[OrderDate]]),"ddd")</f>
        <v>Sat</v>
      </c>
      <c r="Q3261" s="8" t="str">
        <f>TEXT(MONTH(Sales[[#This Row],[ShipDate]])*29,"mmm")</f>
        <v>Sep</v>
      </c>
      <c r="R3261">
        <v>346</v>
      </c>
      <c r="S3261" t="s">
        <v>726</v>
      </c>
      <c r="T3261" t="s">
        <v>15</v>
      </c>
      <c r="U3261">
        <v>27707</v>
      </c>
      <c r="V3261" s="1">
        <v>0.2</v>
      </c>
      <c r="W3261">
        <v>12</v>
      </c>
      <c r="X3261">
        <v>4</v>
      </c>
      <c r="Y3261">
        <v>141</v>
      </c>
      <c r="AD3261"/>
    </row>
    <row r="3262" spans="1:30" x14ac:dyDescent="0.25">
      <c r="A3262" t="s">
        <v>10</v>
      </c>
      <c r="B3262" s="2">
        <v>42836</v>
      </c>
      <c r="C3262" s="35">
        <f>YEAR(Sales[[#This Row],[ShipDate]])</f>
        <v>2017</v>
      </c>
      <c r="D3262" t="s">
        <v>36</v>
      </c>
      <c r="E3262" t="s">
        <v>31</v>
      </c>
      <c r="F3262" t="s">
        <v>23</v>
      </c>
      <c r="G3262" t="s">
        <v>11</v>
      </c>
      <c r="H3262" t="s">
        <v>26</v>
      </c>
      <c r="I3262" t="s">
        <v>32</v>
      </c>
      <c r="J3262" t="s">
        <v>13</v>
      </c>
      <c r="K3262" t="s">
        <v>2581</v>
      </c>
      <c r="L3262" t="s">
        <v>30</v>
      </c>
      <c r="N3262" t="str">
        <f>IF(ISBLANK(Sales[[#This Row],[return]]),"No",Sales[[#This Row],[return]])</f>
        <v>No</v>
      </c>
      <c r="O3262" s="2">
        <v>42830</v>
      </c>
      <c r="P3262" s="8" t="str">
        <f>TEXT(DAY(Sales[[#This Row],[OrderDate]]),"ddd")</f>
        <v>Thu</v>
      </c>
      <c r="Q3262" s="8" t="str">
        <f>TEXT(MONTH(Sales[[#This Row],[ShipDate]])*29,"mmm")</f>
        <v>Apr</v>
      </c>
      <c r="R3262">
        <v>786</v>
      </c>
      <c r="S3262" t="s">
        <v>1105</v>
      </c>
      <c r="T3262" t="s">
        <v>28</v>
      </c>
      <c r="U3262">
        <v>90036</v>
      </c>
      <c r="V3262" s="1">
        <v>0.2</v>
      </c>
      <c r="W3262">
        <v>89</v>
      </c>
      <c r="X3262">
        <v>3</v>
      </c>
      <c r="Y3262">
        <v>892</v>
      </c>
      <c r="AD3262"/>
    </row>
    <row r="3263" spans="1:30" x14ac:dyDescent="0.25">
      <c r="A3263" t="s">
        <v>40</v>
      </c>
      <c r="B3263" s="2">
        <v>42927</v>
      </c>
      <c r="C3263" s="35">
        <f>YEAR(Sales[[#This Row],[ShipDate]])</f>
        <v>2017</v>
      </c>
      <c r="D3263" t="s">
        <v>36</v>
      </c>
      <c r="E3263" t="s">
        <v>18</v>
      </c>
      <c r="F3263" t="s">
        <v>23</v>
      </c>
      <c r="G3263" t="s">
        <v>11</v>
      </c>
      <c r="H3263" t="s">
        <v>300</v>
      </c>
      <c r="I3263" t="s">
        <v>32</v>
      </c>
      <c r="J3263" t="s">
        <v>13</v>
      </c>
      <c r="K3263" t="s">
        <v>1460</v>
      </c>
      <c r="L3263" t="s">
        <v>30</v>
      </c>
      <c r="M3263" t="s">
        <v>82</v>
      </c>
      <c r="N3263" t="str">
        <f>IF(ISBLANK(Sales[[#This Row],[return]]),"No",Sales[[#This Row],[return]])</f>
        <v>Yes</v>
      </c>
      <c r="O3263" s="2">
        <v>42922</v>
      </c>
      <c r="P3263" s="8" t="str">
        <f>TEXT(DAY(Sales[[#This Row],[OrderDate]]),"ddd")</f>
        <v>Fri</v>
      </c>
      <c r="Q3263" s="8" t="str">
        <f>TEXT(MONTH(Sales[[#This Row],[ShipDate]])*29,"mmm")</f>
        <v>Jul</v>
      </c>
      <c r="R3263">
        <v>1182</v>
      </c>
      <c r="S3263" t="s">
        <v>156</v>
      </c>
      <c r="T3263" t="s">
        <v>28</v>
      </c>
      <c r="U3263">
        <v>91104</v>
      </c>
      <c r="V3263" s="1">
        <v>0.2</v>
      </c>
      <c r="W3263">
        <v>-17</v>
      </c>
      <c r="X3263">
        <v>3</v>
      </c>
      <c r="Y3263">
        <v>170</v>
      </c>
      <c r="AD3263"/>
    </row>
    <row r="3264" spans="1:30" x14ac:dyDescent="0.25">
      <c r="A3264" t="s">
        <v>40</v>
      </c>
      <c r="B3264" s="2">
        <v>43072</v>
      </c>
      <c r="C3264" s="35">
        <f>YEAR(Sales[[#This Row],[ShipDate]])</f>
        <v>2017</v>
      </c>
      <c r="D3264" t="s">
        <v>36</v>
      </c>
      <c r="E3264" t="s">
        <v>31</v>
      </c>
      <c r="F3264" t="s">
        <v>43</v>
      </c>
      <c r="G3264" t="s">
        <v>11</v>
      </c>
      <c r="H3264" t="s">
        <v>146</v>
      </c>
      <c r="I3264" t="s">
        <v>149</v>
      </c>
      <c r="J3264" t="s">
        <v>13</v>
      </c>
      <c r="K3264" t="s">
        <v>2639</v>
      </c>
      <c r="L3264" t="s">
        <v>92</v>
      </c>
      <c r="N3264" t="str">
        <f>IF(ISBLANK(Sales[[#This Row],[return]]),"No",Sales[[#This Row],[return]])</f>
        <v>No</v>
      </c>
      <c r="O3264" s="2">
        <v>43067</v>
      </c>
      <c r="P3264" s="8" t="str">
        <f>TEXT(DAY(Sales[[#This Row],[OrderDate]]),"ddd")</f>
        <v>Sat</v>
      </c>
      <c r="Q3264" s="8" t="str">
        <f>TEXT(MONTH(Sales[[#This Row],[ShipDate]])*29,"mmm")</f>
        <v>Dec</v>
      </c>
      <c r="R3264">
        <v>620</v>
      </c>
      <c r="S3264" t="s">
        <v>3145</v>
      </c>
      <c r="T3264" t="s">
        <v>90</v>
      </c>
      <c r="U3264">
        <v>10035</v>
      </c>
      <c r="V3264" s="1">
        <v>0</v>
      </c>
      <c r="W3264">
        <v>28</v>
      </c>
      <c r="X3264">
        <v>3</v>
      </c>
      <c r="Y3264">
        <v>68</v>
      </c>
      <c r="AD3264"/>
    </row>
    <row r="3265" spans="1:30" x14ac:dyDescent="0.25">
      <c r="A3265" t="s">
        <v>40</v>
      </c>
      <c r="B3265" s="2">
        <v>43072</v>
      </c>
      <c r="C3265" s="35">
        <f>YEAR(Sales[[#This Row],[ShipDate]])</f>
        <v>2017</v>
      </c>
      <c r="D3265" t="s">
        <v>36</v>
      </c>
      <c r="E3265" t="s">
        <v>31</v>
      </c>
      <c r="F3265" t="s">
        <v>104</v>
      </c>
      <c r="G3265" t="s">
        <v>25</v>
      </c>
      <c r="H3265" t="s">
        <v>146</v>
      </c>
      <c r="I3265" t="s">
        <v>149</v>
      </c>
      <c r="J3265" t="s">
        <v>13</v>
      </c>
      <c r="K3265" t="s">
        <v>2639</v>
      </c>
      <c r="L3265" t="s">
        <v>92</v>
      </c>
      <c r="N3265" t="str">
        <f>IF(ISBLANK(Sales[[#This Row],[return]]),"No",Sales[[#This Row],[return]])</f>
        <v>No</v>
      </c>
      <c r="O3265" s="2">
        <v>43067</v>
      </c>
      <c r="P3265" s="8" t="str">
        <f>TEXT(DAY(Sales[[#This Row],[OrderDate]]),"ddd")</f>
        <v>Sat</v>
      </c>
      <c r="Q3265" s="8" t="str">
        <f>TEXT(MONTH(Sales[[#This Row],[ShipDate]])*29,"mmm")</f>
        <v>Dec</v>
      </c>
      <c r="R3265">
        <v>1501</v>
      </c>
      <c r="S3265" t="s">
        <v>332</v>
      </c>
      <c r="T3265" t="s">
        <v>90</v>
      </c>
      <c r="U3265">
        <v>10035</v>
      </c>
      <c r="V3265" s="1">
        <v>0</v>
      </c>
      <c r="W3265">
        <v>29</v>
      </c>
      <c r="X3265">
        <v>8</v>
      </c>
      <c r="Y3265">
        <v>62</v>
      </c>
      <c r="AD3265"/>
    </row>
    <row r="3266" spans="1:30" x14ac:dyDescent="0.25">
      <c r="A3266" t="s">
        <v>10</v>
      </c>
      <c r="B3266" s="2">
        <v>43079</v>
      </c>
      <c r="C3266" s="35">
        <f>YEAR(Sales[[#This Row],[ShipDate]])</f>
        <v>2017</v>
      </c>
      <c r="D3266" t="s">
        <v>36</v>
      </c>
      <c r="E3266" t="s">
        <v>18</v>
      </c>
      <c r="F3266" t="s">
        <v>43</v>
      </c>
      <c r="G3266" t="s">
        <v>11</v>
      </c>
      <c r="H3266" t="s">
        <v>1510</v>
      </c>
      <c r="I3266" t="s">
        <v>149</v>
      </c>
      <c r="J3266" t="s">
        <v>13</v>
      </c>
      <c r="K3266" t="s">
        <v>3086</v>
      </c>
      <c r="L3266" t="s">
        <v>92</v>
      </c>
      <c r="N3266" t="str">
        <f>IF(ISBLANK(Sales[[#This Row],[return]]),"No",Sales[[#This Row],[return]])</f>
        <v>No</v>
      </c>
      <c r="O3266" s="2">
        <v>43073</v>
      </c>
      <c r="P3266" s="8" t="str">
        <f>TEXT(DAY(Sales[[#This Row],[OrderDate]]),"ddd")</f>
        <v>Wed</v>
      </c>
      <c r="Q3266" s="8" t="str">
        <f>TEXT(MONTH(Sales[[#This Row],[ShipDate]])*29,"mmm")</f>
        <v>Dec</v>
      </c>
      <c r="R3266">
        <v>496</v>
      </c>
      <c r="S3266" t="s">
        <v>1493</v>
      </c>
      <c r="T3266" t="s">
        <v>90</v>
      </c>
      <c r="U3266">
        <v>11550</v>
      </c>
      <c r="V3266" s="1">
        <v>0</v>
      </c>
      <c r="W3266">
        <v>11</v>
      </c>
      <c r="X3266">
        <v>3</v>
      </c>
      <c r="Y3266">
        <v>28</v>
      </c>
      <c r="AD3266"/>
    </row>
    <row r="3267" spans="1:30" x14ac:dyDescent="0.25">
      <c r="A3267" t="s">
        <v>10</v>
      </c>
      <c r="B3267" s="2">
        <v>43079</v>
      </c>
      <c r="C3267" s="35">
        <f>YEAR(Sales[[#This Row],[ShipDate]])</f>
        <v>2017</v>
      </c>
      <c r="D3267" t="s">
        <v>36</v>
      </c>
      <c r="E3267" t="s">
        <v>18</v>
      </c>
      <c r="F3267" t="s">
        <v>23</v>
      </c>
      <c r="G3267" t="s">
        <v>11</v>
      </c>
      <c r="H3267" t="s">
        <v>1510</v>
      </c>
      <c r="I3267" t="s">
        <v>149</v>
      </c>
      <c r="J3267" t="s">
        <v>13</v>
      </c>
      <c r="K3267" t="s">
        <v>3086</v>
      </c>
      <c r="L3267" t="s">
        <v>92</v>
      </c>
      <c r="N3267" t="str">
        <f>IF(ISBLANK(Sales[[#This Row],[return]]),"No",Sales[[#This Row],[return]])</f>
        <v>No</v>
      </c>
      <c r="O3267" s="2">
        <v>43073</v>
      </c>
      <c r="P3267" s="8" t="str">
        <f>TEXT(DAY(Sales[[#This Row],[OrderDate]]),"ddd")</f>
        <v>Wed</v>
      </c>
      <c r="Q3267" s="8" t="str">
        <f>TEXT(MONTH(Sales[[#This Row],[ShipDate]])*29,"mmm")</f>
        <v>Dec</v>
      </c>
      <c r="R3267">
        <v>761</v>
      </c>
      <c r="S3267" t="s">
        <v>456</v>
      </c>
      <c r="T3267" t="s">
        <v>90</v>
      </c>
      <c r="U3267">
        <v>11550</v>
      </c>
      <c r="V3267" s="1">
        <v>0.1</v>
      </c>
      <c r="W3267">
        <v>68</v>
      </c>
      <c r="X3267">
        <v>2</v>
      </c>
      <c r="Y3267">
        <v>362</v>
      </c>
      <c r="AD3267"/>
    </row>
    <row r="3268" spans="1:30" x14ac:dyDescent="0.25">
      <c r="A3268" t="s">
        <v>10</v>
      </c>
      <c r="B3268" s="2">
        <v>43079</v>
      </c>
      <c r="C3268" s="35">
        <f>YEAR(Sales[[#This Row],[ShipDate]])</f>
        <v>2017</v>
      </c>
      <c r="D3268" t="s">
        <v>36</v>
      </c>
      <c r="E3268" t="s">
        <v>18</v>
      </c>
      <c r="F3268" t="s">
        <v>23</v>
      </c>
      <c r="G3268" t="s">
        <v>11</v>
      </c>
      <c r="H3268" t="s">
        <v>1510</v>
      </c>
      <c r="I3268" t="s">
        <v>149</v>
      </c>
      <c r="J3268" t="s">
        <v>13</v>
      </c>
      <c r="K3268" t="s">
        <v>3086</v>
      </c>
      <c r="L3268" t="s">
        <v>92</v>
      </c>
      <c r="N3268" t="str">
        <f>IF(ISBLANK(Sales[[#This Row],[return]]),"No",Sales[[#This Row],[return]])</f>
        <v>No</v>
      </c>
      <c r="O3268" s="2">
        <v>43073</v>
      </c>
      <c r="P3268" s="8" t="str">
        <f>TEXT(DAY(Sales[[#This Row],[OrderDate]]),"ddd")</f>
        <v>Wed</v>
      </c>
      <c r="Q3268" s="8" t="str">
        <f>TEXT(MONTH(Sales[[#This Row],[ShipDate]])*29,"mmm")</f>
        <v>Dec</v>
      </c>
      <c r="R3268">
        <v>1208</v>
      </c>
      <c r="S3268" t="s">
        <v>718</v>
      </c>
      <c r="T3268" t="s">
        <v>90</v>
      </c>
      <c r="U3268">
        <v>11550</v>
      </c>
      <c r="V3268" s="1">
        <v>0.1</v>
      </c>
      <c r="W3268">
        <v>8</v>
      </c>
      <c r="X3268">
        <v>5</v>
      </c>
      <c r="Y3268">
        <v>364</v>
      </c>
      <c r="AD3268"/>
    </row>
    <row r="3269" spans="1:30" x14ac:dyDescent="0.25">
      <c r="A3269" t="s">
        <v>10</v>
      </c>
      <c r="B3269" s="2">
        <v>43079</v>
      </c>
      <c r="C3269" s="35">
        <f>YEAR(Sales[[#This Row],[ShipDate]])</f>
        <v>2017</v>
      </c>
      <c r="D3269" t="s">
        <v>36</v>
      </c>
      <c r="E3269" t="s">
        <v>18</v>
      </c>
      <c r="F3269" t="s">
        <v>48</v>
      </c>
      <c r="G3269" t="s">
        <v>46</v>
      </c>
      <c r="H3269" t="s">
        <v>1510</v>
      </c>
      <c r="I3269" t="s">
        <v>149</v>
      </c>
      <c r="J3269" t="s">
        <v>13</v>
      </c>
      <c r="K3269" t="s">
        <v>3086</v>
      </c>
      <c r="L3269" t="s">
        <v>92</v>
      </c>
      <c r="N3269" t="str">
        <f>IF(ISBLANK(Sales[[#This Row],[return]]),"No",Sales[[#This Row],[return]])</f>
        <v>No</v>
      </c>
      <c r="O3269" s="2">
        <v>43073</v>
      </c>
      <c r="P3269" s="8" t="str">
        <f>TEXT(DAY(Sales[[#This Row],[OrderDate]]),"ddd")</f>
        <v>Wed</v>
      </c>
      <c r="Q3269" s="8" t="str">
        <f>TEXT(MONTH(Sales[[#This Row],[ShipDate]])*29,"mmm")</f>
        <v>Dec</v>
      </c>
      <c r="R3269">
        <v>1491</v>
      </c>
      <c r="S3269" t="s">
        <v>775</v>
      </c>
      <c r="T3269" t="s">
        <v>90</v>
      </c>
      <c r="U3269">
        <v>11550</v>
      </c>
      <c r="V3269" s="1">
        <v>0</v>
      </c>
      <c r="W3269">
        <v>10</v>
      </c>
      <c r="X3269">
        <v>4</v>
      </c>
      <c r="Y3269">
        <v>40</v>
      </c>
      <c r="AD3269"/>
    </row>
    <row r="3270" spans="1:30" x14ac:dyDescent="0.25">
      <c r="A3270" t="s">
        <v>40</v>
      </c>
      <c r="B3270" s="2">
        <v>43063</v>
      </c>
      <c r="C3270" s="35">
        <f>YEAR(Sales[[#This Row],[ShipDate]])</f>
        <v>2017</v>
      </c>
      <c r="D3270" t="s">
        <v>36</v>
      </c>
      <c r="E3270" t="s">
        <v>31</v>
      </c>
      <c r="F3270" t="s">
        <v>340</v>
      </c>
      <c r="G3270" t="s">
        <v>46</v>
      </c>
      <c r="H3270" t="s">
        <v>399</v>
      </c>
      <c r="I3270" t="s">
        <v>70</v>
      </c>
      <c r="J3270" t="s">
        <v>13</v>
      </c>
      <c r="K3270" t="s">
        <v>557</v>
      </c>
      <c r="L3270" t="s">
        <v>68</v>
      </c>
      <c r="N3270" t="str">
        <f>IF(ISBLANK(Sales[[#This Row],[return]]),"No",Sales[[#This Row],[return]])</f>
        <v>No</v>
      </c>
      <c r="O3270" s="2">
        <v>43059</v>
      </c>
      <c r="P3270" s="8" t="str">
        <f>TEXT(DAY(Sales[[#This Row],[OrderDate]]),"ddd")</f>
        <v>Fri</v>
      </c>
      <c r="Q3270" s="8" t="str">
        <f>TEXT(MONTH(Sales[[#This Row],[ShipDate]])*29,"mmm")</f>
        <v>Nov</v>
      </c>
      <c r="R3270">
        <v>1114</v>
      </c>
      <c r="S3270" t="s">
        <v>2880</v>
      </c>
      <c r="T3270" t="s">
        <v>66</v>
      </c>
      <c r="U3270">
        <v>75217</v>
      </c>
      <c r="V3270" s="1">
        <v>0.4</v>
      </c>
      <c r="W3270">
        <v>56</v>
      </c>
      <c r="X3270">
        <v>2</v>
      </c>
      <c r="Y3270">
        <v>480</v>
      </c>
      <c r="AD3270"/>
    </row>
    <row r="3271" spans="1:30" x14ac:dyDescent="0.25">
      <c r="A3271" t="s">
        <v>40</v>
      </c>
      <c r="B3271" s="2">
        <v>43092</v>
      </c>
      <c r="C3271" s="35">
        <f>YEAR(Sales[[#This Row],[ShipDate]])</f>
        <v>2017</v>
      </c>
      <c r="D3271" t="s">
        <v>19</v>
      </c>
      <c r="E3271" t="s">
        <v>31</v>
      </c>
      <c r="F3271" t="s">
        <v>45</v>
      </c>
      <c r="G3271" t="s">
        <v>25</v>
      </c>
      <c r="H3271" t="s">
        <v>249</v>
      </c>
      <c r="I3271" t="s">
        <v>252</v>
      </c>
      <c r="J3271" t="s">
        <v>13</v>
      </c>
      <c r="K3271" t="s">
        <v>2594</v>
      </c>
      <c r="L3271" t="s">
        <v>92</v>
      </c>
      <c r="N3271" t="str">
        <f>IF(ISBLANK(Sales[[#This Row],[return]]),"No",Sales[[#This Row],[return]])</f>
        <v>No</v>
      </c>
      <c r="O3271" s="2">
        <v>43090</v>
      </c>
      <c r="P3271" s="8" t="str">
        <f>TEXT(DAY(Sales[[#This Row],[OrderDate]]),"ddd")</f>
        <v>Sat</v>
      </c>
      <c r="Q3271" s="8" t="str">
        <f>TEXT(MONTH(Sales[[#This Row],[ShipDate]])*29,"mmm")</f>
        <v>Dec</v>
      </c>
      <c r="R3271">
        <v>1215</v>
      </c>
      <c r="S3271" t="s">
        <v>2180</v>
      </c>
      <c r="T3271" t="s">
        <v>90</v>
      </c>
      <c r="U3271">
        <v>43229</v>
      </c>
      <c r="V3271" s="1">
        <v>0.2</v>
      </c>
      <c r="W3271">
        <v>0</v>
      </c>
      <c r="X3271">
        <v>2</v>
      </c>
      <c r="Y3271">
        <v>3</v>
      </c>
      <c r="AD3271"/>
    </row>
    <row r="3272" spans="1:30" x14ac:dyDescent="0.25">
      <c r="A3272" t="s">
        <v>40</v>
      </c>
      <c r="B3272" s="2">
        <v>43004</v>
      </c>
      <c r="C3272" s="35">
        <f>YEAR(Sales[[#This Row],[ShipDate]])</f>
        <v>2017</v>
      </c>
      <c r="D3272" t="s">
        <v>19</v>
      </c>
      <c r="E3272" t="s">
        <v>18</v>
      </c>
      <c r="F3272" t="s">
        <v>45</v>
      </c>
      <c r="G3272" t="s">
        <v>25</v>
      </c>
      <c r="H3272" t="s">
        <v>60</v>
      </c>
      <c r="I3272" t="s">
        <v>63</v>
      </c>
      <c r="J3272" t="s">
        <v>13</v>
      </c>
      <c r="K3272" t="s">
        <v>951</v>
      </c>
      <c r="L3272" t="s">
        <v>30</v>
      </c>
      <c r="N3272" t="str">
        <f>IF(ISBLANK(Sales[[#This Row],[return]]),"No",Sales[[#This Row],[return]])</f>
        <v>No</v>
      </c>
      <c r="O3272" s="2">
        <v>43002</v>
      </c>
      <c r="P3272" s="8" t="str">
        <f>TEXT(DAY(Sales[[#This Row],[OrderDate]]),"ddd")</f>
        <v>Tue</v>
      </c>
      <c r="Q3272" s="8" t="str">
        <f>TEXT(MONTH(Sales[[#This Row],[ShipDate]])*29,"mmm")</f>
        <v>Sep</v>
      </c>
      <c r="R3272">
        <v>361</v>
      </c>
      <c r="S3272" t="s">
        <v>105</v>
      </c>
      <c r="T3272" t="s">
        <v>28</v>
      </c>
      <c r="U3272">
        <v>98105</v>
      </c>
      <c r="V3272" s="1">
        <v>0</v>
      </c>
      <c r="W3272">
        <v>10</v>
      </c>
      <c r="X3272">
        <v>2</v>
      </c>
      <c r="Y3272">
        <v>36</v>
      </c>
      <c r="AD3272"/>
    </row>
    <row r="3273" spans="1:30" x14ac:dyDescent="0.25">
      <c r="A3273" t="s">
        <v>40</v>
      </c>
      <c r="B3273" s="2">
        <v>43004</v>
      </c>
      <c r="C3273" s="35">
        <f>YEAR(Sales[[#This Row],[ShipDate]])</f>
        <v>2017</v>
      </c>
      <c r="D3273" t="s">
        <v>19</v>
      </c>
      <c r="E3273" t="s">
        <v>18</v>
      </c>
      <c r="F3273" t="s">
        <v>50</v>
      </c>
      <c r="G3273" t="s">
        <v>25</v>
      </c>
      <c r="H3273" t="s">
        <v>60</v>
      </c>
      <c r="I3273" t="s">
        <v>63</v>
      </c>
      <c r="J3273" t="s">
        <v>13</v>
      </c>
      <c r="K3273" t="s">
        <v>951</v>
      </c>
      <c r="L3273" t="s">
        <v>30</v>
      </c>
      <c r="N3273" t="str">
        <f>IF(ISBLANK(Sales[[#This Row],[return]]),"No",Sales[[#This Row],[return]])</f>
        <v>No</v>
      </c>
      <c r="O3273" s="2">
        <v>43002</v>
      </c>
      <c r="P3273" s="8" t="str">
        <f>TEXT(DAY(Sales[[#This Row],[OrderDate]]),"ddd")</f>
        <v>Tue</v>
      </c>
      <c r="Q3273" s="8" t="str">
        <f>TEXT(MONTH(Sales[[#This Row],[ShipDate]])*29,"mmm")</f>
        <v>Sep</v>
      </c>
      <c r="R3273">
        <v>257</v>
      </c>
      <c r="S3273" t="s">
        <v>1852</v>
      </c>
      <c r="T3273" t="s">
        <v>28</v>
      </c>
      <c r="U3273">
        <v>98105</v>
      </c>
      <c r="V3273" s="1">
        <v>0.2</v>
      </c>
      <c r="W3273">
        <v>5</v>
      </c>
      <c r="X3273">
        <v>3</v>
      </c>
      <c r="Y3273">
        <v>15</v>
      </c>
      <c r="AD3273"/>
    </row>
    <row r="3274" spans="1:30" x14ac:dyDescent="0.25">
      <c r="A3274" t="s">
        <v>40</v>
      </c>
      <c r="B3274" s="2">
        <v>42860</v>
      </c>
      <c r="C3274" s="35">
        <f>YEAR(Sales[[#This Row],[ShipDate]])</f>
        <v>2017</v>
      </c>
      <c r="D3274" t="s">
        <v>36</v>
      </c>
      <c r="E3274" t="s">
        <v>31</v>
      </c>
      <c r="F3274" t="s">
        <v>43</v>
      </c>
      <c r="G3274" t="s">
        <v>11</v>
      </c>
      <c r="H3274" t="s">
        <v>437</v>
      </c>
      <c r="I3274" t="s">
        <v>37</v>
      </c>
      <c r="J3274" t="s">
        <v>13</v>
      </c>
      <c r="K3274" t="s">
        <v>442</v>
      </c>
      <c r="L3274" t="s">
        <v>17</v>
      </c>
      <c r="N3274" t="str">
        <f>IF(ISBLANK(Sales[[#This Row],[return]]),"No",Sales[[#This Row],[return]])</f>
        <v>No</v>
      </c>
      <c r="O3274" s="2">
        <v>42856</v>
      </c>
      <c r="P3274" s="8" t="str">
        <f>TEXT(DAY(Sales[[#This Row],[OrderDate]]),"ddd")</f>
        <v>Sun</v>
      </c>
      <c r="Q3274" s="8" t="str">
        <f>TEXT(MONTH(Sales[[#This Row],[ShipDate]])*29,"mmm")</f>
        <v>May</v>
      </c>
      <c r="R3274">
        <v>484</v>
      </c>
      <c r="S3274" t="s">
        <v>1342</v>
      </c>
      <c r="T3274" t="s">
        <v>15</v>
      </c>
      <c r="U3274">
        <v>33614</v>
      </c>
      <c r="V3274" s="1">
        <v>0.2</v>
      </c>
      <c r="W3274">
        <v>14</v>
      </c>
      <c r="X3274">
        <v>3</v>
      </c>
      <c r="Y3274">
        <v>64</v>
      </c>
      <c r="AD3274"/>
    </row>
    <row r="3275" spans="1:30" x14ac:dyDescent="0.25">
      <c r="A3275" t="s">
        <v>40</v>
      </c>
      <c r="B3275" s="2">
        <v>42860</v>
      </c>
      <c r="C3275" s="35">
        <f>YEAR(Sales[[#This Row],[ShipDate]])</f>
        <v>2017</v>
      </c>
      <c r="D3275" t="s">
        <v>36</v>
      </c>
      <c r="E3275" t="s">
        <v>31</v>
      </c>
      <c r="F3275" t="s">
        <v>290</v>
      </c>
      <c r="G3275" t="s">
        <v>25</v>
      </c>
      <c r="H3275" t="s">
        <v>437</v>
      </c>
      <c r="I3275" t="s">
        <v>37</v>
      </c>
      <c r="J3275" t="s">
        <v>13</v>
      </c>
      <c r="K3275" t="s">
        <v>442</v>
      </c>
      <c r="L3275" t="s">
        <v>17</v>
      </c>
      <c r="N3275" t="str">
        <f>IF(ISBLANK(Sales[[#This Row],[return]]),"No",Sales[[#This Row],[return]])</f>
        <v>No</v>
      </c>
      <c r="O3275" s="2">
        <v>42856</v>
      </c>
      <c r="P3275" s="8" t="str">
        <f>TEXT(DAY(Sales[[#This Row],[OrderDate]]),"ddd")</f>
        <v>Sun</v>
      </c>
      <c r="Q3275" s="8" t="str">
        <f>TEXT(MONTH(Sales[[#This Row],[ShipDate]])*29,"mmm")</f>
        <v>May</v>
      </c>
      <c r="R3275">
        <v>668</v>
      </c>
      <c r="S3275" t="s">
        <v>3176</v>
      </c>
      <c r="T3275" t="s">
        <v>15</v>
      </c>
      <c r="U3275">
        <v>33614</v>
      </c>
      <c r="V3275" s="1">
        <v>0.2</v>
      </c>
      <c r="W3275">
        <v>5</v>
      </c>
      <c r="X3275">
        <v>3</v>
      </c>
      <c r="Y3275">
        <v>41</v>
      </c>
      <c r="AD3275"/>
    </row>
    <row r="3276" spans="1:30" x14ac:dyDescent="0.25">
      <c r="A3276" t="s">
        <v>40</v>
      </c>
      <c r="B3276" s="2">
        <v>42860</v>
      </c>
      <c r="C3276" s="35">
        <f>YEAR(Sales[[#This Row],[ShipDate]])</f>
        <v>2017</v>
      </c>
      <c r="D3276" t="s">
        <v>36</v>
      </c>
      <c r="E3276" t="s">
        <v>31</v>
      </c>
      <c r="F3276" t="s">
        <v>45</v>
      </c>
      <c r="G3276" t="s">
        <v>25</v>
      </c>
      <c r="H3276" t="s">
        <v>437</v>
      </c>
      <c r="I3276" t="s">
        <v>37</v>
      </c>
      <c r="J3276" t="s">
        <v>13</v>
      </c>
      <c r="K3276" t="s">
        <v>442</v>
      </c>
      <c r="L3276" t="s">
        <v>17</v>
      </c>
      <c r="N3276" t="str">
        <f>IF(ISBLANK(Sales[[#This Row],[return]]),"No",Sales[[#This Row],[return]])</f>
        <v>No</v>
      </c>
      <c r="O3276" s="2">
        <v>42856</v>
      </c>
      <c r="P3276" s="8" t="str">
        <f>TEXT(DAY(Sales[[#This Row],[OrderDate]]),"ddd")</f>
        <v>Sun</v>
      </c>
      <c r="Q3276" s="8" t="str">
        <f>TEXT(MONTH(Sales[[#This Row],[ShipDate]])*29,"mmm")</f>
        <v>May</v>
      </c>
      <c r="R3276">
        <v>1238</v>
      </c>
      <c r="S3276" t="s">
        <v>2131</v>
      </c>
      <c r="T3276" t="s">
        <v>15</v>
      </c>
      <c r="U3276">
        <v>33614</v>
      </c>
      <c r="V3276" s="1">
        <v>0.2</v>
      </c>
      <c r="W3276">
        <v>11</v>
      </c>
      <c r="X3276">
        <v>6</v>
      </c>
      <c r="Y3276">
        <v>173</v>
      </c>
      <c r="AD3276"/>
    </row>
    <row r="3277" spans="1:30" x14ac:dyDescent="0.25">
      <c r="A3277" t="s">
        <v>24</v>
      </c>
      <c r="B3277" s="2">
        <v>43044</v>
      </c>
      <c r="C3277" s="35">
        <f>YEAR(Sales[[#This Row],[ShipDate]])</f>
        <v>2017</v>
      </c>
      <c r="D3277" t="s">
        <v>113</v>
      </c>
      <c r="E3277" t="s">
        <v>31</v>
      </c>
      <c r="F3277" t="s">
        <v>23</v>
      </c>
      <c r="G3277" t="s">
        <v>11</v>
      </c>
      <c r="H3277" t="s">
        <v>553</v>
      </c>
      <c r="I3277" t="s">
        <v>149</v>
      </c>
      <c r="J3277" t="s">
        <v>13</v>
      </c>
      <c r="K3277" t="s">
        <v>390</v>
      </c>
      <c r="L3277" t="s">
        <v>92</v>
      </c>
      <c r="N3277" t="str">
        <f>IF(ISBLANK(Sales[[#This Row],[return]]),"No",Sales[[#This Row],[return]])</f>
        <v>No</v>
      </c>
      <c r="O3277" s="2">
        <v>43042</v>
      </c>
      <c r="P3277" s="8" t="str">
        <f>TEXT(DAY(Sales[[#This Row],[OrderDate]]),"ddd")</f>
        <v>Tue</v>
      </c>
      <c r="Q3277" s="8" t="str">
        <f>TEXT(MONTH(Sales[[#This Row],[ShipDate]])*29,"mmm")</f>
        <v>Nov</v>
      </c>
      <c r="R3277">
        <v>1210</v>
      </c>
      <c r="S3277" t="s">
        <v>1518</v>
      </c>
      <c r="T3277" t="s">
        <v>90</v>
      </c>
      <c r="U3277">
        <v>11561</v>
      </c>
      <c r="V3277" s="1">
        <v>0.1</v>
      </c>
      <c r="W3277">
        <v>209</v>
      </c>
      <c r="X3277">
        <v>10</v>
      </c>
      <c r="Y3277">
        <v>1449</v>
      </c>
      <c r="AD3277"/>
    </row>
    <row r="3278" spans="1:30" x14ac:dyDescent="0.25">
      <c r="A3278" t="s">
        <v>24</v>
      </c>
      <c r="B3278" s="2">
        <v>42989</v>
      </c>
      <c r="C3278" s="35">
        <f>YEAR(Sales[[#This Row],[ShipDate]])</f>
        <v>2017</v>
      </c>
      <c r="D3278" t="s">
        <v>113</v>
      </c>
      <c r="E3278" t="s">
        <v>18</v>
      </c>
      <c r="F3278" t="s">
        <v>59</v>
      </c>
      <c r="G3278" t="s">
        <v>25</v>
      </c>
      <c r="H3278" t="s">
        <v>1584</v>
      </c>
      <c r="I3278" t="s">
        <v>32</v>
      </c>
      <c r="J3278" t="s">
        <v>13</v>
      </c>
      <c r="K3278" t="s">
        <v>1125</v>
      </c>
      <c r="L3278" t="s">
        <v>30</v>
      </c>
      <c r="M3278" t="s">
        <v>82</v>
      </c>
      <c r="N3278" t="str">
        <f>IF(ISBLANK(Sales[[#This Row],[return]]),"No",Sales[[#This Row],[return]])</f>
        <v>Yes</v>
      </c>
      <c r="O3278" s="2">
        <v>42986</v>
      </c>
      <c r="P3278" s="8" t="str">
        <f>TEXT(DAY(Sales[[#This Row],[OrderDate]]),"ddd")</f>
        <v>Sun</v>
      </c>
      <c r="Q3278" s="8" t="str">
        <f>TEXT(MONTH(Sales[[#This Row],[ShipDate]])*29,"mmm")</f>
        <v>Sep</v>
      </c>
      <c r="R3278">
        <v>1722</v>
      </c>
      <c r="S3278" t="s">
        <v>2825</v>
      </c>
      <c r="T3278" t="s">
        <v>28</v>
      </c>
      <c r="U3278">
        <v>92553</v>
      </c>
      <c r="V3278" s="1">
        <v>0</v>
      </c>
      <c r="W3278">
        <v>12</v>
      </c>
      <c r="X3278">
        <v>5</v>
      </c>
      <c r="Y3278">
        <v>26</v>
      </c>
      <c r="AD3278"/>
    </row>
    <row r="3279" spans="1:30" x14ac:dyDescent="0.25">
      <c r="A3279" t="s">
        <v>24</v>
      </c>
      <c r="B3279" s="2">
        <v>42989</v>
      </c>
      <c r="C3279" s="35">
        <f>YEAR(Sales[[#This Row],[ShipDate]])</f>
        <v>2017</v>
      </c>
      <c r="D3279" t="s">
        <v>113</v>
      </c>
      <c r="E3279" t="s">
        <v>18</v>
      </c>
      <c r="F3279" t="s">
        <v>39</v>
      </c>
      <c r="G3279" t="s">
        <v>25</v>
      </c>
      <c r="H3279" t="s">
        <v>1584</v>
      </c>
      <c r="I3279" t="s">
        <v>32</v>
      </c>
      <c r="J3279" t="s">
        <v>13</v>
      </c>
      <c r="K3279" t="s">
        <v>1125</v>
      </c>
      <c r="L3279" t="s">
        <v>30</v>
      </c>
      <c r="M3279" t="s">
        <v>82</v>
      </c>
      <c r="N3279" t="str">
        <f>IF(ISBLANK(Sales[[#This Row],[return]]),"No",Sales[[#This Row],[return]])</f>
        <v>Yes</v>
      </c>
      <c r="O3279" s="2">
        <v>42986</v>
      </c>
      <c r="P3279" s="8" t="str">
        <f>TEXT(DAY(Sales[[#This Row],[OrderDate]]),"ddd")</f>
        <v>Sun</v>
      </c>
      <c r="Q3279" s="8" t="str">
        <f>TEXT(MONTH(Sales[[#This Row],[ShipDate]])*29,"mmm")</f>
        <v>Sep</v>
      </c>
      <c r="R3279">
        <v>588</v>
      </c>
      <c r="S3279" t="s">
        <v>1767</v>
      </c>
      <c r="T3279" t="s">
        <v>28</v>
      </c>
      <c r="U3279">
        <v>92553</v>
      </c>
      <c r="V3279" s="1">
        <v>0</v>
      </c>
      <c r="W3279">
        <v>1</v>
      </c>
      <c r="X3279">
        <v>6</v>
      </c>
      <c r="Y3279">
        <v>42</v>
      </c>
      <c r="AD3279"/>
    </row>
    <row r="3280" spans="1:30" x14ac:dyDescent="0.25">
      <c r="A3280" t="s">
        <v>40</v>
      </c>
      <c r="B3280" s="2">
        <v>42898</v>
      </c>
      <c r="C3280" s="35">
        <f>YEAR(Sales[[#This Row],[ShipDate]])</f>
        <v>2017</v>
      </c>
      <c r="D3280" t="s">
        <v>36</v>
      </c>
      <c r="E3280" t="s">
        <v>31</v>
      </c>
      <c r="F3280" t="s">
        <v>43</v>
      </c>
      <c r="G3280" t="s">
        <v>11</v>
      </c>
      <c r="H3280" t="s">
        <v>543</v>
      </c>
      <c r="I3280" t="s">
        <v>37</v>
      </c>
      <c r="J3280" t="s">
        <v>13</v>
      </c>
      <c r="K3280" t="s">
        <v>494</v>
      </c>
      <c r="L3280" t="s">
        <v>17</v>
      </c>
      <c r="N3280" t="str">
        <f>IF(ISBLANK(Sales[[#This Row],[return]]),"No",Sales[[#This Row],[return]])</f>
        <v>No</v>
      </c>
      <c r="O3280" s="2">
        <v>42894</v>
      </c>
      <c r="P3280" s="8" t="str">
        <f>TEXT(DAY(Sales[[#This Row],[OrderDate]]),"ddd")</f>
        <v>Sun</v>
      </c>
      <c r="Q3280" s="8" t="str">
        <f>TEXT(MONTH(Sales[[#This Row],[ShipDate]])*29,"mmm")</f>
        <v>Jun</v>
      </c>
      <c r="R3280">
        <v>104</v>
      </c>
      <c r="S3280" t="s">
        <v>1396</v>
      </c>
      <c r="T3280" t="s">
        <v>15</v>
      </c>
      <c r="U3280">
        <v>33710</v>
      </c>
      <c r="V3280" s="1">
        <v>0.2</v>
      </c>
      <c r="W3280">
        <v>45</v>
      </c>
      <c r="X3280">
        <v>7</v>
      </c>
      <c r="Y3280">
        <v>173</v>
      </c>
      <c r="AD3280"/>
    </row>
    <row r="3281" spans="1:30" x14ac:dyDescent="0.25">
      <c r="A3281" t="s">
        <v>40</v>
      </c>
      <c r="B3281" s="2">
        <v>42898</v>
      </c>
      <c r="C3281" s="35">
        <f>YEAR(Sales[[#This Row],[ShipDate]])</f>
        <v>2017</v>
      </c>
      <c r="D3281" t="s">
        <v>36</v>
      </c>
      <c r="E3281" t="s">
        <v>31</v>
      </c>
      <c r="F3281" t="s">
        <v>45</v>
      </c>
      <c r="G3281" t="s">
        <v>25</v>
      </c>
      <c r="H3281" t="s">
        <v>543</v>
      </c>
      <c r="I3281" t="s">
        <v>37</v>
      </c>
      <c r="J3281" t="s">
        <v>13</v>
      </c>
      <c r="K3281" t="s">
        <v>494</v>
      </c>
      <c r="L3281" t="s">
        <v>17</v>
      </c>
      <c r="N3281" t="str">
        <f>IF(ISBLANK(Sales[[#This Row],[return]]),"No",Sales[[#This Row],[return]])</f>
        <v>No</v>
      </c>
      <c r="O3281" s="2">
        <v>42894</v>
      </c>
      <c r="P3281" s="8" t="str">
        <f>TEXT(DAY(Sales[[#This Row],[OrderDate]]),"ddd")</f>
        <v>Sun</v>
      </c>
      <c r="Q3281" s="8" t="str">
        <f>TEXT(MONTH(Sales[[#This Row],[ShipDate]])*29,"mmm")</f>
        <v>Jun</v>
      </c>
      <c r="R3281">
        <v>1161</v>
      </c>
      <c r="S3281" t="s">
        <v>800</v>
      </c>
      <c r="T3281" t="s">
        <v>15</v>
      </c>
      <c r="U3281">
        <v>33710</v>
      </c>
      <c r="V3281" s="1">
        <v>0.2</v>
      </c>
      <c r="W3281">
        <v>0</v>
      </c>
      <c r="X3281">
        <v>2</v>
      </c>
      <c r="Y3281">
        <v>4</v>
      </c>
      <c r="AD3281"/>
    </row>
    <row r="3282" spans="1:30" x14ac:dyDescent="0.25">
      <c r="A3282" t="s">
        <v>40</v>
      </c>
      <c r="B3282" s="2">
        <v>42898</v>
      </c>
      <c r="C3282" s="35">
        <f>YEAR(Sales[[#This Row],[ShipDate]])</f>
        <v>2017</v>
      </c>
      <c r="D3282" t="s">
        <v>36</v>
      </c>
      <c r="E3282" t="s">
        <v>31</v>
      </c>
      <c r="F3282" t="s">
        <v>33</v>
      </c>
      <c r="G3282" t="s">
        <v>25</v>
      </c>
      <c r="H3282" t="s">
        <v>543</v>
      </c>
      <c r="I3282" t="s">
        <v>37</v>
      </c>
      <c r="J3282" t="s">
        <v>13</v>
      </c>
      <c r="K3282" t="s">
        <v>494</v>
      </c>
      <c r="L3282" t="s">
        <v>17</v>
      </c>
      <c r="N3282" t="str">
        <f>IF(ISBLANK(Sales[[#This Row],[return]]),"No",Sales[[#This Row],[return]])</f>
        <v>No</v>
      </c>
      <c r="O3282" s="2">
        <v>42894</v>
      </c>
      <c r="P3282" s="8" t="str">
        <f>TEXT(DAY(Sales[[#This Row],[OrderDate]]),"ddd")</f>
        <v>Sun</v>
      </c>
      <c r="Q3282" s="8" t="str">
        <f>TEXT(MONTH(Sales[[#This Row],[ShipDate]])*29,"mmm")</f>
        <v>Jun</v>
      </c>
      <c r="R3282">
        <v>1462</v>
      </c>
      <c r="S3282" t="s">
        <v>1916</v>
      </c>
      <c r="T3282" t="s">
        <v>15</v>
      </c>
      <c r="U3282">
        <v>33710</v>
      </c>
      <c r="V3282" s="1">
        <v>0.2</v>
      </c>
      <c r="W3282">
        <v>3</v>
      </c>
      <c r="X3282">
        <v>3</v>
      </c>
      <c r="Y3282">
        <v>9</v>
      </c>
      <c r="AD3282"/>
    </row>
    <row r="3283" spans="1:30" x14ac:dyDescent="0.25">
      <c r="A3283" t="s">
        <v>40</v>
      </c>
      <c r="B3283" s="2">
        <v>42898</v>
      </c>
      <c r="C3283" s="35">
        <f>YEAR(Sales[[#This Row],[ShipDate]])</f>
        <v>2017</v>
      </c>
      <c r="D3283" t="s">
        <v>36</v>
      </c>
      <c r="E3283" t="s">
        <v>31</v>
      </c>
      <c r="F3283" t="s">
        <v>39</v>
      </c>
      <c r="G3283" t="s">
        <v>25</v>
      </c>
      <c r="H3283" t="s">
        <v>543</v>
      </c>
      <c r="I3283" t="s">
        <v>37</v>
      </c>
      <c r="J3283" t="s">
        <v>13</v>
      </c>
      <c r="K3283" t="s">
        <v>494</v>
      </c>
      <c r="L3283" t="s">
        <v>17</v>
      </c>
      <c r="N3283" t="str">
        <f>IF(ISBLANK(Sales[[#This Row],[return]]),"No",Sales[[#This Row],[return]])</f>
        <v>No</v>
      </c>
      <c r="O3283" s="2">
        <v>42894</v>
      </c>
      <c r="P3283" s="8" t="str">
        <f>TEXT(DAY(Sales[[#This Row],[OrderDate]]),"ddd")</f>
        <v>Sun</v>
      </c>
      <c r="Q3283" s="8" t="str">
        <f>TEXT(MONTH(Sales[[#This Row],[ShipDate]])*29,"mmm")</f>
        <v>Jun</v>
      </c>
      <c r="R3283">
        <v>662</v>
      </c>
      <c r="S3283" t="s">
        <v>2145</v>
      </c>
      <c r="T3283" t="s">
        <v>15</v>
      </c>
      <c r="U3283">
        <v>33710</v>
      </c>
      <c r="V3283" s="1">
        <v>0.2</v>
      </c>
      <c r="W3283">
        <v>-6</v>
      </c>
      <c r="X3283">
        <v>4</v>
      </c>
      <c r="Y3283">
        <v>517</v>
      </c>
      <c r="AD3283"/>
    </row>
    <row r="3284" spans="1:30" x14ac:dyDescent="0.25">
      <c r="A3284" t="s">
        <v>40</v>
      </c>
      <c r="B3284" s="2">
        <v>42898</v>
      </c>
      <c r="C3284" s="35">
        <f>YEAR(Sales[[#This Row],[ShipDate]])</f>
        <v>2017</v>
      </c>
      <c r="D3284" t="s">
        <v>36</v>
      </c>
      <c r="E3284" t="s">
        <v>31</v>
      </c>
      <c r="F3284" t="s">
        <v>59</v>
      </c>
      <c r="G3284" t="s">
        <v>25</v>
      </c>
      <c r="H3284" t="s">
        <v>543</v>
      </c>
      <c r="I3284" t="s">
        <v>37</v>
      </c>
      <c r="J3284" t="s">
        <v>13</v>
      </c>
      <c r="K3284" t="s">
        <v>494</v>
      </c>
      <c r="L3284" t="s">
        <v>17</v>
      </c>
      <c r="N3284" t="str">
        <f>IF(ISBLANK(Sales[[#This Row],[return]]),"No",Sales[[#This Row],[return]])</f>
        <v>No</v>
      </c>
      <c r="O3284" s="2">
        <v>42894</v>
      </c>
      <c r="P3284" s="8" t="str">
        <f>TEXT(DAY(Sales[[#This Row],[OrderDate]]),"ddd")</f>
        <v>Sun</v>
      </c>
      <c r="Q3284" s="8" t="str">
        <f>TEXT(MONTH(Sales[[#This Row],[ShipDate]])*29,"mmm")</f>
        <v>Jun</v>
      </c>
      <c r="R3284">
        <v>1748</v>
      </c>
      <c r="S3284" t="s">
        <v>2155</v>
      </c>
      <c r="T3284" t="s">
        <v>15</v>
      </c>
      <c r="U3284">
        <v>33710</v>
      </c>
      <c r="V3284" s="1">
        <v>0.2</v>
      </c>
      <c r="W3284">
        <v>54</v>
      </c>
      <c r="X3284">
        <v>7</v>
      </c>
      <c r="Y3284">
        <v>173</v>
      </c>
      <c r="AD3284"/>
    </row>
    <row r="3285" spans="1:30" x14ac:dyDescent="0.25">
      <c r="A3285" t="s">
        <v>40</v>
      </c>
      <c r="B3285" s="2">
        <v>42898</v>
      </c>
      <c r="C3285" s="35">
        <f>YEAR(Sales[[#This Row],[ShipDate]])</f>
        <v>2017</v>
      </c>
      <c r="D3285" t="s">
        <v>36</v>
      </c>
      <c r="E3285" t="s">
        <v>31</v>
      </c>
      <c r="F3285" t="s">
        <v>59</v>
      </c>
      <c r="G3285" t="s">
        <v>25</v>
      </c>
      <c r="H3285" t="s">
        <v>543</v>
      </c>
      <c r="I3285" t="s">
        <v>37</v>
      </c>
      <c r="J3285" t="s">
        <v>13</v>
      </c>
      <c r="K3285" t="s">
        <v>494</v>
      </c>
      <c r="L3285" t="s">
        <v>17</v>
      </c>
      <c r="N3285" t="str">
        <f>IF(ISBLANK(Sales[[#This Row],[return]]),"No",Sales[[#This Row],[return]])</f>
        <v>No</v>
      </c>
      <c r="O3285" s="2">
        <v>42894</v>
      </c>
      <c r="P3285" s="8" t="str">
        <f>TEXT(DAY(Sales[[#This Row],[OrderDate]]),"ddd")</f>
        <v>Sun</v>
      </c>
      <c r="Q3285" s="8" t="str">
        <f>TEXT(MONTH(Sales[[#This Row],[ShipDate]])*29,"mmm")</f>
        <v>Jun</v>
      </c>
      <c r="R3285">
        <v>1760</v>
      </c>
      <c r="S3285" t="s">
        <v>2803</v>
      </c>
      <c r="T3285" t="s">
        <v>15</v>
      </c>
      <c r="U3285">
        <v>33710</v>
      </c>
      <c r="V3285" s="1">
        <v>0.2</v>
      </c>
      <c r="W3285">
        <v>13</v>
      </c>
      <c r="X3285">
        <v>10</v>
      </c>
      <c r="Y3285">
        <v>42</v>
      </c>
      <c r="AD3285"/>
    </row>
    <row r="3286" spans="1:30" x14ac:dyDescent="0.25">
      <c r="A3286" t="s">
        <v>40</v>
      </c>
      <c r="B3286" s="2">
        <v>42898</v>
      </c>
      <c r="C3286" s="35">
        <f>YEAR(Sales[[#This Row],[ShipDate]])</f>
        <v>2017</v>
      </c>
      <c r="D3286" t="s">
        <v>36</v>
      </c>
      <c r="E3286" t="s">
        <v>31</v>
      </c>
      <c r="F3286" t="s">
        <v>50</v>
      </c>
      <c r="G3286" t="s">
        <v>25</v>
      </c>
      <c r="H3286" t="s">
        <v>543</v>
      </c>
      <c r="I3286" t="s">
        <v>37</v>
      </c>
      <c r="J3286" t="s">
        <v>13</v>
      </c>
      <c r="K3286" t="s">
        <v>494</v>
      </c>
      <c r="L3286" t="s">
        <v>17</v>
      </c>
      <c r="N3286" t="str">
        <f>IF(ISBLANK(Sales[[#This Row],[return]]),"No",Sales[[#This Row],[return]])</f>
        <v>No</v>
      </c>
      <c r="O3286" s="2">
        <v>42894</v>
      </c>
      <c r="P3286" s="8" t="str">
        <f>TEXT(DAY(Sales[[#This Row],[OrderDate]]),"ddd")</f>
        <v>Sun</v>
      </c>
      <c r="Q3286" s="8" t="str">
        <f>TEXT(MONTH(Sales[[#This Row],[ShipDate]])*29,"mmm")</f>
        <v>Jun</v>
      </c>
      <c r="R3286">
        <v>1309</v>
      </c>
      <c r="S3286" t="s">
        <v>841</v>
      </c>
      <c r="T3286" t="s">
        <v>15</v>
      </c>
      <c r="U3286">
        <v>33710</v>
      </c>
      <c r="V3286" s="1">
        <v>0.7</v>
      </c>
      <c r="W3286">
        <v>-13</v>
      </c>
      <c r="X3286">
        <v>2</v>
      </c>
      <c r="Y3286">
        <v>18</v>
      </c>
      <c r="AD3286"/>
    </row>
    <row r="3287" spans="1:30" x14ac:dyDescent="0.25">
      <c r="A3287" t="s">
        <v>40</v>
      </c>
      <c r="B3287" s="2">
        <v>42966</v>
      </c>
      <c r="C3287" s="35">
        <f>YEAR(Sales[[#This Row],[ShipDate]])</f>
        <v>2017</v>
      </c>
      <c r="D3287" t="s">
        <v>36</v>
      </c>
      <c r="E3287" t="s">
        <v>31</v>
      </c>
      <c r="F3287" t="s">
        <v>39</v>
      </c>
      <c r="G3287" t="s">
        <v>25</v>
      </c>
      <c r="H3287" t="s">
        <v>26</v>
      </c>
      <c r="I3287" t="s">
        <v>32</v>
      </c>
      <c r="J3287" t="s">
        <v>13</v>
      </c>
      <c r="K3287" t="s">
        <v>2749</v>
      </c>
      <c r="L3287" t="s">
        <v>30</v>
      </c>
      <c r="N3287" t="str">
        <f>IF(ISBLANK(Sales[[#This Row],[return]]),"No",Sales[[#This Row],[return]])</f>
        <v>No</v>
      </c>
      <c r="O3287" s="2">
        <v>42962</v>
      </c>
      <c r="P3287" s="8" t="str">
        <f>TEXT(DAY(Sales[[#This Row],[OrderDate]]),"ddd")</f>
        <v>Sun</v>
      </c>
      <c r="Q3287" s="8" t="str">
        <f>TEXT(MONTH(Sales[[#This Row],[ShipDate]])*29,"mmm")</f>
        <v>Aug</v>
      </c>
      <c r="R3287">
        <v>662</v>
      </c>
      <c r="S3287" t="s">
        <v>2145</v>
      </c>
      <c r="T3287" t="s">
        <v>28</v>
      </c>
      <c r="U3287">
        <v>90045</v>
      </c>
      <c r="V3287" s="1">
        <v>0</v>
      </c>
      <c r="W3287">
        <v>61</v>
      </c>
      <c r="X3287">
        <v>2</v>
      </c>
      <c r="Y3287">
        <v>323</v>
      </c>
      <c r="AD3287"/>
    </row>
    <row r="3288" spans="1:30" x14ac:dyDescent="0.25">
      <c r="A3288" t="s">
        <v>10</v>
      </c>
      <c r="B3288" s="2">
        <v>43064</v>
      </c>
      <c r="C3288" s="35">
        <f>YEAR(Sales[[#This Row],[ShipDate]])</f>
        <v>2017</v>
      </c>
      <c r="D3288" t="s">
        <v>19</v>
      </c>
      <c r="E3288" t="s">
        <v>69</v>
      </c>
      <c r="F3288" t="s">
        <v>59</v>
      </c>
      <c r="G3288" t="s">
        <v>25</v>
      </c>
      <c r="H3288" t="s">
        <v>2975</v>
      </c>
      <c r="I3288" t="s">
        <v>585</v>
      </c>
      <c r="J3288" t="s">
        <v>13</v>
      </c>
      <c r="K3288" t="s">
        <v>3023</v>
      </c>
      <c r="L3288" t="s">
        <v>92</v>
      </c>
      <c r="N3288" t="str">
        <f>IF(ISBLANK(Sales[[#This Row],[return]]),"No",Sales[[#This Row],[return]])</f>
        <v>No</v>
      </c>
      <c r="O3288" s="2">
        <v>43061</v>
      </c>
      <c r="P3288" s="8" t="str">
        <f>TEXT(DAY(Sales[[#This Row],[OrderDate]]),"ddd")</f>
        <v>Sun</v>
      </c>
      <c r="Q3288" s="8" t="str">
        <f>TEXT(MONTH(Sales[[#This Row],[ShipDate]])*29,"mmm")</f>
        <v>Nov</v>
      </c>
      <c r="R3288">
        <v>1731</v>
      </c>
      <c r="S3288" t="s">
        <v>1648</v>
      </c>
      <c r="T3288" t="s">
        <v>90</v>
      </c>
      <c r="U3288">
        <v>2138</v>
      </c>
      <c r="V3288" s="1">
        <v>0</v>
      </c>
      <c r="W3288">
        <v>28</v>
      </c>
      <c r="X3288">
        <v>3</v>
      </c>
      <c r="Y3288">
        <v>60</v>
      </c>
      <c r="AD3288"/>
    </row>
    <row r="3289" spans="1:30" x14ac:dyDescent="0.25">
      <c r="A3289" t="s">
        <v>10</v>
      </c>
      <c r="B3289" s="2">
        <v>43064</v>
      </c>
      <c r="C3289" s="35">
        <f>YEAR(Sales[[#This Row],[ShipDate]])</f>
        <v>2017</v>
      </c>
      <c r="D3289" t="s">
        <v>19</v>
      </c>
      <c r="E3289" t="s">
        <v>69</v>
      </c>
      <c r="F3289" t="s">
        <v>45</v>
      </c>
      <c r="G3289" t="s">
        <v>25</v>
      </c>
      <c r="H3289" t="s">
        <v>2975</v>
      </c>
      <c r="I3289" t="s">
        <v>585</v>
      </c>
      <c r="J3289" t="s">
        <v>13</v>
      </c>
      <c r="K3289" t="s">
        <v>3023</v>
      </c>
      <c r="L3289" t="s">
        <v>92</v>
      </c>
      <c r="N3289" t="str">
        <f>IF(ISBLANK(Sales[[#This Row],[return]]),"No",Sales[[#This Row],[return]])</f>
        <v>No</v>
      </c>
      <c r="O3289" s="2">
        <v>43061</v>
      </c>
      <c r="P3289" s="8" t="str">
        <f>TEXT(DAY(Sales[[#This Row],[OrderDate]]),"ddd")</f>
        <v>Sun</v>
      </c>
      <c r="Q3289" s="8" t="str">
        <f>TEXT(MONTH(Sales[[#This Row],[ShipDate]])*29,"mmm")</f>
        <v>Nov</v>
      </c>
      <c r="R3289">
        <v>1158</v>
      </c>
      <c r="S3289" t="s">
        <v>81</v>
      </c>
      <c r="T3289" t="s">
        <v>90</v>
      </c>
      <c r="U3289">
        <v>2138</v>
      </c>
      <c r="V3289" s="1">
        <v>0</v>
      </c>
      <c r="W3289">
        <v>5</v>
      </c>
      <c r="X3289">
        <v>4</v>
      </c>
      <c r="Y3289">
        <v>17</v>
      </c>
      <c r="AD3289"/>
    </row>
    <row r="3290" spans="1:30" x14ac:dyDescent="0.25">
      <c r="A3290" t="s">
        <v>10</v>
      </c>
      <c r="B3290" s="2">
        <v>43042</v>
      </c>
      <c r="C3290" s="35">
        <f>YEAR(Sales[[#This Row],[ShipDate]])</f>
        <v>2017</v>
      </c>
      <c r="D3290" t="s">
        <v>36</v>
      </c>
      <c r="E3290" t="s">
        <v>18</v>
      </c>
      <c r="F3290" t="s">
        <v>43</v>
      </c>
      <c r="G3290" t="s">
        <v>11</v>
      </c>
      <c r="H3290" t="s">
        <v>12</v>
      </c>
      <c r="I3290" t="s">
        <v>20</v>
      </c>
      <c r="J3290" t="s">
        <v>13</v>
      </c>
      <c r="K3290" t="s">
        <v>1555</v>
      </c>
      <c r="L3290" t="s">
        <v>17</v>
      </c>
      <c r="N3290" t="str">
        <f>IF(ISBLANK(Sales[[#This Row],[return]]),"No",Sales[[#This Row],[return]])</f>
        <v>No</v>
      </c>
      <c r="O3290" s="2">
        <v>43036</v>
      </c>
      <c r="P3290" s="8" t="str">
        <f>TEXT(DAY(Sales[[#This Row],[OrderDate]]),"ddd")</f>
        <v>Sat</v>
      </c>
      <c r="Q3290" s="8" t="str">
        <f>TEXT(MONTH(Sales[[#This Row],[ShipDate]])*29,"mmm")</f>
        <v>Nov</v>
      </c>
      <c r="R3290">
        <v>1046</v>
      </c>
      <c r="S3290" t="s">
        <v>1383</v>
      </c>
      <c r="T3290" t="s">
        <v>15</v>
      </c>
      <c r="U3290">
        <v>42420</v>
      </c>
      <c r="V3290" s="1">
        <v>0</v>
      </c>
      <c r="W3290">
        <v>9</v>
      </c>
      <c r="X3290">
        <v>5</v>
      </c>
      <c r="Y3290">
        <v>24</v>
      </c>
      <c r="AD3290"/>
    </row>
    <row r="3291" spans="1:30" x14ac:dyDescent="0.25">
      <c r="A3291" t="s">
        <v>10</v>
      </c>
      <c r="B3291" s="2">
        <v>43042</v>
      </c>
      <c r="C3291" s="35">
        <f>YEAR(Sales[[#This Row],[ShipDate]])</f>
        <v>2017</v>
      </c>
      <c r="D3291" t="s">
        <v>36</v>
      </c>
      <c r="E3291" t="s">
        <v>18</v>
      </c>
      <c r="F3291" t="s">
        <v>43</v>
      </c>
      <c r="G3291" t="s">
        <v>11</v>
      </c>
      <c r="H3291" t="s">
        <v>12</v>
      </c>
      <c r="I3291" t="s">
        <v>20</v>
      </c>
      <c r="J3291" t="s">
        <v>13</v>
      </c>
      <c r="K3291" t="s">
        <v>1555</v>
      </c>
      <c r="L3291" t="s">
        <v>17</v>
      </c>
      <c r="N3291" t="str">
        <f>IF(ISBLANK(Sales[[#This Row],[return]]),"No",Sales[[#This Row],[return]])</f>
        <v>No</v>
      </c>
      <c r="O3291" s="2">
        <v>43036</v>
      </c>
      <c r="P3291" s="8" t="str">
        <f>TEXT(DAY(Sales[[#This Row],[OrderDate]]),"ddd")</f>
        <v>Sat</v>
      </c>
      <c r="Q3291" s="8" t="str">
        <f>TEXT(MONTH(Sales[[#This Row],[ShipDate]])*29,"mmm")</f>
        <v>Nov</v>
      </c>
      <c r="R3291">
        <v>393</v>
      </c>
      <c r="S3291" t="s">
        <v>536</v>
      </c>
      <c r="T3291" t="s">
        <v>15</v>
      </c>
      <c r="U3291">
        <v>42420</v>
      </c>
      <c r="V3291" s="1">
        <v>0</v>
      </c>
      <c r="W3291">
        <v>13</v>
      </c>
      <c r="X3291">
        <v>7</v>
      </c>
      <c r="Y3291">
        <v>33</v>
      </c>
      <c r="AD3291"/>
    </row>
    <row r="3292" spans="1:30" x14ac:dyDescent="0.25">
      <c r="A3292" t="s">
        <v>10</v>
      </c>
      <c r="B3292" s="2">
        <v>43042</v>
      </c>
      <c r="C3292" s="35">
        <f>YEAR(Sales[[#This Row],[ShipDate]])</f>
        <v>2017</v>
      </c>
      <c r="D3292" t="s">
        <v>36</v>
      </c>
      <c r="E3292" t="s">
        <v>18</v>
      </c>
      <c r="F3292" t="s">
        <v>104</v>
      </c>
      <c r="G3292" t="s">
        <v>25</v>
      </c>
      <c r="H3292" t="s">
        <v>12</v>
      </c>
      <c r="I3292" t="s">
        <v>20</v>
      </c>
      <c r="J3292" t="s">
        <v>13</v>
      </c>
      <c r="K3292" t="s">
        <v>1555</v>
      </c>
      <c r="L3292" t="s">
        <v>17</v>
      </c>
      <c r="N3292" t="str">
        <f>IF(ISBLANK(Sales[[#This Row],[return]]),"No",Sales[[#This Row],[return]])</f>
        <v>No</v>
      </c>
      <c r="O3292" s="2">
        <v>43036</v>
      </c>
      <c r="P3292" s="8" t="str">
        <f>TEXT(DAY(Sales[[#This Row],[OrderDate]]),"ddd")</f>
        <v>Sat</v>
      </c>
      <c r="Q3292" s="8" t="str">
        <f>TEXT(MONTH(Sales[[#This Row],[ShipDate]])*29,"mmm")</f>
        <v>Nov</v>
      </c>
      <c r="R3292">
        <v>976</v>
      </c>
      <c r="S3292" t="s">
        <v>1861</v>
      </c>
      <c r="T3292" t="s">
        <v>15</v>
      </c>
      <c r="U3292">
        <v>42420</v>
      </c>
      <c r="V3292" s="1">
        <v>0</v>
      </c>
      <c r="W3292">
        <v>5</v>
      </c>
      <c r="X3292">
        <v>1</v>
      </c>
      <c r="Y3292">
        <v>11</v>
      </c>
      <c r="AD3292"/>
    </row>
    <row r="3293" spans="1:30" x14ac:dyDescent="0.25">
      <c r="A3293" t="s">
        <v>10</v>
      </c>
      <c r="B3293" s="2">
        <v>43042</v>
      </c>
      <c r="C3293" s="35">
        <f>YEAR(Sales[[#This Row],[ShipDate]])</f>
        <v>2017</v>
      </c>
      <c r="D3293" t="s">
        <v>36</v>
      </c>
      <c r="E3293" t="s">
        <v>18</v>
      </c>
      <c r="F3293" t="s">
        <v>39</v>
      </c>
      <c r="G3293" t="s">
        <v>25</v>
      </c>
      <c r="H3293" t="s">
        <v>12</v>
      </c>
      <c r="I3293" t="s">
        <v>20</v>
      </c>
      <c r="J3293" t="s">
        <v>13</v>
      </c>
      <c r="K3293" t="s">
        <v>1555</v>
      </c>
      <c r="L3293" t="s">
        <v>17</v>
      </c>
      <c r="N3293" t="str">
        <f>IF(ISBLANK(Sales[[#This Row],[return]]),"No",Sales[[#This Row],[return]])</f>
        <v>No</v>
      </c>
      <c r="O3293" s="2">
        <v>43036</v>
      </c>
      <c r="P3293" s="8" t="str">
        <f>TEXT(DAY(Sales[[#This Row],[OrderDate]]),"ddd")</f>
        <v>Sat</v>
      </c>
      <c r="Q3293" s="8" t="str">
        <f>TEXT(MONTH(Sales[[#This Row],[ShipDate]])*29,"mmm")</f>
        <v>Nov</v>
      </c>
      <c r="R3293">
        <v>1300</v>
      </c>
      <c r="S3293" t="s">
        <v>1979</v>
      </c>
      <c r="T3293" t="s">
        <v>15</v>
      </c>
      <c r="U3293">
        <v>42420</v>
      </c>
      <c r="V3293" s="1">
        <v>0</v>
      </c>
      <c r="W3293">
        <v>10</v>
      </c>
      <c r="X3293">
        <v>3</v>
      </c>
      <c r="Y3293">
        <v>37</v>
      </c>
      <c r="AD3293"/>
    </row>
    <row r="3294" spans="1:30" x14ac:dyDescent="0.25">
      <c r="A3294" t="s">
        <v>24</v>
      </c>
      <c r="B3294" s="2">
        <v>43088</v>
      </c>
      <c r="C3294" s="35">
        <f>YEAR(Sales[[#This Row],[ShipDate]])</f>
        <v>2017</v>
      </c>
      <c r="D3294" t="s">
        <v>113</v>
      </c>
      <c r="E3294" t="s">
        <v>18</v>
      </c>
      <c r="F3294" t="s">
        <v>59</v>
      </c>
      <c r="G3294" t="s">
        <v>25</v>
      </c>
      <c r="H3294" t="s">
        <v>60</v>
      </c>
      <c r="I3294" t="s">
        <v>63</v>
      </c>
      <c r="J3294" t="s">
        <v>13</v>
      </c>
      <c r="K3294" t="s">
        <v>297</v>
      </c>
      <c r="L3294" t="s">
        <v>30</v>
      </c>
      <c r="N3294" t="str">
        <f>IF(ISBLANK(Sales[[#This Row],[return]]),"No",Sales[[#This Row],[return]])</f>
        <v>No</v>
      </c>
      <c r="O3294" s="2">
        <v>43085</v>
      </c>
      <c r="P3294" s="8" t="str">
        <f>TEXT(DAY(Sales[[#This Row],[OrderDate]]),"ddd")</f>
        <v>Mon</v>
      </c>
      <c r="Q3294" s="8" t="str">
        <f>TEXT(MONTH(Sales[[#This Row],[ShipDate]])*29,"mmm")</f>
        <v>Dec</v>
      </c>
      <c r="R3294">
        <v>1692</v>
      </c>
      <c r="S3294" t="s">
        <v>1801</v>
      </c>
      <c r="T3294" t="s">
        <v>28</v>
      </c>
      <c r="U3294">
        <v>98105</v>
      </c>
      <c r="V3294" s="1">
        <v>0</v>
      </c>
      <c r="W3294">
        <v>2</v>
      </c>
      <c r="X3294">
        <v>1</v>
      </c>
      <c r="Y3294">
        <v>5</v>
      </c>
      <c r="AD3294"/>
    </row>
    <row r="3295" spans="1:30" x14ac:dyDescent="0.25">
      <c r="A3295" t="s">
        <v>10</v>
      </c>
      <c r="B3295" s="2">
        <v>42873</v>
      </c>
      <c r="C3295" s="35">
        <f>YEAR(Sales[[#This Row],[ShipDate]])</f>
        <v>2017</v>
      </c>
      <c r="D3295" t="s">
        <v>36</v>
      </c>
      <c r="E3295" t="s">
        <v>18</v>
      </c>
      <c r="F3295" t="s">
        <v>50</v>
      </c>
      <c r="G3295" t="s">
        <v>25</v>
      </c>
      <c r="H3295" t="s">
        <v>60</v>
      </c>
      <c r="I3295" t="s">
        <v>63</v>
      </c>
      <c r="J3295" t="s">
        <v>13</v>
      </c>
      <c r="K3295" t="s">
        <v>3104</v>
      </c>
      <c r="L3295" t="s">
        <v>30</v>
      </c>
      <c r="N3295" t="str">
        <f>IF(ISBLANK(Sales[[#This Row],[return]]),"No",Sales[[#This Row],[return]])</f>
        <v>No</v>
      </c>
      <c r="O3295" s="2">
        <v>42867</v>
      </c>
      <c r="P3295" s="8" t="str">
        <f>TEXT(DAY(Sales[[#This Row],[OrderDate]]),"ddd")</f>
        <v>Thu</v>
      </c>
      <c r="Q3295" s="8" t="str">
        <f>TEXT(MONTH(Sales[[#This Row],[ShipDate]])*29,"mmm")</f>
        <v>May</v>
      </c>
      <c r="R3295">
        <v>1318</v>
      </c>
      <c r="S3295" t="s">
        <v>928</v>
      </c>
      <c r="T3295" t="s">
        <v>28</v>
      </c>
      <c r="U3295">
        <v>98115</v>
      </c>
      <c r="V3295" s="1">
        <v>0.2</v>
      </c>
      <c r="W3295">
        <v>5</v>
      </c>
      <c r="X3295">
        <v>3</v>
      </c>
      <c r="Y3295">
        <v>15</v>
      </c>
      <c r="AD3295"/>
    </row>
    <row r="3296" spans="1:30" x14ac:dyDescent="0.25">
      <c r="A3296" t="s">
        <v>10</v>
      </c>
      <c r="B3296" s="2">
        <v>42989</v>
      </c>
      <c r="C3296" s="35">
        <f>YEAR(Sales[[#This Row],[ShipDate]])</f>
        <v>2017</v>
      </c>
      <c r="D3296" t="s">
        <v>36</v>
      </c>
      <c r="E3296" t="s">
        <v>69</v>
      </c>
      <c r="F3296" t="s">
        <v>290</v>
      </c>
      <c r="G3296" t="s">
        <v>25</v>
      </c>
      <c r="H3296" t="s">
        <v>107</v>
      </c>
      <c r="I3296" t="s">
        <v>70</v>
      </c>
      <c r="J3296" t="s">
        <v>13</v>
      </c>
      <c r="K3296" t="s">
        <v>3004</v>
      </c>
      <c r="L3296" t="s">
        <v>68</v>
      </c>
      <c r="N3296" t="str">
        <f>IF(ISBLANK(Sales[[#This Row],[return]]),"No",Sales[[#This Row],[return]])</f>
        <v>No</v>
      </c>
      <c r="O3296" s="2">
        <v>42983</v>
      </c>
      <c r="P3296" s="8" t="str">
        <f>TEXT(DAY(Sales[[#This Row],[OrderDate]]),"ddd")</f>
        <v>Thu</v>
      </c>
      <c r="Q3296" s="8" t="str">
        <f>TEXT(MONTH(Sales[[#This Row],[ShipDate]])*29,"mmm")</f>
        <v>Sep</v>
      </c>
      <c r="R3296">
        <v>1516</v>
      </c>
      <c r="S3296" t="s">
        <v>2057</v>
      </c>
      <c r="T3296" t="s">
        <v>66</v>
      </c>
      <c r="U3296">
        <v>77036</v>
      </c>
      <c r="V3296" s="1">
        <v>0.2</v>
      </c>
      <c r="W3296">
        <v>-15</v>
      </c>
      <c r="X3296">
        <v>9</v>
      </c>
      <c r="Y3296">
        <v>69</v>
      </c>
      <c r="AD3296"/>
    </row>
    <row r="3297" spans="1:30" x14ac:dyDescent="0.25">
      <c r="A3297" t="s">
        <v>10</v>
      </c>
      <c r="B3297" s="2">
        <v>42989</v>
      </c>
      <c r="C3297" s="35">
        <f>YEAR(Sales[[#This Row],[ShipDate]])</f>
        <v>2017</v>
      </c>
      <c r="D3297" t="s">
        <v>36</v>
      </c>
      <c r="E3297" t="s">
        <v>69</v>
      </c>
      <c r="F3297" t="s">
        <v>50</v>
      </c>
      <c r="G3297" t="s">
        <v>25</v>
      </c>
      <c r="H3297" t="s">
        <v>107</v>
      </c>
      <c r="I3297" t="s">
        <v>70</v>
      </c>
      <c r="J3297" t="s">
        <v>13</v>
      </c>
      <c r="K3297" t="s">
        <v>3004</v>
      </c>
      <c r="L3297" t="s">
        <v>68</v>
      </c>
      <c r="N3297" t="str">
        <f>IF(ISBLANK(Sales[[#This Row],[return]]),"No",Sales[[#This Row],[return]])</f>
        <v>No</v>
      </c>
      <c r="O3297" s="2">
        <v>42983</v>
      </c>
      <c r="P3297" s="8" t="str">
        <f>TEXT(DAY(Sales[[#This Row],[OrderDate]]),"ddd")</f>
        <v>Thu</v>
      </c>
      <c r="Q3297" s="8" t="str">
        <f>TEXT(MONTH(Sales[[#This Row],[ShipDate]])*29,"mmm")</f>
        <v>Sep</v>
      </c>
      <c r="R3297">
        <v>47</v>
      </c>
      <c r="S3297" t="s">
        <v>3257</v>
      </c>
      <c r="T3297" t="s">
        <v>66</v>
      </c>
      <c r="U3297">
        <v>77036</v>
      </c>
      <c r="V3297" s="1">
        <v>0.8</v>
      </c>
      <c r="W3297">
        <v>-8</v>
      </c>
      <c r="X3297">
        <v>3</v>
      </c>
      <c r="Y3297">
        <v>4</v>
      </c>
      <c r="AD3297"/>
    </row>
    <row r="3298" spans="1:30" x14ac:dyDescent="0.25">
      <c r="A3298" t="s">
        <v>10</v>
      </c>
      <c r="B3298" s="2">
        <v>42989</v>
      </c>
      <c r="C3298" s="35">
        <f>YEAR(Sales[[#This Row],[ShipDate]])</f>
        <v>2017</v>
      </c>
      <c r="D3298" t="s">
        <v>36</v>
      </c>
      <c r="E3298" t="s">
        <v>69</v>
      </c>
      <c r="F3298" t="s">
        <v>50</v>
      </c>
      <c r="G3298" t="s">
        <v>25</v>
      </c>
      <c r="H3298" t="s">
        <v>107</v>
      </c>
      <c r="I3298" t="s">
        <v>70</v>
      </c>
      <c r="J3298" t="s">
        <v>13</v>
      </c>
      <c r="K3298" t="s">
        <v>3004</v>
      </c>
      <c r="L3298" t="s">
        <v>68</v>
      </c>
      <c r="N3298" t="str">
        <f>IF(ISBLANK(Sales[[#This Row],[return]]),"No",Sales[[#This Row],[return]])</f>
        <v>No</v>
      </c>
      <c r="O3298" s="2">
        <v>42983</v>
      </c>
      <c r="P3298" s="8" t="str">
        <f>TEXT(DAY(Sales[[#This Row],[OrderDate]]),"ddd")</f>
        <v>Thu</v>
      </c>
      <c r="Q3298" s="8" t="str">
        <f>TEXT(MONTH(Sales[[#This Row],[ShipDate]])*29,"mmm")</f>
        <v>Sep</v>
      </c>
      <c r="R3298">
        <v>46</v>
      </c>
      <c r="S3298" t="s">
        <v>3226</v>
      </c>
      <c r="T3298" t="s">
        <v>66</v>
      </c>
      <c r="U3298">
        <v>77036</v>
      </c>
      <c r="V3298" s="1">
        <v>0.8</v>
      </c>
      <c r="W3298">
        <v>-25</v>
      </c>
      <c r="X3298">
        <v>5</v>
      </c>
      <c r="Y3298">
        <v>16</v>
      </c>
      <c r="AD3298"/>
    </row>
    <row r="3299" spans="1:30" x14ac:dyDescent="0.25">
      <c r="A3299" t="s">
        <v>40</v>
      </c>
      <c r="B3299" s="2">
        <v>43021</v>
      </c>
      <c r="C3299" s="35">
        <f>YEAR(Sales[[#This Row],[ShipDate]])</f>
        <v>2017</v>
      </c>
      <c r="D3299" t="s">
        <v>36</v>
      </c>
      <c r="E3299" t="s">
        <v>18</v>
      </c>
      <c r="F3299" t="s">
        <v>45</v>
      </c>
      <c r="G3299" t="s">
        <v>25</v>
      </c>
      <c r="H3299" t="s">
        <v>660</v>
      </c>
      <c r="I3299" t="s">
        <v>37</v>
      </c>
      <c r="J3299" t="s">
        <v>13</v>
      </c>
      <c r="K3299" t="s">
        <v>1452</v>
      </c>
      <c r="L3299" t="s">
        <v>17</v>
      </c>
      <c r="N3299" t="str">
        <f>IF(ISBLANK(Sales[[#This Row],[return]]),"No",Sales[[#This Row],[return]])</f>
        <v>No</v>
      </c>
      <c r="O3299" s="2">
        <v>43017</v>
      </c>
      <c r="P3299" s="8" t="str">
        <f>TEXT(DAY(Sales[[#This Row],[OrderDate]]),"ddd")</f>
        <v>Mon</v>
      </c>
      <c r="Q3299" s="8" t="str">
        <f>TEXT(MONTH(Sales[[#This Row],[ShipDate]])*29,"mmm")</f>
        <v>Oct</v>
      </c>
      <c r="R3299">
        <v>255</v>
      </c>
      <c r="S3299" t="s">
        <v>2102</v>
      </c>
      <c r="T3299" t="s">
        <v>15</v>
      </c>
      <c r="U3299">
        <v>33178</v>
      </c>
      <c r="V3299" s="1">
        <v>0.2</v>
      </c>
      <c r="W3299">
        <v>7</v>
      </c>
      <c r="X3299">
        <v>8</v>
      </c>
      <c r="Y3299">
        <v>37</v>
      </c>
      <c r="AD3299"/>
    </row>
    <row r="3300" spans="1:30" x14ac:dyDescent="0.25">
      <c r="A3300" t="s">
        <v>40</v>
      </c>
      <c r="B3300" s="2">
        <v>43021</v>
      </c>
      <c r="C3300" s="35">
        <f>YEAR(Sales[[#This Row],[ShipDate]])</f>
        <v>2017</v>
      </c>
      <c r="D3300" t="s">
        <v>36</v>
      </c>
      <c r="E3300" t="s">
        <v>18</v>
      </c>
      <c r="F3300" t="s">
        <v>50</v>
      </c>
      <c r="G3300" t="s">
        <v>25</v>
      </c>
      <c r="H3300" t="s">
        <v>660</v>
      </c>
      <c r="I3300" t="s">
        <v>37</v>
      </c>
      <c r="J3300" t="s">
        <v>13</v>
      </c>
      <c r="K3300" t="s">
        <v>1452</v>
      </c>
      <c r="L3300" t="s">
        <v>17</v>
      </c>
      <c r="N3300" t="str">
        <f>IF(ISBLANK(Sales[[#This Row],[return]]),"No",Sales[[#This Row],[return]])</f>
        <v>No</v>
      </c>
      <c r="O3300" s="2">
        <v>43017</v>
      </c>
      <c r="P3300" s="8" t="str">
        <f>TEXT(DAY(Sales[[#This Row],[OrderDate]]),"ddd")</f>
        <v>Mon</v>
      </c>
      <c r="Q3300" s="8" t="str">
        <f>TEXT(MONTH(Sales[[#This Row],[ShipDate]])*29,"mmm")</f>
        <v>Oct</v>
      </c>
      <c r="R3300">
        <v>449</v>
      </c>
      <c r="S3300" t="s">
        <v>788</v>
      </c>
      <c r="T3300" t="s">
        <v>15</v>
      </c>
      <c r="U3300">
        <v>33178</v>
      </c>
      <c r="V3300" s="1">
        <v>0.7</v>
      </c>
      <c r="W3300">
        <v>-9</v>
      </c>
      <c r="X3300">
        <v>2</v>
      </c>
      <c r="Y3300">
        <v>11</v>
      </c>
      <c r="AD3300"/>
    </row>
    <row r="3301" spans="1:30" x14ac:dyDescent="0.25">
      <c r="A3301" t="s">
        <v>40</v>
      </c>
      <c r="B3301" s="2">
        <v>43021</v>
      </c>
      <c r="C3301" s="35">
        <f>YEAR(Sales[[#This Row],[ShipDate]])</f>
        <v>2017</v>
      </c>
      <c r="D3301" t="s">
        <v>36</v>
      </c>
      <c r="E3301" t="s">
        <v>18</v>
      </c>
      <c r="F3301" t="s">
        <v>50</v>
      </c>
      <c r="G3301" t="s">
        <v>25</v>
      </c>
      <c r="H3301" t="s">
        <v>660</v>
      </c>
      <c r="I3301" t="s">
        <v>37</v>
      </c>
      <c r="J3301" t="s">
        <v>13</v>
      </c>
      <c r="K3301" t="s">
        <v>1452</v>
      </c>
      <c r="L3301" t="s">
        <v>17</v>
      </c>
      <c r="N3301" t="str">
        <f>IF(ISBLANK(Sales[[#This Row],[return]]),"No",Sales[[#This Row],[return]])</f>
        <v>No</v>
      </c>
      <c r="O3301" s="2">
        <v>43017</v>
      </c>
      <c r="P3301" s="8" t="str">
        <f>TEXT(DAY(Sales[[#This Row],[OrderDate]]),"ddd")</f>
        <v>Mon</v>
      </c>
      <c r="Q3301" s="8" t="str">
        <f>TEXT(MONTH(Sales[[#This Row],[ShipDate]])*29,"mmm")</f>
        <v>Oct</v>
      </c>
      <c r="R3301">
        <v>1850</v>
      </c>
      <c r="S3301" t="s">
        <v>2160</v>
      </c>
      <c r="T3301" t="s">
        <v>15</v>
      </c>
      <c r="U3301">
        <v>33178</v>
      </c>
      <c r="V3301" s="1">
        <v>0.7</v>
      </c>
      <c r="W3301">
        <v>-1</v>
      </c>
      <c r="X3301">
        <v>2</v>
      </c>
      <c r="Y3301">
        <v>2</v>
      </c>
      <c r="AD3301"/>
    </row>
    <row r="3302" spans="1:30" x14ac:dyDescent="0.25">
      <c r="A3302" t="s">
        <v>10</v>
      </c>
      <c r="B3302" s="2">
        <v>42793</v>
      </c>
      <c r="C3302" s="35">
        <f>YEAR(Sales[[#This Row],[ShipDate]])</f>
        <v>2017</v>
      </c>
      <c r="D3302" t="s">
        <v>36</v>
      </c>
      <c r="E3302" t="s">
        <v>18</v>
      </c>
      <c r="F3302" t="s">
        <v>50</v>
      </c>
      <c r="G3302" t="s">
        <v>25</v>
      </c>
      <c r="H3302" t="s">
        <v>197</v>
      </c>
      <c r="I3302" t="s">
        <v>1150</v>
      </c>
      <c r="J3302" t="s">
        <v>13</v>
      </c>
      <c r="K3302" t="s">
        <v>1424</v>
      </c>
      <c r="L3302" t="s">
        <v>92</v>
      </c>
      <c r="N3302" t="str">
        <f>IF(ISBLANK(Sales[[#This Row],[return]]),"No",Sales[[#This Row],[return]])</f>
        <v>No</v>
      </c>
      <c r="O3302" s="2">
        <v>42787</v>
      </c>
      <c r="P3302" s="8" t="str">
        <f>TEXT(DAY(Sales[[#This Row],[OrderDate]]),"ddd")</f>
        <v>Sat</v>
      </c>
      <c r="Q3302" s="8" t="str">
        <f>TEXT(MONTH(Sales[[#This Row],[ShipDate]])*29,"mmm")</f>
        <v>Feb</v>
      </c>
      <c r="R3302">
        <v>651</v>
      </c>
      <c r="S3302" t="s">
        <v>802</v>
      </c>
      <c r="T3302" t="s">
        <v>90</v>
      </c>
      <c r="U3302">
        <v>21044</v>
      </c>
      <c r="V3302" s="1">
        <v>0</v>
      </c>
      <c r="W3302">
        <v>1271</v>
      </c>
      <c r="X3302">
        <v>2</v>
      </c>
      <c r="Y3302">
        <v>2542</v>
      </c>
      <c r="AD3302"/>
    </row>
    <row r="3303" spans="1:30" x14ac:dyDescent="0.25">
      <c r="A3303" t="s">
        <v>40</v>
      </c>
      <c r="B3303" s="2">
        <v>43048</v>
      </c>
      <c r="C3303" s="35">
        <f>YEAR(Sales[[#This Row],[ShipDate]])</f>
        <v>2017</v>
      </c>
      <c r="D3303" t="s">
        <v>19</v>
      </c>
      <c r="E3303" t="s">
        <v>18</v>
      </c>
      <c r="F3303" t="s">
        <v>23</v>
      </c>
      <c r="G3303" t="s">
        <v>11</v>
      </c>
      <c r="H3303" t="s">
        <v>1002</v>
      </c>
      <c r="I3303" t="s">
        <v>1345</v>
      </c>
      <c r="J3303" t="s">
        <v>13</v>
      </c>
      <c r="K3303" t="s">
        <v>1344</v>
      </c>
      <c r="L3303" t="s">
        <v>92</v>
      </c>
      <c r="N3303" t="str">
        <f>IF(ISBLANK(Sales[[#This Row],[return]]),"No",Sales[[#This Row],[return]])</f>
        <v>No</v>
      </c>
      <c r="O3303" s="2">
        <v>43046</v>
      </c>
      <c r="P3303" s="8" t="str">
        <f>TEXT(DAY(Sales[[#This Row],[OrderDate]]),"ddd")</f>
        <v>Sat</v>
      </c>
      <c r="Q3303" s="8" t="str">
        <f>TEXT(MONTH(Sales[[#This Row],[ShipDate]])*29,"mmm")</f>
        <v>Nov</v>
      </c>
      <c r="R3303">
        <v>1378</v>
      </c>
      <c r="S3303" t="s">
        <v>831</v>
      </c>
      <c r="T3303" t="s">
        <v>90</v>
      </c>
      <c r="V3303" s="1">
        <v>0</v>
      </c>
      <c r="W3303">
        <v>179</v>
      </c>
      <c r="X3303">
        <v>3</v>
      </c>
      <c r="Y3303">
        <v>715</v>
      </c>
      <c r="AD3303"/>
    </row>
    <row r="3304" spans="1:30" x14ac:dyDescent="0.25">
      <c r="A3304" t="s">
        <v>24</v>
      </c>
      <c r="B3304" s="2">
        <v>42919</v>
      </c>
      <c r="C3304" s="35">
        <f>YEAR(Sales[[#This Row],[ShipDate]])</f>
        <v>2017</v>
      </c>
      <c r="D3304" t="s">
        <v>19</v>
      </c>
      <c r="E3304" t="s">
        <v>31</v>
      </c>
      <c r="F3304" t="s">
        <v>21</v>
      </c>
      <c r="G3304" t="s">
        <v>11</v>
      </c>
      <c r="H3304" t="s">
        <v>152</v>
      </c>
      <c r="I3304" t="s">
        <v>252</v>
      </c>
      <c r="J3304" t="s">
        <v>13</v>
      </c>
      <c r="K3304" t="s">
        <v>278</v>
      </c>
      <c r="L3304" t="s">
        <v>92</v>
      </c>
      <c r="N3304" t="str">
        <f>IF(ISBLANK(Sales[[#This Row],[return]]),"No",Sales[[#This Row],[return]])</f>
        <v>No</v>
      </c>
      <c r="O3304" s="2">
        <v>42914</v>
      </c>
      <c r="P3304" s="8" t="str">
        <f>TEXT(DAY(Sales[[#This Row],[OrderDate]]),"ddd")</f>
        <v>Sat</v>
      </c>
      <c r="Q3304" s="8" t="str">
        <f>TEXT(MONTH(Sales[[#This Row],[ShipDate]])*29,"mmm")</f>
        <v>Jul</v>
      </c>
      <c r="R3304">
        <v>1434</v>
      </c>
      <c r="S3304" t="s">
        <v>1162</v>
      </c>
      <c r="T3304" t="s">
        <v>90</v>
      </c>
      <c r="U3304">
        <v>45373</v>
      </c>
      <c r="V3304" s="1">
        <v>0.5</v>
      </c>
      <c r="W3304">
        <v>-377</v>
      </c>
      <c r="X3304">
        <v>6</v>
      </c>
      <c r="Y3304">
        <v>483</v>
      </c>
      <c r="AD3304"/>
    </row>
    <row r="3305" spans="1:30" x14ac:dyDescent="0.25">
      <c r="A3305" t="s">
        <v>24</v>
      </c>
      <c r="B3305" s="2">
        <v>42919</v>
      </c>
      <c r="C3305" s="35">
        <f>YEAR(Sales[[#This Row],[ShipDate]])</f>
        <v>2017</v>
      </c>
      <c r="D3305" t="s">
        <v>19</v>
      </c>
      <c r="E3305" t="s">
        <v>31</v>
      </c>
      <c r="F3305" t="s">
        <v>59</v>
      </c>
      <c r="G3305" t="s">
        <v>25</v>
      </c>
      <c r="H3305" t="s">
        <v>152</v>
      </c>
      <c r="I3305" t="s">
        <v>252</v>
      </c>
      <c r="J3305" t="s">
        <v>13</v>
      </c>
      <c r="K3305" t="s">
        <v>278</v>
      </c>
      <c r="L3305" t="s">
        <v>92</v>
      </c>
      <c r="N3305" t="str">
        <f>IF(ISBLANK(Sales[[#This Row],[return]]),"No",Sales[[#This Row],[return]])</f>
        <v>No</v>
      </c>
      <c r="O3305" s="2">
        <v>42914</v>
      </c>
      <c r="P3305" s="8" t="str">
        <f>TEXT(DAY(Sales[[#This Row],[OrderDate]]),"ddd")</f>
        <v>Sat</v>
      </c>
      <c r="Q3305" s="8" t="str">
        <f>TEXT(MONTH(Sales[[#This Row],[ShipDate]])*29,"mmm")</f>
        <v>Jul</v>
      </c>
      <c r="R3305">
        <v>1799</v>
      </c>
      <c r="S3305" t="s">
        <v>211</v>
      </c>
      <c r="T3305" t="s">
        <v>90</v>
      </c>
      <c r="U3305">
        <v>45373</v>
      </c>
      <c r="V3305" s="1">
        <v>0.2</v>
      </c>
      <c r="W3305">
        <v>5</v>
      </c>
      <c r="X3305">
        <v>3</v>
      </c>
      <c r="Y3305">
        <v>16</v>
      </c>
      <c r="AD3305"/>
    </row>
    <row r="3306" spans="1:30" x14ac:dyDescent="0.25">
      <c r="A3306" t="s">
        <v>10</v>
      </c>
      <c r="B3306" s="2">
        <v>43057</v>
      </c>
      <c r="C3306" s="35">
        <f>YEAR(Sales[[#This Row],[ShipDate]])</f>
        <v>2017</v>
      </c>
      <c r="D3306" t="s">
        <v>36</v>
      </c>
      <c r="E3306" t="s">
        <v>31</v>
      </c>
      <c r="F3306" t="s">
        <v>39</v>
      </c>
      <c r="G3306" t="s">
        <v>25</v>
      </c>
      <c r="H3306" t="s">
        <v>107</v>
      </c>
      <c r="I3306" t="s">
        <v>70</v>
      </c>
      <c r="J3306" t="s">
        <v>13</v>
      </c>
      <c r="K3306" t="s">
        <v>2709</v>
      </c>
      <c r="L3306" t="s">
        <v>68</v>
      </c>
      <c r="N3306" t="str">
        <f>IF(ISBLANK(Sales[[#This Row],[return]]),"No",Sales[[#This Row],[return]])</f>
        <v>No</v>
      </c>
      <c r="O3306" s="2">
        <v>43051</v>
      </c>
      <c r="P3306" s="8" t="str">
        <f>TEXT(DAY(Sales[[#This Row],[OrderDate]]),"ddd")</f>
        <v>Thu</v>
      </c>
      <c r="Q3306" s="8" t="str">
        <f>TEXT(MONTH(Sales[[#This Row],[ShipDate]])*29,"mmm")</f>
        <v>Nov</v>
      </c>
      <c r="R3306">
        <v>417</v>
      </c>
      <c r="S3306" t="s">
        <v>3222</v>
      </c>
      <c r="T3306" t="s">
        <v>66</v>
      </c>
      <c r="U3306">
        <v>77095</v>
      </c>
      <c r="V3306" s="1">
        <v>0.2</v>
      </c>
      <c r="W3306">
        <v>-15</v>
      </c>
      <c r="X3306">
        <v>1</v>
      </c>
      <c r="Y3306">
        <v>65</v>
      </c>
      <c r="AD3306"/>
    </row>
    <row r="3307" spans="1:30" x14ac:dyDescent="0.25">
      <c r="A3307" t="s">
        <v>10</v>
      </c>
      <c r="B3307" s="2">
        <v>43057</v>
      </c>
      <c r="C3307" s="35">
        <f>YEAR(Sales[[#This Row],[ShipDate]])</f>
        <v>2017</v>
      </c>
      <c r="D3307" t="s">
        <v>36</v>
      </c>
      <c r="E3307" t="s">
        <v>31</v>
      </c>
      <c r="F3307" t="s">
        <v>59</v>
      </c>
      <c r="G3307" t="s">
        <v>25</v>
      </c>
      <c r="H3307" t="s">
        <v>107</v>
      </c>
      <c r="I3307" t="s">
        <v>70</v>
      </c>
      <c r="J3307" t="s">
        <v>13</v>
      </c>
      <c r="K3307" t="s">
        <v>2709</v>
      </c>
      <c r="L3307" t="s">
        <v>68</v>
      </c>
      <c r="N3307" t="str">
        <f>IF(ISBLANK(Sales[[#This Row],[return]]),"No",Sales[[#This Row],[return]])</f>
        <v>No</v>
      </c>
      <c r="O3307" s="2">
        <v>43051</v>
      </c>
      <c r="P3307" s="8" t="str">
        <f>TEXT(DAY(Sales[[#This Row],[OrderDate]]),"ddd")</f>
        <v>Thu</v>
      </c>
      <c r="Q3307" s="8" t="str">
        <f>TEXT(MONTH(Sales[[#This Row],[ShipDate]])*29,"mmm")</f>
        <v>Nov</v>
      </c>
      <c r="R3307">
        <v>1754</v>
      </c>
      <c r="S3307" t="s">
        <v>445</v>
      </c>
      <c r="T3307" t="s">
        <v>66</v>
      </c>
      <c r="U3307">
        <v>77095</v>
      </c>
      <c r="V3307" s="1">
        <v>0.2</v>
      </c>
      <c r="W3307">
        <v>6</v>
      </c>
      <c r="X3307">
        <v>3</v>
      </c>
      <c r="Y3307">
        <v>16</v>
      </c>
      <c r="AD3307"/>
    </row>
    <row r="3308" spans="1:30" x14ac:dyDescent="0.25">
      <c r="A3308" t="s">
        <v>10</v>
      </c>
      <c r="B3308" s="2">
        <v>43057</v>
      </c>
      <c r="C3308" s="35">
        <f>YEAR(Sales[[#This Row],[ShipDate]])</f>
        <v>2017</v>
      </c>
      <c r="D3308" t="s">
        <v>36</v>
      </c>
      <c r="E3308" t="s">
        <v>31</v>
      </c>
      <c r="F3308" t="s">
        <v>104</v>
      </c>
      <c r="G3308" t="s">
        <v>25</v>
      </c>
      <c r="H3308" t="s">
        <v>107</v>
      </c>
      <c r="I3308" t="s">
        <v>70</v>
      </c>
      <c r="J3308" t="s">
        <v>13</v>
      </c>
      <c r="K3308" t="s">
        <v>2709</v>
      </c>
      <c r="L3308" t="s">
        <v>68</v>
      </c>
      <c r="N3308" t="str">
        <f>IF(ISBLANK(Sales[[#This Row],[return]]),"No",Sales[[#This Row],[return]])</f>
        <v>No</v>
      </c>
      <c r="O3308" s="2">
        <v>43051</v>
      </c>
      <c r="P3308" s="8" t="str">
        <f>TEXT(DAY(Sales[[#This Row],[OrderDate]]),"ddd")</f>
        <v>Thu</v>
      </c>
      <c r="Q3308" s="8" t="str">
        <f>TEXT(MONTH(Sales[[#This Row],[ShipDate]])*29,"mmm")</f>
        <v>Nov</v>
      </c>
      <c r="R3308">
        <v>343</v>
      </c>
      <c r="S3308" t="s">
        <v>1869</v>
      </c>
      <c r="T3308" t="s">
        <v>66</v>
      </c>
      <c r="U3308">
        <v>77095</v>
      </c>
      <c r="V3308" s="1">
        <v>0.2</v>
      </c>
      <c r="W3308">
        <v>70</v>
      </c>
      <c r="X3308">
        <v>7</v>
      </c>
      <c r="Y3308">
        <v>224</v>
      </c>
      <c r="AD3308"/>
    </row>
    <row r="3309" spans="1:30" x14ac:dyDescent="0.25">
      <c r="A3309" t="s">
        <v>24</v>
      </c>
      <c r="B3309" s="2">
        <v>42963</v>
      </c>
      <c r="C3309" s="35">
        <f>YEAR(Sales[[#This Row],[ShipDate]])</f>
        <v>2017</v>
      </c>
      <c r="D3309" t="s">
        <v>36</v>
      </c>
      <c r="E3309" t="s">
        <v>31</v>
      </c>
      <c r="F3309" t="s">
        <v>45</v>
      </c>
      <c r="G3309" t="s">
        <v>25</v>
      </c>
      <c r="H3309" t="s">
        <v>428</v>
      </c>
      <c r="I3309" t="s">
        <v>133</v>
      </c>
      <c r="J3309" t="s">
        <v>13</v>
      </c>
      <c r="K3309" t="s">
        <v>429</v>
      </c>
      <c r="L3309" t="s">
        <v>68</v>
      </c>
      <c r="N3309" t="str">
        <f>IF(ISBLANK(Sales[[#This Row],[return]]),"No",Sales[[#This Row],[return]])</f>
        <v>No</v>
      </c>
      <c r="O3309" s="2">
        <v>42956</v>
      </c>
      <c r="P3309" s="8" t="str">
        <f>TEXT(DAY(Sales[[#This Row],[OrderDate]]),"ddd")</f>
        <v>Mon</v>
      </c>
      <c r="Q3309" s="8" t="str">
        <f>TEXT(MONTH(Sales[[#This Row],[ShipDate]])*29,"mmm")</f>
        <v>Aug</v>
      </c>
      <c r="R3309">
        <v>1421</v>
      </c>
      <c r="S3309" t="s">
        <v>430</v>
      </c>
      <c r="T3309" t="s">
        <v>66</v>
      </c>
      <c r="U3309">
        <v>48227</v>
      </c>
      <c r="V3309" s="1">
        <v>0</v>
      </c>
      <c r="W3309">
        <v>1</v>
      </c>
      <c r="X3309">
        <v>1</v>
      </c>
      <c r="Y3309">
        <v>2</v>
      </c>
      <c r="AD3309"/>
    </row>
    <row r="3310" spans="1:30" x14ac:dyDescent="0.25">
      <c r="A3310" t="s">
        <v>24</v>
      </c>
      <c r="B3310" s="2">
        <v>42963</v>
      </c>
      <c r="C3310" s="35">
        <f>YEAR(Sales[[#This Row],[ShipDate]])</f>
        <v>2017</v>
      </c>
      <c r="D3310" t="s">
        <v>36</v>
      </c>
      <c r="E3310" t="s">
        <v>31</v>
      </c>
      <c r="F3310" t="s">
        <v>38</v>
      </c>
      <c r="G3310" t="s">
        <v>11</v>
      </c>
      <c r="H3310" t="s">
        <v>428</v>
      </c>
      <c r="I3310" t="s">
        <v>133</v>
      </c>
      <c r="J3310" t="s">
        <v>13</v>
      </c>
      <c r="K3310" t="s">
        <v>429</v>
      </c>
      <c r="L3310" t="s">
        <v>68</v>
      </c>
      <c r="N3310" t="str">
        <f>IF(ISBLANK(Sales[[#This Row],[return]]),"No",Sales[[#This Row],[return]])</f>
        <v>No</v>
      </c>
      <c r="O3310" s="2">
        <v>42956</v>
      </c>
      <c r="P3310" s="8" t="str">
        <f>TEXT(DAY(Sales[[#This Row],[OrderDate]]),"ddd")</f>
        <v>Mon</v>
      </c>
      <c r="Q3310" s="8" t="str">
        <f>TEXT(MONTH(Sales[[#This Row],[ShipDate]])*29,"mmm")</f>
        <v>Aug</v>
      </c>
      <c r="R3310">
        <v>310</v>
      </c>
      <c r="S3310" t="s">
        <v>431</v>
      </c>
      <c r="T3310" t="s">
        <v>66</v>
      </c>
      <c r="U3310">
        <v>48227</v>
      </c>
      <c r="V3310" s="1">
        <v>0</v>
      </c>
      <c r="W3310">
        <v>137</v>
      </c>
      <c r="X3310">
        <v>5</v>
      </c>
      <c r="Y3310">
        <v>622</v>
      </c>
      <c r="AD3310"/>
    </row>
    <row r="3311" spans="1:30" x14ac:dyDescent="0.25">
      <c r="A3311" t="s">
        <v>24</v>
      </c>
      <c r="B3311" s="2">
        <v>42963</v>
      </c>
      <c r="C3311" s="35">
        <f>YEAR(Sales[[#This Row],[ShipDate]])</f>
        <v>2017</v>
      </c>
      <c r="D3311" t="s">
        <v>36</v>
      </c>
      <c r="E3311" t="s">
        <v>31</v>
      </c>
      <c r="F3311" t="s">
        <v>39</v>
      </c>
      <c r="G3311" t="s">
        <v>25</v>
      </c>
      <c r="H3311" t="s">
        <v>428</v>
      </c>
      <c r="I3311" t="s">
        <v>133</v>
      </c>
      <c r="J3311" t="s">
        <v>13</v>
      </c>
      <c r="K3311" t="s">
        <v>429</v>
      </c>
      <c r="L3311" t="s">
        <v>68</v>
      </c>
      <c r="N3311" t="str">
        <f>IF(ISBLANK(Sales[[#This Row],[return]]),"No",Sales[[#This Row],[return]])</f>
        <v>No</v>
      </c>
      <c r="O3311" s="2">
        <v>42956</v>
      </c>
      <c r="P3311" s="8" t="str">
        <f>TEXT(DAY(Sales[[#This Row],[OrderDate]]),"ddd")</f>
        <v>Mon</v>
      </c>
      <c r="Q3311" s="8" t="str">
        <f>TEXT(MONTH(Sales[[#This Row],[ShipDate]])*29,"mmm")</f>
        <v>Aug</v>
      </c>
      <c r="R3311">
        <v>1359</v>
      </c>
      <c r="S3311" t="s">
        <v>432</v>
      </c>
      <c r="T3311" t="s">
        <v>66</v>
      </c>
      <c r="U3311">
        <v>48227</v>
      </c>
      <c r="V3311" s="1">
        <v>0</v>
      </c>
      <c r="W3311">
        <v>0</v>
      </c>
      <c r="X3311">
        <v>1</v>
      </c>
      <c r="Y3311">
        <v>22</v>
      </c>
      <c r="AD3311"/>
    </row>
    <row r="3312" spans="1:30" x14ac:dyDescent="0.25">
      <c r="A3312" t="s">
        <v>24</v>
      </c>
      <c r="B3312" s="2">
        <v>43060</v>
      </c>
      <c r="C3312" s="35">
        <f>YEAR(Sales[[#This Row],[ShipDate]])</f>
        <v>2017</v>
      </c>
      <c r="D3312" t="s">
        <v>19</v>
      </c>
      <c r="E3312" t="s">
        <v>18</v>
      </c>
      <c r="F3312" t="s">
        <v>290</v>
      </c>
      <c r="G3312" t="s">
        <v>25</v>
      </c>
      <c r="H3312" t="s">
        <v>164</v>
      </c>
      <c r="I3312" t="s">
        <v>120</v>
      </c>
      <c r="J3312" t="s">
        <v>13</v>
      </c>
      <c r="K3312" t="s">
        <v>1953</v>
      </c>
      <c r="L3312" t="s">
        <v>68</v>
      </c>
      <c r="N3312" t="str">
        <f>IF(ISBLANK(Sales[[#This Row],[return]]),"No",Sales[[#This Row],[return]])</f>
        <v>No</v>
      </c>
      <c r="O3312" s="2">
        <v>43056</v>
      </c>
      <c r="P3312" s="8" t="str">
        <f>TEXT(DAY(Sales[[#This Row],[OrderDate]]),"ddd")</f>
        <v>Tue</v>
      </c>
      <c r="Q3312" s="8" t="str">
        <f>TEXT(MONTH(Sales[[#This Row],[ShipDate]])*29,"mmm")</f>
        <v>Nov</v>
      </c>
      <c r="R3312">
        <v>73</v>
      </c>
      <c r="S3312" t="s">
        <v>1808</v>
      </c>
      <c r="T3312" t="s">
        <v>66</v>
      </c>
      <c r="U3312">
        <v>60610</v>
      </c>
      <c r="V3312" s="1">
        <v>0.2</v>
      </c>
      <c r="W3312">
        <v>3</v>
      </c>
      <c r="X3312">
        <v>5</v>
      </c>
      <c r="Y3312">
        <v>41</v>
      </c>
      <c r="AD3312"/>
    </row>
    <row r="3313" spans="1:30" x14ac:dyDescent="0.25">
      <c r="A3313" t="s">
        <v>24</v>
      </c>
      <c r="B3313" s="2">
        <v>42820</v>
      </c>
      <c r="C3313" s="35">
        <f>YEAR(Sales[[#This Row],[ShipDate]])</f>
        <v>2017</v>
      </c>
      <c r="D3313" t="s">
        <v>36</v>
      </c>
      <c r="E3313" t="s">
        <v>31</v>
      </c>
      <c r="F3313" t="s">
        <v>59</v>
      </c>
      <c r="G3313" t="s">
        <v>25</v>
      </c>
      <c r="H3313" t="s">
        <v>26</v>
      </c>
      <c r="I3313" t="s">
        <v>32</v>
      </c>
      <c r="J3313" t="s">
        <v>13</v>
      </c>
      <c r="K3313" t="s">
        <v>2736</v>
      </c>
      <c r="L3313" t="s">
        <v>30</v>
      </c>
      <c r="N3313" t="str">
        <f>IF(ISBLANK(Sales[[#This Row],[return]]),"No",Sales[[#This Row],[return]])</f>
        <v>No</v>
      </c>
      <c r="O3313" s="2">
        <v>42813</v>
      </c>
      <c r="P3313" s="8" t="str">
        <f>TEXT(DAY(Sales[[#This Row],[OrderDate]]),"ddd")</f>
        <v>Thu</v>
      </c>
      <c r="Q3313" s="8" t="str">
        <f>TEXT(MONTH(Sales[[#This Row],[ShipDate]])*29,"mmm")</f>
        <v>Mar</v>
      </c>
      <c r="R3313">
        <v>1772</v>
      </c>
      <c r="S3313" t="s">
        <v>662</v>
      </c>
      <c r="T3313" t="s">
        <v>28</v>
      </c>
      <c r="U3313">
        <v>90004</v>
      </c>
      <c r="V3313" s="1">
        <v>0</v>
      </c>
      <c r="W3313">
        <v>6</v>
      </c>
      <c r="X3313">
        <v>2</v>
      </c>
      <c r="Y3313">
        <v>12</v>
      </c>
      <c r="AD3313"/>
    </row>
    <row r="3314" spans="1:30" x14ac:dyDescent="0.25">
      <c r="A3314" t="s">
        <v>40</v>
      </c>
      <c r="B3314" s="2">
        <v>43051</v>
      </c>
      <c r="C3314" s="35">
        <f>YEAR(Sales[[#This Row],[ShipDate]])</f>
        <v>2017</v>
      </c>
      <c r="D3314" t="s">
        <v>36</v>
      </c>
      <c r="E3314" t="s">
        <v>18</v>
      </c>
      <c r="F3314" t="s">
        <v>43</v>
      </c>
      <c r="G3314" t="s">
        <v>11</v>
      </c>
      <c r="H3314" t="s">
        <v>107</v>
      </c>
      <c r="I3314" t="s">
        <v>70</v>
      </c>
      <c r="J3314" t="s">
        <v>13</v>
      </c>
      <c r="K3314" t="s">
        <v>1496</v>
      </c>
      <c r="L3314" t="s">
        <v>68</v>
      </c>
      <c r="N3314" t="str">
        <f>IF(ISBLANK(Sales[[#This Row],[return]]),"No",Sales[[#This Row],[return]])</f>
        <v>No</v>
      </c>
      <c r="O3314" s="2">
        <v>43046</v>
      </c>
      <c r="P3314" s="8" t="str">
        <f>TEXT(DAY(Sales[[#This Row],[OrderDate]]),"ddd")</f>
        <v>Sat</v>
      </c>
      <c r="Q3314" s="8" t="str">
        <f>TEXT(MONTH(Sales[[#This Row],[ShipDate]])*29,"mmm")</f>
        <v>Nov</v>
      </c>
      <c r="R3314">
        <v>1541</v>
      </c>
      <c r="S3314" t="s">
        <v>1489</v>
      </c>
      <c r="T3314" t="s">
        <v>66</v>
      </c>
      <c r="U3314">
        <v>77041</v>
      </c>
      <c r="V3314" s="1">
        <v>0.6</v>
      </c>
      <c r="W3314">
        <v>-84</v>
      </c>
      <c r="X3314">
        <v>5</v>
      </c>
      <c r="Y3314">
        <v>65</v>
      </c>
      <c r="AD3314"/>
    </row>
    <row r="3315" spans="1:30" x14ac:dyDescent="0.25">
      <c r="A3315" t="s">
        <v>40</v>
      </c>
      <c r="B3315" s="2">
        <v>43051</v>
      </c>
      <c r="C3315" s="35">
        <f>YEAR(Sales[[#This Row],[ShipDate]])</f>
        <v>2017</v>
      </c>
      <c r="D3315" t="s">
        <v>36</v>
      </c>
      <c r="E3315" t="s">
        <v>18</v>
      </c>
      <c r="F3315" t="s">
        <v>39</v>
      </c>
      <c r="G3315" t="s">
        <v>25</v>
      </c>
      <c r="H3315" t="s">
        <v>107</v>
      </c>
      <c r="I3315" t="s">
        <v>70</v>
      </c>
      <c r="J3315" t="s">
        <v>13</v>
      </c>
      <c r="K3315" t="s">
        <v>1496</v>
      </c>
      <c r="L3315" t="s">
        <v>68</v>
      </c>
      <c r="N3315" t="str">
        <f>IF(ISBLANK(Sales[[#This Row],[return]]),"No",Sales[[#This Row],[return]])</f>
        <v>No</v>
      </c>
      <c r="O3315" s="2">
        <v>43046</v>
      </c>
      <c r="P3315" s="8" t="str">
        <f>TEXT(DAY(Sales[[#This Row],[OrderDate]]),"ddd")</f>
        <v>Sat</v>
      </c>
      <c r="Q3315" s="8" t="str">
        <f>TEXT(MONTH(Sales[[#This Row],[ShipDate]])*29,"mmm")</f>
        <v>Nov</v>
      </c>
      <c r="R3315">
        <v>656</v>
      </c>
      <c r="S3315" t="s">
        <v>1853</v>
      </c>
      <c r="T3315" t="s">
        <v>66</v>
      </c>
      <c r="U3315">
        <v>77041</v>
      </c>
      <c r="V3315" s="1">
        <v>0.2</v>
      </c>
      <c r="W3315">
        <v>-29</v>
      </c>
      <c r="X3315">
        <v>2</v>
      </c>
      <c r="Y3315">
        <v>178</v>
      </c>
      <c r="AD3315"/>
    </row>
    <row r="3316" spans="1:30" x14ac:dyDescent="0.25">
      <c r="A3316" t="s">
        <v>40</v>
      </c>
      <c r="B3316" s="2">
        <v>43051</v>
      </c>
      <c r="C3316" s="35">
        <f>YEAR(Sales[[#This Row],[ShipDate]])</f>
        <v>2017</v>
      </c>
      <c r="D3316" t="s">
        <v>36</v>
      </c>
      <c r="E3316" t="s">
        <v>18</v>
      </c>
      <c r="F3316" t="s">
        <v>39</v>
      </c>
      <c r="G3316" t="s">
        <v>25</v>
      </c>
      <c r="H3316" t="s">
        <v>107</v>
      </c>
      <c r="I3316" t="s">
        <v>70</v>
      </c>
      <c r="J3316" t="s">
        <v>13</v>
      </c>
      <c r="K3316" t="s">
        <v>1496</v>
      </c>
      <c r="L3316" t="s">
        <v>68</v>
      </c>
      <c r="N3316" t="str">
        <f>IF(ISBLANK(Sales[[#This Row],[return]]),"No",Sales[[#This Row],[return]])</f>
        <v>No</v>
      </c>
      <c r="O3316" s="2">
        <v>43046</v>
      </c>
      <c r="P3316" s="8" t="str">
        <f>TEXT(DAY(Sales[[#This Row],[OrderDate]]),"ddd")</f>
        <v>Sat</v>
      </c>
      <c r="Q3316" s="8" t="str">
        <f>TEXT(MONTH(Sales[[#This Row],[ShipDate]])*29,"mmm")</f>
        <v>Nov</v>
      </c>
      <c r="R3316">
        <v>777</v>
      </c>
      <c r="S3316" t="s">
        <v>132</v>
      </c>
      <c r="T3316" t="s">
        <v>66</v>
      </c>
      <c r="U3316">
        <v>77041</v>
      </c>
      <c r="V3316" s="1">
        <v>0.2</v>
      </c>
      <c r="W3316">
        <v>-17</v>
      </c>
      <c r="X3316">
        <v>2</v>
      </c>
      <c r="Y3316">
        <v>85</v>
      </c>
      <c r="AD3316"/>
    </row>
    <row r="3317" spans="1:30" x14ac:dyDescent="0.25">
      <c r="A3317" t="s">
        <v>40</v>
      </c>
      <c r="B3317" s="2">
        <v>43051</v>
      </c>
      <c r="C3317" s="35">
        <f>YEAR(Sales[[#This Row],[ShipDate]])</f>
        <v>2017</v>
      </c>
      <c r="D3317" t="s">
        <v>36</v>
      </c>
      <c r="E3317" t="s">
        <v>18</v>
      </c>
      <c r="F3317" t="s">
        <v>45</v>
      </c>
      <c r="G3317" t="s">
        <v>25</v>
      </c>
      <c r="H3317" t="s">
        <v>107</v>
      </c>
      <c r="I3317" t="s">
        <v>70</v>
      </c>
      <c r="J3317" t="s">
        <v>13</v>
      </c>
      <c r="K3317" t="s">
        <v>1496</v>
      </c>
      <c r="L3317" t="s">
        <v>68</v>
      </c>
      <c r="N3317" t="str">
        <f>IF(ISBLANK(Sales[[#This Row],[return]]),"No",Sales[[#This Row],[return]])</f>
        <v>No</v>
      </c>
      <c r="O3317" s="2">
        <v>43046</v>
      </c>
      <c r="P3317" s="8" t="str">
        <f>TEXT(DAY(Sales[[#This Row],[OrderDate]]),"ddd")</f>
        <v>Sat</v>
      </c>
      <c r="Q3317" s="8" t="str">
        <f>TEXT(MONTH(Sales[[#This Row],[ShipDate]])*29,"mmm")</f>
        <v>Nov</v>
      </c>
      <c r="R3317">
        <v>1038</v>
      </c>
      <c r="S3317" t="s">
        <v>106</v>
      </c>
      <c r="T3317" t="s">
        <v>66</v>
      </c>
      <c r="U3317">
        <v>77041</v>
      </c>
      <c r="V3317" s="1">
        <v>0.2</v>
      </c>
      <c r="W3317">
        <v>5</v>
      </c>
      <c r="X3317">
        <v>3</v>
      </c>
      <c r="Y3317">
        <v>24</v>
      </c>
      <c r="AD3317"/>
    </row>
    <row r="3318" spans="1:30" x14ac:dyDescent="0.25">
      <c r="A3318" t="s">
        <v>40</v>
      </c>
      <c r="B3318" s="2">
        <v>43051</v>
      </c>
      <c r="C3318" s="35">
        <f>YEAR(Sales[[#This Row],[ShipDate]])</f>
        <v>2017</v>
      </c>
      <c r="D3318" t="s">
        <v>36</v>
      </c>
      <c r="E3318" t="s">
        <v>18</v>
      </c>
      <c r="F3318" t="s">
        <v>50</v>
      </c>
      <c r="G3318" t="s">
        <v>25</v>
      </c>
      <c r="H3318" t="s">
        <v>107</v>
      </c>
      <c r="I3318" t="s">
        <v>70</v>
      </c>
      <c r="J3318" t="s">
        <v>13</v>
      </c>
      <c r="K3318" t="s">
        <v>1496</v>
      </c>
      <c r="L3318" t="s">
        <v>68</v>
      </c>
      <c r="N3318" t="str">
        <f>IF(ISBLANK(Sales[[#This Row],[return]]),"No",Sales[[#This Row],[return]])</f>
        <v>No</v>
      </c>
      <c r="O3318" s="2">
        <v>43046</v>
      </c>
      <c r="P3318" s="8" t="str">
        <f>TEXT(DAY(Sales[[#This Row],[OrderDate]]),"ddd")</f>
        <v>Sat</v>
      </c>
      <c r="Q3318" s="8" t="str">
        <f>TEXT(MONTH(Sales[[#This Row],[ShipDate]])*29,"mmm")</f>
        <v>Nov</v>
      </c>
      <c r="R3318">
        <v>266</v>
      </c>
      <c r="S3318" t="s">
        <v>102</v>
      </c>
      <c r="T3318" t="s">
        <v>66</v>
      </c>
      <c r="U3318">
        <v>77041</v>
      </c>
      <c r="V3318" s="1">
        <v>0.8</v>
      </c>
      <c r="W3318">
        <v>-51</v>
      </c>
      <c r="X3318">
        <v>10</v>
      </c>
      <c r="Y3318">
        <v>32</v>
      </c>
      <c r="AD3318"/>
    </row>
    <row r="3319" spans="1:30" x14ac:dyDescent="0.25">
      <c r="A3319" t="s">
        <v>40</v>
      </c>
      <c r="B3319" s="2">
        <v>43051</v>
      </c>
      <c r="C3319" s="35">
        <f>YEAR(Sales[[#This Row],[ShipDate]])</f>
        <v>2017</v>
      </c>
      <c r="D3319" t="s">
        <v>36</v>
      </c>
      <c r="E3319" t="s">
        <v>18</v>
      </c>
      <c r="F3319" t="s">
        <v>340</v>
      </c>
      <c r="G3319" t="s">
        <v>46</v>
      </c>
      <c r="H3319" t="s">
        <v>107</v>
      </c>
      <c r="I3319" t="s">
        <v>70</v>
      </c>
      <c r="J3319" t="s">
        <v>13</v>
      </c>
      <c r="K3319" t="s">
        <v>1496</v>
      </c>
      <c r="L3319" t="s">
        <v>68</v>
      </c>
      <c r="N3319" t="str">
        <f>IF(ISBLANK(Sales[[#This Row],[return]]),"No",Sales[[#This Row],[return]])</f>
        <v>No</v>
      </c>
      <c r="O3319" s="2">
        <v>43046</v>
      </c>
      <c r="P3319" s="8" t="str">
        <f>TEXT(DAY(Sales[[#This Row],[OrderDate]]),"ddd")</f>
        <v>Sat</v>
      </c>
      <c r="Q3319" s="8" t="str">
        <f>TEXT(MONTH(Sales[[#This Row],[ShipDate]])*29,"mmm")</f>
        <v>Nov</v>
      </c>
      <c r="R3319">
        <v>405</v>
      </c>
      <c r="S3319" t="s">
        <v>2511</v>
      </c>
      <c r="T3319" t="s">
        <v>66</v>
      </c>
      <c r="U3319">
        <v>77041</v>
      </c>
      <c r="V3319" s="1">
        <v>0.4</v>
      </c>
      <c r="W3319">
        <v>34</v>
      </c>
      <c r="X3319">
        <v>3</v>
      </c>
      <c r="Y3319">
        <v>288</v>
      </c>
      <c r="AD3319"/>
    </row>
    <row r="3320" spans="1:30" x14ac:dyDescent="0.25">
      <c r="A3320" t="s">
        <v>40</v>
      </c>
      <c r="B3320" s="2">
        <v>42956</v>
      </c>
      <c r="C3320" s="35">
        <f>YEAR(Sales[[#This Row],[ShipDate]])</f>
        <v>2017</v>
      </c>
      <c r="D3320" t="s">
        <v>19</v>
      </c>
      <c r="E3320" t="s">
        <v>31</v>
      </c>
      <c r="F3320" t="s">
        <v>33</v>
      </c>
      <c r="G3320" t="s">
        <v>25</v>
      </c>
      <c r="H3320" t="s">
        <v>171</v>
      </c>
      <c r="I3320" t="s">
        <v>174</v>
      </c>
      <c r="J3320" t="s">
        <v>13</v>
      </c>
      <c r="K3320" t="s">
        <v>2779</v>
      </c>
      <c r="L3320" t="s">
        <v>17</v>
      </c>
      <c r="N3320" t="str">
        <f>IF(ISBLANK(Sales[[#This Row],[return]]),"No",Sales[[#This Row],[return]])</f>
        <v>No</v>
      </c>
      <c r="O3320" s="2">
        <v>42954</v>
      </c>
      <c r="P3320" s="8" t="str">
        <f>TEXT(DAY(Sales[[#This Row],[OrderDate]]),"ddd")</f>
        <v>Sat</v>
      </c>
      <c r="Q3320" s="8" t="str">
        <f>TEXT(MONTH(Sales[[#This Row],[ShipDate]])*29,"mmm")</f>
        <v>Aug</v>
      </c>
      <c r="R3320">
        <v>210</v>
      </c>
      <c r="S3320" t="s">
        <v>1824</v>
      </c>
      <c r="T3320" t="s">
        <v>15</v>
      </c>
      <c r="U3320">
        <v>22153</v>
      </c>
      <c r="V3320" s="1">
        <v>0</v>
      </c>
      <c r="W3320">
        <v>12</v>
      </c>
      <c r="X3320">
        <v>2</v>
      </c>
      <c r="Y3320">
        <v>25</v>
      </c>
      <c r="AD3320"/>
    </row>
    <row r="3321" spans="1:30" x14ac:dyDescent="0.25">
      <c r="A3321" t="s">
        <v>40</v>
      </c>
      <c r="B3321" s="2">
        <v>42956</v>
      </c>
      <c r="C3321" s="35">
        <f>YEAR(Sales[[#This Row],[ShipDate]])</f>
        <v>2017</v>
      </c>
      <c r="D3321" t="s">
        <v>19</v>
      </c>
      <c r="E3321" t="s">
        <v>31</v>
      </c>
      <c r="F3321" t="s">
        <v>48</v>
      </c>
      <c r="G3321" t="s">
        <v>46</v>
      </c>
      <c r="H3321" t="s">
        <v>171</v>
      </c>
      <c r="I3321" t="s">
        <v>174</v>
      </c>
      <c r="J3321" t="s">
        <v>13</v>
      </c>
      <c r="K3321" t="s">
        <v>2779</v>
      </c>
      <c r="L3321" t="s">
        <v>17</v>
      </c>
      <c r="N3321" t="str">
        <f>IF(ISBLANK(Sales[[#This Row],[return]]),"No",Sales[[#This Row],[return]])</f>
        <v>No</v>
      </c>
      <c r="O3321" s="2">
        <v>42954</v>
      </c>
      <c r="P3321" s="8" t="str">
        <f>TEXT(DAY(Sales[[#This Row],[OrderDate]]),"ddd")</f>
        <v>Sat</v>
      </c>
      <c r="Q3321" s="8" t="str">
        <f>TEXT(MONTH(Sales[[#This Row],[ShipDate]])*29,"mmm")</f>
        <v>Aug</v>
      </c>
      <c r="R3321">
        <v>164</v>
      </c>
      <c r="S3321" t="s">
        <v>2877</v>
      </c>
      <c r="T3321" t="s">
        <v>15</v>
      </c>
      <c r="U3321">
        <v>22153</v>
      </c>
      <c r="V3321" s="1">
        <v>0</v>
      </c>
      <c r="W3321">
        <v>148</v>
      </c>
      <c r="X3321">
        <v>3</v>
      </c>
      <c r="Y3321">
        <v>495</v>
      </c>
      <c r="AD3321"/>
    </row>
    <row r="3322" spans="1:30" x14ac:dyDescent="0.25">
      <c r="A3322" t="s">
        <v>24</v>
      </c>
      <c r="B3322" s="2">
        <v>42818</v>
      </c>
      <c r="C3322" s="35">
        <f>YEAR(Sales[[#This Row],[ShipDate]])</f>
        <v>2017</v>
      </c>
      <c r="D3322" t="s">
        <v>113</v>
      </c>
      <c r="E3322" t="s">
        <v>18</v>
      </c>
      <c r="F3322" t="s">
        <v>48</v>
      </c>
      <c r="G3322" t="s">
        <v>46</v>
      </c>
      <c r="H3322" t="s">
        <v>2385</v>
      </c>
      <c r="I3322" t="s">
        <v>32</v>
      </c>
      <c r="J3322" t="s">
        <v>13</v>
      </c>
      <c r="K3322" t="s">
        <v>331</v>
      </c>
      <c r="L3322" t="s">
        <v>30</v>
      </c>
      <c r="N3322" t="str">
        <f>IF(ISBLANK(Sales[[#This Row],[return]]),"No",Sales[[#This Row],[return]])</f>
        <v>No</v>
      </c>
      <c r="O3322" s="2">
        <v>42816</v>
      </c>
      <c r="P3322" s="8" t="str">
        <f>TEXT(DAY(Sales[[#This Row],[OrderDate]]),"ddd")</f>
        <v>Sun</v>
      </c>
      <c r="Q3322" s="8" t="str">
        <f>TEXT(MONTH(Sales[[#This Row],[ShipDate]])*29,"mmm")</f>
        <v>Mar</v>
      </c>
      <c r="R3322">
        <v>1491</v>
      </c>
      <c r="S3322" t="s">
        <v>775</v>
      </c>
      <c r="T3322" t="s">
        <v>28</v>
      </c>
      <c r="U3322">
        <v>91360</v>
      </c>
      <c r="V3322" s="1">
        <v>0.2</v>
      </c>
      <c r="W3322">
        <v>1</v>
      </c>
      <c r="X3322">
        <v>2</v>
      </c>
      <c r="Y3322">
        <v>16</v>
      </c>
      <c r="AD3322"/>
    </row>
    <row r="3323" spans="1:30" x14ac:dyDescent="0.25">
      <c r="A3323" t="s">
        <v>40</v>
      </c>
      <c r="B3323" s="2">
        <v>42812</v>
      </c>
      <c r="C3323" s="35">
        <f>YEAR(Sales[[#This Row],[ShipDate]])</f>
        <v>2017</v>
      </c>
      <c r="D3323" t="s">
        <v>36</v>
      </c>
      <c r="E3323" t="s">
        <v>18</v>
      </c>
      <c r="F3323" t="s">
        <v>50</v>
      </c>
      <c r="G3323" t="s">
        <v>25</v>
      </c>
      <c r="H3323" t="s">
        <v>134</v>
      </c>
      <c r="I3323" t="s">
        <v>1139</v>
      </c>
      <c r="J3323" t="s">
        <v>13</v>
      </c>
      <c r="K3323" t="s">
        <v>840</v>
      </c>
      <c r="L3323" t="s">
        <v>92</v>
      </c>
      <c r="N3323" t="str">
        <f>IF(ISBLANK(Sales[[#This Row],[return]]),"No",Sales[[#This Row],[return]])</f>
        <v>No</v>
      </c>
      <c r="O3323" s="2">
        <v>42808</v>
      </c>
      <c r="P3323" s="8" t="str">
        <f>TEXT(DAY(Sales[[#This Row],[OrderDate]]),"ddd")</f>
        <v>Sat</v>
      </c>
      <c r="Q3323" s="8" t="str">
        <f>TEXT(MONTH(Sales[[#This Row],[ShipDate]])*29,"mmm")</f>
        <v>Mar</v>
      </c>
      <c r="R3323">
        <v>686</v>
      </c>
      <c r="S3323" t="s">
        <v>1839</v>
      </c>
      <c r="T3323" t="s">
        <v>90</v>
      </c>
      <c r="U3323">
        <v>3820</v>
      </c>
      <c r="V3323" s="1">
        <v>0</v>
      </c>
      <c r="W3323">
        <v>316</v>
      </c>
      <c r="X3323">
        <v>3</v>
      </c>
      <c r="Y3323">
        <v>672</v>
      </c>
      <c r="AD3323"/>
    </row>
    <row r="3324" spans="1:30" x14ac:dyDescent="0.25">
      <c r="A3324" t="s">
        <v>40</v>
      </c>
      <c r="B3324" s="2">
        <v>42812</v>
      </c>
      <c r="C3324" s="35">
        <f>YEAR(Sales[[#This Row],[ShipDate]])</f>
        <v>2017</v>
      </c>
      <c r="D3324" t="s">
        <v>36</v>
      </c>
      <c r="E3324" t="s">
        <v>18</v>
      </c>
      <c r="F3324" t="s">
        <v>33</v>
      </c>
      <c r="G3324" t="s">
        <v>25</v>
      </c>
      <c r="H3324" t="s">
        <v>134</v>
      </c>
      <c r="I3324" t="s">
        <v>1139</v>
      </c>
      <c r="J3324" t="s">
        <v>13</v>
      </c>
      <c r="K3324" t="s">
        <v>840</v>
      </c>
      <c r="L3324" t="s">
        <v>92</v>
      </c>
      <c r="N3324" t="str">
        <f>IF(ISBLANK(Sales[[#This Row],[return]]),"No",Sales[[#This Row],[return]])</f>
        <v>No</v>
      </c>
      <c r="O3324" s="2">
        <v>42808</v>
      </c>
      <c r="P3324" s="8" t="str">
        <f>TEXT(DAY(Sales[[#This Row],[OrderDate]]),"ddd")</f>
        <v>Sat</v>
      </c>
      <c r="Q3324" s="8" t="str">
        <f>TEXT(MONTH(Sales[[#This Row],[ShipDate]])*29,"mmm")</f>
        <v>Mar</v>
      </c>
      <c r="R3324">
        <v>183</v>
      </c>
      <c r="S3324" t="s">
        <v>1078</v>
      </c>
      <c r="T3324" t="s">
        <v>90</v>
      </c>
      <c r="U3324">
        <v>3820</v>
      </c>
      <c r="V3324" s="1">
        <v>0</v>
      </c>
      <c r="W3324">
        <v>8</v>
      </c>
      <c r="X3324">
        <v>4</v>
      </c>
      <c r="Y3324">
        <v>17</v>
      </c>
      <c r="AD3324"/>
    </row>
    <row r="3325" spans="1:30" x14ac:dyDescent="0.25">
      <c r="A3325" t="s">
        <v>40</v>
      </c>
      <c r="B3325" s="2">
        <v>42910</v>
      </c>
      <c r="C3325" s="35">
        <f>YEAR(Sales[[#This Row],[ShipDate]])</f>
        <v>2017</v>
      </c>
      <c r="D3325" t="s">
        <v>36</v>
      </c>
      <c r="E3325" t="s">
        <v>69</v>
      </c>
      <c r="F3325" t="s">
        <v>39</v>
      </c>
      <c r="G3325" t="s">
        <v>25</v>
      </c>
      <c r="H3325" t="s">
        <v>107</v>
      </c>
      <c r="I3325" t="s">
        <v>70</v>
      </c>
      <c r="J3325" t="s">
        <v>13</v>
      </c>
      <c r="K3325" t="s">
        <v>2967</v>
      </c>
      <c r="L3325" t="s">
        <v>68</v>
      </c>
      <c r="N3325" t="str">
        <f>IF(ISBLANK(Sales[[#This Row],[return]]),"No",Sales[[#This Row],[return]])</f>
        <v>No</v>
      </c>
      <c r="O3325" s="2">
        <v>42905</v>
      </c>
      <c r="P3325" s="8" t="str">
        <f>TEXT(DAY(Sales[[#This Row],[OrderDate]]),"ddd")</f>
        <v>Thu</v>
      </c>
      <c r="Q3325" s="8" t="str">
        <f>TEXT(MONTH(Sales[[#This Row],[ShipDate]])*29,"mmm")</f>
        <v>Jun</v>
      </c>
      <c r="R3325">
        <v>1344</v>
      </c>
      <c r="S3325" t="s">
        <v>1807</v>
      </c>
      <c r="T3325" t="s">
        <v>66</v>
      </c>
      <c r="U3325">
        <v>77070</v>
      </c>
      <c r="V3325" s="1">
        <v>0.2</v>
      </c>
      <c r="W3325">
        <v>14</v>
      </c>
      <c r="X3325">
        <v>5</v>
      </c>
      <c r="Y3325">
        <v>229</v>
      </c>
      <c r="AD3325"/>
    </row>
    <row r="3326" spans="1:30" x14ac:dyDescent="0.25">
      <c r="A3326" t="s">
        <v>40</v>
      </c>
      <c r="B3326" s="2">
        <v>43070</v>
      </c>
      <c r="C3326" s="35">
        <f>YEAR(Sales[[#This Row],[ShipDate]])</f>
        <v>2017</v>
      </c>
      <c r="D3326" t="s">
        <v>36</v>
      </c>
      <c r="E3326" t="s">
        <v>18</v>
      </c>
      <c r="F3326" t="s">
        <v>45</v>
      </c>
      <c r="G3326" t="s">
        <v>25</v>
      </c>
      <c r="H3326" t="s">
        <v>146</v>
      </c>
      <c r="I3326" t="s">
        <v>149</v>
      </c>
      <c r="J3326" t="s">
        <v>13</v>
      </c>
      <c r="K3326" t="s">
        <v>760</v>
      </c>
      <c r="L3326" t="s">
        <v>92</v>
      </c>
      <c r="N3326" t="str">
        <f>IF(ISBLANK(Sales[[#This Row],[return]]),"No",Sales[[#This Row],[return]])</f>
        <v>No</v>
      </c>
      <c r="O3326" s="2">
        <v>43066</v>
      </c>
      <c r="P3326" s="8" t="str">
        <f>TEXT(DAY(Sales[[#This Row],[OrderDate]]),"ddd")</f>
        <v>Fri</v>
      </c>
      <c r="Q3326" s="8" t="str">
        <f>TEXT(MONTH(Sales[[#This Row],[ShipDate]])*29,"mmm")</f>
        <v>Dec</v>
      </c>
      <c r="R3326">
        <v>1258</v>
      </c>
      <c r="S3326" t="s">
        <v>2130</v>
      </c>
      <c r="T3326" t="s">
        <v>90</v>
      </c>
      <c r="U3326">
        <v>10024</v>
      </c>
      <c r="V3326" s="1">
        <v>0</v>
      </c>
      <c r="W3326">
        <v>13</v>
      </c>
      <c r="X3326">
        <v>3</v>
      </c>
      <c r="Y3326">
        <v>30</v>
      </c>
      <c r="AD3326"/>
    </row>
    <row r="3327" spans="1:30" x14ac:dyDescent="0.25">
      <c r="A3327" t="s">
        <v>40</v>
      </c>
      <c r="B3327" s="2">
        <v>42958</v>
      </c>
      <c r="C3327" s="35">
        <f>YEAR(Sales[[#This Row],[ShipDate]])</f>
        <v>2017</v>
      </c>
      <c r="D3327" t="s">
        <v>36</v>
      </c>
      <c r="E3327" t="s">
        <v>31</v>
      </c>
      <c r="F3327" t="s">
        <v>50</v>
      </c>
      <c r="G3327" t="s">
        <v>25</v>
      </c>
      <c r="H3327" t="s">
        <v>2378</v>
      </c>
      <c r="I3327" t="s">
        <v>1222</v>
      </c>
      <c r="J3327" t="s">
        <v>13</v>
      </c>
      <c r="K3327" t="s">
        <v>2632</v>
      </c>
      <c r="L3327" t="s">
        <v>30</v>
      </c>
      <c r="N3327" t="str">
        <f>IF(ISBLANK(Sales[[#This Row],[return]]),"No",Sales[[#This Row],[return]])</f>
        <v>No</v>
      </c>
      <c r="O3327" s="2">
        <v>42954</v>
      </c>
      <c r="P3327" s="8" t="str">
        <f>TEXT(DAY(Sales[[#This Row],[OrderDate]]),"ddd")</f>
        <v>Sat</v>
      </c>
      <c r="Q3327" s="8" t="str">
        <f>TEXT(MONTH(Sales[[#This Row],[ShipDate]])*29,"mmm")</f>
        <v>Aug</v>
      </c>
      <c r="R3327">
        <v>68</v>
      </c>
      <c r="S3327" t="s">
        <v>3225</v>
      </c>
      <c r="T3327" t="s">
        <v>28</v>
      </c>
      <c r="U3327">
        <v>83704</v>
      </c>
      <c r="V3327" s="1">
        <v>0.2</v>
      </c>
      <c r="W3327">
        <v>1</v>
      </c>
      <c r="X3327">
        <v>1</v>
      </c>
      <c r="Y3327">
        <v>3</v>
      </c>
      <c r="AD3327"/>
    </row>
    <row r="3328" spans="1:30" x14ac:dyDescent="0.25">
      <c r="A3328" t="s">
        <v>40</v>
      </c>
      <c r="B3328" s="2">
        <v>42889</v>
      </c>
      <c r="C3328" s="35">
        <f>YEAR(Sales[[#This Row],[ShipDate]])</f>
        <v>2017</v>
      </c>
      <c r="D3328" t="s">
        <v>36</v>
      </c>
      <c r="E3328" t="s">
        <v>69</v>
      </c>
      <c r="F3328" t="s">
        <v>99</v>
      </c>
      <c r="G3328" t="s">
        <v>46</v>
      </c>
      <c r="H3328" t="s">
        <v>171</v>
      </c>
      <c r="I3328" t="s">
        <v>174</v>
      </c>
      <c r="J3328" t="s">
        <v>13</v>
      </c>
      <c r="K3328" t="s">
        <v>3040</v>
      </c>
      <c r="L3328" t="s">
        <v>17</v>
      </c>
      <c r="N3328" t="str">
        <f>IF(ISBLANK(Sales[[#This Row],[return]]),"No",Sales[[#This Row],[return]])</f>
        <v>No</v>
      </c>
      <c r="O3328" s="2">
        <v>42885</v>
      </c>
      <c r="P3328" s="8" t="str">
        <f>TEXT(DAY(Sales[[#This Row],[OrderDate]]),"ddd")</f>
        <v>Mon</v>
      </c>
      <c r="Q3328" s="8" t="str">
        <f>TEXT(MONTH(Sales[[#This Row],[ShipDate]])*29,"mmm")</f>
        <v>Jun</v>
      </c>
      <c r="R3328">
        <v>921</v>
      </c>
      <c r="S3328" t="s">
        <v>2876</v>
      </c>
      <c r="T3328" t="s">
        <v>15</v>
      </c>
      <c r="U3328">
        <v>22153</v>
      </c>
      <c r="V3328" s="1">
        <v>0</v>
      </c>
      <c r="W3328">
        <v>36</v>
      </c>
      <c r="X3328">
        <v>4</v>
      </c>
      <c r="Y3328">
        <v>152</v>
      </c>
      <c r="AD3328"/>
    </row>
    <row r="3329" spans="1:30" x14ac:dyDescent="0.25">
      <c r="A3329" t="s">
        <v>24</v>
      </c>
      <c r="B3329" s="2">
        <v>43066</v>
      </c>
      <c r="C3329" s="35">
        <f>YEAR(Sales[[#This Row],[ShipDate]])</f>
        <v>2017</v>
      </c>
      <c r="D3329" t="s">
        <v>36</v>
      </c>
      <c r="E3329" t="s">
        <v>18</v>
      </c>
      <c r="F3329" t="s">
        <v>21</v>
      </c>
      <c r="G3329" t="s">
        <v>11</v>
      </c>
      <c r="H3329" t="s">
        <v>660</v>
      </c>
      <c r="I3329" t="s">
        <v>37</v>
      </c>
      <c r="J3329" t="s">
        <v>13</v>
      </c>
      <c r="K3329" t="s">
        <v>1061</v>
      </c>
      <c r="L3329" t="s">
        <v>17</v>
      </c>
      <c r="N3329" t="str">
        <f>IF(ISBLANK(Sales[[#This Row],[return]]),"No",Sales[[#This Row],[return]])</f>
        <v>No</v>
      </c>
      <c r="O3329" s="2">
        <v>43059</v>
      </c>
      <c r="P3329" s="8" t="str">
        <f>TEXT(DAY(Sales[[#This Row],[OrderDate]]),"ddd")</f>
        <v>Fri</v>
      </c>
      <c r="Q3329" s="8" t="str">
        <f>TEXT(MONTH(Sales[[#This Row],[ShipDate]])*29,"mmm")</f>
        <v>Nov</v>
      </c>
      <c r="R3329">
        <v>1228</v>
      </c>
      <c r="S3329" t="s">
        <v>3103</v>
      </c>
      <c r="T3329" t="s">
        <v>15</v>
      </c>
      <c r="U3329">
        <v>33180</v>
      </c>
      <c r="V3329" s="1">
        <v>0.2</v>
      </c>
      <c r="W3329">
        <v>-36</v>
      </c>
      <c r="X3329">
        <v>3</v>
      </c>
      <c r="Y3329">
        <v>290</v>
      </c>
      <c r="AD3329"/>
    </row>
    <row r="3330" spans="1:30" x14ac:dyDescent="0.25">
      <c r="A3330" t="s">
        <v>24</v>
      </c>
      <c r="B3330" s="2">
        <v>43066</v>
      </c>
      <c r="C3330" s="35">
        <f>YEAR(Sales[[#This Row],[ShipDate]])</f>
        <v>2017</v>
      </c>
      <c r="D3330" t="s">
        <v>36</v>
      </c>
      <c r="E3330" t="s">
        <v>18</v>
      </c>
      <c r="F3330" t="s">
        <v>39</v>
      </c>
      <c r="G3330" t="s">
        <v>25</v>
      </c>
      <c r="H3330" t="s">
        <v>660</v>
      </c>
      <c r="I3330" t="s">
        <v>37</v>
      </c>
      <c r="J3330" t="s">
        <v>13</v>
      </c>
      <c r="K3330" t="s">
        <v>1061</v>
      </c>
      <c r="L3330" t="s">
        <v>17</v>
      </c>
      <c r="N3330" t="str">
        <f>IF(ISBLANK(Sales[[#This Row],[return]]),"No",Sales[[#This Row],[return]])</f>
        <v>No</v>
      </c>
      <c r="O3330" s="2">
        <v>43059</v>
      </c>
      <c r="P3330" s="8" t="str">
        <f>TEXT(DAY(Sales[[#This Row],[OrderDate]]),"ddd")</f>
        <v>Fri</v>
      </c>
      <c r="Q3330" s="8" t="str">
        <f>TEXT(MONTH(Sales[[#This Row],[ShipDate]])*29,"mmm")</f>
        <v>Nov</v>
      </c>
      <c r="R3330">
        <v>473</v>
      </c>
      <c r="S3330" t="s">
        <v>689</v>
      </c>
      <c r="T3330" t="s">
        <v>15</v>
      </c>
      <c r="U3330">
        <v>33180</v>
      </c>
      <c r="V3330" s="1">
        <v>0.2</v>
      </c>
      <c r="W3330">
        <v>1</v>
      </c>
      <c r="X3330">
        <v>2</v>
      </c>
      <c r="Y3330">
        <v>17</v>
      </c>
      <c r="AD3330"/>
    </row>
    <row r="3331" spans="1:30" x14ac:dyDescent="0.25">
      <c r="A3331" t="s">
        <v>24</v>
      </c>
      <c r="B3331" s="2">
        <v>43066</v>
      </c>
      <c r="C3331" s="35">
        <f>YEAR(Sales[[#This Row],[ShipDate]])</f>
        <v>2017</v>
      </c>
      <c r="D3331" t="s">
        <v>36</v>
      </c>
      <c r="E3331" t="s">
        <v>18</v>
      </c>
      <c r="F3331" t="s">
        <v>50</v>
      </c>
      <c r="G3331" t="s">
        <v>25</v>
      </c>
      <c r="H3331" t="s">
        <v>660</v>
      </c>
      <c r="I3331" t="s">
        <v>37</v>
      </c>
      <c r="J3331" t="s">
        <v>13</v>
      </c>
      <c r="K3331" t="s">
        <v>1061</v>
      </c>
      <c r="L3331" t="s">
        <v>17</v>
      </c>
      <c r="N3331" t="str">
        <f>IF(ISBLANK(Sales[[#This Row],[return]]),"No",Sales[[#This Row],[return]])</f>
        <v>No</v>
      </c>
      <c r="O3331" s="2">
        <v>43059</v>
      </c>
      <c r="P3331" s="8" t="str">
        <f>TEXT(DAY(Sales[[#This Row],[OrderDate]]),"ddd")</f>
        <v>Fri</v>
      </c>
      <c r="Q3331" s="8" t="str">
        <f>TEXT(MONTH(Sales[[#This Row],[ShipDate]])*29,"mmm")</f>
        <v>Nov</v>
      </c>
      <c r="R3331">
        <v>899</v>
      </c>
      <c r="S3331" t="s">
        <v>515</v>
      </c>
      <c r="T3331" t="s">
        <v>15</v>
      </c>
      <c r="U3331">
        <v>33180</v>
      </c>
      <c r="V3331" s="1">
        <v>0.7</v>
      </c>
      <c r="W3331">
        <v>-50</v>
      </c>
      <c r="X3331">
        <v>4</v>
      </c>
      <c r="Y3331">
        <v>63</v>
      </c>
      <c r="AD3331"/>
    </row>
    <row r="3332" spans="1:30" x14ac:dyDescent="0.25">
      <c r="A3332" t="s">
        <v>24</v>
      </c>
      <c r="B3332" s="2">
        <v>43066</v>
      </c>
      <c r="C3332" s="35">
        <f>YEAR(Sales[[#This Row],[ShipDate]])</f>
        <v>2017</v>
      </c>
      <c r="D3332" t="s">
        <v>36</v>
      </c>
      <c r="E3332" t="s">
        <v>18</v>
      </c>
      <c r="F3332" t="s">
        <v>50</v>
      </c>
      <c r="G3332" t="s">
        <v>25</v>
      </c>
      <c r="H3332" t="s">
        <v>660</v>
      </c>
      <c r="I3332" t="s">
        <v>37</v>
      </c>
      <c r="J3332" t="s">
        <v>13</v>
      </c>
      <c r="K3332" t="s">
        <v>1061</v>
      </c>
      <c r="L3332" t="s">
        <v>17</v>
      </c>
      <c r="N3332" t="str">
        <f>IF(ISBLANK(Sales[[#This Row],[return]]),"No",Sales[[#This Row],[return]])</f>
        <v>No</v>
      </c>
      <c r="O3332" s="2">
        <v>43059</v>
      </c>
      <c r="P3332" s="8" t="str">
        <f>TEXT(DAY(Sales[[#This Row],[OrderDate]]),"ddd")</f>
        <v>Fri</v>
      </c>
      <c r="Q3332" s="8" t="str">
        <f>TEXT(MONTH(Sales[[#This Row],[ShipDate]])*29,"mmm")</f>
        <v>Nov</v>
      </c>
      <c r="R3332">
        <v>1652</v>
      </c>
      <c r="S3332" t="s">
        <v>955</v>
      </c>
      <c r="T3332" t="s">
        <v>15</v>
      </c>
      <c r="U3332">
        <v>33180</v>
      </c>
      <c r="V3332" s="1">
        <v>0.7</v>
      </c>
      <c r="W3332">
        <v>-6</v>
      </c>
      <c r="X3332">
        <v>5</v>
      </c>
      <c r="Y3332">
        <v>7</v>
      </c>
      <c r="AD3332"/>
    </row>
    <row r="3333" spans="1:30" x14ac:dyDescent="0.25">
      <c r="A3333" t="s">
        <v>40</v>
      </c>
      <c r="B3333" s="2">
        <v>42898</v>
      </c>
      <c r="C3333" s="35">
        <f>YEAR(Sales[[#This Row],[ShipDate]])</f>
        <v>2017</v>
      </c>
      <c r="D3333" t="s">
        <v>36</v>
      </c>
      <c r="E3333" t="s">
        <v>18</v>
      </c>
      <c r="F3333" t="s">
        <v>52</v>
      </c>
      <c r="G3333" t="s">
        <v>25</v>
      </c>
      <c r="H3333" t="s">
        <v>164</v>
      </c>
      <c r="I3333" t="s">
        <v>120</v>
      </c>
      <c r="J3333" t="s">
        <v>13</v>
      </c>
      <c r="K3333" t="s">
        <v>2157</v>
      </c>
      <c r="L3333" t="s">
        <v>68</v>
      </c>
      <c r="N3333" t="str">
        <f>IF(ISBLANK(Sales[[#This Row],[return]]),"No",Sales[[#This Row],[return]])</f>
        <v>No</v>
      </c>
      <c r="O3333" s="2">
        <v>42894</v>
      </c>
      <c r="P3333" s="8" t="str">
        <f>TEXT(DAY(Sales[[#This Row],[OrderDate]]),"ddd")</f>
        <v>Sun</v>
      </c>
      <c r="Q3333" s="8" t="str">
        <f>TEXT(MONTH(Sales[[#This Row],[ShipDate]])*29,"mmm")</f>
        <v>Jun</v>
      </c>
      <c r="R3333">
        <v>863</v>
      </c>
      <c r="S3333" t="s">
        <v>1854</v>
      </c>
      <c r="T3333" t="s">
        <v>66</v>
      </c>
      <c r="U3333">
        <v>60610</v>
      </c>
      <c r="V3333" s="1">
        <v>0.8</v>
      </c>
      <c r="W3333">
        <v>-394</v>
      </c>
      <c r="X3333">
        <v>2</v>
      </c>
      <c r="Y3333">
        <v>143</v>
      </c>
      <c r="AD3333"/>
    </row>
    <row r="3334" spans="1:30" x14ac:dyDescent="0.25">
      <c r="A3334" t="s">
        <v>40</v>
      </c>
      <c r="B3334" s="2">
        <v>42898</v>
      </c>
      <c r="C3334" s="35">
        <f>YEAR(Sales[[#This Row],[ShipDate]])</f>
        <v>2017</v>
      </c>
      <c r="D3334" t="s">
        <v>36</v>
      </c>
      <c r="E3334" t="s">
        <v>18</v>
      </c>
      <c r="F3334" t="s">
        <v>99</v>
      </c>
      <c r="G3334" t="s">
        <v>46</v>
      </c>
      <c r="H3334" t="s">
        <v>164</v>
      </c>
      <c r="I3334" t="s">
        <v>120</v>
      </c>
      <c r="J3334" t="s">
        <v>13</v>
      </c>
      <c r="K3334" t="s">
        <v>2157</v>
      </c>
      <c r="L3334" t="s">
        <v>68</v>
      </c>
      <c r="N3334" t="str">
        <f>IF(ISBLANK(Sales[[#This Row],[return]]),"No",Sales[[#This Row],[return]])</f>
        <v>No</v>
      </c>
      <c r="O3334" s="2">
        <v>42894</v>
      </c>
      <c r="P3334" s="8" t="str">
        <f>TEXT(DAY(Sales[[#This Row],[OrderDate]]),"ddd")</f>
        <v>Sun</v>
      </c>
      <c r="Q3334" s="8" t="str">
        <f>TEXT(MONTH(Sales[[#This Row],[ShipDate]])*29,"mmm")</f>
        <v>Jun</v>
      </c>
      <c r="R3334">
        <v>1061</v>
      </c>
      <c r="S3334" t="s">
        <v>2496</v>
      </c>
      <c r="T3334" t="s">
        <v>66</v>
      </c>
      <c r="U3334">
        <v>60610</v>
      </c>
      <c r="V3334" s="1">
        <v>0.2</v>
      </c>
      <c r="W3334">
        <v>1</v>
      </c>
      <c r="X3334">
        <v>3</v>
      </c>
      <c r="Y3334">
        <v>2</v>
      </c>
      <c r="AD3334"/>
    </row>
    <row r="3335" spans="1:30" x14ac:dyDescent="0.25">
      <c r="A3335" t="s">
        <v>40</v>
      </c>
      <c r="B3335" s="2">
        <v>42990</v>
      </c>
      <c r="C3335" s="35">
        <f>YEAR(Sales[[#This Row],[ShipDate]])</f>
        <v>2017</v>
      </c>
      <c r="D3335" t="s">
        <v>36</v>
      </c>
      <c r="E3335" t="s">
        <v>31</v>
      </c>
      <c r="F3335" t="s">
        <v>38</v>
      </c>
      <c r="G3335" t="s">
        <v>11</v>
      </c>
      <c r="H3335" t="s">
        <v>146</v>
      </c>
      <c r="I3335" t="s">
        <v>149</v>
      </c>
      <c r="J3335" t="s">
        <v>13</v>
      </c>
      <c r="K3335" t="s">
        <v>544</v>
      </c>
      <c r="L3335" t="s">
        <v>92</v>
      </c>
      <c r="N3335" t="str">
        <f>IF(ISBLANK(Sales[[#This Row],[return]]),"No",Sales[[#This Row],[return]])</f>
        <v>No</v>
      </c>
      <c r="O3335" s="2">
        <v>42985</v>
      </c>
      <c r="P3335" s="8" t="str">
        <f>TEXT(DAY(Sales[[#This Row],[OrderDate]]),"ddd")</f>
        <v>Sat</v>
      </c>
      <c r="Q3335" s="8" t="str">
        <f>TEXT(MONTH(Sales[[#This Row],[ShipDate]])*29,"mmm")</f>
        <v>Sep</v>
      </c>
      <c r="R3335">
        <v>369</v>
      </c>
      <c r="S3335" t="s">
        <v>1479</v>
      </c>
      <c r="T3335" t="s">
        <v>90</v>
      </c>
      <c r="U3335">
        <v>10011</v>
      </c>
      <c r="V3335" s="1">
        <v>0.4</v>
      </c>
      <c r="W3335">
        <v>-120</v>
      </c>
      <c r="X3335">
        <v>2</v>
      </c>
      <c r="Y3335">
        <v>481</v>
      </c>
      <c r="AD3335"/>
    </row>
    <row r="3336" spans="1:30" x14ac:dyDescent="0.25">
      <c r="A3336" t="s">
        <v>40</v>
      </c>
      <c r="B3336" s="2">
        <v>42990</v>
      </c>
      <c r="C3336" s="35">
        <f>YEAR(Sales[[#This Row],[ShipDate]])</f>
        <v>2017</v>
      </c>
      <c r="D3336" t="s">
        <v>36</v>
      </c>
      <c r="E3336" t="s">
        <v>31</v>
      </c>
      <c r="F3336" t="s">
        <v>39</v>
      </c>
      <c r="G3336" t="s">
        <v>25</v>
      </c>
      <c r="H3336" t="s">
        <v>146</v>
      </c>
      <c r="I3336" t="s">
        <v>149</v>
      </c>
      <c r="J3336" t="s">
        <v>13</v>
      </c>
      <c r="K3336" t="s">
        <v>544</v>
      </c>
      <c r="L3336" t="s">
        <v>92</v>
      </c>
      <c r="N3336" t="str">
        <f>IF(ISBLANK(Sales[[#This Row],[return]]),"No",Sales[[#This Row],[return]])</f>
        <v>No</v>
      </c>
      <c r="O3336" s="2">
        <v>42985</v>
      </c>
      <c r="P3336" s="8" t="str">
        <f>TEXT(DAY(Sales[[#This Row],[OrderDate]]),"ddd")</f>
        <v>Sat</v>
      </c>
      <c r="Q3336" s="8" t="str">
        <f>TEXT(MONTH(Sales[[#This Row],[ShipDate]])*29,"mmm")</f>
        <v>Sep</v>
      </c>
      <c r="R3336">
        <v>1101</v>
      </c>
      <c r="S3336" t="s">
        <v>2063</v>
      </c>
      <c r="T3336" t="s">
        <v>90</v>
      </c>
      <c r="U3336">
        <v>10011</v>
      </c>
      <c r="V3336" s="1">
        <v>0</v>
      </c>
      <c r="W3336">
        <v>19</v>
      </c>
      <c r="X3336">
        <v>3</v>
      </c>
      <c r="Y3336">
        <v>70</v>
      </c>
      <c r="AD3336"/>
    </row>
    <row r="3337" spans="1:30" x14ac:dyDescent="0.25">
      <c r="A3337" t="s">
        <v>40</v>
      </c>
      <c r="B3337" s="2">
        <v>42990</v>
      </c>
      <c r="C3337" s="35">
        <f>YEAR(Sales[[#This Row],[ShipDate]])</f>
        <v>2017</v>
      </c>
      <c r="D3337" t="s">
        <v>36</v>
      </c>
      <c r="E3337" t="s">
        <v>31</v>
      </c>
      <c r="F3337" t="s">
        <v>150</v>
      </c>
      <c r="G3337" t="s">
        <v>25</v>
      </c>
      <c r="H3337" t="s">
        <v>146</v>
      </c>
      <c r="I3337" t="s">
        <v>149</v>
      </c>
      <c r="J3337" t="s">
        <v>13</v>
      </c>
      <c r="K3337" t="s">
        <v>544</v>
      </c>
      <c r="L3337" t="s">
        <v>92</v>
      </c>
      <c r="N3337" t="str">
        <f>IF(ISBLANK(Sales[[#This Row],[return]]),"No",Sales[[#This Row],[return]])</f>
        <v>No</v>
      </c>
      <c r="O3337" s="2">
        <v>42985</v>
      </c>
      <c r="P3337" s="8" t="str">
        <f>TEXT(DAY(Sales[[#This Row],[OrderDate]]),"ddd")</f>
        <v>Sat</v>
      </c>
      <c r="Q3337" s="8" t="str">
        <f>TEXT(MONTH(Sales[[#This Row],[ShipDate]])*29,"mmm")</f>
        <v>Sep</v>
      </c>
      <c r="R3337">
        <v>151</v>
      </c>
      <c r="S3337" t="s">
        <v>2287</v>
      </c>
      <c r="T3337" t="s">
        <v>90</v>
      </c>
      <c r="U3337">
        <v>10011</v>
      </c>
      <c r="V3337" s="1">
        <v>0</v>
      </c>
      <c r="W3337">
        <v>2</v>
      </c>
      <c r="X3337">
        <v>4</v>
      </c>
      <c r="Y3337">
        <v>7</v>
      </c>
      <c r="AD3337"/>
    </row>
    <row r="3338" spans="1:30" x14ac:dyDescent="0.25">
      <c r="A3338" t="s">
        <v>40</v>
      </c>
      <c r="B3338" s="2">
        <v>42990</v>
      </c>
      <c r="C3338" s="35">
        <f>YEAR(Sales[[#This Row],[ShipDate]])</f>
        <v>2017</v>
      </c>
      <c r="D3338" t="s">
        <v>36</v>
      </c>
      <c r="E3338" t="s">
        <v>31</v>
      </c>
      <c r="F3338" t="s">
        <v>50</v>
      </c>
      <c r="G3338" t="s">
        <v>25</v>
      </c>
      <c r="H3338" t="s">
        <v>146</v>
      </c>
      <c r="I3338" t="s">
        <v>149</v>
      </c>
      <c r="J3338" t="s">
        <v>13</v>
      </c>
      <c r="K3338" t="s">
        <v>544</v>
      </c>
      <c r="L3338" t="s">
        <v>92</v>
      </c>
      <c r="N3338" t="str">
        <f>IF(ISBLANK(Sales[[#This Row],[return]]),"No",Sales[[#This Row],[return]])</f>
        <v>No</v>
      </c>
      <c r="O3338" s="2">
        <v>42985</v>
      </c>
      <c r="P3338" s="8" t="str">
        <f>TEXT(DAY(Sales[[#This Row],[OrderDate]]),"ddd")</f>
        <v>Sat</v>
      </c>
      <c r="Q3338" s="8" t="str">
        <f>TEXT(MONTH(Sales[[#This Row],[ShipDate]])*29,"mmm")</f>
        <v>Sep</v>
      </c>
      <c r="R3338">
        <v>57</v>
      </c>
      <c r="S3338" t="s">
        <v>3168</v>
      </c>
      <c r="T3338" t="s">
        <v>90</v>
      </c>
      <c r="U3338">
        <v>10011</v>
      </c>
      <c r="V3338" s="1">
        <v>0.2</v>
      </c>
      <c r="W3338">
        <v>2</v>
      </c>
      <c r="X3338">
        <v>2</v>
      </c>
      <c r="Y3338">
        <v>6</v>
      </c>
      <c r="AD3338"/>
    </row>
    <row r="3339" spans="1:30" x14ac:dyDescent="0.25">
      <c r="A3339" t="s">
        <v>40</v>
      </c>
      <c r="B3339" s="2">
        <v>42990</v>
      </c>
      <c r="C3339" s="35">
        <f>YEAR(Sales[[#This Row],[ShipDate]])</f>
        <v>2017</v>
      </c>
      <c r="D3339" t="s">
        <v>36</v>
      </c>
      <c r="E3339" t="s">
        <v>31</v>
      </c>
      <c r="F3339" t="s">
        <v>99</v>
      </c>
      <c r="G3339" t="s">
        <v>46</v>
      </c>
      <c r="H3339" t="s">
        <v>146</v>
      </c>
      <c r="I3339" t="s">
        <v>149</v>
      </c>
      <c r="J3339" t="s">
        <v>13</v>
      </c>
      <c r="K3339" t="s">
        <v>544</v>
      </c>
      <c r="L3339" t="s">
        <v>92</v>
      </c>
      <c r="N3339" t="str">
        <f>IF(ISBLANK(Sales[[#This Row],[return]]),"No",Sales[[#This Row],[return]])</f>
        <v>No</v>
      </c>
      <c r="O3339" s="2">
        <v>42985</v>
      </c>
      <c r="P3339" s="8" t="str">
        <f>TEXT(DAY(Sales[[#This Row],[OrderDate]]),"ddd")</f>
        <v>Sat</v>
      </c>
      <c r="Q3339" s="8" t="str">
        <f>TEXT(MONTH(Sales[[#This Row],[ShipDate]])*29,"mmm")</f>
        <v>Sep</v>
      </c>
      <c r="R3339">
        <v>961</v>
      </c>
      <c r="S3339" t="s">
        <v>2463</v>
      </c>
      <c r="T3339" t="s">
        <v>90</v>
      </c>
      <c r="U3339">
        <v>10011</v>
      </c>
      <c r="V3339" s="1">
        <v>0</v>
      </c>
      <c r="W3339">
        <v>16</v>
      </c>
      <c r="X3339">
        <v>5</v>
      </c>
      <c r="Y3339">
        <v>90</v>
      </c>
      <c r="AD3339"/>
    </row>
    <row r="3340" spans="1:30" x14ac:dyDescent="0.25">
      <c r="A3340" t="s">
        <v>40</v>
      </c>
      <c r="B3340" s="2">
        <v>42824</v>
      </c>
      <c r="C3340" s="35">
        <f>YEAR(Sales[[#This Row],[ShipDate]])</f>
        <v>2017</v>
      </c>
      <c r="D3340" t="s">
        <v>36</v>
      </c>
      <c r="E3340" t="s">
        <v>31</v>
      </c>
      <c r="F3340" t="s">
        <v>38</v>
      </c>
      <c r="G3340" t="s">
        <v>11</v>
      </c>
      <c r="H3340" t="s">
        <v>60</v>
      </c>
      <c r="I3340" t="s">
        <v>63</v>
      </c>
      <c r="J3340" t="s">
        <v>13</v>
      </c>
      <c r="K3340" t="s">
        <v>878</v>
      </c>
      <c r="L3340" t="s">
        <v>30</v>
      </c>
      <c r="N3340" t="str">
        <f>IF(ISBLANK(Sales[[#This Row],[return]]),"No",Sales[[#This Row],[return]])</f>
        <v>No</v>
      </c>
      <c r="O3340" s="2">
        <v>42820</v>
      </c>
      <c r="P3340" s="8" t="str">
        <f>TEXT(DAY(Sales[[#This Row],[OrderDate]]),"ddd")</f>
        <v>Thu</v>
      </c>
      <c r="Q3340" s="8" t="str">
        <f>TEXT(MONTH(Sales[[#This Row],[ShipDate]])*29,"mmm")</f>
        <v>Mar</v>
      </c>
      <c r="R3340">
        <v>377</v>
      </c>
      <c r="S3340" t="s">
        <v>741</v>
      </c>
      <c r="T3340" t="s">
        <v>28</v>
      </c>
      <c r="U3340">
        <v>98103</v>
      </c>
      <c r="V3340" s="1">
        <v>0</v>
      </c>
      <c r="W3340">
        <v>611</v>
      </c>
      <c r="X3340">
        <v>8</v>
      </c>
      <c r="Y3340">
        <v>3394</v>
      </c>
      <c r="AD3340"/>
    </row>
    <row r="3341" spans="1:30" x14ac:dyDescent="0.25">
      <c r="A3341" t="s">
        <v>40</v>
      </c>
      <c r="B3341" s="2">
        <v>42926</v>
      </c>
      <c r="C3341" s="35">
        <f>YEAR(Sales[[#This Row],[ShipDate]])</f>
        <v>2017</v>
      </c>
      <c r="D3341" t="s">
        <v>36</v>
      </c>
      <c r="E3341" t="s">
        <v>18</v>
      </c>
      <c r="F3341" t="s">
        <v>39</v>
      </c>
      <c r="G3341" t="s">
        <v>25</v>
      </c>
      <c r="H3341" t="s">
        <v>88</v>
      </c>
      <c r="I3341" t="s">
        <v>93</v>
      </c>
      <c r="J3341" t="s">
        <v>13</v>
      </c>
      <c r="K3341" t="s">
        <v>1158</v>
      </c>
      <c r="L3341" t="s">
        <v>92</v>
      </c>
      <c r="N3341" t="str">
        <f>IF(ISBLANK(Sales[[#This Row],[return]]),"No",Sales[[#This Row],[return]])</f>
        <v>No</v>
      </c>
      <c r="O3341" s="2">
        <v>42921</v>
      </c>
      <c r="P3341" s="8" t="str">
        <f>TEXT(DAY(Sales[[#This Row],[OrderDate]]),"ddd")</f>
        <v>Thu</v>
      </c>
      <c r="Q3341" s="8" t="str">
        <f>TEXT(MONTH(Sales[[#This Row],[ShipDate]])*29,"mmm")</f>
        <v>Jul</v>
      </c>
      <c r="R3341">
        <v>54</v>
      </c>
      <c r="S3341" t="s">
        <v>1997</v>
      </c>
      <c r="T3341" t="s">
        <v>90</v>
      </c>
      <c r="U3341">
        <v>19140</v>
      </c>
      <c r="V3341" s="1">
        <v>0.2</v>
      </c>
      <c r="W3341">
        <v>-2</v>
      </c>
      <c r="X3341">
        <v>3</v>
      </c>
      <c r="Y3341">
        <v>39</v>
      </c>
      <c r="AD3341"/>
    </row>
    <row r="3342" spans="1:30" x14ac:dyDescent="0.25">
      <c r="A3342" t="s">
        <v>40</v>
      </c>
      <c r="B3342" s="2">
        <v>42926</v>
      </c>
      <c r="C3342" s="35">
        <f>YEAR(Sales[[#This Row],[ShipDate]])</f>
        <v>2017</v>
      </c>
      <c r="D3342" t="s">
        <v>36</v>
      </c>
      <c r="E3342" t="s">
        <v>18</v>
      </c>
      <c r="F3342" t="s">
        <v>99</v>
      </c>
      <c r="G3342" t="s">
        <v>46</v>
      </c>
      <c r="H3342" t="s">
        <v>88</v>
      </c>
      <c r="I3342" t="s">
        <v>93</v>
      </c>
      <c r="J3342" t="s">
        <v>13</v>
      </c>
      <c r="K3342" t="s">
        <v>1158</v>
      </c>
      <c r="L3342" t="s">
        <v>92</v>
      </c>
      <c r="N3342" t="str">
        <f>IF(ISBLANK(Sales[[#This Row],[return]]),"No",Sales[[#This Row],[return]])</f>
        <v>No</v>
      </c>
      <c r="O3342" s="2">
        <v>42921</v>
      </c>
      <c r="P3342" s="8" t="str">
        <f>TEXT(DAY(Sales[[#This Row],[OrderDate]]),"ddd")</f>
        <v>Thu</v>
      </c>
      <c r="Q3342" s="8" t="str">
        <f>TEXT(MONTH(Sales[[#This Row],[ShipDate]])*29,"mmm")</f>
        <v>Jul</v>
      </c>
      <c r="R3342">
        <v>883</v>
      </c>
      <c r="S3342" t="s">
        <v>367</v>
      </c>
      <c r="T3342" t="s">
        <v>90</v>
      </c>
      <c r="U3342">
        <v>19140</v>
      </c>
      <c r="V3342" s="1">
        <v>0.2</v>
      </c>
      <c r="W3342">
        <v>2</v>
      </c>
      <c r="X3342">
        <v>3</v>
      </c>
      <c r="Y3342">
        <v>35</v>
      </c>
      <c r="AD3342"/>
    </row>
    <row r="3343" spans="1:30" x14ac:dyDescent="0.25">
      <c r="A3343" t="s">
        <v>10</v>
      </c>
      <c r="B3343" s="2">
        <v>42953</v>
      </c>
      <c r="C3343" s="35">
        <f>YEAR(Sales[[#This Row],[ShipDate]])</f>
        <v>2017</v>
      </c>
      <c r="D3343" t="s">
        <v>36</v>
      </c>
      <c r="E3343" t="s">
        <v>31</v>
      </c>
      <c r="F3343" t="s">
        <v>99</v>
      </c>
      <c r="G3343" t="s">
        <v>46</v>
      </c>
      <c r="H3343" t="s">
        <v>1553</v>
      </c>
      <c r="I3343" t="s">
        <v>692</v>
      </c>
      <c r="J3343" t="s">
        <v>13</v>
      </c>
      <c r="K3343" t="s">
        <v>622</v>
      </c>
      <c r="L3343" t="s">
        <v>17</v>
      </c>
      <c r="N3343" t="str">
        <f>IF(ISBLANK(Sales[[#This Row],[return]]),"No",Sales[[#This Row],[return]])</f>
        <v>No</v>
      </c>
      <c r="O3343" s="2">
        <v>42947</v>
      </c>
      <c r="P3343" s="8" t="str">
        <f>TEXT(DAY(Sales[[#This Row],[OrderDate]]),"ddd")</f>
        <v>Tue</v>
      </c>
      <c r="Q3343" s="8" t="str">
        <f>TEXT(MONTH(Sales[[#This Row],[ShipDate]])*29,"mmm")</f>
        <v>Aug</v>
      </c>
      <c r="R3343">
        <v>1096</v>
      </c>
      <c r="S3343" t="s">
        <v>476</v>
      </c>
      <c r="T3343" t="s">
        <v>15</v>
      </c>
      <c r="U3343">
        <v>39401</v>
      </c>
      <c r="V3343" s="1">
        <v>0</v>
      </c>
      <c r="W3343">
        <v>105</v>
      </c>
      <c r="X3343">
        <v>6</v>
      </c>
      <c r="Y3343">
        <v>240</v>
      </c>
      <c r="AD3343"/>
    </row>
    <row r="3344" spans="1:30" x14ac:dyDescent="0.25">
      <c r="A3344" t="s">
        <v>40</v>
      </c>
      <c r="B3344" s="2">
        <v>43052</v>
      </c>
      <c r="C3344" s="35">
        <f>YEAR(Sales[[#This Row],[ShipDate]])</f>
        <v>2017</v>
      </c>
      <c r="D3344" t="s">
        <v>36</v>
      </c>
      <c r="E3344" t="s">
        <v>18</v>
      </c>
      <c r="F3344" t="s">
        <v>59</v>
      </c>
      <c r="G3344" t="s">
        <v>25</v>
      </c>
      <c r="H3344" t="s">
        <v>146</v>
      </c>
      <c r="I3344" t="s">
        <v>149</v>
      </c>
      <c r="J3344" t="s">
        <v>13</v>
      </c>
      <c r="K3344" t="s">
        <v>1627</v>
      </c>
      <c r="L3344" t="s">
        <v>92</v>
      </c>
      <c r="N3344" t="str">
        <f>IF(ISBLANK(Sales[[#This Row],[return]]),"No",Sales[[#This Row],[return]])</f>
        <v>No</v>
      </c>
      <c r="O3344" s="2">
        <v>43047</v>
      </c>
      <c r="P3344" s="8" t="str">
        <f>TEXT(DAY(Sales[[#This Row],[OrderDate]]),"ddd")</f>
        <v>Sun</v>
      </c>
      <c r="Q3344" s="8" t="str">
        <f>TEXT(MONTH(Sales[[#This Row],[ShipDate]])*29,"mmm")</f>
        <v>Nov</v>
      </c>
      <c r="R3344">
        <v>780</v>
      </c>
      <c r="S3344" t="s">
        <v>814</v>
      </c>
      <c r="T3344" t="s">
        <v>90</v>
      </c>
      <c r="U3344">
        <v>10011</v>
      </c>
      <c r="V3344" s="1">
        <v>0</v>
      </c>
      <c r="W3344">
        <v>8</v>
      </c>
      <c r="X3344">
        <v>3</v>
      </c>
      <c r="Y3344">
        <v>18</v>
      </c>
      <c r="AD3344"/>
    </row>
    <row r="3345" spans="1:30" x14ac:dyDescent="0.25">
      <c r="A3345" t="s">
        <v>40</v>
      </c>
      <c r="B3345" s="2">
        <v>43052</v>
      </c>
      <c r="C3345" s="35">
        <f>YEAR(Sales[[#This Row],[ShipDate]])</f>
        <v>2017</v>
      </c>
      <c r="D3345" t="s">
        <v>36</v>
      </c>
      <c r="E3345" t="s">
        <v>18</v>
      </c>
      <c r="F3345" t="s">
        <v>50</v>
      </c>
      <c r="G3345" t="s">
        <v>25</v>
      </c>
      <c r="H3345" t="s">
        <v>146</v>
      </c>
      <c r="I3345" t="s">
        <v>149</v>
      </c>
      <c r="J3345" t="s">
        <v>13</v>
      </c>
      <c r="K3345" t="s">
        <v>1627</v>
      </c>
      <c r="L3345" t="s">
        <v>92</v>
      </c>
      <c r="N3345" t="str">
        <f>IF(ISBLANK(Sales[[#This Row],[return]]),"No",Sales[[#This Row],[return]])</f>
        <v>No</v>
      </c>
      <c r="O3345" s="2">
        <v>43047</v>
      </c>
      <c r="P3345" s="8" t="str">
        <f>TEXT(DAY(Sales[[#This Row],[OrderDate]]),"ddd")</f>
        <v>Sun</v>
      </c>
      <c r="Q3345" s="8" t="str">
        <f>TEXT(MONTH(Sales[[#This Row],[ShipDate]])*29,"mmm")</f>
        <v>Nov</v>
      </c>
      <c r="R3345">
        <v>1519</v>
      </c>
      <c r="S3345" t="s">
        <v>572</v>
      </c>
      <c r="T3345" t="s">
        <v>90</v>
      </c>
      <c r="U3345">
        <v>10011</v>
      </c>
      <c r="V3345" s="1">
        <v>0.2</v>
      </c>
      <c r="W3345">
        <v>18</v>
      </c>
      <c r="X3345">
        <v>11</v>
      </c>
      <c r="Y3345">
        <v>52</v>
      </c>
      <c r="AD3345"/>
    </row>
    <row r="3346" spans="1:30" x14ac:dyDescent="0.25">
      <c r="A3346" t="s">
        <v>24</v>
      </c>
      <c r="B3346" s="2">
        <v>43069</v>
      </c>
      <c r="C3346" s="35">
        <f>YEAR(Sales[[#This Row],[ShipDate]])</f>
        <v>2017</v>
      </c>
      <c r="D3346" t="s">
        <v>113</v>
      </c>
      <c r="E3346" t="s">
        <v>18</v>
      </c>
      <c r="F3346" t="s">
        <v>52</v>
      </c>
      <c r="G3346" t="s">
        <v>25</v>
      </c>
      <c r="H3346" t="s">
        <v>79</v>
      </c>
      <c r="I3346" t="s">
        <v>32</v>
      </c>
      <c r="J3346" t="s">
        <v>13</v>
      </c>
      <c r="K3346" t="s">
        <v>863</v>
      </c>
      <c r="L3346" t="s">
        <v>30</v>
      </c>
      <c r="N3346" t="str">
        <f>IF(ISBLANK(Sales[[#This Row],[return]]),"No",Sales[[#This Row],[return]])</f>
        <v>No</v>
      </c>
      <c r="O3346" s="2">
        <v>43067</v>
      </c>
      <c r="P3346" s="8" t="str">
        <f>TEXT(DAY(Sales[[#This Row],[OrderDate]]),"ddd")</f>
        <v>Sat</v>
      </c>
      <c r="Q3346" s="8" t="str">
        <f>TEXT(MONTH(Sales[[#This Row],[ShipDate]])*29,"mmm")</f>
        <v>Nov</v>
      </c>
      <c r="R3346">
        <v>816</v>
      </c>
      <c r="S3346" t="s">
        <v>1817</v>
      </c>
      <c r="T3346" t="s">
        <v>28</v>
      </c>
      <c r="U3346">
        <v>94110</v>
      </c>
      <c r="V3346" s="1">
        <v>0</v>
      </c>
      <c r="W3346">
        <v>15</v>
      </c>
      <c r="X3346">
        <v>4</v>
      </c>
      <c r="Y3346">
        <v>45</v>
      </c>
      <c r="AD3346"/>
    </row>
    <row r="3347" spans="1:30" x14ac:dyDescent="0.25">
      <c r="A3347" t="s">
        <v>10</v>
      </c>
      <c r="B3347" s="2">
        <v>43061</v>
      </c>
      <c r="C3347" s="35">
        <f>YEAR(Sales[[#This Row],[ShipDate]])</f>
        <v>2017</v>
      </c>
      <c r="D3347" t="s">
        <v>36</v>
      </c>
      <c r="E3347" t="s">
        <v>69</v>
      </c>
      <c r="F3347" t="s">
        <v>52</v>
      </c>
      <c r="G3347" t="s">
        <v>25</v>
      </c>
      <c r="H3347" t="s">
        <v>146</v>
      </c>
      <c r="I3347" t="s">
        <v>149</v>
      </c>
      <c r="J3347" t="s">
        <v>13</v>
      </c>
      <c r="K3347" t="s">
        <v>710</v>
      </c>
      <c r="L3347" t="s">
        <v>92</v>
      </c>
      <c r="N3347" t="str">
        <f>IF(ISBLANK(Sales[[#This Row],[return]]),"No",Sales[[#This Row],[return]])</f>
        <v>No</v>
      </c>
      <c r="O3347" s="2">
        <v>43055</v>
      </c>
      <c r="P3347" s="8" t="str">
        <f>TEXT(DAY(Sales[[#This Row],[OrderDate]]),"ddd")</f>
        <v>Mon</v>
      </c>
      <c r="Q3347" s="8" t="str">
        <f>TEXT(MONTH(Sales[[#This Row],[ShipDate]])*29,"mmm")</f>
        <v>Nov</v>
      </c>
      <c r="R3347">
        <v>613</v>
      </c>
      <c r="S3347" t="s">
        <v>967</v>
      </c>
      <c r="T3347" t="s">
        <v>90</v>
      </c>
      <c r="U3347">
        <v>10011</v>
      </c>
      <c r="V3347" s="1">
        <v>0</v>
      </c>
      <c r="W3347">
        <v>141</v>
      </c>
      <c r="X3347">
        <v>5</v>
      </c>
      <c r="Y3347">
        <v>523</v>
      </c>
      <c r="AD3347"/>
    </row>
    <row r="3348" spans="1:30" x14ac:dyDescent="0.25">
      <c r="A3348" t="s">
        <v>40</v>
      </c>
      <c r="B3348" s="2">
        <v>42905</v>
      </c>
      <c r="C3348" s="35">
        <f>YEAR(Sales[[#This Row],[ShipDate]])</f>
        <v>2017</v>
      </c>
      <c r="D3348" t="s">
        <v>36</v>
      </c>
      <c r="E3348" t="s">
        <v>31</v>
      </c>
      <c r="F3348" t="s">
        <v>48</v>
      </c>
      <c r="G3348" t="s">
        <v>46</v>
      </c>
      <c r="H3348" t="s">
        <v>26</v>
      </c>
      <c r="I3348" t="s">
        <v>32</v>
      </c>
      <c r="J3348" t="s">
        <v>13</v>
      </c>
      <c r="K3348" t="s">
        <v>557</v>
      </c>
      <c r="L3348" t="s">
        <v>30</v>
      </c>
      <c r="N3348" t="str">
        <f>IF(ISBLANK(Sales[[#This Row],[return]]),"No",Sales[[#This Row],[return]])</f>
        <v>No</v>
      </c>
      <c r="O3348" s="2">
        <v>42901</v>
      </c>
      <c r="P3348" s="8" t="str">
        <f>TEXT(DAY(Sales[[#This Row],[OrderDate]]),"ddd")</f>
        <v>Sun</v>
      </c>
      <c r="Q3348" s="8" t="str">
        <f>TEXT(MONTH(Sales[[#This Row],[ShipDate]])*29,"mmm")</f>
        <v>Jun</v>
      </c>
      <c r="R3348">
        <v>938</v>
      </c>
      <c r="S3348" t="s">
        <v>946</v>
      </c>
      <c r="T3348" t="s">
        <v>28</v>
      </c>
      <c r="U3348">
        <v>90004</v>
      </c>
      <c r="V3348" s="1">
        <v>0.2</v>
      </c>
      <c r="W3348">
        <v>23</v>
      </c>
      <c r="X3348">
        <v>3</v>
      </c>
      <c r="Y3348">
        <v>226</v>
      </c>
      <c r="AD3348"/>
    </row>
    <row r="3349" spans="1:30" x14ac:dyDescent="0.25">
      <c r="A3349" t="s">
        <v>24</v>
      </c>
      <c r="B3349" s="2">
        <v>43030</v>
      </c>
      <c r="C3349" s="35">
        <f>YEAR(Sales[[#This Row],[ShipDate]])</f>
        <v>2017</v>
      </c>
      <c r="D3349" t="s">
        <v>113</v>
      </c>
      <c r="E3349" t="s">
        <v>18</v>
      </c>
      <c r="F3349" t="s">
        <v>59</v>
      </c>
      <c r="G3349" t="s">
        <v>25</v>
      </c>
      <c r="H3349" t="s">
        <v>146</v>
      </c>
      <c r="I3349" t="s">
        <v>149</v>
      </c>
      <c r="J3349" t="s">
        <v>13</v>
      </c>
      <c r="K3349" t="s">
        <v>1618</v>
      </c>
      <c r="L3349" t="s">
        <v>92</v>
      </c>
      <c r="N3349" t="str">
        <f>IF(ISBLANK(Sales[[#This Row],[return]]),"No",Sales[[#This Row],[return]])</f>
        <v>No</v>
      </c>
      <c r="O3349" s="2">
        <v>43028</v>
      </c>
      <c r="P3349" s="8" t="str">
        <f>TEXT(DAY(Sales[[#This Row],[OrderDate]]),"ddd")</f>
        <v>Fri</v>
      </c>
      <c r="Q3349" s="8" t="str">
        <f>TEXT(MONTH(Sales[[#This Row],[ShipDate]])*29,"mmm")</f>
        <v>Oct</v>
      </c>
      <c r="R3349">
        <v>538</v>
      </c>
      <c r="S3349" t="s">
        <v>109</v>
      </c>
      <c r="T3349" t="s">
        <v>90</v>
      </c>
      <c r="U3349">
        <v>10035</v>
      </c>
      <c r="V3349" s="1">
        <v>0</v>
      </c>
      <c r="W3349">
        <v>12</v>
      </c>
      <c r="X3349">
        <v>2</v>
      </c>
      <c r="Y3349">
        <v>25</v>
      </c>
      <c r="AD3349"/>
    </row>
    <row r="3350" spans="1:30" x14ac:dyDescent="0.25">
      <c r="A3350" t="s">
        <v>24</v>
      </c>
      <c r="B3350" s="2">
        <v>42764</v>
      </c>
      <c r="C3350" s="35">
        <f>YEAR(Sales[[#This Row],[ShipDate]])</f>
        <v>2017</v>
      </c>
      <c r="D3350" t="s">
        <v>113</v>
      </c>
      <c r="E3350" t="s">
        <v>18</v>
      </c>
      <c r="F3350" t="s">
        <v>23</v>
      </c>
      <c r="G3350" t="s">
        <v>11</v>
      </c>
      <c r="H3350" t="s">
        <v>26</v>
      </c>
      <c r="I3350" t="s">
        <v>32</v>
      </c>
      <c r="J3350" t="s">
        <v>13</v>
      </c>
      <c r="K3350" t="s">
        <v>963</v>
      </c>
      <c r="L3350" t="s">
        <v>30</v>
      </c>
      <c r="N3350" t="str">
        <f>IF(ISBLANK(Sales[[#This Row],[return]]),"No",Sales[[#This Row],[return]])</f>
        <v>No</v>
      </c>
      <c r="O3350" s="2">
        <v>42762</v>
      </c>
      <c r="P3350" s="8" t="str">
        <f>TEXT(DAY(Sales[[#This Row],[OrderDate]]),"ddd")</f>
        <v>Fri</v>
      </c>
      <c r="Q3350" s="8" t="str">
        <f>TEXT(MONTH(Sales[[#This Row],[ShipDate]])*29,"mmm")</f>
        <v>Jan</v>
      </c>
      <c r="R3350">
        <v>828</v>
      </c>
      <c r="S3350" t="s">
        <v>858</v>
      </c>
      <c r="T3350" t="s">
        <v>28</v>
      </c>
      <c r="U3350">
        <v>90036</v>
      </c>
      <c r="V3350" s="1">
        <v>0.2</v>
      </c>
      <c r="W3350">
        <v>0</v>
      </c>
      <c r="X3350">
        <v>5</v>
      </c>
      <c r="Y3350">
        <v>2804</v>
      </c>
      <c r="AD3350"/>
    </row>
    <row r="3351" spans="1:30" x14ac:dyDescent="0.25">
      <c r="A3351" t="s">
        <v>10</v>
      </c>
      <c r="B3351" s="2">
        <v>42890</v>
      </c>
      <c r="C3351" s="35">
        <f>YEAR(Sales[[#This Row],[ShipDate]])</f>
        <v>2017</v>
      </c>
      <c r="D3351" t="s">
        <v>607</v>
      </c>
      <c r="E3351" t="s">
        <v>18</v>
      </c>
      <c r="F3351" t="s">
        <v>45</v>
      </c>
      <c r="G3351" t="s">
        <v>25</v>
      </c>
      <c r="H3351" t="s">
        <v>60</v>
      </c>
      <c r="I3351" t="s">
        <v>63</v>
      </c>
      <c r="J3351" t="s">
        <v>13</v>
      </c>
      <c r="K3351" t="s">
        <v>1196</v>
      </c>
      <c r="L3351" t="s">
        <v>30</v>
      </c>
      <c r="N3351" t="str">
        <f>IF(ISBLANK(Sales[[#This Row],[return]]),"No",Sales[[#This Row],[return]])</f>
        <v>No</v>
      </c>
      <c r="O3351" s="2">
        <v>42890</v>
      </c>
      <c r="P3351" s="8" t="str">
        <f>TEXT(DAY(Sales[[#This Row],[OrderDate]]),"ddd")</f>
        <v>Wed</v>
      </c>
      <c r="Q3351" s="8" t="str">
        <f>TEXT(MONTH(Sales[[#This Row],[ShipDate]])*29,"mmm")</f>
        <v>Jun</v>
      </c>
      <c r="R3351">
        <v>329</v>
      </c>
      <c r="S3351" t="s">
        <v>384</v>
      </c>
      <c r="T3351" t="s">
        <v>28</v>
      </c>
      <c r="U3351">
        <v>98105</v>
      </c>
      <c r="V3351" s="1">
        <v>0</v>
      </c>
      <c r="W3351">
        <v>3</v>
      </c>
      <c r="X3351">
        <v>2</v>
      </c>
      <c r="Y3351">
        <v>9</v>
      </c>
      <c r="AD3351"/>
    </row>
    <row r="3352" spans="1:30" x14ac:dyDescent="0.25">
      <c r="A3352" t="s">
        <v>10</v>
      </c>
      <c r="B3352" s="2">
        <v>42890</v>
      </c>
      <c r="C3352" s="35">
        <f>YEAR(Sales[[#This Row],[ShipDate]])</f>
        <v>2017</v>
      </c>
      <c r="D3352" t="s">
        <v>607</v>
      </c>
      <c r="E3352" t="s">
        <v>18</v>
      </c>
      <c r="F3352" t="s">
        <v>33</v>
      </c>
      <c r="G3352" t="s">
        <v>25</v>
      </c>
      <c r="H3352" t="s">
        <v>60</v>
      </c>
      <c r="I3352" t="s">
        <v>63</v>
      </c>
      <c r="J3352" t="s">
        <v>13</v>
      </c>
      <c r="K3352" t="s">
        <v>1196</v>
      </c>
      <c r="L3352" t="s">
        <v>30</v>
      </c>
      <c r="N3352" t="str">
        <f>IF(ISBLANK(Sales[[#This Row],[return]]),"No",Sales[[#This Row],[return]])</f>
        <v>No</v>
      </c>
      <c r="O3352" s="2">
        <v>42890</v>
      </c>
      <c r="P3352" s="8" t="str">
        <f>TEXT(DAY(Sales[[#This Row],[OrderDate]]),"ddd")</f>
        <v>Wed</v>
      </c>
      <c r="Q3352" s="8" t="str">
        <f>TEXT(MONTH(Sales[[#This Row],[ShipDate]])*29,"mmm")</f>
        <v>Jun</v>
      </c>
      <c r="R3352">
        <v>212</v>
      </c>
      <c r="S3352" t="s">
        <v>1744</v>
      </c>
      <c r="T3352" t="s">
        <v>28</v>
      </c>
      <c r="U3352">
        <v>98105</v>
      </c>
      <c r="V3352" s="1">
        <v>0</v>
      </c>
      <c r="W3352">
        <v>3</v>
      </c>
      <c r="X3352">
        <v>2</v>
      </c>
      <c r="Y3352">
        <v>7</v>
      </c>
      <c r="AD3352"/>
    </row>
    <row r="3353" spans="1:30" x14ac:dyDescent="0.25">
      <c r="A3353" t="s">
        <v>10</v>
      </c>
      <c r="B3353" s="2">
        <v>43039</v>
      </c>
      <c r="C3353" s="35">
        <f>YEAR(Sales[[#This Row],[ShipDate]])</f>
        <v>2017</v>
      </c>
      <c r="D3353" t="s">
        <v>607</v>
      </c>
      <c r="E3353" t="s">
        <v>18</v>
      </c>
      <c r="F3353" t="s">
        <v>21</v>
      </c>
      <c r="G3353" t="s">
        <v>11</v>
      </c>
      <c r="H3353" t="s">
        <v>381</v>
      </c>
      <c r="I3353" t="s">
        <v>32</v>
      </c>
      <c r="J3353" t="s">
        <v>13</v>
      </c>
      <c r="K3353" t="s">
        <v>297</v>
      </c>
      <c r="L3353" t="s">
        <v>30</v>
      </c>
      <c r="M3353" t="s">
        <v>82</v>
      </c>
      <c r="N3353" t="str">
        <f>IF(ISBLANK(Sales[[#This Row],[return]]),"No",Sales[[#This Row],[return]])</f>
        <v>Yes</v>
      </c>
      <c r="O3353" s="2">
        <v>43039</v>
      </c>
      <c r="P3353" s="8" t="str">
        <f>TEXT(DAY(Sales[[#This Row],[OrderDate]]),"ddd")</f>
        <v>Tue</v>
      </c>
      <c r="Q3353" s="8" t="str">
        <f>TEXT(MONTH(Sales[[#This Row],[ShipDate]])*29,"mmm")</f>
        <v>Oct</v>
      </c>
      <c r="R3353">
        <v>530</v>
      </c>
      <c r="S3353" t="s">
        <v>1163</v>
      </c>
      <c r="T3353" t="s">
        <v>28</v>
      </c>
      <c r="U3353">
        <v>92374</v>
      </c>
      <c r="V3353" s="1">
        <v>0.15</v>
      </c>
      <c r="W3353">
        <v>20</v>
      </c>
      <c r="X3353">
        <v>1</v>
      </c>
      <c r="Y3353">
        <v>426</v>
      </c>
      <c r="AD3353"/>
    </row>
    <row r="3354" spans="1:30" x14ac:dyDescent="0.25">
      <c r="A3354" t="s">
        <v>10</v>
      </c>
      <c r="B3354" s="2">
        <v>43039</v>
      </c>
      <c r="C3354" s="35">
        <f>YEAR(Sales[[#This Row],[ShipDate]])</f>
        <v>2017</v>
      </c>
      <c r="D3354" t="s">
        <v>607</v>
      </c>
      <c r="E3354" t="s">
        <v>18</v>
      </c>
      <c r="F3354" t="s">
        <v>23</v>
      </c>
      <c r="G3354" t="s">
        <v>11</v>
      </c>
      <c r="H3354" t="s">
        <v>381</v>
      </c>
      <c r="I3354" t="s">
        <v>32</v>
      </c>
      <c r="J3354" t="s">
        <v>13</v>
      </c>
      <c r="K3354" t="s">
        <v>297</v>
      </c>
      <c r="L3354" t="s">
        <v>30</v>
      </c>
      <c r="M3354" t="s">
        <v>82</v>
      </c>
      <c r="N3354" t="str">
        <f>IF(ISBLANK(Sales[[#This Row],[return]]),"No",Sales[[#This Row],[return]])</f>
        <v>Yes</v>
      </c>
      <c r="O3354" s="2">
        <v>43039</v>
      </c>
      <c r="P3354" s="8" t="str">
        <f>TEXT(DAY(Sales[[#This Row],[OrderDate]]),"ddd")</f>
        <v>Tue</v>
      </c>
      <c r="Q3354" s="8" t="str">
        <f>TEXT(MONTH(Sales[[#This Row],[ShipDate]])*29,"mmm")</f>
        <v>Oct</v>
      </c>
      <c r="R3354">
        <v>753</v>
      </c>
      <c r="S3354" t="s">
        <v>3090</v>
      </c>
      <c r="T3354" t="s">
        <v>28</v>
      </c>
      <c r="U3354">
        <v>92374</v>
      </c>
      <c r="V3354" s="1">
        <v>0.2</v>
      </c>
      <c r="W3354">
        <v>20</v>
      </c>
      <c r="X3354">
        <v>4</v>
      </c>
      <c r="Y3354">
        <v>323</v>
      </c>
      <c r="AD3354"/>
    </row>
    <row r="3355" spans="1:30" x14ac:dyDescent="0.25">
      <c r="A3355" t="s">
        <v>10</v>
      </c>
      <c r="B3355" s="2">
        <v>43039</v>
      </c>
      <c r="C3355" s="35">
        <f>YEAR(Sales[[#This Row],[ShipDate]])</f>
        <v>2017</v>
      </c>
      <c r="D3355" t="s">
        <v>607</v>
      </c>
      <c r="E3355" t="s">
        <v>18</v>
      </c>
      <c r="F3355" t="s">
        <v>59</v>
      </c>
      <c r="G3355" t="s">
        <v>25</v>
      </c>
      <c r="H3355" t="s">
        <v>381</v>
      </c>
      <c r="I3355" t="s">
        <v>32</v>
      </c>
      <c r="J3355" t="s">
        <v>13</v>
      </c>
      <c r="K3355" t="s">
        <v>297</v>
      </c>
      <c r="L3355" t="s">
        <v>30</v>
      </c>
      <c r="M3355" t="s">
        <v>82</v>
      </c>
      <c r="N3355" t="str">
        <f>IF(ISBLANK(Sales[[#This Row],[return]]),"No",Sales[[#This Row],[return]])</f>
        <v>Yes</v>
      </c>
      <c r="O3355" s="2">
        <v>43039</v>
      </c>
      <c r="P3355" s="8" t="str">
        <f>TEXT(DAY(Sales[[#This Row],[OrderDate]]),"ddd")</f>
        <v>Tue</v>
      </c>
      <c r="Q3355" s="8" t="str">
        <f>TEXT(MONTH(Sales[[#This Row],[ShipDate]])*29,"mmm")</f>
        <v>Oct</v>
      </c>
      <c r="R3355">
        <v>1702</v>
      </c>
      <c r="S3355" t="s">
        <v>674</v>
      </c>
      <c r="T3355" t="s">
        <v>28</v>
      </c>
      <c r="U3355">
        <v>92374</v>
      </c>
      <c r="V3355" s="1">
        <v>0</v>
      </c>
      <c r="W3355">
        <v>9</v>
      </c>
      <c r="X3355">
        <v>1</v>
      </c>
      <c r="Y3355">
        <v>20</v>
      </c>
      <c r="AD3355"/>
    </row>
    <row r="3356" spans="1:30" x14ac:dyDescent="0.25">
      <c r="A3356" t="s">
        <v>10</v>
      </c>
      <c r="B3356" s="2">
        <v>43039</v>
      </c>
      <c r="C3356" s="35">
        <f>YEAR(Sales[[#This Row],[ShipDate]])</f>
        <v>2017</v>
      </c>
      <c r="D3356" t="s">
        <v>607</v>
      </c>
      <c r="E3356" t="s">
        <v>18</v>
      </c>
      <c r="F3356" t="s">
        <v>39</v>
      </c>
      <c r="G3356" t="s">
        <v>25</v>
      </c>
      <c r="H3356" t="s">
        <v>381</v>
      </c>
      <c r="I3356" t="s">
        <v>32</v>
      </c>
      <c r="J3356" t="s">
        <v>13</v>
      </c>
      <c r="K3356" t="s">
        <v>297</v>
      </c>
      <c r="L3356" t="s">
        <v>30</v>
      </c>
      <c r="M3356" t="s">
        <v>82</v>
      </c>
      <c r="N3356" t="str">
        <f>IF(ISBLANK(Sales[[#This Row],[return]]),"No",Sales[[#This Row],[return]])</f>
        <v>Yes</v>
      </c>
      <c r="O3356" s="2">
        <v>43039</v>
      </c>
      <c r="P3356" s="8" t="str">
        <f>TEXT(DAY(Sales[[#This Row],[OrderDate]]),"ddd")</f>
        <v>Tue</v>
      </c>
      <c r="Q3356" s="8" t="str">
        <f>TEXT(MONTH(Sales[[#This Row],[ShipDate]])*29,"mmm")</f>
        <v>Oct</v>
      </c>
      <c r="R3356">
        <v>1101</v>
      </c>
      <c r="S3356" t="s">
        <v>2063</v>
      </c>
      <c r="T3356" t="s">
        <v>28</v>
      </c>
      <c r="U3356">
        <v>92374</v>
      </c>
      <c r="V3356" s="1">
        <v>0</v>
      </c>
      <c r="W3356">
        <v>13</v>
      </c>
      <c r="X3356">
        <v>2</v>
      </c>
      <c r="Y3356">
        <v>47</v>
      </c>
      <c r="AD3356"/>
    </row>
    <row r="3357" spans="1:30" x14ac:dyDescent="0.25">
      <c r="A3357" t="s">
        <v>10</v>
      </c>
      <c r="B3357" s="2">
        <v>43039</v>
      </c>
      <c r="C3357" s="35">
        <f>YEAR(Sales[[#This Row],[ShipDate]])</f>
        <v>2017</v>
      </c>
      <c r="D3357" t="s">
        <v>607</v>
      </c>
      <c r="E3357" t="s">
        <v>18</v>
      </c>
      <c r="F3357" t="s">
        <v>45</v>
      </c>
      <c r="G3357" t="s">
        <v>25</v>
      </c>
      <c r="H3357" t="s">
        <v>381</v>
      </c>
      <c r="I3357" t="s">
        <v>32</v>
      </c>
      <c r="J3357" t="s">
        <v>13</v>
      </c>
      <c r="K3357" t="s">
        <v>297</v>
      </c>
      <c r="L3357" t="s">
        <v>30</v>
      </c>
      <c r="M3357" t="s">
        <v>82</v>
      </c>
      <c r="N3357" t="str">
        <f>IF(ISBLANK(Sales[[#This Row],[return]]),"No",Sales[[#This Row],[return]])</f>
        <v>Yes</v>
      </c>
      <c r="O3357" s="2">
        <v>43039</v>
      </c>
      <c r="P3357" s="8" t="str">
        <f>TEXT(DAY(Sales[[#This Row],[OrderDate]]),"ddd")</f>
        <v>Tue</v>
      </c>
      <c r="Q3357" s="8" t="str">
        <f>TEXT(MONTH(Sales[[#This Row],[ShipDate]])*29,"mmm")</f>
        <v>Oct</v>
      </c>
      <c r="R3357">
        <v>1121</v>
      </c>
      <c r="S3357" t="s">
        <v>2808</v>
      </c>
      <c r="T3357" t="s">
        <v>28</v>
      </c>
      <c r="U3357">
        <v>92374</v>
      </c>
      <c r="V3357" s="1">
        <v>0</v>
      </c>
      <c r="W3357">
        <v>1</v>
      </c>
      <c r="X3357">
        <v>3</v>
      </c>
      <c r="Y3357">
        <v>5</v>
      </c>
      <c r="AD3357"/>
    </row>
    <row r="3358" spans="1:30" x14ac:dyDescent="0.25">
      <c r="A3358" t="s">
        <v>10</v>
      </c>
      <c r="B3358" s="2">
        <v>43039</v>
      </c>
      <c r="C3358" s="35">
        <f>YEAR(Sales[[#This Row],[ShipDate]])</f>
        <v>2017</v>
      </c>
      <c r="D3358" t="s">
        <v>607</v>
      </c>
      <c r="E3358" t="s">
        <v>18</v>
      </c>
      <c r="F3358" t="s">
        <v>290</v>
      </c>
      <c r="G3358" t="s">
        <v>25</v>
      </c>
      <c r="H3358" t="s">
        <v>381</v>
      </c>
      <c r="I3358" t="s">
        <v>32</v>
      </c>
      <c r="J3358" t="s">
        <v>13</v>
      </c>
      <c r="K3358" t="s">
        <v>297</v>
      </c>
      <c r="L3358" t="s">
        <v>30</v>
      </c>
      <c r="M3358" t="s">
        <v>82</v>
      </c>
      <c r="N3358" t="str">
        <f>IF(ISBLANK(Sales[[#This Row],[return]]),"No",Sales[[#This Row],[return]])</f>
        <v>Yes</v>
      </c>
      <c r="O3358" s="2">
        <v>43039</v>
      </c>
      <c r="P3358" s="8" t="str">
        <f>TEXT(DAY(Sales[[#This Row],[OrderDate]]),"ddd")</f>
        <v>Tue</v>
      </c>
      <c r="Q3358" s="8" t="str">
        <f>TEXT(MONTH(Sales[[#This Row],[ShipDate]])*29,"mmm")</f>
        <v>Oct</v>
      </c>
      <c r="R3358">
        <v>88</v>
      </c>
      <c r="S3358" t="s">
        <v>983</v>
      </c>
      <c r="T3358" t="s">
        <v>28</v>
      </c>
      <c r="U3358">
        <v>92374</v>
      </c>
      <c r="V3358" s="1">
        <v>0</v>
      </c>
      <c r="W3358">
        <v>8</v>
      </c>
      <c r="X3358">
        <v>3</v>
      </c>
      <c r="Y3358">
        <v>30</v>
      </c>
      <c r="AD3358"/>
    </row>
    <row r="3359" spans="1:30" x14ac:dyDescent="0.25">
      <c r="A3359" t="s">
        <v>10</v>
      </c>
      <c r="B3359" s="2">
        <v>43039</v>
      </c>
      <c r="C3359" s="35">
        <f>YEAR(Sales[[#This Row],[ShipDate]])</f>
        <v>2017</v>
      </c>
      <c r="D3359" t="s">
        <v>607</v>
      </c>
      <c r="E3359" t="s">
        <v>18</v>
      </c>
      <c r="F3359" t="s">
        <v>150</v>
      </c>
      <c r="G3359" t="s">
        <v>25</v>
      </c>
      <c r="H3359" t="s">
        <v>381</v>
      </c>
      <c r="I3359" t="s">
        <v>32</v>
      </c>
      <c r="J3359" t="s">
        <v>13</v>
      </c>
      <c r="K3359" t="s">
        <v>297</v>
      </c>
      <c r="L3359" t="s">
        <v>30</v>
      </c>
      <c r="M3359" t="s">
        <v>82</v>
      </c>
      <c r="N3359" t="str">
        <f>IF(ISBLANK(Sales[[#This Row],[return]]),"No",Sales[[#This Row],[return]])</f>
        <v>Yes</v>
      </c>
      <c r="O3359" s="2">
        <v>43039</v>
      </c>
      <c r="P3359" s="8" t="str">
        <f>TEXT(DAY(Sales[[#This Row],[OrderDate]]),"ddd")</f>
        <v>Tue</v>
      </c>
      <c r="Q3359" s="8" t="str">
        <f>TEXT(MONTH(Sales[[#This Row],[ShipDate]])*29,"mmm")</f>
        <v>Oct</v>
      </c>
      <c r="R3359">
        <v>1218</v>
      </c>
      <c r="S3359" t="s">
        <v>424</v>
      </c>
      <c r="T3359" t="s">
        <v>28</v>
      </c>
      <c r="U3359">
        <v>92374</v>
      </c>
      <c r="V3359" s="1">
        <v>0</v>
      </c>
      <c r="W3359">
        <v>8</v>
      </c>
      <c r="X3359">
        <v>5</v>
      </c>
      <c r="Y3359">
        <v>17</v>
      </c>
      <c r="AD3359"/>
    </row>
    <row r="3360" spans="1:30" x14ac:dyDescent="0.25">
      <c r="A3360" t="s">
        <v>10</v>
      </c>
      <c r="B3360" s="2">
        <v>43039</v>
      </c>
      <c r="C3360" s="35">
        <f>YEAR(Sales[[#This Row],[ShipDate]])</f>
        <v>2017</v>
      </c>
      <c r="D3360" t="s">
        <v>607</v>
      </c>
      <c r="E3360" t="s">
        <v>18</v>
      </c>
      <c r="F3360" t="s">
        <v>50</v>
      </c>
      <c r="G3360" t="s">
        <v>25</v>
      </c>
      <c r="H3360" t="s">
        <v>381</v>
      </c>
      <c r="I3360" t="s">
        <v>32</v>
      </c>
      <c r="J3360" t="s">
        <v>13</v>
      </c>
      <c r="K3360" t="s">
        <v>297</v>
      </c>
      <c r="L3360" t="s">
        <v>30</v>
      </c>
      <c r="M3360" t="s">
        <v>82</v>
      </c>
      <c r="N3360" t="str">
        <f>IF(ISBLANK(Sales[[#This Row],[return]]),"No",Sales[[#This Row],[return]])</f>
        <v>Yes</v>
      </c>
      <c r="O3360" s="2">
        <v>43039</v>
      </c>
      <c r="P3360" s="8" t="str">
        <f>TEXT(DAY(Sales[[#This Row],[OrderDate]]),"ddd")</f>
        <v>Tue</v>
      </c>
      <c r="Q3360" s="8" t="str">
        <f>TEXT(MONTH(Sales[[#This Row],[ShipDate]])*29,"mmm")</f>
        <v>Oct</v>
      </c>
      <c r="R3360">
        <v>683</v>
      </c>
      <c r="S3360" t="s">
        <v>1877</v>
      </c>
      <c r="T3360" t="s">
        <v>28</v>
      </c>
      <c r="U3360">
        <v>92374</v>
      </c>
      <c r="V3360" s="1">
        <v>0.2</v>
      </c>
      <c r="W3360">
        <v>124</v>
      </c>
      <c r="X3360">
        <v>3</v>
      </c>
      <c r="Y3360">
        <v>398</v>
      </c>
      <c r="AD3360"/>
    </row>
    <row r="3361" spans="1:30" x14ac:dyDescent="0.25">
      <c r="A3361" t="s">
        <v>10</v>
      </c>
      <c r="B3361" s="2">
        <v>43039</v>
      </c>
      <c r="C3361" s="35">
        <f>YEAR(Sales[[#This Row],[ShipDate]])</f>
        <v>2017</v>
      </c>
      <c r="D3361" t="s">
        <v>607</v>
      </c>
      <c r="E3361" t="s">
        <v>18</v>
      </c>
      <c r="F3361" t="s">
        <v>48</v>
      </c>
      <c r="G3361" t="s">
        <v>46</v>
      </c>
      <c r="H3361" t="s">
        <v>381</v>
      </c>
      <c r="I3361" t="s">
        <v>32</v>
      </c>
      <c r="J3361" t="s">
        <v>13</v>
      </c>
      <c r="K3361" t="s">
        <v>297</v>
      </c>
      <c r="L3361" t="s">
        <v>30</v>
      </c>
      <c r="M3361" t="s">
        <v>82</v>
      </c>
      <c r="N3361" t="str">
        <f>IF(ISBLANK(Sales[[#This Row],[return]]),"No",Sales[[#This Row],[return]])</f>
        <v>Yes</v>
      </c>
      <c r="O3361" s="2">
        <v>43039</v>
      </c>
      <c r="P3361" s="8" t="str">
        <f>TEXT(DAY(Sales[[#This Row],[OrderDate]]),"ddd")</f>
        <v>Tue</v>
      </c>
      <c r="Q3361" s="8" t="str">
        <f>TEXT(MONTH(Sales[[#This Row],[ShipDate]])*29,"mmm")</f>
        <v>Oct</v>
      </c>
      <c r="R3361">
        <v>1297</v>
      </c>
      <c r="S3361" t="s">
        <v>2402</v>
      </c>
      <c r="T3361" t="s">
        <v>28</v>
      </c>
      <c r="U3361">
        <v>92374</v>
      </c>
      <c r="V3361" s="1">
        <v>0.2</v>
      </c>
      <c r="W3361">
        <v>146</v>
      </c>
      <c r="X3361">
        <v>4</v>
      </c>
      <c r="Y3361">
        <v>1296</v>
      </c>
      <c r="AD3361"/>
    </row>
    <row r="3362" spans="1:30" x14ac:dyDescent="0.25">
      <c r="A3362" t="s">
        <v>24</v>
      </c>
      <c r="B3362" s="2">
        <v>43078</v>
      </c>
      <c r="C3362" s="35">
        <f>YEAR(Sales[[#This Row],[ShipDate]])</f>
        <v>2017</v>
      </c>
      <c r="D3362" t="s">
        <v>113</v>
      </c>
      <c r="E3362" t="s">
        <v>18</v>
      </c>
      <c r="F3362" t="s">
        <v>50</v>
      </c>
      <c r="G3362" t="s">
        <v>25</v>
      </c>
      <c r="H3362" t="s">
        <v>146</v>
      </c>
      <c r="I3362" t="s">
        <v>149</v>
      </c>
      <c r="J3362" t="s">
        <v>13</v>
      </c>
      <c r="K3362" t="s">
        <v>475</v>
      </c>
      <c r="L3362" t="s">
        <v>92</v>
      </c>
      <c r="N3362" t="str">
        <f>IF(ISBLANK(Sales[[#This Row],[return]]),"No",Sales[[#This Row],[return]])</f>
        <v>No</v>
      </c>
      <c r="O3362" s="2">
        <v>43076</v>
      </c>
      <c r="P3362" s="8" t="str">
        <f>TEXT(DAY(Sales[[#This Row],[OrderDate]]),"ddd")</f>
        <v>Sat</v>
      </c>
      <c r="Q3362" s="8" t="str">
        <f>TEXT(MONTH(Sales[[#This Row],[ShipDate]])*29,"mmm")</f>
        <v>Dec</v>
      </c>
      <c r="R3362">
        <v>241</v>
      </c>
      <c r="S3362" t="s">
        <v>1722</v>
      </c>
      <c r="T3362" t="s">
        <v>90</v>
      </c>
      <c r="U3362">
        <v>10024</v>
      </c>
      <c r="V3362" s="1">
        <v>0.2</v>
      </c>
      <c r="W3362">
        <v>2</v>
      </c>
      <c r="X3362">
        <v>2</v>
      </c>
      <c r="Y3362">
        <v>7</v>
      </c>
      <c r="AD3362"/>
    </row>
    <row r="3363" spans="1:30" x14ac:dyDescent="0.25">
      <c r="A3363" t="s">
        <v>24</v>
      </c>
      <c r="B3363" s="2">
        <v>43078</v>
      </c>
      <c r="C3363" s="35">
        <f>YEAR(Sales[[#This Row],[ShipDate]])</f>
        <v>2017</v>
      </c>
      <c r="D3363" t="s">
        <v>113</v>
      </c>
      <c r="E3363" t="s">
        <v>18</v>
      </c>
      <c r="F3363" t="s">
        <v>50</v>
      </c>
      <c r="G3363" t="s">
        <v>25</v>
      </c>
      <c r="H3363" t="s">
        <v>146</v>
      </c>
      <c r="I3363" t="s">
        <v>149</v>
      </c>
      <c r="J3363" t="s">
        <v>13</v>
      </c>
      <c r="K3363" t="s">
        <v>475</v>
      </c>
      <c r="L3363" t="s">
        <v>92</v>
      </c>
      <c r="N3363" t="str">
        <f>IF(ISBLANK(Sales[[#This Row],[return]]),"No",Sales[[#This Row],[return]])</f>
        <v>No</v>
      </c>
      <c r="O3363" s="2">
        <v>43076</v>
      </c>
      <c r="P3363" s="8" t="str">
        <f>TEXT(DAY(Sales[[#This Row],[OrderDate]]),"ddd")</f>
        <v>Sat</v>
      </c>
      <c r="Q3363" s="8" t="str">
        <f>TEXT(MONTH(Sales[[#This Row],[ShipDate]])*29,"mmm")</f>
        <v>Dec</v>
      </c>
      <c r="R3363">
        <v>1315</v>
      </c>
      <c r="S3363" t="s">
        <v>1741</v>
      </c>
      <c r="T3363" t="s">
        <v>90</v>
      </c>
      <c r="U3363">
        <v>10024</v>
      </c>
      <c r="V3363" s="1">
        <v>0.2</v>
      </c>
      <c r="W3363">
        <v>7</v>
      </c>
      <c r="X3363">
        <v>5</v>
      </c>
      <c r="Y3363">
        <v>21</v>
      </c>
      <c r="AD3363"/>
    </row>
    <row r="3364" spans="1:30" x14ac:dyDescent="0.25">
      <c r="A3364" t="s">
        <v>24</v>
      </c>
      <c r="B3364" s="2">
        <v>43078</v>
      </c>
      <c r="C3364" s="35">
        <f>YEAR(Sales[[#This Row],[ShipDate]])</f>
        <v>2017</v>
      </c>
      <c r="D3364" t="s">
        <v>113</v>
      </c>
      <c r="E3364" t="s">
        <v>18</v>
      </c>
      <c r="F3364" t="s">
        <v>48</v>
      </c>
      <c r="G3364" t="s">
        <v>46</v>
      </c>
      <c r="H3364" t="s">
        <v>146</v>
      </c>
      <c r="I3364" t="s">
        <v>149</v>
      </c>
      <c r="J3364" t="s">
        <v>13</v>
      </c>
      <c r="K3364" t="s">
        <v>475</v>
      </c>
      <c r="L3364" t="s">
        <v>92</v>
      </c>
      <c r="N3364" t="str">
        <f>IF(ISBLANK(Sales[[#This Row],[return]]),"No",Sales[[#This Row],[return]])</f>
        <v>No</v>
      </c>
      <c r="O3364" s="2">
        <v>43076</v>
      </c>
      <c r="P3364" s="8" t="str">
        <f>TEXT(DAY(Sales[[#This Row],[OrderDate]]),"ddd")</f>
        <v>Sat</v>
      </c>
      <c r="Q3364" s="8" t="str">
        <f>TEXT(MONTH(Sales[[#This Row],[ShipDate]])*29,"mmm")</f>
        <v>Dec</v>
      </c>
      <c r="R3364">
        <v>518</v>
      </c>
      <c r="S3364" t="s">
        <v>2351</v>
      </c>
      <c r="T3364" t="s">
        <v>90</v>
      </c>
      <c r="U3364">
        <v>10024</v>
      </c>
      <c r="V3364" s="1">
        <v>0</v>
      </c>
      <c r="W3364">
        <v>224</v>
      </c>
      <c r="X3364">
        <v>6</v>
      </c>
      <c r="Y3364">
        <v>774</v>
      </c>
      <c r="AD3364"/>
    </row>
    <row r="3365" spans="1:30" x14ac:dyDescent="0.25">
      <c r="A3365" t="s">
        <v>40</v>
      </c>
      <c r="B3365" s="2">
        <v>42993</v>
      </c>
      <c r="C3365" s="35">
        <f>YEAR(Sales[[#This Row],[ShipDate]])</f>
        <v>2017</v>
      </c>
      <c r="D3365" t="s">
        <v>36</v>
      </c>
      <c r="E3365" t="s">
        <v>18</v>
      </c>
      <c r="F3365" t="s">
        <v>33</v>
      </c>
      <c r="G3365" t="s">
        <v>25</v>
      </c>
      <c r="H3365" t="s">
        <v>381</v>
      </c>
      <c r="I3365" t="s">
        <v>32</v>
      </c>
      <c r="J3365" t="s">
        <v>13</v>
      </c>
      <c r="K3365" t="s">
        <v>262</v>
      </c>
      <c r="L3365" t="s">
        <v>30</v>
      </c>
      <c r="N3365" t="str">
        <f>IF(ISBLANK(Sales[[#This Row],[return]]),"No",Sales[[#This Row],[return]])</f>
        <v>No</v>
      </c>
      <c r="O3365" s="2">
        <v>42989</v>
      </c>
      <c r="P3365" s="8" t="str">
        <f>TEXT(DAY(Sales[[#This Row],[OrderDate]]),"ddd")</f>
        <v>Wed</v>
      </c>
      <c r="Q3365" s="8" t="str">
        <f>TEXT(MONTH(Sales[[#This Row],[ShipDate]])*29,"mmm")</f>
        <v>Sep</v>
      </c>
      <c r="R3365">
        <v>181</v>
      </c>
      <c r="S3365" t="s">
        <v>1732</v>
      </c>
      <c r="T3365" t="s">
        <v>28</v>
      </c>
      <c r="U3365">
        <v>92374</v>
      </c>
      <c r="V3365" s="1">
        <v>0</v>
      </c>
      <c r="W3365">
        <v>4</v>
      </c>
      <c r="X3365">
        <v>3</v>
      </c>
      <c r="Y3365">
        <v>9</v>
      </c>
      <c r="AD3365"/>
    </row>
    <row r="3366" spans="1:30" x14ac:dyDescent="0.25">
      <c r="A3366" t="s">
        <v>40</v>
      </c>
      <c r="B3366" s="2">
        <v>42993</v>
      </c>
      <c r="C3366" s="35">
        <f>YEAR(Sales[[#This Row],[ShipDate]])</f>
        <v>2017</v>
      </c>
      <c r="D3366" t="s">
        <v>36</v>
      </c>
      <c r="E3366" t="s">
        <v>18</v>
      </c>
      <c r="F3366" t="s">
        <v>45</v>
      </c>
      <c r="G3366" t="s">
        <v>25</v>
      </c>
      <c r="H3366" t="s">
        <v>381</v>
      </c>
      <c r="I3366" t="s">
        <v>32</v>
      </c>
      <c r="J3366" t="s">
        <v>13</v>
      </c>
      <c r="K3366" t="s">
        <v>262</v>
      </c>
      <c r="L3366" t="s">
        <v>30</v>
      </c>
      <c r="N3366" t="str">
        <f>IF(ISBLANK(Sales[[#This Row],[return]]),"No",Sales[[#This Row],[return]])</f>
        <v>No</v>
      </c>
      <c r="O3366" s="2">
        <v>42989</v>
      </c>
      <c r="P3366" s="8" t="str">
        <f>TEXT(DAY(Sales[[#This Row],[OrderDate]]),"ddd")</f>
        <v>Wed</v>
      </c>
      <c r="Q3366" s="8" t="str">
        <f>TEXT(MONTH(Sales[[#This Row],[ShipDate]])*29,"mmm")</f>
        <v>Sep</v>
      </c>
      <c r="R3366">
        <v>355</v>
      </c>
      <c r="S3366" t="s">
        <v>2284</v>
      </c>
      <c r="T3366" t="s">
        <v>28</v>
      </c>
      <c r="U3366">
        <v>92374</v>
      </c>
      <c r="V3366" s="1">
        <v>0</v>
      </c>
      <c r="W3366">
        <v>49</v>
      </c>
      <c r="X3366">
        <v>9</v>
      </c>
      <c r="Y3366">
        <v>181</v>
      </c>
      <c r="AD3366"/>
    </row>
    <row r="3367" spans="1:30" x14ac:dyDescent="0.25">
      <c r="A3367" t="s">
        <v>40</v>
      </c>
      <c r="B3367" s="2">
        <v>43100</v>
      </c>
      <c r="C3367" s="35">
        <f>YEAR(Sales[[#This Row],[ShipDate]])</f>
        <v>2017</v>
      </c>
      <c r="D3367" t="s">
        <v>36</v>
      </c>
      <c r="E3367" t="s">
        <v>69</v>
      </c>
      <c r="F3367" t="s">
        <v>52</v>
      </c>
      <c r="G3367" t="s">
        <v>25</v>
      </c>
      <c r="H3367" t="s">
        <v>1149</v>
      </c>
      <c r="I3367" t="s">
        <v>1150</v>
      </c>
      <c r="J3367" t="s">
        <v>13</v>
      </c>
      <c r="K3367" t="s">
        <v>2931</v>
      </c>
      <c r="L3367" t="s">
        <v>92</v>
      </c>
      <c r="N3367" t="str">
        <f>IF(ISBLANK(Sales[[#This Row],[return]]),"No",Sales[[#This Row],[return]])</f>
        <v>No</v>
      </c>
      <c r="O3367" s="2">
        <v>43096</v>
      </c>
      <c r="P3367" s="8" t="str">
        <f>TEXT(DAY(Sales[[#This Row],[OrderDate]]),"ddd")</f>
        <v>Fri</v>
      </c>
      <c r="Q3367" s="8" t="str">
        <f>TEXT(MONTH(Sales[[#This Row],[ShipDate]])*29,"mmm")</f>
        <v>Dec</v>
      </c>
      <c r="R3367">
        <v>954</v>
      </c>
      <c r="S3367" t="s">
        <v>344</v>
      </c>
      <c r="T3367" t="s">
        <v>90</v>
      </c>
      <c r="U3367">
        <v>20735</v>
      </c>
      <c r="V3367" s="1">
        <v>0</v>
      </c>
      <c r="W3367">
        <v>103</v>
      </c>
      <c r="X3367">
        <v>2</v>
      </c>
      <c r="Y3367">
        <v>356</v>
      </c>
      <c r="AD3367"/>
    </row>
    <row r="3368" spans="1:30" x14ac:dyDescent="0.25">
      <c r="A3368" t="s">
        <v>40</v>
      </c>
      <c r="B3368" s="2">
        <v>43100</v>
      </c>
      <c r="C3368" s="35">
        <f>YEAR(Sales[[#This Row],[ShipDate]])</f>
        <v>2017</v>
      </c>
      <c r="D3368" t="s">
        <v>36</v>
      </c>
      <c r="E3368" t="s">
        <v>69</v>
      </c>
      <c r="F3368" t="s">
        <v>59</v>
      </c>
      <c r="G3368" t="s">
        <v>25</v>
      </c>
      <c r="H3368" t="s">
        <v>1149</v>
      </c>
      <c r="I3368" t="s">
        <v>1150</v>
      </c>
      <c r="J3368" t="s">
        <v>13</v>
      </c>
      <c r="K3368" t="s">
        <v>2931</v>
      </c>
      <c r="L3368" t="s">
        <v>92</v>
      </c>
      <c r="N3368" t="str">
        <f>IF(ISBLANK(Sales[[#This Row],[return]]),"No",Sales[[#This Row],[return]])</f>
        <v>No</v>
      </c>
      <c r="O3368" s="2">
        <v>43096</v>
      </c>
      <c r="P3368" s="8" t="str">
        <f>TEXT(DAY(Sales[[#This Row],[OrderDate]]),"ddd")</f>
        <v>Fri</v>
      </c>
      <c r="Q3368" s="8" t="str">
        <f>TEXT(MONTH(Sales[[#This Row],[ShipDate]])*29,"mmm")</f>
        <v>Dec</v>
      </c>
      <c r="R3368">
        <v>1747</v>
      </c>
      <c r="S3368" t="s">
        <v>2087</v>
      </c>
      <c r="T3368" t="s">
        <v>90</v>
      </c>
      <c r="U3368">
        <v>20735</v>
      </c>
      <c r="V3368" s="1">
        <v>0</v>
      </c>
      <c r="W3368">
        <v>14</v>
      </c>
      <c r="X3368">
        <v>5</v>
      </c>
      <c r="Y3368">
        <v>29</v>
      </c>
      <c r="AD3368"/>
    </row>
    <row r="3369" spans="1:30" x14ac:dyDescent="0.25">
      <c r="A3369" t="s">
        <v>24</v>
      </c>
      <c r="B3369" s="2">
        <v>42876</v>
      </c>
      <c r="C3369" s="35">
        <f>YEAR(Sales[[#This Row],[ShipDate]])</f>
        <v>2017</v>
      </c>
      <c r="D3369" t="s">
        <v>36</v>
      </c>
      <c r="E3369" t="s">
        <v>18</v>
      </c>
      <c r="F3369" t="s">
        <v>39</v>
      </c>
      <c r="G3369" t="s">
        <v>25</v>
      </c>
      <c r="H3369" t="s">
        <v>26</v>
      </c>
      <c r="I3369" t="s">
        <v>32</v>
      </c>
      <c r="J3369" t="s">
        <v>13</v>
      </c>
      <c r="K3369" t="s">
        <v>1517</v>
      </c>
      <c r="L3369" t="s">
        <v>30</v>
      </c>
      <c r="N3369" t="str">
        <f>IF(ISBLANK(Sales[[#This Row],[return]]),"No",Sales[[#This Row],[return]])</f>
        <v>No</v>
      </c>
      <c r="O3369" s="2">
        <v>42869</v>
      </c>
      <c r="P3369" s="8" t="str">
        <f>TEXT(DAY(Sales[[#This Row],[OrderDate]]),"ddd")</f>
        <v>Sat</v>
      </c>
      <c r="Q3369" s="8" t="str">
        <f>TEXT(MONTH(Sales[[#This Row],[ShipDate]])*29,"mmm")</f>
        <v>May</v>
      </c>
      <c r="R3369">
        <v>1559</v>
      </c>
      <c r="S3369" t="s">
        <v>2136</v>
      </c>
      <c r="T3369" t="s">
        <v>28</v>
      </c>
      <c r="U3369">
        <v>90032</v>
      </c>
      <c r="V3369" s="1">
        <v>0</v>
      </c>
      <c r="W3369">
        <v>56</v>
      </c>
      <c r="X3369">
        <v>4</v>
      </c>
      <c r="Y3369">
        <v>1118</v>
      </c>
      <c r="AD3369"/>
    </row>
    <row r="3370" spans="1:30" x14ac:dyDescent="0.25">
      <c r="A3370" t="s">
        <v>24</v>
      </c>
      <c r="B3370" s="2">
        <v>43093</v>
      </c>
      <c r="C3370" s="35">
        <f>YEAR(Sales[[#This Row],[ShipDate]])</f>
        <v>2017</v>
      </c>
      <c r="D3370" t="s">
        <v>113</v>
      </c>
      <c r="E3370" t="s">
        <v>18</v>
      </c>
      <c r="F3370" t="s">
        <v>48</v>
      </c>
      <c r="G3370" t="s">
        <v>46</v>
      </c>
      <c r="H3370" t="s">
        <v>706</v>
      </c>
      <c r="I3370" t="s">
        <v>58</v>
      </c>
      <c r="J3370" t="s">
        <v>13</v>
      </c>
      <c r="K3370" t="s">
        <v>804</v>
      </c>
      <c r="L3370" t="s">
        <v>17</v>
      </c>
      <c r="N3370" t="str">
        <f>IF(ISBLANK(Sales[[#This Row],[return]]),"No",Sales[[#This Row],[return]])</f>
        <v>No</v>
      </c>
      <c r="O3370" s="2">
        <v>43090</v>
      </c>
      <c r="P3370" s="8" t="str">
        <f>TEXT(DAY(Sales[[#This Row],[OrderDate]]),"ddd")</f>
        <v>Sat</v>
      </c>
      <c r="Q3370" s="8" t="str">
        <f>TEXT(MONTH(Sales[[#This Row],[ShipDate]])*29,"mmm")</f>
        <v>Dec</v>
      </c>
      <c r="R3370">
        <v>137</v>
      </c>
      <c r="S3370" t="s">
        <v>279</v>
      </c>
      <c r="T3370" t="s">
        <v>15</v>
      </c>
      <c r="U3370">
        <v>28540</v>
      </c>
      <c r="V3370" s="1">
        <v>0.2</v>
      </c>
      <c r="W3370">
        <v>5</v>
      </c>
      <c r="X3370">
        <v>3</v>
      </c>
      <c r="Y3370">
        <v>48</v>
      </c>
      <c r="AD3370"/>
    </row>
    <row r="3371" spans="1:30" x14ac:dyDescent="0.25">
      <c r="A3371" t="s">
        <v>40</v>
      </c>
      <c r="B3371" s="2">
        <v>42877</v>
      </c>
      <c r="C3371" s="35">
        <f>YEAR(Sales[[#This Row],[ShipDate]])</f>
        <v>2017</v>
      </c>
      <c r="D3371" t="s">
        <v>36</v>
      </c>
      <c r="E3371" t="s">
        <v>31</v>
      </c>
      <c r="F3371" t="s">
        <v>59</v>
      </c>
      <c r="G3371" t="s">
        <v>25</v>
      </c>
      <c r="H3371" t="s">
        <v>26</v>
      </c>
      <c r="I3371" t="s">
        <v>32</v>
      </c>
      <c r="J3371" t="s">
        <v>13</v>
      </c>
      <c r="K3371" t="s">
        <v>2592</v>
      </c>
      <c r="L3371" t="s">
        <v>30</v>
      </c>
      <c r="N3371" t="str">
        <f>IF(ISBLANK(Sales[[#This Row],[return]]),"No",Sales[[#This Row],[return]])</f>
        <v>No</v>
      </c>
      <c r="O3371" s="2">
        <v>42873</v>
      </c>
      <c r="P3371" s="8" t="str">
        <f>TEXT(DAY(Sales[[#This Row],[OrderDate]]),"ddd")</f>
        <v>Wed</v>
      </c>
      <c r="Q3371" s="8" t="str">
        <f>TEXT(MONTH(Sales[[#This Row],[ShipDate]])*29,"mmm")</f>
        <v>May</v>
      </c>
      <c r="R3371">
        <v>1655</v>
      </c>
      <c r="S3371" t="s">
        <v>668</v>
      </c>
      <c r="T3371" t="s">
        <v>28</v>
      </c>
      <c r="U3371">
        <v>90004</v>
      </c>
      <c r="V3371" s="1">
        <v>0</v>
      </c>
      <c r="W3371">
        <v>5</v>
      </c>
      <c r="X3371">
        <v>2</v>
      </c>
      <c r="Y3371">
        <v>11</v>
      </c>
      <c r="AD3371"/>
    </row>
    <row r="3372" spans="1:30" x14ac:dyDescent="0.25">
      <c r="A3372" t="s">
        <v>40</v>
      </c>
      <c r="B3372" s="2">
        <v>42975</v>
      </c>
      <c r="C3372" s="35">
        <f>YEAR(Sales[[#This Row],[ShipDate]])</f>
        <v>2017</v>
      </c>
      <c r="D3372" t="s">
        <v>36</v>
      </c>
      <c r="E3372" t="s">
        <v>18</v>
      </c>
      <c r="F3372" t="s">
        <v>59</v>
      </c>
      <c r="G3372" t="s">
        <v>25</v>
      </c>
      <c r="H3372" t="s">
        <v>797</v>
      </c>
      <c r="I3372" t="s">
        <v>598</v>
      </c>
      <c r="J3372" t="s">
        <v>13</v>
      </c>
      <c r="K3372" t="s">
        <v>1582</v>
      </c>
      <c r="L3372" t="s">
        <v>17</v>
      </c>
      <c r="N3372" t="str">
        <f>IF(ISBLANK(Sales[[#This Row],[return]]),"No",Sales[[#This Row],[return]])</f>
        <v>No</v>
      </c>
      <c r="O3372" s="2">
        <v>42970</v>
      </c>
      <c r="P3372" s="8" t="str">
        <f>TEXT(DAY(Sales[[#This Row],[OrderDate]]),"ddd")</f>
        <v>Mon</v>
      </c>
      <c r="Q3372" s="8" t="str">
        <f>TEXT(MONTH(Sales[[#This Row],[ShipDate]])*29,"mmm")</f>
        <v>Aug</v>
      </c>
      <c r="R3372">
        <v>1681</v>
      </c>
      <c r="S3372" t="s">
        <v>1977</v>
      </c>
      <c r="T3372" t="s">
        <v>15</v>
      </c>
      <c r="U3372">
        <v>30318</v>
      </c>
      <c r="V3372" s="1">
        <v>0</v>
      </c>
      <c r="W3372">
        <v>49</v>
      </c>
      <c r="X3372">
        <v>2</v>
      </c>
      <c r="Y3372">
        <v>98</v>
      </c>
      <c r="AD3372"/>
    </row>
    <row r="3373" spans="1:30" x14ac:dyDescent="0.25">
      <c r="A3373" t="s">
        <v>40</v>
      </c>
      <c r="B3373" s="2">
        <v>42975</v>
      </c>
      <c r="C3373" s="35">
        <f>YEAR(Sales[[#This Row],[ShipDate]])</f>
        <v>2017</v>
      </c>
      <c r="D3373" t="s">
        <v>36</v>
      </c>
      <c r="E3373" t="s">
        <v>18</v>
      </c>
      <c r="F3373" t="s">
        <v>52</v>
      </c>
      <c r="G3373" t="s">
        <v>25</v>
      </c>
      <c r="H3373" t="s">
        <v>797</v>
      </c>
      <c r="I3373" t="s">
        <v>598</v>
      </c>
      <c r="J3373" t="s">
        <v>13</v>
      </c>
      <c r="K3373" t="s">
        <v>1582</v>
      </c>
      <c r="L3373" t="s">
        <v>17</v>
      </c>
      <c r="N3373" t="str">
        <f>IF(ISBLANK(Sales[[#This Row],[return]]),"No",Sales[[#This Row],[return]])</f>
        <v>No</v>
      </c>
      <c r="O3373" s="2">
        <v>42970</v>
      </c>
      <c r="P3373" s="8" t="str">
        <f>TEXT(DAY(Sales[[#This Row],[OrderDate]]),"ddd")</f>
        <v>Mon</v>
      </c>
      <c r="Q3373" s="8" t="str">
        <f>TEXT(MONTH(Sales[[#This Row],[ShipDate]])*29,"mmm")</f>
        <v>Aug</v>
      </c>
      <c r="R3373">
        <v>63</v>
      </c>
      <c r="S3373" t="s">
        <v>3088</v>
      </c>
      <c r="T3373" t="s">
        <v>15</v>
      </c>
      <c r="U3373">
        <v>30318</v>
      </c>
      <c r="V3373" s="1">
        <v>0</v>
      </c>
      <c r="W3373">
        <v>7</v>
      </c>
      <c r="X3373">
        <v>3</v>
      </c>
      <c r="Y3373">
        <v>26</v>
      </c>
      <c r="AD3373"/>
    </row>
    <row r="3374" spans="1:30" x14ac:dyDescent="0.25">
      <c r="A3374" t="s">
        <v>40</v>
      </c>
      <c r="B3374" s="2">
        <v>42975</v>
      </c>
      <c r="C3374" s="35">
        <f>YEAR(Sales[[#This Row],[ShipDate]])</f>
        <v>2017</v>
      </c>
      <c r="D3374" t="s">
        <v>36</v>
      </c>
      <c r="E3374" t="s">
        <v>18</v>
      </c>
      <c r="F3374" t="s">
        <v>52</v>
      </c>
      <c r="G3374" t="s">
        <v>25</v>
      </c>
      <c r="H3374" t="s">
        <v>797</v>
      </c>
      <c r="I3374" t="s">
        <v>598</v>
      </c>
      <c r="J3374" t="s">
        <v>13</v>
      </c>
      <c r="K3374" t="s">
        <v>1582</v>
      </c>
      <c r="L3374" t="s">
        <v>17</v>
      </c>
      <c r="N3374" t="str">
        <f>IF(ISBLANK(Sales[[#This Row],[return]]),"No",Sales[[#This Row],[return]])</f>
        <v>No</v>
      </c>
      <c r="O3374" s="2">
        <v>42970</v>
      </c>
      <c r="P3374" s="8" t="str">
        <f>TEXT(DAY(Sales[[#This Row],[OrderDate]]),"ddd")</f>
        <v>Mon</v>
      </c>
      <c r="Q3374" s="8" t="str">
        <f>TEXT(MONTH(Sales[[#This Row],[ShipDate]])*29,"mmm")</f>
        <v>Aug</v>
      </c>
      <c r="R3374">
        <v>172</v>
      </c>
      <c r="S3374" t="s">
        <v>1710</v>
      </c>
      <c r="T3374" t="s">
        <v>15</v>
      </c>
      <c r="U3374">
        <v>30318</v>
      </c>
      <c r="V3374" s="1">
        <v>0</v>
      </c>
      <c r="W3374">
        <v>152</v>
      </c>
      <c r="X3374">
        <v>3</v>
      </c>
      <c r="Y3374">
        <v>543</v>
      </c>
      <c r="AD3374"/>
    </row>
    <row r="3375" spans="1:30" x14ac:dyDescent="0.25">
      <c r="A3375" t="s">
        <v>40</v>
      </c>
      <c r="B3375" s="2">
        <v>42975</v>
      </c>
      <c r="C3375" s="35">
        <f>YEAR(Sales[[#This Row],[ShipDate]])</f>
        <v>2017</v>
      </c>
      <c r="D3375" t="s">
        <v>36</v>
      </c>
      <c r="E3375" t="s">
        <v>18</v>
      </c>
      <c r="F3375" t="s">
        <v>33</v>
      </c>
      <c r="G3375" t="s">
        <v>25</v>
      </c>
      <c r="H3375" t="s">
        <v>797</v>
      </c>
      <c r="I3375" t="s">
        <v>598</v>
      </c>
      <c r="J3375" t="s">
        <v>13</v>
      </c>
      <c r="K3375" t="s">
        <v>1582</v>
      </c>
      <c r="L3375" t="s">
        <v>17</v>
      </c>
      <c r="N3375" t="str">
        <f>IF(ISBLANK(Sales[[#This Row],[return]]),"No",Sales[[#This Row],[return]])</f>
        <v>No</v>
      </c>
      <c r="O3375" s="2">
        <v>42970</v>
      </c>
      <c r="P3375" s="8" t="str">
        <f>TEXT(DAY(Sales[[#This Row],[OrderDate]]),"ddd")</f>
        <v>Mon</v>
      </c>
      <c r="Q3375" s="8" t="str">
        <f>TEXT(MONTH(Sales[[#This Row],[ShipDate]])*29,"mmm")</f>
        <v>Aug</v>
      </c>
      <c r="R3375">
        <v>181</v>
      </c>
      <c r="S3375" t="s">
        <v>1732</v>
      </c>
      <c r="T3375" t="s">
        <v>15</v>
      </c>
      <c r="U3375">
        <v>30318</v>
      </c>
      <c r="V3375" s="1">
        <v>0</v>
      </c>
      <c r="W3375">
        <v>4</v>
      </c>
      <c r="X3375">
        <v>3</v>
      </c>
      <c r="Y3375">
        <v>9</v>
      </c>
      <c r="AD3375"/>
    </row>
    <row r="3376" spans="1:30" x14ac:dyDescent="0.25">
      <c r="A3376" t="s">
        <v>40</v>
      </c>
      <c r="B3376" s="2">
        <v>42975</v>
      </c>
      <c r="C3376" s="35">
        <f>YEAR(Sales[[#This Row],[ShipDate]])</f>
        <v>2017</v>
      </c>
      <c r="D3376" t="s">
        <v>36</v>
      </c>
      <c r="E3376" t="s">
        <v>18</v>
      </c>
      <c r="F3376" t="s">
        <v>59</v>
      </c>
      <c r="G3376" t="s">
        <v>25</v>
      </c>
      <c r="H3376" t="s">
        <v>797</v>
      </c>
      <c r="I3376" t="s">
        <v>598</v>
      </c>
      <c r="J3376" t="s">
        <v>13</v>
      </c>
      <c r="K3376" t="s">
        <v>1582</v>
      </c>
      <c r="L3376" t="s">
        <v>17</v>
      </c>
      <c r="N3376" t="str">
        <f>IF(ISBLANK(Sales[[#This Row],[return]]),"No",Sales[[#This Row],[return]])</f>
        <v>No</v>
      </c>
      <c r="O3376" s="2">
        <v>42970</v>
      </c>
      <c r="P3376" s="8" t="str">
        <f>TEXT(DAY(Sales[[#This Row],[OrderDate]]),"ddd")</f>
        <v>Mon</v>
      </c>
      <c r="Q3376" s="8" t="str">
        <f>TEXT(MONTH(Sales[[#This Row],[ShipDate]])*29,"mmm")</f>
        <v>Aug</v>
      </c>
      <c r="R3376">
        <v>1740</v>
      </c>
      <c r="S3376" t="s">
        <v>2195</v>
      </c>
      <c r="T3376" t="s">
        <v>15</v>
      </c>
      <c r="U3376">
        <v>30318</v>
      </c>
      <c r="V3376" s="1">
        <v>0</v>
      </c>
      <c r="W3376">
        <v>95</v>
      </c>
      <c r="X3376">
        <v>5</v>
      </c>
      <c r="Y3376">
        <v>194</v>
      </c>
      <c r="AD3376"/>
    </row>
    <row r="3377" spans="1:30" x14ac:dyDescent="0.25">
      <c r="A3377" t="s">
        <v>40</v>
      </c>
      <c r="B3377" s="2">
        <v>42975</v>
      </c>
      <c r="C3377" s="35">
        <f>YEAR(Sales[[#This Row],[ShipDate]])</f>
        <v>2017</v>
      </c>
      <c r="D3377" t="s">
        <v>36</v>
      </c>
      <c r="E3377" t="s">
        <v>18</v>
      </c>
      <c r="F3377" t="s">
        <v>59</v>
      </c>
      <c r="G3377" t="s">
        <v>25</v>
      </c>
      <c r="H3377" t="s">
        <v>797</v>
      </c>
      <c r="I3377" t="s">
        <v>598</v>
      </c>
      <c r="J3377" t="s">
        <v>13</v>
      </c>
      <c r="K3377" t="s">
        <v>1582</v>
      </c>
      <c r="L3377" t="s">
        <v>17</v>
      </c>
      <c r="N3377" t="str">
        <f>IF(ISBLANK(Sales[[#This Row],[return]]),"No",Sales[[#This Row],[return]])</f>
        <v>No</v>
      </c>
      <c r="O3377" s="2">
        <v>42970</v>
      </c>
      <c r="P3377" s="8" t="str">
        <f>TEXT(DAY(Sales[[#This Row],[OrderDate]]),"ddd")</f>
        <v>Mon</v>
      </c>
      <c r="Q3377" s="8" t="str">
        <f>TEXT(MONTH(Sales[[#This Row],[ShipDate]])*29,"mmm")</f>
        <v>Aug</v>
      </c>
      <c r="R3377">
        <v>1759</v>
      </c>
      <c r="S3377" t="s">
        <v>2240</v>
      </c>
      <c r="T3377" t="s">
        <v>15</v>
      </c>
      <c r="U3377">
        <v>30318</v>
      </c>
      <c r="V3377" s="1">
        <v>0</v>
      </c>
      <c r="W3377">
        <v>10</v>
      </c>
      <c r="X3377">
        <v>5</v>
      </c>
      <c r="Y3377">
        <v>21</v>
      </c>
      <c r="AD3377"/>
    </row>
    <row r="3378" spans="1:30" x14ac:dyDescent="0.25">
      <c r="A3378" t="s">
        <v>40</v>
      </c>
      <c r="B3378" s="2">
        <v>42975</v>
      </c>
      <c r="C3378" s="35">
        <f>YEAR(Sales[[#This Row],[ShipDate]])</f>
        <v>2017</v>
      </c>
      <c r="D3378" t="s">
        <v>36</v>
      </c>
      <c r="E3378" t="s">
        <v>18</v>
      </c>
      <c r="F3378" t="s">
        <v>99</v>
      </c>
      <c r="G3378" t="s">
        <v>46</v>
      </c>
      <c r="H3378" t="s">
        <v>797</v>
      </c>
      <c r="I3378" t="s">
        <v>598</v>
      </c>
      <c r="J3378" t="s">
        <v>13</v>
      </c>
      <c r="K3378" t="s">
        <v>1582</v>
      </c>
      <c r="L3378" t="s">
        <v>17</v>
      </c>
      <c r="N3378" t="str">
        <f>IF(ISBLANK(Sales[[#This Row],[return]]),"No",Sales[[#This Row],[return]])</f>
        <v>No</v>
      </c>
      <c r="O3378" s="2">
        <v>42970</v>
      </c>
      <c r="P3378" s="8" t="str">
        <f>TEXT(DAY(Sales[[#This Row],[OrderDate]]),"ddd")</f>
        <v>Mon</v>
      </c>
      <c r="Q3378" s="8" t="str">
        <f>TEXT(MONTH(Sales[[#This Row],[ShipDate]])*29,"mmm")</f>
        <v>Aug</v>
      </c>
      <c r="R3378">
        <v>1068</v>
      </c>
      <c r="S3378" t="s">
        <v>2548</v>
      </c>
      <c r="T3378" t="s">
        <v>15</v>
      </c>
      <c r="U3378">
        <v>30318</v>
      </c>
      <c r="V3378" s="1">
        <v>0</v>
      </c>
      <c r="W3378">
        <v>48</v>
      </c>
      <c r="X3378">
        <v>9</v>
      </c>
      <c r="Y3378">
        <v>252</v>
      </c>
      <c r="AD3378"/>
    </row>
    <row r="3379" spans="1:30" x14ac:dyDescent="0.25">
      <c r="A3379" t="s">
        <v>24</v>
      </c>
      <c r="B3379" s="2">
        <v>42918</v>
      </c>
      <c r="C3379" s="35">
        <f>YEAR(Sales[[#This Row],[ShipDate]])</f>
        <v>2017</v>
      </c>
      <c r="D3379" t="s">
        <v>113</v>
      </c>
      <c r="E3379" t="s">
        <v>18</v>
      </c>
      <c r="F3379" t="s">
        <v>23</v>
      </c>
      <c r="G3379" t="s">
        <v>11</v>
      </c>
      <c r="H3379" t="s">
        <v>146</v>
      </c>
      <c r="I3379" t="s">
        <v>149</v>
      </c>
      <c r="J3379" t="s">
        <v>13</v>
      </c>
      <c r="K3379" t="s">
        <v>1157</v>
      </c>
      <c r="L3379" t="s">
        <v>92</v>
      </c>
      <c r="N3379" t="str">
        <f>IF(ISBLANK(Sales[[#This Row],[return]]),"No",Sales[[#This Row],[return]])</f>
        <v>No</v>
      </c>
      <c r="O3379" s="2">
        <v>42915</v>
      </c>
      <c r="P3379" s="8" t="str">
        <f>TEXT(DAY(Sales[[#This Row],[OrderDate]]),"ddd")</f>
        <v>Sun</v>
      </c>
      <c r="Q3379" s="8" t="str">
        <f>TEXT(MONTH(Sales[[#This Row],[ShipDate]])*29,"mmm")</f>
        <v>Jul</v>
      </c>
      <c r="R3379">
        <v>1209</v>
      </c>
      <c r="S3379" t="s">
        <v>950</v>
      </c>
      <c r="T3379" t="s">
        <v>90</v>
      </c>
      <c r="U3379">
        <v>10024</v>
      </c>
      <c r="V3379" s="1">
        <v>0.1</v>
      </c>
      <c r="W3379">
        <v>1</v>
      </c>
      <c r="X3379">
        <v>1</v>
      </c>
      <c r="Y3379">
        <v>118</v>
      </c>
      <c r="AD3379"/>
    </row>
    <row r="3380" spans="1:30" x14ac:dyDescent="0.25">
      <c r="A3380" t="s">
        <v>40</v>
      </c>
      <c r="B3380" s="2">
        <v>42816</v>
      </c>
      <c r="C3380" s="35">
        <f>YEAR(Sales[[#This Row],[ShipDate]])</f>
        <v>2017</v>
      </c>
      <c r="D3380" t="s">
        <v>19</v>
      </c>
      <c r="E3380" t="s">
        <v>18</v>
      </c>
      <c r="F3380" t="s">
        <v>39</v>
      </c>
      <c r="G3380" t="s">
        <v>25</v>
      </c>
      <c r="H3380" t="s">
        <v>899</v>
      </c>
      <c r="I3380" t="s">
        <v>216</v>
      </c>
      <c r="J3380" t="s">
        <v>13</v>
      </c>
      <c r="K3380" t="s">
        <v>1370</v>
      </c>
      <c r="L3380" t="s">
        <v>30</v>
      </c>
      <c r="N3380" t="str">
        <f>IF(ISBLANK(Sales[[#This Row],[return]]),"No",Sales[[#This Row],[return]])</f>
        <v>No</v>
      </c>
      <c r="O3380" s="2">
        <v>42814</v>
      </c>
      <c r="P3380" s="8" t="str">
        <f>TEXT(DAY(Sales[[#This Row],[OrderDate]]),"ddd")</f>
        <v>Fri</v>
      </c>
      <c r="Q3380" s="8" t="str">
        <f>TEXT(MONTH(Sales[[#This Row],[ShipDate]])*29,"mmm")</f>
        <v>Mar</v>
      </c>
      <c r="R3380">
        <v>1300</v>
      </c>
      <c r="S3380" t="s">
        <v>1979</v>
      </c>
      <c r="T3380" t="s">
        <v>28</v>
      </c>
      <c r="U3380">
        <v>97301</v>
      </c>
      <c r="V3380" s="1">
        <v>0.2</v>
      </c>
      <c r="W3380">
        <v>3</v>
      </c>
      <c r="X3380">
        <v>3</v>
      </c>
      <c r="Y3380">
        <v>29</v>
      </c>
      <c r="AD3380"/>
    </row>
    <row r="3381" spans="1:30" x14ac:dyDescent="0.25">
      <c r="A3381" t="s">
        <v>40</v>
      </c>
      <c r="B3381" s="2">
        <v>43014</v>
      </c>
      <c r="C3381" s="35">
        <f>YEAR(Sales[[#This Row],[ShipDate]])</f>
        <v>2017</v>
      </c>
      <c r="D3381" t="s">
        <v>36</v>
      </c>
      <c r="E3381" t="s">
        <v>31</v>
      </c>
      <c r="F3381" t="s">
        <v>39</v>
      </c>
      <c r="G3381" t="s">
        <v>25</v>
      </c>
      <c r="H3381" t="s">
        <v>230</v>
      </c>
      <c r="I3381" t="s">
        <v>233</v>
      </c>
      <c r="J3381" t="s">
        <v>13</v>
      </c>
      <c r="K3381" t="s">
        <v>2730</v>
      </c>
      <c r="L3381" t="s">
        <v>30</v>
      </c>
      <c r="N3381" t="str">
        <f>IF(ISBLANK(Sales[[#This Row],[return]]),"No",Sales[[#This Row],[return]])</f>
        <v>No</v>
      </c>
      <c r="O3381" s="2">
        <v>43009</v>
      </c>
      <c r="P3381" s="8" t="str">
        <f>TEXT(DAY(Sales[[#This Row],[OrderDate]]),"ddd")</f>
        <v>Sun</v>
      </c>
      <c r="Q3381" s="8" t="str">
        <f>TEXT(MONTH(Sales[[#This Row],[ShipDate]])*29,"mmm")</f>
        <v>Oct</v>
      </c>
      <c r="R3381">
        <v>1579</v>
      </c>
      <c r="S3381" t="s">
        <v>274</v>
      </c>
      <c r="T3381" t="s">
        <v>28</v>
      </c>
      <c r="U3381">
        <v>80013</v>
      </c>
      <c r="V3381" s="1">
        <v>0.2</v>
      </c>
      <c r="W3381">
        <v>17</v>
      </c>
      <c r="X3381">
        <v>4</v>
      </c>
      <c r="Y3381">
        <v>139</v>
      </c>
      <c r="AD3381"/>
    </row>
    <row r="3382" spans="1:30" x14ac:dyDescent="0.25">
      <c r="A3382" t="s">
        <v>40</v>
      </c>
      <c r="B3382" s="2">
        <v>42979</v>
      </c>
      <c r="C3382" s="35">
        <f>YEAR(Sales[[#This Row],[ShipDate]])</f>
        <v>2017</v>
      </c>
      <c r="D3382" t="s">
        <v>36</v>
      </c>
      <c r="E3382" t="s">
        <v>31</v>
      </c>
      <c r="F3382" t="s">
        <v>38</v>
      </c>
      <c r="G3382" t="s">
        <v>11</v>
      </c>
      <c r="H3382" t="s">
        <v>399</v>
      </c>
      <c r="I3382" t="s">
        <v>70</v>
      </c>
      <c r="J3382" t="s">
        <v>13</v>
      </c>
      <c r="K3382" t="s">
        <v>535</v>
      </c>
      <c r="L3382" t="s">
        <v>68</v>
      </c>
      <c r="N3382" t="str">
        <f>IF(ISBLANK(Sales[[#This Row],[return]]),"No",Sales[[#This Row],[return]])</f>
        <v>No</v>
      </c>
      <c r="O3382" s="2">
        <v>42975</v>
      </c>
      <c r="P3382" s="8" t="str">
        <f>TEXT(DAY(Sales[[#This Row],[OrderDate]]),"ddd")</f>
        <v>Sat</v>
      </c>
      <c r="Q3382" s="8" t="str">
        <f>TEXT(MONTH(Sales[[#This Row],[ShipDate]])*29,"mmm")</f>
        <v>Sep</v>
      </c>
      <c r="R3382">
        <v>820</v>
      </c>
      <c r="S3382" t="s">
        <v>1115</v>
      </c>
      <c r="T3382" t="s">
        <v>66</v>
      </c>
      <c r="U3382">
        <v>75081</v>
      </c>
      <c r="V3382" s="1">
        <v>0.3</v>
      </c>
      <c r="W3382">
        <v>-16</v>
      </c>
      <c r="X3382">
        <v>1</v>
      </c>
      <c r="Y3382">
        <v>103</v>
      </c>
      <c r="AD3382"/>
    </row>
    <row r="3383" spans="1:30" x14ac:dyDescent="0.25">
      <c r="A3383" t="s">
        <v>40</v>
      </c>
      <c r="B3383" s="2">
        <v>42979</v>
      </c>
      <c r="C3383" s="35">
        <f>YEAR(Sales[[#This Row],[ShipDate]])</f>
        <v>2017</v>
      </c>
      <c r="D3383" t="s">
        <v>36</v>
      </c>
      <c r="E3383" t="s">
        <v>31</v>
      </c>
      <c r="F3383" t="s">
        <v>48</v>
      </c>
      <c r="G3383" t="s">
        <v>46</v>
      </c>
      <c r="H3383" t="s">
        <v>399</v>
      </c>
      <c r="I3383" t="s">
        <v>70</v>
      </c>
      <c r="J3383" t="s">
        <v>13</v>
      </c>
      <c r="K3383" t="s">
        <v>535</v>
      </c>
      <c r="L3383" t="s">
        <v>68</v>
      </c>
      <c r="N3383" t="str">
        <f>IF(ISBLANK(Sales[[#This Row],[return]]),"No",Sales[[#This Row],[return]])</f>
        <v>No</v>
      </c>
      <c r="O3383" s="2">
        <v>42975</v>
      </c>
      <c r="P3383" s="8" t="str">
        <f>TEXT(DAY(Sales[[#This Row],[OrderDate]]),"ddd")</f>
        <v>Sat</v>
      </c>
      <c r="Q3383" s="8" t="str">
        <f>TEXT(MONTH(Sales[[#This Row],[ShipDate]])*29,"mmm")</f>
        <v>Sep</v>
      </c>
      <c r="R3383">
        <v>1100</v>
      </c>
      <c r="S3383" t="s">
        <v>2486</v>
      </c>
      <c r="T3383" t="s">
        <v>66</v>
      </c>
      <c r="U3383">
        <v>75081</v>
      </c>
      <c r="V3383" s="1">
        <v>0.2</v>
      </c>
      <c r="W3383">
        <v>82</v>
      </c>
      <c r="X3383">
        <v>5</v>
      </c>
      <c r="Y3383">
        <v>1100</v>
      </c>
      <c r="AD3383"/>
    </row>
    <row r="3384" spans="1:30" x14ac:dyDescent="0.25">
      <c r="A3384" t="s">
        <v>10</v>
      </c>
      <c r="B3384" s="2">
        <v>43076</v>
      </c>
      <c r="C3384" s="35">
        <f>YEAR(Sales[[#This Row],[ShipDate]])</f>
        <v>2017</v>
      </c>
      <c r="D3384" t="s">
        <v>113</v>
      </c>
      <c r="E3384" t="s">
        <v>69</v>
      </c>
      <c r="F3384" t="s">
        <v>50</v>
      </c>
      <c r="G3384" t="s">
        <v>25</v>
      </c>
      <c r="H3384" t="s">
        <v>152</v>
      </c>
      <c r="I3384" t="s">
        <v>252</v>
      </c>
      <c r="J3384" t="s">
        <v>13</v>
      </c>
      <c r="K3384" t="s">
        <v>2939</v>
      </c>
      <c r="L3384" t="s">
        <v>92</v>
      </c>
      <c r="N3384" t="str">
        <f>IF(ISBLANK(Sales[[#This Row],[return]]),"No",Sales[[#This Row],[return]])</f>
        <v>No</v>
      </c>
      <c r="O3384" s="2">
        <v>43075</v>
      </c>
      <c r="P3384" s="8" t="str">
        <f>TEXT(DAY(Sales[[#This Row],[OrderDate]]),"ddd")</f>
        <v>Fri</v>
      </c>
      <c r="Q3384" s="8" t="str">
        <f>TEXT(MONTH(Sales[[#This Row],[ShipDate]])*29,"mmm")</f>
        <v>Dec</v>
      </c>
      <c r="R3384">
        <v>905</v>
      </c>
      <c r="S3384" t="s">
        <v>212</v>
      </c>
      <c r="T3384" t="s">
        <v>90</v>
      </c>
      <c r="U3384">
        <v>45373</v>
      </c>
      <c r="V3384" s="1">
        <v>0.7</v>
      </c>
      <c r="W3384">
        <v>-10</v>
      </c>
      <c r="X3384">
        <v>3</v>
      </c>
      <c r="Y3384">
        <v>15</v>
      </c>
      <c r="AD3384"/>
    </row>
    <row r="3385" spans="1:30" x14ac:dyDescent="0.25">
      <c r="A3385" t="s">
        <v>40</v>
      </c>
      <c r="B3385" s="2">
        <v>42995</v>
      </c>
      <c r="C3385" s="35">
        <f>YEAR(Sales[[#This Row],[ShipDate]])</f>
        <v>2017</v>
      </c>
      <c r="D3385" t="s">
        <v>36</v>
      </c>
      <c r="E3385" t="s">
        <v>18</v>
      </c>
      <c r="F3385" t="s">
        <v>33</v>
      </c>
      <c r="G3385" t="s">
        <v>25</v>
      </c>
      <c r="H3385" t="s">
        <v>146</v>
      </c>
      <c r="I3385" t="s">
        <v>149</v>
      </c>
      <c r="J3385" t="s">
        <v>13</v>
      </c>
      <c r="K3385" t="s">
        <v>201</v>
      </c>
      <c r="L3385" t="s">
        <v>92</v>
      </c>
      <c r="N3385" t="str">
        <f>IF(ISBLANK(Sales[[#This Row],[return]]),"No",Sales[[#This Row],[return]])</f>
        <v>No</v>
      </c>
      <c r="O3385" s="2">
        <v>42990</v>
      </c>
      <c r="P3385" s="8" t="str">
        <f>TEXT(DAY(Sales[[#This Row],[OrderDate]]),"ddd")</f>
        <v>Thu</v>
      </c>
      <c r="Q3385" s="8" t="str">
        <f>TEXT(MONTH(Sales[[#This Row],[ShipDate]])*29,"mmm")</f>
        <v>Sep</v>
      </c>
      <c r="R3385">
        <v>232</v>
      </c>
      <c r="S3385" t="s">
        <v>719</v>
      </c>
      <c r="T3385" t="s">
        <v>90</v>
      </c>
      <c r="U3385">
        <v>10035</v>
      </c>
      <c r="V3385" s="1">
        <v>0</v>
      </c>
      <c r="W3385">
        <v>6</v>
      </c>
      <c r="X3385">
        <v>4</v>
      </c>
      <c r="Y3385">
        <v>13</v>
      </c>
      <c r="AD3385"/>
    </row>
    <row r="3386" spans="1:30" x14ac:dyDescent="0.25">
      <c r="A3386" t="s">
        <v>40</v>
      </c>
      <c r="B3386" s="2">
        <v>42995</v>
      </c>
      <c r="C3386" s="35">
        <f>YEAR(Sales[[#This Row],[ShipDate]])</f>
        <v>2017</v>
      </c>
      <c r="D3386" t="s">
        <v>36</v>
      </c>
      <c r="E3386" t="s">
        <v>18</v>
      </c>
      <c r="F3386" t="s">
        <v>574</v>
      </c>
      <c r="G3386" t="s">
        <v>46</v>
      </c>
      <c r="H3386" t="s">
        <v>146</v>
      </c>
      <c r="I3386" t="s">
        <v>149</v>
      </c>
      <c r="J3386" t="s">
        <v>13</v>
      </c>
      <c r="K3386" t="s">
        <v>201</v>
      </c>
      <c r="L3386" t="s">
        <v>92</v>
      </c>
      <c r="N3386" t="str">
        <f>IF(ISBLANK(Sales[[#This Row],[return]]),"No",Sales[[#This Row],[return]])</f>
        <v>No</v>
      </c>
      <c r="O3386" s="2">
        <v>42990</v>
      </c>
      <c r="P3386" s="8" t="str">
        <f>TEXT(DAY(Sales[[#This Row],[OrderDate]]),"ddd")</f>
        <v>Thu</v>
      </c>
      <c r="Q3386" s="8" t="str">
        <f>TEXT(MONTH(Sales[[#This Row],[ShipDate]])*29,"mmm")</f>
        <v>Sep</v>
      </c>
      <c r="R3386">
        <v>796</v>
      </c>
      <c r="S3386" t="s">
        <v>2384</v>
      </c>
      <c r="T3386" t="s">
        <v>90</v>
      </c>
      <c r="U3386">
        <v>10035</v>
      </c>
      <c r="V3386" s="1">
        <v>0.2</v>
      </c>
      <c r="W3386">
        <v>60</v>
      </c>
      <c r="X3386">
        <v>2</v>
      </c>
      <c r="Y3386">
        <v>480</v>
      </c>
      <c r="AD3386"/>
    </row>
    <row r="3387" spans="1:30" x14ac:dyDescent="0.25">
      <c r="A3387" t="s">
        <v>24</v>
      </c>
      <c r="B3387" s="2">
        <v>42835</v>
      </c>
      <c r="C3387" s="35">
        <f>YEAR(Sales[[#This Row],[ShipDate]])</f>
        <v>2017</v>
      </c>
      <c r="D3387" t="s">
        <v>113</v>
      </c>
      <c r="E3387" t="s">
        <v>18</v>
      </c>
      <c r="F3387" t="s">
        <v>39</v>
      </c>
      <c r="G3387" t="s">
        <v>25</v>
      </c>
      <c r="H3387" t="s">
        <v>146</v>
      </c>
      <c r="I3387" t="s">
        <v>149</v>
      </c>
      <c r="J3387" t="s">
        <v>13</v>
      </c>
      <c r="K3387" t="s">
        <v>986</v>
      </c>
      <c r="L3387" t="s">
        <v>92</v>
      </c>
      <c r="N3387" t="str">
        <f>IF(ISBLANK(Sales[[#This Row],[return]]),"No",Sales[[#This Row],[return]])</f>
        <v>No</v>
      </c>
      <c r="O3387" s="2">
        <v>42832</v>
      </c>
      <c r="P3387" s="8" t="str">
        <f>TEXT(DAY(Sales[[#This Row],[OrderDate]]),"ddd")</f>
        <v>Sat</v>
      </c>
      <c r="Q3387" s="8" t="str">
        <f>TEXT(MONTH(Sales[[#This Row],[ShipDate]])*29,"mmm")</f>
        <v>Apr</v>
      </c>
      <c r="R3387">
        <v>1667</v>
      </c>
      <c r="S3387" t="s">
        <v>1692</v>
      </c>
      <c r="T3387" t="s">
        <v>90</v>
      </c>
      <c r="U3387">
        <v>10035</v>
      </c>
      <c r="V3387" s="1">
        <v>0</v>
      </c>
      <c r="W3387">
        <v>6</v>
      </c>
      <c r="X3387">
        <v>2</v>
      </c>
      <c r="Y3387">
        <v>23</v>
      </c>
      <c r="AD3387"/>
    </row>
    <row r="3388" spans="1:30" x14ac:dyDescent="0.25">
      <c r="A3388" t="s">
        <v>24</v>
      </c>
      <c r="B3388" s="2">
        <v>42835</v>
      </c>
      <c r="C3388" s="35">
        <f>YEAR(Sales[[#This Row],[ShipDate]])</f>
        <v>2017</v>
      </c>
      <c r="D3388" t="s">
        <v>113</v>
      </c>
      <c r="E3388" t="s">
        <v>18</v>
      </c>
      <c r="F3388" t="s">
        <v>59</v>
      </c>
      <c r="G3388" t="s">
        <v>25</v>
      </c>
      <c r="H3388" t="s">
        <v>146</v>
      </c>
      <c r="I3388" t="s">
        <v>149</v>
      </c>
      <c r="J3388" t="s">
        <v>13</v>
      </c>
      <c r="K3388" t="s">
        <v>986</v>
      </c>
      <c r="L3388" t="s">
        <v>92</v>
      </c>
      <c r="N3388" t="str">
        <f>IF(ISBLANK(Sales[[#This Row],[return]]),"No",Sales[[#This Row],[return]])</f>
        <v>No</v>
      </c>
      <c r="O3388" s="2">
        <v>42832</v>
      </c>
      <c r="P3388" s="8" t="str">
        <f>TEXT(DAY(Sales[[#This Row],[OrderDate]]),"ddd")</f>
        <v>Sat</v>
      </c>
      <c r="Q3388" s="8" t="str">
        <f>TEXT(MONTH(Sales[[#This Row],[ShipDate]])*29,"mmm")</f>
        <v>Apr</v>
      </c>
      <c r="R3388">
        <v>1713</v>
      </c>
      <c r="S3388" t="s">
        <v>1709</v>
      </c>
      <c r="T3388" t="s">
        <v>90</v>
      </c>
      <c r="U3388">
        <v>10035</v>
      </c>
      <c r="V3388" s="1">
        <v>0</v>
      </c>
      <c r="W3388">
        <v>12</v>
      </c>
      <c r="X3388">
        <v>4</v>
      </c>
      <c r="Y3388">
        <v>26</v>
      </c>
      <c r="AD3388"/>
    </row>
    <row r="3389" spans="1:30" x14ac:dyDescent="0.25">
      <c r="A3389" t="s">
        <v>40</v>
      </c>
      <c r="B3389" s="2">
        <v>42916</v>
      </c>
      <c r="C3389" s="35">
        <f>YEAR(Sales[[#This Row],[ShipDate]])</f>
        <v>2017</v>
      </c>
      <c r="D3389" t="s">
        <v>36</v>
      </c>
      <c r="E3389" t="s">
        <v>18</v>
      </c>
      <c r="F3389" t="s">
        <v>48</v>
      </c>
      <c r="G3389" t="s">
        <v>46</v>
      </c>
      <c r="H3389" t="s">
        <v>107</v>
      </c>
      <c r="I3389" t="s">
        <v>70</v>
      </c>
      <c r="J3389" t="s">
        <v>13</v>
      </c>
      <c r="K3389" t="s">
        <v>433</v>
      </c>
      <c r="L3389" t="s">
        <v>68</v>
      </c>
      <c r="N3389" t="str">
        <f>IF(ISBLANK(Sales[[#This Row],[return]]),"No",Sales[[#This Row],[return]])</f>
        <v>No</v>
      </c>
      <c r="O3389" s="2">
        <v>42912</v>
      </c>
      <c r="P3389" s="8" t="str">
        <f>TEXT(DAY(Sales[[#This Row],[OrderDate]]),"ddd")</f>
        <v>Thu</v>
      </c>
      <c r="Q3389" s="8" t="str">
        <f>TEXT(MONTH(Sales[[#This Row],[ShipDate]])*29,"mmm")</f>
        <v>Jun</v>
      </c>
      <c r="R3389">
        <v>1297</v>
      </c>
      <c r="S3389" t="s">
        <v>2402</v>
      </c>
      <c r="T3389" t="s">
        <v>66</v>
      </c>
      <c r="U3389">
        <v>77070</v>
      </c>
      <c r="V3389" s="1">
        <v>0.2</v>
      </c>
      <c r="W3389">
        <v>109</v>
      </c>
      <c r="X3389">
        <v>3</v>
      </c>
      <c r="Y3389">
        <v>972</v>
      </c>
      <c r="AD3389"/>
    </row>
    <row r="3390" spans="1:30" x14ac:dyDescent="0.25">
      <c r="A3390" t="s">
        <v>24</v>
      </c>
      <c r="B3390" s="2">
        <v>42875</v>
      </c>
      <c r="C3390" s="35">
        <f>YEAR(Sales[[#This Row],[ShipDate]])</f>
        <v>2017</v>
      </c>
      <c r="D3390" t="s">
        <v>19</v>
      </c>
      <c r="E3390" t="s">
        <v>31</v>
      </c>
      <c r="F3390" t="s">
        <v>104</v>
      </c>
      <c r="G3390" t="s">
        <v>25</v>
      </c>
      <c r="H3390" t="s">
        <v>2227</v>
      </c>
      <c r="I3390" t="s">
        <v>598</v>
      </c>
      <c r="J3390" t="s">
        <v>13</v>
      </c>
      <c r="K3390" t="s">
        <v>2700</v>
      </c>
      <c r="L3390" t="s">
        <v>17</v>
      </c>
      <c r="N3390" t="str">
        <f>IF(ISBLANK(Sales[[#This Row],[return]]),"No",Sales[[#This Row],[return]])</f>
        <v>No</v>
      </c>
      <c r="O3390" s="2">
        <v>42870</v>
      </c>
      <c r="P3390" s="8" t="str">
        <f>TEXT(DAY(Sales[[#This Row],[OrderDate]]),"ddd")</f>
        <v>Sun</v>
      </c>
      <c r="Q3390" s="8" t="str">
        <f>TEXT(MONTH(Sales[[#This Row],[ShipDate]])*29,"mmm")</f>
        <v>May</v>
      </c>
      <c r="R3390">
        <v>1614</v>
      </c>
      <c r="S3390" t="s">
        <v>1976</v>
      </c>
      <c r="T3390" t="s">
        <v>15</v>
      </c>
      <c r="U3390">
        <v>30076</v>
      </c>
      <c r="V3390" s="1">
        <v>0</v>
      </c>
      <c r="W3390">
        <v>9</v>
      </c>
      <c r="X3390">
        <v>3</v>
      </c>
      <c r="Y3390">
        <v>18</v>
      </c>
      <c r="AD3390"/>
    </row>
    <row r="3391" spans="1:30" x14ac:dyDescent="0.25">
      <c r="A3391" t="s">
        <v>24</v>
      </c>
      <c r="B3391" s="2">
        <v>43065</v>
      </c>
      <c r="C3391" s="35">
        <f>YEAR(Sales[[#This Row],[ShipDate]])</f>
        <v>2017</v>
      </c>
      <c r="D3391" t="s">
        <v>36</v>
      </c>
      <c r="E3391" t="s">
        <v>31</v>
      </c>
      <c r="F3391" t="s">
        <v>52</v>
      </c>
      <c r="G3391" t="s">
        <v>25</v>
      </c>
      <c r="H3391" t="s">
        <v>648</v>
      </c>
      <c r="I3391" t="s">
        <v>651</v>
      </c>
      <c r="J3391" t="s">
        <v>13</v>
      </c>
      <c r="K3391" t="s">
        <v>2591</v>
      </c>
      <c r="L3391" t="s">
        <v>30</v>
      </c>
      <c r="N3391" t="str">
        <f>IF(ISBLANK(Sales[[#This Row],[return]]),"No",Sales[[#This Row],[return]])</f>
        <v>No</v>
      </c>
      <c r="O3391" s="2">
        <v>43058</v>
      </c>
      <c r="P3391" s="8" t="str">
        <f>TEXT(DAY(Sales[[#This Row],[OrderDate]]),"ddd")</f>
        <v>Thu</v>
      </c>
      <c r="Q3391" s="8" t="str">
        <f>TEXT(MONTH(Sales[[#This Row],[ShipDate]])*29,"mmm")</f>
        <v>Nov</v>
      </c>
      <c r="R3391">
        <v>858</v>
      </c>
      <c r="S3391" t="s">
        <v>2264</v>
      </c>
      <c r="T3391" t="s">
        <v>28</v>
      </c>
      <c r="U3391">
        <v>89115</v>
      </c>
      <c r="V3391" s="1">
        <v>0</v>
      </c>
      <c r="W3391">
        <v>8</v>
      </c>
      <c r="X3391">
        <v>4</v>
      </c>
      <c r="Y3391">
        <v>31</v>
      </c>
      <c r="AD3391"/>
    </row>
    <row r="3392" spans="1:30" x14ac:dyDescent="0.25">
      <c r="A3392" t="s">
        <v>40</v>
      </c>
      <c r="B3392" s="2">
        <v>42896</v>
      </c>
      <c r="C3392" s="35">
        <f>YEAR(Sales[[#This Row],[ShipDate]])</f>
        <v>2017</v>
      </c>
      <c r="D3392" t="s">
        <v>36</v>
      </c>
      <c r="E3392" t="s">
        <v>31</v>
      </c>
      <c r="F3392" t="s">
        <v>23</v>
      </c>
      <c r="G3392" t="s">
        <v>11</v>
      </c>
      <c r="H3392" t="s">
        <v>1155</v>
      </c>
      <c r="I3392" t="s">
        <v>149</v>
      </c>
      <c r="J3392" t="s">
        <v>13</v>
      </c>
      <c r="K3392" t="s">
        <v>2634</v>
      </c>
      <c r="L3392" t="s">
        <v>92</v>
      </c>
      <c r="N3392" t="str">
        <f>IF(ISBLANK(Sales[[#This Row],[return]]),"No",Sales[[#This Row],[return]])</f>
        <v>No</v>
      </c>
      <c r="O3392" s="2">
        <v>42891</v>
      </c>
      <c r="P3392" s="8" t="str">
        <f>TEXT(DAY(Sales[[#This Row],[OrderDate]]),"ddd")</f>
        <v>Thu</v>
      </c>
      <c r="Q3392" s="8" t="str">
        <f>TEXT(MONTH(Sales[[#This Row],[ShipDate]])*29,"mmm")</f>
        <v>Jun</v>
      </c>
      <c r="R3392">
        <v>836</v>
      </c>
      <c r="S3392" t="s">
        <v>882</v>
      </c>
      <c r="T3392" t="s">
        <v>90</v>
      </c>
      <c r="U3392">
        <v>14215</v>
      </c>
      <c r="V3392" s="1">
        <v>0.1</v>
      </c>
      <c r="W3392">
        <v>169</v>
      </c>
      <c r="X3392">
        <v>9</v>
      </c>
      <c r="Y3392">
        <v>1523</v>
      </c>
      <c r="AD3392"/>
    </row>
    <row r="3393" spans="1:30" x14ac:dyDescent="0.25">
      <c r="A3393" t="s">
        <v>40</v>
      </c>
      <c r="B3393" s="2">
        <v>43069</v>
      </c>
      <c r="C3393" s="35">
        <f>YEAR(Sales[[#This Row],[ShipDate]])</f>
        <v>2017</v>
      </c>
      <c r="D3393" t="s">
        <v>36</v>
      </c>
      <c r="E3393" t="s">
        <v>31</v>
      </c>
      <c r="F3393" t="s">
        <v>43</v>
      </c>
      <c r="G3393" t="s">
        <v>11</v>
      </c>
      <c r="H3393" t="s">
        <v>177</v>
      </c>
      <c r="I3393" t="s">
        <v>180</v>
      </c>
      <c r="J3393" t="s">
        <v>13</v>
      </c>
      <c r="K3393" t="s">
        <v>2727</v>
      </c>
      <c r="L3393" t="s">
        <v>17</v>
      </c>
      <c r="N3393" t="str">
        <f>IF(ISBLANK(Sales[[#This Row],[return]]),"No",Sales[[#This Row],[return]])</f>
        <v>No</v>
      </c>
      <c r="O3393" s="2">
        <v>43065</v>
      </c>
      <c r="P3393" s="8" t="str">
        <f>TEXT(DAY(Sales[[#This Row],[OrderDate]]),"ddd")</f>
        <v>Thu</v>
      </c>
      <c r="Q3393" s="8" t="str">
        <f>TEXT(MONTH(Sales[[#This Row],[ShipDate]])*29,"mmm")</f>
        <v>Nov</v>
      </c>
      <c r="R3393">
        <v>870</v>
      </c>
      <c r="S3393" t="s">
        <v>2698</v>
      </c>
      <c r="T3393" t="s">
        <v>15</v>
      </c>
      <c r="U3393">
        <v>38301</v>
      </c>
      <c r="V3393" s="1">
        <v>0.2</v>
      </c>
      <c r="W3393">
        <v>190</v>
      </c>
      <c r="X3393">
        <v>11</v>
      </c>
      <c r="Y3393">
        <v>692</v>
      </c>
      <c r="AD3393"/>
    </row>
    <row r="3394" spans="1:30" x14ac:dyDescent="0.25">
      <c r="A3394" t="s">
        <v>40</v>
      </c>
      <c r="B3394" s="2">
        <v>42835</v>
      </c>
      <c r="C3394" s="35">
        <f>YEAR(Sales[[#This Row],[ShipDate]])</f>
        <v>2017</v>
      </c>
      <c r="D3394" t="s">
        <v>36</v>
      </c>
      <c r="E3394" t="s">
        <v>69</v>
      </c>
      <c r="F3394" t="s">
        <v>43</v>
      </c>
      <c r="G3394" t="s">
        <v>11</v>
      </c>
      <c r="H3394" t="s">
        <v>88</v>
      </c>
      <c r="I3394" t="s">
        <v>93</v>
      </c>
      <c r="J3394" t="s">
        <v>13</v>
      </c>
      <c r="K3394" t="s">
        <v>2983</v>
      </c>
      <c r="L3394" t="s">
        <v>92</v>
      </c>
      <c r="N3394" t="str">
        <f>IF(ISBLANK(Sales[[#This Row],[return]]),"No",Sales[[#This Row],[return]])</f>
        <v>No</v>
      </c>
      <c r="O3394" s="2">
        <v>42830</v>
      </c>
      <c r="P3394" s="8" t="str">
        <f>TEXT(DAY(Sales[[#This Row],[OrderDate]]),"ddd")</f>
        <v>Thu</v>
      </c>
      <c r="Q3394" s="8" t="str">
        <f>TEXT(MONTH(Sales[[#This Row],[ShipDate]])*29,"mmm")</f>
        <v>Apr</v>
      </c>
      <c r="R3394">
        <v>485</v>
      </c>
      <c r="S3394" t="s">
        <v>1505</v>
      </c>
      <c r="T3394" t="s">
        <v>90</v>
      </c>
      <c r="U3394">
        <v>19143</v>
      </c>
      <c r="V3394" s="1">
        <v>0.2</v>
      </c>
      <c r="W3394">
        <v>2</v>
      </c>
      <c r="X3394">
        <v>1</v>
      </c>
      <c r="Y3394">
        <v>8</v>
      </c>
      <c r="AD3394"/>
    </row>
    <row r="3395" spans="1:30" x14ac:dyDescent="0.25">
      <c r="A3395" t="s">
        <v>40</v>
      </c>
      <c r="B3395" s="2">
        <v>42835</v>
      </c>
      <c r="C3395" s="35">
        <f>YEAR(Sales[[#This Row],[ShipDate]])</f>
        <v>2017</v>
      </c>
      <c r="D3395" t="s">
        <v>36</v>
      </c>
      <c r="E3395" t="s">
        <v>69</v>
      </c>
      <c r="F3395" t="s">
        <v>43</v>
      </c>
      <c r="G3395" t="s">
        <v>11</v>
      </c>
      <c r="H3395" t="s">
        <v>88</v>
      </c>
      <c r="I3395" t="s">
        <v>93</v>
      </c>
      <c r="J3395" t="s">
        <v>13</v>
      </c>
      <c r="K3395" t="s">
        <v>2983</v>
      </c>
      <c r="L3395" t="s">
        <v>92</v>
      </c>
      <c r="N3395" t="str">
        <f>IF(ISBLANK(Sales[[#This Row],[return]]),"No",Sales[[#This Row],[return]])</f>
        <v>No</v>
      </c>
      <c r="O3395" s="2">
        <v>42830</v>
      </c>
      <c r="P3395" s="8" t="str">
        <f>TEXT(DAY(Sales[[#This Row],[OrderDate]]),"ddd")</f>
        <v>Thu</v>
      </c>
      <c r="Q3395" s="8" t="str">
        <f>TEXT(MONTH(Sales[[#This Row],[ShipDate]])*29,"mmm")</f>
        <v>Apr</v>
      </c>
      <c r="R3395">
        <v>1536</v>
      </c>
      <c r="S3395" t="s">
        <v>1197</v>
      </c>
      <c r="T3395" t="s">
        <v>90</v>
      </c>
      <c r="U3395">
        <v>19143</v>
      </c>
      <c r="V3395" s="1">
        <v>0.2</v>
      </c>
      <c r="W3395">
        <v>-68</v>
      </c>
      <c r="X3395">
        <v>4</v>
      </c>
      <c r="Y3395">
        <v>547</v>
      </c>
      <c r="AD3395"/>
    </row>
    <row r="3396" spans="1:30" x14ac:dyDescent="0.25">
      <c r="A3396" t="s">
        <v>40</v>
      </c>
      <c r="B3396" s="2">
        <v>42835</v>
      </c>
      <c r="C3396" s="35">
        <f>YEAR(Sales[[#This Row],[ShipDate]])</f>
        <v>2017</v>
      </c>
      <c r="D3396" t="s">
        <v>36</v>
      </c>
      <c r="E3396" t="s">
        <v>69</v>
      </c>
      <c r="F3396" t="s">
        <v>21</v>
      </c>
      <c r="G3396" t="s">
        <v>11</v>
      </c>
      <c r="H3396" t="s">
        <v>88</v>
      </c>
      <c r="I3396" t="s">
        <v>93</v>
      </c>
      <c r="J3396" t="s">
        <v>13</v>
      </c>
      <c r="K3396" t="s">
        <v>2983</v>
      </c>
      <c r="L3396" t="s">
        <v>92</v>
      </c>
      <c r="N3396" t="str">
        <f>IF(ISBLANK(Sales[[#This Row],[return]]),"No",Sales[[#This Row],[return]])</f>
        <v>No</v>
      </c>
      <c r="O3396" s="2">
        <v>42830</v>
      </c>
      <c r="P3396" s="8" t="str">
        <f>TEXT(DAY(Sales[[#This Row],[OrderDate]]),"ddd")</f>
        <v>Thu</v>
      </c>
      <c r="Q3396" s="8" t="str">
        <f>TEXT(MONTH(Sales[[#This Row],[ShipDate]])*29,"mmm")</f>
        <v>Apr</v>
      </c>
      <c r="R3396">
        <v>384</v>
      </c>
      <c r="S3396" t="s">
        <v>1109</v>
      </c>
      <c r="T3396" t="s">
        <v>90</v>
      </c>
      <c r="U3396">
        <v>19143</v>
      </c>
      <c r="V3396" s="1">
        <v>0.5</v>
      </c>
      <c r="W3396">
        <v>-211</v>
      </c>
      <c r="X3396">
        <v>5</v>
      </c>
      <c r="Y3396">
        <v>352</v>
      </c>
      <c r="AD3396"/>
    </row>
    <row r="3397" spans="1:30" x14ac:dyDescent="0.25">
      <c r="A3397" t="s">
        <v>40</v>
      </c>
      <c r="B3397" s="2">
        <v>42835</v>
      </c>
      <c r="C3397" s="35">
        <f>YEAR(Sales[[#This Row],[ShipDate]])</f>
        <v>2017</v>
      </c>
      <c r="D3397" t="s">
        <v>36</v>
      </c>
      <c r="E3397" t="s">
        <v>69</v>
      </c>
      <c r="F3397" t="s">
        <v>39</v>
      </c>
      <c r="G3397" t="s">
        <v>25</v>
      </c>
      <c r="H3397" t="s">
        <v>88</v>
      </c>
      <c r="I3397" t="s">
        <v>93</v>
      </c>
      <c r="J3397" t="s">
        <v>13</v>
      </c>
      <c r="K3397" t="s">
        <v>2983</v>
      </c>
      <c r="L3397" t="s">
        <v>92</v>
      </c>
      <c r="N3397" t="str">
        <f>IF(ISBLANK(Sales[[#This Row],[return]]),"No",Sales[[#This Row],[return]])</f>
        <v>No</v>
      </c>
      <c r="O3397" s="2">
        <v>42830</v>
      </c>
      <c r="P3397" s="8" t="str">
        <f>TEXT(DAY(Sales[[#This Row],[OrderDate]]),"ddd")</f>
        <v>Thu</v>
      </c>
      <c r="Q3397" s="8" t="str">
        <f>TEXT(MONTH(Sales[[#This Row],[ShipDate]])*29,"mmm")</f>
        <v>Apr</v>
      </c>
      <c r="R3397">
        <v>644</v>
      </c>
      <c r="S3397" t="s">
        <v>1736</v>
      </c>
      <c r="T3397" t="s">
        <v>90</v>
      </c>
      <c r="U3397">
        <v>19143</v>
      </c>
      <c r="V3397" s="1">
        <v>0.2</v>
      </c>
      <c r="W3397">
        <v>21</v>
      </c>
      <c r="X3397">
        <v>4</v>
      </c>
      <c r="Y3397">
        <v>564</v>
      </c>
      <c r="AD3397"/>
    </row>
    <row r="3398" spans="1:30" x14ac:dyDescent="0.25">
      <c r="A3398" t="s">
        <v>40</v>
      </c>
      <c r="B3398" s="2">
        <v>42835</v>
      </c>
      <c r="C3398" s="35">
        <f>YEAR(Sales[[#This Row],[ShipDate]])</f>
        <v>2017</v>
      </c>
      <c r="D3398" t="s">
        <v>36</v>
      </c>
      <c r="E3398" t="s">
        <v>69</v>
      </c>
      <c r="F3398" t="s">
        <v>52</v>
      </c>
      <c r="G3398" t="s">
        <v>25</v>
      </c>
      <c r="H3398" t="s">
        <v>88</v>
      </c>
      <c r="I3398" t="s">
        <v>93</v>
      </c>
      <c r="J3398" t="s">
        <v>13</v>
      </c>
      <c r="K3398" t="s">
        <v>2983</v>
      </c>
      <c r="L3398" t="s">
        <v>92</v>
      </c>
      <c r="N3398" t="str">
        <f>IF(ISBLANK(Sales[[#This Row],[return]]),"No",Sales[[#This Row],[return]])</f>
        <v>No</v>
      </c>
      <c r="O3398" s="2">
        <v>42830</v>
      </c>
      <c r="P3398" s="8" t="str">
        <f>TEXT(DAY(Sales[[#This Row],[OrderDate]]),"ddd")</f>
        <v>Thu</v>
      </c>
      <c r="Q3398" s="8" t="str">
        <f>TEXT(MONTH(Sales[[#This Row],[ShipDate]])*29,"mmm")</f>
        <v>Apr</v>
      </c>
      <c r="R3398">
        <v>334</v>
      </c>
      <c r="S3398" t="s">
        <v>2189</v>
      </c>
      <c r="T3398" t="s">
        <v>90</v>
      </c>
      <c r="U3398">
        <v>19143</v>
      </c>
      <c r="V3398" s="1">
        <v>0.2</v>
      </c>
      <c r="W3398">
        <v>18</v>
      </c>
      <c r="X3398">
        <v>7</v>
      </c>
      <c r="Y3398">
        <v>98</v>
      </c>
      <c r="AD3398"/>
    </row>
    <row r="3399" spans="1:30" x14ac:dyDescent="0.25">
      <c r="A3399" t="s">
        <v>40</v>
      </c>
      <c r="B3399" s="2">
        <v>42835</v>
      </c>
      <c r="C3399" s="35">
        <f>YEAR(Sales[[#This Row],[ShipDate]])</f>
        <v>2017</v>
      </c>
      <c r="D3399" t="s">
        <v>36</v>
      </c>
      <c r="E3399" t="s">
        <v>69</v>
      </c>
      <c r="F3399" t="s">
        <v>50</v>
      </c>
      <c r="G3399" t="s">
        <v>25</v>
      </c>
      <c r="H3399" t="s">
        <v>88</v>
      </c>
      <c r="I3399" t="s">
        <v>93</v>
      </c>
      <c r="J3399" t="s">
        <v>13</v>
      </c>
      <c r="K3399" t="s">
        <v>2983</v>
      </c>
      <c r="L3399" t="s">
        <v>92</v>
      </c>
      <c r="N3399" t="str">
        <f>IF(ISBLANK(Sales[[#This Row],[return]]),"No",Sales[[#This Row],[return]])</f>
        <v>No</v>
      </c>
      <c r="O3399" s="2">
        <v>42830</v>
      </c>
      <c r="P3399" s="8" t="str">
        <f>TEXT(DAY(Sales[[#This Row],[OrderDate]]),"ddd")</f>
        <v>Thu</v>
      </c>
      <c r="Q3399" s="8" t="str">
        <f>TEXT(MONTH(Sales[[#This Row],[ShipDate]])*29,"mmm")</f>
        <v>Apr</v>
      </c>
      <c r="R3399">
        <v>415</v>
      </c>
      <c r="S3399" t="s">
        <v>2310</v>
      </c>
      <c r="T3399" t="s">
        <v>90</v>
      </c>
      <c r="U3399">
        <v>19143</v>
      </c>
      <c r="V3399" s="1">
        <v>0.7</v>
      </c>
      <c r="W3399">
        <v>-7</v>
      </c>
      <c r="X3399">
        <v>4</v>
      </c>
      <c r="Y3399">
        <v>10</v>
      </c>
      <c r="AD3399"/>
    </row>
    <row r="3400" spans="1:30" x14ac:dyDescent="0.25">
      <c r="A3400" t="s">
        <v>40</v>
      </c>
      <c r="B3400" s="2">
        <v>42835</v>
      </c>
      <c r="C3400" s="35">
        <f>YEAR(Sales[[#This Row],[ShipDate]])</f>
        <v>2017</v>
      </c>
      <c r="D3400" t="s">
        <v>36</v>
      </c>
      <c r="E3400" t="s">
        <v>69</v>
      </c>
      <c r="F3400" t="s">
        <v>48</v>
      </c>
      <c r="G3400" t="s">
        <v>46</v>
      </c>
      <c r="H3400" t="s">
        <v>88</v>
      </c>
      <c r="I3400" t="s">
        <v>93</v>
      </c>
      <c r="J3400" t="s">
        <v>13</v>
      </c>
      <c r="K3400" t="s">
        <v>2983</v>
      </c>
      <c r="L3400" t="s">
        <v>92</v>
      </c>
      <c r="N3400" t="str">
        <f>IF(ISBLANK(Sales[[#This Row],[return]]),"No",Sales[[#This Row],[return]])</f>
        <v>No</v>
      </c>
      <c r="O3400" s="2">
        <v>42830</v>
      </c>
      <c r="P3400" s="8" t="str">
        <f>TEXT(DAY(Sales[[#This Row],[OrderDate]]),"ddd")</f>
        <v>Thu</v>
      </c>
      <c r="Q3400" s="8" t="str">
        <f>TEXT(MONTH(Sales[[#This Row],[ShipDate]])*29,"mmm")</f>
        <v>Apr</v>
      </c>
      <c r="R3400">
        <v>1486</v>
      </c>
      <c r="S3400" t="s">
        <v>238</v>
      </c>
      <c r="T3400" t="s">
        <v>90</v>
      </c>
      <c r="U3400">
        <v>19143</v>
      </c>
      <c r="V3400" s="1">
        <v>0.4</v>
      </c>
      <c r="W3400">
        <v>-10</v>
      </c>
      <c r="X3400">
        <v>2</v>
      </c>
      <c r="Y3400">
        <v>42</v>
      </c>
      <c r="AD3400"/>
    </row>
    <row r="3401" spans="1:30" x14ac:dyDescent="0.25">
      <c r="A3401" t="s">
        <v>40</v>
      </c>
      <c r="B3401" s="2">
        <v>42835</v>
      </c>
      <c r="C3401" s="35">
        <f>YEAR(Sales[[#This Row],[ShipDate]])</f>
        <v>2017</v>
      </c>
      <c r="D3401" t="s">
        <v>36</v>
      </c>
      <c r="E3401" t="s">
        <v>69</v>
      </c>
      <c r="F3401" t="s">
        <v>48</v>
      </c>
      <c r="G3401" t="s">
        <v>46</v>
      </c>
      <c r="H3401" t="s">
        <v>88</v>
      </c>
      <c r="I3401" t="s">
        <v>93</v>
      </c>
      <c r="J3401" t="s">
        <v>13</v>
      </c>
      <c r="K3401" t="s">
        <v>2983</v>
      </c>
      <c r="L3401" t="s">
        <v>92</v>
      </c>
      <c r="N3401" t="str">
        <f>IF(ISBLANK(Sales[[#This Row],[return]]),"No",Sales[[#This Row],[return]])</f>
        <v>No</v>
      </c>
      <c r="O3401" s="2">
        <v>42830</v>
      </c>
      <c r="P3401" s="8" t="str">
        <f>TEXT(DAY(Sales[[#This Row],[OrderDate]]),"ddd")</f>
        <v>Thu</v>
      </c>
      <c r="Q3401" s="8" t="str">
        <f>TEXT(MONTH(Sales[[#This Row],[ShipDate]])*29,"mmm")</f>
        <v>Apr</v>
      </c>
      <c r="R3401">
        <v>478</v>
      </c>
      <c r="S3401" t="s">
        <v>884</v>
      </c>
      <c r="T3401" t="s">
        <v>90</v>
      </c>
      <c r="U3401">
        <v>19143</v>
      </c>
      <c r="V3401" s="1">
        <v>0.4</v>
      </c>
      <c r="W3401">
        <v>-3</v>
      </c>
      <c r="X3401">
        <v>5</v>
      </c>
      <c r="Y3401">
        <v>15</v>
      </c>
      <c r="AD3401"/>
    </row>
    <row r="3402" spans="1:30" x14ac:dyDescent="0.25">
      <c r="A3402" t="s">
        <v>40</v>
      </c>
      <c r="B3402" s="2">
        <v>43007</v>
      </c>
      <c r="C3402" s="35">
        <f>YEAR(Sales[[#This Row],[ShipDate]])</f>
        <v>2017</v>
      </c>
      <c r="D3402" t="s">
        <v>19</v>
      </c>
      <c r="E3402" t="s">
        <v>69</v>
      </c>
      <c r="F3402" t="s">
        <v>39</v>
      </c>
      <c r="G3402" t="s">
        <v>25</v>
      </c>
      <c r="H3402" t="s">
        <v>79</v>
      </c>
      <c r="I3402" t="s">
        <v>32</v>
      </c>
      <c r="J3402" t="s">
        <v>13</v>
      </c>
      <c r="K3402" t="s">
        <v>2906</v>
      </c>
      <c r="L3402" t="s">
        <v>30</v>
      </c>
      <c r="N3402" t="str">
        <f>IF(ISBLANK(Sales[[#This Row],[return]]),"No",Sales[[#This Row],[return]])</f>
        <v>No</v>
      </c>
      <c r="O3402" s="2">
        <v>43005</v>
      </c>
      <c r="P3402" s="8" t="str">
        <f>TEXT(DAY(Sales[[#This Row],[OrderDate]]),"ddd")</f>
        <v>Fri</v>
      </c>
      <c r="Q3402" s="8" t="str">
        <f>TEXT(MONTH(Sales[[#This Row],[ShipDate]])*29,"mmm")</f>
        <v>Sep</v>
      </c>
      <c r="R3402">
        <v>1268</v>
      </c>
      <c r="S3402" t="s">
        <v>376</v>
      </c>
      <c r="T3402" t="s">
        <v>28</v>
      </c>
      <c r="U3402">
        <v>94110</v>
      </c>
      <c r="V3402" s="1">
        <v>0</v>
      </c>
      <c r="W3402">
        <v>4</v>
      </c>
      <c r="X3402">
        <v>1</v>
      </c>
      <c r="Y3402">
        <v>16</v>
      </c>
      <c r="AD3402"/>
    </row>
    <row r="3403" spans="1:30" x14ac:dyDescent="0.25">
      <c r="A3403" t="s">
        <v>40</v>
      </c>
      <c r="B3403" s="2">
        <v>43007</v>
      </c>
      <c r="C3403" s="35">
        <f>YEAR(Sales[[#This Row],[ShipDate]])</f>
        <v>2017</v>
      </c>
      <c r="D3403" t="s">
        <v>19</v>
      </c>
      <c r="E3403" t="s">
        <v>69</v>
      </c>
      <c r="F3403" t="s">
        <v>59</v>
      </c>
      <c r="G3403" t="s">
        <v>25</v>
      </c>
      <c r="H3403" t="s">
        <v>79</v>
      </c>
      <c r="I3403" t="s">
        <v>32</v>
      </c>
      <c r="J3403" t="s">
        <v>13</v>
      </c>
      <c r="K3403" t="s">
        <v>2906</v>
      </c>
      <c r="L3403" t="s">
        <v>30</v>
      </c>
      <c r="N3403" t="str">
        <f>IF(ISBLANK(Sales[[#This Row],[return]]),"No",Sales[[#This Row],[return]])</f>
        <v>No</v>
      </c>
      <c r="O3403" s="2">
        <v>43005</v>
      </c>
      <c r="P3403" s="8" t="str">
        <f>TEXT(DAY(Sales[[#This Row],[OrderDate]]),"ddd")</f>
        <v>Fri</v>
      </c>
      <c r="Q3403" s="8" t="str">
        <f>TEXT(MONTH(Sales[[#This Row],[ShipDate]])*29,"mmm")</f>
        <v>Sep</v>
      </c>
      <c r="R3403">
        <v>1831</v>
      </c>
      <c r="S3403" t="s">
        <v>868</v>
      </c>
      <c r="T3403" t="s">
        <v>28</v>
      </c>
      <c r="U3403">
        <v>94110</v>
      </c>
      <c r="V3403" s="1">
        <v>0</v>
      </c>
      <c r="W3403">
        <v>6</v>
      </c>
      <c r="X3403">
        <v>2</v>
      </c>
      <c r="Y3403">
        <v>13</v>
      </c>
      <c r="AD3403"/>
    </row>
    <row r="3404" spans="1:30" x14ac:dyDescent="0.25">
      <c r="A3404" t="s">
        <v>40</v>
      </c>
      <c r="B3404" s="2">
        <v>43007</v>
      </c>
      <c r="C3404" s="35">
        <f>YEAR(Sales[[#This Row],[ShipDate]])</f>
        <v>2017</v>
      </c>
      <c r="D3404" t="s">
        <v>19</v>
      </c>
      <c r="E3404" t="s">
        <v>69</v>
      </c>
      <c r="F3404" t="s">
        <v>59</v>
      </c>
      <c r="G3404" t="s">
        <v>25</v>
      </c>
      <c r="H3404" t="s">
        <v>79</v>
      </c>
      <c r="I3404" t="s">
        <v>32</v>
      </c>
      <c r="J3404" t="s">
        <v>13</v>
      </c>
      <c r="K3404" t="s">
        <v>2906</v>
      </c>
      <c r="L3404" t="s">
        <v>30</v>
      </c>
      <c r="N3404" t="str">
        <f>IF(ISBLANK(Sales[[#This Row],[return]]),"No",Sales[[#This Row],[return]])</f>
        <v>No</v>
      </c>
      <c r="O3404" s="2">
        <v>43005</v>
      </c>
      <c r="P3404" s="8" t="str">
        <f>TEXT(DAY(Sales[[#This Row],[OrderDate]]),"ddd")</f>
        <v>Fri</v>
      </c>
      <c r="Q3404" s="8" t="str">
        <f>TEXT(MONTH(Sales[[#This Row],[ShipDate]])*29,"mmm")</f>
        <v>Sep</v>
      </c>
      <c r="R3404">
        <v>1709</v>
      </c>
      <c r="S3404" t="s">
        <v>280</v>
      </c>
      <c r="T3404" t="s">
        <v>28</v>
      </c>
      <c r="U3404">
        <v>94110</v>
      </c>
      <c r="V3404" s="1">
        <v>0</v>
      </c>
      <c r="W3404">
        <v>73</v>
      </c>
      <c r="X3404">
        <v>3</v>
      </c>
      <c r="Y3404">
        <v>147</v>
      </c>
      <c r="AD3404"/>
    </row>
    <row r="3405" spans="1:30" x14ac:dyDescent="0.25">
      <c r="A3405" t="s">
        <v>40</v>
      </c>
      <c r="B3405" s="2">
        <v>42906</v>
      </c>
      <c r="C3405" s="35">
        <f>YEAR(Sales[[#This Row],[ShipDate]])</f>
        <v>2017</v>
      </c>
      <c r="D3405" t="s">
        <v>36</v>
      </c>
      <c r="E3405" t="s">
        <v>18</v>
      </c>
      <c r="F3405" t="s">
        <v>104</v>
      </c>
      <c r="G3405" t="s">
        <v>25</v>
      </c>
      <c r="H3405" t="s">
        <v>88</v>
      </c>
      <c r="I3405" t="s">
        <v>93</v>
      </c>
      <c r="J3405" t="s">
        <v>13</v>
      </c>
      <c r="K3405" t="s">
        <v>678</v>
      </c>
      <c r="L3405" t="s">
        <v>92</v>
      </c>
      <c r="N3405" t="str">
        <f>IF(ISBLANK(Sales[[#This Row],[return]]),"No",Sales[[#This Row],[return]])</f>
        <v>No</v>
      </c>
      <c r="O3405" s="2">
        <v>42902</v>
      </c>
      <c r="P3405" s="8" t="str">
        <f>TEXT(DAY(Sales[[#This Row],[OrderDate]]),"ddd")</f>
        <v>Mon</v>
      </c>
      <c r="Q3405" s="8" t="str">
        <f>TEXT(MONTH(Sales[[#This Row],[ShipDate]])*29,"mmm")</f>
        <v>Jun</v>
      </c>
      <c r="R3405">
        <v>1255</v>
      </c>
      <c r="S3405" t="s">
        <v>2061</v>
      </c>
      <c r="T3405" t="s">
        <v>90</v>
      </c>
      <c r="U3405">
        <v>19134</v>
      </c>
      <c r="V3405" s="1">
        <v>0.2</v>
      </c>
      <c r="W3405">
        <v>2</v>
      </c>
      <c r="X3405">
        <v>2</v>
      </c>
      <c r="Y3405">
        <v>6</v>
      </c>
      <c r="AD3405"/>
    </row>
    <row r="3406" spans="1:30" x14ac:dyDescent="0.25">
      <c r="A3406" t="s">
        <v>24</v>
      </c>
      <c r="B3406" s="2">
        <v>42824</v>
      </c>
      <c r="C3406" s="35">
        <f>YEAR(Sales[[#This Row],[ShipDate]])</f>
        <v>2017</v>
      </c>
      <c r="D3406" t="s">
        <v>19</v>
      </c>
      <c r="E3406" t="s">
        <v>18</v>
      </c>
      <c r="F3406" t="s">
        <v>59</v>
      </c>
      <c r="G3406" t="s">
        <v>25</v>
      </c>
      <c r="H3406" t="s">
        <v>88</v>
      </c>
      <c r="I3406" t="s">
        <v>93</v>
      </c>
      <c r="J3406" t="s">
        <v>13</v>
      </c>
      <c r="K3406" t="s">
        <v>1596</v>
      </c>
      <c r="L3406" t="s">
        <v>92</v>
      </c>
      <c r="N3406" t="str">
        <f>IF(ISBLANK(Sales[[#This Row],[return]]),"No",Sales[[#This Row],[return]])</f>
        <v>No</v>
      </c>
      <c r="O3406" s="2">
        <v>42820</v>
      </c>
      <c r="P3406" s="8" t="str">
        <f>TEXT(DAY(Sales[[#This Row],[OrderDate]]),"ddd")</f>
        <v>Thu</v>
      </c>
      <c r="Q3406" s="8" t="str">
        <f>TEXT(MONTH(Sales[[#This Row],[ShipDate]])*29,"mmm")</f>
        <v>Mar</v>
      </c>
      <c r="R3406">
        <v>1477</v>
      </c>
      <c r="S3406" t="s">
        <v>315</v>
      </c>
      <c r="T3406" t="s">
        <v>90</v>
      </c>
      <c r="U3406">
        <v>19140</v>
      </c>
      <c r="V3406" s="1">
        <v>0.2</v>
      </c>
      <c r="W3406">
        <v>13</v>
      </c>
      <c r="X3406">
        <v>6</v>
      </c>
      <c r="Y3406">
        <v>40</v>
      </c>
      <c r="AD3406"/>
    </row>
    <row r="3407" spans="1:30" x14ac:dyDescent="0.25">
      <c r="A3407" t="s">
        <v>24</v>
      </c>
      <c r="B3407" s="2">
        <v>42824</v>
      </c>
      <c r="C3407" s="35">
        <f>YEAR(Sales[[#This Row],[ShipDate]])</f>
        <v>2017</v>
      </c>
      <c r="D3407" t="s">
        <v>19</v>
      </c>
      <c r="E3407" t="s">
        <v>18</v>
      </c>
      <c r="F3407" t="s">
        <v>99</v>
      </c>
      <c r="G3407" t="s">
        <v>46</v>
      </c>
      <c r="H3407" t="s">
        <v>88</v>
      </c>
      <c r="I3407" t="s">
        <v>93</v>
      </c>
      <c r="J3407" t="s">
        <v>13</v>
      </c>
      <c r="K3407" t="s">
        <v>1596</v>
      </c>
      <c r="L3407" t="s">
        <v>92</v>
      </c>
      <c r="N3407" t="str">
        <f>IF(ISBLANK(Sales[[#This Row],[return]]),"No",Sales[[#This Row],[return]])</f>
        <v>No</v>
      </c>
      <c r="O3407" s="2">
        <v>42820</v>
      </c>
      <c r="P3407" s="8" t="str">
        <f>TEXT(DAY(Sales[[#This Row],[OrderDate]]),"ddd")</f>
        <v>Thu</v>
      </c>
      <c r="Q3407" s="8" t="str">
        <f>TEXT(MONTH(Sales[[#This Row],[ShipDate]])*29,"mmm")</f>
        <v>Mar</v>
      </c>
      <c r="R3407">
        <v>1606</v>
      </c>
      <c r="S3407" t="s">
        <v>161</v>
      </c>
      <c r="T3407" t="s">
        <v>90</v>
      </c>
      <c r="U3407">
        <v>19140</v>
      </c>
      <c r="V3407" s="1">
        <v>0.2</v>
      </c>
      <c r="W3407">
        <v>5</v>
      </c>
      <c r="X3407">
        <v>3</v>
      </c>
      <c r="Y3407">
        <v>17</v>
      </c>
      <c r="AD3407"/>
    </row>
    <row r="3408" spans="1:30" x14ac:dyDescent="0.25">
      <c r="A3408" t="s">
        <v>40</v>
      </c>
      <c r="B3408" s="2">
        <v>42813</v>
      </c>
      <c r="C3408" s="35">
        <f>YEAR(Sales[[#This Row],[ShipDate]])</f>
        <v>2017</v>
      </c>
      <c r="D3408" t="s">
        <v>36</v>
      </c>
      <c r="E3408" t="s">
        <v>18</v>
      </c>
      <c r="F3408" t="s">
        <v>59</v>
      </c>
      <c r="G3408" t="s">
        <v>25</v>
      </c>
      <c r="H3408" t="s">
        <v>282</v>
      </c>
      <c r="I3408" t="s">
        <v>32</v>
      </c>
      <c r="J3408" t="s">
        <v>13</v>
      </c>
      <c r="K3408" t="s">
        <v>1408</v>
      </c>
      <c r="L3408" t="s">
        <v>30</v>
      </c>
      <c r="N3408" t="str">
        <f>IF(ISBLANK(Sales[[#This Row],[return]]),"No",Sales[[#This Row],[return]])</f>
        <v>No</v>
      </c>
      <c r="O3408" s="2">
        <v>42808</v>
      </c>
      <c r="P3408" s="8" t="str">
        <f>TEXT(DAY(Sales[[#This Row],[OrderDate]]),"ddd")</f>
        <v>Sat</v>
      </c>
      <c r="Q3408" s="8" t="str">
        <f>TEXT(MONTH(Sales[[#This Row],[ShipDate]])*29,"mmm")</f>
        <v>Mar</v>
      </c>
      <c r="R3408">
        <v>1828</v>
      </c>
      <c r="S3408" t="s">
        <v>518</v>
      </c>
      <c r="T3408" t="s">
        <v>28</v>
      </c>
      <c r="U3408">
        <v>95661</v>
      </c>
      <c r="V3408" s="1">
        <v>0</v>
      </c>
      <c r="W3408">
        <v>9</v>
      </c>
      <c r="X3408">
        <v>3</v>
      </c>
      <c r="Y3408">
        <v>19</v>
      </c>
      <c r="AD3408"/>
    </row>
    <row r="3409" spans="1:30" x14ac:dyDescent="0.25">
      <c r="A3409" t="s">
        <v>40</v>
      </c>
      <c r="B3409" s="2">
        <v>42999</v>
      </c>
      <c r="C3409" s="35">
        <f>YEAR(Sales[[#This Row],[ShipDate]])</f>
        <v>2017</v>
      </c>
      <c r="D3409" t="s">
        <v>36</v>
      </c>
      <c r="E3409" t="s">
        <v>18</v>
      </c>
      <c r="F3409" t="s">
        <v>104</v>
      </c>
      <c r="G3409" t="s">
        <v>25</v>
      </c>
      <c r="H3409" t="s">
        <v>2228</v>
      </c>
      <c r="I3409" t="s">
        <v>174</v>
      </c>
      <c r="J3409" t="s">
        <v>13</v>
      </c>
      <c r="K3409" t="s">
        <v>847</v>
      </c>
      <c r="L3409" t="s">
        <v>17</v>
      </c>
      <c r="N3409" t="str">
        <f>IF(ISBLANK(Sales[[#This Row],[return]]),"No",Sales[[#This Row],[return]])</f>
        <v>No</v>
      </c>
      <c r="O3409" s="2">
        <v>42994</v>
      </c>
      <c r="P3409" s="8" t="str">
        <f>TEXT(DAY(Sales[[#This Row],[OrderDate]]),"ddd")</f>
        <v>Mon</v>
      </c>
      <c r="Q3409" s="8" t="str">
        <f>TEXT(MONTH(Sales[[#This Row],[ShipDate]])*29,"mmm")</f>
        <v>Sep</v>
      </c>
      <c r="R3409">
        <v>1501</v>
      </c>
      <c r="S3409" t="s">
        <v>332</v>
      </c>
      <c r="T3409" t="s">
        <v>15</v>
      </c>
      <c r="U3409">
        <v>23602</v>
      </c>
      <c r="V3409" s="1">
        <v>0</v>
      </c>
      <c r="W3409">
        <v>15</v>
      </c>
      <c r="X3409">
        <v>4</v>
      </c>
      <c r="Y3409">
        <v>31</v>
      </c>
      <c r="AD3409"/>
    </row>
    <row r="3410" spans="1:30" x14ac:dyDescent="0.25">
      <c r="A3410" t="s">
        <v>40</v>
      </c>
      <c r="B3410" s="2">
        <v>43001</v>
      </c>
      <c r="C3410" s="35">
        <f>YEAR(Sales[[#This Row],[ShipDate]])</f>
        <v>2017</v>
      </c>
      <c r="D3410" t="s">
        <v>36</v>
      </c>
      <c r="E3410" t="s">
        <v>31</v>
      </c>
      <c r="F3410" t="s">
        <v>43</v>
      </c>
      <c r="G3410" t="s">
        <v>11</v>
      </c>
      <c r="H3410" t="s">
        <v>26</v>
      </c>
      <c r="I3410" t="s">
        <v>32</v>
      </c>
      <c r="J3410" t="s">
        <v>13</v>
      </c>
      <c r="K3410" t="s">
        <v>2605</v>
      </c>
      <c r="L3410" t="s">
        <v>30</v>
      </c>
      <c r="N3410" t="str">
        <f>IF(ISBLANK(Sales[[#This Row],[return]]),"No",Sales[[#This Row],[return]])</f>
        <v>No</v>
      </c>
      <c r="O3410" s="2">
        <v>42996</v>
      </c>
      <c r="P3410" s="8" t="str">
        <f>TEXT(DAY(Sales[[#This Row],[OrderDate]]),"ddd")</f>
        <v>Wed</v>
      </c>
      <c r="Q3410" s="8" t="str">
        <f>TEXT(MONTH(Sales[[#This Row],[ShipDate]])*29,"mmm")</f>
        <v>Sep</v>
      </c>
      <c r="R3410">
        <v>108</v>
      </c>
      <c r="S3410" t="s">
        <v>1591</v>
      </c>
      <c r="T3410" t="s">
        <v>28</v>
      </c>
      <c r="U3410">
        <v>90049</v>
      </c>
      <c r="V3410" s="1">
        <v>0</v>
      </c>
      <c r="W3410">
        <v>10</v>
      </c>
      <c r="X3410">
        <v>2</v>
      </c>
      <c r="Y3410">
        <v>24</v>
      </c>
      <c r="AD3410"/>
    </row>
    <row r="3411" spans="1:30" x14ac:dyDescent="0.25">
      <c r="A3411" t="s">
        <v>40</v>
      </c>
      <c r="B3411" s="2">
        <v>43001</v>
      </c>
      <c r="C3411" s="35">
        <f>YEAR(Sales[[#This Row],[ShipDate]])</f>
        <v>2017</v>
      </c>
      <c r="D3411" t="s">
        <v>36</v>
      </c>
      <c r="E3411" t="s">
        <v>31</v>
      </c>
      <c r="F3411" t="s">
        <v>45</v>
      </c>
      <c r="G3411" t="s">
        <v>25</v>
      </c>
      <c r="H3411" t="s">
        <v>26</v>
      </c>
      <c r="I3411" t="s">
        <v>32</v>
      </c>
      <c r="J3411" t="s">
        <v>13</v>
      </c>
      <c r="K3411" t="s">
        <v>2605</v>
      </c>
      <c r="L3411" t="s">
        <v>30</v>
      </c>
      <c r="N3411" t="str">
        <f>IF(ISBLANK(Sales[[#This Row],[return]]),"No",Sales[[#This Row],[return]])</f>
        <v>No</v>
      </c>
      <c r="O3411" s="2">
        <v>42996</v>
      </c>
      <c r="P3411" s="8" t="str">
        <f>TEXT(DAY(Sales[[#This Row],[OrderDate]]),"ddd")</f>
        <v>Wed</v>
      </c>
      <c r="Q3411" s="8" t="str">
        <f>TEXT(MONTH(Sales[[#This Row],[ShipDate]])*29,"mmm")</f>
        <v>Sep</v>
      </c>
      <c r="R3411">
        <v>1326</v>
      </c>
      <c r="S3411" t="s">
        <v>479</v>
      </c>
      <c r="T3411" t="s">
        <v>28</v>
      </c>
      <c r="U3411">
        <v>90049</v>
      </c>
      <c r="V3411" s="1">
        <v>0</v>
      </c>
      <c r="W3411">
        <v>5</v>
      </c>
      <c r="X3411">
        <v>2</v>
      </c>
      <c r="Y3411">
        <v>12</v>
      </c>
      <c r="AD3411"/>
    </row>
    <row r="3412" spans="1:30" x14ac:dyDescent="0.25">
      <c r="A3412" t="s">
        <v>40</v>
      </c>
      <c r="B3412" s="2">
        <v>43001</v>
      </c>
      <c r="C3412" s="35">
        <f>YEAR(Sales[[#This Row],[ShipDate]])</f>
        <v>2017</v>
      </c>
      <c r="D3412" t="s">
        <v>36</v>
      </c>
      <c r="E3412" t="s">
        <v>31</v>
      </c>
      <c r="F3412" t="s">
        <v>290</v>
      </c>
      <c r="G3412" t="s">
        <v>25</v>
      </c>
      <c r="H3412" t="s">
        <v>26</v>
      </c>
      <c r="I3412" t="s">
        <v>32</v>
      </c>
      <c r="J3412" t="s">
        <v>13</v>
      </c>
      <c r="K3412" t="s">
        <v>2605</v>
      </c>
      <c r="L3412" t="s">
        <v>30</v>
      </c>
      <c r="N3412" t="str">
        <f>IF(ISBLANK(Sales[[#This Row],[return]]),"No",Sales[[#This Row],[return]])</f>
        <v>No</v>
      </c>
      <c r="O3412" s="2">
        <v>42996</v>
      </c>
      <c r="P3412" s="8" t="str">
        <f>TEXT(DAY(Sales[[#This Row],[OrderDate]]),"ddd")</f>
        <v>Wed</v>
      </c>
      <c r="Q3412" s="8" t="str">
        <f>TEXT(MONTH(Sales[[#This Row],[ShipDate]])*29,"mmm")</f>
        <v>Sep</v>
      </c>
      <c r="R3412">
        <v>597</v>
      </c>
      <c r="S3412" t="s">
        <v>3251</v>
      </c>
      <c r="T3412" t="s">
        <v>28</v>
      </c>
      <c r="U3412">
        <v>90049</v>
      </c>
      <c r="V3412" s="1">
        <v>0</v>
      </c>
      <c r="W3412">
        <v>5</v>
      </c>
      <c r="X3412">
        <v>2</v>
      </c>
      <c r="Y3412">
        <v>17</v>
      </c>
      <c r="AD3412"/>
    </row>
    <row r="3413" spans="1:30" x14ac:dyDescent="0.25">
      <c r="A3413" t="s">
        <v>24</v>
      </c>
      <c r="B3413" s="2">
        <v>43017</v>
      </c>
      <c r="C3413" s="35">
        <f>YEAR(Sales[[#This Row],[ShipDate]])</f>
        <v>2017</v>
      </c>
      <c r="D3413" t="s">
        <v>19</v>
      </c>
      <c r="E3413" t="s">
        <v>31</v>
      </c>
      <c r="F3413" t="s">
        <v>23</v>
      </c>
      <c r="G3413" t="s">
        <v>11</v>
      </c>
      <c r="H3413" t="s">
        <v>948</v>
      </c>
      <c r="I3413" t="s">
        <v>598</v>
      </c>
      <c r="J3413" t="s">
        <v>13</v>
      </c>
      <c r="K3413" t="s">
        <v>949</v>
      </c>
      <c r="L3413" t="s">
        <v>17</v>
      </c>
      <c r="N3413" t="str">
        <f>IF(ISBLANK(Sales[[#This Row],[return]]),"No",Sales[[#This Row],[return]])</f>
        <v>No</v>
      </c>
      <c r="O3413" s="2">
        <v>43012</v>
      </c>
      <c r="P3413" s="8" t="str">
        <f>TEXT(DAY(Sales[[#This Row],[OrderDate]]),"ddd")</f>
        <v>Wed</v>
      </c>
      <c r="Q3413" s="8" t="str">
        <f>TEXT(MONTH(Sales[[#This Row],[ShipDate]])*29,"mmm")</f>
        <v>Oct</v>
      </c>
      <c r="R3413">
        <v>1209</v>
      </c>
      <c r="S3413" t="s">
        <v>950</v>
      </c>
      <c r="T3413" t="s">
        <v>15</v>
      </c>
      <c r="U3413">
        <v>31088</v>
      </c>
      <c r="V3413" s="1">
        <v>0</v>
      </c>
      <c r="W3413">
        <v>43</v>
      </c>
      <c r="X3413">
        <v>3</v>
      </c>
      <c r="Y3413">
        <v>393</v>
      </c>
      <c r="AD3413"/>
    </row>
    <row r="3414" spans="1:30" x14ac:dyDescent="0.25">
      <c r="A3414" t="s">
        <v>24</v>
      </c>
      <c r="B3414" s="2">
        <v>42816</v>
      </c>
      <c r="C3414" s="35">
        <f>YEAR(Sales[[#This Row],[ShipDate]])</f>
        <v>2017</v>
      </c>
      <c r="D3414" t="s">
        <v>113</v>
      </c>
      <c r="E3414" t="s">
        <v>69</v>
      </c>
      <c r="F3414" t="s">
        <v>21</v>
      </c>
      <c r="G3414" t="s">
        <v>11</v>
      </c>
      <c r="H3414" t="s">
        <v>107</v>
      </c>
      <c r="I3414" t="s">
        <v>70</v>
      </c>
      <c r="J3414" t="s">
        <v>13</v>
      </c>
      <c r="K3414" t="s">
        <v>2903</v>
      </c>
      <c r="L3414" t="s">
        <v>68</v>
      </c>
      <c r="N3414" t="str">
        <f>IF(ISBLANK(Sales[[#This Row],[return]]),"No",Sales[[#This Row],[return]])</f>
        <v>No</v>
      </c>
      <c r="O3414" s="2">
        <v>42813</v>
      </c>
      <c r="P3414" s="8" t="str">
        <f>TEXT(DAY(Sales[[#This Row],[OrderDate]]),"ddd")</f>
        <v>Thu</v>
      </c>
      <c r="Q3414" s="8" t="str">
        <f>TEXT(MONTH(Sales[[#This Row],[ShipDate]])*29,"mmm")</f>
        <v>Mar</v>
      </c>
      <c r="R3414">
        <v>384</v>
      </c>
      <c r="S3414" t="s">
        <v>1109</v>
      </c>
      <c r="T3414" t="s">
        <v>66</v>
      </c>
      <c r="U3414">
        <v>77041</v>
      </c>
      <c r="V3414" s="1">
        <v>0.32</v>
      </c>
      <c r="W3414">
        <v>-68</v>
      </c>
      <c r="X3414">
        <v>4</v>
      </c>
      <c r="Y3414">
        <v>383</v>
      </c>
      <c r="AD3414"/>
    </row>
    <row r="3415" spans="1:30" x14ac:dyDescent="0.25">
      <c r="A3415" t="s">
        <v>24</v>
      </c>
      <c r="B3415" s="2">
        <v>42816</v>
      </c>
      <c r="C3415" s="35">
        <f>YEAR(Sales[[#This Row],[ShipDate]])</f>
        <v>2017</v>
      </c>
      <c r="D3415" t="s">
        <v>113</v>
      </c>
      <c r="E3415" t="s">
        <v>69</v>
      </c>
      <c r="F3415" t="s">
        <v>59</v>
      </c>
      <c r="G3415" t="s">
        <v>25</v>
      </c>
      <c r="H3415" t="s">
        <v>107</v>
      </c>
      <c r="I3415" t="s">
        <v>70</v>
      </c>
      <c r="J3415" t="s">
        <v>13</v>
      </c>
      <c r="K3415" t="s">
        <v>2903</v>
      </c>
      <c r="L3415" t="s">
        <v>68</v>
      </c>
      <c r="N3415" t="str">
        <f>IF(ISBLANK(Sales[[#This Row],[return]]),"No",Sales[[#This Row],[return]])</f>
        <v>No</v>
      </c>
      <c r="O3415" s="2">
        <v>42813</v>
      </c>
      <c r="P3415" s="8" t="str">
        <f>TEXT(DAY(Sales[[#This Row],[OrderDate]]),"ddd")</f>
        <v>Thu</v>
      </c>
      <c r="Q3415" s="8" t="str">
        <f>TEXT(MONTH(Sales[[#This Row],[ShipDate]])*29,"mmm")</f>
        <v>Mar</v>
      </c>
      <c r="R3415">
        <v>1712</v>
      </c>
      <c r="S3415" t="s">
        <v>2280</v>
      </c>
      <c r="T3415" t="s">
        <v>66</v>
      </c>
      <c r="U3415">
        <v>77041</v>
      </c>
      <c r="V3415" s="1">
        <v>0.2</v>
      </c>
      <c r="W3415">
        <v>24</v>
      </c>
      <c r="X3415">
        <v>2</v>
      </c>
      <c r="Y3415">
        <v>66</v>
      </c>
      <c r="AD3415"/>
    </row>
    <row r="3416" spans="1:30" x14ac:dyDescent="0.25">
      <c r="A3416" t="s">
        <v>40</v>
      </c>
      <c r="B3416" s="2">
        <v>42993</v>
      </c>
      <c r="C3416" s="35">
        <f>YEAR(Sales[[#This Row],[ShipDate]])</f>
        <v>2017</v>
      </c>
      <c r="D3416" t="s">
        <v>36</v>
      </c>
      <c r="E3416" t="s">
        <v>18</v>
      </c>
      <c r="F3416" t="s">
        <v>59</v>
      </c>
      <c r="G3416" t="s">
        <v>25</v>
      </c>
      <c r="H3416" t="s">
        <v>1302</v>
      </c>
      <c r="I3416" t="s">
        <v>324</v>
      </c>
      <c r="J3416" t="s">
        <v>13</v>
      </c>
      <c r="K3416" t="s">
        <v>1322</v>
      </c>
      <c r="L3416" t="s">
        <v>68</v>
      </c>
      <c r="N3416" t="str">
        <f>IF(ISBLANK(Sales[[#This Row],[return]]),"No",Sales[[#This Row],[return]])</f>
        <v>No</v>
      </c>
      <c r="O3416" s="2">
        <v>42988</v>
      </c>
      <c r="P3416" s="8" t="str">
        <f>TEXT(DAY(Sales[[#This Row],[OrderDate]]),"ddd")</f>
        <v>Tue</v>
      </c>
      <c r="Q3416" s="8" t="str">
        <f>TEXT(MONTH(Sales[[#This Row],[ShipDate]])*29,"mmm")</f>
        <v>Sep</v>
      </c>
      <c r="R3416">
        <v>1749</v>
      </c>
      <c r="S3416" t="s">
        <v>1688</v>
      </c>
      <c r="T3416" t="s">
        <v>66</v>
      </c>
      <c r="U3416">
        <v>74133</v>
      </c>
      <c r="V3416" s="1">
        <v>0</v>
      </c>
      <c r="W3416">
        <v>7</v>
      </c>
      <c r="X3416">
        <v>3</v>
      </c>
      <c r="Y3416">
        <v>15</v>
      </c>
      <c r="AD3416"/>
    </row>
    <row r="3417" spans="1:30" x14ac:dyDescent="0.25">
      <c r="A3417" t="s">
        <v>40</v>
      </c>
      <c r="B3417" s="2">
        <v>43045</v>
      </c>
      <c r="C3417" s="35">
        <f>YEAR(Sales[[#This Row],[ShipDate]])</f>
        <v>2017</v>
      </c>
      <c r="D3417" t="s">
        <v>36</v>
      </c>
      <c r="E3417" t="s">
        <v>18</v>
      </c>
      <c r="F3417" t="s">
        <v>43</v>
      </c>
      <c r="G3417" t="s">
        <v>11</v>
      </c>
      <c r="H3417" t="s">
        <v>457</v>
      </c>
      <c r="I3417" t="s">
        <v>32</v>
      </c>
      <c r="J3417" t="s">
        <v>13</v>
      </c>
      <c r="K3417" t="s">
        <v>1471</v>
      </c>
      <c r="L3417" t="s">
        <v>30</v>
      </c>
      <c r="N3417" t="str">
        <f>IF(ISBLANK(Sales[[#This Row],[return]]),"No",Sales[[#This Row],[return]])</f>
        <v>No</v>
      </c>
      <c r="O3417" s="2">
        <v>43041</v>
      </c>
      <c r="P3417" s="8" t="str">
        <f>TEXT(DAY(Sales[[#This Row],[OrderDate]]),"ddd")</f>
        <v>Mon</v>
      </c>
      <c r="Q3417" s="8" t="str">
        <f>TEXT(MONTH(Sales[[#This Row],[ShipDate]])*29,"mmm")</f>
        <v>Nov</v>
      </c>
      <c r="R3417">
        <v>469</v>
      </c>
      <c r="S3417" t="s">
        <v>1480</v>
      </c>
      <c r="T3417" t="s">
        <v>28</v>
      </c>
      <c r="U3417">
        <v>92105</v>
      </c>
      <c r="V3417" s="1">
        <v>0</v>
      </c>
      <c r="W3417">
        <v>34</v>
      </c>
      <c r="X3417">
        <v>6</v>
      </c>
      <c r="Y3417">
        <v>97</v>
      </c>
      <c r="AD3417"/>
    </row>
    <row r="3418" spans="1:30" x14ac:dyDescent="0.25">
      <c r="A3418" t="s">
        <v>40</v>
      </c>
      <c r="B3418" s="2">
        <v>43045</v>
      </c>
      <c r="C3418" s="35">
        <f>YEAR(Sales[[#This Row],[ShipDate]])</f>
        <v>2017</v>
      </c>
      <c r="D3418" t="s">
        <v>36</v>
      </c>
      <c r="E3418" t="s">
        <v>18</v>
      </c>
      <c r="F3418" t="s">
        <v>21</v>
      </c>
      <c r="G3418" t="s">
        <v>11</v>
      </c>
      <c r="H3418" t="s">
        <v>457</v>
      </c>
      <c r="I3418" t="s">
        <v>32</v>
      </c>
      <c r="J3418" t="s">
        <v>13</v>
      </c>
      <c r="K3418" t="s">
        <v>1471</v>
      </c>
      <c r="L3418" t="s">
        <v>30</v>
      </c>
      <c r="N3418" t="str">
        <f>IF(ISBLANK(Sales[[#This Row],[return]]),"No",Sales[[#This Row],[return]])</f>
        <v>No</v>
      </c>
      <c r="O3418" s="2">
        <v>43041</v>
      </c>
      <c r="P3418" s="8" t="str">
        <f>TEXT(DAY(Sales[[#This Row],[OrderDate]]),"ddd")</f>
        <v>Mon</v>
      </c>
      <c r="Q3418" s="8" t="str">
        <f>TEXT(MONTH(Sales[[#This Row],[ShipDate]])*29,"mmm")</f>
        <v>Nov</v>
      </c>
      <c r="R3418">
        <v>1228</v>
      </c>
      <c r="S3418" t="s">
        <v>3115</v>
      </c>
      <c r="T3418" t="s">
        <v>28</v>
      </c>
      <c r="U3418">
        <v>92105</v>
      </c>
      <c r="V3418" s="1">
        <v>0.15</v>
      </c>
      <c r="W3418">
        <v>-30</v>
      </c>
      <c r="X3418">
        <v>3</v>
      </c>
      <c r="Y3418">
        <v>512</v>
      </c>
      <c r="AD3418"/>
    </row>
    <row r="3419" spans="1:30" x14ac:dyDescent="0.25">
      <c r="A3419" t="s">
        <v>40</v>
      </c>
      <c r="B3419" s="2">
        <v>43045</v>
      </c>
      <c r="C3419" s="35">
        <f>YEAR(Sales[[#This Row],[ShipDate]])</f>
        <v>2017</v>
      </c>
      <c r="D3419" t="s">
        <v>36</v>
      </c>
      <c r="E3419" t="s">
        <v>18</v>
      </c>
      <c r="F3419" t="s">
        <v>50</v>
      </c>
      <c r="G3419" t="s">
        <v>25</v>
      </c>
      <c r="H3419" t="s">
        <v>457</v>
      </c>
      <c r="I3419" t="s">
        <v>32</v>
      </c>
      <c r="J3419" t="s">
        <v>13</v>
      </c>
      <c r="K3419" t="s">
        <v>1471</v>
      </c>
      <c r="L3419" t="s">
        <v>30</v>
      </c>
      <c r="N3419" t="str">
        <f>IF(ISBLANK(Sales[[#This Row],[return]]),"No",Sales[[#This Row],[return]])</f>
        <v>No</v>
      </c>
      <c r="O3419" s="2">
        <v>43041</v>
      </c>
      <c r="P3419" s="8" t="str">
        <f>TEXT(DAY(Sales[[#This Row],[OrderDate]]),"ddd")</f>
        <v>Mon</v>
      </c>
      <c r="Q3419" s="8" t="str">
        <f>TEXT(MONTH(Sales[[#This Row],[ShipDate]])*29,"mmm")</f>
        <v>Nov</v>
      </c>
      <c r="R3419">
        <v>410</v>
      </c>
      <c r="S3419" t="s">
        <v>1036</v>
      </c>
      <c r="T3419" t="s">
        <v>28</v>
      </c>
      <c r="U3419">
        <v>92105</v>
      </c>
      <c r="V3419" s="1">
        <v>0.2</v>
      </c>
      <c r="W3419">
        <v>4</v>
      </c>
      <c r="X3419">
        <v>3</v>
      </c>
      <c r="Y3419">
        <v>12</v>
      </c>
      <c r="AD3419"/>
    </row>
    <row r="3420" spans="1:30" x14ac:dyDescent="0.25">
      <c r="A3420" t="s">
        <v>40</v>
      </c>
      <c r="B3420" s="2">
        <v>43045</v>
      </c>
      <c r="C3420" s="35">
        <f>YEAR(Sales[[#This Row],[ShipDate]])</f>
        <v>2017</v>
      </c>
      <c r="D3420" t="s">
        <v>36</v>
      </c>
      <c r="E3420" t="s">
        <v>18</v>
      </c>
      <c r="F3420" t="s">
        <v>50</v>
      </c>
      <c r="G3420" t="s">
        <v>25</v>
      </c>
      <c r="H3420" t="s">
        <v>457</v>
      </c>
      <c r="I3420" t="s">
        <v>32</v>
      </c>
      <c r="J3420" t="s">
        <v>13</v>
      </c>
      <c r="K3420" t="s">
        <v>1471</v>
      </c>
      <c r="L3420" t="s">
        <v>30</v>
      </c>
      <c r="N3420" t="str">
        <f>IF(ISBLANK(Sales[[#This Row],[return]]),"No",Sales[[#This Row],[return]])</f>
        <v>No</v>
      </c>
      <c r="O3420" s="2">
        <v>43041</v>
      </c>
      <c r="P3420" s="8" t="str">
        <f>TEXT(DAY(Sales[[#This Row],[OrderDate]]),"ddd")</f>
        <v>Mon</v>
      </c>
      <c r="Q3420" s="8" t="str">
        <f>TEXT(MONTH(Sales[[#This Row],[ShipDate]])*29,"mmm")</f>
        <v>Nov</v>
      </c>
      <c r="R3420">
        <v>700</v>
      </c>
      <c r="S3420" t="s">
        <v>566</v>
      </c>
      <c r="T3420" t="s">
        <v>28</v>
      </c>
      <c r="U3420">
        <v>92105</v>
      </c>
      <c r="V3420" s="1">
        <v>0.2</v>
      </c>
      <c r="W3420">
        <v>41</v>
      </c>
      <c r="X3420">
        <v>7</v>
      </c>
      <c r="Y3420">
        <v>117</v>
      </c>
      <c r="AD3420"/>
    </row>
    <row r="3421" spans="1:30" x14ac:dyDescent="0.25">
      <c r="A3421" t="s">
        <v>40</v>
      </c>
      <c r="B3421" s="2">
        <v>42889</v>
      </c>
      <c r="C3421" s="35">
        <f>YEAR(Sales[[#This Row],[ShipDate]])</f>
        <v>2017</v>
      </c>
      <c r="D3421" t="s">
        <v>36</v>
      </c>
      <c r="E3421" t="s">
        <v>18</v>
      </c>
      <c r="F3421" t="s">
        <v>33</v>
      </c>
      <c r="G3421" t="s">
        <v>25</v>
      </c>
      <c r="H3421" t="s">
        <v>1624</v>
      </c>
      <c r="I3421" t="s">
        <v>142</v>
      </c>
      <c r="J3421" t="s">
        <v>13</v>
      </c>
      <c r="K3421" t="s">
        <v>210</v>
      </c>
      <c r="L3421" t="s">
        <v>68</v>
      </c>
      <c r="N3421" t="str">
        <f>IF(ISBLANK(Sales[[#This Row],[return]]),"No",Sales[[#This Row],[return]])</f>
        <v>No</v>
      </c>
      <c r="O3421" s="2">
        <v>42884</v>
      </c>
      <c r="P3421" s="8" t="str">
        <f>TEXT(DAY(Sales[[#This Row],[OrderDate]]),"ddd")</f>
        <v>Sun</v>
      </c>
      <c r="Q3421" s="8" t="str">
        <f>TEXT(MONTH(Sales[[#This Row],[ShipDate]])*29,"mmm")</f>
        <v>Jun</v>
      </c>
      <c r="R3421">
        <v>183</v>
      </c>
      <c r="S3421" t="s">
        <v>1078</v>
      </c>
      <c r="T3421" t="s">
        <v>66</v>
      </c>
      <c r="U3421">
        <v>46203</v>
      </c>
      <c r="V3421" s="1">
        <v>0</v>
      </c>
      <c r="W3421">
        <v>6</v>
      </c>
      <c r="X3421">
        <v>3</v>
      </c>
      <c r="Y3421">
        <v>12</v>
      </c>
      <c r="AD3421"/>
    </row>
    <row r="3422" spans="1:30" x14ac:dyDescent="0.25">
      <c r="A3422" t="s">
        <v>40</v>
      </c>
      <c r="B3422" s="2">
        <v>43066</v>
      </c>
      <c r="C3422" s="35">
        <f>YEAR(Sales[[#This Row],[ShipDate]])</f>
        <v>2017</v>
      </c>
      <c r="D3422" t="s">
        <v>36</v>
      </c>
      <c r="E3422" t="s">
        <v>18</v>
      </c>
      <c r="F3422" t="s">
        <v>150</v>
      </c>
      <c r="G3422" t="s">
        <v>25</v>
      </c>
      <c r="H3422" t="s">
        <v>178</v>
      </c>
      <c r="I3422" t="s">
        <v>180</v>
      </c>
      <c r="J3422" t="s">
        <v>13</v>
      </c>
      <c r="K3422" t="s">
        <v>1206</v>
      </c>
      <c r="L3422" t="s">
        <v>17</v>
      </c>
      <c r="N3422" t="str">
        <f>IF(ISBLANK(Sales[[#This Row],[return]]),"No",Sales[[#This Row],[return]])</f>
        <v>No</v>
      </c>
      <c r="O3422" s="2">
        <v>43061</v>
      </c>
      <c r="P3422" s="8" t="str">
        <f>TEXT(DAY(Sales[[#This Row],[OrderDate]]),"ddd")</f>
        <v>Sun</v>
      </c>
      <c r="Q3422" s="8" t="str">
        <f>TEXT(MONTH(Sales[[#This Row],[ShipDate]])*29,"mmm")</f>
        <v>Nov</v>
      </c>
      <c r="R3422">
        <v>1608</v>
      </c>
      <c r="S3422" t="s">
        <v>516</v>
      </c>
      <c r="T3422" t="s">
        <v>15</v>
      </c>
      <c r="U3422">
        <v>38109</v>
      </c>
      <c r="V3422" s="1">
        <v>0.2</v>
      </c>
      <c r="W3422">
        <v>19</v>
      </c>
      <c r="X3422">
        <v>6</v>
      </c>
      <c r="Y3422">
        <v>55</v>
      </c>
      <c r="AD3422"/>
    </row>
    <row r="3423" spans="1:30" x14ac:dyDescent="0.25">
      <c r="A3423" t="s">
        <v>40</v>
      </c>
      <c r="B3423" s="2">
        <v>43066</v>
      </c>
      <c r="C3423" s="35">
        <f>YEAR(Sales[[#This Row],[ShipDate]])</f>
        <v>2017</v>
      </c>
      <c r="D3423" t="s">
        <v>36</v>
      </c>
      <c r="E3423" t="s">
        <v>18</v>
      </c>
      <c r="F3423" t="s">
        <v>50</v>
      </c>
      <c r="G3423" t="s">
        <v>25</v>
      </c>
      <c r="H3423" t="s">
        <v>178</v>
      </c>
      <c r="I3423" t="s">
        <v>180</v>
      </c>
      <c r="J3423" t="s">
        <v>13</v>
      </c>
      <c r="K3423" t="s">
        <v>1206</v>
      </c>
      <c r="L3423" t="s">
        <v>17</v>
      </c>
      <c r="N3423" t="str">
        <f>IF(ISBLANK(Sales[[#This Row],[return]]),"No",Sales[[#This Row],[return]])</f>
        <v>No</v>
      </c>
      <c r="O3423" s="2">
        <v>43061</v>
      </c>
      <c r="P3423" s="8" t="str">
        <f>TEXT(DAY(Sales[[#This Row],[OrderDate]]),"ddd")</f>
        <v>Sun</v>
      </c>
      <c r="Q3423" s="8" t="str">
        <f>TEXT(MONTH(Sales[[#This Row],[ShipDate]])*29,"mmm")</f>
        <v>Nov</v>
      </c>
      <c r="R3423">
        <v>54</v>
      </c>
      <c r="S3423" t="s">
        <v>3229</v>
      </c>
      <c r="T3423" t="s">
        <v>15</v>
      </c>
      <c r="U3423">
        <v>38109</v>
      </c>
      <c r="V3423" s="1">
        <v>0.7</v>
      </c>
      <c r="W3423">
        <v>-2</v>
      </c>
      <c r="X3423">
        <v>2</v>
      </c>
      <c r="Y3423">
        <v>3</v>
      </c>
      <c r="AD3423"/>
    </row>
    <row r="3424" spans="1:30" x14ac:dyDescent="0.25">
      <c r="A3424" t="s">
        <v>10</v>
      </c>
      <c r="B3424" s="2">
        <v>43005</v>
      </c>
      <c r="C3424" s="35">
        <f>YEAR(Sales[[#This Row],[ShipDate]])</f>
        <v>2017</v>
      </c>
      <c r="D3424" t="s">
        <v>36</v>
      </c>
      <c r="E3424" t="s">
        <v>31</v>
      </c>
      <c r="F3424" t="s">
        <v>21</v>
      </c>
      <c r="G3424" t="s">
        <v>11</v>
      </c>
      <c r="H3424" t="s">
        <v>2751</v>
      </c>
      <c r="I3424" t="s">
        <v>133</v>
      </c>
      <c r="J3424" t="s">
        <v>13</v>
      </c>
      <c r="K3424" t="s">
        <v>2688</v>
      </c>
      <c r="L3424" t="s">
        <v>68</v>
      </c>
      <c r="M3424" t="s">
        <v>82</v>
      </c>
      <c r="N3424" t="str">
        <f>IF(ISBLANK(Sales[[#This Row],[return]]),"No",Sales[[#This Row],[return]])</f>
        <v>Yes</v>
      </c>
      <c r="O3424" s="2">
        <v>42999</v>
      </c>
      <c r="P3424" s="8" t="str">
        <f>TEXT(DAY(Sales[[#This Row],[OrderDate]]),"ddd")</f>
        <v>Sat</v>
      </c>
      <c r="Q3424" s="8" t="str">
        <f>TEXT(MONTH(Sales[[#This Row],[ShipDate]])*29,"mmm")</f>
        <v>Sep</v>
      </c>
      <c r="R3424">
        <v>1228</v>
      </c>
      <c r="S3424" t="s">
        <v>3116</v>
      </c>
      <c r="T3424" t="s">
        <v>66</v>
      </c>
      <c r="U3424">
        <v>48146</v>
      </c>
      <c r="V3424" s="1">
        <v>0</v>
      </c>
      <c r="W3424">
        <v>31</v>
      </c>
      <c r="X3424">
        <v>4</v>
      </c>
      <c r="Y3424">
        <v>194</v>
      </c>
      <c r="AD3424"/>
    </row>
    <row r="3425" spans="1:30" x14ac:dyDescent="0.25">
      <c r="A3425" t="s">
        <v>10</v>
      </c>
      <c r="B3425" s="2">
        <v>43005</v>
      </c>
      <c r="C3425" s="35">
        <f>YEAR(Sales[[#This Row],[ShipDate]])</f>
        <v>2017</v>
      </c>
      <c r="D3425" t="s">
        <v>36</v>
      </c>
      <c r="E3425" t="s">
        <v>31</v>
      </c>
      <c r="F3425" t="s">
        <v>45</v>
      </c>
      <c r="G3425" t="s">
        <v>25</v>
      </c>
      <c r="H3425" t="s">
        <v>2751</v>
      </c>
      <c r="I3425" t="s">
        <v>133</v>
      </c>
      <c r="J3425" t="s">
        <v>13</v>
      </c>
      <c r="K3425" t="s">
        <v>2688</v>
      </c>
      <c r="L3425" t="s">
        <v>68</v>
      </c>
      <c r="M3425" t="s">
        <v>82</v>
      </c>
      <c r="N3425" t="str">
        <f>IF(ISBLANK(Sales[[#This Row],[return]]),"No",Sales[[#This Row],[return]])</f>
        <v>Yes</v>
      </c>
      <c r="O3425" s="2">
        <v>42999</v>
      </c>
      <c r="P3425" s="8" t="str">
        <f>TEXT(DAY(Sales[[#This Row],[OrderDate]]),"ddd")</f>
        <v>Sat</v>
      </c>
      <c r="Q3425" s="8" t="str">
        <f>TEXT(MONTH(Sales[[#This Row],[ShipDate]])*29,"mmm")</f>
        <v>Sep</v>
      </c>
      <c r="R3425">
        <v>362</v>
      </c>
      <c r="S3425" t="s">
        <v>1662</v>
      </c>
      <c r="T3425" t="s">
        <v>66</v>
      </c>
      <c r="U3425">
        <v>48146</v>
      </c>
      <c r="V3425" s="1">
        <v>0</v>
      </c>
      <c r="W3425">
        <v>8</v>
      </c>
      <c r="X3425">
        <v>1</v>
      </c>
      <c r="Y3425">
        <v>26</v>
      </c>
      <c r="AD3425"/>
    </row>
    <row r="3426" spans="1:30" x14ac:dyDescent="0.25">
      <c r="A3426" t="s">
        <v>40</v>
      </c>
      <c r="B3426" s="2">
        <v>43020</v>
      </c>
      <c r="C3426" s="35">
        <f>YEAR(Sales[[#This Row],[ShipDate]])</f>
        <v>2017</v>
      </c>
      <c r="D3426" t="s">
        <v>36</v>
      </c>
      <c r="E3426" t="s">
        <v>18</v>
      </c>
      <c r="F3426" t="s">
        <v>43</v>
      </c>
      <c r="G3426" t="s">
        <v>11</v>
      </c>
      <c r="H3426" t="s">
        <v>79</v>
      </c>
      <c r="I3426" t="s">
        <v>32</v>
      </c>
      <c r="J3426" t="s">
        <v>13</v>
      </c>
      <c r="K3426" t="s">
        <v>393</v>
      </c>
      <c r="L3426" t="s">
        <v>30</v>
      </c>
      <c r="N3426" t="str">
        <f>IF(ISBLANK(Sales[[#This Row],[return]]),"No",Sales[[#This Row],[return]])</f>
        <v>No</v>
      </c>
      <c r="O3426" s="2">
        <v>43016</v>
      </c>
      <c r="P3426" s="8" t="str">
        <f>TEXT(DAY(Sales[[#This Row],[OrderDate]]),"ddd")</f>
        <v>Sun</v>
      </c>
      <c r="Q3426" s="8" t="str">
        <f>TEXT(MONTH(Sales[[#This Row],[ShipDate]])*29,"mmm")</f>
        <v>Oct</v>
      </c>
      <c r="R3426">
        <v>510</v>
      </c>
      <c r="S3426" t="s">
        <v>542</v>
      </c>
      <c r="T3426" t="s">
        <v>28</v>
      </c>
      <c r="U3426">
        <v>94122</v>
      </c>
      <c r="V3426" s="1">
        <v>0</v>
      </c>
      <c r="W3426">
        <v>63</v>
      </c>
      <c r="X3426">
        <v>5</v>
      </c>
      <c r="Y3426">
        <v>146</v>
      </c>
      <c r="AD3426"/>
    </row>
    <row r="3427" spans="1:30" x14ac:dyDescent="0.25">
      <c r="A3427" t="s">
        <v>10</v>
      </c>
      <c r="B3427" s="2">
        <v>42955</v>
      </c>
      <c r="C3427" s="35">
        <f>YEAR(Sales[[#This Row],[ShipDate]])</f>
        <v>2017</v>
      </c>
      <c r="D3427" t="s">
        <v>607</v>
      </c>
      <c r="E3427" t="s">
        <v>18</v>
      </c>
      <c r="F3427" t="s">
        <v>23</v>
      </c>
      <c r="G3427" t="s">
        <v>11</v>
      </c>
      <c r="H3427" t="s">
        <v>79</v>
      </c>
      <c r="I3427" t="s">
        <v>32</v>
      </c>
      <c r="J3427" t="s">
        <v>13</v>
      </c>
      <c r="K3427" t="s">
        <v>1694</v>
      </c>
      <c r="L3427" t="s">
        <v>30</v>
      </c>
      <c r="M3427" t="s">
        <v>82</v>
      </c>
      <c r="N3427" t="str">
        <f>IF(ISBLANK(Sales[[#This Row],[return]]),"No",Sales[[#This Row],[return]])</f>
        <v>Yes</v>
      </c>
      <c r="O3427" s="2">
        <v>42955</v>
      </c>
      <c r="P3427" s="8" t="str">
        <f>TEXT(DAY(Sales[[#This Row],[OrderDate]]),"ddd")</f>
        <v>Sun</v>
      </c>
      <c r="Q3427" s="8" t="str">
        <f>TEXT(MONTH(Sales[[#This Row],[ShipDate]])*29,"mmm")</f>
        <v>Aug</v>
      </c>
      <c r="R3427">
        <v>751</v>
      </c>
      <c r="S3427" t="s">
        <v>600</v>
      </c>
      <c r="T3427" t="s">
        <v>28</v>
      </c>
      <c r="U3427">
        <v>94109</v>
      </c>
      <c r="V3427" s="1">
        <v>0.2</v>
      </c>
      <c r="W3427">
        <v>11</v>
      </c>
      <c r="X3427">
        <v>1</v>
      </c>
      <c r="Y3427">
        <v>145</v>
      </c>
      <c r="AD3427"/>
    </row>
    <row r="3428" spans="1:30" x14ac:dyDescent="0.25">
      <c r="A3428" t="s">
        <v>10</v>
      </c>
      <c r="B3428" s="2">
        <v>42955</v>
      </c>
      <c r="C3428" s="35">
        <f>YEAR(Sales[[#This Row],[ShipDate]])</f>
        <v>2017</v>
      </c>
      <c r="D3428" t="s">
        <v>607</v>
      </c>
      <c r="E3428" t="s">
        <v>18</v>
      </c>
      <c r="F3428" t="s">
        <v>50</v>
      </c>
      <c r="G3428" t="s">
        <v>25</v>
      </c>
      <c r="H3428" t="s">
        <v>79</v>
      </c>
      <c r="I3428" t="s">
        <v>32</v>
      </c>
      <c r="J3428" t="s">
        <v>13</v>
      </c>
      <c r="K3428" t="s">
        <v>1694</v>
      </c>
      <c r="L3428" t="s">
        <v>30</v>
      </c>
      <c r="M3428" t="s">
        <v>82</v>
      </c>
      <c r="N3428" t="str">
        <f>IF(ISBLANK(Sales[[#This Row],[return]]),"No",Sales[[#This Row],[return]])</f>
        <v>Yes</v>
      </c>
      <c r="O3428" s="2">
        <v>42955</v>
      </c>
      <c r="P3428" s="8" t="str">
        <f>TEXT(DAY(Sales[[#This Row],[OrderDate]]),"ddd")</f>
        <v>Sun</v>
      </c>
      <c r="Q3428" s="8" t="str">
        <f>TEXT(MONTH(Sales[[#This Row],[ShipDate]])*29,"mmm")</f>
        <v>Aug</v>
      </c>
      <c r="R3428">
        <v>68</v>
      </c>
      <c r="S3428" t="s">
        <v>3225</v>
      </c>
      <c r="T3428" t="s">
        <v>28</v>
      </c>
      <c r="U3428">
        <v>94109</v>
      </c>
      <c r="V3428" s="1">
        <v>0.2</v>
      </c>
      <c r="W3428">
        <v>2</v>
      </c>
      <c r="X3428">
        <v>2</v>
      </c>
      <c r="Y3428">
        <v>7</v>
      </c>
      <c r="AD3428"/>
    </row>
    <row r="3429" spans="1:30" x14ac:dyDescent="0.25">
      <c r="A3429" t="s">
        <v>10</v>
      </c>
      <c r="B3429" s="2">
        <v>42955</v>
      </c>
      <c r="C3429" s="35">
        <f>YEAR(Sales[[#This Row],[ShipDate]])</f>
        <v>2017</v>
      </c>
      <c r="D3429" t="s">
        <v>607</v>
      </c>
      <c r="E3429" t="s">
        <v>18</v>
      </c>
      <c r="F3429" t="s">
        <v>50</v>
      </c>
      <c r="G3429" t="s">
        <v>25</v>
      </c>
      <c r="H3429" t="s">
        <v>79</v>
      </c>
      <c r="I3429" t="s">
        <v>32</v>
      </c>
      <c r="J3429" t="s">
        <v>13</v>
      </c>
      <c r="K3429" t="s">
        <v>1694</v>
      </c>
      <c r="L3429" t="s">
        <v>30</v>
      </c>
      <c r="M3429" t="s">
        <v>82</v>
      </c>
      <c r="N3429" t="str">
        <f>IF(ISBLANK(Sales[[#This Row],[return]]),"No",Sales[[#This Row],[return]])</f>
        <v>Yes</v>
      </c>
      <c r="O3429" s="2">
        <v>42955</v>
      </c>
      <c r="P3429" s="8" t="str">
        <f>TEXT(DAY(Sales[[#This Row],[OrderDate]]),"ddd")</f>
        <v>Sun</v>
      </c>
      <c r="Q3429" s="8" t="str">
        <f>TEXT(MONTH(Sales[[#This Row],[ShipDate]])*29,"mmm")</f>
        <v>Aug</v>
      </c>
      <c r="R3429">
        <v>1317</v>
      </c>
      <c r="S3429" t="s">
        <v>490</v>
      </c>
      <c r="T3429" t="s">
        <v>28</v>
      </c>
      <c r="U3429">
        <v>94109</v>
      </c>
      <c r="V3429" s="1">
        <v>0.2</v>
      </c>
      <c r="W3429">
        <v>3</v>
      </c>
      <c r="X3429">
        <v>2</v>
      </c>
      <c r="Y3429">
        <v>7</v>
      </c>
      <c r="AD3429"/>
    </row>
    <row r="3430" spans="1:30" x14ac:dyDescent="0.25">
      <c r="A3430" t="s">
        <v>40</v>
      </c>
      <c r="B3430" s="2">
        <v>43080</v>
      </c>
      <c r="C3430" s="35">
        <f>YEAR(Sales[[#This Row],[ShipDate]])</f>
        <v>2017</v>
      </c>
      <c r="D3430" t="s">
        <v>36</v>
      </c>
      <c r="E3430" t="s">
        <v>18</v>
      </c>
      <c r="F3430" t="s">
        <v>52</v>
      </c>
      <c r="G3430" t="s">
        <v>25</v>
      </c>
      <c r="H3430" t="s">
        <v>79</v>
      </c>
      <c r="I3430" t="s">
        <v>32</v>
      </c>
      <c r="J3430" t="s">
        <v>13</v>
      </c>
      <c r="K3430" t="s">
        <v>1462</v>
      </c>
      <c r="L3430" t="s">
        <v>30</v>
      </c>
      <c r="N3430" t="str">
        <f>IF(ISBLANK(Sales[[#This Row],[return]]),"No",Sales[[#This Row],[return]])</f>
        <v>No</v>
      </c>
      <c r="O3430" s="2">
        <v>43075</v>
      </c>
      <c r="P3430" s="8" t="str">
        <f>TEXT(DAY(Sales[[#This Row],[OrderDate]]),"ddd")</f>
        <v>Fri</v>
      </c>
      <c r="Q3430" s="8" t="str">
        <f>TEXT(MONTH(Sales[[#This Row],[ShipDate]])*29,"mmm")</f>
        <v>Dec</v>
      </c>
      <c r="R3430">
        <v>460</v>
      </c>
      <c r="S3430" t="s">
        <v>2159</v>
      </c>
      <c r="T3430" t="s">
        <v>28</v>
      </c>
      <c r="U3430">
        <v>94109</v>
      </c>
      <c r="V3430" s="1">
        <v>0</v>
      </c>
      <c r="W3430">
        <v>2</v>
      </c>
      <c r="X3430">
        <v>2</v>
      </c>
      <c r="Y3430">
        <v>8</v>
      </c>
      <c r="AD3430"/>
    </row>
    <row r="3431" spans="1:30" x14ac:dyDescent="0.25">
      <c r="A3431" t="s">
        <v>40</v>
      </c>
      <c r="B3431" s="2">
        <v>42764</v>
      </c>
      <c r="C3431" s="35">
        <f>YEAR(Sales[[#This Row],[ShipDate]])</f>
        <v>2017</v>
      </c>
      <c r="D3431" t="s">
        <v>19</v>
      </c>
      <c r="E3431" t="s">
        <v>18</v>
      </c>
      <c r="F3431" t="s">
        <v>23</v>
      </c>
      <c r="G3431" t="s">
        <v>11</v>
      </c>
      <c r="H3431" t="s">
        <v>985</v>
      </c>
      <c r="I3431" t="s">
        <v>252</v>
      </c>
      <c r="J3431" t="s">
        <v>13</v>
      </c>
      <c r="K3431" t="s">
        <v>1037</v>
      </c>
      <c r="L3431" t="s">
        <v>92</v>
      </c>
      <c r="N3431" t="str">
        <f>IF(ISBLANK(Sales[[#This Row],[return]]),"No",Sales[[#This Row],[return]])</f>
        <v>No</v>
      </c>
      <c r="O3431" s="2">
        <v>42762</v>
      </c>
      <c r="P3431" s="8" t="str">
        <f>TEXT(DAY(Sales[[#This Row],[OrderDate]]),"ddd")</f>
        <v>Fri</v>
      </c>
      <c r="Q3431" s="8" t="str">
        <f>TEXT(MONTH(Sales[[#This Row],[ShipDate]])*29,"mmm")</f>
        <v>Jan</v>
      </c>
      <c r="R3431">
        <v>807</v>
      </c>
      <c r="S3431" t="s">
        <v>3093</v>
      </c>
      <c r="T3431" t="s">
        <v>90</v>
      </c>
      <c r="U3431">
        <v>44105</v>
      </c>
      <c r="V3431" s="1">
        <v>0.3</v>
      </c>
      <c r="W3431">
        <v>-55</v>
      </c>
      <c r="X3431">
        <v>2</v>
      </c>
      <c r="Y3431">
        <v>182</v>
      </c>
      <c r="AD3431"/>
    </row>
    <row r="3432" spans="1:30" x14ac:dyDescent="0.25">
      <c r="A3432" t="s">
        <v>40</v>
      </c>
      <c r="B3432" s="2">
        <v>42764</v>
      </c>
      <c r="C3432" s="35">
        <f>YEAR(Sales[[#This Row],[ShipDate]])</f>
        <v>2017</v>
      </c>
      <c r="D3432" t="s">
        <v>19</v>
      </c>
      <c r="E3432" t="s">
        <v>18</v>
      </c>
      <c r="F3432" t="s">
        <v>48</v>
      </c>
      <c r="G3432" t="s">
        <v>46</v>
      </c>
      <c r="H3432" t="s">
        <v>985</v>
      </c>
      <c r="I3432" t="s">
        <v>252</v>
      </c>
      <c r="J3432" t="s">
        <v>13</v>
      </c>
      <c r="K3432" t="s">
        <v>1037</v>
      </c>
      <c r="L3432" t="s">
        <v>92</v>
      </c>
      <c r="N3432" t="str">
        <f>IF(ISBLANK(Sales[[#This Row],[return]]),"No",Sales[[#This Row],[return]])</f>
        <v>No</v>
      </c>
      <c r="O3432" s="2">
        <v>42762</v>
      </c>
      <c r="P3432" s="8" t="str">
        <f>TEXT(DAY(Sales[[#This Row],[OrderDate]]),"ddd")</f>
        <v>Fri</v>
      </c>
      <c r="Q3432" s="8" t="str">
        <f>TEXT(MONTH(Sales[[#This Row],[ShipDate]])*29,"mmm")</f>
        <v>Jan</v>
      </c>
      <c r="R3432">
        <v>1177</v>
      </c>
      <c r="S3432" t="s">
        <v>2445</v>
      </c>
      <c r="T3432" t="s">
        <v>90</v>
      </c>
      <c r="U3432">
        <v>44105</v>
      </c>
      <c r="V3432" s="1">
        <v>0.4</v>
      </c>
      <c r="W3432">
        <v>-36</v>
      </c>
      <c r="X3432">
        <v>1</v>
      </c>
      <c r="Y3432">
        <v>155</v>
      </c>
      <c r="AD3432"/>
    </row>
    <row r="3433" spans="1:30" x14ac:dyDescent="0.25">
      <c r="A3433" t="s">
        <v>40</v>
      </c>
      <c r="B3433" s="2">
        <v>42764</v>
      </c>
      <c r="C3433" s="35">
        <f>YEAR(Sales[[#This Row],[ShipDate]])</f>
        <v>2017</v>
      </c>
      <c r="D3433" t="s">
        <v>19</v>
      </c>
      <c r="E3433" t="s">
        <v>18</v>
      </c>
      <c r="F3433" t="s">
        <v>48</v>
      </c>
      <c r="G3433" t="s">
        <v>46</v>
      </c>
      <c r="H3433" t="s">
        <v>985</v>
      </c>
      <c r="I3433" t="s">
        <v>252</v>
      </c>
      <c r="J3433" t="s">
        <v>13</v>
      </c>
      <c r="K3433" t="s">
        <v>1037</v>
      </c>
      <c r="L3433" t="s">
        <v>92</v>
      </c>
      <c r="N3433" t="str">
        <f>IF(ISBLANK(Sales[[#This Row],[return]]),"No",Sales[[#This Row],[return]])</f>
        <v>No</v>
      </c>
      <c r="O3433" s="2">
        <v>42762</v>
      </c>
      <c r="P3433" s="8" t="str">
        <f>TEXT(DAY(Sales[[#This Row],[OrderDate]]),"ddd")</f>
        <v>Fri</v>
      </c>
      <c r="Q3433" s="8" t="str">
        <f>TEXT(MONTH(Sales[[#This Row],[ShipDate]])*29,"mmm")</f>
        <v>Jan</v>
      </c>
      <c r="R3433">
        <v>1299</v>
      </c>
      <c r="S3433" t="s">
        <v>2426</v>
      </c>
      <c r="T3433" t="s">
        <v>90</v>
      </c>
      <c r="U3433">
        <v>44105</v>
      </c>
      <c r="V3433" s="1">
        <v>0.4</v>
      </c>
      <c r="W3433">
        <v>-101</v>
      </c>
      <c r="X3433">
        <v>4</v>
      </c>
      <c r="Y3433">
        <v>432</v>
      </c>
      <c r="AD3433"/>
    </row>
    <row r="3434" spans="1:30" x14ac:dyDescent="0.25">
      <c r="A3434" t="s">
        <v>24</v>
      </c>
      <c r="B3434" s="2">
        <v>43004</v>
      </c>
      <c r="C3434" s="35">
        <f>YEAR(Sales[[#This Row],[ShipDate]])</f>
        <v>2017</v>
      </c>
      <c r="D3434" t="s">
        <v>19</v>
      </c>
      <c r="E3434" t="s">
        <v>31</v>
      </c>
      <c r="F3434" t="s">
        <v>52</v>
      </c>
      <c r="G3434" t="s">
        <v>25</v>
      </c>
      <c r="H3434" t="s">
        <v>26</v>
      </c>
      <c r="I3434" t="s">
        <v>32</v>
      </c>
      <c r="J3434" t="s">
        <v>13</v>
      </c>
      <c r="K3434" t="s">
        <v>620</v>
      </c>
      <c r="L3434" t="s">
        <v>30</v>
      </c>
      <c r="N3434" t="str">
        <f>IF(ISBLANK(Sales[[#This Row],[return]]),"No",Sales[[#This Row],[return]])</f>
        <v>No</v>
      </c>
      <c r="O3434" s="2">
        <v>43000</v>
      </c>
      <c r="P3434" s="8" t="str">
        <f>TEXT(DAY(Sales[[#This Row],[OrderDate]]),"ddd")</f>
        <v>Sun</v>
      </c>
      <c r="Q3434" s="8" t="str">
        <f>TEXT(MONTH(Sales[[#This Row],[ShipDate]])*29,"mmm")</f>
        <v>Sep</v>
      </c>
      <c r="R3434">
        <v>950</v>
      </c>
      <c r="S3434" t="s">
        <v>992</v>
      </c>
      <c r="T3434" t="s">
        <v>28</v>
      </c>
      <c r="U3434">
        <v>90049</v>
      </c>
      <c r="V3434" s="1">
        <v>0</v>
      </c>
      <c r="W3434">
        <v>17</v>
      </c>
      <c r="X3434">
        <v>3</v>
      </c>
      <c r="Y3434">
        <v>61</v>
      </c>
      <c r="AD3434"/>
    </row>
    <row r="3435" spans="1:30" x14ac:dyDescent="0.25">
      <c r="A3435" t="s">
        <v>40</v>
      </c>
      <c r="B3435" s="2">
        <v>42840</v>
      </c>
      <c r="C3435" s="35">
        <f>YEAR(Sales[[#This Row],[ShipDate]])</f>
        <v>2017</v>
      </c>
      <c r="D3435" t="s">
        <v>36</v>
      </c>
      <c r="E3435" t="s">
        <v>31</v>
      </c>
      <c r="F3435" t="s">
        <v>50</v>
      </c>
      <c r="G3435" t="s">
        <v>25</v>
      </c>
      <c r="H3435" t="s">
        <v>1412</v>
      </c>
      <c r="I3435" t="s">
        <v>32</v>
      </c>
      <c r="J3435" t="s">
        <v>13</v>
      </c>
      <c r="K3435" t="s">
        <v>2688</v>
      </c>
      <c r="L3435" t="s">
        <v>30</v>
      </c>
      <c r="N3435" t="str">
        <f>IF(ISBLANK(Sales[[#This Row],[return]]),"No",Sales[[#This Row],[return]])</f>
        <v>No</v>
      </c>
      <c r="O3435" s="2">
        <v>42835</v>
      </c>
      <c r="P3435" s="8" t="str">
        <f>TEXT(DAY(Sales[[#This Row],[OrderDate]]),"ddd")</f>
        <v>Tue</v>
      </c>
      <c r="Q3435" s="8" t="str">
        <f>TEXT(MONTH(Sales[[#This Row],[ShipDate]])*29,"mmm")</f>
        <v>Apr</v>
      </c>
      <c r="R3435">
        <v>929</v>
      </c>
      <c r="S3435" t="s">
        <v>708</v>
      </c>
      <c r="T3435" t="s">
        <v>28</v>
      </c>
      <c r="U3435">
        <v>95823</v>
      </c>
      <c r="V3435" s="1">
        <v>0.2</v>
      </c>
      <c r="W3435">
        <v>4</v>
      </c>
      <c r="X3435">
        <v>2</v>
      </c>
      <c r="Y3435">
        <v>13</v>
      </c>
      <c r="AD3435"/>
    </row>
    <row r="3436" spans="1:30" x14ac:dyDescent="0.25">
      <c r="A3436" t="s">
        <v>10</v>
      </c>
      <c r="B3436" s="2">
        <v>42972</v>
      </c>
      <c r="C3436" s="35">
        <f>YEAR(Sales[[#This Row],[ShipDate]])</f>
        <v>2017</v>
      </c>
      <c r="D3436" t="s">
        <v>607</v>
      </c>
      <c r="E3436" t="s">
        <v>18</v>
      </c>
      <c r="F3436" t="s">
        <v>43</v>
      </c>
      <c r="G3436" t="s">
        <v>11</v>
      </c>
      <c r="H3436" t="s">
        <v>107</v>
      </c>
      <c r="I3436" t="s">
        <v>70</v>
      </c>
      <c r="J3436" t="s">
        <v>13</v>
      </c>
      <c r="K3436" t="s">
        <v>1111</v>
      </c>
      <c r="L3436" t="s">
        <v>68</v>
      </c>
      <c r="N3436" t="str">
        <f>IF(ISBLANK(Sales[[#This Row],[return]]),"No",Sales[[#This Row],[return]])</f>
        <v>No</v>
      </c>
      <c r="O3436" s="2">
        <v>42972</v>
      </c>
      <c r="P3436" s="8" t="str">
        <f>TEXT(DAY(Sales[[#This Row],[OrderDate]]),"ddd")</f>
        <v>Wed</v>
      </c>
      <c r="Q3436" s="8" t="str">
        <f>TEXT(MONTH(Sales[[#This Row],[ShipDate]])*29,"mmm")</f>
        <v>Aug</v>
      </c>
      <c r="R3436">
        <v>564</v>
      </c>
      <c r="S3436" t="s">
        <v>1170</v>
      </c>
      <c r="T3436" t="s">
        <v>66</v>
      </c>
      <c r="U3436">
        <v>77041</v>
      </c>
      <c r="V3436" s="1">
        <v>0.6</v>
      </c>
      <c r="W3436">
        <v>-17</v>
      </c>
      <c r="X3436">
        <v>2</v>
      </c>
      <c r="Y3436">
        <v>20</v>
      </c>
      <c r="AD3436"/>
    </row>
    <row r="3437" spans="1:30" x14ac:dyDescent="0.25">
      <c r="A3437" t="s">
        <v>10</v>
      </c>
      <c r="B3437" s="2">
        <v>42972</v>
      </c>
      <c r="C3437" s="35">
        <f>YEAR(Sales[[#This Row],[ShipDate]])</f>
        <v>2017</v>
      </c>
      <c r="D3437" t="s">
        <v>607</v>
      </c>
      <c r="E3437" t="s">
        <v>18</v>
      </c>
      <c r="F3437" t="s">
        <v>43</v>
      </c>
      <c r="G3437" t="s">
        <v>11</v>
      </c>
      <c r="H3437" t="s">
        <v>107</v>
      </c>
      <c r="I3437" t="s">
        <v>70</v>
      </c>
      <c r="J3437" t="s">
        <v>13</v>
      </c>
      <c r="K3437" t="s">
        <v>1111</v>
      </c>
      <c r="L3437" t="s">
        <v>68</v>
      </c>
      <c r="N3437" t="str">
        <f>IF(ISBLANK(Sales[[#This Row],[return]]),"No",Sales[[#This Row],[return]])</f>
        <v>No</v>
      </c>
      <c r="O3437" s="2">
        <v>42972</v>
      </c>
      <c r="P3437" s="8" t="str">
        <f>TEXT(DAY(Sales[[#This Row],[OrderDate]]),"ddd")</f>
        <v>Wed</v>
      </c>
      <c r="Q3437" s="8" t="str">
        <f>TEXT(MONTH(Sales[[#This Row],[ShipDate]])*29,"mmm")</f>
        <v>Aug</v>
      </c>
      <c r="R3437">
        <v>1184</v>
      </c>
      <c r="S3437" t="s">
        <v>1258</v>
      </c>
      <c r="T3437" t="s">
        <v>66</v>
      </c>
      <c r="U3437">
        <v>77041</v>
      </c>
      <c r="V3437" s="1">
        <v>0.6</v>
      </c>
      <c r="W3437">
        <v>-4</v>
      </c>
      <c r="X3437">
        <v>5</v>
      </c>
      <c r="Y3437">
        <v>8</v>
      </c>
      <c r="AD3437"/>
    </row>
    <row r="3438" spans="1:30" x14ac:dyDescent="0.25">
      <c r="A3438" t="s">
        <v>10</v>
      </c>
      <c r="B3438" s="2">
        <v>42972</v>
      </c>
      <c r="C3438" s="35">
        <f>YEAR(Sales[[#This Row],[ShipDate]])</f>
        <v>2017</v>
      </c>
      <c r="D3438" t="s">
        <v>607</v>
      </c>
      <c r="E3438" t="s">
        <v>18</v>
      </c>
      <c r="F3438" t="s">
        <v>50</v>
      </c>
      <c r="G3438" t="s">
        <v>25</v>
      </c>
      <c r="H3438" t="s">
        <v>107</v>
      </c>
      <c r="I3438" t="s">
        <v>70</v>
      </c>
      <c r="J3438" t="s">
        <v>13</v>
      </c>
      <c r="K3438" t="s">
        <v>1111</v>
      </c>
      <c r="L3438" t="s">
        <v>68</v>
      </c>
      <c r="N3438" t="str">
        <f>IF(ISBLANK(Sales[[#This Row],[return]]),"No",Sales[[#This Row],[return]])</f>
        <v>No</v>
      </c>
      <c r="O3438" s="2">
        <v>42972</v>
      </c>
      <c r="P3438" s="8" t="str">
        <f>TEXT(DAY(Sales[[#This Row],[OrderDate]]),"ddd")</f>
        <v>Wed</v>
      </c>
      <c r="Q3438" s="8" t="str">
        <f>TEXT(MONTH(Sales[[#This Row],[ShipDate]])*29,"mmm")</f>
        <v>Aug</v>
      </c>
      <c r="R3438">
        <v>1291</v>
      </c>
      <c r="S3438" t="s">
        <v>742</v>
      </c>
      <c r="T3438" t="s">
        <v>66</v>
      </c>
      <c r="U3438">
        <v>77041</v>
      </c>
      <c r="V3438" s="1">
        <v>0.8</v>
      </c>
      <c r="W3438">
        <v>-6</v>
      </c>
      <c r="X3438">
        <v>1</v>
      </c>
      <c r="Y3438">
        <v>4</v>
      </c>
      <c r="AD3438"/>
    </row>
    <row r="3439" spans="1:30" x14ac:dyDescent="0.25">
      <c r="A3439" t="s">
        <v>24</v>
      </c>
      <c r="B3439" s="2">
        <v>43009</v>
      </c>
      <c r="C3439" s="35">
        <f>YEAR(Sales[[#This Row],[ShipDate]])</f>
        <v>2017</v>
      </c>
      <c r="D3439" t="s">
        <v>113</v>
      </c>
      <c r="E3439" t="s">
        <v>31</v>
      </c>
      <c r="F3439" t="s">
        <v>52</v>
      </c>
      <c r="G3439" t="s">
        <v>25</v>
      </c>
      <c r="H3439" t="s">
        <v>79</v>
      </c>
      <c r="I3439" t="s">
        <v>32</v>
      </c>
      <c r="J3439" t="s">
        <v>13</v>
      </c>
      <c r="K3439" t="s">
        <v>2778</v>
      </c>
      <c r="L3439" t="s">
        <v>30</v>
      </c>
      <c r="N3439" t="str">
        <f>IF(ISBLANK(Sales[[#This Row],[return]]),"No",Sales[[#This Row],[return]])</f>
        <v>No</v>
      </c>
      <c r="O3439" s="2">
        <v>43006</v>
      </c>
      <c r="P3439" s="8" t="str">
        <f>TEXT(DAY(Sales[[#This Row],[OrderDate]]),"ddd")</f>
        <v>Sat</v>
      </c>
      <c r="Q3439" s="8" t="str">
        <f>TEXT(MONTH(Sales[[#This Row],[ShipDate]])*29,"mmm")</f>
        <v>Oct</v>
      </c>
      <c r="R3439">
        <v>811</v>
      </c>
      <c r="S3439" t="s">
        <v>2022</v>
      </c>
      <c r="T3439" t="s">
        <v>28</v>
      </c>
      <c r="U3439">
        <v>94110</v>
      </c>
      <c r="V3439" s="1">
        <v>0</v>
      </c>
      <c r="W3439">
        <v>15</v>
      </c>
      <c r="X3439">
        <v>2</v>
      </c>
      <c r="Y3439">
        <v>44</v>
      </c>
      <c r="AD3439"/>
    </row>
    <row r="3440" spans="1:30" x14ac:dyDescent="0.25">
      <c r="A3440" t="s">
        <v>24</v>
      </c>
      <c r="B3440" s="2">
        <v>43009</v>
      </c>
      <c r="C3440" s="35">
        <f>YEAR(Sales[[#This Row],[ShipDate]])</f>
        <v>2017</v>
      </c>
      <c r="D3440" t="s">
        <v>113</v>
      </c>
      <c r="E3440" t="s">
        <v>31</v>
      </c>
      <c r="F3440" t="s">
        <v>52</v>
      </c>
      <c r="G3440" t="s">
        <v>25</v>
      </c>
      <c r="H3440" t="s">
        <v>79</v>
      </c>
      <c r="I3440" t="s">
        <v>32</v>
      </c>
      <c r="J3440" t="s">
        <v>13</v>
      </c>
      <c r="K3440" t="s">
        <v>2778</v>
      </c>
      <c r="L3440" t="s">
        <v>30</v>
      </c>
      <c r="N3440" t="str">
        <f>IF(ISBLANK(Sales[[#This Row],[return]]),"No",Sales[[#This Row],[return]])</f>
        <v>No</v>
      </c>
      <c r="O3440" s="2">
        <v>43006</v>
      </c>
      <c r="P3440" s="8" t="str">
        <f>TEXT(DAY(Sales[[#This Row],[OrderDate]]),"ddd")</f>
        <v>Sat</v>
      </c>
      <c r="Q3440" s="8" t="str">
        <f>TEXT(MONTH(Sales[[#This Row],[ShipDate]])*29,"mmm")</f>
        <v>Oct</v>
      </c>
      <c r="R3440">
        <v>812</v>
      </c>
      <c r="S3440" t="s">
        <v>624</v>
      </c>
      <c r="T3440" t="s">
        <v>28</v>
      </c>
      <c r="U3440">
        <v>94110</v>
      </c>
      <c r="V3440" s="1">
        <v>0</v>
      </c>
      <c r="W3440">
        <v>14</v>
      </c>
      <c r="X3440">
        <v>3</v>
      </c>
      <c r="Y3440">
        <v>43</v>
      </c>
      <c r="AD3440"/>
    </row>
    <row r="3441" spans="1:30" x14ac:dyDescent="0.25">
      <c r="A3441" t="s">
        <v>40</v>
      </c>
      <c r="B3441" s="2">
        <v>42880</v>
      </c>
      <c r="C3441" s="35">
        <f>YEAR(Sales[[#This Row],[ShipDate]])</f>
        <v>2017</v>
      </c>
      <c r="D3441" t="s">
        <v>36</v>
      </c>
      <c r="E3441" t="s">
        <v>31</v>
      </c>
      <c r="F3441" t="s">
        <v>50</v>
      </c>
      <c r="G3441" t="s">
        <v>25</v>
      </c>
      <c r="H3441" t="s">
        <v>60</v>
      </c>
      <c r="I3441" t="s">
        <v>63</v>
      </c>
      <c r="J3441" t="s">
        <v>13</v>
      </c>
      <c r="K3441" t="s">
        <v>2733</v>
      </c>
      <c r="L3441" t="s">
        <v>30</v>
      </c>
      <c r="N3441" t="str">
        <f>IF(ISBLANK(Sales[[#This Row],[return]]),"No",Sales[[#This Row],[return]])</f>
        <v>No</v>
      </c>
      <c r="O3441" s="2">
        <v>42876</v>
      </c>
      <c r="P3441" s="8" t="str">
        <f>TEXT(DAY(Sales[[#This Row],[OrderDate]]),"ddd")</f>
        <v>Sat</v>
      </c>
      <c r="Q3441" s="8" t="str">
        <f>TEXT(MONTH(Sales[[#This Row],[ShipDate]])*29,"mmm")</f>
        <v>May</v>
      </c>
      <c r="R3441">
        <v>900</v>
      </c>
      <c r="S3441" t="s">
        <v>1895</v>
      </c>
      <c r="T3441" t="s">
        <v>28</v>
      </c>
      <c r="U3441">
        <v>98105</v>
      </c>
      <c r="V3441" s="1">
        <v>0.2</v>
      </c>
      <c r="W3441">
        <v>9</v>
      </c>
      <c r="X3441">
        <v>4</v>
      </c>
      <c r="Y3441">
        <v>27</v>
      </c>
      <c r="AD3441"/>
    </row>
    <row r="3442" spans="1:30" x14ac:dyDescent="0.25">
      <c r="A3442" t="s">
        <v>24</v>
      </c>
      <c r="B3442" s="2">
        <v>42973</v>
      </c>
      <c r="C3442" s="35">
        <f>YEAR(Sales[[#This Row],[ShipDate]])</f>
        <v>2017</v>
      </c>
      <c r="D3442" t="s">
        <v>113</v>
      </c>
      <c r="E3442" t="s">
        <v>18</v>
      </c>
      <c r="F3442" t="s">
        <v>45</v>
      </c>
      <c r="G3442" t="s">
        <v>25</v>
      </c>
      <c r="H3442" t="s">
        <v>213</v>
      </c>
      <c r="I3442" t="s">
        <v>216</v>
      </c>
      <c r="J3442" t="s">
        <v>13</v>
      </c>
      <c r="K3442" t="s">
        <v>631</v>
      </c>
      <c r="L3442" t="s">
        <v>30</v>
      </c>
      <c r="N3442" t="str">
        <f>IF(ISBLANK(Sales[[#This Row],[return]]),"No",Sales[[#This Row],[return]])</f>
        <v>No</v>
      </c>
      <c r="O3442" s="2">
        <v>42971</v>
      </c>
      <c r="P3442" s="8" t="str">
        <f>TEXT(DAY(Sales[[#This Row],[OrderDate]]),"ddd")</f>
        <v>Tue</v>
      </c>
      <c r="Q3442" s="8" t="str">
        <f>TEXT(MONTH(Sales[[#This Row],[ShipDate]])*29,"mmm")</f>
        <v>Aug</v>
      </c>
      <c r="R3442">
        <v>1312</v>
      </c>
      <c r="S3442" t="s">
        <v>191</v>
      </c>
      <c r="T3442" t="s">
        <v>28</v>
      </c>
      <c r="U3442">
        <v>97206</v>
      </c>
      <c r="V3442" s="1">
        <v>0.2</v>
      </c>
      <c r="W3442">
        <v>1</v>
      </c>
      <c r="X3442">
        <v>3</v>
      </c>
      <c r="Y3442">
        <v>7</v>
      </c>
      <c r="AD3442"/>
    </row>
    <row r="3443" spans="1:30" x14ac:dyDescent="0.25">
      <c r="A3443" t="s">
        <v>24</v>
      </c>
      <c r="B3443" s="2">
        <v>43096</v>
      </c>
      <c r="C3443" s="35">
        <f>YEAR(Sales[[#This Row],[ShipDate]])</f>
        <v>2017</v>
      </c>
      <c r="D3443" t="s">
        <v>113</v>
      </c>
      <c r="E3443" t="s">
        <v>18</v>
      </c>
      <c r="F3443" t="s">
        <v>150</v>
      </c>
      <c r="G3443" t="s">
        <v>25</v>
      </c>
      <c r="H3443" t="s">
        <v>422</v>
      </c>
      <c r="I3443" t="s">
        <v>252</v>
      </c>
      <c r="J3443" t="s">
        <v>13</v>
      </c>
      <c r="K3443" t="s">
        <v>423</v>
      </c>
      <c r="L3443" t="s">
        <v>92</v>
      </c>
      <c r="M3443" t="s">
        <v>82</v>
      </c>
      <c r="N3443" t="str">
        <f>IF(ISBLANK(Sales[[#This Row],[return]]),"No",Sales[[#This Row],[return]])</f>
        <v>Yes</v>
      </c>
      <c r="O3443" s="2">
        <v>43093</v>
      </c>
      <c r="P3443" s="8" t="str">
        <f>TEXT(DAY(Sales[[#This Row],[OrderDate]]),"ddd")</f>
        <v>Tue</v>
      </c>
      <c r="Q3443" s="8" t="str">
        <f>TEXT(MONTH(Sales[[#This Row],[ShipDate]])*29,"mmm")</f>
        <v>Dec</v>
      </c>
      <c r="R3443">
        <v>1218</v>
      </c>
      <c r="S3443" t="s">
        <v>424</v>
      </c>
      <c r="T3443" t="s">
        <v>90</v>
      </c>
      <c r="U3443">
        <v>43017</v>
      </c>
      <c r="V3443" s="1">
        <v>0.2</v>
      </c>
      <c r="W3443">
        <v>2</v>
      </c>
      <c r="X3443">
        <v>2</v>
      </c>
      <c r="Y3443">
        <v>6</v>
      </c>
      <c r="AD3443"/>
    </row>
    <row r="3444" spans="1:30" x14ac:dyDescent="0.25">
      <c r="A3444" t="s">
        <v>24</v>
      </c>
      <c r="B3444" s="2">
        <v>43096</v>
      </c>
      <c r="C3444" s="35">
        <f>YEAR(Sales[[#This Row],[ShipDate]])</f>
        <v>2017</v>
      </c>
      <c r="D3444" t="s">
        <v>113</v>
      </c>
      <c r="E3444" t="s">
        <v>18</v>
      </c>
      <c r="F3444" t="s">
        <v>59</v>
      </c>
      <c r="G3444" t="s">
        <v>25</v>
      </c>
      <c r="H3444" t="s">
        <v>422</v>
      </c>
      <c r="I3444" t="s">
        <v>252</v>
      </c>
      <c r="J3444" t="s">
        <v>13</v>
      </c>
      <c r="K3444" t="s">
        <v>423</v>
      </c>
      <c r="L3444" t="s">
        <v>92</v>
      </c>
      <c r="M3444" t="s">
        <v>82</v>
      </c>
      <c r="N3444" t="str">
        <f>IF(ISBLANK(Sales[[#This Row],[return]]),"No",Sales[[#This Row],[return]])</f>
        <v>Yes</v>
      </c>
      <c r="O3444" s="2">
        <v>43093</v>
      </c>
      <c r="P3444" s="8" t="str">
        <f>TEXT(DAY(Sales[[#This Row],[OrderDate]]),"ddd")</f>
        <v>Tue</v>
      </c>
      <c r="Q3444" s="8" t="str">
        <f>TEXT(MONTH(Sales[[#This Row],[ShipDate]])*29,"mmm")</f>
        <v>Dec</v>
      </c>
      <c r="R3444">
        <v>1622</v>
      </c>
      <c r="S3444" t="s">
        <v>425</v>
      </c>
      <c r="T3444" t="s">
        <v>90</v>
      </c>
      <c r="U3444">
        <v>43017</v>
      </c>
      <c r="V3444" s="1">
        <v>0.2</v>
      </c>
      <c r="W3444">
        <v>8</v>
      </c>
      <c r="X3444">
        <v>6</v>
      </c>
      <c r="Y3444">
        <v>23</v>
      </c>
      <c r="AD3444"/>
    </row>
    <row r="3445" spans="1:30" x14ac:dyDescent="0.25">
      <c r="A3445" t="s">
        <v>24</v>
      </c>
      <c r="B3445" s="2">
        <v>43096</v>
      </c>
      <c r="C3445" s="35">
        <f>YEAR(Sales[[#This Row],[ShipDate]])</f>
        <v>2017</v>
      </c>
      <c r="D3445" t="s">
        <v>113</v>
      </c>
      <c r="E3445" t="s">
        <v>18</v>
      </c>
      <c r="F3445" t="s">
        <v>50</v>
      </c>
      <c r="G3445" t="s">
        <v>25</v>
      </c>
      <c r="H3445" t="s">
        <v>422</v>
      </c>
      <c r="I3445" t="s">
        <v>252</v>
      </c>
      <c r="J3445" t="s">
        <v>13</v>
      </c>
      <c r="K3445" t="s">
        <v>423</v>
      </c>
      <c r="L3445" t="s">
        <v>92</v>
      </c>
      <c r="M3445" t="s">
        <v>82</v>
      </c>
      <c r="N3445" t="str">
        <f>IF(ISBLANK(Sales[[#This Row],[return]]),"No",Sales[[#This Row],[return]])</f>
        <v>Yes</v>
      </c>
      <c r="O3445" s="2">
        <v>43093</v>
      </c>
      <c r="P3445" s="8" t="str">
        <f>TEXT(DAY(Sales[[#This Row],[OrderDate]]),"ddd")</f>
        <v>Tue</v>
      </c>
      <c r="Q3445" s="8" t="str">
        <f>TEXT(MONTH(Sales[[#This Row],[ShipDate]])*29,"mmm")</f>
        <v>Dec</v>
      </c>
      <c r="R3445">
        <v>905</v>
      </c>
      <c r="S3445" t="s">
        <v>212</v>
      </c>
      <c r="T3445" t="s">
        <v>90</v>
      </c>
      <c r="U3445">
        <v>43017</v>
      </c>
      <c r="V3445" s="1">
        <v>0.7</v>
      </c>
      <c r="W3445">
        <v>-14</v>
      </c>
      <c r="X3445">
        <v>4</v>
      </c>
      <c r="Y3445">
        <v>20</v>
      </c>
      <c r="AD3445"/>
    </row>
    <row r="3446" spans="1:30" x14ac:dyDescent="0.25">
      <c r="A3446" t="s">
        <v>24</v>
      </c>
      <c r="B3446" s="2">
        <v>43096</v>
      </c>
      <c r="C3446" s="35">
        <f>YEAR(Sales[[#This Row],[ShipDate]])</f>
        <v>2017</v>
      </c>
      <c r="D3446" t="s">
        <v>113</v>
      </c>
      <c r="E3446" t="s">
        <v>18</v>
      </c>
      <c r="F3446" t="s">
        <v>43</v>
      </c>
      <c r="G3446" t="s">
        <v>11</v>
      </c>
      <c r="H3446" t="s">
        <v>422</v>
      </c>
      <c r="I3446" t="s">
        <v>252</v>
      </c>
      <c r="J3446" t="s">
        <v>13</v>
      </c>
      <c r="K3446" t="s">
        <v>423</v>
      </c>
      <c r="L3446" t="s">
        <v>92</v>
      </c>
      <c r="M3446" t="s">
        <v>82</v>
      </c>
      <c r="N3446" t="str">
        <f>IF(ISBLANK(Sales[[#This Row],[return]]),"No",Sales[[#This Row],[return]])</f>
        <v>Yes</v>
      </c>
      <c r="O3446" s="2">
        <v>43093</v>
      </c>
      <c r="P3446" s="8" t="str">
        <f>TEXT(DAY(Sales[[#This Row],[OrderDate]]),"ddd")</f>
        <v>Tue</v>
      </c>
      <c r="Q3446" s="8" t="str">
        <f>TEXT(MONTH(Sales[[#This Row],[ShipDate]])*29,"mmm")</f>
        <v>Dec</v>
      </c>
      <c r="R3446">
        <v>620</v>
      </c>
      <c r="S3446" t="s">
        <v>3145</v>
      </c>
      <c r="T3446" t="s">
        <v>90</v>
      </c>
      <c r="U3446">
        <v>43017</v>
      </c>
      <c r="V3446" s="1">
        <v>0.2</v>
      </c>
      <c r="W3446">
        <v>19</v>
      </c>
      <c r="X3446">
        <v>4</v>
      </c>
      <c r="Y3446">
        <v>73</v>
      </c>
      <c r="AD3446"/>
    </row>
    <row r="3447" spans="1:30" x14ac:dyDescent="0.25">
      <c r="A3447" t="s">
        <v>24</v>
      </c>
      <c r="B3447" s="2">
        <v>43096</v>
      </c>
      <c r="C3447" s="35">
        <f>YEAR(Sales[[#This Row],[ShipDate]])</f>
        <v>2017</v>
      </c>
      <c r="D3447" t="s">
        <v>113</v>
      </c>
      <c r="E3447" t="s">
        <v>18</v>
      </c>
      <c r="F3447" t="s">
        <v>340</v>
      </c>
      <c r="G3447" t="s">
        <v>46</v>
      </c>
      <c r="H3447" t="s">
        <v>422</v>
      </c>
      <c r="I3447" t="s">
        <v>252</v>
      </c>
      <c r="J3447" t="s">
        <v>13</v>
      </c>
      <c r="K3447" t="s">
        <v>423</v>
      </c>
      <c r="L3447" t="s">
        <v>92</v>
      </c>
      <c r="M3447" t="s">
        <v>82</v>
      </c>
      <c r="N3447" t="str">
        <f>IF(ISBLANK(Sales[[#This Row],[return]]),"No",Sales[[#This Row],[return]])</f>
        <v>Yes</v>
      </c>
      <c r="O3447" s="2">
        <v>43093</v>
      </c>
      <c r="P3447" s="8" t="str">
        <f>TEXT(DAY(Sales[[#This Row],[OrderDate]]),"ddd")</f>
        <v>Tue</v>
      </c>
      <c r="Q3447" s="8" t="str">
        <f>TEXT(MONTH(Sales[[#This Row],[ShipDate]])*29,"mmm")</f>
        <v>Dec</v>
      </c>
      <c r="R3447">
        <v>1530</v>
      </c>
      <c r="S3447" t="s">
        <v>426</v>
      </c>
      <c r="T3447" t="s">
        <v>90</v>
      </c>
      <c r="U3447">
        <v>43017</v>
      </c>
      <c r="V3447" s="1">
        <v>0.7</v>
      </c>
      <c r="W3447">
        <v>-384</v>
      </c>
      <c r="X3447">
        <v>4</v>
      </c>
      <c r="Y3447">
        <v>480</v>
      </c>
      <c r="AD3447"/>
    </row>
    <row r="3448" spans="1:30" x14ac:dyDescent="0.25">
      <c r="A3448" t="s">
        <v>24</v>
      </c>
      <c r="B3448" s="2">
        <v>43096</v>
      </c>
      <c r="C3448" s="35">
        <f>YEAR(Sales[[#This Row],[ShipDate]])</f>
        <v>2017</v>
      </c>
      <c r="D3448" t="s">
        <v>113</v>
      </c>
      <c r="E3448" t="s">
        <v>18</v>
      </c>
      <c r="F3448" t="s">
        <v>45</v>
      </c>
      <c r="G3448" t="s">
        <v>25</v>
      </c>
      <c r="H3448" t="s">
        <v>422</v>
      </c>
      <c r="I3448" t="s">
        <v>252</v>
      </c>
      <c r="J3448" t="s">
        <v>13</v>
      </c>
      <c r="K3448" t="s">
        <v>423</v>
      </c>
      <c r="L3448" t="s">
        <v>92</v>
      </c>
      <c r="M3448" t="s">
        <v>82</v>
      </c>
      <c r="N3448" t="str">
        <f>IF(ISBLANK(Sales[[#This Row],[return]]),"No",Sales[[#This Row],[return]])</f>
        <v>Yes</v>
      </c>
      <c r="O3448" s="2">
        <v>43093</v>
      </c>
      <c r="P3448" s="8" t="str">
        <f>TEXT(DAY(Sales[[#This Row],[OrderDate]]),"ddd")</f>
        <v>Tue</v>
      </c>
      <c r="Q3448" s="8" t="str">
        <f>TEXT(MONTH(Sales[[#This Row],[ShipDate]])*29,"mmm")</f>
        <v>Dec</v>
      </c>
      <c r="R3448">
        <v>1499</v>
      </c>
      <c r="S3448" t="s">
        <v>427</v>
      </c>
      <c r="T3448" t="s">
        <v>90</v>
      </c>
      <c r="U3448">
        <v>43017</v>
      </c>
      <c r="V3448" s="1">
        <v>0.2</v>
      </c>
      <c r="W3448">
        <v>3</v>
      </c>
      <c r="X3448">
        <v>2</v>
      </c>
      <c r="Y3448">
        <v>27</v>
      </c>
      <c r="AD3448"/>
    </row>
    <row r="3449" spans="1:30" x14ac:dyDescent="0.25">
      <c r="A3449" t="s">
        <v>24</v>
      </c>
      <c r="B3449" s="2">
        <v>42985</v>
      </c>
      <c r="C3449" s="35">
        <f>YEAR(Sales[[#This Row],[ShipDate]])</f>
        <v>2017</v>
      </c>
      <c r="D3449" t="s">
        <v>19</v>
      </c>
      <c r="E3449" t="s">
        <v>18</v>
      </c>
      <c r="F3449" t="s">
        <v>33</v>
      </c>
      <c r="G3449" t="s">
        <v>25</v>
      </c>
      <c r="H3449" t="s">
        <v>1915</v>
      </c>
      <c r="I3449" t="s">
        <v>133</v>
      </c>
      <c r="J3449" t="s">
        <v>13</v>
      </c>
      <c r="K3449" t="s">
        <v>1199</v>
      </c>
      <c r="L3449" t="s">
        <v>68</v>
      </c>
      <c r="N3449" t="str">
        <f>IF(ISBLANK(Sales[[#This Row],[return]]),"No",Sales[[#This Row],[return]])</f>
        <v>No</v>
      </c>
      <c r="O3449" s="2">
        <v>42981</v>
      </c>
      <c r="P3449" s="8" t="str">
        <f>TEXT(DAY(Sales[[#This Row],[OrderDate]]),"ddd")</f>
        <v>Tue</v>
      </c>
      <c r="Q3449" s="8" t="str">
        <f>TEXT(MONTH(Sales[[#This Row],[ShipDate]])*29,"mmm")</f>
        <v>Sep</v>
      </c>
      <c r="R3449">
        <v>1462</v>
      </c>
      <c r="S3449" t="s">
        <v>1916</v>
      </c>
      <c r="T3449" t="s">
        <v>66</v>
      </c>
      <c r="U3449">
        <v>49423</v>
      </c>
      <c r="V3449" s="1">
        <v>0</v>
      </c>
      <c r="W3449">
        <v>4</v>
      </c>
      <c r="X3449">
        <v>2</v>
      </c>
      <c r="Y3449">
        <v>8</v>
      </c>
      <c r="AD3449"/>
    </row>
    <row r="3450" spans="1:30" x14ac:dyDescent="0.25">
      <c r="A3450" t="s">
        <v>10</v>
      </c>
      <c r="B3450" s="2">
        <v>42990</v>
      </c>
      <c r="C3450" s="35">
        <f>YEAR(Sales[[#This Row],[ShipDate]])</f>
        <v>2017</v>
      </c>
      <c r="D3450" t="s">
        <v>36</v>
      </c>
      <c r="E3450" t="s">
        <v>31</v>
      </c>
      <c r="F3450" t="s">
        <v>50</v>
      </c>
      <c r="G3450" t="s">
        <v>25</v>
      </c>
      <c r="H3450" t="s">
        <v>680</v>
      </c>
      <c r="I3450" t="s">
        <v>174</v>
      </c>
      <c r="J3450" t="s">
        <v>13</v>
      </c>
      <c r="K3450" t="s">
        <v>544</v>
      </c>
      <c r="L3450" t="s">
        <v>17</v>
      </c>
      <c r="N3450" t="str">
        <f>IF(ISBLANK(Sales[[#This Row],[return]]),"No",Sales[[#This Row],[return]])</f>
        <v>No</v>
      </c>
      <c r="O3450" s="2">
        <v>42984</v>
      </c>
      <c r="P3450" s="8" t="str">
        <f>TEXT(DAY(Sales[[#This Row],[OrderDate]]),"ddd")</f>
        <v>Fri</v>
      </c>
      <c r="Q3450" s="8" t="str">
        <f>TEXT(MONTH(Sales[[#This Row],[ShipDate]])*29,"mmm")</f>
        <v>Sep</v>
      </c>
      <c r="R3450">
        <v>1458</v>
      </c>
      <c r="S3450" t="s">
        <v>3235</v>
      </c>
      <c r="T3450" t="s">
        <v>15</v>
      </c>
      <c r="U3450">
        <v>23223</v>
      </c>
      <c r="V3450" s="1">
        <v>0</v>
      </c>
      <c r="W3450">
        <v>21</v>
      </c>
      <c r="X3450">
        <v>9</v>
      </c>
      <c r="Y3450">
        <v>47</v>
      </c>
      <c r="AD3450"/>
    </row>
    <row r="3451" spans="1:30" x14ac:dyDescent="0.25">
      <c r="A3451" t="s">
        <v>24</v>
      </c>
      <c r="B3451" s="2">
        <v>42963</v>
      </c>
      <c r="C3451" s="35">
        <f>YEAR(Sales[[#This Row],[ShipDate]])</f>
        <v>2017</v>
      </c>
      <c r="D3451" t="s">
        <v>113</v>
      </c>
      <c r="E3451" t="s">
        <v>18</v>
      </c>
      <c r="F3451" t="s">
        <v>39</v>
      </c>
      <c r="G3451" t="s">
        <v>25</v>
      </c>
      <c r="H3451" t="s">
        <v>88</v>
      </c>
      <c r="I3451" t="s">
        <v>93</v>
      </c>
      <c r="J3451" t="s">
        <v>13</v>
      </c>
      <c r="K3451" t="s">
        <v>1488</v>
      </c>
      <c r="L3451" t="s">
        <v>92</v>
      </c>
      <c r="N3451" t="str">
        <f>IF(ISBLANK(Sales[[#This Row],[return]]),"No",Sales[[#This Row],[return]])</f>
        <v>No</v>
      </c>
      <c r="O3451" s="2">
        <v>42960</v>
      </c>
      <c r="P3451" s="8" t="str">
        <f>TEXT(DAY(Sales[[#This Row],[OrderDate]]),"ddd")</f>
        <v>Fri</v>
      </c>
      <c r="Q3451" s="8" t="str">
        <f>TEXT(MONTH(Sales[[#This Row],[ShipDate]])*29,"mmm")</f>
        <v>Aug</v>
      </c>
      <c r="R3451">
        <v>644</v>
      </c>
      <c r="S3451" t="s">
        <v>1736</v>
      </c>
      <c r="T3451" t="s">
        <v>90</v>
      </c>
      <c r="U3451">
        <v>19143</v>
      </c>
      <c r="V3451" s="1">
        <v>0.2</v>
      </c>
      <c r="W3451">
        <v>16</v>
      </c>
      <c r="X3451">
        <v>3</v>
      </c>
      <c r="Y3451">
        <v>423</v>
      </c>
      <c r="AD3451"/>
    </row>
    <row r="3452" spans="1:30" x14ac:dyDescent="0.25">
      <c r="A3452" t="s">
        <v>40</v>
      </c>
      <c r="B3452" s="2">
        <v>42750</v>
      </c>
      <c r="C3452" s="35">
        <f>YEAR(Sales[[#This Row],[ShipDate]])</f>
        <v>2017</v>
      </c>
      <c r="D3452" t="s">
        <v>19</v>
      </c>
      <c r="E3452" t="s">
        <v>31</v>
      </c>
      <c r="F3452" t="s">
        <v>33</v>
      </c>
      <c r="G3452" t="s">
        <v>25</v>
      </c>
      <c r="H3452" t="s">
        <v>249</v>
      </c>
      <c r="I3452" t="s">
        <v>598</v>
      </c>
      <c r="J3452" t="s">
        <v>13</v>
      </c>
      <c r="K3452" t="s">
        <v>2802</v>
      </c>
      <c r="L3452" t="s">
        <v>17</v>
      </c>
      <c r="N3452" t="str">
        <f>IF(ISBLANK(Sales[[#This Row],[return]]),"No",Sales[[#This Row],[return]])</f>
        <v>No</v>
      </c>
      <c r="O3452" s="2">
        <v>42748</v>
      </c>
      <c r="P3452" s="8" t="str">
        <f>TEXT(DAY(Sales[[#This Row],[OrderDate]]),"ddd")</f>
        <v>Fri</v>
      </c>
      <c r="Q3452" s="8" t="str">
        <f>TEXT(MONTH(Sales[[#This Row],[ShipDate]])*29,"mmm")</f>
        <v>Jan</v>
      </c>
      <c r="R3452">
        <v>218</v>
      </c>
      <c r="S3452" t="s">
        <v>1059</v>
      </c>
      <c r="T3452" t="s">
        <v>15</v>
      </c>
      <c r="U3452">
        <v>31907</v>
      </c>
      <c r="V3452" s="1">
        <v>0</v>
      </c>
      <c r="W3452">
        <v>5</v>
      </c>
      <c r="X3452">
        <v>2</v>
      </c>
      <c r="Y3452">
        <v>10</v>
      </c>
      <c r="AD3452"/>
    </row>
    <row r="3453" spans="1:30" x14ac:dyDescent="0.25">
      <c r="A3453" t="s">
        <v>24</v>
      </c>
      <c r="B3453" s="2">
        <v>43034</v>
      </c>
      <c r="C3453" s="35">
        <f>YEAR(Sales[[#This Row],[ShipDate]])</f>
        <v>2017</v>
      </c>
      <c r="D3453" t="s">
        <v>19</v>
      </c>
      <c r="E3453" t="s">
        <v>18</v>
      </c>
      <c r="F3453" t="s">
        <v>39</v>
      </c>
      <c r="G3453" t="s">
        <v>25</v>
      </c>
      <c r="H3453" t="s">
        <v>1572</v>
      </c>
      <c r="I3453" t="s">
        <v>37</v>
      </c>
      <c r="J3453" t="s">
        <v>13</v>
      </c>
      <c r="K3453" t="s">
        <v>1596</v>
      </c>
      <c r="L3453" t="s">
        <v>17</v>
      </c>
      <c r="N3453" t="str">
        <f>IF(ISBLANK(Sales[[#This Row],[return]]),"No",Sales[[#This Row],[return]])</f>
        <v>No</v>
      </c>
      <c r="O3453" s="2">
        <v>43030</v>
      </c>
      <c r="P3453" s="8" t="str">
        <f>TEXT(DAY(Sales[[#This Row],[OrderDate]]),"ddd")</f>
        <v>Sun</v>
      </c>
      <c r="Q3453" s="8" t="str">
        <f>TEXT(MONTH(Sales[[#This Row],[ShipDate]])*29,"mmm")</f>
        <v>Oct</v>
      </c>
      <c r="R3453">
        <v>589</v>
      </c>
      <c r="S3453" t="s">
        <v>496</v>
      </c>
      <c r="T3453" t="s">
        <v>15</v>
      </c>
      <c r="U3453">
        <v>33021</v>
      </c>
      <c r="V3453" s="1">
        <v>0.2</v>
      </c>
      <c r="W3453">
        <v>1</v>
      </c>
      <c r="X3453">
        <v>1</v>
      </c>
      <c r="Y3453">
        <v>10</v>
      </c>
      <c r="AD3453"/>
    </row>
    <row r="3454" spans="1:30" x14ac:dyDescent="0.25">
      <c r="A3454" t="s">
        <v>40</v>
      </c>
      <c r="B3454" s="2">
        <v>42791</v>
      </c>
      <c r="C3454" s="35">
        <f>YEAR(Sales[[#This Row],[ShipDate]])</f>
        <v>2017</v>
      </c>
      <c r="D3454" t="s">
        <v>36</v>
      </c>
      <c r="E3454" t="s">
        <v>18</v>
      </c>
      <c r="F3454" t="s">
        <v>99</v>
      </c>
      <c r="G3454" t="s">
        <v>46</v>
      </c>
      <c r="H3454" t="s">
        <v>2543</v>
      </c>
      <c r="I3454" t="s">
        <v>786</v>
      </c>
      <c r="J3454" t="s">
        <v>13</v>
      </c>
      <c r="K3454" t="s">
        <v>850</v>
      </c>
      <c r="L3454" t="s">
        <v>17</v>
      </c>
      <c r="N3454" t="str">
        <f>IF(ISBLANK(Sales[[#This Row],[return]]),"No",Sales[[#This Row],[return]])</f>
        <v>No</v>
      </c>
      <c r="O3454" s="2">
        <v>42786</v>
      </c>
      <c r="P3454" s="8" t="str">
        <f>TEXT(DAY(Sales[[#This Row],[OrderDate]]),"ddd")</f>
        <v>Fri</v>
      </c>
      <c r="Q3454" s="8" t="str">
        <f>TEXT(MONTH(Sales[[#This Row],[ShipDate]])*29,"mmm")</f>
        <v>Feb</v>
      </c>
      <c r="R3454">
        <v>141</v>
      </c>
      <c r="S3454" t="s">
        <v>2443</v>
      </c>
      <c r="T3454" t="s">
        <v>15</v>
      </c>
      <c r="U3454">
        <v>71901</v>
      </c>
      <c r="V3454" s="1">
        <v>0</v>
      </c>
      <c r="W3454">
        <v>3</v>
      </c>
      <c r="X3454">
        <v>1</v>
      </c>
      <c r="Y3454">
        <v>30</v>
      </c>
      <c r="AD3454"/>
    </row>
    <row r="3455" spans="1:30" x14ac:dyDescent="0.25">
      <c r="A3455" t="s">
        <v>40</v>
      </c>
      <c r="B3455" s="2">
        <v>43053</v>
      </c>
      <c r="C3455" s="35">
        <f>YEAR(Sales[[#This Row],[ShipDate]])</f>
        <v>2017</v>
      </c>
      <c r="D3455" t="s">
        <v>36</v>
      </c>
      <c r="E3455" t="s">
        <v>69</v>
      </c>
      <c r="F3455" t="s">
        <v>39</v>
      </c>
      <c r="G3455" t="s">
        <v>25</v>
      </c>
      <c r="H3455" t="s">
        <v>146</v>
      </c>
      <c r="I3455" t="s">
        <v>149</v>
      </c>
      <c r="J3455" t="s">
        <v>13</v>
      </c>
      <c r="K3455" t="s">
        <v>2911</v>
      </c>
      <c r="L3455" t="s">
        <v>92</v>
      </c>
      <c r="N3455" t="str">
        <f>IF(ISBLANK(Sales[[#This Row],[return]]),"No",Sales[[#This Row],[return]])</f>
        <v>No</v>
      </c>
      <c r="O3455" s="2">
        <v>43048</v>
      </c>
      <c r="P3455" s="8" t="str">
        <f>TEXT(DAY(Sales[[#This Row],[OrderDate]]),"ddd")</f>
        <v>Mon</v>
      </c>
      <c r="Q3455" s="8" t="str">
        <f>TEXT(MONTH(Sales[[#This Row],[ShipDate]])*29,"mmm")</f>
        <v>Nov</v>
      </c>
      <c r="R3455">
        <v>1263</v>
      </c>
      <c r="S3455" t="s">
        <v>3259</v>
      </c>
      <c r="T3455" t="s">
        <v>90</v>
      </c>
      <c r="U3455">
        <v>10035</v>
      </c>
      <c r="V3455" s="1">
        <v>0</v>
      </c>
      <c r="W3455">
        <v>3</v>
      </c>
      <c r="X3455">
        <v>3</v>
      </c>
      <c r="Y3455">
        <v>18</v>
      </c>
      <c r="AD3455"/>
    </row>
    <row r="3456" spans="1:30" x14ac:dyDescent="0.25">
      <c r="A3456" t="s">
        <v>40</v>
      </c>
      <c r="B3456" s="2">
        <v>43053</v>
      </c>
      <c r="C3456" s="35">
        <f>YEAR(Sales[[#This Row],[ShipDate]])</f>
        <v>2017</v>
      </c>
      <c r="D3456" t="s">
        <v>36</v>
      </c>
      <c r="E3456" t="s">
        <v>69</v>
      </c>
      <c r="F3456" t="s">
        <v>340</v>
      </c>
      <c r="G3456" t="s">
        <v>46</v>
      </c>
      <c r="H3456" t="s">
        <v>146</v>
      </c>
      <c r="I3456" t="s">
        <v>149</v>
      </c>
      <c r="J3456" t="s">
        <v>13</v>
      </c>
      <c r="K3456" t="s">
        <v>2911</v>
      </c>
      <c r="L3456" t="s">
        <v>92</v>
      </c>
      <c r="N3456" t="str">
        <f>IF(ISBLANK(Sales[[#This Row],[return]]),"No",Sales[[#This Row],[return]])</f>
        <v>No</v>
      </c>
      <c r="O3456" s="2">
        <v>43048</v>
      </c>
      <c r="P3456" s="8" t="str">
        <f>TEXT(DAY(Sales[[#This Row],[OrderDate]]),"ddd")</f>
        <v>Mon</v>
      </c>
      <c r="Q3456" s="8" t="str">
        <f>TEXT(MONTH(Sales[[#This Row],[ShipDate]])*29,"mmm")</f>
        <v>Nov</v>
      </c>
      <c r="R3456">
        <v>1849</v>
      </c>
      <c r="S3456" t="s">
        <v>2869</v>
      </c>
      <c r="T3456" t="s">
        <v>90</v>
      </c>
      <c r="U3456">
        <v>10035</v>
      </c>
      <c r="V3456" s="1">
        <v>0</v>
      </c>
      <c r="W3456">
        <v>1115</v>
      </c>
      <c r="X3456">
        <v>2</v>
      </c>
      <c r="Y3456">
        <v>2322</v>
      </c>
      <c r="AD3456"/>
    </row>
    <row r="3457" spans="1:30" x14ac:dyDescent="0.25">
      <c r="A3457" t="s">
        <v>40</v>
      </c>
      <c r="B3457" s="2">
        <v>43429</v>
      </c>
      <c r="C3457" s="35">
        <f>YEAR(Sales[[#This Row],[ShipDate]])</f>
        <v>2018</v>
      </c>
      <c r="D3457" t="s">
        <v>36</v>
      </c>
      <c r="E3457" t="s">
        <v>31</v>
      </c>
      <c r="F3457" t="s">
        <v>50</v>
      </c>
      <c r="G3457" t="s">
        <v>25</v>
      </c>
      <c r="H3457" t="s">
        <v>249</v>
      </c>
      <c r="I3457" t="s">
        <v>142</v>
      </c>
      <c r="J3457" t="s">
        <v>13</v>
      </c>
      <c r="K3457" t="s">
        <v>2664</v>
      </c>
      <c r="L3457" t="s">
        <v>68</v>
      </c>
      <c r="N3457" t="str">
        <f>IF(ISBLANK(Sales[[#This Row],[return]]),"No",Sales[[#This Row],[return]])</f>
        <v>No</v>
      </c>
      <c r="O3457" s="2">
        <v>43424</v>
      </c>
      <c r="P3457" s="8" t="str">
        <f>TEXT(DAY(Sales[[#This Row],[OrderDate]]),"ddd")</f>
        <v>Fri</v>
      </c>
      <c r="Q3457" s="8" t="str">
        <f>TEXT(MONTH(Sales[[#This Row],[ShipDate]])*29,"mmm")</f>
        <v>Nov</v>
      </c>
      <c r="R3457">
        <v>1312</v>
      </c>
      <c r="S3457" t="s">
        <v>3144</v>
      </c>
      <c r="T3457" t="s">
        <v>66</v>
      </c>
      <c r="U3457">
        <v>47201</v>
      </c>
      <c r="V3457" s="1">
        <v>0</v>
      </c>
      <c r="W3457">
        <v>2</v>
      </c>
      <c r="X3457">
        <v>1</v>
      </c>
      <c r="Y3457">
        <v>5</v>
      </c>
      <c r="AD3457"/>
    </row>
    <row r="3458" spans="1:30" x14ac:dyDescent="0.25">
      <c r="A3458" t="s">
        <v>40</v>
      </c>
      <c r="B3458" s="2">
        <v>43429</v>
      </c>
      <c r="C3458" s="35">
        <f>YEAR(Sales[[#This Row],[ShipDate]])</f>
        <v>2018</v>
      </c>
      <c r="D3458" t="s">
        <v>36</v>
      </c>
      <c r="E3458" t="s">
        <v>31</v>
      </c>
      <c r="F3458" t="s">
        <v>59</v>
      </c>
      <c r="G3458" t="s">
        <v>25</v>
      </c>
      <c r="H3458" t="s">
        <v>249</v>
      </c>
      <c r="I3458" t="s">
        <v>142</v>
      </c>
      <c r="J3458" t="s">
        <v>13</v>
      </c>
      <c r="K3458" t="s">
        <v>2664</v>
      </c>
      <c r="L3458" t="s">
        <v>68</v>
      </c>
      <c r="N3458" t="str">
        <f>IF(ISBLANK(Sales[[#This Row],[return]]),"No",Sales[[#This Row],[return]])</f>
        <v>No</v>
      </c>
      <c r="O3458" s="2">
        <v>43424</v>
      </c>
      <c r="P3458" s="8" t="str">
        <f>TEXT(DAY(Sales[[#This Row],[OrderDate]]),"ddd")</f>
        <v>Fri</v>
      </c>
      <c r="Q3458" s="8" t="str">
        <f>TEXT(MONTH(Sales[[#This Row],[ShipDate]])*29,"mmm")</f>
        <v>Nov</v>
      </c>
      <c r="R3458">
        <v>131</v>
      </c>
      <c r="S3458" t="s">
        <v>3232</v>
      </c>
      <c r="T3458" t="s">
        <v>66</v>
      </c>
      <c r="U3458">
        <v>47201</v>
      </c>
      <c r="V3458" s="1">
        <v>0</v>
      </c>
      <c r="W3458">
        <v>4</v>
      </c>
      <c r="X3458">
        <v>2</v>
      </c>
      <c r="Y3458">
        <v>9</v>
      </c>
      <c r="AD3458"/>
    </row>
    <row r="3459" spans="1:30" x14ac:dyDescent="0.25">
      <c r="A3459" t="s">
        <v>40</v>
      </c>
      <c r="B3459" s="2">
        <v>43429</v>
      </c>
      <c r="C3459" s="35">
        <f>YEAR(Sales[[#This Row],[ShipDate]])</f>
        <v>2018</v>
      </c>
      <c r="D3459" t="s">
        <v>36</v>
      </c>
      <c r="E3459" t="s">
        <v>31</v>
      </c>
      <c r="F3459" t="s">
        <v>59</v>
      </c>
      <c r="G3459" t="s">
        <v>25</v>
      </c>
      <c r="H3459" t="s">
        <v>249</v>
      </c>
      <c r="I3459" t="s">
        <v>142</v>
      </c>
      <c r="J3459" t="s">
        <v>13</v>
      </c>
      <c r="K3459" t="s">
        <v>2664</v>
      </c>
      <c r="L3459" t="s">
        <v>68</v>
      </c>
      <c r="N3459" t="str">
        <f>IF(ISBLANK(Sales[[#This Row],[return]]),"No",Sales[[#This Row],[return]])</f>
        <v>No</v>
      </c>
      <c r="O3459" s="2">
        <v>43424</v>
      </c>
      <c r="P3459" s="8" t="str">
        <f>TEXT(DAY(Sales[[#This Row],[OrderDate]]),"ddd")</f>
        <v>Fri</v>
      </c>
      <c r="Q3459" s="8" t="str">
        <f>TEXT(MONTH(Sales[[#This Row],[ShipDate]])*29,"mmm")</f>
        <v>Nov</v>
      </c>
      <c r="R3459">
        <v>1680</v>
      </c>
      <c r="S3459" t="s">
        <v>2039</v>
      </c>
      <c r="T3459" t="s">
        <v>66</v>
      </c>
      <c r="U3459">
        <v>47201</v>
      </c>
      <c r="V3459" s="1">
        <v>0</v>
      </c>
      <c r="W3459">
        <v>151</v>
      </c>
      <c r="X3459">
        <v>3</v>
      </c>
      <c r="Y3459">
        <v>315</v>
      </c>
      <c r="AD3459"/>
    </row>
    <row r="3460" spans="1:30" x14ac:dyDescent="0.25">
      <c r="A3460" t="s">
        <v>40</v>
      </c>
      <c r="B3460" s="2">
        <v>43433</v>
      </c>
      <c r="C3460" s="35">
        <f>YEAR(Sales[[#This Row],[ShipDate]])</f>
        <v>2018</v>
      </c>
      <c r="D3460" t="s">
        <v>36</v>
      </c>
      <c r="E3460" t="s">
        <v>18</v>
      </c>
      <c r="F3460" t="s">
        <v>59</v>
      </c>
      <c r="G3460" t="s">
        <v>25</v>
      </c>
      <c r="H3460" t="s">
        <v>2306</v>
      </c>
      <c r="I3460" t="s">
        <v>216</v>
      </c>
      <c r="J3460" t="s">
        <v>13</v>
      </c>
      <c r="K3460" t="s">
        <v>995</v>
      </c>
      <c r="L3460" t="s">
        <v>30</v>
      </c>
      <c r="N3460" t="str">
        <f>IF(ISBLANK(Sales[[#This Row],[return]]),"No",Sales[[#This Row],[return]])</f>
        <v>No</v>
      </c>
      <c r="O3460" s="2">
        <v>43428</v>
      </c>
      <c r="P3460" s="8" t="str">
        <f>TEXT(DAY(Sales[[#This Row],[OrderDate]]),"ddd")</f>
        <v>Tue</v>
      </c>
      <c r="Q3460" s="8" t="str">
        <f>TEXT(MONTH(Sales[[#This Row],[ShipDate]])*29,"mmm")</f>
        <v>Nov</v>
      </c>
      <c r="R3460">
        <v>905</v>
      </c>
      <c r="S3460" t="s">
        <v>3240</v>
      </c>
      <c r="T3460" t="s">
        <v>28</v>
      </c>
      <c r="U3460">
        <v>97504</v>
      </c>
      <c r="V3460" s="1">
        <v>0.2</v>
      </c>
      <c r="W3460">
        <v>8</v>
      </c>
      <c r="X3460">
        <v>1</v>
      </c>
      <c r="Y3460">
        <v>25</v>
      </c>
      <c r="AD3460"/>
    </row>
    <row r="3461" spans="1:30" x14ac:dyDescent="0.25">
      <c r="A3461" t="s">
        <v>40</v>
      </c>
      <c r="B3461" s="2">
        <v>43451</v>
      </c>
      <c r="C3461" s="35">
        <f>YEAR(Sales[[#This Row],[ShipDate]])</f>
        <v>2018</v>
      </c>
      <c r="D3461" t="s">
        <v>36</v>
      </c>
      <c r="E3461" t="s">
        <v>31</v>
      </c>
      <c r="F3461" t="s">
        <v>99</v>
      </c>
      <c r="G3461" t="s">
        <v>46</v>
      </c>
      <c r="H3461" t="s">
        <v>732</v>
      </c>
      <c r="I3461" t="s">
        <v>324</v>
      </c>
      <c r="J3461" t="s">
        <v>13</v>
      </c>
      <c r="K3461" t="s">
        <v>699</v>
      </c>
      <c r="L3461" t="s">
        <v>68</v>
      </c>
      <c r="N3461" t="str">
        <f>IF(ISBLANK(Sales[[#This Row],[return]]),"No",Sales[[#This Row],[return]])</f>
        <v>No</v>
      </c>
      <c r="O3461" s="2">
        <v>43447</v>
      </c>
      <c r="P3461" s="8" t="str">
        <f>TEXT(DAY(Sales[[#This Row],[OrderDate]]),"ddd")</f>
        <v>Fri</v>
      </c>
      <c r="Q3461" s="8" t="str">
        <f>TEXT(MONTH(Sales[[#This Row],[ShipDate]])*29,"mmm")</f>
        <v>Dec</v>
      </c>
      <c r="R3461">
        <v>1081</v>
      </c>
      <c r="S3461" t="s">
        <v>733</v>
      </c>
      <c r="T3461" t="s">
        <v>66</v>
      </c>
      <c r="U3461">
        <v>73071</v>
      </c>
      <c r="V3461" s="1">
        <v>0</v>
      </c>
      <c r="W3461">
        <v>25</v>
      </c>
      <c r="X3461">
        <v>4</v>
      </c>
      <c r="Y3461">
        <v>64</v>
      </c>
      <c r="AD3461"/>
    </row>
    <row r="3462" spans="1:30" x14ac:dyDescent="0.25">
      <c r="A3462" t="s">
        <v>40</v>
      </c>
      <c r="B3462" s="2">
        <v>43470</v>
      </c>
      <c r="C3462" s="35">
        <f>YEAR(Sales[[#This Row],[ShipDate]])</f>
        <v>2019</v>
      </c>
      <c r="D3462" t="s">
        <v>36</v>
      </c>
      <c r="E3462" t="s">
        <v>18</v>
      </c>
      <c r="F3462" t="s">
        <v>48</v>
      </c>
      <c r="G3462" t="s">
        <v>46</v>
      </c>
      <c r="H3462" t="s">
        <v>861</v>
      </c>
      <c r="I3462" t="s">
        <v>32</v>
      </c>
      <c r="J3462" t="s">
        <v>13</v>
      </c>
      <c r="K3462" t="s">
        <v>1239</v>
      </c>
      <c r="L3462" t="s">
        <v>30</v>
      </c>
      <c r="N3462" t="str">
        <f>IF(ISBLANK(Sales[[#This Row],[return]]),"No",Sales[[#This Row],[return]])</f>
        <v>No</v>
      </c>
      <c r="O3462" s="2">
        <v>43465</v>
      </c>
      <c r="P3462" s="8" t="str">
        <f>TEXT(DAY(Sales[[#This Row],[OrderDate]]),"ddd")</f>
        <v>Tue</v>
      </c>
      <c r="Q3462" s="8" t="str">
        <f>TEXT(MONTH(Sales[[#This Row],[ShipDate]])*29,"mmm")</f>
        <v>Jan</v>
      </c>
      <c r="R3462">
        <v>102</v>
      </c>
      <c r="S3462" t="s">
        <v>421</v>
      </c>
      <c r="T3462" t="s">
        <v>28</v>
      </c>
      <c r="U3462">
        <v>92804</v>
      </c>
      <c r="V3462" s="1">
        <v>0.2</v>
      </c>
      <c r="W3462">
        <v>23</v>
      </c>
      <c r="X3462">
        <v>3</v>
      </c>
      <c r="Y3462">
        <v>302</v>
      </c>
      <c r="AD3462"/>
    </row>
    <row r="3463" spans="1:30" x14ac:dyDescent="0.25">
      <c r="A3463" t="s">
        <v>40</v>
      </c>
      <c r="B3463" s="2">
        <v>43367</v>
      </c>
      <c r="C3463" s="35">
        <f>YEAR(Sales[[#This Row],[ShipDate]])</f>
        <v>2018</v>
      </c>
      <c r="D3463" t="s">
        <v>36</v>
      </c>
      <c r="E3463" t="s">
        <v>31</v>
      </c>
      <c r="F3463" t="s">
        <v>59</v>
      </c>
      <c r="G3463" t="s">
        <v>25</v>
      </c>
      <c r="H3463" t="s">
        <v>79</v>
      </c>
      <c r="I3463" t="s">
        <v>32</v>
      </c>
      <c r="J3463" t="s">
        <v>13</v>
      </c>
      <c r="K3463" t="s">
        <v>2676</v>
      </c>
      <c r="L3463" t="s">
        <v>30</v>
      </c>
      <c r="N3463" t="str">
        <f>IF(ISBLANK(Sales[[#This Row],[return]]),"No",Sales[[#This Row],[return]])</f>
        <v>No</v>
      </c>
      <c r="O3463" s="2">
        <v>43363</v>
      </c>
      <c r="P3463" s="8" t="str">
        <f>TEXT(DAY(Sales[[#This Row],[OrderDate]]),"ddd")</f>
        <v>Fri</v>
      </c>
      <c r="Q3463" s="8" t="str">
        <f>TEXT(MONTH(Sales[[#This Row],[ShipDate]])*29,"mmm")</f>
        <v>Sep</v>
      </c>
      <c r="R3463">
        <v>1740</v>
      </c>
      <c r="S3463" t="s">
        <v>2195</v>
      </c>
      <c r="T3463" t="s">
        <v>28</v>
      </c>
      <c r="U3463">
        <v>94122</v>
      </c>
      <c r="V3463" s="1">
        <v>0</v>
      </c>
      <c r="W3463">
        <v>38</v>
      </c>
      <c r="X3463">
        <v>2</v>
      </c>
      <c r="Y3463">
        <v>78</v>
      </c>
      <c r="AD3463"/>
    </row>
    <row r="3464" spans="1:30" x14ac:dyDescent="0.25">
      <c r="A3464" t="s">
        <v>40</v>
      </c>
      <c r="B3464" s="2">
        <v>43367</v>
      </c>
      <c r="C3464" s="35">
        <f>YEAR(Sales[[#This Row],[ShipDate]])</f>
        <v>2018</v>
      </c>
      <c r="D3464" t="s">
        <v>36</v>
      </c>
      <c r="E3464" t="s">
        <v>31</v>
      </c>
      <c r="F3464" t="s">
        <v>45</v>
      </c>
      <c r="G3464" t="s">
        <v>25</v>
      </c>
      <c r="H3464" t="s">
        <v>79</v>
      </c>
      <c r="I3464" t="s">
        <v>32</v>
      </c>
      <c r="J3464" t="s">
        <v>13</v>
      </c>
      <c r="K3464" t="s">
        <v>2676</v>
      </c>
      <c r="L3464" t="s">
        <v>30</v>
      </c>
      <c r="N3464" t="str">
        <f>IF(ISBLANK(Sales[[#This Row],[return]]),"No",Sales[[#This Row],[return]])</f>
        <v>No</v>
      </c>
      <c r="O3464" s="2">
        <v>43363</v>
      </c>
      <c r="P3464" s="8" t="str">
        <f>TEXT(DAY(Sales[[#This Row],[OrderDate]]),"ddd")</f>
        <v>Fri</v>
      </c>
      <c r="Q3464" s="8" t="str">
        <f>TEXT(MONTH(Sales[[#This Row],[ShipDate]])*29,"mmm")</f>
        <v>Sep</v>
      </c>
      <c r="R3464">
        <v>1160</v>
      </c>
      <c r="S3464" t="s">
        <v>293</v>
      </c>
      <c r="T3464" t="s">
        <v>28</v>
      </c>
      <c r="U3464">
        <v>94122</v>
      </c>
      <c r="V3464" s="1">
        <v>0</v>
      </c>
      <c r="W3464">
        <v>3</v>
      </c>
      <c r="X3464">
        <v>4</v>
      </c>
      <c r="Y3464">
        <v>12</v>
      </c>
      <c r="AD3464"/>
    </row>
    <row r="3465" spans="1:30" x14ac:dyDescent="0.25">
      <c r="A3465" t="s">
        <v>40</v>
      </c>
      <c r="B3465" s="2">
        <v>43367</v>
      </c>
      <c r="C3465" s="35">
        <f>YEAR(Sales[[#This Row],[ShipDate]])</f>
        <v>2018</v>
      </c>
      <c r="D3465" t="s">
        <v>36</v>
      </c>
      <c r="E3465" t="s">
        <v>31</v>
      </c>
      <c r="F3465" t="s">
        <v>59</v>
      </c>
      <c r="G3465" t="s">
        <v>25</v>
      </c>
      <c r="H3465" t="s">
        <v>79</v>
      </c>
      <c r="I3465" t="s">
        <v>32</v>
      </c>
      <c r="J3465" t="s">
        <v>13</v>
      </c>
      <c r="K3465" t="s">
        <v>2676</v>
      </c>
      <c r="L3465" t="s">
        <v>30</v>
      </c>
      <c r="N3465" t="str">
        <f>IF(ISBLANK(Sales[[#This Row],[return]]),"No",Sales[[#This Row],[return]])</f>
        <v>No</v>
      </c>
      <c r="O3465" s="2">
        <v>43363</v>
      </c>
      <c r="P3465" s="8" t="str">
        <f>TEXT(DAY(Sales[[#This Row],[OrderDate]]),"ddd")</f>
        <v>Fri</v>
      </c>
      <c r="Q3465" s="8" t="str">
        <f>TEXT(MONTH(Sales[[#This Row],[ShipDate]])*29,"mmm")</f>
        <v>Sep</v>
      </c>
      <c r="R3465">
        <v>1523</v>
      </c>
      <c r="S3465" t="s">
        <v>2095</v>
      </c>
      <c r="T3465" t="s">
        <v>28</v>
      </c>
      <c r="U3465">
        <v>94122</v>
      </c>
      <c r="V3465" s="1">
        <v>0</v>
      </c>
      <c r="W3465">
        <v>30</v>
      </c>
      <c r="X3465">
        <v>9</v>
      </c>
      <c r="Y3465">
        <v>66</v>
      </c>
      <c r="AD3465"/>
    </row>
    <row r="3466" spans="1:30" x14ac:dyDescent="0.25">
      <c r="A3466" t="s">
        <v>40</v>
      </c>
      <c r="B3466" s="2">
        <v>43367</v>
      </c>
      <c r="C3466" s="35">
        <f>YEAR(Sales[[#This Row],[ShipDate]])</f>
        <v>2018</v>
      </c>
      <c r="D3466" t="s">
        <v>36</v>
      </c>
      <c r="E3466" t="s">
        <v>31</v>
      </c>
      <c r="F3466" t="s">
        <v>50</v>
      </c>
      <c r="G3466" t="s">
        <v>25</v>
      </c>
      <c r="H3466" t="s">
        <v>79</v>
      </c>
      <c r="I3466" t="s">
        <v>32</v>
      </c>
      <c r="J3466" t="s">
        <v>13</v>
      </c>
      <c r="K3466" t="s">
        <v>2676</v>
      </c>
      <c r="L3466" t="s">
        <v>30</v>
      </c>
      <c r="N3466" t="str">
        <f>IF(ISBLANK(Sales[[#This Row],[return]]),"No",Sales[[#This Row],[return]])</f>
        <v>No</v>
      </c>
      <c r="O3466" s="2">
        <v>43363</v>
      </c>
      <c r="P3466" s="8" t="str">
        <f>TEXT(DAY(Sales[[#This Row],[OrderDate]]),"ddd")</f>
        <v>Fri</v>
      </c>
      <c r="Q3466" s="8" t="str">
        <f>TEXT(MONTH(Sales[[#This Row],[ShipDate]])*29,"mmm")</f>
        <v>Sep</v>
      </c>
      <c r="R3466">
        <v>649</v>
      </c>
      <c r="S3466" t="s">
        <v>62</v>
      </c>
      <c r="T3466" t="s">
        <v>28</v>
      </c>
      <c r="U3466">
        <v>94122</v>
      </c>
      <c r="V3466" s="1">
        <v>0.2</v>
      </c>
      <c r="W3466">
        <v>88</v>
      </c>
      <c r="X3466">
        <v>2</v>
      </c>
      <c r="Y3466">
        <v>272</v>
      </c>
      <c r="AD3466"/>
    </row>
    <row r="3467" spans="1:30" x14ac:dyDescent="0.25">
      <c r="A3467" t="s">
        <v>40</v>
      </c>
      <c r="B3467" s="2">
        <v>43367</v>
      </c>
      <c r="C3467" s="35">
        <f>YEAR(Sales[[#This Row],[ShipDate]])</f>
        <v>2018</v>
      </c>
      <c r="D3467" t="s">
        <v>36</v>
      </c>
      <c r="E3467" t="s">
        <v>31</v>
      </c>
      <c r="F3467" t="s">
        <v>50</v>
      </c>
      <c r="G3467" t="s">
        <v>25</v>
      </c>
      <c r="H3467" t="s">
        <v>79</v>
      </c>
      <c r="I3467" t="s">
        <v>32</v>
      </c>
      <c r="J3467" t="s">
        <v>13</v>
      </c>
      <c r="K3467" t="s">
        <v>2676</v>
      </c>
      <c r="L3467" t="s">
        <v>30</v>
      </c>
      <c r="N3467" t="str">
        <f>IF(ISBLANK(Sales[[#This Row],[return]]),"No",Sales[[#This Row],[return]])</f>
        <v>No</v>
      </c>
      <c r="O3467" s="2">
        <v>43363</v>
      </c>
      <c r="P3467" s="8" t="str">
        <f>TEXT(DAY(Sales[[#This Row],[OrderDate]]),"ddd")</f>
        <v>Fri</v>
      </c>
      <c r="Q3467" s="8" t="str">
        <f>TEXT(MONTH(Sales[[#This Row],[ShipDate]])*29,"mmm")</f>
        <v>Sep</v>
      </c>
      <c r="R3467">
        <v>901</v>
      </c>
      <c r="S3467" t="s">
        <v>1879</v>
      </c>
      <c r="T3467" t="s">
        <v>28</v>
      </c>
      <c r="U3467">
        <v>94122</v>
      </c>
      <c r="V3467" s="1">
        <v>0.2</v>
      </c>
      <c r="W3467">
        <v>16</v>
      </c>
      <c r="X3467">
        <v>2</v>
      </c>
      <c r="Y3467">
        <v>49</v>
      </c>
      <c r="AD3467"/>
    </row>
    <row r="3468" spans="1:30" x14ac:dyDescent="0.25">
      <c r="A3468" t="s">
        <v>40</v>
      </c>
      <c r="B3468" s="2">
        <v>43277</v>
      </c>
      <c r="C3468" s="35">
        <f>YEAR(Sales[[#This Row],[ShipDate]])</f>
        <v>2018</v>
      </c>
      <c r="D3468" t="s">
        <v>19</v>
      </c>
      <c r="E3468" t="s">
        <v>18</v>
      </c>
      <c r="F3468" t="s">
        <v>59</v>
      </c>
      <c r="G3468" t="s">
        <v>25</v>
      </c>
      <c r="H3468" t="s">
        <v>457</v>
      </c>
      <c r="I3468" t="s">
        <v>32</v>
      </c>
      <c r="J3468" t="s">
        <v>13</v>
      </c>
      <c r="K3468" t="s">
        <v>334</v>
      </c>
      <c r="L3468" t="s">
        <v>30</v>
      </c>
      <c r="N3468" t="str">
        <f>IF(ISBLANK(Sales[[#This Row],[return]]),"No",Sales[[#This Row],[return]])</f>
        <v>No</v>
      </c>
      <c r="O3468" s="2">
        <v>43275</v>
      </c>
      <c r="P3468" s="8" t="str">
        <f>TEXT(DAY(Sales[[#This Row],[OrderDate]]),"ddd")</f>
        <v>Tue</v>
      </c>
      <c r="Q3468" s="8" t="str">
        <f>TEXT(MONTH(Sales[[#This Row],[ShipDate]])*29,"mmm")</f>
        <v>Jun</v>
      </c>
      <c r="R3468">
        <v>1680</v>
      </c>
      <c r="S3468" t="s">
        <v>2039</v>
      </c>
      <c r="T3468" t="s">
        <v>28</v>
      </c>
      <c r="U3468">
        <v>92037</v>
      </c>
      <c r="V3468" s="1">
        <v>0</v>
      </c>
      <c r="W3468">
        <v>50</v>
      </c>
      <c r="X3468">
        <v>1</v>
      </c>
      <c r="Y3468">
        <v>105</v>
      </c>
      <c r="AD3468"/>
    </row>
    <row r="3469" spans="1:30" x14ac:dyDescent="0.25">
      <c r="A3469" t="s">
        <v>40</v>
      </c>
      <c r="B3469" s="2">
        <v>43277</v>
      </c>
      <c r="C3469" s="35">
        <f>YEAR(Sales[[#This Row],[ShipDate]])</f>
        <v>2018</v>
      </c>
      <c r="D3469" t="s">
        <v>19</v>
      </c>
      <c r="E3469" t="s">
        <v>18</v>
      </c>
      <c r="F3469" t="s">
        <v>52</v>
      </c>
      <c r="G3469" t="s">
        <v>25</v>
      </c>
      <c r="H3469" t="s">
        <v>457</v>
      </c>
      <c r="I3469" t="s">
        <v>32</v>
      </c>
      <c r="J3469" t="s">
        <v>13</v>
      </c>
      <c r="K3469" t="s">
        <v>334</v>
      </c>
      <c r="L3469" t="s">
        <v>30</v>
      </c>
      <c r="N3469" t="str">
        <f>IF(ISBLANK(Sales[[#This Row],[return]]),"No",Sales[[#This Row],[return]])</f>
        <v>No</v>
      </c>
      <c r="O3469" s="2">
        <v>43275</v>
      </c>
      <c r="P3469" s="8" t="str">
        <f>TEXT(DAY(Sales[[#This Row],[OrderDate]]),"ddd")</f>
        <v>Tue</v>
      </c>
      <c r="Q3469" s="8" t="str">
        <f>TEXT(MONTH(Sales[[#This Row],[ShipDate]])*29,"mmm")</f>
        <v>Jun</v>
      </c>
      <c r="R3469">
        <v>142</v>
      </c>
      <c r="S3469" t="s">
        <v>2049</v>
      </c>
      <c r="T3469" t="s">
        <v>28</v>
      </c>
      <c r="U3469">
        <v>92037</v>
      </c>
      <c r="V3469" s="1">
        <v>0</v>
      </c>
      <c r="W3469">
        <v>72</v>
      </c>
      <c r="X3469">
        <v>3</v>
      </c>
      <c r="Y3469">
        <v>241</v>
      </c>
      <c r="AD3469"/>
    </row>
    <row r="3470" spans="1:30" x14ac:dyDescent="0.25">
      <c r="A3470" t="s">
        <v>40</v>
      </c>
      <c r="B3470" s="2">
        <v>43277</v>
      </c>
      <c r="C3470" s="35">
        <f>YEAR(Sales[[#This Row],[ShipDate]])</f>
        <v>2018</v>
      </c>
      <c r="D3470" t="s">
        <v>19</v>
      </c>
      <c r="E3470" t="s">
        <v>18</v>
      </c>
      <c r="F3470" t="s">
        <v>340</v>
      </c>
      <c r="G3470" t="s">
        <v>46</v>
      </c>
      <c r="H3470" t="s">
        <v>457</v>
      </c>
      <c r="I3470" t="s">
        <v>32</v>
      </c>
      <c r="J3470" t="s">
        <v>13</v>
      </c>
      <c r="K3470" t="s">
        <v>334</v>
      </c>
      <c r="L3470" t="s">
        <v>30</v>
      </c>
      <c r="N3470" t="str">
        <f>IF(ISBLANK(Sales[[#This Row],[return]]),"No",Sales[[#This Row],[return]])</f>
        <v>No</v>
      </c>
      <c r="O3470" s="2">
        <v>43275</v>
      </c>
      <c r="P3470" s="8" t="str">
        <f>TEXT(DAY(Sales[[#This Row],[OrderDate]]),"ddd")</f>
        <v>Tue</v>
      </c>
      <c r="Q3470" s="8" t="str">
        <f>TEXT(MONTH(Sales[[#This Row],[ShipDate]])*29,"mmm")</f>
        <v>Jun</v>
      </c>
      <c r="R3470">
        <v>1227</v>
      </c>
      <c r="S3470" t="s">
        <v>2471</v>
      </c>
      <c r="T3470" t="s">
        <v>28</v>
      </c>
      <c r="U3470">
        <v>92037</v>
      </c>
      <c r="V3470" s="1">
        <v>0.2</v>
      </c>
      <c r="W3470">
        <v>504</v>
      </c>
      <c r="X3470">
        <v>4</v>
      </c>
      <c r="Y3470">
        <v>4477</v>
      </c>
      <c r="AD3470"/>
    </row>
    <row r="3471" spans="1:30" x14ac:dyDescent="0.25">
      <c r="A3471" t="s">
        <v>40</v>
      </c>
      <c r="B3471" s="2">
        <v>43453</v>
      </c>
      <c r="C3471" s="35">
        <f>YEAR(Sales[[#This Row],[ShipDate]])</f>
        <v>2018</v>
      </c>
      <c r="D3471" t="s">
        <v>36</v>
      </c>
      <c r="E3471" t="s">
        <v>69</v>
      </c>
      <c r="F3471" t="s">
        <v>59</v>
      </c>
      <c r="G3471" t="s">
        <v>25</v>
      </c>
      <c r="H3471" t="s">
        <v>783</v>
      </c>
      <c r="I3471" t="s">
        <v>786</v>
      </c>
      <c r="J3471" t="s">
        <v>13</v>
      </c>
      <c r="K3471" t="s">
        <v>2912</v>
      </c>
      <c r="L3471" t="s">
        <v>17</v>
      </c>
      <c r="N3471" t="str">
        <f>IF(ISBLANK(Sales[[#This Row],[return]]),"No",Sales[[#This Row],[return]])</f>
        <v>No</v>
      </c>
      <c r="O3471" s="2">
        <v>43449</v>
      </c>
      <c r="P3471" s="8" t="str">
        <f>TEXT(DAY(Sales[[#This Row],[OrderDate]]),"ddd")</f>
        <v>Sun</v>
      </c>
      <c r="Q3471" s="8" t="str">
        <f>TEXT(MONTH(Sales[[#This Row],[ShipDate]])*29,"mmm")</f>
        <v>Dec</v>
      </c>
      <c r="R3471">
        <v>1755</v>
      </c>
      <c r="S3471" t="s">
        <v>656</v>
      </c>
      <c r="T3471" t="s">
        <v>15</v>
      </c>
      <c r="U3471">
        <v>72701</v>
      </c>
      <c r="V3471" s="1">
        <v>0</v>
      </c>
      <c r="W3471">
        <v>9</v>
      </c>
      <c r="X3471">
        <v>3</v>
      </c>
      <c r="Y3471">
        <v>19</v>
      </c>
      <c r="AD3471"/>
    </row>
    <row r="3472" spans="1:30" x14ac:dyDescent="0.25">
      <c r="A3472" t="s">
        <v>24</v>
      </c>
      <c r="B3472" s="2">
        <v>43435</v>
      </c>
      <c r="C3472" s="35">
        <f>YEAR(Sales[[#This Row],[ShipDate]])</f>
        <v>2018</v>
      </c>
      <c r="D3472" t="s">
        <v>36</v>
      </c>
      <c r="E3472" t="s">
        <v>69</v>
      </c>
      <c r="F3472" t="s">
        <v>43</v>
      </c>
      <c r="G3472" t="s">
        <v>11</v>
      </c>
      <c r="H3472" t="s">
        <v>26</v>
      </c>
      <c r="I3472" t="s">
        <v>32</v>
      </c>
      <c r="J3472" t="s">
        <v>13</v>
      </c>
      <c r="K3472" t="s">
        <v>2958</v>
      </c>
      <c r="L3472" t="s">
        <v>30</v>
      </c>
      <c r="N3472" t="str">
        <f>IF(ISBLANK(Sales[[#This Row],[return]]),"No",Sales[[#This Row],[return]])</f>
        <v>No</v>
      </c>
      <c r="O3472" s="2">
        <v>43428</v>
      </c>
      <c r="P3472" s="8" t="str">
        <f>TEXT(DAY(Sales[[#This Row],[OrderDate]]),"ddd")</f>
        <v>Tue</v>
      </c>
      <c r="Q3472" s="8" t="str">
        <f>TEXT(MONTH(Sales[[#This Row],[ShipDate]])*29,"mmm")</f>
        <v>Dec</v>
      </c>
      <c r="R3472">
        <v>498</v>
      </c>
      <c r="S3472" t="s">
        <v>931</v>
      </c>
      <c r="T3472" t="s">
        <v>28</v>
      </c>
      <c r="U3472">
        <v>90045</v>
      </c>
      <c r="V3472" s="1">
        <v>0</v>
      </c>
      <c r="W3472">
        <v>3</v>
      </c>
      <c r="X3472">
        <v>2</v>
      </c>
      <c r="Y3472">
        <v>10</v>
      </c>
      <c r="AD3472"/>
    </row>
    <row r="3473" spans="1:30" x14ac:dyDescent="0.25">
      <c r="A3473" t="s">
        <v>24</v>
      </c>
      <c r="B3473" s="2">
        <v>43435</v>
      </c>
      <c r="C3473" s="35">
        <f>YEAR(Sales[[#This Row],[ShipDate]])</f>
        <v>2018</v>
      </c>
      <c r="D3473" t="s">
        <v>36</v>
      </c>
      <c r="E3473" t="s">
        <v>69</v>
      </c>
      <c r="F3473" t="s">
        <v>48</v>
      </c>
      <c r="G3473" t="s">
        <v>46</v>
      </c>
      <c r="H3473" t="s">
        <v>26</v>
      </c>
      <c r="I3473" t="s">
        <v>32</v>
      </c>
      <c r="J3473" t="s">
        <v>13</v>
      </c>
      <c r="K3473" t="s">
        <v>2958</v>
      </c>
      <c r="L3473" t="s">
        <v>30</v>
      </c>
      <c r="N3473" t="str">
        <f>IF(ISBLANK(Sales[[#This Row],[return]]),"No",Sales[[#This Row],[return]])</f>
        <v>No</v>
      </c>
      <c r="O3473" s="2">
        <v>43428</v>
      </c>
      <c r="P3473" s="8" t="str">
        <f>TEXT(DAY(Sales[[#This Row],[OrderDate]]),"ddd")</f>
        <v>Tue</v>
      </c>
      <c r="Q3473" s="8" t="str">
        <f>TEXT(MONTH(Sales[[#This Row],[ShipDate]])*29,"mmm")</f>
        <v>Dec</v>
      </c>
      <c r="R3473">
        <v>912</v>
      </c>
      <c r="S3473" t="s">
        <v>2479</v>
      </c>
      <c r="T3473" t="s">
        <v>28</v>
      </c>
      <c r="U3473">
        <v>90045</v>
      </c>
      <c r="V3473" s="1">
        <v>0.2</v>
      </c>
      <c r="W3473">
        <v>3</v>
      </c>
      <c r="X3473">
        <v>2</v>
      </c>
      <c r="Y3473">
        <v>34</v>
      </c>
      <c r="AD3473"/>
    </row>
    <row r="3474" spans="1:30" x14ac:dyDescent="0.25">
      <c r="A3474" t="s">
        <v>40</v>
      </c>
      <c r="B3474" s="2">
        <v>43237</v>
      </c>
      <c r="C3474" s="35">
        <f>YEAR(Sales[[#This Row],[ShipDate]])</f>
        <v>2018</v>
      </c>
      <c r="D3474" t="s">
        <v>36</v>
      </c>
      <c r="E3474" t="s">
        <v>31</v>
      </c>
      <c r="F3474" t="s">
        <v>43</v>
      </c>
      <c r="G3474" t="s">
        <v>11</v>
      </c>
      <c r="H3474" t="s">
        <v>146</v>
      </c>
      <c r="I3474" t="s">
        <v>149</v>
      </c>
      <c r="J3474" t="s">
        <v>13</v>
      </c>
      <c r="K3474" t="s">
        <v>2667</v>
      </c>
      <c r="L3474" t="s">
        <v>92</v>
      </c>
      <c r="N3474" t="str">
        <f>IF(ISBLANK(Sales[[#This Row],[return]]),"No",Sales[[#This Row],[return]])</f>
        <v>No</v>
      </c>
      <c r="O3474" s="2">
        <v>43232</v>
      </c>
      <c r="P3474" s="8" t="str">
        <f>TEXT(DAY(Sales[[#This Row],[OrderDate]]),"ddd")</f>
        <v>Thu</v>
      </c>
      <c r="Q3474" s="8" t="str">
        <f>TEXT(MONTH(Sales[[#This Row],[ShipDate]])*29,"mmm")</f>
        <v>May</v>
      </c>
      <c r="R3474">
        <v>1220</v>
      </c>
      <c r="S3474" t="s">
        <v>1175</v>
      </c>
      <c r="T3474" t="s">
        <v>90</v>
      </c>
      <c r="U3474">
        <v>10024</v>
      </c>
      <c r="V3474" s="1">
        <v>0</v>
      </c>
      <c r="W3474">
        <v>4</v>
      </c>
      <c r="X3474">
        <v>3</v>
      </c>
      <c r="Y3474">
        <v>10</v>
      </c>
      <c r="AD3474"/>
    </row>
    <row r="3475" spans="1:30" x14ac:dyDescent="0.25">
      <c r="A3475" t="s">
        <v>40</v>
      </c>
      <c r="B3475" s="2">
        <v>43237</v>
      </c>
      <c r="C3475" s="35">
        <f>YEAR(Sales[[#This Row],[ShipDate]])</f>
        <v>2018</v>
      </c>
      <c r="D3475" t="s">
        <v>36</v>
      </c>
      <c r="E3475" t="s">
        <v>31</v>
      </c>
      <c r="F3475" t="s">
        <v>48</v>
      </c>
      <c r="G3475" t="s">
        <v>46</v>
      </c>
      <c r="H3475" t="s">
        <v>146</v>
      </c>
      <c r="I3475" t="s">
        <v>149</v>
      </c>
      <c r="J3475" t="s">
        <v>13</v>
      </c>
      <c r="K3475" t="s">
        <v>2667</v>
      </c>
      <c r="L3475" t="s">
        <v>92</v>
      </c>
      <c r="N3475" t="str">
        <f>IF(ISBLANK(Sales[[#This Row],[return]]),"No",Sales[[#This Row],[return]])</f>
        <v>No</v>
      </c>
      <c r="O3475" s="2">
        <v>43232</v>
      </c>
      <c r="P3475" s="8" t="str">
        <f>TEXT(DAY(Sales[[#This Row],[OrderDate]]),"ddd")</f>
        <v>Thu</v>
      </c>
      <c r="Q3475" s="8" t="str">
        <f>TEXT(MONTH(Sales[[#This Row],[ShipDate]])*29,"mmm")</f>
        <v>May</v>
      </c>
      <c r="R3475">
        <v>942</v>
      </c>
      <c r="S3475" t="s">
        <v>2436</v>
      </c>
      <c r="T3475" t="s">
        <v>90</v>
      </c>
      <c r="U3475">
        <v>10024</v>
      </c>
      <c r="V3475" s="1">
        <v>0</v>
      </c>
      <c r="W3475">
        <v>303</v>
      </c>
      <c r="X3475">
        <v>4</v>
      </c>
      <c r="Y3475">
        <v>632</v>
      </c>
      <c r="AD3475"/>
    </row>
    <row r="3476" spans="1:30" x14ac:dyDescent="0.25">
      <c r="A3476" t="s">
        <v>40</v>
      </c>
      <c r="B3476" s="2">
        <v>43448</v>
      </c>
      <c r="C3476" s="35">
        <f>YEAR(Sales[[#This Row],[ShipDate]])</f>
        <v>2018</v>
      </c>
      <c r="D3476" t="s">
        <v>36</v>
      </c>
      <c r="E3476" t="s">
        <v>69</v>
      </c>
      <c r="F3476" t="s">
        <v>59</v>
      </c>
      <c r="G3476" t="s">
        <v>25</v>
      </c>
      <c r="H3476" t="s">
        <v>146</v>
      </c>
      <c r="I3476" t="s">
        <v>149</v>
      </c>
      <c r="J3476" t="s">
        <v>13</v>
      </c>
      <c r="K3476" t="s">
        <v>2926</v>
      </c>
      <c r="L3476" t="s">
        <v>92</v>
      </c>
      <c r="N3476" t="str">
        <f>IF(ISBLANK(Sales[[#This Row],[return]]),"No",Sales[[#This Row],[return]])</f>
        <v>No</v>
      </c>
      <c r="O3476" s="2">
        <v>43444</v>
      </c>
      <c r="P3476" s="8" t="str">
        <f>TEXT(DAY(Sales[[#This Row],[OrderDate]]),"ddd")</f>
        <v>Tue</v>
      </c>
      <c r="Q3476" s="8" t="str">
        <f>TEXT(MONTH(Sales[[#This Row],[ShipDate]])*29,"mmm")</f>
        <v>Dec</v>
      </c>
      <c r="R3476">
        <v>1826</v>
      </c>
      <c r="S3476" t="s">
        <v>2753</v>
      </c>
      <c r="T3476" t="s">
        <v>90</v>
      </c>
      <c r="U3476">
        <v>10024</v>
      </c>
      <c r="V3476" s="1">
        <v>0</v>
      </c>
      <c r="W3476">
        <v>3</v>
      </c>
      <c r="X3476">
        <v>1</v>
      </c>
      <c r="Y3476">
        <v>6</v>
      </c>
      <c r="AD3476"/>
    </row>
    <row r="3477" spans="1:30" x14ac:dyDescent="0.25">
      <c r="A3477" t="s">
        <v>24</v>
      </c>
      <c r="B3477" s="2">
        <v>43408</v>
      </c>
      <c r="C3477" s="35">
        <f>YEAR(Sales[[#This Row],[ShipDate]])</f>
        <v>2018</v>
      </c>
      <c r="D3477" t="s">
        <v>113</v>
      </c>
      <c r="E3477" t="s">
        <v>31</v>
      </c>
      <c r="F3477" t="s">
        <v>39</v>
      </c>
      <c r="G3477" t="s">
        <v>25</v>
      </c>
      <c r="H3477" t="s">
        <v>2755</v>
      </c>
      <c r="I3477" t="s">
        <v>70</v>
      </c>
      <c r="J3477" t="s">
        <v>13</v>
      </c>
      <c r="K3477" t="s">
        <v>2728</v>
      </c>
      <c r="L3477" t="s">
        <v>68</v>
      </c>
      <c r="N3477" t="str">
        <f>IF(ISBLANK(Sales[[#This Row],[return]]),"No",Sales[[#This Row],[return]])</f>
        <v>No</v>
      </c>
      <c r="O3477" s="2">
        <v>43405</v>
      </c>
      <c r="P3477" s="8" t="str">
        <f>TEXT(DAY(Sales[[#This Row],[OrderDate]]),"ddd")</f>
        <v>Sun</v>
      </c>
      <c r="Q3477" s="8" t="str">
        <f>TEXT(MONTH(Sales[[#This Row],[ShipDate]])*29,"mmm")</f>
        <v>Nov</v>
      </c>
      <c r="R3477">
        <v>1544</v>
      </c>
      <c r="S3477" t="s">
        <v>2034</v>
      </c>
      <c r="T3477" t="s">
        <v>66</v>
      </c>
      <c r="U3477">
        <v>77301</v>
      </c>
      <c r="V3477" s="1">
        <v>0.2</v>
      </c>
      <c r="W3477">
        <v>7</v>
      </c>
      <c r="X3477">
        <v>9</v>
      </c>
      <c r="Y3477">
        <v>112</v>
      </c>
      <c r="AD3477"/>
    </row>
    <row r="3478" spans="1:30" x14ac:dyDescent="0.25">
      <c r="A3478" t="s">
        <v>10</v>
      </c>
      <c r="B3478" s="2">
        <v>43283</v>
      </c>
      <c r="C3478" s="35">
        <f>YEAR(Sales[[#This Row],[ShipDate]])</f>
        <v>2018</v>
      </c>
      <c r="D3478" t="s">
        <v>36</v>
      </c>
      <c r="E3478" t="s">
        <v>31</v>
      </c>
      <c r="F3478" t="s">
        <v>45</v>
      </c>
      <c r="G3478" t="s">
        <v>25</v>
      </c>
      <c r="H3478" t="s">
        <v>146</v>
      </c>
      <c r="I3478" t="s">
        <v>149</v>
      </c>
      <c r="J3478" t="s">
        <v>13</v>
      </c>
      <c r="K3478" t="s">
        <v>761</v>
      </c>
      <c r="L3478" t="s">
        <v>92</v>
      </c>
      <c r="N3478" t="str">
        <f>IF(ISBLANK(Sales[[#This Row],[return]]),"No",Sales[[#This Row],[return]])</f>
        <v>No</v>
      </c>
      <c r="O3478" s="2">
        <v>43277</v>
      </c>
      <c r="P3478" s="8" t="str">
        <f>TEXT(DAY(Sales[[#This Row],[OrderDate]]),"ddd")</f>
        <v>Thu</v>
      </c>
      <c r="Q3478" s="8" t="str">
        <f>TEXT(MONTH(Sales[[#This Row],[ShipDate]])*29,"mmm")</f>
        <v>Jul</v>
      </c>
      <c r="R3478">
        <v>1304</v>
      </c>
      <c r="S3478" t="s">
        <v>762</v>
      </c>
      <c r="T3478" t="s">
        <v>90</v>
      </c>
      <c r="U3478">
        <v>10024</v>
      </c>
      <c r="V3478" s="1">
        <v>0</v>
      </c>
      <c r="W3478">
        <v>7</v>
      </c>
      <c r="X3478">
        <v>5</v>
      </c>
      <c r="Y3478">
        <v>15</v>
      </c>
      <c r="AD3478"/>
    </row>
    <row r="3479" spans="1:30" x14ac:dyDescent="0.25">
      <c r="A3479" t="s">
        <v>10</v>
      </c>
      <c r="B3479" s="2">
        <v>43283</v>
      </c>
      <c r="C3479" s="35">
        <f>YEAR(Sales[[#This Row],[ShipDate]])</f>
        <v>2018</v>
      </c>
      <c r="D3479" t="s">
        <v>36</v>
      </c>
      <c r="E3479" t="s">
        <v>31</v>
      </c>
      <c r="F3479" t="s">
        <v>39</v>
      </c>
      <c r="G3479" t="s">
        <v>25</v>
      </c>
      <c r="H3479" t="s">
        <v>146</v>
      </c>
      <c r="I3479" t="s">
        <v>149</v>
      </c>
      <c r="J3479" t="s">
        <v>13</v>
      </c>
      <c r="K3479" t="s">
        <v>761</v>
      </c>
      <c r="L3479" t="s">
        <v>92</v>
      </c>
      <c r="N3479" t="str">
        <f>IF(ISBLANK(Sales[[#This Row],[return]]),"No",Sales[[#This Row],[return]])</f>
        <v>No</v>
      </c>
      <c r="O3479" s="2">
        <v>43277</v>
      </c>
      <c r="P3479" s="8" t="str">
        <f>TEXT(DAY(Sales[[#This Row],[OrderDate]]),"ddd")</f>
        <v>Thu</v>
      </c>
      <c r="Q3479" s="8" t="str">
        <f>TEXT(MONTH(Sales[[#This Row],[ShipDate]])*29,"mmm")</f>
        <v>Jul</v>
      </c>
      <c r="R3479">
        <v>660</v>
      </c>
      <c r="S3479" t="s">
        <v>763</v>
      </c>
      <c r="T3479" t="s">
        <v>90</v>
      </c>
      <c r="U3479">
        <v>10024</v>
      </c>
      <c r="V3479" s="1">
        <v>0</v>
      </c>
      <c r="W3479">
        <v>85</v>
      </c>
      <c r="X3479">
        <v>5</v>
      </c>
      <c r="Y3479">
        <v>704</v>
      </c>
      <c r="AD3479"/>
    </row>
    <row r="3480" spans="1:30" x14ac:dyDescent="0.25">
      <c r="A3480" t="s">
        <v>40</v>
      </c>
      <c r="B3480" s="2">
        <v>43371</v>
      </c>
      <c r="C3480" s="35">
        <f>YEAR(Sales[[#This Row],[ShipDate]])</f>
        <v>2018</v>
      </c>
      <c r="D3480" t="s">
        <v>36</v>
      </c>
      <c r="E3480" t="s">
        <v>31</v>
      </c>
      <c r="F3480" t="s">
        <v>23</v>
      </c>
      <c r="G3480" t="s">
        <v>11</v>
      </c>
      <c r="H3480" t="s">
        <v>26</v>
      </c>
      <c r="I3480" t="s">
        <v>32</v>
      </c>
      <c r="J3480" t="s">
        <v>13</v>
      </c>
      <c r="K3480" t="s">
        <v>2595</v>
      </c>
      <c r="L3480" t="s">
        <v>30</v>
      </c>
      <c r="N3480" t="str">
        <f>IF(ISBLANK(Sales[[#This Row],[return]]),"No",Sales[[#This Row],[return]])</f>
        <v>No</v>
      </c>
      <c r="O3480" s="2">
        <v>43367</v>
      </c>
      <c r="P3480" s="8" t="str">
        <f>TEXT(DAY(Sales[[#This Row],[OrderDate]]),"ddd")</f>
        <v>Tue</v>
      </c>
      <c r="Q3480" s="8" t="str">
        <f>TEXT(MONTH(Sales[[#This Row],[ShipDate]])*29,"mmm")</f>
        <v>Sep</v>
      </c>
      <c r="R3480">
        <v>845</v>
      </c>
      <c r="S3480" t="s">
        <v>1389</v>
      </c>
      <c r="T3480" t="s">
        <v>28</v>
      </c>
      <c r="U3480">
        <v>90049</v>
      </c>
      <c r="V3480" s="1">
        <v>0.2</v>
      </c>
      <c r="W3480">
        <v>56</v>
      </c>
      <c r="X3480">
        <v>5</v>
      </c>
      <c r="Y3480">
        <v>563</v>
      </c>
      <c r="AD3480"/>
    </row>
    <row r="3481" spans="1:30" x14ac:dyDescent="0.25">
      <c r="A3481" t="s">
        <v>40</v>
      </c>
      <c r="B3481" s="2">
        <v>43371</v>
      </c>
      <c r="C3481" s="35">
        <f>YEAR(Sales[[#This Row],[ShipDate]])</f>
        <v>2018</v>
      </c>
      <c r="D3481" t="s">
        <v>36</v>
      </c>
      <c r="E3481" t="s">
        <v>31</v>
      </c>
      <c r="F3481" t="s">
        <v>104</v>
      </c>
      <c r="G3481" t="s">
        <v>25</v>
      </c>
      <c r="H3481" t="s">
        <v>26</v>
      </c>
      <c r="I3481" t="s">
        <v>32</v>
      </c>
      <c r="J3481" t="s">
        <v>13</v>
      </c>
      <c r="K3481" t="s">
        <v>2595</v>
      </c>
      <c r="L3481" t="s">
        <v>30</v>
      </c>
      <c r="N3481" t="str">
        <f>IF(ISBLANK(Sales[[#This Row],[return]]),"No",Sales[[#This Row],[return]])</f>
        <v>No</v>
      </c>
      <c r="O3481" s="2">
        <v>43367</v>
      </c>
      <c r="P3481" s="8" t="str">
        <f>TEXT(DAY(Sales[[#This Row],[OrderDate]]),"ddd")</f>
        <v>Tue</v>
      </c>
      <c r="Q3481" s="8" t="str">
        <f>TEXT(MONTH(Sales[[#This Row],[ShipDate]])*29,"mmm")</f>
        <v>Sep</v>
      </c>
      <c r="R3481">
        <v>1589</v>
      </c>
      <c r="S3481" t="s">
        <v>3263</v>
      </c>
      <c r="T3481" t="s">
        <v>28</v>
      </c>
      <c r="U3481">
        <v>90049</v>
      </c>
      <c r="V3481" s="1">
        <v>0</v>
      </c>
      <c r="W3481">
        <v>143</v>
      </c>
      <c r="X3481">
        <v>5</v>
      </c>
      <c r="Y3481">
        <v>305</v>
      </c>
      <c r="AD3481"/>
    </row>
    <row r="3482" spans="1:30" x14ac:dyDescent="0.25">
      <c r="A3482" t="s">
        <v>40</v>
      </c>
      <c r="B3482" s="2">
        <v>43292</v>
      </c>
      <c r="C3482" s="35">
        <f>YEAR(Sales[[#This Row],[ShipDate]])</f>
        <v>2018</v>
      </c>
      <c r="D3482" t="s">
        <v>36</v>
      </c>
      <c r="E3482" t="s">
        <v>18</v>
      </c>
      <c r="F3482" t="s">
        <v>43</v>
      </c>
      <c r="G3482" t="s">
        <v>11</v>
      </c>
      <c r="H3482" t="s">
        <v>313</v>
      </c>
      <c r="I3482" t="s">
        <v>32</v>
      </c>
      <c r="J3482" t="s">
        <v>13</v>
      </c>
      <c r="K3482" t="s">
        <v>1194</v>
      </c>
      <c r="L3482" t="s">
        <v>30</v>
      </c>
      <c r="N3482" t="str">
        <f>IF(ISBLANK(Sales[[#This Row],[return]]),"No",Sales[[#This Row],[return]])</f>
        <v>No</v>
      </c>
      <c r="O3482" s="2">
        <v>43288</v>
      </c>
      <c r="P3482" s="8" t="str">
        <f>TEXT(DAY(Sales[[#This Row],[OrderDate]]),"ddd")</f>
        <v>Sat</v>
      </c>
      <c r="Q3482" s="8" t="str">
        <f>TEXT(MONTH(Sales[[#This Row],[ShipDate]])*29,"mmm")</f>
        <v>Jul</v>
      </c>
      <c r="R3482">
        <v>866</v>
      </c>
      <c r="S3482" t="s">
        <v>3166</v>
      </c>
      <c r="T3482" t="s">
        <v>28</v>
      </c>
      <c r="U3482">
        <v>95123</v>
      </c>
      <c r="V3482" s="1">
        <v>0</v>
      </c>
      <c r="W3482">
        <v>73</v>
      </c>
      <c r="X3482">
        <v>5</v>
      </c>
      <c r="Y3482">
        <v>216</v>
      </c>
      <c r="AD3482"/>
    </row>
    <row r="3483" spans="1:30" x14ac:dyDescent="0.25">
      <c r="A3483" t="s">
        <v>40</v>
      </c>
      <c r="B3483" s="2">
        <v>43141</v>
      </c>
      <c r="C3483" s="35">
        <f>YEAR(Sales[[#This Row],[ShipDate]])</f>
        <v>2018</v>
      </c>
      <c r="D3483" t="s">
        <v>36</v>
      </c>
      <c r="E3483" t="s">
        <v>18</v>
      </c>
      <c r="F3483" t="s">
        <v>38</v>
      </c>
      <c r="G3483" t="s">
        <v>11</v>
      </c>
      <c r="H3483" t="s">
        <v>457</v>
      </c>
      <c r="I3483" t="s">
        <v>32</v>
      </c>
      <c r="J3483" t="s">
        <v>13</v>
      </c>
      <c r="K3483" t="s">
        <v>1520</v>
      </c>
      <c r="L3483" t="s">
        <v>30</v>
      </c>
      <c r="N3483" t="str">
        <f>IF(ISBLANK(Sales[[#This Row],[return]]),"No",Sales[[#This Row],[return]])</f>
        <v>No</v>
      </c>
      <c r="O3483" s="2">
        <v>43136</v>
      </c>
      <c r="P3483" s="8" t="str">
        <f>TEXT(DAY(Sales[[#This Row],[OrderDate]]),"ddd")</f>
        <v>Thu</v>
      </c>
      <c r="Q3483" s="8" t="str">
        <f>TEXT(MONTH(Sales[[#This Row],[ShipDate]])*29,"mmm")</f>
        <v>Feb</v>
      </c>
      <c r="R3483">
        <v>429</v>
      </c>
      <c r="S3483" t="s">
        <v>1073</v>
      </c>
      <c r="T3483" t="s">
        <v>28</v>
      </c>
      <c r="U3483">
        <v>92037</v>
      </c>
      <c r="V3483" s="1">
        <v>0.2</v>
      </c>
      <c r="W3483">
        <v>7</v>
      </c>
      <c r="X3483">
        <v>4</v>
      </c>
      <c r="Y3483">
        <v>558</v>
      </c>
      <c r="AD3483"/>
    </row>
    <row r="3484" spans="1:30" x14ac:dyDescent="0.25">
      <c r="A3484" t="s">
        <v>40</v>
      </c>
      <c r="B3484" s="2">
        <v>43141</v>
      </c>
      <c r="C3484" s="35">
        <f>YEAR(Sales[[#This Row],[ShipDate]])</f>
        <v>2018</v>
      </c>
      <c r="D3484" t="s">
        <v>36</v>
      </c>
      <c r="E3484" t="s">
        <v>18</v>
      </c>
      <c r="F3484" t="s">
        <v>33</v>
      </c>
      <c r="G3484" t="s">
        <v>25</v>
      </c>
      <c r="H3484" t="s">
        <v>457</v>
      </c>
      <c r="I3484" t="s">
        <v>32</v>
      </c>
      <c r="J3484" t="s">
        <v>13</v>
      </c>
      <c r="K3484" t="s">
        <v>1520</v>
      </c>
      <c r="L3484" t="s">
        <v>30</v>
      </c>
      <c r="N3484" t="str">
        <f>IF(ISBLANK(Sales[[#This Row],[return]]),"No",Sales[[#This Row],[return]])</f>
        <v>No</v>
      </c>
      <c r="O3484" s="2">
        <v>43136</v>
      </c>
      <c r="P3484" s="8" t="str">
        <f>TEXT(DAY(Sales[[#This Row],[OrderDate]]),"ddd")</f>
        <v>Thu</v>
      </c>
      <c r="Q3484" s="8" t="str">
        <f>TEXT(MONTH(Sales[[#This Row],[ShipDate]])*29,"mmm")</f>
        <v>Feb</v>
      </c>
      <c r="R3484">
        <v>218</v>
      </c>
      <c r="S3484" t="s">
        <v>1059</v>
      </c>
      <c r="T3484" t="s">
        <v>28</v>
      </c>
      <c r="U3484">
        <v>92037</v>
      </c>
      <c r="V3484" s="1">
        <v>0</v>
      </c>
      <c r="W3484">
        <v>7</v>
      </c>
      <c r="X3484">
        <v>3</v>
      </c>
      <c r="Y3484">
        <v>15</v>
      </c>
      <c r="AD3484"/>
    </row>
    <row r="3485" spans="1:30" x14ac:dyDescent="0.25">
      <c r="A3485" t="s">
        <v>40</v>
      </c>
      <c r="B3485" s="2">
        <v>43141</v>
      </c>
      <c r="C3485" s="35">
        <f>YEAR(Sales[[#This Row],[ShipDate]])</f>
        <v>2018</v>
      </c>
      <c r="D3485" t="s">
        <v>36</v>
      </c>
      <c r="E3485" t="s">
        <v>18</v>
      </c>
      <c r="F3485" t="s">
        <v>39</v>
      </c>
      <c r="G3485" t="s">
        <v>25</v>
      </c>
      <c r="H3485" t="s">
        <v>457</v>
      </c>
      <c r="I3485" t="s">
        <v>32</v>
      </c>
      <c r="J3485" t="s">
        <v>13</v>
      </c>
      <c r="K3485" t="s">
        <v>1520</v>
      </c>
      <c r="L3485" t="s">
        <v>30</v>
      </c>
      <c r="N3485" t="str">
        <f>IF(ISBLANK(Sales[[#This Row],[return]]),"No",Sales[[#This Row],[return]])</f>
        <v>No</v>
      </c>
      <c r="O3485" s="2">
        <v>43136</v>
      </c>
      <c r="P3485" s="8" t="str">
        <f>TEXT(DAY(Sales[[#This Row],[OrderDate]]),"ddd")</f>
        <v>Thu</v>
      </c>
      <c r="Q3485" s="8" t="str">
        <f>TEXT(MONTH(Sales[[#This Row],[ShipDate]])*29,"mmm")</f>
        <v>Feb</v>
      </c>
      <c r="R3485">
        <v>646</v>
      </c>
      <c r="S3485" t="s">
        <v>2056</v>
      </c>
      <c r="T3485" t="s">
        <v>28</v>
      </c>
      <c r="U3485">
        <v>92037</v>
      </c>
      <c r="V3485" s="1">
        <v>0</v>
      </c>
      <c r="W3485">
        <v>50</v>
      </c>
      <c r="X3485">
        <v>3</v>
      </c>
      <c r="Y3485">
        <v>187</v>
      </c>
      <c r="AD3485"/>
    </row>
    <row r="3486" spans="1:30" x14ac:dyDescent="0.25">
      <c r="A3486" t="s">
        <v>40</v>
      </c>
      <c r="B3486" s="2">
        <v>43141</v>
      </c>
      <c r="C3486" s="35">
        <f>YEAR(Sales[[#This Row],[ShipDate]])</f>
        <v>2018</v>
      </c>
      <c r="D3486" t="s">
        <v>36</v>
      </c>
      <c r="E3486" t="s">
        <v>18</v>
      </c>
      <c r="F3486" t="s">
        <v>48</v>
      </c>
      <c r="G3486" t="s">
        <v>46</v>
      </c>
      <c r="H3486" t="s">
        <v>457</v>
      </c>
      <c r="I3486" t="s">
        <v>32</v>
      </c>
      <c r="J3486" t="s">
        <v>13</v>
      </c>
      <c r="K3486" t="s">
        <v>1520</v>
      </c>
      <c r="L3486" t="s">
        <v>30</v>
      </c>
      <c r="N3486" t="str">
        <f>IF(ISBLANK(Sales[[#This Row],[return]]),"No",Sales[[#This Row],[return]])</f>
        <v>No</v>
      </c>
      <c r="O3486" s="2">
        <v>43136</v>
      </c>
      <c r="P3486" s="8" t="str">
        <f>TEXT(DAY(Sales[[#This Row],[OrderDate]]),"ddd")</f>
        <v>Thu</v>
      </c>
      <c r="Q3486" s="8" t="str">
        <f>TEXT(MONTH(Sales[[#This Row],[ShipDate]])*29,"mmm")</f>
        <v>Feb</v>
      </c>
      <c r="R3486">
        <v>138</v>
      </c>
      <c r="S3486" t="s">
        <v>307</v>
      </c>
      <c r="T3486" t="s">
        <v>28</v>
      </c>
      <c r="U3486">
        <v>92037</v>
      </c>
      <c r="V3486" s="1">
        <v>0.2</v>
      </c>
      <c r="W3486">
        <v>-32</v>
      </c>
      <c r="X3486">
        <v>4</v>
      </c>
      <c r="Y3486">
        <v>160</v>
      </c>
      <c r="AD3486"/>
    </row>
    <row r="3487" spans="1:30" x14ac:dyDescent="0.25">
      <c r="A3487" t="s">
        <v>24</v>
      </c>
      <c r="B3487" s="2">
        <v>43393</v>
      </c>
      <c r="C3487" s="35">
        <f>YEAR(Sales[[#This Row],[ShipDate]])</f>
        <v>2018</v>
      </c>
      <c r="D3487" t="s">
        <v>36</v>
      </c>
      <c r="E3487" t="s">
        <v>31</v>
      </c>
      <c r="F3487" t="s">
        <v>43</v>
      </c>
      <c r="G3487" t="s">
        <v>11</v>
      </c>
      <c r="H3487" t="s">
        <v>146</v>
      </c>
      <c r="I3487" t="s">
        <v>149</v>
      </c>
      <c r="J3487" t="s">
        <v>13</v>
      </c>
      <c r="K3487" t="s">
        <v>2701</v>
      </c>
      <c r="L3487" t="s">
        <v>92</v>
      </c>
      <c r="N3487" t="str">
        <f>IF(ISBLANK(Sales[[#This Row],[return]]),"No",Sales[[#This Row],[return]])</f>
        <v>No</v>
      </c>
      <c r="O3487" s="2">
        <v>43386</v>
      </c>
      <c r="P3487" s="8" t="str">
        <f>TEXT(DAY(Sales[[#This Row],[OrderDate]]),"ddd")</f>
        <v>Fri</v>
      </c>
      <c r="Q3487" s="8" t="str">
        <f>TEXT(MONTH(Sales[[#This Row],[ShipDate]])*29,"mmm")</f>
        <v>Oct</v>
      </c>
      <c r="R3487">
        <v>878</v>
      </c>
      <c r="S3487" t="s">
        <v>1499</v>
      </c>
      <c r="T3487" t="s">
        <v>90</v>
      </c>
      <c r="U3487">
        <v>10024</v>
      </c>
      <c r="V3487" s="1">
        <v>0</v>
      </c>
      <c r="W3487">
        <v>34</v>
      </c>
      <c r="X3487">
        <v>3</v>
      </c>
      <c r="Y3487">
        <v>82</v>
      </c>
      <c r="AD3487"/>
    </row>
    <row r="3488" spans="1:30" x14ac:dyDescent="0.25">
      <c r="A3488" t="s">
        <v>24</v>
      </c>
      <c r="B3488" s="2">
        <v>43393</v>
      </c>
      <c r="C3488" s="35">
        <f>YEAR(Sales[[#This Row],[ShipDate]])</f>
        <v>2018</v>
      </c>
      <c r="D3488" t="s">
        <v>36</v>
      </c>
      <c r="E3488" t="s">
        <v>31</v>
      </c>
      <c r="F3488" t="s">
        <v>59</v>
      </c>
      <c r="G3488" t="s">
        <v>25</v>
      </c>
      <c r="H3488" t="s">
        <v>146</v>
      </c>
      <c r="I3488" t="s">
        <v>149</v>
      </c>
      <c r="J3488" t="s">
        <v>13</v>
      </c>
      <c r="K3488" t="s">
        <v>2701</v>
      </c>
      <c r="L3488" t="s">
        <v>92</v>
      </c>
      <c r="N3488" t="str">
        <f>IF(ISBLANK(Sales[[#This Row],[return]]),"No",Sales[[#This Row],[return]])</f>
        <v>No</v>
      </c>
      <c r="O3488" s="2">
        <v>43386</v>
      </c>
      <c r="P3488" s="8" t="str">
        <f>TEXT(DAY(Sales[[#This Row],[OrderDate]]),"ddd")</f>
        <v>Fri</v>
      </c>
      <c r="Q3488" s="8" t="str">
        <f>TEXT(MONTH(Sales[[#This Row],[ShipDate]])*29,"mmm")</f>
        <v>Oct</v>
      </c>
      <c r="R3488">
        <v>465</v>
      </c>
      <c r="S3488" t="s">
        <v>2027</v>
      </c>
      <c r="T3488" t="s">
        <v>90</v>
      </c>
      <c r="U3488">
        <v>10024</v>
      </c>
      <c r="V3488" s="1">
        <v>0</v>
      </c>
      <c r="W3488">
        <v>18</v>
      </c>
      <c r="X3488">
        <v>2</v>
      </c>
      <c r="Y3488">
        <v>38</v>
      </c>
      <c r="AD3488"/>
    </row>
    <row r="3489" spans="1:30" x14ac:dyDescent="0.25">
      <c r="A3489" t="s">
        <v>24</v>
      </c>
      <c r="B3489" s="2">
        <v>43393</v>
      </c>
      <c r="C3489" s="35">
        <f>YEAR(Sales[[#This Row],[ShipDate]])</f>
        <v>2018</v>
      </c>
      <c r="D3489" t="s">
        <v>36</v>
      </c>
      <c r="E3489" t="s">
        <v>31</v>
      </c>
      <c r="F3489" t="s">
        <v>39</v>
      </c>
      <c r="G3489" t="s">
        <v>25</v>
      </c>
      <c r="H3489" t="s">
        <v>146</v>
      </c>
      <c r="I3489" t="s">
        <v>149</v>
      </c>
      <c r="J3489" t="s">
        <v>13</v>
      </c>
      <c r="K3489" t="s">
        <v>2701</v>
      </c>
      <c r="L3489" t="s">
        <v>92</v>
      </c>
      <c r="N3489" t="str">
        <f>IF(ISBLANK(Sales[[#This Row],[return]]),"No",Sales[[#This Row],[return]])</f>
        <v>No</v>
      </c>
      <c r="O3489" s="2">
        <v>43386</v>
      </c>
      <c r="P3489" s="8" t="str">
        <f>TEXT(DAY(Sales[[#This Row],[OrderDate]]),"ddd")</f>
        <v>Fri</v>
      </c>
      <c r="Q3489" s="8" t="str">
        <f>TEXT(MONTH(Sales[[#This Row],[ShipDate]])*29,"mmm")</f>
        <v>Oct</v>
      </c>
      <c r="R3489">
        <v>637</v>
      </c>
      <c r="S3489" t="s">
        <v>1940</v>
      </c>
      <c r="T3489" t="s">
        <v>90</v>
      </c>
      <c r="U3489">
        <v>10024</v>
      </c>
      <c r="V3489" s="1">
        <v>0</v>
      </c>
      <c r="W3489">
        <v>24</v>
      </c>
      <c r="X3489">
        <v>3</v>
      </c>
      <c r="Y3489">
        <v>100</v>
      </c>
      <c r="AD3489"/>
    </row>
    <row r="3490" spans="1:30" x14ac:dyDescent="0.25">
      <c r="A3490" t="s">
        <v>24</v>
      </c>
      <c r="B3490" s="2">
        <v>43393</v>
      </c>
      <c r="C3490" s="35">
        <f>YEAR(Sales[[#This Row],[ShipDate]])</f>
        <v>2018</v>
      </c>
      <c r="D3490" t="s">
        <v>36</v>
      </c>
      <c r="E3490" t="s">
        <v>31</v>
      </c>
      <c r="F3490" t="s">
        <v>45</v>
      </c>
      <c r="G3490" t="s">
        <v>25</v>
      </c>
      <c r="H3490" t="s">
        <v>146</v>
      </c>
      <c r="I3490" t="s">
        <v>149</v>
      </c>
      <c r="J3490" t="s">
        <v>13</v>
      </c>
      <c r="K3490" t="s">
        <v>2701</v>
      </c>
      <c r="L3490" t="s">
        <v>92</v>
      </c>
      <c r="N3490" t="str">
        <f>IF(ISBLANK(Sales[[#This Row],[return]]),"No",Sales[[#This Row],[return]])</f>
        <v>No</v>
      </c>
      <c r="O3490" s="2">
        <v>43386</v>
      </c>
      <c r="P3490" s="8" t="str">
        <f>TEXT(DAY(Sales[[#This Row],[OrderDate]]),"ddd")</f>
        <v>Fri</v>
      </c>
      <c r="Q3490" s="8" t="str">
        <f>TEXT(MONTH(Sales[[#This Row],[ShipDate]])*29,"mmm")</f>
        <v>Oct</v>
      </c>
      <c r="R3490">
        <v>325</v>
      </c>
      <c r="S3490" t="s">
        <v>1818</v>
      </c>
      <c r="T3490" t="s">
        <v>90</v>
      </c>
      <c r="U3490">
        <v>10024</v>
      </c>
      <c r="V3490" s="1">
        <v>0</v>
      </c>
      <c r="W3490">
        <v>12</v>
      </c>
      <c r="X3490">
        <v>5</v>
      </c>
      <c r="Y3490">
        <v>35</v>
      </c>
      <c r="AD3490"/>
    </row>
    <row r="3491" spans="1:30" x14ac:dyDescent="0.25">
      <c r="A3491" t="s">
        <v>24</v>
      </c>
      <c r="B3491" s="2">
        <v>43393</v>
      </c>
      <c r="C3491" s="35">
        <f>YEAR(Sales[[#This Row],[ShipDate]])</f>
        <v>2018</v>
      </c>
      <c r="D3491" t="s">
        <v>36</v>
      </c>
      <c r="E3491" t="s">
        <v>31</v>
      </c>
      <c r="F3491" t="s">
        <v>33</v>
      </c>
      <c r="G3491" t="s">
        <v>25</v>
      </c>
      <c r="H3491" t="s">
        <v>146</v>
      </c>
      <c r="I3491" t="s">
        <v>149</v>
      </c>
      <c r="J3491" t="s">
        <v>13</v>
      </c>
      <c r="K3491" t="s">
        <v>2701</v>
      </c>
      <c r="L3491" t="s">
        <v>92</v>
      </c>
      <c r="N3491" t="str">
        <f>IF(ISBLANK(Sales[[#This Row],[return]]),"No",Sales[[#This Row],[return]])</f>
        <v>No</v>
      </c>
      <c r="O3491" s="2">
        <v>43386</v>
      </c>
      <c r="P3491" s="8" t="str">
        <f>TEXT(DAY(Sales[[#This Row],[OrderDate]]),"ddd")</f>
        <v>Fri</v>
      </c>
      <c r="Q3491" s="8" t="str">
        <f>TEXT(MONTH(Sales[[#This Row],[ShipDate]])*29,"mmm")</f>
        <v>Oct</v>
      </c>
      <c r="R3491">
        <v>273</v>
      </c>
      <c r="S3491" t="s">
        <v>2194</v>
      </c>
      <c r="T3491" t="s">
        <v>90</v>
      </c>
      <c r="U3491">
        <v>10024</v>
      </c>
      <c r="V3491" s="1">
        <v>0</v>
      </c>
      <c r="W3491">
        <v>11</v>
      </c>
      <c r="X3491">
        <v>5</v>
      </c>
      <c r="Y3491">
        <v>25</v>
      </c>
      <c r="AD3491"/>
    </row>
    <row r="3492" spans="1:30" x14ac:dyDescent="0.25">
      <c r="A3492" t="s">
        <v>24</v>
      </c>
      <c r="B3492" s="2">
        <v>43466</v>
      </c>
      <c r="C3492" s="35">
        <f>YEAR(Sales[[#This Row],[ShipDate]])</f>
        <v>2019</v>
      </c>
      <c r="D3492" t="s">
        <v>36</v>
      </c>
      <c r="E3492" t="s">
        <v>31</v>
      </c>
      <c r="F3492" t="s">
        <v>43</v>
      </c>
      <c r="G3492" t="s">
        <v>11</v>
      </c>
      <c r="H3492" t="s">
        <v>1986</v>
      </c>
      <c r="I3492" t="s">
        <v>1139</v>
      </c>
      <c r="J3492" t="s">
        <v>13</v>
      </c>
      <c r="K3492" t="s">
        <v>653</v>
      </c>
      <c r="L3492" t="s">
        <v>92</v>
      </c>
      <c r="N3492" t="str">
        <f>IF(ISBLANK(Sales[[#This Row],[return]]),"No",Sales[[#This Row],[return]])</f>
        <v>No</v>
      </c>
      <c r="O3492" s="2">
        <v>43459</v>
      </c>
      <c r="P3492" s="8" t="str">
        <f>TEXT(DAY(Sales[[#This Row],[OrderDate]]),"ddd")</f>
        <v>Wed</v>
      </c>
      <c r="Q3492" s="8" t="str">
        <f>TEXT(MONTH(Sales[[#This Row],[ShipDate]])*29,"mmm")</f>
        <v>Jan</v>
      </c>
      <c r="R3492">
        <v>1052</v>
      </c>
      <c r="S3492" t="s">
        <v>1173</v>
      </c>
      <c r="T3492" t="s">
        <v>90</v>
      </c>
      <c r="U3492">
        <v>3060</v>
      </c>
      <c r="V3492" s="1">
        <v>0</v>
      </c>
      <c r="W3492">
        <v>7</v>
      </c>
      <c r="X3492">
        <v>4</v>
      </c>
      <c r="Y3492">
        <v>21</v>
      </c>
      <c r="AD3492"/>
    </row>
    <row r="3493" spans="1:30" x14ac:dyDescent="0.25">
      <c r="A3493" t="s">
        <v>40</v>
      </c>
      <c r="B3493" s="2">
        <v>43140</v>
      </c>
      <c r="C3493" s="35">
        <f>YEAR(Sales[[#This Row],[ShipDate]])</f>
        <v>2018</v>
      </c>
      <c r="D3493" t="s">
        <v>36</v>
      </c>
      <c r="E3493" t="s">
        <v>31</v>
      </c>
      <c r="F3493" t="s">
        <v>39</v>
      </c>
      <c r="G3493" t="s">
        <v>25</v>
      </c>
      <c r="H3493" t="s">
        <v>26</v>
      </c>
      <c r="I3493" t="s">
        <v>32</v>
      </c>
      <c r="J3493" t="s">
        <v>13</v>
      </c>
      <c r="K3493" t="s">
        <v>350</v>
      </c>
      <c r="L3493" t="s">
        <v>30</v>
      </c>
      <c r="N3493" t="str">
        <f>IF(ISBLANK(Sales[[#This Row],[return]]),"No",Sales[[#This Row],[return]])</f>
        <v>No</v>
      </c>
      <c r="O3493" s="2">
        <v>43135</v>
      </c>
      <c r="P3493" s="8" t="str">
        <f>TEXT(DAY(Sales[[#This Row],[OrderDate]]),"ddd")</f>
        <v>Wed</v>
      </c>
      <c r="Q3493" s="8" t="str">
        <f>TEXT(MONTH(Sales[[#This Row],[ShipDate]])*29,"mmm")</f>
        <v>Feb</v>
      </c>
      <c r="R3493">
        <v>1375</v>
      </c>
      <c r="S3493" t="s">
        <v>484</v>
      </c>
      <c r="T3493" t="s">
        <v>28</v>
      </c>
      <c r="U3493">
        <v>90049</v>
      </c>
      <c r="V3493" s="1">
        <v>0</v>
      </c>
      <c r="W3493">
        <v>4</v>
      </c>
      <c r="X3493">
        <v>2</v>
      </c>
      <c r="Y3493">
        <v>93</v>
      </c>
      <c r="AD3493"/>
    </row>
    <row r="3494" spans="1:30" x14ac:dyDescent="0.25">
      <c r="A3494" t="s">
        <v>24</v>
      </c>
      <c r="B3494" s="2">
        <v>43219</v>
      </c>
      <c r="C3494" s="35">
        <f>YEAR(Sales[[#This Row],[ShipDate]])</f>
        <v>2018</v>
      </c>
      <c r="D3494" t="s">
        <v>36</v>
      </c>
      <c r="E3494" t="s">
        <v>18</v>
      </c>
      <c r="F3494" t="s">
        <v>45</v>
      </c>
      <c r="G3494" t="s">
        <v>25</v>
      </c>
      <c r="H3494" t="s">
        <v>2170</v>
      </c>
      <c r="I3494" t="s">
        <v>149</v>
      </c>
      <c r="J3494" t="s">
        <v>13</v>
      </c>
      <c r="K3494" t="s">
        <v>1429</v>
      </c>
      <c r="L3494" t="s">
        <v>92</v>
      </c>
      <c r="N3494" t="str">
        <f>IF(ISBLANK(Sales[[#This Row],[return]]),"No",Sales[[#This Row],[return]])</f>
        <v>No</v>
      </c>
      <c r="O3494" s="2">
        <v>43212</v>
      </c>
      <c r="P3494" s="8" t="str">
        <f>TEXT(DAY(Sales[[#This Row],[OrderDate]]),"ddd")</f>
        <v>Sun</v>
      </c>
      <c r="Q3494" s="8" t="str">
        <f>TEXT(MONTH(Sales[[#This Row],[ShipDate]])*29,"mmm")</f>
        <v>Apr</v>
      </c>
      <c r="R3494">
        <v>1134</v>
      </c>
      <c r="S3494" t="s">
        <v>1809</v>
      </c>
      <c r="T3494" t="s">
        <v>90</v>
      </c>
      <c r="U3494">
        <v>13440</v>
      </c>
      <c r="V3494" s="1">
        <v>0</v>
      </c>
      <c r="W3494">
        <v>1</v>
      </c>
      <c r="X3494">
        <v>1</v>
      </c>
      <c r="Y3494">
        <v>3</v>
      </c>
      <c r="AD3494"/>
    </row>
    <row r="3495" spans="1:30" x14ac:dyDescent="0.25">
      <c r="A3495" t="s">
        <v>24</v>
      </c>
      <c r="B3495" s="2">
        <v>43219</v>
      </c>
      <c r="C3495" s="35">
        <f>YEAR(Sales[[#This Row],[ShipDate]])</f>
        <v>2018</v>
      </c>
      <c r="D3495" t="s">
        <v>36</v>
      </c>
      <c r="E3495" t="s">
        <v>18</v>
      </c>
      <c r="F3495" t="s">
        <v>45</v>
      </c>
      <c r="G3495" t="s">
        <v>25</v>
      </c>
      <c r="H3495" t="s">
        <v>2170</v>
      </c>
      <c r="I3495" t="s">
        <v>149</v>
      </c>
      <c r="J3495" t="s">
        <v>13</v>
      </c>
      <c r="K3495" t="s">
        <v>1429</v>
      </c>
      <c r="L3495" t="s">
        <v>92</v>
      </c>
      <c r="N3495" t="str">
        <f>IF(ISBLANK(Sales[[#This Row],[return]]),"No",Sales[[#This Row],[return]])</f>
        <v>No</v>
      </c>
      <c r="O3495" s="2">
        <v>43212</v>
      </c>
      <c r="P3495" s="8" t="str">
        <f>TEXT(DAY(Sales[[#This Row],[OrderDate]]),"ddd")</f>
        <v>Sun</v>
      </c>
      <c r="Q3495" s="8" t="str">
        <f>TEXT(MONTH(Sales[[#This Row],[ShipDate]])*29,"mmm")</f>
        <v>Apr</v>
      </c>
      <c r="R3495">
        <v>280</v>
      </c>
      <c r="S3495" t="s">
        <v>2191</v>
      </c>
      <c r="T3495" t="s">
        <v>90</v>
      </c>
      <c r="U3495">
        <v>13440</v>
      </c>
      <c r="V3495" s="1">
        <v>0</v>
      </c>
      <c r="W3495">
        <v>8</v>
      </c>
      <c r="X3495">
        <v>9</v>
      </c>
      <c r="Y3495">
        <v>32</v>
      </c>
      <c r="AD3495"/>
    </row>
    <row r="3496" spans="1:30" x14ac:dyDescent="0.25">
      <c r="A3496" t="s">
        <v>40</v>
      </c>
      <c r="B3496" s="2">
        <v>43422</v>
      </c>
      <c r="C3496" s="35">
        <f>YEAR(Sales[[#This Row],[ShipDate]])</f>
        <v>2018</v>
      </c>
      <c r="D3496" t="s">
        <v>36</v>
      </c>
      <c r="E3496" t="s">
        <v>31</v>
      </c>
      <c r="F3496" t="s">
        <v>39</v>
      </c>
      <c r="G3496" t="s">
        <v>25</v>
      </c>
      <c r="H3496" t="s">
        <v>146</v>
      </c>
      <c r="I3496" t="s">
        <v>149</v>
      </c>
      <c r="J3496" t="s">
        <v>13</v>
      </c>
      <c r="K3496" t="s">
        <v>2696</v>
      </c>
      <c r="L3496" t="s">
        <v>92</v>
      </c>
      <c r="N3496" t="str">
        <f>IF(ISBLANK(Sales[[#This Row],[return]]),"No",Sales[[#This Row],[return]])</f>
        <v>No</v>
      </c>
      <c r="O3496" s="2">
        <v>43417</v>
      </c>
      <c r="P3496" s="8" t="str">
        <f>TEXT(DAY(Sales[[#This Row],[OrderDate]]),"ddd")</f>
        <v>Fri</v>
      </c>
      <c r="Q3496" s="8" t="str">
        <f>TEXT(MONTH(Sales[[#This Row],[ShipDate]])*29,"mmm")</f>
        <v>Nov</v>
      </c>
      <c r="R3496">
        <v>589</v>
      </c>
      <c r="S3496" t="s">
        <v>496</v>
      </c>
      <c r="T3496" t="s">
        <v>90</v>
      </c>
      <c r="U3496">
        <v>10011</v>
      </c>
      <c r="V3496" s="1">
        <v>0</v>
      </c>
      <c r="W3496">
        <v>7</v>
      </c>
      <c r="X3496">
        <v>2</v>
      </c>
      <c r="Y3496">
        <v>25</v>
      </c>
      <c r="AD3496"/>
    </row>
    <row r="3497" spans="1:30" x14ac:dyDescent="0.25">
      <c r="A3497" t="s">
        <v>40</v>
      </c>
      <c r="B3497" s="2">
        <v>43422</v>
      </c>
      <c r="C3497" s="35">
        <f>YEAR(Sales[[#This Row],[ShipDate]])</f>
        <v>2018</v>
      </c>
      <c r="D3497" t="s">
        <v>36</v>
      </c>
      <c r="E3497" t="s">
        <v>31</v>
      </c>
      <c r="F3497" t="s">
        <v>39</v>
      </c>
      <c r="G3497" t="s">
        <v>25</v>
      </c>
      <c r="H3497" t="s">
        <v>146</v>
      </c>
      <c r="I3497" t="s">
        <v>149</v>
      </c>
      <c r="J3497" t="s">
        <v>13</v>
      </c>
      <c r="K3497" t="s">
        <v>2696</v>
      </c>
      <c r="L3497" t="s">
        <v>92</v>
      </c>
      <c r="N3497" t="str">
        <f>IF(ISBLANK(Sales[[#This Row],[return]]),"No",Sales[[#This Row],[return]])</f>
        <v>No</v>
      </c>
      <c r="O3497" s="2">
        <v>43417</v>
      </c>
      <c r="P3497" s="8" t="str">
        <f>TEXT(DAY(Sales[[#This Row],[OrderDate]]),"ddd")</f>
        <v>Fri</v>
      </c>
      <c r="Q3497" s="8" t="str">
        <f>TEXT(MONTH(Sales[[#This Row],[ShipDate]])*29,"mmm")</f>
        <v>Nov</v>
      </c>
      <c r="R3497">
        <v>1300</v>
      </c>
      <c r="S3497" t="s">
        <v>1979</v>
      </c>
      <c r="T3497" t="s">
        <v>90</v>
      </c>
      <c r="U3497">
        <v>10011</v>
      </c>
      <c r="V3497" s="1">
        <v>0</v>
      </c>
      <c r="W3497">
        <v>10</v>
      </c>
      <c r="X3497">
        <v>3</v>
      </c>
      <c r="Y3497">
        <v>37</v>
      </c>
      <c r="AD3497"/>
    </row>
    <row r="3498" spans="1:30" x14ac:dyDescent="0.25">
      <c r="A3498" t="s">
        <v>40</v>
      </c>
      <c r="B3498" s="2">
        <v>43422</v>
      </c>
      <c r="C3498" s="35">
        <f>YEAR(Sales[[#This Row],[ShipDate]])</f>
        <v>2018</v>
      </c>
      <c r="D3498" t="s">
        <v>36</v>
      </c>
      <c r="E3498" t="s">
        <v>31</v>
      </c>
      <c r="F3498" t="s">
        <v>45</v>
      </c>
      <c r="G3498" t="s">
        <v>25</v>
      </c>
      <c r="H3498" t="s">
        <v>146</v>
      </c>
      <c r="I3498" t="s">
        <v>149</v>
      </c>
      <c r="J3498" t="s">
        <v>13</v>
      </c>
      <c r="K3498" t="s">
        <v>2696</v>
      </c>
      <c r="L3498" t="s">
        <v>92</v>
      </c>
      <c r="N3498" t="str">
        <f>IF(ISBLANK(Sales[[#This Row],[return]]),"No",Sales[[#This Row],[return]])</f>
        <v>No</v>
      </c>
      <c r="O3498" s="2">
        <v>43417</v>
      </c>
      <c r="P3498" s="8" t="str">
        <f>TEXT(DAY(Sales[[#This Row],[OrderDate]]),"ddd")</f>
        <v>Fri</v>
      </c>
      <c r="Q3498" s="8" t="str">
        <f>TEXT(MONTH(Sales[[#This Row],[ShipDate]])*29,"mmm")</f>
        <v>Nov</v>
      </c>
      <c r="R3498">
        <v>356</v>
      </c>
      <c r="S3498" t="s">
        <v>1638</v>
      </c>
      <c r="T3498" t="s">
        <v>90</v>
      </c>
      <c r="U3498">
        <v>10011</v>
      </c>
      <c r="V3498" s="1">
        <v>0</v>
      </c>
      <c r="W3498">
        <v>39</v>
      </c>
      <c r="X3498">
        <v>5</v>
      </c>
      <c r="Y3498">
        <v>141</v>
      </c>
      <c r="AD3498"/>
    </row>
    <row r="3499" spans="1:30" x14ac:dyDescent="0.25">
      <c r="A3499" t="s">
        <v>40</v>
      </c>
      <c r="B3499" s="2">
        <v>43422</v>
      </c>
      <c r="C3499" s="35">
        <f>YEAR(Sales[[#This Row],[ShipDate]])</f>
        <v>2018</v>
      </c>
      <c r="D3499" t="s">
        <v>36</v>
      </c>
      <c r="E3499" t="s">
        <v>31</v>
      </c>
      <c r="F3499" t="s">
        <v>39</v>
      </c>
      <c r="G3499" t="s">
        <v>25</v>
      </c>
      <c r="H3499" t="s">
        <v>146</v>
      </c>
      <c r="I3499" t="s">
        <v>149</v>
      </c>
      <c r="J3499" t="s">
        <v>13</v>
      </c>
      <c r="K3499" t="s">
        <v>2696</v>
      </c>
      <c r="L3499" t="s">
        <v>92</v>
      </c>
      <c r="N3499" t="str">
        <f>IF(ISBLANK(Sales[[#This Row],[return]]),"No",Sales[[#This Row],[return]])</f>
        <v>No</v>
      </c>
      <c r="O3499" s="2">
        <v>43417</v>
      </c>
      <c r="P3499" s="8" t="str">
        <f>TEXT(DAY(Sales[[#This Row],[OrderDate]]),"ddd")</f>
        <v>Fri</v>
      </c>
      <c r="Q3499" s="8" t="str">
        <f>TEXT(MONTH(Sales[[#This Row],[ShipDate]])*29,"mmm")</f>
        <v>Nov</v>
      </c>
      <c r="R3499">
        <v>1543</v>
      </c>
      <c r="S3499" t="s">
        <v>360</v>
      </c>
      <c r="T3499" t="s">
        <v>90</v>
      </c>
      <c r="U3499">
        <v>10011</v>
      </c>
      <c r="V3499" s="1">
        <v>0</v>
      </c>
      <c r="W3499">
        <v>20</v>
      </c>
      <c r="X3499">
        <v>5</v>
      </c>
      <c r="Y3499">
        <v>78</v>
      </c>
      <c r="AD3499"/>
    </row>
    <row r="3500" spans="1:30" x14ac:dyDescent="0.25">
      <c r="A3500" t="s">
        <v>40</v>
      </c>
      <c r="B3500" s="2">
        <v>43303</v>
      </c>
      <c r="C3500" s="35">
        <f>YEAR(Sales[[#This Row],[ShipDate]])</f>
        <v>2018</v>
      </c>
      <c r="D3500" t="s">
        <v>36</v>
      </c>
      <c r="E3500" t="s">
        <v>31</v>
      </c>
      <c r="F3500" t="s">
        <v>39</v>
      </c>
      <c r="G3500" t="s">
        <v>25</v>
      </c>
      <c r="H3500" t="s">
        <v>26</v>
      </c>
      <c r="I3500" t="s">
        <v>32</v>
      </c>
      <c r="J3500" t="s">
        <v>13</v>
      </c>
      <c r="K3500" t="s">
        <v>121</v>
      </c>
      <c r="L3500" t="s">
        <v>30</v>
      </c>
      <c r="N3500" t="str">
        <f>IF(ISBLANK(Sales[[#This Row],[return]]),"No",Sales[[#This Row],[return]])</f>
        <v>No</v>
      </c>
      <c r="O3500" s="2">
        <v>43298</v>
      </c>
      <c r="P3500" s="8" t="str">
        <f>TEXT(DAY(Sales[[#This Row],[OrderDate]]),"ddd")</f>
        <v>Tue</v>
      </c>
      <c r="Q3500" s="8" t="str">
        <f>TEXT(MONTH(Sales[[#This Row],[ShipDate]])*29,"mmm")</f>
        <v>Jul</v>
      </c>
      <c r="R3500">
        <v>557</v>
      </c>
      <c r="S3500" t="s">
        <v>122</v>
      </c>
      <c r="T3500" t="s">
        <v>28</v>
      </c>
      <c r="U3500">
        <v>90049</v>
      </c>
      <c r="V3500" s="1">
        <v>0</v>
      </c>
      <c r="W3500">
        <v>4</v>
      </c>
      <c r="X3500">
        <v>2</v>
      </c>
      <c r="Y3500">
        <v>78</v>
      </c>
      <c r="AD3500"/>
    </row>
    <row r="3501" spans="1:30" x14ac:dyDescent="0.25">
      <c r="A3501" t="s">
        <v>10</v>
      </c>
      <c r="B3501" s="2">
        <v>43295</v>
      </c>
      <c r="C3501" s="35">
        <f>YEAR(Sales[[#This Row],[ShipDate]])</f>
        <v>2018</v>
      </c>
      <c r="D3501" t="s">
        <v>607</v>
      </c>
      <c r="E3501" t="s">
        <v>18</v>
      </c>
      <c r="F3501" t="s">
        <v>99</v>
      </c>
      <c r="G3501" t="s">
        <v>46</v>
      </c>
      <c r="H3501" t="s">
        <v>773</v>
      </c>
      <c r="I3501" t="s">
        <v>188</v>
      </c>
      <c r="J3501" t="s">
        <v>13</v>
      </c>
      <c r="K3501" t="s">
        <v>1381</v>
      </c>
      <c r="L3501" t="s">
        <v>17</v>
      </c>
      <c r="N3501" t="str">
        <f>IF(ISBLANK(Sales[[#This Row],[return]]),"No",Sales[[#This Row],[return]])</f>
        <v>No</v>
      </c>
      <c r="O3501" s="2">
        <v>43295</v>
      </c>
      <c r="P3501" s="8" t="str">
        <f>TEXT(DAY(Sales[[#This Row],[OrderDate]]),"ddd")</f>
        <v>Sat</v>
      </c>
      <c r="Q3501" s="8" t="str">
        <f>TEXT(MONTH(Sales[[#This Row],[ShipDate]])*29,"mmm")</f>
        <v>Jul</v>
      </c>
      <c r="R3501">
        <v>883</v>
      </c>
      <c r="S3501" t="s">
        <v>367</v>
      </c>
      <c r="T3501" t="s">
        <v>15</v>
      </c>
      <c r="U3501">
        <v>35810</v>
      </c>
      <c r="V3501" s="1">
        <v>0</v>
      </c>
      <c r="W3501">
        <v>7</v>
      </c>
      <c r="X3501">
        <v>2</v>
      </c>
      <c r="Y3501">
        <v>29</v>
      </c>
      <c r="AD3501"/>
    </row>
    <row r="3502" spans="1:30" x14ac:dyDescent="0.25">
      <c r="A3502" t="s">
        <v>10</v>
      </c>
      <c r="B3502" s="2">
        <v>43374</v>
      </c>
      <c r="C3502" s="35">
        <f>YEAR(Sales[[#This Row],[ShipDate]])</f>
        <v>2018</v>
      </c>
      <c r="D3502" t="s">
        <v>36</v>
      </c>
      <c r="E3502" t="s">
        <v>18</v>
      </c>
      <c r="F3502" t="s">
        <v>45</v>
      </c>
      <c r="G3502" t="s">
        <v>25</v>
      </c>
      <c r="H3502" t="s">
        <v>79</v>
      </c>
      <c r="I3502" t="s">
        <v>32</v>
      </c>
      <c r="J3502" t="s">
        <v>13</v>
      </c>
      <c r="K3502" t="s">
        <v>2167</v>
      </c>
      <c r="L3502" t="s">
        <v>30</v>
      </c>
      <c r="N3502" t="str">
        <f>IF(ISBLANK(Sales[[#This Row],[return]]),"No",Sales[[#This Row],[return]])</f>
        <v>No</v>
      </c>
      <c r="O3502" s="2">
        <v>43368</v>
      </c>
      <c r="P3502" s="8" t="str">
        <f>TEXT(DAY(Sales[[#This Row],[OrderDate]]),"ddd")</f>
        <v>Wed</v>
      </c>
      <c r="Q3502" s="8" t="str">
        <f>TEXT(MONTH(Sales[[#This Row],[ShipDate]])*29,"mmm")</f>
        <v>Oct</v>
      </c>
      <c r="R3502">
        <v>323</v>
      </c>
      <c r="S3502" t="s">
        <v>338</v>
      </c>
      <c r="T3502" t="s">
        <v>28</v>
      </c>
      <c r="U3502">
        <v>94109</v>
      </c>
      <c r="V3502" s="1">
        <v>0</v>
      </c>
      <c r="W3502">
        <v>7</v>
      </c>
      <c r="X3502">
        <v>4</v>
      </c>
      <c r="Y3502">
        <v>17</v>
      </c>
      <c r="AD3502"/>
    </row>
    <row r="3503" spans="1:30" x14ac:dyDescent="0.25">
      <c r="A3503" t="s">
        <v>40</v>
      </c>
      <c r="B3503" s="2">
        <v>43160</v>
      </c>
      <c r="C3503" s="35">
        <f>YEAR(Sales[[#This Row],[ShipDate]])</f>
        <v>2018</v>
      </c>
      <c r="D3503" t="s">
        <v>19</v>
      </c>
      <c r="E3503" t="s">
        <v>18</v>
      </c>
      <c r="F3503" t="s">
        <v>50</v>
      </c>
      <c r="G3503" t="s">
        <v>25</v>
      </c>
      <c r="H3503" t="s">
        <v>1925</v>
      </c>
      <c r="I3503" t="s">
        <v>74</v>
      </c>
      <c r="J3503" t="s">
        <v>13</v>
      </c>
      <c r="K3503" t="s">
        <v>1192</v>
      </c>
      <c r="L3503" t="s">
        <v>68</v>
      </c>
      <c r="N3503" t="str">
        <f>IF(ISBLANK(Sales[[#This Row],[return]]),"No",Sales[[#This Row],[return]])</f>
        <v>No</v>
      </c>
      <c r="O3503" s="2">
        <v>43158</v>
      </c>
      <c r="P3503" s="8" t="str">
        <f>TEXT(DAY(Sales[[#This Row],[OrderDate]]),"ddd")</f>
        <v>Fri</v>
      </c>
      <c r="Q3503" s="8" t="str">
        <f>TEXT(MONTH(Sales[[#This Row],[ShipDate]])*29,"mmm")</f>
        <v>Mar</v>
      </c>
      <c r="R3503">
        <v>674</v>
      </c>
      <c r="S3503" t="s">
        <v>215</v>
      </c>
      <c r="T3503" t="s">
        <v>66</v>
      </c>
      <c r="U3503">
        <v>54601</v>
      </c>
      <c r="V3503" s="1">
        <v>0</v>
      </c>
      <c r="W3503">
        <v>28</v>
      </c>
      <c r="X3503">
        <v>3</v>
      </c>
      <c r="Y3503">
        <v>57</v>
      </c>
      <c r="AD3503"/>
    </row>
    <row r="3504" spans="1:30" x14ac:dyDescent="0.25">
      <c r="A3504" t="s">
        <v>10</v>
      </c>
      <c r="B3504" s="2">
        <v>43289</v>
      </c>
      <c r="C3504" s="35">
        <f>YEAR(Sales[[#This Row],[ShipDate]])</f>
        <v>2018</v>
      </c>
      <c r="D3504" t="s">
        <v>36</v>
      </c>
      <c r="E3504" t="s">
        <v>18</v>
      </c>
      <c r="F3504" t="s">
        <v>45</v>
      </c>
      <c r="G3504" t="s">
        <v>25</v>
      </c>
      <c r="H3504" t="s">
        <v>531</v>
      </c>
      <c r="I3504" t="s">
        <v>174</v>
      </c>
      <c r="J3504" t="s">
        <v>13</v>
      </c>
      <c r="K3504" t="s">
        <v>1306</v>
      </c>
      <c r="L3504" t="s">
        <v>17</v>
      </c>
      <c r="N3504" t="str">
        <f>IF(ISBLANK(Sales[[#This Row],[return]]),"No",Sales[[#This Row],[return]])</f>
        <v>No</v>
      </c>
      <c r="O3504" s="2">
        <v>43283</v>
      </c>
      <c r="P3504" s="8" t="str">
        <f>TEXT(DAY(Sales[[#This Row],[OrderDate]]),"ddd")</f>
        <v>Mon</v>
      </c>
      <c r="Q3504" s="8" t="str">
        <f>TEXT(MONTH(Sales[[#This Row],[ShipDate]])*29,"mmm")</f>
        <v>Jul</v>
      </c>
      <c r="R3504">
        <v>254</v>
      </c>
      <c r="S3504" t="s">
        <v>2232</v>
      </c>
      <c r="T3504" t="s">
        <v>15</v>
      </c>
      <c r="U3504">
        <v>22204</v>
      </c>
      <c r="V3504" s="1">
        <v>0</v>
      </c>
      <c r="W3504">
        <v>3</v>
      </c>
      <c r="X3504">
        <v>2</v>
      </c>
      <c r="Y3504">
        <v>8</v>
      </c>
      <c r="AD3504"/>
    </row>
    <row r="3505" spans="1:30" x14ac:dyDescent="0.25">
      <c r="A3505" t="s">
        <v>10</v>
      </c>
      <c r="B3505" s="2">
        <v>43224</v>
      </c>
      <c r="C3505" s="35">
        <f>YEAR(Sales[[#This Row],[ShipDate]])</f>
        <v>2018</v>
      </c>
      <c r="D3505" t="s">
        <v>19</v>
      </c>
      <c r="E3505" t="s">
        <v>18</v>
      </c>
      <c r="F3505" t="s">
        <v>45</v>
      </c>
      <c r="G3505" t="s">
        <v>25</v>
      </c>
      <c r="H3505" t="s">
        <v>1558</v>
      </c>
      <c r="I3505" t="s">
        <v>786</v>
      </c>
      <c r="J3505" t="s">
        <v>13</v>
      </c>
      <c r="K3505" t="s">
        <v>1440</v>
      </c>
      <c r="L3505" t="s">
        <v>17</v>
      </c>
      <c r="N3505" t="str">
        <f>IF(ISBLANK(Sales[[#This Row],[return]]),"No",Sales[[#This Row],[return]])</f>
        <v>No</v>
      </c>
      <c r="O3505" s="2">
        <v>43221</v>
      </c>
      <c r="P3505" s="8" t="str">
        <f>TEXT(DAY(Sales[[#This Row],[OrderDate]]),"ddd")</f>
        <v>Sun</v>
      </c>
      <c r="Q3505" s="8" t="str">
        <f>TEXT(MONTH(Sales[[#This Row],[ShipDate]])*29,"mmm")</f>
        <v>May</v>
      </c>
      <c r="R3505">
        <v>525</v>
      </c>
      <c r="S3505" t="s">
        <v>2002</v>
      </c>
      <c r="T3505" t="s">
        <v>15</v>
      </c>
      <c r="U3505">
        <v>72209</v>
      </c>
      <c r="V3505" s="1">
        <v>0</v>
      </c>
      <c r="W3505">
        <v>4</v>
      </c>
      <c r="X3505">
        <v>2</v>
      </c>
      <c r="Y3505">
        <v>11</v>
      </c>
      <c r="AD3505"/>
    </row>
    <row r="3506" spans="1:30" x14ac:dyDescent="0.25">
      <c r="A3506" t="s">
        <v>10</v>
      </c>
      <c r="B3506" s="2">
        <v>43224</v>
      </c>
      <c r="C3506" s="35">
        <f>YEAR(Sales[[#This Row],[ShipDate]])</f>
        <v>2018</v>
      </c>
      <c r="D3506" t="s">
        <v>19</v>
      </c>
      <c r="E3506" t="s">
        <v>18</v>
      </c>
      <c r="F3506" t="s">
        <v>59</v>
      </c>
      <c r="G3506" t="s">
        <v>25</v>
      </c>
      <c r="H3506" t="s">
        <v>1558</v>
      </c>
      <c r="I3506" t="s">
        <v>786</v>
      </c>
      <c r="J3506" t="s">
        <v>13</v>
      </c>
      <c r="K3506" t="s">
        <v>1440</v>
      </c>
      <c r="L3506" t="s">
        <v>17</v>
      </c>
      <c r="N3506" t="str">
        <f>IF(ISBLANK(Sales[[#This Row],[return]]),"No",Sales[[#This Row],[return]])</f>
        <v>No</v>
      </c>
      <c r="O3506" s="2">
        <v>43221</v>
      </c>
      <c r="P3506" s="8" t="str">
        <f>TEXT(DAY(Sales[[#This Row],[OrderDate]]),"ddd")</f>
        <v>Sun</v>
      </c>
      <c r="Q3506" s="8" t="str">
        <f>TEXT(MONTH(Sales[[#This Row],[ShipDate]])*29,"mmm")</f>
        <v>May</v>
      </c>
      <c r="R3506">
        <v>1707</v>
      </c>
      <c r="S3506" t="s">
        <v>1819</v>
      </c>
      <c r="T3506" t="s">
        <v>15</v>
      </c>
      <c r="U3506">
        <v>72209</v>
      </c>
      <c r="V3506" s="1">
        <v>0</v>
      </c>
      <c r="W3506">
        <v>54</v>
      </c>
      <c r="X3506">
        <v>2</v>
      </c>
      <c r="Y3506">
        <v>110</v>
      </c>
      <c r="AD3506"/>
    </row>
    <row r="3507" spans="1:30" x14ac:dyDescent="0.25">
      <c r="A3507" t="s">
        <v>10</v>
      </c>
      <c r="B3507" s="2">
        <v>43224</v>
      </c>
      <c r="C3507" s="35">
        <f>YEAR(Sales[[#This Row],[ShipDate]])</f>
        <v>2018</v>
      </c>
      <c r="D3507" t="s">
        <v>19</v>
      </c>
      <c r="E3507" t="s">
        <v>18</v>
      </c>
      <c r="F3507" t="s">
        <v>59</v>
      </c>
      <c r="G3507" t="s">
        <v>25</v>
      </c>
      <c r="H3507" t="s">
        <v>1558</v>
      </c>
      <c r="I3507" t="s">
        <v>786</v>
      </c>
      <c r="J3507" t="s">
        <v>13</v>
      </c>
      <c r="K3507" t="s">
        <v>1440</v>
      </c>
      <c r="L3507" t="s">
        <v>17</v>
      </c>
      <c r="N3507" t="str">
        <f>IF(ISBLANK(Sales[[#This Row],[return]]),"No",Sales[[#This Row],[return]])</f>
        <v>No</v>
      </c>
      <c r="O3507" s="2">
        <v>43221</v>
      </c>
      <c r="P3507" s="8" t="str">
        <f>TEXT(DAY(Sales[[#This Row],[OrderDate]]),"ddd")</f>
        <v>Sun</v>
      </c>
      <c r="Q3507" s="8" t="str">
        <f>TEXT(MONTH(Sales[[#This Row],[ShipDate]])*29,"mmm")</f>
        <v>May</v>
      </c>
      <c r="R3507">
        <v>1794</v>
      </c>
      <c r="S3507" t="s">
        <v>1868</v>
      </c>
      <c r="T3507" t="s">
        <v>15</v>
      </c>
      <c r="U3507">
        <v>72209</v>
      </c>
      <c r="V3507" s="1">
        <v>0</v>
      </c>
      <c r="W3507">
        <v>9</v>
      </c>
      <c r="X3507">
        <v>3</v>
      </c>
      <c r="Y3507">
        <v>19</v>
      </c>
      <c r="AD3507"/>
    </row>
    <row r="3508" spans="1:30" x14ac:dyDescent="0.25">
      <c r="A3508" t="s">
        <v>10</v>
      </c>
      <c r="B3508" s="2">
        <v>43458</v>
      </c>
      <c r="C3508" s="35">
        <f>YEAR(Sales[[#This Row],[ShipDate]])</f>
        <v>2018</v>
      </c>
      <c r="D3508" t="s">
        <v>36</v>
      </c>
      <c r="E3508" t="s">
        <v>31</v>
      </c>
      <c r="F3508" t="s">
        <v>50</v>
      </c>
      <c r="G3508" t="s">
        <v>25</v>
      </c>
      <c r="H3508" t="s">
        <v>480</v>
      </c>
      <c r="I3508" t="s">
        <v>389</v>
      </c>
      <c r="J3508" t="s">
        <v>13</v>
      </c>
      <c r="K3508" t="s">
        <v>557</v>
      </c>
      <c r="L3508" t="s">
        <v>92</v>
      </c>
      <c r="N3508" t="str">
        <f>IF(ISBLANK(Sales[[#This Row],[return]]),"No",Sales[[#This Row],[return]])</f>
        <v>No</v>
      </c>
      <c r="O3508" s="2">
        <v>43452</v>
      </c>
      <c r="P3508" s="8" t="str">
        <f>TEXT(DAY(Sales[[#This Row],[OrderDate]]),"ddd")</f>
        <v>Wed</v>
      </c>
      <c r="Q3508" s="8" t="str">
        <f>TEXT(MONTH(Sales[[#This Row],[ShipDate]])*29,"mmm")</f>
        <v>Dec</v>
      </c>
      <c r="R3508">
        <v>687</v>
      </c>
      <c r="S3508" t="s">
        <v>1628</v>
      </c>
      <c r="T3508" t="s">
        <v>90</v>
      </c>
      <c r="U3508">
        <v>7960</v>
      </c>
      <c r="V3508" s="1">
        <v>0</v>
      </c>
      <c r="W3508">
        <v>843</v>
      </c>
      <c r="X3508">
        <v>2</v>
      </c>
      <c r="Y3508">
        <v>1794</v>
      </c>
      <c r="AD3508"/>
    </row>
    <row r="3509" spans="1:30" x14ac:dyDescent="0.25">
      <c r="A3509" t="s">
        <v>10</v>
      </c>
      <c r="B3509" s="2">
        <v>43165</v>
      </c>
      <c r="C3509" s="35">
        <f>YEAR(Sales[[#This Row],[ShipDate]])</f>
        <v>2018</v>
      </c>
      <c r="D3509" t="s">
        <v>36</v>
      </c>
      <c r="E3509" t="s">
        <v>31</v>
      </c>
      <c r="F3509" t="s">
        <v>150</v>
      </c>
      <c r="G3509" t="s">
        <v>25</v>
      </c>
      <c r="H3509" t="s">
        <v>146</v>
      </c>
      <c r="I3509" t="s">
        <v>149</v>
      </c>
      <c r="J3509" t="s">
        <v>13</v>
      </c>
      <c r="K3509" t="s">
        <v>2607</v>
      </c>
      <c r="L3509" t="s">
        <v>92</v>
      </c>
      <c r="N3509" t="str">
        <f>IF(ISBLANK(Sales[[#This Row],[return]]),"No",Sales[[#This Row],[return]])</f>
        <v>No</v>
      </c>
      <c r="O3509" s="2">
        <v>43159</v>
      </c>
      <c r="P3509" s="8" t="str">
        <f>TEXT(DAY(Sales[[#This Row],[OrderDate]]),"ddd")</f>
        <v>Sat</v>
      </c>
      <c r="Q3509" s="8" t="str">
        <f>TEXT(MONTH(Sales[[#This Row],[ShipDate]])*29,"mmm")</f>
        <v>Mar</v>
      </c>
      <c r="R3509">
        <v>1507</v>
      </c>
      <c r="S3509" t="s">
        <v>281</v>
      </c>
      <c r="T3509" t="s">
        <v>90</v>
      </c>
      <c r="U3509">
        <v>10035</v>
      </c>
      <c r="V3509" s="1">
        <v>0</v>
      </c>
      <c r="W3509">
        <v>18</v>
      </c>
      <c r="X3509">
        <v>6</v>
      </c>
      <c r="Y3509">
        <v>36</v>
      </c>
      <c r="AD3509"/>
    </row>
    <row r="3510" spans="1:30" x14ac:dyDescent="0.25">
      <c r="A3510" t="s">
        <v>24</v>
      </c>
      <c r="B3510" s="2">
        <v>43154</v>
      </c>
      <c r="C3510" s="35">
        <f>YEAR(Sales[[#This Row],[ShipDate]])</f>
        <v>2018</v>
      </c>
      <c r="D3510" t="s">
        <v>19</v>
      </c>
      <c r="E3510" t="s">
        <v>31</v>
      </c>
      <c r="F3510" t="s">
        <v>33</v>
      </c>
      <c r="G3510" t="s">
        <v>25</v>
      </c>
      <c r="H3510" t="s">
        <v>553</v>
      </c>
      <c r="I3510" t="s">
        <v>149</v>
      </c>
      <c r="J3510" t="s">
        <v>13</v>
      </c>
      <c r="K3510" t="s">
        <v>2696</v>
      </c>
      <c r="L3510" t="s">
        <v>92</v>
      </c>
      <c r="N3510" t="str">
        <f>IF(ISBLANK(Sales[[#This Row],[return]]),"No",Sales[[#This Row],[return]])</f>
        <v>No</v>
      </c>
      <c r="O3510" s="2">
        <v>43150</v>
      </c>
      <c r="P3510" s="8" t="str">
        <f>TEXT(DAY(Sales[[#This Row],[OrderDate]]),"ddd")</f>
        <v>Thu</v>
      </c>
      <c r="Q3510" s="8" t="str">
        <f>TEXT(MONTH(Sales[[#This Row],[ShipDate]])*29,"mmm")</f>
        <v>Feb</v>
      </c>
      <c r="R3510">
        <v>1506</v>
      </c>
      <c r="S3510" t="s">
        <v>2797</v>
      </c>
      <c r="T3510" t="s">
        <v>90</v>
      </c>
      <c r="U3510">
        <v>11561</v>
      </c>
      <c r="V3510" s="1">
        <v>0</v>
      </c>
      <c r="W3510">
        <v>4</v>
      </c>
      <c r="X3510">
        <v>3</v>
      </c>
      <c r="Y3510">
        <v>9</v>
      </c>
      <c r="AD3510"/>
    </row>
    <row r="3511" spans="1:30" x14ac:dyDescent="0.25">
      <c r="A3511" t="s">
        <v>24</v>
      </c>
      <c r="B3511" s="2">
        <v>43154</v>
      </c>
      <c r="C3511" s="35">
        <f>YEAR(Sales[[#This Row],[ShipDate]])</f>
        <v>2018</v>
      </c>
      <c r="D3511" t="s">
        <v>19</v>
      </c>
      <c r="E3511" t="s">
        <v>31</v>
      </c>
      <c r="F3511" t="s">
        <v>290</v>
      </c>
      <c r="G3511" t="s">
        <v>25</v>
      </c>
      <c r="H3511" t="s">
        <v>553</v>
      </c>
      <c r="I3511" t="s">
        <v>149</v>
      </c>
      <c r="J3511" t="s">
        <v>13</v>
      </c>
      <c r="K3511" t="s">
        <v>2696</v>
      </c>
      <c r="L3511" t="s">
        <v>92</v>
      </c>
      <c r="N3511" t="str">
        <f>IF(ISBLANK(Sales[[#This Row],[return]]),"No",Sales[[#This Row],[return]])</f>
        <v>No</v>
      </c>
      <c r="O3511" s="2">
        <v>43150</v>
      </c>
      <c r="P3511" s="8" t="str">
        <f>TEXT(DAY(Sales[[#This Row],[OrderDate]]),"ddd")</f>
        <v>Thu</v>
      </c>
      <c r="Q3511" s="8" t="str">
        <f>TEXT(MONTH(Sales[[#This Row],[ShipDate]])*29,"mmm")</f>
        <v>Feb</v>
      </c>
      <c r="R3511">
        <v>82</v>
      </c>
      <c r="S3511" t="s">
        <v>2212</v>
      </c>
      <c r="T3511" t="s">
        <v>90</v>
      </c>
      <c r="U3511">
        <v>11561</v>
      </c>
      <c r="V3511" s="1">
        <v>0</v>
      </c>
      <c r="W3511">
        <v>7</v>
      </c>
      <c r="X3511">
        <v>3</v>
      </c>
      <c r="Y3511">
        <v>26</v>
      </c>
      <c r="AD3511"/>
    </row>
    <row r="3512" spans="1:30" x14ac:dyDescent="0.25">
      <c r="A3512" t="s">
        <v>10</v>
      </c>
      <c r="B3512" s="2">
        <v>43464</v>
      </c>
      <c r="C3512" s="35">
        <f>YEAR(Sales[[#This Row],[ShipDate]])</f>
        <v>2018</v>
      </c>
      <c r="D3512" t="s">
        <v>36</v>
      </c>
      <c r="E3512" t="s">
        <v>18</v>
      </c>
      <c r="F3512" t="s">
        <v>43</v>
      </c>
      <c r="G3512" t="s">
        <v>11</v>
      </c>
      <c r="H3512" t="s">
        <v>313</v>
      </c>
      <c r="I3512" t="s">
        <v>32</v>
      </c>
      <c r="J3512" t="s">
        <v>13</v>
      </c>
      <c r="K3512" t="s">
        <v>963</v>
      </c>
      <c r="L3512" t="s">
        <v>30</v>
      </c>
      <c r="N3512" t="str">
        <f>IF(ISBLANK(Sales[[#This Row],[return]]),"No",Sales[[#This Row],[return]])</f>
        <v>No</v>
      </c>
      <c r="O3512" s="2">
        <v>43458</v>
      </c>
      <c r="P3512" s="8" t="str">
        <f>TEXT(DAY(Sales[[#This Row],[OrderDate]]),"ddd")</f>
        <v>Tue</v>
      </c>
      <c r="Q3512" s="8" t="str">
        <f>TEXT(MONTH(Sales[[#This Row],[ShipDate]])*29,"mmm")</f>
        <v>Dec</v>
      </c>
      <c r="R3512">
        <v>550</v>
      </c>
      <c r="S3512" t="s">
        <v>1380</v>
      </c>
      <c r="T3512" t="s">
        <v>28</v>
      </c>
      <c r="U3512">
        <v>95123</v>
      </c>
      <c r="V3512" s="1">
        <v>0</v>
      </c>
      <c r="W3512">
        <v>18</v>
      </c>
      <c r="X3512">
        <v>7</v>
      </c>
      <c r="Y3512">
        <v>44</v>
      </c>
      <c r="AD3512"/>
    </row>
    <row r="3513" spans="1:30" x14ac:dyDescent="0.25">
      <c r="A3513" t="s">
        <v>10</v>
      </c>
      <c r="B3513" s="2">
        <v>43464</v>
      </c>
      <c r="C3513" s="35">
        <f>YEAR(Sales[[#This Row],[ShipDate]])</f>
        <v>2018</v>
      </c>
      <c r="D3513" t="s">
        <v>36</v>
      </c>
      <c r="E3513" t="s">
        <v>18</v>
      </c>
      <c r="F3513" t="s">
        <v>104</v>
      </c>
      <c r="G3513" t="s">
        <v>25</v>
      </c>
      <c r="H3513" t="s">
        <v>313</v>
      </c>
      <c r="I3513" t="s">
        <v>32</v>
      </c>
      <c r="J3513" t="s">
        <v>13</v>
      </c>
      <c r="K3513" t="s">
        <v>963</v>
      </c>
      <c r="L3513" t="s">
        <v>30</v>
      </c>
      <c r="N3513" t="str">
        <f>IF(ISBLANK(Sales[[#This Row],[return]]),"No",Sales[[#This Row],[return]])</f>
        <v>No</v>
      </c>
      <c r="O3513" s="2">
        <v>43458</v>
      </c>
      <c r="P3513" s="8" t="str">
        <f>TEXT(DAY(Sales[[#This Row],[OrderDate]]),"ddd")</f>
        <v>Tue</v>
      </c>
      <c r="Q3513" s="8" t="str">
        <f>TEXT(MONTH(Sales[[#This Row],[ShipDate]])*29,"mmm")</f>
        <v>Dec</v>
      </c>
      <c r="R3513">
        <v>1501</v>
      </c>
      <c r="S3513" t="s">
        <v>332</v>
      </c>
      <c r="T3513" t="s">
        <v>28</v>
      </c>
      <c r="U3513">
        <v>95123</v>
      </c>
      <c r="V3513" s="1">
        <v>0</v>
      </c>
      <c r="W3513">
        <v>19</v>
      </c>
      <c r="X3513">
        <v>7</v>
      </c>
      <c r="Y3513">
        <v>40</v>
      </c>
      <c r="AD3513"/>
    </row>
    <row r="3514" spans="1:30" x14ac:dyDescent="0.25">
      <c r="A3514" t="s">
        <v>40</v>
      </c>
      <c r="B3514" s="2">
        <v>43380</v>
      </c>
      <c r="C3514" s="35">
        <f>YEAR(Sales[[#This Row],[ShipDate]])</f>
        <v>2018</v>
      </c>
      <c r="D3514" t="s">
        <v>36</v>
      </c>
      <c r="E3514" t="s">
        <v>69</v>
      </c>
      <c r="F3514" t="s">
        <v>23</v>
      </c>
      <c r="G3514" t="s">
        <v>11</v>
      </c>
      <c r="H3514" t="s">
        <v>1218</v>
      </c>
      <c r="I3514" t="s">
        <v>32</v>
      </c>
      <c r="J3514" t="s">
        <v>13</v>
      </c>
      <c r="K3514" t="s">
        <v>2946</v>
      </c>
      <c r="L3514" t="s">
        <v>30</v>
      </c>
      <c r="N3514" t="str">
        <f>IF(ISBLANK(Sales[[#This Row],[return]]),"No",Sales[[#This Row],[return]])</f>
        <v>No</v>
      </c>
      <c r="O3514" s="2">
        <v>43376</v>
      </c>
      <c r="P3514" s="8" t="str">
        <f>TEXT(DAY(Sales[[#This Row],[OrderDate]]),"ddd")</f>
        <v>Tue</v>
      </c>
      <c r="Q3514" s="8" t="str">
        <f>TEXT(MONTH(Sales[[#This Row],[ShipDate]])*29,"mmm")</f>
        <v>Oct</v>
      </c>
      <c r="R3514">
        <v>744</v>
      </c>
      <c r="S3514" t="s">
        <v>3095</v>
      </c>
      <c r="T3514" t="s">
        <v>28</v>
      </c>
      <c r="U3514">
        <v>92630</v>
      </c>
      <c r="V3514" s="1">
        <v>0.2</v>
      </c>
      <c r="W3514">
        <v>103</v>
      </c>
      <c r="X3514">
        <v>4</v>
      </c>
      <c r="Y3514">
        <v>915</v>
      </c>
      <c r="AD3514"/>
    </row>
    <row r="3515" spans="1:30" x14ac:dyDescent="0.25">
      <c r="A3515" t="s">
        <v>40</v>
      </c>
      <c r="B3515" s="2">
        <v>43380</v>
      </c>
      <c r="C3515" s="35">
        <f>YEAR(Sales[[#This Row],[ShipDate]])</f>
        <v>2018</v>
      </c>
      <c r="D3515" t="s">
        <v>36</v>
      </c>
      <c r="E3515" t="s">
        <v>69</v>
      </c>
      <c r="F3515" t="s">
        <v>33</v>
      </c>
      <c r="G3515" t="s">
        <v>25</v>
      </c>
      <c r="H3515" t="s">
        <v>1218</v>
      </c>
      <c r="I3515" t="s">
        <v>32</v>
      </c>
      <c r="J3515" t="s">
        <v>13</v>
      </c>
      <c r="K3515" t="s">
        <v>2946</v>
      </c>
      <c r="L3515" t="s">
        <v>30</v>
      </c>
      <c r="N3515" t="str">
        <f>IF(ISBLANK(Sales[[#This Row],[return]]),"No",Sales[[#This Row],[return]])</f>
        <v>No</v>
      </c>
      <c r="O3515" s="2">
        <v>43376</v>
      </c>
      <c r="P3515" s="8" t="str">
        <f>TEXT(DAY(Sales[[#This Row],[OrderDate]]),"ddd")</f>
        <v>Tue</v>
      </c>
      <c r="Q3515" s="8" t="str">
        <f>TEXT(MONTH(Sales[[#This Row],[ShipDate]])*29,"mmm")</f>
        <v>Oct</v>
      </c>
      <c r="R3515">
        <v>1463</v>
      </c>
      <c r="S3515" t="s">
        <v>1971</v>
      </c>
      <c r="T3515" t="s">
        <v>28</v>
      </c>
      <c r="U3515">
        <v>92630</v>
      </c>
      <c r="V3515" s="1">
        <v>0</v>
      </c>
      <c r="W3515">
        <v>3</v>
      </c>
      <c r="X3515">
        <v>2</v>
      </c>
      <c r="Y3515">
        <v>6</v>
      </c>
      <c r="AD3515"/>
    </row>
    <row r="3516" spans="1:30" x14ac:dyDescent="0.25">
      <c r="A3516" t="s">
        <v>40</v>
      </c>
      <c r="B3516" s="2">
        <v>43380</v>
      </c>
      <c r="C3516" s="35">
        <f>YEAR(Sales[[#This Row],[ShipDate]])</f>
        <v>2018</v>
      </c>
      <c r="D3516" t="s">
        <v>36</v>
      </c>
      <c r="E3516" t="s">
        <v>69</v>
      </c>
      <c r="F3516" t="s">
        <v>59</v>
      </c>
      <c r="G3516" t="s">
        <v>25</v>
      </c>
      <c r="H3516" t="s">
        <v>1218</v>
      </c>
      <c r="I3516" t="s">
        <v>32</v>
      </c>
      <c r="J3516" t="s">
        <v>13</v>
      </c>
      <c r="K3516" t="s">
        <v>2946</v>
      </c>
      <c r="L3516" t="s">
        <v>30</v>
      </c>
      <c r="N3516" t="str">
        <f>IF(ISBLANK(Sales[[#This Row],[return]]),"No",Sales[[#This Row],[return]])</f>
        <v>No</v>
      </c>
      <c r="O3516" s="2">
        <v>43376</v>
      </c>
      <c r="P3516" s="8" t="str">
        <f>TEXT(DAY(Sales[[#This Row],[OrderDate]]),"ddd")</f>
        <v>Tue</v>
      </c>
      <c r="Q3516" s="8" t="str">
        <f>TEXT(MONTH(Sales[[#This Row],[ShipDate]])*29,"mmm")</f>
        <v>Oct</v>
      </c>
      <c r="R3516">
        <v>1682</v>
      </c>
      <c r="S3516" t="s">
        <v>1973</v>
      </c>
      <c r="T3516" t="s">
        <v>28</v>
      </c>
      <c r="U3516">
        <v>92630</v>
      </c>
      <c r="V3516" s="1">
        <v>0</v>
      </c>
      <c r="W3516">
        <v>46</v>
      </c>
      <c r="X3516">
        <v>2</v>
      </c>
      <c r="Y3516">
        <v>98</v>
      </c>
      <c r="AD3516"/>
    </row>
    <row r="3517" spans="1:30" x14ac:dyDescent="0.25">
      <c r="A3517" t="s">
        <v>40</v>
      </c>
      <c r="B3517" s="2">
        <v>43380</v>
      </c>
      <c r="C3517" s="35">
        <f>YEAR(Sales[[#This Row],[ShipDate]])</f>
        <v>2018</v>
      </c>
      <c r="D3517" t="s">
        <v>36</v>
      </c>
      <c r="E3517" t="s">
        <v>69</v>
      </c>
      <c r="F3517" t="s">
        <v>59</v>
      </c>
      <c r="G3517" t="s">
        <v>25</v>
      </c>
      <c r="H3517" t="s">
        <v>1218</v>
      </c>
      <c r="I3517" t="s">
        <v>32</v>
      </c>
      <c r="J3517" t="s">
        <v>13</v>
      </c>
      <c r="K3517" t="s">
        <v>2946</v>
      </c>
      <c r="L3517" t="s">
        <v>30</v>
      </c>
      <c r="N3517" t="str">
        <f>IF(ISBLANK(Sales[[#This Row],[return]]),"No",Sales[[#This Row],[return]])</f>
        <v>No</v>
      </c>
      <c r="O3517" s="2">
        <v>43376</v>
      </c>
      <c r="P3517" s="8" t="str">
        <f>TEXT(DAY(Sales[[#This Row],[OrderDate]]),"ddd")</f>
        <v>Tue</v>
      </c>
      <c r="Q3517" s="8" t="str">
        <f>TEXT(MONTH(Sales[[#This Row],[ShipDate]])*29,"mmm")</f>
        <v>Oct</v>
      </c>
      <c r="R3517">
        <v>1693</v>
      </c>
      <c r="S3517" t="s">
        <v>2300</v>
      </c>
      <c r="T3517" t="s">
        <v>28</v>
      </c>
      <c r="U3517">
        <v>92630</v>
      </c>
      <c r="V3517" s="1">
        <v>0</v>
      </c>
      <c r="W3517">
        <v>4</v>
      </c>
      <c r="X3517">
        <v>2</v>
      </c>
      <c r="Y3517">
        <v>9</v>
      </c>
      <c r="AD3517"/>
    </row>
    <row r="3518" spans="1:30" x14ac:dyDescent="0.25">
      <c r="A3518" t="s">
        <v>40</v>
      </c>
      <c r="B3518" s="2">
        <v>43278</v>
      </c>
      <c r="C3518" s="35">
        <f>YEAR(Sales[[#This Row],[ShipDate]])</f>
        <v>2018</v>
      </c>
      <c r="D3518" t="s">
        <v>19</v>
      </c>
      <c r="E3518" t="s">
        <v>18</v>
      </c>
      <c r="F3518" t="s">
        <v>23</v>
      </c>
      <c r="G3518" t="s">
        <v>11</v>
      </c>
      <c r="H3518" t="s">
        <v>107</v>
      </c>
      <c r="I3518" t="s">
        <v>70</v>
      </c>
      <c r="J3518" t="s">
        <v>13</v>
      </c>
      <c r="K3518" t="s">
        <v>400</v>
      </c>
      <c r="L3518" t="s">
        <v>68</v>
      </c>
      <c r="N3518" t="str">
        <f>IF(ISBLANK(Sales[[#This Row],[return]]),"No",Sales[[#This Row],[return]])</f>
        <v>No</v>
      </c>
      <c r="O3518" s="2">
        <v>43276</v>
      </c>
      <c r="P3518" s="8" t="str">
        <f>TEXT(DAY(Sales[[#This Row],[OrderDate]]),"ddd")</f>
        <v>Wed</v>
      </c>
      <c r="Q3518" s="8" t="str">
        <f>TEXT(MONTH(Sales[[#This Row],[ShipDate]])*29,"mmm")</f>
        <v>Jun</v>
      </c>
      <c r="R3518">
        <v>771</v>
      </c>
      <c r="S3518" t="s">
        <v>3092</v>
      </c>
      <c r="T3518" t="s">
        <v>66</v>
      </c>
      <c r="U3518">
        <v>77070</v>
      </c>
      <c r="V3518" s="1">
        <v>0.3</v>
      </c>
      <c r="W3518">
        <v>-6</v>
      </c>
      <c r="X3518">
        <v>2</v>
      </c>
      <c r="Y3518">
        <v>85</v>
      </c>
      <c r="AD3518"/>
    </row>
    <row r="3519" spans="1:30" x14ac:dyDescent="0.25">
      <c r="A3519" t="s">
        <v>40</v>
      </c>
      <c r="B3519" s="2">
        <v>43278</v>
      </c>
      <c r="C3519" s="35">
        <f>YEAR(Sales[[#This Row],[ShipDate]])</f>
        <v>2018</v>
      </c>
      <c r="D3519" t="s">
        <v>19</v>
      </c>
      <c r="E3519" t="s">
        <v>18</v>
      </c>
      <c r="F3519" t="s">
        <v>43</v>
      </c>
      <c r="G3519" t="s">
        <v>11</v>
      </c>
      <c r="H3519" t="s">
        <v>107</v>
      </c>
      <c r="I3519" t="s">
        <v>70</v>
      </c>
      <c r="J3519" t="s">
        <v>13</v>
      </c>
      <c r="K3519" t="s">
        <v>400</v>
      </c>
      <c r="L3519" t="s">
        <v>68</v>
      </c>
      <c r="N3519" t="str">
        <f>IF(ISBLANK(Sales[[#This Row],[return]]),"No",Sales[[#This Row],[return]])</f>
        <v>No</v>
      </c>
      <c r="O3519" s="2">
        <v>43276</v>
      </c>
      <c r="P3519" s="8" t="str">
        <f>TEXT(DAY(Sales[[#This Row],[OrderDate]]),"ddd")</f>
        <v>Wed</v>
      </c>
      <c r="Q3519" s="8" t="str">
        <f>TEXT(MONTH(Sales[[#This Row],[ShipDate]])*29,"mmm")</f>
        <v>Jun</v>
      </c>
      <c r="R3519">
        <v>563</v>
      </c>
      <c r="S3519" t="s">
        <v>1323</v>
      </c>
      <c r="T3519" t="s">
        <v>66</v>
      </c>
      <c r="U3519">
        <v>77070</v>
      </c>
      <c r="V3519" s="1">
        <v>0.6</v>
      </c>
      <c r="W3519">
        <v>-26</v>
      </c>
      <c r="X3519">
        <v>2</v>
      </c>
      <c r="Y3519">
        <v>33</v>
      </c>
      <c r="AD3519"/>
    </row>
    <row r="3520" spans="1:30" x14ac:dyDescent="0.25">
      <c r="A3520" t="s">
        <v>24</v>
      </c>
      <c r="B3520" s="2">
        <v>43371</v>
      </c>
      <c r="C3520" s="35">
        <f>YEAR(Sales[[#This Row],[ShipDate]])</f>
        <v>2018</v>
      </c>
      <c r="D3520" t="s">
        <v>19</v>
      </c>
      <c r="E3520" t="s">
        <v>69</v>
      </c>
      <c r="F3520" t="s">
        <v>50</v>
      </c>
      <c r="G3520" t="s">
        <v>25</v>
      </c>
      <c r="H3520" t="s">
        <v>146</v>
      </c>
      <c r="I3520" t="s">
        <v>149</v>
      </c>
      <c r="J3520" t="s">
        <v>13</v>
      </c>
      <c r="K3520" t="s">
        <v>2924</v>
      </c>
      <c r="L3520" t="s">
        <v>92</v>
      </c>
      <c r="N3520" t="str">
        <f>IF(ISBLANK(Sales[[#This Row],[return]]),"No",Sales[[#This Row],[return]])</f>
        <v>No</v>
      </c>
      <c r="O3520" s="2">
        <v>43366</v>
      </c>
      <c r="P3520" s="8" t="str">
        <f>TEXT(DAY(Sales[[#This Row],[OrderDate]]),"ddd")</f>
        <v>Mon</v>
      </c>
      <c r="Q3520" s="8" t="str">
        <f>TEXT(MONTH(Sales[[#This Row],[ShipDate]])*29,"mmm")</f>
        <v>Sep</v>
      </c>
      <c r="R3520">
        <v>17</v>
      </c>
      <c r="S3520" t="s">
        <v>1084</v>
      </c>
      <c r="T3520" t="s">
        <v>90</v>
      </c>
      <c r="U3520">
        <v>10009</v>
      </c>
      <c r="V3520" s="1">
        <v>0.2</v>
      </c>
      <c r="W3520">
        <v>4</v>
      </c>
      <c r="X3520">
        <v>7</v>
      </c>
      <c r="Y3520">
        <v>11</v>
      </c>
      <c r="AD3520"/>
    </row>
    <row r="3521" spans="1:30" x14ac:dyDescent="0.25">
      <c r="A3521" t="s">
        <v>40</v>
      </c>
      <c r="B3521" s="2">
        <v>43251</v>
      </c>
      <c r="C3521" s="35">
        <f>YEAR(Sales[[#This Row],[ShipDate]])</f>
        <v>2018</v>
      </c>
      <c r="D3521" t="s">
        <v>36</v>
      </c>
      <c r="E3521" t="s">
        <v>18</v>
      </c>
      <c r="F3521" t="s">
        <v>43</v>
      </c>
      <c r="G3521" t="s">
        <v>11</v>
      </c>
      <c r="H3521" t="s">
        <v>164</v>
      </c>
      <c r="I3521" t="s">
        <v>120</v>
      </c>
      <c r="J3521" t="s">
        <v>13</v>
      </c>
      <c r="K3521" t="s">
        <v>1481</v>
      </c>
      <c r="L3521" t="s">
        <v>68</v>
      </c>
      <c r="N3521" t="str">
        <f>IF(ISBLANK(Sales[[#This Row],[return]]),"No",Sales[[#This Row],[return]])</f>
        <v>No</v>
      </c>
      <c r="O3521" s="2">
        <v>43247</v>
      </c>
      <c r="P3521" s="8" t="str">
        <f>TEXT(DAY(Sales[[#This Row],[OrderDate]]),"ddd")</f>
        <v>Fri</v>
      </c>
      <c r="Q3521" s="8" t="str">
        <f>TEXT(MONTH(Sales[[#This Row],[ShipDate]])*29,"mmm")</f>
        <v>May</v>
      </c>
      <c r="R3521">
        <v>677</v>
      </c>
      <c r="S3521" t="s">
        <v>1482</v>
      </c>
      <c r="T3521" t="s">
        <v>66</v>
      </c>
      <c r="U3521">
        <v>60623</v>
      </c>
      <c r="V3521" s="1">
        <v>0.6</v>
      </c>
      <c r="W3521">
        <v>-2</v>
      </c>
      <c r="X3521">
        <v>2</v>
      </c>
      <c r="Y3521">
        <v>6</v>
      </c>
      <c r="AD3521"/>
    </row>
    <row r="3522" spans="1:30" x14ac:dyDescent="0.25">
      <c r="A3522" t="s">
        <v>40</v>
      </c>
      <c r="B3522" s="2">
        <v>43251</v>
      </c>
      <c r="C3522" s="35">
        <f>YEAR(Sales[[#This Row],[ShipDate]])</f>
        <v>2018</v>
      </c>
      <c r="D3522" t="s">
        <v>36</v>
      </c>
      <c r="E3522" t="s">
        <v>18</v>
      </c>
      <c r="F3522" t="s">
        <v>43</v>
      </c>
      <c r="G3522" t="s">
        <v>11</v>
      </c>
      <c r="H3522" t="s">
        <v>164</v>
      </c>
      <c r="I3522" t="s">
        <v>120</v>
      </c>
      <c r="J3522" t="s">
        <v>13</v>
      </c>
      <c r="K3522" t="s">
        <v>1481</v>
      </c>
      <c r="L3522" t="s">
        <v>68</v>
      </c>
      <c r="N3522" t="str">
        <f>IF(ISBLANK(Sales[[#This Row],[return]]),"No",Sales[[#This Row],[return]])</f>
        <v>No</v>
      </c>
      <c r="O3522" s="2">
        <v>43247</v>
      </c>
      <c r="P3522" s="8" t="str">
        <f>TEXT(DAY(Sales[[#This Row],[OrderDate]]),"ddd")</f>
        <v>Fri</v>
      </c>
      <c r="Q3522" s="8" t="str">
        <f>TEXT(MONTH(Sales[[#This Row],[ShipDate]])*29,"mmm")</f>
        <v>May</v>
      </c>
      <c r="R3522">
        <v>19</v>
      </c>
      <c r="S3522" t="s">
        <v>1490</v>
      </c>
      <c r="T3522" t="s">
        <v>66</v>
      </c>
      <c r="U3522">
        <v>60623</v>
      </c>
      <c r="V3522" s="1">
        <v>0.6</v>
      </c>
      <c r="W3522">
        <v>-33</v>
      </c>
      <c r="X3522">
        <v>3</v>
      </c>
      <c r="Y3522">
        <v>25</v>
      </c>
      <c r="AD3522"/>
    </row>
    <row r="3523" spans="1:30" x14ac:dyDescent="0.25">
      <c r="A3523" t="s">
        <v>40</v>
      </c>
      <c r="B3523" s="2">
        <v>43251</v>
      </c>
      <c r="C3523" s="35">
        <f>YEAR(Sales[[#This Row],[ShipDate]])</f>
        <v>2018</v>
      </c>
      <c r="D3523" t="s">
        <v>36</v>
      </c>
      <c r="E3523" t="s">
        <v>18</v>
      </c>
      <c r="F3523" t="s">
        <v>39</v>
      </c>
      <c r="G3523" t="s">
        <v>25</v>
      </c>
      <c r="H3523" t="s">
        <v>164</v>
      </c>
      <c r="I3523" t="s">
        <v>120</v>
      </c>
      <c r="J3523" t="s">
        <v>13</v>
      </c>
      <c r="K3523" t="s">
        <v>1481</v>
      </c>
      <c r="L3523" t="s">
        <v>68</v>
      </c>
      <c r="N3523" t="str">
        <f>IF(ISBLANK(Sales[[#This Row],[return]]),"No",Sales[[#This Row],[return]])</f>
        <v>No</v>
      </c>
      <c r="O3523" s="2">
        <v>43247</v>
      </c>
      <c r="P3523" s="8" t="str">
        <f>TEXT(DAY(Sales[[#This Row],[OrderDate]]),"ddd")</f>
        <v>Fri</v>
      </c>
      <c r="Q3523" s="8" t="str">
        <f>TEXT(MONTH(Sales[[#This Row],[ShipDate]])*29,"mmm")</f>
        <v>May</v>
      </c>
      <c r="R3523">
        <v>1498</v>
      </c>
      <c r="S3523" t="s">
        <v>2062</v>
      </c>
      <c r="T3523" t="s">
        <v>66</v>
      </c>
      <c r="U3523">
        <v>60623</v>
      </c>
      <c r="V3523" s="1">
        <v>0.2</v>
      </c>
      <c r="W3523">
        <v>97</v>
      </c>
      <c r="X3523">
        <v>9</v>
      </c>
      <c r="Y3523">
        <v>1297</v>
      </c>
      <c r="AD3523"/>
    </row>
    <row r="3524" spans="1:30" x14ac:dyDescent="0.25">
      <c r="A3524" t="s">
        <v>40</v>
      </c>
      <c r="B3524" s="2">
        <v>43112</v>
      </c>
      <c r="C3524" s="35">
        <f>YEAR(Sales[[#This Row],[ShipDate]])</f>
        <v>2018</v>
      </c>
      <c r="D3524" t="s">
        <v>36</v>
      </c>
      <c r="E3524" t="s">
        <v>69</v>
      </c>
      <c r="F3524" t="s">
        <v>45</v>
      </c>
      <c r="G3524" t="s">
        <v>25</v>
      </c>
      <c r="H3524" t="s">
        <v>1211</v>
      </c>
      <c r="I3524" t="s">
        <v>32</v>
      </c>
      <c r="J3524" t="s">
        <v>13</v>
      </c>
      <c r="K3524" t="s">
        <v>452</v>
      </c>
      <c r="L3524" t="s">
        <v>30</v>
      </c>
      <c r="N3524" t="str">
        <f>IF(ISBLANK(Sales[[#This Row],[return]]),"No",Sales[[#This Row],[return]])</f>
        <v>No</v>
      </c>
      <c r="O3524" s="2">
        <v>43107</v>
      </c>
      <c r="P3524" s="8" t="str">
        <f>TEXT(DAY(Sales[[#This Row],[OrderDate]]),"ddd")</f>
        <v>Sat</v>
      </c>
      <c r="Q3524" s="8" t="str">
        <f>TEXT(MONTH(Sales[[#This Row],[ShipDate]])*29,"mmm")</f>
        <v>Jan</v>
      </c>
      <c r="R3524">
        <v>1237</v>
      </c>
      <c r="S3524" t="s">
        <v>2008</v>
      </c>
      <c r="T3524" t="s">
        <v>28</v>
      </c>
      <c r="U3524">
        <v>94601</v>
      </c>
      <c r="V3524" s="1">
        <v>0</v>
      </c>
      <c r="W3524">
        <v>10</v>
      </c>
      <c r="X3524">
        <v>1</v>
      </c>
      <c r="Y3524">
        <v>35</v>
      </c>
      <c r="AD3524"/>
    </row>
    <row r="3525" spans="1:30" x14ac:dyDescent="0.25">
      <c r="A3525" t="s">
        <v>40</v>
      </c>
      <c r="B3525" s="2">
        <v>43297</v>
      </c>
      <c r="C3525" s="35">
        <f>YEAR(Sales[[#This Row],[ShipDate]])</f>
        <v>2018</v>
      </c>
      <c r="D3525" t="s">
        <v>19</v>
      </c>
      <c r="E3525" t="s">
        <v>18</v>
      </c>
      <c r="F3525" t="s">
        <v>48</v>
      </c>
      <c r="G3525" t="s">
        <v>46</v>
      </c>
      <c r="H3525" t="s">
        <v>107</v>
      </c>
      <c r="I3525" t="s">
        <v>70</v>
      </c>
      <c r="J3525" t="s">
        <v>13</v>
      </c>
      <c r="K3525" t="s">
        <v>1370</v>
      </c>
      <c r="L3525" t="s">
        <v>68</v>
      </c>
      <c r="N3525" t="str">
        <f>IF(ISBLANK(Sales[[#This Row],[return]]),"No",Sales[[#This Row],[return]])</f>
        <v>No</v>
      </c>
      <c r="O3525" s="2">
        <v>43295</v>
      </c>
      <c r="P3525" s="8" t="str">
        <f>TEXT(DAY(Sales[[#This Row],[OrderDate]]),"ddd")</f>
        <v>Sat</v>
      </c>
      <c r="Q3525" s="8" t="str">
        <f>TEXT(MONTH(Sales[[#This Row],[ShipDate]])*29,"mmm")</f>
        <v>Jul</v>
      </c>
      <c r="R3525">
        <v>342</v>
      </c>
      <c r="S3525" t="s">
        <v>2429</v>
      </c>
      <c r="T3525" t="s">
        <v>66</v>
      </c>
      <c r="U3525">
        <v>77036</v>
      </c>
      <c r="V3525" s="1">
        <v>0.2</v>
      </c>
      <c r="W3525">
        <v>52</v>
      </c>
      <c r="X3525">
        <v>7</v>
      </c>
      <c r="Y3525">
        <v>420</v>
      </c>
      <c r="AD3525"/>
    </row>
    <row r="3526" spans="1:30" x14ac:dyDescent="0.25">
      <c r="A3526" t="s">
        <v>10</v>
      </c>
      <c r="B3526" s="2">
        <v>43332</v>
      </c>
      <c r="C3526" s="35">
        <f>YEAR(Sales[[#This Row],[ShipDate]])</f>
        <v>2018</v>
      </c>
      <c r="D3526" t="s">
        <v>113</v>
      </c>
      <c r="E3526" t="s">
        <v>18</v>
      </c>
      <c r="F3526" t="s">
        <v>50</v>
      </c>
      <c r="G3526" t="s">
        <v>25</v>
      </c>
      <c r="H3526" t="s">
        <v>146</v>
      </c>
      <c r="I3526" t="s">
        <v>149</v>
      </c>
      <c r="J3526" t="s">
        <v>13</v>
      </c>
      <c r="K3526" t="s">
        <v>986</v>
      </c>
      <c r="L3526" t="s">
        <v>92</v>
      </c>
      <c r="N3526" t="str">
        <f>IF(ISBLANK(Sales[[#This Row],[return]]),"No",Sales[[#This Row],[return]])</f>
        <v>No</v>
      </c>
      <c r="O3526" s="2">
        <v>43331</v>
      </c>
      <c r="P3526" s="8" t="str">
        <f>TEXT(DAY(Sales[[#This Row],[OrderDate]]),"ddd")</f>
        <v>Thu</v>
      </c>
      <c r="Q3526" s="8" t="str">
        <f>TEXT(MONTH(Sales[[#This Row],[ShipDate]])*29,"mmm")</f>
        <v>Aug</v>
      </c>
      <c r="R3526">
        <v>895</v>
      </c>
      <c r="S3526" t="s">
        <v>1721</v>
      </c>
      <c r="T3526" t="s">
        <v>90</v>
      </c>
      <c r="U3526">
        <v>10009</v>
      </c>
      <c r="V3526" s="1">
        <v>0.2</v>
      </c>
      <c r="W3526">
        <v>90</v>
      </c>
      <c r="X3526">
        <v>2</v>
      </c>
      <c r="Y3526">
        <v>277</v>
      </c>
      <c r="AD3526"/>
    </row>
    <row r="3527" spans="1:30" x14ac:dyDescent="0.25">
      <c r="A3527" t="s">
        <v>10</v>
      </c>
      <c r="B3527" s="2">
        <v>43332</v>
      </c>
      <c r="C3527" s="35">
        <f>YEAR(Sales[[#This Row],[ShipDate]])</f>
        <v>2018</v>
      </c>
      <c r="D3527" t="s">
        <v>113</v>
      </c>
      <c r="E3527" t="s">
        <v>18</v>
      </c>
      <c r="F3527" t="s">
        <v>50</v>
      </c>
      <c r="G3527" t="s">
        <v>25</v>
      </c>
      <c r="H3527" t="s">
        <v>146</v>
      </c>
      <c r="I3527" t="s">
        <v>149</v>
      </c>
      <c r="J3527" t="s">
        <v>13</v>
      </c>
      <c r="K3527" t="s">
        <v>986</v>
      </c>
      <c r="L3527" t="s">
        <v>92</v>
      </c>
      <c r="N3527" t="str">
        <f>IF(ISBLANK(Sales[[#This Row],[return]]),"No",Sales[[#This Row],[return]])</f>
        <v>No</v>
      </c>
      <c r="O3527" s="2">
        <v>43331</v>
      </c>
      <c r="P3527" s="8" t="str">
        <f>TEXT(DAY(Sales[[#This Row],[OrderDate]]),"ddd")</f>
        <v>Thu</v>
      </c>
      <c r="Q3527" s="8" t="str">
        <f>TEXT(MONTH(Sales[[#This Row],[ShipDate]])*29,"mmm")</f>
        <v>Aug</v>
      </c>
      <c r="R3527">
        <v>412</v>
      </c>
      <c r="S3527" t="s">
        <v>1740</v>
      </c>
      <c r="T3527" t="s">
        <v>90</v>
      </c>
      <c r="U3527">
        <v>10009</v>
      </c>
      <c r="V3527" s="1">
        <v>0.2</v>
      </c>
      <c r="W3527">
        <v>9</v>
      </c>
      <c r="X3527">
        <v>5</v>
      </c>
      <c r="Y3527">
        <v>25</v>
      </c>
      <c r="AD3527"/>
    </row>
    <row r="3528" spans="1:30" x14ac:dyDescent="0.25">
      <c r="A3528" t="s">
        <v>10</v>
      </c>
      <c r="B3528" s="2">
        <v>43332</v>
      </c>
      <c r="C3528" s="35">
        <f>YEAR(Sales[[#This Row],[ShipDate]])</f>
        <v>2018</v>
      </c>
      <c r="D3528" t="s">
        <v>113</v>
      </c>
      <c r="E3528" t="s">
        <v>18</v>
      </c>
      <c r="F3528" t="s">
        <v>50</v>
      </c>
      <c r="G3528" t="s">
        <v>25</v>
      </c>
      <c r="H3528" t="s">
        <v>146</v>
      </c>
      <c r="I3528" t="s">
        <v>149</v>
      </c>
      <c r="J3528" t="s">
        <v>13</v>
      </c>
      <c r="K3528" t="s">
        <v>986</v>
      </c>
      <c r="L3528" t="s">
        <v>92</v>
      </c>
      <c r="N3528" t="str">
        <f>IF(ISBLANK(Sales[[#This Row],[return]]),"No",Sales[[#This Row],[return]])</f>
        <v>No</v>
      </c>
      <c r="O3528" s="2">
        <v>43331</v>
      </c>
      <c r="P3528" s="8" t="str">
        <f>TEXT(DAY(Sales[[#This Row],[OrderDate]]),"ddd")</f>
        <v>Thu</v>
      </c>
      <c r="Q3528" s="8" t="str">
        <f>TEXT(MONTH(Sales[[#This Row],[ShipDate]])*29,"mmm")</f>
        <v>Aug</v>
      </c>
      <c r="R3528">
        <v>1529</v>
      </c>
      <c r="S3528" t="s">
        <v>1742</v>
      </c>
      <c r="T3528" t="s">
        <v>90</v>
      </c>
      <c r="U3528">
        <v>10009</v>
      </c>
      <c r="V3528" s="1">
        <v>0.2</v>
      </c>
      <c r="W3528">
        <v>55</v>
      </c>
      <c r="X3528">
        <v>6</v>
      </c>
      <c r="Y3528">
        <v>147</v>
      </c>
      <c r="AD3528"/>
    </row>
    <row r="3529" spans="1:30" x14ac:dyDescent="0.25">
      <c r="A3529" t="s">
        <v>10</v>
      </c>
      <c r="B3529" s="2">
        <v>43281</v>
      </c>
      <c r="C3529" s="35">
        <f>YEAR(Sales[[#This Row],[ShipDate]])</f>
        <v>2018</v>
      </c>
      <c r="D3529" t="s">
        <v>36</v>
      </c>
      <c r="E3529" t="s">
        <v>18</v>
      </c>
      <c r="F3529" t="s">
        <v>48</v>
      </c>
      <c r="G3529" t="s">
        <v>46</v>
      </c>
      <c r="H3529" t="s">
        <v>680</v>
      </c>
      <c r="I3529" t="s">
        <v>142</v>
      </c>
      <c r="J3529" t="s">
        <v>13</v>
      </c>
      <c r="K3529" t="s">
        <v>1102</v>
      </c>
      <c r="L3529" t="s">
        <v>68</v>
      </c>
      <c r="N3529" t="str">
        <f>IF(ISBLANK(Sales[[#This Row],[return]]),"No",Sales[[#This Row],[return]])</f>
        <v>No</v>
      </c>
      <c r="O3529" s="2">
        <v>43275</v>
      </c>
      <c r="P3529" s="8" t="str">
        <f>TEXT(DAY(Sales[[#This Row],[OrderDate]]),"ddd")</f>
        <v>Tue</v>
      </c>
      <c r="Q3529" s="8" t="str">
        <f>TEXT(MONTH(Sales[[#This Row],[ShipDate]])*29,"mmm")</f>
        <v>Jun</v>
      </c>
      <c r="R3529">
        <v>1245</v>
      </c>
      <c r="S3529" t="s">
        <v>2480</v>
      </c>
      <c r="T3529" t="s">
        <v>66</v>
      </c>
      <c r="U3529">
        <v>47374</v>
      </c>
      <c r="V3529" s="1">
        <v>0</v>
      </c>
      <c r="W3529">
        <v>123</v>
      </c>
      <c r="X3529">
        <v>9</v>
      </c>
      <c r="Y3529">
        <v>441</v>
      </c>
      <c r="AD3529"/>
    </row>
    <row r="3530" spans="1:30" x14ac:dyDescent="0.25">
      <c r="A3530" t="s">
        <v>24</v>
      </c>
      <c r="B3530" s="2">
        <v>43445</v>
      </c>
      <c r="C3530" s="35">
        <f>YEAR(Sales[[#This Row],[ShipDate]])</f>
        <v>2018</v>
      </c>
      <c r="D3530" t="s">
        <v>113</v>
      </c>
      <c r="E3530" t="s">
        <v>18</v>
      </c>
      <c r="F3530" t="s">
        <v>38</v>
      </c>
      <c r="G3530" t="s">
        <v>11</v>
      </c>
      <c r="H3530" t="s">
        <v>171</v>
      </c>
      <c r="I3530" t="s">
        <v>174</v>
      </c>
      <c r="J3530" t="s">
        <v>13</v>
      </c>
      <c r="K3530" t="s">
        <v>1198</v>
      </c>
      <c r="L3530" t="s">
        <v>17</v>
      </c>
      <c r="N3530" t="str">
        <f>IF(ISBLANK(Sales[[#This Row],[return]]),"No",Sales[[#This Row],[return]])</f>
        <v>No</v>
      </c>
      <c r="O3530" s="2">
        <v>43443</v>
      </c>
      <c r="P3530" s="8" t="str">
        <f>TEXT(DAY(Sales[[#This Row],[OrderDate]]),"ddd")</f>
        <v>Mon</v>
      </c>
      <c r="Q3530" s="8" t="str">
        <f>TEXT(MONTH(Sales[[#This Row],[ShipDate]])*29,"mmm")</f>
        <v>Dec</v>
      </c>
      <c r="R3530">
        <v>908</v>
      </c>
      <c r="S3530" t="s">
        <v>3184</v>
      </c>
      <c r="T3530" t="s">
        <v>15</v>
      </c>
      <c r="U3530">
        <v>22153</v>
      </c>
      <c r="V3530" s="1">
        <v>0</v>
      </c>
      <c r="W3530">
        <v>159</v>
      </c>
      <c r="X3530">
        <v>7</v>
      </c>
      <c r="Y3530">
        <v>1057</v>
      </c>
      <c r="AD3530"/>
    </row>
    <row r="3531" spans="1:30" x14ac:dyDescent="0.25">
      <c r="A3531" t="s">
        <v>10</v>
      </c>
      <c r="B3531" s="2">
        <v>43283</v>
      </c>
      <c r="C3531" s="35">
        <f>YEAR(Sales[[#This Row],[ShipDate]])</f>
        <v>2018</v>
      </c>
      <c r="D3531" t="s">
        <v>36</v>
      </c>
      <c r="E3531" t="s">
        <v>31</v>
      </c>
      <c r="F3531" t="s">
        <v>43</v>
      </c>
      <c r="G3531" t="s">
        <v>11</v>
      </c>
      <c r="H3531" t="s">
        <v>146</v>
      </c>
      <c r="I3531" t="s">
        <v>149</v>
      </c>
      <c r="J3531" t="s">
        <v>13</v>
      </c>
      <c r="K3531" t="s">
        <v>2600</v>
      </c>
      <c r="L3531" t="s">
        <v>92</v>
      </c>
      <c r="N3531" t="str">
        <f>IF(ISBLANK(Sales[[#This Row],[return]]),"No",Sales[[#This Row],[return]])</f>
        <v>No</v>
      </c>
      <c r="O3531" s="2">
        <v>43277</v>
      </c>
      <c r="P3531" s="8" t="str">
        <f>TEXT(DAY(Sales[[#This Row],[OrderDate]]),"ddd")</f>
        <v>Thu</v>
      </c>
      <c r="Q3531" s="8" t="str">
        <f>TEXT(MONTH(Sales[[#This Row],[ShipDate]])*29,"mmm")</f>
        <v>Jul</v>
      </c>
      <c r="R3531">
        <v>492</v>
      </c>
      <c r="S3531" t="s">
        <v>2593</v>
      </c>
      <c r="T3531" t="s">
        <v>90</v>
      </c>
      <c r="U3531">
        <v>10035</v>
      </c>
      <c r="V3531" s="1">
        <v>0</v>
      </c>
      <c r="W3531">
        <v>13</v>
      </c>
      <c r="X3531">
        <v>3</v>
      </c>
      <c r="Y3531">
        <v>38</v>
      </c>
      <c r="AD3531"/>
    </row>
    <row r="3532" spans="1:30" x14ac:dyDescent="0.25">
      <c r="A3532" t="s">
        <v>10</v>
      </c>
      <c r="B3532" s="2">
        <v>43283</v>
      </c>
      <c r="C3532" s="35">
        <f>YEAR(Sales[[#This Row],[ShipDate]])</f>
        <v>2018</v>
      </c>
      <c r="D3532" t="s">
        <v>36</v>
      </c>
      <c r="E3532" t="s">
        <v>31</v>
      </c>
      <c r="F3532" t="s">
        <v>99</v>
      </c>
      <c r="G3532" t="s">
        <v>46</v>
      </c>
      <c r="H3532" t="s">
        <v>146</v>
      </c>
      <c r="I3532" t="s">
        <v>149</v>
      </c>
      <c r="J3532" t="s">
        <v>13</v>
      </c>
      <c r="K3532" t="s">
        <v>2600</v>
      </c>
      <c r="L3532" t="s">
        <v>92</v>
      </c>
      <c r="N3532" t="str">
        <f>IF(ISBLANK(Sales[[#This Row],[return]]),"No",Sales[[#This Row],[return]])</f>
        <v>No</v>
      </c>
      <c r="O3532" s="2">
        <v>43277</v>
      </c>
      <c r="P3532" s="8" t="str">
        <f>TEXT(DAY(Sales[[#This Row],[OrderDate]]),"ddd")</f>
        <v>Thu</v>
      </c>
      <c r="Q3532" s="8" t="str">
        <f>TEXT(MONTH(Sales[[#This Row],[ShipDate]])*29,"mmm")</f>
        <v>Jul</v>
      </c>
      <c r="R3532">
        <v>125</v>
      </c>
      <c r="S3532" t="s">
        <v>2357</v>
      </c>
      <c r="T3532" t="s">
        <v>90</v>
      </c>
      <c r="U3532">
        <v>10035</v>
      </c>
      <c r="V3532" s="1">
        <v>0</v>
      </c>
      <c r="W3532">
        <v>9</v>
      </c>
      <c r="X3532">
        <v>3</v>
      </c>
      <c r="Y3532">
        <v>21</v>
      </c>
      <c r="AD3532"/>
    </row>
    <row r="3533" spans="1:30" x14ac:dyDescent="0.25">
      <c r="A3533" t="s">
        <v>10</v>
      </c>
      <c r="B3533" s="2">
        <v>43283</v>
      </c>
      <c r="C3533" s="35">
        <f>YEAR(Sales[[#This Row],[ShipDate]])</f>
        <v>2018</v>
      </c>
      <c r="D3533" t="s">
        <v>36</v>
      </c>
      <c r="E3533" t="s">
        <v>31</v>
      </c>
      <c r="F3533" t="s">
        <v>99</v>
      </c>
      <c r="G3533" t="s">
        <v>46</v>
      </c>
      <c r="H3533" t="s">
        <v>146</v>
      </c>
      <c r="I3533" t="s">
        <v>149</v>
      </c>
      <c r="J3533" t="s">
        <v>13</v>
      </c>
      <c r="K3533" t="s">
        <v>2600</v>
      </c>
      <c r="L3533" t="s">
        <v>92</v>
      </c>
      <c r="N3533" t="str">
        <f>IF(ISBLANK(Sales[[#This Row],[return]]),"No",Sales[[#This Row],[return]])</f>
        <v>No</v>
      </c>
      <c r="O3533" s="2">
        <v>43277</v>
      </c>
      <c r="P3533" s="8" t="str">
        <f>TEXT(DAY(Sales[[#This Row],[OrderDate]]),"ddd")</f>
        <v>Thu</v>
      </c>
      <c r="Q3533" s="8" t="str">
        <f>TEXT(MONTH(Sales[[#This Row],[ShipDate]])*29,"mmm")</f>
        <v>Jul</v>
      </c>
      <c r="R3533">
        <v>1262</v>
      </c>
      <c r="S3533" t="s">
        <v>2562</v>
      </c>
      <c r="T3533" t="s">
        <v>90</v>
      </c>
      <c r="U3533">
        <v>10035</v>
      </c>
      <c r="V3533" s="1">
        <v>0</v>
      </c>
      <c r="W3533">
        <v>10</v>
      </c>
      <c r="X3533">
        <v>4</v>
      </c>
      <c r="Y3533">
        <v>140</v>
      </c>
      <c r="AD3533"/>
    </row>
    <row r="3534" spans="1:30" x14ac:dyDescent="0.25">
      <c r="A3534" t="s">
        <v>40</v>
      </c>
      <c r="B3534" s="2">
        <v>43178</v>
      </c>
      <c r="C3534" s="35">
        <f>YEAR(Sales[[#This Row],[ShipDate]])</f>
        <v>2018</v>
      </c>
      <c r="D3534" t="s">
        <v>36</v>
      </c>
      <c r="E3534" t="s">
        <v>31</v>
      </c>
      <c r="F3534" t="s">
        <v>43</v>
      </c>
      <c r="G3534" t="s">
        <v>11</v>
      </c>
      <c r="H3534" t="s">
        <v>846</v>
      </c>
      <c r="I3534" t="s">
        <v>74</v>
      </c>
      <c r="J3534" t="s">
        <v>13</v>
      </c>
      <c r="K3534" t="s">
        <v>981</v>
      </c>
      <c r="L3534" t="s">
        <v>68</v>
      </c>
      <c r="N3534" t="str">
        <f>IF(ISBLANK(Sales[[#This Row],[return]]),"No",Sales[[#This Row],[return]])</f>
        <v>No</v>
      </c>
      <c r="O3534" s="2">
        <v>43173</v>
      </c>
      <c r="P3534" s="8" t="str">
        <f>TEXT(DAY(Sales[[#This Row],[OrderDate]]),"ddd")</f>
        <v>Sat</v>
      </c>
      <c r="Q3534" s="8" t="str">
        <f>TEXT(MONTH(Sales[[#This Row],[ShipDate]])*29,"mmm")</f>
        <v>Mar</v>
      </c>
      <c r="R3534">
        <v>1618</v>
      </c>
      <c r="S3534" t="s">
        <v>1098</v>
      </c>
      <c r="T3534" t="s">
        <v>66</v>
      </c>
      <c r="U3534">
        <v>54302</v>
      </c>
      <c r="V3534" s="1">
        <v>0</v>
      </c>
      <c r="W3534">
        <v>4</v>
      </c>
      <c r="X3534">
        <v>2</v>
      </c>
      <c r="Y3534">
        <v>17</v>
      </c>
      <c r="AD3534"/>
    </row>
    <row r="3535" spans="1:30" x14ac:dyDescent="0.25">
      <c r="A3535" t="s">
        <v>40</v>
      </c>
      <c r="B3535" s="2">
        <v>43359</v>
      </c>
      <c r="C3535" s="35">
        <f>YEAR(Sales[[#This Row],[ShipDate]])</f>
        <v>2018</v>
      </c>
      <c r="D3535" t="s">
        <v>36</v>
      </c>
      <c r="E3535" t="s">
        <v>18</v>
      </c>
      <c r="F3535" t="s">
        <v>104</v>
      </c>
      <c r="G3535" t="s">
        <v>25</v>
      </c>
      <c r="H3535" t="s">
        <v>2228</v>
      </c>
      <c r="I3535" t="s">
        <v>174</v>
      </c>
      <c r="J3535" t="s">
        <v>13</v>
      </c>
      <c r="K3535" t="s">
        <v>1392</v>
      </c>
      <c r="L3535" t="s">
        <v>17</v>
      </c>
      <c r="N3535" t="str">
        <f>IF(ISBLANK(Sales[[#This Row],[return]]),"No",Sales[[#This Row],[return]])</f>
        <v>No</v>
      </c>
      <c r="O3535" s="2">
        <v>43354</v>
      </c>
      <c r="P3535" s="8" t="str">
        <f>TEXT(DAY(Sales[[#This Row],[OrderDate]]),"ddd")</f>
        <v>Wed</v>
      </c>
      <c r="Q3535" s="8" t="str">
        <f>TEXT(MONTH(Sales[[#This Row],[ShipDate]])*29,"mmm")</f>
        <v>Sep</v>
      </c>
      <c r="R3535">
        <v>3</v>
      </c>
      <c r="S3535" t="s">
        <v>2229</v>
      </c>
      <c r="T3535" t="s">
        <v>15</v>
      </c>
      <c r="U3535">
        <v>23602</v>
      </c>
      <c r="V3535" s="1">
        <v>0</v>
      </c>
      <c r="W3535">
        <v>5</v>
      </c>
      <c r="X3535">
        <v>1</v>
      </c>
      <c r="Y3535">
        <v>11</v>
      </c>
      <c r="AD3535"/>
    </row>
    <row r="3536" spans="1:30" x14ac:dyDescent="0.25">
      <c r="A3536" t="s">
        <v>40</v>
      </c>
      <c r="B3536" s="2">
        <v>43359</v>
      </c>
      <c r="C3536" s="35">
        <f>YEAR(Sales[[#This Row],[ShipDate]])</f>
        <v>2018</v>
      </c>
      <c r="D3536" t="s">
        <v>36</v>
      </c>
      <c r="E3536" t="s">
        <v>18</v>
      </c>
      <c r="F3536" t="s">
        <v>574</v>
      </c>
      <c r="G3536" t="s">
        <v>46</v>
      </c>
      <c r="H3536" t="s">
        <v>2228</v>
      </c>
      <c r="I3536" t="s">
        <v>174</v>
      </c>
      <c r="J3536" t="s">
        <v>13</v>
      </c>
      <c r="K3536" t="s">
        <v>1392</v>
      </c>
      <c r="L3536" t="s">
        <v>17</v>
      </c>
      <c r="N3536" t="str">
        <f>IF(ISBLANK(Sales[[#This Row],[return]]),"No",Sales[[#This Row],[return]])</f>
        <v>No</v>
      </c>
      <c r="O3536" s="2">
        <v>43354</v>
      </c>
      <c r="P3536" s="8" t="str">
        <f>TEXT(DAY(Sales[[#This Row],[OrderDate]]),"ddd")</f>
        <v>Wed</v>
      </c>
      <c r="Q3536" s="8" t="str">
        <f>TEXT(MONTH(Sales[[#This Row],[ShipDate]])*29,"mmm")</f>
        <v>Sep</v>
      </c>
      <c r="R3536">
        <v>402</v>
      </c>
      <c r="S3536" t="s">
        <v>2500</v>
      </c>
      <c r="T3536" t="s">
        <v>15</v>
      </c>
      <c r="U3536">
        <v>23602</v>
      </c>
      <c r="V3536" s="1">
        <v>0</v>
      </c>
      <c r="W3536">
        <v>752</v>
      </c>
      <c r="X3536">
        <v>8</v>
      </c>
      <c r="Y3536">
        <v>1600</v>
      </c>
      <c r="AD3536"/>
    </row>
    <row r="3537" spans="1:30" x14ac:dyDescent="0.25">
      <c r="A3537" t="s">
        <v>24</v>
      </c>
      <c r="B3537" s="2">
        <v>43160</v>
      </c>
      <c r="C3537" s="35">
        <f>YEAR(Sales[[#This Row],[ShipDate]])</f>
        <v>2018</v>
      </c>
      <c r="D3537" t="s">
        <v>113</v>
      </c>
      <c r="E3537" t="s">
        <v>18</v>
      </c>
      <c r="F3537" t="s">
        <v>52</v>
      </c>
      <c r="G3537" t="s">
        <v>25</v>
      </c>
      <c r="H3537" t="s">
        <v>146</v>
      </c>
      <c r="I3537" t="s">
        <v>149</v>
      </c>
      <c r="J3537" t="s">
        <v>13</v>
      </c>
      <c r="K3537" t="s">
        <v>1563</v>
      </c>
      <c r="L3537" t="s">
        <v>92</v>
      </c>
      <c r="N3537" t="str">
        <f>IF(ISBLANK(Sales[[#This Row],[return]]),"No",Sales[[#This Row],[return]])</f>
        <v>No</v>
      </c>
      <c r="O3537" s="2">
        <v>43158</v>
      </c>
      <c r="P3537" s="8" t="str">
        <f>TEXT(DAY(Sales[[#This Row],[OrderDate]]),"ddd")</f>
        <v>Fri</v>
      </c>
      <c r="Q3537" s="8" t="str">
        <f>TEXT(MONTH(Sales[[#This Row],[ShipDate]])*29,"mmm")</f>
        <v>Mar</v>
      </c>
      <c r="R3537">
        <v>467</v>
      </c>
      <c r="S3537" t="s">
        <v>1693</v>
      </c>
      <c r="T3537" t="s">
        <v>90</v>
      </c>
      <c r="U3537">
        <v>10011</v>
      </c>
      <c r="V3537" s="1">
        <v>0</v>
      </c>
      <c r="W3537">
        <v>50</v>
      </c>
      <c r="X3537">
        <v>3</v>
      </c>
      <c r="Y3537">
        <v>171</v>
      </c>
      <c r="AD3537"/>
    </row>
    <row r="3538" spans="1:30" x14ac:dyDescent="0.25">
      <c r="A3538" t="s">
        <v>10</v>
      </c>
      <c r="B3538" s="2">
        <v>43306</v>
      </c>
      <c r="C3538" s="35">
        <f>YEAR(Sales[[#This Row],[ShipDate]])</f>
        <v>2018</v>
      </c>
      <c r="D3538" t="s">
        <v>113</v>
      </c>
      <c r="E3538" t="s">
        <v>18</v>
      </c>
      <c r="F3538" t="s">
        <v>45</v>
      </c>
      <c r="G3538" t="s">
        <v>25</v>
      </c>
      <c r="H3538" t="s">
        <v>1184</v>
      </c>
      <c r="I3538" t="s">
        <v>365</v>
      </c>
      <c r="J3538" t="s">
        <v>13</v>
      </c>
      <c r="K3538" t="s">
        <v>1190</v>
      </c>
      <c r="L3538" t="s">
        <v>17</v>
      </c>
      <c r="N3538" t="str">
        <f>IF(ISBLANK(Sales[[#This Row],[return]]),"No",Sales[[#This Row],[return]])</f>
        <v>No</v>
      </c>
      <c r="O3538" s="2">
        <v>43305</v>
      </c>
      <c r="P3538" s="8" t="str">
        <f>TEXT(DAY(Sales[[#This Row],[OrderDate]]),"ddd")</f>
        <v>Tue</v>
      </c>
      <c r="Q3538" s="8" t="str">
        <f>TEXT(MONTH(Sales[[#This Row],[ShipDate]])*29,"mmm")</f>
        <v>Jul</v>
      </c>
      <c r="R3538">
        <v>1239</v>
      </c>
      <c r="S3538" t="s">
        <v>1769</v>
      </c>
      <c r="T3538" t="s">
        <v>15</v>
      </c>
      <c r="U3538">
        <v>70506</v>
      </c>
      <c r="V3538" s="1">
        <v>0</v>
      </c>
      <c r="W3538">
        <v>21</v>
      </c>
      <c r="X3538">
        <v>5</v>
      </c>
      <c r="Y3538">
        <v>73</v>
      </c>
      <c r="AD3538"/>
    </row>
    <row r="3539" spans="1:30" x14ac:dyDescent="0.25">
      <c r="A3539" t="s">
        <v>40</v>
      </c>
      <c r="B3539" s="2">
        <v>43303</v>
      </c>
      <c r="C3539" s="35">
        <f>YEAR(Sales[[#This Row],[ShipDate]])</f>
        <v>2018</v>
      </c>
      <c r="D3539" t="s">
        <v>36</v>
      </c>
      <c r="E3539" t="s">
        <v>69</v>
      </c>
      <c r="F3539" t="s">
        <v>59</v>
      </c>
      <c r="G3539" t="s">
        <v>25</v>
      </c>
      <c r="H3539" t="s">
        <v>88</v>
      </c>
      <c r="I3539" t="s">
        <v>93</v>
      </c>
      <c r="J3539" t="s">
        <v>13</v>
      </c>
      <c r="K3539" t="s">
        <v>318</v>
      </c>
      <c r="L3539" t="s">
        <v>92</v>
      </c>
      <c r="N3539" t="str">
        <f>IF(ISBLANK(Sales[[#This Row],[return]]),"No",Sales[[#This Row],[return]])</f>
        <v>No</v>
      </c>
      <c r="O3539" s="2">
        <v>43299</v>
      </c>
      <c r="P3539" s="8" t="str">
        <f>TEXT(DAY(Sales[[#This Row],[OrderDate]]),"ddd")</f>
        <v>Wed</v>
      </c>
      <c r="Q3539" s="8" t="str">
        <f>TEXT(MONTH(Sales[[#This Row],[ShipDate]])*29,"mmm")</f>
        <v>Jul</v>
      </c>
      <c r="R3539">
        <v>1757</v>
      </c>
      <c r="S3539" t="s">
        <v>1062</v>
      </c>
      <c r="T3539" t="s">
        <v>90</v>
      </c>
      <c r="U3539">
        <v>19140</v>
      </c>
      <c r="V3539" s="1">
        <v>0.2</v>
      </c>
      <c r="W3539">
        <v>7</v>
      </c>
      <c r="X3539">
        <v>4</v>
      </c>
      <c r="Y3539">
        <v>18</v>
      </c>
      <c r="AD3539"/>
    </row>
    <row r="3540" spans="1:30" x14ac:dyDescent="0.25">
      <c r="A3540" t="s">
        <v>40</v>
      </c>
      <c r="B3540" s="2">
        <v>43303</v>
      </c>
      <c r="C3540" s="35">
        <f>YEAR(Sales[[#This Row],[ShipDate]])</f>
        <v>2018</v>
      </c>
      <c r="D3540" t="s">
        <v>36</v>
      </c>
      <c r="E3540" t="s">
        <v>69</v>
      </c>
      <c r="F3540" t="s">
        <v>45</v>
      </c>
      <c r="G3540" t="s">
        <v>25</v>
      </c>
      <c r="H3540" t="s">
        <v>88</v>
      </c>
      <c r="I3540" t="s">
        <v>93</v>
      </c>
      <c r="J3540" t="s">
        <v>13</v>
      </c>
      <c r="K3540" t="s">
        <v>318</v>
      </c>
      <c r="L3540" t="s">
        <v>92</v>
      </c>
      <c r="N3540" t="str">
        <f>IF(ISBLANK(Sales[[#This Row],[return]]),"No",Sales[[#This Row],[return]])</f>
        <v>No</v>
      </c>
      <c r="O3540" s="2">
        <v>43299</v>
      </c>
      <c r="P3540" s="8" t="str">
        <f>TEXT(DAY(Sales[[#This Row],[OrderDate]]),"ddd")</f>
        <v>Wed</v>
      </c>
      <c r="Q3540" s="8" t="str">
        <f>TEXT(MONTH(Sales[[#This Row],[ShipDate]])*29,"mmm")</f>
        <v>Jul</v>
      </c>
      <c r="R3540">
        <v>1141</v>
      </c>
      <c r="S3540" t="s">
        <v>2177</v>
      </c>
      <c r="T3540" t="s">
        <v>90</v>
      </c>
      <c r="U3540">
        <v>19140</v>
      </c>
      <c r="V3540" s="1">
        <v>0.2</v>
      </c>
      <c r="W3540">
        <v>1</v>
      </c>
      <c r="X3540">
        <v>8</v>
      </c>
      <c r="Y3540">
        <v>11</v>
      </c>
      <c r="AD3540"/>
    </row>
    <row r="3541" spans="1:30" x14ac:dyDescent="0.25">
      <c r="A3541" t="s">
        <v>40</v>
      </c>
      <c r="B3541" s="2">
        <v>43303</v>
      </c>
      <c r="C3541" s="35">
        <f>YEAR(Sales[[#This Row],[ShipDate]])</f>
        <v>2018</v>
      </c>
      <c r="D3541" t="s">
        <v>36</v>
      </c>
      <c r="E3541" t="s">
        <v>69</v>
      </c>
      <c r="F3541" t="s">
        <v>39</v>
      </c>
      <c r="G3541" t="s">
        <v>25</v>
      </c>
      <c r="H3541" t="s">
        <v>88</v>
      </c>
      <c r="I3541" t="s">
        <v>93</v>
      </c>
      <c r="J3541" t="s">
        <v>13</v>
      </c>
      <c r="K3541" t="s">
        <v>318</v>
      </c>
      <c r="L3541" t="s">
        <v>92</v>
      </c>
      <c r="N3541" t="str">
        <f>IF(ISBLANK(Sales[[#This Row],[return]]),"No",Sales[[#This Row],[return]])</f>
        <v>No</v>
      </c>
      <c r="O3541" s="2">
        <v>43299</v>
      </c>
      <c r="P3541" s="8" t="str">
        <f>TEXT(DAY(Sales[[#This Row],[OrderDate]]),"ddd")</f>
        <v>Wed</v>
      </c>
      <c r="Q3541" s="8" t="str">
        <f>TEXT(MONTH(Sales[[#This Row],[ShipDate]])*29,"mmm")</f>
        <v>Jul</v>
      </c>
      <c r="R3541">
        <v>1512</v>
      </c>
      <c r="S3541" t="s">
        <v>1888</v>
      </c>
      <c r="T3541" t="s">
        <v>90</v>
      </c>
      <c r="U3541">
        <v>19140</v>
      </c>
      <c r="V3541" s="1">
        <v>0.2</v>
      </c>
      <c r="W3541">
        <v>25</v>
      </c>
      <c r="X3541">
        <v>10</v>
      </c>
      <c r="Y3541">
        <v>284</v>
      </c>
      <c r="AD3541"/>
    </row>
    <row r="3542" spans="1:30" x14ac:dyDescent="0.25">
      <c r="A3542" t="s">
        <v>24</v>
      </c>
      <c r="B3542" s="2">
        <v>43464</v>
      </c>
      <c r="C3542" s="35">
        <f>YEAR(Sales[[#This Row],[ShipDate]])</f>
        <v>2018</v>
      </c>
      <c r="D3542" t="s">
        <v>113</v>
      </c>
      <c r="E3542" t="s">
        <v>69</v>
      </c>
      <c r="F3542" t="s">
        <v>150</v>
      </c>
      <c r="G3542" t="s">
        <v>25</v>
      </c>
      <c r="H3542" t="s">
        <v>392</v>
      </c>
      <c r="I3542" t="s">
        <v>252</v>
      </c>
      <c r="J3542" t="s">
        <v>13</v>
      </c>
      <c r="K3542" t="s">
        <v>1039</v>
      </c>
      <c r="L3542" t="s">
        <v>92</v>
      </c>
      <c r="N3542" t="str">
        <f>IF(ISBLANK(Sales[[#This Row],[return]]),"No",Sales[[#This Row],[return]])</f>
        <v>No</v>
      </c>
      <c r="O3542" s="2">
        <v>43461</v>
      </c>
      <c r="P3542" s="8" t="str">
        <f>TEXT(DAY(Sales[[#This Row],[OrderDate]]),"ddd")</f>
        <v>Fri</v>
      </c>
      <c r="Q3542" s="8" t="str">
        <f>TEXT(MONTH(Sales[[#This Row],[ShipDate]])*29,"mmm")</f>
        <v>Dec</v>
      </c>
      <c r="R3542">
        <v>1219</v>
      </c>
      <c r="S3542" t="s">
        <v>251</v>
      </c>
      <c r="T3542" t="s">
        <v>90</v>
      </c>
      <c r="U3542">
        <v>44312</v>
      </c>
      <c r="V3542" s="1">
        <v>0.2</v>
      </c>
      <c r="W3542">
        <v>6</v>
      </c>
      <c r="X3542">
        <v>6</v>
      </c>
      <c r="Y3542">
        <v>17</v>
      </c>
      <c r="AD3542"/>
    </row>
    <row r="3543" spans="1:30" x14ac:dyDescent="0.25">
      <c r="A3543" t="s">
        <v>10</v>
      </c>
      <c r="B3543" s="2">
        <v>43453</v>
      </c>
      <c r="C3543" s="35">
        <f>YEAR(Sales[[#This Row],[ShipDate]])</f>
        <v>2018</v>
      </c>
      <c r="D3543" t="s">
        <v>36</v>
      </c>
      <c r="E3543" t="s">
        <v>18</v>
      </c>
      <c r="F3543" t="s">
        <v>45</v>
      </c>
      <c r="G3543" t="s">
        <v>25</v>
      </c>
      <c r="H3543" t="s">
        <v>1827</v>
      </c>
      <c r="I3543" t="s">
        <v>32</v>
      </c>
      <c r="J3543" t="s">
        <v>13</v>
      </c>
      <c r="K3543" t="s">
        <v>832</v>
      </c>
      <c r="L3543" t="s">
        <v>30</v>
      </c>
      <c r="N3543" t="str">
        <f>IF(ISBLANK(Sales[[#This Row],[return]]),"No",Sales[[#This Row],[return]])</f>
        <v>No</v>
      </c>
      <c r="O3543" s="2">
        <v>43447</v>
      </c>
      <c r="P3543" s="8" t="str">
        <f>TEXT(DAY(Sales[[#This Row],[OrderDate]]),"ddd")</f>
        <v>Fri</v>
      </c>
      <c r="Q3543" s="8" t="str">
        <f>TEXT(MONTH(Sales[[#This Row],[ShipDate]])*29,"mmm")</f>
        <v>Dec</v>
      </c>
      <c r="R3543">
        <v>475</v>
      </c>
      <c r="S3543" t="s">
        <v>638</v>
      </c>
      <c r="T3543" t="s">
        <v>28</v>
      </c>
      <c r="U3543">
        <v>92503</v>
      </c>
      <c r="V3543" s="1">
        <v>0</v>
      </c>
      <c r="W3543">
        <v>3</v>
      </c>
      <c r="X3543">
        <v>3</v>
      </c>
      <c r="Y3543">
        <v>10</v>
      </c>
      <c r="AD3543"/>
    </row>
    <row r="3544" spans="1:30" x14ac:dyDescent="0.25">
      <c r="A3544" t="s">
        <v>10</v>
      </c>
      <c r="B3544" s="2">
        <v>43284</v>
      </c>
      <c r="C3544" s="35">
        <f>YEAR(Sales[[#This Row],[ShipDate]])</f>
        <v>2018</v>
      </c>
      <c r="D3544" t="s">
        <v>113</v>
      </c>
      <c r="E3544" t="s">
        <v>31</v>
      </c>
      <c r="F3544" t="s">
        <v>23</v>
      </c>
      <c r="G3544" t="s">
        <v>11</v>
      </c>
      <c r="H3544" t="s">
        <v>773</v>
      </c>
      <c r="I3544" t="s">
        <v>70</v>
      </c>
      <c r="J3544" t="s">
        <v>13</v>
      </c>
      <c r="K3544" t="s">
        <v>435</v>
      </c>
      <c r="L3544" t="s">
        <v>68</v>
      </c>
      <c r="N3544" t="str">
        <f>IF(ISBLANK(Sales[[#This Row],[return]]),"No",Sales[[#This Row],[return]])</f>
        <v>No</v>
      </c>
      <c r="O3544" s="2">
        <v>43283</v>
      </c>
      <c r="P3544" s="8" t="str">
        <f>TEXT(DAY(Sales[[#This Row],[OrderDate]]),"ddd")</f>
        <v>Mon</v>
      </c>
      <c r="Q3544" s="8" t="str">
        <f>TEXT(MONTH(Sales[[#This Row],[ShipDate]])*29,"mmm")</f>
        <v>Jul</v>
      </c>
      <c r="R3544">
        <v>737</v>
      </c>
      <c r="S3544" t="s">
        <v>1375</v>
      </c>
      <c r="T3544" t="s">
        <v>66</v>
      </c>
      <c r="U3544">
        <v>77340</v>
      </c>
      <c r="V3544" s="1">
        <v>0.3</v>
      </c>
      <c r="W3544">
        <v>0</v>
      </c>
      <c r="X3544">
        <v>5</v>
      </c>
      <c r="Y3544">
        <v>528</v>
      </c>
      <c r="AD3544"/>
    </row>
    <row r="3545" spans="1:30" x14ac:dyDescent="0.25">
      <c r="A3545" t="s">
        <v>10</v>
      </c>
      <c r="B3545" s="2">
        <v>43284</v>
      </c>
      <c r="C3545" s="35">
        <f>YEAR(Sales[[#This Row],[ShipDate]])</f>
        <v>2018</v>
      </c>
      <c r="D3545" t="s">
        <v>113</v>
      </c>
      <c r="E3545" t="s">
        <v>31</v>
      </c>
      <c r="F3545" t="s">
        <v>59</v>
      </c>
      <c r="G3545" t="s">
        <v>25</v>
      </c>
      <c r="H3545" t="s">
        <v>773</v>
      </c>
      <c r="I3545" t="s">
        <v>70</v>
      </c>
      <c r="J3545" t="s">
        <v>13</v>
      </c>
      <c r="K3545" t="s">
        <v>435</v>
      </c>
      <c r="L3545" t="s">
        <v>68</v>
      </c>
      <c r="N3545" t="str">
        <f>IF(ISBLANK(Sales[[#This Row],[return]]),"No",Sales[[#This Row],[return]])</f>
        <v>No</v>
      </c>
      <c r="O3545" s="2">
        <v>43283</v>
      </c>
      <c r="P3545" s="8" t="str">
        <f>TEXT(DAY(Sales[[#This Row],[OrderDate]]),"ddd")</f>
        <v>Mon</v>
      </c>
      <c r="Q3545" s="8" t="str">
        <f>TEXT(MONTH(Sales[[#This Row],[ShipDate]])*29,"mmm")</f>
        <v>Jul</v>
      </c>
      <c r="R3545">
        <v>1804</v>
      </c>
      <c r="S3545" t="s">
        <v>2238</v>
      </c>
      <c r="T3545" t="s">
        <v>66</v>
      </c>
      <c r="U3545">
        <v>77340</v>
      </c>
      <c r="V3545" s="1">
        <v>0.2</v>
      </c>
      <c r="W3545">
        <v>15</v>
      </c>
      <c r="X3545">
        <v>8</v>
      </c>
      <c r="Y3545">
        <v>41</v>
      </c>
      <c r="AD3545"/>
    </row>
    <row r="3546" spans="1:30" x14ac:dyDescent="0.25">
      <c r="A3546" t="s">
        <v>24</v>
      </c>
      <c r="B3546" s="2">
        <v>43366</v>
      </c>
      <c r="C3546" s="35">
        <f>YEAR(Sales[[#This Row],[ShipDate]])</f>
        <v>2018</v>
      </c>
      <c r="D3546" t="s">
        <v>19</v>
      </c>
      <c r="E3546" t="s">
        <v>69</v>
      </c>
      <c r="F3546" t="s">
        <v>290</v>
      </c>
      <c r="G3546" t="s">
        <v>25</v>
      </c>
      <c r="H3546" t="s">
        <v>1866</v>
      </c>
      <c r="I3546" t="s">
        <v>389</v>
      </c>
      <c r="J3546" t="s">
        <v>13</v>
      </c>
      <c r="K3546" t="s">
        <v>697</v>
      </c>
      <c r="L3546" t="s">
        <v>92</v>
      </c>
      <c r="N3546" t="str">
        <f>IF(ISBLANK(Sales[[#This Row],[return]]),"No",Sales[[#This Row],[return]])</f>
        <v>No</v>
      </c>
      <c r="O3546" s="2">
        <v>43362</v>
      </c>
      <c r="P3546" s="8" t="str">
        <f>TEXT(DAY(Sales[[#This Row],[OrderDate]]),"ddd")</f>
        <v>Thu</v>
      </c>
      <c r="Q3546" s="8" t="str">
        <f>TEXT(MONTH(Sales[[#This Row],[ShipDate]])*29,"mmm")</f>
        <v>Sep</v>
      </c>
      <c r="R3546">
        <v>77</v>
      </c>
      <c r="S3546" t="s">
        <v>1715</v>
      </c>
      <c r="T3546" t="s">
        <v>90</v>
      </c>
      <c r="U3546">
        <v>7050</v>
      </c>
      <c r="V3546" s="1">
        <v>0</v>
      </c>
      <c r="W3546">
        <v>8</v>
      </c>
      <c r="X3546">
        <v>3</v>
      </c>
      <c r="Y3546">
        <v>28</v>
      </c>
      <c r="AD3546"/>
    </row>
    <row r="3547" spans="1:30" x14ac:dyDescent="0.25">
      <c r="A3547" t="s">
        <v>24</v>
      </c>
      <c r="B3547" s="2">
        <v>43366</v>
      </c>
      <c r="C3547" s="35">
        <f>YEAR(Sales[[#This Row],[ShipDate]])</f>
        <v>2018</v>
      </c>
      <c r="D3547" t="s">
        <v>19</v>
      </c>
      <c r="E3547" t="s">
        <v>69</v>
      </c>
      <c r="F3547" t="s">
        <v>50</v>
      </c>
      <c r="G3547" t="s">
        <v>25</v>
      </c>
      <c r="H3547" t="s">
        <v>1866</v>
      </c>
      <c r="I3547" t="s">
        <v>389</v>
      </c>
      <c r="J3547" t="s">
        <v>13</v>
      </c>
      <c r="K3547" t="s">
        <v>697</v>
      </c>
      <c r="L3547" t="s">
        <v>92</v>
      </c>
      <c r="N3547" t="str">
        <f>IF(ISBLANK(Sales[[#This Row],[return]]),"No",Sales[[#This Row],[return]])</f>
        <v>No</v>
      </c>
      <c r="O3547" s="2">
        <v>43362</v>
      </c>
      <c r="P3547" s="8" t="str">
        <f>TEXT(DAY(Sales[[#This Row],[OrderDate]]),"ddd")</f>
        <v>Thu</v>
      </c>
      <c r="Q3547" s="8" t="str">
        <f>TEXT(MONTH(Sales[[#This Row],[ShipDate]])*29,"mmm")</f>
        <v>Sep</v>
      </c>
      <c r="R3547">
        <v>1520</v>
      </c>
      <c r="S3547" t="s">
        <v>71</v>
      </c>
      <c r="T3547" t="s">
        <v>90</v>
      </c>
      <c r="U3547">
        <v>7050</v>
      </c>
      <c r="V3547" s="1">
        <v>0</v>
      </c>
      <c r="W3547">
        <v>13</v>
      </c>
      <c r="X3547">
        <v>6</v>
      </c>
      <c r="Y3547">
        <v>25</v>
      </c>
      <c r="AD3547"/>
    </row>
    <row r="3548" spans="1:30" x14ac:dyDescent="0.25">
      <c r="A3548" t="s">
        <v>10</v>
      </c>
      <c r="B3548" s="2">
        <v>43352</v>
      </c>
      <c r="C3548" s="35">
        <f>YEAR(Sales[[#This Row],[ShipDate]])</f>
        <v>2018</v>
      </c>
      <c r="D3548" t="s">
        <v>19</v>
      </c>
      <c r="E3548" t="s">
        <v>18</v>
      </c>
      <c r="F3548" t="s">
        <v>21</v>
      </c>
      <c r="G3548" t="s">
        <v>11</v>
      </c>
      <c r="H3548" t="s">
        <v>146</v>
      </c>
      <c r="I3548" t="s">
        <v>149</v>
      </c>
      <c r="J3548" t="s">
        <v>13</v>
      </c>
      <c r="K3548" t="s">
        <v>3114</v>
      </c>
      <c r="L3548" t="s">
        <v>92</v>
      </c>
      <c r="N3548" t="str">
        <f>IF(ISBLANK(Sales[[#This Row],[return]]),"No",Sales[[#This Row],[return]])</f>
        <v>No</v>
      </c>
      <c r="O3548" s="2">
        <v>43349</v>
      </c>
      <c r="P3548" s="8" t="str">
        <f>TEXT(DAY(Sales[[#This Row],[OrderDate]]),"ddd")</f>
        <v>Fri</v>
      </c>
      <c r="Q3548" s="8" t="str">
        <f>TEXT(MONTH(Sales[[#This Row],[ShipDate]])*29,"mmm")</f>
        <v>Sep</v>
      </c>
      <c r="R3548">
        <v>170</v>
      </c>
      <c r="S3548" t="s">
        <v>1229</v>
      </c>
      <c r="T3548" t="s">
        <v>90</v>
      </c>
      <c r="U3548">
        <v>10035</v>
      </c>
      <c r="V3548" s="1">
        <v>0.2</v>
      </c>
      <c r="W3548">
        <v>90</v>
      </c>
      <c r="X3548">
        <v>3</v>
      </c>
      <c r="Y3548">
        <v>722</v>
      </c>
      <c r="AD3548"/>
    </row>
    <row r="3549" spans="1:30" x14ac:dyDescent="0.25">
      <c r="A3549" t="s">
        <v>10</v>
      </c>
      <c r="B3549" s="2">
        <v>43352</v>
      </c>
      <c r="C3549" s="35">
        <f>YEAR(Sales[[#This Row],[ShipDate]])</f>
        <v>2018</v>
      </c>
      <c r="D3549" t="s">
        <v>19</v>
      </c>
      <c r="E3549" t="s">
        <v>18</v>
      </c>
      <c r="F3549" t="s">
        <v>99</v>
      </c>
      <c r="G3549" t="s">
        <v>46</v>
      </c>
      <c r="H3549" t="s">
        <v>146</v>
      </c>
      <c r="I3549" t="s">
        <v>149</v>
      </c>
      <c r="J3549" t="s">
        <v>13</v>
      </c>
      <c r="K3549" t="s">
        <v>3114</v>
      </c>
      <c r="L3549" t="s">
        <v>92</v>
      </c>
      <c r="N3549" t="str">
        <f>IF(ISBLANK(Sales[[#This Row],[return]]),"No",Sales[[#This Row],[return]])</f>
        <v>No</v>
      </c>
      <c r="O3549" s="2">
        <v>43349</v>
      </c>
      <c r="P3549" s="8" t="str">
        <f>TEXT(DAY(Sales[[#This Row],[OrderDate]]),"ddd")</f>
        <v>Fri</v>
      </c>
      <c r="Q3549" s="8" t="str">
        <f>TEXT(MONTH(Sales[[#This Row],[ShipDate]])*29,"mmm")</f>
        <v>Sep</v>
      </c>
      <c r="R3549">
        <v>1062</v>
      </c>
      <c r="S3549" t="s">
        <v>2329</v>
      </c>
      <c r="T3549" t="s">
        <v>90</v>
      </c>
      <c r="U3549">
        <v>10035</v>
      </c>
      <c r="V3549" s="1">
        <v>0</v>
      </c>
      <c r="W3549">
        <v>11</v>
      </c>
      <c r="X3549">
        <v>2</v>
      </c>
      <c r="Y3549">
        <v>32</v>
      </c>
      <c r="AD3549"/>
    </row>
    <row r="3550" spans="1:30" x14ac:dyDescent="0.25">
      <c r="A3550" t="s">
        <v>40</v>
      </c>
      <c r="B3550" s="2">
        <v>43310</v>
      </c>
      <c r="C3550" s="35">
        <f>YEAR(Sales[[#This Row],[ShipDate]])</f>
        <v>2018</v>
      </c>
      <c r="D3550" t="s">
        <v>36</v>
      </c>
      <c r="E3550" t="s">
        <v>31</v>
      </c>
      <c r="F3550" t="s">
        <v>33</v>
      </c>
      <c r="G3550" t="s">
        <v>25</v>
      </c>
      <c r="H3550" t="s">
        <v>107</v>
      </c>
      <c r="I3550" t="s">
        <v>70</v>
      </c>
      <c r="J3550" t="s">
        <v>13</v>
      </c>
      <c r="K3550" t="s">
        <v>699</v>
      </c>
      <c r="L3550" t="s">
        <v>68</v>
      </c>
      <c r="N3550" t="str">
        <f>IF(ISBLANK(Sales[[#This Row],[return]]),"No",Sales[[#This Row],[return]])</f>
        <v>No</v>
      </c>
      <c r="O3550" s="2">
        <v>43306</v>
      </c>
      <c r="P3550" s="8" t="str">
        <f>TEXT(DAY(Sales[[#This Row],[OrderDate]]),"ddd")</f>
        <v>Wed</v>
      </c>
      <c r="Q3550" s="8" t="str">
        <f>TEXT(MONTH(Sales[[#This Row],[ShipDate]])*29,"mmm")</f>
        <v>Jul</v>
      </c>
      <c r="R3550">
        <v>202</v>
      </c>
      <c r="S3550" t="s">
        <v>922</v>
      </c>
      <c r="T3550" t="s">
        <v>66</v>
      </c>
      <c r="U3550">
        <v>77070</v>
      </c>
      <c r="V3550" s="1">
        <v>0.2</v>
      </c>
      <c r="W3550">
        <v>6</v>
      </c>
      <c r="X3550">
        <v>4</v>
      </c>
      <c r="Y3550">
        <v>16</v>
      </c>
      <c r="AD3550"/>
    </row>
    <row r="3551" spans="1:30" x14ac:dyDescent="0.25">
      <c r="A3551" t="s">
        <v>10</v>
      </c>
      <c r="B3551" s="2">
        <v>43285</v>
      </c>
      <c r="C3551" s="35">
        <f>YEAR(Sales[[#This Row],[ShipDate]])</f>
        <v>2018</v>
      </c>
      <c r="D3551" t="s">
        <v>607</v>
      </c>
      <c r="E3551" t="s">
        <v>69</v>
      </c>
      <c r="F3551" t="s">
        <v>43</v>
      </c>
      <c r="G3551" t="s">
        <v>11</v>
      </c>
      <c r="H3551" t="s">
        <v>60</v>
      </c>
      <c r="I3551" t="s">
        <v>63</v>
      </c>
      <c r="J3551" t="s">
        <v>13</v>
      </c>
      <c r="K3551" t="s">
        <v>224</v>
      </c>
      <c r="L3551" t="s">
        <v>30</v>
      </c>
      <c r="N3551" t="str">
        <f>IF(ISBLANK(Sales[[#This Row],[return]]),"No",Sales[[#This Row],[return]])</f>
        <v>No</v>
      </c>
      <c r="O3551" s="2">
        <v>43285</v>
      </c>
      <c r="P3551" s="8" t="str">
        <f>TEXT(DAY(Sales[[#This Row],[OrderDate]]),"ddd")</f>
        <v>Wed</v>
      </c>
      <c r="Q3551" s="8" t="str">
        <f>TEXT(MONTH(Sales[[#This Row],[ShipDate]])*29,"mmm")</f>
        <v>Jul</v>
      </c>
      <c r="R3551">
        <v>1053</v>
      </c>
      <c r="S3551" t="s">
        <v>940</v>
      </c>
      <c r="T3551" t="s">
        <v>28</v>
      </c>
      <c r="U3551">
        <v>98103</v>
      </c>
      <c r="V3551" s="1">
        <v>0</v>
      </c>
      <c r="W3551">
        <v>9</v>
      </c>
      <c r="X3551">
        <v>5</v>
      </c>
      <c r="Y3551">
        <v>25</v>
      </c>
      <c r="AD3551"/>
    </row>
    <row r="3552" spans="1:30" x14ac:dyDescent="0.25">
      <c r="A3552" t="s">
        <v>10</v>
      </c>
      <c r="B3552" s="2">
        <v>43285</v>
      </c>
      <c r="C3552" s="35">
        <f>YEAR(Sales[[#This Row],[ShipDate]])</f>
        <v>2018</v>
      </c>
      <c r="D3552" t="s">
        <v>607</v>
      </c>
      <c r="E3552" t="s">
        <v>69</v>
      </c>
      <c r="F3552" t="s">
        <v>48</v>
      </c>
      <c r="G3552" t="s">
        <v>46</v>
      </c>
      <c r="H3552" t="s">
        <v>60</v>
      </c>
      <c r="I3552" t="s">
        <v>63</v>
      </c>
      <c r="J3552" t="s">
        <v>13</v>
      </c>
      <c r="K3552" t="s">
        <v>224</v>
      </c>
      <c r="L3552" t="s">
        <v>30</v>
      </c>
      <c r="N3552" t="str">
        <f>IF(ISBLANK(Sales[[#This Row],[return]]),"No",Sales[[#This Row],[return]])</f>
        <v>No</v>
      </c>
      <c r="O3552" s="2">
        <v>43285</v>
      </c>
      <c r="P3552" s="8" t="str">
        <f>TEXT(DAY(Sales[[#This Row],[OrderDate]]),"ddd")</f>
        <v>Wed</v>
      </c>
      <c r="Q3552" s="8" t="str">
        <f>TEXT(MONTH(Sales[[#This Row],[ShipDate]])*29,"mmm")</f>
        <v>Jul</v>
      </c>
      <c r="R3552">
        <v>173</v>
      </c>
      <c r="S3552" t="s">
        <v>2554</v>
      </c>
      <c r="T3552" t="s">
        <v>28</v>
      </c>
      <c r="U3552">
        <v>98103</v>
      </c>
      <c r="V3552" s="1">
        <v>0.2</v>
      </c>
      <c r="W3552">
        <v>20</v>
      </c>
      <c r="X3552">
        <v>3</v>
      </c>
      <c r="Y3552">
        <v>177</v>
      </c>
      <c r="AD3552"/>
    </row>
    <row r="3553" spans="1:30" x14ac:dyDescent="0.25">
      <c r="A3553" t="s">
        <v>10</v>
      </c>
      <c r="B3553" s="2">
        <v>43285</v>
      </c>
      <c r="C3553" s="35">
        <f>YEAR(Sales[[#This Row],[ShipDate]])</f>
        <v>2018</v>
      </c>
      <c r="D3553" t="s">
        <v>607</v>
      </c>
      <c r="E3553" t="s">
        <v>69</v>
      </c>
      <c r="F3553" t="s">
        <v>48</v>
      </c>
      <c r="G3553" t="s">
        <v>46</v>
      </c>
      <c r="H3553" t="s">
        <v>60</v>
      </c>
      <c r="I3553" t="s">
        <v>63</v>
      </c>
      <c r="J3553" t="s">
        <v>13</v>
      </c>
      <c r="K3553" t="s">
        <v>224</v>
      </c>
      <c r="L3553" t="s">
        <v>30</v>
      </c>
      <c r="N3553" t="str">
        <f>IF(ISBLANK(Sales[[#This Row],[return]]),"No",Sales[[#This Row],[return]])</f>
        <v>No</v>
      </c>
      <c r="O3553" s="2">
        <v>43285</v>
      </c>
      <c r="P3553" s="8" t="str">
        <f>TEXT(DAY(Sales[[#This Row],[OrderDate]]),"ddd")</f>
        <v>Wed</v>
      </c>
      <c r="Q3553" s="8" t="str">
        <f>TEXT(MONTH(Sales[[#This Row],[ShipDate]])*29,"mmm")</f>
        <v>Jul</v>
      </c>
      <c r="R3553">
        <v>1232</v>
      </c>
      <c r="S3553" t="s">
        <v>2365</v>
      </c>
      <c r="T3553" t="s">
        <v>28</v>
      </c>
      <c r="U3553">
        <v>98103</v>
      </c>
      <c r="V3553" s="1">
        <v>0.2</v>
      </c>
      <c r="W3553">
        <v>9</v>
      </c>
      <c r="X3553">
        <v>3</v>
      </c>
      <c r="Y3553">
        <v>72</v>
      </c>
      <c r="AD3553"/>
    </row>
    <row r="3554" spans="1:30" x14ac:dyDescent="0.25">
      <c r="A3554" t="s">
        <v>40</v>
      </c>
      <c r="B3554" s="2">
        <v>43419</v>
      </c>
      <c r="C3554" s="35">
        <f>YEAR(Sales[[#This Row],[ShipDate]])</f>
        <v>2018</v>
      </c>
      <c r="D3554" t="s">
        <v>36</v>
      </c>
      <c r="E3554" t="s">
        <v>18</v>
      </c>
      <c r="F3554" t="s">
        <v>45</v>
      </c>
      <c r="G3554" t="s">
        <v>25</v>
      </c>
      <c r="H3554" t="s">
        <v>2146</v>
      </c>
      <c r="I3554" t="s">
        <v>120</v>
      </c>
      <c r="J3554" t="s">
        <v>13</v>
      </c>
      <c r="K3554" t="s">
        <v>1610</v>
      </c>
      <c r="L3554" t="s">
        <v>68</v>
      </c>
      <c r="N3554" t="str">
        <f>IF(ISBLANK(Sales[[#This Row],[return]]),"No",Sales[[#This Row],[return]])</f>
        <v>No</v>
      </c>
      <c r="O3554" s="2">
        <v>43415</v>
      </c>
      <c r="P3554" s="8" t="str">
        <f>TEXT(DAY(Sales[[#This Row],[OrderDate]]),"ddd")</f>
        <v>Wed</v>
      </c>
      <c r="Q3554" s="8" t="str">
        <f>TEXT(MONTH(Sales[[#This Row],[ShipDate]])*29,"mmm")</f>
        <v>Nov</v>
      </c>
      <c r="R3554">
        <v>1148</v>
      </c>
      <c r="S3554" t="s">
        <v>887</v>
      </c>
      <c r="T3554" t="s">
        <v>66</v>
      </c>
      <c r="U3554">
        <v>60004</v>
      </c>
      <c r="V3554" s="1">
        <v>0.2</v>
      </c>
      <c r="W3554">
        <v>1</v>
      </c>
      <c r="X3554">
        <v>6</v>
      </c>
      <c r="Y3554">
        <v>14</v>
      </c>
      <c r="AD3554"/>
    </row>
    <row r="3555" spans="1:30" x14ac:dyDescent="0.25">
      <c r="A3555" t="s">
        <v>40</v>
      </c>
      <c r="B3555" s="2">
        <v>43262</v>
      </c>
      <c r="C3555" s="35">
        <f>YEAR(Sales[[#This Row],[ShipDate]])</f>
        <v>2018</v>
      </c>
      <c r="D3555" t="s">
        <v>36</v>
      </c>
      <c r="E3555" t="s">
        <v>69</v>
      </c>
      <c r="F3555" t="s">
        <v>59</v>
      </c>
      <c r="G3555" t="s">
        <v>25</v>
      </c>
      <c r="H3555" t="s">
        <v>1411</v>
      </c>
      <c r="I3555" t="s">
        <v>32</v>
      </c>
      <c r="J3555" t="s">
        <v>13</v>
      </c>
      <c r="K3555" t="s">
        <v>372</v>
      </c>
      <c r="L3555" t="s">
        <v>30</v>
      </c>
      <c r="N3555" t="str">
        <f>IF(ISBLANK(Sales[[#This Row],[return]]),"No",Sales[[#This Row],[return]])</f>
        <v>No</v>
      </c>
      <c r="O3555" s="2">
        <v>43258</v>
      </c>
      <c r="P3555" s="8" t="str">
        <f>TEXT(DAY(Sales[[#This Row],[OrderDate]]),"ddd")</f>
        <v>Sat</v>
      </c>
      <c r="Q3555" s="8" t="str">
        <f>TEXT(MONTH(Sales[[#This Row],[ShipDate]])*29,"mmm")</f>
        <v>Jun</v>
      </c>
      <c r="R3555">
        <v>1622</v>
      </c>
      <c r="S3555" t="s">
        <v>425</v>
      </c>
      <c r="T3555" t="s">
        <v>28</v>
      </c>
      <c r="U3555">
        <v>93309</v>
      </c>
      <c r="V3555" s="1">
        <v>0</v>
      </c>
      <c r="W3555">
        <v>2</v>
      </c>
      <c r="X3555">
        <v>1</v>
      </c>
      <c r="Y3555">
        <v>5</v>
      </c>
      <c r="AD3555"/>
    </row>
    <row r="3556" spans="1:30" x14ac:dyDescent="0.25">
      <c r="A3556" t="s">
        <v>40</v>
      </c>
      <c r="B3556" s="2">
        <v>43262</v>
      </c>
      <c r="C3556" s="35">
        <f>YEAR(Sales[[#This Row],[ShipDate]])</f>
        <v>2018</v>
      </c>
      <c r="D3556" t="s">
        <v>36</v>
      </c>
      <c r="E3556" t="s">
        <v>69</v>
      </c>
      <c r="F3556" t="s">
        <v>50</v>
      </c>
      <c r="G3556" t="s">
        <v>25</v>
      </c>
      <c r="H3556" t="s">
        <v>1411</v>
      </c>
      <c r="I3556" t="s">
        <v>32</v>
      </c>
      <c r="J3556" t="s">
        <v>13</v>
      </c>
      <c r="K3556" t="s">
        <v>372</v>
      </c>
      <c r="L3556" t="s">
        <v>30</v>
      </c>
      <c r="N3556" t="str">
        <f>IF(ISBLANK(Sales[[#This Row],[return]]),"No",Sales[[#This Row],[return]])</f>
        <v>No</v>
      </c>
      <c r="O3556" s="2">
        <v>43258</v>
      </c>
      <c r="P3556" s="8" t="str">
        <f>TEXT(DAY(Sales[[#This Row],[OrderDate]]),"ddd")</f>
        <v>Sat</v>
      </c>
      <c r="Q3556" s="8" t="str">
        <f>TEXT(MONTH(Sales[[#This Row],[ShipDate]])*29,"mmm")</f>
        <v>Jun</v>
      </c>
      <c r="R3556">
        <v>247</v>
      </c>
      <c r="S3556" t="s">
        <v>1000</v>
      </c>
      <c r="T3556" t="s">
        <v>28</v>
      </c>
      <c r="U3556">
        <v>93309</v>
      </c>
      <c r="V3556" s="1">
        <v>0.2</v>
      </c>
      <c r="W3556">
        <v>2</v>
      </c>
      <c r="X3556">
        <v>1</v>
      </c>
      <c r="Y3556">
        <v>5</v>
      </c>
      <c r="AD3556"/>
    </row>
    <row r="3557" spans="1:30" x14ac:dyDescent="0.25">
      <c r="A3557" t="s">
        <v>40</v>
      </c>
      <c r="B3557" s="2">
        <v>43460</v>
      </c>
      <c r="C3557" s="35">
        <f>YEAR(Sales[[#This Row],[ShipDate]])</f>
        <v>2018</v>
      </c>
      <c r="D3557" t="s">
        <v>36</v>
      </c>
      <c r="E3557" t="s">
        <v>18</v>
      </c>
      <c r="F3557" t="s">
        <v>50</v>
      </c>
      <c r="G3557" t="s">
        <v>25</v>
      </c>
      <c r="H3557" t="s">
        <v>146</v>
      </c>
      <c r="I3557" t="s">
        <v>149</v>
      </c>
      <c r="J3557" t="s">
        <v>13</v>
      </c>
      <c r="K3557" t="s">
        <v>283</v>
      </c>
      <c r="L3557" t="s">
        <v>92</v>
      </c>
      <c r="N3557" t="str">
        <f>IF(ISBLANK(Sales[[#This Row],[return]]),"No",Sales[[#This Row],[return]])</f>
        <v>No</v>
      </c>
      <c r="O3557" s="2">
        <v>43456</v>
      </c>
      <c r="P3557" s="8" t="str">
        <f>TEXT(DAY(Sales[[#This Row],[OrderDate]]),"ddd")</f>
        <v>Sun</v>
      </c>
      <c r="Q3557" s="8" t="str">
        <f>TEXT(MONTH(Sales[[#This Row],[ShipDate]])*29,"mmm")</f>
        <v>Dec</v>
      </c>
      <c r="R3557">
        <v>698</v>
      </c>
      <c r="S3557" t="s">
        <v>3216</v>
      </c>
      <c r="T3557" t="s">
        <v>90</v>
      </c>
      <c r="U3557">
        <v>10035</v>
      </c>
      <c r="V3557" s="1">
        <v>0.2</v>
      </c>
      <c r="W3557">
        <v>9</v>
      </c>
      <c r="X3557">
        <v>2</v>
      </c>
      <c r="Y3557">
        <v>26</v>
      </c>
      <c r="AD3557"/>
    </row>
    <row r="3558" spans="1:30" x14ac:dyDescent="0.25">
      <c r="A3558" t="s">
        <v>40</v>
      </c>
      <c r="B3558" s="2">
        <v>43426</v>
      </c>
      <c r="C3558" s="35">
        <f>YEAR(Sales[[#This Row],[ShipDate]])</f>
        <v>2018</v>
      </c>
      <c r="D3558" t="s">
        <v>36</v>
      </c>
      <c r="E3558" t="s">
        <v>18</v>
      </c>
      <c r="F3558" t="s">
        <v>99</v>
      </c>
      <c r="G3558" t="s">
        <v>46</v>
      </c>
      <c r="H3558" t="s">
        <v>457</v>
      </c>
      <c r="I3558" t="s">
        <v>32</v>
      </c>
      <c r="J3558" t="s">
        <v>13</v>
      </c>
      <c r="K3558" t="s">
        <v>1281</v>
      </c>
      <c r="L3558" t="s">
        <v>30</v>
      </c>
      <c r="N3558" t="str">
        <f>IF(ISBLANK(Sales[[#This Row],[return]]),"No",Sales[[#This Row],[return]])</f>
        <v>No</v>
      </c>
      <c r="O3558" s="2">
        <v>43422</v>
      </c>
      <c r="P3558" s="8" t="str">
        <f>TEXT(DAY(Sales[[#This Row],[OrderDate]]),"ddd")</f>
        <v>Wed</v>
      </c>
      <c r="Q3558" s="8" t="str">
        <f>TEXT(MONTH(Sales[[#This Row],[ShipDate]])*29,"mmm")</f>
        <v>Nov</v>
      </c>
      <c r="R3558">
        <v>1616</v>
      </c>
      <c r="S3558" t="s">
        <v>2441</v>
      </c>
      <c r="T3558" t="s">
        <v>28</v>
      </c>
      <c r="U3558">
        <v>92105</v>
      </c>
      <c r="V3558" s="1">
        <v>0</v>
      </c>
      <c r="W3558">
        <v>95</v>
      </c>
      <c r="X3558">
        <v>5</v>
      </c>
      <c r="Y3558">
        <v>595</v>
      </c>
      <c r="AD3558"/>
    </row>
    <row r="3559" spans="1:30" x14ac:dyDescent="0.25">
      <c r="A3559" t="s">
        <v>24</v>
      </c>
      <c r="B3559" s="2">
        <v>43358</v>
      </c>
      <c r="C3559" s="35">
        <f>YEAR(Sales[[#This Row],[ShipDate]])</f>
        <v>2018</v>
      </c>
      <c r="D3559" t="s">
        <v>36</v>
      </c>
      <c r="E3559" t="s">
        <v>18</v>
      </c>
      <c r="F3559" t="s">
        <v>45</v>
      </c>
      <c r="G3559" t="s">
        <v>25</v>
      </c>
      <c r="H3559" t="s">
        <v>2277</v>
      </c>
      <c r="I3559" t="s">
        <v>32</v>
      </c>
      <c r="J3559" t="s">
        <v>13</v>
      </c>
      <c r="K3559" t="s">
        <v>1475</v>
      </c>
      <c r="L3559" t="s">
        <v>30</v>
      </c>
      <c r="N3559" t="str">
        <f>IF(ISBLANK(Sales[[#This Row],[return]]),"No",Sales[[#This Row],[return]])</f>
        <v>No</v>
      </c>
      <c r="O3559" s="2">
        <v>43351</v>
      </c>
      <c r="P3559" s="8" t="str">
        <f>TEXT(DAY(Sales[[#This Row],[OrderDate]]),"ddd")</f>
        <v>Sun</v>
      </c>
      <c r="Q3559" s="8" t="str">
        <f>TEXT(MONTH(Sales[[#This Row],[ShipDate]])*29,"mmm")</f>
        <v>Sep</v>
      </c>
      <c r="R3559">
        <v>539</v>
      </c>
      <c r="S3559" t="s">
        <v>3212</v>
      </c>
      <c r="T3559" t="s">
        <v>28</v>
      </c>
      <c r="U3559">
        <v>93277</v>
      </c>
      <c r="V3559" s="1">
        <v>0</v>
      </c>
      <c r="W3559">
        <v>4</v>
      </c>
      <c r="X3559">
        <v>2</v>
      </c>
      <c r="Y3559">
        <v>15</v>
      </c>
      <c r="AD3559"/>
    </row>
    <row r="3560" spans="1:30" x14ac:dyDescent="0.25">
      <c r="A3560" t="s">
        <v>24</v>
      </c>
      <c r="B3560" s="2">
        <v>43358</v>
      </c>
      <c r="C3560" s="35">
        <f>YEAR(Sales[[#This Row],[ShipDate]])</f>
        <v>2018</v>
      </c>
      <c r="D3560" t="s">
        <v>36</v>
      </c>
      <c r="E3560" t="s">
        <v>18</v>
      </c>
      <c r="F3560" t="s">
        <v>39</v>
      </c>
      <c r="G3560" t="s">
        <v>25</v>
      </c>
      <c r="H3560" t="s">
        <v>2277</v>
      </c>
      <c r="I3560" t="s">
        <v>32</v>
      </c>
      <c r="J3560" t="s">
        <v>13</v>
      </c>
      <c r="K3560" t="s">
        <v>1475</v>
      </c>
      <c r="L3560" t="s">
        <v>30</v>
      </c>
      <c r="N3560" t="str">
        <f>IF(ISBLANK(Sales[[#This Row],[return]]),"No",Sales[[#This Row],[return]])</f>
        <v>No</v>
      </c>
      <c r="O3560" s="2">
        <v>43351</v>
      </c>
      <c r="P3560" s="8" t="str">
        <f>TEXT(DAY(Sales[[#This Row],[OrderDate]]),"ddd")</f>
        <v>Sun</v>
      </c>
      <c r="Q3560" s="8" t="str">
        <f>TEXT(MONTH(Sales[[#This Row],[ShipDate]])*29,"mmm")</f>
        <v>Sep</v>
      </c>
      <c r="R3560">
        <v>1098</v>
      </c>
      <c r="S3560" t="s">
        <v>939</v>
      </c>
      <c r="T3560" t="s">
        <v>28</v>
      </c>
      <c r="U3560">
        <v>93277</v>
      </c>
      <c r="V3560" s="1">
        <v>0</v>
      </c>
      <c r="W3560">
        <v>65</v>
      </c>
      <c r="X3560">
        <v>2</v>
      </c>
      <c r="Y3560">
        <v>262</v>
      </c>
      <c r="AD3560"/>
    </row>
    <row r="3561" spans="1:30" x14ac:dyDescent="0.25">
      <c r="A3561" t="s">
        <v>24</v>
      </c>
      <c r="B3561" s="2">
        <v>43358</v>
      </c>
      <c r="C3561" s="35">
        <f>YEAR(Sales[[#This Row],[ShipDate]])</f>
        <v>2018</v>
      </c>
      <c r="D3561" t="s">
        <v>36</v>
      </c>
      <c r="E3561" t="s">
        <v>18</v>
      </c>
      <c r="F3561" t="s">
        <v>59</v>
      </c>
      <c r="G3561" t="s">
        <v>25</v>
      </c>
      <c r="H3561" t="s">
        <v>2277</v>
      </c>
      <c r="I3561" t="s">
        <v>32</v>
      </c>
      <c r="J3561" t="s">
        <v>13</v>
      </c>
      <c r="K3561" t="s">
        <v>1475</v>
      </c>
      <c r="L3561" t="s">
        <v>30</v>
      </c>
      <c r="N3561" t="str">
        <f>IF(ISBLANK(Sales[[#This Row],[return]]),"No",Sales[[#This Row],[return]])</f>
        <v>No</v>
      </c>
      <c r="O3561" s="2">
        <v>43351</v>
      </c>
      <c r="P3561" s="8" t="str">
        <f>TEXT(DAY(Sales[[#This Row],[OrderDate]]),"ddd")</f>
        <v>Sun</v>
      </c>
      <c r="Q3561" s="8" t="str">
        <f>TEXT(MONTH(Sales[[#This Row],[ShipDate]])*29,"mmm")</f>
        <v>Sep</v>
      </c>
      <c r="R3561">
        <v>1693</v>
      </c>
      <c r="S3561" t="s">
        <v>2300</v>
      </c>
      <c r="T3561" t="s">
        <v>28</v>
      </c>
      <c r="U3561">
        <v>93277</v>
      </c>
      <c r="V3561" s="1">
        <v>0</v>
      </c>
      <c r="W3561">
        <v>15</v>
      </c>
      <c r="X3561">
        <v>8</v>
      </c>
      <c r="Y3561">
        <v>34</v>
      </c>
      <c r="AD3561"/>
    </row>
    <row r="3562" spans="1:30" x14ac:dyDescent="0.25">
      <c r="A3562" t="s">
        <v>24</v>
      </c>
      <c r="B3562" s="2">
        <v>43266</v>
      </c>
      <c r="C3562" s="35">
        <f>YEAR(Sales[[#This Row],[ShipDate]])</f>
        <v>2018</v>
      </c>
      <c r="D3562" t="s">
        <v>113</v>
      </c>
      <c r="E3562" t="s">
        <v>18</v>
      </c>
      <c r="F3562" t="s">
        <v>43</v>
      </c>
      <c r="G3562" t="s">
        <v>11</v>
      </c>
      <c r="H3562" t="s">
        <v>261</v>
      </c>
      <c r="I3562" t="s">
        <v>137</v>
      </c>
      <c r="J3562" t="s">
        <v>13</v>
      </c>
      <c r="K3562" t="s">
        <v>262</v>
      </c>
      <c r="L3562" t="s">
        <v>92</v>
      </c>
      <c r="N3562" t="str">
        <f>IF(ISBLANK(Sales[[#This Row],[return]]),"No",Sales[[#This Row],[return]])</f>
        <v>No</v>
      </c>
      <c r="O3562" s="2">
        <v>43263</v>
      </c>
      <c r="P3562" s="8" t="str">
        <f>TEXT(DAY(Sales[[#This Row],[OrderDate]]),"ddd")</f>
        <v>Thu</v>
      </c>
      <c r="Q3562" s="8" t="str">
        <f>TEXT(MONTH(Sales[[#This Row],[ShipDate]])*29,"mmm")</f>
        <v>Jun</v>
      </c>
      <c r="R3562">
        <v>150</v>
      </c>
      <c r="S3562" t="s">
        <v>263</v>
      </c>
      <c r="T3562" t="s">
        <v>90</v>
      </c>
      <c r="U3562">
        <v>19805</v>
      </c>
      <c r="V3562" s="1">
        <v>0</v>
      </c>
      <c r="W3562">
        <v>18</v>
      </c>
      <c r="X3562">
        <v>3</v>
      </c>
      <c r="Y3562">
        <v>47</v>
      </c>
      <c r="AD3562"/>
    </row>
    <row r="3563" spans="1:30" x14ac:dyDescent="0.25">
      <c r="A3563" t="s">
        <v>24</v>
      </c>
      <c r="B3563" s="2">
        <v>43266</v>
      </c>
      <c r="C3563" s="35">
        <f>YEAR(Sales[[#This Row],[ShipDate]])</f>
        <v>2018</v>
      </c>
      <c r="D3563" t="s">
        <v>113</v>
      </c>
      <c r="E3563" t="s">
        <v>18</v>
      </c>
      <c r="F3563" t="s">
        <v>50</v>
      </c>
      <c r="G3563" t="s">
        <v>25</v>
      </c>
      <c r="H3563" t="s">
        <v>261</v>
      </c>
      <c r="I3563" t="s">
        <v>137</v>
      </c>
      <c r="J3563" t="s">
        <v>13</v>
      </c>
      <c r="K3563" t="s">
        <v>262</v>
      </c>
      <c r="L3563" t="s">
        <v>92</v>
      </c>
      <c r="N3563" t="str">
        <f>IF(ISBLANK(Sales[[#This Row],[return]]),"No",Sales[[#This Row],[return]])</f>
        <v>No</v>
      </c>
      <c r="O3563" s="2">
        <v>43263</v>
      </c>
      <c r="P3563" s="8" t="str">
        <f>TEXT(DAY(Sales[[#This Row],[OrderDate]]),"ddd")</f>
        <v>Thu</v>
      </c>
      <c r="Q3563" s="8" t="str">
        <f>TEXT(MONTH(Sales[[#This Row],[ShipDate]])*29,"mmm")</f>
        <v>Jun</v>
      </c>
      <c r="R3563">
        <v>535</v>
      </c>
      <c r="S3563" t="s">
        <v>49</v>
      </c>
      <c r="T3563" t="s">
        <v>90</v>
      </c>
      <c r="U3563">
        <v>19805</v>
      </c>
      <c r="V3563" s="1">
        <v>0</v>
      </c>
      <c r="W3563">
        <v>14</v>
      </c>
      <c r="X3563">
        <v>4</v>
      </c>
      <c r="Y3563">
        <v>31</v>
      </c>
      <c r="AD3563"/>
    </row>
    <row r="3564" spans="1:30" x14ac:dyDescent="0.25">
      <c r="A3564" t="s">
        <v>24</v>
      </c>
      <c r="B3564" s="2">
        <v>43266</v>
      </c>
      <c r="C3564" s="35">
        <f>YEAR(Sales[[#This Row],[ShipDate]])</f>
        <v>2018</v>
      </c>
      <c r="D3564" t="s">
        <v>113</v>
      </c>
      <c r="E3564" t="s">
        <v>18</v>
      </c>
      <c r="F3564" t="s">
        <v>39</v>
      </c>
      <c r="G3564" t="s">
        <v>25</v>
      </c>
      <c r="H3564" t="s">
        <v>261</v>
      </c>
      <c r="I3564" t="s">
        <v>137</v>
      </c>
      <c r="J3564" t="s">
        <v>13</v>
      </c>
      <c r="K3564" t="s">
        <v>262</v>
      </c>
      <c r="L3564" t="s">
        <v>92</v>
      </c>
      <c r="N3564" t="str">
        <f>IF(ISBLANK(Sales[[#This Row],[return]]),"No",Sales[[#This Row],[return]])</f>
        <v>No</v>
      </c>
      <c r="O3564" s="2">
        <v>43263</v>
      </c>
      <c r="P3564" s="8" t="str">
        <f>TEXT(DAY(Sales[[#This Row],[OrderDate]]),"ddd")</f>
        <v>Thu</v>
      </c>
      <c r="Q3564" s="8" t="str">
        <f>TEXT(MONTH(Sales[[#This Row],[ShipDate]])*29,"mmm")</f>
        <v>Jun</v>
      </c>
      <c r="R3564">
        <v>462</v>
      </c>
      <c r="S3564" t="s">
        <v>264</v>
      </c>
      <c r="T3564" t="s">
        <v>90</v>
      </c>
      <c r="U3564">
        <v>19805</v>
      </c>
      <c r="V3564" s="1">
        <v>0</v>
      </c>
      <c r="W3564">
        <v>63</v>
      </c>
      <c r="X3564">
        <v>6</v>
      </c>
      <c r="Y3564">
        <v>227</v>
      </c>
      <c r="AD3564"/>
    </row>
    <row r="3565" spans="1:30" x14ac:dyDescent="0.25">
      <c r="A3565" t="s">
        <v>24</v>
      </c>
      <c r="B3565" s="2">
        <v>43266</v>
      </c>
      <c r="C3565" s="35">
        <f>YEAR(Sales[[#This Row],[ShipDate]])</f>
        <v>2018</v>
      </c>
      <c r="D3565" t="s">
        <v>113</v>
      </c>
      <c r="E3565" t="s">
        <v>18</v>
      </c>
      <c r="F3565" t="s">
        <v>104</v>
      </c>
      <c r="G3565" t="s">
        <v>25</v>
      </c>
      <c r="H3565" t="s">
        <v>261</v>
      </c>
      <c r="I3565" t="s">
        <v>137</v>
      </c>
      <c r="J3565" t="s">
        <v>13</v>
      </c>
      <c r="K3565" t="s">
        <v>262</v>
      </c>
      <c r="L3565" t="s">
        <v>92</v>
      </c>
      <c r="N3565" t="str">
        <f>IF(ISBLANK(Sales[[#This Row],[return]]),"No",Sales[[#This Row],[return]])</f>
        <v>No</v>
      </c>
      <c r="O3565" s="2">
        <v>43263</v>
      </c>
      <c r="P3565" s="8" t="str">
        <f>TEXT(DAY(Sales[[#This Row],[OrderDate]]),"ddd")</f>
        <v>Thu</v>
      </c>
      <c r="Q3565" s="8" t="str">
        <f>TEXT(MONTH(Sales[[#This Row],[ShipDate]])*29,"mmm")</f>
        <v>Jun</v>
      </c>
      <c r="R3565">
        <v>774</v>
      </c>
      <c r="S3565" t="s">
        <v>265</v>
      </c>
      <c r="T3565" t="s">
        <v>90</v>
      </c>
      <c r="U3565">
        <v>19805</v>
      </c>
      <c r="V3565" s="1">
        <v>0</v>
      </c>
      <c r="W3565">
        <v>52</v>
      </c>
      <c r="X3565">
        <v>9</v>
      </c>
      <c r="Y3565">
        <v>115</v>
      </c>
      <c r="AD3565"/>
    </row>
    <row r="3566" spans="1:30" x14ac:dyDescent="0.25">
      <c r="A3566" t="s">
        <v>24</v>
      </c>
      <c r="B3566" s="2">
        <v>43266</v>
      </c>
      <c r="C3566" s="35">
        <f>YEAR(Sales[[#This Row],[ShipDate]])</f>
        <v>2018</v>
      </c>
      <c r="D3566" t="s">
        <v>113</v>
      </c>
      <c r="E3566" t="s">
        <v>18</v>
      </c>
      <c r="F3566" t="s">
        <v>48</v>
      </c>
      <c r="G3566" t="s">
        <v>46</v>
      </c>
      <c r="H3566" t="s">
        <v>261</v>
      </c>
      <c r="I3566" t="s">
        <v>137</v>
      </c>
      <c r="J3566" t="s">
        <v>13</v>
      </c>
      <c r="K3566" t="s">
        <v>262</v>
      </c>
      <c r="L3566" t="s">
        <v>92</v>
      </c>
      <c r="N3566" t="str">
        <f>IF(ISBLANK(Sales[[#This Row],[return]]),"No",Sales[[#This Row],[return]])</f>
        <v>No</v>
      </c>
      <c r="O3566" s="2">
        <v>43263</v>
      </c>
      <c r="P3566" s="8" t="str">
        <f>TEXT(DAY(Sales[[#This Row],[OrderDate]]),"ddd")</f>
        <v>Thu</v>
      </c>
      <c r="Q3566" s="8" t="str">
        <f>TEXT(MONTH(Sales[[#This Row],[ShipDate]])*29,"mmm")</f>
        <v>Jun</v>
      </c>
      <c r="R3566">
        <v>970</v>
      </c>
      <c r="S3566" t="s">
        <v>266</v>
      </c>
      <c r="T3566" t="s">
        <v>90</v>
      </c>
      <c r="U3566">
        <v>19805</v>
      </c>
      <c r="V3566" s="1">
        <v>0</v>
      </c>
      <c r="W3566">
        <v>20</v>
      </c>
      <c r="X3566">
        <v>7</v>
      </c>
      <c r="Y3566">
        <v>68</v>
      </c>
      <c r="AD3566"/>
    </row>
    <row r="3567" spans="1:30" x14ac:dyDescent="0.25">
      <c r="A3567" t="s">
        <v>24</v>
      </c>
      <c r="B3567" s="2">
        <v>43300</v>
      </c>
      <c r="C3567" s="35">
        <f>YEAR(Sales[[#This Row],[ShipDate]])</f>
        <v>2018</v>
      </c>
      <c r="D3567" t="s">
        <v>36</v>
      </c>
      <c r="E3567" t="s">
        <v>31</v>
      </c>
      <c r="F3567" t="s">
        <v>48</v>
      </c>
      <c r="G3567" t="s">
        <v>46</v>
      </c>
      <c r="H3567" t="s">
        <v>26</v>
      </c>
      <c r="I3567" t="s">
        <v>32</v>
      </c>
      <c r="J3567" t="s">
        <v>13</v>
      </c>
      <c r="K3567" t="s">
        <v>486</v>
      </c>
      <c r="L3567" t="s">
        <v>30</v>
      </c>
      <c r="N3567" t="str">
        <f>IF(ISBLANK(Sales[[#This Row],[return]]),"No",Sales[[#This Row],[return]])</f>
        <v>No</v>
      </c>
      <c r="O3567" s="2">
        <v>43293</v>
      </c>
      <c r="P3567" s="8" t="str">
        <f>TEXT(DAY(Sales[[#This Row],[OrderDate]]),"ddd")</f>
        <v>Thu</v>
      </c>
      <c r="Q3567" s="8" t="str">
        <f>TEXT(MONTH(Sales[[#This Row],[ShipDate]])*29,"mmm")</f>
        <v>Jul</v>
      </c>
      <c r="R3567">
        <v>444</v>
      </c>
      <c r="S3567" t="s">
        <v>759</v>
      </c>
      <c r="T3567" t="s">
        <v>28</v>
      </c>
      <c r="U3567">
        <v>90008</v>
      </c>
      <c r="V3567" s="1">
        <v>0.2</v>
      </c>
      <c r="W3567">
        <v>7</v>
      </c>
      <c r="X3567">
        <v>6</v>
      </c>
      <c r="Y3567">
        <v>96</v>
      </c>
      <c r="AD3567"/>
    </row>
    <row r="3568" spans="1:30" x14ac:dyDescent="0.25">
      <c r="A3568" t="s">
        <v>40</v>
      </c>
      <c r="B3568" s="2">
        <v>43380</v>
      </c>
      <c r="C3568" s="35">
        <f>YEAR(Sales[[#This Row],[ShipDate]])</f>
        <v>2018</v>
      </c>
      <c r="D3568" t="s">
        <v>36</v>
      </c>
      <c r="E3568" t="s">
        <v>31</v>
      </c>
      <c r="F3568" t="s">
        <v>43</v>
      </c>
      <c r="G3568" t="s">
        <v>11</v>
      </c>
      <c r="H3568" t="s">
        <v>374</v>
      </c>
      <c r="I3568" t="s">
        <v>70</v>
      </c>
      <c r="J3568" t="s">
        <v>13</v>
      </c>
      <c r="K3568" t="s">
        <v>2672</v>
      </c>
      <c r="L3568" t="s">
        <v>68</v>
      </c>
      <c r="N3568" t="str">
        <f>IF(ISBLANK(Sales[[#This Row],[return]]),"No",Sales[[#This Row],[return]])</f>
        <v>No</v>
      </c>
      <c r="O3568" s="2">
        <v>43376</v>
      </c>
      <c r="P3568" s="8" t="str">
        <f>TEXT(DAY(Sales[[#This Row],[OrderDate]]),"ddd")</f>
        <v>Tue</v>
      </c>
      <c r="Q3568" s="8" t="str">
        <f>TEXT(MONTH(Sales[[#This Row],[ShipDate]])*29,"mmm")</f>
        <v>Oct</v>
      </c>
      <c r="R3568">
        <v>566</v>
      </c>
      <c r="S3568" t="s">
        <v>538</v>
      </c>
      <c r="T3568" t="s">
        <v>66</v>
      </c>
      <c r="U3568">
        <v>75051</v>
      </c>
      <c r="V3568" s="1">
        <v>0.6</v>
      </c>
      <c r="W3568">
        <v>-30</v>
      </c>
      <c r="X3568">
        <v>5</v>
      </c>
      <c r="Y3568">
        <v>38</v>
      </c>
      <c r="AD3568"/>
    </row>
    <row r="3569" spans="1:30" x14ac:dyDescent="0.25">
      <c r="A3569" t="s">
        <v>24</v>
      </c>
      <c r="B3569" s="2">
        <v>43198</v>
      </c>
      <c r="C3569" s="35">
        <f>YEAR(Sales[[#This Row],[ShipDate]])</f>
        <v>2018</v>
      </c>
      <c r="D3569" t="s">
        <v>36</v>
      </c>
      <c r="E3569" t="s">
        <v>31</v>
      </c>
      <c r="F3569" t="s">
        <v>150</v>
      </c>
      <c r="G3569" t="s">
        <v>25</v>
      </c>
      <c r="H3569" t="s">
        <v>968</v>
      </c>
      <c r="I3569" t="s">
        <v>169</v>
      </c>
      <c r="J3569" t="s">
        <v>13</v>
      </c>
      <c r="K3569" t="s">
        <v>492</v>
      </c>
      <c r="L3569" t="s">
        <v>30</v>
      </c>
      <c r="N3569" t="str">
        <f>IF(ISBLANK(Sales[[#This Row],[return]]),"No",Sales[[#This Row],[return]])</f>
        <v>No</v>
      </c>
      <c r="O3569" s="2">
        <v>43191</v>
      </c>
      <c r="P3569" s="8" t="str">
        <f>TEXT(DAY(Sales[[#This Row],[OrderDate]]),"ddd")</f>
        <v>Sun</v>
      </c>
      <c r="Q3569" s="8" t="str">
        <f>TEXT(MONTH(Sales[[#This Row],[ShipDate]])*29,"mmm")</f>
        <v>Apr</v>
      </c>
      <c r="R3569">
        <v>1507</v>
      </c>
      <c r="S3569" t="s">
        <v>281</v>
      </c>
      <c r="T3569" t="s">
        <v>28</v>
      </c>
      <c r="U3569">
        <v>85635</v>
      </c>
      <c r="V3569" s="1">
        <v>0.2</v>
      </c>
      <c r="W3569">
        <v>10</v>
      </c>
      <c r="X3569">
        <v>5</v>
      </c>
      <c r="Y3569">
        <v>32</v>
      </c>
      <c r="AD3569"/>
    </row>
    <row r="3570" spans="1:30" x14ac:dyDescent="0.25">
      <c r="A3570" t="s">
        <v>24</v>
      </c>
      <c r="B3570" s="2">
        <v>43198</v>
      </c>
      <c r="C3570" s="35">
        <f>YEAR(Sales[[#This Row],[ShipDate]])</f>
        <v>2018</v>
      </c>
      <c r="D3570" t="s">
        <v>36</v>
      </c>
      <c r="E3570" t="s">
        <v>31</v>
      </c>
      <c r="F3570" t="s">
        <v>52</v>
      </c>
      <c r="G3570" t="s">
        <v>25</v>
      </c>
      <c r="H3570" t="s">
        <v>968</v>
      </c>
      <c r="I3570" t="s">
        <v>169</v>
      </c>
      <c r="J3570" t="s">
        <v>13</v>
      </c>
      <c r="K3570" t="s">
        <v>492</v>
      </c>
      <c r="L3570" t="s">
        <v>30</v>
      </c>
      <c r="N3570" t="str">
        <f>IF(ISBLANK(Sales[[#This Row],[return]]),"No",Sales[[#This Row],[return]])</f>
        <v>No</v>
      </c>
      <c r="O3570" s="2">
        <v>43191</v>
      </c>
      <c r="P3570" s="8" t="str">
        <f>TEXT(DAY(Sales[[#This Row],[OrderDate]]),"ddd")</f>
        <v>Sun</v>
      </c>
      <c r="Q3570" s="8" t="str">
        <f>TEXT(MONTH(Sales[[#This Row],[ShipDate]])*29,"mmm")</f>
        <v>Apr</v>
      </c>
      <c r="R3570">
        <v>298</v>
      </c>
      <c r="S3570" t="s">
        <v>969</v>
      </c>
      <c r="T3570" t="s">
        <v>28</v>
      </c>
      <c r="U3570">
        <v>85635</v>
      </c>
      <c r="V3570" s="1">
        <v>0.2</v>
      </c>
      <c r="W3570">
        <v>3</v>
      </c>
      <c r="X3570">
        <v>2</v>
      </c>
      <c r="Y3570">
        <v>30</v>
      </c>
      <c r="AD3570"/>
    </row>
    <row r="3571" spans="1:30" x14ac:dyDescent="0.25">
      <c r="A3571" t="s">
        <v>40</v>
      </c>
      <c r="B3571" s="2">
        <v>43167</v>
      </c>
      <c r="C3571" s="35">
        <f>YEAR(Sales[[#This Row],[ShipDate]])</f>
        <v>2018</v>
      </c>
      <c r="D3571" t="s">
        <v>36</v>
      </c>
      <c r="E3571" t="s">
        <v>18</v>
      </c>
      <c r="F3571" t="s">
        <v>150</v>
      </c>
      <c r="G3571" t="s">
        <v>25</v>
      </c>
      <c r="H3571" t="s">
        <v>2115</v>
      </c>
      <c r="I3571" t="s">
        <v>70</v>
      </c>
      <c r="J3571" t="s">
        <v>13</v>
      </c>
      <c r="K3571" t="s">
        <v>1503</v>
      </c>
      <c r="L3571" t="s">
        <v>68</v>
      </c>
      <c r="N3571" t="str">
        <f>IF(ISBLANK(Sales[[#This Row],[return]]),"No",Sales[[#This Row],[return]])</f>
        <v>No</v>
      </c>
      <c r="O3571" s="2">
        <v>43162</v>
      </c>
      <c r="P3571" s="8" t="str">
        <f>TEXT(DAY(Sales[[#This Row],[OrderDate]]),"ddd")</f>
        <v>Tue</v>
      </c>
      <c r="Q3571" s="8" t="str">
        <f>TEXT(MONTH(Sales[[#This Row],[ShipDate]])*29,"mmm")</f>
        <v>Mar</v>
      </c>
      <c r="R3571">
        <v>41</v>
      </c>
      <c r="S3571" t="s">
        <v>3242</v>
      </c>
      <c r="T3571" t="s">
        <v>66</v>
      </c>
      <c r="U3571">
        <v>78664</v>
      </c>
      <c r="V3571" s="1">
        <v>0.2</v>
      </c>
      <c r="W3571">
        <v>1</v>
      </c>
      <c r="X3571">
        <v>1</v>
      </c>
      <c r="Y3571">
        <v>2</v>
      </c>
      <c r="AD3571"/>
    </row>
    <row r="3572" spans="1:30" x14ac:dyDescent="0.25">
      <c r="A3572" t="s">
        <v>40</v>
      </c>
      <c r="B3572" s="2">
        <v>43167</v>
      </c>
      <c r="C3572" s="35">
        <f>YEAR(Sales[[#This Row],[ShipDate]])</f>
        <v>2018</v>
      </c>
      <c r="D3572" t="s">
        <v>36</v>
      </c>
      <c r="E3572" t="s">
        <v>18</v>
      </c>
      <c r="F3572" t="s">
        <v>290</v>
      </c>
      <c r="G3572" t="s">
        <v>25</v>
      </c>
      <c r="H3572" t="s">
        <v>2115</v>
      </c>
      <c r="I3572" t="s">
        <v>70</v>
      </c>
      <c r="J3572" t="s">
        <v>13</v>
      </c>
      <c r="K3572" t="s">
        <v>1503</v>
      </c>
      <c r="L3572" t="s">
        <v>68</v>
      </c>
      <c r="N3572" t="str">
        <f>IF(ISBLANK(Sales[[#This Row],[return]]),"No",Sales[[#This Row],[return]])</f>
        <v>No</v>
      </c>
      <c r="O3572" s="2">
        <v>43162</v>
      </c>
      <c r="P3572" s="8" t="str">
        <f>TEXT(DAY(Sales[[#This Row],[OrderDate]]),"ddd")</f>
        <v>Tue</v>
      </c>
      <c r="Q3572" s="8" t="str">
        <f>TEXT(MONTH(Sales[[#This Row],[ShipDate]])*29,"mmm")</f>
        <v>Mar</v>
      </c>
      <c r="R3572">
        <v>806</v>
      </c>
      <c r="S3572" t="s">
        <v>2066</v>
      </c>
      <c r="T3572" t="s">
        <v>66</v>
      </c>
      <c r="U3572">
        <v>78664</v>
      </c>
      <c r="V3572" s="1">
        <v>0.2</v>
      </c>
      <c r="W3572">
        <v>-786</v>
      </c>
      <c r="X3572">
        <v>3</v>
      </c>
      <c r="Y3572">
        <v>3930</v>
      </c>
      <c r="AD3572"/>
    </row>
    <row r="3573" spans="1:30" x14ac:dyDescent="0.25">
      <c r="A3573" t="s">
        <v>40</v>
      </c>
      <c r="B3573" s="2">
        <v>43167</v>
      </c>
      <c r="C3573" s="35">
        <f>YEAR(Sales[[#This Row],[ShipDate]])</f>
        <v>2018</v>
      </c>
      <c r="D3573" t="s">
        <v>36</v>
      </c>
      <c r="E3573" t="s">
        <v>18</v>
      </c>
      <c r="F3573" t="s">
        <v>48</v>
      </c>
      <c r="G3573" t="s">
        <v>46</v>
      </c>
      <c r="H3573" t="s">
        <v>2115</v>
      </c>
      <c r="I3573" t="s">
        <v>70</v>
      </c>
      <c r="J3573" t="s">
        <v>13</v>
      </c>
      <c r="K3573" t="s">
        <v>1503</v>
      </c>
      <c r="L3573" t="s">
        <v>68</v>
      </c>
      <c r="N3573" t="str">
        <f>IF(ISBLANK(Sales[[#This Row],[return]]),"No",Sales[[#This Row],[return]])</f>
        <v>No</v>
      </c>
      <c r="O3573" s="2">
        <v>43162</v>
      </c>
      <c r="P3573" s="8" t="str">
        <f>TEXT(DAY(Sales[[#This Row],[OrderDate]]),"ddd")</f>
        <v>Tue</v>
      </c>
      <c r="Q3573" s="8" t="str">
        <f>TEXT(MONTH(Sales[[#This Row],[ShipDate]])*29,"mmm")</f>
        <v>Mar</v>
      </c>
      <c r="R3573">
        <v>1299</v>
      </c>
      <c r="S3573" t="s">
        <v>2426</v>
      </c>
      <c r="T3573" t="s">
        <v>66</v>
      </c>
      <c r="U3573">
        <v>78664</v>
      </c>
      <c r="V3573" s="1">
        <v>0.2</v>
      </c>
      <c r="W3573">
        <v>32</v>
      </c>
      <c r="X3573">
        <v>3</v>
      </c>
      <c r="Y3573">
        <v>432</v>
      </c>
      <c r="AD3573"/>
    </row>
    <row r="3574" spans="1:30" x14ac:dyDescent="0.25">
      <c r="A3574" t="s">
        <v>40</v>
      </c>
      <c r="B3574" s="2">
        <v>43167</v>
      </c>
      <c r="C3574" s="35">
        <f>YEAR(Sales[[#This Row],[ShipDate]])</f>
        <v>2018</v>
      </c>
      <c r="D3574" t="s">
        <v>36</v>
      </c>
      <c r="E3574" t="s">
        <v>18</v>
      </c>
      <c r="F3574" t="s">
        <v>99</v>
      </c>
      <c r="G3574" t="s">
        <v>46</v>
      </c>
      <c r="H3574" t="s">
        <v>2115</v>
      </c>
      <c r="I3574" t="s">
        <v>70</v>
      </c>
      <c r="J3574" t="s">
        <v>13</v>
      </c>
      <c r="K3574" t="s">
        <v>1503</v>
      </c>
      <c r="L3574" t="s">
        <v>68</v>
      </c>
      <c r="N3574" t="str">
        <f>IF(ISBLANK(Sales[[#This Row],[return]]),"No",Sales[[#This Row],[return]])</f>
        <v>No</v>
      </c>
      <c r="O3574" s="2">
        <v>43162</v>
      </c>
      <c r="P3574" s="8" t="str">
        <f>TEXT(DAY(Sales[[#This Row],[OrderDate]]),"ddd")</f>
        <v>Tue</v>
      </c>
      <c r="Q3574" s="8" t="str">
        <f>TEXT(MONTH(Sales[[#This Row],[ShipDate]])*29,"mmm")</f>
        <v>Mar</v>
      </c>
      <c r="R3574">
        <v>1603</v>
      </c>
      <c r="S3574" t="s">
        <v>947</v>
      </c>
      <c r="T3574" t="s">
        <v>66</v>
      </c>
      <c r="U3574">
        <v>78664</v>
      </c>
      <c r="V3574" s="1">
        <v>0.2</v>
      </c>
      <c r="W3574">
        <v>6</v>
      </c>
      <c r="X3574">
        <v>7</v>
      </c>
      <c r="Y3574">
        <v>42</v>
      </c>
      <c r="AD3574"/>
    </row>
    <row r="3575" spans="1:30" x14ac:dyDescent="0.25">
      <c r="A3575" t="s">
        <v>40</v>
      </c>
      <c r="B3575" s="2">
        <v>43317</v>
      </c>
      <c r="C3575" s="35">
        <f>YEAR(Sales[[#This Row],[ShipDate]])</f>
        <v>2018</v>
      </c>
      <c r="D3575" t="s">
        <v>19</v>
      </c>
      <c r="E3575" t="s">
        <v>18</v>
      </c>
      <c r="F3575" t="s">
        <v>104</v>
      </c>
      <c r="G3575" t="s">
        <v>25</v>
      </c>
      <c r="H3575" t="s">
        <v>1302</v>
      </c>
      <c r="I3575" t="s">
        <v>324</v>
      </c>
      <c r="J3575" t="s">
        <v>13</v>
      </c>
      <c r="K3575" t="s">
        <v>1423</v>
      </c>
      <c r="L3575" t="s">
        <v>68</v>
      </c>
      <c r="N3575" t="str">
        <f>IF(ISBLANK(Sales[[#This Row],[return]]),"No",Sales[[#This Row],[return]])</f>
        <v>No</v>
      </c>
      <c r="O3575" s="2">
        <v>43315</v>
      </c>
      <c r="P3575" s="8" t="str">
        <f>TEXT(DAY(Sales[[#This Row],[OrderDate]]),"ddd")</f>
        <v>Tue</v>
      </c>
      <c r="Q3575" s="8" t="str">
        <f>TEXT(MONTH(Sales[[#This Row],[ShipDate]])*29,"mmm")</f>
        <v>Aug</v>
      </c>
      <c r="R3575">
        <v>1589</v>
      </c>
      <c r="S3575" t="s">
        <v>255</v>
      </c>
      <c r="T3575" t="s">
        <v>66</v>
      </c>
      <c r="U3575">
        <v>74133</v>
      </c>
      <c r="V3575" s="1">
        <v>0</v>
      </c>
      <c r="W3575">
        <v>38</v>
      </c>
      <c r="X3575">
        <v>3</v>
      </c>
      <c r="Y3575">
        <v>82</v>
      </c>
      <c r="AD3575"/>
    </row>
    <row r="3576" spans="1:30" x14ac:dyDescent="0.25">
      <c r="A3576" t="s">
        <v>40</v>
      </c>
      <c r="B3576" s="2">
        <v>43317</v>
      </c>
      <c r="C3576" s="35">
        <f>YEAR(Sales[[#This Row],[ShipDate]])</f>
        <v>2018</v>
      </c>
      <c r="D3576" t="s">
        <v>19</v>
      </c>
      <c r="E3576" t="s">
        <v>18</v>
      </c>
      <c r="F3576" t="s">
        <v>99</v>
      </c>
      <c r="G3576" t="s">
        <v>46</v>
      </c>
      <c r="H3576" t="s">
        <v>1302</v>
      </c>
      <c r="I3576" t="s">
        <v>324</v>
      </c>
      <c r="J3576" t="s">
        <v>13</v>
      </c>
      <c r="K3576" t="s">
        <v>1423</v>
      </c>
      <c r="L3576" t="s">
        <v>68</v>
      </c>
      <c r="N3576" t="str">
        <f>IF(ISBLANK(Sales[[#This Row],[return]]),"No",Sales[[#This Row],[return]])</f>
        <v>No</v>
      </c>
      <c r="O3576" s="2">
        <v>43315</v>
      </c>
      <c r="P3576" s="8" t="str">
        <f>TEXT(DAY(Sales[[#This Row],[OrderDate]]),"ddd")</f>
        <v>Tue</v>
      </c>
      <c r="Q3576" s="8" t="str">
        <f>TEXT(MONTH(Sales[[#This Row],[ShipDate]])*29,"mmm")</f>
        <v>Aug</v>
      </c>
      <c r="R3576">
        <v>1472</v>
      </c>
      <c r="S3576" t="s">
        <v>2419</v>
      </c>
      <c r="T3576" t="s">
        <v>66</v>
      </c>
      <c r="U3576">
        <v>74133</v>
      </c>
      <c r="V3576" s="1">
        <v>0</v>
      </c>
      <c r="W3576">
        <v>23</v>
      </c>
      <c r="X3576">
        <v>12</v>
      </c>
      <c r="Y3576">
        <v>167</v>
      </c>
      <c r="AD3576"/>
    </row>
    <row r="3577" spans="1:30" x14ac:dyDescent="0.25">
      <c r="A3577" t="s">
        <v>40</v>
      </c>
      <c r="B3577" s="2">
        <v>43310</v>
      </c>
      <c r="C3577" s="35">
        <f>YEAR(Sales[[#This Row],[ShipDate]])</f>
        <v>2018</v>
      </c>
      <c r="D3577" t="s">
        <v>36</v>
      </c>
      <c r="E3577" t="s">
        <v>18</v>
      </c>
      <c r="F3577" t="s">
        <v>38</v>
      </c>
      <c r="G3577" t="s">
        <v>11</v>
      </c>
      <c r="H3577" t="s">
        <v>177</v>
      </c>
      <c r="I3577" t="s">
        <v>692</v>
      </c>
      <c r="J3577" t="s">
        <v>13</v>
      </c>
      <c r="K3577" t="s">
        <v>1560</v>
      </c>
      <c r="L3577" t="s">
        <v>17</v>
      </c>
      <c r="N3577" t="str">
        <f>IF(ISBLANK(Sales[[#This Row],[return]]),"No",Sales[[#This Row],[return]])</f>
        <v>No</v>
      </c>
      <c r="O3577" s="2">
        <v>43306</v>
      </c>
      <c r="P3577" s="8" t="str">
        <f>TEXT(DAY(Sales[[#This Row],[OrderDate]]),"ddd")</f>
        <v>Wed</v>
      </c>
      <c r="Q3577" s="8" t="str">
        <f>TEXT(MONTH(Sales[[#This Row],[ShipDate]])*29,"mmm")</f>
        <v>Jul</v>
      </c>
      <c r="R3577">
        <v>1201</v>
      </c>
      <c r="S3577" t="s">
        <v>3157</v>
      </c>
      <c r="T3577" t="s">
        <v>15</v>
      </c>
      <c r="U3577">
        <v>39212</v>
      </c>
      <c r="V3577" s="1">
        <v>0</v>
      </c>
      <c r="W3577">
        <v>389</v>
      </c>
      <c r="X3577">
        <v>8</v>
      </c>
      <c r="Y3577">
        <v>2430</v>
      </c>
      <c r="AD3577"/>
    </row>
    <row r="3578" spans="1:30" x14ac:dyDescent="0.25">
      <c r="A3578" t="s">
        <v>40</v>
      </c>
      <c r="B3578" s="2">
        <v>43310</v>
      </c>
      <c r="C3578" s="35">
        <f>YEAR(Sales[[#This Row],[ShipDate]])</f>
        <v>2018</v>
      </c>
      <c r="D3578" t="s">
        <v>36</v>
      </c>
      <c r="E3578" t="s">
        <v>18</v>
      </c>
      <c r="F3578" t="s">
        <v>39</v>
      </c>
      <c r="G3578" t="s">
        <v>25</v>
      </c>
      <c r="H3578" t="s">
        <v>177</v>
      </c>
      <c r="I3578" t="s">
        <v>692</v>
      </c>
      <c r="J3578" t="s">
        <v>13</v>
      </c>
      <c r="K3578" t="s">
        <v>1560</v>
      </c>
      <c r="L3578" t="s">
        <v>17</v>
      </c>
      <c r="N3578" t="str">
        <f>IF(ISBLANK(Sales[[#This Row],[return]]),"No",Sales[[#This Row],[return]])</f>
        <v>No</v>
      </c>
      <c r="O3578" s="2">
        <v>43306</v>
      </c>
      <c r="P3578" s="8" t="str">
        <f>TEXT(DAY(Sales[[#This Row],[OrderDate]]),"ddd")</f>
        <v>Wed</v>
      </c>
      <c r="Q3578" s="8" t="str">
        <f>TEXT(MONTH(Sales[[#This Row],[ShipDate]])*29,"mmm")</f>
        <v>Jul</v>
      </c>
      <c r="R3578">
        <v>117</v>
      </c>
      <c r="S3578" t="s">
        <v>2128</v>
      </c>
      <c r="T3578" t="s">
        <v>15</v>
      </c>
      <c r="U3578">
        <v>39212</v>
      </c>
      <c r="V3578" s="1">
        <v>0</v>
      </c>
      <c r="W3578">
        <v>0</v>
      </c>
      <c r="X3578">
        <v>1</v>
      </c>
      <c r="Y3578">
        <v>8</v>
      </c>
      <c r="AD3578"/>
    </row>
    <row r="3579" spans="1:30" x14ac:dyDescent="0.25">
      <c r="A3579" t="s">
        <v>40</v>
      </c>
      <c r="B3579" s="2">
        <v>43310</v>
      </c>
      <c r="C3579" s="35">
        <f>YEAR(Sales[[#This Row],[ShipDate]])</f>
        <v>2018</v>
      </c>
      <c r="D3579" t="s">
        <v>36</v>
      </c>
      <c r="E3579" t="s">
        <v>18</v>
      </c>
      <c r="F3579" t="s">
        <v>59</v>
      </c>
      <c r="G3579" t="s">
        <v>25</v>
      </c>
      <c r="H3579" t="s">
        <v>177</v>
      </c>
      <c r="I3579" t="s">
        <v>692</v>
      </c>
      <c r="J3579" t="s">
        <v>13</v>
      </c>
      <c r="K3579" t="s">
        <v>1560</v>
      </c>
      <c r="L3579" t="s">
        <v>17</v>
      </c>
      <c r="N3579" t="str">
        <f>IF(ISBLANK(Sales[[#This Row],[return]]),"No",Sales[[#This Row],[return]])</f>
        <v>No</v>
      </c>
      <c r="O3579" s="2">
        <v>43306</v>
      </c>
      <c r="P3579" s="8" t="str">
        <f>TEXT(DAY(Sales[[#This Row],[OrderDate]]),"ddd")</f>
        <v>Wed</v>
      </c>
      <c r="Q3579" s="8" t="str">
        <f>TEXT(MONTH(Sales[[#This Row],[ShipDate]])*29,"mmm")</f>
        <v>Jul</v>
      </c>
      <c r="R3579">
        <v>106</v>
      </c>
      <c r="S3579" t="s">
        <v>1666</v>
      </c>
      <c r="T3579" t="s">
        <v>15</v>
      </c>
      <c r="U3579">
        <v>39212</v>
      </c>
      <c r="V3579" s="1">
        <v>0</v>
      </c>
      <c r="W3579">
        <v>32</v>
      </c>
      <c r="X3579">
        <v>5</v>
      </c>
      <c r="Y3579">
        <v>66</v>
      </c>
      <c r="AD3579"/>
    </row>
    <row r="3580" spans="1:30" x14ac:dyDescent="0.25">
      <c r="A3580" t="s">
        <v>10</v>
      </c>
      <c r="B3580" s="2">
        <v>43437</v>
      </c>
      <c r="C3580" s="35">
        <f>YEAR(Sales[[#This Row],[ShipDate]])</f>
        <v>2018</v>
      </c>
      <c r="D3580" t="s">
        <v>36</v>
      </c>
      <c r="E3580" t="s">
        <v>18</v>
      </c>
      <c r="F3580" t="s">
        <v>38</v>
      </c>
      <c r="G3580" t="s">
        <v>11</v>
      </c>
      <c r="H3580" t="s">
        <v>34</v>
      </c>
      <c r="I3580" t="s">
        <v>37</v>
      </c>
      <c r="J3580" t="s">
        <v>13</v>
      </c>
      <c r="K3580" t="s">
        <v>1205</v>
      </c>
      <c r="L3580" t="s">
        <v>17</v>
      </c>
      <c r="N3580" t="str">
        <f>IF(ISBLANK(Sales[[#This Row],[return]]),"No",Sales[[#This Row],[return]])</f>
        <v>No</v>
      </c>
      <c r="O3580" s="2">
        <v>43431</v>
      </c>
      <c r="P3580" s="8" t="str">
        <f>TEXT(DAY(Sales[[#This Row],[OrderDate]]),"ddd")</f>
        <v>Fri</v>
      </c>
      <c r="Q3580" s="8" t="str">
        <f>TEXT(MONTH(Sales[[#This Row],[ShipDate]])*29,"mmm")</f>
        <v>Dec</v>
      </c>
      <c r="R3580">
        <v>964</v>
      </c>
      <c r="S3580" t="s">
        <v>1316</v>
      </c>
      <c r="T3580" t="s">
        <v>15</v>
      </c>
      <c r="U3580">
        <v>33311</v>
      </c>
      <c r="V3580" s="1">
        <v>0.45</v>
      </c>
      <c r="W3580">
        <v>-114</v>
      </c>
      <c r="X3580">
        <v>7</v>
      </c>
      <c r="Y3580">
        <v>331</v>
      </c>
      <c r="AD3580"/>
    </row>
    <row r="3581" spans="1:30" x14ac:dyDescent="0.25">
      <c r="A3581" t="s">
        <v>10</v>
      </c>
      <c r="B3581" s="2">
        <v>43437</v>
      </c>
      <c r="C3581" s="35">
        <f>YEAR(Sales[[#This Row],[ShipDate]])</f>
        <v>2018</v>
      </c>
      <c r="D3581" t="s">
        <v>36</v>
      </c>
      <c r="E3581" t="s">
        <v>18</v>
      </c>
      <c r="F3581" t="s">
        <v>48</v>
      </c>
      <c r="G3581" t="s">
        <v>46</v>
      </c>
      <c r="H3581" t="s">
        <v>34</v>
      </c>
      <c r="I3581" t="s">
        <v>37</v>
      </c>
      <c r="J3581" t="s">
        <v>13</v>
      </c>
      <c r="K3581" t="s">
        <v>1205</v>
      </c>
      <c r="L3581" t="s">
        <v>17</v>
      </c>
      <c r="N3581" t="str">
        <f>IF(ISBLANK(Sales[[#This Row],[return]]),"No",Sales[[#This Row],[return]])</f>
        <v>No</v>
      </c>
      <c r="O3581" s="2">
        <v>43431</v>
      </c>
      <c r="P3581" s="8" t="str">
        <f>TEXT(DAY(Sales[[#This Row],[OrderDate]]),"ddd")</f>
        <v>Fri</v>
      </c>
      <c r="Q3581" s="8" t="str">
        <f>TEXT(MONTH(Sales[[#This Row],[ShipDate]])*29,"mmm")</f>
        <v>Dec</v>
      </c>
      <c r="R3581">
        <v>1628</v>
      </c>
      <c r="S3581" t="s">
        <v>2523</v>
      </c>
      <c r="T3581" t="s">
        <v>15</v>
      </c>
      <c r="U3581">
        <v>33311</v>
      </c>
      <c r="V3581" s="1">
        <v>0.2</v>
      </c>
      <c r="W3581">
        <v>15</v>
      </c>
      <c r="X3581">
        <v>1</v>
      </c>
      <c r="Y3581">
        <v>117</v>
      </c>
      <c r="AD3581"/>
    </row>
    <row r="3582" spans="1:30" x14ac:dyDescent="0.25">
      <c r="A3582" t="s">
        <v>40</v>
      </c>
      <c r="B3582" s="2">
        <v>43226</v>
      </c>
      <c r="C3582" s="35">
        <f>YEAR(Sales[[#This Row],[ShipDate]])</f>
        <v>2018</v>
      </c>
      <c r="D3582" t="s">
        <v>36</v>
      </c>
      <c r="E3582" t="s">
        <v>18</v>
      </c>
      <c r="F3582" t="s">
        <v>33</v>
      </c>
      <c r="G3582" t="s">
        <v>25</v>
      </c>
      <c r="H3582" t="s">
        <v>1952</v>
      </c>
      <c r="I3582" t="s">
        <v>70</v>
      </c>
      <c r="J3582" t="s">
        <v>13</v>
      </c>
      <c r="K3582" t="s">
        <v>1171</v>
      </c>
      <c r="L3582" t="s">
        <v>68</v>
      </c>
      <c r="N3582" t="str">
        <f>IF(ISBLANK(Sales[[#This Row],[return]]),"No",Sales[[#This Row],[return]])</f>
        <v>No</v>
      </c>
      <c r="O3582" s="2">
        <v>43222</v>
      </c>
      <c r="P3582" s="8" t="str">
        <f>TEXT(DAY(Sales[[#This Row],[OrderDate]]),"ddd")</f>
        <v>Mon</v>
      </c>
      <c r="Q3582" s="8" t="str">
        <f>TEXT(MONTH(Sales[[#This Row],[ShipDate]])*29,"mmm")</f>
        <v>May</v>
      </c>
      <c r="R3582">
        <v>213</v>
      </c>
      <c r="S3582" t="s">
        <v>2124</v>
      </c>
      <c r="T3582" t="s">
        <v>66</v>
      </c>
      <c r="U3582">
        <v>75061</v>
      </c>
      <c r="V3582" s="1">
        <v>0.2</v>
      </c>
      <c r="W3582">
        <v>2</v>
      </c>
      <c r="X3582">
        <v>2</v>
      </c>
      <c r="Y3582">
        <v>5</v>
      </c>
      <c r="AD3582"/>
    </row>
    <row r="3583" spans="1:30" x14ac:dyDescent="0.25">
      <c r="A3583" t="s">
        <v>40</v>
      </c>
      <c r="B3583" s="2">
        <v>43226</v>
      </c>
      <c r="C3583" s="35">
        <f>YEAR(Sales[[#This Row],[ShipDate]])</f>
        <v>2018</v>
      </c>
      <c r="D3583" t="s">
        <v>36</v>
      </c>
      <c r="E3583" t="s">
        <v>18</v>
      </c>
      <c r="F3583" t="s">
        <v>39</v>
      </c>
      <c r="G3583" t="s">
        <v>25</v>
      </c>
      <c r="H3583" t="s">
        <v>1952</v>
      </c>
      <c r="I3583" t="s">
        <v>70</v>
      </c>
      <c r="J3583" t="s">
        <v>13</v>
      </c>
      <c r="K3583" t="s">
        <v>1171</v>
      </c>
      <c r="L3583" t="s">
        <v>68</v>
      </c>
      <c r="N3583" t="str">
        <f>IF(ISBLANK(Sales[[#This Row],[return]]),"No",Sales[[#This Row],[return]])</f>
        <v>No</v>
      </c>
      <c r="O3583" s="2">
        <v>43222</v>
      </c>
      <c r="P3583" s="8" t="str">
        <f>TEXT(DAY(Sales[[#This Row],[OrderDate]]),"ddd")</f>
        <v>Mon</v>
      </c>
      <c r="Q3583" s="8" t="str">
        <f>TEXT(MONTH(Sales[[#This Row],[ShipDate]])*29,"mmm")</f>
        <v>May</v>
      </c>
      <c r="R3583">
        <v>117</v>
      </c>
      <c r="S3583" t="s">
        <v>2128</v>
      </c>
      <c r="T3583" t="s">
        <v>66</v>
      </c>
      <c r="U3583">
        <v>75061</v>
      </c>
      <c r="V3583" s="1">
        <v>0.2</v>
      </c>
      <c r="W3583">
        <v>-4</v>
      </c>
      <c r="X3583">
        <v>3</v>
      </c>
      <c r="Y3583">
        <v>19</v>
      </c>
      <c r="AD3583"/>
    </row>
    <row r="3584" spans="1:30" x14ac:dyDescent="0.25">
      <c r="A3584" t="s">
        <v>40</v>
      </c>
      <c r="B3584" s="2">
        <v>43226</v>
      </c>
      <c r="C3584" s="35">
        <f>YEAR(Sales[[#This Row],[ShipDate]])</f>
        <v>2018</v>
      </c>
      <c r="D3584" t="s">
        <v>36</v>
      </c>
      <c r="E3584" t="s">
        <v>18</v>
      </c>
      <c r="F3584" t="s">
        <v>39</v>
      </c>
      <c r="G3584" t="s">
        <v>25</v>
      </c>
      <c r="H3584" t="s">
        <v>1952</v>
      </c>
      <c r="I3584" t="s">
        <v>70</v>
      </c>
      <c r="J3584" t="s">
        <v>13</v>
      </c>
      <c r="K3584" t="s">
        <v>1171</v>
      </c>
      <c r="L3584" t="s">
        <v>68</v>
      </c>
      <c r="N3584" t="str">
        <f>IF(ISBLANK(Sales[[#This Row],[return]]),"No",Sales[[#This Row],[return]])</f>
        <v>No</v>
      </c>
      <c r="O3584" s="2">
        <v>43222</v>
      </c>
      <c r="P3584" s="8" t="str">
        <f>TEXT(DAY(Sales[[#This Row],[OrderDate]]),"ddd")</f>
        <v>Mon</v>
      </c>
      <c r="Q3584" s="8" t="str">
        <f>TEXT(MONTH(Sales[[#This Row],[ShipDate]])*29,"mmm")</f>
        <v>May</v>
      </c>
      <c r="R3584">
        <v>1514</v>
      </c>
      <c r="S3584" t="s">
        <v>2137</v>
      </c>
      <c r="T3584" t="s">
        <v>66</v>
      </c>
      <c r="U3584">
        <v>75061</v>
      </c>
      <c r="V3584" s="1">
        <v>0.2</v>
      </c>
      <c r="W3584">
        <v>-3</v>
      </c>
      <c r="X3584">
        <v>3</v>
      </c>
      <c r="Y3584">
        <v>13</v>
      </c>
      <c r="AD3584"/>
    </row>
    <row r="3585" spans="1:30" x14ac:dyDescent="0.25">
      <c r="A3585" t="s">
        <v>40</v>
      </c>
      <c r="B3585" s="2">
        <v>43267</v>
      </c>
      <c r="C3585" s="35">
        <f>YEAR(Sales[[#This Row],[ShipDate]])</f>
        <v>2018</v>
      </c>
      <c r="D3585" t="s">
        <v>36</v>
      </c>
      <c r="E3585" t="s">
        <v>31</v>
      </c>
      <c r="F3585" t="s">
        <v>59</v>
      </c>
      <c r="G3585" t="s">
        <v>25</v>
      </c>
      <c r="H3585" t="s">
        <v>300</v>
      </c>
      <c r="I3585" t="s">
        <v>32</v>
      </c>
      <c r="J3585" t="s">
        <v>13</v>
      </c>
      <c r="K3585" t="s">
        <v>435</v>
      </c>
      <c r="L3585" t="s">
        <v>30</v>
      </c>
      <c r="N3585" t="str">
        <f>IF(ISBLANK(Sales[[#This Row],[return]]),"No",Sales[[#This Row],[return]])</f>
        <v>No</v>
      </c>
      <c r="O3585" s="2">
        <v>43263</v>
      </c>
      <c r="P3585" s="8" t="str">
        <f>TEXT(DAY(Sales[[#This Row],[OrderDate]]),"ddd")</f>
        <v>Thu</v>
      </c>
      <c r="Q3585" s="8" t="str">
        <f>TEXT(MONTH(Sales[[#This Row],[ShipDate]])*29,"mmm")</f>
        <v>Jun</v>
      </c>
      <c r="R3585">
        <v>1833</v>
      </c>
      <c r="S3585" t="s">
        <v>2047</v>
      </c>
      <c r="T3585" t="s">
        <v>28</v>
      </c>
      <c r="U3585">
        <v>91104</v>
      </c>
      <c r="V3585" s="1">
        <v>0</v>
      </c>
      <c r="W3585">
        <v>6</v>
      </c>
      <c r="X3585">
        <v>2</v>
      </c>
      <c r="Y3585">
        <v>13</v>
      </c>
      <c r="AD3585"/>
    </row>
    <row r="3586" spans="1:30" x14ac:dyDescent="0.25">
      <c r="A3586" t="s">
        <v>40</v>
      </c>
      <c r="B3586" s="2">
        <v>43267</v>
      </c>
      <c r="C3586" s="35">
        <f>YEAR(Sales[[#This Row],[ShipDate]])</f>
        <v>2018</v>
      </c>
      <c r="D3586" t="s">
        <v>36</v>
      </c>
      <c r="E3586" t="s">
        <v>31</v>
      </c>
      <c r="F3586" t="s">
        <v>59</v>
      </c>
      <c r="G3586" t="s">
        <v>25</v>
      </c>
      <c r="H3586" t="s">
        <v>300</v>
      </c>
      <c r="I3586" t="s">
        <v>32</v>
      </c>
      <c r="J3586" t="s">
        <v>13</v>
      </c>
      <c r="K3586" t="s">
        <v>435</v>
      </c>
      <c r="L3586" t="s">
        <v>30</v>
      </c>
      <c r="N3586" t="str">
        <f>IF(ISBLANK(Sales[[#This Row],[return]]),"No",Sales[[#This Row],[return]])</f>
        <v>No</v>
      </c>
      <c r="O3586" s="2">
        <v>43263</v>
      </c>
      <c r="P3586" s="8" t="str">
        <f>TEXT(DAY(Sales[[#This Row],[OrderDate]]),"ddd")</f>
        <v>Thu</v>
      </c>
      <c r="Q3586" s="8" t="str">
        <f>TEXT(MONTH(Sales[[#This Row],[ShipDate]])*29,"mmm")</f>
        <v>Jun</v>
      </c>
      <c r="R3586">
        <v>905</v>
      </c>
      <c r="S3586" t="s">
        <v>3240</v>
      </c>
      <c r="T3586" t="s">
        <v>28</v>
      </c>
      <c r="U3586">
        <v>91104</v>
      </c>
      <c r="V3586" s="1">
        <v>0</v>
      </c>
      <c r="W3586">
        <v>84</v>
      </c>
      <c r="X3586">
        <v>6</v>
      </c>
      <c r="Y3586">
        <v>186</v>
      </c>
      <c r="AD3586"/>
    </row>
    <row r="3587" spans="1:30" x14ac:dyDescent="0.25">
      <c r="A3587" t="s">
        <v>40</v>
      </c>
      <c r="B3587" s="2">
        <v>43439</v>
      </c>
      <c r="C3587" s="35">
        <f>YEAR(Sales[[#This Row],[ShipDate]])</f>
        <v>2018</v>
      </c>
      <c r="D3587" t="s">
        <v>36</v>
      </c>
      <c r="E3587" t="s">
        <v>31</v>
      </c>
      <c r="F3587" t="s">
        <v>45</v>
      </c>
      <c r="G3587" t="s">
        <v>25</v>
      </c>
      <c r="H3587" t="s">
        <v>26</v>
      </c>
      <c r="I3587" t="s">
        <v>32</v>
      </c>
      <c r="J3587" t="s">
        <v>13</v>
      </c>
      <c r="K3587" t="s">
        <v>390</v>
      </c>
      <c r="L3587" t="s">
        <v>30</v>
      </c>
      <c r="M3587" t="s">
        <v>82</v>
      </c>
      <c r="N3587" t="str">
        <f>IF(ISBLANK(Sales[[#This Row],[return]]),"No",Sales[[#This Row],[return]])</f>
        <v>Yes</v>
      </c>
      <c r="O3587" s="2">
        <v>43435</v>
      </c>
      <c r="P3587" s="8" t="str">
        <f>TEXT(DAY(Sales[[#This Row],[OrderDate]]),"ddd")</f>
        <v>Sun</v>
      </c>
      <c r="Q3587" s="8" t="str">
        <f>TEXT(MONTH(Sales[[#This Row],[ShipDate]])*29,"mmm")</f>
        <v>Dec</v>
      </c>
      <c r="R3587">
        <v>1412</v>
      </c>
      <c r="S3587" t="s">
        <v>286</v>
      </c>
      <c r="T3587" t="s">
        <v>28</v>
      </c>
      <c r="U3587">
        <v>90004</v>
      </c>
      <c r="V3587" s="1">
        <v>0</v>
      </c>
      <c r="W3587">
        <v>7</v>
      </c>
      <c r="X3587">
        <v>8</v>
      </c>
      <c r="Y3587">
        <v>23</v>
      </c>
      <c r="AD3587"/>
    </row>
    <row r="3588" spans="1:30" x14ac:dyDescent="0.25">
      <c r="A3588" t="s">
        <v>10</v>
      </c>
      <c r="B3588" s="2">
        <v>43204</v>
      </c>
      <c r="C3588" s="35">
        <f>YEAR(Sales[[#This Row],[ShipDate]])</f>
        <v>2018</v>
      </c>
      <c r="D3588" t="s">
        <v>36</v>
      </c>
      <c r="E3588" t="s">
        <v>69</v>
      </c>
      <c r="F3588" t="s">
        <v>104</v>
      </c>
      <c r="G3588" t="s">
        <v>25</v>
      </c>
      <c r="H3588" t="s">
        <v>152</v>
      </c>
      <c r="I3588" t="s">
        <v>252</v>
      </c>
      <c r="J3588" t="s">
        <v>13</v>
      </c>
      <c r="K3588" t="s">
        <v>979</v>
      </c>
      <c r="L3588" t="s">
        <v>92</v>
      </c>
      <c r="N3588" t="str">
        <f>IF(ISBLANK(Sales[[#This Row],[return]]),"No",Sales[[#This Row],[return]])</f>
        <v>No</v>
      </c>
      <c r="O3588" s="2">
        <v>43198</v>
      </c>
      <c r="P3588" s="8" t="str">
        <f>TEXT(DAY(Sales[[#This Row],[OrderDate]]),"ddd")</f>
        <v>Sun</v>
      </c>
      <c r="Q3588" s="8" t="str">
        <f>TEXT(MONTH(Sales[[#This Row],[ShipDate]])*29,"mmm")</f>
        <v>Apr</v>
      </c>
      <c r="R3588">
        <v>3</v>
      </c>
      <c r="S3588" t="s">
        <v>2229</v>
      </c>
      <c r="T3588" t="s">
        <v>90</v>
      </c>
      <c r="U3588">
        <v>45373</v>
      </c>
      <c r="V3588" s="1">
        <v>0.2</v>
      </c>
      <c r="W3588">
        <v>3</v>
      </c>
      <c r="X3588">
        <v>1</v>
      </c>
      <c r="Y3588">
        <v>9</v>
      </c>
      <c r="AD3588"/>
    </row>
    <row r="3589" spans="1:30" x14ac:dyDescent="0.25">
      <c r="A3589" t="s">
        <v>10</v>
      </c>
      <c r="B3589" s="2">
        <v>43204</v>
      </c>
      <c r="C3589" s="35">
        <f>YEAR(Sales[[#This Row],[ShipDate]])</f>
        <v>2018</v>
      </c>
      <c r="D3589" t="s">
        <v>36</v>
      </c>
      <c r="E3589" t="s">
        <v>69</v>
      </c>
      <c r="F3589" t="s">
        <v>50</v>
      </c>
      <c r="G3589" t="s">
        <v>25</v>
      </c>
      <c r="H3589" t="s">
        <v>152</v>
      </c>
      <c r="I3589" t="s">
        <v>252</v>
      </c>
      <c r="J3589" t="s">
        <v>13</v>
      </c>
      <c r="K3589" t="s">
        <v>979</v>
      </c>
      <c r="L3589" t="s">
        <v>92</v>
      </c>
      <c r="N3589" t="str">
        <f>IF(ISBLANK(Sales[[#This Row],[return]]),"No",Sales[[#This Row],[return]])</f>
        <v>No</v>
      </c>
      <c r="O3589" s="2">
        <v>43198</v>
      </c>
      <c r="P3589" s="8" t="str">
        <f>TEXT(DAY(Sales[[#This Row],[OrderDate]]),"ddd")</f>
        <v>Sun</v>
      </c>
      <c r="Q3589" s="8" t="str">
        <f>TEXT(MONTH(Sales[[#This Row],[ShipDate]])*29,"mmm")</f>
        <v>Apr</v>
      </c>
      <c r="R3589">
        <v>422</v>
      </c>
      <c r="S3589" t="s">
        <v>2006</v>
      </c>
      <c r="T3589" t="s">
        <v>90</v>
      </c>
      <c r="U3589">
        <v>45373</v>
      </c>
      <c r="V3589" s="1">
        <v>0.7</v>
      </c>
      <c r="W3589">
        <v>-101</v>
      </c>
      <c r="X3589">
        <v>6</v>
      </c>
      <c r="Y3589">
        <v>121</v>
      </c>
      <c r="AD3589"/>
    </row>
    <row r="3590" spans="1:30" x14ac:dyDescent="0.25">
      <c r="A3590" t="s">
        <v>10</v>
      </c>
      <c r="B3590" s="2">
        <v>43284</v>
      </c>
      <c r="C3590" s="35">
        <f>YEAR(Sales[[#This Row],[ShipDate]])</f>
        <v>2018</v>
      </c>
      <c r="D3590" t="s">
        <v>607</v>
      </c>
      <c r="E3590" t="s">
        <v>31</v>
      </c>
      <c r="F3590" t="s">
        <v>59</v>
      </c>
      <c r="G3590" t="s">
        <v>25</v>
      </c>
      <c r="H3590" t="s">
        <v>88</v>
      </c>
      <c r="I3590" t="s">
        <v>93</v>
      </c>
      <c r="J3590" t="s">
        <v>13</v>
      </c>
      <c r="K3590" t="s">
        <v>2659</v>
      </c>
      <c r="L3590" t="s">
        <v>92</v>
      </c>
      <c r="N3590" t="str">
        <f>IF(ISBLANK(Sales[[#This Row],[return]]),"No",Sales[[#This Row],[return]])</f>
        <v>No</v>
      </c>
      <c r="O3590" s="2">
        <v>43284</v>
      </c>
      <c r="P3590" s="8" t="str">
        <f>TEXT(DAY(Sales[[#This Row],[OrderDate]]),"ddd")</f>
        <v>Tue</v>
      </c>
      <c r="Q3590" s="8" t="str">
        <f>TEXT(MONTH(Sales[[#This Row],[ShipDate]])*29,"mmm")</f>
        <v>Jul</v>
      </c>
      <c r="R3590">
        <v>1719</v>
      </c>
      <c r="S3590" t="s">
        <v>1897</v>
      </c>
      <c r="T3590" t="s">
        <v>90</v>
      </c>
      <c r="U3590">
        <v>19143</v>
      </c>
      <c r="V3590" s="1">
        <v>0.2</v>
      </c>
      <c r="W3590">
        <v>39</v>
      </c>
      <c r="X3590">
        <v>5</v>
      </c>
      <c r="Y3590">
        <v>124</v>
      </c>
      <c r="AD3590"/>
    </row>
    <row r="3591" spans="1:30" x14ac:dyDescent="0.25">
      <c r="A3591" t="s">
        <v>40</v>
      </c>
      <c r="B3591" s="2">
        <v>43436</v>
      </c>
      <c r="C3591" s="35">
        <f>YEAR(Sales[[#This Row],[ShipDate]])</f>
        <v>2018</v>
      </c>
      <c r="D3591" t="s">
        <v>36</v>
      </c>
      <c r="E3591" t="s">
        <v>18</v>
      </c>
      <c r="F3591" t="s">
        <v>50</v>
      </c>
      <c r="G3591" t="s">
        <v>25</v>
      </c>
      <c r="H3591" t="s">
        <v>368</v>
      </c>
      <c r="I3591" t="s">
        <v>371</v>
      </c>
      <c r="J3591" t="s">
        <v>13</v>
      </c>
      <c r="K3591" t="s">
        <v>369</v>
      </c>
      <c r="L3591" t="s">
        <v>92</v>
      </c>
      <c r="N3591" t="str">
        <f>IF(ISBLANK(Sales[[#This Row],[return]]),"No",Sales[[#This Row],[return]])</f>
        <v>No</v>
      </c>
      <c r="O3591" s="2">
        <v>43432</v>
      </c>
      <c r="P3591" s="8" t="str">
        <f>TEXT(DAY(Sales[[#This Row],[OrderDate]]),"ddd")</f>
        <v>Sat</v>
      </c>
      <c r="Q3591" s="8" t="str">
        <f>TEXT(MONTH(Sales[[#This Row],[ShipDate]])*29,"mmm")</f>
        <v>Dec</v>
      </c>
      <c r="R3591">
        <v>263</v>
      </c>
      <c r="S3591" t="s">
        <v>370</v>
      </c>
      <c r="T3591" t="s">
        <v>90</v>
      </c>
      <c r="U3591">
        <v>6824</v>
      </c>
      <c r="V3591" s="1">
        <v>0</v>
      </c>
      <c r="W3591">
        <v>3</v>
      </c>
      <c r="X3591">
        <v>2</v>
      </c>
      <c r="Y3591">
        <v>7</v>
      </c>
      <c r="AD3591"/>
    </row>
    <row r="3592" spans="1:30" x14ac:dyDescent="0.25">
      <c r="A3592" t="s">
        <v>40</v>
      </c>
      <c r="B3592" s="2">
        <v>43464</v>
      </c>
      <c r="C3592" s="35">
        <f>YEAR(Sales[[#This Row],[ShipDate]])</f>
        <v>2018</v>
      </c>
      <c r="D3592" t="s">
        <v>36</v>
      </c>
      <c r="E3592" t="s">
        <v>18</v>
      </c>
      <c r="F3592" t="s">
        <v>38</v>
      </c>
      <c r="G3592" t="s">
        <v>11</v>
      </c>
      <c r="H3592" t="s">
        <v>60</v>
      </c>
      <c r="I3592" t="s">
        <v>63</v>
      </c>
      <c r="J3592" t="s">
        <v>13</v>
      </c>
      <c r="K3592" t="s">
        <v>1522</v>
      </c>
      <c r="L3592" t="s">
        <v>30</v>
      </c>
      <c r="M3592" t="s">
        <v>82</v>
      </c>
      <c r="N3592" t="str">
        <f>IF(ISBLANK(Sales[[#This Row],[return]]),"No",Sales[[#This Row],[return]])</f>
        <v>Yes</v>
      </c>
      <c r="O3592" s="2">
        <v>43459</v>
      </c>
      <c r="P3592" s="8" t="str">
        <f>TEXT(DAY(Sales[[#This Row],[OrderDate]]),"ddd")</f>
        <v>Wed</v>
      </c>
      <c r="Q3592" s="8" t="str">
        <f>TEXT(MONTH(Sales[[#This Row],[ShipDate]])*29,"mmm")</f>
        <v>Dec</v>
      </c>
      <c r="R3592">
        <v>1387</v>
      </c>
      <c r="S3592" t="s">
        <v>1366</v>
      </c>
      <c r="T3592" t="s">
        <v>28</v>
      </c>
      <c r="U3592">
        <v>98115</v>
      </c>
      <c r="V3592" s="1">
        <v>0</v>
      </c>
      <c r="W3592">
        <v>629</v>
      </c>
      <c r="X3592">
        <v>5</v>
      </c>
      <c r="Y3592">
        <v>1747</v>
      </c>
      <c r="AD3592"/>
    </row>
    <row r="3593" spans="1:30" x14ac:dyDescent="0.25">
      <c r="A3593" t="s">
        <v>40</v>
      </c>
      <c r="B3593" s="2">
        <v>43464</v>
      </c>
      <c r="C3593" s="35">
        <f>YEAR(Sales[[#This Row],[ShipDate]])</f>
        <v>2018</v>
      </c>
      <c r="D3593" t="s">
        <v>36</v>
      </c>
      <c r="E3593" t="s">
        <v>18</v>
      </c>
      <c r="F3593" t="s">
        <v>23</v>
      </c>
      <c r="G3593" t="s">
        <v>11</v>
      </c>
      <c r="H3593" t="s">
        <v>60</v>
      </c>
      <c r="I3593" t="s">
        <v>63</v>
      </c>
      <c r="J3593" t="s">
        <v>13</v>
      </c>
      <c r="K3593" t="s">
        <v>1522</v>
      </c>
      <c r="L3593" t="s">
        <v>30</v>
      </c>
      <c r="M3593" t="s">
        <v>82</v>
      </c>
      <c r="N3593" t="str">
        <f>IF(ISBLANK(Sales[[#This Row],[return]]),"No",Sales[[#This Row],[return]])</f>
        <v>Yes</v>
      </c>
      <c r="O3593" s="2">
        <v>43459</v>
      </c>
      <c r="P3593" s="8" t="str">
        <f>TEXT(DAY(Sales[[#This Row],[OrderDate]]),"ddd")</f>
        <v>Wed</v>
      </c>
      <c r="Q3593" s="8" t="str">
        <f>TEXT(MONTH(Sales[[#This Row],[ShipDate]])*29,"mmm")</f>
        <v>Dec</v>
      </c>
      <c r="R3593">
        <v>752</v>
      </c>
      <c r="S3593" t="s">
        <v>3120</v>
      </c>
      <c r="T3593" t="s">
        <v>28</v>
      </c>
      <c r="U3593">
        <v>98115</v>
      </c>
      <c r="V3593" s="1">
        <v>0.2</v>
      </c>
      <c r="W3593">
        <v>52</v>
      </c>
      <c r="X3593">
        <v>3</v>
      </c>
      <c r="Y3593">
        <v>698</v>
      </c>
      <c r="AD3593"/>
    </row>
    <row r="3594" spans="1:30" x14ac:dyDescent="0.25">
      <c r="A3594" t="s">
        <v>40</v>
      </c>
      <c r="B3594" s="2">
        <v>43108</v>
      </c>
      <c r="C3594" s="35">
        <f>YEAR(Sales[[#This Row],[ShipDate]])</f>
        <v>2018</v>
      </c>
      <c r="D3594" t="s">
        <v>36</v>
      </c>
      <c r="E3594" t="s">
        <v>31</v>
      </c>
      <c r="F3594" t="s">
        <v>38</v>
      </c>
      <c r="G3594" t="s">
        <v>11</v>
      </c>
      <c r="H3594" t="s">
        <v>2080</v>
      </c>
      <c r="I3594" t="s">
        <v>324</v>
      </c>
      <c r="J3594" t="s">
        <v>13</v>
      </c>
      <c r="K3594" t="s">
        <v>2685</v>
      </c>
      <c r="L3594" t="s">
        <v>68</v>
      </c>
      <c r="N3594" t="str">
        <f>IF(ISBLANK(Sales[[#This Row],[return]]),"No",Sales[[#This Row],[return]])</f>
        <v>No</v>
      </c>
      <c r="O3594" s="2">
        <v>43103</v>
      </c>
      <c r="P3594" s="8" t="str">
        <f>TEXT(DAY(Sales[[#This Row],[OrderDate]]),"ddd")</f>
        <v>Tue</v>
      </c>
      <c r="Q3594" s="8" t="str">
        <f>TEXT(MONTH(Sales[[#This Row],[ShipDate]])*29,"mmm")</f>
        <v>Jan</v>
      </c>
      <c r="R3594">
        <v>847</v>
      </c>
      <c r="S3594" t="s">
        <v>632</v>
      </c>
      <c r="T3594" t="s">
        <v>66</v>
      </c>
      <c r="U3594">
        <v>74012</v>
      </c>
      <c r="V3594" s="1">
        <v>0</v>
      </c>
      <c r="W3594">
        <v>350</v>
      </c>
      <c r="X3594">
        <v>7</v>
      </c>
      <c r="Y3594">
        <v>1593</v>
      </c>
      <c r="AD3594"/>
    </row>
    <row r="3595" spans="1:30" x14ac:dyDescent="0.25">
      <c r="A3595" t="s">
        <v>40</v>
      </c>
      <c r="B3595" s="2">
        <v>43108</v>
      </c>
      <c r="C3595" s="35">
        <f>YEAR(Sales[[#This Row],[ShipDate]])</f>
        <v>2018</v>
      </c>
      <c r="D3595" t="s">
        <v>36</v>
      </c>
      <c r="E3595" t="s">
        <v>31</v>
      </c>
      <c r="F3595" t="s">
        <v>50</v>
      </c>
      <c r="G3595" t="s">
        <v>25</v>
      </c>
      <c r="H3595" t="s">
        <v>2080</v>
      </c>
      <c r="I3595" t="s">
        <v>324</v>
      </c>
      <c r="J3595" t="s">
        <v>13</v>
      </c>
      <c r="K3595" t="s">
        <v>2685</v>
      </c>
      <c r="L3595" t="s">
        <v>68</v>
      </c>
      <c r="N3595" t="str">
        <f>IF(ISBLANK(Sales[[#This Row],[return]]),"No",Sales[[#This Row],[return]])</f>
        <v>No</v>
      </c>
      <c r="O3595" s="2">
        <v>43103</v>
      </c>
      <c r="P3595" s="8" t="str">
        <f>TEXT(DAY(Sales[[#This Row],[OrderDate]]),"ddd")</f>
        <v>Tue</v>
      </c>
      <c r="Q3595" s="8" t="str">
        <f>TEXT(MONTH(Sales[[#This Row],[ShipDate]])*29,"mmm")</f>
        <v>Jan</v>
      </c>
      <c r="R3595">
        <v>1519</v>
      </c>
      <c r="S3595" t="s">
        <v>572</v>
      </c>
      <c r="T3595" t="s">
        <v>66</v>
      </c>
      <c r="U3595">
        <v>74012</v>
      </c>
      <c r="V3595" s="1">
        <v>0</v>
      </c>
      <c r="W3595">
        <v>5</v>
      </c>
      <c r="X3595">
        <v>2</v>
      </c>
      <c r="Y3595">
        <v>12</v>
      </c>
      <c r="AD3595"/>
    </row>
    <row r="3596" spans="1:30" x14ac:dyDescent="0.25">
      <c r="A3596" t="s">
        <v>10</v>
      </c>
      <c r="B3596" s="2">
        <v>43240</v>
      </c>
      <c r="C3596" s="35">
        <f>YEAR(Sales[[#This Row],[ShipDate]])</f>
        <v>2018</v>
      </c>
      <c r="D3596" t="s">
        <v>607</v>
      </c>
      <c r="E3596" t="s">
        <v>18</v>
      </c>
      <c r="F3596" t="s">
        <v>48</v>
      </c>
      <c r="G3596" t="s">
        <v>46</v>
      </c>
      <c r="H3596" t="s">
        <v>2247</v>
      </c>
      <c r="I3596" t="s">
        <v>58</v>
      </c>
      <c r="J3596" t="s">
        <v>13</v>
      </c>
      <c r="K3596" t="s">
        <v>1117</v>
      </c>
      <c r="L3596" t="s">
        <v>17</v>
      </c>
      <c r="N3596" t="str">
        <f>IF(ISBLANK(Sales[[#This Row],[return]]),"No",Sales[[#This Row],[return]])</f>
        <v>No</v>
      </c>
      <c r="O3596" s="2">
        <v>43240</v>
      </c>
      <c r="P3596" s="8" t="str">
        <f>TEXT(DAY(Sales[[#This Row],[OrderDate]]),"ddd")</f>
        <v>Fri</v>
      </c>
      <c r="Q3596" s="8" t="str">
        <f>TEXT(MONTH(Sales[[#This Row],[ShipDate]])*29,"mmm")</f>
        <v>May</v>
      </c>
      <c r="R3596">
        <v>446</v>
      </c>
      <c r="S3596" t="s">
        <v>2408</v>
      </c>
      <c r="T3596" t="s">
        <v>15</v>
      </c>
      <c r="U3596">
        <v>28806</v>
      </c>
      <c r="V3596" s="1">
        <v>0.2</v>
      </c>
      <c r="W3596">
        <v>85</v>
      </c>
      <c r="X3596">
        <v>5</v>
      </c>
      <c r="Y3596">
        <v>1364</v>
      </c>
      <c r="AD3596"/>
    </row>
    <row r="3597" spans="1:30" x14ac:dyDescent="0.25">
      <c r="A3597" t="s">
        <v>40</v>
      </c>
      <c r="B3597" s="2">
        <v>43323</v>
      </c>
      <c r="C3597" s="35">
        <f>YEAR(Sales[[#This Row],[ShipDate]])</f>
        <v>2018</v>
      </c>
      <c r="D3597" t="s">
        <v>36</v>
      </c>
      <c r="E3597" t="s">
        <v>18</v>
      </c>
      <c r="F3597" t="s">
        <v>45</v>
      </c>
      <c r="G3597" t="s">
        <v>25</v>
      </c>
      <c r="H3597" t="s">
        <v>146</v>
      </c>
      <c r="I3597" t="s">
        <v>149</v>
      </c>
      <c r="J3597" t="s">
        <v>13</v>
      </c>
      <c r="K3597" t="s">
        <v>850</v>
      </c>
      <c r="L3597" t="s">
        <v>92</v>
      </c>
      <c r="N3597" t="str">
        <f>IF(ISBLANK(Sales[[#This Row],[return]]),"No",Sales[[#This Row],[return]])</f>
        <v>No</v>
      </c>
      <c r="O3597" s="2">
        <v>43318</v>
      </c>
      <c r="P3597" s="8" t="str">
        <f>TEXT(DAY(Sales[[#This Row],[OrderDate]]),"ddd")</f>
        <v>Fri</v>
      </c>
      <c r="Q3597" s="8" t="str">
        <f>TEXT(MONTH(Sales[[#This Row],[ShipDate]])*29,"mmm")</f>
        <v>Aug</v>
      </c>
      <c r="R3597">
        <v>522</v>
      </c>
      <c r="S3597" t="s">
        <v>594</v>
      </c>
      <c r="T3597" t="s">
        <v>90</v>
      </c>
      <c r="U3597">
        <v>10024</v>
      </c>
      <c r="V3597" s="1">
        <v>0</v>
      </c>
      <c r="W3597">
        <v>16</v>
      </c>
      <c r="X3597">
        <v>9</v>
      </c>
      <c r="Y3597">
        <v>38</v>
      </c>
      <c r="AD3597"/>
    </row>
    <row r="3598" spans="1:30" x14ac:dyDescent="0.25">
      <c r="A3598" t="s">
        <v>40</v>
      </c>
      <c r="B3598" s="2">
        <v>43442</v>
      </c>
      <c r="C3598" s="35">
        <f>YEAR(Sales[[#This Row],[ShipDate]])</f>
        <v>2018</v>
      </c>
      <c r="D3598" t="s">
        <v>36</v>
      </c>
      <c r="E3598" t="s">
        <v>18</v>
      </c>
      <c r="F3598" t="s">
        <v>50</v>
      </c>
      <c r="G3598" t="s">
        <v>25</v>
      </c>
      <c r="H3598" t="s">
        <v>722</v>
      </c>
      <c r="I3598" t="s">
        <v>149</v>
      </c>
      <c r="J3598" t="s">
        <v>13</v>
      </c>
      <c r="K3598" t="s">
        <v>850</v>
      </c>
      <c r="L3598" t="s">
        <v>92</v>
      </c>
      <c r="N3598" t="str">
        <f>IF(ISBLANK(Sales[[#This Row],[return]]),"No",Sales[[#This Row],[return]])</f>
        <v>No</v>
      </c>
      <c r="O3598" s="2">
        <v>43438</v>
      </c>
      <c r="P3598" s="8" t="str">
        <f>TEXT(DAY(Sales[[#This Row],[OrderDate]]),"ddd")</f>
        <v>Wed</v>
      </c>
      <c r="Q3598" s="8" t="str">
        <f>TEXT(MONTH(Sales[[#This Row],[ShipDate]])*29,"mmm")</f>
        <v>Dec</v>
      </c>
      <c r="R3598">
        <v>692</v>
      </c>
      <c r="S3598" t="s">
        <v>1750</v>
      </c>
      <c r="T3598" t="s">
        <v>90</v>
      </c>
      <c r="U3598">
        <v>13021</v>
      </c>
      <c r="V3598" s="1">
        <v>0.2</v>
      </c>
      <c r="W3598">
        <v>6</v>
      </c>
      <c r="X3598">
        <v>3</v>
      </c>
      <c r="Y3598">
        <v>16</v>
      </c>
      <c r="AD3598"/>
    </row>
    <row r="3599" spans="1:30" x14ac:dyDescent="0.25">
      <c r="A3599" t="s">
        <v>24</v>
      </c>
      <c r="B3599" s="2">
        <v>43435</v>
      </c>
      <c r="C3599" s="35">
        <f>YEAR(Sales[[#This Row],[ShipDate]])</f>
        <v>2018</v>
      </c>
      <c r="D3599" t="s">
        <v>36</v>
      </c>
      <c r="E3599" t="s">
        <v>69</v>
      </c>
      <c r="F3599" t="s">
        <v>150</v>
      </c>
      <c r="G3599" t="s">
        <v>25</v>
      </c>
      <c r="H3599" t="s">
        <v>88</v>
      </c>
      <c r="I3599" t="s">
        <v>93</v>
      </c>
      <c r="J3599" t="s">
        <v>13</v>
      </c>
      <c r="K3599" t="s">
        <v>2908</v>
      </c>
      <c r="L3599" t="s">
        <v>92</v>
      </c>
      <c r="N3599" t="str">
        <f>IF(ISBLANK(Sales[[#This Row],[return]]),"No",Sales[[#This Row],[return]])</f>
        <v>No</v>
      </c>
      <c r="O3599" s="2">
        <v>43428</v>
      </c>
      <c r="P3599" s="8" t="str">
        <f>TEXT(DAY(Sales[[#This Row],[OrderDate]]),"ddd")</f>
        <v>Tue</v>
      </c>
      <c r="Q3599" s="8" t="str">
        <f>TEXT(MONTH(Sales[[#This Row],[ShipDate]])*29,"mmm")</f>
        <v>Dec</v>
      </c>
      <c r="R3599">
        <v>1517</v>
      </c>
      <c r="S3599" t="s">
        <v>2761</v>
      </c>
      <c r="T3599" t="s">
        <v>90</v>
      </c>
      <c r="U3599">
        <v>19143</v>
      </c>
      <c r="V3599" s="1">
        <v>0.2</v>
      </c>
      <c r="W3599">
        <v>2</v>
      </c>
      <c r="X3599">
        <v>3</v>
      </c>
      <c r="Y3599">
        <v>4</v>
      </c>
      <c r="AD3599"/>
    </row>
    <row r="3600" spans="1:30" x14ac:dyDescent="0.25">
      <c r="A3600" t="s">
        <v>40</v>
      </c>
      <c r="B3600" s="2">
        <v>43408</v>
      </c>
      <c r="C3600" s="35">
        <f>YEAR(Sales[[#This Row],[ShipDate]])</f>
        <v>2018</v>
      </c>
      <c r="D3600" t="s">
        <v>36</v>
      </c>
      <c r="E3600" t="s">
        <v>18</v>
      </c>
      <c r="F3600" t="s">
        <v>150</v>
      </c>
      <c r="G3600" t="s">
        <v>25</v>
      </c>
      <c r="H3600" t="s">
        <v>3066</v>
      </c>
      <c r="I3600" t="s">
        <v>32</v>
      </c>
      <c r="J3600" t="s">
        <v>13</v>
      </c>
      <c r="K3600" t="s">
        <v>1267</v>
      </c>
      <c r="L3600" t="s">
        <v>30</v>
      </c>
      <c r="M3600" t="s">
        <v>82</v>
      </c>
      <c r="N3600" t="str">
        <f>IF(ISBLANK(Sales[[#This Row],[return]]),"No",Sales[[#This Row],[return]])</f>
        <v>Yes</v>
      </c>
      <c r="O3600" s="2">
        <v>43403</v>
      </c>
      <c r="P3600" s="8" t="str">
        <f>TEXT(DAY(Sales[[#This Row],[OrderDate]]),"ddd")</f>
        <v>Mon</v>
      </c>
      <c r="Q3600" s="8" t="str">
        <f>TEXT(MONTH(Sales[[#This Row],[ShipDate]])*29,"mmm")</f>
        <v>Nov</v>
      </c>
      <c r="R3600">
        <v>151</v>
      </c>
      <c r="S3600" t="s">
        <v>2287</v>
      </c>
      <c r="T3600" t="s">
        <v>28</v>
      </c>
      <c r="U3600">
        <v>93405</v>
      </c>
      <c r="V3600" s="1">
        <v>0</v>
      </c>
      <c r="W3600">
        <v>1</v>
      </c>
      <c r="X3600">
        <v>2</v>
      </c>
      <c r="Y3600">
        <v>4</v>
      </c>
      <c r="AD3600"/>
    </row>
    <row r="3601" spans="1:30" x14ac:dyDescent="0.25">
      <c r="A3601" t="s">
        <v>40</v>
      </c>
      <c r="B3601" s="2">
        <v>43440</v>
      </c>
      <c r="C3601" s="35">
        <f>YEAR(Sales[[#This Row],[ShipDate]])</f>
        <v>2018</v>
      </c>
      <c r="D3601" t="s">
        <v>36</v>
      </c>
      <c r="E3601" t="s">
        <v>31</v>
      </c>
      <c r="F3601" t="s">
        <v>50</v>
      </c>
      <c r="G3601" t="s">
        <v>25</v>
      </c>
      <c r="H3601" t="s">
        <v>1269</v>
      </c>
      <c r="I3601" t="s">
        <v>248</v>
      </c>
      <c r="J3601" t="s">
        <v>13</v>
      </c>
      <c r="K3601" t="s">
        <v>2666</v>
      </c>
      <c r="L3601" t="s">
        <v>68</v>
      </c>
      <c r="N3601" t="str">
        <f>IF(ISBLANK(Sales[[#This Row],[return]]),"No",Sales[[#This Row],[return]])</f>
        <v>No</v>
      </c>
      <c r="O3601" s="2">
        <v>43436</v>
      </c>
      <c r="P3601" s="8" t="str">
        <f>TEXT(DAY(Sales[[#This Row],[OrderDate]]),"ddd")</f>
        <v>Mon</v>
      </c>
      <c r="Q3601" s="8" t="str">
        <f>TEXT(MONTH(Sales[[#This Row],[ShipDate]])*29,"mmm")</f>
        <v>Dec</v>
      </c>
      <c r="R3601">
        <v>721</v>
      </c>
      <c r="S3601" t="s">
        <v>880</v>
      </c>
      <c r="T3601" t="s">
        <v>66</v>
      </c>
      <c r="U3601">
        <v>52302</v>
      </c>
      <c r="V3601" s="1">
        <v>0</v>
      </c>
      <c r="W3601">
        <v>54</v>
      </c>
      <c r="X3601">
        <v>8</v>
      </c>
      <c r="Y3601">
        <v>116</v>
      </c>
      <c r="AD3601"/>
    </row>
    <row r="3602" spans="1:30" x14ac:dyDescent="0.25">
      <c r="A3602" t="s">
        <v>24</v>
      </c>
      <c r="B3602" s="2">
        <v>43329</v>
      </c>
      <c r="C3602" s="35">
        <f>YEAR(Sales[[#This Row],[ShipDate]])</f>
        <v>2018</v>
      </c>
      <c r="D3602" t="s">
        <v>19</v>
      </c>
      <c r="E3602" t="s">
        <v>18</v>
      </c>
      <c r="F3602" t="s">
        <v>38</v>
      </c>
      <c r="G3602" t="s">
        <v>11</v>
      </c>
      <c r="H3602" t="s">
        <v>146</v>
      </c>
      <c r="I3602" t="s">
        <v>149</v>
      </c>
      <c r="J3602" t="s">
        <v>13</v>
      </c>
      <c r="K3602" t="s">
        <v>1369</v>
      </c>
      <c r="L3602" t="s">
        <v>92</v>
      </c>
      <c r="N3602" t="str">
        <f>IF(ISBLANK(Sales[[#This Row],[return]]),"No",Sales[[#This Row],[return]])</f>
        <v>No</v>
      </c>
      <c r="O3602" s="2">
        <v>43324</v>
      </c>
      <c r="P3602" s="8" t="str">
        <f>TEXT(DAY(Sales[[#This Row],[OrderDate]]),"ddd")</f>
        <v>Thu</v>
      </c>
      <c r="Q3602" s="8" t="str">
        <f>TEXT(MONTH(Sales[[#This Row],[ShipDate]])*29,"mmm")</f>
        <v>Aug</v>
      </c>
      <c r="R3602">
        <v>429</v>
      </c>
      <c r="S3602" t="s">
        <v>1073</v>
      </c>
      <c r="T3602" t="s">
        <v>90</v>
      </c>
      <c r="U3602">
        <v>10024</v>
      </c>
      <c r="V3602" s="1">
        <v>0.4</v>
      </c>
      <c r="W3602">
        <v>-66</v>
      </c>
      <c r="X3602">
        <v>2</v>
      </c>
      <c r="Y3602">
        <v>209</v>
      </c>
      <c r="AD3602"/>
    </row>
    <row r="3603" spans="1:30" x14ac:dyDescent="0.25">
      <c r="A3603" t="s">
        <v>24</v>
      </c>
      <c r="B3603" s="2">
        <v>43329</v>
      </c>
      <c r="C3603" s="35">
        <f>YEAR(Sales[[#This Row],[ShipDate]])</f>
        <v>2018</v>
      </c>
      <c r="D3603" t="s">
        <v>19</v>
      </c>
      <c r="E3603" t="s">
        <v>18</v>
      </c>
      <c r="F3603" t="s">
        <v>39</v>
      </c>
      <c r="G3603" t="s">
        <v>25</v>
      </c>
      <c r="H3603" t="s">
        <v>146</v>
      </c>
      <c r="I3603" t="s">
        <v>149</v>
      </c>
      <c r="J3603" t="s">
        <v>13</v>
      </c>
      <c r="K3603" t="s">
        <v>1369</v>
      </c>
      <c r="L3603" t="s">
        <v>92</v>
      </c>
      <c r="N3603" t="str">
        <f>IF(ISBLANK(Sales[[#This Row],[return]]),"No",Sales[[#This Row],[return]])</f>
        <v>No</v>
      </c>
      <c r="O3603" s="2">
        <v>43324</v>
      </c>
      <c r="P3603" s="8" t="str">
        <f>TEXT(DAY(Sales[[#This Row],[OrderDate]]),"ddd")</f>
        <v>Thu</v>
      </c>
      <c r="Q3603" s="8" t="str">
        <f>TEXT(MONTH(Sales[[#This Row],[ShipDate]])*29,"mmm")</f>
        <v>Aug</v>
      </c>
      <c r="R3603">
        <v>1551</v>
      </c>
      <c r="S3603" t="s">
        <v>1988</v>
      </c>
      <c r="T3603" t="s">
        <v>90</v>
      </c>
      <c r="U3603">
        <v>10024</v>
      </c>
      <c r="V3603" s="1">
        <v>0</v>
      </c>
      <c r="W3603">
        <v>286</v>
      </c>
      <c r="X3603">
        <v>6</v>
      </c>
      <c r="Y3603">
        <v>1591</v>
      </c>
      <c r="AD3603"/>
    </row>
    <row r="3604" spans="1:30" x14ac:dyDescent="0.25">
      <c r="A3604" t="s">
        <v>40</v>
      </c>
      <c r="B3604" s="2">
        <v>43208</v>
      </c>
      <c r="C3604" s="35">
        <f>YEAR(Sales[[#This Row],[ShipDate]])</f>
        <v>2018</v>
      </c>
      <c r="D3604" t="s">
        <v>19</v>
      </c>
      <c r="E3604" t="s">
        <v>18</v>
      </c>
      <c r="F3604" t="s">
        <v>290</v>
      </c>
      <c r="G3604" t="s">
        <v>25</v>
      </c>
      <c r="H3604" t="s">
        <v>60</v>
      </c>
      <c r="I3604" t="s">
        <v>63</v>
      </c>
      <c r="J3604" t="s">
        <v>13</v>
      </c>
      <c r="K3604" t="s">
        <v>1370</v>
      </c>
      <c r="L3604" t="s">
        <v>30</v>
      </c>
      <c r="N3604" t="str">
        <f>IF(ISBLANK(Sales[[#This Row],[return]]),"No",Sales[[#This Row],[return]])</f>
        <v>No</v>
      </c>
      <c r="O3604" s="2">
        <v>43206</v>
      </c>
      <c r="P3604" s="8" t="str">
        <f>TEXT(DAY(Sales[[#This Row],[OrderDate]]),"ddd")</f>
        <v>Mon</v>
      </c>
      <c r="Q3604" s="8" t="str">
        <f>TEXT(MONTH(Sales[[#This Row],[ShipDate]])*29,"mmm")</f>
        <v>Apr</v>
      </c>
      <c r="R3604">
        <v>1516</v>
      </c>
      <c r="S3604" t="s">
        <v>2057</v>
      </c>
      <c r="T3604" t="s">
        <v>28</v>
      </c>
      <c r="U3604">
        <v>98115</v>
      </c>
      <c r="V3604" s="1">
        <v>0</v>
      </c>
      <c r="W3604">
        <v>1</v>
      </c>
      <c r="X3604">
        <v>3</v>
      </c>
      <c r="Y3604">
        <v>29</v>
      </c>
      <c r="AD3604"/>
    </row>
    <row r="3605" spans="1:30" x14ac:dyDescent="0.25">
      <c r="A3605" t="s">
        <v>24</v>
      </c>
      <c r="B3605" s="2">
        <v>43416</v>
      </c>
      <c r="C3605" s="35">
        <f>YEAR(Sales[[#This Row],[ShipDate]])</f>
        <v>2018</v>
      </c>
      <c r="D3605" t="s">
        <v>113</v>
      </c>
      <c r="E3605" t="s">
        <v>31</v>
      </c>
      <c r="F3605" t="s">
        <v>39</v>
      </c>
      <c r="G3605" t="s">
        <v>25</v>
      </c>
      <c r="H3605" t="s">
        <v>79</v>
      </c>
      <c r="I3605" t="s">
        <v>32</v>
      </c>
      <c r="J3605" t="s">
        <v>13</v>
      </c>
      <c r="K3605" t="s">
        <v>2657</v>
      </c>
      <c r="L3605" t="s">
        <v>30</v>
      </c>
      <c r="N3605" t="str">
        <f>IF(ISBLANK(Sales[[#This Row],[return]]),"No",Sales[[#This Row],[return]])</f>
        <v>No</v>
      </c>
      <c r="O3605" s="2">
        <v>43414</v>
      </c>
      <c r="P3605" s="8" t="str">
        <f>TEXT(DAY(Sales[[#This Row],[OrderDate]]),"ddd")</f>
        <v>Tue</v>
      </c>
      <c r="Q3605" s="8" t="str">
        <f>TEXT(MONTH(Sales[[#This Row],[ShipDate]])*29,"mmm")</f>
        <v>Nov</v>
      </c>
      <c r="R3605">
        <v>665</v>
      </c>
      <c r="S3605" t="s">
        <v>613</v>
      </c>
      <c r="T3605" t="s">
        <v>28</v>
      </c>
      <c r="U3605">
        <v>94122</v>
      </c>
      <c r="V3605" s="1">
        <v>0</v>
      </c>
      <c r="W3605">
        <v>42</v>
      </c>
      <c r="X3605">
        <v>7</v>
      </c>
      <c r="Y3605">
        <v>156</v>
      </c>
      <c r="AD3605"/>
    </row>
    <row r="3606" spans="1:30" x14ac:dyDescent="0.25">
      <c r="A3606" t="s">
        <v>24</v>
      </c>
      <c r="B3606" s="2">
        <v>43416</v>
      </c>
      <c r="C3606" s="35">
        <f>YEAR(Sales[[#This Row],[ShipDate]])</f>
        <v>2018</v>
      </c>
      <c r="D3606" t="s">
        <v>113</v>
      </c>
      <c r="E3606" t="s">
        <v>31</v>
      </c>
      <c r="F3606" t="s">
        <v>50</v>
      </c>
      <c r="G3606" t="s">
        <v>25</v>
      </c>
      <c r="H3606" t="s">
        <v>79</v>
      </c>
      <c r="I3606" t="s">
        <v>32</v>
      </c>
      <c r="J3606" t="s">
        <v>13</v>
      </c>
      <c r="K3606" t="s">
        <v>2657</v>
      </c>
      <c r="L3606" t="s">
        <v>30</v>
      </c>
      <c r="N3606" t="str">
        <f>IF(ISBLANK(Sales[[#This Row],[return]]),"No",Sales[[#This Row],[return]])</f>
        <v>No</v>
      </c>
      <c r="O3606" s="2">
        <v>43414</v>
      </c>
      <c r="P3606" s="8" t="str">
        <f>TEXT(DAY(Sales[[#This Row],[OrderDate]]),"ddd")</f>
        <v>Tue</v>
      </c>
      <c r="Q3606" s="8" t="str">
        <f>TEXT(MONTH(Sales[[#This Row],[ShipDate]])*29,"mmm")</f>
        <v>Nov</v>
      </c>
      <c r="R3606">
        <v>328</v>
      </c>
      <c r="S3606" t="s">
        <v>1882</v>
      </c>
      <c r="T3606" t="s">
        <v>28</v>
      </c>
      <c r="U3606">
        <v>94122</v>
      </c>
      <c r="V3606" s="1">
        <v>0.2</v>
      </c>
      <c r="W3606">
        <v>25</v>
      </c>
      <c r="X3606">
        <v>3</v>
      </c>
      <c r="Y3606">
        <v>70</v>
      </c>
      <c r="AD3606"/>
    </row>
    <row r="3607" spans="1:30" x14ac:dyDescent="0.25">
      <c r="A3607" t="s">
        <v>10</v>
      </c>
      <c r="B3607" s="2">
        <v>43339</v>
      </c>
      <c r="C3607" s="35">
        <f>YEAR(Sales[[#This Row],[ShipDate]])</f>
        <v>2018</v>
      </c>
      <c r="D3607" t="s">
        <v>113</v>
      </c>
      <c r="E3607" t="s">
        <v>18</v>
      </c>
      <c r="F3607" t="s">
        <v>150</v>
      </c>
      <c r="G3607" t="s">
        <v>25</v>
      </c>
      <c r="H3607" t="s">
        <v>313</v>
      </c>
      <c r="I3607" t="s">
        <v>32</v>
      </c>
      <c r="J3607" t="s">
        <v>13</v>
      </c>
      <c r="K3607" t="s">
        <v>1067</v>
      </c>
      <c r="L3607" t="s">
        <v>30</v>
      </c>
      <c r="M3607" t="s">
        <v>82</v>
      </c>
      <c r="N3607" t="str">
        <f>IF(ISBLANK(Sales[[#This Row],[return]]),"No",Sales[[#This Row],[return]])</f>
        <v>Yes</v>
      </c>
      <c r="O3607" s="2">
        <v>43338</v>
      </c>
      <c r="P3607" s="8" t="str">
        <f>TEXT(DAY(Sales[[#This Row],[OrderDate]]),"ddd")</f>
        <v>Thu</v>
      </c>
      <c r="Q3607" s="8" t="str">
        <f>TEXT(MONTH(Sales[[#This Row],[ShipDate]])*29,"mmm")</f>
        <v>Aug</v>
      </c>
      <c r="R3607">
        <v>114</v>
      </c>
      <c r="S3607" t="s">
        <v>507</v>
      </c>
      <c r="T3607" t="s">
        <v>28</v>
      </c>
      <c r="U3607">
        <v>95123</v>
      </c>
      <c r="V3607" s="1">
        <v>0</v>
      </c>
      <c r="W3607">
        <v>5</v>
      </c>
      <c r="X3607">
        <v>3</v>
      </c>
      <c r="Y3607">
        <v>10</v>
      </c>
      <c r="AD3607"/>
    </row>
    <row r="3608" spans="1:30" x14ac:dyDescent="0.25">
      <c r="A3608" t="s">
        <v>10</v>
      </c>
      <c r="B3608" s="2">
        <v>43339</v>
      </c>
      <c r="C3608" s="35">
        <f>YEAR(Sales[[#This Row],[ShipDate]])</f>
        <v>2018</v>
      </c>
      <c r="D3608" t="s">
        <v>113</v>
      </c>
      <c r="E3608" t="s">
        <v>18</v>
      </c>
      <c r="F3608" t="s">
        <v>59</v>
      </c>
      <c r="G3608" t="s">
        <v>25</v>
      </c>
      <c r="H3608" t="s">
        <v>313</v>
      </c>
      <c r="I3608" t="s">
        <v>32</v>
      </c>
      <c r="J3608" t="s">
        <v>13</v>
      </c>
      <c r="K3608" t="s">
        <v>1067</v>
      </c>
      <c r="L3608" t="s">
        <v>30</v>
      </c>
      <c r="M3608" t="s">
        <v>82</v>
      </c>
      <c r="N3608" t="str">
        <f>IF(ISBLANK(Sales[[#This Row],[return]]),"No",Sales[[#This Row],[return]])</f>
        <v>Yes</v>
      </c>
      <c r="O3608" s="2">
        <v>43338</v>
      </c>
      <c r="P3608" s="8" t="str">
        <f>TEXT(DAY(Sales[[#This Row],[OrderDate]]),"ddd")</f>
        <v>Thu</v>
      </c>
      <c r="Q3608" s="8" t="str">
        <f>TEXT(MONTH(Sales[[#This Row],[ShipDate]])*29,"mmm")</f>
        <v>Aug</v>
      </c>
      <c r="R3608">
        <v>1777</v>
      </c>
      <c r="S3608" t="s">
        <v>3026</v>
      </c>
      <c r="T3608" t="s">
        <v>28</v>
      </c>
      <c r="U3608">
        <v>95123</v>
      </c>
      <c r="V3608" s="1">
        <v>0</v>
      </c>
      <c r="W3608">
        <v>70</v>
      </c>
      <c r="X3608">
        <v>5</v>
      </c>
      <c r="Y3608">
        <v>155</v>
      </c>
      <c r="AD3608"/>
    </row>
    <row r="3609" spans="1:30" x14ac:dyDescent="0.25">
      <c r="A3609" t="s">
        <v>40</v>
      </c>
      <c r="B3609" s="2">
        <v>43229</v>
      </c>
      <c r="C3609" s="35">
        <f>YEAR(Sales[[#This Row],[ShipDate]])</f>
        <v>2018</v>
      </c>
      <c r="D3609" t="s">
        <v>36</v>
      </c>
      <c r="E3609" t="s">
        <v>69</v>
      </c>
      <c r="F3609" t="s">
        <v>59</v>
      </c>
      <c r="G3609" t="s">
        <v>25</v>
      </c>
      <c r="H3609" t="s">
        <v>1390</v>
      </c>
      <c r="I3609" t="s">
        <v>37</v>
      </c>
      <c r="J3609" t="s">
        <v>13</v>
      </c>
      <c r="K3609" t="s">
        <v>224</v>
      </c>
      <c r="L3609" t="s">
        <v>17</v>
      </c>
      <c r="N3609" t="str">
        <f>IF(ISBLANK(Sales[[#This Row],[return]]),"No",Sales[[#This Row],[return]])</f>
        <v>No</v>
      </c>
      <c r="O3609" s="2">
        <v>43225</v>
      </c>
      <c r="P3609" s="8" t="str">
        <f>TEXT(DAY(Sales[[#This Row],[OrderDate]]),"ddd")</f>
        <v>Thu</v>
      </c>
      <c r="Q3609" s="8" t="str">
        <f>TEXT(MONTH(Sales[[#This Row],[ShipDate]])*29,"mmm")</f>
        <v>May</v>
      </c>
      <c r="R3609">
        <v>1465</v>
      </c>
      <c r="S3609" t="s">
        <v>3039</v>
      </c>
      <c r="T3609" t="s">
        <v>15</v>
      </c>
      <c r="U3609">
        <v>32303</v>
      </c>
      <c r="V3609" s="1">
        <v>0.2</v>
      </c>
      <c r="W3609">
        <v>31</v>
      </c>
      <c r="X3609">
        <v>4</v>
      </c>
      <c r="Y3609">
        <v>93</v>
      </c>
      <c r="AD3609"/>
    </row>
    <row r="3610" spans="1:30" x14ac:dyDescent="0.25">
      <c r="A3610" t="s">
        <v>40</v>
      </c>
      <c r="B3610" s="2">
        <v>43229</v>
      </c>
      <c r="C3610" s="35">
        <f>YEAR(Sales[[#This Row],[ShipDate]])</f>
        <v>2018</v>
      </c>
      <c r="D3610" t="s">
        <v>36</v>
      </c>
      <c r="E3610" t="s">
        <v>69</v>
      </c>
      <c r="F3610" t="s">
        <v>48</v>
      </c>
      <c r="G3610" t="s">
        <v>46</v>
      </c>
      <c r="H3610" t="s">
        <v>1390</v>
      </c>
      <c r="I3610" t="s">
        <v>37</v>
      </c>
      <c r="J3610" t="s">
        <v>13</v>
      </c>
      <c r="K3610" t="s">
        <v>224</v>
      </c>
      <c r="L3610" t="s">
        <v>17</v>
      </c>
      <c r="N3610" t="str">
        <f>IF(ISBLANK(Sales[[#This Row],[return]]),"No",Sales[[#This Row],[return]])</f>
        <v>No</v>
      </c>
      <c r="O3610" s="2">
        <v>43225</v>
      </c>
      <c r="P3610" s="8" t="str">
        <f>TEXT(DAY(Sales[[#This Row],[OrderDate]]),"ddd")</f>
        <v>Thu</v>
      </c>
      <c r="Q3610" s="8" t="str">
        <f>TEXT(MONTH(Sales[[#This Row],[ShipDate]])*29,"mmm")</f>
        <v>May</v>
      </c>
      <c r="R3610">
        <v>173</v>
      </c>
      <c r="S3610" t="s">
        <v>2554</v>
      </c>
      <c r="T3610" t="s">
        <v>15</v>
      </c>
      <c r="U3610">
        <v>32303</v>
      </c>
      <c r="V3610" s="1">
        <v>0.2</v>
      </c>
      <c r="W3610">
        <v>20</v>
      </c>
      <c r="X3610">
        <v>3</v>
      </c>
      <c r="Y3610">
        <v>177</v>
      </c>
      <c r="AD3610"/>
    </row>
    <row r="3611" spans="1:30" x14ac:dyDescent="0.25">
      <c r="A3611" t="s">
        <v>40</v>
      </c>
      <c r="B3611" s="2">
        <v>43361</v>
      </c>
      <c r="C3611" s="35">
        <f>YEAR(Sales[[#This Row],[ShipDate]])</f>
        <v>2018</v>
      </c>
      <c r="D3611" t="s">
        <v>36</v>
      </c>
      <c r="E3611" t="s">
        <v>18</v>
      </c>
      <c r="F3611" t="s">
        <v>43</v>
      </c>
      <c r="G3611" t="s">
        <v>11</v>
      </c>
      <c r="H3611" t="s">
        <v>1094</v>
      </c>
      <c r="I3611" t="s">
        <v>87</v>
      </c>
      <c r="J3611" t="s">
        <v>13</v>
      </c>
      <c r="K3611" t="s">
        <v>76</v>
      </c>
      <c r="L3611" t="s">
        <v>68</v>
      </c>
      <c r="N3611" t="str">
        <f>IF(ISBLANK(Sales[[#This Row],[return]]),"No",Sales[[#This Row],[return]])</f>
        <v>No</v>
      </c>
      <c r="O3611" s="2">
        <v>43356</v>
      </c>
      <c r="P3611" s="8" t="str">
        <f>TEXT(DAY(Sales[[#This Row],[OrderDate]]),"ddd")</f>
        <v>Fri</v>
      </c>
      <c r="Q3611" s="8" t="str">
        <f>TEXT(MONTH(Sales[[#This Row],[ShipDate]])*29,"mmm")</f>
        <v>Sep</v>
      </c>
      <c r="R3611">
        <v>594</v>
      </c>
      <c r="S3611" t="s">
        <v>3089</v>
      </c>
      <c r="T3611" t="s">
        <v>66</v>
      </c>
      <c r="U3611">
        <v>68104</v>
      </c>
      <c r="V3611" s="1">
        <v>0</v>
      </c>
      <c r="W3611">
        <v>388</v>
      </c>
      <c r="X3611">
        <v>14</v>
      </c>
      <c r="Y3611">
        <v>1336</v>
      </c>
      <c r="AD3611"/>
    </row>
    <row r="3612" spans="1:30" x14ac:dyDescent="0.25">
      <c r="A3612" t="s">
        <v>40</v>
      </c>
      <c r="B3612" s="2">
        <v>43361</v>
      </c>
      <c r="C3612" s="35">
        <f>YEAR(Sales[[#This Row],[ShipDate]])</f>
        <v>2018</v>
      </c>
      <c r="D3612" t="s">
        <v>36</v>
      </c>
      <c r="E3612" t="s">
        <v>18</v>
      </c>
      <c r="F3612" t="s">
        <v>52</v>
      </c>
      <c r="G3612" t="s">
        <v>25</v>
      </c>
      <c r="H3612" t="s">
        <v>1094</v>
      </c>
      <c r="I3612" t="s">
        <v>87</v>
      </c>
      <c r="J3612" t="s">
        <v>13</v>
      </c>
      <c r="K3612" t="s">
        <v>76</v>
      </c>
      <c r="L3612" t="s">
        <v>68</v>
      </c>
      <c r="N3612" t="str">
        <f>IF(ISBLANK(Sales[[#This Row],[return]]),"No",Sales[[#This Row],[return]])</f>
        <v>No</v>
      </c>
      <c r="O3612" s="2">
        <v>43356</v>
      </c>
      <c r="P3612" s="8" t="str">
        <f>TEXT(DAY(Sales[[#This Row],[OrderDate]]),"ddd")</f>
        <v>Fri</v>
      </c>
      <c r="Q3612" s="8" t="str">
        <f>TEXT(MONTH(Sales[[#This Row],[ShipDate]])*29,"mmm")</f>
        <v>Sep</v>
      </c>
      <c r="R3612">
        <v>793</v>
      </c>
      <c r="S3612" t="s">
        <v>2081</v>
      </c>
      <c r="T3612" t="s">
        <v>66</v>
      </c>
      <c r="U3612">
        <v>68104</v>
      </c>
      <c r="V3612" s="1">
        <v>0</v>
      </c>
      <c r="W3612">
        <v>136</v>
      </c>
      <c r="X3612">
        <v>2</v>
      </c>
      <c r="Y3612">
        <v>378</v>
      </c>
      <c r="AD3612"/>
    </row>
    <row r="3613" spans="1:30" x14ac:dyDescent="0.25">
      <c r="A3613" t="s">
        <v>40</v>
      </c>
      <c r="B3613" s="2">
        <v>43361</v>
      </c>
      <c r="C3613" s="35">
        <f>YEAR(Sales[[#This Row],[ShipDate]])</f>
        <v>2018</v>
      </c>
      <c r="D3613" t="s">
        <v>36</v>
      </c>
      <c r="E3613" t="s">
        <v>18</v>
      </c>
      <c r="F3613" t="s">
        <v>290</v>
      </c>
      <c r="G3613" t="s">
        <v>25</v>
      </c>
      <c r="H3613" t="s">
        <v>1094</v>
      </c>
      <c r="I3613" t="s">
        <v>87</v>
      </c>
      <c r="J3613" t="s">
        <v>13</v>
      </c>
      <c r="K3613" t="s">
        <v>76</v>
      </c>
      <c r="L3613" t="s">
        <v>68</v>
      </c>
      <c r="N3613" t="str">
        <f>IF(ISBLANK(Sales[[#This Row],[return]]),"No",Sales[[#This Row],[return]])</f>
        <v>No</v>
      </c>
      <c r="O3613" s="2">
        <v>43356</v>
      </c>
      <c r="P3613" s="8" t="str">
        <f>TEXT(DAY(Sales[[#This Row],[OrderDate]]),"ddd")</f>
        <v>Fri</v>
      </c>
      <c r="Q3613" s="8" t="str">
        <f>TEXT(MONTH(Sales[[#This Row],[ShipDate]])*29,"mmm")</f>
        <v>Sep</v>
      </c>
      <c r="R3613">
        <v>597</v>
      </c>
      <c r="S3613" t="s">
        <v>3251</v>
      </c>
      <c r="T3613" t="s">
        <v>66</v>
      </c>
      <c r="U3613">
        <v>68104</v>
      </c>
      <c r="V3613" s="1">
        <v>0</v>
      </c>
      <c r="W3613">
        <v>5</v>
      </c>
      <c r="X3613">
        <v>2</v>
      </c>
      <c r="Y3613">
        <v>17</v>
      </c>
      <c r="AD3613"/>
    </row>
    <row r="3614" spans="1:30" x14ac:dyDescent="0.25">
      <c r="A3614" t="s">
        <v>40</v>
      </c>
      <c r="B3614" s="2">
        <v>43361</v>
      </c>
      <c r="C3614" s="35">
        <f>YEAR(Sales[[#This Row],[ShipDate]])</f>
        <v>2018</v>
      </c>
      <c r="D3614" t="s">
        <v>36</v>
      </c>
      <c r="E3614" t="s">
        <v>18</v>
      </c>
      <c r="F3614" t="s">
        <v>59</v>
      </c>
      <c r="G3614" t="s">
        <v>25</v>
      </c>
      <c r="H3614" t="s">
        <v>1094</v>
      </c>
      <c r="I3614" t="s">
        <v>87</v>
      </c>
      <c r="J3614" t="s">
        <v>13</v>
      </c>
      <c r="K3614" t="s">
        <v>76</v>
      </c>
      <c r="L3614" t="s">
        <v>68</v>
      </c>
      <c r="N3614" t="str">
        <f>IF(ISBLANK(Sales[[#This Row],[return]]),"No",Sales[[#This Row],[return]])</f>
        <v>No</v>
      </c>
      <c r="O3614" s="2">
        <v>43356</v>
      </c>
      <c r="P3614" s="8" t="str">
        <f>TEXT(DAY(Sales[[#This Row],[OrderDate]]),"ddd")</f>
        <v>Fri</v>
      </c>
      <c r="Q3614" s="8" t="str">
        <f>TEXT(MONTH(Sales[[#This Row],[ShipDate]])*29,"mmm")</f>
        <v>Sep</v>
      </c>
      <c r="R3614">
        <v>96</v>
      </c>
      <c r="S3614" t="s">
        <v>3211</v>
      </c>
      <c r="T3614" t="s">
        <v>66</v>
      </c>
      <c r="U3614">
        <v>68104</v>
      </c>
      <c r="V3614" s="1">
        <v>0</v>
      </c>
      <c r="W3614">
        <v>9</v>
      </c>
      <c r="X3614">
        <v>3</v>
      </c>
      <c r="Y3614">
        <v>18</v>
      </c>
      <c r="AD3614"/>
    </row>
    <row r="3615" spans="1:30" x14ac:dyDescent="0.25">
      <c r="A3615" t="s">
        <v>40</v>
      </c>
      <c r="B3615" s="2">
        <v>43361</v>
      </c>
      <c r="C3615" s="35">
        <f>YEAR(Sales[[#This Row],[ShipDate]])</f>
        <v>2018</v>
      </c>
      <c r="D3615" t="s">
        <v>36</v>
      </c>
      <c r="E3615" t="s">
        <v>18</v>
      </c>
      <c r="F3615" t="s">
        <v>59</v>
      </c>
      <c r="G3615" t="s">
        <v>25</v>
      </c>
      <c r="H3615" t="s">
        <v>1094</v>
      </c>
      <c r="I3615" t="s">
        <v>87</v>
      </c>
      <c r="J3615" t="s">
        <v>13</v>
      </c>
      <c r="K3615" t="s">
        <v>76</v>
      </c>
      <c r="L3615" t="s">
        <v>68</v>
      </c>
      <c r="N3615" t="str">
        <f>IF(ISBLANK(Sales[[#This Row],[return]]),"No",Sales[[#This Row],[return]])</f>
        <v>No</v>
      </c>
      <c r="O3615" s="2">
        <v>43356</v>
      </c>
      <c r="P3615" s="8" t="str">
        <f>TEXT(DAY(Sales[[#This Row],[OrderDate]]),"ddd")</f>
        <v>Fri</v>
      </c>
      <c r="Q3615" s="8" t="str">
        <f>TEXT(MONTH(Sales[[#This Row],[ShipDate]])*29,"mmm")</f>
        <v>Sep</v>
      </c>
      <c r="R3615">
        <v>1567</v>
      </c>
      <c r="S3615" t="s">
        <v>2097</v>
      </c>
      <c r="T3615" t="s">
        <v>66</v>
      </c>
      <c r="U3615">
        <v>68104</v>
      </c>
      <c r="V3615" s="1">
        <v>0</v>
      </c>
      <c r="W3615">
        <v>8</v>
      </c>
      <c r="X3615">
        <v>3</v>
      </c>
      <c r="Y3615">
        <v>18</v>
      </c>
      <c r="AD3615"/>
    </row>
    <row r="3616" spans="1:30" x14ac:dyDescent="0.25">
      <c r="A3616" t="s">
        <v>40</v>
      </c>
      <c r="B3616" s="2">
        <v>43361</v>
      </c>
      <c r="C3616" s="35">
        <f>YEAR(Sales[[#This Row],[ShipDate]])</f>
        <v>2018</v>
      </c>
      <c r="D3616" t="s">
        <v>36</v>
      </c>
      <c r="E3616" t="s">
        <v>18</v>
      </c>
      <c r="F3616" t="s">
        <v>39</v>
      </c>
      <c r="G3616" t="s">
        <v>25</v>
      </c>
      <c r="H3616" t="s">
        <v>1094</v>
      </c>
      <c r="I3616" t="s">
        <v>87</v>
      </c>
      <c r="J3616" t="s">
        <v>13</v>
      </c>
      <c r="K3616" t="s">
        <v>76</v>
      </c>
      <c r="L3616" t="s">
        <v>68</v>
      </c>
      <c r="N3616" t="str">
        <f>IF(ISBLANK(Sales[[#This Row],[return]]),"No",Sales[[#This Row],[return]])</f>
        <v>No</v>
      </c>
      <c r="O3616" s="2">
        <v>43356</v>
      </c>
      <c r="P3616" s="8" t="str">
        <f>TEXT(DAY(Sales[[#This Row],[OrderDate]]),"ddd")</f>
        <v>Fri</v>
      </c>
      <c r="Q3616" s="8" t="str">
        <f>TEXT(MONTH(Sales[[#This Row],[ShipDate]])*29,"mmm")</f>
        <v>Sep</v>
      </c>
      <c r="R3616">
        <v>1361</v>
      </c>
      <c r="S3616" t="s">
        <v>1980</v>
      </c>
      <c r="T3616" t="s">
        <v>66</v>
      </c>
      <c r="U3616">
        <v>68104</v>
      </c>
      <c r="V3616" s="1">
        <v>0</v>
      </c>
      <c r="W3616">
        <v>0</v>
      </c>
      <c r="X3616">
        <v>3</v>
      </c>
      <c r="Y3616">
        <v>41</v>
      </c>
      <c r="AD3616"/>
    </row>
    <row r="3617" spans="1:30" x14ac:dyDescent="0.25">
      <c r="A3617" t="s">
        <v>40</v>
      </c>
      <c r="B3617" s="2">
        <v>43361</v>
      </c>
      <c r="C3617" s="35">
        <f>YEAR(Sales[[#This Row],[ShipDate]])</f>
        <v>2018</v>
      </c>
      <c r="D3617" t="s">
        <v>36</v>
      </c>
      <c r="E3617" t="s">
        <v>18</v>
      </c>
      <c r="F3617" t="s">
        <v>33</v>
      </c>
      <c r="G3617" t="s">
        <v>25</v>
      </c>
      <c r="H3617" t="s">
        <v>1094</v>
      </c>
      <c r="I3617" t="s">
        <v>87</v>
      </c>
      <c r="J3617" t="s">
        <v>13</v>
      </c>
      <c r="K3617" t="s">
        <v>76</v>
      </c>
      <c r="L3617" t="s">
        <v>68</v>
      </c>
      <c r="N3617" t="str">
        <f>IF(ISBLANK(Sales[[#This Row],[return]]),"No",Sales[[#This Row],[return]])</f>
        <v>No</v>
      </c>
      <c r="O3617" s="2">
        <v>43356</v>
      </c>
      <c r="P3617" s="8" t="str">
        <f>TEXT(DAY(Sales[[#This Row],[OrderDate]]),"ddd")</f>
        <v>Fri</v>
      </c>
      <c r="Q3617" s="8" t="str">
        <f>TEXT(MONTH(Sales[[#This Row],[ShipDate]])*29,"mmm")</f>
        <v>Sep</v>
      </c>
      <c r="R3617">
        <v>198</v>
      </c>
      <c r="S3617" t="s">
        <v>2105</v>
      </c>
      <c r="T3617" t="s">
        <v>66</v>
      </c>
      <c r="U3617">
        <v>68104</v>
      </c>
      <c r="V3617" s="1">
        <v>0</v>
      </c>
      <c r="W3617">
        <v>7</v>
      </c>
      <c r="X3617">
        <v>5</v>
      </c>
      <c r="Y3617">
        <v>14</v>
      </c>
      <c r="AD3617"/>
    </row>
    <row r="3618" spans="1:30" x14ac:dyDescent="0.25">
      <c r="A3618" t="s">
        <v>40</v>
      </c>
      <c r="B3618" s="2">
        <v>43361</v>
      </c>
      <c r="C3618" s="35">
        <f>YEAR(Sales[[#This Row],[ShipDate]])</f>
        <v>2018</v>
      </c>
      <c r="D3618" t="s">
        <v>36</v>
      </c>
      <c r="E3618" t="s">
        <v>18</v>
      </c>
      <c r="F3618" t="s">
        <v>39</v>
      </c>
      <c r="G3618" t="s">
        <v>25</v>
      </c>
      <c r="H3618" t="s">
        <v>1094</v>
      </c>
      <c r="I3618" t="s">
        <v>87</v>
      </c>
      <c r="J3618" t="s">
        <v>13</v>
      </c>
      <c r="K3618" t="s">
        <v>76</v>
      </c>
      <c r="L3618" t="s">
        <v>68</v>
      </c>
      <c r="N3618" t="str">
        <f>IF(ISBLANK(Sales[[#This Row],[return]]),"No",Sales[[#This Row],[return]])</f>
        <v>No</v>
      </c>
      <c r="O3618" s="2">
        <v>43356</v>
      </c>
      <c r="P3618" s="8" t="str">
        <f>TEXT(DAY(Sales[[#This Row],[OrderDate]]),"ddd")</f>
        <v>Fri</v>
      </c>
      <c r="Q3618" s="8" t="str">
        <f>TEXT(MONTH(Sales[[#This Row],[ShipDate]])*29,"mmm")</f>
        <v>Sep</v>
      </c>
      <c r="R3618">
        <v>646</v>
      </c>
      <c r="S3618" t="s">
        <v>2056</v>
      </c>
      <c r="T3618" t="s">
        <v>66</v>
      </c>
      <c r="U3618">
        <v>68104</v>
      </c>
      <c r="V3618" s="1">
        <v>0</v>
      </c>
      <c r="W3618">
        <v>101</v>
      </c>
      <c r="X3618">
        <v>6</v>
      </c>
      <c r="Y3618">
        <v>373</v>
      </c>
      <c r="AD3618"/>
    </row>
    <row r="3619" spans="1:30" x14ac:dyDescent="0.25">
      <c r="A3619" t="s">
        <v>40</v>
      </c>
      <c r="B3619" s="2">
        <v>43361</v>
      </c>
      <c r="C3619" s="35">
        <f>YEAR(Sales[[#This Row],[ShipDate]])</f>
        <v>2018</v>
      </c>
      <c r="D3619" t="s">
        <v>36</v>
      </c>
      <c r="E3619" t="s">
        <v>18</v>
      </c>
      <c r="F3619" t="s">
        <v>48</v>
      </c>
      <c r="G3619" t="s">
        <v>46</v>
      </c>
      <c r="H3619" t="s">
        <v>1094</v>
      </c>
      <c r="I3619" t="s">
        <v>87</v>
      </c>
      <c r="J3619" t="s">
        <v>13</v>
      </c>
      <c r="K3619" t="s">
        <v>76</v>
      </c>
      <c r="L3619" t="s">
        <v>68</v>
      </c>
      <c r="N3619" t="str">
        <f>IF(ISBLANK(Sales[[#This Row],[return]]),"No",Sales[[#This Row],[return]])</f>
        <v>No</v>
      </c>
      <c r="O3619" s="2">
        <v>43356</v>
      </c>
      <c r="P3619" s="8" t="str">
        <f>TEXT(DAY(Sales[[#This Row],[OrderDate]]),"ddd")</f>
        <v>Fri</v>
      </c>
      <c r="Q3619" s="8" t="str">
        <f>TEXT(MONTH(Sales[[#This Row],[ShipDate]])*29,"mmm")</f>
        <v>Sep</v>
      </c>
      <c r="R3619">
        <v>1071</v>
      </c>
      <c r="S3619" t="s">
        <v>2409</v>
      </c>
      <c r="T3619" t="s">
        <v>66</v>
      </c>
      <c r="U3619">
        <v>68104</v>
      </c>
      <c r="V3619" s="1">
        <v>0</v>
      </c>
      <c r="W3619">
        <v>0</v>
      </c>
      <c r="X3619">
        <v>3</v>
      </c>
      <c r="Y3619">
        <v>30</v>
      </c>
      <c r="AD3619"/>
    </row>
    <row r="3620" spans="1:30" x14ac:dyDescent="0.25">
      <c r="A3620" t="s">
        <v>40</v>
      </c>
      <c r="B3620" s="2">
        <v>43361</v>
      </c>
      <c r="C3620" s="35">
        <f>YEAR(Sales[[#This Row],[ShipDate]])</f>
        <v>2018</v>
      </c>
      <c r="D3620" t="s">
        <v>36</v>
      </c>
      <c r="E3620" t="s">
        <v>18</v>
      </c>
      <c r="F3620" t="s">
        <v>48</v>
      </c>
      <c r="G3620" t="s">
        <v>46</v>
      </c>
      <c r="H3620" t="s">
        <v>1094</v>
      </c>
      <c r="I3620" t="s">
        <v>87</v>
      </c>
      <c r="J3620" t="s">
        <v>13</v>
      </c>
      <c r="K3620" t="s">
        <v>76</v>
      </c>
      <c r="L3620" t="s">
        <v>68</v>
      </c>
      <c r="N3620" t="str">
        <f>IF(ISBLANK(Sales[[#This Row],[return]]),"No",Sales[[#This Row],[return]])</f>
        <v>No</v>
      </c>
      <c r="O3620" s="2">
        <v>43356</v>
      </c>
      <c r="P3620" s="8" t="str">
        <f>TEXT(DAY(Sales[[#This Row],[OrderDate]]),"ddd")</f>
        <v>Fri</v>
      </c>
      <c r="Q3620" s="8" t="str">
        <f>TEXT(MONTH(Sales[[#This Row],[ShipDate]])*29,"mmm")</f>
        <v>Sep</v>
      </c>
      <c r="R3620">
        <v>344</v>
      </c>
      <c r="S3620" t="s">
        <v>2489</v>
      </c>
      <c r="T3620" t="s">
        <v>66</v>
      </c>
      <c r="U3620">
        <v>68104</v>
      </c>
      <c r="V3620" s="1">
        <v>0</v>
      </c>
      <c r="W3620">
        <v>42</v>
      </c>
      <c r="X3620">
        <v>5</v>
      </c>
      <c r="Y3620">
        <v>150</v>
      </c>
      <c r="AD3620"/>
    </row>
    <row r="3621" spans="1:30" x14ac:dyDescent="0.25">
      <c r="A3621" t="s">
        <v>24</v>
      </c>
      <c r="B3621" s="2">
        <v>43466</v>
      </c>
      <c r="C3621" s="35">
        <f>YEAR(Sales[[#This Row],[ShipDate]])</f>
        <v>2019</v>
      </c>
      <c r="D3621" t="s">
        <v>113</v>
      </c>
      <c r="E3621" t="s">
        <v>18</v>
      </c>
      <c r="F3621" t="s">
        <v>23</v>
      </c>
      <c r="G3621" t="s">
        <v>11</v>
      </c>
      <c r="H3621" t="s">
        <v>1176</v>
      </c>
      <c r="I3621" t="s">
        <v>93</v>
      </c>
      <c r="J3621" t="s">
        <v>13</v>
      </c>
      <c r="K3621" t="s">
        <v>822</v>
      </c>
      <c r="L3621" t="s">
        <v>92</v>
      </c>
      <c r="N3621" t="str">
        <f>IF(ISBLANK(Sales[[#This Row],[return]]),"No",Sales[[#This Row],[return]])</f>
        <v>No</v>
      </c>
      <c r="O3621" s="2">
        <v>43464</v>
      </c>
      <c r="P3621" s="8" t="str">
        <f>TEXT(DAY(Sales[[#This Row],[OrderDate]]),"ddd")</f>
        <v>Mon</v>
      </c>
      <c r="Q3621" s="8" t="str">
        <f>TEXT(MONTH(Sales[[#This Row],[ShipDate]])*29,"mmm")</f>
        <v>Jan</v>
      </c>
      <c r="R3621">
        <v>833</v>
      </c>
      <c r="S3621" t="s">
        <v>22</v>
      </c>
      <c r="T3621" t="s">
        <v>90</v>
      </c>
      <c r="U3621">
        <v>17602</v>
      </c>
      <c r="V3621" s="1">
        <v>0.3</v>
      </c>
      <c r="W3621">
        <v>0</v>
      </c>
      <c r="X3621">
        <v>1</v>
      </c>
      <c r="Y3621">
        <v>171</v>
      </c>
      <c r="AD3621"/>
    </row>
    <row r="3622" spans="1:30" x14ac:dyDescent="0.25">
      <c r="A3622" t="s">
        <v>10</v>
      </c>
      <c r="B3622" s="2">
        <v>43399</v>
      </c>
      <c r="C3622" s="35">
        <f>YEAR(Sales[[#This Row],[ShipDate]])</f>
        <v>2018</v>
      </c>
      <c r="D3622" t="s">
        <v>36</v>
      </c>
      <c r="E3622" t="s">
        <v>69</v>
      </c>
      <c r="F3622" t="s">
        <v>43</v>
      </c>
      <c r="G3622" t="s">
        <v>11</v>
      </c>
      <c r="H3622" t="s">
        <v>531</v>
      </c>
      <c r="I3622" t="s">
        <v>174</v>
      </c>
      <c r="J3622" t="s">
        <v>13</v>
      </c>
      <c r="K3622" t="s">
        <v>2990</v>
      </c>
      <c r="L3622" t="s">
        <v>17</v>
      </c>
      <c r="N3622" t="str">
        <f>IF(ISBLANK(Sales[[#This Row],[return]]),"No",Sales[[#This Row],[return]])</f>
        <v>No</v>
      </c>
      <c r="O3622" s="2">
        <v>43393</v>
      </c>
      <c r="P3622" s="8" t="str">
        <f>TEXT(DAY(Sales[[#This Row],[OrderDate]]),"ddd")</f>
        <v>Fri</v>
      </c>
      <c r="Q3622" s="8" t="str">
        <f>TEXT(MONTH(Sales[[#This Row],[ShipDate]])*29,"mmm")</f>
        <v>Oct</v>
      </c>
      <c r="R3622">
        <v>123</v>
      </c>
      <c r="S3622" t="s">
        <v>715</v>
      </c>
      <c r="T3622" t="s">
        <v>15</v>
      </c>
      <c r="U3622">
        <v>22204</v>
      </c>
      <c r="V3622" s="1">
        <v>0</v>
      </c>
      <c r="W3622">
        <v>18</v>
      </c>
      <c r="X3622">
        <v>5</v>
      </c>
      <c r="Y3622">
        <v>61</v>
      </c>
      <c r="AD3622"/>
    </row>
    <row r="3623" spans="1:30" x14ac:dyDescent="0.25">
      <c r="A3623" t="s">
        <v>10</v>
      </c>
      <c r="B3623" s="2">
        <v>43271</v>
      </c>
      <c r="C3623" s="35">
        <f>YEAR(Sales[[#This Row],[ShipDate]])</f>
        <v>2018</v>
      </c>
      <c r="D3623" t="s">
        <v>113</v>
      </c>
      <c r="E3623" t="s">
        <v>31</v>
      </c>
      <c r="F3623" t="s">
        <v>59</v>
      </c>
      <c r="G3623" t="s">
        <v>25</v>
      </c>
      <c r="H3623" t="s">
        <v>79</v>
      </c>
      <c r="I3623" t="s">
        <v>32</v>
      </c>
      <c r="J3623" t="s">
        <v>13</v>
      </c>
      <c r="K3623" t="s">
        <v>2760</v>
      </c>
      <c r="L3623" t="s">
        <v>30</v>
      </c>
      <c r="N3623" t="str">
        <f>IF(ISBLANK(Sales[[#This Row],[return]]),"No",Sales[[#This Row],[return]])</f>
        <v>No</v>
      </c>
      <c r="O3623" s="2">
        <v>43270</v>
      </c>
      <c r="P3623" s="8" t="str">
        <f>TEXT(DAY(Sales[[#This Row],[OrderDate]]),"ddd")</f>
        <v>Thu</v>
      </c>
      <c r="Q3623" s="8" t="str">
        <f>TEXT(MONTH(Sales[[#This Row],[ShipDate]])*29,"mmm")</f>
        <v>Jun</v>
      </c>
      <c r="R3623">
        <v>1087</v>
      </c>
      <c r="S3623" t="s">
        <v>3274</v>
      </c>
      <c r="T3623" t="s">
        <v>28</v>
      </c>
      <c r="U3623">
        <v>94110</v>
      </c>
      <c r="V3623" s="1">
        <v>0</v>
      </c>
      <c r="W3623">
        <v>8</v>
      </c>
      <c r="X3623">
        <v>2</v>
      </c>
      <c r="Y3623">
        <v>17</v>
      </c>
      <c r="AD3623"/>
    </row>
    <row r="3624" spans="1:30" x14ac:dyDescent="0.25">
      <c r="A3624" t="s">
        <v>40</v>
      </c>
      <c r="B3624" s="2">
        <v>43151</v>
      </c>
      <c r="C3624" s="35">
        <f>YEAR(Sales[[#This Row],[ShipDate]])</f>
        <v>2018</v>
      </c>
      <c r="D3624" t="s">
        <v>36</v>
      </c>
      <c r="E3624" t="s">
        <v>18</v>
      </c>
      <c r="F3624" t="s">
        <v>23</v>
      </c>
      <c r="G3624" t="s">
        <v>11</v>
      </c>
      <c r="H3624" t="s">
        <v>146</v>
      </c>
      <c r="I3624" t="s">
        <v>149</v>
      </c>
      <c r="J3624" t="s">
        <v>13</v>
      </c>
      <c r="K3624" t="s">
        <v>1392</v>
      </c>
      <c r="L3624" t="s">
        <v>92</v>
      </c>
      <c r="N3624" t="str">
        <f>IF(ISBLANK(Sales[[#This Row],[return]]),"No",Sales[[#This Row],[return]])</f>
        <v>No</v>
      </c>
      <c r="O3624" s="2">
        <v>43147</v>
      </c>
      <c r="P3624" s="8" t="str">
        <f>TEXT(DAY(Sales[[#This Row],[OrderDate]]),"ddd")</f>
        <v>Mon</v>
      </c>
      <c r="Q3624" s="8" t="str">
        <f>TEXT(MONTH(Sales[[#This Row],[ShipDate]])*29,"mmm")</f>
        <v>Feb</v>
      </c>
      <c r="R3624">
        <v>835</v>
      </c>
      <c r="S3624" t="s">
        <v>1312</v>
      </c>
      <c r="T3624" t="s">
        <v>90</v>
      </c>
      <c r="U3624">
        <v>10024</v>
      </c>
      <c r="V3624" s="1">
        <v>0.1</v>
      </c>
      <c r="W3624">
        <v>40</v>
      </c>
      <c r="X3624">
        <v>3</v>
      </c>
      <c r="Y3624">
        <v>327</v>
      </c>
      <c r="AD3624"/>
    </row>
    <row r="3625" spans="1:30" x14ac:dyDescent="0.25">
      <c r="A3625" t="s">
        <v>40</v>
      </c>
      <c r="B3625" s="2">
        <v>43151</v>
      </c>
      <c r="C3625" s="35">
        <f>YEAR(Sales[[#This Row],[ShipDate]])</f>
        <v>2018</v>
      </c>
      <c r="D3625" t="s">
        <v>36</v>
      </c>
      <c r="E3625" t="s">
        <v>18</v>
      </c>
      <c r="F3625" t="s">
        <v>99</v>
      </c>
      <c r="G3625" t="s">
        <v>46</v>
      </c>
      <c r="H3625" t="s">
        <v>146</v>
      </c>
      <c r="I3625" t="s">
        <v>149</v>
      </c>
      <c r="J3625" t="s">
        <v>13</v>
      </c>
      <c r="K3625" t="s">
        <v>1392</v>
      </c>
      <c r="L3625" t="s">
        <v>92</v>
      </c>
      <c r="N3625" t="str">
        <f>IF(ISBLANK(Sales[[#This Row],[return]]),"No",Sales[[#This Row],[return]])</f>
        <v>No</v>
      </c>
      <c r="O3625" s="2">
        <v>43147</v>
      </c>
      <c r="P3625" s="8" t="str">
        <f>TEXT(DAY(Sales[[#This Row],[OrderDate]]),"ddd")</f>
        <v>Mon</v>
      </c>
      <c r="Q3625" s="8" t="str">
        <f>TEXT(MONTH(Sales[[#This Row],[ShipDate]])*29,"mmm")</f>
        <v>Feb</v>
      </c>
      <c r="R3625">
        <v>1000</v>
      </c>
      <c r="S3625" t="s">
        <v>488</v>
      </c>
      <c r="T3625" t="s">
        <v>90</v>
      </c>
      <c r="U3625">
        <v>10024</v>
      </c>
      <c r="V3625" s="1">
        <v>0</v>
      </c>
      <c r="W3625">
        <v>40</v>
      </c>
      <c r="X3625">
        <v>3</v>
      </c>
      <c r="Y3625">
        <v>90</v>
      </c>
      <c r="AD3625"/>
    </row>
    <row r="3626" spans="1:30" x14ac:dyDescent="0.25">
      <c r="A3626" t="s">
        <v>10</v>
      </c>
      <c r="B3626" s="2">
        <v>43451</v>
      </c>
      <c r="C3626" s="35">
        <f>YEAR(Sales[[#This Row],[ShipDate]])</f>
        <v>2018</v>
      </c>
      <c r="D3626" t="s">
        <v>36</v>
      </c>
      <c r="E3626" t="s">
        <v>31</v>
      </c>
      <c r="F3626" t="s">
        <v>150</v>
      </c>
      <c r="G3626" t="s">
        <v>25</v>
      </c>
      <c r="H3626" t="s">
        <v>146</v>
      </c>
      <c r="I3626" t="s">
        <v>149</v>
      </c>
      <c r="J3626" t="s">
        <v>13</v>
      </c>
      <c r="K3626" t="s">
        <v>147</v>
      </c>
      <c r="L3626" t="s">
        <v>92</v>
      </c>
      <c r="N3626" t="str">
        <f>IF(ISBLANK(Sales[[#This Row],[return]]),"No",Sales[[#This Row],[return]])</f>
        <v>No</v>
      </c>
      <c r="O3626" s="2">
        <v>43445</v>
      </c>
      <c r="P3626" s="8" t="str">
        <f>TEXT(DAY(Sales[[#This Row],[OrderDate]]),"ddd")</f>
        <v>Wed</v>
      </c>
      <c r="Q3626" s="8" t="str">
        <f>TEXT(MONTH(Sales[[#This Row],[ShipDate]])*29,"mmm")</f>
        <v>Dec</v>
      </c>
      <c r="R3626">
        <v>110</v>
      </c>
      <c r="S3626" t="s">
        <v>148</v>
      </c>
      <c r="T3626" t="s">
        <v>90</v>
      </c>
      <c r="U3626">
        <v>10024</v>
      </c>
      <c r="V3626" s="1">
        <v>0</v>
      </c>
      <c r="W3626">
        <v>6</v>
      </c>
      <c r="X3626">
        <v>7</v>
      </c>
      <c r="Y3626">
        <v>15</v>
      </c>
      <c r="AD3626"/>
    </row>
    <row r="3627" spans="1:30" x14ac:dyDescent="0.25">
      <c r="A3627" t="s">
        <v>10</v>
      </c>
      <c r="B3627" s="2">
        <v>43451</v>
      </c>
      <c r="C3627" s="35">
        <f>YEAR(Sales[[#This Row],[ShipDate]])</f>
        <v>2018</v>
      </c>
      <c r="D3627" t="s">
        <v>36</v>
      </c>
      <c r="E3627" t="s">
        <v>31</v>
      </c>
      <c r="F3627" t="s">
        <v>48</v>
      </c>
      <c r="G3627" t="s">
        <v>46</v>
      </c>
      <c r="H3627" t="s">
        <v>146</v>
      </c>
      <c r="I3627" t="s">
        <v>149</v>
      </c>
      <c r="J3627" t="s">
        <v>13</v>
      </c>
      <c r="K3627" t="s">
        <v>147</v>
      </c>
      <c r="L3627" t="s">
        <v>92</v>
      </c>
      <c r="N3627" t="str">
        <f>IF(ISBLANK(Sales[[#This Row],[return]]),"No",Sales[[#This Row],[return]])</f>
        <v>No</v>
      </c>
      <c r="O3627" s="2">
        <v>43445</v>
      </c>
      <c r="P3627" s="8" t="str">
        <f>TEXT(DAY(Sales[[#This Row],[OrderDate]]),"ddd")</f>
        <v>Wed</v>
      </c>
      <c r="Q3627" s="8" t="str">
        <f>TEXT(MONTH(Sales[[#This Row],[ShipDate]])*29,"mmm")</f>
        <v>Dec</v>
      </c>
      <c r="R3627">
        <v>160</v>
      </c>
      <c r="S3627" t="s">
        <v>151</v>
      </c>
      <c r="T3627" t="s">
        <v>90</v>
      </c>
      <c r="U3627">
        <v>10024</v>
      </c>
      <c r="V3627" s="1">
        <v>0</v>
      </c>
      <c r="W3627">
        <v>299</v>
      </c>
      <c r="X3627">
        <v>5</v>
      </c>
      <c r="Y3627">
        <v>1030</v>
      </c>
      <c r="AD3627"/>
    </row>
    <row r="3628" spans="1:30" x14ac:dyDescent="0.25">
      <c r="A3628" t="s">
        <v>10</v>
      </c>
      <c r="B3628" s="2">
        <v>43366</v>
      </c>
      <c r="C3628" s="35">
        <f>YEAR(Sales[[#This Row],[ShipDate]])</f>
        <v>2018</v>
      </c>
      <c r="D3628" t="s">
        <v>36</v>
      </c>
      <c r="E3628" t="s">
        <v>31</v>
      </c>
      <c r="F3628" t="s">
        <v>45</v>
      </c>
      <c r="G3628" t="s">
        <v>25</v>
      </c>
      <c r="H3628" t="s">
        <v>249</v>
      </c>
      <c r="I3628" t="s">
        <v>142</v>
      </c>
      <c r="J3628" t="s">
        <v>13</v>
      </c>
      <c r="K3628" t="s">
        <v>167</v>
      </c>
      <c r="L3628" t="s">
        <v>68</v>
      </c>
      <c r="N3628" t="str">
        <f>IF(ISBLANK(Sales[[#This Row],[return]]),"No",Sales[[#This Row],[return]])</f>
        <v>No</v>
      </c>
      <c r="O3628" s="2">
        <v>43360</v>
      </c>
      <c r="P3628" s="8" t="str">
        <f>TEXT(DAY(Sales[[#This Row],[OrderDate]]),"ddd")</f>
        <v>Tue</v>
      </c>
      <c r="Q3628" s="8" t="str">
        <f>TEXT(MONTH(Sales[[#This Row],[ShipDate]])*29,"mmm")</f>
        <v>Sep</v>
      </c>
      <c r="R3628">
        <v>1416</v>
      </c>
      <c r="S3628" t="s">
        <v>343</v>
      </c>
      <c r="T3628" t="s">
        <v>66</v>
      </c>
      <c r="U3628">
        <v>47201</v>
      </c>
      <c r="V3628" s="1">
        <v>0</v>
      </c>
      <c r="W3628">
        <v>12</v>
      </c>
      <c r="X3628">
        <v>5</v>
      </c>
      <c r="Y3628">
        <v>33</v>
      </c>
      <c r="AD3628"/>
    </row>
    <row r="3629" spans="1:30" x14ac:dyDescent="0.25">
      <c r="A3629" t="s">
        <v>24</v>
      </c>
      <c r="B3629" s="2">
        <v>43426</v>
      </c>
      <c r="C3629" s="35">
        <f>YEAR(Sales[[#This Row],[ShipDate]])</f>
        <v>2018</v>
      </c>
      <c r="D3629" t="s">
        <v>36</v>
      </c>
      <c r="E3629" t="s">
        <v>31</v>
      </c>
      <c r="F3629" t="s">
        <v>99</v>
      </c>
      <c r="G3629" t="s">
        <v>46</v>
      </c>
      <c r="H3629" t="s">
        <v>26</v>
      </c>
      <c r="I3629" t="s">
        <v>32</v>
      </c>
      <c r="J3629" t="s">
        <v>13</v>
      </c>
      <c r="K3629" t="s">
        <v>187</v>
      </c>
      <c r="L3629" t="s">
        <v>30</v>
      </c>
      <c r="N3629" t="str">
        <f>IF(ISBLANK(Sales[[#This Row],[return]]),"No",Sales[[#This Row],[return]])</f>
        <v>No</v>
      </c>
      <c r="O3629" s="2">
        <v>43419</v>
      </c>
      <c r="P3629" s="8" t="str">
        <f>TEXT(DAY(Sales[[#This Row],[OrderDate]]),"ddd")</f>
        <v>Sun</v>
      </c>
      <c r="Q3629" s="8" t="str">
        <f>TEXT(MONTH(Sales[[#This Row],[ShipDate]])*29,"mmm")</f>
        <v>Nov</v>
      </c>
      <c r="R3629">
        <v>913</v>
      </c>
      <c r="S3629" t="s">
        <v>821</v>
      </c>
      <c r="T3629" t="s">
        <v>28</v>
      </c>
      <c r="U3629">
        <v>90008</v>
      </c>
      <c r="V3629" s="1">
        <v>0</v>
      </c>
      <c r="W3629">
        <v>41</v>
      </c>
      <c r="X3629">
        <v>3</v>
      </c>
      <c r="Y3629">
        <v>99</v>
      </c>
      <c r="AD3629"/>
    </row>
    <row r="3630" spans="1:30" x14ac:dyDescent="0.25">
      <c r="A3630" t="s">
        <v>40</v>
      </c>
      <c r="B3630" s="2">
        <v>43366</v>
      </c>
      <c r="C3630" s="35">
        <f>YEAR(Sales[[#This Row],[ShipDate]])</f>
        <v>2018</v>
      </c>
      <c r="D3630" t="s">
        <v>36</v>
      </c>
      <c r="E3630" t="s">
        <v>18</v>
      </c>
      <c r="F3630" t="s">
        <v>50</v>
      </c>
      <c r="G3630" t="s">
        <v>25</v>
      </c>
      <c r="H3630" t="s">
        <v>146</v>
      </c>
      <c r="I3630" t="s">
        <v>149</v>
      </c>
      <c r="J3630" t="s">
        <v>13</v>
      </c>
      <c r="K3630" t="s">
        <v>175</v>
      </c>
      <c r="L3630" t="s">
        <v>92</v>
      </c>
      <c r="N3630" t="str">
        <f>IF(ISBLANK(Sales[[#This Row],[return]]),"No",Sales[[#This Row],[return]])</f>
        <v>No</v>
      </c>
      <c r="O3630" s="2">
        <v>43361</v>
      </c>
      <c r="P3630" s="8" t="str">
        <f>TEXT(DAY(Sales[[#This Row],[OrderDate]]),"ddd")</f>
        <v>Wed</v>
      </c>
      <c r="Q3630" s="8" t="str">
        <f>TEXT(MONTH(Sales[[#This Row],[ShipDate]])*29,"mmm")</f>
        <v>Sep</v>
      </c>
      <c r="R3630">
        <v>236</v>
      </c>
      <c r="S3630" t="s">
        <v>176</v>
      </c>
      <c r="T3630" t="s">
        <v>90</v>
      </c>
      <c r="U3630">
        <v>10009</v>
      </c>
      <c r="V3630" s="1">
        <v>0.2</v>
      </c>
      <c r="W3630">
        <v>2</v>
      </c>
      <c r="X3630">
        <v>1</v>
      </c>
      <c r="Y3630">
        <v>5</v>
      </c>
      <c r="AD3630"/>
    </row>
    <row r="3631" spans="1:30" x14ac:dyDescent="0.25">
      <c r="A3631" t="s">
        <v>40</v>
      </c>
      <c r="B3631" s="2">
        <v>43377</v>
      </c>
      <c r="C3631" s="35">
        <f>YEAR(Sales[[#This Row],[ShipDate]])</f>
        <v>2018</v>
      </c>
      <c r="D3631" t="s">
        <v>36</v>
      </c>
      <c r="E3631" t="s">
        <v>18</v>
      </c>
      <c r="F3631" t="s">
        <v>21</v>
      </c>
      <c r="G3631" t="s">
        <v>11</v>
      </c>
      <c r="H3631" t="s">
        <v>146</v>
      </c>
      <c r="I3631" t="s">
        <v>149</v>
      </c>
      <c r="J3631" t="s">
        <v>13</v>
      </c>
      <c r="K3631" t="s">
        <v>1535</v>
      </c>
      <c r="L3631" t="s">
        <v>92</v>
      </c>
      <c r="N3631" t="str">
        <f>IF(ISBLANK(Sales[[#This Row],[return]]),"No",Sales[[#This Row],[return]])</f>
        <v>No</v>
      </c>
      <c r="O3631" s="2">
        <v>43373</v>
      </c>
      <c r="P3631" s="8" t="str">
        <f>TEXT(DAY(Sales[[#This Row],[OrderDate]]),"ddd")</f>
        <v>Mon</v>
      </c>
      <c r="Q3631" s="8" t="str">
        <f>TEXT(MONTH(Sales[[#This Row],[ShipDate]])*29,"mmm")</f>
        <v>Oct</v>
      </c>
      <c r="R3631">
        <v>1228</v>
      </c>
      <c r="S3631" t="s">
        <v>3109</v>
      </c>
      <c r="T3631" t="s">
        <v>90</v>
      </c>
      <c r="U3631">
        <v>10011</v>
      </c>
      <c r="V3631" s="1">
        <v>0.2</v>
      </c>
      <c r="W3631">
        <v>-26</v>
      </c>
      <c r="X3631">
        <v>5</v>
      </c>
      <c r="Y3631">
        <v>524</v>
      </c>
      <c r="AD3631"/>
    </row>
    <row r="3632" spans="1:30" x14ac:dyDescent="0.25">
      <c r="A3632" t="s">
        <v>10</v>
      </c>
      <c r="B3632" s="2">
        <v>43348</v>
      </c>
      <c r="C3632" s="35">
        <f>YEAR(Sales[[#This Row],[ShipDate]])</f>
        <v>2018</v>
      </c>
      <c r="D3632" t="s">
        <v>19</v>
      </c>
      <c r="E3632" t="s">
        <v>18</v>
      </c>
      <c r="F3632" t="s">
        <v>23</v>
      </c>
      <c r="G3632" t="s">
        <v>11</v>
      </c>
      <c r="H3632" t="s">
        <v>641</v>
      </c>
      <c r="I3632" t="s">
        <v>63</v>
      </c>
      <c r="J3632" t="s">
        <v>13</v>
      </c>
      <c r="K3632" t="s">
        <v>337</v>
      </c>
      <c r="L3632" t="s">
        <v>30</v>
      </c>
      <c r="N3632" t="str">
        <f>IF(ISBLANK(Sales[[#This Row],[return]]),"No",Sales[[#This Row],[return]])</f>
        <v>No</v>
      </c>
      <c r="O3632" s="2">
        <v>43345</v>
      </c>
      <c r="P3632" s="8" t="str">
        <f>TEXT(DAY(Sales[[#This Row],[OrderDate]]),"ddd")</f>
        <v>Mon</v>
      </c>
      <c r="Q3632" s="8" t="str">
        <f>TEXT(MONTH(Sales[[#This Row],[ShipDate]])*29,"mmm")</f>
        <v>Sep</v>
      </c>
      <c r="R3632">
        <v>762</v>
      </c>
      <c r="S3632" t="s">
        <v>145</v>
      </c>
      <c r="T3632" t="s">
        <v>28</v>
      </c>
      <c r="U3632">
        <v>98198</v>
      </c>
      <c r="V3632" s="1">
        <v>0.2</v>
      </c>
      <c r="W3632">
        <v>-3</v>
      </c>
      <c r="X3632">
        <v>3</v>
      </c>
      <c r="Y3632">
        <v>216</v>
      </c>
      <c r="AD3632"/>
    </row>
    <row r="3633" spans="1:30" x14ac:dyDescent="0.25">
      <c r="A3633" t="s">
        <v>10</v>
      </c>
      <c r="B3633" s="2">
        <v>43348</v>
      </c>
      <c r="C3633" s="35">
        <f>YEAR(Sales[[#This Row],[ShipDate]])</f>
        <v>2018</v>
      </c>
      <c r="D3633" t="s">
        <v>19</v>
      </c>
      <c r="E3633" t="s">
        <v>18</v>
      </c>
      <c r="F3633" t="s">
        <v>104</v>
      </c>
      <c r="G3633" t="s">
        <v>25</v>
      </c>
      <c r="H3633" t="s">
        <v>641</v>
      </c>
      <c r="I3633" t="s">
        <v>63</v>
      </c>
      <c r="J3633" t="s">
        <v>13</v>
      </c>
      <c r="K3633" t="s">
        <v>337</v>
      </c>
      <c r="L3633" t="s">
        <v>30</v>
      </c>
      <c r="N3633" t="str">
        <f>IF(ISBLANK(Sales[[#This Row],[return]]),"No",Sales[[#This Row],[return]])</f>
        <v>No</v>
      </c>
      <c r="O3633" s="2">
        <v>43345</v>
      </c>
      <c r="P3633" s="8" t="str">
        <f>TEXT(DAY(Sales[[#This Row],[OrderDate]]),"ddd")</f>
        <v>Mon</v>
      </c>
      <c r="Q3633" s="8" t="str">
        <f>TEXT(MONTH(Sales[[#This Row],[ShipDate]])*29,"mmm")</f>
        <v>Sep</v>
      </c>
      <c r="R3633">
        <v>929</v>
      </c>
      <c r="S3633" t="s">
        <v>3220</v>
      </c>
      <c r="T3633" t="s">
        <v>28</v>
      </c>
      <c r="U3633">
        <v>98198</v>
      </c>
      <c r="V3633" s="1">
        <v>0</v>
      </c>
      <c r="W3633">
        <v>31</v>
      </c>
      <c r="X3633">
        <v>3</v>
      </c>
      <c r="Y3633">
        <v>66</v>
      </c>
      <c r="AD3633"/>
    </row>
    <row r="3634" spans="1:30" x14ac:dyDescent="0.25">
      <c r="A3634" t="s">
        <v>10</v>
      </c>
      <c r="B3634" s="2">
        <v>43167</v>
      </c>
      <c r="C3634" s="35">
        <f>YEAR(Sales[[#This Row],[ShipDate]])</f>
        <v>2018</v>
      </c>
      <c r="D3634" t="s">
        <v>607</v>
      </c>
      <c r="E3634" t="s">
        <v>18</v>
      </c>
      <c r="F3634" t="s">
        <v>50</v>
      </c>
      <c r="G3634" t="s">
        <v>25</v>
      </c>
      <c r="H3634" t="s">
        <v>1297</v>
      </c>
      <c r="I3634" t="s">
        <v>169</v>
      </c>
      <c r="J3634" t="s">
        <v>13</v>
      </c>
      <c r="K3634" t="s">
        <v>1281</v>
      </c>
      <c r="L3634" t="s">
        <v>30</v>
      </c>
      <c r="N3634" t="str">
        <f>IF(ISBLANK(Sales[[#This Row],[return]]),"No",Sales[[#This Row],[return]])</f>
        <v>No</v>
      </c>
      <c r="O3634" s="2">
        <v>43167</v>
      </c>
      <c r="P3634" s="8" t="str">
        <f>TEXT(DAY(Sales[[#This Row],[OrderDate]]),"ddd")</f>
        <v>Sun</v>
      </c>
      <c r="Q3634" s="8" t="str">
        <f>TEXT(MONTH(Sales[[#This Row],[ShipDate]])*29,"mmm")</f>
        <v>Mar</v>
      </c>
      <c r="R3634">
        <v>711</v>
      </c>
      <c r="S3634" t="s">
        <v>1844</v>
      </c>
      <c r="T3634" t="s">
        <v>28</v>
      </c>
      <c r="U3634">
        <v>85301</v>
      </c>
      <c r="V3634" s="1">
        <v>0.7</v>
      </c>
      <c r="W3634">
        <v>-7</v>
      </c>
      <c r="X3634">
        <v>3</v>
      </c>
      <c r="Y3634">
        <v>10</v>
      </c>
      <c r="AD3634"/>
    </row>
    <row r="3635" spans="1:30" x14ac:dyDescent="0.25">
      <c r="A3635" t="s">
        <v>24</v>
      </c>
      <c r="B3635" s="2">
        <v>43396</v>
      </c>
      <c r="C3635" s="35">
        <f>YEAR(Sales[[#This Row],[ShipDate]])</f>
        <v>2018</v>
      </c>
      <c r="D3635" t="s">
        <v>113</v>
      </c>
      <c r="E3635" t="s">
        <v>18</v>
      </c>
      <c r="F3635" t="s">
        <v>45</v>
      </c>
      <c r="G3635" t="s">
        <v>25</v>
      </c>
      <c r="H3635" t="s">
        <v>302</v>
      </c>
      <c r="I3635" t="s">
        <v>252</v>
      </c>
      <c r="J3635" t="s">
        <v>13</v>
      </c>
      <c r="K3635" t="s">
        <v>661</v>
      </c>
      <c r="L3635" t="s">
        <v>92</v>
      </c>
      <c r="N3635" t="str">
        <f>IF(ISBLANK(Sales[[#This Row],[return]]),"No",Sales[[#This Row],[return]])</f>
        <v>No</v>
      </c>
      <c r="O3635" s="2">
        <v>43393</v>
      </c>
      <c r="P3635" s="8" t="str">
        <f>TEXT(DAY(Sales[[#This Row],[OrderDate]]),"ddd")</f>
        <v>Fri</v>
      </c>
      <c r="Q3635" s="8" t="str">
        <f>TEXT(MONTH(Sales[[#This Row],[ShipDate]])*29,"mmm")</f>
        <v>Oct</v>
      </c>
      <c r="R3635">
        <v>1312</v>
      </c>
      <c r="S3635" t="s">
        <v>191</v>
      </c>
      <c r="T3635" t="s">
        <v>90</v>
      </c>
      <c r="U3635">
        <v>43055</v>
      </c>
      <c r="V3635" s="1">
        <v>0.2</v>
      </c>
      <c r="W3635">
        <v>1</v>
      </c>
      <c r="X3635">
        <v>3</v>
      </c>
      <c r="Y3635">
        <v>7</v>
      </c>
      <c r="AD3635"/>
    </row>
    <row r="3636" spans="1:30" x14ac:dyDescent="0.25">
      <c r="A3636" t="s">
        <v>40</v>
      </c>
      <c r="B3636" s="2">
        <v>43180</v>
      </c>
      <c r="C3636" s="35">
        <f>YEAR(Sales[[#This Row],[ShipDate]])</f>
        <v>2018</v>
      </c>
      <c r="D3636" t="s">
        <v>19</v>
      </c>
      <c r="E3636" t="s">
        <v>18</v>
      </c>
      <c r="F3636" t="s">
        <v>21</v>
      </c>
      <c r="G3636" t="s">
        <v>11</v>
      </c>
      <c r="H3636" t="s">
        <v>1426</v>
      </c>
      <c r="I3636" t="s">
        <v>233</v>
      </c>
      <c r="J3636" t="s">
        <v>13</v>
      </c>
      <c r="K3636" t="s">
        <v>1427</v>
      </c>
      <c r="L3636" t="s">
        <v>30</v>
      </c>
      <c r="N3636" t="str">
        <f>IF(ISBLANK(Sales[[#This Row],[return]]),"No",Sales[[#This Row],[return]])</f>
        <v>No</v>
      </c>
      <c r="O3636" s="2">
        <v>43178</v>
      </c>
      <c r="P3636" s="8" t="str">
        <f>TEXT(DAY(Sales[[#This Row],[OrderDate]]),"ddd")</f>
        <v>Thu</v>
      </c>
      <c r="Q3636" s="8" t="str">
        <f>TEXT(MONTH(Sales[[#This Row],[ShipDate]])*29,"mmm")</f>
        <v>Mar</v>
      </c>
      <c r="R3636">
        <v>167</v>
      </c>
      <c r="S3636" t="s">
        <v>1428</v>
      </c>
      <c r="T3636" t="s">
        <v>28</v>
      </c>
      <c r="U3636">
        <v>80122</v>
      </c>
      <c r="V3636" s="1">
        <v>0.7</v>
      </c>
      <c r="W3636">
        <v>-99</v>
      </c>
      <c r="X3636">
        <v>1</v>
      </c>
      <c r="Y3636">
        <v>72</v>
      </c>
      <c r="AD3636"/>
    </row>
    <row r="3637" spans="1:30" x14ac:dyDescent="0.25">
      <c r="A3637" t="s">
        <v>10</v>
      </c>
      <c r="B3637" s="2">
        <v>43294</v>
      </c>
      <c r="C3637" s="35">
        <f>YEAR(Sales[[#This Row],[ShipDate]])</f>
        <v>2018</v>
      </c>
      <c r="D3637" t="s">
        <v>36</v>
      </c>
      <c r="E3637" t="s">
        <v>18</v>
      </c>
      <c r="F3637" t="s">
        <v>45</v>
      </c>
      <c r="G3637" t="s">
        <v>25</v>
      </c>
      <c r="H3637" t="s">
        <v>94</v>
      </c>
      <c r="I3637" t="s">
        <v>78</v>
      </c>
      <c r="J3637" t="s">
        <v>13</v>
      </c>
      <c r="K3637" t="s">
        <v>334</v>
      </c>
      <c r="L3637" t="s">
        <v>30</v>
      </c>
      <c r="N3637" t="str">
        <f>IF(ISBLANK(Sales[[#This Row],[return]]),"No",Sales[[#This Row],[return]])</f>
        <v>No</v>
      </c>
      <c r="O3637" s="2">
        <v>43288</v>
      </c>
      <c r="P3637" s="8" t="str">
        <f>TEXT(DAY(Sales[[#This Row],[OrderDate]]),"ddd")</f>
        <v>Sat</v>
      </c>
      <c r="Q3637" s="8" t="str">
        <f>TEXT(MONTH(Sales[[#This Row],[ShipDate]])*29,"mmm")</f>
        <v>Jul</v>
      </c>
      <c r="R3637">
        <v>359</v>
      </c>
      <c r="S3637" t="s">
        <v>2149</v>
      </c>
      <c r="T3637" t="s">
        <v>28</v>
      </c>
      <c r="U3637">
        <v>84057</v>
      </c>
      <c r="V3637" s="1">
        <v>0</v>
      </c>
      <c r="W3637">
        <v>13</v>
      </c>
      <c r="X3637">
        <v>2</v>
      </c>
      <c r="Y3637">
        <v>46</v>
      </c>
      <c r="AD3637"/>
    </row>
    <row r="3638" spans="1:30" x14ac:dyDescent="0.25">
      <c r="A3638" t="s">
        <v>10</v>
      </c>
      <c r="B3638" s="2">
        <v>43294</v>
      </c>
      <c r="C3638" s="35">
        <f>YEAR(Sales[[#This Row],[ShipDate]])</f>
        <v>2018</v>
      </c>
      <c r="D3638" t="s">
        <v>36</v>
      </c>
      <c r="E3638" t="s">
        <v>18</v>
      </c>
      <c r="F3638" t="s">
        <v>59</v>
      </c>
      <c r="G3638" t="s">
        <v>25</v>
      </c>
      <c r="H3638" t="s">
        <v>94</v>
      </c>
      <c r="I3638" t="s">
        <v>78</v>
      </c>
      <c r="J3638" t="s">
        <v>13</v>
      </c>
      <c r="K3638" t="s">
        <v>334</v>
      </c>
      <c r="L3638" t="s">
        <v>30</v>
      </c>
      <c r="N3638" t="str">
        <f>IF(ISBLANK(Sales[[#This Row],[return]]),"No",Sales[[#This Row],[return]])</f>
        <v>No</v>
      </c>
      <c r="O3638" s="2">
        <v>43288</v>
      </c>
      <c r="P3638" s="8" t="str">
        <f>TEXT(DAY(Sales[[#This Row],[OrderDate]]),"ddd")</f>
        <v>Sat</v>
      </c>
      <c r="Q3638" s="8" t="str">
        <f>TEXT(MONTH(Sales[[#This Row],[ShipDate]])*29,"mmm")</f>
        <v>Jul</v>
      </c>
      <c r="R3638">
        <v>1831</v>
      </c>
      <c r="S3638" t="s">
        <v>868</v>
      </c>
      <c r="T3638" t="s">
        <v>28</v>
      </c>
      <c r="U3638">
        <v>84057</v>
      </c>
      <c r="V3638" s="1">
        <v>0</v>
      </c>
      <c r="W3638">
        <v>6</v>
      </c>
      <c r="X3638">
        <v>2</v>
      </c>
      <c r="Y3638">
        <v>13</v>
      </c>
      <c r="AD3638"/>
    </row>
    <row r="3639" spans="1:30" x14ac:dyDescent="0.25">
      <c r="A3639" t="s">
        <v>10</v>
      </c>
      <c r="B3639" s="2">
        <v>43153</v>
      </c>
      <c r="C3639" s="35">
        <f>YEAR(Sales[[#This Row],[ShipDate]])</f>
        <v>2018</v>
      </c>
      <c r="D3639" t="s">
        <v>19</v>
      </c>
      <c r="E3639" t="s">
        <v>18</v>
      </c>
      <c r="F3639" t="s">
        <v>59</v>
      </c>
      <c r="G3639" t="s">
        <v>25</v>
      </c>
      <c r="H3639" t="s">
        <v>79</v>
      </c>
      <c r="I3639" t="s">
        <v>32</v>
      </c>
      <c r="J3639" t="s">
        <v>13</v>
      </c>
      <c r="K3639" t="s">
        <v>859</v>
      </c>
      <c r="L3639" t="s">
        <v>30</v>
      </c>
      <c r="N3639" t="str">
        <f>IF(ISBLANK(Sales[[#This Row],[return]]),"No",Sales[[#This Row],[return]])</f>
        <v>No</v>
      </c>
      <c r="O3639" s="2">
        <v>43150</v>
      </c>
      <c r="P3639" s="8" t="str">
        <f>TEXT(DAY(Sales[[#This Row],[OrderDate]]),"ddd")</f>
        <v>Thu</v>
      </c>
      <c r="Q3639" s="8" t="str">
        <f>TEXT(MONTH(Sales[[#This Row],[ShipDate]])*29,"mmm")</f>
        <v>Feb</v>
      </c>
      <c r="R3639">
        <v>1670</v>
      </c>
      <c r="S3639" t="s">
        <v>285</v>
      </c>
      <c r="T3639" t="s">
        <v>28</v>
      </c>
      <c r="U3639">
        <v>94109</v>
      </c>
      <c r="V3639" s="1">
        <v>0</v>
      </c>
      <c r="W3639">
        <v>33</v>
      </c>
      <c r="X3639">
        <v>2</v>
      </c>
      <c r="Y3639">
        <v>71</v>
      </c>
      <c r="AD3639"/>
    </row>
    <row r="3640" spans="1:30" x14ac:dyDescent="0.25">
      <c r="A3640" t="s">
        <v>10</v>
      </c>
      <c r="B3640" s="2">
        <v>43228</v>
      </c>
      <c r="C3640" s="35">
        <f>YEAR(Sales[[#This Row],[ShipDate]])</f>
        <v>2018</v>
      </c>
      <c r="D3640" t="s">
        <v>607</v>
      </c>
      <c r="E3640" t="s">
        <v>18</v>
      </c>
      <c r="F3640" t="s">
        <v>59</v>
      </c>
      <c r="G3640" t="s">
        <v>25</v>
      </c>
      <c r="H3640" t="s">
        <v>985</v>
      </c>
      <c r="I3640" t="s">
        <v>252</v>
      </c>
      <c r="J3640" t="s">
        <v>13</v>
      </c>
      <c r="K3640" t="s">
        <v>246</v>
      </c>
      <c r="L3640" t="s">
        <v>92</v>
      </c>
      <c r="N3640" t="str">
        <f>IF(ISBLANK(Sales[[#This Row],[return]]),"No",Sales[[#This Row],[return]])</f>
        <v>No</v>
      </c>
      <c r="O3640" s="2">
        <v>43228</v>
      </c>
      <c r="P3640" s="8" t="str">
        <f>TEXT(DAY(Sales[[#This Row],[OrderDate]]),"ddd")</f>
        <v>Sun</v>
      </c>
      <c r="Q3640" s="8" t="str">
        <f>TEXT(MONTH(Sales[[#This Row],[ShipDate]])*29,"mmm")</f>
        <v>May</v>
      </c>
      <c r="R3640">
        <v>1689</v>
      </c>
      <c r="S3640" t="s">
        <v>856</v>
      </c>
      <c r="T3640" t="s">
        <v>90</v>
      </c>
      <c r="U3640">
        <v>44105</v>
      </c>
      <c r="V3640" s="1">
        <v>0.2</v>
      </c>
      <c r="W3640">
        <v>4</v>
      </c>
      <c r="X3640">
        <v>2</v>
      </c>
      <c r="Y3640">
        <v>11</v>
      </c>
      <c r="AD3640"/>
    </row>
    <row r="3641" spans="1:30" x14ac:dyDescent="0.25">
      <c r="A3641" t="s">
        <v>10</v>
      </c>
      <c r="B3641" s="2">
        <v>43228</v>
      </c>
      <c r="C3641" s="35">
        <f>YEAR(Sales[[#This Row],[ShipDate]])</f>
        <v>2018</v>
      </c>
      <c r="D3641" t="s">
        <v>607</v>
      </c>
      <c r="E3641" t="s">
        <v>18</v>
      </c>
      <c r="F3641" t="s">
        <v>59</v>
      </c>
      <c r="G3641" t="s">
        <v>25</v>
      </c>
      <c r="H3641" t="s">
        <v>985</v>
      </c>
      <c r="I3641" t="s">
        <v>252</v>
      </c>
      <c r="J3641" t="s">
        <v>13</v>
      </c>
      <c r="K3641" t="s">
        <v>246</v>
      </c>
      <c r="L3641" t="s">
        <v>92</v>
      </c>
      <c r="N3641" t="str">
        <f>IF(ISBLANK(Sales[[#This Row],[return]]),"No",Sales[[#This Row],[return]])</f>
        <v>No</v>
      </c>
      <c r="O3641" s="2">
        <v>43228</v>
      </c>
      <c r="P3641" s="8" t="str">
        <f>TEXT(DAY(Sales[[#This Row],[OrderDate]]),"ddd")</f>
        <v>Sun</v>
      </c>
      <c r="Q3641" s="8" t="str">
        <f>TEXT(MONTH(Sales[[#This Row],[ShipDate]])*29,"mmm")</f>
        <v>May</v>
      </c>
      <c r="R3641">
        <v>1827</v>
      </c>
      <c r="S3641" t="s">
        <v>881</v>
      </c>
      <c r="T3641" t="s">
        <v>90</v>
      </c>
      <c r="U3641">
        <v>44105</v>
      </c>
      <c r="V3641" s="1">
        <v>0.2</v>
      </c>
      <c r="W3641">
        <v>4</v>
      </c>
      <c r="X3641">
        <v>2</v>
      </c>
      <c r="Y3641">
        <v>10</v>
      </c>
      <c r="AD3641"/>
    </row>
    <row r="3642" spans="1:30" x14ac:dyDescent="0.25">
      <c r="A3642" t="s">
        <v>10</v>
      </c>
      <c r="B3642" s="2">
        <v>43228</v>
      </c>
      <c r="C3642" s="35">
        <f>YEAR(Sales[[#This Row],[ShipDate]])</f>
        <v>2018</v>
      </c>
      <c r="D3642" t="s">
        <v>607</v>
      </c>
      <c r="E3642" t="s">
        <v>18</v>
      </c>
      <c r="F3642" t="s">
        <v>39</v>
      </c>
      <c r="G3642" t="s">
        <v>25</v>
      </c>
      <c r="H3642" t="s">
        <v>985</v>
      </c>
      <c r="I3642" t="s">
        <v>252</v>
      </c>
      <c r="J3642" t="s">
        <v>13</v>
      </c>
      <c r="K3642" t="s">
        <v>246</v>
      </c>
      <c r="L3642" t="s">
        <v>92</v>
      </c>
      <c r="N3642" t="str">
        <f>IF(ISBLANK(Sales[[#This Row],[return]]),"No",Sales[[#This Row],[return]])</f>
        <v>No</v>
      </c>
      <c r="O3642" s="2">
        <v>43228</v>
      </c>
      <c r="P3642" s="8" t="str">
        <f>TEXT(DAY(Sales[[#This Row],[OrderDate]]),"ddd")</f>
        <v>Sun</v>
      </c>
      <c r="Q3642" s="8" t="str">
        <f>TEXT(MONTH(Sales[[#This Row],[ShipDate]])*29,"mmm")</f>
        <v>May</v>
      </c>
      <c r="R3642">
        <v>790</v>
      </c>
      <c r="S3642" t="s">
        <v>1873</v>
      </c>
      <c r="T3642" t="s">
        <v>90</v>
      </c>
      <c r="U3642">
        <v>44105</v>
      </c>
      <c r="V3642" s="1">
        <v>0.2</v>
      </c>
      <c r="W3642">
        <v>2</v>
      </c>
      <c r="X3642">
        <v>2</v>
      </c>
      <c r="Y3642">
        <v>25</v>
      </c>
      <c r="AD3642"/>
    </row>
    <row r="3643" spans="1:30" x14ac:dyDescent="0.25">
      <c r="A3643" t="s">
        <v>10</v>
      </c>
      <c r="B3643" s="2">
        <v>43228</v>
      </c>
      <c r="C3643" s="35">
        <f>YEAR(Sales[[#This Row],[ShipDate]])</f>
        <v>2018</v>
      </c>
      <c r="D3643" t="s">
        <v>607</v>
      </c>
      <c r="E3643" t="s">
        <v>18</v>
      </c>
      <c r="F3643" t="s">
        <v>39</v>
      </c>
      <c r="G3643" t="s">
        <v>25</v>
      </c>
      <c r="H3643" t="s">
        <v>985</v>
      </c>
      <c r="I3643" t="s">
        <v>252</v>
      </c>
      <c r="J3643" t="s">
        <v>13</v>
      </c>
      <c r="K3643" t="s">
        <v>246</v>
      </c>
      <c r="L3643" t="s">
        <v>92</v>
      </c>
      <c r="N3643" t="str">
        <f>IF(ISBLANK(Sales[[#This Row],[return]]),"No",Sales[[#This Row],[return]])</f>
        <v>No</v>
      </c>
      <c r="O3643" s="2">
        <v>43228</v>
      </c>
      <c r="P3643" s="8" t="str">
        <f>TEXT(DAY(Sales[[#This Row],[OrderDate]]),"ddd")</f>
        <v>Sun</v>
      </c>
      <c r="Q3643" s="8" t="str">
        <f>TEXT(MONTH(Sales[[#This Row],[ShipDate]])*29,"mmm")</f>
        <v>May</v>
      </c>
      <c r="R3643">
        <v>1461</v>
      </c>
      <c r="S3643" t="s">
        <v>1875</v>
      </c>
      <c r="T3643" t="s">
        <v>90</v>
      </c>
      <c r="U3643">
        <v>44105</v>
      </c>
      <c r="V3643" s="1">
        <v>0.2</v>
      </c>
      <c r="W3643">
        <v>88</v>
      </c>
      <c r="X3643">
        <v>3</v>
      </c>
      <c r="Y3643">
        <v>1006</v>
      </c>
      <c r="AD3643"/>
    </row>
    <row r="3644" spans="1:30" x14ac:dyDescent="0.25">
      <c r="A3644" t="s">
        <v>10</v>
      </c>
      <c r="B3644" s="2">
        <v>43228</v>
      </c>
      <c r="C3644" s="35">
        <f>YEAR(Sales[[#This Row],[ShipDate]])</f>
        <v>2018</v>
      </c>
      <c r="D3644" t="s">
        <v>607</v>
      </c>
      <c r="E3644" t="s">
        <v>18</v>
      </c>
      <c r="F3644" t="s">
        <v>99</v>
      </c>
      <c r="G3644" t="s">
        <v>46</v>
      </c>
      <c r="H3644" t="s">
        <v>985</v>
      </c>
      <c r="I3644" t="s">
        <v>252</v>
      </c>
      <c r="J3644" t="s">
        <v>13</v>
      </c>
      <c r="K3644" t="s">
        <v>246</v>
      </c>
      <c r="L3644" t="s">
        <v>92</v>
      </c>
      <c r="N3644" t="str">
        <f>IF(ISBLANK(Sales[[#This Row],[return]]),"No",Sales[[#This Row],[return]])</f>
        <v>No</v>
      </c>
      <c r="O3644" s="2">
        <v>43228</v>
      </c>
      <c r="P3644" s="8" t="str">
        <f>TEXT(DAY(Sales[[#This Row],[OrderDate]]),"ddd")</f>
        <v>Sun</v>
      </c>
      <c r="Q3644" s="8" t="str">
        <f>TEXT(MONTH(Sales[[#This Row],[ShipDate]])*29,"mmm")</f>
        <v>May</v>
      </c>
      <c r="R3644">
        <v>1406</v>
      </c>
      <c r="S3644" t="s">
        <v>851</v>
      </c>
      <c r="T3644" t="s">
        <v>90</v>
      </c>
      <c r="U3644">
        <v>44105</v>
      </c>
      <c r="V3644" s="1">
        <v>0.2</v>
      </c>
      <c r="W3644">
        <v>7</v>
      </c>
      <c r="X3644">
        <v>2</v>
      </c>
      <c r="Y3644">
        <v>58</v>
      </c>
      <c r="AD3644"/>
    </row>
    <row r="3645" spans="1:30" x14ac:dyDescent="0.25">
      <c r="A3645" t="s">
        <v>40</v>
      </c>
      <c r="B3645" s="2">
        <v>43121</v>
      </c>
      <c r="C3645" s="35">
        <f>YEAR(Sales[[#This Row],[ShipDate]])</f>
        <v>2018</v>
      </c>
      <c r="D3645" t="s">
        <v>36</v>
      </c>
      <c r="E3645" t="s">
        <v>31</v>
      </c>
      <c r="F3645" t="s">
        <v>99</v>
      </c>
      <c r="G3645" t="s">
        <v>46</v>
      </c>
      <c r="H3645" t="s">
        <v>249</v>
      </c>
      <c r="I3645" t="s">
        <v>598</v>
      </c>
      <c r="J3645" t="s">
        <v>13</v>
      </c>
      <c r="K3645" t="s">
        <v>2679</v>
      </c>
      <c r="L3645" t="s">
        <v>17</v>
      </c>
      <c r="N3645" t="str">
        <f>IF(ISBLANK(Sales[[#This Row],[return]]),"No",Sales[[#This Row],[return]])</f>
        <v>No</v>
      </c>
      <c r="O3645" s="2">
        <v>43117</v>
      </c>
      <c r="P3645" s="8" t="str">
        <f>TEXT(DAY(Sales[[#This Row],[OrderDate]]),"ddd")</f>
        <v>Tue</v>
      </c>
      <c r="Q3645" s="8" t="str">
        <f>TEXT(MONTH(Sales[[#This Row],[ShipDate]])*29,"mmm")</f>
        <v>Jan</v>
      </c>
      <c r="R3645">
        <v>667</v>
      </c>
      <c r="S3645" t="s">
        <v>972</v>
      </c>
      <c r="T3645" t="s">
        <v>15</v>
      </c>
      <c r="U3645">
        <v>31907</v>
      </c>
      <c r="V3645" s="1">
        <v>0</v>
      </c>
      <c r="W3645">
        <v>32</v>
      </c>
      <c r="X3645">
        <v>4</v>
      </c>
      <c r="Y3645">
        <v>316</v>
      </c>
      <c r="AD3645"/>
    </row>
    <row r="3646" spans="1:30" x14ac:dyDescent="0.25">
      <c r="A3646" t="s">
        <v>40</v>
      </c>
      <c r="B3646" s="2">
        <v>43374</v>
      </c>
      <c r="C3646" s="35">
        <f>YEAR(Sales[[#This Row],[ShipDate]])</f>
        <v>2018</v>
      </c>
      <c r="D3646" t="s">
        <v>19</v>
      </c>
      <c r="E3646" t="s">
        <v>31</v>
      </c>
      <c r="F3646" t="s">
        <v>45</v>
      </c>
      <c r="G3646" t="s">
        <v>25</v>
      </c>
      <c r="H3646" t="s">
        <v>2814</v>
      </c>
      <c r="I3646" t="s">
        <v>169</v>
      </c>
      <c r="J3646" t="s">
        <v>13</v>
      </c>
      <c r="K3646" t="s">
        <v>2688</v>
      </c>
      <c r="L3646" t="s">
        <v>30</v>
      </c>
      <c r="N3646" t="str">
        <f>IF(ISBLANK(Sales[[#This Row],[return]]),"No",Sales[[#This Row],[return]])</f>
        <v>No</v>
      </c>
      <c r="O3646" s="2">
        <v>43372</v>
      </c>
      <c r="P3646" s="8" t="str">
        <f>TEXT(DAY(Sales[[#This Row],[OrderDate]]),"ddd")</f>
        <v>Sun</v>
      </c>
      <c r="Q3646" s="8" t="str">
        <f>TEXT(MONTH(Sales[[#This Row],[ShipDate]])*29,"mmm")</f>
        <v>Oct</v>
      </c>
      <c r="R3646">
        <v>1169</v>
      </c>
      <c r="S3646" t="s">
        <v>1695</v>
      </c>
      <c r="T3646" t="s">
        <v>28</v>
      </c>
      <c r="U3646">
        <v>85364</v>
      </c>
      <c r="V3646" s="1">
        <v>0.2</v>
      </c>
      <c r="W3646">
        <v>1</v>
      </c>
      <c r="X3646">
        <v>4</v>
      </c>
      <c r="Y3646">
        <v>10</v>
      </c>
      <c r="AD3646"/>
    </row>
    <row r="3647" spans="1:30" x14ac:dyDescent="0.25">
      <c r="A3647" t="s">
        <v>24</v>
      </c>
      <c r="B3647" s="2">
        <v>43369</v>
      </c>
      <c r="C3647" s="35">
        <f>YEAR(Sales[[#This Row],[ShipDate]])</f>
        <v>2018</v>
      </c>
      <c r="D3647" t="s">
        <v>113</v>
      </c>
      <c r="E3647" t="s">
        <v>31</v>
      </c>
      <c r="F3647" t="s">
        <v>104</v>
      </c>
      <c r="G3647" t="s">
        <v>25</v>
      </c>
      <c r="H3647" t="s">
        <v>457</v>
      </c>
      <c r="I3647" t="s">
        <v>32</v>
      </c>
      <c r="J3647" t="s">
        <v>13</v>
      </c>
      <c r="K3647" t="s">
        <v>27</v>
      </c>
      <c r="L3647" t="s">
        <v>30</v>
      </c>
      <c r="N3647" t="str">
        <f>IF(ISBLANK(Sales[[#This Row],[return]]),"No",Sales[[#This Row],[return]])</f>
        <v>No</v>
      </c>
      <c r="O3647" s="2">
        <v>43366</v>
      </c>
      <c r="P3647" s="8" t="str">
        <f>TEXT(DAY(Sales[[#This Row],[OrderDate]]),"ddd")</f>
        <v>Mon</v>
      </c>
      <c r="Q3647" s="8" t="str">
        <f>TEXT(MONTH(Sales[[#This Row],[ShipDate]])*29,"mmm")</f>
        <v>Sep</v>
      </c>
      <c r="R3647">
        <v>1292</v>
      </c>
      <c r="S3647" t="s">
        <v>103</v>
      </c>
      <c r="T3647" t="s">
        <v>28</v>
      </c>
      <c r="U3647">
        <v>92037</v>
      </c>
      <c r="V3647" s="1">
        <v>0</v>
      </c>
      <c r="W3647">
        <v>2</v>
      </c>
      <c r="X3647">
        <v>2</v>
      </c>
      <c r="Y3647">
        <v>4</v>
      </c>
      <c r="AD3647"/>
    </row>
    <row r="3648" spans="1:30" x14ac:dyDescent="0.25">
      <c r="A3648" t="s">
        <v>24</v>
      </c>
      <c r="B3648" s="2">
        <v>43369</v>
      </c>
      <c r="C3648" s="35">
        <f>YEAR(Sales[[#This Row],[ShipDate]])</f>
        <v>2018</v>
      </c>
      <c r="D3648" t="s">
        <v>113</v>
      </c>
      <c r="E3648" t="s">
        <v>31</v>
      </c>
      <c r="F3648" t="s">
        <v>33</v>
      </c>
      <c r="G3648" t="s">
        <v>25</v>
      </c>
      <c r="H3648" t="s">
        <v>457</v>
      </c>
      <c r="I3648" t="s">
        <v>32</v>
      </c>
      <c r="J3648" t="s">
        <v>13</v>
      </c>
      <c r="K3648" t="s">
        <v>27</v>
      </c>
      <c r="L3648" t="s">
        <v>30</v>
      </c>
      <c r="N3648" t="str">
        <f>IF(ISBLANK(Sales[[#This Row],[return]]),"No",Sales[[#This Row],[return]])</f>
        <v>No</v>
      </c>
      <c r="O3648" s="2">
        <v>43366</v>
      </c>
      <c r="P3648" s="8" t="str">
        <f>TEXT(DAY(Sales[[#This Row],[OrderDate]]),"ddd")</f>
        <v>Mon</v>
      </c>
      <c r="Q3648" s="8" t="str">
        <f>TEXT(MONTH(Sales[[#This Row],[ShipDate]])*29,"mmm")</f>
        <v>Sep</v>
      </c>
      <c r="R3648">
        <v>220</v>
      </c>
      <c r="S3648" t="s">
        <v>352</v>
      </c>
      <c r="T3648" t="s">
        <v>28</v>
      </c>
      <c r="U3648">
        <v>92037</v>
      </c>
      <c r="V3648" s="1">
        <v>0</v>
      </c>
      <c r="W3648">
        <v>9</v>
      </c>
      <c r="X3648">
        <v>3</v>
      </c>
      <c r="Y3648">
        <v>19</v>
      </c>
      <c r="AD3648"/>
    </row>
    <row r="3649" spans="1:30" x14ac:dyDescent="0.25">
      <c r="A3649" t="s">
        <v>10</v>
      </c>
      <c r="B3649" s="2">
        <v>43138</v>
      </c>
      <c r="C3649" s="35">
        <f>YEAR(Sales[[#This Row],[ShipDate]])</f>
        <v>2018</v>
      </c>
      <c r="D3649" t="s">
        <v>607</v>
      </c>
      <c r="E3649" t="s">
        <v>18</v>
      </c>
      <c r="F3649" t="s">
        <v>33</v>
      </c>
      <c r="G3649" t="s">
        <v>25</v>
      </c>
      <c r="H3649" t="s">
        <v>171</v>
      </c>
      <c r="I3649" t="s">
        <v>174</v>
      </c>
      <c r="J3649" t="s">
        <v>13</v>
      </c>
      <c r="K3649" t="s">
        <v>934</v>
      </c>
      <c r="L3649" t="s">
        <v>17</v>
      </c>
      <c r="N3649" t="str">
        <f>IF(ISBLANK(Sales[[#This Row],[return]]),"No",Sales[[#This Row],[return]])</f>
        <v>No</v>
      </c>
      <c r="O3649" s="2">
        <v>43138</v>
      </c>
      <c r="P3649" s="8" t="str">
        <f>TEXT(DAY(Sales[[#This Row],[OrderDate]]),"ddd")</f>
        <v>Sat</v>
      </c>
      <c r="Q3649" s="8" t="str">
        <f>TEXT(MONTH(Sales[[#This Row],[ShipDate]])*29,"mmm")</f>
        <v>Feb</v>
      </c>
      <c r="R3649">
        <v>1264</v>
      </c>
      <c r="S3649" t="s">
        <v>1658</v>
      </c>
      <c r="T3649" t="s">
        <v>15</v>
      </c>
      <c r="U3649">
        <v>22153</v>
      </c>
      <c r="V3649" s="1">
        <v>0</v>
      </c>
      <c r="W3649">
        <v>4</v>
      </c>
      <c r="X3649">
        <v>3</v>
      </c>
      <c r="Y3649">
        <v>8</v>
      </c>
      <c r="AD3649"/>
    </row>
    <row r="3650" spans="1:30" x14ac:dyDescent="0.25">
      <c r="A3650" t="s">
        <v>10</v>
      </c>
      <c r="B3650" s="2">
        <v>43138</v>
      </c>
      <c r="C3650" s="35">
        <f>YEAR(Sales[[#This Row],[ShipDate]])</f>
        <v>2018</v>
      </c>
      <c r="D3650" t="s">
        <v>607</v>
      </c>
      <c r="E3650" t="s">
        <v>18</v>
      </c>
      <c r="F3650" t="s">
        <v>99</v>
      </c>
      <c r="G3650" t="s">
        <v>46</v>
      </c>
      <c r="H3650" t="s">
        <v>171</v>
      </c>
      <c r="I3650" t="s">
        <v>174</v>
      </c>
      <c r="J3650" t="s">
        <v>13</v>
      </c>
      <c r="K3650" t="s">
        <v>934</v>
      </c>
      <c r="L3650" t="s">
        <v>17</v>
      </c>
      <c r="N3650" t="str">
        <f>IF(ISBLANK(Sales[[#This Row],[return]]),"No",Sales[[#This Row],[return]])</f>
        <v>No</v>
      </c>
      <c r="O3650" s="2">
        <v>43138</v>
      </c>
      <c r="P3650" s="8" t="str">
        <f>TEXT(DAY(Sales[[#This Row],[OrderDate]]),"ddd")</f>
        <v>Sat</v>
      </c>
      <c r="Q3650" s="8" t="str">
        <f>TEXT(MONTH(Sales[[#This Row],[ShipDate]])*29,"mmm")</f>
        <v>Feb</v>
      </c>
      <c r="R3650">
        <v>1090</v>
      </c>
      <c r="S3650" t="s">
        <v>2405</v>
      </c>
      <c r="T3650" t="s">
        <v>15</v>
      </c>
      <c r="U3650">
        <v>22153</v>
      </c>
      <c r="V3650" s="1">
        <v>0</v>
      </c>
      <c r="W3650">
        <v>21</v>
      </c>
      <c r="X3650">
        <v>4</v>
      </c>
      <c r="Y3650">
        <v>100</v>
      </c>
      <c r="AD3650"/>
    </row>
    <row r="3651" spans="1:30" x14ac:dyDescent="0.25">
      <c r="A3651" t="s">
        <v>10</v>
      </c>
      <c r="B3651" s="2">
        <v>43436</v>
      </c>
      <c r="C3651" s="35">
        <f>YEAR(Sales[[#This Row],[ShipDate]])</f>
        <v>2018</v>
      </c>
      <c r="D3651" t="s">
        <v>36</v>
      </c>
      <c r="E3651" t="s">
        <v>18</v>
      </c>
      <c r="F3651" t="s">
        <v>45</v>
      </c>
      <c r="G3651" t="s">
        <v>25</v>
      </c>
      <c r="H3651" t="s">
        <v>1110</v>
      </c>
      <c r="I3651" t="s">
        <v>70</v>
      </c>
      <c r="J3651" t="s">
        <v>13</v>
      </c>
      <c r="K3651" t="s">
        <v>1346</v>
      </c>
      <c r="L3651" t="s">
        <v>68</v>
      </c>
      <c r="N3651" t="str">
        <f>IF(ISBLANK(Sales[[#This Row],[return]]),"No",Sales[[#This Row],[return]])</f>
        <v>No</v>
      </c>
      <c r="O3651" s="2">
        <v>43430</v>
      </c>
      <c r="P3651" s="8" t="str">
        <f>TEXT(DAY(Sales[[#This Row],[OrderDate]]),"ddd")</f>
        <v>Thu</v>
      </c>
      <c r="Q3651" s="8" t="str">
        <f>TEXT(MONTH(Sales[[#This Row],[ShipDate]])*29,"mmm")</f>
        <v>Dec</v>
      </c>
      <c r="R3651">
        <v>525</v>
      </c>
      <c r="S3651" t="s">
        <v>2002</v>
      </c>
      <c r="T3651" t="s">
        <v>66</v>
      </c>
      <c r="U3651">
        <v>79907</v>
      </c>
      <c r="V3651" s="1">
        <v>0.2</v>
      </c>
      <c r="W3651">
        <v>4</v>
      </c>
      <c r="X3651">
        <v>4</v>
      </c>
      <c r="Y3651">
        <v>18</v>
      </c>
      <c r="AD3651"/>
    </row>
    <row r="3652" spans="1:30" x14ac:dyDescent="0.25">
      <c r="A3652" t="s">
        <v>40</v>
      </c>
      <c r="B3652" s="2">
        <v>43349</v>
      </c>
      <c r="C3652" s="35">
        <f>YEAR(Sales[[#This Row],[ShipDate]])</f>
        <v>2018</v>
      </c>
      <c r="D3652" t="s">
        <v>36</v>
      </c>
      <c r="E3652" t="s">
        <v>18</v>
      </c>
      <c r="F3652" t="s">
        <v>38</v>
      </c>
      <c r="G3652" t="s">
        <v>11</v>
      </c>
      <c r="H3652" t="s">
        <v>235</v>
      </c>
      <c r="I3652" t="s">
        <v>58</v>
      </c>
      <c r="J3652" t="s">
        <v>13</v>
      </c>
      <c r="K3652" t="s">
        <v>1522</v>
      </c>
      <c r="L3652" t="s">
        <v>17</v>
      </c>
      <c r="M3652" t="s">
        <v>82</v>
      </c>
      <c r="N3652" t="str">
        <f>IF(ISBLANK(Sales[[#This Row],[return]]),"No",Sales[[#This Row],[return]])</f>
        <v>Yes</v>
      </c>
      <c r="O3652" s="2">
        <v>43345</v>
      </c>
      <c r="P3652" s="8" t="str">
        <f>TEXT(DAY(Sales[[#This Row],[OrderDate]]),"ddd")</f>
        <v>Mon</v>
      </c>
      <c r="Q3652" s="8" t="str">
        <f>TEXT(MONTH(Sales[[#This Row],[ShipDate]])*29,"mmm")</f>
        <v>Sep</v>
      </c>
      <c r="R3652">
        <v>848</v>
      </c>
      <c r="S3652" t="s">
        <v>257</v>
      </c>
      <c r="T3652" t="s">
        <v>15</v>
      </c>
      <c r="U3652">
        <v>28205</v>
      </c>
      <c r="V3652" s="1">
        <v>0.4</v>
      </c>
      <c r="W3652">
        <v>-150</v>
      </c>
      <c r="X3652">
        <v>3</v>
      </c>
      <c r="Y3652">
        <v>473</v>
      </c>
      <c r="AD3652"/>
    </row>
    <row r="3653" spans="1:30" x14ac:dyDescent="0.25">
      <c r="A3653" t="s">
        <v>40</v>
      </c>
      <c r="B3653" s="2">
        <v>43349</v>
      </c>
      <c r="C3653" s="35">
        <f>YEAR(Sales[[#This Row],[ShipDate]])</f>
        <v>2018</v>
      </c>
      <c r="D3653" t="s">
        <v>36</v>
      </c>
      <c r="E3653" t="s">
        <v>18</v>
      </c>
      <c r="F3653" t="s">
        <v>45</v>
      </c>
      <c r="G3653" t="s">
        <v>25</v>
      </c>
      <c r="H3653" t="s">
        <v>235</v>
      </c>
      <c r="I3653" t="s">
        <v>58</v>
      </c>
      <c r="J3653" t="s">
        <v>13</v>
      </c>
      <c r="K3653" t="s">
        <v>1522</v>
      </c>
      <c r="L3653" t="s">
        <v>17</v>
      </c>
      <c r="M3653" t="s">
        <v>82</v>
      </c>
      <c r="N3653" t="str">
        <f>IF(ISBLANK(Sales[[#This Row],[return]]),"No",Sales[[#This Row],[return]])</f>
        <v>Yes</v>
      </c>
      <c r="O3653" s="2">
        <v>43345</v>
      </c>
      <c r="P3653" s="8" t="str">
        <f>TEXT(DAY(Sales[[#This Row],[OrderDate]]),"ddd")</f>
        <v>Mon</v>
      </c>
      <c r="Q3653" s="8" t="str">
        <f>TEXT(MONTH(Sales[[#This Row],[ShipDate]])*29,"mmm")</f>
        <v>Sep</v>
      </c>
      <c r="R3653">
        <v>1848</v>
      </c>
      <c r="S3653" t="s">
        <v>864</v>
      </c>
      <c r="T3653" t="s">
        <v>15</v>
      </c>
      <c r="U3653">
        <v>28205</v>
      </c>
      <c r="V3653" s="1">
        <v>0.2</v>
      </c>
      <c r="W3653">
        <v>3</v>
      </c>
      <c r="X3653">
        <v>4</v>
      </c>
      <c r="Y3653">
        <v>19</v>
      </c>
      <c r="AD3653"/>
    </row>
    <row r="3654" spans="1:30" x14ac:dyDescent="0.25">
      <c r="A3654" t="s">
        <v>40</v>
      </c>
      <c r="B3654" s="2">
        <v>43349</v>
      </c>
      <c r="C3654" s="35">
        <f>YEAR(Sales[[#This Row],[ShipDate]])</f>
        <v>2018</v>
      </c>
      <c r="D3654" t="s">
        <v>36</v>
      </c>
      <c r="E3654" t="s">
        <v>18</v>
      </c>
      <c r="F3654" t="s">
        <v>52</v>
      </c>
      <c r="G3654" t="s">
        <v>25</v>
      </c>
      <c r="H3654" t="s">
        <v>235</v>
      </c>
      <c r="I3654" t="s">
        <v>58</v>
      </c>
      <c r="J3654" t="s">
        <v>13</v>
      </c>
      <c r="K3654" t="s">
        <v>1522</v>
      </c>
      <c r="L3654" t="s">
        <v>17</v>
      </c>
      <c r="M3654" t="s">
        <v>82</v>
      </c>
      <c r="N3654" t="str">
        <f>IF(ISBLANK(Sales[[#This Row],[return]]),"No",Sales[[#This Row],[return]])</f>
        <v>Yes</v>
      </c>
      <c r="O3654" s="2">
        <v>43345</v>
      </c>
      <c r="P3654" s="8" t="str">
        <f>TEXT(DAY(Sales[[#This Row],[OrderDate]]),"ddd")</f>
        <v>Mon</v>
      </c>
      <c r="Q3654" s="8" t="str">
        <f>TEXT(MONTH(Sales[[#This Row],[ShipDate]])*29,"mmm")</f>
        <v>Sep</v>
      </c>
      <c r="R3654">
        <v>299</v>
      </c>
      <c r="S3654" t="s">
        <v>1717</v>
      </c>
      <c r="T3654" t="s">
        <v>15</v>
      </c>
      <c r="U3654">
        <v>28205</v>
      </c>
      <c r="V3654" s="1">
        <v>0.2</v>
      </c>
      <c r="W3654">
        <v>35</v>
      </c>
      <c r="X3654">
        <v>9</v>
      </c>
      <c r="Y3654">
        <v>309</v>
      </c>
      <c r="AD3654"/>
    </row>
    <row r="3655" spans="1:30" x14ac:dyDescent="0.25">
      <c r="A3655" t="s">
        <v>40</v>
      </c>
      <c r="B3655" s="2">
        <v>43349</v>
      </c>
      <c r="C3655" s="35">
        <f>YEAR(Sales[[#This Row],[ShipDate]])</f>
        <v>2018</v>
      </c>
      <c r="D3655" t="s">
        <v>36</v>
      </c>
      <c r="E3655" t="s">
        <v>18</v>
      </c>
      <c r="F3655" t="s">
        <v>50</v>
      </c>
      <c r="G3655" t="s">
        <v>25</v>
      </c>
      <c r="H3655" t="s">
        <v>235</v>
      </c>
      <c r="I3655" t="s">
        <v>58</v>
      </c>
      <c r="J3655" t="s">
        <v>13</v>
      </c>
      <c r="K3655" t="s">
        <v>1522</v>
      </c>
      <c r="L3655" t="s">
        <v>17</v>
      </c>
      <c r="M3655" t="s">
        <v>82</v>
      </c>
      <c r="N3655" t="str">
        <f>IF(ISBLANK(Sales[[#This Row],[return]]),"No",Sales[[#This Row],[return]])</f>
        <v>Yes</v>
      </c>
      <c r="O3655" s="2">
        <v>43345</v>
      </c>
      <c r="P3655" s="8" t="str">
        <f>TEXT(DAY(Sales[[#This Row],[OrderDate]]),"ddd")</f>
        <v>Mon</v>
      </c>
      <c r="Q3655" s="8" t="str">
        <f>TEXT(MONTH(Sales[[#This Row],[ShipDate]])*29,"mmm")</f>
        <v>Sep</v>
      </c>
      <c r="R3655">
        <v>697</v>
      </c>
      <c r="S3655" t="s">
        <v>2223</v>
      </c>
      <c r="T3655" t="s">
        <v>15</v>
      </c>
      <c r="U3655">
        <v>28205</v>
      </c>
      <c r="V3655" s="1">
        <v>0.7</v>
      </c>
      <c r="W3655">
        <v>-13</v>
      </c>
      <c r="X3655">
        <v>5</v>
      </c>
      <c r="Y3655">
        <v>17</v>
      </c>
      <c r="AD3655"/>
    </row>
    <row r="3656" spans="1:30" x14ac:dyDescent="0.25">
      <c r="A3656" t="s">
        <v>40</v>
      </c>
      <c r="B3656" s="2">
        <v>43349</v>
      </c>
      <c r="C3656" s="35">
        <f>YEAR(Sales[[#This Row],[ShipDate]])</f>
        <v>2018</v>
      </c>
      <c r="D3656" t="s">
        <v>36</v>
      </c>
      <c r="E3656" t="s">
        <v>18</v>
      </c>
      <c r="F3656" t="s">
        <v>50</v>
      </c>
      <c r="G3656" t="s">
        <v>25</v>
      </c>
      <c r="H3656" t="s">
        <v>235</v>
      </c>
      <c r="I3656" t="s">
        <v>58</v>
      </c>
      <c r="J3656" t="s">
        <v>13</v>
      </c>
      <c r="K3656" t="s">
        <v>1522</v>
      </c>
      <c r="L3656" t="s">
        <v>17</v>
      </c>
      <c r="M3656" t="s">
        <v>82</v>
      </c>
      <c r="N3656" t="str">
        <f>IF(ISBLANK(Sales[[#This Row],[return]]),"No",Sales[[#This Row],[return]])</f>
        <v>Yes</v>
      </c>
      <c r="O3656" s="2">
        <v>43345</v>
      </c>
      <c r="P3656" s="8" t="str">
        <f>TEXT(DAY(Sales[[#This Row],[OrderDate]]),"ddd")</f>
        <v>Mon</v>
      </c>
      <c r="Q3656" s="8" t="str">
        <f>TEXT(MONTH(Sales[[#This Row],[ShipDate]])*29,"mmm")</f>
        <v>Sep</v>
      </c>
      <c r="R3656">
        <v>795</v>
      </c>
      <c r="S3656" t="s">
        <v>1749</v>
      </c>
      <c r="T3656" t="s">
        <v>15</v>
      </c>
      <c r="U3656">
        <v>28205</v>
      </c>
      <c r="V3656" s="1">
        <v>0.7</v>
      </c>
      <c r="W3656">
        <v>-18</v>
      </c>
      <c r="X3656">
        <v>7</v>
      </c>
      <c r="Y3656">
        <v>23</v>
      </c>
      <c r="AD3656"/>
    </row>
    <row r="3657" spans="1:30" x14ac:dyDescent="0.25">
      <c r="A3657" t="s">
        <v>40</v>
      </c>
      <c r="B3657" s="2">
        <v>43349</v>
      </c>
      <c r="C3657" s="35">
        <f>YEAR(Sales[[#This Row],[ShipDate]])</f>
        <v>2018</v>
      </c>
      <c r="D3657" t="s">
        <v>36</v>
      </c>
      <c r="E3657" t="s">
        <v>18</v>
      </c>
      <c r="F3657" t="s">
        <v>99</v>
      </c>
      <c r="G3657" t="s">
        <v>46</v>
      </c>
      <c r="H3657" t="s">
        <v>235</v>
      </c>
      <c r="I3657" t="s">
        <v>58</v>
      </c>
      <c r="J3657" t="s">
        <v>13</v>
      </c>
      <c r="K3657" t="s">
        <v>1522</v>
      </c>
      <c r="L3657" t="s">
        <v>17</v>
      </c>
      <c r="M3657" t="s">
        <v>82</v>
      </c>
      <c r="N3657" t="str">
        <f>IF(ISBLANK(Sales[[#This Row],[return]]),"No",Sales[[#This Row],[return]])</f>
        <v>Yes</v>
      </c>
      <c r="O3657" s="2">
        <v>43345</v>
      </c>
      <c r="P3657" s="8" t="str">
        <f>TEXT(DAY(Sales[[#This Row],[OrderDate]]),"ddd")</f>
        <v>Mon</v>
      </c>
      <c r="Q3657" s="8" t="str">
        <f>TEXT(MONTH(Sales[[#This Row],[ShipDate]])*29,"mmm")</f>
        <v>Sep</v>
      </c>
      <c r="R3657">
        <v>1283</v>
      </c>
      <c r="S3657" t="s">
        <v>2360</v>
      </c>
      <c r="T3657" t="s">
        <v>15</v>
      </c>
      <c r="U3657">
        <v>28205</v>
      </c>
      <c r="V3657" s="1">
        <v>0.2</v>
      </c>
      <c r="W3657">
        <v>304</v>
      </c>
      <c r="X3657">
        <v>3</v>
      </c>
      <c r="Y3657">
        <v>1013</v>
      </c>
      <c r="AD3657"/>
    </row>
    <row r="3658" spans="1:30" x14ac:dyDescent="0.25">
      <c r="A3658" t="s">
        <v>40</v>
      </c>
      <c r="B3658" s="2">
        <v>43434</v>
      </c>
      <c r="C3658" s="35">
        <f>YEAR(Sales[[#This Row],[ShipDate]])</f>
        <v>2018</v>
      </c>
      <c r="D3658" t="s">
        <v>36</v>
      </c>
      <c r="E3658" t="s">
        <v>18</v>
      </c>
      <c r="F3658" t="s">
        <v>43</v>
      </c>
      <c r="G3658" t="s">
        <v>11</v>
      </c>
      <c r="H3658" t="s">
        <v>26</v>
      </c>
      <c r="I3658" t="s">
        <v>32</v>
      </c>
      <c r="J3658" t="s">
        <v>13</v>
      </c>
      <c r="K3658" t="s">
        <v>1320</v>
      </c>
      <c r="L3658" t="s">
        <v>30</v>
      </c>
      <c r="N3658" t="str">
        <f>IF(ISBLANK(Sales[[#This Row],[return]]),"No",Sales[[#This Row],[return]])</f>
        <v>No</v>
      </c>
      <c r="O3658" s="2">
        <v>43430</v>
      </c>
      <c r="P3658" s="8" t="str">
        <f>TEXT(DAY(Sales[[#This Row],[OrderDate]]),"ddd")</f>
        <v>Thu</v>
      </c>
      <c r="Q3658" s="8" t="str">
        <f>TEXT(MONTH(Sales[[#This Row],[ShipDate]])*29,"mmm")</f>
        <v>Nov</v>
      </c>
      <c r="R3658">
        <v>727</v>
      </c>
      <c r="S3658" t="s">
        <v>3188</v>
      </c>
      <c r="T3658" t="s">
        <v>28</v>
      </c>
      <c r="U3658">
        <v>90045</v>
      </c>
      <c r="V3658" s="1">
        <v>0</v>
      </c>
      <c r="W3658">
        <v>298</v>
      </c>
      <c r="X3658">
        <v>6</v>
      </c>
      <c r="Y3658">
        <v>595</v>
      </c>
      <c r="AD3658"/>
    </row>
    <row r="3659" spans="1:30" x14ac:dyDescent="0.25">
      <c r="A3659" t="s">
        <v>40</v>
      </c>
      <c r="B3659" s="2">
        <v>43434</v>
      </c>
      <c r="C3659" s="35">
        <f>YEAR(Sales[[#This Row],[ShipDate]])</f>
        <v>2018</v>
      </c>
      <c r="D3659" t="s">
        <v>36</v>
      </c>
      <c r="E3659" t="s">
        <v>18</v>
      </c>
      <c r="F3659" t="s">
        <v>21</v>
      </c>
      <c r="G3659" t="s">
        <v>11</v>
      </c>
      <c r="H3659" t="s">
        <v>26</v>
      </c>
      <c r="I3659" t="s">
        <v>32</v>
      </c>
      <c r="J3659" t="s">
        <v>13</v>
      </c>
      <c r="K3659" t="s">
        <v>1320</v>
      </c>
      <c r="L3659" t="s">
        <v>30</v>
      </c>
      <c r="N3659" t="str">
        <f>IF(ISBLANK(Sales[[#This Row],[return]]),"No",Sales[[#This Row],[return]])</f>
        <v>No</v>
      </c>
      <c r="O3659" s="2">
        <v>43430</v>
      </c>
      <c r="P3659" s="8" t="str">
        <f>TEXT(DAY(Sales[[#This Row],[OrderDate]]),"ddd")</f>
        <v>Thu</v>
      </c>
      <c r="Q3659" s="8" t="str">
        <f>TEXT(MONTH(Sales[[#This Row],[ShipDate]])*29,"mmm")</f>
        <v>Nov</v>
      </c>
      <c r="R3659">
        <v>530</v>
      </c>
      <c r="S3659" t="s">
        <v>1163</v>
      </c>
      <c r="T3659" t="s">
        <v>28</v>
      </c>
      <c r="U3659">
        <v>90045</v>
      </c>
      <c r="V3659" s="1">
        <v>0.15</v>
      </c>
      <c r="W3659">
        <v>160</v>
      </c>
      <c r="X3659">
        <v>8</v>
      </c>
      <c r="Y3659">
        <v>3407</v>
      </c>
      <c r="AD3659"/>
    </row>
    <row r="3660" spans="1:30" x14ac:dyDescent="0.25">
      <c r="A3660" t="s">
        <v>40</v>
      </c>
      <c r="B3660" s="2">
        <v>43434</v>
      </c>
      <c r="C3660" s="35">
        <f>YEAR(Sales[[#This Row],[ShipDate]])</f>
        <v>2018</v>
      </c>
      <c r="D3660" t="s">
        <v>36</v>
      </c>
      <c r="E3660" t="s">
        <v>18</v>
      </c>
      <c r="F3660" t="s">
        <v>52</v>
      </c>
      <c r="G3660" t="s">
        <v>25</v>
      </c>
      <c r="H3660" t="s">
        <v>26</v>
      </c>
      <c r="I3660" t="s">
        <v>32</v>
      </c>
      <c r="J3660" t="s">
        <v>13</v>
      </c>
      <c r="K3660" t="s">
        <v>1320</v>
      </c>
      <c r="L3660" t="s">
        <v>30</v>
      </c>
      <c r="N3660" t="str">
        <f>IF(ISBLANK(Sales[[#This Row],[return]]),"No",Sales[[#This Row],[return]])</f>
        <v>No</v>
      </c>
      <c r="O3660" s="2">
        <v>43430</v>
      </c>
      <c r="P3660" s="8" t="str">
        <f>TEXT(DAY(Sales[[#This Row],[OrderDate]]),"ddd")</f>
        <v>Thu</v>
      </c>
      <c r="Q3660" s="8" t="str">
        <f>TEXT(MONTH(Sales[[#This Row],[ShipDate]])*29,"mmm")</f>
        <v>Nov</v>
      </c>
      <c r="R3660">
        <v>300</v>
      </c>
      <c r="S3660" t="s">
        <v>2058</v>
      </c>
      <c r="T3660" t="s">
        <v>28</v>
      </c>
      <c r="U3660">
        <v>90045</v>
      </c>
      <c r="V3660" s="1">
        <v>0</v>
      </c>
      <c r="W3660">
        <v>19</v>
      </c>
      <c r="X3660">
        <v>2</v>
      </c>
      <c r="Y3660">
        <v>65</v>
      </c>
      <c r="AD3660"/>
    </row>
    <row r="3661" spans="1:30" x14ac:dyDescent="0.25">
      <c r="A3661" t="s">
        <v>40</v>
      </c>
      <c r="B3661" s="2">
        <v>43434</v>
      </c>
      <c r="C3661" s="35">
        <f>YEAR(Sales[[#This Row],[ShipDate]])</f>
        <v>2018</v>
      </c>
      <c r="D3661" t="s">
        <v>36</v>
      </c>
      <c r="E3661" t="s">
        <v>18</v>
      </c>
      <c r="F3661" t="s">
        <v>45</v>
      </c>
      <c r="G3661" t="s">
        <v>25</v>
      </c>
      <c r="H3661" t="s">
        <v>26</v>
      </c>
      <c r="I3661" t="s">
        <v>32</v>
      </c>
      <c r="J3661" t="s">
        <v>13</v>
      </c>
      <c r="K3661" t="s">
        <v>1320</v>
      </c>
      <c r="L3661" t="s">
        <v>30</v>
      </c>
      <c r="N3661" t="str">
        <f>IF(ISBLANK(Sales[[#This Row],[return]]),"No",Sales[[#This Row],[return]])</f>
        <v>No</v>
      </c>
      <c r="O3661" s="2">
        <v>43430</v>
      </c>
      <c r="P3661" s="8" t="str">
        <f>TEXT(DAY(Sales[[#This Row],[OrderDate]]),"ddd")</f>
        <v>Thu</v>
      </c>
      <c r="Q3661" s="8" t="str">
        <f>TEXT(MONTH(Sales[[#This Row],[ShipDate]])*29,"mmm")</f>
        <v>Nov</v>
      </c>
      <c r="R3661">
        <v>1123</v>
      </c>
      <c r="S3661" t="s">
        <v>2037</v>
      </c>
      <c r="T3661" t="s">
        <v>28</v>
      </c>
      <c r="U3661">
        <v>90045</v>
      </c>
      <c r="V3661" s="1">
        <v>0</v>
      </c>
      <c r="W3661">
        <v>10</v>
      </c>
      <c r="X3661">
        <v>9</v>
      </c>
      <c r="Y3661">
        <v>37</v>
      </c>
      <c r="AD3661"/>
    </row>
    <row r="3662" spans="1:30" x14ac:dyDescent="0.25">
      <c r="A3662" t="s">
        <v>24</v>
      </c>
      <c r="B3662" s="2">
        <v>43270</v>
      </c>
      <c r="C3662" s="35">
        <f>YEAR(Sales[[#This Row],[ShipDate]])</f>
        <v>2018</v>
      </c>
      <c r="D3662" t="s">
        <v>113</v>
      </c>
      <c r="E3662" t="s">
        <v>18</v>
      </c>
      <c r="F3662" t="s">
        <v>43</v>
      </c>
      <c r="G3662" t="s">
        <v>11</v>
      </c>
      <c r="H3662" t="s">
        <v>1236</v>
      </c>
      <c r="I3662" t="s">
        <v>233</v>
      </c>
      <c r="J3662" t="s">
        <v>13</v>
      </c>
      <c r="K3662" t="s">
        <v>283</v>
      </c>
      <c r="L3662" t="s">
        <v>30</v>
      </c>
      <c r="N3662" t="str">
        <f>IF(ISBLANK(Sales[[#This Row],[return]]),"No",Sales[[#This Row],[return]])</f>
        <v>No</v>
      </c>
      <c r="O3662" s="2">
        <v>43268</v>
      </c>
      <c r="P3662" s="8" t="str">
        <f>TEXT(DAY(Sales[[#This Row],[OrderDate]]),"ddd")</f>
        <v>Tue</v>
      </c>
      <c r="Q3662" s="8" t="str">
        <f>TEXT(MONTH(Sales[[#This Row],[ShipDate]])*29,"mmm")</f>
        <v>Jun</v>
      </c>
      <c r="R3662">
        <v>1367</v>
      </c>
      <c r="S3662" t="s">
        <v>3187</v>
      </c>
      <c r="T3662" t="s">
        <v>28</v>
      </c>
      <c r="U3662">
        <v>80501</v>
      </c>
      <c r="V3662" s="1">
        <v>0.2</v>
      </c>
      <c r="W3662">
        <v>-13</v>
      </c>
      <c r="X3662">
        <v>3</v>
      </c>
      <c r="Y3662">
        <v>266</v>
      </c>
      <c r="AD3662"/>
    </row>
    <row r="3663" spans="1:30" x14ac:dyDescent="0.25">
      <c r="A3663" t="s">
        <v>24</v>
      </c>
      <c r="B3663" s="2">
        <v>43270</v>
      </c>
      <c r="C3663" s="35">
        <f>YEAR(Sales[[#This Row],[ShipDate]])</f>
        <v>2018</v>
      </c>
      <c r="D3663" t="s">
        <v>113</v>
      </c>
      <c r="E3663" t="s">
        <v>18</v>
      </c>
      <c r="F3663" t="s">
        <v>23</v>
      </c>
      <c r="G3663" t="s">
        <v>11</v>
      </c>
      <c r="H3663" t="s">
        <v>1236</v>
      </c>
      <c r="I3663" t="s">
        <v>233</v>
      </c>
      <c r="J3663" t="s">
        <v>13</v>
      </c>
      <c r="K3663" t="s">
        <v>283</v>
      </c>
      <c r="L3663" t="s">
        <v>30</v>
      </c>
      <c r="N3663" t="str">
        <f>IF(ISBLANK(Sales[[#This Row],[return]]),"No",Sales[[#This Row],[return]])</f>
        <v>No</v>
      </c>
      <c r="O3663" s="2">
        <v>43268</v>
      </c>
      <c r="P3663" s="8" t="str">
        <f>TEXT(DAY(Sales[[#This Row],[OrderDate]]),"ddd")</f>
        <v>Tue</v>
      </c>
      <c r="Q3663" s="8" t="str">
        <f>TEXT(MONTH(Sales[[#This Row],[ShipDate]])*29,"mmm")</f>
        <v>Jun</v>
      </c>
      <c r="R3663">
        <v>764</v>
      </c>
      <c r="S3663" t="s">
        <v>3105</v>
      </c>
      <c r="T3663" t="s">
        <v>28</v>
      </c>
      <c r="U3663">
        <v>80501</v>
      </c>
      <c r="V3663" s="1">
        <v>0.2</v>
      </c>
      <c r="W3663">
        <v>54</v>
      </c>
      <c r="X3663">
        <v>4</v>
      </c>
      <c r="Y3663">
        <v>483</v>
      </c>
      <c r="AD3663"/>
    </row>
    <row r="3664" spans="1:30" x14ac:dyDescent="0.25">
      <c r="A3664" t="s">
        <v>24</v>
      </c>
      <c r="B3664" s="2">
        <v>43248</v>
      </c>
      <c r="C3664" s="35">
        <f>YEAR(Sales[[#This Row],[ShipDate]])</f>
        <v>2018</v>
      </c>
      <c r="D3664" t="s">
        <v>36</v>
      </c>
      <c r="E3664" t="s">
        <v>31</v>
      </c>
      <c r="F3664" t="s">
        <v>340</v>
      </c>
      <c r="G3664" t="s">
        <v>46</v>
      </c>
      <c r="H3664" t="s">
        <v>2060</v>
      </c>
      <c r="I3664" t="s">
        <v>651</v>
      </c>
      <c r="J3664" t="s">
        <v>13</v>
      </c>
      <c r="K3664" t="s">
        <v>118</v>
      </c>
      <c r="L3664" t="s">
        <v>30</v>
      </c>
      <c r="N3664" t="str">
        <f>IF(ISBLANK(Sales[[#This Row],[return]]),"No",Sales[[#This Row],[return]])</f>
        <v>No</v>
      </c>
      <c r="O3664" s="2">
        <v>43241</v>
      </c>
      <c r="P3664" s="8" t="str">
        <f>TEXT(DAY(Sales[[#This Row],[OrderDate]]),"ddd")</f>
        <v>Sat</v>
      </c>
      <c r="Q3664" s="8" t="str">
        <f>TEXT(MONTH(Sales[[#This Row],[ShipDate]])*29,"mmm")</f>
        <v>May</v>
      </c>
      <c r="R3664">
        <v>1241</v>
      </c>
      <c r="S3664" t="s">
        <v>2896</v>
      </c>
      <c r="T3664" t="s">
        <v>28</v>
      </c>
      <c r="U3664">
        <v>89431</v>
      </c>
      <c r="V3664" s="1">
        <v>0.2</v>
      </c>
      <c r="W3664">
        <v>180</v>
      </c>
      <c r="X3664">
        <v>10</v>
      </c>
      <c r="Y3664">
        <v>2396</v>
      </c>
      <c r="AD3664"/>
    </row>
    <row r="3665" spans="1:30" x14ac:dyDescent="0.25">
      <c r="A3665" t="s">
        <v>24</v>
      </c>
      <c r="B3665" s="2">
        <v>43268</v>
      </c>
      <c r="C3665" s="35">
        <f>YEAR(Sales[[#This Row],[ShipDate]])</f>
        <v>2018</v>
      </c>
      <c r="D3665" t="s">
        <v>113</v>
      </c>
      <c r="E3665" t="s">
        <v>69</v>
      </c>
      <c r="F3665" t="s">
        <v>43</v>
      </c>
      <c r="G3665" t="s">
        <v>11</v>
      </c>
      <c r="H3665" t="s">
        <v>79</v>
      </c>
      <c r="I3665" t="s">
        <v>32</v>
      </c>
      <c r="J3665" t="s">
        <v>13</v>
      </c>
      <c r="K3665" t="s">
        <v>2917</v>
      </c>
      <c r="L3665" t="s">
        <v>30</v>
      </c>
      <c r="N3665" t="str">
        <f>IF(ISBLANK(Sales[[#This Row],[return]]),"No",Sales[[#This Row],[return]])</f>
        <v>No</v>
      </c>
      <c r="O3665" s="2">
        <v>43265</v>
      </c>
      <c r="P3665" s="8" t="str">
        <f>TEXT(DAY(Sales[[#This Row],[OrderDate]]),"ddd")</f>
        <v>Sat</v>
      </c>
      <c r="Q3665" s="8" t="str">
        <f>TEXT(MONTH(Sales[[#This Row],[ShipDate]])*29,"mmm")</f>
        <v>Jun</v>
      </c>
      <c r="R3665">
        <v>730</v>
      </c>
      <c r="S3665" t="s">
        <v>721</v>
      </c>
      <c r="T3665" t="s">
        <v>28</v>
      </c>
      <c r="U3665">
        <v>94122</v>
      </c>
      <c r="V3665" s="1">
        <v>0</v>
      </c>
      <c r="W3665">
        <v>4</v>
      </c>
      <c r="X3665">
        <v>3</v>
      </c>
      <c r="Y3665">
        <v>9</v>
      </c>
      <c r="AD3665"/>
    </row>
    <row r="3666" spans="1:30" x14ac:dyDescent="0.25">
      <c r="A3666" t="s">
        <v>24</v>
      </c>
      <c r="B3666" s="2">
        <v>43268</v>
      </c>
      <c r="C3666" s="35">
        <f>YEAR(Sales[[#This Row],[ShipDate]])</f>
        <v>2018</v>
      </c>
      <c r="D3666" t="s">
        <v>113</v>
      </c>
      <c r="E3666" t="s">
        <v>69</v>
      </c>
      <c r="F3666" t="s">
        <v>45</v>
      </c>
      <c r="G3666" t="s">
        <v>25</v>
      </c>
      <c r="H3666" t="s">
        <v>79</v>
      </c>
      <c r="I3666" t="s">
        <v>32</v>
      </c>
      <c r="J3666" t="s">
        <v>13</v>
      </c>
      <c r="K3666" t="s">
        <v>2917</v>
      </c>
      <c r="L3666" t="s">
        <v>30</v>
      </c>
      <c r="N3666" t="str">
        <f>IF(ISBLANK(Sales[[#This Row],[return]]),"No",Sales[[#This Row],[return]])</f>
        <v>No</v>
      </c>
      <c r="O3666" s="2">
        <v>43265</v>
      </c>
      <c r="P3666" s="8" t="str">
        <f>TEXT(DAY(Sales[[#This Row],[OrderDate]]),"ddd")</f>
        <v>Sat</v>
      </c>
      <c r="Q3666" s="8" t="str">
        <f>TEXT(MONTH(Sales[[#This Row],[ShipDate]])*29,"mmm")</f>
        <v>Jun</v>
      </c>
      <c r="R3666">
        <v>1163</v>
      </c>
      <c r="S3666" t="s">
        <v>2092</v>
      </c>
      <c r="T3666" t="s">
        <v>28</v>
      </c>
      <c r="U3666">
        <v>94122</v>
      </c>
      <c r="V3666" s="1">
        <v>0</v>
      </c>
      <c r="W3666">
        <v>3</v>
      </c>
      <c r="X3666">
        <v>3</v>
      </c>
      <c r="Y3666">
        <v>9</v>
      </c>
      <c r="AD3666"/>
    </row>
    <row r="3667" spans="1:30" x14ac:dyDescent="0.25">
      <c r="A3667" t="s">
        <v>24</v>
      </c>
      <c r="B3667" s="2">
        <v>43268</v>
      </c>
      <c r="C3667" s="35">
        <f>YEAR(Sales[[#This Row],[ShipDate]])</f>
        <v>2018</v>
      </c>
      <c r="D3667" t="s">
        <v>113</v>
      </c>
      <c r="E3667" t="s">
        <v>69</v>
      </c>
      <c r="F3667" t="s">
        <v>45</v>
      </c>
      <c r="G3667" t="s">
        <v>25</v>
      </c>
      <c r="H3667" t="s">
        <v>79</v>
      </c>
      <c r="I3667" t="s">
        <v>32</v>
      </c>
      <c r="J3667" t="s">
        <v>13</v>
      </c>
      <c r="K3667" t="s">
        <v>2917</v>
      </c>
      <c r="L3667" t="s">
        <v>30</v>
      </c>
      <c r="N3667" t="str">
        <f>IF(ISBLANK(Sales[[#This Row],[return]]),"No",Sales[[#This Row],[return]])</f>
        <v>No</v>
      </c>
      <c r="O3667" s="2">
        <v>43265</v>
      </c>
      <c r="P3667" s="8" t="str">
        <f>TEXT(DAY(Sales[[#This Row],[OrderDate]]),"ddd")</f>
        <v>Sat</v>
      </c>
      <c r="Q3667" s="8" t="str">
        <f>TEXT(MONTH(Sales[[#This Row],[ShipDate]])*29,"mmm")</f>
        <v>Jun</v>
      </c>
      <c r="R3667">
        <v>1141</v>
      </c>
      <c r="S3667" t="s">
        <v>2177</v>
      </c>
      <c r="T3667" t="s">
        <v>28</v>
      </c>
      <c r="U3667">
        <v>94122</v>
      </c>
      <c r="V3667" s="1">
        <v>0</v>
      </c>
      <c r="W3667">
        <v>2</v>
      </c>
      <c r="X3667">
        <v>4</v>
      </c>
      <c r="Y3667">
        <v>7</v>
      </c>
      <c r="AD3667"/>
    </row>
    <row r="3668" spans="1:30" x14ac:dyDescent="0.25">
      <c r="A3668" t="s">
        <v>24</v>
      </c>
      <c r="B3668" s="2">
        <v>43268</v>
      </c>
      <c r="C3668" s="35">
        <f>YEAR(Sales[[#This Row],[ShipDate]])</f>
        <v>2018</v>
      </c>
      <c r="D3668" t="s">
        <v>113</v>
      </c>
      <c r="E3668" t="s">
        <v>69</v>
      </c>
      <c r="F3668" t="s">
        <v>99</v>
      </c>
      <c r="G3668" t="s">
        <v>46</v>
      </c>
      <c r="H3668" t="s">
        <v>79</v>
      </c>
      <c r="I3668" t="s">
        <v>32</v>
      </c>
      <c r="J3668" t="s">
        <v>13</v>
      </c>
      <c r="K3668" t="s">
        <v>2917</v>
      </c>
      <c r="L3668" t="s">
        <v>30</v>
      </c>
      <c r="N3668" t="str">
        <f>IF(ISBLANK(Sales[[#This Row],[return]]),"No",Sales[[#This Row],[return]])</f>
        <v>No</v>
      </c>
      <c r="O3668" s="2">
        <v>43265</v>
      </c>
      <c r="P3668" s="8" t="str">
        <f>TEXT(DAY(Sales[[#This Row],[OrderDate]]),"ddd")</f>
        <v>Sat</v>
      </c>
      <c r="Q3668" s="8" t="str">
        <f>TEXT(MONTH(Sales[[#This Row],[ShipDate]])*29,"mmm")</f>
        <v>Jun</v>
      </c>
      <c r="R3668">
        <v>1002</v>
      </c>
      <c r="S3668" t="s">
        <v>2455</v>
      </c>
      <c r="T3668" t="s">
        <v>28</v>
      </c>
      <c r="U3668">
        <v>94122</v>
      </c>
      <c r="V3668" s="1">
        <v>0</v>
      </c>
      <c r="W3668">
        <v>10</v>
      </c>
      <c r="X3668">
        <v>1</v>
      </c>
      <c r="Y3668">
        <v>29</v>
      </c>
      <c r="AD3668"/>
    </row>
    <row r="3669" spans="1:30" x14ac:dyDescent="0.25">
      <c r="A3669" t="s">
        <v>24</v>
      </c>
      <c r="B3669" s="2">
        <v>43327</v>
      </c>
      <c r="C3669" s="35">
        <f>YEAR(Sales[[#This Row],[ShipDate]])</f>
        <v>2018</v>
      </c>
      <c r="D3669" t="s">
        <v>36</v>
      </c>
      <c r="E3669" t="s">
        <v>69</v>
      </c>
      <c r="F3669" t="s">
        <v>38</v>
      </c>
      <c r="G3669" t="s">
        <v>11</v>
      </c>
      <c r="H3669" t="s">
        <v>26</v>
      </c>
      <c r="I3669" t="s">
        <v>32</v>
      </c>
      <c r="J3669" t="s">
        <v>13</v>
      </c>
      <c r="K3669" t="s">
        <v>3004</v>
      </c>
      <c r="L3669" t="s">
        <v>30</v>
      </c>
      <c r="N3669" t="str">
        <f>IF(ISBLANK(Sales[[#This Row],[return]]),"No",Sales[[#This Row],[return]])</f>
        <v>No</v>
      </c>
      <c r="O3669" s="2">
        <v>43320</v>
      </c>
      <c r="P3669" s="8" t="str">
        <f>TEXT(DAY(Sales[[#This Row],[OrderDate]]),"ddd")</f>
        <v>Sun</v>
      </c>
      <c r="Q3669" s="8" t="str">
        <f>TEXT(MONTH(Sales[[#This Row],[ShipDate]])*29,"mmm")</f>
        <v>Aug</v>
      </c>
      <c r="R3669">
        <v>423</v>
      </c>
      <c r="S3669" t="s">
        <v>3189</v>
      </c>
      <c r="T3669" t="s">
        <v>28</v>
      </c>
      <c r="U3669">
        <v>90036</v>
      </c>
      <c r="V3669" s="1">
        <v>0.2</v>
      </c>
      <c r="W3669">
        <v>13</v>
      </c>
      <c r="X3669">
        <v>2</v>
      </c>
      <c r="Y3669">
        <v>513</v>
      </c>
      <c r="AD3669"/>
    </row>
    <row r="3670" spans="1:30" x14ac:dyDescent="0.25">
      <c r="A3670" t="s">
        <v>24</v>
      </c>
      <c r="B3670" s="2">
        <v>43327</v>
      </c>
      <c r="C3670" s="35">
        <f>YEAR(Sales[[#This Row],[ShipDate]])</f>
        <v>2018</v>
      </c>
      <c r="D3670" t="s">
        <v>36</v>
      </c>
      <c r="E3670" t="s">
        <v>69</v>
      </c>
      <c r="F3670" t="s">
        <v>52</v>
      </c>
      <c r="G3670" t="s">
        <v>25</v>
      </c>
      <c r="H3670" t="s">
        <v>26</v>
      </c>
      <c r="I3670" t="s">
        <v>32</v>
      </c>
      <c r="J3670" t="s">
        <v>13</v>
      </c>
      <c r="K3670" t="s">
        <v>3004</v>
      </c>
      <c r="L3670" t="s">
        <v>30</v>
      </c>
      <c r="N3670" t="str">
        <f>IF(ISBLANK(Sales[[#This Row],[return]]),"No",Sales[[#This Row],[return]])</f>
        <v>No</v>
      </c>
      <c r="O3670" s="2">
        <v>43320</v>
      </c>
      <c r="P3670" s="8" t="str">
        <f>TEXT(DAY(Sales[[#This Row],[OrderDate]]),"ddd")</f>
        <v>Sun</v>
      </c>
      <c r="Q3670" s="8" t="str">
        <f>TEXT(MONTH(Sales[[#This Row],[ShipDate]])*29,"mmm")</f>
        <v>Aug</v>
      </c>
      <c r="R3670">
        <v>949</v>
      </c>
      <c r="S3670" t="s">
        <v>1902</v>
      </c>
      <c r="T3670" t="s">
        <v>28</v>
      </c>
      <c r="U3670">
        <v>90036</v>
      </c>
      <c r="V3670" s="1">
        <v>0</v>
      </c>
      <c r="W3670">
        <v>137</v>
      </c>
      <c r="X3670">
        <v>6</v>
      </c>
      <c r="Y3670">
        <v>488</v>
      </c>
      <c r="AD3670"/>
    </row>
    <row r="3671" spans="1:30" x14ac:dyDescent="0.25">
      <c r="A3671" t="s">
        <v>24</v>
      </c>
      <c r="B3671" s="2">
        <v>43327</v>
      </c>
      <c r="C3671" s="35">
        <f>YEAR(Sales[[#This Row],[ShipDate]])</f>
        <v>2018</v>
      </c>
      <c r="D3671" t="s">
        <v>36</v>
      </c>
      <c r="E3671" t="s">
        <v>69</v>
      </c>
      <c r="F3671" t="s">
        <v>50</v>
      </c>
      <c r="G3671" t="s">
        <v>25</v>
      </c>
      <c r="H3671" t="s">
        <v>26</v>
      </c>
      <c r="I3671" t="s">
        <v>32</v>
      </c>
      <c r="J3671" t="s">
        <v>13</v>
      </c>
      <c r="K3671" t="s">
        <v>3004</v>
      </c>
      <c r="L3671" t="s">
        <v>30</v>
      </c>
      <c r="N3671" t="str">
        <f>IF(ISBLANK(Sales[[#This Row],[return]]),"No",Sales[[#This Row],[return]])</f>
        <v>No</v>
      </c>
      <c r="O3671" s="2">
        <v>43320</v>
      </c>
      <c r="P3671" s="8" t="str">
        <f>TEXT(DAY(Sales[[#This Row],[OrderDate]]),"ddd")</f>
        <v>Sun</v>
      </c>
      <c r="Q3671" s="8" t="str">
        <f>TEXT(MONTH(Sales[[#This Row],[ShipDate]])*29,"mmm")</f>
        <v>Aug</v>
      </c>
      <c r="R3671">
        <v>50</v>
      </c>
      <c r="S3671" t="s">
        <v>589</v>
      </c>
      <c r="T3671" t="s">
        <v>28</v>
      </c>
      <c r="U3671">
        <v>90036</v>
      </c>
      <c r="V3671" s="1">
        <v>0.2</v>
      </c>
      <c r="W3671">
        <v>5</v>
      </c>
      <c r="X3671">
        <v>5</v>
      </c>
      <c r="Y3671">
        <v>15</v>
      </c>
      <c r="AD3671"/>
    </row>
    <row r="3672" spans="1:30" x14ac:dyDescent="0.25">
      <c r="A3672" t="s">
        <v>40</v>
      </c>
      <c r="B3672" s="2">
        <v>43262</v>
      </c>
      <c r="C3672" s="35">
        <f>YEAR(Sales[[#This Row],[ShipDate]])</f>
        <v>2018</v>
      </c>
      <c r="D3672" t="s">
        <v>36</v>
      </c>
      <c r="E3672" t="s">
        <v>69</v>
      </c>
      <c r="F3672" t="s">
        <v>150</v>
      </c>
      <c r="G3672" t="s">
        <v>25</v>
      </c>
      <c r="H3672" t="s">
        <v>88</v>
      </c>
      <c r="I3672" t="s">
        <v>93</v>
      </c>
      <c r="J3672" t="s">
        <v>13</v>
      </c>
      <c r="K3672" t="s">
        <v>3020</v>
      </c>
      <c r="L3672" t="s">
        <v>92</v>
      </c>
      <c r="N3672" t="str">
        <f>IF(ISBLANK(Sales[[#This Row],[return]]),"No",Sales[[#This Row],[return]])</f>
        <v>No</v>
      </c>
      <c r="O3672" s="2">
        <v>43258</v>
      </c>
      <c r="P3672" s="8" t="str">
        <f>TEXT(DAY(Sales[[#This Row],[OrderDate]]),"ddd")</f>
        <v>Sat</v>
      </c>
      <c r="Q3672" s="8" t="str">
        <f>TEXT(MONTH(Sales[[#This Row],[ShipDate]])*29,"mmm")</f>
        <v>Jun</v>
      </c>
      <c r="R3672">
        <v>910</v>
      </c>
      <c r="S3672" t="s">
        <v>287</v>
      </c>
      <c r="T3672" t="s">
        <v>90</v>
      </c>
      <c r="U3672">
        <v>19120</v>
      </c>
      <c r="V3672" s="1">
        <v>0.2</v>
      </c>
      <c r="W3672">
        <v>3</v>
      </c>
      <c r="X3672">
        <v>6</v>
      </c>
      <c r="Y3672">
        <v>10</v>
      </c>
      <c r="AD3672"/>
    </row>
    <row r="3673" spans="1:30" x14ac:dyDescent="0.25">
      <c r="A3673" t="s">
        <v>24</v>
      </c>
      <c r="B3673" s="2">
        <v>43184</v>
      </c>
      <c r="C3673" s="35">
        <f>YEAR(Sales[[#This Row],[ShipDate]])</f>
        <v>2018</v>
      </c>
      <c r="D3673" t="s">
        <v>113</v>
      </c>
      <c r="E3673" t="s">
        <v>31</v>
      </c>
      <c r="F3673" t="s">
        <v>99</v>
      </c>
      <c r="G3673" t="s">
        <v>46</v>
      </c>
      <c r="H3673" t="s">
        <v>1403</v>
      </c>
      <c r="I3673" t="s">
        <v>651</v>
      </c>
      <c r="J3673" t="s">
        <v>13</v>
      </c>
      <c r="K3673" t="s">
        <v>2725</v>
      </c>
      <c r="L3673" t="s">
        <v>30</v>
      </c>
      <c r="N3673" t="str">
        <f>IF(ISBLANK(Sales[[#This Row],[return]]),"No",Sales[[#This Row],[return]])</f>
        <v>No</v>
      </c>
      <c r="O3673" s="2">
        <v>43181</v>
      </c>
      <c r="P3673" s="8" t="str">
        <f>TEXT(DAY(Sales[[#This Row],[OrderDate]]),"ddd")</f>
        <v>Sun</v>
      </c>
      <c r="Q3673" s="8" t="str">
        <f>TEXT(MONTH(Sales[[#This Row],[ShipDate]])*29,"mmm")</f>
        <v>Mar</v>
      </c>
      <c r="R3673">
        <v>1002</v>
      </c>
      <c r="S3673" t="s">
        <v>2455</v>
      </c>
      <c r="T3673" t="s">
        <v>28</v>
      </c>
      <c r="U3673">
        <v>89031</v>
      </c>
      <c r="V3673" s="1">
        <v>0</v>
      </c>
      <c r="W3673">
        <v>19</v>
      </c>
      <c r="X3673">
        <v>2</v>
      </c>
      <c r="Y3673">
        <v>59</v>
      </c>
      <c r="AD3673"/>
    </row>
    <row r="3674" spans="1:30" x14ac:dyDescent="0.25">
      <c r="A3674" t="s">
        <v>10</v>
      </c>
      <c r="B3674" s="2">
        <v>43310</v>
      </c>
      <c r="C3674" s="35">
        <f>YEAR(Sales[[#This Row],[ShipDate]])</f>
        <v>2018</v>
      </c>
      <c r="D3674" t="s">
        <v>113</v>
      </c>
      <c r="E3674" t="s">
        <v>18</v>
      </c>
      <c r="F3674" t="s">
        <v>21</v>
      </c>
      <c r="G3674" t="s">
        <v>11</v>
      </c>
      <c r="H3674" t="s">
        <v>1183</v>
      </c>
      <c r="I3674" t="s">
        <v>93</v>
      </c>
      <c r="J3674" t="s">
        <v>13</v>
      </c>
      <c r="K3674" t="s">
        <v>865</v>
      </c>
      <c r="L3674" t="s">
        <v>92</v>
      </c>
      <c r="N3674" t="str">
        <f>IF(ISBLANK(Sales[[#This Row],[return]]),"No",Sales[[#This Row],[return]])</f>
        <v>No</v>
      </c>
      <c r="O3674" s="2">
        <v>43309</v>
      </c>
      <c r="P3674" s="8" t="str">
        <f>TEXT(DAY(Sales[[#This Row],[OrderDate]]),"ddd")</f>
        <v>Sat</v>
      </c>
      <c r="Q3674" s="8" t="str">
        <f>TEXT(MONTH(Sales[[#This Row],[ShipDate]])*29,"mmm")</f>
        <v>Jul</v>
      </c>
      <c r="R3674">
        <v>1389</v>
      </c>
      <c r="S3674" t="s">
        <v>1122</v>
      </c>
      <c r="T3674" t="s">
        <v>90</v>
      </c>
      <c r="U3674">
        <v>18018</v>
      </c>
      <c r="V3674" s="1">
        <v>0.5</v>
      </c>
      <c r="W3674">
        <v>-78</v>
      </c>
      <c r="X3674">
        <v>5</v>
      </c>
      <c r="Y3674">
        <v>177</v>
      </c>
      <c r="AD3674"/>
    </row>
    <row r="3675" spans="1:30" x14ac:dyDescent="0.25">
      <c r="A3675" t="s">
        <v>10</v>
      </c>
      <c r="B3675" s="2">
        <v>43310</v>
      </c>
      <c r="C3675" s="35">
        <f>YEAR(Sales[[#This Row],[ShipDate]])</f>
        <v>2018</v>
      </c>
      <c r="D3675" t="s">
        <v>113</v>
      </c>
      <c r="E3675" t="s">
        <v>18</v>
      </c>
      <c r="F3675" t="s">
        <v>52</v>
      </c>
      <c r="G3675" t="s">
        <v>25</v>
      </c>
      <c r="H3675" t="s">
        <v>1183</v>
      </c>
      <c r="I3675" t="s">
        <v>93</v>
      </c>
      <c r="J3675" t="s">
        <v>13</v>
      </c>
      <c r="K3675" t="s">
        <v>865</v>
      </c>
      <c r="L3675" t="s">
        <v>92</v>
      </c>
      <c r="N3675" t="str">
        <f>IF(ISBLANK(Sales[[#This Row],[return]]),"No",Sales[[#This Row],[return]])</f>
        <v>No</v>
      </c>
      <c r="O3675" s="2">
        <v>43309</v>
      </c>
      <c r="P3675" s="8" t="str">
        <f>TEXT(DAY(Sales[[#This Row],[OrderDate]]),"ddd")</f>
        <v>Sat</v>
      </c>
      <c r="Q3675" s="8" t="str">
        <f>TEXT(MONTH(Sales[[#This Row],[ShipDate]])*29,"mmm")</f>
        <v>Jul</v>
      </c>
      <c r="R3675">
        <v>862</v>
      </c>
      <c r="S3675" t="s">
        <v>1730</v>
      </c>
      <c r="T3675" t="s">
        <v>90</v>
      </c>
      <c r="U3675">
        <v>18018</v>
      </c>
      <c r="V3675" s="1">
        <v>0.2</v>
      </c>
      <c r="W3675">
        <v>1</v>
      </c>
      <c r="X3675">
        <v>3</v>
      </c>
      <c r="Y3675">
        <v>9</v>
      </c>
      <c r="AD3675"/>
    </row>
    <row r="3676" spans="1:30" x14ac:dyDescent="0.25">
      <c r="A3676" t="s">
        <v>10</v>
      </c>
      <c r="B3676" s="2">
        <v>43310</v>
      </c>
      <c r="C3676" s="35">
        <f>YEAR(Sales[[#This Row],[ShipDate]])</f>
        <v>2018</v>
      </c>
      <c r="D3676" t="s">
        <v>113</v>
      </c>
      <c r="E3676" t="s">
        <v>18</v>
      </c>
      <c r="F3676" t="s">
        <v>50</v>
      </c>
      <c r="G3676" t="s">
        <v>25</v>
      </c>
      <c r="H3676" t="s">
        <v>1183</v>
      </c>
      <c r="I3676" t="s">
        <v>93</v>
      </c>
      <c r="J3676" t="s">
        <v>13</v>
      </c>
      <c r="K3676" t="s">
        <v>865</v>
      </c>
      <c r="L3676" t="s">
        <v>92</v>
      </c>
      <c r="N3676" t="str">
        <f>IF(ISBLANK(Sales[[#This Row],[return]]),"No",Sales[[#This Row],[return]])</f>
        <v>No</v>
      </c>
      <c r="O3676" s="2">
        <v>43309</v>
      </c>
      <c r="P3676" s="8" t="str">
        <f>TEXT(DAY(Sales[[#This Row],[OrderDate]]),"ddd")</f>
        <v>Sat</v>
      </c>
      <c r="Q3676" s="8" t="str">
        <f>TEXT(MONTH(Sales[[#This Row],[ShipDate]])*29,"mmm")</f>
        <v>Jul</v>
      </c>
      <c r="R3676">
        <v>689</v>
      </c>
      <c r="S3676" t="s">
        <v>1723</v>
      </c>
      <c r="T3676" t="s">
        <v>90</v>
      </c>
      <c r="U3676">
        <v>18018</v>
      </c>
      <c r="V3676" s="1">
        <v>0.7</v>
      </c>
      <c r="W3676">
        <v>-913</v>
      </c>
      <c r="X3676">
        <v>6</v>
      </c>
      <c r="Y3676">
        <v>1370</v>
      </c>
      <c r="AD3676"/>
    </row>
    <row r="3677" spans="1:30" x14ac:dyDescent="0.25">
      <c r="A3677" t="s">
        <v>40</v>
      </c>
      <c r="B3677" s="2">
        <v>43428</v>
      </c>
      <c r="C3677" s="35">
        <f>YEAR(Sales[[#This Row],[ShipDate]])</f>
        <v>2018</v>
      </c>
      <c r="D3677" t="s">
        <v>36</v>
      </c>
      <c r="E3677" t="s">
        <v>18</v>
      </c>
      <c r="F3677" t="s">
        <v>48</v>
      </c>
      <c r="G3677" t="s">
        <v>46</v>
      </c>
      <c r="H3677" t="s">
        <v>107</v>
      </c>
      <c r="I3677" t="s">
        <v>70</v>
      </c>
      <c r="J3677" t="s">
        <v>13</v>
      </c>
      <c r="K3677" t="s">
        <v>1413</v>
      </c>
      <c r="L3677" t="s">
        <v>68</v>
      </c>
      <c r="N3677" t="str">
        <f>IF(ISBLANK(Sales[[#This Row],[return]]),"No",Sales[[#This Row],[return]])</f>
        <v>No</v>
      </c>
      <c r="O3677" s="2">
        <v>43424</v>
      </c>
      <c r="P3677" s="8" t="str">
        <f>TEXT(DAY(Sales[[#This Row],[OrderDate]]),"ddd")</f>
        <v>Fri</v>
      </c>
      <c r="Q3677" s="8" t="str">
        <f>TEXT(MONTH(Sales[[#This Row],[ShipDate]])*29,"mmm")</f>
        <v>Nov</v>
      </c>
      <c r="R3677">
        <v>1665</v>
      </c>
      <c r="S3677" t="s">
        <v>2491</v>
      </c>
      <c r="T3677" t="s">
        <v>66</v>
      </c>
      <c r="U3677">
        <v>77041</v>
      </c>
      <c r="V3677" s="1">
        <v>0.2</v>
      </c>
      <c r="W3677">
        <v>13</v>
      </c>
      <c r="X3677">
        <v>1</v>
      </c>
      <c r="Y3677">
        <v>151</v>
      </c>
      <c r="AD3677"/>
    </row>
    <row r="3678" spans="1:30" x14ac:dyDescent="0.25">
      <c r="A3678" t="s">
        <v>40</v>
      </c>
      <c r="B3678" s="2">
        <v>43376</v>
      </c>
      <c r="C3678" s="35">
        <f>YEAR(Sales[[#This Row],[ShipDate]])</f>
        <v>2018</v>
      </c>
      <c r="D3678" t="s">
        <v>36</v>
      </c>
      <c r="E3678" t="s">
        <v>31</v>
      </c>
      <c r="F3678" t="s">
        <v>48</v>
      </c>
      <c r="G3678" t="s">
        <v>46</v>
      </c>
      <c r="H3678" t="s">
        <v>171</v>
      </c>
      <c r="I3678" t="s">
        <v>216</v>
      </c>
      <c r="J3678" t="s">
        <v>13</v>
      </c>
      <c r="K3678" t="s">
        <v>124</v>
      </c>
      <c r="L3678" t="s">
        <v>30</v>
      </c>
      <c r="N3678" t="str">
        <f>IF(ISBLANK(Sales[[#This Row],[return]]),"No",Sales[[#This Row],[return]])</f>
        <v>No</v>
      </c>
      <c r="O3678" s="2">
        <v>43372</v>
      </c>
      <c r="P3678" s="8" t="str">
        <f>TEXT(DAY(Sales[[#This Row],[OrderDate]]),"ddd")</f>
        <v>Sun</v>
      </c>
      <c r="Q3678" s="8" t="str">
        <f>TEXT(MONTH(Sales[[#This Row],[ShipDate]])*29,"mmm")</f>
        <v>Oct</v>
      </c>
      <c r="R3678">
        <v>1629</v>
      </c>
      <c r="S3678" t="s">
        <v>2387</v>
      </c>
      <c r="T3678" t="s">
        <v>28</v>
      </c>
      <c r="U3678">
        <v>97477</v>
      </c>
      <c r="V3678" s="1">
        <v>0.2</v>
      </c>
      <c r="W3678">
        <v>75</v>
      </c>
      <c r="X3678">
        <v>3</v>
      </c>
      <c r="Y3678">
        <v>859</v>
      </c>
      <c r="AD3678"/>
    </row>
    <row r="3679" spans="1:30" x14ac:dyDescent="0.25">
      <c r="A3679" t="s">
        <v>24</v>
      </c>
      <c r="B3679" s="2">
        <v>43154</v>
      </c>
      <c r="C3679" s="35">
        <f>YEAR(Sales[[#This Row],[ShipDate]])</f>
        <v>2018</v>
      </c>
      <c r="D3679" t="s">
        <v>36</v>
      </c>
      <c r="E3679" t="s">
        <v>18</v>
      </c>
      <c r="F3679" t="s">
        <v>43</v>
      </c>
      <c r="G3679" t="s">
        <v>11</v>
      </c>
      <c r="H3679" t="s">
        <v>12</v>
      </c>
      <c r="I3679" t="s">
        <v>20</v>
      </c>
      <c r="J3679" t="s">
        <v>13</v>
      </c>
      <c r="K3679" t="s">
        <v>1463</v>
      </c>
      <c r="L3679" t="s">
        <v>17</v>
      </c>
      <c r="N3679" t="str">
        <f>IF(ISBLANK(Sales[[#This Row],[return]]),"No",Sales[[#This Row],[return]])</f>
        <v>No</v>
      </c>
      <c r="O3679" s="2">
        <v>43147</v>
      </c>
      <c r="P3679" s="8" t="str">
        <f>TEXT(DAY(Sales[[#This Row],[OrderDate]]),"ddd")</f>
        <v>Mon</v>
      </c>
      <c r="Q3679" s="8" t="str">
        <f>TEXT(MONTH(Sales[[#This Row],[ShipDate]])*29,"mmm")</f>
        <v>Feb</v>
      </c>
      <c r="R3679">
        <v>559</v>
      </c>
      <c r="S3679" t="s">
        <v>277</v>
      </c>
      <c r="T3679" t="s">
        <v>15</v>
      </c>
      <c r="U3679">
        <v>42420</v>
      </c>
      <c r="V3679" s="1">
        <v>0</v>
      </c>
      <c r="W3679">
        <v>35</v>
      </c>
      <c r="X3679">
        <v>4</v>
      </c>
      <c r="Y3679">
        <v>318</v>
      </c>
      <c r="AD3679"/>
    </row>
    <row r="3680" spans="1:30" x14ac:dyDescent="0.25">
      <c r="A3680" t="s">
        <v>24</v>
      </c>
      <c r="B3680" s="2">
        <v>43154</v>
      </c>
      <c r="C3680" s="35">
        <f>YEAR(Sales[[#This Row],[ShipDate]])</f>
        <v>2018</v>
      </c>
      <c r="D3680" t="s">
        <v>36</v>
      </c>
      <c r="E3680" t="s">
        <v>18</v>
      </c>
      <c r="F3680" t="s">
        <v>50</v>
      </c>
      <c r="G3680" t="s">
        <v>25</v>
      </c>
      <c r="H3680" t="s">
        <v>12</v>
      </c>
      <c r="I3680" t="s">
        <v>20</v>
      </c>
      <c r="J3680" t="s">
        <v>13</v>
      </c>
      <c r="K3680" t="s">
        <v>1463</v>
      </c>
      <c r="L3680" t="s">
        <v>17</v>
      </c>
      <c r="N3680" t="str">
        <f>IF(ISBLANK(Sales[[#This Row],[return]]),"No",Sales[[#This Row],[return]])</f>
        <v>No</v>
      </c>
      <c r="O3680" s="2">
        <v>43147</v>
      </c>
      <c r="P3680" s="8" t="str">
        <f>TEXT(DAY(Sales[[#This Row],[OrderDate]]),"ddd")</f>
        <v>Mon</v>
      </c>
      <c r="Q3680" s="8" t="str">
        <f>TEXT(MONTH(Sales[[#This Row],[ShipDate]])*29,"mmm")</f>
        <v>Feb</v>
      </c>
      <c r="R3680">
        <v>1630</v>
      </c>
      <c r="S3680" t="s">
        <v>606</v>
      </c>
      <c r="T3680" t="s">
        <v>15</v>
      </c>
      <c r="U3680">
        <v>42420</v>
      </c>
      <c r="V3680" s="1">
        <v>0</v>
      </c>
      <c r="W3680">
        <v>3</v>
      </c>
      <c r="X3680">
        <v>1</v>
      </c>
      <c r="Y3680">
        <v>6</v>
      </c>
      <c r="AD3680"/>
    </row>
    <row r="3681" spans="1:30" x14ac:dyDescent="0.25">
      <c r="A3681" t="s">
        <v>24</v>
      </c>
      <c r="B3681" s="2">
        <v>43436</v>
      </c>
      <c r="C3681" s="35">
        <f>YEAR(Sales[[#This Row],[ShipDate]])</f>
        <v>2018</v>
      </c>
      <c r="D3681" t="s">
        <v>36</v>
      </c>
      <c r="E3681" t="s">
        <v>18</v>
      </c>
      <c r="F3681" t="s">
        <v>50</v>
      </c>
      <c r="G3681" t="s">
        <v>25</v>
      </c>
      <c r="H3681" t="s">
        <v>1176</v>
      </c>
      <c r="I3681" t="s">
        <v>252</v>
      </c>
      <c r="J3681" t="s">
        <v>13</v>
      </c>
      <c r="K3681" t="s">
        <v>2065</v>
      </c>
      <c r="L3681" t="s">
        <v>92</v>
      </c>
      <c r="N3681" t="str">
        <f>IF(ISBLANK(Sales[[#This Row],[return]]),"No",Sales[[#This Row],[return]])</f>
        <v>No</v>
      </c>
      <c r="O3681" s="2">
        <v>43429</v>
      </c>
      <c r="P3681" s="8" t="str">
        <f>TEXT(DAY(Sales[[#This Row],[OrderDate]]),"ddd")</f>
        <v>Wed</v>
      </c>
      <c r="Q3681" s="8" t="str">
        <f>TEXT(MONTH(Sales[[#This Row],[ShipDate]])*29,"mmm")</f>
        <v>Dec</v>
      </c>
      <c r="R3681">
        <v>689</v>
      </c>
      <c r="S3681" t="s">
        <v>1723</v>
      </c>
      <c r="T3681" t="s">
        <v>90</v>
      </c>
      <c r="U3681">
        <v>43130</v>
      </c>
      <c r="V3681" s="1">
        <v>0.7</v>
      </c>
      <c r="W3681">
        <v>-304</v>
      </c>
      <c r="X3681">
        <v>2</v>
      </c>
      <c r="Y3681">
        <v>457</v>
      </c>
      <c r="AD3681"/>
    </row>
    <row r="3682" spans="1:30" x14ac:dyDescent="0.25">
      <c r="A3682" t="s">
        <v>24</v>
      </c>
      <c r="B3682" s="2">
        <v>43436</v>
      </c>
      <c r="C3682" s="35">
        <f>YEAR(Sales[[#This Row],[ShipDate]])</f>
        <v>2018</v>
      </c>
      <c r="D3682" t="s">
        <v>36</v>
      </c>
      <c r="E3682" t="s">
        <v>18</v>
      </c>
      <c r="F3682" t="s">
        <v>99</v>
      </c>
      <c r="G3682" t="s">
        <v>46</v>
      </c>
      <c r="H3682" t="s">
        <v>1176</v>
      </c>
      <c r="I3682" t="s">
        <v>252</v>
      </c>
      <c r="J3682" t="s">
        <v>13</v>
      </c>
      <c r="K3682" t="s">
        <v>2065</v>
      </c>
      <c r="L3682" t="s">
        <v>92</v>
      </c>
      <c r="N3682" t="str">
        <f>IF(ISBLANK(Sales[[#This Row],[return]]),"No",Sales[[#This Row],[return]])</f>
        <v>No</v>
      </c>
      <c r="O3682" s="2">
        <v>43429</v>
      </c>
      <c r="P3682" s="8" t="str">
        <f>TEXT(DAY(Sales[[#This Row],[OrderDate]]),"ddd")</f>
        <v>Wed</v>
      </c>
      <c r="Q3682" s="8" t="str">
        <f>TEXT(MONTH(Sales[[#This Row],[ShipDate]])*29,"mmm")</f>
        <v>Dec</v>
      </c>
      <c r="R3682">
        <v>1117</v>
      </c>
      <c r="S3682" t="s">
        <v>2534</v>
      </c>
      <c r="T3682" t="s">
        <v>90</v>
      </c>
      <c r="U3682">
        <v>43130</v>
      </c>
      <c r="V3682" s="1">
        <v>0.2</v>
      </c>
      <c r="W3682">
        <v>12</v>
      </c>
      <c r="X3682">
        <v>3</v>
      </c>
      <c r="Y3682">
        <v>60</v>
      </c>
      <c r="AD3682"/>
    </row>
    <row r="3683" spans="1:30" x14ac:dyDescent="0.25">
      <c r="A3683" t="s">
        <v>24</v>
      </c>
      <c r="B3683" s="2">
        <v>43436</v>
      </c>
      <c r="C3683" s="35">
        <f>YEAR(Sales[[#This Row],[ShipDate]])</f>
        <v>2018</v>
      </c>
      <c r="D3683" t="s">
        <v>36</v>
      </c>
      <c r="E3683" t="s">
        <v>18</v>
      </c>
      <c r="F3683" t="s">
        <v>340</v>
      </c>
      <c r="G3683" t="s">
        <v>46</v>
      </c>
      <c r="H3683" t="s">
        <v>1176</v>
      </c>
      <c r="I3683" t="s">
        <v>252</v>
      </c>
      <c r="J3683" t="s">
        <v>13</v>
      </c>
      <c r="K3683" t="s">
        <v>2065</v>
      </c>
      <c r="L3683" t="s">
        <v>92</v>
      </c>
      <c r="N3683" t="str">
        <f>IF(ISBLANK(Sales[[#This Row],[return]]),"No",Sales[[#This Row],[return]])</f>
        <v>No</v>
      </c>
      <c r="O3683" s="2">
        <v>43429</v>
      </c>
      <c r="P3683" s="8" t="str">
        <f>TEXT(DAY(Sales[[#This Row],[OrderDate]]),"ddd")</f>
        <v>Wed</v>
      </c>
      <c r="Q3683" s="8" t="str">
        <f>TEXT(MONTH(Sales[[#This Row],[ShipDate]])*29,"mmm")</f>
        <v>Dec</v>
      </c>
      <c r="R3683">
        <v>476</v>
      </c>
      <c r="S3683" t="s">
        <v>2363</v>
      </c>
      <c r="T3683" t="s">
        <v>90</v>
      </c>
      <c r="U3683">
        <v>43130</v>
      </c>
      <c r="V3683" s="1">
        <v>0.7</v>
      </c>
      <c r="W3683">
        <v>-6600</v>
      </c>
      <c r="X3683">
        <v>5</v>
      </c>
      <c r="Y3683">
        <v>4500</v>
      </c>
      <c r="AD3683"/>
    </row>
    <row r="3684" spans="1:30" x14ac:dyDescent="0.25">
      <c r="A3684" t="s">
        <v>24</v>
      </c>
      <c r="B3684" s="2">
        <v>43251</v>
      </c>
      <c r="C3684" s="35">
        <f>YEAR(Sales[[#This Row],[ShipDate]])</f>
        <v>2018</v>
      </c>
      <c r="D3684" t="s">
        <v>607</v>
      </c>
      <c r="E3684" t="s">
        <v>18</v>
      </c>
      <c r="F3684" t="s">
        <v>99</v>
      </c>
      <c r="G3684" t="s">
        <v>46</v>
      </c>
      <c r="H3684" t="s">
        <v>107</v>
      </c>
      <c r="I3684" t="s">
        <v>70</v>
      </c>
      <c r="J3684" t="s">
        <v>13</v>
      </c>
      <c r="K3684" t="s">
        <v>941</v>
      </c>
      <c r="L3684" t="s">
        <v>68</v>
      </c>
      <c r="N3684" t="str">
        <f>IF(ISBLANK(Sales[[#This Row],[return]]),"No",Sales[[#This Row],[return]])</f>
        <v>No</v>
      </c>
      <c r="O3684" s="2">
        <v>43250</v>
      </c>
      <c r="P3684" s="8" t="str">
        <f>TEXT(DAY(Sales[[#This Row],[OrderDate]]),"ddd")</f>
        <v>Mon</v>
      </c>
      <c r="Q3684" s="8" t="str">
        <f>TEXT(MONTH(Sales[[#This Row],[ShipDate]])*29,"mmm")</f>
        <v>May</v>
      </c>
      <c r="R3684">
        <v>1471</v>
      </c>
      <c r="S3684" t="s">
        <v>419</v>
      </c>
      <c r="T3684" t="s">
        <v>66</v>
      </c>
      <c r="U3684">
        <v>77041</v>
      </c>
      <c r="V3684" s="1">
        <v>0.2</v>
      </c>
      <c r="W3684">
        <v>11</v>
      </c>
      <c r="X3684">
        <v>5</v>
      </c>
      <c r="Y3684">
        <v>224</v>
      </c>
      <c r="AD3684"/>
    </row>
    <row r="3685" spans="1:30" x14ac:dyDescent="0.25">
      <c r="A3685" t="s">
        <v>24</v>
      </c>
      <c r="B3685" s="2">
        <v>43251</v>
      </c>
      <c r="C3685" s="35">
        <f>YEAR(Sales[[#This Row],[ShipDate]])</f>
        <v>2018</v>
      </c>
      <c r="D3685" t="s">
        <v>607</v>
      </c>
      <c r="E3685" t="s">
        <v>18</v>
      </c>
      <c r="F3685" t="s">
        <v>48</v>
      </c>
      <c r="G3685" t="s">
        <v>46</v>
      </c>
      <c r="H3685" t="s">
        <v>107</v>
      </c>
      <c r="I3685" t="s">
        <v>70</v>
      </c>
      <c r="J3685" t="s">
        <v>13</v>
      </c>
      <c r="K3685" t="s">
        <v>941</v>
      </c>
      <c r="L3685" t="s">
        <v>68</v>
      </c>
      <c r="N3685" t="str">
        <f>IF(ISBLANK(Sales[[#This Row],[return]]),"No",Sales[[#This Row],[return]])</f>
        <v>No</v>
      </c>
      <c r="O3685" s="2">
        <v>43250</v>
      </c>
      <c r="P3685" s="8" t="str">
        <f>TEXT(DAY(Sales[[#This Row],[OrderDate]]),"ddd")</f>
        <v>Mon</v>
      </c>
      <c r="Q3685" s="8" t="str">
        <f>TEXT(MONTH(Sales[[#This Row],[ShipDate]])*29,"mmm")</f>
        <v>May</v>
      </c>
      <c r="R3685">
        <v>137</v>
      </c>
      <c r="S3685" t="s">
        <v>279</v>
      </c>
      <c r="T3685" t="s">
        <v>66</v>
      </c>
      <c r="U3685">
        <v>77041</v>
      </c>
      <c r="V3685" s="1">
        <v>0.2</v>
      </c>
      <c r="W3685">
        <v>8</v>
      </c>
      <c r="X3685">
        <v>5</v>
      </c>
      <c r="Y3685">
        <v>80</v>
      </c>
      <c r="AD3685"/>
    </row>
    <row r="3686" spans="1:30" x14ac:dyDescent="0.25">
      <c r="A3686" t="s">
        <v>10</v>
      </c>
      <c r="B3686" s="2">
        <v>43234</v>
      </c>
      <c r="C3686" s="35">
        <f>YEAR(Sales[[#This Row],[ShipDate]])</f>
        <v>2018</v>
      </c>
      <c r="D3686" t="s">
        <v>607</v>
      </c>
      <c r="E3686" t="s">
        <v>31</v>
      </c>
      <c r="F3686" t="s">
        <v>99</v>
      </c>
      <c r="G3686" t="s">
        <v>46</v>
      </c>
      <c r="H3686" t="s">
        <v>2814</v>
      </c>
      <c r="I3686" t="s">
        <v>169</v>
      </c>
      <c r="J3686" t="s">
        <v>13</v>
      </c>
      <c r="K3686" t="s">
        <v>982</v>
      </c>
      <c r="L3686" t="s">
        <v>30</v>
      </c>
      <c r="N3686" t="str">
        <f>IF(ISBLANK(Sales[[#This Row],[return]]),"No",Sales[[#This Row],[return]])</f>
        <v>No</v>
      </c>
      <c r="O3686" s="2">
        <v>43234</v>
      </c>
      <c r="P3686" s="8" t="str">
        <f>TEXT(DAY(Sales[[#This Row],[OrderDate]]),"ddd")</f>
        <v>Sat</v>
      </c>
      <c r="Q3686" s="8" t="str">
        <f>TEXT(MONTH(Sales[[#This Row],[ShipDate]])*29,"mmm")</f>
        <v>May</v>
      </c>
      <c r="R3686">
        <v>913</v>
      </c>
      <c r="S3686" t="s">
        <v>821</v>
      </c>
      <c r="T3686" t="s">
        <v>28</v>
      </c>
      <c r="U3686">
        <v>85364</v>
      </c>
      <c r="V3686" s="1">
        <v>0.2</v>
      </c>
      <c r="W3686">
        <v>49</v>
      </c>
      <c r="X3686">
        <v>7</v>
      </c>
      <c r="Y3686">
        <v>186</v>
      </c>
      <c r="AD3686"/>
    </row>
    <row r="3687" spans="1:30" x14ac:dyDescent="0.25">
      <c r="A3687" t="s">
        <v>10</v>
      </c>
      <c r="B3687" s="2">
        <v>43260</v>
      </c>
      <c r="C3687" s="35">
        <f>YEAR(Sales[[#This Row],[ShipDate]])</f>
        <v>2018</v>
      </c>
      <c r="D3687" t="s">
        <v>19</v>
      </c>
      <c r="E3687" t="s">
        <v>31</v>
      </c>
      <c r="F3687" t="s">
        <v>59</v>
      </c>
      <c r="G3687" t="s">
        <v>25</v>
      </c>
      <c r="H3687" t="s">
        <v>583</v>
      </c>
      <c r="I3687" t="s">
        <v>585</v>
      </c>
      <c r="J3687" t="s">
        <v>13</v>
      </c>
      <c r="K3687" t="s">
        <v>2746</v>
      </c>
      <c r="L3687" t="s">
        <v>92</v>
      </c>
      <c r="N3687" t="str">
        <f>IF(ISBLANK(Sales[[#This Row],[return]]),"No",Sales[[#This Row],[return]])</f>
        <v>No</v>
      </c>
      <c r="O3687" s="2">
        <v>43257</v>
      </c>
      <c r="P3687" s="8" t="str">
        <f>TEXT(DAY(Sales[[#This Row],[OrderDate]]),"ddd")</f>
        <v>Fri</v>
      </c>
      <c r="Q3687" s="8" t="str">
        <f>TEXT(MONTH(Sales[[#This Row],[ShipDate]])*29,"mmm")</f>
        <v>Jun</v>
      </c>
      <c r="R3687">
        <v>1730</v>
      </c>
      <c r="S3687" t="s">
        <v>2799</v>
      </c>
      <c r="T3687" t="s">
        <v>90</v>
      </c>
      <c r="U3687">
        <v>1852</v>
      </c>
      <c r="V3687" s="1">
        <v>0</v>
      </c>
      <c r="W3687">
        <v>49</v>
      </c>
      <c r="X3687">
        <v>4</v>
      </c>
      <c r="Y3687">
        <v>106</v>
      </c>
      <c r="AD3687"/>
    </row>
    <row r="3688" spans="1:30" x14ac:dyDescent="0.25">
      <c r="A3688" t="s">
        <v>40</v>
      </c>
      <c r="B3688" s="2">
        <v>43458</v>
      </c>
      <c r="C3688" s="35">
        <f>YEAR(Sales[[#This Row],[ShipDate]])</f>
        <v>2018</v>
      </c>
      <c r="D3688" t="s">
        <v>36</v>
      </c>
      <c r="E3688" t="s">
        <v>31</v>
      </c>
      <c r="F3688" t="s">
        <v>50</v>
      </c>
      <c r="G3688" t="s">
        <v>25</v>
      </c>
      <c r="H3688" t="s">
        <v>164</v>
      </c>
      <c r="I3688" t="s">
        <v>120</v>
      </c>
      <c r="J3688" t="s">
        <v>13</v>
      </c>
      <c r="K3688" t="s">
        <v>2759</v>
      </c>
      <c r="L3688" t="s">
        <v>68</v>
      </c>
      <c r="N3688" t="str">
        <f>IF(ISBLANK(Sales[[#This Row],[return]]),"No",Sales[[#This Row],[return]])</f>
        <v>No</v>
      </c>
      <c r="O3688" s="2">
        <v>43453</v>
      </c>
      <c r="P3688" s="8" t="str">
        <f>TEXT(DAY(Sales[[#This Row],[OrderDate]]),"ddd")</f>
        <v>Thu</v>
      </c>
      <c r="Q3688" s="8" t="str">
        <f>TEXT(MONTH(Sales[[#This Row],[ShipDate]])*29,"mmm")</f>
        <v>Dec</v>
      </c>
      <c r="R3688">
        <v>1639</v>
      </c>
      <c r="S3688" t="s">
        <v>1828</v>
      </c>
      <c r="T3688" t="s">
        <v>66</v>
      </c>
      <c r="U3688">
        <v>60623</v>
      </c>
      <c r="V3688" s="1">
        <v>0.8</v>
      </c>
      <c r="W3688">
        <v>-3</v>
      </c>
      <c r="X3688">
        <v>5</v>
      </c>
      <c r="Y3688">
        <v>2</v>
      </c>
      <c r="AD3688"/>
    </row>
    <row r="3689" spans="1:30" x14ac:dyDescent="0.25">
      <c r="A3689" t="s">
        <v>40</v>
      </c>
      <c r="B3689" s="2">
        <v>43441</v>
      </c>
      <c r="C3689" s="35">
        <f>YEAR(Sales[[#This Row],[ShipDate]])</f>
        <v>2018</v>
      </c>
      <c r="D3689" t="s">
        <v>19</v>
      </c>
      <c r="E3689" t="s">
        <v>18</v>
      </c>
      <c r="F3689" t="s">
        <v>39</v>
      </c>
      <c r="G3689" t="s">
        <v>25</v>
      </c>
      <c r="H3689" t="s">
        <v>146</v>
      </c>
      <c r="I3689" t="s">
        <v>149</v>
      </c>
      <c r="J3689" t="s">
        <v>13</v>
      </c>
      <c r="K3689" t="s">
        <v>1190</v>
      </c>
      <c r="L3689" t="s">
        <v>92</v>
      </c>
      <c r="N3689" t="str">
        <f>IF(ISBLANK(Sales[[#This Row],[return]]),"No",Sales[[#This Row],[return]])</f>
        <v>No</v>
      </c>
      <c r="O3689" s="2">
        <v>43439</v>
      </c>
      <c r="P3689" s="8" t="str">
        <f>TEXT(DAY(Sales[[#This Row],[OrderDate]]),"ddd")</f>
        <v>Thu</v>
      </c>
      <c r="Q3689" s="8" t="str">
        <f>TEXT(MONTH(Sales[[#This Row],[ShipDate]])*29,"mmm")</f>
        <v>Dec</v>
      </c>
      <c r="R3689">
        <v>533</v>
      </c>
      <c r="S3689" t="s">
        <v>1950</v>
      </c>
      <c r="T3689" t="s">
        <v>90</v>
      </c>
      <c r="U3689">
        <v>10024</v>
      </c>
      <c r="V3689" s="1">
        <v>0</v>
      </c>
      <c r="W3689">
        <v>121</v>
      </c>
      <c r="X3689">
        <v>3</v>
      </c>
      <c r="Y3689">
        <v>465</v>
      </c>
      <c r="AD3689"/>
    </row>
    <row r="3690" spans="1:30" x14ac:dyDescent="0.25">
      <c r="A3690" t="s">
        <v>40</v>
      </c>
      <c r="B3690" s="2">
        <v>43244</v>
      </c>
      <c r="C3690" s="35">
        <f>YEAR(Sales[[#This Row],[ShipDate]])</f>
        <v>2018</v>
      </c>
      <c r="D3690" t="s">
        <v>36</v>
      </c>
      <c r="E3690" t="s">
        <v>18</v>
      </c>
      <c r="F3690" t="s">
        <v>50</v>
      </c>
      <c r="G3690" t="s">
        <v>25</v>
      </c>
      <c r="H3690" t="s">
        <v>2268</v>
      </c>
      <c r="I3690" t="s">
        <v>37</v>
      </c>
      <c r="J3690" t="s">
        <v>13</v>
      </c>
      <c r="K3690" t="s">
        <v>816</v>
      </c>
      <c r="L3690" t="s">
        <v>17</v>
      </c>
      <c r="N3690" t="str">
        <f>IF(ISBLANK(Sales[[#This Row],[return]]),"No",Sales[[#This Row],[return]])</f>
        <v>No</v>
      </c>
      <c r="O3690" s="2">
        <v>43240</v>
      </c>
      <c r="P3690" s="8" t="str">
        <f>TEXT(DAY(Sales[[#This Row],[OrderDate]]),"ddd")</f>
        <v>Fri</v>
      </c>
      <c r="Q3690" s="8" t="str">
        <f>TEXT(MONTH(Sales[[#This Row],[ShipDate]])*29,"mmm")</f>
        <v>May</v>
      </c>
      <c r="R3690">
        <v>260</v>
      </c>
      <c r="S3690" t="s">
        <v>575</v>
      </c>
      <c r="T3690" t="s">
        <v>15</v>
      </c>
      <c r="U3690">
        <v>34952</v>
      </c>
      <c r="V3690" s="1">
        <v>0.7</v>
      </c>
      <c r="W3690">
        <v>-2</v>
      </c>
      <c r="X3690">
        <v>2</v>
      </c>
      <c r="Y3690">
        <v>3</v>
      </c>
      <c r="AD3690"/>
    </row>
    <row r="3691" spans="1:30" x14ac:dyDescent="0.25">
      <c r="A3691" t="s">
        <v>10</v>
      </c>
      <c r="B3691" s="2">
        <v>43277</v>
      </c>
      <c r="C3691" s="35">
        <f>YEAR(Sales[[#This Row],[ShipDate]])</f>
        <v>2018</v>
      </c>
      <c r="D3691" t="s">
        <v>36</v>
      </c>
      <c r="E3691" t="s">
        <v>31</v>
      </c>
      <c r="F3691" t="s">
        <v>59</v>
      </c>
      <c r="G3691" t="s">
        <v>25</v>
      </c>
      <c r="H3691" t="s">
        <v>1321</v>
      </c>
      <c r="I3691" t="s">
        <v>70</v>
      </c>
      <c r="J3691" t="s">
        <v>13</v>
      </c>
      <c r="K3691" t="s">
        <v>435</v>
      </c>
      <c r="L3691" t="s">
        <v>68</v>
      </c>
      <c r="N3691" t="str">
        <f>IF(ISBLANK(Sales[[#This Row],[return]]),"No",Sales[[#This Row],[return]])</f>
        <v>No</v>
      </c>
      <c r="O3691" s="2">
        <v>43271</v>
      </c>
      <c r="P3691" s="8" t="str">
        <f>TEXT(DAY(Sales[[#This Row],[OrderDate]]),"ddd")</f>
        <v>Fri</v>
      </c>
      <c r="Q3691" s="8" t="str">
        <f>TEXT(MONTH(Sales[[#This Row],[ShipDate]])*29,"mmm")</f>
        <v>Jun</v>
      </c>
      <c r="R3691">
        <v>1809</v>
      </c>
      <c r="S3691" t="s">
        <v>1812</v>
      </c>
      <c r="T3691" t="s">
        <v>66</v>
      </c>
      <c r="U3691">
        <v>75007</v>
      </c>
      <c r="V3691" s="1">
        <v>0.2</v>
      </c>
      <c r="W3691">
        <v>4</v>
      </c>
      <c r="X3691">
        <v>2</v>
      </c>
      <c r="Y3691">
        <v>10</v>
      </c>
      <c r="AD3691"/>
    </row>
    <row r="3692" spans="1:30" x14ac:dyDescent="0.25">
      <c r="A3692" t="s">
        <v>10</v>
      </c>
      <c r="B3692" s="2">
        <v>43277</v>
      </c>
      <c r="C3692" s="35">
        <f>YEAR(Sales[[#This Row],[ShipDate]])</f>
        <v>2018</v>
      </c>
      <c r="D3692" t="s">
        <v>36</v>
      </c>
      <c r="E3692" t="s">
        <v>31</v>
      </c>
      <c r="F3692" t="s">
        <v>99</v>
      </c>
      <c r="G3692" t="s">
        <v>46</v>
      </c>
      <c r="H3692" t="s">
        <v>1321</v>
      </c>
      <c r="I3692" t="s">
        <v>70</v>
      </c>
      <c r="J3692" t="s">
        <v>13</v>
      </c>
      <c r="K3692" t="s">
        <v>435</v>
      </c>
      <c r="L3692" t="s">
        <v>68</v>
      </c>
      <c r="N3692" t="str">
        <f>IF(ISBLANK(Sales[[#This Row],[return]]),"No",Sales[[#This Row],[return]])</f>
        <v>No</v>
      </c>
      <c r="O3692" s="2">
        <v>43271</v>
      </c>
      <c r="P3692" s="8" t="str">
        <f>TEXT(DAY(Sales[[#This Row],[OrderDate]]),"ddd")</f>
        <v>Fri</v>
      </c>
      <c r="Q3692" s="8" t="str">
        <f>TEXT(MONTH(Sales[[#This Row],[ShipDate]])*29,"mmm")</f>
        <v>Jun</v>
      </c>
      <c r="R3692">
        <v>1025</v>
      </c>
      <c r="S3692" t="s">
        <v>2358</v>
      </c>
      <c r="T3692" t="s">
        <v>66</v>
      </c>
      <c r="U3692">
        <v>75007</v>
      </c>
      <c r="V3692" s="1">
        <v>0.2</v>
      </c>
      <c r="W3692">
        <v>26</v>
      </c>
      <c r="X3692">
        <v>4</v>
      </c>
      <c r="Y3692">
        <v>96</v>
      </c>
      <c r="AD3692"/>
    </row>
    <row r="3693" spans="1:30" x14ac:dyDescent="0.25">
      <c r="A3693" t="s">
        <v>40</v>
      </c>
      <c r="B3693" s="2">
        <v>43376</v>
      </c>
      <c r="C3693" s="35">
        <f>YEAR(Sales[[#This Row],[ShipDate]])</f>
        <v>2018</v>
      </c>
      <c r="D3693" t="s">
        <v>36</v>
      </c>
      <c r="E3693" t="s">
        <v>18</v>
      </c>
      <c r="F3693" t="s">
        <v>50</v>
      </c>
      <c r="G3693" t="s">
        <v>25</v>
      </c>
      <c r="H3693" t="s">
        <v>1186</v>
      </c>
      <c r="I3693" t="s">
        <v>188</v>
      </c>
      <c r="J3693" t="s">
        <v>13</v>
      </c>
      <c r="K3693" t="s">
        <v>1117</v>
      </c>
      <c r="L3693" t="s">
        <v>17</v>
      </c>
      <c r="N3693" t="str">
        <f>IF(ISBLANK(Sales[[#This Row],[return]]),"No",Sales[[#This Row],[return]])</f>
        <v>No</v>
      </c>
      <c r="O3693" s="2">
        <v>43372</v>
      </c>
      <c r="P3693" s="8" t="str">
        <f>TEXT(DAY(Sales[[#This Row],[OrderDate]]),"ddd")</f>
        <v>Sun</v>
      </c>
      <c r="Q3693" s="8" t="str">
        <f>TEXT(MONTH(Sales[[#This Row],[ShipDate]])*29,"mmm")</f>
        <v>Oct</v>
      </c>
      <c r="R3693">
        <v>1310</v>
      </c>
      <c r="S3693" t="s">
        <v>952</v>
      </c>
      <c r="T3693" t="s">
        <v>15</v>
      </c>
      <c r="U3693">
        <v>36608</v>
      </c>
      <c r="V3693" s="1">
        <v>0</v>
      </c>
      <c r="W3693">
        <v>30</v>
      </c>
      <c r="X3693">
        <v>3</v>
      </c>
      <c r="Y3693">
        <v>63</v>
      </c>
      <c r="AD3693"/>
    </row>
    <row r="3694" spans="1:30" x14ac:dyDescent="0.25">
      <c r="A3694" t="s">
        <v>40</v>
      </c>
      <c r="B3694" s="2">
        <v>43376</v>
      </c>
      <c r="C3694" s="35">
        <f>YEAR(Sales[[#This Row],[ShipDate]])</f>
        <v>2018</v>
      </c>
      <c r="D3694" t="s">
        <v>36</v>
      </c>
      <c r="E3694" t="s">
        <v>18</v>
      </c>
      <c r="F3694" t="s">
        <v>45</v>
      </c>
      <c r="G3694" t="s">
        <v>25</v>
      </c>
      <c r="H3694" t="s">
        <v>1186</v>
      </c>
      <c r="I3694" t="s">
        <v>188</v>
      </c>
      <c r="J3694" t="s">
        <v>13</v>
      </c>
      <c r="K3694" t="s">
        <v>1117</v>
      </c>
      <c r="L3694" t="s">
        <v>17</v>
      </c>
      <c r="N3694" t="str">
        <f>IF(ISBLANK(Sales[[#This Row],[return]]),"No",Sales[[#This Row],[return]])</f>
        <v>No</v>
      </c>
      <c r="O3694" s="2">
        <v>43372</v>
      </c>
      <c r="P3694" s="8" t="str">
        <f>TEXT(DAY(Sales[[#This Row],[OrderDate]]),"ddd")</f>
        <v>Sun</v>
      </c>
      <c r="Q3694" s="8" t="str">
        <f>TEXT(MONTH(Sales[[#This Row],[ShipDate]])*29,"mmm")</f>
        <v>Oct</v>
      </c>
      <c r="R3694">
        <v>1412</v>
      </c>
      <c r="S3694" t="s">
        <v>286</v>
      </c>
      <c r="T3694" t="s">
        <v>15</v>
      </c>
      <c r="U3694">
        <v>36608</v>
      </c>
      <c r="V3694" s="1">
        <v>0</v>
      </c>
      <c r="W3694">
        <v>8</v>
      </c>
      <c r="X3694">
        <v>9</v>
      </c>
      <c r="Y3694">
        <v>26</v>
      </c>
      <c r="AD3694"/>
    </row>
    <row r="3695" spans="1:30" x14ac:dyDescent="0.25">
      <c r="A3695" t="s">
        <v>40</v>
      </c>
      <c r="B3695" s="2">
        <v>43376</v>
      </c>
      <c r="C3695" s="35">
        <f>YEAR(Sales[[#This Row],[ShipDate]])</f>
        <v>2018</v>
      </c>
      <c r="D3695" t="s">
        <v>36</v>
      </c>
      <c r="E3695" t="s">
        <v>18</v>
      </c>
      <c r="F3695" t="s">
        <v>99</v>
      </c>
      <c r="G3695" t="s">
        <v>46</v>
      </c>
      <c r="H3695" t="s">
        <v>1186</v>
      </c>
      <c r="I3695" t="s">
        <v>188</v>
      </c>
      <c r="J3695" t="s">
        <v>13</v>
      </c>
      <c r="K3695" t="s">
        <v>1117</v>
      </c>
      <c r="L3695" t="s">
        <v>17</v>
      </c>
      <c r="N3695" t="str">
        <f>IF(ISBLANK(Sales[[#This Row],[return]]),"No",Sales[[#This Row],[return]])</f>
        <v>No</v>
      </c>
      <c r="O3695" s="2">
        <v>43372</v>
      </c>
      <c r="P3695" s="8" t="str">
        <f>TEXT(DAY(Sales[[#This Row],[OrderDate]]),"ddd")</f>
        <v>Sun</v>
      </c>
      <c r="Q3695" s="8" t="str">
        <f>TEXT(MONTH(Sales[[#This Row],[ShipDate]])*29,"mmm")</f>
        <v>Oct</v>
      </c>
      <c r="R3695">
        <v>1010</v>
      </c>
      <c r="S3695" t="s">
        <v>2544</v>
      </c>
      <c r="T3695" t="s">
        <v>15</v>
      </c>
      <c r="U3695">
        <v>36608</v>
      </c>
      <c r="V3695" s="1">
        <v>0</v>
      </c>
      <c r="W3695">
        <v>71</v>
      </c>
      <c r="X3695">
        <v>3</v>
      </c>
      <c r="Y3695">
        <v>210</v>
      </c>
      <c r="AD3695"/>
    </row>
    <row r="3696" spans="1:30" x14ac:dyDescent="0.25">
      <c r="A3696" t="s">
        <v>10</v>
      </c>
      <c r="B3696" s="2">
        <v>43422</v>
      </c>
      <c r="C3696" s="35">
        <f>YEAR(Sales[[#This Row],[ShipDate]])</f>
        <v>2018</v>
      </c>
      <c r="D3696" t="s">
        <v>607</v>
      </c>
      <c r="E3696" t="s">
        <v>18</v>
      </c>
      <c r="F3696" t="s">
        <v>50</v>
      </c>
      <c r="G3696" t="s">
        <v>25</v>
      </c>
      <c r="H3696" t="s">
        <v>55</v>
      </c>
      <c r="I3696" t="s">
        <v>32</v>
      </c>
      <c r="J3696" t="s">
        <v>13</v>
      </c>
      <c r="K3696" t="s">
        <v>1725</v>
      </c>
      <c r="L3696" t="s">
        <v>30</v>
      </c>
      <c r="N3696" t="str">
        <f>IF(ISBLANK(Sales[[#This Row],[return]]),"No",Sales[[#This Row],[return]])</f>
        <v>No</v>
      </c>
      <c r="O3696" s="2">
        <v>43422</v>
      </c>
      <c r="P3696" s="8" t="str">
        <f>TEXT(DAY(Sales[[#This Row],[OrderDate]]),"ddd")</f>
        <v>Wed</v>
      </c>
      <c r="Q3696" s="8" t="str">
        <f>TEXT(MONTH(Sales[[#This Row],[ShipDate]])*29,"mmm")</f>
        <v>Nov</v>
      </c>
      <c r="R3696">
        <v>1342</v>
      </c>
      <c r="S3696" t="s">
        <v>1829</v>
      </c>
      <c r="T3696" t="s">
        <v>28</v>
      </c>
      <c r="U3696">
        <v>94521</v>
      </c>
      <c r="V3696" s="1">
        <v>0.2</v>
      </c>
      <c r="W3696">
        <v>22</v>
      </c>
      <c r="X3696">
        <v>5</v>
      </c>
      <c r="Y3696">
        <v>61</v>
      </c>
      <c r="AD3696"/>
    </row>
    <row r="3697" spans="1:30" x14ac:dyDescent="0.25">
      <c r="A3697" t="s">
        <v>24</v>
      </c>
      <c r="B3697" s="2">
        <v>43376</v>
      </c>
      <c r="C3697" s="35">
        <f>YEAR(Sales[[#This Row],[ShipDate]])</f>
        <v>2018</v>
      </c>
      <c r="D3697" t="s">
        <v>113</v>
      </c>
      <c r="E3697" t="s">
        <v>18</v>
      </c>
      <c r="F3697" t="s">
        <v>50</v>
      </c>
      <c r="G3697" t="s">
        <v>25</v>
      </c>
      <c r="H3697" t="s">
        <v>619</v>
      </c>
      <c r="I3697" t="s">
        <v>120</v>
      </c>
      <c r="J3697" t="s">
        <v>13</v>
      </c>
      <c r="K3697" t="s">
        <v>1460</v>
      </c>
      <c r="L3697" t="s">
        <v>68</v>
      </c>
      <c r="N3697" t="str">
        <f>IF(ISBLANK(Sales[[#This Row],[return]]),"No",Sales[[#This Row],[return]])</f>
        <v>No</v>
      </c>
      <c r="O3697" s="2">
        <v>43373</v>
      </c>
      <c r="P3697" s="8" t="str">
        <f>TEXT(DAY(Sales[[#This Row],[OrderDate]]),"ddd")</f>
        <v>Mon</v>
      </c>
      <c r="Q3697" s="8" t="str">
        <f>TEXT(MONTH(Sales[[#This Row],[ShipDate]])*29,"mmm")</f>
        <v>Oct</v>
      </c>
      <c r="R3697">
        <v>1312</v>
      </c>
      <c r="S3697" t="s">
        <v>3144</v>
      </c>
      <c r="T3697" t="s">
        <v>66</v>
      </c>
      <c r="U3697">
        <v>62301</v>
      </c>
      <c r="V3697" s="1">
        <v>0.8</v>
      </c>
      <c r="W3697">
        <v>-3</v>
      </c>
      <c r="X3697">
        <v>2</v>
      </c>
      <c r="Y3697">
        <v>2</v>
      </c>
      <c r="AD3697"/>
    </row>
    <row r="3698" spans="1:30" x14ac:dyDescent="0.25">
      <c r="A3698" t="s">
        <v>40</v>
      </c>
      <c r="B3698" s="2">
        <v>43211</v>
      </c>
      <c r="C3698" s="35">
        <f>YEAR(Sales[[#This Row],[ShipDate]])</f>
        <v>2018</v>
      </c>
      <c r="D3698" t="s">
        <v>36</v>
      </c>
      <c r="E3698" t="s">
        <v>18</v>
      </c>
      <c r="F3698" t="s">
        <v>21</v>
      </c>
      <c r="G3698" t="s">
        <v>11</v>
      </c>
      <c r="H3698" t="s">
        <v>527</v>
      </c>
      <c r="I3698" t="s">
        <v>32</v>
      </c>
      <c r="J3698" t="s">
        <v>13</v>
      </c>
      <c r="K3698" t="s">
        <v>1209</v>
      </c>
      <c r="L3698" t="s">
        <v>30</v>
      </c>
      <c r="N3698" t="str">
        <f>IF(ISBLANK(Sales[[#This Row],[return]]),"No",Sales[[#This Row],[return]])</f>
        <v>No</v>
      </c>
      <c r="O3698" s="2">
        <v>43207</v>
      </c>
      <c r="P3698" s="8" t="str">
        <f>TEXT(DAY(Sales[[#This Row],[OrderDate]]),"ddd")</f>
        <v>Tue</v>
      </c>
      <c r="Q3698" s="8" t="str">
        <f>TEXT(MONTH(Sales[[#This Row],[ShipDate]])*29,"mmm")</f>
        <v>Apr</v>
      </c>
      <c r="R3698">
        <v>390</v>
      </c>
      <c r="S3698" t="s">
        <v>1533</v>
      </c>
      <c r="T3698" t="s">
        <v>28</v>
      </c>
      <c r="U3698">
        <v>90712</v>
      </c>
      <c r="V3698" s="1">
        <v>0.15</v>
      </c>
      <c r="W3698">
        <v>24</v>
      </c>
      <c r="X3698">
        <v>3</v>
      </c>
      <c r="Y3698">
        <v>257</v>
      </c>
      <c r="AD3698"/>
    </row>
    <row r="3699" spans="1:30" x14ac:dyDescent="0.25">
      <c r="A3699" t="s">
        <v>40</v>
      </c>
      <c r="B3699" s="2">
        <v>43355</v>
      </c>
      <c r="C3699" s="35">
        <f>YEAR(Sales[[#This Row],[ShipDate]])</f>
        <v>2018</v>
      </c>
      <c r="D3699" t="s">
        <v>36</v>
      </c>
      <c r="E3699" t="s">
        <v>31</v>
      </c>
      <c r="F3699" t="s">
        <v>45</v>
      </c>
      <c r="G3699" t="s">
        <v>25</v>
      </c>
      <c r="H3699" t="s">
        <v>399</v>
      </c>
      <c r="I3699" t="s">
        <v>70</v>
      </c>
      <c r="J3699" t="s">
        <v>13</v>
      </c>
      <c r="K3699" t="s">
        <v>85</v>
      </c>
      <c r="L3699" t="s">
        <v>68</v>
      </c>
      <c r="N3699" t="str">
        <f>IF(ISBLANK(Sales[[#This Row],[return]]),"No",Sales[[#This Row],[return]])</f>
        <v>No</v>
      </c>
      <c r="O3699" s="2">
        <v>43351</v>
      </c>
      <c r="P3699" s="8" t="str">
        <f>TEXT(DAY(Sales[[#This Row],[OrderDate]]),"ddd")</f>
        <v>Sun</v>
      </c>
      <c r="Q3699" s="8" t="str">
        <f>TEXT(MONTH(Sales[[#This Row],[ShipDate]])*29,"mmm")</f>
        <v>Sep</v>
      </c>
      <c r="R3699">
        <v>346</v>
      </c>
      <c r="S3699" t="s">
        <v>726</v>
      </c>
      <c r="T3699" t="s">
        <v>66</v>
      </c>
      <c r="U3699">
        <v>75081</v>
      </c>
      <c r="V3699" s="1">
        <v>0.2</v>
      </c>
      <c r="W3699">
        <v>6</v>
      </c>
      <c r="X3699">
        <v>2</v>
      </c>
      <c r="Y3699">
        <v>70</v>
      </c>
      <c r="AD3699"/>
    </row>
    <row r="3700" spans="1:30" x14ac:dyDescent="0.25">
      <c r="A3700" t="s">
        <v>40</v>
      </c>
      <c r="B3700" s="2">
        <v>43355</v>
      </c>
      <c r="C3700" s="35">
        <f>YEAR(Sales[[#This Row],[ShipDate]])</f>
        <v>2018</v>
      </c>
      <c r="D3700" t="s">
        <v>36</v>
      </c>
      <c r="E3700" t="s">
        <v>31</v>
      </c>
      <c r="F3700" t="s">
        <v>48</v>
      </c>
      <c r="G3700" t="s">
        <v>46</v>
      </c>
      <c r="H3700" t="s">
        <v>399</v>
      </c>
      <c r="I3700" t="s">
        <v>70</v>
      </c>
      <c r="J3700" t="s">
        <v>13</v>
      </c>
      <c r="K3700" t="s">
        <v>85</v>
      </c>
      <c r="L3700" t="s">
        <v>68</v>
      </c>
      <c r="N3700" t="str">
        <f>IF(ISBLANK(Sales[[#This Row],[return]]),"No",Sales[[#This Row],[return]])</f>
        <v>No</v>
      </c>
      <c r="O3700" s="2">
        <v>43351</v>
      </c>
      <c r="P3700" s="8" t="str">
        <f>TEXT(DAY(Sales[[#This Row],[OrderDate]]),"ddd")</f>
        <v>Sun</v>
      </c>
      <c r="Q3700" s="8" t="str">
        <f>TEXT(MONTH(Sales[[#This Row],[ShipDate]])*29,"mmm")</f>
        <v>Sep</v>
      </c>
      <c r="R3700">
        <v>306</v>
      </c>
      <c r="S3700" t="s">
        <v>2450</v>
      </c>
      <c r="T3700" t="s">
        <v>66</v>
      </c>
      <c r="U3700">
        <v>75081</v>
      </c>
      <c r="V3700" s="1">
        <v>0.2</v>
      </c>
      <c r="W3700">
        <v>22</v>
      </c>
      <c r="X3700">
        <v>5</v>
      </c>
      <c r="Y3700">
        <v>60</v>
      </c>
      <c r="AD3700"/>
    </row>
    <row r="3701" spans="1:30" x14ac:dyDescent="0.25">
      <c r="A3701" t="s">
        <v>24</v>
      </c>
      <c r="B3701" s="2">
        <v>43374</v>
      </c>
      <c r="C3701" s="35">
        <f>YEAR(Sales[[#This Row],[ShipDate]])</f>
        <v>2018</v>
      </c>
      <c r="D3701" t="s">
        <v>36</v>
      </c>
      <c r="E3701" t="s">
        <v>69</v>
      </c>
      <c r="F3701" t="s">
        <v>43</v>
      </c>
      <c r="G3701" t="s">
        <v>11</v>
      </c>
      <c r="H3701" t="s">
        <v>230</v>
      </c>
      <c r="I3701" t="s">
        <v>233</v>
      </c>
      <c r="J3701" t="s">
        <v>13</v>
      </c>
      <c r="K3701" t="s">
        <v>3003</v>
      </c>
      <c r="L3701" t="s">
        <v>30</v>
      </c>
      <c r="N3701" t="str">
        <f>IF(ISBLANK(Sales[[#This Row],[return]]),"No",Sales[[#This Row],[return]])</f>
        <v>No</v>
      </c>
      <c r="O3701" s="2">
        <v>43367</v>
      </c>
      <c r="P3701" s="8" t="str">
        <f>TEXT(DAY(Sales[[#This Row],[OrderDate]]),"ddd")</f>
        <v>Tue</v>
      </c>
      <c r="Q3701" s="8" t="str">
        <f>TEXT(MONTH(Sales[[#This Row],[ShipDate]])*29,"mmm")</f>
        <v>Oct</v>
      </c>
      <c r="R3701">
        <v>593</v>
      </c>
      <c r="S3701" t="s">
        <v>524</v>
      </c>
      <c r="T3701" t="s">
        <v>28</v>
      </c>
      <c r="U3701">
        <v>80013</v>
      </c>
      <c r="V3701" s="1">
        <v>0.2</v>
      </c>
      <c r="W3701">
        <v>8</v>
      </c>
      <c r="X3701">
        <v>2</v>
      </c>
      <c r="Y3701">
        <v>21</v>
      </c>
      <c r="AD3701"/>
    </row>
    <row r="3702" spans="1:30" x14ac:dyDescent="0.25">
      <c r="A3702" t="s">
        <v>24</v>
      </c>
      <c r="B3702" s="2">
        <v>43374</v>
      </c>
      <c r="C3702" s="35">
        <f>YEAR(Sales[[#This Row],[ShipDate]])</f>
        <v>2018</v>
      </c>
      <c r="D3702" t="s">
        <v>36</v>
      </c>
      <c r="E3702" t="s">
        <v>69</v>
      </c>
      <c r="F3702" t="s">
        <v>39</v>
      </c>
      <c r="G3702" t="s">
        <v>25</v>
      </c>
      <c r="H3702" t="s">
        <v>230</v>
      </c>
      <c r="I3702" t="s">
        <v>233</v>
      </c>
      <c r="J3702" t="s">
        <v>13</v>
      </c>
      <c r="K3702" t="s">
        <v>3003</v>
      </c>
      <c r="L3702" t="s">
        <v>30</v>
      </c>
      <c r="N3702" t="str">
        <f>IF(ISBLANK(Sales[[#This Row],[return]]),"No",Sales[[#This Row],[return]])</f>
        <v>No</v>
      </c>
      <c r="O3702" s="2">
        <v>43367</v>
      </c>
      <c r="P3702" s="8" t="str">
        <f>TEXT(DAY(Sales[[#This Row],[OrderDate]]),"ddd")</f>
        <v>Tue</v>
      </c>
      <c r="Q3702" s="8" t="str">
        <f>TEXT(MONTH(Sales[[#This Row],[ShipDate]])*29,"mmm")</f>
        <v>Oct</v>
      </c>
      <c r="R3702">
        <v>1444</v>
      </c>
      <c r="S3702" t="s">
        <v>1885</v>
      </c>
      <c r="T3702" t="s">
        <v>28</v>
      </c>
      <c r="U3702">
        <v>80013</v>
      </c>
      <c r="V3702" s="1">
        <v>0.2</v>
      </c>
      <c r="W3702">
        <v>-96</v>
      </c>
      <c r="X3702">
        <v>9</v>
      </c>
      <c r="Y3702">
        <v>511</v>
      </c>
      <c r="AD3702"/>
    </row>
    <row r="3703" spans="1:30" x14ac:dyDescent="0.25">
      <c r="A3703" t="s">
        <v>10</v>
      </c>
      <c r="B3703" s="2">
        <v>43115</v>
      </c>
      <c r="C3703" s="35">
        <f>YEAR(Sales[[#This Row],[ShipDate]])</f>
        <v>2018</v>
      </c>
      <c r="D3703" t="s">
        <v>36</v>
      </c>
      <c r="E3703" t="s">
        <v>31</v>
      </c>
      <c r="F3703" t="s">
        <v>99</v>
      </c>
      <c r="G3703" t="s">
        <v>46</v>
      </c>
      <c r="H3703" t="s">
        <v>1395</v>
      </c>
      <c r="I3703" t="s">
        <v>32</v>
      </c>
      <c r="J3703" t="s">
        <v>13</v>
      </c>
      <c r="K3703" t="s">
        <v>628</v>
      </c>
      <c r="L3703" t="s">
        <v>30</v>
      </c>
      <c r="N3703" t="str">
        <f>IF(ISBLANK(Sales[[#This Row],[return]]),"No",Sales[[#This Row],[return]])</f>
        <v>No</v>
      </c>
      <c r="O3703" s="2">
        <v>43109</v>
      </c>
      <c r="P3703" s="8" t="str">
        <f>TEXT(DAY(Sales[[#This Row],[OrderDate]]),"ddd")</f>
        <v>Mon</v>
      </c>
      <c r="Q3703" s="8" t="str">
        <f>TEXT(MONTH(Sales[[#This Row],[ShipDate]])*29,"mmm")</f>
        <v>Jan</v>
      </c>
      <c r="R3703">
        <v>1010</v>
      </c>
      <c r="S3703" t="s">
        <v>2544</v>
      </c>
      <c r="T3703" t="s">
        <v>28</v>
      </c>
      <c r="U3703">
        <v>93727</v>
      </c>
      <c r="V3703" s="1">
        <v>0</v>
      </c>
      <c r="W3703">
        <v>119</v>
      </c>
      <c r="X3703">
        <v>5</v>
      </c>
      <c r="Y3703">
        <v>350</v>
      </c>
      <c r="AD3703"/>
    </row>
    <row r="3704" spans="1:30" x14ac:dyDescent="0.25">
      <c r="A3704" t="s">
        <v>10</v>
      </c>
      <c r="B3704" s="2">
        <v>43115</v>
      </c>
      <c r="C3704" s="35">
        <f>YEAR(Sales[[#This Row],[ShipDate]])</f>
        <v>2018</v>
      </c>
      <c r="D3704" t="s">
        <v>36</v>
      </c>
      <c r="E3704" t="s">
        <v>31</v>
      </c>
      <c r="F3704" t="s">
        <v>48</v>
      </c>
      <c r="G3704" t="s">
        <v>46</v>
      </c>
      <c r="H3704" t="s">
        <v>1395</v>
      </c>
      <c r="I3704" t="s">
        <v>32</v>
      </c>
      <c r="J3704" t="s">
        <v>13</v>
      </c>
      <c r="K3704" t="s">
        <v>628</v>
      </c>
      <c r="L3704" t="s">
        <v>30</v>
      </c>
      <c r="N3704" t="str">
        <f>IF(ISBLANK(Sales[[#This Row],[return]]),"No",Sales[[#This Row],[return]])</f>
        <v>No</v>
      </c>
      <c r="O3704" s="2">
        <v>43109</v>
      </c>
      <c r="P3704" s="8" t="str">
        <f>TEXT(DAY(Sales[[#This Row],[OrderDate]]),"ddd")</f>
        <v>Mon</v>
      </c>
      <c r="Q3704" s="8" t="str">
        <f>TEXT(MONTH(Sales[[#This Row],[ShipDate]])*29,"mmm")</f>
        <v>Jan</v>
      </c>
      <c r="R3704">
        <v>1118</v>
      </c>
      <c r="S3704" t="s">
        <v>170</v>
      </c>
      <c r="T3704" t="s">
        <v>28</v>
      </c>
      <c r="U3704">
        <v>93727</v>
      </c>
      <c r="V3704" s="1">
        <v>0.2</v>
      </c>
      <c r="W3704">
        <v>142</v>
      </c>
      <c r="X3704">
        <v>9</v>
      </c>
      <c r="Y3704">
        <v>378</v>
      </c>
      <c r="AD3704"/>
    </row>
    <row r="3705" spans="1:30" x14ac:dyDescent="0.25">
      <c r="A3705" t="s">
        <v>24</v>
      </c>
      <c r="B3705" s="2">
        <v>43173</v>
      </c>
      <c r="C3705" s="35">
        <f>YEAR(Sales[[#This Row],[ShipDate]])</f>
        <v>2018</v>
      </c>
      <c r="D3705" t="s">
        <v>19</v>
      </c>
      <c r="E3705" t="s">
        <v>31</v>
      </c>
      <c r="F3705" t="s">
        <v>39</v>
      </c>
      <c r="G3705" t="s">
        <v>25</v>
      </c>
      <c r="H3705" t="s">
        <v>1297</v>
      </c>
      <c r="I3705" t="s">
        <v>169</v>
      </c>
      <c r="J3705" t="s">
        <v>13</v>
      </c>
      <c r="K3705" t="s">
        <v>751</v>
      </c>
      <c r="L3705" t="s">
        <v>30</v>
      </c>
      <c r="N3705" t="str">
        <f>IF(ISBLANK(Sales[[#This Row],[return]]),"No",Sales[[#This Row],[return]])</f>
        <v>No</v>
      </c>
      <c r="O3705" s="2">
        <v>43169</v>
      </c>
      <c r="P3705" s="8" t="str">
        <f>TEXT(DAY(Sales[[#This Row],[OrderDate]]),"ddd")</f>
        <v>Tue</v>
      </c>
      <c r="Q3705" s="8" t="str">
        <f>TEXT(MONTH(Sales[[#This Row],[ShipDate]])*29,"mmm")</f>
        <v>Mar</v>
      </c>
      <c r="R3705">
        <v>1098</v>
      </c>
      <c r="S3705" t="s">
        <v>939</v>
      </c>
      <c r="T3705" t="s">
        <v>28</v>
      </c>
      <c r="U3705">
        <v>85301</v>
      </c>
      <c r="V3705" s="1">
        <v>0.2</v>
      </c>
      <c r="W3705">
        <v>7</v>
      </c>
      <c r="X3705">
        <v>1</v>
      </c>
      <c r="Y3705">
        <v>105</v>
      </c>
      <c r="AD3705"/>
    </row>
    <row r="3706" spans="1:30" x14ac:dyDescent="0.25">
      <c r="A3706" t="s">
        <v>40</v>
      </c>
      <c r="B3706" s="2">
        <v>43353</v>
      </c>
      <c r="C3706" s="35">
        <f>YEAR(Sales[[#This Row],[ShipDate]])</f>
        <v>2018</v>
      </c>
      <c r="D3706" t="s">
        <v>19</v>
      </c>
      <c r="E3706" t="s">
        <v>18</v>
      </c>
      <c r="F3706" t="s">
        <v>39</v>
      </c>
      <c r="G3706" t="s">
        <v>25</v>
      </c>
      <c r="H3706" t="s">
        <v>107</v>
      </c>
      <c r="I3706" t="s">
        <v>70</v>
      </c>
      <c r="J3706" t="s">
        <v>13</v>
      </c>
      <c r="K3706" t="s">
        <v>657</v>
      </c>
      <c r="L3706" t="s">
        <v>68</v>
      </c>
      <c r="N3706" t="str">
        <f>IF(ISBLANK(Sales[[#This Row],[return]]),"No",Sales[[#This Row],[return]])</f>
        <v>No</v>
      </c>
      <c r="O3706" s="2">
        <v>43351</v>
      </c>
      <c r="P3706" s="8" t="str">
        <f>TEXT(DAY(Sales[[#This Row],[OrderDate]]),"ddd")</f>
        <v>Sun</v>
      </c>
      <c r="Q3706" s="8" t="str">
        <f>TEXT(MONTH(Sales[[#This Row],[ShipDate]])*29,"mmm")</f>
        <v>Sep</v>
      </c>
      <c r="R3706">
        <v>1528</v>
      </c>
      <c r="S3706" t="s">
        <v>658</v>
      </c>
      <c r="T3706" t="s">
        <v>66</v>
      </c>
      <c r="U3706">
        <v>77036</v>
      </c>
      <c r="V3706" s="1">
        <v>0.2</v>
      </c>
      <c r="W3706">
        <v>4</v>
      </c>
      <c r="X3706">
        <v>3</v>
      </c>
      <c r="Y3706">
        <v>36</v>
      </c>
      <c r="AD3706"/>
    </row>
    <row r="3707" spans="1:30" x14ac:dyDescent="0.25">
      <c r="A3707" t="s">
        <v>40</v>
      </c>
      <c r="B3707" s="2">
        <v>43353</v>
      </c>
      <c r="C3707" s="35">
        <f>YEAR(Sales[[#This Row],[ShipDate]])</f>
        <v>2018</v>
      </c>
      <c r="D3707" t="s">
        <v>19</v>
      </c>
      <c r="E3707" t="s">
        <v>18</v>
      </c>
      <c r="F3707" t="s">
        <v>21</v>
      </c>
      <c r="G3707" t="s">
        <v>11</v>
      </c>
      <c r="H3707" t="s">
        <v>107</v>
      </c>
      <c r="I3707" t="s">
        <v>70</v>
      </c>
      <c r="J3707" t="s">
        <v>13</v>
      </c>
      <c r="K3707" t="s">
        <v>657</v>
      </c>
      <c r="L3707" t="s">
        <v>68</v>
      </c>
      <c r="N3707" t="str">
        <f>IF(ISBLANK(Sales[[#This Row],[return]]),"No",Sales[[#This Row],[return]])</f>
        <v>No</v>
      </c>
      <c r="O3707" s="2">
        <v>43351</v>
      </c>
      <c r="P3707" s="8" t="str">
        <f>TEXT(DAY(Sales[[#This Row],[OrderDate]]),"ddd")</f>
        <v>Sun</v>
      </c>
      <c r="Q3707" s="8" t="str">
        <f>TEXT(MONTH(Sales[[#This Row],[ShipDate]])*29,"mmm")</f>
        <v>Sep</v>
      </c>
      <c r="R3707">
        <v>1358</v>
      </c>
      <c r="S3707" t="s">
        <v>101</v>
      </c>
      <c r="T3707" t="s">
        <v>66</v>
      </c>
      <c r="U3707">
        <v>77036</v>
      </c>
      <c r="V3707" s="1">
        <v>0.32</v>
      </c>
      <c r="W3707">
        <v>-317</v>
      </c>
      <c r="X3707">
        <v>4</v>
      </c>
      <c r="Y3707">
        <v>2396</v>
      </c>
      <c r="AD3707"/>
    </row>
    <row r="3708" spans="1:30" x14ac:dyDescent="0.25">
      <c r="A3708" t="s">
        <v>40</v>
      </c>
      <c r="B3708" s="2">
        <v>43353</v>
      </c>
      <c r="C3708" s="35">
        <f>YEAR(Sales[[#This Row],[ShipDate]])</f>
        <v>2018</v>
      </c>
      <c r="D3708" t="s">
        <v>19</v>
      </c>
      <c r="E3708" t="s">
        <v>18</v>
      </c>
      <c r="F3708" t="s">
        <v>39</v>
      </c>
      <c r="G3708" t="s">
        <v>25</v>
      </c>
      <c r="H3708" t="s">
        <v>107</v>
      </c>
      <c r="I3708" t="s">
        <v>70</v>
      </c>
      <c r="J3708" t="s">
        <v>13</v>
      </c>
      <c r="K3708" t="s">
        <v>657</v>
      </c>
      <c r="L3708" t="s">
        <v>68</v>
      </c>
      <c r="N3708" t="str">
        <f>IF(ISBLANK(Sales[[#This Row],[return]]),"No",Sales[[#This Row],[return]])</f>
        <v>No</v>
      </c>
      <c r="O3708" s="2">
        <v>43351</v>
      </c>
      <c r="P3708" s="8" t="str">
        <f>TEXT(DAY(Sales[[#This Row],[OrderDate]]),"ddd")</f>
        <v>Sun</v>
      </c>
      <c r="Q3708" s="8" t="str">
        <f>TEXT(MONTH(Sales[[#This Row],[ShipDate]])*29,"mmm")</f>
        <v>Sep</v>
      </c>
      <c r="R3708">
        <v>470</v>
      </c>
      <c r="S3708" t="s">
        <v>3161</v>
      </c>
      <c r="T3708" t="s">
        <v>66</v>
      </c>
      <c r="U3708">
        <v>77036</v>
      </c>
      <c r="V3708" s="1">
        <v>0.2</v>
      </c>
      <c r="W3708">
        <v>-33</v>
      </c>
      <c r="X3708">
        <v>4</v>
      </c>
      <c r="Y3708">
        <v>131</v>
      </c>
      <c r="AD3708"/>
    </row>
    <row r="3709" spans="1:30" x14ac:dyDescent="0.25">
      <c r="A3709" t="s">
        <v>40</v>
      </c>
      <c r="B3709" s="2">
        <v>43353</v>
      </c>
      <c r="C3709" s="35">
        <f>YEAR(Sales[[#This Row],[ShipDate]])</f>
        <v>2018</v>
      </c>
      <c r="D3709" t="s">
        <v>19</v>
      </c>
      <c r="E3709" t="s">
        <v>18</v>
      </c>
      <c r="F3709" t="s">
        <v>99</v>
      </c>
      <c r="G3709" t="s">
        <v>46</v>
      </c>
      <c r="H3709" t="s">
        <v>107</v>
      </c>
      <c r="I3709" t="s">
        <v>70</v>
      </c>
      <c r="J3709" t="s">
        <v>13</v>
      </c>
      <c r="K3709" t="s">
        <v>657</v>
      </c>
      <c r="L3709" t="s">
        <v>68</v>
      </c>
      <c r="N3709" t="str">
        <f>IF(ISBLANK(Sales[[#This Row],[return]]),"No",Sales[[#This Row],[return]])</f>
        <v>No</v>
      </c>
      <c r="O3709" s="2">
        <v>43351</v>
      </c>
      <c r="P3709" s="8" t="str">
        <f>TEXT(DAY(Sales[[#This Row],[OrderDate]]),"ddd")</f>
        <v>Sun</v>
      </c>
      <c r="Q3709" s="8" t="str">
        <f>TEXT(MONTH(Sales[[#This Row],[ShipDate]])*29,"mmm")</f>
        <v>Sep</v>
      </c>
      <c r="R3709">
        <v>1469</v>
      </c>
      <c r="S3709" t="s">
        <v>659</v>
      </c>
      <c r="T3709" t="s">
        <v>66</v>
      </c>
      <c r="U3709">
        <v>77036</v>
      </c>
      <c r="V3709" s="1">
        <v>0.2</v>
      </c>
      <c r="W3709">
        <v>1</v>
      </c>
      <c r="X3709">
        <v>2</v>
      </c>
      <c r="Y3709">
        <v>58</v>
      </c>
      <c r="AD3709"/>
    </row>
    <row r="3710" spans="1:30" x14ac:dyDescent="0.25">
      <c r="A3710" t="s">
        <v>40</v>
      </c>
      <c r="B3710" s="2">
        <v>43217</v>
      </c>
      <c r="C3710" s="35">
        <f>YEAR(Sales[[#This Row],[ShipDate]])</f>
        <v>2018</v>
      </c>
      <c r="D3710" t="s">
        <v>36</v>
      </c>
      <c r="E3710" t="s">
        <v>69</v>
      </c>
      <c r="F3710" t="s">
        <v>39</v>
      </c>
      <c r="G3710" t="s">
        <v>25</v>
      </c>
      <c r="H3710" t="s">
        <v>230</v>
      </c>
      <c r="I3710" t="s">
        <v>120</v>
      </c>
      <c r="J3710" t="s">
        <v>13</v>
      </c>
      <c r="K3710" t="s">
        <v>2947</v>
      </c>
      <c r="L3710" t="s">
        <v>68</v>
      </c>
      <c r="N3710" t="str">
        <f>IF(ISBLANK(Sales[[#This Row],[return]]),"No",Sales[[#This Row],[return]])</f>
        <v>No</v>
      </c>
      <c r="O3710" s="2">
        <v>43212</v>
      </c>
      <c r="P3710" s="8" t="str">
        <f>TEXT(DAY(Sales[[#This Row],[OrderDate]]),"ddd")</f>
        <v>Sun</v>
      </c>
      <c r="Q3710" s="8" t="str">
        <f>TEXT(MONTH(Sales[[#This Row],[ShipDate]])*29,"mmm")</f>
        <v>Apr</v>
      </c>
      <c r="R3710">
        <v>1271</v>
      </c>
      <c r="S3710" t="s">
        <v>609</v>
      </c>
      <c r="T3710" t="s">
        <v>66</v>
      </c>
      <c r="U3710">
        <v>60505</v>
      </c>
      <c r="V3710" s="1">
        <v>0.2</v>
      </c>
      <c r="W3710">
        <v>2</v>
      </c>
      <c r="X3710">
        <v>2</v>
      </c>
      <c r="Y3710">
        <v>24</v>
      </c>
      <c r="AD3710"/>
    </row>
    <row r="3711" spans="1:30" x14ac:dyDescent="0.25">
      <c r="A3711" t="s">
        <v>10</v>
      </c>
      <c r="B3711" s="2">
        <v>43235</v>
      </c>
      <c r="C3711" s="35">
        <f>YEAR(Sales[[#This Row],[ShipDate]])</f>
        <v>2018</v>
      </c>
      <c r="D3711" t="s">
        <v>36</v>
      </c>
      <c r="E3711" t="s">
        <v>18</v>
      </c>
      <c r="F3711" t="s">
        <v>104</v>
      </c>
      <c r="G3711" t="s">
        <v>25</v>
      </c>
      <c r="H3711" t="s">
        <v>88</v>
      </c>
      <c r="I3711" t="s">
        <v>93</v>
      </c>
      <c r="J3711" t="s">
        <v>13</v>
      </c>
      <c r="K3711" t="s">
        <v>2167</v>
      </c>
      <c r="L3711" t="s">
        <v>92</v>
      </c>
      <c r="N3711" t="str">
        <f>IF(ISBLANK(Sales[[#This Row],[return]]),"No",Sales[[#This Row],[return]])</f>
        <v>No</v>
      </c>
      <c r="O3711" s="2">
        <v>43229</v>
      </c>
      <c r="P3711" s="8" t="str">
        <f>TEXT(DAY(Sales[[#This Row],[OrderDate]]),"ddd")</f>
        <v>Mon</v>
      </c>
      <c r="Q3711" s="8" t="str">
        <f>TEXT(MONTH(Sales[[#This Row],[ShipDate]])*29,"mmm")</f>
        <v>May</v>
      </c>
      <c r="R3711">
        <v>1501</v>
      </c>
      <c r="S3711" t="s">
        <v>332</v>
      </c>
      <c r="T3711" t="s">
        <v>90</v>
      </c>
      <c r="U3711">
        <v>19140</v>
      </c>
      <c r="V3711" s="1">
        <v>0.2</v>
      </c>
      <c r="W3711">
        <v>4</v>
      </c>
      <c r="X3711">
        <v>1</v>
      </c>
      <c r="Y3711">
        <v>9</v>
      </c>
      <c r="AD3711"/>
    </row>
    <row r="3712" spans="1:30" x14ac:dyDescent="0.25">
      <c r="A3712" t="s">
        <v>10</v>
      </c>
      <c r="B3712" s="2">
        <v>43235</v>
      </c>
      <c r="C3712" s="35">
        <f>YEAR(Sales[[#This Row],[ShipDate]])</f>
        <v>2018</v>
      </c>
      <c r="D3712" t="s">
        <v>36</v>
      </c>
      <c r="E3712" t="s">
        <v>18</v>
      </c>
      <c r="F3712" t="s">
        <v>45</v>
      </c>
      <c r="G3712" t="s">
        <v>25</v>
      </c>
      <c r="H3712" t="s">
        <v>88</v>
      </c>
      <c r="I3712" t="s">
        <v>93</v>
      </c>
      <c r="J3712" t="s">
        <v>13</v>
      </c>
      <c r="K3712" t="s">
        <v>2167</v>
      </c>
      <c r="L3712" t="s">
        <v>92</v>
      </c>
      <c r="N3712" t="str">
        <f>IF(ISBLANK(Sales[[#This Row],[return]]),"No",Sales[[#This Row],[return]])</f>
        <v>No</v>
      </c>
      <c r="O3712" s="2">
        <v>43229</v>
      </c>
      <c r="P3712" s="8" t="str">
        <f>TEXT(DAY(Sales[[#This Row],[OrderDate]]),"ddd")</f>
        <v>Mon</v>
      </c>
      <c r="Q3712" s="8" t="str">
        <f>TEXT(MONTH(Sales[[#This Row],[ShipDate]])*29,"mmm")</f>
        <v>May</v>
      </c>
      <c r="R3712">
        <v>1133</v>
      </c>
      <c r="S3712" t="s">
        <v>1942</v>
      </c>
      <c r="T3712" t="s">
        <v>90</v>
      </c>
      <c r="U3712">
        <v>19140</v>
      </c>
      <c r="V3712" s="1">
        <v>0.2</v>
      </c>
      <c r="W3712">
        <v>10</v>
      </c>
      <c r="X3712">
        <v>5</v>
      </c>
      <c r="Y3712">
        <v>79</v>
      </c>
      <c r="AD3712"/>
    </row>
    <row r="3713" spans="1:30" x14ac:dyDescent="0.25">
      <c r="A3713" t="s">
        <v>10</v>
      </c>
      <c r="B3713" s="2">
        <v>43142</v>
      </c>
      <c r="C3713" s="35">
        <f>YEAR(Sales[[#This Row],[ShipDate]])</f>
        <v>2018</v>
      </c>
      <c r="D3713" t="s">
        <v>19</v>
      </c>
      <c r="E3713" t="s">
        <v>69</v>
      </c>
      <c r="F3713" t="s">
        <v>48</v>
      </c>
      <c r="G3713" t="s">
        <v>46</v>
      </c>
      <c r="H3713" t="s">
        <v>1393</v>
      </c>
      <c r="I3713" t="s">
        <v>58</v>
      </c>
      <c r="J3713" t="s">
        <v>13</v>
      </c>
      <c r="K3713" t="s">
        <v>3036</v>
      </c>
      <c r="L3713" t="s">
        <v>17</v>
      </c>
      <c r="N3713" t="str">
        <f>IF(ISBLANK(Sales[[#This Row],[return]]),"No",Sales[[#This Row],[return]])</f>
        <v>No</v>
      </c>
      <c r="O3713" s="2">
        <v>43139</v>
      </c>
      <c r="P3713" s="8" t="str">
        <f>TEXT(DAY(Sales[[#This Row],[OrderDate]]),"ddd")</f>
        <v>Sun</v>
      </c>
      <c r="Q3713" s="8" t="str">
        <f>TEXT(MONTH(Sales[[#This Row],[ShipDate]])*29,"mmm")</f>
        <v>Feb</v>
      </c>
      <c r="R3713">
        <v>1399</v>
      </c>
      <c r="S3713" t="s">
        <v>2551</v>
      </c>
      <c r="T3713" t="s">
        <v>15</v>
      </c>
      <c r="U3713">
        <v>27604</v>
      </c>
      <c r="V3713" s="1">
        <v>0.2</v>
      </c>
      <c r="W3713">
        <v>127</v>
      </c>
      <c r="X3713">
        <v>3</v>
      </c>
      <c r="Y3713">
        <v>1128</v>
      </c>
      <c r="AD3713"/>
    </row>
    <row r="3714" spans="1:30" x14ac:dyDescent="0.25">
      <c r="A3714" t="s">
        <v>40</v>
      </c>
      <c r="B3714" s="2">
        <v>43412</v>
      </c>
      <c r="C3714" s="35">
        <f>YEAR(Sales[[#This Row],[ShipDate]])</f>
        <v>2018</v>
      </c>
      <c r="D3714" t="s">
        <v>36</v>
      </c>
      <c r="E3714" t="s">
        <v>18</v>
      </c>
      <c r="F3714" t="s">
        <v>52</v>
      </c>
      <c r="G3714" t="s">
        <v>25</v>
      </c>
      <c r="H3714" t="s">
        <v>26</v>
      </c>
      <c r="I3714" t="s">
        <v>32</v>
      </c>
      <c r="J3714" t="s">
        <v>13</v>
      </c>
      <c r="K3714" t="s">
        <v>764</v>
      </c>
      <c r="L3714" t="s">
        <v>30</v>
      </c>
      <c r="N3714" t="str">
        <f>IF(ISBLANK(Sales[[#This Row],[return]]),"No",Sales[[#This Row],[return]])</f>
        <v>No</v>
      </c>
      <c r="O3714" s="2">
        <v>43407</v>
      </c>
      <c r="P3714" s="8" t="str">
        <f>TEXT(DAY(Sales[[#This Row],[OrderDate]]),"ddd")</f>
        <v>Tue</v>
      </c>
      <c r="Q3714" s="8" t="str">
        <f>TEXT(MONTH(Sales[[#This Row],[ShipDate]])*29,"mmm")</f>
        <v>Nov</v>
      </c>
      <c r="R3714">
        <v>808</v>
      </c>
      <c r="S3714" t="s">
        <v>2207</v>
      </c>
      <c r="T3714" t="s">
        <v>28</v>
      </c>
      <c r="U3714">
        <v>90049</v>
      </c>
      <c r="V3714" s="1">
        <v>0</v>
      </c>
      <c r="W3714">
        <v>14</v>
      </c>
      <c r="X3714">
        <v>2</v>
      </c>
      <c r="Y3714">
        <v>43</v>
      </c>
      <c r="AD3714"/>
    </row>
    <row r="3715" spans="1:30" x14ac:dyDescent="0.25">
      <c r="A3715" t="s">
        <v>40</v>
      </c>
      <c r="B3715" s="2">
        <v>43412</v>
      </c>
      <c r="C3715" s="35">
        <f>YEAR(Sales[[#This Row],[ShipDate]])</f>
        <v>2018</v>
      </c>
      <c r="D3715" t="s">
        <v>36</v>
      </c>
      <c r="E3715" t="s">
        <v>18</v>
      </c>
      <c r="F3715" t="s">
        <v>59</v>
      </c>
      <c r="G3715" t="s">
        <v>25</v>
      </c>
      <c r="H3715" t="s">
        <v>26</v>
      </c>
      <c r="I3715" t="s">
        <v>32</v>
      </c>
      <c r="J3715" t="s">
        <v>13</v>
      </c>
      <c r="K3715" t="s">
        <v>764</v>
      </c>
      <c r="L3715" t="s">
        <v>30</v>
      </c>
      <c r="N3715" t="str">
        <f>IF(ISBLANK(Sales[[#This Row],[return]]),"No",Sales[[#This Row],[return]])</f>
        <v>No</v>
      </c>
      <c r="O3715" s="2">
        <v>43407</v>
      </c>
      <c r="P3715" s="8" t="str">
        <f>TEXT(DAY(Sales[[#This Row],[OrderDate]]),"ddd")</f>
        <v>Tue</v>
      </c>
      <c r="Q3715" s="8" t="str">
        <f>TEXT(MONTH(Sales[[#This Row],[ShipDate]])*29,"mmm")</f>
        <v>Nov</v>
      </c>
      <c r="R3715">
        <v>1111</v>
      </c>
      <c r="S3715" t="s">
        <v>2289</v>
      </c>
      <c r="T3715" t="s">
        <v>28</v>
      </c>
      <c r="U3715">
        <v>90049</v>
      </c>
      <c r="V3715" s="1">
        <v>0</v>
      </c>
      <c r="W3715">
        <v>151</v>
      </c>
      <c r="X3715">
        <v>3</v>
      </c>
      <c r="Y3715">
        <v>315</v>
      </c>
      <c r="AD3715"/>
    </row>
    <row r="3716" spans="1:30" x14ac:dyDescent="0.25">
      <c r="A3716" t="s">
        <v>40</v>
      </c>
      <c r="B3716" s="2">
        <v>43412</v>
      </c>
      <c r="C3716" s="35">
        <f>YEAR(Sales[[#This Row],[ShipDate]])</f>
        <v>2018</v>
      </c>
      <c r="D3716" t="s">
        <v>36</v>
      </c>
      <c r="E3716" t="s">
        <v>18</v>
      </c>
      <c r="F3716" t="s">
        <v>59</v>
      </c>
      <c r="G3716" t="s">
        <v>25</v>
      </c>
      <c r="H3716" t="s">
        <v>26</v>
      </c>
      <c r="I3716" t="s">
        <v>32</v>
      </c>
      <c r="J3716" t="s">
        <v>13</v>
      </c>
      <c r="K3716" t="s">
        <v>764</v>
      </c>
      <c r="L3716" t="s">
        <v>30</v>
      </c>
      <c r="N3716" t="str">
        <f>IF(ISBLANK(Sales[[#This Row],[return]]),"No",Sales[[#This Row],[return]])</f>
        <v>No</v>
      </c>
      <c r="O3716" s="2">
        <v>43407</v>
      </c>
      <c r="P3716" s="8" t="str">
        <f>TEXT(DAY(Sales[[#This Row],[OrderDate]]),"ddd")</f>
        <v>Tue</v>
      </c>
      <c r="Q3716" s="8" t="str">
        <f>TEXT(MONTH(Sales[[#This Row],[ShipDate]])*29,"mmm")</f>
        <v>Nov</v>
      </c>
      <c r="R3716">
        <v>1683</v>
      </c>
      <c r="S3716" t="s">
        <v>1945</v>
      </c>
      <c r="T3716" t="s">
        <v>28</v>
      </c>
      <c r="U3716">
        <v>90049</v>
      </c>
      <c r="V3716" s="1">
        <v>0</v>
      </c>
      <c r="W3716">
        <v>57</v>
      </c>
      <c r="X3716">
        <v>3</v>
      </c>
      <c r="Y3716">
        <v>116</v>
      </c>
      <c r="AD3716"/>
    </row>
    <row r="3717" spans="1:30" x14ac:dyDescent="0.25">
      <c r="A3717" t="s">
        <v>40</v>
      </c>
      <c r="B3717" s="2">
        <v>43412</v>
      </c>
      <c r="C3717" s="35">
        <f>YEAR(Sales[[#This Row],[ShipDate]])</f>
        <v>2018</v>
      </c>
      <c r="D3717" t="s">
        <v>36</v>
      </c>
      <c r="E3717" t="s">
        <v>18</v>
      </c>
      <c r="F3717" t="s">
        <v>59</v>
      </c>
      <c r="G3717" t="s">
        <v>25</v>
      </c>
      <c r="H3717" t="s">
        <v>26</v>
      </c>
      <c r="I3717" t="s">
        <v>32</v>
      </c>
      <c r="J3717" t="s">
        <v>13</v>
      </c>
      <c r="K3717" t="s">
        <v>764</v>
      </c>
      <c r="L3717" t="s">
        <v>30</v>
      </c>
      <c r="N3717" t="str">
        <f>IF(ISBLANK(Sales[[#This Row],[return]]),"No",Sales[[#This Row],[return]])</f>
        <v>No</v>
      </c>
      <c r="O3717" s="2">
        <v>43407</v>
      </c>
      <c r="P3717" s="8" t="str">
        <f>TEXT(DAY(Sales[[#This Row],[OrderDate]]),"ddd")</f>
        <v>Tue</v>
      </c>
      <c r="Q3717" s="8" t="str">
        <f>TEXT(MONTH(Sales[[#This Row],[ShipDate]])*29,"mmm")</f>
        <v>Nov</v>
      </c>
      <c r="R3717">
        <v>1824</v>
      </c>
      <c r="S3717" t="s">
        <v>2290</v>
      </c>
      <c r="T3717" t="s">
        <v>28</v>
      </c>
      <c r="U3717">
        <v>90049</v>
      </c>
      <c r="V3717" s="1">
        <v>0</v>
      </c>
      <c r="W3717">
        <v>9</v>
      </c>
      <c r="X3717">
        <v>3</v>
      </c>
      <c r="Y3717">
        <v>19</v>
      </c>
      <c r="AD3717"/>
    </row>
    <row r="3718" spans="1:30" x14ac:dyDescent="0.25">
      <c r="A3718" t="s">
        <v>40</v>
      </c>
      <c r="B3718" s="2">
        <v>43412</v>
      </c>
      <c r="C3718" s="35">
        <f>YEAR(Sales[[#This Row],[ShipDate]])</f>
        <v>2018</v>
      </c>
      <c r="D3718" t="s">
        <v>36</v>
      </c>
      <c r="E3718" t="s">
        <v>18</v>
      </c>
      <c r="F3718" t="s">
        <v>150</v>
      </c>
      <c r="G3718" t="s">
        <v>25</v>
      </c>
      <c r="H3718" t="s">
        <v>26</v>
      </c>
      <c r="I3718" t="s">
        <v>32</v>
      </c>
      <c r="J3718" t="s">
        <v>13</v>
      </c>
      <c r="K3718" t="s">
        <v>764</v>
      </c>
      <c r="L3718" t="s">
        <v>30</v>
      </c>
      <c r="N3718" t="str">
        <f>IF(ISBLANK(Sales[[#This Row],[return]]),"No",Sales[[#This Row],[return]])</f>
        <v>No</v>
      </c>
      <c r="O3718" s="2">
        <v>43407</v>
      </c>
      <c r="P3718" s="8" t="str">
        <f>TEXT(DAY(Sales[[#This Row],[OrderDate]]),"ddd")</f>
        <v>Tue</v>
      </c>
      <c r="Q3718" s="8" t="str">
        <f>TEXT(MONTH(Sales[[#This Row],[ShipDate]])*29,"mmm")</f>
        <v>Nov</v>
      </c>
      <c r="R3718">
        <v>1518</v>
      </c>
      <c r="S3718" t="s">
        <v>1821</v>
      </c>
      <c r="T3718" t="s">
        <v>28</v>
      </c>
      <c r="U3718">
        <v>90049</v>
      </c>
      <c r="V3718" s="1">
        <v>0</v>
      </c>
      <c r="W3718">
        <v>5</v>
      </c>
      <c r="X3718">
        <v>7</v>
      </c>
      <c r="Y3718">
        <v>15</v>
      </c>
      <c r="AD3718"/>
    </row>
    <row r="3719" spans="1:30" x14ac:dyDescent="0.25">
      <c r="A3719" t="s">
        <v>40</v>
      </c>
      <c r="B3719" s="2">
        <v>43412</v>
      </c>
      <c r="C3719" s="35">
        <f>YEAR(Sales[[#This Row],[ShipDate]])</f>
        <v>2018</v>
      </c>
      <c r="D3719" t="s">
        <v>36</v>
      </c>
      <c r="E3719" t="s">
        <v>18</v>
      </c>
      <c r="F3719" t="s">
        <v>50</v>
      </c>
      <c r="G3719" t="s">
        <v>25</v>
      </c>
      <c r="H3719" t="s">
        <v>26</v>
      </c>
      <c r="I3719" t="s">
        <v>32</v>
      </c>
      <c r="J3719" t="s">
        <v>13</v>
      </c>
      <c r="K3719" t="s">
        <v>764</v>
      </c>
      <c r="L3719" t="s">
        <v>30</v>
      </c>
      <c r="N3719" t="str">
        <f>IF(ISBLANK(Sales[[#This Row],[return]]),"No",Sales[[#This Row],[return]])</f>
        <v>No</v>
      </c>
      <c r="O3719" s="2">
        <v>43407</v>
      </c>
      <c r="P3719" s="8" t="str">
        <f>TEXT(DAY(Sales[[#This Row],[OrderDate]]),"ddd")</f>
        <v>Tue</v>
      </c>
      <c r="Q3719" s="8" t="str">
        <f>TEXT(MONTH(Sales[[#This Row],[ShipDate]])*29,"mmm")</f>
        <v>Nov</v>
      </c>
      <c r="R3719">
        <v>640</v>
      </c>
      <c r="S3719" t="s">
        <v>2094</v>
      </c>
      <c r="T3719" t="s">
        <v>28</v>
      </c>
      <c r="U3719">
        <v>90049</v>
      </c>
      <c r="V3719" s="1">
        <v>0.2</v>
      </c>
      <c r="W3719">
        <v>3</v>
      </c>
      <c r="X3719">
        <v>2</v>
      </c>
      <c r="Y3719">
        <v>9</v>
      </c>
      <c r="AD3719"/>
    </row>
    <row r="3720" spans="1:30" x14ac:dyDescent="0.25">
      <c r="A3720" t="s">
        <v>40</v>
      </c>
      <c r="B3720" s="2">
        <v>43412</v>
      </c>
      <c r="C3720" s="35">
        <f>YEAR(Sales[[#This Row],[ShipDate]])</f>
        <v>2018</v>
      </c>
      <c r="D3720" t="s">
        <v>36</v>
      </c>
      <c r="E3720" t="s">
        <v>18</v>
      </c>
      <c r="F3720" t="s">
        <v>50</v>
      </c>
      <c r="G3720" t="s">
        <v>25</v>
      </c>
      <c r="H3720" t="s">
        <v>26</v>
      </c>
      <c r="I3720" t="s">
        <v>32</v>
      </c>
      <c r="J3720" t="s">
        <v>13</v>
      </c>
      <c r="K3720" t="s">
        <v>764</v>
      </c>
      <c r="L3720" t="s">
        <v>30</v>
      </c>
      <c r="N3720" t="str">
        <f>IF(ISBLANK(Sales[[#This Row],[return]]),"No",Sales[[#This Row],[return]])</f>
        <v>No</v>
      </c>
      <c r="O3720" s="2">
        <v>43407</v>
      </c>
      <c r="P3720" s="8" t="str">
        <f>TEXT(DAY(Sales[[#This Row],[OrderDate]]),"ddd")</f>
        <v>Tue</v>
      </c>
      <c r="Q3720" s="8" t="str">
        <f>TEXT(MONTH(Sales[[#This Row],[ShipDate]])*29,"mmm")</f>
        <v>Nov</v>
      </c>
      <c r="R3720">
        <v>237</v>
      </c>
      <c r="S3720" t="s">
        <v>3142</v>
      </c>
      <c r="T3720" t="s">
        <v>28</v>
      </c>
      <c r="U3720">
        <v>90049</v>
      </c>
      <c r="V3720" s="1">
        <v>0.2</v>
      </c>
      <c r="W3720">
        <v>16</v>
      </c>
      <c r="X3720">
        <v>12</v>
      </c>
      <c r="Y3720">
        <v>44</v>
      </c>
      <c r="AD3720"/>
    </row>
    <row r="3721" spans="1:30" x14ac:dyDescent="0.25">
      <c r="A3721" t="s">
        <v>40</v>
      </c>
      <c r="B3721" s="2">
        <v>43226</v>
      </c>
      <c r="C3721" s="35">
        <f>YEAR(Sales[[#This Row],[ShipDate]])</f>
        <v>2018</v>
      </c>
      <c r="D3721" t="s">
        <v>36</v>
      </c>
      <c r="E3721" t="s">
        <v>18</v>
      </c>
      <c r="F3721" t="s">
        <v>23</v>
      </c>
      <c r="G3721" t="s">
        <v>11</v>
      </c>
      <c r="H3721" t="s">
        <v>747</v>
      </c>
      <c r="I3721" t="s">
        <v>70</v>
      </c>
      <c r="J3721" t="s">
        <v>13</v>
      </c>
      <c r="K3721" t="s">
        <v>1136</v>
      </c>
      <c r="L3721" t="s">
        <v>68</v>
      </c>
      <c r="N3721" t="str">
        <f>IF(ISBLANK(Sales[[#This Row],[return]]),"No",Sales[[#This Row],[return]])</f>
        <v>No</v>
      </c>
      <c r="O3721" s="2">
        <v>43222</v>
      </c>
      <c r="P3721" s="8" t="str">
        <f>TEXT(DAY(Sales[[#This Row],[OrderDate]]),"ddd")</f>
        <v>Mon</v>
      </c>
      <c r="Q3721" s="8" t="str">
        <f>TEXT(MONTH(Sales[[#This Row],[ShipDate]])*29,"mmm")</f>
        <v>May</v>
      </c>
      <c r="R3721">
        <v>1206</v>
      </c>
      <c r="S3721" t="s">
        <v>1160</v>
      </c>
      <c r="T3721" t="s">
        <v>66</v>
      </c>
      <c r="U3721">
        <v>79109</v>
      </c>
      <c r="V3721" s="1">
        <v>0.3</v>
      </c>
      <c r="W3721">
        <v>-110</v>
      </c>
      <c r="X3721">
        <v>4</v>
      </c>
      <c r="Y3721">
        <v>367</v>
      </c>
      <c r="AD3721"/>
    </row>
    <row r="3722" spans="1:30" x14ac:dyDescent="0.25">
      <c r="A3722" t="s">
        <v>40</v>
      </c>
      <c r="B3722" s="2">
        <v>43126</v>
      </c>
      <c r="C3722" s="35">
        <f>YEAR(Sales[[#This Row],[ShipDate]])</f>
        <v>2018</v>
      </c>
      <c r="D3722" t="s">
        <v>19</v>
      </c>
      <c r="E3722" t="s">
        <v>31</v>
      </c>
      <c r="F3722" t="s">
        <v>50</v>
      </c>
      <c r="G3722" t="s">
        <v>25</v>
      </c>
      <c r="H3722" t="s">
        <v>2245</v>
      </c>
      <c r="I3722" t="s">
        <v>692</v>
      </c>
      <c r="J3722" t="s">
        <v>13</v>
      </c>
      <c r="K3722" t="s">
        <v>2778</v>
      </c>
      <c r="L3722" t="s">
        <v>17</v>
      </c>
      <c r="N3722" t="str">
        <f>IF(ISBLANK(Sales[[#This Row],[return]]),"No",Sales[[#This Row],[return]])</f>
        <v>No</v>
      </c>
      <c r="O3722" s="2">
        <v>43124</v>
      </c>
      <c r="P3722" s="8" t="str">
        <f>TEXT(DAY(Sales[[#This Row],[OrderDate]]),"ddd")</f>
        <v>Tue</v>
      </c>
      <c r="Q3722" s="8" t="str">
        <f>TEXT(MONTH(Sales[[#This Row],[ShipDate]])*29,"mmm")</f>
        <v>Jan</v>
      </c>
      <c r="R3722">
        <v>1845</v>
      </c>
      <c r="S3722" t="s">
        <v>818</v>
      </c>
      <c r="T3722" t="s">
        <v>15</v>
      </c>
      <c r="U3722">
        <v>39503</v>
      </c>
      <c r="V3722" s="1">
        <v>0</v>
      </c>
      <c r="W3722">
        <v>16</v>
      </c>
      <c r="X3722">
        <v>4</v>
      </c>
      <c r="Y3722">
        <v>31</v>
      </c>
      <c r="AD3722"/>
    </row>
    <row r="3723" spans="1:30" x14ac:dyDescent="0.25">
      <c r="A3723" t="s">
        <v>40</v>
      </c>
      <c r="B3723" s="2">
        <v>43205</v>
      </c>
      <c r="C3723" s="35">
        <f>YEAR(Sales[[#This Row],[ShipDate]])</f>
        <v>2018</v>
      </c>
      <c r="D3723" t="s">
        <v>36</v>
      </c>
      <c r="E3723" t="s">
        <v>31</v>
      </c>
      <c r="F3723" t="s">
        <v>45</v>
      </c>
      <c r="G3723" t="s">
        <v>25</v>
      </c>
      <c r="H3723" t="s">
        <v>164</v>
      </c>
      <c r="I3723" t="s">
        <v>120</v>
      </c>
      <c r="J3723" t="s">
        <v>13</v>
      </c>
      <c r="K3723" t="s">
        <v>2711</v>
      </c>
      <c r="L3723" t="s">
        <v>68</v>
      </c>
      <c r="N3723" t="str">
        <f>IF(ISBLANK(Sales[[#This Row],[return]]),"No",Sales[[#This Row],[return]])</f>
        <v>No</v>
      </c>
      <c r="O3723" s="2">
        <v>43200</v>
      </c>
      <c r="P3723" s="8" t="str">
        <f>TEXT(DAY(Sales[[#This Row],[OrderDate]]),"ddd")</f>
        <v>Tue</v>
      </c>
      <c r="Q3723" s="8" t="str">
        <f>TEXT(MONTH(Sales[[#This Row],[ShipDate]])*29,"mmm")</f>
        <v>Apr</v>
      </c>
      <c r="R3723">
        <v>322</v>
      </c>
      <c r="S3723" t="s">
        <v>2070</v>
      </c>
      <c r="T3723" t="s">
        <v>66</v>
      </c>
      <c r="U3723">
        <v>60653</v>
      </c>
      <c r="V3723" s="1">
        <v>0.2</v>
      </c>
      <c r="W3723">
        <v>3</v>
      </c>
      <c r="X3723">
        <v>4</v>
      </c>
      <c r="Y3723">
        <v>14</v>
      </c>
      <c r="AD3723"/>
    </row>
    <row r="3724" spans="1:30" x14ac:dyDescent="0.25">
      <c r="A3724" t="s">
        <v>24</v>
      </c>
      <c r="B3724" s="2">
        <v>43216</v>
      </c>
      <c r="C3724" s="35">
        <f>YEAR(Sales[[#This Row],[ShipDate]])</f>
        <v>2018</v>
      </c>
      <c r="D3724" t="s">
        <v>36</v>
      </c>
      <c r="E3724" t="s">
        <v>18</v>
      </c>
      <c r="F3724" t="s">
        <v>45</v>
      </c>
      <c r="G3724" t="s">
        <v>25</v>
      </c>
      <c r="H3724" t="s">
        <v>146</v>
      </c>
      <c r="I3724" t="s">
        <v>149</v>
      </c>
      <c r="J3724" t="s">
        <v>13</v>
      </c>
      <c r="K3724" t="s">
        <v>160</v>
      </c>
      <c r="L3724" t="s">
        <v>92</v>
      </c>
      <c r="N3724" t="str">
        <f>IF(ISBLANK(Sales[[#This Row],[return]]),"No",Sales[[#This Row],[return]])</f>
        <v>No</v>
      </c>
      <c r="O3724" s="2">
        <v>43209</v>
      </c>
      <c r="P3724" s="8" t="str">
        <f>TEXT(DAY(Sales[[#This Row],[OrderDate]]),"ddd")</f>
        <v>Thu</v>
      </c>
      <c r="Q3724" s="8" t="str">
        <f>TEXT(MONTH(Sales[[#This Row],[ShipDate]])*29,"mmm")</f>
        <v>Apr</v>
      </c>
      <c r="R3724">
        <v>321</v>
      </c>
      <c r="S3724" t="s">
        <v>1651</v>
      </c>
      <c r="T3724" t="s">
        <v>90</v>
      </c>
      <c r="U3724">
        <v>10035</v>
      </c>
      <c r="V3724" s="1">
        <v>0</v>
      </c>
      <c r="W3724">
        <v>1</v>
      </c>
      <c r="X3724">
        <v>2</v>
      </c>
      <c r="Y3724">
        <v>3</v>
      </c>
      <c r="AD3724"/>
    </row>
    <row r="3725" spans="1:30" x14ac:dyDescent="0.25">
      <c r="A3725" t="s">
        <v>24</v>
      </c>
      <c r="B3725" s="2">
        <v>43216</v>
      </c>
      <c r="C3725" s="35">
        <f>YEAR(Sales[[#This Row],[ShipDate]])</f>
        <v>2018</v>
      </c>
      <c r="D3725" t="s">
        <v>36</v>
      </c>
      <c r="E3725" t="s">
        <v>18</v>
      </c>
      <c r="F3725" t="s">
        <v>45</v>
      </c>
      <c r="G3725" t="s">
        <v>25</v>
      </c>
      <c r="H3725" t="s">
        <v>146</v>
      </c>
      <c r="I3725" t="s">
        <v>149</v>
      </c>
      <c r="J3725" t="s">
        <v>13</v>
      </c>
      <c r="K3725" t="s">
        <v>160</v>
      </c>
      <c r="L3725" t="s">
        <v>92</v>
      </c>
      <c r="N3725" t="str">
        <f>IF(ISBLANK(Sales[[#This Row],[return]]),"No",Sales[[#This Row],[return]])</f>
        <v>No</v>
      </c>
      <c r="O3725" s="2">
        <v>43209</v>
      </c>
      <c r="P3725" s="8" t="str">
        <f>TEXT(DAY(Sales[[#This Row],[OrderDate]]),"ddd")</f>
        <v>Thu</v>
      </c>
      <c r="Q3725" s="8" t="str">
        <f>TEXT(MONTH(Sales[[#This Row],[ShipDate]])*29,"mmm")</f>
        <v>Apr</v>
      </c>
      <c r="R3725">
        <v>1238</v>
      </c>
      <c r="S3725" t="s">
        <v>2131</v>
      </c>
      <c r="T3725" t="s">
        <v>90</v>
      </c>
      <c r="U3725">
        <v>10035</v>
      </c>
      <c r="V3725" s="1">
        <v>0</v>
      </c>
      <c r="W3725">
        <v>18</v>
      </c>
      <c r="X3725">
        <v>2</v>
      </c>
      <c r="Y3725">
        <v>72</v>
      </c>
      <c r="AD3725"/>
    </row>
    <row r="3726" spans="1:30" x14ac:dyDescent="0.25">
      <c r="A3726" t="s">
        <v>24</v>
      </c>
      <c r="B3726" s="2">
        <v>43216</v>
      </c>
      <c r="C3726" s="35">
        <f>YEAR(Sales[[#This Row],[ShipDate]])</f>
        <v>2018</v>
      </c>
      <c r="D3726" t="s">
        <v>36</v>
      </c>
      <c r="E3726" t="s">
        <v>18</v>
      </c>
      <c r="F3726" t="s">
        <v>290</v>
      </c>
      <c r="G3726" t="s">
        <v>25</v>
      </c>
      <c r="H3726" t="s">
        <v>146</v>
      </c>
      <c r="I3726" t="s">
        <v>149</v>
      </c>
      <c r="J3726" t="s">
        <v>13</v>
      </c>
      <c r="K3726" t="s">
        <v>160</v>
      </c>
      <c r="L3726" t="s">
        <v>92</v>
      </c>
      <c r="N3726" t="str">
        <f>IF(ISBLANK(Sales[[#This Row],[return]]),"No",Sales[[#This Row],[return]])</f>
        <v>No</v>
      </c>
      <c r="O3726" s="2">
        <v>43209</v>
      </c>
      <c r="P3726" s="8" t="str">
        <f>TEXT(DAY(Sales[[#This Row],[OrderDate]]),"ddd")</f>
        <v>Thu</v>
      </c>
      <c r="Q3726" s="8" t="str">
        <f>TEXT(MONTH(Sales[[#This Row],[ShipDate]])*29,"mmm")</f>
        <v>Apr</v>
      </c>
      <c r="R3726">
        <v>80</v>
      </c>
      <c r="S3726" t="s">
        <v>1774</v>
      </c>
      <c r="T3726" t="s">
        <v>90</v>
      </c>
      <c r="U3726">
        <v>10035</v>
      </c>
      <c r="V3726" s="1">
        <v>0</v>
      </c>
      <c r="W3726">
        <v>2</v>
      </c>
      <c r="X3726">
        <v>2</v>
      </c>
      <c r="Y3726">
        <v>8</v>
      </c>
      <c r="AD3726"/>
    </row>
    <row r="3727" spans="1:30" x14ac:dyDescent="0.25">
      <c r="A3727" t="s">
        <v>24</v>
      </c>
      <c r="B3727" s="2">
        <v>43216</v>
      </c>
      <c r="C3727" s="35">
        <f>YEAR(Sales[[#This Row],[ShipDate]])</f>
        <v>2018</v>
      </c>
      <c r="D3727" t="s">
        <v>36</v>
      </c>
      <c r="E3727" t="s">
        <v>18</v>
      </c>
      <c r="F3727" t="s">
        <v>39</v>
      </c>
      <c r="G3727" t="s">
        <v>25</v>
      </c>
      <c r="H3727" t="s">
        <v>146</v>
      </c>
      <c r="I3727" t="s">
        <v>149</v>
      </c>
      <c r="J3727" t="s">
        <v>13</v>
      </c>
      <c r="K3727" t="s">
        <v>160</v>
      </c>
      <c r="L3727" t="s">
        <v>92</v>
      </c>
      <c r="N3727" t="str">
        <f>IF(ISBLANK(Sales[[#This Row],[return]]),"No",Sales[[#This Row],[return]])</f>
        <v>No</v>
      </c>
      <c r="O3727" s="2">
        <v>43209</v>
      </c>
      <c r="P3727" s="8" t="str">
        <f>TEXT(DAY(Sales[[#This Row],[OrderDate]]),"ddd")</f>
        <v>Thu</v>
      </c>
      <c r="Q3727" s="8" t="str">
        <f>TEXT(MONTH(Sales[[#This Row],[ShipDate]])*29,"mmm")</f>
        <v>Apr</v>
      </c>
      <c r="R3727">
        <v>1484</v>
      </c>
      <c r="S3727" t="s">
        <v>341</v>
      </c>
      <c r="T3727" t="s">
        <v>90</v>
      </c>
      <c r="U3727">
        <v>10035</v>
      </c>
      <c r="V3727" s="1">
        <v>0</v>
      </c>
      <c r="W3727">
        <v>14</v>
      </c>
      <c r="X3727">
        <v>4</v>
      </c>
      <c r="Y3727">
        <v>460</v>
      </c>
      <c r="AD3727"/>
    </row>
    <row r="3728" spans="1:30" x14ac:dyDescent="0.25">
      <c r="A3728" t="s">
        <v>24</v>
      </c>
      <c r="B3728" s="2">
        <v>43216</v>
      </c>
      <c r="C3728" s="35">
        <f>YEAR(Sales[[#This Row],[ShipDate]])</f>
        <v>2018</v>
      </c>
      <c r="D3728" t="s">
        <v>36</v>
      </c>
      <c r="E3728" t="s">
        <v>18</v>
      </c>
      <c r="F3728" t="s">
        <v>290</v>
      </c>
      <c r="G3728" t="s">
        <v>25</v>
      </c>
      <c r="H3728" t="s">
        <v>146</v>
      </c>
      <c r="I3728" t="s">
        <v>149</v>
      </c>
      <c r="J3728" t="s">
        <v>13</v>
      </c>
      <c r="K3728" t="s">
        <v>160</v>
      </c>
      <c r="L3728" t="s">
        <v>92</v>
      </c>
      <c r="N3728" t="str">
        <f>IF(ISBLANK(Sales[[#This Row],[return]]),"No",Sales[[#This Row],[return]])</f>
        <v>No</v>
      </c>
      <c r="O3728" s="2">
        <v>43209</v>
      </c>
      <c r="P3728" s="8" t="str">
        <f>TEXT(DAY(Sales[[#This Row],[OrderDate]]),"ddd")</f>
        <v>Thu</v>
      </c>
      <c r="Q3728" s="8" t="str">
        <f>TEXT(MONTH(Sales[[#This Row],[ShipDate]])*29,"mmm")</f>
        <v>Apr</v>
      </c>
      <c r="R3728">
        <v>671</v>
      </c>
      <c r="S3728" t="s">
        <v>289</v>
      </c>
      <c r="T3728" t="s">
        <v>90</v>
      </c>
      <c r="U3728">
        <v>10035</v>
      </c>
      <c r="V3728" s="1">
        <v>0</v>
      </c>
      <c r="W3728">
        <v>15</v>
      </c>
      <c r="X3728">
        <v>5</v>
      </c>
      <c r="Y3728">
        <v>55</v>
      </c>
      <c r="AD3728"/>
    </row>
    <row r="3729" spans="1:30" x14ac:dyDescent="0.25">
      <c r="A3729" t="s">
        <v>24</v>
      </c>
      <c r="B3729" s="2">
        <v>43216</v>
      </c>
      <c r="C3729" s="35">
        <f>YEAR(Sales[[#This Row],[ShipDate]])</f>
        <v>2018</v>
      </c>
      <c r="D3729" t="s">
        <v>36</v>
      </c>
      <c r="E3729" t="s">
        <v>18</v>
      </c>
      <c r="F3729" t="s">
        <v>50</v>
      </c>
      <c r="G3729" t="s">
        <v>25</v>
      </c>
      <c r="H3729" t="s">
        <v>146</v>
      </c>
      <c r="I3729" t="s">
        <v>149</v>
      </c>
      <c r="J3729" t="s">
        <v>13</v>
      </c>
      <c r="K3729" t="s">
        <v>160</v>
      </c>
      <c r="L3729" t="s">
        <v>92</v>
      </c>
      <c r="N3729" t="str">
        <f>IF(ISBLANK(Sales[[#This Row],[return]]),"No",Sales[[#This Row],[return]])</f>
        <v>No</v>
      </c>
      <c r="O3729" s="2">
        <v>43209</v>
      </c>
      <c r="P3729" s="8" t="str">
        <f>TEXT(DAY(Sales[[#This Row],[OrderDate]]),"ddd")</f>
        <v>Thu</v>
      </c>
      <c r="Q3729" s="8" t="str">
        <f>TEXT(MONTH(Sales[[#This Row],[ShipDate]])*29,"mmm")</f>
        <v>Apr</v>
      </c>
      <c r="R3729">
        <v>1635</v>
      </c>
      <c r="S3729" t="s">
        <v>2210</v>
      </c>
      <c r="T3729" t="s">
        <v>90</v>
      </c>
      <c r="U3729">
        <v>10035</v>
      </c>
      <c r="V3729" s="1">
        <v>0.2</v>
      </c>
      <c r="W3729">
        <v>3</v>
      </c>
      <c r="X3729">
        <v>2</v>
      </c>
      <c r="Y3729">
        <v>9</v>
      </c>
      <c r="AD3729"/>
    </row>
    <row r="3730" spans="1:30" x14ac:dyDescent="0.25">
      <c r="A3730" t="s">
        <v>24</v>
      </c>
      <c r="B3730" s="2">
        <v>43216</v>
      </c>
      <c r="C3730" s="35">
        <f>YEAR(Sales[[#This Row],[ShipDate]])</f>
        <v>2018</v>
      </c>
      <c r="D3730" t="s">
        <v>36</v>
      </c>
      <c r="E3730" t="s">
        <v>18</v>
      </c>
      <c r="F3730" t="s">
        <v>48</v>
      </c>
      <c r="G3730" t="s">
        <v>46</v>
      </c>
      <c r="H3730" t="s">
        <v>146</v>
      </c>
      <c r="I3730" t="s">
        <v>149</v>
      </c>
      <c r="J3730" t="s">
        <v>13</v>
      </c>
      <c r="K3730" t="s">
        <v>160</v>
      </c>
      <c r="L3730" t="s">
        <v>92</v>
      </c>
      <c r="N3730" t="str">
        <f>IF(ISBLANK(Sales[[#This Row],[return]]),"No",Sales[[#This Row],[return]])</f>
        <v>No</v>
      </c>
      <c r="O3730" s="2">
        <v>43209</v>
      </c>
      <c r="P3730" s="8" t="str">
        <f>TEXT(DAY(Sales[[#This Row],[OrderDate]]),"ddd")</f>
        <v>Thu</v>
      </c>
      <c r="Q3730" s="8" t="str">
        <f>TEXT(MONTH(Sales[[#This Row],[ShipDate]])*29,"mmm")</f>
        <v>Apr</v>
      </c>
      <c r="R3730">
        <v>732</v>
      </c>
      <c r="S3730" t="s">
        <v>2519</v>
      </c>
      <c r="T3730" t="s">
        <v>90</v>
      </c>
      <c r="U3730">
        <v>10035</v>
      </c>
      <c r="V3730" s="1">
        <v>0</v>
      </c>
      <c r="W3730">
        <v>1</v>
      </c>
      <c r="X3730">
        <v>2</v>
      </c>
      <c r="Y3730">
        <v>26</v>
      </c>
      <c r="AD3730"/>
    </row>
    <row r="3731" spans="1:30" x14ac:dyDescent="0.25">
      <c r="A3731" t="s">
        <v>40</v>
      </c>
      <c r="B3731" s="2">
        <v>43441</v>
      </c>
      <c r="C3731" s="35">
        <f>YEAR(Sales[[#This Row],[ShipDate]])</f>
        <v>2018</v>
      </c>
      <c r="D3731" t="s">
        <v>19</v>
      </c>
      <c r="E3731" t="s">
        <v>18</v>
      </c>
      <c r="F3731" t="s">
        <v>39</v>
      </c>
      <c r="G3731" t="s">
        <v>25</v>
      </c>
      <c r="H3731" t="s">
        <v>1551</v>
      </c>
      <c r="I3731" t="s">
        <v>20</v>
      </c>
      <c r="J3731" t="s">
        <v>13</v>
      </c>
      <c r="K3731" t="s">
        <v>910</v>
      </c>
      <c r="L3731" t="s">
        <v>17</v>
      </c>
      <c r="N3731" t="str">
        <f>IF(ISBLANK(Sales[[#This Row],[return]]),"No",Sales[[#This Row],[return]])</f>
        <v>No</v>
      </c>
      <c r="O3731" s="2">
        <v>43439</v>
      </c>
      <c r="P3731" s="8" t="str">
        <f>TEXT(DAY(Sales[[#This Row],[OrderDate]]),"ddd")</f>
        <v>Thu</v>
      </c>
      <c r="Q3731" s="8" t="str">
        <f>TEXT(MONTH(Sales[[#This Row],[ShipDate]])*29,"mmm")</f>
        <v>Dec</v>
      </c>
      <c r="R3731">
        <v>635</v>
      </c>
      <c r="S3731" t="s">
        <v>716</v>
      </c>
      <c r="T3731" t="s">
        <v>15</v>
      </c>
      <c r="U3731">
        <v>40324</v>
      </c>
      <c r="V3731" s="1">
        <v>0</v>
      </c>
      <c r="W3731">
        <v>70</v>
      </c>
      <c r="X3731">
        <v>9</v>
      </c>
      <c r="Y3731">
        <v>585</v>
      </c>
      <c r="AD3731"/>
    </row>
    <row r="3732" spans="1:30" x14ac:dyDescent="0.25">
      <c r="A3732" t="s">
        <v>40</v>
      </c>
      <c r="B3732" s="2">
        <v>43441</v>
      </c>
      <c r="C3732" s="35">
        <f>YEAR(Sales[[#This Row],[ShipDate]])</f>
        <v>2018</v>
      </c>
      <c r="D3732" t="s">
        <v>19</v>
      </c>
      <c r="E3732" t="s">
        <v>18</v>
      </c>
      <c r="F3732" t="s">
        <v>48</v>
      </c>
      <c r="G3732" t="s">
        <v>46</v>
      </c>
      <c r="H3732" t="s">
        <v>1551</v>
      </c>
      <c r="I3732" t="s">
        <v>20</v>
      </c>
      <c r="J3732" t="s">
        <v>13</v>
      </c>
      <c r="K3732" t="s">
        <v>910</v>
      </c>
      <c r="L3732" t="s">
        <v>17</v>
      </c>
      <c r="N3732" t="str">
        <f>IF(ISBLANK(Sales[[#This Row],[return]]),"No",Sales[[#This Row],[return]])</f>
        <v>No</v>
      </c>
      <c r="O3732" s="2">
        <v>43439</v>
      </c>
      <c r="P3732" s="8" t="str">
        <f>TEXT(DAY(Sales[[#This Row],[OrderDate]]),"ddd")</f>
        <v>Thu</v>
      </c>
      <c r="Q3732" s="8" t="str">
        <f>TEXT(MONTH(Sales[[#This Row],[ShipDate]])*29,"mmm")</f>
        <v>Dec</v>
      </c>
      <c r="R3732">
        <v>1396</v>
      </c>
      <c r="S3732" t="s">
        <v>2453</v>
      </c>
      <c r="T3732" t="s">
        <v>15</v>
      </c>
      <c r="U3732">
        <v>40324</v>
      </c>
      <c r="V3732" s="1">
        <v>0</v>
      </c>
      <c r="W3732">
        <v>196</v>
      </c>
      <c r="X3732">
        <v>2</v>
      </c>
      <c r="Y3732">
        <v>700</v>
      </c>
      <c r="AD3732"/>
    </row>
    <row r="3733" spans="1:30" x14ac:dyDescent="0.25">
      <c r="A3733" t="s">
        <v>24</v>
      </c>
      <c r="B3733" s="2">
        <v>43372</v>
      </c>
      <c r="C3733" s="35">
        <f>YEAR(Sales[[#This Row],[ShipDate]])</f>
        <v>2018</v>
      </c>
      <c r="D3733" t="s">
        <v>36</v>
      </c>
      <c r="E3733" t="s">
        <v>31</v>
      </c>
      <c r="F3733" t="s">
        <v>45</v>
      </c>
      <c r="G3733" t="s">
        <v>25</v>
      </c>
      <c r="H3733" t="s">
        <v>2234</v>
      </c>
      <c r="I3733" t="s">
        <v>180</v>
      </c>
      <c r="J3733" t="s">
        <v>13</v>
      </c>
      <c r="K3733" t="s">
        <v>292</v>
      </c>
      <c r="L3733" t="s">
        <v>17</v>
      </c>
      <c r="N3733" t="str">
        <f>IF(ISBLANK(Sales[[#This Row],[return]]),"No",Sales[[#This Row],[return]])</f>
        <v>No</v>
      </c>
      <c r="O3733" s="2">
        <v>43365</v>
      </c>
      <c r="P3733" s="8" t="str">
        <f>TEXT(DAY(Sales[[#This Row],[OrderDate]]),"ddd")</f>
        <v>Sun</v>
      </c>
      <c r="Q3733" s="8" t="str">
        <f>TEXT(MONTH(Sales[[#This Row],[ShipDate]])*29,"mmm")</f>
        <v>Sep</v>
      </c>
      <c r="R3733">
        <v>308</v>
      </c>
      <c r="S3733" t="s">
        <v>2242</v>
      </c>
      <c r="T3733" t="s">
        <v>15</v>
      </c>
      <c r="U3733">
        <v>37167</v>
      </c>
      <c r="V3733" s="1">
        <v>0.2</v>
      </c>
      <c r="W3733">
        <v>5</v>
      </c>
      <c r="X3733">
        <v>3</v>
      </c>
      <c r="Y3733">
        <v>41</v>
      </c>
      <c r="AD3733"/>
    </row>
    <row r="3734" spans="1:30" x14ac:dyDescent="0.25">
      <c r="A3734" t="s">
        <v>24</v>
      </c>
      <c r="B3734" s="2">
        <v>43372</v>
      </c>
      <c r="C3734" s="35">
        <f>YEAR(Sales[[#This Row],[ShipDate]])</f>
        <v>2018</v>
      </c>
      <c r="D3734" t="s">
        <v>36</v>
      </c>
      <c r="E3734" t="s">
        <v>31</v>
      </c>
      <c r="F3734" t="s">
        <v>48</v>
      </c>
      <c r="G3734" t="s">
        <v>46</v>
      </c>
      <c r="H3734" t="s">
        <v>2234</v>
      </c>
      <c r="I3734" t="s">
        <v>180</v>
      </c>
      <c r="J3734" t="s">
        <v>13</v>
      </c>
      <c r="K3734" t="s">
        <v>292</v>
      </c>
      <c r="L3734" t="s">
        <v>17</v>
      </c>
      <c r="N3734" t="str">
        <f>IF(ISBLANK(Sales[[#This Row],[return]]),"No",Sales[[#This Row],[return]])</f>
        <v>No</v>
      </c>
      <c r="O3734" s="2">
        <v>43365</v>
      </c>
      <c r="P3734" s="8" t="str">
        <f>TEXT(DAY(Sales[[#This Row],[OrderDate]]),"ddd")</f>
        <v>Sun</v>
      </c>
      <c r="Q3734" s="8" t="str">
        <f>TEXT(MONTH(Sales[[#This Row],[ShipDate]])*29,"mmm")</f>
        <v>Sep</v>
      </c>
      <c r="R3734">
        <v>1254</v>
      </c>
      <c r="S3734" t="s">
        <v>2330</v>
      </c>
      <c r="T3734" t="s">
        <v>15</v>
      </c>
      <c r="U3734">
        <v>37167</v>
      </c>
      <c r="V3734" s="1">
        <v>0.2</v>
      </c>
      <c r="W3734">
        <v>6</v>
      </c>
      <c r="X3734">
        <v>8</v>
      </c>
      <c r="Y3734">
        <v>64</v>
      </c>
      <c r="AD3734"/>
    </row>
    <row r="3735" spans="1:30" x14ac:dyDescent="0.25">
      <c r="A3735" t="s">
        <v>40</v>
      </c>
      <c r="B3735" s="2">
        <v>43365</v>
      </c>
      <c r="C3735" s="35">
        <f>YEAR(Sales[[#This Row],[ShipDate]])</f>
        <v>2018</v>
      </c>
      <c r="D3735" t="s">
        <v>36</v>
      </c>
      <c r="E3735" t="s">
        <v>31</v>
      </c>
      <c r="F3735" t="s">
        <v>45</v>
      </c>
      <c r="G3735" t="s">
        <v>25</v>
      </c>
      <c r="H3735" t="s">
        <v>26</v>
      </c>
      <c r="I3735" t="s">
        <v>32</v>
      </c>
      <c r="J3735" t="s">
        <v>13</v>
      </c>
      <c r="K3735" t="s">
        <v>206</v>
      </c>
      <c r="L3735" t="s">
        <v>30</v>
      </c>
      <c r="M3735" t="s">
        <v>82</v>
      </c>
      <c r="N3735" t="str">
        <f>IF(ISBLANK(Sales[[#This Row],[return]]),"No",Sales[[#This Row],[return]])</f>
        <v>Yes</v>
      </c>
      <c r="O3735" s="2">
        <v>43360</v>
      </c>
      <c r="P3735" s="8" t="str">
        <f>TEXT(DAY(Sales[[#This Row],[OrderDate]]),"ddd")</f>
        <v>Tue</v>
      </c>
      <c r="Q3735" s="8" t="str">
        <f>TEXT(MONTH(Sales[[#This Row],[ShipDate]])*29,"mmm")</f>
        <v>Sep</v>
      </c>
      <c r="R3735">
        <v>1587</v>
      </c>
      <c r="S3735" t="s">
        <v>207</v>
      </c>
      <c r="T3735" t="s">
        <v>28</v>
      </c>
      <c r="U3735">
        <v>90036</v>
      </c>
      <c r="V3735" s="1">
        <v>0</v>
      </c>
      <c r="W3735">
        <v>7</v>
      </c>
      <c r="X3735">
        <v>3</v>
      </c>
      <c r="Y3735">
        <v>20</v>
      </c>
      <c r="AD3735"/>
    </row>
    <row r="3736" spans="1:30" x14ac:dyDescent="0.25">
      <c r="A3736" t="s">
        <v>40</v>
      </c>
      <c r="B3736" s="2">
        <v>43365</v>
      </c>
      <c r="C3736" s="35">
        <f>YEAR(Sales[[#This Row],[ShipDate]])</f>
        <v>2018</v>
      </c>
      <c r="D3736" t="s">
        <v>36</v>
      </c>
      <c r="E3736" t="s">
        <v>31</v>
      </c>
      <c r="F3736" t="s">
        <v>48</v>
      </c>
      <c r="G3736" t="s">
        <v>46</v>
      </c>
      <c r="H3736" t="s">
        <v>26</v>
      </c>
      <c r="I3736" t="s">
        <v>32</v>
      </c>
      <c r="J3736" t="s">
        <v>13</v>
      </c>
      <c r="K3736" t="s">
        <v>206</v>
      </c>
      <c r="L3736" t="s">
        <v>30</v>
      </c>
      <c r="M3736" t="s">
        <v>82</v>
      </c>
      <c r="N3736" t="str">
        <f>IF(ISBLANK(Sales[[#This Row],[return]]),"No",Sales[[#This Row],[return]])</f>
        <v>Yes</v>
      </c>
      <c r="O3736" s="2">
        <v>43360</v>
      </c>
      <c r="P3736" s="8" t="str">
        <f>TEXT(DAY(Sales[[#This Row],[OrderDate]]),"ddd")</f>
        <v>Tue</v>
      </c>
      <c r="Q3736" s="8" t="str">
        <f>TEXT(MONTH(Sales[[#This Row],[ShipDate]])*29,"mmm")</f>
        <v>Sep</v>
      </c>
      <c r="R3736">
        <v>1251</v>
      </c>
      <c r="S3736" t="s">
        <v>119</v>
      </c>
      <c r="T3736" t="s">
        <v>28</v>
      </c>
      <c r="U3736">
        <v>90036</v>
      </c>
      <c r="V3736" s="1">
        <v>0.2</v>
      </c>
      <c r="W3736">
        <v>8</v>
      </c>
      <c r="X3736">
        <v>2</v>
      </c>
      <c r="Y3736">
        <v>74</v>
      </c>
      <c r="AD3736"/>
    </row>
    <row r="3737" spans="1:30" x14ac:dyDescent="0.25">
      <c r="A3737" t="s">
        <v>40</v>
      </c>
      <c r="B3737" s="2">
        <v>43365</v>
      </c>
      <c r="C3737" s="35">
        <f>YEAR(Sales[[#This Row],[ShipDate]])</f>
        <v>2018</v>
      </c>
      <c r="D3737" t="s">
        <v>36</v>
      </c>
      <c r="E3737" t="s">
        <v>31</v>
      </c>
      <c r="F3737" t="s">
        <v>59</v>
      </c>
      <c r="G3737" t="s">
        <v>25</v>
      </c>
      <c r="H3737" t="s">
        <v>26</v>
      </c>
      <c r="I3737" t="s">
        <v>32</v>
      </c>
      <c r="J3737" t="s">
        <v>13</v>
      </c>
      <c r="K3737" t="s">
        <v>206</v>
      </c>
      <c r="L3737" t="s">
        <v>30</v>
      </c>
      <c r="M3737" t="s">
        <v>82</v>
      </c>
      <c r="N3737" t="str">
        <f>IF(ISBLANK(Sales[[#This Row],[return]]),"No",Sales[[#This Row],[return]])</f>
        <v>Yes</v>
      </c>
      <c r="O3737" s="2">
        <v>43360</v>
      </c>
      <c r="P3737" s="8" t="str">
        <f>TEXT(DAY(Sales[[#This Row],[OrderDate]]),"ddd")</f>
        <v>Tue</v>
      </c>
      <c r="Q3737" s="8" t="str">
        <f>TEXT(MONTH(Sales[[#This Row],[ShipDate]])*29,"mmm")</f>
        <v>Sep</v>
      </c>
      <c r="R3737">
        <v>1795</v>
      </c>
      <c r="S3737" t="s">
        <v>208</v>
      </c>
      <c r="T3737" t="s">
        <v>28</v>
      </c>
      <c r="U3737">
        <v>90036</v>
      </c>
      <c r="V3737" s="1">
        <v>0</v>
      </c>
      <c r="W3737">
        <v>3</v>
      </c>
      <c r="X3737">
        <v>1</v>
      </c>
      <c r="Y3737">
        <v>6</v>
      </c>
      <c r="AD3737"/>
    </row>
    <row r="3738" spans="1:30" x14ac:dyDescent="0.25">
      <c r="A3738" t="s">
        <v>24</v>
      </c>
      <c r="B3738" s="2">
        <v>43426</v>
      </c>
      <c r="C3738" s="35">
        <f>YEAR(Sales[[#This Row],[ShipDate]])</f>
        <v>2018</v>
      </c>
      <c r="D3738" t="s">
        <v>113</v>
      </c>
      <c r="E3738" t="s">
        <v>18</v>
      </c>
      <c r="F3738" t="s">
        <v>59</v>
      </c>
      <c r="G3738" t="s">
        <v>25</v>
      </c>
      <c r="H3738" t="s">
        <v>482</v>
      </c>
      <c r="I3738" t="s">
        <v>252</v>
      </c>
      <c r="J3738" t="s">
        <v>13</v>
      </c>
      <c r="K3738" t="s">
        <v>1597</v>
      </c>
      <c r="L3738" t="s">
        <v>92</v>
      </c>
      <c r="N3738" t="str">
        <f>IF(ISBLANK(Sales[[#This Row],[return]]),"No",Sales[[#This Row],[return]])</f>
        <v>No</v>
      </c>
      <c r="O3738" s="2">
        <v>43424</v>
      </c>
      <c r="P3738" s="8" t="str">
        <f>TEXT(DAY(Sales[[#This Row],[OrderDate]]),"ddd")</f>
        <v>Fri</v>
      </c>
      <c r="Q3738" s="8" t="str">
        <f>TEXT(MONTH(Sales[[#This Row],[ShipDate]])*29,"mmm")</f>
        <v>Nov</v>
      </c>
      <c r="R3738">
        <v>1478</v>
      </c>
      <c r="S3738" t="s">
        <v>1733</v>
      </c>
      <c r="T3738" t="s">
        <v>90</v>
      </c>
      <c r="U3738">
        <v>45231</v>
      </c>
      <c r="V3738" s="1">
        <v>0.2</v>
      </c>
      <c r="W3738">
        <v>5</v>
      </c>
      <c r="X3738">
        <v>3</v>
      </c>
      <c r="Y3738">
        <v>16</v>
      </c>
      <c r="AD3738"/>
    </row>
    <row r="3739" spans="1:30" x14ac:dyDescent="0.25">
      <c r="A3739" t="s">
        <v>24</v>
      </c>
      <c r="B3739" s="2">
        <v>43426</v>
      </c>
      <c r="C3739" s="35">
        <f>YEAR(Sales[[#This Row],[ShipDate]])</f>
        <v>2018</v>
      </c>
      <c r="D3739" t="s">
        <v>113</v>
      </c>
      <c r="E3739" t="s">
        <v>18</v>
      </c>
      <c r="F3739" t="s">
        <v>50</v>
      </c>
      <c r="G3739" t="s">
        <v>25</v>
      </c>
      <c r="H3739" t="s">
        <v>482</v>
      </c>
      <c r="I3739" t="s">
        <v>252</v>
      </c>
      <c r="J3739" t="s">
        <v>13</v>
      </c>
      <c r="K3739" t="s">
        <v>1597</v>
      </c>
      <c r="L3739" t="s">
        <v>92</v>
      </c>
      <c r="N3739" t="str">
        <f>IF(ISBLANK(Sales[[#This Row],[return]]),"No",Sales[[#This Row],[return]])</f>
        <v>No</v>
      </c>
      <c r="O3739" s="2">
        <v>43424</v>
      </c>
      <c r="P3739" s="8" t="str">
        <f>TEXT(DAY(Sales[[#This Row],[OrderDate]]),"ddd")</f>
        <v>Fri</v>
      </c>
      <c r="Q3739" s="8" t="str">
        <f>TEXT(MONTH(Sales[[#This Row],[ShipDate]])*29,"mmm")</f>
        <v>Nov</v>
      </c>
      <c r="R3739">
        <v>35</v>
      </c>
      <c r="S3739" t="s">
        <v>467</v>
      </c>
      <c r="T3739" t="s">
        <v>90</v>
      </c>
      <c r="U3739">
        <v>45231</v>
      </c>
      <c r="V3739" s="1">
        <v>0.7</v>
      </c>
      <c r="W3739">
        <v>-2</v>
      </c>
      <c r="X3739">
        <v>2</v>
      </c>
      <c r="Y3739">
        <v>3</v>
      </c>
      <c r="AD3739"/>
    </row>
    <row r="3740" spans="1:30" x14ac:dyDescent="0.25">
      <c r="A3740" t="s">
        <v>24</v>
      </c>
      <c r="B3740" s="2">
        <v>43426</v>
      </c>
      <c r="C3740" s="35">
        <f>YEAR(Sales[[#This Row],[ShipDate]])</f>
        <v>2018</v>
      </c>
      <c r="D3740" t="s">
        <v>113</v>
      </c>
      <c r="E3740" t="s">
        <v>18</v>
      </c>
      <c r="F3740" t="s">
        <v>50</v>
      </c>
      <c r="G3740" t="s">
        <v>25</v>
      </c>
      <c r="H3740" t="s">
        <v>482</v>
      </c>
      <c r="I3740" t="s">
        <v>252</v>
      </c>
      <c r="J3740" t="s">
        <v>13</v>
      </c>
      <c r="K3740" t="s">
        <v>1597</v>
      </c>
      <c r="L3740" t="s">
        <v>92</v>
      </c>
      <c r="N3740" t="str">
        <f>IF(ISBLANK(Sales[[#This Row],[return]]),"No",Sales[[#This Row],[return]])</f>
        <v>No</v>
      </c>
      <c r="O3740" s="2">
        <v>43424</v>
      </c>
      <c r="P3740" s="8" t="str">
        <f>TEXT(DAY(Sales[[#This Row],[OrderDate]]),"ddd")</f>
        <v>Fri</v>
      </c>
      <c r="Q3740" s="8" t="str">
        <f>TEXT(MONTH(Sales[[#This Row],[ShipDate]])*29,"mmm")</f>
        <v>Nov</v>
      </c>
      <c r="R3740">
        <v>266</v>
      </c>
      <c r="S3740" t="s">
        <v>102</v>
      </c>
      <c r="T3740" t="s">
        <v>90</v>
      </c>
      <c r="U3740">
        <v>45231</v>
      </c>
      <c r="V3740" s="1">
        <v>0.7</v>
      </c>
      <c r="W3740">
        <v>-11</v>
      </c>
      <c r="X3740">
        <v>3</v>
      </c>
      <c r="Y3740">
        <v>14</v>
      </c>
      <c r="AD3740"/>
    </row>
    <row r="3741" spans="1:30" x14ac:dyDescent="0.25">
      <c r="A3741" t="s">
        <v>24</v>
      </c>
      <c r="B3741" s="2">
        <v>43466</v>
      </c>
      <c r="C3741" s="35">
        <f>YEAR(Sales[[#This Row],[ShipDate]])</f>
        <v>2019</v>
      </c>
      <c r="D3741" t="s">
        <v>36</v>
      </c>
      <c r="E3741" t="s">
        <v>31</v>
      </c>
      <c r="F3741" t="s">
        <v>23</v>
      </c>
      <c r="G3741" t="s">
        <v>11</v>
      </c>
      <c r="H3741" t="s">
        <v>271</v>
      </c>
      <c r="I3741" t="s">
        <v>169</v>
      </c>
      <c r="J3741" t="s">
        <v>13</v>
      </c>
      <c r="K3741" t="s">
        <v>2734</v>
      </c>
      <c r="L3741" t="s">
        <v>30</v>
      </c>
      <c r="N3741" t="str">
        <f>IF(ISBLANK(Sales[[#This Row],[return]]),"No",Sales[[#This Row],[return]])</f>
        <v>No</v>
      </c>
      <c r="O3741" s="2">
        <v>43459</v>
      </c>
      <c r="P3741" s="8" t="str">
        <f>TEXT(DAY(Sales[[#This Row],[OrderDate]]),"ddd")</f>
        <v>Wed</v>
      </c>
      <c r="Q3741" s="8" t="str">
        <f>TEXT(MONTH(Sales[[#This Row],[ShipDate]])*29,"mmm")</f>
        <v>Jan</v>
      </c>
      <c r="R3741">
        <v>766</v>
      </c>
      <c r="S3741" t="s">
        <v>1277</v>
      </c>
      <c r="T3741" t="s">
        <v>28</v>
      </c>
      <c r="U3741">
        <v>85023</v>
      </c>
      <c r="V3741" s="1">
        <v>0.2</v>
      </c>
      <c r="W3741">
        <v>4</v>
      </c>
      <c r="X3741">
        <v>2</v>
      </c>
      <c r="Y3741">
        <v>48</v>
      </c>
      <c r="AD3741"/>
    </row>
    <row r="3742" spans="1:30" x14ac:dyDescent="0.25">
      <c r="A3742" t="s">
        <v>24</v>
      </c>
      <c r="B3742" s="2">
        <v>43466</v>
      </c>
      <c r="C3742" s="35">
        <f>YEAR(Sales[[#This Row],[ShipDate]])</f>
        <v>2019</v>
      </c>
      <c r="D3742" t="s">
        <v>36</v>
      </c>
      <c r="E3742" t="s">
        <v>31</v>
      </c>
      <c r="F3742" t="s">
        <v>38</v>
      </c>
      <c r="G3742" t="s">
        <v>11</v>
      </c>
      <c r="H3742" t="s">
        <v>271</v>
      </c>
      <c r="I3742" t="s">
        <v>169</v>
      </c>
      <c r="J3742" t="s">
        <v>13</v>
      </c>
      <c r="K3742" t="s">
        <v>2734</v>
      </c>
      <c r="L3742" t="s">
        <v>30</v>
      </c>
      <c r="N3742" t="str">
        <f>IF(ISBLANK(Sales[[#This Row],[return]]),"No",Sales[[#This Row],[return]])</f>
        <v>No</v>
      </c>
      <c r="O3742" s="2">
        <v>43459</v>
      </c>
      <c r="P3742" s="8" t="str">
        <f>TEXT(DAY(Sales[[#This Row],[OrderDate]]),"ddd")</f>
        <v>Wed</v>
      </c>
      <c r="Q3742" s="8" t="str">
        <f>TEXT(MONTH(Sales[[#This Row],[ShipDate]])*29,"mmm")</f>
        <v>Jan</v>
      </c>
      <c r="R3742">
        <v>965</v>
      </c>
      <c r="S3742" t="s">
        <v>449</v>
      </c>
      <c r="T3742" t="s">
        <v>28</v>
      </c>
      <c r="U3742">
        <v>85023</v>
      </c>
      <c r="V3742" s="1">
        <v>0.5</v>
      </c>
      <c r="W3742">
        <v>-24</v>
      </c>
      <c r="X3742">
        <v>1</v>
      </c>
      <c r="Y3742">
        <v>35</v>
      </c>
      <c r="AD3742"/>
    </row>
    <row r="3743" spans="1:30" x14ac:dyDescent="0.25">
      <c r="A3743" t="s">
        <v>24</v>
      </c>
      <c r="B3743" s="2">
        <v>43466</v>
      </c>
      <c r="C3743" s="35">
        <f>YEAR(Sales[[#This Row],[ShipDate]])</f>
        <v>2019</v>
      </c>
      <c r="D3743" t="s">
        <v>36</v>
      </c>
      <c r="E3743" t="s">
        <v>31</v>
      </c>
      <c r="F3743" t="s">
        <v>99</v>
      </c>
      <c r="G3743" t="s">
        <v>46</v>
      </c>
      <c r="H3743" t="s">
        <v>271</v>
      </c>
      <c r="I3743" t="s">
        <v>169</v>
      </c>
      <c r="J3743" t="s">
        <v>13</v>
      </c>
      <c r="K3743" t="s">
        <v>2734</v>
      </c>
      <c r="L3743" t="s">
        <v>30</v>
      </c>
      <c r="N3743" t="str">
        <f>IF(ISBLANK(Sales[[#This Row],[return]]),"No",Sales[[#This Row],[return]])</f>
        <v>No</v>
      </c>
      <c r="O3743" s="2">
        <v>43459</v>
      </c>
      <c r="P3743" s="8" t="str">
        <f>TEXT(DAY(Sales[[#This Row],[OrderDate]]),"ddd")</f>
        <v>Wed</v>
      </c>
      <c r="Q3743" s="8" t="str">
        <f>TEXT(MONTH(Sales[[#This Row],[ShipDate]])*29,"mmm")</f>
        <v>Jan</v>
      </c>
      <c r="R3743">
        <v>890</v>
      </c>
      <c r="S3743" t="s">
        <v>2359</v>
      </c>
      <c r="T3743" t="s">
        <v>28</v>
      </c>
      <c r="U3743">
        <v>85023</v>
      </c>
      <c r="V3743" s="1">
        <v>0.2</v>
      </c>
      <c r="W3743">
        <v>21</v>
      </c>
      <c r="X3743">
        <v>2</v>
      </c>
      <c r="Y3743">
        <v>101</v>
      </c>
      <c r="AD3743"/>
    </row>
    <row r="3744" spans="1:30" x14ac:dyDescent="0.25">
      <c r="A3744" t="s">
        <v>24</v>
      </c>
      <c r="B3744" s="2">
        <v>43466</v>
      </c>
      <c r="C3744" s="35">
        <f>YEAR(Sales[[#This Row],[ShipDate]])</f>
        <v>2019</v>
      </c>
      <c r="D3744" t="s">
        <v>36</v>
      </c>
      <c r="E3744" t="s">
        <v>31</v>
      </c>
      <c r="F3744" t="s">
        <v>99</v>
      </c>
      <c r="G3744" t="s">
        <v>46</v>
      </c>
      <c r="H3744" t="s">
        <v>271</v>
      </c>
      <c r="I3744" t="s">
        <v>169</v>
      </c>
      <c r="J3744" t="s">
        <v>13</v>
      </c>
      <c r="K3744" t="s">
        <v>2734</v>
      </c>
      <c r="L3744" t="s">
        <v>30</v>
      </c>
      <c r="N3744" t="str">
        <f>IF(ISBLANK(Sales[[#This Row],[return]]),"No",Sales[[#This Row],[return]])</f>
        <v>No</v>
      </c>
      <c r="O3744" s="2">
        <v>43459</v>
      </c>
      <c r="P3744" s="8" t="str">
        <f>TEXT(DAY(Sales[[#This Row],[OrderDate]]),"ddd")</f>
        <v>Wed</v>
      </c>
      <c r="Q3744" s="8" t="str">
        <f>TEXT(MONTH(Sales[[#This Row],[ShipDate]])*29,"mmm")</f>
        <v>Jan</v>
      </c>
      <c r="R3744">
        <v>920</v>
      </c>
      <c r="S3744" t="s">
        <v>2418</v>
      </c>
      <c r="T3744" t="s">
        <v>28</v>
      </c>
      <c r="U3744">
        <v>85023</v>
      </c>
      <c r="V3744" s="1">
        <v>0.2</v>
      </c>
      <c r="W3744">
        <v>-8</v>
      </c>
      <c r="X3744">
        <v>3</v>
      </c>
      <c r="Y3744">
        <v>45</v>
      </c>
      <c r="AD3744"/>
    </row>
    <row r="3745" spans="1:30" x14ac:dyDescent="0.25">
      <c r="A3745" t="s">
        <v>24</v>
      </c>
      <c r="B3745" s="2">
        <v>43466</v>
      </c>
      <c r="C3745" s="35">
        <f>YEAR(Sales[[#This Row],[ShipDate]])</f>
        <v>2019</v>
      </c>
      <c r="D3745" t="s">
        <v>36</v>
      </c>
      <c r="E3745" t="s">
        <v>31</v>
      </c>
      <c r="F3745" t="s">
        <v>340</v>
      </c>
      <c r="G3745" t="s">
        <v>46</v>
      </c>
      <c r="H3745" t="s">
        <v>271</v>
      </c>
      <c r="I3745" t="s">
        <v>169</v>
      </c>
      <c r="J3745" t="s">
        <v>13</v>
      </c>
      <c r="K3745" t="s">
        <v>2734</v>
      </c>
      <c r="L3745" t="s">
        <v>30</v>
      </c>
      <c r="N3745" t="str">
        <f>IF(ISBLANK(Sales[[#This Row],[return]]),"No",Sales[[#This Row],[return]])</f>
        <v>No</v>
      </c>
      <c r="O3745" s="2">
        <v>43459</v>
      </c>
      <c r="P3745" s="8" t="str">
        <f>TEXT(DAY(Sales[[#This Row],[OrderDate]]),"ddd")</f>
        <v>Wed</v>
      </c>
      <c r="Q3745" s="8" t="str">
        <f>TEXT(MONTH(Sales[[#This Row],[ShipDate]])*29,"mmm")</f>
        <v>Jan</v>
      </c>
      <c r="R3745">
        <v>1242</v>
      </c>
      <c r="S3745" t="s">
        <v>2401</v>
      </c>
      <c r="T3745" t="s">
        <v>28</v>
      </c>
      <c r="U3745">
        <v>85023</v>
      </c>
      <c r="V3745" s="1">
        <v>0.7</v>
      </c>
      <c r="W3745">
        <v>-387</v>
      </c>
      <c r="X3745">
        <v>2</v>
      </c>
      <c r="Y3745">
        <v>270</v>
      </c>
      <c r="AD3745"/>
    </row>
    <row r="3746" spans="1:30" x14ac:dyDescent="0.25">
      <c r="A3746" t="s">
        <v>24</v>
      </c>
      <c r="B3746" s="2">
        <v>43219</v>
      </c>
      <c r="C3746" s="35">
        <f>YEAR(Sales[[#This Row],[ShipDate]])</f>
        <v>2018</v>
      </c>
      <c r="D3746" t="s">
        <v>36</v>
      </c>
      <c r="E3746" t="s">
        <v>69</v>
      </c>
      <c r="F3746" t="s">
        <v>43</v>
      </c>
      <c r="G3746" t="s">
        <v>11</v>
      </c>
      <c r="H3746" t="s">
        <v>271</v>
      </c>
      <c r="I3746" t="s">
        <v>169</v>
      </c>
      <c r="J3746" t="s">
        <v>13</v>
      </c>
      <c r="K3746" t="s">
        <v>740</v>
      </c>
      <c r="L3746" t="s">
        <v>30</v>
      </c>
      <c r="M3746" t="s">
        <v>82</v>
      </c>
      <c r="N3746" t="str">
        <f>IF(ISBLANK(Sales[[#This Row],[return]]),"No",Sales[[#This Row],[return]])</f>
        <v>Yes</v>
      </c>
      <c r="O3746" s="2">
        <v>43212</v>
      </c>
      <c r="P3746" s="8" t="str">
        <f>TEXT(DAY(Sales[[#This Row],[OrderDate]]),"ddd")</f>
        <v>Sun</v>
      </c>
      <c r="Q3746" s="8" t="str">
        <f>TEXT(MONTH(Sales[[#This Row],[ShipDate]])*29,"mmm")</f>
        <v>Apr</v>
      </c>
      <c r="R3746">
        <v>592</v>
      </c>
      <c r="S3746" t="s">
        <v>602</v>
      </c>
      <c r="T3746" t="s">
        <v>28</v>
      </c>
      <c r="U3746">
        <v>85023</v>
      </c>
      <c r="V3746" s="1">
        <v>0.2</v>
      </c>
      <c r="W3746">
        <v>7</v>
      </c>
      <c r="X3746">
        <v>5</v>
      </c>
      <c r="Y3746">
        <v>24</v>
      </c>
      <c r="AD3746"/>
    </row>
    <row r="3747" spans="1:30" x14ac:dyDescent="0.25">
      <c r="A3747" t="s">
        <v>24</v>
      </c>
      <c r="B3747" s="2">
        <v>43219</v>
      </c>
      <c r="C3747" s="35">
        <f>YEAR(Sales[[#This Row],[ShipDate]])</f>
        <v>2018</v>
      </c>
      <c r="D3747" t="s">
        <v>36</v>
      </c>
      <c r="E3747" t="s">
        <v>69</v>
      </c>
      <c r="F3747" t="s">
        <v>38</v>
      </c>
      <c r="G3747" t="s">
        <v>11</v>
      </c>
      <c r="H3747" t="s">
        <v>271</v>
      </c>
      <c r="I3747" t="s">
        <v>169</v>
      </c>
      <c r="J3747" t="s">
        <v>13</v>
      </c>
      <c r="K3747" t="s">
        <v>740</v>
      </c>
      <c r="L3747" t="s">
        <v>30</v>
      </c>
      <c r="M3747" t="s">
        <v>82</v>
      </c>
      <c r="N3747" t="str">
        <f>IF(ISBLANK(Sales[[#This Row],[return]]),"No",Sales[[#This Row],[return]])</f>
        <v>Yes</v>
      </c>
      <c r="O3747" s="2">
        <v>43212</v>
      </c>
      <c r="P3747" s="8" t="str">
        <f>TEXT(DAY(Sales[[#This Row],[OrderDate]]),"ddd")</f>
        <v>Sun</v>
      </c>
      <c r="Q3747" s="8" t="str">
        <f>TEXT(MONTH(Sales[[#This Row],[ShipDate]])*29,"mmm")</f>
        <v>Apr</v>
      </c>
      <c r="R3747">
        <v>377</v>
      </c>
      <c r="S3747" t="s">
        <v>741</v>
      </c>
      <c r="T3747" t="s">
        <v>28</v>
      </c>
      <c r="U3747">
        <v>85023</v>
      </c>
      <c r="V3747" s="1">
        <v>0.5</v>
      </c>
      <c r="W3747">
        <v>-814</v>
      </c>
      <c r="X3747">
        <v>6</v>
      </c>
      <c r="Y3747">
        <v>1273</v>
      </c>
      <c r="AD3747"/>
    </row>
    <row r="3748" spans="1:30" x14ac:dyDescent="0.25">
      <c r="A3748" t="s">
        <v>24</v>
      </c>
      <c r="B3748" s="2">
        <v>43219</v>
      </c>
      <c r="C3748" s="35">
        <f>YEAR(Sales[[#This Row],[ShipDate]])</f>
        <v>2018</v>
      </c>
      <c r="D3748" t="s">
        <v>36</v>
      </c>
      <c r="E3748" t="s">
        <v>69</v>
      </c>
      <c r="F3748" t="s">
        <v>50</v>
      </c>
      <c r="G3748" t="s">
        <v>25</v>
      </c>
      <c r="H3748" t="s">
        <v>271</v>
      </c>
      <c r="I3748" t="s">
        <v>169</v>
      </c>
      <c r="J3748" t="s">
        <v>13</v>
      </c>
      <c r="K3748" t="s">
        <v>740</v>
      </c>
      <c r="L3748" t="s">
        <v>30</v>
      </c>
      <c r="M3748" t="s">
        <v>82</v>
      </c>
      <c r="N3748" t="str">
        <f>IF(ISBLANK(Sales[[#This Row],[return]]),"No",Sales[[#This Row],[return]])</f>
        <v>Yes</v>
      </c>
      <c r="O3748" s="2">
        <v>43212</v>
      </c>
      <c r="P3748" s="8" t="str">
        <f>TEXT(DAY(Sales[[#This Row],[OrderDate]]),"ddd")</f>
        <v>Sun</v>
      </c>
      <c r="Q3748" s="8" t="str">
        <f>TEXT(MONTH(Sales[[#This Row],[ShipDate]])*29,"mmm")</f>
        <v>Apr</v>
      </c>
      <c r="R3748">
        <v>1291</v>
      </c>
      <c r="S3748" t="s">
        <v>742</v>
      </c>
      <c r="T3748" t="s">
        <v>28</v>
      </c>
      <c r="U3748">
        <v>85023</v>
      </c>
      <c r="V3748" s="1">
        <v>0.7</v>
      </c>
      <c r="W3748">
        <v>-21</v>
      </c>
      <c r="X3748">
        <v>5</v>
      </c>
      <c r="Y3748">
        <v>28</v>
      </c>
      <c r="AD3748"/>
    </row>
    <row r="3749" spans="1:30" x14ac:dyDescent="0.25">
      <c r="A3749" t="s">
        <v>24</v>
      </c>
      <c r="B3749" s="2">
        <v>43219</v>
      </c>
      <c r="C3749" s="35">
        <f>YEAR(Sales[[#This Row],[ShipDate]])</f>
        <v>2018</v>
      </c>
      <c r="D3749" t="s">
        <v>36</v>
      </c>
      <c r="E3749" t="s">
        <v>69</v>
      </c>
      <c r="F3749" t="s">
        <v>290</v>
      </c>
      <c r="G3749" t="s">
        <v>25</v>
      </c>
      <c r="H3749" t="s">
        <v>271</v>
      </c>
      <c r="I3749" t="s">
        <v>169</v>
      </c>
      <c r="J3749" t="s">
        <v>13</v>
      </c>
      <c r="K3749" t="s">
        <v>740</v>
      </c>
      <c r="L3749" t="s">
        <v>30</v>
      </c>
      <c r="M3749" t="s">
        <v>82</v>
      </c>
      <c r="N3749" t="str">
        <f>IF(ISBLANK(Sales[[#This Row],[return]]),"No",Sales[[#This Row],[return]])</f>
        <v>Yes</v>
      </c>
      <c r="O3749" s="2">
        <v>43212</v>
      </c>
      <c r="P3749" s="8" t="str">
        <f>TEXT(DAY(Sales[[#This Row],[OrderDate]]),"ddd")</f>
        <v>Sun</v>
      </c>
      <c r="Q3749" s="8" t="str">
        <f>TEXT(MONTH(Sales[[#This Row],[ShipDate]])*29,"mmm")</f>
        <v>Apr</v>
      </c>
      <c r="R3749">
        <v>1308</v>
      </c>
      <c r="S3749" t="s">
        <v>743</v>
      </c>
      <c r="T3749" t="s">
        <v>28</v>
      </c>
      <c r="U3749">
        <v>85023</v>
      </c>
      <c r="V3749" s="1">
        <v>0.2</v>
      </c>
      <c r="W3749">
        <v>-35</v>
      </c>
      <c r="X3749">
        <v>2</v>
      </c>
      <c r="Y3749">
        <v>185</v>
      </c>
      <c r="AD3749"/>
    </row>
    <row r="3750" spans="1:30" x14ac:dyDescent="0.25">
      <c r="A3750" t="s">
        <v>24</v>
      </c>
      <c r="B3750" s="2">
        <v>43219</v>
      </c>
      <c r="C3750" s="35">
        <f>YEAR(Sales[[#This Row],[ShipDate]])</f>
        <v>2018</v>
      </c>
      <c r="D3750" t="s">
        <v>36</v>
      </c>
      <c r="E3750" t="s">
        <v>69</v>
      </c>
      <c r="F3750" t="s">
        <v>52</v>
      </c>
      <c r="G3750" t="s">
        <v>25</v>
      </c>
      <c r="H3750" t="s">
        <v>271</v>
      </c>
      <c r="I3750" t="s">
        <v>169</v>
      </c>
      <c r="J3750" t="s">
        <v>13</v>
      </c>
      <c r="K3750" t="s">
        <v>740</v>
      </c>
      <c r="L3750" t="s">
        <v>30</v>
      </c>
      <c r="M3750" t="s">
        <v>82</v>
      </c>
      <c r="N3750" t="str">
        <f>IF(ISBLANK(Sales[[#This Row],[return]]),"No",Sales[[#This Row],[return]])</f>
        <v>Yes</v>
      </c>
      <c r="O3750" s="2">
        <v>43212</v>
      </c>
      <c r="P3750" s="8" t="str">
        <f>TEXT(DAY(Sales[[#This Row],[OrderDate]]),"ddd")</f>
        <v>Sun</v>
      </c>
      <c r="Q3750" s="8" t="str">
        <f>TEXT(MONTH(Sales[[#This Row],[ShipDate]])*29,"mmm")</f>
        <v>Apr</v>
      </c>
      <c r="R3750">
        <v>654</v>
      </c>
      <c r="S3750" t="s">
        <v>744</v>
      </c>
      <c r="T3750" t="s">
        <v>28</v>
      </c>
      <c r="U3750">
        <v>85023</v>
      </c>
      <c r="V3750" s="1">
        <v>0.2</v>
      </c>
      <c r="W3750">
        <v>6</v>
      </c>
      <c r="X3750">
        <v>2</v>
      </c>
      <c r="Y3750">
        <v>78</v>
      </c>
      <c r="AD3750"/>
    </row>
    <row r="3751" spans="1:30" x14ac:dyDescent="0.25">
      <c r="A3751" t="s">
        <v>40</v>
      </c>
      <c r="B3751" s="2">
        <v>43236</v>
      </c>
      <c r="C3751" s="35">
        <f>YEAR(Sales[[#This Row],[ShipDate]])</f>
        <v>2018</v>
      </c>
      <c r="D3751" t="s">
        <v>36</v>
      </c>
      <c r="E3751" t="s">
        <v>31</v>
      </c>
      <c r="F3751" t="s">
        <v>45</v>
      </c>
      <c r="G3751" t="s">
        <v>25</v>
      </c>
      <c r="H3751" t="s">
        <v>1556</v>
      </c>
      <c r="I3751" t="s">
        <v>174</v>
      </c>
      <c r="J3751" t="s">
        <v>13</v>
      </c>
      <c r="K3751" t="s">
        <v>2748</v>
      </c>
      <c r="L3751" t="s">
        <v>17</v>
      </c>
      <c r="N3751" t="str">
        <f>IF(ISBLANK(Sales[[#This Row],[return]]),"No",Sales[[#This Row],[return]])</f>
        <v>No</v>
      </c>
      <c r="O3751" s="2">
        <v>43232</v>
      </c>
      <c r="P3751" s="8" t="str">
        <f>TEXT(DAY(Sales[[#This Row],[OrderDate]]),"ddd")</f>
        <v>Thu</v>
      </c>
      <c r="Q3751" s="8" t="str">
        <f>TEXT(MONTH(Sales[[#This Row],[ShipDate]])*29,"mmm")</f>
        <v>May</v>
      </c>
      <c r="R3751">
        <v>1360</v>
      </c>
      <c r="S3751" t="s">
        <v>799</v>
      </c>
      <c r="T3751" t="s">
        <v>15</v>
      </c>
      <c r="U3751">
        <v>23464</v>
      </c>
      <c r="V3751" s="1">
        <v>0</v>
      </c>
      <c r="W3751">
        <v>3</v>
      </c>
      <c r="X3751">
        <v>4</v>
      </c>
      <c r="Y3751">
        <v>11</v>
      </c>
      <c r="AD3751"/>
    </row>
    <row r="3752" spans="1:30" x14ac:dyDescent="0.25">
      <c r="A3752" t="s">
        <v>24</v>
      </c>
      <c r="B3752" s="2">
        <v>43414</v>
      </c>
      <c r="C3752" s="35">
        <f>YEAR(Sales[[#This Row],[ShipDate]])</f>
        <v>2018</v>
      </c>
      <c r="D3752" t="s">
        <v>19</v>
      </c>
      <c r="E3752" t="s">
        <v>18</v>
      </c>
      <c r="F3752" t="s">
        <v>39</v>
      </c>
      <c r="G3752" t="s">
        <v>25</v>
      </c>
      <c r="H3752" t="s">
        <v>457</v>
      </c>
      <c r="I3752" t="s">
        <v>32</v>
      </c>
      <c r="J3752" t="s">
        <v>13</v>
      </c>
      <c r="K3752" t="s">
        <v>61</v>
      </c>
      <c r="L3752" t="s">
        <v>30</v>
      </c>
      <c r="N3752" t="str">
        <f>IF(ISBLANK(Sales[[#This Row],[return]]),"No",Sales[[#This Row],[return]])</f>
        <v>No</v>
      </c>
      <c r="O3752" s="2">
        <v>43410</v>
      </c>
      <c r="P3752" s="8" t="str">
        <f>TEXT(DAY(Sales[[#This Row],[OrderDate]]),"ddd")</f>
        <v>Fri</v>
      </c>
      <c r="Q3752" s="8" t="str">
        <f>TEXT(MONTH(Sales[[#This Row],[ShipDate]])*29,"mmm")</f>
        <v>Nov</v>
      </c>
      <c r="R3752">
        <v>583</v>
      </c>
      <c r="S3752" t="s">
        <v>205</v>
      </c>
      <c r="T3752" t="s">
        <v>28</v>
      </c>
      <c r="U3752">
        <v>92105</v>
      </c>
      <c r="V3752" s="1">
        <v>0</v>
      </c>
      <c r="W3752">
        <v>23</v>
      </c>
      <c r="X3752">
        <v>3</v>
      </c>
      <c r="Y3752">
        <v>85</v>
      </c>
      <c r="AD3752"/>
    </row>
    <row r="3753" spans="1:30" x14ac:dyDescent="0.25">
      <c r="A3753" t="s">
        <v>40</v>
      </c>
      <c r="B3753" s="2">
        <v>43299</v>
      </c>
      <c r="C3753" s="35">
        <f>YEAR(Sales[[#This Row],[ShipDate]])</f>
        <v>2018</v>
      </c>
      <c r="D3753" t="s">
        <v>36</v>
      </c>
      <c r="E3753" t="s">
        <v>18</v>
      </c>
      <c r="F3753" t="s">
        <v>43</v>
      </c>
      <c r="G3753" t="s">
        <v>11</v>
      </c>
      <c r="H3753" t="s">
        <v>79</v>
      </c>
      <c r="I3753" t="s">
        <v>32</v>
      </c>
      <c r="J3753" t="s">
        <v>13</v>
      </c>
      <c r="K3753" t="s">
        <v>723</v>
      </c>
      <c r="L3753" t="s">
        <v>30</v>
      </c>
      <c r="N3753" t="str">
        <f>IF(ISBLANK(Sales[[#This Row],[return]]),"No",Sales[[#This Row],[return]])</f>
        <v>No</v>
      </c>
      <c r="O3753" s="2">
        <v>43295</v>
      </c>
      <c r="P3753" s="8" t="str">
        <f>TEXT(DAY(Sales[[#This Row],[OrderDate]]),"ddd")</f>
        <v>Sat</v>
      </c>
      <c r="Q3753" s="8" t="str">
        <f>TEXT(MONTH(Sales[[#This Row],[ShipDate]])*29,"mmm")</f>
        <v>Jul</v>
      </c>
      <c r="R3753">
        <v>508</v>
      </c>
      <c r="S3753" t="s">
        <v>789</v>
      </c>
      <c r="T3753" t="s">
        <v>28</v>
      </c>
      <c r="U3753">
        <v>94122</v>
      </c>
      <c r="V3753" s="1">
        <v>0</v>
      </c>
      <c r="W3753">
        <v>10</v>
      </c>
      <c r="X3753">
        <v>4</v>
      </c>
      <c r="Y3753">
        <v>31</v>
      </c>
      <c r="AD3753"/>
    </row>
    <row r="3754" spans="1:30" x14ac:dyDescent="0.25">
      <c r="A3754" t="s">
        <v>40</v>
      </c>
      <c r="B3754" s="2">
        <v>43299</v>
      </c>
      <c r="C3754" s="35">
        <f>YEAR(Sales[[#This Row],[ShipDate]])</f>
        <v>2018</v>
      </c>
      <c r="D3754" t="s">
        <v>36</v>
      </c>
      <c r="E3754" t="s">
        <v>18</v>
      </c>
      <c r="F3754" t="s">
        <v>52</v>
      </c>
      <c r="G3754" t="s">
        <v>25</v>
      </c>
      <c r="H3754" t="s">
        <v>79</v>
      </c>
      <c r="I3754" t="s">
        <v>32</v>
      </c>
      <c r="J3754" t="s">
        <v>13</v>
      </c>
      <c r="K3754" t="s">
        <v>723</v>
      </c>
      <c r="L3754" t="s">
        <v>30</v>
      </c>
      <c r="N3754" t="str">
        <f>IF(ISBLANK(Sales[[#This Row],[return]]),"No",Sales[[#This Row],[return]])</f>
        <v>No</v>
      </c>
      <c r="O3754" s="2">
        <v>43295</v>
      </c>
      <c r="P3754" s="8" t="str">
        <f>TEXT(DAY(Sales[[#This Row],[OrderDate]]),"ddd")</f>
        <v>Sat</v>
      </c>
      <c r="Q3754" s="8" t="str">
        <f>TEXT(MONTH(Sales[[#This Row],[ShipDate]])*29,"mmm")</f>
        <v>Jul</v>
      </c>
      <c r="R3754">
        <v>808</v>
      </c>
      <c r="S3754" t="s">
        <v>2207</v>
      </c>
      <c r="T3754" t="s">
        <v>28</v>
      </c>
      <c r="U3754">
        <v>94122</v>
      </c>
      <c r="V3754" s="1">
        <v>0</v>
      </c>
      <c r="W3754">
        <v>50</v>
      </c>
      <c r="X3754">
        <v>7</v>
      </c>
      <c r="Y3754">
        <v>152</v>
      </c>
      <c r="AD3754"/>
    </row>
    <row r="3755" spans="1:30" x14ac:dyDescent="0.25">
      <c r="A3755" t="s">
        <v>40</v>
      </c>
      <c r="B3755" s="2">
        <v>43299</v>
      </c>
      <c r="C3755" s="35">
        <f>YEAR(Sales[[#This Row],[ShipDate]])</f>
        <v>2018</v>
      </c>
      <c r="D3755" t="s">
        <v>36</v>
      </c>
      <c r="E3755" t="s">
        <v>18</v>
      </c>
      <c r="F3755" t="s">
        <v>48</v>
      </c>
      <c r="G3755" t="s">
        <v>46</v>
      </c>
      <c r="H3755" t="s">
        <v>79</v>
      </c>
      <c r="I3755" t="s">
        <v>32</v>
      </c>
      <c r="J3755" t="s">
        <v>13</v>
      </c>
      <c r="K3755" t="s">
        <v>723</v>
      </c>
      <c r="L3755" t="s">
        <v>30</v>
      </c>
      <c r="N3755" t="str">
        <f>IF(ISBLANK(Sales[[#This Row],[return]]),"No",Sales[[#This Row],[return]])</f>
        <v>No</v>
      </c>
      <c r="O3755" s="2">
        <v>43295</v>
      </c>
      <c r="P3755" s="8" t="str">
        <f>TEXT(DAY(Sales[[#This Row],[OrderDate]]),"ddd")</f>
        <v>Sat</v>
      </c>
      <c r="Q3755" s="8" t="str">
        <f>TEXT(MONTH(Sales[[#This Row],[ShipDate]])*29,"mmm")</f>
        <v>Jul</v>
      </c>
      <c r="R3755">
        <v>1251</v>
      </c>
      <c r="S3755" t="s">
        <v>119</v>
      </c>
      <c r="T3755" t="s">
        <v>28</v>
      </c>
      <c r="U3755">
        <v>94122</v>
      </c>
      <c r="V3755" s="1">
        <v>0.2</v>
      </c>
      <c r="W3755">
        <v>12</v>
      </c>
      <c r="X3755">
        <v>3</v>
      </c>
      <c r="Y3755">
        <v>110</v>
      </c>
      <c r="AD3755"/>
    </row>
    <row r="3756" spans="1:30" x14ac:dyDescent="0.25">
      <c r="A3756" t="s">
        <v>40</v>
      </c>
      <c r="B3756" s="2">
        <v>43356</v>
      </c>
      <c r="C3756" s="35">
        <f>YEAR(Sales[[#This Row],[ShipDate]])</f>
        <v>2018</v>
      </c>
      <c r="D3756" t="s">
        <v>36</v>
      </c>
      <c r="E3756" t="s">
        <v>18</v>
      </c>
      <c r="F3756" t="s">
        <v>43</v>
      </c>
      <c r="G3756" t="s">
        <v>11</v>
      </c>
      <c r="H3756" t="s">
        <v>60</v>
      </c>
      <c r="I3756" t="s">
        <v>63</v>
      </c>
      <c r="J3756" t="s">
        <v>13</v>
      </c>
      <c r="K3756" t="s">
        <v>1581</v>
      </c>
      <c r="L3756" t="s">
        <v>30</v>
      </c>
      <c r="N3756" t="str">
        <f>IF(ISBLANK(Sales[[#This Row],[return]]),"No",Sales[[#This Row],[return]])</f>
        <v>No</v>
      </c>
      <c r="O3756" s="2">
        <v>43351</v>
      </c>
      <c r="P3756" s="8" t="str">
        <f>TEXT(DAY(Sales[[#This Row],[OrderDate]]),"ddd")</f>
        <v>Sun</v>
      </c>
      <c r="Q3756" s="8" t="str">
        <f>TEXT(MONTH(Sales[[#This Row],[ShipDate]])*29,"mmm")</f>
        <v>Sep</v>
      </c>
      <c r="R3756">
        <v>866</v>
      </c>
      <c r="S3756" t="s">
        <v>3166</v>
      </c>
      <c r="T3756" t="s">
        <v>28</v>
      </c>
      <c r="U3756">
        <v>98103</v>
      </c>
      <c r="V3756" s="1">
        <v>0</v>
      </c>
      <c r="W3756">
        <v>15</v>
      </c>
      <c r="X3756">
        <v>1</v>
      </c>
      <c r="Y3756">
        <v>43</v>
      </c>
      <c r="AD3756"/>
    </row>
    <row r="3757" spans="1:30" x14ac:dyDescent="0.25">
      <c r="A3757" t="s">
        <v>40</v>
      </c>
      <c r="B3757" s="2">
        <v>43356</v>
      </c>
      <c r="C3757" s="35">
        <f>YEAR(Sales[[#This Row],[ShipDate]])</f>
        <v>2018</v>
      </c>
      <c r="D3757" t="s">
        <v>36</v>
      </c>
      <c r="E3757" t="s">
        <v>18</v>
      </c>
      <c r="F3757" t="s">
        <v>59</v>
      </c>
      <c r="G3757" t="s">
        <v>25</v>
      </c>
      <c r="H3757" t="s">
        <v>60</v>
      </c>
      <c r="I3757" t="s">
        <v>63</v>
      </c>
      <c r="J3757" t="s">
        <v>13</v>
      </c>
      <c r="K3757" t="s">
        <v>1581</v>
      </c>
      <c r="L3757" t="s">
        <v>30</v>
      </c>
      <c r="N3757" t="str">
        <f>IF(ISBLANK(Sales[[#This Row],[return]]),"No",Sales[[#This Row],[return]])</f>
        <v>No</v>
      </c>
      <c r="O3757" s="2">
        <v>43351</v>
      </c>
      <c r="P3757" s="8" t="str">
        <f>TEXT(DAY(Sales[[#This Row],[OrderDate]]),"ddd")</f>
        <v>Sun</v>
      </c>
      <c r="Q3757" s="8" t="str">
        <f>TEXT(MONTH(Sales[[#This Row],[ShipDate]])*29,"mmm")</f>
        <v>Sep</v>
      </c>
      <c r="R3757">
        <v>129</v>
      </c>
      <c r="S3757" t="s">
        <v>3149</v>
      </c>
      <c r="T3757" t="s">
        <v>28</v>
      </c>
      <c r="U3757">
        <v>98103</v>
      </c>
      <c r="V3757" s="1">
        <v>0</v>
      </c>
      <c r="W3757">
        <v>14</v>
      </c>
      <c r="X3757">
        <v>7</v>
      </c>
      <c r="Y3757">
        <v>31</v>
      </c>
      <c r="AD3757"/>
    </row>
    <row r="3758" spans="1:30" x14ac:dyDescent="0.25">
      <c r="A3758" t="s">
        <v>24</v>
      </c>
      <c r="B3758" s="2">
        <v>43354</v>
      </c>
      <c r="C3758" s="35">
        <f>YEAR(Sales[[#This Row],[ShipDate]])</f>
        <v>2018</v>
      </c>
      <c r="D3758" t="s">
        <v>113</v>
      </c>
      <c r="E3758" t="s">
        <v>18</v>
      </c>
      <c r="F3758" t="s">
        <v>50</v>
      </c>
      <c r="G3758" t="s">
        <v>25</v>
      </c>
      <c r="H3758" t="s">
        <v>146</v>
      </c>
      <c r="I3758" t="s">
        <v>149</v>
      </c>
      <c r="J3758" t="s">
        <v>13</v>
      </c>
      <c r="K3758" t="s">
        <v>272</v>
      </c>
      <c r="L3758" t="s">
        <v>92</v>
      </c>
      <c r="N3758" t="str">
        <f>IF(ISBLANK(Sales[[#This Row],[return]]),"No",Sales[[#This Row],[return]])</f>
        <v>No</v>
      </c>
      <c r="O3758" s="2">
        <v>43352</v>
      </c>
      <c r="P3758" s="8" t="str">
        <f>TEXT(DAY(Sales[[#This Row],[OrderDate]]),"ddd")</f>
        <v>Mon</v>
      </c>
      <c r="Q3758" s="8" t="str">
        <f>TEXT(MONTH(Sales[[#This Row],[ShipDate]])*29,"mmm")</f>
        <v>Sep</v>
      </c>
      <c r="R3758">
        <v>408</v>
      </c>
      <c r="S3758" t="s">
        <v>1090</v>
      </c>
      <c r="T3758" t="s">
        <v>90</v>
      </c>
      <c r="U3758">
        <v>10024</v>
      </c>
      <c r="V3758" s="1">
        <v>0.2</v>
      </c>
      <c r="W3758">
        <v>5</v>
      </c>
      <c r="X3758">
        <v>2</v>
      </c>
      <c r="Y3758">
        <v>15</v>
      </c>
      <c r="AD3758"/>
    </row>
    <row r="3759" spans="1:30" x14ac:dyDescent="0.25">
      <c r="A3759" t="s">
        <v>24</v>
      </c>
      <c r="B3759" s="2">
        <v>43283</v>
      </c>
      <c r="C3759" s="35">
        <f>YEAR(Sales[[#This Row],[ShipDate]])</f>
        <v>2018</v>
      </c>
      <c r="D3759" t="s">
        <v>19</v>
      </c>
      <c r="E3759" t="s">
        <v>18</v>
      </c>
      <c r="F3759" t="s">
        <v>48</v>
      </c>
      <c r="G3759" t="s">
        <v>46</v>
      </c>
      <c r="H3759" t="s">
        <v>164</v>
      </c>
      <c r="I3759" t="s">
        <v>120</v>
      </c>
      <c r="J3759" t="s">
        <v>13</v>
      </c>
      <c r="K3759" t="s">
        <v>1067</v>
      </c>
      <c r="L3759" t="s">
        <v>68</v>
      </c>
      <c r="N3759" t="str">
        <f>IF(ISBLANK(Sales[[#This Row],[return]]),"No",Sales[[#This Row],[return]])</f>
        <v>No</v>
      </c>
      <c r="O3759" s="2">
        <v>43279</v>
      </c>
      <c r="P3759" s="8" t="str">
        <f>TEXT(DAY(Sales[[#This Row],[OrderDate]]),"ddd")</f>
        <v>Sat</v>
      </c>
      <c r="Q3759" s="8" t="str">
        <f>TEXT(MONTH(Sales[[#This Row],[ShipDate]])*29,"mmm")</f>
        <v>Jul</v>
      </c>
      <c r="R3759">
        <v>1293</v>
      </c>
      <c r="S3759" t="s">
        <v>2422</v>
      </c>
      <c r="T3759" t="s">
        <v>66</v>
      </c>
      <c r="U3759">
        <v>60610</v>
      </c>
      <c r="V3759" s="1">
        <v>0.2</v>
      </c>
      <c r="W3759">
        <v>36</v>
      </c>
      <c r="X3759">
        <v>3</v>
      </c>
      <c r="Y3759">
        <v>360</v>
      </c>
      <c r="AD3759"/>
    </row>
    <row r="3760" spans="1:30" x14ac:dyDescent="0.25">
      <c r="A3760" t="s">
        <v>40</v>
      </c>
      <c r="B3760" s="2">
        <v>43365</v>
      </c>
      <c r="C3760" s="35">
        <f>YEAR(Sales[[#This Row],[ShipDate]])</f>
        <v>2018</v>
      </c>
      <c r="D3760" t="s">
        <v>36</v>
      </c>
      <c r="E3760" t="s">
        <v>18</v>
      </c>
      <c r="F3760" t="s">
        <v>48</v>
      </c>
      <c r="G3760" t="s">
        <v>46</v>
      </c>
      <c r="H3760" t="s">
        <v>2568</v>
      </c>
      <c r="I3760" t="s">
        <v>32</v>
      </c>
      <c r="J3760" t="s">
        <v>13</v>
      </c>
      <c r="K3760" t="s">
        <v>857</v>
      </c>
      <c r="L3760" t="s">
        <v>30</v>
      </c>
      <c r="N3760" t="str">
        <f>IF(ISBLANK(Sales[[#This Row],[return]]),"No",Sales[[#This Row],[return]])</f>
        <v>No</v>
      </c>
      <c r="O3760" s="2">
        <v>43361</v>
      </c>
      <c r="P3760" s="8" t="str">
        <f>TEXT(DAY(Sales[[#This Row],[OrderDate]]),"ddd")</f>
        <v>Wed</v>
      </c>
      <c r="Q3760" s="8" t="str">
        <f>TEXT(MONTH(Sales[[#This Row],[ShipDate]])*29,"mmm")</f>
        <v>Sep</v>
      </c>
      <c r="R3760">
        <v>1293</v>
      </c>
      <c r="S3760" t="s">
        <v>2422</v>
      </c>
      <c r="T3760" t="s">
        <v>28</v>
      </c>
      <c r="U3760">
        <v>95695</v>
      </c>
      <c r="V3760" s="1">
        <v>0.2</v>
      </c>
      <c r="W3760">
        <v>24</v>
      </c>
      <c r="X3760">
        <v>2</v>
      </c>
      <c r="Y3760">
        <v>240</v>
      </c>
      <c r="AD3760"/>
    </row>
    <row r="3761" spans="1:30" x14ac:dyDescent="0.25">
      <c r="A3761" t="s">
        <v>40</v>
      </c>
      <c r="B3761" s="2">
        <v>43320</v>
      </c>
      <c r="C3761" s="35">
        <f>YEAR(Sales[[#This Row],[ShipDate]])</f>
        <v>2018</v>
      </c>
      <c r="D3761" t="s">
        <v>36</v>
      </c>
      <c r="E3761" t="s">
        <v>69</v>
      </c>
      <c r="F3761" t="s">
        <v>43</v>
      </c>
      <c r="G3761" t="s">
        <v>11</v>
      </c>
      <c r="H3761" t="s">
        <v>1757</v>
      </c>
      <c r="I3761" t="s">
        <v>174</v>
      </c>
      <c r="J3761" t="s">
        <v>13</v>
      </c>
      <c r="K3761" t="s">
        <v>2991</v>
      </c>
      <c r="L3761" t="s">
        <v>17</v>
      </c>
      <c r="N3761" t="str">
        <f>IF(ISBLANK(Sales[[#This Row],[return]]),"No",Sales[[#This Row],[return]])</f>
        <v>No</v>
      </c>
      <c r="O3761" s="2">
        <v>43316</v>
      </c>
      <c r="P3761" s="8" t="str">
        <f>TEXT(DAY(Sales[[#This Row],[OrderDate]]),"ddd")</f>
        <v>Wed</v>
      </c>
      <c r="Q3761" s="8" t="str">
        <f>TEXT(MONTH(Sales[[#This Row],[ShipDate]])*29,"mmm")</f>
        <v>Aug</v>
      </c>
      <c r="R3761">
        <v>108</v>
      </c>
      <c r="S3761" t="s">
        <v>1591</v>
      </c>
      <c r="T3761" t="s">
        <v>15</v>
      </c>
      <c r="U3761">
        <v>23434</v>
      </c>
      <c r="V3761" s="1">
        <v>0</v>
      </c>
      <c r="W3761">
        <v>46</v>
      </c>
      <c r="X3761">
        <v>9</v>
      </c>
      <c r="Y3761">
        <v>110</v>
      </c>
      <c r="AD3761"/>
    </row>
    <row r="3762" spans="1:30" x14ac:dyDescent="0.25">
      <c r="A3762" t="s">
        <v>40</v>
      </c>
      <c r="B3762" s="2">
        <v>43320</v>
      </c>
      <c r="C3762" s="35">
        <f>YEAR(Sales[[#This Row],[ShipDate]])</f>
        <v>2018</v>
      </c>
      <c r="D3762" t="s">
        <v>36</v>
      </c>
      <c r="E3762" t="s">
        <v>69</v>
      </c>
      <c r="F3762" t="s">
        <v>33</v>
      </c>
      <c r="G3762" t="s">
        <v>25</v>
      </c>
      <c r="H3762" t="s">
        <v>1757</v>
      </c>
      <c r="I3762" t="s">
        <v>174</v>
      </c>
      <c r="J3762" t="s">
        <v>13</v>
      </c>
      <c r="K3762" t="s">
        <v>2991</v>
      </c>
      <c r="L3762" t="s">
        <v>17</v>
      </c>
      <c r="N3762" t="str">
        <f>IF(ISBLANK(Sales[[#This Row],[return]]),"No",Sales[[#This Row],[return]])</f>
        <v>No</v>
      </c>
      <c r="O3762" s="2">
        <v>43316</v>
      </c>
      <c r="P3762" s="8" t="str">
        <f>TEXT(DAY(Sales[[#This Row],[OrderDate]]),"ddd")</f>
        <v>Wed</v>
      </c>
      <c r="Q3762" s="8" t="str">
        <f>TEXT(MONTH(Sales[[#This Row],[ShipDate]])*29,"mmm")</f>
        <v>Aug</v>
      </c>
      <c r="R3762">
        <v>183</v>
      </c>
      <c r="S3762" t="s">
        <v>1078</v>
      </c>
      <c r="T3762" t="s">
        <v>15</v>
      </c>
      <c r="U3762">
        <v>23434</v>
      </c>
      <c r="V3762" s="1">
        <v>0</v>
      </c>
      <c r="W3762">
        <v>2</v>
      </c>
      <c r="X3762">
        <v>1</v>
      </c>
      <c r="Y3762">
        <v>4</v>
      </c>
      <c r="AD3762"/>
    </row>
    <row r="3763" spans="1:30" x14ac:dyDescent="0.25">
      <c r="A3763" t="s">
        <v>40</v>
      </c>
      <c r="B3763" s="2">
        <v>43320</v>
      </c>
      <c r="C3763" s="35">
        <f>YEAR(Sales[[#This Row],[ShipDate]])</f>
        <v>2018</v>
      </c>
      <c r="D3763" t="s">
        <v>36</v>
      </c>
      <c r="E3763" t="s">
        <v>69</v>
      </c>
      <c r="F3763" t="s">
        <v>33</v>
      </c>
      <c r="G3763" t="s">
        <v>25</v>
      </c>
      <c r="H3763" t="s">
        <v>1757</v>
      </c>
      <c r="I3763" t="s">
        <v>174</v>
      </c>
      <c r="J3763" t="s">
        <v>13</v>
      </c>
      <c r="K3763" t="s">
        <v>2991</v>
      </c>
      <c r="L3763" t="s">
        <v>17</v>
      </c>
      <c r="N3763" t="str">
        <f>IF(ISBLANK(Sales[[#This Row],[return]]),"No",Sales[[#This Row],[return]])</f>
        <v>No</v>
      </c>
      <c r="O3763" s="2">
        <v>43316</v>
      </c>
      <c r="P3763" s="8" t="str">
        <f>TEXT(DAY(Sales[[#This Row],[OrderDate]]),"ddd")</f>
        <v>Wed</v>
      </c>
      <c r="Q3763" s="8" t="str">
        <f>TEXT(MONTH(Sales[[#This Row],[ShipDate]])*29,"mmm")</f>
        <v>Aug</v>
      </c>
      <c r="R3763">
        <v>185</v>
      </c>
      <c r="S3763" t="s">
        <v>3016</v>
      </c>
      <c r="T3763" t="s">
        <v>15</v>
      </c>
      <c r="U3763">
        <v>23434</v>
      </c>
      <c r="V3763" s="1">
        <v>0</v>
      </c>
      <c r="W3763">
        <v>5</v>
      </c>
      <c r="X3763">
        <v>2</v>
      </c>
      <c r="Y3763">
        <v>10</v>
      </c>
      <c r="AD3763"/>
    </row>
    <row r="3764" spans="1:30" x14ac:dyDescent="0.25">
      <c r="A3764" t="s">
        <v>40</v>
      </c>
      <c r="B3764" s="2">
        <v>43320</v>
      </c>
      <c r="C3764" s="35">
        <f>YEAR(Sales[[#This Row],[ShipDate]])</f>
        <v>2018</v>
      </c>
      <c r="D3764" t="s">
        <v>36</v>
      </c>
      <c r="E3764" t="s">
        <v>69</v>
      </c>
      <c r="F3764" t="s">
        <v>290</v>
      </c>
      <c r="G3764" t="s">
        <v>25</v>
      </c>
      <c r="H3764" t="s">
        <v>1757</v>
      </c>
      <c r="I3764" t="s">
        <v>174</v>
      </c>
      <c r="J3764" t="s">
        <v>13</v>
      </c>
      <c r="K3764" t="s">
        <v>2991</v>
      </c>
      <c r="L3764" t="s">
        <v>17</v>
      </c>
      <c r="N3764" t="str">
        <f>IF(ISBLANK(Sales[[#This Row],[return]]),"No",Sales[[#This Row],[return]])</f>
        <v>No</v>
      </c>
      <c r="O3764" s="2">
        <v>43316</v>
      </c>
      <c r="P3764" s="8" t="str">
        <f>TEXT(DAY(Sales[[#This Row],[OrderDate]]),"ddd")</f>
        <v>Wed</v>
      </c>
      <c r="Q3764" s="8" t="str">
        <f>TEXT(MONTH(Sales[[#This Row],[ShipDate]])*29,"mmm")</f>
        <v>Aug</v>
      </c>
      <c r="R3764">
        <v>71</v>
      </c>
      <c r="S3764" t="s">
        <v>3160</v>
      </c>
      <c r="T3764" t="s">
        <v>15</v>
      </c>
      <c r="U3764">
        <v>23434</v>
      </c>
      <c r="V3764" s="1">
        <v>0</v>
      </c>
      <c r="W3764">
        <v>11</v>
      </c>
      <c r="X3764">
        <v>2</v>
      </c>
      <c r="Y3764">
        <v>35</v>
      </c>
      <c r="AD3764"/>
    </row>
    <row r="3765" spans="1:30" x14ac:dyDescent="0.25">
      <c r="A3765" t="s">
        <v>40</v>
      </c>
      <c r="B3765" s="2">
        <v>43350</v>
      </c>
      <c r="C3765" s="35">
        <f>YEAR(Sales[[#This Row],[ShipDate]])</f>
        <v>2018</v>
      </c>
      <c r="D3765" t="s">
        <v>19</v>
      </c>
      <c r="E3765" t="s">
        <v>31</v>
      </c>
      <c r="F3765" t="s">
        <v>43</v>
      </c>
      <c r="G3765" t="s">
        <v>11</v>
      </c>
      <c r="H3765" t="s">
        <v>88</v>
      </c>
      <c r="I3765" t="s">
        <v>93</v>
      </c>
      <c r="J3765" t="s">
        <v>13</v>
      </c>
      <c r="K3765" t="s">
        <v>291</v>
      </c>
      <c r="L3765" t="s">
        <v>92</v>
      </c>
      <c r="N3765" t="str">
        <f>IF(ISBLANK(Sales[[#This Row],[return]]),"No",Sales[[#This Row],[return]])</f>
        <v>No</v>
      </c>
      <c r="O3765" s="2">
        <v>43348</v>
      </c>
      <c r="P3765" s="8" t="str">
        <f>TEXT(DAY(Sales[[#This Row],[OrderDate]]),"ddd")</f>
        <v>Thu</v>
      </c>
      <c r="Q3765" s="8" t="str">
        <f>TEXT(MONTH(Sales[[#This Row],[ShipDate]])*29,"mmm")</f>
        <v>Sep</v>
      </c>
      <c r="R3765">
        <v>872</v>
      </c>
      <c r="S3765" t="s">
        <v>3132</v>
      </c>
      <c r="T3765" t="s">
        <v>90</v>
      </c>
      <c r="U3765">
        <v>19140</v>
      </c>
      <c r="V3765" s="1">
        <v>0.2</v>
      </c>
      <c r="W3765">
        <v>10</v>
      </c>
      <c r="X3765">
        <v>2</v>
      </c>
      <c r="Y3765">
        <v>83</v>
      </c>
      <c r="AD3765"/>
    </row>
    <row r="3766" spans="1:30" x14ac:dyDescent="0.25">
      <c r="A3766" t="s">
        <v>24</v>
      </c>
      <c r="B3766" s="2">
        <v>43145</v>
      </c>
      <c r="C3766" s="35">
        <f>YEAR(Sales[[#This Row],[ShipDate]])</f>
        <v>2018</v>
      </c>
      <c r="D3766" t="s">
        <v>113</v>
      </c>
      <c r="E3766" t="s">
        <v>18</v>
      </c>
      <c r="F3766" t="s">
        <v>50</v>
      </c>
      <c r="G3766" t="s">
        <v>25</v>
      </c>
      <c r="H3766" t="s">
        <v>797</v>
      </c>
      <c r="I3766" t="s">
        <v>598</v>
      </c>
      <c r="J3766" t="s">
        <v>13</v>
      </c>
      <c r="K3766" t="s">
        <v>1121</v>
      </c>
      <c r="L3766" t="s">
        <v>17</v>
      </c>
      <c r="N3766" t="str">
        <f>IF(ISBLANK(Sales[[#This Row],[return]]),"No",Sales[[#This Row],[return]])</f>
        <v>No</v>
      </c>
      <c r="O3766" s="2">
        <v>43143</v>
      </c>
      <c r="P3766" s="8" t="str">
        <f>TEXT(DAY(Sales[[#This Row],[OrderDate]]),"ddd")</f>
        <v>Thu</v>
      </c>
      <c r="Q3766" s="8" t="str">
        <f>TEXT(MONTH(Sales[[#This Row],[ShipDate]])*29,"mmm")</f>
        <v>Feb</v>
      </c>
      <c r="R3766">
        <v>242</v>
      </c>
      <c r="S3766" t="s">
        <v>273</v>
      </c>
      <c r="T3766" t="s">
        <v>15</v>
      </c>
      <c r="U3766">
        <v>30318</v>
      </c>
      <c r="V3766" s="1">
        <v>0</v>
      </c>
      <c r="W3766">
        <v>7</v>
      </c>
      <c r="X3766">
        <v>4</v>
      </c>
      <c r="Y3766">
        <v>16</v>
      </c>
      <c r="AD3766"/>
    </row>
    <row r="3767" spans="1:30" x14ac:dyDescent="0.25">
      <c r="A3767" t="s">
        <v>24</v>
      </c>
      <c r="B3767" s="2">
        <v>43145</v>
      </c>
      <c r="C3767" s="35">
        <f>YEAR(Sales[[#This Row],[ShipDate]])</f>
        <v>2018</v>
      </c>
      <c r="D3767" t="s">
        <v>113</v>
      </c>
      <c r="E3767" t="s">
        <v>18</v>
      </c>
      <c r="F3767" t="s">
        <v>39</v>
      </c>
      <c r="G3767" t="s">
        <v>25</v>
      </c>
      <c r="H3767" t="s">
        <v>797</v>
      </c>
      <c r="I3767" t="s">
        <v>598</v>
      </c>
      <c r="J3767" t="s">
        <v>13</v>
      </c>
      <c r="K3767" t="s">
        <v>1121</v>
      </c>
      <c r="L3767" t="s">
        <v>17</v>
      </c>
      <c r="N3767" t="str">
        <f>IF(ISBLANK(Sales[[#This Row],[return]]),"No",Sales[[#This Row],[return]])</f>
        <v>No</v>
      </c>
      <c r="O3767" s="2">
        <v>43143</v>
      </c>
      <c r="P3767" s="8" t="str">
        <f>TEXT(DAY(Sales[[#This Row],[OrderDate]]),"ddd")</f>
        <v>Thu</v>
      </c>
      <c r="Q3767" s="8" t="str">
        <f>TEXT(MONTH(Sales[[#This Row],[ShipDate]])*29,"mmm")</f>
        <v>Feb</v>
      </c>
      <c r="R3767">
        <v>1553</v>
      </c>
      <c r="S3767" t="s">
        <v>1772</v>
      </c>
      <c r="T3767" t="s">
        <v>15</v>
      </c>
      <c r="U3767">
        <v>30318</v>
      </c>
      <c r="V3767" s="1">
        <v>0</v>
      </c>
      <c r="W3767">
        <v>176</v>
      </c>
      <c r="X3767">
        <v>6</v>
      </c>
      <c r="Y3767">
        <v>1350</v>
      </c>
      <c r="AD3767"/>
    </row>
    <row r="3768" spans="1:30" x14ac:dyDescent="0.25">
      <c r="A3768" t="s">
        <v>24</v>
      </c>
      <c r="B3768" s="2">
        <v>43199</v>
      </c>
      <c r="C3768" s="35">
        <f>YEAR(Sales[[#This Row],[ShipDate]])</f>
        <v>2018</v>
      </c>
      <c r="D3768" t="s">
        <v>113</v>
      </c>
      <c r="E3768" t="s">
        <v>31</v>
      </c>
      <c r="F3768" t="s">
        <v>574</v>
      </c>
      <c r="G3768" t="s">
        <v>46</v>
      </c>
      <c r="H3768" t="s">
        <v>79</v>
      </c>
      <c r="I3768" t="s">
        <v>32</v>
      </c>
      <c r="J3768" t="s">
        <v>13</v>
      </c>
      <c r="K3768" t="s">
        <v>1071</v>
      </c>
      <c r="L3768" t="s">
        <v>30</v>
      </c>
      <c r="N3768" t="str">
        <f>IF(ISBLANK(Sales[[#This Row],[return]]),"No",Sales[[#This Row],[return]])</f>
        <v>No</v>
      </c>
      <c r="O3768" s="2">
        <v>43197</v>
      </c>
      <c r="P3768" s="8" t="str">
        <f>TEXT(DAY(Sales[[#This Row],[OrderDate]]),"ddd")</f>
        <v>Sat</v>
      </c>
      <c r="Q3768" s="8" t="str">
        <f>TEXT(MONTH(Sales[[#This Row],[ShipDate]])*29,"mmm")</f>
        <v>Apr</v>
      </c>
      <c r="R3768">
        <v>797</v>
      </c>
      <c r="S3768" t="s">
        <v>1072</v>
      </c>
      <c r="T3768" t="s">
        <v>28</v>
      </c>
      <c r="U3768">
        <v>94110</v>
      </c>
      <c r="V3768" s="1">
        <v>0.2</v>
      </c>
      <c r="W3768">
        <v>375</v>
      </c>
      <c r="X3768">
        <v>3</v>
      </c>
      <c r="Y3768">
        <v>1200</v>
      </c>
      <c r="AD3768"/>
    </row>
    <row r="3769" spans="1:30" x14ac:dyDescent="0.25">
      <c r="A3769" t="s">
        <v>10</v>
      </c>
      <c r="B3769" s="2">
        <v>43369</v>
      </c>
      <c r="C3769" s="35">
        <f>YEAR(Sales[[#This Row],[ShipDate]])</f>
        <v>2018</v>
      </c>
      <c r="D3769" t="s">
        <v>19</v>
      </c>
      <c r="E3769" t="s">
        <v>31</v>
      </c>
      <c r="F3769" t="s">
        <v>290</v>
      </c>
      <c r="G3769" t="s">
        <v>25</v>
      </c>
      <c r="H3769" t="s">
        <v>60</v>
      </c>
      <c r="I3769" t="s">
        <v>63</v>
      </c>
      <c r="J3769" t="s">
        <v>13</v>
      </c>
      <c r="K3769" t="s">
        <v>2678</v>
      </c>
      <c r="L3769" t="s">
        <v>30</v>
      </c>
      <c r="N3769" t="str">
        <f>IF(ISBLANK(Sales[[#This Row],[return]]),"No",Sales[[#This Row],[return]])</f>
        <v>No</v>
      </c>
      <c r="O3769" s="2">
        <v>43366</v>
      </c>
      <c r="P3769" s="8" t="str">
        <f>TEXT(DAY(Sales[[#This Row],[OrderDate]]),"ddd")</f>
        <v>Mon</v>
      </c>
      <c r="Q3769" s="8" t="str">
        <f>TEXT(MONTH(Sales[[#This Row],[ShipDate]])*29,"mmm")</f>
        <v>Sep</v>
      </c>
      <c r="R3769">
        <v>75</v>
      </c>
      <c r="S3769" t="s">
        <v>1770</v>
      </c>
      <c r="T3769" t="s">
        <v>28</v>
      </c>
      <c r="U3769">
        <v>98115</v>
      </c>
      <c r="V3769" s="1">
        <v>0</v>
      </c>
      <c r="W3769">
        <v>4</v>
      </c>
      <c r="X3769">
        <v>2</v>
      </c>
      <c r="Y3769">
        <v>14</v>
      </c>
      <c r="AD3769"/>
    </row>
    <row r="3770" spans="1:30" x14ac:dyDescent="0.25">
      <c r="A3770" t="s">
        <v>24</v>
      </c>
      <c r="B3770" s="2">
        <v>43428</v>
      </c>
      <c r="C3770" s="35">
        <f>YEAR(Sales[[#This Row],[ShipDate]])</f>
        <v>2018</v>
      </c>
      <c r="D3770" t="s">
        <v>19</v>
      </c>
      <c r="E3770" t="s">
        <v>69</v>
      </c>
      <c r="F3770" t="s">
        <v>150</v>
      </c>
      <c r="G3770" t="s">
        <v>25</v>
      </c>
      <c r="H3770" t="s">
        <v>249</v>
      </c>
      <c r="I3770" t="s">
        <v>252</v>
      </c>
      <c r="J3770" t="s">
        <v>13</v>
      </c>
      <c r="K3770" t="s">
        <v>506</v>
      </c>
      <c r="L3770" t="s">
        <v>92</v>
      </c>
      <c r="N3770" t="str">
        <f>IF(ISBLANK(Sales[[#This Row],[return]]),"No",Sales[[#This Row],[return]])</f>
        <v>No</v>
      </c>
      <c r="O3770" s="2">
        <v>43424</v>
      </c>
      <c r="P3770" s="8" t="str">
        <f>TEXT(DAY(Sales[[#This Row],[OrderDate]]),"ddd")</f>
        <v>Fri</v>
      </c>
      <c r="Q3770" s="8" t="str">
        <f>TEXT(MONTH(Sales[[#This Row],[ShipDate]])*29,"mmm")</f>
        <v>Nov</v>
      </c>
      <c r="R3770">
        <v>114</v>
      </c>
      <c r="S3770" t="s">
        <v>507</v>
      </c>
      <c r="T3770" t="s">
        <v>90</v>
      </c>
      <c r="U3770">
        <v>43229</v>
      </c>
      <c r="V3770" s="1">
        <v>0.2</v>
      </c>
      <c r="W3770">
        <v>7</v>
      </c>
      <c r="X3770">
        <v>7</v>
      </c>
      <c r="Y3770">
        <v>19</v>
      </c>
      <c r="AD3770"/>
    </row>
    <row r="3771" spans="1:30" x14ac:dyDescent="0.25">
      <c r="A3771" t="s">
        <v>24</v>
      </c>
      <c r="B3771" s="2">
        <v>43428</v>
      </c>
      <c r="C3771" s="35">
        <f>YEAR(Sales[[#This Row],[ShipDate]])</f>
        <v>2018</v>
      </c>
      <c r="D3771" t="s">
        <v>19</v>
      </c>
      <c r="E3771" t="s">
        <v>69</v>
      </c>
      <c r="F3771" t="s">
        <v>33</v>
      </c>
      <c r="G3771" t="s">
        <v>25</v>
      </c>
      <c r="H3771" t="s">
        <v>249</v>
      </c>
      <c r="I3771" t="s">
        <v>252</v>
      </c>
      <c r="J3771" t="s">
        <v>13</v>
      </c>
      <c r="K3771" t="s">
        <v>506</v>
      </c>
      <c r="L3771" t="s">
        <v>92</v>
      </c>
      <c r="N3771" t="str">
        <f>IF(ISBLANK(Sales[[#This Row],[return]]),"No",Sales[[#This Row],[return]])</f>
        <v>No</v>
      </c>
      <c r="O3771" s="2">
        <v>43424</v>
      </c>
      <c r="P3771" s="8" t="str">
        <f>TEXT(DAY(Sales[[#This Row],[OrderDate]]),"ddd")</f>
        <v>Fri</v>
      </c>
      <c r="Q3771" s="8" t="str">
        <f>TEXT(MONTH(Sales[[#This Row],[ShipDate]])*29,"mmm")</f>
        <v>Nov</v>
      </c>
      <c r="R3771">
        <v>223</v>
      </c>
      <c r="S3771" t="s">
        <v>508</v>
      </c>
      <c r="T3771" t="s">
        <v>90</v>
      </c>
      <c r="U3771">
        <v>43229</v>
      </c>
      <c r="V3771" s="1">
        <v>0.2</v>
      </c>
      <c r="W3771">
        <v>6</v>
      </c>
      <c r="X3771">
        <v>8</v>
      </c>
      <c r="Y3771">
        <v>18</v>
      </c>
      <c r="AD3771"/>
    </row>
    <row r="3772" spans="1:30" x14ac:dyDescent="0.25">
      <c r="A3772" t="s">
        <v>24</v>
      </c>
      <c r="B3772" s="2">
        <v>43428</v>
      </c>
      <c r="C3772" s="35">
        <f>YEAR(Sales[[#This Row],[ShipDate]])</f>
        <v>2018</v>
      </c>
      <c r="D3772" t="s">
        <v>19</v>
      </c>
      <c r="E3772" t="s">
        <v>69</v>
      </c>
      <c r="F3772" t="s">
        <v>99</v>
      </c>
      <c r="G3772" t="s">
        <v>46</v>
      </c>
      <c r="H3772" t="s">
        <v>249</v>
      </c>
      <c r="I3772" t="s">
        <v>252</v>
      </c>
      <c r="J3772" t="s">
        <v>13</v>
      </c>
      <c r="K3772" t="s">
        <v>506</v>
      </c>
      <c r="L3772" t="s">
        <v>92</v>
      </c>
      <c r="N3772" t="str">
        <f>IF(ISBLANK(Sales[[#This Row],[return]]),"No",Sales[[#This Row],[return]])</f>
        <v>No</v>
      </c>
      <c r="O3772" s="2">
        <v>43424</v>
      </c>
      <c r="P3772" s="8" t="str">
        <f>TEXT(DAY(Sales[[#This Row],[OrderDate]]),"ddd")</f>
        <v>Fri</v>
      </c>
      <c r="Q3772" s="8" t="str">
        <f>TEXT(MONTH(Sales[[#This Row],[ShipDate]])*29,"mmm")</f>
        <v>Nov</v>
      </c>
      <c r="R3772">
        <v>1029</v>
      </c>
      <c r="S3772" t="s">
        <v>509</v>
      </c>
      <c r="T3772" t="s">
        <v>90</v>
      </c>
      <c r="U3772">
        <v>43229</v>
      </c>
      <c r="V3772" s="1">
        <v>0.2</v>
      </c>
      <c r="W3772">
        <v>54</v>
      </c>
      <c r="X3772">
        <v>2</v>
      </c>
      <c r="Y3772">
        <v>256</v>
      </c>
      <c r="AD3772"/>
    </row>
    <row r="3773" spans="1:30" x14ac:dyDescent="0.25">
      <c r="A3773" t="s">
        <v>24</v>
      </c>
      <c r="B3773" s="2">
        <v>43428</v>
      </c>
      <c r="C3773" s="35">
        <f>YEAR(Sales[[#This Row],[ShipDate]])</f>
        <v>2018</v>
      </c>
      <c r="D3773" t="s">
        <v>19</v>
      </c>
      <c r="E3773" t="s">
        <v>69</v>
      </c>
      <c r="F3773" t="s">
        <v>21</v>
      </c>
      <c r="G3773" t="s">
        <v>11</v>
      </c>
      <c r="H3773" t="s">
        <v>249</v>
      </c>
      <c r="I3773" t="s">
        <v>252</v>
      </c>
      <c r="J3773" t="s">
        <v>13</v>
      </c>
      <c r="K3773" t="s">
        <v>506</v>
      </c>
      <c r="L3773" t="s">
        <v>92</v>
      </c>
      <c r="N3773" t="str">
        <f>IF(ISBLANK(Sales[[#This Row],[return]]),"No",Sales[[#This Row],[return]])</f>
        <v>No</v>
      </c>
      <c r="O3773" s="2">
        <v>43424</v>
      </c>
      <c r="P3773" s="8" t="str">
        <f>TEXT(DAY(Sales[[#This Row],[OrderDate]]),"ddd")</f>
        <v>Fri</v>
      </c>
      <c r="Q3773" s="8" t="str">
        <f>TEXT(MONTH(Sales[[#This Row],[ShipDate]])*29,"mmm")</f>
        <v>Nov</v>
      </c>
      <c r="R3773">
        <v>391</v>
      </c>
      <c r="S3773" t="s">
        <v>510</v>
      </c>
      <c r="T3773" t="s">
        <v>90</v>
      </c>
      <c r="U3773">
        <v>43229</v>
      </c>
      <c r="V3773" s="1">
        <v>0.5</v>
      </c>
      <c r="W3773">
        <v>-49</v>
      </c>
      <c r="X3773">
        <v>3</v>
      </c>
      <c r="Y3773">
        <v>87</v>
      </c>
      <c r="AD3773"/>
    </row>
    <row r="3774" spans="1:30" x14ac:dyDescent="0.25">
      <c r="A3774" t="s">
        <v>10</v>
      </c>
      <c r="B3774" s="2">
        <v>43171</v>
      </c>
      <c r="C3774" s="35">
        <f>YEAR(Sales[[#This Row],[ShipDate]])</f>
        <v>2018</v>
      </c>
      <c r="D3774" t="s">
        <v>36</v>
      </c>
      <c r="E3774" t="s">
        <v>18</v>
      </c>
      <c r="F3774" t="s">
        <v>38</v>
      </c>
      <c r="G3774" t="s">
        <v>11</v>
      </c>
      <c r="H3774" t="s">
        <v>164</v>
      </c>
      <c r="I3774" t="s">
        <v>120</v>
      </c>
      <c r="J3774" t="s">
        <v>13</v>
      </c>
      <c r="K3774" t="s">
        <v>231</v>
      </c>
      <c r="L3774" t="s">
        <v>68</v>
      </c>
      <c r="N3774" t="str">
        <f>IF(ISBLANK(Sales[[#This Row],[return]]),"No",Sales[[#This Row],[return]])</f>
        <v>No</v>
      </c>
      <c r="O3774" s="2">
        <v>43165</v>
      </c>
      <c r="P3774" s="8" t="str">
        <f>TEXT(DAY(Sales[[#This Row],[OrderDate]]),"ddd")</f>
        <v>Fri</v>
      </c>
      <c r="Q3774" s="8" t="str">
        <f>TEXT(MONTH(Sales[[#This Row],[ShipDate]])*29,"mmm")</f>
        <v>Mar</v>
      </c>
      <c r="R3774">
        <v>314</v>
      </c>
      <c r="S3774" t="s">
        <v>1425</v>
      </c>
      <c r="T3774" t="s">
        <v>66</v>
      </c>
      <c r="U3774">
        <v>60623</v>
      </c>
      <c r="V3774" s="1">
        <v>0.5</v>
      </c>
      <c r="W3774">
        <v>-99</v>
      </c>
      <c r="X3774">
        <v>2</v>
      </c>
      <c r="Y3774">
        <v>146</v>
      </c>
      <c r="AD3774"/>
    </row>
    <row r="3775" spans="1:30" x14ac:dyDescent="0.25">
      <c r="A3775" t="s">
        <v>10</v>
      </c>
      <c r="B3775" s="2">
        <v>43171</v>
      </c>
      <c r="C3775" s="35">
        <f>YEAR(Sales[[#This Row],[ShipDate]])</f>
        <v>2018</v>
      </c>
      <c r="D3775" t="s">
        <v>36</v>
      </c>
      <c r="E3775" t="s">
        <v>18</v>
      </c>
      <c r="F3775" t="s">
        <v>43</v>
      </c>
      <c r="G3775" t="s">
        <v>11</v>
      </c>
      <c r="H3775" t="s">
        <v>164</v>
      </c>
      <c r="I3775" t="s">
        <v>120</v>
      </c>
      <c r="J3775" t="s">
        <v>13</v>
      </c>
      <c r="K3775" t="s">
        <v>231</v>
      </c>
      <c r="L3775" t="s">
        <v>68</v>
      </c>
      <c r="N3775" t="str">
        <f>IF(ISBLANK(Sales[[#This Row],[return]]),"No",Sales[[#This Row],[return]])</f>
        <v>No</v>
      </c>
      <c r="O3775" s="2">
        <v>43165</v>
      </c>
      <c r="P3775" s="8" t="str">
        <f>TEXT(DAY(Sales[[#This Row],[OrderDate]]),"ddd")</f>
        <v>Fri</v>
      </c>
      <c r="Q3775" s="8" t="str">
        <f>TEXT(MONTH(Sales[[#This Row],[ShipDate]])*29,"mmm")</f>
        <v>Mar</v>
      </c>
      <c r="R3775">
        <v>559</v>
      </c>
      <c r="S3775" t="s">
        <v>277</v>
      </c>
      <c r="T3775" t="s">
        <v>66</v>
      </c>
      <c r="U3775">
        <v>60623</v>
      </c>
      <c r="V3775" s="1">
        <v>0.6</v>
      </c>
      <c r="W3775">
        <v>-195</v>
      </c>
      <c r="X3775">
        <v>5</v>
      </c>
      <c r="Y3775">
        <v>159</v>
      </c>
      <c r="AD3775"/>
    </row>
    <row r="3776" spans="1:30" x14ac:dyDescent="0.25">
      <c r="A3776" t="s">
        <v>10</v>
      </c>
      <c r="B3776" s="2">
        <v>43171</v>
      </c>
      <c r="C3776" s="35">
        <f>YEAR(Sales[[#This Row],[ShipDate]])</f>
        <v>2018</v>
      </c>
      <c r="D3776" t="s">
        <v>36</v>
      </c>
      <c r="E3776" t="s">
        <v>18</v>
      </c>
      <c r="F3776" t="s">
        <v>52</v>
      </c>
      <c r="G3776" t="s">
        <v>25</v>
      </c>
      <c r="H3776" t="s">
        <v>164</v>
      </c>
      <c r="I3776" t="s">
        <v>120</v>
      </c>
      <c r="J3776" t="s">
        <v>13</v>
      </c>
      <c r="K3776" t="s">
        <v>231</v>
      </c>
      <c r="L3776" t="s">
        <v>68</v>
      </c>
      <c r="N3776" t="str">
        <f>IF(ISBLANK(Sales[[#This Row],[return]]),"No",Sales[[#This Row],[return]])</f>
        <v>No</v>
      </c>
      <c r="O3776" s="2">
        <v>43165</v>
      </c>
      <c r="P3776" s="8" t="str">
        <f>TEXT(DAY(Sales[[#This Row],[OrderDate]]),"ddd")</f>
        <v>Fri</v>
      </c>
      <c r="Q3776" s="8" t="str">
        <f>TEXT(MONTH(Sales[[#This Row],[ShipDate]])*29,"mmm")</f>
        <v>Mar</v>
      </c>
      <c r="R3776">
        <v>460</v>
      </c>
      <c r="S3776" t="s">
        <v>2159</v>
      </c>
      <c r="T3776" t="s">
        <v>66</v>
      </c>
      <c r="U3776">
        <v>60623</v>
      </c>
      <c r="V3776" s="1">
        <v>0.8</v>
      </c>
      <c r="W3776">
        <v>-6</v>
      </c>
      <c r="X3776">
        <v>3</v>
      </c>
      <c r="Y3776">
        <v>2</v>
      </c>
      <c r="AD3776"/>
    </row>
    <row r="3777" spans="1:30" x14ac:dyDescent="0.25">
      <c r="A3777" t="s">
        <v>10</v>
      </c>
      <c r="B3777" s="2">
        <v>43171</v>
      </c>
      <c r="C3777" s="35">
        <f>YEAR(Sales[[#This Row],[ShipDate]])</f>
        <v>2018</v>
      </c>
      <c r="D3777" t="s">
        <v>36</v>
      </c>
      <c r="E3777" t="s">
        <v>18</v>
      </c>
      <c r="F3777" t="s">
        <v>50</v>
      </c>
      <c r="G3777" t="s">
        <v>25</v>
      </c>
      <c r="H3777" t="s">
        <v>164</v>
      </c>
      <c r="I3777" t="s">
        <v>120</v>
      </c>
      <c r="J3777" t="s">
        <v>13</v>
      </c>
      <c r="K3777" t="s">
        <v>231</v>
      </c>
      <c r="L3777" t="s">
        <v>68</v>
      </c>
      <c r="N3777" t="str">
        <f>IF(ISBLANK(Sales[[#This Row],[return]]),"No",Sales[[#This Row],[return]])</f>
        <v>No</v>
      </c>
      <c r="O3777" s="2">
        <v>43165</v>
      </c>
      <c r="P3777" s="8" t="str">
        <f>TEXT(DAY(Sales[[#This Row],[OrderDate]]),"ddd")</f>
        <v>Fri</v>
      </c>
      <c r="Q3777" s="8" t="str">
        <f>TEXT(MONTH(Sales[[#This Row],[ShipDate]])*29,"mmm")</f>
        <v>Mar</v>
      </c>
      <c r="R3777">
        <v>1257</v>
      </c>
      <c r="S3777" t="s">
        <v>1719</v>
      </c>
      <c r="T3777" t="s">
        <v>66</v>
      </c>
      <c r="U3777">
        <v>60623</v>
      </c>
      <c r="V3777" s="1">
        <v>0.8</v>
      </c>
      <c r="W3777">
        <v>-3</v>
      </c>
      <c r="X3777">
        <v>4</v>
      </c>
      <c r="Y3777">
        <v>2</v>
      </c>
      <c r="AD3777"/>
    </row>
    <row r="3778" spans="1:30" x14ac:dyDescent="0.25">
      <c r="A3778" t="s">
        <v>40</v>
      </c>
      <c r="B3778" s="2">
        <v>43464</v>
      </c>
      <c r="C3778" s="35">
        <f>YEAR(Sales[[#This Row],[ShipDate]])</f>
        <v>2018</v>
      </c>
      <c r="D3778" t="s">
        <v>36</v>
      </c>
      <c r="E3778" t="s">
        <v>31</v>
      </c>
      <c r="F3778" t="s">
        <v>23</v>
      </c>
      <c r="G3778" t="s">
        <v>11</v>
      </c>
      <c r="H3778" t="s">
        <v>146</v>
      </c>
      <c r="I3778" t="s">
        <v>149</v>
      </c>
      <c r="J3778" t="s">
        <v>13</v>
      </c>
      <c r="K3778" t="s">
        <v>2651</v>
      </c>
      <c r="L3778" t="s">
        <v>92</v>
      </c>
      <c r="N3778" t="str">
        <f>IF(ISBLANK(Sales[[#This Row],[return]]),"No",Sales[[#This Row],[return]])</f>
        <v>No</v>
      </c>
      <c r="O3778" s="2">
        <v>43459</v>
      </c>
      <c r="P3778" s="8" t="str">
        <f>TEXT(DAY(Sales[[#This Row],[OrderDate]]),"ddd")</f>
        <v>Wed</v>
      </c>
      <c r="Q3778" s="8" t="str">
        <f>TEXT(MONTH(Sales[[#This Row],[ShipDate]])*29,"mmm")</f>
        <v>Dec</v>
      </c>
      <c r="R3778">
        <v>825</v>
      </c>
      <c r="S3778" t="s">
        <v>1088</v>
      </c>
      <c r="T3778" t="s">
        <v>90</v>
      </c>
      <c r="U3778">
        <v>10024</v>
      </c>
      <c r="V3778" s="1">
        <v>0.1</v>
      </c>
      <c r="W3778">
        <v>173</v>
      </c>
      <c r="X3778">
        <v>3</v>
      </c>
      <c r="Y3778">
        <v>867</v>
      </c>
      <c r="AD3778"/>
    </row>
    <row r="3779" spans="1:30" x14ac:dyDescent="0.25">
      <c r="A3779" t="s">
        <v>40</v>
      </c>
      <c r="B3779" s="2">
        <v>43464</v>
      </c>
      <c r="C3779" s="35">
        <f>YEAR(Sales[[#This Row],[ShipDate]])</f>
        <v>2018</v>
      </c>
      <c r="D3779" t="s">
        <v>36</v>
      </c>
      <c r="E3779" t="s">
        <v>31</v>
      </c>
      <c r="F3779" t="s">
        <v>38</v>
      </c>
      <c r="G3779" t="s">
        <v>11</v>
      </c>
      <c r="H3779" t="s">
        <v>146</v>
      </c>
      <c r="I3779" t="s">
        <v>149</v>
      </c>
      <c r="J3779" t="s">
        <v>13</v>
      </c>
      <c r="K3779" t="s">
        <v>2651</v>
      </c>
      <c r="L3779" t="s">
        <v>92</v>
      </c>
      <c r="N3779" t="str">
        <f>IF(ISBLANK(Sales[[#This Row],[return]]),"No",Sales[[#This Row],[return]])</f>
        <v>No</v>
      </c>
      <c r="O3779" s="2">
        <v>43459</v>
      </c>
      <c r="P3779" s="8" t="str">
        <f>TEXT(DAY(Sales[[#This Row],[OrderDate]]),"ddd")</f>
        <v>Wed</v>
      </c>
      <c r="Q3779" s="8" t="str">
        <f>TEXT(MONTH(Sales[[#This Row],[ShipDate]])*29,"mmm")</f>
        <v>Dec</v>
      </c>
      <c r="R3779">
        <v>313</v>
      </c>
      <c r="S3779" t="s">
        <v>1314</v>
      </c>
      <c r="T3779" t="s">
        <v>90</v>
      </c>
      <c r="U3779">
        <v>10024</v>
      </c>
      <c r="V3779" s="1">
        <v>0.4</v>
      </c>
      <c r="W3779">
        <v>-120</v>
      </c>
      <c r="X3779">
        <v>2</v>
      </c>
      <c r="Y3779">
        <v>313</v>
      </c>
      <c r="AD3779"/>
    </row>
    <row r="3780" spans="1:30" x14ac:dyDescent="0.25">
      <c r="A3780" t="s">
        <v>24</v>
      </c>
      <c r="B3780" s="2">
        <v>43258</v>
      </c>
      <c r="C3780" s="35">
        <f>YEAR(Sales[[#This Row],[ShipDate]])</f>
        <v>2018</v>
      </c>
      <c r="D3780" t="s">
        <v>113</v>
      </c>
      <c r="E3780" t="s">
        <v>18</v>
      </c>
      <c r="F3780" t="s">
        <v>52</v>
      </c>
      <c r="G3780" t="s">
        <v>25</v>
      </c>
      <c r="H3780" t="s">
        <v>441</v>
      </c>
      <c r="I3780" t="s">
        <v>32</v>
      </c>
      <c r="J3780" t="s">
        <v>13</v>
      </c>
      <c r="K3780" t="s">
        <v>912</v>
      </c>
      <c r="L3780" t="s">
        <v>30</v>
      </c>
      <c r="N3780" t="str">
        <f>IF(ISBLANK(Sales[[#This Row],[return]]),"No",Sales[[#This Row],[return]])</f>
        <v>No</v>
      </c>
      <c r="O3780" s="2">
        <v>43256</v>
      </c>
      <c r="P3780" s="8" t="str">
        <f>TEXT(DAY(Sales[[#This Row],[OrderDate]]),"ddd")</f>
        <v>Thu</v>
      </c>
      <c r="Q3780" s="8" t="str">
        <f>TEXT(MONTH(Sales[[#This Row],[ShipDate]])*29,"mmm")</f>
        <v>Jun</v>
      </c>
      <c r="R3780">
        <v>38</v>
      </c>
      <c r="S3780" t="s">
        <v>1779</v>
      </c>
      <c r="T3780" t="s">
        <v>28</v>
      </c>
      <c r="U3780">
        <v>95051</v>
      </c>
      <c r="V3780" s="1">
        <v>0</v>
      </c>
      <c r="W3780">
        <v>16</v>
      </c>
      <c r="X3780">
        <v>4</v>
      </c>
      <c r="Y3780">
        <v>58</v>
      </c>
      <c r="AD3780"/>
    </row>
    <row r="3781" spans="1:30" x14ac:dyDescent="0.25">
      <c r="A3781" t="s">
        <v>24</v>
      </c>
      <c r="B3781" s="2">
        <v>43258</v>
      </c>
      <c r="C3781" s="35">
        <f>YEAR(Sales[[#This Row],[ShipDate]])</f>
        <v>2018</v>
      </c>
      <c r="D3781" t="s">
        <v>113</v>
      </c>
      <c r="E3781" t="s">
        <v>18</v>
      </c>
      <c r="F3781" t="s">
        <v>50</v>
      </c>
      <c r="G3781" t="s">
        <v>25</v>
      </c>
      <c r="H3781" t="s">
        <v>441</v>
      </c>
      <c r="I3781" t="s">
        <v>32</v>
      </c>
      <c r="J3781" t="s">
        <v>13</v>
      </c>
      <c r="K3781" t="s">
        <v>912</v>
      </c>
      <c r="L3781" t="s">
        <v>30</v>
      </c>
      <c r="N3781" t="str">
        <f>IF(ISBLANK(Sales[[#This Row],[return]]),"No",Sales[[#This Row],[return]])</f>
        <v>No</v>
      </c>
      <c r="O3781" s="2">
        <v>43256</v>
      </c>
      <c r="P3781" s="8" t="str">
        <f>TEXT(DAY(Sales[[#This Row],[OrderDate]]),"ddd")</f>
        <v>Thu</v>
      </c>
      <c r="Q3781" s="8" t="str">
        <f>TEXT(MONTH(Sales[[#This Row],[ShipDate]])*29,"mmm")</f>
        <v>Jun</v>
      </c>
      <c r="R3781">
        <v>260</v>
      </c>
      <c r="S3781" t="s">
        <v>575</v>
      </c>
      <c r="T3781" t="s">
        <v>28</v>
      </c>
      <c r="U3781">
        <v>95051</v>
      </c>
      <c r="V3781" s="1">
        <v>0.2</v>
      </c>
      <c r="W3781">
        <v>7</v>
      </c>
      <c r="X3781">
        <v>6</v>
      </c>
      <c r="Y3781">
        <v>22</v>
      </c>
      <c r="AD3781"/>
    </row>
    <row r="3782" spans="1:30" x14ac:dyDescent="0.25">
      <c r="A3782" t="s">
        <v>10</v>
      </c>
      <c r="B3782" s="2">
        <v>43128</v>
      </c>
      <c r="C3782" s="35">
        <f>YEAR(Sales[[#This Row],[ShipDate]])</f>
        <v>2018</v>
      </c>
      <c r="D3782" t="s">
        <v>36</v>
      </c>
      <c r="E3782" t="s">
        <v>18</v>
      </c>
      <c r="F3782" t="s">
        <v>150</v>
      </c>
      <c r="G3782" t="s">
        <v>25</v>
      </c>
      <c r="H3782" t="s">
        <v>480</v>
      </c>
      <c r="I3782" t="s">
        <v>389</v>
      </c>
      <c r="J3782" t="s">
        <v>13</v>
      </c>
      <c r="K3782" t="s">
        <v>201</v>
      </c>
      <c r="L3782" t="s">
        <v>92</v>
      </c>
      <c r="N3782" t="str">
        <f>IF(ISBLANK(Sales[[#This Row],[return]]),"No",Sales[[#This Row],[return]])</f>
        <v>No</v>
      </c>
      <c r="O3782" s="2">
        <v>43122</v>
      </c>
      <c r="P3782" s="8" t="str">
        <f>TEXT(DAY(Sales[[#This Row],[OrderDate]]),"ddd")</f>
        <v>Sun</v>
      </c>
      <c r="Q3782" s="8" t="str">
        <f>TEXT(MONTH(Sales[[#This Row],[ShipDate]])*29,"mmm")</f>
        <v>Jan</v>
      </c>
      <c r="R3782">
        <v>276</v>
      </c>
      <c r="S3782" t="s">
        <v>481</v>
      </c>
      <c r="T3782" t="s">
        <v>90</v>
      </c>
      <c r="U3782">
        <v>7960</v>
      </c>
      <c r="V3782" s="1">
        <v>0</v>
      </c>
      <c r="W3782">
        <v>0</v>
      </c>
      <c r="X3782">
        <v>6</v>
      </c>
      <c r="Y3782">
        <v>8</v>
      </c>
      <c r="AD3782"/>
    </row>
    <row r="3783" spans="1:30" x14ac:dyDescent="0.25">
      <c r="A3783" t="s">
        <v>40</v>
      </c>
      <c r="B3783" s="2">
        <v>43308</v>
      </c>
      <c r="C3783" s="35">
        <f>YEAR(Sales[[#This Row],[ShipDate]])</f>
        <v>2018</v>
      </c>
      <c r="D3783" t="s">
        <v>19</v>
      </c>
      <c r="E3783" t="s">
        <v>18</v>
      </c>
      <c r="F3783" t="s">
        <v>150</v>
      </c>
      <c r="G3783" t="s">
        <v>25</v>
      </c>
      <c r="H3783" t="s">
        <v>26</v>
      </c>
      <c r="I3783" t="s">
        <v>32</v>
      </c>
      <c r="J3783" t="s">
        <v>13</v>
      </c>
      <c r="K3783" t="s">
        <v>1123</v>
      </c>
      <c r="L3783" t="s">
        <v>30</v>
      </c>
      <c r="N3783" t="str">
        <f>IF(ISBLANK(Sales[[#This Row],[return]]),"No",Sales[[#This Row],[return]])</f>
        <v>No</v>
      </c>
      <c r="O3783" s="2">
        <v>43306</v>
      </c>
      <c r="P3783" s="8" t="str">
        <f>TEXT(DAY(Sales[[#This Row],[OrderDate]]),"ddd")</f>
        <v>Wed</v>
      </c>
      <c r="Q3783" s="8" t="str">
        <f>TEXT(MONTH(Sales[[#This Row],[ShipDate]])*29,"mmm")</f>
        <v>Jul</v>
      </c>
      <c r="R3783">
        <v>1216</v>
      </c>
      <c r="S3783" t="s">
        <v>555</v>
      </c>
      <c r="T3783" t="s">
        <v>28</v>
      </c>
      <c r="U3783">
        <v>90032</v>
      </c>
      <c r="V3783" s="1">
        <v>0</v>
      </c>
      <c r="W3783">
        <v>11</v>
      </c>
      <c r="X3783">
        <v>6</v>
      </c>
      <c r="Y3783">
        <v>21</v>
      </c>
      <c r="AD3783"/>
    </row>
    <row r="3784" spans="1:30" x14ac:dyDescent="0.25">
      <c r="A3784" t="s">
        <v>24</v>
      </c>
      <c r="B3784" s="2">
        <v>43426</v>
      </c>
      <c r="C3784" s="35">
        <f>YEAR(Sales[[#This Row],[ShipDate]])</f>
        <v>2018</v>
      </c>
      <c r="D3784" t="s">
        <v>113</v>
      </c>
      <c r="E3784" t="s">
        <v>31</v>
      </c>
      <c r="F3784" t="s">
        <v>52</v>
      </c>
      <c r="G3784" t="s">
        <v>25</v>
      </c>
      <c r="H3784" t="s">
        <v>1624</v>
      </c>
      <c r="I3784" t="s">
        <v>142</v>
      </c>
      <c r="J3784" t="s">
        <v>13</v>
      </c>
      <c r="K3784" t="s">
        <v>2749</v>
      </c>
      <c r="L3784" t="s">
        <v>68</v>
      </c>
      <c r="N3784" t="str">
        <f>IF(ISBLANK(Sales[[#This Row],[return]]),"No",Sales[[#This Row],[return]])</f>
        <v>No</v>
      </c>
      <c r="O3784" s="2">
        <v>43423</v>
      </c>
      <c r="P3784" s="8" t="str">
        <f>TEXT(DAY(Sales[[#This Row],[OrderDate]]),"ddd")</f>
        <v>Thu</v>
      </c>
      <c r="Q3784" s="8" t="str">
        <f>TEXT(MONTH(Sales[[#This Row],[ShipDate]])*29,"mmm")</f>
        <v>Nov</v>
      </c>
      <c r="R3784">
        <v>37</v>
      </c>
      <c r="S3784" t="s">
        <v>1964</v>
      </c>
      <c r="T3784" t="s">
        <v>66</v>
      </c>
      <c r="U3784">
        <v>46203</v>
      </c>
      <c r="V3784" s="1">
        <v>0</v>
      </c>
      <c r="W3784">
        <v>16</v>
      </c>
      <c r="X3784">
        <v>3</v>
      </c>
      <c r="Y3784">
        <v>55</v>
      </c>
      <c r="AD3784"/>
    </row>
    <row r="3785" spans="1:30" x14ac:dyDescent="0.25">
      <c r="A3785" t="s">
        <v>40</v>
      </c>
      <c r="B3785" s="2">
        <v>43195</v>
      </c>
      <c r="C3785" s="35">
        <f>YEAR(Sales[[#This Row],[ShipDate]])</f>
        <v>2018</v>
      </c>
      <c r="D3785" t="s">
        <v>36</v>
      </c>
      <c r="E3785" t="s">
        <v>18</v>
      </c>
      <c r="F3785" t="s">
        <v>23</v>
      </c>
      <c r="G3785" t="s">
        <v>11</v>
      </c>
      <c r="H3785" t="s">
        <v>146</v>
      </c>
      <c r="I3785" t="s">
        <v>149</v>
      </c>
      <c r="J3785" t="s">
        <v>13</v>
      </c>
      <c r="K3785" t="s">
        <v>876</v>
      </c>
      <c r="L3785" t="s">
        <v>92</v>
      </c>
      <c r="N3785" t="str">
        <f>IF(ISBLANK(Sales[[#This Row],[return]]),"No",Sales[[#This Row],[return]])</f>
        <v>No</v>
      </c>
      <c r="O3785" s="2">
        <v>43191</v>
      </c>
      <c r="P3785" s="8" t="str">
        <f>TEXT(DAY(Sales[[#This Row],[OrderDate]]),"ddd")</f>
        <v>Sun</v>
      </c>
      <c r="Q3785" s="8" t="str">
        <f>TEXT(MONTH(Sales[[#This Row],[ShipDate]])*29,"mmm")</f>
        <v>Apr</v>
      </c>
      <c r="R3785">
        <v>833</v>
      </c>
      <c r="S3785" t="s">
        <v>22</v>
      </c>
      <c r="T3785" t="s">
        <v>90</v>
      </c>
      <c r="U3785">
        <v>10009</v>
      </c>
      <c r="V3785" s="1">
        <v>0.1</v>
      </c>
      <c r="W3785">
        <v>293</v>
      </c>
      <c r="X3785">
        <v>6</v>
      </c>
      <c r="Y3785">
        <v>1317</v>
      </c>
      <c r="AD3785"/>
    </row>
    <row r="3786" spans="1:30" x14ac:dyDescent="0.25">
      <c r="A3786" t="s">
        <v>40</v>
      </c>
      <c r="B3786" s="2">
        <v>43195</v>
      </c>
      <c r="C3786" s="35">
        <f>YEAR(Sales[[#This Row],[ShipDate]])</f>
        <v>2018</v>
      </c>
      <c r="D3786" t="s">
        <v>36</v>
      </c>
      <c r="E3786" t="s">
        <v>18</v>
      </c>
      <c r="F3786" t="s">
        <v>290</v>
      </c>
      <c r="G3786" t="s">
        <v>25</v>
      </c>
      <c r="H3786" t="s">
        <v>146</v>
      </c>
      <c r="I3786" t="s">
        <v>149</v>
      </c>
      <c r="J3786" t="s">
        <v>13</v>
      </c>
      <c r="K3786" t="s">
        <v>876</v>
      </c>
      <c r="L3786" t="s">
        <v>92</v>
      </c>
      <c r="N3786" t="str">
        <f>IF(ISBLANK(Sales[[#This Row],[return]]),"No",Sales[[#This Row],[return]])</f>
        <v>No</v>
      </c>
      <c r="O3786" s="2">
        <v>43191</v>
      </c>
      <c r="P3786" s="8" t="str">
        <f>TEXT(DAY(Sales[[#This Row],[OrderDate]]),"ddd")</f>
        <v>Sun</v>
      </c>
      <c r="Q3786" s="8" t="str">
        <f>TEXT(MONTH(Sales[[#This Row],[ShipDate]])*29,"mmm")</f>
        <v>Apr</v>
      </c>
      <c r="R3786">
        <v>1504</v>
      </c>
      <c r="S3786" t="s">
        <v>608</v>
      </c>
      <c r="T3786" t="s">
        <v>90</v>
      </c>
      <c r="U3786">
        <v>10009</v>
      </c>
      <c r="V3786" s="1">
        <v>0</v>
      </c>
      <c r="W3786">
        <v>19</v>
      </c>
      <c r="X3786">
        <v>8</v>
      </c>
      <c r="Y3786">
        <v>64</v>
      </c>
      <c r="AD3786"/>
    </row>
    <row r="3787" spans="1:30" x14ac:dyDescent="0.25">
      <c r="A3787" t="s">
        <v>40</v>
      </c>
      <c r="B3787" s="2">
        <v>43195</v>
      </c>
      <c r="C3787" s="35">
        <f>YEAR(Sales[[#This Row],[ShipDate]])</f>
        <v>2018</v>
      </c>
      <c r="D3787" t="s">
        <v>36</v>
      </c>
      <c r="E3787" t="s">
        <v>18</v>
      </c>
      <c r="F3787" t="s">
        <v>50</v>
      </c>
      <c r="G3787" t="s">
        <v>25</v>
      </c>
      <c r="H3787" t="s">
        <v>146</v>
      </c>
      <c r="I3787" t="s">
        <v>149</v>
      </c>
      <c r="J3787" t="s">
        <v>13</v>
      </c>
      <c r="K3787" t="s">
        <v>876</v>
      </c>
      <c r="L3787" t="s">
        <v>92</v>
      </c>
      <c r="N3787" t="str">
        <f>IF(ISBLANK(Sales[[#This Row],[return]]),"No",Sales[[#This Row],[return]])</f>
        <v>No</v>
      </c>
      <c r="O3787" s="2">
        <v>43191</v>
      </c>
      <c r="P3787" s="8" t="str">
        <f>TEXT(DAY(Sales[[#This Row],[OrderDate]]),"ddd")</f>
        <v>Sun</v>
      </c>
      <c r="Q3787" s="8" t="str">
        <f>TEXT(MONTH(Sales[[#This Row],[ShipDate]])*29,"mmm")</f>
        <v>Apr</v>
      </c>
      <c r="R3787">
        <v>260</v>
      </c>
      <c r="S3787" t="s">
        <v>575</v>
      </c>
      <c r="T3787" t="s">
        <v>90</v>
      </c>
      <c r="U3787">
        <v>10009</v>
      </c>
      <c r="V3787" s="1">
        <v>0.2</v>
      </c>
      <c r="W3787">
        <v>1</v>
      </c>
      <c r="X3787">
        <v>1</v>
      </c>
      <c r="Y3787">
        <v>4</v>
      </c>
      <c r="AD3787"/>
    </row>
    <row r="3788" spans="1:30" x14ac:dyDescent="0.25">
      <c r="A3788" t="s">
        <v>40</v>
      </c>
      <c r="B3788" s="2">
        <v>43163</v>
      </c>
      <c r="C3788" s="35">
        <f>YEAR(Sales[[#This Row],[ShipDate]])</f>
        <v>2018</v>
      </c>
      <c r="D3788" t="s">
        <v>36</v>
      </c>
      <c r="E3788" t="s">
        <v>18</v>
      </c>
      <c r="F3788" t="s">
        <v>45</v>
      </c>
      <c r="G3788" t="s">
        <v>25</v>
      </c>
      <c r="H3788" t="s">
        <v>302</v>
      </c>
      <c r="I3788" t="s">
        <v>252</v>
      </c>
      <c r="J3788" t="s">
        <v>13</v>
      </c>
      <c r="K3788" t="s">
        <v>231</v>
      </c>
      <c r="L3788" t="s">
        <v>92</v>
      </c>
      <c r="N3788" t="str">
        <f>IF(ISBLANK(Sales[[#This Row],[return]]),"No",Sales[[#This Row],[return]])</f>
        <v>No</v>
      </c>
      <c r="O3788" s="2">
        <v>43159</v>
      </c>
      <c r="P3788" s="8" t="str">
        <f>TEXT(DAY(Sales[[#This Row],[OrderDate]]),"ddd")</f>
        <v>Sat</v>
      </c>
      <c r="Q3788" s="8" t="str">
        <f>TEXT(MONTH(Sales[[#This Row],[ShipDate]])*29,"mmm")</f>
        <v>Mar</v>
      </c>
      <c r="R3788">
        <v>1156</v>
      </c>
      <c r="S3788" t="s">
        <v>2218</v>
      </c>
      <c r="T3788" t="s">
        <v>90</v>
      </c>
      <c r="U3788">
        <v>43055</v>
      </c>
      <c r="V3788" s="1">
        <v>0.2</v>
      </c>
      <c r="W3788">
        <v>8</v>
      </c>
      <c r="X3788">
        <v>7</v>
      </c>
      <c r="Y3788">
        <v>111</v>
      </c>
      <c r="AD3788"/>
    </row>
    <row r="3789" spans="1:30" x14ac:dyDescent="0.25">
      <c r="A3789" t="s">
        <v>24</v>
      </c>
      <c r="B3789" s="2">
        <v>43307</v>
      </c>
      <c r="C3789" s="35">
        <f>YEAR(Sales[[#This Row],[ShipDate]])</f>
        <v>2018</v>
      </c>
      <c r="D3789" t="s">
        <v>113</v>
      </c>
      <c r="E3789" t="s">
        <v>18</v>
      </c>
      <c r="F3789" t="s">
        <v>48</v>
      </c>
      <c r="G3789" t="s">
        <v>46</v>
      </c>
      <c r="H3789" t="s">
        <v>107</v>
      </c>
      <c r="I3789" t="s">
        <v>70</v>
      </c>
      <c r="J3789" t="s">
        <v>13</v>
      </c>
      <c r="K3789" t="s">
        <v>1431</v>
      </c>
      <c r="L3789" t="s">
        <v>68</v>
      </c>
      <c r="N3789" t="str">
        <f>IF(ISBLANK(Sales[[#This Row],[return]]),"No",Sales[[#This Row],[return]])</f>
        <v>No</v>
      </c>
      <c r="O3789" s="2">
        <v>43304</v>
      </c>
      <c r="P3789" s="8" t="str">
        <f>TEXT(DAY(Sales[[#This Row],[OrderDate]]),"ddd")</f>
        <v>Mon</v>
      </c>
      <c r="Q3789" s="8" t="str">
        <f>TEXT(MONTH(Sales[[#This Row],[ShipDate]])*29,"mmm")</f>
        <v>Jul</v>
      </c>
      <c r="R3789">
        <v>783</v>
      </c>
      <c r="S3789" t="s">
        <v>2339</v>
      </c>
      <c r="T3789" t="s">
        <v>66</v>
      </c>
      <c r="U3789">
        <v>77041</v>
      </c>
      <c r="V3789" s="1">
        <v>0.2</v>
      </c>
      <c r="W3789">
        <v>12</v>
      </c>
      <c r="X3789">
        <v>8</v>
      </c>
      <c r="Y3789">
        <v>115</v>
      </c>
      <c r="AD3789"/>
    </row>
    <row r="3790" spans="1:30" x14ac:dyDescent="0.25">
      <c r="A3790" t="s">
        <v>40</v>
      </c>
      <c r="B3790" s="2">
        <v>43365</v>
      </c>
      <c r="C3790" s="35">
        <f>YEAR(Sales[[#This Row],[ShipDate]])</f>
        <v>2018</v>
      </c>
      <c r="D3790" t="s">
        <v>36</v>
      </c>
      <c r="E3790" t="s">
        <v>18</v>
      </c>
      <c r="F3790" t="s">
        <v>33</v>
      </c>
      <c r="G3790" t="s">
        <v>25</v>
      </c>
      <c r="H3790" t="s">
        <v>706</v>
      </c>
      <c r="I3790" t="s">
        <v>37</v>
      </c>
      <c r="J3790" t="s">
        <v>13</v>
      </c>
      <c r="K3790" t="s">
        <v>3101</v>
      </c>
      <c r="L3790" t="s">
        <v>17</v>
      </c>
      <c r="N3790" t="str">
        <f>IF(ISBLANK(Sales[[#This Row],[return]]),"No",Sales[[#This Row],[return]])</f>
        <v>No</v>
      </c>
      <c r="O3790" s="2">
        <v>43361</v>
      </c>
      <c r="P3790" s="8" t="str">
        <f>TEXT(DAY(Sales[[#This Row],[OrderDate]]),"ddd")</f>
        <v>Wed</v>
      </c>
      <c r="Q3790" s="8" t="str">
        <f>TEXT(MONTH(Sales[[#This Row],[ShipDate]])*29,"mmm")</f>
        <v>Sep</v>
      </c>
      <c r="R3790">
        <v>188</v>
      </c>
      <c r="S3790" t="s">
        <v>961</v>
      </c>
      <c r="T3790" t="s">
        <v>15</v>
      </c>
      <c r="U3790">
        <v>32216</v>
      </c>
      <c r="V3790" s="1">
        <v>0.2</v>
      </c>
      <c r="W3790">
        <v>1</v>
      </c>
      <c r="X3790">
        <v>1</v>
      </c>
      <c r="Y3790">
        <v>3</v>
      </c>
      <c r="AD3790"/>
    </row>
    <row r="3791" spans="1:30" x14ac:dyDescent="0.25">
      <c r="A3791" t="s">
        <v>40</v>
      </c>
      <c r="B3791" s="2">
        <v>43365</v>
      </c>
      <c r="C3791" s="35">
        <f>YEAR(Sales[[#This Row],[ShipDate]])</f>
        <v>2018</v>
      </c>
      <c r="D3791" t="s">
        <v>36</v>
      </c>
      <c r="E3791" t="s">
        <v>18</v>
      </c>
      <c r="F3791" t="s">
        <v>50</v>
      </c>
      <c r="G3791" t="s">
        <v>25</v>
      </c>
      <c r="H3791" t="s">
        <v>146</v>
      </c>
      <c r="I3791" t="s">
        <v>149</v>
      </c>
      <c r="J3791" t="s">
        <v>13</v>
      </c>
      <c r="K3791" t="s">
        <v>1126</v>
      </c>
      <c r="L3791" t="s">
        <v>92</v>
      </c>
      <c r="N3791" t="str">
        <f>IF(ISBLANK(Sales[[#This Row],[return]]),"No",Sales[[#This Row],[return]])</f>
        <v>No</v>
      </c>
      <c r="O3791" s="2">
        <v>43360</v>
      </c>
      <c r="P3791" s="8" t="str">
        <f>TEXT(DAY(Sales[[#This Row],[OrderDate]]),"ddd")</f>
        <v>Tue</v>
      </c>
      <c r="Q3791" s="8" t="str">
        <f>TEXT(MONTH(Sales[[#This Row],[ShipDate]])*29,"mmm")</f>
        <v>Sep</v>
      </c>
      <c r="R3791">
        <v>234</v>
      </c>
      <c r="S3791" t="s">
        <v>1793</v>
      </c>
      <c r="T3791" t="s">
        <v>90</v>
      </c>
      <c r="U3791">
        <v>10035</v>
      </c>
      <c r="V3791" s="1">
        <v>0.2</v>
      </c>
      <c r="W3791">
        <v>78</v>
      </c>
      <c r="X3791">
        <v>5</v>
      </c>
      <c r="Y3791">
        <v>232</v>
      </c>
      <c r="AD3791"/>
    </row>
    <row r="3792" spans="1:30" x14ac:dyDescent="0.25">
      <c r="A3792" t="s">
        <v>10</v>
      </c>
      <c r="B3792" s="2">
        <v>43395</v>
      </c>
      <c r="C3792" s="35">
        <f>YEAR(Sales[[#This Row],[ShipDate]])</f>
        <v>2018</v>
      </c>
      <c r="D3792" t="s">
        <v>113</v>
      </c>
      <c r="E3792" t="s">
        <v>18</v>
      </c>
      <c r="F3792" t="s">
        <v>99</v>
      </c>
      <c r="G3792" t="s">
        <v>46</v>
      </c>
      <c r="H3792" t="s">
        <v>1151</v>
      </c>
      <c r="I3792" t="s">
        <v>1150</v>
      </c>
      <c r="J3792" t="s">
        <v>13</v>
      </c>
      <c r="K3792" t="s">
        <v>1619</v>
      </c>
      <c r="L3792" t="s">
        <v>92</v>
      </c>
      <c r="N3792" t="str">
        <f>IF(ISBLANK(Sales[[#This Row],[return]]),"No",Sales[[#This Row],[return]])</f>
        <v>No</v>
      </c>
      <c r="O3792" s="2">
        <v>43394</v>
      </c>
      <c r="P3792" s="8" t="str">
        <f>TEXT(DAY(Sales[[#This Row],[OrderDate]]),"ddd")</f>
        <v>Sat</v>
      </c>
      <c r="Q3792" s="8" t="str">
        <f>TEXT(MONTH(Sales[[#This Row],[ShipDate]])*29,"mmm")</f>
        <v>Oct</v>
      </c>
      <c r="R3792">
        <v>1003</v>
      </c>
      <c r="S3792" t="s">
        <v>2350</v>
      </c>
      <c r="T3792" t="s">
        <v>90</v>
      </c>
      <c r="U3792">
        <v>21215</v>
      </c>
      <c r="V3792" s="1">
        <v>0</v>
      </c>
      <c r="W3792">
        <v>10</v>
      </c>
      <c r="X3792">
        <v>6</v>
      </c>
      <c r="Y3792">
        <v>98</v>
      </c>
      <c r="AD3792"/>
    </row>
    <row r="3793" spans="1:30" x14ac:dyDescent="0.25">
      <c r="A3793" t="s">
        <v>10</v>
      </c>
      <c r="B3793" s="2">
        <v>43467</v>
      </c>
      <c r="C3793" s="35">
        <f>YEAR(Sales[[#This Row],[ShipDate]])</f>
        <v>2019</v>
      </c>
      <c r="D3793" t="s">
        <v>36</v>
      </c>
      <c r="E3793" t="s">
        <v>18</v>
      </c>
      <c r="F3793" t="s">
        <v>33</v>
      </c>
      <c r="G3793" t="s">
        <v>25</v>
      </c>
      <c r="H3793" t="s">
        <v>684</v>
      </c>
      <c r="I3793" t="s">
        <v>20</v>
      </c>
      <c r="J3793" t="s">
        <v>13</v>
      </c>
      <c r="K3793" t="s">
        <v>1212</v>
      </c>
      <c r="L3793" t="s">
        <v>17</v>
      </c>
      <c r="N3793" t="str">
        <f>IF(ISBLANK(Sales[[#This Row],[return]]),"No",Sales[[#This Row],[return]])</f>
        <v>No</v>
      </c>
      <c r="O3793" s="2">
        <v>43461</v>
      </c>
      <c r="P3793" s="8" t="str">
        <f>TEXT(DAY(Sales[[#This Row],[OrderDate]]),"ddd")</f>
        <v>Fri</v>
      </c>
      <c r="Q3793" s="8" t="str">
        <f>TEXT(MONTH(Sales[[#This Row],[ShipDate]])*29,"mmm")</f>
        <v>Jan</v>
      </c>
      <c r="R3793">
        <v>186</v>
      </c>
      <c r="S3793" t="s">
        <v>2230</v>
      </c>
      <c r="T3793" t="s">
        <v>15</v>
      </c>
      <c r="U3793">
        <v>40214</v>
      </c>
      <c r="V3793" s="1">
        <v>0</v>
      </c>
      <c r="W3793">
        <v>1</v>
      </c>
      <c r="X3793">
        <v>1</v>
      </c>
      <c r="Y3793">
        <v>3</v>
      </c>
      <c r="AD3793"/>
    </row>
    <row r="3794" spans="1:30" x14ac:dyDescent="0.25">
      <c r="A3794" t="s">
        <v>10</v>
      </c>
      <c r="B3794" s="2">
        <v>43269</v>
      </c>
      <c r="C3794" s="35">
        <f>YEAR(Sales[[#This Row],[ShipDate]])</f>
        <v>2018</v>
      </c>
      <c r="D3794" t="s">
        <v>113</v>
      </c>
      <c r="E3794" t="s">
        <v>18</v>
      </c>
      <c r="F3794" t="s">
        <v>39</v>
      </c>
      <c r="G3794" t="s">
        <v>25</v>
      </c>
      <c r="H3794" t="s">
        <v>152</v>
      </c>
      <c r="I3794" t="s">
        <v>149</v>
      </c>
      <c r="J3794" t="s">
        <v>13</v>
      </c>
      <c r="K3794" t="s">
        <v>153</v>
      </c>
      <c r="L3794" t="s">
        <v>92</v>
      </c>
      <c r="M3794" t="s">
        <v>82</v>
      </c>
      <c r="N3794" t="str">
        <f>IF(ISBLANK(Sales[[#This Row],[return]]),"No",Sales[[#This Row],[return]])</f>
        <v>Yes</v>
      </c>
      <c r="O3794" s="2">
        <v>43268</v>
      </c>
      <c r="P3794" s="8" t="str">
        <f>TEXT(DAY(Sales[[#This Row],[OrderDate]]),"ddd")</f>
        <v>Tue</v>
      </c>
      <c r="Q3794" s="8" t="str">
        <f>TEXT(MONTH(Sales[[#This Row],[ShipDate]])*29,"mmm")</f>
        <v>Jun</v>
      </c>
      <c r="R3794">
        <v>817</v>
      </c>
      <c r="S3794" t="s">
        <v>154</v>
      </c>
      <c r="T3794" t="s">
        <v>90</v>
      </c>
      <c r="U3794">
        <v>12180</v>
      </c>
      <c r="V3794" s="1">
        <v>0</v>
      </c>
      <c r="W3794">
        <v>52</v>
      </c>
      <c r="X3794">
        <v>6</v>
      </c>
      <c r="Y3794">
        <v>209</v>
      </c>
      <c r="AD3794"/>
    </row>
    <row r="3795" spans="1:30" x14ac:dyDescent="0.25">
      <c r="A3795" t="s">
        <v>10</v>
      </c>
      <c r="B3795" s="2">
        <v>43269</v>
      </c>
      <c r="C3795" s="35">
        <f>YEAR(Sales[[#This Row],[ShipDate]])</f>
        <v>2018</v>
      </c>
      <c r="D3795" t="s">
        <v>113</v>
      </c>
      <c r="E3795" t="s">
        <v>18</v>
      </c>
      <c r="F3795" t="s">
        <v>59</v>
      </c>
      <c r="G3795" t="s">
        <v>25</v>
      </c>
      <c r="H3795" t="s">
        <v>152</v>
      </c>
      <c r="I3795" t="s">
        <v>149</v>
      </c>
      <c r="J3795" t="s">
        <v>13</v>
      </c>
      <c r="K3795" t="s">
        <v>153</v>
      </c>
      <c r="L3795" t="s">
        <v>92</v>
      </c>
      <c r="M3795" t="s">
        <v>82</v>
      </c>
      <c r="N3795" t="str">
        <f>IF(ISBLANK(Sales[[#This Row],[return]]),"No",Sales[[#This Row],[return]])</f>
        <v>Yes</v>
      </c>
      <c r="O3795" s="2">
        <v>43268</v>
      </c>
      <c r="P3795" s="8" t="str">
        <f>TEXT(DAY(Sales[[#This Row],[OrderDate]]),"ddd")</f>
        <v>Tue</v>
      </c>
      <c r="Q3795" s="8" t="str">
        <f>TEXT(MONTH(Sales[[#This Row],[ShipDate]])*29,"mmm")</f>
        <v>Jun</v>
      </c>
      <c r="R3795">
        <v>1838</v>
      </c>
      <c r="S3795" t="s">
        <v>155</v>
      </c>
      <c r="T3795" t="s">
        <v>90</v>
      </c>
      <c r="U3795">
        <v>12180</v>
      </c>
      <c r="V3795" s="1">
        <v>0</v>
      </c>
      <c r="W3795">
        <v>16</v>
      </c>
      <c r="X3795">
        <v>5</v>
      </c>
      <c r="Y3795">
        <v>32</v>
      </c>
      <c r="AD3795"/>
    </row>
    <row r="3796" spans="1:30" x14ac:dyDescent="0.25">
      <c r="A3796" t="s">
        <v>10</v>
      </c>
      <c r="B3796" s="2">
        <v>43269</v>
      </c>
      <c r="C3796" s="35">
        <f>YEAR(Sales[[#This Row],[ShipDate]])</f>
        <v>2018</v>
      </c>
      <c r="D3796" t="s">
        <v>113</v>
      </c>
      <c r="E3796" t="s">
        <v>18</v>
      </c>
      <c r="F3796" t="s">
        <v>23</v>
      </c>
      <c r="G3796" t="s">
        <v>11</v>
      </c>
      <c r="H3796" t="s">
        <v>152</v>
      </c>
      <c r="I3796" t="s">
        <v>149</v>
      </c>
      <c r="J3796" t="s">
        <v>13</v>
      </c>
      <c r="K3796" t="s">
        <v>153</v>
      </c>
      <c r="L3796" t="s">
        <v>92</v>
      </c>
      <c r="M3796" t="s">
        <v>82</v>
      </c>
      <c r="N3796" t="str">
        <f>IF(ISBLANK(Sales[[#This Row],[return]]),"No",Sales[[#This Row],[return]])</f>
        <v>Yes</v>
      </c>
      <c r="O3796" s="2">
        <v>43268</v>
      </c>
      <c r="P3796" s="8" t="str">
        <f>TEXT(DAY(Sales[[#This Row],[OrderDate]]),"ddd")</f>
        <v>Tue</v>
      </c>
      <c r="Q3796" s="8" t="str">
        <f>TEXT(MONTH(Sales[[#This Row],[ShipDate]])*29,"mmm")</f>
        <v>Jun</v>
      </c>
      <c r="R3796">
        <v>1182</v>
      </c>
      <c r="S3796" t="s">
        <v>156</v>
      </c>
      <c r="T3796" t="s">
        <v>90</v>
      </c>
      <c r="U3796">
        <v>12180</v>
      </c>
      <c r="V3796" s="1">
        <v>0.1</v>
      </c>
      <c r="W3796">
        <v>7</v>
      </c>
      <c r="X3796">
        <v>5</v>
      </c>
      <c r="Y3796">
        <v>319</v>
      </c>
      <c r="AD3796"/>
    </row>
    <row r="3797" spans="1:30" x14ac:dyDescent="0.25">
      <c r="A3797" t="s">
        <v>10</v>
      </c>
      <c r="B3797" s="2">
        <v>43269</v>
      </c>
      <c r="C3797" s="35">
        <f>YEAR(Sales[[#This Row],[ShipDate]])</f>
        <v>2018</v>
      </c>
      <c r="D3797" t="s">
        <v>113</v>
      </c>
      <c r="E3797" t="s">
        <v>18</v>
      </c>
      <c r="F3797" t="s">
        <v>59</v>
      </c>
      <c r="G3797" t="s">
        <v>25</v>
      </c>
      <c r="H3797" t="s">
        <v>152</v>
      </c>
      <c r="I3797" t="s">
        <v>149</v>
      </c>
      <c r="J3797" t="s">
        <v>13</v>
      </c>
      <c r="K3797" t="s">
        <v>153</v>
      </c>
      <c r="L3797" t="s">
        <v>92</v>
      </c>
      <c r="M3797" t="s">
        <v>82</v>
      </c>
      <c r="N3797" t="str">
        <f>IF(ISBLANK(Sales[[#This Row],[return]]),"No",Sales[[#This Row],[return]])</f>
        <v>Yes</v>
      </c>
      <c r="O3797" s="2">
        <v>43268</v>
      </c>
      <c r="P3797" s="8" t="str">
        <f>TEXT(DAY(Sales[[#This Row],[OrderDate]]),"ddd")</f>
        <v>Tue</v>
      </c>
      <c r="Q3797" s="8" t="str">
        <f>TEXT(MONTH(Sales[[#This Row],[ShipDate]])*29,"mmm")</f>
        <v>Jun</v>
      </c>
      <c r="R3797">
        <v>149</v>
      </c>
      <c r="S3797" t="s">
        <v>157</v>
      </c>
      <c r="T3797" t="s">
        <v>90</v>
      </c>
      <c r="U3797">
        <v>12180</v>
      </c>
      <c r="V3797" s="1">
        <v>0</v>
      </c>
      <c r="W3797">
        <v>7</v>
      </c>
      <c r="X3797">
        <v>2</v>
      </c>
      <c r="Y3797">
        <v>15</v>
      </c>
      <c r="AD3797"/>
    </row>
    <row r="3798" spans="1:30" x14ac:dyDescent="0.25">
      <c r="A3798" t="s">
        <v>10</v>
      </c>
      <c r="B3798" s="2">
        <v>43269</v>
      </c>
      <c r="C3798" s="35">
        <f>YEAR(Sales[[#This Row],[ShipDate]])</f>
        <v>2018</v>
      </c>
      <c r="D3798" t="s">
        <v>113</v>
      </c>
      <c r="E3798" t="s">
        <v>18</v>
      </c>
      <c r="F3798" t="s">
        <v>99</v>
      </c>
      <c r="G3798" t="s">
        <v>46</v>
      </c>
      <c r="H3798" t="s">
        <v>152</v>
      </c>
      <c r="I3798" t="s">
        <v>149</v>
      </c>
      <c r="J3798" t="s">
        <v>13</v>
      </c>
      <c r="K3798" t="s">
        <v>153</v>
      </c>
      <c r="L3798" t="s">
        <v>92</v>
      </c>
      <c r="M3798" t="s">
        <v>82</v>
      </c>
      <c r="N3798" t="str">
        <f>IF(ISBLANK(Sales[[#This Row],[return]]),"No",Sales[[#This Row],[return]])</f>
        <v>Yes</v>
      </c>
      <c r="O3798" s="2">
        <v>43268</v>
      </c>
      <c r="P3798" s="8" t="str">
        <f>TEXT(DAY(Sales[[#This Row],[OrderDate]]),"ddd")</f>
        <v>Tue</v>
      </c>
      <c r="Q3798" s="8" t="str">
        <f>TEXT(MONTH(Sales[[#This Row],[ShipDate]])*29,"mmm")</f>
        <v>Jun</v>
      </c>
      <c r="R3798">
        <v>916</v>
      </c>
      <c r="S3798" t="s">
        <v>136</v>
      </c>
      <c r="T3798" t="s">
        <v>90</v>
      </c>
      <c r="U3798">
        <v>12180</v>
      </c>
      <c r="V3798" s="1">
        <v>0</v>
      </c>
      <c r="W3798">
        <v>3</v>
      </c>
      <c r="X3798">
        <v>2</v>
      </c>
      <c r="Y3798">
        <v>30</v>
      </c>
      <c r="AD3798"/>
    </row>
    <row r="3799" spans="1:30" x14ac:dyDescent="0.25">
      <c r="A3799" t="s">
        <v>10</v>
      </c>
      <c r="B3799" s="2">
        <v>43269</v>
      </c>
      <c r="C3799" s="35">
        <f>YEAR(Sales[[#This Row],[ShipDate]])</f>
        <v>2018</v>
      </c>
      <c r="D3799" t="s">
        <v>113</v>
      </c>
      <c r="E3799" t="s">
        <v>18</v>
      </c>
      <c r="F3799" t="s">
        <v>50</v>
      </c>
      <c r="G3799" t="s">
        <v>25</v>
      </c>
      <c r="H3799" t="s">
        <v>152</v>
      </c>
      <c r="I3799" t="s">
        <v>149</v>
      </c>
      <c r="J3799" t="s">
        <v>13</v>
      </c>
      <c r="K3799" t="s">
        <v>153</v>
      </c>
      <c r="L3799" t="s">
        <v>92</v>
      </c>
      <c r="M3799" t="s">
        <v>82</v>
      </c>
      <c r="N3799" t="str">
        <f>IF(ISBLANK(Sales[[#This Row],[return]]),"No",Sales[[#This Row],[return]])</f>
        <v>Yes</v>
      </c>
      <c r="O3799" s="2">
        <v>43268</v>
      </c>
      <c r="P3799" s="8" t="str">
        <f>TEXT(DAY(Sales[[#This Row],[OrderDate]]),"ddd")</f>
        <v>Tue</v>
      </c>
      <c r="Q3799" s="8" t="str">
        <f>TEXT(MONTH(Sales[[#This Row],[ShipDate]])*29,"mmm")</f>
        <v>Jun</v>
      </c>
      <c r="R3799">
        <v>1287</v>
      </c>
      <c r="S3799" t="s">
        <v>158</v>
      </c>
      <c r="T3799" t="s">
        <v>90</v>
      </c>
      <c r="U3799">
        <v>12180</v>
      </c>
      <c r="V3799" s="1">
        <v>0.2</v>
      </c>
      <c r="W3799">
        <v>16</v>
      </c>
      <c r="X3799">
        <v>4</v>
      </c>
      <c r="Y3799">
        <v>48</v>
      </c>
      <c r="AD3799"/>
    </row>
    <row r="3800" spans="1:30" x14ac:dyDescent="0.25">
      <c r="A3800" t="s">
        <v>10</v>
      </c>
      <c r="B3800" s="2">
        <v>43269</v>
      </c>
      <c r="C3800" s="35">
        <f>YEAR(Sales[[#This Row],[ShipDate]])</f>
        <v>2018</v>
      </c>
      <c r="D3800" t="s">
        <v>113</v>
      </c>
      <c r="E3800" t="s">
        <v>18</v>
      </c>
      <c r="F3800" t="s">
        <v>45</v>
      </c>
      <c r="G3800" t="s">
        <v>25</v>
      </c>
      <c r="H3800" t="s">
        <v>152</v>
      </c>
      <c r="I3800" t="s">
        <v>149</v>
      </c>
      <c r="J3800" t="s">
        <v>13</v>
      </c>
      <c r="K3800" t="s">
        <v>153</v>
      </c>
      <c r="L3800" t="s">
        <v>92</v>
      </c>
      <c r="M3800" t="s">
        <v>82</v>
      </c>
      <c r="N3800" t="str">
        <f>IF(ISBLANK(Sales[[#This Row],[return]]),"No",Sales[[#This Row],[return]])</f>
        <v>Yes</v>
      </c>
      <c r="O3800" s="2">
        <v>43268</v>
      </c>
      <c r="P3800" s="8" t="str">
        <f>TEXT(DAY(Sales[[#This Row],[OrderDate]]),"ddd")</f>
        <v>Tue</v>
      </c>
      <c r="Q3800" s="8" t="str">
        <f>TEXT(MONTH(Sales[[#This Row],[ShipDate]])*29,"mmm")</f>
        <v>Jun</v>
      </c>
      <c r="R3800">
        <v>1306</v>
      </c>
      <c r="S3800" t="s">
        <v>159</v>
      </c>
      <c r="T3800" t="s">
        <v>90</v>
      </c>
      <c r="U3800">
        <v>12180</v>
      </c>
      <c r="V3800" s="1">
        <v>0</v>
      </c>
      <c r="W3800">
        <v>1</v>
      </c>
      <c r="X3800">
        <v>1</v>
      </c>
      <c r="Y3800">
        <v>2</v>
      </c>
      <c r="AD3800"/>
    </row>
    <row r="3801" spans="1:30" x14ac:dyDescent="0.25">
      <c r="A3801" t="s">
        <v>24</v>
      </c>
      <c r="B3801" s="2">
        <v>43230</v>
      </c>
      <c r="C3801" s="35">
        <f>YEAR(Sales[[#This Row],[ShipDate]])</f>
        <v>2018</v>
      </c>
      <c r="D3801" t="s">
        <v>113</v>
      </c>
      <c r="E3801" t="s">
        <v>18</v>
      </c>
      <c r="F3801" t="s">
        <v>59</v>
      </c>
      <c r="G3801" t="s">
        <v>25</v>
      </c>
      <c r="H3801" t="s">
        <v>26</v>
      </c>
      <c r="I3801" t="s">
        <v>32</v>
      </c>
      <c r="J3801" t="s">
        <v>13</v>
      </c>
      <c r="K3801" t="s">
        <v>1181</v>
      </c>
      <c r="L3801" t="s">
        <v>30</v>
      </c>
      <c r="N3801" t="str">
        <f>IF(ISBLANK(Sales[[#This Row],[return]]),"No",Sales[[#This Row],[return]])</f>
        <v>No</v>
      </c>
      <c r="O3801" s="2">
        <v>43228</v>
      </c>
      <c r="P3801" s="8" t="str">
        <f>TEXT(DAY(Sales[[#This Row],[OrderDate]]),"ddd")</f>
        <v>Sun</v>
      </c>
      <c r="Q3801" s="8" t="str">
        <f>TEXT(MONTH(Sales[[#This Row],[ShipDate]])*29,"mmm")</f>
        <v>May</v>
      </c>
      <c r="R3801">
        <v>1714</v>
      </c>
      <c r="S3801" t="s">
        <v>327</v>
      </c>
      <c r="T3801" t="s">
        <v>28</v>
      </c>
      <c r="U3801">
        <v>90004</v>
      </c>
      <c r="V3801" s="1">
        <v>0</v>
      </c>
      <c r="W3801">
        <v>8</v>
      </c>
      <c r="X3801">
        <v>3</v>
      </c>
      <c r="Y3801">
        <v>18</v>
      </c>
      <c r="AD3801"/>
    </row>
    <row r="3802" spans="1:30" x14ac:dyDescent="0.25">
      <c r="A3802" t="s">
        <v>10</v>
      </c>
      <c r="B3802" s="2">
        <v>43374</v>
      </c>
      <c r="C3802" s="35">
        <f>YEAR(Sales[[#This Row],[ShipDate]])</f>
        <v>2018</v>
      </c>
      <c r="D3802" t="s">
        <v>607</v>
      </c>
      <c r="E3802" t="s">
        <v>18</v>
      </c>
      <c r="F3802" t="s">
        <v>59</v>
      </c>
      <c r="G3802" t="s">
        <v>25</v>
      </c>
      <c r="H3802" t="s">
        <v>747</v>
      </c>
      <c r="I3802" t="s">
        <v>70</v>
      </c>
      <c r="J3802" t="s">
        <v>13</v>
      </c>
      <c r="K3802" t="s">
        <v>1517</v>
      </c>
      <c r="L3802" t="s">
        <v>68</v>
      </c>
      <c r="N3802" t="str">
        <f>IF(ISBLANK(Sales[[#This Row],[return]]),"No",Sales[[#This Row],[return]])</f>
        <v>No</v>
      </c>
      <c r="O3802" s="2">
        <v>43374</v>
      </c>
      <c r="P3802" s="8" t="str">
        <f>TEXT(DAY(Sales[[#This Row],[OrderDate]]),"ddd")</f>
        <v>Sun</v>
      </c>
      <c r="Q3802" s="8" t="str">
        <f>TEXT(MONTH(Sales[[#This Row],[ShipDate]])*29,"mmm")</f>
        <v>Oct</v>
      </c>
      <c r="R3802">
        <v>538</v>
      </c>
      <c r="S3802" t="s">
        <v>109</v>
      </c>
      <c r="T3802" t="s">
        <v>66</v>
      </c>
      <c r="U3802">
        <v>79109</v>
      </c>
      <c r="V3802" s="1">
        <v>0.2</v>
      </c>
      <c r="W3802">
        <v>10</v>
      </c>
      <c r="X3802">
        <v>1</v>
      </c>
      <c r="Y3802">
        <v>28</v>
      </c>
      <c r="AD3802"/>
    </row>
    <row r="3803" spans="1:30" x14ac:dyDescent="0.25">
      <c r="A3803" t="s">
        <v>10</v>
      </c>
      <c r="B3803" s="2">
        <v>43374</v>
      </c>
      <c r="C3803" s="35">
        <f>YEAR(Sales[[#This Row],[ShipDate]])</f>
        <v>2018</v>
      </c>
      <c r="D3803" t="s">
        <v>607</v>
      </c>
      <c r="E3803" t="s">
        <v>18</v>
      </c>
      <c r="F3803" t="s">
        <v>99</v>
      </c>
      <c r="G3803" t="s">
        <v>46</v>
      </c>
      <c r="H3803" t="s">
        <v>747</v>
      </c>
      <c r="I3803" t="s">
        <v>70</v>
      </c>
      <c r="J3803" t="s">
        <v>13</v>
      </c>
      <c r="K3803" t="s">
        <v>1517</v>
      </c>
      <c r="L3803" t="s">
        <v>68</v>
      </c>
      <c r="N3803" t="str">
        <f>IF(ISBLANK(Sales[[#This Row],[return]]),"No",Sales[[#This Row],[return]])</f>
        <v>No</v>
      </c>
      <c r="O3803" s="2">
        <v>43374</v>
      </c>
      <c r="P3803" s="8" t="str">
        <f>TEXT(DAY(Sales[[#This Row],[OrderDate]]),"ddd")</f>
        <v>Sun</v>
      </c>
      <c r="Q3803" s="8" t="str">
        <f>TEXT(MONTH(Sales[[#This Row],[ShipDate]])*29,"mmm")</f>
        <v>Oct</v>
      </c>
      <c r="R3803">
        <v>913</v>
      </c>
      <c r="S3803" t="s">
        <v>821</v>
      </c>
      <c r="T3803" t="s">
        <v>66</v>
      </c>
      <c r="U3803">
        <v>79109</v>
      </c>
      <c r="V3803" s="1">
        <v>0.2</v>
      </c>
      <c r="W3803">
        <v>21</v>
      </c>
      <c r="X3803">
        <v>3</v>
      </c>
      <c r="Y3803">
        <v>80</v>
      </c>
      <c r="AD3803"/>
    </row>
    <row r="3804" spans="1:30" x14ac:dyDescent="0.25">
      <c r="A3804" t="s">
        <v>40</v>
      </c>
      <c r="B3804" s="2">
        <v>43318</v>
      </c>
      <c r="C3804" s="35">
        <f>YEAR(Sales[[#This Row],[ShipDate]])</f>
        <v>2018</v>
      </c>
      <c r="D3804" t="s">
        <v>19</v>
      </c>
      <c r="E3804" t="s">
        <v>31</v>
      </c>
      <c r="F3804" t="s">
        <v>50</v>
      </c>
      <c r="G3804" t="s">
        <v>25</v>
      </c>
      <c r="H3804" t="s">
        <v>1412</v>
      </c>
      <c r="I3804" t="s">
        <v>32</v>
      </c>
      <c r="J3804" t="s">
        <v>13</v>
      </c>
      <c r="K3804" t="s">
        <v>118</v>
      </c>
      <c r="L3804" t="s">
        <v>30</v>
      </c>
      <c r="N3804" t="str">
        <f>IF(ISBLANK(Sales[[#This Row],[return]]),"No",Sales[[#This Row],[return]])</f>
        <v>No</v>
      </c>
      <c r="O3804" s="2">
        <v>43316</v>
      </c>
      <c r="P3804" s="8" t="str">
        <f>TEXT(DAY(Sales[[#This Row],[OrderDate]]),"ddd")</f>
        <v>Wed</v>
      </c>
      <c r="Q3804" s="8" t="str">
        <f>TEXT(MONTH(Sales[[#This Row],[ShipDate]])*29,"mmm")</f>
        <v>Aug</v>
      </c>
      <c r="R3804">
        <v>1312</v>
      </c>
      <c r="S3804" t="s">
        <v>3144</v>
      </c>
      <c r="T3804" t="s">
        <v>28</v>
      </c>
      <c r="U3804">
        <v>95823</v>
      </c>
      <c r="V3804" s="1">
        <v>0.2</v>
      </c>
      <c r="W3804">
        <v>4</v>
      </c>
      <c r="X3804">
        <v>3</v>
      </c>
      <c r="Y3804">
        <v>12</v>
      </c>
      <c r="AD3804"/>
    </row>
    <row r="3805" spans="1:30" x14ac:dyDescent="0.25">
      <c r="A3805" t="s">
        <v>40</v>
      </c>
      <c r="B3805" s="2">
        <v>43318</v>
      </c>
      <c r="C3805" s="35">
        <f>YEAR(Sales[[#This Row],[ShipDate]])</f>
        <v>2018</v>
      </c>
      <c r="D3805" t="s">
        <v>19</v>
      </c>
      <c r="E3805" t="s">
        <v>31</v>
      </c>
      <c r="F3805" t="s">
        <v>50</v>
      </c>
      <c r="G3805" t="s">
        <v>25</v>
      </c>
      <c r="H3805" t="s">
        <v>1412</v>
      </c>
      <c r="I3805" t="s">
        <v>32</v>
      </c>
      <c r="J3805" t="s">
        <v>13</v>
      </c>
      <c r="K3805" t="s">
        <v>118</v>
      </c>
      <c r="L3805" t="s">
        <v>30</v>
      </c>
      <c r="N3805" t="str">
        <f>IF(ISBLANK(Sales[[#This Row],[return]]),"No",Sales[[#This Row],[return]])</f>
        <v>No</v>
      </c>
      <c r="O3805" s="2">
        <v>43316</v>
      </c>
      <c r="P3805" s="8" t="str">
        <f>TEXT(DAY(Sales[[#This Row],[OrderDate]]),"ddd")</f>
        <v>Wed</v>
      </c>
      <c r="Q3805" s="8" t="str">
        <f>TEXT(MONTH(Sales[[#This Row],[ShipDate]])*29,"mmm")</f>
        <v>Aug</v>
      </c>
      <c r="R3805">
        <v>1647</v>
      </c>
      <c r="S3805" t="s">
        <v>130</v>
      </c>
      <c r="T3805" t="s">
        <v>28</v>
      </c>
      <c r="U3805">
        <v>95823</v>
      </c>
      <c r="V3805" s="1">
        <v>0.2</v>
      </c>
      <c r="W3805">
        <v>7</v>
      </c>
      <c r="X3805">
        <v>3</v>
      </c>
      <c r="Y3805">
        <v>21</v>
      </c>
      <c r="AD3805"/>
    </row>
    <row r="3806" spans="1:30" x14ac:dyDescent="0.25">
      <c r="A3806" t="s">
        <v>40</v>
      </c>
      <c r="B3806" s="2">
        <v>43318</v>
      </c>
      <c r="C3806" s="35">
        <f>YEAR(Sales[[#This Row],[ShipDate]])</f>
        <v>2018</v>
      </c>
      <c r="D3806" t="s">
        <v>19</v>
      </c>
      <c r="E3806" t="s">
        <v>31</v>
      </c>
      <c r="F3806" t="s">
        <v>48</v>
      </c>
      <c r="G3806" t="s">
        <v>46</v>
      </c>
      <c r="H3806" t="s">
        <v>1412</v>
      </c>
      <c r="I3806" t="s">
        <v>32</v>
      </c>
      <c r="J3806" t="s">
        <v>13</v>
      </c>
      <c r="K3806" t="s">
        <v>118</v>
      </c>
      <c r="L3806" t="s">
        <v>30</v>
      </c>
      <c r="N3806" t="str">
        <f>IF(ISBLANK(Sales[[#This Row],[return]]),"No",Sales[[#This Row],[return]])</f>
        <v>No</v>
      </c>
      <c r="O3806" s="2">
        <v>43316</v>
      </c>
      <c r="P3806" s="8" t="str">
        <f>TEXT(DAY(Sales[[#This Row],[OrderDate]]),"ddd")</f>
        <v>Wed</v>
      </c>
      <c r="Q3806" s="8" t="str">
        <f>TEXT(MONTH(Sales[[#This Row],[ShipDate]])*29,"mmm")</f>
        <v>Aug</v>
      </c>
      <c r="R3806">
        <v>1099</v>
      </c>
      <c r="S3806" t="s">
        <v>47</v>
      </c>
      <c r="T3806" t="s">
        <v>28</v>
      </c>
      <c r="U3806">
        <v>95823</v>
      </c>
      <c r="V3806" s="1">
        <v>0.2</v>
      </c>
      <c r="W3806">
        <v>30</v>
      </c>
      <c r="X3806">
        <v>2</v>
      </c>
      <c r="Y3806">
        <v>302</v>
      </c>
      <c r="AD3806"/>
    </row>
    <row r="3807" spans="1:30" x14ac:dyDescent="0.25">
      <c r="A3807" t="s">
        <v>10</v>
      </c>
      <c r="B3807" s="2">
        <v>43462</v>
      </c>
      <c r="C3807" s="35">
        <f>YEAR(Sales[[#This Row],[ShipDate]])</f>
        <v>2018</v>
      </c>
      <c r="D3807" t="s">
        <v>19</v>
      </c>
      <c r="E3807" t="s">
        <v>18</v>
      </c>
      <c r="F3807" t="s">
        <v>50</v>
      </c>
      <c r="G3807" t="s">
        <v>25</v>
      </c>
      <c r="H3807" t="s">
        <v>146</v>
      </c>
      <c r="I3807" t="s">
        <v>149</v>
      </c>
      <c r="J3807" t="s">
        <v>13</v>
      </c>
      <c r="K3807" t="s">
        <v>1239</v>
      </c>
      <c r="L3807" t="s">
        <v>92</v>
      </c>
      <c r="N3807" t="str">
        <f>IF(ISBLANK(Sales[[#This Row],[return]]),"No",Sales[[#This Row],[return]])</f>
        <v>No</v>
      </c>
      <c r="O3807" s="2">
        <v>43459</v>
      </c>
      <c r="P3807" s="8" t="str">
        <f>TEXT(DAY(Sales[[#This Row],[OrderDate]]),"ddd")</f>
        <v>Wed</v>
      </c>
      <c r="Q3807" s="8" t="str">
        <f>TEXT(MONTH(Sales[[#This Row],[ShipDate]])*29,"mmm")</f>
        <v>Dec</v>
      </c>
      <c r="R3807">
        <v>700</v>
      </c>
      <c r="S3807" t="s">
        <v>566</v>
      </c>
      <c r="T3807" t="s">
        <v>90</v>
      </c>
      <c r="U3807">
        <v>10035</v>
      </c>
      <c r="V3807" s="1">
        <v>0.2</v>
      </c>
      <c r="W3807">
        <v>12</v>
      </c>
      <c r="X3807">
        <v>2</v>
      </c>
      <c r="Y3807">
        <v>34</v>
      </c>
      <c r="AD3807"/>
    </row>
    <row r="3808" spans="1:30" x14ac:dyDescent="0.25">
      <c r="A3808" t="s">
        <v>40</v>
      </c>
      <c r="B3808" s="2">
        <v>43171</v>
      </c>
      <c r="C3808" s="35">
        <f>YEAR(Sales[[#This Row],[ShipDate]])</f>
        <v>2018</v>
      </c>
      <c r="D3808" t="s">
        <v>36</v>
      </c>
      <c r="E3808" t="s">
        <v>18</v>
      </c>
      <c r="F3808" t="s">
        <v>150</v>
      </c>
      <c r="G3808" t="s">
        <v>25</v>
      </c>
      <c r="H3808" t="s">
        <v>88</v>
      </c>
      <c r="I3808" t="s">
        <v>93</v>
      </c>
      <c r="J3808" t="s">
        <v>13</v>
      </c>
      <c r="K3808" t="s">
        <v>1239</v>
      </c>
      <c r="L3808" t="s">
        <v>92</v>
      </c>
      <c r="N3808" t="str">
        <f>IF(ISBLANK(Sales[[#This Row],[return]]),"No",Sales[[#This Row],[return]])</f>
        <v>No</v>
      </c>
      <c r="O3808" s="2">
        <v>43167</v>
      </c>
      <c r="P3808" s="8" t="str">
        <f>TEXT(DAY(Sales[[#This Row],[OrderDate]]),"ddd")</f>
        <v>Sun</v>
      </c>
      <c r="Q3808" s="8" t="str">
        <f>TEXT(MONTH(Sales[[#This Row],[ShipDate]])*29,"mmm")</f>
        <v>Mar</v>
      </c>
      <c r="R3808">
        <v>1367</v>
      </c>
      <c r="S3808" t="s">
        <v>1705</v>
      </c>
      <c r="T3808" t="s">
        <v>90</v>
      </c>
      <c r="U3808">
        <v>19120</v>
      </c>
      <c r="V3808" s="1">
        <v>0.2</v>
      </c>
      <c r="W3808">
        <v>-1</v>
      </c>
      <c r="X3808">
        <v>2</v>
      </c>
      <c r="Y3808">
        <v>6</v>
      </c>
      <c r="AD3808"/>
    </row>
    <row r="3809" spans="1:30" x14ac:dyDescent="0.25">
      <c r="A3809" t="s">
        <v>40</v>
      </c>
      <c r="B3809" s="2">
        <v>43171</v>
      </c>
      <c r="C3809" s="35">
        <f>YEAR(Sales[[#This Row],[ShipDate]])</f>
        <v>2018</v>
      </c>
      <c r="D3809" t="s">
        <v>36</v>
      </c>
      <c r="E3809" t="s">
        <v>18</v>
      </c>
      <c r="F3809" t="s">
        <v>48</v>
      </c>
      <c r="G3809" t="s">
        <v>46</v>
      </c>
      <c r="H3809" t="s">
        <v>88</v>
      </c>
      <c r="I3809" t="s">
        <v>93</v>
      </c>
      <c r="J3809" t="s">
        <v>13</v>
      </c>
      <c r="K3809" t="s">
        <v>1239</v>
      </c>
      <c r="L3809" t="s">
        <v>92</v>
      </c>
      <c r="N3809" t="str">
        <f>IF(ISBLANK(Sales[[#This Row],[return]]),"No",Sales[[#This Row],[return]])</f>
        <v>No</v>
      </c>
      <c r="O3809" s="2">
        <v>43167</v>
      </c>
      <c r="P3809" s="8" t="str">
        <f>TEXT(DAY(Sales[[#This Row],[OrderDate]]),"ddd")</f>
        <v>Sun</v>
      </c>
      <c r="Q3809" s="8" t="str">
        <f>TEXT(MONTH(Sales[[#This Row],[ShipDate]])*29,"mmm")</f>
        <v>Mar</v>
      </c>
      <c r="R3809">
        <v>156</v>
      </c>
      <c r="S3809" t="s">
        <v>2406</v>
      </c>
      <c r="T3809" t="s">
        <v>90</v>
      </c>
      <c r="U3809">
        <v>19120</v>
      </c>
      <c r="V3809" s="1">
        <v>0.4</v>
      </c>
      <c r="W3809">
        <v>-25</v>
      </c>
      <c r="X3809">
        <v>4</v>
      </c>
      <c r="Y3809">
        <v>109</v>
      </c>
      <c r="AD3809"/>
    </row>
    <row r="3810" spans="1:30" x14ac:dyDescent="0.25">
      <c r="A3810" t="s">
        <v>40</v>
      </c>
      <c r="B3810" s="2">
        <v>43316</v>
      </c>
      <c r="C3810" s="35">
        <f>YEAR(Sales[[#This Row],[ShipDate]])</f>
        <v>2018</v>
      </c>
      <c r="D3810" t="s">
        <v>36</v>
      </c>
      <c r="E3810" t="s">
        <v>69</v>
      </c>
      <c r="F3810" t="s">
        <v>50</v>
      </c>
      <c r="G3810" t="s">
        <v>25</v>
      </c>
      <c r="H3810" t="s">
        <v>107</v>
      </c>
      <c r="I3810" t="s">
        <v>70</v>
      </c>
      <c r="J3810" t="s">
        <v>13</v>
      </c>
      <c r="K3810" t="s">
        <v>275</v>
      </c>
      <c r="L3810" t="s">
        <v>68</v>
      </c>
      <c r="N3810" t="str">
        <f>IF(ISBLANK(Sales[[#This Row],[return]]),"No",Sales[[#This Row],[return]])</f>
        <v>No</v>
      </c>
      <c r="O3810" s="2">
        <v>43311</v>
      </c>
      <c r="P3810" s="8" t="str">
        <f>TEXT(DAY(Sales[[#This Row],[OrderDate]]),"ddd")</f>
        <v>Mon</v>
      </c>
      <c r="Q3810" s="8" t="str">
        <f>TEXT(MONTH(Sales[[#This Row],[ShipDate]])*29,"mmm")</f>
        <v>Aug</v>
      </c>
      <c r="R3810">
        <v>716</v>
      </c>
      <c r="S3810" t="s">
        <v>1685</v>
      </c>
      <c r="T3810" t="s">
        <v>66</v>
      </c>
      <c r="U3810">
        <v>77070</v>
      </c>
      <c r="V3810" s="1">
        <v>0.8</v>
      </c>
      <c r="W3810">
        <v>-14</v>
      </c>
      <c r="X3810">
        <v>3</v>
      </c>
      <c r="Y3810">
        <v>9</v>
      </c>
      <c r="AD3810"/>
    </row>
    <row r="3811" spans="1:30" x14ac:dyDescent="0.25">
      <c r="A3811" t="s">
        <v>40</v>
      </c>
      <c r="B3811" s="2">
        <v>43443</v>
      </c>
      <c r="C3811" s="35">
        <f>YEAR(Sales[[#This Row],[ShipDate]])</f>
        <v>2018</v>
      </c>
      <c r="D3811" t="s">
        <v>36</v>
      </c>
      <c r="E3811" t="s">
        <v>18</v>
      </c>
      <c r="F3811" t="s">
        <v>59</v>
      </c>
      <c r="G3811" t="s">
        <v>25</v>
      </c>
      <c r="H3811" t="s">
        <v>79</v>
      </c>
      <c r="I3811" t="s">
        <v>32</v>
      </c>
      <c r="J3811" t="s">
        <v>13</v>
      </c>
      <c r="K3811" t="s">
        <v>1298</v>
      </c>
      <c r="L3811" t="s">
        <v>30</v>
      </c>
      <c r="N3811" t="str">
        <f>IF(ISBLANK(Sales[[#This Row],[return]]),"No",Sales[[#This Row],[return]])</f>
        <v>No</v>
      </c>
      <c r="O3811" s="2">
        <v>43438</v>
      </c>
      <c r="P3811" s="8" t="str">
        <f>TEXT(DAY(Sales[[#This Row],[OrderDate]]),"ddd")</f>
        <v>Wed</v>
      </c>
      <c r="Q3811" s="8" t="str">
        <f>TEXT(MONTH(Sales[[#This Row],[ShipDate]])*29,"mmm")</f>
        <v>Dec</v>
      </c>
      <c r="R3811">
        <v>1708</v>
      </c>
      <c r="S3811" t="s">
        <v>1784</v>
      </c>
      <c r="T3811" t="s">
        <v>28</v>
      </c>
      <c r="U3811">
        <v>94109</v>
      </c>
      <c r="V3811" s="1">
        <v>0</v>
      </c>
      <c r="W3811">
        <v>50</v>
      </c>
      <c r="X3811">
        <v>1</v>
      </c>
      <c r="Y3811">
        <v>105</v>
      </c>
      <c r="AD3811"/>
    </row>
    <row r="3812" spans="1:30" x14ac:dyDescent="0.25">
      <c r="A3812" t="s">
        <v>40</v>
      </c>
      <c r="B3812" s="2">
        <v>43206</v>
      </c>
      <c r="C3812" s="35">
        <f>YEAR(Sales[[#This Row],[ShipDate]])</f>
        <v>2018</v>
      </c>
      <c r="D3812" t="s">
        <v>36</v>
      </c>
      <c r="E3812" t="s">
        <v>18</v>
      </c>
      <c r="F3812" t="s">
        <v>38</v>
      </c>
      <c r="G3812" t="s">
        <v>11</v>
      </c>
      <c r="H3812" t="s">
        <v>171</v>
      </c>
      <c r="I3812" t="s">
        <v>174</v>
      </c>
      <c r="J3812" t="s">
        <v>13</v>
      </c>
      <c r="K3812" t="s">
        <v>822</v>
      </c>
      <c r="L3812" t="s">
        <v>17</v>
      </c>
      <c r="N3812" t="str">
        <f>IF(ISBLANK(Sales[[#This Row],[return]]),"No",Sales[[#This Row],[return]])</f>
        <v>No</v>
      </c>
      <c r="O3812" s="2">
        <v>43202</v>
      </c>
      <c r="P3812" s="8" t="str">
        <f>TEXT(DAY(Sales[[#This Row],[OrderDate]]),"ddd")</f>
        <v>Thu</v>
      </c>
      <c r="Q3812" s="8" t="str">
        <f>TEXT(MONTH(Sales[[#This Row],[ShipDate]])*29,"mmm")</f>
        <v>Apr</v>
      </c>
      <c r="R3812">
        <v>964</v>
      </c>
      <c r="S3812" t="s">
        <v>1316</v>
      </c>
      <c r="T3812" t="s">
        <v>15</v>
      </c>
      <c r="U3812">
        <v>22153</v>
      </c>
      <c r="V3812" s="1">
        <v>0</v>
      </c>
      <c r="W3812">
        <v>76</v>
      </c>
      <c r="X3812">
        <v>4</v>
      </c>
      <c r="Y3812">
        <v>344</v>
      </c>
      <c r="AD3812"/>
    </row>
    <row r="3813" spans="1:30" x14ac:dyDescent="0.25">
      <c r="A3813" t="s">
        <v>40</v>
      </c>
      <c r="B3813" s="2">
        <v>43206</v>
      </c>
      <c r="C3813" s="35">
        <f>YEAR(Sales[[#This Row],[ShipDate]])</f>
        <v>2018</v>
      </c>
      <c r="D3813" t="s">
        <v>36</v>
      </c>
      <c r="E3813" t="s">
        <v>18</v>
      </c>
      <c r="F3813" t="s">
        <v>59</v>
      </c>
      <c r="G3813" t="s">
        <v>25</v>
      </c>
      <c r="H3813" t="s">
        <v>171</v>
      </c>
      <c r="I3813" t="s">
        <v>174</v>
      </c>
      <c r="J3813" t="s">
        <v>13</v>
      </c>
      <c r="K3813" t="s">
        <v>822</v>
      </c>
      <c r="L3813" t="s">
        <v>17</v>
      </c>
      <c r="N3813" t="str">
        <f>IF(ISBLANK(Sales[[#This Row],[return]]),"No",Sales[[#This Row],[return]])</f>
        <v>No</v>
      </c>
      <c r="O3813" s="2">
        <v>43202</v>
      </c>
      <c r="P3813" s="8" t="str">
        <f>TEXT(DAY(Sales[[#This Row],[OrderDate]]),"ddd")</f>
        <v>Thu</v>
      </c>
      <c r="Q3813" s="8" t="str">
        <f>TEXT(MONTH(Sales[[#This Row],[ShipDate]])*29,"mmm")</f>
        <v>Apr</v>
      </c>
      <c r="R3813">
        <v>1741</v>
      </c>
      <c r="S3813" t="s">
        <v>1713</v>
      </c>
      <c r="T3813" t="s">
        <v>15</v>
      </c>
      <c r="U3813">
        <v>22153</v>
      </c>
      <c r="V3813" s="1">
        <v>0</v>
      </c>
      <c r="W3813">
        <v>20</v>
      </c>
      <c r="X3813">
        <v>1</v>
      </c>
      <c r="Y3813">
        <v>41</v>
      </c>
      <c r="AD3813"/>
    </row>
    <row r="3814" spans="1:30" x14ac:dyDescent="0.25">
      <c r="A3814" t="s">
        <v>40</v>
      </c>
      <c r="B3814" s="2">
        <v>43206</v>
      </c>
      <c r="C3814" s="35">
        <f>YEAR(Sales[[#This Row],[ShipDate]])</f>
        <v>2018</v>
      </c>
      <c r="D3814" t="s">
        <v>36</v>
      </c>
      <c r="E3814" t="s">
        <v>18</v>
      </c>
      <c r="F3814" t="s">
        <v>104</v>
      </c>
      <c r="G3814" t="s">
        <v>25</v>
      </c>
      <c r="H3814" t="s">
        <v>171</v>
      </c>
      <c r="I3814" t="s">
        <v>174</v>
      </c>
      <c r="J3814" t="s">
        <v>13</v>
      </c>
      <c r="K3814" t="s">
        <v>822</v>
      </c>
      <c r="L3814" t="s">
        <v>17</v>
      </c>
      <c r="N3814" t="str">
        <f>IF(ISBLANK(Sales[[#This Row],[return]]),"No",Sales[[#This Row],[return]])</f>
        <v>No</v>
      </c>
      <c r="O3814" s="2">
        <v>43202</v>
      </c>
      <c r="P3814" s="8" t="str">
        <f>TEXT(DAY(Sales[[#This Row],[OrderDate]]),"ddd")</f>
        <v>Thu</v>
      </c>
      <c r="Q3814" s="8" t="str">
        <f>TEXT(MONTH(Sales[[#This Row],[ShipDate]])*29,"mmm")</f>
        <v>Apr</v>
      </c>
      <c r="R3814">
        <v>774</v>
      </c>
      <c r="S3814" t="s">
        <v>265</v>
      </c>
      <c r="T3814" t="s">
        <v>15</v>
      </c>
      <c r="U3814">
        <v>22153</v>
      </c>
      <c r="V3814" s="1">
        <v>0</v>
      </c>
      <c r="W3814">
        <v>29</v>
      </c>
      <c r="X3814">
        <v>5</v>
      </c>
      <c r="Y3814">
        <v>64</v>
      </c>
      <c r="AD3814"/>
    </row>
    <row r="3815" spans="1:30" x14ac:dyDescent="0.25">
      <c r="A3815" t="s">
        <v>40</v>
      </c>
      <c r="B3815" s="2">
        <v>43293</v>
      </c>
      <c r="C3815" s="35">
        <f>YEAR(Sales[[#This Row],[ShipDate]])</f>
        <v>2018</v>
      </c>
      <c r="D3815" t="s">
        <v>36</v>
      </c>
      <c r="E3815" t="s">
        <v>18</v>
      </c>
      <c r="F3815" t="s">
        <v>23</v>
      </c>
      <c r="G3815" t="s">
        <v>11</v>
      </c>
      <c r="H3815" t="s">
        <v>1608</v>
      </c>
      <c r="I3815" t="s">
        <v>233</v>
      </c>
      <c r="J3815" t="s">
        <v>13</v>
      </c>
      <c r="K3815" t="s">
        <v>1522</v>
      </c>
      <c r="L3815" t="s">
        <v>30</v>
      </c>
      <c r="N3815" t="str">
        <f>IF(ISBLANK(Sales[[#This Row],[return]]),"No",Sales[[#This Row],[return]])</f>
        <v>No</v>
      </c>
      <c r="O3815" s="2">
        <v>43289</v>
      </c>
      <c r="P3815" s="8" t="str">
        <f>TEXT(DAY(Sales[[#This Row],[OrderDate]]),"ddd")</f>
        <v>Sun</v>
      </c>
      <c r="Q3815" s="8" t="str">
        <f>TEXT(MONTH(Sales[[#This Row],[ShipDate]])*29,"mmm")</f>
        <v>Jul</v>
      </c>
      <c r="R3815">
        <v>1372</v>
      </c>
      <c r="S3815" t="s">
        <v>342</v>
      </c>
      <c r="T3815" t="s">
        <v>28</v>
      </c>
      <c r="U3815">
        <v>80020</v>
      </c>
      <c r="V3815" s="1">
        <v>0.2</v>
      </c>
      <c r="W3815">
        <v>75</v>
      </c>
      <c r="X3815">
        <v>3</v>
      </c>
      <c r="Y3815">
        <v>663</v>
      </c>
      <c r="AD3815"/>
    </row>
    <row r="3816" spans="1:30" x14ac:dyDescent="0.25">
      <c r="A3816" t="s">
        <v>40</v>
      </c>
      <c r="B3816" s="2">
        <v>43293</v>
      </c>
      <c r="C3816" s="35">
        <f>YEAR(Sales[[#This Row],[ShipDate]])</f>
        <v>2018</v>
      </c>
      <c r="D3816" t="s">
        <v>36</v>
      </c>
      <c r="E3816" t="s">
        <v>18</v>
      </c>
      <c r="F3816" t="s">
        <v>39</v>
      </c>
      <c r="G3816" t="s">
        <v>25</v>
      </c>
      <c r="H3816" t="s">
        <v>1608</v>
      </c>
      <c r="I3816" t="s">
        <v>233</v>
      </c>
      <c r="J3816" t="s">
        <v>13</v>
      </c>
      <c r="K3816" t="s">
        <v>1522</v>
      </c>
      <c r="L3816" t="s">
        <v>30</v>
      </c>
      <c r="N3816" t="str">
        <f>IF(ISBLANK(Sales[[#This Row],[return]]),"No",Sales[[#This Row],[return]])</f>
        <v>No</v>
      </c>
      <c r="O3816" s="2">
        <v>43289</v>
      </c>
      <c r="P3816" s="8" t="str">
        <f>TEXT(DAY(Sales[[#This Row],[OrderDate]]),"ddd")</f>
        <v>Sun</v>
      </c>
      <c r="Q3816" s="8" t="str">
        <f>TEXT(MONTH(Sales[[#This Row],[ShipDate]])*29,"mmm")</f>
        <v>Jul</v>
      </c>
      <c r="R3816">
        <v>1263</v>
      </c>
      <c r="S3816" t="s">
        <v>3259</v>
      </c>
      <c r="T3816" t="s">
        <v>28</v>
      </c>
      <c r="U3816">
        <v>80020</v>
      </c>
      <c r="V3816" s="1">
        <v>0.2</v>
      </c>
      <c r="W3816">
        <v>-1</v>
      </c>
      <c r="X3816">
        <v>7</v>
      </c>
      <c r="Y3816">
        <v>33</v>
      </c>
      <c r="AD3816"/>
    </row>
    <row r="3817" spans="1:30" x14ac:dyDescent="0.25">
      <c r="A3817" t="s">
        <v>40</v>
      </c>
      <c r="B3817" s="2">
        <v>43293</v>
      </c>
      <c r="C3817" s="35">
        <f>YEAR(Sales[[#This Row],[ShipDate]])</f>
        <v>2018</v>
      </c>
      <c r="D3817" t="s">
        <v>36</v>
      </c>
      <c r="E3817" t="s">
        <v>18</v>
      </c>
      <c r="F3817" t="s">
        <v>50</v>
      </c>
      <c r="G3817" t="s">
        <v>25</v>
      </c>
      <c r="H3817" t="s">
        <v>1608</v>
      </c>
      <c r="I3817" t="s">
        <v>233</v>
      </c>
      <c r="J3817" t="s">
        <v>13</v>
      </c>
      <c r="K3817" t="s">
        <v>1522</v>
      </c>
      <c r="L3817" t="s">
        <v>30</v>
      </c>
      <c r="N3817" t="str">
        <f>IF(ISBLANK(Sales[[#This Row],[return]]),"No",Sales[[#This Row],[return]])</f>
        <v>No</v>
      </c>
      <c r="O3817" s="2">
        <v>43289</v>
      </c>
      <c r="P3817" s="8" t="str">
        <f>TEXT(DAY(Sales[[#This Row],[OrderDate]]),"ddd")</f>
        <v>Sun</v>
      </c>
      <c r="Q3817" s="8" t="str">
        <f>TEXT(MONTH(Sales[[#This Row],[ShipDate]])*29,"mmm")</f>
        <v>Jul</v>
      </c>
      <c r="R3817">
        <v>714</v>
      </c>
      <c r="S3817" t="s">
        <v>1798</v>
      </c>
      <c r="T3817" t="s">
        <v>28</v>
      </c>
      <c r="U3817">
        <v>80020</v>
      </c>
      <c r="V3817" s="1">
        <v>0.7</v>
      </c>
      <c r="W3817">
        <v>-13</v>
      </c>
      <c r="X3817">
        <v>2</v>
      </c>
      <c r="Y3817">
        <v>20</v>
      </c>
      <c r="AD3817"/>
    </row>
    <row r="3818" spans="1:30" x14ac:dyDescent="0.25">
      <c r="A3818" t="s">
        <v>40</v>
      </c>
      <c r="B3818" s="2">
        <v>43293</v>
      </c>
      <c r="C3818" s="35">
        <f>YEAR(Sales[[#This Row],[ShipDate]])</f>
        <v>2018</v>
      </c>
      <c r="D3818" t="s">
        <v>36</v>
      </c>
      <c r="E3818" t="s">
        <v>18</v>
      </c>
      <c r="F3818" t="s">
        <v>50</v>
      </c>
      <c r="G3818" t="s">
        <v>25</v>
      </c>
      <c r="H3818" t="s">
        <v>1608</v>
      </c>
      <c r="I3818" t="s">
        <v>233</v>
      </c>
      <c r="J3818" t="s">
        <v>13</v>
      </c>
      <c r="K3818" t="s">
        <v>1522</v>
      </c>
      <c r="L3818" t="s">
        <v>30</v>
      </c>
      <c r="N3818" t="str">
        <f>IF(ISBLANK(Sales[[#This Row],[return]]),"No",Sales[[#This Row],[return]])</f>
        <v>No</v>
      </c>
      <c r="O3818" s="2">
        <v>43289</v>
      </c>
      <c r="P3818" s="8" t="str">
        <f>TEXT(DAY(Sales[[#This Row],[OrderDate]]),"ddd")</f>
        <v>Sun</v>
      </c>
      <c r="Q3818" s="8" t="str">
        <f>TEXT(MONTH(Sales[[#This Row],[ShipDate]])*29,"mmm")</f>
        <v>Jul</v>
      </c>
      <c r="R3818">
        <v>1633</v>
      </c>
      <c r="S3818" t="s">
        <v>97</v>
      </c>
      <c r="T3818" t="s">
        <v>28</v>
      </c>
      <c r="U3818">
        <v>80020</v>
      </c>
      <c r="V3818" s="1">
        <v>0.7</v>
      </c>
      <c r="W3818">
        <v>-6</v>
      </c>
      <c r="X3818">
        <v>4</v>
      </c>
      <c r="Y3818">
        <v>9</v>
      </c>
      <c r="AD3818"/>
    </row>
    <row r="3819" spans="1:30" x14ac:dyDescent="0.25">
      <c r="A3819" t="s">
        <v>40</v>
      </c>
      <c r="B3819" s="2">
        <v>43167</v>
      </c>
      <c r="C3819" s="35">
        <f>YEAR(Sales[[#This Row],[ShipDate]])</f>
        <v>2018</v>
      </c>
      <c r="D3819" t="s">
        <v>36</v>
      </c>
      <c r="E3819" t="s">
        <v>18</v>
      </c>
      <c r="F3819" t="s">
        <v>59</v>
      </c>
      <c r="G3819" t="s">
        <v>25</v>
      </c>
      <c r="H3819" t="s">
        <v>302</v>
      </c>
      <c r="I3819" t="s">
        <v>137</v>
      </c>
      <c r="J3819" t="s">
        <v>13</v>
      </c>
      <c r="K3819" t="s">
        <v>41</v>
      </c>
      <c r="L3819" t="s">
        <v>92</v>
      </c>
      <c r="M3819" t="s">
        <v>82</v>
      </c>
      <c r="N3819" t="str">
        <f>IF(ISBLANK(Sales[[#This Row],[return]]),"No",Sales[[#This Row],[return]])</f>
        <v>Yes</v>
      </c>
      <c r="O3819" s="2">
        <v>43162</v>
      </c>
      <c r="P3819" s="8" t="str">
        <f>TEXT(DAY(Sales[[#This Row],[OrderDate]]),"ddd")</f>
        <v>Tue</v>
      </c>
      <c r="Q3819" s="8" t="str">
        <f>TEXT(MONTH(Sales[[#This Row],[ShipDate]])*29,"mmm")</f>
        <v>Mar</v>
      </c>
      <c r="R3819">
        <v>1735</v>
      </c>
      <c r="S3819" t="s">
        <v>2249</v>
      </c>
      <c r="T3819" t="s">
        <v>90</v>
      </c>
      <c r="U3819">
        <v>19711</v>
      </c>
      <c r="V3819" s="1">
        <v>0</v>
      </c>
      <c r="W3819">
        <v>80</v>
      </c>
      <c r="X3819">
        <v>3</v>
      </c>
      <c r="Y3819">
        <v>166</v>
      </c>
      <c r="AD3819"/>
    </row>
    <row r="3820" spans="1:30" x14ac:dyDescent="0.25">
      <c r="A3820" t="s">
        <v>40</v>
      </c>
      <c r="B3820" s="2">
        <v>43167</v>
      </c>
      <c r="C3820" s="35">
        <f>YEAR(Sales[[#This Row],[ShipDate]])</f>
        <v>2018</v>
      </c>
      <c r="D3820" t="s">
        <v>36</v>
      </c>
      <c r="E3820" t="s">
        <v>18</v>
      </c>
      <c r="F3820" t="s">
        <v>50</v>
      </c>
      <c r="G3820" t="s">
        <v>25</v>
      </c>
      <c r="H3820" t="s">
        <v>302</v>
      </c>
      <c r="I3820" t="s">
        <v>137</v>
      </c>
      <c r="J3820" t="s">
        <v>13</v>
      </c>
      <c r="K3820" t="s">
        <v>41</v>
      </c>
      <c r="L3820" t="s">
        <v>92</v>
      </c>
      <c r="M3820" t="s">
        <v>82</v>
      </c>
      <c r="N3820" t="str">
        <f>IF(ISBLANK(Sales[[#This Row],[return]]),"No",Sales[[#This Row],[return]])</f>
        <v>Yes</v>
      </c>
      <c r="O3820" s="2">
        <v>43162</v>
      </c>
      <c r="P3820" s="8" t="str">
        <f>TEXT(DAY(Sales[[#This Row],[OrderDate]]),"ddd")</f>
        <v>Tue</v>
      </c>
      <c r="Q3820" s="8" t="str">
        <f>TEXT(MONTH(Sales[[#This Row],[ShipDate]])*29,"mmm")</f>
        <v>Mar</v>
      </c>
      <c r="R3820">
        <v>704</v>
      </c>
      <c r="S3820" t="s">
        <v>1849</v>
      </c>
      <c r="T3820" t="s">
        <v>90</v>
      </c>
      <c r="U3820">
        <v>19711</v>
      </c>
      <c r="V3820" s="1">
        <v>0</v>
      </c>
      <c r="W3820">
        <v>219</v>
      </c>
      <c r="X3820">
        <v>7</v>
      </c>
      <c r="Y3820">
        <v>448</v>
      </c>
      <c r="AD3820"/>
    </row>
    <row r="3821" spans="1:30" x14ac:dyDescent="0.25">
      <c r="A3821" t="s">
        <v>40</v>
      </c>
      <c r="B3821" s="2">
        <v>43167</v>
      </c>
      <c r="C3821" s="35">
        <f>YEAR(Sales[[#This Row],[ShipDate]])</f>
        <v>2018</v>
      </c>
      <c r="D3821" t="s">
        <v>36</v>
      </c>
      <c r="E3821" t="s">
        <v>18</v>
      </c>
      <c r="F3821" t="s">
        <v>48</v>
      </c>
      <c r="G3821" t="s">
        <v>46</v>
      </c>
      <c r="H3821" t="s">
        <v>302</v>
      </c>
      <c r="I3821" t="s">
        <v>137</v>
      </c>
      <c r="J3821" t="s">
        <v>13</v>
      </c>
      <c r="K3821" t="s">
        <v>41</v>
      </c>
      <c r="L3821" t="s">
        <v>92</v>
      </c>
      <c r="M3821" t="s">
        <v>82</v>
      </c>
      <c r="N3821" t="str">
        <f>IF(ISBLANK(Sales[[#This Row],[return]]),"No",Sales[[#This Row],[return]])</f>
        <v>Yes</v>
      </c>
      <c r="O3821" s="2">
        <v>43162</v>
      </c>
      <c r="P3821" s="8" t="str">
        <f>TEXT(DAY(Sales[[#This Row],[OrderDate]]),"ddd")</f>
        <v>Tue</v>
      </c>
      <c r="Q3821" s="8" t="str">
        <f>TEXT(MONTH(Sales[[#This Row],[ShipDate]])*29,"mmm")</f>
        <v>Mar</v>
      </c>
      <c r="R3821">
        <v>1322</v>
      </c>
      <c r="S3821" t="s">
        <v>2452</v>
      </c>
      <c r="T3821" t="s">
        <v>90</v>
      </c>
      <c r="U3821">
        <v>19711</v>
      </c>
      <c r="V3821" s="1">
        <v>0</v>
      </c>
      <c r="W3821">
        <v>130</v>
      </c>
      <c r="X3821">
        <v>5</v>
      </c>
      <c r="Y3821">
        <v>480</v>
      </c>
      <c r="AD3821"/>
    </row>
    <row r="3822" spans="1:30" x14ac:dyDescent="0.25">
      <c r="A3822" t="s">
        <v>40</v>
      </c>
      <c r="B3822" s="2">
        <v>43309</v>
      </c>
      <c r="C3822" s="35">
        <f>YEAR(Sales[[#This Row],[ShipDate]])</f>
        <v>2018</v>
      </c>
      <c r="D3822" t="s">
        <v>36</v>
      </c>
      <c r="E3822" t="s">
        <v>18</v>
      </c>
      <c r="F3822" t="s">
        <v>59</v>
      </c>
      <c r="G3822" t="s">
        <v>25</v>
      </c>
      <c r="H3822" t="s">
        <v>2116</v>
      </c>
      <c r="I3822" t="s">
        <v>70</v>
      </c>
      <c r="J3822" t="s">
        <v>13</v>
      </c>
      <c r="K3822" t="s">
        <v>912</v>
      </c>
      <c r="L3822" t="s">
        <v>68</v>
      </c>
      <c r="N3822" t="str">
        <f>IF(ISBLANK(Sales[[#This Row],[return]]),"No",Sales[[#This Row],[return]])</f>
        <v>No</v>
      </c>
      <c r="O3822" s="2">
        <v>43304</v>
      </c>
      <c r="P3822" s="8" t="str">
        <f>TEXT(DAY(Sales[[#This Row],[OrderDate]]),"ddd")</f>
        <v>Mon</v>
      </c>
      <c r="Q3822" s="8" t="str">
        <f>TEXT(MONTH(Sales[[#This Row],[ShipDate]])*29,"mmm")</f>
        <v>Jul</v>
      </c>
      <c r="R3822">
        <v>1837</v>
      </c>
      <c r="S3822" t="s">
        <v>1766</v>
      </c>
      <c r="T3822" t="s">
        <v>66</v>
      </c>
      <c r="U3822">
        <v>78501</v>
      </c>
      <c r="V3822" s="1">
        <v>0.2</v>
      </c>
      <c r="W3822">
        <v>2</v>
      </c>
      <c r="X3822">
        <v>1</v>
      </c>
      <c r="Y3822">
        <v>5</v>
      </c>
      <c r="AD3822"/>
    </row>
    <row r="3823" spans="1:30" x14ac:dyDescent="0.25">
      <c r="A3823" t="s">
        <v>40</v>
      </c>
      <c r="B3823" s="2">
        <v>43309</v>
      </c>
      <c r="C3823" s="35">
        <f>YEAR(Sales[[#This Row],[ShipDate]])</f>
        <v>2018</v>
      </c>
      <c r="D3823" t="s">
        <v>36</v>
      </c>
      <c r="E3823" t="s">
        <v>18</v>
      </c>
      <c r="F3823" t="s">
        <v>45</v>
      </c>
      <c r="G3823" t="s">
        <v>25</v>
      </c>
      <c r="H3823" t="s">
        <v>2116</v>
      </c>
      <c r="I3823" t="s">
        <v>70</v>
      </c>
      <c r="J3823" t="s">
        <v>13</v>
      </c>
      <c r="K3823" t="s">
        <v>912</v>
      </c>
      <c r="L3823" t="s">
        <v>68</v>
      </c>
      <c r="N3823" t="str">
        <f>IF(ISBLANK(Sales[[#This Row],[return]]),"No",Sales[[#This Row],[return]])</f>
        <v>No</v>
      </c>
      <c r="O3823" s="2">
        <v>43304</v>
      </c>
      <c r="P3823" s="8" t="str">
        <f>TEXT(DAY(Sales[[#This Row],[OrderDate]]),"ddd")</f>
        <v>Mon</v>
      </c>
      <c r="Q3823" s="8" t="str">
        <f>TEXT(MONTH(Sales[[#This Row],[ShipDate]])*29,"mmm")</f>
        <v>Jul</v>
      </c>
      <c r="R3823">
        <v>1155</v>
      </c>
      <c r="S3823" t="s">
        <v>2120</v>
      </c>
      <c r="T3823" t="s">
        <v>66</v>
      </c>
      <c r="U3823">
        <v>78501</v>
      </c>
      <c r="V3823" s="1">
        <v>0.2</v>
      </c>
      <c r="W3823">
        <v>0</v>
      </c>
      <c r="X3823">
        <v>2</v>
      </c>
      <c r="Y3823">
        <v>4</v>
      </c>
      <c r="AD3823"/>
    </row>
    <row r="3824" spans="1:30" x14ac:dyDescent="0.25">
      <c r="A3824" t="s">
        <v>40</v>
      </c>
      <c r="B3824" s="2">
        <v>43309</v>
      </c>
      <c r="C3824" s="35">
        <f>YEAR(Sales[[#This Row],[ShipDate]])</f>
        <v>2018</v>
      </c>
      <c r="D3824" t="s">
        <v>36</v>
      </c>
      <c r="E3824" t="s">
        <v>18</v>
      </c>
      <c r="F3824" t="s">
        <v>290</v>
      </c>
      <c r="G3824" t="s">
        <v>25</v>
      </c>
      <c r="H3824" t="s">
        <v>2116</v>
      </c>
      <c r="I3824" t="s">
        <v>70</v>
      </c>
      <c r="J3824" t="s">
        <v>13</v>
      </c>
      <c r="K3824" t="s">
        <v>912</v>
      </c>
      <c r="L3824" t="s">
        <v>68</v>
      </c>
      <c r="N3824" t="str">
        <f>IF(ISBLANK(Sales[[#This Row],[return]]),"No",Sales[[#This Row],[return]])</f>
        <v>No</v>
      </c>
      <c r="O3824" s="2">
        <v>43304</v>
      </c>
      <c r="P3824" s="8" t="str">
        <f>TEXT(DAY(Sales[[#This Row],[OrderDate]]),"ddd")</f>
        <v>Mon</v>
      </c>
      <c r="Q3824" s="8" t="str">
        <f>TEXT(MONTH(Sales[[#This Row],[ShipDate]])*29,"mmm")</f>
        <v>Jul</v>
      </c>
      <c r="R3824">
        <v>76</v>
      </c>
      <c r="S3824" t="s">
        <v>1941</v>
      </c>
      <c r="T3824" t="s">
        <v>66</v>
      </c>
      <c r="U3824">
        <v>78501</v>
      </c>
      <c r="V3824" s="1">
        <v>0.2</v>
      </c>
      <c r="W3824">
        <v>1</v>
      </c>
      <c r="X3824">
        <v>2</v>
      </c>
      <c r="Y3824">
        <v>13</v>
      </c>
      <c r="AD3824"/>
    </row>
    <row r="3825" spans="1:30" x14ac:dyDescent="0.25">
      <c r="A3825" t="s">
        <v>40</v>
      </c>
      <c r="B3825" s="2">
        <v>43309</v>
      </c>
      <c r="C3825" s="35">
        <f>YEAR(Sales[[#This Row],[ShipDate]])</f>
        <v>2018</v>
      </c>
      <c r="D3825" t="s">
        <v>36</v>
      </c>
      <c r="E3825" t="s">
        <v>18</v>
      </c>
      <c r="F3825" t="s">
        <v>45</v>
      </c>
      <c r="G3825" t="s">
        <v>25</v>
      </c>
      <c r="H3825" t="s">
        <v>2116</v>
      </c>
      <c r="I3825" t="s">
        <v>70</v>
      </c>
      <c r="J3825" t="s">
        <v>13</v>
      </c>
      <c r="K3825" t="s">
        <v>912</v>
      </c>
      <c r="L3825" t="s">
        <v>68</v>
      </c>
      <c r="N3825" t="str">
        <f>IF(ISBLANK(Sales[[#This Row],[return]]),"No",Sales[[#This Row],[return]])</f>
        <v>No</v>
      </c>
      <c r="O3825" s="2">
        <v>43304</v>
      </c>
      <c r="P3825" s="8" t="str">
        <f>TEXT(DAY(Sales[[#This Row],[OrderDate]]),"ddd")</f>
        <v>Mon</v>
      </c>
      <c r="Q3825" s="8" t="str">
        <f>TEXT(MONTH(Sales[[#This Row],[ShipDate]])*29,"mmm")</f>
        <v>Jul</v>
      </c>
      <c r="R3825">
        <v>346</v>
      </c>
      <c r="S3825" t="s">
        <v>726</v>
      </c>
      <c r="T3825" t="s">
        <v>66</v>
      </c>
      <c r="U3825">
        <v>78501</v>
      </c>
      <c r="V3825" s="1">
        <v>0.2</v>
      </c>
      <c r="W3825">
        <v>15</v>
      </c>
      <c r="X3825">
        <v>5</v>
      </c>
      <c r="Y3825">
        <v>176</v>
      </c>
      <c r="AD3825"/>
    </row>
    <row r="3826" spans="1:30" x14ac:dyDescent="0.25">
      <c r="A3826" t="s">
        <v>40</v>
      </c>
      <c r="B3826" s="2">
        <v>43309</v>
      </c>
      <c r="C3826" s="35">
        <f>YEAR(Sales[[#This Row],[ShipDate]])</f>
        <v>2018</v>
      </c>
      <c r="D3826" t="s">
        <v>36</v>
      </c>
      <c r="E3826" t="s">
        <v>18</v>
      </c>
      <c r="F3826" t="s">
        <v>50</v>
      </c>
      <c r="G3826" t="s">
        <v>25</v>
      </c>
      <c r="H3826" t="s">
        <v>2116</v>
      </c>
      <c r="I3826" t="s">
        <v>70</v>
      </c>
      <c r="J3826" t="s">
        <v>13</v>
      </c>
      <c r="K3826" t="s">
        <v>912</v>
      </c>
      <c r="L3826" t="s">
        <v>68</v>
      </c>
      <c r="N3826" t="str">
        <f>IF(ISBLANK(Sales[[#This Row],[return]]),"No",Sales[[#This Row],[return]])</f>
        <v>No</v>
      </c>
      <c r="O3826" s="2">
        <v>43304</v>
      </c>
      <c r="P3826" s="8" t="str">
        <f>TEXT(DAY(Sales[[#This Row],[OrderDate]]),"ddd")</f>
        <v>Mon</v>
      </c>
      <c r="Q3826" s="8" t="str">
        <f>TEXT(MONTH(Sales[[#This Row],[ShipDate]])*29,"mmm")</f>
        <v>Jul</v>
      </c>
      <c r="R3826">
        <v>1519</v>
      </c>
      <c r="S3826" t="s">
        <v>572</v>
      </c>
      <c r="T3826" t="s">
        <v>66</v>
      </c>
      <c r="U3826">
        <v>78501</v>
      </c>
      <c r="V3826" s="1">
        <v>0.8</v>
      </c>
      <c r="W3826">
        <v>-8</v>
      </c>
      <c r="X3826">
        <v>4</v>
      </c>
      <c r="Y3826">
        <v>5</v>
      </c>
      <c r="AD3826"/>
    </row>
    <row r="3827" spans="1:30" x14ac:dyDescent="0.25">
      <c r="A3827" t="s">
        <v>40</v>
      </c>
      <c r="B3827" s="2">
        <v>43358</v>
      </c>
      <c r="C3827" s="35">
        <f>YEAR(Sales[[#This Row],[ShipDate]])</f>
        <v>2018</v>
      </c>
      <c r="D3827" t="s">
        <v>36</v>
      </c>
      <c r="E3827" t="s">
        <v>31</v>
      </c>
      <c r="F3827" t="s">
        <v>48</v>
      </c>
      <c r="G3827" t="s">
        <v>46</v>
      </c>
      <c r="H3827" t="s">
        <v>34</v>
      </c>
      <c r="I3827" t="s">
        <v>37</v>
      </c>
      <c r="J3827" t="s">
        <v>13</v>
      </c>
      <c r="K3827" t="s">
        <v>1045</v>
      </c>
      <c r="L3827" t="s">
        <v>17</v>
      </c>
      <c r="N3827" t="str">
        <f>IF(ISBLANK(Sales[[#This Row],[return]]),"No",Sales[[#This Row],[return]])</f>
        <v>No</v>
      </c>
      <c r="O3827" s="2">
        <v>43353</v>
      </c>
      <c r="P3827" s="8" t="str">
        <f>TEXT(DAY(Sales[[#This Row],[OrderDate]]),"ddd")</f>
        <v>Tue</v>
      </c>
      <c r="Q3827" s="8" t="str">
        <f>TEXT(MONTH(Sales[[#This Row],[ShipDate]])*29,"mmm")</f>
        <v>Sep</v>
      </c>
      <c r="R3827">
        <v>733</v>
      </c>
      <c r="S3827" t="s">
        <v>2326</v>
      </c>
      <c r="T3827" t="s">
        <v>15</v>
      </c>
      <c r="U3827">
        <v>33311</v>
      </c>
      <c r="V3827" s="1">
        <v>0.2</v>
      </c>
      <c r="W3827">
        <v>58</v>
      </c>
      <c r="X3827">
        <v>7</v>
      </c>
      <c r="Y3827">
        <v>520</v>
      </c>
      <c r="AD3827"/>
    </row>
    <row r="3828" spans="1:30" x14ac:dyDescent="0.25">
      <c r="A3828" t="s">
        <v>10</v>
      </c>
      <c r="B3828" s="2">
        <v>43400</v>
      </c>
      <c r="C3828" s="35">
        <f>YEAR(Sales[[#This Row],[ShipDate]])</f>
        <v>2018</v>
      </c>
      <c r="D3828" t="s">
        <v>36</v>
      </c>
      <c r="E3828" t="s">
        <v>18</v>
      </c>
      <c r="F3828" t="s">
        <v>59</v>
      </c>
      <c r="G3828" t="s">
        <v>25</v>
      </c>
      <c r="H3828" t="s">
        <v>1827</v>
      </c>
      <c r="I3828" t="s">
        <v>32</v>
      </c>
      <c r="J3828" t="s">
        <v>13</v>
      </c>
      <c r="K3828" t="s">
        <v>1125</v>
      </c>
      <c r="L3828" t="s">
        <v>30</v>
      </c>
      <c r="M3828" t="s">
        <v>82</v>
      </c>
      <c r="N3828" t="str">
        <f>IF(ISBLANK(Sales[[#This Row],[return]]),"No",Sales[[#This Row],[return]])</f>
        <v>Yes</v>
      </c>
      <c r="O3828" s="2">
        <v>43394</v>
      </c>
      <c r="P3828" s="8" t="str">
        <f>TEXT(DAY(Sales[[#This Row],[OrderDate]]),"ddd")</f>
        <v>Sat</v>
      </c>
      <c r="Q3828" s="8" t="str">
        <f>TEXT(MONTH(Sales[[#This Row],[ShipDate]])*29,"mmm")</f>
        <v>Oct</v>
      </c>
      <c r="R3828">
        <v>1351</v>
      </c>
      <c r="S3828" t="s">
        <v>3252</v>
      </c>
      <c r="T3828" t="s">
        <v>28</v>
      </c>
      <c r="U3828">
        <v>92503</v>
      </c>
      <c r="V3828" s="1">
        <v>0</v>
      </c>
      <c r="W3828">
        <v>11</v>
      </c>
      <c r="X3828">
        <v>3</v>
      </c>
      <c r="Y3828">
        <v>23</v>
      </c>
      <c r="AD3828"/>
    </row>
    <row r="3829" spans="1:30" x14ac:dyDescent="0.25">
      <c r="A3829" t="s">
        <v>40</v>
      </c>
      <c r="B3829" s="2">
        <v>43233</v>
      </c>
      <c r="C3829" s="35">
        <f>YEAR(Sales[[#This Row],[ShipDate]])</f>
        <v>2018</v>
      </c>
      <c r="D3829" t="s">
        <v>36</v>
      </c>
      <c r="E3829" t="s">
        <v>18</v>
      </c>
      <c r="F3829" t="s">
        <v>48</v>
      </c>
      <c r="G3829" t="s">
        <v>46</v>
      </c>
      <c r="H3829" t="s">
        <v>107</v>
      </c>
      <c r="I3829" t="s">
        <v>70</v>
      </c>
      <c r="J3829" t="s">
        <v>13</v>
      </c>
      <c r="K3829" t="s">
        <v>1540</v>
      </c>
      <c r="L3829" t="s">
        <v>68</v>
      </c>
      <c r="N3829" t="str">
        <f>IF(ISBLANK(Sales[[#This Row],[return]]),"No",Sales[[#This Row],[return]])</f>
        <v>No</v>
      </c>
      <c r="O3829" s="2">
        <v>43229</v>
      </c>
      <c r="P3829" s="8" t="str">
        <f>TEXT(DAY(Sales[[#This Row],[OrderDate]]),"ddd")</f>
        <v>Mon</v>
      </c>
      <c r="Q3829" s="8" t="str">
        <f>TEXT(MONTH(Sales[[#This Row],[ShipDate]])*29,"mmm")</f>
        <v>May</v>
      </c>
      <c r="R3829">
        <v>891</v>
      </c>
      <c r="S3829" t="s">
        <v>3096</v>
      </c>
      <c r="T3829" t="s">
        <v>66</v>
      </c>
      <c r="U3829">
        <v>77036</v>
      </c>
      <c r="V3829" s="1">
        <v>0.2</v>
      </c>
      <c r="W3829">
        <v>2</v>
      </c>
      <c r="X3829">
        <v>2</v>
      </c>
      <c r="Y3829">
        <v>19</v>
      </c>
      <c r="AD3829"/>
    </row>
    <row r="3830" spans="1:30" x14ac:dyDescent="0.25">
      <c r="A3830" t="s">
        <v>40</v>
      </c>
      <c r="B3830" s="2">
        <v>43406</v>
      </c>
      <c r="C3830" s="35">
        <f>YEAR(Sales[[#This Row],[ShipDate]])</f>
        <v>2018</v>
      </c>
      <c r="D3830" t="s">
        <v>36</v>
      </c>
      <c r="E3830" t="s">
        <v>31</v>
      </c>
      <c r="F3830" t="s">
        <v>52</v>
      </c>
      <c r="G3830" t="s">
        <v>25</v>
      </c>
      <c r="H3830" t="s">
        <v>2830</v>
      </c>
      <c r="I3830" t="s">
        <v>389</v>
      </c>
      <c r="J3830" t="s">
        <v>13</v>
      </c>
      <c r="K3830" t="s">
        <v>2623</v>
      </c>
      <c r="L3830" t="s">
        <v>92</v>
      </c>
      <c r="N3830" t="str">
        <f>IF(ISBLANK(Sales[[#This Row],[return]]),"No",Sales[[#This Row],[return]])</f>
        <v>No</v>
      </c>
      <c r="O3830" s="2">
        <v>43402</v>
      </c>
      <c r="P3830" s="8" t="str">
        <f>TEXT(DAY(Sales[[#This Row],[OrderDate]]),"ddd")</f>
        <v>Sun</v>
      </c>
      <c r="Q3830" s="8" t="str">
        <f>TEXT(MONTH(Sales[[#This Row],[ShipDate]])*29,"mmm")</f>
        <v>Nov</v>
      </c>
      <c r="R3830">
        <v>460</v>
      </c>
      <c r="S3830" t="s">
        <v>2159</v>
      </c>
      <c r="T3830" t="s">
        <v>90</v>
      </c>
      <c r="U3830">
        <v>8302</v>
      </c>
      <c r="V3830" s="1">
        <v>0</v>
      </c>
      <c r="W3830">
        <v>3</v>
      </c>
      <c r="X3830">
        <v>3</v>
      </c>
      <c r="Y3830">
        <v>12</v>
      </c>
      <c r="AD3830"/>
    </row>
    <row r="3831" spans="1:30" x14ac:dyDescent="0.25">
      <c r="A3831" t="s">
        <v>40</v>
      </c>
      <c r="B3831" s="2">
        <v>43406</v>
      </c>
      <c r="C3831" s="35">
        <f>YEAR(Sales[[#This Row],[ShipDate]])</f>
        <v>2018</v>
      </c>
      <c r="D3831" t="s">
        <v>36</v>
      </c>
      <c r="E3831" t="s">
        <v>31</v>
      </c>
      <c r="F3831" t="s">
        <v>39</v>
      </c>
      <c r="G3831" t="s">
        <v>25</v>
      </c>
      <c r="H3831" t="s">
        <v>2830</v>
      </c>
      <c r="I3831" t="s">
        <v>389</v>
      </c>
      <c r="J3831" t="s">
        <v>13</v>
      </c>
      <c r="K3831" t="s">
        <v>2623</v>
      </c>
      <c r="L3831" t="s">
        <v>92</v>
      </c>
      <c r="N3831" t="str">
        <f>IF(ISBLANK(Sales[[#This Row],[return]]),"No",Sales[[#This Row],[return]])</f>
        <v>No</v>
      </c>
      <c r="O3831" s="2">
        <v>43402</v>
      </c>
      <c r="P3831" s="8" t="str">
        <f>TEXT(DAY(Sales[[#This Row],[OrderDate]]),"ddd")</f>
        <v>Sun</v>
      </c>
      <c r="Q3831" s="8" t="str">
        <f>TEXT(MONTH(Sales[[#This Row],[ShipDate]])*29,"mmm")</f>
        <v>Nov</v>
      </c>
      <c r="R3831">
        <v>1361</v>
      </c>
      <c r="S3831" t="s">
        <v>1980</v>
      </c>
      <c r="T3831" t="s">
        <v>90</v>
      </c>
      <c r="U3831">
        <v>8302</v>
      </c>
      <c r="V3831" s="1">
        <v>0</v>
      </c>
      <c r="W3831">
        <v>0</v>
      </c>
      <c r="X3831">
        <v>3</v>
      </c>
      <c r="Y3831">
        <v>41</v>
      </c>
      <c r="AD3831"/>
    </row>
    <row r="3832" spans="1:30" x14ac:dyDescent="0.25">
      <c r="A3832" t="s">
        <v>40</v>
      </c>
      <c r="B3832" s="2">
        <v>43467</v>
      </c>
      <c r="C3832" s="35">
        <f>YEAR(Sales[[#This Row],[ShipDate]])</f>
        <v>2019</v>
      </c>
      <c r="D3832" t="s">
        <v>36</v>
      </c>
      <c r="E3832" t="s">
        <v>18</v>
      </c>
      <c r="F3832" t="s">
        <v>39</v>
      </c>
      <c r="G3832" t="s">
        <v>25</v>
      </c>
      <c r="H3832" t="s">
        <v>1412</v>
      </c>
      <c r="I3832" t="s">
        <v>32</v>
      </c>
      <c r="J3832" t="s">
        <v>13</v>
      </c>
      <c r="K3832" t="s">
        <v>1387</v>
      </c>
      <c r="L3832" t="s">
        <v>30</v>
      </c>
      <c r="N3832" t="str">
        <f>IF(ISBLANK(Sales[[#This Row],[return]]),"No",Sales[[#This Row],[return]])</f>
        <v>No</v>
      </c>
      <c r="O3832" s="2">
        <v>43463</v>
      </c>
      <c r="P3832" s="8" t="str">
        <f>TEXT(DAY(Sales[[#This Row],[OrderDate]]),"ddd")</f>
        <v>Sun</v>
      </c>
      <c r="Q3832" s="8" t="str">
        <f>TEXT(MONTH(Sales[[#This Row],[ShipDate]])*29,"mmm")</f>
        <v>Jan</v>
      </c>
      <c r="R3832">
        <v>1320</v>
      </c>
      <c r="S3832" t="s">
        <v>2041</v>
      </c>
      <c r="T3832" t="s">
        <v>28</v>
      </c>
      <c r="U3832">
        <v>95823</v>
      </c>
      <c r="V3832" s="1">
        <v>0</v>
      </c>
      <c r="W3832">
        <v>4</v>
      </c>
      <c r="X3832">
        <v>1</v>
      </c>
      <c r="Y3832">
        <v>14</v>
      </c>
      <c r="AD3832"/>
    </row>
    <row r="3833" spans="1:30" x14ac:dyDescent="0.25">
      <c r="A3833" t="s">
        <v>40</v>
      </c>
      <c r="B3833" s="2">
        <v>43467</v>
      </c>
      <c r="C3833" s="35">
        <f>YEAR(Sales[[#This Row],[ShipDate]])</f>
        <v>2019</v>
      </c>
      <c r="D3833" t="s">
        <v>36</v>
      </c>
      <c r="E3833" t="s">
        <v>18</v>
      </c>
      <c r="F3833" t="s">
        <v>290</v>
      </c>
      <c r="G3833" t="s">
        <v>25</v>
      </c>
      <c r="H3833" t="s">
        <v>1412</v>
      </c>
      <c r="I3833" t="s">
        <v>32</v>
      </c>
      <c r="J3833" t="s">
        <v>13</v>
      </c>
      <c r="K3833" t="s">
        <v>1387</v>
      </c>
      <c r="L3833" t="s">
        <v>30</v>
      </c>
      <c r="N3833" t="str">
        <f>IF(ISBLANK(Sales[[#This Row],[return]]),"No",Sales[[#This Row],[return]])</f>
        <v>No</v>
      </c>
      <c r="O3833" s="2">
        <v>43463</v>
      </c>
      <c r="P3833" s="8" t="str">
        <f>TEXT(DAY(Sales[[#This Row],[OrderDate]]),"ddd")</f>
        <v>Sun</v>
      </c>
      <c r="Q3833" s="8" t="str">
        <f>TEXT(MONTH(Sales[[#This Row],[ShipDate]])*29,"mmm")</f>
        <v>Jan</v>
      </c>
      <c r="R3833">
        <v>672</v>
      </c>
      <c r="S3833" t="s">
        <v>2118</v>
      </c>
      <c r="T3833" t="s">
        <v>28</v>
      </c>
      <c r="U3833">
        <v>95823</v>
      </c>
      <c r="V3833" s="1">
        <v>0</v>
      </c>
      <c r="W3833">
        <v>7</v>
      </c>
      <c r="X3833">
        <v>2</v>
      </c>
      <c r="Y3833">
        <v>28</v>
      </c>
      <c r="AD3833"/>
    </row>
    <row r="3834" spans="1:30" x14ac:dyDescent="0.25">
      <c r="A3834" t="s">
        <v>24</v>
      </c>
      <c r="B3834" s="2">
        <v>43314</v>
      </c>
      <c r="C3834" s="35">
        <f>YEAR(Sales[[#This Row],[ShipDate]])</f>
        <v>2018</v>
      </c>
      <c r="D3834" t="s">
        <v>113</v>
      </c>
      <c r="E3834" t="s">
        <v>31</v>
      </c>
      <c r="F3834" t="s">
        <v>52</v>
      </c>
      <c r="G3834" t="s">
        <v>25</v>
      </c>
      <c r="H3834" t="s">
        <v>79</v>
      </c>
      <c r="I3834" t="s">
        <v>32</v>
      </c>
      <c r="J3834" t="s">
        <v>13</v>
      </c>
      <c r="K3834" t="s">
        <v>2743</v>
      </c>
      <c r="L3834" t="s">
        <v>30</v>
      </c>
      <c r="N3834" t="str">
        <f>IF(ISBLANK(Sales[[#This Row],[return]]),"No",Sales[[#This Row],[return]])</f>
        <v>No</v>
      </c>
      <c r="O3834" s="2">
        <v>43311</v>
      </c>
      <c r="P3834" s="8" t="str">
        <f>TEXT(DAY(Sales[[#This Row],[OrderDate]]),"ddd")</f>
        <v>Mon</v>
      </c>
      <c r="Q3834" s="8" t="str">
        <f>TEXT(MONTH(Sales[[#This Row],[ShipDate]])*29,"mmm")</f>
        <v>Aug</v>
      </c>
      <c r="R3834">
        <v>863</v>
      </c>
      <c r="S3834" t="s">
        <v>1854</v>
      </c>
      <c r="T3834" t="s">
        <v>28</v>
      </c>
      <c r="U3834">
        <v>94122</v>
      </c>
      <c r="V3834" s="1">
        <v>0</v>
      </c>
      <c r="W3834">
        <v>179</v>
      </c>
      <c r="X3834">
        <v>2</v>
      </c>
      <c r="Y3834">
        <v>716</v>
      </c>
      <c r="AD3834"/>
    </row>
    <row r="3835" spans="1:30" x14ac:dyDescent="0.25">
      <c r="A3835" t="s">
        <v>10</v>
      </c>
      <c r="B3835" s="2">
        <v>43204</v>
      </c>
      <c r="C3835" s="35">
        <f>YEAR(Sales[[#This Row],[ShipDate]])</f>
        <v>2018</v>
      </c>
      <c r="D3835" t="s">
        <v>607</v>
      </c>
      <c r="E3835" t="s">
        <v>18</v>
      </c>
      <c r="F3835" t="s">
        <v>23</v>
      </c>
      <c r="G3835" t="s">
        <v>11</v>
      </c>
      <c r="H3835" t="s">
        <v>1297</v>
      </c>
      <c r="I3835" t="s">
        <v>169</v>
      </c>
      <c r="J3835" t="s">
        <v>13</v>
      </c>
      <c r="K3835" t="s">
        <v>1298</v>
      </c>
      <c r="L3835" t="s">
        <v>30</v>
      </c>
      <c r="N3835" t="str">
        <f>IF(ISBLANK(Sales[[#This Row],[return]]),"No",Sales[[#This Row],[return]])</f>
        <v>No</v>
      </c>
      <c r="O3835" s="2">
        <v>43204</v>
      </c>
      <c r="P3835" s="8" t="str">
        <f>TEXT(DAY(Sales[[#This Row],[OrderDate]]),"ddd")</f>
        <v>Sat</v>
      </c>
      <c r="Q3835" s="8" t="str">
        <f>TEXT(MONTH(Sales[[#This Row],[ShipDate]])*29,"mmm")</f>
        <v>Apr</v>
      </c>
      <c r="R3835">
        <v>824</v>
      </c>
      <c r="S3835" t="s">
        <v>537</v>
      </c>
      <c r="T3835" t="s">
        <v>28</v>
      </c>
      <c r="U3835">
        <v>85301</v>
      </c>
      <c r="V3835" s="1">
        <v>0.2</v>
      </c>
      <c r="W3835">
        <v>105</v>
      </c>
      <c r="X3835">
        <v>4</v>
      </c>
      <c r="Y3835">
        <v>934</v>
      </c>
      <c r="AD3835"/>
    </row>
    <row r="3836" spans="1:30" x14ac:dyDescent="0.25">
      <c r="A3836" t="s">
        <v>10</v>
      </c>
      <c r="B3836" s="2">
        <v>43204</v>
      </c>
      <c r="C3836" s="35">
        <f>YEAR(Sales[[#This Row],[ShipDate]])</f>
        <v>2018</v>
      </c>
      <c r="D3836" t="s">
        <v>607</v>
      </c>
      <c r="E3836" t="s">
        <v>18</v>
      </c>
      <c r="F3836" t="s">
        <v>39</v>
      </c>
      <c r="G3836" t="s">
        <v>25</v>
      </c>
      <c r="H3836" t="s">
        <v>1297</v>
      </c>
      <c r="I3836" t="s">
        <v>169</v>
      </c>
      <c r="J3836" t="s">
        <v>13</v>
      </c>
      <c r="K3836" t="s">
        <v>1298</v>
      </c>
      <c r="L3836" t="s">
        <v>30</v>
      </c>
      <c r="N3836" t="str">
        <f>IF(ISBLANK(Sales[[#This Row],[return]]),"No",Sales[[#This Row],[return]])</f>
        <v>No</v>
      </c>
      <c r="O3836" s="2">
        <v>43204</v>
      </c>
      <c r="P3836" s="8" t="str">
        <f>TEXT(DAY(Sales[[#This Row],[OrderDate]]),"ddd")</f>
        <v>Sat</v>
      </c>
      <c r="Q3836" s="8" t="str">
        <f>TEXT(MONTH(Sales[[#This Row],[ShipDate]])*29,"mmm")</f>
        <v>Apr</v>
      </c>
      <c r="R3836">
        <v>652</v>
      </c>
      <c r="S3836" t="s">
        <v>460</v>
      </c>
      <c r="T3836" t="s">
        <v>28</v>
      </c>
      <c r="U3836">
        <v>85301</v>
      </c>
      <c r="V3836" s="1">
        <v>0.2</v>
      </c>
      <c r="W3836">
        <v>4</v>
      </c>
      <c r="X3836">
        <v>4</v>
      </c>
      <c r="Y3836">
        <v>43</v>
      </c>
      <c r="AD3836"/>
    </row>
    <row r="3837" spans="1:30" x14ac:dyDescent="0.25">
      <c r="A3837" t="s">
        <v>24</v>
      </c>
      <c r="B3837" s="2">
        <v>43228</v>
      </c>
      <c r="C3837" s="35">
        <f>YEAR(Sales[[#This Row],[ShipDate]])</f>
        <v>2018</v>
      </c>
      <c r="D3837" t="s">
        <v>113</v>
      </c>
      <c r="E3837" t="s">
        <v>31</v>
      </c>
      <c r="F3837" t="s">
        <v>59</v>
      </c>
      <c r="G3837" t="s">
        <v>25</v>
      </c>
      <c r="H3837" t="s">
        <v>559</v>
      </c>
      <c r="I3837" t="s">
        <v>180</v>
      </c>
      <c r="J3837" t="s">
        <v>13</v>
      </c>
      <c r="K3837" t="s">
        <v>2772</v>
      </c>
      <c r="L3837" t="s">
        <v>17</v>
      </c>
      <c r="N3837" t="str">
        <f>IF(ISBLANK(Sales[[#This Row],[return]]),"No",Sales[[#This Row],[return]])</f>
        <v>No</v>
      </c>
      <c r="O3837" s="2">
        <v>43225</v>
      </c>
      <c r="P3837" s="8" t="str">
        <f>TEXT(DAY(Sales[[#This Row],[OrderDate]]),"ddd")</f>
        <v>Thu</v>
      </c>
      <c r="Q3837" s="8" t="str">
        <f>TEXT(MONTH(Sales[[#This Row],[ShipDate]])*29,"mmm")</f>
        <v>May</v>
      </c>
      <c r="R3837">
        <v>1762</v>
      </c>
      <c r="S3837" t="s">
        <v>2014</v>
      </c>
      <c r="T3837" t="s">
        <v>15</v>
      </c>
      <c r="U3837">
        <v>37130</v>
      </c>
      <c r="V3837" s="1">
        <v>0.2</v>
      </c>
      <c r="W3837">
        <v>5</v>
      </c>
      <c r="X3837">
        <v>3</v>
      </c>
      <c r="Y3837">
        <v>14</v>
      </c>
      <c r="AD3837"/>
    </row>
    <row r="3838" spans="1:30" x14ac:dyDescent="0.25">
      <c r="A3838" t="s">
        <v>40</v>
      </c>
      <c r="B3838" s="2">
        <v>43454</v>
      </c>
      <c r="C3838" s="35">
        <f>YEAR(Sales[[#This Row],[ShipDate]])</f>
        <v>2018</v>
      </c>
      <c r="D3838" t="s">
        <v>19</v>
      </c>
      <c r="E3838" t="s">
        <v>31</v>
      </c>
      <c r="F3838" t="s">
        <v>50</v>
      </c>
      <c r="G3838" t="s">
        <v>25</v>
      </c>
      <c r="H3838" t="s">
        <v>502</v>
      </c>
      <c r="I3838" t="s">
        <v>37</v>
      </c>
      <c r="J3838" t="s">
        <v>13</v>
      </c>
      <c r="K3838" t="s">
        <v>503</v>
      </c>
      <c r="L3838" t="s">
        <v>17</v>
      </c>
      <c r="N3838" t="str">
        <f>IF(ISBLANK(Sales[[#This Row],[return]]),"No",Sales[[#This Row],[return]])</f>
        <v>No</v>
      </c>
      <c r="O3838" s="2">
        <v>43452</v>
      </c>
      <c r="P3838" s="8" t="str">
        <f>TEXT(DAY(Sales[[#This Row],[OrderDate]]),"ddd")</f>
        <v>Wed</v>
      </c>
      <c r="Q3838" s="8" t="str">
        <f>TEXT(MONTH(Sales[[#This Row],[ShipDate]])*29,"mmm")</f>
        <v>Dec</v>
      </c>
      <c r="R3838">
        <v>718</v>
      </c>
      <c r="S3838" t="s">
        <v>504</v>
      </c>
      <c r="T3838" t="s">
        <v>15</v>
      </c>
      <c r="U3838">
        <v>33319</v>
      </c>
      <c r="V3838" s="1">
        <v>0.7</v>
      </c>
      <c r="W3838">
        <v>-169</v>
      </c>
      <c r="X3838">
        <v>7</v>
      </c>
      <c r="Y3838">
        <v>254</v>
      </c>
      <c r="AD3838"/>
    </row>
    <row r="3839" spans="1:30" x14ac:dyDescent="0.25">
      <c r="A3839" t="s">
        <v>40</v>
      </c>
      <c r="B3839" s="2">
        <v>43454</v>
      </c>
      <c r="C3839" s="35">
        <f>YEAR(Sales[[#This Row],[ShipDate]])</f>
        <v>2018</v>
      </c>
      <c r="D3839" t="s">
        <v>19</v>
      </c>
      <c r="E3839" t="s">
        <v>31</v>
      </c>
      <c r="F3839" t="s">
        <v>52</v>
      </c>
      <c r="G3839" t="s">
        <v>25</v>
      </c>
      <c r="H3839" t="s">
        <v>502</v>
      </c>
      <c r="I3839" t="s">
        <v>37</v>
      </c>
      <c r="J3839" t="s">
        <v>13</v>
      </c>
      <c r="K3839" t="s">
        <v>503</v>
      </c>
      <c r="L3839" t="s">
        <v>17</v>
      </c>
      <c r="N3839" t="str">
        <f>IF(ISBLANK(Sales[[#This Row],[return]]),"No",Sales[[#This Row],[return]])</f>
        <v>No</v>
      </c>
      <c r="O3839" s="2">
        <v>43452</v>
      </c>
      <c r="P3839" s="8" t="str">
        <f>TEXT(DAY(Sales[[#This Row],[OrderDate]]),"ddd")</f>
        <v>Wed</v>
      </c>
      <c r="Q3839" s="8" t="str">
        <f>TEXT(MONTH(Sales[[#This Row],[ShipDate]])*29,"mmm")</f>
        <v>Dec</v>
      </c>
      <c r="R3839">
        <v>40</v>
      </c>
      <c r="S3839" t="s">
        <v>354</v>
      </c>
      <c r="T3839" t="s">
        <v>15</v>
      </c>
      <c r="U3839">
        <v>33319</v>
      </c>
      <c r="V3839" s="1">
        <v>0.2</v>
      </c>
      <c r="W3839">
        <v>24</v>
      </c>
      <c r="X3839">
        <v>2</v>
      </c>
      <c r="Y3839">
        <v>195</v>
      </c>
      <c r="AD3839"/>
    </row>
    <row r="3840" spans="1:30" x14ac:dyDescent="0.25">
      <c r="A3840" t="s">
        <v>40</v>
      </c>
      <c r="B3840" s="2">
        <v>43454</v>
      </c>
      <c r="C3840" s="35">
        <f>YEAR(Sales[[#This Row],[ShipDate]])</f>
        <v>2018</v>
      </c>
      <c r="D3840" t="s">
        <v>19</v>
      </c>
      <c r="E3840" t="s">
        <v>31</v>
      </c>
      <c r="F3840" t="s">
        <v>290</v>
      </c>
      <c r="G3840" t="s">
        <v>25</v>
      </c>
      <c r="H3840" t="s">
        <v>502</v>
      </c>
      <c r="I3840" t="s">
        <v>37</v>
      </c>
      <c r="J3840" t="s">
        <v>13</v>
      </c>
      <c r="K3840" t="s">
        <v>503</v>
      </c>
      <c r="L3840" t="s">
        <v>17</v>
      </c>
      <c r="N3840" t="str">
        <f>IF(ISBLANK(Sales[[#This Row],[return]]),"No",Sales[[#This Row],[return]])</f>
        <v>No</v>
      </c>
      <c r="O3840" s="2">
        <v>43452</v>
      </c>
      <c r="P3840" s="8" t="str">
        <f>TEXT(DAY(Sales[[#This Row],[OrderDate]]),"ddd")</f>
        <v>Wed</v>
      </c>
      <c r="Q3840" s="8" t="str">
        <f>TEXT(MONTH(Sales[[#This Row],[ShipDate]])*29,"mmm")</f>
        <v>Dec</v>
      </c>
      <c r="R3840">
        <v>1307</v>
      </c>
      <c r="S3840" t="s">
        <v>505</v>
      </c>
      <c r="T3840" t="s">
        <v>15</v>
      </c>
      <c r="U3840">
        <v>33319</v>
      </c>
      <c r="V3840" s="1">
        <v>0.2</v>
      </c>
      <c r="W3840">
        <v>-204</v>
      </c>
      <c r="X3840">
        <v>5</v>
      </c>
      <c r="Y3840">
        <v>961</v>
      </c>
      <c r="AD3840"/>
    </row>
    <row r="3841" spans="1:30" x14ac:dyDescent="0.25">
      <c r="A3841" t="s">
        <v>24</v>
      </c>
      <c r="B3841" s="2">
        <v>43350</v>
      </c>
      <c r="C3841" s="35">
        <f>YEAR(Sales[[#This Row],[ShipDate]])</f>
        <v>2018</v>
      </c>
      <c r="D3841" t="s">
        <v>19</v>
      </c>
      <c r="E3841" t="s">
        <v>69</v>
      </c>
      <c r="F3841" t="s">
        <v>50</v>
      </c>
      <c r="G3841" t="s">
        <v>25</v>
      </c>
      <c r="H3841" t="s">
        <v>107</v>
      </c>
      <c r="I3841" t="s">
        <v>70</v>
      </c>
      <c r="J3841" t="s">
        <v>13</v>
      </c>
      <c r="K3841" t="s">
        <v>1039</v>
      </c>
      <c r="L3841" t="s">
        <v>68</v>
      </c>
      <c r="N3841" t="str">
        <f>IF(ISBLANK(Sales[[#This Row],[return]]),"No",Sales[[#This Row],[return]])</f>
        <v>No</v>
      </c>
      <c r="O3841" s="2">
        <v>43345</v>
      </c>
      <c r="P3841" s="8" t="str">
        <f>TEXT(DAY(Sales[[#This Row],[OrderDate]]),"ddd")</f>
        <v>Mon</v>
      </c>
      <c r="Q3841" s="8" t="str">
        <f>TEXT(MONTH(Sales[[#This Row],[ShipDate]])*29,"mmm")</f>
        <v>Sep</v>
      </c>
      <c r="R3841">
        <v>59</v>
      </c>
      <c r="S3841" t="s">
        <v>3264</v>
      </c>
      <c r="T3841" t="s">
        <v>66</v>
      </c>
      <c r="U3841">
        <v>77070</v>
      </c>
      <c r="V3841" s="1">
        <v>0.8</v>
      </c>
      <c r="W3841">
        <v>-13</v>
      </c>
      <c r="X3841">
        <v>8</v>
      </c>
      <c r="Y3841">
        <v>9</v>
      </c>
      <c r="AD3841"/>
    </row>
    <row r="3842" spans="1:30" x14ac:dyDescent="0.25">
      <c r="A3842" t="s">
        <v>24</v>
      </c>
      <c r="B3842" s="2">
        <v>43350</v>
      </c>
      <c r="C3842" s="35">
        <f>YEAR(Sales[[#This Row],[ShipDate]])</f>
        <v>2018</v>
      </c>
      <c r="D3842" t="s">
        <v>19</v>
      </c>
      <c r="E3842" t="s">
        <v>69</v>
      </c>
      <c r="F3842" t="s">
        <v>99</v>
      </c>
      <c r="G3842" t="s">
        <v>46</v>
      </c>
      <c r="H3842" t="s">
        <v>107</v>
      </c>
      <c r="I3842" t="s">
        <v>70</v>
      </c>
      <c r="J3842" t="s">
        <v>13</v>
      </c>
      <c r="K3842" t="s">
        <v>1039</v>
      </c>
      <c r="L3842" t="s">
        <v>68</v>
      </c>
      <c r="N3842" t="str">
        <f>IF(ISBLANK(Sales[[#This Row],[return]]),"No",Sales[[#This Row],[return]])</f>
        <v>No</v>
      </c>
      <c r="O3842" s="2">
        <v>43345</v>
      </c>
      <c r="P3842" s="8" t="str">
        <f>TEXT(DAY(Sales[[#This Row],[OrderDate]]),"ddd")</f>
        <v>Mon</v>
      </c>
      <c r="Q3842" s="8" t="str">
        <f>TEXT(MONTH(Sales[[#This Row],[ShipDate]])*29,"mmm")</f>
        <v>Sep</v>
      </c>
      <c r="R3842">
        <v>1023</v>
      </c>
      <c r="S3842" t="s">
        <v>2399</v>
      </c>
      <c r="T3842" t="s">
        <v>66</v>
      </c>
      <c r="U3842">
        <v>77070</v>
      </c>
      <c r="V3842" s="1">
        <v>0.2</v>
      </c>
      <c r="W3842">
        <v>34</v>
      </c>
      <c r="X3842">
        <v>5</v>
      </c>
      <c r="Y3842">
        <v>160</v>
      </c>
      <c r="AD3842"/>
    </row>
    <row r="3843" spans="1:30" x14ac:dyDescent="0.25">
      <c r="A3843" t="s">
        <v>40</v>
      </c>
      <c r="B3843" s="2">
        <v>43261</v>
      </c>
      <c r="C3843" s="35">
        <f>YEAR(Sales[[#This Row],[ShipDate]])</f>
        <v>2018</v>
      </c>
      <c r="D3843" t="s">
        <v>36</v>
      </c>
      <c r="E3843" t="s">
        <v>18</v>
      </c>
      <c r="F3843" t="s">
        <v>43</v>
      </c>
      <c r="G3843" t="s">
        <v>11</v>
      </c>
      <c r="H3843" t="s">
        <v>368</v>
      </c>
      <c r="I3843" t="s">
        <v>252</v>
      </c>
      <c r="J3843" t="s">
        <v>13</v>
      </c>
      <c r="K3843" t="s">
        <v>1475</v>
      </c>
      <c r="L3843" t="s">
        <v>92</v>
      </c>
      <c r="N3843" t="str">
        <f>IF(ISBLANK(Sales[[#This Row],[return]]),"No",Sales[[#This Row],[return]])</f>
        <v>No</v>
      </c>
      <c r="O3843" s="2">
        <v>43257</v>
      </c>
      <c r="P3843" s="8" t="str">
        <f>TEXT(DAY(Sales[[#This Row],[OrderDate]]),"ddd")</f>
        <v>Fri</v>
      </c>
      <c r="Q3843" s="8" t="str">
        <f>TEXT(MONTH(Sales[[#This Row],[ShipDate]])*29,"mmm")</f>
        <v>Jun</v>
      </c>
      <c r="R3843">
        <v>505</v>
      </c>
      <c r="S3843" t="s">
        <v>1527</v>
      </c>
      <c r="T3843" t="s">
        <v>90</v>
      </c>
      <c r="U3843">
        <v>45014</v>
      </c>
      <c r="V3843" s="1">
        <v>0.2</v>
      </c>
      <c r="W3843">
        <v>0</v>
      </c>
      <c r="X3843">
        <v>2</v>
      </c>
      <c r="Y3843">
        <v>83</v>
      </c>
      <c r="AD3843"/>
    </row>
    <row r="3844" spans="1:30" x14ac:dyDescent="0.25">
      <c r="A3844" t="s">
        <v>40</v>
      </c>
      <c r="B3844" s="2">
        <v>43261</v>
      </c>
      <c r="C3844" s="35">
        <f>YEAR(Sales[[#This Row],[ShipDate]])</f>
        <v>2018</v>
      </c>
      <c r="D3844" t="s">
        <v>36</v>
      </c>
      <c r="E3844" t="s">
        <v>18</v>
      </c>
      <c r="F3844" t="s">
        <v>43</v>
      </c>
      <c r="G3844" t="s">
        <v>11</v>
      </c>
      <c r="H3844" t="s">
        <v>368</v>
      </c>
      <c r="I3844" t="s">
        <v>252</v>
      </c>
      <c r="J3844" t="s">
        <v>13</v>
      </c>
      <c r="K3844" t="s">
        <v>1475</v>
      </c>
      <c r="L3844" t="s">
        <v>92</v>
      </c>
      <c r="N3844" t="str">
        <f>IF(ISBLANK(Sales[[#This Row],[return]]),"No",Sales[[#This Row],[return]])</f>
        <v>No</v>
      </c>
      <c r="O3844" s="2">
        <v>43257</v>
      </c>
      <c r="P3844" s="8" t="str">
        <f>TEXT(DAY(Sales[[#This Row],[OrderDate]]),"ddd")</f>
        <v>Fri</v>
      </c>
      <c r="Q3844" s="8" t="str">
        <f>TEXT(MONTH(Sales[[#This Row],[ShipDate]])*29,"mmm")</f>
        <v>Jun</v>
      </c>
      <c r="R3844">
        <v>596</v>
      </c>
      <c r="S3844" t="s">
        <v>1087</v>
      </c>
      <c r="T3844" t="s">
        <v>90</v>
      </c>
      <c r="U3844">
        <v>45014</v>
      </c>
      <c r="V3844" s="1">
        <v>0.2</v>
      </c>
      <c r="W3844">
        <v>35</v>
      </c>
      <c r="X3844">
        <v>3</v>
      </c>
      <c r="Y3844">
        <v>466</v>
      </c>
      <c r="AD3844"/>
    </row>
    <row r="3845" spans="1:30" x14ac:dyDescent="0.25">
      <c r="A3845" t="s">
        <v>24</v>
      </c>
      <c r="B3845" s="2">
        <v>43356</v>
      </c>
      <c r="C3845" s="35">
        <f>YEAR(Sales[[#This Row],[ShipDate]])</f>
        <v>2018</v>
      </c>
      <c r="D3845" t="s">
        <v>19</v>
      </c>
      <c r="E3845" t="s">
        <v>18</v>
      </c>
      <c r="F3845" t="s">
        <v>50</v>
      </c>
      <c r="G3845" t="s">
        <v>25</v>
      </c>
      <c r="H3845" t="s">
        <v>2045</v>
      </c>
      <c r="I3845" t="s">
        <v>32</v>
      </c>
      <c r="J3845" t="s">
        <v>13</v>
      </c>
      <c r="K3845" t="s">
        <v>941</v>
      </c>
      <c r="L3845" t="s">
        <v>30</v>
      </c>
      <c r="N3845" t="str">
        <f>IF(ISBLANK(Sales[[#This Row],[return]]),"No",Sales[[#This Row],[return]])</f>
        <v>No</v>
      </c>
      <c r="O3845" s="2">
        <v>43352</v>
      </c>
      <c r="P3845" s="8" t="str">
        <f>TEXT(DAY(Sales[[#This Row],[OrderDate]]),"ddd")</f>
        <v>Mon</v>
      </c>
      <c r="Q3845" s="8" t="str">
        <f>TEXT(MONTH(Sales[[#This Row],[ShipDate]])*29,"mmm")</f>
        <v>Sep</v>
      </c>
      <c r="R3845">
        <v>1602</v>
      </c>
      <c r="S3845" t="s">
        <v>1923</v>
      </c>
      <c r="T3845" t="s">
        <v>28</v>
      </c>
      <c r="U3845">
        <v>95207</v>
      </c>
      <c r="V3845" s="1">
        <v>0.2</v>
      </c>
      <c r="W3845">
        <v>19</v>
      </c>
      <c r="X3845">
        <v>4</v>
      </c>
      <c r="Y3845">
        <v>55</v>
      </c>
      <c r="AD3845"/>
    </row>
    <row r="3846" spans="1:30" x14ac:dyDescent="0.25">
      <c r="A3846" t="s">
        <v>40</v>
      </c>
      <c r="B3846" s="2">
        <v>43149</v>
      </c>
      <c r="C3846" s="35">
        <f>YEAR(Sales[[#This Row],[ShipDate]])</f>
        <v>2018</v>
      </c>
      <c r="D3846" t="s">
        <v>36</v>
      </c>
      <c r="E3846" t="s">
        <v>69</v>
      </c>
      <c r="F3846" t="s">
        <v>59</v>
      </c>
      <c r="G3846" t="s">
        <v>25</v>
      </c>
      <c r="H3846" t="s">
        <v>26</v>
      </c>
      <c r="I3846" t="s">
        <v>32</v>
      </c>
      <c r="J3846" t="s">
        <v>13</v>
      </c>
      <c r="K3846" t="s">
        <v>1039</v>
      </c>
      <c r="L3846" t="s">
        <v>30</v>
      </c>
      <c r="N3846" t="str">
        <f>IF(ISBLANK(Sales[[#This Row],[return]]),"No",Sales[[#This Row],[return]])</f>
        <v>No</v>
      </c>
      <c r="O3846" s="2">
        <v>43144</v>
      </c>
      <c r="P3846" s="8" t="str">
        <f>TEXT(DAY(Sales[[#This Row],[OrderDate]]),"ddd")</f>
        <v>Fri</v>
      </c>
      <c r="Q3846" s="8" t="str">
        <f>TEXT(MONTH(Sales[[#This Row],[ShipDate]])*29,"mmm")</f>
        <v>Feb</v>
      </c>
      <c r="R3846">
        <v>1572</v>
      </c>
      <c r="S3846" t="s">
        <v>1040</v>
      </c>
      <c r="T3846" t="s">
        <v>28</v>
      </c>
      <c r="U3846">
        <v>90045</v>
      </c>
      <c r="V3846" s="1">
        <v>0</v>
      </c>
      <c r="W3846">
        <v>73</v>
      </c>
      <c r="X3846">
        <v>3</v>
      </c>
      <c r="Y3846">
        <v>147</v>
      </c>
      <c r="AD3846"/>
    </row>
    <row r="3847" spans="1:30" x14ac:dyDescent="0.25">
      <c r="A3847" t="s">
        <v>40</v>
      </c>
      <c r="B3847" s="2">
        <v>43216</v>
      </c>
      <c r="C3847" s="35">
        <f>YEAR(Sales[[#This Row],[ShipDate]])</f>
        <v>2018</v>
      </c>
      <c r="D3847" t="s">
        <v>36</v>
      </c>
      <c r="E3847" t="s">
        <v>69</v>
      </c>
      <c r="F3847" t="s">
        <v>43</v>
      </c>
      <c r="G3847" t="s">
        <v>11</v>
      </c>
      <c r="H3847" t="s">
        <v>2960</v>
      </c>
      <c r="I3847" t="s">
        <v>299</v>
      </c>
      <c r="J3847" t="s">
        <v>13</v>
      </c>
      <c r="K3847" t="s">
        <v>2961</v>
      </c>
      <c r="L3847" t="s">
        <v>68</v>
      </c>
      <c r="N3847" t="str">
        <f>IF(ISBLANK(Sales[[#This Row],[return]]),"No",Sales[[#This Row],[return]])</f>
        <v>No</v>
      </c>
      <c r="O3847" s="2">
        <v>43212</v>
      </c>
      <c r="P3847" s="8" t="str">
        <f>TEXT(DAY(Sales[[#This Row],[OrderDate]]),"ddd")</f>
        <v>Sun</v>
      </c>
      <c r="Q3847" s="8" t="str">
        <f>TEXT(MONTH(Sales[[#This Row],[ShipDate]])*29,"mmm")</f>
        <v>Apr</v>
      </c>
      <c r="R3847">
        <v>554</v>
      </c>
      <c r="S3847" t="s">
        <v>1145</v>
      </c>
      <c r="T3847" t="s">
        <v>66</v>
      </c>
      <c r="U3847">
        <v>65109</v>
      </c>
      <c r="V3847" s="1">
        <v>0</v>
      </c>
      <c r="W3847">
        <v>9</v>
      </c>
      <c r="X3847">
        <v>2</v>
      </c>
      <c r="Y3847">
        <v>87</v>
      </c>
      <c r="AD3847"/>
    </row>
    <row r="3848" spans="1:30" x14ac:dyDescent="0.25">
      <c r="A3848" t="s">
        <v>40</v>
      </c>
      <c r="B3848" s="2">
        <v>43359</v>
      </c>
      <c r="C3848" s="35">
        <f>YEAR(Sales[[#This Row],[ShipDate]])</f>
        <v>2018</v>
      </c>
      <c r="D3848" t="s">
        <v>36</v>
      </c>
      <c r="E3848" t="s">
        <v>31</v>
      </c>
      <c r="F3848" t="s">
        <v>43</v>
      </c>
      <c r="G3848" t="s">
        <v>11</v>
      </c>
      <c r="H3848" t="s">
        <v>1867</v>
      </c>
      <c r="I3848" t="s">
        <v>149</v>
      </c>
      <c r="J3848" t="s">
        <v>13</v>
      </c>
      <c r="K3848" t="s">
        <v>2641</v>
      </c>
      <c r="L3848" t="s">
        <v>92</v>
      </c>
      <c r="N3848" t="str">
        <f>IF(ISBLANK(Sales[[#This Row],[return]]),"No",Sales[[#This Row],[return]])</f>
        <v>No</v>
      </c>
      <c r="O3848" s="2">
        <v>43355</v>
      </c>
      <c r="P3848" s="8" t="str">
        <f>TEXT(DAY(Sales[[#This Row],[OrderDate]]),"ddd")</f>
        <v>Thu</v>
      </c>
      <c r="Q3848" s="8" t="str">
        <f>TEXT(MONTH(Sales[[#This Row],[ShipDate]])*29,"mmm")</f>
        <v>Sep</v>
      </c>
      <c r="R3848">
        <v>488</v>
      </c>
      <c r="S3848" t="s">
        <v>1360</v>
      </c>
      <c r="T3848" t="s">
        <v>90</v>
      </c>
      <c r="U3848">
        <v>13501</v>
      </c>
      <c r="V3848" s="1">
        <v>0</v>
      </c>
      <c r="W3848">
        <v>15</v>
      </c>
      <c r="X3848">
        <v>2</v>
      </c>
      <c r="Y3848">
        <v>40</v>
      </c>
      <c r="AD3848"/>
    </row>
    <row r="3849" spans="1:30" x14ac:dyDescent="0.25">
      <c r="A3849" t="s">
        <v>24</v>
      </c>
      <c r="B3849" s="2">
        <v>43347</v>
      </c>
      <c r="C3849" s="35">
        <f>YEAR(Sales[[#This Row],[ShipDate]])</f>
        <v>2018</v>
      </c>
      <c r="D3849" t="s">
        <v>113</v>
      </c>
      <c r="E3849" t="s">
        <v>69</v>
      </c>
      <c r="F3849" t="s">
        <v>39</v>
      </c>
      <c r="G3849" t="s">
        <v>25</v>
      </c>
      <c r="H3849" t="s">
        <v>79</v>
      </c>
      <c r="I3849" t="s">
        <v>32</v>
      </c>
      <c r="J3849" t="s">
        <v>13</v>
      </c>
      <c r="K3849" t="s">
        <v>2899</v>
      </c>
      <c r="L3849" t="s">
        <v>30</v>
      </c>
      <c r="N3849" t="str">
        <f>IF(ISBLANK(Sales[[#This Row],[return]]),"No",Sales[[#This Row],[return]])</f>
        <v>No</v>
      </c>
      <c r="O3849" s="2">
        <v>43345</v>
      </c>
      <c r="P3849" s="8" t="str">
        <f>TEXT(DAY(Sales[[#This Row],[OrderDate]]),"ddd")</f>
        <v>Mon</v>
      </c>
      <c r="Q3849" s="8" t="str">
        <f>TEXT(MONTH(Sales[[#This Row],[ShipDate]])*29,"mmm")</f>
        <v>Sep</v>
      </c>
      <c r="R3849">
        <v>1543</v>
      </c>
      <c r="S3849" t="s">
        <v>360</v>
      </c>
      <c r="T3849" t="s">
        <v>28</v>
      </c>
      <c r="U3849">
        <v>94122</v>
      </c>
      <c r="V3849" s="1">
        <v>0</v>
      </c>
      <c r="W3849">
        <v>12</v>
      </c>
      <c r="X3849">
        <v>3</v>
      </c>
      <c r="Y3849">
        <v>47</v>
      </c>
      <c r="AD3849"/>
    </row>
    <row r="3850" spans="1:30" x14ac:dyDescent="0.25">
      <c r="A3850" t="s">
        <v>10</v>
      </c>
      <c r="B3850" s="2">
        <v>43334</v>
      </c>
      <c r="C3850" s="35">
        <f>YEAR(Sales[[#This Row],[ShipDate]])</f>
        <v>2018</v>
      </c>
      <c r="D3850" t="s">
        <v>36</v>
      </c>
      <c r="E3850" t="s">
        <v>18</v>
      </c>
      <c r="F3850" t="s">
        <v>59</v>
      </c>
      <c r="G3850" t="s">
        <v>25</v>
      </c>
      <c r="H3850" t="s">
        <v>2294</v>
      </c>
      <c r="I3850" t="s">
        <v>32</v>
      </c>
      <c r="J3850" t="s">
        <v>13</v>
      </c>
      <c r="K3850" t="s">
        <v>753</v>
      </c>
      <c r="L3850" t="s">
        <v>30</v>
      </c>
      <c r="N3850" t="str">
        <f>IF(ISBLANK(Sales[[#This Row],[return]]),"No",Sales[[#This Row],[return]])</f>
        <v>No</v>
      </c>
      <c r="O3850" s="2">
        <v>43328</v>
      </c>
      <c r="P3850" s="8" t="str">
        <f>TEXT(DAY(Sales[[#This Row],[OrderDate]]),"ddd")</f>
        <v>Mon</v>
      </c>
      <c r="Q3850" s="8" t="str">
        <f>TEXT(MONTH(Sales[[#This Row],[ShipDate]])*29,"mmm")</f>
        <v>Aug</v>
      </c>
      <c r="R3850">
        <v>1726</v>
      </c>
      <c r="S3850" t="s">
        <v>2040</v>
      </c>
      <c r="T3850" t="s">
        <v>28</v>
      </c>
      <c r="U3850">
        <v>95616</v>
      </c>
      <c r="V3850" s="1">
        <v>0</v>
      </c>
      <c r="W3850">
        <v>16</v>
      </c>
      <c r="X3850">
        <v>5</v>
      </c>
      <c r="Y3850">
        <v>32</v>
      </c>
      <c r="AD3850"/>
    </row>
    <row r="3851" spans="1:30" x14ac:dyDescent="0.25">
      <c r="A3851" t="s">
        <v>10</v>
      </c>
      <c r="B3851" s="2">
        <v>43429</v>
      </c>
      <c r="C3851" s="35">
        <f>YEAR(Sales[[#This Row],[ShipDate]])</f>
        <v>2018</v>
      </c>
      <c r="D3851" t="s">
        <v>36</v>
      </c>
      <c r="E3851" t="s">
        <v>69</v>
      </c>
      <c r="F3851" t="s">
        <v>45</v>
      </c>
      <c r="G3851" t="s">
        <v>25</v>
      </c>
      <c r="H3851" t="s">
        <v>2346</v>
      </c>
      <c r="I3851" t="s">
        <v>149</v>
      </c>
      <c r="J3851" t="s">
        <v>13</v>
      </c>
      <c r="K3851" t="s">
        <v>2956</v>
      </c>
      <c r="L3851" t="s">
        <v>92</v>
      </c>
      <c r="N3851" t="str">
        <f>IF(ISBLANK(Sales[[#This Row],[return]]),"No",Sales[[#This Row],[return]])</f>
        <v>No</v>
      </c>
      <c r="O3851" s="2">
        <v>43423</v>
      </c>
      <c r="P3851" s="8" t="str">
        <f>TEXT(DAY(Sales[[#This Row],[OrderDate]]),"ddd")</f>
        <v>Thu</v>
      </c>
      <c r="Q3851" s="8" t="str">
        <f>TEXT(MONTH(Sales[[#This Row],[ShipDate]])*29,"mmm")</f>
        <v>Nov</v>
      </c>
      <c r="R3851">
        <v>1157</v>
      </c>
      <c r="S3851" t="s">
        <v>3031</v>
      </c>
      <c r="T3851" t="s">
        <v>90</v>
      </c>
      <c r="U3851">
        <v>14304</v>
      </c>
      <c r="V3851" s="1">
        <v>0</v>
      </c>
      <c r="W3851">
        <v>5</v>
      </c>
      <c r="X3851">
        <v>6</v>
      </c>
      <c r="Y3851">
        <v>17</v>
      </c>
      <c r="AD3851"/>
    </row>
    <row r="3852" spans="1:30" x14ac:dyDescent="0.25">
      <c r="A3852" t="s">
        <v>10</v>
      </c>
      <c r="B3852" s="2">
        <v>43429</v>
      </c>
      <c r="C3852" s="35">
        <f>YEAR(Sales[[#This Row],[ShipDate]])</f>
        <v>2018</v>
      </c>
      <c r="D3852" t="s">
        <v>36</v>
      </c>
      <c r="E3852" t="s">
        <v>69</v>
      </c>
      <c r="F3852" t="s">
        <v>50</v>
      </c>
      <c r="G3852" t="s">
        <v>25</v>
      </c>
      <c r="H3852" t="s">
        <v>2346</v>
      </c>
      <c r="I3852" t="s">
        <v>149</v>
      </c>
      <c r="J3852" t="s">
        <v>13</v>
      </c>
      <c r="K3852" t="s">
        <v>2956</v>
      </c>
      <c r="L3852" t="s">
        <v>92</v>
      </c>
      <c r="N3852" t="str">
        <f>IF(ISBLANK(Sales[[#This Row],[return]]),"No",Sales[[#This Row],[return]])</f>
        <v>No</v>
      </c>
      <c r="O3852" s="2">
        <v>43423</v>
      </c>
      <c r="P3852" s="8" t="str">
        <f>TEXT(DAY(Sales[[#This Row],[OrderDate]]),"ddd")</f>
        <v>Thu</v>
      </c>
      <c r="Q3852" s="8" t="str">
        <f>TEXT(MONTH(Sales[[#This Row],[ShipDate]])*29,"mmm")</f>
        <v>Nov</v>
      </c>
      <c r="R3852">
        <v>696</v>
      </c>
      <c r="S3852" t="s">
        <v>1833</v>
      </c>
      <c r="T3852" t="s">
        <v>90</v>
      </c>
      <c r="U3852">
        <v>14304</v>
      </c>
      <c r="V3852" s="1">
        <v>0.2</v>
      </c>
      <c r="W3852">
        <v>6</v>
      </c>
      <c r="X3852">
        <v>3</v>
      </c>
      <c r="Y3852">
        <v>18</v>
      </c>
      <c r="AD3852"/>
    </row>
    <row r="3853" spans="1:30" x14ac:dyDescent="0.25">
      <c r="A3853" t="s">
        <v>10</v>
      </c>
      <c r="B3853" s="2">
        <v>43249</v>
      </c>
      <c r="C3853" s="35">
        <f>YEAR(Sales[[#This Row],[ShipDate]])</f>
        <v>2018</v>
      </c>
      <c r="D3853" t="s">
        <v>19</v>
      </c>
      <c r="E3853" t="s">
        <v>31</v>
      </c>
      <c r="F3853" t="s">
        <v>39</v>
      </c>
      <c r="G3853" t="s">
        <v>25</v>
      </c>
      <c r="H3853" t="s">
        <v>1782</v>
      </c>
      <c r="I3853" t="s">
        <v>37</v>
      </c>
      <c r="J3853" t="s">
        <v>13</v>
      </c>
      <c r="K3853" t="s">
        <v>2601</v>
      </c>
      <c r="L3853" t="s">
        <v>17</v>
      </c>
      <c r="N3853" t="str">
        <f>IF(ISBLANK(Sales[[#This Row],[return]]),"No",Sales[[#This Row],[return]])</f>
        <v>No</v>
      </c>
      <c r="O3853" s="2">
        <v>43246</v>
      </c>
      <c r="P3853" s="8" t="str">
        <f>TEXT(DAY(Sales[[#This Row],[OrderDate]]),"ddd")</f>
        <v>Thu</v>
      </c>
      <c r="Q3853" s="8" t="str">
        <f>TEXT(MONTH(Sales[[#This Row],[ShipDate]])*29,"mmm")</f>
        <v>May</v>
      </c>
      <c r="R3853">
        <v>112</v>
      </c>
      <c r="S3853" t="s">
        <v>1814</v>
      </c>
      <c r="T3853" t="s">
        <v>15</v>
      </c>
      <c r="U3853">
        <v>33445</v>
      </c>
      <c r="V3853" s="1">
        <v>0.2</v>
      </c>
      <c r="W3853">
        <v>14</v>
      </c>
      <c r="X3853">
        <v>6</v>
      </c>
      <c r="Y3853">
        <v>185</v>
      </c>
      <c r="AD3853"/>
    </row>
    <row r="3854" spans="1:30" x14ac:dyDescent="0.25">
      <c r="A3854" t="s">
        <v>10</v>
      </c>
      <c r="B3854" s="2">
        <v>43249</v>
      </c>
      <c r="C3854" s="35">
        <f>YEAR(Sales[[#This Row],[ShipDate]])</f>
        <v>2018</v>
      </c>
      <c r="D3854" t="s">
        <v>19</v>
      </c>
      <c r="E3854" t="s">
        <v>31</v>
      </c>
      <c r="F3854" t="s">
        <v>99</v>
      </c>
      <c r="G3854" t="s">
        <v>46</v>
      </c>
      <c r="H3854" t="s">
        <v>1782</v>
      </c>
      <c r="I3854" t="s">
        <v>37</v>
      </c>
      <c r="J3854" t="s">
        <v>13</v>
      </c>
      <c r="K3854" t="s">
        <v>2601</v>
      </c>
      <c r="L3854" t="s">
        <v>17</v>
      </c>
      <c r="N3854" t="str">
        <f>IF(ISBLANK(Sales[[#This Row],[return]]),"No",Sales[[#This Row],[return]])</f>
        <v>No</v>
      </c>
      <c r="O3854" s="2">
        <v>43246</v>
      </c>
      <c r="P3854" s="8" t="str">
        <f>TEXT(DAY(Sales[[#This Row],[OrderDate]]),"ddd")</f>
        <v>Thu</v>
      </c>
      <c r="Q3854" s="8" t="str">
        <f>TEXT(MONTH(Sales[[#This Row],[ShipDate]])*29,"mmm")</f>
        <v>May</v>
      </c>
      <c r="R3854">
        <v>915</v>
      </c>
      <c r="S3854" t="s">
        <v>945</v>
      </c>
      <c r="T3854" t="s">
        <v>15</v>
      </c>
      <c r="U3854">
        <v>33445</v>
      </c>
      <c r="V3854" s="1">
        <v>0.2</v>
      </c>
      <c r="W3854">
        <v>12</v>
      </c>
      <c r="X3854">
        <v>2</v>
      </c>
      <c r="Y3854">
        <v>48</v>
      </c>
      <c r="AD3854"/>
    </row>
    <row r="3855" spans="1:30" x14ac:dyDescent="0.25">
      <c r="A3855" t="s">
        <v>40</v>
      </c>
      <c r="B3855" s="2">
        <v>43266</v>
      </c>
      <c r="C3855" s="35">
        <f>YEAR(Sales[[#This Row],[ShipDate]])</f>
        <v>2018</v>
      </c>
      <c r="D3855" t="s">
        <v>36</v>
      </c>
      <c r="E3855" t="s">
        <v>18</v>
      </c>
      <c r="F3855" t="s">
        <v>33</v>
      </c>
      <c r="G3855" t="s">
        <v>25</v>
      </c>
      <c r="H3855" t="s">
        <v>26</v>
      </c>
      <c r="I3855" t="s">
        <v>32</v>
      </c>
      <c r="J3855" t="s">
        <v>13</v>
      </c>
      <c r="K3855" t="s">
        <v>865</v>
      </c>
      <c r="L3855" t="s">
        <v>30</v>
      </c>
      <c r="N3855" t="str">
        <f>IF(ISBLANK(Sales[[#This Row],[return]]),"No",Sales[[#This Row],[return]])</f>
        <v>No</v>
      </c>
      <c r="O3855" s="2">
        <v>43261</v>
      </c>
      <c r="P3855" s="8" t="str">
        <f>TEXT(DAY(Sales[[#This Row],[OrderDate]]),"ddd")</f>
        <v>Tue</v>
      </c>
      <c r="Q3855" s="8" t="str">
        <f>TEXT(MONTH(Sales[[#This Row],[ShipDate]])*29,"mmm")</f>
        <v>Jun</v>
      </c>
      <c r="R3855">
        <v>180</v>
      </c>
      <c r="S3855" t="s">
        <v>866</v>
      </c>
      <c r="T3855" t="s">
        <v>28</v>
      </c>
      <c r="U3855">
        <v>90045</v>
      </c>
      <c r="V3855" s="1">
        <v>0</v>
      </c>
      <c r="W3855">
        <v>10</v>
      </c>
      <c r="X3855">
        <v>2</v>
      </c>
      <c r="Y3855">
        <v>21</v>
      </c>
      <c r="AD3855"/>
    </row>
    <row r="3856" spans="1:30" x14ac:dyDescent="0.25">
      <c r="A3856" t="s">
        <v>40</v>
      </c>
      <c r="B3856" s="2">
        <v>43266</v>
      </c>
      <c r="C3856" s="35">
        <f>YEAR(Sales[[#This Row],[ShipDate]])</f>
        <v>2018</v>
      </c>
      <c r="D3856" t="s">
        <v>36</v>
      </c>
      <c r="E3856" t="s">
        <v>18</v>
      </c>
      <c r="F3856" t="s">
        <v>38</v>
      </c>
      <c r="G3856" t="s">
        <v>11</v>
      </c>
      <c r="H3856" t="s">
        <v>26</v>
      </c>
      <c r="I3856" t="s">
        <v>32</v>
      </c>
      <c r="J3856" t="s">
        <v>13</v>
      </c>
      <c r="K3856" t="s">
        <v>865</v>
      </c>
      <c r="L3856" t="s">
        <v>30</v>
      </c>
      <c r="N3856" t="str">
        <f>IF(ISBLANK(Sales[[#This Row],[return]]),"No",Sales[[#This Row],[return]])</f>
        <v>No</v>
      </c>
      <c r="O3856" s="2">
        <v>43261</v>
      </c>
      <c r="P3856" s="8" t="str">
        <f>TEXT(DAY(Sales[[#This Row],[OrderDate]]),"ddd")</f>
        <v>Tue</v>
      </c>
      <c r="Q3856" s="8" t="str">
        <f>TEXT(MONTH(Sales[[#This Row],[ShipDate]])*29,"mmm")</f>
        <v>Jun</v>
      </c>
      <c r="R3856">
        <v>367</v>
      </c>
      <c r="S3856" t="s">
        <v>867</v>
      </c>
      <c r="T3856" t="s">
        <v>28</v>
      </c>
      <c r="U3856">
        <v>90045</v>
      </c>
      <c r="V3856" s="1">
        <v>0.2</v>
      </c>
      <c r="W3856">
        <v>-217</v>
      </c>
      <c r="X3856">
        <v>4</v>
      </c>
      <c r="Y3856">
        <v>1336</v>
      </c>
      <c r="AD3856"/>
    </row>
    <row r="3857" spans="1:30" x14ac:dyDescent="0.25">
      <c r="A3857" t="s">
        <v>40</v>
      </c>
      <c r="B3857" s="2">
        <v>43266</v>
      </c>
      <c r="C3857" s="35">
        <f>YEAR(Sales[[#This Row],[ShipDate]])</f>
        <v>2018</v>
      </c>
      <c r="D3857" t="s">
        <v>36</v>
      </c>
      <c r="E3857" t="s">
        <v>18</v>
      </c>
      <c r="F3857" t="s">
        <v>59</v>
      </c>
      <c r="G3857" t="s">
        <v>25</v>
      </c>
      <c r="H3857" t="s">
        <v>26</v>
      </c>
      <c r="I3857" t="s">
        <v>32</v>
      </c>
      <c r="J3857" t="s">
        <v>13</v>
      </c>
      <c r="K3857" t="s">
        <v>865</v>
      </c>
      <c r="L3857" t="s">
        <v>30</v>
      </c>
      <c r="N3857" t="str">
        <f>IF(ISBLANK(Sales[[#This Row],[return]]),"No",Sales[[#This Row],[return]])</f>
        <v>No</v>
      </c>
      <c r="O3857" s="2">
        <v>43261</v>
      </c>
      <c r="P3857" s="8" t="str">
        <f>TEXT(DAY(Sales[[#This Row],[OrderDate]]),"ddd")</f>
        <v>Tue</v>
      </c>
      <c r="Q3857" s="8" t="str">
        <f>TEXT(MONTH(Sales[[#This Row],[ShipDate]])*29,"mmm")</f>
        <v>Jun</v>
      </c>
      <c r="R3857">
        <v>1831</v>
      </c>
      <c r="S3857" t="s">
        <v>868</v>
      </c>
      <c r="T3857" t="s">
        <v>28</v>
      </c>
      <c r="U3857">
        <v>90045</v>
      </c>
      <c r="V3857" s="1">
        <v>0</v>
      </c>
      <c r="W3857">
        <v>16</v>
      </c>
      <c r="X3857">
        <v>5</v>
      </c>
      <c r="Y3857">
        <v>32</v>
      </c>
      <c r="AD3857"/>
    </row>
    <row r="3858" spans="1:30" x14ac:dyDescent="0.25">
      <c r="A3858" t="s">
        <v>40</v>
      </c>
      <c r="B3858" s="2">
        <v>43179</v>
      </c>
      <c r="C3858" s="35">
        <f>YEAR(Sales[[#This Row],[ShipDate]])</f>
        <v>2018</v>
      </c>
      <c r="D3858" t="s">
        <v>19</v>
      </c>
      <c r="E3858" t="s">
        <v>18</v>
      </c>
      <c r="F3858" t="s">
        <v>52</v>
      </c>
      <c r="G3858" t="s">
        <v>25</v>
      </c>
      <c r="H3858" t="s">
        <v>197</v>
      </c>
      <c r="I3858" t="s">
        <v>180</v>
      </c>
      <c r="J3858" t="s">
        <v>13</v>
      </c>
      <c r="K3858" t="s">
        <v>320</v>
      </c>
      <c r="L3858" t="s">
        <v>17</v>
      </c>
      <c r="N3858" t="str">
        <f>IF(ISBLANK(Sales[[#This Row],[return]]),"No",Sales[[#This Row],[return]])</f>
        <v>No</v>
      </c>
      <c r="O3858" s="2">
        <v>43177</v>
      </c>
      <c r="P3858" s="8" t="str">
        <f>TEXT(DAY(Sales[[#This Row],[OrderDate]]),"ddd")</f>
        <v>Wed</v>
      </c>
      <c r="Q3858" s="8" t="str">
        <f>TEXT(MONTH(Sales[[#This Row],[ShipDate]])*29,"mmm")</f>
        <v>Mar</v>
      </c>
      <c r="R3858">
        <v>865</v>
      </c>
      <c r="S3858" t="s">
        <v>2025</v>
      </c>
      <c r="T3858" t="s">
        <v>15</v>
      </c>
      <c r="U3858">
        <v>38401</v>
      </c>
      <c r="V3858" s="1">
        <v>0.2</v>
      </c>
      <c r="W3858">
        <v>87</v>
      </c>
      <c r="X3858">
        <v>3</v>
      </c>
      <c r="Y3858">
        <v>872</v>
      </c>
      <c r="AD3858"/>
    </row>
    <row r="3859" spans="1:30" x14ac:dyDescent="0.25">
      <c r="A3859" t="s">
        <v>40</v>
      </c>
      <c r="B3859" s="2">
        <v>43433</v>
      </c>
      <c r="C3859" s="35">
        <f>YEAR(Sales[[#This Row],[ShipDate]])</f>
        <v>2018</v>
      </c>
      <c r="D3859" t="s">
        <v>36</v>
      </c>
      <c r="E3859" t="s">
        <v>18</v>
      </c>
      <c r="F3859" t="s">
        <v>23</v>
      </c>
      <c r="G3859" t="s">
        <v>11</v>
      </c>
      <c r="H3859" t="s">
        <v>26</v>
      </c>
      <c r="I3859" t="s">
        <v>32</v>
      </c>
      <c r="J3859" t="s">
        <v>13</v>
      </c>
      <c r="K3859" t="s">
        <v>1250</v>
      </c>
      <c r="L3859" t="s">
        <v>30</v>
      </c>
      <c r="M3859" t="s">
        <v>82</v>
      </c>
      <c r="N3859" t="str">
        <f>IF(ISBLANK(Sales[[#This Row],[return]]),"No",Sales[[#This Row],[return]])</f>
        <v>Yes</v>
      </c>
      <c r="O3859" s="2">
        <v>43429</v>
      </c>
      <c r="P3859" s="8" t="str">
        <f>TEXT(DAY(Sales[[#This Row],[OrderDate]]),"ddd")</f>
        <v>Wed</v>
      </c>
      <c r="Q3859" s="8" t="str">
        <f>TEXT(MONTH(Sales[[#This Row],[ShipDate]])*29,"mmm")</f>
        <v>Nov</v>
      </c>
      <c r="R3859">
        <v>1233</v>
      </c>
      <c r="S3859" t="s">
        <v>355</v>
      </c>
      <c r="T3859" t="s">
        <v>28</v>
      </c>
      <c r="U3859">
        <v>90032</v>
      </c>
      <c r="V3859" s="1">
        <v>0.2</v>
      </c>
      <c r="W3859">
        <v>19</v>
      </c>
      <c r="X3859">
        <v>3</v>
      </c>
      <c r="Y3859">
        <v>194</v>
      </c>
      <c r="AD3859"/>
    </row>
    <row r="3860" spans="1:30" x14ac:dyDescent="0.25">
      <c r="A3860" t="s">
        <v>40</v>
      </c>
      <c r="B3860" s="2">
        <v>43388</v>
      </c>
      <c r="C3860" s="35">
        <f>YEAR(Sales[[#This Row],[ShipDate]])</f>
        <v>2018</v>
      </c>
      <c r="D3860" t="s">
        <v>36</v>
      </c>
      <c r="E3860" t="s">
        <v>18</v>
      </c>
      <c r="F3860" t="s">
        <v>45</v>
      </c>
      <c r="G3860" t="s">
        <v>25</v>
      </c>
      <c r="H3860" t="s">
        <v>164</v>
      </c>
      <c r="I3860" t="s">
        <v>120</v>
      </c>
      <c r="J3860" t="s">
        <v>13</v>
      </c>
      <c r="K3860" t="s">
        <v>840</v>
      </c>
      <c r="L3860" t="s">
        <v>68</v>
      </c>
      <c r="N3860" t="str">
        <f>IF(ISBLANK(Sales[[#This Row],[return]]),"No",Sales[[#This Row],[return]])</f>
        <v>No</v>
      </c>
      <c r="O3860" s="2">
        <v>43384</v>
      </c>
      <c r="P3860" s="8" t="str">
        <f>TEXT(DAY(Sales[[#This Row],[OrderDate]]),"ddd")</f>
        <v>Wed</v>
      </c>
      <c r="Q3860" s="8" t="str">
        <f>TEXT(MONTH(Sales[[#This Row],[ShipDate]])*29,"mmm")</f>
        <v>Oct</v>
      </c>
      <c r="R3860">
        <v>245</v>
      </c>
      <c r="S3860" t="s">
        <v>2119</v>
      </c>
      <c r="T3860" t="s">
        <v>66</v>
      </c>
      <c r="U3860">
        <v>60610</v>
      </c>
      <c r="V3860" s="1">
        <v>0.2</v>
      </c>
      <c r="W3860">
        <v>1</v>
      </c>
      <c r="X3860">
        <v>2</v>
      </c>
      <c r="Y3860">
        <v>5</v>
      </c>
      <c r="AD3860"/>
    </row>
    <row r="3861" spans="1:30" x14ac:dyDescent="0.25">
      <c r="A3861" t="s">
        <v>40</v>
      </c>
      <c r="B3861" s="2">
        <v>43388</v>
      </c>
      <c r="C3861" s="35">
        <f>YEAR(Sales[[#This Row],[ShipDate]])</f>
        <v>2018</v>
      </c>
      <c r="D3861" t="s">
        <v>36</v>
      </c>
      <c r="E3861" t="s">
        <v>18</v>
      </c>
      <c r="F3861" t="s">
        <v>45</v>
      </c>
      <c r="G3861" t="s">
        <v>25</v>
      </c>
      <c r="H3861" t="s">
        <v>164</v>
      </c>
      <c r="I3861" t="s">
        <v>120</v>
      </c>
      <c r="J3861" t="s">
        <v>13</v>
      </c>
      <c r="K3861" t="s">
        <v>840</v>
      </c>
      <c r="L3861" t="s">
        <v>68</v>
      </c>
      <c r="N3861" t="str">
        <f>IF(ISBLANK(Sales[[#This Row],[return]]),"No",Sales[[#This Row],[return]])</f>
        <v>No</v>
      </c>
      <c r="O3861" s="2">
        <v>43384</v>
      </c>
      <c r="P3861" s="8" t="str">
        <f>TEXT(DAY(Sales[[#This Row],[OrderDate]]),"ddd")</f>
        <v>Wed</v>
      </c>
      <c r="Q3861" s="8" t="str">
        <f>TEXT(MONTH(Sales[[#This Row],[ShipDate]])*29,"mmm")</f>
        <v>Oct</v>
      </c>
      <c r="R3861">
        <v>1122</v>
      </c>
      <c r="S3861" t="s">
        <v>1655</v>
      </c>
      <c r="T3861" t="s">
        <v>66</v>
      </c>
      <c r="U3861">
        <v>60610</v>
      </c>
      <c r="V3861" s="1">
        <v>0.2</v>
      </c>
      <c r="W3861">
        <v>3</v>
      </c>
      <c r="X3861">
        <v>3</v>
      </c>
      <c r="Y3861">
        <v>28</v>
      </c>
      <c r="AD3861"/>
    </row>
    <row r="3862" spans="1:30" x14ac:dyDescent="0.25">
      <c r="A3862" t="s">
        <v>10</v>
      </c>
      <c r="B3862" s="2">
        <v>43425</v>
      </c>
      <c r="C3862" s="35">
        <f>YEAR(Sales[[#This Row],[ShipDate]])</f>
        <v>2018</v>
      </c>
      <c r="D3862" t="s">
        <v>607</v>
      </c>
      <c r="E3862" t="s">
        <v>69</v>
      </c>
      <c r="F3862" t="s">
        <v>21</v>
      </c>
      <c r="G3862" t="s">
        <v>11</v>
      </c>
      <c r="H3862" t="s">
        <v>146</v>
      </c>
      <c r="I3862" t="s">
        <v>149</v>
      </c>
      <c r="J3862" t="s">
        <v>13</v>
      </c>
      <c r="K3862" t="s">
        <v>2929</v>
      </c>
      <c r="L3862" t="s">
        <v>92</v>
      </c>
      <c r="N3862" t="str">
        <f>IF(ISBLANK(Sales[[#This Row],[return]]),"No",Sales[[#This Row],[return]])</f>
        <v>No</v>
      </c>
      <c r="O3862" s="2">
        <v>43425</v>
      </c>
      <c r="P3862" s="8" t="str">
        <f>TEXT(DAY(Sales[[#This Row],[OrderDate]]),"ddd")</f>
        <v>Sat</v>
      </c>
      <c r="Q3862" s="8" t="str">
        <f>TEXT(MONTH(Sales[[#This Row],[ShipDate]])*29,"mmm")</f>
        <v>Nov</v>
      </c>
      <c r="R3862">
        <v>840</v>
      </c>
      <c r="S3862" t="s">
        <v>1511</v>
      </c>
      <c r="T3862" t="s">
        <v>90</v>
      </c>
      <c r="U3862">
        <v>10009</v>
      </c>
      <c r="V3862" s="1">
        <v>0.2</v>
      </c>
      <c r="W3862">
        <v>13</v>
      </c>
      <c r="X3862">
        <v>2</v>
      </c>
      <c r="Y3862">
        <v>114</v>
      </c>
      <c r="AD3862"/>
    </row>
    <row r="3863" spans="1:30" x14ac:dyDescent="0.25">
      <c r="A3863" t="s">
        <v>40</v>
      </c>
      <c r="B3863" s="2">
        <v>43353</v>
      </c>
      <c r="C3863" s="35">
        <f>YEAR(Sales[[#This Row],[ShipDate]])</f>
        <v>2018</v>
      </c>
      <c r="D3863" t="s">
        <v>19</v>
      </c>
      <c r="E3863" t="s">
        <v>69</v>
      </c>
      <c r="F3863" t="s">
        <v>50</v>
      </c>
      <c r="G3863" t="s">
        <v>25</v>
      </c>
      <c r="H3863" t="s">
        <v>1176</v>
      </c>
      <c r="I3863" t="s">
        <v>32</v>
      </c>
      <c r="J3863" t="s">
        <v>13</v>
      </c>
      <c r="K3863" t="s">
        <v>387</v>
      </c>
      <c r="L3863" t="s">
        <v>30</v>
      </c>
      <c r="N3863" t="str">
        <f>IF(ISBLANK(Sales[[#This Row],[return]]),"No",Sales[[#This Row],[return]])</f>
        <v>No</v>
      </c>
      <c r="O3863" s="2">
        <v>43351</v>
      </c>
      <c r="P3863" s="8" t="str">
        <f>TEXT(DAY(Sales[[#This Row],[OrderDate]]),"ddd")</f>
        <v>Sun</v>
      </c>
      <c r="Q3863" s="8" t="str">
        <f>TEXT(MONTH(Sales[[#This Row],[ShipDate]])*29,"mmm")</f>
        <v>Sep</v>
      </c>
      <c r="R3863">
        <v>1492</v>
      </c>
      <c r="S3863" t="s">
        <v>3159</v>
      </c>
      <c r="T3863" t="s">
        <v>28</v>
      </c>
      <c r="U3863">
        <v>93534</v>
      </c>
      <c r="V3863" s="1">
        <v>0.2</v>
      </c>
      <c r="W3863">
        <v>12</v>
      </c>
      <c r="X3863">
        <v>2</v>
      </c>
      <c r="Y3863">
        <v>33</v>
      </c>
      <c r="AD3863"/>
    </row>
    <row r="3864" spans="1:30" x14ac:dyDescent="0.25">
      <c r="A3864" t="s">
        <v>40</v>
      </c>
      <c r="B3864" s="2">
        <v>43353</v>
      </c>
      <c r="C3864" s="35">
        <f>YEAR(Sales[[#This Row],[ShipDate]])</f>
        <v>2018</v>
      </c>
      <c r="D3864" t="s">
        <v>19</v>
      </c>
      <c r="E3864" t="s">
        <v>69</v>
      </c>
      <c r="F3864" t="s">
        <v>50</v>
      </c>
      <c r="G3864" t="s">
        <v>25</v>
      </c>
      <c r="H3864" t="s">
        <v>1176</v>
      </c>
      <c r="I3864" t="s">
        <v>32</v>
      </c>
      <c r="J3864" t="s">
        <v>13</v>
      </c>
      <c r="K3864" t="s">
        <v>387</v>
      </c>
      <c r="L3864" t="s">
        <v>30</v>
      </c>
      <c r="N3864" t="str">
        <f>IF(ISBLANK(Sales[[#This Row],[return]]),"No",Sales[[#This Row],[return]])</f>
        <v>No</v>
      </c>
      <c r="O3864" s="2">
        <v>43351</v>
      </c>
      <c r="P3864" s="8" t="str">
        <f>TEXT(DAY(Sales[[#This Row],[OrderDate]]),"ddd")</f>
        <v>Sun</v>
      </c>
      <c r="Q3864" s="8" t="str">
        <f>TEXT(MONTH(Sales[[#This Row],[ShipDate]])*29,"mmm")</f>
        <v>Sep</v>
      </c>
      <c r="R3864">
        <v>1310</v>
      </c>
      <c r="S3864" t="s">
        <v>952</v>
      </c>
      <c r="T3864" t="s">
        <v>28</v>
      </c>
      <c r="U3864">
        <v>93534</v>
      </c>
      <c r="V3864" s="1">
        <v>0.2</v>
      </c>
      <c r="W3864">
        <v>23</v>
      </c>
      <c r="X3864">
        <v>4</v>
      </c>
      <c r="Y3864">
        <v>67</v>
      </c>
      <c r="AD3864"/>
    </row>
    <row r="3865" spans="1:30" x14ac:dyDescent="0.25">
      <c r="A3865" t="s">
        <v>24</v>
      </c>
      <c r="B3865" s="2">
        <v>43332</v>
      </c>
      <c r="C3865" s="35">
        <f>YEAR(Sales[[#This Row],[ShipDate]])</f>
        <v>2018</v>
      </c>
      <c r="D3865" t="s">
        <v>113</v>
      </c>
      <c r="E3865" t="s">
        <v>18</v>
      </c>
      <c r="F3865" t="s">
        <v>59</v>
      </c>
      <c r="G3865" t="s">
        <v>25</v>
      </c>
      <c r="H3865" t="s">
        <v>1665</v>
      </c>
      <c r="I3865" t="s">
        <v>70</v>
      </c>
      <c r="J3865" t="s">
        <v>13</v>
      </c>
      <c r="K3865" t="s">
        <v>690</v>
      </c>
      <c r="L3865" t="s">
        <v>68</v>
      </c>
      <c r="N3865" t="str">
        <f>IF(ISBLANK(Sales[[#This Row],[return]]),"No",Sales[[#This Row],[return]])</f>
        <v>No</v>
      </c>
      <c r="O3865" s="2">
        <v>43330</v>
      </c>
      <c r="P3865" s="8" t="str">
        <f>TEXT(DAY(Sales[[#This Row],[OrderDate]]),"ddd")</f>
        <v>Wed</v>
      </c>
      <c r="Q3865" s="8" t="str">
        <f>TEXT(MONTH(Sales[[#This Row],[ShipDate]])*29,"mmm")</f>
        <v>Aug</v>
      </c>
      <c r="R3865">
        <v>106</v>
      </c>
      <c r="S3865" t="s">
        <v>1666</v>
      </c>
      <c r="T3865" t="s">
        <v>66</v>
      </c>
      <c r="U3865">
        <v>78539</v>
      </c>
      <c r="V3865" s="1">
        <v>0.2</v>
      </c>
      <c r="W3865">
        <v>30</v>
      </c>
      <c r="X3865">
        <v>8</v>
      </c>
      <c r="Y3865">
        <v>84</v>
      </c>
      <c r="AD3865"/>
    </row>
    <row r="3866" spans="1:30" x14ac:dyDescent="0.25">
      <c r="A3866" t="s">
        <v>24</v>
      </c>
      <c r="B3866" s="2">
        <v>43332</v>
      </c>
      <c r="C3866" s="35">
        <f>YEAR(Sales[[#This Row],[ShipDate]])</f>
        <v>2018</v>
      </c>
      <c r="D3866" t="s">
        <v>113</v>
      </c>
      <c r="E3866" t="s">
        <v>18</v>
      </c>
      <c r="F3866" t="s">
        <v>50</v>
      </c>
      <c r="G3866" t="s">
        <v>25</v>
      </c>
      <c r="H3866" t="s">
        <v>1665</v>
      </c>
      <c r="I3866" t="s">
        <v>70</v>
      </c>
      <c r="J3866" t="s">
        <v>13</v>
      </c>
      <c r="K3866" t="s">
        <v>690</v>
      </c>
      <c r="L3866" t="s">
        <v>68</v>
      </c>
      <c r="N3866" t="str">
        <f>IF(ISBLANK(Sales[[#This Row],[return]]),"No",Sales[[#This Row],[return]])</f>
        <v>No</v>
      </c>
      <c r="O3866" s="2">
        <v>43330</v>
      </c>
      <c r="P3866" s="8" t="str">
        <f>TEXT(DAY(Sales[[#This Row],[OrderDate]]),"ddd")</f>
        <v>Wed</v>
      </c>
      <c r="Q3866" s="8" t="str">
        <f>TEXT(MONTH(Sales[[#This Row],[ShipDate]])*29,"mmm")</f>
        <v>Aug</v>
      </c>
      <c r="R3866">
        <v>722</v>
      </c>
      <c r="S3866" t="s">
        <v>1668</v>
      </c>
      <c r="T3866" t="s">
        <v>66</v>
      </c>
      <c r="U3866">
        <v>78539</v>
      </c>
      <c r="V3866" s="1">
        <v>0.8</v>
      </c>
      <c r="W3866">
        <v>-3</v>
      </c>
      <c r="X3866">
        <v>1</v>
      </c>
      <c r="Y3866">
        <v>2</v>
      </c>
      <c r="AD3866"/>
    </row>
    <row r="3867" spans="1:30" x14ac:dyDescent="0.25">
      <c r="A3867" t="s">
        <v>40</v>
      </c>
      <c r="B3867" s="2">
        <v>43451</v>
      </c>
      <c r="C3867" s="35">
        <f>YEAR(Sales[[#This Row],[ShipDate]])</f>
        <v>2018</v>
      </c>
      <c r="D3867" t="s">
        <v>19</v>
      </c>
      <c r="E3867" t="s">
        <v>18</v>
      </c>
      <c r="F3867" t="s">
        <v>50</v>
      </c>
      <c r="G3867" t="s">
        <v>25</v>
      </c>
      <c r="H3867" t="s">
        <v>2005</v>
      </c>
      <c r="I3867" t="s">
        <v>252</v>
      </c>
      <c r="J3867" t="s">
        <v>13</v>
      </c>
      <c r="K3867" t="s">
        <v>532</v>
      </c>
      <c r="L3867" t="s">
        <v>92</v>
      </c>
      <c r="N3867" t="str">
        <f>IF(ISBLANK(Sales[[#This Row],[return]]),"No",Sales[[#This Row],[return]])</f>
        <v>No</v>
      </c>
      <c r="O3867" s="2">
        <v>43449</v>
      </c>
      <c r="P3867" s="8" t="str">
        <f>TEXT(DAY(Sales[[#This Row],[OrderDate]]),"ddd")</f>
        <v>Sun</v>
      </c>
      <c r="Q3867" s="8" t="str">
        <f>TEXT(MONTH(Sales[[#This Row],[ShipDate]])*29,"mmm")</f>
        <v>Dec</v>
      </c>
      <c r="R3867">
        <v>272</v>
      </c>
      <c r="S3867" t="s">
        <v>1674</v>
      </c>
      <c r="T3867" t="s">
        <v>90</v>
      </c>
      <c r="U3867">
        <v>44221</v>
      </c>
      <c r="V3867" s="1">
        <v>0.7</v>
      </c>
      <c r="W3867">
        <v>-1</v>
      </c>
      <c r="X3867">
        <v>3</v>
      </c>
      <c r="Y3867">
        <v>2</v>
      </c>
      <c r="AD3867"/>
    </row>
    <row r="3868" spans="1:30" x14ac:dyDescent="0.25">
      <c r="A3868" t="s">
        <v>40</v>
      </c>
      <c r="B3868" s="2">
        <v>43391</v>
      </c>
      <c r="C3868" s="35">
        <f>YEAR(Sales[[#This Row],[ShipDate]])</f>
        <v>2018</v>
      </c>
      <c r="D3868" t="s">
        <v>36</v>
      </c>
      <c r="E3868" t="s">
        <v>31</v>
      </c>
      <c r="F3868" t="s">
        <v>59</v>
      </c>
      <c r="G3868" t="s">
        <v>25</v>
      </c>
      <c r="H3868" t="s">
        <v>146</v>
      </c>
      <c r="I3868" t="s">
        <v>149</v>
      </c>
      <c r="J3868" t="s">
        <v>13</v>
      </c>
      <c r="K3868" t="s">
        <v>2666</v>
      </c>
      <c r="L3868" t="s">
        <v>92</v>
      </c>
      <c r="N3868" t="str">
        <f>IF(ISBLANK(Sales[[#This Row],[return]]),"No",Sales[[#This Row],[return]])</f>
        <v>No</v>
      </c>
      <c r="O3868" s="2">
        <v>43387</v>
      </c>
      <c r="P3868" s="8" t="str">
        <f>TEXT(DAY(Sales[[#This Row],[OrderDate]]),"ddd")</f>
        <v>Sat</v>
      </c>
      <c r="Q3868" s="8" t="str">
        <f>TEXT(MONTH(Sales[[#This Row],[ShipDate]])*29,"mmm")</f>
        <v>Oct</v>
      </c>
      <c r="R3868">
        <v>1700</v>
      </c>
      <c r="S3868" t="s">
        <v>671</v>
      </c>
      <c r="T3868" t="s">
        <v>90</v>
      </c>
      <c r="U3868">
        <v>10009</v>
      </c>
      <c r="V3868" s="1">
        <v>0</v>
      </c>
      <c r="W3868">
        <v>55</v>
      </c>
      <c r="X3868">
        <v>2</v>
      </c>
      <c r="Y3868">
        <v>112</v>
      </c>
      <c r="AD3868"/>
    </row>
    <row r="3869" spans="1:30" x14ac:dyDescent="0.25">
      <c r="A3869" t="s">
        <v>40</v>
      </c>
      <c r="B3869" s="2">
        <v>43391</v>
      </c>
      <c r="C3869" s="35">
        <f>YEAR(Sales[[#This Row],[ShipDate]])</f>
        <v>2018</v>
      </c>
      <c r="D3869" t="s">
        <v>36</v>
      </c>
      <c r="E3869" t="s">
        <v>31</v>
      </c>
      <c r="F3869" t="s">
        <v>48</v>
      </c>
      <c r="G3869" t="s">
        <v>46</v>
      </c>
      <c r="H3869" t="s">
        <v>146</v>
      </c>
      <c r="I3869" t="s">
        <v>149</v>
      </c>
      <c r="J3869" t="s">
        <v>13</v>
      </c>
      <c r="K3869" t="s">
        <v>2666</v>
      </c>
      <c r="L3869" t="s">
        <v>92</v>
      </c>
      <c r="N3869" t="str">
        <f>IF(ISBLANK(Sales[[#This Row],[return]]),"No",Sales[[#This Row],[return]])</f>
        <v>No</v>
      </c>
      <c r="O3869" s="2">
        <v>43387</v>
      </c>
      <c r="P3869" s="8" t="str">
        <f>TEXT(DAY(Sales[[#This Row],[OrderDate]]),"ddd")</f>
        <v>Sat</v>
      </c>
      <c r="Q3869" s="8" t="str">
        <f>TEXT(MONTH(Sales[[#This Row],[ShipDate]])*29,"mmm")</f>
        <v>Oct</v>
      </c>
      <c r="R3869">
        <v>1107</v>
      </c>
      <c r="S3869" t="s">
        <v>2569</v>
      </c>
      <c r="T3869" t="s">
        <v>90</v>
      </c>
      <c r="U3869">
        <v>10009</v>
      </c>
      <c r="V3869" s="1">
        <v>0</v>
      </c>
      <c r="W3869">
        <v>273</v>
      </c>
      <c r="X3869">
        <v>7</v>
      </c>
      <c r="Y3869">
        <v>1092</v>
      </c>
      <c r="AD3869"/>
    </row>
    <row r="3870" spans="1:30" x14ac:dyDescent="0.25">
      <c r="A3870" t="s">
        <v>40</v>
      </c>
      <c r="B3870" s="2">
        <v>43439</v>
      </c>
      <c r="C3870" s="35">
        <f>YEAR(Sales[[#This Row],[ShipDate]])</f>
        <v>2018</v>
      </c>
      <c r="D3870" t="s">
        <v>36</v>
      </c>
      <c r="E3870" t="s">
        <v>18</v>
      </c>
      <c r="F3870" t="s">
        <v>23</v>
      </c>
      <c r="G3870" t="s">
        <v>11</v>
      </c>
      <c r="H3870" t="s">
        <v>1501</v>
      </c>
      <c r="I3870" t="s">
        <v>1150</v>
      </c>
      <c r="J3870" t="s">
        <v>13</v>
      </c>
      <c r="K3870" t="s">
        <v>179</v>
      </c>
      <c r="L3870" t="s">
        <v>92</v>
      </c>
      <c r="N3870" t="str">
        <f>IF(ISBLANK(Sales[[#This Row],[return]]),"No",Sales[[#This Row],[return]])</f>
        <v>No</v>
      </c>
      <c r="O3870" s="2">
        <v>43435</v>
      </c>
      <c r="P3870" s="8" t="str">
        <f>TEXT(DAY(Sales[[#This Row],[OrderDate]]),"ddd")</f>
        <v>Sun</v>
      </c>
      <c r="Q3870" s="8" t="str">
        <f>TEXT(MONTH(Sales[[#This Row],[ShipDate]])*29,"mmm")</f>
        <v>Dec</v>
      </c>
      <c r="R3870">
        <v>792</v>
      </c>
      <c r="S3870" t="s">
        <v>1379</v>
      </c>
      <c r="T3870" t="s">
        <v>90</v>
      </c>
      <c r="U3870">
        <v>20852</v>
      </c>
      <c r="V3870" s="1">
        <v>0</v>
      </c>
      <c r="W3870">
        <v>52</v>
      </c>
      <c r="X3870">
        <v>2</v>
      </c>
      <c r="Y3870">
        <v>173</v>
      </c>
      <c r="AD3870"/>
    </row>
    <row r="3871" spans="1:30" x14ac:dyDescent="0.25">
      <c r="A3871" t="s">
        <v>40</v>
      </c>
      <c r="B3871" s="2">
        <v>43439</v>
      </c>
      <c r="C3871" s="35">
        <f>YEAR(Sales[[#This Row],[ShipDate]])</f>
        <v>2018</v>
      </c>
      <c r="D3871" t="s">
        <v>36</v>
      </c>
      <c r="E3871" t="s">
        <v>18</v>
      </c>
      <c r="F3871" t="s">
        <v>48</v>
      </c>
      <c r="G3871" t="s">
        <v>46</v>
      </c>
      <c r="H3871" t="s">
        <v>1501</v>
      </c>
      <c r="I3871" t="s">
        <v>1150</v>
      </c>
      <c r="J3871" t="s">
        <v>13</v>
      </c>
      <c r="K3871" t="s">
        <v>179</v>
      </c>
      <c r="L3871" t="s">
        <v>92</v>
      </c>
      <c r="N3871" t="str">
        <f>IF(ISBLANK(Sales[[#This Row],[return]]),"No",Sales[[#This Row],[return]])</f>
        <v>No</v>
      </c>
      <c r="O3871" s="2">
        <v>43435</v>
      </c>
      <c r="P3871" s="8" t="str">
        <f>TEXT(DAY(Sales[[#This Row],[OrderDate]]),"ddd")</f>
        <v>Sun</v>
      </c>
      <c r="Q3871" s="8" t="str">
        <f>TEXT(MONTH(Sales[[#This Row],[ShipDate]])*29,"mmm")</f>
        <v>Dec</v>
      </c>
      <c r="R3871">
        <v>944</v>
      </c>
      <c r="S3871" t="s">
        <v>345</v>
      </c>
      <c r="T3871" t="s">
        <v>90</v>
      </c>
      <c r="U3871">
        <v>20852</v>
      </c>
      <c r="V3871" s="1">
        <v>0</v>
      </c>
      <c r="W3871">
        <v>45</v>
      </c>
      <c r="X3871">
        <v>3</v>
      </c>
      <c r="Y3871">
        <v>180</v>
      </c>
      <c r="AD3871"/>
    </row>
    <row r="3872" spans="1:30" x14ac:dyDescent="0.25">
      <c r="A3872" t="s">
        <v>10</v>
      </c>
      <c r="B3872" s="2">
        <v>43129</v>
      </c>
      <c r="C3872" s="35">
        <f>YEAR(Sales[[#This Row],[ShipDate]])</f>
        <v>2018</v>
      </c>
      <c r="D3872" t="s">
        <v>36</v>
      </c>
      <c r="E3872" t="s">
        <v>18</v>
      </c>
      <c r="F3872" t="s">
        <v>43</v>
      </c>
      <c r="G3872" t="s">
        <v>11</v>
      </c>
      <c r="H3872" t="s">
        <v>26</v>
      </c>
      <c r="I3872" t="s">
        <v>32</v>
      </c>
      <c r="J3872" t="s">
        <v>13</v>
      </c>
      <c r="K3872" t="s">
        <v>1600</v>
      </c>
      <c r="L3872" t="s">
        <v>30</v>
      </c>
      <c r="N3872" t="str">
        <f>IF(ISBLANK(Sales[[#This Row],[return]]),"No",Sales[[#This Row],[return]])</f>
        <v>No</v>
      </c>
      <c r="O3872" s="2">
        <v>43123</v>
      </c>
      <c r="P3872" s="8" t="str">
        <f>TEXT(DAY(Sales[[#This Row],[OrderDate]]),"ddd")</f>
        <v>Mon</v>
      </c>
      <c r="Q3872" s="8" t="str">
        <f>TEXT(MONTH(Sales[[#This Row],[ShipDate]])*29,"mmm")</f>
        <v>Jan</v>
      </c>
      <c r="R3872">
        <v>491</v>
      </c>
      <c r="S3872" t="s">
        <v>1247</v>
      </c>
      <c r="T3872" t="s">
        <v>28</v>
      </c>
      <c r="U3872">
        <v>90036</v>
      </c>
      <c r="V3872" s="1">
        <v>0</v>
      </c>
      <c r="W3872">
        <v>22</v>
      </c>
      <c r="X3872">
        <v>7</v>
      </c>
      <c r="Y3872">
        <v>60</v>
      </c>
      <c r="AD3872"/>
    </row>
    <row r="3873" spans="1:30" x14ac:dyDescent="0.25">
      <c r="A3873" t="s">
        <v>24</v>
      </c>
      <c r="B3873" s="2">
        <v>43435</v>
      </c>
      <c r="C3873" s="35">
        <f>YEAR(Sales[[#This Row],[ShipDate]])</f>
        <v>2018</v>
      </c>
      <c r="D3873" t="s">
        <v>36</v>
      </c>
      <c r="E3873" t="s">
        <v>69</v>
      </c>
      <c r="F3873" t="s">
        <v>43</v>
      </c>
      <c r="G3873" t="s">
        <v>11</v>
      </c>
      <c r="H3873" t="s">
        <v>60</v>
      </c>
      <c r="I3873" t="s">
        <v>63</v>
      </c>
      <c r="J3873" t="s">
        <v>13</v>
      </c>
      <c r="K3873" t="s">
        <v>2998</v>
      </c>
      <c r="L3873" t="s">
        <v>30</v>
      </c>
      <c r="N3873" t="str">
        <f>IF(ISBLANK(Sales[[#This Row],[return]]),"No",Sales[[#This Row],[return]])</f>
        <v>No</v>
      </c>
      <c r="O3873" s="2">
        <v>43428</v>
      </c>
      <c r="P3873" s="8" t="str">
        <f>TEXT(DAY(Sales[[#This Row],[OrderDate]]),"ddd")</f>
        <v>Tue</v>
      </c>
      <c r="Q3873" s="8" t="str">
        <f>TEXT(MONTH(Sales[[#This Row],[ShipDate]])*29,"mmm")</f>
        <v>Dec</v>
      </c>
      <c r="R3873">
        <v>878</v>
      </c>
      <c r="S3873" t="s">
        <v>1499</v>
      </c>
      <c r="T3873" t="s">
        <v>28</v>
      </c>
      <c r="U3873">
        <v>98105</v>
      </c>
      <c r="V3873" s="1">
        <v>0</v>
      </c>
      <c r="W3873">
        <v>34</v>
      </c>
      <c r="X3873">
        <v>3</v>
      </c>
      <c r="Y3873">
        <v>82</v>
      </c>
      <c r="AD3873"/>
    </row>
    <row r="3874" spans="1:30" x14ac:dyDescent="0.25">
      <c r="A3874" t="s">
        <v>40</v>
      </c>
      <c r="B3874" s="2">
        <v>43446</v>
      </c>
      <c r="C3874" s="35">
        <f>YEAR(Sales[[#This Row],[ShipDate]])</f>
        <v>2018</v>
      </c>
      <c r="D3874" t="s">
        <v>36</v>
      </c>
      <c r="E3874" t="s">
        <v>18</v>
      </c>
      <c r="F3874" t="s">
        <v>48</v>
      </c>
      <c r="G3874" t="s">
        <v>46</v>
      </c>
      <c r="H3874" t="s">
        <v>1564</v>
      </c>
      <c r="I3874" t="s">
        <v>58</v>
      </c>
      <c r="J3874" t="s">
        <v>13</v>
      </c>
      <c r="K3874" t="s">
        <v>135</v>
      </c>
      <c r="L3874" t="s">
        <v>17</v>
      </c>
      <c r="N3874" t="str">
        <f>IF(ISBLANK(Sales[[#This Row],[return]]),"No",Sales[[#This Row],[return]])</f>
        <v>No</v>
      </c>
      <c r="O3874" s="2">
        <v>43442</v>
      </c>
      <c r="P3874" s="8" t="str">
        <f>TEXT(DAY(Sales[[#This Row],[OrderDate]]),"ddd")</f>
        <v>Sun</v>
      </c>
      <c r="Q3874" s="8" t="str">
        <f>TEXT(MONTH(Sales[[#This Row],[ShipDate]])*29,"mmm")</f>
        <v>Dec</v>
      </c>
      <c r="R3874">
        <v>441</v>
      </c>
      <c r="S3874" t="s">
        <v>877</v>
      </c>
      <c r="T3874" t="s">
        <v>15</v>
      </c>
      <c r="U3874">
        <v>27834</v>
      </c>
      <c r="V3874" s="1">
        <v>0.2</v>
      </c>
      <c r="W3874">
        <v>31</v>
      </c>
      <c r="X3874">
        <v>2</v>
      </c>
      <c r="Y3874">
        <v>250</v>
      </c>
      <c r="AD3874"/>
    </row>
    <row r="3875" spans="1:30" x14ac:dyDescent="0.25">
      <c r="A3875" t="s">
        <v>40</v>
      </c>
      <c r="B3875" s="2">
        <v>43446</v>
      </c>
      <c r="C3875" s="35">
        <f>YEAR(Sales[[#This Row],[ShipDate]])</f>
        <v>2018</v>
      </c>
      <c r="D3875" t="s">
        <v>36</v>
      </c>
      <c r="E3875" t="s">
        <v>18</v>
      </c>
      <c r="F3875" t="s">
        <v>99</v>
      </c>
      <c r="G3875" t="s">
        <v>46</v>
      </c>
      <c r="H3875" t="s">
        <v>1564</v>
      </c>
      <c r="I3875" t="s">
        <v>58</v>
      </c>
      <c r="J3875" t="s">
        <v>13</v>
      </c>
      <c r="K3875" t="s">
        <v>135</v>
      </c>
      <c r="L3875" t="s">
        <v>17</v>
      </c>
      <c r="N3875" t="str">
        <f>IF(ISBLANK(Sales[[#This Row],[return]]),"No",Sales[[#This Row],[return]])</f>
        <v>No</v>
      </c>
      <c r="O3875" s="2">
        <v>43442</v>
      </c>
      <c r="P3875" s="8" t="str">
        <f>TEXT(DAY(Sales[[#This Row],[OrderDate]]),"ddd")</f>
        <v>Sun</v>
      </c>
      <c r="Q3875" s="8" t="str">
        <f>TEXT(MONTH(Sales[[#This Row],[ShipDate]])*29,"mmm")</f>
        <v>Dec</v>
      </c>
      <c r="R3875">
        <v>914</v>
      </c>
      <c r="S3875" t="s">
        <v>2552</v>
      </c>
      <c r="T3875" t="s">
        <v>15</v>
      </c>
      <c r="U3875">
        <v>27834</v>
      </c>
      <c r="V3875" s="1">
        <v>0.2</v>
      </c>
      <c r="W3875">
        <v>-2</v>
      </c>
      <c r="X3875">
        <v>3</v>
      </c>
      <c r="Y3875">
        <v>17</v>
      </c>
      <c r="AD3875"/>
    </row>
    <row r="3876" spans="1:30" x14ac:dyDescent="0.25">
      <c r="A3876" t="s">
        <v>40</v>
      </c>
      <c r="B3876" s="2">
        <v>43446</v>
      </c>
      <c r="C3876" s="35">
        <f>YEAR(Sales[[#This Row],[ShipDate]])</f>
        <v>2018</v>
      </c>
      <c r="D3876" t="s">
        <v>36</v>
      </c>
      <c r="E3876" t="s">
        <v>18</v>
      </c>
      <c r="F3876" t="s">
        <v>99</v>
      </c>
      <c r="G3876" t="s">
        <v>46</v>
      </c>
      <c r="H3876" t="s">
        <v>1564</v>
      </c>
      <c r="I3876" t="s">
        <v>58</v>
      </c>
      <c r="J3876" t="s">
        <v>13</v>
      </c>
      <c r="K3876" t="s">
        <v>135</v>
      </c>
      <c r="L3876" t="s">
        <v>17</v>
      </c>
      <c r="N3876" t="str">
        <f>IF(ISBLANK(Sales[[#This Row],[return]]),"No",Sales[[#This Row],[return]])</f>
        <v>No</v>
      </c>
      <c r="O3876" s="2">
        <v>43442</v>
      </c>
      <c r="P3876" s="8" t="str">
        <f>TEXT(DAY(Sales[[#This Row],[OrderDate]]),"ddd")</f>
        <v>Sun</v>
      </c>
      <c r="Q3876" s="8" t="str">
        <f>TEXT(MONTH(Sales[[#This Row],[ShipDate]])*29,"mmm")</f>
        <v>Dec</v>
      </c>
      <c r="R3876">
        <v>1058</v>
      </c>
      <c r="S3876" t="s">
        <v>2397</v>
      </c>
      <c r="T3876" t="s">
        <v>15</v>
      </c>
      <c r="U3876">
        <v>27834</v>
      </c>
      <c r="V3876" s="1">
        <v>0.2</v>
      </c>
      <c r="W3876">
        <v>18</v>
      </c>
      <c r="X3876">
        <v>3</v>
      </c>
      <c r="Y3876">
        <v>68</v>
      </c>
      <c r="AD3876"/>
    </row>
    <row r="3877" spans="1:30" x14ac:dyDescent="0.25">
      <c r="A3877" t="s">
        <v>24</v>
      </c>
      <c r="B3877" s="2">
        <v>43255</v>
      </c>
      <c r="C3877" s="35">
        <f>YEAR(Sales[[#This Row],[ShipDate]])</f>
        <v>2018</v>
      </c>
      <c r="D3877" t="s">
        <v>36</v>
      </c>
      <c r="E3877" t="s">
        <v>18</v>
      </c>
      <c r="F3877" t="s">
        <v>45</v>
      </c>
      <c r="G3877" t="s">
        <v>25</v>
      </c>
      <c r="H3877" t="s">
        <v>177</v>
      </c>
      <c r="I3877" t="s">
        <v>692</v>
      </c>
      <c r="J3877" t="s">
        <v>13</v>
      </c>
      <c r="K3877" t="s">
        <v>433</v>
      </c>
      <c r="L3877" t="s">
        <v>17</v>
      </c>
      <c r="N3877" t="str">
        <f>IF(ISBLANK(Sales[[#This Row],[return]]),"No",Sales[[#This Row],[return]])</f>
        <v>No</v>
      </c>
      <c r="O3877" s="2">
        <v>43248</v>
      </c>
      <c r="P3877" s="8" t="str">
        <f>TEXT(DAY(Sales[[#This Row],[OrderDate]]),"ddd")</f>
        <v>Sat</v>
      </c>
      <c r="Q3877" s="8" t="str">
        <f>TEXT(MONTH(Sales[[#This Row],[ShipDate]])*29,"mmm")</f>
        <v>Jun</v>
      </c>
      <c r="R3877">
        <v>363</v>
      </c>
      <c r="S3877" t="s">
        <v>548</v>
      </c>
      <c r="T3877" t="s">
        <v>15</v>
      </c>
      <c r="U3877">
        <v>39212</v>
      </c>
      <c r="V3877" s="1">
        <v>0</v>
      </c>
      <c r="W3877">
        <v>50</v>
      </c>
      <c r="X3877">
        <v>6</v>
      </c>
      <c r="Y3877">
        <v>186</v>
      </c>
      <c r="AD3877"/>
    </row>
    <row r="3878" spans="1:30" x14ac:dyDescent="0.25">
      <c r="A3878" t="s">
        <v>24</v>
      </c>
      <c r="B3878" s="2">
        <v>43185</v>
      </c>
      <c r="C3878" s="35">
        <f>YEAR(Sales[[#This Row],[ShipDate]])</f>
        <v>2018</v>
      </c>
      <c r="D3878" t="s">
        <v>113</v>
      </c>
      <c r="E3878" t="s">
        <v>31</v>
      </c>
      <c r="F3878" t="s">
        <v>59</v>
      </c>
      <c r="G3878" t="s">
        <v>25</v>
      </c>
      <c r="H3878" t="s">
        <v>680</v>
      </c>
      <c r="I3878" t="s">
        <v>142</v>
      </c>
      <c r="J3878" t="s">
        <v>13</v>
      </c>
      <c r="K3878" t="s">
        <v>2748</v>
      </c>
      <c r="L3878" t="s">
        <v>68</v>
      </c>
      <c r="N3878" t="str">
        <f>IF(ISBLANK(Sales[[#This Row],[return]]),"No",Sales[[#This Row],[return]])</f>
        <v>No</v>
      </c>
      <c r="O3878" s="2">
        <v>43183</v>
      </c>
      <c r="P3878" s="8" t="str">
        <f>TEXT(DAY(Sales[[#This Row],[OrderDate]]),"ddd")</f>
        <v>Tue</v>
      </c>
      <c r="Q3878" s="8" t="str">
        <f>TEXT(MONTH(Sales[[#This Row],[ShipDate]])*29,"mmm")</f>
        <v>Mar</v>
      </c>
      <c r="R3878">
        <v>925</v>
      </c>
      <c r="S3878" t="s">
        <v>3233</v>
      </c>
      <c r="T3878" t="s">
        <v>66</v>
      </c>
      <c r="U3878">
        <v>47374</v>
      </c>
      <c r="V3878" s="1">
        <v>0</v>
      </c>
      <c r="W3878">
        <v>10</v>
      </c>
      <c r="X3878">
        <v>1</v>
      </c>
      <c r="Y3878">
        <v>22</v>
      </c>
      <c r="AD3878"/>
    </row>
    <row r="3879" spans="1:30" x14ac:dyDescent="0.25">
      <c r="A3879" t="s">
        <v>40</v>
      </c>
      <c r="B3879" s="2">
        <v>43415</v>
      </c>
      <c r="C3879" s="35">
        <f>YEAR(Sales[[#This Row],[ShipDate]])</f>
        <v>2018</v>
      </c>
      <c r="D3879" t="s">
        <v>36</v>
      </c>
      <c r="E3879" t="s">
        <v>18</v>
      </c>
      <c r="F3879" t="s">
        <v>50</v>
      </c>
      <c r="G3879" t="s">
        <v>25</v>
      </c>
      <c r="H3879" t="s">
        <v>60</v>
      </c>
      <c r="I3879" t="s">
        <v>63</v>
      </c>
      <c r="J3879" t="s">
        <v>13</v>
      </c>
      <c r="K3879" t="s">
        <v>334</v>
      </c>
      <c r="L3879" t="s">
        <v>30</v>
      </c>
      <c r="N3879" t="str">
        <f>IF(ISBLANK(Sales[[#This Row],[return]]),"No",Sales[[#This Row],[return]])</f>
        <v>No</v>
      </c>
      <c r="O3879" s="2">
        <v>43411</v>
      </c>
      <c r="P3879" s="8" t="str">
        <f>TEXT(DAY(Sales[[#This Row],[OrderDate]]),"ddd")</f>
        <v>Sat</v>
      </c>
      <c r="Q3879" s="8" t="str">
        <f>TEXT(MONTH(Sales[[#This Row],[ShipDate]])*29,"mmm")</f>
        <v>Nov</v>
      </c>
      <c r="R3879">
        <v>1646</v>
      </c>
      <c r="S3879" t="s">
        <v>335</v>
      </c>
      <c r="T3879" t="s">
        <v>28</v>
      </c>
      <c r="U3879">
        <v>98115</v>
      </c>
      <c r="V3879" s="1">
        <v>0.2</v>
      </c>
      <c r="W3879">
        <v>10</v>
      </c>
      <c r="X3879">
        <v>2</v>
      </c>
      <c r="Y3879">
        <v>28</v>
      </c>
      <c r="AD3879"/>
    </row>
    <row r="3880" spans="1:30" x14ac:dyDescent="0.25">
      <c r="A3880" t="s">
        <v>40</v>
      </c>
      <c r="B3880" s="2">
        <v>43254</v>
      </c>
      <c r="C3880" s="35">
        <f>YEAR(Sales[[#This Row],[ShipDate]])</f>
        <v>2018</v>
      </c>
      <c r="D3880" t="s">
        <v>36</v>
      </c>
      <c r="E3880" t="s">
        <v>31</v>
      </c>
      <c r="F3880" t="s">
        <v>38</v>
      </c>
      <c r="G3880" t="s">
        <v>11</v>
      </c>
      <c r="H3880" t="s">
        <v>171</v>
      </c>
      <c r="I3880" t="s">
        <v>174</v>
      </c>
      <c r="J3880" t="s">
        <v>13</v>
      </c>
      <c r="K3880" t="s">
        <v>2700</v>
      </c>
      <c r="L3880" t="s">
        <v>17</v>
      </c>
      <c r="N3880" t="str">
        <f>IF(ISBLANK(Sales[[#This Row],[return]]),"No",Sales[[#This Row],[return]])</f>
        <v>No</v>
      </c>
      <c r="O3880" s="2">
        <v>43250</v>
      </c>
      <c r="P3880" s="8" t="str">
        <f>TEXT(DAY(Sales[[#This Row],[OrderDate]]),"ddd")</f>
        <v>Mon</v>
      </c>
      <c r="Q3880" s="8" t="str">
        <f>TEXT(MONTH(Sales[[#This Row],[ShipDate]])*29,"mmm")</f>
        <v>Jun</v>
      </c>
      <c r="R3880">
        <v>849</v>
      </c>
      <c r="S3880" t="s">
        <v>1542</v>
      </c>
      <c r="T3880" t="s">
        <v>15</v>
      </c>
      <c r="U3880">
        <v>22153</v>
      </c>
      <c r="V3880" s="1">
        <v>0</v>
      </c>
      <c r="W3880">
        <v>387</v>
      </c>
      <c r="X3880">
        <v>10</v>
      </c>
      <c r="Y3880">
        <v>2276</v>
      </c>
      <c r="AD3880"/>
    </row>
    <row r="3881" spans="1:30" x14ac:dyDescent="0.25">
      <c r="A3881" t="s">
        <v>40</v>
      </c>
      <c r="B3881" s="2">
        <v>43254</v>
      </c>
      <c r="C3881" s="35">
        <f>YEAR(Sales[[#This Row],[ShipDate]])</f>
        <v>2018</v>
      </c>
      <c r="D3881" t="s">
        <v>36</v>
      </c>
      <c r="E3881" t="s">
        <v>31</v>
      </c>
      <c r="F3881" t="s">
        <v>33</v>
      </c>
      <c r="G3881" t="s">
        <v>25</v>
      </c>
      <c r="H3881" t="s">
        <v>171</v>
      </c>
      <c r="I3881" t="s">
        <v>174</v>
      </c>
      <c r="J3881" t="s">
        <v>13</v>
      </c>
      <c r="K3881" t="s">
        <v>2700</v>
      </c>
      <c r="L3881" t="s">
        <v>17</v>
      </c>
      <c r="N3881" t="str">
        <f>IF(ISBLANK(Sales[[#This Row],[return]]),"No",Sales[[#This Row],[return]])</f>
        <v>No</v>
      </c>
      <c r="O3881" s="2">
        <v>43250</v>
      </c>
      <c r="P3881" s="8" t="str">
        <f>TEXT(DAY(Sales[[#This Row],[OrderDate]]),"ddd")</f>
        <v>Mon</v>
      </c>
      <c r="Q3881" s="8" t="str">
        <f>TEXT(MONTH(Sales[[#This Row],[ShipDate]])*29,"mmm")</f>
        <v>Jun</v>
      </c>
      <c r="R3881">
        <v>180</v>
      </c>
      <c r="S3881" t="s">
        <v>866</v>
      </c>
      <c r="T3881" t="s">
        <v>15</v>
      </c>
      <c r="U3881">
        <v>22153</v>
      </c>
      <c r="V3881" s="1">
        <v>0</v>
      </c>
      <c r="W3881">
        <v>30</v>
      </c>
      <c r="X3881">
        <v>6</v>
      </c>
      <c r="Y3881">
        <v>62</v>
      </c>
      <c r="AD3881"/>
    </row>
    <row r="3882" spans="1:30" x14ac:dyDescent="0.25">
      <c r="A3882" t="s">
        <v>40</v>
      </c>
      <c r="B3882" s="2">
        <v>43254</v>
      </c>
      <c r="C3882" s="35">
        <f>YEAR(Sales[[#This Row],[ShipDate]])</f>
        <v>2018</v>
      </c>
      <c r="D3882" t="s">
        <v>36</v>
      </c>
      <c r="E3882" t="s">
        <v>31</v>
      </c>
      <c r="F3882" t="s">
        <v>99</v>
      </c>
      <c r="G3882" t="s">
        <v>46</v>
      </c>
      <c r="H3882" t="s">
        <v>171</v>
      </c>
      <c r="I3882" t="s">
        <v>174</v>
      </c>
      <c r="J3882" t="s">
        <v>13</v>
      </c>
      <c r="K3882" t="s">
        <v>2700</v>
      </c>
      <c r="L3882" t="s">
        <v>17</v>
      </c>
      <c r="N3882" t="str">
        <f>IF(ISBLANK(Sales[[#This Row],[return]]),"No",Sales[[#This Row],[return]])</f>
        <v>No</v>
      </c>
      <c r="O3882" s="2">
        <v>43250</v>
      </c>
      <c r="P3882" s="8" t="str">
        <f>TEXT(DAY(Sales[[#This Row],[OrderDate]]),"ddd")</f>
        <v>Mon</v>
      </c>
      <c r="Q3882" s="8" t="str">
        <f>TEXT(MONTH(Sales[[#This Row],[ShipDate]])*29,"mmm")</f>
        <v>Jun</v>
      </c>
      <c r="R3882">
        <v>1278</v>
      </c>
      <c r="S3882" t="s">
        <v>2355</v>
      </c>
      <c r="T3882" t="s">
        <v>15</v>
      </c>
      <c r="U3882">
        <v>22153</v>
      </c>
      <c r="V3882" s="1">
        <v>0</v>
      </c>
      <c r="W3882">
        <v>653</v>
      </c>
      <c r="X3882">
        <v>6</v>
      </c>
      <c r="Y3882">
        <v>1980</v>
      </c>
      <c r="AD3882"/>
    </row>
    <row r="3883" spans="1:30" x14ac:dyDescent="0.25">
      <c r="A3883" t="s">
        <v>40</v>
      </c>
      <c r="B3883" s="2">
        <v>43429</v>
      </c>
      <c r="C3883" s="35">
        <f>YEAR(Sales[[#This Row],[ShipDate]])</f>
        <v>2018</v>
      </c>
      <c r="D3883" t="s">
        <v>36</v>
      </c>
      <c r="E3883" t="s">
        <v>31</v>
      </c>
      <c r="F3883" t="s">
        <v>21</v>
      </c>
      <c r="G3883" t="s">
        <v>11</v>
      </c>
      <c r="H3883" t="s">
        <v>2250</v>
      </c>
      <c r="I3883" t="s">
        <v>37</v>
      </c>
      <c r="J3883" t="s">
        <v>13</v>
      </c>
      <c r="K3883" t="s">
        <v>554</v>
      </c>
      <c r="L3883" t="s">
        <v>17</v>
      </c>
      <c r="N3883" t="str">
        <f>IF(ISBLANK(Sales[[#This Row],[return]]),"No",Sales[[#This Row],[return]])</f>
        <v>No</v>
      </c>
      <c r="O3883" s="2">
        <v>43424</v>
      </c>
      <c r="P3883" s="8" t="str">
        <f>TEXT(DAY(Sales[[#This Row],[OrderDate]]),"ddd")</f>
        <v>Fri</v>
      </c>
      <c r="Q3883" s="8" t="str">
        <f>TEXT(MONTH(Sales[[#This Row],[ShipDate]])*29,"mmm")</f>
        <v>Nov</v>
      </c>
      <c r="R3883">
        <v>1228</v>
      </c>
      <c r="S3883" t="s">
        <v>3097</v>
      </c>
      <c r="T3883" t="s">
        <v>15</v>
      </c>
      <c r="U3883">
        <v>32839</v>
      </c>
      <c r="V3883" s="1">
        <v>0.2</v>
      </c>
      <c r="W3883">
        <v>11</v>
      </c>
      <c r="X3883">
        <v>2</v>
      </c>
      <c r="Y3883">
        <v>290</v>
      </c>
      <c r="AD3883"/>
    </row>
    <row r="3884" spans="1:30" x14ac:dyDescent="0.25">
      <c r="A3884" t="s">
        <v>40</v>
      </c>
      <c r="B3884" s="2">
        <v>43429</v>
      </c>
      <c r="C3884" s="35">
        <f>YEAR(Sales[[#This Row],[ShipDate]])</f>
        <v>2018</v>
      </c>
      <c r="D3884" t="s">
        <v>36</v>
      </c>
      <c r="E3884" t="s">
        <v>31</v>
      </c>
      <c r="F3884" t="s">
        <v>39</v>
      </c>
      <c r="G3884" t="s">
        <v>25</v>
      </c>
      <c r="H3884" t="s">
        <v>2250</v>
      </c>
      <c r="I3884" t="s">
        <v>37</v>
      </c>
      <c r="J3884" t="s">
        <v>13</v>
      </c>
      <c r="K3884" t="s">
        <v>554</v>
      </c>
      <c r="L3884" t="s">
        <v>17</v>
      </c>
      <c r="N3884" t="str">
        <f>IF(ISBLANK(Sales[[#This Row],[return]]),"No",Sales[[#This Row],[return]])</f>
        <v>No</v>
      </c>
      <c r="O3884" s="2">
        <v>43424</v>
      </c>
      <c r="P3884" s="8" t="str">
        <f>TEXT(DAY(Sales[[#This Row],[OrderDate]]),"ddd")</f>
        <v>Fri</v>
      </c>
      <c r="Q3884" s="8" t="str">
        <f>TEXT(MONTH(Sales[[#This Row],[ShipDate]])*29,"mmm")</f>
        <v>Nov</v>
      </c>
      <c r="R3884">
        <v>118</v>
      </c>
      <c r="S3884" t="s">
        <v>625</v>
      </c>
      <c r="T3884" t="s">
        <v>15</v>
      </c>
      <c r="U3884">
        <v>32839</v>
      </c>
      <c r="V3884" s="1">
        <v>0.2</v>
      </c>
      <c r="W3884">
        <v>4</v>
      </c>
      <c r="X3884">
        <v>5</v>
      </c>
      <c r="Y3884">
        <v>40</v>
      </c>
      <c r="AD3884"/>
    </row>
    <row r="3885" spans="1:30" x14ac:dyDescent="0.25">
      <c r="A3885" t="s">
        <v>40</v>
      </c>
      <c r="B3885" s="2">
        <v>43429</v>
      </c>
      <c r="C3885" s="35">
        <f>YEAR(Sales[[#This Row],[ShipDate]])</f>
        <v>2018</v>
      </c>
      <c r="D3885" t="s">
        <v>36</v>
      </c>
      <c r="E3885" t="s">
        <v>31</v>
      </c>
      <c r="F3885" t="s">
        <v>48</v>
      </c>
      <c r="G3885" t="s">
        <v>46</v>
      </c>
      <c r="H3885" t="s">
        <v>2250</v>
      </c>
      <c r="I3885" t="s">
        <v>37</v>
      </c>
      <c r="J3885" t="s">
        <v>13</v>
      </c>
      <c r="K3885" t="s">
        <v>554</v>
      </c>
      <c r="L3885" t="s">
        <v>17</v>
      </c>
      <c r="N3885" t="str">
        <f>IF(ISBLANK(Sales[[#This Row],[return]]),"No",Sales[[#This Row],[return]])</f>
        <v>No</v>
      </c>
      <c r="O3885" s="2">
        <v>43424</v>
      </c>
      <c r="P3885" s="8" t="str">
        <f>TEXT(DAY(Sales[[#This Row],[OrderDate]]),"ddd")</f>
        <v>Fri</v>
      </c>
      <c r="Q3885" s="8" t="str">
        <f>TEXT(MONTH(Sales[[#This Row],[ShipDate]])*29,"mmm")</f>
        <v>Nov</v>
      </c>
      <c r="R3885">
        <v>779</v>
      </c>
      <c r="S3885" t="s">
        <v>2447</v>
      </c>
      <c r="T3885" t="s">
        <v>15</v>
      </c>
      <c r="U3885">
        <v>32839</v>
      </c>
      <c r="V3885" s="1">
        <v>0.2</v>
      </c>
      <c r="W3885">
        <v>24</v>
      </c>
      <c r="X3885">
        <v>4</v>
      </c>
      <c r="Y3885">
        <v>245</v>
      </c>
      <c r="AD3885"/>
    </row>
    <row r="3886" spans="1:30" x14ac:dyDescent="0.25">
      <c r="A3886" t="s">
        <v>40</v>
      </c>
      <c r="B3886" s="2">
        <v>43372</v>
      </c>
      <c r="C3886" s="35">
        <f>YEAR(Sales[[#This Row],[ShipDate]])</f>
        <v>2018</v>
      </c>
      <c r="D3886" t="s">
        <v>36</v>
      </c>
      <c r="E3886" t="s">
        <v>18</v>
      </c>
      <c r="F3886" t="s">
        <v>52</v>
      </c>
      <c r="G3886" t="s">
        <v>25</v>
      </c>
      <c r="H3886" t="s">
        <v>985</v>
      </c>
      <c r="I3886" t="s">
        <v>252</v>
      </c>
      <c r="J3886" t="s">
        <v>13</v>
      </c>
      <c r="K3886" t="s">
        <v>1137</v>
      </c>
      <c r="L3886" t="s">
        <v>92</v>
      </c>
      <c r="N3886" t="str">
        <f>IF(ISBLANK(Sales[[#This Row],[return]]),"No",Sales[[#This Row],[return]])</f>
        <v>No</v>
      </c>
      <c r="O3886" s="2">
        <v>43368</v>
      </c>
      <c r="P3886" s="8" t="str">
        <f>TEXT(DAY(Sales[[#This Row],[OrderDate]]),"ddd")</f>
        <v>Wed</v>
      </c>
      <c r="Q3886" s="8" t="str">
        <f>TEXT(MONTH(Sales[[#This Row],[ShipDate]])*29,"mmm")</f>
        <v>Sep</v>
      </c>
      <c r="R3886">
        <v>863</v>
      </c>
      <c r="S3886" t="s">
        <v>1854</v>
      </c>
      <c r="T3886" t="s">
        <v>90</v>
      </c>
      <c r="U3886">
        <v>44105</v>
      </c>
      <c r="V3886" s="1">
        <v>0.2</v>
      </c>
      <c r="W3886">
        <v>18</v>
      </c>
      <c r="X3886">
        <v>1</v>
      </c>
      <c r="Y3886">
        <v>286</v>
      </c>
      <c r="AD3886"/>
    </row>
    <row r="3887" spans="1:30" x14ac:dyDescent="0.25">
      <c r="A3887" t="s">
        <v>40</v>
      </c>
      <c r="B3887" s="2">
        <v>43372</v>
      </c>
      <c r="C3887" s="35">
        <f>YEAR(Sales[[#This Row],[ShipDate]])</f>
        <v>2018</v>
      </c>
      <c r="D3887" t="s">
        <v>36</v>
      </c>
      <c r="E3887" t="s">
        <v>18</v>
      </c>
      <c r="F3887" t="s">
        <v>39</v>
      </c>
      <c r="G3887" t="s">
        <v>25</v>
      </c>
      <c r="H3887" t="s">
        <v>985</v>
      </c>
      <c r="I3887" t="s">
        <v>252</v>
      </c>
      <c r="J3887" t="s">
        <v>13</v>
      </c>
      <c r="K3887" t="s">
        <v>1137</v>
      </c>
      <c r="L3887" t="s">
        <v>92</v>
      </c>
      <c r="N3887" t="str">
        <f>IF(ISBLANK(Sales[[#This Row],[return]]),"No",Sales[[#This Row],[return]])</f>
        <v>No</v>
      </c>
      <c r="O3887" s="2">
        <v>43368</v>
      </c>
      <c r="P3887" s="8" t="str">
        <f>TEXT(DAY(Sales[[#This Row],[OrderDate]]),"ddd")</f>
        <v>Wed</v>
      </c>
      <c r="Q3887" s="8" t="str">
        <f>TEXT(MONTH(Sales[[#This Row],[ShipDate]])*29,"mmm")</f>
        <v>Sep</v>
      </c>
      <c r="R3887">
        <v>575</v>
      </c>
      <c r="S3887" t="s">
        <v>827</v>
      </c>
      <c r="T3887" t="s">
        <v>90</v>
      </c>
      <c r="U3887">
        <v>44105</v>
      </c>
      <c r="V3887" s="1">
        <v>0.2</v>
      </c>
      <c r="W3887">
        <v>-5</v>
      </c>
      <c r="X3887">
        <v>2</v>
      </c>
      <c r="Y3887">
        <v>24</v>
      </c>
      <c r="AD3887"/>
    </row>
    <row r="3888" spans="1:30" x14ac:dyDescent="0.25">
      <c r="A3888" t="s">
        <v>40</v>
      </c>
      <c r="B3888" s="2">
        <v>43372</v>
      </c>
      <c r="C3888" s="35">
        <f>YEAR(Sales[[#This Row],[ShipDate]])</f>
        <v>2018</v>
      </c>
      <c r="D3888" t="s">
        <v>36</v>
      </c>
      <c r="E3888" t="s">
        <v>18</v>
      </c>
      <c r="F3888" t="s">
        <v>39</v>
      </c>
      <c r="G3888" t="s">
        <v>25</v>
      </c>
      <c r="H3888" t="s">
        <v>985</v>
      </c>
      <c r="I3888" t="s">
        <v>252</v>
      </c>
      <c r="J3888" t="s">
        <v>13</v>
      </c>
      <c r="K3888" t="s">
        <v>1137</v>
      </c>
      <c r="L3888" t="s">
        <v>92</v>
      </c>
      <c r="N3888" t="str">
        <f>IF(ISBLANK(Sales[[#This Row],[return]]),"No",Sales[[#This Row],[return]])</f>
        <v>No</v>
      </c>
      <c r="O3888" s="2">
        <v>43368</v>
      </c>
      <c r="P3888" s="8" t="str">
        <f>TEXT(DAY(Sales[[#This Row],[OrderDate]]),"ddd")</f>
        <v>Wed</v>
      </c>
      <c r="Q3888" s="8" t="str">
        <f>TEXT(MONTH(Sales[[#This Row],[ShipDate]])*29,"mmm")</f>
        <v>Sep</v>
      </c>
      <c r="R3888">
        <v>1377</v>
      </c>
      <c r="S3888" t="s">
        <v>1728</v>
      </c>
      <c r="T3888" t="s">
        <v>90</v>
      </c>
      <c r="U3888">
        <v>44105</v>
      </c>
      <c r="V3888" s="1">
        <v>0.2</v>
      </c>
      <c r="W3888">
        <v>-83</v>
      </c>
      <c r="X3888">
        <v>3</v>
      </c>
      <c r="Y3888">
        <v>332</v>
      </c>
      <c r="AD3888"/>
    </row>
    <row r="3889" spans="1:30" x14ac:dyDescent="0.25">
      <c r="A3889" t="s">
        <v>40</v>
      </c>
      <c r="B3889" s="2">
        <v>43428</v>
      </c>
      <c r="C3889" s="35">
        <f>YEAR(Sales[[#This Row],[ShipDate]])</f>
        <v>2018</v>
      </c>
      <c r="D3889" t="s">
        <v>36</v>
      </c>
      <c r="E3889" t="s">
        <v>18</v>
      </c>
      <c r="F3889" t="s">
        <v>33</v>
      </c>
      <c r="G3889" t="s">
        <v>25</v>
      </c>
      <c r="H3889" t="s">
        <v>321</v>
      </c>
      <c r="I3889" t="s">
        <v>324</v>
      </c>
      <c r="J3889" t="s">
        <v>13</v>
      </c>
      <c r="K3889" t="s">
        <v>322</v>
      </c>
      <c r="L3889" t="s">
        <v>68</v>
      </c>
      <c r="N3889" t="str">
        <f>IF(ISBLANK(Sales[[#This Row],[return]]),"No",Sales[[#This Row],[return]])</f>
        <v>No</v>
      </c>
      <c r="O3889" s="2">
        <v>43424</v>
      </c>
      <c r="P3889" s="8" t="str">
        <f>TEXT(DAY(Sales[[#This Row],[OrderDate]]),"ddd")</f>
        <v>Fri</v>
      </c>
      <c r="Q3889" s="8" t="str">
        <f>TEXT(MONTH(Sales[[#This Row],[ShipDate]])*29,"mmm")</f>
        <v>Nov</v>
      </c>
      <c r="R3889">
        <v>230</v>
      </c>
      <c r="S3889" t="s">
        <v>323</v>
      </c>
      <c r="T3889" t="s">
        <v>66</v>
      </c>
      <c r="U3889">
        <v>73034</v>
      </c>
      <c r="V3889" s="1">
        <v>0</v>
      </c>
      <c r="W3889">
        <v>7</v>
      </c>
      <c r="X3889">
        <v>2</v>
      </c>
      <c r="Y3889">
        <v>15</v>
      </c>
      <c r="AD3889"/>
    </row>
    <row r="3890" spans="1:30" x14ac:dyDescent="0.25">
      <c r="A3890" t="s">
        <v>40</v>
      </c>
      <c r="B3890" s="2">
        <v>43428</v>
      </c>
      <c r="C3890" s="35">
        <f>YEAR(Sales[[#This Row],[ShipDate]])</f>
        <v>2018</v>
      </c>
      <c r="D3890" t="s">
        <v>36</v>
      </c>
      <c r="E3890" t="s">
        <v>18</v>
      </c>
      <c r="F3890" t="s">
        <v>48</v>
      </c>
      <c r="G3890" t="s">
        <v>46</v>
      </c>
      <c r="H3890" t="s">
        <v>321</v>
      </c>
      <c r="I3890" t="s">
        <v>324</v>
      </c>
      <c r="J3890" t="s">
        <v>13</v>
      </c>
      <c r="K3890" t="s">
        <v>322</v>
      </c>
      <c r="L3890" t="s">
        <v>68</v>
      </c>
      <c r="N3890" t="str">
        <f>IF(ISBLANK(Sales[[#This Row],[return]]),"No",Sales[[#This Row],[return]])</f>
        <v>No</v>
      </c>
      <c r="O3890" s="2">
        <v>43424</v>
      </c>
      <c r="P3890" s="8" t="str">
        <f>TEXT(DAY(Sales[[#This Row],[OrderDate]]),"ddd")</f>
        <v>Fri</v>
      </c>
      <c r="Q3890" s="8" t="str">
        <f>TEXT(MONTH(Sales[[#This Row],[ShipDate]])*29,"mmm")</f>
        <v>Nov</v>
      </c>
      <c r="R3890">
        <v>175</v>
      </c>
      <c r="S3890" t="s">
        <v>325</v>
      </c>
      <c r="T3890" t="s">
        <v>66</v>
      </c>
      <c r="U3890">
        <v>73034</v>
      </c>
      <c r="V3890" s="1">
        <v>0</v>
      </c>
      <c r="W3890">
        <v>236</v>
      </c>
      <c r="X3890">
        <v>7</v>
      </c>
      <c r="Y3890">
        <v>945</v>
      </c>
      <c r="AD3890"/>
    </row>
    <row r="3891" spans="1:30" x14ac:dyDescent="0.25">
      <c r="A3891" t="s">
        <v>40</v>
      </c>
      <c r="B3891" s="2">
        <v>43246</v>
      </c>
      <c r="C3891" s="35">
        <f>YEAR(Sales[[#This Row],[ShipDate]])</f>
        <v>2018</v>
      </c>
      <c r="D3891" t="s">
        <v>36</v>
      </c>
      <c r="E3891" t="s">
        <v>31</v>
      </c>
      <c r="F3891" t="s">
        <v>59</v>
      </c>
      <c r="G3891" t="s">
        <v>25</v>
      </c>
      <c r="H3891" t="s">
        <v>399</v>
      </c>
      <c r="I3891" t="s">
        <v>70</v>
      </c>
      <c r="J3891" t="s">
        <v>13</v>
      </c>
      <c r="K3891" t="s">
        <v>626</v>
      </c>
      <c r="L3891" t="s">
        <v>68</v>
      </c>
      <c r="N3891" t="str">
        <f>IF(ISBLANK(Sales[[#This Row],[return]]),"No",Sales[[#This Row],[return]])</f>
        <v>No</v>
      </c>
      <c r="O3891" s="2">
        <v>43241</v>
      </c>
      <c r="P3891" s="8" t="str">
        <f>TEXT(DAY(Sales[[#This Row],[OrderDate]]),"ddd")</f>
        <v>Sat</v>
      </c>
      <c r="Q3891" s="8" t="str">
        <f>TEXT(MONTH(Sales[[#This Row],[ShipDate]])*29,"mmm")</f>
        <v>May</v>
      </c>
      <c r="R3891">
        <v>1475</v>
      </c>
      <c r="S3891" t="s">
        <v>1701</v>
      </c>
      <c r="T3891" t="s">
        <v>66</v>
      </c>
      <c r="U3891">
        <v>75081</v>
      </c>
      <c r="V3891" s="1">
        <v>0.2</v>
      </c>
      <c r="W3891">
        <v>31</v>
      </c>
      <c r="X3891">
        <v>9</v>
      </c>
      <c r="Y3891">
        <v>83</v>
      </c>
      <c r="AD3891"/>
    </row>
    <row r="3892" spans="1:30" x14ac:dyDescent="0.25">
      <c r="A3892" t="s">
        <v>40</v>
      </c>
      <c r="B3892" s="2">
        <v>43246</v>
      </c>
      <c r="C3892" s="35">
        <f>YEAR(Sales[[#This Row],[ShipDate]])</f>
        <v>2018</v>
      </c>
      <c r="D3892" t="s">
        <v>36</v>
      </c>
      <c r="E3892" t="s">
        <v>31</v>
      </c>
      <c r="F3892" t="s">
        <v>50</v>
      </c>
      <c r="G3892" t="s">
        <v>25</v>
      </c>
      <c r="H3892" t="s">
        <v>399</v>
      </c>
      <c r="I3892" t="s">
        <v>70</v>
      </c>
      <c r="J3892" t="s">
        <v>13</v>
      </c>
      <c r="K3892" t="s">
        <v>626</v>
      </c>
      <c r="L3892" t="s">
        <v>68</v>
      </c>
      <c r="N3892" t="str">
        <f>IF(ISBLANK(Sales[[#This Row],[return]]),"No",Sales[[#This Row],[return]])</f>
        <v>No</v>
      </c>
      <c r="O3892" s="2">
        <v>43241</v>
      </c>
      <c r="P3892" s="8" t="str">
        <f>TEXT(DAY(Sales[[#This Row],[OrderDate]]),"ddd")</f>
        <v>Sat</v>
      </c>
      <c r="Q3892" s="8" t="str">
        <f>TEXT(MONTH(Sales[[#This Row],[ShipDate]])*29,"mmm")</f>
        <v>May</v>
      </c>
      <c r="R3892">
        <v>1312</v>
      </c>
      <c r="S3892" t="s">
        <v>3144</v>
      </c>
      <c r="T3892" t="s">
        <v>66</v>
      </c>
      <c r="U3892">
        <v>75081</v>
      </c>
      <c r="V3892" s="1">
        <v>0.8</v>
      </c>
      <c r="W3892">
        <v>-3</v>
      </c>
      <c r="X3892">
        <v>2</v>
      </c>
      <c r="Y3892">
        <v>2</v>
      </c>
      <c r="AD3892"/>
    </row>
    <row r="3893" spans="1:30" x14ac:dyDescent="0.25">
      <c r="A3893" t="s">
        <v>40</v>
      </c>
      <c r="B3893" s="2">
        <v>43307</v>
      </c>
      <c r="C3893" s="35">
        <f>YEAR(Sales[[#This Row],[ShipDate]])</f>
        <v>2018</v>
      </c>
      <c r="D3893" t="s">
        <v>36</v>
      </c>
      <c r="E3893" t="s">
        <v>31</v>
      </c>
      <c r="F3893" t="s">
        <v>43</v>
      </c>
      <c r="G3893" t="s">
        <v>11</v>
      </c>
      <c r="H3893" t="s">
        <v>197</v>
      </c>
      <c r="I3893" t="s">
        <v>1150</v>
      </c>
      <c r="J3893" t="s">
        <v>13</v>
      </c>
      <c r="K3893" t="s">
        <v>2654</v>
      </c>
      <c r="L3893" t="s">
        <v>92</v>
      </c>
      <c r="M3893" t="s">
        <v>82</v>
      </c>
      <c r="N3893" t="str">
        <f>IF(ISBLANK(Sales[[#This Row],[return]]),"No",Sales[[#This Row],[return]])</f>
        <v>Yes</v>
      </c>
      <c r="O3893" s="2">
        <v>43303</v>
      </c>
      <c r="P3893" s="8" t="str">
        <f>TEXT(DAY(Sales[[#This Row],[OrderDate]]),"ddd")</f>
        <v>Sun</v>
      </c>
      <c r="Q3893" s="8" t="str">
        <f>TEXT(MONTH(Sales[[#This Row],[ShipDate]])*29,"mmm")</f>
        <v>Jul</v>
      </c>
      <c r="R3893">
        <v>591</v>
      </c>
      <c r="S3893" t="s">
        <v>1213</v>
      </c>
      <c r="T3893" t="s">
        <v>90</v>
      </c>
      <c r="U3893">
        <v>21044</v>
      </c>
      <c r="V3893" s="1">
        <v>0</v>
      </c>
      <c r="W3893">
        <v>9</v>
      </c>
      <c r="X3893">
        <v>3</v>
      </c>
      <c r="Y3893">
        <v>27</v>
      </c>
      <c r="AD3893"/>
    </row>
    <row r="3894" spans="1:30" x14ac:dyDescent="0.25">
      <c r="A3894" t="s">
        <v>40</v>
      </c>
      <c r="B3894" s="2">
        <v>43307</v>
      </c>
      <c r="C3894" s="35">
        <f>YEAR(Sales[[#This Row],[ShipDate]])</f>
        <v>2018</v>
      </c>
      <c r="D3894" t="s">
        <v>36</v>
      </c>
      <c r="E3894" t="s">
        <v>31</v>
      </c>
      <c r="F3894" t="s">
        <v>52</v>
      </c>
      <c r="G3894" t="s">
        <v>25</v>
      </c>
      <c r="H3894" t="s">
        <v>197</v>
      </c>
      <c r="I3894" t="s">
        <v>1150</v>
      </c>
      <c r="J3894" t="s">
        <v>13</v>
      </c>
      <c r="K3894" t="s">
        <v>2654</v>
      </c>
      <c r="L3894" t="s">
        <v>92</v>
      </c>
      <c r="M3894" t="s">
        <v>82</v>
      </c>
      <c r="N3894" t="str">
        <f>IF(ISBLANK(Sales[[#This Row],[return]]),"No",Sales[[#This Row],[return]])</f>
        <v>Yes</v>
      </c>
      <c r="O3894" s="2">
        <v>43303</v>
      </c>
      <c r="P3894" s="8" t="str">
        <f>TEXT(DAY(Sales[[#This Row],[OrderDate]]),"ddd")</f>
        <v>Sun</v>
      </c>
      <c r="Q3894" s="8" t="str">
        <f>TEXT(MONTH(Sales[[#This Row],[ShipDate]])*29,"mmm")</f>
        <v>Jul</v>
      </c>
      <c r="R3894">
        <v>298</v>
      </c>
      <c r="S3894" t="s">
        <v>969</v>
      </c>
      <c r="T3894" t="s">
        <v>90</v>
      </c>
      <c r="U3894">
        <v>21044</v>
      </c>
      <c r="V3894" s="1">
        <v>0</v>
      </c>
      <c r="W3894">
        <v>11</v>
      </c>
      <c r="X3894">
        <v>2</v>
      </c>
      <c r="Y3894">
        <v>38</v>
      </c>
      <c r="AD3894"/>
    </row>
    <row r="3895" spans="1:30" x14ac:dyDescent="0.25">
      <c r="A3895" t="s">
        <v>40</v>
      </c>
      <c r="B3895" s="2">
        <v>43307</v>
      </c>
      <c r="C3895" s="35">
        <f>YEAR(Sales[[#This Row],[ShipDate]])</f>
        <v>2018</v>
      </c>
      <c r="D3895" t="s">
        <v>36</v>
      </c>
      <c r="E3895" t="s">
        <v>31</v>
      </c>
      <c r="F3895" t="s">
        <v>50</v>
      </c>
      <c r="G3895" t="s">
        <v>25</v>
      </c>
      <c r="H3895" t="s">
        <v>197</v>
      </c>
      <c r="I3895" t="s">
        <v>1150</v>
      </c>
      <c r="J3895" t="s">
        <v>13</v>
      </c>
      <c r="K3895" t="s">
        <v>2654</v>
      </c>
      <c r="L3895" t="s">
        <v>92</v>
      </c>
      <c r="M3895" t="s">
        <v>82</v>
      </c>
      <c r="N3895" t="str">
        <f>IF(ISBLANK(Sales[[#This Row],[return]]),"No",Sales[[#This Row],[return]])</f>
        <v>Yes</v>
      </c>
      <c r="O3895" s="2">
        <v>43303</v>
      </c>
      <c r="P3895" s="8" t="str">
        <f>TEXT(DAY(Sales[[#This Row],[OrderDate]]),"ddd")</f>
        <v>Sun</v>
      </c>
      <c r="Q3895" s="8" t="str">
        <f>TEXT(MONTH(Sales[[#This Row],[ShipDate]])*29,"mmm")</f>
        <v>Jul</v>
      </c>
      <c r="R3895">
        <v>1639</v>
      </c>
      <c r="S3895" t="s">
        <v>1828</v>
      </c>
      <c r="T3895" t="s">
        <v>90</v>
      </c>
      <c r="U3895">
        <v>21044</v>
      </c>
      <c r="V3895" s="1">
        <v>0</v>
      </c>
      <c r="W3895">
        <v>3</v>
      </c>
      <c r="X3895">
        <v>3</v>
      </c>
      <c r="Y3895">
        <v>5</v>
      </c>
      <c r="AD3895"/>
    </row>
    <row r="3896" spans="1:30" x14ac:dyDescent="0.25">
      <c r="A3896" t="s">
        <v>40</v>
      </c>
      <c r="B3896" s="2">
        <v>43307</v>
      </c>
      <c r="C3896" s="35">
        <f>YEAR(Sales[[#This Row],[ShipDate]])</f>
        <v>2018</v>
      </c>
      <c r="D3896" t="s">
        <v>36</v>
      </c>
      <c r="E3896" t="s">
        <v>31</v>
      </c>
      <c r="F3896" t="s">
        <v>59</v>
      </c>
      <c r="G3896" t="s">
        <v>25</v>
      </c>
      <c r="H3896" t="s">
        <v>197</v>
      </c>
      <c r="I3896" t="s">
        <v>1150</v>
      </c>
      <c r="J3896" t="s">
        <v>13</v>
      </c>
      <c r="K3896" t="s">
        <v>2654</v>
      </c>
      <c r="L3896" t="s">
        <v>92</v>
      </c>
      <c r="M3896" t="s">
        <v>82</v>
      </c>
      <c r="N3896" t="str">
        <f>IF(ISBLANK(Sales[[#This Row],[return]]),"No",Sales[[#This Row],[return]])</f>
        <v>Yes</v>
      </c>
      <c r="O3896" s="2">
        <v>43303</v>
      </c>
      <c r="P3896" s="8" t="str">
        <f>TEXT(DAY(Sales[[#This Row],[OrderDate]]),"ddd")</f>
        <v>Sun</v>
      </c>
      <c r="Q3896" s="8" t="str">
        <f>TEXT(MONTH(Sales[[#This Row],[ShipDate]])*29,"mmm")</f>
        <v>Jul</v>
      </c>
      <c r="R3896">
        <v>1820</v>
      </c>
      <c r="S3896" t="s">
        <v>501</v>
      </c>
      <c r="T3896" t="s">
        <v>90</v>
      </c>
      <c r="U3896">
        <v>21044</v>
      </c>
      <c r="V3896" s="1">
        <v>0</v>
      </c>
      <c r="W3896">
        <v>25</v>
      </c>
      <c r="X3896">
        <v>8</v>
      </c>
      <c r="Y3896">
        <v>52</v>
      </c>
      <c r="AD3896"/>
    </row>
    <row r="3897" spans="1:30" x14ac:dyDescent="0.25">
      <c r="A3897" t="s">
        <v>40</v>
      </c>
      <c r="B3897" s="2">
        <v>43202</v>
      </c>
      <c r="C3897" s="35">
        <f>YEAR(Sales[[#This Row],[ShipDate]])</f>
        <v>2018</v>
      </c>
      <c r="D3897" t="s">
        <v>36</v>
      </c>
      <c r="E3897" t="s">
        <v>18</v>
      </c>
      <c r="F3897" t="s">
        <v>52</v>
      </c>
      <c r="G3897" t="s">
        <v>25</v>
      </c>
      <c r="H3897" t="s">
        <v>88</v>
      </c>
      <c r="I3897" t="s">
        <v>93</v>
      </c>
      <c r="J3897" t="s">
        <v>13</v>
      </c>
      <c r="K3897" t="s">
        <v>915</v>
      </c>
      <c r="L3897" t="s">
        <v>92</v>
      </c>
      <c r="N3897" t="str">
        <f>IF(ISBLANK(Sales[[#This Row],[return]]),"No",Sales[[#This Row],[return]])</f>
        <v>No</v>
      </c>
      <c r="O3897" s="2">
        <v>43197</v>
      </c>
      <c r="P3897" s="8" t="str">
        <f>TEXT(DAY(Sales[[#This Row],[OrderDate]]),"ddd")</f>
        <v>Sat</v>
      </c>
      <c r="Q3897" s="8" t="str">
        <f>TEXT(MONTH(Sales[[#This Row],[ShipDate]])*29,"mmm")</f>
        <v>Apr</v>
      </c>
      <c r="R3897">
        <v>290</v>
      </c>
      <c r="S3897" t="s">
        <v>1799</v>
      </c>
      <c r="T3897" t="s">
        <v>90</v>
      </c>
      <c r="U3897">
        <v>19120</v>
      </c>
      <c r="V3897" s="1">
        <v>0.2</v>
      </c>
      <c r="W3897">
        <v>3</v>
      </c>
      <c r="X3897">
        <v>3</v>
      </c>
      <c r="Y3897">
        <v>34</v>
      </c>
      <c r="AD3897"/>
    </row>
    <row r="3898" spans="1:30" x14ac:dyDescent="0.25">
      <c r="A3898" t="s">
        <v>40</v>
      </c>
      <c r="B3898" s="2">
        <v>43202</v>
      </c>
      <c r="C3898" s="35">
        <f>YEAR(Sales[[#This Row],[ShipDate]])</f>
        <v>2018</v>
      </c>
      <c r="D3898" t="s">
        <v>36</v>
      </c>
      <c r="E3898" t="s">
        <v>18</v>
      </c>
      <c r="F3898" t="s">
        <v>39</v>
      </c>
      <c r="G3898" t="s">
        <v>25</v>
      </c>
      <c r="H3898" t="s">
        <v>88</v>
      </c>
      <c r="I3898" t="s">
        <v>93</v>
      </c>
      <c r="J3898" t="s">
        <v>13</v>
      </c>
      <c r="K3898" t="s">
        <v>915</v>
      </c>
      <c r="L3898" t="s">
        <v>92</v>
      </c>
      <c r="N3898" t="str">
        <f>IF(ISBLANK(Sales[[#This Row],[return]]),"No",Sales[[#This Row],[return]])</f>
        <v>No</v>
      </c>
      <c r="O3898" s="2">
        <v>43197</v>
      </c>
      <c r="P3898" s="8" t="str">
        <f>TEXT(DAY(Sales[[#This Row],[OrderDate]]),"ddd")</f>
        <v>Sat</v>
      </c>
      <c r="Q3898" s="8" t="str">
        <f>TEXT(MONTH(Sales[[#This Row],[ShipDate]])*29,"mmm")</f>
        <v>Apr</v>
      </c>
      <c r="R3898">
        <v>580</v>
      </c>
      <c r="S3898" t="s">
        <v>2215</v>
      </c>
      <c r="T3898" t="s">
        <v>90</v>
      </c>
      <c r="U3898">
        <v>19120</v>
      </c>
      <c r="V3898" s="1">
        <v>0.2</v>
      </c>
      <c r="W3898">
        <v>4</v>
      </c>
      <c r="X3898">
        <v>3</v>
      </c>
      <c r="Y3898">
        <v>37</v>
      </c>
      <c r="AD3898"/>
    </row>
    <row r="3899" spans="1:30" x14ac:dyDescent="0.25">
      <c r="A3899" t="s">
        <v>24</v>
      </c>
      <c r="B3899" s="2">
        <v>43429</v>
      </c>
      <c r="C3899" s="35">
        <f>YEAR(Sales[[#This Row],[ShipDate]])</f>
        <v>2018</v>
      </c>
      <c r="D3899" t="s">
        <v>19</v>
      </c>
      <c r="E3899" t="s">
        <v>31</v>
      </c>
      <c r="F3899" t="s">
        <v>59</v>
      </c>
      <c r="G3899" t="s">
        <v>25</v>
      </c>
      <c r="H3899" t="s">
        <v>641</v>
      </c>
      <c r="I3899" t="s">
        <v>248</v>
      </c>
      <c r="J3899" t="s">
        <v>13</v>
      </c>
      <c r="K3899" t="s">
        <v>2715</v>
      </c>
      <c r="L3899" t="s">
        <v>68</v>
      </c>
      <c r="N3899" t="str">
        <f>IF(ISBLANK(Sales[[#This Row],[return]]),"No",Sales[[#This Row],[return]])</f>
        <v>No</v>
      </c>
      <c r="O3899" s="2">
        <v>43425</v>
      </c>
      <c r="P3899" s="8" t="str">
        <f>TEXT(DAY(Sales[[#This Row],[OrderDate]]),"ddd")</f>
        <v>Sat</v>
      </c>
      <c r="Q3899" s="8" t="str">
        <f>TEXT(MONTH(Sales[[#This Row],[ShipDate]])*29,"mmm")</f>
        <v>Nov</v>
      </c>
      <c r="R3899">
        <v>1786</v>
      </c>
      <c r="S3899" t="s">
        <v>681</v>
      </c>
      <c r="T3899" t="s">
        <v>66</v>
      </c>
      <c r="U3899">
        <v>50315</v>
      </c>
      <c r="V3899" s="1">
        <v>0</v>
      </c>
      <c r="W3899">
        <v>20</v>
      </c>
      <c r="X3899">
        <v>7</v>
      </c>
      <c r="Y3899">
        <v>40</v>
      </c>
      <c r="AD3899"/>
    </row>
    <row r="3900" spans="1:30" x14ac:dyDescent="0.25">
      <c r="A3900" t="s">
        <v>24</v>
      </c>
      <c r="B3900" s="2">
        <v>43429</v>
      </c>
      <c r="C3900" s="35">
        <f>YEAR(Sales[[#This Row],[ShipDate]])</f>
        <v>2018</v>
      </c>
      <c r="D3900" t="s">
        <v>19</v>
      </c>
      <c r="E3900" t="s">
        <v>31</v>
      </c>
      <c r="F3900" t="s">
        <v>48</v>
      </c>
      <c r="G3900" t="s">
        <v>46</v>
      </c>
      <c r="H3900" t="s">
        <v>641</v>
      </c>
      <c r="I3900" t="s">
        <v>248</v>
      </c>
      <c r="J3900" t="s">
        <v>13</v>
      </c>
      <c r="K3900" t="s">
        <v>2715</v>
      </c>
      <c r="L3900" t="s">
        <v>68</v>
      </c>
      <c r="N3900" t="str">
        <f>IF(ISBLANK(Sales[[#This Row],[return]]),"No",Sales[[#This Row],[return]])</f>
        <v>No</v>
      </c>
      <c r="O3900" s="2">
        <v>43425</v>
      </c>
      <c r="P3900" s="8" t="str">
        <f>TEXT(DAY(Sales[[#This Row],[OrderDate]]),"ddd")</f>
        <v>Sat</v>
      </c>
      <c r="Q3900" s="8" t="str">
        <f>TEXT(MONTH(Sales[[#This Row],[ShipDate]])*29,"mmm")</f>
        <v>Nov</v>
      </c>
      <c r="R3900">
        <v>1022</v>
      </c>
      <c r="S3900" t="s">
        <v>463</v>
      </c>
      <c r="T3900" t="s">
        <v>66</v>
      </c>
      <c r="U3900">
        <v>50315</v>
      </c>
      <c r="V3900" s="1">
        <v>0</v>
      </c>
      <c r="W3900">
        <v>109</v>
      </c>
      <c r="X3900">
        <v>3</v>
      </c>
      <c r="Y3900">
        <v>405</v>
      </c>
      <c r="AD3900"/>
    </row>
    <row r="3901" spans="1:30" x14ac:dyDescent="0.25">
      <c r="A3901" t="s">
        <v>40</v>
      </c>
      <c r="B3901" s="2">
        <v>43443</v>
      </c>
      <c r="C3901" s="35">
        <f>YEAR(Sales[[#This Row],[ShipDate]])</f>
        <v>2018</v>
      </c>
      <c r="D3901" t="s">
        <v>36</v>
      </c>
      <c r="E3901" t="s">
        <v>31</v>
      </c>
      <c r="F3901" t="s">
        <v>48</v>
      </c>
      <c r="G3901" t="s">
        <v>46</v>
      </c>
      <c r="H3901" t="s">
        <v>304</v>
      </c>
      <c r="I3901" t="s">
        <v>74</v>
      </c>
      <c r="J3901" t="s">
        <v>13</v>
      </c>
      <c r="K3901" t="s">
        <v>305</v>
      </c>
      <c r="L3901" t="s">
        <v>68</v>
      </c>
      <c r="N3901" t="str">
        <f>IF(ISBLANK(Sales[[#This Row],[return]]),"No",Sales[[#This Row],[return]])</f>
        <v>No</v>
      </c>
      <c r="O3901" s="2">
        <v>43439</v>
      </c>
      <c r="P3901" s="8" t="str">
        <f>TEXT(DAY(Sales[[#This Row],[OrderDate]]),"ddd")</f>
        <v>Thu</v>
      </c>
      <c r="Q3901" s="8" t="str">
        <f>TEXT(MONTH(Sales[[#This Row],[ShipDate]])*29,"mmm")</f>
        <v>Dec</v>
      </c>
      <c r="R3901">
        <v>1276</v>
      </c>
      <c r="S3901" t="s">
        <v>306</v>
      </c>
      <c r="T3901" t="s">
        <v>66</v>
      </c>
      <c r="U3901">
        <v>53132</v>
      </c>
      <c r="V3901" s="1">
        <v>0</v>
      </c>
      <c r="W3901">
        <v>104</v>
      </c>
      <c r="X3901">
        <v>11</v>
      </c>
      <c r="Y3901">
        <v>384</v>
      </c>
      <c r="AD3901"/>
    </row>
    <row r="3902" spans="1:30" x14ac:dyDescent="0.25">
      <c r="A3902" t="s">
        <v>40</v>
      </c>
      <c r="B3902" s="2">
        <v>43443</v>
      </c>
      <c r="C3902" s="35">
        <f>YEAR(Sales[[#This Row],[ShipDate]])</f>
        <v>2018</v>
      </c>
      <c r="D3902" t="s">
        <v>36</v>
      </c>
      <c r="E3902" t="s">
        <v>31</v>
      </c>
      <c r="F3902" t="s">
        <v>48</v>
      </c>
      <c r="G3902" t="s">
        <v>46</v>
      </c>
      <c r="H3902" t="s">
        <v>304</v>
      </c>
      <c r="I3902" t="s">
        <v>74</v>
      </c>
      <c r="J3902" t="s">
        <v>13</v>
      </c>
      <c r="K3902" t="s">
        <v>305</v>
      </c>
      <c r="L3902" t="s">
        <v>68</v>
      </c>
      <c r="N3902" t="str">
        <f>IF(ISBLANK(Sales[[#This Row],[return]]),"No",Sales[[#This Row],[return]])</f>
        <v>No</v>
      </c>
      <c r="O3902" s="2">
        <v>43439</v>
      </c>
      <c r="P3902" s="8" t="str">
        <f>TEXT(DAY(Sales[[#This Row],[OrderDate]]),"ddd")</f>
        <v>Thu</v>
      </c>
      <c r="Q3902" s="8" t="str">
        <f>TEXT(MONTH(Sales[[#This Row],[ShipDate]])*29,"mmm")</f>
        <v>Dec</v>
      </c>
      <c r="R3902">
        <v>138</v>
      </c>
      <c r="S3902" t="s">
        <v>307</v>
      </c>
      <c r="T3902" t="s">
        <v>66</v>
      </c>
      <c r="U3902">
        <v>53132</v>
      </c>
      <c r="V3902" s="1">
        <v>0</v>
      </c>
      <c r="W3902">
        <v>6</v>
      </c>
      <c r="X3902">
        <v>3</v>
      </c>
      <c r="Y3902">
        <v>150</v>
      </c>
      <c r="AD3902"/>
    </row>
    <row r="3903" spans="1:30" x14ac:dyDescent="0.25">
      <c r="A3903" t="s">
        <v>40</v>
      </c>
      <c r="B3903" s="2">
        <v>43443</v>
      </c>
      <c r="C3903" s="35">
        <f>YEAR(Sales[[#This Row],[ShipDate]])</f>
        <v>2018</v>
      </c>
      <c r="D3903" t="s">
        <v>36</v>
      </c>
      <c r="E3903" t="s">
        <v>31</v>
      </c>
      <c r="F3903" t="s">
        <v>23</v>
      </c>
      <c r="G3903" t="s">
        <v>11</v>
      </c>
      <c r="H3903" t="s">
        <v>304</v>
      </c>
      <c r="I3903" t="s">
        <v>74</v>
      </c>
      <c r="J3903" t="s">
        <v>13</v>
      </c>
      <c r="K3903" t="s">
        <v>305</v>
      </c>
      <c r="L3903" t="s">
        <v>68</v>
      </c>
      <c r="N3903" t="str">
        <f>IF(ISBLANK(Sales[[#This Row],[return]]),"No",Sales[[#This Row],[return]])</f>
        <v>No</v>
      </c>
      <c r="O3903" s="2">
        <v>43439</v>
      </c>
      <c r="P3903" s="8" t="str">
        <f>TEXT(DAY(Sales[[#This Row],[OrderDate]]),"ddd")</f>
        <v>Thu</v>
      </c>
      <c r="Q3903" s="8" t="str">
        <f>TEXT(MONTH(Sales[[#This Row],[ShipDate]])*29,"mmm")</f>
        <v>Dec</v>
      </c>
      <c r="R3903">
        <v>833</v>
      </c>
      <c r="S3903" t="s">
        <v>22</v>
      </c>
      <c r="T3903" t="s">
        <v>66</v>
      </c>
      <c r="U3903">
        <v>53132</v>
      </c>
      <c r="V3903" s="1">
        <v>0</v>
      </c>
      <c r="W3903">
        <v>586</v>
      </c>
      <c r="X3903">
        <v>8</v>
      </c>
      <c r="Y3903">
        <v>1952</v>
      </c>
      <c r="AD3903"/>
    </row>
    <row r="3904" spans="1:30" x14ac:dyDescent="0.25">
      <c r="A3904" t="s">
        <v>40</v>
      </c>
      <c r="B3904" s="2">
        <v>43443</v>
      </c>
      <c r="C3904" s="35">
        <f>YEAR(Sales[[#This Row],[ShipDate]])</f>
        <v>2018</v>
      </c>
      <c r="D3904" t="s">
        <v>36</v>
      </c>
      <c r="E3904" t="s">
        <v>31</v>
      </c>
      <c r="F3904" t="s">
        <v>50</v>
      </c>
      <c r="G3904" t="s">
        <v>25</v>
      </c>
      <c r="H3904" t="s">
        <v>304</v>
      </c>
      <c r="I3904" t="s">
        <v>74</v>
      </c>
      <c r="J3904" t="s">
        <v>13</v>
      </c>
      <c r="K3904" t="s">
        <v>305</v>
      </c>
      <c r="L3904" t="s">
        <v>68</v>
      </c>
      <c r="N3904" t="str">
        <f>IF(ISBLANK(Sales[[#This Row],[return]]),"No",Sales[[#This Row],[return]])</f>
        <v>No</v>
      </c>
      <c r="O3904" s="2">
        <v>43439</v>
      </c>
      <c r="P3904" s="8" t="str">
        <f>TEXT(DAY(Sales[[#This Row],[OrderDate]]),"ddd")</f>
        <v>Thu</v>
      </c>
      <c r="Q3904" s="8" t="str">
        <f>TEXT(MONTH(Sales[[#This Row],[ShipDate]])*29,"mmm")</f>
        <v>Dec</v>
      </c>
      <c r="R3904">
        <v>702</v>
      </c>
      <c r="S3904" t="s">
        <v>308</v>
      </c>
      <c r="T3904" t="s">
        <v>66</v>
      </c>
      <c r="U3904">
        <v>53132</v>
      </c>
      <c r="V3904" s="1">
        <v>0</v>
      </c>
      <c r="W3904">
        <v>81</v>
      </c>
      <c r="X3904">
        <v>5</v>
      </c>
      <c r="Y3904">
        <v>172</v>
      </c>
      <c r="AD3904"/>
    </row>
    <row r="3905" spans="1:30" x14ac:dyDescent="0.25">
      <c r="A3905" t="s">
        <v>10</v>
      </c>
      <c r="B3905" s="2">
        <v>43461</v>
      </c>
      <c r="C3905" s="35">
        <f>YEAR(Sales[[#This Row],[ShipDate]])</f>
        <v>2018</v>
      </c>
      <c r="D3905" t="s">
        <v>113</v>
      </c>
      <c r="E3905" t="s">
        <v>18</v>
      </c>
      <c r="F3905" t="s">
        <v>45</v>
      </c>
      <c r="G3905" t="s">
        <v>25</v>
      </c>
      <c r="H3905" t="s">
        <v>511</v>
      </c>
      <c r="I3905" t="s">
        <v>233</v>
      </c>
      <c r="J3905" t="s">
        <v>13</v>
      </c>
      <c r="K3905" t="s">
        <v>472</v>
      </c>
      <c r="L3905" t="s">
        <v>30</v>
      </c>
      <c r="N3905" t="str">
        <f>IF(ISBLANK(Sales[[#This Row],[return]]),"No",Sales[[#This Row],[return]])</f>
        <v>No</v>
      </c>
      <c r="O3905" s="2">
        <v>43460</v>
      </c>
      <c r="P3905" s="8" t="str">
        <f>TEXT(DAY(Sales[[#This Row],[OrderDate]]),"ddd")</f>
        <v>Thu</v>
      </c>
      <c r="Q3905" s="8" t="str">
        <f>TEXT(MONTH(Sales[[#This Row],[ShipDate]])*29,"mmm")</f>
        <v>Dec</v>
      </c>
      <c r="R3905">
        <v>1418</v>
      </c>
      <c r="S3905" t="s">
        <v>1698</v>
      </c>
      <c r="T3905" t="s">
        <v>28</v>
      </c>
      <c r="U3905">
        <v>80906</v>
      </c>
      <c r="V3905" s="1">
        <v>0.2</v>
      </c>
      <c r="W3905">
        <v>3</v>
      </c>
      <c r="X3905">
        <v>2</v>
      </c>
      <c r="Y3905">
        <v>11</v>
      </c>
      <c r="AD3905"/>
    </row>
    <row r="3906" spans="1:30" x14ac:dyDescent="0.25">
      <c r="A3906" t="s">
        <v>24</v>
      </c>
      <c r="B3906" s="2">
        <v>43345</v>
      </c>
      <c r="C3906" s="35">
        <f>YEAR(Sales[[#This Row],[ShipDate]])</f>
        <v>2018</v>
      </c>
      <c r="D3906" t="s">
        <v>36</v>
      </c>
      <c r="E3906" t="s">
        <v>18</v>
      </c>
      <c r="F3906" t="s">
        <v>38</v>
      </c>
      <c r="G3906" t="s">
        <v>11</v>
      </c>
      <c r="H3906" t="s">
        <v>428</v>
      </c>
      <c r="I3906" t="s">
        <v>133</v>
      </c>
      <c r="J3906" t="s">
        <v>13</v>
      </c>
      <c r="K3906" t="s">
        <v>56</v>
      </c>
      <c r="L3906" t="s">
        <v>68</v>
      </c>
      <c r="N3906" t="str">
        <f>IF(ISBLANK(Sales[[#This Row],[return]]),"No",Sales[[#This Row],[return]])</f>
        <v>No</v>
      </c>
      <c r="O3906" s="2">
        <v>43338</v>
      </c>
      <c r="P3906" s="8" t="str">
        <f>TEXT(DAY(Sales[[#This Row],[OrderDate]]),"ddd")</f>
        <v>Thu</v>
      </c>
      <c r="Q3906" s="8" t="str">
        <f>TEXT(MONTH(Sales[[#This Row],[ShipDate]])*29,"mmm")</f>
        <v>Sep</v>
      </c>
      <c r="R3906">
        <v>823</v>
      </c>
      <c r="S3906" t="s">
        <v>1443</v>
      </c>
      <c r="T3906" t="s">
        <v>66</v>
      </c>
      <c r="U3906">
        <v>48234</v>
      </c>
      <c r="V3906" s="1">
        <v>0</v>
      </c>
      <c r="W3906">
        <v>99</v>
      </c>
      <c r="X3906">
        <v>4</v>
      </c>
      <c r="Y3906">
        <v>448</v>
      </c>
      <c r="AD3906"/>
    </row>
    <row r="3907" spans="1:30" x14ac:dyDescent="0.25">
      <c r="A3907" t="s">
        <v>24</v>
      </c>
      <c r="B3907" s="2">
        <v>43345</v>
      </c>
      <c r="C3907" s="35">
        <f>YEAR(Sales[[#This Row],[ShipDate]])</f>
        <v>2018</v>
      </c>
      <c r="D3907" t="s">
        <v>36</v>
      </c>
      <c r="E3907" t="s">
        <v>18</v>
      </c>
      <c r="F3907" t="s">
        <v>59</v>
      </c>
      <c r="G3907" t="s">
        <v>25</v>
      </c>
      <c r="H3907" t="s">
        <v>428</v>
      </c>
      <c r="I3907" t="s">
        <v>133</v>
      </c>
      <c r="J3907" t="s">
        <v>13</v>
      </c>
      <c r="K3907" t="s">
        <v>56</v>
      </c>
      <c r="L3907" t="s">
        <v>68</v>
      </c>
      <c r="N3907" t="str">
        <f>IF(ISBLANK(Sales[[#This Row],[return]]),"No",Sales[[#This Row],[return]])</f>
        <v>No</v>
      </c>
      <c r="O3907" s="2">
        <v>43338</v>
      </c>
      <c r="P3907" s="8" t="str">
        <f>TEXT(DAY(Sales[[#This Row],[OrderDate]]),"ddd")</f>
        <v>Thu</v>
      </c>
      <c r="Q3907" s="8" t="str">
        <f>TEXT(MONTH(Sales[[#This Row],[ShipDate]])*29,"mmm")</f>
        <v>Sep</v>
      </c>
      <c r="R3907">
        <v>1747</v>
      </c>
      <c r="S3907" t="s">
        <v>2087</v>
      </c>
      <c r="T3907" t="s">
        <v>66</v>
      </c>
      <c r="U3907">
        <v>48234</v>
      </c>
      <c r="V3907" s="1">
        <v>0</v>
      </c>
      <c r="W3907">
        <v>6</v>
      </c>
      <c r="X3907">
        <v>2</v>
      </c>
      <c r="Y3907">
        <v>12</v>
      </c>
      <c r="AD3907"/>
    </row>
    <row r="3908" spans="1:30" x14ac:dyDescent="0.25">
      <c r="A3908" t="s">
        <v>24</v>
      </c>
      <c r="B3908" s="2">
        <v>43345</v>
      </c>
      <c r="C3908" s="35">
        <f>YEAR(Sales[[#This Row],[ShipDate]])</f>
        <v>2018</v>
      </c>
      <c r="D3908" t="s">
        <v>36</v>
      </c>
      <c r="E3908" t="s">
        <v>18</v>
      </c>
      <c r="F3908" t="s">
        <v>45</v>
      </c>
      <c r="G3908" t="s">
        <v>25</v>
      </c>
      <c r="H3908" t="s">
        <v>428</v>
      </c>
      <c r="I3908" t="s">
        <v>133</v>
      </c>
      <c r="J3908" t="s">
        <v>13</v>
      </c>
      <c r="K3908" t="s">
        <v>56</v>
      </c>
      <c r="L3908" t="s">
        <v>68</v>
      </c>
      <c r="N3908" t="str">
        <f>IF(ISBLANK(Sales[[#This Row],[return]]),"No",Sales[[#This Row],[return]])</f>
        <v>No</v>
      </c>
      <c r="O3908" s="2">
        <v>43338</v>
      </c>
      <c r="P3908" s="8" t="str">
        <f>TEXT(DAY(Sales[[#This Row],[OrderDate]]),"ddd")</f>
        <v>Thu</v>
      </c>
      <c r="Q3908" s="8" t="str">
        <f>TEXT(MONTH(Sales[[#This Row],[ShipDate]])*29,"mmm")</f>
        <v>Sep</v>
      </c>
      <c r="R3908">
        <v>1151</v>
      </c>
      <c r="S3908" t="s">
        <v>2091</v>
      </c>
      <c r="T3908" t="s">
        <v>66</v>
      </c>
      <c r="U3908">
        <v>48234</v>
      </c>
      <c r="V3908" s="1">
        <v>0</v>
      </c>
      <c r="W3908">
        <v>3</v>
      </c>
      <c r="X3908">
        <v>3</v>
      </c>
      <c r="Y3908">
        <v>9</v>
      </c>
      <c r="AD3908"/>
    </row>
    <row r="3909" spans="1:30" x14ac:dyDescent="0.25">
      <c r="A3909" t="s">
        <v>24</v>
      </c>
      <c r="B3909" s="2">
        <v>43345</v>
      </c>
      <c r="C3909" s="35">
        <f>YEAR(Sales[[#This Row],[ShipDate]])</f>
        <v>2018</v>
      </c>
      <c r="D3909" t="s">
        <v>36</v>
      </c>
      <c r="E3909" t="s">
        <v>18</v>
      </c>
      <c r="F3909" t="s">
        <v>99</v>
      </c>
      <c r="G3909" t="s">
        <v>46</v>
      </c>
      <c r="H3909" t="s">
        <v>428</v>
      </c>
      <c r="I3909" t="s">
        <v>133</v>
      </c>
      <c r="J3909" t="s">
        <v>13</v>
      </c>
      <c r="K3909" t="s">
        <v>56</v>
      </c>
      <c r="L3909" t="s">
        <v>68</v>
      </c>
      <c r="N3909" t="str">
        <f>IF(ISBLANK(Sales[[#This Row],[return]]),"No",Sales[[#This Row],[return]])</f>
        <v>No</v>
      </c>
      <c r="O3909" s="2">
        <v>43338</v>
      </c>
      <c r="P3909" s="8" t="str">
        <f>TEXT(DAY(Sales[[#This Row],[OrderDate]]),"ddd")</f>
        <v>Thu</v>
      </c>
      <c r="Q3909" s="8" t="str">
        <f>TEXT(MONTH(Sales[[#This Row],[ShipDate]])*29,"mmm")</f>
        <v>Sep</v>
      </c>
      <c r="R3909">
        <v>1115</v>
      </c>
      <c r="S3909" t="s">
        <v>616</v>
      </c>
      <c r="T3909" t="s">
        <v>66</v>
      </c>
      <c r="U3909">
        <v>48234</v>
      </c>
      <c r="V3909" s="1">
        <v>0</v>
      </c>
      <c r="W3909">
        <v>163</v>
      </c>
      <c r="X3909">
        <v>3</v>
      </c>
      <c r="Y3909">
        <v>480</v>
      </c>
      <c r="AD3909"/>
    </row>
    <row r="3910" spans="1:30" x14ac:dyDescent="0.25">
      <c r="A3910" t="s">
        <v>24</v>
      </c>
      <c r="B3910" s="2">
        <v>43345</v>
      </c>
      <c r="C3910" s="35">
        <f>YEAR(Sales[[#This Row],[ShipDate]])</f>
        <v>2018</v>
      </c>
      <c r="D3910" t="s">
        <v>36</v>
      </c>
      <c r="E3910" t="s">
        <v>18</v>
      </c>
      <c r="F3910" t="s">
        <v>48</v>
      </c>
      <c r="G3910" t="s">
        <v>46</v>
      </c>
      <c r="H3910" t="s">
        <v>428</v>
      </c>
      <c r="I3910" t="s">
        <v>133</v>
      </c>
      <c r="J3910" t="s">
        <v>13</v>
      </c>
      <c r="K3910" t="s">
        <v>56</v>
      </c>
      <c r="L3910" t="s">
        <v>68</v>
      </c>
      <c r="N3910" t="str">
        <f>IF(ISBLANK(Sales[[#This Row],[return]]),"No",Sales[[#This Row],[return]])</f>
        <v>No</v>
      </c>
      <c r="O3910" s="2">
        <v>43338</v>
      </c>
      <c r="P3910" s="8" t="str">
        <f>TEXT(DAY(Sales[[#This Row],[OrderDate]]),"ddd")</f>
        <v>Thu</v>
      </c>
      <c r="Q3910" s="8" t="str">
        <f>TEXT(MONTH(Sales[[#This Row],[ShipDate]])*29,"mmm")</f>
        <v>Sep</v>
      </c>
      <c r="R3910">
        <v>453</v>
      </c>
      <c r="S3910" t="s">
        <v>1048</v>
      </c>
      <c r="T3910" t="s">
        <v>66</v>
      </c>
      <c r="U3910">
        <v>48234</v>
      </c>
      <c r="V3910" s="1">
        <v>0</v>
      </c>
      <c r="W3910">
        <v>59</v>
      </c>
      <c r="X3910">
        <v>3</v>
      </c>
      <c r="Y3910">
        <v>210</v>
      </c>
      <c r="AD3910"/>
    </row>
    <row r="3911" spans="1:30" x14ac:dyDescent="0.25">
      <c r="A3911" t="s">
        <v>40</v>
      </c>
      <c r="B3911" s="2">
        <v>43293</v>
      </c>
      <c r="C3911" s="35">
        <f>YEAR(Sales[[#This Row],[ShipDate]])</f>
        <v>2018</v>
      </c>
      <c r="D3911" t="s">
        <v>36</v>
      </c>
      <c r="E3911" t="s">
        <v>31</v>
      </c>
      <c r="F3911" t="s">
        <v>290</v>
      </c>
      <c r="G3911" t="s">
        <v>25</v>
      </c>
      <c r="H3911" t="s">
        <v>1044</v>
      </c>
      <c r="I3911" t="s">
        <v>37</v>
      </c>
      <c r="J3911" t="s">
        <v>13</v>
      </c>
      <c r="K3911" t="s">
        <v>1045</v>
      </c>
      <c r="L3911" t="s">
        <v>17</v>
      </c>
      <c r="N3911" t="str">
        <f>IF(ISBLANK(Sales[[#This Row],[return]]),"No",Sales[[#This Row],[return]])</f>
        <v>No</v>
      </c>
      <c r="O3911" s="2">
        <v>43288</v>
      </c>
      <c r="P3911" s="8" t="str">
        <f>TEXT(DAY(Sales[[#This Row],[OrderDate]]),"ddd")</f>
        <v>Sat</v>
      </c>
      <c r="Q3911" s="8" t="str">
        <f>TEXT(MONTH(Sales[[#This Row],[ShipDate]])*29,"mmm")</f>
        <v>Jul</v>
      </c>
      <c r="R3911">
        <v>86</v>
      </c>
      <c r="S3911" t="s">
        <v>1046</v>
      </c>
      <c r="T3911" t="s">
        <v>15</v>
      </c>
      <c r="U3911">
        <v>33012</v>
      </c>
      <c r="V3911" s="1">
        <v>0.2</v>
      </c>
      <c r="W3911">
        <v>5</v>
      </c>
      <c r="X3911">
        <v>7</v>
      </c>
      <c r="Y3911">
        <v>46</v>
      </c>
      <c r="AD3911"/>
    </row>
    <row r="3912" spans="1:30" x14ac:dyDescent="0.25">
      <c r="A3912" t="s">
        <v>10</v>
      </c>
      <c r="B3912" s="2">
        <v>43305</v>
      </c>
      <c r="C3912" s="35">
        <f>YEAR(Sales[[#This Row],[ShipDate]])</f>
        <v>2018</v>
      </c>
      <c r="D3912" t="s">
        <v>36</v>
      </c>
      <c r="E3912" t="s">
        <v>31</v>
      </c>
      <c r="F3912" t="s">
        <v>23</v>
      </c>
      <c r="G3912" t="s">
        <v>11</v>
      </c>
      <c r="H3912" t="s">
        <v>395</v>
      </c>
      <c r="I3912" t="s">
        <v>233</v>
      </c>
      <c r="J3912" t="s">
        <v>13</v>
      </c>
      <c r="K3912" t="s">
        <v>2702</v>
      </c>
      <c r="L3912" t="s">
        <v>30</v>
      </c>
      <c r="M3912" t="s">
        <v>82</v>
      </c>
      <c r="N3912" t="str">
        <f>IF(ISBLANK(Sales[[#This Row],[return]]),"No",Sales[[#This Row],[return]])</f>
        <v>Yes</v>
      </c>
      <c r="O3912" s="2">
        <v>43299</v>
      </c>
      <c r="P3912" s="8" t="str">
        <f>TEXT(DAY(Sales[[#This Row],[OrderDate]]),"ddd")</f>
        <v>Wed</v>
      </c>
      <c r="Q3912" s="8" t="str">
        <f>TEXT(MONTH(Sales[[#This Row],[ShipDate]])*29,"mmm")</f>
        <v>Jul</v>
      </c>
      <c r="R3912">
        <v>826</v>
      </c>
      <c r="S3912" t="s">
        <v>736</v>
      </c>
      <c r="T3912" t="s">
        <v>28</v>
      </c>
      <c r="U3912">
        <v>80219</v>
      </c>
      <c r="V3912" s="1">
        <v>0.2</v>
      </c>
      <c r="W3912">
        <v>11</v>
      </c>
      <c r="X3912">
        <v>3</v>
      </c>
      <c r="Y3912">
        <v>854</v>
      </c>
      <c r="AD3912"/>
    </row>
    <row r="3913" spans="1:30" x14ac:dyDescent="0.25">
      <c r="A3913" t="s">
        <v>10</v>
      </c>
      <c r="B3913" s="2">
        <v>43305</v>
      </c>
      <c r="C3913" s="35">
        <f>YEAR(Sales[[#This Row],[ShipDate]])</f>
        <v>2018</v>
      </c>
      <c r="D3913" t="s">
        <v>36</v>
      </c>
      <c r="E3913" t="s">
        <v>31</v>
      </c>
      <c r="F3913" t="s">
        <v>23</v>
      </c>
      <c r="G3913" t="s">
        <v>11</v>
      </c>
      <c r="H3913" t="s">
        <v>395</v>
      </c>
      <c r="I3913" t="s">
        <v>233</v>
      </c>
      <c r="J3913" t="s">
        <v>13</v>
      </c>
      <c r="K3913" t="s">
        <v>2702</v>
      </c>
      <c r="L3913" t="s">
        <v>30</v>
      </c>
      <c r="M3913" t="s">
        <v>82</v>
      </c>
      <c r="N3913" t="str">
        <f>IF(ISBLANK(Sales[[#This Row],[return]]),"No",Sales[[#This Row],[return]])</f>
        <v>Yes</v>
      </c>
      <c r="O3913" s="2">
        <v>43299</v>
      </c>
      <c r="P3913" s="8" t="str">
        <f>TEXT(DAY(Sales[[#This Row],[OrderDate]]),"ddd")</f>
        <v>Wed</v>
      </c>
      <c r="Q3913" s="8" t="str">
        <f>TEXT(MONTH(Sales[[#This Row],[ShipDate]])*29,"mmm")</f>
        <v>Jul</v>
      </c>
      <c r="R3913">
        <v>837</v>
      </c>
      <c r="S3913" t="s">
        <v>1100</v>
      </c>
      <c r="T3913" t="s">
        <v>28</v>
      </c>
      <c r="U3913">
        <v>80219</v>
      </c>
      <c r="V3913" s="1">
        <v>0.2</v>
      </c>
      <c r="W3913">
        <v>41</v>
      </c>
      <c r="X3913">
        <v>3</v>
      </c>
      <c r="Y3913">
        <v>544</v>
      </c>
      <c r="AD3913"/>
    </row>
    <row r="3914" spans="1:30" x14ac:dyDescent="0.25">
      <c r="A3914" t="s">
        <v>10</v>
      </c>
      <c r="B3914" s="2">
        <v>43305</v>
      </c>
      <c r="C3914" s="35">
        <f>YEAR(Sales[[#This Row],[ShipDate]])</f>
        <v>2018</v>
      </c>
      <c r="D3914" t="s">
        <v>36</v>
      </c>
      <c r="E3914" t="s">
        <v>31</v>
      </c>
      <c r="F3914" t="s">
        <v>39</v>
      </c>
      <c r="G3914" t="s">
        <v>25</v>
      </c>
      <c r="H3914" t="s">
        <v>395</v>
      </c>
      <c r="I3914" t="s">
        <v>233</v>
      </c>
      <c r="J3914" t="s">
        <v>13</v>
      </c>
      <c r="K3914" t="s">
        <v>2702</v>
      </c>
      <c r="L3914" t="s">
        <v>30</v>
      </c>
      <c r="M3914" t="s">
        <v>82</v>
      </c>
      <c r="N3914" t="str">
        <f>IF(ISBLANK(Sales[[#This Row],[return]]),"No",Sales[[#This Row],[return]])</f>
        <v>Yes</v>
      </c>
      <c r="O3914" s="2">
        <v>43299</v>
      </c>
      <c r="P3914" s="8" t="str">
        <f>TEXT(DAY(Sales[[#This Row],[OrderDate]]),"ddd")</f>
        <v>Wed</v>
      </c>
      <c r="Q3914" s="8" t="str">
        <f>TEXT(MONTH(Sales[[#This Row],[ShipDate]])*29,"mmm")</f>
        <v>Jul</v>
      </c>
      <c r="R3914">
        <v>1433</v>
      </c>
      <c r="S3914" t="s">
        <v>3019</v>
      </c>
      <c r="T3914" t="s">
        <v>28</v>
      </c>
      <c r="U3914">
        <v>80219</v>
      </c>
      <c r="V3914" s="1">
        <v>0.2</v>
      </c>
      <c r="W3914">
        <v>0</v>
      </c>
      <c r="X3914">
        <v>2</v>
      </c>
      <c r="Y3914">
        <v>594</v>
      </c>
      <c r="AD3914"/>
    </row>
    <row r="3915" spans="1:30" x14ac:dyDescent="0.25">
      <c r="A3915" t="s">
        <v>10</v>
      </c>
      <c r="B3915" s="2">
        <v>43305</v>
      </c>
      <c r="C3915" s="35">
        <f>YEAR(Sales[[#This Row],[ShipDate]])</f>
        <v>2018</v>
      </c>
      <c r="D3915" t="s">
        <v>36</v>
      </c>
      <c r="E3915" t="s">
        <v>31</v>
      </c>
      <c r="F3915" t="s">
        <v>39</v>
      </c>
      <c r="G3915" t="s">
        <v>25</v>
      </c>
      <c r="H3915" t="s">
        <v>395</v>
      </c>
      <c r="I3915" t="s">
        <v>233</v>
      </c>
      <c r="J3915" t="s">
        <v>13</v>
      </c>
      <c r="K3915" t="s">
        <v>2702</v>
      </c>
      <c r="L3915" t="s">
        <v>30</v>
      </c>
      <c r="M3915" t="s">
        <v>82</v>
      </c>
      <c r="N3915" t="str">
        <f>IF(ISBLANK(Sales[[#This Row],[return]]),"No",Sales[[#This Row],[return]])</f>
        <v>Yes</v>
      </c>
      <c r="O3915" s="2">
        <v>43299</v>
      </c>
      <c r="P3915" s="8" t="str">
        <f>TEXT(DAY(Sales[[#This Row],[OrderDate]]),"ddd")</f>
        <v>Wed</v>
      </c>
      <c r="Q3915" s="8" t="str">
        <f>TEXT(MONTH(Sales[[#This Row],[ShipDate]])*29,"mmm")</f>
        <v>Jul</v>
      </c>
      <c r="R3915">
        <v>660</v>
      </c>
      <c r="S3915" t="s">
        <v>763</v>
      </c>
      <c r="T3915" t="s">
        <v>28</v>
      </c>
      <c r="U3915">
        <v>80219</v>
      </c>
      <c r="V3915" s="1">
        <v>0.2</v>
      </c>
      <c r="W3915">
        <v>-34</v>
      </c>
      <c r="X3915">
        <v>3</v>
      </c>
      <c r="Y3915">
        <v>338</v>
      </c>
      <c r="AD3915"/>
    </row>
    <row r="3916" spans="1:30" x14ac:dyDescent="0.25">
      <c r="A3916" t="s">
        <v>10</v>
      </c>
      <c r="B3916" s="2">
        <v>43305</v>
      </c>
      <c r="C3916" s="35">
        <f>YEAR(Sales[[#This Row],[ShipDate]])</f>
        <v>2018</v>
      </c>
      <c r="D3916" t="s">
        <v>36</v>
      </c>
      <c r="E3916" t="s">
        <v>31</v>
      </c>
      <c r="F3916" t="s">
        <v>50</v>
      </c>
      <c r="G3916" t="s">
        <v>25</v>
      </c>
      <c r="H3916" t="s">
        <v>395</v>
      </c>
      <c r="I3916" t="s">
        <v>233</v>
      </c>
      <c r="J3916" t="s">
        <v>13</v>
      </c>
      <c r="K3916" t="s">
        <v>2702</v>
      </c>
      <c r="L3916" t="s">
        <v>30</v>
      </c>
      <c r="M3916" t="s">
        <v>82</v>
      </c>
      <c r="N3916" t="str">
        <f>IF(ISBLANK(Sales[[#This Row],[return]]),"No",Sales[[#This Row],[return]])</f>
        <v>Yes</v>
      </c>
      <c r="O3916" s="2">
        <v>43299</v>
      </c>
      <c r="P3916" s="8" t="str">
        <f>TEXT(DAY(Sales[[#This Row],[OrderDate]]),"ddd")</f>
        <v>Wed</v>
      </c>
      <c r="Q3916" s="8" t="str">
        <f>TEXT(MONTH(Sales[[#This Row],[ShipDate]])*29,"mmm")</f>
        <v>Jul</v>
      </c>
      <c r="R3916">
        <v>1364</v>
      </c>
      <c r="S3916" t="s">
        <v>498</v>
      </c>
      <c r="T3916" t="s">
        <v>28</v>
      </c>
      <c r="U3916">
        <v>80219</v>
      </c>
      <c r="V3916" s="1">
        <v>0.7</v>
      </c>
      <c r="W3916">
        <v>-1</v>
      </c>
      <c r="X3916">
        <v>3</v>
      </c>
      <c r="Y3916">
        <v>2</v>
      </c>
      <c r="AD3916"/>
    </row>
    <row r="3917" spans="1:30" x14ac:dyDescent="0.25">
      <c r="A3917" t="s">
        <v>40</v>
      </c>
      <c r="B3917" s="2">
        <v>43387</v>
      </c>
      <c r="C3917" s="35">
        <f>YEAR(Sales[[#This Row],[ShipDate]])</f>
        <v>2018</v>
      </c>
      <c r="D3917" t="s">
        <v>36</v>
      </c>
      <c r="E3917" t="s">
        <v>69</v>
      </c>
      <c r="F3917" t="s">
        <v>43</v>
      </c>
      <c r="G3917" t="s">
        <v>11</v>
      </c>
      <c r="H3917" t="s">
        <v>271</v>
      </c>
      <c r="I3917" t="s">
        <v>169</v>
      </c>
      <c r="J3917" t="s">
        <v>13</v>
      </c>
      <c r="K3917" t="s">
        <v>2916</v>
      </c>
      <c r="L3917" t="s">
        <v>30</v>
      </c>
      <c r="N3917" t="str">
        <f>IF(ISBLANK(Sales[[#This Row],[return]]),"No",Sales[[#This Row],[return]])</f>
        <v>No</v>
      </c>
      <c r="O3917" s="2">
        <v>43382</v>
      </c>
      <c r="P3917" s="8" t="str">
        <f>TEXT(DAY(Sales[[#This Row],[OrderDate]]),"ddd")</f>
        <v>Mon</v>
      </c>
      <c r="Q3917" s="8" t="str">
        <f>TEXT(MONTH(Sales[[#This Row],[ShipDate]])*29,"mmm")</f>
        <v>Oct</v>
      </c>
      <c r="R3917">
        <v>1534</v>
      </c>
      <c r="S3917" t="s">
        <v>3207</v>
      </c>
      <c r="T3917" t="s">
        <v>28</v>
      </c>
      <c r="U3917">
        <v>85023</v>
      </c>
      <c r="V3917" s="1">
        <v>0.2</v>
      </c>
      <c r="W3917">
        <v>0</v>
      </c>
      <c r="X3917">
        <v>2</v>
      </c>
      <c r="Y3917">
        <v>170</v>
      </c>
      <c r="AD3917"/>
    </row>
    <row r="3918" spans="1:30" x14ac:dyDescent="0.25">
      <c r="A3918" t="s">
        <v>40</v>
      </c>
      <c r="B3918" s="2">
        <v>43387</v>
      </c>
      <c r="C3918" s="35">
        <f>YEAR(Sales[[#This Row],[ShipDate]])</f>
        <v>2018</v>
      </c>
      <c r="D3918" t="s">
        <v>36</v>
      </c>
      <c r="E3918" t="s">
        <v>69</v>
      </c>
      <c r="F3918" t="s">
        <v>45</v>
      </c>
      <c r="G3918" t="s">
        <v>25</v>
      </c>
      <c r="H3918" t="s">
        <v>271</v>
      </c>
      <c r="I3918" t="s">
        <v>169</v>
      </c>
      <c r="J3918" t="s">
        <v>13</v>
      </c>
      <c r="K3918" t="s">
        <v>2916</v>
      </c>
      <c r="L3918" t="s">
        <v>30</v>
      </c>
      <c r="N3918" t="str">
        <f>IF(ISBLANK(Sales[[#This Row],[return]]),"No",Sales[[#This Row],[return]])</f>
        <v>No</v>
      </c>
      <c r="O3918" s="2">
        <v>43382</v>
      </c>
      <c r="P3918" s="8" t="str">
        <f>TEXT(DAY(Sales[[#This Row],[OrderDate]]),"ddd")</f>
        <v>Mon</v>
      </c>
      <c r="Q3918" s="8" t="str">
        <f>TEXT(MONTH(Sales[[#This Row],[ShipDate]])*29,"mmm")</f>
        <v>Oct</v>
      </c>
      <c r="R3918">
        <v>1124</v>
      </c>
      <c r="S3918" t="s">
        <v>1790</v>
      </c>
      <c r="T3918" t="s">
        <v>28</v>
      </c>
      <c r="U3918">
        <v>85023</v>
      </c>
      <c r="V3918" s="1">
        <v>0.2</v>
      </c>
      <c r="W3918">
        <v>0</v>
      </c>
      <c r="X3918">
        <v>1</v>
      </c>
      <c r="Y3918">
        <v>1</v>
      </c>
      <c r="AD3918"/>
    </row>
    <row r="3919" spans="1:30" x14ac:dyDescent="0.25">
      <c r="A3919" t="s">
        <v>10</v>
      </c>
      <c r="B3919" s="2">
        <v>43462</v>
      </c>
      <c r="C3919" s="35">
        <f>YEAR(Sales[[#This Row],[ShipDate]])</f>
        <v>2018</v>
      </c>
      <c r="D3919" t="s">
        <v>36</v>
      </c>
      <c r="E3919" t="s">
        <v>18</v>
      </c>
      <c r="F3919" t="s">
        <v>43</v>
      </c>
      <c r="G3919" t="s">
        <v>11</v>
      </c>
      <c r="H3919" t="s">
        <v>1584</v>
      </c>
      <c r="I3919" t="s">
        <v>32</v>
      </c>
      <c r="J3919" t="s">
        <v>13</v>
      </c>
      <c r="K3919" t="s">
        <v>190</v>
      </c>
      <c r="L3919" t="s">
        <v>30</v>
      </c>
      <c r="N3919" t="str">
        <f>IF(ISBLANK(Sales[[#This Row],[return]]),"No",Sales[[#This Row],[return]])</f>
        <v>No</v>
      </c>
      <c r="O3919" s="2">
        <v>43456</v>
      </c>
      <c r="P3919" s="8" t="str">
        <f>TEXT(DAY(Sales[[#This Row],[OrderDate]]),"ddd")</f>
        <v>Sun</v>
      </c>
      <c r="Q3919" s="8" t="str">
        <f>TEXT(MONTH(Sales[[#This Row],[ShipDate]])*29,"mmm")</f>
        <v>Dec</v>
      </c>
      <c r="R3919">
        <v>1047</v>
      </c>
      <c r="S3919" t="s">
        <v>244</v>
      </c>
      <c r="T3919" t="s">
        <v>28</v>
      </c>
      <c r="U3919">
        <v>92553</v>
      </c>
      <c r="V3919" s="1">
        <v>0</v>
      </c>
      <c r="W3919">
        <v>11</v>
      </c>
      <c r="X3919">
        <v>2</v>
      </c>
      <c r="Y3919">
        <v>42</v>
      </c>
      <c r="AD3919"/>
    </row>
    <row r="3920" spans="1:30" x14ac:dyDescent="0.25">
      <c r="A3920" t="s">
        <v>10</v>
      </c>
      <c r="B3920" s="2">
        <v>43462</v>
      </c>
      <c r="C3920" s="35">
        <f>YEAR(Sales[[#This Row],[ShipDate]])</f>
        <v>2018</v>
      </c>
      <c r="D3920" t="s">
        <v>36</v>
      </c>
      <c r="E3920" t="s">
        <v>18</v>
      </c>
      <c r="F3920" t="s">
        <v>43</v>
      </c>
      <c r="G3920" t="s">
        <v>11</v>
      </c>
      <c r="H3920" t="s">
        <v>1584</v>
      </c>
      <c r="I3920" t="s">
        <v>32</v>
      </c>
      <c r="J3920" t="s">
        <v>13</v>
      </c>
      <c r="K3920" t="s">
        <v>190</v>
      </c>
      <c r="L3920" t="s">
        <v>30</v>
      </c>
      <c r="N3920" t="str">
        <f>IF(ISBLANK(Sales[[#This Row],[return]]),"No",Sales[[#This Row],[return]])</f>
        <v>No</v>
      </c>
      <c r="O3920" s="2">
        <v>43456</v>
      </c>
      <c r="P3920" s="8" t="str">
        <f>TEXT(DAY(Sales[[#This Row],[OrderDate]]),"ddd")</f>
        <v>Sun</v>
      </c>
      <c r="Q3920" s="8" t="str">
        <f>TEXT(MONTH(Sales[[#This Row],[ShipDate]])*29,"mmm")</f>
        <v>Dec</v>
      </c>
      <c r="R3920">
        <v>503</v>
      </c>
      <c r="S3920" t="s">
        <v>1573</v>
      </c>
      <c r="T3920" t="s">
        <v>28</v>
      </c>
      <c r="U3920">
        <v>92553</v>
      </c>
      <c r="V3920" s="1">
        <v>0</v>
      </c>
      <c r="W3920">
        <v>202</v>
      </c>
      <c r="X3920">
        <v>8</v>
      </c>
      <c r="Y3920">
        <v>843</v>
      </c>
      <c r="AD3920"/>
    </row>
    <row r="3921" spans="1:30" x14ac:dyDescent="0.25">
      <c r="A3921" t="s">
        <v>40</v>
      </c>
      <c r="B3921" s="2">
        <v>43462</v>
      </c>
      <c r="C3921" s="35">
        <f>YEAR(Sales[[#This Row],[ShipDate]])</f>
        <v>2018</v>
      </c>
      <c r="D3921" t="s">
        <v>36</v>
      </c>
      <c r="E3921" t="s">
        <v>69</v>
      </c>
      <c r="F3921" t="s">
        <v>59</v>
      </c>
      <c r="G3921" t="s">
        <v>25</v>
      </c>
      <c r="H3921" t="s">
        <v>88</v>
      </c>
      <c r="I3921" t="s">
        <v>93</v>
      </c>
      <c r="J3921" t="s">
        <v>13</v>
      </c>
      <c r="K3921" t="s">
        <v>372</v>
      </c>
      <c r="L3921" t="s">
        <v>92</v>
      </c>
      <c r="N3921" t="str">
        <f>IF(ISBLANK(Sales[[#This Row],[return]]),"No",Sales[[#This Row],[return]])</f>
        <v>No</v>
      </c>
      <c r="O3921" s="2">
        <v>43457</v>
      </c>
      <c r="P3921" s="8" t="str">
        <f>TEXT(DAY(Sales[[#This Row],[OrderDate]]),"ddd")</f>
        <v>Mon</v>
      </c>
      <c r="Q3921" s="8" t="str">
        <f>TEXT(MONTH(Sales[[#This Row],[ShipDate]])*29,"mmm")</f>
        <v>Dec</v>
      </c>
      <c r="R3921">
        <v>1749</v>
      </c>
      <c r="S3921" t="s">
        <v>1688</v>
      </c>
      <c r="T3921" t="s">
        <v>90</v>
      </c>
      <c r="U3921">
        <v>19143</v>
      </c>
      <c r="V3921" s="1">
        <v>0.2</v>
      </c>
      <c r="W3921">
        <v>3</v>
      </c>
      <c r="X3921">
        <v>2</v>
      </c>
      <c r="Y3921">
        <v>8</v>
      </c>
      <c r="AD3921"/>
    </row>
    <row r="3922" spans="1:30" x14ac:dyDescent="0.25">
      <c r="A3922" t="s">
        <v>40</v>
      </c>
      <c r="B3922" s="2">
        <v>43462</v>
      </c>
      <c r="C3922" s="35">
        <f>YEAR(Sales[[#This Row],[ShipDate]])</f>
        <v>2018</v>
      </c>
      <c r="D3922" t="s">
        <v>36</v>
      </c>
      <c r="E3922" t="s">
        <v>69</v>
      </c>
      <c r="F3922" t="s">
        <v>48</v>
      </c>
      <c r="G3922" t="s">
        <v>46</v>
      </c>
      <c r="H3922" t="s">
        <v>88</v>
      </c>
      <c r="I3922" t="s">
        <v>93</v>
      </c>
      <c r="J3922" t="s">
        <v>13</v>
      </c>
      <c r="K3922" t="s">
        <v>372</v>
      </c>
      <c r="L3922" t="s">
        <v>92</v>
      </c>
      <c r="N3922" t="str">
        <f>IF(ISBLANK(Sales[[#This Row],[return]]),"No",Sales[[#This Row],[return]])</f>
        <v>No</v>
      </c>
      <c r="O3922" s="2">
        <v>43457</v>
      </c>
      <c r="P3922" s="8" t="str">
        <f>TEXT(DAY(Sales[[#This Row],[OrderDate]]),"ddd")</f>
        <v>Mon</v>
      </c>
      <c r="Q3922" s="8" t="str">
        <f>TEXT(MONTH(Sales[[#This Row],[ShipDate]])*29,"mmm")</f>
        <v>Dec</v>
      </c>
      <c r="R3922">
        <v>994</v>
      </c>
      <c r="S3922" t="s">
        <v>3058</v>
      </c>
      <c r="T3922" t="s">
        <v>90</v>
      </c>
      <c r="U3922">
        <v>19143</v>
      </c>
      <c r="V3922" s="1">
        <v>0.4</v>
      </c>
      <c r="W3922">
        <v>-375</v>
      </c>
      <c r="X3922">
        <v>5</v>
      </c>
      <c r="Y3922">
        <v>1500</v>
      </c>
      <c r="AD3922"/>
    </row>
    <row r="3923" spans="1:30" x14ac:dyDescent="0.25">
      <c r="A3923" t="s">
        <v>24</v>
      </c>
      <c r="B3923" s="2">
        <v>43432</v>
      </c>
      <c r="C3923" s="35">
        <f>YEAR(Sales[[#This Row],[ShipDate]])</f>
        <v>2018</v>
      </c>
      <c r="D3923" t="s">
        <v>36</v>
      </c>
      <c r="E3923" t="s">
        <v>18</v>
      </c>
      <c r="F3923" t="s">
        <v>59</v>
      </c>
      <c r="G3923" t="s">
        <v>25</v>
      </c>
      <c r="H3923" t="s">
        <v>146</v>
      </c>
      <c r="I3923" t="s">
        <v>149</v>
      </c>
      <c r="J3923" t="s">
        <v>13</v>
      </c>
      <c r="K3923" t="s">
        <v>639</v>
      </c>
      <c r="L3923" t="s">
        <v>92</v>
      </c>
      <c r="N3923" t="str">
        <f>IF(ISBLANK(Sales[[#This Row],[return]]),"No",Sales[[#This Row],[return]])</f>
        <v>No</v>
      </c>
      <c r="O3923" s="2">
        <v>43425</v>
      </c>
      <c r="P3923" s="8" t="str">
        <f>TEXT(DAY(Sales[[#This Row],[OrderDate]]),"ddd")</f>
        <v>Sat</v>
      </c>
      <c r="Q3923" s="8" t="str">
        <f>TEXT(MONTH(Sales[[#This Row],[ShipDate]])*29,"mmm")</f>
        <v>Nov</v>
      </c>
      <c r="R3923">
        <v>1773</v>
      </c>
      <c r="S3923" t="s">
        <v>2186</v>
      </c>
      <c r="T3923" t="s">
        <v>90</v>
      </c>
      <c r="U3923">
        <v>10035</v>
      </c>
      <c r="V3923" s="1">
        <v>0</v>
      </c>
      <c r="W3923">
        <v>6</v>
      </c>
      <c r="X3923">
        <v>2</v>
      </c>
      <c r="Y3923">
        <v>13</v>
      </c>
      <c r="AD3923"/>
    </row>
    <row r="3924" spans="1:30" x14ac:dyDescent="0.25">
      <c r="A3924" t="s">
        <v>40</v>
      </c>
      <c r="B3924" s="2">
        <v>43135</v>
      </c>
      <c r="C3924" s="35">
        <f>YEAR(Sales[[#This Row],[ShipDate]])</f>
        <v>2018</v>
      </c>
      <c r="D3924" t="s">
        <v>36</v>
      </c>
      <c r="E3924" t="s">
        <v>31</v>
      </c>
      <c r="F3924" t="s">
        <v>59</v>
      </c>
      <c r="G3924" t="s">
        <v>25</v>
      </c>
      <c r="H3924" t="s">
        <v>164</v>
      </c>
      <c r="I3924" t="s">
        <v>120</v>
      </c>
      <c r="J3924" t="s">
        <v>13</v>
      </c>
      <c r="K3924" t="s">
        <v>2644</v>
      </c>
      <c r="L3924" t="s">
        <v>68</v>
      </c>
      <c r="N3924" t="str">
        <f>IF(ISBLANK(Sales[[#This Row],[return]]),"No",Sales[[#This Row],[return]])</f>
        <v>No</v>
      </c>
      <c r="O3924" s="2">
        <v>43130</v>
      </c>
      <c r="P3924" s="8" t="str">
        <f>TEXT(DAY(Sales[[#This Row],[OrderDate]]),"ddd")</f>
        <v>Mon</v>
      </c>
      <c r="Q3924" s="8" t="str">
        <f>TEXT(MONTH(Sales[[#This Row],[ShipDate]])*29,"mmm")</f>
        <v>Feb</v>
      </c>
      <c r="R3924">
        <v>1739</v>
      </c>
      <c r="S3924" t="s">
        <v>162</v>
      </c>
      <c r="T3924" t="s">
        <v>66</v>
      </c>
      <c r="U3924">
        <v>60623</v>
      </c>
      <c r="V3924" s="1">
        <v>0.2</v>
      </c>
      <c r="W3924">
        <v>53</v>
      </c>
      <c r="X3924">
        <v>4</v>
      </c>
      <c r="Y3924">
        <v>157</v>
      </c>
      <c r="AD3924"/>
    </row>
    <row r="3925" spans="1:30" x14ac:dyDescent="0.25">
      <c r="A3925" t="s">
        <v>24</v>
      </c>
      <c r="B3925" s="2">
        <v>43284</v>
      </c>
      <c r="C3925" s="35">
        <f>YEAR(Sales[[#This Row],[ShipDate]])</f>
        <v>2018</v>
      </c>
      <c r="D3925" t="s">
        <v>36</v>
      </c>
      <c r="E3925" t="s">
        <v>18</v>
      </c>
      <c r="F3925" t="s">
        <v>43</v>
      </c>
      <c r="G3925" t="s">
        <v>11</v>
      </c>
      <c r="H3925" t="s">
        <v>79</v>
      </c>
      <c r="I3925" t="s">
        <v>32</v>
      </c>
      <c r="J3925" t="s">
        <v>13</v>
      </c>
      <c r="K3925" t="s">
        <v>190</v>
      </c>
      <c r="L3925" t="s">
        <v>30</v>
      </c>
      <c r="N3925" t="str">
        <f>IF(ISBLANK(Sales[[#This Row],[return]]),"No",Sales[[#This Row],[return]])</f>
        <v>No</v>
      </c>
      <c r="O3925" s="2">
        <v>43277</v>
      </c>
      <c r="P3925" s="8" t="str">
        <f>TEXT(DAY(Sales[[#This Row],[OrderDate]]),"ddd")</f>
        <v>Thu</v>
      </c>
      <c r="Q3925" s="8" t="str">
        <f>TEXT(MONTH(Sales[[#This Row],[ShipDate]])*29,"mmm")</f>
        <v>Jul</v>
      </c>
      <c r="R3925">
        <v>572</v>
      </c>
      <c r="S3925" t="s">
        <v>1326</v>
      </c>
      <c r="T3925" t="s">
        <v>28</v>
      </c>
      <c r="U3925">
        <v>94109</v>
      </c>
      <c r="V3925" s="1">
        <v>0</v>
      </c>
      <c r="W3925">
        <v>6</v>
      </c>
      <c r="X3925">
        <v>3</v>
      </c>
      <c r="Y3925">
        <v>22</v>
      </c>
      <c r="AD3925"/>
    </row>
    <row r="3926" spans="1:30" x14ac:dyDescent="0.25">
      <c r="A3926" t="s">
        <v>24</v>
      </c>
      <c r="B3926" s="2">
        <v>43410</v>
      </c>
      <c r="C3926" s="35">
        <f>YEAR(Sales[[#This Row],[ShipDate]])</f>
        <v>2018</v>
      </c>
      <c r="D3926" t="s">
        <v>113</v>
      </c>
      <c r="E3926" t="s">
        <v>18</v>
      </c>
      <c r="F3926" t="s">
        <v>23</v>
      </c>
      <c r="G3926" t="s">
        <v>11</v>
      </c>
      <c r="H3926" t="s">
        <v>26</v>
      </c>
      <c r="I3926" t="s">
        <v>32</v>
      </c>
      <c r="J3926" t="s">
        <v>13</v>
      </c>
      <c r="K3926" t="s">
        <v>1224</v>
      </c>
      <c r="L3926" t="s">
        <v>30</v>
      </c>
      <c r="N3926" t="str">
        <f>IF(ISBLANK(Sales[[#This Row],[return]]),"No",Sales[[#This Row],[return]])</f>
        <v>No</v>
      </c>
      <c r="O3926" s="2">
        <v>43407</v>
      </c>
      <c r="P3926" s="8" t="str">
        <f>TEXT(DAY(Sales[[#This Row],[OrderDate]]),"ddd")</f>
        <v>Tue</v>
      </c>
      <c r="Q3926" s="8" t="str">
        <f>TEXT(MONTH(Sales[[#This Row],[ShipDate]])*29,"mmm")</f>
        <v>Nov</v>
      </c>
      <c r="R3926">
        <v>745</v>
      </c>
      <c r="S3926" t="s">
        <v>1232</v>
      </c>
      <c r="T3926" t="s">
        <v>28</v>
      </c>
      <c r="U3926">
        <v>90032</v>
      </c>
      <c r="V3926" s="1">
        <v>0.2</v>
      </c>
      <c r="W3926">
        <v>-30</v>
      </c>
      <c r="X3926">
        <v>2</v>
      </c>
      <c r="Y3926">
        <v>218</v>
      </c>
      <c r="AD3926"/>
    </row>
    <row r="3927" spans="1:30" x14ac:dyDescent="0.25">
      <c r="A3927" t="s">
        <v>24</v>
      </c>
      <c r="B3927" s="2">
        <v>43410</v>
      </c>
      <c r="C3927" s="35">
        <f>YEAR(Sales[[#This Row],[ShipDate]])</f>
        <v>2018</v>
      </c>
      <c r="D3927" t="s">
        <v>113</v>
      </c>
      <c r="E3927" t="s">
        <v>18</v>
      </c>
      <c r="F3927" t="s">
        <v>52</v>
      </c>
      <c r="G3927" t="s">
        <v>25</v>
      </c>
      <c r="H3927" t="s">
        <v>26</v>
      </c>
      <c r="I3927" t="s">
        <v>32</v>
      </c>
      <c r="J3927" t="s">
        <v>13</v>
      </c>
      <c r="K3927" t="s">
        <v>1224</v>
      </c>
      <c r="L3927" t="s">
        <v>30</v>
      </c>
      <c r="N3927" t="str">
        <f>IF(ISBLANK(Sales[[#This Row],[return]]),"No",Sales[[#This Row],[return]])</f>
        <v>No</v>
      </c>
      <c r="O3927" s="2">
        <v>43407</v>
      </c>
      <c r="P3927" s="8" t="str">
        <f>TEXT(DAY(Sales[[#This Row],[OrderDate]]),"ddd")</f>
        <v>Tue</v>
      </c>
      <c r="Q3927" s="8" t="str">
        <f>TEXT(MONTH(Sales[[#This Row],[ShipDate]])*29,"mmm")</f>
        <v>Nov</v>
      </c>
      <c r="R3927">
        <v>851</v>
      </c>
      <c r="S3927" t="s">
        <v>3123</v>
      </c>
      <c r="T3927" t="s">
        <v>28</v>
      </c>
      <c r="U3927">
        <v>90032</v>
      </c>
      <c r="V3927" s="1">
        <v>0</v>
      </c>
      <c r="W3927">
        <v>430</v>
      </c>
      <c r="X3927">
        <v>4</v>
      </c>
      <c r="Y3927">
        <v>1101</v>
      </c>
      <c r="AD3927"/>
    </row>
    <row r="3928" spans="1:30" x14ac:dyDescent="0.25">
      <c r="A3928" t="s">
        <v>24</v>
      </c>
      <c r="B3928" s="2">
        <v>43410</v>
      </c>
      <c r="C3928" s="35">
        <f>YEAR(Sales[[#This Row],[ShipDate]])</f>
        <v>2018</v>
      </c>
      <c r="D3928" t="s">
        <v>113</v>
      </c>
      <c r="E3928" t="s">
        <v>18</v>
      </c>
      <c r="F3928" t="s">
        <v>33</v>
      </c>
      <c r="G3928" t="s">
        <v>25</v>
      </c>
      <c r="H3928" t="s">
        <v>26</v>
      </c>
      <c r="I3928" t="s">
        <v>32</v>
      </c>
      <c r="J3928" t="s">
        <v>13</v>
      </c>
      <c r="K3928" t="s">
        <v>1224</v>
      </c>
      <c r="L3928" t="s">
        <v>30</v>
      </c>
      <c r="N3928" t="str">
        <f>IF(ISBLANK(Sales[[#This Row],[return]]),"No",Sales[[#This Row],[return]])</f>
        <v>No</v>
      </c>
      <c r="O3928" s="2">
        <v>43407</v>
      </c>
      <c r="P3928" s="8" t="str">
        <f>TEXT(DAY(Sales[[#This Row],[OrderDate]]),"ddd")</f>
        <v>Tue</v>
      </c>
      <c r="Q3928" s="8" t="str">
        <f>TEXT(MONTH(Sales[[#This Row],[ShipDate]])*29,"mmm")</f>
        <v>Nov</v>
      </c>
      <c r="R3928">
        <v>210</v>
      </c>
      <c r="S3928" t="s">
        <v>1824</v>
      </c>
      <c r="T3928" t="s">
        <v>28</v>
      </c>
      <c r="U3928">
        <v>90032</v>
      </c>
      <c r="V3928" s="1">
        <v>0</v>
      </c>
      <c r="W3928">
        <v>41</v>
      </c>
      <c r="X3928">
        <v>7</v>
      </c>
      <c r="Y3928">
        <v>88</v>
      </c>
      <c r="AD3928"/>
    </row>
    <row r="3929" spans="1:30" x14ac:dyDescent="0.25">
      <c r="A3929" t="s">
        <v>24</v>
      </c>
      <c r="B3929" s="2">
        <v>43410</v>
      </c>
      <c r="C3929" s="35">
        <f>YEAR(Sales[[#This Row],[ShipDate]])</f>
        <v>2018</v>
      </c>
      <c r="D3929" t="s">
        <v>113</v>
      </c>
      <c r="E3929" t="s">
        <v>18</v>
      </c>
      <c r="F3929" t="s">
        <v>99</v>
      </c>
      <c r="G3929" t="s">
        <v>46</v>
      </c>
      <c r="H3929" t="s">
        <v>26</v>
      </c>
      <c r="I3929" t="s">
        <v>32</v>
      </c>
      <c r="J3929" t="s">
        <v>13</v>
      </c>
      <c r="K3929" t="s">
        <v>1224</v>
      </c>
      <c r="L3929" t="s">
        <v>30</v>
      </c>
      <c r="N3929" t="str">
        <f>IF(ISBLANK(Sales[[#This Row],[return]]),"No",Sales[[#This Row],[return]])</f>
        <v>No</v>
      </c>
      <c r="O3929" s="2">
        <v>43407</v>
      </c>
      <c r="P3929" s="8" t="str">
        <f>TEXT(DAY(Sales[[#This Row],[OrderDate]]),"ddd")</f>
        <v>Tue</v>
      </c>
      <c r="Q3929" s="8" t="str">
        <f>TEXT(MONTH(Sales[[#This Row],[ShipDate]])*29,"mmm")</f>
        <v>Nov</v>
      </c>
      <c r="R3929">
        <v>957</v>
      </c>
      <c r="S3929" t="s">
        <v>2381</v>
      </c>
      <c r="T3929" t="s">
        <v>28</v>
      </c>
      <c r="U3929">
        <v>90032</v>
      </c>
      <c r="V3929" s="1">
        <v>0</v>
      </c>
      <c r="W3929">
        <v>29</v>
      </c>
      <c r="X3929">
        <v>5</v>
      </c>
      <c r="Y3929">
        <v>83</v>
      </c>
      <c r="AD3929"/>
    </row>
    <row r="3930" spans="1:30" x14ac:dyDescent="0.25">
      <c r="A3930" t="s">
        <v>10</v>
      </c>
      <c r="B3930" s="2">
        <v>43445</v>
      </c>
      <c r="C3930" s="35">
        <f>YEAR(Sales[[#This Row],[ShipDate]])</f>
        <v>2018</v>
      </c>
      <c r="D3930" t="s">
        <v>19</v>
      </c>
      <c r="E3930" t="s">
        <v>18</v>
      </c>
      <c r="F3930" t="s">
        <v>39</v>
      </c>
      <c r="G3930" t="s">
        <v>25</v>
      </c>
      <c r="H3930" t="s">
        <v>79</v>
      </c>
      <c r="I3930" t="s">
        <v>32</v>
      </c>
      <c r="J3930" t="s">
        <v>13</v>
      </c>
      <c r="K3930" t="s">
        <v>571</v>
      </c>
      <c r="L3930" t="s">
        <v>30</v>
      </c>
      <c r="N3930" t="str">
        <f>IF(ISBLANK(Sales[[#This Row],[return]]),"No",Sales[[#This Row],[return]])</f>
        <v>No</v>
      </c>
      <c r="O3930" s="2">
        <v>43442</v>
      </c>
      <c r="P3930" s="8" t="str">
        <f>TEXT(DAY(Sales[[#This Row],[OrderDate]]),"ddd")</f>
        <v>Sun</v>
      </c>
      <c r="Q3930" s="8" t="str">
        <f>TEXT(MONTH(Sales[[#This Row],[ShipDate]])*29,"mmm")</f>
        <v>Dec</v>
      </c>
      <c r="R3930">
        <v>644</v>
      </c>
      <c r="S3930" t="s">
        <v>1736</v>
      </c>
      <c r="T3930" t="s">
        <v>28</v>
      </c>
      <c r="U3930">
        <v>94110</v>
      </c>
      <c r="V3930" s="1">
        <v>0</v>
      </c>
      <c r="W3930">
        <v>81</v>
      </c>
      <c r="X3930">
        <v>2</v>
      </c>
      <c r="Y3930">
        <v>352</v>
      </c>
      <c r="AD3930"/>
    </row>
    <row r="3931" spans="1:30" x14ac:dyDescent="0.25">
      <c r="A3931" t="s">
        <v>10</v>
      </c>
      <c r="B3931" s="2">
        <v>43445</v>
      </c>
      <c r="C3931" s="35">
        <f>YEAR(Sales[[#This Row],[ShipDate]])</f>
        <v>2018</v>
      </c>
      <c r="D3931" t="s">
        <v>19</v>
      </c>
      <c r="E3931" t="s">
        <v>18</v>
      </c>
      <c r="F3931" t="s">
        <v>39</v>
      </c>
      <c r="G3931" t="s">
        <v>25</v>
      </c>
      <c r="H3931" t="s">
        <v>79</v>
      </c>
      <c r="I3931" t="s">
        <v>32</v>
      </c>
      <c r="J3931" t="s">
        <v>13</v>
      </c>
      <c r="K3931" t="s">
        <v>571</v>
      </c>
      <c r="L3931" t="s">
        <v>30</v>
      </c>
      <c r="N3931" t="str">
        <f>IF(ISBLANK(Sales[[#This Row],[return]]),"No",Sales[[#This Row],[return]])</f>
        <v>No</v>
      </c>
      <c r="O3931" s="2">
        <v>43442</v>
      </c>
      <c r="P3931" s="8" t="str">
        <f>TEXT(DAY(Sales[[#This Row],[OrderDate]]),"ddd")</f>
        <v>Sun</v>
      </c>
      <c r="Q3931" s="8" t="str">
        <f>TEXT(MONTH(Sales[[#This Row],[ShipDate]])*29,"mmm")</f>
        <v>Dec</v>
      </c>
      <c r="R3931">
        <v>1456</v>
      </c>
      <c r="S3931" t="s">
        <v>184</v>
      </c>
      <c r="T3931" t="s">
        <v>28</v>
      </c>
      <c r="U3931">
        <v>94110</v>
      </c>
      <c r="V3931" s="1">
        <v>0</v>
      </c>
      <c r="W3931">
        <v>10</v>
      </c>
      <c r="X3931">
        <v>3</v>
      </c>
      <c r="Y3931">
        <v>34</v>
      </c>
      <c r="AD3931"/>
    </row>
    <row r="3932" spans="1:30" x14ac:dyDescent="0.25">
      <c r="A3932" t="s">
        <v>24</v>
      </c>
      <c r="B3932" s="2">
        <v>43427</v>
      </c>
      <c r="C3932" s="35">
        <f>YEAR(Sales[[#This Row],[ShipDate]])</f>
        <v>2018</v>
      </c>
      <c r="D3932" t="s">
        <v>19</v>
      </c>
      <c r="E3932" t="s">
        <v>18</v>
      </c>
      <c r="F3932" t="s">
        <v>23</v>
      </c>
      <c r="G3932" t="s">
        <v>11</v>
      </c>
      <c r="H3932" t="s">
        <v>525</v>
      </c>
      <c r="I3932" t="s">
        <v>133</v>
      </c>
      <c r="J3932" t="s">
        <v>13</v>
      </c>
      <c r="K3932" t="s">
        <v>863</v>
      </c>
      <c r="L3932" t="s">
        <v>68</v>
      </c>
      <c r="N3932" t="str">
        <f>IF(ISBLANK(Sales[[#This Row],[return]]),"No",Sales[[#This Row],[return]])</f>
        <v>No</v>
      </c>
      <c r="O3932" s="2">
        <v>43422</v>
      </c>
      <c r="P3932" s="8" t="str">
        <f>TEXT(DAY(Sales[[#This Row],[OrderDate]]),"ddd")</f>
        <v>Wed</v>
      </c>
      <c r="Q3932" s="8" t="str">
        <f>TEXT(MONTH(Sales[[#This Row],[ShipDate]])*29,"mmm")</f>
        <v>Nov</v>
      </c>
      <c r="R3932">
        <v>1181</v>
      </c>
      <c r="S3932" t="s">
        <v>198</v>
      </c>
      <c r="T3932" t="s">
        <v>66</v>
      </c>
      <c r="U3932">
        <v>48180</v>
      </c>
      <c r="V3932" s="1">
        <v>0</v>
      </c>
      <c r="W3932">
        <v>33</v>
      </c>
      <c r="X3932">
        <v>2</v>
      </c>
      <c r="Y3932">
        <v>302</v>
      </c>
      <c r="AD3932"/>
    </row>
    <row r="3933" spans="1:30" x14ac:dyDescent="0.25">
      <c r="A3933" t="s">
        <v>10</v>
      </c>
      <c r="B3933" s="2">
        <v>43176</v>
      </c>
      <c r="C3933" s="35">
        <f>YEAR(Sales[[#This Row],[ShipDate]])</f>
        <v>2018</v>
      </c>
      <c r="D3933" t="s">
        <v>607</v>
      </c>
      <c r="E3933" t="s">
        <v>18</v>
      </c>
      <c r="F3933" t="s">
        <v>50</v>
      </c>
      <c r="G3933" t="s">
        <v>25</v>
      </c>
      <c r="H3933" t="s">
        <v>302</v>
      </c>
      <c r="I3933" t="s">
        <v>137</v>
      </c>
      <c r="J3933" t="s">
        <v>13</v>
      </c>
      <c r="K3933" t="s">
        <v>1797</v>
      </c>
      <c r="L3933" t="s">
        <v>92</v>
      </c>
      <c r="N3933" t="str">
        <f>IF(ISBLANK(Sales[[#This Row],[return]]),"No",Sales[[#This Row],[return]])</f>
        <v>No</v>
      </c>
      <c r="O3933" s="2">
        <v>43176</v>
      </c>
      <c r="P3933" s="8" t="str">
        <f>TEXT(DAY(Sales[[#This Row],[OrderDate]]),"ddd")</f>
        <v>Tue</v>
      </c>
      <c r="Q3933" s="8" t="str">
        <f>TEXT(MONTH(Sales[[#This Row],[ShipDate]])*29,"mmm")</f>
        <v>Mar</v>
      </c>
      <c r="R3933">
        <v>46</v>
      </c>
      <c r="S3933" t="s">
        <v>3226</v>
      </c>
      <c r="T3933" t="s">
        <v>90</v>
      </c>
      <c r="U3933">
        <v>19711</v>
      </c>
      <c r="V3933" s="1">
        <v>0</v>
      </c>
      <c r="W3933">
        <v>16</v>
      </c>
      <c r="X3933">
        <v>2</v>
      </c>
      <c r="Y3933">
        <v>33</v>
      </c>
      <c r="AD3933"/>
    </row>
    <row r="3934" spans="1:30" x14ac:dyDescent="0.25">
      <c r="A3934" t="s">
        <v>10</v>
      </c>
      <c r="B3934" s="2">
        <v>43176</v>
      </c>
      <c r="C3934" s="35">
        <f>YEAR(Sales[[#This Row],[ShipDate]])</f>
        <v>2018</v>
      </c>
      <c r="D3934" t="s">
        <v>607</v>
      </c>
      <c r="E3934" t="s">
        <v>18</v>
      </c>
      <c r="F3934" t="s">
        <v>48</v>
      </c>
      <c r="G3934" t="s">
        <v>46</v>
      </c>
      <c r="H3934" t="s">
        <v>302</v>
      </c>
      <c r="I3934" t="s">
        <v>137</v>
      </c>
      <c r="J3934" t="s">
        <v>13</v>
      </c>
      <c r="K3934" t="s">
        <v>1797</v>
      </c>
      <c r="L3934" t="s">
        <v>92</v>
      </c>
      <c r="N3934" t="str">
        <f>IF(ISBLANK(Sales[[#This Row],[return]]),"No",Sales[[#This Row],[return]])</f>
        <v>No</v>
      </c>
      <c r="O3934" s="2">
        <v>43176</v>
      </c>
      <c r="P3934" s="8" t="str">
        <f>TEXT(DAY(Sales[[#This Row],[OrderDate]]),"ddd")</f>
        <v>Tue</v>
      </c>
      <c r="Q3934" s="8" t="str">
        <f>TEXT(MONTH(Sales[[#This Row],[ShipDate]])*29,"mmm")</f>
        <v>Mar</v>
      </c>
      <c r="R3934">
        <v>1285</v>
      </c>
      <c r="S3934" t="s">
        <v>2400</v>
      </c>
      <c r="T3934" t="s">
        <v>90</v>
      </c>
      <c r="U3934">
        <v>19711</v>
      </c>
      <c r="V3934" s="1">
        <v>0</v>
      </c>
      <c r="W3934">
        <v>62</v>
      </c>
      <c r="X3934">
        <v>2</v>
      </c>
      <c r="Y3934">
        <v>130</v>
      </c>
      <c r="AD3934"/>
    </row>
    <row r="3935" spans="1:30" x14ac:dyDescent="0.25">
      <c r="A3935" t="s">
        <v>24</v>
      </c>
      <c r="B3935" s="2">
        <v>43299</v>
      </c>
      <c r="C3935" s="35">
        <f>YEAR(Sales[[#This Row],[ShipDate]])</f>
        <v>2018</v>
      </c>
      <c r="D3935" t="s">
        <v>19</v>
      </c>
      <c r="E3935" t="s">
        <v>18</v>
      </c>
      <c r="F3935" t="s">
        <v>59</v>
      </c>
      <c r="G3935" t="s">
        <v>25</v>
      </c>
      <c r="H3935" t="s">
        <v>1952</v>
      </c>
      <c r="I3935" t="s">
        <v>70</v>
      </c>
      <c r="J3935" t="s">
        <v>13</v>
      </c>
      <c r="K3935" t="s">
        <v>1121</v>
      </c>
      <c r="L3935" t="s">
        <v>68</v>
      </c>
      <c r="N3935" t="str">
        <f>IF(ISBLANK(Sales[[#This Row],[return]]),"No",Sales[[#This Row],[return]])</f>
        <v>No</v>
      </c>
      <c r="O3935" s="2">
        <v>43295</v>
      </c>
      <c r="P3935" s="8" t="str">
        <f>TEXT(DAY(Sales[[#This Row],[OrderDate]]),"ddd")</f>
        <v>Sat</v>
      </c>
      <c r="Q3935" s="8" t="str">
        <f>TEXT(MONTH(Sales[[#This Row],[ShipDate]])*29,"mmm")</f>
        <v>Jul</v>
      </c>
      <c r="R3935">
        <v>1707</v>
      </c>
      <c r="S3935" t="s">
        <v>1819</v>
      </c>
      <c r="T3935" t="s">
        <v>66</v>
      </c>
      <c r="U3935">
        <v>75061</v>
      </c>
      <c r="V3935" s="1">
        <v>0.2</v>
      </c>
      <c r="W3935">
        <v>80</v>
      </c>
      <c r="X3935">
        <v>5</v>
      </c>
      <c r="Y3935">
        <v>220</v>
      </c>
      <c r="AD3935"/>
    </row>
    <row r="3936" spans="1:30" x14ac:dyDescent="0.25">
      <c r="A3936" t="s">
        <v>40</v>
      </c>
      <c r="B3936" s="2">
        <v>43176</v>
      </c>
      <c r="C3936" s="35">
        <f>YEAR(Sales[[#This Row],[ShipDate]])</f>
        <v>2018</v>
      </c>
      <c r="D3936" t="s">
        <v>36</v>
      </c>
      <c r="E3936" t="s">
        <v>31</v>
      </c>
      <c r="F3936" t="s">
        <v>59</v>
      </c>
      <c r="G3936" t="s">
        <v>25</v>
      </c>
      <c r="H3936" t="s">
        <v>362</v>
      </c>
      <c r="I3936" t="s">
        <v>365</v>
      </c>
      <c r="J3936" t="s">
        <v>13</v>
      </c>
      <c r="K3936" t="s">
        <v>2736</v>
      </c>
      <c r="L3936" t="s">
        <v>17</v>
      </c>
      <c r="N3936" t="str">
        <f>IF(ISBLANK(Sales[[#This Row],[return]]),"No",Sales[[#This Row],[return]])</f>
        <v>No</v>
      </c>
      <c r="O3936" s="2">
        <v>43171</v>
      </c>
      <c r="P3936" s="8" t="str">
        <f>TEXT(DAY(Sales[[#This Row],[OrderDate]]),"ddd")</f>
        <v>Thu</v>
      </c>
      <c r="Q3936" s="8" t="str">
        <f>TEXT(MONTH(Sales[[#This Row],[ShipDate]])*29,"mmm")</f>
        <v>Mar</v>
      </c>
      <c r="R3936">
        <v>1822</v>
      </c>
      <c r="S3936" t="s">
        <v>2282</v>
      </c>
      <c r="T3936" t="s">
        <v>15</v>
      </c>
      <c r="U3936">
        <v>71203</v>
      </c>
      <c r="V3936" s="1">
        <v>0</v>
      </c>
      <c r="W3936">
        <v>6</v>
      </c>
      <c r="X3936">
        <v>2</v>
      </c>
      <c r="Y3936">
        <v>13</v>
      </c>
      <c r="AD3936"/>
    </row>
    <row r="3937" spans="1:30" x14ac:dyDescent="0.25">
      <c r="A3937" t="s">
        <v>40</v>
      </c>
      <c r="B3937" s="2">
        <v>43310</v>
      </c>
      <c r="C3937" s="35">
        <f>YEAR(Sales[[#This Row],[ShipDate]])</f>
        <v>2018</v>
      </c>
      <c r="D3937" t="s">
        <v>36</v>
      </c>
      <c r="E3937" t="s">
        <v>31</v>
      </c>
      <c r="F3937" t="s">
        <v>52</v>
      </c>
      <c r="G3937" t="s">
        <v>25</v>
      </c>
      <c r="H3937" t="s">
        <v>1536</v>
      </c>
      <c r="I3937" t="s">
        <v>252</v>
      </c>
      <c r="J3937" t="s">
        <v>13</v>
      </c>
      <c r="K3937" t="s">
        <v>2607</v>
      </c>
      <c r="L3937" t="s">
        <v>92</v>
      </c>
      <c r="N3937" t="str">
        <f>IF(ISBLANK(Sales[[#This Row],[return]]),"No",Sales[[#This Row],[return]])</f>
        <v>No</v>
      </c>
      <c r="O3937" s="2">
        <v>43306</v>
      </c>
      <c r="P3937" s="8" t="str">
        <f>TEXT(DAY(Sales[[#This Row],[OrderDate]]),"ddd")</f>
        <v>Wed</v>
      </c>
      <c r="Q3937" s="8" t="str">
        <f>TEXT(MONTH(Sales[[#This Row],[ShipDate]])*29,"mmm")</f>
        <v>Jul</v>
      </c>
      <c r="R3937">
        <v>1582</v>
      </c>
      <c r="S3937" t="s">
        <v>1759</v>
      </c>
      <c r="T3937" t="s">
        <v>90</v>
      </c>
      <c r="U3937">
        <v>43615</v>
      </c>
      <c r="V3937" s="1">
        <v>0.2</v>
      </c>
      <c r="W3937">
        <v>27</v>
      </c>
      <c r="X3937">
        <v>5</v>
      </c>
      <c r="Y3937">
        <v>244</v>
      </c>
      <c r="AD3937"/>
    </row>
    <row r="3938" spans="1:30" x14ac:dyDescent="0.25">
      <c r="A3938" t="s">
        <v>10</v>
      </c>
      <c r="B3938" s="2">
        <v>43458</v>
      </c>
      <c r="C3938" s="35">
        <f>YEAR(Sales[[#This Row],[ShipDate]])</f>
        <v>2018</v>
      </c>
      <c r="D3938" t="s">
        <v>113</v>
      </c>
      <c r="E3938" t="s">
        <v>31</v>
      </c>
      <c r="F3938" t="s">
        <v>21</v>
      </c>
      <c r="G3938" t="s">
        <v>11</v>
      </c>
      <c r="H3938" t="s">
        <v>164</v>
      </c>
      <c r="I3938" t="s">
        <v>120</v>
      </c>
      <c r="J3938" t="s">
        <v>13</v>
      </c>
      <c r="K3938" t="s">
        <v>535</v>
      </c>
      <c r="L3938" t="s">
        <v>68</v>
      </c>
      <c r="N3938" t="str">
        <f>IF(ISBLANK(Sales[[#This Row],[return]]),"No",Sales[[#This Row],[return]])</f>
        <v>No</v>
      </c>
      <c r="O3938" s="2">
        <v>43457</v>
      </c>
      <c r="P3938" s="8" t="str">
        <f>TEXT(DAY(Sales[[#This Row],[OrderDate]]),"ddd")</f>
        <v>Mon</v>
      </c>
      <c r="Q3938" s="8" t="str">
        <f>TEXT(MONTH(Sales[[#This Row],[ShipDate]])*29,"mmm")</f>
        <v>Dec</v>
      </c>
      <c r="R3938">
        <v>390</v>
      </c>
      <c r="S3938" t="s">
        <v>1533</v>
      </c>
      <c r="T3938" t="s">
        <v>66</v>
      </c>
      <c r="U3938">
        <v>60623</v>
      </c>
      <c r="V3938" s="1">
        <v>0.3</v>
      </c>
      <c r="W3938">
        <v>-14</v>
      </c>
      <c r="X3938">
        <v>2</v>
      </c>
      <c r="Y3938">
        <v>141</v>
      </c>
      <c r="AD3938"/>
    </row>
    <row r="3939" spans="1:30" x14ac:dyDescent="0.25">
      <c r="A3939" t="s">
        <v>40</v>
      </c>
      <c r="B3939" s="2">
        <v>43416</v>
      </c>
      <c r="C3939" s="35">
        <f>YEAR(Sales[[#This Row],[ShipDate]])</f>
        <v>2018</v>
      </c>
      <c r="D3939" t="s">
        <v>19</v>
      </c>
      <c r="E3939" t="s">
        <v>18</v>
      </c>
      <c r="F3939" t="s">
        <v>39</v>
      </c>
      <c r="G3939" t="s">
        <v>25</v>
      </c>
      <c r="H3939" t="s">
        <v>1536</v>
      </c>
      <c r="I3939" t="s">
        <v>252</v>
      </c>
      <c r="J3939" t="s">
        <v>13</v>
      </c>
      <c r="K3939" t="s">
        <v>1372</v>
      </c>
      <c r="L3939" t="s">
        <v>92</v>
      </c>
      <c r="N3939" t="str">
        <f>IF(ISBLANK(Sales[[#This Row],[return]]),"No",Sales[[#This Row],[return]])</f>
        <v>No</v>
      </c>
      <c r="O3939" s="2">
        <v>43414</v>
      </c>
      <c r="P3939" s="8" t="str">
        <f>TEXT(DAY(Sales[[#This Row],[OrderDate]]),"ddd")</f>
        <v>Tue</v>
      </c>
      <c r="Q3939" s="8" t="str">
        <f>TEXT(MONTH(Sales[[#This Row],[ShipDate]])*29,"mmm")</f>
        <v>Nov</v>
      </c>
      <c r="R3939">
        <v>54</v>
      </c>
      <c r="S3939" t="s">
        <v>1997</v>
      </c>
      <c r="T3939" t="s">
        <v>90</v>
      </c>
      <c r="U3939">
        <v>43615</v>
      </c>
      <c r="V3939" s="1">
        <v>0.2</v>
      </c>
      <c r="W3939">
        <v>-2</v>
      </c>
      <c r="X3939">
        <v>3</v>
      </c>
      <c r="Y3939">
        <v>39</v>
      </c>
      <c r="AD3939"/>
    </row>
    <row r="3940" spans="1:30" x14ac:dyDescent="0.25">
      <c r="A3940" t="s">
        <v>40</v>
      </c>
      <c r="B3940" s="2">
        <v>43416</v>
      </c>
      <c r="C3940" s="35">
        <f>YEAR(Sales[[#This Row],[ShipDate]])</f>
        <v>2018</v>
      </c>
      <c r="D3940" t="s">
        <v>19</v>
      </c>
      <c r="E3940" t="s">
        <v>18</v>
      </c>
      <c r="F3940" t="s">
        <v>290</v>
      </c>
      <c r="G3940" t="s">
        <v>25</v>
      </c>
      <c r="H3940" t="s">
        <v>1536</v>
      </c>
      <c r="I3940" t="s">
        <v>252</v>
      </c>
      <c r="J3940" t="s">
        <v>13</v>
      </c>
      <c r="K3940" t="s">
        <v>1372</v>
      </c>
      <c r="L3940" t="s">
        <v>92</v>
      </c>
      <c r="N3940" t="str">
        <f>IF(ISBLANK(Sales[[#This Row],[return]]),"No",Sales[[#This Row],[return]])</f>
        <v>No</v>
      </c>
      <c r="O3940" s="2">
        <v>43414</v>
      </c>
      <c r="P3940" s="8" t="str">
        <f>TEXT(DAY(Sales[[#This Row],[OrderDate]]),"ddd")</f>
        <v>Tue</v>
      </c>
      <c r="Q3940" s="8" t="str">
        <f>TEXT(MONTH(Sales[[#This Row],[ShipDate]])*29,"mmm")</f>
        <v>Nov</v>
      </c>
      <c r="R3940">
        <v>1504</v>
      </c>
      <c r="S3940" t="s">
        <v>608</v>
      </c>
      <c r="T3940" t="s">
        <v>90</v>
      </c>
      <c r="U3940">
        <v>43615</v>
      </c>
      <c r="V3940" s="1">
        <v>0.2</v>
      </c>
      <c r="W3940">
        <v>-3</v>
      </c>
      <c r="X3940">
        <v>5</v>
      </c>
      <c r="Y3940">
        <v>15</v>
      </c>
      <c r="AD3940"/>
    </row>
    <row r="3941" spans="1:30" x14ac:dyDescent="0.25">
      <c r="A3941" t="s">
        <v>40</v>
      </c>
      <c r="B3941" s="2">
        <v>43350</v>
      </c>
      <c r="C3941" s="35">
        <f>YEAR(Sales[[#This Row],[ShipDate]])</f>
        <v>2018</v>
      </c>
      <c r="D3941" t="s">
        <v>19</v>
      </c>
      <c r="E3941" t="s">
        <v>18</v>
      </c>
      <c r="F3941" t="s">
        <v>43</v>
      </c>
      <c r="G3941" t="s">
        <v>11</v>
      </c>
      <c r="H3941" t="s">
        <v>428</v>
      </c>
      <c r="I3941" t="s">
        <v>133</v>
      </c>
      <c r="J3941" t="s">
        <v>13</v>
      </c>
      <c r="K3941" t="s">
        <v>73</v>
      </c>
      <c r="L3941" t="s">
        <v>68</v>
      </c>
      <c r="N3941" t="str">
        <f>IF(ISBLANK(Sales[[#This Row],[return]]),"No",Sales[[#This Row],[return]])</f>
        <v>No</v>
      </c>
      <c r="O3941" s="2">
        <v>43348</v>
      </c>
      <c r="P3941" s="8" t="str">
        <f>TEXT(DAY(Sales[[#This Row],[OrderDate]]),"ddd")</f>
        <v>Thu</v>
      </c>
      <c r="Q3941" s="8" t="str">
        <f>TEXT(MONTH(Sales[[#This Row],[ShipDate]])*29,"mmm")</f>
        <v>Sep</v>
      </c>
      <c r="R3941">
        <v>123</v>
      </c>
      <c r="S3941" t="s">
        <v>715</v>
      </c>
      <c r="T3941" t="s">
        <v>66</v>
      </c>
      <c r="U3941">
        <v>48227</v>
      </c>
      <c r="V3941" s="1">
        <v>0</v>
      </c>
      <c r="W3941">
        <v>4</v>
      </c>
      <c r="X3941">
        <v>1</v>
      </c>
      <c r="Y3941">
        <v>12</v>
      </c>
      <c r="AD3941"/>
    </row>
    <row r="3942" spans="1:30" x14ac:dyDescent="0.25">
      <c r="A3942" t="s">
        <v>40</v>
      </c>
      <c r="B3942" s="2">
        <v>43350</v>
      </c>
      <c r="C3942" s="35">
        <f>YEAR(Sales[[#This Row],[ShipDate]])</f>
        <v>2018</v>
      </c>
      <c r="D3942" t="s">
        <v>19</v>
      </c>
      <c r="E3942" t="s">
        <v>18</v>
      </c>
      <c r="F3942" t="s">
        <v>39</v>
      </c>
      <c r="G3942" t="s">
        <v>25</v>
      </c>
      <c r="H3942" t="s">
        <v>428</v>
      </c>
      <c r="I3942" t="s">
        <v>133</v>
      </c>
      <c r="J3942" t="s">
        <v>13</v>
      </c>
      <c r="K3942" t="s">
        <v>73</v>
      </c>
      <c r="L3942" t="s">
        <v>68</v>
      </c>
      <c r="N3942" t="str">
        <f>IF(ISBLANK(Sales[[#This Row],[return]]),"No",Sales[[#This Row],[return]])</f>
        <v>No</v>
      </c>
      <c r="O3942" s="2">
        <v>43348</v>
      </c>
      <c r="P3942" s="8" t="str">
        <f>TEXT(DAY(Sales[[#This Row],[OrderDate]]),"ddd")</f>
        <v>Thu</v>
      </c>
      <c r="Q3942" s="8" t="str">
        <f>TEXT(MONTH(Sales[[#This Row],[ShipDate]])*29,"mmm")</f>
        <v>Sep</v>
      </c>
      <c r="R3942">
        <v>635</v>
      </c>
      <c r="S3942" t="s">
        <v>716</v>
      </c>
      <c r="T3942" t="s">
        <v>66</v>
      </c>
      <c r="U3942">
        <v>48227</v>
      </c>
      <c r="V3942" s="1">
        <v>0</v>
      </c>
      <c r="W3942">
        <v>23</v>
      </c>
      <c r="X3942">
        <v>3</v>
      </c>
      <c r="Y3942">
        <v>195</v>
      </c>
      <c r="AD3942"/>
    </row>
    <row r="3943" spans="1:30" x14ac:dyDescent="0.25">
      <c r="A3943" t="s">
        <v>40</v>
      </c>
      <c r="B3943" s="2">
        <v>43350</v>
      </c>
      <c r="C3943" s="35">
        <f>YEAR(Sales[[#This Row],[ShipDate]])</f>
        <v>2018</v>
      </c>
      <c r="D3943" t="s">
        <v>19</v>
      </c>
      <c r="E3943" t="s">
        <v>18</v>
      </c>
      <c r="F3943" t="s">
        <v>39</v>
      </c>
      <c r="G3943" t="s">
        <v>25</v>
      </c>
      <c r="H3943" t="s">
        <v>428</v>
      </c>
      <c r="I3943" t="s">
        <v>133</v>
      </c>
      <c r="J3943" t="s">
        <v>13</v>
      </c>
      <c r="K3943" t="s">
        <v>73</v>
      </c>
      <c r="L3943" t="s">
        <v>68</v>
      </c>
      <c r="N3943" t="str">
        <f>IF(ISBLANK(Sales[[#This Row],[return]]),"No",Sales[[#This Row],[return]])</f>
        <v>No</v>
      </c>
      <c r="O3943" s="2">
        <v>43348</v>
      </c>
      <c r="P3943" s="8" t="str">
        <f>TEXT(DAY(Sales[[#This Row],[OrderDate]]),"ddd")</f>
        <v>Thu</v>
      </c>
      <c r="Q3943" s="8" t="str">
        <f>TEXT(MONTH(Sales[[#This Row],[ShipDate]])*29,"mmm")</f>
        <v>Sep</v>
      </c>
      <c r="R3943">
        <v>581</v>
      </c>
      <c r="S3943" t="s">
        <v>717</v>
      </c>
      <c r="T3943" t="s">
        <v>66</v>
      </c>
      <c r="U3943">
        <v>48227</v>
      </c>
      <c r="V3943" s="1">
        <v>0</v>
      </c>
      <c r="W3943">
        <v>21</v>
      </c>
      <c r="X3943">
        <v>3</v>
      </c>
      <c r="Y3943">
        <v>71</v>
      </c>
      <c r="AD3943"/>
    </row>
    <row r="3944" spans="1:30" x14ac:dyDescent="0.25">
      <c r="A3944" t="s">
        <v>40</v>
      </c>
      <c r="B3944" s="2">
        <v>43350</v>
      </c>
      <c r="C3944" s="35">
        <f>YEAR(Sales[[#This Row],[ShipDate]])</f>
        <v>2018</v>
      </c>
      <c r="D3944" t="s">
        <v>19</v>
      </c>
      <c r="E3944" t="s">
        <v>18</v>
      </c>
      <c r="F3944" t="s">
        <v>59</v>
      </c>
      <c r="G3944" t="s">
        <v>25</v>
      </c>
      <c r="H3944" t="s">
        <v>428</v>
      </c>
      <c r="I3944" t="s">
        <v>133</v>
      </c>
      <c r="J3944" t="s">
        <v>13</v>
      </c>
      <c r="K3944" t="s">
        <v>73</v>
      </c>
      <c r="L3944" t="s">
        <v>68</v>
      </c>
      <c r="N3944" t="str">
        <f>IF(ISBLANK(Sales[[#This Row],[return]]),"No",Sales[[#This Row],[return]])</f>
        <v>No</v>
      </c>
      <c r="O3944" s="2">
        <v>43348</v>
      </c>
      <c r="P3944" s="8" t="str">
        <f>TEXT(DAY(Sales[[#This Row],[OrderDate]]),"ddd")</f>
        <v>Thu</v>
      </c>
      <c r="Q3944" s="8" t="str">
        <f>TEXT(MONTH(Sales[[#This Row],[ShipDate]])*29,"mmm")</f>
        <v>Sep</v>
      </c>
      <c r="R3944">
        <v>1840</v>
      </c>
      <c r="S3944" t="s">
        <v>3163</v>
      </c>
      <c r="T3944" t="s">
        <v>66</v>
      </c>
      <c r="U3944">
        <v>48227</v>
      </c>
      <c r="V3944" s="1">
        <v>0</v>
      </c>
      <c r="W3944">
        <v>42</v>
      </c>
      <c r="X3944">
        <v>4</v>
      </c>
      <c r="Y3944">
        <v>91</v>
      </c>
      <c r="AD3944"/>
    </row>
    <row r="3945" spans="1:30" x14ac:dyDescent="0.25">
      <c r="A3945" t="s">
        <v>40</v>
      </c>
      <c r="B3945" s="2">
        <v>43350</v>
      </c>
      <c r="C3945" s="35">
        <f>YEAR(Sales[[#This Row],[ShipDate]])</f>
        <v>2018</v>
      </c>
      <c r="D3945" t="s">
        <v>19</v>
      </c>
      <c r="E3945" t="s">
        <v>18</v>
      </c>
      <c r="F3945" t="s">
        <v>23</v>
      </c>
      <c r="G3945" t="s">
        <v>11</v>
      </c>
      <c r="H3945" t="s">
        <v>428</v>
      </c>
      <c r="I3945" t="s">
        <v>133</v>
      </c>
      <c r="J3945" t="s">
        <v>13</v>
      </c>
      <c r="K3945" t="s">
        <v>73</v>
      </c>
      <c r="L3945" t="s">
        <v>68</v>
      </c>
      <c r="N3945" t="str">
        <f>IF(ISBLANK(Sales[[#This Row],[return]]),"No",Sales[[#This Row],[return]])</f>
        <v>No</v>
      </c>
      <c r="O3945" s="2">
        <v>43348</v>
      </c>
      <c r="P3945" s="8" t="str">
        <f>TEXT(DAY(Sales[[#This Row],[OrderDate]]),"ddd")</f>
        <v>Thu</v>
      </c>
      <c r="Q3945" s="8" t="str">
        <f>TEXT(MONTH(Sales[[#This Row],[ShipDate]])*29,"mmm")</f>
        <v>Sep</v>
      </c>
      <c r="R3945">
        <v>1208</v>
      </c>
      <c r="S3945" t="s">
        <v>718</v>
      </c>
      <c r="T3945" t="s">
        <v>66</v>
      </c>
      <c r="U3945">
        <v>48227</v>
      </c>
      <c r="V3945" s="1">
        <v>0</v>
      </c>
      <c r="W3945">
        <v>29</v>
      </c>
      <c r="X3945">
        <v>3</v>
      </c>
      <c r="Y3945">
        <v>243</v>
      </c>
      <c r="AD3945"/>
    </row>
    <row r="3946" spans="1:30" x14ac:dyDescent="0.25">
      <c r="A3946" t="s">
        <v>40</v>
      </c>
      <c r="B3946" s="2">
        <v>43350</v>
      </c>
      <c r="C3946" s="35">
        <f>YEAR(Sales[[#This Row],[ShipDate]])</f>
        <v>2018</v>
      </c>
      <c r="D3946" t="s">
        <v>19</v>
      </c>
      <c r="E3946" t="s">
        <v>18</v>
      </c>
      <c r="F3946" t="s">
        <v>33</v>
      </c>
      <c r="G3946" t="s">
        <v>25</v>
      </c>
      <c r="H3946" t="s">
        <v>428</v>
      </c>
      <c r="I3946" t="s">
        <v>133</v>
      </c>
      <c r="J3946" t="s">
        <v>13</v>
      </c>
      <c r="K3946" t="s">
        <v>73</v>
      </c>
      <c r="L3946" t="s">
        <v>68</v>
      </c>
      <c r="N3946" t="str">
        <f>IF(ISBLANK(Sales[[#This Row],[return]]),"No",Sales[[#This Row],[return]])</f>
        <v>No</v>
      </c>
      <c r="O3946" s="2">
        <v>43348</v>
      </c>
      <c r="P3946" s="8" t="str">
        <f>TEXT(DAY(Sales[[#This Row],[OrderDate]]),"ddd")</f>
        <v>Thu</v>
      </c>
      <c r="Q3946" s="8" t="str">
        <f>TEXT(MONTH(Sales[[#This Row],[ShipDate]])*29,"mmm")</f>
        <v>Sep</v>
      </c>
      <c r="R3946">
        <v>232</v>
      </c>
      <c r="S3946" t="s">
        <v>719</v>
      </c>
      <c r="T3946" t="s">
        <v>66</v>
      </c>
      <c r="U3946">
        <v>48227</v>
      </c>
      <c r="V3946" s="1">
        <v>0</v>
      </c>
      <c r="W3946">
        <v>11</v>
      </c>
      <c r="X3946">
        <v>7</v>
      </c>
      <c r="Y3946">
        <v>22</v>
      </c>
      <c r="AD3946"/>
    </row>
    <row r="3947" spans="1:30" x14ac:dyDescent="0.25">
      <c r="A3947" t="s">
        <v>40</v>
      </c>
      <c r="B3947" s="2">
        <v>43245</v>
      </c>
      <c r="C3947" s="35">
        <f>YEAR(Sales[[#This Row],[ShipDate]])</f>
        <v>2018</v>
      </c>
      <c r="D3947" t="s">
        <v>36</v>
      </c>
      <c r="E3947" t="s">
        <v>69</v>
      </c>
      <c r="F3947" t="s">
        <v>43</v>
      </c>
      <c r="G3947" t="s">
        <v>11</v>
      </c>
      <c r="H3947" t="s">
        <v>954</v>
      </c>
      <c r="I3947" t="s">
        <v>32</v>
      </c>
      <c r="J3947" t="s">
        <v>13</v>
      </c>
      <c r="K3947" t="s">
        <v>224</v>
      </c>
      <c r="L3947" t="s">
        <v>30</v>
      </c>
      <c r="M3947" t="s">
        <v>82</v>
      </c>
      <c r="N3947" t="str">
        <f>IF(ISBLANK(Sales[[#This Row],[return]]),"No",Sales[[#This Row],[return]])</f>
        <v>Yes</v>
      </c>
      <c r="O3947" s="2">
        <v>43240</v>
      </c>
      <c r="P3947" s="8" t="str">
        <f>TEXT(DAY(Sales[[#This Row],[OrderDate]]),"ddd")</f>
        <v>Fri</v>
      </c>
      <c r="Q3947" s="8" t="str">
        <f>TEXT(MONTH(Sales[[#This Row],[ShipDate]])*29,"mmm")</f>
        <v>May</v>
      </c>
      <c r="R3947">
        <v>1043</v>
      </c>
      <c r="S3947" t="s">
        <v>446</v>
      </c>
      <c r="T3947" t="s">
        <v>28</v>
      </c>
      <c r="U3947">
        <v>94591</v>
      </c>
      <c r="V3947" s="1">
        <v>0</v>
      </c>
      <c r="W3947">
        <v>273</v>
      </c>
      <c r="X3947">
        <v>5</v>
      </c>
      <c r="Y3947">
        <v>1049</v>
      </c>
      <c r="AD3947"/>
    </row>
    <row r="3948" spans="1:30" x14ac:dyDescent="0.25">
      <c r="A3948" t="s">
        <v>40</v>
      </c>
      <c r="B3948" s="2">
        <v>43245</v>
      </c>
      <c r="C3948" s="35">
        <f>YEAR(Sales[[#This Row],[ShipDate]])</f>
        <v>2018</v>
      </c>
      <c r="D3948" t="s">
        <v>36</v>
      </c>
      <c r="E3948" t="s">
        <v>69</v>
      </c>
      <c r="F3948" t="s">
        <v>50</v>
      </c>
      <c r="G3948" t="s">
        <v>25</v>
      </c>
      <c r="H3948" t="s">
        <v>954</v>
      </c>
      <c r="I3948" t="s">
        <v>32</v>
      </c>
      <c r="J3948" t="s">
        <v>13</v>
      </c>
      <c r="K3948" t="s">
        <v>224</v>
      </c>
      <c r="L3948" t="s">
        <v>30</v>
      </c>
      <c r="M3948" t="s">
        <v>82</v>
      </c>
      <c r="N3948" t="str">
        <f>IF(ISBLANK(Sales[[#This Row],[return]]),"No",Sales[[#This Row],[return]])</f>
        <v>Yes</v>
      </c>
      <c r="O3948" s="2">
        <v>43240</v>
      </c>
      <c r="P3948" s="8" t="str">
        <f>TEXT(DAY(Sales[[#This Row],[OrderDate]]),"ddd")</f>
        <v>Fri</v>
      </c>
      <c r="Q3948" s="8" t="str">
        <f>TEXT(MONTH(Sales[[#This Row],[ShipDate]])*29,"mmm")</f>
        <v>May</v>
      </c>
      <c r="R3948">
        <v>1652</v>
      </c>
      <c r="S3948" t="s">
        <v>955</v>
      </c>
      <c r="T3948" t="s">
        <v>28</v>
      </c>
      <c r="U3948">
        <v>94591</v>
      </c>
      <c r="V3948" s="1">
        <v>0.2</v>
      </c>
      <c r="W3948">
        <v>5</v>
      </c>
      <c r="X3948">
        <v>4</v>
      </c>
      <c r="Y3948">
        <v>15</v>
      </c>
      <c r="AD3948"/>
    </row>
    <row r="3949" spans="1:30" x14ac:dyDescent="0.25">
      <c r="A3949" t="s">
        <v>40</v>
      </c>
      <c r="B3949" s="2">
        <v>43369</v>
      </c>
      <c r="C3949" s="35">
        <f>YEAR(Sales[[#This Row],[ShipDate]])</f>
        <v>2018</v>
      </c>
      <c r="D3949" t="s">
        <v>36</v>
      </c>
      <c r="E3949" t="s">
        <v>18</v>
      </c>
      <c r="F3949" t="s">
        <v>33</v>
      </c>
      <c r="G3949" t="s">
        <v>25</v>
      </c>
      <c r="H3949" t="s">
        <v>630</v>
      </c>
      <c r="I3949" t="s">
        <v>37</v>
      </c>
      <c r="J3949" t="s">
        <v>13</v>
      </c>
      <c r="K3949" t="s">
        <v>1627</v>
      </c>
      <c r="L3949" t="s">
        <v>17</v>
      </c>
      <c r="N3949" t="str">
        <f>IF(ISBLANK(Sales[[#This Row],[return]]),"No",Sales[[#This Row],[return]])</f>
        <v>No</v>
      </c>
      <c r="O3949" s="2">
        <v>43365</v>
      </c>
      <c r="P3949" s="8" t="str">
        <f>TEXT(DAY(Sales[[#This Row],[OrderDate]]),"ddd")</f>
        <v>Sun</v>
      </c>
      <c r="Q3949" s="8" t="str">
        <f>TEXT(MONTH(Sales[[#This Row],[ShipDate]])*29,"mmm")</f>
        <v>Sep</v>
      </c>
      <c r="R3949">
        <v>232</v>
      </c>
      <c r="S3949" t="s">
        <v>3156</v>
      </c>
      <c r="T3949" t="s">
        <v>15</v>
      </c>
      <c r="U3949">
        <v>33024</v>
      </c>
      <c r="V3949" s="1">
        <v>0.2</v>
      </c>
      <c r="W3949">
        <v>6</v>
      </c>
      <c r="X3949">
        <v>2</v>
      </c>
      <c r="Y3949">
        <v>17</v>
      </c>
      <c r="AD3949"/>
    </row>
    <row r="3950" spans="1:30" x14ac:dyDescent="0.25">
      <c r="A3950" t="s">
        <v>40</v>
      </c>
      <c r="B3950" s="2">
        <v>43369</v>
      </c>
      <c r="C3950" s="35">
        <f>YEAR(Sales[[#This Row],[ShipDate]])</f>
        <v>2018</v>
      </c>
      <c r="D3950" t="s">
        <v>36</v>
      </c>
      <c r="E3950" t="s">
        <v>18</v>
      </c>
      <c r="F3950" t="s">
        <v>50</v>
      </c>
      <c r="G3950" t="s">
        <v>25</v>
      </c>
      <c r="H3950" t="s">
        <v>630</v>
      </c>
      <c r="I3950" t="s">
        <v>37</v>
      </c>
      <c r="J3950" t="s">
        <v>13</v>
      </c>
      <c r="K3950" t="s">
        <v>1627</v>
      </c>
      <c r="L3950" t="s">
        <v>17</v>
      </c>
      <c r="N3950" t="str">
        <f>IF(ISBLANK(Sales[[#This Row],[return]]),"No",Sales[[#This Row],[return]])</f>
        <v>No</v>
      </c>
      <c r="O3950" s="2">
        <v>43365</v>
      </c>
      <c r="P3950" s="8" t="str">
        <f>TEXT(DAY(Sales[[#This Row],[OrderDate]]),"ddd")</f>
        <v>Sun</v>
      </c>
      <c r="Q3950" s="8" t="str">
        <f>TEXT(MONTH(Sales[[#This Row],[ShipDate]])*29,"mmm")</f>
        <v>Sep</v>
      </c>
      <c r="R3950">
        <v>67</v>
      </c>
      <c r="S3950" t="s">
        <v>1753</v>
      </c>
      <c r="T3950" t="s">
        <v>15</v>
      </c>
      <c r="U3950">
        <v>33024</v>
      </c>
      <c r="V3950" s="1">
        <v>0.7</v>
      </c>
      <c r="W3950">
        <v>-6</v>
      </c>
      <c r="X3950">
        <v>9</v>
      </c>
      <c r="Y3950">
        <v>8</v>
      </c>
      <c r="AD3950"/>
    </row>
    <row r="3951" spans="1:30" x14ac:dyDescent="0.25">
      <c r="A3951" t="s">
        <v>40</v>
      </c>
      <c r="B3951" s="2">
        <v>43416</v>
      </c>
      <c r="C3951" s="35">
        <f>YEAR(Sales[[#This Row],[ShipDate]])</f>
        <v>2018</v>
      </c>
      <c r="D3951" t="s">
        <v>36</v>
      </c>
      <c r="E3951" t="s">
        <v>18</v>
      </c>
      <c r="F3951" t="s">
        <v>43</v>
      </c>
      <c r="G3951" t="s">
        <v>11</v>
      </c>
      <c r="H3951" t="s">
        <v>399</v>
      </c>
      <c r="I3951" t="s">
        <v>70</v>
      </c>
      <c r="J3951" t="s">
        <v>13</v>
      </c>
      <c r="K3951" t="s">
        <v>1005</v>
      </c>
      <c r="L3951" t="s">
        <v>68</v>
      </c>
      <c r="N3951" t="str">
        <f>IF(ISBLANK(Sales[[#This Row],[return]]),"No",Sales[[#This Row],[return]])</f>
        <v>No</v>
      </c>
      <c r="O3951" s="2">
        <v>43411</v>
      </c>
      <c r="P3951" s="8" t="str">
        <f>TEXT(DAY(Sales[[#This Row],[OrderDate]]),"ddd")</f>
        <v>Sat</v>
      </c>
      <c r="Q3951" s="8" t="str">
        <f>TEXT(MONTH(Sales[[#This Row],[ShipDate]])*29,"mmm")</f>
        <v>Nov</v>
      </c>
      <c r="R3951">
        <v>620</v>
      </c>
      <c r="S3951" t="s">
        <v>3202</v>
      </c>
      <c r="T3951" t="s">
        <v>66</v>
      </c>
      <c r="U3951">
        <v>75220</v>
      </c>
      <c r="V3951" s="1">
        <v>0.6</v>
      </c>
      <c r="W3951">
        <v>-18</v>
      </c>
      <c r="X3951">
        <v>5</v>
      </c>
      <c r="Y3951">
        <v>44</v>
      </c>
      <c r="AD3951"/>
    </row>
    <row r="3952" spans="1:30" x14ac:dyDescent="0.25">
      <c r="A3952" t="s">
        <v>40</v>
      </c>
      <c r="B3952" s="2">
        <v>43416</v>
      </c>
      <c r="C3952" s="35">
        <f>YEAR(Sales[[#This Row],[ShipDate]])</f>
        <v>2018</v>
      </c>
      <c r="D3952" t="s">
        <v>36</v>
      </c>
      <c r="E3952" t="s">
        <v>18</v>
      </c>
      <c r="F3952" t="s">
        <v>39</v>
      </c>
      <c r="G3952" t="s">
        <v>25</v>
      </c>
      <c r="H3952" t="s">
        <v>399</v>
      </c>
      <c r="I3952" t="s">
        <v>70</v>
      </c>
      <c r="J3952" t="s">
        <v>13</v>
      </c>
      <c r="K3952" t="s">
        <v>1005</v>
      </c>
      <c r="L3952" t="s">
        <v>68</v>
      </c>
      <c r="N3952" t="str">
        <f>IF(ISBLANK(Sales[[#This Row],[return]]),"No",Sales[[#This Row],[return]])</f>
        <v>No</v>
      </c>
      <c r="O3952" s="2">
        <v>43411</v>
      </c>
      <c r="P3952" s="8" t="str">
        <f>TEXT(DAY(Sales[[#This Row],[OrderDate]]),"ddd")</f>
        <v>Sat</v>
      </c>
      <c r="Q3952" s="8" t="str">
        <f>TEXT(MONTH(Sales[[#This Row],[ShipDate]])*29,"mmm")</f>
        <v>Nov</v>
      </c>
      <c r="R3952">
        <v>1098</v>
      </c>
      <c r="S3952" t="s">
        <v>939</v>
      </c>
      <c r="T3952" t="s">
        <v>66</v>
      </c>
      <c r="U3952">
        <v>75220</v>
      </c>
      <c r="V3952" s="1">
        <v>0.2</v>
      </c>
      <c r="W3952">
        <v>20</v>
      </c>
      <c r="X3952">
        <v>3</v>
      </c>
      <c r="Y3952">
        <v>314</v>
      </c>
      <c r="AD3952"/>
    </row>
    <row r="3953" spans="1:30" x14ac:dyDescent="0.25">
      <c r="A3953" t="s">
        <v>40</v>
      </c>
      <c r="B3953" s="2">
        <v>43314</v>
      </c>
      <c r="C3953" s="35">
        <f>YEAR(Sales[[#This Row],[ShipDate]])</f>
        <v>2018</v>
      </c>
      <c r="D3953" t="s">
        <v>36</v>
      </c>
      <c r="E3953" t="s">
        <v>31</v>
      </c>
      <c r="F3953" t="s">
        <v>39</v>
      </c>
      <c r="G3953" t="s">
        <v>25</v>
      </c>
      <c r="H3953" t="s">
        <v>88</v>
      </c>
      <c r="I3953" t="s">
        <v>93</v>
      </c>
      <c r="J3953" t="s">
        <v>13</v>
      </c>
      <c r="K3953" t="s">
        <v>3127</v>
      </c>
      <c r="L3953" t="s">
        <v>92</v>
      </c>
      <c r="N3953" t="str">
        <f>IF(ISBLANK(Sales[[#This Row],[return]]),"No",Sales[[#This Row],[return]])</f>
        <v>No</v>
      </c>
      <c r="O3953" s="2">
        <v>43310</v>
      </c>
      <c r="P3953" s="8" t="str">
        <f>TEXT(DAY(Sales[[#This Row],[OrderDate]]),"ddd")</f>
        <v>Sun</v>
      </c>
      <c r="Q3953" s="8" t="str">
        <f>TEXT(MONTH(Sales[[#This Row],[ShipDate]])*29,"mmm")</f>
        <v>Aug</v>
      </c>
      <c r="R3953">
        <v>777</v>
      </c>
      <c r="S3953" t="s">
        <v>132</v>
      </c>
      <c r="T3953" t="s">
        <v>90</v>
      </c>
      <c r="U3953">
        <v>19140</v>
      </c>
      <c r="V3953" s="1">
        <v>0.2</v>
      </c>
      <c r="W3953">
        <v>-17</v>
      </c>
      <c r="X3953">
        <v>2</v>
      </c>
      <c r="Y3953">
        <v>85</v>
      </c>
      <c r="AD3953"/>
    </row>
    <row r="3954" spans="1:30" x14ac:dyDescent="0.25">
      <c r="A3954" t="s">
        <v>40</v>
      </c>
      <c r="B3954" s="2">
        <v>43416</v>
      </c>
      <c r="C3954" s="35">
        <f>YEAR(Sales[[#This Row],[ShipDate]])</f>
        <v>2018</v>
      </c>
      <c r="D3954" t="s">
        <v>36</v>
      </c>
      <c r="E3954" t="s">
        <v>18</v>
      </c>
      <c r="F3954" t="s">
        <v>50</v>
      </c>
      <c r="G3954" t="s">
        <v>25</v>
      </c>
      <c r="H3954" t="s">
        <v>79</v>
      </c>
      <c r="I3954" t="s">
        <v>32</v>
      </c>
      <c r="J3954" t="s">
        <v>13</v>
      </c>
      <c r="K3954" t="s">
        <v>1348</v>
      </c>
      <c r="L3954" t="s">
        <v>30</v>
      </c>
      <c r="N3954" t="str">
        <f>IF(ISBLANK(Sales[[#This Row],[return]]),"No",Sales[[#This Row],[return]])</f>
        <v>No</v>
      </c>
      <c r="O3954" s="2">
        <v>43411</v>
      </c>
      <c r="P3954" s="8" t="str">
        <f>TEXT(DAY(Sales[[#This Row],[OrderDate]]),"ddd")</f>
        <v>Sat</v>
      </c>
      <c r="Q3954" s="8" t="str">
        <f>TEXT(MONTH(Sales[[#This Row],[ShipDate]])*29,"mmm")</f>
        <v>Nov</v>
      </c>
      <c r="R3954">
        <v>719</v>
      </c>
      <c r="S3954" t="s">
        <v>695</v>
      </c>
      <c r="T3954" t="s">
        <v>28</v>
      </c>
      <c r="U3954">
        <v>94122</v>
      </c>
      <c r="V3954" s="1">
        <v>0.2</v>
      </c>
      <c r="W3954">
        <v>20</v>
      </c>
      <c r="X3954">
        <v>2</v>
      </c>
      <c r="Y3954">
        <v>58</v>
      </c>
      <c r="AD3954"/>
    </row>
    <row r="3955" spans="1:30" x14ac:dyDescent="0.25">
      <c r="A3955" t="s">
        <v>40</v>
      </c>
      <c r="B3955" s="2">
        <v>43348</v>
      </c>
      <c r="C3955" s="35">
        <f>YEAR(Sales[[#This Row],[ShipDate]])</f>
        <v>2018</v>
      </c>
      <c r="D3955" t="s">
        <v>36</v>
      </c>
      <c r="E3955" t="s">
        <v>18</v>
      </c>
      <c r="F3955" t="s">
        <v>45</v>
      </c>
      <c r="G3955" t="s">
        <v>25</v>
      </c>
      <c r="H3955" t="s">
        <v>428</v>
      </c>
      <c r="I3955" t="s">
        <v>133</v>
      </c>
      <c r="J3955" t="s">
        <v>13</v>
      </c>
      <c r="K3955" t="s">
        <v>1606</v>
      </c>
      <c r="L3955" t="s">
        <v>68</v>
      </c>
      <c r="N3955" t="str">
        <f>IF(ISBLANK(Sales[[#This Row],[return]]),"No",Sales[[#This Row],[return]])</f>
        <v>No</v>
      </c>
      <c r="O3955" s="2">
        <v>43344</v>
      </c>
      <c r="P3955" s="8" t="str">
        <f>TEXT(DAY(Sales[[#This Row],[OrderDate]]),"ddd")</f>
        <v>Sun</v>
      </c>
      <c r="Q3955" s="8" t="str">
        <f>TEXT(MONTH(Sales[[#This Row],[ShipDate]])*29,"mmm")</f>
        <v>Sep</v>
      </c>
      <c r="R3955">
        <v>1129</v>
      </c>
      <c r="S3955" t="s">
        <v>1974</v>
      </c>
      <c r="T3955" t="s">
        <v>66</v>
      </c>
      <c r="U3955">
        <v>48227</v>
      </c>
      <c r="V3955" s="1">
        <v>0</v>
      </c>
      <c r="W3955">
        <v>3</v>
      </c>
      <c r="X3955">
        <v>2</v>
      </c>
      <c r="Y3955">
        <v>12</v>
      </c>
      <c r="AD3955"/>
    </row>
    <row r="3956" spans="1:30" x14ac:dyDescent="0.25">
      <c r="A3956" t="s">
        <v>40</v>
      </c>
      <c r="B3956" s="2">
        <v>43348</v>
      </c>
      <c r="C3956" s="35">
        <f>YEAR(Sales[[#This Row],[ShipDate]])</f>
        <v>2018</v>
      </c>
      <c r="D3956" t="s">
        <v>36</v>
      </c>
      <c r="E3956" t="s">
        <v>18</v>
      </c>
      <c r="F3956" t="s">
        <v>50</v>
      </c>
      <c r="G3956" t="s">
        <v>25</v>
      </c>
      <c r="H3956" t="s">
        <v>428</v>
      </c>
      <c r="I3956" t="s">
        <v>133</v>
      </c>
      <c r="J3956" t="s">
        <v>13</v>
      </c>
      <c r="K3956" t="s">
        <v>1606</v>
      </c>
      <c r="L3956" t="s">
        <v>68</v>
      </c>
      <c r="N3956" t="str">
        <f>IF(ISBLANK(Sales[[#This Row],[return]]),"No",Sales[[#This Row],[return]])</f>
        <v>No</v>
      </c>
      <c r="O3956" s="2">
        <v>43344</v>
      </c>
      <c r="P3956" s="8" t="str">
        <f>TEXT(DAY(Sales[[#This Row],[OrderDate]]),"ddd")</f>
        <v>Sun</v>
      </c>
      <c r="Q3956" s="8" t="str">
        <f>TEXT(MONTH(Sales[[#This Row],[ShipDate]])*29,"mmm")</f>
        <v>Sep</v>
      </c>
      <c r="R3956">
        <v>696</v>
      </c>
      <c r="S3956" t="s">
        <v>1833</v>
      </c>
      <c r="T3956" t="s">
        <v>66</v>
      </c>
      <c r="U3956">
        <v>48227</v>
      </c>
      <c r="V3956" s="1">
        <v>0</v>
      </c>
      <c r="W3956">
        <v>14</v>
      </c>
      <c r="X3956">
        <v>4</v>
      </c>
      <c r="Y3956">
        <v>30</v>
      </c>
      <c r="AD3956"/>
    </row>
    <row r="3957" spans="1:30" x14ac:dyDescent="0.25">
      <c r="A3957" t="s">
        <v>40</v>
      </c>
      <c r="B3957" s="2">
        <v>43348</v>
      </c>
      <c r="C3957" s="35">
        <f>YEAR(Sales[[#This Row],[ShipDate]])</f>
        <v>2018</v>
      </c>
      <c r="D3957" t="s">
        <v>36</v>
      </c>
      <c r="E3957" t="s">
        <v>18</v>
      </c>
      <c r="F3957" t="s">
        <v>50</v>
      </c>
      <c r="G3957" t="s">
        <v>25</v>
      </c>
      <c r="H3957" t="s">
        <v>428</v>
      </c>
      <c r="I3957" t="s">
        <v>133</v>
      </c>
      <c r="J3957" t="s">
        <v>13</v>
      </c>
      <c r="K3957" t="s">
        <v>1606</v>
      </c>
      <c r="L3957" t="s">
        <v>68</v>
      </c>
      <c r="N3957" t="str">
        <f>IF(ISBLANK(Sales[[#This Row],[return]]),"No",Sales[[#This Row],[return]])</f>
        <v>No</v>
      </c>
      <c r="O3957" s="2">
        <v>43344</v>
      </c>
      <c r="P3957" s="8" t="str">
        <f>TEXT(DAY(Sales[[#This Row],[OrderDate]]),"ddd")</f>
        <v>Sun</v>
      </c>
      <c r="Q3957" s="8" t="str">
        <f>TEXT(MONTH(Sales[[#This Row],[ShipDate]])*29,"mmm")</f>
        <v>Sep</v>
      </c>
      <c r="R3957">
        <v>1630</v>
      </c>
      <c r="S3957" t="s">
        <v>3224</v>
      </c>
      <c r="T3957" t="s">
        <v>66</v>
      </c>
      <c r="U3957">
        <v>48227</v>
      </c>
      <c r="V3957" s="1">
        <v>0</v>
      </c>
      <c r="W3957">
        <v>13</v>
      </c>
      <c r="X3957">
        <v>5</v>
      </c>
      <c r="Y3957">
        <v>26</v>
      </c>
      <c r="AD3957"/>
    </row>
    <row r="3958" spans="1:30" x14ac:dyDescent="0.25">
      <c r="A3958" t="s">
        <v>40</v>
      </c>
      <c r="B3958" s="2">
        <v>43348</v>
      </c>
      <c r="C3958" s="35">
        <f>YEAR(Sales[[#This Row],[ShipDate]])</f>
        <v>2018</v>
      </c>
      <c r="D3958" t="s">
        <v>36</v>
      </c>
      <c r="E3958" t="s">
        <v>18</v>
      </c>
      <c r="F3958" t="s">
        <v>50</v>
      </c>
      <c r="G3958" t="s">
        <v>25</v>
      </c>
      <c r="H3958" t="s">
        <v>428</v>
      </c>
      <c r="I3958" t="s">
        <v>133</v>
      </c>
      <c r="J3958" t="s">
        <v>13</v>
      </c>
      <c r="K3958" t="s">
        <v>1606</v>
      </c>
      <c r="L3958" t="s">
        <v>68</v>
      </c>
      <c r="N3958" t="str">
        <f>IF(ISBLANK(Sales[[#This Row],[return]]),"No",Sales[[#This Row],[return]])</f>
        <v>No</v>
      </c>
      <c r="O3958" s="2">
        <v>43344</v>
      </c>
      <c r="P3958" s="8" t="str">
        <f>TEXT(DAY(Sales[[#This Row],[OrderDate]]),"ddd")</f>
        <v>Sun</v>
      </c>
      <c r="Q3958" s="8" t="str">
        <f>TEXT(MONTH(Sales[[#This Row],[ShipDate]])*29,"mmm")</f>
        <v>Sep</v>
      </c>
      <c r="R3958">
        <v>1652</v>
      </c>
      <c r="S3958" t="s">
        <v>955</v>
      </c>
      <c r="T3958" t="s">
        <v>66</v>
      </c>
      <c r="U3958">
        <v>48227</v>
      </c>
      <c r="V3958" s="1">
        <v>0</v>
      </c>
      <c r="W3958">
        <v>11</v>
      </c>
      <c r="X3958">
        <v>5</v>
      </c>
      <c r="Y3958">
        <v>24</v>
      </c>
      <c r="AD3958"/>
    </row>
    <row r="3959" spans="1:30" x14ac:dyDescent="0.25">
      <c r="A3959" t="s">
        <v>40</v>
      </c>
      <c r="B3959" s="2">
        <v>43348</v>
      </c>
      <c r="C3959" s="35">
        <f>YEAR(Sales[[#This Row],[ShipDate]])</f>
        <v>2018</v>
      </c>
      <c r="D3959" t="s">
        <v>36</v>
      </c>
      <c r="E3959" t="s">
        <v>18</v>
      </c>
      <c r="F3959" t="s">
        <v>52</v>
      </c>
      <c r="G3959" t="s">
        <v>25</v>
      </c>
      <c r="H3959" t="s">
        <v>428</v>
      </c>
      <c r="I3959" t="s">
        <v>133</v>
      </c>
      <c r="J3959" t="s">
        <v>13</v>
      </c>
      <c r="K3959" t="s">
        <v>1606</v>
      </c>
      <c r="L3959" t="s">
        <v>68</v>
      </c>
      <c r="N3959" t="str">
        <f>IF(ISBLANK(Sales[[#This Row],[return]]),"No",Sales[[#This Row],[return]])</f>
        <v>No</v>
      </c>
      <c r="O3959" s="2">
        <v>43344</v>
      </c>
      <c r="P3959" s="8" t="str">
        <f>TEXT(DAY(Sales[[#This Row],[OrderDate]]),"ddd")</f>
        <v>Sun</v>
      </c>
      <c r="Q3959" s="8" t="str">
        <f>TEXT(MONTH(Sales[[#This Row],[ShipDate]])*29,"mmm")</f>
        <v>Sep</v>
      </c>
      <c r="R3959">
        <v>613</v>
      </c>
      <c r="S3959" t="s">
        <v>967</v>
      </c>
      <c r="T3959" t="s">
        <v>66</v>
      </c>
      <c r="U3959">
        <v>48227</v>
      </c>
      <c r="V3959" s="1">
        <v>0.1</v>
      </c>
      <c r="W3959">
        <v>71</v>
      </c>
      <c r="X3959">
        <v>4</v>
      </c>
      <c r="Y3959">
        <v>377</v>
      </c>
      <c r="AD3959"/>
    </row>
    <row r="3960" spans="1:30" x14ac:dyDescent="0.25">
      <c r="A3960" t="s">
        <v>40</v>
      </c>
      <c r="B3960" s="2">
        <v>43348</v>
      </c>
      <c r="C3960" s="35">
        <f>YEAR(Sales[[#This Row],[ShipDate]])</f>
        <v>2018</v>
      </c>
      <c r="D3960" t="s">
        <v>36</v>
      </c>
      <c r="E3960" t="s">
        <v>18</v>
      </c>
      <c r="F3960" t="s">
        <v>48</v>
      </c>
      <c r="G3960" t="s">
        <v>46</v>
      </c>
      <c r="H3960" t="s">
        <v>428</v>
      </c>
      <c r="I3960" t="s">
        <v>133</v>
      </c>
      <c r="J3960" t="s">
        <v>13</v>
      </c>
      <c r="K3960" t="s">
        <v>1606</v>
      </c>
      <c r="L3960" t="s">
        <v>68</v>
      </c>
      <c r="N3960" t="str">
        <f>IF(ISBLANK(Sales[[#This Row],[return]]),"No",Sales[[#This Row],[return]])</f>
        <v>No</v>
      </c>
      <c r="O3960" s="2">
        <v>43344</v>
      </c>
      <c r="P3960" s="8" t="str">
        <f>TEXT(DAY(Sales[[#This Row],[OrderDate]]),"ddd")</f>
        <v>Sun</v>
      </c>
      <c r="Q3960" s="8" t="str">
        <f>TEXT(MONTH(Sales[[#This Row],[ShipDate]])*29,"mmm")</f>
        <v>Sep</v>
      </c>
      <c r="R3960">
        <v>301</v>
      </c>
      <c r="S3960" t="s">
        <v>729</v>
      </c>
      <c r="T3960" t="s">
        <v>66</v>
      </c>
      <c r="U3960">
        <v>48227</v>
      </c>
      <c r="V3960" s="1">
        <v>0</v>
      </c>
      <c r="W3960">
        <v>2</v>
      </c>
      <c r="X3960">
        <v>1</v>
      </c>
      <c r="Y3960">
        <v>9</v>
      </c>
      <c r="AD3960"/>
    </row>
    <row r="3961" spans="1:30" x14ac:dyDescent="0.25">
      <c r="A3961" t="s">
        <v>10</v>
      </c>
      <c r="B3961" s="2">
        <v>43345</v>
      </c>
      <c r="C3961" s="35">
        <f>YEAR(Sales[[#This Row],[ShipDate]])</f>
        <v>2018</v>
      </c>
      <c r="D3961" t="s">
        <v>607</v>
      </c>
      <c r="E3961" t="s">
        <v>18</v>
      </c>
      <c r="F3961" t="s">
        <v>150</v>
      </c>
      <c r="G3961" t="s">
        <v>25</v>
      </c>
      <c r="H3961" t="s">
        <v>72</v>
      </c>
      <c r="I3961" t="s">
        <v>74</v>
      </c>
      <c r="J3961" t="s">
        <v>13</v>
      </c>
      <c r="K3961" t="s">
        <v>780</v>
      </c>
      <c r="L3961" t="s">
        <v>68</v>
      </c>
      <c r="N3961" t="str">
        <f>IF(ISBLANK(Sales[[#This Row],[return]]),"No",Sales[[#This Row],[return]])</f>
        <v>No</v>
      </c>
      <c r="O3961" s="2">
        <v>43345</v>
      </c>
      <c r="P3961" s="8" t="str">
        <f>TEXT(DAY(Sales[[#This Row],[OrderDate]]),"ddd")</f>
        <v>Mon</v>
      </c>
      <c r="Q3961" s="8" t="str">
        <f>TEXT(MONTH(Sales[[#This Row],[ShipDate]])*29,"mmm")</f>
        <v>Sep</v>
      </c>
      <c r="R3961">
        <v>457</v>
      </c>
      <c r="S3961" t="s">
        <v>1845</v>
      </c>
      <c r="T3961" t="s">
        <v>66</v>
      </c>
      <c r="U3961">
        <v>53711</v>
      </c>
      <c r="V3961" s="1">
        <v>0</v>
      </c>
      <c r="W3961">
        <v>1</v>
      </c>
      <c r="X3961">
        <v>1</v>
      </c>
      <c r="Y3961">
        <v>2</v>
      </c>
      <c r="AD3961"/>
    </row>
    <row r="3962" spans="1:30" x14ac:dyDescent="0.25">
      <c r="A3962" t="s">
        <v>10</v>
      </c>
      <c r="B3962" s="2">
        <v>43345</v>
      </c>
      <c r="C3962" s="35">
        <f>YEAR(Sales[[#This Row],[ShipDate]])</f>
        <v>2018</v>
      </c>
      <c r="D3962" t="s">
        <v>607</v>
      </c>
      <c r="E3962" t="s">
        <v>18</v>
      </c>
      <c r="F3962" t="s">
        <v>50</v>
      </c>
      <c r="G3962" t="s">
        <v>25</v>
      </c>
      <c r="H3962" t="s">
        <v>72</v>
      </c>
      <c r="I3962" t="s">
        <v>74</v>
      </c>
      <c r="J3962" t="s">
        <v>13</v>
      </c>
      <c r="K3962" t="s">
        <v>780</v>
      </c>
      <c r="L3962" t="s">
        <v>68</v>
      </c>
      <c r="N3962" t="str">
        <f>IF(ISBLANK(Sales[[#This Row],[return]]),"No",Sales[[#This Row],[return]])</f>
        <v>No</v>
      </c>
      <c r="O3962" s="2">
        <v>43345</v>
      </c>
      <c r="P3962" s="8" t="str">
        <f>TEXT(DAY(Sales[[#This Row],[OrderDate]]),"ddd")</f>
        <v>Mon</v>
      </c>
      <c r="Q3962" s="8" t="str">
        <f>TEXT(MONTH(Sales[[#This Row],[ShipDate]])*29,"mmm")</f>
        <v>Sep</v>
      </c>
      <c r="R3962">
        <v>68</v>
      </c>
      <c r="S3962" t="s">
        <v>3225</v>
      </c>
      <c r="T3962" t="s">
        <v>66</v>
      </c>
      <c r="U3962">
        <v>53711</v>
      </c>
      <c r="V3962" s="1">
        <v>0</v>
      </c>
      <c r="W3962">
        <v>4</v>
      </c>
      <c r="X3962">
        <v>2</v>
      </c>
      <c r="Y3962">
        <v>8</v>
      </c>
      <c r="AD3962"/>
    </row>
    <row r="3963" spans="1:30" x14ac:dyDescent="0.25">
      <c r="A3963" t="s">
        <v>24</v>
      </c>
      <c r="B3963" s="2">
        <v>43117</v>
      </c>
      <c r="C3963" s="35">
        <f>YEAR(Sales[[#This Row],[ShipDate]])</f>
        <v>2018</v>
      </c>
      <c r="D3963" t="s">
        <v>36</v>
      </c>
      <c r="E3963" t="s">
        <v>31</v>
      </c>
      <c r="F3963" t="s">
        <v>43</v>
      </c>
      <c r="G3963" t="s">
        <v>11</v>
      </c>
      <c r="H3963" t="s">
        <v>60</v>
      </c>
      <c r="I3963" t="s">
        <v>63</v>
      </c>
      <c r="J3963" t="s">
        <v>13</v>
      </c>
      <c r="K3963" t="s">
        <v>85</v>
      </c>
      <c r="L3963" t="s">
        <v>30</v>
      </c>
      <c r="M3963" t="s">
        <v>82</v>
      </c>
      <c r="N3963" t="str">
        <f>IF(ISBLANK(Sales[[#This Row],[return]]),"No",Sales[[#This Row],[return]])</f>
        <v>Yes</v>
      </c>
      <c r="O3963" s="2">
        <v>43110</v>
      </c>
      <c r="P3963" s="8" t="str">
        <f>TEXT(DAY(Sales[[#This Row],[OrderDate]]),"ddd")</f>
        <v>Tue</v>
      </c>
      <c r="Q3963" s="8" t="str">
        <f>TEXT(MONTH(Sales[[#This Row],[ShipDate]])*29,"mmm")</f>
        <v>Jan</v>
      </c>
      <c r="R3963">
        <v>16</v>
      </c>
      <c r="S3963" t="s">
        <v>1283</v>
      </c>
      <c r="T3963" t="s">
        <v>28</v>
      </c>
      <c r="U3963">
        <v>98115</v>
      </c>
      <c r="V3963" s="1">
        <v>0</v>
      </c>
      <c r="W3963">
        <v>34</v>
      </c>
      <c r="X3963">
        <v>4</v>
      </c>
      <c r="Y3963">
        <v>80</v>
      </c>
      <c r="AD3963"/>
    </row>
    <row r="3964" spans="1:30" x14ac:dyDescent="0.25">
      <c r="A3964" t="s">
        <v>24</v>
      </c>
      <c r="B3964" s="2">
        <v>43117</v>
      </c>
      <c r="C3964" s="35">
        <f>YEAR(Sales[[#This Row],[ShipDate]])</f>
        <v>2018</v>
      </c>
      <c r="D3964" t="s">
        <v>36</v>
      </c>
      <c r="E3964" t="s">
        <v>31</v>
      </c>
      <c r="F3964" t="s">
        <v>99</v>
      </c>
      <c r="G3964" t="s">
        <v>46</v>
      </c>
      <c r="H3964" t="s">
        <v>60</v>
      </c>
      <c r="I3964" t="s">
        <v>63</v>
      </c>
      <c r="J3964" t="s">
        <v>13</v>
      </c>
      <c r="K3964" t="s">
        <v>85</v>
      </c>
      <c r="L3964" t="s">
        <v>30</v>
      </c>
      <c r="M3964" t="s">
        <v>82</v>
      </c>
      <c r="N3964" t="str">
        <f>IF(ISBLANK(Sales[[#This Row],[return]]),"No",Sales[[#This Row],[return]])</f>
        <v>Yes</v>
      </c>
      <c r="O3964" s="2">
        <v>43110</v>
      </c>
      <c r="P3964" s="8" t="str">
        <f>TEXT(DAY(Sales[[#This Row],[OrderDate]]),"ddd")</f>
        <v>Tue</v>
      </c>
      <c r="Q3964" s="8" t="str">
        <f>TEXT(MONTH(Sales[[#This Row],[ShipDate]])*29,"mmm")</f>
        <v>Jan</v>
      </c>
      <c r="R3964">
        <v>1021</v>
      </c>
      <c r="S3964" t="s">
        <v>633</v>
      </c>
      <c r="T3964" t="s">
        <v>28</v>
      </c>
      <c r="U3964">
        <v>98115</v>
      </c>
      <c r="V3964" s="1">
        <v>0</v>
      </c>
      <c r="W3964">
        <v>13</v>
      </c>
      <c r="X3964">
        <v>2</v>
      </c>
      <c r="Y3964">
        <v>70</v>
      </c>
      <c r="AD3964"/>
    </row>
    <row r="3965" spans="1:30" x14ac:dyDescent="0.25">
      <c r="A3965" t="s">
        <v>10</v>
      </c>
      <c r="B3965" s="2">
        <v>43360</v>
      </c>
      <c r="C3965" s="35">
        <f>YEAR(Sales[[#This Row],[ShipDate]])</f>
        <v>2018</v>
      </c>
      <c r="D3965" t="s">
        <v>36</v>
      </c>
      <c r="E3965" t="s">
        <v>18</v>
      </c>
      <c r="F3965" t="s">
        <v>39</v>
      </c>
      <c r="G3965" t="s">
        <v>25</v>
      </c>
      <c r="H3965" t="s">
        <v>313</v>
      </c>
      <c r="I3965" t="s">
        <v>32</v>
      </c>
      <c r="J3965" t="s">
        <v>13</v>
      </c>
      <c r="K3965" t="s">
        <v>1359</v>
      </c>
      <c r="L3965" t="s">
        <v>30</v>
      </c>
      <c r="N3965" t="str">
        <f>IF(ISBLANK(Sales[[#This Row],[return]]),"No",Sales[[#This Row],[return]])</f>
        <v>No</v>
      </c>
      <c r="O3965" s="2">
        <v>43354</v>
      </c>
      <c r="P3965" s="8" t="str">
        <f>TEXT(DAY(Sales[[#This Row],[OrderDate]]),"ddd")</f>
        <v>Wed</v>
      </c>
      <c r="Q3965" s="8" t="str">
        <f>TEXT(MONTH(Sales[[#This Row],[ShipDate]])*29,"mmm")</f>
        <v>Sep</v>
      </c>
      <c r="R3965">
        <v>1526</v>
      </c>
      <c r="S3965" t="s">
        <v>3130</v>
      </c>
      <c r="T3965" t="s">
        <v>28</v>
      </c>
      <c r="U3965">
        <v>95123</v>
      </c>
      <c r="V3965" s="1">
        <v>0</v>
      </c>
      <c r="W3965">
        <v>7</v>
      </c>
      <c r="X3965">
        <v>3</v>
      </c>
      <c r="Y3965">
        <v>333</v>
      </c>
      <c r="AD3965"/>
    </row>
    <row r="3966" spans="1:30" x14ac:dyDescent="0.25">
      <c r="A3966" t="s">
        <v>10</v>
      </c>
      <c r="B3966" s="2">
        <v>43360</v>
      </c>
      <c r="C3966" s="35">
        <f>YEAR(Sales[[#This Row],[ShipDate]])</f>
        <v>2018</v>
      </c>
      <c r="D3966" t="s">
        <v>36</v>
      </c>
      <c r="E3966" t="s">
        <v>18</v>
      </c>
      <c r="F3966" t="s">
        <v>50</v>
      </c>
      <c r="G3966" t="s">
        <v>25</v>
      </c>
      <c r="H3966" t="s">
        <v>313</v>
      </c>
      <c r="I3966" t="s">
        <v>32</v>
      </c>
      <c r="J3966" t="s">
        <v>13</v>
      </c>
      <c r="K3966" t="s">
        <v>1359</v>
      </c>
      <c r="L3966" t="s">
        <v>30</v>
      </c>
      <c r="N3966" t="str">
        <f>IF(ISBLANK(Sales[[#This Row],[return]]),"No",Sales[[#This Row],[return]])</f>
        <v>No</v>
      </c>
      <c r="O3966" s="2">
        <v>43354</v>
      </c>
      <c r="P3966" s="8" t="str">
        <f>TEXT(DAY(Sales[[#This Row],[OrderDate]]),"ddd")</f>
        <v>Wed</v>
      </c>
      <c r="Q3966" s="8" t="str">
        <f>TEXT(MONTH(Sales[[#This Row],[ShipDate]])*29,"mmm")</f>
        <v>Sep</v>
      </c>
      <c r="R3966">
        <v>712</v>
      </c>
      <c r="S3966" t="s">
        <v>793</v>
      </c>
      <c r="T3966" t="s">
        <v>28</v>
      </c>
      <c r="U3966">
        <v>95123</v>
      </c>
      <c r="V3966" s="1">
        <v>0.2</v>
      </c>
      <c r="W3966">
        <v>13</v>
      </c>
      <c r="X3966">
        <v>2</v>
      </c>
      <c r="Y3966">
        <v>40</v>
      </c>
      <c r="AD3966"/>
    </row>
    <row r="3967" spans="1:30" x14ac:dyDescent="0.25">
      <c r="A3967" t="s">
        <v>40</v>
      </c>
      <c r="B3967" s="2">
        <v>43404</v>
      </c>
      <c r="C3967" s="35">
        <f>YEAR(Sales[[#This Row],[ShipDate]])</f>
        <v>2018</v>
      </c>
      <c r="D3967" t="s">
        <v>36</v>
      </c>
      <c r="E3967" t="s">
        <v>18</v>
      </c>
      <c r="F3967" t="s">
        <v>23</v>
      </c>
      <c r="G3967" t="s">
        <v>11</v>
      </c>
      <c r="H3967" t="s">
        <v>146</v>
      </c>
      <c r="I3967" t="s">
        <v>149</v>
      </c>
      <c r="J3967" t="s">
        <v>13</v>
      </c>
      <c r="K3967" t="s">
        <v>1523</v>
      </c>
      <c r="L3967" t="s">
        <v>92</v>
      </c>
      <c r="N3967" t="str">
        <f>IF(ISBLANK(Sales[[#This Row],[return]]),"No",Sales[[#This Row],[return]])</f>
        <v>No</v>
      </c>
      <c r="O3967" s="2">
        <v>43400</v>
      </c>
      <c r="P3967" s="8" t="str">
        <f>TEXT(DAY(Sales[[#This Row],[OrderDate]]),"ddd")</f>
        <v>Fri</v>
      </c>
      <c r="Q3967" s="8" t="str">
        <f>TEXT(MONTH(Sales[[#This Row],[ShipDate]])*29,"mmm")</f>
        <v>Oct</v>
      </c>
      <c r="R3967">
        <v>1089</v>
      </c>
      <c r="S3967" t="s">
        <v>1241</v>
      </c>
      <c r="T3967" t="s">
        <v>90</v>
      </c>
      <c r="U3967">
        <v>10011</v>
      </c>
      <c r="V3967" s="1">
        <v>0.1</v>
      </c>
      <c r="W3967">
        <v>81</v>
      </c>
      <c r="X3967">
        <v>14</v>
      </c>
      <c r="Y3967">
        <v>428</v>
      </c>
      <c r="AD3967"/>
    </row>
    <row r="3968" spans="1:30" x14ac:dyDescent="0.25">
      <c r="A3968" t="s">
        <v>40</v>
      </c>
      <c r="B3968" s="2">
        <v>43404</v>
      </c>
      <c r="C3968" s="35">
        <f>YEAR(Sales[[#This Row],[ShipDate]])</f>
        <v>2018</v>
      </c>
      <c r="D3968" t="s">
        <v>36</v>
      </c>
      <c r="E3968" t="s">
        <v>18</v>
      </c>
      <c r="F3968" t="s">
        <v>39</v>
      </c>
      <c r="G3968" t="s">
        <v>25</v>
      </c>
      <c r="H3968" t="s">
        <v>146</v>
      </c>
      <c r="I3968" t="s">
        <v>149</v>
      </c>
      <c r="J3968" t="s">
        <v>13</v>
      </c>
      <c r="K3968" t="s">
        <v>1523</v>
      </c>
      <c r="L3968" t="s">
        <v>92</v>
      </c>
      <c r="N3968" t="str">
        <f>IF(ISBLANK(Sales[[#This Row],[return]]),"No",Sales[[#This Row],[return]])</f>
        <v>No</v>
      </c>
      <c r="O3968" s="2">
        <v>43400</v>
      </c>
      <c r="P3968" s="8" t="str">
        <f>TEXT(DAY(Sales[[#This Row],[OrderDate]]),"ddd")</f>
        <v>Fri</v>
      </c>
      <c r="Q3968" s="8" t="str">
        <f>TEXT(MONTH(Sales[[#This Row],[ShipDate]])*29,"mmm")</f>
        <v>Oct</v>
      </c>
      <c r="R3968">
        <v>1362</v>
      </c>
      <c r="S3968" t="s">
        <v>2187</v>
      </c>
      <c r="T3968" t="s">
        <v>90</v>
      </c>
      <c r="U3968">
        <v>10011</v>
      </c>
      <c r="V3968" s="1">
        <v>0</v>
      </c>
      <c r="W3968">
        <v>1</v>
      </c>
      <c r="X3968">
        <v>2</v>
      </c>
      <c r="Y3968">
        <v>33</v>
      </c>
      <c r="AD3968"/>
    </row>
    <row r="3969" spans="1:30" x14ac:dyDescent="0.25">
      <c r="A3969" t="s">
        <v>40</v>
      </c>
      <c r="B3969" s="2">
        <v>43404</v>
      </c>
      <c r="C3969" s="35">
        <f>YEAR(Sales[[#This Row],[ShipDate]])</f>
        <v>2018</v>
      </c>
      <c r="D3969" t="s">
        <v>36</v>
      </c>
      <c r="E3969" t="s">
        <v>18</v>
      </c>
      <c r="F3969" t="s">
        <v>150</v>
      </c>
      <c r="G3969" t="s">
        <v>25</v>
      </c>
      <c r="H3969" t="s">
        <v>146</v>
      </c>
      <c r="I3969" t="s">
        <v>149</v>
      </c>
      <c r="J3969" t="s">
        <v>13</v>
      </c>
      <c r="K3969" t="s">
        <v>1523</v>
      </c>
      <c r="L3969" t="s">
        <v>92</v>
      </c>
      <c r="N3969" t="str">
        <f>IF(ISBLANK(Sales[[#This Row],[return]]),"No",Sales[[#This Row],[return]])</f>
        <v>No</v>
      </c>
      <c r="O3969" s="2">
        <v>43400</v>
      </c>
      <c r="P3969" s="8" t="str">
        <f>TEXT(DAY(Sales[[#This Row],[OrderDate]]),"ddd")</f>
        <v>Fri</v>
      </c>
      <c r="Q3969" s="8" t="str">
        <f>TEXT(MONTH(Sales[[#This Row],[ShipDate]])*29,"mmm")</f>
        <v>Oct</v>
      </c>
      <c r="R3969">
        <v>111</v>
      </c>
      <c r="S3969" t="s">
        <v>411</v>
      </c>
      <c r="T3969" t="s">
        <v>90</v>
      </c>
      <c r="U3969">
        <v>10011</v>
      </c>
      <c r="V3969" s="1">
        <v>0</v>
      </c>
      <c r="W3969">
        <v>13</v>
      </c>
      <c r="X3969">
        <v>7</v>
      </c>
      <c r="Y3969">
        <v>41</v>
      </c>
      <c r="AD3969"/>
    </row>
    <row r="3970" spans="1:30" x14ac:dyDescent="0.25">
      <c r="A3970" t="s">
        <v>40</v>
      </c>
      <c r="B3970" s="2">
        <v>43404</v>
      </c>
      <c r="C3970" s="35">
        <f>YEAR(Sales[[#This Row],[ShipDate]])</f>
        <v>2018</v>
      </c>
      <c r="D3970" t="s">
        <v>36</v>
      </c>
      <c r="E3970" t="s">
        <v>18</v>
      </c>
      <c r="F3970" t="s">
        <v>50</v>
      </c>
      <c r="G3970" t="s">
        <v>25</v>
      </c>
      <c r="H3970" t="s">
        <v>146</v>
      </c>
      <c r="I3970" t="s">
        <v>149</v>
      </c>
      <c r="J3970" t="s">
        <v>13</v>
      </c>
      <c r="K3970" t="s">
        <v>1523</v>
      </c>
      <c r="L3970" t="s">
        <v>92</v>
      </c>
      <c r="N3970" t="str">
        <f>IF(ISBLANK(Sales[[#This Row],[return]]),"No",Sales[[#This Row],[return]])</f>
        <v>No</v>
      </c>
      <c r="O3970" s="2">
        <v>43400</v>
      </c>
      <c r="P3970" s="8" t="str">
        <f>TEXT(DAY(Sales[[#This Row],[OrderDate]]),"ddd")</f>
        <v>Fri</v>
      </c>
      <c r="Q3970" s="8" t="str">
        <f>TEXT(MONTH(Sales[[#This Row],[ShipDate]])*29,"mmm")</f>
        <v>Oct</v>
      </c>
      <c r="R3970">
        <v>1318</v>
      </c>
      <c r="S3970" t="s">
        <v>928</v>
      </c>
      <c r="T3970" t="s">
        <v>90</v>
      </c>
      <c r="U3970">
        <v>10011</v>
      </c>
      <c r="V3970" s="1">
        <v>0.2</v>
      </c>
      <c r="W3970">
        <v>3</v>
      </c>
      <c r="X3970">
        <v>2</v>
      </c>
      <c r="Y3970">
        <v>10</v>
      </c>
      <c r="AD3970"/>
    </row>
    <row r="3971" spans="1:30" x14ac:dyDescent="0.25">
      <c r="A3971" t="s">
        <v>40</v>
      </c>
      <c r="B3971" s="2">
        <v>43303</v>
      </c>
      <c r="C3971" s="35">
        <f>YEAR(Sales[[#This Row],[ShipDate]])</f>
        <v>2018</v>
      </c>
      <c r="D3971" t="s">
        <v>36</v>
      </c>
      <c r="E3971" t="s">
        <v>18</v>
      </c>
      <c r="F3971" t="s">
        <v>52</v>
      </c>
      <c r="G3971" t="s">
        <v>25</v>
      </c>
      <c r="H3971" t="s">
        <v>146</v>
      </c>
      <c r="I3971" t="s">
        <v>149</v>
      </c>
      <c r="J3971" t="s">
        <v>13</v>
      </c>
      <c r="K3971" t="s">
        <v>941</v>
      </c>
      <c r="L3971" t="s">
        <v>92</v>
      </c>
      <c r="N3971" t="str">
        <f>IF(ISBLANK(Sales[[#This Row],[return]]),"No",Sales[[#This Row],[return]])</f>
        <v>No</v>
      </c>
      <c r="O3971" s="2">
        <v>43298</v>
      </c>
      <c r="P3971" s="8" t="str">
        <f>TEXT(DAY(Sales[[#This Row],[OrderDate]]),"ddd")</f>
        <v>Tue</v>
      </c>
      <c r="Q3971" s="8" t="str">
        <f>TEXT(MONTH(Sales[[#This Row],[ShipDate]])*29,"mmm")</f>
        <v>Jul</v>
      </c>
      <c r="R3971">
        <v>295</v>
      </c>
      <c r="S3971" t="s">
        <v>51</v>
      </c>
      <c r="T3971" t="s">
        <v>90</v>
      </c>
      <c r="U3971">
        <v>10024</v>
      </c>
      <c r="V3971" s="1">
        <v>0</v>
      </c>
      <c r="W3971">
        <v>14</v>
      </c>
      <c r="X3971">
        <v>2</v>
      </c>
      <c r="Y3971">
        <v>46</v>
      </c>
      <c r="AD3971"/>
    </row>
    <row r="3972" spans="1:30" x14ac:dyDescent="0.25">
      <c r="A3972" t="s">
        <v>40</v>
      </c>
      <c r="B3972" s="2">
        <v>43420</v>
      </c>
      <c r="C3972" s="35">
        <f>YEAR(Sales[[#This Row],[ShipDate]])</f>
        <v>2018</v>
      </c>
      <c r="D3972" t="s">
        <v>36</v>
      </c>
      <c r="E3972" t="s">
        <v>18</v>
      </c>
      <c r="F3972" t="s">
        <v>43</v>
      </c>
      <c r="G3972" t="s">
        <v>11</v>
      </c>
      <c r="H3972" t="s">
        <v>79</v>
      </c>
      <c r="I3972" t="s">
        <v>32</v>
      </c>
      <c r="J3972" t="s">
        <v>13</v>
      </c>
      <c r="K3972" t="s">
        <v>869</v>
      </c>
      <c r="L3972" t="s">
        <v>30</v>
      </c>
      <c r="N3972" t="str">
        <f>IF(ISBLANK(Sales[[#This Row],[return]]),"No",Sales[[#This Row],[return]])</f>
        <v>No</v>
      </c>
      <c r="O3972" s="2">
        <v>43415</v>
      </c>
      <c r="P3972" s="8" t="str">
        <f>TEXT(DAY(Sales[[#This Row],[OrderDate]]),"ddd")</f>
        <v>Wed</v>
      </c>
      <c r="Q3972" s="8" t="str">
        <f>TEXT(MONTH(Sales[[#This Row],[ShipDate]])*29,"mmm")</f>
        <v>Nov</v>
      </c>
      <c r="R3972">
        <v>1047</v>
      </c>
      <c r="S3972" t="s">
        <v>244</v>
      </c>
      <c r="T3972" t="s">
        <v>28</v>
      </c>
      <c r="U3972">
        <v>94110</v>
      </c>
      <c r="V3972" s="1">
        <v>0</v>
      </c>
      <c r="W3972">
        <v>11</v>
      </c>
      <c r="X3972">
        <v>2</v>
      </c>
      <c r="Y3972">
        <v>42</v>
      </c>
      <c r="AD3972"/>
    </row>
    <row r="3973" spans="1:30" x14ac:dyDescent="0.25">
      <c r="A3973" t="s">
        <v>40</v>
      </c>
      <c r="B3973" s="2">
        <v>43420</v>
      </c>
      <c r="C3973" s="35">
        <f>YEAR(Sales[[#This Row],[ShipDate]])</f>
        <v>2018</v>
      </c>
      <c r="D3973" t="s">
        <v>36</v>
      </c>
      <c r="E3973" t="s">
        <v>18</v>
      </c>
      <c r="F3973" t="s">
        <v>23</v>
      </c>
      <c r="G3973" t="s">
        <v>11</v>
      </c>
      <c r="H3973" t="s">
        <v>79</v>
      </c>
      <c r="I3973" t="s">
        <v>32</v>
      </c>
      <c r="J3973" t="s">
        <v>13</v>
      </c>
      <c r="K3973" t="s">
        <v>869</v>
      </c>
      <c r="L3973" t="s">
        <v>30</v>
      </c>
      <c r="N3973" t="str">
        <f>IF(ISBLANK(Sales[[#This Row],[return]]),"No",Sales[[#This Row],[return]])</f>
        <v>No</v>
      </c>
      <c r="O3973" s="2">
        <v>43415</v>
      </c>
      <c r="P3973" s="8" t="str">
        <f>TEXT(DAY(Sales[[#This Row],[OrderDate]]),"ddd")</f>
        <v>Wed</v>
      </c>
      <c r="Q3973" s="8" t="str">
        <f>TEXT(MONTH(Sales[[#This Row],[ShipDate]])*29,"mmm")</f>
        <v>Nov</v>
      </c>
      <c r="R3973">
        <v>836</v>
      </c>
      <c r="S3973" t="s">
        <v>882</v>
      </c>
      <c r="T3973" t="s">
        <v>28</v>
      </c>
      <c r="U3973">
        <v>94110</v>
      </c>
      <c r="V3973" s="1">
        <v>0.2</v>
      </c>
      <c r="W3973">
        <v>0</v>
      </c>
      <c r="X3973">
        <v>3</v>
      </c>
      <c r="Y3973">
        <v>451</v>
      </c>
      <c r="AD3973"/>
    </row>
    <row r="3974" spans="1:30" x14ac:dyDescent="0.25">
      <c r="A3974" t="s">
        <v>40</v>
      </c>
      <c r="B3974" s="2">
        <v>43420</v>
      </c>
      <c r="C3974" s="35">
        <f>YEAR(Sales[[#This Row],[ShipDate]])</f>
        <v>2018</v>
      </c>
      <c r="D3974" t="s">
        <v>36</v>
      </c>
      <c r="E3974" t="s">
        <v>18</v>
      </c>
      <c r="F3974" t="s">
        <v>50</v>
      </c>
      <c r="G3974" t="s">
        <v>25</v>
      </c>
      <c r="H3974" t="s">
        <v>79</v>
      </c>
      <c r="I3974" t="s">
        <v>32</v>
      </c>
      <c r="J3974" t="s">
        <v>13</v>
      </c>
      <c r="K3974" t="s">
        <v>869</v>
      </c>
      <c r="L3974" t="s">
        <v>30</v>
      </c>
      <c r="N3974" t="str">
        <f>IF(ISBLANK(Sales[[#This Row],[return]]),"No",Sales[[#This Row],[return]])</f>
        <v>No</v>
      </c>
      <c r="O3974" s="2">
        <v>43415</v>
      </c>
      <c r="P3974" s="8" t="str">
        <f>TEXT(DAY(Sales[[#This Row],[OrderDate]]),"ddd")</f>
        <v>Wed</v>
      </c>
      <c r="Q3974" s="8" t="str">
        <f>TEXT(MONTH(Sales[[#This Row],[ShipDate]])*29,"mmm")</f>
        <v>Nov</v>
      </c>
      <c r="R3974">
        <v>263</v>
      </c>
      <c r="S3974" t="s">
        <v>370</v>
      </c>
      <c r="T3974" t="s">
        <v>28</v>
      </c>
      <c r="U3974">
        <v>94110</v>
      </c>
      <c r="V3974" s="1">
        <v>0.2</v>
      </c>
      <c r="W3974">
        <v>11</v>
      </c>
      <c r="X3974">
        <v>11</v>
      </c>
      <c r="Y3974">
        <v>32</v>
      </c>
      <c r="AD3974"/>
    </row>
    <row r="3975" spans="1:30" x14ac:dyDescent="0.25">
      <c r="A3975" t="s">
        <v>40</v>
      </c>
      <c r="B3975" s="2">
        <v>43121</v>
      </c>
      <c r="C3975" s="35">
        <f>YEAR(Sales[[#This Row],[ShipDate]])</f>
        <v>2018</v>
      </c>
      <c r="D3975" t="s">
        <v>36</v>
      </c>
      <c r="E3975" t="s">
        <v>69</v>
      </c>
      <c r="F3975" t="s">
        <v>43</v>
      </c>
      <c r="G3975" t="s">
        <v>11</v>
      </c>
      <c r="H3975" t="s">
        <v>55</v>
      </c>
      <c r="I3975" t="s">
        <v>1139</v>
      </c>
      <c r="J3975" t="s">
        <v>13</v>
      </c>
      <c r="K3975" t="s">
        <v>966</v>
      </c>
      <c r="L3975" t="s">
        <v>92</v>
      </c>
      <c r="M3975" t="s">
        <v>82</v>
      </c>
      <c r="N3975" t="str">
        <f>IF(ISBLANK(Sales[[#This Row],[return]]),"No",Sales[[#This Row],[return]])</f>
        <v>Yes</v>
      </c>
      <c r="O3975" s="2">
        <v>43117</v>
      </c>
      <c r="P3975" s="8" t="str">
        <f>TEXT(DAY(Sales[[#This Row],[OrderDate]]),"ddd")</f>
        <v>Tue</v>
      </c>
      <c r="Q3975" s="8" t="str">
        <f>TEXT(MONTH(Sales[[#This Row],[ShipDate]])*29,"mmm")</f>
        <v>Jan</v>
      </c>
      <c r="R3975">
        <v>1541</v>
      </c>
      <c r="S3975" t="s">
        <v>3146</v>
      </c>
      <c r="T3975" t="s">
        <v>90</v>
      </c>
      <c r="U3975">
        <v>3301</v>
      </c>
      <c r="V3975" s="1">
        <v>0</v>
      </c>
      <c r="W3975">
        <v>65</v>
      </c>
      <c r="X3975">
        <v>3</v>
      </c>
      <c r="Y3975">
        <v>323</v>
      </c>
      <c r="AD3975"/>
    </row>
    <row r="3976" spans="1:30" x14ac:dyDescent="0.25">
      <c r="A3976" t="s">
        <v>40</v>
      </c>
      <c r="B3976" s="2">
        <v>43121</v>
      </c>
      <c r="C3976" s="35">
        <f>YEAR(Sales[[#This Row],[ShipDate]])</f>
        <v>2018</v>
      </c>
      <c r="D3976" t="s">
        <v>36</v>
      </c>
      <c r="E3976" t="s">
        <v>69</v>
      </c>
      <c r="F3976" t="s">
        <v>99</v>
      </c>
      <c r="G3976" t="s">
        <v>46</v>
      </c>
      <c r="H3976" t="s">
        <v>55</v>
      </c>
      <c r="I3976" t="s">
        <v>1139</v>
      </c>
      <c r="J3976" t="s">
        <v>13</v>
      </c>
      <c r="K3976" t="s">
        <v>966</v>
      </c>
      <c r="L3976" t="s">
        <v>92</v>
      </c>
      <c r="M3976" t="s">
        <v>82</v>
      </c>
      <c r="N3976" t="str">
        <f>IF(ISBLANK(Sales[[#This Row],[return]]),"No",Sales[[#This Row],[return]])</f>
        <v>Yes</v>
      </c>
      <c r="O3976" s="2">
        <v>43117</v>
      </c>
      <c r="P3976" s="8" t="str">
        <f>TEXT(DAY(Sales[[#This Row],[OrderDate]]),"ddd")</f>
        <v>Tue</v>
      </c>
      <c r="Q3976" s="8" t="str">
        <f>TEXT(MONTH(Sales[[#This Row],[ShipDate]])*29,"mmm")</f>
        <v>Jan</v>
      </c>
      <c r="R3976">
        <v>1000</v>
      </c>
      <c r="S3976" t="s">
        <v>488</v>
      </c>
      <c r="T3976" t="s">
        <v>90</v>
      </c>
      <c r="U3976">
        <v>3301</v>
      </c>
      <c r="V3976" s="1">
        <v>0</v>
      </c>
      <c r="W3976">
        <v>13</v>
      </c>
      <c r="X3976">
        <v>1</v>
      </c>
      <c r="Y3976">
        <v>30</v>
      </c>
      <c r="AD3976"/>
    </row>
    <row r="3977" spans="1:30" x14ac:dyDescent="0.25">
      <c r="A3977" t="s">
        <v>40</v>
      </c>
      <c r="B3977" s="2">
        <v>43121</v>
      </c>
      <c r="C3977" s="35">
        <f>YEAR(Sales[[#This Row],[ShipDate]])</f>
        <v>2018</v>
      </c>
      <c r="D3977" t="s">
        <v>36</v>
      </c>
      <c r="E3977" t="s">
        <v>69</v>
      </c>
      <c r="F3977" t="s">
        <v>99</v>
      </c>
      <c r="G3977" t="s">
        <v>46</v>
      </c>
      <c r="H3977" t="s">
        <v>55</v>
      </c>
      <c r="I3977" t="s">
        <v>1139</v>
      </c>
      <c r="J3977" t="s">
        <v>13</v>
      </c>
      <c r="K3977" t="s">
        <v>966</v>
      </c>
      <c r="L3977" t="s">
        <v>92</v>
      </c>
      <c r="M3977" t="s">
        <v>82</v>
      </c>
      <c r="N3977" t="str">
        <f>IF(ISBLANK(Sales[[#This Row],[return]]),"No",Sales[[#This Row],[return]])</f>
        <v>Yes</v>
      </c>
      <c r="O3977" s="2">
        <v>43117</v>
      </c>
      <c r="P3977" s="8" t="str">
        <f>TEXT(DAY(Sales[[#This Row],[OrderDate]]),"ddd")</f>
        <v>Tue</v>
      </c>
      <c r="Q3977" s="8" t="str">
        <f>TEXT(MONTH(Sales[[#This Row],[ShipDate]])*29,"mmm")</f>
        <v>Jan</v>
      </c>
      <c r="R3977">
        <v>1007</v>
      </c>
      <c r="S3977" t="s">
        <v>2420</v>
      </c>
      <c r="T3977" t="s">
        <v>90</v>
      </c>
      <c r="U3977">
        <v>3301</v>
      </c>
      <c r="V3977" s="1">
        <v>0</v>
      </c>
      <c r="W3977">
        <v>67</v>
      </c>
      <c r="X3977">
        <v>3</v>
      </c>
      <c r="Y3977">
        <v>372</v>
      </c>
      <c r="AD3977"/>
    </row>
    <row r="3978" spans="1:30" x14ac:dyDescent="0.25">
      <c r="A3978" t="s">
        <v>10</v>
      </c>
      <c r="B3978" s="2">
        <v>43345</v>
      </c>
      <c r="C3978" s="35">
        <f>YEAR(Sales[[#This Row],[ShipDate]])</f>
        <v>2018</v>
      </c>
      <c r="D3978" t="s">
        <v>36</v>
      </c>
      <c r="E3978" t="s">
        <v>31</v>
      </c>
      <c r="F3978" t="s">
        <v>33</v>
      </c>
      <c r="G3978" t="s">
        <v>25</v>
      </c>
      <c r="H3978" t="s">
        <v>1572</v>
      </c>
      <c r="I3978" t="s">
        <v>37</v>
      </c>
      <c r="J3978" t="s">
        <v>13</v>
      </c>
      <c r="K3978" t="s">
        <v>2588</v>
      </c>
      <c r="L3978" t="s">
        <v>17</v>
      </c>
      <c r="N3978" t="str">
        <f>IF(ISBLANK(Sales[[#This Row],[return]]),"No",Sales[[#This Row],[return]])</f>
        <v>No</v>
      </c>
      <c r="O3978" s="2">
        <v>43339</v>
      </c>
      <c r="P3978" s="8" t="str">
        <f>TEXT(DAY(Sales[[#This Row],[OrderDate]]),"ddd")</f>
        <v>Fri</v>
      </c>
      <c r="Q3978" s="8" t="str">
        <f>TEXT(MONTH(Sales[[#This Row],[ShipDate]])*29,"mmm")</f>
        <v>Sep</v>
      </c>
      <c r="R3978">
        <v>192</v>
      </c>
      <c r="S3978" t="s">
        <v>2851</v>
      </c>
      <c r="T3978" t="s">
        <v>15</v>
      </c>
      <c r="U3978">
        <v>33021</v>
      </c>
      <c r="V3978" s="1">
        <v>0.2</v>
      </c>
      <c r="W3978">
        <v>3</v>
      </c>
      <c r="X3978">
        <v>4</v>
      </c>
      <c r="Y3978">
        <v>9</v>
      </c>
      <c r="AD3978"/>
    </row>
    <row r="3979" spans="1:30" x14ac:dyDescent="0.25">
      <c r="A3979" t="s">
        <v>24</v>
      </c>
      <c r="B3979" s="2">
        <v>43165</v>
      </c>
      <c r="C3979" s="35">
        <f>YEAR(Sales[[#This Row],[ShipDate]])</f>
        <v>2018</v>
      </c>
      <c r="D3979" t="s">
        <v>113</v>
      </c>
      <c r="E3979" t="s">
        <v>31</v>
      </c>
      <c r="F3979" t="s">
        <v>23</v>
      </c>
      <c r="G3979" t="s">
        <v>11</v>
      </c>
      <c r="H3979" t="s">
        <v>2583</v>
      </c>
      <c r="I3979" t="s">
        <v>70</v>
      </c>
      <c r="J3979" t="s">
        <v>13</v>
      </c>
      <c r="K3979" t="s">
        <v>2584</v>
      </c>
      <c r="L3979" t="s">
        <v>68</v>
      </c>
      <c r="N3979" t="str">
        <f>IF(ISBLANK(Sales[[#This Row],[return]]),"No",Sales[[#This Row],[return]])</f>
        <v>No</v>
      </c>
      <c r="O3979" s="2">
        <v>43162</v>
      </c>
      <c r="P3979" s="8" t="str">
        <f>TEXT(DAY(Sales[[#This Row],[OrderDate]]),"ddd")</f>
        <v>Tue</v>
      </c>
      <c r="Q3979" s="8" t="str">
        <f>TEXT(MONTH(Sales[[#This Row],[ShipDate]])*29,"mmm")</f>
        <v>Mar</v>
      </c>
      <c r="R3979">
        <v>1210</v>
      </c>
      <c r="S3979" t="s">
        <v>1518</v>
      </c>
      <c r="T3979" t="s">
        <v>66</v>
      </c>
      <c r="U3979">
        <v>79762</v>
      </c>
      <c r="V3979" s="1">
        <v>0.3</v>
      </c>
      <c r="W3979">
        <v>-56</v>
      </c>
      <c r="X3979">
        <v>5</v>
      </c>
      <c r="Y3979">
        <v>563</v>
      </c>
      <c r="AD3979"/>
    </row>
    <row r="3980" spans="1:30" x14ac:dyDescent="0.25">
      <c r="A3980" t="s">
        <v>24</v>
      </c>
      <c r="B3980" s="2">
        <v>43165</v>
      </c>
      <c r="C3980" s="35">
        <f>YEAR(Sales[[#This Row],[ShipDate]])</f>
        <v>2018</v>
      </c>
      <c r="D3980" t="s">
        <v>113</v>
      </c>
      <c r="E3980" t="s">
        <v>31</v>
      </c>
      <c r="F3980" t="s">
        <v>59</v>
      </c>
      <c r="G3980" t="s">
        <v>25</v>
      </c>
      <c r="H3980" t="s">
        <v>2583</v>
      </c>
      <c r="I3980" t="s">
        <v>70</v>
      </c>
      <c r="J3980" t="s">
        <v>13</v>
      </c>
      <c r="K3980" t="s">
        <v>2584</v>
      </c>
      <c r="L3980" t="s">
        <v>68</v>
      </c>
      <c r="N3980" t="str">
        <f>IF(ISBLANK(Sales[[#This Row],[return]]),"No",Sales[[#This Row],[return]])</f>
        <v>No</v>
      </c>
      <c r="O3980" s="2">
        <v>43162</v>
      </c>
      <c r="P3980" s="8" t="str">
        <f>TEXT(DAY(Sales[[#This Row],[OrderDate]]),"ddd")</f>
        <v>Tue</v>
      </c>
      <c r="Q3980" s="8" t="str">
        <f>TEXT(MONTH(Sales[[#This Row],[ShipDate]])*29,"mmm")</f>
        <v>Mar</v>
      </c>
      <c r="R3980">
        <v>1351</v>
      </c>
      <c r="S3980" t="s">
        <v>3252</v>
      </c>
      <c r="T3980" t="s">
        <v>66</v>
      </c>
      <c r="U3980">
        <v>79762</v>
      </c>
      <c r="V3980" s="1">
        <v>0.2</v>
      </c>
      <c r="W3980">
        <v>16</v>
      </c>
      <c r="X3980">
        <v>7</v>
      </c>
      <c r="Y3980">
        <v>43</v>
      </c>
      <c r="AD3980"/>
    </row>
    <row r="3981" spans="1:30" x14ac:dyDescent="0.25">
      <c r="A3981" t="s">
        <v>40</v>
      </c>
      <c r="B3981" s="2">
        <v>43363</v>
      </c>
      <c r="C3981" s="35">
        <f>YEAR(Sales[[#This Row],[ShipDate]])</f>
        <v>2018</v>
      </c>
      <c r="D3981" t="s">
        <v>36</v>
      </c>
      <c r="E3981" t="s">
        <v>31</v>
      </c>
      <c r="F3981" t="s">
        <v>38</v>
      </c>
      <c r="G3981" t="s">
        <v>11</v>
      </c>
      <c r="H3981" t="s">
        <v>2732</v>
      </c>
      <c r="I3981" t="s">
        <v>1222</v>
      </c>
      <c r="J3981" t="s">
        <v>13</v>
      </c>
      <c r="K3981" t="s">
        <v>956</v>
      </c>
      <c r="L3981" t="s">
        <v>30</v>
      </c>
      <c r="N3981" t="str">
        <f>IF(ISBLANK(Sales[[#This Row],[return]]),"No",Sales[[#This Row],[return]])</f>
        <v>No</v>
      </c>
      <c r="O3981" s="2">
        <v>43358</v>
      </c>
      <c r="P3981" s="8" t="str">
        <f>TEXT(DAY(Sales[[#This Row],[OrderDate]]),"ddd")</f>
        <v>Sun</v>
      </c>
      <c r="Q3981" s="8" t="str">
        <f>TEXT(MONTH(Sales[[#This Row],[ShipDate]])*29,"mmm")</f>
        <v>Sep</v>
      </c>
      <c r="R3981">
        <v>370</v>
      </c>
      <c r="S3981" t="s">
        <v>439</v>
      </c>
      <c r="T3981" t="s">
        <v>28</v>
      </c>
      <c r="U3981">
        <v>83301</v>
      </c>
      <c r="V3981" s="1">
        <v>0</v>
      </c>
      <c r="W3981">
        <v>260</v>
      </c>
      <c r="X3981">
        <v>3</v>
      </c>
      <c r="Y3981">
        <v>1128</v>
      </c>
      <c r="AD3981"/>
    </row>
    <row r="3982" spans="1:30" x14ac:dyDescent="0.25">
      <c r="A3982" t="s">
        <v>40</v>
      </c>
      <c r="B3982" s="2">
        <v>43363</v>
      </c>
      <c r="C3982" s="35">
        <f>YEAR(Sales[[#This Row],[ShipDate]])</f>
        <v>2018</v>
      </c>
      <c r="D3982" t="s">
        <v>36</v>
      </c>
      <c r="E3982" t="s">
        <v>31</v>
      </c>
      <c r="F3982" t="s">
        <v>50</v>
      </c>
      <c r="G3982" t="s">
        <v>25</v>
      </c>
      <c r="H3982" t="s">
        <v>2732</v>
      </c>
      <c r="I3982" t="s">
        <v>1222</v>
      </c>
      <c r="J3982" t="s">
        <v>13</v>
      </c>
      <c r="K3982" t="s">
        <v>956</v>
      </c>
      <c r="L3982" t="s">
        <v>30</v>
      </c>
      <c r="N3982" t="str">
        <f>IF(ISBLANK(Sales[[#This Row],[return]]),"No",Sales[[#This Row],[return]])</f>
        <v>No</v>
      </c>
      <c r="O3982" s="2">
        <v>43358</v>
      </c>
      <c r="P3982" s="8" t="str">
        <f>TEXT(DAY(Sales[[#This Row],[OrderDate]]),"ddd")</f>
        <v>Sun</v>
      </c>
      <c r="Q3982" s="8" t="str">
        <f>TEXT(MONTH(Sales[[#This Row],[ShipDate]])*29,"mmm")</f>
        <v>Sep</v>
      </c>
      <c r="R3982">
        <v>249</v>
      </c>
      <c r="S3982" t="s">
        <v>1963</v>
      </c>
      <c r="T3982" t="s">
        <v>28</v>
      </c>
      <c r="U3982">
        <v>83301</v>
      </c>
      <c r="V3982" s="1">
        <v>0.2</v>
      </c>
      <c r="W3982">
        <v>7</v>
      </c>
      <c r="X3982">
        <v>4</v>
      </c>
      <c r="Y3982">
        <v>20</v>
      </c>
      <c r="AD3982"/>
    </row>
    <row r="3983" spans="1:30" x14ac:dyDescent="0.25">
      <c r="A3983" t="s">
        <v>24</v>
      </c>
      <c r="B3983" s="2">
        <v>43379</v>
      </c>
      <c r="C3983" s="35">
        <f>YEAR(Sales[[#This Row],[ShipDate]])</f>
        <v>2018</v>
      </c>
      <c r="D3983" t="s">
        <v>19</v>
      </c>
      <c r="E3983" t="s">
        <v>18</v>
      </c>
      <c r="F3983" t="s">
        <v>45</v>
      </c>
      <c r="G3983" t="s">
        <v>25</v>
      </c>
      <c r="H3983" t="s">
        <v>1044</v>
      </c>
      <c r="I3983" t="s">
        <v>37</v>
      </c>
      <c r="J3983" t="s">
        <v>13</v>
      </c>
      <c r="K3983" t="s">
        <v>1528</v>
      </c>
      <c r="L3983" t="s">
        <v>17</v>
      </c>
      <c r="N3983" t="str">
        <f>IF(ISBLANK(Sales[[#This Row],[return]]),"No",Sales[[#This Row],[return]])</f>
        <v>No</v>
      </c>
      <c r="O3983" s="2">
        <v>43374</v>
      </c>
      <c r="P3983" s="8" t="str">
        <f>TEXT(DAY(Sales[[#This Row],[OrderDate]]),"ddd")</f>
        <v>Sun</v>
      </c>
      <c r="Q3983" s="8" t="str">
        <f>TEXT(MONTH(Sales[[#This Row],[ShipDate]])*29,"mmm")</f>
        <v>Oct</v>
      </c>
      <c r="R3983">
        <v>1508</v>
      </c>
      <c r="S3983" t="s">
        <v>1780</v>
      </c>
      <c r="T3983" t="s">
        <v>15</v>
      </c>
      <c r="U3983">
        <v>33012</v>
      </c>
      <c r="V3983" s="1">
        <v>0.2</v>
      </c>
      <c r="W3983">
        <v>5</v>
      </c>
      <c r="X3983">
        <v>8</v>
      </c>
      <c r="Y3983">
        <v>31</v>
      </c>
      <c r="AD3983"/>
    </row>
    <row r="3984" spans="1:30" x14ac:dyDescent="0.25">
      <c r="A3984" t="s">
        <v>24</v>
      </c>
      <c r="B3984" s="2">
        <v>43379</v>
      </c>
      <c r="C3984" s="35">
        <f>YEAR(Sales[[#This Row],[ShipDate]])</f>
        <v>2018</v>
      </c>
      <c r="D3984" t="s">
        <v>19</v>
      </c>
      <c r="E3984" t="s">
        <v>18</v>
      </c>
      <c r="F3984" t="s">
        <v>50</v>
      </c>
      <c r="G3984" t="s">
        <v>25</v>
      </c>
      <c r="H3984" t="s">
        <v>1044</v>
      </c>
      <c r="I3984" t="s">
        <v>37</v>
      </c>
      <c r="J3984" t="s">
        <v>13</v>
      </c>
      <c r="K3984" t="s">
        <v>1528</v>
      </c>
      <c r="L3984" t="s">
        <v>17</v>
      </c>
      <c r="N3984" t="str">
        <f>IF(ISBLANK(Sales[[#This Row],[return]]),"No",Sales[[#This Row],[return]])</f>
        <v>No</v>
      </c>
      <c r="O3984" s="2">
        <v>43374</v>
      </c>
      <c r="P3984" s="8" t="str">
        <f>TEXT(DAY(Sales[[#This Row],[OrderDate]]),"ddd")</f>
        <v>Sun</v>
      </c>
      <c r="Q3984" s="8" t="str">
        <f>TEXT(MONTH(Sales[[#This Row],[ShipDate]])*29,"mmm")</f>
        <v>Oct</v>
      </c>
      <c r="R3984">
        <v>260</v>
      </c>
      <c r="S3984" t="s">
        <v>575</v>
      </c>
      <c r="T3984" t="s">
        <v>15</v>
      </c>
      <c r="U3984">
        <v>33012</v>
      </c>
      <c r="V3984" s="1">
        <v>0.7</v>
      </c>
      <c r="W3984">
        <v>-4</v>
      </c>
      <c r="X3984">
        <v>4</v>
      </c>
      <c r="Y3984">
        <v>5</v>
      </c>
      <c r="AD3984"/>
    </row>
    <row r="3985" spans="1:30" x14ac:dyDescent="0.25">
      <c r="A3985" t="s">
        <v>10</v>
      </c>
      <c r="B3985" s="2">
        <v>43388</v>
      </c>
      <c r="C3985" s="35">
        <f>YEAR(Sales[[#This Row],[ShipDate]])</f>
        <v>2018</v>
      </c>
      <c r="D3985" t="s">
        <v>36</v>
      </c>
      <c r="E3985" t="s">
        <v>31</v>
      </c>
      <c r="F3985" t="s">
        <v>48</v>
      </c>
      <c r="G3985" t="s">
        <v>46</v>
      </c>
      <c r="H3985" t="s">
        <v>152</v>
      </c>
      <c r="I3985" t="s">
        <v>252</v>
      </c>
      <c r="J3985" t="s">
        <v>13</v>
      </c>
      <c r="K3985" t="s">
        <v>687</v>
      </c>
      <c r="L3985" t="s">
        <v>92</v>
      </c>
      <c r="N3985" t="str">
        <f>IF(ISBLANK(Sales[[#This Row],[return]]),"No",Sales[[#This Row],[return]])</f>
        <v>No</v>
      </c>
      <c r="O3985" s="2">
        <v>43382</v>
      </c>
      <c r="P3985" s="8" t="str">
        <f>TEXT(DAY(Sales[[#This Row],[OrderDate]]),"ddd")</f>
        <v>Mon</v>
      </c>
      <c r="Q3985" s="8" t="str">
        <f>TEXT(MONTH(Sales[[#This Row],[ShipDate]])*29,"mmm")</f>
        <v>Oct</v>
      </c>
      <c r="R3985">
        <v>1071</v>
      </c>
      <c r="S3985" t="s">
        <v>2409</v>
      </c>
      <c r="T3985" t="s">
        <v>90</v>
      </c>
      <c r="U3985">
        <v>45373</v>
      </c>
      <c r="V3985" s="1">
        <v>0.4</v>
      </c>
      <c r="W3985">
        <v>-16</v>
      </c>
      <c r="X3985">
        <v>4</v>
      </c>
      <c r="Y3985">
        <v>24</v>
      </c>
      <c r="AD3985"/>
    </row>
    <row r="3986" spans="1:30" x14ac:dyDescent="0.25">
      <c r="A3986" t="s">
        <v>40</v>
      </c>
      <c r="B3986" s="2">
        <v>43455</v>
      </c>
      <c r="C3986" s="35">
        <f>YEAR(Sales[[#This Row],[ShipDate]])</f>
        <v>2018</v>
      </c>
      <c r="D3986" t="s">
        <v>36</v>
      </c>
      <c r="E3986" t="s">
        <v>18</v>
      </c>
      <c r="F3986" t="s">
        <v>50</v>
      </c>
      <c r="G3986" t="s">
        <v>25</v>
      </c>
      <c r="H3986" t="s">
        <v>428</v>
      </c>
      <c r="I3986" t="s">
        <v>133</v>
      </c>
      <c r="J3986" t="s">
        <v>13</v>
      </c>
      <c r="K3986" t="s">
        <v>1496</v>
      </c>
      <c r="L3986" t="s">
        <v>68</v>
      </c>
      <c r="N3986" t="str">
        <f>IF(ISBLANK(Sales[[#This Row],[return]]),"No",Sales[[#This Row],[return]])</f>
        <v>No</v>
      </c>
      <c r="O3986" s="2">
        <v>43451</v>
      </c>
      <c r="P3986" s="8" t="str">
        <f>TEXT(DAY(Sales[[#This Row],[OrderDate]]),"ddd")</f>
        <v>Tue</v>
      </c>
      <c r="Q3986" s="8" t="str">
        <f>TEXT(MONTH(Sales[[#This Row],[ShipDate]])*29,"mmm")</f>
        <v>Dec</v>
      </c>
      <c r="R3986">
        <v>689</v>
      </c>
      <c r="S3986" t="s">
        <v>1723</v>
      </c>
      <c r="T3986" t="s">
        <v>66</v>
      </c>
      <c r="U3986">
        <v>48205</v>
      </c>
      <c r="V3986" s="1">
        <v>0</v>
      </c>
      <c r="W3986">
        <v>4946</v>
      </c>
      <c r="X3986">
        <v>13</v>
      </c>
      <c r="Y3986">
        <v>9893</v>
      </c>
      <c r="AD3986"/>
    </row>
    <row r="3987" spans="1:30" x14ac:dyDescent="0.25">
      <c r="A3987" t="s">
        <v>24</v>
      </c>
      <c r="B3987" s="2">
        <v>43466</v>
      </c>
      <c r="C3987" s="35">
        <f>YEAR(Sales[[#This Row],[ShipDate]])</f>
        <v>2019</v>
      </c>
      <c r="D3987" t="s">
        <v>113</v>
      </c>
      <c r="E3987" t="s">
        <v>31</v>
      </c>
      <c r="F3987" t="s">
        <v>50</v>
      </c>
      <c r="G3987" t="s">
        <v>25</v>
      </c>
      <c r="H3987" t="s">
        <v>2758</v>
      </c>
      <c r="I3987" t="s">
        <v>70</v>
      </c>
      <c r="J3987" t="s">
        <v>13</v>
      </c>
      <c r="K3987" t="s">
        <v>2629</v>
      </c>
      <c r="L3987" t="s">
        <v>68</v>
      </c>
      <c r="N3987" t="str">
        <f>IF(ISBLANK(Sales[[#This Row],[return]]),"No",Sales[[#This Row],[return]])</f>
        <v>No</v>
      </c>
      <c r="O3987" s="2">
        <v>43464</v>
      </c>
      <c r="P3987" s="8" t="str">
        <f>TEXT(DAY(Sales[[#This Row],[OrderDate]]),"ddd")</f>
        <v>Mon</v>
      </c>
      <c r="Q3987" s="8" t="str">
        <f>TEXT(MONTH(Sales[[#This Row],[ShipDate]])*29,"mmm")</f>
        <v>Jan</v>
      </c>
      <c r="R3987">
        <v>236</v>
      </c>
      <c r="S3987" t="s">
        <v>176</v>
      </c>
      <c r="T3987" t="s">
        <v>66</v>
      </c>
      <c r="U3987">
        <v>77536</v>
      </c>
      <c r="V3987" s="1">
        <v>0.8</v>
      </c>
      <c r="W3987">
        <v>-10</v>
      </c>
      <c r="X3987">
        <v>6</v>
      </c>
      <c r="Y3987">
        <v>7</v>
      </c>
      <c r="AD3987"/>
    </row>
    <row r="3988" spans="1:30" x14ac:dyDescent="0.25">
      <c r="A3988" t="s">
        <v>40</v>
      </c>
      <c r="B3988" s="2">
        <v>43299</v>
      </c>
      <c r="C3988" s="35">
        <f>YEAR(Sales[[#This Row],[ShipDate]])</f>
        <v>2018</v>
      </c>
      <c r="D3988" t="s">
        <v>36</v>
      </c>
      <c r="E3988" t="s">
        <v>31</v>
      </c>
      <c r="F3988" t="s">
        <v>50</v>
      </c>
      <c r="G3988" t="s">
        <v>25</v>
      </c>
      <c r="H3988" t="s">
        <v>146</v>
      </c>
      <c r="I3988" t="s">
        <v>149</v>
      </c>
      <c r="J3988" t="s">
        <v>13</v>
      </c>
      <c r="K3988" t="s">
        <v>462</v>
      </c>
      <c r="L3988" t="s">
        <v>92</v>
      </c>
      <c r="N3988" t="str">
        <f>IF(ISBLANK(Sales[[#This Row],[return]]),"No",Sales[[#This Row],[return]])</f>
        <v>No</v>
      </c>
      <c r="O3988" s="2">
        <v>43295</v>
      </c>
      <c r="P3988" s="8" t="str">
        <f>TEXT(DAY(Sales[[#This Row],[OrderDate]]),"ddd")</f>
        <v>Sat</v>
      </c>
      <c r="Q3988" s="8" t="str">
        <f>TEXT(MONTH(Sales[[#This Row],[ShipDate]])*29,"mmm")</f>
        <v>Jul</v>
      </c>
      <c r="R3988">
        <v>709</v>
      </c>
      <c r="S3988" t="s">
        <v>1060</v>
      </c>
      <c r="T3988" t="s">
        <v>90</v>
      </c>
      <c r="U3988">
        <v>10009</v>
      </c>
      <c r="V3988" s="1">
        <v>0.2</v>
      </c>
      <c r="W3988">
        <v>5</v>
      </c>
      <c r="X3988">
        <v>2</v>
      </c>
      <c r="Y3988">
        <v>14</v>
      </c>
      <c r="AD3988"/>
    </row>
    <row r="3989" spans="1:30" x14ac:dyDescent="0.25">
      <c r="A3989" t="s">
        <v>10</v>
      </c>
      <c r="B3989" s="2">
        <v>43349</v>
      </c>
      <c r="C3989" s="35">
        <f>YEAR(Sales[[#This Row],[ShipDate]])</f>
        <v>2018</v>
      </c>
      <c r="D3989" t="s">
        <v>36</v>
      </c>
      <c r="E3989" t="s">
        <v>18</v>
      </c>
      <c r="F3989" t="s">
        <v>39</v>
      </c>
      <c r="G3989" t="s">
        <v>25</v>
      </c>
      <c r="H3989" t="s">
        <v>1473</v>
      </c>
      <c r="I3989" t="s">
        <v>70</v>
      </c>
      <c r="J3989" t="s">
        <v>13</v>
      </c>
      <c r="K3989" t="s">
        <v>910</v>
      </c>
      <c r="L3989" t="s">
        <v>68</v>
      </c>
      <c r="N3989" t="str">
        <f>IF(ISBLANK(Sales[[#This Row],[return]]),"No",Sales[[#This Row],[return]])</f>
        <v>No</v>
      </c>
      <c r="O3989" s="2">
        <v>43343</v>
      </c>
      <c r="P3989" s="8" t="str">
        <f>TEXT(DAY(Sales[[#This Row],[OrderDate]]),"ddd")</f>
        <v>Tue</v>
      </c>
      <c r="Q3989" s="8" t="str">
        <f>TEXT(MONTH(Sales[[#This Row],[ShipDate]])*29,"mmm")</f>
        <v>Sep</v>
      </c>
      <c r="R3989">
        <v>1528</v>
      </c>
      <c r="S3989" t="s">
        <v>658</v>
      </c>
      <c r="T3989" t="s">
        <v>66</v>
      </c>
      <c r="U3989">
        <v>76706</v>
      </c>
      <c r="V3989" s="1">
        <v>0.2</v>
      </c>
      <c r="W3989">
        <v>2</v>
      </c>
      <c r="X3989">
        <v>2</v>
      </c>
      <c r="Y3989">
        <v>24</v>
      </c>
      <c r="AD3989"/>
    </row>
    <row r="3990" spans="1:30" x14ac:dyDescent="0.25">
      <c r="A3990" t="s">
        <v>24</v>
      </c>
      <c r="B3990" s="2">
        <v>43434</v>
      </c>
      <c r="C3990" s="35">
        <f>YEAR(Sales[[#This Row],[ShipDate]])</f>
        <v>2018</v>
      </c>
      <c r="D3990" t="s">
        <v>113</v>
      </c>
      <c r="E3990" t="s">
        <v>18</v>
      </c>
      <c r="F3990" t="s">
        <v>45</v>
      </c>
      <c r="G3990" t="s">
        <v>25</v>
      </c>
      <c r="H3990" t="s">
        <v>1697</v>
      </c>
      <c r="I3990" t="s">
        <v>389</v>
      </c>
      <c r="J3990" t="s">
        <v>13</v>
      </c>
      <c r="K3990" t="s">
        <v>15</v>
      </c>
      <c r="L3990" t="s">
        <v>92</v>
      </c>
      <c r="N3990" t="str">
        <f>IF(ISBLANK(Sales[[#This Row],[return]]),"No",Sales[[#This Row],[return]])</f>
        <v>No</v>
      </c>
      <c r="O3990" s="2">
        <v>43431</v>
      </c>
      <c r="P3990" s="8" t="str">
        <f>TEXT(DAY(Sales[[#This Row],[OrderDate]]),"ddd")</f>
        <v>Fri</v>
      </c>
      <c r="Q3990" s="8" t="str">
        <f>TEXT(MONTH(Sales[[#This Row],[ShipDate]])*29,"mmm")</f>
        <v>Nov</v>
      </c>
      <c r="R3990">
        <v>1139</v>
      </c>
      <c r="S3990" t="s">
        <v>617</v>
      </c>
      <c r="T3990" t="s">
        <v>90</v>
      </c>
      <c r="U3990">
        <v>7017</v>
      </c>
      <c r="V3990" s="1">
        <v>0</v>
      </c>
      <c r="W3990">
        <v>10</v>
      </c>
      <c r="X3990">
        <v>3</v>
      </c>
      <c r="Y3990">
        <v>35</v>
      </c>
      <c r="AD3990"/>
    </row>
    <row r="3991" spans="1:30" x14ac:dyDescent="0.25">
      <c r="A3991" t="s">
        <v>24</v>
      </c>
      <c r="B3991" s="2">
        <v>43434</v>
      </c>
      <c r="C3991" s="35">
        <f>YEAR(Sales[[#This Row],[ShipDate]])</f>
        <v>2018</v>
      </c>
      <c r="D3991" t="s">
        <v>113</v>
      </c>
      <c r="E3991" t="s">
        <v>18</v>
      </c>
      <c r="F3991" t="s">
        <v>59</v>
      </c>
      <c r="G3991" t="s">
        <v>25</v>
      </c>
      <c r="H3991" t="s">
        <v>1697</v>
      </c>
      <c r="I3991" t="s">
        <v>389</v>
      </c>
      <c r="J3991" t="s">
        <v>13</v>
      </c>
      <c r="K3991" t="s">
        <v>15</v>
      </c>
      <c r="L3991" t="s">
        <v>92</v>
      </c>
      <c r="N3991" t="str">
        <f>IF(ISBLANK(Sales[[#This Row],[return]]),"No",Sales[[#This Row],[return]])</f>
        <v>No</v>
      </c>
      <c r="O3991" s="2">
        <v>43431</v>
      </c>
      <c r="P3991" s="8" t="str">
        <f>TEXT(DAY(Sales[[#This Row],[OrderDate]]),"ddd")</f>
        <v>Fri</v>
      </c>
      <c r="Q3991" s="8" t="str">
        <f>TEXT(MONTH(Sales[[#This Row],[ShipDate]])*29,"mmm")</f>
        <v>Nov</v>
      </c>
      <c r="R3991">
        <v>1819</v>
      </c>
      <c r="S3991" t="s">
        <v>1708</v>
      </c>
      <c r="T3991" t="s">
        <v>90</v>
      </c>
      <c r="U3991">
        <v>7017</v>
      </c>
      <c r="V3991" s="1">
        <v>0</v>
      </c>
      <c r="W3991">
        <v>12</v>
      </c>
      <c r="X3991">
        <v>4</v>
      </c>
      <c r="Y3991">
        <v>26</v>
      </c>
      <c r="AD3991"/>
    </row>
    <row r="3992" spans="1:30" x14ac:dyDescent="0.25">
      <c r="A3992" t="s">
        <v>24</v>
      </c>
      <c r="B3992" s="2">
        <v>43434</v>
      </c>
      <c r="C3992" s="35">
        <f>YEAR(Sales[[#This Row],[ShipDate]])</f>
        <v>2018</v>
      </c>
      <c r="D3992" t="s">
        <v>113</v>
      </c>
      <c r="E3992" t="s">
        <v>18</v>
      </c>
      <c r="F3992" t="s">
        <v>50</v>
      </c>
      <c r="G3992" t="s">
        <v>25</v>
      </c>
      <c r="H3992" t="s">
        <v>1697</v>
      </c>
      <c r="I3992" t="s">
        <v>389</v>
      </c>
      <c r="J3992" t="s">
        <v>13</v>
      </c>
      <c r="K3992" t="s">
        <v>15</v>
      </c>
      <c r="L3992" t="s">
        <v>92</v>
      </c>
      <c r="N3992" t="str">
        <f>IF(ISBLANK(Sales[[#This Row],[return]]),"No",Sales[[#This Row],[return]])</f>
        <v>No</v>
      </c>
      <c r="O3992" s="2">
        <v>43431</v>
      </c>
      <c r="P3992" s="8" t="str">
        <f>TEXT(DAY(Sales[[#This Row],[OrderDate]]),"ddd")</f>
        <v>Fri</v>
      </c>
      <c r="Q3992" s="8" t="str">
        <f>TEXT(MONTH(Sales[[#This Row],[ShipDate]])*29,"mmm")</f>
        <v>Nov</v>
      </c>
      <c r="R3992">
        <v>698</v>
      </c>
      <c r="S3992" t="s">
        <v>3216</v>
      </c>
      <c r="T3992" t="s">
        <v>90</v>
      </c>
      <c r="U3992">
        <v>7017</v>
      </c>
      <c r="V3992" s="1">
        <v>0</v>
      </c>
      <c r="W3992">
        <v>38</v>
      </c>
      <c r="X3992">
        <v>5</v>
      </c>
      <c r="Y3992">
        <v>80</v>
      </c>
      <c r="AD3992"/>
    </row>
    <row r="3993" spans="1:30" x14ac:dyDescent="0.25">
      <c r="A3993" t="s">
        <v>24</v>
      </c>
      <c r="B3993" s="2">
        <v>43434</v>
      </c>
      <c r="C3993" s="35">
        <f>YEAR(Sales[[#This Row],[ShipDate]])</f>
        <v>2018</v>
      </c>
      <c r="D3993" t="s">
        <v>113</v>
      </c>
      <c r="E3993" t="s">
        <v>18</v>
      </c>
      <c r="F3993" t="s">
        <v>59</v>
      </c>
      <c r="G3993" t="s">
        <v>25</v>
      </c>
      <c r="H3993" t="s">
        <v>1697</v>
      </c>
      <c r="I3993" t="s">
        <v>389</v>
      </c>
      <c r="J3993" t="s">
        <v>13</v>
      </c>
      <c r="K3993" t="s">
        <v>15</v>
      </c>
      <c r="L3993" t="s">
        <v>92</v>
      </c>
      <c r="N3993" t="str">
        <f>IF(ISBLANK(Sales[[#This Row],[return]]),"No",Sales[[#This Row],[return]])</f>
        <v>No</v>
      </c>
      <c r="O3993" s="2">
        <v>43431</v>
      </c>
      <c r="P3993" s="8" t="str">
        <f>TEXT(DAY(Sales[[#This Row],[OrderDate]]),"ddd")</f>
        <v>Fri</v>
      </c>
      <c r="Q3993" s="8" t="str">
        <f>TEXT(MONTH(Sales[[#This Row],[ShipDate]])*29,"mmm")</f>
        <v>Nov</v>
      </c>
      <c r="R3993">
        <v>1741</v>
      </c>
      <c r="S3993" t="s">
        <v>1713</v>
      </c>
      <c r="T3993" t="s">
        <v>90</v>
      </c>
      <c r="U3993">
        <v>7017</v>
      </c>
      <c r="V3993" s="1">
        <v>0</v>
      </c>
      <c r="W3993">
        <v>100</v>
      </c>
      <c r="X3993">
        <v>5</v>
      </c>
      <c r="Y3993">
        <v>205</v>
      </c>
      <c r="AD3993"/>
    </row>
    <row r="3994" spans="1:30" x14ac:dyDescent="0.25">
      <c r="A3994" t="s">
        <v>24</v>
      </c>
      <c r="B3994" s="2">
        <v>43444</v>
      </c>
      <c r="C3994" s="35">
        <f>YEAR(Sales[[#This Row],[ShipDate]])</f>
        <v>2018</v>
      </c>
      <c r="D3994" t="s">
        <v>113</v>
      </c>
      <c r="E3994" t="s">
        <v>31</v>
      </c>
      <c r="F3994" t="s">
        <v>48</v>
      </c>
      <c r="G3994" t="s">
        <v>46</v>
      </c>
      <c r="H3994" t="s">
        <v>110</v>
      </c>
      <c r="I3994" t="s">
        <v>70</v>
      </c>
      <c r="J3994" t="s">
        <v>13</v>
      </c>
      <c r="K3994" t="s">
        <v>111</v>
      </c>
      <c r="L3994" t="s">
        <v>68</v>
      </c>
      <c r="N3994" t="str">
        <f>IF(ISBLANK(Sales[[#This Row],[return]]),"No",Sales[[#This Row],[return]])</f>
        <v>No</v>
      </c>
      <c r="O3994" s="2">
        <v>43442</v>
      </c>
      <c r="P3994" s="8" t="str">
        <f>TEXT(DAY(Sales[[#This Row],[OrderDate]]),"ddd")</f>
        <v>Sun</v>
      </c>
      <c r="Q3994" s="8" t="str">
        <f>TEXT(MONTH(Sales[[#This Row],[ShipDate]])*29,"mmm")</f>
        <v>Dec</v>
      </c>
      <c r="R3994">
        <v>726</v>
      </c>
      <c r="S3994" t="s">
        <v>112</v>
      </c>
      <c r="T3994" t="s">
        <v>66</v>
      </c>
      <c r="U3994">
        <v>75080</v>
      </c>
      <c r="V3994" s="1">
        <v>0.2</v>
      </c>
      <c r="W3994">
        <v>123</v>
      </c>
      <c r="X3994">
        <v>7</v>
      </c>
      <c r="Y3994">
        <v>1098</v>
      </c>
      <c r="AD3994"/>
    </row>
    <row r="3995" spans="1:30" x14ac:dyDescent="0.25">
      <c r="A3995" t="s">
        <v>24</v>
      </c>
      <c r="B3995" s="2">
        <v>43444</v>
      </c>
      <c r="C3995" s="35">
        <f>YEAR(Sales[[#This Row],[ShipDate]])</f>
        <v>2018</v>
      </c>
      <c r="D3995" t="s">
        <v>113</v>
      </c>
      <c r="E3995" t="s">
        <v>31</v>
      </c>
      <c r="F3995" t="s">
        <v>43</v>
      </c>
      <c r="G3995" t="s">
        <v>11</v>
      </c>
      <c r="H3995" t="s">
        <v>110</v>
      </c>
      <c r="I3995" t="s">
        <v>70</v>
      </c>
      <c r="J3995" t="s">
        <v>13</v>
      </c>
      <c r="K3995" t="s">
        <v>111</v>
      </c>
      <c r="L3995" t="s">
        <v>68</v>
      </c>
      <c r="N3995" t="str">
        <f>IF(ISBLANK(Sales[[#This Row],[return]]),"No",Sales[[#This Row],[return]])</f>
        <v>No</v>
      </c>
      <c r="O3995" s="2">
        <v>43442</v>
      </c>
      <c r="P3995" s="8" t="str">
        <f>TEXT(DAY(Sales[[#This Row],[OrderDate]]),"ddd")</f>
        <v>Sun</v>
      </c>
      <c r="Q3995" s="8" t="str">
        <f>TEXT(MONTH(Sales[[#This Row],[ShipDate]])*29,"mmm")</f>
        <v>Dec</v>
      </c>
      <c r="R3995">
        <v>594</v>
      </c>
      <c r="S3995" t="s">
        <v>3089</v>
      </c>
      <c r="T3995" t="s">
        <v>66</v>
      </c>
      <c r="U3995">
        <v>75080</v>
      </c>
      <c r="V3995" s="1">
        <v>0.6</v>
      </c>
      <c r="W3995">
        <v>-148</v>
      </c>
      <c r="X3995">
        <v>5</v>
      </c>
      <c r="Y3995">
        <v>191</v>
      </c>
      <c r="AD3995"/>
    </row>
    <row r="3996" spans="1:30" x14ac:dyDescent="0.25">
      <c r="A3996" t="s">
        <v>40</v>
      </c>
      <c r="B3996" s="2">
        <v>43352</v>
      </c>
      <c r="C3996" s="35">
        <f>YEAR(Sales[[#This Row],[ShipDate]])</f>
        <v>2018</v>
      </c>
      <c r="D3996" t="s">
        <v>36</v>
      </c>
      <c r="E3996" t="s">
        <v>18</v>
      </c>
      <c r="F3996" t="s">
        <v>59</v>
      </c>
      <c r="G3996" t="s">
        <v>25</v>
      </c>
      <c r="H3996" t="s">
        <v>1549</v>
      </c>
      <c r="I3996" t="s">
        <v>786</v>
      </c>
      <c r="J3996" t="s">
        <v>13</v>
      </c>
      <c r="K3996" t="s">
        <v>753</v>
      </c>
      <c r="L3996" t="s">
        <v>17</v>
      </c>
      <c r="N3996" t="str">
        <f>IF(ISBLANK(Sales[[#This Row],[return]]),"No",Sales[[#This Row],[return]])</f>
        <v>No</v>
      </c>
      <c r="O3996" s="2">
        <v>43347</v>
      </c>
      <c r="P3996" s="8" t="str">
        <f>TEXT(DAY(Sales[[#This Row],[OrderDate]]),"ddd")</f>
        <v>Wed</v>
      </c>
      <c r="Q3996" s="8" t="str">
        <f>TEXT(MONTH(Sales[[#This Row],[ShipDate]])*29,"mmm")</f>
        <v>Sep</v>
      </c>
      <c r="R3996">
        <v>1676</v>
      </c>
      <c r="S3996" t="s">
        <v>1702</v>
      </c>
      <c r="T3996" t="s">
        <v>15</v>
      </c>
      <c r="U3996">
        <v>72401</v>
      </c>
      <c r="V3996" s="1">
        <v>0</v>
      </c>
      <c r="W3996">
        <v>115</v>
      </c>
      <c r="X3996">
        <v>5</v>
      </c>
      <c r="Y3996">
        <v>240</v>
      </c>
      <c r="AD3996"/>
    </row>
    <row r="3997" spans="1:30" x14ac:dyDescent="0.25">
      <c r="A3997" t="s">
        <v>40</v>
      </c>
      <c r="B3997" s="2">
        <v>43235</v>
      </c>
      <c r="C3997" s="35">
        <f>YEAR(Sales[[#This Row],[ShipDate]])</f>
        <v>2018</v>
      </c>
      <c r="D3997" t="s">
        <v>36</v>
      </c>
      <c r="E3997" t="s">
        <v>18</v>
      </c>
      <c r="F3997" t="s">
        <v>104</v>
      </c>
      <c r="G3997" t="s">
        <v>25</v>
      </c>
      <c r="H3997" t="s">
        <v>164</v>
      </c>
      <c r="I3997" t="s">
        <v>120</v>
      </c>
      <c r="J3997" t="s">
        <v>13</v>
      </c>
      <c r="K3997" t="s">
        <v>1596</v>
      </c>
      <c r="L3997" t="s">
        <v>68</v>
      </c>
      <c r="N3997" t="str">
        <f>IF(ISBLANK(Sales[[#This Row],[return]]),"No",Sales[[#This Row],[return]])</f>
        <v>No</v>
      </c>
      <c r="O3997" s="2">
        <v>43230</v>
      </c>
      <c r="P3997" s="8" t="str">
        <f>TEXT(DAY(Sales[[#This Row],[OrderDate]]),"ddd")</f>
        <v>Tue</v>
      </c>
      <c r="Q3997" s="8" t="str">
        <f>TEXT(MONTH(Sales[[#This Row],[ShipDate]])*29,"mmm")</f>
        <v>May</v>
      </c>
      <c r="R3997">
        <v>785</v>
      </c>
      <c r="S3997" t="s">
        <v>2121</v>
      </c>
      <c r="T3997" t="s">
        <v>66</v>
      </c>
      <c r="U3997">
        <v>60610</v>
      </c>
      <c r="V3997" s="1">
        <v>0.2</v>
      </c>
      <c r="W3997">
        <v>2</v>
      </c>
      <c r="X3997">
        <v>2</v>
      </c>
      <c r="Y3997">
        <v>7</v>
      </c>
      <c r="AD3997"/>
    </row>
    <row r="3998" spans="1:30" x14ac:dyDescent="0.25">
      <c r="A3998" t="s">
        <v>40</v>
      </c>
      <c r="B3998" s="2">
        <v>43469</v>
      </c>
      <c r="C3998" s="35">
        <f>YEAR(Sales[[#This Row],[ShipDate]])</f>
        <v>2019</v>
      </c>
      <c r="D3998" t="s">
        <v>36</v>
      </c>
      <c r="E3998" t="s">
        <v>18</v>
      </c>
      <c r="F3998" t="s">
        <v>33</v>
      </c>
      <c r="G3998" t="s">
        <v>25</v>
      </c>
      <c r="H3998" t="s">
        <v>249</v>
      </c>
      <c r="I3998" t="s">
        <v>252</v>
      </c>
      <c r="J3998" t="s">
        <v>13</v>
      </c>
      <c r="K3998" t="s">
        <v>1370</v>
      </c>
      <c r="L3998" t="s">
        <v>92</v>
      </c>
      <c r="N3998" t="str">
        <f>IF(ISBLANK(Sales[[#This Row],[return]]),"No",Sales[[#This Row],[return]])</f>
        <v>No</v>
      </c>
      <c r="O3998" s="2">
        <v>43464</v>
      </c>
      <c r="P3998" s="8" t="str">
        <f>TEXT(DAY(Sales[[#This Row],[OrderDate]]),"ddd")</f>
        <v>Mon</v>
      </c>
      <c r="Q3998" s="8" t="str">
        <f>TEXT(MONTH(Sales[[#This Row],[ShipDate]])*29,"mmm")</f>
        <v>Jan</v>
      </c>
      <c r="R3998">
        <v>195</v>
      </c>
      <c r="S3998" t="s">
        <v>1625</v>
      </c>
      <c r="T3998" t="s">
        <v>90</v>
      </c>
      <c r="U3998">
        <v>43229</v>
      </c>
      <c r="V3998" s="1">
        <v>0.2</v>
      </c>
      <c r="W3998">
        <v>2</v>
      </c>
      <c r="X3998">
        <v>2</v>
      </c>
      <c r="Y3998">
        <v>6</v>
      </c>
      <c r="AD3998"/>
    </row>
    <row r="3999" spans="1:30" x14ac:dyDescent="0.25">
      <c r="A3999" t="s">
        <v>40</v>
      </c>
      <c r="B3999" s="2">
        <v>43469</v>
      </c>
      <c r="C3999" s="35">
        <f>YEAR(Sales[[#This Row],[ShipDate]])</f>
        <v>2019</v>
      </c>
      <c r="D3999" t="s">
        <v>36</v>
      </c>
      <c r="E3999" t="s">
        <v>18</v>
      </c>
      <c r="F3999" t="s">
        <v>290</v>
      </c>
      <c r="G3999" t="s">
        <v>25</v>
      </c>
      <c r="H3999" t="s">
        <v>249</v>
      </c>
      <c r="I3999" t="s">
        <v>252</v>
      </c>
      <c r="J3999" t="s">
        <v>13</v>
      </c>
      <c r="K3999" t="s">
        <v>1370</v>
      </c>
      <c r="L3999" t="s">
        <v>92</v>
      </c>
      <c r="N3999" t="str">
        <f>IF(ISBLANK(Sales[[#This Row],[return]]),"No",Sales[[#This Row],[return]])</f>
        <v>No</v>
      </c>
      <c r="O3999" s="2">
        <v>43464</v>
      </c>
      <c r="P3999" s="8" t="str">
        <f>TEXT(DAY(Sales[[#This Row],[OrderDate]]),"ddd")</f>
        <v>Mon</v>
      </c>
      <c r="Q3999" s="8" t="str">
        <f>TEXT(MONTH(Sales[[#This Row],[ShipDate]])*29,"mmm")</f>
        <v>Jan</v>
      </c>
      <c r="R3999">
        <v>82</v>
      </c>
      <c r="S3999" t="s">
        <v>2212</v>
      </c>
      <c r="T3999" t="s">
        <v>90</v>
      </c>
      <c r="U3999">
        <v>43229</v>
      </c>
      <c r="V3999" s="1">
        <v>0.2</v>
      </c>
      <c r="W3999">
        <v>1</v>
      </c>
      <c r="X3999">
        <v>2</v>
      </c>
      <c r="Y3999">
        <v>14</v>
      </c>
      <c r="AD3999"/>
    </row>
    <row r="4000" spans="1:30" x14ac:dyDescent="0.25">
      <c r="A4000" t="s">
        <v>40</v>
      </c>
      <c r="B4000" s="2">
        <v>43204</v>
      </c>
      <c r="C4000" s="35">
        <f>YEAR(Sales[[#This Row],[ShipDate]])</f>
        <v>2018</v>
      </c>
      <c r="D4000" t="s">
        <v>36</v>
      </c>
      <c r="E4000" t="s">
        <v>18</v>
      </c>
      <c r="F4000" t="s">
        <v>21</v>
      </c>
      <c r="G4000" t="s">
        <v>11</v>
      </c>
      <c r="H4000" t="s">
        <v>26</v>
      </c>
      <c r="I4000" t="s">
        <v>32</v>
      </c>
      <c r="J4000" t="s">
        <v>13</v>
      </c>
      <c r="K4000" t="s">
        <v>1205</v>
      </c>
      <c r="L4000" t="s">
        <v>30</v>
      </c>
      <c r="N4000" t="str">
        <f>IF(ISBLANK(Sales[[#This Row],[return]]),"No",Sales[[#This Row],[return]])</f>
        <v>No</v>
      </c>
      <c r="O4000" s="2">
        <v>43199</v>
      </c>
      <c r="P4000" s="8" t="str">
        <f>TEXT(DAY(Sales[[#This Row],[OrderDate]]),"ddd")</f>
        <v>Mon</v>
      </c>
      <c r="Q4000" s="8" t="str">
        <f>TEXT(MONTH(Sales[[#This Row],[ShipDate]])*29,"mmm")</f>
        <v>Apr</v>
      </c>
      <c r="R4000">
        <v>387</v>
      </c>
      <c r="S4000" t="s">
        <v>16</v>
      </c>
      <c r="T4000" t="s">
        <v>28</v>
      </c>
      <c r="U4000">
        <v>90004</v>
      </c>
      <c r="V4000" s="1">
        <v>0.15</v>
      </c>
      <c r="W4000">
        <v>7</v>
      </c>
      <c r="X4000">
        <v>5</v>
      </c>
      <c r="Y4000">
        <v>557</v>
      </c>
      <c r="AD4000"/>
    </row>
    <row r="4001" spans="1:30" x14ac:dyDescent="0.25">
      <c r="A4001" t="s">
        <v>40</v>
      </c>
      <c r="B4001" s="2">
        <v>43207</v>
      </c>
      <c r="C4001" s="35">
        <f>YEAR(Sales[[#This Row],[ShipDate]])</f>
        <v>2018</v>
      </c>
      <c r="D4001" t="s">
        <v>19</v>
      </c>
      <c r="E4001" t="s">
        <v>69</v>
      </c>
      <c r="F4001" t="s">
        <v>59</v>
      </c>
      <c r="G4001" t="s">
        <v>25</v>
      </c>
      <c r="H4001" t="s">
        <v>457</v>
      </c>
      <c r="I4001" t="s">
        <v>32</v>
      </c>
      <c r="J4001" t="s">
        <v>13</v>
      </c>
      <c r="K4001" t="s">
        <v>2929</v>
      </c>
      <c r="L4001" t="s">
        <v>30</v>
      </c>
      <c r="N4001" t="str">
        <f>IF(ISBLANK(Sales[[#This Row],[return]]),"No",Sales[[#This Row],[return]])</f>
        <v>No</v>
      </c>
      <c r="O4001" s="2">
        <v>43205</v>
      </c>
      <c r="P4001" s="8" t="str">
        <f>TEXT(DAY(Sales[[#This Row],[OrderDate]]),"ddd")</f>
        <v>Sun</v>
      </c>
      <c r="Q4001" s="8" t="str">
        <f>TEXT(MONTH(Sales[[#This Row],[ShipDate]])*29,"mmm")</f>
        <v>Apr</v>
      </c>
      <c r="R4001">
        <v>1704</v>
      </c>
      <c r="S4001" t="s">
        <v>295</v>
      </c>
      <c r="T4001" t="s">
        <v>28</v>
      </c>
      <c r="U4001">
        <v>92105</v>
      </c>
      <c r="V4001" s="1">
        <v>0</v>
      </c>
      <c r="W4001">
        <v>69</v>
      </c>
      <c r="X4001">
        <v>3</v>
      </c>
      <c r="Y4001">
        <v>144</v>
      </c>
      <c r="AD4001"/>
    </row>
    <row r="4002" spans="1:30" x14ac:dyDescent="0.25">
      <c r="A4002" t="s">
        <v>40</v>
      </c>
      <c r="B4002" s="2">
        <v>43139</v>
      </c>
      <c r="C4002" s="35">
        <f>YEAR(Sales[[#This Row],[ShipDate]])</f>
        <v>2018</v>
      </c>
      <c r="D4002" t="s">
        <v>36</v>
      </c>
      <c r="E4002" t="s">
        <v>18</v>
      </c>
      <c r="F4002" t="s">
        <v>43</v>
      </c>
      <c r="G4002" t="s">
        <v>11</v>
      </c>
      <c r="H4002" t="s">
        <v>968</v>
      </c>
      <c r="I4002" t="s">
        <v>169</v>
      </c>
      <c r="J4002" t="s">
        <v>13</v>
      </c>
      <c r="K4002" t="s">
        <v>100</v>
      </c>
      <c r="L4002" t="s">
        <v>30</v>
      </c>
      <c r="N4002" t="str">
        <f>IF(ISBLANK(Sales[[#This Row],[return]]),"No",Sales[[#This Row],[return]])</f>
        <v>No</v>
      </c>
      <c r="O4002" s="2">
        <v>43135</v>
      </c>
      <c r="P4002" s="8" t="str">
        <f>TEXT(DAY(Sales[[#This Row],[OrderDate]]),"ddd")</f>
        <v>Wed</v>
      </c>
      <c r="Q4002" s="8" t="str">
        <f>TEXT(MONTH(Sales[[#This Row],[ShipDate]])*29,"mmm")</f>
        <v>Feb</v>
      </c>
      <c r="R4002">
        <v>1185</v>
      </c>
      <c r="S4002" t="s">
        <v>1441</v>
      </c>
      <c r="T4002" t="s">
        <v>28</v>
      </c>
      <c r="U4002">
        <v>85635</v>
      </c>
      <c r="V4002" s="1">
        <v>0.2</v>
      </c>
      <c r="W4002">
        <v>4</v>
      </c>
      <c r="X4002">
        <v>2</v>
      </c>
      <c r="Y4002">
        <v>14</v>
      </c>
      <c r="AD4002"/>
    </row>
    <row r="4003" spans="1:30" x14ac:dyDescent="0.25">
      <c r="A4003" t="s">
        <v>40</v>
      </c>
      <c r="B4003" s="2">
        <v>43341</v>
      </c>
      <c r="C4003" s="35">
        <f>YEAR(Sales[[#This Row],[ShipDate]])</f>
        <v>2018</v>
      </c>
      <c r="D4003" t="s">
        <v>19</v>
      </c>
      <c r="E4003" t="s">
        <v>31</v>
      </c>
      <c r="F4003" t="s">
        <v>39</v>
      </c>
      <c r="G4003" t="s">
        <v>25</v>
      </c>
      <c r="H4003" t="s">
        <v>107</v>
      </c>
      <c r="I4003" t="s">
        <v>70</v>
      </c>
      <c r="J4003" t="s">
        <v>13</v>
      </c>
      <c r="K4003" t="s">
        <v>2604</v>
      </c>
      <c r="L4003" t="s">
        <v>68</v>
      </c>
      <c r="N4003" t="str">
        <f>IF(ISBLANK(Sales[[#This Row],[return]]),"No",Sales[[#This Row],[return]])</f>
        <v>No</v>
      </c>
      <c r="O4003" s="2">
        <v>43339</v>
      </c>
      <c r="P4003" s="8" t="str">
        <f>TEXT(DAY(Sales[[#This Row],[OrderDate]]),"ddd")</f>
        <v>Fri</v>
      </c>
      <c r="Q4003" s="8" t="str">
        <f>TEXT(MONTH(Sales[[#This Row],[ShipDate]])*29,"mmm")</f>
        <v>Aug</v>
      </c>
      <c r="R4003">
        <v>1301</v>
      </c>
      <c r="S4003" t="s">
        <v>2263</v>
      </c>
      <c r="T4003" t="s">
        <v>66</v>
      </c>
      <c r="U4003">
        <v>77041</v>
      </c>
      <c r="V4003" s="1">
        <v>0.2</v>
      </c>
      <c r="W4003">
        <v>1</v>
      </c>
      <c r="X4003">
        <v>1</v>
      </c>
      <c r="Y4003">
        <v>14</v>
      </c>
      <c r="AD4003"/>
    </row>
    <row r="4004" spans="1:30" x14ac:dyDescent="0.25">
      <c r="A4004" t="s">
        <v>40</v>
      </c>
      <c r="B4004" s="2">
        <v>43341</v>
      </c>
      <c r="C4004" s="35">
        <f>YEAR(Sales[[#This Row],[ShipDate]])</f>
        <v>2018</v>
      </c>
      <c r="D4004" t="s">
        <v>19</v>
      </c>
      <c r="E4004" t="s">
        <v>31</v>
      </c>
      <c r="F4004" t="s">
        <v>59</v>
      </c>
      <c r="G4004" t="s">
        <v>25</v>
      </c>
      <c r="H4004" t="s">
        <v>107</v>
      </c>
      <c r="I4004" t="s">
        <v>70</v>
      </c>
      <c r="J4004" t="s">
        <v>13</v>
      </c>
      <c r="K4004" t="s">
        <v>2604</v>
      </c>
      <c r="L4004" t="s">
        <v>68</v>
      </c>
      <c r="N4004" t="str">
        <f>IF(ISBLANK(Sales[[#This Row],[return]]),"No",Sales[[#This Row],[return]])</f>
        <v>No</v>
      </c>
      <c r="O4004" s="2">
        <v>43339</v>
      </c>
      <c r="P4004" s="8" t="str">
        <f>TEXT(DAY(Sales[[#This Row],[OrderDate]]),"ddd")</f>
        <v>Fri</v>
      </c>
      <c r="Q4004" s="8" t="str">
        <f>TEXT(MONTH(Sales[[#This Row],[ShipDate]])*29,"mmm")</f>
        <v>Aug</v>
      </c>
      <c r="R4004">
        <v>1480</v>
      </c>
      <c r="S4004" t="s">
        <v>2281</v>
      </c>
      <c r="T4004" t="s">
        <v>66</v>
      </c>
      <c r="U4004">
        <v>77041</v>
      </c>
      <c r="V4004" s="1">
        <v>0.2</v>
      </c>
      <c r="W4004">
        <v>28</v>
      </c>
      <c r="X4004">
        <v>5</v>
      </c>
      <c r="Y4004">
        <v>80</v>
      </c>
      <c r="AD4004"/>
    </row>
    <row r="4005" spans="1:30" x14ac:dyDescent="0.25">
      <c r="A4005" t="s">
        <v>40</v>
      </c>
      <c r="B4005" s="2">
        <v>43230</v>
      </c>
      <c r="C4005" s="35">
        <f>YEAR(Sales[[#This Row],[ShipDate]])</f>
        <v>2018</v>
      </c>
      <c r="D4005" t="s">
        <v>36</v>
      </c>
      <c r="E4005" t="s">
        <v>69</v>
      </c>
      <c r="F4005" t="s">
        <v>43</v>
      </c>
      <c r="G4005" t="s">
        <v>11</v>
      </c>
      <c r="H4005" t="s">
        <v>1534</v>
      </c>
      <c r="I4005" t="s">
        <v>252</v>
      </c>
      <c r="J4005" t="s">
        <v>13</v>
      </c>
      <c r="K4005" t="s">
        <v>2948</v>
      </c>
      <c r="L4005" t="s">
        <v>92</v>
      </c>
      <c r="N4005" t="str">
        <f>IF(ISBLANK(Sales[[#This Row],[return]]),"No",Sales[[#This Row],[return]])</f>
        <v>No</v>
      </c>
      <c r="O4005" s="2">
        <v>43226</v>
      </c>
      <c r="P4005" s="8" t="str">
        <f>TEXT(DAY(Sales[[#This Row],[OrderDate]]),"ddd")</f>
        <v>Fri</v>
      </c>
      <c r="Q4005" s="8" t="str">
        <f>TEXT(MONTH(Sales[[#This Row],[ShipDate]])*29,"mmm")</f>
        <v>May</v>
      </c>
      <c r="R4005">
        <v>495</v>
      </c>
      <c r="S4005" t="s">
        <v>2984</v>
      </c>
      <c r="T4005" t="s">
        <v>90</v>
      </c>
      <c r="U4005">
        <v>44052</v>
      </c>
      <c r="V4005" s="1">
        <v>0.2</v>
      </c>
      <c r="W4005">
        <v>12</v>
      </c>
      <c r="X4005">
        <v>7</v>
      </c>
      <c r="Y4005">
        <v>55</v>
      </c>
      <c r="AD4005"/>
    </row>
    <row r="4006" spans="1:30" x14ac:dyDescent="0.25">
      <c r="A4006" t="s">
        <v>40</v>
      </c>
      <c r="B4006" s="2">
        <v>43230</v>
      </c>
      <c r="C4006" s="35">
        <f>YEAR(Sales[[#This Row],[ShipDate]])</f>
        <v>2018</v>
      </c>
      <c r="D4006" t="s">
        <v>36</v>
      </c>
      <c r="E4006" t="s">
        <v>69</v>
      </c>
      <c r="F4006" t="s">
        <v>150</v>
      </c>
      <c r="G4006" t="s">
        <v>25</v>
      </c>
      <c r="H4006" t="s">
        <v>1534</v>
      </c>
      <c r="I4006" t="s">
        <v>252</v>
      </c>
      <c r="J4006" t="s">
        <v>13</v>
      </c>
      <c r="K4006" t="s">
        <v>2948</v>
      </c>
      <c r="L4006" t="s">
        <v>92</v>
      </c>
      <c r="N4006" t="str">
        <f>IF(ISBLANK(Sales[[#This Row],[return]]),"No",Sales[[#This Row],[return]])</f>
        <v>No</v>
      </c>
      <c r="O4006" s="2">
        <v>43226</v>
      </c>
      <c r="P4006" s="8" t="str">
        <f>TEXT(DAY(Sales[[#This Row],[OrderDate]]),"ddd")</f>
        <v>Fri</v>
      </c>
      <c r="Q4006" s="8" t="str">
        <f>TEXT(MONTH(Sales[[#This Row],[ShipDate]])*29,"mmm")</f>
        <v>May</v>
      </c>
      <c r="R4006">
        <v>115</v>
      </c>
      <c r="S4006" t="s">
        <v>860</v>
      </c>
      <c r="T4006" t="s">
        <v>90</v>
      </c>
      <c r="U4006">
        <v>44052</v>
      </c>
      <c r="V4006" s="1">
        <v>0.2</v>
      </c>
      <c r="W4006">
        <v>2</v>
      </c>
      <c r="X4006">
        <v>2</v>
      </c>
      <c r="Y4006">
        <v>7</v>
      </c>
      <c r="AD4006"/>
    </row>
    <row r="4007" spans="1:30" x14ac:dyDescent="0.25">
      <c r="A4007" t="s">
        <v>40</v>
      </c>
      <c r="B4007" s="2">
        <v>43230</v>
      </c>
      <c r="C4007" s="35">
        <f>YEAR(Sales[[#This Row],[ShipDate]])</f>
        <v>2018</v>
      </c>
      <c r="D4007" t="s">
        <v>36</v>
      </c>
      <c r="E4007" t="s">
        <v>69</v>
      </c>
      <c r="F4007" t="s">
        <v>59</v>
      </c>
      <c r="G4007" t="s">
        <v>25</v>
      </c>
      <c r="H4007" t="s">
        <v>1534</v>
      </c>
      <c r="I4007" t="s">
        <v>252</v>
      </c>
      <c r="J4007" t="s">
        <v>13</v>
      </c>
      <c r="K4007" t="s">
        <v>2948</v>
      </c>
      <c r="L4007" t="s">
        <v>92</v>
      </c>
      <c r="N4007" t="str">
        <f>IF(ISBLANK(Sales[[#This Row],[return]]),"No",Sales[[#This Row],[return]])</f>
        <v>No</v>
      </c>
      <c r="O4007" s="2">
        <v>43226</v>
      </c>
      <c r="P4007" s="8" t="str">
        <f>TEXT(DAY(Sales[[#This Row],[OrderDate]]),"ddd")</f>
        <v>Fri</v>
      </c>
      <c r="Q4007" s="8" t="str">
        <f>TEXT(MONTH(Sales[[#This Row],[ShipDate]])*29,"mmm")</f>
        <v>May</v>
      </c>
      <c r="R4007">
        <v>1748</v>
      </c>
      <c r="S4007" t="s">
        <v>2155</v>
      </c>
      <c r="T4007" t="s">
        <v>90</v>
      </c>
      <c r="U4007">
        <v>44052</v>
      </c>
      <c r="V4007" s="1">
        <v>0.2</v>
      </c>
      <c r="W4007">
        <v>15</v>
      </c>
      <c r="X4007">
        <v>2</v>
      </c>
      <c r="Y4007">
        <v>50</v>
      </c>
      <c r="AD4007"/>
    </row>
    <row r="4008" spans="1:30" x14ac:dyDescent="0.25">
      <c r="A4008" t="s">
        <v>40</v>
      </c>
      <c r="B4008" s="2">
        <v>43328</v>
      </c>
      <c r="C4008" s="35">
        <f>YEAR(Sales[[#This Row],[ShipDate]])</f>
        <v>2018</v>
      </c>
      <c r="D4008" t="s">
        <v>36</v>
      </c>
      <c r="E4008" t="s">
        <v>31</v>
      </c>
      <c r="F4008" t="s">
        <v>38</v>
      </c>
      <c r="G4008" t="s">
        <v>11</v>
      </c>
      <c r="H4008" t="s">
        <v>823</v>
      </c>
      <c r="I4008" t="s">
        <v>37</v>
      </c>
      <c r="J4008" t="s">
        <v>13</v>
      </c>
      <c r="K4008" t="s">
        <v>2728</v>
      </c>
      <c r="L4008" t="s">
        <v>17</v>
      </c>
      <c r="N4008" t="str">
        <f>IF(ISBLANK(Sales[[#This Row],[return]]),"No",Sales[[#This Row],[return]])</f>
        <v>No</v>
      </c>
      <c r="O4008" s="2">
        <v>43324</v>
      </c>
      <c r="P4008" s="8" t="str">
        <f>TEXT(DAY(Sales[[#This Row],[OrderDate]]),"ddd")</f>
        <v>Thu</v>
      </c>
      <c r="Q4008" s="8" t="str">
        <f>TEXT(MONTH(Sales[[#This Row],[ShipDate]])*29,"mmm")</f>
        <v>Aug</v>
      </c>
      <c r="R4008">
        <v>365</v>
      </c>
      <c r="S4008" t="s">
        <v>522</v>
      </c>
      <c r="T4008" t="s">
        <v>15</v>
      </c>
      <c r="U4008">
        <v>33801</v>
      </c>
      <c r="V4008" s="1">
        <v>0.45</v>
      </c>
      <c r="W4008">
        <v>-256</v>
      </c>
      <c r="X4008">
        <v>7</v>
      </c>
      <c r="Y4008">
        <v>562</v>
      </c>
      <c r="AD4008"/>
    </row>
    <row r="4009" spans="1:30" x14ac:dyDescent="0.25">
      <c r="A4009" t="s">
        <v>10</v>
      </c>
      <c r="B4009" s="2">
        <v>43277</v>
      </c>
      <c r="C4009" s="35">
        <f>YEAR(Sales[[#This Row],[ShipDate]])</f>
        <v>2018</v>
      </c>
      <c r="D4009" t="s">
        <v>607</v>
      </c>
      <c r="E4009" t="s">
        <v>69</v>
      </c>
      <c r="F4009" t="s">
        <v>50</v>
      </c>
      <c r="G4009" t="s">
        <v>25</v>
      </c>
      <c r="H4009" t="s">
        <v>282</v>
      </c>
      <c r="I4009" t="s">
        <v>133</v>
      </c>
      <c r="J4009" t="s">
        <v>13</v>
      </c>
      <c r="K4009" t="s">
        <v>2979</v>
      </c>
      <c r="L4009" t="s">
        <v>68</v>
      </c>
      <c r="N4009" t="str">
        <f>IF(ISBLANK(Sales[[#This Row],[return]]),"No",Sales[[#This Row],[return]])</f>
        <v>No</v>
      </c>
      <c r="O4009" s="2">
        <v>43277</v>
      </c>
      <c r="P4009" s="8" t="str">
        <f>TEXT(DAY(Sales[[#This Row],[OrderDate]]),"ddd")</f>
        <v>Thu</v>
      </c>
      <c r="Q4009" s="8" t="str">
        <f>TEXT(MONTH(Sales[[#This Row],[ShipDate]])*29,"mmm")</f>
        <v>Jun</v>
      </c>
      <c r="R4009">
        <v>929</v>
      </c>
      <c r="S4009" t="s">
        <v>708</v>
      </c>
      <c r="T4009" t="s">
        <v>66</v>
      </c>
      <c r="U4009">
        <v>48066</v>
      </c>
      <c r="V4009" s="1">
        <v>0</v>
      </c>
      <c r="W4009">
        <v>4</v>
      </c>
      <c r="X4009">
        <v>1</v>
      </c>
      <c r="Y4009">
        <v>8</v>
      </c>
      <c r="AD4009"/>
    </row>
    <row r="4010" spans="1:30" x14ac:dyDescent="0.25">
      <c r="A4010" t="s">
        <v>10</v>
      </c>
      <c r="B4010" s="2">
        <v>43277</v>
      </c>
      <c r="C4010" s="35">
        <f>YEAR(Sales[[#This Row],[ShipDate]])</f>
        <v>2018</v>
      </c>
      <c r="D4010" t="s">
        <v>607</v>
      </c>
      <c r="E4010" t="s">
        <v>69</v>
      </c>
      <c r="F4010" t="s">
        <v>39</v>
      </c>
      <c r="G4010" t="s">
        <v>25</v>
      </c>
      <c r="H4010" t="s">
        <v>282</v>
      </c>
      <c r="I4010" t="s">
        <v>133</v>
      </c>
      <c r="J4010" t="s">
        <v>13</v>
      </c>
      <c r="K4010" t="s">
        <v>2979</v>
      </c>
      <c r="L4010" t="s">
        <v>68</v>
      </c>
      <c r="N4010" t="str">
        <f>IF(ISBLANK(Sales[[#This Row],[return]]),"No",Sales[[#This Row],[return]])</f>
        <v>No</v>
      </c>
      <c r="O4010" s="2">
        <v>43277</v>
      </c>
      <c r="P4010" s="8" t="str">
        <f>TEXT(DAY(Sales[[#This Row],[OrderDate]]),"ddd")</f>
        <v>Thu</v>
      </c>
      <c r="Q4010" s="8" t="str">
        <f>TEXT(MONTH(Sales[[#This Row],[ShipDate]])*29,"mmm")</f>
        <v>Jun</v>
      </c>
      <c r="R4010">
        <v>1384</v>
      </c>
      <c r="S4010" t="s">
        <v>2089</v>
      </c>
      <c r="T4010" t="s">
        <v>66</v>
      </c>
      <c r="U4010">
        <v>48066</v>
      </c>
      <c r="V4010" s="1">
        <v>0</v>
      </c>
      <c r="W4010">
        <v>44</v>
      </c>
      <c r="X4010">
        <v>4</v>
      </c>
      <c r="Y4010">
        <v>171</v>
      </c>
      <c r="AD4010"/>
    </row>
    <row r="4011" spans="1:30" x14ac:dyDescent="0.25">
      <c r="A4011" t="s">
        <v>10</v>
      </c>
      <c r="B4011" s="2">
        <v>43277</v>
      </c>
      <c r="C4011" s="35">
        <f>YEAR(Sales[[#This Row],[ShipDate]])</f>
        <v>2018</v>
      </c>
      <c r="D4011" t="s">
        <v>607</v>
      </c>
      <c r="E4011" t="s">
        <v>69</v>
      </c>
      <c r="F4011" t="s">
        <v>59</v>
      </c>
      <c r="G4011" t="s">
        <v>25</v>
      </c>
      <c r="H4011" t="s">
        <v>282</v>
      </c>
      <c r="I4011" t="s">
        <v>133</v>
      </c>
      <c r="J4011" t="s">
        <v>13</v>
      </c>
      <c r="K4011" t="s">
        <v>2979</v>
      </c>
      <c r="L4011" t="s">
        <v>68</v>
      </c>
      <c r="N4011" t="str">
        <f>IF(ISBLANK(Sales[[#This Row],[return]]),"No",Sales[[#This Row],[return]])</f>
        <v>No</v>
      </c>
      <c r="O4011" s="2">
        <v>43277</v>
      </c>
      <c r="P4011" s="8" t="str">
        <f>TEXT(DAY(Sales[[#This Row],[OrderDate]]),"ddd")</f>
        <v>Thu</v>
      </c>
      <c r="Q4011" s="8" t="str">
        <f>TEXT(MONTH(Sales[[#This Row],[ShipDate]])*29,"mmm")</f>
        <v>Jun</v>
      </c>
      <c r="R4011">
        <v>1625</v>
      </c>
      <c r="S4011" t="s">
        <v>796</v>
      </c>
      <c r="T4011" t="s">
        <v>66</v>
      </c>
      <c r="U4011">
        <v>48066</v>
      </c>
      <c r="V4011" s="1">
        <v>0</v>
      </c>
      <c r="W4011">
        <v>181</v>
      </c>
      <c r="X4011">
        <v>9</v>
      </c>
      <c r="Y4011">
        <v>369</v>
      </c>
      <c r="AD4011"/>
    </row>
    <row r="4012" spans="1:30" x14ac:dyDescent="0.25">
      <c r="A4012" t="s">
        <v>40</v>
      </c>
      <c r="B4012" s="2">
        <v>43455</v>
      </c>
      <c r="C4012" s="35">
        <f>YEAR(Sales[[#This Row],[ShipDate]])</f>
        <v>2018</v>
      </c>
      <c r="D4012" t="s">
        <v>19</v>
      </c>
      <c r="E4012" t="s">
        <v>18</v>
      </c>
      <c r="F4012" t="s">
        <v>43</v>
      </c>
      <c r="G4012" t="s">
        <v>11</v>
      </c>
      <c r="H4012" t="s">
        <v>1363</v>
      </c>
      <c r="I4012" t="s">
        <v>93</v>
      </c>
      <c r="J4012" t="s">
        <v>13</v>
      </c>
      <c r="K4012" t="s">
        <v>246</v>
      </c>
      <c r="L4012" t="s">
        <v>92</v>
      </c>
      <c r="N4012" t="str">
        <f>IF(ISBLANK(Sales[[#This Row],[return]]),"No",Sales[[#This Row],[return]])</f>
        <v>No</v>
      </c>
      <c r="O4012" s="2">
        <v>43453</v>
      </c>
      <c r="P4012" s="8" t="str">
        <f>TEXT(DAY(Sales[[#This Row],[OrderDate]]),"ddd")</f>
        <v>Thu</v>
      </c>
      <c r="Q4012" s="8" t="str">
        <f>TEXT(MONTH(Sales[[#This Row],[ShipDate]])*29,"mmm")</f>
        <v>Dec</v>
      </c>
      <c r="R4012">
        <v>580</v>
      </c>
      <c r="S4012" t="s">
        <v>3195</v>
      </c>
      <c r="T4012" t="s">
        <v>90</v>
      </c>
      <c r="U4012">
        <v>19601</v>
      </c>
      <c r="V4012" s="1">
        <v>0.2</v>
      </c>
      <c r="W4012">
        <v>-30</v>
      </c>
      <c r="X4012">
        <v>5</v>
      </c>
      <c r="Y4012">
        <v>304</v>
      </c>
      <c r="AD4012"/>
    </row>
    <row r="4013" spans="1:30" x14ac:dyDescent="0.25">
      <c r="A4013" t="s">
        <v>40</v>
      </c>
      <c r="B4013" s="2">
        <v>43183</v>
      </c>
      <c r="C4013" s="35">
        <f>YEAR(Sales[[#This Row],[ShipDate]])</f>
        <v>2018</v>
      </c>
      <c r="D4013" t="s">
        <v>36</v>
      </c>
      <c r="E4013" t="s">
        <v>31</v>
      </c>
      <c r="F4013" t="s">
        <v>50</v>
      </c>
      <c r="G4013" t="s">
        <v>25</v>
      </c>
      <c r="H4013" t="s">
        <v>1568</v>
      </c>
      <c r="I4013" t="s">
        <v>180</v>
      </c>
      <c r="J4013" t="s">
        <v>13</v>
      </c>
      <c r="K4013" t="s">
        <v>2622</v>
      </c>
      <c r="L4013" t="s">
        <v>17</v>
      </c>
      <c r="N4013" t="str">
        <f>IF(ISBLANK(Sales[[#This Row],[return]]),"No",Sales[[#This Row],[return]])</f>
        <v>No</v>
      </c>
      <c r="O4013" s="2">
        <v>43178</v>
      </c>
      <c r="P4013" s="8" t="str">
        <f>TEXT(DAY(Sales[[#This Row],[OrderDate]]),"ddd")</f>
        <v>Thu</v>
      </c>
      <c r="Q4013" s="8" t="str">
        <f>TEXT(MONTH(Sales[[#This Row],[ShipDate]])*29,"mmm")</f>
        <v>Mar</v>
      </c>
      <c r="R4013">
        <v>903</v>
      </c>
      <c r="S4013" t="s">
        <v>569</v>
      </c>
      <c r="T4013" t="s">
        <v>15</v>
      </c>
      <c r="U4013">
        <v>37211</v>
      </c>
      <c r="V4013" s="1">
        <v>0.7</v>
      </c>
      <c r="W4013">
        <v>-21</v>
      </c>
      <c r="X4013">
        <v>3</v>
      </c>
      <c r="Y4013">
        <v>31</v>
      </c>
      <c r="AD4013"/>
    </row>
    <row r="4014" spans="1:30" x14ac:dyDescent="0.25">
      <c r="A4014" t="s">
        <v>24</v>
      </c>
      <c r="B4014" s="2">
        <v>43172</v>
      </c>
      <c r="C4014" s="35">
        <f>YEAR(Sales[[#This Row],[ShipDate]])</f>
        <v>2018</v>
      </c>
      <c r="D4014" t="s">
        <v>113</v>
      </c>
      <c r="E4014" t="s">
        <v>31</v>
      </c>
      <c r="F4014" t="s">
        <v>99</v>
      </c>
      <c r="G4014" t="s">
        <v>46</v>
      </c>
      <c r="H4014" t="s">
        <v>126</v>
      </c>
      <c r="I4014" t="s">
        <v>129</v>
      </c>
      <c r="J4014" t="s">
        <v>13</v>
      </c>
      <c r="K4014" t="s">
        <v>127</v>
      </c>
      <c r="L4014" t="s">
        <v>68</v>
      </c>
      <c r="N4014" t="str">
        <f>IF(ISBLANK(Sales[[#This Row],[return]]),"No",Sales[[#This Row],[return]])</f>
        <v>No</v>
      </c>
      <c r="O4014" s="2">
        <v>43170</v>
      </c>
      <c r="P4014" s="8" t="str">
        <f>TEXT(DAY(Sales[[#This Row],[OrderDate]]),"ddd")</f>
        <v>Wed</v>
      </c>
      <c r="Q4014" s="8" t="str">
        <f>TEXT(MONTH(Sales[[#This Row],[ShipDate]])*29,"mmm")</f>
        <v>Mar</v>
      </c>
      <c r="R4014">
        <v>1605</v>
      </c>
      <c r="S4014" t="s">
        <v>128</v>
      </c>
      <c r="T4014" t="s">
        <v>66</v>
      </c>
      <c r="U4014">
        <v>55122</v>
      </c>
      <c r="V4014" s="1">
        <v>0</v>
      </c>
      <c r="W4014">
        <v>20</v>
      </c>
      <c r="X4014">
        <v>2</v>
      </c>
      <c r="Y4014">
        <v>46</v>
      </c>
      <c r="AD4014"/>
    </row>
    <row r="4015" spans="1:30" x14ac:dyDescent="0.25">
      <c r="A4015" t="s">
        <v>24</v>
      </c>
      <c r="B4015" s="2">
        <v>43172</v>
      </c>
      <c r="C4015" s="35">
        <f>YEAR(Sales[[#This Row],[ShipDate]])</f>
        <v>2018</v>
      </c>
      <c r="D4015" t="s">
        <v>113</v>
      </c>
      <c r="E4015" t="s">
        <v>31</v>
      </c>
      <c r="F4015" t="s">
        <v>50</v>
      </c>
      <c r="G4015" t="s">
        <v>25</v>
      </c>
      <c r="H4015" t="s">
        <v>126</v>
      </c>
      <c r="I4015" t="s">
        <v>129</v>
      </c>
      <c r="J4015" t="s">
        <v>13</v>
      </c>
      <c r="K4015" t="s">
        <v>127</v>
      </c>
      <c r="L4015" t="s">
        <v>68</v>
      </c>
      <c r="N4015" t="str">
        <f>IF(ISBLANK(Sales[[#This Row],[return]]),"No",Sales[[#This Row],[return]])</f>
        <v>No</v>
      </c>
      <c r="O4015" s="2">
        <v>43170</v>
      </c>
      <c r="P4015" s="8" t="str">
        <f>TEXT(DAY(Sales[[#This Row],[OrderDate]]),"ddd")</f>
        <v>Wed</v>
      </c>
      <c r="Q4015" s="8" t="str">
        <f>TEXT(MONTH(Sales[[#This Row],[ShipDate]])*29,"mmm")</f>
        <v>Mar</v>
      </c>
      <c r="R4015">
        <v>1647</v>
      </c>
      <c r="S4015" t="s">
        <v>130</v>
      </c>
      <c r="T4015" t="s">
        <v>66</v>
      </c>
      <c r="U4015">
        <v>55122</v>
      </c>
      <c r="V4015" s="1">
        <v>0</v>
      </c>
      <c r="W4015">
        <v>8</v>
      </c>
      <c r="X4015">
        <v>2</v>
      </c>
      <c r="Y4015">
        <v>17</v>
      </c>
      <c r="AD4015"/>
    </row>
    <row r="4016" spans="1:30" x14ac:dyDescent="0.25">
      <c r="A4016" t="s">
        <v>40</v>
      </c>
      <c r="B4016" s="2">
        <v>43401</v>
      </c>
      <c r="C4016" s="35">
        <f>YEAR(Sales[[#This Row],[ShipDate]])</f>
        <v>2018</v>
      </c>
      <c r="D4016" t="s">
        <v>36</v>
      </c>
      <c r="E4016" t="s">
        <v>69</v>
      </c>
      <c r="F4016" t="s">
        <v>99</v>
      </c>
      <c r="G4016" t="s">
        <v>46</v>
      </c>
      <c r="H4016" t="s">
        <v>79</v>
      </c>
      <c r="I4016" t="s">
        <v>32</v>
      </c>
      <c r="J4016" t="s">
        <v>13</v>
      </c>
      <c r="K4016" t="s">
        <v>2907</v>
      </c>
      <c r="L4016" t="s">
        <v>30</v>
      </c>
      <c r="M4016" t="s">
        <v>82</v>
      </c>
      <c r="N4016" t="str">
        <f>IF(ISBLANK(Sales[[#This Row],[return]]),"No",Sales[[#This Row],[return]])</f>
        <v>Yes</v>
      </c>
      <c r="O4016" s="2">
        <v>43397</v>
      </c>
      <c r="P4016" s="8" t="str">
        <f>TEXT(DAY(Sales[[#This Row],[OrderDate]]),"ddd")</f>
        <v>Tue</v>
      </c>
      <c r="Q4016" s="8" t="str">
        <f>TEXT(MONTH(Sales[[#This Row],[ShipDate]])*29,"mmm")</f>
        <v>Oct</v>
      </c>
      <c r="R4016">
        <v>1116</v>
      </c>
      <c r="S4016" t="s">
        <v>552</v>
      </c>
      <c r="T4016" t="s">
        <v>28</v>
      </c>
      <c r="U4016">
        <v>94110</v>
      </c>
      <c r="V4016" s="1">
        <v>0</v>
      </c>
      <c r="W4016">
        <v>162</v>
      </c>
      <c r="X4016">
        <v>5</v>
      </c>
      <c r="Y4016">
        <v>450</v>
      </c>
      <c r="AD4016"/>
    </row>
    <row r="4017" spans="1:30" x14ac:dyDescent="0.25">
      <c r="A4017" t="s">
        <v>24</v>
      </c>
      <c r="B4017" s="2">
        <v>43457</v>
      </c>
      <c r="C4017" s="35">
        <f>YEAR(Sales[[#This Row],[ShipDate]])</f>
        <v>2018</v>
      </c>
      <c r="D4017" t="s">
        <v>36</v>
      </c>
      <c r="E4017" t="s">
        <v>18</v>
      </c>
      <c r="F4017" t="s">
        <v>23</v>
      </c>
      <c r="G4017" t="s">
        <v>11</v>
      </c>
      <c r="H4017" t="s">
        <v>1614</v>
      </c>
      <c r="I4017" t="s">
        <v>32</v>
      </c>
      <c r="J4017" t="s">
        <v>13</v>
      </c>
      <c r="K4017" t="s">
        <v>73</v>
      </c>
      <c r="L4017" t="s">
        <v>30</v>
      </c>
      <c r="N4017" t="str">
        <f>IF(ISBLANK(Sales[[#This Row],[return]]),"No",Sales[[#This Row],[return]])</f>
        <v>No</v>
      </c>
      <c r="O4017" s="2">
        <v>43450</v>
      </c>
      <c r="P4017" s="8" t="str">
        <f>TEXT(DAY(Sales[[#This Row],[OrderDate]]),"ddd")</f>
        <v>Mon</v>
      </c>
      <c r="Q4017" s="8" t="str">
        <f>TEXT(MONTH(Sales[[#This Row],[ShipDate]])*29,"mmm")</f>
        <v>Dec</v>
      </c>
      <c r="R4017">
        <v>1203</v>
      </c>
      <c r="S4017" t="s">
        <v>1457</v>
      </c>
      <c r="T4017" t="s">
        <v>28</v>
      </c>
      <c r="U4017">
        <v>92307</v>
      </c>
      <c r="V4017" s="1">
        <v>0.2</v>
      </c>
      <c r="W4017">
        <v>7</v>
      </c>
      <c r="X4017">
        <v>5</v>
      </c>
      <c r="Y4017">
        <v>564</v>
      </c>
      <c r="AD4017"/>
    </row>
    <row r="4018" spans="1:30" x14ac:dyDescent="0.25">
      <c r="A4018" t="s">
        <v>10</v>
      </c>
      <c r="B4018" s="2">
        <v>43422</v>
      </c>
      <c r="C4018" s="35">
        <f>YEAR(Sales[[#This Row],[ShipDate]])</f>
        <v>2018</v>
      </c>
      <c r="D4018" t="s">
        <v>113</v>
      </c>
      <c r="E4018" t="s">
        <v>69</v>
      </c>
      <c r="F4018" t="s">
        <v>290</v>
      </c>
      <c r="G4018" t="s">
        <v>25</v>
      </c>
      <c r="H4018" t="s">
        <v>79</v>
      </c>
      <c r="I4018" t="s">
        <v>32</v>
      </c>
      <c r="J4018" t="s">
        <v>13</v>
      </c>
      <c r="K4018" t="s">
        <v>2994</v>
      </c>
      <c r="L4018" t="s">
        <v>30</v>
      </c>
      <c r="M4018" t="s">
        <v>82</v>
      </c>
      <c r="N4018" t="str">
        <f>IF(ISBLANK(Sales[[#This Row],[return]]),"No",Sales[[#This Row],[return]])</f>
        <v>Yes</v>
      </c>
      <c r="O4018" s="2">
        <v>43421</v>
      </c>
      <c r="P4018" s="8" t="str">
        <f>TEXT(DAY(Sales[[#This Row],[OrderDate]]),"ddd")</f>
        <v>Tue</v>
      </c>
      <c r="Q4018" s="8" t="str">
        <f>TEXT(MONTH(Sales[[#This Row],[ShipDate]])*29,"mmm")</f>
        <v>Nov</v>
      </c>
      <c r="R4018">
        <v>88</v>
      </c>
      <c r="S4018" t="s">
        <v>983</v>
      </c>
      <c r="T4018" t="s">
        <v>28</v>
      </c>
      <c r="U4018">
        <v>94122</v>
      </c>
      <c r="V4018" s="1">
        <v>0</v>
      </c>
      <c r="W4018">
        <v>13</v>
      </c>
      <c r="X4018">
        <v>5</v>
      </c>
      <c r="Y4018">
        <v>50</v>
      </c>
      <c r="AD4018"/>
    </row>
    <row r="4019" spans="1:30" x14ac:dyDescent="0.25">
      <c r="A4019" t="s">
        <v>24</v>
      </c>
      <c r="B4019" s="2">
        <v>43141</v>
      </c>
      <c r="C4019" s="35">
        <f>YEAR(Sales[[#This Row],[ShipDate]])</f>
        <v>2018</v>
      </c>
      <c r="D4019" t="s">
        <v>36</v>
      </c>
      <c r="E4019" t="s">
        <v>18</v>
      </c>
      <c r="F4019" t="s">
        <v>23</v>
      </c>
      <c r="G4019" t="s">
        <v>11</v>
      </c>
      <c r="H4019" t="s">
        <v>680</v>
      </c>
      <c r="I4019" t="s">
        <v>20</v>
      </c>
      <c r="J4019" t="s">
        <v>13</v>
      </c>
      <c r="K4019" t="s">
        <v>1228</v>
      </c>
      <c r="L4019" t="s">
        <v>17</v>
      </c>
      <c r="N4019" t="str">
        <f>IF(ISBLANK(Sales[[#This Row],[return]]),"No",Sales[[#This Row],[return]])</f>
        <v>No</v>
      </c>
      <c r="O4019" s="2">
        <v>43134</v>
      </c>
      <c r="P4019" s="8" t="str">
        <f>TEXT(DAY(Sales[[#This Row],[OrderDate]]),"ddd")</f>
        <v>Tue</v>
      </c>
      <c r="Q4019" s="8" t="str">
        <f>TEXT(MONTH(Sales[[#This Row],[ShipDate]])*29,"mmm")</f>
        <v>Feb</v>
      </c>
      <c r="R4019">
        <v>842</v>
      </c>
      <c r="S4019" t="s">
        <v>691</v>
      </c>
      <c r="T4019" t="s">
        <v>15</v>
      </c>
      <c r="U4019">
        <v>40475</v>
      </c>
      <c r="V4019" s="1">
        <v>0</v>
      </c>
      <c r="W4019">
        <v>225</v>
      </c>
      <c r="X4019">
        <v>4</v>
      </c>
      <c r="Y4019">
        <v>866</v>
      </c>
      <c r="AD4019"/>
    </row>
    <row r="4020" spans="1:30" x14ac:dyDescent="0.25">
      <c r="A4020" t="s">
        <v>40</v>
      </c>
      <c r="B4020" s="2">
        <v>43421</v>
      </c>
      <c r="C4020" s="35">
        <f>YEAR(Sales[[#This Row],[ShipDate]])</f>
        <v>2018</v>
      </c>
      <c r="D4020" t="s">
        <v>36</v>
      </c>
      <c r="E4020" t="s">
        <v>69</v>
      </c>
      <c r="F4020" t="s">
        <v>59</v>
      </c>
      <c r="G4020" t="s">
        <v>25</v>
      </c>
      <c r="H4020" t="s">
        <v>88</v>
      </c>
      <c r="I4020" t="s">
        <v>93</v>
      </c>
      <c r="J4020" t="s">
        <v>13</v>
      </c>
      <c r="K4020" t="s">
        <v>966</v>
      </c>
      <c r="L4020" t="s">
        <v>92</v>
      </c>
      <c r="N4020" t="str">
        <f>IF(ISBLANK(Sales[[#This Row],[return]]),"No",Sales[[#This Row],[return]])</f>
        <v>No</v>
      </c>
      <c r="O4020" s="2">
        <v>43417</v>
      </c>
      <c r="P4020" s="8" t="str">
        <f>TEXT(DAY(Sales[[#This Row],[OrderDate]]),"ddd")</f>
        <v>Fri</v>
      </c>
      <c r="Q4020" s="8" t="str">
        <f>TEXT(MONTH(Sales[[#This Row],[ShipDate]])*29,"mmm")</f>
        <v>Nov</v>
      </c>
      <c r="R4020">
        <v>1624</v>
      </c>
      <c r="S4020" t="s">
        <v>1660</v>
      </c>
      <c r="T4020" t="s">
        <v>90</v>
      </c>
      <c r="U4020">
        <v>19143</v>
      </c>
      <c r="V4020" s="1">
        <v>0.2</v>
      </c>
      <c r="W4020">
        <v>79</v>
      </c>
      <c r="X4020">
        <v>7</v>
      </c>
      <c r="Y4020">
        <v>217</v>
      </c>
      <c r="AD4020"/>
    </row>
    <row r="4021" spans="1:30" x14ac:dyDescent="0.25">
      <c r="A4021" t="s">
        <v>40</v>
      </c>
      <c r="B4021" s="2">
        <v>43332</v>
      </c>
      <c r="C4021" s="35">
        <f>YEAR(Sales[[#This Row],[ShipDate]])</f>
        <v>2018</v>
      </c>
      <c r="D4021" t="s">
        <v>36</v>
      </c>
      <c r="E4021" t="s">
        <v>18</v>
      </c>
      <c r="F4021" t="s">
        <v>48</v>
      </c>
      <c r="G4021" t="s">
        <v>46</v>
      </c>
      <c r="H4021" t="s">
        <v>1390</v>
      </c>
      <c r="I4021" t="s">
        <v>37</v>
      </c>
      <c r="J4021" t="s">
        <v>13</v>
      </c>
      <c r="K4021" t="s">
        <v>1362</v>
      </c>
      <c r="L4021" t="s">
        <v>17</v>
      </c>
      <c r="N4021" t="str">
        <f>IF(ISBLANK(Sales[[#This Row],[return]]),"No",Sales[[#This Row],[return]])</f>
        <v>No</v>
      </c>
      <c r="O4021" s="2">
        <v>43327</v>
      </c>
      <c r="P4021" s="8" t="str">
        <f>TEXT(DAY(Sales[[#This Row],[OrderDate]]),"ddd")</f>
        <v>Sun</v>
      </c>
      <c r="Q4021" s="8" t="str">
        <f>TEXT(MONTH(Sales[[#This Row],[ShipDate]])*29,"mmm")</f>
        <v>Aug</v>
      </c>
      <c r="R4021">
        <v>885</v>
      </c>
      <c r="S4021" t="s">
        <v>2391</v>
      </c>
      <c r="T4021" t="s">
        <v>15</v>
      </c>
      <c r="U4021">
        <v>32303</v>
      </c>
      <c r="V4021" s="1">
        <v>0.2</v>
      </c>
      <c r="W4021">
        <v>71</v>
      </c>
      <c r="X4021">
        <v>7</v>
      </c>
      <c r="Y4021">
        <v>706</v>
      </c>
      <c r="AD4021"/>
    </row>
    <row r="4022" spans="1:30" x14ac:dyDescent="0.25">
      <c r="A4022" t="s">
        <v>24</v>
      </c>
      <c r="B4022" s="2">
        <v>43382</v>
      </c>
      <c r="C4022" s="35">
        <f>YEAR(Sales[[#This Row],[ShipDate]])</f>
        <v>2018</v>
      </c>
      <c r="D4022" t="s">
        <v>36</v>
      </c>
      <c r="E4022" t="s">
        <v>31</v>
      </c>
      <c r="F4022" t="s">
        <v>45</v>
      </c>
      <c r="G4022" t="s">
        <v>25</v>
      </c>
      <c r="H4022" t="s">
        <v>1184</v>
      </c>
      <c r="I4022" t="s">
        <v>142</v>
      </c>
      <c r="J4022" t="s">
        <v>13</v>
      </c>
      <c r="K4022" t="s">
        <v>2815</v>
      </c>
      <c r="L4022" t="s">
        <v>68</v>
      </c>
      <c r="N4022" t="str">
        <f>IF(ISBLANK(Sales[[#This Row],[return]]),"No",Sales[[#This Row],[return]])</f>
        <v>No</v>
      </c>
      <c r="O4022" s="2">
        <v>43375</v>
      </c>
      <c r="P4022" s="8" t="str">
        <f>TEXT(DAY(Sales[[#This Row],[OrderDate]]),"ddd")</f>
        <v>Mon</v>
      </c>
      <c r="Q4022" s="8" t="str">
        <f>TEXT(MONTH(Sales[[#This Row],[ShipDate]])*29,"mmm")</f>
        <v>Oct</v>
      </c>
      <c r="R4022">
        <v>1499</v>
      </c>
      <c r="S4022" t="s">
        <v>427</v>
      </c>
      <c r="T4022" t="s">
        <v>66</v>
      </c>
      <c r="U4022">
        <v>47905</v>
      </c>
      <c r="V4022" s="1">
        <v>0</v>
      </c>
      <c r="W4022">
        <v>10</v>
      </c>
      <c r="X4022">
        <v>2</v>
      </c>
      <c r="Y4022">
        <v>34</v>
      </c>
      <c r="AD4022"/>
    </row>
    <row r="4023" spans="1:30" x14ac:dyDescent="0.25">
      <c r="A4023" t="s">
        <v>24</v>
      </c>
      <c r="B4023" s="2">
        <v>43382</v>
      </c>
      <c r="C4023" s="35">
        <f>YEAR(Sales[[#This Row],[ShipDate]])</f>
        <v>2018</v>
      </c>
      <c r="D4023" t="s">
        <v>36</v>
      </c>
      <c r="E4023" t="s">
        <v>31</v>
      </c>
      <c r="F4023" t="s">
        <v>50</v>
      </c>
      <c r="G4023" t="s">
        <v>25</v>
      </c>
      <c r="H4023" t="s">
        <v>1184</v>
      </c>
      <c r="I4023" t="s">
        <v>142</v>
      </c>
      <c r="J4023" t="s">
        <v>13</v>
      </c>
      <c r="K4023" t="s">
        <v>2815</v>
      </c>
      <c r="L4023" t="s">
        <v>68</v>
      </c>
      <c r="N4023" t="str">
        <f>IF(ISBLANK(Sales[[#This Row],[return]]),"No",Sales[[#This Row],[return]])</f>
        <v>No</v>
      </c>
      <c r="O4023" s="2">
        <v>43375</v>
      </c>
      <c r="P4023" s="8" t="str">
        <f>TEXT(DAY(Sales[[#This Row],[OrderDate]]),"ddd")</f>
        <v>Mon</v>
      </c>
      <c r="Q4023" s="8" t="str">
        <f>TEXT(MONTH(Sales[[#This Row],[ShipDate]])*29,"mmm")</f>
        <v>Oct</v>
      </c>
      <c r="R4023">
        <v>898</v>
      </c>
      <c r="S4023" t="s">
        <v>1633</v>
      </c>
      <c r="T4023" t="s">
        <v>66</v>
      </c>
      <c r="U4023">
        <v>47905</v>
      </c>
      <c r="V4023" s="1">
        <v>0</v>
      </c>
      <c r="W4023">
        <v>331</v>
      </c>
      <c r="X4023">
        <v>2</v>
      </c>
      <c r="Y4023">
        <v>736</v>
      </c>
      <c r="AD4023"/>
    </row>
    <row r="4024" spans="1:30" x14ac:dyDescent="0.25">
      <c r="A4024" t="s">
        <v>24</v>
      </c>
      <c r="B4024" s="2">
        <v>43382</v>
      </c>
      <c r="C4024" s="35">
        <f>YEAR(Sales[[#This Row],[ShipDate]])</f>
        <v>2018</v>
      </c>
      <c r="D4024" t="s">
        <v>36</v>
      </c>
      <c r="E4024" t="s">
        <v>31</v>
      </c>
      <c r="F4024" t="s">
        <v>39</v>
      </c>
      <c r="G4024" t="s">
        <v>25</v>
      </c>
      <c r="H4024" t="s">
        <v>1184</v>
      </c>
      <c r="I4024" t="s">
        <v>142</v>
      </c>
      <c r="J4024" t="s">
        <v>13</v>
      </c>
      <c r="K4024" t="s">
        <v>2815</v>
      </c>
      <c r="L4024" t="s">
        <v>68</v>
      </c>
      <c r="N4024" t="str">
        <f>IF(ISBLANK(Sales[[#This Row],[return]]),"No",Sales[[#This Row],[return]])</f>
        <v>No</v>
      </c>
      <c r="O4024" s="2">
        <v>43375</v>
      </c>
      <c r="P4024" s="8" t="str">
        <f>TEXT(DAY(Sales[[#This Row],[OrderDate]]),"ddd")</f>
        <v>Mon</v>
      </c>
      <c r="Q4024" s="8" t="str">
        <f>TEXT(MONTH(Sales[[#This Row],[ShipDate]])*29,"mmm")</f>
        <v>Oct</v>
      </c>
      <c r="R4024">
        <v>54</v>
      </c>
      <c r="S4024" t="s">
        <v>1997</v>
      </c>
      <c r="T4024" t="s">
        <v>66</v>
      </c>
      <c r="U4024">
        <v>47905</v>
      </c>
      <c r="V4024" s="1">
        <v>0</v>
      </c>
      <c r="W4024">
        <v>5</v>
      </c>
      <c r="X4024">
        <v>2</v>
      </c>
      <c r="Y4024">
        <v>32</v>
      </c>
      <c r="AD4024"/>
    </row>
    <row r="4025" spans="1:30" x14ac:dyDescent="0.25">
      <c r="A4025" t="s">
        <v>24</v>
      </c>
      <c r="B4025" s="2">
        <v>43382</v>
      </c>
      <c r="C4025" s="35">
        <f>YEAR(Sales[[#This Row],[ShipDate]])</f>
        <v>2018</v>
      </c>
      <c r="D4025" t="s">
        <v>36</v>
      </c>
      <c r="E4025" t="s">
        <v>31</v>
      </c>
      <c r="F4025" t="s">
        <v>50</v>
      </c>
      <c r="G4025" t="s">
        <v>25</v>
      </c>
      <c r="H4025" t="s">
        <v>1184</v>
      </c>
      <c r="I4025" t="s">
        <v>142</v>
      </c>
      <c r="J4025" t="s">
        <v>13</v>
      </c>
      <c r="K4025" t="s">
        <v>2815</v>
      </c>
      <c r="L4025" t="s">
        <v>68</v>
      </c>
      <c r="N4025" t="str">
        <f>IF(ISBLANK(Sales[[#This Row],[return]]),"No",Sales[[#This Row],[return]])</f>
        <v>No</v>
      </c>
      <c r="O4025" s="2">
        <v>43375</v>
      </c>
      <c r="P4025" s="8" t="str">
        <f>TEXT(DAY(Sales[[#This Row],[OrderDate]]),"ddd")</f>
        <v>Mon</v>
      </c>
      <c r="Q4025" s="8" t="str">
        <f>TEXT(MONTH(Sales[[#This Row],[ShipDate]])*29,"mmm")</f>
        <v>Oct</v>
      </c>
      <c r="R4025">
        <v>54</v>
      </c>
      <c r="S4025" t="s">
        <v>3229</v>
      </c>
      <c r="T4025" t="s">
        <v>66</v>
      </c>
      <c r="U4025">
        <v>47905</v>
      </c>
      <c r="V4025" s="1">
        <v>0</v>
      </c>
      <c r="W4025">
        <v>17</v>
      </c>
      <c r="X4025">
        <v>7</v>
      </c>
      <c r="Y4025">
        <v>34</v>
      </c>
      <c r="AD4025"/>
    </row>
    <row r="4026" spans="1:30" x14ac:dyDescent="0.25">
      <c r="A4026" t="s">
        <v>24</v>
      </c>
      <c r="B4026" s="2">
        <v>43382</v>
      </c>
      <c r="C4026" s="35">
        <f>YEAR(Sales[[#This Row],[ShipDate]])</f>
        <v>2018</v>
      </c>
      <c r="D4026" t="s">
        <v>36</v>
      </c>
      <c r="E4026" t="s">
        <v>31</v>
      </c>
      <c r="F4026" t="s">
        <v>574</v>
      </c>
      <c r="G4026" t="s">
        <v>46</v>
      </c>
      <c r="H4026" t="s">
        <v>1184</v>
      </c>
      <c r="I4026" t="s">
        <v>142</v>
      </c>
      <c r="J4026" t="s">
        <v>13</v>
      </c>
      <c r="K4026" t="s">
        <v>2815</v>
      </c>
      <c r="L4026" t="s">
        <v>68</v>
      </c>
      <c r="N4026" t="str">
        <f>IF(ISBLANK(Sales[[#This Row],[return]]),"No",Sales[[#This Row],[return]])</f>
        <v>No</v>
      </c>
      <c r="O4026" s="2">
        <v>43375</v>
      </c>
      <c r="P4026" s="8" t="str">
        <f>TEXT(DAY(Sales[[#This Row],[OrderDate]]),"ddd")</f>
        <v>Mon</v>
      </c>
      <c r="Q4026" s="8" t="str">
        <f>TEXT(MONTH(Sales[[#This Row],[ShipDate]])*29,"mmm")</f>
        <v>Oct</v>
      </c>
      <c r="R4026">
        <v>399</v>
      </c>
      <c r="S4026" t="s">
        <v>2521</v>
      </c>
      <c r="T4026" t="s">
        <v>66</v>
      </c>
      <c r="U4026">
        <v>47905</v>
      </c>
      <c r="V4026" s="1">
        <v>0</v>
      </c>
      <c r="W4026">
        <v>8400</v>
      </c>
      <c r="X4026">
        <v>5</v>
      </c>
      <c r="Y4026">
        <v>17500</v>
      </c>
      <c r="AD4026"/>
    </row>
    <row r="4027" spans="1:30" x14ac:dyDescent="0.25">
      <c r="A4027" t="s">
        <v>40</v>
      </c>
      <c r="B4027" s="2">
        <v>43267</v>
      </c>
      <c r="C4027" s="35">
        <f>YEAR(Sales[[#This Row],[ShipDate]])</f>
        <v>2018</v>
      </c>
      <c r="D4027" t="s">
        <v>36</v>
      </c>
      <c r="E4027" t="s">
        <v>18</v>
      </c>
      <c r="F4027" t="s">
        <v>38</v>
      </c>
      <c r="G4027" t="s">
        <v>11</v>
      </c>
      <c r="H4027" t="s">
        <v>26</v>
      </c>
      <c r="I4027" t="s">
        <v>32</v>
      </c>
      <c r="J4027" t="s">
        <v>13</v>
      </c>
      <c r="K4027" t="s">
        <v>1037</v>
      </c>
      <c r="L4027" t="s">
        <v>30</v>
      </c>
      <c r="N4027" t="str">
        <f>IF(ISBLANK(Sales[[#This Row],[return]]),"No",Sales[[#This Row],[return]])</f>
        <v>No</v>
      </c>
      <c r="O4027" s="2">
        <v>43262</v>
      </c>
      <c r="P4027" s="8" t="str">
        <f>TEXT(DAY(Sales[[#This Row],[OrderDate]]),"ddd")</f>
        <v>Wed</v>
      </c>
      <c r="Q4027" s="8" t="str">
        <f>TEXT(MONTH(Sales[[#This Row],[ShipDate]])*29,"mmm")</f>
        <v>Jun</v>
      </c>
      <c r="R4027">
        <v>370</v>
      </c>
      <c r="S4027" t="s">
        <v>439</v>
      </c>
      <c r="T4027" t="s">
        <v>28</v>
      </c>
      <c r="U4027">
        <v>90049</v>
      </c>
      <c r="V4027" s="1">
        <v>0.2</v>
      </c>
      <c r="W4027">
        <v>34</v>
      </c>
      <c r="X4027">
        <v>3</v>
      </c>
      <c r="Y4027">
        <v>903</v>
      </c>
      <c r="AD4027"/>
    </row>
    <row r="4028" spans="1:30" x14ac:dyDescent="0.25">
      <c r="A4028" t="s">
        <v>24</v>
      </c>
      <c r="B4028" s="2">
        <v>43421</v>
      </c>
      <c r="C4028" s="35">
        <f>YEAR(Sales[[#This Row],[ShipDate]])</f>
        <v>2018</v>
      </c>
      <c r="D4028" t="s">
        <v>113</v>
      </c>
      <c r="E4028" t="s">
        <v>18</v>
      </c>
      <c r="F4028" t="s">
        <v>23</v>
      </c>
      <c r="G4028" t="s">
        <v>11</v>
      </c>
      <c r="H4028" t="s">
        <v>146</v>
      </c>
      <c r="I4028" t="s">
        <v>149</v>
      </c>
      <c r="J4028" t="s">
        <v>13</v>
      </c>
      <c r="K4028" t="s">
        <v>393</v>
      </c>
      <c r="L4028" t="s">
        <v>92</v>
      </c>
      <c r="N4028" t="str">
        <f>IF(ISBLANK(Sales[[#This Row],[return]]),"No",Sales[[#This Row],[return]])</f>
        <v>No</v>
      </c>
      <c r="O4028" s="2">
        <v>43418</v>
      </c>
      <c r="P4028" s="8" t="str">
        <f>TEXT(DAY(Sales[[#This Row],[OrderDate]]),"ddd")</f>
        <v>Sat</v>
      </c>
      <c r="Q4028" s="8" t="str">
        <f>TEXT(MONTH(Sales[[#This Row],[ShipDate]])*29,"mmm")</f>
        <v>Nov</v>
      </c>
      <c r="R4028">
        <v>837</v>
      </c>
      <c r="S4028" t="s">
        <v>1100</v>
      </c>
      <c r="T4028" t="s">
        <v>90</v>
      </c>
      <c r="U4028">
        <v>10009</v>
      </c>
      <c r="V4028" s="1">
        <v>0.1</v>
      </c>
      <c r="W4028">
        <v>73</v>
      </c>
      <c r="X4028">
        <v>2</v>
      </c>
      <c r="Y4028">
        <v>408</v>
      </c>
      <c r="AD4028"/>
    </row>
    <row r="4029" spans="1:30" x14ac:dyDescent="0.25">
      <c r="A4029" t="s">
        <v>24</v>
      </c>
      <c r="B4029" s="2">
        <v>43421</v>
      </c>
      <c r="C4029" s="35">
        <f>YEAR(Sales[[#This Row],[ShipDate]])</f>
        <v>2018</v>
      </c>
      <c r="D4029" t="s">
        <v>113</v>
      </c>
      <c r="E4029" t="s">
        <v>18</v>
      </c>
      <c r="F4029" t="s">
        <v>39</v>
      </c>
      <c r="G4029" t="s">
        <v>25</v>
      </c>
      <c r="H4029" t="s">
        <v>146</v>
      </c>
      <c r="I4029" t="s">
        <v>149</v>
      </c>
      <c r="J4029" t="s">
        <v>13</v>
      </c>
      <c r="K4029" t="s">
        <v>393</v>
      </c>
      <c r="L4029" t="s">
        <v>92</v>
      </c>
      <c r="N4029" t="str">
        <f>IF(ISBLANK(Sales[[#This Row],[return]]),"No",Sales[[#This Row],[return]])</f>
        <v>No</v>
      </c>
      <c r="O4029" s="2">
        <v>43418</v>
      </c>
      <c r="P4029" s="8" t="str">
        <f>TEXT(DAY(Sales[[#This Row],[OrderDate]]),"ddd")</f>
        <v>Sat</v>
      </c>
      <c r="Q4029" s="8" t="str">
        <f>TEXT(MONTH(Sales[[#This Row],[ShipDate]])*29,"mmm")</f>
        <v>Nov</v>
      </c>
      <c r="R4029">
        <v>1545</v>
      </c>
      <c r="S4029" t="s">
        <v>317</v>
      </c>
      <c r="T4029" t="s">
        <v>90</v>
      </c>
      <c r="U4029">
        <v>10009</v>
      </c>
      <c r="V4029" s="1">
        <v>0</v>
      </c>
      <c r="W4029">
        <v>11</v>
      </c>
      <c r="X4029">
        <v>3</v>
      </c>
      <c r="Y4029">
        <v>40</v>
      </c>
      <c r="AD4029"/>
    </row>
    <row r="4030" spans="1:30" x14ac:dyDescent="0.25">
      <c r="A4030" t="s">
        <v>10</v>
      </c>
      <c r="B4030" s="2">
        <v>43181</v>
      </c>
      <c r="C4030" s="35">
        <f>YEAR(Sales[[#This Row],[ShipDate]])</f>
        <v>2018</v>
      </c>
      <c r="D4030" t="s">
        <v>607</v>
      </c>
      <c r="E4030" t="s">
        <v>18</v>
      </c>
      <c r="F4030" t="s">
        <v>23</v>
      </c>
      <c r="G4030" t="s">
        <v>11</v>
      </c>
      <c r="H4030" t="s">
        <v>60</v>
      </c>
      <c r="I4030" t="s">
        <v>63</v>
      </c>
      <c r="J4030" t="s">
        <v>13</v>
      </c>
      <c r="K4030" t="s">
        <v>1206</v>
      </c>
      <c r="L4030" t="s">
        <v>30</v>
      </c>
      <c r="M4030" t="s">
        <v>82</v>
      </c>
      <c r="N4030" t="str">
        <f>IF(ISBLANK(Sales[[#This Row],[return]]),"No",Sales[[#This Row],[return]])</f>
        <v>Yes</v>
      </c>
      <c r="O4030" s="2">
        <v>43181</v>
      </c>
      <c r="P4030" s="8" t="str">
        <f>TEXT(DAY(Sales[[#This Row],[OrderDate]]),"ddd")</f>
        <v>Sun</v>
      </c>
      <c r="Q4030" s="8" t="str">
        <f>TEXT(MONTH(Sales[[#This Row],[ShipDate]])*29,"mmm")</f>
        <v>Mar</v>
      </c>
      <c r="R4030">
        <v>766</v>
      </c>
      <c r="S4030" t="s">
        <v>1277</v>
      </c>
      <c r="T4030" t="s">
        <v>28</v>
      </c>
      <c r="U4030">
        <v>98103</v>
      </c>
      <c r="V4030" s="1">
        <v>0.2</v>
      </c>
      <c r="W4030">
        <v>15</v>
      </c>
      <c r="X4030">
        <v>7</v>
      </c>
      <c r="Y4030">
        <v>168</v>
      </c>
      <c r="AD4030"/>
    </row>
    <row r="4031" spans="1:30" x14ac:dyDescent="0.25">
      <c r="A4031" t="s">
        <v>40</v>
      </c>
      <c r="B4031" s="2">
        <v>43280</v>
      </c>
      <c r="C4031" s="35">
        <f>YEAR(Sales[[#This Row],[ShipDate]])</f>
        <v>2018</v>
      </c>
      <c r="D4031" t="s">
        <v>36</v>
      </c>
      <c r="E4031" t="s">
        <v>18</v>
      </c>
      <c r="F4031" t="s">
        <v>52</v>
      </c>
      <c r="G4031" t="s">
        <v>25</v>
      </c>
      <c r="H4031" t="s">
        <v>26</v>
      </c>
      <c r="I4031" t="s">
        <v>32</v>
      </c>
      <c r="J4031" t="s">
        <v>13</v>
      </c>
      <c r="K4031" t="s">
        <v>915</v>
      </c>
      <c r="L4031" t="s">
        <v>30</v>
      </c>
      <c r="N4031" t="str">
        <f>IF(ISBLANK(Sales[[#This Row],[return]]),"No",Sales[[#This Row],[return]])</f>
        <v>No</v>
      </c>
      <c r="O4031" s="2">
        <v>43276</v>
      </c>
      <c r="P4031" s="8" t="str">
        <f>TEXT(DAY(Sales[[#This Row],[OrderDate]]),"ddd")</f>
        <v>Wed</v>
      </c>
      <c r="Q4031" s="8" t="str">
        <f>TEXT(MONTH(Sales[[#This Row],[ShipDate]])*29,"mmm")</f>
        <v>Jun</v>
      </c>
      <c r="R4031">
        <v>645</v>
      </c>
      <c r="S4031" t="s">
        <v>2059</v>
      </c>
      <c r="T4031" t="s">
        <v>28</v>
      </c>
      <c r="U4031">
        <v>90049</v>
      </c>
      <c r="V4031" s="1">
        <v>0</v>
      </c>
      <c r="W4031">
        <v>17</v>
      </c>
      <c r="X4031">
        <v>3</v>
      </c>
      <c r="Y4031">
        <v>61</v>
      </c>
      <c r="AD4031"/>
    </row>
    <row r="4032" spans="1:30" x14ac:dyDescent="0.25">
      <c r="A4032" t="s">
        <v>40</v>
      </c>
      <c r="B4032" s="2">
        <v>43326</v>
      </c>
      <c r="C4032" s="35">
        <f>YEAR(Sales[[#This Row],[ShipDate]])</f>
        <v>2018</v>
      </c>
      <c r="D4032" t="s">
        <v>36</v>
      </c>
      <c r="E4032" t="s">
        <v>69</v>
      </c>
      <c r="F4032" t="s">
        <v>50</v>
      </c>
      <c r="G4032" t="s">
        <v>25</v>
      </c>
      <c r="H4032" t="s">
        <v>1576</v>
      </c>
      <c r="I4032" t="s">
        <v>180</v>
      </c>
      <c r="J4032" t="s">
        <v>13</v>
      </c>
      <c r="K4032" t="s">
        <v>2898</v>
      </c>
      <c r="L4032" t="s">
        <v>17</v>
      </c>
      <c r="N4032" t="str">
        <f>IF(ISBLANK(Sales[[#This Row],[return]]),"No",Sales[[#This Row],[return]])</f>
        <v>No</v>
      </c>
      <c r="O4032" s="2">
        <v>43321</v>
      </c>
      <c r="P4032" s="8" t="str">
        <f>TEXT(DAY(Sales[[#This Row],[OrderDate]]),"ddd")</f>
        <v>Mon</v>
      </c>
      <c r="Q4032" s="8" t="str">
        <f>TEXT(MONTH(Sales[[#This Row],[ShipDate]])*29,"mmm")</f>
        <v>Aug</v>
      </c>
      <c r="R4032">
        <v>1586</v>
      </c>
      <c r="S4032" t="s">
        <v>577</v>
      </c>
      <c r="T4032" t="s">
        <v>15</v>
      </c>
      <c r="U4032">
        <v>37075</v>
      </c>
      <c r="V4032" s="1">
        <v>0.7</v>
      </c>
      <c r="W4032">
        <v>-3</v>
      </c>
      <c r="X4032">
        <v>3</v>
      </c>
      <c r="Y4032">
        <v>4</v>
      </c>
      <c r="AD4032"/>
    </row>
    <row r="4033" spans="1:30" x14ac:dyDescent="0.25">
      <c r="A4033" t="s">
        <v>40</v>
      </c>
      <c r="B4033" s="2">
        <v>43326</v>
      </c>
      <c r="C4033" s="35">
        <f>YEAR(Sales[[#This Row],[ShipDate]])</f>
        <v>2018</v>
      </c>
      <c r="D4033" t="s">
        <v>36</v>
      </c>
      <c r="E4033" t="s">
        <v>69</v>
      </c>
      <c r="F4033" t="s">
        <v>50</v>
      </c>
      <c r="G4033" t="s">
        <v>25</v>
      </c>
      <c r="H4033" t="s">
        <v>1576</v>
      </c>
      <c r="I4033" t="s">
        <v>180</v>
      </c>
      <c r="J4033" t="s">
        <v>13</v>
      </c>
      <c r="K4033" t="s">
        <v>2898</v>
      </c>
      <c r="L4033" t="s">
        <v>17</v>
      </c>
      <c r="N4033" t="str">
        <f>IF(ISBLANK(Sales[[#This Row],[return]]),"No",Sales[[#This Row],[return]])</f>
        <v>No</v>
      </c>
      <c r="O4033" s="2">
        <v>43321</v>
      </c>
      <c r="P4033" s="8" t="str">
        <f>TEXT(DAY(Sales[[#This Row],[OrderDate]]),"ddd")</f>
        <v>Mon</v>
      </c>
      <c r="Q4033" s="8" t="str">
        <f>TEXT(MONTH(Sales[[#This Row],[ShipDate]])*29,"mmm")</f>
        <v>Aug</v>
      </c>
      <c r="R4033">
        <v>240</v>
      </c>
      <c r="S4033" t="s">
        <v>2076</v>
      </c>
      <c r="T4033" t="s">
        <v>15</v>
      </c>
      <c r="U4033">
        <v>37075</v>
      </c>
      <c r="V4033" s="1">
        <v>0.7</v>
      </c>
      <c r="W4033">
        <v>-8</v>
      </c>
      <c r="X4033">
        <v>5</v>
      </c>
      <c r="Y4033">
        <v>12</v>
      </c>
      <c r="AD4033"/>
    </row>
    <row r="4034" spans="1:30" x14ac:dyDescent="0.25">
      <c r="A4034" t="s">
        <v>10</v>
      </c>
      <c r="B4034" s="2">
        <v>43376</v>
      </c>
      <c r="C4034" s="35">
        <f>YEAR(Sales[[#This Row],[ShipDate]])</f>
        <v>2018</v>
      </c>
      <c r="D4034" t="s">
        <v>113</v>
      </c>
      <c r="E4034" t="s">
        <v>18</v>
      </c>
      <c r="F4034" t="s">
        <v>50</v>
      </c>
      <c r="G4034" t="s">
        <v>25</v>
      </c>
      <c r="H4034" t="s">
        <v>271</v>
      </c>
      <c r="I4034" t="s">
        <v>169</v>
      </c>
      <c r="J4034" t="s">
        <v>13</v>
      </c>
      <c r="K4034" t="s">
        <v>1475</v>
      </c>
      <c r="L4034" t="s">
        <v>30</v>
      </c>
      <c r="N4034" t="str">
        <f>IF(ISBLANK(Sales[[#This Row],[return]]),"No",Sales[[#This Row],[return]])</f>
        <v>No</v>
      </c>
      <c r="O4034" s="2">
        <v>43375</v>
      </c>
      <c r="P4034" s="8" t="str">
        <f>TEXT(DAY(Sales[[#This Row],[OrderDate]]),"ddd")</f>
        <v>Mon</v>
      </c>
      <c r="Q4034" s="8" t="str">
        <f>TEXT(MONTH(Sales[[#This Row],[ShipDate]])*29,"mmm")</f>
        <v>Oct</v>
      </c>
      <c r="R4034">
        <v>1309</v>
      </c>
      <c r="S4034" t="s">
        <v>841</v>
      </c>
      <c r="T4034" t="s">
        <v>28</v>
      </c>
      <c r="U4034">
        <v>85023</v>
      </c>
      <c r="V4034" s="1">
        <v>0.7</v>
      </c>
      <c r="W4034">
        <v>-40</v>
      </c>
      <c r="X4034">
        <v>6</v>
      </c>
      <c r="Y4034">
        <v>55</v>
      </c>
      <c r="AD4034"/>
    </row>
    <row r="4035" spans="1:30" x14ac:dyDescent="0.25">
      <c r="A4035" t="s">
        <v>40</v>
      </c>
      <c r="B4035" s="2">
        <v>43412</v>
      </c>
      <c r="C4035" s="35">
        <f>YEAR(Sales[[#This Row],[ShipDate]])</f>
        <v>2018</v>
      </c>
      <c r="D4035" t="s">
        <v>36</v>
      </c>
      <c r="E4035" t="s">
        <v>69</v>
      </c>
      <c r="F4035" t="s">
        <v>59</v>
      </c>
      <c r="G4035" t="s">
        <v>25</v>
      </c>
      <c r="H4035" t="s">
        <v>26</v>
      </c>
      <c r="I4035" t="s">
        <v>32</v>
      </c>
      <c r="J4035" t="s">
        <v>13</v>
      </c>
      <c r="K4035" t="s">
        <v>774</v>
      </c>
      <c r="L4035" t="s">
        <v>30</v>
      </c>
      <c r="N4035" t="str">
        <f>IF(ISBLANK(Sales[[#This Row],[return]]),"No",Sales[[#This Row],[return]])</f>
        <v>No</v>
      </c>
      <c r="O4035" s="2">
        <v>43408</v>
      </c>
      <c r="P4035" s="8" t="str">
        <f>TEXT(DAY(Sales[[#This Row],[OrderDate]]),"ddd")</f>
        <v>Wed</v>
      </c>
      <c r="Q4035" s="8" t="str">
        <f>TEXT(MONTH(Sales[[#This Row],[ShipDate]])*29,"mmm")</f>
        <v>Nov</v>
      </c>
      <c r="R4035">
        <v>1834</v>
      </c>
      <c r="S4035" t="s">
        <v>2134</v>
      </c>
      <c r="T4035" t="s">
        <v>28</v>
      </c>
      <c r="U4035">
        <v>90004</v>
      </c>
      <c r="V4035" s="1">
        <v>0</v>
      </c>
      <c r="W4035">
        <v>19</v>
      </c>
      <c r="X4035">
        <v>6</v>
      </c>
      <c r="Y4035">
        <v>39</v>
      </c>
      <c r="AD4035"/>
    </row>
    <row r="4036" spans="1:30" x14ac:dyDescent="0.25">
      <c r="A4036" t="s">
        <v>40</v>
      </c>
      <c r="B4036" s="2">
        <v>43412</v>
      </c>
      <c r="C4036" s="35">
        <f>YEAR(Sales[[#This Row],[ShipDate]])</f>
        <v>2018</v>
      </c>
      <c r="D4036" t="s">
        <v>36</v>
      </c>
      <c r="E4036" t="s">
        <v>69</v>
      </c>
      <c r="F4036" t="s">
        <v>50</v>
      </c>
      <c r="G4036" t="s">
        <v>25</v>
      </c>
      <c r="H4036" t="s">
        <v>26</v>
      </c>
      <c r="I4036" t="s">
        <v>32</v>
      </c>
      <c r="J4036" t="s">
        <v>13</v>
      </c>
      <c r="K4036" t="s">
        <v>774</v>
      </c>
      <c r="L4036" t="s">
        <v>30</v>
      </c>
      <c r="N4036" t="str">
        <f>IF(ISBLANK(Sales[[#This Row],[return]]),"No",Sales[[#This Row],[return]])</f>
        <v>No</v>
      </c>
      <c r="O4036" s="2">
        <v>43408</v>
      </c>
      <c r="P4036" s="8" t="str">
        <f>TEXT(DAY(Sales[[#This Row],[OrderDate]]),"ddd")</f>
        <v>Wed</v>
      </c>
      <c r="Q4036" s="8" t="str">
        <f>TEXT(MONTH(Sales[[#This Row],[ShipDate]])*29,"mmm")</f>
        <v>Nov</v>
      </c>
      <c r="R4036">
        <v>45</v>
      </c>
      <c r="S4036" t="s">
        <v>2769</v>
      </c>
      <c r="T4036" t="s">
        <v>28</v>
      </c>
      <c r="U4036">
        <v>90004</v>
      </c>
      <c r="V4036" s="1">
        <v>0.2</v>
      </c>
      <c r="W4036">
        <v>1</v>
      </c>
      <c r="X4036">
        <v>1</v>
      </c>
      <c r="Y4036">
        <v>4</v>
      </c>
      <c r="AD4036"/>
    </row>
    <row r="4037" spans="1:30" x14ac:dyDescent="0.25">
      <c r="A4037" t="s">
        <v>40</v>
      </c>
      <c r="B4037" s="2">
        <v>43412</v>
      </c>
      <c r="C4037" s="35">
        <f>YEAR(Sales[[#This Row],[ShipDate]])</f>
        <v>2018</v>
      </c>
      <c r="D4037" t="s">
        <v>36</v>
      </c>
      <c r="E4037" t="s">
        <v>69</v>
      </c>
      <c r="F4037" t="s">
        <v>50</v>
      </c>
      <c r="G4037" t="s">
        <v>25</v>
      </c>
      <c r="H4037" t="s">
        <v>26</v>
      </c>
      <c r="I4037" t="s">
        <v>32</v>
      </c>
      <c r="J4037" t="s">
        <v>13</v>
      </c>
      <c r="K4037" t="s">
        <v>774</v>
      </c>
      <c r="L4037" t="s">
        <v>30</v>
      </c>
      <c r="N4037" t="str">
        <f>IF(ISBLANK(Sales[[#This Row],[return]]),"No",Sales[[#This Row],[return]])</f>
        <v>No</v>
      </c>
      <c r="O4037" s="2">
        <v>43408</v>
      </c>
      <c r="P4037" s="8" t="str">
        <f>TEXT(DAY(Sales[[#This Row],[OrderDate]]),"ddd")</f>
        <v>Wed</v>
      </c>
      <c r="Q4037" s="8" t="str">
        <f>TEXT(MONTH(Sales[[#This Row],[ShipDate]])*29,"mmm")</f>
        <v>Nov</v>
      </c>
      <c r="R4037">
        <v>1586</v>
      </c>
      <c r="S4037" t="s">
        <v>577</v>
      </c>
      <c r="T4037" t="s">
        <v>28</v>
      </c>
      <c r="U4037">
        <v>90004</v>
      </c>
      <c r="V4037" s="1">
        <v>0.2</v>
      </c>
      <c r="W4037">
        <v>3</v>
      </c>
      <c r="X4037">
        <v>2</v>
      </c>
      <c r="Y4037">
        <v>8</v>
      </c>
      <c r="AD4037"/>
    </row>
    <row r="4038" spans="1:30" x14ac:dyDescent="0.25">
      <c r="A4038" t="s">
        <v>10</v>
      </c>
      <c r="B4038" s="2">
        <v>43159</v>
      </c>
      <c r="C4038" s="35">
        <f>YEAR(Sales[[#This Row],[ShipDate]])</f>
        <v>2018</v>
      </c>
      <c r="D4038" t="s">
        <v>36</v>
      </c>
      <c r="E4038" t="s">
        <v>69</v>
      </c>
      <c r="F4038" t="s">
        <v>52</v>
      </c>
      <c r="G4038" t="s">
        <v>25</v>
      </c>
      <c r="H4038" t="s">
        <v>1101</v>
      </c>
      <c r="I4038" t="s">
        <v>74</v>
      </c>
      <c r="J4038" t="s">
        <v>13</v>
      </c>
      <c r="K4038" t="s">
        <v>2917</v>
      </c>
      <c r="L4038" t="s">
        <v>68</v>
      </c>
      <c r="N4038" t="str">
        <f>IF(ISBLANK(Sales[[#This Row],[return]]),"No",Sales[[#This Row],[return]])</f>
        <v>No</v>
      </c>
      <c r="O4038" s="2">
        <v>43153</v>
      </c>
      <c r="P4038" s="8" t="str">
        <f>TEXT(DAY(Sales[[#This Row],[OrderDate]]),"ddd")</f>
        <v>Sun</v>
      </c>
      <c r="Q4038" s="8" t="str">
        <f>TEXT(MONTH(Sales[[#This Row],[ShipDate]])*29,"mmm")</f>
        <v>Feb</v>
      </c>
      <c r="R4038">
        <v>286</v>
      </c>
      <c r="S4038" t="s">
        <v>2023</v>
      </c>
      <c r="T4038" t="s">
        <v>66</v>
      </c>
      <c r="U4038">
        <v>53209</v>
      </c>
      <c r="V4038" s="1">
        <v>0</v>
      </c>
      <c r="W4038">
        <v>137</v>
      </c>
      <c r="X4038">
        <v>9</v>
      </c>
      <c r="Y4038">
        <v>490</v>
      </c>
      <c r="AD4038"/>
    </row>
    <row r="4039" spans="1:30" x14ac:dyDescent="0.25">
      <c r="A4039" t="s">
        <v>40</v>
      </c>
      <c r="B4039" s="2">
        <v>43190</v>
      </c>
      <c r="C4039" s="35">
        <f>YEAR(Sales[[#This Row],[ShipDate]])</f>
        <v>2018</v>
      </c>
      <c r="D4039" t="s">
        <v>36</v>
      </c>
      <c r="E4039" t="s">
        <v>31</v>
      </c>
      <c r="F4039" t="s">
        <v>43</v>
      </c>
      <c r="G4039" t="s">
        <v>11</v>
      </c>
      <c r="H4039" t="s">
        <v>249</v>
      </c>
      <c r="I4039" t="s">
        <v>598</v>
      </c>
      <c r="J4039" t="s">
        <v>13</v>
      </c>
      <c r="K4039" t="s">
        <v>429</v>
      </c>
      <c r="L4039" t="s">
        <v>17</v>
      </c>
      <c r="N4039" t="str">
        <f>IF(ISBLANK(Sales[[#This Row],[return]]),"No",Sales[[#This Row],[return]])</f>
        <v>No</v>
      </c>
      <c r="O4039" s="2">
        <v>43186</v>
      </c>
      <c r="P4039" s="8" t="str">
        <f>TEXT(DAY(Sales[[#This Row],[OrderDate]]),"ddd")</f>
        <v>Fri</v>
      </c>
      <c r="Q4039" s="8" t="str">
        <f>TEXT(MONTH(Sales[[#This Row],[ShipDate]])*29,"mmm")</f>
        <v>Mar</v>
      </c>
      <c r="R4039">
        <v>497</v>
      </c>
      <c r="S4039" t="s">
        <v>1225</v>
      </c>
      <c r="T4039" t="s">
        <v>15</v>
      </c>
      <c r="U4039">
        <v>31907</v>
      </c>
      <c r="V4039" s="1">
        <v>0</v>
      </c>
      <c r="W4039">
        <v>9</v>
      </c>
      <c r="X4039">
        <v>1</v>
      </c>
      <c r="Y4039">
        <v>20</v>
      </c>
      <c r="AD4039"/>
    </row>
    <row r="4040" spans="1:30" x14ac:dyDescent="0.25">
      <c r="A4040" t="s">
        <v>40</v>
      </c>
      <c r="B4040" s="2">
        <v>43190</v>
      </c>
      <c r="C4040" s="35">
        <f>YEAR(Sales[[#This Row],[ShipDate]])</f>
        <v>2018</v>
      </c>
      <c r="D4040" t="s">
        <v>36</v>
      </c>
      <c r="E4040" t="s">
        <v>31</v>
      </c>
      <c r="F4040" t="s">
        <v>43</v>
      </c>
      <c r="G4040" t="s">
        <v>11</v>
      </c>
      <c r="H4040" t="s">
        <v>249</v>
      </c>
      <c r="I4040" t="s">
        <v>598</v>
      </c>
      <c r="J4040" t="s">
        <v>13</v>
      </c>
      <c r="K4040" t="s">
        <v>429</v>
      </c>
      <c r="L4040" t="s">
        <v>17</v>
      </c>
      <c r="N4040" t="str">
        <f>IF(ISBLANK(Sales[[#This Row],[return]]),"No",Sales[[#This Row],[return]])</f>
        <v>No</v>
      </c>
      <c r="O4040" s="2">
        <v>43186</v>
      </c>
      <c r="P4040" s="8" t="str">
        <f>TEXT(DAY(Sales[[#This Row],[OrderDate]]),"ddd")</f>
        <v>Fri</v>
      </c>
      <c r="Q4040" s="8" t="str">
        <f>TEXT(MONTH(Sales[[#This Row],[ShipDate]])*29,"mmm")</f>
        <v>Mar</v>
      </c>
      <c r="R4040">
        <v>571</v>
      </c>
      <c r="S4040" t="s">
        <v>1193</v>
      </c>
      <c r="T4040" t="s">
        <v>15</v>
      </c>
      <c r="U4040">
        <v>31907</v>
      </c>
      <c r="V4040" s="1">
        <v>0</v>
      </c>
      <c r="W4040">
        <v>11</v>
      </c>
      <c r="X4040">
        <v>4</v>
      </c>
      <c r="Y4040">
        <v>40</v>
      </c>
      <c r="AD4040"/>
    </row>
    <row r="4041" spans="1:30" x14ac:dyDescent="0.25">
      <c r="A4041" t="s">
        <v>40</v>
      </c>
      <c r="B4041" s="2">
        <v>43190</v>
      </c>
      <c r="C4041" s="35">
        <f>YEAR(Sales[[#This Row],[ShipDate]])</f>
        <v>2018</v>
      </c>
      <c r="D4041" t="s">
        <v>36</v>
      </c>
      <c r="E4041" t="s">
        <v>31</v>
      </c>
      <c r="F4041" t="s">
        <v>50</v>
      </c>
      <c r="G4041" t="s">
        <v>25</v>
      </c>
      <c r="H4041" t="s">
        <v>249</v>
      </c>
      <c r="I4041" t="s">
        <v>598</v>
      </c>
      <c r="J4041" t="s">
        <v>13</v>
      </c>
      <c r="K4041" t="s">
        <v>429</v>
      </c>
      <c r="L4041" t="s">
        <v>17</v>
      </c>
      <c r="N4041" t="str">
        <f>IF(ISBLANK(Sales[[#This Row],[return]]),"No",Sales[[#This Row],[return]])</f>
        <v>No</v>
      </c>
      <c r="O4041" s="2">
        <v>43186</v>
      </c>
      <c r="P4041" s="8" t="str">
        <f>TEXT(DAY(Sales[[#This Row],[OrderDate]]),"ddd")</f>
        <v>Fri</v>
      </c>
      <c r="Q4041" s="8" t="str">
        <f>TEXT(MONTH(Sales[[#This Row],[ShipDate]])*29,"mmm")</f>
        <v>Mar</v>
      </c>
      <c r="R4041">
        <v>46</v>
      </c>
      <c r="S4041" t="s">
        <v>3226</v>
      </c>
      <c r="T4041" t="s">
        <v>15</v>
      </c>
      <c r="U4041">
        <v>31907</v>
      </c>
      <c r="V4041" s="1">
        <v>0</v>
      </c>
      <c r="W4041">
        <v>16</v>
      </c>
      <c r="X4041">
        <v>2</v>
      </c>
      <c r="Y4041">
        <v>33</v>
      </c>
      <c r="AD4041"/>
    </row>
    <row r="4042" spans="1:30" x14ac:dyDescent="0.25">
      <c r="A4042" t="s">
        <v>40</v>
      </c>
      <c r="B4042" s="2">
        <v>43177</v>
      </c>
      <c r="C4042" s="35">
        <f>YEAR(Sales[[#This Row],[ShipDate]])</f>
        <v>2018</v>
      </c>
      <c r="D4042" t="s">
        <v>36</v>
      </c>
      <c r="E4042" t="s">
        <v>69</v>
      </c>
      <c r="F4042" t="s">
        <v>50</v>
      </c>
      <c r="G4042" t="s">
        <v>25</v>
      </c>
      <c r="H4042" t="s">
        <v>1827</v>
      </c>
      <c r="I4042" t="s">
        <v>32</v>
      </c>
      <c r="J4042" t="s">
        <v>13</v>
      </c>
      <c r="K4042" t="s">
        <v>2981</v>
      </c>
      <c r="L4042" t="s">
        <v>30</v>
      </c>
      <c r="N4042" t="str">
        <f>IF(ISBLANK(Sales[[#This Row],[return]]),"No",Sales[[#This Row],[return]])</f>
        <v>No</v>
      </c>
      <c r="O4042" s="2">
        <v>43172</v>
      </c>
      <c r="P4042" s="8" t="str">
        <f>TEXT(DAY(Sales[[#This Row],[OrderDate]]),"ddd")</f>
        <v>Fri</v>
      </c>
      <c r="Q4042" s="8" t="str">
        <f>TEXT(MONTH(Sales[[#This Row],[ShipDate]])*29,"mmm")</f>
        <v>Mar</v>
      </c>
      <c r="R4042">
        <v>408</v>
      </c>
      <c r="S4042" t="s">
        <v>1090</v>
      </c>
      <c r="T4042" t="s">
        <v>28</v>
      </c>
      <c r="U4042">
        <v>92503</v>
      </c>
      <c r="V4042" s="1">
        <v>0.2</v>
      </c>
      <c r="W4042">
        <v>19</v>
      </c>
      <c r="X4042">
        <v>7</v>
      </c>
      <c r="Y4042">
        <v>51</v>
      </c>
      <c r="AD4042"/>
    </row>
    <row r="4043" spans="1:30" x14ac:dyDescent="0.25">
      <c r="A4043" t="s">
        <v>10</v>
      </c>
      <c r="B4043" s="2">
        <v>43410</v>
      </c>
      <c r="C4043" s="35">
        <f>YEAR(Sales[[#This Row],[ShipDate]])</f>
        <v>2018</v>
      </c>
      <c r="D4043" t="s">
        <v>36</v>
      </c>
      <c r="E4043" t="s">
        <v>18</v>
      </c>
      <c r="F4043" t="s">
        <v>23</v>
      </c>
      <c r="G4043" t="s">
        <v>11</v>
      </c>
      <c r="H4043" t="s">
        <v>88</v>
      </c>
      <c r="I4043" t="s">
        <v>93</v>
      </c>
      <c r="J4043" t="s">
        <v>13</v>
      </c>
      <c r="K4043" t="s">
        <v>857</v>
      </c>
      <c r="L4043" t="s">
        <v>92</v>
      </c>
      <c r="N4043" t="str">
        <f>IF(ISBLANK(Sales[[#This Row],[return]]),"No",Sales[[#This Row],[return]])</f>
        <v>No</v>
      </c>
      <c r="O4043" s="2">
        <v>43404</v>
      </c>
      <c r="P4043" s="8" t="str">
        <f>TEXT(DAY(Sales[[#This Row],[OrderDate]]),"ddd")</f>
        <v>Tue</v>
      </c>
      <c r="Q4043" s="8" t="str">
        <f>TEXT(MONTH(Sales[[#This Row],[ShipDate]])*29,"mmm")</f>
        <v>Nov</v>
      </c>
      <c r="R4043">
        <v>845</v>
      </c>
      <c r="S4043" t="s">
        <v>1389</v>
      </c>
      <c r="T4043" t="s">
        <v>90</v>
      </c>
      <c r="U4043">
        <v>19143</v>
      </c>
      <c r="V4043" s="1">
        <v>0.3</v>
      </c>
      <c r="W4043">
        <v>-14</v>
      </c>
      <c r="X4043">
        <v>5</v>
      </c>
      <c r="Y4043">
        <v>493</v>
      </c>
      <c r="AD4043"/>
    </row>
    <row r="4044" spans="1:30" x14ac:dyDescent="0.25">
      <c r="A4044" t="s">
        <v>10</v>
      </c>
      <c r="B4044" s="2">
        <v>43246</v>
      </c>
      <c r="C4044" s="35">
        <f>YEAR(Sales[[#This Row],[ShipDate]])</f>
        <v>2018</v>
      </c>
      <c r="D4044" t="s">
        <v>607</v>
      </c>
      <c r="E4044" t="s">
        <v>18</v>
      </c>
      <c r="F4044" t="s">
        <v>23</v>
      </c>
      <c r="G4044" t="s">
        <v>11</v>
      </c>
      <c r="H4044" t="s">
        <v>64</v>
      </c>
      <c r="I4044" t="s">
        <v>70</v>
      </c>
      <c r="J4044" t="s">
        <v>13</v>
      </c>
      <c r="K4044" t="s">
        <v>1255</v>
      </c>
      <c r="L4044" t="s">
        <v>68</v>
      </c>
      <c r="N4044" t="str">
        <f>IF(ISBLANK(Sales[[#This Row],[return]]),"No",Sales[[#This Row],[return]])</f>
        <v>No</v>
      </c>
      <c r="O4044" s="2">
        <v>43246</v>
      </c>
      <c r="P4044" s="8" t="str">
        <f>TEXT(DAY(Sales[[#This Row],[OrderDate]]),"ddd")</f>
        <v>Thu</v>
      </c>
      <c r="Q4044" s="8" t="str">
        <f>TEXT(MONTH(Sales[[#This Row],[ShipDate]])*29,"mmm")</f>
        <v>May</v>
      </c>
      <c r="R4044">
        <v>1214</v>
      </c>
      <c r="S4044" t="s">
        <v>1256</v>
      </c>
      <c r="T4044" t="s">
        <v>66</v>
      </c>
      <c r="U4044">
        <v>76106</v>
      </c>
      <c r="V4044" s="1">
        <v>0.3</v>
      </c>
      <c r="W4044">
        <v>-89</v>
      </c>
      <c r="X4044">
        <v>5</v>
      </c>
      <c r="Y4044">
        <v>388</v>
      </c>
      <c r="AD4044"/>
    </row>
    <row r="4045" spans="1:30" x14ac:dyDescent="0.25">
      <c r="A4045" t="s">
        <v>10</v>
      </c>
      <c r="B4045" s="2">
        <v>43246</v>
      </c>
      <c r="C4045" s="35">
        <f>YEAR(Sales[[#This Row],[ShipDate]])</f>
        <v>2018</v>
      </c>
      <c r="D4045" t="s">
        <v>607</v>
      </c>
      <c r="E4045" t="s">
        <v>18</v>
      </c>
      <c r="F4045" t="s">
        <v>59</v>
      </c>
      <c r="G4045" t="s">
        <v>25</v>
      </c>
      <c r="H4045" t="s">
        <v>64</v>
      </c>
      <c r="I4045" t="s">
        <v>70</v>
      </c>
      <c r="J4045" t="s">
        <v>13</v>
      </c>
      <c r="K4045" t="s">
        <v>1255</v>
      </c>
      <c r="L4045" t="s">
        <v>68</v>
      </c>
      <c r="N4045" t="str">
        <f>IF(ISBLANK(Sales[[#This Row],[return]]),"No",Sales[[#This Row],[return]])</f>
        <v>No</v>
      </c>
      <c r="O4045" s="2">
        <v>43246</v>
      </c>
      <c r="P4045" s="8" t="str">
        <f>TEXT(DAY(Sales[[#This Row],[OrderDate]]),"ddd")</f>
        <v>Thu</v>
      </c>
      <c r="Q4045" s="8" t="str">
        <f>TEXT(MONTH(Sales[[#This Row],[ShipDate]])*29,"mmm")</f>
        <v>May</v>
      </c>
      <c r="R4045">
        <v>1816</v>
      </c>
      <c r="S4045" t="s">
        <v>1664</v>
      </c>
      <c r="T4045" t="s">
        <v>66</v>
      </c>
      <c r="U4045">
        <v>76106</v>
      </c>
      <c r="V4045" s="1">
        <v>0.2</v>
      </c>
      <c r="W4045">
        <v>4</v>
      </c>
      <c r="X4045">
        <v>2</v>
      </c>
      <c r="Y4045">
        <v>10</v>
      </c>
      <c r="AD4045"/>
    </row>
    <row r="4046" spans="1:30" x14ac:dyDescent="0.25">
      <c r="A4046" t="s">
        <v>10</v>
      </c>
      <c r="B4046" s="2">
        <v>43246</v>
      </c>
      <c r="C4046" s="35">
        <f>YEAR(Sales[[#This Row],[ShipDate]])</f>
        <v>2018</v>
      </c>
      <c r="D4046" t="s">
        <v>607</v>
      </c>
      <c r="E4046" t="s">
        <v>18</v>
      </c>
      <c r="F4046" t="s">
        <v>59</v>
      </c>
      <c r="G4046" t="s">
        <v>25</v>
      </c>
      <c r="H4046" t="s">
        <v>64</v>
      </c>
      <c r="I4046" t="s">
        <v>70</v>
      </c>
      <c r="J4046" t="s">
        <v>13</v>
      </c>
      <c r="K4046" t="s">
        <v>1255</v>
      </c>
      <c r="L4046" t="s">
        <v>68</v>
      </c>
      <c r="N4046" t="str">
        <f>IF(ISBLANK(Sales[[#This Row],[return]]),"No",Sales[[#This Row],[return]])</f>
        <v>No</v>
      </c>
      <c r="O4046" s="2">
        <v>43246</v>
      </c>
      <c r="P4046" s="8" t="str">
        <f>TEXT(DAY(Sales[[#This Row],[OrderDate]]),"ddd")</f>
        <v>Thu</v>
      </c>
      <c r="Q4046" s="8" t="str">
        <f>TEXT(MONTH(Sales[[#This Row],[ShipDate]])*29,"mmm")</f>
        <v>May</v>
      </c>
      <c r="R4046">
        <v>1597</v>
      </c>
      <c r="S4046" t="s">
        <v>229</v>
      </c>
      <c r="T4046" t="s">
        <v>66</v>
      </c>
      <c r="U4046">
        <v>76106</v>
      </c>
      <c r="V4046" s="1">
        <v>0.2</v>
      </c>
      <c r="W4046">
        <v>5</v>
      </c>
      <c r="X4046">
        <v>3</v>
      </c>
      <c r="Y4046">
        <v>14</v>
      </c>
      <c r="AD4046"/>
    </row>
    <row r="4047" spans="1:30" x14ac:dyDescent="0.25">
      <c r="A4047" t="s">
        <v>10</v>
      </c>
      <c r="B4047" s="2">
        <v>43246</v>
      </c>
      <c r="C4047" s="35">
        <f>YEAR(Sales[[#This Row],[ShipDate]])</f>
        <v>2018</v>
      </c>
      <c r="D4047" t="s">
        <v>607</v>
      </c>
      <c r="E4047" t="s">
        <v>18</v>
      </c>
      <c r="F4047" t="s">
        <v>99</v>
      </c>
      <c r="G4047" t="s">
        <v>46</v>
      </c>
      <c r="H4047" t="s">
        <v>64</v>
      </c>
      <c r="I4047" t="s">
        <v>70</v>
      </c>
      <c r="J4047" t="s">
        <v>13</v>
      </c>
      <c r="K4047" t="s">
        <v>1255</v>
      </c>
      <c r="L4047" t="s">
        <v>68</v>
      </c>
      <c r="N4047" t="str">
        <f>IF(ISBLANK(Sales[[#This Row],[return]]),"No",Sales[[#This Row],[return]])</f>
        <v>No</v>
      </c>
      <c r="O4047" s="2">
        <v>43246</v>
      </c>
      <c r="P4047" s="8" t="str">
        <f>TEXT(DAY(Sales[[#This Row],[OrderDate]]),"ddd")</f>
        <v>Thu</v>
      </c>
      <c r="Q4047" s="8" t="str">
        <f>TEXT(MONTH(Sales[[#This Row],[ShipDate]])*29,"mmm")</f>
        <v>May</v>
      </c>
      <c r="R4047">
        <v>1006</v>
      </c>
      <c r="S4047" t="s">
        <v>2398</v>
      </c>
      <c r="T4047" t="s">
        <v>66</v>
      </c>
      <c r="U4047">
        <v>76106</v>
      </c>
      <c r="V4047" s="1">
        <v>0.2</v>
      </c>
      <c r="W4047">
        <v>-7</v>
      </c>
      <c r="X4047">
        <v>1</v>
      </c>
      <c r="Y4047">
        <v>64</v>
      </c>
      <c r="AD4047"/>
    </row>
    <row r="4048" spans="1:30" x14ac:dyDescent="0.25">
      <c r="A4048" t="s">
        <v>24</v>
      </c>
      <c r="B4048" s="2">
        <v>43284</v>
      </c>
      <c r="C4048" s="35">
        <f>YEAR(Sales[[#This Row],[ShipDate]])</f>
        <v>2018</v>
      </c>
      <c r="D4048" t="s">
        <v>36</v>
      </c>
      <c r="E4048" t="s">
        <v>18</v>
      </c>
      <c r="F4048" t="s">
        <v>39</v>
      </c>
      <c r="G4048" t="s">
        <v>25</v>
      </c>
      <c r="H4048" t="s">
        <v>1690</v>
      </c>
      <c r="I4048" t="s">
        <v>655</v>
      </c>
      <c r="J4048" t="s">
        <v>13</v>
      </c>
      <c r="K4048" t="s">
        <v>1596</v>
      </c>
      <c r="L4048" t="s">
        <v>92</v>
      </c>
      <c r="N4048" t="str">
        <f>IF(ISBLANK(Sales[[#This Row],[return]]),"No",Sales[[#This Row],[return]])</f>
        <v>No</v>
      </c>
      <c r="O4048" s="2">
        <v>43277</v>
      </c>
      <c r="P4048" s="8" t="str">
        <f>TEXT(DAY(Sales[[#This Row],[OrderDate]]),"ddd")</f>
        <v>Thu</v>
      </c>
      <c r="Q4048" s="8" t="str">
        <f>TEXT(MONTH(Sales[[#This Row],[ShipDate]])*29,"mmm")</f>
        <v>Jul</v>
      </c>
      <c r="R4048">
        <v>1666</v>
      </c>
      <c r="S4048" t="s">
        <v>704</v>
      </c>
      <c r="T4048" t="s">
        <v>90</v>
      </c>
      <c r="U4048">
        <v>2908</v>
      </c>
      <c r="V4048" s="1">
        <v>0</v>
      </c>
      <c r="W4048">
        <v>1</v>
      </c>
      <c r="X4048">
        <v>5</v>
      </c>
      <c r="Y4048">
        <v>15</v>
      </c>
      <c r="AD4048"/>
    </row>
    <row r="4049" spans="1:30" x14ac:dyDescent="0.25">
      <c r="A4049" t="s">
        <v>24</v>
      </c>
      <c r="B4049" s="2">
        <v>43328</v>
      </c>
      <c r="C4049" s="35">
        <f>YEAR(Sales[[#This Row],[ShipDate]])</f>
        <v>2018</v>
      </c>
      <c r="D4049" t="s">
        <v>113</v>
      </c>
      <c r="E4049" t="s">
        <v>18</v>
      </c>
      <c r="F4049" t="s">
        <v>59</v>
      </c>
      <c r="G4049" t="s">
        <v>25</v>
      </c>
      <c r="H4049" t="s">
        <v>1568</v>
      </c>
      <c r="I4049" t="s">
        <v>180</v>
      </c>
      <c r="J4049" t="s">
        <v>13</v>
      </c>
      <c r="K4049" t="s">
        <v>1581</v>
      </c>
      <c r="L4049" t="s">
        <v>17</v>
      </c>
      <c r="N4049" t="str">
        <f>IF(ISBLANK(Sales[[#This Row],[return]]),"No",Sales[[#This Row],[return]])</f>
        <v>No</v>
      </c>
      <c r="O4049" s="2">
        <v>43326</v>
      </c>
      <c r="P4049" s="8" t="str">
        <f>TEXT(DAY(Sales[[#This Row],[OrderDate]]),"ddd")</f>
        <v>Sat</v>
      </c>
      <c r="Q4049" s="8" t="str">
        <f>TEXT(MONTH(Sales[[#This Row],[ShipDate]])*29,"mmm")</f>
        <v>Aug</v>
      </c>
      <c r="R4049">
        <v>1802</v>
      </c>
      <c r="S4049" t="s">
        <v>1786</v>
      </c>
      <c r="T4049" t="s">
        <v>15</v>
      </c>
      <c r="U4049">
        <v>37211</v>
      </c>
      <c r="V4049" s="1">
        <v>0.2</v>
      </c>
      <c r="W4049">
        <v>5</v>
      </c>
      <c r="X4049">
        <v>3</v>
      </c>
      <c r="Y4049">
        <v>16</v>
      </c>
      <c r="AD4049"/>
    </row>
    <row r="4050" spans="1:30" x14ac:dyDescent="0.25">
      <c r="A4050" t="s">
        <v>40</v>
      </c>
      <c r="B4050" s="2">
        <v>43369</v>
      </c>
      <c r="C4050" s="35">
        <f>YEAR(Sales[[#This Row],[ShipDate]])</f>
        <v>2018</v>
      </c>
      <c r="D4050" t="s">
        <v>36</v>
      </c>
      <c r="E4050" t="s">
        <v>31</v>
      </c>
      <c r="F4050" t="s">
        <v>43</v>
      </c>
      <c r="G4050" t="s">
        <v>11</v>
      </c>
      <c r="H4050" t="s">
        <v>846</v>
      </c>
      <c r="I4050" t="s">
        <v>74</v>
      </c>
      <c r="J4050" t="s">
        <v>13</v>
      </c>
      <c r="K4050" t="s">
        <v>1081</v>
      </c>
      <c r="L4050" t="s">
        <v>68</v>
      </c>
      <c r="N4050" t="str">
        <f>IF(ISBLANK(Sales[[#This Row],[return]]),"No",Sales[[#This Row],[return]])</f>
        <v>No</v>
      </c>
      <c r="O4050" s="2">
        <v>43365</v>
      </c>
      <c r="P4050" s="8" t="str">
        <f>TEXT(DAY(Sales[[#This Row],[OrderDate]]),"ddd")</f>
        <v>Sun</v>
      </c>
      <c r="Q4050" s="8" t="str">
        <f>TEXT(MONTH(Sales[[#This Row],[ShipDate]])*29,"mmm")</f>
        <v>Sep</v>
      </c>
      <c r="R4050">
        <v>496</v>
      </c>
      <c r="S4050" t="s">
        <v>1493</v>
      </c>
      <c r="T4050" t="s">
        <v>66</v>
      </c>
      <c r="U4050">
        <v>54302</v>
      </c>
      <c r="V4050" s="1">
        <v>0</v>
      </c>
      <c r="W4050">
        <v>8</v>
      </c>
      <c r="X4050">
        <v>2</v>
      </c>
      <c r="Y4050">
        <v>19</v>
      </c>
      <c r="AD4050"/>
    </row>
    <row r="4051" spans="1:30" x14ac:dyDescent="0.25">
      <c r="A4051" t="s">
        <v>24</v>
      </c>
      <c r="B4051" s="2">
        <v>43175</v>
      </c>
      <c r="C4051" s="35">
        <f>YEAR(Sales[[#This Row],[ShipDate]])</f>
        <v>2018</v>
      </c>
      <c r="D4051" t="s">
        <v>19</v>
      </c>
      <c r="E4051" t="s">
        <v>18</v>
      </c>
      <c r="F4051" t="s">
        <v>104</v>
      </c>
      <c r="G4051" t="s">
        <v>25</v>
      </c>
      <c r="H4051" t="s">
        <v>146</v>
      </c>
      <c r="I4051" t="s">
        <v>149</v>
      </c>
      <c r="J4051" t="s">
        <v>13</v>
      </c>
      <c r="K4051" t="s">
        <v>927</v>
      </c>
      <c r="L4051" t="s">
        <v>92</v>
      </c>
      <c r="N4051" t="str">
        <f>IF(ISBLANK(Sales[[#This Row],[return]]),"No",Sales[[#This Row],[return]])</f>
        <v>No</v>
      </c>
      <c r="O4051" s="2">
        <v>43171</v>
      </c>
      <c r="P4051" s="8" t="str">
        <f>TEXT(DAY(Sales[[#This Row],[OrderDate]]),"ddd")</f>
        <v>Thu</v>
      </c>
      <c r="Q4051" s="8" t="str">
        <f>TEXT(MONTH(Sales[[#This Row],[ShipDate]])*29,"mmm")</f>
        <v>Mar</v>
      </c>
      <c r="R4051">
        <v>1501</v>
      </c>
      <c r="S4051" t="s">
        <v>332</v>
      </c>
      <c r="T4051" t="s">
        <v>90</v>
      </c>
      <c r="U4051">
        <v>10024</v>
      </c>
      <c r="V4051" s="1">
        <v>0</v>
      </c>
      <c r="W4051">
        <v>13</v>
      </c>
      <c r="X4051">
        <v>3</v>
      </c>
      <c r="Y4051">
        <v>29</v>
      </c>
      <c r="AD4051"/>
    </row>
    <row r="4052" spans="1:30" x14ac:dyDescent="0.25">
      <c r="A4052" t="s">
        <v>24</v>
      </c>
      <c r="B4052" s="2">
        <v>43257</v>
      </c>
      <c r="C4052" s="35">
        <f>YEAR(Sales[[#This Row],[ShipDate]])</f>
        <v>2018</v>
      </c>
      <c r="D4052" t="s">
        <v>113</v>
      </c>
      <c r="E4052" t="s">
        <v>18</v>
      </c>
      <c r="F4052" t="s">
        <v>59</v>
      </c>
      <c r="G4052" t="s">
        <v>25</v>
      </c>
      <c r="H4052" t="s">
        <v>171</v>
      </c>
      <c r="I4052" t="s">
        <v>174</v>
      </c>
      <c r="J4052" t="s">
        <v>13</v>
      </c>
      <c r="K4052" t="s">
        <v>172</v>
      </c>
      <c r="L4052" t="s">
        <v>17</v>
      </c>
      <c r="N4052" t="str">
        <f>IF(ISBLANK(Sales[[#This Row],[return]]),"No",Sales[[#This Row],[return]])</f>
        <v>No</v>
      </c>
      <c r="O4052" s="2">
        <v>43255</v>
      </c>
      <c r="P4052" s="8" t="str">
        <f>TEXT(DAY(Sales[[#This Row],[OrderDate]]),"ddd")</f>
        <v>Wed</v>
      </c>
      <c r="Q4052" s="8" t="str">
        <f>TEXT(MONTH(Sales[[#This Row],[ShipDate]])*29,"mmm")</f>
        <v>Jun</v>
      </c>
      <c r="R4052">
        <v>1464</v>
      </c>
      <c r="S4052" t="s">
        <v>173</v>
      </c>
      <c r="T4052" t="s">
        <v>15</v>
      </c>
      <c r="U4052">
        <v>22153</v>
      </c>
      <c r="V4052" s="1">
        <v>0</v>
      </c>
      <c r="W4052">
        <v>36</v>
      </c>
      <c r="X4052">
        <v>2</v>
      </c>
      <c r="Y4052">
        <v>76</v>
      </c>
      <c r="AD4052"/>
    </row>
    <row r="4053" spans="1:30" x14ac:dyDescent="0.25">
      <c r="A4053" t="s">
        <v>40</v>
      </c>
      <c r="B4053" s="2">
        <v>43277</v>
      </c>
      <c r="C4053" s="35">
        <f>YEAR(Sales[[#This Row],[ShipDate]])</f>
        <v>2018</v>
      </c>
      <c r="D4053" t="s">
        <v>36</v>
      </c>
      <c r="E4053" t="s">
        <v>18</v>
      </c>
      <c r="F4053" t="s">
        <v>21</v>
      </c>
      <c r="G4053" t="s">
        <v>11</v>
      </c>
      <c r="H4053" t="s">
        <v>146</v>
      </c>
      <c r="I4053" t="s">
        <v>149</v>
      </c>
      <c r="J4053" t="s">
        <v>13</v>
      </c>
      <c r="K4053" t="s">
        <v>1171</v>
      </c>
      <c r="L4053" t="s">
        <v>92</v>
      </c>
      <c r="N4053" t="str">
        <f>IF(ISBLANK(Sales[[#This Row],[return]]),"No",Sales[[#This Row],[return]])</f>
        <v>No</v>
      </c>
      <c r="O4053" s="2">
        <v>43272</v>
      </c>
      <c r="P4053" s="8" t="str">
        <f>TEXT(DAY(Sales[[#This Row],[OrderDate]]),"ddd")</f>
        <v>Sat</v>
      </c>
      <c r="Q4053" s="8" t="str">
        <f>TEXT(MONTH(Sales[[#This Row],[ShipDate]])*29,"mmm")</f>
        <v>Jun</v>
      </c>
      <c r="R4053">
        <v>1228</v>
      </c>
      <c r="S4053" t="s">
        <v>3107</v>
      </c>
      <c r="T4053" t="s">
        <v>90</v>
      </c>
      <c r="U4053">
        <v>10011</v>
      </c>
      <c r="V4053" s="1">
        <v>0.2</v>
      </c>
      <c r="W4053">
        <v>-44</v>
      </c>
      <c r="X4053">
        <v>2</v>
      </c>
      <c r="Y4053">
        <v>354</v>
      </c>
      <c r="AD4053"/>
    </row>
    <row r="4054" spans="1:30" x14ac:dyDescent="0.25">
      <c r="A4054" t="s">
        <v>40</v>
      </c>
      <c r="B4054" s="2">
        <v>43277</v>
      </c>
      <c r="C4054" s="35">
        <f>YEAR(Sales[[#This Row],[ShipDate]])</f>
        <v>2018</v>
      </c>
      <c r="D4054" t="s">
        <v>36</v>
      </c>
      <c r="E4054" t="s">
        <v>18</v>
      </c>
      <c r="F4054" t="s">
        <v>50</v>
      </c>
      <c r="G4054" t="s">
        <v>25</v>
      </c>
      <c r="H4054" t="s">
        <v>146</v>
      </c>
      <c r="I4054" t="s">
        <v>149</v>
      </c>
      <c r="J4054" t="s">
        <v>13</v>
      </c>
      <c r="K4054" t="s">
        <v>1171</v>
      </c>
      <c r="L4054" t="s">
        <v>92</v>
      </c>
      <c r="N4054" t="str">
        <f>IF(ISBLANK(Sales[[#This Row],[return]]),"No",Sales[[#This Row],[return]])</f>
        <v>No</v>
      </c>
      <c r="O4054" s="2">
        <v>43272</v>
      </c>
      <c r="P4054" s="8" t="str">
        <f>TEXT(DAY(Sales[[#This Row],[OrderDate]]),"ddd")</f>
        <v>Sat</v>
      </c>
      <c r="Q4054" s="8" t="str">
        <f>TEXT(MONTH(Sales[[#This Row],[ShipDate]])*29,"mmm")</f>
        <v>Jun</v>
      </c>
      <c r="R4054">
        <v>1489</v>
      </c>
      <c r="S4054" t="s">
        <v>1908</v>
      </c>
      <c r="T4054" t="s">
        <v>90</v>
      </c>
      <c r="U4054">
        <v>10011</v>
      </c>
      <c r="V4054" s="1">
        <v>0.2</v>
      </c>
      <c r="W4054">
        <v>13</v>
      </c>
      <c r="X4054">
        <v>5</v>
      </c>
      <c r="Y4054">
        <v>37</v>
      </c>
      <c r="AD4054"/>
    </row>
    <row r="4055" spans="1:30" x14ac:dyDescent="0.25">
      <c r="A4055" t="s">
        <v>40</v>
      </c>
      <c r="B4055" s="2">
        <v>43277</v>
      </c>
      <c r="C4055" s="35">
        <f>YEAR(Sales[[#This Row],[ShipDate]])</f>
        <v>2018</v>
      </c>
      <c r="D4055" t="s">
        <v>36</v>
      </c>
      <c r="E4055" t="s">
        <v>18</v>
      </c>
      <c r="F4055" t="s">
        <v>50</v>
      </c>
      <c r="G4055" t="s">
        <v>25</v>
      </c>
      <c r="H4055" t="s">
        <v>146</v>
      </c>
      <c r="I4055" t="s">
        <v>149</v>
      </c>
      <c r="J4055" t="s">
        <v>13</v>
      </c>
      <c r="K4055" t="s">
        <v>1171</v>
      </c>
      <c r="L4055" t="s">
        <v>92</v>
      </c>
      <c r="N4055" t="str">
        <f>IF(ISBLANK(Sales[[#This Row],[return]]),"No",Sales[[#This Row],[return]])</f>
        <v>No</v>
      </c>
      <c r="O4055" s="2">
        <v>43272</v>
      </c>
      <c r="P4055" s="8" t="str">
        <f>TEXT(DAY(Sales[[#This Row],[OrderDate]]),"ddd")</f>
        <v>Sat</v>
      </c>
      <c r="Q4055" s="8" t="str">
        <f>TEXT(MONTH(Sales[[#This Row],[ShipDate]])*29,"mmm")</f>
        <v>Jun</v>
      </c>
      <c r="R4055">
        <v>1310</v>
      </c>
      <c r="S4055" t="s">
        <v>3249</v>
      </c>
      <c r="T4055" t="s">
        <v>90</v>
      </c>
      <c r="U4055">
        <v>10011</v>
      </c>
      <c r="V4055" s="1">
        <v>0.2</v>
      </c>
      <c r="W4055">
        <v>60</v>
      </c>
      <c r="X4055">
        <v>6</v>
      </c>
      <c r="Y4055">
        <v>186</v>
      </c>
      <c r="AD4055"/>
    </row>
    <row r="4056" spans="1:30" x14ac:dyDescent="0.25">
      <c r="A4056" t="s">
        <v>40</v>
      </c>
      <c r="B4056" s="2">
        <v>43418</v>
      </c>
      <c r="C4056" s="35">
        <f>YEAR(Sales[[#This Row],[ShipDate]])</f>
        <v>2018</v>
      </c>
      <c r="D4056" t="s">
        <v>36</v>
      </c>
      <c r="E4056" t="s">
        <v>31</v>
      </c>
      <c r="F4056" t="s">
        <v>43</v>
      </c>
      <c r="G4056" t="s">
        <v>11</v>
      </c>
      <c r="H4056" t="s">
        <v>171</v>
      </c>
      <c r="I4056" t="s">
        <v>299</v>
      </c>
      <c r="J4056" t="s">
        <v>13</v>
      </c>
      <c r="K4056" t="s">
        <v>2682</v>
      </c>
      <c r="L4056" t="s">
        <v>68</v>
      </c>
      <c r="N4056" t="str">
        <f>IF(ISBLANK(Sales[[#This Row],[return]]),"No",Sales[[#This Row],[return]])</f>
        <v>No</v>
      </c>
      <c r="O4056" s="2">
        <v>43414</v>
      </c>
      <c r="P4056" s="8" t="str">
        <f>TEXT(DAY(Sales[[#This Row],[OrderDate]]),"ddd")</f>
        <v>Tue</v>
      </c>
      <c r="Q4056" s="8" t="str">
        <f>TEXT(MONTH(Sales[[#This Row],[ShipDate]])*29,"mmm")</f>
        <v>Nov</v>
      </c>
      <c r="R4056">
        <v>25</v>
      </c>
      <c r="S4056" t="s">
        <v>1226</v>
      </c>
      <c r="T4056" t="s">
        <v>66</v>
      </c>
      <c r="U4056">
        <v>65807</v>
      </c>
      <c r="V4056" s="1">
        <v>0</v>
      </c>
      <c r="W4056">
        <v>17</v>
      </c>
      <c r="X4056">
        <v>2</v>
      </c>
      <c r="Y4056">
        <v>37</v>
      </c>
      <c r="AD4056"/>
    </row>
    <row r="4057" spans="1:30" x14ac:dyDescent="0.25">
      <c r="A4057" t="s">
        <v>40</v>
      </c>
      <c r="B4057" s="2">
        <v>43418</v>
      </c>
      <c r="C4057" s="35">
        <f>YEAR(Sales[[#This Row],[ShipDate]])</f>
        <v>2018</v>
      </c>
      <c r="D4057" t="s">
        <v>36</v>
      </c>
      <c r="E4057" t="s">
        <v>31</v>
      </c>
      <c r="F4057" t="s">
        <v>50</v>
      </c>
      <c r="G4057" t="s">
        <v>25</v>
      </c>
      <c r="H4057" t="s">
        <v>171</v>
      </c>
      <c r="I4057" t="s">
        <v>299</v>
      </c>
      <c r="J4057" t="s">
        <v>13</v>
      </c>
      <c r="K4057" t="s">
        <v>2682</v>
      </c>
      <c r="L4057" t="s">
        <v>68</v>
      </c>
      <c r="N4057" t="str">
        <f>IF(ISBLANK(Sales[[#This Row],[return]]),"No",Sales[[#This Row],[return]])</f>
        <v>No</v>
      </c>
      <c r="O4057" s="2">
        <v>43414</v>
      </c>
      <c r="P4057" s="8" t="str">
        <f>TEXT(DAY(Sales[[#This Row],[OrderDate]]),"ddd")</f>
        <v>Tue</v>
      </c>
      <c r="Q4057" s="8" t="str">
        <f>TEXT(MONTH(Sales[[#This Row],[ShipDate]])*29,"mmm")</f>
        <v>Nov</v>
      </c>
      <c r="R4057">
        <v>1647</v>
      </c>
      <c r="S4057" t="s">
        <v>3214</v>
      </c>
      <c r="T4057" t="s">
        <v>66</v>
      </c>
      <c r="U4057">
        <v>65807</v>
      </c>
      <c r="V4057" s="1">
        <v>0</v>
      </c>
      <c r="W4057">
        <v>39</v>
      </c>
      <c r="X4057">
        <v>2</v>
      </c>
      <c r="Y4057">
        <v>82</v>
      </c>
      <c r="AD4057"/>
    </row>
    <row r="4058" spans="1:30" x14ac:dyDescent="0.25">
      <c r="A4058" t="s">
        <v>40</v>
      </c>
      <c r="B4058" s="2">
        <v>43426</v>
      </c>
      <c r="C4058" s="35">
        <f>YEAR(Sales[[#This Row],[ShipDate]])</f>
        <v>2018</v>
      </c>
      <c r="D4058" t="s">
        <v>36</v>
      </c>
      <c r="E4058" t="s">
        <v>69</v>
      </c>
      <c r="F4058" t="s">
        <v>23</v>
      </c>
      <c r="G4058" t="s">
        <v>11</v>
      </c>
      <c r="H4058" t="s">
        <v>300</v>
      </c>
      <c r="I4058" t="s">
        <v>70</v>
      </c>
      <c r="J4058" t="s">
        <v>13</v>
      </c>
      <c r="K4058" t="s">
        <v>114</v>
      </c>
      <c r="L4058" t="s">
        <v>68</v>
      </c>
      <c r="N4058" t="str">
        <f>IF(ISBLANK(Sales[[#This Row],[return]]),"No",Sales[[#This Row],[return]])</f>
        <v>No</v>
      </c>
      <c r="O4058" s="2">
        <v>43422</v>
      </c>
      <c r="P4058" s="8" t="str">
        <f>TEXT(DAY(Sales[[#This Row],[OrderDate]]),"ddd")</f>
        <v>Wed</v>
      </c>
      <c r="Q4058" s="8" t="str">
        <f>TEXT(MONTH(Sales[[#This Row],[ShipDate]])*29,"mmm")</f>
        <v>Nov</v>
      </c>
      <c r="R4058">
        <v>772</v>
      </c>
      <c r="S4058" t="s">
        <v>349</v>
      </c>
      <c r="T4058" t="s">
        <v>66</v>
      </c>
      <c r="U4058">
        <v>77506</v>
      </c>
      <c r="V4058" s="1">
        <v>0.3</v>
      </c>
      <c r="W4058">
        <v>-18</v>
      </c>
      <c r="X4058">
        <v>6</v>
      </c>
      <c r="Y4058">
        <v>255</v>
      </c>
      <c r="AD4058"/>
    </row>
    <row r="4059" spans="1:30" x14ac:dyDescent="0.25">
      <c r="A4059" t="s">
        <v>40</v>
      </c>
      <c r="B4059" s="2">
        <v>43426</v>
      </c>
      <c r="C4059" s="35">
        <f>YEAR(Sales[[#This Row],[ShipDate]])</f>
        <v>2018</v>
      </c>
      <c r="D4059" t="s">
        <v>36</v>
      </c>
      <c r="E4059" t="s">
        <v>69</v>
      </c>
      <c r="F4059" t="s">
        <v>45</v>
      </c>
      <c r="G4059" t="s">
        <v>25</v>
      </c>
      <c r="H4059" t="s">
        <v>300</v>
      </c>
      <c r="I4059" t="s">
        <v>70</v>
      </c>
      <c r="J4059" t="s">
        <v>13</v>
      </c>
      <c r="K4059" t="s">
        <v>114</v>
      </c>
      <c r="L4059" t="s">
        <v>68</v>
      </c>
      <c r="N4059" t="str">
        <f>IF(ISBLANK(Sales[[#This Row],[return]]),"No",Sales[[#This Row],[return]])</f>
        <v>No</v>
      </c>
      <c r="O4059" s="2">
        <v>43422</v>
      </c>
      <c r="P4059" s="8" t="str">
        <f>TEXT(DAY(Sales[[#This Row],[OrderDate]]),"ddd")</f>
        <v>Wed</v>
      </c>
      <c r="Q4059" s="8" t="str">
        <f>TEXT(MONTH(Sales[[#This Row],[ShipDate]])*29,"mmm")</f>
        <v>Nov</v>
      </c>
      <c r="R4059">
        <v>29</v>
      </c>
      <c r="S4059" t="s">
        <v>380</v>
      </c>
      <c r="T4059" t="s">
        <v>66</v>
      </c>
      <c r="U4059">
        <v>77506</v>
      </c>
      <c r="V4059" s="1">
        <v>0.2</v>
      </c>
      <c r="W4059">
        <v>1</v>
      </c>
      <c r="X4059">
        <v>2</v>
      </c>
      <c r="Y4059">
        <v>6</v>
      </c>
      <c r="AD4059"/>
    </row>
    <row r="4060" spans="1:30" x14ac:dyDescent="0.25">
      <c r="A4060" t="s">
        <v>40</v>
      </c>
      <c r="B4060" s="2">
        <v>43426</v>
      </c>
      <c r="C4060" s="35">
        <f>YEAR(Sales[[#This Row],[ShipDate]])</f>
        <v>2018</v>
      </c>
      <c r="D4060" t="s">
        <v>36</v>
      </c>
      <c r="E4060" t="s">
        <v>69</v>
      </c>
      <c r="F4060" t="s">
        <v>33</v>
      </c>
      <c r="G4060" t="s">
        <v>25</v>
      </c>
      <c r="H4060" t="s">
        <v>300</v>
      </c>
      <c r="I4060" t="s">
        <v>70</v>
      </c>
      <c r="J4060" t="s">
        <v>13</v>
      </c>
      <c r="K4060" t="s">
        <v>114</v>
      </c>
      <c r="L4060" t="s">
        <v>68</v>
      </c>
      <c r="N4060" t="str">
        <f>IF(ISBLANK(Sales[[#This Row],[return]]),"No",Sales[[#This Row],[return]])</f>
        <v>No</v>
      </c>
      <c r="O4060" s="2">
        <v>43422</v>
      </c>
      <c r="P4060" s="8" t="str">
        <f>TEXT(DAY(Sales[[#This Row],[OrderDate]]),"ddd")</f>
        <v>Wed</v>
      </c>
      <c r="Q4060" s="8" t="str">
        <f>TEXT(MONTH(Sales[[#This Row],[ShipDate]])*29,"mmm")</f>
        <v>Nov</v>
      </c>
      <c r="R4060">
        <v>179</v>
      </c>
      <c r="S4060" t="s">
        <v>1019</v>
      </c>
      <c r="T4060" t="s">
        <v>66</v>
      </c>
      <c r="U4060">
        <v>77506</v>
      </c>
      <c r="V4060" s="1">
        <v>0.2</v>
      </c>
      <c r="W4060">
        <v>16</v>
      </c>
      <c r="X4060">
        <v>2</v>
      </c>
      <c r="Y4060">
        <v>49</v>
      </c>
      <c r="AD4060"/>
    </row>
    <row r="4061" spans="1:30" x14ac:dyDescent="0.25">
      <c r="A4061" t="s">
        <v>40</v>
      </c>
      <c r="B4061" s="2">
        <v>43426</v>
      </c>
      <c r="C4061" s="35">
        <f>YEAR(Sales[[#This Row],[ShipDate]])</f>
        <v>2018</v>
      </c>
      <c r="D4061" t="s">
        <v>36</v>
      </c>
      <c r="E4061" t="s">
        <v>69</v>
      </c>
      <c r="F4061" t="s">
        <v>59</v>
      </c>
      <c r="G4061" t="s">
        <v>25</v>
      </c>
      <c r="H4061" t="s">
        <v>300</v>
      </c>
      <c r="I4061" t="s">
        <v>70</v>
      </c>
      <c r="J4061" t="s">
        <v>13</v>
      </c>
      <c r="K4061" t="s">
        <v>114</v>
      </c>
      <c r="L4061" t="s">
        <v>68</v>
      </c>
      <c r="N4061" t="str">
        <f>IF(ISBLANK(Sales[[#This Row],[return]]),"No",Sales[[#This Row],[return]])</f>
        <v>No</v>
      </c>
      <c r="O4061" s="2">
        <v>43422</v>
      </c>
      <c r="P4061" s="8" t="str">
        <f>TEXT(DAY(Sales[[#This Row],[OrderDate]]),"ddd")</f>
        <v>Wed</v>
      </c>
      <c r="Q4061" s="8" t="str">
        <f>TEXT(MONTH(Sales[[#This Row],[ShipDate]])*29,"mmm")</f>
        <v>Nov</v>
      </c>
      <c r="R4061">
        <v>1671</v>
      </c>
      <c r="S4061" t="s">
        <v>588</v>
      </c>
      <c r="T4061" t="s">
        <v>66</v>
      </c>
      <c r="U4061">
        <v>77506</v>
      </c>
      <c r="V4061" s="1">
        <v>0.2</v>
      </c>
      <c r="W4061">
        <v>7</v>
      </c>
      <c r="X4061">
        <v>2</v>
      </c>
      <c r="Y4061">
        <v>20</v>
      </c>
      <c r="AD4061"/>
    </row>
    <row r="4062" spans="1:30" x14ac:dyDescent="0.25">
      <c r="A4062" t="s">
        <v>10</v>
      </c>
      <c r="B4062" s="2">
        <v>43162</v>
      </c>
      <c r="C4062" s="35">
        <f>YEAR(Sales[[#This Row],[ShipDate]])</f>
        <v>2018</v>
      </c>
      <c r="D4062" t="s">
        <v>607</v>
      </c>
      <c r="E4062" t="s">
        <v>31</v>
      </c>
      <c r="F4062" t="s">
        <v>43</v>
      </c>
      <c r="G4062" t="s">
        <v>11</v>
      </c>
      <c r="H4062" t="s">
        <v>79</v>
      </c>
      <c r="I4062" t="s">
        <v>32</v>
      </c>
      <c r="J4062" t="s">
        <v>13</v>
      </c>
      <c r="K4062" t="s">
        <v>2633</v>
      </c>
      <c r="L4062" t="s">
        <v>30</v>
      </c>
      <c r="N4062" t="str">
        <f>IF(ISBLANK(Sales[[#This Row],[return]]),"No",Sales[[#This Row],[return]])</f>
        <v>No</v>
      </c>
      <c r="O4062" s="2">
        <v>43162</v>
      </c>
      <c r="P4062" s="8" t="str">
        <f>TEXT(DAY(Sales[[#This Row],[OrderDate]]),"ddd")</f>
        <v>Tue</v>
      </c>
      <c r="Q4062" s="8" t="str">
        <f>TEXT(MONTH(Sales[[#This Row],[ShipDate]])*29,"mmm")</f>
        <v>Mar</v>
      </c>
      <c r="R4062">
        <v>615</v>
      </c>
      <c r="S4062" t="s">
        <v>3200</v>
      </c>
      <c r="T4062" t="s">
        <v>28</v>
      </c>
      <c r="U4062">
        <v>94110</v>
      </c>
      <c r="V4062" s="1">
        <v>0</v>
      </c>
      <c r="W4062">
        <v>12</v>
      </c>
      <c r="X4062">
        <v>3</v>
      </c>
      <c r="Y4062">
        <v>35</v>
      </c>
      <c r="AD4062"/>
    </row>
    <row r="4063" spans="1:30" x14ac:dyDescent="0.25">
      <c r="A4063" t="s">
        <v>10</v>
      </c>
      <c r="B4063" s="2">
        <v>43162</v>
      </c>
      <c r="C4063" s="35">
        <f>YEAR(Sales[[#This Row],[ShipDate]])</f>
        <v>2018</v>
      </c>
      <c r="D4063" t="s">
        <v>607</v>
      </c>
      <c r="E4063" t="s">
        <v>31</v>
      </c>
      <c r="F4063" t="s">
        <v>290</v>
      </c>
      <c r="G4063" t="s">
        <v>25</v>
      </c>
      <c r="H4063" t="s">
        <v>79</v>
      </c>
      <c r="I4063" t="s">
        <v>32</v>
      </c>
      <c r="J4063" t="s">
        <v>13</v>
      </c>
      <c r="K4063" t="s">
        <v>2633</v>
      </c>
      <c r="L4063" t="s">
        <v>30</v>
      </c>
      <c r="N4063" t="str">
        <f>IF(ISBLANK(Sales[[#This Row],[return]]),"No",Sales[[#This Row],[return]])</f>
        <v>No</v>
      </c>
      <c r="O4063" s="2">
        <v>43162</v>
      </c>
      <c r="P4063" s="8" t="str">
        <f>TEXT(DAY(Sales[[#This Row],[OrderDate]]),"ddd")</f>
        <v>Tue</v>
      </c>
      <c r="Q4063" s="8" t="str">
        <f>TEXT(MONTH(Sales[[#This Row],[ShipDate]])*29,"mmm")</f>
        <v>Mar</v>
      </c>
      <c r="R4063">
        <v>597</v>
      </c>
      <c r="S4063" t="s">
        <v>3251</v>
      </c>
      <c r="T4063" t="s">
        <v>28</v>
      </c>
      <c r="U4063">
        <v>94110</v>
      </c>
      <c r="V4063" s="1">
        <v>0</v>
      </c>
      <c r="W4063">
        <v>8</v>
      </c>
      <c r="X4063">
        <v>3</v>
      </c>
      <c r="Y4063">
        <v>25</v>
      </c>
      <c r="AD4063"/>
    </row>
    <row r="4064" spans="1:30" x14ac:dyDescent="0.25">
      <c r="A4064" t="s">
        <v>40</v>
      </c>
      <c r="B4064" s="2">
        <v>43186</v>
      </c>
      <c r="C4064" s="35">
        <f>YEAR(Sales[[#This Row],[ShipDate]])</f>
        <v>2018</v>
      </c>
      <c r="D4064" t="s">
        <v>19</v>
      </c>
      <c r="E4064" t="s">
        <v>31</v>
      </c>
      <c r="F4064" t="s">
        <v>45</v>
      </c>
      <c r="G4064" t="s">
        <v>25</v>
      </c>
      <c r="H4064" t="s">
        <v>146</v>
      </c>
      <c r="I4064" t="s">
        <v>149</v>
      </c>
      <c r="J4064" t="s">
        <v>13</v>
      </c>
      <c r="K4064" t="s">
        <v>2624</v>
      </c>
      <c r="L4064" t="s">
        <v>92</v>
      </c>
      <c r="N4064" t="str">
        <f>IF(ISBLANK(Sales[[#This Row],[return]]),"No",Sales[[#This Row],[return]])</f>
        <v>No</v>
      </c>
      <c r="O4064" s="2">
        <v>43184</v>
      </c>
      <c r="P4064" s="8" t="str">
        <f>TEXT(DAY(Sales[[#This Row],[OrderDate]]),"ddd")</f>
        <v>Wed</v>
      </c>
      <c r="Q4064" s="8" t="str">
        <f>TEXT(MONTH(Sales[[#This Row],[ShipDate]])*29,"mmm")</f>
        <v>Mar</v>
      </c>
      <c r="R4064">
        <v>1133</v>
      </c>
      <c r="S4064" t="s">
        <v>1942</v>
      </c>
      <c r="T4064" t="s">
        <v>90</v>
      </c>
      <c r="U4064">
        <v>10024</v>
      </c>
      <c r="V4064" s="1">
        <v>0</v>
      </c>
      <c r="W4064">
        <v>18</v>
      </c>
      <c r="X4064">
        <v>3</v>
      </c>
      <c r="Y4064">
        <v>60</v>
      </c>
      <c r="AD4064"/>
    </row>
    <row r="4065" spans="1:30" x14ac:dyDescent="0.25">
      <c r="A4065" t="s">
        <v>24</v>
      </c>
      <c r="B4065" s="2">
        <v>43297</v>
      </c>
      <c r="C4065" s="35">
        <f>YEAR(Sales[[#This Row],[ShipDate]])</f>
        <v>2018</v>
      </c>
      <c r="D4065" t="s">
        <v>113</v>
      </c>
      <c r="E4065" t="s">
        <v>18</v>
      </c>
      <c r="F4065" t="s">
        <v>290</v>
      </c>
      <c r="G4065" t="s">
        <v>25</v>
      </c>
      <c r="H4065" t="s">
        <v>88</v>
      </c>
      <c r="I4065" t="s">
        <v>93</v>
      </c>
      <c r="J4065" t="s">
        <v>13</v>
      </c>
      <c r="K4065" t="s">
        <v>910</v>
      </c>
      <c r="L4065" t="s">
        <v>92</v>
      </c>
      <c r="N4065" t="str">
        <f>IF(ISBLANK(Sales[[#This Row],[return]]),"No",Sales[[#This Row],[return]])</f>
        <v>No</v>
      </c>
      <c r="O4065" s="2">
        <v>43295</v>
      </c>
      <c r="P4065" s="8" t="str">
        <f>TEXT(DAY(Sales[[#This Row],[OrderDate]]),"ddd")</f>
        <v>Sat</v>
      </c>
      <c r="Q4065" s="8" t="str">
        <f>TEXT(MONTH(Sales[[#This Row],[ShipDate]])*29,"mmm")</f>
        <v>Jul</v>
      </c>
      <c r="R4065">
        <v>87</v>
      </c>
      <c r="S4065" t="s">
        <v>911</v>
      </c>
      <c r="T4065" t="s">
        <v>90</v>
      </c>
      <c r="U4065">
        <v>19134</v>
      </c>
      <c r="V4065" s="1">
        <v>0.2</v>
      </c>
      <c r="W4065">
        <v>1</v>
      </c>
      <c r="X4065">
        <v>2</v>
      </c>
      <c r="Y4065">
        <v>12</v>
      </c>
      <c r="AD4065"/>
    </row>
    <row r="4066" spans="1:30" x14ac:dyDescent="0.25">
      <c r="A4066" t="s">
        <v>24</v>
      </c>
      <c r="B4066" s="2">
        <v>43365</v>
      </c>
      <c r="C4066" s="35">
        <f>YEAR(Sales[[#This Row],[ShipDate]])</f>
        <v>2018</v>
      </c>
      <c r="D4066" t="s">
        <v>113</v>
      </c>
      <c r="E4066" t="s">
        <v>69</v>
      </c>
      <c r="F4066" t="s">
        <v>43</v>
      </c>
      <c r="G4066" t="s">
        <v>11</v>
      </c>
      <c r="H4066" t="s">
        <v>88</v>
      </c>
      <c r="I4066" t="s">
        <v>93</v>
      </c>
      <c r="J4066" t="s">
        <v>13</v>
      </c>
      <c r="K4066" t="s">
        <v>2909</v>
      </c>
      <c r="L4066" t="s">
        <v>92</v>
      </c>
      <c r="N4066" t="str">
        <f>IF(ISBLANK(Sales[[#This Row],[return]]),"No",Sales[[#This Row],[return]])</f>
        <v>No</v>
      </c>
      <c r="O4066" s="2">
        <v>43362</v>
      </c>
      <c r="P4066" s="8" t="str">
        <f>TEXT(DAY(Sales[[#This Row],[OrderDate]]),"ddd")</f>
        <v>Thu</v>
      </c>
      <c r="Q4066" s="8" t="str">
        <f>TEXT(MONTH(Sales[[#This Row],[ShipDate]])*29,"mmm")</f>
        <v>Sep</v>
      </c>
      <c r="R4066">
        <v>1187</v>
      </c>
      <c r="S4066" t="s">
        <v>1268</v>
      </c>
      <c r="T4066" t="s">
        <v>90</v>
      </c>
      <c r="U4066">
        <v>19140</v>
      </c>
      <c r="V4066" s="1">
        <v>0.2</v>
      </c>
      <c r="W4066">
        <v>4</v>
      </c>
      <c r="X4066">
        <v>3</v>
      </c>
      <c r="Y4066">
        <v>26</v>
      </c>
      <c r="AD4066"/>
    </row>
    <row r="4067" spans="1:30" x14ac:dyDescent="0.25">
      <c r="A4067" t="s">
        <v>10</v>
      </c>
      <c r="B4067" s="2">
        <v>43371</v>
      </c>
      <c r="C4067" s="35">
        <f>YEAR(Sales[[#This Row],[ShipDate]])</f>
        <v>2018</v>
      </c>
      <c r="D4067" t="s">
        <v>36</v>
      </c>
      <c r="E4067" t="s">
        <v>18</v>
      </c>
      <c r="F4067" t="s">
        <v>45</v>
      </c>
      <c r="G4067" t="s">
        <v>25</v>
      </c>
      <c r="H4067" t="s">
        <v>88</v>
      </c>
      <c r="I4067" t="s">
        <v>93</v>
      </c>
      <c r="J4067" t="s">
        <v>13</v>
      </c>
      <c r="K4067" t="s">
        <v>1424</v>
      </c>
      <c r="L4067" t="s">
        <v>92</v>
      </c>
      <c r="N4067" t="str">
        <f>IF(ISBLANK(Sales[[#This Row],[return]]),"No",Sales[[#This Row],[return]])</f>
        <v>No</v>
      </c>
      <c r="O4067" s="2">
        <v>43365</v>
      </c>
      <c r="P4067" s="8" t="str">
        <f>TEXT(DAY(Sales[[#This Row],[OrderDate]]),"ddd")</f>
        <v>Sun</v>
      </c>
      <c r="Q4067" s="8" t="str">
        <f>TEXT(MONTH(Sales[[#This Row],[ShipDate]])*29,"mmm")</f>
        <v>Sep</v>
      </c>
      <c r="R4067">
        <v>1165</v>
      </c>
      <c r="S4067" t="s">
        <v>2153</v>
      </c>
      <c r="T4067" t="s">
        <v>90</v>
      </c>
      <c r="U4067">
        <v>19140</v>
      </c>
      <c r="V4067" s="1">
        <v>0.2</v>
      </c>
      <c r="W4067">
        <v>1</v>
      </c>
      <c r="X4067">
        <v>3</v>
      </c>
      <c r="Y4067">
        <v>8</v>
      </c>
      <c r="AD4067"/>
    </row>
    <row r="4068" spans="1:30" x14ac:dyDescent="0.25">
      <c r="A4068" t="s">
        <v>24</v>
      </c>
      <c r="B4068" s="2">
        <v>43368</v>
      </c>
      <c r="C4068" s="35">
        <f>YEAR(Sales[[#This Row],[ShipDate]])</f>
        <v>2018</v>
      </c>
      <c r="D4068" t="s">
        <v>36</v>
      </c>
      <c r="E4068" t="s">
        <v>18</v>
      </c>
      <c r="F4068" t="s">
        <v>43</v>
      </c>
      <c r="G4068" t="s">
        <v>11</v>
      </c>
      <c r="H4068" t="s">
        <v>696</v>
      </c>
      <c r="I4068" t="s">
        <v>149</v>
      </c>
      <c r="J4068" t="s">
        <v>13</v>
      </c>
      <c r="K4068" t="s">
        <v>1164</v>
      </c>
      <c r="L4068" t="s">
        <v>92</v>
      </c>
      <c r="N4068" t="str">
        <f>IF(ISBLANK(Sales[[#This Row],[return]]),"No",Sales[[#This Row],[return]])</f>
        <v>No</v>
      </c>
      <c r="O4068" s="2">
        <v>43361</v>
      </c>
      <c r="P4068" s="8" t="str">
        <f>TEXT(DAY(Sales[[#This Row],[OrderDate]]),"ddd")</f>
        <v>Wed</v>
      </c>
      <c r="Q4068" s="8" t="str">
        <f>TEXT(MONTH(Sales[[#This Row],[ShipDate]])*29,"mmm")</f>
        <v>Sep</v>
      </c>
      <c r="R4068">
        <v>497</v>
      </c>
      <c r="S4068" t="s">
        <v>1225</v>
      </c>
      <c r="T4068" t="s">
        <v>90</v>
      </c>
      <c r="U4068">
        <v>10801</v>
      </c>
      <c r="V4068" s="1">
        <v>0</v>
      </c>
      <c r="W4068">
        <v>26</v>
      </c>
      <c r="X4068">
        <v>3</v>
      </c>
      <c r="Y4068">
        <v>61</v>
      </c>
      <c r="AD4068"/>
    </row>
    <row r="4069" spans="1:30" x14ac:dyDescent="0.25">
      <c r="A4069" t="s">
        <v>24</v>
      </c>
      <c r="B4069" s="2">
        <v>43368</v>
      </c>
      <c r="C4069" s="35">
        <f>YEAR(Sales[[#This Row],[ShipDate]])</f>
        <v>2018</v>
      </c>
      <c r="D4069" t="s">
        <v>36</v>
      </c>
      <c r="E4069" t="s">
        <v>18</v>
      </c>
      <c r="F4069" t="s">
        <v>23</v>
      </c>
      <c r="G4069" t="s">
        <v>11</v>
      </c>
      <c r="H4069" t="s">
        <v>696</v>
      </c>
      <c r="I4069" t="s">
        <v>149</v>
      </c>
      <c r="J4069" t="s">
        <v>13</v>
      </c>
      <c r="K4069" t="s">
        <v>1164</v>
      </c>
      <c r="L4069" t="s">
        <v>92</v>
      </c>
      <c r="N4069" t="str">
        <f>IF(ISBLANK(Sales[[#This Row],[return]]),"No",Sales[[#This Row],[return]])</f>
        <v>No</v>
      </c>
      <c r="O4069" s="2">
        <v>43361</v>
      </c>
      <c r="P4069" s="8" t="str">
        <f>TEXT(DAY(Sales[[#This Row],[OrderDate]]),"ddd")</f>
        <v>Wed</v>
      </c>
      <c r="Q4069" s="8" t="str">
        <f>TEXT(MONTH(Sales[[#This Row],[ShipDate]])*29,"mmm")</f>
        <v>Sep</v>
      </c>
      <c r="R4069">
        <v>760</v>
      </c>
      <c r="S4069" t="s">
        <v>1159</v>
      </c>
      <c r="T4069" t="s">
        <v>90</v>
      </c>
      <c r="U4069">
        <v>10801</v>
      </c>
      <c r="V4069" s="1">
        <v>0.1</v>
      </c>
      <c r="W4069">
        <v>140</v>
      </c>
      <c r="X4069">
        <v>2</v>
      </c>
      <c r="Y4069">
        <v>632</v>
      </c>
      <c r="AD4069"/>
    </row>
    <row r="4070" spans="1:30" x14ac:dyDescent="0.25">
      <c r="A4070" t="s">
        <v>10</v>
      </c>
      <c r="B4070" s="2">
        <v>43401</v>
      </c>
      <c r="C4070" s="35">
        <f>YEAR(Sales[[#This Row],[ShipDate]])</f>
        <v>2018</v>
      </c>
      <c r="D4070" t="s">
        <v>607</v>
      </c>
      <c r="E4070" t="s">
        <v>31</v>
      </c>
      <c r="F4070" t="s">
        <v>43</v>
      </c>
      <c r="G4070" t="s">
        <v>11</v>
      </c>
      <c r="H4070" t="s">
        <v>200</v>
      </c>
      <c r="I4070" t="s">
        <v>149</v>
      </c>
      <c r="J4070" t="s">
        <v>13</v>
      </c>
      <c r="K4070" t="s">
        <v>596</v>
      </c>
      <c r="L4070" t="s">
        <v>92</v>
      </c>
      <c r="N4070" t="str">
        <f>IF(ISBLANK(Sales[[#This Row],[return]]),"No",Sales[[#This Row],[return]])</f>
        <v>No</v>
      </c>
      <c r="O4070" s="2">
        <v>43401</v>
      </c>
      <c r="P4070" s="8" t="str">
        <f>TEXT(DAY(Sales[[#This Row],[OrderDate]]),"ddd")</f>
        <v>Sat</v>
      </c>
      <c r="Q4070" s="8" t="str">
        <f>TEXT(MONTH(Sales[[#This Row],[ShipDate]])*29,"mmm")</f>
        <v>Oct</v>
      </c>
      <c r="R4070">
        <v>1538</v>
      </c>
      <c r="S4070" t="s">
        <v>3272</v>
      </c>
      <c r="T4070" t="s">
        <v>90</v>
      </c>
      <c r="U4070">
        <v>14609</v>
      </c>
      <c r="V4070" s="1">
        <v>0</v>
      </c>
      <c r="W4070">
        <v>76</v>
      </c>
      <c r="X4070">
        <v>5</v>
      </c>
      <c r="Y4070">
        <v>757</v>
      </c>
      <c r="AD4070"/>
    </row>
    <row r="4071" spans="1:30" x14ac:dyDescent="0.25">
      <c r="A4071" t="s">
        <v>40</v>
      </c>
      <c r="B4071" s="2">
        <v>43202</v>
      </c>
      <c r="C4071" s="35">
        <f>YEAR(Sales[[#This Row],[ShipDate]])</f>
        <v>2018</v>
      </c>
      <c r="D4071" t="s">
        <v>36</v>
      </c>
      <c r="E4071" t="s">
        <v>31</v>
      </c>
      <c r="F4071" t="s">
        <v>23</v>
      </c>
      <c r="G4071" t="s">
        <v>11</v>
      </c>
      <c r="H4071" t="s">
        <v>146</v>
      </c>
      <c r="I4071" t="s">
        <v>149</v>
      </c>
      <c r="J4071" t="s">
        <v>13</v>
      </c>
      <c r="K4071" t="s">
        <v>468</v>
      </c>
      <c r="L4071" t="s">
        <v>92</v>
      </c>
      <c r="N4071" t="str">
        <f>IF(ISBLANK(Sales[[#This Row],[return]]),"No",Sales[[#This Row],[return]])</f>
        <v>No</v>
      </c>
      <c r="O4071" s="2">
        <v>43197</v>
      </c>
      <c r="P4071" s="8" t="str">
        <f>TEXT(DAY(Sales[[#This Row],[OrderDate]]),"ddd")</f>
        <v>Sat</v>
      </c>
      <c r="Q4071" s="8" t="str">
        <f>TEXT(MONTH(Sales[[#This Row],[ShipDate]])*29,"mmm")</f>
        <v>Apr</v>
      </c>
      <c r="R4071">
        <v>833</v>
      </c>
      <c r="S4071" t="s">
        <v>22</v>
      </c>
      <c r="T4071" t="s">
        <v>90</v>
      </c>
      <c r="U4071">
        <v>10035</v>
      </c>
      <c r="V4071" s="1">
        <v>0.1</v>
      </c>
      <c r="W4071">
        <v>146</v>
      </c>
      <c r="X4071">
        <v>3</v>
      </c>
      <c r="Y4071">
        <v>659</v>
      </c>
      <c r="AD4071"/>
    </row>
    <row r="4072" spans="1:30" x14ac:dyDescent="0.25">
      <c r="A4072" t="s">
        <v>24</v>
      </c>
      <c r="B4072" s="2">
        <v>43261</v>
      </c>
      <c r="C4072" s="35">
        <f>YEAR(Sales[[#This Row],[ShipDate]])</f>
        <v>2018</v>
      </c>
      <c r="D4072" t="s">
        <v>113</v>
      </c>
      <c r="E4072" t="s">
        <v>69</v>
      </c>
      <c r="F4072" t="s">
        <v>59</v>
      </c>
      <c r="G4072" t="s">
        <v>25</v>
      </c>
      <c r="H4072" t="s">
        <v>146</v>
      </c>
      <c r="I4072" t="s">
        <v>149</v>
      </c>
      <c r="J4072" t="s">
        <v>13</v>
      </c>
      <c r="K4072" t="s">
        <v>1039</v>
      </c>
      <c r="L4072" t="s">
        <v>92</v>
      </c>
      <c r="N4072" t="str">
        <f>IF(ISBLANK(Sales[[#This Row],[return]]),"No",Sales[[#This Row],[return]])</f>
        <v>No</v>
      </c>
      <c r="O4072" s="2">
        <v>43258</v>
      </c>
      <c r="P4072" s="8" t="str">
        <f>TEXT(DAY(Sales[[#This Row],[OrderDate]]),"ddd")</f>
        <v>Sat</v>
      </c>
      <c r="Q4072" s="8" t="str">
        <f>TEXT(MONTH(Sales[[#This Row],[ShipDate]])*29,"mmm")</f>
        <v>Jun</v>
      </c>
      <c r="R4072">
        <v>1831</v>
      </c>
      <c r="S4072" t="s">
        <v>868</v>
      </c>
      <c r="T4072" t="s">
        <v>90</v>
      </c>
      <c r="U4072">
        <v>10035</v>
      </c>
      <c r="V4072" s="1">
        <v>0</v>
      </c>
      <c r="W4072">
        <v>16</v>
      </c>
      <c r="X4072">
        <v>5</v>
      </c>
      <c r="Y4072">
        <v>32</v>
      </c>
      <c r="AD4072"/>
    </row>
    <row r="4073" spans="1:30" x14ac:dyDescent="0.25">
      <c r="A4073" t="s">
        <v>40</v>
      </c>
      <c r="B4073" s="2">
        <v>43197</v>
      </c>
      <c r="C4073" s="35">
        <f>YEAR(Sales[[#This Row],[ShipDate]])</f>
        <v>2018</v>
      </c>
      <c r="D4073" t="s">
        <v>36</v>
      </c>
      <c r="E4073" t="s">
        <v>18</v>
      </c>
      <c r="F4073" t="s">
        <v>50</v>
      </c>
      <c r="G4073" t="s">
        <v>25</v>
      </c>
      <c r="H4073" t="s">
        <v>88</v>
      </c>
      <c r="I4073" t="s">
        <v>93</v>
      </c>
      <c r="J4073" t="s">
        <v>13</v>
      </c>
      <c r="K4073" t="s">
        <v>891</v>
      </c>
      <c r="L4073" t="s">
        <v>92</v>
      </c>
      <c r="N4073" t="str">
        <f>IF(ISBLANK(Sales[[#This Row],[return]]),"No",Sales[[#This Row],[return]])</f>
        <v>No</v>
      </c>
      <c r="O4073" s="2">
        <v>43193</v>
      </c>
      <c r="P4073" s="8" t="str">
        <f>TEXT(DAY(Sales[[#This Row],[OrderDate]]),"ddd")</f>
        <v>Tue</v>
      </c>
      <c r="Q4073" s="8" t="str">
        <f>TEXT(MONTH(Sales[[#This Row],[ShipDate]])*29,"mmm")</f>
        <v>Apr</v>
      </c>
      <c r="R4073">
        <v>717</v>
      </c>
      <c r="S4073" t="s">
        <v>2224</v>
      </c>
      <c r="T4073" t="s">
        <v>90</v>
      </c>
      <c r="U4073">
        <v>19140</v>
      </c>
      <c r="V4073" s="1">
        <v>0.7</v>
      </c>
      <c r="W4073">
        <v>-83</v>
      </c>
      <c r="X4073">
        <v>9</v>
      </c>
      <c r="Y4073">
        <v>100</v>
      </c>
      <c r="AD4073"/>
    </row>
    <row r="4074" spans="1:30" x14ac:dyDescent="0.25">
      <c r="A4074" t="s">
        <v>40</v>
      </c>
      <c r="B4074" s="2">
        <v>43172</v>
      </c>
      <c r="C4074" s="35">
        <f>YEAR(Sales[[#This Row],[ShipDate]])</f>
        <v>2018</v>
      </c>
      <c r="D4074" t="s">
        <v>36</v>
      </c>
      <c r="E4074" t="s">
        <v>69</v>
      </c>
      <c r="F4074" t="s">
        <v>99</v>
      </c>
      <c r="G4074" t="s">
        <v>46</v>
      </c>
      <c r="H4074" t="s">
        <v>1864</v>
      </c>
      <c r="I4074" t="s">
        <v>371</v>
      </c>
      <c r="J4074" t="s">
        <v>13</v>
      </c>
      <c r="K4074" t="s">
        <v>224</v>
      </c>
      <c r="L4074" t="s">
        <v>92</v>
      </c>
      <c r="N4074" t="str">
        <f>IF(ISBLANK(Sales[[#This Row],[return]]),"No",Sales[[#This Row],[return]])</f>
        <v>No</v>
      </c>
      <c r="O4074" s="2">
        <v>43168</v>
      </c>
      <c r="P4074" s="8" t="str">
        <f>TEXT(DAY(Sales[[#This Row],[OrderDate]]),"ddd")</f>
        <v>Mon</v>
      </c>
      <c r="Q4074" s="8" t="str">
        <f>TEXT(MONTH(Sales[[#This Row],[ShipDate]])*29,"mmm")</f>
        <v>Mar</v>
      </c>
      <c r="R4074">
        <v>1096</v>
      </c>
      <c r="S4074" t="s">
        <v>476</v>
      </c>
      <c r="T4074" t="s">
        <v>90</v>
      </c>
      <c r="U4074">
        <v>6460</v>
      </c>
      <c r="V4074" s="1">
        <v>0</v>
      </c>
      <c r="W4074">
        <v>88</v>
      </c>
      <c r="X4074">
        <v>5</v>
      </c>
      <c r="Y4074">
        <v>200</v>
      </c>
      <c r="AD4074"/>
    </row>
    <row r="4075" spans="1:30" x14ac:dyDescent="0.25">
      <c r="A4075" t="s">
        <v>24</v>
      </c>
      <c r="B4075" s="2">
        <v>43267</v>
      </c>
      <c r="C4075" s="35">
        <f>YEAR(Sales[[#This Row],[ShipDate]])</f>
        <v>2018</v>
      </c>
      <c r="D4075" t="s">
        <v>19</v>
      </c>
      <c r="E4075" t="s">
        <v>69</v>
      </c>
      <c r="F4075" t="s">
        <v>23</v>
      </c>
      <c r="G4075" t="s">
        <v>11</v>
      </c>
      <c r="H4075" t="s">
        <v>107</v>
      </c>
      <c r="I4075" t="s">
        <v>70</v>
      </c>
      <c r="J4075" t="s">
        <v>13</v>
      </c>
      <c r="K4075" t="s">
        <v>2941</v>
      </c>
      <c r="L4075" t="s">
        <v>68</v>
      </c>
      <c r="N4075" t="str">
        <f>IF(ISBLANK(Sales[[#This Row],[return]]),"No",Sales[[#This Row],[return]])</f>
        <v>No</v>
      </c>
      <c r="O4075" s="2">
        <v>43263</v>
      </c>
      <c r="P4075" s="8" t="str">
        <f>TEXT(DAY(Sales[[#This Row],[OrderDate]]),"ddd")</f>
        <v>Thu</v>
      </c>
      <c r="Q4075" s="8" t="str">
        <f>TEXT(MONTH(Sales[[#This Row],[ShipDate]])*29,"mmm")</f>
        <v>Jun</v>
      </c>
      <c r="R4075">
        <v>749</v>
      </c>
      <c r="S4075" t="s">
        <v>2675</v>
      </c>
      <c r="T4075" t="s">
        <v>66</v>
      </c>
      <c r="U4075">
        <v>77070</v>
      </c>
      <c r="V4075" s="1">
        <v>0.3</v>
      </c>
      <c r="W4075">
        <v>-119</v>
      </c>
      <c r="X4075">
        <v>2</v>
      </c>
      <c r="Y4075">
        <v>379</v>
      </c>
      <c r="AD4075"/>
    </row>
    <row r="4076" spans="1:30" x14ac:dyDescent="0.25">
      <c r="A4076" t="s">
        <v>24</v>
      </c>
      <c r="B4076" s="2">
        <v>43267</v>
      </c>
      <c r="C4076" s="35">
        <f>YEAR(Sales[[#This Row],[ShipDate]])</f>
        <v>2018</v>
      </c>
      <c r="D4076" t="s">
        <v>19</v>
      </c>
      <c r="E4076" t="s">
        <v>69</v>
      </c>
      <c r="F4076" t="s">
        <v>43</v>
      </c>
      <c r="G4076" t="s">
        <v>11</v>
      </c>
      <c r="H4076" t="s">
        <v>107</v>
      </c>
      <c r="I4076" t="s">
        <v>70</v>
      </c>
      <c r="J4076" t="s">
        <v>13</v>
      </c>
      <c r="K4076" t="s">
        <v>2941</v>
      </c>
      <c r="L4076" t="s">
        <v>68</v>
      </c>
      <c r="N4076" t="str">
        <f>IF(ISBLANK(Sales[[#This Row],[return]]),"No",Sales[[#This Row],[return]])</f>
        <v>No</v>
      </c>
      <c r="O4076" s="2">
        <v>43263</v>
      </c>
      <c r="P4076" s="8" t="str">
        <f>TEXT(DAY(Sales[[#This Row],[OrderDate]]),"ddd")</f>
        <v>Thu</v>
      </c>
      <c r="Q4076" s="8" t="str">
        <f>TEXT(MONTH(Sales[[#This Row],[ShipDate]])*29,"mmm")</f>
        <v>Jun</v>
      </c>
      <c r="R4076">
        <v>486</v>
      </c>
      <c r="S4076" t="s">
        <v>1129</v>
      </c>
      <c r="T4076" t="s">
        <v>66</v>
      </c>
      <c r="U4076">
        <v>77070</v>
      </c>
      <c r="V4076" s="1">
        <v>0.6</v>
      </c>
      <c r="W4076">
        <v>-5</v>
      </c>
      <c r="X4076">
        <v>2</v>
      </c>
      <c r="Y4076">
        <v>7</v>
      </c>
      <c r="AD4076"/>
    </row>
    <row r="4077" spans="1:30" x14ac:dyDescent="0.25">
      <c r="A4077" t="s">
        <v>24</v>
      </c>
      <c r="B4077" s="2">
        <v>43267</v>
      </c>
      <c r="C4077" s="35">
        <f>YEAR(Sales[[#This Row],[ShipDate]])</f>
        <v>2018</v>
      </c>
      <c r="D4077" t="s">
        <v>19</v>
      </c>
      <c r="E4077" t="s">
        <v>69</v>
      </c>
      <c r="F4077" t="s">
        <v>59</v>
      </c>
      <c r="G4077" t="s">
        <v>25</v>
      </c>
      <c r="H4077" t="s">
        <v>107</v>
      </c>
      <c r="I4077" t="s">
        <v>70</v>
      </c>
      <c r="J4077" t="s">
        <v>13</v>
      </c>
      <c r="K4077" t="s">
        <v>2941</v>
      </c>
      <c r="L4077" t="s">
        <v>68</v>
      </c>
      <c r="N4077" t="str">
        <f>IF(ISBLANK(Sales[[#This Row],[return]]),"No",Sales[[#This Row],[return]])</f>
        <v>No</v>
      </c>
      <c r="O4077" s="2">
        <v>43263</v>
      </c>
      <c r="P4077" s="8" t="str">
        <f>TEXT(DAY(Sales[[#This Row],[OrderDate]]),"ddd")</f>
        <v>Thu</v>
      </c>
      <c r="Q4077" s="8" t="str">
        <f>TEXT(MONTH(Sales[[#This Row],[ShipDate]])*29,"mmm")</f>
        <v>Jun</v>
      </c>
      <c r="R4077">
        <v>1773</v>
      </c>
      <c r="S4077" t="s">
        <v>2186</v>
      </c>
      <c r="T4077" t="s">
        <v>66</v>
      </c>
      <c r="U4077">
        <v>77070</v>
      </c>
      <c r="V4077" s="1">
        <v>0.2</v>
      </c>
      <c r="W4077">
        <v>6</v>
      </c>
      <c r="X4077">
        <v>3</v>
      </c>
      <c r="Y4077">
        <v>16</v>
      </c>
      <c r="AD4077"/>
    </row>
    <row r="4078" spans="1:30" x14ac:dyDescent="0.25">
      <c r="A4078" t="s">
        <v>24</v>
      </c>
      <c r="B4078" s="2">
        <v>43267</v>
      </c>
      <c r="C4078" s="35">
        <f>YEAR(Sales[[#This Row],[ShipDate]])</f>
        <v>2018</v>
      </c>
      <c r="D4078" t="s">
        <v>19</v>
      </c>
      <c r="E4078" t="s">
        <v>69</v>
      </c>
      <c r="F4078" t="s">
        <v>45</v>
      </c>
      <c r="G4078" t="s">
        <v>25</v>
      </c>
      <c r="H4078" t="s">
        <v>107</v>
      </c>
      <c r="I4078" t="s">
        <v>70</v>
      </c>
      <c r="J4078" t="s">
        <v>13</v>
      </c>
      <c r="K4078" t="s">
        <v>2941</v>
      </c>
      <c r="L4078" t="s">
        <v>68</v>
      </c>
      <c r="N4078" t="str">
        <f>IF(ISBLANK(Sales[[#This Row],[return]]),"No",Sales[[#This Row],[return]])</f>
        <v>No</v>
      </c>
      <c r="O4078" s="2">
        <v>43263</v>
      </c>
      <c r="P4078" s="8" t="str">
        <f>TEXT(DAY(Sales[[#This Row],[OrderDate]]),"ddd")</f>
        <v>Thu</v>
      </c>
      <c r="Q4078" s="8" t="str">
        <f>TEXT(MONTH(Sales[[#This Row],[ShipDate]])*29,"mmm")</f>
        <v>Jun</v>
      </c>
      <c r="R4078">
        <v>1174</v>
      </c>
      <c r="S4078" t="s">
        <v>2084</v>
      </c>
      <c r="T4078" t="s">
        <v>66</v>
      </c>
      <c r="U4078">
        <v>77070</v>
      </c>
      <c r="V4078" s="1">
        <v>0.2</v>
      </c>
      <c r="W4078">
        <v>4</v>
      </c>
      <c r="X4078">
        <v>8</v>
      </c>
      <c r="Y4078">
        <v>11</v>
      </c>
      <c r="AD4078"/>
    </row>
    <row r="4079" spans="1:30" x14ac:dyDescent="0.25">
      <c r="A4079" t="s">
        <v>24</v>
      </c>
      <c r="B4079" s="2">
        <v>43267</v>
      </c>
      <c r="C4079" s="35">
        <f>YEAR(Sales[[#This Row],[ShipDate]])</f>
        <v>2018</v>
      </c>
      <c r="D4079" t="s">
        <v>19</v>
      </c>
      <c r="E4079" t="s">
        <v>69</v>
      </c>
      <c r="F4079" t="s">
        <v>39</v>
      </c>
      <c r="G4079" t="s">
        <v>25</v>
      </c>
      <c r="H4079" t="s">
        <v>107</v>
      </c>
      <c r="I4079" t="s">
        <v>70</v>
      </c>
      <c r="J4079" t="s">
        <v>13</v>
      </c>
      <c r="K4079" t="s">
        <v>2941</v>
      </c>
      <c r="L4079" t="s">
        <v>68</v>
      </c>
      <c r="N4079" t="str">
        <f>IF(ISBLANK(Sales[[#This Row],[return]]),"No",Sales[[#This Row],[return]])</f>
        <v>No</v>
      </c>
      <c r="O4079" s="2">
        <v>43263</v>
      </c>
      <c r="P4079" s="8" t="str">
        <f>TEXT(DAY(Sales[[#This Row],[OrderDate]]),"ddd")</f>
        <v>Thu</v>
      </c>
      <c r="Q4079" s="8" t="str">
        <f>TEXT(MONTH(Sales[[#This Row],[ShipDate]])*29,"mmm")</f>
        <v>Jun</v>
      </c>
      <c r="R4079">
        <v>1503</v>
      </c>
      <c r="S4079" t="s">
        <v>2142</v>
      </c>
      <c r="T4079" t="s">
        <v>66</v>
      </c>
      <c r="U4079">
        <v>77070</v>
      </c>
      <c r="V4079" s="1">
        <v>0.2</v>
      </c>
      <c r="W4079">
        <v>7</v>
      </c>
      <c r="X4079">
        <v>9</v>
      </c>
      <c r="Y4079">
        <v>68</v>
      </c>
      <c r="AD4079"/>
    </row>
    <row r="4080" spans="1:30" x14ac:dyDescent="0.25">
      <c r="A4080" t="s">
        <v>24</v>
      </c>
      <c r="B4080" s="2">
        <v>43267</v>
      </c>
      <c r="C4080" s="35">
        <f>YEAR(Sales[[#This Row],[ShipDate]])</f>
        <v>2018</v>
      </c>
      <c r="D4080" t="s">
        <v>19</v>
      </c>
      <c r="E4080" t="s">
        <v>69</v>
      </c>
      <c r="F4080" t="s">
        <v>50</v>
      </c>
      <c r="G4080" t="s">
        <v>25</v>
      </c>
      <c r="H4080" t="s">
        <v>107</v>
      </c>
      <c r="I4080" t="s">
        <v>70</v>
      </c>
      <c r="J4080" t="s">
        <v>13</v>
      </c>
      <c r="K4080" t="s">
        <v>2941</v>
      </c>
      <c r="L4080" t="s">
        <v>68</v>
      </c>
      <c r="N4080" t="str">
        <f>IF(ISBLANK(Sales[[#This Row],[return]]),"No",Sales[[#This Row],[return]])</f>
        <v>No</v>
      </c>
      <c r="O4080" s="2">
        <v>43263</v>
      </c>
      <c r="P4080" s="8" t="str">
        <f>TEXT(DAY(Sales[[#This Row],[OrderDate]]),"ddd")</f>
        <v>Thu</v>
      </c>
      <c r="Q4080" s="8" t="str">
        <f>TEXT(MONTH(Sales[[#This Row],[ShipDate]])*29,"mmm")</f>
        <v>Jun</v>
      </c>
      <c r="R4080">
        <v>54</v>
      </c>
      <c r="S4080" t="s">
        <v>3133</v>
      </c>
      <c r="T4080" t="s">
        <v>66</v>
      </c>
      <c r="U4080">
        <v>77070</v>
      </c>
      <c r="V4080" s="1">
        <v>0.8</v>
      </c>
      <c r="W4080">
        <v>-3</v>
      </c>
      <c r="X4080">
        <v>2</v>
      </c>
      <c r="Y4080">
        <v>2</v>
      </c>
      <c r="AD4080"/>
    </row>
    <row r="4081" spans="1:30" x14ac:dyDescent="0.25">
      <c r="A4081" t="s">
        <v>24</v>
      </c>
      <c r="B4081" s="2">
        <v>43267</v>
      </c>
      <c r="C4081" s="35">
        <f>YEAR(Sales[[#This Row],[ShipDate]])</f>
        <v>2018</v>
      </c>
      <c r="D4081" t="s">
        <v>19</v>
      </c>
      <c r="E4081" t="s">
        <v>69</v>
      </c>
      <c r="F4081" t="s">
        <v>52</v>
      </c>
      <c r="G4081" t="s">
        <v>25</v>
      </c>
      <c r="H4081" t="s">
        <v>107</v>
      </c>
      <c r="I4081" t="s">
        <v>70</v>
      </c>
      <c r="J4081" t="s">
        <v>13</v>
      </c>
      <c r="K4081" t="s">
        <v>2941</v>
      </c>
      <c r="L4081" t="s">
        <v>68</v>
      </c>
      <c r="N4081" t="str">
        <f>IF(ISBLANK(Sales[[#This Row],[return]]),"No",Sales[[#This Row],[return]])</f>
        <v>No</v>
      </c>
      <c r="O4081" s="2">
        <v>43263</v>
      </c>
      <c r="P4081" s="8" t="str">
        <f>TEXT(DAY(Sales[[#This Row],[OrderDate]]),"ddd")</f>
        <v>Thu</v>
      </c>
      <c r="Q4081" s="8" t="str">
        <f>TEXT(MONTH(Sales[[#This Row],[ShipDate]])*29,"mmm")</f>
        <v>Jun</v>
      </c>
      <c r="R4081">
        <v>142</v>
      </c>
      <c r="S4081" t="s">
        <v>2049</v>
      </c>
      <c r="T4081" t="s">
        <v>66</v>
      </c>
      <c r="U4081">
        <v>77070</v>
      </c>
      <c r="V4081" s="1">
        <v>0.8</v>
      </c>
      <c r="W4081">
        <v>-161</v>
      </c>
      <c r="X4081">
        <v>4</v>
      </c>
      <c r="Y4081">
        <v>64</v>
      </c>
      <c r="AD4081"/>
    </row>
    <row r="4082" spans="1:30" x14ac:dyDescent="0.25">
      <c r="A4082" t="s">
        <v>24</v>
      </c>
      <c r="B4082" s="2">
        <v>43347</v>
      </c>
      <c r="C4082" s="35">
        <f>YEAR(Sales[[#This Row],[ShipDate]])</f>
        <v>2018</v>
      </c>
      <c r="D4082" t="s">
        <v>113</v>
      </c>
      <c r="E4082" t="s">
        <v>31</v>
      </c>
      <c r="F4082" t="s">
        <v>104</v>
      </c>
      <c r="G4082" t="s">
        <v>25</v>
      </c>
      <c r="H4082" t="s">
        <v>79</v>
      </c>
      <c r="I4082" t="s">
        <v>32</v>
      </c>
      <c r="J4082" t="s">
        <v>13</v>
      </c>
      <c r="K4082" t="s">
        <v>243</v>
      </c>
      <c r="L4082" t="s">
        <v>30</v>
      </c>
      <c r="N4082" t="str">
        <f>IF(ISBLANK(Sales[[#This Row],[return]]),"No",Sales[[#This Row],[return]])</f>
        <v>No</v>
      </c>
      <c r="O4082" s="2">
        <v>43344</v>
      </c>
      <c r="P4082" s="8" t="str">
        <f>TEXT(DAY(Sales[[#This Row],[OrderDate]]),"ddd")</f>
        <v>Sun</v>
      </c>
      <c r="Q4082" s="8" t="str">
        <f>TEXT(MONTH(Sales[[#This Row],[ShipDate]])*29,"mmm")</f>
        <v>Sep</v>
      </c>
      <c r="R4082">
        <v>1623</v>
      </c>
      <c r="S4082" t="s">
        <v>829</v>
      </c>
      <c r="T4082" t="s">
        <v>28</v>
      </c>
      <c r="U4082">
        <v>94110</v>
      </c>
      <c r="V4082" s="1">
        <v>0</v>
      </c>
      <c r="W4082">
        <v>11</v>
      </c>
      <c r="X4082">
        <v>2</v>
      </c>
      <c r="Y4082">
        <v>22</v>
      </c>
      <c r="AD4082"/>
    </row>
    <row r="4083" spans="1:30" x14ac:dyDescent="0.25">
      <c r="A4083" t="s">
        <v>24</v>
      </c>
      <c r="B4083" s="2">
        <v>43405</v>
      </c>
      <c r="C4083" s="35">
        <f>YEAR(Sales[[#This Row],[ShipDate]])</f>
        <v>2018</v>
      </c>
      <c r="D4083" t="s">
        <v>19</v>
      </c>
      <c r="E4083" t="s">
        <v>18</v>
      </c>
      <c r="F4083" t="s">
        <v>23</v>
      </c>
      <c r="G4083" t="s">
        <v>11</v>
      </c>
      <c r="H4083" t="s">
        <v>1275</v>
      </c>
      <c r="I4083" t="s">
        <v>174</v>
      </c>
      <c r="J4083" t="s">
        <v>13</v>
      </c>
      <c r="K4083" t="s">
        <v>1523</v>
      </c>
      <c r="L4083" t="s">
        <v>17</v>
      </c>
      <c r="M4083" t="s">
        <v>82</v>
      </c>
      <c r="N4083" t="str">
        <f>IF(ISBLANK(Sales[[#This Row],[return]]),"No",Sales[[#This Row],[return]])</f>
        <v>Yes</v>
      </c>
      <c r="O4083" s="2">
        <v>43400</v>
      </c>
      <c r="P4083" s="8" t="str">
        <f>TEXT(DAY(Sales[[#This Row],[OrderDate]]),"ddd")</f>
        <v>Fri</v>
      </c>
      <c r="Q4083" s="8" t="str">
        <f>TEXT(MONTH(Sales[[#This Row],[ShipDate]])*29,"mmm")</f>
        <v>Nov</v>
      </c>
      <c r="R4083">
        <v>752</v>
      </c>
      <c r="S4083" t="s">
        <v>3120</v>
      </c>
      <c r="T4083" t="s">
        <v>15</v>
      </c>
      <c r="U4083">
        <v>23666</v>
      </c>
      <c r="V4083" s="1">
        <v>0</v>
      </c>
      <c r="W4083">
        <v>76</v>
      </c>
      <c r="X4083">
        <v>1</v>
      </c>
      <c r="Y4083">
        <v>291</v>
      </c>
      <c r="AD4083"/>
    </row>
    <row r="4084" spans="1:30" x14ac:dyDescent="0.25">
      <c r="A4084" t="s">
        <v>24</v>
      </c>
      <c r="B4084" s="2">
        <v>43404</v>
      </c>
      <c r="C4084" s="35">
        <f>YEAR(Sales[[#This Row],[ShipDate]])</f>
        <v>2018</v>
      </c>
      <c r="D4084" t="s">
        <v>36</v>
      </c>
      <c r="E4084" t="s">
        <v>69</v>
      </c>
      <c r="F4084" t="s">
        <v>48</v>
      </c>
      <c r="G4084" t="s">
        <v>46</v>
      </c>
      <c r="H4084" t="s">
        <v>2261</v>
      </c>
      <c r="I4084" t="s">
        <v>180</v>
      </c>
      <c r="J4084" t="s">
        <v>13</v>
      </c>
      <c r="K4084" t="s">
        <v>3025</v>
      </c>
      <c r="L4084" t="s">
        <v>17</v>
      </c>
      <c r="N4084" t="str">
        <f>IF(ISBLANK(Sales[[#This Row],[return]]),"No",Sales[[#This Row],[return]])</f>
        <v>No</v>
      </c>
      <c r="O4084" s="2">
        <v>43397</v>
      </c>
      <c r="P4084" s="8" t="str">
        <f>TEXT(DAY(Sales[[#This Row],[OrderDate]]),"ddd")</f>
        <v>Tue</v>
      </c>
      <c r="Q4084" s="8" t="str">
        <f>TEXT(MONTH(Sales[[#This Row],[ShipDate]])*29,"mmm")</f>
        <v>Oct</v>
      </c>
      <c r="R4084">
        <v>145</v>
      </c>
      <c r="S4084" t="s">
        <v>2494</v>
      </c>
      <c r="T4084" t="s">
        <v>15</v>
      </c>
      <c r="U4084">
        <v>37087</v>
      </c>
      <c r="V4084" s="1">
        <v>0.2</v>
      </c>
      <c r="W4084">
        <v>18</v>
      </c>
      <c r="X4084">
        <v>3</v>
      </c>
      <c r="Y4084">
        <v>240</v>
      </c>
      <c r="AD4084"/>
    </row>
    <row r="4085" spans="1:30" x14ac:dyDescent="0.25">
      <c r="A4085" t="s">
        <v>40</v>
      </c>
      <c r="B4085" s="2">
        <v>43322</v>
      </c>
      <c r="C4085" s="35">
        <f>YEAR(Sales[[#This Row],[ShipDate]])</f>
        <v>2018</v>
      </c>
      <c r="D4085" t="s">
        <v>19</v>
      </c>
      <c r="E4085" t="s">
        <v>18</v>
      </c>
      <c r="F4085" t="s">
        <v>59</v>
      </c>
      <c r="G4085" t="s">
        <v>25</v>
      </c>
      <c r="H4085" t="s">
        <v>399</v>
      </c>
      <c r="I4085" t="s">
        <v>70</v>
      </c>
      <c r="J4085" t="s">
        <v>13</v>
      </c>
      <c r="K4085" t="s">
        <v>1392</v>
      </c>
      <c r="L4085" t="s">
        <v>68</v>
      </c>
      <c r="N4085" t="str">
        <f>IF(ISBLANK(Sales[[#This Row],[return]]),"No",Sales[[#This Row],[return]])</f>
        <v>No</v>
      </c>
      <c r="O4085" s="2">
        <v>43320</v>
      </c>
      <c r="P4085" s="8" t="str">
        <f>TEXT(DAY(Sales[[#This Row],[OrderDate]]),"ddd")</f>
        <v>Sun</v>
      </c>
      <c r="Q4085" s="8" t="str">
        <f>TEXT(MONTH(Sales[[#This Row],[ShipDate]])*29,"mmm")</f>
        <v>Aug</v>
      </c>
      <c r="R4085">
        <v>925</v>
      </c>
      <c r="S4085" t="s">
        <v>3233</v>
      </c>
      <c r="T4085" t="s">
        <v>66</v>
      </c>
      <c r="U4085">
        <v>75081</v>
      </c>
      <c r="V4085" s="1">
        <v>0.2</v>
      </c>
      <c r="W4085">
        <v>18</v>
      </c>
      <c r="X4085">
        <v>3</v>
      </c>
      <c r="Y4085">
        <v>54</v>
      </c>
      <c r="AD4085"/>
    </row>
    <row r="4086" spans="1:30" x14ac:dyDescent="0.25">
      <c r="A4086" t="s">
        <v>40</v>
      </c>
      <c r="B4086" s="2">
        <v>43322</v>
      </c>
      <c r="C4086" s="35">
        <f>YEAR(Sales[[#This Row],[ShipDate]])</f>
        <v>2018</v>
      </c>
      <c r="D4086" t="s">
        <v>19</v>
      </c>
      <c r="E4086" t="s">
        <v>18</v>
      </c>
      <c r="F4086" t="s">
        <v>150</v>
      </c>
      <c r="G4086" t="s">
        <v>25</v>
      </c>
      <c r="H4086" t="s">
        <v>399</v>
      </c>
      <c r="I4086" t="s">
        <v>70</v>
      </c>
      <c r="J4086" t="s">
        <v>13</v>
      </c>
      <c r="K4086" t="s">
        <v>1392</v>
      </c>
      <c r="L4086" t="s">
        <v>68</v>
      </c>
      <c r="N4086" t="str">
        <f>IF(ISBLANK(Sales[[#This Row],[return]]),"No",Sales[[#This Row],[return]])</f>
        <v>No</v>
      </c>
      <c r="O4086" s="2">
        <v>43320</v>
      </c>
      <c r="P4086" s="8" t="str">
        <f>TEXT(DAY(Sales[[#This Row],[OrderDate]]),"ddd")</f>
        <v>Sun</v>
      </c>
      <c r="Q4086" s="8" t="str">
        <f>TEXT(MONTH(Sales[[#This Row],[ShipDate]])*29,"mmm")</f>
        <v>Aug</v>
      </c>
      <c r="R4086">
        <v>1218</v>
      </c>
      <c r="S4086" t="s">
        <v>424</v>
      </c>
      <c r="T4086" t="s">
        <v>66</v>
      </c>
      <c r="U4086">
        <v>75081</v>
      </c>
      <c r="V4086" s="1">
        <v>0.2</v>
      </c>
      <c r="W4086">
        <v>4</v>
      </c>
      <c r="X4086">
        <v>4</v>
      </c>
      <c r="Y4086">
        <v>11</v>
      </c>
      <c r="AD4086"/>
    </row>
    <row r="4087" spans="1:30" x14ac:dyDescent="0.25">
      <c r="A4087" t="s">
        <v>40</v>
      </c>
      <c r="B4087" s="2">
        <v>43356</v>
      </c>
      <c r="C4087" s="35">
        <f>YEAR(Sales[[#This Row],[ShipDate]])</f>
        <v>2018</v>
      </c>
      <c r="D4087" t="s">
        <v>19</v>
      </c>
      <c r="E4087" t="s">
        <v>31</v>
      </c>
      <c r="F4087" t="s">
        <v>59</v>
      </c>
      <c r="G4087" t="s">
        <v>25</v>
      </c>
      <c r="H4087" t="s">
        <v>88</v>
      </c>
      <c r="I4087" t="s">
        <v>93</v>
      </c>
      <c r="J4087" t="s">
        <v>13</v>
      </c>
      <c r="K4087" t="s">
        <v>923</v>
      </c>
      <c r="L4087" t="s">
        <v>92</v>
      </c>
      <c r="N4087" t="str">
        <f>IF(ISBLANK(Sales[[#This Row],[return]]),"No",Sales[[#This Row],[return]])</f>
        <v>No</v>
      </c>
      <c r="O4087" s="2">
        <v>43354</v>
      </c>
      <c r="P4087" s="8" t="str">
        <f>TEXT(DAY(Sales[[#This Row],[OrderDate]]),"ddd")</f>
        <v>Wed</v>
      </c>
      <c r="Q4087" s="8" t="str">
        <f>TEXT(MONTH(Sales[[#This Row],[ShipDate]])*29,"mmm")</f>
        <v>Sep</v>
      </c>
      <c r="R4087">
        <v>1770</v>
      </c>
      <c r="S4087" t="s">
        <v>924</v>
      </c>
      <c r="T4087" t="s">
        <v>90</v>
      </c>
      <c r="U4087">
        <v>19143</v>
      </c>
      <c r="V4087" s="1">
        <v>0.2</v>
      </c>
      <c r="W4087">
        <v>3</v>
      </c>
      <c r="X4087">
        <v>2</v>
      </c>
      <c r="Y4087">
        <v>8</v>
      </c>
      <c r="AD4087"/>
    </row>
    <row r="4088" spans="1:30" x14ac:dyDescent="0.25">
      <c r="A4088" t="s">
        <v>40</v>
      </c>
      <c r="B4088" s="2">
        <v>43356</v>
      </c>
      <c r="C4088" s="35">
        <f>YEAR(Sales[[#This Row],[ShipDate]])</f>
        <v>2018</v>
      </c>
      <c r="D4088" t="s">
        <v>19</v>
      </c>
      <c r="E4088" t="s">
        <v>31</v>
      </c>
      <c r="F4088" t="s">
        <v>48</v>
      </c>
      <c r="G4088" t="s">
        <v>46</v>
      </c>
      <c r="H4088" t="s">
        <v>88</v>
      </c>
      <c r="I4088" t="s">
        <v>93</v>
      </c>
      <c r="J4088" t="s">
        <v>13</v>
      </c>
      <c r="K4088" t="s">
        <v>923</v>
      </c>
      <c r="L4088" t="s">
        <v>92</v>
      </c>
      <c r="N4088" t="str">
        <f>IF(ISBLANK(Sales[[#This Row],[return]]),"No",Sales[[#This Row],[return]])</f>
        <v>No</v>
      </c>
      <c r="O4088" s="2">
        <v>43354</v>
      </c>
      <c r="P4088" s="8" t="str">
        <f>TEXT(DAY(Sales[[#This Row],[OrderDate]]),"ddd")</f>
        <v>Wed</v>
      </c>
      <c r="Q4088" s="8" t="str">
        <f>TEXT(MONTH(Sales[[#This Row],[ShipDate]])*29,"mmm")</f>
        <v>Sep</v>
      </c>
      <c r="R4088">
        <v>431</v>
      </c>
      <c r="S4088" t="s">
        <v>925</v>
      </c>
      <c r="T4088" t="s">
        <v>90</v>
      </c>
      <c r="U4088">
        <v>19143</v>
      </c>
      <c r="V4088" s="1">
        <v>0.4</v>
      </c>
      <c r="W4088">
        <v>-158</v>
      </c>
      <c r="X4088">
        <v>9</v>
      </c>
      <c r="Y4088">
        <v>729</v>
      </c>
      <c r="AD4088"/>
    </row>
    <row r="4089" spans="1:30" x14ac:dyDescent="0.25">
      <c r="A4089" t="s">
        <v>40</v>
      </c>
      <c r="B4089" s="2">
        <v>43428</v>
      </c>
      <c r="C4089" s="35">
        <f>YEAR(Sales[[#This Row],[ShipDate]])</f>
        <v>2018</v>
      </c>
      <c r="D4089" t="s">
        <v>36</v>
      </c>
      <c r="E4089" t="s">
        <v>18</v>
      </c>
      <c r="F4089" t="s">
        <v>50</v>
      </c>
      <c r="G4089" t="s">
        <v>25</v>
      </c>
      <c r="H4089" t="s">
        <v>302</v>
      </c>
      <c r="I4089" t="s">
        <v>137</v>
      </c>
      <c r="J4089" t="s">
        <v>13</v>
      </c>
      <c r="K4089" t="s">
        <v>353</v>
      </c>
      <c r="L4089" t="s">
        <v>92</v>
      </c>
      <c r="N4089" t="str">
        <f>IF(ISBLANK(Sales[[#This Row],[return]]),"No",Sales[[#This Row],[return]])</f>
        <v>No</v>
      </c>
      <c r="O4089" s="2">
        <v>43424</v>
      </c>
      <c r="P4089" s="8" t="str">
        <f>TEXT(DAY(Sales[[#This Row],[OrderDate]]),"ddd")</f>
        <v>Fri</v>
      </c>
      <c r="Q4089" s="8" t="str">
        <f>TEXT(MONTH(Sales[[#This Row],[ShipDate]])*29,"mmm")</f>
        <v>Nov</v>
      </c>
      <c r="R4089">
        <v>1639</v>
      </c>
      <c r="S4089" t="s">
        <v>3256</v>
      </c>
      <c r="T4089" t="s">
        <v>90</v>
      </c>
      <c r="U4089">
        <v>19711</v>
      </c>
      <c r="V4089" s="1">
        <v>0</v>
      </c>
      <c r="W4089">
        <v>63</v>
      </c>
      <c r="X4089">
        <v>3</v>
      </c>
      <c r="Y4089">
        <v>128</v>
      </c>
      <c r="AD4089"/>
    </row>
    <row r="4090" spans="1:30" x14ac:dyDescent="0.25">
      <c r="A4090" t="s">
        <v>24</v>
      </c>
      <c r="B4090" s="2">
        <v>43423</v>
      </c>
      <c r="C4090" s="35">
        <f>YEAR(Sales[[#This Row],[ShipDate]])</f>
        <v>2018</v>
      </c>
      <c r="D4090" t="s">
        <v>19</v>
      </c>
      <c r="E4090" t="s">
        <v>18</v>
      </c>
      <c r="F4090" t="s">
        <v>43</v>
      </c>
      <c r="G4090" t="s">
        <v>11</v>
      </c>
      <c r="H4090" t="s">
        <v>88</v>
      </c>
      <c r="I4090" t="s">
        <v>93</v>
      </c>
      <c r="J4090" t="s">
        <v>13</v>
      </c>
      <c r="K4090" t="s">
        <v>1359</v>
      </c>
      <c r="L4090" t="s">
        <v>92</v>
      </c>
      <c r="N4090" t="str">
        <f>IF(ISBLANK(Sales[[#This Row],[return]]),"No",Sales[[#This Row],[return]])</f>
        <v>No</v>
      </c>
      <c r="O4090" s="2">
        <v>43418</v>
      </c>
      <c r="P4090" s="8" t="str">
        <f>TEXT(DAY(Sales[[#This Row],[OrderDate]]),"ddd")</f>
        <v>Sat</v>
      </c>
      <c r="Q4090" s="8" t="str">
        <f>TEXT(MONTH(Sales[[#This Row],[ShipDate]])*29,"mmm")</f>
        <v>Nov</v>
      </c>
      <c r="R4090">
        <v>488</v>
      </c>
      <c r="S4090" t="s">
        <v>1360</v>
      </c>
      <c r="T4090" t="s">
        <v>90</v>
      </c>
      <c r="U4090">
        <v>19134</v>
      </c>
      <c r="V4090" s="1">
        <v>0.2</v>
      </c>
      <c r="W4090">
        <v>10</v>
      </c>
      <c r="X4090">
        <v>3</v>
      </c>
      <c r="Y4090">
        <v>49</v>
      </c>
      <c r="AD4090"/>
    </row>
    <row r="4091" spans="1:30" x14ac:dyDescent="0.25">
      <c r="A4091" t="s">
        <v>24</v>
      </c>
      <c r="B4091" s="2">
        <v>43423</v>
      </c>
      <c r="C4091" s="35">
        <f>YEAR(Sales[[#This Row],[ShipDate]])</f>
        <v>2018</v>
      </c>
      <c r="D4091" t="s">
        <v>19</v>
      </c>
      <c r="E4091" t="s">
        <v>18</v>
      </c>
      <c r="F4091" t="s">
        <v>23</v>
      </c>
      <c r="G4091" t="s">
        <v>11</v>
      </c>
      <c r="H4091" t="s">
        <v>88</v>
      </c>
      <c r="I4091" t="s">
        <v>93</v>
      </c>
      <c r="J4091" t="s">
        <v>13</v>
      </c>
      <c r="K4091" t="s">
        <v>1359</v>
      </c>
      <c r="L4091" t="s">
        <v>92</v>
      </c>
      <c r="N4091" t="str">
        <f>IF(ISBLANK(Sales[[#This Row],[return]]),"No",Sales[[#This Row],[return]])</f>
        <v>No</v>
      </c>
      <c r="O4091" s="2">
        <v>43418</v>
      </c>
      <c r="P4091" s="8" t="str">
        <f>TEXT(DAY(Sales[[#This Row],[OrderDate]]),"ddd")</f>
        <v>Sat</v>
      </c>
      <c r="Q4091" s="8" t="str">
        <f>TEXT(MONTH(Sales[[#This Row],[ShipDate]])*29,"mmm")</f>
        <v>Nov</v>
      </c>
      <c r="R4091">
        <v>751</v>
      </c>
      <c r="S4091" t="s">
        <v>600</v>
      </c>
      <c r="T4091" t="s">
        <v>90</v>
      </c>
      <c r="U4091">
        <v>19134</v>
      </c>
      <c r="V4091" s="1">
        <v>0.3</v>
      </c>
      <c r="W4091">
        <v>-22</v>
      </c>
      <c r="X4091">
        <v>3</v>
      </c>
      <c r="Y4091">
        <v>380</v>
      </c>
      <c r="AD4091"/>
    </row>
    <row r="4092" spans="1:30" x14ac:dyDescent="0.25">
      <c r="A4092" t="s">
        <v>24</v>
      </c>
      <c r="B4092" s="2">
        <v>43423</v>
      </c>
      <c r="C4092" s="35">
        <f>YEAR(Sales[[#This Row],[ShipDate]])</f>
        <v>2018</v>
      </c>
      <c r="D4092" t="s">
        <v>19</v>
      </c>
      <c r="E4092" t="s">
        <v>18</v>
      </c>
      <c r="F4092" t="s">
        <v>574</v>
      </c>
      <c r="G4092" t="s">
        <v>46</v>
      </c>
      <c r="H4092" t="s">
        <v>88</v>
      </c>
      <c r="I4092" t="s">
        <v>93</v>
      </c>
      <c r="J4092" t="s">
        <v>13</v>
      </c>
      <c r="K4092" t="s">
        <v>1359</v>
      </c>
      <c r="L4092" t="s">
        <v>92</v>
      </c>
      <c r="N4092" t="str">
        <f>IF(ISBLANK(Sales[[#This Row],[return]]),"No",Sales[[#This Row],[return]])</f>
        <v>No</v>
      </c>
      <c r="O4092" s="2">
        <v>43418</v>
      </c>
      <c r="P4092" s="8" t="str">
        <f>TEXT(DAY(Sales[[#This Row],[OrderDate]]),"ddd")</f>
        <v>Sat</v>
      </c>
      <c r="Q4092" s="8" t="str">
        <f>TEXT(MONTH(Sales[[#This Row],[ShipDate]])*29,"mmm")</f>
        <v>Nov</v>
      </c>
      <c r="R4092">
        <v>1453</v>
      </c>
      <c r="S4092" t="s">
        <v>667</v>
      </c>
      <c r="T4092" t="s">
        <v>90</v>
      </c>
      <c r="U4092">
        <v>19134</v>
      </c>
      <c r="V4092" s="1">
        <v>0.4</v>
      </c>
      <c r="W4092">
        <v>180</v>
      </c>
      <c r="X4092">
        <v>4</v>
      </c>
      <c r="Y4092">
        <v>1200</v>
      </c>
      <c r="AD4092"/>
    </row>
    <row r="4093" spans="1:30" x14ac:dyDescent="0.25">
      <c r="A4093" t="s">
        <v>40</v>
      </c>
      <c r="B4093" s="2">
        <v>43253</v>
      </c>
      <c r="C4093" s="35">
        <f>YEAR(Sales[[#This Row],[ShipDate]])</f>
        <v>2018</v>
      </c>
      <c r="D4093" t="s">
        <v>36</v>
      </c>
      <c r="E4093" t="s">
        <v>69</v>
      </c>
      <c r="F4093" t="s">
        <v>48</v>
      </c>
      <c r="G4093" t="s">
        <v>46</v>
      </c>
      <c r="H4093" t="s">
        <v>745</v>
      </c>
      <c r="I4093" t="s">
        <v>120</v>
      </c>
      <c r="J4093" t="s">
        <v>13</v>
      </c>
      <c r="K4093" t="s">
        <v>740</v>
      </c>
      <c r="L4093" t="s">
        <v>68</v>
      </c>
      <c r="N4093" t="str">
        <f>IF(ISBLANK(Sales[[#This Row],[return]]),"No",Sales[[#This Row],[return]])</f>
        <v>No</v>
      </c>
      <c r="O4093" s="2">
        <v>43248</v>
      </c>
      <c r="P4093" s="8" t="str">
        <f>TEXT(DAY(Sales[[#This Row],[OrderDate]]),"ddd")</f>
        <v>Sat</v>
      </c>
      <c r="Q4093" s="8" t="str">
        <f>TEXT(MONTH(Sales[[#This Row],[ShipDate]])*29,"mmm")</f>
        <v>Jun</v>
      </c>
      <c r="R4093">
        <v>1629</v>
      </c>
      <c r="S4093" t="s">
        <v>2387</v>
      </c>
      <c r="T4093" t="s">
        <v>66</v>
      </c>
      <c r="U4093">
        <v>60068</v>
      </c>
      <c r="V4093" s="1">
        <v>0.2</v>
      </c>
      <c r="W4093">
        <v>25</v>
      </c>
      <c r="X4093">
        <v>1</v>
      </c>
      <c r="Y4093">
        <v>286</v>
      </c>
      <c r="AD4093"/>
    </row>
    <row r="4094" spans="1:30" x14ac:dyDescent="0.25">
      <c r="A4094" t="s">
        <v>10</v>
      </c>
      <c r="B4094" s="2">
        <v>43153</v>
      </c>
      <c r="C4094" s="35">
        <f>YEAR(Sales[[#This Row],[ShipDate]])</f>
        <v>2018</v>
      </c>
      <c r="D4094" t="s">
        <v>113</v>
      </c>
      <c r="E4094" t="s">
        <v>31</v>
      </c>
      <c r="F4094" t="s">
        <v>43</v>
      </c>
      <c r="G4094" t="s">
        <v>11</v>
      </c>
      <c r="H4094" t="s">
        <v>146</v>
      </c>
      <c r="I4094" t="s">
        <v>149</v>
      </c>
      <c r="J4094" t="s">
        <v>13</v>
      </c>
      <c r="K4094" t="s">
        <v>435</v>
      </c>
      <c r="L4094" t="s">
        <v>92</v>
      </c>
      <c r="N4094" t="str">
        <f>IF(ISBLANK(Sales[[#This Row],[return]]),"No",Sales[[#This Row],[return]])</f>
        <v>No</v>
      </c>
      <c r="O4094" s="2">
        <v>43152</v>
      </c>
      <c r="P4094" s="8" t="str">
        <f>TEXT(DAY(Sales[[#This Row],[OrderDate]]),"ddd")</f>
        <v>Sat</v>
      </c>
      <c r="Q4094" s="8" t="str">
        <f>TEXT(MONTH(Sales[[#This Row],[ShipDate]])*29,"mmm")</f>
        <v>Feb</v>
      </c>
      <c r="R4094">
        <v>675</v>
      </c>
      <c r="S4094" t="s">
        <v>520</v>
      </c>
      <c r="T4094" t="s">
        <v>90</v>
      </c>
      <c r="U4094">
        <v>10011</v>
      </c>
      <c r="V4094" s="1">
        <v>0</v>
      </c>
      <c r="W4094">
        <v>67</v>
      </c>
      <c r="X4094">
        <v>7</v>
      </c>
      <c r="Y4094">
        <v>136</v>
      </c>
      <c r="AD4094"/>
    </row>
    <row r="4095" spans="1:30" x14ac:dyDescent="0.25">
      <c r="A4095" t="s">
        <v>10</v>
      </c>
      <c r="B4095" s="2">
        <v>43377</v>
      </c>
      <c r="C4095" s="35">
        <f>YEAR(Sales[[#This Row],[ShipDate]])</f>
        <v>2018</v>
      </c>
      <c r="D4095" t="s">
        <v>607</v>
      </c>
      <c r="E4095" t="s">
        <v>18</v>
      </c>
      <c r="F4095" t="s">
        <v>104</v>
      </c>
      <c r="G4095" t="s">
        <v>25</v>
      </c>
      <c r="H4095" t="s">
        <v>1653</v>
      </c>
      <c r="I4095" t="s">
        <v>70</v>
      </c>
      <c r="J4095" t="s">
        <v>13</v>
      </c>
      <c r="K4095" t="s">
        <v>3114</v>
      </c>
      <c r="L4095" t="s">
        <v>68</v>
      </c>
      <c r="N4095" t="str">
        <f>IF(ISBLANK(Sales[[#This Row],[return]]),"No",Sales[[#This Row],[return]])</f>
        <v>No</v>
      </c>
      <c r="O4095" s="2">
        <v>43377</v>
      </c>
      <c r="P4095" s="8" t="str">
        <f>TEXT(DAY(Sales[[#This Row],[OrderDate]]),"ddd")</f>
        <v>Wed</v>
      </c>
      <c r="Q4095" s="8" t="str">
        <f>TEXT(MONTH(Sales[[#This Row],[ShipDate]])*29,"mmm")</f>
        <v>Oct</v>
      </c>
      <c r="R4095">
        <v>976</v>
      </c>
      <c r="S4095" t="s">
        <v>1861</v>
      </c>
      <c r="T4095" t="s">
        <v>66</v>
      </c>
      <c r="U4095">
        <v>75056</v>
      </c>
      <c r="V4095" s="1">
        <v>0.2</v>
      </c>
      <c r="W4095">
        <v>19</v>
      </c>
      <c r="X4095">
        <v>7</v>
      </c>
      <c r="Y4095">
        <v>60</v>
      </c>
      <c r="AD4095"/>
    </row>
    <row r="4096" spans="1:30" x14ac:dyDescent="0.25">
      <c r="A4096" t="s">
        <v>40</v>
      </c>
      <c r="B4096" s="2">
        <v>43303</v>
      </c>
      <c r="C4096" s="35">
        <f>YEAR(Sales[[#This Row],[ShipDate]])</f>
        <v>2018</v>
      </c>
      <c r="D4096" t="s">
        <v>36</v>
      </c>
      <c r="E4096" t="s">
        <v>18</v>
      </c>
      <c r="F4096" t="s">
        <v>59</v>
      </c>
      <c r="G4096" t="s">
        <v>25</v>
      </c>
      <c r="H4096" t="s">
        <v>171</v>
      </c>
      <c r="I4096" t="s">
        <v>299</v>
      </c>
      <c r="J4096" t="s">
        <v>13</v>
      </c>
      <c r="K4096" t="s">
        <v>56</v>
      </c>
      <c r="L4096" t="s">
        <v>68</v>
      </c>
      <c r="N4096" t="str">
        <f>IF(ISBLANK(Sales[[#This Row],[return]]),"No",Sales[[#This Row],[return]])</f>
        <v>No</v>
      </c>
      <c r="O4096" s="2">
        <v>43298</v>
      </c>
      <c r="P4096" s="8" t="str">
        <f>TEXT(DAY(Sales[[#This Row],[OrderDate]]),"ddd")</f>
        <v>Tue</v>
      </c>
      <c r="Q4096" s="8" t="str">
        <f>TEXT(MONTH(Sales[[#This Row],[ShipDate]])*29,"mmm")</f>
        <v>Jul</v>
      </c>
      <c r="R4096">
        <v>1351</v>
      </c>
      <c r="S4096" t="s">
        <v>3252</v>
      </c>
      <c r="T4096" t="s">
        <v>66</v>
      </c>
      <c r="U4096">
        <v>65807</v>
      </c>
      <c r="V4096" s="1">
        <v>0</v>
      </c>
      <c r="W4096">
        <v>4</v>
      </c>
      <c r="X4096">
        <v>1</v>
      </c>
      <c r="Y4096">
        <v>8</v>
      </c>
      <c r="AD4096"/>
    </row>
    <row r="4097" spans="1:30" x14ac:dyDescent="0.25">
      <c r="A4097" t="s">
        <v>40</v>
      </c>
      <c r="B4097" s="2">
        <v>43303</v>
      </c>
      <c r="C4097" s="35">
        <f>YEAR(Sales[[#This Row],[ShipDate]])</f>
        <v>2018</v>
      </c>
      <c r="D4097" t="s">
        <v>36</v>
      </c>
      <c r="E4097" t="s">
        <v>18</v>
      </c>
      <c r="F4097" t="s">
        <v>39</v>
      </c>
      <c r="G4097" t="s">
        <v>25</v>
      </c>
      <c r="H4097" t="s">
        <v>171</v>
      </c>
      <c r="I4097" t="s">
        <v>299</v>
      </c>
      <c r="J4097" t="s">
        <v>13</v>
      </c>
      <c r="K4097" t="s">
        <v>56</v>
      </c>
      <c r="L4097" t="s">
        <v>68</v>
      </c>
      <c r="N4097" t="str">
        <f>IF(ISBLANK(Sales[[#This Row],[return]]),"No",Sales[[#This Row],[return]])</f>
        <v>No</v>
      </c>
      <c r="O4097" s="2">
        <v>43298</v>
      </c>
      <c r="P4097" s="8" t="str">
        <f>TEXT(DAY(Sales[[#This Row],[OrderDate]]),"ddd")</f>
        <v>Tue</v>
      </c>
      <c r="Q4097" s="8" t="str">
        <f>TEXT(MONTH(Sales[[#This Row],[ShipDate]])*29,"mmm")</f>
        <v>Jul</v>
      </c>
      <c r="R4097">
        <v>1551</v>
      </c>
      <c r="S4097" t="s">
        <v>1988</v>
      </c>
      <c r="T4097" t="s">
        <v>66</v>
      </c>
      <c r="U4097">
        <v>65807</v>
      </c>
      <c r="V4097" s="1">
        <v>0</v>
      </c>
      <c r="W4097">
        <v>48</v>
      </c>
      <c r="X4097">
        <v>1</v>
      </c>
      <c r="Y4097">
        <v>265</v>
      </c>
      <c r="AD4097"/>
    </row>
    <row r="4098" spans="1:30" x14ac:dyDescent="0.25">
      <c r="A4098" t="s">
        <v>40</v>
      </c>
      <c r="B4098" s="2">
        <v>43303</v>
      </c>
      <c r="C4098" s="35">
        <f>YEAR(Sales[[#This Row],[ShipDate]])</f>
        <v>2018</v>
      </c>
      <c r="D4098" t="s">
        <v>36</v>
      </c>
      <c r="E4098" t="s">
        <v>18</v>
      </c>
      <c r="F4098" t="s">
        <v>59</v>
      </c>
      <c r="G4098" t="s">
        <v>25</v>
      </c>
      <c r="H4098" t="s">
        <v>171</v>
      </c>
      <c r="I4098" t="s">
        <v>299</v>
      </c>
      <c r="J4098" t="s">
        <v>13</v>
      </c>
      <c r="K4098" t="s">
        <v>56</v>
      </c>
      <c r="L4098" t="s">
        <v>68</v>
      </c>
      <c r="N4098" t="str">
        <f>IF(ISBLANK(Sales[[#This Row],[return]]),"No",Sales[[#This Row],[return]])</f>
        <v>No</v>
      </c>
      <c r="O4098" s="2">
        <v>43298</v>
      </c>
      <c r="P4098" s="8" t="str">
        <f>TEXT(DAY(Sales[[#This Row],[OrderDate]]),"ddd")</f>
        <v>Tue</v>
      </c>
      <c r="Q4098" s="8" t="str">
        <f>TEXT(MONTH(Sales[[#This Row],[ShipDate]])*29,"mmm")</f>
        <v>Jul</v>
      </c>
      <c r="R4098">
        <v>1523</v>
      </c>
      <c r="S4098" t="s">
        <v>2095</v>
      </c>
      <c r="T4098" t="s">
        <v>66</v>
      </c>
      <c r="U4098">
        <v>65807</v>
      </c>
      <c r="V4098" s="1">
        <v>0</v>
      </c>
      <c r="W4098">
        <v>10</v>
      </c>
      <c r="X4098">
        <v>3</v>
      </c>
      <c r="Y4098">
        <v>22</v>
      </c>
      <c r="AD4098"/>
    </row>
    <row r="4099" spans="1:30" x14ac:dyDescent="0.25">
      <c r="A4099" t="s">
        <v>40</v>
      </c>
      <c r="B4099" s="2">
        <v>43303</v>
      </c>
      <c r="C4099" s="35">
        <f>YEAR(Sales[[#This Row],[ShipDate]])</f>
        <v>2018</v>
      </c>
      <c r="D4099" t="s">
        <v>36</v>
      </c>
      <c r="E4099" t="s">
        <v>18</v>
      </c>
      <c r="F4099" t="s">
        <v>39</v>
      </c>
      <c r="G4099" t="s">
        <v>25</v>
      </c>
      <c r="H4099" t="s">
        <v>171</v>
      </c>
      <c r="I4099" t="s">
        <v>299</v>
      </c>
      <c r="J4099" t="s">
        <v>13</v>
      </c>
      <c r="K4099" t="s">
        <v>56</v>
      </c>
      <c r="L4099" t="s">
        <v>68</v>
      </c>
      <c r="N4099" t="str">
        <f>IF(ISBLANK(Sales[[#This Row],[return]]),"No",Sales[[#This Row],[return]])</f>
        <v>No</v>
      </c>
      <c r="O4099" s="2">
        <v>43298</v>
      </c>
      <c r="P4099" s="8" t="str">
        <f>TEXT(DAY(Sales[[#This Row],[OrderDate]]),"ddd")</f>
        <v>Tue</v>
      </c>
      <c r="Q4099" s="8" t="str">
        <f>TEXT(MONTH(Sales[[#This Row],[ShipDate]])*29,"mmm")</f>
        <v>Jul</v>
      </c>
      <c r="R4099">
        <v>417</v>
      </c>
      <c r="S4099" t="s">
        <v>3222</v>
      </c>
      <c r="T4099" t="s">
        <v>66</v>
      </c>
      <c r="U4099">
        <v>65807</v>
      </c>
      <c r="V4099" s="1">
        <v>0</v>
      </c>
      <c r="W4099">
        <v>5</v>
      </c>
      <c r="X4099">
        <v>3</v>
      </c>
      <c r="Y4099">
        <v>243</v>
      </c>
      <c r="AD4099"/>
    </row>
    <row r="4100" spans="1:30" x14ac:dyDescent="0.25">
      <c r="A4100" t="s">
        <v>40</v>
      </c>
      <c r="B4100" s="2">
        <v>43303</v>
      </c>
      <c r="C4100" s="35">
        <f>YEAR(Sales[[#This Row],[ShipDate]])</f>
        <v>2018</v>
      </c>
      <c r="D4100" t="s">
        <v>36</v>
      </c>
      <c r="E4100" t="s">
        <v>18</v>
      </c>
      <c r="F4100" t="s">
        <v>59</v>
      </c>
      <c r="G4100" t="s">
        <v>25</v>
      </c>
      <c r="H4100" t="s">
        <v>171</v>
      </c>
      <c r="I4100" t="s">
        <v>299</v>
      </c>
      <c r="J4100" t="s">
        <v>13</v>
      </c>
      <c r="K4100" t="s">
        <v>56</v>
      </c>
      <c r="L4100" t="s">
        <v>68</v>
      </c>
      <c r="N4100" t="str">
        <f>IF(ISBLANK(Sales[[#This Row],[return]]),"No",Sales[[#This Row],[return]])</f>
        <v>No</v>
      </c>
      <c r="O4100" s="2">
        <v>43298</v>
      </c>
      <c r="P4100" s="8" t="str">
        <f>TEXT(DAY(Sales[[#This Row],[OrderDate]]),"ddd")</f>
        <v>Tue</v>
      </c>
      <c r="Q4100" s="8" t="str">
        <f>TEXT(MONTH(Sales[[#This Row],[ShipDate]])*29,"mmm")</f>
        <v>Jul</v>
      </c>
      <c r="R4100">
        <v>1793</v>
      </c>
      <c r="S4100" t="s">
        <v>965</v>
      </c>
      <c r="T4100" t="s">
        <v>66</v>
      </c>
      <c r="U4100">
        <v>65807</v>
      </c>
      <c r="V4100" s="1">
        <v>0</v>
      </c>
      <c r="W4100">
        <v>25</v>
      </c>
      <c r="X4100">
        <v>8</v>
      </c>
      <c r="Y4100">
        <v>52</v>
      </c>
      <c r="AD4100"/>
    </row>
    <row r="4101" spans="1:30" x14ac:dyDescent="0.25">
      <c r="A4101" t="s">
        <v>24</v>
      </c>
      <c r="B4101" s="2">
        <v>43401</v>
      </c>
      <c r="C4101" s="35">
        <f>YEAR(Sales[[#This Row],[ShipDate]])</f>
        <v>2018</v>
      </c>
      <c r="D4101" t="s">
        <v>19</v>
      </c>
      <c r="E4101" t="s">
        <v>31</v>
      </c>
      <c r="F4101" t="s">
        <v>99</v>
      </c>
      <c r="G4101" t="s">
        <v>46</v>
      </c>
      <c r="H4101" t="s">
        <v>26</v>
      </c>
      <c r="I4101" t="s">
        <v>32</v>
      </c>
      <c r="J4101" t="s">
        <v>13</v>
      </c>
      <c r="K4101" t="s">
        <v>416</v>
      </c>
      <c r="L4101" t="s">
        <v>30</v>
      </c>
      <c r="N4101" t="str">
        <f>IF(ISBLANK(Sales[[#This Row],[return]]),"No",Sales[[#This Row],[return]])</f>
        <v>No</v>
      </c>
      <c r="O4101" s="2">
        <v>43397</v>
      </c>
      <c r="P4101" s="8" t="str">
        <f>TEXT(DAY(Sales[[#This Row],[OrderDate]]),"ddd")</f>
        <v>Tue</v>
      </c>
      <c r="Q4101" s="8" t="str">
        <f>TEXT(MONTH(Sales[[#This Row],[ShipDate]])*29,"mmm")</f>
        <v>Oct</v>
      </c>
      <c r="R4101">
        <v>1026</v>
      </c>
      <c r="S4101" t="s">
        <v>2356</v>
      </c>
      <c r="T4101" t="s">
        <v>28</v>
      </c>
      <c r="U4101">
        <v>90032</v>
      </c>
      <c r="V4101" s="1">
        <v>0</v>
      </c>
      <c r="W4101">
        <v>22</v>
      </c>
      <c r="X4101">
        <v>2</v>
      </c>
      <c r="Y4101">
        <v>360</v>
      </c>
      <c r="AD4101"/>
    </row>
    <row r="4102" spans="1:30" x14ac:dyDescent="0.25">
      <c r="A4102" t="s">
        <v>24</v>
      </c>
      <c r="B4102" s="2">
        <v>43401</v>
      </c>
      <c r="C4102" s="35">
        <f>YEAR(Sales[[#This Row],[ShipDate]])</f>
        <v>2018</v>
      </c>
      <c r="D4102" t="s">
        <v>19</v>
      </c>
      <c r="E4102" t="s">
        <v>31</v>
      </c>
      <c r="F4102" t="s">
        <v>99</v>
      </c>
      <c r="G4102" t="s">
        <v>46</v>
      </c>
      <c r="H4102" t="s">
        <v>26</v>
      </c>
      <c r="I4102" t="s">
        <v>32</v>
      </c>
      <c r="J4102" t="s">
        <v>13</v>
      </c>
      <c r="K4102" t="s">
        <v>416</v>
      </c>
      <c r="L4102" t="s">
        <v>30</v>
      </c>
      <c r="N4102" t="str">
        <f>IF(ISBLANK(Sales[[#This Row],[return]]),"No",Sales[[#This Row],[return]])</f>
        <v>No</v>
      </c>
      <c r="O4102" s="2">
        <v>43397</v>
      </c>
      <c r="P4102" s="8" t="str">
        <f>TEXT(DAY(Sales[[#This Row],[OrderDate]]),"ddd")</f>
        <v>Tue</v>
      </c>
      <c r="Q4102" s="8" t="str">
        <f>TEXT(MONTH(Sales[[#This Row],[ShipDate]])*29,"mmm")</f>
        <v>Oct</v>
      </c>
      <c r="R4102">
        <v>1090</v>
      </c>
      <c r="S4102" t="s">
        <v>2405</v>
      </c>
      <c r="T4102" t="s">
        <v>28</v>
      </c>
      <c r="U4102">
        <v>90032</v>
      </c>
      <c r="V4102" s="1">
        <v>0</v>
      </c>
      <c r="W4102">
        <v>21</v>
      </c>
      <c r="X4102">
        <v>4</v>
      </c>
      <c r="Y4102">
        <v>100</v>
      </c>
      <c r="AD4102"/>
    </row>
    <row r="4103" spans="1:30" x14ac:dyDescent="0.25">
      <c r="A4103" t="s">
        <v>24</v>
      </c>
      <c r="B4103" s="2">
        <v>43120</v>
      </c>
      <c r="C4103" s="35">
        <f>YEAR(Sales[[#This Row],[ShipDate]])</f>
        <v>2018</v>
      </c>
      <c r="D4103" t="s">
        <v>19</v>
      </c>
      <c r="E4103" t="s">
        <v>18</v>
      </c>
      <c r="F4103" t="s">
        <v>50</v>
      </c>
      <c r="G4103" t="s">
        <v>25</v>
      </c>
      <c r="H4103" t="s">
        <v>26</v>
      </c>
      <c r="I4103" t="s">
        <v>32</v>
      </c>
      <c r="J4103" t="s">
        <v>13</v>
      </c>
      <c r="K4103" t="s">
        <v>96</v>
      </c>
      <c r="L4103" t="s">
        <v>30</v>
      </c>
      <c r="N4103" t="str">
        <f>IF(ISBLANK(Sales[[#This Row],[return]]),"No",Sales[[#This Row],[return]])</f>
        <v>No</v>
      </c>
      <c r="O4103" s="2">
        <v>43116</v>
      </c>
      <c r="P4103" s="8" t="str">
        <f>TEXT(DAY(Sales[[#This Row],[OrderDate]]),"ddd")</f>
        <v>Mon</v>
      </c>
      <c r="Q4103" s="8" t="str">
        <f>TEXT(MONTH(Sales[[#This Row],[ShipDate]])*29,"mmm")</f>
        <v>Jan</v>
      </c>
      <c r="R4103">
        <v>1633</v>
      </c>
      <c r="S4103" t="s">
        <v>97</v>
      </c>
      <c r="T4103" t="s">
        <v>28</v>
      </c>
      <c r="U4103">
        <v>90049</v>
      </c>
      <c r="V4103" s="1">
        <v>0.2</v>
      </c>
      <c r="W4103">
        <v>4</v>
      </c>
      <c r="X4103">
        <v>2</v>
      </c>
      <c r="Y4103">
        <v>12</v>
      </c>
      <c r="AD4103"/>
    </row>
    <row r="4104" spans="1:30" x14ac:dyDescent="0.25">
      <c r="A4104" t="s">
        <v>24</v>
      </c>
      <c r="B4104" s="2">
        <v>43120</v>
      </c>
      <c r="C4104" s="35">
        <f>YEAR(Sales[[#This Row],[ShipDate]])</f>
        <v>2018</v>
      </c>
      <c r="D4104" t="s">
        <v>19</v>
      </c>
      <c r="E4104" t="s">
        <v>18</v>
      </c>
      <c r="F4104" t="s">
        <v>99</v>
      </c>
      <c r="G4104" t="s">
        <v>46</v>
      </c>
      <c r="H4104" t="s">
        <v>26</v>
      </c>
      <c r="I4104" t="s">
        <v>32</v>
      </c>
      <c r="J4104" t="s">
        <v>13</v>
      </c>
      <c r="K4104" t="s">
        <v>96</v>
      </c>
      <c r="L4104" t="s">
        <v>30</v>
      </c>
      <c r="N4104" t="str">
        <f>IF(ISBLANK(Sales[[#This Row],[return]]),"No",Sales[[#This Row],[return]])</f>
        <v>No</v>
      </c>
      <c r="O4104" s="2">
        <v>43116</v>
      </c>
      <c r="P4104" s="8" t="str">
        <f>TEXT(DAY(Sales[[#This Row],[OrderDate]]),"ddd")</f>
        <v>Mon</v>
      </c>
      <c r="Q4104" s="8" t="str">
        <f>TEXT(MONTH(Sales[[#This Row],[ShipDate]])*29,"mmm")</f>
        <v>Jan</v>
      </c>
      <c r="R4104">
        <v>917</v>
      </c>
      <c r="S4104" t="s">
        <v>98</v>
      </c>
      <c r="T4104" t="s">
        <v>28</v>
      </c>
      <c r="U4104">
        <v>90049</v>
      </c>
      <c r="V4104" s="1">
        <v>0</v>
      </c>
      <c r="W4104">
        <v>12</v>
      </c>
      <c r="X4104">
        <v>3</v>
      </c>
      <c r="Y4104">
        <v>91</v>
      </c>
      <c r="AD4104"/>
    </row>
    <row r="4105" spans="1:30" x14ac:dyDescent="0.25">
      <c r="A4105" t="s">
        <v>40</v>
      </c>
      <c r="B4105" s="2">
        <v>43421</v>
      </c>
      <c r="C4105" s="35">
        <f>YEAR(Sales[[#This Row],[ShipDate]])</f>
        <v>2018</v>
      </c>
      <c r="D4105" t="s">
        <v>36</v>
      </c>
      <c r="E4105" t="s">
        <v>18</v>
      </c>
      <c r="F4105" t="s">
        <v>290</v>
      </c>
      <c r="G4105" t="s">
        <v>25</v>
      </c>
      <c r="H4105" t="s">
        <v>2255</v>
      </c>
      <c r="I4105" t="s">
        <v>58</v>
      </c>
      <c r="J4105" t="s">
        <v>13</v>
      </c>
      <c r="K4105" t="s">
        <v>2065</v>
      </c>
      <c r="L4105" t="s">
        <v>17</v>
      </c>
      <c r="N4105" t="str">
        <f>IF(ISBLANK(Sales[[#This Row],[return]]),"No",Sales[[#This Row],[return]])</f>
        <v>No</v>
      </c>
      <c r="O4105" s="2">
        <v>43417</v>
      </c>
      <c r="P4105" s="8" t="str">
        <f>TEXT(DAY(Sales[[#This Row],[OrderDate]]),"ddd")</f>
        <v>Fri</v>
      </c>
      <c r="Q4105" s="8" t="str">
        <f>TEXT(MONTH(Sales[[#This Row],[ShipDate]])*29,"mmm")</f>
        <v>Nov</v>
      </c>
      <c r="R4105">
        <v>77</v>
      </c>
      <c r="S4105" t="s">
        <v>1715</v>
      </c>
      <c r="T4105" t="s">
        <v>15</v>
      </c>
      <c r="U4105">
        <v>27360</v>
      </c>
      <c r="V4105" s="1">
        <v>0.2</v>
      </c>
      <c r="W4105">
        <v>6</v>
      </c>
      <c r="X4105">
        <v>7</v>
      </c>
      <c r="Y4105">
        <v>52</v>
      </c>
      <c r="AD4105"/>
    </row>
    <row r="4106" spans="1:30" x14ac:dyDescent="0.25">
      <c r="A4106" t="s">
        <v>24</v>
      </c>
      <c r="B4106" s="2">
        <v>43263</v>
      </c>
      <c r="C4106" s="35">
        <f>YEAR(Sales[[#This Row],[ShipDate]])</f>
        <v>2018</v>
      </c>
      <c r="D4106" t="s">
        <v>113</v>
      </c>
      <c r="E4106" t="s">
        <v>18</v>
      </c>
      <c r="F4106" t="s">
        <v>33</v>
      </c>
      <c r="G4106" t="s">
        <v>25</v>
      </c>
      <c r="H4106" t="s">
        <v>88</v>
      </c>
      <c r="I4106" t="s">
        <v>93</v>
      </c>
      <c r="J4106" t="s">
        <v>13</v>
      </c>
      <c r="K4106" t="s">
        <v>1406</v>
      </c>
      <c r="L4106" t="s">
        <v>92</v>
      </c>
      <c r="N4106" t="str">
        <f>IF(ISBLANK(Sales[[#This Row],[return]]),"No",Sales[[#This Row],[return]])</f>
        <v>No</v>
      </c>
      <c r="O4106" s="2">
        <v>43261</v>
      </c>
      <c r="P4106" s="8" t="str">
        <f>TEXT(DAY(Sales[[#This Row],[OrderDate]]),"ddd")</f>
        <v>Tue</v>
      </c>
      <c r="Q4106" s="8" t="str">
        <f>TEXT(MONTH(Sales[[#This Row],[ShipDate]])*29,"mmm")</f>
        <v>Jun</v>
      </c>
      <c r="R4106">
        <v>195</v>
      </c>
      <c r="S4106" t="s">
        <v>1625</v>
      </c>
      <c r="T4106" t="s">
        <v>90</v>
      </c>
      <c r="U4106">
        <v>19140</v>
      </c>
      <c r="V4106" s="1">
        <v>0.2</v>
      </c>
      <c r="W4106">
        <v>8</v>
      </c>
      <c r="X4106">
        <v>8</v>
      </c>
      <c r="Y4106">
        <v>24</v>
      </c>
      <c r="AD4106"/>
    </row>
    <row r="4107" spans="1:30" x14ac:dyDescent="0.25">
      <c r="A4107" t="s">
        <v>40</v>
      </c>
      <c r="B4107" s="2">
        <v>43467</v>
      </c>
      <c r="C4107" s="35">
        <f>YEAR(Sales[[#This Row],[ShipDate]])</f>
        <v>2019</v>
      </c>
      <c r="D4107" t="s">
        <v>36</v>
      </c>
      <c r="E4107" t="s">
        <v>18</v>
      </c>
      <c r="F4107" t="s">
        <v>43</v>
      </c>
      <c r="G4107" t="s">
        <v>11</v>
      </c>
      <c r="H4107" t="s">
        <v>1447</v>
      </c>
      <c r="I4107" t="s">
        <v>1449</v>
      </c>
      <c r="J4107" t="s">
        <v>13</v>
      </c>
      <c r="K4107" t="s">
        <v>1448</v>
      </c>
      <c r="L4107" t="s">
        <v>68</v>
      </c>
      <c r="N4107" t="str">
        <f>IF(ISBLANK(Sales[[#This Row],[return]]),"No",Sales[[#This Row],[return]])</f>
        <v>No</v>
      </c>
      <c r="O4107" s="2">
        <v>43463</v>
      </c>
      <c r="P4107" s="8" t="str">
        <f>TEXT(DAY(Sales[[#This Row],[OrderDate]]),"ddd")</f>
        <v>Sun</v>
      </c>
      <c r="Q4107" s="8" t="str">
        <f>TEXT(MONTH(Sales[[#This Row],[ShipDate]])*29,"mmm")</f>
        <v>Jan</v>
      </c>
      <c r="R4107">
        <v>615</v>
      </c>
      <c r="S4107" t="s">
        <v>3200</v>
      </c>
      <c r="T4107" t="s">
        <v>66</v>
      </c>
      <c r="U4107">
        <v>67212</v>
      </c>
      <c r="V4107" s="1">
        <v>0</v>
      </c>
      <c r="W4107">
        <v>24</v>
      </c>
      <c r="X4107">
        <v>6</v>
      </c>
      <c r="Y4107">
        <v>71</v>
      </c>
      <c r="AD4107"/>
    </row>
    <row r="4108" spans="1:30" x14ac:dyDescent="0.25">
      <c r="A4108" t="s">
        <v>40</v>
      </c>
      <c r="B4108" s="2">
        <v>43467</v>
      </c>
      <c r="C4108" s="35">
        <f>YEAR(Sales[[#This Row],[ShipDate]])</f>
        <v>2019</v>
      </c>
      <c r="D4108" t="s">
        <v>36</v>
      </c>
      <c r="E4108" t="s">
        <v>18</v>
      </c>
      <c r="F4108" t="s">
        <v>52</v>
      </c>
      <c r="G4108" t="s">
        <v>25</v>
      </c>
      <c r="H4108" t="s">
        <v>1447</v>
      </c>
      <c r="I4108" t="s">
        <v>1449</v>
      </c>
      <c r="J4108" t="s">
        <v>13</v>
      </c>
      <c r="K4108" t="s">
        <v>1448</v>
      </c>
      <c r="L4108" t="s">
        <v>68</v>
      </c>
      <c r="N4108" t="str">
        <f>IF(ISBLANK(Sales[[#This Row],[return]]),"No",Sales[[#This Row],[return]])</f>
        <v>No</v>
      </c>
      <c r="O4108" s="2">
        <v>43463</v>
      </c>
      <c r="P4108" s="8" t="str">
        <f>TEXT(DAY(Sales[[#This Row],[OrderDate]]),"ddd")</f>
        <v>Sun</v>
      </c>
      <c r="Q4108" s="8" t="str">
        <f>TEXT(MONTH(Sales[[#This Row],[ShipDate]])*29,"mmm")</f>
        <v>Jan</v>
      </c>
      <c r="R4108">
        <v>291</v>
      </c>
      <c r="S4108" t="s">
        <v>1777</v>
      </c>
      <c r="T4108" t="s">
        <v>66</v>
      </c>
      <c r="U4108">
        <v>67212</v>
      </c>
      <c r="V4108" s="1">
        <v>0</v>
      </c>
      <c r="W4108">
        <v>23</v>
      </c>
      <c r="X4108">
        <v>2</v>
      </c>
      <c r="Y4108">
        <v>82</v>
      </c>
      <c r="AD4108"/>
    </row>
    <row r="4109" spans="1:30" x14ac:dyDescent="0.25">
      <c r="A4109" t="s">
        <v>40</v>
      </c>
      <c r="B4109" s="2">
        <v>43441</v>
      </c>
      <c r="C4109" s="35">
        <f>YEAR(Sales[[#This Row],[ShipDate]])</f>
        <v>2018</v>
      </c>
      <c r="D4109" t="s">
        <v>36</v>
      </c>
      <c r="E4109" t="s">
        <v>18</v>
      </c>
      <c r="F4109" t="s">
        <v>23</v>
      </c>
      <c r="G4109" t="s">
        <v>11</v>
      </c>
      <c r="H4109" t="s">
        <v>680</v>
      </c>
      <c r="I4109" t="s">
        <v>142</v>
      </c>
      <c r="J4109" t="s">
        <v>13</v>
      </c>
      <c r="K4109" t="s">
        <v>1429</v>
      </c>
      <c r="L4109" t="s">
        <v>68</v>
      </c>
      <c r="N4109" t="str">
        <f>IF(ISBLANK(Sales[[#This Row],[return]]),"No",Sales[[#This Row],[return]])</f>
        <v>No</v>
      </c>
      <c r="O4109" s="2">
        <v>43437</v>
      </c>
      <c r="P4109" s="8" t="str">
        <f>TEXT(DAY(Sales[[#This Row],[OrderDate]]),"ddd")</f>
        <v>Tue</v>
      </c>
      <c r="Q4109" s="8" t="str">
        <f>TEXT(MONTH(Sales[[#This Row],[ShipDate]])*29,"mmm")</f>
        <v>Dec</v>
      </c>
      <c r="R4109">
        <v>766</v>
      </c>
      <c r="S4109" t="s">
        <v>1277</v>
      </c>
      <c r="T4109" t="s">
        <v>66</v>
      </c>
      <c r="U4109">
        <v>47374</v>
      </c>
      <c r="V4109" s="1">
        <v>0</v>
      </c>
      <c r="W4109">
        <v>8</v>
      </c>
      <c r="X4109">
        <v>1</v>
      </c>
      <c r="Y4109">
        <v>30</v>
      </c>
      <c r="AD4109"/>
    </row>
    <row r="4110" spans="1:30" x14ac:dyDescent="0.25">
      <c r="A4110" t="s">
        <v>40</v>
      </c>
      <c r="B4110" s="2">
        <v>43441</v>
      </c>
      <c r="C4110" s="35">
        <f>YEAR(Sales[[#This Row],[ShipDate]])</f>
        <v>2018</v>
      </c>
      <c r="D4110" t="s">
        <v>36</v>
      </c>
      <c r="E4110" t="s">
        <v>18</v>
      </c>
      <c r="F4110" t="s">
        <v>38</v>
      </c>
      <c r="G4110" t="s">
        <v>11</v>
      </c>
      <c r="H4110" t="s">
        <v>680</v>
      </c>
      <c r="I4110" t="s">
        <v>142</v>
      </c>
      <c r="J4110" t="s">
        <v>13</v>
      </c>
      <c r="K4110" t="s">
        <v>1429</v>
      </c>
      <c r="L4110" t="s">
        <v>68</v>
      </c>
      <c r="N4110" t="str">
        <f>IF(ISBLANK(Sales[[#This Row],[return]]),"No",Sales[[#This Row],[return]])</f>
        <v>No</v>
      </c>
      <c r="O4110" s="2">
        <v>43437</v>
      </c>
      <c r="P4110" s="8" t="str">
        <f>TEXT(DAY(Sales[[#This Row],[OrderDate]]),"ddd")</f>
        <v>Tue</v>
      </c>
      <c r="Q4110" s="8" t="str">
        <f>TEXT(MONTH(Sales[[#This Row],[ShipDate]])*29,"mmm")</f>
        <v>Dec</v>
      </c>
      <c r="R4110">
        <v>827</v>
      </c>
      <c r="S4110" t="s">
        <v>578</v>
      </c>
      <c r="T4110" t="s">
        <v>66</v>
      </c>
      <c r="U4110">
        <v>47374</v>
      </c>
      <c r="V4110" s="1">
        <v>0</v>
      </c>
      <c r="W4110">
        <v>105</v>
      </c>
      <c r="X4110">
        <v>2</v>
      </c>
      <c r="Y4110">
        <v>582</v>
      </c>
      <c r="AD4110"/>
    </row>
    <row r="4111" spans="1:30" x14ac:dyDescent="0.25">
      <c r="A4111" t="s">
        <v>24</v>
      </c>
      <c r="B4111" s="2">
        <v>43243</v>
      </c>
      <c r="C4111" s="35">
        <f>YEAR(Sales[[#This Row],[ShipDate]])</f>
        <v>2018</v>
      </c>
      <c r="D4111" t="s">
        <v>36</v>
      </c>
      <c r="E4111" t="s">
        <v>18</v>
      </c>
      <c r="F4111" t="s">
        <v>39</v>
      </c>
      <c r="G4111" t="s">
        <v>25</v>
      </c>
      <c r="H4111" t="s">
        <v>1263</v>
      </c>
      <c r="I4111" t="s">
        <v>371</v>
      </c>
      <c r="J4111" t="s">
        <v>13</v>
      </c>
      <c r="K4111" t="s">
        <v>1622</v>
      </c>
      <c r="L4111" t="s">
        <v>92</v>
      </c>
      <c r="N4111" t="str">
        <f>IF(ISBLANK(Sales[[#This Row],[return]]),"No",Sales[[#This Row],[return]])</f>
        <v>No</v>
      </c>
      <c r="O4111" s="2">
        <v>43236</v>
      </c>
      <c r="P4111" s="8" t="str">
        <f>TEXT(DAY(Sales[[#This Row],[OrderDate]]),"ddd")</f>
        <v>Mon</v>
      </c>
      <c r="Q4111" s="8" t="str">
        <f>TEXT(MONTH(Sales[[#This Row],[ShipDate]])*29,"mmm")</f>
        <v>May</v>
      </c>
      <c r="R4111">
        <v>1377</v>
      </c>
      <c r="S4111" t="s">
        <v>1728</v>
      </c>
      <c r="T4111" t="s">
        <v>90</v>
      </c>
      <c r="U4111">
        <v>6457</v>
      </c>
      <c r="V4111" s="1">
        <v>0</v>
      </c>
      <c r="W4111">
        <v>0</v>
      </c>
      <c r="X4111">
        <v>4</v>
      </c>
      <c r="Y4111">
        <v>553</v>
      </c>
      <c r="AD4111"/>
    </row>
    <row r="4112" spans="1:30" x14ac:dyDescent="0.25">
      <c r="A4112" t="s">
        <v>10</v>
      </c>
      <c r="B4112" s="2">
        <v>43302</v>
      </c>
      <c r="C4112" s="35">
        <f>YEAR(Sales[[#This Row],[ShipDate]])</f>
        <v>2018</v>
      </c>
      <c r="D4112" t="s">
        <v>36</v>
      </c>
      <c r="E4112" t="s">
        <v>69</v>
      </c>
      <c r="F4112" t="s">
        <v>290</v>
      </c>
      <c r="G4112" t="s">
        <v>25</v>
      </c>
      <c r="H4112" t="s">
        <v>1599</v>
      </c>
      <c r="I4112" t="s">
        <v>78</v>
      </c>
      <c r="J4112" t="s">
        <v>13</v>
      </c>
      <c r="K4112" t="s">
        <v>2906</v>
      </c>
      <c r="L4112" t="s">
        <v>30</v>
      </c>
      <c r="N4112" t="str">
        <f>IF(ISBLANK(Sales[[#This Row],[return]]),"No",Sales[[#This Row],[return]])</f>
        <v>No</v>
      </c>
      <c r="O4112" s="2">
        <v>43296</v>
      </c>
      <c r="P4112" s="8" t="str">
        <f>TEXT(DAY(Sales[[#This Row],[OrderDate]]),"ddd")</f>
        <v>Sun</v>
      </c>
      <c r="Q4112" s="8" t="str">
        <f>TEXT(MONTH(Sales[[#This Row],[ShipDate]])*29,"mmm")</f>
        <v>Jul</v>
      </c>
      <c r="R4112">
        <v>670</v>
      </c>
      <c r="S4112" t="s">
        <v>2835</v>
      </c>
      <c r="T4112" t="s">
        <v>28</v>
      </c>
      <c r="U4112">
        <v>84604</v>
      </c>
      <c r="V4112" s="1">
        <v>0</v>
      </c>
      <c r="W4112">
        <v>12</v>
      </c>
      <c r="X4112">
        <v>5</v>
      </c>
      <c r="Y4112">
        <v>44</v>
      </c>
      <c r="AD4112"/>
    </row>
    <row r="4113" spans="1:30" x14ac:dyDescent="0.25">
      <c r="A4113" t="s">
        <v>40</v>
      </c>
      <c r="B4113" s="2">
        <v>43308</v>
      </c>
      <c r="C4113" s="35">
        <f>YEAR(Sales[[#This Row],[ShipDate]])</f>
        <v>2018</v>
      </c>
      <c r="D4113" t="s">
        <v>36</v>
      </c>
      <c r="E4113" t="s">
        <v>18</v>
      </c>
      <c r="F4113" t="s">
        <v>43</v>
      </c>
      <c r="G4113" t="s">
        <v>11</v>
      </c>
      <c r="H4113" t="s">
        <v>1530</v>
      </c>
      <c r="I4113" t="s">
        <v>93</v>
      </c>
      <c r="J4113" t="s">
        <v>13</v>
      </c>
      <c r="K4113" t="s">
        <v>676</v>
      </c>
      <c r="L4113" t="s">
        <v>92</v>
      </c>
      <c r="N4113" t="str">
        <f>IF(ISBLANK(Sales[[#This Row],[return]]),"No",Sales[[#This Row],[return]])</f>
        <v>No</v>
      </c>
      <c r="O4113" s="2">
        <v>43303</v>
      </c>
      <c r="P4113" s="8" t="str">
        <f>TEXT(DAY(Sales[[#This Row],[OrderDate]]),"ddd")</f>
        <v>Sun</v>
      </c>
      <c r="Q4113" s="8" t="str">
        <f>TEXT(MONTH(Sales[[#This Row],[ShipDate]])*29,"mmm")</f>
        <v>Jul</v>
      </c>
      <c r="R4113">
        <v>1056</v>
      </c>
      <c r="S4113" t="s">
        <v>1361</v>
      </c>
      <c r="T4113" t="s">
        <v>90</v>
      </c>
      <c r="U4113">
        <v>18103</v>
      </c>
      <c r="V4113" s="1">
        <v>0.2</v>
      </c>
      <c r="W4113">
        <v>3</v>
      </c>
      <c r="X4113">
        <v>2</v>
      </c>
      <c r="Y4113">
        <v>12</v>
      </c>
      <c r="AD4113"/>
    </row>
    <row r="4114" spans="1:30" x14ac:dyDescent="0.25">
      <c r="A4114" t="s">
        <v>40</v>
      </c>
      <c r="B4114" s="2">
        <v>43308</v>
      </c>
      <c r="C4114" s="35">
        <f>YEAR(Sales[[#This Row],[ShipDate]])</f>
        <v>2018</v>
      </c>
      <c r="D4114" t="s">
        <v>36</v>
      </c>
      <c r="E4114" t="s">
        <v>18</v>
      </c>
      <c r="F4114" t="s">
        <v>45</v>
      </c>
      <c r="G4114" t="s">
        <v>25</v>
      </c>
      <c r="H4114" t="s">
        <v>1530</v>
      </c>
      <c r="I4114" t="s">
        <v>93</v>
      </c>
      <c r="J4114" t="s">
        <v>13</v>
      </c>
      <c r="K4114" t="s">
        <v>676</v>
      </c>
      <c r="L4114" t="s">
        <v>92</v>
      </c>
      <c r="N4114" t="str">
        <f>IF(ISBLANK(Sales[[#This Row],[return]]),"No",Sales[[#This Row],[return]])</f>
        <v>No</v>
      </c>
      <c r="O4114" s="2">
        <v>43303</v>
      </c>
      <c r="P4114" s="8" t="str">
        <f>TEXT(DAY(Sales[[#This Row],[OrderDate]]),"ddd")</f>
        <v>Sun</v>
      </c>
      <c r="Q4114" s="8" t="str">
        <f>TEXT(MONTH(Sales[[#This Row],[ShipDate]])*29,"mmm")</f>
        <v>Jul</v>
      </c>
      <c r="R4114">
        <v>11</v>
      </c>
      <c r="S4114" t="s">
        <v>2208</v>
      </c>
      <c r="T4114" t="s">
        <v>90</v>
      </c>
      <c r="U4114">
        <v>18103</v>
      </c>
      <c r="V4114" s="1">
        <v>0.2</v>
      </c>
      <c r="W4114">
        <v>0</v>
      </c>
      <c r="X4114">
        <v>2</v>
      </c>
      <c r="Y4114">
        <v>4</v>
      </c>
      <c r="AD4114"/>
    </row>
    <row r="4115" spans="1:30" x14ac:dyDescent="0.25">
      <c r="A4115" t="s">
        <v>40</v>
      </c>
      <c r="B4115" s="2">
        <v>43265</v>
      </c>
      <c r="C4115" s="35">
        <f>YEAR(Sales[[#This Row],[ShipDate]])</f>
        <v>2018</v>
      </c>
      <c r="D4115" t="s">
        <v>36</v>
      </c>
      <c r="E4115" t="s">
        <v>18</v>
      </c>
      <c r="F4115" t="s">
        <v>23</v>
      </c>
      <c r="G4115" t="s">
        <v>11</v>
      </c>
      <c r="H4115" t="s">
        <v>79</v>
      </c>
      <c r="I4115" t="s">
        <v>32</v>
      </c>
      <c r="J4115" t="s">
        <v>13</v>
      </c>
      <c r="K4115" t="s">
        <v>816</v>
      </c>
      <c r="L4115" t="s">
        <v>30</v>
      </c>
      <c r="N4115" t="str">
        <f>IF(ISBLANK(Sales[[#This Row],[return]]),"No",Sales[[#This Row],[return]])</f>
        <v>No</v>
      </c>
      <c r="O4115" s="2">
        <v>43260</v>
      </c>
      <c r="P4115" s="8" t="str">
        <f>TEXT(DAY(Sales[[#This Row],[OrderDate]]),"ddd")</f>
        <v>Mon</v>
      </c>
      <c r="Q4115" s="8" t="str">
        <f>TEXT(MONTH(Sales[[#This Row],[ShipDate]])*29,"mmm")</f>
        <v>Jun</v>
      </c>
      <c r="R4115">
        <v>747</v>
      </c>
      <c r="S4115" t="s">
        <v>91</v>
      </c>
      <c r="T4115" t="s">
        <v>28</v>
      </c>
      <c r="U4115">
        <v>94109</v>
      </c>
      <c r="V4115" s="1">
        <v>0.2</v>
      </c>
      <c r="W4115">
        <v>14</v>
      </c>
      <c r="X4115">
        <v>3</v>
      </c>
      <c r="Y4115">
        <v>122</v>
      </c>
      <c r="AD4115"/>
    </row>
    <row r="4116" spans="1:30" x14ac:dyDescent="0.25">
      <c r="A4116" t="s">
        <v>10</v>
      </c>
      <c r="B4116" s="2">
        <v>43170</v>
      </c>
      <c r="C4116" s="35">
        <f>YEAR(Sales[[#This Row],[ShipDate]])</f>
        <v>2018</v>
      </c>
      <c r="D4116" t="s">
        <v>607</v>
      </c>
      <c r="E4116" t="s">
        <v>69</v>
      </c>
      <c r="F4116" t="s">
        <v>43</v>
      </c>
      <c r="G4116" t="s">
        <v>11</v>
      </c>
      <c r="H4116" t="s">
        <v>88</v>
      </c>
      <c r="I4116" t="s">
        <v>93</v>
      </c>
      <c r="J4116" t="s">
        <v>13</v>
      </c>
      <c r="K4116" t="s">
        <v>2931</v>
      </c>
      <c r="L4116" t="s">
        <v>92</v>
      </c>
      <c r="N4116" t="str">
        <f>IF(ISBLANK(Sales[[#This Row],[return]]),"No",Sales[[#This Row],[return]])</f>
        <v>No</v>
      </c>
      <c r="O4116" s="2">
        <v>43170</v>
      </c>
      <c r="P4116" s="8" t="str">
        <f>TEXT(DAY(Sales[[#This Row],[OrderDate]]),"ddd")</f>
        <v>Wed</v>
      </c>
      <c r="Q4116" s="8" t="str">
        <f>TEXT(MONTH(Sales[[#This Row],[ShipDate]])*29,"mmm")</f>
        <v>Mar</v>
      </c>
      <c r="R4116">
        <v>485</v>
      </c>
      <c r="S4116" t="s">
        <v>1505</v>
      </c>
      <c r="T4116" t="s">
        <v>90</v>
      </c>
      <c r="U4116">
        <v>19140</v>
      </c>
      <c r="V4116" s="1">
        <v>0.2</v>
      </c>
      <c r="W4116">
        <v>9</v>
      </c>
      <c r="X4116">
        <v>4</v>
      </c>
      <c r="Y4116">
        <v>30</v>
      </c>
      <c r="AD4116"/>
    </row>
    <row r="4117" spans="1:30" x14ac:dyDescent="0.25">
      <c r="A4117" t="s">
        <v>24</v>
      </c>
      <c r="B4117" s="2">
        <v>43167</v>
      </c>
      <c r="C4117" s="35">
        <f>YEAR(Sales[[#This Row],[ShipDate]])</f>
        <v>2018</v>
      </c>
      <c r="D4117" t="s">
        <v>19</v>
      </c>
      <c r="E4117" t="s">
        <v>31</v>
      </c>
      <c r="F4117" t="s">
        <v>33</v>
      </c>
      <c r="G4117" t="s">
        <v>25</v>
      </c>
      <c r="H4117" t="s">
        <v>660</v>
      </c>
      <c r="I4117" t="s">
        <v>37</v>
      </c>
      <c r="J4117" t="s">
        <v>13</v>
      </c>
      <c r="K4117" t="s">
        <v>2649</v>
      </c>
      <c r="L4117" t="s">
        <v>17</v>
      </c>
      <c r="N4117" t="str">
        <f>IF(ISBLANK(Sales[[#This Row],[return]]),"No",Sales[[#This Row],[return]])</f>
        <v>No</v>
      </c>
      <c r="O4117" s="2">
        <v>43163</v>
      </c>
      <c r="P4117" s="8" t="str">
        <f>TEXT(DAY(Sales[[#This Row],[OrderDate]]),"ddd")</f>
        <v>Wed</v>
      </c>
      <c r="Q4117" s="8" t="str">
        <f>TEXT(MONTH(Sales[[#This Row],[ShipDate]])*29,"mmm")</f>
        <v>Mar</v>
      </c>
      <c r="R4117">
        <v>229</v>
      </c>
      <c r="S4117" t="s">
        <v>2173</v>
      </c>
      <c r="T4117" t="s">
        <v>15</v>
      </c>
      <c r="U4117">
        <v>33180</v>
      </c>
      <c r="V4117" s="1">
        <v>0.2</v>
      </c>
      <c r="W4117">
        <v>4</v>
      </c>
      <c r="X4117">
        <v>4</v>
      </c>
      <c r="Y4117">
        <v>10</v>
      </c>
      <c r="AD4117"/>
    </row>
    <row r="4118" spans="1:30" x14ac:dyDescent="0.25">
      <c r="A4118" t="s">
        <v>40</v>
      </c>
      <c r="B4118" s="2">
        <v>43337</v>
      </c>
      <c r="C4118" s="35">
        <f>YEAR(Sales[[#This Row],[ShipDate]])</f>
        <v>2018</v>
      </c>
      <c r="D4118" t="s">
        <v>36</v>
      </c>
      <c r="E4118" t="s">
        <v>18</v>
      </c>
      <c r="F4118" t="s">
        <v>23</v>
      </c>
      <c r="G4118" t="s">
        <v>11</v>
      </c>
      <c r="H4118" t="s">
        <v>146</v>
      </c>
      <c r="I4118" t="s">
        <v>149</v>
      </c>
      <c r="J4118" t="s">
        <v>13</v>
      </c>
      <c r="K4118" t="s">
        <v>1022</v>
      </c>
      <c r="L4118" t="s">
        <v>92</v>
      </c>
      <c r="N4118" t="str">
        <f>IF(ISBLANK(Sales[[#This Row],[return]]),"No",Sales[[#This Row],[return]])</f>
        <v>No</v>
      </c>
      <c r="O4118" s="2">
        <v>43333</v>
      </c>
      <c r="P4118" s="8" t="str">
        <f>TEXT(DAY(Sales[[#This Row],[OrderDate]]),"ddd")</f>
        <v>Sat</v>
      </c>
      <c r="Q4118" s="8" t="str">
        <f>TEXT(MONTH(Sales[[#This Row],[ShipDate]])*29,"mmm")</f>
        <v>Aug</v>
      </c>
      <c r="R4118">
        <v>977</v>
      </c>
      <c r="S4118" t="s">
        <v>1417</v>
      </c>
      <c r="T4118" t="s">
        <v>90</v>
      </c>
      <c r="U4118">
        <v>10035</v>
      </c>
      <c r="V4118" s="1">
        <v>0.1</v>
      </c>
      <c r="W4118">
        <v>64</v>
      </c>
      <c r="X4118">
        <v>7</v>
      </c>
      <c r="Y4118">
        <v>573</v>
      </c>
      <c r="AD4118"/>
    </row>
    <row r="4119" spans="1:30" x14ac:dyDescent="0.25">
      <c r="A4119" t="s">
        <v>10</v>
      </c>
      <c r="B4119" s="2">
        <v>43244</v>
      </c>
      <c r="C4119" s="35">
        <f>YEAR(Sales[[#This Row],[ShipDate]])</f>
        <v>2018</v>
      </c>
      <c r="D4119" t="s">
        <v>36</v>
      </c>
      <c r="E4119" t="s">
        <v>18</v>
      </c>
      <c r="F4119" t="s">
        <v>59</v>
      </c>
      <c r="G4119" t="s">
        <v>25</v>
      </c>
      <c r="H4119" t="s">
        <v>79</v>
      </c>
      <c r="I4119" t="s">
        <v>32</v>
      </c>
      <c r="J4119" t="s">
        <v>13</v>
      </c>
      <c r="K4119" t="s">
        <v>1192</v>
      </c>
      <c r="L4119" t="s">
        <v>30</v>
      </c>
      <c r="N4119" t="str">
        <f>IF(ISBLANK(Sales[[#This Row],[return]]),"No",Sales[[#This Row],[return]])</f>
        <v>No</v>
      </c>
      <c r="O4119" s="2">
        <v>43238</v>
      </c>
      <c r="P4119" s="8" t="str">
        <f>TEXT(DAY(Sales[[#This Row],[OrderDate]]),"ddd")</f>
        <v>Wed</v>
      </c>
      <c r="Q4119" s="8" t="str">
        <f>TEXT(MONTH(Sales[[#This Row],[ShipDate]])*29,"mmm")</f>
        <v>May</v>
      </c>
      <c r="R4119">
        <v>1597</v>
      </c>
      <c r="S4119" t="s">
        <v>229</v>
      </c>
      <c r="T4119" t="s">
        <v>28</v>
      </c>
      <c r="U4119">
        <v>94110</v>
      </c>
      <c r="V4119" s="1">
        <v>0</v>
      </c>
      <c r="W4119">
        <v>9</v>
      </c>
      <c r="X4119">
        <v>3</v>
      </c>
      <c r="Y4119">
        <v>18</v>
      </c>
      <c r="AD4119"/>
    </row>
    <row r="4120" spans="1:30" x14ac:dyDescent="0.25">
      <c r="A4120" t="s">
        <v>10</v>
      </c>
      <c r="B4120" s="2">
        <v>43244</v>
      </c>
      <c r="C4120" s="35">
        <f>YEAR(Sales[[#This Row],[ShipDate]])</f>
        <v>2018</v>
      </c>
      <c r="D4120" t="s">
        <v>36</v>
      </c>
      <c r="E4120" t="s">
        <v>18</v>
      </c>
      <c r="F4120" t="s">
        <v>39</v>
      </c>
      <c r="G4120" t="s">
        <v>25</v>
      </c>
      <c r="H4120" t="s">
        <v>79</v>
      </c>
      <c r="I4120" t="s">
        <v>32</v>
      </c>
      <c r="J4120" t="s">
        <v>13</v>
      </c>
      <c r="K4120" t="s">
        <v>1192</v>
      </c>
      <c r="L4120" t="s">
        <v>30</v>
      </c>
      <c r="N4120" t="str">
        <f>IF(ISBLANK(Sales[[#This Row],[return]]),"No",Sales[[#This Row],[return]])</f>
        <v>No</v>
      </c>
      <c r="O4120" s="2">
        <v>43238</v>
      </c>
      <c r="P4120" s="8" t="str">
        <f>TEXT(DAY(Sales[[#This Row],[OrderDate]]),"ddd")</f>
        <v>Wed</v>
      </c>
      <c r="Q4120" s="8" t="str">
        <f>TEXT(MONTH(Sales[[#This Row],[ShipDate]])*29,"mmm")</f>
        <v>May</v>
      </c>
      <c r="R4120">
        <v>817</v>
      </c>
      <c r="S4120" t="s">
        <v>154</v>
      </c>
      <c r="T4120" t="s">
        <v>28</v>
      </c>
      <c r="U4120">
        <v>94110</v>
      </c>
      <c r="V4120" s="1">
        <v>0</v>
      </c>
      <c r="W4120">
        <v>26</v>
      </c>
      <c r="X4120">
        <v>3</v>
      </c>
      <c r="Y4120">
        <v>104</v>
      </c>
      <c r="AD4120"/>
    </row>
    <row r="4121" spans="1:30" x14ac:dyDescent="0.25">
      <c r="A4121" t="s">
        <v>40</v>
      </c>
      <c r="B4121" s="2">
        <v>43249</v>
      </c>
      <c r="C4121" s="35">
        <f>YEAR(Sales[[#This Row],[ShipDate]])</f>
        <v>2018</v>
      </c>
      <c r="D4121" t="s">
        <v>19</v>
      </c>
      <c r="E4121" t="s">
        <v>31</v>
      </c>
      <c r="F4121" t="s">
        <v>23</v>
      </c>
      <c r="G4121" t="s">
        <v>11</v>
      </c>
      <c r="H4121" t="s">
        <v>428</v>
      </c>
      <c r="I4121" t="s">
        <v>133</v>
      </c>
      <c r="J4121" t="s">
        <v>13</v>
      </c>
      <c r="K4121" t="s">
        <v>628</v>
      </c>
      <c r="L4121" t="s">
        <v>68</v>
      </c>
      <c r="N4121" t="str">
        <f>IF(ISBLANK(Sales[[#This Row],[return]]),"No",Sales[[#This Row],[return]])</f>
        <v>No</v>
      </c>
      <c r="O4121" s="2">
        <v>43247</v>
      </c>
      <c r="P4121" s="8" t="str">
        <f>TEXT(DAY(Sales[[#This Row],[OrderDate]]),"ddd")</f>
        <v>Fri</v>
      </c>
      <c r="Q4121" s="8" t="str">
        <f>TEXT(MONTH(Sales[[#This Row],[ShipDate]])*29,"mmm")</f>
        <v>May</v>
      </c>
      <c r="R4121">
        <v>828</v>
      </c>
      <c r="S4121" t="s">
        <v>858</v>
      </c>
      <c r="T4121" t="s">
        <v>66</v>
      </c>
      <c r="U4121">
        <v>48205</v>
      </c>
      <c r="V4121" s="1">
        <v>0</v>
      </c>
      <c r="W4121">
        <v>701</v>
      </c>
      <c r="X4121">
        <v>5</v>
      </c>
      <c r="Y4121">
        <v>3505</v>
      </c>
      <c r="AD4121"/>
    </row>
    <row r="4122" spans="1:30" x14ac:dyDescent="0.25">
      <c r="A4122" t="s">
        <v>40</v>
      </c>
      <c r="B4122" s="2">
        <v>43249</v>
      </c>
      <c r="C4122" s="35">
        <f>YEAR(Sales[[#This Row],[ShipDate]])</f>
        <v>2018</v>
      </c>
      <c r="D4122" t="s">
        <v>19</v>
      </c>
      <c r="E4122" t="s">
        <v>31</v>
      </c>
      <c r="F4122" t="s">
        <v>59</v>
      </c>
      <c r="G4122" t="s">
        <v>25</v>
      </c>
      <c r="H4122" t="s">
        <v>428</v>
      </c>
      <c r="I4122" t="s">
        <v>133</v>
      </c>
      <c r="J4122" t="s">
        <v>13</v>
      </c>
      <c r="K4122" t="s">
        <v>628</v>
      </c>
      <c r="L4122" t="s">
        <v>68</v>
      </c>
      <c r="N4122" t="str">
        <f>IF(ISBLANK(Sales[[#This Row],[return]]),"No",Sales[[#This Row],[return]])</f>
        <v>No</v>
      </c>
      <c r="O4122" s="2">
        <v>43247</v>
      </c>
      <c r="P4122" s="8" t="str">
        <f>TEXT(DAY(Sales[[#This Row],[OrderDate]]),"ddd")</f>
        <v>Fri</v>
      </c>
      <c r="Q4122" s="8" t="str">
        <f>TEXT(MONTH(Sales[[#This Row],[ShipDate]])*29,"mmm")</f>
        <v>May</v>
      </c>
      <c r="R4122">
        <v>1703</v>
      </c>
      <c r="S4122" t="s">
        <v>2086</v>
      </c>
      <c r="T4122" t="s">
        <v>66</v>
      </c>
      <c r="U4122">
        <v>48205</v>
      </c>
      <c r="V4122" s="1">
        <v>0</v>
      </c>
      <c r="W4122">
        <v>69</v>
      </c>
      <c r="X4122">
        <v>3</v>
      </c>
      <c r="Y4122">
        <v>144</v>
      </c>
      <c r="AD4122"/>
    </row>
    <row r="4123" spans="1:30" x14ac:dyDescent="0.25">
      <c r="A4123" t="s">
        <v>40</v>
      </c>
      <c r="B4123" s="2">
        <v>43249</v>
      </c>
      <c r="C4123" s="35">
        <f>YEAR(Sales[[#This Row],[ShipDate]])</f>
        <v>2018</v>
      </c>
      <c r="D4123" t="s">
        <v>19</v>
      </c>
      <c r="E4123" t="s">
        <v>31</v>
      </c>
      <c r="F4123" t="s">
        <v>59</v>
      </c>
      <c r="G4123" t="s">
        <v>25</v>
      </c>
      <c r="H4123" t="s">
        <v>428</v>
      </c>
      <c r="I4123" t="s">
        <v>133</v>
      </c>
      <c r="J4123" t="s">
        <v>13</v>
      </c>
      <c r="K4123" t="s">
        <v>628</v>
      </c>
      <c r="L4123" t="s">
        <v>68</v>
      </c>
      <c r="N4123" t="str">
        <f>IF(ISBLANK(Sales[[#This Row],[return]]),"No",Sales[[#This Row],[return]])</f>
        <v>No</v>
      </c>
      <c r="O4123" s="2">
        <v>43247</v>
      </c>
      <c r="P4123" s="8" t="str">
        <f>TEXT(DAY(Sales[[#This Row],[OrderDate]]),"ddd")</f>
        <v>Fri</v>
      </c>
      <c r="Q4123" s="8" t="str">
        <f>TEXT(MONTH(Sales[[#This Row],[ShipDate]])*29,"mmm")</f>
        <v>May</v>
      </c>
      <c r="R4123">
        <v>1708</v>
      </c>
      <c r="S4123" t="s">
        <v>1784</v>
      </c>
      <c r="T4123" t="s">
        <v>66</v>
      </c>
      <c r="U4123">
        <v>48205</v>
      </c>
      <c r="V4123" s="1">
        <v>0</v>
      </c>
      <c r="W4123">
        <v>151</v>
      </c>
      <c r="X4123">
        <v>3</v>
      </c>
      <c r="Y4123">
        <v>315</v>
      </c>
      <c r="AD4123"/>
    </row>
    <row r="4124" spans="1:30" x14ac:dyDescent="0.25">
      <c r="A4124" t="s">
        <v>40</v>
      </c>
      <c r="B4124" s="2">
        <v>43464</v>
      </c>
      <c r="C4124" s="35">
        <f>YEAR(Sales[[#This Row],[ShipDate]])</f>
        <v>2018</v>
      </c>
      <c r="D4124" t="s">
        <v>36</v>
      </c>
      <c r="E4124" t="s">
        <v>31</v>
      </c>
      <c r="F4124" t="s">
        <v>50</v>
      </c>
      <c r="G4124" t="s">
        <v>25</v>
      </c>
      <c r="H4124" t="s">
        <v>146</v>
      </c>
      <c r="I4124" t="s">
        <v>149</v>
      </c>
      <c r="J4124" t="s">
        <v>13</v>
      </c>
      <c r="K4124" t="s">
        <v>1086</v>
      </c>
      <c r="L4124" t="s">
        <v>92</v>
      </c>
      <c r="N4124" t="str">
        <f>IF(ISBLANK(Sales[[#This Row],[return]]),"No",Sales[[#This Row],[return]])</f>
        <v>No</v>
      </c>
      <c r="O4124" s="2">
        <v>43460</v>
      </c>
      <c r="P4124" s="8" t="str">
        <f>TEXT(DAY(Sales[[#This Row],[OrderDate]]),"ddd")</f>
        <v>Thu</v>
      </c>
      <c r="Q4124" s="8" t="str">
        <f>TEXT(MONTH(Sales[[#This Row],[ShipDate]])*29,"mmm")</f>
        <v>Dec</v>
      </c>
      <c r="R4124">
        <v>1364</v>
      </c>
      <c r="S4124" t="s">
        <v>498</v>
      </c>
      <c r="T4124" t="s">
        <v>90</v>
      </c>
      <c r="U4124">
        <v>10024</v>
      </c>
      <c r="V4124" s="1">
        <v>0.2</v>
      </c>
      <c r="W4124">
        <v>2</v>
      </c>
      <c r="X4124">
        <v>3</v>
      </c>
      <c r="Y4124">
        <v>5</v>
      </c>
      <c r="AD4124"/>
    </row>
    <row r="4125" spans="1:30" x14ac:dyDescent="0.25">
      <c r="A4125" t="s">
        <v>24</v>
      </c>
      <c r="B4125" s="2">
        <v>43198</v>
      </c>
      <c r="C4125" s="35">
        <f>YEAR(Sales[[#This Row],[ShipDate]])</f>
        <v>2018</v>
      </c>
      <c r="D4125" t="s">
        <v>19</v>
      </c>
      <c r="E4125" t="s">
        <v>69</v>
      </c>
      <c r="F4125" t="s">
        <v>43</v>
      </c>
      <c r="G4125" t="s">
        <v>11</v>
      </c>
      <c r="H4125" t="s">
        <v>152</v>
      </c>
      <c r="I4125" t="s">
        <v>149</v>
      </c>
      <c r="J4125" t="s">
        <v>13</v>
      </c>
      <c r="K4125" t="s">
        <v>2920</v>
      </c>
      <c r="L4125" t="s">
        <v>92</v>
      </c>
      <c r="N4125" t="str">
        <f>IF(ISBLANK(Sales[[#This Row],[return]]),"No",Sales[[#This Row],[return]])</f>
        <v>No</v>
      </c>
      <c r="O4125" s="2">
        <v>43194</v>
      </c>
      <c r="P4125" s="8" t="str">
        <f>TEXT(DAY(Sales[[#This Row],[OrderDate]]),"ddd")</f>
        <v>Wed</v>
      </c>
      <c r="Q4125" s="8" t="str">
        <f>TEXT(MONTH(Sales[[#This Row],[ShipDate]])*29,"mmm")</f>
        <v>Apr</v>
      </c>
      <c r="R4125">
        <v>506</v>
      </c>
      <c r="S4125" t="s">
        <v>853</v>
      </c>
      <c r="T4125" t="s">
        <v>90</v>
      </c>
      <c r="U4125">
        <v>12180</v>
      </c>
      <c r="V4125" s="1">
        <v>0</v>
      </c>
      <c r="W4125">
        <v>7</v>
      </c>
      <c r="X4125">
        <v>2</v>
      </c>
      <c r="Y4125">
        <v>83</v>
      </c>
      <c r="AD4125"/>
    </row>
    <row r="4126" spans="1:30" x14ac:dyDescent="0.25">
      <c r="A4126" t="s">
        <v>24</v>
      </c>
      <c r="B4126" s="2">
        <v>43198</v>
      </c>
      <c r="C4126" s="35">
        <f>YEAR(Sales[[#This Row],[ShipDate]])</f>
        <v>2018</v>
      </c>
      <c r="D4126" t="s">
        <v>19</v>
      </c>
      <c r="E4126" t="s">
        <v>69</v>
      </c>
      <c r="F4126" t="s">
        <v>39</v>
      </c>
      <c r="G4126" t="s">
        <v>25</v>
      </c>
      <c r="H4126" t="s">
        <v>152</v>
      </c>
      <c r="I4126" t="s">
        <v>149</v>
      </c>
      <c r="J4126" t="s">
        <v>13</v>
      </c>
      <c r="K4126" t="s">
        <v>2920</v>
      </c>
      <c r="L4126" t="s">
        <v>92</v>
      </c>
      <c r="N4126" t="str">
        <f>IF(ISBLANK(Sales[[#This Row],[return]]),"No",Sales[[#This Row],[return]])</f>
        <v>No</v>
      </c>
      <c r="O4126" s="2">
        <v>43194</v>
      </c>
      <c r="P4126" s="8" t="str">
        <f>TEXT(DAY(Sales[[#This Row],[OrderDate]]),"ddd")</f>
        <v>Wed</v>
      </c>
      <c r="Q4126" s="8" t="str">
        <f>TEXT(MONTH(Sales[[#This Row],[ShipDate]])*29,"mmm")</f>
        <v>Apr</v>
      </c>
      <c r="R4126">
        <v>1543</v>
      </c>
      <c r="S4126" t="s">
        <v>360</v>
      </c>
      <c r="T4126" t="s">
        <v>90</v>
      </c>
      <c r="U4126">
        <v>12180</v>
      </c>
      <c r="V4126" s="1">
        <v>0</v>
      </c>
      <c r="W4126">
        <v>8</v>
      </c>
      <c r="X4126">
        <v>2</v>
      </c>
      <c r="Y4126">
        <v>31</v>
      </c>
      <c r="AD4126"/>
    </row>
    <row r="4127" spans="1:30" x14ac:dyDescent="0.25">
      <c r="A4127" t="s">
        <v>24</v>
      </c>
      <c r="B4127" s="2">
        <v>43198</v>
      </c>
      <c r="C4127" s="35">
        <f>YEAR(Sales[[#This Row],[ShipDate]])</f>
        <v>2018</v>
      </c>
      <c r="D4127" t="s">
        <v>19</v>
      </c>
      <c r="E4127" t="s">
        <v>69</v>
      </c>
      <c r="F4127" t="s">
        <v>99</v>
      </c>
      <c r="G4127" t="s">
        <v>46</v>
      </c>
      <c r="H4127" t="s">
        <v>152</v>
      </c>
      <c r="I4127" t="s">
        <v>149</v>
      </c>
      <c r="J4127" t="s">
        <v>13</v>
      </c>
      <c r="K4127" t="s">
        <v>2920</v>
      </c>
      <c r="L4127" t="s">
        <v>92</v>
      </c>
      <c r="N4127" t="str">
        <f>IF(ISBLANK(Sales[[#This Row],[return]]),"No",Sales[[#This Row],[return]])</f>
        <v>No</v>
      </c>
      <c r="O4127" s="2">
        <v>43194</v>
      </c>
      <c r="P4127" s="8" t="str">
        <f>TEXT(DAY(Sales[[#This Row],[OrderDate]]),"ddd")</f>
        <v>Wed</v>
      </c>
      <c r="Q4127" s="8" t="str">
        <f>TEXT(MONTH(Sales[[#This Row],[ShipDate]])*29,"mmm")</f>
        <v>Apr</v>
      </c>
      <c r="R4127">
        <v>1025</v>
      </c>
      <c r="S4127" t="s">
        <v>2358</v>
      </c>
      <c r="T4127" t="s">
        <v>90</v>
      </c>
      <c r="U4127">
        <v>12180</v>
      </c>
      <c r="V4127" s="1">
        <v>0</v>
      </c>
      <c r="W4127">
        <v>38</v>
      </c>
      <c r="X4127">
        <v>3</v>
      </c>
      <c r="Y4127">
        <v>90</v>
      </c>
      <c r="AD4127"/>
    </row>
    <row r="4128" spans="1:30" x14ac:dyDescent="0.25">
      <c r="A4128" t="s">
        <v>40</v>
      </c>
      <c r="B4128" s="2">
        <v>43351</v>
      </c>
      <c r="C4128" s="35">
        <f>YEAR(Sales[[#This Row],[ShipDate]])</f>
        <v>2018</v>
      </c>
      <c r="D4128" t="s">
        <v>36</v>
      </c>
      <c r="E4128" t="s">
        <v>18</v>
      </c>
      <c r="F4128" t="s">
        <v>43</v>
      </c>
      <c r="G4128" t="s">
        <v>11</v>
      </c>
      <c r="H4128" t="s">
        <v>146</v>
      </c>
      <c r="I4128" t="s">
        <v>149</v>
      </c>
      <c r="J4128" t="s">
        <v>13</v>
      </c>
      <c r="K4128" t="s">
        <v>1442</v>
      </c>
      <c r="L4128" t="s">
        <v>92</v>
      </c>
      <c r="N4128" t="str">
        <f>IF(ISBLANK(Sales[[#This Row],[return]]),"No",Sales[[#This Row],[return]])</f>
        <v>No</v>
      </c>
      <c r="O4128" s="2">
        <v>43347</v>
      </c>
      <c r="P4128" s="8" t="str">
        <f>TEXT(DAY(Sales[[#This Row],[OrderDate]]),"ddd")</f>
        <v>Wed</v>
      </c>
      <c r="Q4128" s="8" t="str">
        <f>TEXT(MONTH(Sales[[#This Row],[ShipDate]])*29,"mmm")</f>
        <v>Sep</v>
      </c>
      <c r="R4128">
        <v>876</v>
      </c>
      <c r="S4128" t="s">
        <v>3183</v>
      </c>
      <c r="T4128" t="s">
        <v>90</v>
      </c>
      <c r="U4128">
        <v>10011</v>
      </c>
      <c r="V4128" s="1">
        <v>0</v>
      </c>
      <c r="W4128">
        <v>25</v>
      </c>
      <c r="X4128">
        <v>1</v>
      </c>
      <c r="Y4128">
        <v>64</v>
      </c>
      <c r="AD4128"/>
    </row>
    <row r="4129" spans="1:30" x14ac:dyDescent="0.25">
      <c r="A4129" t="s">
        <v>40</v>
      </c>
      <c r="B4129" s="2">
        <v>43351</v>
      </c>
      <c r="C4129" s="35">
        <f>YEAR(Sales[[#This Row],[ShipDate]])</f>
        <v>2018</v>
      </c>
      <c r="D4129" t="s">
        <v>36</v>
      </c>
      <c r="E4129" t="s">
        <v>18</v>
      </c>
      <c r="F4129" t="s">
        <v>290</v>
      </c>
      <c r="G4129" t="s">
        <v>25</v>
      </c>
      <c r="H4129" t="s">
        <v>146</v>
      </c>
      <c r="I4129" t="s">
        <v>149</v>
      </c>
      <c r="J4129" t="s">
        <v>13</v>
      </c>
      <c r="K4129" t="s">
        <v>1442</v>
      </c>
      <c r="L4129" t="s">
        <v>92</v>
      </c>
      <c r="N4129" t="str">
        <f>IF(ISBLANK(Sales[[#This Row],[return]]),"No",Sales[[#This Row],[return]])</f>
        <v>No</v>
      </c>
      <c r="O4129" s="2">
        <v>43347</v>
      </c>
      <c r="P4129" s="8" t="str">
        <f>TEXT(DAY(Sales[[#This Row],[OrderDate]]),"ddd")</f>
        <v>Wed</v>
      </c>
      <c r="Q4129" s="8" t="str">
        <f>TEXT(MONTH(Sales[[#This Row],[ShipDate]])*29,"mmm")</f>
        <v>Sep</v>
      </c>
      <c r="R4129">
        <v>83</v>
      </c>
      <c r="S4129" t="s">
        <v>2201</v>
      </c>
      <c r="T4129" t="s">
        <v>90</v>
      </c>
      <c r="U4129">
        <v>10011</v>
      </c>
      <c r="V4129" s="1">
        <v>0</v>
      </c>
      <c r="W4129">
        <v>7</v>
      </c>
      <c r="X4129">
        <v>4</v>
      </c>
      <c r="Y4129">
        <v>23</v>
      </c>
      <c r="AD4129"/>
    </row>
    <row r="4130" spans="1:30" x14ac:dyDescent="0.25">
      <c r="A4130" t="s">
        <v>40</v>
      </c>
      <c r="B4130" s="2">
        <v>43351</v>
      </c>
      <c r="C4130" s="35">
        <f>YEAR(Sales[[#This Row],[ShipDate]])</f>
        <v>2018</v>
      </c>
      <c r="D4130" t="s">
        <v>36</v>
      </c>
      <c r="E4130" t="s">
        <v>18</v>
      </c>
      <c r="F4130" t="s">
        <v>50</v>
      </c>
      <c r="G4130" t="s">
        <v>25</v>
      </c>
      <c r="H4130" t="s">
        <v>146</v>
      </c>
      <c r="I4130" t="s">
        <v>149</v>
      </c>
      <c r="J4130" t="s">
        <v>13</v>
      </c>
      <c r="K4130" t="s">
        <v>1442</v>
      </c>
      <c r="L4130" t="s">
        <v>92</v>
      </c>
      <c r="N4130" t="str">
        <f>IF(ISBLANK(Sales[[#This Row],[return]]),"No",Sales[[#This Row],[return]])</f>
        <v>No</v>
      </c>
      <c r="O4130" s="2">
        <v>43347</v>
      </c>
      <c r="P4130" s="8" t="str">
        <f>TEXT(DAY(Sales[[#This Row],[OrderDate]]),"ddd")</f>
        <v>Wed</v>
      </c>
      <c r="Q4130" s="8" t="str">
        <f>TEXT(MONTH(Sales[[#This Row],[ShipDate]])*29,"mmm")</f>
        <v>Sep</v>
      </c>
      <c r="R4130">
        <v>1287</v>
      </c>
      <c r="S4130" t="s">
        <v>158</v>
      </c>
      <c r="T4130" t="s">
        <v>90</v>
      </c>
      <c r="U4130">
        <v>10011</v>
      </c>
      <c r="V4130" s="1">
        <v>0.2</v>
      </c>
      <c r="W4130">
        <v>20</v>
      </c>
      <c r="X4130">
        <v>5</v>
      </c>
      <c r="Y4130">
        <v>61</v>
      </c>
      <c r="AD4130"/>
    </row>
    <row r="4131" spans="1:30" x14ac:dyDescent="0.25">
      <c r="A4131" t="s">
        <v>40</v>
      </c>
      <c r="B4131" s="2">
        <v>43372</v>
      </c>
      <c r="C4131" s="35">
        <f>YEAR(Sales[[#This Row],[ShipDate]])</f>
        <v>2018</v>
      </c>
      <c r="D4131" t="s">
        <v>19</v>
      </c>
      <c r="E4131" t="s">
        <v>18</v>
      </c>
      <c r="F4131" t="s">
        <v>45</v>
      </c>
      <c r="G4131" t="s">
        <v>25</v>
      </c>
      <c r="H4131" t="s">
        <v>797</v>
      </c>
      <c r="I4131" t="s">
        <v>598</v>
      </c>
      <c r="J4131" t="s">
        <v>13</v>
      </c>
      <c r="K4131" t="s">
        <v>1190</v>
      </c>
      <c r="L4131" t="s">
        <v>17</v>
      </c>
      <c r="N4131" t="str">
        <f>IF(ISBLANK(Sales[[#This Row],[return]]),"No",Sales[[#This Row],[return]])</f>
        <v>No</v>
      </c>
      <c r="O4131" s="2">
        <v>43370</v>
      </c>
      <c r="P4131" s="8" t="str">
        <f>TEXT(DAY(Sales[[#This Row],[OrderDate]]),"ddd")</f>
        <v>Fri</v>
      </c>
      <c r="Q4131" s="8" t="str">
        <f>TEXT(MONTH(Sales[[#This Row],[ShipDate]])*29,"mmm")</f>
        <v>Sep</v>
      </c>
      <c r="R4131">
        <v>329</v>
      </c>
      <c r="S4131" t="s">
        <v>384</v>
      </c>
      <c r="T4131" t="s">
        <v>15</v>
      </c>
      <c r="U4131">
        <v>30318</v>
      </c>
      <c r="V4131" s="1">
        <v>0</v>
      </c>
      <c r="W4131">
        <v>5</v>
      </c>
      <c r="X4131">
        <v>3</v>
      </c>
      <c r="Y4131">
        <v>14</v>
      </c>
      <c r="AD4131"/>
    </row>
    <row r="4132" spans="1:30" x14ac:dyDescent="0.25">
      <c r="A4132" t="s">
        <v>40</v>
      </c>
      <c r="B4132" s="2">
        <v>43372</v>
      </c>
      <c r="C4132" s="35">
        <f>YEAR(Sales[[#This Row],[ShipDate]])</f>
        <v>2018</v>
      </c>
      <c r="D4132" t="s">
        <v>19</v>
      </c>
      <c r="E4132" t="s">
        <v>18</v>
      </c>
      <c r="F4132" t="s">
        <v>59</v>
      </c>
      <c r="G4132" t="s">
        <v>25</v>
      </c>
      <c r="H4132" t="s">
        <v>797</v>
      </c>
      <c r="I4132" t="s">
        <v>598</v>
      </c>
      <c r="J4132" t="s">
        <v>13</v>
      </c>
      <c r="K4132" t="s">
        <v>1190</v>
      </c>
      <c r="L4132" t="s">
        <v>17</v>
      </c>
      <c r="N4132" t="str">
        <f>IF(ISBLANK(Sales[[#This Row],[return]]),"No",Sales[[#This Row],[return]])</f>
        <v>No</v>
      </c>
      <c r="O4132" s="2">
        <v>43370</v>
      </c>
      <c r="P4132" s="8" t="str">
        <f>TEXT(DAY(Sales[[#This Row],[OrderDate]]),"ddd")</f>
        <v>Fri</v>
      </c>
      <c r="Q4132" s="8" t="str">
        <f>TEXT(MONTH(Sales[[#This Row],[ShipDate]])*29,"mmm")</f>
        <v>Sep</v>
      </c>
      <c r="R4132">
        <v>1762</v>
      </c>
      <c r="S4132" t="s">
        <v>2014</v>
      </c>
      <c r="T4132" t="s">
        <v>15</v>
      </c>
      <c r="U4132">
        <v>30318</v>
      </c>
      <c r="V4132" s="1">
        <v>0</v>
      </c>
      <c r="W4132">
        <v>9</v>
      </c>
      <c r="X4132">
        <v>3</v>
      </c>
      <c r="Y4132">
        <v>18</v>
      </c>
      <c r="AD4132"/>
    </row>
    <row r="4133" spans="1:30" x14ac:dyDescent="0.25">
      <c r="A4133" t="s">
        <v>40</v>
      </c>
      <c r="B4133" s="2">
        <v>43155</v>
      </c>
      <c r="C4133" s="35">
        <f>YEAR(Sales[[#This Row],[ShipDate]])</f>
        <v>2018</v>
      </c>
      <c r="D4133" t="s">
        <v>36</v>
      </c>
      <c r="E4133" t="s">
        <v>18</v>
      </c>
      <c r="F4133" t="s">
        <v>43</v>
      </c>
      <c r="G4133" t="s">
        <v>11</v>
      </c>
      <c r="H4133" t="s">
        <v>146</v>
      </c>
      <c r="I4133" t="s">
        <v>149</v>
      </c>
      <c r="J4133" t="s">
        <v>13</v>
      </c>
      <c r="K4133" t="s">
        <v>859</v>
      </c>
      <c r="L4133" t="s">
        <v>92</v>
      </c>
      <c r="N4133" t="str">
        <f>IF(ISBLANK(Sales[[#This Row],[return]]),"No",Sales[[#This Row],[return]])</f>
        <v>No</v>
      </c>
      <c r="O4133" s="2">
        <v>43150</v>
      </c>
      <c r="P4133" s="8" t="str">
        <f>TEXT(DAY(Sales[[#This Row],[OrderDate]]),"ddd")</f>
        <v>Thu</v>
      </c>
      <c r="Q4133" s="8" t="str">
        <f>TEXT(MONTH(Sales[[#This Row],[ShipDate]])*29,"mmm")</f>
        <v>Feb</v>
      </c>
      <c r="R4133">
        <v>620</v>
      </c>
      <c r="S4133" t="s">
        <v>3185</v>
      </c>
      <c r="T4133" t="s">
        <v>90</v>
      </c>
      <c r="U4133">
        <v>10035</v>
      </c>
      <c r="V4133" s="1">
        <v>0</v>
      </c>
      <c r="W4133">
        <v>15</v>
      </c>
      <c r="X4133">
        <v>2</v>
      </c>
      <c r="Y4133">
        <v>44</v>
      </c>
      <c r="AD4133"/>
    </row>
    <row r="4134" spans="1:30" x14ac:dyDescent="0.25">
      <c r="A4134" t="s">
        <v>40</v>
      </c>
      <c r="B4134" s="2">
        <v>43155</v>
      </c>
      <c r="C4134" s="35">
        <f>YEAR(Sales[[#This Row],[ShipDate]])</f>
        <v>2018</v>
      </c>
      <c r="D4134" t="s">
        <v>36</v>
      </c>
      <c r="E4134" t="s">
        <v>18</v>
      </c>
      <c r="F4134" t="s">
        <v>39</v>
      </c>
      <c r="G4134" t="s">
        <v>25</v>
      </c>
      <c r="H4134" t="s">
        <v>146</v>
      </c>
      <c r="I4134" t="s">
        <v>149</v>
      </c>
      <c r="J4134" t="s">
        <v>13</v>
      </c>
      <c r="K4134" t="s">
        <v>859</v>
      </c>
      <c r="L4134" t="s">
        <v>92</v>
      </c>
      <c r="N4134" t="str">
        <f>IF(ISBLANK(Sales[[#This Row],[return]]),"No",Sales[[#This Row],[return]])</f>
        <v>No</v>
      </c>
      <c r="O4134" s="2">
        <v>43150</v>
      </c>
      <c r="P4134" s="8" t="str">
        <f>TEXT(DAY(Sales[[#This Row],[OrderDate]]),"ddd")</f>
        <v>Thu</v>
      </c>
      <c r="Q4134" s="8" t="str">
        <f>TEXT(MONTH(Sales[[#This Row],[ShipDate]])*29,"mmm")</f>
        <v>Feb</v>
      </c>
      <c r="R4134">
        <v>418</v>
      </c>
      <c r="S4134" t="s">
        <v>817</v>
      </c>
      <c r="T4134" t="s">
        <v>90</v>
      </c>
      <c r="U4134">
        <v>10035</v>
      </c>
      <c r="V4134" s="1">
        <v>0</v>
      </c>
      <c r="W4134">
        <v>10</v>
      </c>
      <c r="X4134">
        <v>3</v>
      </c>
      <c r="Y4134">
        <v>243</v>
      </c>
      <c r="AD4134"/>
    </row>
    <row r="4135" spans="1:30" x14ac:dyDescent="0.25">
      <c r="A4135" t="s">
        <v>10</v>
      </c>
      <c r="B4135" s="2">
        <v>43365</v>
      </c>
      <c r="C4135" s="35">
        <f>YEAR(Sales[[#This Row],[ShipDate]])</f>
        <v>2018</v>
      </c>
      <c r="D4135" t="s">
        <v>36</v>
      </c>
      <c r="E4135" t="s">
        <v>31</v>
      </c>
      <c r="F4135" t="s">
        <v>21</v>
      </c>
      <c r="G4135" t="s">
        <v>11</v>
      </c>
      <c r="H4135" t="s">
        <v>313</v>
      </c>
      <c r="I4135" t="s">
        <v>32</v>
      </c>
      <c r="J4135" t="s">
        <v>13</v>
      </c>
      <c r="K4135" t="s">
        <v>2629</v>
      </c>
      <c r="L4135" t="s">
        <v>30</v>
      </c>
      <c r="N4135" t="str">
        <f>IF(ISBLANK(Sales[[#This Row],[return]]),"No",Sales[[#This Row],[return]])</f>
        <v>No</v>
      </c>
      <c r="O4135" s="2">
        <v>43359</v>
      </c>
      <c r="P4135" s="8" t="str">
        <f>TEXT(DAY(Sales[[#This Row],[OrderDate]]),"ddd")</f>
        <v>Mon</v>
      </c>
      <c r="Q4135" s="8" t="str">
        <f>TEXT(MONTH(Sales[[#This Row],[ShipDate]])*29,"mmm")</f>
        <v>Sep</v>
      </c>
      <c r="R4135">
        <v>1434</v>
      </c>
      <c r="S4135" t="s">
        <v>1162</v>
      </c>
      <c r="T4135" t="s">
        <v>28</v>
      </c>
      <c r="U4135">
        <v>95123</v>
      </c>
      <c r="V4135" s="1">
        <v>0.15</v>
      </c>
      <c r="W4135">
        <v>-13</v>
      </c>
      <c r="X4135">
        <v>2</v>
      </c>
      <c r="Y4135">
        <v>274</v>
      </c>
      <c r="AD4135"/>
    </row>
    <row r="4136" spans="1:30" x14ac:dyDescent="0.25">
      <c r="A4136" t="s">
        <v>10</v>
      </c>
      <c r="B4136" s="2">
        <v>43365</v>
      </c>
      <c r="C4136" s="35">
        <f>YEAR(Sales[[#This Row],[ShipDate]])</f>
        <v>2018</v>
      </c>
      <c r="D4136" t="s">
        <v>36</v>
      </c>
      <c r="E4136" t="s">
        <v>31</v>
      </c>
      <c r="F4136" t="s">
        <v>52</v>
      </c>
      <c r="G4136" t="s">
        <v>25</v>
      </c>
      <c r="H4136" t="s">
        <v>313</v>
      </c>
      <c r="I4136" t="s">
        <v>32</v>
      </c>
      <c r="J4136" t="s">
        <v>13</v>
      </c>
      <c r="K4136" t="s">
        <v>2629</v>
      </c>
      <c r="L4136" t="s">
        <v>30</v>
      </c>
      <c r="N4136" t="str">
        <f>IF(ISBLANK(Sales[[#This Row],[return]]),"No",Sales[[#This Row],[return]])</f>
        <v>No</v>
      </c>
      <c r="O4136" s="2">
        <v>43359</v>
      </c>
      <c r="P4136" s="8" t="str">
        <f>TEXT(DAY(Sales[[#This Row],[OrderDate]]),"ddd")</f>
        <v>Mon</v>
      </c>
      <c r="Q4136" s="8" t="str">
        <f>TEXT(MONTH(Sales[[#This Row],[ShipDate]])*29,"mmm")</f>
        <v>Sep</v>
      </c>
      <c r="R4136">
        <v>610</v>
      </c>
      <c r="S4136" t="s">
        <v>2196</v>
      </c>
      <c r="T4136" t="s">
        <v>28</v>
      </c>
      <c r="U4136">
        <v>95123</v>
      </c>
      <c r="V4136" s="1">
        <v>0</v>
      </c>
      <c r="W4136">
        <v>5</v>
      </c>
      <c r="X4136">
        <v>4</v>
      </c>
      <c r="Y4136">
        <v>17</v>
      </c>
      <c r="AD4136"/>
    </row>
    <row r="4137" spans="1:30" x14ac:dyDescent="0.25">
      <c r="A4137" t="s">
        <v>24</v>
      </c>
      <c r="B4137" s="2">
        <v>43207</v>
      </c>
      <c r="C4137" s="35">
        <f>YEAR(Sales[[#This Row],[ShipDate]])</f>
        <v>2018</v>
      </c>
      <c r="D4137" t="s">
        <v>36</v>
      </c>
      <c r="E4137" t="s">
        <v>18</v>
      </c>
      <c r="F4137" t="s">
        <v>52</v>
      </c>
      <c r="G4137" t="s">
        <v>25</v>
      </c>
      <c r="H4137" t="s">
        <v>79</v>
      </c>
      <c r="I4137" t="s">
        <v>32</v>
      </c>
      <c r="J4137" t="s">
        <v>13</v>
      </c>
      <c r="K4137" t="s">
        <v>1202</v>
      </c>
      <c r="L4137" t="s">
        <v>30</v>
      </c>
      <c r="N4137" t="str">
        <f>IF(ISBLANK(Sales[[#This Row],[return]]),"No",Sales[[#This Row],[return]])</f>
        <v>No</v>
      </c>
      <c r="O4137" s="2">
        <v>43200</v>
      </c>
      <c r="P4137" s="8" t="str">
        <f>TEXT(DAY(Sales[[#This Row],[OrderDate]]),"ddd")</f>
        <v>Tue</v>
      </c>
      <c r="Q4137" s="8" t="str">
        <f>TEXT(MONTH(Sales[[#This Row],[ShipDate]])*29,"mmm")</f>
        <v>Apr</v>
      </c>
      <c r="R4137">
        <v>26</v>
      </c>
      <c r="S4137" t="s">
        <v>3124</v>
      </c>
      <c r="T4137" t="s">
        <v>28</v>
      </c>
      <c r="U4137">
        <v>94122</v>
      </c>
      <c r="V4137" s="1">
        <v>0</v>
      </c>
      <c r="W4137">
        <v>44</v>
      </c>
      <c r="X4137">
        <v>3</v>
      </c>
      <c r="Y4137">
        <v>114</v>
      </c>
      <c r="AD4137"/>
    </row>
    <row r="4138" spans="1:30" x14ac:dyDescent="0.25">
      <c r="A4138" t="s">
        <v>24</v>
      </c>
      <c r="B4138" s="2">
        <v>43207</v>
      </c>
      <c r="C4138" s="35">
        <f>YEAR(Sales[[#This Row],[ShipDate]])</f>
        <v>2018</v>
      </c>
      <c r="D4138" t="s">
        <v>36</v>
      </c>
      <c r="E4138" t="s">
        <v>18</v>
      </c>
      <c r="F4138" t="s">
        <v>39</v>
      </c>
      <c r="G4138" t="s">
        <v>25</v>
      </c>
      <c r="H4138" t="s">
        <v>79</v>
      </c>
      <c r="I4138" t="s">
        <v>32</v>
      </c>
      <c r="J4138" t="s">
        <v>13</v>
      </c>
      <c r="K4138" t="s">
        <v>1202</v>
      </c>
      <c r="L4138" t="s">
        <v>30</v>
      </c>
      <c r="N4138" t="str">
        <f>IF(ISBLANK(Sales[[#This Row],[return]]),"No",Sales[[#This Row],[return]])</f>
        <v>No</v>
      </c>
      <c r="O4138" s="2">
        <v>43200</v>
      </c>
      <c r="P4138" s="8" t="str">
        <f>TEXT(DAY(Sales[[#This Row],[OrderDate]]),"ddd")</f>
        <v>Tue</v>
      </c>
      <c r="Q4138" s="8" t="str">
        <f>TEXT(MONTH(Sales[[#This Row],[ShipDate]])*29,"mmm")</f>
        <v>Apr</v>
      </c>
      <c r="R4138">
        <v>658</v>
      </c>
      <c r="S4138" t="s">
        <v>2107</v>
      </c>
      <c r="T4138" t="s">
        <v>28</v>
      </c>
      <c r="U4138">
        <v>94122</v>
      </c>
      <c r="V4138" s="1">
        <v>0</v>
      </c>
      <c r="W4138">
        <v>81</v>
      </c>
      <c r="X4138">
        <v>3</v>
      </c>
      <c r="Y4138">
        <v>580</v>
      </c>
      <c r="AD4138"/>
    </row>
    <row r="4139" spans="1:30" x14ac:dyDescent="0.25">
      <c r="A4139" t="s">
        <v>24</v>
      </c>
      <c r="B4139" s="2">
        <v>43207</v>
      </c>
      <c r="C4139" s="35">
        <f>YEAR(Sales[[#This Row],[ShipDate]])</f>
        <v>2018</v>
      </c>
      <c r="D4139" t="s">
        <v>36</v>
      </c>
      <c r="E4139" t="s">
        <v>18</v>
      </c>
      <c r="F4139" t="s">
        <v>39</v>
      </c>
      <c r="G4139" t="s">
        <v>25</v>
      </c>
      <c r="H4139" t="s">
        <v>79</v>
      </c>
      <c r="I4139" t="s">
        <v>32</v>
      </c>
      <c r="J4139" t="s">
        <v>13</v>
      </c>
      <c r="K4139" t="s">
        <v>1202</v>
      </c>
      <c r="L4139" t="s">
        <v>30</v>
      </c>
      <c r="N4139" t="str">
        <f>IF(ISBLANK(Sales[[#This Row],[return]]),"No",Sales[[#This Row],[return]])</f>
        <v>No</v>
      </c>
      <c r="O4139" s="2">
        <v>43200</v>
      </c>
      <c r="P4139" s="8" t="str">
        <f>TEXT(DAY(Sales[[#This Row],[OrderDate]]),"ddd")</f>
        <v>Tue</v>
      </c>
      <c r="Q4139" s="8" t="str">
        <f>TEXT(MONTH(Sales[[#This Row],[ShipDate]])*29,"mmm")</f>
        <v>Apr</v>
      </c>
      <c r="R4139">
        <v>1362</v>
      </c>
      <c r="S4139" t="s">
        <v>2187</v>
      </c>
      <c r="T4139" t="s">
        <v>28</v>
      </c>
      <c r="U4139">
        <v>94122</v>
      </c>
      <c r="V4139" s="1">
        <v>0</v>
      </c>
      <c r="W4139">
        <v>6</v>
      </c>
      <c r="X4139">
        <v>9</v>
      </c>
      <c r="Y4139">
        <v>151</v>
      </c>
      <c r="AD4139"/>
    </row>
    <row r="4140" spans="1:30" x14ac:dyDescent="0.25">
      <c r="A4140" t="s">
        <v>24</v>
      </c>
      <c r="B4140" s="2">
        <v>43207</v>
      </c>
      <c r="C4140" s="35">
        <f>YEAR(Sales[[#This Row],[ShipDate]])</f>
        <v>2018</v>
      </c>
      <c r="D4140" t="s">
        <v>36</v>
      </c>
      <c r="E4140" t="s">
        <v>18</v>
      </c>
      <c r="F4140" t="s">
        <v>50</v>
      </c>
      <c r="G4140" t="s">
        <v>25</v>
      </c>
      <c r="H4140" t="s">
        <v>79</v>
      </c>
      <c r="I4140" t="s">
        <v>32</v>
      </c>
      <c r="J4140" t="s">
        <v>13</v>
      </c>
      <c r="K4140" t="s">
        <v>1202</v>
      </c>
      <c r="L4140" t="s">
        <v>30</v>
      </c>
      <c r="N4140" t="str">
        <f>IF(ISBLANK(Sales[[#This Row],[return]]),"No",Sales[[#This Row],[return]])</f>
        <v>No</v>
      </c>
      <c r="O4140" s="2">
        <v>43200</v>
      </c>
      <c r="P4140" s="8" t="str">
        <f>TEXT(DAY(Sales[[#This Row],[OrderDate]]),"ddd")</f>
        <v>Tue</v>
      </c>
      <c r="Q4140" s="8" t="str">
        <f>TEXT(MONTH(Sales[[#This Row],[ShipDate]])*29,"mmm")</f>
        <v>Apr</v>
      </c>
      <c r="R4140">
        <v>701</v>
      </c>
      <c r="S4140" t="s">
        <v>870</v>
      </c>
      <c r="T4140" t="s">
        <v>28</v>
      </c>
      <c r="U4140">
        <v>94122</v>
      </c>
      <c r="V4140" s="1">
        <v>0.2</v>
      </c>
      <c r="W4140">
        <v>16</v>
      </c>
      <c r="X4140">
        <v>4</v>
      </c>
      <c r="Y4140">
        <v>48</v>
      </c>
      <c r="AD4140"/>
    </row>
    <row r="4141" spans="1:30" x14ac:dyDescent="0.25">
      <c r="A4141" t="s">
        <v>10</v>
      </c>
      <c r="B4141" s="2">
        <v>43339</v>
      </c>
      <c r="C4141" s="35">
        <f>YEAR(Sales[[#This Row],[ShipDate]])</f>
        <v>2018</v>
      </c>
      <c r="D4141" t="s">
        <v>36</v>
      </c>
      <c r="E4141" t="s">
        <v>69</v>
      </c>
      <c r="F4141" t="s">
        <v>290</v>
      </c>
      <c r="G4141" t="s">
        <v>25</v>
      </c>
      <c r="H4141" t="s">
        <v>1564</v>
      </c>
      <c r="I4141" t="s">
        <v>58</v>
      </c>
      <c r="J4141" t="s">
        <v>13</v>
      </c>
      <c r="K4141" t="s">
        <v>2927</v>
      </c>
      <c r="L4141" t="s">
        <v>17</v>
      </c>
      <c r="N4141" t="str">
        <f>IF(ISBLANK(Sales[[#This Row],[return]]),"No",Sales[[#This Row],[return]])</f>
        <v>No</v>
      </c>
      <c r="O4141" s="2">
        <v>43333</v>
      </c>
      <c r="P4141" s="8" t="str">
        <f>TEXT(DAY(Sales[[#This Row],[OrderDate]]),"ddd")</f>
        <v>Sat</v>
      </c>
      <c r="Q4141" s="8" t="str">
        <f>TEXT(MONTH(Sales[[#This Row],[ShipDate]])*29,"mmm")</f>
        <v>Aug</v>
      </c>
      <c r="R4141">
        <v>71</v>
      </c>
      <c r="S4141" t="s">
        <v>3160</v>
      </c>
      <c r="T4141" t="s">
        <v>15</v>
      </c>
      <c r="U4141">
        <v>27834</v>
      </c>
      <c r="V4141" s="1">
        <v>0.2</v>
      </c>
      <c r="W4141">
        <v>4</v>
      </c>
      <c r="X4141">
        <v>2</v>
      </c>
      <c r="Y4141">
        <v>28</v>
      </c>
      <c r="AD4141"/>
    </row>
    <row r="4142" spans="1:30" x14ac:dyDescent="0.25">
      <c r="A4142" t="s">
        <v>10</v>
      </c>
      <c r="B4142" s="2">
        <v>43339</v>
      </c>
      <c r="C4142" s="35">
        <f>YEAR(Sales[[#This Row],[ShipDate]])</f>
        <v>2018</v>
      </c>
      <c r="D4142" t="s">
        <v>36</v>
      </c>
      <c r="E4142" t="s">
        <v>69</v>
      </c>
      <c r="F4142" t="s">
        <v>33</v>
      </c>
      <c r="G4142" t="s">
        <v>25</v>
      </c>
      <c r="H4142" t="s">
        <v>1564</v>
      </c>
      <c r="I4142" t="s">
        <v>58</v>
      </c>
      <c r="J4142" t="s">
        <v>13</v>
      </c>
      <c r="K4142" t="s">
        <v>2927</v>
      </c>
      <c r="L4142" t="s">
        <v>17</v>
      </c>
      <c r="N4142" t="str">
        <f>IF(ISBLANK(Sales[[#This Row],[return]]),"No",Sales[[#This Row],[return]])</f>
        <v>No</v>
      </c>
      <c r="O4142" s="2">
        <v>43333</v>
      </c>
      <c r="P4142" s="8" t="str">
        <f>TEXT(DAY(Sales[[#This Row],[OrderDate]]),"ddd")</f>
        <v>Sat</v>
      </c>
      <c r="Q4142" s="8" t="str">
        <f>TEXT(MONTH(Sales[[#This Row],[ShipDate]])*29,"mmm")</f>
        <v>Aug</v>
      </c>
      <c r="R4142">
        <v>198</v>
      </c>
      <c r="S4142" t="s">
        <v>2105</v>
      </c>
      <c r="T4142" t="s">
        <v>15</v>
      </c>
      <c r="U4142">
        <v>27834</v>
      </c>
      <c r="V4142" s="1">
        <v>0.2</v>
      </c>
      <c r="W4142">
        <v>3</v>
      </c>
      <c r="X4142">
        <v>4</v>
      </c>
      <c r="Y4142">
        <v>9</v>
      </c>
      <c r="AD4142"/>
    </row>
    <row r="4143" spans="1:30" x14ac:dyDescent="0.25">
      <c r="A4143" t="s">
        <v>24</v>
      </c>
      <c r="B4143" s="2">
        <v>43270</v>
      </c>
      <c r="C4143" s="35">
        <f>YEAR(Sales[[#This Row],[ShipDate]])</f>
        <v>2018</v>
      </c>
      <c r="D4143" t="s">
        <v>113</v>
      </c>
      <c r="E4143" t="s">
        <v>18</v>
      </c>
      <c r="F4143" t="s">
        <v>21</v>
      </c>
      <c r="G4143" t="s">
        <v>11</v>
      </c>
      <c r="H4143" t="s">
        <v>26</v>
      </c>
      <c r="I4143" t="s">
        <v>32</v>
      </c>
      <c r="J4143" t="s">
        <v>13</v>
      </c>
      <c r="K4143" t="s">
        <v>639</v>
      </c>
      <c r="L4143" t="s">
        <v>30</v>
      </c>
      <c r="N4143" t="str">
        <f>IF(ISBLANK(Sales[[#This Row],[return]]),"No",Sales[[#This Row],[return]])</f>
        <v>No</v>
      </c>
      <c r="O4143" s="2">
        <v>43268</v>
      </c>
      <c r="P4143" s="8" t="str">
        <f>TEXT(DAY(Sales[[#This Row],[OrderDate]]),"ddd")</f>
        <v>Tue</v>
      </c>
      <c r="Q4143" s="8" t="str">
        <f>TEXT(MONTH(Sales[[#This Row],[ShipDate]])*29,"mmm")</f>
        <v>Jun</v>
      </c>
      <c r="R4143">
        <v>384</v>
      </c>
      <c r="S4143" t="s">
        <v>1109</v>
      </c>
      <c r="T4143" t="s">
        <v>28</v>
      </c>
      <c r="U4143">
        <v>90045</v>
      </c>
      <c r="V4143" s="1">
        <v>0.15</v>
      </c>
      <c r="W4143">
        <v>14</v>
      </c>
      <c r="X4143">
        <v>2</v>
      </c>
      <c r="Y4143">
        <v>240</v>
      </c>
      <c r="AD4143"/>
    </row>
    <row r="4144" spans="1:30" x14ac:dyDescent="0.25">
      <c r="A4144" t="s">
        <v>24</v>
      </c>
      <c r="B4144" s="2">
        <v>43270</v>
      </c>
      <c r="C4144" s="35">
        <f>YEAR(Sales[[#This Row],[ShipDate]])</f>
        <v>2018</v>
      </c>
      <c r="D4144" t="s">
        <v>113</v>
      </c>
      <c r="E4144" t="s">
        <v>18</v>
      </c>
      <c r="F4144" t="s">
        <v>59</v>
      </c>
      <c r="G4144" t="s">
        <v>25</v>
      </c>
      <c r="H4144" t="s">
        <v>26</v>
      </c>
      <c r="I4144" t="s">
        <v>32</v>
      </c>
      <c r="J4144" t="s">
        <v>13</v>
      </c>
      <c r="K4144" t="s">
        <v>639</v>
      </c>
      <c r="L4144" t="s">
        <v>30</v>
      </c>
      <c r="N4144" t="str">
        <f>IF(ISBLANK(Sales[[#This Row],[return]]),"No",Sales[[#This Row],[return]])</f>
        <v>No</v>
      </c>
      <c r="O4144" s="2">
        <v>43268</v>
      </c>
      <c r="P4144" s="8" t="str">
        <f>TEXT(DAY(Sales[[#This Row],[OrderDate]]),"ddd")</f>
        <v>Tue</v>
      </c>
      <c r="Q4144" s="8" t="str">
        <f>TEXT(MONTH(Sales[[#This Row],[ShipDate]])*29,"mmm")</f>
        <v>Jun</v>
      </c>
      <c r="R4144">
        <v>1707</v>
      </c>
      <c r="S4144" t="s">
        <v>1819</v>
      </c>
      <c r="T4144" t="s">
        <v>28</v>
      </c>
      <c r="U4144">
        <v>90045</v>
      </c>
      <c r="V4144" s="1">
        <v>0</v>
      </c>
      <c r="W4144">
        <v>108</v>
      </c>
      <c r="X4144">
        <v>4</v>
      </c>
      <c r="Y4144">
        <v>220</v>
      </c>
      <c r="AD4144"/>
    </row>
    <row r="4145" spans="1:30" x14ac:dyDescent="0.25">
      <c r="A4145" t="s">
        <v>24</v>
      </c>
      <c r="B4145" s="2">
        <v>43270</v>
      </c>
      <c r="C4145" s="35">
        <f>YEAR(Sales[[#This Row],[ShipDate]])</f>
        <v>2018</v>
      </c>
      <c r="D4145" t="s">
        <v>113</v>
      </c>
      <c r="E4145" t="s">
        <v>18</v>
      </c>
      <c r="F4145" t="s">
        <v>33</v>
      </c>
      <c r="G4145" t="s">
        <v>25</v>
      </c>
      <c r="H4145" t="s">
        <v>26</v>
      </c>
      <c r="I4145" t="s">
        <v>32</v>
      </c>
      <c r="J4145" t="s">
        <v>13</v>
      </c>
      <c r="K4145" t="s">
        <v>639</v>
      </c>
      <c r="L4145" t="s">
        <v>30</v>
      </c>
      <c r="N4145" t="str">
        <f>IF(ISBLANK(Sales[[#This Row],[return]]),"No",Sales[[#This Row],[return]])</f>
        <v>No</v>
      </c>
      <c r="O4145" s="2">
        <v>43268</v>
      </c>
      <c r="P4145" s="8" t="str">
        <f>TEXT(DAY(Sales[[#This Row],[OrderDate]]),"ddd")</f>
        <v>Tue</v>
      </c>
      <c r="Q4145" s="8" t="str">
        <f>TEXT(MONTH(Sales[[#This Row],[ShipDate]])*29,"mmm")</f>
        <v>Jun</v>
      </c>
      <c r="R4145">
        <v>205</v>
      </c>
      <c r="S4145" t="s">
        <v>1724</v>
      </c>
      <c r="T4145" t="s">
        <v>28</v>
      </c>
      <c r="U4145">
        <v>90045</v>
      </c>
      <c r="V4145" s="1">
        <v>0</v>
      </c>
      <c r="W4145">
        <v>11</v>
      </c>
      <c r="X4145">
        <v>6</v>
      </c>
      <c r="Y4145">
        <v>23</v>
      </c>
      <c r="AD4145"/>
    </row>
    <row r="4146" spans="1:30" x14ac:dyDescent="0.25">
      <c r="A4146" t="s">
        <v>10</v>
      </c>
      <c r="B4146" s="2">
        <v>43459</v>
      </c>
      <c r="C4146" s="35">
        <f>YEAR(Sales[[#This Row],[ShipDate]])</f>
        <v>2018</v>
      </c>
      <c r="D4146" t="s">
        <v>113</v>
      </c>
      <c r="E4146" t="s">
        <v>31</v>
      </c>
      <c r="F4146" t="s">
        <v>59</v>
      </c>
      <c r="G4146" t="s">
        <v>25</v>
      </c>
      <c r="H4146" t="s">
        <v>60</v>
      </c>
      <c r="I4146" t="s">
        <v>63</v>
      </c>
      <c r="J4146" t="s">
        <v>13</v>
      </c>
      <c r="K4146" t="s">
        <v>1089</v>
      </c>
      <c r="L4146" t="s">
        <v>30</v>
      </c>
      <c r="M4146" t="s">
        <v>82</v>
      </c>
      <c r="N4146" t="str">
        <f>IF(ISBLANK(Sales[[#This Row],[return]]),"No",Sales[[#This Row],[return]])</f>
        <v>Yes</v>
      </c>
      <c r="O4146" s="2">
        <v>43458</v>
      </c>
      <c r="P4146" s="8" t="str">
        <f>TEXT(DAY(Sales[[#This Row],[OrderDate]]),"ddd")</f>
        <v>Tue</v>
      </c>
      <c r="Q4146" s="8" t="str">
        <f>TEXT(MONTH(Sales[[#This Row],[ShipDate]])*29,"mmm")</f>
        <v>Dec</v>
      </c>
      <c r="R4146">
        <v>1689</v>
      </c>
      <c r="S4146" t="s">
        <v>856</v>
      </c>
      <c r="T4146" t="s">
        <v>28</v>
      </c>
      <c r="U4146">
        <v>98103</v>
      </c>
      <c r="V4146" s="1">
        <v>0</v>
      </c>
      <c r="W4146">
        <v>16</v>
      </c>
      <c r="X4146">
        <v>5</v>
      </c>
      <c r="Y4146">
        <v>33</v>
      </c>
      <c r="AD4146"/>
    </row>
    <row r="4147" spans="1:30" x14ac:dyDescent="0.25">
      <c r="A4147" t="s">
        <v>10</v>
      </c>
      <c r="B4147" s="2">
        <v>43434</v>
      </c>
      <c r="C4147" s="35">
        <f>YEAR(Sales[[#This Row],[ShipDate]])</f>
        <v>2018</v>
      </c>
      <c r="D4147" t="s">
        <v>36</v>
      </c>
      <c r="E4147" t="s">
        <v>69</v>
      </c>
      <c r="F4147" t="s">
        <v>21</v>
      </c>
      <c r="G4147" t="s">
        <v>11</v>
      </c>
      <c r="H4147" t="s">
        <v>1044</v>
      </c>
      <c r="I4147" t="s">
        <v>37</v>
      </c>
      <c r="J4147" t="s">
        <v>13</v>
      </c>
      <c r="K4147" t="s">
        <v>2980</v>
      </c>
      <c r="L4147" t="s">
        <v>17</v>
      </c>
      <c r="N4147" t="str">
        <f>IF(ISBLANK(Sales[[#This Row],[return]]),"No",Sales[[#This Row],[return]])</f>
        <v>No</v>
      </c>
      <c r="O4147" s="2">
        <v>43428</v>
      </c>
      <c r="P4147" s="8" t="str">
        <f>TEXT(DAY(Sales[[#This Row],[OrderDate]]),"ddd")</f>
        <v>Tue</v>
      </c>
      <c r="Q4147" s="8" t="str">
        <f>TEXT(MONTH(Sales[[#This Row],[ShipDate]])*29,"mmm")</f>
        <v>Nov</v>
      </c>
      <c r="R4147">
        <v>1228</v>
      </c>
      <c r="S4147" t="s">
        <v>3108</v>
      </c>
      <c r="T4147" t="s">
        <v>15</v>
      </c>
      <c r="U4147">
        <v>33012</v>
      </c>
      <c r="V4147" s="1">
        <v>0.2</v>
      </c>
      <c r="W4147">
        <v>8</v>
      </c>
      <c r="X4147">
        <v>5</v>
      </c>
      <c r="Y4147">
        <v>340</v>
      </c>
      <c r="AD4147"/>
    </row>
    <row r="4148" spans="1:30" x14ac:dyDescent="0.25">
      <c r="A4148" t="s">
        <v>10</v>
      </c>
      <c r="B4148" s="2">
        <v>43434</v>
      </c>
      <c r="C4148" s="35">
        <f>YEAR(Sales[[#This Row],[ShipDate]])</f>
        <v>2018</v>
      </c>
      <c r="D4148" t="s">
        <v>36</v>
      </c>
      <c r="E4148" t="s">
        <v>69</v>
      </c>
      <c r="F4148" t="s">
        <v>52</v>
      </c>
      <c r="G4148" t="s">
        <v>25</v>
      </c>
      <c r="H4148" t="s">
        <v>1044</v>
      </c>
      <c r="I4148" t="s">
        <v>37</v>
      </c>
      <c r="J4148" t="s">
        <v>13</v>
      </c>
      <c r="K4148" t="s">
        <v>2980</v>
      </c>
      <c r="L4148" t="s">
        <v>17</v>
      </c>
      <c r="N4148" t="str">
        <f>IF(ISBLANK(Sales[[#This Row],[return]]),"No",Sales[[#This Row],[return]])</f>
        <v>No</v>
      </c>
      <c r="O4148" s="2">
        <v>43428</v>
      </c>
      <c r="P4148" s="8" t="str">
        <f>TEXT(DAY(Sales[[#This Row],[OrderDate]]),"ddd")</f>
        <v>Tue</v>
      </c>
      <c r="Q4148" s="8" t="str">
        <f>TEXT(MONTH(Sales[[#This Row],[ShipDate]])*29,"mmm")</f>
        <v>Nov</v>
      </c>
      <c r="R4148">
        <v>633</v>
      </c>
      <c r="S4148" t="s">
        <v>2275</v>
      </c>
      <c r="T4148" t="s">
        <v>15</v>
      </c>
      <c r="U4148">
        <v>33012</v>
      </c>
      <c r="V4148" s="1">
        <v>0.2</v>
      </c>
      <c r="W4148">
        <v>4</v>
      </c>
      <c r="X4148">
        <v>2</v>
      </c>
      <c r="Y4148">
        <v>42</v>
      </c>
      <c r="AD4148"/>
    </row>
    <row r="4149" spans="1:30" x14ac:dyDescent="0.25">
      <c r="A4149" t="s">
        <v>10</v>
      </c>
      <c r="B4149" s="2">
        <v>43434</v>
      </c>
      <c r="C4149" s="35">
        <f>YEAR(Sales[[#This Row],[ShipDate]])</f>
        <v>2018</v>
      </c>
      <c r="D4149" t="s">
        <v>36</v>
      </c>
      <c r="E4149" t="s">
        <v>69</v>
      </c>
      <c r="F4149" t="s">
        <v>59</v>
      </c>
      <c r="G4149" t="s">
        <v>25</v>
      </c>
      <c r="H4149" t="s">
        <v>1044</v>
      </c>
      <c r="I4149" t="s">
        <v>37</v>
      </c>
      <c r="J4149" t="s">
        <v>13</v>
      </c>
      <c r="K4149" t="s">
        <v>2980</v>
      </c>
      <c r="L4149" t="s">
        <v>17</v>
      </c>
      <c r="N4149" t="str">
        <f>IF(ISBLANK(Sales[[#This Row],[return]]),"No",Sales[[#This Row],[return]])</f>
        <v>No</v>
      </c>
      <c r="O4149" s="2">
        <v>43428</v>
      </c>
      <c r="P4149" s="8" t="str">
        <f>TEXT(DAY(Sales[[#This Row],[OrderDate]]),"ddd")</f>
        <v>Tue</v>
      </c>
      <c r="Q4149" s="8" t="str">
        <f>TEXT(MONTH(Sales[[#This Row],[ShipDate]])*29,"mmm")</f>
        <v>Nov</v>
      </c>
      <c r="R4149">
        <v>1576</v>
      </c>
      <c r="S4149" t="s">
        <v>2052</v>
      </c>
      <c r="T4149" t="s">
        <v>15</v>
      </c>
      <c r="U4149">
        <v>33012</v>
      </c>
      <c r="V4149" s="1">
        <v>0.2</v>
      </c>
      <c r="W4149">
        <v>3</v>
      </c>
      <c r="X4149">
        <v>4</v>
      </c>
      <c r="Y4149">
        <v>11</v>
      </c>
      <c r="AD4149"/>
    </row>
    <row r="4150" spans="1:30" x14ac:dyDescent="0.25">
      <c r="A4150" t="s">
        <v>24</v>
      </c>
      <c r="B4150" s="2">
        <v>43196</v>
      </c>
      <c r="C4150" s="35">
        <f>YEAR(Sales[[#This Row],[ShipDate]])</f>
        <v>2018</v>
      </c>
      <c r="D4150" t="s">
        <v>19</v>
      </c>
      <c r="E4150" t="s">
        <v>31</v>
      </c>
      <c r="F4150" t="s">
        <v>23</v>
      </c>
      <c r="G4150" t="s">
        <v>11</v>
      </c>
      <c r="H4150" t="s">
        <v>1101</v>
      </c>
      <c r="I4150" t="s">
        <v>74</v>
      </c>
      <c r="J4150" t="s">
        <v>13</v>
      </c>
      <c r="K4150" t="s">
        <v>949</v>
      </c>
      <c r="L4150" t="s">
        <v>68</v>
      </c>
      <c r="N4150" t="str">
        <f>IF(ISBLANK(Sales[[#This Row],[return]]),"No",Sales[[#This Row],[return]])</f>
        <v>No</v>
      </c>
      <c r="O4150" s="2">
        <v>43192</v>
      </c>
      <c r="P4150" s="8" t="str">
        <f>TEXT(DAY(Sales[[#This Row],[OrderDate]]),"ddd")</f>
        <v>Mon</v>
      </c>
      <c r="Q4150" s="8" t="str">
        <f>TEXT(MONTH(Sales[[#This Row],[ShipDate]])*29,"mmm")</f>
        <v>Apr</v>
      </c>
      <c r="R4150">
        <v>752</v>
      </c>
      <c r="S4150" t="s">
        <v>3120</v>
      </c>
      <c r="T4150" t="s">
        <v>66</v>
      </c>
      <c r="U4150">
        <v>53209</v>
      </c>
      <c r="V4150" s="1">
        <v>0</v>
      </c>
      <c r="W4150">
        <v>378</v>
      </c>
      <c r="X4150">
        <v>5</v>
      </c>
      <c r="Y4150">
        <v>1455</v>
      </c>
      <c r="AD4150"/>
    </row>
    <row r="4151" spans="1:30" x14ac:dyDescent="0.25">
      <c r="A4151" t="s">
        <v>40</v>
      </c>
      <c r="B4151" s="2">
        <v>43437</v>
      </c>
      <c r="C4151" s="35">
        <f>YEAR(Sales[[#This Row],[ShipDate]])</f>
        <v>2018</v>
      </c>
      <c r="D4151" t="s">
        <v>36</v>
      </c>
      <c r="E4151" t="s">
        <v>31</v>
      </c>
      <c r="F4151" t="s">
        <v>50</v>
      </c>
      <c r="G4151" t="s">
        <v>25</v>
      </c>
      <c r="H4151" t="s">
        <v>1030</v>
      </c>
      <c r="I4151" t="s">
        <v>37</v>
      </c>
      <c r="J4151" t="s">
        <v>13</v>
      </c>
      <c r="K4151" t="s">
        <v>2592</v>
      </c>
      <c r="L4151" t="s">
        <v>17</v>
      </c>
      <c r="N4151" t="str">
        <f>IF(ISBLANK(Sales[[#This Row],[return]]),"No",Sales[[#This Row],[return]])</f>
        <v>No</v>
      </c>
      <c r="O4151" s="2">
        <v>43432</v>
      </c>
      <c r="P4151" s="8" t="str">
        <f>TEXT(DAY(Sales[[#This Row],[OrderDate]]),"ddd")</f>
        <v>Sat</v>
      </c>
      <c r="Q4151" s="8" t="str">
        <f>TEXT(MONTH(Sales[[#This Row],[ShipDate]])*29,"mmm")</f>
        <v>Dec</v>
      </c>
      <c r="R4151">
        <v>70</v>
      </c>
      <c r="S4151" t="s">
        <v>2085</v>
      </c>
      <c r="T4151" t="s">
        <v>15</v>
      </c>
      <c r="U4151">
        <v>32137</v>
      </c>
      <c r="V4151" s="1">
        <v>0.7</v>
      </c>
      <c r="W4151">
        <v>-6</v>
      </c>
      <c r="X4151">
        <v>6</v>
      </c>
      <c r="Y4151">
        <v>7</v>
      </c>
      <c r="AD4151"/>
    </row>
    <row r="4152" spans="1:30" x14ac:dyDescent="0.25">
      <c r="A4152" t="s">
        <v>40</v>
      </c>
      <c r="B4152" s="2">
        <v>43189</v>
      </c>
      <c r="C4152" s="35">
        <f>YEAR(Sales[[#This Row],[ShipDate]])</f>
        <v>2018</v>
      </c>
      <c r="D4152" t="s">
        <v>36</v>
      </c>
      <c r="E4152" t="s">
        <v>31</v>
      </c>
      <c r="F4152" t="s">
        <v>39</v>
      </c>
      <c r="G4152" t="s">
        <v>25</v>
      </c>
      <c r="H4152" t="s">
        <v>146</v>
      </c>
      <c r="I4152" t="s">
        <v>149</v>
      </c>
      <c r="J4152" t="s">
        <v>13</v>
      </c>
      <c r="K4152" t="s">
        <v>981</v>
      </c>
      <c r="L4152" t="s">
        <v>92</v>
      </c>
      <c r="N4152" t="str">
        <f>IF(ISBLANK(Sales[[#This Row],[return]]),"No",Sales[[#This Row],[return]])</f>
        <v>No</v>
      </c>
      <c r="O4152" s="2">
        <v>43185</v>
      </c>
      <c r="P4152" s="8" t="str">
        <f>TEXT(DAY(Sales[[#This Row],[OrderDate]]),"ddd")</f>
        <v>Thu</v>
      </c>
      <c r="Q4152" s="8" t="str">
        <f>TEXT(MONTH(Sales[[#This Row],[ShipDate]])*29,"mmm")</f>
        <v>Mar</v>
      </c>
      <c r="R4152">
        <v>776</v>
      </c>
      <c r="S4152" t="s">
        <v>412</v>
      </c>
      <c r="T4152" t="s">
        <v>90</v>
      </c>
      <c r="U4152">
        <v>10011</v>
      </c>
      <c r="V4152" s="1">
        <v>0</v>
      </c>
      <c r="W4152">
        <v>18</v>
      </c>
      <c r="X4152">
        <v>5</v>
      </c>
      <c r="Y4152">
        <v>460</v>
      </c>
      <c r="AD4152"/>
    </row>
    <row r="4153" spans="1:30" x14ac:dyDescent="0.25">
      <c r="A4153" t="s">
        <v>10</v>
      </c>
      <c r="B4153" s="2">
        <v>43374</v>
      </c>
      <c r="C4153" s="35">
        <f>YEAR(Sales[[#This Row],[ShipDate]])</f>
        <v>2018</v>
      </c>
      <c r="D4153" t="s">
        <v>36</v>
      </c>
      <c r="E4153" t="s">
        <v>31</v>
      </c>
      <c r="F4153" t="s">
        <v>33</v>
      </c>
      <c r="G4153" t="s">
        <v>25</v>
      </c>
      <c r="H4153" t="s">
        <v>1952</v>
      </c>
      <c r="I4153" t="s">
        <v>70</v>
      </c>
      <c r="J4153" t="s">
        <v>13</v>
      </c>
      <c r="K4153" t="s">
        <v>2681</v>
      </c>
      <c r="L4153" t="s">
        <v>68</v>
      </c>
      <c r="N4153" t="str">
        <f>IF(ISBLANK(Sales[[#This Row],[return]]),"No",Sales[[#This Row],[return]])</f>
        <v>No</v>
      </c>
      <c r="O4153" s="2">
        <v>43368</v>
      </c>
      <c r="P4153" s="8" t="str">
        <f>TEXT(DAY(Sales[[#This Row],[OrderDate]]),"ddd")</f>
        <v>Wed</v>
      </c>
      <c r="Q4153" s="8" t="str">
        <f>TEXT(MONTH(Sales[[#This Row],[ShipDate]])*29,"mmm")</f>
        <v>Oct</v>
      </c>
      <c r="R4153">
        <v>208</v>
      </c>
      <c r="S4153" t="s">
        <v>1745</v>
      </c>
      <c r="T4153" t="s">
        <v>66</v>
      </c>
      <c r="U4153">
        <v>75061</v>
      </c>
      <c r="V4153" s="1">
        <v>0.2</v>
      </c>
      <c r="W4153">
        <v>5</v>
      </c>
      <c r="X4153">
        <v>4</v>
      </c>
      <c r="Y4153">
        <v>16</v>
      </c>
      <c r="AD4153"/>
    </row>
    <row r="4154" spans="1:30" x14ac:dyDescent="0.25">
      <c r="A4154" t="s">
        <v>10</v>
      </c>
      <c r="B4154" s="2">
        <v>43431</v>
      </c>
      <c r="C4154" s="35">
        <f>YEAR(Sales[[#This Row],[ShipDate]])</f>
        <v>2018</v>
      </c>
      <c r="D4154" t="s">
        <v>19</v>
      </c>
      <c r="E4154" t="s">
        <v>31</v>
      </c>
      <c r="F4154" t="s">
        <v>43</v>
      </c>
      <c r="G4154" t="s">
        <v>11</v>
      </c>
      <c r="H4154" t="s">
        <v>1151</v>
      </c>
      <c r="I4154" t="s">
        <v>1150</v>
      </c>
      <c r="J4154" t="s">
        <v>13</v>
      </c>
      <c r="K4154" t="s">
        <v>628</v>
      </c>
      <c r="L4154" t="s">
        <v>92</v>
      </c>
      <c r="N4154" t="str">
        <f>IF(ISBLANK(Sales[[#This Row],[return]]),"No",Sales[[#This Row],[return]])</f>
        <v>No</v>
      </c>
      <c r="O4154" s="2">
        <v>43428</v>
      </c>
      <c r="P4154" s="8" t="str">
        <f>TEXT(DAY(Sales[[#This Row],[OrderDate]]),"ddd")</f>
        <v>Tue</v>
      </c>
      <c r="Q4154" s="8" t="str">
        <f>TEXT(MONTH(Sales[[#This Row],[ShipDate]])*29,"mmm")</f>
        <v>Nov</v>
      </c>
      <c r="R4154">
        <v>866</v>
      </c>
      <c r="S4154" t="s">
        <v>3198</v>
      </c>
      <c r="T4154" t="s">
        <v>90</v>
      </c>
      <c r="U4154">
        <v>21215</v>
      </c>
      <c r="V4154" s="1">
        <v>0</v>
      </c>
      <c r="W4154">
        <v>85</v>
      </c>
      <c r="X4154">
        <v>4</v>
      </c>
      <c r="Y4154">
        <v>208</v>
      </c>
      <c r="AD4154"/>
    </row>
    <row r="4155" spans="1:30" x14ac:dyDescent="0.25">
      <c r="A4155" t="s">
        <v>10</v>
      </c>
      <c r="B4155" s="2">
        <v>43355</v>
      </c>
      <c r="C4155" s="35">
        <f>YEAR(Sales[[#This Row],[ShipDate]])</f>
        <v>2018</v>
      </c>
      <c r="D4155" t="s">
        <v>36</v>
      </c>
      <c r="E4155" t="s">
        <v>31</v>
      </c>
      <c r="F4155" t="s">
        <v>59</v>
      </c>
      <c r="G4155" t="s">
        <v>25</v>
      </c>
      <c r="H4155" t="s">
        <v>399</v>
      </c>
      <c r="I4155" t="s">
        <v>70</v>
      </c>
      <c r="J4155" t="s">
        <v>13</v>
      </c>
      <c r="K4155" t="s">
        <v>1071</v>
      </c>
      <c r="L4155" t="s">
        <v>68</v>
      </c>
      <c r="N4155" t="str">
        <f>IF(ISBLANK(Sales[[#This Row],[return]]),"No",Sales[[#This Row],[return]])</f>
        <v>No</v>
      </c>
      <c r="O4155" s="2">
        <v>43349</v>
      </c>
      <c r="P4155" s="8" t="str">
        <f>TEXT(DAY(Sales[[#This Row],[OrderDate]]),"ddd")</f>
        <v>Fri</v>
      </c>
      <c r="Q4155" s="8" t="str">
        <f>TEXT(MONTH(Sales[[#This Row],[ShipDate]])*29,"mmm")</f>
        <v>Sep</v>
      </c>
      <c r="R4155">
        <v>106</v>
      </c>
      <c r="S4155" t="s">
        <v>1666</v>
      </c>
      <c r="T4155" t="s">
        <v>66</v>
      </c>
      <c r="U4155">
        <v>75217</v>
      </c>
      <c r="V4155" s="1">
        <v>0.2</v>
      </c>
      <c r="W4155">
        <v>15</v>
      </c>
      <c r="X4155">
        <v>4</v>
      </c>
      <c r="Y4155">
        <v>42</v>
      </c>
      <c r="AD4155"/>
    </row>
    <row r="4156" spans="1:30" x14ac:dyDescent="0.25">
      <c r="A4156" t="s">
        <v>10</v>
      </c>
      <c r="B4156" s="2">
        <v>43355</v>
      </c>
      <c r="C4156" s="35">
        <f>YEAR(Sales[[#This Row],[ShipDate]])</f>
        <v>2018</v>
      </c>
      <c r="D4156" t="s">
        <v>36</v>
      </c>
      <c r="E4156" t="s">
        <v>31</v>
      </c>
      <c r="F4156" t="s">
        <v>48</v>
      </c>
      <c r="G4156" t="s">
        <v>46</v>
      </c>
      <c r="H4156" t="s">
        <v>399</v>
      </c>
      <c r="I4156" t="s">
        <v>70</v>
      </c>
      <c r="J4156" t="s">
        <v>13</v>
      </c>
      <c r="K4156" t="s">
        <v>1071</v>
      </c>
      <c r="L4156" t="s">
        <v>68</v>
      </c>
      <c r="N4156" t="str">
        <f>IF(ISBLANK(Sales[[#This Row],[return]]),"No",Sales[[#This Row],[return]])</f>
        <v>No</v>
      </c>
      <c r="O4156" s="2">
        <v>43349</v>
      </c>
      <c r="P4156" s="8" t="str">
        <f>TEXT(DAY(Sales[[#This Row],[OrderDate]]),"ddd")</f>
        <v>Fri</v>
      </c>
      <c r="Q4156" s="8" t="str">
        <f>TEXT(MONTH(Sales[[#This Row],[ShipDate]])*29,"mmm")</f>
        <v>Sep</v>
      </c>
      <c r="R4156">
        <v>160</v>
      </c>
      <c r="S4156" t="s">
        <v>151</v>
      </c>
      <c r="T4156" t="s">
        <v>66</v>
      </c>
      <c r="U4156">
        <v>75217</v>
      </c>
      <c r="V4156" s="1">
        <v>0.2</v>
      </c>
      <c r="W4156">
        <v>37</v>
      </c>
      <c r="X4156">
        <v>2</v>
      </c>
      <c r="Y4156">
        <v>330</v>
      </c>
      <c r="AD4156"/>
    </row>
    <row r="4157" spans="1:30" x14ac:dyDescent="0.25">
      <c r="A4157" t="s">
        <v>40</v>
      </c>
      <c r="B4157" s="2">
        <v>43360</v>
      </c>
      <c r="C4157" s="35">
        <f>YEAR(Sales[[#This Row],[ShipDate]])</f>
        <v>2018</v>
      </c>
      <c r="D4157" t="s">
        <v>36</v>
      </c>
      <c r="E4157" t="s">
        <v>31</v>
      </c>
      <c r="F4157" t="s">
        <v>23</v>
      </c>
      <c r="G4157" t="s">
        <v>11</v>
      </c>
      <c r="H4157" t="s">
        <v>171</v>
      </c>
      <c r="I4157" t="s">
        <v>174</v>
      </c>
      <c r="J4157" t="s">
        <v>13</v>
      </c>
      <c r="K4157" t="s">
        <v>1086</v>
      </c>
      <c r="L4157" t="s">
        <v>17</v>
      </c>
      <c r="N4157" t="str">
        <f>IF(ISBLANK(Sales[[#This Row],[return]]),"No",Sales[[#This Row],[return]])</f>
        <v>No</v>
      </c>
      <c r="O4157" s="2">
        <v>43355</v>
      </c>
      <c r="P4157" s="8" t="str">
        <f>TEXT(DAY(Sales[[#This Row],[OrderDate]]),"ddd")</f>
        <v>Thu</v>
      </c>
      <c r="Q4157" s="8" t="str">
        <f>TEXT(MONTH(Sales[[#This Row],[ShipDate]])*29,"mmm")</f>
        <v>Sep</v>
      </c>
      <c r="R4157">
        <v>844</v>
      </c>
      <c r="S4157" t="s">
        <v>1444</v>
      </c>
      <c r="T4157" t="s">
        <v>15</v>
      </c>
      <c r="U4157">
        <v>22153</v>
      </c>
      <c r="V4157" s="1">
        <v>0</v>
      </c>
      <c r="W4157">
        <v>307</v>
      </c>
      <c r="X4157">
        <v>4</v>
      </c>
      <c r="Y4157">
        <v>1059</v>
      </c>
      <c r="AD4157"/>
    </row>
    <row r="4158" spans="1:30" x14ac:dyDescent="0.25">
      <c r="A4158" t="s">
        <v>40</v>
      </c>
      <c r="B4158" s="2">
        <v>43360</v>
      </c>
      <c r="C4158" s="35">
        <f>YEAR(Sales[[#This Row],[ShipDate]])</f>
        <v>2018</v>
      </c>
      <c r="D4158" t="s">
        <v>36</v>
      </c>
      <c r="E4158" t="s">
        <v>31</v>
      </c>
      <c r="F4158" t="s">
        <v>150</v>
      </c>
      <c r="G4158" t="s">
        <v>25</v>
      </c>
      <c r="H4158" t="s">
        <v>171</v>
      </c>
      <c r="I4158" t="s">
        <v>174</v>
      </c>
      <c r="J4158" t="s">
        <v>13</v>
      </c>
      <c r="K4158" t="s">
        <v>1086</v>
      </c>
      <c r="L4158" t="s">
        <v>17</v>
      </c>
      <c r="N4158" t="str">
        <f>IF(ISBLANK(Sales[[#This Row],[return]]),"No",Sales[[#This Row],[return]])</f>
        <v>No</v>
      </c>
      <c r="O4158" s="2">
        <v>43355</v>
      </c>
      <c r="P4158" s="8" t="str">
        <f>TEXT(DAY(Sales[[#This Row],[OrderDate]]),"ddd")</f>
        <v>Thu</v>
      </c>
      <c r="Q4158" s="8" t="str">
        <f>TEXT(MONTH(Sales[[#This Row],[ShipDate]])*29,"mmm")</f>
        <v>Sep</v>
      </c>
      <c r="R4158">
        <v>1507</v>
      </c>
      <c r="S4158" t="s">
        <v>281</v>
      </c>
      <c r="T4158" t="s">
        <v>15</v>
      </c>
      <c r="U4158">
        <v>22153</v>
      </c>
      <c r="V4158" s="1">
        <v>0</v>
      </c>
      <c r="W4158">
        <v>5</v>
      </c>
      <c r="X4158">
        <v>3</v>
      </c>
      <c r="Y4158">
        <v>11</v>
      </c>
      <c r="AD4158"/>
    </row>
    <row r="4159" spans="1:30" x14ac:dyDescent="0.25">
      <c r="A4159" t="s">
        <v>40</v>
      </c>
      <c r="B4159" s="2">
        <v>43360</v>
      </c>
      <c r="C4159" s="35">
        <f>YEAR(Sales[[#This Row],[ShipDate]])</f>
        <v>2018</v>
      </c>
      <c r="D4159" t="s">
        <v>36</v>
      </c>
      <c r="E4159" t="s">
        <v>31</v>
      </c>
      <c r="F4159" t="s">
        <v>39</v>
      </c>
      <c r="G4159" t="s">
        <v>25</v>
      </c>
      <c r="H4159" t="s">
        <v>171</v>
      </c>
      <c r="I4159" t="s">
        <v>174</v>
      </c>
      <c r="J4159" t="s">
        <v>13</v>
      </c>
      <c r="K4159" t="s">
        <v>1086</v>
      </c>
      <c r="L4159" t="s">
        <v>17</v>
      </c>
      <c r="N4159" t="str">
        <f>IF(ISBLANK(Sales[[#This Row],[return]]),"No",Sales[[#This Row],[return]])</f>
        <v>No</v>
      </c>
      <c r="O4159" s="2">
        <v>43355</v>
      </c>
      <c r="P4159" s="8" t="str">
        <f>TEXT(DAY(Sales[[#This Row],[OrderDate]]),"ddd")</f>
        <v>Thu</v>
      </c>
      <c r="Q4159" s="8" t="str">
        <f>TEXT(MONTH(Sales[[#This Row],[ShipDate]])*29,"mmm")</f>
        <v>Sep</v>
      </c>
      <c r="R4159">
        <v>1361</v>
      </c>
      <c r="S4159" t="s">
        <v>1980</v>
      </c>
      <c r="T4159" t="s">
        <v>15</v>
      </c>
      <c r="U4159">
        <v>22153</v>
      </c>
      <c r="V4159" s="1">
        <v>0</v>
      </c>
      <c r="W4159">
        <v>1</v>
      </c>
      <c r="X4159">
        <v>5</v>
      </c>
      <c r="Y4159">
        <v>68</v>
      </c>
      <c r="AD4159"/>
    </row>
    <row r="4160" spans="1:30" x14ac:dyDescent="0.25">
      <c r="A4160" t="s">
        <v>40</v>
      </c>
      <c r="B4160" s="2">
        <v>43360</v>
      </c>
      <c r="C4160" s="35">
        <f>YEAR(Sales[[#This Row],[ShipDate]])</f>
        <v>2018</v>
      </c>
      <c r="D4160" t="s">
        <v>36</v>
      </c>
      <c r="E4160" t="s">
        <v>31</v>
      </c>
      <c r="F4160" t="s">
        <v>99</v>
      </c>
      <c r="G4160" t="s">
        <v>46</v>
      </c>
      <c r="H4160" t="s">
        <v>171</v>
      </c>
      <c r="I4160" t="s">
        <v>174</v>
      </c>
      <c r="J4160" t="s">
        <v>13</v>
      </c>
      <c r="K4160" t="s">
        <v>1086</v>
      </c>
      <c r="L4160" t="s">
        <v>17</v>
      </c>
      <c r="N4160" t="str">
        <f>IF(ISBLANK(Sales[[#This Row],[return]]),"No",Sales[[#This Row],[return]])</f>
        <v>No</v>
      </c>
      <c r="O4160" s="2">
        <v>43355</v>
      </c>
      <c r="P4160" s="8" t="str">
        <f>TEXT(DAY(Sales[[#This Row],[OrderDate]]),"ddd")</f>
        <v>Thu</v>
      </c>
      <c r="Q4160" s="8" t="str">
        <f>TEXT(MONTH(Sales[[#This Row],[ShipDate]])*29,"mmm")</f>
        <v>Sep</v>
      </c>
      <c r="R4160">
        <v>914</v>
      </c>
      <c r="S4160" t="s">
        <v>2552</v>
      </c>
      <c r="T4160" t="s">
        <v>15</v>
      </c>
      <c r="U4160">
        <v>22153</v>
      </c>
      <c r="V4160" s="1">
        <v>0</v>
      </c>
      <c r="W4160">
        <v>2</v>
      </c>
      <c r="X4160">
        <v>3</v>
      </c>
      <c r="Y4160">
        <v>21</v>
      </c>
      <c r="AD4160"/>
    </row>
    <row r="4161" spans="1:30" x14ac:dyDescent="0.25">
      <c r="A4161" t="s">
        <v>10</v>
      </c>
      <c r="B4161" s="2">
        <v>43369</v>
      </c>
      <c r="C4161" s="35">
        <f>YEAR(Sales[[#This Row],[ShipDate]])</f>
        <v>2018</v>
      </c>
      <c r="D4161" t="s">
        <v>19</v>
      </c>
      <c r="E4161" t="s">
        <v>69</v>
      </c>
      <c r="F4161" t="s">
        <v>43</v>
      </c>
      <c r="G4161" t="s">
        <v>11</v>
      </c>
      <c r="H4161" t="s">
        <v>1176</v>
      </c>
      <c r="I4161" t="s">
        <v>252</v>
      </c>
      <c r="J4161" t="s">
        <v>13</v>
      </c>
      <c r="K4161" t="s">
        <v>746</v>
      </c>
      <c r="L4161" t="s">
        <v>92</v>
      </c>
      <c r="N4161" t="str">
        <f>IF(ISBLANK(Sales[[#This Row],[return]]),"No",Sales[[#This Row],[return]])</f>
        <v>No</v>
      </c>
      <c r="O4161" s="2">
        <v>43366</v>
      </c>
      <c r="P4161" s="8" t="str">
        <f>TEXT(DAY(Sales[[#This Row],[OrderDate]]),"ddd")</f>
        <v>Mon</v>
      </c>
      <c r="Q4161" s="8" t="str">
        <f>TEXT(MONTH(Sales[[#This Row],[ShipDate]])*29,"mmm")</f>
        <v>Sep</v>
      </c>
      <c r="R4161">
        <v>552</v>
      </c>
      <c r="S4161" t="s">
        <v>1131</v>
      </c>
      <c r="T4161" t="s">
        <v>90</v>
      </c>
      <c r="U4161">
        <v>43130</v>
      </c>
      <c r="V4161" s="1">
        <v>0.2</v>
      </c>
      <c r="W4161">
        <v>8</v>
      </c>
      <c r="X4161">
        <v>4</v>
      </c>
      <c r="Y4161">
        <v>28</v>
      </c>
      <c r="AD4161"/>
    </row>
    <row r="4162" spans="1:30" x14ac:dyDescent="0.25">
      <c r="A4162" t="s">
        <v>10</v>
      </c>
      <c r="B4162" s="2">
        <v>43369</v>
      </c>
      <c r="C4162" s="35">
        <f>YEAR(Sales[[#This Row],[ShipDate]])</f>
        <v>2018</v>
      </c>
      <c r="D4162" t="s">
        <v>19</v>
      </c>
      <c r="E4162" t="s">
        <v>69</v>
      </c>
      <c r="F4162" t="s">
        <v>59</v>
      </c>
      <c r="G4162" t="s">
        <v>25</v>
      </c>
      <c r="H4162" t="s">
        <v>1176</v>
      </c>
      <c r="I4162" t="s">
        <v>252</v>
      </c>
      <c r="J4162" t="s">
        <v>13</v>
      </c>
      <c r="K4162" t="s">
        <v>746</v>
      </c>
      <c r="L4162" t="s">
        <v>92</v>
      </c>
      <c r="N4162" t="str">
        <f>IF(ISBLANK(Sales[[#This Row],[return]]),"No",Sales[[#This Row],[return]])</f>
        <v>No</v>
      </c>
      <c r="O4162" s="2">
        <v>43366</v>
      </c>
      <c r="P4162" s="8" t="str">
        <f>TEXT(DAY(Sales[[#This Row],[OrderDate]]),"ddd")</f>
        <v>Mon</v>
      </c>
      <c r="Q4162" s="8" t="str">
        <f>TEXT(MONTH(Sales[[#This Row],[ShipDate]])*29,"mmm")</f>
        <v>Sep</v>
      </c>
      <c r="R4162">
        <v>1768</v>
      </c>
      <c r="S4162" t="s">
        <v>1932</v>
      </c>
      <c r="T4162" t="s">
        <v>90</v>
      </c>
      <c r="U4162">
        <v>43130</v>
      </c>
      <c r="V4162" s="1">
        <v>0.2</v>
      </c>
      <c r="W4162">
        <v>4</v>
      </c>
      <c r="X4162">
        <v>3</v>
      </c>
      <c r="Y4162">
        <v>12</v>
      </c>
      <c r="AD4162"/>
    </row>
    <row r="4163" spans="1:30" x14ac:dyDescent="0.25">
      <c r="A4163" t="s">
        <v>10</v>
      </c>
      <c r="B4163" s="2">
        <v>43369</v>
      </c>
      <c r="C4163" s="35">
        <f>YEAR(Sales[[#This Row],[ShipDate]])</f>
        <v>2018</v>
      </c>
      <c r="D4163" t="s">
        <v>19</v>
      </c>
      <c r="E4163" t="s">
        <v>69</v>
      </c>
      <c r="F4163" t="s">
        <v>50</v>
      </c>
      <c r="G4163" t="s">
        <v>25</v>
      </c>
      <c r="H4163" t="s">
        <v>1176</v>
      </c>
      <c r="I4163" t="s">
        <v>252</v>
      </c>
      <c r="J4163" t="s">
        <v>13</v>
      </c>
      <c r="K4163" t="s">
        <v>746</v>
      </c>
      <c r="L4163" t="s">
        <v>92</v>
      </c>
      <c r="N4163" t="str">
        <f>IF(ISBLANK(Sales[[#This Row],[return]]),"No",Sales[[#This Row],[return]])</f>
        <v>No</v>
      </c>
      <c r="O4163" s="2">
        <v>43366</v>
      </c>
      <c r="P4163" s="8" t="str">
        <f>TEXT(DAY(Sales[[#This Row],[OrderDate]]),"ddd")</f>
        <v>Mon</v>
      </c>
      <c r="Q4163" s="8" t="str">
        <f>TEXT(MONTH(Sales[[#This Row],[ShipDate]])*29,"mmm")</f>
        <v>Sep</v>
      </c>
      <c r="R4163">
        <v>640</v>
      </c>
      <c r="S4163" t="s">
        <v>2094</v>
      </c>
      <c r="T4163" t="s">
        <v>90</v>
      </c>
      <c r="U4163">
        <v>43130</v>
      </c>
      <c r="V4163" s="1">
        <v>0.7</v>
      </c>
      <c r="W4163">
        <v>-10</v>
      </c>
      <c r="X4163">
        <v>7</v>
      </c>
      <c r="Y4163">
        <v>12</v>
      </c>
      <c r="AD4163"/>
    </row>
    <row r="4164" spans="1:30" x14ac:dyDescent="0.25">
      <c r="A4164" t="s">
        <v>10</v>
      </c>
      <c r="B4164" s="2">
        <v>43464</v>
      </c>
      <c r="C4164" s="35">
        <f>YEAR(Sales[[#This Row],[ShipDate]])</f>
        <v>2018</v>
      </c>
      <c r="D4164" t="s">
        <v>113</v>
      </c>
      <c r="E4164" t="s">
        <v>18</v>
      </c>
      <c r="F4164" t="s">
        <v>59</v>
      </c>
      <c r="G4164" t="s">
        <v>25</v>
      </c>
      <c r="H4164" t="s">
        <v>230</v>
      </c>
      <c r="I4164" t="s">
        <v>120</v>
      </c>
      <c r="J4164" t="s">
        <v>13</v>
      </c>
      <c r="K4164" t="s">
        <v>1526</v>
      </c>
      <c r="L4164" t="s">
        <v>68</v>
      </c>
      <c r="N4164" t="str">
        <f>IF(ISBLANK(Sales[[#This Row],[return]]),"No",Sales[[#This Row],[return]])</f>
        <v>No</v>
      </c>
      <c r="O4164" s="2">
        <v>43463</v>
      </c>
      <c r="P4164" s="8" t="str">
        <f>TEXT(DAY(Sales[[#This Row],[OrderDate]]),"ddd")</f>
        <v>Sun</v>
      </c>
      <c r="Q4164" s="8" t="str">
        <f>TEXT(MONTH(Sales[[#This Row],[ShipDate]])*29,"mmm")</f>
        <v>Dec</v>
      </c>
      <c r="R4164">
        <v>1624</v>
      </c>
      <c r="S4164" t="s">
        <v>1660</v>
      </c>
      <c r="T4164" t="s">
        <v>66</v>
      </c>
      <c r="U4164">
        <v>60505</v>
      </c>
      <c r="V4164" s="1">
        <v>0.2</v>
      </c>
      <c r="W4164">
        <v>67</v>
      </c>
      <c r="X4164">
        <v>6</v>
      </c>
      <c r="Y4164">
        <v>186</v>
      </c>
      <c r="AD4164"/>
    </row>
    <row r="4165" spans="1:30" x14ac:dyDescent="0.25">
      <c r="A4165" t="s">
        <v>10</v>
      </c>
      <c r="B4165" s="2">
        <v>43196</v>
      </c>
      <c r="C4165" s="35">
        <f>YEAR(Sales[[#This Row],[ShipDate]])</f>
        <v>2018</v>
      </c>
      <c r="D4165" t="s">
        <v>36</v>
      </c>
      <c r="E4165" t="s">
        <v>18</v>
      </c>
      <c r="F4165" t="s">
        <v>23</v>
      </c>
      <c r="G4165" t="s">
        <v>11</v>
      </c>
      <c r="H4165" t="s">
        <v>146</v>
      </c>
      <c r="I4165" t="s">
        <v>149</v>
      </c>
      <c r="J4165" t="s">
        <v>13</v>
      </c>
      <c r="K4165" t="s">
        <v>1413</v>
      </c>
      <c r="L4165" t="s">
        <v>92</v>
      </c>
      <c r="N4165" t="str">
        <f>IF(ISBLANK(Sales[[#This Row],[return]]),"No",Sales[[#This Row],[return]])</f>
        <v>No</v>
      </c>
      <c r="O4165" s="2">
        <v>43190</v>
      </c>
      <c r="P4165" s="8" t="str">
        <f>TEXT(DAY(Sales[[#This Row],[OrderDate]]),"ddd")</f>
        <v>Tue</v>
      </c>
      <c r="Q4165" s="8" t="str">
        <f>TEXT(MONTH(Sales[[#This Row],[ShipDate]])*29,"mmm")</f>
        <v>Apr</v>
      </c>
      <c r="R4165">
        <v>772</v>
      </c>
      <c r="S4165" t="s">
        <v>349</v>
      </c>
      <c r="T4165" t="s">
        <v>90</v>
      </c>
      <c r="U4165">
        <v>10009</v>
      </c>
      <c r="V4165" s="1">
        <v>0.1</v>
      </c>
      <c r="W4165">
        <v>55</v>
      </c>
      <c r="X4165">
        <v>6</v>
      </c>
      <c r="Y4165">
        <v>328</v>
      </c>
      <c r="AD4165"/>
    </row>
    <row r="4166" spans="1:30" x14ac:dyDescent="0.25">
      <c r="A4166" t="s">
        <v>24</v>
      </c>
      <c r="B4166" s="2">
        <v>43216</v>
      </c>
      <c r="C4166" s="35">
        <f>YEAR(Sales[[#This Row],[ShipDate]])</f>
        <v>2018</v>
      </c>
      <c r="D4166" t="s">
        <v>113</v>
      </c>
      <c r="E4166" t="s">
        <v>18</v>
      </c>
      <c r="F4166" t="s">
        <v>59</v>
      </c>
      <c r="G4166" t="s">
        <v>25</v>
      </c>
      <c r="H4166" t="s">
        <v>1176</v>
      </c>
      <c r="I4166" t="s">
        <v>252</v>
      </c>
      <c r="J4166" t="s">
        <v>13</v>
      </c>
      <c r="K4166" t="s">
        <v>334</v>
      </c>
      <c r="L4166" t="s">
        <v>92</v>
      </c>
      <c r="N4166" t="str">
        <f>IF(ISBLANK(Sales[[#This Row],[return]]),"No",Sales[[#This Row],[return]])</f>
        <v>No</v>
      </c>
      <c r="O4166" s="2">
        <v>43213</v>
      </c>
      <c r="P4166" s="8" t="str">
        <f>TEXT(DAY(Sales[[#This Row],[OrderDate]]),"ddd")</f>
        <v>Mon</v>
      </c>
      <c r="Q4166" s="8" t="str">
        <f>TEXT(MONTH(Sales[[#This Row],[ShipDate]])*29,"mmm")</f>
        <v>Apr</v>
      </c>
      <c r="R4166">
        <v>1738</v>
      </c>
      <c r="S4166" t="s">
        <v>1726</v>
      </c>
      <c r="T4166" t="s">
        <v>90</v>
      </c>
      <c r="U4166">
        <v>43130</v>
      </c>
      <c r="V4166" s="1">
        <v>0.2</v>
      </c>
      <c r="W4166">
        <v>29</v>
      </c>
      <c r="X4166">
        <v>2</v>
      </c>
      <c r="Y4166">
        <v>78</v>
      </c>
      <c r="AD4166"/>
    </row>
    <row r="4167" spans="1:30" x14ac:dyDescent="0.25">
      <c r="A4167" t="s">
        <v>24</v>
      </c>
      <c r="B4167" s="2">
        <v>43216</v>
      </c>
      <c r="C4167" s="35">
        <f>YEAR(Sales[[#This Row],[ShipDate]])</f>
        <v>2018</v>
      </c>
      <c r="D4167" t="s">
        <v>113</v>
      </c>
      <c r="E4167" t="s">
        <v>18</v>
      </c>
      <c r="F4167" t="s">
        <v>39</v>
      </c>
      <c r="G4167" t="s">
        <v>25</v>
      </c>
      <c r="H4167" t="s">
        <v>1176</v>
      </c>
      <c r="I4167" t="s">
        <v>252</v>
      </c>
      <c r="J4167" t="s">
        <v>13</v>
      </c>
      <c r="K4167" t="s">
        <v>334</v>
      </c>
      <c r="L4167" t="s">
        <v>92</v>
      </c>
      <c r="N4167" t="str">
        <f>IF(ISBLANK(Sales[[#This Row],[return]]),"No",Sales[[#This Row],[return]])</f>
        <v>No</v>
      </c>
      <c r="O4167" s="2">
        <v>43213</v>
      </c>
      <c r="P4167" s="8" t="str">
        <f>TEXT(DAY(Sales[[#This Row],[OrderDate]]),"ddd")</f>
        <v>Mon</v>
      </c>
      <c r="Q4167" s="8" t="str">
        <f>TEXT(MONTH(Sales[[#This Row],[ShipDate]])*29,"mmm")</f>
        <v>Apr</v>
      </c>
      <c r="R4167">
        <v>574</v>
      </c>
      <c r="S4167" t="s">
        <v>3087</v>
      </c>
      <c r="T4167" t="s">
        <v>90</v>
      </c>
      <c r="U4167">
        <v>43130</v>
      </c>
      <c r="V4167" s="1">
        <v>0.2</v>
      </c>
      <c r="W4167">
        <v>6</v>
      </c>
      <c r="X4167">
        <v>5</v>
      </c>
      <c r="Y4167">
        <v>56</v>
      </c>
      <c r="AD4167"/>
    </row>
    <row r="4168" spans="1:30" x14ac:dyDescent="0.25">
      <c r="A4168" t="s">
        <v>24</v>
      </c>
      <c r="B4168" s="2">
        <v>43216</v>
      </c>
      <c r="C4168" s="35">
        <f>YEAR(Sales[[#This Row],[ShipDate]])</f>
        <v>2018</v>
      </c>
      <c r="D4168" t="s">
        <v>113</v>
      </c>
      <c r="E4168" t="s">
        <v>18</v>
      </c>
      <c r="F4168" t="s">
        <v>59</v>
      </c>
      <c r="G4168" t="s">
        <v>25</v>
      </c>
      <c r="H4168" t="s">
        <v>1176</v>
      </c>
      <c r="I4168" t="s">
        <v>252</v>
      </c>
      <c r="J4168" t="s">
        <v>13</v>
      </c>
      <c r="K4168" t="s">
        <v>334</v>
      </c>
      <c r="L4168" t="s">
        <v>92</v>
      </c>
      <c r="N4168" t="str">
        <f>IF(ISBLANK(Sales[[#This Row],[return]]),"No",Sales[[#This Row],[return]])</f>
        <v>No</v>
      </c>
      <c r="O4168" s="2">
        <v>43213</v>
      </c>
      <c r="P4168" s="8" t="str">
        <f>TEXT(DAY(Sales[[#This Row],[OrderDate]]),"ddd")</f>
        <v>Mon</v>
      </c>
      <c r="Q4168" s="8" t="str">
        <f>TEXT(MONTH(Sales[[#This Row],[ShipDate]])*29,"mmm")</f>
        <v>Apr</v>
      </c>
      <c r="R4168">
        <v>599</v>
      </c>
      <c r="S4168" t="s">
        <v>1747</v>
      </c>
      <c r="T4168" t="s">
        <v>90</v>
      </c>
      <c r="U4168">
        <v>43130</v>
      </c>
      <c r="V4168" s="1">
        <v>0.2</v>
      </c>
      <c r="W4168">
        <v>38</v>
      </c>
      <c r="X4168">
        <v>6</v>
      </c>
      <c r="Y4168">
        <v>108</v>
      </c>
      <c r="AD4168"/>
    </row>
    <row r="4169" spans="1:30" x14ac:dyDescent="0.25">
      <c r="A4169" t="s">
        <v>10</v>
      </c>
      <c r="B4169" s="2">
        <v>43204</v>
      </c>
      <c r="C4169" s="35">
        <f>YEAR(Sales[[#This Row],[ShipDate]])</f>
        <v>2018</v>
      </c>
      <c r="D4169" t="s">
        <v>36</v>
      </c>
      <c r="E4169" t="s">
        <v>18</v>
      </c>
      <c r="F4169" t="s">
        <v>43</v>
      </c>
      <c r="G4169" t="s">
        <v>11</v>
      </c>
      <c r="H4169" t="s">
        <v>26</v>
      </c>
      <c r="I4169" t="s">
        <v>32</v>
      </c>
      <c r="J4169" t="s">
        <v>13</v>
      </c>
      <c r="K4169" t="s">
        <v>927</v>
      </c>
      <c r="L4169" t="s">
        <v>30</v>
      </c>
      <c r="N4169" t="str">
        <f>IF(ISBLANK(Sales[[#This Row],[return]]),"No",Sales[[#This Row],[return]])</f>
        <v>No</v>
      </c>
      <c r="O4169" s="2">
        <v>43198</v>
      </c>
      <c r="P4169" s="8" t="str">
        <f>TEXT(DAY(Sales[[#This Row],[OrderDate]]),"ddd")</f>
        <v>Sun</v>
      </c>
      <c r="Q4169" s="8" t="str">
        <f>TEXT(MONTH(Sales[[#This Row],[ShipDate]])*29,"mmm")</f>
        <v>Apr</v>
      </c>
      <c r="R4169">
        <v>394</v>
      </c>
      <c r="S4169" t="s">
        <v>1509</v>
      </c>
      <c r="T4169" t="s">
        <v>28</v>
      </c>
      <c r="U4169">
        <v>90032</v>
      </c>
      <c r="V4169" s="1">
        <v>0</v>
      </c>
      <c r="W4169">
        <v>10</v>
      </c>
      <c r="X4169">
        <v>5</v>
      </c>
      <c r="Y4169">
        <v>25</v>
      </c>
      <c r="AD4169"/>
    </row>
    <row r="4170" spans="1:30" x14ac:dyDescent="0.25">
      <c r="A4170" t="s">
        <v>40</v>
      </c>
      <c r="B4170" s="2">
        <v>43207</v>
      </c>
      <c r="C4170" s="35">
        <f>YEAR(Sales[[#This Row],[ShipDate]])</f>
        <v>2018</v>
      </c>
      <c r="D4170" t="s">
        <v>36</v>
      </c>
      <c r="E4170" t="s">
        <v>31</v>
      </c>
      <c r="F4170" t="s">
        <v>39</v>
      </c>
      <c r="G4170" t="s">
        <v>25</v>
      </c>
      <c r="H4170" t="s">
        <v>1575</v>
      </c>
      <c r="I4170" t="s">
        <v>58</v>
      </c>
      <c r="J4170" t="s">
        <v>13</v>
      </c>
      <c r="K4170" t="s">
        <v>2662</v>
      </c>
      <c r="L4170" t="s">
        <v>17</v>
      </c>
      <c r="N4170" t="str">
        <f>IF(ISBLANK(Sales[[#This Row],[return]]),"No",Sales[[#This Row],[return]])</f>
        <v>No</v>
      </c>
      <c r="O4170" s="2">
        <v>43202</v>
      </c>
      <c r="P4170" s="8" t="str">
        <f>TEXT(DAY(Sales[[#This Row],[OrderDate]]),"ddd")</f>
        <v>Thu</v>
      </c>
      <c r="Q4170" s="8" t="str">
        <f>TEXT(MONTH(Sales[[#This Row],[ShipDate]])*29,"mmm")</f>
        <v>Apr</v>
      </c>
      <c r="R4170">
        <v>635</v>
      </c>
      <c r="S4170" t="s">
        <v>716</v>
      </c>
      <c r="T4170" t="s">
        <v>15</v>
      </c>
      <c r="U4170">
        <v>27893</v>
      </c>
      <c r="V4170" s="1">
        <v>0.2</v>
      </c>
      <c r="W4170">
        <v>-5</v>
      </c>
      <c r="X4170">
        <v>1</v>
      </c>
      <c r="Y4170">
        <v>52</v>
      </c>
      <c r="AD4170"/>
    </row>
    <row r="4171" spans="1:30" x14ac:dyDescent="0.25">
      <c r="A4171" t="s">
        <v>40</v>
      </c>
      <c r="B4171" s="2">
        <v>43207</v>
      </c>
      <c r="C4171" s="35">
        <f>YEAR(Sales[[#This Row],[ShipDate]])</f>
        <v>2018</v>
      </c>
      <c r="D4171" t="s">
        <v>36</v>
      </c>
      <c r="E4171" t="s">
        <v>31</v>
      </c>
      <c r="F4171" t="s">
        <v>59</v>
      </c>
      <c r="G4171" t="s">
        <v>25</v>
      </c>
      <c r="H4171" t="s">
        <v>1575</v>
      </c>
      <c r="I4171" t="s">
        <v>58</v>
      </c>
      <c r="J4171" t="s">
        <v>13</v>
      </c>
      <c r="K4171" t="s">
        <v>2662</v>
      </c>
      <c r="L4171" t="s">
        <v>17</v>
      </c>
      <c r="N4171" t="str">
        <f>IF(ISBLANK(Sales[[#This Row],[return]]),"No",Sales[[#This Row],[return]])</f>
        <v>No</v>
      </c>
      <c r="O4171" s="2">
        <v>43202</v>
      </c>
      <c r="P4171" s="8" t="str">
        <f>TEXT(DAY(Sales[[#This Row],[OrderDate]]),"ddd")</f>
        <v>Thu</v>
      </c>
      <c r="Q4171" s="8" t="str">
        <f>TEXT(MONTH(Sales[[#This Row],[ShipDate]])*29,"mmm")</f>
        <v>Apr</v>
      </c>
      <c r="R4171">
        <v>1572</v>
      </c>
      <c r="S4171" t="s">
        <v>3265</v>
      </c>
      <c r="T4171" t="s">
        <v>15</v>
      </c>
      <c r="U4171">
        <v>27893</v>
      </c>
      <c r="V4171" s="1">
        <v>0.2</v>
      </c>
      <c r="W4171">
        <v>3</v>
      </c>
      <c r="X4171">
        <v>3</v>
      </c>
      <c r="Y4171">
        <v>10</v>
      </c>
      <c r="AD4171"/>
    </row>
    <row r="4172" spans="1:30" x14ac:dyDescent="0.25">
      <c r="A4172" t="s">
        <v>40</v>
      </c>
      <c r="B4172" s="2">
        <v>43207</v>
      </c>
      <c r="C4172" s="35">
        <f>YEAR(Sales[[#This Row],[ShipDate]])</f>
        <v>2018</v>
      </c>
      <c r="D4172" t="s">
        <v>36</v>
      </c>
      <c r="E4172" t="s">
        <v>31</v>
      </c>
      <c r="F4172" t="s">
        <v>39</v>
      </c>
      <c r="G4172" t="s">
        <v>25</v>
      </c>
      <c r="H4172" t="s">
        <v>1575</v>
      </c>
      <c r="I4172" t="s">
        <v>58</v>
      </c>
      <c r="J4172" t="s">
        <v>13</v>
      </c>
      <c r="K4172" t="s">
        <v>2662</v>
      </c>
      <c r="L4172" t="s">
        <v>17</v>
      </c>
      <c r="N4172" t="str">
        <f>IF(ISBLANK(Sales[[#This Row],[return]]),"No",Sales[[#This Row],[return]])</f>
        <v>No</v>
      </c>
      <c r="O4172" s="2">
        <v>43202</v>
      </c>
      <c r="P4172" s="8" t="str">
        <f>TEXT(DAY(Sales[[#This Row],[OrderDate]]),"ddd")</f>
        <v>Thu</v>
      </c>
      <c r="Q4172" s="8" t="str">
        <f>TEXT(MONTH(Sales[[#This Row],[ShipDate]])*29,"mmm")</f>
        <v>Apr</v>
      </c>
      <c r="R4172">
        <v>634</v>
      </c>
      <c r="S4172" t="s">
        <v>725</v>
      </c>
      <c r="T4172" t="s">
        <v>15</v>
      </c>
      <c r="U4172">
        <v>27893</v>
      </c>
      <c r="V4172" s="1">
        <v>0.2</v>
      </c>
      <c r="W4172">
        <v>-23</v>
      </c>
      <c r="X4172">
        <v>3</v>
      </c>
      <c r="Y4172">
        <v>130</v>
      </c>
      <c r="AD4172"/>
    </row>
    <row r="4173" spans="1:30" x14ac:dyDescent="0.25">
      <c r="A4173" t="s">
        <v>10</v>
      </c>
      <c r="B4173" s="2">
        <v>43394</v>
      </c>
      <c r="C4173" s="35">
        <f>YEAR(Sales[[#This Row],[ShipDate]])</f>
        <v>2018</v>
      </c>
      <c r="D4173" t="s">
        <v>36</v>
      </c>
      <c r="E4173" t="s">
        <v>69</v>
      </c>
      <c r="F4173" t="s">
        <v>59</v>
      </c>
      <c r="G4173" t="s">
        <v>25</v>
      </c>
      <c r="H4173" t="s">
        <v>1091</v>
      </c>
      <c r="I4173" t="s">
        <v>324</v>
      </c>
      <c r="J4173" t="s">
        <v>13</v>
      </c>
      <c r="K4173" t="s">
        <v>2922</v>
      </c>
      <c r="L4173" t="s">
        <v>68</v>
      </c>
      <c r="N4173" t="str">
        <f>IF(ISBLANK(Sales[[#This Row],[return]]),"No",Sales[[#This Row],[return]])</f>
        <v>No</v>
      </c>
      <c r="O4173" s="2">
        <v>43388</v>
      </c>
      <c r="P4173" s="8" t="str">
        <f>TEXT(DAY(Sales[[#This Row],[OrderDate]]),"ddd")</f>
        <v>Sun</v>
      </c>
      <c r="Q4173" s="8" t="str">
        <f>TEXT(MONTH(Sales[[#This Row],[ShipDate]])*29,"mmm")</f>
        <v>Oct</v>
      </c>
      <c r="R4173">
        <v>1799</v>
      </c>
      <c r="S4173" t="s">
        <v>211</v>
      </c>
      <c r="T4173" t="s">
        <v>66</v>
      </c>
      <c r="U4173">
        <v>73120</v>
      </c>
      <c r="V4173" s="1">
        <v>0</v>
      </c>
      <c r="W4173">
        <v>6</v>
      </c>
      <c r="X4173">
        <v>2</v>
      </c>
      <c r="Y4173">
        <v>13</v>
      </c>
      <c r="AD4173"/>
    </row>
    <row r="4174" spans="1:30" x14ac:dyDescent="0.25">
      <c r="A4174" t="s">
        <v>10</v>
      </c>
      <c r="B4174" s="2">
        <v>43394</v>
      </c>
      <c r="C4174" s="35">
        <f>YEAR(Sales[[#This Row],[ShipDate]])</f>
        <v>2018</v>
      </c>
      <c r="D4174" t="s">
        <v>36</v>
      </c>
      <c r="E4174" t="s">
        <v>69</v>
      </c>
      <c r="F4174" t="s">
        <v>52</v>
      </c>
      <c r="G4174" t="s">
        <v>25</v>
      </c>
      <c r="H4174" t="s">
        <v>1091</v>
      </c>
      <c r="I4174" t="s">
        <v>324</v>
      </c>
      <c r="J4174" t="s">
        <v>13</v>
      </c>
      <c r="K4174" t="s">
        <v>2922</v>
      </c>
      <c r="L4174" t="s">
        <v>68</v>
      </c>
      <c r="N4174" t="str">
        <f>IF(ISBLANK(Sales[[#This Row],[return]]),"No",Sales[[#This Row],[return]])</f>
        <v>No</v>
      </c>
      <c r="O4174" s="2">
        <v>43388</v>
      </c>
      <c r="P4174" s="8" t="str">
        <f>TEXT(DAY(Sales[[#This Row],[OrderDate]]),"ddd")</f>
        <v>Sun</v>
      </c>
      <c r="Q4174" s="8" t="str">
        <f>TEXT(MONTH(Sales[[#This Row],[ShipDate]])*29,"mmm")</f>
        <v>Oct</v>
      </c>
      <c r="R4174">
        <v>864</v>
      </c>
      <c r="S4174" t="s">
        <v>2169</v>
      </c>
      <c r="T4174" t="s">
        <v>66</v>
      </c>
      <c r="U4174">
        <v>73120</v>
      </c>
      <c r="V4174" s="1">
        <v>0</v>
      </c>
      <c r="W4174">
        <v>252</v>
      </c>
      <c r="X4174">
        <v>3</v>
      </c>
      <c r="Y4174">
        <v>869</v>
      </c>
      <c r="AD4174"/>
    </row>
    <row r="4175" spans="1:30" x14ac:dyDescent="0.25">
      <c r="A4175" t="s">
        <v>10</v>
      </c>
      <c r="B4175" s="2">
        <v>43394</v>
      </c>
      <c r="C4175" s="35">
        <f>YEAR(Sales[[#This Row],[ShipDate]])</f>
        <v>2018</v>
      </c>
      <c r="D4175" t="s">
        <v>36</v>
      </c>
      <c r="E4175" t="s">
        <v>69</v>
      </c>
      <c r="F4175" t="s">
        <v>50</v>
      </c>
      <c r="G4175" t="s">
        <v>25</v>
      </c>
      <c r="H4175" t="s">
        <v>1091</v>
      </c>
      <c r="I4175" t="s">
        <v>324</v>
      </c>
      <c r="J4175" t="s">
        <v>13</v>
      </c>
      <c r="K4175" t="s">
        <v>2922</v>
      </c>
      <c r="L4175" t="s">
        <v>68</v>
      </c>
      <c r="N4175" t="str">
        <f>IF(ISBLANK(Sales[[#This Row],[return]]),"No",Sales[[#This Row],[return]])</f>
        <v>No</v>
      </c>
      <c r="O4175" s="2">
        <v>43388</v>
      </c>
      <c r="P4175" s="8" t="str">
        <f>TEXT(DAY(Sales[[#This Row],[OrderDate]]),"ddd")</f>
        <v>Sun</v>
      </c>
      <c r="Q4175" s="8" t="str">
        <f>TEXT(MONTH(Sales[[#This Row],[ShipDate]])*29,"mmm")</f>
        <v>Oct</v>
      </c>
      <c r="R4175">
        <v>901</v>
      </c>
      <c r="S4175" t="s">
        <v>1879</v>
      </c>
      <c r="T4175" t="s">
        <v>66</v>
      </c>
      <c r="U4175">
        <v>73120</v>
      </c>
      <c r="V4175" s="1">
        <v>0</v>
      </c>
      <c r="W4175">
        <v>56</v>
      </c>
      <c r="X4175">
        <v>4</v>
      </c>
      <c r="Y4175">
        <v>122</v>
      </c>
      <c r="AD4175"/>
    </row>
    <row r="4176" spans="1:30" x14ac:dyDescent="0.25">
      <c r="A4176" t="s">
        <v>10</v>
      </c>
      <c r="B4176" s="2">
        <v>43394</v>
      </c>
      <c r="C4176" s="35">
        <f>YEAR(Sales[[#This Row],[ShipDate]])</f>
        <v>2018</v>
      </c>
      <c r="D4176" t="s">
        <v>36</v>
      </c>
      <c r="E4176" t="s">
        <v>69</v>
      </c>
      <c r="F4176" t="s">
        <v>33</v>
      </c>
      <c r="G4176" t="s">
        <v>25</v>
      </c>
      <c r="H4176" t="s">
        <v>1091</v>
      </c>
      <c r="I4176" t="s">
        <v>324</v>
      </c>
      <c r="J4176" t="s">
        <v>13</v>
      </c>
      <c r="K4176" t="s">
        <v>2922</v>
      </c>
      <c r="L4176" t="s">
        <v>68</v>
      </c>
      <c r="N4176" t="str">
        <f>IF(ISBLANK(Sales[[#This Row],[return]]),"No",Sales[[#This Row],[return]])</f>
        <v>No</v>
      </c>
      <c r="O4176" s="2">
        <v>43388</v>
      </c>
      <c r="P4176" s="8" t="str">
        <f>TEXT(DAY(Sales[[#This Row],[OrderDate]]),"ddd")</f>
        <v>Sun</v>
      </c>
      <c r="Q4176" s="8" t="str">
        <f>TEXT(MONTH(Sales[[#This Row],[ShipDate]])*29,"mmm")</f>
        <v>Oct</v>
      </c>
      <c r="R4176">
        <v>218</v>
      </c>
      <c r="S4176" t="s">
        <v>1059</v>
      </c>
      <c r="T4176" t="s">
        <v>66</v>
      </c>
      <c r="U4176">
        <v>73120</v>
      </c>
      <c r="V4176" s="1">
        <v>0</v>
      </c>
      <c r="W4176">
        <v>14</v>
      </c>
      <c r="X4176">
        <v>6</v>
      </c>
      <c r="Y4176">
        <v>29</v>
      </c>
      <c r="AD4176"/>
    </row>
    <row r="4177" spans="1:30" x14ac:dyDescent="0.25">
      <c r="A4177" t="s">
        <v>10</v>
      </c>
      <c r="B4177" s="2">
        <v>43394</v>
      </c>
      <c r="C4177" s="35">
        <f>YEAR(Sales[[#This Row],[ShipDate]])</f>
        <v>2018</v>
      </c>
      <c r="D4177" t="s">
        <v>36</v>
      </c>
      <c r="E4177" t="s">
        <v>69</v>
      </c>
      <c r="F4177" t="s">
        <v>33</v>
      </c>
      <c r="G4177" t="s">
        <v>25</v>
      </c>
      <c r="H4177" t="s">
        <v>1091</v>
      </c>
      <c r="I4177" t="s">
        <v>324</v>
      </c>
      <c r="J4177" t="s">
        <v>13</v>
      </c>
      <c r="K4177" t="s">
        <v>2922</v>
      </c>
      <c r="L4177" t="s">
        <v>68</v>
      </c>
      <c r="N4177" t="str">
        <f>IF(ISBLANK(Sales[[#This Row],[return]]),"No",Sales[[#This Row],[return]])</f>
        <v>No</v>
      </c>
      <c r="O4177" s="2">
        <v>43388</v>
      </c>
      <c r="P4177" s="8" t="str">
        <f>TEXT(DAY(Sales[[#This Row],[OrderDate]]),"ddd")</f>
        <v>Sun</v>
      </c>
      <c r="Q4177" s="8" t="str">
        <f>TEXT(MONTH(Sales[[#This Row],[ShipDate]])*29,"mmm")</f>
        <v>Oct</v>
      </c>
      <c r="R4177">
        <v>198</v>
      </c>
      <c r="S4177" t="s">
        <v>2105</v>
      </c>
      <c r="T4177" t="s">
        <v>66</v>
      </c>
      <c r="U4177">
        <v>73120</v>
      </c>
      <c r="V4177" s="1">
        <v>0</v>
      </c>
      <c r="W4177">
        <v>10</v>
      </c>
      <c r="X4177">
        <v>7</v>
      </c>
      <c r="Y4177">
        <v>20</v>
      </c>
      <c r="AD4177"/>
    </row>
    <row r="4178" spans="1:30" x14ac:dyDescent="0.25">
      <c r="A4178" t="s">
        <v>10</v>
      </c>
      <c r="B4178" s="2">
        <v>43394</v>
      </c>
      <c r="C4178" s="35">
        <f>YEAR(Sales[[#This Row],[ShipDate]])</f>
        <v>2018</v>
      </c>
      <c r="D4178" t="s">
        <v>36</v>
      </c>
      <c r="E4178" t="s">
        <v>69</v>
      </c>
      <c r="F4178" t="s">
        <v>48</v>
      </c>
      <c r="G4178" t="s">
        <v>46</v>
      </c>
      <c r="H4178" t="s">
        <v>1091</v>
      </c>
      <c r="I4178" t="s">
        <v>324</v>
      </c>
      <c r="J4178" t="s">
        <v>13</v>
      </c>
      <c r="K4178" t="s">
        <v>2922</v>
      </c>
      <c r="L4178" t="s">
        <v>68</v>
      </c>
      <c r="N4178" t="str">
        <f>IF(ISBLANK(Sales[[#This Row],[return]]),"No",Sales[[#This Row],[return]])</f>
        <v>No</v>
      </c>
      <c r="O4178" s="2">
        <v>43388</v>
      </c>
      <c r="P4178" s="8" t="str">
        <f>TEXT(DAY(Sales[[#This Row],[OrderDate]]),"ddd")</f>
        <v>Sun</v>
      </c>
      <c r="Q4178" s="8" t="str">
        <f>TEXT(MONTH(Sales[[#This Row],[ShipDate]])*29,"mmm")</f>
        <v>Oct</v>
      </c>
      <c r="R4178">
        <v>1401</v>
      </c>
      <c r="S4178" t="s">
        <v>2459</v>
      </c>
      <c r="T4178" t="s">
        <v>66</v>
      </c>
      <c r="U4178">
        <v>73120</v>
      </c>
      <c r="V4178" s="1">
        <v>0</v>
      </c>
      <c r="W4178">
        <v>1</v>
      </c>
      <c r="X4178">
        <v>1</v>
      </c>
      <c r="Y4178">
        <v>6</v>
      </c>
      <c r="AD4178"/>
    </row>
    <row r="4179" spans="1:30" x14ac:dyDescent="0.25">
      <c r="A4179" t="s">
        <v>24</v>
      </c>
      <c r="B4179" s="2">
        <v>43430</v>
      </c>
      <c r="C4179" s="35">
        <f>YEAR(Sales[[#This Row],[ShipDate]])</f>
        <v>2018</v>
      </c>
      <c r="D4179" t="s">
        <v>113</v>
      </c>
      <c r="E4179" t="s">
        <v>18</v>
      </c>
      <c r="F4179" t="s">
        <v>59</v>
      </c>
      <c r="G4179" t="s">
        <v>25</v>
      </c>
      <c r="H4179" t="s">
        <v>146</v>
      </c>
      <c r="I4179" t="s">
        <v>149</v>
      </c>
      <c r="J4179" t="s">
        <v>13</v>
      </c>
      <c r="K4179" t="s">
        <v>1639</v>
      </c>
      <c r="L4179" t="s">
        <v>92</v>
      </c>
      <c r="N4179" t="str">
        <f>IF(ISBLANK(Sales[[#This Row],[return]]),"No",Sales[[#This Row],[return]])</f>
        <v>No</v>
      </c>
      <c r="O4179" s="2">
        <v>43428</v>
      </c>
      <c r="P4179" s="8" t="str">
        <f>TEXT(DAY(Sales[[#This Row],[OrderDate]]),"ddd")</f>
        <v>Tue</v>
      </c>
      <c r="Q4179" s="8" t="str">
        <f>TEXT(MONTH(Sales[[#This Row],[ShipDate]])*29,"mmm")</f>
        <v>Nov</v>
      </c>
      <c r="R4179">
        <v>1821</v>
      </c>
      <c r="S4179" t="s">
        <v>1682</v>
      </c>
      <c r="T4179" t="s">
        <v>90</v>
      </c>
      <c r="U4179">
        <v>10035</v>
      </c>
      <c r="V4179" s="1">
        <v>0</v>
      </c>
      <c r="W4179">
        <v>3</v>
      </c>
      <c r="X4179">
        <v>1</v>
      </c>
      <c r="Y4179">
        <v>6</v>
      </c>
      <c r="AD4179"/>
    </row>
    <row r="4180" spans="1:30" x14ac:dyDescent="0.25">
      <c r="A4180" t="s">
        <v>24</v>
      </c>
      <c r="B4180" s="2">
        <v>43430</v>
      </c>
      <c r="C4180" s="35">
        <f>YEAR(Sales[[#This Row],[ShipDate]])</f>
        <v>2018</v>
      </c>
      <c r="D4180" t="s">
        <v>113</v>
      </c>
      <c r="E4180" t="s">
        <v>18</v>
      </c>
      <c r="F4180" t="s">
        <v>59</v>
      </c>
      <c r="G4180" t="s">
        <v>25</v>
      </c>
      <c r="H4180" t="s">
        <v>146</v>
      </c>
      <c r="I4180" t="s">
        <v>149</v>
      </c>
      <c r="J4180" t="s">
        <v>13</v>
      </c>
      <c r="K4180" t="s">
        <v>1639</v>
      </c>
      <c r="L4180" t="s">
        <v>92</v>
      </c>
      <c r="N4180" t="str">
        <f>IF(ISBLANK(Sales[[#This Row],[return]]),"No",Sales[[#This Row],[return]])</f>
        <v>No</v>
      </c>
      <c r="O4180" s="2">
        <v>43428</v>
      </c>
      <c r="P4180" s="8" t="str">
        <f>TEXT(DAY(Sales[[#This Row],[OrderDate]]),"ddd")</f>
        <v>Tue</v>
      </c>
      <c r="Q4180" s="8" t="str">
        <f>TEXT(MONTH(Sales[[#This Row],[ShipDate]])*29,"mmm")</f>
        <v>Nov</v>
      </c>
      <c r="R4180">
        <v>1757</v>
      </c>
      <c r="S4180" t="s">
        <v>1062</v>
      </c>
      <c r="T4180" t="s">
        <v>90</v>
      </c>
      <c r="U4180">
        <v>10035</v>
      </c>
      <c r="V4180" s="1">
        <v>0</v>
      </c>
      <c r="W4180">
        <v>6</v>
      </c>
      <c r="X4180">
        <v>2</v>
      </c>
      <c r="Y4180">
        <v>12</v>
      </c>
      <c r="AD4180"/>
    </row>
    <row r="4181" spans="1:30" x14ac:dyDescent="0.25">
      <c r="A4181" t="s">
        <v>24</v>
      </c>
      <c r="B4181" s="2">
        <v>43430</v>
      </c>
      <c r="C4181" s="35">
        <f>YEAR(Sales[[#This Row],[ShipDate]])</f>
        <v>2018</v>
      </c>
      <c r="D4181" t="s">
        <v>113</v>
      </c>
      <c r="E4181" t="s">
        <v>18</v>
      </c>
      <c r="F4181" t="s">
        <v>50</v>
      </c>
      <c r="G4181" t="s">
        <v>25</v>
      </c>
      <c r="H4181" t="s">
        <v>146</v>
      </c>
      <c r="I4181" t="s">
        <v>149</v>
      </c>
      <c r="J4181" t="s">
        <v>13</v>
      </c>
      <c r="K4181" t="s">
        <v>1639</v>
      </c>
      <c r="L4181" t="s">
        <v>92</v>
      </c>
      <c r="N4181" t="str">
        <f>IF(ISBLANK(Sales[[#This Row],[return]]),"No",Sales[[#This Row],[return]])</f>
        <v>No</v>
      </c>
      <c r="O4181" s="2">
        <v>43428</v>
      </c>
      <c r="P4181" s="8" t="str">
        <f>TEXT(DAY(Sales[[#This Row],[OrderDate]]),"ddd")</f>
        <v>Tue</v>
      </c>
      <c r="Q4181" s="8" t="str">
        <f>TEXT(MONTH(Sales[[#This Row],[ShipDate]])*29,"mmm")</f>
        <v>Nov</v>
      </c>
      <c r="R4181">
        <v>60</v>
      </c>
      <c r="S4181" t="s">
        <v>3217</v>
      </c>
      <c r="T4181" t="s">
        <v>90</v>
      </c>
      <c r="U4181">
        <v>10035</v>
      </c>
      <c r="V4181" s="1">
        <v>0.2</v>
      </c>
      <c r="W4181">
        <v>6</v>
      </c>
      <c r="X4181">
        <v>4</v>
      </c>
      <c r="Y4181">
        <v>17</v>
      </c>
      <c r="AD4181"/>
    </row>
    <row r="4182" spans="1:30" x14ac:dyDescent="0.25">
      <c r="A4182" t="s">
        <v>24</v>
      </c>
      <c r="B4182" s="2">
        <v>43430</v>
      </c>
      <c r="C4182" s="35">
        <f>YEAR(Sales[[#This Row],[ShipDate]])</f>
        <v>2018</v>
      </c>
      <c r="D4182" t="s">
        <v>113</v>
      </c>
      <c r="E4182" t="s">
        <v>18</v>
      </c>
      <c r="F4182" t="s">
        <v>99</v>
      </c>
      <c r="G4182" t="s">
        <v>46</v>
      </c>
      <c r="H4182" t="s">
        <v>146</v>
      </c>
      <c r="I4182" t="s">
        <v>149</v>
      </c>
      <c r="J4182" t="s">
        <v>13</v>
      </c>
      <c r="K4182" t="s">
        <v>1639</v>
      </c>
      <c r="L4182" t="s">
        <v>92</v>
      </c>
      <c r="N4182" t="str">
        <f>IF(ISBLANK(Sales[[#This Row],[return]]),"No",Sales[[#This Row],[return]])</f>
        <v>No</v>
      </c>
      <c r="O4182" s="2">
        <v>43428</v>
      </c>
      <c r="P4182" s="8" t="str">
        <f>TEXT(DAY(Sales[[#This Row],[OrderDate]]),"ddd")</f>
        <v>Tue</v>
      </c>
      <c r="Q4182" s="8" t="str">
        <f>TEXT(MONTH(Sales[[#This Row],[ShipDate]])*29,"mmm")</f>
        <v>Nov</v>
      </c>
      <c r="R4182">
        <v>1409</v>
      </c>
      <c r="S4182" t="s">
        <v>373</v>
      </c>
      <c r="T4182" t="s">
        <v>90</v>
      </c>
      <c r="U4182">
        <v>10035</v>
      </c>
      <c r="V4182" s="1">
        <v>0</v>
      </c>
      <c r="W4182">
        <v>11</v>
      </c>
      <c r="X4182">
        <v>4</v>
      </c>
      <c r="Y4182">
        <v>88</v>
      </c>
      <c r="AD4182"/>
    </row>
    <row r="4183" spans="1:30" x14ac:dyDescent="0.25">
      <c r="A4183" t="s">
        <v>10</v>
      </c>
      <c r="B4183" s="2">
        <v>43421</v>
      </c>
      <c r="C4183" s="35">
        <f>YEAR(Sales[[#This Row],[ShipDate]])</f>
        <v>2018</v>
      </c>
      <c r="D4183" t="s">
        <v>36</v>
      </c>
      <c r="E4183" t="s">
        <v>31</v>
      </c>
      <c r="F4183" t="s">
        <v>23</v>
      </c>
      <c r="G4183" t="s">
        <v>11</v>
      </c>
      <c r="H4183" t="s">
        <v>164</v>
      </c>
      <c r="I4183" t="s">
        <v>120</v>
      </c>
      <c r="J4183" t="s">
        <v>13</v>
      </c>
      <c r="K4183" t="s">
        <v>712</v>
      </c>
      <c r="L4183" t="s">
        <v>68</v>
      </c>
      <c r="N4183" t="str">
        <f>IF(ISBLANK(Sales[[#This Row],[return]]),"No",Sales[[#This Row],[return]])</f>
        <v>No</v>
      </c>
      <c r="O4183" s="2">
        <v>43415</v>
      </c>
      <c r="P4183" s="8" t="str">
        <f>TEXT(DAY(Sales[[#This Row],[OrderDate]]),"ddd")</f>
        <v>Wed</v>
      </c>
      <c r="Q4183" s="8" t="str">
        <f>TEXT(MONTH(Sales[[#This Row],[ShipDate]])*29,"mmm")</f>
        <v>Nov</v>
      </c>
      <c r="R4183">
        <v>739</v>
      </c>
      <c r="S4183" t="s">
        <v>1422</v>
      </c>
      <c r="T4183" t="s">
        <v>66</v>
      </c>
      <c r="U4183">
        <v>60623</v>
      </c>
      <c r="V4183" s="1">
        <v>0.3</v>
      </c>
      <c r="W4183">
        <v>-2</v>
      </c>
      <c r="X4183">
        <v>2</v>
      </c>
      <c r="Y4183">
        <v>48</v>
      </c>
      <c r="AD4183"/>
    </row>
    <row r="4184" spans="1:30" x14ac:dyDescent="0.25">
      <c r="A4184" t="s">
        <v>10</v>
      </c>
      <c r="B4184" s="2">
        <v>43421</v>
      </c>
      <c r="C4184" s="35">
        <f>YEAR(Sales[[#This Row],[ShipDate]])</f>
        <v>2018</v>
      </c>
      <c r="D4184" t="s">
        <v>36</v>
      </c>
      <c r="E4184" t="s">
        <v>31</v>
      </c>
      <c r="F4184" t="s">
        <v>99</v>
      </c>
      <c r="G4184" t="s">
        <v>46</v>
      </c>
      <c r="H4184" t="s">
        <v>164</v>
      </c>
      <c r="I4184" t="s">
        <v>120</v>
      </c>
      <c r="J4184" t="s">
        <v>13</v>
      </c>
      <c r="K4184" t="s">
        <v>712</v>
      </c>
      <c r="L4184" t="s">
        <v>68</v>
      </c>
      <c r="N4184" t="str">
        <f>IF(ISBLANK(Sales[[#This Row],[return]]),"No",Sales[[#This Row],[return]])</f>
        <v>No</v>
      </c>
      <c r="O4184" s="2">
        <v>43415</v>
      </c>
      <c r="P4184" s="8" t="str">
        <f>TEXT(DAY(Sales[[#This Row],[OrderDate]]),"ddd")</f>
        <v>Wed</v>
      </c>
      <c r="Q4184" s="8" t="str">
        <f>TEXT(MONTH(Sales[[#This Row],[ShipDate]])*29,"mmm")</f>
        <v>Nov</v>
      </c>
      <c r="R4184">
        <v>296</v>
      </c>
      <c r="S4184" t="s">
        <v>2375</v>
      </c>
      <c r="T4184" t="s">
        <v>66</v>
      </c>
      <c r="U4184">
        <v>60623</v>
      </c>
      <c r="V4184" s="1">
        <v>0.2</v>
      </c>
      <c r="W4184">
        <v>1</v>
      </c>
      <c r="X4184">
        <v>4</v>
      </c>
      <c r="Y4184">
        <v>96</v>
      </c>
      <c r="AD4184"/>
    </row>
    <row r="4185" spans="1:30" x14ac:dyDescent="0.25">
      <c r="A4185" t="s">
        <v>10</v>
      </c>
      <c r="B4185" s="2">
        <v>43421</v>
      </c>
      <c r="C4185" s="35">
        <f>YEAR(Sales[[#This Row],[ShipDate]])</f>
        <v>2018</v>
      </c>
      <c r="D4185" t="s">
        <v>113</v>
      </c>
      <c r="E4185" t="s">
        <v>18</v>
      </c>
      <c r="F4185" t="s">
        <v>50</v>
      </c>
      <c r="G4185" t="s">
        <v>25</v>
      </c>
      <c r="H4185" t="s">
        <v>282</v>
      </c>
      <c r="I4185" t="s">
        <v>32</v>
      </c>
      <c r="J4185" t="s">
        <v>13</v>
      </c>
      <c r="K4185" t="s">
        <v>1291</v>
      </c>
      <c r="L4185" t="s">
        <v>30</v>
      </c>
      <c r="M4185" t="s">
        <v>82</v>
      </c>
      <c r="N4185" t="str">
        <f>IF(ISBLANK(Sales[[#This Row],[return]]),"No",Sales[[#This Row],[return]])</f>
        <v>Yes</v>
      </c>
      <c r="O4185" s="2">
        <v>43420</v>
      </c>
      <c r="P4185" s="8" t="str">
        <f>TEXT(DAY(Sales[[#This Row],[OrderDate]]),"ddd")</f>
        <v>Mon</v>
      </c>
      <c r="Q4185" s="8" t="str">
        <f>TEXT(MONTH(Sales[[#This Row],[ShipDate]])*29,"mmm")</f>
        <v>Nov</v>
      </c>
      <c r="R4185">
        <v>1364</v>
      </c>
      <c r="S4185" t="s">
        <v>498</v>
      </c>
      <c r="T4185" t="s">
        <v>28</v>
      </c>
      <c r="U4185">
        <v>95661</v>
      </c>
      <c r="V4185" s="1">
        <v>0.2</v>
      </c>
      <c r="W4185">
        <v>3</v>
      </c>
      <c r="X4185">
        <v>5</v>
      </c>
      <c r="Y4185">
        <v>8</v>
      </c>
      <c r="AD4185"/>
    </row>
    <row r="4186" spans="1:30" x14ac:dyDescent="0.25">
      <c r="A4186" t="s">
        <v>40</v>
      </c>
      <c r="B4186" s="2">
        <v>43446</v>
      </c>
      <c r="C4186" s="35">
        <f>YEAR(Sales[[#This Row],[ShipDate]])</f>
        <v>2018</v>
      </c>
      <c r="D4186" t="s">
        <v>36</v>
      </c>
      <c r="E4186" t="s">
        <v>69</v>
      </c>
      <c r="F4186" t="s">
        <v>50</v>
      </c>
      <c r="G4186" t="s">
        <v>25</v>
      </c>
      <c r="H4186" t="s">
        <v>249</v>
      </c>
      <c r="I4186" t="s">
        <v>252</v>
      </c>
      <c r="J4186" t="s">
        <v>13</v>
      </c>
      <c r="K4186" t="s">
        <v>2985</v>
      </c>
      <c r="L4186" t="s">
        <v>92</v>
      </c>
      <c r="N4186" t="str">
        <f>IF(ISBLANK(Sales[[#This Row],[return]]),"No",Sales[[#This Row],[return]])</f>
        <v>No</v>
      </c>
      <c r="O4186" s="2">
        <v>43442</v>
      </c>
      <c r="P4186" s="8" t="str">
        <f>TEXT(DAY(Sales[[#This Row],[OrderDate]]),"ddd")</f>
        <v>Sun</v>
      </c>
      <c r="Q4186" s="8" t="str">
        <f>TEXT(MONTH(Sales[[#This Row],[ShipDate]])*29,"mmm")</f>
        <v>Dec</v>
      </c>
      <c r="R4186">
        <v>1598</v>
      </c>
      <c r="S4186" t="s">
        <v>2156</v>
      </c>
      <c r="T4186" t="s">
        <v>90</v>
      </c>
      <c r="U4186">
        <v>43229</v>
      </c>
      <c r="V4186" s="1">
        <v>0.7</v>
      </c>
      <c r="W4186">
        <v>-10</v>
      </c>
      <c r="X4186">
        <v>7</v>
      </c>
      <c r="Y4186">
        <v>13</v>
      </c>
      <c r="AD4186"/>
    </row>
    <row r="4187" spans="1:30" x14ac:dyDescent="0.25">
      <c r="A4187" t="s">
        <v>40</v>
      </c>
      <c r="B4187" s="2">
        <v>43346</v>
      </c>
      <c r="C4187" s="35">
        <f>YEAR(Sales[[#This Row],[ShipDate]])</f>
        <v>2018</v>
      </c>
      <c r="D4187" t="s">
        <v>19</v>
      </c>
      <c r="E4187" t="s">
        <v>69</v>
      </c>
      <c r="F4187" t="s">
        <v>104</v>
      </c>
      <c r="G4187" t="s">
        <v>25</v>
      </c>
      <c r="H4187" t="s">
        <v>675</v>
      </c>
      <c r="I4187" t="s">
        <v>32</v>
      </c>
      <c r="J4187" t="s">
        <v>13</v>
      </c>
      <c r="K4187" t="s">
        <v>2914</v>
      </c>
      <c r="L4187" t="s">
        <v>30</v>
      </c>
      <c r="N4187" t="str">
        <f>IF(ISBLANK(Sales[[#This Row],[return]]),"No",Sales[[#This Row],[return]])</f>
        <v>No</v>
      </c>
      <c r="O4187" s="2">
        <v>43344</v>
      </c>
      <c r="P4187" s="8" t="str">
        <f>TEXT(DAY(Sales[[#This Row],[OrderDate]]),"ddd")</f>
        <v>Sun</v>
      </c>
      <c r="Q4187" s="8" t="str">
        <f>TEXT(MONTH(Sales[[#This Row],[ShipDate]])*29,"mmm")</f>
        <v>Sep</v>
      </c>
      <c r="R4187">
        <v>774</v>
      </c>
      <c r="S4187" t="s">
        <v>265</v>
      </c>
      <c r="T4187" t="s">
        <v>28</v>
      </c>
      <c r="U4187">
        <v>92646</v>
      </c>
      <c r="V4187" s="1">
        <v>0</v>
      </c>
      <c r="W4187">
        <v>6</v>
      </c>
      <c r="X4187">
        <v>1</v>
      </c>
      <c r="Y4187">
        <v>13</v>
      </c>
      <c r="AD4187"/>
    </row>
    <row r="4188" spans="1:30" x14ac:dyDescent="0.25">
      <c r="A4188" t="s">
        <v>40</v>
      </c>
      <c r="B4188" s="2">
        <v>43420</v>
      </c>
      <c r="C4188" s="35">
        <f>YEAR(Sales[[#This Row],[ShipDate]])</f>
        <v>2018</v>
      </c>
      <c r="D4188" t="s">
        <v>36</v>
      </c>
      <c r="E4188" t="s">
        <v>18</v>
      </c>
      <c r="F4188" t="s">
        <v>23</v>
      </c>
      <c r="G4188" t="s">
        <v>11</v>
      </c>
      <c r="H4188" t="s">
        <v>1177</v>
      </c>
      <c r="I4188" t="s">
        <v>252</v>
      </c>
      <c r="J4188" t="s">
        <v>13</v>
      </c>
      <c r="K4188" t="s">
        <v>1267</v>
      </c>
      <c r="L4188" t="s">
        <v>92</v>
      </c>
      <c r="N4188" t="str">
        <f>IF(ISBLANK(Sales[[#This Row],[return]]),"No",Sales[[#This Row],[return]])</f>
        <v>No</v>
      </c>
      <c r="O4188" s="2">
        <v>43416</v>
      </c>
      <c r="P4188" s="8" t="str">
        <f>TEXT(DAY(Sales[[#This Row],[OrderDate]]),"ddd")</f>
        <v>Thu</v>
      </c>
      <c r="Q4188" s="8" t="str">
        <f>TEXT(MONTH(Sales[[#This Row],[ShipDate]])*29,"mmm")</f>
        <v>Nov</v>
      </c>
      <c r="R4188">
        <v>825</v>
      </c>
      <c r="S4188" t="s">
        <v>1088</v>
      </c>
      <c r="T4188" t="s">
        <v>90</v>
      </c>
      <c r="U4188">
        <v>44134</v>
      </c>
      <c r="V4188" s="1">
        <v>0.3</v>
      </c>
      <c r="W4188">
        <v>-13</v>
      </c>
      <c r="X4188">
        <v>2</v>
      </c>
      <c r="Y4188">
        <v>449</v>
      </c>
      <c r="AD4188"/>
    </row>
    <row r="4189" spans="1:30" x14ac:dyDescent="0.25">
      <c r="A4189" t="s">
        <v>40</v>
      </c>
      <c r="B4189" s="2">
        <v>43420</v>
      </c>
      <c r="C4189" s="35">
        <f>YEAR(Sales[[#This Row],[ShipDate]])</f>
        <v>2018</v>
      </c>
      <c r="D4189" t="s">
        <v>36</v>
      </c>
      <c r="E4189" t="s">
        <v>18</v>
      </c>
      <c r="F4189" t="s">
        <v>23</v>
      </c>
      <c r="G4189" t="s">
        <v>11</v>
      </c>
      <c r="H4189" t="s">
        <v>1177</v>
      </c>
      <c r="I4189" t="s">
        <v>252</v>
      </c>
      <c r="J4189" t="s">
        <v>13</v>
      </c>
      <c r="K4189" t="s">
        <v>1267</v>
      </c>
      <c r="L4189" t="s">
        <v>92</v>
      </c>
      <c r="N4189" t="str">
        <f>IF(ISBLANK(Sales[[#This Row],[return]]),"No",Sales[[#This Row],[return]])</f>
        <v>No</v>
      </c>
      <c r="O4189" s="2">
        <v>43416</v>
      </c>
      <c r="P4189" s="8" t="str">
        <f>TEXT(DAY(Sales[[#This Row],[OrderDate]]),"ddd")</f>
        <v>Thu</v>
      </c>
      <c r="Q4189" s="8" t="str">
        <f>TEXT(MONTH(Sales[[#This Row],[ShipDate]])*29,"mmm")</f>
        <v>Nov</v>
      </c>
      <c r="R4189">
        <v>759</v>
      </c>
      <c r="S4189" t="s">
        <v>1305</v>
      </c>
      <c r="T4189" t="s">
        <v>90</v>
      </c>
      <c r="U4189">
        <v>44134</v>
      </c>
      <c r="V4189" s="1">
        <v>0.3</v>
      </c>
      <c r="W4189">
        <v>-21</v>
      </c>
      <c r="X4189">
        <v>7</v>
      </c>
      <c r="Y4189">
        <v>1475</v>
      </c>
      <c r="AD4189"/>
    </row>
    <row r="4190" spans="1:30" x14ac:dyDescent="0.25">
      <c r="A4190" t="s">
        <v>40</v>
      </c>
      <c r="B4190" s="2">
        <v>43420</v>
      </c>
      <c r="C4190" s="35">
        <f>YEAR(Sales[[#This Row],[ShipDate]])</f>
        <v>2018</v>
      </c>
      <c r="D4190" t="s">
        <v>36</v>
      </c>
      <c r="E4190" t="s">
        <v>18</v>
      </c>
      <c r="F4190" t="s">
        <v>23</v>
      </c>
      <c r="G4190" t="s">
        <v>11</v>
      </c>
      <c r="H4190" t="s">
        <v>1177</v>
      </c>
      <c r="I4190" t="s">
        <v>252</v>
      </c>
      <c r="J4190" t="s">
        <v>13</v>
      </c>
      <c r="K4190" t="s">
        <v>1267</v>
      </c>
      <c r="L4190" t="s">
        <v>92</v>
      </c>
      <c r="N4190" t="str">
        <f>IF(ISBLANK(Sales[[#This Row],[return]]),"No",Sales[[#This Row],[return]])</f>
        <v>No</v>
      </c>
      <c r="O4190" s="2">
        <v>43416</v>
      </c>
      <c r="P4190" s="8" t="str">
        <f>TEXT(DAY(Sales[[#This Row],[OrderDate]]),"ddd")</f>
        <v>Thu</v>
      </c>
      <c r="Q4190" s="8" t="str">
        <f>TEXT(MONTH(Sales[[#This Row],[ShipDate]])*29,"mmm")</f>
        <v>Nov</v>
      </c>
      <c r="R4190">
        <v>833</v>
      </c>
      <c r="S4190" t="s">
        <v>22</v>
      </c>
      <c r="T4190" t="s">
        <v>90</v>
      </c>
      <c r="U4190">
        <v>44134</v>
      </c>
      <c r="V4190" s="1">
        <v>0.3</v>
      </c>
      <c r="W4190">
        <v>0</v>
      </c>
      <c r="X4190">
        <v>9</v>
      </c>
      <c r="Y4190">
        <v>1537</v>
      </c>
      <c r="AD4190"/>
    </row>
    <row r="4191" spans="1:30" x14ac:dyDescent="0.25">
      <c r="A4191" t="s">
        <v>40</v>
      </c>
      <c r="B4191" s="2">
        <v>43420</v>
      </c>
      <c r="C4191" s="35">
        <f>YEAR(Sales[[#This Row],[ShipDate]])</f>
        <v>2018</v>
      </c>
      <c r="D4191" t="s">
        <v>36</v>
      </c>
      <c r="E4191" t="s">
        <v>18</v>
      </c>
      <c r="F4191" t="s">
        <v>52</v>
      </c>
      <c r="G4191" t="s">
        <v>25</v>
      </c>
      <c r="H4191" t="s">
        <v>1177</v>
      </c>
      <c r="I4191" t="s">
        <v>252</v>
      </c>
      <c r="J4191" t="s">
        <v>13</v>
      </c>
      <c r="K4191" t="s">
        <v>1267</v>
      </c>
      <c r="L4191" t="s">
        <v>92</v>
      </c>
      <c r="N4191" t="str">
        <f>IF(ISBLANK(Sales[[#This Row],[return]]),"No",Sales[[#This Row],[return]])</f>
        <v>No</v>
      </c>
      <c r="O4191" s="2">
        <v>43416</v>
      </c>
      <c r="P4191" s="8" t="str">
        <f>TEXT(DAY(Sales[[#This Row],[OrderDate]]),"ddd")</f>
        <v>Thu</v>
      </c>
      <c r="Q4191" s="8" t="str">
        <f>TEXT(MONTH(Sales[[#This Row],[ShipDate]])*29,"mmm")</f>
        <v>Nov</v>
      </c>
      <c r="R4191">
        <v>815</v>
      </c>
      <c r="S4191" t="s">
        <v>67</v>
      </c>
      <c r="T4191" t="s">
        <v>90</v>
      </c>
      <c r="U4191">
        <v>44134</v>
      </c>
      <c r="V4191" s="1">
        <v>0.2</v>
      </c>
      <c r="W4191">
        <v>33</v>
      </c>
      <c r="X4191">
        <v>2</v>
      </c>
      <c r="Y4191">
        <v>110</v>
      </c>
      <c r="AD4191"/>
    </row>
    <row r="4192" spans="1:30" x14ac:dyDescent="0.25">
      <c r="A4192" t="s">
        <v>40</v>
      </c>
      <c r="B4192" s="2">
        <v>43420</v>
      </c>
      <c r="C4192" s="35">
        <f>YEAR(Sales[[#This Row],[ShipDate]])</f>
        <v>2018</v>
      </c>
      <c r="D4192" t="s">
        <v>36</v>
      </c>
      <c r="E4192" t="s">
        <v>18</v>
      </c>
      <c r="F4192" t="s">
        <v>150</v>
      </c>
      <c r="G4192" t="s">
        <v>25</v>
      </c>
      <c r="H4192" t="s">
        <v>1177</v>
      </c>
      <c r="I4192" t="s">
        <v>252</v>
      </c>
      <c r="J4192" t="s">
        <v>13</v>
      </c>
      <c r="K4192" t="s">
        <v>1267</v>
      </c>
      <c r="L4192" t="s">
        <v>92</v>
      </c>
      <c r="N4192" t="str">
        <f>IF(ISBLANK(Sales[[#This Row],[return]]),"No",Sales[[#This Row],[return]])</f>
        <v>No</v>
      </c>
      <c r="O4192" s="2">
        <v>43416</v>
      </c>
      <c r="P4192" s="8" t="str">
        <f>TEXT(DAY(Sales[[#This Row],[OrderDate]]),"ddd")</f>
        <v>Thu</v>
      </c>
      <c r="Q4192" s="8" t="str">
        <f>TEXT(MONTH(Sales[[#This Row],[ShipDate]])*29,"mmm")</f>
        <v>Nov</v>
      </c>
      <c r="R4192">
        <v>1218</v>
      </c>
      <c r="S4192" t="s">
        <v>424</v>
      </c>
      <c r="T4192" t="s">
        <v>90</v>
      </c>
      <c r="U4192">
        <v>44134</v>
      </c>
      <c r="V4192" s="1">
        <v>0.2</v>
      </c>
      <c r="W4192">
        <v>5</v>
      </c>
      <c r="X4192">
        <v>6</v>
      </c>
      <c r="Y4192">
        <v>17</v>
      </c>
      <c r="AD4192"/>
    </row>
    <row r="4193" spans="1:30" x14ac:dyDescent="0.25">
      <c r="A4193" t="s">
        <v>40</v>
      </c>
      <c r="B4193" s="2">
        <v>43420</v>
      </c>
      <c r="C4193" s="35">
        <f>YEAR(Sales[[#This Row],[ShipDate]])</f>
        <v>2018</v>
      </c>
      <c r="D4193" t="s">
        <v>36</v>
      </c>
      <c r="E4193" t="s">
        <v>18</v>
      </c>
      <c r="F4193" t="s">
        <v>39</v>
      </c>
      <c r="G4193" t="s">
        <v>25</v>
      </c>
      <c r="H4193" t="s">
        <v>146</v>
      </c>
      <c r="I4193" t="s">
        <v>149</v>
      </c>
      <c r="J4193" t="s">
        <v>13</v>
      </c>
      <c r="K4193" t="s">
        <v>1524</v>
      </c>
      <c r="L4193" t="s">
        <v>92</v>
      </c>
      <c r="N4193" t="str">
        <f>IF(ISBLANK(Sales[[#This Row],[return]]),"No",Sales[[#This Row],[return]])</f>
        <v>No</v>
      </c>
      <c r="O4193" s="2">
        <v>43415</v>
      </c>
      <c r="P4193" s="8" t="str">
        <f>TEXT(DAY(Sales[[#This Row],[OrderDate]]),"ddd")</f>
        <v>Wed</v>
      </c>
      <c r="Q4193" s="8" t="str">
        <f>TEXT(MONTH(Sales[[#This Row],[ShipDate]])*29,"mmm")</f>
        <v>Nov</v>
      </c>
      <c r="R4193">
        <v>1388</v>
      </c>
      <c r="S4193" t="s">
        <v>453</v>
      </c>
      <c r="T4193" t="s">
        <v>90</v>
      </c>
      <c r="U4193">
        <v>10011</v>
      </c>
      <c r="V4193" s="1">
        <v>0</v>
      </c>
      <c r="W4193">
        <v>21</v>
      </c>
      <c r="X4193">
        <v>1</v>
      </c>
      <c r="Y4193">
        <v>83</v>
      </c>
      <c r="AD4193"/>
    </row>
    <row r="4194" spans="1:30" x14ac:dyDescent="0.25">
      <c r="A4194" t="s">
        <v>40</v>
      </c>
      <c r="B4194" s="2">
        <v>43420</v>
      </c>
      <c r="C4194" s="35">
        <f>YEAR(Sales[[#This Row],[ShipDate]])</f>
        <v>2018</v>
      </c>
      <c r="D4194" t="s">
        <v>36</v>
      </c>
      <c r="E4194" t="s">
        <v>18</v>
      </c>
      <c r="F4194" t="s">
        <v>99</v>
      </c>
      <c r="G4194" t="s">
        <v>46</v>
      </c>
      <c r="H4194" t="s">
        <v>146</v>
      </c>
      <c r="I4194" t="s">
        <v>149</v>
      </c>
      <c r="J4194" t="s">
        <v>13</v>
      </c>
      <c r="K4194" t="s">
        <v>1524</v>
      </c>
      <c r="L4194" t="s">
        <v>92</v>
      </c>
      <c r="N4194" t="str">
        <f>IF(ISBLANK(Sales[[#This Row],[return]]),"No",Sales[[#This Row],[return]])</f>
        <v>No</v>
      </c>
      <c r="O4194" s="2">
        <v>43415</v>
      </c>
      <c r="P4194" s="8" t="str">
        <f>TEXT(DAY(Sales[[#This Row],[OrderDate]]),"ddd")</f>
        <v>Wed</v>
      </c>
      <c r="Q4194" s="8" t="str">
        <f>TEXT(MONTH(Sales[[#This Row],[ShipDate]])*29,"mmm")</f>
        <v>Nov</v>
      </c>
      <c r="R4194">
        <v>1092</v>
      </c>
      <c r="S4194" t="s">
        <v>2383</v>
      </c>
      <c r="T4194" t="s">
        <v>90</v>
      </c>
      <c r="U4194">
        <v>10011</v>
      </c>
      <c r="V4194" s="1">
        <v>0</v>
      </c>
      <c r="W4194">
        <v>15</v>
      </c>
      <c r="X4194">
        <v>3</v>
      </c>
      <c r="Y4194">
        <v>60</v>
      </c>
      <c r="AD4194"/>
    </row>
    <row r="4195" spans="1:30" x14ac:dyDescent="0.25">
      <c r="A4195" t="s">
        <v>24</v>
      </c>
      <c r="B4195" s="2">
        <v>43304</v>
      </c>
      <c r="C4195" s="35">
        <f>YEAR(Sales[[#This Row],[ShipDate]])</f>
        <v>2018</v>
      </c>
      <c r="D4195" t="s">
        <v>19</v>
      </c>
      <c r="E4195" t="s">
        <v>18</v>
      </c>
      <c r="F4195" t="s">
        <v>99</v>
      </c>
      <c r="G4195" t="s">
        <v>46</v>
      </c>
      <c r="H4195" t="s">
        <v>399</v>
      </c>
      <c r="I4195" t="s">
        <v>70</v>
      </c>
      <c r="J4195" t="s">
        <v>13</v>
      </c>
      <c r="K4195" t="s">
        <v>1332</v>
      </c>
      <c r="L4195" t="s">
        <v>68</v>
      </c>
      <c r="N4195" t="str">
        <f>IF(ISBLANK(Sales[[#This Row],[return]]),"No",Sales[[#This Row],[return]])</f>
        <v>No</v>
      </c>
      <c r="O4195" s="2">
        <v>43299</v>
      </c>
      <c r="P4195" s="8" t="str">
        <f>TEXT(DAY(Sales[[#This Row],[OrderDate]]),"ddd")</f>
        <v>Wed</v>
      </c>
      <c r="Q4195" s="8" t="str">
        <f>TEXT(MONTH(Sales[[#This Row],[ShipDate]])*29,"mmm")</f>
        <v>Jul</v>
      </c>
      <c r="R4195">
        <v>1405</v>
      </c>
      <c r="S4195" t="s">
        <v>2421</v>
      </c>
      <c r="T4195" t="s">
        <v>66</v>
      </c>
      <c r="U4195">
        <v>75217</v>
      </c>
      <c r="V4195" s="1">
        <v>0.2</v>
      </c>
      <c r="W4195">
        <v>3</v>
      </c>
      <c r="X4195">
        <v>3</v>
      </c>
      <c r="Y4195">
        <v>16</v>
      </c>
      <c r="AD4195"/>
    </row>
    <row r="4196" spans="1:30" x14ac:dyDescent="0.25">
      <c r="A4196" t="s">
        <v>10</v>
      </c>
      <c r="B4196" s="2">
        <v>43440</v>
      </c>
      <c r="C4196" s="35">
        <f>YEAR(Sales[[#This Row],[ShipDate]])</f>
        <v>2018</v>
      </c>
      <c r="D4196" t="s">
        <v>113</v>
      </c>
      <c r="E4196" t="s">
        <v>18</v>
      </c>
      <c r="F4196" t="s">
        <v>43</v>
      </c>
      <c r="G4196" t="s">
        <v>11</v>
      </c>
      <c r="H4196" t="s">
        <v>1189</v>
      </c>
      <c r="I4196" t="s">
        <v>20</v>
      </c>
      <c r="J4196" t="s">
        <v>13</v>
      </c>
      <c r="K4196" t="s">
        <v>1190</v>
      </c>
      <c r="L4196" t="s">
        <v>17</v>
      </c>
      <c r="N4196" t="str">
        <f>IF(ISBLANK(Sales[[#This Row],[return]]),"No",Sales[[#This Row],[return]])</f>
        <v>No</v>
      </c>
      <c r="O4196" s="2">
        <v>43439</v>
      </c>
      <c r="P4196" s="8" t="str">
        <f>TEXT(DAY(Sales[[#This Row],[OrderDate]]),"ddd")</f>
        <v>Thu</v>
      </c>
      <c r="Q4196" s="8" t="str">
        <f>TEXT(MONTH(Sales[[#This Row],[ShipDate]])*29,"mmm")</f>
        <v>Dec</v>
      </c>
      <c r="R4196">
        <v>876</v>
      </c>
      <c r="S4196" t="s">
        <v>3183</v>
      </c>
      <c r="T4196" t="s">
        <v>15</v>
      </c>
      <c r="U4196">
        <v>42071</v>
      </c>
      <c r="V4196" s="1">
        <v>0</v>
      </c>
      <c r="W4196">
        <v>75</v>
      </c>
      <c r="X4196">
        <v>3</v>
      </c>
      <c r="Y4196">
        <v>192</v>
      </c>
      <c r="AD4196"/>
    </row>
    <row r="4197" spans="1:30" x14ac:dyDescent="0.25">
      <c r="A4197" t="s">
        <v>24</v>
      </c>
      <c r="B4197" s="2">
        <v>43175</v>
      </c>
      <c r="C4197" s="35">
        <f>YEAR(Sales[[#This Row],[ShipDate]])</f>
        <v>2018</v>
      </c>
      <c r="D4197" t="s">
        <v>113</v>
      </c>
      <c r="E4197" t="s">
        <v>31</v>
      </c>
      <c r="F4197" t="s">
        <v>23</v>
      </c>
      <c r="G4197" t="s">
        <v>11</v>
      </c>
      <c r="H4197" t="s">
        <v>60</v>
      </c>
      <c r="I4197" t="s">
        <v>63</v>
      </c>
      <c r="J4197" t="s">
        <v>13</v>
      </c>
      <c r="K4197" t="s">
        <v>620</v>
      </c>
      <c r="L4197" t="s">
        <v>30</v>
      </c>
      <c r="N4197" t="str">
        <f>IF(ISBLANK(Sales[[#This Row],[return]]),"No",Sales[[#This Row],[return]])</f>
        <v>No</v>
      </c>
      <c r="O4197" s="2">
        <v>43173</v>
      </c>
      <c r="P4197" s="8" t="str">
        <f>TEXT(DAY(Sales[[#This Row],[OrderDate]]),"ddd")</f>
        <v>Sat</v>
      </c>
      <c r="Q4197" s="8" t="str">
        <f>TEXT(MONTH(Sales[[#This Row],[ShipDate]])*29,"mmm")</f>
        <v>Mar</v>
      </c>
      <c r="R4197">
        <v>755</v>
      </c>
      <c r="S4197" t="s">
        <v>1310</v>
      </c>
      <c r="T4197" t="s">
        <v>28</v>
      </c>
      <c r="U4197">
        <v>98103</v>
      </c>
      <c r="V4197" s="1">
        <v>0.2</v>
      </c>
      <c r="W4197">
        <v>-22</v>
      </c>
      <c r="X4197">
        <v>2</v>
      </c>
      <c r="Y4197">
        <v>197</v>
      </c>
      <c r="AD4197"/>
    </row>
    <row r="4198" spans="1:30" x14ac:dyDescent="0.25">
      <c r="A4198" t="s">
        <v>10</v>
      </c>
      <c r="B4198" s="2">
        <v>43206</v>
      </c>
      <c r="C4198" s="35">
        <f>YEAR(Sales[[#This Row],[ShipDate]])</f>
        <v>2018</v>
      </c>
      <c r="D4198" t="s">
        <v>36</v>
      </c>
      <c r="E4198" t="s">
        <v>31</v>
      </c>
      <c r="F4198" t="s">
        <v>59</v>
      </c>
      <c r="G4198" t="s">
        <v>25</v>
      </c>
      <c r="H4198" t="s">
        <v>1411</v>
      </c>
      <c r="I4198" t="s">
        <v>32</v>
      </c>
      <c r="J4198" t="s">
        <v>13</v>
      </c>
      <c r="K4198" t="s">
        <v>2659</v>
      </c>
      <c r="L4198" t="s">
        <v>30</v>
      </c>
      <c r="N4198" t="str">
        <f>IF(ISBLANK(Sales[[#This Row],[return]]),"No",Sales[[#This Row],[return]])</f>
        <v>No</v>
      </c>
      <c r="O4198" s="2">
        <v>43200</v>
      </c>
      <c r="P4198" s="8" t="str">
        <f>TEXT(DAY(Sales[[#This Row],[OrderDate]]),"ddd")</f>
        <v>Tue</v>
      </c>
      <c r="Q4198" s="8" t="str">
        <f>TEXT(MONTH(Sales[[#This Row],[ShipDate]])*29,"mmm")</f>
        <v>Apr</v>
      </c>
      <c r="R4198">
        <v>1832</v>
      </c>
      <c r="S4198" t="s">
        <v>1748</v>
      </c>
      <c r="T4198" t="s">
        <v>28</v>
      </c>
      <c r="U4198">
        <v>93309</v>
      </c>
      <c r="V4198" s="1">
        <v>0</v>
      </c>
      <c r="W4198">
        <v>6</v>
      </c>
      <c r="X4198">
        <v>2</v>
      </c>
      <c r="Y4198">
        <v>13</v>
      </c>
      <c r="AD4198"/>
    </row>
    <row r="4199" spans="1:30" x14ac:dyDescent="0.25">
      <c r="A4199" t="s">
        <v>10</v>
      </c>
      <c r="B4199" s="2">
        <v>43206</v>
      </c>
      <c r="C4199" s="35">
        <f>YEAR(Sales[[#This Row],[ShipDate]])</f>
        <v>2018</v>
      </c>
      <c r="D4199" t="s">
        <v>36</v>
      </c>
      <c r="E4199" t="s">
        <v>31</v>
      </c>
      <c r="F4199" t="s">
        <v>50</v>
      </c>
      <c r="G4199" t="s">
        <v>25</v>
      </c>
      <c r="H4199" t="s">
        <v>1411</v>
      </c>
      <c r="I4199" t="s">
        <v>32</v>
      </c>
      <c r="J4199" t="s">
        <v>13</v>
      </c>
      <c r="K4199" t="s">
        <v>2659</v>
      </c>
      <c r="L4199" t="s">
        <v>30</v>
      </c>
      <c r="N4199" t="str">
        <f>IF(ISBLANK(Sales[[#This Row],[return]]),"No",Sales[[#This Row],[return]])</f>
        <v>No</v>
      </c>
      <c r="O4199" s="2">
        <v>43200</v>
      </c>
      <c r="P4199" s="8" t="str">
        <f>TEXT(DAY(Sales[[#This Row],[OrderDate]]),"ddd")</f>
        <v>Tue</v>
      </c>
      <c r="Q4199" s="8" t="str">
        <f>TEXT(MONTH(Sales[[#This Row],[ShipDate]])*29,"mmm")</f>
        <v>Apr</v>
      </c>
      <c r="R4199">
        <v>1635</v>
      </c>
      <c r="S4199" t="s">
        <v>2210</v>
      </c>
      <c r="T4199" t="s">
        <v>28</v>
      </c>
      <c r="U4199">
        <v>93309</v>
      </c>
      <c r="V4199" s="1">
        <v>0.2</v>
      </c>
      <c r="W4199">
        <v>8</v>
      </c>
      <c r="X4199">
        <v>5</v>
      </c>
      <c r="Y4199">
        <v>23</v>
      </c>
      <c r="AD4199"/>
    </row>
    <row r="4200" spans="1:30" x14ac:dyDescent="0.25">
      <c r="A4200" t="s">
        <v>40</v>
      </c>
      <c r="B4200" s="2">
        <v>43142</v>
      </c>
      <c r="C4200" s="35">
        <f>YEAR(Sales[[#This Row],[ShipDate]])</f>
        <v>2018</v>
      </c>
      <c r="D4200" t="s">
        <v>36</v>
      </c>
      <c r="E4200" t="s">
        <v>31</v>
      </c>
      <c r="F4200" t="s">
        <v>43</v>
      </c>
      <c r="G4200" t="s">
        <v>11</v>
      </c>
      <c r="H4200" t="s">
        <v>1565</v>
      </c>
      <c r="I4200" t="s">
        <v>180</v>
      </c>
      <c r="J4200" t="s">
        <v>13</v>
      </c>
      <c r="K4200" t="s">
        <v>830</v>
      </c>
      <c r="L4200" t="s">
        <v>17</v>
      </c>
      <c r="N4200" t="str">
        <f>IF(ISBLANK(Sales[[#This Row],[return]]),"No",Sales[[#This Row],[return]])</f>
        <v>No</v>
      </c>
      <c r="O4200" s="2">
        <v>43137</v>
      </c>
      <c r="P4200" s="8" t="str">
        <f>TEXT(DAY(Sales[[#This Row],[OrderDate]]),"ddd")</f>
        <v>Fri</v>
      </c>
      <c r="Q4200" s="8" t="str">
        <f>TEXT(MONTH(Sales[[#This Row],[ShipDate]])*29,"mmm")</f>
        <v>Feb</v>
      </c>
      <c r="R4200">
        <v>506</v>
      </c>
      <c r="S4200" t="s">
        <v>853</v>
      </c>
      <c r="T4200" t="s">
        <v>15</v>
      </c>
      <c r="U4200">
        <v>37421</v>
      </c>
      <c r="V4200" s="1">
        <v>0.2</v>
      </c>
      <c r="W4200">
        <v>-18</v>
      </c>
      <c r="X4200">
        <v>4</v>
      </c>
      <c r="Y4200">
        <v>132</v>
      </c>
      <c r="AD4200"/>
    </row>
    <row r="4201" spans="1:30" x14ac:dyDescent="0.25">
      <c r="A4201" t="s">
        <v>40</v>
      </c>
      <c r="B4201" s="2">
        <v>43399</v>
      </c>
      <c r="C4201" s="35">
        <f>YEAR(Sales[[#This Row],[ShipDate]])</f>
        <v>2018</v>
      </c>
      <c r="D4201" t="s">
        <v>36</v>
      </c>
      <c r="E4201" t="s">
        <v>31</v>
      </c>
      <c r="F4201" t="s">
        <v>38</v>
      </c>
      <c r="G4201" t="s">
        <v>11</v>
      </c>
      <c r="H4201" t="s">
        <v>527</v>
      </c>
      <c r="I4201" t="s">
        <v>252</v>
      </c>
      <c r="J4201" t="s">
        <v>13</v>
      </c>
      <c r="K4201" t="s">
        <v>416</v>
      </c>
      <c r="L4201" t="s">
        <v>92</v>
      </c>
      <c r="N4201" t="str">
        <f>IF(ISBLANK(Sales[[#This Row],[return]]),"No",Sales[[#This Row],[return]])</f>
        <v>No</v>
      </c>
      <c r="O4201" s="2">
        <v>43394</v>
      </c>
      <c r="P4201" s="8" t="str">
        <f>TEXT(DAY(Sales[[#This Row],[OrderDate]]),"ddd")</f>
        <v>Sat</v>
      </c>
      <c r="Q4201" s="8" t="str">
        <f>TEXT(MONTH(Sales[[#This Row],[ShipDate]])*29,"mmm")</f>
        <v>Oct</v>
      </c>
      <c r="R4201">
        <v>424</v>
      </c>
      <c r="S4201" t="s">
        <v>3196</v>
      </c>
      <c r="T4201" t="s">
        <v>90</v>
      </c>
      <c r="U4201">
        <v>44107</v>
      </c>
      <c r="V4201" s="1">
        <v>0.4</v>
      </c>
      <c r="W4201">
        <v>-231</v>
      </c>
      <c r="X4201">
        <v>2</v>
      </c>
      <c r="Y4201">
        <v>661</v>
      </c>
      <c r="AD4201"/>
    </row>
    <row r="4202" spans="1:30" x14ac:dyDescent="0.25">
      <c r="A4202" t="s">
        <v>40</v>
      </c>
      <c r="B4202" s="2">
        <v>43213</v>
      </c>
      <c r="C4202" s="35">
        <f>YEAR(Sales[[#This Row],[ShipDate]])</f>
        <v>2018</v>
      </c>
      <c r="D4202" t="s">
        <v>36</v>
      </c>
      <c r="E4202" t="s">
        <v>31</v>
      </c>
      <c r="F4202" t="s">
        <v>23</v>
      </c>
      <c r="G4202" t="s">
        <v>11</v>
      </c>
      <c r="H4202" t="s">
        <v>107</v>
      </c>
      <c r="I4202" t="s">
        <v>70</v>
      </c>
      <c r="J4202" t="s">
        <v>13</v>
      </c>
      <c r="K4202" t="s">
        <v>2690</v>
      </c>
      <c r="L4202" t="s">
        <v>68</v>
      </c>
      <c r="N4202" t="str">
        <f>IF(ISBLANK(Sales[[#This Row],[return]]),"No",Sales[[#This Row],[return]])</f>
        <v>No</v>
      </c>
      <c r="O4202" s="2">
        <v>43208</v>
      </c>
      <c r="P4202" s="8" t="str">
        <f>TEXT(DAY(Sales[[#This Row],[OrderDate]]),"ddd")</f>
        <v>Wed</v>
      </c>
      <c r="Q4202" s="8" t="str">
        <f>TEXT(MONTH(Sales[[#This Row],[ShipDate]])*29,"mmm")</f>
        <v>Apr</v>
      </c>
      <c r="R4202">
        <v>755</v>
      </c>
      <c r="S4202" t="s">
        <v>1310</v>
      </c>
      <c r="T4202" t="s">
        <v>66</v>
      </c>
      <c r="U4202">
        <v>77070</v>
      </c>
      <c r="V4202" s="1">
        <v>0.3</v>
      </c>
      <c r="W4202">
        <v>-93</v>
      </c>
      <c r="X4202">
        <v>4</v>
      </c>
      <c r="Y4202">
        <v>344</v>
      </c>
      <c r="AD4202"/>
    </row>
    <row r="4203" spans="1:30" x14ac:dyDescent="0.25">
      <c r="A4203" t="s">
        <v>40</v>
      </c>
      <c r="B4203" s="2">
        <v>43213</v>
      </c>
      <c r="C4203" s="35">
        <f>YEAR(Sales[[#This Row],[ShipDate]])</f>
        <v>2018</v>
      </c>
      <c r="D4203" t="s">
        <v>36</v>
      </c>
      <c r="E4203" t="s">
        <v>31</v>
      </c>
      <c r="F4203" t="s">
        <v>43</v>
      </c>
      <c r="G4203" t="s">
        <v>11</v>
      </c>
      <c r="H4203" t="s">
        <v>107</v>
      </c>
      <c r="I4203" t="s">
        <v>70</v>
      </c>
      <c r="J4203" t="s">
        <v>13</v>
      </c>
      <c r="K4203" t="s">
        <v>2690</v>
      </c>
      <c r="L4203" t="s">
        <v>68</v>
      </c>
      <c r="N4203" t="str">
        <f>IF(ISBLANK(Sales[[#This Row],[return]]),"No",Sales[[#This Row],[return]])</f>
        <v>No</v>
      </c>
      <c r="O4203" s="2">
        <v>43208</v>
      </c>
      <c r="P4203" s="8" t="str">
        <f>TEXT(DAY(Sales[[#This Row],[OrderDate]]),"ddd")</f>
        <v>Wed</v>
      </c>
      <c r="Q4203" s="8" t="str">
        <f>TEXT(MONTH(Sales[[#This Row],[ShipDate]])*29,"mmm")</f>
        <v>Apr</v>
      </c>
      <c r="R4203">
        <v>876</v>
      </c>
      <c r="S4203" t="s">
        <v>3183</v>
      </c>
      <c r="T4203" t="s">
        <v>66</v>
      </c>
      <c r="U4203">
        <v>77070</v>
      </c>
      <c r="V4203" s="1">
        <v>0.6</v>
      </c>
      <c r="W4203">
        <v>-67</v>
      </c>
      <c r="X4203">
        <v>5</v>
      </c>
      <c r="Y4203">
        <v>128</v>
      </c>
      <c r="AD4203"/>
    </row>
    <row r="4204" spans="1:30" x14ac:dyDescent="0.25">
      <c r="A4204" t="s">
        <v>40</v>
      </c>
      <c r="B4204" s="2">
        <v>43213</v>
      </c>
      <c r="C4204" s="35">
        <f>YEAR(Sales[[#This Row],[ShipDate]])</f>
        <v>2018</v>
      </c>
      <c r="D4204" t="s">
        <v>36</v>
      </c>
      <c r="E4204" t="s">
        <v>31</v>
      </c>
      <c r="F4204" t="s">
        <v>39</v>
      </c>
      <c r="G4204" t="s">
        <v>25</v>
      </c>
      <c r="H4204" t="s">
        <v>107</v>
      </c>
      <c r="I4204" t="s">
        <v>70</v>
      </c>
      <c r="J4204" t="s">
        <v>13</v>
      </c>
      <c r="K4204" t="s">
        <v>2690</v>
      </c>
      <c r="L4204" t="s">
        <v>68</v>
      </c>
      <c r="N4204" t="str">
        <f>IF(ISBLANK(Sales[[#This Row],[return]]),"No",Sales[[#This Row],[return]])</f>
        <v>No</v>
      </c>
      <c r="O4204" s="2">
        <v>43208</v>
      </c>
      <c r="P4204" s="8" t="str">
        <f>TEXT(DAY(Sales[[#This Row],[OrderDate]]),"ddd")</f>
        <v>Wed</v>
      </c>
      <c r="Q4204" s="8" t="str">
        <f>TEXT(MONTH(Sales[[#This Row],[ShipDate]])*29,"mmm")</f>
        <v>Apr</v>
      </c>
      <c r="R4204">
        <v>1550</v>
      </c>
      <c r="S4204" t="s">
        <v>862</v>
      </c>
      <c r="T4204" t="s">
        <v>66</v>
      </c>
      <c r="U4204">
        <v>77070</v>
      </c>
      <c r="V4204" s="1">
        <v>0.2</v>
      </c>
      <c r="W4204">
        <v>78</v>
      </c>
      <c r="X4204">
        <v>3</v>
      </c>
      <c r="Y4204">
        <v>1555</v>
      </c>
      <c r="AD4204"/>
    </row>
    <row r="4205" spans="1:30" x14ac:dyDescent="0.25">
      <c r="A4205" t="s">
        <v>40</v>
      </c>
      <c r="B4205" s="2">
        <v>43413</v>
      </c>
      <c r="C4205" s="35">
        <f>YEAR(Sales[[#This Row],[ShipDate]])</f>
        <v>2018</v>
      </c>
      <c r="D4205" t="s">
        <v>36</v>
      </c>
      <c r="E4205" t="s">
        <v>18</v>
      </c>
      <c r="F4205" t="s">
        <v>99</v>
      </c>
      <c r="G4205" t="s">
        <v>46</v>
      </c>
      <c r="H4205" t="s">
        <v>60</v>
      </c>
      <c r="I4205" t="s">
        <v>63</v>
      </c>
      <c r="J4205" t="s">
        <v>13</v>
      </c>
      <c r="K4205" t="s">
        <v>1369</v>
      </c>
      <c r="L4205" t="s">
        <v>30</v>
      </c>
      <c r="N4205" t="str">
        <f>IF(ISBLANK(Sales[[#This Row],[return]]),"No",Sales[[#This Row],[return]])</f>
        <v>No</v>
      </c>
      <c r="O4205" s="2">
        <v>43409</v>
      </c>
      <c r="P4205" s="8" t="str">
        <f>TEXT(DAY(Sales[[#This Row],[OrderDate]]),"ddd")</f>
        <v>Thu</v>
      </c>
      <c r="Q4205" s="8" t="str">
        <f>TEXT(MONTH(Sales[[#This Row],[ShipDate]])*29,"mmm")</f>
        <v>Nov</v>
      </c>
      <c r="R4205">
        <v>423</v>
      </c>
      <c r="S4205" t="s">
        <v>2561</v>
      </c>
      <c r="T4205" t="s">
        <v>28</v>
      </c>
      <c r="U4205">
        <v>98105</v>
      </c>
      <c r="V4205" s="1">
        <v>0</v>
      </c>
      <c r="W4205">
        <v>53</v>
      </c>
      <c r="X4205">
        <v>4</v>
      </c>
      <c r="Y4205">
        <v>480</v>
      </c>
      <c r="AD4205"/>
    </row>
    <row r="4206" spans="1:30" x14ac:dyDescent="0.25">
      <c r="A4206" t="s">
        <v>40</v>
      </c>
      <c r="B4206" s="2">
        <v>43418</v>
      </c>
      <c r="C4206" s="35">
        <f>YEAR(Sales[[#This Row],[ShipDate]])</f>
        <v>2018</v>
      </c>
      <c r="D4206" t="s">
        <v>36</v>
      </c>
      <c r="E4206" t="s">
        <v>31</v>
      </c>
      <c r="F4206" t="s">
        <v>50</v>
      </c>
      <c r="G4206" t="s">
        <v>25</v>
      </c>
      <c r="H4206" t="s">
        <v>146</v>
      </c>
      <c r="I4206" t="s">
        <v>149</v>
      </c>
      <c r="J4206" t="s">
        <v>13</v>
      </c>
      <c r="K4206" t="s">
        <v>292</v>
      </c>
      <c r="L4206" t="s">
        <v>92</v>
      </c>
      <c r="N4206" t="str">
        <f>IF(ISBLANK(Sales[[#This Row],[return]]),"No",Sales[[#This Row],[return]])</f>
        <v>No</v>
      </c>
      <c r="O4206" s="2">
        <v>43414</v>
      </c>
      <c r="P4206" s="8" t="str">
        <f>TEXT(DAY(Sales[[#This Row],[OrderDate]]),"ddd")</f>
        <v>Tue</v>
      </c>
      <c r="Q4206" s="8" t="str">
        <f>TEXT(MONTH(Sales[[#This Row],[ShipDate]])*29,"mmm")</f>
        <v>Nov</v>
      </c>
      <c r="R4206">
        <v>407</v>
      </c>
      <c r="S4206" t="s">
        <v>2019</v>
      </c>
      <c r="T4206" t="s">
        <v>90</v>
      </c>
      <c r="U4206">
        <v>10011</v>
      </c>
      <c r="V4206" s="1">
        <v>0.2</v>
      </c>
      <c r="W4206">
        <v>7</v>
      </c>
      <c r="X4206">
        <v>1</v>
      </c>
      <c r="Y4206">
        <v>20</v>
      </c>
      <c r="AD4206"/>
    </row>
    <row r="4207" spans="1:30" x14ac:dyDescent="0.25">
      <c r="A4207" t="s">
        <v>40</v>
      </c>
      <c r="B4207" s="2">
        <v>43418</v>
      </c>
      <c r="C4207" s="35">
        <f>YEAR(Sales[[#This Row],[ShipDate]])</f>
        <v>2018</v>
      </c>
      <c r="D4207" t="s">
        <v>36</v>
      </c>
      <c r="E4207" t="s">
        <v>31</v>
      </c>
      <c r="F4207" t="s">
        <v>50</v>
      </c>
      <c r="G4207" t="s">
        <v>25</v>
      </c>
      <c r="H4207" t="s">
        <v>146</v>
      </c>
      <c r="I4207" t="s">
        <v>149</v>
      </c>
      <c r="J4207" t="s">
        <v>13</v>
      </c>
      <c r="K4207" t="s">
        <v>292</v>
      </c>
      <c r="L4207" t="s">
        <v>92</v>
      </c>
      <c r="N4207" t="str">
        <f>IF(ISBLANK(Sales[[#This Row],[return]]),"No",Sales[[#This Row],[return]])</f>
        <v>No</v>
      </c>
      <c r="O4207" s="2">
        <v>43414</v>
      </c>
      <c r="P4207" s="8" t="str">
        <f>TEXT(DAY(Sales[[#This Row],[OrderDate]]),"ddd")</f>
        <v>Tue</v>
      </c>
      <c r="Q4207" s="8" t="str">
        <f>TEXT(MONTH(Sales[[#This Row],[ShipDate]])*29,"mmm")</f>
        <v>Nov</v>
      </c>
      <c r="R4207">
        <v>1634</v>
      </c>
      <c r="S4207" t="s">
        <v>647</v>
      </c>
      <c r="T4207" t="s">
        <v>90</v>
      </c>
      <c r="U4207">
        <v>10011</v>
      </c>
      <c r="V4207" s="1">
        <v>0.2</v>
      </c>
      <c r="W4207">
        <v>17</v>
      </c>
      <c r="X4207">
        <v>3</v>
      </c>
      <c r="Y4207">
        <v>50</v>
      </c>
      <c r="AD4207"/>
    </row>
    <row r="4208" spans="1:30" x14ac:dyDescent="0.25">
      <c r="A4208" t="s">
        <v>24</v>
      </c>
      <c r="B4208" s="2">
        <v>43105</v>
      </c>
      <c r="C4208" s="35">
        <f>YEAR(Sales[[#This Row],[ShipDate]])</f>
        <v>2018</v>
      </c>
      <c r="D4208" t="s">
        <v>113</v>
      </c>
      <c r="E4208" t="s">
        <v>18</v>
      </c>
      <c r="F4208" t="s">
        <v>39</v>
      </c>
      <c r="G4208" t="s">
        <v>25</v>
      </c>
      <c r="H4208" t="s">
        <v>26</v>
      </c>
      <c r="I4208" t="s">
        <v>32</v>
      </c>
      <c r="J4208" t="s">
        <v>13</v>
      </c>
      <c r="K4208" t="s">
        <v>907</v>
      </c>
      <c r="L4208" t="s">
        <v>30</v>
      </c>
      <c r="N4208" t="str">
        <f>IF(ISBLANK(Sales[[#This Row],[return]]),"No",Sales[[#This Row],[return]])</f>
        <v>No</v>
      </c>
      <c r="O4208" s="2">
        <v>43103</v>
      </c>
      <c r="P4208" s="8" t="str">
        <f>TEXT(DAY(Sales[[#This Row],[OrderDate]]),"ddd")</f>
        <v>Tue</v>
      </c>
      <c r="Q4208" s="8" t="str">
        <f>TEXT(MONTH(Sales[[#This Row],[ShipDate]])*29,"mmm")</f>
        <v>Jan</v>
      </c>
      <c r="R4208">
        <v>1344</v>
      </c>
      <c r="S4208" t="s">
        <v>1807</v>
      </c>
      <c r="T4208" t="s">
        <v>28</v>
      </c>
      <c r="U4208">
        <v>90045</v>
      </c>
      <c r="V4208" s="1">
        <v>0</v>
      </c>
      <c r="W4208">
        <v>29</v>
      </c>
      <c r="X4208">
        <v>2</v>
      </c>
      <c r="Y4208">
        <v>114</v>
      </c>
      <c r="AD4208"/>
    </row>
    <row r="4209" spans="1:30" x14ac:dyDescent="0.25">
      <c r="A4209" t="s">
        <v>40</v>
      </c>
      <c r="B4209" s="2">
        <v>43392</v>
      </c>
      <c r="C4209" s="35">
        <f>YEAR(Sales[[#This Row],[ShipDate]])</f>
        <v>2018</v>
      </c>
      <c r="D4209" t="s">
        <v>36</v>
      </c>
      <c r="E4209" t="s">
        <v>18</v>
      </c>
      <c r="F4209" t="s">
        <v>99</v>
      </c>
      <c r="G4209" t="s">
        <v>46</v>
      </c>
      <c r="H4209" t="s">
        <v>2488</v>
      </c>
      <c r="I4209" t="s">
        <v>74</v>
      </c>
      <c r="J4209" t="s">
        <v>13</v>
      </c>
      <c r="K4209" t="s">
        <v>1725</v>
      </c>
      <c r="L4209" t="s">
        <v>68</v>
      </c>
      <c r="N4209" t="str">
        <f>IF(ISBLANK(Sales[[#This Row],[return]]),"No",Sales[[#This Row],[return]])</f>
        <v>No</v>
      </c>
      <c r="O4209" s="2">
        <v>43387</v>
      </c>
      <c r="P4209" s="8" t="str">
        <f>TEXT(DAY(Sales[[#This Row],[OrderDate]]),"ddd")</f>
        <v>Sat</v>
      </c>
      <c r="Q4209" s="8" t="str">
        <f>TEXT(MONTH(Sales[[#This Row],[ShipDate]])*29,"mmm")</f>
        <v>Oct</v>
      </c>
      <c r="R4209">
        <v>1278</v>
      </c>
      <c r="S4209" t="s">
        <v>2355</v>
      </c>
      <c r="T4209" t="s">
        <v>66</v>
      </c>
      <c r="U4209">
        <v>54915</v>
      </c>
      <c r="V4209" s="1">
        <v>0</v>
      </c>
      <c r="W4209">
        <v>544</v>
      </c>
      <c r="X4209">
        <v>5</v>
      </c>
      <c r="Y4209">
        <v>1650</v>
      </c>
      <c r="AD4209"/>
    </row>
    <row r="4210" spans="1:30" x14ac:dyDescent="0.25">
      <c r="A4210" t="s">
        <v>24</v>
      </c>
      <c r="B4210" s="2">
        <v>43264</v>
      </c>
      <c r="C4210" s="35">
        <f>YEAR(Sales[[#This Row],[ShipDate]])</f>
        <v>2018</v>
      </c>
      <c r="D4210" t="s">
        <v>36</v>
      </c>
      <c r="E4210" t="s">
        <v>18</v>
      </c>
      <c r="F4210" t="s">
        <v>48</v>
      </c>
      <c r="G4210" t="s">
        <v>46</v>
      </c>
      <c r="H4210" t="s">
        <v>164</v>
      </c>
      <c r="I4210" t="s">
        <v>120</v>
      </c>
      <c r="J4210" t="s">
        <v>13</v>
      </c>
      <c r="K4210" t="s">
        <v>472</v>
      </c>
      <c r="L4210" t="s">
        <v>68</v>
      </c>
      <c r="N4210" t="str">
        <f>IF(ISBLANK(Sales[[#This Row],[return]]),"No",Sales[[#This Row],[return]])</f>
        <v>No</v>
      </c>
      <c r="O4210" s="2">
        <v>43257</v>
      </c>
      <c r="P4210" s="8" t="str">
        <f>TEXT(DAY(Sales[[#This Row],[OrderDate]]),"ddd")</f>
        <v>Fri</v>
      </c>
      <c r="Q4210" s="8" t="str">
        <f>TEXT(MONTH(Sales[[#This Row],[ShipDate]])*29,"mmm")</f>
        <v>Jun</v>
      </c>
      <c r="R4210">
        <v>437</v>
      </c>
      <c r="S4210" t="s">
        <v>473</v>
      </c>
      <c r="T4210" t="s">
        <v>66</v>
      </c>
      <c r="U4210">
        <v>60610</v>
      </c>
      <c r="V4210" s="1">
        <v>0.2</v>
      </c>
      <c r="W4210">
        <v>29</v>
      </c>
      <c r="X4210">
        <v>4</v>
      </c>
      <c r="Y4210">
        <v>328</v>
      </c>
      <c r="AD4210"/>
    </row>
    <row r="4211" spans="1:30" x14ac:dyDescent="0.25">
      <c r="A4211" t="s">
        <v>24</v>
      </c>
      <c r="B4211" s="2">
        <v>43430</v>
      </c>
      <c r="C4211" s="35">
        <f>YEAR(Sales[[#This Row],[ShipDate]])</f>
        <v>2018</v>
      </c>
      <c r="D4211" t="s">
        <v>113</v>
      </c>
      <c r="E4211" t="s">
        <v>69</v>
      </c>
      <c r="F4211" t="s">
        <v>104</v>
      </c>
      <c r="G4211" t="s">
        <v>25</v>
      </c>
      <c r="H4211" t="s">
        <v>985</v>
      </c>
      <c r="I4211" t="s">
        <v>252</v>
      </c>
      <c r="J4211" t="s">
        <v>13</v>
      </c>
      <c r="K4211" t="s">
        <v>3004</v>
      </c>
      <c r="L4211" t="s">
        <v>92</v>
      </c>
      <c r="N4211" t="str">
        <f>IF(ISBLANK(Sales[[#This Row],[return]]),"No",Sales[[#This Row],[return]])</f>
        <v>No</v>
      </c>
      <c r="O4211" s="2">
        <v>43428</v>
      </c>
      <c r="P4211" s="8" t="str">
        <f>TEXT(DAY(Sales[[#This Row],[OrderDate]]),"ddd")</f>
        <v>Tue</v>
      </c>
      <c r="Q4211" s="8" t="str">
        <f>TEXT(MONTH(Sales[[#This Row],[ShipDate]])*29,"mmm")</f>
        <v>Nov</v>
      </c>
      <c r="R4211">
        <v>374</v>
      </c>
      <c r="S4211" t="s">
        <v>1082</v>
      </c>
      <c r="T4211" t="s">
        <v>90</v>
      </c>
      <c r="U4211">
        <v>44105</v>
      </c>
      <c r="V4211" s="1">
        <v>0.2</v>
      </c>
      <c r="W4211">
        <v>15</v>
      </c>
      <c r="X4211">
        <v>3</v>
      </c>
      <c r="Y4211">
        <v>41</v>
      </c>
      <c r="AD4211"/>
    </row>
    <row r="4212" spans="1:30" x14ac:dyDescent="0.25">
      <c r="A4212" t="s">
        <v>24</v>
      </c>
      <c r="B4212" s="2">
        <v>43430</v>
      </c>
      <c r="C4212" s="35">
        <f>YEAR(Sales[[#This Row],[ShipDate]])</f>
        <v>2018</v>
      </c>
      <c r="D4212" t="s">
        <v>113</v>
      </c>
      <c r="E4212" t="s">
        <v>69</v>
      </c>
      <c r="F4212" t="s">
        <v>99</v>
      </c>
      <c r="G4212" t="s">
        <v>46</v>
      </c>
      <c r="H4212" t="s">
        <v>985</v>
      </c>
      <c r="I4212" t="s">
        <v>252</v>
      </c>
      <c r="J4212" t="s">
        <v>13</v>
      </c>
      <c r="K4212" t="s">
        <v>3004</v>
      </c>
      <c r="L4212" t="s">
        <v>92</v>
      </c>
      <c r="N4212" t="str">
        <f>IF(ISBLANK(Sales[[#This Row],[return]]),"No",Sales[[#This Row],[return]])</f>
        <v>No</v>
      </c>
      <c r="O4212" s="2">
        <v>43428</v>
      </c>
      <c r="P4212" s="8" t="str">
        <f>TEXT(DAY(Sales[[#This Row],[OrderDate]]),"ddd")</f>
        <v>Tue</v>
      </c>
      <c r="Q4212" s="8" t="str">
        <f>TEXT(MONTH(Sales[[#This Row],[ShipDate]])*29,"mmm")</f>
        <v>Nov</v>
      </c>
      <c r="R4212">
        <v>1601</v>
      </c>
      <c r="S4212" t="s">
        <v>2861</v>
      </c>
      <c r="T4212" t="s">
        <v>90</v>
      </c>
      <c r="U4212">
        <v>44105</v>
      </c>
      <c r="V4212" s="1">
        <v>0.2</v>
      </c>
      <c r="W4212">
        <v>-23</v>
      </c>
      <c r="X4212">
        <v>5</v>
      </c>
      <c r="Y4212">
        <v>140</v>
      </c>
      <c r="AD4212"/>
    </row>
    <row r="4213" spans="1:30" x14ac:dyDescent="0.25">
      <c r="A4213" t="s">
        <v>40</v>
      </c>
      <c r="B4213" s="2">
        <v>43370</v>
      </c>
      <c r="C4213" s="35">
        <f>YEAR(Sales[[#This Row],[ShipDate]])</f>
        <v>2018</v>
      </c>
      <c r="D4213" t="s">
        <v>36</v>
      </c>
      <c r="E4213" t="s">
        <v>31</v>
      </c>
      <c r="F4213" t="s">
        <v>43</v>
      </c>
      <c r="G4213" t="s">
        <v>11</v>
      </c>
      <c r="H4213" t="s">
        <v>1608</v>
      </c>
      <c r="I4213" t="s">
        <v>233</v>
      </c>
      <c r="J4213" t="s">
        <v>13</v>
      </c>
      <c r="K4213" t="s">
        <v>2652</v>
      </c>
      <c r="L4213" t="s">
        <v>30</v>
      </c>
      <c r="N4213" t="str">
        <f>IF(ISBLANK(Sales[[#This Row],[return]]),"No",Sales[[#This Row],[return]])</f>
        <v>No</v>
      </c>
      <c r="O4213" s="2">
        <v>43365</v>
      </c>
      <c r="P4213" s="8" t="str">
        <f>TEXT(DAY(Sales[[#This Row],[OrderDate]]),"ddd")</f>
        <v>Sun</v>
      </c>
      <c r="Q4213" s="8" t="str">
        <f>TEXT(MONTH(Sales[[#This Row],[ShipDate]])*29,"mmm")</f>
        <v>Sep</v>
      </c>
      <c r="R4213">
        <v>123</v>
      </c>
      <c r="S4213" t="s">
        <v>715</v>
      </c>
      <c r="T4213" t="s">
        <v>28</v>
      </c>
      <c r="U4213">
        <v>80020</v>
      </c>
      <c r="V4213" s="1">
        <v>0.2</v>
      </c>
      <c r="W4213">
        <v>9</v>
      </c>
      <c r="X4213">
        <v>7</v>
      </c>
      <c r="Y4213">
        <v>68</v>
      </c>
      <c r="AD4213"/>
    </row>
    <row r="4214" spans="1:30" x14ac:dyDescent="0.25">
      <c r="A4214" t="s">
        <v>10</v>
      </c>
      <c r="B4214" s="2">
        <v>43394</v>
      </c>
      <c r="C4214" s="35">
        <f>YEAR(Sales[[#This Row],[ShipDate]])</f>
        <v>2018</v>
      </c>
      <c r="D4214" t="s">
        <v>36</v>
      </c>
      <c r="E4214" t="s">
        <v>69</v>
      </c>
      <c r="F4214" t="s">
        <v>59</v>
      </c>
      <c r="G4214" t="s">
        <v>25</v>
      </c>
      <c r="H4214" t="s">
        <v>2291</v>
      </c>
      <c r="I4214" t="s">
        <v>78</v>
      </c>
      <c r="J4214" t="s">
        <v>13</v>
      </c>
      <c r="K4214" t="s">
        <v>3041</v>
      </c>
      <c r="L4214" t="s">
        <v>30</v>
      </c>
      <c r="N4214" t="str">
        <f>IF(ISBLANK(Sales[[#This Row],[return]]),"No",Sales[[#This Row],[return]])</f>
        <v>No</v>
      </c>
      <c r="O4214" s="2">
        <v>43388</v>
      </c>
      <c r="P4214" s="8" t="str">
        <f>TEXT(DAY(Sales[[#This Row],[OrderDate]]),"ddd")</f>
        <v>Sun</v>
      </c>
      <c r="Q4214" s="8" t="str">
        <f>TEXT(MONTH(Sales[[#This Row],[ShipDate]])*29,"mmm")</f>
        <v>Oct</v>
      </c>
      <c r="R4214">
        <v>1781</v>
      </c>
      <c r="S4214" t="s">
        <v>2150</v>
      </c>
      <c r="T4214" t="s">
        <v>28</v>
      </c>
      <c r="U4214">
        <v>84106</v>
      </c>
      <c r="V4214" s="1">
        <v>0</v>
      </c>
      <c r="W4214">
        <v>21</v>
      </c>
      <c r="X4214">
        <v>2</v>
      </c>
      <c r="Y4214">
        <v>46</v>
      </c>
      <c r="AD4214"/>
    </row>
    <row r="4215" spans="1:30" x14ac:dyDescent="0.25">
      <c r="A4215" t="s">
        <v>10</v>
      </c>
      <c r="B4215" s="2">
        <v>43394</v>
      </c>
      <c r="C4215" s="35">
        <f>YEAR(Sales[[#This Row],[ShipDate]])</f>
        <v>2018</v>
      </c>
      <c r="D4215" t="s">
        <v>36</v>
      </c>
      <c r="E4215" t="s">
        <v>69</v>
      </c>
      <c r="F4215" t="s">
        <v>59</v>
      </c>
      <c r="G4215" t="s">
        <v>25</v>
      </c>
      <c r="H4215" t="s">
        <v>2291</v>
      </c>
      <c r="I4215" t="s">
        <v>78</v>
      </c>
      <c r="J4215" t="s">
        <v>13</v>
      </c>
      <c r="K4215" t="s">
        <v>3041</v>
      </c>
      <c r="L4215" t="s">
        <v>30</v>
      </c>
      <c r="N4215" t="str">
        <f>IF(ISBLANK(Sales[[#This Row],[return]]),"No",Sales[[#This Row],[return]])</f>
        <v>No</v>
      </c>
      <c r="O4215" s="2">
        <v>43388</v>
      </c>
      <c r="P4215" s="8" t="str">
        <f>TEXT(DAY(Sales[[#This Row],[OrderDate]]),"ddd")</f>
        <v>Sun</v>
      </c>
      <c r="Q4215" s="8" t="str">
        <f>TEXT(MONTH(Sales[[#This Row],[ShipDate]])*29,"mmm")</f>
        <v>Oct</v>
      </c>
      <c r="R4215">
        <v>1337</v>
      </c>
      <c r="S4215" t="s">
        <v>3164</v>
      </c>
      <c r="T4215" t="s">
        <v>28</v>
      </c>
      <c r="U4215">
        <v>84106</v>
      </c>
      <c r="V4215" s="1">
        <v>0</v>
      </c>
      <c r="W4215">
        <v>33</v>
      </c>
      <c r="X4215">
        <v>8</v>
      </c>
      <c r="Y4215">
        <v>72</v>
      </c>
      <c r="AD4215"/>
    </row>
    <row r="4216" spans="1:30" x14ac:dyDescent="0.25">
      <c r="A4216" t="s">
        <v>10</v>
      </c>
      <c r="B4216" s="2">
        <v>43394</v>
      </c>
      <c r="C4216" s="35">
        <f>YEAR(Sales[[#This Row],[ShipDate]])</f>
        <v>2018</v>
      </c>
      <c r="D4216" t="s">
        <v>36</v>
      </c>
      <c r="E4216" t="s">
        <v>69</v>
      </c>
      <c r="F4216" t="s">
        <v>59</v>
      </c>
      <c r="G4216" t="s">
        <v>25</v>
      </c>
      <c r="H4216" t="s">
        <v>2291</v>
      </c>
      <c r="I4216" t="s">
        <v>78</v>
      </c>
      <c r="J4216" t="s">
        <v>13</v>
      </c>
      <c r="K4216" t="s">
        <v>3041</v>
      </c>
      <c r="L4216" t="s">
        <v>30</v>
      </c>
      <c r="N4216" t="str">
        <f>IF(ISBLANK(Sales[[#This Row],[return]]),"No",Sales[[#This Row],[return]])</f>
        <v>No</v>
      </c>
      <c r="O4216" s="2">
        <v>43388</v>
      </c>
      <c r="P4216" s="8" t="str">
        <f>TEXT(DAY(Sales[[#This Row],[OrderDate]]),"ddd")</f>
        <v>Sun</v>
      </c>
      <c r="Q4216" s="8" t="str">
        <f>TEXT(MONTH(Sales[[#This Row],[ShipDate]])*29,"mmm")</f>
        <v>Oct</v>
      </c>
      <c r="R4216">
        <v>1785</v>
      </c>
      <c r="S4216" t="s">
        <v>1856</v>
      </c>
      <c r="T4216" t="s">
        <v>28</v>
      </c>
      <c r="U4216">
        <v>84106</v>
      </c>
      <c r="V4216" s="1">
        <v>0</v>
      </c>
      <c r="W4216">
        <v>29</v>
      </c>
      <c r="X4216">
        <v>9</v>
      </c>
      <c r="Y4216">
        <v>60</v>
      </c>
      <c r="AD4216"/>
    </row>
    <row r="4217" spans="1:30" x14ac:dyDescent="0.25">
      <c r="A4217" t="s">
        <v>10</v>
      </c>
      <c r="B4217" s="2">
        <v>43394</v>
      </c>
      <c r="C4217" s="35">
        <f>YEAR(Sales[[#This Row],[ShipDate]])</f>
        <v>2018</v>
      </c>
      <c r="D4217" t="s">
        <v>36</v>
      </c>
      <c r="E4217" t="s">
        <v>69</v>
      </c>
      <c r="F4217" t="s">
        <v>50</v>
      </c>
      <c r="G4217" t="s">
        <v>25</v>
      </c>
      <c r="H4217" t="s">
        <v>2291</v>
      </c>
      <c r="I4217" t="s">
        <v>78</v>
      </c>
      <c r="J4217" t="s">
        <v>13</v>
      </c>
      <c r="K4217" t="s">
        <v>3041</v>
      </c>
      <c r="L4217" t="s">
        <v>30</v>
      </c>
      <c r="N4217" t="str">
        <f>IF(ISBLANK(Sales[[#This Row],[return]]),"No",Sales[[#This Row],[return]])</f>
        <v>No</v>
      </c>
      <c r="O4217" s="2">
        <v>43388</v>
      </c>
      <c r="P4217" s="8" t="str">
        <f>TEXT(DAY(Sales[[#This Row],[OrderDate]]),"ddd")</f>
        <v>Sun</v>
      </c>
      <c r="Q4217" s="8" t="str">
        <f>TEXT(MONTH(Sales[[#This Row],[ShipDate]])*29,"mmm")</f>
        <v>Oct</v>
      </c>
      <c r="R4217">
        <v>43</v>
      </c>
      <c r="S4217" t="s">
        <v>3219</v>
      </c>
      <c r="T4217" t="s">
        <v>28</v>
      </c>
      <c r="U4217">
        <v>84106</v>
      </c>
      <c r="V4217" s="1">
        <v>0.2</v>
      </c>
      <c r="W4217">
        <v>13</v>
      </c>
      <c r="X4217">
        <v>5</v>
      </c>
      <c r="Y4217">
        <v>42</v>
      </c>
      <c r="AD4217"/>
    </row>
    <row r="4218" spans="1:30" x14ac:dyDescent="0.25">
      <c r="A4218" t="s">
        <v>40</v>
      </c>
      <c r="B4218" s="2">
        <v>43376</v>
      </c>
      <c r="C4218" s="35">
        <f>YEAR(Sales[[#This Row],[ShipDate]])</f>
        <v>2018</v>
      </c>
      <c r="D4218" t="s">
        <v>36</v>
      </c>
      <c r="E4218" t="s">
        <v>18</v>
      </c>
      <c r="F4218" t="s">
        <v>99</v>
      </c>
      <c r="G4218" t="s">
        <v>46</v>
      </c>
      <c r="H4218" t="s">
        <v>26</v>
      </c>
      <c r="I4218" t="s">
        <v>32</v>
      </c>
      <c r="J4218" t="s">
        <v>13</v>
      </c>
      <c r="K4218" t="s">
        <v>1437</v>
      </c>
      <c r="L4218" t="s">
        <v>30</v>
      </c>
      <c r="N4218" t="str">
        <f>IF(ISBLANK(Sales[[#This Row],[return]]),"No",Sales[[#This Row],[return]])</f>
        <v>No</v>
      </c>
      <c r="O4218" s="2">
        <v>43372</v>
      </c>
      <c r="P4218" s="8" t="str">
        <f>TEXT(DAY(Sales[[#This Row],[OrderDate]]),"ddd")</f>
        <v>Sun</v>
      </c>
      <c r="Q4218" s="8" t="str">
        <f>TEXT(MONTH(Sales[[#This Row],[ShipDate]])*29,"mmm")</f>
        <v>Oct</v>
      </c>
      <c r="R4218">
        <v>1084</v>
      </c>
      <c r="S4218" t="s">
        <v>2514</v>
      </c>
      <c r="T4218" t="s">
        <v>28</v>
      </c>
      <c r="U4218">
        <v>90008</v>
      </c>
      <c r="V4218" s="1">
        <v>0</v>
      </c>
      <c r="W4218">
        <v>15</v>
      </c>
      <c r="X4218">
        <v>1</v>
      </c>
      <c r="Y4218">
        <v>36</v>
      </c>
      <c r="AD4218"/>
    </row>
    <row r="4219" spans="1:30" x14ac:dyDescent="0.25">
      <c r="A4219" t="s">
        <v>24</v>
      </c>
      <c r="B4219" s="2">
        <v>43405</v>
      </c>
      <c r="C4219" s="35">
        <f>YEAR(Sales[[#This Row],[ShipDate]])</f>
        <v>2018</v>
      </c>
      <c r="D4219" t="s">
        <v>19</v>
      </c>
      <c r="E4219" t="s">
        <v>18</v>
      </c>
      <c r="F4219" t="s">
        <v>45</v>
      </c>
      <c r="G4219" t="s">
        <v>25</v>
      </c>
      <c r="H4219" t="s">
        <v>146</v>
      </c>
      <c r="I4219" t="s">
        <v>149</v>
      </c>
      <c r="J4219" t="s">
        <v>13</v>
      </c>
      <c r="K4219" t="s">
        <v>1594</v>
      </c>
      <c r="L4219" t="s">
        <v>92</v>
      </c>
      <c r="N4219" t="str">
        <f>IF(ISBLANK(Sales[[#This Row],[return]]),"No",Sales[[#This Row],[return]])</f>
        <v>No</v>
      </c>
      <c r="O4219" s="2">
        <v>43401</v>
      </c>
      <c r="P4219" s="8" t="str">
        <f>TEXT(DAY(Sales[[#This Row],[OrderDate]]),"ddd")</f>
        <v>Sat</v>
      </c>
      <c r="Q4219" s="8" t="str">
        <f>TEXT(MONTH(Sales[[#This Row],[ShipDate]])*29,"mmm")</f>
        <v>Nov</v>
      </c>
      <c r="R4219">
        <v>323</v>
      </c>
      <c r="S4219" t="s">
        <v>338</v>
      </c>
      <c r="T4219" t="s">
        <v>90</v>
      </c>
      <c r="U4219">
        <v>10009</v>
      </c>
      <c r="V4219" s="1">
        <v>0</v>
      </c>
      <c r="W4219">
        <v>5</v>
      </c>
      <c r="X4219">
        <v>3</v>
      </c>
      <c r="Y4219">
        <v>12</v>
      </c>
      <c r="AD4219"/>
    </row>
    <row r="4220" spans="1:30" x14ac:dyDescent="0.25">
      <c r="A4220" t="s">
        <v>24</v>
      </c>
      <c r="B4220" s="2">
        <v>43328</v>
      </c>
      <c r="C4220" s="35">
        <f>YEAR(Sales[[#This Row],[ShipDate]])</f>
        <v>2018</v>
      </c>
      <c r="D4220" t="s">
        <v>113</v>
      </c>
      <c r="E4220" t="s">
        <v>18</v>
      </c>
      <c r="F4220" t="s">
        <v>50</v>
      </c>
      <c r="G4220" t="s">
        <v>25</v>
      </c>
      <c r="H4220" t="s">
        <v>171</v>
      </c>
      <c r="I4220" t="s">
        <v>174</v>
      </c>
      <c r="J4220" t="s">
        <v>13</v>
      </c>
      <c r="K4220" t="s">
        <v>664</v>
      </c>
      <c r="L4220" t="s">
        <v>17</v>
      </c>
      <c r="N4220" t="str">
        <f>IF(ISBLANK(Sales[[#This Row],[return]]),"No",Sales[[#This Row],[return]])</f>
        <v>No</v>
      </c>
      <c r="O4220" s="2">
        <v>43325</v>
      </c>
      <c r="P4220" s="8" t="str">
        <f>TEXT(DAY(Sales[[#This Row],[OrderDate]]),"ddd")</f>
        <v>Fri</v>
      </c>
      <c r="Q4220" s="8" t="str">
        <f>TEXT(MONTH(Sales[[#This Row],[ShipDate]])*29,"mmm")</f>
        <v>Aug</v>
      </c>
      <c r="R4220">
        <v>248</v>
      </c>
      <c r="S4220" t="s">
        <v>189</v>
      </c>
      <c r="T4220" t="s">
        <v>15</v>
      </c>
      <c r="U4220">
        <v>22153</v>
      </c>
      <c r="V4220" s="1">
        <v>0</v>
      </c>
      <c r="W4220">
        <v>11</v>
      </c>
      <c r="X4220">
        <v>4</v>
      </c>
      <c r="Y4220">
        <v>22</v>
      </c>
      <c r="AD4220"/>
    </row>
    <row r="4221" spans="1:30" x14ac:dyDescent="0.25">
      <c r="A4221" t="s">
        <v>24</v>
      </c>
      <c r="B4221" s="2">
        <v>43328</v>
      </c>
      <c r="C4221" s="35">
        <f>YEAR(Sales[[#This Row],[ShipDate]])</f>
        <v>2018</v>
      </c>
      <c r="D4221" t="s">
        <v>113</v>
      </c>
      <c r="E4221" t="s">
        <v>18</v>
      </c>
      <c r="F4221" t="s">
        <v>33</v>
      </c>
      <c r="G4221" t="s">
        <v>25</v>
      </c>
      <c r="H4221" t="s">
        <v>171</v>
      </c>
      <c r="I4221" t="s">
        <v>174</v>
      </c>
      <c r="J4221" t="s">
        <v>13</v>
      </c>
      <c r="K4221" t="s">
        <v>664</v>
      </c>
      <c r="L4221" t="s">
        <v>17</v>
      </c>
      <c r="N4221" t="str">
        <f>IF(ISBLANK(Sales[[#This Row],[return]]),"No",Sales[[#This Row],[return]])</f>
        <v>No</v>
      </c>
      <c r="O4221" s="2">
        <v>43325</v>
      </c>
      <c r="P4221" s="8" t="str">
        <f>TEXT(DAY(Sales[[#This Row],[OrderDate]]),"ddd")</f>
        <v>Fri</v>
      </c>
      <c r="Q4221" s="8" t="str">
        <f>TEXT(MONTH(Sales[[#This Row],[ShipDate]])*29,"mmm")</f>
        <v>Aug</v>
      </c>
      <c r="R4221">
        <v>122</v>
      </c>
      <c r="S4221" t="s">
        <v>769</v>
      </c>
      <c r="T4221" t="s">
        <v>15</v>
      </c>
      <c r="U4221">
        <v>22153</v>
      </c>
      <c r="V4221" s="1">
        <v>0</v>
      </c>
      <c r="W4221">
        <v>52</v>
      </c>
      <c r="X4221">
        <v>7</v>
      </c>
      <c r="Y4221">
        <v>104</v>
      </c>
      <c r="AD4221"/>
    </row>
    <row r="4222" spans="1:30" x14ac:dyDescent="0.25">
      <c r="A4222" t="s">
        <v>10</v>
      </c>
      <c r="B4222" s="2">
        <v>43128</v>
      </c>
      <c r="C4222" s="35">
        <f>YEAR(Sales[[#This Row],[ShipDate]])</f>
        <v>2018</v>
      </c>
      <c r="D4222" t="s">
        <v>36</v>
      </c>
      <c r="E4222" t="s">
        <v>18</v>
      </c>
      <c r="F4222" t="s">
        <v>33</v>
      </c>
      <c r="G4222" t="s">
        <v>25</v>
      </c>
      <c r="H4222" t="s">
        <v>457</v>
      </c>
      <c r="I4222" t="s">
        <v>32</v>
      </c>
      <c r="J4222" t="s">
        <v>13</v>
      </c>
      <c r="K4222" t="s">
        <v>876</v>
      </c>
      <c r="L4222" t="s">
        <v>30</v>
      </c>
      <c r="N4222" t="str">
        <f>IF(ISBLANK(Sales[[#This Row],[return]]),"No",Sales[[#This Row],[return]])</f>
        <v>No</v>
      </c>
      <c r="O4222" s="2">
        <v>43122</v>
      </c>
      <c r="P4222" s="8" t="str">
        <f>TEXT(DAY(Sales[[#This Row],[OrderDate]]),"ddd")</f>
        <v>Sun</v>
      </c>
      <c r="Q4222" s="8" t="str">
        <f>TEXT(MONTH(Sales[[#This Row],[ShipDate]])*29,"mmm")</f>
        <v>Jan</v>
      </c>
      <c r="R4222">
        <v>182</v>
      </c>
      <c r="S4222" t="s">
        <v>2114</v>
      </c>
      <c r="T4222" t="s">
        <v>28</v>
      </c>
      <c r="U4222">
        <v>92037</v>
      </c>
      <c r="V4222" s="1">
        <v>0</v>
      </c>
      <c r="W4222">
        <v>22</v>
      </c>
      <c r="X4222">
        <v>3</v>
      </c>
      <c r="Y4222">
        <v>44</v>
      </c>
      <c r="AD4222"/>
    </row>
    <row r="4223" spans="1:30" x14ac:dyDescent="0.25">
      <c r="A4223" t="s">
        <v>10</v>
      </c>
      <c r="B4223" s="2">
        <v>43128</v>
      </c>
      <c r="C4223" s="35">
        <f>YEAR(Sales[[#This Row],[ShipDate]])</f>
        <v>2018</v>
      </c>
      <c r="D4223" t="s">
        <v>36</v>
      </c>
      <c r="E4223" t="s">
        <v>18</v>
      </c>
      <c r="F4223" t="s">
        <v>33</v>
      </c>
      <c r="G4223" t="s">
        <v>25</v>
      </c>
      <c r="H4223" t="s">
        <v>457</v>
      </c>
      <c r="I4223" t="s">
        <v>32</v>
      </c>
      <c r="J4223" t="s">
        <v>13</v>
      </c>
      <c r="K4223" t="s">
        <v>876</v>
      </c>
      <c r="L4223" t="s">
        <v>30</v>
      </c>
      <c r="N4223" t="str">
        <f>IF(ISBLANK(Sales[[#This Row],[return]]),"No",Sales[[#This Row],[return]])</f>
        <v>No</v>
      </c>
      <c r="O4223" s="2">
        <v>43122</v>
      </c>
      <c r="P4223" s="8" t="str">
        <f>TEXT(DAY(Sales[[#This Row],[OrderDate]]),"ddd")</f>
        <v>Sun</v>
      </c>
      <c r="Q4223" s="8" t="str">
        <f>TEXT(MONTH(Sales[[#This Row],[ShipDate]])*29,"mmm")</f>
        <v>Jan</v>
      </c>
      <c r="R4223">
        <v>183</v>
      </c>
      <c r="S4223" t="s">
        <v>1078</v>
      </c>
      <c r="T4223" t="s">
        <v>28</v>
      </c>
      <c r="U4223">
        <v>92037</v>
      </c>
      <c r="V4223" s="1">
        <v>0</v>
      </c>
      <c r="W4223">
        <v>9</v>
      </c>
      <c r="X4223">
        <v>5</v>
      </c>
      <c r="Y4223">
        <v>21</v>
      </c>
      <c r="AD4223"/>
    </row>
    <row r="4224" spans="1:30" x14ac:dyDescent="0.25">
      <c r="A4224" t="s">
        <v>24</v>
      </c>
      <c r="B4224" s="2">
        <v>43248</v>
      </c>
      <c r="C4224" s="35">
        <f>YEAR(Sales[[#This Row],[ShipDate]])</f>
        <v>2018</v>
      </c>
      <c r="D4224" t="s">
        <v>36</v>
      </c>
      <c r="E4224" t="s">
        <v>31</v>
      </c>
      <c r="F4224" t="s">
        <v>50</v>
      </c>
      <c r="G4224" t="s">
        <v>25</v>
      </c>
      <c r="H4224" t="s">
        <v>164</v>
      </c>
      <c r="I4224" t="s">
        <v>120</v>
      </c>
      <c r="J4224" t="s">
        <v>13</v>
      </c>
      <c r="K4224" t="s">
        <v>292</v>
      </c>
      <c r="L4224" t="s">
        <v>68</v>
      </c>
      <c r="N4224" t="str">
        <f>IF(ISBLANK(Sales[[#This Row],[return]]),"No",Sales[[#This Row],[return]])</f>
        <v>No</v>
      </c>
      <c r="O4224" s="2">
        <v>43241</v>
      </c>
      <c r="P4224" s="8" t="str">
        <f>TEXT(DAY(Sales[[#This Row],[OrderDate]]),"ddd")</f>
        <v>Sat</v>
      </c>
      <c r="Q4224" s="8" t="str">
        <f>TEXT(MONTH(Sales[[#This Row],[ShipDate]])*29,"mmm")</f>
        <v>May</v>
      </c>
      <c r="R4224">
        <v>412</v>
      </c>
      <c r="S4224" t="s">
        <v>1740</v>
      </c>
      <c r="T4224" t="s">
        <v>66</v>
      </c>
      <c r="U4224">
        <v>60610</v>
      </c>
      <c r="V4224" s="1">
        <v>0.8</v>
      </c>
      <c r="W4224">
        <v>-6</v>
      </c>
      <c r="X4224">
        <v>3</v>
      </c>
      <c r="Y4224">
        <v>4</v>
      </c>
      <c r="AD4224"/>
    </row>
    <row r="4225" spans="1:30" x14ac:dyDescent="0.25">
      <c r="A4225" t="s">
        <v>10</v>
      </c>
      <c r="B4225" s="2">
        <v>43439</v>
      </c>
      <c r="C4225" s="35">
        <f>YEAR(Sales[[#This Row],[ShipDate]])</f>
        <v>2018</v>
      </c>
      <c r="D4225" t="s">
        <v>113</v>
      </c>
      <c r="E4225" t="s">
        <v>18</v>
      </c>
      <c r="F4225" t="s">
        <v>43</v>
      </c>
      <c r="G4225" t="s">
        <v>11</v>
      </c>
      <c r="H4225" t="s">
        <v>146</v>
      </c>
      <c r="I4225" t="s">
        <v>149</v>
      </c>
      <c r="J4225" t="s">
        <v>13</v>
      </c>
      <c r="K4225" t="s">
        <v>337</v>
      </c>
      <c r="L4225" t="s">
        <v>92</v>
      </c>
      <c r="N4225" t="str">
        <f>IF(ISBLANK(Sales[[#This Row],[return]]),"No",Sales[[#This Row],[return]])</f>
        <v>No</v>
      </c>
      <c r="O4225" s="2">
        <v>43438</v>
      </c>
      <c r="P4225" s="8" t="str">
        <f>TEXT(DAY(Sales[[#This Row],[OrderDate]]),"ddd")</f>
        <v>Wed</v>
      </c>
      <c r="Q4225" s="8" t="str">
        <f>TEXT(MONTH(Sales[[#This Row],[ShipDate]])*29,"mmm")</f>
        <v>Dec</v>
      </c>
      <c r="R4225">
        <v>560</v>
      </c>
      <c r="S4225" t="s">
        <v>3179</v>
      </c>
      <c r="T4225" t="s">
        <v>90</v>
      </c>
      <c r="U4225">
        <v>10024</v>
      </c>
      <c r="V4225" s="1">
        <v>0</v>
      </c>
      <c r="W4225">
        <v>20</v>
      </c>
      <c r="X4225">
        <v>3</v>
      </c>
      <c r="Y4225">
        <v>114</v>
      </c>
      <c r="AD4225"/>
    </row>
    <row r="4226" spans="1:30" x14ac:dyDescent="0.25">
      <c r="A4226" t="s">
        <v>10</v>
      </c>
      <c r="B4226" s="2">
        <v>43439</v>
      </c>
      <c r="C4226" s="35">
        <f>YEAR(Sales[[#This Row],[ShipDate]])</f>
        <v>2018</v>
      </c>
      <c r="D4226" t="s">
        <v>113</v>
      </c>
      <c r="E4226" t="s">
        <v>18</v>
      </c>
      <c r="F4226" t="s">
        <v>39</v>
      </c>
      <c r="G4226" t="s">
        <v>25</v>
      </c>
      <c r="H4226" t="s">
        <v>146</v>
      </c>
      <c r="I4226" t="s">
        <v>149</v>
      </c>
      <c r="J4226" t="s">
        <v>13</v>
      </c>
      <c r="K4226" t="s">
        <v>337</v>
      </c>
      <c r="L4226" t="s">
        <v>92</v>
      </c>
      <c r="N4226" t="str">
        <f>IF(ISBLANK(Sales[[#This Row],[return]]),"No",Sales[[#This Row],[return]])</f>
        <v>No</v>
      </c>
      <c r="O4226" s="2">
        <v>43438</v>
      </c>
      <c r="P4226" s="8" t="str">
        <f>TEXT(DAY(Sales[[#This Row],[OrderDate]]),"ddd")</f>
        <v>Wed</v>
      </c>
      <c r="Q4226" s="8" t="str">
        <f>TEXT(MONTH(Sales[[#This Row],[ShipDate]])*29,"mmm")</f>
        <v>Dec</v>
      </c>
      <c r="R4226">
        <v>643</v>
      </c>
      <c r="S4226" t="s">
        <v>1691</v>
      </c>
      <c r="T4226" t="s">
        <v>90</v>
      </c>
      <c r="U4226">
        <v>10024</v>
      </c>
      <c r="V4226" s="1">
        <v>0</v>
      </c>
      <c r="W4226">
        <v>12</v>
      </c>
      <c r="X4226">
        <v>2</v>
      </c>
      <c r="Y4226">
        <v>194</v>
      </c>
      <c r="AD4226"/>
    </row>
    <row r="4227" spans="1:30" x14ac:dyDescent="0.25">
      <c r="A4227" t="s">
        <v>10</v>
      </c>
      <c r="B4227" s="2">
        <v>43439</v>
      </c>
      <c r="C4227" s="35">
        <f>YEAR(Sales[[#This Row],[ShipDate]])</f>
        <v>2018</v>
      </c>
      <c r="D4227" t="s">
        <v>113</v>
      </c>
      <c r="E4227" t="s">
        <v>18</v>
      </c>
      <c r="F4227" t="s">
        <v>39</v>
      </c>
      <c r="G4227" t="s">
        <v>25</v>
      </c>
      <c r="H4227" t="s">
        <v>146</v>
      </c>
      <c r="I4227" t="s">
        <v>149</v>
      </c>
      <c r="J4227" t="s">
        <v>13</v>
      </c>
      <c r="K4227" t="s">
        <v>337</v>
      </c>
      <c r="L4227" t="s">
        <v>92</v>
      </c>
      <c r="N4227" t="str">
        <f>IF(ISBLANK(Sales[[#This Row],[return]]),"No",Sales[[#This Row],[return]])</f>
        <v>No</v>
      </c>
      <c r="O4227" s="2">
        <v>43438</v>
      </c>
      <c r="P4227" s="8" t="str">
        <f>TEXT(DAY(Sales[[#This Row],[OrderDate]]),"ddd")</f>
        <v>Wed</v>
      </c>
      <c r="Q4227" s="8" t="str">
        <f>TEXT(MONTH(Sales[[#This Row],[ShipDate]])*29,"mmm")</f>
        <v>Dec</v>
      </c>
      <c r="R4227">
        <v>419</v>
      </c>
      <c r="S4227" t="s">
        <v>1703</v>
      </c>
      <c r="T4227" t="s">
        <v>90</v>
      </c>
      <c r="U4227">
        <v>10024</v>
      </c>
      <c r="V4227" s="1">
        <v>0</v>
      </c>
      <c r="W4227">
        <v>4</v>
      </c>
      <c r="X4227">
        <v>3</v>
      </c>
      <c r="Y4227">
        <v>183</v>
      </c>
      <c r="AD4227"/>
    </row>
    <row r="4228" spans="1:30" x14ac:dyDescent="0.25">
      <c r="A4228" t="s">
        <v>10</v>
      </c>
      <c r="B4228" s="2">
        <v>43439</v>
      </c>
      <c r="C4228" s="35">
        <f>YEAR(Sales[[#This Row],[ShipDate]])</f>
        <v>2018</v>
      </c>
      <c r="D4228" t="s">
        <v>113</v>
      </c>
      <c r="E4228" t="s">
        <v>18</v>
      </c>
      <c r="F4228" t="s">
        <v>59</v>
      </c>
      <c r="G4228" t="s">
        <v>25</v>
      </c>
      <c r="H4228" t="s">
        <v>146</v>
      </c>
      <c r="I4228" t="s">
        <v>149</v>
      </c>
      <c r="J4228" t="s">
        <v>13</v>
      </c>
      <c r="K4228" t="s">
        <v>337</v>
      </c>
      <c r="L4228" t="s">
        <v>92</v>
      </c>
      <c r="N4228" t="str">
        <f>IF(ISBLANK(Sales[[#This Row],[return]]),"No",Sales[[#This Row],[return]])</f>
        <v>No</v>
      </c>
      <c r="O4228" s="2">
        <v>43438</v>
      </c>
      <c r="P4228" s="8" t="str">
        <f>TEXT(DAY(Sales[[#This Row],[OrderDate]]),"ddd")</f>
        <v>Wed</v>
      </c>
      <c r="Q4228" s="8" t="str">
        <f>TEXT(MONTH(Sales[[#This Row],[ShipDate]])*29,"mmm")</f>
        <v>Dec</v>
      </c>
      <c r="R4228">
        <v>538</v>
      </c>
      <c r="S4228" t="s">
        <v>109</v>
      </c>
      <c r="T4228" t="s">
        <v>90</v>
      </c>
      <c r="U4228">
        <v>10024</v>
      </c>
      <c r="V4228" s="1">
        <v>0</v>
      </c>
      <c r="W4228">
        <v>20</v>
      </c>
      <c r="X4228">
        <v>4</v>
      </c>
      <c r="Y4228">
        <v>41</v>
      </c>
      <c r="AD4228"/>
    </row>
    <row r="4229" spans="1:30" x14ac:dyDescent="0.25">
      <c r="A4229" t="s">
        <v>10</v>
      </c>
      <c r="B4229" s="2">
        <v>43439</v>
      </c>
      <c r="C4229" s="35">
        <f>YEAR(Sales[[#This Row],[ShipDate]])</f>
        <v>2018</v>
      </c>
      <c r="D4229" t="s">
        <v>113</v>
      </c>
      <c r="E4229" t="s">
        <v>18</v>
      </c>
      <c r="F4229" t="s">
        <v>50</v>
      </c>
      <c r="G4229" t="s">
        <v>25</v>
      </c>
      <c r="H4229" t="s">
        <v>146</v>
      </c>
      <c r="I4229" t="s">
        <v>149</v>
      </c>
      <c r="J4229" t="s">
        <v>13</v>
      </c>
      <c r="K4229" t="s">
        <v>337</v>
      </c>
      <c r="L4229" t="s">
        <v>92</v>
      </c>
      <c r="N4229" t="str">
        <f>IF(ISBLANK(Sales[[#This Row],[return]]),"No",Sales[[#This Row],[return]])</f>
        <v>No</v>
      </c>
      <c r="O4229" s="2">
        <v>43438</v>
      </c>
      <c r="P4229" s="8" t="str">
        <f>TEXT(DAY(Sales[[#This Row],[OrderDate]]),"ddd")</f>
        <v>Wed</v>
      </c>
      <c r="Q4229" s="8" t="str">
        <f>TEXT(MONTH(Sales[[#This Row],[ShipDate]])*29,"mmm")</f>
        <v>Dec</v>
      </c>
      <c r="R4229">
        <v>1257</v>
      </c>
      <c r="S4229" t="s">
        <v>1719</v>
      </c>
      <c r="T4229" t="s">
        <v>90</v>
      </c>
      <c r="U4229">
        <v>10024</v>
      </c>
      <c r="V4229" s="1">
        <v>0.2</v>
      </c>
      <c r="W4229">
        <v>1</v>
      </c>
      <c r="X4229">
        <v>1</v>
      </c>
      <c r="Y4229">
        <v>2</v>
      </c>
      <c r="AD4229"/>
    </row>
    <row r="4230" spans="1:30" x14ac:dyDescent="0.25">
      <c r="A4230" t="s">
        <v>10</v>
      </c>
      <c r="B4230" s="2">
        <v>43439</v>
      </c>
      <c r="C4230" s="35">
        <f>YEAR(Sales[[#This Row],[ShipDate]])</f>
        <v>2018</v>
      </c>
      <c r="D4230" t="s">
        <v>113</v>
      </c>
      <c r="E4230" t="s">
        <v>18</v>
      </c>
      <c r="F4230" t="s">
        <v>99</v>
      </c>
      <c r="G4230" t="s">
        <v>46</v>
      </c>
      <c r="H4230" t="s">
        <v>146</v>
      </c>
      <c r="I4230" t="s">
        <v>149</v>
      </c>
      <c r="J4230" t="s">
        <v>13</v>
      </c>
      <c r="K4230" t="s">
        <v>337</v>
      </c>
      <c r="L4230" t="s">
        <v>92</v>
      </c>
      <c r="N4230" t="str">
        <f>IF(ISBLANK(Sales[[#This Row],[return]]),"No",Sales[[#This Row],[return]])</f>
        <v>No</v>
      </c>
      <c r="O4230" s="2">
        <v>43438</v>
      </c>
      <c r="P4230" s="8" t="str">
        <f>TEXT(DAY(Sales[[#This Row],[OrderDate]]),"ddd")</f>
        <v>Wed</v>
      </c>
      <c r="Q4230" s="8" t="str">
        <f>TEXT(MONTH(Sales[[#This Row],[ShipDate]])*29,"mmm")</f>
        <v>Dec</v>
      </c>
      <c r="R4230">
        <v>601</v>
      </c>
      <c r="S4230" t="s">
        <v>848</v>
      </c>
      <c r="T4230" t="s">
        <v>90</v>
      </c>
      <c r="U4230">
        <v>10024</v>
      </c>
      <c r="V4230" s="1">
        <v>0</v>
      </c>
      <c r="W4230">
        <v>34</v>
      </c>
      <c r="X4230">
        <v>1</v>
      </c>
      <c r="Y4230">
        <v>78</v>
      </c>
      <c r="AD4230"/>
    </row>
    <row r="4231" spans="1:30" x14ac:dyDescent="0.25">
      <c r="A4231" t="s">
        <v>40</v>
      </c>
      <c r="B4231" s="2">
        <v>43355</v>
      </c>
      <c r="C4231" s="35">
        <f>YEAR(Sales[[#This Row],[ShipDate]])</f>
        <v>2018</v>
      </c>
      <c r="D4231" t="s">
        <v>19</v>
      </c>
      <c r="E4231" t="s">
        <v>18</v>
      </c>
      <c r="F4231" t="s">
        <v>50</v>
      </c>
      <c r="G4231" t="s">
        <v>25</v>
      </c>
      <c r="H4231" t="s">
        <v>26</v>
      </c>
      <c r="I4231" t="s">
        <v>32</v>
      </c>
      <c r="J4231" t="s">
        <v>13</v>
      </c>
      <c r="K4231" t="s">
        <v>894</v>
      </c>
      <c r="L4231" t="s">
        <v>30</v>
      </c>
      <c r="N4231" t="str">
        <f>IF(ISBLANK(Sales[[#This Row],[return]]),"No",Sales[[#This Row],[return]])</f>
        <v>No</v>
      </c>
      <c r="O4231" s="2">
        <v>43353</v>
      </c>
      <c r="P4231" s="8" t="str">
        <f>TEXT(DAY(Sales[[#This Row],[OrderDate]]),"ddd")</f>
        <v>Tue</v>
      </c>
      <c r="Q4231" s="8" t="str">
        <f>TEXT(MONTH(Sales[[#This Row],[ShipDate]])*29,"mmm")</f>
        <v>Sep</v>
      </c>
      <c r="R4231">
        <v>895</v>
      </c>
      <c r="S4231" t="s">
        <v>1721</v>
      </c>
      <c r="T4231" t="s">
        <v>28</v>
      </c>
      <c r="U4231">
        <v>90049</v>
      </c>
      <c r="V4231" s="1">
        <v>0.2</v>
      </c>
      <c r="W4231">
        <v>90</v>
      </c>
      <c r="X4231">
        <v>2</v>
      </c>
      <c r="Y4231">
        <v>277</v>
      </c>
      <c r="AD4231"/>
    </row>
    <row r="4232" spans="1:30" x14ac:dyDescent="0.25">
      <c r="A4232" t="s">
        <v>10</v>
      </c>
      <c r="B4232" s="2">
        <v>43312</v>
      </c>
      <c r="C4232" s="35">
        <f>YEAR(Sales[[#This Row],[ShipDate]])</f>
        <v>2018</v>
      </c>
      <c r="D4232" t="s">
        <v>36</v>
      </c>
      <c r="E4232" t="s">
        <v>18</v>
      </c>
      <c r="F4232" t="s">
        <v>50</v>
      </c>
      <c r="G4232" t="s">
        <v>25</v>
      </c>
      <c r="H4232" t="s">
        <v>787</v>
      </c>
      <c r="I4232" t="s">
        <v>32</v>
      </c>
      <c r="J4232" t="s">
        <v>13</v>
      </c>
      <c r="K4232" t="s">
        <v>734</v>
      </c>
      <c r="L4232" t="s">
        <v>30</v>
      </c>
      <c r="N4232" t="str">
        <f>IF(ISBLANK(Sales[[#This Row],[return]]),"No",Sales[[#This Row],[return]])</f>
        <v>No</v>
      </c>
      <c r="O4232" s="2">
        <v>43306</v>
      </c>
      <c r="P4232" s="8" t="str">
        <f>TEXT(DAY(Sales[[#This Row],[OrderDate]]),"ddd")</f>
        <v>Wed</v>
      </c>
      <c r="Q4232" s="8" t="str">
        <f>TEXT(MONTH(Sales[[#This Row],[ShipDate]])*29,"mmm")</f>
        <v>Jul</v>
      </c>
      <c r="R4232">
        <v>449</v>
      </c>
      <c r="S4232" t="s">
        <v>788</v>
      </c>
      <c r="T4232" t="s">
        <v>28</v>
      </c>
      <c r="U4232">
        <v>92627</v>
      </c>
      <c r="V4232" s="1">
        <v>0.2</v>
      </c>
      <c r="W4232">
        <v>40</v>
      </c>
      <c r="X4232">
        <v>8</v>
      </c>
      <c r="Y4232">
        <v>120</v>
      </c>
      <c r="AD4232"/>
    </row>
    <row r="4233" spans="1:30" x14ac:dyDescent="0.25">
      <c r="A4233" t="s">
        <v>10</v>
      </c>
      <c r="B4233" s="2">
        <v>43312</v>
      </c>
      <c r="C4233" s="35">
        <f>YEAR(Sales[[#This Row],[ShipDate]])</f>
        <v>2018</v>
      </c>
      <c r="D4233" t="s">
        <v>36</v>
      </c>
      <c r="E4233" t="s">
        <v>18</v>
      </c>
      <c r="F4233" t="s">
        <v>43</v>
      </c>
      <c r="G4233" t="s">
        <v>11</v>
      </c>
      <c r="H4233" t="s">
        <v>787</v>
      </c>
      <c r="I4233" t="s">
        <v>32</v>
      </c>
      <c r="J4233" t="s">
        <v>13</v>
      </c>
      <c r="K4233" t="s">
        <v>734</v>
      </c>
      <c r="L4233" t="s">
        <v>30</v>
      </c>
      <c r="N4233" t="str">
        <f>IF(ISBLANK(Sales[[#This Row],[return]]),"No",Sales[[#This Row],[return]])</f>
        <v>No</v>
      </c>
      <c r="O4233" s="2">
        <v>43306</v>
      </c>
      <c r="P4233" s="8" t="str">
        <f>TEXT(DAY(Sales[[#This Row],[OrderDate]]),"ddd")</f>
        <v>Wed</v>
      </c>
      <c r="Q4233" s="8" t="str">
        <f>TEXT(MONTH(Sales[[#This Row],[ShipDate]])*29,"mmm")</f>
        <v>Jul</v>
      </c>
      <c r="R4233">
        <v>875</v>
      </c>
      <c r="S4233" t="s">
        <v>3165</v>
      </c>
      <c r="T4233" t="s">
        <v>28</v>
      </c>
      <c r="U4233">
        <v>92627</v>
      </c>
      <c r="V4233" s="1">
        <v>0</v>
      </c>
      <c r="W4233">
        <v>82</v>
      </c>
      <c r="X4233">
        <v>4</v>
      </c>
      <c r="Y4233">
        <v>256</v>
      </c>
      <c r="AD4233"/>
    </row>
    <row r="4234" spans="1:30" x14ac:dyDescent="0.25">
      <c r="A4234" t="s">
        <v>10</v>
      </c>
      <c r="B4234" s="2">
        <v>43312</v>
      </c>
      <c r="C4234" s="35">
        <f>YEAR(Sales[[#This Row],[ShipDate]])</f>
        <v>2018</v>
      </c>
      <c r="D4234" t="s">
        <v>36</v>
      </c>
      <c r="E4234" t="s">
        <v>18</v>
      </c>
      <c r="F4234" t="s">
        <v>23</v>
      </c>
      <c r="G4234" t="s">
        <v>11</v>
      </c>
      <c r="H4234" t="s">
        <v>787</v>
      </c>
      <c r="I4234" t="s">
        <v>32</v>
      </c>
      <c r="J4234" t="s">
        <v>13</v>
      </c>
      <c r="K4234" t="s">
        <v>734</v>
      </c>
      <c r="L4234" t="s">
        <v>30</v>
      </c>
      <c r="N4234" t="str">
        <f>IF(ISBLANK(Sales[[#This Row],[return]]),"No",Sales[[#This Row],[return]])</f>
        <v>No</v>
      </c>
      <c r="O4234" s="2">
        <v>43306</v>
      </c>
      <c r="P4234" s="8" t="str">
        <f>TEXT(DAY(Sales[[#This Row],[OrderDate]]),"ddd")</f>
        <v>Wed</v>
      </c>
      <c r="Q4234" s="8" t="str">
        <f>TEXT(MONTH(Sales[[#This Row],[ShipDate]])*29,"mmm")</f>
        <v>Jul</v>
      </c>
      <c r="R4234">
        <v>529</v>
      </c>
      <c r="S4234" t="s">
        <v>550</v>
      </c>
      <c r="T4234" t="s">
        <v>28</v>
      </c>
      <c r="U4234">
        <v>92627</v>
      </c>
      <c r="V4234" s="1">
        <v>0.2</v>
      </c>
      <c r="W4234">
        <v>18</v>
      </c>
      <c r="X4234">
        <v>2</v>
      </c>
      <c r="Y4234">
        <v>242</v>
      </c>
      <c r="AD4234"/>
    </row>
    <row r="4235" spans="1:30" x14ac:dyDescent="0.25">
      <c r="A4235" t="s">
        <v>10</v>
      </c>
      <c r="B4235" s="2">
        <v>43312</v>
      </c>
      <c r="C4235" s="35">
        <f>YEAR(Sales[[#This Row],[ShipDate]])</f>
        <v>2018</v>
      </c>
      <c r="D4235" t="s">
        <v>36</v>
      </c>
      <c r="E4235" t="s">
        <v>18</v>
      </c>
      <c r="F4235" t="s">
        <v>43</v>
      </c>
      <c r="G4235" t="s">
        <v>11</v>
      </c>
      <c r="H4235" t="s">
        <v>787</v>
      </c>
      <c r="I4235" t="s">
        <v>32</v>
      </c>
      <c r="J4235" t="s">
        <v>13</v>
      </c>
      <c r="K4235" t="s">
        <v>734</v>
      </c>
      <c r="L4235" t="s">
        <v>30</v>
      </c>
      <c r="N4235" t="str">
        <f>IF(ISBLANK(Sales[[#This Row],[return]]),"No",Sales[[#This Row],[return]])</f>
        <v>No</v>
      </c>
      <c r="O4235" s="2">
        <v>43306</v>
      </c>
      <c r="P4235" s="8" t="str">
        <f>TEXT(DAY(Sales[[#This Row],[OrderDate]]),"ddd")</f>
        <v>Wed</v>
      </c>
      <c r="Q4235" s="8" t="str">
        <f>TEXT(MONTH(Sales[[#This Row],[ShipDate]])*29,"mmm")</f>
        <v>Jul</v>
      </c>
      <c r="R4235">
        <v>508</v>
      </c>
      <c r="S4235" t="s">
        <v>789</v>
      </c>
      <c r="T4235" t="s">
        <v>28</v>
      </c>
      <c r="U4235">
        <v>92627</v>
      </c>
      <c r="V4235" s="1">
        <v>0</v>
      </c>
      <c r="W4235">
        <v>23</v>
      </c>
      <c r="X4235">
        <v>9</v>
      </c>
      <c r="Y4235">
        <v>69</v>
      </c>
      <c r="AD4235"/>
    </row>
    <row r="4236" spans="1:30" x14ac:dyDescent="0.25">
      <c r="A4236" t="s">
        <v>40</v>
      </c>
      <c r="B4236" s="2">
        <v>43227</v>
      </c>
      <c r="C4236" s="35">
        <f>YEAR(Sales[[#This Row],[ShipDate]])</f>
        <v>2018</v>
      </c>
      <c r="D4236" t="s">
        <v>19</v>
      </c>
      <c r="E4236" t="s">
        <v>18</v>
      </c>
      <c r="F4236" t="s">
        <v>38</v>
      </c>
      <c r="G4236" t="s">
        <v>11</v>
      </c>
      <c r="H4236" t="s">
        <v>79</v>
      </c>
      <c r="I4236" t="s">
        <v>32</v>
      </c>
      <c r="J4236" t="s">
        <v>13</v>
      </c>
      <c r="K4236" t="s">
        <v>1318</v>
      </c>
      <c r="L4236" t="s">
        <v>30</v>
      </c>
      <c r="N4236" t="str">
        <f>IF(ISBLANK(Sales[[#This Row],[return]]),"No",Sales[[#This Row],[return]])</f>
        <v>No</v>
      </c>
      <c r="O4236" s="2">
        <v>43225</v>
      </c>
      <c r="P4236" s="8" t="str">
        <f>TEXT(DAY(Sales[[#This Row],[OrderDate]]),"ddd")</f>
        <v>Thu</v>
      </c>
      <c r="Q4236" s="8" t="str">
        <f>TEXT(MONTH(Sales[[#This Row],[ShipDate]])*29,"mmm")</f>
        <v>May</v>
      </c>
      <c r="R4236">
        <v>829</v>
      </c>
      <c r="S4236" t="s">
        <v>1296</v>
      </c>
      <c r="T4236" t="s">
        <v>28</v>
      </c>
      <c r="U4236">
        <v>94109</v>
      </c>
      <c r="V4236" s="1">
        <v>0.2</v>
      </c>
      <c r="W4236">
        <v>-2</v>
      </c>
      <c r="X4236">
        <v>2</v>
      </c>
      <c r="Y4236">
        <v>71</v>
      </c>
      <c r="AD4236"/>
    </row>
    <row r="4237" spans="1:30" x14ac:dyDescent="0.25">
      <c r="A4237" t="s">
        <v>40</v>
      </c>
      <c r="B4237" s="2">
        <v>43217</v>
      </c>
      <c r="C4237" s="35">
        <f>YEAR(Sales[[#This Row],[ShipDate]])</f>
        <v>2018</v>
      </c>
      <c r="D4237" t="s">
        <v>36</v>
      </c>
      <c r="E4237" t="s">
        <v>18</v>
      </c>
      <c r="F4237" t="s">
        <v>104</v>
      </c>
      <c r="G4237" t="s">
        <v>25</v>
      </c>
      <c r="H4237" t="s">
        <v>2286</v>
      </c>
      <c r="I4237" t="s">
        <v>32</v>
      </c>
      <c r="J4237" t="s">
        <v>13</v>
      </c>
      <c r="K4237" t="s">
        <v>1462</v>
      </c>
      <c r="L4237" t="s">
        <v>30</v>
      </c>
      <c r="N4237" t="str">
        <f>IF(ISBLANK(Sales[[#This Row],[return]]),"No",Sales[[#This Row],[return]])</f>
        <v>No</v>
      </c>
      <c r="O4237" s="2">
        <v>43213</v>
      </c>
      <c r="P4237" s="8" t="str">
        <f>TEXT(DAY(Sales[[#This Row],[OrderDate]]),"ddd")</f>
        <v>Mon</v>
      </c>
      <c r="Q4237" s="8" t="str">
        <f>TEXT(MONTH(Sales[[#This Row],[ShipDate]])*29,"mmm")</f>
        <v>Apr</v>
      </c>
      <c r="R4237">
        <v>1341</v>
      </c>
      <c r="S4237" t="s">
        <v>485</v>
      </c>
      <c r="T4237" t="s">
        <v>28</v>
      </c>
      <c r="U4237">
        <v>92672</v>
      </c>
      <c r="V4237" s="1">
        <v>0</v>
      </c>
      <c r="W4237">
        <v>36</v>
      </c>
      <c r="X4237">
        <v>3</v>
      </c>
      <c r="Y4237">
        <v>72</v>
      </c>
      <c r="AD4237"/>
    </row>
    <row r="4238" spans="1:30" x14ac:dyDescent="0.25">
      <c r="A4238" t="s">
        <v>40</v>
      </c>
      <c r="B4238" s="2">
        <v>43217</v>
      </c>
      <c r="C4238" s="35">
        <f>YEAR(Sales[[#This Row],[ShipDate]])</f>
        <v>2018</v>
      </c>
      <c r="D4238" t="s">
        <v>36</v>
      </c>
      <c r="E4238" t="s">
        <v>18</v>
      </c>
      <c r="F4238" t="s">
        <v>50</v>
      </c>
      <c r="G4238" t="s">
        <v>25</v>
      </c>
      <c r="H4238" t="s">
        <v>2286</v>
      </c>
      <c r="I4238" t="s">
        <v>32</v>
      </c>
      <c r="J4238" t="s">
        <v>13</v>
      </c>
      <c r="K4238" t="s">
        <v>1462</v>
      </c>
      <c r="L4238" t="s">
        <v>30</v>
      </c>
      <c r="N4238" t="str">
        <f>IF(ISBLANK(Sales[[#This Row],[return]]),"No",Sales[[#This Row],[return]])</f>
        <v>No</v>
      </c>
      <c r="O4238" s="2">
        <v>43213</v>
      </c>
      <c r="P4238" s="8" t="str">
        <f>TEXT(DAY(Sales[[#This Row],[OrderDate]]),"ddd")</f>
        <v>Mon</v>
      </c>
      <c r="Q4238" s="8" t="str">
        <f>TEXT(MONTH(Sales[[#This Row],[ShipDate]])*29,"mmm")</f>
        <v>Apr</v>
      </c>
      <c r="R4238">
        <v>1343</v>
      </c>
      <c r="S4238" t="s">
        <v>896</v>
      </c>
      <c r="T4238" t="s">
        <v>28</v>
      </c>
      <c r="U4238">
        <v>92672</v>
      </c>
      <c r="V4238" s="1">
        <v>0.2</v>
      </c>
      <c r="W4238">
        <v>7</v>
      </c>
      <c r="X4238">
        <v>7</v>
      </c>
      <c r="Y4238">
        <v>18</v>
      </c>
      <c r="AD4238"/>
    </row>
    <row r="4239" spans="1:30" x14ac:dyDescent="0.25">
      <c r="A4239" t="s">
        <v>40</v>
      </c>
      <c r="B4239" s="2">
        <v>43367</v>
      </c>
      <c r="C4239" s="35">
        <f>YEAR(Sales[[#This Row],[ShipDate]])</f>
        <v>2018</v>
      </c>
      <c r="D4239" t="s">
        <v>36</v>
      </c>
      <c r="E4239" t="s">
        <v>18</v>
      </c>
      <c r="F4239" t="s">
        <v>50</v>
      </c>
      <c r="G4239" t="s">
        <v>25</v>
      </c>
      <c r="H4239" t="s">
        <v>2103</v>
      </c>
      <c r="I4239" t="s">
        <v>133</v>
      </c>
      <c r="J4239" t="s">
        <v>13</v>
      </c>
      <c r="K4239" t="s">
        <v>1264</v>
      </c>
      <c r="L4239" t="s">
        <v>68</v>
      </c>
      <c r="N4239" t="str">
        <f>IF(ISBLANK(Sales[[#This Row],[return]]),"No",Sales[[#This Row],[return]])</f>
        <v>No</v>
      </c>
      <c r="O4239" s="2">
        <v>43363</v>
      </c>
      <c r="P4239" s="8" t="str">
        <f>TEXT(DAY(Sales[[#This Row],[OrderDate]]),"ddd")</f>
        <v>Fri</v>
      </c>
      <c r="Q4239" s="8" t="str">
        <f>TEXT(MONTH(Sales[[#This Row],[ShipDate]])*29,"mmm")</f>
        <v>Sep</v>
      </c>
      <c r="R4239">
        <v>698</v>
      </c>
      <c r="S4239" t="s">
        <v>1836</v>
      </c>
      <c r="T4239" t="s">
        <v>66</v>
      </c>
      <c r="U4239">
        <v>49505</v>
      </c>
      <c r="V4239" s="1">
        <v>0</v>
      </c>
      <c r="W4239">
        <v>41</v>
      </c>
      <c r="X4239">
        <v>5</v>
      </c>
      <c r="Y4239">
        <v>84</v>
      </c>
      <c r="AD4239"/>
    </row>
    <row r="4240" spans="1:30" x14ac:dyDescent="0.25">
      <c r="A4240" t="s">
        <v>40</v>
      </c>
      <c r="B4240" s="2">
        <v>43113</v>
      </c>
      <c r="C4240" s="35">
        <f>YEAR(Sales[[#This Row],[ShipDate]])</f>
        <v>2018</v>
      </c>
      <c r="D4240" t="s">
        <v>19</v>
      </c>
      <c r="E4240" t="s">
        <v>69</v>
      </c>
      <c r="F4240" t="s">
        <v>59</v>
      </c>
      <c r="G4240" t="s">
        <v>25</v>
      </c>
      <c r="H4240" t="s">
        <v>171</v>
      </c>
      <c r="I4240" t="s">
        <v>252</v>
      </c>
      <c r="J4240" t="s">
        <v>13</v>
      </c>
      <c r="K4240" t="s">
        <v>2966</v>
      </c>
      <c r="L4240" t="s">
        <v>92</v>
      </c>
      <c r="M4240" t="s">
        <v>82</v>
      </c>
      <c r="N4240" t="str">
        <f>IF(ISBLANK(Sales[[#This Row],[return]]),"No",Sales[[#This Row],[return]])</f>
        <v>Yes</v>
      </c>
      <c r="O4240" s="2">
        <v>43111</v>
      </c>
      <c r="P4240" s="8" t="str">
        <f>TEXT(DAY(Sales[[#This Row],[OrderDate]]),"ddd")</f>
        <v>Wed</v>
      </c>
      <c r="Q4240" s="8" t="str">
        <f>TEXT(MONTH(Sales[[#This Row],[ShipDate]])*29,"mmm")</f>
        <v>Jan</v>
      </c>
      <c r="R4240">
        <v>1730</v>
      </c>
      <c r="S4240" t="s">
        <v>2799</v>
      </c>
      <c r="T4240" t="s">
        <v>90</v>
      </c>
      <c r="U4240">
        <v>45503</v>
      </c>
      <c r="V4240" s="1">
        <v>0.2</v>
      </c>
      <c r="W4240">
        <v>21</v>
      </c>
      <c r="X4240">
        <v>3</v>
      </c>
      <c r="Y4240">
        <v>63</v>
      </c>
      <c r="AD4240"/>
    </row>
    <row r="4241" spans="1:30" x14ac:dyDescent="0.25">
      <c r="A4241" t="s">
        <v>40</v>
      </c>
      <c r="B4241" s="2">
        <v>43113</v>
      </c>
      <c r="C4241" s="35">
        <f>YEAR(Sales[[#This Row],[ShipDate]])</f>
        <v>2018</v>
      </c>
      <c r="D4241" t="s">
        <v>19</v>
      </c>
      <c r="E4241" t="s">
        <v>69</v>
      </c>
      <c r="F4241" t="s">
        <v>59</v>
      </c>
      <c r="G4241" t="s">
        <v>25</v>
      </c>
      <c r="H4241" t="s">
        <v>171</v>
      </c>
      <c r="I4241" t="s">
        <v>252</v>
      </c>
      <c r="J4241" t="s">
        <v>13</v>
      </c>
      <c r="K4241" t="s">
        <v>2966</v>
      </c>
      <c r="L4241" t="s">
        <v>92</v>
      </c>
      <c r="M4241" t="s">
        <v>82</v>
      </c>
      <c r="N4241" t="str">
        <f>IF(ISBLANK(Sales[[#This Row],[return]]),"No",Sales[[#This Row],[return]])</f>
        <v>Yes</v>
      </c>
      <c r="O4241" s="2">
        <v>43111</v>
      </c>
      <c r="P4241" s="8" t="str">
        <f>TEXT(DAY(Sales[[#This Row],[OrderDate]]),"ddd")</f>
        <v>Wed</v>
      </c>
      <c r="Q4241" s="8" t="str">
        <f>TEXT(MONTH(Sales[[#This Row],[ShipDate]])*29,"mmm")</f>
        <v>Jan</v>
      </c>
      <c r="R4241">
        <v>1800</v>
      </c>
      <c r="S4241" t="s">
        <v>2032</v>
      </c>
      <c r="T4241" t="s">
        <v>90</v>
      </c>
      <c r="U4241">
        <v>45503</v>
      </c>
      <c r="V4241" s="1">
        <v>0.2</v>
      </c>
      <c r="W4241">
        <v>5</v>
      </c>
      <c r="X4241">
        <v>3</v>
      </c>
      <c r="Y4241">
        <v>16</v>
      </c>
      <c r="AD4241"/>
    </row>
    <row r="4242" spans="1:30" x14ac:dyDescent="0.25">
      <c r="A4242" t="s">
        <v>40</v>
      </c>
      <c r="B4242" s="2">
        <v>43113</v>
      </c>
      <c r="C4242" s="35">
        <f>YEAR(Sales[[#This Row],[ShipDate]])</f>
        <v>2018</v>
      </c>
      <c r="D4242" t="s">
        <v>19</v>
      </c>
      <c r="E4242" t="s">
        <v>69</v>
      </c>
      <c r="F4242" t="s">
        <v>48</v>
      </c>
      <c r="G4242" t="s">
        <v>46</v>
      </c>
      <c r="H4242" t="s">
        <v>171</v>
      </c>
      <c r="I4242" t="s">
        <v>252</v>
      </c>
      <c r="J4242" t="s">
        <v>13</v>
      </c>
      <c r="K4242" t="s">
        <v>2966</v>
      </c>
      <c r="L4242" t="s">
        <v>92</v>
      </c>
      <c r="M4242" t="s">
        <v>82</v>
      </c>
      <c r="N4242" t="str">
        <f>IF(ISBLANK(Sales[[#This Row],[return]]),"No",Sales[[#This Row],[return]])</f>
        <v>Yes</v>
      </c>
      <c r="O4242" s="2">
        <v>43111</v>
      </c>
      <c r="P4242" s="8" t="str">
        <f>TEXT(DAY(Sales[[#This Row],[OrderDate]]),"ddd")</f>
        <v>Wed</v>
      </c>
      <c r="Q4242" s="8" t="str">
        <f>TEXT(MONTH(Sales[[#This Row],[ShipDate]])*29,"mmm")</f>
        <v>Jan</v>
      </c>
      <c r="R4242">
        <v>479</v>
      </c>
      <c r="S4242" t="s">
        <v>2469</v>
      </c>
      <c r="T4242" t="s">
        <v>90</v>
      </c>
      <c r="U4242">
        <v>45503</v>
      </c>
      <c r="V4242" s="1">
        <v>0.4</v>
      </c>
      <c r="W4242">
        <v>-10</v>
      </c>
      <c r="X4242">
        <v>2</v>
      </c>
      <c r="Y4242">
        <v>16</v>
      </c>
      <c r="AD4242"/>
    </row>
    <row r="4243" spans="1:30" x14ac:dyDescent="0.25">
      <c r="A4243" t="s">
        <v>24</v>
      </c>
      <c r="B4243" s="2">
        <v>43113</v>
      </c>
      <c r="C4243" s="35">
        <f>YEAR(Sales[[#This Row],[ShipDate]])</f>
        <v>2018</v>
      </c>
      <c r="D4243" t="s">
        <v>19</v>
      </c>
      <c r="E4243" t="s">
        <v>31</v>
      </c>
      <c r="F4243" t="s">
        <v>43</v>
      </c>
      <c r="G4243" t="s">
        <v>11</v>
      </c>
      <c r="H4243" t="s">
        <v>1536</v>
      </c>
      <c r="I4243" t="s">
        <v>252</v>
      </c>
      <c r="J4243" t="s">
        <v>13</v>
      </c>
      <c r="K4243" t="s">
        <v>2654</v>
      </c>
      <c r="L4243" t="s">
        <v>92</v>
      </c>
      <c r="N4243" t="str">
        <f>IF(ISBLANK(Sales[[#This Row],[return]]),"No",Sales[[#This Row],[return]])</f>
        <v>No</v>
      </c>
      <c r="O4243" s="2">
        <v>43109</v>
      </c>
      <c r="P4243" s="8" t="str">
        <f>TEXT(DAY(Sales[[#This Row],[OrderDate]]),"ddd")</f>
        <v>Mon</v>
      </c>
      <c r="Q4243" s="8" t="str">
        <f>TEXT(MONTH(Sales[[#This Row],[ShipDate]])*29,"mmm")</f>
        <v>Jan</v>
      </c>
      <c r="R4243">
        <v>496</v>
      </c>
      <c r="S4243" t="s">
        <v>1493</v>
      </c>
      <c r="T4243" t="s">
        <v>90</v>
      </c>
      <c r="U4243">
        <v>43615</v>
      </c>
      <c r="V4243" s="1">
        <v>0.2</v>
      </c>
      <c r="W4243">
        <v>4</v>
      </c>
      <c r="X4243">
        <v>2</v>
      </c>
      <c r="Y4243">
        <v>15</v>
      </c>
      <c r="AD4243"/>
    </row>
    <row r="4244" spans="1:30" x14ac:dyDescent="0.25">
      <c r="A4244" t="s">
        <v>10</v>
      </c>
      <c r="B4244" s="2">
        <v>43297</v>
      </c>
      <c r="C4244" s="35">
        <f>YEAR(Sales[[#This Row],[ShipDate]])</f>
        <v>2018</v>
      </c>
      <c r="D4244" t="s">
        <v>36</v>
      </c>
      <c r="E4244" t="s">
        <v>18</v>
      </c>
      <c r="F4244" t="s">
        <v>39</v>
      </c>
      <c r="G4244" t="s">
        <v>25</v>
      </c>
      <c r="H4244" t="s">
        <v>837</v>
      </c>
      <c r="I4244" t="s">
        <v>169</v>
      </c>
      <c r="J4244" t="s">
        <v>13</v>
      </c>
      <c r="K4244" t="s">
        <v>838</v>
      </c>
      <c r="L4244" t="s">
        <v>30</v>
      </c>
      <c r="N4244" t="str">
        <f>IF(ISBLANK(Sales[[#This Row],[return]]),"No",Sales[[#This Row],[return]])</f>
        <v>No</v>
      </c>
      <c r="O4244" s="2">
        <v>43291</v>
      </c>
      <c r="P4244" s="8" t="str">
        <f>TEXT(DAY(Sales[[#This Row],[OrderDate]]),"ddd")</f>
        <v>Tue</v>
      </c>
      <c r="Q4244" s="8" t="str">
        <f>TEXT(MONTH(Sales[[#This Row],[ShipDate]])*29,"mmm")</f>
        <v>Jul</v>
      </c>
      <c r="R4244">
        <v>1513</v>
      </c>
      <c r="S4244" t="s">
        <v>839</v>
      </c>
      <c r="T4244" t="s">
        <v>28</v>
      </c>
      <c r="U4244">
        <v>85204</v>
      </c>
      <c r="V4244" s="1">
        <v>0.2</v>
      </c>
      <c r="W4244">
        <v>1</v>
      </c>
      <c r="X4244">
        <v>2</v>
      </c>
      <c r="Y4244">
        <v>17</v>
      </c>
      <c r="AD4244"/>
    </row>
    <row r="4245" spans="1:30" x14ac:dyDescent="0.25">
      <c r="A4245" t="s">
        <v>24</v>
      </c>
      <c r="B4245" s="2">
        <v>43385</v>
      </c>
      <c r="C4245" s="35">
        <f>YEAR(Sales[[#This Row],[ShipDate]])</f>
        <v>2018</v>
      </c>
      <c r="D4245" t="s">
        <v>113</v>
      </c>
      <c r="E4245" t="s">
        <v>18</v>
      </c>
      <c r="F4245" t="s">
        <v>43</v>
      </c>
      <c r="G4245" t="s">
        <v>11</v>
      </c>
      <c r="H4245" t="s">
        <v>1096</v>
      </c>
      <c r="I4245" t="s">
        <v>70</v>
      </c>
      <c r="J4245" t="s">
        <v>13</v>
      </c>
      <c r="K4245" t="s">
        <v>1130</v>
      </c>
      <c r="L4245" t="s">
        <v>68</v>
      </c>
      <c r="N4245" t="str">
        <f>IF(ISBLANK(Sales[[#This Row],[return]]),"No",Sales[[#This Row],[return]])</f>
        <v>No</v>
      </c>
      <c r="O4245" s="2">
        <v>43383</v>
      </c>
      <c r="P4245" s="8" t="str">
        <f>TEXT(DAY(Sales[[#This Row],[OrderDate]]),"ddd")</f>
        <v>Tue</v>
      </c>
      <c r="Q4245" s="8" t="str">
        <f>TEXT(MONTH(Sales[[#This Row],[ShipDate]])*29,"mmm")</f>
        <v>Oct</v>
      </c>
      <c r="R4245">
        <v>552</v>
      </c>
      <c r="S4245" t="s">
        <v>1131</v>
      </c>
      <c r="T4245" t="s">
        <v>66</v>
      </c>
      <c r="U4245">
        <v>77571</v>
      </c>
      <c r="V4245" s="1">
        <v>0.6</v>
      </c>
      <c r="W4245">
        <v>-6</v>
      </c>
      <c r="X4245">
        <v>4</v>
      </c>
      <c r="Y4245">
        <v>14</v>
      </c>
      <c r="AD4245"/>
    </row>
    <row r="4246" spans="1:30" x14ac:dyDescent="0.25">
      <c r="A4246" t="s">
        <v>24</v>
      </c>
      <c r="B4246" s="2">
        <v>43385</v>
      </c>
      <c r="C4246" s="35">
        <f>YEAR(Sales[[#This Row],[ShipDate]])</f>
        <v>2018</v>
      </c>
      <c r="D4246" t="s">
        <v>113</v>
      </c>
      <c r="E4246" t="s">
        <v>18</v>
      </c>
      <c r="F4246" t="s">
        <v>50</v>
      </c>
      <c r="G4246" t="s">
        <v>25</v>
      </c>
      <c r="H4246" t="s">
        <v>1096</v>
      </c>
      <c r="I4246" t="s">
        <v>70</v>
      </c>
      <c r="J4246" t="s">
        <v>13</v>
      </c>
      <c r="K4246" t="s">
        <v>1130</v>
      </c>
      <c r="L4246" t="s">
        <v>68</v>
      </c>
      <c r="N4246" t="str">
        <f>IF(ISBLANK(Sales[[#This Row],[return]]),"No",Sales[[#This Row],[return]])</f>
        <v>No</v>
      </c>
      <c r="O4246" s="2">
        <v>43383</v>
      </c>
      <c r="P4246" s="8" t="str">
        <f>TEXT(DAY(Sales[[#This Row],[OrderDate]]),"ddd")</f>
        <v>Tue</v>
      </c>
      <c r="Q4246" s="8" t="str">
        <f>TEXT(MONTH(Sales[[#This Row],[ShipDate]])*29,"mmm")</f>
        <v>Oct</v>
      </c>
      <c r="R4246">
        <v>1647</v>
      </c>
      <c r="S4246" t="s">
        <v>3214</v>
      </c>
      <c r="T4246" t="s">
        <v>66</v>
      </c>
      <c r="U4246">
        <v>77571</v>
      </c>
      <c r="V4246" s="1">
        <v>0.8</v>
      </c>
      <c r="W4246">
        <v>-26</v>
      </c>
      <c r="X4246">
        <v>2</v>
      </c>
      <c r="Y4246">
        <v>16</v>
      </c>
      <c r="AD4246"/>
    </row>
    <row r="4247" spans="1:30" x14ac:dyDescent="0.25">
      <c r="A4247" t="s">
        <v>40</v>
      </c>
      <c r="B4247" s="2">
        <v>43349</v>
      </c>
      <c r="C4247" s="35">
        <f>YEAR(Sales[[#This Row],[ShipDate]])</f>
        <v>2018</v>
      </c>
      <c r="D4247" t="s">
        <v>36</v>
      </c>
      <c r="E4247" t="s">
        <v>18</v>
      </c>
      <c r="F4247" t="s">
        <v>43</v>
      </c>
      <c r="G4247" t="s">
        <v>11</v>
      </c>
      <c r="H4247" t="s">
        <v>26</v>
      </c>
      <c r="I4247" t="s">
        <v>32</v>
      </c>
      <c r="J4247" t="s">
        <v>13</v>
      </c>
      <c r="K4247" t="s">
        <v>907</v>
      </c>
      <c r="L4247" t="s">
        <v>30</v>
      </c>
      <c r="M4247" t="s">
        <v>82</v>
      </c>
      <c r="N4247" t="str">
        <f>IF(ISBLANK(Sales[[#This Row],[return]]),"No",Sales[[#This Row],[return]])</f>
        <v>Yes</v>
      </c>
      <c r="O4247" s="2">
        <v>43345</v>
      </c>
      <c r="P4247" s="8" t="str">
        <f>TEXT(DAY(Sales[[#This Row],[OrderDate]]),"ddd")</f>
        <v>Mon</v>
      </c>
      <c r="Q4247" s="8" t="str">
        <f>TEXT(MONTH(Sales[[#This Row],[ShipDate]])*29,"mmm")</f>
        <v>Sep</v>
      </c>
      <c r="R4247">
        <v>1594</v>
      </c>
      <c r="S4247" t="s">
        <v>1290</v>
      </c>
      <c r="T4247" t="s">
        <v>28</v>
      </c>
      <c r="U4247">
        <v>90036</v>
      </c>
      <c r="V4247" s="1">
        <v>0</v>
      </c>
      <c r="W4247">
        <v>31</v>
      </c>
      <c r="X4247">
        <v>9</v>
      </c>
      <c r="Y4247">
        <v>95</v>
      </c>
      <c r="AD4247"/>
    </row>
    <row r="4248" spans="1:30" x14ac:dyDescent="0.25">
      <c r="A4248" t="s">
        <v>40</v>
      </c>
      <c r="B4248" s="2">
        <v>43349</v>
      </c>
      <c r="C4248" s="35">
        <f>YEAR(Sales[[#This Row],[ShipDate]])</f>
        <v>2018</v>
      </c>
      <c r="D4248" t="s">
        <v>36</v>
      </c>
      <c r="E4248" t="s">
        <v>18</v>
      </c>
      <c r="F4248" t="s">
        <v>38</v>
      </c>
      <c r="G4248" t="s">
        <v>11</v>
      </c>
      <c r="H4248" t="s">
        <v>26</v>
      </c>
      <c r="I4248" t="s">
        <v>32</v>
      </c>
      <c r="J4248" t="s">
        <v>13</v>
      </c>
      <c r="K4248" t="s">
        <v>907</v>
      </c>
      <c r="L4248" t="s">
        <v>30</v>
      </c>
      <c r="M4248" t="s">
        <v>82</v>
      </c>
      <c r="N4248" t="str">
        <f>IF(ISBLANK(Sales[[#This Row],[return]]),"No",Sales[[#This Row],[return]])</f>
        <v>Yes</v>
      </c>
      <c r="O4248" s="2">
        <v>43345</v>
      </c>
      <c r="P4248" s="8" t="str">
        <f>TEXT(DAY(Sales[[#This Row],[OrderDate]]),"ddd")</f>
        <v>Mon</v>
      </c>
      <c r="Q4248" s="8" t="str">
        <f>TEXT(MONTH(Sales[[#This Row],[ShipDate]])*29,"mmm")</f>
        <v>Sep</v>
      </c>
      <c r="R4248">
        <v>428</v>
      </c>
      <c r="S4248" t="s">
        <v>53</v>
      </c>
      <c r="T4248" t="s">
        <v>28</v>
      </c>
      <c r="U4248">
        <v>90036</v>
      </c>
      <c r="V4248" s="1">
        <v>0.2</v>
      </c>
      <c r="W4248">
        <v>28</v>
      </c>
      <c r="X4248">
        <v>3</v>
      </c>
      <c r="Y4248">
        <v>569</v>
      </c>
      <c r="AD4248"/>
    </row>
    <row r="4249" spans="1:30" x14ac:dyDescent="0.25">
      <c r="A4249" t="s">
        <v>40</v>
      </c>
      <c r="B4249" s="2">
        <v>43349</v>
      </c>
      <c r="C4249" s="35">
        <f>YEAR(Sales[[#This Row],[ShipDate]])</f>
        <v>2018</v>
      </c>
      <c r="D4249" t="s">
        <v>36</v>
      </c>
      <c r="E4249" t="s">
        <v>18</v>
      </c>
      <c r="F4249" t="s">
        <v>39</v>
      </c>
      <c r="G4249" t="s">
        <v>25</v>
      </c>
      <c r="H4249" t="s">
        <v>26</v>
      </c>
      <c r="I4249" t="s">
        <v>32</v>
      </c>
      <c r="J4249" t="s">
        <v>13</v>
      </c>
      <c r="K4249" t="s">
        <v>907</v>
      </c>
      <c r="L4249" t="s">
        <v>30</v>
      </c>
      <c r="M4249" t="s">
        <v>82</v>
      </c>
      <c r="N4249" t="str">
        <f>IF(ISBLANK(Sales[[#This Row],[return]]),"No",Sales[[#This Row],[return]])</f>
        <v>Yes</v>
      </c>
      <c r="O4249" s="2">
        <v>43345</v>
      </c>
      <c r="P4249" s="8" t="str">
        <f>TEXT(DAY(Sales[[#This Row],[OrderDate]]),"ddd")</f>
        <v>Mon</v>
      </c>
      <c r="Q4249" s="8" t="str">
        <f>TEXT(MONTH(Sales[[#This Row],[ShipDate]])*29,"mmm")</f>
        <v>Sep</v>
      </c>
      <c r="R4249">
        <v>117</v>
      </c>
      <c r="S4249" t="s">
        <v>2128</v>
      </c>
      <c r="T4249" t="s">
        <v>28</v>
      </c>
      <c r="U4249">
        <v>90036</v>
      </c>
      <c r="V4249" s="1">
        <v>0</v>
      </c>
      <c r="W4249">
        <v>1</v>
      </c>
      <c r="X4249">
        <v>3</v>
      </c>
      <c r="Y4249">
        <v>24</v>
      </c>
      <c r="AD4249"/>
    </row>
    <row r="4250" spans="1:30" x14ac:dyDescent="0.25">
      <c r="A4250" t="s">
        <v>40</v>
      </c>
      <c r="B4250" s="2">
        <v>43349</v>
      </c>
      <c r="C4250" s="35">
        <f>YEAR(Sales[[#This Row],[ShipDate]])</f>
        <v>2018</v>
      </c>
      <c r="D4250" t="s">
        <v>36</v>
      </c>
      <c r="E4250" t="s">
        <v>18</v>
      </c>
      <c r="F4250" t="s">
        <v>45</v>
      </c>
      <c r="G4250" t="s">
        <v>25</v>
      </c>
      <c r="H4250" t="s">
        <v>26</v>
      </c>
      <c r="I4250" t="s">
        <v>32</v>
      </c>
      <c r="J4250" t="s">
        <v>13</v>
      </c>
      <c r="K4250" t="s">
        <v>907</v>
      </c>
      <c r="L4250" t="s">
        <v>30</v>
      </c>
      <c r="M4250" t="s">
        <v>82</v>
      </c>
      <c r="N4250" t="str">
        <f>IF(ISBLANK(Sales[[#This Row],[return]]),"No",Sales[[#This Row],[return]])</f>
        <v>Yes</v>
      </c>
      <c r="O4250" s="2">
        <v>43345</v>
      </c>
      <c r="P4250" s="8" t="str">
        <f>TEXT(DAY(Sales[[#This Row],[OrderDate]]),"ddd")</f>
        <v>Mon</v>
      </c>
      <c r="Q4250" s="8" t="str">
        <f>TEXT(MONTH(Sales[[#This Row],[ShipDate]])*29,"mmm")</f>
        <v>Sep</v>
      </c>
      <c r="R4250">
        <v>341</v>
      </c>
      <c r="S4250" t="s">
        <v>2828</v>
      </c>
      <c r="T4250" t="s">
        <v>28</v>
      </c>
      <c r="U4250">
        <v>90036</v>
      </c>
      <c r="V4250" s="1">
        <v>0</v>
      </c>
      <c r="W4250">
        <v>5</v>
      </c>
      <c r="X4250">
        <v>7</v>
      </c>
      <c r="Y4250">
        <v>19</v>
      </c>
      <c r="AD4250"/>
    </row>
    <row r="4251" spans="1:30" x14ac:dyDescent="0.25">
      <c r="A4251" t="s">
        <v>40</v>
      </c>
      <c r="B4251" s="2">
        <v>43349</v>
      </c>
      <c r="C4251" s="35">
        <f>YEAR(Sales[[#This Row],[ShipDate]])</f>
        <v>2018</v>
      </c>
      <c r="D4251" t="s">
        <v>36</v>
      </c>
      <c r="E4251" t="s">
        <v>18</v>
      </c>
      <c r="F4251" t="s">
        <v>50</v>
      </c>
      <c r="G4251" t="s">
        <v>25</v>
      </c>
      <c r="H4251" t="s">
        <v>26</v>
      </c>
      <c r="I4251" t="s">
        <v>32</v>
      </c>
      <c r="J4251" t="s">
        <v>13</v>
      </c>
      <c r="K4251" t="s">
        <v>907</v>
      </c>
      <c r="L4251" t="s">
        <v>30</v>
      </c>
      <c r="M4251" t="s">
        <v>82</v>
      </c>
      <c r="N4251" t="str">
        <f>IF(ISBLANK(Sales[[#This Row],[return]]),"No",Sales[[#This Row],[return]])</f>
        <v>Yes</v>
      </c>
      <c r="O4251" s="2">
        <v>43345</v>
      </c>
      <c r="P4251" s="8" t="str">
        <f>TEXT(DAY(Sales[[#This Row],[OrderDate]]),"ddd")</f>
        <v>Mon</v>
      </c>
      <c r="Q4251" s="8" t="str">
        <f>TEXT(MONTH(Sales[[#This Row],[ShipDate]])*29,"mmm")</f>
        <v>Sep</v>
      </c>
      <c r="R4251">
        <v>1489</v>
      </c>
      <c r="S4251" t="s">
        <v>1908</v>
      </c>
      <c r="T4251" t="s">
        <v>28</v>
      </c>
      <c r="U4251">
        <v>90036</v>
      </c>
      <c r="V4251" s="1">
        <v>0.2</v>
      </c>
      <c r="W4251">
        <v>3</v>
      </c>
      <c r="X4251">
        <v>1</v>
      </c>
      <c r="Y4251">
        <v>7</v>
      </c>
      <c r="AD4251"/>
    </row>
    <row r="4252" spans="1:30" x14ac:dyDescent="0.25">
      <c r="A4252" t="s">
        <v>40</v>
      </c>
      <c r="B4252" s="2">
        <v>43349</v>
      </c>
      <c r="C4252" s="35">
        <f>YEAR(Sales[[#This Row],[ShipDate]])</f>
        <v>2018</v>
      </c>
      <c r="D4252" t="s">
        <v>36</v>
      </c>
      <c r="E4252" t="s">
        <v>18</v>
      </c>
      <c r="F4252" t="s">
        <v>48</v>
      </c>
      <c r="G4252" t="s">
        <v>46</v>
      </c>
      <c r="H4252" t="s">
        <v>26</v>
      </c>
      <c r="I4252" t="s">
        <v>32</v>
      </c>
      <c r="J4252" t="s">
        <v>13</v>
      </c>
      <c r="K4252" t="s">
        <v>907</v>
      </c>
      <c r="L4252" t="s">
        <v>30</v>
      </c>
      <c r="M4252" t="s">
        <v>82</v>
      </c>
      <c r="N4252" t="str">
        <f>IF(ISBLANK(Sales[[#This Row],[return]]),"No",Sales[[#This Row],[return]])</f>
        <v>Yes</v>
      </c>
      <c r="O4252" s="2">
        <v>43345</v>
      </c>
      <c r="P4252" s="8" t="str">
        <f>TEXT(DAY(Sales[[#This Row],[OrderDate]]),"ddd")</f>
        <v>Mon</v>
      </c>
      <c r="Q4252" s="8" t="str">
        <f>TEXT(MONTH(Sales[[#This Row],[ShipDate]])*29,"mmm")</f>
        <v>Sep</v>
      </c>
      <c r="R4252">
        <v>446</v>
      </c>
      <c r="S4252" t="s">
        <v>2408</v>
      </c>
      <c r="T4252" t="s">
        <v>28</v>
      </c>
      <c r="U4252">
        <v>90036</v>
      </c>
      <c r="V4252" s="1">
        <v>0.2</v>
      </c>
      <c r="W4252">
        <v>68</v>
      </c>
      <c r="X4252">
        <v>4</v>
      </c>
      <c r="Y4252">
        <v>1091</v>
      </c>
      <c r="AD4252"/>
    </row>
    <row r="4253" spans="1:30" x14ac:dyDescent="0.25">
      <c r="A4253" t="s">
        <v>10</v>
      </c>
      <c r="B4253" s="2">
        <v>43267</v>
      </c>
      <c r="C4253" s="35">
        <f>YEAR(Sales[[#This Row],[ShipDate]])</f>
        <v>2018</v>
      </c>
      <c r="D4253" t="s">
        <v>19</v>
      </c>
      <c r="E4253" t="s">
        <v>18</v>
      </c>
      <c r="F4253" t="s">
        <v>50</v>
      </c>
      <c r="G4253" t="s">
        <v>25</v>
      </c>
      <c r="H4253" t="s">
        <v>146</v>
      </c>
      <c r="I4253" t="s">
        <v>149</v>
      </c>
      <c r="J4253" t="s">
        <v>13</v>
      </c>
      <c r="K4253" t="s">
        <v>859</v>
      </c>
      <c r="L4253" t="s">
        <v>92</v>
      </c>
      <c r="N4253" t="str">
        <f>IF(ISBLANK(Sales[[#This Row],[return]]),"No",Sales[[#This Row],[return]])</f>
        <v>No</v>
      </c>
      <c r="O4253" s="2">
        <v>43264</v>
      </c>
      <c r="P4253" s="8" t="str">
        <f>TEXT(DAY(Sales[[#This Row],[OrderDate]]),"ddd")</f>
        <v>Fri</v>
      </c>
      <c r="Q4253" s="8" t="str">
        <f>TEXT(MONTH(Sales[[#This Row],[ShipDate]])*29,"mmm")</f>
        <v>Jun</v>
      </c>
      <c r="R4253">
        <v>1310</v>
      </c>
      <c r="S4253" t="s">
        <v>952</v>
      </c>
      <c r="T4253" t="s">
        <v>90</v>
      </c>
      <c r="U4253">
        <v>10024</v>
      </c>
      <c r="V4253" s="1">
        <v>0.2</v>
      </c>
      <c r="W4253">
        <v>12</v>
      </c>
      <c r="X4253">
        <v>2</v>
      </c>
      <c r="Y4253">
        <v>34</v>
      </c>
      <c r="AD4253"/>
    </row>
    <row r="4254" spans="1:30" x14ac:dyDescent="0.25">
      <c r="A4254" t="s">
        <v>40</v>
      </c>
      <c r="B4254" s="2">
        <v>43203</v>
      </c>
      <c r="C4254" s="35">
        <f>YEAR(Sales[[#This Row],[ShipDate]])</f>
        <v>2018</v>
      </c>
      <c r="D4254" t="s">
        <v>36</v>
      </c>
      <c r="E4254" t="s">
        <v>31</v>
      </c>
      <c r="F4254" t="s">
        <v>50</v>
      </c>
      <c r="G4254" t="s">
        <v>25</v>
      </c>
      <c r="H4254" t="s">
        <v>60</v>
      </c>
      <c r="I4254" t="s">
        <v>63</v>
      </c>
      <c r="J4254" t="s">
        <v>13</v>
      </c>
      <c r="K4254" t="s">
        <v>2634</v>
      </c>
      <c r="L4254" t="s">
        <v>30</v>
      </c>
      <c r="N4254" t="str">
        <f>IF(ISBLANK(Sales[[#This Row],[return]]),"No",Sales[[#This Row],[return]])</f>
        <v>No</v>
      </c>
      <c r="O4254" s="2">
        <v>43199</v>
      </c>
      <c r="P4254" s="8" t="str">
        <f>TEXT(DAY(Sales[[#This Row],[OrderDate]]),"ddd")</f>
        <v>Mon</v>
      </c>
      <c r="Q4254" s="8" t="str">
        <f>TEXT(MONTH(Sales[[#This Row],[ShipDate]])*29,"mmm")</f>
        <v>Apr</v>
      </c>
      <c r="R4254">
        <v>54</v>
      </c>
      <c r="S4254" t="s">
        <v>3229</v>
      </c>
      <c r="T4254" t="s">
        <v>28</v>
      </c>
      <c r="U4254">
        <v>98103</v>
      </c>
      <c r="V4254" s="1">
        <v>0.2</v>
      </c>
      <c r="W4254">
        <v>13</v>
      </c>
      <c r="X4254">
        <v>9</v>
      </c>
      <c r="Y4254">
        <v>35</v>
      </c>
      <c r="AD4254"/>
    </row>
    <row r="4255" spans="1:30" x14ac:dyDescent="0.25">
      <c r="A4255" t="s">
        <v>40</v>
      </c>
      <c r="B4255" s="2">
        <v>43427</v>
      </c>
      <c r="C4255" s="35">
        <f>YEAR(Sales[[#This Row],[ShipDate]])</f>
        <v>2018</v>
      </c>
      <c r="D4255" t="s">
        <v>36</v>
      </c>
      <c r="E4255" t="s">
        <v>31</v>
      </c>
      <c r="F4255" t="s">
        <v>43</v>
      </c>
      <c r="G4255" t="s">
        <v>11</v>
      </c>
      <c r="H4255" t="s">
        <v>60</v>
      </c>
      <c r="I4255" t="s">
        <v>63</v>
      </c>
      <c r="J4255" t="s">
        <v>13</v>
      </c>
      <c r="K4255" t="s">
        <v>147</v>
      </c>
      <c r="L4255" t="s">
        <v>30</v>
      </c>
      <c r="N4255" t="str">
        <f>IF(ISBLANK(Sales[[#This Row],[return]]),"No",Sales[[#This Row],[return]])</f>
        <v>No</v>
      </c>
      <c r="O4255" s="2">
        <v>43423</v>
      </c>
      <c r="P4255" s="8" t="str">
        <f>TEXT(DAY(Sales[[#This Row],[OrderDate]]),"ddd")</f>
        <v>Thu</v>
      </c>
      <c r="Q4255" s="8" t="str">
        <f>TEXT(MONTH(Sales[[#This Row],[ShipDate]])*29,"mmm")</f>
        <v>Nov</v>
      </c>
      <c r="R4255">
        <v>1540</v>
      </c>
      <c r="S4255" t="s">
        <v>833</v>
      </c>
      <c r="T4255" t="s">
        <v>28</v>
      </c>
      <c r="U4255">
        <v>98115</v>
      </c>
      <c r="V4255" s="1">
        <v>0</v>
      </c>
      <c r="W4255">
        <v>2</v>
      </c>
      <c r="X4255">
        <v>2</v>
      </c>
      <c r="Y4255">
        <v>32</v>
      </c>
      <c r="AD4255"/>
    </row>
    <row r="4256" spans="1:30" x14ac:dyDescent="0.25">
      <c r="A4256" t="s">
        <v>40</v>
      </c>
      <c r="B4256" s="2">
        <v>43244</v>
      </c>
      <c r="C4256" s="35">
        <f>YEAR(Sales[[#This Row],[ShipDate]])</f>
        <v>2018</v>
      </c>
      <c r="D4256" t="s">
        <v>36</v>
      </c>
      <c r="E4256" t="s">
        <v>31</v>
      </c>
      <c r="F4256" t="s">
        <v>50</v>
      </c>
      <c r="G4256" t="s">
        <v>25</v>
      </c>
      <c r="H4256" t="s">
        <v>79</v>
      </c>
      <c r="I4256" t="s">
        <v>32</v>
      </c>
      <c r="J4256" t="s">
        <v>13</v>
      </c>
      <c r="K4256" t="s">
        <v>2686</v>
      </c>
      <c r="L4256" t="s">
        <v>30</v>
      </c>
      <c r="N4256" t="str">
        <f>IF(ISBLANK(Sales[[#This Row],[return]]),"No",Sales[[#This Row],[return]])</f>
        <v>No</v>
      </c>
      <c r="O4256" s="2">
        <v>43239</v>
      </c>
      <c r="P4256" s="8" t="str">
        <f>TEXT(DAY(Sales[[#This Row],[OrderDate]]),"ddd")</f>
        <v>Thu</v>
      </c>
      <c r="Q4256" s="8" t="str">
        <f>TEXT(MONTH(Sales[[#This Row],[ShipDate]])*29,"mmm")</f>
        <v>May</v>
      </c>
      <c r="R4256">
        <v>695</v>
      </c>
      <c r="S4256" t="s">
        <v>2222</v>
      </c>
      <c r="T4256" t="s">
        <v>28</v>
      </c>
      <c r="U4256">
        <v>94109</v>
      </c>
      <c r="V4256" s="1">
        <v>0.2</v>
      </c>
      <c r="W4256">
        <v>3</v>
      </c>
      <c r="X4256">
        <v>1</v>
      </c>
      <c r="Y4256">
        <v>10</v>
      </c>
      <c r="AD4256"/>
    </row>
    <row r="4257" spans="1:30" x14ac:dyDescent="0.25">
      <c r="A4257" t="s">
        <v>10</v>
      </c>
      <c r="B4257" s="2">
        <v>43174</v>
      </c>
      <c r="C4257" s="35">
        <f>YEAR(Sales[[#This Row],[ShipDate]])</f>
        <v>2018</v>
      </c>
      <c r="D4257" t="s">
        <v>19</v>
      </c>
      <c r="E4257" t="s">
        <v>31</v>
      </c>
      <c r="F4257" t="s">
        <v>23</v>
      </c>
      <c r="G4257" t="s">
        <v>11</v>
      </c>
      <c r="H4257" t="s">
        <v>79</v>
      </c>
      <c r="I4257" t="s">
        <v>32</v>
      </c>
      <c r="J4257" t="s">
        <v>13</v>
      </c>
      <c r="K4257" t="s">
        <v>634</v>
      </c>
      <c r="L4257" t="s">
        <v>30</v>
      </c>
      <c r="N4257" t="str">
        <f>IF(ISBLANK(Sales[[#This Row],[return]]),"No",Sales[[#This Row],[return]])</f>
        <v>No</v>
      </c>
      <c r="O4257" s="2">
        <v>43171</v>
      </c>
      <c r="P4257" s="8" t="str">
        <f>TEXT(DAY(Sales[[#This Row],[OrderDate]]),"ddd")</f>
        <v>Thu</v>
      </c>
      <c r="Q4257" s="8" t="str">
        <f>TEXT(MONTH(Sales[[#This Row],[ShipDate]])*29,"mmm")</f>
        <v>Mar</v>
      </c>
      <c r="R4257">
        <v>825</v>
      </c>
      <c r="S4257" t="s">
        <v>1088</v>
      </c>
      <c r="T4257" t="s">
        <v>28</v>
      </c>
      <c r="U4257">
        <v>94109</v>
      </c>
      <c r="V4257" s="1">
        <v>0.2</v>
      </c>
      <c r="W4257">
        <v>77</v>
      </c>
      <c r="X4257">
        <v>3</v>
      </c>
      <c r="Y4257">
        <v>770</v>
      </c>
      <c r="AD4257"/>
    </row>
    <row r="4258" spans="1:30" x14ac:dyDescent="0.25">
      <c r="A4258" t="s">
        <v>10</v>
      </c>
      <c r="B4258" s="2">
        <v>43174</v>
      </c>
      <c r="C4258" s="35">
        <f>YEAR(Sales[[#This Row],[ShipDate]])</f>
        <v>2018</v>
      </c>
      <c r="D4258" t="s">
        <v>19</v>
      </c>
      <c r="E4258" t="s">
        <v>31</v>
      </c>
      <c r="F4258" t="s">
        <v>104</v>
      </c>
      <c r="G4258" t="s">
        <v>25</v>
      </c>
      <c r="H4258" t="s">
        <v>79</v>
      </c>
      <c r="I4258" t="s">
        <v>32</v>
      </c>
      <c r="J4258" t="s">
        <v>13</v>
      </c>
      <c r="K4258" t="s">
        <v>634</v>
      </c>
      <c r="L4258" t="s">
        <v>30</v>
      </c>
      <c r="N4258" t="str">
        <f>IF(ISBLANK(Sales[[#This Row],[return]]),"No",Sales[[#This Row],[return]])</f>
        <v>No</v>
      </c>
      <c r="O4258" s="2">
        <v>43171</v>
      </c>
      <c r="P4258" s="8" t="str">
        <f>TEXT(DAY(Sales[[#This Row],[OrderDate]]),"ddd")</f>
        <v>Thu</v>
      </c>
      <c r="Q4258" s="8" t="str">
        <f>TEXT(MONTH(Sales[[#This Row],[ShipDate]])*29,"mmm")</f>
        <v>Mar</v>
      </c>
      <c r="R4258">
        <v>1438</v>
      </c>
      <c r="S4258" t="s">
        <v>1975</v>
      </c>
      <c r="T4258" t="s">
        <v>28</v>
      </c>
      <c r="U4258">
        <v>94109</v>
      </c>
      <c r="V4258" s="1">
        <v>0</v>
      </c>
      <c r="W4258">
        <v>15</v>
      </c>
      <c r="X4258">
        <v>4</v>
      </c>
      <c r="Y4258">
        <v>31</v>
      </c>
      <c r="AD4258"/>
    </row>
    <row r="4259" spans="1:30" x14ac:dyDescent="0.25">
      <c r="A4259" t="s">
        <v>10</v>
      </c>
      <c r="B4259" s="2">
        <v>43174</v>
      </c>
      <c r="C4259" s="35">
        <f>YEAR(Sales[[#This Row],[ShipDate]])</f>
        <v>2018</v>
      </c>
      <c r="D4259" t="s">
        <v>19</v>
      </c>
      <c r="E4259" t="s">
        <v>31</v>
      </c>
      <c r="F4259" t="s">
        <v>52</v>
      </c>
      <c r="G4259" t="s">
        <v>25</v>
      </c>
      <c r="H4259" t="s">
        <v>79</v>
      </c>
      <c r="I4259" t="s">
        <v>32</v>
      </c>
      <c r="J4259" t="s">
        <v>13</v>
      </c>
      <c r="K4259" t="s">
        <v>634</v>
      </c>
      <c r="L4259" t="s">
        <v>30</v>
      </c>
      <c r="N4259" t="str">
        <f>IF(ISBLANK(Sales[[#This Row],[return]]),"No",Sales[[#This Row],[return]])</f>
        <v>No</v>
      </c>
      <c r="O4259" s="2">
        <v>43171</v>
      </c>
      <c r="P4259" s="8" t="str">
        <f>TEXT(DAY(Sales[[#This Row],[OrderDate]]),"ddd")</f>
        <v>Thu</v>
      </c>
      <c r="Q4259" s="8" t="str">
        <f>TEXT(MONTH(Sales[[#This Row],[ShipDate]])*29,"mmm")</f>
        <v>Mar</v>
      </c>
      <c r="R4259">
        <v>615</v>
      </c>
      <c r="S4259" t="s">
        <v>1680</v>
      </c>
      <c r="T4259" t="s">
        <v>28</v>
      </c>
      <c r="U4259">
        <v>94109</v>
      </c>
      <c r="V4259" s="1">
        <v>0</v>
      </c>
      <c r="W4259">
        <v>40</v>
      </c>
      <c r="X4259">
        <v>5</v>
      </c>
      <c r="Y4259">
        <v>155</v>
      </c>
      <c r="AD4259"/>
    </row>
    <row r="4260" spans="1:30" x14ac:dyDescent="0.25">
      <c r="A4260" t="s">
        <v>10</v>
      </c>
      <c r="B4260" s="2">
        <v>43174</v>
      </c>
      <c r="C4260" s="35">
        <f>YEAR(Sales[[#This Row],[ShipDate]])</f>
        <v>2018</v>
      </c>
      <c r="D4260" t="s">
        <v>19</v>
      </c>
      <c r="E4260" t="s">
        <v>31</v>
      </c>
      <c r="F4260" t="s">
        <v>39</v>
      </c>
      <c r="G4260" t="s">
        <v>25</v>
      </c>
      <c r="H4260" t="s">
        <v>79</v>
      </c>
      <c r="I4260" t="s">
        <v>32</v>
      </c>
      <c r="J4260" t="s">
        <v>13</v>
      </c>
      <c r="K4260" t="s">
        <v>634</v>
      </c>
      <c r="L4260" t="s">
        <v>30</v>
      </c>
      <c r="N4260" t="str">
        <f>IF(ISBLANK(Sales[[#This Row],[return]]),"No",Sales[[#This Row],[return]])</f>
        <v>No</v>
      </c>
      <c r="O4260" s="2">
        <v>43171</v>
      </c>
      <c r="P4260" s="8" t="str">
        <f>TEXT(DAY(Sales[[#This Row],[OrderDate]]),"ddd")</f>
        <v>Thu</v>
      </c>
      <c r="Q4260" s="8" t="str">
        <f>TEXT(MONTH(Sales[[#This Row],[ShipDate]])*29,"mmm")</f>
        <v>Mar</v>
      </c>
      <c r="R4260">
        <v>1559</v>
      </c>
      <c r="S4260" t="s">
        <v>3153</v>
      </c>
      <c r="T4260" t="s">
        <v>28</v>
      </c>
      <c r="U4260">
        <v>94109</v>
      </c>
      <c r="V4260" s="1">
        <v>0</v>
      </c>
      <c r="W4260">
        <v>7</v>
      </c>
      <c r="X4260">
        <v>5</v>
      </c>
      <c r="Y4260">
        <v>677</v>
      </c>
      <c r="AD4260"/>
    </row>
    <row r="4261" spans="1:30" x14ac:dyDescent="0.25">
      <c r="A4261" t="s">
        <v>10</v>
      </c>
      <c r="B4261" s="2">
        <v>43450</v>
      </c>
      <c r="C4261" s="35">
        <f>YEAR(Sales[[#This Row],[ShipDate]])</f>
        <v>2018</v>
      </c>
      <c r="D4261" t="s">
        <v>36</v>
      </c>
      <c r="E4261" t="s">
        <v>31</v>
      </c>
      <c r="F4261" t="s">
        <v>59</v>
      </c>
      <c r="G4261" t="s">
        <v>25</v>
      </c>
      <c r="H4261" t="s">
        <v>146</v>
      </c>
      <c r="I4261" t="s">
        <v>149</v>
      </c>
      <c r="J4261" t="s">
        <v>13</v>
      </c>
      <c r="K4261" t="s">
        <v>2701</v>
      </c>
      <c r="L4261" t="s">
        <v>92</v>
      </c>
      <c r="N4261" t="str">
        <f>IF(ISBLANK(Sales[[#This Row],[return]]),"No",Sales[[#This Row],[return]])</f>
        <v>No</v>
      </c>
      <c r="O4261" s="2">
        <v>43444</v>
      </c>
      <c r="P4261" s="8" t="str">
        <f>TEXT(DAY(Sales[[#This Row],[OrderDate]]),"ddd")</f>
        <v>Tue</v>
      </c>
      <c r="Q4261" s="8" t="str">
        <f>TEXT(MONTH(Sales[[#This Row],[ShipDate]])*29,"mmm")</f>
        <v>Dec</v>
      </c>
      <c r="R4261">
        <v>94</v>
      </c>
      <c r="S4261" t="s">
        <v>347</v>
      </c>
      <c r="T4261" t="s">
        <v>90</v>
      </c>
      <c r="U4261">
        <v>10024</v>
      </c>
      <c r="V4261" s="1">
        <v>0</v>
      </c>
      <c r="W4261">
        <v>30</v>
      </c>
      <c r="X4261">
        <v>9</v>
      </c>
      <c r="Y4261">
        <v>63</v>
      </c>
      <c r="AD4261"/>
    </row>
    <row r="4262" spans="1:30" x14ac:dyDescent="0.25">
      <c r="A4262" t="s">
        <v>24</v>
      </c>
      <c r="B4262" s="2">
        <v>43266</v>
      </c>
      <c r="C4262" s="35">
        <f>YEAR(Sales[[#This Row],[ShipDate]])</f>
        <v>2018</v>
      </c>
      <c r="D4262" t="s">
        <v>113</v>
      </c>
      <c r="E4262" t="s">
        <v>31</v>
      </c>
      <c r="F4262" t="s">
        <v>52</v>
      </c>
      <c r="G4262" t="s">
        <v>25</v>
      </c>
      <c r="H4262" t="s">
        <v>186</v>
      </c>
      <c r="I4262" t="s">
        <v>188</v>
      </c>
      <c r="J4262" t="s">
        <v>13</v>
      </c>
      <c r="K4262" t="s">
        <v>187</v>
      </c>
      <c r="L4262" t="s">
        <v>17</v>
      </c>
      <c r="N4262" t="str">
        <f>IF(ISBLANK(Sales[[#This Row],[return]]),"No",Sales[[#This Row],[return]])</f>
        <v>No</v>
      </c>
      <c r="O4262" s="2">
        <v>43263</v>
      </c>
      <c r="P4262" s="8" t="str">
        <f>TEXT(DAY(Sales[[#This Row],[OrderDate]]),"ddd")</f>
        <v>Thu</v>
      </c>
      <c r="Q4262" s="8" t="str">
        <f>TEXT(MONTH(Sales[[#This Row],[ShipDate]])*29,"mmm")</f>
        <v>Jun</v>
      </c>
      <c r="R4262">
        <v>9</v>
      </c>
      <c r="S4262" t="s">
        <v>3139</v>
      </c>
      <c r="T4262" t="s">
        <v>15</v>
      </c>
      <c r="U4262">
        <v>35601</v>
      </c>
      <c r="V4262" s="1">
        <v>0</v>
      </c>
      <c r="W4262">
        <v>56</v>
      </c>
      <c r="X4262">
        <v>1</v>
      </c>
      <c r="Y4262">
        <v>208</v>
      </c>
      <c r="AD4262"/>
    </row>
    <row r="4263" spans="1:30" x14ac:dyDescent="0.25">
      <c r="A4263" t="s">
        <v>24</v>
      </c>
      <c r="B4263" s="2">
        <v>43266</v>
      </c>
      <c r="C4263" s="35">
        <f>YEAR(Sales[[#This Row],[ShipDate]])</f>
        <v>2018</v>
      </c>
      <c r="D4263" t="s">
        <v>113</v>
      </c>
      <c r="E4263" t="s">
        <v>31</v>
      </c>
      <c r="F4263" t="s">
        <v>50</v>
      </c>
      <c r="G4263" t="s">
        <v>25</v>
      </c>
      <c r="H4263" t="s">
        <v>186</v>
      </c>
      <c r="I4263" t="s">
        <v>188</v>
      </c>
      <c r="J4263" t="s">
        <v>13</v>
      </c>
      <c r="K4263" t="s">
        <v>187</v>
      </c>
      <c r="L4263" t="s">
        <v>17</v>
      </c>
      <c r="N4263" t="str">
        <f>IF(ISBLANK(Sales[[#This Row],[return]]),"No",Sales[[#This Row],[return]])</f>
        <v>No</v>
      </c>
      <c r="O4263" s="2">
        <v>43263</v>
      </c>
      <c r="P4263" s="8" t="str">
        <f>TEXT(DAY(Sales[[#This Row],[OrderDate]]),"ddd")</f>
        <v>Thu</v>
      </c>
      <c r="Q4263" s="8" t="str">
        <f>TEXT(MONTH(Sales[[#This Row],[ShipDate]])*29,"mmm")</f>
        <v>Jun</v>
      </c>
      <c r="R4263">
        <v>248</v>
      </c>
      <c r="S4263" t="s">
        <v>189</v>
      </c>
      <c r="T4263" t="s">
        <v>15</v>
      </c>
      <c r="U4263">
        <v>35601</v>
      </c>
      <c r="V4263" s="1">
        <v>0</v>
      </c>
      <c r="W4263">
        <v>8</v>
      </c>
      <c r="X4263">
        <v>3</v>
      </c>
      <c r="Y4263">
        <v>17</v>
      </c>
      <c r="AD4263"/>
    </row>
    <row r="4264" spans="1:30" x14ac:dyDescent="0.25">
      <c r="A4264" t="s">
        <v>40</v>
      </c>
      <c r="B4264" s="2">
        <v>43192</v>
      </c>
      <c r="C4264" s="35">
        <f>YEAR(Sales[[#This Row],[ShipDate]])</f>
        <v>2018</v>
      </c>
      <c r="D4264" t="s">
        <v>36</v>
      </c>
      <c r="E4264" t="s">
        <v>18</v>
      </c>
      <c r="F4264" t="s">
        <v>21</v>
      </c>
      <c r="G4264" t="s">
        <v>11</v>
      </c>
      <c r="H4264" t="s">
        <v>171</v>
      </c>
      <c r="I4264" t="s">
        <v>252</v>
      </c>
      <c r="J4264" t="s">
        <v>13</v>
      </c>
      <c r="K4264" t="s">
        <v>720</v>
      </c>
      <c r="L4264" t="s">
        <v>92</v>
      </c>
      <c r="N4264" t="str">
        <f>IF(ISBLANK(Sales[[#This Row],[return]]),"No",Sales[[#This Row],[return]])</f>
        <v>No</v>
      </c>
      <c r="O4264" s="2">
        <v>43188</v>
      </c>
      <c r="P4264" s="8" t="str">
        <f>TEXT(DAY(Sales[[#This Row],[OrderDate]]),"ddd")</f>
        <v>Sun</v>
      </c>
      <c r="Q4264" s="8" t="str">
        <f>TEXT(MONTH(Sales[[#This Row],[ShipDate]])*29,"mmm")</f>
        <v>Apr</v>
      </c>
      <c r="R4264">
        <v>379</v>
      </c>
      <c r="S4264" t="s">
        <v>1008</v>
      </c>
      <c r="T4264" t="s">
        <v>90</v>
      </c>
      <c r="U4264">
        <v>45503</v>
      </c>
      <c r="V4264" s="1">
        <v>0.5</v>
      </c>
      <c r="W4264">
        <v>-168</v>
      </c>
      <c r="X4264">
        <v>5</v>
      </c>
      <c r="Y4264">
        <v>300</v>
      </c>
      <c r="AD4264"/>
    </row>
    <row r="4265" spans="1:30" x14ac:dyDescent="0.25">
      <c r="A4265" t="s">
        <v>40</v>
      </c>
      <c r="B4265" s="2">
        <v>43192</v>
      </c>
      <c r="C4265" s="35">
        <f>YEAR(Sales[[#This Row],[ShipDate]])</f>
        <v>2018</v>
      </c>
      <c r="D4265" t="s">
        <v>36</v>
      </c>
      <c r="E4265" t="s">
        <v>18</v>
      </c>
      <c r="F4265" t="s">
        <v>48</v>
      </c>
      <c r="G4265" t="s">
        <v>46</v>
      </c>
      <c r="H4265" t="s">
        <v>171</v>
      </c>
      <c r="I4265" t="s">
        <v>252</v>
      </c>
      <c r="J4265" t="s">
        <v>13</v>
      </c>
      <c r="K4265" t="s">
        <v>720</v>
      </c>
      <c r="L4265" t="s">
        <v>92</v>
      </c>
      <c r="N4265" t="str">
        <f>IF(ISBLANK(Sales[[#This Row],[return]]),"No",Sales[[#This Row],[return]])</f>
        <v>No</v>
      </c>
      <c r="O4265" s="2">
        <v>43188</v>
      </c>
      <c r="P4265" s="8" t="str">
        <f>TEXT(DAY(Sales[[#This Row],[OrderDate]]),"ddd")</f>
        <v>Sun</v>
      </c>
      <c r="Q4265" s="8" t="str">
        <f>TEXT(MONTH(Sales[[#This Row],[ShipDate]])*29,"mmm")</f>
        <v>Apr</v>
      </c>
      <c r="R4265">
        <v>452</v>
      </c>
      <c r="S4265" t="s">
        <v>2389</v>
      </c>
      <c r="T4265" t="s">
        <v>90</v>
      </c>
      <c r="U4265">
        <v>45503</v>
      </c>
      <c r="V4265" s="1">
        <v>0.4</v>
      </c>
      <c r="W4265">
        <v>-37</v>
      </c>
      <c r="X4265">
        <v>4</v>
      </c>
      <c r="Y4265">
        <v>158</v>
      </c>
      <c r="AD4265"/>
    </row>
    <row r="4266" spans="1:30" x14ac:dyDescent="0.25">
      <c r="A4266" t="s">
        <v>10</v>
      </c>
      <c r="B4266" s="2">
        <v>43438</v>
      </c>
      <c r="C4266" s="35">
        <f>YEAR(Sales[[#This Row],[ShipDate]])</f>
        <v>2018</v>
      </c>
      <c r="D4266" t="s">
        <v>36</v>
      </c>
      <c r="E4266" t="s">
        <v>31</v>
      </c>
      <c r="F4266" t="s">
        <v>23</v>
      </c>
      <c r="G4266" t="s">
        <v>11</v>
      </c>
      <c r="H4266" t="s">
        <v>88</v>
      </c>
      <c r="I4266" t="s">
        <v>93</v>
      </c>
      <c r="J4266" t="s">
        <v>13</v>
      </c>
      <c r="K4266" t="s">
        <v>429</v>
      </c>
      <c r="L4266" t="s">
        <v>92</v>
      </c>
      <c r="N4266" t="str">
        <f>IF(ISBLANK(Sales[[#This Row],[return]]),"No",Sales[[#This Row],[return]])</f>
        <v>No</v>
      </c>
      <c r="O4266" s="2">
        <v>43432</v>
      </c>
      <c r="P4266" s="8" t="str">
        <f>TEXT(DAY(Sales[[#This Row],[OrderDate]]),"ddd")</f>
        <v>Sat</v>
      </c>
      <c r="Q4266" s="8" t="str">
        <f>TEXT(MONTH(Sales[[#This Row],[ShipDate]])*29,"mmm")</f>
        <v>Dec</v>
      </c>
      <c r="R4266">
        <v>1457</v>
      </c>
      <c r="S4266" t="s">
        <v>845</v>
      </c>
      <c r="T4266" t="s">
        <v>90</v>
      </c>
      <c r="U4266">
        <v>19140</v>
      </c>
      <c r="V4266" s="1">
        <v>0.3</v>
      </c>
      <c r="W4266">
        <v>-25</v>
      </c>
      <c r="X4266">
        <v>7</v>
      </c>
      <c r="Y4266">
        <v>348</v>
      </c>
      <c r="AD4266"/>
    </row>
    <row r="4267" spans="1:30" x14ac:dyDescent="0.25">
      <c r="A4267" t="s">
        <v>10</v>
      </c>
      <c r="B4267" s="2">
        <v>43438</v>
      </c>
      <c r="C4267" s="35">
        <f>YEAR(Sales[[#This Row],[ShipDate]])</f>
        <v>2018</v>
      </c>
      <c r="D4267" t="s">
        <v>36</v>
      </c>
      <c r="E4267" t="s">
        <v>31</v>
      </c>
      <c r="F4267" t="s">
        <v>39</v>
      </c>
      <c r="G4267" t="s">
        <v>25</v>
      </c>
      <c r="H4267" t="s">
        <v>88</v>
      </c>
      <c r="I4267" t="s">
        <v>93</v>
      </c>
      <c r="J4267" t="s">
        <v>13</v>
      </c>
      <c r="K4267" t="s">
        <v>429</v>
      </c>
      <c r="L4267" t="s">
        <v>92</v>
      </c>
      <c r="N4267" t="str">
        <f>IF(ISBLANK(Sales[[#This Row],[return]]),"No",Sales[[#This Row],[return]])</f>
        <v>No</v>
      </c>
      <c r="O4267" s="2">
        <v>43432</v>
      </c>
      <c r="P4267" s="8" t="str">
        <f>TEXT(DAY(Sales[[#This Row],[OrderDate]]),"ddd")</f>
        <v>Sat</v>
      </c>
      <c r="Q4267" s="8" t="str">
        <f>TEXT(MONTH(Sales[[#This Row],[ShipDate]])*29,"mmm")</f>
        <v>Dec</v>
      </c>
      <c r="R4267">
        <v>1552</v>
      </c>
      <c r="S4267" t="s">
        <v>2055</v>
      </c>
      <c r="T4267" t="s">
        <v>90</v>
      </c>
      <c r="U4267">
        <v>19140</v>
      </c>
      <c r="V4267" s="1">
        <v>0.2</v>
      </c>
      <c r="W4267">
        <v>-8</v>
      </c>
      <c r="X4267">
        <v>2</v>
      </c>
      <c r="Y4267">
        <v>33</v>
      </c>
      <c r="AD4267"/>
    </row>
    <row r="4268" spans="1:30" x14ac:dyDescent="0.25">
      <c r="A4268" t="s">
        <v>10</v>
      </c>
      <c r="B4268" s="2">
        <v>43438</v>
      </c>
      <c r="C4268" s="35">
        <f>YEAR(Sales[[#This Row],[ShipDate]])</f>
        <v>2018</v>
      </c>
      <c r="D4268" t="s">
        <v>36</v>
      </c>
      <c r="E4268" t="s">
        <v>31</v>
      </c>
      <c r="F4268" t="s">
        <v>150</v>
      </c>
      <c r="G4268" t="s">
        <v>25</v>
      </c>
      <c r="H4268" t="s">
        <v>88</v>
      </c>
      <c r="I4268" t="s">
        <v>93</v>
      </c>
      <c r="J4268" t="s">
        <v>13</v>
      </c>
      <c r="K4268" t="s">
        <v>429</v>
      </c>
      <c r="L4268" t="s">
        <v>92</v>
      </c>
      <c r="N4268" t="str">
        <f>IF(ISBLANK(Sales[[#This Row],[return]]),"No",Sales[[#This Row],[return]])</f>
        <v>No</v>
      </c>
      <c r="O4268" s="2">
        <v>43432</v>
      </c>
      <c r="P4268" s="8" t="str">
        <f>TEXT(DAY(Sales[[#This Row],[OrderDate]]),"ddd")</f>
        <v>Sat</v>
      </c>
      <c r="Q4268" s="8" t="str">
        <f>TEXT(MONTH(Sales[[#This Row],[ShipDate]])*29,"mmm")</f>
        <v>Dec</v>
      </c>
      <c r="R4268">
        <v>1578</v>
      </c>
      <c r="S4268" t="s">
        <v>2184</v>
      </c>
      <c r="T4268" t="s">
        <v>90</v>
      </c>
      <c r="U4268">
        <v>19140</v>
      </c>
      <c r="V4268" s="1">
        <v>0.2</v>
      </c>
      <c r="W4268">
        <v>3</v>
      </c>
      <c r="X4268">
        <v>8</v>
      </c>
      <c r="Y4268">
        <v>13</v>
      </c>
      <c r="AD4268"/>
    </row>
    <row r="4269" spans="1:30" x14ac:dyDescent="0.25">
      <c r="A4269" t="s">
        <v>10</v>
      </c>
      <c r="B4269" s="2">
        <v>43438</v>
      </c>
      <c r="C4269" s="35">
        <f>YEAR(Sales[[#This Row],[ShipDate]])</f>
        <v>2018</v>
      </c>
      <c r="D4269" t="s">
        <v>36</v>
      </c>
      <c r="E4269" t="s">
        <v>31</v>
      </c>
      <c r="F4269" t="s">
        <v>50</v>
      </c>
      <c r="G4269" t="s">
        <v>25</v>
      </c>
      <c r="H4269" t="s">
        <v>88</v>
      </c>
      <c r="I4269" t="s">
        <v>93</v>
      </c>
      <c r="J4269" t="s">
        <v>13</v>
      </c>
      <c r="K4269" t="s">
        <v>429</v>
      </c>
      <c r="L4269" t="s">
        <v>92</v>
      </c>
      <c r="N4269" t="str">
        <f>IF(ISBLANK(Sales[[#This Row],[return]]),"No",Sales[[#This Row],[return]])</f>
        <v>No</v>
      </c>
      <c r="O4269" s="2">
        <v>43432</v>
      </c>
      <c r="P4269" s="8" t="str">
        <f>TEXT(DAY(Sales[[#This Row],[OrderDate]]),"ddd")</f>
        <v>Sat</v>
      </c>
      <c r="Q4269" s="8" t="str">
        <f>TEXT(MONTH(Sales[[#This Row],[ShipDate]])*29,"mmm")</f>
        <v>Dec</v>
      </c>
      <c r="R4269">
        <v>697</v>
      </c>
      <c r="S4269" t="s">
        <v>2223</v>
      </c>
      <c r="T4269" t="s">
        <v>90</v>
      </c>
      <c r="U4269">
        <v>19140</v>
      </c>
      <c r="V4269" s="1">
        <v>0.7</v>
      </c>
      <c r="W4269">
        <v>-5</v>
      </c>
      <c r="X4269">
        <v>2</v>
      </c>
      <c r="Y4269">
        <v>7</v>
      </c>
      <c r="AD4269"/>
    </row>
    <row r="4270" spans="1:30" x14ac:dyDescent="0.25">
      <c r="A4270" t="s">
        <v>10</v>
      </c>
      <c r="B4270" s="2">
        <v>43438</v>
      </c>
      <c r="C4270" s="35">
        <f>YEAR(Sales[[#This Row],[ShipDate]])</f>
        <v>2018</v>
      </c>
      <c r="D4270" t="s">
        <v>36</v>
      </c>
      <c r="E4270" t="s">
        <v>31</v>
      </c>
      <c r="F4270" t="s">
        <v>48</v>
      </c>
      <c r="G4270" t="s">
        <v>46</v>
      </c>
      <c r="H4270" t="s">
        <v>88</v>
      </c>
      <c r="I4270" t="s">
        <v>93</v>
      </c>
      <c r="J4270" t="s">
        <v>13</v>
      </c>
      <c r="K4270" t="s">
        <v>429</v>
      </c>
      <c r="L4270" t="s">
        <v>92</v>
      </c>
      <c r="N4270" t="str">
        <f>IF(ISBLANK(Sales[[#This Row],[return]]),"No",Sales[[#This Row],[return]])</f>
        <v>No</v>
      </c>
      <c r="O4270" s="2">
        <v>43432</v>
      </c>
      <c r="P4270" s="8" t="str">
        <f>TEXT(DAY(Sales[[#This Row],[OrderDate]]),"ddd")</f>
        <v>Sat</v>
      </c>
      <c r="Q4270" s="8" t="str">
        <f>TEXT(MONTH(Sales[[#This Row],[ShipDate]])*29,"mmm")</f>
        <v>Dec</v>
      </c>
      <c r="R4270">
        <v>1665</v>
      </c>
      <c r="S4270" t="s">
        <v>2491</v>
      </c>
      <c r="T4270" t="s">
        <v>90</v>
      </c>
      <c r="U4270">
        <v>19140</v>
      </c>
      <c r="V4270" s="1">
        <v>0.4</v>
      </c>
      <c r="W4270">
        <v>-74</v>
      </c>
      <c r="X4270">
        <v>3</v>
      </c>
      <c r="Y4270">
        <v>340</v>
      </c>
      <c r="AD4270"/>
    </row>
    <row r="4271" spans="1:30" x14ac:dyDescent="0.25">
      <c r="A4271" t="s">
        <v>40</v>
      </c>
      <c r="B4271" s="2">
        <v>43411</v>
      </c>
      <c r="C4271" s="35">
        <f>YEAR(Sales[[#This Row],[ShipDate]])</f>
        <v>2018</v>
      </c>
      <c r="D4271" t="s">
        <v>36</v>
      </c>
      <c r="E4271" t="s">
        <v>18</v>
      </c>
      <c r="F4271" t="s">
        <v>45</v>
      </c>
      <c r="G4271" t="s">
        <v>25</v>
      </c>
      <c r="H4271" t="s">
        <v>885</v>
      </c>
      <c r="I4271" t="s">
        <v>63</v>
      </c>
      <c r="J4271" t="s">
        <v>13</v>
      </c>
      <c r="K4271" t="s">
        <v>886</v>
      </c>
      <c r="L4271" t="s">
        <v>30</v>
      </c>
      <c r="N4271" t="str">
        <f>IF(ISBLANK(Sales[[#This Row],[return]]),"No",Sales[[#This Row],[return]])</f>
        <v>No</v>
      </c>
      <c r="O4271" s="2">
        <v>43407</v>
      </c>
      <c r="P4271" s="8" t="str">
        <f>TEXT(DAY(Sales[[#This Row],[OrderDate]]),"ddd")</f>
        <v>Tue</v>
      </c>
      <c r="Q4271" s="8" t="str">
        <f>TEXT(MONTH(Sales[[#This Row],[ShipDate]])*29,"mmm")</f>
        <v>Nov</v>
      </c>
      <c r="R4271">
        <v>1148</v>
      </c>
      <c r="S4271" t="s">
        <v>887</v>
      </c>
      <c r="T4271" t="s">
        <v>28</v>
      </c>
      <c r="U4271">
        <v>98270</v>
      </c>
      <c r="V4271" s="1">
        <v>0</v>
      </c>
      <c r="W4271">
        <v>2</v>
      </c>
      <c r="X4271">
        <v>3</v>
      </c>
      <c r="Y4271">
        <v>9</v>
      </c>
      <c r="AD4271"/>
    </row>
    <row r="4272" spans="1:30" x14ac:dyDescent="0.25">
      <c r="A4272" t="s">
        <v>10</v>
      </c>
      <c r="B4272" s="2">
        <v>43258</v>
      </c>
      <c r="C4272" s="35">
        <f>YEAR(Sales[[#This Row],[ShipDate]])</f>
        <v>2018</v>
      </c>
      <c r="D4272" t="s">
        <v>113</v>
      </c>
      <c r="E4272" t="s">
        <v>18</v>
      </c>
      <c r="F4272" t="s">
        <v>39</v>
      </c>
      <c r="G4272" t="s">
        <v>25</v>
      </c>
      <c r="H4272" t="s">
        <v>583</v>
      </c>
      <c r="I4272" t="s">
        <v>585</v>
      </c>
      <c r="J4272" t="s">
        <v>13</v>
      </c>
      <c r="K4272" t="s">
        <v>320</v>
      </c>
      <c r="L4272" t="s">
        <v>92</v>
      </c>
      <c r="N4272" t="str">
        <f>IF(ISBLANK(Sales[[#This Row],[return]]),"No",Sales[[#This Row],[return]])</f>
        <v>No</v>
      </c>
      <c r="O4272" s="2">
        <v>43257</v>
      </c>
      <c r="P4272" s="8" t="str">
        <f>TEXT(DAY(Sales[[#This Row],[OrderDate]]),"ddd")</f>
        <v>Fri</v>
      </c>
      <c r="Q4272" s="8" t="str">
        <f>TEXT(MONTH(Sales[[#This Row],[ShipDate]])*29,"mmm")</f>
        <v>Jun</v>
      </c>
      <c r="R4272">
        <v>982</v>
      </c>
      <c r="S4272" t="s">
        <v>705</v>
      </c>
      <c r="T4272" t="s">
        <v>90</v>
      </c>
      <c r="U4272">
        <v>1852</v>
      </c>
      <c r="V4272" s="1">
        <v>0</v>
      </c>
      <c r="W4272">
        <v>207</v>
      </c>
      <c r="X4272">
        <v>5</v>
      </c>
      <c r="Y4272">
        <v>714</v>
      </c>
      <c r="AD4272"/>
    </row>
    <row r="4273" spans="1:30" x14ac:dyDescent="0.25">
      <c r="A4273" t="s">
        <v>24</v>
      </c>
      <c r="B4273" s="2">
        <v>43243</v>
      </c>
      <c r="C4273" s="35">
        <f>YEAR(Sales[[#This Row],[ShipDate]])</f>
        <v>2018</v>
      </c>
      <c r="D4273" t="s">
        <v>113</v>
      </c>
      <c r="E4273" t="s">
        <v>31</v>
      </c>
      <c r="F4273" t="s">
        <v>59</v>
      </c>
      <c r="G4273" t="s">
        <v>25</v>
      </c>
      <c r="H4273" t="s">
        <v>652</v>
      </c>
      <c r="I4273" t="s">
        <v>655</v>
      </c>
      <c r="J4273" t="s">
        <v>13</v>
      </c>
      <c r="K4273" t="s">
        <v>1076</v>
      </c>
      <c r="L4273" t="s">
        <v>92</v>
      </c>
      <c r="N4273" t="str">
        <f>IF(ISBLANK(Sales[[#This Row],[return]]),"No",Sales[[#This Row],[return]])</f>
        <v>No</v>
      </c>
      <c r="O4273" s="2">
        <v>43241</v>
      </c>
      <c r="P4273" s="8" t="str">
        <f>TEXT(DAY(Sales[[#This Row],[OrderDate]]),"ddd")</f>
        <v>Sat</v>
      </c>
      <c r="Q4273" s="8" t="str">
        <f>TEXT(MONTH(Sales[[#This Row],[ShipDate]])*29,"mmm")</f>
        <v>May</v>
      </c>
      <c r="R4273">
        <v>538</v>
      </c>
      <c r="S4273" t="s">
        <v>109</v>
      </c>
      <c r="T4273" t="s">
        <v>90</v>
      </c>
      <c r="U4273">
        <v>2886</v>
      </c>
      <c r="V4273" s="1">
        <v>0</v>
      </c>
      <c r="W4273">
        <v>55</v>
      </c>
      <c r="X4273">
        <v>2</v>
      </c>
      <c r="Y4273">
        <v>112</v>
      </c>
      <c r="AD4273"/>
    </row>
    <row r="4274" spans="1:30" x14ac:dyDescent="0.25">
      <c r="A4274" t="s">
        <v>24</v>
      </c>
      <c r="B4274" s="2">
        <v>43382</v>
      </c>
      <c r="C4274" s="35">
        <f>YEAR(Sales[[#This Row],[ShipDate]])</f>
        <v>2018</v>
      </c>
      <c r="D4274" t="s">
        <v>113</v>
      </c>
      <c r="E4274" t="s">
        <v>31</v>
      </c>
      <c r="F4274" t="s">
        <v>340</v>
      </c>
      <c r="G4274" t="s">
        <v>46</v>
      </c>
      <c r="H4274" t="s">
        <v>1904</v>
      </c>
      <c r="I4274" t="s">
        <v>63</v>
      </c>
      <c r="J4274" t="s">
        <v>13</v>
      </c>
      <c r="K4274" t="s">
        <v>2679</v>
      </c>
      <c r="L4274" t="s">
        <v>30</v>
      </c>
      <c r="N4274" t="str">
        <f>IF(ISBLANK(Sales[[#This Row],[return]]),"No",Sales[[#This Row],[return]])</f>
        <v>No</v>
      </c>
      <c r="O4274" s="2">
        <v>43380</v>
      </c>
      <c r="P4274" s="8" t="str">
        <f>TEXT(DAY(Sales[[#This Row],[OrderDate]]),"ddd")</f>
        <v>Sat</v>
      </c>
      <c r="Q4274" s="8" t="str">
        <f>TEXT(MONTH(Sales[[#This Row],[ShipDate]])*29,"mmm")</f>
        <v>Oct</v>
      </c>
      <c r="R4274">
        <v>1224</v>
      </c>
      <c r="S4274" t="s">
        <v>2510</v>
      </c>
      <c r="T4274" t="s">
        <v>28</v>
      </c>
      <c r="U4274">
        <v>99207</v>
      </c>
      <c r="V4274" s="1">
        <v>0.2</v>
      </c>
      <c r="W4274">
        <v>63</v>
      </c>
      <c r="X4274">
        <v>3</v>
      </c>
      <c r="Y4274">
        <v>838</v>
      </c>
      <c r="AD4274"/>
    </row>
    <row r="4275" spans="1:30" x14ac:dyDescent="0.25">
      <c r="A4275" t="s">
        <v>40</v>
      </c>
      <c r="B4275" s="2">
        <v>43183</v>
      </c>
      <c r="C4275" s="35">
        <f>YEAR(Sales[[#This Row],[ShipDate]])</f>
        <v>2018</v>
      </c>
      <c r="D4275" t="s">
        <v>36</v>
      </c>
      <c r="E4275" t="s">
        <v>69</v>
      </c>
      <c r="F4275" t="s">
        <v>38</v>
      </c>
      <c r="G4275" t="s">
        <v>11</v>
      </c>
      <c r="H4275" t="s">
        <v>2963</v>
      </c>
      <c r="I4275" t="s">
        <v>299</v>
      </c>
      <c r="J4275" t="s">
        <v>13</v>
      </c>
      <c r="K4275" t="s">
        <v>2964</v>
      </c>
      <c r="L4275" t="s">
        <v>68</v>
      </c>
      <c r="N4275" t="str">
        <f>IF(ISBLANK(Sales[[#This Row],[return]]),"No",Sales[[#This Row],[return]])</f>
        <v>No</v>
      </c>
      <c r="O4275" s="2">
        <v>43179</v>
      </c>
      <c r="P4275" s="8" t="str">
        <f>TEXT(DAY(Sales[[#This Row],[OrderDate]]),"ddd")</f>
        <v>Fri</v>
      </c>
      <c r="Q4275" s="8" t="str">
        <f>TEXT(MONTH(Sales[[#This Row],[ShipDate]])*29,"mmm")</f>
        <v>Mar</v>
      </c>
      <c r="R4275">
        <v>429</v>
      </c>
      <c r="S4275" t="s">
        <v>1073</v>
      </c>
      <c r="T4275" t="s">
        <v>66</v>
      </c>
      <c r="U4275">
        <v>63376</v>
      </c>
      <c r="V4275" s="1">
        <v>0</v>
      </c>
      <c r="W4275">
        <v>146</v>
      </c>
      <c r="X4275">
        <v>4</v>
      </c>
      <c r="Y4275">
        <v>697</v>
      </c>
      <c r="AD4275"/>
    </row>
    <row r="4276" spans="1:30" x14ac:dyDescent="0.25">
      <c r="A4276" t="s">
        <v>10</v>
      </c>
      <c r="B4276" s="2">
        <v>43435</v>
      </c>
      <c r="C4276" s="35">
        <f>YEAR(Sales[[#This Row],[ShipDate]])</f>
        <v>2018</v>
      </c>
      <c r="D4276" t="s">
        <v>607</v>
      </c>
      <c r="E4276" t="s">
        <v>18</v>
      </c>
      <c r="F4276" t="s">
        <v>48</v>
      </c>
      <c r="G4276" t="s">
        <v>46</v>
      </c>
      <c r="H4276" t="s">
        <v>1393</v>
      </c>
      <c r="I4276" t="s">
        <v>58</v>
      </c>
      <c r="J4276" t="s">
        <v>13</v>
      </c>
      <c r="K4276" t="s">
        <v>639</v>
      </c>
      <c r="L4276" t="s">
        <v>17</v>
      </c>
      <c r="N4276" t="str">
        <f>IF(ISBLANK(Sales[[#This Row],[return]]),"No",Sales[[#This Row],[return]])</f>
        <v>No</v>
      </c>
      <c r="O4276" s="2">
        <v>43435</v>
      </c>
      <c r="P4276" s="8" t="str">
        <f>TEXT(DAY(Sales[[#This Row],[OrderDate]]),"ddd")</f>
        <v>Sun</v>
      </c>
      <c r="Q4276" s="8" t="str">
        <f>TEXT(MONTH(Sales[[#This Row],[ShipDate]])*29,"mmm")</f>
        <v>Dec</v>
      </c>
      <c r="R4276">
        <v>940</v>
      </c>
      <c r="S4276" t="s">
        <v>2348</v>
      </c>
      <c r="T4276" t="s">
        <v>15</v>
      </c>
      <c r="U4276">
        <v>27604</v>
      </c>
      <c r="V4276" s="1">
        <v>0.2</v>
      </c>
      <c r="W4276">
        <v>86</v>
      </c>
      <c r="X4276">
        <v>9</v>
      </c>
      <c r="Y4276">
        <v>864</v>
      </c>
      <c r="AD4276"/>
    </row>
    <row r="4277" spans="1:30" x14ac:dyDescent="0.25">
      <c r="A4277" t="s">
        <v>40</v>
      </c>
      <c r="B4277" s="2">
        <v>43418</v>
      </c>
      <c r="C4277" s="35">
        <f>YEAR(Sales[[#This Row],[ShipDate]])</f>
        <v>2018</v>
      </c>
      <c r="D4277" t="s">
        <v>36</v>
      </c>
      <c r="E4277" t="s">
        <v>18</v>
      </c>
      <c r="F4277" t="s">
        <v>50</v>
      </c>
      <c r="G4277" t="s">
        <v>25</v>
      </c>
      <c r="H4277" t="s">
        <v>146</v>
      </c>
      <c r="I4277" t="s">
        <v>149</v>
      </c>
      <c r="J4277" t="s">
        <v>13</v>
      </c>
      <c r="K4277" t="s">
        <v>1498</v>
      </c>
      <c r="L4277" t="s">
        <v>92</v>
      </c>
      <c r="N4277" t="str">
        <f>IF(ISBLANK(Sales[[#This Row],[return]]),"No",Sales[[#This Row],[return]])</f>
        <v>No</v>
      </c>
      <c r="O4277" s="2">
        <v>43414</v>
      </c>
      <c r="P4277" s="8" t="str">
        <f>TEXT(DAY(Sales[[#This Row],[OrderDate]]),"ddd")</f>
        <v>Tue</v>
      </c>
      <c r="Q4277" s="8" t="str">
        <f>TEXT(MONTH(Sales[[#This Row],[ShipDate]])*29,"mmm")</f>
        <v>Nov</v>
      </c>
      <c r="R4277">
        <v>1317</v>
      </c>
      <c r="S4277" t="s">
        <v>490</v>
      </c>
      <c r="T4277" t="s">
        <v>90</v>
      </c>
      <c r="U4277">
        <v>10009</v>
      </c>
      <c r="V4277" s="1">
        <v>0.2</v>
      </c>
      <c r="W4277">
        <v>1</v>
      </c>
      <c r="X4277">
        <v>1</v>
      </c>
      <c r="Y4277">
        <v>4</v>
      </c>
      <c r="AD4277"/>
    </row>
    <row r="4278" spans="1:30" x14ac:dyDescent="0.25">
      <c r="A4278" t="s">
        <v>40</v>
      </c>
      <c r="B4278" s="2">
        <v>43418</v>
      </c>
      <c r="C4278" s="35">
        <f>YEAR(Sales[[#This Row],[ShipDate]])</f>
        <v>2018</v>
      </c>
      <c r="D4278" t="s">
        <v>36</v>
      </c>
      <c r="E4278" t="s">
        <v>18</v>
      </c>
      <c r="F4278" t="s">
        <v>48</v>
      </c>
      <c r="G4278" t="s">
        <v>46</v>
      </c>
      <c r="H4278" t="s">
        <v>146</v>
      </c>
      <c r="I4278" t="s">
        <v>149</v>
      </c>
      <c r="J4278" t="s">
        <v>13</v>
      </c>
      <c r="K4278" t="s">
        <v>1498</v>
      </c>
      <c r="L4278" t="s">
        <v>92</v>
      </c>
      <c r="N4278" t="str">
        <f>IF(ISBLANK(Sales[[#This Row],[return]]),"No",Sales[[#This Row],[return]])</f>
        <v>No</v>
      </c>
      <c r="O4278" s="2">
        <v>43414</v>
      </c>
      <c r="P4278" s="8" t="str">
        <f>TEXT(DAY(Sales[[#This Row],[OrderDate]]),"ddd")</f>
        <v>Tue</v>
      </c>
      <c r="Q4278" s="8" t="str">
        <f>TEXT(MONTH(Sales[[#This Row],[ShipDate]])*29,"mmm")</f>
        <v>Nov</v>
      </c>
      <c r="R4278">
        <v>340</v>
      </c>
      <c r="S4278" t="s">
        <v>2321</v>
      </c>
      <c r="T4278" t="s">
        <v>90</v>
      </c>
      <c r="U4278">
        <v>10009</v>
      </c>
      <c r="V4278" s="1">
        <v>0</v>
      </c>
      <c r="W4278">
        <v>220</v>
      </c>
      <c r="X4278">
        <v>7</v>
      </c>
      <c r="Y4278">
        <v>882</v>
      </c>
      <c r="AD4278"/>
    </row>
    <row r="4279" spans="1:30" x14ac:dyDescent="0.25">
      <c r="A4279" t="s">
        <v>40</v>
      </c>
      <c r="B4279" s="2">
        <v>43264</v>
      </c>
      <c r="C4279" s="35">
        <f>YEAR(Sales[[#This Row],[ShipDate]])</f>
        <v>2018</v>
      </c>
      <c r="D4279" t="s">
        <v>19</v>
      </c>
      <c r="E4279" t="s">
        <v>18</v>
      </c>
      <c r="F4279" t="s">
        <v>99</v>
      </c>
      <c r="G4279" t="s">
        <v>46</v>
      </c>
      <c r="H4279" t="s">
        <v>146</v>
      </c>
      <c r="I4279" t="s">
        <v>149</v>
      </c>
      <c r="J4279" t="s">
        <v>13</v>
      </c>
      <c r="K4279" t="s">
        <v>1566</v>
      </c>
      <c r="L4279" t="s">
        <v>92</v>
      </c>
      <c r="N4279" t="str">
        <f>IF(ISBLANK(Sales[[#This Row],[return]]),"No",Sales[[#This Row],[return]])</f>
        <v>No</v>
      </c>
      <c r="O4279" s="2">
        <v>43262</v>
      </c>
      <c r="P4279" s="8" t="str">
        <f>TEXT(DAY(Sales[[#This Row],[OrderDate]]),"ddd")</f>
        <v>Wed</v>
      </c>
      <c r="Q4279" s="8" t="str">
        <f>TEXT(MONTH(Sales[[#This Row],[ShipDate]])*29,"mmm")</f>
        <v>Jun</v>
      </c>
      <c r="R4279">
        <v>1329</v>
      </c>
      <c r="S4279" t="s">
        <v>2433</v>
      </c>
      <c r="T4279" t="s">
        <v>90</v>
      </c>
      <c r="U4279">
        <v>10035</v>
      </c>
      <c r="V4279" s="1">
        <v>0</v>
      </c>
      <c r="W4279">
        <v>72</v>
      </c>
      <c r="X4279">
        <v>3</v>
      </c>
      <c r="Y4279">
        <v>240</v>
      </c>
      <c r="AD4279"/>
    </row>
    <row r="4280" spans="1:30" x14ac:dyDescent="0.25">
      <c r="A4280" t="s">
        <v>24</v>
      </c>
      <c r="B4280" s="2">
        <v>43195</v>
      </c>
      <c r="C4280" s="35">
        <f>YEAR(Sales[[#This Row],[ShipDate]])</f>
        <v>2018</v>
      </c>
      <c r="D4280" t="s">
        <v>19</v>
      </c>
      <c r="E4280" t="s">
        <v>69</v>
      </c>
      <c r="F4280" t="s">
        <v>43</v>
      </c>
      <c r="G4280" t="s">
        <v>11</v>
      </c>
      <c r="H4280" t="s">
        <v>249</v>
      </c>
      <c r="I4280" t="s">
        <v>598</v>
      </c>
      <c r="J4280" t="s">
        <v>13</v>
      </c>
      <c r="K4280" t="s">
        <v>2946</v>
      </c>
      <c r="L4280" t="s">
        <v>17</v>
      </c>
      <c r="N4280" t="str">
        <f>IF(ISBLANK(Sales[[#This Row],[return]]),"No",Sales[[#This Row],[return]])</f>
        <v>No</v>
      </c>
      <c r="O4280" s="2">
        <v>43191</v>
      </c>
      <c r="P4280" s="8" t="str">
        <f>TEXT(DAY(Sales[[#This Row],[OrderDate]]),"ddd")</f>
        <v>Sun</v>
      </c>
      <c r="Q4280" s="8" t="str">
        <f>TEXT(MONTH(Sales[[#This Row],[ShipDate]])*29,"mmm")</f>
        <v>Apr</v>
      </c>
      <c r="R4280">
        <v>1352</v>
      </c>
      <c r="S4280" t="s">
        <v>489</v>
      </c>
      <c r="T4280" t="s">
        <v>15</v>
      </c>
      <c r="U4280">
        <v>31907</v>
      </c>
      <c r="V4280" s="1">
        <v>0</v>
      </c>
      <c r="W4280">
        <v>3</v>
      </c>
      <c r="X4280">
        <v>4</v>
      </c>
      <c r="Y4280">
        <v>7</v>
      </c>
      <c r="AD4280"/>
    </row>
    <row r="4281" spans="1:30" x14ac:dyDescent="0.25">
      <c r="A4281" t="s">
        <v>10</v>
      </c>
      <c r="B4281" s="2">
        <v>43182</v>
      </c>
      <c r="C4281" s="35">
        <f>YEAR(Sales[[#This Row],[ShipDate]])</f>
        <v>2018</v>
      </c>
      <c r="D4281" t="s">
        <v>36</v>
      </c>
      <c r="E4281" t="s">
        <v>18</v>
      </c>
      <c r="F4281" t="s">
        <v>45</v>
      </c>
      <c r="G4281" t="s">
        <v>25</v>
      </c>
      <c r="H4281" t="s">
        <v>2179</v>
      </c>
      <c r="I4281" t="s">
        <v>585</v>
      </c>
      <c r="J4281" t="s">
        <v>13</v>
      </c>
      <c r="K4281" t="s">
        <v>1532</v>
      </c>
      <c r="L4281" t="s">
        <v>92</v>
      </c>
      <c r="N4281" t="str">
        <f>IF(ISBLANK(Sales[[#This Row],[return]]),"No",Sales[[#This Row],[return]])</f>
        <v>No</v>
      </c>
      <c r="O4281" s="2">
        <v>43176</v>
      </c>
      <c r="P4281" s="8" t="str">
        <f>TEXT(DAY(Sales[[#This Row],[OrderDate]]),"ddd")</f>
        <v>Tue</v>
      </c>
      <c r="Q4281" s="8" t="str">
        <f>TEXT(MONTH(Sales[[#This Row],[ShipDate]])*29,"mmm")</f>
        <v>Mar</v>
      </c>
      <c r="R4281">
        <v>1162</v>
      </c>
      <c r="S4281" t="s">
        <v>724</v>
      </c>
      <c r="T4281" t="s">
        <v>90</v>
      </c>
      <c r="U4281">
        <v>2148</v>
      </c>
      <c r="V4281" s="1">
        <v>0</v>
      </c>
      <c r="W4281">
        <v>10</v>
      </c>
      <c r="X4281">
        <v>2</v>
      </c>
      <c r="Y4281">
        <v>40</v>
      </c>
      <c r="AD4281"/>
    </row>
    <row r="4282" spans="1:30" x14ac:dyDescent="0.25">
      <c r="A4282" t="s">
        <v>10</v>
      </c>
      <c r="B4282" s="2">
        <v>43265</v>
      </c>
      <c r="C4282" s="35">
        <f>YEAR(Sales[[#This Row],[ShipDate]])</f>
        <v>2018</v>
      </c>
      <c r="D4282" t="s">
        <v>607</v>
      </c>
      <c r="E4282" t="s">
        <v>31</v>
      </c>
      <c r="F4282" t="s">
        <v>38</v>
      </c>
      <c r="G4282" t="s">
        <v>11</v>
      </c>
      <c r="H4282" t="s">
        <v>861</v>
      </c>
      <c r="I4282" t="s">
        <v>32</v>
      </c>
      <c r="J4282" t="s">
        <v>13</v>
      </c>
      <c r="K4282" t="s">
        <v>730</v>
      </c>
      <c r="L4282" t="s">
        <v>30</v>
      </c>
      <c r="N4282" t="str">
        <f>IF(ISBLANK(Sales[[#This Row],[return]]),"No",Sales[[#This Row],[return]])</f>
        <v>No</v>
      </c>
      <c r="O4282" s="2">
        <v>43265</v>
      </c>
      <c r="P4282" s="8" t="str">
        <f>TEXT(DAY(Sales[[#This Row],[OrderDate]]),"ddd")</f>
        <v>Sat</v>
      </c>
      <c r="Q4282" s="8" t="str">
        <f>TEXT(MONTH(Sales[[#This Row],[ShipDate]])*29,"mmm")</f>
        <v>Jun</v>
      </c>
      <c r="R4282">
        <v>383</v>
      </c>
      <c r="S4282" t="s">
        <v>1367</v>
      </c>
      <c r="T4282" t="s">
        <v>28</v>
      </c>
      <c r="U4282">
        <v>92804</v>
      </c>
      <c r="V4282" s="1">
        <v>0.2</v>
      </c>
      <c r="W4282">
        <v>81</v>
      </c>
      <c r="X4282">
        <v>7</v>
      </c>
      <c r="Y4282">
        <v>1293</v>
      </c>
      <c r="AD4282"/>
    </row>
    <row r="4283" spans="1:30" x14ac:dyDescent="0.25">
      <c r="A4283" t="s">
        <v>24</v>
      </c>
      <c r="B4283" s="2">
        <v>43191</v>
      </c>
      <c r="C4283" s="35">
        <f>YEAR(Sales[[#This Row],[ShipDate]])</f>
        <v>2018</v>
      </c>
      <c r="D4283" t="s">
        <v>113</v>
      </c>
      <c r="E4283" t="s">
        <v>31</v>
      </c>
      <c r="F4283" t="s">
        <v>59</v>
      </c>
      <c r="G4283" t="s">
        <v>25</v>
      </c>
      <c r="H4283" t="s">
        <v>2183</v>
      </c>
      <c r="I4283" t="s">
        <v>371</v>
      </c>
      <c r="J4283" t="s">
        <v>13</v>
      </c>
      <c r="K4283" t="s">
        <v>2601</v>
      </c>
      <c r="L4283" t="s">
        <v>92</v>
      </c>
      <c r="N4283" t="str">
        <f>IF(ISBLANK(Sales[[#This Row],[return]]),"No",Sales[[#This Row],[return]])</f>
        <v>No</v>
      </c>
      <c r="O4283" s="2">
        <v>43189</v>
      </c>
      <c r="P4283" s="8" t="str">
        <f>TEXT(DAY(Sales[[#This Row],[OrderDate]]),"ddd")</f>
        <v>Mon</v>
      </c>
      <c r="Q4283" s="8" t="str">
        <f>TEXT(MONTH(Sales[[#This Row],[ShipDate]])*29,"mmm")</f>
        <v>Apr</v>
      </c>
      <c r="R4283">
        <v>1669</v>
      </c>
      <c r="S4283" t="s">
        <v>2135</v>
      </c>
      <c r="T4283" t="s">
        <v>90</v>
      </c>
      <c r="U4283">
        <v>6360</v>
      </c>
      <c r="V4283" s="1">
        <v>0</v>
      </c>
      <c r="W4283">
        <v>6</v>
      </c>
      <c r="X4283">
        <v>1</v>
      </c>
      <c r="Y4283">
        <v>11</v>
      </c>
      <c r="AD4283"/>
    </row>
    <row r="4284" spans="1:30" x14ac:dyDescent="0.25">
      <c r="A4284" t="s">
        <v>40</v>
      </c>
      <c r="B4284" s="2">
        <v>43310</v>
      </c>
      <c r="C4284" s="35">
        <f>YEAR(Sales[[#This Row],[ShipDate]])</f>
        <v>2018</v>
      </c>
      <c r="D4284" t="s">
        <v>36</v>
      </c>
      <c r="E4284" t="s">
        <v>69</v>
      </c>
      <c r="F4284" t="s">
        <v>104</v>
      </c>
      <c r="G4284" t="s">
        <v>25</v>
      </c>
      <c r="H4284" t="s">
        <v>107</v>
      </c>
      <c r="I4284" t="s">
        <v>70</v>
      </c>
      <c r="J4284" t="s">
        <v>13</v>
      </c>
      <c r="K4284" t="s">
        <v>2919</v>
      </c>
      <c r="L4284" t="s">
        <v>68</v>
      </c>
      <c r="N4284" t="str">
        <f>IF(ISBLANK(Sales[[#This Row],[return]]),"No",Sales[[#This Row],[return]])</f>
        <v>No</v>
      </c>
      <c r="O4284" s="2">
        <v>43306</v>
      </c>
      <c r="P4284" s="8" t="str">
        <f>TEXT(DAY(Sales[[#This Row],[OrderDate]]),"ddd")</f>
        <v>Wed</v>
      </c>
      <c r="Q4284" s="8" t="str">
        <f>TEXT(MONTH(Sales[[#This Row],[ShipDate]])*29,"mmm")</f>
        <v>Jul</v>
      </c>
      <c r="R4284">
        <v>1324</v>
      </c>
      <c r="S4284" t="s">
        <v>2842</v>
      </c>
      <c r="T4284" t="s">
        <v>66</v>
      </c>
      <c r="U4284">
        <v>77041</v>
      </c>
      <c r="V4284" s="1">
        <v>0.2</v>
      </c>
      <c r="W4284">
        <v>7</v>
      </c>
      <c r="X4284">
        <v>1</v>
      </c>
      <c r="Y4284">
        <v>21</v>
      </c>
      <c r="AD4284"/>
    </row>
    <row r="4285" spans="1:30" x14ac:dyDescent="0.25">
      <c r="A4285" t="s">
        <v>24</v>
      </c>
      <c r="B4285" s="2">
        <v>43451</v>
      </c>
      <c r="C4285" s="35">
        <f>YEAR(Sales[[#This Row],[ShipDate]])</f>
        <v>2018</v>
      </c>
      <c r="D4285" t="s">
        <v>36</v>
      </c>
      <c r="E4285" t="s">
        <v>18</v>
      </c>
      <c r="F4285" t="s">
        <v>52</v>
      </c>
      <c r="G4285" t="s">
        <v>25</v>
      </c>
      <c r="H4285" t="s">
        <v>60</v>
      </c>
      <c r="I4285" t="s">
        <v>63</v>
      </c>
      <c r="J4285" t="s">
        <v>13</v>
      </c>
      <c r="K4285" t="s">
        <v>1031</v>
      </c>
      <c r="L4285" t="s">
        <v>30</v>
      </c>
      <c r="N4285" t="str">
        <f>IF(ISBLANK(Sales[[#This Row],[return]]),"No",Sales[[#This Row],[return]])</f>
        <v>No</v>
      </c>
      <c r="O4285" s="2">
        <v>43444</v>
      </c>
      <c r="P4285" s="8" t="str">
        <f>TEXT(DAY(Sales[[#This Row],[OrderDate]]),"ddd")</f>
        <v>Tue</v>
      </c>
      <c r="Q4285" s="8" t="str">
        <f>TEXT(MONTH(Sales[[#This Row],[ShipDate]])*29,"mmm")</f>
        <v>Dec</v>
      </c>
      <c r="R4285">
        <v>794</v>
      </c>
      <c r="S4285" t="s">
        <v>2253</v>
      </c>
      <c r="T4285" t="s">
        <v>28</v>
      </c>
      <c r="U4285">
        <v>98105</v>
      </c>
      <c r="V4285" s="1">
        <v>0</v>
      </c>
      <c r="W4285">
        <v>12</v>
      </c>
      <c r="X4285">
        <v>3</v>
      </c>
      <c r="Y4285">
        <v>35</v>
      </c>
      <c r="AD4285"/>
    </row>
    <row r="4286" spans="1:30" x14ac:dyDescent="0.25">
      <c r="A4286" t="s">
        <v>24</v>
      </c>
      <c r="B4286" s="2">
        <v>43451</v>
      </c>
      <c r="C4286" s="35">
        <f>YEAR(Sales[[#This Row],[ShipDate]])</f>
        <v>2018</v>
      </c>
      <c r="D4286" t="s">
        <v>36</v>
      </c>
      <c r="E4286" t="s">
        <v>18</v>
      </c>
      <c r="F4286" t="s">
        <v>52</v>
      </c>
      <c r="G4286" t="s">
        <v>25</v>
      </c>
      <c r="H4286" t="s">
        <v>60</v>
      </c>
      <c r="I4286" t="s">
        <v>63</v>
      </c>
      <c r="J4286" t="s">
        <v>13</v>
      </c>
      <c r="K4286" t="s">
        <v>1031</v>
      </c>
      <c r="L4286" t="s">
        <v>30</v>
      </c>
      <c r="N4286" t="str">
        <f>IF(ISBLANK(Sales[[#This Row],[return]]),"No",Sales[[#This Row],[return]])</f>
        <v>No</v>
      </c>
      <c r="O4286" s="2">
        <v>43444</v>
      </c>
      <c r="P4286" s="8" t="str">
        <f>TEXT(DAY(Sales[[#This Row],[OrderDate]]),"ddd")</f>
        <v>Tue</v>
      </c>
      <c r="Q4286" s="8" t="str">
        <f>TEXT(MONTH(Sales[[#This Row],[ShipDate]])*29,"mmm")</f>
        <v>Dec</v>
      </c>
      <c r="R4286">
        <v>811</v>
      </c>
      <c r="S4286" t="s">
        <v>2022</v>
      </c>
      <c r="T4286" t="s">
        <v>28</v>
      </c>
      <c r="U4286">
        <v>98105</v>
      </c>
      <c r="V4286" s="1">
        <v>0</v>
      </c>
      <c r="W4286">
        <v>23</v>
      </c>
      <c r="X4286">
        <v>3</v>
      </c>
      <c r="Y4286">
        <v>65</v>
      </c>
      <c r="AD4286"/>
    </row>
    <row r="4287" spans="1:30" x14ac:dyDescent="0.25">
      <c r="A4287" t="s">
        <v>24</v>
      </c>
      <c r="B4287" s="2">
        <v>43451</v>
      </c>
      <c r="C4287" s="35">
        <f>YEAR(Sales[[#This Row],[ShipDate]])</f>
        <v>2018</v>
      </c>
      <c r="D4287" t="s">
        <v>36</v>
      </c>
      <c r="E4287" t="s">
        <v>18</v>
      </c>
      <c r="F4287" t="s">
        <v>59</v>
      </c>
      <c r="G4287" t="s">
        <v>25</v>
      </c>
      <c r="H4287" t="s">
        <v>60</v>
      </c>
      <c r="I4287" t="s">
        <v>63</v>
      </c>
      <c r="J4287" t="s">
        <v>13</v>
      </c>
      <c r="K4287" t="s">
        <v>1031</v>
      </c>
      <c r="L4287" t="s">
        <v>30</v>
      </c>
      <c r="N4287" t="str">
        <f>IF(ISBLANK(Sales[[#This Row],[return]]),"No",Sales[[#This Row],[return]])</f>
        <v>No</v>
      </c>
      <c r="O4287" s="2">
        <v>43444</v>
      </c>
      <c r="P4287" s="8" t="str">
        <f>TEXT(DAY(Sales[[#This Row],[OrderDate]]),"ddd")</f>
        <v>Tue</v>
      </c>
      <c r="Q4287" s="8" t="str">
        <f>TEXT(MONTH(Sales[[#This Row],[ShipDate]])*29,"mmm")</f>
        <v>Dec</v>
      </c>
      <c r="R4287">
        <v>1787</v>
      </c>
      <c r="S4287" t="s">
        <v>2185</v>
      </c>
      <c r="T4287" t="s">
        <v>28</v>
      </c>
      <c r="U4287">
        <v>98105</v>
      </c>
      <c r="V4287" s="1">
        <v>0</v>
      </c>
      <c r="W4287">
        <v>56</v>
      </c>
      <c r="X4287">
        <v>4</v>
      </c>
      <c r="Y4287">
        <v>124</v>
      </c>
      <c r="AD4287"/>
    </row>
    <row r="4288" spans="1:30" x14ac:dyDescent="0.25">
      <c r="A4288" t="s">
        <v>24</v>
      </c>
      <c r="B4288" s="2">
        <v>43451</v>
      </c>
      <c r="C4288" s="35">
        <f>YEAR(Sales[[#This Row],[ShipDate]])</f>
        <v>2018</v>
      </c>
      <c r="D4288" t="s">
        <v>36</v>
      </c>
      <c r="E4288" t="s">
        <v>18</v>
      </c>
      <c r="F4288" t="s">
        <v>50</v>
      </c>
      <c r="G4288" t="s">
        <v>25</v>
      </c>
      <c r="H4288" t="s">
        <v>60</v>
      </c>
      <c r="I4288" t="s">
        <v>63</v>
      </c>
      <c r="J4288" t="s">
        <v>13</v>
      </c>
      <c r="K4288" t="s">
        <v>1031</v>
      </c>
      <c r="L4288" t="s">
        <v>30</v>
      </c>
      <c r="N4288" t="str">
        <f>IF(ISBLANK(Sales[[#This Row],[return]]),"No",Sales[[#This Row],[return]])</f>
        <v>No</v>
      </c>
      <c r="O4288" s="2">
        <v>43444</v>
      </c>
      <c r="P4288" s="8" t="str">
        <f>TEXT(DAY(Sales[[#This Row],[OrderDate]]),"ddd")</f>
        <v>Tue</v>
      </c>
      <c r="Q4288" s="8" t="str">
        <f>TEXT(MONTH(Sales[[#This Row],[ShipDate]])*29,"mmm")</f>
        <v>Dec</v>
      </c>
      <c r="R4288">
        <v>685</v>
      </c>
      <c r="S4288" t="s">
        <v>1990</v>
      </c>
      <c r="T4288" t="s">
        <v>28</v>
      </c>
      <c r="U4288">
        <v>98105</v>
      </c>
      <c r="V4288" s="1">
        <v>0.2</v>
      </c>
      <c r="W4288">
        <v>52</v>
      </c>
      <c r="X4288">
        <v>3</v>
      </c>
      <c r="Y4288">
        <v>154</v>
      </c>
      <c r="AD4288"/>
    </row>
    <row r="4289" spans="1:30" x14ac:dyDescent="0.25">
      <c r="A4289" t="s">
        <v>24</v>
      </c>
      <c r="B4289" s="2">
        <v>43451</v>
      </c>
      <c r="C4289" s="35">
        <f>YEAR(Sales[[#This Row],[ShipDate]])</f>
        <v>2018</v>
      </c>
      <c r="D4289" t="s">
        <v>36</v>
      </c>
      <c r="E4289" t="s">
        <v>18</v>
      </c>
      <c r="F4289" t="s">
        <v>99</v>
      </c>
      <c r="G4289" t="s">
        <v>46</v>
      </c>
      <c r="H4289" t="s">
        <v>60</v>
      </c>
      <c r="I4289" t="s">
        <v>63</v>
      </c>
      <c r="J4289" t="s">
        <v>13</v>
      </c>
      <c r="K4289" t="s">
        <v>1031</v>
      </c>
      <c r="L4289" t="s">
        <v>30</v>
      </c>
      <c r="N4289" t="str">
        <f>IF(ISBLANK(Sales[[#This Row],[return]]),"No",Sales[[#This Row],[return]])</f>
        <v>No</v>
      </c>
      <c r="O4289" s="2">
        <v>43444</v>
      </c>
      <c r="P4289" s="8" t="str">
        <f>TEXT(DAY(Sales[[#This Row],[OrderDate]]),"ddd")</f>
        <v>Tue</v>
      </c>
      <c r="Q4289" s="8" t="str">
        <f>TEXT(MONTH(Sales[[#This Row],[ShipDate]])*29,"mmm")</f>
        <v>Dec</v>
      </c>
      <c r="R4289">
        <v>966</v>
      </c>
      <c r="S4289" t="s">
        <v>2333</v>
      </c>
      <c r="T4289" t="s">
        <v>28</v>
      </c>
      <c r="U4289">
        <v>98105</v>
      </c>
      <c r="V4289" s="1">
        <v>0</v>
      </c>
      <c r="W4289">
        <v>9</v>
      </c>
      <c r="X4289">
        <v>5</v>
      </c>
      <c r="Y4289">
        <v>45</v>
      </c>
      <c r="AD4289"/>
    </row>
    <row r="4290" spans="1:30" x14ac:dyDescent="0.25">
      <c r="A4290" t="s">
        <v>24</v>
      </c>
      <c r="B4290" s="2">
        <v>43204</v>
      </c>
      <c r="C4290" s="35">
        <f>YEAR(Sales[[#This Row],[ShipDate]])</f>
        <v>2018</v>
      </c>
      <c r="D4290" t="s">
        <v>19</v>
      </c>
      <c r="E4290" t="s">
        <v>69</v>
      </c>
      <c r="F4290" t="s">
        <v>50</v>
      </c>
      <c r="G4290" t="s">
        <v>25</v>
      </c>
      <c r="H4290" t="s">
        <v>428</v>
      </c>
      <c r="I4290" t="s">
        <v>133</v>
      </c>
      <c r="J4290" t="s">
        <v>13</v>
      </c>
      <c r="K4290" t="s">
        <v>3021</v>
      </c>
      <c r="L4290" t="s">
        <v>68</v>
      </c>
      <c r="N4290" t="str">
        <f>IF(ISBLANK(Sales[[#This Row],[return]]),"No",Sales[[#This Row],[return]])</f>
        <v>No</v>
      </c>
      <c r="O4290" s="2">
        <v>43199</v>
      </c>
      <c r="P4290" s="8" t="str">
        <f>TEXT(DAY(Sales[[#This Row],[OrderDate]]),"ddd")</f>
        <v>Mon</v>
      </c>
      <c r="Q4290" s="8" t="str">
        <f>TEXT(MONTH(Sales[[#This Row],[ShipDate]])*29,"mmm")</f>
        <v>Apr</v>
      </c>
      <c r="R4290">
        <v>1521</v>
      </c>
      <c r="S4290" t="s">
        <v>795</v>
      </c>
      <c r="T4290" t="s">
        <v>66</v>
      </c>
      <c r="U4290">
        <v>48227</v>
      </c>
      <c r="V4290" s="1">
        <v>0</v>
      </c>
      <c r="W4290">
        <v>2</v>
      </c>
      <c r="X4290">
        <v>2</v>
      </c>
      <c r="Y4290">
        <v>5</v>
      </c>
      <c r="AD4290"/>
    </row>
    <row r="4291" spans="1:30" x14ac:dyDescent="0.25">
      <c r="A4291" t="s">
        <v>24</v>
      </c>
      <c r="B4291" s="2">
        <v>43204</v>
      </c>
      <c r="C4291" s="35">
        <f>YEAR(Sales[[#This Row],[ShipDate]])</f>
        <v>2018</v>
      </c>
      <c r="D4291" t="s">
        <v>19</v>
      </c>
      <c r="E4291" t="s">
        <v>69</v>
      </c>
      <c r="F4291" t="s">
        <v>48</v>
      </c>
      <c r="G4291" t="s">
        <v>46</v>
      </c>
      <c r="H4291" t="s">
        <v>428</v>
      </c>
      <c r="I4291" t="s">
        <v>133</v>
      </c>
      <c r="J4291" t="s">
        <v>13</v>
      </c>
      <c r="K4291" t="s">
        <v>3021</v>
      </c>
      <c r="L4291" t="s">
        <v>68</v>
      </c>
      <c r="N4291" t="str">
        <f>IF(ISBLANK(Sales[[#This Row],[return]]),"No",Sales[[#This Row],[return]])</f>
        <v>No</v>
      </c>
      <c r="O4291" s="2">
        <v>43199</v>
      </c>
      <c r="P4291" s="8" t="str">
        <f>TEXT(DAY(Sales[[#This Row],[OrderDate]]),"ddd")</f>
        <v>Mon</v>
      </c>
      <c r="Q4291" s="8" t="str">
        <f>TEXT(MONTH(Sales[[#This Row],[ShipDate]])*29,"mmm")</f>
        <v>Apr</v>
      </c>
      <c r="R4291">
        <v>1177</v>
      </c>
      <c r="S4291" t="s">
        <v>2445</v>
      </c>
      <c r="T4291" t="s">
        <v>66</v>
      </c>
      <c r="U4291">
        <v>48227</v>
      </c>
      <c r="V4291" s="1">
        <v>0</v>
      </c>
      <c r="W4291">
        <v>135</v>
      </c>
      <c r="X4291">
        <v>2</v>
      </c>
      <c r="Y4291">
        <v>518</v>
      </c>
      <c r="AD4291"/>
    </row>
    <row r="4292" spans="1:30" x14ac:dyDescent="0.25">
      <c r="A4292" t="s">
        <v>40</v>
      </c>
      <c r="B4292" s="2">
        <v>43430</v>
      </c>
      <c r="C4292" s="35">
        <f>YEAR(Sales[[#This Row],[ShipDate]])</f>
        <v>2018</v>
      </c>
      <c r="D4292" t="s">
        <v>19</v>
      </c>
      <c r="E4292" t="s">
        <v>18</v>
      </c>
      <c r="F4292" t="s">
        <v>45</v>
      </c>
      <c r="G4292" t="s">
        <v>25</v>
      </c>
      <c r="H4292" t="s">
        <v>399</v>
      </c>
      <c r="I4292" t="s">
        <v>70</v>
      </c>
      <c r="J4292" t="s">
        <v>13</v>
      </c>
      <c r="K4292" t="s">
        <v>1240</v>
      </c>
      <c r="L4292" t="s">
        <v>68</v>
      </c>
      <c r="N4292" t="str">
        <f>IF(ISBLANK(Sales[[#This Row],[return]]),"No",Sales[[#This Row],[return]])</f>
        <v>No</v>
      </c>
      <c r="O4292" s="2">
        <v>43428</v>
      </c>
      <c r="P4292" s="8" t="str">
        <f>TEXT(DAY(Sales[[#This Row],[OrderDate]]),"ddd")</f>
        <v>Tue</v>
      </c>
      <c r="Q4292" s="8" t="str">
        <f>TEXT(MONTH(Sales[[#This Row],[ShipDate]])*29,"mmm")</f>
        <v>Nov</v>
      </c>
      <c r="R4292">
        <v>520</v>
      </c>
      <c r="S4292" t="s">
        <v>1947</v>
      </c>
      <c r="T4292" t="s">
        <v>66</v>
      </c>
      <c r="U4292">
        <v>75217</v>
      </c>
      <c r="V4292" s="1">
        <v>0.2</v>
      </c>
      <c r="W4292">
        <v>2</v>
      </c>
      <c r="X4292">
        <v>3</v>
      </c>
      <c r="Y4292">
        <v>14</v>
      </c>
      <c r="AD4292"/>
    </row>
    <row r="4293" spans="1:30" x14ac:dyDescent="0.25">
      <c r="A4293" t="s">
        <v>40</v>
      </c>
      <c r="B4293" s="2">
        <v>43430</v>
      </c>
      <c r="C4293" s="35">
        <f>YEAR(Sales[[#This Row],[ShipDate]])</f>
        <v>2018</v>
      </c>
      <c r="D4293" t="s">
        <v>19</v>
      </c>
      <c r="E4293" t="s">
        <v>18</v>
      </c>
      <c r="F4293" t="s">
        <v>150</v>
      </c>
      <c r="G4293" t="s">
        <v>25</v>
      </c>
      <c r="H4293" t="s">
        <v>399</v>
      </c>
      <c r="I4293" t="s">
        <v>70</v>
      </c>
      <c r="J4293" t="s">
        <v>13</v>
      </c>
      <c r="K4293" t="s">
        <v>1240</v>
      </c>
      <c r="L4293" t="s">
        <v>68</v>
      </c>
      <c r="N4293" t="str">
        <f>IF(ISBLANK(Sales[[#This Row],[return]]),"No",Sales[[#This Row],[return]])</f>
        <v>No</v>
      </c>
      <c r="O4293" s="2">
        <v>43428</v>
      </c>
      <c r="P4293" s="8" t="str">
        <f>TEXT(DAY(Sales[[#This Row],[OrderDate]]),"ddd")</f>
        <v>Tue</v>
      </c>
      <c r="Q4293" s="8" t="str">
        <f>TEXT(MONTH(Sales[[#This Row],[ShipDate]])*29,"mmm")</f>
        <v>Nov</v>
      </c>
      <c r="R4293">
        <v>457</v>
      </c>
      <c r="S4293" t="s">
        <v>1845</v>
      </c>
      <c r="T4293" t="s">
        <v>66</v>
      </c>
      <c r="U4293">
        <v>75217</v>
      </c>
      <c r="V4293" s="1">
        <v>0.2</v>
      </c>
      <c r="W4293">
        <v>1</v>
      </c>
      <c r="X4293">
        <v>3</v>
      </c>
      <c r="Y4293">
        <v>4</v>
      </c>
      <c r="AD4293"/>
    </row>
    <row r="4294" spans="1:30" x14ac:dyDescent="0.25">
      <c r="A4294" t="s">
        <v>40</v>
      </c>
      <c r="B4294" s="2">
        <v>43430</v>
      </c>
      <c r="C4294" s="35">
        <f>YEAR(Sales[[#This Row],[ShipDate]])</f>
        <v>2018</v>
      </c>
      <c r="D4294" t="s">
        <v>19</v>
      </c>
      <c r="E4294" t="s">
        <v>18</v>
      </c>
      <c r="F4294" t="s">
        <v>59</v>
      </c>
      <c r="G4294" t="s">
        <v>25</v>
      </c>
      <c r="H4294" t="s">
        <v>399</v>
      </c>
      <c r="I4294" t="s">
        <v>70</v>
      </c>
      <c r="J4294" t="s">
        <v>13</v>
      </c>
      <c r="K4294" t="s">
        <v>1240</v>
      </c>
      <c r="L4294" t="s">
        <v>68</v>
      </c>
      <c r="N4294" t="str">
        <f>IF(ISBLANK(Sales[[#This Row],[return]]),"No",Sales[[#This Row],[return]])</f>
        <v>No</v>
      </c>
      <c r="O4294" s="2">
        <v>43428</v>
      </c>
      <c r="P4294" s="8" t="str">
        <f>TEXT(DAY(Sales[[#This Row],[OrderDate]]),"ddd")</f>
        <v>Tue</v>
      </c>
      <c r="Q4294" s="8" t="str">
        <f>TEXT(MONTH(Sales[[#This Row],[ShipDate]])*29,"mmm")</f>
        <v>Nov</v>
      </c>
      <c r="R4294">
        <v>1719</v>
      </c>
      <c r="S4294" t="s">
        <v>1897</v>
      </c>
      <c r="T4294" t="s">
        <v>66</v>
      </c>
      <c r="U4294">
        <v>75217</v>
      </c>
      <c r="V4294" s="1">
        <v>0.2</v>
      </c>
      <c r="W4294">
        <v>23</v>
      </c>
      <c r="X4294">
        <v>3</v>
      </c>
      <c r="Y4294">
        <v>74</v>
      </c>
      <c r="AD4294"/>
    </row>
    <row r="4295" spans="1:30" x14ac:dyDescent="0.25">
      <c r="A4295" t="s">
        <v>40</v>
      </c>
      <c r="B4295" s="2">
        <v>43430</v>
      </c>
      <c r="C4295" s="35">
        <f>YEAR(Sales[[#This Row],[ShipDate]])</f>
        <v>2018</v>
      </c>
      <c r="D4295" t="s">
        <v>19</v>
      </c>
      <c r="E4295" t="s">
        <v>18</v>
      </c>
      <c r="F4295" t="s">
        <v>39</v>
      </c>
      <c r="G4295" t="s">
        <v>25</v>
      </c>
      <c r="H4295" t="s">
        <v>399</v>
      </c>
      <c r="I4295" t="s">
        <v>70</v>
      </c>
      <c r="J4295" t="s">
        <v>13</v>
      </c>
      <c r="K4295" t="s">
        <v>1240</v>
      </c>
      <c r="L4295" t="s">
        <v>68</v>
      </c>
      <c r="N4295" t="str">
        <f>IF(ISBLANK(Sales[[#This Row],[return]]),"No",Sales[[#This Row],[return]])</f>
        <v>No</v>
      </c>
      <c r="O4295" s="2">
        <v>43428</v>
      </c>
      <c r="P4295" s="8" t="str">
        <f>TEXT(DAY(Sales[[#This Row],[OrderDate]]),"ddd")</f>
        <v>Tue</v>
      </c>
      <c r="Q4295" s="8" t="str">
        <f>TEXT(MONTH(Sales[[#This Row],[ShipDate]])*29,"mmm")</f>
        <v>Nov</v>
      </c>
      <c r="R4295">
        <v>1513</v>
      </c>
      <c r="S4295" t="s">
        <v>839</v>
      </c>
      <c r="T4295" t="s">
        <v>66</v>
      </c>
      <c r="U4295">
        <v>75217</v>
      </c>
      <c r="V4295" s="1">
        <v>0.2</v>
      </c>
      <c r="W4295">
        <v>4</v>
      </c>
      <c r="X4295">
        <v>5</v>
      </c>
      <c r="Y4295">
        <v>42</v>
      </c>
      <c r="AD4295"/>
    </row>
    <row r="4296" spans="1:30" x14ac:dyDescent="0.25">
      <c r="A4296" t="s">
        <v>40</v>
      </c>
      <c r="B4296" s="2">
        <v>43430</v>
      </c>
      <c r="C4296" s="35">
        <f>YEAR(Sales[[#This Row],[ShipDate]])</f>
        <v>2018</v>
      </c>
      <c r="D4296" t="s">
        <v>19</v>
      </c>
      <c r="E4296" t="s">
        <v>18</v>
      </c>
      <c r="F4296" t="s">
        <v>99</v>
      </c>
      <c r="G4296" t="s">
        <v>46</v>
      </c>
      <c r="H4296" t="s">
        <v>399</v>
      </c>
      <c r="I4296" t="s">
        <v>70</v>
      </c>
      <c r="J4296" t="s">
        <v>13</v>
      </c>
      <c r="K4296" t="s">
        <v>1240</v>
      </c>
      <c r="L4296" t="s">
        <v>68</v>
      </c>
      <c r="N4296" t="str">
        <f>IF(ISBLANK(Sales[[#This Row],[return]]),"No",Sales[[#This Row],[return]])</f>
        <v>No</v>
      </c>
      <c r="O4296" s="2">
        <v>43428</v>
      </c>
      <c r="P4296" s="8" t="str">
        <f>TEXT(DAY(Sales[[#This Row],[OrderDate]]),"ddd")</f>
        <v>Tue</v>
      </c>
      <c r="Q4296" s="8" t="str">
        <f>TEXT(MONTH(Sales[[#This Row],[ShipDate]])*29,"mmm")</f>
        <v>Nov</v>
      </c>
      <c r="R4296">
        <v>1005</v>
      </c>
      <c r="S4296" t="s">
        <v>2353</v>
      </c>
      <c r="T4296" t="s">
        <v>66</v>
      </c>
      <c r="U4296">
        <v>75217</v>
      </c>
      <c r="V4296" s="1">
        <v>0.2</v>
      </c>
      <c r="W4296">
        <v>-2</v>
      </c>
      <c r="X4296">
        <v>2</v>
      </c>
      <c r="Y4296">
        <v>95</v>
      </c>
      <c r="AD4296"/>
    </row>
    <row r="4297" spans="1:30" x14ac:dyDescent="0.25">
      <c r="A4297" t="s">
        <v>40</v>
      </c>
      <c r="B4297" s="2">
        <v>43430</v>
      </c>
      <c r="C4297" s="35">
        <f>YEAR(Sales[[#This Row],[ShipDate]])</f>
        <v>2018</v>
      </c>
      <c r="D4297" t="s">
        <v>19</v>
      </c>
      <c r="E4297" t="s">
        <v>18</v>
      </c>
      <c r="F4297" t="s">
        <v>99</v>
      </c>
      <c r="G4297" t="s">
        <v>46</v>
      </c>
      <c r="H4297" t="s">
        <v>399</v>
      </c>
      <c r="I4297" t="s">
        <v>70</v>
      </c>
      <c r="J4297" t="s">
        <v>13</v>
      </c>
      <c r="K4297" t="s">
        <v>1240</v>
      </c>
      <c r="L4297" t="s">
        <v>68</v>
      </c>
      <c r="N4297" t="str">
        <f>IF(ISBLANK(Sales[[#This Row],[return]]),"No",Sales[[#This Row],[return]])</f>
        <v>No</v>
      </c>
      <c r="O4297" s="2">
        <v>43428</v>
      </c>
      <c r="P4297" s="8" t="str">
        <f>TEXT(DAY(Sales[[#This Row],[OrderDate]]),"ddd")</f>
        <v>Tue</v>
      </c>
      <c r="Q4297" s="8" t="str">
        <f>TEXT(MONTH(Sales[[#This Row],[ShipDate]])*29,"mmm")</f>
        <v>Nov</v>
      </c>
      <c r="R4297">
        <v>1007</v>
      </c>
      <c r="S4297" t="s">
        <v>2420</v>
      </c>
      <c r="T4297" t="s">
        <v>66</v>
      </c>
      <c r="U4297">
        <v>75217</v>
      </c>
      <c r="V4297" s="1">
        <v>0.2</v>
      </c>
      <c r="W4297">
        <v>-7</v>
      </c>
      <c r="X4297">
        <v>3</v>
      </c>
      <c r="Y4297">
        <v>298</v>
      </c>
      <c r="AD4297"/>
    </row>
    <row r="4298" spans="1:30" x14ac:dyDescent="0.25">
      <c r="A4298" t="s">
        <v>24</v>
      </c>
      <c r="B4298" s="2">
        <v>43341</v>
      </c>
      <c r="C4298" s="35">
        <f>YEAR(Sales[[#This Row],[ShipDate]])</f>
        <v>2018</v>
      </c>
      <c r="D4298" t="s">
        <v>113</v>
      </c>
      <c r="E4298" t="s">
        <v>31</v>
      </c>
      <c r="F4298" t="s">
        <v>23</v>
      </c>
      <c r="G4298" t="s">
        <v>11</v>
      </c>
      <c r="H4298" t="s">
        <v>457</v>
      </c>
      <c r="I4298" t="s">
        <v>32</v>
      </c>
      <c r="J4298" t="s">
        <v>13</v>
      </c>
      <c r="K4298" t="s">
        <v>560</v>
      </c>
      <c r="L4298" t="s">
        <v>30</v>
      </c>
      <c r="N4298" t="str">
        <f>IF(ISBLANK(Sales[[#This Row],[return]]),"No",Sales[[#This Row],[return]])</f>
        <v>No</v>
      </c>
      <c r="O4298" s="2">
        <v>43338</v>
      </c>
      <c r="P4298" s="8" t="str">
        <f>TEXT(DAY(Sales[[#This Row],[OrderDate]]),"ddd")</f>
        <v>Thu</v>
      </c>
      <c r="Q4298" s="8" t="str">
        <f>TEXT(MONTH(Sales[[#This Row],[ShipDate]])*29,"mmm")</f>
        <v>Aug</v>
      </c>
      <c r="R4298">
        <v>770</v>
      </c>
      <c r="S4298" t="s">
        <v>794</v>
      </c>
      <c r="T4298" t="s">
        <v>28</v>
      </c>
      <c r="U4298">
        <v>92037</v>
      </c>
      <c r="V4298" s="1">
        <v>0.2</v>
      </c>
      <c r="W4298">
        <v>100</v>
      </c>
      <c r="X4298">
        <v>4</v>
      </c>
      <c r="Y4298">
        <v>1603</v>
      </c>
      <c r="AD4298"/>
    </row>
    <row r="4299" spans="1:30" x14ac:dyDescent="0.25">
      <c r="A4299" t="s">
        <v>40</v>
      </c>
      <c r="B4299" s="2">
        <v>43328</v>
      </c>
      <c r="C4299" s="35">
        <f>YEAR(Sales[[#This Row],[ShipDate]])</f>
        <v>2018</v>
      </c>
      <c r="D4299" t="s">
        <v>36</v>
      </c>
      <c r="E4299" t="s">
        <v>69</v>
      </c>
      <c r="F4299" t="s">
        <v>50</v>
      </c>
      <c r="G4299" t="s">
        <v>25</v>
      </c>
      <c r="H4299" t="s">
        <v>1302</v>
      </c>
      <c r="I4299" t="s">
        <v>324</v>
      </c>
      <c r="J4299" t="s">
        <v>13</v>
      </c>
      <c r="K4299" t="s">
        <v>768</v>
      </c>
      <c r="L4299" t="s">
        <v>68</v>
      </c>
      <c r="M4299" t="s">
        <v>82</v>
      </c>
      <c r="N4299" t="str">
        <f>IF(ISBLANK(Sales[[#This Row],[return]]),"No",Sales[[#This Row],[return]])</f>
        <v>Yes</v>
      </c>
      <c r="O4299" s="2">
        <v>43323</v>
      </c>
      <c r="P4299" s="8" t="str">
        <f>TEXT(DAY(Sales[[#This Row],[OrderDate]]),"ddd")</f>
        <v>Wed</v>
      </c>
      <c r="Q4299" s="8" t="str">
        <f>TEXT(MONTH(Sales[[#This Row],[ShipDate]])*29,"mmm")</f>
        <v>Aug</v>
      </c>
      <c r="R4299">
        <v>1310</v>
      </c>
      <c r="S4299" t="s">
        <v>3249</v>
      </c>
      <c r="T4299" t="s">
        <v>66</v>
      </c>
      <c r="U4299">
        <v>74133</v>
      </c>
      <c r="V4299" s="1">
        <v>0</v>
      </c>
      <c r="W4299">
        <v>36</v>
      </c>
      <c r="X4299">
        <v>2</v>
      </c>
      <c r="Y4299">
        <v>78</v>
      </c>
      <c r="AD4299"/>
    </row>
    <row r="4300" spans="1:30" x14ac:dyDescent="0.25">
      <c r="A4300" t="s">
        <v>40</v>
      </c>
      <c r="B4300" s="2">
        <v>43328</v>
      </c>
      <c r="C4300" s="35">
        <f>YEAR(Sales[[#This Row],[ShipDate]])</f>
        <v>2018</v>
      </c>
      <c r="D4300" t="s">
        <v>36</v>
      </c>
      <c r="E4300" t="s">
        <v>69</v>
      </c>
      <c r="F4300" t="s">
        <v>59</v>
      </c>
      <c r="G4300" t="s">
        <v>25</v>
      </c>
      <c r="H4300" t="s">
        <v>1302</v>
      </c>
      <c r="I4300" t="s">
        <v>324</v>
      </c>
      <c r="J4300" t="s">
        <v>13</v>
      </c>
      <c r="K4300" t="s">
        <v>768</v>
      </c>
      <c r="L4300" t="s">
        <v>68</v>
      </c>
      <c r="M4300" t="s">
        <v>82</v>
      </c>
      <c r="N4300" t="str">
        <f>IF(ISBLANK(Sales[[#This Row],[return]]),"No",Sales[[#This Row],[return]])</f>
        <v>Yes</v>
      </c>
      <c r="O4300" s="2">
        <v>43323</v>
      </c>
      <c r="P4300" s="8" t="str">
        <f>TEXT(DAY(Sales[[#This Row],[OrderDate]]),"ddd")</f>
        <v>Wed</v>
      </c>
      <c r="Q4300" s="8" t="str">
        <f>TEXT(MONTH(Sales[[#This Row],[ShipDate]])*29,"mmm")</f>
        <v>Aug</v>
      </c>
      <c r="R4300">
        <v>1805</v>
      </c>
      <c r="S4300" t="s">
        <v>1972</v>
      </c>
      <c r="T4300" t="s">
        <v>66</v>
      </c>
      <c r="U4300">
        <v>74133</v>
      </c>
      <c r="V4300" s="1">
        <v>0</v>
      </c>
      <c r="W4300">
        <v>16</v>
      </c>
      <c r="X4300">
        <v>5</v>
      </c>
      <c r="Y4300">
        <v>32</v>
      </c>
      <c r="AD4300"/>
    </row>
    <row r="4301" spans="1:30" x14ac:dyDescent="0.25">
      <c r="A4301" t="s">
        <v>40</v>
      </c>
      <c r="B4301" s="2">
        <v>43328</v>
      </c>
      <c r="C4301" s="35">
        <f>YEAR(Sales[[#This Row],[ShipDate]])</f>
        <v>2018</v>
      </c>
      <c r="D4301" t="s">
        <v>36</v>
      </c>
      <c r="E4301" t="s">
        <v>69</v>
      </c>
      <c r="F4301" t="s">
        <v>50</v>
      </c>
      <c r="G4301" t="s">
        <v>25</v>
      </c>
      <c r="H4301" t="s">
        <v>1302</v>
      </c>
      <c r="I4301" t="s">
        <v>324</v>
      </c>
      <c r="J4301" t="s">
        <v>13</v>
      </c>
      <c r="K4301" t="s">
        <v>768</v>
      </c>
      <c r="L4301" t="s">
        <v>68</v>
      </c>
      <c r="M4301" t="s">
        <v>82</v>
      </c>
      <c r="N4301" t="str">
        <f>IF(ISBLANK(Sales[[#This Row],[return]]),"No",Sales[[#This Row],[return]])</f>
        <v>Yes</v>
      </c>
      <c r="O4301" s="2">
        <v>43323</v>
      </c>
      <c r="P4301" s="8" t="str">
        <f>TEXT(DAY(Sales[[#This Row],[OrderDate]]),"ddd")</f>
        <v>Wed</v>
      </c>
      <c r="Q4301" s="8" t="str">
        <f>TEXT(MONTH(Sales[[#This Row],[ShipDate]])*29,"mmm")</f>
        <v>Aug</v>
      </c>
      <c r="R4301">
        <v>247</v>
      </c>
      <c r="S4301" t="s">
        <v>1000</v>
      </c>
      <c r="T4301" t="s">
        <v>66</v>
      </c>
      <c r="U4301">
        <v>74133</v>
      </c>
      <c r="V4301" s="1">
        <v>0</v>
      </c>
      <c r="W4301">
        <v>19</v>
      </c>
      <c r="X4301">
        <v>7</v>
      </c>
      <c r="Y4301">
        <v>42</v>
      </c>
      <c r="AD4301"/>
    </row>
    <row r="4302" spans="1:30" x14ac:dyDescent="0.25">
      <c r="A4302" t="s">
        <v>40</v>
      </c>
      <c r="B4302" s="2">
        <v>43161</v>
      </c>
      <c r="C4302" s="35">
        <f>YEAR(Sales[[#This Row],[ShipDate]])</f>
        <v>2018</v>
      </c>
      <c r="D4302" t="s">
        <v>36</v>
      </c>
      <c r="E4302" t="s">
        <v>18</v>
      </c>
      <c r="F4302" t="s">
        <v>43</v>
      </c>
      <c r="G4302" t="s">
        <v>11</v>
      </c>
      <c r="H4302" t="s">
        <v>107</v>
      </c>
      <c r="I4302" t="s">
        <v>70</v>
      </c>
      <c r="J4302" t="s">
        <v>13</v>
      </c>
      <c r="K4302" t="s">
        <v>1486</v>
      </c>
      <c r="L4302" t="s">
        <v>68</v>
      </c>
      <c r="N4302" t="str">
        <f>IF(ISBLANK(Sales[[#This Row],[return]]),"No",Sales[[#This Row],[return]])</f>
        <v>No</v>
      </c>
      <c r="O4302" s="2">
        <v>43158</v>
      </c>
      <c r="P4302" s="8" t="str">
        <f>TEXT(DAY(Sales[[#This Row],[OrderDate]]),"ddd")</f>
        <v>Fri</v>
      </c>
      <c r="Q4302" s="8" t="str">
        <f>TEXT(MONTH(Sales[[#This Row],[ShipDate]])*29,"mmm")</f>
        <v>Mar</v>
      </c>
      <c r="R4302">
        <v>497</v>
      </c>
      <c r="S4302" t="s">
        <v>1225</v>
      </c>
      <c r="T4302" t="s">
        <v>66</v>
      </c>
      <c r="U4302">
        <v>77070</v>
      </c>
      <c r="V4302" s="1">
        <v>0.6</v>
      </c>
      <c r="W4302">
        <v>-7</v>
      </c>
      <c r="X4302">
        <v>2</v>
      </c>
      <c r="Y4302">
        <v>16</v>
      </c>
      <c r="AD4302"/>
    </row>
    <row r="4303" spans="1:30" x14ac:dyDescent="0.25">
      <c r="A4303" t="s">
        <v>10</v>
      </c>
      <c r="B4303" s="2">
        <v>43347</v>
      </c>
      <c r="C4303" s="35">
        <f>YEAR(Sales[[#This Row],[ShipDate]])</f>
        <v>2018</v>
      </c>
      <c r="D4303" t="s">
        <v>36</v>
      </c>
      <c r="E4303" t="s">
        <v>69</v>
      </c>
      <c r="F4303" t="s">
        <v>48</v>
      </c>
      <c r="G4303" t="s">
        <v>46</v>
      </c>
      <c r="H4303" t="s">
        <v>146</v>
      </c>
      <c r="I4303" t="s">
        <v>149</v>
      </c>
      <c r="J4303" t="s">
        <v>13</v>
      </c>
      <c r="K4303" t="s">
        <v>3106</v>
      </c>
      <c r="L4303" t="s">
        <v>92</v>
      </c>
      <c r="N4303" t="str">
        <f>IF(ISBLANK(Sales[[#This Row],[return]]),"No",Sales[[#This Row],[return]])</f>
        <v>No</v>
      </c>
      <c r="O4303" s="2">
        <v>43341</v>
      </c>
      <c r="P4303" s="8" t="str">
        <f>TEXT(DAY(Sales[[#This Row],[OrderDate]]),"ddd")</f>
        <v>Sun</v>
      </c>
      <c r="Q4303" s="8" t="str">
        <f>TEXT(MONTH(Sales[[#This Row],[ShipDate]])*29,"mmm")</f>
        <v>Sep</v>
      </c>
      <c r="R4303">
        <v>1401</v>
      </c>
      <c r="S4303" t="s">
        <v>2459</v>
      </c>
      <c r="T4303" t="s">
        <v>90</v>
      </c>
      <c r="U4303">
        <v>10024</v>
      </c>
      <c r="V4303" s="1">
        <v>0</v>
      </c>
      <c r="W4303">
        <v>6</v>
      </c>
      <c r="X4303">
        <v>4</v>
      </c>
      <c r="Y4303">
        <v>22</v>
      </c>
      <c r="AD4303"/>
    </row>
    <row r="4304" spans="1:30" x14ac:dyDescent="0.25">
      <c r="A4304" t="s">
        <v>40</v>
      </c>
      <c r="B4304" s="2">
        <v>43359</v>
      </c>
      <c r="C4304" s="35">
        <f>YEAR(Sales[[#This Row],[ShipDate]])</f>
        <v>2018</v>
      </c>
      <c r="D4304" t="s">
        <v>36</v>
      </c>
      <c r="E4304" t="s">
        <v>18</v>
      </c>
      <c r="F4304" t="s">
        <v>150</v>
      </c>
      <c r="G4304" t="s">
        <v>25</v>
      </c>
      <c r="H4304" t="s">
        <v>60</v>
      </c>
      <c r="I4304" t="s">
        <v>63</v>
      </c>
      <c r="J4304" t="s">
        <v>13</v>
      </c>
      <c r="K4304" t="s">
        <v>886</v>
      </c>
      <c r="L4304" t="s">
        <v>30</v>
      </c>
      <c r="N4304" t="str">
        <f>IF(ISBLANK(Sales[[#This Row],[return]]),"No",Sales[[#This Row],[return]])</f>
        <v>No</v>
      </c>
      <c r="O4304" s="2">
        <v>43355</v>
      </c>
      <c r="P4304" s="8" t="str">
        <f>TEXT(DAY(Sales[[#This Row],[OrderDate]]),"ddd")</f>
        <v>Thu</v>
      </c>
      <c r="Q4304" s="8" t="str">
        <f>TEXT(MONTH(Sales[[#This Row],[ShipDate]])*29,"mmm")</f>
        <v>Sep</v>
      </c>
      <c r="R4304">
        <v>1218</v>
      </c>
      <c r="S4304" t="s">
        <v>424</v>
      </c>
      <c r="T4304" t="s">
        <v>28</v>
      </c>
      <c r="U4304">
        <v>98103</v>
      </c>
      <c r="V4304" s="1">
        <v>0</v>
      </c>
      <c r="W4304">
        <v>5</v>
      </c>
      <c r="X4304">
        <v>3</v>
      </c>
      <c r="Y4304">
        <v>10</v>
      </c>
      <c r="AD4304"/>
    </row>
    <row r="4305" spans="1:30" x14ac:dyDescent="0.25">
      <c r="A4305" t="s">
        <v>40</v>
      </c>
      <c r="B4305" s="2">
        <v>43359</v>
      </c>
      <c r="C4305" s="35">
        <f>YEAR(Sales[[#This Row],[ShipDate]])</f>
        <v>2018</v>
      </c>
      <c r="D4305" t="s">
        <v>36</v>
      </c>
      <c r="E4305" t="s">
        <v>18</v>
      </c>
      <c r="F4305" t="s">
        <v>33</v>
      </c>
      <c r="G4305" t="s">
        <v>25</v>
      </c>
      <c r="H4305" t="s">
        <v>60</v>
      </c>
      <c r="I4305" t="s">
        <v>63</v>
      </c>
      <c r="J4305" t="s">
        <v>13</v>
      </c>
      <c r="K4305" t="s">
        <v>886</v>
      </c>
      <c r="L4305" t="s">
        <v>30</v>
      </c>
      <c r="N4305" t="str">
        <f>IF(ISBLANK(Sales[[#This Row],[return]]),"No",Sales[[#This Row],[return]])</f>
        <v>No</v>
      </c>
      <c r="O4305" s="2">
        <v>43355</v>
      </c>
      <c r="P4305" s="8" t="str">
        <f>TEXT(DAY(Sales[[#This Row],[OrderDate]]),"ddd")</f>
        <v>Thu</v>
      </c>
      <c r="Q4305" s="8" t="str">
        <f>TEXT(MONTH(Sales[[#This Row],[ShipDate]])*29,"mmm")</f>
        <v>Sep</v>
      </c>
      <c r="R4305">
        <v>195</v>
      </c>
      <c r="S4305" t="s">
        <v>1625</v>
      </c>
      <c r="T4305" t="s">
        <v>28</v>
      </c>
      <c r="U4305">
        <v>98103</v>
      </c>
      <c r="V4305" s="1">
        <v>0</v>
      </c>
      <c r="W4305">
        <v>5</v>
      </c>
      <c r="X4305">
        <v>3</v>
      </c>
      <c r="Y4305">
        <v>11</v>
      </c>
      <c r="AD4305"/>
    </row>
    <row r="4306" spans="1:30" x14ac:dyDescent="0.25">
      <c r="A4306" t="s">
        <v>40</v>
      </c>
      <c r="B4306" s="2">
        <v>43359</v>
      </c>
      <c r="C4306" s="35">
        <f>YEAR(Sales[[#This Row],[ShipDate]])</f>
        <v>2018</v>
      </c>
      <c r="D4306" t="s">
        <v>36</v>
      </c>
      <c r="E4306" t="s">
        <v>18</v>
      </c>
      <c r="F4306" t="s">
        <v>50</v>
      </c>
      <c r="G4306" t="s">
        <v>25</v>
      </c>
      <c r="H4306" t="s">
        <v>60</v>
      </c>
      <c r="I4306" t="s">
        <v>63</v>
      </c>
      <c r="J4306" t="s">
        <v>13</v>
      </c>
      <c r="K4306" t="s">
        <v>886</v>
      </c>
      <c r="L4306" t="s">
        <v>30</v>
      </c>
      <c r="N4306" t="str">
        <f>IF(ISBLANK(Sales[[#This Row],[return]]),"No",Sales[[#This Row],[return]])</f>
        <v>No</v>
      </c>
      <c r="O4306" s="2">
        <v>43355</v>
      </c>
      <c r="P4306" s="8" t="str">
        <f>TEXT(DAY(Sales[[#This Row],[OrderDate]]),"ddd")</f>
        <v>Thu</v>
      </c>
      <c r="Q4306" s="8" t="str">
        <f>TEXT(MONTH(Sales[[#This Row],[ShipDate]])*29,"mmm")</f>
        <v>Sep</v>
      </c>
      <c r="R4306">
        <v>692</v>
      </c>
      <c r="S4306" t="s">
        <v>1750</v>
      </c>
      <c r="T4306" t="s">
        <v>28</v>
      </c>
      <c r="U4306">
        <v>98103</v>
      </c>
      <c r="V4306" s="1">
        <v>0.2</v>
      </c>
      <c r="W4306">
        <v>8</v>
      </c>
      <c r="X4306">
        <v>4</v>
      </c>
      <c r="Y4306">
        <v>21</v>
      </c>
      <c r="AD4306"/>
    </row>
    <row r="4307" spans="1:30" x14ac:dyDescent="0.25">
      <c r="A4307" t="s">
        <v>40</v>
      </c>
      <c r="B4307" s="2">
        <v>43231</v>
      </c>
      <c r="C4307" s="35">
        <f>YEAR(Sales[[#This Row],[ShipDate]])</f>
        <v>2018</v>
      </c>
      <c r="D4307" t="s">
        <v>36</v>
      </c>
      <c r="E4307" t="s">
        <v>18</v>
      </c>
      <c r="F4307" t="s">
        <v>43</v>
      </c>
      <c r="G4307" t="s">
        <v>11</v>
      </c>
      <c r="H4307" t="s">
        <v>146</v>
      </c>
      <c r="I4307" t="s">
        <v>149</v>
      </c>
      <c r="J4307" t="s">
        <v>13</v>
      </c>
      <c r="K4307" t="s">
        <v>676</v>
      </c>
      <c r="L4307" t="s">
        <v>92</v>
      </c>
      <c r="N4307" t="str">
        <f>IF(ISBLANK(Sales[[#This Row],[return]]),"No",Sales[[#This Row],[return]])</f>
        <v>No</v>
      </c>
      <c r="O4307" s="2">
        <v>43227</v>
      </c>
      <c r="P4307" s="8" t="str">
        <f>TEXT(DAY(Sales[[#This Row],[OrderDate]]),"ddd")</f>
        <v>Sat</v>
      </c>
      <c r="Q4307" s="8" t="str">
        <f>TEXT(MONTH(Sales[[#This Row],[ShipDate]])*29,"mmm")</f>
        <v>May</v>
      </c>
      <c r="R4307">
        <v>1505</v>
      </c>
      <c r="S4307" t="s">
        <v>447</v>
      </c>
      <c r="T4307" t="s">
        <v>90</v>
      </c>
      <c r="U4307">
        <v>10009</v>
      </c>
      <c r="V4307" s="1">
        <v>0</v>
      </c>
      <c r="W4307">
        <v>28</v>
      </c>
      <c r="X4307">
        <v>8</v>
      </c>
      <c r="Y4307">
        <v>64</v>
      </c>
      <c r="AD4307"/>
    </row>
    <row r="4308" spans="1:30" x14ac:dyDescent="0.25">
      <c r="A4308" t="s">
        <v>40</v>
      </c>
      <c r="B4308" s="2">
        <v>43231</v>
      </c>
      <c r="C4308" s="35">
        <f>YEAR(Sales[[#This Row],[ShipDate]])</f>
        <v>2018</v>
      </c>
      <c r="D4308" t="s">
        <v>36</v>
      </c>
      <c r="E4308" t="s">
        <v>18</v>
      </c>
      <c r="F4308" t="s">
        <v>23</v>
      </c>
      <c r="G4308" t="s">
        <v>11</v>
      </c>
      <c r="H4308" t="s">
        <v>146</v>
      </c>
      <c r="I4308" t="s">
        <v>149</v>
      </c>
      <c r="J4308" t="s">
        <v>13</v>
      </c>
      <c r="K4308" t="s">
        <v>676</v>
      </c>
      <c r="L4308" t="s">
        <v>92</v>
      </c>
      <c r="N4308" t="str">
        <f>IF(ISBLANK(Sales[[#This Row],[return]]),"No",Sales[[#This Row],[return]])</f>
        <v>No</v>
      </c>
      <c r="O4308" s="2">
        <v>43227</v>
      </c>
      <c r="P4308" s="8" t="str">
        <f>TEXT(DAY(Sales[[#This Row],[OrderDate]]),"ddd")</f>
        <v>Sat</v>
      </c>
      <c r="Q4308" s="8" t="str">
        <f>TEXT(MONTH(Sales[[#This Row],[ShipDate]])*29,"mmm")</f>
        <v>May</v>
      </c>
      <c r="R4308">
        <v>841</v>
      </c>
      <c r="S4308" t="s">
        <v>3113</v>
      </c>
      <c r="T4308" t="s">
        <v>90</v>
      </c>
      <c r="U4308">
        <v>10009</v>
      </c>
      <c r="V4308" s="1">
        <v>0.1</v>
      </c>
      <c r="W4308">
        <v>59</v>
      </c>
      <c r="X4308">
        <v>4</v>
      </c>
      <c r="Y4308">
        <v>443</v>
      </c>
      <c r="AD4308"/>
    </row>
    <row r="4309" spans="1:30" x14ac:dyDescent="0.25">
      <c r="A4309" t="s">
        <v>40</v>
      </c>
      <c r="B4309" s="2">
        <v>43231</v>
      </c>
      <c r="C4309" s="35">
        <f>YEAR(Sales[[#This Row],[ShipDate]])</f>
        <v>2018</v>
      </c>
      <c r="D4309" t="s">
        <v>36</v>
      </c>
      <c r="E4309" t="s">
        <v>18</v>
      </c>
      <c r="F4309" t="s">
        <v>33</v>
      </c>
      <c r="G4309" t="s">
        <v>25</v>
      </c>
      <c r="H4309" t="s">
        <v>146</v>
      </c>
      <c r="I4309" t="s">
        <v>149</v>
      </c>
      <c r="J4309" t="s">
        <v>13</v>
      </c>
      <c r="K4309" t="s">
        <v>676</v>
      </c>
      <c r="L4309" t="s">
        <v>92</v>
      </c>
      <c r="N4309" t="str">
        <f>IF(ISBLANK(Sales[[#This Row],[return]]),"No",Sales[[#This Row],[return]])</f>
        <v>No</v>
      </c>
      <c r="O4309" s="2">
        <v>43227</v>
      </c>
      <c r="P4309" s="8" t="str">
        <f>TEXT(DAY(Sales[[#This Row],[OrderDate]]),"ddd")</f>
        <v>Sat</v>
      </c>
      <c r="Q4309" s="8" t="str">
        <f>TEXT(MONTH(Sales[[#This Row],[ShipDate]])*29,"mmm")</f>
        <v>May</v>
      </c>
      <c r="R4309">
        <v>122</v>
      </c>
      <c r="S4309" t="s">
        <v>769</v>
      </c>
      <c r="T4309" t="s">
        <v>90</v>
      </c>
      <c r="U4309">
        <v>10009</v>
      </c>
      <c r="V4309" s="1">
        <v>0</v>
      </c>
      <c r="W4309">
        <v>22</v>
      </c>
      <c r="X4309">
        <v>3</v>
      </c>
      <c r="Y4309">
        <v>44</v>
      </c>
      <c r="AD4309"/>
    </row>
    <row r="4310" spans="1:30" x14ac:dyDescent="0.25">
      <c r="A4310" t="s">
        <v>40</v>
      </c>
      <c r="B4310" s="2">
        <v>43231</v>
      </c>
      <c r="C4310" s="35">
        <f>YEAR(Sales[[#This Row],[ShipDate]])</f>
        <v>2018</v>
      </c>
      <c r="D4310" t="s">
        <v>36</v>
      </c>
      <c r="E4310" t="s">
        <v>18</v>
      </c>
      <c r="F4310" t="s">
        <v>50</v>
      </c>
      <c r="G4310" t="s">
        <v>25</v>
      </c>
      <c r="H4310" t="s">
        <v>146</v>
      </c>
      <c r="I4310" t="s">
        <v>149</v>
      </c>
      <c r="J4310" t="s">
        <v>13</v>
      </c>
      <c r="K4310" t="s">
        <v>676</v>
      </c>
      <c r="L4310" t="s">
        <v>92</v>
      </c>
      <c r="N4310" t="str">
        <f>IF(ISBLANK(Sales[[#This Row],[return]]),"No",Sales[[#This Row],[return]])</f>
        <v>No</v>
      </c>
      <c r="O4310" s="2">
        <v>43227</v>
      </c>
      <c r="P4310" s="8" t="str">
        <f>TEXT(DAY(Sales[[#This Row],[OrderDate]]),"ddd")</f>
        <v>Sat</v>
      </c>
      <c r="Q4310" s="8" t="str">
        <f>TEXT(MONTH(Sales[[#This Row],[ShipDate]])*29,"mmm")</f>
        <v>May</v>
      </c>
      <c r="R4310">
        <v>714</v>
      </c>
      <c r="S4310" t="s">
        <v>3158</v>
      </c>
      <c r="T4310" t="s">
        <v>90</v>
      </c>
      <c r="U4310">
        <v>10009</v>
      </c>
      <c r="V4310" s="1">
        <v>0.2</v>
      </c>
      <c r="W4310">
        <v>31</v>
      </c>
      <c r="X4310">
        <v>7</v>
      </c>
      <c r="Y4310">
        <v>85</v>
      </c>
      <c r="AD4310"/>
    </row>
    <row r="4311" spans="1:30" x14ac:dyDescent="0.25">
      <c r="A4311" t="s">
        <v>40</v>
      </c>
      <c r="B4311" s="2">
        <v>43231</v>
      </c>
      <c r="C4311" s="35">
        <f>YEAR(Sales[[#This Row],[ShipDate]])</f>
        <v>2018</v>
      </c>
      <c r="D4311" t="s">
        <v>36</v>
      </c>
      <c r="E4311" t="s">
        <v>18</v>
      </c>
      <c r="F4311" t="s">
        <v>99</v>
      </c>
      <c r="G4311" t="s">
        <v>46</v>
      </c>
      <c r="H4311" t="s">
        <v>146</v>
      </c>
      <c r="I4311" t="s">
        <v>149</v>
      </c>
      <c r="J4311" t="s">
        <v>13</v>
      </c>
      <c r="K4311" t="s">
        <v>676</v>
      </c>
      <c r="L4311" t="s">
        <v>92</v>
      </c>
      <c r="N4311" t="str">
        <f>IF(ISBLANK(Sales[[#This Row],[return]]),"No",Sales[[#This Row],[return]])</f>
        <v>No</v>
      </c>
      <c r="O4311" s="2">
        <v>43227</v>
      </c>
      <c r="P4311" s="8" t="str">
        <f>TEXT(DAY(Sales[[#This Row],[OrderDate]]),"ddd")</f>
        <v>Sat</v>
      </c>
      <c r="Q4311" s="8" t="str">
        <f>TEXT(MONTH(Sales[[#This Row],[ShipDate]])*29,"mmm")</f>
        <v>May</v>
      </c>
      <c r="R4311">
        <v>1410</v>
      </c>
      <c r="S4311" t="s">
        <v>226</v>
      </c>
      <c r="T4311" t="s">
        <v>90</v>
      </c>
      <c r="U4311">
        <v>10009</v>
      </c>
      <c r="V4311" s="1">
        <v>0</v>
      </c>
      <c r="W4311">
        <v>22</v>
      </c>
      <c r="X4311">
        <v>5</v>
      </c>
      <c r="Y4311">
        <v>200</v>
      </c>
      <c r="AD4311"/>
    </row>
    <row r="4312" spans="1:30" x14ac:dyDescent="0.25">
      <c r="A4312" t="s">
        <v>40</v>
      </c>
      <c r="B4312" s="2">
        <v>43231</v>
      </c>
      <c r="C4312" s="35">
        <f>YEAR(Sales[[#This Row],[ShipDate]])</f>
        <v>2018</v>
      </c>
      <c r="D4312" t="s">
        <v>36</v>
      </c>
      <c r="E4312" t="s">
        <v>18</v>
      </c>
      <c r="F4312" t="s">
        <v>340</v>
      </c>
      <c r="G4312" t="s">
        <v>46</v>
      </c>
      <c r="H4312" t="s">
        <v>146</v>
      </c>
      <c r="I4312" t="s">
        <v>149</v>
      </c>
      <c r="J4312" t="s">
        <v>13</v>
      </c>
      <c r="K4312" t="s">
        <v>676</v>
      </c>
      <c r="L4312" t="s">
        <v>92</v>
      </c>
      <c r="N4312" t="str">
        <f>IF(ISBLANK(Sales[[#This Row],[return]]),"No",Sales[[#This Row],[return]])</f>
        <v>No</v>
      </c>
      <c r="O4312" s="2">
        <v>43227</v>
      </c>
      <c r="P4312" s="8" t="str">
        <f>TEXT(DAY(Sales[[#This Row],[OrderDate]]),"ddd")</f>
        <v>Sat</v>
      </c>
      <c r="Q4312" s="8" t="str">
        <f>TEXT(MONTH(Sales[[#This Row],[ShipDate]])*29,"mmm")</f>
        <v>May</v>
      </c>
      <c r="R4312">
        <v>275</v>
      </c>
      <c r="S4312" t="s">
        <v>2527</v>
      </c>
      <c r="T4312" t="s">
        <v>90</v>
      </c>
      <c r="U4312">
        <v>10009</v>
      </c>
      <c r="V4312" s="1">
        <v>0</v>
      </c>
      <c r="W4312">
        <v>1160</v>
      </c>
      <c r="X4312">
        <v>5</v>
      </c>
      <c r="Y4312">
        <v>4000</v>
      </c>
      <c r="AD4312"/>
    </row>
    <row r="4313" spans="1:30" x14ac:dyDescent="0.25">
      <c r="A4313" t="s">
        <v>24</v>
      </c>
      <c r="B4313" s="2">
        <v>43414</v>
      </c>
      <c r="C4313" s="35">
        <f>YEAR(Sales[[#This Row],[ShipDate]])</f>
        <v>2018</v>
      </c>
      <c r="D4313" t="s">
        <v>36</v>
      </c>
      <c r="E4313" t="s">
        <v>18</v>
      </c>
      <c r="F4313" t="s">
        <v>45</v>
      </c>
      <c r="G4313" t="s">
        <v>25</v>
      </c>
      <c r="H4313" t="s">
        <v>245</v>
      </c>
      <c r="I4313" t="s">
        <v>248</v>
      </c>
      <c r="J4313" t="s">
        <v>13</v>
      </c>
      <c r="K4313" t="s">
        <v>246</v>
      </c>
      <c r="L4313" t="s">
        <v>68</v>
      </c>
      <c r="N4313" t="str">
        <f>IF(ISBLANK(Sales[[#This Row],[return]]),"No",Sales[[#This Row],[return]])</f>
        <v>No</v>
      </c>
      <c r="O4313" s="2">
        <v>43407</v>
      </c>
      <c r="P4313" s="8" t="str">
        <f>TEXT(DAY(Sales[[#This Row],[OrderDate]]),"ddd")</f>
        <v>Tue</v>
      </c>
      <c r="Q4313" s="8" t="str">
        <f>TEXT(MONTH(Sales[[#This Row],[ShipDate]])*29,"mmm")</f>
        <v>Nov</v>
      </c>
      <c r="R4313">
        <v>889</v>
      </c>
      <c r="S4313" t="s">
        <v>247</v>
      </c>
      <c r="T4313" t="s">
        <v>66</v>
      </c>
      <c r="U4313">
        <v>50322</v>
      </c>
      <c r="V4313" s="1">
        <v>0</v>
      </c>
      <c r="W4313">
        <v>23</v>
      </c>
      <c r="X4313">
        <v>2</v>
      </c>
      <c r="Y4313">
        <v>76</v>
      </c>
      <c r="AD4313"/>
    </row>
    <row r="4314" spans="1:30" x14ac:dyDescent="0.25">
      <c r="A4314" t="s">
        <v>24</v>
      </c>
      <c r="B4314" s="2">
        <v>43414</v>
      </c>
      <c r="C4314" s="35">
        <f>YEAR(Sales[[#This Row],[ShipDate]])</f>
        <v>2018</v>
      </c>
      <c r="D4314" t="s">
        <v>36</v>
      </c>
      <c r="E4314" t="s">
        <v>18</v>
      </c>
      <c r="F4314" t="s">
        <v>50</v>
      </c>
      <c r="G4314" t="s">
        <v>25</v>
      </c>
      <c r="H4314" t="s">
        <v>245</v>
      </c>
      <c r="I4314" t="s">
        <v>248</v>
      </c>
      <c r="J4314" t="s">
        <v>13</v>
      </c>
      <c r="K4314" t="s">
        <v>246</v>
      </c>
      <c r="L4314" t="s">
        <v>68</v>
      </c>
      <c r="N4314" t="str">
        <f>IF(ISBLANK(Sales[[#This Row],[return]]),"No",Sales[[#This Row],[return]])</f>
        <v>No</v>
      </c>
      <c r="O4314" s="2">
        <v>43407</v>
      </c>
      <c r="P4314" s="8" t="str">
        <f>TEXT(DAY(Sales[[#This Row],[OrderDate]]),"ddd")</f>
        <v>Tue</v>
      </c>
      <c r="Q4314" s="8" t="str">
        <f>TEXT(MONTH(Sales[[#This Row],[ShipDate]])*29,"mmm")</f>
        <v>Nov</v>
      </c>
      <c r="R4314">
        <v>237</v>
      </c>
      <c r="S4314" t="s">
        <v>3142</v>
      </c>
      <c r="T4314" t="s">
        <v>66</v>
      </c>
      <c r="U4314">
        <v>50322</v>
      </c>
      <c r="V4314" s="1">
        <v>0</v>
      </c>
      <c r="W4314">
        <v>13</v>
      </c>
      <c r="X4314">
        <v>6</v>
      </c>
      <c r="Y4314">
        <v>27</v>
      </c>
      <c r="AD4314"/>
    </row>
    <row r="4315" spans="1:30" x14ac:dyDescent="0.25">
      <c r="A4315" t="s">
        <v>40</v>
      </c>
      <c r="B4315" s="2">
        <v>43332</v>
      </c>
      <c r="C4315" s="35">
        <f>YEAR(Sales[[#This Row],[ShipDate]])</f>
        <v>2018</v>
      </c>
      <c r="D4315" t="s">
        <v>19</v>
      </c>
      <c r="E4315" t="s">
        <v>69</v>
      </c>
      <c r="F4315" t="s">
        <v>43</v>
      </c>
      <c r="G4315" t="s">
        <v>11</v>
      </c>
      <c r="H4315" t="s">
        <v>107</v>
      </c>
      <c r="I4315" t="s">
        <v>70</v>
      </c>
      <c r="J4315" t="s">
        <v>13</v>
      </c>
      <c r="K4315" t="s">
        <v>108</v>
      </c>
      <c r="L4315" t="s">
        <v>68</v>
      </c>
      <c r="N4315" t="str">
        <f>IF(ISBLANK(Sales[[#This Row],[return]]),"No",Sales[[#This Row],[return]])</f>
        <v>No</v>
      </c>
      <c r="O4315" s="2">
        <v>43330</v>
      </c>
      <c r="P4315" s="8" t="str">
        <f>TEXT(DAY(Sales[[#This Row],[OrderDate]]),"ddd")</f>
        <v>Wed</v>
      </c>
      <c r="Q4315" s="8" t="str">
        <f>TEXT(MONTH(Sales[[#This Row],[ShipDate]])*29,"mmm")</f>
        <v>Aug</v>
      </c>
      <c r="R4315">
        <v>1505</v>
      </c>
      <c r="S4315" t="s">
        <v>447</v>
      </c>
      <c r="T4315" t="s">
        <v>66</v>
      </c>
      <c r="U4315">
        <v>77070</v>
      </c>
      <c r="V4315" s="1">
        <v>0.6</v>
      </c>
      <c r="W4315">
        <v>-4</v>
      </c>
      <c r="X4315">
        <v>3</v>
      </c>
      <c r="Y4315">
        <v>10</v>
      </c>
      <c r="AD4315"/>
    </row>
    <row r="4316" spans="1:30" x14ac:dyDescent="0.25">
      <c r="A4316" t="s">
        <v>40</v>
      </c>
      <c r="B4316" s="2">
        <v>43332</v>
      </c>
      <c r="C4316" s="35">
        <f>YEAR(Sales[[#This Row],[ShipDate]])</f>
        <v>2018</v>
      </c>
      <c r="D4316" t="s">
        <v>19</v>
      </c>
      <c r="E4316" t="s">
        <v>69</v>
      </c>
      <c r="F4316" t="s">
        <v>43</v>
      </c>
      <c r="G4316" t="s">
        <v>11</v>
      </c>
      <c r="H4316" t="s">
        <v>107</v>
      </c>
      <c r="I4316" t="s">
        <v>70</v>
      </c>
      <c r="J4316" t="s">
        <v>13</v>
      </c>
      <c r="K4316" t="s">
        <v>108</v>
      </c>
      <c r="L4316" t="s">
        <v>68</v>
      </c>
      <c r="N4316" t="str">
        <f>IF(ISBLANK(Sales[[#This Row],[return]]),"No",Sales[[#This Row],[return]])</f>
        <v>No</v>
      </c>
      <c r="O4316" s="2">
        <v>43330</v>
      </c>
      <c r="P4316" s="8" t="str">
        <f>TEXT(DAY(Sales[[#This Row],[OrderDate]]),"ddd")</f>
        <v>Wed</v>
      </c>
      <c r="Q4316" s="8" t="str">
        <f>TEXT(MONTH(Sales[[#This Row],[ShipDate]])*29,"mmm")</f>
        <v>Aug</v>
      </c>
      <c r="R4316">
        <v>1220</v>
      </c>
      <c r="S4316" t="s">
        <v>1175</v>
      </c>
      <c r="T4316" t="s">
        <v>66</v>
      </c>
      <c r="U4316">
        <v>77070</v>
      </c>
      <c r="V4316" s="1">
        <v>0.6</v>
      </c>
      <c r="W4316">
        <v>-2</v>
      </c>
      <c r="X4316">
        <v>4</v>
      </c>
      <c r="Y4316">
        <v>5</v>
      </c>
      <c r="AD4316"/>
    </row>
    <row r="4317" spans="1:30" x14ac:dyDescent="0.25">
      <c r="A4317" t="s">
        <v>40</v>
      </c>
      <c r="B4317" s="2">
        <v>43447</v>
      </c>
      <c r="C4317" s="35">
        <f>YEAR(Sales[[#This Row],[ShipDate]])</f>
        <v>2018</v>
      </c>
      <c r="D4317" t="s">
        <v>36</v>
      </c>
      <c r="E4317" t="s">
        <v>31</v>
      </c>
      <c r="F4317" t="s">
        <v>45</v>
      </c>
      <c r="G4317" t="s">
        <v>25</v>
      </c>
      <c r="H4317" t="s">
        <v>64</v>
      </c>
      <c r="I4317" t="s">
        <v>70</v>
      </c>
      <c r="J4317" t="s">
        <v>13</v>
      </c>
      <c r="K4317" t="s">
        <v>2605</v>
      </c>
      <c r="L4317" t="s">
        <v>68</v>
      </c>
      <c r="N4317" t="str">
        <f>IF(ISBLANK(Sales[[#This Row],[return]]),"No",Sales[[#This Row],[return]])</f>
        <v>No</v>
      </c>
      <c r="O4317" s="2">
        <v>43443</v>
      </c>
      <c r="P4317" s="8" t="str">
        <f>TEXT(DAY(Sales[[#This Row],[OrderDate]]),"ddd")</f>
        <v>Mon</v>
      </c>
      <c r="Q4317" s="8" t="str">
        <f>TEXT(MONTH(Sales[[#This Row],[ShipDate]])*29,"mmm")</f>
        <v>Dec</v>
      </c>
      <c r="R4317">
        <v>888</v>
      </c>
      <c r="S4317" t="s">
        <v>1635</v>
      </c>
      <c r="T4317" t="s">
        <v>66</v>
      </c>
      <c r="U4317">
        <v>76106</v>
      </c>
      <c r="V4317" s="1">
        <v>0.2</v>
      </c>
      <c r="W4317">
        <v>1</v>
      </c>
      <c r="X4317">
        <v>1</v>
      </c>
      <c r="Y4317">
        <v>9</v>
      </c>
      <c r="AD4317"/>
    </row>
    <row r="4318" spans="1:30" x14ac:dyDescent="0.25">
      <c r="A4318" t="s">
        <v>40</v>
      </c>
      <c r="B4318" s="2">
        <v>43447</v>
      </c>
      <c r="C4318" s="35">
        <f>YEAR(Sales[[#This Row],[ShipDate]])</f>
        <v>2018</v>
      </c>
      <c r="D4318" t="s">
        <v>36</v>
      </c>
      <c r="E4318" t="s">
        <v>31</v>
      </c>
      <c r="F4318" t="s">
        <v>59</v>
      </c>
      <c r="G4318" t="s">
        <v>25</v>
      </c>
      <c r="H4318" t="s">
        <v>64</v>
      </c>
      <c r="I4318" t="s">
        <v>70</v>
      </c>
      <c r="J4318" t="s">
        <v>13</v>
      </c>
      <c r="K4318" t="s">
        <v>2605</v>
      </c>
      <c r="L4318" t="s">
        <v>68</v>
      </c>
      <c r="N4318" t="str">
        <f>IF(ISBLANK(Sales[[#This Row],[return]]),"No",Sales[[#This Row],[return]])</f>
        <v>No</v>
      </c>
      <c r="O4318" s="2">
        <v>43443</v>
      </c>
      <c r="P4318" s="8" t="str">
        <f>TEXT(DAY(Sales[[#This Row],[OrderDate]]),"ddd")</f>
        <v>Mon</v>
      </c>
      <c r="Q4318" s="8" t="str">
        <f>TEXT(MONTH(Sales[[#This Row],[ShipDate]])*29,"mmm")</f>
        <v>Dec</v>
      </c>
      <c r="R4318">
        <v>1567</v>
      </c>
      <c r="S4318" t="s">
        <v>2097</v>
      </c>
      <c r="T4318" t="s">
        <v>66</v>
      </c>
      <c r="U4318">
        <v>76106</v>
      </c>
      <c r="V4318" s="1">
        <v>0.2</v>
      </c>
      <c r="W4318">
        <v>3</v>
      </c>
      <c r="X4318">
        <v>2</v>
      </c>
      <c r="Y4318">
        <v>9</v>
      </c>
      <c r="AD4318"/>
    </row>
    <row r="4319" spans="1:30" x14ac:dyDescent="0.25">
      <c r="A4319" t="s">
        <v>40</v>
      </c>
      <c r="B4319" s="2">
        <v>43421</v>
      </c>
      <c r="C4319" s="35">
        <f>YEAR(Sales[[#This Row],[ShipDate]])</f>
        <v>2018</v>
      </c>
      <c r="D4319" t="s">
        <v>36</v>
      </c>
      <c r="E4319" t="s">
        <v>31</v>
      </c>
      <c r="F4319" t="s">
        <v>43</v>
      </c>
      <c r="G4319" t="s">
        <v>11</v>
      </c>
      <c r="H4319" t="s">
        <v>1091</v>
      </c>
      <c r="I4319" t="s">
        <v>324</v>
      </c>
      <c r="J4319" t="s">
        <v>13</v>
      </c>
      <c r="K4319" t="s">
        <v>2655</v>
      </c>
      <c r="L4319" t="s">
        <v>68</v>
      </c>
      <c r="N4319" t="str">
        <f>IF(ISBLANK(Sales[[#This Row],[return]]),"No",Sales[[#This Row],[return]])</f>
        <v>No</v>
      </c>
      <c r="O4319" s="2">
        <v>43417</v>
      </c>
      <c r="P4319" s="8" t="str">
        <f>TEXT(DAY(Sales[[#This Row],[OrderDate]]),"ddd")</f>
        <v>Fri</v>
      </c>
      <c r="Q4319" s="8" t="str">
        <f>TEXT(MONTH(Sales[[#This Row],[ShipDate]])*29,"mmm")</f>
        <v>Nov</v>
      </c>
      <c r="R4319">
        <v>1057</v>
      </c>
      <c r="S4319" t="s">
        <v>987</v>
      </c>
      <c r="T4319" t="s">
        <v>66</v>
      </c>
      <c r="U4319">
        <v>73120</v>
      </c>
      <c r="V4319" s="1">
        <v>0</v>
      </c>
      <c r="W4319">
        <v>13</v>
      </c>
      <c r="X4319">
        <v>4</v>
      </c>
      <c r="Y4319">
        <v>30</v>
      </c>
      <c r="AD4319"/>
    </row>
    <row r="4320" spans="1:30" x14ac:dyDescent="0.25">
      <c r="A4320" t="s">
        <v>40</v>
      </c>
      <c r="B4320" s="2">
        <v>43453</v>
      </c>
      <c r="C4320" s="35">
        <f>YEAR(Sales[[#This Row],[ShipDate]])</f>
        <v>2018</v>
      </c>
      <c r="D4320" t="s">
        <v>36</v>
      </c>
      <c r="E4320" t="s">
        <v>18</v>
      </c>
      <c r="F4320" t="s">
        <v>43</v>
      </c>
      <c r="G4320" t="s">
        <v>11</v>
      </c>
      <c r="H4320" t="s">
        <v>146</v>
      </c>
      <c r="I4320" t="s">
        <v>149</v>
      </c>
      <c r="J4320" t="s">
        <v>13</v>
      </c>
      <c r="K4320" t="s">
        <v>73</v>
      </c>
      <c r="L4320" t="s">
        <v>92</v>
      </c>
      <c r="N4320" t="str">
        <f>IF(ISBLANK(Sales[[#This Row],[return]]),"No",Sales[[#This Row],[return]])</f>
        <v>No</v>
      </c>
      <c r="O4320" s="2">
        <v>43448</v>
      </c>
      <c r="P4320" s="8" t="str">
        <f>TEXT(DAY(Sales[[#This Row],[OrderDate]]),"ddd")</f>
        <v>Sat</v>
      </c>
      <c r="Q4320" s="8" t="str">
        <f>TEXT(MONTH(Sales[[#This Row],[ShipDate]])*29,"mmm")</f>
        <v>Dec</v>
      </c>
      <c r="R4320">
        <v>727</v>
      </c>
      <c r="S4320" t="s">
        <v>3188</v>
      </c>
      <c r="T4320" t="s">
        <v>90</v>
      </c>
      <c r="U4320">
        <v>10011</v>
      </c>
      <c r="V4320" s="1">
        <v>0</v>
      </c>
      <c r="W4320">
        <v>198</v>
      </c>
      <c r="X4320">
        <v>4</v>
      </c>
      <c r="Y4320">
        <v>397</v>
      </c>
      <c r="AD4320"/>
    </row>
    <row r="4321" spans="1:30" x14ac:dyDescent="0.25">
      <c r="A4321" t="s">
        <v>40</v>
      </c>
      <c r="B4321" s="2">
        <v>43453</v>
      </c>
      <c r="C4321" s="35">
        <f>YEAR(Sales[[#This Row],[ShipDate]])</f>
        <v>2018</v>
      </c>
      <c r="D4321" t="s">
        <v>36</v>
      </c>
      <c r="E4321" t="s">
        <v>18</v>
      </c>
      <c r="F4321" t="s">
        <v>39</v>
      </c>
      <c r="G4321" t="s">
        <v>25</v>
      </c>
      <c r="H4321" t="s">
        <v>146</v>
      </c>
      <c r="I4321" t="s">
        <v>149</v>
      </c>
      <c r="J4321" t="s">
        <v>13</v>
      </c>
      <c r="K4321" t="s">
        <v>73</v>
      </c>
      <c r="L4321" t="s">
        <v>92</v>
      </c>
      <c r="N4321" t="str">
        <f>IF(ISBLANK(Sales[[#This Row],[return]]),"No",Sales[[#This Row],[return]])</f>
        <v>No</v>
      </c>
      <c r="O4321" s="2">
        <v>43448</v>
      </c>
      <c r="P4321" s="8" t="str">
        <f>TEXT(DAY(Sales[[#This Row],[OrderDate]]),"ddd")</f>
        <v>Sat</v>
      </c>
      <c r="Q4321" s="8" t="str">
        <f>TEXT(MONTH(Sales[[#This Row],[ShipDate]])*29,"mmm")</f>
        <v>Dec</v>
      </c>
      <c r="R4321">
        <v>113</v>
      </c>
      <c r="S4321" t="s">
        <v>813</v>
      </c>
      <c r="T4321" t="s">
        <v>90</v>
      </c>
      <c r="U4321">
        <v>10011</v>
      </c>
      <c r="V4321" s="1">
        <v>0</v>
      </c>
      <c r="W4321">
        <v>5</v>
      </c>
      <c r="X4321">
        <v>1</v>
      </c>
      <c r="Y4321">
        <v>17</v>
      </c>
      <c r="AD4321"/>
    </row>
    <row r="4322" spans="1:30" x14ac:dyDescent="0.25">
      <c r="A4322" t="s">
        <v>40</v>
      </c>
      <c r="B4322" s="2">
        <v>43453</v>
      </c>
      <c r="C4322" s="35">
        <f>YEAR(Sales[[#This Row],[ShipDate]])</f>
        <v>2018</v>
      </c>
      <c r="D4322" t="s">
        <v>36</v>
      </c>
      <c r="E4322" t="s">
        <v>18</v>
      </c>
      <c r="F4322" t="s">
        <v>33</v>
      </c>
      <c r="G4322" t="s">
        <v>25</v>
      </c>
      <c r="H4322" t="s">
        <v>146</v>
      </c>
      <c r="I4322" t="s">
        <v>149</v>
      </c>
      <c r="J4322" t="s">
        <v>13</v>
      </c>
      <c r="K4322" t="s">
        <v>73</v>
      </c>
      <c r="L4322" t="s">
        <v>92</v>
      </c>
      <c r="N4322" t="str">
        <f>IF(ISBLANK(Sales[[#This Row],[return]]),"No",Sales[[#This Row],[return]])</f>
        <v>No</v>
      </c>
      <c r="O4322" s="2">
        <v>43448</v>
      </c>
      <c r="P4322" s="8" t="str">
        <f>TEXT(DAY(Sales[[#This Row],[OrderDate]]),"ddd")</f>
        <v>Sat</v>
      </c>
      <c r="Q4322" s="8" t="str">
        <f>TEXT(MONTH(Sales[[#This Row],[ShipDate]])*29,"mmm")</f>
        <v>Dec</v>
      </c>
      <c r="R4322">
        <v>181</v>
      </c>
      <c r="S4322" t="s">
        <v>1732</v>
      </c>
      <c r="T4322" t="s">
        <v>90</v>
      </c>
      <c r="U4322">
        <v>10011</v>
      </c>
      <c r="V4322" s="1">
        <v>0</v>
      </c>
      <c r="W4322">
        <v>3</v>
      </c>
      <c r="X4322">
        <v>2</v>
      </c>
      <c r="Y4322">
        <v>6</v>
      </c>
      <c r="AD4322"/>
    </row>
    <row r="4323" spans="1:30" x14ac:dyDescent="0.25">
      <c r="A4323" t="s">
        <v>40</v>
      </c>
      <c r="B4323" s="2">
        <v>43453</v>
      </c>
      <c r="C4323" s="35">
        <f>YEAR(Sales[[#This Row],[ShipDate]])</f>
        <v>2018</v>
      </c>
      <c r="D4323" t="s">
        <v>36</v>
      </c>
      <c r="E4323" t="s">
        <v>18</v>
      </c>
      <c r="F4323" t="s">
        <v>59</v>
      </c>
      <c r="G4323" t="s">
        <v>25</v>
      </c>
      <c r="H4323" t="s">
        <v>146</v>
      </c>
      <c r="I4323" t="s">
        <v>149</v>
      </c>
      <c r="J4323" t="s">
        <v>13</v>
      </c>
      <c r="K4323" t="s">
        <v>73</v>
      </c>
      <c r="L4323" t="s">
        <v>92</v>
      </c>
      <c r="N4323" t="str">
        <f>IF(ISBLANK(Sales[[#This Row],[return]]),"No",Sales[[#This Row],[return]])</f>
        <v>No</v>
      </c>
      <c r="O4323" s="2">
        <v>43448</v>
      </c>
      <c r="P4323" s="8" t="str">
        <f>TEXT(DAY(Sales[[#This Row],[OrderDate]]),"ddd")</f>
        <v>Sat</v>
      </c>
      <c r="Q4323" s="8" t="str">
        <f>TEXT(MONTH(Sales[[#This Row],[ShipDate]])*29,"mmm")</f>
        <v>Dec</v>
      </c>
      <c r="R4323">
        <v>1523</v>
      </c>
      <c r="S4323" t="s">
        <v>2095</v>
      </c>
      <c r="T4323" t="s">
        <v>90</v>
      </c>
      <c r="U4323">
        <v>10011</v>
      </c>
      <c r="V4323" s="1">
        <v>0</v>
      </c>
      <c r="W4323">
        <v>7</v>
      </c>
      <c r="X4323">
        <v>2</v>
      </c>
      <c r="Y4323">
        <v>15</v>
      </c>
      <c r="AD4323"/>
    </row>
    <row r="4324" spans="1:30" x14ac:dyDescent="0.25">
      <c r="A4324" t="s">
        <v>40</v>
      </c>
      <c r="B4324" s="2">
        <v>43453</v>
      </c>
      <c r="C4324" s="35">
        <f>YEAR(Sales[[#This Row],[ShipDate]])</f>
        <v>2018</v>
      </c>
      <c r="D4324" t="s">
        <v>36</v>
      </c>
      <c r="E4324" t="s">
        <v>18</v>
      </c>
      <c r="F4324" t="s">
        <v>150</v>
      </c>
      <c r="G4324" t="s">
        <v>25</v>
      </c>
      <c r="H4324" t="s">
        <v>146</v>
      </c>
      <c r="I4324" t="s">
        <v>149</v>
      </c>
      <c r="J4324" t="s">
        <v>13</v>
      </c>
      <c r="K4324" t="s">
        <v>73</v>
      </c>
      <c r="L4324" t="s">
        <v>92</v>
      </c>
      <c r="N4324" t="str">
        <f>IF(ISBLANK(Sales[[#This Row],[return]]),"No",Sales[[#This Row],[return]])</f>
        <v>No</v>
      </c>
      <c r="O4324" s="2">
        <v>43448</v>
      </c>
      <c r="P4324" s="8" t="str">
        <f>TEXT(DAY(Sales[[#This Row],[OrderDate]]),"ddd")</f>
        <v>Sat</v>
      </c>
      <c r="Q4324" s="8" t="str">
        <f>TEXT(MONTH(Sales[[#This Row],[ShipDate]])*29,"mmm")</f>
        <v>Dec</v>
      </c>
      <c r="R4324">
        <v>1219</v>
      </c>
      <c r="S4324" t="s">
        <v>251</v>
      </c>
      <c r="T4324" t="s">
        <v>90</v>
      </c>
      <c r="U4324">
        <v>10011</v>
      </c>
      <c r="V4324" s="1">
        <v>0</v>
      </c>
      <c r="W4324">
        <v>11</v>
      </c>
      <c r="X4324">
        <v>6</v>
      </c>
      <c r="Y4324">
        <v>21</v>
      </c>
      <c r="AD4324"/>
    </row>
    <row r="4325" spans="1:30" x14ac:dyDescent="0.25">
      <c r="A4325" t="s">
        <v>40</v>
      </c>
      <c r="B4325" s="2">
        <v>43453</v>
      </c>
      <c r="C4325" s="35">
        <f>YEAR(Sales[[#This Row],[ShipDate]])</f>
        <v>2018</v>
      </c>
      <c r="D4325" t="s">
        <v>36</v>
      </c>
      <c r="E4325" t="s">
        <v>18</v>
      </c>
      <c r="F4325" t="s">
        <v>50</v>
      </c>
      <c r="G4325" t="s">
        <v>25</v>
      </c>
      <c r="H4325" t="s">
        <v>146</v>
      </c>
      <c r="I4325" t="s">
        <v>149</v>
      </c>
      <c r="J4325" t="s">
        <v>13</v>
      </c>
      <c r="K4325" t="s">
        <v>73</v>
      </c>
      <c r="L4325" t="s">
        <v>92</v>
      </c>
      <c r="N4325" t="str">
        <f>IF(ISBLANK(Sales[[#This Row],[return]]),"No",Sales[[#This Row],[return]])</f>
        <v>No</v>
      </c>
      <c r="O4325" s="2">
        <v>43448</v>
      </c>
      <c r="P4325" s="8" t="str">
        <f>TEXT(DAY(Sales[[#This Row],[OrderDate]]),"ddd")</f>
        <v>Sat</v>
      </c>
      <c r="Q4325" s="8" t="str">
        <f>TEXT(MONTH(Sales[[#This Row],[ShipDate]])*29,"mmm")</f>
        <v>Dec</v>
      </c>
      <c r="R4325">
        <v>61</v>
      </c>
      <c r="S4325" t="s">
        <v>3213</v>
      </c>
      <c r="T4325" t="s">
        <v>90</v>
      </c>
      <c r="U4325">
        <v>10011</v>
      </c>
      <c r="V4325" s="1">
        <v>0.2</v>
      </c>
      <c r="W4325">
        <v>8</v>
      </c>
      <c r="X4325">
        <v>2</v>
      </c>
      <c r="Y4325">
        <v>23</v>
      </c>
      <c r="AD4325"/>
    </row>
    <row r="4326" spans="1:30" x14ac:dyDescent="0.25">
      <c r="A4326" t="s">
        <v>10</v>
      </c>
      <c r="B4326" s="2">
        <v>43411</v>
      </c>
      <c r="C4326" s="35">
        <f>YEAR(Sales[[#This Row],[ShipDate]])</f>
        <v>2018</v>
      </c>
      <c r="D4326" t="s">
        <v>36</v>
      </c>
      <c r="E4326" t="s">
        <v>18</v>
      </c>
      <c r="F4326" t="s">
        <v>99</v>
      </c>
      <c r="G4326" t="s">
        <v>46</v>
      </c>
      <c r="H4326" t="s">
        <v>164</v>
      </c>
      <c r="I4326" t="s">
        <v>120</v>
      </c>
      <c r="J4326" t="s">
        <v>13</v>
      </c>
      <c r="K4326" t="s">
        <v>764</v>
      </c>
      <c r="L4326" t="s">
        <v>68</v>
      </c>
      <c r="N4326" t="str">
        <f>IF(ISBLANK(Sales[[#This Row],[return]]),"No",Sales[[#This Row],[return]])</f>
        <v>No</v>
      </c>
      <c r="O4326" s="2">
        <v>43405</v>
      </c>
      <c r="P4326" s="8" t="str">
        <f>TEXT(DAY(Sales[[#This Row],[OrderDate]]),"ddd")</f>
        <v>Sun</v>
      </c>
      <c r="Q4326" s="8" t="str">
        <f>TEXT(MONTH(Sales[[#This Row],[ShipDate]])*29,"mmm")</f>
        <v>Nov</v>
      </c>
      <c r="R4326">
        <v>1058</v>
      </c>
      <c r="S4326" t="s">
        <v>2397</v>
      </c>
      <c r="T4326" t="s">
        <v>66</v>
      </c>
      <c r="U4326">
        <v>60610</v>
      </c>
      <c r="V4326" s="1">
        <v>0.2</v>
      </c>
      <c r="W4326">
        <v>18</v>
      </c>
      <c r="X4326">
        <v>3</v>
      </c>
      <c r="Y4326">
        <v>68</v>
      </c>
      <c r="AD4326"/>
    </row>
    <row r="4327" spans="1:30" x14ac:dyDescent="0.25">
      <c r="A4327" t="s">
        <v>40</v>
      </c>
      <c r="B4327" s="2">
        <v>43135</v>
      </c>
      <c r="C4327" s="35">
        <f>YEAR(Sales[[#This Row],[ShipDate]])</f>
        <v>2018</v>
      </c>
      <c r="D4327" t="s">
        <v>36</v>
      </c>
      <c r="E4327" t="s">
        <v>69</v>
      </c>
      <c r="F4327" t="s">
        <v>59</v>
      </c>
      <c r="G4327" t="s">
        <v>25</v>
      </c>
      <c r="H4327" t="s">
        <v>26</v>
      </c>
      <c r="I4327" t="s">
        <v>32</v>
      </c>
      <c r="J4327" t="s">
        <v>13</v>
      </c>
      <c r="K4327" t="s">
        <v>2980</v>
      </c>
      <c r="L4327" t="s">
        <v>30</v>
      </c>
      <c r="N4327" t="str">
        <f>IF(ISBLANK(Sales[[#This Row],[return]]),"No",Sales[[#This Row],[return]])</f>
        <v>No</v>
      </c>
      <c r="O4327" s="2">
        <v>43131</v>
      </c>
      <c r="P4327" s="8" t="str">
        <f>TEXT(DAY(Sales[[#This Row],[OrderDate]]),"ddd")</f>
        <v>Tue</v>
      </c>
      <c r="Q4327" s="8" t="str">
        <f>TEXT(MONTH(Sales[[#This Row],[ShipDate]])*29,"mmm")</f>
        <v>Feb</v>
      </c>
      <c r="R4327">
        <v>538</v>
      </c>
      <c r="S4327" t="s">
        <v>109</v>
      </c>
      <c r="T4327" t="s">
        <v>28</v>
      </c>
      <c r="U4327">
        <v>90045</v>
      </c>
      <c r="V4327" s="1">
        <v>0</v>
      </c>
      <c r="W4327">
        <v>28</v>
      </c>
      <c r="X4327">
        <v>5</v>
      </c>
      <c r="Y4327">
        <v>57</v>
      </c>
      <c r="AD4327"/>
    </row>
    <row r="4328" spans="1:30" x14ac:dyDescent="0.25">
      <c r="A4328" t="s">
        <v>40</v>
      </c>
      <c r="B4328" s="2">
        <v>43135</v>
      </c>
      <c r="C4328" s="35">
        <f>YEAR(Sales[[#This Row],[ShipDate]])</f>
        <v>2018</v>
      </c>
      <c r="D4328" t="s">
        <v>36</v>
      </c>
      <c r="E4328" t="s">
        <v>69</v>
      </c>
      <c r="F4328" t="s">
        <v>48</v>
      </c>
      <c r="G4328" t="s">
        <v>46</v>
      </c>
      <c r="H4328" t="s">
        <v>26</v>
      </c>
      <c r="I4328" t="s">
        <v>32</v>
      </c>
      <c r="J4328" t="s">
        <v>13</v>
      </c>
      <c r="K4328" t="s">
        <v>2980</v>
      </c>
      <c r="L4328" t="s">
        <v>30</v>
      </c>
      <c r="N4328" t="str">
        <f>IF(ISBLANK(Sales[[#This Row],[return]]),"No",Sales[[#This Row],[return]])</f>
        <v>No</v>
      </c>
      <c r="O4328" s="2">
        <v>43131</v>
      </c>
      <c r="P4328" s="8" t="str">
        <f>TEXT(DAY(Sales[[#This Row],[OrderDate]]),"ddd")</f>
        <v>Tue</v>
      </c>
      <c r="Q4328" s="8" t="str">
        <f>TEXT(MONTH(Sales[[#This Row],[ShipDate]])*29,"mmm")</f>
        <v>Feb</v>
      </c>
      <c r="R4328">
        <v>155</v>
      </c>
      <c r="S4328" t="s">
        <v>2508</v>
      </c>
      <c r="T4328" t="s">
        <v>28</v>
      </c>
      <c r="U4328">
        <v>90045</v>
      </c>
      <c r="V4328" s="1">
        <v>0.2</v>
      </c>
      <c r="W4328">
        <v>8</v>
      </c>
      <c r="X4328">
        <v>1</v>
      </c>
      <c r="Y4328">
        <v>110</v>
      </c>
      <c r="AD4328"/>
    </row>
    <row r="4329" spans="1:30" x14ac:dyDescent="0.25">
      <c r="A4329" t="s">
        <v>24</v>
      </c>
      <c r="B4329" s="2">
        <v>43225</v>
      </c>
      <c r="C4329" s="35">
        <f>YEAR(Sales[[#This Row],[ShipDate]])</f>
        <v>2018</v>
      </c>
      <c r="D4329" t="s">
        <v>113</v>
      </c>
      <c r="E4329" t="s">
        <v>18</v>
      </c>
      <c r="F4329" t="s">
        <v>43</v>
      </c>
      <c r="G4329" t="s">
        <v>11</v>
      </c>
      <c r="H4329" t="s">
        <v>302</v>
      </c>
      <c r="I4329" t="s">
        <v>252</v>
      </c>
      <c r="J4329" t="s">
        <v>13</v>
      </c>
      <c r="K4329" t="s">
        <v>1166</v>
      </c>
      <c r="L4329" t="s">
        <v>92</v>
      </c>
      <c r="N4329" t="str">
        <f>IF(ISBLANK(Sales[[#This Row],[return]]),"No",Sales[[#This Row],[return]])</f>
        <v>No</v>
      </c>
      <c r="O4329" s="2">
        <v>43223</v>
      </c>
      <c r="P4329" s="8" t="str">
        <f>TEXT(DAY(Sales[[#This Row],[OrderDate]]),"ddd")</f>
        <v>Tue</v>
      </c>
      <c r="Q4329" s="8" t="str">
        <f>TEXT(MONTH(Sales[[#This Row],[ShipDate]])*29,"mmm")</f>
        <v>May</v>
      </c>
      <c r="R4329">
        <v>465</v>
      </c>
      <c r="S4329" t="s">
        <v>3181</v>
      </c>
      <c r="T4329" t="s">
        <v>90</v>
      </c>
      <c r="U4329">
        <v>43055</v>
      </c>
      <c r="V4329" s="1">
        <v>0.2</v>
      </c>
      <c r="W4329">
        <v>10</v>
      </c>
      <c r="X4329">
        <v>2</v>
      </c>
      <c r="Y4329">
        <v>52</v>
      </c>
      <c r="AD4329"/>
    </row>
    <row r="4330" spans="1:30" x14ac:dyDescent="0.25">
      <c r="A4330" t="s">
        <v>24</v>
      </c>
      <c r="B4330" s="2">
        <v>43225</v>
      </c>
      <c r="C4330" s="35">
        <f>YEAR(Sales[[#This Row],[ShipDate]])</f>
        <v>2018</v>
      </c>
      <c r="D4330" t="s">
        <v>113</v>
      </c>
      <c r="E4330" t="s">
        <v>18</v>
      </c>
      <c r="F4330" t="s">
        <v>33</v>
      </c>
      <c r="G4330" t="s">
        <v>25</v>
      </c>
      <c r="H4330" t="s">
        <v>302</v>
      </c>
      <c r="I4330" t="s">
        <v>252</v>
      </c>
      <c r="J4330" t="s">
        <v>13</v>
      </c>
      <c r="K4330" t="s">
        <v>1166</v>
      </c>
      <c r="L4330" t="s">
        <v>92</v>
      </c>
      <c r="N4330" t="str">
        <f>IF(ISBLANK(Sales[[#This Row],[return]]),"No",Sales[[#This Row],[return]])</f>
        <v>No</v>
      </c>
      <c r="O4330" s="2">
        <v>43223</v>
      </c>
      <c r="P4330" s="8" t="str">
        <f>TEXT(DAY(Sales[[#This Row],[OrderDate]]),"ddd")</f>
        <v>Tue</v>
      </c>
      <c r="Q4330" s="8" t="str">
        <f>TEXT(MONTH(Sales[[#This Row],[ShipDate]])*29,"mmm")</f>
        <v>May</v>
      </c>
      <c r="R4330">
        <v>205</v>
      </c>
      <c r="S4330" t="s">
        <v>1724</v>
      </c>
      <c r="T4330" t="s">
        <v>90</v>
      </c>
      <c r="U4330">
        <v>43055</v>
      </c>
      <c r="V4330" s="1">
        <v>0.2</v>
      </c>
      <c r="W4330">
        <v>2</v>
      </c>
      <c r="X4330">
        <v>2</v>
      </c>
      <c r="Y4330">
        <v>6</v>
      </c>
      <c r="AD4330"/>
    </row>
    <row r="4331" spans="1:30" x14ac:dyDescent="0.25">
      <c r="A4331" t="s">
        <v>24</v>
      </c>
      <c r="B4331" s="2">
        <v>43225</v>
      </c>
      <c r="C4331" s="35">
        <f>YEAR(Sales[[#This Row],[ShipDate]])</f>
        <v>2018</v>
      </c>
      <c r="D4331" t="s">
        <v>113</v>
      </c>
      <c r="E4331" t="s">
        <v>18</v>
      </c>
      <c r="F4331" t="s">
        <v>39</v>
      </c>
      <c r="G4331" t="s">
        <v>25</v>
      </c>
      <c r="H4331" t="s">
        <v>302</v>
      </c>
      <c r="I4331" t="s">
        <v>252</v>
      </c>
      <c r="J4331" t="s">
        <v>13</v>
      </c>
      <c r="K4331" t="s">
        <v>1166</v>
      </c>
      <c r="L4331" t="s">
        <v>92</v>
      </c>
      <c r="N4331" t="str">
        <f>IF(ISBLANK(Sales[[#This Row],[return]]),"No",Sales[[#This Row],[return]])</f>
        <v>No</v>
      </c>
      <c r="O4331" s="2">
        <v>43223</v>
      </c>
      <c r="P4331" s="8" t="str">
        <f>TEXT(DAY(Sales[[#This Row],[OrderDate]]),"ddd")</f>
        <v>Tue</v>
      </c>
      <c r="Q4331" s="8" t="str">
        <f>TEXT(MONTH(Sales[[#This Row],[ShipDate]])*29,"mmm")</f>
        <v>May</v>
      </c>
      <c r="R4331">
        <v>1554</v>
      </c>
      <c r="S4331" t="s">
        <v>1738</v>
      </c>
      <c r="T4331" t="s">
        <v>90</v>
      </c>
      <c r="U4331">
        <v>43055</v>
      </c>
      <c r="V4331" s="1">
        <v>0.2</v>
      </c>
      <c r="W4331">
        <v>-44</v>
      </c>
      <c r="X4331">
        <v>5</v>
      </c>
      <c r="Y4331">
        <v>196</v>
      </c>
      <c r="AD4331"/>
    </row>
    <row r="4332" spans="1:30" x14ac:dyDescent="0.25">
      <c r="A4332" t="s">
        <v>24</v>
      </c>
      <c r="B4332" s="2">
        <v>43225</v>
      </c>
      <c r="C4332" s="35">
        <f>YEAR(Sales[[#This Row],[ShipDate]])</f>
        <v>2018</v>
      </c>
      <c r="D4332" t="s">
        <v>113</v>
      </c>
      <c r="E4332" t="s">
        <v>18</v>
      </c>
      <c r="F4332" t="s">
        <v>99</v>
      </c>
      <c r="G4332" t="s">
        <v>46</v>
      </c>
      <c r="H4332" t="s">
        <v>302</v>
      </c>
      <c r="I4332" t="s">
        <v>252</v>
      </c>
      <c r="J4332" t="s">
        <v>13</v>
      </c>
      <c r="K4332" t="s">
        <v>1166</v>
      </c>
      <c r="L4332" t="s">
        <v>92</v>
      </c>
      <c r="N4332" t="str">
        <f>IF(ISBLANK(Sales[[#This Row],[return]]),"No",Sales[[#This Row],[return]])</f>
        <v>No</v>
      </c>
      <c r="O4332" s="2">
        <v>43223</v>
      </c>
      <c r="P4332" s="8" t="str">
        <f>TEXT(DAY(Sales[[#This Row],[OrderDate]]),"ddd")</f>
        <v>Tue</v>
      </c>
      <c r="Q4332" s="8" t="str">
        <f>TEXT(MONTH(Sales[[#This Row],[ShipDate]])*29,"mmm")</f>
        <v>May</v>
      </c>
      <c r="R4332">
        <v>1026</v>
      </c>
      <c r="S4332" t="s">
        <v>2356</v>
      </c>
      <c r="T4332" t="s">
        <v>90</v>
      </c>
      <c r="U4332">
        <v>43055</v>
      </c>
      <c r="V4332" s="1">
        <v>0.2</v>
      </c>
      <c r="W4332">
        <v>-76</v>
      </c>
      <c r="X4332">
        <v>3</v>
      </c>
      <c r="Y4332">
        <v>432</v>
      </c>
      <c r="AD4332"/>
    </row>
    <row r="4333" spans="1:30" x14ac:dyDescent="0.25">
      <c r="A4333" t="s">
        <v>24</v>
      </c>
      <c r="B4333" s="2">
        <v>43225</v>
      </c>
      <c r="C4333" s="35">
        <f>YEAR(Sales[[#This Row],[ShipDate]])</f>
        <v>2018</v>
      </c>
      <c r="D4333" t="s">
        <v>113</v>
      </c>
      <c r="E4333" t="s">
        <v>18</v>
      </c>
      <c r="F4333" t="s">
        <v>99</v>
      </c>
      <c r="G4333" t="s">
        <v>46</v>
      </c>
      <c r="H4333" t="s">
        <v>302</v>
      </c>
      <c r="I4333" t="s">
        <v>252</v>
      </c>
      <c r="J4333" t="s">
        <v>13</v>
      </c>
      <c r="K4333" t="s">
        <v>1166</v>
      </c>
      <c r="L4333" t="s">
        <v>92</v>
      </c>
      <c r="N4333" t="str">
        <f>IF(ISBLANK(Sales[[#This Row],[return]]),"No",Sales[[#This Row],[return]])</f>
        <v>No</v>
      </c>
      <c r="O4333" s="2">
        <v>43223</v>
      </c>
      <c r="P4333" s="8" t="str">
        <f>TEXT(DAY(Sales[[#This Row],[OrderDate]]),"ddd")</f>
        <v>Tue</v>
      </c>
      <c r="Q4333" s="8" t="str">
        <f>TEXT(MONTH(Sales[[#This Row],[ShipDate]])*29,"mmm")</f>
        <v>May</v>
      </c>
      <c r="R4333">
        <v>913</v>
      </c>
      <c r="S4333" t="s">
        <v>821</v>
      </c>
      <c r="T4333" t="s">
        <v>90</v>
      </c>
      <c r="U4333">
        <v>43055</v>
      </c>
      <c r="V4333" s="1">
        <v>0.2</v>
      </c>
      <c r="W4333">
        <v>35</v>
      </c>
      <c r="X4333">
        <v>5</v>
      </c>
      <c r="Y4333">
        <v>133</v>
      </c>
      <c r="AD4333"/>
    </row>
    <row r="4334" spans="1:30" x14ac:dyDescent="0.25">
      <c r="A4334" t="s">
        <v>24</v>
      </c>
      <c r="B4334" s="2">
        <v>43225</v>
      </c>
      <c r="C4334" s="35">
        <f>YEAR(Sales[[#This Row],[ShipDate]])</f>
        <v>2018</v>
      </c>
      <c r="D4334" t="s">
        <v>113</v>
      </c>
      <c r="E4334" t="s">
        <v>18</v>
      </c>
      <c r="F4334" t="s">
        <v>340</v>
      </c>
      <c r="G4334" t="s">
        <v>46</v>
      </c>
      <c r="H4334" t="s">
        <v>302</v>
      </c>
      <c r="I4334" t="s">
        <v>252</v>
      </c>
      <c r="J4334" t="s">
        <v>13</v>
      </c>
      <c r="K4334" t="s">
        <v>1166</v>
      </c>
      <c r="L4334" t="s">
        <v>92</v>
      </c>
      <c r="N4334" t="str">
        <f>IF(ISBLANK(Sales[[#This Row],[return]]),"No",Sales[[#This Row],[return]])</f>
        <v>No</v>
      </c>
      <c r="O4334" s="2">
        <v>43223</v>
      </c>
      <c r="P4334" s="8" t="str">
        <f>TEXT(DAY(Sales[[#This Row],[OrderDate]]),"ddd")</f>
        <v>Tue</v>
      </c>
      <c r="Q4334" s="8" t="str">
        <f>TEXT(MONTH(Sales[[#This Row],[ShipDate]])*29,"mmm")</f>
        <v>May</v>
      </c>
      <c r="R4334">
        <v>430</v>
      </c>
      <c r="S4334" t="s">
        <v>2364</v>
      </c>
      <c r="T4334" t="s">
        <v>90</v>
      </c>
      <c r="U4334">
        <v>43055</v>
      </c>
      <c r="V4334" s="1">
        <v>0.7</v>
      </c>
      <c r="W4334">
        <v>-165</v>
      </c>
      <c r="X4334">
        <v>3</v>
      </c>
      <c r="Y4334">
        <v>225</v>
      </c>
      <c r="AD4334"/>
    </row>
    <row r="4335" spans="1:30" x14ac:dyDescent="0.25">
      <c r="A4335" t="s">
        <v>10</v>
      </c>
      <c r="B4335" s="2">
        <v>43294</v>
      </c>
      <c r="C4335" s="35">
        <f>YEAR(Sales[[#This Row],[ShipDate]])</f>
        <v>2018</v>
      </c>
      <c r="D4335" t="s">
        <v>36</v>
      </c>
      <c r="E4335" t="s">
        <v>69</v>
      </c>
      <c r="F4335" t="s">
        <v>33</v>
      </c>
      <c r="G4335" t="s">
        <v>25</v>
      </c>
      <c r="H4335" t="s">
        <v>88</v>
      </c>
      <c r="I4335" t="s">
        <v>93</v>
      </c>
      <c r="J4335" t="s">
        <v>13</v>
      </c>
      <c r="K4335" t="s">
        <v>2915</v>
      </c>
      <c r="L4335" t="s">
        <v>92</v>
      </c>
      <c r="N4335" t="str">
        <f>IF(ISBLANK(Sales[[#This Row],[return]]),"No",Sales[[#This Row],[return]])</f>
        <v>No</v>
      </c>
      <c r="O4335" s="2">
        <v>43288</v>
      </c>
      <c r="P4335" s="8" t="str">
        <f>TEXT(DAY(Sales[[#This Row],[OrderDate]]),"ddd")</f>
        <v>Sat</v>
      </c>
      <c r="Q4335" s="8" t="str">
        <f>TEXT(MONTH(Sales[[#This Row],[ShipDate]])*29,"mmm")</f>
        <v>Jul</v>
      </c>
      <c r="R4335">
        <v>1265</v>
      </c>
      <c r="S4335" t="s">
        <v>2791</v>
      </c>
      <c r="T4335" t="s">
        <v>90</v>
      </c>
      <c r="U4335">
        <v>19120</v>
      </c>
      <c r="V4335" s="1">
        <v>0.2</v>
      </c>
      <c r="W4335">
        <v>3</v>
      </c>
      <c r="X4335">
        <v>2</v>
      </c>
      <c r="Y4335">
        <v>10</v>
      </c>
      <c r="AD4335"/>
    </row>
    <row r="4336" spans="1:30" x14ac:dyDescent="0.25">
      <c r="A4336" t="s">
        <v>10</v>
      </c>
      <c r="B4336" s="2">
        <v>43294</v>
      </c>
      <c r="C4336" s="35">
        <f>YEAR(Sales[[#This Row],[ShipDate]])</f>
        <v>2018</v>
      </c>
      <c r="D4336" t="s">
        <v>36</v>
      </c>
      <c r="E4336" t="s">
        <v>69</v>
      </c>
      <c r="F4336" t="s">
        <v>50</v>
      </c>
      <c r="G4336" t="s">
        <v>25</v>
      </c>
      <c r="H4336" t="s">
        <v>88</v>
      </c>
      <c r="I4336" t="s">
        <v>93</v>
      </c>
      <c r="J4336" t="s">
        <v>13</v>
      </c>
      <c r="K4336" t="s">
        <v>2915</v>
      </c>
      <c r="L4336" t="s">
        <v>92</v>
      </c>
      <c r="N4336" t="str">
        <f>IF(ISBLANK(Sales[[#This Row],[return]]),"No",Sales[[#This Row],[return]])</f>
        <v>No</v>
      </c>
      <c r="O4336" s="2">
        <v>43288</v>
      </c>
      <c r="P4336" s="8" t="str">
        <f>TEXT(DAY(Sales[[#This Row],[OrderDate]]),"ddd")</f>
        <v>Sat</v>
      </c>
      <c r="Q4336" s="8" t="str">
        <f>TEXT(MONTH(Sales[[#This Row],[ShipDate]])*29,"mmm")</f>
        <v>Jul</v>
      </c>
      <c r="R4336">
        <v>54</v>
      </c>
      <c r="S4336" t="s">
        <v>3133</v>
      </c>
      <c r="T4336" t="s">
        <v>90</v>
      </c>
      <c r="U4336">
        <v>19120</v>
      </c>
      <c r="V4336" s="1">
        <v>0.7</v>
      </c>
      <c r="W4336">
        <v>-5</v>
      </c>
      <c r="X4336">
        <v>5</v>
      </c>
      <c r="Y4336">
        <v>6</v>
      </c>
      <c r="AD4336"/>
    </row>
    <row r="4337" spans="1:30" x14ac:dyDescent="0.25">
      <c r="A4337" t="s">
        <v>10</v>
      </c>
      <c r="B4337" s="2">
        <v>43294</v>
      </c>
      <c r="C4337" s="35">
        <f>YEAR(Sales[[#This Row],[ShipDate]])</f>
        <v>2018</v>
      </c>
      <c r="D4337" t="s">
        <v>36</v>
      </c>
      <c r="E4337" t="s">
        <v>69</v>
      </c>
      <c r="F4337" t="s">
        <v>50</v>
      </c>
      <c r="G4337" t="s">
        <v>25</v>
      </c>
      <c r="H4337" t="s">
        <v>88</v>
      </c>
      <c r="I4337" t="s">
        <v>93</v>
      </c>
      <c r="J4337" t="s">
        <v>13</v>
      </c>
      <c r="K4337" t="s">
        <v>2915</v>
      </c>
      <c r="L4337" t="s">
        <v>92</v>
      </c>
      <c r="N4337" t="str">
        <f>IF(ISBLANK(Sales[[#This Row],[return]]),"No",Sales[[#This Row],[return]])</f>
        <v>No</v>
      </c>
      <c r="O4337" s="2">
        <v>43288</v>
      </c>
      <c r="P4337" s="8" t="str">
        <f>TEXT(DAY(Sales[[#This Row],[OrderDate]]),"ddd")</f>
        <v>Sat</v>
      </c>
      <c r="Q4337" s="8" t="str">
        <f>TEXT(MONTH(Sales[[#This Row],[ShipDate]])*29,"mmm")</f>
        <v>Jul</v>
      </c>
      <c r="R4337">
        <v>709</v>
      </c>
      <c r="S4337" t="s">
        <v>1060</v>
      </c>
      <c r="T4337" t="s">
        <v>90</v>
      </c>
      <c r="U4337">
        <v>19120</v>
      </c>
      <c r="V4337" s="1">
        <v>0.7</v>
      </c>
      <c r="W4337">
        <v>-8</v>
      </c>
      <c r="X4337">
        <v>5</v>
      </c>
      <c r="Y4337">
        <v>9</v>
      </c>
      <c r="AD4337"/>
    </row>
    <row r="4338" spans="1:30" x14ac:dyDescent="0.25">
      <c r="A4338" t="s">
        <v>10</v>
      </c>
      <c r="B4338" s="2">
        <v>43294</v>
      </c>
      <c r="C4338" s="35">
        <f>YEAR(Sales[[#This Row],[ShipDate]])</f>
        <v>2018</v>
      </c>
      <c r="D4338" t="s">
        <v>36</v>
      </c>
      <c r="E4338" t="s">
        <v>69</v>
      </c>
      <c r="F4338" t="s">
        <v>48</v>
      </c>
      <c r="G4338" t="s">
        <v>46</v>
      </c>
      <c r="H4338" t="s">
        <v>88</v>
      </c>
      <c r="I4338" t="s">
        <v>93</v>
      </c>
      <c r="J4338" t="s">
        <v>13</v>
      </c>
      <c r="K4338" t="s">
        <v>2915</v>
      </c>
      <c r="L4338" t="s">
        <v>92</v>
      </c>
      <c r="N4338" t="str">
        <f>IF(ISBLANK(Sales[[#This Row],[return]]),"No",Sales[[#This Row],[return]])</f>
        <v>No</v>
      </c>
      <c r="O4338" s="2">
        <v>43288</v>
      </c>
      <c r="P4338" s="8" t="str">
        <f>TEXT(DAY(Sales[[#This Row],[OrderDate]]),"ddd")</f>
        <v>Sat</v>
      </c>
      <c r="Q4338" s="8" t="str">
        <f>TEXT(MONTH(Sales[[#This Row],[ShipDate]])*29,"mmm")</f>
        <v>Jul</v>
      </c>
      <c r="R4338">
        <v>1243</v>
      </c>
      <c r="S4338" t="s">
        <v>2862</v>
      </c>
      <c r="T4338" t="s">
        <v>90</v>
      </c>
      <c r="U4338">
        <v>19120</v>
      </c>
      <c r="V4338" s="1">
        <v>0.4</v>
      </c>
      <c r="W4338">
        <v>-13</v>
      </c>
      <c r="X4338">
        <v>1</v>
      </c>
      <c r="Y4338">
        <v>60</v>
      </c>
      <c r="AD4338"/>
    </row>
    <row r="4339" spans="1:30" x14ac:dyDescent="0.25">
      <c r="A4339" t="s">
        <v>10</v>
      </c>
      <c r="B4339" s="2">
        <v>43347</v>
      </c>
      <c r="C4339" s="35">
        <f>YEAR(Sales[[#This Row],[ShipDate]])</f>
        <v>2018</v>
      </c>
      <c r="D4339" t="s">
        <v>607</v>
      </c>
      <c r="E4339" t="s">
        <v>18</v>
      </c>
      <c r="F4339" t="s">
        <v>43</v>
      </c>
      <c r="G4339" t="s">
        <v>11</v>
      </c>
      <c r="H4339" t="s">
        <v>79</v>
      </c>
      <c r="I4339" t="s">
        <v>32</v>
      </c>
      <c r="J4339" t="s">
        <v>13</v>
      </c>
      <c r="K4339" t="s">
        <v>1291</v>
      </c>
      <c r="L4339" t="s">
        <v>30</v>
      </c>
      <c r="N4339" t="str">
        <f>IF(ISBLANK(Sales[[#This Row],[return]]),"No",Sales[[#This Row],[return]])</f>
        <v>No</v>
      </c>
      <c r="O4339" s="2">
        <v>43347</v>
      </c>
      <c r="P4339" s="8" t="str">
        <f>TEXT(DAY(Sales[[#This Row],[OrderDate]]),"ddd")</f>
        <v>Wed</v>
      </c>
      <c r="Q4339" s="8" t="str">
        <f>TEXT(MONTH(Sales[[#This Row],[ShipDate]])*29,"mmm")</f>
        <v>Sep</v>
      </c>
      <c r="R4339">
        <v>30</v>
      </c>
      <c r="S4339" t="s">
        <v>3138</v>
      </c>
      <c r="T4339" t="s">
        <v>28</v>
      </c>
      <c r="U4339">
        <v>94122</v>
      </c>
      <c r="V4339" s="1">
        <v>0</v>
      </c>
      <c r="W4339">
        <v>9</v>
      </c>
      <c r="X4339">
        <v>3</v>
      </c>
      <c r="Y4339">
        <v>24</v>
      </c>
      <c r="AD4339"/>
    </row>
    <row r="4340" spans="1:30" x14ac:dyDescent="0.25">
      <c r="A4340" t="s">
        <v>10</v>
      </c>
      <c r="B4340" s="2">
        <v>43347</v>
      </c>
      <c r="C4340" s="35">
        <f>YEAR(Sales[[#This Row],[ShipDate]])</f>
        <v>2018</v>
      </c>
      <c r="D4340" t="s">
        <v>607</v>
      </c>
      <c r="E4340" t="s">
        <v>18</v>
      </c>
      <c r="F4340" t="s">
        <v>574</v>
      </c>
      <c r="G4340" t="s">
        <v>46</v>
      </c>
      <c r="H4340" t="s">
        <v>79</v>
      </c>
      <c r="I4340" t="s">
        <v>32</v>
      </c>
      <c r="J4340" t="s">
        <v>13</v>
      </c>
      <c r="K4340" t="s">
        <v>1291</v>
      </c>
      <c r="L4340" t="s">
        <v>30</v>
      </c>
      <c r="N4340" t="str">
        <f>IF(ISBLANK(Sales[[#This Row],[return]]),"No",Sales[[#This Row],[return]])</f>
        <v>No</v>
      </c>
      <c r="O4340" s="2">
        <v>43347</v>
      </c>
      <c r="P4340" s="8" t="str">
        <f>TEXT(DAY(Sales[[#This Row],[OrderDate]]),"ddd")</f>
        <v>Wed</v>
      </c>
      <c r="Q4340" s="8" t="str">
        <f>TEXT(MONTH(Sales[[#This Row],[ShipDate]])*29,"mmm")</f>
        <v>Sep</v>
      </c>
      <c r="R4340">
        <v>403</v>
      </c>
      <c r="S4340" t="s">
        <v>2411</v>
      </c>
      <c r="T4340" t="s">
        <v>28</v>
      </c>
      <c r="U4340">
        <v>94122</v>
      </c>
      <c r="V4340" s="1">
        <v>0.2</v>
      </c>
      <c r="W4340">
        <v>945</v>
      </c>
      <c r="X4340">
        <v>5</v>
      </c>
      <c r="Y4340">
        <v>2800</v>
      </c>
      <c r="AD4340"/>
    </row>
    <row r="4341" spans="1:30" x14ac:dyDescent="0.25">
      <c r="A4341" t="s">
        <v>40</v>
      </c>
      <c r="B4341" s="2">
        <v>43433</v>
      </c>
      <c r="C4341" s="35">
        <f>YEAR(Sales[[#This Row],[ShipDate]])</f>
        <v>2018</v>
      </c>
      <c r="D4341" t="s">
        <v>19</v>
      </c>
      <c r="E4341" t="s">
        <v>31</v>
      </c>
      <c r="F4341" t="s">
        <v>39</v>
      </c>
      <c r="G4341" t="s">
        <v>25</v>
      </c>
      <c r="H4341" t="s">
        <v>164</v>
      </c>
      <c r="I4341" t="s">
        <v>120</v>
      </c>
      <c r="J4341" t="s">
        <v>13</v>
      </c>
      <c r="K4341" t="s">
        <v>259</v>
      </c>
      <c r="L4341" t="s">
        <v>68</v>
      </c>
      <c r="N4341" t="str">
        <f>IF(ISBLANK(Sales[[#This Row],[return]]),"No",Sales[[#This Row],[return]])</f>
        <v>No</v>
      </c>
      <c r="O4341" s="2">
        <v>43431</v>
      </c>
      <c r="P4341" s="8" t="str">
        <f>TEXT(DAY(Sales[[#This Row],[OrderDate]]),"ddd")</f>
        <v>Fri</v>
      </c>
      <c r="Q4341" s="8" t="str">
        <f>TEXT(MONTH(Sales[[#This Row],[ShipDate]])*29,"mmm")</f>
        <v>Nov</v>
      </c>
      <c r="R4341">
        <v>1376</v>
      </c>
      <c r="S4341" t="s">
        <v>2241</v>
      </c>
      <c r="T4341" t="s">
        <v>66</v>
      </c>
      <c r="U4341">
        <v>60623</v>
      </c>
      <c r="V4341" s="1">
        <v>0.2</v>
      </c>
      <c r="W4341">
        <v>-24</v>
      </c>
      <c r="X4341">
        <v>2</v>
      </c>
      <c r="Y4341">
        <v>98</v>
      </c>
      <c r="AD4341"/>
    </row>
    <row r="4342" spans="1:30" x14ac:dyDescent="0.25">
      <c r="A4342" t="s">
        <v>40</v>
      </c>
      <c r="B4342" s="2">
        <v>43433</v>
      </c>
      <c r="C4342" s="35">
        <f>YEAR(Sales[[#This Row],[ShipDate]])</f>
        <v>2018</v>
      </c>
      <c r="D4342" t="s">
        <v>19</v>
      </c>
      <c r="E4342" t="s">
        <v>31</v>
      </c>
      <c r="F4342" t="s">
        <v>99</v>
      </c>
      <c r="G4342" t="s">
        <v>46</v>
      </c>
      <c r="H4342" t="s">
        <v>164</v>
      </c>
      <c r="I4342" t="s">
        <v>120</v>
      </c>
      <c r="J4342" t="s">
        <v>13</v>
      </c>
      <c r="K4342" t="s">
        <v>259</v>
      </c>
      <c r="L4342" t="s">
        <v>68</v>
      </c>
      <c r="N4342" t="str">
        <f>IF(ISBLANK(Sales[[#This Row],[return]]),"No",Sales[[#This Row],[return]])</f>
        <v>No</v>
      </c>
      <c r="O4342" s="2">
        <v>43431</v>
      </c>
      <c r="P4342" s="8" t="str">
        <f>TEXT(DAY(Sales[[#This Row],[OrderDate]]),"ddd")</f>
        <v>Fri</v>
      </c>
      <c r="Q4342" s="8" t="str">
        <f>TEXT(MONTH(Sales[[#This Row],[ShipDate]])*29,"mmm")</f>
        <v>Nov</v>
      </c>
      <c r="R4342">
        <v>1080</v>
      </c>
      <c r="S4342" t="s">
        <v>414</v>
      </c>
      <c r="T4342" t="s">
        <v>66</v>
      </c>
      <c r="U4342">
        <v>60623</v>
      </c>
      <c r="V4342" s="1">
        <v>0.2</v>
      </c>
      <c r="W4342">
        <v>20</v>
      </c>
      <c r="X4342">
        <v>6</v>
      </c>
      <c r="Y4342">
        <v>62</v>
      </c>
      <c r="AD4342"/>
    </row>
    <row r="4343" spans="1:30" x14ac:dyDescent="0.25">
      <c r="A4343" t="s">
        <v>10</v>
      </c>
      <c r="B4343" s="2">
        <v>43436</v>
      </c>
      <c r="C4343" s="35">
        <f>YEAR(Sales[[#This Row],[ShipDate]])</f>
        <v>2018</v>
      </c>
      <c r="D4343" t="s">
        <v>36</v>
      </c>
      <c r="E4343" t="s">
        <v>31</v>
      </c>
      <c r="F4343" t="s">
        <v>50</v>
      </c>
      <c r="G4343" t="s">
        <v>25</v>
      </c>
      <c r="H4343" t="s">
        <v>60</v>
      </c>
      <c r="I4343" t="s">
        <v>63</v>
      </c>
      <c r="J4343" t="s">
        <v>13</v>
      </c>
      <c r="K4343" t="s">
        <v>2815</v>
      </c>
      <c r="L4343" t="s">
        <v>30</v>
      </c>
      <c r="N4343" t="str">
        <f>IF(ISBLANK(Sales[[#This Row],[return]]),"No",Sales[[#This Row],[return]])</f>
        <v>No</v>
      </c>
      <c r="O4343" s="2">
        <v>43430</v>
      </c>
      <c r="P4343" s="8" t="str">
        <f>TEXT(DAY(Sales[[#This Row],[OrderDate]]),"ddd")</f>
        <v>Thu</v>
      </c>
      <c r="Q4343" s="8" t="str">
        <f>TEXT(MONTH(Sales[[#This Row],[ShipDate]])*29,"mmm")</f>
        <v>Dec</v>
      </c>
      <c r="R4343">
        <v>1119</v>
      </c>
      <c r="S4343" t="s">
        <v>1794</v>
      </c>
      <c r="T4343" t="s">
        <v>28</v>
      </c>
      <c r="U4343">
        <v>98105</v>
      </c>
      <c r="V4343" s="1">
        <v>0.2</v>
      </c>
      <c r="W4343">
        <v>3</v>
      </c>
      <c r="X4343">
        <v>2</v>
      </c>
      <c r="Y4343">
        <v>7</v>
      </c>
      <c r="AD4343"/>
    </row>
    <row r="4344" spans="1:30" x14ac:dyDescent="0.25">
      <c r="A4344" t="s">
        <v>24</v>
      </c>
      <c r="B4344" s="2">
        <v>43346</v>
      </c>
      <c r="C4344" s="35">
        <f>YEAR(Sales[[#This Row],[ShipDate]])</f>
        <v>2018</v>
      </c>
      <c r="D4344" t="s">
        <v>113</v>
      </c>
      <c r="E4344" t="s">
        <v>69</v>
      </c>
      <c r="F4344" t="s">
        <v>99</v>
      </c>
      <c r="G4344" t="s">
        <v>46</v>
      </c>
      <c r="H4344" t="s">
        <v>146</v>
      </c>
      <c r="I4344" t="s">
        <v>149</v>
      </c>
      <c r="J4344" t="s">
        <v>13</v>
      </c>
      <c r="K4344" t="s">
        <v>587</v>
      </c>
      <c r="L4344" t="s">
        <v>92</v>
      </c>
      <c r="N4344" t="str">
        <f>IF(ISBLANK(Sales[[#This Row],[return]]),"No",Sales[[#This Row],[return]])</f>
        <v>No</v>
      </c>
      <c r="O4344" s="2">
        <v>43344</v>
      </c>
      <c r="P4344" s="8" t="str">
        <f>TEXT(DAY(Sales[[#This Row],[OrderDate]]),"ddd")</f>
        <v>Sun</v>
      </c>
      <c r="Q4344" s="8" t="str">
        <f>TEXT(MONTH(Sales[[#This Row],[ShipDate]])*29,"mmm")</f>
        <v>Sep</v>
      </c>
      <c r="R4344">
        <v>1371</v>
      </c>
      <c r="S4344" t="s">
        <v>465</v>
      </c>
      <c r="T4344" t="s">
        <v>90</v>
      </c>
      <c r="U4344">
        <v>10009</v>
      </c>
      <c r="V4344" s="1">
        <v>0</v>
      </c>
      <c r="W4344">
        <v>2</v>
      </c>
      <c r="X4344">
        <v>1</v>
      </c>
      <c r="Y4344">
        <v>7</v>
      </c>
      <c r="AD4344"/>
    </row>
    <row r="4345" spans="1:30" x14ac:dyDescent="0.25">
      <c r="A4345" t="s">
        <v>24</v>
      </c>
      <c r="B4345" s="2">
        <v>43346</v>
      </c>
      <c r="C4345" s="35">
        <f>YEAR(Sales[[#This Row],[ShipDate]])</f>
        <v>2018</v>
      </c>
      <c r="D4345" t="s">
        <v>113</v>
      </c>
      <c r="E4345" t="s">
        <v>69</v>
      </c>
      <c r="F4345" t="s">
        <v>59</v>
      </c>
      <c r="G4345" t="s">
        <v>25</v>
      </c>
      <c r="H4345" t="s">
        <v>146</v>
      </c>
      <c r="I4345" t="s">
        <v>149</v>
      </c>
      <c r="J4345" t="s">
        <v>13</v>
      </c>
      <c r="K4345" t="s">
        <v>587</v>
      </c>
      <c r="L4345" t="s">
        <v>92</v>
      </c>
      <c r="N4345" t="str">
        <f>IF(ISBLANK(Sales[[#This Row],[return]]),"No",Sales[[#This Row],[return]])</f>
        <v>No</v>
      </c>
      <c r="O4345" s="2">
        <v>43344</v>
      </c>
      <c r="P4345" s="8" t="str">
        <f>TEXT(DAY(Sales[[#This Row],[OrderDate]]),"ddd")</f>
        <v>Sun</v>
      </c>
      <c r="Q4345" s="8" t="str">
        <f>TEXT(MONTH(Sales[[#This Row],[ShipDate]])*29,"mmm")</f>
        <v>Sep</v>
      </c>
      <c r="R4345">
        <v>1671</v>
      </c>
      <c r="S4345" t="s">
        <v>588</v>
      </c>
      <c r="T4345" t="s">
        <v>90</v>
      </c>
      <c r="U4345">
        <v>10009</v>
      </c>
      <c r="V4345" s="1">
        <v>0</v>
      </c>
      <c r="W4345">
        <v>12</v>
      </c>
      <c r="X4345">
        <v>2</v>
      </c>
      <c r="Y4345">
        <v>25</v>
      </c>
      <c r="AD4345"/>
    </row>
    <row r="4346" spans="1:30" x14ac:dyDescent="0.25">
      <c r="A4346" t="s">
        <v>24</v>
      </c>
      <c r="B4346" s="2">
        <v>43346</v>
      </c>
      <c r="C4346" s="35">
        <f>YEAR(Sales[[#This Row],[ShipDate]])</f>
        <v>2018</v>
      </c>
      <c r="D4346" t="s">
        <v>113</v>
      </c>
      <c r="E4346" t="s">
        <v>69</v>
      </c>
      <c r="F4346" t="s">
        <v>50</v>
      </c>
      <c r="G4346" t="s">
        <v>25</v>
      </c>
      <c r="H4346" t="s">
        <v>146</v>
      </c>
      <c r="I4346" t="s">
        <v>149</v>
      </c>
      <c r="J4346" t="s">
        <v>13</v>
      </c>
      <c r="K4346" t="s">
        <v>587</v>
      </c>
      <c r="L4346" t="s">
        <v>92</v>
      </c>
      <c r="N4346" t="str">
        <f>IF(ISBLANK(Sales[[#This Row],[return]]),"No",Sales[[#This Row],[return]])</f>
        <v>No</v>
      </c>
      <c r="O4346" s="2">
        <v>43344</v>
      </c>
      <c r="P4346" s="8" t="str">
        <f>TEXT(DAY(Sales[[#This Row],[OrderDate]]),"ddd")</f>
        <v>Sun</v>
      </c>
      <c r="Q4346" s="8" t="str">
        <f>TEXT(MONTH(Sales[[#This Row],[ShipDate]])*29,"mmm")</f>
        <v>Sep</v>
      </c>
      <c r="R4346">
        <v>50</v>
      </c>
      <c r="S4346" t="s">
        <v>589</v>
      </c>
      <c r="T4346" t="s">
        <v>90</v>
      </c>
      <c r="U4346">
        <v>10009</v>
      </c>
      <c r="V4346" s="1">
        <v>0.2</v>
      </c>
      <c r="W4346">
        <v>1</v>
      </c>
      <c r="X4346">
        <v>1</v>
      </c>
      <c r="Y4346">
        <v>3</v>
      </c>
      <c r="AD4346"/>
    </row>
    <row r="4347" spans="1:30" x14ac:dyDescent="0.25">
      <c r="A4347" t="s">
        <v>24</v>
      </c>
      <c r="B4347" s="2">
        <v>43346</v>
      </c>
      <c r="C4347" s="35">
        <f>YEAR(Sales[[#This Row],[ShipDate]])</f>
        <v>2018</v>
      </c>
      <c r="D4347" t="s">
        <v>113</v>
      </c>
      <c r="E4347" t="s">
        <v>69</v>
      </c>
      <c r="F4347" t="s">
        <v>59</v>
      </c>
      <c r="G4347" t="s">
        <v>25</v>
      </c>
      <c r="H4347" t="s">
        <v>146</v>
      </c>
      <c r="I4347" t="s">
        <v>149</v>
      </c>
      <c r="J4347" t="s">
        <v>13</v>
      </c>
      <c r="K4347" t="s">
        <v>587</v>
      </c>
      <c r="L4347" t="s">
        <v>92</v>
      </c>
      <c r="N4347" t="str">
        <f>IF(ISBLANK(Sales[[#This Row],[return]]),"No",Sales[[#This Row],[return]])</f>
        <v>No</v>
      </c>
      <c r="O4347" s="2">
        <v>43344</v>
      </c>
      <c r="P4347" s="8" t="str">
        <f>TEXT(DAY(Sales[[#This Row],[OrderDate]]),"ddd")</f>
        <v>Sun</v>
      </c>
      <c r="Q4347" s="8" t="str">
        <f>TEXT(MONTH(Sales[[#This Row],[ShipDate]])*29,"mmm")</f>
        <v>Sep</v>
      </c>
      <c r="R4347">
        <v>1671</v>
      </c>
      <c r="S4347" t="s">
        <v>588</v>
      </c>
      <c r="T4347" t="s">
        <v>90</v>
      </c>
      <c r="U4347">
        <v>10009</v>
      </c>
      <c r="V4347" s="1">
        <v>0</v>
      </c>
      <c r="W4347">
        <v>23</v>
      </c>
      <c r="X4347">
        <v>4</v>
      </c>
      <c r="Y4347">
        <v>49</v>
      </c>
      <c r="AD4347"/>
    </row>
    <row r="4348" spans="1:30" x14ac:dyDescent="0.25">
      <c r="A4348" t="s">
        <v>24</v>
      </c>
      <c r="B4348" s="2">
        <v>43346</v>
      </c>
      <c r="C4348" s="35">
        <f>YEAR(Sales[[#This Row],[ShipDate]])</f>
        <v>2018</v>
      </c>
      <c r="D4348" t="s">
        <v>113</v>
      </c>
      <c r="E4348" t="s">
        <v>69</v>
      </c>
      <c r="F4348" t="s">
        <v>50</v>
      </c>
      <c r="G4348" t="s">
        <v>25</v>
      </c>
      <c r="H4348" t="s">
        <v>146</v>
      </c>
      <c r="I4348" t="s">
        <v>149</v>
      </c>
      <c r="J4348" t="s">
        <v>13</v>
      </c>
      <c r="K4348" t="s">
        <v>587</v>
      </c>
      <c r="L4348" t="s">
        <v>92</v>
      </c>
      <c r="N4348" t="str">
        <f>IF(ISBLANK(Sales[[#This Row],[return]]),"No",Sales[[#This Row],[return]])</f>
        <v>No</v>
      </c>
      <c r="O4348" s="2">
        <v>43344</v>
      </c>
      <c r="P4348" s="8" t="str">
        <f>TEXT(DAY(Sales[[#This Row],[OrderDate]]),"ddd")</f>
        <v>Sun</v>
      </c>
      <c r="Q4348" s="8" t="str">
        <f>TEXT(MONTH(Sales[[#This Row],[ShipDate]])*29,"mmm")</f>
        <v>Sep</v>
      </c>
      <c r="R4348">
        <v>684</v>
      </c>
      <c r="S4348" t="s">
        <v>590</v>
      </c>
      <c r="T4348" t="s">
        <v>90</v>
      </c>
      <c r="U4348">
        <v>10009</v>
      </c>
      <c r="V4348" s="1">
        <v>0.2</v>
      </c>
      <c r="W4348">
        <v>1415</v>
      </c>
      <c r="X4348">
        <v>4</v>
      </c>
      <c r="Y4348">
        <v>4355</v>
      </c>
      <c r="AD4348"/>
    </row>
    <row r="4349" spans="1:30" x14ac:dyDescent="0.25">
      <c r="A4349" t="s">
        <v>24</v>
      </c>
      <c r="B4349" s="2">
        <v>43257</v>
      </c>
      <c r="C4349" s="35">
        <f>YEAR(Sales[[#This Row],[ShipDate]])</f>
        <v>2018</v>
      </c>
      <c r="D4349" t="s">
        <v>36</v>
      </c>
      <c r="E4349" t="s">
        <v>31</v>
      </c>
      <c r="F4349" t="s">
        <v>43</v>
      </c>
      <c r="G4349" t="s">
        <v>11</v>
      </c>
      <c r="H4349" t="s">
        <v>26</v>
      </c>
      <c r="I4349" t="s">
        <v>32</v>
      </c>
      <c r="J4349" t="s">
        <v>13</v>
      </c>
      <c r="K4349" t="s">
        <v>2584</v>
      </c>
      <c r="L4349" t="s">
        <v>30</v>
      </c>
      <c r="N4349" t="str">
        <f>IF(ISBLANK(Sales[[#This Row],[return]]),"No",Sales[[#This Row],[return]])</f>
        <v>No</v>
      </c>
      <c r="O4349" s="2">
        <v>43250</v>
      </c>
      <c r="P4349" s="8" t="str">
        <f>TEXT(DAY(Sales[[#This Row],[OrderDate]]),"ddd")</f>
        <v>Mon</v>
      </c>
      <c r="Q4349" s="8" t="str">
        <f>TEXT(MONTH(Sales[[#This Row],[ShipDate]])*29,"mmm")</f>
        <v>Jun</v>
      </c>
      <c r="R4349">
        <v>19</v>
      </c>
      <c r="S4349" t="s">
        <v>1490</v>
      </c>
      <c r="T4349" t="s">
        <v>28</v>
      </c>
      <c r="U4349">
        <v>90032</v>
      </c>
      <c r="V4349" s="1">
        <v>0</v>
      </c>
      <c r="W4349">
        <v>12</v>
      </c>
      <c r="X4349">
        <v>8</v>
      </c>
      <c r="Y4349">
        <v>168</v>
      </c>
      <c r="AD4349"/>
    </row>
    <row r="4350" spans="1:30" x14ac:dyDescent="0.25">
      <c r="A4350" t="s">
        <v>24</v>
      </c>
      <c r="B4350" s="2">
        <v>43347</v>
      </c>
      <c r="C4350" s="35">
        <f>YEAR(Sales[[#This Row],[ShipDate]])</f>
        <v>2018</v>
      </c>
      <c r="D4350" t="s">
        <v>113</v>
      </c>
      <c r="E4350" t="s">
        <v>69</v>
      </c>
      <c r="F4350" t="s">
        <v>43</v>
      </c>
      <c r="G4350" t="s">
        <v>11</v>
      </c>
      <c r="H4350" t="s">
        <v>164</v>
      </c>
      <c r="I4350" t="s">
        <v>120</v>
      </c>
      <c r="J4350" t="s">
        <v>13</v>
      </c>
      <c r="K4350" t="s">
        <v>2905</v>
      </c>
      <c r="L4350" t="s">
        <v>68</v>
      </c>
      <c r="N4350" t="str">
        <f>IF(ISBLANK(Sales[[#This Row],[return]]),"No",Sales[[#This Row],[return]])</f>
        <v>No</v>
      </c>
      <c r="O4350" s="2">
        <v>43345</v>
      </c>
      <c r="P4350" s="8" t="str">
        <f>TEXT(DAY(Sales[[#This Row],[OrderDate]]),"ddd")</f>
        <v>Mon</v>
      </c>
      <c r="Q4350" s="8" t="str">
        <f>TEXT(MONTH(Sales[[#This Row],[ShipDate]])*29,"mmm")</f>
        <v>Sep</v>
      </c>
      <c r="R4350">
        <v>503</v>
      </c>
      <c r="S4350" t="s">
        <v>1573</v>
      </c>
      <c r="T4350" t="s">
        <v>66</v>
      </c>
      <c r="U4350">
        <v>60653</v>
      </c>
      <c r="V4350" s="1">
        <v>0.6</v>
      </c>
      <c r="W4350">
        <v>-76</v>
      </c>
      <c r="X4350">
        <v>2</v>
      </c>
      <c r="Y4350">
        <v>84</v>
      </c>
      <c r="AD4350"/>
    </row>
    <row r="4351" spans="1:30" x14ac:dyDescent="0.25">
      <c r="A4351" t="s">
        <v>10</v>
      </c>
      <c r="B4351" s="2">
        <v>43274</v>
      </c>
      <c r="C4351" s="35">
        <f>YEAR(Sales[[#This Row],[ShipDate]])</f>
        <v>2018</v>
      </c>
      <c r="D4351" t="s">
        <v>36</v>
      </c>
      <c r="E4351" t="s">
        <v>31</v>
      </c>
      <c r="F4351" t="s">
        <v>38</v>
      </c>
      <c r="G4351" t="s">
        <v>11</v>
      </c>
      <c r="H4351" t="s">
        <v>200</v>
      </c>
      <c r="I4351" t="s">
        <v>149</v>
      </c>
      <c r="J4351" t="s">
        <v>13</v>
      </c>
      <c r="K4351" t="s">
        <v>2715</v>
      </c>
      <c r="L4351" t="s">
        <v>92</v>
      </c>
      <c r="N4351" t="str">
        <f>IF(ISBLANK(Sales[[#This Row],[return]]),"No",Sales[[#This Row],[return]])</f>
        <v>No</v>
      </c>
      <c r="O4351" s="2">
        <v>43268</v>
      </c>
      <c r="P4351" s="8" t="str">
        <f>TEXT(DAY(Sales[[#This Row],[OrderDate]]),"ddd")</f>
        <v>Tue</v>
      </c>
      <c r="Q4351" s="8" t="str">
        <f>TEXT(MONTH(Sales[[#This Row],[ShipDate]])*29,"mmm")</f>
        <v>Jun</v>
      </c>
      <c r="R4351">
        <v>819</v>
      </c>
      <c r="S4351" t="s">
        <v>1559</v>
      </c>
      <c r="T4351" t="s">
        <v>90</v>
      </c>
      <c r="U4351">
        <v>14609</v>
      </c>
      <c r="V4351" s="1">
        <v>0.4</v>
      </c>
      <c r="W4351">
        <v>-214</v>
      </c>
      <c r="X4351">
        <v>3</v>
      </c>
      <c r="Y4351">
        <v>377</v>
      </c>
      <c r="AD4351"/>
    </row>
    <row r="4352" spans="1:30" x14ac:dyDescent="0.25">
      <c r="A4352" t="s">
        <v>40</v>
      </c>
      <c r="B4352" s="2">
        <v>43465</v>
      </c>
      <c r="C4352" s="35">
        <f>YEAR(Sales[[#This Row],[ShipDate]])</f>
        <v>2018</v>
      </c>
      <c r="D4352" t="s">
        <v>36</v>
      </c>
      <c r="E4352" t="s">
        <v>31</v>
      </c>
      <c r="F4352" t="s">
        <v>23</v>
      </c>
      <c r="G4352" t="s">
        <v>11</v>
      </c>
      <c r="H4352" t="s">
        <v>26</v>
      </c>
      <c r="I4352" t="s">
        <v>32</v>
      </c>
      <c r="J4352" t="s">
        <v>13</v>
      </c>
      <c r="K4352" t="s">
        <v>2736</v>
      </c>
      <c r="L4352" t="s">
        <v>30</v>
      </c>
      <c r="N4352" t="str">
        <f>IF(ISBLANK(Sales[[#This Row],[return]]),"No",Sales[[#This Row],[return]])</f>
        <v>No</v>
      </c>
      <c r="O4352" s="2">
        <v>43460</v>
      </c>
      <c r="P4352" s="8" t="str">
        <f>TEXT(DAY(Sales[[#This Row],[OrderDate]]),"ddd")</f>
        <v>Thu</v>
      </c>
      <c r="Q4352" s="8" t="str">
        <f>TEXT(MONTH(Sales[[#This Row],[ShipDate]])*29,"mmm")</f>
        <v>Dec</v>
      </c>
      <c r="R4352">
        <v>738</v>
      </c>
      <c r="S4352" t="s">
        <v>1336</v>
      </c>
      <c r="T4352" t="s">
        <v>28</v>
      </c>
      <c r="U4352">
        <v>90004</v>
      </c>
      <c r="V4352" s="1">
        <v>0.2</v>
      </c>
      <c r="W4352">
        <v>-5</v>
      </c>
      <c r="X4352">
        <v>3</v>
      </c>
      <c r="Y4352">
        <v>146</v>
      </c>
      <c r="AD4352"/>
    </row>
    <row r="4353" spans="1:30" x14ac:dyDescent="0.25">
      <c r="A4353" t="s">
        <v>40</v>
      </c>
      <c r="B4353" s="2">
        <v>43465</v>
      </c>
      <c r="C4353" s="35">
        <f>YEAR(Sales[[#This Row],[ShipDate]])</f>
        <v>2018</v>
      </c>
      <c r="D4353" t="s">
        <v>36</v>
      </c>
      <c r="E4353" t="s">
        <v>31</v>
      </c>
      <c r="F4353" t="s">
        <v>38</v>
      </c>
      <c r="G4353" t="s">
        <v>11</v>
      </c>
      <c r="H4353" t="s">
        <v>26</v>
      </c>
      <c r="I4353" t="s">
        <v>32</v>
      </c>
      <c r="J4353" t="s">
        <v>13</v>
      </c>
      <c r="K4353" t="s">
        <v>2736</v>
      </c>
      <c r="L4353" t="s">
        <v>30</v>
      </c>
      <c r="N4353" t="str">
        <f>IF(ISBLANK(Sales[[#This Row],[return]]),"No",Sales[[#This Row],[return]])</f>
        <v>No</v>
      </c>
      <c r="O4353" s="2">
        <v>43460</v>
      </c>
      <c r="P4353" s="8" t="str">
        <f>TEXT(DAY(Sales[[#This Row],[OrderDate]]),"ddd")</f>
        <v>Thu</v>
      </c>
      <c r="Q4353" s="8" t="str">
        <f>TEXT(MONTH(Sales[[#This Row],[ShipDate]])*29,"mmm")</f>
        <v>Dec</v>
      </c>
      <c r="R4353">
        <v>370</v>
      </c>
      <c r="S4353" t="s">
        <v>439</v>
      </c>
      <c r="T4353" t="s">
        <v>28</v>
      </c>
      <c r="U4353">
        <v>90004</v>
      </c>
      <c r="V4353" s="1">
        <v>0.2</v>
      </c>
      <c r="W4353">
        <v>34</v>
      </c>
      <c r="X4353">
        <v>3</v>
      </c>
      <c r="Y4353">
        <v>903</v>
      </c>
      <c r="AD4353"/>
    </row>
    <row r="4354" spans="1:30" x14ac:dyDescent="0.25">
      <c r="A4354" t="s">
        <v>40</v>
      </c>
      <c r="B4354" s="2">
        <v>43465</v>
      </c>
      <c r="C4354" s="35">
        <f>YEAR(Sales[[#This Row],[ShipDate]])</f>
        <v>2018</v>
      </c>
      <c r="D4354" t="s">
        <v>36</v>
      </c>
      <c r="E4354" t="s">
        <v>31</v>
      </c>
      <c r="F4354" t="s">
        <v>52</v>
      </c>
      <c r="G4354" t="s">
        <v>25</v>
      </c>
      <c r="H4354" t="s">
        <v>26</v>
      </c>
      <c r="I4354" t="s">
        <v>32</v>
      </c>
      <c r="J4354" t="s">
        <v>13</v>
      </c>
      <c r="K4354" t="s">
        <v>2736</v>
      </c>
      <c r="L4354" t="s">
        <v>30</v>
      </c>
      <c r="N4354" t="str">
        <f>IF(ISBLANK(Sales[[#This Row],[return]]),"No",Sales[[#This Row],[return]])</f>
        <v>No</v>
      </c>
      <c r="O4354" s="2">
        <v>43460</v>
      </c>
      <c r="P4354" s="8" t="str">
        <f>TEXT(DAY(Sales[[#This Row],[OrderDate]]),"ddd")</f>
        <v>Thu</v>
      </c>
      <c r="Q4354" s="8" t="str">
        <f>TEXT(MONTH(Sales[[#This Row],[ShipDate]])*29,"mmm")</f>
        <v>Dec</v>
      </c>
      <c r="R4354">
        <v>862</v>
      </c>
      <c r="S4354" t="s">
        <v>1730</v>
      </c>
      <c r="T4354" t="s">
        <v>28</v>
      </c>
      <c r="U4354">
        <v>90004</v>
      </c>
      <c r="V4354" s="1">
        <v>0</v>
      </c>
      <c r="W4354">
        <v>2</v>
      </c>
      <c r="X4354">
        <v>2</v>
      </c>
      <c r="Y4354">
        <v>8</v>
      </c>
      <c r="AD4354"/>
    </row>
    <row r="4355" spans="1:30" x14ac:dyDescent="0.25">
      <c r="A4355" t="s">
        <v>40</v>
      </c>
      <c r="B4355" s="2">
        <v>43465</v>
      </c>
      <c r="C4355" s="35">
        <f>YEAR(Sales[[#This Row],[ShipDate]])</f>
        <v>2018</v>
      </c>
      <c r="D4355" t="s">
        <v>36</v>
      </c>
      <c r="E4355" t="s">
        <v>31</v>
      </c>
      <c r="F4355" t="s">
        <v>290</v>
      </c>
      <c r="G4355" t="s">
        <v>25</v>
      </c>
      <c r="H4355" t="s">
        <v>26</v>
      </c>
      <c r="I4355" t="s">
        <v>32</v>
      </c>
      <c r="J4355" t="s">
        <v>13</v>
      </c>
      <c r="K4355" t="s">
        <v>2736</v>
      </c>
      <c r="L4355" t="s">
        <v>30</v>
      </c>
      <c r="N4355" t="str">
        <f>IF(ISBLANK(Sales[[#This Row],[return]]),"No",Sales[[#This Row],[return]])</f>
        <v>No</v>
      </c>
      <c r="O4355" s="2">
        <v>43460</v>
      </c>
      <c r="P4355" s="8" t="str">
        <f>TEXT(DAY(Sales[[#This Row],[OrderDate]]),"ddd")</f>
        <v>Thu</v>
      </c>
      <c r="Q4355" s="8" t="str">
        <f>TEXT(MONTH(Sales[[#This Row],[ShipDate]])*29,"mmm")</f>
        <v>Dec</v>
      </c>
      <c r="R4355">
        <v>670</v>
      </c>
      <c r="S4355" t="s">
        <v>2835</v>
      </c>
      <c r="T4355" t="s">
        <v>28</v>
      </c>
      <c r="U4355">
        <v>90004</v>
      </c>
      <c r="V4355" s="1">
        <v>0</v>
      </c>
      <c r="W4355">
        <v>5</v>
      </c>
      <c r="X4355">
        <v>2</v>
      </c>
      <c r="Y4355">
        <v>18</v>
      </c>
      <c r="AD4355"/>
    </row>
    <row r="4356" spans="1:30" x14ac:dyDescent="0.25">
      <c r="A4356" t="s">
        <v>40</v>
      </c>
      <c r="B4356" s="2">
        <v>43465</v>
      </c>
      <c r="C4356" s="35">
        <f>YEAR(Sales[[#This Row],[ShipDate]])</f>
        <v>2018</v>
      </c>
      <c r="D4356" t="s">
        <v>36</v>
      </c>
      <c r="E4356" t="s">
        <v>31</v>
      </c>
      <c r="F4356" t="s">
        <v>45</v>
      </c>
      <c r="G4356" t="s">
        <v>25</v>
      </c>
      <c r="H4356" t="s">
        <v>26</v>
      </c>
      <c r="I4356" t="s">
        <v>32</v>
      </c>
      <c r="J4356" t="s">
        <v>13</v>
      </c>
      <c r="K4356" t="s">
        <v>2736</v>
      </c>
      <c r="L4356" t="s">
        <v>30</v>
      </c>
      <c r="N4356" t="str">
        <f>IF(ISBLANK(Sales[[#This Row],[return]]),"No",Sales[[#This Row],[return]])</f>
        <v>No</v>
      </c>
      <c r="O4356" s="2">
        <v>43460</v>
      </c>
      <c r="P4356" s="8" t="str">
        <f>TEXT(DAY(Sales[[#This Row],[OrderDate]]),"ddd")</f>
        <v>Thu</v>
      </c>
      <c r="Q4356" s="8" t="str">
        <f>TEXT(MONTH(Sales[[#This Row],[ShipDate]])*29,"mmm")</f>
        <v>Dec</v>
      </c>
      <c r="R4356">
        <v>1102</v>
      </c>
      <c r="S4356" t="s">
        <v>2260</v>
      </c>
      <c r="T4356" t="s">
        <v>28</v>
      </c>
      <c r="U4356">
        <v>90004</v>
      </c>
      <c r="V4356" s="1">
        <v>0</v>
      </c>
      <c r="W4356">
        <v>15</v>
      </c>
      <c r="X4356">
        <v>3</v>
      </c>
      <c r="Y4356">
        <v>54</v>
      </c>
      <c r="AD4356"/>
    </row>
    <row r="4357" spans="1:30" x14ac:dyDescent="0.25">
      <c r="A4357" t="s">
        <v>40</v>
      </c>
      <c r="B4357" s="2">
        <v>43465</v>
      </c>
      <c r="C4357" s="35">
        <f>YEAR(Sales[[#This Row],[ShipDate]])</f>
        <v>2018</v>
      </c>
      <c r="D4357" t="s">
        <v>36</v>
      </c>
      <c r="E4357" t="s">
        <v>31</v>
      </c>
      <c r="F4357" t="s">
        <v>48</v>
      </c>
      <c r="G4357" t="s">
        <v>46</v>
      </c>
      <c r="H4357" t="s">
        <v>26</v>
      </c>
      <c r="I4357" t="s">
        <v>32</v>
      </c>
      <c r="J4357" t="s">
        <v>13</v>
      </c>
      <c r="K4357" t="s">
        <v>2736</v>
      </c>
      <c r="L4357" t="s">
        <v>30</v>
      </c>
      <c r="N4357" t="str">
        <f>IF(ISBLANK(Sales[[#This Row],[return]]),"No",Sales[[#This Row],[return]])</f>
        <v>No</v>
      </c>
      <c r="O4357" s="2">
        <v>43460</v>
      </c>
      <c r="P4357" s="8" t="str">
        <f>TEXT(DAY(Sales[[#This Row],[OrderDate]]),"ddd")</f>
        <v>Thu</v>
      </c>
      <c r="Q4357" s="8" t="str">
        <f>TEXT(MONTH(Sales[[#This Row],[ShipDate]])*29,"mmm")</f>
        <v>Dec</v>
      </c>
      <c r="R4357">
        <v>1099</v>
      </c>
      <c r="S4357" t="s">
        <v>47</v>
      </c>
      <c r="T4357" t="s">
        <v>28</v>
      </c>
      <c r="U4357">
        <v>90004</v>
      </c>
      <c r="V4357" s="1">
        <v>0.2</v>
      </c>
      <c r="W4357">
        <v>30</v>
      </c>
      <c r="X4357">
        <v>2</v>
      </c>
      <c r="Y4357">
        <v>302</v>
      </c>
      <c r="AD4357"/>
    </row>
    <row r="4358" spans="1:30" x14ac:dyDescent="0.25">
      <c r="A4358" t="s">
        <v>10</v>
      </c>
      <c r="B4358" s="2">
        <v>43438</v>
      </c>
      <c r="C4358" s="35">
        <f>YEAR(Sales[[#This Row],[ShipDate]])</f>
        <v>2018</v>
      </c>
      <c r="D4358" t="s">
        <v>19</v>
      </c>
      <c r="E4358" t="s">
        <v>18</v>
      </c>
      <c r="F4358" t="s">
        <v>59</v>
      </c>
      <c r="G4358" t="s">
        <v>25</v>
      </c>
      <c r="H4358" t="s">
        <v>200</v>
      </c>
      <c r="I4358" t="s">
        <v>129</v>
      </c>
      <c r="J4358" t="s">
        <v>13</v>
      </c>
      <c r="K4358" t="s">
        <v>228</v>
      </c>
      <c r="L4358" t="s">
        <v>68</v>
      </c>
      <c r="N4358" t="str">
        <f>IF(ISBLANK(Sales[[#This Row],[return]]),"No",Sales[[#This Row],[return]])</f>
        <v>No</v>
      </c>
      <c r="O4358" s="2">
        <v>43435</v>
      </c>
      <c r="P4358" s="8" t="str">
        <f>TEXT(DAY(Sales[[#This Row],[OrderDate]]),"ddd")</f>
        <v>Sun</v>
      </c>
      <c r="Q4358" s="8" t="str">
        <f>TEXT(MONTH(Sales[[#This Row],[ShipDate]])*29,"mmm")</f>
        <v>Dec</v>
      </c>
      <c r="R4358">
        <v>1597</v>
      </c>
      <c r="S4358" t="s">
        <v>229</v>
      </c>
      <c r="T4358" t="s">
        <v>66</v>
      </c>
      <c r="U4358">
        <v>55901</v>
      </c>
      <c r="V4358" s="1">
        <v>0</v>
      </c>
      <c r="W4358">
        <v>12</v>
      </c>
      <c r="X4358">
        <v>4</v>
      </c>
      <c r="Y4358">
        <v>24</v>
      </c>
      <c r="AD4358"/>
    </row>
    <row r="4359" spans="1:30" x14ac:dyDescent="0.25">
      <c r="A4359" t="s">
        <v>40</v>
      </c>
      <c r="B4359" s="2">
        <v>43218</v>
      </c>
      <c r="C4359" s="35">
        <f>YEAR(Sales[[#This Row],[ShipDate]])</f>
        <v>2018</v>
      </c>
      <c r="D4359" t="s">
        <v>36</v>
      </c>
      <c r="E4359" t="s">
        <v>31</v>
      </c>
      <c r="F4359" t="s">
        <v>59</v>
      </c>
      <c r="G4359" t="s">
        <v>25</v>
      </c>
      <c r="H4359" t="s">
        <v>235</v>
      </c>
      <c r="I4359" t="s">
        <v>58</v>
      </c>
      <c r="J4359" t="s">
        <v>13</v>
      </c>
      <c r="K4359" t="s">
        <v>402</v>
      </c>
      <c r="L4359" t="s">
        <v>17</v>
      </c>
      <c r="N4359" t="str">
        <f>IF(ISBLANK(Sales[[#This Row],[return]]),"No",Sales[[#This Row],[return]])</f>
        <v>No</v>
      </c>
      <c r="O4359" s="2">
        <v>43213</v>
      </c>
      <c r="P4359" s="8" t="str">
        <f>TEXT(DAY(Sales[[#This Row],[OrderDate]]),"ddd")</f>
        <v>Mon</v>
      </c>
      <c r="Q4359" s="8" t="str">
        <f>TEXT(MONTH(Sales[[#This Row],[ShipDate]])*29,"mmm")</f>
        <v>Apr</v>
      </c>
      <c r="R4359">
        <v>1479</v>
      </c>
      <c r="S4359" t="s">
        <v>394</v>
      </c>
      <c r="T4359" t="s">
        <v>15</v>
      </c>
      <c r="U4359">
        <v>28205</v>
      </c>
      <c r="V4359" s="1">
        <v>0.2</v>
      </c>
      <c r="W4359">
        <v>11</v>
      </c>
      <c r="X4359">
        <v>5</v>
      </c>
      <c r="Y4359">
        <v>36</v>
      </c>
      <c r="AD4359"/>
    </row>
    <row r="4360" spans="1:30" x14ac:dyDescent="0.25">
      <c r="A4360" t="s">
        <v>24</v>
      </c>
      <c r="B4360" s="2">
        <v>43287</v>
      </c>
      <c r="C4360" s="35">
        <f>YEAR(Sales[[#This Row],[ShipDate]])</f>
        <v>2018</v>
      </c>
      <c r="D4360" t="s">
        <v>113</v>
      </c>
      <c r="E4360" t="s">
        <v>18</v>
      </c>
      <c r="F4360" t="s">
        <v>150</v>
      </c>
      <c r="G4360" t="s">
        <v>25</v>
      </c>
      <c r="H4360" t="s">
        <v>26</v>
      </c>
      <c r="I4360" t="s">
        <v>32</v>
      </c>
      <c r="J4360" t="s">
        <v>13</v>
      </c>
      <c r="K4360" t="s">
        <v>611</v>
      </c>
      <c r="L4360" t="s">
        <v>30</v>
      </c>
      <c r="N4360" t="str">
        <f>IF(ISBLANK(Sales[[#This Row],[return]]),"No",Sales[[#This Row],[return]])</f>
        <v>No</v>
      </c>
      <c r="O4360" s="2">
        <v>43284</v>
      </c>
      <c r="P4360" s="8" t="str">
        <f>TEXT(DAY(Sales[[#This Row],[OrderDate]]),"ddd")</f>
        <v>Tue</v>
      </c>
      <c r="Q4360" s="8" t="str">
        <f>TEXT(MONTH(Sales[[#This Row],[ShipDate]])*29,"mmm")</f>
        <v>Jul</v>
      </c>
      <c r="R4360">
        <v>371</v>
      </c>
      <c r="S4360" t="s">
        <v>1804</v>
      </c>
      <c r="T4360" t="s">
        <v>28</v>
      </c>
      <c r="U4360">
        <v>90049</v>
      </c>
      <c r="V4360" s="1">
        <v>0</v>
      </c>
      <c r="W4360">
        <v>0</v>
      </c>
      <c r="X4360">
        <v>2</v>
      </c>
      <c r="Y4360">
        <v>4</v>
      </c>
      <c r="AD4360"/>
    </row>
    <row r="4361" spans="1:30" x14ac:dyDescent="0.25">
      <c r="A4361" t="s">
        <v>24</v>
      </c>
      <c r="B4361" s="2">
        <v>43287</v>
      </c>
      <c r="C4361" s="35">
        <f>YEAR(Sales[[#This Row],[ShipDate]])</f>
        <v>2018</v>
      </c>
      <c r="D4361" t="s">
        <v>113</v>
      </c>
      <c r="E4361" t="s">
        <v>18</v>
      </c>
      <c r="F4361" t="s">
        <v>59</v>
      </c>
      <c r="G4361" t="s">
        <v>25</v>
      </c>
      <c r="H4361" t="s">
        <v>26</v>
      </c>
      <c r="I4361" t="s">
        <v>32</v>
      </c>
      <c r="J4361" t="s">
        <v>13</v>
      </c>
      <c r="K4361" t="s">
        <v>611</v>
      </c>
      <c r="L4361" t="s">
        <v>30</v>
      </c>
      <c r="N4361" t="str">
        <f>IF(ISBLANK(Sales[[#This Row],[return]]),"No",Sales[[#This Row],[return]])</f>
        <v>No</v>
      </c>
      <c r="O4361" s="2">
        <v>43284</v>
      </c>
      <c r="P4361" s="8" t="str">
        <f>TEXT(DAY(Sales[[#This Row],[OrderDate]]),"ddd")</f>
        <v>Tue</v>
      </c>
      <c r="Q4361" s="8" t="str">
        <f>TEXT(MONTH(Sales[[#This Row],[ShipDate]])*29,"mmm")</f>
        <v>Jul</v>
      </c>
      <c r="R4361">
        <v>1802</v>
      </c>
      <c r="S4361" t="s">
        <v>1786</v>
      </c>
      <c r="T4361" t="s">
        <v>28</v>
      </c>
      <c r="U4361">
        <v>90049</v>
      </c>
      <c r="V4361" s="1">
        <v>0</v>
      </c>
      <c r="W4361">
        <v>6</v>
      </c>
      <c r="X4361">
        <v>2</v>
      </c>
      <c r="Y4361">
        <v>13</v>
      </c>
      <c r="AD4361"/>
    </row>
    <row r="4362" spans="1:30" x14ac:dyDescent="0.25">
      <c r="A4362" t="s">
        <v>40</v>
      </c>
      <c r="B4362" s="2">
        <v>43299</v>
      </c>
      <c r="C4362" s="35">
        <f>YEAR(Sales[[#This Row],[ShipDate]])</f>
        <v>2018</v>
      </c>
      <c r="D4362" t="s">
        <v>19</v>
      </c>
      <c r="E4362" t="s">
        <v>31</v>
      </c>
      <c r="F4362" t="s">
        <v>43</v>
      </c>
      <c r="G4362" t="s">
        <v>11</v>
      </c>
      <c r="H4362" t="s">
        <v>107</v>
      </c>
      <c r="I4362" t="s">
        <v>70</v>
      </c>
      <c r="J4362" t="s">
        <v>13</v>
      </c>
      <c r="K4362" t="s">
        <v>2639</v>
      </c>
      <c r="L4362" t="s">
        <v>68</v>
      </c>
      <c r="N4362" t="str">
        <f>IF(ISBLANK(Sales[[#This Row],[return]]),"No",Sales[[#This Row],[return]])</f>
        <v>No</v>
      </c>
      <c r="O4362" s="2">
        <v>43297</v>
      </c>
      <c r="P4362" s="8" t="str">
        <f>TEXT(DAY(Sales[[#This Row],[OrderDate]]),"ddd")</f>
        <v>Mon</v>
      </c>
      <c r="Q4362" s="8" t="str">
        <f>TEXT(MONTH(Sales[[#This Row],[ShipDate]])*29,"mmm")</f>
        <v>Jul</v>
      </c>
      <c r="R4362">
        <v>1505</v>
      </c>
      <c r="S4362" t="s">
        <v>447</v>
      </c>
      <c r="T4362" t="s">
        <v>66</v>
      </c>
      <c r="U4362">
        <v>77036</v>
      </c>
      <c r="V4362" s="1">
        <v>0.6</v>
      </c>
      <c r="W4362">
        <v>-4</v>
      </c>
      <c r="X4362">
        <v>3</v>
      </c>
      <c r="Y4362">
        <v>10</v>
      </c>
      <c r="AD4362"/>
    </row>
    <row r="4363" spans="1:30" x14ac:dyDescent="0.25">
      <c r="A4363" t="s">
        <v>10</v>
      </c>
      <c r="B4363" s="2">
        <v>43326</v>
      </c>
      <c r="C4363" s="35">
        <f>YEAR(Sales[[#This Row],[ShipDate]])</f>
        <v>2018</v>
      </c>
      <c r="D4363" t="s">
        <v>36</v>
      </c>
      <c r="E4363" t="s">
        <v>18</v>
      </c>
      <c r="F4363" t="s">
        <v>59</v>
      </c>
      <c r="G4363" t="s">
        <v>25</v>
      </c>
      <c r="H4363" t="s">
        <v>1091</v>
      </c>
      <c r="I4363" t="s">
        <v>324</v>
      </c>
      <c r="J4363" t="s">
        <v>13</v>
      </c>
      <c r="K4363" t="s">
        <v>892</v>
      </c>
      <c r="L4363" t="s">
        <v>68</v>
      </c>
      <c r="N4363" t="str">
        <f>IF(ISBLANK(Sales[[#This Row],[return]]),"No",Sales[[#This Row],[return]])</f>
        <v>No</v>
      </c>
      <c r="O4363" s="2">
        <v>43320</v>
      </c>
      <c r="P4363" s="8" t="str">
        <f>TEXT(DAY(Sales[[#This Row],[OrderDate]]),"ddd")</f>
        <v>Sun</v>
      </c>
      <c r="Q4363" s="8" t="str">
        <f>TEXT(MONTH(Sales[[#This Row],[ShipDate]])*29,"mmm")</f>
        <v>Aug</v>
      </c>
      <c r="R4363">
        <v>1751</v>
      </c>
      <c r="S4363" t="s">
        <v>1830</v>
      </c>
      <c r="T4363" t="s">
        <v>66</v>
      </c>
      <c r="U4363">
        <v>73120</v>
      </c>
      <c r="V4363" s="1">
        <v>0</v>
      </c>
      <c r="W4363">
        <v>5</v>
      </c>
      <c r="X4363">
        <v>2</v>
      </c>
      <c r="Y4363">
        <v>11</v>
      </c>
      <c r="AD4363"/>
    </row>
    <row r="4364" spans="1:30" x14ac:dyDescent="0.25">
      <c r="A4364" t="s">
        <v>40</v>
      </c>
      <c r="B4364" s="2">
        <v>43405</v>
      </c>
      <c r="C4364" s="35">
        <f>YEAR(Sales[[#This Row],[ShipDate]])</f>
        <v>2018</v>
      </c>
      <c r="D4364" t="s">
        <v>36</v>
      </c>
      <c r="E4364" t="s">
        <v>18</v>
      </c>
      <c r="F4364" t="s">
        <v>39</v>
      </c>
      <c r="G4364" t="s">
        <v>25</v>
      </c>
      <c r="H4364" t="s">
        <v>26</v>
      </c>
      <c r="I4364" t="s">
        <v>32</v>
      </c>
      <c r="J4364" t="s">
        <v>13</v>
      </c>
      <c r="K4364" t="s">
        <v>420</v>
      </c>
      <c r="L4364" t="s">
        <v>30</v>
      </c>
      <c r="N4364" t="str">
        <f>IF(ISBLANK(Sales[[#This Row],[return]]),"No",Sales[[#This Row],[return]])</f>
        <v>No</v>
      </c>
      <c r="O4364" s="2">
        <v>43401</v>
      </c>
      <c r="P4364" s="8" t="str">
        <f>TEXT(DAY(Sales[[#This Row],[OrderDate]]),"ddd")</f>
        <v>Sat</v>
      </c>
      <c r="Q4364" s="8" t="str">
        <f>TEXT(MONTH(Sales[[#This Row],[ShipDate]])*29,"mmm")</f>
        <v>Nov</v>
      </c>
      <c r="R4364">
        <v>1268</v>
      </c>
      <c r="S4364" t="s">
        <v>376</v>
      </c>
      <c r="T4364" t="s">
        <v>28</v>
      </c>
      <c r="U4364">
        <v>90032</v>
      </c>
      <c r="V4364" s="1">
        <v>0</v>
      </c>
      <c r="W4364">
        <v>26</v>
      </c>
      <c r="X4364">
        <v>6</v>
      </c>
      <c r="Y4364">
        <v>93</v>
      </c>
      <c r="AD4364"/>
    </row>
    <row r="4365" spans="1:30" x14ac:dyDescent="0.25">
      <c r="A4365" t="s">
        <v>40</v>
      </c>
      <c r="B4365" s="2">
        <v>43405</v>
      </c>
      <c r="C4365" s="35">
        <f>YEAR(Sales[[#This Row],[ShipDate]])</f>
        <v>2018</v>
      </c>
      <c r="D4365" t="s">
        <v>36</v>
      </c>
      <c r="E4365" t="s">
        <v>18</v>
      </c>
      <c r="F4365" t="s">
        <v>48</v>
      </c>
      <c r="G4365" t="s">
        <v>46</v>
      </c>
      <c r="H4365" t="s">
        <v>26</v>
      </c>
      <c r="I4365" t="s">
        <v>32</v>
      </c>
      <c r="J4365" t="s">
        <v>13</v>
      </c>
      <c r="K4365" t="s">
        <v>420</v>
      </c>
      <c r="L4365" t="s">
        <v>30</v>
      </c>
      <c r="N4365" t="str">
        <f>IF(ISBLANK(Sales[[#This Row],[return]]),"No",Sales[[#This Row],[return]])</f>
        <v>No</v>
      </c>
      <c r="O4365" s="2">
        <v>43401</v>
      </c>
      <c r="P4365" s="8" t="str">
        <f>TEXT(DAY(Sales[[#This Row],[OrderDate]]),"ddd")</f>
        <v>Sat</v>
      </c>
      <c r="Q4365" s="8" t="str">
        <f>TEXT(MONTH(Sales[[#This Row],[ShipDate]])*29,"mmm")</f>
        <v>Nov</v>
      </c>
      <c r="R4365">
        <v>102</v>
      </c>
      <c r="S4365" t="s">
        <v>421</v>
      </c>
      <c r="T4365" t="s">
        <v>28</v>
      </c>
      <c r="U4365">
        <v>90032</v>
      </c>
      <c r="V4365" s="1">
        <v>0.2</v>
      </c>
      <c r="W4365">
        <v>23</v>
      </c>
      <c r="X4365">
        <v>3</v>
      </c>
      <c r="Y4365">
        <v>302</v>
      </c>
      <c r="AD4365"/>
    </row>
    <row r="4366" spans="1:30" x14ac:dyDescent="0.25">
      <c r="A4366" t="s">
        <v>10</v>
      </c>
      <c r="B4366" s="2">
        <v>43360</v>
      </c>
      <c r="C4366" s="35">
        <f>YEAR(Sales[[#This Row],[ShipDate]])</f>
        <v>2018</v>
      </c>
      <c r="D4366" t="s">
        <v>36</v>
      </c>
      <c r="E4366" t="s">
        <v>18</v>
      </c>
      <c r="F4366" t="s">
        <v>104</v>
      </c>
      <c r="G4366" t="s">
        <v>25</v>
      </c>
      <c r="H4366" t="s">
        <v>107</v>
      </c>
      <c r="I4366" t="s">
        <v>70</v>
      </c>
      <c r="J4366" t="s">
        <v>13</v>
      </c>
      <c r="K4366" t="s">
        <v>250</v>
      </c>
      <c r="L4366" t="s">
        <v>68</v>
      </c>
      <c r="N4366" t="str">
        <f>IF(ISBLANK(Sales[[#This Row],[return]]),"No",Sales[[#This Row],[return]])</f>
        <v>No</v>
      </c>
      <c r="O4366" s="2">
        <v>43354</v>
      </c>
      <c r="P4366" s="8" t="str">
        <f>TEXT(DAY(Sales[[#This Row],[OrderDate]]),"ddd")</f>
        <v>Wed</v>
      </c>
      <c r="Q4366" s="8" t="str">
        <f>TEXT(MONTH(Sales[[#This Row],[ShipDate]])*29,"mmm")</f>
        <v>Sep</v>
      </c>
      <c r="R4366">
        <v>396</v>
      </c>
      <c r="S4366" t="s">
        <v>2122</v>
      </c>
      <c r="T4366" t="s">
        <v>66</v>
      </c>
      <c r="U4366">
        <v>77041</v>
      </c>
      <c r="V4366" s="1">
        <v>0.2</v>
      </c>
      <c r="W4366">
        <v>34</v>
      </c>
      <c r="X4366">
        <v>2</v>
      </c>
      <c r="Y4366">
        <v>100</v>
      </c>
      <c r="AD4366"/>
    </row>
    <row r="4367" spans="1:30" x14ac:dyDescent="0.25">
      <c r="A4367" t="s">
        <v>40</v>
      </c>
      <c r="B4367" s="2">
        <v>43366</v>
      </c>
      <c r="C4367" s="35">
        <f>YEAR(Sales[[#This Row],[ShipDate]])</f>
        <v>2018</v>
      </c>
      <c r="D4367" t="s">
        <v>36</v>
      </c>
      <c r="E4367" t="s">
        <v>18</v>
      </c>
      <c r="F4367" t="s">
        <v>59</v>
      </c>
      <c r="G4367" t="s">
        <v>25</v>
      </c>
      <c r="H4367" t="s">
        <v>2045</v>
      </c>
      <c r="I4367" t="s">
        <v>32</v>
      </c>
      <c r="J4367" t="s">
        <v>13</v>
      </c>
      <c r="K4367" t="s">
        <v>1459</v>
      </c>
      <c r="L4367" t="s">
        <v>30</v>
      </c>
      <c r="N4367" t="str">
        <f>IF(ISBLANK(Sales[[#This Row],[return]]),"No",Sales[[#This Row],[return]])</f>
        <v>No</v>
      </c>
      <c r="O4367" s="2">
        <v>43362</v>
      </c>
      <c r="P4367" s="8" t="str">
        <f>TEXT(DAY(Sales[[#This Row],[OrderDate]]),"ddd")</f>
        <v>Thu</v>
      </c>
      <c r="Q4367" s="8" t="str">
        <f>TEXT(MONTH(Sales[[#This Row],[ShipDate]])*29,"mmm")</f>
        <v>Sep</v>
      </c>
      <c r="R4367">
        <v>1840</v>
      </c>
      <c r="S4367" t="s">
        <v>3163</v>
      </c>
      <c r="T4367" t="s">
        <v>28</v>
      </c>
      <c r="U4367">
        <v>95207</v>
      </c>
      <c r="V4367" s="1">
        <v>0</v>
      </c>
      <c r="W4367">
        <v>74</v>
      </c>
      <c r="X4367">
        <v>7</v>
      </c>
      <c r="Y4367">
        <v>160</v>
      </c>
      <c r="AD4367"/>
    </row>
    <row r="4368" spans="1:30" x14ac:dyDescent="0.25">
      <c r="A4368" t="s">
        <v>24</v>
      </c>
      <c r="B4368" s="2">
        <v>43434</v>
      </c>
      <c r="C4368" s="35">
        <f>YEAR(Sales[[#This Row],[ShipDate]])</f>
        <v>2018</v>
      </c>
      <c r="D4368" t="s">
        <v>19</v>
      </c>
      <c r="E4368" t="s">
        <v>31</v>
      </c>
      <c r="F4368" t="s">
        <v>38</v>
      </c>
      <c r="G4368" t="s">
        <v>11</v>
      </c>
      <c r="H4368" t="s">
        <v>146</v>
      </c>
      <c r="I4368" t="s">
        <v>149</v>
      </c>
      <c r="J4368" t="s">
        <v>13</v>
      </c>
      <c r="K4368" t="s">
        <v>634</v>
      </c>
      <c r="L4368" t="s">
        <v>92</v>
      </c>
      <c r="N4368" t="str">
        <f>IF(ISBLANK(Sales[[#This Row],[return]]),"No",Sales[[#This Row],[return]])</f>
        <v>No</v>
      </c>
      <c r="O4368" s="2">
        <v>43430</v>
      </c>
      <c r="P4368" s="8" t="str">
        <f>TEXT(DAY(Sales[[#This Row],[OrderDate]]),"ddd")</f>
        <v>Thu</v>
      </c>
      <c r="Q4368" s="8" t="str">
        <f>TEXT(MONTH(Sales[[#This Row],[ShipDate]])*29,"mmm")</f>
        <v>Nov</v>
      </c>
      <c r="R4368">
        <v>313</v>
      </c>
      <c r="S4368" t="s">
        <v>1314</v>
      </c>
      <c r="T4368" t="s">
        <v>90</v>
      </c>
      <c r="U4368">
        <v>10011</v>
      </c>
      <c r="V4368" s="1">
        <v>0.4</v>
      </c>
      <c r="W4368">
        <v>-120</v>
      </c>
      <c r="X4368">
        <v>2</v>
      </c>
      <c r="Y4368">
        <v>313</v>
      </c>
      <c r="AD4368"/>
    </row>
    <row r="4369" spans="1:30" x14ac:dyDescent="0.25">
      <c r="A4369" t="s">
        <v>40</v>
      </c>
      <c r="B4369" s="2">
        <v>43437</v>
      </c>
      <c r="C4369" s="35">
        <f>YEAR(Sales[[#This Row],[ShipDate]])</f>
        <v>2018</v>
      </c>
      <c r="D4369" t="s">
        <v>19</v>
      </c>
      <c r="E4369" t="s">
        <v>18</v>
      </c>
      <c r="F4369" t="s">
        <v>23</v>
      </c>
      <c r="G4369" t="s">
        <v>11</v>
      </c>
      <c r="H4369" t="s">
        <v>1307</v>
      </c>
      <c r="I4369" t="s">
        <v>70</v>
      </c>
      <c r="J4369" t="s">
        <v>13</v>
      </c>
      <c r="K4369" t="s">
        <v>1308</v>
      </c>
      <c r="L4369" t="s">
        <v>68</v>
      </c>
      <c r="N4369" t="str">
        <f>IF(ISBLANK(Sales[[#This Row],[return]]),"No",Sales[[#This Row],[return]])</f>
        <v>No</v>
      </c>
      <c r="O4369" s="2">
        <v>43435</v>
      </c>
      <c r="P4369" s="8" t="str">
        <f>TEXT(DAY(Sales[[#This Row],[OrderDate]]),"ddd")</f>
        <v>Sun</v>
      </c>
      <c r="Q4369" s="8" t="str">
        <f>TEXT(MONTH(Sales[[#This Row],[ShipDate]])*29,"mmm")</f>
        <v>Dec</v>
      </c>
      <c r="R4369">
        <v>765</v>
      </c>
      <c r="S4369" t="s">
        <v>3098</v>
      </c>
      <c r="T4369" t="s">
        <v>66</v>
      </c>
      <c r="U4369">
        <v>76903</v>
      </c>
      <c r="V4369" s="1">
        <v>0.3</v>
      </c>
      <c r="W4369">
        <v>-1</v>
      </c>
      <c r="X4369">
        <v>2</v>
      </c>
      <c r="Y4369">
        <v>85</v>
      </c>
      <c r="AD4369"/>
    </row>
    <row r="4370" spans="1:30" x14ac:dyDescent="0.25">
      <c r="A4370" t="s">
        <v>40</v>
      </c>
      <c r="B4370" s="2">
        <v>43437</v>
      </c>
      <c r="C4370" s="35">
        <f>YEAR(Sales[[#This Row],[ShipDate]])</f>
        <v>2018</v>
      </c>
      <c r="D4370" t="s">
        <v>19</v>
      </c>
      <c r="E4370" t="s">
        <v>18</v>
      </c>
      <c r="F4370" t="s">
        <v>23</v>
      </c>
      <c r="G4370" t="s">
        <v>11</v>
      </c>
      <c r="H4370" t="s">
        <v>1307</v>
      </c>
      <c r="I4370" t="s">
        <v>70</v>
      </c>
      <c r="J4370" t="s">
        <v>13</v>
      </c>
      <c r="K4370" t="s">
        <v>1308</v>
      </c>
      <c r="L4370" t="s">
        <v>68</v>
      </c>
      <c r="N4370" t="str">
        <f>IF(ISBLANK(Sales[[#This Row],[return]]),"No",Sales[[#This Row],[return]])</f>
        <v>No</v>
      </c>
      <c r="O4370" s="2">
        <v>43435</v>
      </c>
      <c r="P4370" s="8" t="str">
        <f>TEXT(DAY(Sales[[#This Row],[OrderDate]]),"ddd")</f>
        <v>Sun</v>
      </c>
      <c r="Q4370" s="8" t="str">
        <f>TEXT(MONTH(Sales[[#This Row],[ShipDate]])*29,"mmm")</f>
        <v>Dec</v>
      </c>
      <c r="R4370">
        <v>1457</v>
      </c>
      <c r="S4370" t="s">
        <v>845</v>
      </c>
      <c r="T4370" t="s">
        <v>66</v>
      </c>
      <c r="U4370">
        <v>76903</v>
      </c>
      <c r="V4370" s="1">
        <v>0.3</v>
      </c>
      <c r="W4370">
        <v>-18</v>
      </c>
      <c r="X4370">
        <v>5</v>
      </c>
      <c r="Y4370">
        <v>248</v>
      </c>
      <c r="AD4370"/>
    </row>
    <row r="4371" spans="1:30" x14ac:dyDescent="0.25">
      <c r="A4371" t="s">
        <v>40</v>
      </c>
      <c r="B4371" s="2">
        <v>43437</v>
      </c>
      <c r="C4371" s="35">
        <f>YEAR(Sales[[#This Row],[ShipDate]])</f>
        <v>2018</v>
      </c>
      <c r="D4371" t="s">
        <v>19</v>
      </c>
      <c r="E4371" t="s">
        <v>18</v>
      </c>
      <c r="F4371" t="s">
        <v>52</v>
      </c>
      <c r="G4371" t="s">
        <v>25</v>
      </c>
      <c r="H4371" t="s">
        <v>1307</v>
      </c>
      <c r="I4371" t="s">
        <v>70</v>
      </c>
      <c r="J4371" t="s">
        <v>13</v>
      </c>
      <c r="K4371" t="s">
        <v>1308</v>
      </c>
      <c r="L4371" t="s">
        <v>68</v>
      </c>
      <c r="N4371" t="str">
        <f>IF(ISBLANK(Sales[[#This Row],[return]]),"No",Sales[[#This Row],[return]])</f>
        <v>No</v>
      </c>
      <c r="O4371" s="2">
        <v>43435</v>
      </c>
      <c r="P4371" s="8" t="str">
        <f>TEXT(DAY(Sales[[#This Row],[OrderDate]]),"ddd")</f>
        <v>Sun</v>
      </c>
      <c r="Q4371" s="8" t="str">
        <f>TEXT(MONTH(Sales[[#This Row],[ShipDate]])*29,"mmm")</f>
        <v>Dec</v>
      </c>
      <c r="R4371">
        <v>38</v>
      </c>
      <c r="S4371" t="s">
        <v>1779</v>
      </c>
      <c r="T4371" t="s">
        <v>66</v>
      </c>
      <c r="U4371">
        <v>76903</v>
      </c>
      <c r="V4371" s="1">
        <v>0.8</v>
      </c>
      <c r="W4371">
        <v>-31</v>
      </c>
      <c r="X4371">
        <v>4</v>
      </c>
      <c r="Y4371">
        <v>12</v>
      </c>
      <c r="AD4371"/>
    </row>
    <row r="4372" spans="1:30" x14ac:dyDescent="0.25">
      <c r="A4372" t="s">
        <v>40</v>
      </c>
      <c r="B4372" s="2">
        <v>43171</v>
      </c>
      <c r="C4372" s="35">
        <f>YEAR(Sales[[#This Row],[ShipDate]])</f>
        <v>2018</v>
      </c>
      <c r="D4372" t="s">
        <v>36</v>
      </c>
      <c r="E4372" t="s">
        <v>69</v>
      </c>
      <c r="F4372" t="s">
        <v>104</v>
      </c>
      <c r="G4372" t="s">
        <v>25</v>
      </c>
      <c r="H4372" t="s">
        <v>399</v>
      </c>
      <c r="I4372" t="s">
        <v>70</v>
      </c>
      <c r="J4372" t="s">
        <v>13</v>
      </c>
      <c r="K4372" t="s">
        <v>2942</v>
      </c>
      <c r="L4372" t="s">
        <v>68</v>
      </c>
      <c r="N4372" t="str">
        <f>IF(ISBLANK(Sales[[#This Row],[return]]),"No",Sales[[#This Row],[return]])</f>
        <v>No</v>
      </c>
      <c r="O4372" s="2">
        <v>43167</v>
      </c>
      <c r="P4372" s="8" t="str">
        <f>TEXT(DAY(Sales[[#This Row],[OrderDate]]),"ddd")</f>
        <v>Sun</v>
      </c>
      <c r="Q4372" s="8" t="str">
        <f>TEXT(MONTH(Sales[[#This Row],[ShipDate]])*29,"mmm")</f>
        <v>Mar</v>
      </c>
      <c r="R4372">
        <v>1589</v>
      </c>
      <c r="S4372" t="s">
        <v>3263</v>
      </c>
      <c r="T4372" t="s">
        <v>66</v>
      </c>
      <c r="U4372">
        <v>75217</v>
      </c>
      <c r="V4372" s="1">
        <v>0.2</v>
      </c>
      <c r="W4372">
        <v>49</v>
      </c>
      <c r="X4372">
        <v>3</v>
      </c>
      <c r="Y4372">
        <v>146</v>
      </c>
      <c r="AD4372"/>
    </row>
    <row r="4373" spans="1:30" x14ac:dyDescent="0.25">
      <c r="A4373" t="s">
        <v>40</v>
      </c>
      <c r="B4373" s="2">
        <v>43171</v>
      </c>
      <c r="C4373" s="35">
        <f>YEAR(Sales[[#This Row],[ShipDate]])</f>
        <v>2018</v>
      </c>
      <c r="D4373" t="s">
        <v>36</v>
      </c>
      <c r="E4373" t="s">
        <v>69</v>
      </c>
      <c r="F4373" t="s">
        <v>50</v>
      </c>
      <c r="G4373" t="s">
        <v>25</v>
      </c>
      <c r="H4373" t="s">
        <v>399</v>
      </c>
      <c r="I4373" t="s">
        <v>70</v>
      </c>
      <c r="J4373" t="s">
        <v>13</v>
      </c>
      <c r="K4373" t="s">
        <v>2942</v>
      </c>
      <c r="L4373" t="s">
        <v>68</v>
      </c>
      <c r="N4373" t="str">
        <f>IF(ISBLANK(Sales[[#This Row],[return]]),"No",Sales[[#This Row],[return]])</f>
        <v>No</v>
      </c>
      <c r="O4373" s="2">
        <v>43167</v>
      </c>
      <c r="P4373" s="8" t="str">
        <f>TEXT(DAY(Sales[[#This Row],[OrderDate]]),"ddd")</f>
        <v>Sun</v>
      </c>
      <c r="Q4373" s="8" t="str">
        <f>TEXT(MONTH(Sales[[#This Row],[ShipDate]])*29,"mmm")</f>
        <v>Mar</v>
      </c>
      <c r="R4373">
        <v>1316</v>
      </c>
      <c r="S4373" t="s">
        <v>1832</v>
      </c>
      <c r="T4373" t="s">
        <v>66</v>
      </c>
      <c r="U4373">
        <v>75217</v>
      </c>
      <c r="V4373" s="1">
        <v>0.8</v>
      </c>
      <c r="W4373">
        <v>-14</v>
      </c>
      <c r="X4373">
        <v>9</v>
      </c>
      <c r="Y4373">
        <v>9</v>
      </c>
      <c r="AD4373"/>
    </row>
    <row r="4374" spans="1:30" x14ac:dyDescent="0.25">
      <c r="A4374" t="s">
        <v>40</v>
      </c>
      <c r="B4374" s="2">
        <v>43171</v>
      </c>
      <c r="C4374" s="35">
        <f>YEAR(Sales[[#This Row],[ShipDate]])</f>
        <v>2018</v>
      </c>
      <c r="D4374" t="s">
        <v>36</v>
      </c>
      <c r="E4374" t="s">
        <v>69</v>
      </c>
      <c r="F4374" t="s">
        <v>99</v>
      </c>
      <c r="G4374" t="s">
        <v>46</v>
      </c>
      <c r="H4374" t="s">
        <v>399</v>
      </c>
      <c r="I4374" t="s">
        <v>70</v>
      </c>
      <c r="J4374" t="s">
        <v>13</v>
      </c>
      <c r="K4374" t="s">
        <v>2942</v>
      </c>
      <c r="L4374" t="s">
        <v>68</v>
      </c>
      <c r="N4374" t="str">
        <f>IF(ISBLANK(Sales[[#This Row],[return]]),"No",Sales[[#This Row],[return]])</f>
        <v>No</v>
      </c>
      <c r="O4374" s="2">
        <v>43167</v>
      </c>
      <c r="P4374" s="8" t="str">
        <f>TEXT(DAY(Sales[[#This Row],[OrderDate]]),"ddd")</f>
        <v>Sun</v>
      </c>
      <c r="Q4374" s="8" t="str">
        <f>TEXT(MONTH(Sales[[#This Row],[ShipDate]])*29,"mmm")</f>
        <v>Mar</v>
      </c>
      <c r="R4374">
        <v>1606</v>
      </c>
      <c r="S4374" t="s">
        <v>161</v>
      </c>
      <c r="T4374" t="s">
        <v>66</v>
      </c>
      <c r="U4374">
        <v>75217</v>
      </c>
      <c r="V4374" s="1">
        <v>0.2</v>
      </c>
      <c r="W4374">
        <v>8</v>
      </c>
      <c r="X4374">
        <v>5</v>
      </c>
      <c r="Y4374">
        <v>28</v>
      </c>
      <c r="AD4374"/>
    </row>
    <row r="4375" spans="1:30" x14ac:dyDescent="0.25">
      <c r="A4375" t="s">
        <v>40</v>
      </c>
      <c r="B4375" s="2">
        <v>43349</v>
      </c>
      <c r="C4375" s="35">
        <f>YEAR(Sales[[#This Row],[ShipDate]])</f>
        <v>2018</v>
      </c>
      <c r="D4375" t="s">
        <v>36</v>
      </c>
      <c r="E4375" t="s">
        <v>18</v>
      </c>
      <c r="F4375" t="s">
        <v>43</v>
      </c>
      <c r="G4375" t="s">
        <v>11</v>
      </c>
      <c r="H4375" t="s">
        <v>146</v>
      </c>
      <c r="I4375" t="s">
        <v>149</v>
      </c>
      <c r="J4375" t="s">
        <v>13</v>
      </c>
      <c r="K4375" t="s">
        <v>172</v>
      </c>
      <c r="L4375" t="s">
        <v>92</v>
      </c>
      <c r="N4375" t="str">
        <f>IF(ISBLANK(Sales[[#This Row],[return]]),"No",Sales[[#This Row],[return]])</f>
        <v>No</v>
      </c>
      <c r="O4375" s="2">
        <v>43345</v>
      </c>
      <c r="P4375" s="8" t="str">
        <f>TEXT(DAY(Sales[[#This Row],[OrderDate]]),"ddd")</f>
        <v>Mon</v>
      </c>
      <c r="Q4375" s="8" t="str">
        <f>TEXT(MONTH(Sales[[#This Row],[ShipDate]])*29,"mmm")</f>
        <v>Sep</v>
      </c>
      <c r="R4375">
        <v>1533</v>
      </c>
      <c r="S4375" t="s">
        <v>561</v>
      </c>
      <c r="T4375" t="s">
        <v>90</v>
      </c>
      <c r="U4375">
        <v>10024</v>
      </c>
      <c r="V4375" s="1">
        <v>0</v>
      </c>
      <c r="W4375">
        <v>10</v>
      </c>
      <c r="X4375">
        <v>2</v>
      </c>
      <c r="Y4375">
        <v>40</v>
      </c>
      <c r="AD4375"/>
    </row>
    <row r="4376" spans="1:30" x14ac:dyDescent="0.25">
      <c r="A4376" t="s">
        <v>40</v>
      </c>
      <c r="B4376" s="2">
        <v>43349</v>
      </c>
      <c r="C4376" s="35">
        <f>YEAR(Sales[[#This Row],[ShipDate]])</f>
        <v>2018</v>
      </c>
      <c r="D4376" t="s">
        <v>36</v>
      </c>
      <c r="E4376" t="s">
        <v>18</v>
      </c>
      <c r="F4376" t="s">
        <v>45</v>
      </c>
      <c r="G4376" t="s">
        <v>25</v>
      </c>
      <c r="H4376" t="s">
        <v>146</v>
      </c>
      <c r="I4376" t="s">
        <v>149</v>
      </c>
      <c r="J4376" t="s">
        <v>13</v>
      </c>
      <c r="K4376" t="s">
        <v>172</v>
      </c>
      <c r="L4376" t="s">
        <v>92</v>
      </c>
      <c r="N4376" t="str">
        <f>IF(ISBLANK(Sales[[#This Row],[return]]),"No",Sales[[#This Row],[return]])</f>
        <v>No</v>
      </c>
      <c r="O4376" s="2">
        <v>43345</v>
      </c>
      <c r="P4376" s="8" t="str">
        <f>TEXT(DAY(Sales[[#This Row],[OrderDate]]),"ddd")</f>
        <v>Mon</v>
      </c>
      <c r="Q4376" s="8" t="str">
        <f>TEXT(MONTH(Sales[[#This Row],[ShipDate]])*29,"mmm")</f>
        <v>Sep</v>
      </c>
      <c r="R4376">
        <v>1235</v>
      </c>
      <c r="S4376" t="s">
        <v>2074</v>
      </c>
      <c r="T4376" t="s">
        <v>90</v>
      </c>
      <c r="U4376">
        <v>10024</v>
      </c>
      <c r="V4376" s="1">
        <v>0</v>
      </c>
      <c r="W4376">
        <v>20</v>
      </c>
      <c r="X4376">
        <v>2</v>
      </c>
      <c r="Y4376">
        <v>75</v>
      </c>
      <c r="AD4376"/>
    </row>
    <row r="4377" spans="1:30" x14ac:dyDescent="0.25">
      <c r="A4377" t="s">
        <v>24</v>
      </c>
      <c r="B4377" s="2">
        <v>43453</v>
      </c>
      <c r="C4377" s="35">
        <f>YEAR(Sales[[#This Row],[ShipDate]])</f>
        <v>2018</v>
      </c>
      <c r="D4377" t="s">
        <v>113</v>
      </c>
      <c r="E4377" t="s">
        <v>18</v>
      </c>
      <c r="F4377" t="s">
        <v>52</v>
      </c>
      <c r="G4377" t="s">
        <v>25</v>
      </c>
      <c r="H4377" t="s">
        <v>1778</v>
      </c>
      <c r="I4377" t="s">
        <v>58</v>
      </c>
      <c r="J4377" t="s">
        <v>13</v>
      </c>
      <c r="K4377" t="s">
        <v>89</v>
      </c>
      <c r="L4377" t="s">
        <v>17</v>
      </c>
      <c r="N4377" t="str">
        <f>IF(ISBLANK(Sales[[#This Row],[return]]),"No",Sales[[#This Row],[return]])</f>
        <v>No</v>
      </c>
      <c r="O4377" s="2">
        <v>43450</v>
      </c>
      <c r="P4377" s="8" t="str">
        <f>TEXT(DAY(Sales[[#This Row],[OrderDate]]),"ddd")</f>
        <v>Mon</v>
      </c>
      <c r="Q4377" s="8" t="str">
        <f>TEXT(MONTH(Sales[[#This Row],[ShipDate]])*29,"mmm")</f>
        <v>Dec</v>
      </c>
      <c r="R4377">
        <v>38</v>
      </c>
      <c r="S4377" t="s">
        <v>1779</v>
      </c>
      <c r="T4377" t="s">
        <v>15</v>
      </c>
      <c r="U4377">
        <v>27534</v>
      </c>
      <c r="V4377" s="1">
        <v>0.2</v>
      </c>
      <c r="W4377">
        <v>3</v>
      </c>
      <c r="X4377">
        <v>3</v>
      </c>
      <c r="Y4377">
        <v>35</v>
      </c>
      <c r="AD4377"/>
    </row>
    <row r="4378" spans="1:30" x14ac:dyDescent="0.25">
      <c r="A4378" t="s">
        <v>40</v>
      </c>
      <c r="B4378" s="2">
        <v>43202</v>
      </c>
      <c r="C4378" s="35">
        <f>YEAR(Sales[[#This Row],[ShipDate]])</f>
        <v>2018</v>
      </c>
      <c r="D4378" t="s">
        <v>36</v>
      </c>
      <c r="E4378" t="s">
        <v>18</v>
      </c>
      <c r="F4378" t="s">
        <v>59</v>
      </c>
      <c r="G4378" t="s">
        <v>25</v>
      </c>
      <c r="H4378" t="s">
        <v>26</v>
      </c>
      <c r="I4378" t="s">
        <v>32</v>
      </c>
      <c r="J4378" t="s">
        <v>13</v>
      </c>
      <c r="K4378" t="s">
        <v>400</v>
      </c>
      <c r="L4378" t="s">
        <v>30</v>
      </c>
      <c r="M4378" t="s">
        <v>82</v>
      </c>
      <c r="N4378" t="str">
        <f>IF(ISBLANK(Sales[[#This Row],[return]]),"No",Sales[[#This Row],[return]])</f>
        <v>Yes</v>
      </c>
      <c r="O4378" s="2">
        <v>43198</v>
      </c>
      <c r="P4378" s="8" t="str">
        <f>TEXT(DAY(Sales[[#This Row],[OrderDate]]),"ddd")</f>
        <v>Sun</v>
      </c>
      <c r="Q4378" s="8" t="str">
        <f>TEXT(MONTH(Sales[[#This Row],[ShipDate]])*29,"mmm")</f>
        <v>Apr</v>
      </c>
      <c r="R4378">
        <v>1726</v>
      </c>
      <c r="S4378" t="s">
        <v>2040</v>
      </c>
      <c r="T4378" t="s">
        <v>28</v>
      </c>
      <c r="U4378">
        <v>90032</v>
      </c>
      <c r="V4378" s="1">
        <v>0</v>
      </c>
      <c r="W4378">
        <v>6</v>
      </c>
      <c r="X4378">
        <v>2</v>
      </c>
      <c r="Y4378">
        <v>13</v>
      </c>
      <c r="AD4378"/>
    </row>
    <row r="4379" spans="1:30" x14ac:dyDescent="0.25">
      <c r="A4379" t="s">
        <v>40</v>
      </c>
      <c r="B4379" s="2">
        <v>43202</v>
      </c>
      <c r="C4379" s="35">
        <f>YEAR(Sales[[#This Row],[ShipDate]])</f>
        <v>2018</v>
      </c>
      <c r="D4379" t="s">
        <v>36</v>
      </c>
      <c r="E4379" t="s">
        <v>18</v>
      </c>
      <c r="F4379" t="s">
        <v>39</v>
      </c>
      <c r="G4379" t="s">
        <v>25</v>
      </c>
      <c r="H4379" t="s">
        <v>26</v>
      </c>
      <c r="I4379" t="s">
        <v>32</v>
      </c>
      <c r="J4379" t="s">
        <v>13</v>
      </c>
      <c r="K4379" t="s">
        <v>400</v>
      </c>
      <c r="L4379" t="s">
        <v>30</v>
      </c>
      <c r="M4379" t="s">
        <v>82</v>
      </c>
      <c r="N4379" t="str">
        <f>IF(ISBLANK(Sales[[#This Row],[return]]),"No",Sales[[#This Row],[return]])</f>
        <v>Yes</v>
      </c>
      <c r="O4379" s="2">
        <v>43198</v>
      </c>
      <c r="P4379" s="8" t="str">
        <f>TEXT(DAY(Sales[[#This Row],[OrderDate]]),"ddd")</f>
        <v>Sun</v>
      </c>
      <c r="Q4379" s="8" t="str">
        <f>TEXT(MONTH(Sales[[#This Row],[ShipDate]])*29,"mmm")</f>
        <v>Apr</v>
      </c>
      <c r="R4379">
        <v>647</v>
      </c>
      <c r="S4379" t="s">
        <v>1001</v>
      </c>
      <c r="T4379" t="s">
        <v>28</v>
      </c>
      <c r="U4379">
        <v>90032</v>
      </c>
      <c r="V4379" s="1">
        <v>0</v>
      </c>
      <c r="W4379">
        <v>3</v>
      </c>
      <c r="X4379">
        <v>2</v>
      </c>
      <c r="Y4379">
        <v>65</v>
      </c>
      <c r="AD4379"/>
    </row>
    <row r="4380" spans="1:30" x14ac:dyDescent="0.25">
      <c r="A4380" t="s">
        <v>40</v>
      </c>
      <c r="B4380" s="2">
        <v>43202</v>
      </c>
      <c r="C4380" s="35">
        <f>YEAR(Sales[[#This Row],[ShipDate]])</f>
        <v>2018</v>
      </c>
      <c r="D4380" t="s">
        <v>36</v>
      </c>
      <c r="E4380" t="s">
        <v>18</v>
      </c>
      <c r="F4380" t="s">
        <v>59</v>
      </c>
      <c r="G4380" t="s">
        <v>25</v>
      </c>
      <c r="H4380" t="s">
        <v>26</v>
      </c>
      <c r="I4380" t="s">
        <v>32</v>
      </c>
      <c r="J4380" t="s">
        <v>13</v>
      </c>
      <c r="K4380" t="s">
        <v>400</v>
      </c>
      <c r="L4380" t="s">
        <v>30</v>
      </c>
      <c r="M4380" t="s">
        <v>82</v>
      </c>
      <c r="N4380" t="str">
        <f>IF(ISBLANK(Sales[[#This Row],[return]]),"No",Sales[[#This Row],[return]])</f>
        <v>Yes</v>
      </c>
      <c r="O4380" s="2">
        <v>43198</v>
      </c>
      <c r="P4380" s="8" t="str">
        <f>TEXT(DAY(Sales[[#This Row],[OrderDate]]),"ddd")</f>
        <v>Sun</v>
      </c>
      <c r="Q4380" s="8" t="str">
        <f>TEXT(MONTH(Sales[[#This Row],[ShipDate]])*29,"mmm")</f>
        <v>Apr</v>
      </c>
      <c r="R4380">
        <v>1717</v>
      </c>
      <c r="S4380" t="s">
        <v>1862</v>
      </c>
      <c r="T4380" t="s">
        <v>28</v>
      </c>
      <c r="U4380">
        <v>90032</v>
      </c>
      <c r="V4380" s="1">
        <v>0</v>
      </c>
      <c r="W4380">
        <v>10</v>
      </c>
      <c r="X4380">
        <v>3</v>
      </c>
      <c r="Y4380">
        <v>20</v>
      </c>
      <c r="AD4380"/>
    </row>
    <row r="4381" spans="1:30" x14ac:dyDescent="0.25">
      <c r="A4381" t="s">
        <v>40</v>
      </c>
      <c r="B4381" s="2">
        <v>43339</v>
      </c>
      <c r="C4381" s="35">
        <f>YEAR(Sales[[#This Row],[ShipDate]])</f>
        <v>2018</v>
      </c>
      <c r="D4381" t="s">
        <v>36</v>
      </c>
      <c r="E4381" t="s">
        <v>18</v>
      </c>
      <c r="F4381" t="s">
        <v>50</v>
      </c>
      <c r="G4381" t="s">
        <v>25</v>
      </c>
      <c r="H4381" t="s">
        <v>1616</v>
      </c>
      <c r="I4381" t="s">
        <v>216</v>
      </c>
      <c r="J4381" t="s">
        <v>13</v>
      </c>
      <c r="K4381" t="s">
        <v>1157</v>
      </c>
      <c r="L4381" t="s">
        <v>30</v>
      </c>
      <c r="N4381" t="str">
        <f>IF(ISBLANK(Sales[[#This Row],[return]]),"No",Sales[[#This Row],[return]])</f>
        <v>No</v>
      </c>
      <c r="O4381" s="2">
        <v>43334</v>
      </c>
      <c r="P4381" s="8" t="str">
        <f>TEXT(DAY(Sales[[#This Row],[OrderDate]]),"ddd")</f>
        <v>Sun</v>
      </c>
      <c r="Q4381" s="8" t="str">
        <f>TEXT(MONTH(Sales[[#This Row],[ShipDate]])*29,"mmm")</f>
        <v>Aug</v>
      </c>
      <c r="R4381">
        <v>690</v>
      </c>
      <c r="S4381" t="s">
        <v>1675</v>
      </c>
      <c r="T4381" t="s">
        <v>28</v>
      </c>
      <c r="U4381">
        <v>97030</v>
      </c>
      <c r="V4381" s="1">
        <v>0.7</v>
      </c>
      <c r="W4381">
        <v>-18</v>
      </c>
      <c r="X4381">
        <v>8</v>
      </c>
      <c r="Y4381">
        <v>26</v>
      </c>
      <c r="AD4381"/>
    </row>
    <row r="4382" spans="1:30" x14ac:dyDescent="0.25">
      <c r="A4382" t="s">
        <v>10</v>
      </c>
      <c r="B4382" s="2">
        <v>43239</v>
      </c>
      <c r="C4382" s="35">
        <f>YEAR(Sales[[#This Row],[ShipDate]])</f>
        <v>2018</v>
      </c>
      <c r="D4382" t="s">
        <v>19</v>
      </c>
      <c r="E4382" t="s">
        <v>18</v>
      </c>
      <c r="F4382" t="s">
        <v>43</v>
      </c>
      <c r="G4382" t="s">
        <v>11</v>
      </c>
      <c r="H4382" t="s">
        <v>26</v>
      </c>
      <c r="I4382" t="s">
        <v>32</v>
      </c>
      <c r="J4382" t="s">
        <v>13</v>
      </c>
      <c r="K4382" t="s">
        <v>734</v>
      </c>
      <c r="L4382" t="s">
        <v>30</v>
      </c>
      <c r="M4382" t="s">
        <v>82</v>
      </c>
      <c r="N4382" t="str">
        <f>IF(ISBLANK(Sales[[#This Row],[return]]),"No",Sales[[#This Row],[return]])</f>
        <v>Yes</v>
      </c>
      <c r="O4382" s="2">
        <v>43236</v>
      </c>
      <c r="P4382" s="8" t="str">
        <f>TEXT(DAY(Sales[[#This Row],[OrderDate]]),"ddd")</f>
        <v>Mon</v>
      </c>
      <c r="Q4382" s="8" t="str">
        <f>TEXT(MONTH(Sales[[#This Row],[ShipDate]])*29,"mmm")</f>
        <v>May</v>
      </c>
      <c r="R4382">
        <v>1538</v>
      </c>
      <c r="S4382" t="s">
        <v>1142</v>
      </c>
      <c r="T4382" t="s">
        <v>28</v>
      </c>
      <c r="U4382">
        <v>90045</v>
      </c>
      <c r="V4382" s="1">
        <v>0</v>
      </c>
      <c r="W4382">
        <v>20</v>
      </c>
      <c r="X4382">
        <v>4</v>
      </c>
      <c r="Y4382">
        <v>283</v>
      </c>
      <c r="AD4382"/>
    </row>
    <row r="4383" spans="1:30" x14ac:dyDescent="0.25">
      <c r="A4383" t="s">
        <v>10</v>
      </c>
      <c r="B4383" s="2">
        <v>43239</v>
      </c>
      <c r="C4383" s="35">
        <f>YEAR(Sales[[#This Row],[ShipDate]])</f>
        <v>2018</v>
      </c>
      <c r="D4383" t="s">
        <v>19</v>
      </c>
      <c r="E4383" t="s">
        <v>18</v>
      </c>
      <c r="F4383" t="s">
        <v>33</v>
      </c>
      <c r="G4383" t="s">
        <v>25</v>
      </c>
      <c r="H4383" t="s">
        <v>26</v>
      </c>
      <c r="I4383" t="s">
        <v>32</v>
      </c>
      <c r="J4383" t="s">
        <v>13</v>
      </c>
      <c r="K4383" t="s">
        <v>734</v>
      </c>
      <c r="L4383" t="s">
        <v>30</v>
      </c>
      <c r="M4383" t="s">
        <v>82</v>
      </c>
      <c r="N4383" t="str">
        <f>IF(ISBLANK(Sales[[#This Row],[return]]),"No",Sales[[#This Row],[return]])</f>
        <v>Yes</v>
      </c>
      <c r="O4383" s="2">
        <v>43236</v>
      </c>
      <c r="P4383" s="8" t="str">
        <f>TEXT(DAY(Sales[[#This Row],[OrderDate]]),"ddd")</f>
        <v>Mon</v>
      </c>
      <c r="Q4383" s="8" t="str">
        <f>TEXT(MONTH(Sales[[#This Row],[ShipDate]])*29,"mmm")</f>
        <v>May</v>
      </c>
      <c r="R4383">
        <v>189</v>
      </c>
      <c r="S4383" t="s">
        <v>2251</v>
      </c>
      <c r="T4383" t="s">
        <v>28</v>
      </c>
      <c r="U4383">
        <v>90045</v>
      </c>
      <c r="V4383" s="1">
        <v>0</v>
      </c>
      <c r="W4383">
        <v>13</v>
      </c>
      <c r="X4383">
        <v>9</v>
      </c>
      <c r="Y4383">
        <v>28</v>
      </c>
      <c r="AD4383"/>
    </row>
    <row r="4384" spans="1:30" x14ac:dyDescent="0.25">
      <c r="A4384" t="s">
        <v>40</v>
      </c>
      <c r="B4384" s="2">
        <v>43280</v>
      </c>
      <c r="C4384" s="35">
        <f>YEAR(Sales[[#This Row],[ShipDate]])</f>
        <v>2018</v>
      </c>
      <c r="D4384" t="s">
        <v>36</v>
      </c>
      <c r="E4384" t="s">
        <v>18</v>
      </c>
      <c r="F4384" t="s">
        <v>48</v>
      </c>
      <c r="G4384" t="s">
        <v>46</v>
      </c>
      <c r="H4384" t="s">
        <v>457</v>
      </c>
      <c r="I4384" t="s">
        <v>32</v>
      </c>
      <c r="J4384" t="s">
        <v>13</v>
      </c>
      <c r="K4384" t="s">
        <v>857</v>
      </c>
      <c r="L4384" t="s">
        <v>30</v>
      </c>
      <c r="M4384" t="s">
        <v>82</v>
      </c>
      <c r="N4384" t="str">
        <f>IF(ISBLANK(Sales[[#This Row],[return]]),"No",Sales[[#This Row],[return]])</f>
        <v>Yes</v>
      </c>
      <c r="O4384" s="2">
        <v>43275</v>
      </c>
      <c r="P4384" s="8" t="str">
        <f>TEXT(DAY(Sales[[#This Row],[OrderDate]]),"ddd")</f>
        <v>Tue</v>
      </c>
      <c r="Q4384" s="8" t="str">
        <f>TEXT(MONTH(Sales[[#This Row],[ShipDate]])*29,"mmm")</f>
        <v>Jun</v>
      </c>
      <c r="R4384">
        <v>1045</v>
      </c>
      <c r="S4384" t="s">
        <v>2895</v>
      </c>
      <c r="T4384" t="s">
        <v>28</v>
      </c>
      <c r="U4384">
        <v>92024</v>
      </c>
      <c r="V4384" s="1">
        <v>0.2</v>
      </c>
      <c r="W4384">
        <v>-10</v>
      </c>
      <c r="X4384">
        <v>4</v>
      </c>
      <c r="Y4384">
        <v>38</v>
      </c>
      <c r="AD4384"/>
    </row>
    <row r="4385" spans="1:30" x14ac:dyDescent="0.25">
      <c r="A4385" t="s">
        <v>10</v>
      </c>
      <c r="B4385" s="2">
        <v>43429</v>
      </c>
      <c r="C4385" s="35">
        <f>YEAR(Sales[[#This Row],[ShipDate]])</f>
        <v>2018</v>
      </c>
      <c r="D4385" t="s">
        <v>36</v>
      </c>
      <c r="E4385" t="s">
        <v>18</v>
      </c>
      <c r="F4385" t="s">
        <v>52</v>
      </c>
      <c r="G4385" t="s">
        <v>25</v>
      </c>
      <c r="H4385" t="s">
        <v>553</v>
      </c>
      <c r="I4385" t="s">
        <v>149</v>
      </c>
      <c r="J4385" t="s">
        <v>13</v>
      </c>
      <c r="K4385" t="s">
        <v>1356</v>
      </c>
      <c r="L4385" t="s">
        <v>92</v>
      </c>
      <c r="N4385" t="str">
        <f>IF(ISBLANK(Sales[[#This Row],[return]]),"No",Sales[[#This Row],[return]])</f>
        <v>No</v>
      </c>
      <c r="O4385" s="2">
        <v>43423</v>
      </c>
      <c r="P4385" s="8" t="str">
        <f>TEXT(DAY(Sales[[#This Row],[OrderDate]]),"ddd")</f>
        <v>Thu</v>
      </c>
      <c r="Q4385" s="8" t="str">
        <f>TEXT(MONTH(Sales[[#This Row],[ShipDate]])*29,"mmm")</f>
        <v>Nov</v>
      </c>
      <c r="R4385">
        <v>519</v>
      </c>
      <c r="S4385" t="s">
        <v>1967</v>
      </c>
      <c r="T4385" t="s">
        <v>90</v>
      </c>
      <c r="U4385">
        <v>11561</v>
      </c>
      <c r="V4385" s="1">
        <v>0</v>
      </c>
      <c r="W4385">
        <v>2</v>
      </c>
      <c r="X4385">
        <v>2</v>
      </c>
      <c r="Y4385">
        <v>9</v>
      </c>
      <c r="AD4385"/>
    </row>
    <row r="4386" spans="1:30" x14ac:dyDescent="0.25">
      <c r="A4386" t="s">
        <v>10</v>
      </c>
      <c r="B4386" s="2">
        <v>43429</v>
      </c>
      <c r="C4386" s="35">
        <f>YEAR(Sales[[#This Row],[ShipDate]])</f>
        <v>2018</v>
      </c>
      <c r="D4386" t="s">
        <v>36</v>
      </c>
      <c r="E4386" t="s">
        <v>18</v>
      </c>
      <c r="F4386" t="s">
        <v>59</v>
      </c>
      <c r="G4386" t="s">
        <v>25</v>
      </c>
      <c r="H4386" t="s">
        <v>553</v>
      </c>
      <c r="I4386" t="s">
        <v>149</v>
      </c>
      <c r="J4386" t="s">
        <v>13</v>
      </c>
      <c r="K4386" t="s">
        <v>1356</v>
      </c>
      <c r="L4386" t="s">
        <v>92</v>
      </c>
      <c r="N4386" t="str">
        <f>IF(ISBLANK(Sales[[#This Row],[return]]),"No",Sales[[#This Row],[return]])</f>
        <v>No</v>
      </c>
      <c r="O4386" s="2">
        <v>43423</v>
      </c>
      <c r="P4386" s="8" t="str">
        <f>TEXT(DAY(Sales[[#This Row],[OrderDate]]),"ddd")</f>
        <v>Thu</v>
      </c>
      <c r="Q4386" s="8" t="str">
        <f>TEXT(MONTH(Sales[[#This Row],[ShipDate]])*29,"mmm")</f>
        <v>Nov</v>
      </c>
      <c r="R4386">
        <v>1337</v>
      </c>
      <c r="S4386" t="s">
        <v>3164</v>
      </c>
      <c r="T4386" t="s">
        <v>90</v>
      </c>
      <c r="U4386">
        <v>11561</v>
      </c>
      <c r="V4386" s="1">
        <v>0</v>
      </c>
      <c r="W4386">
        <v>21</v>
      </c>
      <c r="X4386">
        <v>5</v>
      </c>
      <c r="Y4386">
        <v>45</v>
      </c>
      <c r="AD4386"/>
    </row>
    <row r="4387" spans="1:30" x14ac:dyDescent="0.25">
      <c r="A4387" t="s">
        <v>24</v>
      </c>
      <c r="B4387" s="2">
        <v>43420</v>
      </c>
      <c r="C4387" s="35">
        <f>YEAR(Sales[[#This Row],[ShipDate]])</f>
        <v>2018</v>
      </c>
      <c r="D4387" t="s">
        <v>19</v>
      </c>
      <c r="E4387" t="s">
        <v>18</v>
      </c>
      <c r="F4387" t="s">
        <v>43</v>
      </c>
      <c r="G4387" t="s">
        <v>11</v>
      </c>
      <c r="H4387" t="s">
        <v>79</v>
      </c>
      <c r="I4387" t="s">
        <v>32</v>
      </c>
      <c r="J4387" t="s">
        <v>13</v>
      </c>
      <c r="K4387" t="s">
        <v>1401</v>
      </c>
      <c r="L4387" t="s">
        <v>30</v>
      </c>
      <c r="N4387" t="str">
        <f>IF(ISBLANK(Sales[[#This Row],[return]]),"No",Sales[[#This Row],[return]])</f>
        <v>No</v>
      </c>
      <c r="O4387" s="2">
        <v>43415</v>
      </c>
      <c r="P4387" s="8" t="str">
        <f>TEXT(DAY(Sales[[#This Row],[OrderDate]]),"ddd")</f>
        <v>Wed</v>
      </c>
      <c r="Q4387" s="8" t="str">
        <f>TEXT(MONTH(Sales[[#This Row],[ShipDate]])*29,"mmm")</f>
        <v>Nov</v>
      </c>
      <c r="R4387">
        <v>587</v>
      </c>
      <c r="S4387" t="s">
        <v>1391</v>
      </c>
      <c r="T4387" t="s">
        <v>28</v>
      </c>
      <c r="U4387">
        <v>94110</v>
      </c>
      <c r="V4387" s="1">
        <v>0</v>
      </c>
      <c r="W4387">
        <v>2</v>
      </c>
      <c r="X4387">
        <v>4</v>
      </c>
      <c r="Y4387">
        <v>7</v>
      </c>
      <c r="AD4387"/>
    </row>
    <row r="4388" spans="1:30" x14ac:dyDescent="0.25">
      <c r="A4388" t="s">
        <v>10</v>
      </c>
      <c r="B4388" s="2">
        <v>43419</v>
      </c>
      <c r="C4388" s="35">
        <f>YEAR(Sales[[#This Row],[ShipDate]])</f>
        <v>2018</v>
      </c>
      <c r="D4388" t="s">
        <v>607</v>
      </c>
      <c r="E4388" t="s">
        <v>31</v>
      </c>
      <c r="F4388" t="s">
        <v>38</v>
      </c>
      <c r="G4388" t="s">
        <v>11</v>
      </c>
      <c r="H4388" t="s">
        <v>1002</v>
      </c>
      <c r="I4388" t="s">
        <v>58</v>
      </c>
      <c r="J4388" t="s">
        <v>13</v>
      </c>
      <c r="K4388" t="s">
        <v>127</v>
      </c>
      <c r="L4388" t="s">
        <v>17</v>
      </c>
      <c r="N4388" t="str">
        <f>IF(ISBLANK(Sales[[#This Row],[return]]),"No",Sales[[#This Row],[return]])</f>
        <v>No</v>
      </c>
      <c r="O4388" s="2">
        <v>43419</v>
      </c>
      <c r="P4388" s="8" t="str">
        <f>TEXT(DAY(Sales[[#This Row],[OrderDate]]),"ddd")</f>
        <v>Sun</v>
      </c>
      <c r="Q4388" s="8" t="str">
        <f>TEXT(MONTH(Sales[[#This Row],[ShipDate]])*29,"mmm")</f>
        <v>Nov</v>
      </c>
      <c r="R4388">
        <v>848</v>
      </c>
      <c r="S4388" t="s">
        <v>257</v>
      </c>
      <c r="T4388" t="s">
        <v>15</v>
      </c>
      <c r="U4388">
        <v>27217</v>
      </c>
      <c r="V4388" s="1">
        <v>0.4</v>
      </c>
      <c r="W4388">
        <v>-200</v>
      </c>
      <c r="X4388">
        <v>4</v>
      </c>
      <c r="Y4388">
        <v>630</v>
      </c>
      <c r="AD4388"/>
    </row>
    <row r="4389" spans="1:30" x14ac:dyDescent="0.25">
      <c r="A4389" t="s">
        <v>40</v>
      </c>
      <c r="B4389" s="2">
        <v>43185</v>
      </c>
      <c r="C4389" s="35">
        <f>YEAR(Sales[[#This Row],[ShipDate]])</f>
        <v>2018</v>
      </c>
      <c r="D4389" t="s">
        <v>19</v>
      </c>
      <c r="E4389" t="s">
        <v>18</v>
      </c>
      <c r="F4389" t="s">
        <v>21</v>
      </c>
      <c r="G4389" t="s">
        <v>11</v>
      </c>
      <c r="H4389" t="s">
        <v>985</v>
      </c>
      <c r="I4389" t="s">
        <v>252</v>
      </c>
      <c r="J4389" t="s">
        <v>13</v>
      </c>
      <c r="K4389" t="s">
        <v>1371</v>
      </c>
      <c r="L4389" t="s">
        <v>92</v>
      </c>
      <c r="N4389" t="str">
        <f>IF(ISBLANK(Sales[[#This Row],[return]]),"No",Sales[[#This Row],[return]])</f>
        <v>No</v>
      </c>
      <c r="O4389" s="2">
        <v>43183</v>
      </c>
      <c r="P4389" s="8" t="str">
        <f>TEXT(DAY(Sales[[#This Row],[OrderDate]]),"ddd")</f>
        <v>Tue</v>
      </c>
      <c r="Q4389" s="8" t="str">
        <f>TEXT(MONTH(Sales[[#This Row],[ShipDate]])*29,"mmm")</f>
        <v>Mar</v>
      </c>
      <c r="R4389">
        <v>1228</v>
      </c>
      <c r="S4389" t="s">
        <v>3115</v>
      </c>
      <c r="T4389" t="s">
        <v>90</v>
      </c>
      <c r="U4389">
        <v>44105</v>
      </c>
      <c r="V4389" s="1">
        <v>0.5</v>
      </c>
      <c r="W4389">
        <v>-241</v>
      </c>
      <c r="X4389">
        <v>3</v>
      </c>
      <c r="Y4389">
        <v>301</v>
      </c>
      <c r="AD4389"/>
    </row>
    <row r="4390" spans="1:30" x14ac:dyDescent="0.25">
      <c r="A4390" t="s">
        <v>40</v>
      </c>
      <c r="B4390" s="2">
        <v>43185</v>
      </c>
      <c r="C4390" s="35">
        <f>YEAR(Sales[[#This Row],[ShipDate]])</f>
        <v>2018</v>
      </c>
      <c r="D4390" t="s">
        <v>19</v>
      </c>
      <c r="E4390" t="s">
        <v>18</v>
      </c>
      <c r="F4390" t="s">
        <v>45</v>
      </c>
      <c r="G4390" t="s">
        <v>25</v>
      </c>
      <c r="H4390" t="s">
        <v>985</v>
      </c>
      <c r="I4390" t="s">
        <v>252</v>
      </c>
      <c r="J4390" t="s">
        <v>13</v>
      </c>
      <c r="K4390" t="s">
        <v>1371</v>
      </c>
      <c r="L4390" t="s">
        <v>92</v>
      </c>
      <c r="N4390" t="str">
        <f>IF(ISBLANK(Sales[[#This Row],[return]]),"No",Sales[[#This Row],[return]])</f>
        <v>No</v>
      </c>
      <c r="O4390" s="2">
        <v>43183</v>
      </c>
      <c r="P4390" s="8" t="str">
        <f>TEXT(DAY(Sales[[#This Row],[OrderDate]]),"ddd")</f>
        <v>Tue</v>
      </c>
      <c r="Q4390" s="8" t="str">
        <f>TEXT(MONTH(Sales[[#This Row],[ShipDate]])*29,"mmm")</f>
        <v>Mar</v>
      </c>
      <c r="R4390">
        <v>888</v>
      </c>
      <c r="S4390" t="s">
        <v>1635</v>
      </c>
      <c r="T4390" t="s">
        <v>90</v>
      </c>
      <c r="U4390">
        <v>44105</v>
      </c>
      <c r="V4390" s="1">
        <v>0.2</v>
      </c>
      <c r="W4390">
        <v>2</v>
      </c>
      <c r="X4390">
        <v>2</v>
      </c>
      <c r="Y4390">
        <v>19</v>
      </c>
      <c r="AD4390"/>
    </row>
    <row r="4391" spans="1:30" x14ac:dyDescent="0.25">
      <c r="A4391" t="s">
        <v>40</v>
      </c>
      <c r="B4391" s="2">
        <v>43202</v>
      </c>
      <c r="C4391" s="35">
        <f>YEAR(Sales[[#This Row],[ShipDate]])</f>
        <v>2018</v>
      </c>
      <c r="D4391" t="s">
        <v>36</v>
      </c>
      <c r="E4391" t="s">
        <v>18</v>
      </c>
      <c r="F4391" t="s">
        <v>23</v>
      </c>
      <c r="G4391" t="s">
        <v>11</v>
      </c>
      <c r="H4391" t="s">
        <v>107</v>
      </c>
      <c r="I4391" t="s">
        <v>70</v>
      </c>
      <c r="J4391" t="s">
        <v>13</v>
      </c>
      <c r="K4391" t="s">
        <v>900</v>
      </c>
      <c r="L4391" t="s">
        <v>68</v>
      </c>
      <c r="N4391" t="str">
        <f>IF(ISBLANK(Sales[[#This Row],[return]]),"No",Sales[[#This Row],[return]])</f>
        <v>No</v>
      </c>
      <c r="O4391" s="2">
        <v>43198</v>
      </c>
      <c r="P4391" s="8" t="str">
        <f>TEXT(DAY(Sales[[#This Row],[OrderDate]]),"ddd")</f>
        <v>Sun</v>
      </c>
      <c r="Q4391" s="8" t="str">
        <f>TEXT(MONTH(Sales[[#This Row],[ShipDate]])*29,"mmm")</f>
        <v>Apr</v>
      </c>
      <c r="R4391">
        <v>739</v>
      </c>
      <c r="S4391" t="s">
        <v>1422</v>
      </c>
      <c r="T4391" t="s">
        <v>66</v>
      </c>
      <c r="U4391">
        <v>77041</v>
      </c>
      <c r="V4391" s="1">
        <v>0.3</v>
      </c>
      <c r="W4391">
        <v>-4</v>
      </c>
      <c r="X4391">
        <v>4</v>
      </c>
      <c r="Y4391">
        <v>96</v>
      </c>
      <c r="AD4391"/>
    </row>
    <row r="4392" spans="1:30" x14ac:dyDescent="0.25">
      <c r="A4392" t="s">
        <v>40</v>
      </c>
      <c r="B4392" s="2">
        <v>43202</v>
      </c>
      <c r="C4392" s="35">
        <f>YEAR(Sales[[#This Row],[ShipDate]])</f>
        <v>2018</v>
      </c>
      <c r="D4392" t="s">
        <v>36</v>
      </c>
      <c r="E4392" t="s">
        <v>18</v>
      </c>
      <c r="F4392" t="s">
        <v>50</v>
      </c>
      <c r="G4392" t="s">
        <v>25</v>
      </c>
      <c r="H4392" t="s">
        <v>107</v>
      </c>
      <c r="I4392" t="s">
        <v>70</v>
      </c>
      <c r="J4392" t="s">
        <v>13</v>
      </c>
      <c r="K4392" t="s">
        <v>900</v>
      </c>
      <c r="L4392" t="s">
        <v>68</v>
      </c>
      <c r="N4392" t="str">
        <f>IF(ISBLANK(Sales[[#This Row],[return]]),"No",Sales[[#This Row],[return]])</f>
        <v>No</v>
      </c>
      <c r="O4392" s="2">
        <v>43198</v>
      </c>
      <c r="P4392" s="8" t="str">
        <f>TEXT(DAY(Sales[[#This Row],[OrderDate]]),"ddd")</f>
        <v>Sun</v>
      </c>
      <c r="Q4392" s="8" t="str">
        <f>TEXT(MONTH(Sales[[#This Row],[ShipDate]])*29,"mmm")</f>
        <v>Apr</v>
      </c>
      <c r="R4392">
        <v>684</v>
      </c>
      <c r="S4392" t="s">
        <v>590</v>
      </c>
      <c r="T4392" t="s">
        <v>66</v>
      </c>
      <c r="U4392">
        <v>77041</v>
      </c>
      <c r="V4392" s="1">
        <v>0.8</v>
      </c>
      <c r="W4392">
        <v>-1851</v>
      </c>
      <c r="X4392">
        <v>4</v>
      </c>
      <c r="Y4392">
        <v>1089</v>
      </c>
      <c r="AD4392"/>
    </row>
    <row r="4393" spans="1:30" x14ac:dyDescent="0.25">
      <c r="A4393" t="s">
        <v>40</v>
      </c>
      <c r="B4393" s="2">
        <v>43202</v>
      </c>
      <c r="C4393" s="35">
        <f>YEAR(Sales[[#This Row],[ShipDate]])</f>
        <v>2018</v>
      </c>
      <c r="D4393" t="s">
        <v>36</v>
      </c>
      <c r="E4393" t="s">
        <v>18</v>
      </c>
      <c r="F4393" t="s">
        <v>99</v>
      </c>
      <c r="G4393" t="s">
        <v>46</v>
      </c>
      <c r="H4393" t="s">
        <v>107</v>
      </c>
      <c r="I4393" t="s">
        <v>70</v>
      </c>
      <c r="J4393" t="s">
        <v>13</v>
      </c>
      <c r="K4393" t="s">
        <v>900</v>
      </c>
      <c r="L4393" t="s">
        <v>68</v>
      </c>
      <c r="N4393" t="str">
        <f>IF(ISBLANK(Sales[[#This Row],[return]]),"No",Sales[[#This Row],[return]])</f>
        <v>No</v>
      </c>
      <c r="O4393" s="2">
        <v>43198</v>
      </c>
      <c r="P4393" s="8" t="str">
        <f>TEXT(DAY(Sales[[#This Row],[OrderDate]]),"ddd")</f>
        <v>Sun</v>
      </c>
      <c r="Q4393" s="8" t="str">
        <f>TEXT(MONTH(Sales[[#This Row],[ShipDate]])*29,"mmm")</f>
        <v>Apr</v>
      </c>
      <c r="R4393">
        <v>958</v>
      </c>
      <c r="S4393" t="s">
        <v>2458</v>
      </c>
      <c r="T4393" t="s">
        <v>66</v>
      </c>
      <c r="U4393">
        <v>77041</v>
      </c>
      <c r="V4393" s="1">
        <v>0.2</v>
      </c>
      <c r="W4393">
        <v>65</v>
      </c>
      <c r="X4393">
        <v>9</v>
      </c>
      <c r="Y4393">
        <v>432</v>
      </c>
      <c r="AD4393"/>
    </row>
    <row r="4394" spans="1:30" x14ac:dyDescent="0.25">
      <c r="A4394" t="s">
        <v>40</v>
      </c>
      <c r="B4394" s="2">
        <v>43420</v>
      </c>
      <c r="C4394" s="35">
        <f>YEAR(Sales[[#This Row],[ShipDate]])</f>
        <v>2018</v>
      </c>
      <c r="D4394" t="s">
        <v>19</v>
      </c>
      <c r="E4394" t="s">
        <v>18</v>
      </c>
      <c r="F4394" t="s">
        <v>59</v>
      </c>
      <c r="G4394" t="s">
        <v>25</v>
      </c>
      <c r="H4394" t="s">
        <v>797</v>
      </c>
      <c r="I4394" t="s">
        <v>598</v>
      </c>
      <c r="J4394" t="s">
        <v>13</v>
      </c>
      <c r="K4394" t="s">
        <v>838</v>
      </c>
      <c r="L4394" t="s">
        <v>17</v>
      </c>
      <c r="N4394" t="str">
        <f>IF(ISBLANK(Sales[[#This Row],[return]]),"No",Sales[[#This Row],[return]])</f>
        <v>No</v>
      </c>
      <c r="O4394" s="2">
        <v>43418</v>
      </c>
      <c r="P4394" s="8" t="str">
        <f>TEXT(DAY(Sales[[#This Row],[OrderDate]]),"ddd")</f>
        <v>Sat</v>
      </c>
      <c r="Q4394" s="8" t="str">
        <f>TEXT(MONTH(Sales[[#This Row],[ShipDate]])*29,"mmm")</f>
        <v>Nov</v>
      </c>
      <c r="R4394">
        <v>1839</v>
      </c>
      <c r="S4394" t="s">
        <v>443</v>
      </c>
      <c r="T4394" t="s">
        <v>15</v>
      </c>
      <c r="U4394">
        <v>30318</v>
      </c>
      <c r="V4394" s="1">
        <v>0</v>
      </c>
      <c r="W4394">
        <v>2</v>
      </c>
      <c r="X4394">
        <v>1</v>
      </c>
      <c r="Y4394">
        <v>5</v>
      </c>
      <c r="AD4394"/>
    </row>
    <row r="4395" spans="1:30" x14ac:dyDescent="0.25">
      <c r="A4395" t="s">
        <v>40</v>
      </c>
      <c r="B4395" s="2">
        <v>43420</v>
      </c>
      <c r="C4395" s="35">
        <f>YEAR(Sales[[#This Row],[ShipDate]])</f>
        <v>2018</v>
      </c>
      <c r="D4395" t="s">
        <v>19</v>
      </c>
      <c r="E4395" t="s">
        <v>18</v>
      </c>
      <c r="F4395" t="s">
        <v>50</v>
      </c>
      <c r="G4395" t="s">
        <v>25</v>
      </c>
      <c r="H4395" t="s">
        <v>797</v>
      </c>
      <c r="I4395" t="s">
        <v>598</v>
      </c>
      <c r="J4395" t="s">
        <v>13</v>
      </c>
      <c r="K4395" t="s">
        <v>838</v>
      </c>
      <c r="L4395" t="s">
        <v>17</v>
      </c>
      <c r="N4395" t="str">
        <f>IF(ISBLANK(Sales[[#This Row],[return]]),"No",Sales[[#This Row],[return]])</f>
        <v>No</v>
      </c>
      <c r="O4395" s="2">
        <v>43418</v>
      </c>
      <c r="P4395" s="8" t="str">
        <f>TEXT(DAY(Sales[[#This Row],[OrderDate]]),"ddd")</f>
        <v>Sat</v>
      </c>
      <c r="Q4395" s="8" t="str">
        <f>TEXT(MONTH(Sales[[#This Row],[ShipDate]])*29,"mmm")</f>
        <v>Nov</v>
      </c>
      <c r="R4395">
        <v>68</v>
      </c>
      <c r="S4395" t="s">
        <v>3225</v>
      </c>
      <c r="T4395" t="s">
        <v>15</v>
      </c>
      <c r="U4395">
        <v>30318</v>
      </c>
      <c r="V4395" s="1">
        <v>0</v>
      </c>
      <c r="W4395">
        <v>4</v>
      </c>
      <c r="X4395">
        <v>2</v>
      </c>
      <c r="Y4395">
        <v>8</v>
      </c>
      <c r="AD4395"/>
    </row>
    <row r="4396" spans="1:30" x14ac:dyDescent="0.25">
      <c r="A4396" t="s">
        <v>40</v>
      </c>
      <c r="B4396" s="2">
        <v>43420</v>
      </c>
      <c r="C4396" s="35">
        <f>YEAR(Sales[[#This Row],[ShipDate]])</f>
        <v>2018</v>
      </c>
      <c r="D4396" t="s">
        <v>19</v>
      </c>
      <c r="E4396" t="s">
        <v>18</v>
      </c>
      <c r="F4396" t="s">
        <v>99</v>
      </c>
      <c r="G4396" t="s">
        <v>46</v>
      </c>
      <c r="H4396" t="s">
        <v>797</v>
      </c>
      <c r="I4396" t="s">
        <v>598</v>
      </c>
      <c r="J4396" t="s">
        <v>13</v>
      </c>
      <c r="K4396" t="s">
        <v>838</v>
      </c>
      <c r="L4396" t="s">
        <v>17</v>
      </c>
      <c r="N4396" t="str">
        <f>IF(ISBLANK(Sales[[#This Row],[return]]),"No",Sales[[#This Row],[return]])</f>
        <v>No</v>
      </c>
      <c r="O4396" s="2">
        <v>43418</v>
      </c>
      <c r="P4396" s="8" t="str">
        <f>TEXT(DAY(Sales[[#This Row],[OrderDate]]),"ddd")</f>
        <v>Sat</v>
      </c>
      <c r="Q4396" s="8" t="str">
        <f>TEXT(MONTH(Sales[[#This Row],[ShipDate]])*29,"mmm")</f>
        <v>Nov</v>
      </c>
      <c r="R4396">
        <v>1004</v>
      </c>
      <c r="S4396" t="s">
        <v>2427</v>
      </c>
      <c r="T4396" t="s">
        <v>15</v>
      </c>
      <c r="U4396">
        <v>30318</v>
      </c>
      <c r="V4396" s="1">
        <v>0</v>
      </c>
      <c r="W4396">
        <v>115</v>
      </c>
      <c r="X4396">
        <v>2</v>
      </c>
      <c r="Y4396">
        <v>500</v>
      </c>
      <c r="AD4396"/>
    </row>
    <row r="4397" spans="1:30" x14ac:dyDescent="0.25">
      <c r="A4397" t="s">
        <v>10</v>
      </c>
      <c r="B4397" s="2">
        <v>43363</v>
      </c>
      <c r="C4397" s="35">
        <f>YEAR(Sales[[#This Row],[ShipDate]])</f>
        <v>2018</v>
      </c>
      <c r="D4397" t="s">
        <v>19</v>
      </c>
      <c r="E4397" t="s">
        <v>18</v>
      </c>
      <c r="F4397" t="s">
        <v>39</v>
      </c>
      <c r="G4397" t="s">
        <v>25</v>
      </c>
      <c r="H4397" t="s">
        <v>171</v>
      </c>
      <c r="I4397" t="s">
        <v>252</v>
      </c>
      <c r="J4397" t="s">
        <v>13</v>
      </c>
      <c r="K4397" t="s">
        <v>272</v>
      </c>
      <c r="L4397" t="s">
        <v>92</v>
      </c>
      <c r="N4397" t="str">
        <f>IF(ISBLANK(Sales[[#This Row],[return]]),"No",Sales[[#This Row],[return]])</f>
        <v>No</v>
      </c>
      <c r="O4397" s="2">
        <v>43360</v>
      </c>
      <c r="P4397" s="8" t="str">
        <f>TEXT(DAY(Sales[[#This Row],[OrderDate]]),"ddd")</f>
        <v>Tue</v>
      </c>
      <c r="Q4397" s="8" t="str">
        <f>TEXT(MONTH(Sales[[#This Row],[ShipDate]])*29,"mmm")</f>
        <v>Sep</v>
      </c>
      <c r="R4397">
        <v>1381</v>
      </c>
      <c r="S4397" t="s">
        <v>466</v>
      </c>
      <c r="T4397" t="s">
        <v>90</v>
      </c>
      <c r="U4397">
        <v>45503</v>
      </c>
      <c r="V4397" s="1">
        <v>0.2</v>
      </c>
      <c r="W4397">
        <v>-63</v>
      </c>
      <c r="X4397">
        <v>5</v>
      </c>
      <c r="Y4397">
        <v>295</v>
      </c>
      <c r="AD4397"/>
    </row>
    <row r="4398" spans="1:30" x14ac:dyDescent="0.25">
      <c r="A4398" t="s">
        <v>40</v>
      </c>
      <c r="B4398" s="2">
        <v>43351</v>
      </c>
      <c r="C4398" s="35">
        <f>YEAR(Sales[[#This Row],[ShipDate]])</f>
        <v>2018</v>
      </c>
      <c r="D4398" t="s">
        <v>36</v>
      </c>
      <c r="E4398" t="s">
        <v>18</v>
      </c>
      <c r="F4398" t="s">
        <v>43</v>
      </c>
      <c r="G4398" t="s">
        <v>11</v>
      </c>
      <c r="H4398" t="s">
        <v>1551</v>
      </c>
      <c r="I4398" t="s">
        <v>20</v>
      </c>
      <c r="J4398" t="s">
        <v>13</v>
      </c>
      <c r="K4398" t="s">
        <v>28</v>
      </c>
      <c r="L4398" t="s">
        <v>17</v>
      </c>
      <c r="N4398" t="str">
        <f>IF(ISBLANK(Sales[[#This Row],[return]]),"No",Sales[[#This Row],[return]])</f>
        <v>No</v>
      </c>
      <c r="O4398" s="2">
        <v>43347</v>
      </c>
      <c r="P4398" s="8" t="str">
        <f>TEXT(DAY(Sales[[#This Row],[OrderDate]]),"ddd")</f>
        <v>Wed</v>
      </c>
      <c r="Q4398" s="8" t="str">
        <f>TEXT(MONTH(Sales[[#This Row],[ShipDate]])*29,"mmm")</f>
        <v>Sep</v>
      </c>
      <c r="R4398">
        <v>458</v>
      </c>
      <c r="S4398" t="s">
        <v>694</v>
      </c>
      <c r="T4398" t="s">
        <v>15</v>
      </c>
      <c r="U4398">
        <v>40324</v>
      </c>
      <c r="V4398" s="1">
        <v>0</v>
      </c>
      <c r="W4398">
        <v>17</v>
      </c>
      <c r="X4398">
        <v>3</v>
      </c>
      <c r="Y4398">
        <v>43</v>
      </c>
      <c r="AD4398"/>
    </row>
    <row r="4399" spans="1:30" x14ac:dyDescent="0.25">
      <c r="A4399" t="s">
        <v>40</v>
      </c>
      <c r="B4399" s="2">
        <v>43351</v>
      </c>
      <c r="C4399" s="35">
        <f>YEAR(Sales[[#This Row],[ShipDate]])</f>
        <v>2018</v>
      </c>
      <c r="D4399" t="s">
        <v>36</v>
      </c>
      <c r="E4399" t="s">
        <v>18</v>
      </c>
      <c r="F4399" t="s">
        <v>45</v>
      </c>
      <c r="G4399" t="s">
        <v>25</v>
      </c>
      <c r="H4399" t="s">
        <v>1551</v>
      </c>
      <c r="I4399" t="s">
        <v>20</v>
      </c>
      <c r="J4399" t="s">
        <v>13</v>
      </c>
      <c r="K4399" t="s">
        <v>28</v>
      </c>
      <c r="L4399" t="s">
        <v>17</v>
      </c>
      <c r="N4399" t="str">
        <f>IF(ISBLANK(Sales[[#This Row],[return]]),"No",Sales[[#This Row],[return]])</f>
        <v>No</v>
      </c>
      <c r="O4399" s="2">
        <v>43347</v>
      </c>
      <c r="P4399" s="8" t="str">
        <f>TEXT(DAY(Sales[[#This Row],[OrderDate]]),"ddd")</f>
        <v>Wed</v>
      </c>
      <c r="Q4399" s="8" t="str">
        <f>TEXT(MONTH(Sales[[#This Row],[ShipDate]])*29,"mmm")</f>
        <v>Sep</v>
      </c>
      <c r="R4399">
        <v>1174</v>
      </c>
      <c r="S4399" t="s">
        <v>2084</v>
      </c>
      <c r="T4399" t="s">
        <v>15</v>
      </c>
      <c r="U4399">
        <v>40324</v>
      </c>
      <c r="V4399" s="1">
        <v>0</v>
      </c>
      <c r="W4399">
        <v>3</v>
      </c>
      <c r="X4399">
        <v>3</v>
      </c>
      <c r="Y4399">
        <v>5</v>
      </c>
      <c r="AD4399"/>
    </row>
    <row r="4400" spans="1:30" x14ac:dyDescent="0.25">
      <c r="A4400" t="s">
        <v>40</v>
      </c>
      <c r="B4400" s="2">
        <v>43351</v>
      </c>
      <c r="C4400" s="35">
        <f>YEAR(Sales[[#This Row],[ShipDate]])</f>
        <v>2018</v>
      </c>
      <c r="D4400" t="s">
        <v>36</v>
      </c>
      <c r="E4400" t="s">
        <v>18</v>
      </c>
      <c r="F4400" t="s">
        <v>39</v>
      </c>
      <c r="G4400" t="s">
        <v>25</v>
      </c>
      <c r="H4400" t="s">
        <v>1551</v>
      </c>
      <c r="I4400" t="s">
        <v>20</v>
      </c>
      <c r="J4400" t="s">
        <v>13</v>
      </c>
      <c r="K4400" t="s">
        <v>28</v>
      </c>
      <c r="L4400" t="s">
        <v>17</v>
      </c>
      <c r="N4400" t="str">
        <f>IF(ISBLANK(Sales[[#This Row],[return]]),"No",Sales[[#This Row],[return]])</f>
        <v>No</v>
      </c>
      <c r="O4400" s="2">
        <v>43347</v>
      </c>
      <c r="P4400" s="8" t="str">
        <f>TEXT(DAY(Sales[[#This Row],[OrderDate]]),"ddd")</f>
        <v>Wed</v>
      </c>
      <c r="Q4400" s="8" t="str">
        <f>TEXT(MONTH(Sales[[#This Row],[ShipDate]])*29,"mmm")</f>
        <v>Sep</v>
      </c>
      <c r="R4400">
        <v>647</v>
      </c>
      <c r="S4400" t="s">
        <v>1001</v>
      </c>
      <c r="T4400" t="s">
        <v>15</v>
      </c>
      <c r="U4400">
        <v>40324</v>
      </c>
      <c r="V4400" s="1">
        <v>0</v>
      </c>
      <c r="W4400">
        <v>5</v>
      </c>
      <c r="X4400">
        <v>4</v>
      </c>
      <c r="Y4400">
        <v>130</v>
      </c>
      <c r="AD4400"/>
    </row>
    <row r="4401" spans="1:30" x14ac:dyDescent="0.25">
      <c r="A4401" t="s">
        <v>40</v>
      </c>
      <c r="B4401" s="2">
        <v>43351</v>
      </c>
      <c r="C4401" s="35">
        <f>YEAR(Sales[[#This Row],[ShipDate]])</f>
        <v>2018</v>
      </c>
      <c r="D4401" t="s">
        <v>36</v>
      </c>
      <c r="E4401" t="s">
        <v>18</v>
      </c>
      <c r="F4401" t="s">
        <v>50</v>
      </c>
      <c r="G4401" t="s">
        <v>25</v>
      </c>
      <c r="H4401" t="s">
        <v>1551</v>
      </c>
      <c r="I4401" t="s">
        <v>20</v>
      </c>
      <c r="J4401" t="s">
        <v>13</v>
      </c>
      <c r="K4401" t="s">
        <v>28</v>
      </c>
      <c r="L4401" t="s">
        <v>17</v>
      </c>
      <c r="N4401" t="str">
        <f>IF(ISBLANK(Sales[[#This Row],[return]]),"No",Sales[[#This Row],[return]])</f>
        <v>No</v>
      </c>
      <c r="O4401" s="2">
        <v>43347</v>
      </c>
      <c r="P4401" s="8" t="str">
        <f>TEXT(DAY(Sales[[#This Row],[OrderDate]]),"ddd")</f>
        <v>Wed</v>
      </c>
      <c r="Q4401" s="8" t="str">
        <f>TEXT(MONTH(Sales[[#This Row],[ShipDate]])*29,"mmm")</f>
        <v>Sep</v>
      </c>
      <c r="R4401">
        <v>1291</v>
      </c>
      <c r="S4401" t="s">
        <v>742</v>
      </c>
      <c r="T4401" t="s">
        <v>15</v>
      </c>
      <c r="U4401">
        <v>40324</v>
      </c>
      <c r="V4401" s="1">
        <v>0</v>
      </c>
      <c r="W4401">
        <v>55</v>
      </c>
      <c r="X4401">
        <v>6</v>
      </c>
      <c r="Y4401">
        <v>114</v>
      </c>
      <c r="AD4401"/>
    </row>
    <row r="4402" spans="1:30" x14ac:dyDescent="0.25">
      <c r="A4402" t="s">
        <v>10</v>
      </c>
      <c r="B4402" s="2">
        <v>43448</v>
      </c>
      <c r="C4402" s="35">
        <f>YEAR(Sales[[#This Row],[ShipDate]])</f>
        <v>2018</v>
      </c>
      <c r="D4402" t="s">
        <v>36</v>
      </c>
      <c r="E4402" t="s">
        <v>31</v>
      </c>
      <c r="F4402" t="s">
        <v>38</v>
      </c>
      <c r="G4402" t="s">
        <v>11</v>
      </c>
      <c r="H4402" t="s">
        <v>79</v>
      </c>
      <c r="I4402" t="s">
        <v>32</v>
      </c>
      <c r="J4402" t="s">
        <v>13</v>
      </c>
      <c r="K4402" t="s">
        <v>2647</v>
      </c>
      <c r="L4402" t="s">
        <v>30</v>
      </c>
      <c r="N4402" t="str">
        <f>IF(ISBLANK(Sales[[#This Row],[return]]),"No",Sales[[#This Row],[return]])</f>
        <v>No</v>
      </c>
      <c r="O4402" s="2">
        <v>43442</v>
      </c>
      <c r="P4402" s="8" t="str">
        <f>TEXT(DAY(Sales[[#This Row],[OrderDate]]),"ddd")</f>
        <v>Sun</v>
      </c>
      <c r="Q4402" s="8" t="str">
        <f>TEXT(MONTH(Sales[[#This Row],[ShipDate]])*29,"mmm")</f>
        <v>Dec</v>
      </c>
      <c r="R4402">
        <v>830</v>
      </c>
      <c r="S4402" t="s">
        <v>1410</v>
      </c>
      <c r="T4402" t="s">
        <v>28</v>
      </c>
      <c r="U4402">
        <v>94110</v>
      </c>
      <c r="V4402" s="1">
        <v>0.2</v>
      </c>
      <c r="W4402">
        <v>-195</v>
      </c>
      <c r="X4402">
        <v>6</v>
      </c>
      <c r="Y4402">
        <v>1422</v>
      </c>
      <c r="AD4402"/>
    </row>
    <row r="4403" spans="1:30" x14ac:dyDescent="0.25">
      <c r="A4403" t="s">
        <v>10</v>
      </c>
      <c r="B4403" s="2">
        <v>43448</v>
      </c>
      <c r="C4403" s="35">
        <f>YEAR(Sales[[#This Row],[ShipDate]])</f>
        <v>2018</v>
      </c>
      <c r="D4403" t="s">
        <v>36</v>
      </c>
      <c r="E4403" t="s">
        <v>31</v>
      </c>
      <c r="F4403" t="s">
        <v>45</v>
      </c>
      <c r="G4403" t="s">
        <v>25</v>
      </c>
      <c r="H4403" t="s">
        <v>79</v>
      </c>
      <c r="I4403" t="s">
        <v>32</v>
      </c>
      <c r="J4403" t="s">
        <v>13</v>
      </c>
      <c r="K4403" t="s">
        <v>2647</v>
      </c>
      <c r="L4403" t="s">
        <v>30</v>
      </c>
      <c r="N4403" t="str">
        <f>IF(ISBLANK(Sales[[#This Row],[return]]),"No",Sales[[#This Row],[return]])</f>
        <v>No</v>
      </c>
      <c r="O4403" s="2">
        <v>43442</v>
      </c>
      <c r="P4403" s="8" t="str">
        <f>TEXT(DAY(Sales[[#This Row],[OrderDate]]),"ddd")</f>
        <v>Sun</v>
      </c>
      <c r="Q4403" s="8" t="str">
        <f>TEXT(MONTH(Sales[[#This Row],[ShipDate]])*29,"mmm")</f>
        <v>Dec</v>
      </c>
      <c r="R4403">
        <v>1158</v>
      </c>
      <c r="S4403" t="s">
        <v>81</v>
      </c>
      <c r="T4403" t="s">
        <v>28</v>
      </c>
      <c r="U4403">
        <v>94110</v>
      </c>
      <c r="V4403" s="1">
        <v>0</v>
      </c>
      <c r="W4403">
        <v>2</v>
      </c>
      <c r="X4403">
        <v>2</v>
      </c>
      <c r="Y4403">
        <v>9</v>
      </c>
      <c r="AD4403"/>
    </row>
    <row r="4404" spans="1:30" x14ac:dyDescent="0.25">
      <c r="A4404" t="s">
        <v>10</v>
      </c>
      <c r="B4404" s="2">
        <v>43448</v>
      </c>
      <c r="C4404" s="35">
        <f>YEAR(Sales[[#This Row],[ShipDate]])</f>
        <v>2018</v>
      </c>
      <c r="D4404" t="s">
        <v>36</v>
      </c>
      <c r="E4404" t="s">
        <v>31</v>
      </c>
      <c r="F4404" t="s">
        <v>59</v>
      </c>
      <c r="G4404" t="s">
        <v>25</v>
      </c>
      <c r="H4404" t="s">
        <v>79</v>
      </c>
      <c r="I4404" t="s">
        <v>32</v>
      </c>
      <c r="J4404" t="s">
        <v>13</v>
      </c>
      <c r="K4404" t="s">
        <v>2647</v>
      </c>
      <c r="L4404" t="s">
        <v>30</v>
      </c>
      <c r="N4404" t="str">
        <f>IF(ISBLANK(Sales[[#This Row],[return]]),"No",Sales[[#This Row],[return]])</f>
        <v>No</v>
      </c>
      <c r="O4404" s="2">
        <v>43442</v>
      </c>
      <c r="P4404" s="8" t="str">
        <f>TEXT(DAY(Sales[[#This Row],[OrderDate]]),"ddd")</f>
        <v>Sun</v>
      </c>
      <c r="Q4404" s="8" t="str">
        <f>TEXT(MONTH(Sales[[#This Row],[ShipDate]])*29,"mmm")</f>
        <v>Dec</v>
      </c>
      <c r="R4404">
        <v>1807</v>
      </c>
      <c r="S4404" t="s">
        <v>2847</v>
      </c>
      <c r="T4404" t="s">
        <v>28</v>
      </c>
      <c r="U4404">
        <v>94110</v>
      </c>
      <c r="V4404" s="1">
        <v>0</v>
      </c>
      <c r="W4404">
        <v>22</v>
      </c>
      <c r="X4404">
        <v>7</v>
      </c>
      <c r="Y4404">
        <v>45</v>
      </c>
      <c r="AD4404"/>
    </row>
    <row r="4405" spans="1:30" x14ac:dyDescent="0.25">
      <c r="A4405" t="s">
        <v>40</v>
      </c>
      <c r="B4405" s="2">
        <v>43382</v>
      </c>
      <c r="C4405" s="35">
        <f>YEAR(Sales[[#This Row],[ShipDate]])</f>
        <v>2018</v>
      </c>
      <c r="D4405" t="s">
        <v>36</v>
      </c>
      <c r="E4405" t="s">
        <v>18</v>
      </c>
      <c r="F4405" t="s">
        <v>38</v>
      </c>
      <c r="G4405" t="s">
        <v>11</v>
      </c>
      <c r="H4405" t="s">
        <v>1151</v>
      </c>
      <c r="I4405" t="s">
        <v>1150</v>
      </c>
      <c r="J4405" t="s">
        <v>13</v>
      </c>
      <c r="K4405" t="s">
        <v>905</v>
      </c>
      <c r="L4405" t="s">
        <v>92</v>
      </c>
      <c r="N4405" t="str">
        <f>IF(ISBLANK(Sales[[#This Row],[return]]),"No",Sales[[#This Row],[return]])</f>
        <v>No</v>
      </c>
      <c r="O4405" s="2">
        <v>43377</v>
      </c>
      <c r="P4405" s="8" t="str">
        <f>TEXT(DAY(Sales[[#This Row],[OrderDate]]),"ddd")</f>
        <v>Wed</v>
      </c>
      <c r="Q4405" s="8" t="str">
        <f>TEXT(MONTH(Sales[[#This Row],[ShipDate]])*29,"mmm")</f>
        <v>Oct</v>
      </c>
      <c r="R4405">
        <v>380</v>
      </c>
      <c r="S4405" t="s">
        <v>1538</v>
      </c>
      <c r="T4405" t="s">
        <v>90</v>
      </c>
      <c r="U4405">
        <v>21215</v>
      </c>
      <c r="V4405" s="1">
        <v>0.3</v>
      </c>
      <c r="W4405">
        <v>-24</v>
      </c>
      <c r="X4405">
        <v>2</v>
      </c>
      <c r="Y4405">
        <v>239</v>
      </c>
      <c r="AD4405"/>
    </row>
    <row r="4406" spans="1:30" x14ac:dyDescent="0.25">
      <c r="A4406" t="s">
        <v>10</v>
      </c>
      <c r="B4406" s="2">
        <v>43190</v>
      </c>
      <c r="C4406" s="35">
        <f>YEAR(Sales[[#This Row],[ShipDate]])</f>
        <v>2018</v>
      </c>
      <c r="D4406" t="s">
        <v>19</v>
      </c>
      <c r="E4406" t="s">
        <v>18</v>
      </c>
      <c r="F4406" t="s">
        <v>59</v>
      </c>
      <c r="G4406" t="s">
        <v>25</v>
      </c>
      <c r="H4406" t="s">
        <v>26</v>
      </c>
      <c r="I4406" t="s">
        <v>32</v>
      </c>
      <c r="J4406" t="s">
        <v>13</v>
      </c>
      <c r="K4406" t="s">
        <v>1097</v>
      </c>
      <c r="L4406" t="s">
        <v>30</v>
      </c>
      <c r="N4406" t="str">
        <f>IF(ISBLANK(Sales[[#This Row],[return]]),"No",Sales[[#This Row],[return]])</f>
        <v>No</v>
      </c>
      <c r="O4406" s="2">
        <v>43187</v>
      </c>
      <c r="P4406" s="8" t="str">
        <f>TEXT(DAY(Sales[[#This Row],[OrderDate]]),"ddd")</f>
        <v>Sat</v>
      </c>
      <c r="Q4406" s="8" t="str">
        <f>TEXT(MONTH(Sales[[#This Row],[ShipDate]])*29,"mmm")</f>
        <v>Mar</v>
      </c>
      <c r="R4406">
        <v>1782</v>
      </c>
      <c r="S4406" t="s">
        <v>2038</v>
      </c>
      <c r="T4406" t="s">
        <v>28</v>
      </c>
      <c r="U4406">
        <v>90032</v>
      </c>
      <c r="V4406" s="1">
        <v>0</v>
      </c>
      <c r="W4406">
        <v>3</v>
      </c>
      <c r="X4406">
        <v>1</v>
      </c>
      <c r="Y4406">
        <v>6</v>
      </c>
      <c r="AD4406"/>
    </row>
    <row r="4407" spans="1:30" x14ac:dyDescent="0.25">
      <c r="A4407" t="s">
        <v>10</v>
      </c>
      <c r="B4407" s="2">
        <v>43190</v>
      </c>
      <c r="C4407" s="35">
        <f>YEAR(Sales[[#This Row],[ShipDate]])</f>
        <v>2018</v>
      </c>
      <c r="D4407" t="s">
        <v>19</v>
      </c>
      <c r="E4407" t="s">
        <v>18</v>
      </c>
      <c r="F4407" t="s">
        <v>39</v>
      </c>
      <c r="G4407" t="s">
        <v>25</v>
      </c>
      <c r="H4407" t="s">
        <v>26</v>
      </c>
      <c r="I4407" t="s">
        <v>32</v>
      </c>
      <c r="J4407" t="s">
        <v>13</v>
      </c>
      <c r="K4407" t="s">
        <v>1097</v>
      </c>
      <c r="L4407" t="s">
        <v>30</v>
      </c>
      <c r="N4407" t="str">
        <f>IF(ISBLANK(Sales[[#This Row],[return]]),"No",Sales[[#This Row],[return]])</f>
        <v>No</v>
      </c>
      <c r="O4407" s="2">
        <v>43187</v>
      </c>
      <c r="P4407" s="8" t="str">
        <f>TEXT(DAY(Sales[[#This Row],[OrderDate]]),"ddd")</f>
        <v>Sat</v>
      </c>
      <c r="Q4407" s="8" t="str">
        <f>TEXT(MONTH(Sales[[#This Row],[ShipDate]])*29,"mmm")</f>
        <v>Mar</v>
      </c>
      <c r="R4407">
        <v>1359</v>
      </c>
      <c r="S4407" t="s">
        <v>432</v>
      </c>
      <c r="T4407" t="s">
        <v>28</v>
      </c>
      <c r="U4407">
        <v>90032</v>
      </c>
      <c r="V4407" s="1">
        <v>0</v>
      </c>
      <c r="W4407">
        <v>1</v>
      </c>
      <c r="X4407">
        <v>4</v>
      </c>
      <c r="Y4407">
        <v>88</v>
      </c>
      <c r="AD4407"/>
    </row>
    <row r="4408" spans="1:30" x14ac:dyDescent="0.25">
      <c r="A4408" t="s">
        <v>24</v>
      </c>
      <c r="B4408" s="2">
        <v>43353</v>
      </c>
      <c r="C4408" s="35">
        <f>YEAR(Sales[[#This Row],[ShipDate]])</f>
        <v>2018</v>
      </c>
      <c r="D4408" t="s">
        <v>113</v>
      </c>
      <c r="E4408" t="s">
        <v>69</v>
      </c>
      <c r="F4408" t="s">
        <v>52</v>
      </c>
      <c r="G4408" t="s">
        <v>25</v>
      </c>
      <c r="H4408" t="s">
        <v>146</v>
      </c>
      <c r="I4408" t="s">
        <v>149</v>
      </c>
      <c r="J4408" t="s">
        <v>13</v>
      </c>
      <c r="K4408" t="s">
        <v>2904</v>
      </c>
      <c r="L4408" t="s">
        <v>92</v>
      </c>
      <c r="N4408" t="str">
        <f>IF(ISBLANK(Sales[[#This Row],[return]]),"No",Sales[[#This Row],[return]])</f>
        <v>No</v>
      </c>
      <c r="O4408" s="2">
        <v>43351</v>
      </c>
      <c r="P4408" s="8" t="str">
        <f>TEXT(DAY(Sales[[#This Row],[OrderDate]]),"ddd")</f>
        <v>Sun</v>
      </c>
      <c r="Q4408" s="8" t="str">
        <f>TEXT(MONTH(Sales[[#This Row],[ShipDate]])*29,"mmm")</f>
        <v>Sep</v>
      </c>
      <c r="R4408">
        <v>955</v>
      </c>
      <c r="S4408" t="s">
        <v>3009</v>
      </c>
      <c r="T4408" t="s">
        <v>90</v>
      </c>
      <c r="U4408">
        <v>10011</v>
      </c>
      <c r="V4408" s="1">
        <v>0</v>
      </c>
      <c r="W4408">
        <v>62</v>
      </c>
      <c r="X4408">
        <v>1</v>
      </c>
      <c r="Y4408">
        <v>207</v>
      </c>
      <c r="AD4408"/>
    </row>
    <row r="4409" spans="1:30" x14ac:dyDescent="0.25">
      <c r="A4409" t="s">
        <v>40</v>
      </c>
      <c r="B4409" s="2">
        <v>43430</v>
      </c>
      <c r="C4409" s="35">
        <f>YEAR(Sales[[#This Row],[ShipDate]])</f>
        <v>2018</v>
      </c>
      <c r="D4409" t="s">
        <v>36</v>
      </c>
      <c r="E4409" t="s">
        <v>18</v>
      </c>
      <c r="F4409" t="s">
        <v>50</v>
      </c>
      <c r="G4409" t="s">
        <v>25</v>
      </c>
      <c r="H4409" t="s">
        <v>428</v>
      </c>
      <c r="I4409" t="s">
        <v>133</v>
      </c>
      <c r="J4409" t="s">
        <v>13</v>
      </c>
      <c r="K4409" t="s">
        <v>1555</v>
      </c>
      <c r="L4409" t="s">
        <v>68</v>
      </c>
      <c r="N4409" t="str">
        <f>IF(ISBLANK(Sales[[#This Row],[return]]),"No",Sales[[#This Row],[return]])</f>
        <v>No</v>
      </c>
      <c r="O4409" s="2">
        <v>43426</v>
      </c>
      <c r="P4409" s="8" t="str">
        <f>TEXT(DAY(Sales[[#This Row],[OrderDate]]),"ddd")</f>
        <v>Sun</v>
      </c>
      <c r="Q4409" s="8" t="str">
        <f>TEXT(MONTH(Sales[[#This Row],[ShipDate]])*29,"mmm")</f>
        <v>Nov</v>
      </c>
      <c r="R4409">
        <v>905</v>
      </c>
      <c r="S4409" t="s">
        <v>212</v>
      </c>
      <c r="T4409" t="s">
        <v>66</v>
      </c>
      <c r="U4409">
        <v>48205</v>
      </c>
      <c r="V4409" s="1">
        <v>0</v>
      </c>
      <c r="W4409">
        <v>24</v>
      </c>
      <c r="X4409">
        <v>3</v>
      </c>
      <c r="Y4409">
        <v>49</v>
      </c>
      <c r="AD4409"/>
    </row>
    <row r="4410" spans="1:30" x14ac:dyDescent="0.25">
      <c r="A4410" t="s">
        <v>10</v>
      </c>
      <c r="B4410" s="2">
        <v>43457</v>
      </c>
      <c r="C4410" s="35">
        <f>YEAR(Sales[[#This Row],[ShipDate]])</f>
        <v>2018</v>
      </c>
      <c r="D4410" t="s">
        <v>36</v>
      </c>
      <c r="E4410" t="s">
        <v>31</v>
      </c>
      <c r="F4410" t="s">
        <v>50</v>
      </c>
      <c r="G4410" t="s">
        <v>25</v>
      </c>
      <c r="H4410" t="s">
        <v>330</v>
      </c>
      <c r="I4410" t="s">
        <v>333</v>
      </c>
      <c r="J4410" t="s">
        <v>13</v>
      </c>
      <c r="K4410" t="s">
        <v>2632</v>
      </c>
      <c r="L4410" t="s">
        <v>30</v>
      </c>
      <c r="N4410" t="str">
        <f>IF(ISBLANK(Sales[[#This Row],[return]]),"No",Sales[[#This Row],[return]])</f>
        <v>No</v>
      </c>
      <c r="O4410" s="2">
        <v>43451</v>
      </c>
      <c r="P4410" s="8" t="str">
        <f>TEXT(DAY(Sales[[#This Row],[OrderDate]]),"ddd")</f>
        <v>Tue</v>
      </c>
      <c r="Q4410" s="8" t="str">
        <f>TEXT(MONTH(Sales[[#This Row],[ShipDate]])*29,"mmm")</f>
        <v>Dec</v>
      </c>
      <c r="R4410">
        <v>693</v>
      </c>
      <c r="S4410" t="s">
        <v>1924</v>
      </c>
      <c r="T4410" t="s">
        <v>28</v>
      </c>
      <c r="U4410">
        <v>88220</v>
      </c>
      <c r="V4410" s="1">
        <v>0.2</v>
      </c>
      <c r="W4410">
        <v>4</v>
      </c>
      <c r="X4410">
        <v>1</v>
      </c>
      <c r="Y4410">
        <v>11</v>
      </c>
      <c r="AD4410"/>
    </row>
    <row r="4411" spans="1:30" x14ac:dyDescent="0.25">
      <c r="A4411" t="s">
        <v>10</v>
      </c>
      <c r="B4411" s="2">
        <v>43457</v>
      </c>
      <c r="C4411" s="35">
        <f>YEAR(Sales[[#This Row],[ShipDate]])</f>
        <v>2018</v>
      </c>
      <c r="D4411" t="s">
        <v>36</v>
      </c>
      <c r="E4411" t="s">
        <v>31</v>
      </c>
      <c r="F4411" t="s">
        <v>50</v>
      </c>
      <c r="G4411" t="s">
        <v>25</v>
      </c>
      <c r="H4411" t="s">
        <v>330</v>
      </c>
      <c r="I4411" t="s">
        <v>333</v>
      </c>
      <c r="J4411" t="s">
        <v>13</v>
      </c>
      <c r="K4411" t="s">
        <v>2632</v>
      </c>
      <c r="L4411" t="s">
        <v>30</v>
      </c>
      <c r="N4411" t="str">
        <f>IF(ISBLANK(Sales[[#This Row],[return]]),"No",Sales[[#This Row],[return]])</f>
        <v>No</v>
      </c>
      <c r="O4411" s="2">
        <v>43451</v>
      </c>
      <c r="P4411" s="8" t="str">
        <f>TEXT(DAY(Sales[[#This Row],[OrderDate]]),"ddd")</f>
        <v>Tue</v>
      </c>
      <c r="Q4411" s="8" t="str">
        <f>TEXT(MONTH(Sales[[#This Row],[ShipDate]])*29,"mmm")</f>
        <v>Dec</v>
      </c>
      <c r="R4411">
        <v>900</v>
      </c>
      <c r="S4411" t="s">
        <v>1895</v>
      </c>
      <c r="T4411" t="s">
        <v>28</v>
      </c>
      <c r="U4411">
        <v>88220</v>
      </c>
      <c r="V4411" s="1">
        <v>0.2</v>
      </c>
      <c r="W4411">
        <v>4</v>
      </c>
      <c r="X4411">
        <v>2</v>
      </c>
      <c r="Y4411">
        <v>13</v>
      </c>
      <c r="AD4411"/>
    </row>
    <row r="4412" spans="1:30" x14ac:dyDescent="0.25">
      <c r="A4412" t="s">
        <v>10</v>
      </c>
      <c r="B4412" s="2">
        <v>43176</v>
      </c>
      <c r="C4412" s="35">
        <f>YEAR(Sales[[#This Row],[ShipDate]])</f>
        <v>2018</v>
      </c>
      <c r="D4412" t="s">
        <v>607</v>
      </c>
      <c r="E4412" t="s">
        <v>18</v>
      </c>
      <c r="F4412" t="s">
        <v>43</v>
      </c>
      <c r="G4412" t="s">
        <v>11</v>
      </c>
      <c r="H4412" t="s">
        <v>197</v>
      </c>
      <c r="I4412" t="s">
        <v>1150</v>
      </c>
      <c r="J4412" t="s">
        <v>13</v>
      </c>
      <c r="K4412" t="s">
        <v>228</v>
      </c>
      <c r="L4412" t="s">
        <v>92</v>
      </c>
      <c r="N4412" t="str">
        <f>IF(ISBLANK(Sales[[#This Row],[return]]),"No",Sales[[#This Row],[return]])</f>
        <v>No</v>
      </c>
      <c r="O4412" s="2">
        <v>43176</v>
      </c>
      <c r="P4412" s="8" t="str">
        <f>TEXT(DAY(Sales[[#This Row],[OrderDate]]),"ddd")</f>
        <v>Tue</v>
      </c>
      <c r="Q4412" s="8" t="str">
        <f>TEXT(MONTH(Sales[[#This Row],[ShipDate]])*29,"mmm")</f>
        <v>Mar</v>
      </c>
      <c r="R4412">
        <v>596</v>
      </c>
      <c r="S4412" t="s">
        <v>1087</v>
      </c>
      <c r="T4412" t="s">
        <v>90</v>
      </c>
      <c r="U4412">
        <v>21044</v>
      </c>
      <c r="V4412" s="1">
        <v>0</v>
      </c>
      <c r="W4412">
        <v>253</v>
      </c>
      <c r="X4412">
        <v>5</v>
      </c>
      <c r="Y4412">
        <v>972</v>
      </c>
      <c r="AD4412"/>
    </row>
    <row r="4413" spans="1:30" x14ac:dyDescent="0.25">
      <c r="A4413" t="s">
        <v>10</v>
      </c>
      <c r="B4413" s="2">
        <v>43176</v>
      </c>
      <c r="C4413" s="35">
        <f>YEAR(Sales[[#This Row],[ShipDate]])</f>
        <v>2018</v>
      </c>
      <c r="D4413" t="s">
        <v>607</v>
      </c>
      <c r="E4413" t="s">
        <v>18</v>
      </c>
      <c r="F4413" t="s">
        <v>52</v>
      </c>
      <c r="G4413" t="s">
        <v>25</v>
      </c>
      <c r="H4413" t="s">
        <v>197</v>
      </c>
      <c r="I4413" t="s">
        <v>1150</v>
      </c>
      <c r="J4413" t="s">
        <v>13</v>
      </c>
      <c r="K4413" t="s">
        <v>228</v>
      </c>
      <c r="L4413" t="s">
        <v>92</v>
      </c>
      <c r="N4413" t="str">
        <f>IF(ISBLANK(Sales[[#This Row],[return]]),"No",Sales[[#This Row],[return]])</f>
        <v>No</v>
      </c>
      <c r="O4413" s="2">
        <v>43176</v>
      </c>
      <c r="P4413" s="8" t="str">
        <f>TEXT(DAY(Sales[[#This Row],[OrderDate]]),"ddd")</f>
        <v>Tue</v>
      </c>
      <c r="Q4413" s="8" t="str">
        <f>TEXT(MONTH(Sales[[#This Row],[ShipDate]])*29,"mmm")</f>
        <v>Mar</v>
      </c>
      <c r="R4413">
        <v>852</v>
      </c>
      <c r="S4413" t="s">
        <v>3099</v>
      </c>
      <c r="T4413" t="s">
        <v>90</v>
      </c>
      <c r="U4413">
        <v>21044</v>
      </c>
      <c r="V4413" s="1">
        <v>0</v>
      </c>
      <c r="W4413">
        <v>298</v>
      </c>
      <c r="X4413">
        <v>3</v>
      </c>
      <c r="Y4413">
        <v>902</v>
      </c>
      <c r="AD4413"/>
    </row>
    <row r="4414" spans="1:30" x14ac:dyDescent="0.25">
      <c r="A4414" t="s">
        <v>10</v>
      </c>
      <c r="B4414" s="2">
        <v>43176</v>
      </c>
      <c r="C4414" s="35">
        <f>YEAR(Sales[[#This Row],[ShipDate]])</f>
        <v>2018</v>
      </c>
      <c r="D4414" t="s">
        <v>607</v>
      </c>
      <c r="E4414" t="s">
        <v>18</v>
      </c>
      <c r="F4414" t="s">
        <v>104</v>
      </c>
      <c r="G4414" t="s">
        <v>25</v>
      </c>
      <c r="H4414" t="s">
        <v>197</v>
      </c>
      <c r="I4414" t="s">
        <v>1150</v>
      </c>
      <c r="J4414" t="s">
        <v>13</v>
      </c>
      <c r="K4414" t="s">
        <v>228</v>
      </c>
      <c r="L4414" t="s">
        <v>92</v>
      </c>
      <c r="N4414" t="str">
        <f>IF(ISBLANK(Sales[[#This Row],[return]]),"No",Sales[[#This Row],[return]])</f>
        <v>No</v>
      </c>
      <c r="O4414" s="2">
        <v>43176</v>
      </c>
      <c r="P4414" s="8" t="str">
        <f>TEXT(DAY(Sales[[#This Row],[OrderDate]]),"ddd")</f>
        <v>Tue</v>
      </c>
      <c r="Q4414" s="8" t="str">
        <f>TEXT(MONTH(Sales[[#This Row],[ShipDate]])*29,"mmm")</f>
        <v>Mar</v>
      </c>
      <c r="R4414">
        <v>343</v>
      </c>
      <c r="S4414" t="s">
        <v>1869</v>
      </c>
      <c r="T4414" t="s">
        <v>90</v>
      </c>
      <c r="U4414">
        <v>21044</v>
      </c>
      <c r="V4414" s="1">
        <v>0</v>
      </c>
      <c r="W4414">
        <v>90</v>
      </c>
      <c r="X4414">
        <v>5</v>
      </c>
      <c r="Y4414">
        <v>200</v>
      </c>
      <c r="AD4414"/>
    </row>
    <row r="4415" spans="1:30" x14ac:dyDescent="0.25">
      <c r="A4415" t="s">
        <v>40</v>
      </c>
      <c r="B4415" s="2">
        <v>43271</v>
      </c>
      <c r="C4415" s="35">
        <f>YEAR(Sales[[#This Row],[ShipDate]])</f>
        <v>2018</v>
      </c>
      <c r="D4415" t="s">
        <v>19</v>
      </c>
      <c r="E4415" t="s">
        <v>31</v>
      </c>
      <c r="F4415" t="s">
        <v>59</v>
      </c>
      <c r="G4415" t="s">
        <v>25</v>
      </c>
      <c r="H4415" t="s">
        <v>88</v>
      </c>
      <c r="I4415" t="s">
        <v>93</v>
      </c>
      <c r="J4415" t="s">
        <v>13</v>
      </c>
      <c r="K4415" t="s">
        <v>187</v>
      </c>
      <c r="L4415" t="s">
        <v>92</v>
      </c>
      <c r="N4415" t="str">
        <f>IF(ISBLANK(Sales[[#This Row],[return]]),"No",Sales[[#This Row],[return]])</f>
        <v>No</v>
      </c>
      <c r="O4415" s="2">
        <v>43269</v>
      </c>
      <c r="P4415" s="8" t="str">
        <f>TEXT(DAY(Sales[[#This Row],[OrderDate]]),"ddd")</f>
        <v>Wed</v>
      </c>
      <c r="Q4415" s="8" t="str">
        <f>TEXT(MONTH(Sales[[#This Row],[ShipDate]])*29,"mmm")</f>
        <v>Jun</v>
      </c>
      <c r="R4415">
        <v>1693</v>
      </c>
      <c r="S4415" t="s">
        <v>2300</v>
      </c>
      <c r="T4415" t="s">
        <v>90</v>
      </c>
      <c r="U4415">
        <v>19134</v>
      </c>
      <c r="V4415" s="1">
        <v>0.2</v>
      </c>
      <c r="W4415">
        <v>2</v>
      </c>
      <c r="X4415">
        <v>2</v>
      </c>
      <c r="Y4415">
        <v>7</v>
      </c>
      <c r="AD4415"/>
    </row>
    <row r="4416" spans="1:30" x14ac:dyDescent="0.25">
      <c r="A4416" t="s">
        <v>40</v>
      </c>
      <c r="B4416" s="2">
        <v>43271</v>
      </c>
      <c r="C4416" s="35">
        <f>YEAR(Sales[[#This Row],[ShipDate]])</f>
        <v>2018</v>
      </c>
      <c r="D4416" t="s">
        <v>19</v>
      </c>
      <c r="E4416" t="s">
        <v>31</v>
      </c>
      <c r="F4416" t="s">
        <v>52</v>
      </c>
      <c r="G4416" t="s">
        <v>25</v>
      </c>
      <c r="H4416" t="s">
        <v>88</v>
      </c>
      <c r="I4416" t="s">
        <v>93</v>
      </c>
      <c r="J4416" t="s">
        <v>13</v>
      </c>
      <c r="K4416" t="s">
        <v>187</v>
      </c>
      <c r="L4416" t="s">
        <v>92</v>
      </c>
      <c r="N4416" t="str">
        <f>IF(ISBLANK(Sales[[#This Row],[return]]),"No",Sales[[#This Row],[return]])</f>
        <v>No</v>
      </c>
      <c r="O4416" s="2">
        <v>43269</v>
      </c>
      <c r="P4416" s="8" t="str">
        <f>TEXT(DAY(Sales[[#This Row],[OrderDate]]),"ddd")</f>
        <v>Wed</v>
      </c>
      <c r="Q4416" s="8" t="str">
        <f>TEXT(MONTH(Sales[[#This Row],[ShipDate]])*29,"mmm")</f>
        <v>Jun</v>
      </c>
      <c r="R4416">
        <v>793</v>
      </c>
      <c r="S4416" t="s">
        <v>2081</v>
      </c>
      <c r="T4416" t="s">
        <v>90</v>
      </c>
      <c r="U4416">
        <v>19134</v>
      </c>
      <c r="V4416" s="1">
        <v>0.2</v>
      </c>
      <c r="W4416">
        <v>91</v>
      </c>
      <c r="X4416">
        <v>3</v>
      </c>
      <c r="Y4416">
        <v>454</v>
      </c>
      <c r="AD4416"/>
    </row>
    <row r="4417" spans="1:30" x14ac:dyDescent="0.25">
      <c r="A4417" t="s">
        <v>40</v>
      </c>
      <c r="B4417" s="2">
        <v>43271</v>
      </c>
      <c r="C4417" s="35">
        <f>YEAR(Sales[[#This Row],[ShipDate]])</f>
        <v>2018</v>
      </c>
      <c r="D4417" t="s">
        <v>19</v>
      </c>
      <c r="E4417" t="s">
        <v>31</v>
      </c>
      <c r="F4417" t="s">
        <v>50</v>
      </c>
      <c r="G4417" t="s">
        <v>25</v>
      </c>
      <c r="H4417" t="s">
        <v>88</v>
      </c>
      <c r="I4417" t="s">
        <v>93</v>
      </c>
      <c r="J4417" t="s">
        <v>13</v>
      </c>
      <c r="K4417" t="s">
        <v>187</v>
      </c>
      <c r="L4417" t="s">
        <v>92</v>
      </c>
      <c r="N4417" t="str">
        <f>IF(ISBLANK(Sales[[#This Row],[return]]),"No",Sales[[#This Row],[return]])</f>
        <v>No</v>
      </c>
      <c r="O4417" s="2">
        <v>43269</v>
      </c>
      <c r="P4417" s="8" t="str">
        <f>TEXT(DAY(Sales[[#This Row],[OrderDate]]),"ddd")</f>
        <v>Wed</v>
      </c>
      <c r="Q4417" s="8" t="str">
        <f>TEXT(MONTH(Sales[[#This Row],[ShipDate]])*29,"mmm")</f>
        <v>Jun</v>
      </c>
      <c r="R4417">
        <v>535</v>
      </c>
      <c r="S4417" t="s">
        <v>49</v>
      </c>
      <c r="T4417" t="s">
        <v>90</v>
      </c>
      <c r="U4417">
        <v>19134</v>
      </c>
      <c r="V4417" s="1">
        <v>0.7</v>
      </c>
      <c r="W4417">
        <v>-4</v>
      </c>
      <c r="X4417">
        <v>2</v>
      </c>
      <c r="Y4417">
        <v>5</v>
      </c>
      <c r="AD4417"/>
    </row>
    <row r="4418" spans="1:30" x14ac:dyDescent="0.25">
      <c r="A4418" t="s">
        <v>40</v>
      </c>
      <c r="B4418" s="2">
        <v>43302</v>
      </c>
      <c r="C4418" s="35">
        <f>YEAR(Sales[[#This Row],[ShipDate]])</f>
        <v>2018</v>
      </c>
      <c r="D4418" t="s">
        <v>36</v>
      </c>
      <c r="E4418" t="s">
        <v>31</v>
      </c>
      <c r="F4418" t="s">
        <v>59</v>
      </c>
      <c r="G4418" t="s">
        <v>25</v>
      </c>
      <c r="H4418" t="s">
        <v>1135</v>
      </c>
      <c r="I4418" t="s">
        <v>389</v>
      </c>
      <c r="J4418" t="s">
        <v>13</v>
      </c>
      <c r="K4418" t="s">
        <v>2641</v>
      </c>
      <c r="L4418" t="s">
        <v>92</v>
      </c>
      <c r="N4418" t="str">
        <f>IF(ISBLANK(Sales[[#This Row],[return]]),"No",Sales[[#This Row],[return]])</f>
        <v>No</v>
      </c>
      <c r="O4418" s="2">
        <v>43298</v>
      </c>
      <c r="P4418" s="8" t="str">
        <f>TEXT(DAY(Sales[[#This Row],[OrderDate]]),"ddd")</f>
        <v>Tue</v>
      </c>
      <c r="Q4418" s="8" t="str">
        <f>TEXT(MONTH(Sales[[#This Row],[ShipDate]])*29,"mmm")</f>
        <v>Jul</v>
      </c>
      <c r="R4418">
        <v>539</v>
      </c>
      <c r="S4418" t="s">
        <v>752</v>
      </c>
      <c r="T4418" t="s">
        <v>90</v>
      </c>
      <c r="U4418">
        <v>8861</v>
      </c>
      <c r="V4418" s="1">
        <v>0</v>
      </c>
      <c r="W4418">
        <v>27</v>
      </c>
      <c r="X4418">
        <v>1</v>
      </c>
      <c r="Y4418">
        <v>55</v>
      </c>
      <c r="AD4418"/>
    </row>
    <row r="4419" spans="1:30" x14ac:dyDescent="0.25">
      <c r="A4419" t="s">
        <v>40</v>
      </c>
      <c r="B4419" s="2">
        <v>43302</v>
      </c>
      <c r="C4419" s="35">
        <f>YEAR(Sales[[#This Row],[ShipDate]])</f>
        <v>2018</v>
      </c>
      <c r="D4419" t="s">
        <v>36</v>
      </c>
      <c r="E4419" t="s">
        <v>31</v>
      </c>
      <c r="F4419" t="s">
        <v>52</v>
      </c>
      <c r="G4419" t="s">
        <v>25</v>
      </c>
      <c r="H4419" t="s">
        <v>1135</v>
      </c>
      <c r="I4419" t="s">
        <v>389</v>
      </c>
      <c r="J4419" t="s">
        <v>13</v>
      </c>
      <c r="K4419" t="s">
        <v>2641</v>
      </c>
      <c r="L4419" t="s">
        <v>92</v>
      </c>
      <c r="N4419" t="str">
        <f>IF(ISBLANK(Sales[[#This Row],[return]]),"No",Sales[[#This Row],[return]])</f>
        <v>No</v>
      </c>
      <c r="O4419" s="2">
        <v>43298</v>
      </c>
      <c r="P4419" s="8" t="str">
        <f>TEXT(DAY(Sales[[#This Row],[OrderDate]]),"ddd")</f>
        <v>Tue</v>
      </c>
      <c r="Q4419" s="8" t="str">
        <f>TEXT(MONTH(Sales[[#This Row],[ShipDate]])*29,"mmm")</f>
        <v>Jul</v>
      </c>
      <c r="R4419">
        <v>949</v>
      </c>
      <c r="S4419" t="s">
        <v>1902</v>
      </c>
      <c r="T4419" t="s">
        <v>90</v>
      </c>
      <c r="U4419">
        <v>8861</v>
      </c>
      <c r="V4419" s="1">
        <v>0</v>
      </c>
      <c r="W4419">
        <v>46</v>
      </c>
      <c r="X4419">
        <v>2</v>
      </c>
      <c r="Y4419">
        <v>163</v>
      </c>
      <c r="AD4419"/>
    </row>
    <row r="4420" spans="1:30" x14ac:dyDescent="0.25">
      <c r="A4420" t="s">
        <v>40</v>
      </c>
      <c r="B4420" s="2">
        <v>43302</v>
      </c>
      <c r="C4420" s="35">
        <f>YEAR(Sales[[#This Row],[ShipDate]])</f>
        <v>2018</v>
      </c>
      <c r="D4420" t="s">
        <v>36</v>
      </c>
      <c r="E4420" t="s">
        <v>31</v>
      </c>
      <c r="F4420" t="s">
        <v>48</v>
      </c>
      <c r="G4420" t="s">
        <v>46</v>
      </c>
      <c r="H4420" t="s">
        <v>1135</v>
      </c>
      <c r="I4420" t="s">
        <v>389</v>
      </c>
      <c r="J4420" t="s">
        <v>13</v>
      </c>
      <c r="K4420" t="s">
        <v>2641</v>
      </c>
      <c r="L4420" t="s">
        <v>92</v>
      </c>
      <c r="N4420" t="str">
        <f>IF(ISBLANK(Sales[[#This Row],[return]]),"No",Sales[[#This Row],[return]])</f>
        <v>No</v>
      </c>
      <c r="O4420" s="2">
        <v>43298</v>
      </c>
      <c r="P4420" s="8" t="str">
        <f>TEXT(DAY(Sales[[#This Row],[OrderDate]]),"ddd")</f>
        <v>Tue</v>
      </c>
      <c r="Q4420" s="8" t="str">
        <f>TEXT(MONTH(Sales[[#This Row],[ShipDate]])*29,"mmm")</f>
        <v>Jul</v>
      </c>
      <c r="R4420">
        <v>345</v>
      </c>
      <c r="S4420" t="s">
        <v>499</v>
      </c>
      <c r="T4420" t="s">
        <v>90</v>
      </c>
      <c r="U4420">
        <v>8861</v>
      </c>
      <c r="V4420" s="1">
        <v>0</v>
      </c>
      <c r="W4420">
        <v>281</v>
      </c>
      <c r="X4420">
        <v>3</v>
      </c>
      <c r="Y4420">
        <v>597</v>
      </c>
      <c r="AD4420"/>
    </row>
    <row r="4421" spans="1:30" x14ac:dyDescent="0.25">
      <c r="A4421" t="s">
        <v>40</v>
      </c>
      <c r="B4421" s="2">
        <v>43419</v>
      </c>
      <c r="C4421" s="35">
        <f>YEAR(Sales[[#This Row],[ShipDate]])</f>
        <v>2018</v>
      </c>
      <c r="D4421" t="s">
        <v>36</v>
      </c>
      <c r="E4421" t="s">
        <v>69</v>
      </c>
      <c r="F4421" t="s">
        <v>52</v>
      </c>
      <c r="G4421" t="s">
        <v>25</v>
      </c>
      <c r="H4421" t="s">
        <v>1286</v>
      </c>
      <c r="I4421" t="s">
        <v>37</v>
      </c>
      <c r="J4421" t="s">
        <v>13</v>
      </c>
      <c r="K4421" t="s">
        <v>2914</v>
      </c>
      <c r="L4421" t="s">
        <v>17</v>
      </c>
      <c r="N4421" t="str">
        <f>IF(ISBLANK(Sales[[#This Row],[return]]),"No",Sales[[#This Row],[return]])</f>
        <v>No</v>
      </c>
      <c r="O4421" s="2">
        <v>43415</v>
      </c>
      <c r="P4421" s="8" t="str">
        <f>TEXT(DAY(Sales[[#This Row],[OrderDate]]),"ddd")</f>
        <v>Wed</v>
      </c>
      <c r="Q4421" s="8" t="str">
        <f>TEXT(MONTH(Sales[[#This Row],[ShipDate]])*29,"mmm")</f>
        <v>Nov</v>
      </c>
      <c r="R4421">
        <v>1424</v>
      </c>
      <c r="S4421" t="s">
        <v>298</v>
      </c>
      <c r="T4421" t="s">
        <v>15</v>
      </c>
      <c r="U4421">
        <v>32712</v>
      </c>
      <c r="V4421" s="1">
        <v>0.2</v>
      </c>
      <c r="W4421">
        <v>50</v>
      </c>
      <c r="X4421">
        <v>3</v>
      </c>
      <c r="Y4421">
        <v>672</v>
      </c>
      <c r="AD4421"/>
    </row>
    <row r="4422" spans="1:30" x14ac:dyDescent="0.25">
      <c r="A4422" t="s">
        <v>40</v>
      </c>
      <c r="B4422" s="2">
        <v>43419</v>
      </c>
      <c r="C4422" s="35">
        <f>YEAR(Sales[[#This Row],[ShipDate]])</f>
        <v>2018</v>
      </c>
      <c r="D4422" t="s">
        <v>36</v>
      </c>
      <c r="E4422" t="s">
        <v>69</v>
      </c>
      <c r="F4422" t="s">
        <v>50</v>
      </c>
      <c r="G4422" t="s">
        <v>25</v>
      </c>
      <c r="H4422" t="s">
        <v>1286</v>
      </c>
      <c r="I4422" t="s">
        <v>37</v>
      </c>
      <c r="J4422" t="s">
        <v>13</v>
      </c>
      <c r="K4422" t="s">
        <v>2914</v>
      </c>
      <c r="L4422" t="s">
        <v>17</v>
      </c>
      <c r="N4422" t="str">
        <f>IF(ISBLANK(Sales[[#This Row],[return]]),"No",Sales[[#This Row],[return]])</f>
        <v>No</v>
      </c>
      <c r="O4422" s="2">
        <v>43415</v>
      </c>
      <c r="P4422" s="8" t="str">
        <f>TEXT(DAY(Sales[[#This Row],[OrderDate]]),"ddd")</f>
        <v>Wed</v>
      </c>
      <c r="Q4422" s="8" t="str">
        <f>TEXT(MONTH(Sales[[#This Row],[ShipDate]])*29,"mmm")</f>
        <v>Nov</v>
      </c>
      <c r="R4422">
        <v>905</v>
      </c>
      <c r="S4422" t="s">
        <v>212</v>
      </c>
      <c r="T4422" t="s">
        <v>15</v>
      </c>
      <c r="U4422">
        <v>32712</v>
      </c>
      <c r="V4422" s="1">
        <v>0.7</v>
      </c>
      <c r="W4422">
        <v>-7</v>
      </c>
      <c r="X4422">
        <v>2</v>
      </c>
      <c r="Y4422">
        <v>10</v>
      </c>
      <c r="AD4422"/>
    </row>
    <row r="4423" spans="1:30" x14ac:dyDescent="0.25">
      <c r="A4423" t="s">
        <v>10</v>
      </c>
      <c r="B4423" s="2">
        <v>43370</v>
      </c>
      <c r="C4423" s="35">
        <f>YEAR(Sales[[#This Row],[ShipDate]])</f>
        <v>2018</v>
      </c>
      <c r="D4423" t="s">
        <v>113</v>
      </c>
      <c r="E4423" t="s">
        <v>31</v>
      </c>
      <c r="F4423" t="s">
        <v>50</v>
      </c>
      <c r="G4423" t="s">
        <v>25</v>
      </c>
      <c r="H4423" t="s">
        <v>107</v>
      </c>
      <c r="I4423" t="s">
        <v>70</v>
      </c>
      <c r="J4423" t="s">
        <v>13</v>
      </c>
      <c r="K4423" t="s">
        <v>2756</v>
      </c>
      <c r="L4423" t="s">
        <v>68</v>
      </c>
      <c r="N4423" t="str">
        <f>IF(ISBLANK(Sales[[#This Row],[return]]),"No",Sales[[#This Row],[return]])</f>
        <v>No</v>
      </c>
      <c r="O4423" s="2">
        <v>43369</v>
      </c>
      <c r="P4423" s="8" t="str">
        <f>TEXT(DAY(Sales[[#This Row],[OrderDate]]),"ddd")</f>
        <v>Thu</v>
      </c>
      <c r="Q4423" s="8" t="str">
        <f>TEXT(MONTH(Sales[[#This Row],[ShipDate]])*29,"mmm")</f>
        <v>Sep</v>
      </c>
      <c r="R4423">
        <v>708</v>
      </c>
      <c r="S4423" t="s">
        <v>1970</v>
      </c>
      <c r="T4423" t="s">
        <v>66</v>
      </c>
      <c r="U4423">
        <v>77041</v>
      </c>
      <c r="V4423" s="1">
        <v>0.8</v>
      </c>
      <c r="W4423">
        <v>-12</v>
      </c>
      <c r="X4423">
        <v>2</v>
      </c>
      <c r="Y4423">
        <v>7</v>
      </c>
      <c r="AD4423"/>
    </row>
    <row r="4424" spans="1:30" x14ac:dyDescent="0.25">
      <c r="A4424" t="s">
        <v>40</v>
      </c>
      <c r="B4424" s="2">
        <v>43393</v>
      </c>
      <c r="C4424" s="35">
        <f>YEAR(Sales[[#This Row],[ShipDate]])</f>
        <v>2018</v>
      </c>
      <c r="D4424" t="s">
        <v>36</v>
      </c>
      <c r="E4424" t="s">
        <v>31</v>
      </c>
      <c r="F4424" t="s">
        <v>38</v>
      </c>
      <c r="G4424" t="s">
        <v>11</v>
      </c>
      <c r="H4424" t="s">
        <v>146</v>
      </c>
      <c r="I4424" t="s">
        <v>149</v>
      </c>
      <c r="J4424" t="s">
        <v>13</v>
      </c>
      <c r="K4424" t="s">
        <v>921</v>
      </c>
      <c r="L4424" t="s">
        <v>92</v>
      </c>
      <c r="N4424" t="str">
        <f>IF(ISBLANK(Sales[[#This Row],[return]]),"No",Sales[[#This Row],[return]])</f>
        <v>No</v>
      </c>
      <c r="O4424" s="2">
        <v>43389</v>
      </c>
      <c r="P4424" s="8" t="str">
        <f>TEXT(DAY(Sales[[#This Row],[OrderDate]]),"ddd")</f>
        <v>Mon</v>
      </c>
      <c r="Q4424" s="8" t="str">
        <f>TEXT(MONTH(Sales[[#This Row],[ShipDate]])*29,"mmm")</f>
        <v>Oct</v>
      </c>
      <c r="R4424">
        <v>428</v>
      </c>
      <c r="S4424" t="s">
        <v>53</v>
      </c>
      <c r="T4424" t="s">
        <v>90</v>
      </c>
      <c r="U4424">
        <v>10011</v>
      </c>
      <c r="V4424" s="1">
        <v>0.4</v>
      </c>
      <c r="W4424">
        <v>-38</v>
      </c>
      <c r="X4424">
        <v>1</v>
      </c>
      <c r="Y4424">
        <v>142</v>
      </c>
      <c r="AD4424"/>
    </row>
    <row r="4425" spans="1:30" x14ac:dyDescent="0.25">
      <c r="A4425" t="s">
        <v>24</v>
      </c>
      <c r="B4425" s="2">
        <v>43345</v>
      </c>
      <c r="C4425" s="35">
        <f>YEAR(Sales[[#This Row],[ShipDate]])</f>
        <v>2018</v>
      </c>
      <c r="D4425" t="s">
        <v>36</v>
      </c>
      <c r="E4425" t="s">
        <v>31</v>
      </c>
      <c r="F4425" t="s">
        <v>45</v>
      </c>
      <c r="G4425" t="s">
        <v>25</v>
      </c>
      <c r="H4425" t="s">
        <v>88</v>
      </c>
      <c r="I4425" t="s">
        <v>93</v>
      </c>
      <c r="J4425" t="s">
        <v>13</v>
      </c>
      <c r="K4425" t="s">
        <v>2748</v>
      </c>
      <c r="L4425" t="s">
        <v>92</v>
      </c>
      <c r="N4425" t="str">
        <f>IF(ISBLANK(Sales[[#This Row],[return]]),"No",Sales[[#This Row],[return]])</f>
        <v>No</v>
      </c>
      <c r="O4425" s="2">
        <v>43338</v>
      </c>
      <c r="P4425" s="8" t="str">
        <f>TEXT(DAY(Sales[[#This Row],[OrderDate]]),"ddd")</f>
        <v>Thu</v>
      </c>
      <c r="Q4425" s="8" t="str">
        <f>TEXT(MONTH(Sales[[#This Row],[ShipDate]])*29,"mmm")</f>
        <v>Sep</v>
      </c>
      <c r="R4425">
        <v>333</v>
      </c>
      <c r="S4425" t="s">
        <v>2793</v>
      </c>
      <c r="T4425" t="s">
        <v>90</v>
      </c>
      <c r="U4425">
        <v>19140</v>
      </c>
      <c r="V4425" s="1">
        <v>0.2</v>
      </c>
      <c r="W4425">
        <v>2</v>
      </c>
      <c r="X4425">
        <v>3</v>
      </c>
      <c r="Y4425">
        <v>5</v>
      </c>
      <c r="AD4425"/>
    </row>
    <row r="4426" spans="1:30" x14ac:dyDescent="0.25">
      <c r="A4426" t="s">
        <v>24</v>
      </c>
      <c r="B4426" s="2">
        <v>43345</v>
      </c>
      <c r="C4426" s="35">
        <f>YEAR(Sales[[#This Row],[ShipDate]])</f>
        <v>2018</v>
      </c>
      <c r="D4426" t="s">
        <v>36</v>
      </c>
      <c r="E4426" t="s">
        <v>31</v>
      </c>
      <c r="F4426" t="s">
        <v>99</v>
      </c>
      <c r="G4426" t="s">
        <v>46</v>
      </c>
      <c r="H4426" t="s">
        <v>88</v>
      </c>
      <c r="I4426" t="s">
        <v>93</v>
      </c>
      <c r="J4426" t="s">
        <v>13</v>
      </c>
      <c r="K4426" t="s">
        <v>2748</v>
      </c>
      <c r="L4426" t="s">
        <v>92</v>
      </c>
      <c r="N4426" t="str">
        <f>IF(ISBLANK(Sales[[#This Row],[return]]),"No",Sales[[#This Row],[return]])</f>
        <v>No</v>
      </c>
      <c r="O4426" s="2">
        <v>43338</v>
      </c>
      <c r="P4426" s="8" t="str">
        <f>TEXT(DAY(Sales[[#This Row],[OrderDate]]),"ddd")</f>
        <v>Thu</v>
      </c>
      <c r="Q4426" s="8" t="str">
        <f>TEXT(MONTH(Sales[[#This Row],[ShipDate]])*29,"mmm")</f>
        <v>Sep</v>
      </c>
      <c r="R4426">
        <v>1025</v>
      </c>
      <c r="S4426" t="s">
        <v>2358</v>
      </c>
      <c r="T4426" t="s">
        <v>90</v>
      </c>
      <c r="U4426">
        <v>19140</v>
      </c>
      <c r="V4426" s="1">
        <v>0.2</v>
      </c>
      <c r="W4426">
        <v>13</v>
      </c>
      <c r="X4426">
        <v>2</v>
      </c>
      <c r="Y4426">
        <v>48</v>
      </c>
      <c r="AD4426"/>
    </row>
    <row r="4427" spans="1:30" x14ac:dyDescent="0.25">
      <c r="A4427" t="s">
        <v>24</v>
      </c>
      <c r="B4427" s="2">
        <v>43348</v>
      </c>
      <c r="C4427" s="35">
        <f>YEAR(Sales[[#This Row],[ShipDate]])</f>
        <v>2018</v>
      </c>
      <c r="D4427" t="s">
        <v>113</v>
      </c>
      <c r="E4427" t="s">
        <v>31</v>
      </c>
      <c r="F4427" t="s">
        <v>59</v>
      </c>
      <c r="G4427" t="s">
        <v>25</v>
      </c>
      <c r="H4427" t="s">
        <v>1263</v>
      </c>
      <c r="I4427" t="s">
        <v>371</v>
      </c>
      <c r="J4427" t="s">
        <v>13</v>
      </c>
      <c r="K4427" t="s">
        <v>2659</v>
      </c>
      <c r="L4427" t="s">
        <v>92</v>
      </c>
      <c r="N4427" t="str">
        <f>IF(ISBLANK(Sales[[#This Row],[return]]),"No",Sales[[#This Row],[return]])</f>
        <v>No</v>
      </c>
      <c r="O4427" s="2">
        <v>43346</v>
      </c>
      <c r="P4427" s="8" t="str">
        <f>TEXT(DAY(Sales[[#This Row],[OrderDate]]),"ddd")</f>
        <v>Tue</v>
      </c>
      <c r="Q4427" s="8" t="str">
        <f>TEXT(MONTH(Sales[[#This Row],[ShipDate]])*29,"mmm")</f>
        <v>Sep</v>
      </c>
      <c r="R4427">
        <v>93</v>
      </c>
      <c r="S4427" t="s">
        <v>595</v>
      </c>
      <c r="T4427" t="s">
        <v>90</v>
      </c>
      <c r="U4427">
        <v>6457</v>
      </c>
      <c r="V4427" s="1">
        <v>0</v>
      </c>
      <c r="W4427">
        <v>22</v>
      </c>
      <c r="X4427">
        <v>7</v>
      </c>
      <c r="Y4427">
        <v>48</v>
      </c>
      <c r="AD4427"/>
    </row>
    <row r="4428" spans="1:30" x14ac:dyDescent="0.25">
      <c r="A4428" t="s">
        <v>40</v>
      </c>
      <c r="B4428" s="2">
        <v>43269</v>
      </c>
      <c r="C4428" s="35">
        <f>YEAR(Sales[[#This Row],[ShipDate]])</f>
        <v>2018</v>
      </c>
      <c r="D4428" t="s">
        <v>36</v>
      </c>
      <c r="E4428" t="s">
        <v>31</v>
      </c>
      <c r="F4428" t="s">
        <v>38</v>
      </c>
      <c r="G4428" t="s">
        <v>11</v>
      </c>
      <c r="H4428" t="s">
        <v>60</v>
      </c>
      <c r="I4428" t="s">
        <v>63</v>
      </c>
      <c r="J4428" t="s">
        <v>13</v>
      </c>
      <c r="K4428" t="s">
        <v>971</v>
      </c>
      <c r="L4428" t="s">
        <v>30</v>
      </c>
      <c r="N4428" t="str">
        <f>IF(ISBLANK(Sales[[#This Row],[return]]),"No",Sales[[#This Row],[return]])</f>
        <v>No</v>
      </c>
      <c r="O4428" s="2">
        <v>43265</v>
      </c>
      <c r="P4428" s="8" t="str">
        <f>TEXT(DAY(Sales[[#This Row],[OrderDate]]),"ddd")</f>
        <v>Sat</v>
      </c>
      <c r="Q4428" s="8" t="str">
        <f>TEXT(MONTH(Sales[[#This Row],[ShipDate]])*29,"mmm")</f>
        <v>Jun</v>
      </c>
      <c r="R4428">
        <v>843</v>
      </c>
      <c r="S4428" t="s">
        <v>1421</v>
      </c>
      <c r="T4428" t="s">
        <v>28</v>
      </c>
      <c r="U4428">
        <v>98103</v>
      </c>
      <c r="V4428" s="1">
        <v>0</v>
      </c>
      <c r="W4428">
        <v>335</v>
      </c>
      <c r="X4428">
        <v>7</v>
      </c>
      <c r="Y4428">
        <v>1115</v>
      </c>
      <c r="AD4428"/>
    </row>
    <row r="4429" spans="1:30" x14ac:dyDescent="0.25">
      <c r="A4429" t="s">
        <v>10</v>
      </c>
      <c r="B4429" s="2">
        <v>43252</v>
      </c>
      <c r="C4429" s="35">
        <f>YEAR(Sales[[#This Row],[ShipDate]])</f>
        <v>2018</v>
      </c>
      <c r="D4429" t="s">
        <v>36</v>
      </c>
      <c r="E4429" t="s">
        <v>31</v>
      </c>
      <c r="F4429" t="s">
        <v>45</v>
      </c>
      <c r="G4429" t="s">
        <v>25</v>
      </c>
      <c r="H4429" t="s">
        <v>88</v>
      </c>
      <c r="I4429" t="s">
        <v>93</v>
      </c>
      <c r="J4429" t="s">
        <v>13</v>
      </c>
      <c r="K4429" t="s">
        <v>982</v>
      </c>
      <c r="L4429" t="s">
        <v>92</v>
      </c>
      <c r="N4429" t="str">
        <f>IF(ISBLANK(Sales[[#This Row],[return]]),"No",Sales[[#This Row],[return]])</f>
        <v>No</v>
      </c>
      <c r="O4429" s="2">
        <v>43246</v>
      </c>
      <c r="P4429" s="8" t="str">
        <f>TEXT(DAY(Sales[[#This Row],[OrderDate]]),"ddd")</f>
        <v>Thu</v>
      </c>
      <c r="Q4429" s="8" t="str">
        <f>TEXT(MONTH(Sales[[#This Row],[ShipDate]])*29,"mmm")</f>
        <v>Jun</v>
      </c>
      <c r="R4429">
        <v>1215</v>
      </c>
      <c r="S4429" t="s">
        <v>2180</v>
      </c>
      <c r="T4429" t="s">
        <v>90</v>
      </c>
      <c r="U4429">
        <v>19134</v>
      </c>
      <c r="V4429" s="1">
        <v>0.2</v>
      </c>
      <c r="W4429">
        <v>0</v>
      </c>
      <c r="X4429">
        <v>1</v>
      </c>
      <c r="Y4429">
        <v>2</v>
      </c>
      <c r="AD4429"/>
    </row>
    <row r="4430" spans="1:30" x14ac:dyDescent="0.25">
      <c r="A4430" t="s">
        <v>10</v>
      </c>
      <c r="B4430" s="2">
        <v>43252</v>
      </c>
      <c r="C4430" s="35">
        <f>YEAR(Sales[[#This Row],[ShipDate]])</f>
        <v>2018</v>
      </c>
      <c r="D4430" t="s">
        <v>36</v>
      </c>
      <c r="E4430" t="s">
        <v>31</v>
      </c>
      <c r="F4430" t="s">
        <v>52</v>
      </c>
      <c r="G4430" t="s">
        <v>25</v>
      </c>
      <c r="H4430" t="s">
        <v>88</v>
      </c>
      <c r="I4430" t="s">
        <v>93</v>
      </c>
      <c r="J4430" t="s">
        <v>13</v>
      </c>
      <c r="K4430" t="s">
        <v>982</v>
      </c>
      <c r="L4430" t="s">
        <v>92</v>
      </c>
      <c r="N4430" t="str">
        <f>IF(ISBLANK(Sales[[#This Row],[return]]),"No",Sales[[#This Row],[return]])</f>
        <v>No</v>
      </c>
      <c r="O4430" s="2">
        <v>43246</v>
      </c>
      <c r="P4430" s="8" t="str">
        <f>TEXT(DAY(Sales[[#This Row],[OrderDate]]),"ddd")</f>
        <v>Thu</v>
      </c>
      <c r="Q4430" s="8" t="str">
        <f>TEXT(MONTH(Sales[[#This Row],[ShipDate]])*29,"mmm")</f>
        <v>Jun</v>
      </c>
      <c r="R4430">
        <v>811</v>
      </c>
      <c r="S4430" t="s">
        <v>2022</v>
      </c>
      <c r="T4430" t="s">
        <v>90</v>
      </c>
      <c r="U4430">
        <v>19134</v>
      </c>
      <c r="V4430" s="1">
        <v>0.2</v>
      </c>
      <c r="W4430">
        <v>7</v>
      </c>
      <c r="X4430">
        <v>2</v>
      </c>
      <c r="Y4430">
        <v>35</v>
      </c>
      <c r="AD4430"/>
    </row>
    <row r="4431" spans="1:30" x14ac:dyDescent="0.25">
      <c r="A4431" t="s">
        <v>24</v>
      </c>
      <c r="B4431" s="2">
        <v>43369</v>
      </c>
      <c r="C4431" s="35">
        <f>YEAR(Sales[[#This Row],[ShipDate]])</f>
        <v>2018</v>
      </c>
      <c r="D4431" t="s">
        <v>113</v>
      </c>
      <c r="E4431" t="s">
        <v>31</v>
      </c>
      <c r="F4431" t="s">
        <v>50</v>
      </c>
      <c r="G4431" t="s">
        <v>25</v>
      </c>
      <c r="H4431" t="s">
        <v>1477</v>
      </c>
      <c r="I4431" t="s">
        <v>120</v>
      </c>
      <c r="J4431" t="s">
        <v>13</v>
      </c>
      <c r="K4431" t="s">
        <v>605</v>
      </c>
      <c r="L4431" t="s">
        <v>68</v>
      </c>
      <c r="N4431" t="str">
        <f>IF(ISBLANK(Sales[[#This Row],[return]]),"No",Sales[[#This Row],[return]])</f>
        <v>No</v>
      </c>
      <c r="O4431" s="2">
        <v>43367</v>
      </c>
      <c r="P4431" s="8" t="str">
        <f>TEXT(DAY(Sales[[#This Row],[OrderDate]]),"ddd")</f>
        <v>Tue</v>
      </c>
      <c r="Q4431" s="8" t="str">
        <f>TEXT(MONTH(Sales[[#This Row],[ShipDate]])*29,"mmm")</f>
        <v>Sep</v>
      </c>
      <c r="R4431">
        <v>703</v>
      </c>
      <c r="S4431" t="s">
        <v>703</v>
      </c>
      <c r="T4431" t="s">
        <v>66</v>
      </c>
      <c r="U4431">
        <v>61107</v>
      </c>
      <c r="V4431" s="1">
        <v>0.8</v>
      </c>
      <c r="W4431">
        <v>-730</v>
      </c>
      <c r="X4431">
        <v>7</v>
      </c>
      <c r="Y4431">
        <v>442</v>
      </c>
      <c r="AD4431"/>
    </row>
    <row r="4432" spans="1:30" x14ac:dyDescent="0.25">
      <c r="A4432" t="s">
        <v>40</v>
      </c>
      <c r="B4432" s="2">
        <v>43434</v>
      </c>
      <c r="C4432" s="35">
        <f>YEAR(Sales[[#This Row],[ShipDate]])</f>
        <v>2018</v>
      </c>
      <c r="D4432" t="s">
        <v>36</v>
      </c>
      <c r="E4432" t="s">
        <v>18</v>
      </c>
      <c r="F4432" t="s">
        <v>39</v>
      </c>
      <c r="G4432" t="s">
        <v>25</v>
      </c>
      <c r="H4432" t="s">
        <v>773</v>
      </c>
      <c r="I4432" t="s">
        <v>188</v>
      </c>
      <c r="J4432" t="s">
        <v>13</v>
      </c>
      <c r="K4432" t="s">
        <v>1022</v>
      </c>
      <c r="L4432" t="s">
        <v>17</v>
      </c>
      <c r="N4432" t="str">
        <f>IF(ISBLANK(Sales[[#This Row],[return]]),"No",Sales[[#This Row],[return]])</f>
        <v>No</v>
      </c>
      <c r="O4432" s="2">
        <v>43429</v>
      </c>
      <c r="P4432" s="8" t="str">
        <f>TEXT(DAY(Sales[[#This Row],[OrderDate]]),"ddd")</f>
        <v>Wed</v>
      </c>
      <c r="Q4432" s="8" t="str">
        <f>TEXT(MONTH(Sales[[#This Row],[ShipDate]])*29,"mmm")</f>
        <v>Nov</v>
      </c>
      <c r="R4432">
        <v>1513</v>
      </c>
      <c r="S4432" t="s">
        <v>839</v>
      </c>
      <c r="T4432" t="s">
        <v>15</v>
      </c>
      <c r="U4432">
        <v>35810</v>
      </c>
      <c r="V4432" s="1">
        <v>0</v>
      </c>
      <c r="W4432">
        <v>20</v>
      </c>
      <c r="X4432">
        <v>7</v>
      </c>
      <c r="Y4432">
        <v>73</v>
      </c>
      <c r="AD4432"/>
    </row>
    <row r="4433" spans="1:30" x14ac:dyDescent="0.25">
      <c r="A4433" t="s">
        <v>10</v>
      </c>
      <c r="B4433" s="2">
        <v>43402</v>
      </c>
      <c r="C4433" s="35">
        <f>YEAR(Sales[[#This Row],[ShipDate]])</f>
        <v>2018</v>
      </c>
      <c r="D4433" t="s">
        <v>36</v>
      </c>
      <c r="E4433" t="s">
        <v>69</v>
      </c>
      <c r="F4433" t="s">
        <v>59</v>
      </c>
      <c r="G4433" t="s">
        <v>25</v>
      </c>
      <c r="H4433" t="s">
        <v>146</v>
      </c>
      <c r="I4433" t="s">
        <v>149</v>
      </c>
      <c r="J4433" t="s">
        <v>13</v>
      </c>
      <c r="K4433" t="s">
        <v>973</v>
      </c>
      <c r="L4433" t="s">
        <v>92</v>
      </c>
      <c r="N4433" t="str">
        <f>IF(ISBLANK(Sales[[#This Row],[return]]),"No",Sales[[#This Row],[return]])</f>
        <v>No</v>
      </c>
      <c r="O4433" s="2">
        <v>43396</v>
      </c>
      <c r="P4433" s="8" t="str">
        <f>TEXT(DAY(Sales[[#This Row],[OrderDate]]),"ddd")</f>
        <v>Mon</v>
      </c>
      <c r="Q4433" s="8" t="str">
        <f>TEXT(MONTH(Sales[[#This Row],[ShipDate]])*29,"mmm")</f>
        <v>Oct</v>
      </c>
      <c r="R4433">
        <v>1464</v>
      </c>
      <c r="S4433" t="s">
        <v>173</v>
      </c>
      <c r="T4433" t="s">
        <v>90</v>
      </c>
      <c r="U4433">
        <v>10024</v>
      </c>
      <c r="V4433" s="1">
        <v>0</v>
      </c>
      <c r="W4433">
        <v>178</v>
      </c>
      <c r="X4433">
        <v>10</v>
      </c>
      <c r="Y4433">
        <v>379</v>
      </c>
      <c r="AD4433"/>
    </row>
    <row r="4434" spans="1:30" x14ac:dyDescent="0.25">
      <c r="A4434" t="s">
        <v>40</v>
      </c>
      <c r="B4434" s="2">
        <v>43432</v>
      </c>
      <c r="C4434" s="35">
        <f>YEAR(Sales[[#This Row],[ShipDate]])</f>
        <v>2018</v>
      </c>
      <c r="D4434" t="s">
        <v>36</v>
      </c>
      <c r="E4434" t="s">
        <v>18</v>
      </c>
      <c r="F4434" t="s">
        <v>48</v>
      </c>
      <c r="G4434" t="s">
        <v>46</v>
      </c>
      <c r="H4434" t="s">
        <v>399</v>
      </c>
      <c r="I4434" t="s">
        <v>70</v>
      </c>
      <c r="J4434" t="s">
        <v>13</v>
      </c>
      <c r="K4434" t="s">
        <v>1346</v>
      </c>
      <c r="L4434" t="s">
        <v>68</v>
      </c>
      <c r="N4434" t="str">
        <f>IF(ISBLANK(Sales[[#This Row],[return]]),"No",Sales[[#This Row],[return]])</f>
        <v>No</v>
      </c>
      <c r="O4434" s="2">
        <v>43428</v>
      </c>
      <c r="P4434" s="8" t="str">
        <f>TEXT(DAY(Sales[[#This Row],[OrderDate]]),"ddd")</f>
        <v>Tue</v>
      </c>
      <c r="Q4434" s="8" t="str">
        <f>TEXT(MONTH(Sales[[#This Row],[ShipDate]])*29,"mmm")</f>
        <v>Nov</v>
      </c>
      <c r="R4434">
        <v>155</v>
      </c>
      <c r="S4434" t="s">
        <v>2508</v>
      </c>
      <c r="T4434" t="s">
        <v>66</v>
      </c>
      <c r="U4434">
        <v>75081</v>
      </c>
      <c r="V4434" s="1">
        <v>0.2</v>
      </c>
      <c r="W4434">
        <v>49</v>
      </c>
      <c r="X4434">
        <v>6</v>
      </c>
      <c r="Y4434">
        <v>658</v>
      </c>
      <c r="AD4434"/>
    </row>
    <row r="4435" spans="1:30" x14ac:dyDescent="0.25">
      <c r="A4435" t="s">
        <v>10</v>
      </c>
      <c r="B4435" s="2">
        <v>43460</v>
      </c>
      <c r="C4435" s="35">
        <f>YEAR(Sales[[#This Row],[ShipDate]])</f>
        <v>2018</v>
      </c>
      <c r="D4435" t="s">
        <v>19</v>
      </c>
      <c r="E4435" t="s">
        <v>31</v>
      </c>
      <c r="F4435" t="s">
        <v>43</v>
      </c>
      <c r="G4435" t="s">
        <v>11</v>
      </c>
      <c r="H4435" t="s">
        <v>107</v>
      </c>
      <c r="I4435" t="s">
        <v>70</v>
      </c>
      <c r="J4435" t="s">
        <v>13</v>
      </c>
      <c r="K4435" t="s">
        <v>628</v>
      </c>
      <c r="L4435" t="s">
        <v>68</v>
      </c>
      <c r="N4435" t="str">
        <f>IF(ISBLANK(Sales[[#This Row],[return]]),"No",Sales[[#This Row],[return]])</f>
        <v>No</v>
      </c>
      <c r="O4435" s="2">
        <v>43457</v>
      </c>
      <c r="P4435" s="8" t="str">
        <f>TEXT(DAY(Sales[[#This Row],[OrderDate]]),"ddd")</f>
        <v>Mon</v>
      </c>
      <c r="Q4435" s="8" t="str">
        <f>TEXT(MONTH(Sales[[#This Row],[ShipDate]])*29,"mmm")</f>
        <v>Dec</v>
      </c>
      <c r="R4435">
        <v>730</v>
      </c>
      <c r="S4435" t="s">
        <v>721</v>
      </c>
      <c r="T4435" t="s">
        <v>66</v>
      </c>
      <c r="U4435">
        <v>77041</v>
      </c>
      <c r="V4435" s="1">
        <v>0.6</v>
      </c>
      <c r="W4435">
        <v>-1</v>
      </c>
      <c r="X4435">
        <v>2</v>
      </c>
      <c r="Y4435">
        <v>2</v>
      </c>
      <c r="AD4435"/>
    </row>
    <row r="4436" spans="1:30" x14ac:dyDescent="0.25">
      <c r="A4436" t="s">
        <v>10</v>
      </c>
      <c r="B4436" s="2">
        <v>43460</v>
      </c>
      <c r="C4436" s="35">
        <f>YEAR(Sales[[#This Row],[ShipDate]])</f>
        <v>2018</v>
      </c>
      <c r="D4436" t="s">
        <v>19</v>
      </c>
      <c r="E4436" t="s">
        <v>31</v>
      </c>
      <c r="F4436" t="s">
        <v>33</v>
      </c>
      <c r="G4436" t="s">
        <v>25</v>
      </c>
      <c r="H4436" t="s">
        <v>107</v>
      </c>
      <c r="I4436" t="s">
        <v>70</v>
      </c>
      <c r="J4436" t="s">
        <v>13</v>
      </c>
      <c r="K4436" t="s">
        <v>628</v>
      </c>
      <c r="L4436" t="s">
        <v>68</v>
      </c>
      <c r="N4436" t="str">
        <f>IF(ISBLANK(Sales[[#This Row],[return]]),"No",Sales[[#This Row],[return]])</f>
        <v>No</v>
      </c>
      <c r="O4436" s="2">
        <v>43457</v>
      </c>
      <c r="P4436" s="8" t="str">
        <f>TEXT(DAY(Sales[[#This Row],[OrderDate]]),"ddd")</f>
        <v>Mon</v>
      </c>
      <c r="Q4436" s="8" t="str">
        <f>TEXT(MONTH(Sales[[#This Row],[ShipDate]])*29,"mmm")</f>
        <v>Dec</v>
      </c>
      <c r="R4436">
        <v>1265</v>
      </c>
      <c r="S4436" t="s">
        <v>2791</v>
      </c>
      <c r="T4436" t="s">
        <v>66</v>
      </c>
      <c r="U4436">
        <v>77041</v>
      </c>
      <c r="V4436" s="1">
        <v>0.2</v>
      </c>
      <c r="W4436">
        <v>15</v>
      </c>
      <c r="X4436">
        <v>9</v>
      </c>
      <c r="Y4436">
        <v>45</v>
      </c>
      <c r="AD4436"/>
    </row>
    <row r="4437" spans="1:30" x14ac:dyDescent="0.25">
      <c r="A4437" t="s">
        <v>10</v>
      </c>
      <c r="B4437" s="2">
        <v>43460</v>
      </c>
      <c r="C4437" s="35">
        <f>YEAR(Sales[[#This Row],[ShipDate]])</f>
        <v>2018</v>
      </c>
      <c r="D4437" t="s">
        <v>19</v>
      </c>
      <c r="E4437" t="s">
        <v>31</v>
      </c>
      <c r="F4437" t="s">
        <v>48</v>
      </c>
      <c r="G4437" t="s">
        <v>46</v>
      </c>
      <c r="H4437" t="s">
        <v>107</v>
      </c>
      <c r="I4437" t="s">
        <v>70</v>
      </c>
      <c r="J4437" t="s">
        <v>13</v>
      </c>
      <c r="K4437" t="s">
        <v>628</v>
      </c>
      <c r="L4437" t="s">
        <v>68</v>
      </c>
      <c r="N4437" t="str">
        <f>IF(ISBLANK(Sales[[#This Row],[return]]),"No",Sales[[#This Row],[return]])</f>
        <v>No</v>
      </c>
      <c r="O4437" s="2">
        <v>43457</v>
      </c>
      <c r="P4437" s="8" t="str">
        <f>TEXT(DAY(Sales[[#This Row],[OrderDate]]),"ddd")</f>
        <v>Mon</v>
      </c>
      <c r="Q4437" s="8" t="str">
        <f>TEXT(MONTH(Sales[[#This Row],[ShipDate]])*29,"mmm")</f>
        <v>Dec</v>
      </c>
      <c r="R4437">
        <v>439</v>
      </c>
      <c r="S4437" t="s">
        <v>2323</v>
      </c>
      <c r="T4437" t="s">
        <v>66</v>
      </c>
      <c r="U4437">
        <v>77041</v>
      </c>
      <c r="V4437" s="1">
        <v>0.2</v>
      </c>
      <c r="W4437">
        <v>36</v>
      </c>
      <c r="X4437">
        <v>3</v>
      </c>
      <c r="Y4437">
        <v>288</v>
      </c>
      <c r="AD4437"/>
    </row>
    <row r="4438" spans="1:30" x14ac:dyDescent="0.25">
      <c r="A4438" t="s">
        <v>10</v>
      </c>
      <c r="B4438" s="2">
        <v>43460</v>
      </c>
      <c r="C4438" s="35">
        <f>YEAR(Sales[[#This Row],[ShipDate]])</f>
        <v>2018</v>
      </c>
      <c r="D4438" t="s">
        <v>19</v>
      </c>
      <c r="E4438" t="s">
        <v>31</v>
      </c>
      <c r="F4438" t="s">
        <v>48</v>
      </c>
      <c r="G4438" t="s">
        <v>46</v>
      </c>
      <c r="H4438" t="s">
        <v>107</v>
      </c>
      <c r="I4438" t="s">
        <v>70</v>
      </c>
      <c r="J4438" t="s">
        <v>13</v>
      </c>
      <c r="K4438" t="s">
        <v>628</v>
      </c>
      <c r="L4438" t="s">
        <v>68</v>
      </c>
      <c r="N4438" t="str">
        <f>IF(ISBLANK(Sales[[#This Row],[return]]),"No",Sales[[#This Row],[return]])</f>
        <v>No</v>
      </c>
      <c r="O4438" s="2">
        <v>43457</v>
      </c>
      <c r="P4438" s="8" t="str">
        <f>TEXT(DAY(Sales[[#This Row],[OrderDate]]),"ddd")</f>
        <v>Mon</v>
      </c>
      <c r="Q4438" s="8" t="str">
        <f>TEXT(MONTH(Sales[[#This Row],[ShipDate]])*29,"mmm")</f>
        <v>Dec</v>
      </c>
      <c r="R4438">
        <v>440</v>
      </c>
      <c r="S4438" t="s">
        <v>2347</v>
      </c>
      <c r="T4438" t="s">
        <v>66</v>
      </c>
      <c r="U4438">
        <v>77041</v>
      </c>
      <c r="V4438" s="1">
        <v>0.2</v>
      </c>
      <c r="W4438">
        <v>15</v>
      </c>
      <c r="X4438">
        <v>3</v>
      </c>
      <c r="Y4438">
        <v>132</v>
      </c>
      <c r="AD4438"/>
    </row>
    <row r="4439" spans="1:30" x14ac:dyDescent="0.25">
      <c r="A4439" t="s">
        <v>10</v>
      </c>
      <c r="B4439" s="2">
        <v>43460</v>
      </c>
      <c r="C4439" s="35">
        <f>YEAR(Sales[[#This Row],[ShipDate]])</f>
        <v>2018</v>
      </c>
      <c r="D4439" t="s">
        <v>19</v>
      </c>
      <c r="E4439" t="s">
        <v>31</v>
      </c>
      <c r="F4439" t="s">
        <v>48</v>
      </c>
      <c r="G4439" t="s">
        <v>46</v>
      </c>
      <c r="H4439" t="s">
        <v>107</v>
      </c>
      <c r="I4439" t="s">
        <v>70</v>
      </c>
      <c r="J4439" t="s">
        <v>13</v>
      </c>
      <c r="K4439" t="s">
        <v>628</v>
      </c>
      <c r="L4439" t="s">
        <v>68</v>
      </c>
      <c r="N4439" t="str">
        <f>IF(ISBLANK(Sales[[#This Row],[return]]),"No",Sales[[#This Row],[return]])</f>
        <v>No</v>
      </c>
      <c r="O4439" s="2">
        <v>43457</v>
      </c>
      <c r="P4439" s="8" t="str">
        <f>TEXT(DAY(Sales[[#This Row],[OrderDate]]),"ddd")</f>
        <v>Mon</v>
      </c>
      <c r="Q4439" s="8" t="str">
        <f>TEXT(MONTH(Sales[[#This Row],[ShipDate]])*29,"mmm")</f>
        <v>Dec</v>
      </c>
      <c r="R4439">
        <v>1665</v>
      </c>
      <c r="S4439" t="s">
        <v>2491</v>
      </c>
      <c r="T4439" t="s">
        <v>66</v>
      </c>
      <c r="U4439">
        <v>77041</v>
      </c>
      <c r="V4439" s="1">
        <v>0.2</v>
      </c>
      <c r="W4439">
        <v>40</v>
      </c>
      <c r="X4439">
        <v>3</v>
      </c>
      <c r="Y4439">
        <v>454</v>
      </c>
      <c r="AD4439"/>
    </row>
    <row r="4440" spans="1:30" x14ac:dyDescent="0.25">
      <c r="A4440" t="s">
        <v>40</v>
      </c>
      <c r="B4440" s="2">
        <v>43201</v>
      </c>
      <c r="C4440" s="35">
        <f>YEAR(Sales[[#This Row],[ShipDate]])</f>
        <v>2018</v>
      </c>
      <c r="D4440" t="s">
        <v>36</v>
      </c>
      <c r="E4440" t="s">
        <v>18</v>
      </c>
      <c r="F4440" t="s">
        <v>45</v>
      </c>
      <c r="G4440" t="s">
        <v>25</v>
      </c>
      <c r="H4440" t="s">
        <v>146</v>
      </c>
      <c r="I4440" t="s">
        <v>149</v>
      </c>
      <c r="J4440" t="s">
        <v>13</v>
      </c>
      <c r="K4440" t="s">
        <v>886</v>
      </c>
      <c r="L4440" t="s">
        <v>92</v>
      </c>
      <c r="N4440" t="str">
        <f>IF(ISBLANK(Sales[[#This Row],[return]]),"No",Sales[[#This Row],[return]])</f>
        <v>No</v>
      </c>
      <c r="O4440" s="2">
        <v>43197</v>
      </c>
      <c r="P4440" s="8" t="str">
        <f>TEXT(DAY(Sales[[#This Row],[OrderDate]]),"ddd")</f>
        <v>Sat</v>
      </c>
      <c r="Q4440" s="8" t="str">
        <f>TEXT(MONTH(Sales[[#This Row],[ShipDate]])*29,"mmm")</f>
        <v>Apr</v>
      </c>
      <c r="R4440">
        <v>1137</v>
      </c>
      <c r="S4440" t="s">
        <v>44</v>
      </c>
      <c r="T4440" t="s">
        <v>90</v>
      </c>
      <c r="U4440">
        <v>10009</v>
      </c>
      <c r="V4440" s="1">
        <v>0</v>
      </c>
      <c r="W4440">
        <v>1</v>
      </c>
      <c r="X4440">
        <v>2</v>
      </c>
      <c r="Y4440">
        <v>4</v>
      </c>
      <c r="AD4440"/>
    </row>
    <row r="4441" spans="1:30" x14ac:dyDescent="0.25">
      <c r="A4441" t="s">
        <v>40</v>
      </c>
      <c r="B4441" s="2">
        <v>43315</v>
      </c>
      <c r="C4441" s="35">
        <f>YEAR(Sales[[#This Row],[ShipDate]])</f>
        <v>2018</v>
      </c>
      <c r="D4441" t="s">
        <v>19</v>
      </c>
      <c r="E4441" t="s">
        <v>18</v>
      </c>
      <c r="F4441" t="s">
        <v>43</v>
      </c>
      <c r="G4441" t="s">
        <v>11</v>
      </c>
      <c r="H4441" t="s">
        <v>88</v>
      </c>
      <c r="I4441" t="s">
        <v>93</v>
      </c>
      <c r="J4441" t="s">
        <v>13</v>
      </c>
      <c r="K4441" t="s">
        <v>1357</v>
      </c>
      <c r="L4441" t="s">
        <v>92</v>
      </c>
      <c r="N4441" t="str">
        <f>IF(ISBLANK(Sales[[#This Row],[return]]),"No",Sales[[#This Row],[return]])</f>
        <v>No</v>
      </c>
      <c r="O4441" s="2">
        <v>43313</v>
      </c>
      <c r="P4441" s="8" t="str">
        <f>TEXT(DAY(Sales[[#This Row],[OrderDate]]),"ddd")</f>
        <v>Sun</v>
      </c>
      <c r="Q4441" s="8" t="str">
        <f>TEXT(MONTH(Sales[[#This Row],[ShipDate]])*29,"mmm")</f>
        <v>Aug</v>
      </c>
      <c r="R4441">
        <v>553</v>
      </c>
      <c r="S4441" t="s">
        <v>1331</v>
      </c>
      <c r="T4441" t="s">
        <v>90</v>
      </c>
      <c r="U4441">
        <v>19140</v>
      </c>
      <c r="V4441" s="1">
        <v>0.2</v>
      </c>
      <c r="W4441">
        <v>3</v>
      </c>
      <c r="X4441">
        <v>2</v>
      </c>
      <c r="Y4441">
        <v>19</v>
      </c>
      <c r="AD4441"/>
    </row>
    <row r="4442" spans="1:30" x14ac:dyDescent="0.25">
      <c r="A4442" t="s">
        <v>24</v>
      </c>
      <c r="B4442" s="2">
        <v>43413</v>
      </c>
      <c r="C4442" s="35">
        <f>YEAR(Sales[[#This Row],[ShipDate]])</f>
        <v>2018</v>
      </c>
      <c r="D4442" t="s">
        <v>113</v>
      </c>
      <c r="E4442" t="s">
        <v>18</v>
      </c>
      <c r="F4442" t="s">
        <v>59</v>
      </c>
      <c r="G4442" t="s">
        <v>25</v>
      </c>
      <c r="H4442" t="s">
        <v>200</v>
      </c>
      <c r="I4442" t="s">
        <v>149</v>
      </c>
      <c r="J4442" t="s">
        <v>13</v>
      </c>
      <c r="K4442" t="s">
        <v>1126</v>
      </c>
      <c r="L4442" t="s">
        <v>92</v>
      </c>
      <c r="N4442" t="str">
        <f>IF(ISBLANK(Sales[[#This Row],[return]]),"No",Sales[[#This Row],[return]])</f>
        <v>No</v>
      </c>
      <c r="O4442" s="2">
        <v>43411</v>
      </c>
      <c r="P4442" s="8" t="str">
        <f>TEXT(DAY(Sales[[#This Row],[OrderDate]]),"ddd")</f>
        <v>Sat</v>
      </c>
      <c r="Q4442" s="8" t="str">
        <f>TEXT(MONTH(Sales[[#This Row],[ShipDate]])*29,"mmm")</f>
        <v>Nov</v>
      </c>
      <c r="R4442">
        <v>1835</v>
      </c>
      <c r="S4442" t="s">
        <v>1689</v>
      </c>
      <c r="T4442" t="s">
        <v>90</v>
      </c>
      <c r="U4442">
        <v>14609</v>
      </c>
      <c r="V4442" s="1">
        <v>0</v>
      </c>
      <c r="W4442">
        <v>6</v>
      </c>
      <c r="X4442">
        <v>2</v>
      </c>
      <c r="Y4442">
        <v>13</v>
      </c>
      <c r="AD4442"/>
    </row>
    <row r="4443" spans="1:30" x14ac:dyDescent="0.25">
      <c r="A4443" t="s">
        <v>24</v>
      </c>
      <c r="B4443" s="2">
        <v>43413</v>
      </c>
      <c r="C4443" s="35">
        <f>YEAR(Sales[[#This Row],[ShipDate]])</f>
        <v>2018</v>
      </c>
      <c r="D4443" t="s">
        <v>113</v>
      </c>
      <c r="E4443" t="s">
        <v>18</v>
      </c>
      <c r="F4443" t="s">
        <v>39</v>
      </c>
      <c r="G4443" t="s">
        <v>25</v>
      </c>
      <c r="H4443" t="s">
        <v>200</v>
      </c>
      <c r="I4443" t="s">
        <v>149</v>
      </c>
      <c r="J4443" t="s">
        <v>13</v>
      </c>
      <c r="K4443" t="s">
        <v>1126</v>
      </c>
      <c r="L4443" t="s">
        <v>92</v>
      </c>
      <c r="N4443" t="str">
        <f>IF(ISBLANK(Sales[[#This Row],[return]]),"No",Sales[[#This Row],[return]])</f>
        <v>No</v>
      </c>
      <c r="O4443" s="2">
        <v>43411</v>
      </c>
      <c r="P4443" s="8" t="str">
        <f>TEXT(DAY(Sales[[#This Row],[OrderDate]]),"ddd")</f>
        <v>Sat</v>
      </c>
      <c r="Q4443" s="8" t="str">
        <f>TEXT(MONTH(Sales[[#This Row],[ShipDate]])*29,"mmm")</f>
        <v>Nov</v>
      </c>
      <c r="R4443">
        <v>557</v>
      </c>
      <c r="S4443" t="s">
        <v>122</v>
      </c>
      <c r="T4443" t="s">
        <v>90</v>
      </c>
      <c r="U4443">
        <v>14609</v>
      </c>
      <c r="V4443" s="1">
        <v>0</v>
      </c>
      <c r="W4443">
        <v>6</v>
      </c>
      <c r="X4443">
        <v>3</v>
      </c>
      <c r="Y4443">
        <v>117</v>
      </c>
      <c r="AD4443"/>
    </row>
    <row r="4444" spans="1:30" x14ac:dyDescent="0.25">
      <c r="A4444" t="s">
        <v>24</v>
      </c>
      <c r="B4444" s="2">
        <v>43413</v>
      </c>
      <c r="C4444" s="35">
        <f>YEAR(Sales[[#This Row],[ShipDate]])</f>
        <v>2018</v>
      </c>
      <c r="D4444" t="s">
        <v>113</v>
      </c>
      <c r="E4444" t="s">
        <v>18</v>
      </c>
      <c r="F4444" t="s">
        <v>50</v>
      </c>
      <c r="G4444" t="s">
        <v>25</v>
      </c>
      <c r="H4444" t="s">
        <v>200</v>
      </c>
      <c r="I4444" t="s">
        <v>149</v>
      </c>
      <c r="J4444" t="s">
        <v>13</v>
      </c>
      <c r="K4444" t="s">
        <v>1126</v>
      </c>
      <c r="L4444" t="s">
        <v>92</v>
      </c>
      <c r="N4444" t="str">
        <f>IF(ISBLANK(Sales[[#This Row],[return]]),"No",Sales[[#This Row],[return]])</f>
        <v>No</v>
      </c>
      <c r="O4444" s="2">
        <v>43411</v>
      </c>
      <c r="P4444" s="8" t="str">
        <f>TEXT(DAY(Sales[[#This Row],[OrderDate]]),"ddd")</f>
        <v>Sat</v>
      </c>
      <c r="Q4444" s="8" t="str">
        <f>TEXT(MONTH(Sales[[#This Row],[ShipDate]])*29,"mmm")</f>
        <v>Nov</v>
      </c>
      <c r="R4444">
        <v>895</v>
      </c>
      <c r="S4444" t="s">
        <v>1721</v>
      </c>
      <c r="T4444" t="s">
        <v>90</v>
      </c>
      <c r="U4444">
        <v>14609</v>
      </c>
      <c r="V4444" s="1">
        <v>0.2</v>
      </c>
      <c r="W4444">
        <v>90</v>
      </c>
      <c r="X4444">
        <v>2</v>
      </c>
      <c r="Y4444">
        <v>277</v>
      </c>
      <c r="AD4444"/>
    </row>
    <row r="4445" spans="1:30" x14ac:dyDescent="0.25">
      <c r="A4445" t="s">
        <v>24</v>
      </c>
      <c r="B4445" s="2">
        <v>43413</v>
      </c>
      <c r="C4445" s="35">
        <f>YEAR(Sales[[#This Row],[ShipDate]])</f>
        <v>2018</v>
      </c>
      <c r="D4445" t="s">
        <v>113</v>
      </c>
      <c r="E4445" t="s">
        <v>18</v>
      </c>
      <c r="F4445" t="s">
        <v>48</v>
      </c>
      <c r="G4445" t="s">
        <v>46</v>
      </c>
      <c r="H4445" t="s">
        <v>200</v>
      </c>
      <c r="I4445" t="s">
        <v>149</v>
      </c>
      <c r="J4445" t="s">
        <v>13</v>
      </c>
      <c r="K4445" t="s">
        <v>1126</v>
      </c>
      <c r="L4445" t="s">
        <v>92</v>
      </c>
      <c r="N4445" t="str">
        <f>IF(ISBLANK(Sales[[#This Row],[return]]),"No",Sales[[#This Row],[return]])</f>
        <v>No</v>
      </c>
      <c r="O4445" s="2">
        <v>43411</v>
      </c>
      <c r="P4445" s="8" t="str">
        <f>TEXT(DAY(Sales[[#This Row],[OrderDate]]),"ddd")</f>
        <v>Sat</v>
      </c>
      <c r="Q4445" s="8" t="str">
        <f>TEXT(MONTH(Sales[[#This Row],[ShipDate]])*29,"mmm")</f>
        <v>Nov</v>
      </c>
      <c r="R4445">
        <v>940</v>
      </c>
      <c r="S4445" t="s">
        <v>2348</v>
      </c>
      <c r="T4445" t="s">
        <v>90</v>
      </c>
      <c r="U4445">
        <v>14609</v>
      </c>
      <c r="V4445" s="1">
        <v>0</v>
      </c>
      <c r="W4445">
        <v>101</v>
      </c>
      <c r="X4445">
        <v>3</v>
      </c>
      <c r="Y4445">
        <v>360</v>
      </c>
      <c r="AD4445"/>
    </row>
    <row r="4446" spans="1:30" x14ac:dyDescent="0.25">
      <c r="A4446" t="s">
        <v>24</v>
      </c>
      <c r="B4446" s="2">
        <v>43413</v>
      </c>
      <c r="C4446" s="35">
        <f>YEAR(Sales[[#This Row],[ShipDate]])</f>
        <v>2018</v>
      </c>
      <c r="D4446" t="s">
        <v>113</v>
      </c>
      <c r="E4446" t="s">
        <v>18</v>
      </c>
      <c r="F4446" t="s">
        <v>48</v>
      </c>
      <c r="G4446" t="s">
        <v>46</v>
      </c>
      <c r="H4446" t="s">
        <v>200</v>
      </c>
      <c r="I4446" t="s">
        <v>149</v>
      </c>
      <c r="J4446" t="s">
        <v>13</v>
      </c>
      <c r="K4446" t="s">
        <v>1126</v>
      </c>
      <c r="L4446" t="s">
        <v>92</v>
      </c>
      <c r="N4446" t="str">
        <f>IF(ISBLANK(Sales[[#This Row],[return]]),"No",Sales[[#This Row],[return]])</f>
        <v>No</v>
      </c>
      <c r="O4446" s="2">
        <v>43411</v>
      </c>
      <c r="P4446" s="8" t="str">
        <f>TEXT(DAY(Sales[[#This Row],[OrderDate]]),"ddd")</f>
        <v>Sat</v>
      </c>
      <c r="Q4446" s="8" t="str">
        <f>TEXT(MONTH(Sales[[#This Row],[ShipDate]])*29,"mmm")</f>
        <v>Nov</v>
      </c>
      <c r="R4446">
        <v>162</v>
      </c>
      <c r="S4446" t="s">
        <v>895</v>
      </c>
      <c r="T4446" t="s">
        <v>90</v>
      </c>
      <c r="U4446">
        <v>14609</v>
      </c>
      <c r="V4446" s="1">
        <v>0</v>
      </c>
      <c r="W4446">
        <v>71</v>
      </c>
      <c r="X4446">
        <v>4</v>
      </c>
      <c r="Y4446">
        <v>264</v>
      </c>
      <c r="AD4446"/>
    </row>
    <row r="4447" spans="1:30" x14ac:dyDescent="0.25">
      <c r="A4447" t="s">
        <v>40</v>
      </c>
      <c r="B4447" s="2">
        <v>43354</v>
      </c>
      <c r="C4447" s="35">
        <f>YEAR(Sales[[#This Row],[ShipDate]])</f>
        <v>2018</v>
      </c>
      <c r="D4447" t="s">
        <v>36</v>
      </c>
      <c r="E4447" t="s">
        <v>18</v>
      </c>
      <c r="F4447" t="s">
        <v>104</v>
      </c>
      <c r="G4447" t="s">
        <v>25</v>
      </c>
      <c r="H4447" t="s">
        <v>2255</v>
      </c>
      <c r="I4447" t="s">
        <v>58</v>
      </c>
      <c r="J4447" t="s">
        <v>13</v>
      </c>
      <c r="K4447" t="s">
        <v>210</v>
      </c>
      <c r="L4447" t="s">
        <v>17</v>
      </c>
      <c r="N4447" t="str">
        <f>IF(ISBLANK(Sales[[#This Row],[return]]),"No",Sales[[#This Row],[return]])</f>
        <v>No</v>
      </c>
      <c r="O4447" s="2">
        <v>43349</v>
      </c>
      <c r="P4447" s="8" t="str">
        <f>TEXT(DAY(Sales[[#This Row],[OrderDate]]),"ddd")</f>
        <v>Fri</v>
      </c>
      <c r="Q4447" s="8" t="str">
        <f>TEXT(MONTH(Sales[[#This Row],[ShipDate]])*29,"mmm")</f>
        <v>Sep</v>
      </c>
      <c r="R4447">
        <v>343</v>
      </c>
      <c r="S4447" t="s">
        <v>1869</v>
      </c>
      <c r="T4447" t="s">
        <v>15</v>
      </c>
      <c r="U4447">
        <v>27360</v>
      </c>
      <c r="V4447" s="1">
        <v>0.2</v>
      </c>
      <c r="W4447">
        <v>30</v>
      </c>
      <c r="X4447">
        <v>3</v>
      </c>
      <c r="Y4447">
        <v>96</v>
      </c>
      <c r="AD4447"/>
    </row>
    <row r="4448" spans="1:30" x14ac:dyDescent="0.25">
      <c r="A4448" t="s">
        <v>40</v>
      </c>
      <c r="B4448" s="2">
        <v>43354</v>
      </c>
      <c r="C4448" s="35">
        <f>YEAR(Sales[[#This Row],[ShipDate]])</f>
        <v>2018</v>
      </c>
      <c r="D4448" t="s">
        <v>36</v>
      </c>
      <c r="E4448" t="s">
        <v>18</v>
      </c>
      <c r="F4448" t="s">
        <v>50</v>
      </c>
      <c r="G4448" t="s">
        <v>25</v>
      </c>
      <c r="H4448" t="s">
        <v>2255</v>
      </c>
      <c r="I4448" t="s">
        <v>58</v>
      </c>
      <c r="J4448" t="s">
        <v>13</v>
      </c>
      <c r="K4448" t="s">
        <v>210</v>
      </c>
      <c r="L4448" t="s">
        <v>17</v>
      </c>
      <c r="N4448" t="str">
        <f>IF(ISBLANK(Sales[[#This Row],[return]]),"No",Sales[[#This Row],[return]])</f>
        <v>No</v>
      </c>
      <c r="O4448" s="2">
        <v>43349</v>
      </c>
      <c r="P4448" s="8" t="str">
        <f>TEXT(DAY(Sales[[#This Row],[OrderDate]]),"ddd")</f>
        <v>Fri</v>
      </c>
      <c r="Q4448" s="8" t="str">
        <f>TEXT(MONTH(Sales[[#This Row],[ShipDate]])*29,"mmm")</f>
        <v>Sep</v>
      </c>
      <c r="R4448">
        <v>1315</v>
      </c>
      <c r="S4448" t="s">
        <v>1741</v>
      </c>
      <c r="T4448" t="s">
        <v>15</v>
      </c>
      <c r="U4448">
        <v>27360</v>
      </c>
      <c r="V4448" s="1">
        <v>0.7</v>
      </c>
      <c r="W4448">
        <v>-2</v>
      </c>
      <c r="X4448">
        <v>2</v>
      </c>
      <c r="Y4448">
        <v>3</v>
      </c>
      <c r="AD4448"/>
    </row>
    <row r="4449" spans="1:30" x14ac:dyDescent="0.25">
      <c r="A4449" t="s">
        <v>24</v>
      </c>
      <c r="B4449" s="2">
        <v>43241</v>
      </c>
      <c r="C4449" s="35">
        <f>YEAR(Sales[[#This Row],[ShipDate]])</f>
        <v>2018</v>
      </c>
      <c r="D4449" t="s">
        <v>19</v>
      </c>
      <c r="E4449" t="s">
        <v>18</v>
      </c>
      <c r="F4449" t="s">
        <v>59</v>
      </c>
      <c r="G4449" t="s">
        <v>25</v>
      </c>
      <c r="H4449" t="s">
        <v>26</v>
      </c>
      <c r="I4449" t="s">
        <v>32</v>
      </c>
      <c r="J4449" t="s">
        <v>13</v>
      </c>
      <c r="K4449" t="s">
        <v>631</v>
      </c>
      <c r="L4449" t="s">
        <v>30</v>
      </c>
      <c r="N4449" t="str">
        <f>IF(ISBLANK(Sales[[#This Row],[return]]),"No",Sales[[#This Row],[return]])</f>
        <v>No</v>
      </c>
      <c r="O4449" s="2">
        <v>43236</v>
      </c>
      <c r="P4449" s="8" t="str">
        <f>TEXT(DAY(Sales[[#This Row],[OrderDate]]),"ddd")</f>
        <v>Mon</v>
      </c>
      <c r="Q4449" s="8" t="str">
        <f>TEXT(MONTH(Sales[[#This Row],[ShipDate]])*29,"mmm")</f>
        <v>May</v>
      </c>
      <c r="R4449">
        <v>1757</v>
      </c>
      <c r="S4449" t="s">
        <v>1062</v>
      </c>
      <c r="T4449" t="s">
        <v>28</v>
      </c>
      <c r="U4449">
        <v>90036</v>
      </c>
      <c r="V4449" s="1">
        <v>0</v>
      </c>
      <c r="W4449">
        <v>8</v>
      </c>
      <c r="X4449">
        <v>3</v>
      </c>
      <c r="Y4449">
        <v>17</v>
      </c>
      <c r="AD4449"/>
    </row>
    <row r="4450" spans="1:30" x14ac:dyDescent="0.25">
      <c r="A4450" t="s">
        <v>10</v>
      </c>
      <c r="B4450" s="2">
        <v>43354</v>
      </c>
      <c r="C4450" s="35">
        <f>YEAR(Sales[[#This Row],[ShipDate]])</f>
        <v>2018</v>
      </c>
      <c r="D4450" t="s">
        <v>36</v>
      </c>
      <c r="E4450" t="s">
        <v>18</v>
      </c>
      <c r="F4450" t="s">
        <v>59</v>
      </c>
      <c r="G4450" t="s">
        <v>25</v>
      </c>
      <c r="H4450" t="s">
        <v>146</v>
      </c>
      <c r="I4450" t="s">
        <v>149</v>
      </c>
      <c r="J4450" t="s">
        <v>13</v>
      </c>
      <c r="K4450" t="s">
        <v>1133</v>
      </c>
      <c r="L4450" t="s">
        <v>92</v>
      </c>
      <c r="M4450" t="s">
        <v>82</v>
      </c>
      <c r="N4450" t="str">
        <f>IF(ISBLANK(Sales[[#This Row],[return]]),"No",Sales[[#This Row],[return]])</f>
        <v>Yes</v>
      </c>
      <c r="O4450" s="2">
        <v>43348</v>
      </c>
      <c r="P4450" s="8" t="str">
        <f>TEXT(DAY(Sales[[#This Row],[OrderDate]]),"ddd")</f>
        <v>Thu</v>
      </c>
      <c r="Q4450" s="8" t="str">
        <f>TEXT(MONTH(Sales[[#This Row],[ShipDate]])*29,"mmm")</f>
        <v>Sep</v>
      </c>
      <c r="R4450">
        <v>1675</v>
      </c>
      <c r="S4450" t="s">
        <v>2832</v>
      </c>
      <c r="T4450" t="s">
        <v>90</v>
      </c>
      <c r="U4450">
        <v>10011</v>
      </c>
      <c r="V4450" s="1">
        <v>0</v>
      </c>
      <c r="W4450">
        <v>92</v>
      </c>
      <c r="X4450">
        <v>4</v>
      </c>
      <c r="Y4450">
        <v>192</v>
      </c>
      <c r="AD4450"/>
    </row>
    <row r="4451" spans="1:30" x14ac:dyDescent="0.25">
      <c r="A4451" t="s">
        <v>40</v>
      </c>
      <c r="B4451" s="2">
        <v>43447</v>
      </c>
      <c r="C4451" s="35">
        <f>YEAR(Sales[[#This Row],[ShipDate]])</f>
        <v>2018</v>
      </c>
      <c r="D4451" t="s">
        <v>36</v>
      </c>
      <c r="E4451" t="s">
        <v>18</v>
      </c>
      <c r="F4451" t="s">
        <v>52</v>
      </c>
      <c r="G4451" t="s">
        <v>25</v>
      </c>
      <c r="H4451" t="s">
        <v>177</v>
      </c>
      <c r="I4451" t="s">
        <v>133</v>
      </c>
      <c r="J4451" t="s">
        <v>13</v>
      </c>
      <c r="K4451" t="s">
        <v>455</v>
      </c>
      <c r="L4451" t="s">
        <v>68</v>
      </c>
      <c r="N4451" t="str">
        <f>IF(ISBLANK(Sales[[#This Row],[return]]),"No",Sales[[#This Row],[return]])</f>
        <v>No</v>
      </c>
      <c r="O4451" s="2">
        <v>43443</v>
      </c>
      <c r="P4451" s="8" t="str">
        <f>TEXT(DAY(Sales[[#This Row],[OrderDate]]),"ddd")</f>
        <v>Mon</v>
      </c>
      <c r="Q4451" s="8" t="str">
        <f>TEXT(MONTH(Sales[[#This Row],[ShipDate]])*29,"mmm")</f>
        <v>Dec</v>
      </c>
      <c r="R4451">
        <v>815</v>
      </c>
      <c r="S4451" t="s">
        <v>67</v>
      </c>
      <c r="T4451" t="s">
        <v>66</v>
      </c>
      <c r="U4451">
        <v>49201</v>
      </c>
      <c r="V4451" s="1">
        <v>0.1</v>
      </c>
      <c r="W4451">
        <v>23</v>
      </c>
      <c r="X4451">
        <v>1</v>
      </c>
      <c r="Y4451">
        <v>62</v>
      </c>
      <c r="AD4451"/>
    </row>
    <row r="4452" spans="1:30" x14ac:dyDescent="0.25">
      <c r="A4452" t="s">
        <v>40</v>
      </c>
      <c r="B4452" s="2">
        <v>43447</v>
      </c>
      <c r="C4452" s="35">
        <f>YEAR(Sales[[#This Row],[ShipDate]])</f>
        <v>2018</v>
      </c>
      <c r="D4452" t="s">
        <v>36</v>
      </c>
      <c r="E4452" t="s">
        <v>18</v>
      </c>
      <c r="F4452" t="s">
        <v>48</v>
      </c>
      <c r="G4452" t="s">
        <v>46</v>
      </c>
      <c r="H4452" t="s">
        <v>177</v>
      </c>
      <c r="I4452" t="s">
        <v>133</v>
      </c>
      <c r="J4452" t="s">
        <v>13</v>
      </c>
      <c r="K4452" t="s">
        <v>455</v>
      </c>
      <c r="L4452" t="s">
        <v>68</v>
      </c>
      <c r="N4452" t="str">
        <f>IF(ISBLANK(Sales[[#This Row],[return]]),"No",Sales[[#This Row],[return]])</f>
        <v>No</v>
      </c>
      <c r="O4452" s="2">
        <v>43443</v>
      </c>
      <c r="P4452" s="8" t="str">
        <f>TEXT(DAY(Sales[[#This Row],[OrderDate]]),"ddd")</f>
        <v>Mon</v>
      </c>
      <c r="Q4452" s="8" t="str">
        <f>TEXT(MONTH(Sales[[#This Row],[ShipDate]])*29,"mmm")</f>
        <v>Dec</v>
      </c>
      <c r="R4452">
        <v>991</v>
      </c>
      <c r="S4452" t="s">
        <v>138</v>
      </c>
      <c r="T4452" t="s">
        <v>66</v>
      </c>
      <c r="U4452">
        <v>49201</v>
      </c>
      <c r="V4452" s="1">
        <v>0</v>
      </c>
      <c r="W4452">
        <v>3</v>
      </c>
      <c r="X4452">
        <v>1</v>
      </c>
      <c r="Y4452">
        <v>11</v>
      </c>
      <c r="AD4452"/>
    </row>
    <row r="4453" spans="1:30" x14ac:dyDescent="0.25">
      <c r="A4453" t="s">
        <v>40</v>
      </c>
      <c r="B4453" s="2">
        <v>43447</v>
      </c>
      <c r="C4453" s="35">
        <f>YEAR(Sales[[#This Row],[ShipDate]])</f>
        <v>2018</v>
      </c>
      <c r="D4453" t="s">
        <v>36</v>
      </c>
      <c r="E4453" t="s">
        <v>18</v>
      </c>
      <c r="F4453" t="s">
        <v>99</v>
      </c>
      <c r="G4453" t="s">
        <v>46</v>
      </c>
      <c r="H4453" t="s">
        <v>177</v>
      </c>
      <c r="I4453" t="s">
        <v>133</v>
      </c>
      <c r="J4453" t="s">
        <v>13</v>
      </c>
      <c r="K4453" t="s">
        <v>455</v>
      </c>
      <c r="L4453" t="s">
        <v>68</v>
      </c>
      <c r="N4453" t="str">
        <f>IF(ISBLANK(Sales[[#This Row],[return]]),"No",Sales[[#This Row],[return]])</f>
        <v>No</v>
      </c>
      <c r="O4453" s="2">
        <v>43443</v>
      </c>
      <c r="P4453" s="8" t="str">
        <f>TEXT(DAY(Sales[[#This Row],[OrderDate]]),"ddd")</f>
        <v>Mon</v>
      </c>
      <c r="Q4453" s="8" t="str">
        <f>TEXT(MONTH(Sales[[#This Row],[ShipDate]])*29,"mmm")</f>
        <v>Dec</v>
      </c>
      <c r="R4453">
        <v>1025</v>
      </c>
      <c r="S4453" t="s">
        <v>2358</v>
      </c>
      <c r="T4453" t="s">
        <v>66</v>
      </c>
      <c r="U4453">
        <v>49201</v>
      </c>
      <c r="V4453" s="1">
        <v>0</v>
      </c>
      <c r="W4453">
        <v>25</v>
      </c>
      <c r="X4453">
        <v>2</v>
      </c>
      <c r="Y4453">
        <v>60</v>
      </c>
      <c r="AD4453"/>
    </row>
    <row r="4454" spans="1:30" x14ac:dyDescent="0.25">
      <c r="A4454" t="s">
        <v>10</v>
      </c>
      <c r="B4454" s="2">
        <v>43120</v>
      </c>
      <c r="C4454" s="35">
        <f>YEAR(Sales[[#This Row],[ShipDate]])</f>
        <v>2018</v>
      </c>
      <c r="D4454" t="s">
        <v>36</v>
      </c>
      <c r="E4454" t="s">
        <v>18</v>
      </c>
      <c r="F4454" t="s">
        <v>43</v>
      </c>
      <c r="G4454" t="s">
        <v>11</v>
      </c>
      <c r="H4454" t="s">
        <v>55</v>
      </c>
      <c r="I4454" t="s">
        <v>58</v>
      </c>
      <c r="J4454" t="s">
        <v>13</v>
      </c>
      <c r="K4454" t="s">
        <v>657</v>
      </c>
      <c r="L4454" t="s">
        <v>17</v>
      </c>
      <c r="M4454" t="s">
        <v>82</v>
      </c>
      <c r="N4454" t="str">
        <f>IF(ISBLANK(Sales[[#This Row],[return]]),"No",Sales[[#This Row],[return]])</f>
        <v>Yes</v>
      </c>
      <c r="O4454" s="2">
        <v>43114</v>
      </c>
      <c r="P4454" s="8" t="str">
        <f>TEXT(DAY(Sales[[#This Row],[OrderDate]]),"ddd")</f>
        <v>Sat</v>
      </c>
      <c r="Q4454" s="8" t="str">
        <f>TEXT(MONTH(Sales[[#This Row],[ShipDate]])*29,"mmm")</f>
        <v>Jan</v>
      </c>
      <c r="R4454">
        <v>595</v>
      </c>
      <c r="S4454" t="s">
        <v>2731</v>
      </c>
      <c r="T4454" t="s">
        <v>15</v>
      </c>
      <c r="U4454">
        <v>28027</v>
      </c>
      <c r="V4454" s="1">
        <v>0.2</v>
      </c>
      <c r="W4454">
        <v>32</v>
      </c>
      <c r="X4454">
        <v>8</v>
      </c>
      <c r="Y4454">
        <v>316</v>
      </c>
      <c r="AD4454"/>
    </row>
    <row r="4455" spans="1:30" x14ac:dyDescent="0.25">
      <c r="A4455" t="s">
        <v>10</v>
      </c>
      <c r="B4455" s="2">
        <v>43120</v>
      </c>
      <c r="C4455" s="35">
        <f>YEAR(Sales[[#This Row],[ShipDate]])</f>
        <v>2018</v>
      </c>
      <c r="D4455" t="s">
        <v>36</v>
      </c>
      <c r="E4455" t="s">
        <v>18</v>
      </c>
      <c r="F4455" t="s">
        <v>59</v>
      </c>
      <c r="G4455" t="s">
        <v>25</v>
      </c>
      <c r="H4455" t="s">
        <v>55</v>
      </c>
      <c r="I4455" t="s">
        <v>58</v>
      </c>
      <c r="J4455" t="s">
        <v>13</v>
      </c>
      <c r="K4455" t="s">
        <v>657</v>
      </c>
      <c r="L4455" t="s">
        <v>17</v>
      </c>
      <c r="M4455" t="s">
        <v>82</v>
      </c>
      <c r="N4455" t="str">
        <f>IF(ISBLANK(Sales[[#This Row],[return]]),"No",Sales[[#This Row],[return]])</f>
        <v>Yes</v>
      </c>
      <c r="O4455" s="2">
        <v>43114</v>
      </c>
      <c r="P4455" s="8" t="str">
        <f>TEXT(DAY(Sales[[#This Row],[OrderDate]]),"ddd")</f>
        <v>Sat</v>
      </c>
      <c r="Q4455" s="8" t="str">
        <f>TEXT(MONTH(Sales[[#This Row],[ShipDate]])*29,"mmm")</f>
        <v>Jan</v>
      </c>
      <c r="R4455">
        <v>1672</v>
      </c>
      <c r="S4455" t="s">
        <v>3035</v>
      </c>
      <c r="T4455" t="s">
        <v>15</v>
      </c>
      <c r="U4455">
        <v>28027</v>
      </c>
      <c r="V4455" s="1">
        <v>0.2</v>
      </c>
      <c r="W4455">
        <v>32</v>
      </c>
      <c r="X4455">
        <v>2</v>
      </c>
      <c r="Y4455">
        <v>90</v>
      </c>
      <c r="AD4455"/>
    </row>
    <row r="4456" spans="1:30" x14ac:dyDescent="0.25">
      <c r="A4456" t="s">
        <v>10</v>
      </c>
      <c r="B4456" s="2">
        <v>43318</v>
      </c>
      <c r="C4456" s="35">
        <f>YEAR(Sales[[#This Row],[ShipDate]])</f>
        <v>2018</v>
      </c>
      <c r="D4456" t="s">
        <v>36</v>
      </c>
      <c r="E4456" t="s">
        <v>18</v>
      </c>
      <c r="F4456" t="s">
        <v>43</v>
      </c>
      <c r="G4456" t="s">
        <v>11</v>
      </c>
      <c r="H4456" t="s">
        <v>428</v>
      </c>
      <c r="I4456" t="s">
        <v>133</v>
      </c>
      <c r="J4456" t="s">
        <v>13</v>
      </c>
      <c r="K4456" t="s">
        <v>444</v>
      </c>
      <c r="L4456" t="s">
        <v>68</v>
      </c>
      <c r="N4456" t="str">
        <f>IF(ISBLANK(Sales[[#This Row],[return]]),"No",Sales[[#This Row],[return]])</f>
        <v>No</v>
      </c>
      <c r="O4456" s="2">
        <v>43312</v>
      </c>
      <c r="P4456" s="8" t="str">
        <f>TEXT(DAY(Sales[[#This Row],[OrderDate]]),"ddd")</f>
        <v>Tue</v>
      </c>
      <c r="Q4456" s="8" t="str">
        <f>TEXT(MONTH(Sales[[#This Row],[ShipDate]])*29,"mmm")</f>
        <v>Aug</v>
      </c>
      <c r="R4456">
        <v>560</v>
      </c>
      <c r="S4456" t="s">
        <v>514</v>
      </c>
      <c r="T4456" t="s">
        <v>66</v>
      </c>
      <c r="U4456">
        <v>48205</v>
      </c>
      <c r="V4456" s="1">
        <v>0</v>
      </c>
      <c r="W4456">
        <v>30</v>
      </c>
      <c r="X4456">
        <v>3</v>
      </c>
      <c r="Y4456">
        <v>273</v>
      </c>
      <c r="AD4456"/>
    </row>
    <row r="4457" spans="1:30" x14ac:dyDescent="0.25">
      <c r="A4457" t="s">
        <v>10</v>
      </c>
      <c r="B4457" s="2">
        <v>43318</v>
      </c>
      <c r="C4457" s="35">
        <f>YEAR(Sales[[#This Row],[ShipDate]])</f>
        <v>2018</v>
      </c>
      <c r="D4457" t="s">
        <v>36</v>
      </c>
      <c r="E4457" t="s">
        <v>18</v>
      </c>
      <c r="F4457" t="s">
        <v>52</v>
      </c>
      <c r="G4457" t="s">
        <v>25</v>
      </c>
      <c r="H4457" t="s">
        <v>428</v>
      </c>
      <c r="I4457" t="s">
        <v>133</v>
      </c>
      <c r="J4457" t="s">
        <v>13</v>
      </c>
      <c r="K4457" t="s">
        <v>444</v>
      </c>
      <c r="L4457" t="s">
        <v>68</v>
      </c>
      <c r="N4457" t="str">
        <f>IF(ISBLANK(Sales[[#This Row],[return]]),"No",Sales[[#This Row],[return]])</f>
        <v>No</v>
      </c>
      <c r="O4457" s="2">
        <v>43312</v>
      </c>
      <c r="P4457" s="8" t="str">
        <f>TEXT(DAY(Sales[[#This Row],[OrderDate]]),"ddd")</f>
        <v>Tue</v>
      </c>
      <c r="Q4457" s="8" t="str">
        <f>TEXT(MONTH(Sales[[#This Row],[ShipDate]])*29,"mmm")</f>
        <v>Aug</v>
      </c>
      <c r="R4457">
        <v>855</v>
      </c>
      <c r="S4457" t="s">
        <v>2109</v>
      </c>
      <c r="T4457" t="s">
        <v>66</v>
      </c>
      <c r="U4457">
        <v>48205</v>
      </c>
      <c r="V4457" s="1">
        <v>0.1</v>
      </c>
      <c r="W4457">
        <v>72</v>
      </c>
      <c r="X4457">
        <v>4</v>
      </c>
      <c r="Y4457">
        <v>283</v>
      </c>
      <c r="AD4457"/>
    </row>
    <row r="4458" spans="1:30" x14ac:dyDescent="0.25">
      <c r="A4458" t="s">
        <v>10</v>
      </c>
      <c r="B4458" s="2">
        <v>43318</v>
      </c>
      <c r="C4458" s="35">
        <f>YEAR(Sales[[#This Row],[ShipDate]])</f>
        <v>2018</v>
      </c>
      <c r="D4458" t="s">
        <v>36</v>
      </c>
      <c r="E4458" t="s">
        <v>18</v>
      </c>
      <c r="F4458" t="s">
        <v>48</v>
      </c>
      <c r="G4458" t="s">
        <v>46</v>
      </c>
      <c r="H4458" t="s">
        <v>428</v>
      </c>
      <c r="I4458" t="s">
        <v>133</v>
      </c>
      <c r="J4458" t="s">
        <v>13</v>
      </c>
      <c r="K4458" t="s">
        <v>444</v>
      </c>
      <c r="L4458" t="s">
        <v>68</v>
      </c>
      <c r="N4458" t="str">
        <f>IF(ISBLANK(Sales[[#This Row],[return]]),"No",Sales[[#This Row],[return]])</f>
        <v>No</v>
      </c>
      <c r="O4458" s="2">
        <v>43312</v>
      </c>
      <c r="P4458" s="8" t="str">
        <f>TEXT(DAY(Sales[[#This Row],[OrderDate]]),"ddd")</f>
        <v>Tue</v>
      </c>
      <c r="Q4458" s="8" t="str">
        <f>TEXT(MONTH(Sales[[#This Row],[ShipDate]])*29,"mmm")</f>
        <v>Aug</v>
      </c>
      <c r="R4458">
        <v>1296</v>
      </c>
      <c r="S4458" t="s">
        <v>2440</v>
      </c>
      <c r="T4458" t="s">
        <v>66</v>
      </c>
      <c r="U4458">
        <v>48205</v>
      </c>
      <c r="V4458" s="1">
        <v>0</v>
      </c>
      <c r="W4458">
        <v>33</v>
      </c>
      <c r="X4458">
        <v>1</v>
      </c>
      <c r="Y4458">
        <v>119</v>
      </c>
      <c r="AD4458"/>
    </row>
    <row r="4459" spans="1:30" x14ac:dyDescent="0.25">
      <c r="A4459" t="s">
        <v>10</v>
      </c>
      <c r="B4459" s="2">
        <v>43318</v>
      </c>
      <c r="C4459" s="35">
        <f>YEAR(Sales[[#This Row],[ShipDate]])</f>
        <v>2018</v>
      </c>
      <c r="D4459" t="s">
        <v>36</v>
      </c>
      <c r="E4459" t="s">
        <v>18</v>
      </c>
      <c r="F4459" t="s">
        <v>48</v>
      </c>
      <c r="G4459" t="s">
        <v>46</v>
      </c>
      <c r="H4459" t="s">
        <v>428</v>
      </c>
      <c r="I4459" t="s">
        <v>133</v>
      </c>
      <c r="J4459" t="s">
        <v>13</v>
      </c>
      <c r="K4459" t="s">
        <v>444</v>
      </c>
      <c r="L4459" t="s">
        <v>68</v>
      </c>
      <c r="N4459" t="str">
        <f>IF(ISBLANK(Sales[[#This Row],[return]]),"No",Sales[[#This Row],[return]])</f>
        <v>No</v>
      </c>
      <c r="O4459" s="2">
        <v>43312</v>
      </c>
      <c r="P4459" s="8" t="str">
        <f>TEXT(DAY(Sales[[#This Row],[OrderDate]]),"ddd")</f>
        <v>Tue</v>
      </c>
      <c r="Q4459" s="8" t="str">
        <f>TEXT(MONTH(Sales[[#This Row],[ShipDate]])*29,"mmm")</f>
        <v>Aug</v>
      </c>
      <c r="R4459">
        <v>451</v>
      </c>
      <c r="S4459" t="s">
        <v>984</v>
      </c>
      <c r="T4459" t="s">
        <v>66</v>
      </c>
      <c r="U4459">
        <v>48205</v>
      </c>
      <c r="V4459" s="1">
        <v>0</v>
      </c>
      <c r="W4459">
        <v>165</v>
      </c>
      <c r="X4459">
        <v>4</v>
      </c>
      <c r="Y4459">
        <v>636</v>
      </c>
      <c r="AD4459"/>
    </row>
    <row r="4460" spans="1:30" x14ac:dyDescent="0.25">
      <c r="A4460" t="s">
        <v>40</v>
      </c>
      <c r="B4460" s="2">
        <v>43273</v>
      </c>
      <c r="C4460" s="35">
        <f>YEAR(Sales[[#This Row],[ShipDate]])</f>
        <v>2018</v>
      </c>
      <c r="D4460" t="s">
        <v>36</v>
      </c>
      <c r="E4460" t="s">
        <v>31</v>
      </c>
      <c r="F4460" t="s">
        <v>50</v>
      </c>
      <c r="G4460" t="s">
        <v>25</v>
      </c>
      <c r="H4460" t="s">
        <v>1144</v>
      </c>
      <c r="I4460" t="s">
        <v>371</v>
      </c>
      <c r="J4460" t="s">
        <v>13</v>
      </c>
      <c r="K4460" t="s">
        <v>1076</v>
      </c>
      <c r="L4460" t="s">
        <v>92</v>
      </c>
      <c r="N4460" t="str">
        <f>IF(ISBLANK(Sales[[#This Row],[return]]),"No",Sales[[#This Row],[return]])</f>
        <v>No</v>
      </c>
      <c r="O4460" s="2">
        <v>43268</v>
      </c>
      <c r="P4460" s="8" t="str">
        <f>TEXT(DAY(Sales[[#This Row],[OrderDate]]),"ddd")</f>
        <v>Tue</v>
      </c>
      <c r="Q4460" s="8" t="str">
        <f>TEXT(MONTH(Sales[[#This Row],[ShipDate]])*29,"mmm")</f>
        <v>Jun</v>
      </c>
      <c r="R4460">
        <v>902</v>
      </c>
      <c r="S4460" t="s">
        <v>1678</v>
      </c>
      <c r="T4460" t="s">
        <v>90</v>
      </c>
      <c r="U4460">
        <v>6708</v>
      </c>
      <c r="V4460" s="1">
        <v>0</v>
      </c>
      <c r="W4460">
        <v>4</v>
      </c>
      <c r="X4460">
        <v>2</v>
      </c>
      <c r="Y4460">
        <v>8</v>
      </c>
      <c r="AD4460"/>
    </row>
    <row r="4461" spans="1:30" x14ac:dyDescent="0.25">
      <c r="A4461" t="s">
        <v>40</v>
      </c>
      <c r="B4461" s="2">
        <v>43273</v>
      </c>
      <c r="C4461" s="35">
        <f>YEAR(Sales[[#This Row],[ShipDate]])</f>
        <v>2018</v>
      </c>
      <c r="D4461" t="s">
        <v>36</v>
      </c>
      <c r="E4461" t="s">
        <v>31</v>
      </c>
      <c r="F4461" t="s">
        <v>45</v>
      </c>
      <c r="G4461" t="s">
        <v>25</v>
      </c>
      <c r="H4461" t="s">
        <v>1144</v>
      </c>
      <c r="I4461" t="s">
        <v>371</v>
      </c>
      <c r="J4461" t="s">
        <v>13</v>
      </c>
      <c r="K4461" t="s">
        <v>1076</v>
      </c>
      <c r="L4461" t="s">
        <v>92</v>
      </c>
      <c r="N4461" t="str">
        <f>IF(ISBLANK(Sales[[#This Row],[return]]),"No",Sales[[#This Row],[return]])</f>
        <v>No</v>
      </c>
      <c r="O4461" s="2">
        <v>43268</v>
      </c>
      <c r="P4461" s="8" t="str">
        <f>TEXT(DAY(Sales[[#This Row],[OrderDate]]),"ddd")</f>
        <v>Tue</v>
      </c>
      <c r="Q4461" s="8" t="str">
        <f>TEXT(MONTH(Sales[[#This Row],[ShipDate]])*29,"mmm")</f>
        <v>Jun</v>
      </c>
      <c r="R4461">
        <v>1167</v>
      </c>
      <c r="S4461" t="s">
        <v>1810</v>
      </c>
      <c r="T4461" t="s">
        <v>90</v>
      </c>
      <c r="U4461">
        <v>6708</v>
      </c>
      <c r="V4461" s="1">
        <v>0</v>
      </c>
      <c r="W4461">
        <v>3</v>
      </c>
      <c r="X4461">
        <v>3</v>
      </c>
      <c r="Y4461">
        <v>10</v>
      </c>
      <c r="AD4461"/>
    </row>
    <row r="4462" spans="1:30" x14ac:dyDescent="0.25">
      <c r="A4462" t="s">
        <v>40</v>
      </c>
      <c r="B4462" s="2">
        <v>43273</v>
      </c>
      <c r="C4462" s="35">
        <f>YEAR(Sales[[#This Row],[ShipDate]])</f>
        <v>2018</v>
      </c>
      <c r="D4462" t="s">
        <v>36</v>
      </c>
      <c r="E4462" t="s">
        <v>31</v>
      </c>
      <c r="F4462" t="s">
        <v>48</v>
      </c>
      <c r="G4462" t="s">
        <v>46</v>
      </c>
      <c r="H4462" t="s">
        <v>1144</v>
      </c>
      <c r="I4462" t="s">
        <v>371</v>
      </c>
      <c r="J4462" t="s">
        <v>13</v>
      </c>
      <c r="K4462" t="s">
        <v>1076</v>
      </c>
      <c r="L4462" t="s">
        <v>92</v>
      </c>
      <c r="N4462" t="str">
        <f>IF(ISBLANK(Sales[[#This Row],[return]]),"No",Sales[[#This Row],[return]])</f>
        <v>No</v>
      </c>
      <c r="O4462" s="2">
        <v>43268</v>
      </c>
      <c r="P4462" s="8" t="str">
        <f>TEXT(DAY(Sales[[#This Row],[OrderDate]]),"ddd")</f>
        <v>Tue</v>
      </c>
      <c r="Q4462" s="8" t="str">
        <f>TEXT(MONTH(Sales[[#This Row],[ShipDate]])*29,"mmm")</f>
        <v>Jun</v>
      </c>
      <c r="R4462">
        <v>1665</v>
      </c>
      <c r="S4462" t="s">
        <v>2491</v>
      </c>
      <c r="T4462" t="s">
        <v>90</v>
      </c>
      <c r="U4462">
        <v>6708</v>
      </c>
      <c r="V4462" s="1">
        <v>0</v>
      </c>
      <c r="W4462">
        <v>153</v>
      </c>
      <c r="X4462">
        <v>3</v>
      </c>
      <c r="Y4462">
        <v>567</v>
      </c>
      <c r="AD4462"/>
    </row>
    <row r="4463" spans="1:30" x14ac:dyDescent="0.25">
      <c r="A4463" t="s">
        <v>10</v>
      </c>
      <c r="B4463" s="2">
        <v>43400</v>
      </c>
      <c r="C4463" s="35">
        <f>YEAR(Sales[[#This Row],[ShipDate]])</f>
        <v>2018</v>
      </c>
      <c r="D4463" t="s">
        <v>36</v>
      </c>
      <c r="E4463" t="s">
        <v>18</v>
      </c>
      <c r="F4463" t="s">
        <v>48</v>
      </c>
      <c r="G4463" t="s">
        <v>46</v>
      </c>
      <c r="H4463" t="s">
        <v>249</v>
      </c>
      <c r="I4463" t="s">
        <v>252</v>
      </c>
      <c r="J4463" t="s">
        <v>13</v>
      </c>
      <c r="K4463" t="s">
        <v>1332</v>
      </c>
      <c r="L4463" t="s">
        <v>92</v>
      </c>
      <c r="N4463" t="str">
        <f>IF(ISBLANK(Sales[[#This Row],[return]]),"No",Sales[[#This Row],[return]])</f>
        <v>No</v>
      </c>
      <c r="O4463" s="2">
        <v>43394</v>
      </c>
      <c r="P4463" s="8" t="str">
        <f>TEXT(DAY(Sales[[#This Row],[OrderDate]]),"ddd")</f>
        <v>Sat</v>
      </c>
      <c r="Q4463" s="8" t="str">
        <f>TEXT(MONTH(Sales[[#This Row],[ShipDate]])*29,"mmm")</f>
        <v>Oct</v>
      </c>
      <c r="R4463">
        <v>1245</v>
      </c>
      <c r="S4463" t="s">
        <v>2480</v>
      </c>
      <c r="T4463" t="s">
        <v>90</v>
      </c>
      <c r="U4463">
        <v>43229</v>
      </c>
      <c r="V4463" s="1">
        <v>0.4</v>
      </c>
      <c r="W4463">
        <v>-47</v>
      </c>
      <c r="X4463">
        <v>8</v>
      </c>
      <c r="Y4463">
        <v>235</v>
      </c>
      <c r="AD4463"/>
    </row>
    <row r="4464" spans="1:30" x14ac:dyDescent="0.25">
      <c r="A4464" t="s">
        <v>24</v>
      </c>
      <c r="B4464" s="2">
        <v>43397</v>
      </c>
      <c r="C4464" s="35">
        <f>YEAR(Sales[[#This Row],[ShipDate]])</f>
        <v>2018</v>
      </c>
      <c r="D4464" t="s">
        <v>19</v>
      </c>
      <c r="E4464" t="s">
        <v>18</v>
      </c>
      <c r="F4464" t="s">
        <v>23</v>
      </c>
      <c r="G4464" t="s">
        <v>11</v>
      </c>
      <c r="H4464" t="s">
        <v>107</v>
      </c>
      <c r="I4464" t="s">
        <v>70</v>
      </c>
      <c r="J4464" t="s">
        <v>13</v>
      </c>
      <c r="K4464" t="s">
        <v>90</v>
      </c>
      <c r="L4464" t="s">
        <v>68</v>
      </c>
      <c r="N4464" t="str">
        <f>IF(ISBLANK(Sales[[#This Row],[return]]),"No",Sales[[#This Row],[return]])</f>
        <v>No</v>
      </c>
      <c r="O4464" s="2">
        <v>43393</v>
      </c>
      <c r="P4464" s="8" t="str">
        <f>TEXT(DAY(Sales[[#This Row],[OrderDate]]),"ddd")</f>
        <v>Fri</v>
      </c>
      <c r="Q4464" s="8" t="str">
        <f>TEXT(MONTH(Sales[[#This Row],[ShipDate]])*29,"mmm")</f>
        <v>Oct</v>
      </c>
      <c r="R4464">
        <v>1208</v>
      </c>
      <c r="S4464" t="s">
        <v>718</v>
      </c>
      <c r="T4464" t="s">
        <v>66</v>
      </c>
      <c r="U4464">
        <v>77095</v>
      </c>
      <c r="V4464" s="1">
        <v>0.3</v>
      </c>
      <c r="W4464">
        <v>-15</v>
      </c>
      <c r="X4464">
        <v>1</v>
      </c>
      <c r="Y4464">
        <v>57</v>
      </c>
      <c r="AD4464"/>
    </row>
    <row r="4465" spans="1:30" x14ac:dyDescent="0.25">
      <c r="A4465" t="s">
        <v>24</v>
      </c>
      <c r="B4465" s="2">
        <v>43397</v>
      </c>
      <c r="C4465" s="35">
        <f>YEAR(Sales[[#This Row],[ShipDate]])</f>
        <v>2018</v>
      </c>
      <c r="D4465" t="s">
        <v>19</v>
      </c>
      <c r="E4465" t="s">
        <v>18</v>
      </c>
      <c r="F4465" t="s">
        <v>150</v>
      </c>
      <c r="G4465" t="s">
        <v>25</v>
      </c>
      <c r="H4465" t="s">
        <v>107</v>
      </c>
      <c r="I4465" t="s">
        <v>70</v>
      </c>
      <c r="J4465" t="s">
        <v>13</v>
      </c>
      <c r="K4465" t="s">
        <v>90</v>
      </c>
      <c r="L4465" t="s">
        <v>68</v>
      </c>
      <c r="N4465" t="str">
        <f>IF(ISBLANK(Sales[[#This Row],[return]]),"No",Sales[[#This Row],[return]])</f>
        <v>No</v>
      </c>
      <c r="O4465" s="2">
        <v>43393</v>
      </c>
      <c r="P4465" s="8" t="str">
        <f>TEXT(DAY(Sales[[#This Row],[OrderDate]]),"ddd")</f>
        <v>Fri</v>
      </c>
      <c r="Q4465" s="8" t="str">
        <f>TEXT(MONTH(Sales[[#This Row],[ShipDate]])*29,"mmm")</f>
        <v>Oct</v>
      </c>
      <c r="R4465">
        <v>1507</v>
      </c>
      <c r="S4465" t="s">
        <v>281</v>
      </c>
      <c r="T4465" t="s">
        <v>66</v>
      </c>
      <c r="U4465">
        <v>77095</v>
      </c>
      <c r="V4465" s="1">
        <v>0.2</v>
      </c>
      <c r="W4465">
        <v>8</v>
      </c>
      <c r="X4465">
        <v>4</v>
      </c>
      <c r="Y4465">
        <v>25</v>
      </c>
      <c r="AD4465"/>
    </row>
    <row r="4466" spans="1:30" x14ac:dyDescent="0.25">
      <c r="A4466" t="s">
        <v>24</v>
      </c>
      <c r="B4466" s="2">
        <v>43397</v>
      </c>
      <c r="C4466" s="35">
        <f>YEAR(Sales[[#This Row],[ShipDate]])</f>
        <v>2018</v>
      </c>
      <c r="D4466" t="s">
        <v>19</v>
      </c>
      <c r="E4466" t="s">
        <v>18</v>
      </c>
      <c r="F4466" t="s">
        <v>59</v>
      </c>
      <c r="G4466" t="s">
        <v>25</v>
      </c>
      <c r="H4466" t="s">
        <v>107</v>
      </c>
      <c r="I4466" t="s">
        <v>70</v>
      </c>
      <c r="J4466" t="s">
        <v>13</v>
      </c>
      <c r="K4466" t="s">
        <v>90</v>
      </c>
      <c r="L4466" t="s">
        <v>68</v>
      </c>
      <c r="N4466" t="str">
        <f>IF(ISBLANK(Sales[[#This Row],[return]]),"No",Sales[[#This Row],[return]])</f>
        <v>No</v>
      </c>
      <c r="O4466" s="2">
        <v>43393</v>
      </c>
      <c r="P4466" s="8" t="str">
        <f>TEXT(DAY(Sales[[#This Row],[OrderDate]]),"ddd")</f>
        <v>Fri</v>
      </c>
      <c r="Q4466" s="8" t="str">
        <f>TEXT(MONTH(Sales[[#This Row],[ShipDate]])*29,"mmm")</f>
        <v>Oct</v>
      </c>
      <c r="R4466">
        <v>338</v>
      </c>
      <c r="S4466" t="s">
        <v>3234</v>
      </c>
      <c r="T4466" t="s">
        <v>66</v>
      </c>
      <c r="U4466">
        <v>77095</v>
      </c>
      <c r="V4466" s="1">
        <v>0.2</v>
      </c>
      <c r="W4466">
        <v>16</v>
      </c>
      <c r="X4466">
        <v>7</v>
      </c>
      <c r="Y4466">
        <v>51</v>
      </c>
      <c r="AD4466"/>
    </row>
    <row r="4467" spans="1:30" x14ac:dyDescent="0.25">
      <c r="A4467" t="s">
        <v>24</v>
      </c>
      <c r="B4467" s="2">
        <v>43433</v>
      </c>
      <c r="C4467" s="35">
        <f>YEAR(Sales[[#This Row],[ShipDate]])</f>
        <v>2018</v>
      </c>
      <c r="D4467" t="s">
        <v>113</v>
      </c>
      <c r="E4467" t="s">
        <v>31</v>
      </c>
      <c r="F4467" t="s">
        <v>50</v>
      </c>
      <c r="G4467" t="s">
        <v>25</v>
      </c>
      <c r="H4467" t="s">
        <v>1186</v>
      </c>
      <c r="I4467" t="s">
        <v>188</v>
      </c>
      <c r="J4467" t="s">
        <v>13</v>
      </c>
      <c r="K4467" t="s">
        <v>2639</v>
      </c>
      <c r="L4467" t="s">
        <v>17</v>
      </c>
      <c r="N4467" t="str">
        <f>IF(ISBLANK(Sales[[#This Row],[return]]),"No",Sales[[#This Row],[return]])</f>
        <v>No</v>
      </c>
      <c r="O4467" s="2">
        <v>43430</v>
      </c>
      <c r="P4467" s="8" t="str">
        <f>TEXT(DAY(Sales[[#This Row],[OrderDate]]),"ddd")</f>
        <v>Thu</v>
      </c>
      <c r="Q4467" s="8" t="str">
        <f>TEXT(MONTH(Sales[[#This Row],[ShipDate]])*29,"mmm")</f>
        <v>Nov</v>
      </c>
      <c r="R4467">
        <v>1529</v>
      </c>
      <c r="S4467" t="s">
        <v>1742</v>
      </c>
      <c r="T4467" t="s">
        <v>15</v>
      </c>
      <c r="U4467">
        <v>36608</v>
      </c>
      <c r="V4467" s="1">
        <v>0</v>
      </c>
      <c r="W4467">
        <v>46</v>
      </c>
      <c r="X4467">
        <v>3</v>
      </c>
      <c r="Y4467">
        <v>92</v>
      </c>
      <c r="AD4467"/>
    </row>
    <row r="4468" spans="1:30" x14ac:dyDescent="0.25">
      <c r="A4468" t="s">
        <v>24</v>
      </c>
      <c r="B4468" s="2">
        <v>43433</v>
      </c>
      <c r="C4468" s="35">
        <f>YEAR(Sales[[#This Row],[ShipDate]])</f>
        <v>2018</v>
      </c>
      <c r="D4468" t="s">
        <v>113</v>
      </c>
      <c r="E4468" t="s">
        <v>31</v>
      </c>
      <c r="F4468" t="s">
        <v>50</v>
      </c>
      <c r="G4468" t="s">
        <v>25</v>
      </c>
      <c r="H4468" t="s">
        <v>1186</v>
      </c>
      <c r="I4468" t="s">
        <v>188</v>
      </c>
      <c r="J4468" t="s">
        <v>13</v>
      </c>
      <c r="K4468" t="s">
        <v>2639</v>
      </c>
      <c r="L4468" t="s">
        <v>17</v>
      </c>
      <c r="N4468" t="str">
        <f>IF(ISBLANK(Sales[[#This Row],[return]]),"No",Sales[[#This Row],[return]])</f>
        <v>No</v>
      </c>
      <c r="O4468" s="2">
        <v>43430</v>
      </c>
      <c r="P4468" s="8" t="str">
        <f>TEXT(DAY(Sales[[#This Row],[OrderDate]]),"ddd")</f>
        <v>Thu</v>
      </c>
      <c r="Q4468" s="8" t="str">
        <f>TEXT(MONTH(Sales[[#This Row],[ShipDate]])*29,"mmm")</f>
        <v>Nov</v>
      </c>
      <c r="R4468">
        <v>1638</v>
      </c>
      <c r="S4468" t="s">
        <v>1842</v>
      </c>
      <c r="T4468" t="s">
        <v>15</v>
      </c>
      <c r="U4468">
        <v>36608</v>
      </c>
      <c r="V4468" s="1">
        <v>0</v>
      </c>
      <c r="W4468">
        <v>17</v>
      </c>
      <c r="X4468">
        <v>5</v>
      </c>
      <c r="Y4468">
        <v>34</v>
      </c>
      <c r="AD4468"/>
    </row>
    <row r="4469" spans="1:30" x14ac:dyDescent="0.25">
      <c r="A4469" t="s">
        <v>24</v>
      </c>
      <c r="B4469" s="2">
        <v>43433</v>
      </c>
      <c r="C4469" s="35">
        <f>YEAR(Sales[[#This Row],[ShipDate]])</f>
        <v>2018</v>
      </c>
      <c r="D4469" t="s">
        <v>113</v>
      </c>
      <c r="E4469" t="s">
        <v>31</v>
      </c>
      <c r="F4469" t="s">
        <v>59</v>
      </c>
      <c r="G4469" t="s">
        <v>25</v>
      </c>
      <c r="H4469" t="s">
        <v>1186</v>
      </c>
      <c r="I4469" t="s">
        <v>188</v>
      </c>
      <c r="J4469" t="s">
        <v>13</v>
      </c>
      <c r="K4469" t="s">
        <v>2639</v>
      </c>
      <c r="L4469" t="s">
        <v>17</v>
      </c>
      <c r="N4469" t="str">
        <f>IF(ISBLANK(Sales[[#This Row],[return]]),"No",Sales[[#This Row],[return]])</f>
        <v>No</v>
      </c>
      <c r="O4469" s="2">
        <v>43430</v>
      </c>
      <c r="P4469" s="8" t="str">
        <f>TEXT(DAY(Sales[[#This Row],[OrderDate]]),"ddd")</f>
        <v>Thu</v>
      </c>
      <c r="Q4469" s="8" t="str">
        <f>TEXT(MONTH(Sales[[#This Row],[ShipDate]])*29,"mmm")</f>
        <v>Nov</v>
      </c>
      <c r="R4469">
        <v>538</v>
      </c>
      <c r="S4469" t="s">
        <v>109</v>
      </c>
      <c r="T4469" t="s">
        <v>15</v>
      </c>
      <c r="U4469">
        <v>36608</v>
      </c>
      <c r="V4469" s="1">
        <v>0</v>
      </c>
      <c r="W4469">
        <v>35</v>
      </c>
      <c r="X4469">
        <v>7</v>
      </c>
      <c r="Y4469">
        <v>71</v>
      </c>
      <c r="AD4469"/>
    </row>
    <row r="4470" spans="1:30" x14ac:dyDescent="0.25">
      <c r="A4470" t="s">
        <v>24</v>
      </c>
      <c r="B4470" s="2">
        <v>43433</v>
      </c>
      <c r="C4470" s="35">
        <f>YEAR(Sales[[#This Row],[ShipDate]])</f>
        <v>2018</v>
      </c>
      <c r="D4470" t="s">
        <v>113</v>
      </c>
      <c r="E4470" t="s">
        <v>31</v>
      </c>
      <c r="F4470" t="s">
        <v>340</v>
      </c>
      <c r="G4470" t="s">
        <v>46</v>
      </c>
      <c r="H4470" t="s">
        <v>1186</v>
      </c>
      <c r="I4470" t="s">
        <v>188</v>
      </c>
      <c r="J4470" t="s">
        <v>13</v>
      </c>
      <c r="K4470" t="s">
        <v>2639</v>
      </c>
      <c r="L4470" t="s">
        <v>17</v>
      </c>
      <c r="N4470" t="str">
        <f>IF(ISBLANK(Sales[[#This Row],[return]]),"No",Sales[[#This Row],[return]])</f>
        <v>No</v>
      </c>
      <c r="O4470" s="2">
        <v>43430</v>
      </c>
      <c r="P4470" s="8" t="str">
        <f>TEXT(DAY(Sales[[#This Row],[OrderDate]]),"ddd")</f>
        <v>Thu</v>
      </c>
      <c r="Q4470" s="8" t="str">
        <f>TEXT(MONTH(Sales[[#This Row],[ShipDate]])*29,"mmm")</f>
        <v>Nov</v>
      </c>
      <c r="R4470">
        <v>800</v>
      </c>
      <c r="S4470" t="s">
        <v>2864</v>
      </c>
      <c r="T4470" t="s">
        <v>15</v>
      </c>
      <c r="U4470">
        <v>36608</v>
      </c>
      <c r="V4470" s="1">
        <v>0</v>
      </c>
      <c r="W4470">
        <v>1459</v>
      </c>
      <c r="X4470">
        <v>8</v>
      </c>
      <c r="Y4470">
        <v>3040</v>
      </c>
      <c r="AD4470"/>
    </row>
    <row r="4471" spans="1:30" x14ac:dyDescent="0.25">
      <c r="A4471" t="s">
        <v>40</v>
      </c>
      <c r="B4471" s="2">
        <v>43248</v>
      </c>
      <c r="C4471" s="35">
        <f>YEAR(Sales[[#This Row],[ShipDate]])</f>
        <v>2018</v>
      </c>
      <c r="D4471" t="s">
        <v>36</v>
      </c>
      <c r="E4471" t="s">
        <v>18</v>
      </c>
      <c r="F4471" t="s">
        <v>48</v>
      </c>
      <c r="G4471" t="s">
        <v>46</v>
      </c>
      <c r="H4471" t="s">
        <v>164</v>
      </c>
      <c r="I4471" t="s">
        <v>120</v>
      </c>
      <c r="J4471" t="s">
        <v>13</v>
      </c>
      <c r="K4471" t="s">
        <v>444</v>
      </c>
      <c r="L4471" t="s">
        <v>68</v>
      </c>
      <c r="N4471" t="str">
        <f>IF(ISBLANK(Sales[[#This Row],[return]]),"No",Sales[[#This Row],[return]])</f>
        <v>No</v>
      </c>
      <c r="O4471" s="2">
        <v>43243</v>
      </c>
      <c r="P4471" s="8" t="str">
        <f>TEXT(DAY(Sales[[#This Row],[OrderDate]]),"ddd")</f>
        <v>Mon</v>
      </c>
      <c r="Q4471" s="8" t="str">
        <f>TEXT(MONTH(Sales[[#This Row],[ShipDate]])*29,"mmm")</f>
        <v>May</v>
      </c>
      <c r="R4471">
        <v>1100</v>
      </c>
      <c r="S4471" t="s">
        <v>2486</v>
      </c>
      <c r="T4471" t="s">
        <v>66</v>
      </c>
      <c r="U4471">
        <v>60623</v>
      </c>
      <c r="V4471" s="1">
        <v>0.2</v>
      </c>
      <c r="W4471">
        <v>148</v>
      </c>
      <c r="X4471">
        <v>9</v>
      </c>
      <c r="Y4471">
        <v>1980</v>
      </c>
      <c r="AD4471"/>
    </row>
    <row r="4472" spans="1:30" x14ac:dyDescent="0.25">
      <c r="A4472" t="s">
        <v>10</v>
      </c>
      <c r="B4472" s="2">
        <v>43458</v>
      </c>
      <c r="C4472" s="35">
        <f>YEAR(Sales[[#This Row],[ShipDate]])</f>
        <v>2018</v>
      </c>
      <c r="D4472" t="s">
        <v>36</v>
      </c>
      <c r="E4472" t="s">
        <v>18</v>
      </c>
      <c r="F4472" t="s">
        <v>43</v>
      </c>
      <c r="G4472" t="s">
        <v>11</v>
      </c>
      <c r="H4472" t="s">
        <v>457</v>
      </c>
      <c r="I4472" t="s">
        <v>32</v>
      </c>
      <c r="J4472" t="s">
        <v>13</v>
      </c>
      <c r="K4472" t="s">
        <v>760</v>
      </c>
      <c r="L4472" t="s">
        <v>30</v>
      </c>
      <c r="N4472" t="str">
        <f>IF(ISBLANK(Sales[[#This Row],[return]]),"No",Sales[[#This Row],[return]])</f>
        <v>No</v>
      </c>
      <c r="O4472" s="2">
        <v>43452</v>
      </c>
      <c r="P4472" s="8" t="str">
        <f>TEXT(DAY(Sales[[#This Row],[OrderDate]]),"ddd")</f>
        <v>Wed</v>
      </c>
      <c r="Q4472" s="8" t="str">
        <f>TEXT(MONTH(Sales[[#This Row],[ShipDate]])*29,"mmm")</f>
        <v>Dec</v>
      </c>
      <c r="R4472">
        <v>571</v>
      </c>
      <c r="S4472" t="s">
        <v>1193</v>
      </c>
      <c r="T4472" t="s">
        <v>28</v>
      </c>
      <c r="U4472">
        <v>92037</v>
      </c>
      <c r="V4472" s="1">
        <v>0</v>
      </c>
      <c r="W4472">
        <v>11</v>
      </c>
      <c r="X4472">
        <v>4</v>
      </c>
      <c r="Y4472">
        <v>40</v>
      </c>
      <c r="AD4472"/>
    </row>
    <row r="4473" spans="1:30" x14ac:dyDescent="0.25">
      <c r="A4473" t="s">
        <v>10</v>
      </c>
      <c r="B4473" s="2">
        <v>43458</v>
      </c>
      <c r="C4473" s="35">
        <f>YEAR(Sales[[#This Row],[ShipDate]])</f>
        <v>2018</v>
      </c>
      <c r="D4473" t="s">
        <v>36</v>
      </c>
      <c r="E4473" t="s">
        <v>18</v>
      </c>
      <c r="F4473" t="s">
        <v>99</v>
      </c>
      <c r="G4473" t="s">
        <v>46</v>
      </c>
      <c r="H4473" t="s">
        <v>457</v>
      </c>
      <c r="I4473" t="s">
        <v>32</v>
      </c>
      <c r="J4473" t="s">
        <v>13</v>
      </c>
      <c r="K4473" t="s">
        <v>760</v>
      </c>
      <c r="L4473" t="s">
        <v>30</v>
      </c>
      <c r="N4473" t="str">
        <f>IF(ISBLANK(Sales[[#This Row],[return]]),"No",Sales[[#This Row],[return]])</f>
        <v>No</v>
      </c>
      <c r="O4473" s="2">
        <v>43452</v>
      </c>
      <c r="P4473" s="8" t="str">
        <f>TEXT(DAY(Sales[[#This Row],[OrderDate]]),"ddd")</f>
        <v>Wed</v>
      </c>
      <c r="Q4473" s="8" t="str">
        <f>TEXT(MONTH(Sales[[#This Row],[ShipDate]])*29,"mmm")</f>
        <v>Dec</v>
      </c>
      <c r="R4473">
        <v>1406</v>
      </c>
      <c r="S4473" t="s">
        <v>851</v>
      </c>
      <c r="T4473" t="s">
        <v>28</v>
      </c>
      <c r="U4473">
        <v>92037</v>
      </c>
      <c r="V4473" s="1">
        <v>0</v>
      </c>
      <c r="W4473">
        <v>22</v>
      </c>
      <c r="X4473">
        <v>2</v>
      </c>
      <c r="Y4473">
        <v>73</v>
      </c>
      <c r="AD4473"/>
    </row>
    <row r="4474" spans="1:30" x14ac:dyDescent="0.25">
      <c r="A4474" t="s">
        <v>10</v>
      </c>
      <c r="B4474" s="2">
        <v>43458</v>
      </c>
      <c r="C4474" s="35">
        <f>YEAR(Sales[[#This Row],[ShipDate]])</f>
        <v>2018</v>
      </c>
      <c r="D4474" t="s">
        <v>36</v>
      </c>
      <c r="E4474" t="s">
        <v>18</v>
      </c>
      <c r="F4474" t="s">
        <v>99</v>
      </c>
      <c r="G4474" t="s">
        <v>46</v>
      </c>
      <c r="H4474" t="s">
        <v>457</v>
      </c>
      <c r="I4474" t="s">
        <v>32</v>
      </c>
      <c r="J4474" t="s">
        <v>13</v>
      </c>
      <c r="K4474" t="s">
        <v>760</v>
      </c>
      <c r="L4474" t="s">
        <v>30</v>
      </c>
      <c r="N4474" t="str">
        <f>IF(ISBLANK(Sales[[#This Row],[return]]),"No",Sales[[#This Row],[return]])</f>
        <v>No</v>
      </c>
      <c r="O4474" s="2">
        <v>43452</v>
      </c>
      <c r="P4474" s="8" t="str">
        <f>TEXT(DAY(Sales[[#This Row],[OrderDate]]),"ddd")</f>
        <v>Wed</v>
      </c>
      <c r="Q4474" s="8" t="str">
        <f>TEXT(MONTH(Sales[[#This Row],[ShipDate]])*29,"mmm")</f>
        <v>Dec</v>
      </c>
      <c r="R4474">
        <v>1024</v>
      </c>
      <c r="S4474" t="s">
        <v>440</v>
      </c>
      <c r="T4474" t="s">
        <v>28</v>
      </c>
      <c r="U4474">
        <v>92037</v>
      </c>
      <c r="V4474" s="1">
        <v>0</v>
      </c>
      <c r="W4474">
        <v>147</v>
      </c>
      <c r="X4474">
        <v>3</v>
      </c>
      <c r="Y4474">
        <v>772</v>
      </c>
      <c r="AD4474"/>
    </row>
    <row r="4475" spans="1:30" x14ac:dyDescent="0.25">
      <c r="A4475" t="s">
        <v>10</v>
      </c>
      <c r="B4475" s="2">
        <v>43179</v>
      </c>
      <c r="C4475" s="35">
        <f>YEAR(Sales[[#This Row],[ShipDate]])</f>
        <v>2018</v>
      </c>
      <c r="D4475" t="s">
        <v>36</v>
      </c>
      <c r="E4475" t="s">
        <v>31</v>
      </c>
      <c r="F4475" t="s">
        <v>50</v>
      </c>
      <c r="G4475" t="s">
        <v>25</v>
      </c>
      <c r="H4475" t="s">
        <v>3072</v>
      </c>
      <c r="I4475" t="s">
        <v>32</v>
      </c>
      <c r="J4475" t="s">
        <v>13</v>
      </c>
      <c r="K4475" t="s">
        <v>314</v>
      </c>
      <c r="L4475" t="s">
        <v>30</v>
      </c>
      <c r="M4475" t="s">
        <v>82</v>
      </c>
      <c r="N4475" t="str">
        <f>IF(ISBLANK(Sales[[#This Row],[return]]),"No",Sales[[#This Row],[return]])</f>
        <v>Yes</v>
      </c>
      <c r="O4475" s="2">
        <v>43173</v>
      </c>
      <c r="P4475" s="8" t="str">
        <f>TEXT(DAY(Sales[[#This Row],[OrderDate]]),"ddd")</f>
        <v>Sat</v>
      </c>
      <c r="Q4475" s="8" t="str">
        <f>TEXT(MONTH(Sales[[#This Row],[ShipDate]])*29,"mmm")</f>
        <v>Mar</v>
      </c>
      <c r="R4475">
        <v>1647</v>
      </c>
      <c r="S4475" t="s">
        <v>130</v>
      </c>
      <c r="T4475" t="s">
        <v>28</v>
      </c>
      <c r="U4475">
        <v>94061</v>
      </c>
      <c r="V4475" s="1">
        <v>0.2</v>
      </c>
      <c r="W4475">
        <v>14</v>
      </c>
      <c r="X4475">
        <v>6</v>
      </c>
      <c r="Y4475">
        <v>42</v>
      </c>
      <c r="AD4475"/>
    </row>
    <row r="4476" spans="1:30" x14ac:dyDescent="0.25">
      <c r="A4476" t="s">
        <v>10</v>
      </c>
      <c r="B4476" s="2">
        <v>43233</v>
      </c>
      <c r="C4476" s="35">
        <f>YEAR(Sales[[#This Row],[ShipDate]])</f>
        <v>2018</v>
      </c>
      <c r="D4476" t="s">
        <v>19</v>
      </c>
      <c r="E4476" t="s">
        <v>69</v>
      </c>
      <c r="F4476" t="s">
        <v>48</v>
      </c>
      <c r="G4476" t="s">
        <v>46</v>
      </c>
      <c r="H4476" t="s">
        <v>88</v>
      </c>
      <c r="I4476" t="s">
        <v>93</v>
      </c>
      <c r="J4476" t="s">
        <v>13</v>
      </c>
      <c r="K4476" t="s">
        <v>195</v>
      </c>
      <c r="L4476" t="s">
        <v>92</v>
      </c>
      <c r="N4476" t="str">
        <f>IF(ISBLANK(Sales[[#This Row],[return]]),"No",Sales[[#This Row],[return]])</f>
        <v>No</v>
      </c>
      <c r="O4476" s="2">
        <v>43230</v>
      </c>
      <c r="P4476" s="8" t="str">
        <f>TEXT(DAY(Sales[[#This Row],[OrderDate]]),"ddd")</f>
        <v>Tue</v>
      </c>
      <c r="Q4476" s="8" t="str">
        <f>TEXT(MONTH(Sales[[#This Row],[ShipDate]])*29,"mmm")</f>
        <v>May</v>
      </c>
      <c r="R4476">
        <v>450</v>
      </c>
      <c r="S4476" t="s">
        <v>2485</v>
      </c>
      <c r="T4476" t="s">
        <v>90</v>
      </c>
      <c r="U4476">
        <v>19134</v>
      </c>
      <c r="V4476" s="1">
        <v>0.4</v>
      </c>
      <c r="W4476">
        <v>-124</v>
      </c>
      <c r="X4476">
        <v>2</v>
      </c>
      <c r="Y4476">
        <v>744</v>
      </c>
      <c r="AD4476"/>
    </row>
    <row r="4477" spans="1:30" x14ac:dyDescent="0.25">
      <c r="A4477" t="s">
        <v>24</v>
      </c>
      <c r="B4477" s="2">
        <v>43268</v>
      </c>
      <c r="C4477" s="35">
        <f>YEAR(Sales[[#This Row],[ShipDate]])</f>
        <v>2018</v>
      </c>
      <c r="D4477" t="s">
        <v>113</v>
      </c>
      <c r="E4477" t="s">
        <v>18</v>
      </c>
      <c r="F4477" t="s">
        <v>50</v>
      </c>
      <c r="G4477" t="s">
        <v>25</v>
      </c>
      <c r="H4477" t="s">
        <v>1796</v>
      </c>
      <c r="I4477" t="s">
        <v>37</v>
      </c>
      <c r="J4477" t="s">
        <v>13</v>
      </c>
      <c r="K4477" t="s">
        <v>1797</v>
      </c>
      <c r="L4477" t="s">
        <v>17</v>
      </c>
      <c r="N4477" t="str">
        <f>IF(ISBLANK(Sales[[#This Row],[return]]),"No",Sales[[#This Row],[return]])</f>
        <v>No</v>
      </c>
      <c r="O4477" s="2">
        <v>43265</v>
      </c>
      <c r="P4477" s="8" t="str">
        <f>TEXT(DAY(Sales[[#This Row],[OrderDate]]),"ddd")</f>
        <v>Sat</v>
      </c>
      <c r="Q4477" s="8" t="str">
        <f>TEXT(MONTH(Sales[[#This Row],[ShipDate]])*29,"mmm")</f>
        <v>Jun</v>
      </c>
      <c r="R4477">
        <v>714</v>
      </c>
      <c r="S4477" t="s">
        <v>1798</v>
      </c>
      <c r="T4477" t="s">
        <v>15</v>
      </c>
      <c r="U4477">
        <v>33433</v>
      </c>
      <c r="V4477" s="1">
        <v>0.7</v>
      </c>
      <c r="W4477">
        <v>-27</v>
      </c>
      <c r="X4477">
        <v>4</v>
      </c>
      <c r="Y4477">
        <v>40</v>
      </c>
      <c r="AD4477"/>
    </row>
    <row r="4478" spans="1:30" x14ac:dyDescent="0.25">
      <c r="A4478" t="s">
        <v>24</v>
      </c>
      <c r="B4478" s="2">
        <v>43268</v>
      </c>
      <c r="C4478" s="35">
        <f>YEAR(Sales[[#This Row],[ShipDate]])</f>
        <v>2018</v>
      </c>
      <c r="D4478" t="s">
        <v>113</v>
      </c>
      <c r="E4478" t="s">
        <v>18</v>
      </c>
      <c r="F4478" t="s">
        <v>99</v>
      </c>
      <c r="G4478" t="s">
        <v>46</v>
      </c>
      <c r="H4478" t="s">
        <v>1796</v>
      </c>
      <c r="I4478" t="s">
        <v>37</v>
      </c>
      <c r="J4478" t="s">
        <v>13</v>
      </c>
      <c r="K4478" t="s">
        <v>1797</v>
      </c>
      <c r="L4478" t="s">
        <v>17</v>
      </c>
      <c r="N4478" t="str">
        <f>IF(ISBLANK(Sales[[#This Row],[return]]),"No",Sales[[#This Row],[return]])</f>
        <v>No</v>
      </c>
      <c r="O4478" s="2">
        <v>43265</v>
      </c>
      <c r="P4478" s="8" t="str">
        <f>TEXT(DAY(Sales[[#This Row],[OrderDate]]),"ddd")</f>
        <v>Sat</v>
      </c>
      <c r="Q4478" s="8" t="str">
        <f>TEXT(MONTH(Sales[[#This Row],[ShipDate]])*29,"mmm")</f>
        <v>Jun</v>
      </c>
      <c r="R4478">
        <v>1607</v>
      </c>
      <c r="S4478" t="s">
        <v>2369</v>
      </c>
      <c r="T4478" t="s">
        <v>15</v>
      </c>
      <c r="U4478">
        <v>33433</v>
      </c>
      <c r="V4478" s="1">
        <v>0.2</v>
      </c>
      <c r="W4478">
        <v>2</v>
      </c>
      <c r="X4478">
        <v>2</v>
      </c>
      <c r="Y4478">
        <v>18</v>
      </c>
      <c r="AD4478"/>
    </row>
    <row r="4479" spans="1:30" x14ac:dyDescent="0.25">
      <c r="A4479" t="s">
        <v>40</v>
      </c>
      <c r="B4479" s="2">
        <v>43365</v>
      </c>
      <c r="C4479" s="35">
        <f>YEAR(Sales[[#This Row],[ShipDate]])</f>
        <v>2018</v>
      </c>
      <c r="D4479" t="s">
        <v>36</v>
      </c>
      <c r="E4479" t="s">
        <v>31</v>
      </c>
      <c r="F4479" t="s">
        <v>23</v>
      </c>
      <c r="G4479" t="s">
        <v>11</v>
      </c>
      <c r="H4479" t="s">
        <v>457</v>
      </c>
      <c r="I4479" t="s">
        <v>32</v>
      </c>
      <c r="J4479" t="s">
        <v>13</v>
      </c>
      <c r="K4479" t="s">
        <v>2660</v>
      </c>
      <c r="L4479" t="s">
        <v>30</v>
      </c>
      <c r="N4479" t="str">
        <f>IF(ISBLANK(Sales[[#This Row],[return]]),"No",Sales[[#This Row],[return]])</f>
        <v>No</v>
      </c>
      <c r="O4479" s="2">
        <v>43361</v>
      </c>
      <c r="P4479" s="8" t="str">
        <f>TEXT(DAY(Sales[[#This Row],[OrderDate]]),"ddd")</f>
        <v>Wed</v>
      </c>
      <c r="Q4479" s="8" t="str">
        <f>TEXT(MONTH(Sales[[#This Row],[ShipDate]])*29,"mmm")</f>
        <v>Sep</v>
      </c>
      <c r="R4479">
        <v>770</v>
      </c>
      <c r="S4479" t="s">
        <v>794</v>
      </c>
      <c r="T4479" t="s">
        <v>28</v>
      </c>
      <c r="U4479">
        <v>92105</v>
      </c>
      <c r="V4479" s="1">
        <v>0.2</v>
      </c>
      <c r="W4479">
        <v>50</v>
      </c>
      <c r="X4479">
        <v>2</v>
      </c>
      <c r="Y4479">
        <v>802</v>
      </c>
      <c r="AD4479"/>
    </row>
    <row r="4480" spans="1:30" x14ac:dyDescent="0.25">
      <c r="A4480" t="s">
        <v>40</v>
      </c>
      <c r="B4480" s="2">
        <v>43365</v>
      </c>
      <c r="C4480" s="35">
        <f>YEAR(Sales[[#This Row],[ShipDate]])</f>
        <v>2018</v>
      </c>
      <c r="D4480" t="s">
        <v>36</v>
      </c>
      <c r="E4480" t="s">
        <v>31</v>
      </c>
      <c r="F4480" t="s">
        <v>23</v>
      </c>
      <c r="G4480" t="s">
        <v>11</v>
      </c>
      <c r="H4480" t="s">
        <v>457</v>
      </c>
      <c r="I4480" t="s">
        <v>32</v>
      </c>
      <c r="J4480" t="s">
        <v>13</v>
      </c>
      <c r="K4480" t="s">
        <v>2660</v>
      </c>
      <c r="L4480" t="s">
        <v>30</v>
      </c>
      <c r="N4480" t="str">
        <f>IF(ISBLANK(Sales[[#This Row],[return]]),"No",Sales[[#This Row],[return]])</f>
        <v>No</v>
      </c>
      <c r="O4480" s="2">
        <v>43361</v>
      </c>
      <c r="P4480" s="8" t="str">
        <f>TEXT(DAY(Sales[[#This Row],[OrderDate]]),"ddd")</f>
        <v>Wed</v>
      </c>
      <c r="Q4480" s="8" t="str">
        <f>TEXT(MONTH(Sales[[#This Row],[ShipDate]])*29,"mmm")</f>
        <v>Sep</v>
      </c>
      <c r="R4480">
        <v>755</v>
      </c>
      <c r="S4480" t="s">
        <v>1310</v>
      </c>
      <c r="T4480" t="s">
        <v>28</v>
      </c>
      <c r="U4480">
        <v>92105</v>
      </c>
      <c r="V4480" s="1">
        <v>0.2</v>
      </c>
      <c r="W4480">
        <v>-100</v>
      </c>
      <c r="X4480">
        <v>9</v>
      </c>
      <c r="Y4480">
        <v>886</v>
      </c>
      <c r="AD4480"/>
    </row>
    <row r="4481" spans="1:30" x14ac:dyDescent="0.25">
      <c r="A4481" t="s">
        <v>40</v>
      </c>
      <c r="B4481" s="2">
        <v>43365</v>
      </c>
      <c r="C4481" s="35">
        <f>YEAR(Sales[[#This Row],[ShipDate]])</f>
        <v>2018</v>
      </c>
      <c r="D4481" t="s">
        <v>36</v>
      </c>
      <c r="E4481" t="s">
        <v>31</v>
      </c>
      <c r="F4481" t="s">
        <v>59</v>
      </c>
      <c r="G4481" t="s">
        <v>25</v>
      </c>
      <c r="H4481" t="s">
        <v>457</v>
      </c>
      <c r="I4481" t="s">
        <v>32</v>
      </c>
      <c r="J4481" t="s">
        <v>13</v>
      </c>
      <c r="K4481" t="s">
        <v>2660</v>
      </c>
      <c r="L4481" t="s">
        <v>30</v>
      </c>
      <c r="N4481" t="str">
        <f>IF(ISBLANK(Sales[[#This Row],[return]]),"No",Sales[[#This Row],[return]])</f>
        <v>No</v>
      </c>
      <c r="O4481" s="2">
        <v>43361</v>
      </c>
      <c r="P4481" s="8" t="str">
        <f>TEXT(DAY(Sales[[#This Row],[OrderDate]]),"ddd")</f>
        <v>Wed</v>
      </c>
      <c r="Q4481" s="8" t="str">
        <f>TEXT(MONTH(Sales[[#This Row],[ShipDate]])*29,"mmm")</f>
        <v>Sep</v>
      </c>
      <c r="R4481">
        <v>1741</v>
      </c>
      <c r="S4481" t="s">
        <v>1713</v>
      </c>
      <c r="T4481" t="s">
        <v>28</v>
      </c>
      <c r="U4481">
        <v>92105</v>
      </c>
      <c r="V4481" s="1">
        <v>0</v>
      </c>
      <c r="W4481">
        <v>181</v>
      </c>
      <c r="X4481">
        <v>9</v>
      </c>
      <c r="Y4481">
        <v>369</v>
      </c>
      <c r="AD4481"/>
    </row>
    <row r="4482" spans="1:30" x14ac:dyDescent="0.25">
      <c r="A4482" t="s">
        <v>10</v>
      </c>
      <c r="B4482" s="2">
        <v>43422</v>
      </c>
      <c r="C4482" s="35">
        <f>YEAR(Sales[[#This Row],[ShipDate]])</f>
        <v>2018</v>
      </c>
      <c r="D4482" t="s">
        <v>113</v>
      </c>
      <c r="E4482" t="s">
        <v>18</v>
      </c>
      <c r="F4482" t="s">
        <v>59</v>
      </c>
      <c r="G4482" t="s">
        <v>25</v>
      </c>
      <c r="H4482" t="s">
        <v>1653</v>
      </c>
      <c r="I4482" t="s">
        <v>70</v>
      </c>
      <c r="J4482" t="s">
        <v>13</v>
      </c>
      <c r="K4482" t="s">
        <v>1276</v>
      </c>
      <c r="L4482" t="s">
        <v>68</v>
      </c>
      <c r="N4482" t="str">
        <f>IF(ISBLANK(Sales[[#This Row],[return]]),"No",Sales[[#This Row],[return]])</f>
        <v>No</v>
      </c>
      <c r="O4482" s="2">
        <v>43421</v>
      </c>
      <c r="P4482" s="8" t="str">
        <f>TEXT(DAY(Sales[[#This Row],[OrderDate]]),"ddd")</f>
        <v>Tue</v>
      </c>
      <c r="Q4482" s="8" t="str">
        <f>TEXT(MONTH(Sales[[#This Row],[ShipDate]])*29,"mmm")</f>
        <v>Nov</v>
      </c>
      <c r="R4482">
        <v>1574</v>
      </c>
      <c r="S4482" t="s">
        <v>1654</v>
      </c>
      <c r="T4482" t="s">
        <v>66</v>
      </c>
      <c r="U4482">
        <v>75056</v>
      </c>
      <c r="V4482" s="1">
        <v>0.2</v>
      </c>
      <c r="W4482">
        <v>6</v>
      </c>
      <c r="X4482">
        <v>4</v>
      </c>
      <c r="Y4482">
        <v>15</v>
      </c>
      <c r="AD4482"/>
    </row>
    <row r="4483" spans="1:30" x14ac:dyDescent="0.25">
      <c r="A4483" t="s">
        <v>10</v>
      </c>
      <c r="B4483" s="2">
        <v>43422</v>
      </c>
      <c r="C4483" s="35">
        <f>YEAR(Sales[[#This Row],[ShipDate]])</f>
        <v>2018</v>
      </c>
      <c r="D4483" t="s">
        <v>113</v>
      </c>
      <c r="E4483" t="s">
        <v>18</v>
      </c>
      <c r="F4483" t="s">
        <v>48</v>
      </c>
      <c r="G4483" t="s">
        <v>46</v>
      </c>
      <c r="H4483" t="s">
        <v>1653</v>
      </c>
      <c r="I4483" t="s">
        <v>70</v>
      </c>
      <c r="J4483" t="s">
        <v>13</v>
      </c>
      <c r="K4483" t="s">
        <v>1276</v>
      </c>
      <c r="L4483" t="s">
        <v>68</v>
      </c>
      <c r="N4483" t="str">
        <f>IF(ISBLANK(Sales[[#This Row],[return]]),"No",Sales[[#This Row],[return]])</f>
        <v>No</v>
      </c>
      <c r="O4483" s="2">
        <v>43421</v>
      </c>
      <c r="P4483" s="8" t="str">
        <f>TEXT(DAY(Sales[[#This Row],[OrderDate]]),"ddd")</f>
        <v>Tue</v>
      </c>
      <c r="Q4483" s="8" t="str">
        <f>TEXT(MONTH(Sales[[#This Row],[ShipDate]])*29,"mmm")</f>
        <v>Nov</v>
      </c>
      <c r="R4483">
        <v>143</v>
      </c>
      <c r="S4483" t="s">
        <v>2337</v>
      </c>
      <c r="T4483" t="s">
        <v>66</v>
      </c>
      <c r="U4483">
        <v>75056</v>
      </c>
      <c r="V4483" s="1">
        <v>0.2</v>
      </c>
      <c r="W4483">
        <v>7</v>
      </c>
      <c r="X4483">
        <v>3</v>
      </c>
      <c r="Y4483">
        <v>67</v>
      </c>
      <c r="AD4483"/>
    </row>
    <row r="4484" spans="1:30" x14ac:dyDescent="0.25">
      <c r="A4484" t="s">
        <v>40</v>
      </c>
      <c r="B4484" s="2">
        <v>43151</v>
      </c>
      <c r="C4484" s="35">
        <f>YEAR(Sales[[#This Row],[ShipDate]])</f>
        <v>2018</v>
      </c>
      <c r="D4484" t="s">
        <v>36</v>
      </c>
      <c r="E4484" t="s">
        <v>18</v>
      </c>
      <c r="F4484" t="s">
        <v>23</v>
      </c>
      <c r="G4484" t="s">
        <v>11</v>
      </c>
      <c r="H4484" t="s">
        <v>517</v>
      </c>
      <c r="I4484" t="s">
        <v>389</v>
      </c>
      <c r="J4484" t="s">
        <v>13</v>
      </c>
      <c r="K4484" t="s">
        <v>1502</v>
      </c>
      <c r="L4484" t="s">
        <v>92</v>
      </c>
      <c r="N4484" t="str">
        <f>IF(ISBLANK(Sales[[#This Row],[return]]),"No",Sales[[#This Row],[return]])</f>
        <v>No</v>
      </c>
      <c r="O4484" s="2">
        <v>43147</v>
      </c>
      <c r="P4484" s="8" t="str">
        <f>TEXT(DAY(Sales[[#This Row],[OrderDate]]),"ddd")</f>
        <v>Mon</v>
      </c>
      <c r="Q4484" s="8" t="str">
        <f>TEXT(MONTH(Sales[[#This Row],[ShipDate]])*29,"mmm")</f>
        <v>Feb</v>
      </c>
      <c r="R4484">
        <v>831</v>
      </c>
      <c r="S4484" t="s">
        <v>1265</v>
      </c>
      <c r="T4484" t="s">
        <v>90</v>
      </c>
      <c r="U4484">
        <v>7109</v>
      </c>
      <c r="V4484" s="1">
        <v>0</v>
      </c>
      <c r="W4484">
        <v>36</v>
      </c>
      <c r="X4484">
        <v>2</v>
      </c>
      <c r="Y4484">
        <v>228</v>
      </c>
      <c r="AD4484"/>
    </row>
    <row r="4485" spans="1:30" x14ac:dyDescent="0.25">
      <c r="A4485" t="s">
        <v>40</v>
      </c>
      <c r="B4485" s="2">
        <v>43411</v>
      </c>
      <c r="C4485" s="35">
        <f>YEAR(Sales[[#This Row],[ShipDate]])</f>
        <v>2018</v>
      </c>
      <c r="D4485" t="s">
        <v>36</v>
      </c>
      <c r="E4485" t="s">
        <v>69</v>
      </c>
      <c r="F4485" t="s">
        <v>23</v>
      </c>
      <c r="G4485" t="s">
        <v>11</v>
      </c>
      <c r="H4485" t="s">
        <v>88</v>
      </c>
      <c r="I4485" t="s">
        <v>93</v>
      </c>
      <c r="J4485" t="s">
        <v>13</v>
      </c>
      <c r="K4485" t="s">
        <v>2985</v>
      </c>
      <c r="L4485" t="s">
        <v>92</v>
      </c>
      <c r="N4485" t="str">
        <f>IF(ISBLANK(Sales[[#This Row],[return]]),"No",Sales[[#This Row],[return]])</f>
        <v>No</v>
      </c>
      <c r="O4485" s="2">
        <v>43407</v>
      </c>
      <c r="P4485" s="8" t="str">
        <f>TEXT(DAY(Sales[[#This Row],[OrderDate]]),"ddd")</f>
        <v>Tue</v>
      </c>
      <c r="Q4485" s="8" t="str">
        <f>TEXT(MONTH(Sales[[#This Row],[ShipDate]])*29,"mmm")</f>
        <v>Nov</v>
      </c>
      <c r="R4485">
        <v>319</v>
      </c>
      <c r="S4485" t="s">
        <v>679</v>
      </c>
      <c r="T4485" t="s">
        <v>90</v>
      </c>
      <c r="U4485">
        <v>19120</v>
      </c>
      <c r="V4485" s="1">
        <v>0.3</v>
      </c>
      <c r="W4485">
        <v>-13</v>
      </c>
      <c r="X4485">
        <v>7</v>
      </c>
      <c r="Y4485">
        <v>470</v>
      </c>
      <c r="AD4485"/>
    </row>
    <row r="4486" spans="1:30" x14ac:dyDescent="0.25">
      <c r="A4486" t="s">
        <v>40</v>
      </c>
      <c r="B4486" s="2">
        <v>43411</v>
      </c>
      <c r="C4486" s="35">
        <f>YEAR(Sales[[#This Row],[ShipDate]])</f>
        <v>2018</v>
      </c>
      <c r="D4486" t="s">
        <v>36</v>
      </c>
      <c r="E4486" t="s">
        <v>69</v>
      </c>
      <c r="F4486" t="s">
        <v>99</v>
      </c>
      <c r="G4486" t="s">
        <v>46</v>
      </c>
      <c r="H4486" t="s">
        <v>88</v>
      </c>
      <c r="I4486" t="s">
        <v>93</v>
      </c>
      <c r="J4486" t="s">
        <v>13</v>
      </c>
      <c r="K4486" t="s">
        <v>2985</v>
      </c>
      <c r="L4486" t="s">
        <v>92</v>
      </c>
      <c r="N4486" t="str">
        <f>IF(ISBLANK(Sales[[#This Row],[return]]),"No",Sales[[#This Row],[return]])</f>
        <v>No</v>
      </c>
      <c r="O4486" s="2">
        <v>43407</v>
      </c>
      <c r="P4486" s="8" t="str">
        <f>TEXT(DAY(Sales[[#This Row],[OrderDate]]),"ddd")</f>
        <v>Tue</v>
      </c>
      <c r="Q4486" s="8" t="str">
        <f>TEXT(MONTH(Sales[[#This Row],[ShipDate]])*29,"mmm")</f>
        <v>Nov</v>
      </c>
      <c r="R4486">
        <v>1116</v>
      </c>
      <c r="S4486" t="s">
        <v>552</v>
      </c>
      <c r="T4486" t="s">
        <v>90</v>
      </c>
      <c r="U4486">
        <v>19120</v>
      </c>
      <c r="V4486" s="1">
        <v>0.2</v>
      </c>
      <c r="W4486">
        <v>14</v>
      </c>
      <c r="X4486">
        <v>1</v>
      </c>
      <c r="Y4486">
        <v>72</v>
      </c>
      <c r="AD4486"/>
    </row>
    <row r="4487" spans="1:30" x14ac:dyDescent="0.25">
      <c r="A4487" t="s">
        <v>10</v>
      </c>
      <c r="B4487" s="2">
        <v>43366</v>
      </c>
      <c r="C4487" s="35">
        <f>YEAR(Sales[[#This Row],[ShipDate]])</f>
        <v>2018</v>
      </c>
      <c r="D4487" t="s">
        <v>36</v>
      </c>
      <c r="E4487" t="s">
        <v>18</v>
      </c>
      <c r="F4487" t="s">
        <v>340</v>
      </c>
      <c r="G4487" t="s">
        <v>46</v>
      </c>
      <c r="H4487" t="s">
        <v>249</v>
      </c>
      <c r="I4487" t="s">
        <v>598</v>
      </c>
      <c r="J4487" t="s">
        <v>13</v>
      </c>
      <c r="K4487" t="s">
        <v>2065</v>
      </c>
      <c r="L4487" t="s">
        <v>17</v>
      </c>
      <c r="N4487" t="str">
        <f>IF(ISBLANK(Sales[[#This Row],[return]]),"No",Sales[[#This Row],[return]])</f>
        <v>No</v>
      </c>
      <c r="O4487" s="2">
        <v>43360</v>
      </c>
      <c r="P4487" s="8" t="str">
        <f>TEXT(DAY(Sales[[#This Row],[OrderDate]]),"ddd")</f>
        <v>Tue</v>
      </c>
      <c r="Q4487" s="8" t="str">
        <f>TEXT(MONTH(Sales[[#This Row],[ShipDate]])*29,"mmm")</f>
        <v>Sep</v>
      </c>
      <c r="R4487">
        <v>990</v>
      </c>
      <c r="S4487" t="s">
        <v>2547</v>
      </c>
      <c r="T4487" t="s">
        <v>15</v>
      </c>
      <c r="U4487">
        <v>31907</v>
      </c>
      <c r="V4487" s="1">
        <v>0</v>
      </c>
      <c r="W4487">
        <v>190</v>
      </c>
      <c r="X4487">
        <v>4</v>
      </c>
      <c r="Y4487">
        <v>396</v>
      </c>
      <c r="AD4487"/>
    </row>
    <row r="4488" spans="1:30" x14ac:dyDescent="0.25">
      <c r="A4488" t="s">
        <v>24</v>
      </c>
      <c r="B4488" s="2">
        <v>43292</v>
      </c>
      <c r="C4488" s="35">
        <f>YEAR(Sales[[#This Row],[ShipDate]])</f>
        <v>2018</v>
      </c>
      <c r="D4488" t="s">
        <v>607</v>
      </c>
      <c r="E4488" t="s">
        <v>69</v>
      </c>
      <c r="F4488" t="s">
        <v>50</v>
      </c>
      <c r="G4488" t="s">
        <v>25</v>
      </c>
      <c r="H4488" t="s">
        <v>2814</v>
      </c>
      <c r="I4488" t="s">
        <v>169</v>
      </c>
      <c r="J4488" t="s">
        <v>13</v>
      </c>
      <c r="K4488" t="s">
        <v>506</v>
      </c>
      <c r="L4488" t="s">
        <v>30</v>
      </c>
      <c r="N4488" t="str">
        <f>IF(ISBLANK(Sales[[#This Row],[return]]),"No",Sales[[#This Row],[return]])</f>
        <v>No</v>
      </c>
      <c r="O4488" s="2">
        <v>43291</v>
      </c>
      <c r="P4488" s="8" t="str">
        <f>TEXT(DAY(Sales[[#This Row],[OrderDate]]),"ddd")</f>
        <v>Tue</v>
      </c>
      <c r="Q4488" s="8" t="str">
        <f>TEXT(MONTH(Sales[[#This Row],[ShipDate]])*29,"mmm")</f>
        <v>Jul</v>
      </c>
      <c r="R4488">
        <v>712</v>
      </c>
      <c r="S4488" t="s">
        <v>793</v>
      </c>
      <c r="T4488" t="s">
        <v>28</v>
      </c>
      <c r="U4488">
        <v>85364</v>
      </c>
      <c r="V4488" s="1">
        <v>0.7</v>
      </c>
      <c r="W4488">
        <v>-36</v>
      </c>
      <c r="X4488">
        <v>6</v>
      </c>
      <c r="Y4488">
        <v>45</v>
      </c>
      <c r="AD4488"/>
    </row>
    <row r="4489" spans="1:30" x14ac:dyDescent="0.25">
      <c r="A4489" t="s">
        <v>10</v>
      </c>
      <c r="B4489" s="2">
        <v>43146</v>
      </c>
      <c r="C4489" s="35">
        <f>YEAR(Sales[[#This Row],[ShipDate]])</f>
        <v>2018</v>
      </c>
      <c r="D4489" t="s">
        <v>113</v>
      </c>
      <c r="E4489" t="s">
        <v>18</v>
      </c>
      <c r="F4489" t="s">
        <v>43</v>
      </c>
      <c r="G4489" t="s">
        <v>11</v>
      </c>
      <c r="H4489" t="s">
        <v>1149</v>
      </c>
      <c r="I4489" t="s">
        <v>1150</v>
      </c>
      <c r="J4489" t="s">
        <v>13</v>
      </c>
      <c r="K4489" t="s">
        <v>256</v>
      </c>
      <c r="L4489" t="s">
        <v>92</v>
      </c>
      <c r="N4489" t="str">
        <f>IF(ISBLANK(Sales[[#This Row],[return]]),"No",Sales[[#This Row],[return]])</f>
        <v>No</v>
      </c>
      <c r="O4489" s="2">
        <v>43145</v>
      </c>
      <c r="P4489" s="8" t="str">
        <f>TEXT(DAY(Sales[[#This Row],[OrderDate]]),"ddd")</f>
        <v>Sat</v>
      </c>
      <c r="Q4489" s="8" t="str">
        <f>TEXT(MONTH(Sales[[#This Row],[ShipDate]])*29,"mmm")</f>
        <v>Feb</v>
      </c>
      <c r="R4489">
        <v>1352</v>
      </c>
      <c r="S4489" t="s">
        <v>489</v>
      </c>
      <c r="T4489" t="s">
        <v>90</v>
      </c>
      <c r="U4489">
        <v>20735</v>
      </c>
      <c r="V4489" s="1">
        <v>0</v>
      </c>
      <c r="W4489">
        <v>5</v>
      </c>
      <c r="X4489">
        <v>6</v>
      </c>
      <c r="Y4489">
        <v>11</v>
      </c>
      <c r="AD4489"/>
    </row>
    <row r="4490" spans="1:30" x14ac:dyDescent="0.25">
      <c r="A4490" t="s">
        <v>10</v>
      </c>
      <c r="B4490" s="2">
        <v>43146</v>
      </c>
      <c r="C4490" s="35">
        <f>YEAR(Sales[[#This Row],[ShipDate]])</f>
        <v>2018</v>
      </c>
      <c r="D4490" t="s">
        <v>113</v>
      </c>
      <c r="E4490" t="s">
        <v>18</v>
      </c>
      <c r="F4490" t="s">
        <v>38</v>
      </c>
      <c r="G4490" t="s">
        <v>11</v>
      </c>
      <c r="H4490" t="s">
        <v>1149</v>
      </c>
      <c r="I4490" t="s">
        <v>1150</v>
      </c>
      <c r="J4490" t="s">
        <v>13</v>
      </c>
      <c r="K4490" t="s">
        <v>256</v>
      </c>
      <c r="L4490" t="s">
        <v>92</v>
      </c>
      <c r="N4490" t="str">
        <f>IF(ISBLANK(Sales[[#This Row],[return]]),"No",Sales[[#This Row],[return]])</f>
        <v>No</v>
      </c>
      <c r="O4490" s="2">
        <v>43145</v>
      </c>
      <c r="P4490" s="8" t="str">
        <f>TEXT(DAY(Sales[[#This Row],[OrderDate]]),"ddd")</f>
        <v>Sat</v>
      </c>
      <c r="Q4490" s="8" t="str">
        <f>TEXT(MONTH(Sales[[#This Row],[ShipDate]])*29,"mmm")</f>
        <v>Feb</v>
      </c>
      <c r="R4490">
        <v>312</v>
      </c>
      <c r="S4490" t="s">
        <v>1180</v>
      </c>
      <c r="T4490" t="s">
        <v>90</v>
      </c>
      <c r="U4490">
        <v>20735</v>
      </c>
      <c r="V4490" s="1">
        <v>0.3</v>
      </c>
      <c r="W4490">
        <v>-47</v>
      </c>
      <c r="X4490">
        <v>3</v>
      </c>
      <c r="Y4490">
        <v>550</v>
      </c>
      <c r="AD4490"/>
    </row>
    <row r="4491" spans="1:30" x14ac:dyDescent="0.25">
      <c r="A4491" t="s">
        <v>10</v>
      </c>
      <c r="B4491" s="2">
        <v>43146</v>
      </c>
      <c r="C4491" s="35">
        <f>YEAR(Sales[[#This Row],[ShipDate]])</f>
        <v>2018</v>
      </c>
      <c r="D4491" t="s">
        <v>113</v>
      </c>
      <c r="E4491" t="s">
        <v>18</v>
      </c>
      <c r="F4491" t="s">
        <v>59</v>
      </c>
      <c r="G4491" t="s">
        <v>25</v>
      </c>
      <c r="H4491" t="s">
        <v>1149</v>
      </c>
      <c r="I4491" t="s">
        <v>1150</v>
      </c>
      <c r="J4491" t="s">
        <v>13</v>
      </c>
      <c r="K4491" t="s">
        <v>256</v>
      </c>
      <c r="L4491" t="s">
        <v>92</v>
      </c>
      <c r="N4491" t="str">
        <f>IF(ISBLANK(Sales[[#This Row],[return]]),"No",Sales[[#This Row],[return]])</f>
        <v>No</v>
      </c>
      <c r="O4491" s="2">
        <v>43145</v>
      </c>
      <c r="P4491" s="8" t="str">
        <f>TEXT(DAY(Sales[[#This Row],[OrderDate]]),"ddd")</f>
        <v>Sat</v>
      </c>
      <c r="Q4491" s="8" t="str">
        <f>TEXT(MONTH(Sales[[#This Row],[ShipDate]])*29,"mmm")</f>
        <v>Feb</v>
      </c>
      <c r="R4491">
        <v>1658</v>
      </c>
      <c r="S4491" t="s">
        <v>1630</v>
      </c>
      <c r="T4491" t="s">
        <v>90</v>
      </c>
      <c r="U4491">
        <v>20735</v>
      </c>
      <c r="V4491" s="1">
        <v>0</v>
      </c>
      <c r="W4491">
        <v>2</v>
      </c>
      <c r="X4491">
        <v>1</v>
      </c>
      <c r="Y4491">
        <v>5</v>
      </c>
      <c r="AD4491"/>
    </row>
    <row r="4492" spans="1:30" x14ac:dyDescent="0.25">
      <c r="A4492" t="s">
        <v>10</v>
      </c>
      <c r="B4492" s="2">
        <v>43146</v>
      </c>
      <c r="C4492" s="35">
        <f>YEAR(Sales[[#This Row],[ShipDate]])</f>
        <v>2018</v>
      </c>
      <c r="D4492" t="s">
        <v>113</v>
      </c>
      <c r="E4492" t="s">
        <v>18</v>
      </c>
      <c r="F4492" t="s">
        <v>45</v>
      </c>
      <c r="G4492" t="s">
        <v>25</v>
      </c>
      <c r="H4492" t="s">
        <v>1149</v>
      </c>
      <c r="I4492" t="s">
        <v>1150</v>
      </c>
      <c r="J4492" t="s">
        <v>13</v>
      </c>
      <c r="K4492" t="s">
        <v>256</v>
      </c>
      <c r="L4492" t="s">
        <v>92</v>
      </c>
      <c r="N4492" t="str">
        <f>IF(ISBLANK(Sales[[#This Row],[return]]),"No",Sales[[#This Row],[return]])</f>
        <v>No</v>
      </c>
      <c r="O4492" s="2">
        <v>43145</v>
      </c>
      <c r="P4492" s="8" t="str">
        <f>TEXT(DAY(Sales[[#This Row],[OrderDate]]),"ddd")</f>
        <v>Sat</v>
      </c>
      <c r="Q4492" s="8" t="str">
        <f>TEXT(MONTH(Sales[[#This Row],[ShipDate]])*29,"mmm")</f>
        <v>Feb</v>
      </c>
      <c r="R4492">
        <v>541</v>
      </c>
      <c r="S4492" t="s">
        <v>1696</v>
      </c>
      <c r="T4492" t="s">
        <v>90</v>
      </c>
      <c r="U4492">
        <v>20735</v>
      </c>
      <c r="V4492" s="1">
        <v>0</v>
      </c>
      <c r="W4492">
        <v>2</v>
      </c>
      <c r="X4492">
        <v>3</v>
      </c>
      <c r="Y4492">
        <v>8</v>
      </c>
      <c r="AD4492"/>
    </row>
    <row r="4493" spans="1:30" x14ac:dyDescent="0.25">
      <c r="A4493" t="s">
        <v>24</v>
      </c>
      <c r="B4493" s="2">
        <v>43423</v>
      </c>
      <c r="C4493" s="35">
        <f>YEAR(Sales[[#This Row],[ShipDate]])</f>
        <v>2018</v>
      </c>
      <c r="D4493" t="s">
        <v>36</v>
      </c>
      <c r="E4493" t="s">
        <v>18</v>
      </c>
      <c r="F4493" t="s">
        <v>50</v>
      </c>
      <c r="G4493" t="s">
        <v>25</v>
      </c>
      <c r="H4493" t="s">
        <v>837</v>
      </c>
      <c r="I4493" t="s">
        <v>169</v>
      </c>
      <c r="J4493" t="s">
        <v>13</v>
      </c>
      <c r="K4493" t="s">
        <v>1255</v>
      </c>
      <c r="L4493" t="s">
        <v>30</v>
      </c>
      <c r="N4493" t="str">
        <f>IF(ISBLANK(Sales[[#This Row],[return]]),"No",Sales[[#This Row],[return]])</f>
        <v>No</v>
      </c>
      <c r="O4493" s="2">
        <v>43416</v>
      </c>
      <c r="P4493" s="8" t="str">
        <f>TEXT(DAY(Sales[[#This Row],[OrderDate]]),"ddd")</f>
        <v>Thu</v>
      </c>
      <c r="Q4493" s="8" t="str">
        <f>TEXT(MONTH(Sales[[#This Row],[ShipDate]])*29,"mmm")</f>
        <v>Nov</v>
      </c>
      <c r="R4493">
        <v>241</v>
      </c>
      <c r="S4493" t="s">
        <v>1722</v>
      </c>
      <c r="T4493" t="s">
        <v>28</v>
      </c>
      <c r="U4493">
        <v>85204</v>
      </c>
      <c r="V4493" s="1">
        <v>0.7</v>
      </c>
      <c r="W4493">
        <v>-5</v>
      </c>
      <c r="X4493">
        <v>5</v>
      </c>
      <c r="Y4493">
        <v>6</v>
      </c>
      <c r="AD4493"/>
    </row>
    <row r="4494" spans="1:30" x14ac:dyDescent="0.25">
      <c r="A4494" t="s">
        <v>24</v>
      </c>
      <c r="B4494" s="2">
        <v>43423</v>
      </c>
      <c r="C4494" s="35">
        <f>YEAR(Sales[[#This Row],[ShipDate]])</f>
        <v>2018</v>
      </c>
      <c r="D4494" t="s">
        <v>36</v>
      </c>
      <c r="E4494" t="s">
        <v>18</v>
      </c>
      <c r="F4494" t="s">
        <v>50</v>
      </c>
      <c r="G4494" t="s">
        <v>25</v>
      </c>
      <c r="H4494" t="s">
        <v>837</v>
      </c>
      <c r="I4494" t="s">
        <v>169</v>
      </c>
      <c r="J4494" t="s">
        <v>13</v>
      </c>
      <c r="K4494" t="s">
        <v>1255</v>
      </c>
      <c r="L4494" t="s">
        <v>30</v>
      </c>
      <c r="N4494" t="str">
        <f>IF(ISBLANK(Sales[[#This Row],[return]]),"No",Sales[[#This Row],[return]])</f>
        <v>No</v>
      </c>
      <c r="O4494" s="2">
        <v>43416</v>
      </c>
      <c r="P4494" s="8" t="str">
        <f>TEXT(DAY(Sales[[#This Row],[OrderDate]]),"ddd")</f>
        <v>Thu</v>
      </c>
      <c r="Q4494" s="8" t="str">
        <f>TEXT(MONTH(Sales[[#This Row],[ShipDate]])*29,"mmm")</f>
        <v>Nov</v>
      </c>
      <c r="R4494">
        <v>1364</v>
      </c>
      <c r="S4494" t="s">
        <v>498</v>
      </c>
      <c r="T4494" t="s">
        <v>28</v>
      </c>
      <c r="U4494">
        <v>85204</v>
      </c>
      <c r="V4494" s="1">
        <v>0.7</v>
      </c>
      <c r="W4494">
        <v>-3</v>
      </c>
      <c r="X4494">
        <v>7</v>
      </c>
      <c r="Y4494">
        <v>4</v>
      </c>
      <c r="AD4494"/>
    </row>
    <row r="4495" spans="1:30" x14ac:dyDescent="0.25">
      <c r="A4495" t="s">
        <v>24</v>
      </c>
      <c r="B4495" s="2">
        <v>43423</v>
      </c>
      <c r="C4495" s="35">
        <f>YEAR(Sales[[#This Row],[ShipDate]])</f>
        <v>2018</v>
      </c>
      <c r="D4495" t="s">
        <v>36</v>
      </c>
      <c r="E4495" t="s">
        <v>18</v>
      </c>
      <c r="F4495" t="s">
        <v>99</v>
      </c>
      <c r="G4495" t="s">
        <v>46</v>
      </c>
      <c r="H4495" t="s">
        <v>837</v>
      </c>
      <c r="I4495" t="s">
        <v>169</v>
      </c>
      <c r="J4495" t="s">
        <v>13</v>
      </c>
      <c r="K4495" t="s">
        <v>1255</v>
      </c>
      <c r="L4495" t="s">
        <v>30</v>
      </c>
      <c r="N4495" t="str">
        <f>IF(ISBLANK(Sales[[#This Row],[return]]),"No",Sales[[#This Row],[return]])</f>
        <v>No</v>
      </c>
      <c r="O4495" s="2">
        <v>43416</v>
      </c>
      <c r="P4495" s="8" t="str">
        <f>TEXT(DAY(Sales[[#This Row],[OrderDate]]),"ddd")</f>
        <v>Thu</v>
      </c>
      <c r="Q4495" s="8" t="str">
        <f>TEXT(MONTH(Sales[[#This Row],[ShipDate]])*29,"mmm")</f>
        <v>Nov</v>
      </c>
      <c r="R4495">
        <v>1092</v>
      </c>
      <c r="S4495" t="s">
        <v>2383</v>
      </c>
      <c r="T4495" t="s">
        <v>28</v>
      </c>
      <c r="U4495">
        <v>85204</v>
      </c>
      <c r="V4495" s="1">
        <v>0.2</v>
      </c>
      <c r="W4495">
        <v>2</v>
      </c>
      <c r="X4495">
        <v>2</v>
      </c>
      <c r="Y4495">
        <v>32</v>
      </c>
      <c r="AD4495"/>
    </row>
    <row r="4496" spans="1:30" x14ac:dyDescent="0.25">
      <c r="A4496" t="s">
        <v>24</v>
      </c>
      <c r="B4496" s="2">
        <v>43375</v>
      </c>
      <c r="C4496" s="35">
        <f>YEAR(Sales[[#This Row],[ShipDate]])</f>
        <v>2018</v>
      </c>
      <c r="D4496" t="s">
        <v>113</v>
      </c>
      <c r="E4496" t="s">
        <v>31</v>
      </c>
      <c r="F4496" t="s">
        <v>33</v>
      </c>
      <c r="G4496" t="s">
        <v>25</v>
      </c>
      <c r="H4496" t="s">
        <v>88</v>
      </c>
      <c r="I4496" t="s">
        <v>93</v>
      </c>
      <c r="J4496" t="s">
        <v>13</v>
      </c>
      <c r="K4496" t="s">
        <v>2702</v>
      </c>
      <c r="L4496" t="s">
        <v>92</v>
      </c>
      <c r="N4496" t="str">
        <f>IF(ISBLANK(Sales[[#This Row],[return]]),"No",Sales[[#This Row],[return]])</f>
        <v>No</v>
      </c>
      <c r="O4496" s="2">
        <v>43372</v>
      </c>
      <c r="P4496" s="8" t="str">
        <f>TEXT(DAY(Sales[[#This Row],[OrderDate]]),"ddd")</f>
        <v>Sun</v>
      </c>
      <c r="Q4496" s="8" t="str">
        <f>TEXT(MONTH(Sales[[#This Row],[ShipDate]])*29,"mmm")</f>
        <v>Oct</v>
      </c>
      <c r="R4496">
        <v>191</v>
      </c>
      <c r="S4496" t="s">
        <v>1926</v>
      </c>
      <c r="T4496" t="s">
        <v>90</v>
      </c>
      <c r="U4496">
        <v>19140</v>
      </c>
      <c r="V4496" s="1">
        <v>0.2</v>
      </c>
      <c r="W4496">
        <v>5</v>
      </c>
      <c r="X4496">
        <v>4</v>
      </c>
      <c r="Y4496">
        <v>16</v>
      </c>
      <c r="AD4496"/>
    </row>
    <row r="4497" spans="1:30" x14ac:dyDescent="0.25">
      <c r="A4497" t="s">
        <v>40</v>
      </c>
      <c r="B4497" s="2">
        <v>43379</v>
      </c>
      <c r="C4497" s="35">
        <f>YEAR(Sales[[#This Row],[ShipDate]])</f>
        <v>2018</v>
      </c>
      <c r="D4497" t="s">
        <v>36</v>
      </c>
      <c r="E4497" t="s">
        <v>31</v>
      </c>
      <c r="F4497" t="s">
        <v>52</v>
      </c>
      <c r="G4497" t="s">
        <v>25</v>
      </c>
      <c r="H4497" t="s">
        <v>146</v>
      </c>
      <c r="I4497" t="s">
        <v>149</v>
      </c>
      <c r="J4497" t="s">
        <v>13</v>
      </c>
      <c r="K4497" t="s">
        <v>2749</v>
      </c>
      <c r="L4497" t="s">
        <v>92</v>
      </c>
      <c r="N4497" t="str">
        <f>IF(ISBLANK(Sales[[#This Row],[return]]),"No",Sales[[#This Row],[return]])</f>
        <v>No</v>
      </c>
      <c r="O4497" s="2">
        <v>43375</v>
      </c>
      <c r="P4497" s="8" t="str">
        <f>TEXT(DAY(Sales[[#This Row],[OrderDate]]),"ddd")</f>
        <v>Mon</v>
      </c>
      <c r="Q4497" s="8" t="str">
        <f>TEXT(MONTH(Sales[[#This Row],[ShipDate]])*29,"mmm")</f>
        <v>Oct</v>
      </c>
      <c r="R4497">
        <v>950</v>
      </c>
      <c r="S4497" t="s">
        <v>992</v>
      </c>
      <c r="T4497" t="s">
        <v>90</v>
      </c>
      <c r="U4497">
        <v>10024</v>
      </c>
      <c r="V4497" s="1">
        <v>0</v>
      </c>
      <c r="W4497">
        <v>17</v>
      </c>
      <c r="X4497">
        <v>3</v>
      </c>
      <c r="Y4497">
        <v>61</v>
      </c>
      <c r="AD4497"/>
    </row>
    <row r="4498" spans="1:30" x14ac:dyDescent="0.25">
      <c r="A4498" t="s">
        <v>24</v>
      </c>
      <c r="B4498" s="2">
        <v>43446</v>
      </c>
      <c r="C4498" s="35">
        <f>YEAR(Sales[[#This Row],[ShipDate]])</f>
        <v>2018</v>
      </c>
      <c r="D4498" t="s">
        <v>19</v>
      </c>
      <c r="E4498" t="s">
        <v>31</v>
      </c>
      <c r="F4498" t="s">
        <v>48</v>
      </c>
      <c r="G4498" t="s">
        <v>46</v>
      </c>
      <c r="H4498" t="s">
        <v>221</v>
      </c>
      <c r="I4498" t="s">
        <v>129</v>
      </c>
      <c r="J4498" t="s">
        <v>13</v>
      </c>
      <c r="K4498" t="s">
        <v>2711</v>
      </c>
      <c r="L4498" t="s">
        <v>68</v>
      </c>
      <c r="N4498" t="str">
        <f>IF(ISBLANK(Sales[[#This Row],[return]]),"No",Sales[[#This Row],[return]])</f>
        <v>No</v>
      </c>
      <c r="O4498" s="2">
        <v>43442</v>
      </c>
      <c r="P4498" s="8" t="str">
        <f>TEXT(DAY(Sales[[#This Row],[OrderDate]]),"ddd")</f>
        <v>Sun</v>
      </c>
      <c r="Q4498" s="8" t="str">
        <f>TEXT(MONTH(Sales[[#This Row],[ShipDate]])*29,"mmm")</f>
        <v>Dec</v>
      </c>
      <c r="R4498">
        <v>1106</v>
      </c>
      <c r="S4498" t="s">
        <v>820</v>
      </c>
      <c r="T4498" t="s">
        <v>66</v>
      </c>
      <c r="U4498">
        <v>55106</v>
      </c>
      <c r="V4498" s="1">
        <v>0</v>
      </c>
      <c r="W4498">
        <v>2</v>
      </c>
      <c r="X4498">
        <v>5</v>
      </c>
      <c r="Y4498">
        <v>115</v>
      </c>
      <c r="AD4498"/>
    </row>
    <row r="4499" spans="1:30" x14ac:dyDescent="0.25">
      <c r="A4499" t="s">
        <v>40</v>
      </c>
      <c r="B4499" s="2">
        <v>43107</v>
      </c>
      <c r="C4499" s="35">
        <f>YEAR(Sales[[#This Row],[ShipDate]])</f>
        <v>2018</v>
      </c>
      <c r="D4499" t="s">
        <v>19</v>
      </c>
      <c r="E4499" t="s">
        <v>31</v>
      </c>
      <c r="F4499" t="s">
        <v>45</v>
      </c>
      <c r="G4499" t="s">
        <v>25</v>
      </c>
      <c r="H4499" t="s">
        <v>706</v>
      </c>
      <c r="I4499" t="s">
        <v>37</v>
      </c>
      <c r="J4499" t="s">
        <v>13</v>
      </c>
      <c r="K4499" t="s">
        <v>1086</v>
      </c>
      <c r="L4499" t="s">
        <v>17</v>
      </c>
      <c r="N4499" t="str">
        <f>IF(ISBLANK(Sales[[#This Row],[return]]),"No",Sales[[#This Row],[return]])</f>
        <v>No</v>
      </c>
      <c r="O4499" s="2">
        <v>43105</v>
      </c>
      <c r="P4499" s="8" t="str">
        <f>TEXT(DAY(Sales[[#This Row],[OrderDate]]),"ddd")</f>
        <v>Thu</v>
      </c>
      <c r="Q4499" s="8" t="str">
        <f>TEXT(MONTH(Sales[[#This Row],[ShipDate]])*29,"mmm")</f>
        <v>Jan</v>
      </c>
      <c r="R4499">
        <v>1153</v>
      </c>
      <c r="S4499" t="s">
        <v>2805</v>
      </c>
      <c r="T4499" t="s">
        <v>15</v>
      </c>
      <c r="U4499">
        <v>32216</v>
      </c>
      <c r="V4499" s="1">
        <v>0.2</v>
      </c>
      <c r="W4499">
        <v>1</v>
      </c>
      <c r="X4499">
        <v>2</v>
      </c>
      <c r="Y4499">
        <v>5</v>
      </c>
      <c r="AD4499"/>
    </row>
    <row r="4500" spans="1:30" x14ac:dyDescent="0.25">
      <c r="A4500" t="s">
        <v>40</v>
      </c>
      <c r="B4500" s="2">
        <v>43107</v>
      </c>
      <c r="C4500" s="35">
        <f>YEAR(Sales[[#This Row],[ShipDate]])</f>
        <v>2018</v>
      </c>
      <c r="D4500" t="s">
        <v>19</v>
      </c>
      <c r="E4500" t="s">
        <v>31</v>
      </c>
      <c r="F4500" t="s">
        <v>48</v>
      </c>
      <c r="G4500" t="s">
        <v>46</v>
      </c>
      <c r="H4500" t="s">
        <v>706</v>
      </c>
      <c r="I4500" t="s">
        <v>37</v>
      </c>
      <c r="J4500" t="s">
        <v>13</v>
      </c>
      <c r="K4500" t="s">
        <v>1086</v>
      </c>
      <c r="L4500" t="s">
        <v>17</v>
      </c>
      <c r="N4500" t="str">
        <f>IF(ISBLANK(Sales[[#This Row],[return]]),"No",Sales[[#This Row],[return]])</f>
        <v>No</v>
      </c>
      <c r="O4500" s="2">
        <v>43105</v>
      </c>
      <c r="P4500" s="8" t="str">
        <f>TEXT(DAY(Sales[[#This Row],[OrderDate]]),"ddd")</f>
        <v>Thu</v>
      </c>
      <c r="Q4500" s="8" t="str">
        <f>TEXT(MONTH(Sales[[#This Row],[ShipDate]])*29,"mmm")</f>
        <v>Jan</v>
      </c>
      <c r="R4500">
        <v>1001</v>
      </c>
      <c r="S4500" t="s">
        <v>2465</v>
      </c>
      <c r="T4500" t="s">
        <v>15</v>
      </c>
      <c r="U4500">
        <v>32216</v>
      </c>
      <c r="V4500" s="1">
        <v>0.2</v>
      </c>
      <c r="W4500">
        <v>5</v>
      </c>
      <c r="X4500">
        <v>2</v>
      </c>
      <c r="Y4500">
        <v>59</v>
      </c>
      <c r="AD4500"/>
    </row>
    <row r="4501" spans="1:30" x14ac:dyDescent="0.25">
      <c r="A4501" t="s">
        <v>40</v>
      </c>
      <c r="B4501" s="2">
        <v>43107</v>
      </c>
      <c r="C4501" s="35">
        <f>YEAR(Sales[[#This Row],[ShipDate]])</f>
        <v>2018</v>
      </c>
      <c r="D4501" t="s">
        <v>19</v>
      </c>
      <c r="E4501" t="s">
        <v>31</v>
      </c>
      <c r="F4501" t="s">
        <v>99</v>
      </c>
      <c r="G4501" t="s">
        <v>46</v>
      </c>
      <c r="H4501" t="s">
        <v>706</v>
      </c>
      <c r="I4501" t="s">
        <v>37</v>
      </c>
      <c r="J4501" t="s">
        <v>13</v>
      </c>
      <c r="K4501" t="s">
        <v>1086</v>
      </c>
      <c r="L4501" t="s">
        <v>17</v>
      </c>
      <c r="N4501" t="str">
        <f>IF(ISBLANK(Sales[[#This Row],[return]]),"No",Sales[[#This Row],[return]])</f>
        <v>No</v>
      </c>
      <c r="O4501" s="2">
        <v>43105</v>
      </c>
      <c r="P4501" s="8" t="str">
        <f>TEXT(DAY(Sales[[#This Row],[OrderDate]]),"ddd")</f>
        <v>Thu</v>
      </c>
      <c r="Q4501" s="8" t="str">
        <f>TEXT(MONTH(Sales[[#This Row],[ShipDate]])*29,"mmm")</f>
        <v>Jan</v>
      </c>
      <c r="R4501">
        <v>1023</v>
      </c>
      <c r="S4501" t="s">
        <v>2399</v>
      </c>
      <c r="T4501" t="s">
        <v>15</v>
      </c>
      <c r="U4501">
        <v>32216</v>
      </c>
      <c r="V4501" s="1">
        <v>0.2</v>
      </c>
      <c r="W4501">
        <v>41</v>
      </c>
      <c r="X4501">
        <v>6</v>
      </c>
      <c r="Y4501">
        <v>191</v>
      </c>
      <c r="AD4501"/>
    </row>
    <row r="4502" spans="1:30" x14ac:dyDescent="0.25">
      <c r="A4502" t="s">
        <v>40</v>
      </c>
      <c r="B4502" s="2">
        <v>43368</v>
      </c>
      <c r="C4502" s="35">
        <f>YEAR(Sales[[#This Row],[ShipDate]])</f>
        <v>2018</v>
      </c>
      <c r="D4502" t="s">
        <v>36</v>
      </c>
      <c r="E4502" t="s">
        <v>31</v>
      </c>
      <c r="F4502" t="s">
        <v>23</v>
      </c>
      <c r="G4502" t="s">
        <v>11</v>
      </c>
      <c r="H4502" t="s">
        <v>1577</v>
      </c>
      <c r="I4502" t="s">
        <v>58</v>
      </c>
      <c r="J4502" t="s">
        <v>13</v>
      </c>
      <c r="K4502" t="s">
        <v>2659</v>
      </c>
      <c r="L4502" t="s">
        <v>17</v>
      </c>
      <c r="N4502" t="str">
        <f>IF(ISBLANK(Sales[[#This Row],[return]]),"No",Sales[[#This Row],[return]])</f>
        <v>No</v>
      </c>
      <c r="O4502" s="2">
        <v>43363</v>
      </c>
      <c r="P4502" s="8" t="str">
        <f>TEXT(DAY(Sales[[#This Row],[OrderDate]]),"ddd")</f>
        <v>Fri</v>
      </c>
      <c r="Q4502" s="8" t="str">
        <f>TEXT(MONTH(Sales[[#This Row],[ShipDate]])*29,"mmm")</f>
        <v>Sep</v>
      </c>
      <c r="R4502">
        <v>755</v>
      </c>
      <c r="S4502" t="s">
        <v>1310</v>
      </c>
      <c r="T4502" t="s">
        <v>15</v>
      </c>
      <c r="U4502">
        <v>27405</v>
      </c>
      <c r="V4502" s="1">
        <v>0.2</v>
      </c>
      <c r="W4502">
        <v>-11</v>
      </c>
      <c r="X4502">
        <v>1</v>
      </c>
      <c r="Y4502">
        <v>98</v>
      </c>
      <c r="AD4502"/>
    </row>
    <row r="4503" spans="1:30" x14ac:dyDescent="0.25">
      <c r="A4503" t="s">
        <v>40</v>
      </c>
      <c r="B4503" s="2">
        <v>43368</v>
      </c>
      <c r="C4503" s="35">
        <f>YEAR(Sales[[#This Row],[ShipDate]])</f>
        <v>2018</v>
      </c>
      <c r="D4503" t="s">
        <v>36</v>
      </c>
      <c r="E4503" t="s">
        <v>31</v>
      </c>
      <c r="F4503" t="s">
        <v>43</v>
      </c>
      <c r="G4503" t="s">
        <v>11</v>
      </c>
      <c r="H4503" t="s">
        <v>1577</v>
      </c>
      <c r="I4503" t="s">
        <v>58</v>
      </c>
      <c r="J4503" t="s">
        <v>13</v>
      </c>
      <c r="K4503" t="s">
        <v>2659</v>
      </c>
      <c r="L4503" t="s">
        <v>17</v>
      </c>
      <c r="N4503" t="str">
        <f>IF(ISBLANK(Sales[[#This Row],[return]]),"No",Sales[[#This Row],[return]])</f>
        <v>No</v>
      </c>
      <c r="O4503" s="2">
        <v>43363</v>
      </c>
      <c r="P4503" s="8" t="str">
        <f>TEXT(DAY(Sales[[#This Row],[OrderDate]]),"ddd")</f>
        <v>Fri</v>
      </c>
      <c r="Q4503" s="8" t="str">
        <f>TEXT(MONTH(Sales[[#This Row],[ShipDate]])*29,"mmm")</f>
        <v>Sep</v>
      </c>
      <c r="R4503">
        <v>482</v>
      </c>
      <c r="S4503" t="s">
        <v>1124</v>
      </c>
      <c r="T4503" t="s">
        <v>15</v>
      </c>
      <c r="U4503">
        <v>27405</v>
      </c>
      <c r="V4503" s="1">
        <v>0.2</v>
      </c>
      <c r="W4503">
        <v>1</v>
      </c>
      <c r="X4503">
        <v>2</v>
      </c>
      <c r="Y4503">
        <v>17</v>
      </c>
      <c r="AD4503"/>
    </row>
    <row r="4504" spans="1:30" x14ac:dyDescent="0.25">
      <c r="A4504" t="s">
        <v>40</v>
      </c>
      <c r="B4504" s="2">
        <v>43178</v>
      </c>
      <c r="C4504" s="35">
        <f>YEAR(Sales[[#This Row],[ShipDate]])</f>
        <v>2018</v>
      </c>
      <c r="D4504" t="s">
        <v>19</v>
      </c>
      <c r="E4504" t="s">
        <v>18</v>
      </c>
      <c r="F4504" t="s">
        <v>48</v>
      </c>
      <c r="G4504" t="s">
        <v>46</v>
      </c>
      <c r="H4504" t="s">
        <v>79</v>
      </c>
      <c r="I4504" t="s">
        <v>32</v>
      </c>
      <c r="J4504" t="s">
        <v>13</v>
      </c>
      <c r="K4504" t="s">
        <v>1178</v>
      </c>
      <c r="L4504" t="s">
        <v>30</v>
      </c>
      <c r="N4504" t="str">
        <f>IF(ISBLANK(Sales[[#This Row],[return]]),"No",Sales[[#This Row],[return]])</f>
        <v>No</v>
      </c>
      <c r="O4504" s="2">
        <v>43176</v>
      </c>
      <c r="P4504" s="8" t="str">
        <f>TEXT(DAY(Sales[[#This Row],[OrderDate]]),"ddd")</f>
        <v>Tue</v>
      </c>
      <c r="Q4504" s="8" t="str">
        <f>TEXT(MONTH(Sales[[#This Row],[ShipDate]])*29,"mmm")</f>
        <v>Mar</v>
      </c>
      <c r="R4504">
        <v>893</v>
      </c>
      <c r="S4504" t="s">
        <v>901</v>
      </c>
      <c r="T4504" t="s">
        <v>28</v>
      </c>
      <c r="U4504">
        <v>94109</v>
      </c>
      <c r="V4504" s="1">
        <v>0.2</v>
      </c>
      <c r="W4504">
        <v>-20</v>
      </c>
      <c r="X4504">
        <v>2</v>
      </c>
      <c r="Y4504">
        <v>85</v>
      </c>
      <c r="AD4504"/>
    </row>
    <row r="4505" spans="1:30" x14ac:dyDescent="0.25">
      <c r="A4505" t="s">
        <v>40</v>
      </c>
      <c r="B4505" s="2">
        <v>43422</v>
      </c>
      <c r="C4505" s="35">
        <f>YEAR(Sales[[#This Row],[ShipDate]])</f>
        <v>2018</v>
      </c>
      <c r="D4505" t="s">
        <v>36</v>
      </c>
      <c r="E4505" t="s">
        <v>18</v>
      </c>
      <c r="F4505" t="s">
        <v>50</v>
      </c>
      <c r="G4505" t="s">
        <v>25</v>
      </c>
      <c r="H4505" t="s">
        <v>107</v>
      </c>
      <c r="I4505" t="s">
        <v>70</v>
      </c>
      <c r="J4505" t="s">
        <v>13</v>
      </c>
      <c r="K4505" t="s">
        <v>458</v>
      </c>
      <c r="L4505" t="s">
        <v>68</v>
      </c>
      <c r="N4505" t="str">
        <f>IF(ISBLANK(Sales[[#This Row],[return]]),"No",Sales[[#This Row],[return]])</f>
        <v>No</v>
      </c>
      <c r="O4505" s="2">
        <v>43418</v>
      </c>
      <c r="P4505" s="8" t="str">
        <f>TEXT(DAY(Sales[[#This Row],[OrderDate]]),"ddd")</f>
        <v>Sat</v>
      </c>
      <c r="Q4505" s="8" t="str">
        <f>TEXT(MONTH(Sales[[#This Row],[ShipDate]])*29,"mmm")</f>
        <v>Nov</v>
      </c>
      <c r="R4505">
        <v>327</v>
      </c>
      <c r="S4505" t="s">
        <v>1751</v>
      </c>
      <c r="T4505" t="s">
        <v>66</v>
      </c>
      <c r="U4505">
        <v>77041</v>
      </c>
      <c r="V4505" s="1">
        <v>0.8</v>
      </c>
      <c r="W4505">
        <v>-4</v>
      </c>
      <c r="X4505">
        <v>2</v>
      </c>
      <c r="Y4505">
        <v>2</v>
      </c>
      <c r="AD4505"/>
    </row>
    <row r="4506" spans="1:30" x14ac:dyDescent="0.25">
      <c r="A4506" t="s">
        <v>10</v>
      </c>
      <c r="B4506" s="2">
        <v>43402</v>
      </c>
      <c r="C4506" s="35">
        <f>YEAR(Sales[[#This Row],[ShipDate]])</f>
        <v>2018</v>
      </c>
      <c r="D4506" t="s">
        <v>113</v>
      </c>
      <c r="E4506" t="s">
        <v>31</v>
      </c>
      <c r="F4506" t="s">
        <v>59</v>
      </c>
      <c r="G4506" t="s">
        <v>25</v>
      </c>
      <c r="H4506" t="s">
        <v>79</v>
      </c>
      <c r="I4506" t="s">
        <v>32</v>
      </c>
      <c r="J4506" t="s">
        <v>13</v>
      </c>
      <c r="K4506" t="s">
        <v>626</v>
      </c>
      <c r="L4506" t="s">
        <v>30</v>
      </c>
      <c r="M4506" t="s">
        <v>82</v>
      </c>
      <c r="N4506" t="str">
        <f>IF(ISBLANK(Sales[[#This Row],[return]]),"No",Sales[[#This Row],[return]])</f>
        <v>Yes</v>
      </c>
      <c r="O4506" s="2">
        <v>43401</v>
      </c>
      <c r="P4506" s="8" t="str">
        <f>TEXT(DAY(Sales[[#This Row],[OrderDate]]),"ddd")</f>
        <v>Sat</v>
      </c>
      <c r="Q4506" s="8" t="str">
        <f>TEXT(MONTH(Sales[[#This Row],[ShipDate]])*29,"mmm")</f>
        <v>Oct</v>
      </c>
      <c r="R4506">
        <v>1482</v>
      </c>
      <c r="S4506" t="s">
        <v>627</v>
      </c>
      <c r="T4506" t="s">
        <v>28</v>
      </c>
      <c r="U4506">
        <v>94109</v>
      </c>
      <c r="V4506" s="1">
        <v>0</v>
      </c>
      <c r="W4506">
        <v>25</v>
      </c>
      <c r="X4506">
        <v>7</v>
      </c>
      <c r="Y4506">
        <v>51</v>
      </c>
      <c r="AD4506"/>
    </row>
    <row r="4507" spans="1:30" x14ac:dyDescent="0.25">
      <c r="A4507" t="s">
        <v>10</v>
      </c>
      <c r="B4507" s="2">
        <v>43402</v>
      </c>
      <c r="C4507" s="35">
        <f>YEAR(Sales[[#This Row],[ShipDate]])</f>
        <v>2018</v>
      </c>
      <c r="D4507" t="s">
        <v>113</v>
      </c>
      <c r="E4507" t="s">
        <v>31</v>
      </c>
      <c r="F4507" t="s">
        <v>50</v>
      </c>
      <c r="G4507" t="s">
        <v>25</v>
      </c>
      <c r="H4507" t="s">
        <v>79</v>
      </c>
      <c r="I4507" t="s">
        <v>32</v>
      </c>
      <c r="J4507" t="s">
        <v>13</v>
      </c>
      <c r="K4507" t="s">
        <v>626</v>
      </c>
      <c r="L4507" t="s">
        <v>30</v>
      </c>
      <c r="M4507" t="s">
        <v>82</v>
      </c>
      <c r="N4507" t="str">
        <f>IF(ISBLANK(Sales[[#This Row],[return]]),"No",Sales[[#This Row],[return]])</f>
        <v>Yes</v>
      </c>
      <c r="O4507" s="2">
        <v>43401</v>
      </c>
      <c r="P4507" s="8" t="str">
        <f>TEXT(DAY(Sales[[#This Row],[OrderDate]]),"ddd")</f>
        <v>Sat</v>
      </c>
      <c r="Q4507" s="8" t="str">
        <f>TEXT(MONTH(Sales[[#This Row],[ShipDate]])*29,"mmm")</f>
        <v>Oct</v>
      </c>
      <c r="R4507">
        <v>1492</v>
      </c>
      <c r="S4507" t="s">
        <v>3159</v>
      </c>
      <c r="T4507" t="s">
        <v>28</v>
      </c>
      <c r="U4507">
        <v>94109</v>
      </c>
      <c r="V4507" s="1">
        <v>0.2</v>
      </c>
      <c r="W4507">
        <v>17</v>
      </c>
      <c r="X4507">
        <v>3</v>
      </c>
      <c r="Y4507">
        <v>50</v>
      </c>
      <c r="AD4507"/>
    </row>
    <row r="4508" spans="1:30" x14ac:dyDescent="0.25">
      <c r="A4508" t="s">
        <v>24</v>
      </c>
      <c r="B4508" s="2">
        <v>43205</v>
      </c>
      <c r="C4508" s="35">
        <f>YEAR(Sales[[#This Row],[ShipDate]])</f>
        <v>2018</v>
      </c>
      <c r="D4508" t="s">
        <v>36</v>
      </c>
      <c r="E4508" t="s">
        <v>69</v>
      </c>
      <c r="F4508" t="s">
        <v>43</v>
      </c>
      <c r="G4508" t="s">
        <v>11</v>
      </c>
      <c r="H4508" t="s">
        <v>2543</v>
      </c>
      <c r="I4508" t="s">
        <v>786</v>
      </c>
      <c r="J4508" t="s">
        <v>13</v>
      </c>
      <c r="K4508" t="s">
        <v>1038</v>
      </c>
      <c r="L4508" t="s">
        <v>17</v>
      </c>
      <c r="N4508" t="str">
        <f>IF(ISBLANK(Sales[[#This Row],[return]]),"No",Sales[[#This Row],[return]])</f>
        <v>No</v>
      </c>
      <c r="O4508" s="2">
        <v>43198</v>
      </c>
      <c r="P4508" s="8" t="str">
        <f>TEXT(DAY(Sales[[#This Row],[OrderDate]]),"ddd")</f>
        <v>Sun</v>
      </c>
      <c r="Q4508" s="8" t="str">
        <f>TEXT(MONTH(Sales[[#This Row],[ShipDate]])*29,"mmm")</f>
        <v>Apr</v>
      </c>
      <c r="R4508">
        <v>585</v>
      </c>
      <c r="S4508" t="s">
        <v>1282</v>
      </c>
      <c r="T4508" t="s">
        <v>15</v>
      </c>
      <c r="U4508">
        <v>71901</v>
      </c>
      <c r="V4508" s="1">
        <v>0</v>
      </c>
      <c r="W4508">
        <v>32</v>
      </c>
      <c r="X4508">
        <v>4</v>
      </c>
      <c r="Y4508">
        <v>160</v>
      </c>
      <c r="AD4508"/>
    </row>
    <row r="4509" spans="1:30" x14ac:dyDescent="0.25">
      <c r="A4509" t="s">
        <v>24</v>
      </c>
      <c r="B4509" s="2">
        <v>43205</v>
      </c>
      <c r="C4509" s="35">
        <f>YEAR(Sales[[#This Row],[ShipDate]])</f>
        <v>2018</v>
      </c>
      <c r="D4509" t="s">
        <v>36</v>
      </c>
      <c r="E4509" t="s">
        <v>69</v>
      </c>
      <c r="F4509" t="s">
        <v>59</v>
      </c>
      <c r="G4509" t="s">
        <v>25</v>
      </c>
      <c r="H4509" t="s">
        <v>2543</v>
      </c>
      <c r="I4509" t="s">
        <v>786</v>
      </c>
      <c r="J4509" t="s">
        <v>13</v>
      </c>
      <c r="K4509" t="s">
        <v>1038</v>
      </c>
      <c r="L4509" t="s">
        <v>17</v>
      </c>
      <c r="N4509" t="str">
        <f>IF(ISBLANK(Sales[[#This Row],[return]]),"No",Sales[[#This Row],[return]])</f>
        <v>No</v>
      </c>
      <c r="O4509" s="2">
        <v>43198</v>
      </c>
      <c r="P4509" s="8" t="str">
        <f>TEXT(DAY(Sales[[#This Row],[OrderDate]]),"ddd")</f>
        <v>Sun</v>
      </c>
      <c r="Q4509" s="8" t="str">
        <f>TEXT(MONTH(Sales[[#This Row],[ShipDate]])*29,"mmm")</f>
        <v>Apr</v>
      </c>
      <c r="R4509">
        <v>1793</v>
      </c>
      <c r="S4509" t="s">
        <v>965</v>
      </c>
      <c r="T4509" t="s">
        <v>15</v>
      </c>
      <c r="U4509">
        <v>71901</v>
      </c>
      <c r="V4509" s="1">
        <v>0</v>
      </c>
      <c r="W4509">
        <v>13</v>
      </c>
      <c r="X4509">
        <v>4</v>
      </c>
      <c r="Y4509">
        <v>26</v>
      </c>
      <c r="AD4509"/>
    </row>
    <row r="4510" spans="1:30" x14ac:dyDescent="0.25">
      <c r="A4510" t="s">
        <v>24</v>
      </c>
      <c r="B4510" s="2">
        <v>43205</v>
      </c>
      <c r="C4510" s="35">
        <f>YEAR(Sales[[#This Row],[ShipDate]])</f>
        <v>2018</v>
      </c>
      <c r="D4510" t="s">
        <v>36</v>
      </c>
      <c r="E4510" t="s">
        <v>69</v>
      </c>
      <c r="F4510" t="s">
        <v>150</v>
      </c>
      <c r="G4510" t="s">
        <v>25</v>
      </c>
      <c r="H4510" t="s">
        <v>2543</v>
      </c>
      <c r="I4510" t="s">
        <v>786</v>
      </c>
      <c r="J4510" t="s">
        <v>13</v>
      </c>
      <c r="K4510" t="s">
        <v>1038</v>
      </c>
      <c r="L4510" t="s">
        <v>17</v>
      </c>
      <c r="N4510" t="str">
        <f>IF(ISBLANK(Sales[[#This Row],[return]]),"No",Sales[[#This Row],[return]])</f>
        <v>No</v>
      </c>
      <c r="O4510" s="2">
        <v>43198</v>
      </c>
      <c r="P4510" s="8" t="str">
        <f>TEXT(DAY(Sales[[#This Row],[OrderDate]]),"ddd")</f>
        <v>Sun</v>
      </c>
      <c r="Q4510" s="8" t="str">
        <f>TEXT(MONTH(Sales[[#This Row],[ShipDate]])*29,"mmm")</f>
        <v>Apr</v>
      </c>
      <c r="R4510">
        <v>109</v>
      </c>
      <c r="S4510" t="s">
        <v>2017</v>
      </c>
      <c r="T4510" t="s">
        <v>15</v>
      </c>
      <c r="U4510">
        <v>71901</v>
      </c>
      <c r="V4510" s="1">
        <v>0</v>
      </c>
      <c r="W4510">
        <v>14</v>
      </c>
      <c r="X4510">
        <v>6</v>
      </c>
      <c r="Y4510">
        <v>30</v>
      </c>
      <c r="AD4510"/>
    </row>
    <row r="4511" spans="1:30" x14ac:dyDescent="0.25">
      <c r="A4511" t="s">
        <v>10</v>
      </c>
      <c r="B4511" s="2">
        <v>43254</v>
      </c>
      <c r="C4511" s="35">
        <f>YEAR(Sales[[#This Row],[ShipDate]])</f>
        <v>2018</v>
      </c>
      <c r="D4511" t="s">
        <v>36</v>
      </c>
      <c r="E4511" t="s">
        <v>18</v>
      </c>
      <c r="F4511" t="s">
        <v>52</v>
      </c>
      <c r="G4511" t="s">
        <v>25</v>
      </c>
      <c r="H4511" t="s">
        <v>26</v>
      </c>
      <c r="I4511" t="s">
        <v>32</v>
      </c>
      <c r="J4511" t="s">
        <v>13</v>
      </c>
      <c r="K4511" t="s">
        <v>246</v>
      </c>
      <c r="L4511" t="s">
        <v>30</v>
      </c>
      <c r="M4511" t="s">
        <v>82</v>
      </c>
      <c r="N4511" t="str">
        <f>IF(ISBLANK(Sales[[#This Row],[return]]),"No",Sales[[#This Row],[return]])</f>
        <v>Yes</v>
      </c>
      <c r="O4511" s="2">
        <v>43248</v>
      </c>
      <c r="P4511" s="8" t="str">
        <f>TEXT(DAY(Sales[[#This Row],[OrderDate]]),"ddd")</f>
        <v>Sat</v>
      </c>
      <c r="Q4511" s="8" t="str">
        <f>TEXT(MONTH(Sales[[#This Row],[ShipDate]])*29,"mmm")</f>
        <v>Jun</v>
      </c>
      <c r="R4511">
        <v>953</v>
      </c>
      <c r="S4511" t="s">
        <v>351</v>
      </c>
      <c r="T4511" t="s">
        <v>28</v>
      </c>
      <c r="U4511">
        <v>90004</v>
      </c>
      <c r="V4511" s="1">
        <v>0</v>
      </c>
      <c r="W4511">
        <v>79</v>
      </c>
      <c r="X4511">
        <v>2</v>
      </c>
      <c r="Y4511">
        <v>262</v>
      </c>
      <c r="AD4511"/>
    </row>
    <row r="4512" spans="1:30" x14ac:dyDescent="0.25">
      <c r="A4512" t="s">
        <v>10</v>
      </c>
      <c r="B4512" s="2">
        <v>43254</v>
      </c>
      <c r="C4512" s="35">
        <f>YEAR(Sales[[#This Row],[ShipDate]])</f>
        <v>2018</v>
      </c>
      <c r="D4512" t="s">
        <v>36</v>
      </c>
      <c r="E4512" t="s">
        <v>18</v>
      </c>
      <c r="F4512" t="s">
        <v>59</v>
      </c>
      <c r="G4512" t="s">
        <v>25</v>
      </c>
      <c r="H4512" t="s">
        <v>26</v>
      </c>
      <c r="I4512" t="s">
        <v>32</v>
      </c>
      <c r="J4512" t="s">
        <v>13</v>
      </c>
      <c r="K4512" t="s">
        <v>246</v>
      </c>
      <c r="L4512" t="s">
        <v>30</v>
      </c>
      <c r="M4512" t="s">
        <v>82</v>
      </c>
      <c r="N4512" t="str">
        <f>IF(ISBLANK(Sales[[#This Row],[return]]),"No",Sales[[#This Row],[return]])</f>
        <v>Yes</v>
      </c>
      <c r="O4512" s="2">
        <v>43248</v>
      </c>
      <c r="P4512" s="8" t="str">
        <f>TEXT(DAY(Sales[[#This Row],[OrderDate]]),"ddd")</f>
        <v>Sat</v>
      </c>
      <c r="Q4512" s="8" t="str">
        <f>TEXT(MONTH(Sales[[#This Row],[ShipDate]])*29,"mmm")</f>
        <v>Jun</v>
      </c>
      <c r="R4512">
        <v>1791</v>
      </c>
      <c r="S4512" t="s">
        <v>2818</v>
      </c>
      <c r="T4512" t="s">
        <v>28</v>
      </c>
      <c r="U4512">
        <v>90004</v>
      </c>
      <c r="V4512" s="1">
        <v>0</v>
      </c>
      <c r="W4512">
        <v>84</v>
      </c>
      <c r="X4512">
        <v>8</v>
      </c>
      <c r="Y4512">
        <v>183</v>
      </c>
      <c r="AD4512"/>
    </row>
    <row r="4513" spans="1:30" x14ac:dyDescent="0.25">
      <c r="A4513" t="s">
        <v>10</v>
      </c>
      <c r="B4513" s="2">
        <v>43254</v>
      </c>
      <c r="C4513" s="35">
        <f>YEAR(Sales[[#This Row],[ShipDate]])</f>
        <v>2018</v>
      </c>
      <c r="D4513" t="s">
        <v>36</v>
      </c>
      <c r="E4513" t="s">
        <v>18</v>
      </c>
      <c r="F4513" t="s">
        <v>50</v>
      </c>
      <c r="G4513" t="s">
        <v>25</v>
      </c>
      <c r="H4513" t="s">
        <v>26</v>
      </c>
      <c r="I4513" t="s">
        <v>32</v>
      </c>
      <c r="J4513" t="s">
        <v>13</v>
      </c>
      <c r="K4513" t="s">
        <v>246</v>
      </c>
      <c r="L4513" t="s">
        <v>30</v>
      </c>
      <c r="M4513" t="s">
        <v>82</v>
      </c>
      <c r="N4513" t="str">
        <f>IF(ISBLANK(Sales[[#This Row],[return]]),"No",Sales[[#This Row],[return]])</f>
        <v>Yes</v>
      </c>
      <c r="O4513" s="2">
        <v>43248</v>
      </c>
      <c r="P4513" s="8" t="str">
        <f>TEXT(DAY(Sales[[#This Row],[OrderDate]]),"ddd")</f>
        <v>Sat</v>
      </c>
      <c r="Q4513" s="8" t="str">
        <f>TEXT(MONTH(Sales[[#This Row],[ShipDate]])*29,"mmm")</f>
        <v>Jun</v>
      </c>
      <c r="R4513">
        <v>1642</v>
      </c>
      <c r="S4513" t="s">
        <v>3131</v>
      </c>
      <c r="T4513" t="s">
        <v>28</v>
      </c>
      <c r="U4513">
        <v>90004</v>
      </c>
      <c r="V4513" s="1">
        <v>0.2</v>
      </c>
      <c r="W4513">
        <v>7</v>
      </c>
      <c r="X4513">
        <v>4</v>
      </c>
      <c r="Y4513">
        <v>23</v>
      </c>
      <c r="AD4513"/>
    </row>
    <row r="4514" spans="1:30" x14ac:dyDescent="0.25">
      <c r="A4514" t="s">
        <v>10</v>
      </c>
      <c r="B4514" s="2">
        <v>43254</v>
      </c>
      <c r="C4514" s="35">
        <f>YEAR(Sales[[#This Row],[ShipDate]])</f>
        <v>2018</v>
      </c>
      <c r="D4514" t="s">
        <v>36</v>
      </c>
      <c r="E4514" t="s">
        <v>18</v>
      </c>
      <c r="F4514" t="s">
        <v>99</v>
      </c>
      <c r="G4514" t="s">
        <v>46</v>
      </c>
      <c r="H4514" t="s">
        <v>26</v>
      </c>
      <c r="I4514" t="s">
        <v>32</v>
      </c>
      <c r="J4514" t="s">
        <v>13</v>
      </c>
      <c r="K4514" t="s">
        <v>246</v>
      </c>
      <c r="L4514" t="s">
        <v>30</v>
      </c>
      <c r="M4514" t="s">
        <v>82</v>
      </c>
      <c r="N4514" t="str">
        <f>IF(ISBLANK(Sales[[#This Row],[return]]),"No",Sales[[#This Row],[return]])</f>
        <v>Yes</v>
      </c>
      <c r="O4514" s="2">
        <v>43248</v>
      </c>
      <c r="P4514" s="8" t="str">
        <f>TEXT(DAY(Sales[[#This Row],[OrderDate]]),"ddd")</f>
        <v>Sat</v>
      </c>
      <c r="Q4514" s="8" t="str">
        <f>TEXT(MONTH(Sales[[#This Row],[ShipDate]])*29,"mmm")</f>
        <v>Jun</v>
      </c>
      <c r="R4514">
        <v>920</v>
      </c>
      <c r="S4514" t="s">
        <v>2418</v>
      </c>
      <c r="T4514" t="s">
        <v>28</v>
      </c>
      <c r="U4514">
        <v>90004</v>
      </c>
      <c r="V4514" s="1">
        <v>0</v>
      </c>
      <c r="W4514">
        <v>8</v>
      </c>
      <c r="X4514">
        <v>7</v>
      </c>
      <c r="Y4514">
        <v>132</v>
      </c>
      <c r="AD4514"/>
    </row>
    <row r="4515" spans="1:30" x14ac:dyDescent="0.25">
      <c r="A4515" t="s">
        <v>10</v>
      </c>
      <c r="B4515" s="2">
        <v>43254</v>
      </c>
      <c r="C4515" s="35">
        <f>YEAR(Sales[[#This Row],[ShipDate]])</f>
        <v>2018</v>
      </c>
      <c r="D4515" t="s">
        <v>36</v>
      </c>
      <c r="E4515" t="s">
        <v>18</v>
      </c>
      <c r="F4515" t="s">
        <v>340</v>
      </c>
      <c r="G4515" t="s">
        <v>46</v>
      </c>
      <c r="H4515" t="s">
        <v>26</v>
      </c>
      <c r="I4515" t="s">
        <v>32</v>
      </c>
      <c r="J4515" t="s">
        <v>13</v>
      </c>
      <c r="K4515" t="s">
        <v>246</v>
      </c>
      <c r="L4515" t="s">
        <v>30</v>
      </c>
      <c r="M4515" t="s">
        <v>82</v>
      </c>
      <c r="N4515" t="str">
        <f>IF(ISBLANK(Sales[[#This Row],[return]]),"No",Sales[[#This Row],[return]])</f>
        <v>Yes</v>
      </c>
      <c r="O4515" s="2">
        <v>43248</v>
      </c>
      <c r="P4515" s="8" t="str">
        <f>TEXT(DAY(Sales[[#This Row],[OrderDate]]),"ddd")</f>
        <v>Sat</v>
      </c>
      <c r="Q4515" s="8" t="str">
        <f>TEXT(MONTH(Sales[[#This Row],[ShipDate]])*29,"mmm")</f>
        <v>Jun</v>
      </c>
      <c r="R4515">
        <v>1224</v>
      </c>
      <c r="S4515" t="s">
        <v>2510</v>
      </c>
      <c r="T4515" t="s">
        <v>28</v>
      </c>
      <c r="U4515">
        <v>90004</v>
      </c>
      <c r="V4515" s="1">
        <v>0.2</v>
      </c>
      <c r="W4515">
        <v>42</v>
      </c>
      <c r="X4515">
        <v>2</v>
      </c>
      <c r="Y4515">
        <v>558</v>
      </c>
      <c r="AD4515"/>
    </row>
    <row r="4516" spans="1:30" x14ac:dyDescent="0.25">
      <c r="A4516" t="s">
        <v>10</v>
      </c>
      <c r="B4516" s="2">
        <v>43184</v>
      </c>
      <c r="C4516" s="35">
        <f>YEAR(Sales[[#This Row],[ShipDate]])</f>
        <v>2018</v>
      </c>
      <c r="D4516" t="s">
        <v>607</v>
      </c>
      <c r="E4516" t="s">
        <v>18</v>
      </c>
      <c r="F4516" t="s">
        <v>99</v>
      </c>
      <c r="G4516" t="s">
        <v>46</v>
      </c>
      <c r="H4516" t="s">
        <v>732</v>
      </c>
      <c r="I4516" t="s">
        <v>324</v>
      </c>
      <c r="J4516" t="s">
        <v>13</v>
      </c>
      <c r="K4516" t="s">
        <v>1507</v>
      </c>
      <c r="L4516" t="s">
        <v>68</v>
      </c>
      <c r="N4516" t="str">
        <f>IF(ISBLANK(Sales[[#This Row],[return]]),"No",Sales[[#This Row],[return]])</f>
        <v>No</v>
      </c>
      <c r="O4516" s="2">
        <v>43184</v>
      </c>
      <c r="P4516" s="8" t="str">
        <f>TEXT(DAY(Sales[[#This Row],[OrderDate]]),"ddd")</f>
        <v>Wed</v>
      </c>
      <c r="Q4516" s="8" t="str">
        <f>TEXT(MONTH(Sales[[#This Row],[ShipDate]])*29,"mmm")</f>
        <v>Mar</v>
      </c>
      <c r="R4516">
        <v>1024</v>
      </c>
      <c r="S4516" t="s">
        <v>440</v>
      </c>
      <c r="T4516" t="s">
        <v>66</v>
      </c>
      <c r="U4516">
        <v>73071</v>
      </c>
      <c r="V4516" s="1">
        <v>0</v>
      </c>
      <c r="W4516">
        <v>245</v>
      </c>
      <c r="X4516">
        <v>5</v>
      </c>
      <c r="Y4516">
        <v>1287</v>
      </c>
      <c r="AD4516"/>
    </row>
    <row r="4517" spans="1:30" x14ac:dyDescent="0.25">
      <c r="A4517" t="s">
        <v>10</v>
      </c>
      <c r="B4517" s="2">
        <v>43459</v>
      </c>
      <c r="C4517" s="35">
        <f>YEAR(Sales[[#This Row],[ShipDate]])</f>
        <v>2018</v>
      </c>
      <c r="D4517" t="s">
        <v>36</v>
      </c>
      <c r="E4517" t="s">
        <v>31</v>
      </c>
      <c r="F4517" t="s">
        <v>38</v>
      </c>
      <c r="G4517" t="s">
        <v>11</v>
      </c>
      <c r="H4517" t="s">
        <v>614</v>
      </c>
      <c r="I4517" t="s">
        <v>169</v>
      </c>
      <c r="J4517" t="s">
        <v>13</v>
      </c>
      <c r="K4517" t="s">
        <v>124</v>
      </c>
      <c r="L4517" t="s">
        <v>30</v>
      </c>
      <c r="N4517" t="str">
        <f>IF(ISBLANK(Sales[[#This Row],[return]]),"No",Sales[[#This Row],[return]])</f>
        <v>No</v>
      </c>
      <c r="O4517" s="2">
        <v>43453</v>
      </c>
      <c r="P4517" s="8" t="str">
        <f>TEXT(DAY(Sales[[#This Row],[OrderDate]]),"ddd")</f>
        <v>Thu</v>
      </c>
      <c r="Q4517" s="8" t="str">
        <f>TEXT(MONTH(Sales[[#This Row],[ShipDate]])*29,"mmm")</f>
        <v>Dec</v>
      </c>
      <c r="R4517">
        <v>1386</v>
      </c>
      <c r="S4517" t="s">
        <v>1611</v>
      </c>
      <c r="T4517" t="s">
        <v>28</v>
      </c>
      <c r="U4517">
        <v>85705</v>
      </c>
      <c r="V4517" s="1">
        <v>0.5</v>
      </c>
      <c r="W4517">
        <v>-219</v>
      </c>
      <c r="X4517">
        <v>6</v>
      </c>
      <c r="Y4517">
        <v>456</v>
      </c>
      <c r="AD4517"/>
    </row>
    <row r="4518" spans="1:30" x14ac:dyDescent="0.25">
      <c r="A4518" t="s">
        <v>10</v>
      </c>
      <c r="B4518" s="2">
        <v>43459</v>
      </c>
      <c r="C4518" s="35">
        <f>YEAR(Sales[[#This Row],[ShipDate]])</f>
        <v>2018</v>
      </c>
      <c r="D4518" t="s">
        <v>36</v>
      </c>
      <c r="E4518" t="s">
        <v>31</v>
      </c>
      <c r="F4518" t="s">
        <v>50</v>
      </c>
      <c r="G4518" t="s">
        <v>25</v>
      </c>
      <c r="H4518" t="s">
        <v>614</v>
      </c>
      <c r="I4518" t="s">
        <v>169</v>
      </c>
      <c r="J4518" t="s">
        <v>13</v>
      </c>
      <c r="K4518" t="s">
        <v>124</v>
      </c>
      <c r="L4518" t="s">
        <v>30</v>
      </c>
      <c r="N4518" t="str">
        <f>IF(ISBLANK(Sales[[#This Row],[return]]),"No",Sales[[#This Row],[return]])</f>
        <v>No</v>
      </c>
      <c r="O4518" s="2">
        <v>43453</v>
      </c>
      <c r="P4518" s="8" t="str">
        <f>TEXT(DAY(Sales[[#This Row],[OrderDate]]),"ddd")</f>
        <v>Thu</v>
      </c>
      <c r="Q4518" s="8" t="str">
        <f>TEXT(MONTH(Sales[[#This Row],[ShipDate]])*29,"mmm")</f>
        <v>Dec</v>
      </c>
      <c r="R4518">
        <v>414</v>
      </c>
      <c r="S4518" t="s">
        <v>935</v>
      </c>
      <c r="T4518" t="s">
        <v>28</v>
      </c>
      <c r="U4518">
        <v>85705</v>
      </c>
      <c r="V4518" s="1">
        <v>0.7</v>
      </c>
      <c r="W4518">
        <v>-4</v>
      </c>
      <c r="X4518">
        <v>2</v>
      </c>
      <c r="Y4518">
        <v>5</v>
      </c>
      <c r="AD4518"/>
    </row>
    <row r="4519" spans="1:30" x14ac:dyDescent="0.25">
      <c r="A4519" t="s">
        <v>10</v>
      </c>
      <c r="B4519" s="2">
        <v>43459</v>
      </c>
      <c r="C4519" s="35">
        <f>YEAR(Sales[[#This Row],[ShipDate]])</f>
        <v>2018</v>
      </c>
      <c r="D4519" t="s">
        <v>36</v>
      </c>
      <c r="E4519" t="s">
        <v>31</v>
      </c>
      <c r="F4519" t="s">
        <v>50</v>
      </c>
      <c r="G4519" t="s">
        <v>25</v>
      </c>
      <c r="H4519" t="s">
        <v>614</v>
      </c>
      <c r="I4519" t="s">
        <v>169</v>
      </c>
      <c r="J4519" t="s">
        <v>13</v>
      </c>
      <c r="K4519" t="s">
        <v>124</v>
      </c>
      <c r="L4519" t="s">
        <v>30</v>
      </c>
      <c r="N4519" t="str">
        <f>IF(ISBLANK(Sales[[#This Row],[return]]),"No",Sales[[#This Row],[return]])</f>
        <v>No</v>
      </c>
      <c r="O4519" s="2">
        <v>43453</v>
      </c>
      <c r="P4519" s="8" t="str">
        <f>TEXT(DAY(Sales[[#This Row],[OrderDate]]),"ddd")</f>
        <v>Thu</v>
      </c>
      <c r="Q4519" s="8" t="str">
        <f>TEXT(MONTH(Sales[[#This Row],[ShipDate]])*29,"mmm")</f>
        <v>Dec</v>
      </c>
      <c r="R4519">
        <v>1635</v>
      </c>
      <c r="S4519" t="s">
        <v>2210</v>
      </c>
      <c r="T4519" t="s">
        <v>28</v>
      </c>
      <c r="U4519">
        <v>85705</v>
      </c>
      <c r="V4519" s="1">
        <v>0.7</v>
      </c>
      <c r="W4519">
        <v>-8</v>
      </c>
      <c r="X4519">
        <v>6</v>
      </c>
      <c r="Y4519">
        <v>10</v>
      </c>
      <c r="AD4519"/>
    </row>
    <row r="4520" spans="1:30" x14ac:dyDescent="0.25">
      <c r="A4520" t="s">
        <v>40</v>
      </c>
      <c r="B4520" s="2">
        <v>43290</v>
      </c>
      <c r="C4520" s="35">
        <f>YEAR(Sales[[#This Row],[ShipDate]])</f>
        <v>2018</v>
      </c>
      <c r="D4520" t="s">
        <v>19</v>
      </c>
      <c r="E4520" t="s">
        <v>18</v>
      </c>
      <c r="F4520" t="s">
        <v>23</v>
      </c>
      <c r="G4520" t="s">
        <v>11</v>
      </c>
      <c r="H4520" t="s">
        <v>26</v>
      </c>
      <c r="I4520" t="s">
        <v>32</v>
      </c>
      <c r="J4520" t="s">
        <v>13</v>
      </c>
      <c r="K4520" t="s">
        <v>1388</v>
      </c>
      <c r="L4520" t="s">
        <v>30</v>
      </c>
      <c r="N4520" t="str">
        <f>IF(ISBLANK(Sales[[#This Row],[return]]),"No",Sales[[#This Row],[return]])</f>
        <v>No</v>
      </c>
      <c r="O4520" s="2">
        <v>43288</v>
      </c>
      <c r="P4520" s="8" t="str">
        <f>TEXT(DAY(Sales[[#This Row],[OrderDate]]),"ddd")</f>
        <v>Sat</v>
      </c>
      <c r="Q4520" s="8" t="str">
        <f>TEXT(MONTH(Sales[[#This Row],[ShipDate]])*29,"mmm")</f>
        <v>Jul</v>
      </c>
      <c r="R4520">
        <v>762</v>
      </c>
      <c r="S4520" t="s">
        <v>145</v>
      </c>
      <c r="T4520" t="s">
        <v>28</v>
      </c>
      <c r="U4520">
        <v>90045</v>
      </c>
      <c r="V4520" s="1">
        <v>0.2</v>
      </c>
      <c r="W4520">
        <v>-4</v>
      </c>
      <c r="X4520">
        <v>4</v>
      </c>
      <c r="Y4520">
        <v>288</v>
      </c>
      <c r="AD4520"/>
    </row>
    <row r="4521" spans="1:30" x14ac:dyDescent="0.25">
      <c r="A4521" t="s">
        <v>40</v>
      </c>
      <c r="B4521" s="2">
        <v>43290</v>
      </c>
      <c r="C4521" s="35">
        <f>YEAR(Sales[[#This Row],[ShipDate]])</f>
        <v>2018</v>
      </c>
      <c r="D4521" t="s">
        <v>19</v>
      </c>
      <c r="E4521" t="s">
        <v>18</v>
      </c>
      <c r="F4521" t="s">
        <v>59</v>
      </c>
      <c r="G4521" t="s">
        <v>25</v>
      </c>
      <c r="H4521" t="s">
        <v>26</v>
      </c>
      <c r="I4521" t="s">
        <v>32</v>
      </c>
      <c r="J4521" t="s">
        <v>13</v>
      </c>
      <c r="K4521" t="s">
        <v>1388</v>
      </c>
      <c r="L4521" t="s">
        <v>30</v>
      </c>
      <c r="N4521" t="str">
        <f>IF(ISBLANK(Sales[[#This Row],[return]]),"No",Sales[[#This Row],[return]])</f>
        <v>No</v>
      </c>
      <c r="O4521" s="2">
        <v>43288</v>
      </c>
      <c r="P4521" s="8" t="str">
        <f>TEXT(DAY(Sales[[#This Row],[OrderDate]]),"ddd")</f>
        <v>Sat</v>
      </c>
      <c r="Q4521" s="8" t="str">
        <f>TEXT(MONTH(Sales[[#This Row],[ShipDate]])*29,"mmm")</f>
        <v>Jul</v>
      </c>
      <c r="R4521">
        <v>1738</v>
      </c>
      <c r="S4521" t="s">
        <v>1726</v>
      </c>
      <c r="T4521" t="s">
        <v>28</v>
      </c>
      <c r="U4521">
        <v>90045</v>
      </c>
      <c r="V4521" s="1">
        <v>0</v>
      </c>
      <c r="W4521">
        <v>24</v>
      </c>
      <c r="X4521">
        <v>1</v>
      </c>
      <c r="Y4521">
        <v>49</v>
      </c>
      <c r="AD4521"/>
    </row>
    <row r="4522" spans="1:30" x14ac:dyDescent="0.25">
      <c r="A4522" t="s">
        <v>40</v>
      </c>
      <c r="B4522" s="2">
        <v>43290</v>
      </c>
      <c r="C4522" s="35">
        <f>YEAR(Sales[[#This Row],[ShipDate]])</f>
        <v>2018</v>
      </c>
      <c r="D4522" t="s">
        <v>19</v>
      </c>
      <c r="E4522" t="s">
        <v>18</v>
      </c>
      <c r="F4522" t="s">
        <v>574</v>
      </c>
      <c r="G4522" t="s">
        <v>46</v>
      </c>
      <c r="H4522" t="s">
        <v>26</v>
      </c>
      <c r="I4522" t="s">
        <v>32</v>
      </c>
      <c r="J4522" t="s">
        <v>13</v>
      </c>
      <c r="K4522" t="s">
        <v>1388</v>
      </c>
      <c r="L4522" t="s">
        <v>30</v>
      </c>
      <c r="N4522" t="str">
        <f>IF(ISBLANK(Sales[[#This Row],[return]]),"No",Sales[[#This Row],[return]])</f>
        <v>No</v>
      </c>
      <c r="O4522" s="2">
        <v>43288</v>
      </c>
      <c r="P4522" s="8" t="str">
        <f>TEXT(DAY(Sales[[#This Row],[OrderDate]]),"ddd")</f>
        <v>Sat</v>
      </c>
      <c r="Q4522" s="8" t="str">
        <f>TEXT(MONTH(Sales[[#This Row],[ShipDate]])*29,"mmm")</f>
        <v>Jul</v>
      </c>
      <c r="R4522">
        <v>403</v>
      </c>
      <c r="S4522" t="s">
        <v>2411</v>
      </c>
      <c r="T4522" t="s">
        <v>28</v>
      </c>
      <c r="U4522">
        <v>90045</v>
      </c>
      <c r="V4522" s="1">
        <v>0.2</v>
      </c>
      <c r="W4522">
        <v>945</v>
      </c>
      <c r="X4522">
        <v>5</v>
      </c>
      <c r="Y4522">
        <v>2800</v>
      </c>
      <c r="AD4522"/>
    </row>
    <row r="4523" spans="1:30" x14ac:dyDescent="0.25">
      <c r="A4523" t="s">
        <v>10</v>
      </c>
      <c r="B4523" s="2">
        <v>43141</v>
      </c>
      <c r="C4523" s="35">
        <f>YEAR(Sales[[#This Row],[ShipDate]])</f>
        <v>2018</v>
      </c>
      <c r="D4523" t="s">
        <v>19</v>
      </c>
      <c r="E4523" t="s">
        <v>31</v>
      </c>
      <c r="F4523" t="s">
        <v>48</v>
      </c>
      <c r="G4523" t="s">
        <v>46</v>
      </c>
      <c r="H4523" t="s">
        <v>26</v>
      </c>
      <c r="I4523" t="s">
        <v>32</v>
      </c>
      <c r="J4523" t="s">
        <v>13</v>
      </c>
      <c r="K4523" t="s">
        <v>2850</v>
      </c>
      <c r="L4523" t="s">
        <v>30</v>
      </c>
      <c r="N4523" t="str">
        <f>IF(ISBLANK(Sales[[#This Row],[return]]),"No",Sales[[#This Row],[return]])</f>
        <v>No</v>
      </c>
      <c r="O4523" s="2">
        <v>43138</v>
      </c>
      <c r="P4523" s="8" t="str">
        <f>TEXT(DAY(Sales[[#This Row],[OrderDate]]),"ddd")</f>
        <v>Sat</v>
      </c>
      <c r="Q4523" s="8" t="str">
        <f>TEXT(MONTH(Sales[[#This Row],[ShipDate]])*29,"mmm")</f>
        <v>Feb</v>
      </c>
      <c r="R4523">
        <v>1107</v>
      </c>
      <c r="S4523" t="s">
        <v>2569</v>
      </c>
      <c r="T4523" t="s">
        <v>28</v>
      </c>
      <c r="U4523">
        <v>90049</v>
      </c>
      <c r="V4523" s="1">
        <v>0.2</v>
      </c>
      <c r="W4523">
        <v>39</v>
      </c>
      <c r="X4523">
        <v>5</v>
      </c>
      <c r="Y4523">
        <v>624</v>
      </c>
      <c r="AD4523"/>
    </row>
    <row r="4524" spans="1:30" x14ac:dyDescent="0.25">
      <c r="A4524" t="s">
        <v>10</v>
      </c>
      <c r="B4524" s="2">
        <v>43284</v>
      </c>
      <c r="C4524" s="35">
        <f>YEAR(Sales[[#This Row],[ShipDate]])</f>
        <v>2018</v>
      </c>
      <c r="D4524" t="s">
        <v>19</v>
      </c>
      <c r="E4524" t="s">
        <v>69</v>
      </c>
      <c r="F4524" t="s">
        <v>99</v>
      </c>
      <c r="G4524" t="s">
        <v>46</v>
      </c>
      <c r="H4524" t="s">
        <v>230</v>
      </c>
      <c r="I4524" t="s">
        <v>120</v>
      </c>
      <c r="J4524" t="s">
        <v>13</v>
      </c>
      <c r="K4524" t="s">
        <v>2937</v>
      </c>
      <c r="L4524" t="s">
        <v>68</v>
      </c>
      <c r="N4524" t="str">
        <f>IF(ISBLANK(Sales[[#This Row],[return]]),"No",Sales[[#This Row],[return]])</f>
        <v>No</v>
      </c>
      <c r="O4524" s="2">
        <v>43281</v>
      </c>
      <c r="P4524" s="8" t="str">
        <f>TEXT(DAY(Sales[[#This Row],[OrderDate]]),"ddd")</f>
        <v>Mon</v>
      </c>
      <c r="Q4524" s="8" t="str">
        <f>TEXT(MONTH(Sales[[#This Row],[ShipDate]])*29,"mmm")</f>
        <v>Jul</v>
      </c>
      <c r="R4524">
        <v>966</v>
      </c>
      <c r="S4524" t="s">
        <v>2333</v>
      </c>
      <c r="T4524" t="s">
        <v>66</v>
      </c>
      <c r="U4524">
        <v>60505</v>
      </c>
      <c r="V4524" s="1">
        <v>0.2</v>
      </c>
      <c r="W4524">
        <v>-1</v>
      </c>
      <c r="X4524">
        <v>7</v>
      </c>
      <c r="Y4524">
        <v>50</v>
      </c>
      <c r="AD4524"/>
    </row>
    <row r="4525" spans="1:30" x14ac:dyDescent="0.25">
      <c r="A4525" t="s">
        <v>40</v>
      </c>
      <c r="B4525" s="2">
        <v>43386</v>
      </c>
      <c r="C4525" s="35">
        <f>YEAR(Sales[[#This Row],[ShipDate]])</f>
        <v>2018</v>
      </c>
      <c r="D4525" t="s">
        <v>36</v>
      </c>
      <c r="E4525" t="s">
        <v>18</v>
      </c>
      <c r="F4525" t="s">
        <v>39</v>
      </c>
      <c r="G4525" t="s">
        <v>25</v>
      </c>
      <c r="H4525" t="s">
        <v>235</v>
      </c>
      <c r="I4525" t="s">
        <v>58</v>
      </c>
      <c r="J4525" t="s">
        <v>13</v>
      </c>
      <c r="K4525" t="s">
        <v>571</v>
      </c>
      <c r="L4525" t="s">
        <v>17</v>
      </c>
      <c r="N4525" t="str">
        <f>IF(ISBLANK(Sales[[#This Row],[return]]),"No",Sales[[#This Row],[return]])</f>
        <v>No</v>
      </c>
      <c r="O4525" s="2">
        <v>43381</v>
      </c>
      <c r="P4525" s="8" t="str">
        <f>TEXT(DAY(Sales[[#This Row],[OrderDate]]),"ddd")</f>
        <v>Sun</v>
      </c>
      <c r="Q4525" s="8" t="str">
        <f>TEXT(MONTH(Sales[[#This Row],[ShipDate]])*29,"mmm")</f>
        <v>Oct</v>
      </c>
      <c r="R4525">
        <v>643</v>
      </c>
      <c r="S4525" t="s">
        <v>1691</v>
      </c>
      <c r="T4525" t="s">
        <v>15</v>
      </c>
      <c r="U4525">
        <v>28205</v>
      </c>
      <c r="V4525" s="1">
        <v>0.2</v>
      </c>
      <c r="W4525">
        <v>-68</v>
      </c>
      <c r="X4525">
        <v>5</v>
      </c>
      <c r="Y4525">
        <v>388</v>
      </c>
      <c r="AD4525"/>
    </row>
    <row r="4526" spans="1:30" x14ac:dyDescent="0.25">
      <c r="A4526" t="s">
        <v>24</v>
      </c>
      <c r="B4526" s="2">
        <v>43464</v>
      </c>
      <c r="C4526" s="35">
        <f>YEAR(Sales[[#This Row],[ShipDate]])</f>
        <v>2018</v>
      </c>
      <c r="D4526" t="s">
        <v>36</v>
      </c>
      <c r="E4526" t="s">
        <v>31</v>
      </c>
      <c r="F4526" t="s">
        <v>59</v>
      </c>
      <c r="G4526" t="s">
        <v>25</v>
      </c>
      <c r="H4526" t="s">
        <v>60</v>
      </c>
      <c r="I4526" t="s">
        <v>63</v>
      </c>
      <c r="J4526" t="s">
        <v>13</v>
      </c>
      <c r="K4526" t="s">
        <v>2595</v>
      </c>
      <c r="L4526" t="s">
        <v>30</v>
      </c>
      <c r="N4526" t="str">
        <f>IF(ISBLANK(Sales[[#This Row],[return]]),"No",Sales[[#This Row],[return]])</f>
        <v>No</v>
      </c>
      <c r="O4526" s="2">
        <v>43457</v>
      </c>
      <c r="P4526" s="8" t="str">
        <f>TEXT(DAY(Sales[[#This Row],[OrderDate]]),"ddd")</f>
        <v>Mon</v>
      </c>
      <c r="Q4526" s="8" t="str">
        <f>TEXT(MONTH(Sales[[#This Row],[ShipDate]])*29,"mmm")</f>
        <v>Dec</v>
      </c>
      <c r="R4526">
        <v>1704</v>
      </c>
      <c r="S4526" t="s">
        <v>295</v>
      </c>
      <c r="T4526" t="s">
        <v>28</v>
      </c>
      <c r="U4526">
        <v>98103</v>
      </c>
      <c r="V4526" s="1">
        <v>0</v>
      </c>
      <c r="W4526">
        <v>23</v>
      </c>
      <c r="X4526">
        <v>1</v>
      </c>
      <c r="Y4526">
        <v>48</v>
      </c>
      <c r="AD4526"/>
    </row>
    <row r="4527" spans="1:30" x14ac:dyDescent="0.25">
      <c r="A4527" t="s">
        <v>24</v>
      </c>
      <c r="B4527" s="2">
        <v>43464</v>
      </c>
      <c r="C4527" s="35">
        <f>YEAR(Sales[[#This Row],[ShipDate]])</f>
        <v>2018</v>
      </c>
      <c r="D4527" t="s">
        <v>36</v>
      </c>
      <c r="E4527" t="s">
        <v>31</v>
      </c>
      <c r="F4527" t="s">
        <v>45</v>
      </c>
      <c r="G4527" t="s">
        <v>25</v>
      </c>
      <c r="H4527" t="s">
        <v>60</v>
      </c>
      <c r="I4527" t="s">
        <v>63</v>
      </c>
      <c r="J4527" t="s">
        <v>13</v>
      </c>
      <c r="K4527" t="s">
        <v>2595</v>
      </c>
      <c r="L4527" t="s">
        <v>30</v>
      </c>
      <c r="N4527" t="str">
        <f>IF(ISBLANK(Sales[[#This Row],[return]]),"No",Sales[[#This Row],[return]])</f>
        <v>No</v>
      </c>
      <c r="O4527" s="2">
        <v>43457</v>
      </c>
      <c r="P4527" s="8" t="str">
        <f>TEXT(DAY(Sales[[#This Row],[OrderDate]]),"ddd")</f>
        <v>Mon</v>
      </c>
      <c r="Q4527" s="8" t="str">
        <f>TEXT(MONTH(Sales[[#This Row],[ShipDate]])*29,"mmm")</f>
        <v>Dec</v>
      </c>
      <c r="R4527">
        <v>1415</v>
      </c>
      <c r="S4527" t="s">
        <v>2764</v>
      </c>
      <c r="T4527" t="s">
        <v>28</v>
      </c>
      <c r="U4527">
        <v>98103</v>
      </c>
      <c r="V4527" s="1">
        <v>0</v>
      </c>
      <c r="W4527">
        <v>1</v>
      </c>
      <c r="X4527">
        <v>2</v>
      </c>
      <c r="Y4527">
        <v>4</v>
      </c>
      <c r="AD4527"/>
    </row>
    <row r="4528" spans="1:30" x14ac:dyDescent="0.25">
      <c r="A4528" t="s">
        <v>24</v>
      </c>
      <c r="B4528" s="2">
        <v>43464</v>
      </c>
      <c r="C4528" s="35">
        <f>YEAR(Sales[[#This Row],[ShipDate]])</f>
        <v>2018</v>
      </c>
      <c r="D4528" t="s">
        <v>36</v>
      </c>
      <c r="E4528" t="s">
        <v>31</v>
      </c>
      <c r="F4528" t="s">
        <v>104</v>
      </c>
      <c r="G4528" t="s">
        <v>25</v>
      </c>
      <c r="H4528" t="s">
        <v>60</v>
      </c>
      <c r="I4528" t="s">
        <v>63</v>
      </c>
      <c r="J4528" t="s">
        <v>13</v>
      </c>
      <c r="K4528" t="s">
        <v>2595</v>
      </c>
      <c r="L4528" t="s">
        <v>30</v>
      </c>
      <c r="N4528" t="str">
        <f>IF(ISBLANK(Sales[[#This Row],[return]]),"No",Sales[[#This Row],[return]])</f>
        <v>No</v>
      </c>
      <c r="O4528" s="2">
        <v>43457</v>
      </c>
      <c r="P4528" s="8" t="str">
        <f>TEXT(DAY(Sales[[#This Row],[OrderDate]]),"ddd")</f>
        <v>Mon</v>
      </c>
      <c r="Q4528" s="8" t="str">
        <f>TEXT(MONTH(Sales[[#This Row],[ShipDate]])*29,"mmm")</f>
        <v>Dec</v>
      </c>
      <c r="R4528">
        <v>1501</v>
      </c>
      <c r="S4528" t="s">
        <v>332</v>
      </c>
      <c r="T4528" t="s">
        <v>28</v>
      </c>
      <c r="U4528">
        <v>98103</v>
      </c>
      <c r="V4528" s="1">
        <v>0</v>
      </c>
      <c r="W4528">
        <v>30</v>
      </c>
      <c r="X4528">
        <v>2</v>
      </c>
      <c r="Y4528">
        <v>62</v>
      </c>
      <c r="AD4528"/>
    </row>
    <row r="4529" spans="1:30" x14ac:dyDescent="0.25">
      <c r="A4529" t="s">
        <v>24</v>
      </c>
      <c r="B4529" s="2">
        <v>43464</v>
      </c>
      <c r="C4529" s="35">
        <f>YEAR(Sales[[#This Row],[ShipDate]])</f>
        <v>2018</v>
      </c>
      <c r="D4529" t="s">
        <v>36</v>
      </c>
      <c r="E4529" t="s">
        <v>31</v>
      </c>
      <c r="F4529" t="s">
        <v>59</v>
      </c>
      <c r="G4529" t="s">
        <v>25</v>
      </c>
      <c r="H4529" t="s">
        <v>60</v>
      </c>
      <c r="I4529" t="s">
        <v>63</v>
      </c>
      <c r="J4529" t="s">
        <v>13</v>
      </c>
      <c r="K4529" t="s">
        <v>2595</v>
      </c>
      <c r="L4529" t="s">
        <v>30</v>
      </c>
      <c r="N4529" t="str">
        <f>IF(ISBLANK(Sales[[#This Row],[return]]),"No",Sales[[#This Row],[return]])</f>
        <v>No</v>
      </c>
      <c r="O4529" s="2">
        <v>43457</v>
      </c>
      <c r="P4529" s="8" t="str">
        <f>TEXT(DAY(Sales[[#This Row],[OrderDate]]),"ddd")</f>
        <v>Mon</v>
      </c>
      <c r="Q4529" s="8" t="str">
        <f>TEXT(MONTH(Sales[[#This Row],[ShipDate]])*29,"mmm")</f>
        <v>Dec</v>
      </c>
      <c r="R4529">
        <v>465</v>
      </c>
      <c r="S4529" t="s">
        <v>2027</v>
      </c>
      <c r="T4529" t="s">
        <v>28</v>
      </c>
      <c r="U4529">
        <v>98103</v>
      </c>
      <c r="V4529" s="1">
        <v>0</v>
      </c>
      <c r="W4529">
        <v>18</v>
      </c>
      <c r="X4529">
        <v>2</v>
      </c>
      <c r="Y4529">
        <v>38</v>
      </c>
      <c r="AD4529"/>
    </row>
    <row r="4530" spans="1:30" x14ac:dyDescent="0.25">
      <c r="A4530" t="s">
        <v>24</v>
      </c>
      <c r="B4530" s="2">
        <v>43464</v>
      </c>
      <c r="C4530" s="35">
        <f>YEAR(Sales[[#This Row],[ShipDate]])</f>
        <v>2018</v>
      </c>
      <c r="D4530" t="s">
        <v>36</v>
      </c>
      <c r="E4530" t="s">
        <v>31</v>
      </c>
      <c r="F4530" t="s">
        <v>39</v>
      </c>
      <c r="G4530" t="s">
        <v>25</v>
      </c>
      <c r="H4530" t="s">
        <v>60</v>
      </c>
      <c r="I4530" t="s">
        <v>63</v>
      </c>
      <c r="J4530" t="s">
        <v>13</v>
      </c>
      <c r="K4530" t="s">
        <v>2595</v>
      </c>
      <c r="L4530" t="s">
        <v>30</v>
      </c>
      <c r="N4530" t="str">
        <f>IF(ISBLANK(Sales[[#This Row],[return]]),"No",Sales[[#This Row],[return]])</f>
        <v>No</v>
      </c>
      <c r="O4530" s="2">
        <v>43457</v>
      </c>
      <c r="P4530" s="8" t="str">
        <f>TEXT(DAY(Sales[[#This Row],[OrderDate]]),"ddd")</f>
        <v>Mon</v>
      </c>
      <c r="Q4530" s="8" t="str">
        <f>TEXT(MONTH(Sales[[#This Row],[ShipDate]])*29,"mmm")</f>
        <v>Dec</v>
      </c>
      <c r="R4530">
        <v>1373</v>
      </c>
      <c r="S4530" t="s">
        <v>754</v>
      </c>
      <c r="T4530" t="s">
        <v>28</v>
      </c>
      <c r="U4530">
        <v>98103</v>
      </c>
      <c r="V4530" s="1">
        <v>0</v>
      </c>
      <c r="W4530">
        <v>2</v>
      </c>
      <c r="X4530">
        <v>2</v>
      </c>
      <c r="Y4530">
        <v>227</v>
      </c>
      <c r="AD4530"/>
    </row>
    <row r="4531" spans="1:30" x14ac:dyDescent="0.25">
      <c r="A4531" t="s">
        <v>24</v>
      </c>
      <c r="B4531" s="2">
        <v>43464</v>
      </c>
      <c r="C4531" s="35">
        <f>YEAR(Sales[[#This Row],[ShipDate]])</f>
        <v>2018</v>
      </c>
      <c r="D4531" t="s">
        <v>36</v>
      </c>
      <c r="E4531" t="s">
        <v>31</v>
      </c>
      <c r="F4531" t="s">
        <v>45</v>
      </c>
      <c r="G4531" t="s">
        <v>25</v>
      </c>
      <c r="H4531" t="s">
        <v>60</v>
      </c>
      <c r="I4531" t="s">
        <v>63</v>
      </c>
      <c r="J4531" t="s">
        <v>13</v>
      </c>
      <c r="K4531" t="s">
        <v>2595</v>
      </c>
      <c r="L4531" t="s">
        <v>30</v>
      </c>
      <c r="N4531" t="str">
        <f>IF(ISBLANK(Sales[[#This Row],[return]]),"No",Sales[[#This Row],[return]])</f>
        <v>No</v>
      </c>
      <c r="O4531" s="2">
        <v>43457</v>
      </c>
      <c r="P4531" s="8" t="str">
        <f>TEXT(DAY(Sales[[#This Row],[OrderDate]]),"ddd")</f>
        <v>Mon</v>
      </c>
      <c r="Q4531" s="8" t="str">
        <f>TEXT(MONTH(Sales[[#This Row],[ShipDate]])*29,"mmm")</f>
        <v>Dec</v>
      </c>
      <c r="R4531">
        <v>1131</v>
      </c>
      <c r="S4531" t="s">
        <v>809</v>
      </c>
      <c r="T4531" t="s">
        <v>28</v>
      </c>
      <c r="U4531">
        <v>98103</v>
      </c>
      <c r="V4531" s="1">
        <v>0</v>
      </c>
      <c r="W4531">
        <v>3</v>
      </c>
      <c r="X4531">
        <v>3</v>
      </c>
      <c r="Y4531">
        <v>9</v>
      </c>
      <c r="AD4531"/>
    </row>
    <row r="4532" spans="1:30" x14ac:dyDescent="0.25">
      <c r="A4532" t="s">
        <v>24</v>
      </c>
      <c r="B4532" s="2">
        <v>43464</v>
      </c>
      <c r="C4532" s="35">
        <f>YEAR(Sales[[#This Row],[ShipDate]])</f>
        <v>2018</v>
      </c>
      <c r="D4532" t="s">
        <v>36</v>
      </c>
      <c r="E4532" t="s">
        <v>31</v>
      </c>
      <c r="F4532" t="s">
        <v>39</v>
      </c>
      <c r="G4532" t="s">
        <v>25</v>
      </c>
      <c r="H4532" t="s">
        <v>60</v>
      </c>
      <c r="I4532" t="s">
        <v>63</v>
      </c>
      <c r="J4532" t="s">
        <v>13</v>
      </c>
      <c r="K4532" t="s">
        <v>2595</v>
      </c>
      <c r="L4532" t="s">
        <v>30</v>
      </c>
      <c r="N4532" t="str">
        <f>IF(ISBLANK(Sales[[#This Row],[return]]),"No",Sales[[#This Row],[return]])</f>
        <v>No</v>
      </c>
      <c r="O4532" s="2">
        <v>43457</v>
      </c>
      <c r="P4532" s="8" t="str">
        <f>TEXT(DAY(Sales[[#This Row],[OrderDate]]),"ddd")</f>
        <v>Mon</v>
      </c>
      <c r="Q4532" s="8" t="str">
        <f>TEXT(MONTH(Sales[[#This Row],[ShipDate]])*29,"mmm")</f>
        <v>Dec</v>
      </c>
      <c r="R4532">
        <v>1559</v>
      </c>
      <c r="S4532" t="s">
        <v>2136</v>
      </c>
      <c r="T4532" t="s">
        <v>28</v>
      </c>
      <c r="U4532">
        <v>98103</v>
      </c>
      <c r="V4532" s="1">
        <v>0</v>
      </c>
      <c r="W4532">
        <v>56</v>
      </c>
      <c r="X4532">
        <v>4</v>
      </c>
      <c r="Y4532">
        <v>1118</v>
      </c>
      <c r="AD4532"/>
    </row>
    <row r="4533" spans="1:30" x14ac:dyDescent="0.25">
      <c r="A4533" t="s">
        <v>24</v>
      </c>
      <c r="B4533" s="2">
        <v>43368</v>
      </c>
      <c r="C4533" s="35">
        <f>YEAR(Sales[[#This Row],[ShipDate]])</f>
        <v>2018</v>
      </c>
      <c r="D4533" t="s">
        <v>113</v>
      </c>
      <c r="E4533" t="s">
        <v>69</v>
      </c>
      <c r="F4533" t="s">
        <v>39</v>
      </c>
      <c r="G4533" t="s">
        <v>25</v>
      </c>
      <c r="H4533" t="s">
        <v>146</v>
      </c>
      <c r="I4533" t="s">
        <v>149</v>
      </c>
      <c r="J4533" t="s">
        <v>13</v>
      </c>
      <c r="K4533" t="s">
        <v>2899</v>
      </c>
      <c r="L4533" t="s">
        <v>92</v>
      </c>
      <c r="N4533" t="str">
        <f>IF(ISBLANK(Sales[[#This Row],[return]]),"No",Sales[[#This Row],[return]])</f>
        <v>No</v>
      </c>
      <c r="O4533" s="2">
        <v>43365</v>
      </c>
      <c r="P4533" s="8" t="str">
        <f>TEXT(DAY(Sales[[#This Row],[OrderDate]]),"ddd")</f>
        <v>Sun</v>
      </c>
      <c r="Q4533" s="8" t="str">
        <f>TEXT(MONTH(Sales[[#This Row],[ShipDate]])*29,"mmm")</f>
        <v>Sep</v>
      </c>
      <c r="R4533">
        <v>1474</v>
      </c>
      <c r="S4533" t="s">
        <v>192</v>
      </c>
      <c r="T4533" t="s">
        <v>90</v>
      </c>
      <c r="U4533">
        <v>10035</v>
      </c>
      <c r="V4533" s="1">
        <v>0</v>
      </c>
      <c r="W4533">
        <v>37</v>
      </c>
      <c r="X4533">
        <v>6</v>
      </c>
      <c r="Y4533">
        <v>128</v>
      </c>
      <c r="AD4533"/>
    </row>
    <row r="4534" spans="1:30" x14ac:dyDescent="0.25">
      <c r="A4534" t="s">
        <v>40</v>
      </c>
      <c r="B4534" s="2">
        <v>43330</v>
      </c>
      <c r="C4534" s="35">
        <f>YEAR(Sales[[#This Row],[ShipDate]])</f>
        <v>2018</v>
      </c>
      <c r="D4534" t="s">
        <v>36</v>
      </c>
      <c r="E4534" t="s">
        <v>18</v>
      </c>
      <c r="F4534" t="s">
        <v>59</v>
      </c>
      <c r="G4534" t="s">
        <v>25</v>
      </c>
      <c r="H4534" t="s">
        <v>26</v>
      </c>
      <c r="I4534" t="s">
        <v>32</v>
      </c>
      <c r="J4534" t="s">
        <v>13</v>
      </c>
      <c r="K4534" t="s">
        <v>1686</v>
      </c>
      <c r="L4534" t="s">
        <v>30</v>
      </c>
      <c r="N4534" t="str">
        <f>IF(ISBLANK(Sales[[#This Row],[return]]),"No",Sales[[#This Row],[return]])</f>
        <v>No</v>
      </c>
      <c r="O4534" s="2">
        <v>43326</v>
      </c>
      <c r="P4534" s="8" t="str">
        <f>TEXT(DAY(Sales[[#This Row],[OrderDate]]),"ddd")</f>
        <v>Sat</v>
      </c>
      <c r="Q4534" s="8" t="str">
        <f>TEXT(MONTH(Sales[[#This Row],[ShipDate]])*29,"mmm")</f>
        <v>Aug</v>
      </c>
      <c r="R4534">
        <v>148</v>
      </c>
      <c r="S4534" t="s">
        <v>2126</v>
      </c>
      <c r="T4534" t="s">
        <v>28</v>
      </c>
      <c r="U4534">
        <v>90045</v>
      </c>
      <c r="V4534" s="1">
        <v>0</v>
      </c>
      <c r="W4534">
        <v>8</v>
      </c>
      <c r="X4534">
        <v>3</v>
      </c>
      <c r="Y4534">
        <v>16</v>
      </c>
      <c r="AD4534"/>
    </row>
    <row r="4535" spans="1:30" x14ac:dyDescent="0.25">
      <c r="A4535" t="s">
        <v>40</v>
      </c>
      <c r="B4535" s="2">
        <v>43330</v>
      </c>
      <c r="C4535" s="35">
        <f>YEAR(Sales[[#This Row],[ShipDate]])</f>
        <v>2018</v>
      </c>
      <c r="D4535" t="s">
        <v>36</v>
      </c>
      <c r="E4535" t="s">
        <v>18</v>
      </c>
      <c r="F4535" t="s">
        <v>340</v>
      </c>
      <c r="G4535" t="s">
        <v>46</v>
      </c>
      <c r="H4535" t="s">
        <v>26</v>
      </c>
      <c r="I4535" t="s">
        <v>32</v>
      </c>
      <c r="J4535" t="s">
        <v>13</v>
      </c>
      <c r="K4535" t="s">
        <v>1686</v>
      </c>
      <c r="L4535" t="s">
        <v>30</v>
      </c>
      <c r="N4535" t="str">
        <f>IF(ISBLANK(Sales[[#This Row],[return]]),"No",Sales[[#This Row],[return]])</f>
        <v>No</v>
      </c>
      <c r="O4535" s="2">
        <v>43326</v>
      </c>
      <c r="P4535" s="8" t="str">
        <f>TEXT(DAY(Sales[[#This Row],[OrderDate]]),"ddd")</f>
        <v>Sat</v>
      </c>
      <c r="Q4535" s="8" t="str">
        <f>TEXT(MONTH(Sales[[#This Row],[ShipDate]])*29,"mmm")</f>
        <v>Aug</v>
      </c>
      <c r="R4535">
        <v>1566</v>
      </c>
      <c r="S4535" t="s">
        <v>2374</v>
      </c>
      <c r="T4535" t="s">
        <v>28</v>
      </c>
      <c r="U4535">
        <v>90045</v>
      </c>
      <c r="V4535" s="1">
        <v>0.2</v>
      </c>
      <c r="W4535">
        <v>36</v>
      </c>
      <c r="X4535">
        <v>6</v>
      </c>
      <c r="Y4535">
        <v>106</v>
      </c>
      <c r="AD4535"/>
    </row>
    <row r="4536" spans="1:30" x14ac:dyDescent="0.25">
      <c r="A4536" t="s">
        <v>40</v>
      </c>
      <c r="B4536" s="2">
        <v>43462</v>
      </c>
      <c r="C4536" s="35">
        <f>YEAR(Sales[[#This Row],[ShipDate]])</f>
        <v>2018</v>
      </c>
      <c r="D4536" t="s">
        <v>36</v>
      </c>
      <c r="E4536" t="s">
        <v>18</v>
      </c>
      <c r="F4536" t="s">
        <v>50</v>
      </c>
      <c r="G4536" t="s">
        <v>25</v>
      </c>
      <c r="H4536" t="s">
        <v>1995</v>
      </c>
      <c r="I4536" t="s">
        <v>252</v>
      </c>
      <c r="J4536" t="s">
        <v>13</v>
      </c>
      <c r="K4536" t="s">
        <v>1125</v>
      </c>
      <c r="L4536" t="s">
        <v>92</v>
      </c>
      <c r="N4536" t="str">
        <f>IF(ISBLANK(Sales[[#This Row],[return]]),"No",Sales[[#This Row],[return]])</f>
        <v>No</v>
      </c>
      <c r="O4536" s="2">
        <v>43457</v>
      </c>
      <c r="P4536" s="8" t="str">
        <f>TEXT(DAY(Sales[[#This Row],[OrderDate]]),"ddd")</f>
        <v>Mon</v>
      </c>
      <c r="Q4536" s="8" t="str">
        <f>TEXT(MONTH(Sales[[#This Row],[ShipDate]])*29,"mmm")</f>
        <v>Dec</v>
      </c>
      <c r="R4536">
        <v>1598</v>
      </c>
      <c r="S4536" t="s">
        <v>2156</v>
      </c>
      <c r="T4536" t="s">
        <v>90</v>
      </c>
      <c r="U4536">
        <v>43402</v>
      </c>
      <c r="V4536" s="1">
        <v>0.7</v>
      </c>
      <c r="W4536">
        <v>-4</v>
      </c>
      <c r="X4536">
        <v>3</v>
      </c>
      <c r="Y4536">
        <v>6</v>
      </c>
      <c r="AD4536"/>
    </row>
    <row r="4537" spans="1:30" x14ac:dyDescent="0.25">
      <c r="A4537" t="s">
        <v>10</v>
      </c>
      <c r="B4537" s="2">
        <v>43244</v>
      </c>
      <c r="C4537" s="35">
        <f>YEAR(Sales[[#This Row],[ShipDate]])</f>
        <v>2018</v>
      </c>
      <c r="D4537" t="s">
        <v>607</v>
      </c>
      <c r="E4537" t="s">
        <v>69</v>
      </c>
      <c r="F4537" t="s">
        <v>59</v>
      </c>
      <c r="G4537" t="s">
        <v>25</v>
      </c>
      <c r="H4537" t="s">
        <v>2228</v>
      </c>
      <c r="I4537" t="s">
        <v>174</v>
      </c>
      <c r="J4537" t="s">
        <v>13</v>
      </c>
      <c r="K4537" t="s">
        <v>979</v>
      </c>
      <c r="L4537" t="s">
        <v>17</v>
      </c>
      <c r="N4537" t="str">
        <f>IF(ISBLANK(Sales[[#This Row],[return]]),"No",Sales[[#This Row],[return]])</f>
        <v>No</v>
      </c>
      <c r="O4537" s="2">
        <v>43244</v>
      </c>
      <c r="P4537" s="8" t="str">
        <f>TEXT(DAY(Sales[[#This Row],[OrderDate]]),"ddd")</f>
        <v>Tue</v>
      </c>
      <c r="Q4537" s="8" t="str">
        <f>TEXT(MONTH(Sales[[#This Row],[ShipDate]])*29,"mmm")</f>
        <v>May</v>
      </c>
      <c r="R4537">
        <v>1704</v>
      </c>
      <c r="S4537" t="s">
        <v>295</v>
      </c>
      <c r="T4537" t="s">
        <v>15</v>
      </c>
      <c r="U4537">
        <v>23602</v>
      </c>
      <c r="V4537" s="1">
        <v>0</v>
      </c>
      <c r="W4537">
        <v>92</v>
      </c>
      <c r="X4537">
        <v>4</v>
      </c>
      <c r="Y4537">
        <v>192</v>
      </c>
      <c r="AD4537"/>
    </row>
    <row r="4538" spans="1:30" x14ac:dyDescent="0.25">
      <c r="A4538" t="s">
        <v>10</v>
      </c>
      <c r="B4538" s="2">
        <v>43244</v>
      </c>
      <c r="C4538" s="35">
        <f>YEAR(Sales[[#This Row],[ShipDate]])</f>
        <v>2018</v>
      </c>
      <c r="D4538" t="s">
        <v>607</v>
      </c>
      <c r="E4538" t="s">
        <v>69</v>
      </c>
      <c r="F4538" t="s">
        <v>290</v>
      </c>
      <c r="G4538" t="s">
        <v>25</v>
      </c>
      <c r="H4538" t="s">
        <v>2228</v>
      </c>
      <c r="I4538" t="s">
        <v>174</v>
      </c>
      <c r="J4538" t="s">
        <v>13</v>
      </c>
      <c r="K4538" t="s">
        <v>979</v>
      </c>
      <c r="L4538" t="s">
        <v>17</v>
      </c>
      <c r="N4538" t="str">
        <f>IF(ISBLANK(Sales[[#This Row],[return]]),"No",Sales[[#This Row],[return]])</f>
        <v>No</v>
      </c>
      <c r="O4538" s="2">
        <v>43244</v>
      </c>
      <c r="P4538" s="8" t="str">
        <f>TEXT(DAY(Sales[[#This Row],[OrderDate]]),"ddd")</f>
        <v>Tue</v>
      </c>
      <c r="Q4538" s="8" t="str">
        <f>TEXT(MONTH(Sales[[#This Row],[ShipDate]])*29,"mmm")</f>
        <v>May</v>
      </c>
      <c r="R4538">
        <v>78</v>
      </c>
      <c r="S4538" t="s">
        <v>3218</v>
      </c>
      <c r="T4538" t="s">
        <v>15</v>
      </c>
      <c r="U4538">
        <v>23602</v>
      </c>
      <c r="V4538" s="1">
        <v>0</v>
      </c>
      <c r="W4538">
        <v>20</v>
      </c>
      <c r="X4538">
        <v>5</v>
      </c>
      <c r="Y4538">
        <v>70</v>
      </c>
      <c r="AD4538"/>
    </row>
    <row r="4539" spans="1:30" x14ac:dyDescent="0.25">
      <c r="A4539" t="s">
        <v>24</v>
      </c>
      <c r="B4539" s="2">
        <v>43335</v>
      </c>
      <c r="C4539" s="35">
        <f>YEAR(Sales[[#This Row],[ShipDate]])</f>
        <v>2018</v>
      </c>
      <c r="D4539" t="s">
        <v>19</v>
      </c>
      <c r="E4539" t="s">
        <v>31</v>
      </c>
      <c r="F4539" t="s">
        <v>52</v>
      </c>
      <c r="G4539" t="s">
        <v>25</v>
      </c>
      <c r="H4539" t="s">
        <v>146</v>
      </c>
      <c r="I4539" t="s">
        <v>149</v>
      </c>
      <c r="J4539" t="s">
        <v>13</v>
      </c>
      <c r="K4539" t="s">
        <v>2585</v>
      </c>
      <c r="L4539" t="s">
        <v>92</v>
      </c>
      <c r="N4539" t="str">
        <f>IF(ISBLANK(Sales[[#This Row],[return]]),"No",Sales[[#This Row],[return]])</f>
        <v>No</v>
      </c>
      <c r="O4539" s="2">
        <v>43330</v>
      </c>
      <c r="P4539" s="8" t="str">
        <f>TEXT(DAY(Sales[[#This Row],[OrderDate]]),"ddd")</f>
        <v>Wed</v>
      </c>
      <c r="Q4539" s="8" t="str">
        <f>TEXT(MONTH(Sales[[#This Row],[ShipDate]])*29,"mmm")</f>
        <v>Aug</v>
      </c>
      <c r="R4539">
        <v>288</v>
      </c>
      <c r="S4539" t="s">
        <v>2800</v>
      </c>
      <c r="T4539" t="s">
        <v>90</v>
      </c>
      <c r="U4539">
        <v>10024</v>
      </c>
      <c r="V4539" s="1">
        <v>0</v>
      </c>
      <c r="W4539">
        <v>99</v>
      </c>
      <c r="X4539">
        <v>9</v>
      </c>
      <c r="Y4539">
        <v>355</v>
      </c>
      <c r="AD4539"/>
    </row>
    <row r="4540" spans="1:30" x14ac:dyDescent="0.25">
      <c r="A4540" t="s">
        <v>40</v>
      </c>
      <c r="B4540" s="2">
        <v>43350</v>
      </c>
      <c r="C4540" s="35">
        <f>YEAR(Sales[[#This Row],[ShipDate]])</f>
        <v>2018</v>
      </c>
      <c r="D4540" t="s">
        <v>19</v>
      </c>
      <c r="E4540" t="s">
        <v>18</v>
      </c>
      <c r="F4540" t="s">
        <v>104</v>
      </c>
      <c r="G4540" t="s">
        <v>25</v>
      </c>
      <c r="H4540" t="s">
        <v>2026</v>
      </c>
      <c r="I4540" t="s">
        <v>180</v>
      </c>
      <c r="J4540" t="s">
        <v>13</v>
      </c>
      <c r="K4540" t="s">
        <v>1238</v>
      </c>
      <c r="L4540" t="s">
        <v>17</v>
      </c>
      <c r="N4540" t="str">
        <f>IF(ISBLANK(Sales[[#This Row],[return]]),"No",Sales[[#This Row],[return]])</f>
        <v>No</v>
      </c>
      <c r="O4540" s="2">
        <v>43348</v>
      </c>
      <c r="P4540" s="8" t="str">
        <f>TEXT(DAY(Sales[[#This Row],[OrderDate]]),"ddd")</f>
        <v>Thu</v>
      </c>
      <c r="Q4540" s="8" t="str">
        <f>TEXT(MONTH(Sales[[#This Row],[ShipDate]])*29,"mmm")</f>
        <v>Sep</v>
      </c>
      <c r="R4540">
        <v>1501</v>
      </c>
      <c r="S4540" t="s">
        <v>332</v>
      </c>
      <c r="T4540" t="s">
        <v>15</v>
      </c>
      <c r="U4540">
        <v>37604</v>
      </c>
      <c r="V4540" s="1">
        <v>0.2</v>
      </c>
      <c r="W4540">
        <v>8</v>
      </c>
      <c r="X4540">
        <v>3</v>
      </c>
      <c r="Y4540">
        <v>23</v>
      </c>
      <c r="AD4540"/>
    </row>
    <row r="4541" spans="1:30" x14ac:dyDescent="0.25">
      <c r="A4541" t="s">
        <v>40</v>
      </c>
      <c r="B4541" s="2">
        <v>43350</v>
      </c>
      <c r="C4541" s="35">
        <f>YEAR(Sales[[#This Row],[ShipDate]])</f>
        <v>2018</v>
      </c>
      <c r="D4541" t="s">
        <v>19</v>
      </c>
      <c r="E4541" t="s">
        <v>18</v>
      </c>
      <c r="F4541" t="s">
        <v>59</v>
      </c>
      <c r="G4541" t="s">
        <v>25</v>
      </c>
      <c r="H4541" t="s">
        <v>2026</v>
      </c>
      <c r="I4541" t="s">
        <v>180</v>
      </c>
      <c r="J4541" t="s">
        <v>13</v>
      </c>
      <c r="K4541" t="s">
        <v>1238</v>
      </c>
      <c r="L4541" t="s">
        <v>17</v>
      </c>
      <c r="N4541" t="str">
        <f>IF(ISBLANK(Sales[[#This Row],[return]]),"No",Sales[[#This Row],[return]])</f>
        <v>No</v>
      </c>
      <c r="O4541" s="2">
        <v>43348</v>
      </c>
      <c r="P4541" s="8" t="str">
        <f>TEXT(DAY(Sales[[#This Row],[OrderDate]]),"ddd")</f>
        <v>Thu</v>
      </c>
      <c r="Q4541" s="8" t="str">
        <f>TEXT(MONTH(Sales[[#This Row],[ShipDate]])*29,"mmm")</f>
        <v>Sep</v>
      </c>
      <c r="R4541">
        <v>1769</v>
      </c>
      <c r="S4541" t="s">
        <v>2028</v>
      </c>
      <c r="T4541" t="s">
        <v>15</v>
      </c>
      <c r="U4541">
        <v>37604</v>
      </c>
      <c r="V4541" s="1">
        <v>0.2</v>
      </c>
      <c r="W4541">
        <v>3</v>
      </c>
      <c r="X4541">
        <v>3</v>
      </c>
      <c r="Y4541">
        <v>10</v>
      </c>
      <c r="AD4541"/>
    </row>
    <row r="4542" spans="1:30" x14ac:dyDescent="0.25">
      <c r="A4542" t="s">
        <v>40</v>
      </c>
      <c r="B4542" s="2">
        <v>43350</v>
      </c>
      <c r="C4542" s="35">
        <f>YEAR(Sales[[#This Row],[ShipDate]])</f>
        <v>2018</v>
      </c>
      <c r="D4542" t="s">
        <v>19</v>
      </c>
      <c r="E4542" t="s">
        <v>18</v>
      </c>
      <c r="F4542" t="s">
        <v>50</v>
      </c>
      <c r="G4542" t="s">
        <v>25</v>
      </c>
      <c r="H4542" t="s">
        <v>2026</v>
      </c>
      <c r="I4542" t="s">
        <v>180</v>
      </c>
      <c r="J4542" t="s">
        <v>13</v>
      </c>
      <c r="K4542" t="s">
        <v>1238</v>
      </c>
      <c r="L4542" t="s">
        <v>17</v>
      </c>
      <c r="N4542" t="str">
        <f>IF(ISBLANK(Sales[[#This Row],[return]]),"No",Sales[[#This Row],[return]])</f>
        <v>No</v>
      </c>
      <c r="O4542" s="2">
        <v>43348</v>
      </c>
      <c r="P4542" s="8" t="str">
        <f>TEXT(DAY(Sales[[#This Row],[OrderDate]]),"ddd")</f>
        <v>Thu</v>
      </c>
      <c r="Q4542" s="8" t="str">
        <f>TEXT(MONTH(Sales[[#This Row],[ShipDate]])*29,"mmm")</f>
        <v>Sep</v>
      </c>
      <c r="R4542">
        <v>1647</v>
      </c>
      <c r="S4542" t="s">
        <v>3214</v>
      </c>
      <c r="T4542" t="s">
        <v>15</v>
      </c>
      <c r="U4542">
        <v>37604</v>
      </c>
      <c r="V4542" s="1">
        <v>0.7</v>
      </c>
      <c r="W4542">
        <v>-63</v>
      </c>
      <c r="X4542">
        <v>7</v>
      </c>
      <c r="Y4542">
        <v>86</v>
      </c>
      <c r="AD4542"/>
    </row>
    <row r="4543" spans="1:30" x14ac:dyDescent="0.25">
      <c r="A4543" t="s">
        <v>40</v>
      </c>
      <c r="B4543" s="2">
        <v>43350</v>
      </c>
      <c r="C4543" s="35">
        <f>YEAR(Sales[[#This Row],[ShipDate]])</f>
        <v>2018</v>
      </c>
      <c r="D4543" t="s">
        <v>19</v>
      </c>
      <c r="E4543" t="s">
        <v>18</v>
      </c>
      <c r="F4543" t="s">
        <v>48</v>
      </c>
      <c r="G4543" t="s">
        <v>46</v>
      </c>
      <c r="H4543" t="s">
        <v>2026</v>
      </c>
      <c r="I4543" t="s">
        <v>180</v>
      </c>
      <c r="J4543" t="s">
        <v>13</v>
      </c>
      <c r="K4543" t="s">
        <v>1238</v>
      </c>
      <c r="L4543" t="s">
        <v>17</v>
      </c>
      <c r="N4543" t="str">
        <f>IF(ISBLANK(Sales[[#This Row],[return]]),"No",Sales[[#This Row],[return]])</f>
        <v>No</v>
      </c>
      <c r="O4543" s="2">
        <v>43348</v>
      </c>
      <c r="P4543" s="8" t="str">
        <f>TEXT(DAY(Sales[[#This Row],[OrderDate]]),"ddd")</f>
        <v>Thu</v>
      </c>
      <c r="Q4543" s="8" t="str">
        <f>TEXT(MONTH(Sales[[#This Row],[ShipDate]])*29,"mmm")</f>
        <v>Sep</v>
      </c>
      <c r="R4543">
        <v>1178</v>
      </c>
      <c r="S4543" t="s">
        <v>2370</v>
      </c>
      <c r="T4543" t="s">
        <v>15</v>
      </c>
      <c r="U4543">
        <v>37604</v>
      </c>
      <c r="V4543" s="1">
        <v>0.2</v>
      </c>
      <c r="W4543">
        <v>7</v>
      </c>
      <c r="X4543">
        <v>2</v>
      </c>
      <c r="Y4543">
        <v>109</v>
      </c>
      <c r="AD4543"/>
    </row>
    <row r="4544" spans="1:30" x14ac:dyDescent="0.25">
      <c r="A4544" t="s">
        <v>40</v>
      </c>
      <c r="B4544" s="2">
        <v>43268</v>
      </c>
      <c r="C4544" s="35">
        <f>YEAR(Sales[[#This Row],[ShipDate]])</f>
        <v>2018</v>
      </c>
      <c r="D4544" t="s">
        <v>36</v>
      </c>
      <c r="E4544" t="s">
        <v>18</v>
      </c>
      <c r="F4544" t="s">
        <v>33</v>
      </c>
      <c r="G4544" t="s">
        <v>25</v>
      </c>
      <c r="H4544" t="s">
        <v>1447</v>
      </c>
      <c r="I4544" t="s">
        <v>1449</v>
      </c>
      <c r="J4544" t="s">
        <v>13</v>
      </c>
      <c r="K4544" t="s">
        <v>780</v>
      </c>
      <c r="L4544" t="s">
        <v>68</v>
      </c>
      <c r="N4544" t="str">
        <f>IF(ISBLANK(Sales[[#This Row],[return]]),"No",Sales[[#This Row],[return]])</f>
        <v>No</v>
      </c>
      <c r="O4544" s="2">
        <v>43264</v>
      </c>
      <c r="P4544" s="8" t="str">
        <f>TEXT(DAY(Sales[[#This Row],[OrderDate]]),"ddd")</f>
        <v>Fri</v>
      </c>
      <c r="Q4544" s="8" t="str">
        <f>TEXT(MONTH(Sales[[#This Row],[ShipDate]])*29,"mmm")</f>
        <v>Jun</v>
      </c>
      <c r="R4544">
        <v>220</v>
      </c>
      <c r="S4544" t="s">
        <v>352</v>
      </c>
      <c r="T4544" t="s">
        <v>66</v>
      </c>
      <c r="U4544">
        <v>67212</v>
      </c>
      <c r="V4544" s="1">
        <v>0</v>
      </c>
      <c r="W4544">
        <v>9</v>
      </c>
      <c r="X4544">
        <v>3</v>
      </c>
      <c r="Y4544">
        <v>19</v>
      </c>
      <c r="AD4544"/>
    </row>
    <row r="4545" spans="1:30" x14ac:dyDescent="0.25">
      <c r="A4545" t="s">
        <v>40</v>
      </c>
      <c r="B4545" s="2">
        <v>43174</v>
      </c>
      <c r="C4545" s="35">
        <f>YEAR(Sales[[#This Row],[ShipDate]])</f>
        <v>2018</v>
      </c>
      <c r="D4545" t="s">
        <v>19</v>
      </c>
      <c r="E4545" t="s">
        <v>31</v>
      </c>
      <c r="F4545" t="s">
        <v>43</v>
      </c>
      <c r="G4545" t="s">
        <v>11</v>
      </c>
      <c r="H4545" t="s">
        <v>79</v>
      </c>
      <c r="I4545" t="s">
        <v>32</v>
      </c>
      <c r="J4545" t="s">
        <v>13</v>
      </c>
      <c r="K4545" t="s">
        <v>2595</v>
      </c>
      <c r="L4545" t="s">
        <v>30</v>
      </c>
      <c r="N4545" t="str">
        <f>IF(ISBLANK(Sales[[#This Row],[return]]),"No",Sales[[#This Row],[return]])</f>
        <v>No</v>
      </c>
      <c r="O4545" s="2">
        <v>43172</v>
      </c>
      <c r="P4545" s="8" t="str">
        <f>TEXT(DAY(Sales[[#This Row],[OrderDate]]),"ddd")</f>
        <v>Fri</v>
      </c>
      <c r="Q4545" s="8" t="str">
        <f>TEXT(MONTH(Sales[[#This Row],[ShipDate]])*29,"mmm")</f>
        <v>Mar</v>
      </c>
      <c r="R4545">
        <v>1620</v>
      </c>
      <c r="S4545" t="s">
        <v>688</v>
      </c>
      <c r="T4545" t="s">
        <v>28</v>
      </c>
      <c r="U4545">
        <v>94109</v>
      </c>
      <c r="V4545" s="1">
        <v>0</v>
      </c>
      <c r="W4545">
        <v>7</v>
      </c>
      <c r="X4545">
        <v>2</v>
      </c>
      <c r="Y4545">
        <v>28</v>
      </c>
      <c r="AD4545"/>
    </row>
    <row r="4546" spans="1:30" x14ac:dyDescent="0.25">
      <c r="A4546" t="s">
        <v>40</v>
      </c>
      <c r="B4546" s="2">
        <v>43174</v>
      </c>
      <c r="C4546" s="35">
        <f>YEAR(Sales[[#This Row],[ShipDate]])</f>
        <v>2018</v>
      </c>
      <c r="D4546" t="s">
        <v>19</v>
      </c>
      <c r="E4546" t="s">
        <v>31</v>
      </c>
      <c r="F4546" t="s">
        <v>290</v>
      </c>
      <c r="G4546" t="s">
        <v>25</v>
      </c>
      <c r="H4546" t="s">
        <v>79</v>
      </c>
      <c r="I4546" t="s">
        <v>32</v>
      </c>
      <c r="J4546" t="s">
        <v>13</v>
      </c>
      <c r="K4546" t="s">
        <v>2595</v>
      </c>
      <c r="L4546" t="s">
        <v>30</v>
      </c>
      <c r="N4546" t="str">
        <f>IF(ISBLANK(Sales[[#This Row],[return]]),"No",Sales[[#This Row],[return]])</f>
        <v>No</v>
      </c>
      <c r="O4546" s="2">
        <v>43172</v>
      </c>
      <c r="P4546" s="8" t="str">
        <f>TEXT(DAY(Sales[[#This Row],[OrderDate]]),"ddd")</f>
        <v>Fri</v>
      </c>
      <c r="Q4546" s="8" t="str">
        <f>TEXT(MONTH(Sales[[#This Row],[ShipDate]])*29,"mmm")</f>
        <v>Mar</v>
      </c>
      <c r="R4546">
        <v>806</v>
      </c>
      <c r="S4546" t="s">
        <v>2066</v>
      </c>
      <c r="T4546" t="s">
        <v>28</v>
      </c>
      <c r="U4546">
        <v>94109</v>
      </c>
      <c r="V4546" s="1">
        <v>0</v>
      </c>
      <c r="W4546">
        <v>197</v>
      </c>
      <c r="X4546">
        <v>3</v>
      </c>
      <c r="Y4546">
        <v>4913</v>
      </c>
      <c r="AD4546"/>
    </row>
    <row r="4547" spans="1:30" x14ac:dyDescent="0.25">
      <c r="A4547" t="s">
        <v>40</v>
      </c>
      <c r="B4547" s="2">
        <v>43399</v>
      </c>
      <c r="C4547" s="35">
        <f>YEAR(Sales[[#This Row],[ShipDate]])</f>
        <v>2018</v>
      </c>
      <c r="D4547" t="s">
        <v>36</v>
      </c>
      <c r="E4547" t="s">
        <v>69</v>
      </c>
      <c r="F4547" t="s">
        <v>43</v>
      </c>
      <c r="G4547" t="s">
        <v>11</v>
      </c>
      <c r="H4547" t="s">
        <v>34</v>
      </c>
      <c r="I4547" t="s">
        <v>37</v>
      </c>
      <c r="J4547" t="s">
        <v>13</v>
      </c>
      <c r="K4547" t="s">
        <v>2909</v>
      </c>
      <c r="L4547" t="s">
        <v>17</v>
      </c>
      <c r="N4547" t="str">
        <f>IF(ISBLANK(Sales[[#This Row],[return]]),"No",Sales[[#This Row],[return]])</f>
        <v>No</v>
      </c>
      <c r="O4547" s="2">
        <v>43394</v>
      </c>
      <c r="P4547" s="8" t="str">
        <f>TEXT(DAY(Sales[[#This Row],[OrderDate]]),"ddd")</f>
        <v>Sat</v>
      </c>
      <c r="Q4547" s="8" t="str">
        <f>TEXT(MONTH(Sales[[#This Row],[ShipDate]])*29,"mmm")</f>
        <v>Oct</v>
      </c>
      <c r="R4547">
        <v>1447</v>
      </c>
      <c r="S4547" t="s">
        <v>3204</v>
      </c>
      <c r="T4547" t="s">
        <v>15</v>
      </c>
      <c r="U4547">
        <v>33311</v>
      </c>
      <c r="V4547" s="1">
        <v>0.2</v>
      </c>
      <c r="W4547">
        <v>10</v>
      </c>
      <c r="X4547">
        <v>2</v>
      </c>
      <c r="Y4547">
        <v>46</v>
      </c>
      <c r="AD4547"/>
    </row>
    <row r="4548" spans="1:30" x14ac:dyDescent="0.25">
      <c r="A4548" t="s">
        <v>40</v>
      </c>
      <c r="B4548" s="2">
        <v>43399</v>
      </c>
      <c r="C4548" s="35">
        <f>YEAR(Sales[[#This Row],[ShipDate]])</f>
        <v>2018</v>
      </c>
      <c r="D4548" t="s">
        <v>36</v>
      </c>
      <c r="E4548" t="s">
        <v>69</v>
      </c>
      <c r="F4548" t="s">
        <v>50</v>
      </c>
      <c r="G4548" t="s">
        <v>25</v>
      </c>
      <c r="H4548" t="s">
        <v>34</v>
      </c>
      <c r="I4548" t="s">
        <v>37</v>
      </c>
      <c r="J4548" t="s">
        <v>13</v>
      </c>
      <c r="K4548" t="s">
        <v>2909</v>
      </c>
      <c r="L4548" t="s">
        <v>17</v>
      </c>
      <c r="N4548" t="str">
        <f>IF(ISBLANK(Sales[[#This Row],[return]]),"No",Sales[[#This Row],[return]])</f>
        <v>No</v>
      </c>
      <c r="O4548" s="2">
        <v>43394</v>
      </c>
      <c r="P4548" s="8" t="str">
        <f>TEXT(DAY(Sales[[#This Row],[OrderDate]]),"ddd")</f>
        <v>Sat</v>
      </c>
      <c r="Q4548" s="8" t="str">
        <f>TEXT(MONTH(Sales[[#This Row],[ShipDate]])*29,"mmm")</f>
        <v>Oct</v>
      </c>
      <c r="R4548">
        <v>695</v>
      </c>
      <c r="S4548" t="s">
        <v>2222</v>
      </c>
      <c r="T4548" t="s">
        <v>15</v>
      </c>
      <c r="U4548">
        <v>33311</v>
      </c>
      <c r="V4548" s="1">
        <v>0.7</v>
      </c>
      <c r="W4548">
        <v>-21</v>
      </c>
      <c r="X4548">
        <v>8</v>
      </c>
      <c r="Y4548">
        <v>29</v>
      </c>
      <c r="AD4548"/>
    </row>
    <row r="4549" spans="1:30" x14ac:dyDescent="0.25">
      <c r="A4549" t="s">
        <v>40</v>
      </c>
      <c r="B4549" s="2">
        <v>43294</v>
      </c>
      <c r="C4549" s="35">
        <f>YEAR(Sales[[#This Row],[ShipDate]])</f>
        <v>2018</v>
      </c>
      <c r="D4549" t="s">
        <v>36</v>
      </c>
      <c r="E4549" t="s">
        <v>31</v>
      </c>
      <c r="F4549" t="s">
        <v>43</v>
      </c>
      <c r="G4549" t="s">
        <v>11</v>
      </c>
      <c r="H4549" t="s">
        <v>146</v>
      </c>
      <c r="I4549" t="s">
        <v>149</v>
      </c>
      <c r="J4549" t="s">
        <v>13</v>
      </c>
      <c r="K4549" t="s">
        <v>291</v>
      </c>
      <c r="L4549" t="s">
        <v>92</v>
      </c>
      <c r="N4549" t="str">
        <f>IF(ISBLANK(Sales[[#This Row],[return]]),"No",Sales[[#This Row],[return]])</f>
        <v>No</v>
      </c>
      <c r="O4549" s="2">
        <v>43290</v>
      </c>
      <c r="P4549" s="8" t="str">
        <f>TEXT(DAY(Sales[[#This Row],[OrderDate]]),"ddd")</f>
        <v>Mon</v>
      </c>
      <c r="Q4549" s="8" t="str">
        <f>TEXT(MONTH(Sales[[#This Row],[ShipDate]])*29,"mmm")</f>
        <v>Jul</v>
      </c>
      <c r="R4549">
        <v>506</v>
      </c>
      <c r="S4549" t="s">
        <v>853</v>
      </c>
      <c r="T4549" t="s">
        <v>90</v>
      </c>
      <c r="U4549">
        <v>10035</v>
      </c>
      <c r="V4549" s="1">
        <v>0</v>
      </c>
      <c r="W4549">
        <v>15</v>
      </c>
      <c r="X4549">
        <v>4</v>
      </c>
      <c r="Y4549">
        <v>165</v>
      </c>
      <c r="AD4549"/>
    </row>
    <row r="4550" spans="1:30" x14ac:dyDescent="0.25">
      <c r="A4550" t="s">
        <v>40</v>
      </c>
      <c r="B4550" s="2">
        <v>43294</v>
      </c>
      <c r="C4550" s="35">
        <f>YEAR(Sales[[#This Row],[ShipDate]])</f>
        <v>2018</v>
      </c>
      <c r="D4550" t="s">
        <v>36</v>
      </c>
      <c r="E4550" t="s">
        <v>31</v>
      </c>
      <c r="F4550" t="s">
        <v>23</v>
      </c>
      <c r="G4550" t="s">
        <v>11</v>
      </c>
      <c r="H4550" t="s">
        <v>146</v>
      </c>
      <c r="I4550" t="s">
        <v>149</v>
      </c>
      <c r="J4550" t="s">
        <v>13</v>
      </c>
      <c r="K4550" t="s">
        <v>291</v>
      </c>
      <c r="L4550" t="s">
        <v>92</v>
      </c>
      <c r="N4550" t="str">
        <f>IF(ISBLANK(Sales[[#This Row],[return]]),"No",Sales[[#This Row],[return]])</f>
        <v>No</v>
      </c>
      <c r="O4550" s="2">
        <v>43290</v>
      </c>
      <c r="P4550" s="8" t="str">
        <f>TEXT(DAY(Sales[[#This Row],[OrderDate]]),"ddd")</f>
        <v>Mon</v>
      </c>
      <c r="Q4550" s="8" t="str">
        <f>TEXT(MONTH(Sales[[#This Row],[ShipDate]])*29,"mmm")</f>
        <v>Jul</v>
      </c>
      <c r="R4550">
        <v>837</v>
      </c>
      <c r="S4550" t="s">
        <v>1100</v>
      </c>
      <c r="T4550" t="s">
        <v>90</v>
      </c>
      <c r="U4550">
        <v>10035</v>
      </c>
      <c r="V4550" s="1">
        <v>0.1</v>
      </c>
      <c r="W4550">
        <v>73</v>
      </c>
      <c r="X4550">
        <v>2</v>
      </c>
      <c r="Y4550">
        <v>408</v>
      </c>
      <c r="AD4550"/>
    </row>
    <row r="4551" spans="1:30" x14ac:dyDescent="0.25">
      <c r="A4551" t="s">
        <v>40</v>
      </c>
      <c r="B4551" s="2">
        <v>43180</v>
      </c>
      <c r="C4551" s="35">
        <f>YEAR(Sales[[#This Row],[ShipDate]])</f>
        <v>2018</v>
      </c>
      <c r="D4551" t="s">
        <v>19</v>
      </c>
      <c r="E4551" t="s">
        <v>18</v>
      </c>
      <c r="F4551" t="s">
        <v>43</v>
      </c>
      <c r="G4551" t="s">
        <v>11</v>
      </c>
      <c r="H4551" t="s">
        <v>1049</v>
      </c>
      <c r="I4551" t="s">
        <v>149</v>
      </c>
      <c r="J4551" t="s">
        <v>13</v>
      </c>
      <c r="K4551" t="s">
        <v>1332</v>
      </c>
      <c r="L4551" t="s">
        <v>92</v>
      </c>
      <c r="N4551" t="str">
        <f>IF(ISBLANK(Sales[[#This Row],[return]]),"No",Sales[[#This Row],[return]])</f>
        <v>No</v>
      </c>
      <c r="O4551" s="2">
        <v>43178</v>
      </c>
      <c r="P4551" s="8" t="str">
        <f>TEXT(DAY(Sales[[#This Row],[OrderDate]]),"ddd")</f>
        <v>Thu</v>
      </c>
      <c r="Q4551" s="8" t="str">
        <f>TEXT(MONTH(Sales[[#This Row],[ShipDate]])*29,"mmm")</f>
        <v>Mar</v>
      </c>
      <c r="R4551">
        <v>727</v>
      </c>
      <c r="S4551" t="s">
        <v>1333</v>
      </c>
      <c r="T4551" t="s">
        <v>90</v>
      </c>
      <c r="U4551">
        <v>11572</v>
      </c>
      <c r="V4551" s="1">
        <v>0</v>
      </c>
      <c r="W4551">
        <v>7</v>
      </c>
      <c r="X4551">
        <v>1</v>
      </c>
      <c r="Y4551">
        <v>15</v>
      </c>
      <c r="AD4551"/>
    </row>
    <row r="4552" spans="1:30" x14ac:dyDescent="0.25">
      <c r="A4552" t="s">
        <v>40</v>
      </c>
      <c r="B4552" s="2">
        <v>43180</v>
      </c>
      <c r="C4552" s="35">
        <f>YEAR(Sales[[#This Row],[ShipDate]])</f>
        <v>2018</v>
      </c>
      <c r="D4552" t="s">
        <v>19</v>
      </c>
      <c r="E4552" t="s">
        <v>18</v>
      </c>
      <c r="F4552" t="s">
        <v>43</v>
      </c>
      <c r="G4552" t="s">
        <v>11</v>
      </c>
      <c r="H4552" t="s">
        <v>1049</v>
      </c>
      <c r="I4552" t="s">
        <v>149</v>
      </c>
      <c r="J4552" t="s">
        <v>13</v>
      </c>
      <c r="K4552" t="s">
        <v>1332</v>
      </c>
      <c r="L4552" t="s">
        <v>92</v>
      </c>
      <c r="N4552" t="str">
        <f>IF(ISBLANK(Sales[[#This Row],[return]]),"No",Sales[[#This Row],[return]])</f>
        <v>No</v>
      </c>
      <c r="O4552" s="2">
        <v>43178</v>
      </c>
      <c r="P4552" s="8" t="str">
        <f>TEXT(DAY(Sales[[#This Row],[OrderDate]]),"ddd")</f>
        <v>Thu</v>
      </c>
      <c r="Q4552" s="8" t="str">
        <f>TEXT(MONTH(Sales[[#This Row],[ShipDate]])*29,"mmm")</f>
        <v>Mar</v>
      </c>
      <c r="R4552">
        <v>1053</v>
      </c>
      <c r="S4552" t="s">
        <v>940</v>
      </c>
      <c r="T4552" t="s">
        <v>90</v>
      </c>
      <c r="U4552">
        <v>11572</v>
      </c>
      <c r="V4552" s="1">
        <v>0</v>
      </c>
      <c r="W4552">
        <v>7</v>
      </c>
      <c r="X4552">
        <v>4</v>
      </c>
      <c r="Y4552">
        <v>20</v>
      </c>
      <c r="AD4552"/>
    </row>
    <row r="4553" spans="1:30" x14ac:dyDescent="0.25">
      <c r="A4553" t="s">
        <v>40</v>
      </c>
      <c r="B4553" s="2">
        <v>43207</v>
      </c>
      <c r="C4553" s="35">
        <f>YEAR(Sales[[#This Row],[ShipDate]])</f>
        <v>2018</v>
      </c>
      <c r="D4553" t="s">
        <v>19</v>
      </c>
      <c r="E4553" t="s">
        <v>18</v>
      </c>
      <c r="F4553" t="s">
        <v>23</v>
      </c>
      <c r="G4553" t="s">
        <v>11</v>
      </c>
      <c r="H4553" t="s">
        <v>79</v>
      </c>
      <c r="I4553" t="s">
        <v>32</v>
      </c>
      <c r="J4553" t="s">
        <v>13</v>
      </c>
      <c r="K4553" t="s">
        <v>857</v>
      </c>
      <c r="L4553" t="s">
        <v>30</v>
      </c>
      <c r="N4553" t="str">
        <f>IF(ISBLANK(Sales[[#This Row],[return]]),"No",Sales[[#This Row],[return]])</f>
        <v>No</v>
      </c>
      <c r="O4553" s="2">
        <v>43205</v>
      </c>
      <c r="P4553" s="8" t="str">
        <f>TEXT(DAY(Sales[[#This Row],[OrderDate]]),"ddd")</f>
        <v>Sun</v>
      </c>
      <c r="Q4553" s="8" t="str">
        <f>TEXT(MONTH(Sales[[#This Row],[ShipDate]])*29,"mmm")</f>
        <v>Apr</v>
      </c>
      <c r="R4553">
        <v>828</v>
      </c>
      <c r="S4553" t="s">
        <v>858</v>
      </c>
      <c r="T4553" t="s">
        <v>28</v>
      </c>
      <c r="U4553">
        <v>94110</v>
      </c>
      <c r="V4553" s="1">
        <v>0.2</v>
      </c>
      <c r="W4553">
        <v>0</v>
      </c>
      <c r="X4553">
        <v>2</v>
      </c>
      <c r="Y4553">
        <v>1122</v>
      </c>
      <c r="AD4553"/>
    </row>
    <row r="4554" spans="1:30" x14ac:dyDescent="0.25">
      <c r="A4554" t="s">
        <v>10</v>
      </c>
      <c r="B4554" s="2">
        <v>43441</v>
      </c>
      <c r="C4554" s="35">
        <f>YEAR(Sales[[#This Row],[ShipDate]])</f>
        <v>2018</v>
      </c>
      <c r="D4554" t="s">
        <v>36</v>
      </c>
      <c r="E4554" t="s">
        <v>18</v>
      </c>
      <c r="F4554" t="s">
        <v>43</v>
      </c>
      <c r="G4554" t="s">
        <v>11</v>
      </c>
      <c r="H4554" t="s">
        <v>680</v>
      </c>
      <c r="I4554" t="s">
        <v>142</v>
      </c>
      <c r="J4554" t="s">
        <v>13</v>
      </c>
      <c r="K4554" t="s">
        <v>1438</v>
      </c>
      <c r="L4554" t="s">
        <v>68</v>
      </c>
      <c r="N4554" t="str">
        <f>IF(ISBLANK(Sales[[#This Row],[return]]),"No",Sales[[#This Row],[return]])</f>
        <v>No</v>
      </c>
      <c r="O4554" s="2">
        <v>43435</v>
      </c>
      <c r="P4554" s="8" t="str">
        <f>TEXT(DAY(Sales[[#This Row],[OrderDate]]),"ddd")</f>
        <v>Sun</v>
      </c>
      <c r="Q4554" s="8" t="str">
        <f>TEXT(MONTH(Sales[[#This Row],[ShipDate]])*29,"mmm")</f>
        <v>Dec</v>
      </c>
      <c r="R4554">
        <v>490</v>
      </c>
      <c r="S4554" t="s">
        <v>1439</v>
      </c>
      <c r="T4554" t="s">
        <v>66</v>
      </c>
      <c r="U4554">
        <v>47374</v>
      </c>
      <c r="V4554" s="1">
        <v>0</v>
      </c>
      <c r="W4554">
        <v>5</v>
      </c>
      <c r="X4554">
        <v>3</v>
      </c>
      <c r="Y4554">
        <v>17</v>
      </c>
      <c r="AD4554"/>
    </row>
    <row r="4555" spans="1:30" x14ac:dyDescent="0.25">
      <c r="A4555" t="s">
        <v>40</v>
      </c>
      <c r="B4555" s="2">
        <v>43440</v>
      </c>
      <c r="C4555" s="35">
        <f>YEAR(Sales[[#This Row],[ShipDate]])</f>
        <v>2018</v>
      </c>
      <c r="D4555" t="s">
        <v>36</v>
      </c>
      <c r="E4555" t="s">
        <v>18</v>
      </c>
      <c r="F4555" t="s">
        <v>45</v>
      </c>
      <c r="G4555" t="s">
        <v>25</v>
      </c>
      <c r="H4555" t="s">
        <v>1204</v>
      </c>
      <c r="I4555" t="s">
        <v>180</v>
      </c>
      <c r="J4555" t="s">
        <v>13</v>
      </c>
      <c r="K4555" t="s">
        <v>1597</v>
      </c>
      <c r="L4555" t="s">
        <v>17</v>
      </c>
      <c r="M4555" t="s">
        <v>82</v>
      </c>
      <c r="N4555" t="str">
        <f>IF(ISBLANK(Sales[[#This Row],[return]]),"No",Sales[[#This Row],[return]])</f>
        <v>Yes</v>
      </c>
      <c r="O4555" s="2">
        <v>43435</v>
      </c>
      <c r="P4555" s="8" t="str">
        <f>TEXT(DAY(Sales[[#This Row],[OrderDate]]),"ddd")</f>
        <v>Sun</v>
      </c>
      <c r="Q4555" s="8" t="str">
        <f>TEXT(MONTH(Sales[[#This Row],[ShipDate]])*29,"mmm")</f>
        <v>Dec</v>
      </c>
      <c r="R4555">
        <v>1160</v>
      </c>
      <c r="S4555" t="s">
        <v>293</v>
      </c>
      <c r="T4555" t="s">
        <v>15</v>
      </c>
      <c r="U4555">
        <v>37918</v>
      </c>
      <c r="V4555" s="1">
        <v>0.2</v>
      </c>
      <c r="W4555">
        <v>0</v>
      </c>
      <c r="X4555">
        <v>2</v>
      </c>
      <c r="Y4555">
        <v>5</v>
      </c>
      <c r="AD4555"/>
    </row>
    <row r="4556" spans="1:30" x14ac:dyDescent="0.25">
      <c r="A4556" t="s">
        <v>24</v>
      </c>
      <c r="B4556" s="2">
        <v>43350</v>
      </c>
      <c r="C4556" s="35">
        <f>YEAR(Sales[[#This Row],[ShipDate]])</f>
        <v>2018</v>
      </c>
      <c r="D4556" t="s">
        <v>113</v>
      </c>
      <c r="E4556" t="s">
        <v>31</v>
      </c>
      <c r="F4556" t="s">
        <v>43</v>
      </c>
      <c r="G4556" t="s">
        <v>11</v>
      </c>
      <c r="H4556" t="s">
        <v>107</v>
      </c>
      <c r="I4556" t="s">
        <v>70</v>
      </c>
      <c r="J4556" t="s">
        <v>13</v>
      </c>
      <c r="K4556" t="s">
        <v>2588</v>
      </c>
      <c r="L4556" t="s">
        <v>68</v>
      </c>
      <c r="N4556" t="str">
        <f>IF(ISBLANK(Sales[[#This Row],[return]]),"No",Sales[[#This Row],[return]])</f>
        <v>No</v>
      </c>
      <c r="O4556" s="2">
        <v>43348</v>
      </c>
      <c r="P4556" s="8" t="str">
        <f>TEXT(DAY(Sales[[#This Row],[OrderDate]]),"ddd")</f>
        <v>Thu</v>
      </c>
      <c r="Q4556" s="8" t="str">
        <f>TEXT(MONTH(Sales[[#This Row],[ShipDate]])*29,"mmm")</f>
        <v>Sep</v>
      </c>
      <c r="R4556">
        <v>616</v>
      </c>
      <c r="S4556" t="s">
        <v>3197</v>
      </c>
      <c r="T4556" t="s">
        <v>66</v>
      </c>
      <c r="U4556">
        <v>77036</v>
      </c>
      <c r="V4556" s="1">
        <v>0.6</v>
      </c>
      <c r="W4556">
        <v>-12</v>
      </c>
      <c r="X4556">
        <v>3</v>
      </c>
      <c r="Y4556">
        <v>21</v>
      </c>
      <c r="AD4556"/>
    </row>
    <row r="4557" spans="1:30" x14ac:dyDescent="0.25">
      <c r="A4557" t="s">
        <v>40</v>
      </c>
      <c r="B4557" s="2">
        <v>43450</v>
      </c>
      <c r="C4557" s="35">
        <f>YEAR(Sales[[#This Row],[ShipDate]])</f>
        <v>2018</v>
      </c>
      <c r="D4557" t="s">
        <v>36</v>
      </c>
      <c r="E4557" t="s">
        <v>18</v>
      </c>
      <c r="F4557" t="s">
        <v>43</v>
      </c>
      <c r="G4557" t="s">
        <v>11</v>
      </c>
      <c r="H4557" t="s">
        <v>300</v>
      </c>
      <c r="I4557" t="s">
        <v>32</v>
      </c>
      <c r="J4557" t="s">
        <v>13</v>
      </c>
      <c r="K4557" t="s">
        <v>664</v>
      </c>
      <c r="L4557" t="s">
        <v>30</v>
      </c>
      <c r="N4557" t="str">
        <f>IF(ISBLANK(Sales[[#This Row],[return]]),"No",Sales[[#This Row],[return]])</f>
        <v>No</v>
      </c>
      <c r="O4557" s="2">
        <v>43446</v>
      </c>
      <c r="P4557" s="8" t="str">
        <f>TEXT(DAY(Sales[[#This Row],[OrderDate]]),"ddd")</f>
        <v>Thu</v>
      </c>
      <c r="Q4557" s="8" t="str">
        <f>TEXT(MONTH(Sales[[#This Row],[ShipDate]])*29,"mmm")</f>
        <v>Dec</v>
      </c>
      <c r="R4557">
        <v>875</v>
      </c>
      <c r="S4557" t="s">
        <v>3165</v>
      </c>
      <c r="T4557" t="s">
        <v>28</v>
      </c>
      <c r="U4557">
        <v>91104</v>
      </c>
      <c r="V4557" s="1">
        <v>0</v>
      </c>
      <c r="W4557">
        <v>123</v>
      </c>
      <c r="X4557">
        <v>6</v>
      </c>
      <c r="Y4557">
        <v>384</v>
      </c>
      <c r="AD4557"/>
    </row>
    <row r="4558" spans="1:30" x14ac:dyDescent="0.25">
      <c r="A4558" t="s">
        <v>40</v>
      </c>
      <c r="B4558" s="2">
        <v>43450</v>
      </c>
      <c r="C4558" s="35">
        <f>YEAR(Sales[[#This Row],[ShipDate]])</f>
        <v>2018</v>
      </c>
      <c r="D4558" t="s">
        <v>36</v>
      </c>
      <c r="E4558" t="s">
        <v>18</v>
      </c>
      <c r="F4558" t="s">
        <v>52</v>
      </c>
      <c r="G4558" t="s">
        <v>25</v>
      </c>
      <c r="H4558" t="s">
        <v>300</v>
      </c>
      <c r="I4558" t="s">
        <v>32</v>
      </c>
      <c r="J4558" t="s">
        <v>13</v>
      </c>
      <c r="K4558" t="s">
        <v>664</v>
      </c>
      <c r="L4558" t="s">
        <v>30</v>
      </c>
      <c r="N4558" t="str">
        <f>IF(ISBLANK(Sales[[#This Row],[return]]),"No",Sales[[#This Row],[return]])</f>
        <v>No</v>
      </c>
      <c r="O4558" s="2">
        <v>43446</v>
      </c>
      <c r="P4558" s="8" t="str">
        <f>TEXT(DAY(Sales[[#This Row],[OrderDate]]),"ddd")</f>
        <v>Thu</v>
      </c>
      <c r="Q4558" s="8" t="str">
        <f>TEXT(MONTH(Sales[[#This Row],[ShipDate]])*29,"mmm")</f>
        <v>Dec</v>
      </c>
      <c r="R4558">
        <v>298</v>
      </c>
      <c r="S4558" t="s">
        <v>969</v>
      </c>
      <c r="T4558" t="s">
        <v>28</v>
      </c>
      <c r="U4558">
        <v>91104</v>
      </c>
      <c r="V4558" s="1">
        <v>0</v>
      </c>
      <c r="W4558">
        <v>16</v>
      </c>
      <c r="X4558">
        <v>3</v>
      </c>
      <c r="Y4558">
        <v>57</v>
      </c>
      <c r="AD4558"/>
    </row>
    <row r="4559" spans="1:30" x14ac:dyDescent="0.25">
      <c r="A4559" t="s">
        <v>40</v>
      </c>
      <c r="B4559" s="2">
        <v>43330</v>
      </c>
      <c r="C4559" s="35">
        <f>YEAR(Sales[[#This Row],[ShipDate]])</f>
        <v>2018</v>
      </c>
      <c r="D4559" t="s">
        <v>36</v>
      </c>
      <c r="E4559" t="s">
        <v>31</v>
      </c>
      <c r="F4559" t="s">
        <v>99</v>
      </c>
      <c r="G4559" t="s">
        <v>46</v>
      </c>
      <c r="H4559" t="s">
        <v>392</v>
      </c>
      <c r="I4559" t="s">
        <v>252</v>
      </c>
      <c r="J4559" t="s">
        <v>13</v>
      </c>
      <c r="K4559" t="s">
        <v>314</v>
      </c>
      <c r="L4559" t="s">
        <v>92</v>
      </c>
      <c r="N4559" t="str">
        <f>IF(ISBLANK(Sales[[#This Row],[return]]),"No",Sales[[#This Row],[return]])</f>
        <v>No</v>
      </c>
      <c r="O4559" s="2">
        <v>43326</v>
      </c>
      <c r="P4559" s="8" t="str">
        <f>TEXT(DAY(Sales[[#This Row],[OrderDate]]),"ddd")</f>
        <v>Sat</v>
      </c>
      <c r="Q4559" s="8" t="str">
        <f>TEXT(MONTH(Sales[[#This Row],[ShipDate]])*29,"mmm")</f>
        <v>Aug</v>
      </c>
      <c r="R4559">
        <v>1010</v>
      </c>
      <c r="S4559" t="s">
        <v>2544</v>
      </c>
      <c r="T4559" t="s">
        <v>90</v>
      </c>
      <c r="U4559">
        <v>44312</v>
      </c>
      <c r="V4559" s="1">
        <v>0.2</v>
      </c>
      <c r="W4559">
        <v>49</v>
      </c>
      <c r="X4559">
        <v>5</v>
      </c>
      <c r="Y4559">
        <v>280</v>
      </c>
      <c r="AD4559"/>
    </row>
    <row r="4560" spans="1:30" x14ac:dyDescent="0.25">
      <c r="A4560" t="s">
        <v>40</v>
      </c>
      <c r="B4560" s="2">
        <v>43330</v>
      </c>
      <c r="C4560" s="35">
        <f>YEAR(Sales[[#This Row],[ShipDate]])</f>
        <v>2018</v>
      </c>
      <c r="D4560" t="s">
        <v>36</v>
      </c>
      <c r="E4560" t="s">
        <v>31</v>
      </c>
      <c r="F4560" t="s">
        <v>48</v>
      </c>
      <c r="G4560" t="s">
        <v>46</v>
      </c>
      <c r="H4560" t="s">
        <v>392</v>
      </c>
      <c r="I4560" t="s">
        <v>252</v>
      </c>
      <c r="J4560" t="s">
        <v>13</v>
      </c>
      <c r="K4560" t="s">
        <v>314</v>
      </c>
      <c r="L4560" t="s">
        <v>92</v>
      </c>
      <c r="N4560" t="str">
        <f>IF(ISBLANK(Sales[[#This Row],[return]]),"No",Sales[[#This Row],[return]])</f>
        <v>No</v>
      </c>
      <c r="O4560" s="2">
        <v>43326</v>
      </c>
      <c r="P4560" s="8" t="str">
        <f>TEXT(DAY(Sales[[#This Row],[OrderDate]]),"ddd")</f>
        <v>Sat</v>
      </c>
      <c r="Q4560" s="8" t="str">
        <f>TEXT(MONTH(Sales[[#This Row],[ShipDate]])*29,"mmm")</f>
        <v>Aug</v>
      </c>
      <c r="R4560">
        <v>436</v>
      </c>
      <c r="S4560" t="s">
        <v>2538</v>
      </c>
      <c r="T4560" t="s">
        <v>90</v>
      </c>
      <c r="U4560">
        <v>44312</v>
      </c>
      <c r="V4560" s="1">
        <v>0.4</v>
      </c>
      <c r="W4560">
        <v>-56</v>
      </c>
      <c r="X4560">
        <v>2</v>
      </c>
      <c r="Y4560">
        <v>260</v>
      </c>
      <c r="AD4560"/>
    </row>
    <row r="4561" spans="1:30" x14ac:dyDescent="0.25">
      <c r="A4561" t="s">
        <v>40</v>
      </c>
      <c r="B4561" s="2">
        <v>43330</v>
      </c>
      <c r="C4561" s="35">
        <f>YEAR(Sales[[#This Row],[ShipDate]])</f>
        <v>2018</v>
      </c>
      <c r="D4561" t="s">
        <v>36</v>
      </c>
      <c r="E4561" t="s">
        <v>31</v>
      </c>
      <c r="F4561" t="s">
        <v>48</v>
      </c>
      <c r="G4561" t="s">
        <v>46</v>
      </c>
      <c r="H4561" t="s">
        <v>392</v>
      </c>
      <c r="I4561" t="s">
        <v>252</v>
      </c>
      <c r="J4561" t="s">
        <v>13</v>
      </c>
      <c r="K4561" t="s">
        <v>314</v>
      </c>
      <c r="L4561" t="s">
        <v>92</v>
      </c>
      <c r="N4561" t="str">
        <f>IF(ISBLANK(Sales[[#This Row],[return]]),"No",Sales[[#This Row],[return]])</f>
        <v>No</v>
      </c>
      <c r="O4561" s="2">
        <v>43326</v>
      </c>
      <c r="P4561" s="8" t="str">
        <f>TEXT(DAY(Sales[[#This Row],[OrderDate]]),"ddd")</f>
        <v>Sat</v>
      </c>
      <c r="Q4561" s="8" t="str">
        <f>TEXT(MONTH(Sales[[#This Row],[ShipDate]])*29,"mmm")</f>
        <v>Aug</v>
      </c>
      <c r="R4561">
        <v>1286</v>
      </c>
      <c r="S4561" t="s">
        <v>2887</v>
      </c>
      <c r="T4561" t="s">
        <v>90</v>
      </c>
      <c r="U4561">
        <v>44312</v>
      </c>
      <c r="V4561" s="1">
        <v>0.4</v>
      </c>
      <c r="W4561">
        <v>-49</v>
      </c>
      <c r="X4561">
        <v>2</v>
      </c>
      <c r="Y4561">
        <v>247</v>
      </c>
      <c r="AD4561"/>
    </row>
    <row r="4562" spans="1:30" x14ac:dyDescent="0.25">
      <c r="A4562" t="s">
        <v>40</v>
      </c>
      <c r="B4562" s="2">
        <v>43427</v>
      </c>
      <c r="C4562" s="35">
        <f>YEAR(Sales[[#This Row],[ShipDate]])</f>
        <v>2018</v>
      </c>
      <c r="D4562" t="s">
        <v>36</v>
      </c>
      <c r="E4562" t="s">
        <v>69</v>
      </c>
      <c r="F4562" t="s">
        <v>39</v>
      </c>
      <c r="G4562" t="s">
        <v>25</v>
      </c>
      <c r="H4562" t="s">
        <v>1091</v>
      </c>
      <c r="I4562" t="s">
        <v>324</v>
      </c>
      <c r="J4562" t="s">
        <v>13</v>
      </c>
      <c r="K4562" t="s">
        <v>2941</v>
      </c>
      <c r="L4562" t="s">
        <v>68</v>
      </c>
      <c r="N4562" t="str">
        <f>IF(ISBLANK(Sales[[#This Row],[return]]),"No",Sales[[#This Row],[return]])</f>
        <v>No</v>
      </c>
      <c r="O4562" s="2">
        <v>43422</v>
      </c>
      <c r="P4562" s="8" t="str">
        <f>TEXT(DAY(Sales[[#This Row],[OrderDate]]),"ddd")</f>
        <v>Wed</v>
      </c>
      <c r="Q4562" s="8" t="str">
        <f>TEXT(MONTH(Sales[[#This Row],[ShipDate]])*29,"mmm")</f>
        <v>Nov</v>
      </c>
      <c r="R4562">
        <v>1559</v>
      </c>
      <c r="S4562" t="s">
        <v>2136</v>
      </c>
      <c r="T4562" t="s">
        <v>66</v>
      </c>
      <c r="U4562">
        <v>73120</v>
      </c>
      <c r="V4562" s="1">
        <v>0</v>
      </c>
      <c r="W4562">
        <v>56</v>
      </c>
      <c r="X4562">
        <v>4</v>
      </c>
      <c r="Y4562">
        <v>1118</v>
      </c>
      <c r="AD4562"/>
    </row>
    <row r="4563" spans="1:30" x14ac:dyDescent="0.25">
      <c r="A4563" t="s">
        <v>24</v>
      </c>
      <c r="B4563" s="2">
        <v>43298</v>
      </c>
      <c r="C4563" s="35">
        <f>YEAR(Sales[[#This Row],[ShipDate]])</f>
        <v>2018</v>
      </c>
      <c r="D4563" t="s">
        <v>113</v>
      </c>
      <c r="E4563" t="s">
        <v>31</v>
      </c>
      <c r="F4563" t="s">
        <v>48</v>
      </c>
      <c r="G4563" t="s">
        <v>46</v>
      </c>
      <c r="H4563" t="s">
        <v>614</v>
      </c>
      <c r="I4563" t="s">
        <v>169</v>
      </c>
      <c r="J4563" t="s">
        <v>13</v>
      </c>
      <c r="K4563" t="s">
        <v>124</v>
      </c>
      <c r="L4563" t="s">
        <v>30</v>
      </c>
      <c r="M4563" t="s">
        <v>82</v>
      </c>
      <c r="N4563" t="str">
        <f>IF(ISBLANK(Sales[[#This Row],[return]]),"No",Sales[[#This Row],[return]])</f>
        <v>Yes</v>
      </c>
      <c r="O4563" s="2">
        <v>43295</v>
      </c>
      <c r="P4563" s="8" t="str">
        <f>TEXT(DAY(Sales[[#This Row],[OrderDate]]),"ddd")</f>
        <v>Sat</v>
      </c>
      <c r="Q4563" s="8" t="str">
        <f>TEXT(MONTH(Sales[[#This Row],[ShipDate]])*29,"mmm")</f>
        <v>Jul</v>
      </c>
      <c r="R4563">
        <v>992</v>
      </c>
      <c r="S4563" t="s">
        <v>849</v>
      </c>
      <c r="T4563" t="s">
        <v>28</v>
      </c>
      <c r="U4563">
        <v>85705</v>
      </c>
      <c r="V4563" s="1">
        <v>0.2</v>
      </c>
      <c r="W4563">
        <v>38</v>
      </c>
      <c r="X4563">
        <v>8</v>
      </c>
      <c r="Y4563">
        <v>381</v>
      </c>
      <c r="AD4563"/>
    </row>
    <row r="4564" spans="1:30" x14ac:dyDescent="0.25">
      <c r="A4564" t="s">
        <v>10</v>
      </c>
      <c r="B4564" s="2">
        <v>43253</v>
      </c>
      <c r="C4564" s="35">
        <f>YEAR(Sales[[#This Row],[ShipDate]])</f>
        <v>2018</v>
      </c>
      <c r="D4564" t="s">
        <v>36</v>
      </c>
      <c r="E4564" t="s">
        <v>18</v>
      </c>
      <c r="F4564" t="s">
        <v>59</v>
      </c>
      <c r="G4564" t="s">
        <v>25</v>
      </c>
      <c r="H4564" t="s">
        <v>26</v>
      </c>
      <c r="I4564" t="s">
        <v>32</v>
      </c>
      <c r="J4564" t="s">
        <v>13</v>
      </c>
      <c r="K4564" t="s">
        <v>804</v>
      </c>
      <c r="L4564" t="s">
        <v>30</v>
      </c>
      <c r="N4564" t="str">
        <f>IF(ISBLANK(Sales[[#This Row],[return]]),"No",Sales[[#This Row],[return]])</f>
        <v>No</v>
      </c>
      <c r="O4564" s="2">
        <v>43247</v>
      </c>
      <c r="P4564" s="8" t="str">
        <f>TEXT(DAY(Sales[[#This Row],[OrderDate]]),"ddd")</f>
        <v>Fri</v>
      </c>
      <c r="Q4564" s="8" t="str">
        <f>TEXT(MONTH(Sales[[#This Row],[ShipDate]])*29,"mmm")</f>
        <v>Jun</v>
      </c>
      <c r="R4564">
        <v>1659</v>
      </c>
      <c r="S4564" t="s">
        <v>2098</v>
      </c>
      <c r="T4564" t="s">
        <v>28</v>
      </c>
      <c r="U4564">
        <v>90045</v>
      </c>
      <c r="V4564" s="1">
        <v>0</v>
      </c>
      <c r="W4564">
        <v>6</v>
      </c>
      <c r="X4564">
        <v>2</v>
      </c>
      <c r="Y4564">
        <v>13</v>
      </c>
      <c r="AD4564"/>
    </row>
    <row r="4565" spans="1:30" x14ac:dyDescent="0.25">
      <c r="A4565" t="s">
        <v>40</v>
      </c>
      <c r="B4565" s="2">
        <v>43459</v>
      </c>
      <c r="C4565" s="35">
        <f>YEAR(Sales[[#This Row],[ShipDate]])</f>
        <v>2018</v>
      </c>
      <c r="D4565" t="s">
        <v>19</v>
      </c>
      <c r="E4565" t="s">
        <v>18</v>
      </c>
      <c r="F4565" t="s">
        <v>43</v>
      </c>
      <c r="G4565" t="s">
        <v>11</v>
      </c>
      <c r="H4565" t="s">
        <v>171</v>
      </c>
      <c r="I4565" t="s">
        <v>174</v>
      </c>
      <c r="J4565" t="s">
        <v>13</v>
      </c>
      <c r="K4565" t="s">
        <v>400</v>
      </c>
      <c r="L4565" t="s">
        <v>17</v>
      </c>
      <c r="N4565" t="str">
        <f>IF(ISBLANK(Sales[[#This Row],[return]]),"No",Sales[[#This Row],[return]])</f>
        <v>No</v>
      </c>
      <c r="O4565" s="2">
        <v>43457</v>
      </c>
      <c r="P4565" s="8" t="str">
        <f>TEXT(DAY(Sales[[#This Row],[OrderDate]]),"ddd")</f>
        <v>Mon</v>
      </c>
      <c r="Q4565" s="8" t="str">
        <f>TEXT(MONTH(Sales[[#This Row],[ShipDate]])*29,"mmm")</f>
        <v>Dec</v>
      </c>
      <c r="R4565">
        <v>594</v>
      </c>
      <c r="S4565" t="s">
        <v>3089</v>
      </c>
      <c r="T4565" t="s">
        <v>15</v>
      </c>
      <c r="U4565">
        <v>22153</v>
      </c>
      <c r="V4565" s="1">
        <v>0</v>
      </c>
      <c r="W4565">
        <v>83</v>
      </c>
      <c r="X4565">
        <v>3</v>
      </c>
      <c r="Y4565">
        <v>286</v>
      </c>
      <c r="AD4565"/>
    </row>
    <row r="4566" spans="1:30" x14ac:dyDescent="0.25">
      <c r="A4566" t="s">
        <v>40</v>
      </c>
      <c r="B4566" s="2">
        <v>43459</v>
      </c>
      <c r="C4566" s="35">
        <f>YEAR(Sales[[#This Row],[ShipDate]])</f>
        <v>2018</v>
      </c>
      <c r="D4566" t="s">
        <v>19</v>
      </c>
      <c r="E4566" t="s">
        <v>18</v>
      </c>
      <c r="F4566" t="s">
        <v>43</v>
      </c>
      <c r="G4566" t="s">
        <v>11</v>
      </c>
      <c r="H4566" t="s">
        <v>171</v>
      </c>
      <c r="I4566" t="s">
        <v>174</v>
      </c>
      <c r="J4566" t="s">
        <v>13</v>
      </c>
      <c r="K4566" t="s">
        <v>400</v>
      </c>
      <c r="L4566" t="s">
        <v>17</v>
      </c>
      <c r="N4566" t="str">
        <f>IF(ISBLANK(Sales[[#This Row],[return]]),"No",Sales[[#This Row],[return]])</f>
        <v>No</v>
      </c>
      <c r="O4566" s="2">
        <v>43457</v>
      </c>
      <c r="P4566" s="8" t="str">
        <f>TEXT(DAY(Sales[[#This Row],[OrderDate]]),"ddd")</f>
        <v>Mon</v>
      </c>
      <c r="Q4566" s="8" t="str">
        <f>TEXT(MONTH(Sales[[#This Row],[ShipDate]])*29,"mmm")</f>
        <v>Dec</v>
      </c>
      <c r="R4566">
        <v>594</v>
      </c>
      <c r="S4566" t="s">
        <v>3089</v>
      </c>
      <c r="T4566" t="s">
        <v>15</v>
      </c>
      <c r="U4566">
        <v>22153</v>
      </c>
      <c r="V4566" s="1">
        <v>0</v>
      </c>
      <c r="W4566">
        <v>166</v>
      </c>
      <c r="X4566">
        <v>6</v>
      </c>
      <c r="Y4566">
        <v>573</v>
      </c>
      <c r="AD4566"/>
    </row>
    <row r="4567" spans="1:30" x14ac:dyDescent="0.25">
      <c r="A4567" t="s">
        <v>24</v>
      </c>
      <c r="B4567" s="2">
        <v>43299</v>
      </c>
      <c r="C4567" s="35">
        <f>YEAR(Sales[[#This Row],[ShipDate]])</f>
        <v>2018</v>
      </c>
      <c r="D4567" t="s">
        <v>19</v>
      </c>
      <c r="E4567" t="s">
        <v>31</v>
      </c>
      <c r="F4567" t="s">
        <v>21</v>
      </c>
      <c r="G4567" t="s">
        <v>11</v>
      </c>
      <c r="H4567" t="s">
        <v>146</v>
      </c>
      <c r="I4567" t="s">
        <v>149</v>
      </c>
      <c r="J4567" t="s">
        <v>13</v>
      </c>
      <c r="K4567" t="s">
        <v>2656</v>
      </c>
      <c r="L4567" t="s">
        <v>92</v>
      </c>
      <c r="N4567" t="str">
        <f>IF(ISBLANK(Sales[[#This Row],[return]]),"No",Sales[[#This Row],[return]])</f>
        <v>No</v>
      </c>
      <c r="O4567" s="2">
        <v>43295</v>
      </c>
      <c r="P4567" s="8" t="str">
        <f>TEXT(DAY(Sales[[#This Row],[OrderDate]]),"ddd")</f>
        <v>Sat</v>
      </c>
      <c r="Q4567" s="8" t="str">
        <f>TEXT(MONTH(Sales[[#This Row],[ShipDate]])*29,"mmm")</f>
        <v>Jul</v>
      </c>
      <c r="R4567">
        <v>1228</v>
      </c>
      <c r="S4567" t="s">
        <v>3097</v>
      </c>
      <c r="T4567" t="s">
        <v>90</v>
      </c>
      <c r="U4567">
        <v>10009</v>
      </c>
      <c r="V4567" s="1">
        <v>0.2</v>
      </c>
      <c r="W4567">
        <v>22</v>
      </c>
      <c r="X4567">
        <v>4</v>
      </c>
      <c r="Y4567">
        <v>579</v>
      </c>
      <c r="AD4567"/>
    </row>
    <row r="4568" spans="1:30" x14ac:dyDescent="0.25">
      <c r="A4568" t="s">
        <v>24</v>
      </c>
      <c r="B4568" s="2">
        <v>43299</v>
      </c>
      <c r="C4568" s="35">
        <f>YEAR(Sales[[#This Row],[ShipDate]])</f>
        <v>2018</v>
      </c>
      <c r="D4568" t="s">
        <v>19</v>
      </c>
      <c r="E4568" t="s">
        <v>31</v>
      </c>
      <c r="F4568" t="s">
        <v>39</v>
      </c>
      <c r="G4568" t="s">
        <v>25</v>
      </c>
      <c r="H4568" t="s">
        <v>146</v>
      </c>
      <c r="I4568" t="s">
        <v>149</v>
      </c>
      <c r="J4568" t="s">
        <v>13</v>
      </c>
      <c r="K4568" t="s">
        <v>2656</v>
      </c>
      <c r="L4568" t="s">
        <v>92</v>
      </c>
      <c r="N4568" t="str">
        <f>IF(ISBLANK(Sales[[#This Row],[return]]),"No",Sales[[#This Row],[return]])</f>
        <v>No</v>
      </c>
      <c r="O4568" s="2">
        <v>43295</v>
      </c>
      <c r="P4568" s="8" t="str">
        <f>TEXT(DAY(Sales[[#This Row],[OrderDate]]),"ddd")</f>
        <v>Sat</v>
      </c>
      <c r="Q4568" s="8" t="str">
        <f>TEXT(MONTH(Sales[[#This Row],[ShipDate]])*29,"mmm")</f>
        <v>Jul</v>
      </c>
      <c r="R4568">
        <v>1269</v>
      </c>
      <c r="S4568" t="s">
        <v>1053</v>
      </c>
      <c r="T4568" t="s">
        <v>90</v>
      </c>
      <c r="U4568">
        <v>10009</v>
      </c>
      <c r="V4568" s="1">
        <v>0</v>
      </c>
      <c r="W4568">
        <v>3</v>
      </c>
      <c r="X4568">
        <v>1</v>
      </c>
      <c r="Y4568">
        <v>11</v>
      </c>
      <c r="AD4568"/>
    </row>
    <row r="4569" spans="1:30" x14ac:dyDescent="0.25">
      <c r="A4569" t="s">
        <v>24</v>
      </c>
      <c r="B4569" s="2">
        <v>43299</v>
      </c>
      <c r="C4569" s="35">
        <f>YEAR(Sales[[#This Row],[ShipDate]])</f>
        <v>2018</v>
      </c>
      <c r="D4569" t="s">
        <v>19</v>
      </c>
      <c r="E4569" t="s">
        <v>31</v>
      </c>
      <c r="F4569" t="s">
        <v>45</v>
      </c>
      <c r="G4569" t="s">
        <v>25</v>
      </c>
      <c r="H4569" t="s">
        <v>146</v>
      </c>
      <c r="I4569" t="s">
        <v>149</v>
      </c>
      <c r="J4569" t="s">
        <v>13</v>
      </c>
      <c r="K4569" t="s">
        <v>2656</v>
      </c>
      <c r="L4569" t="s">
        <v>92</v>
      </c>
      <c r="N4569" t="str">
        <f>IF(ISBLANK(Sales[[#This Row],[return]]),"No",Sales[[#This Row],[return]])</f>
        <v>No</v>
      </c>
      <c r="O4569" s="2">
        <v>43295</v>
      </c>
      <c r="P4569" s="8" t="str">
        <f>TEXT(DAY(Sales[[#This Row],[OrderDate]]),"ddd")</f>
        <v>Sat</v>
      </c>
      <c r="Q4569" s="8" t="str">
        <f>TEXT(MONTH(Sales[[#This Row],[ShipDate]])*29,"mmm")</f>
        <v>Jul</v>
      </c>
      <c r="R4569">
        <v>1129</v>
      </c>
      <c r="S4569" t="s">
        <v>1974</v>
      </c>
      <c r="T4569" t="s">
        <v>90</v>
      </c>
      <c r="U4569">
        <v>10009</v>
      </c>
      <c r="V4569" s="1">
        <v>0</v>
      </c>
      <c r="W4569">
        <v>10</v>
      </c>
      <c r="X4569">
        <v>7</v>
      </c>
      <c r="Y4569">
        <v>42</v>
      </c>
      <c r="AD4569"/>
    </row>
    <row r="4570" spans="1:30" x14ac:dyDescent="0.25">
      <c r="A4570" t="s">
        <v>24</v>
      </c>
      <c r="B4570" s="2">
        <v>43299</v>
      </c>
      <c r="C4570" s="35">
        <f>YEAR(Sales[[#This Row],[ShipDate]])</f>
        <v>2018</v>
      </c>
      <c r="D4570" t="s">
        <v>19</v>
      </c>
      <c r="E4570" t="s">
        <v>31</v>
      </c>
      <c r="F4570" t="s">
        <v>150</v>
      </c>
      <c r="G4570" t="s">
        <v>25</v>
      </c>
      <c r="H4570" t="s">
        <v>146</v>
      </c>
      <c r="I4570" t="s">
        <v>149</v>
      </c>
      <c r="J4570" t="s">
        <v>13</v>
      </c>
      <c r="K4570" t="s">
        <v>2656</v>
      </c>
      <c r="L4570" t="s">
        <v>92</v>
      </c>
      <c r="N4570" t="str">
        <f>IF(ISBLANK(Sales[[#This Row],[return]]),"No",Sales[[#This Row],[return]])</f>
        <v>No</v>
      </c>
      <c r="O4570" s="2">
        <v>43295</v>
      </c>
      <c r="P4570" s="8" t="str">
        <f>TEXT(DAY(Sales[[#This Row],[OrderDate]]),"ddd")</f>
        <v>Sat</v>
      </c>
      <c r="Q4570" s="8" t="str">
        <f>TEXT(MONTH(Sales[[#This Row],[ShipDate]])*29,"mmm")</f>
        <v>Jul</v>
      </c>
      <c r="R4570">
        <v>910</v>
      </c>
      <c r="S4570" t="s">
        <v>287</v>
      </c>
      <c r="T4570" t="s">
        <v>90</v>
      </c>
      <c r="U4570">
        <v>10009</v>
      </c>
      <c r="V4570" s="1">
        <v>0</v>
      </c>
      <c r="W4570">
        <v>7</v>
      </c>
      <c r="X4570">
        <v>7</v>
      </c>
      <c r="Y4570">
        <v>14</v>
      </c>
      <c r="AD4570"/>
    </row>
    <row r="4571" spans="1:30" x14ac:dyDescent="0.25">
      <c r="A4571" t="s">
        <v>24</v>
      </c>
      <c r="B4571" s="2">
        <v>43299</v>
      </c>
      <c r="C4571" s="35">
        <f>YEAR(Sales[[#This Row],[ShipDate]])</f>
        <v>2018</v>
      </c>
      <c r="D4571" t="s">
        <v>19</v>
      </c>
      <c r="E4571" t="s">
        <v>31</v>
      </c>
      <c r="F4571" t="s">
        <v>50</v>
      </c>
      <c r="G4571" t="s">
        <v>25</v>
      </c>
      <c r="H4571" t="s">
        <v>146</v>
      </c>
      <c r="I4571" t="s">
        <v>149</v>
      </c>
      <c r="J4571" t="s">
        <v>13</v>
      </c>
      <c r="K4571" t="s">
        <v>2656</v>
      </c>
      <c r="L4571" t="s">
        <v>92</v>
      </c>
      <c r="N4571" t="str">
        <f>IF(ISBLANK(Sales[[#This Row],[return]]),"No",Sales[[#This Row],[return]])</f>
        <v>No</v>
      </c>
      <c r="O4571" s="2">
        <v>43295</v>
      </c>
      <c r="P4571" s="8" t="str">
        <f>TEXT(DAY(Sales[[#This Row],[OrderDate]]),"ddd")</f>
        <v>Sat</v>
      </c>
      <c r="Q4571" s="8" t="str">
        <f>TEXT(MONTH(Sales[[#This Row],[ShipDate]])*29,"mmm")</f>
        <v>Jul</v>
      </c>
      <c r="R4571">
        <v>1315</v>
      </c>
      <c r="S4571" t="s">
        <v>1741</v>
      </c>
      <c r="T4571" t="s">
        <v>90</v>
      </c>
      <c r="U4571">
        <v>10009</v>
      </c>
      <c r="V4571" s="1">
        <v>0.2</v>
      </c>
      <c r="W4571">
        <v>3</v>
      </c>
      <c r="X4571">
        <v>2</v>
      </c>
      <c r="Y4571">
        <v>9</v>
      </c>
      <c r="AD4571"/>
    </row>
    <row r="4572" spans="1:30" x14ac:dyDescent="0.25">
      <c r="A4572" t="s">
        <v>24</v>
      </c>
      <c r="B4572" s="2">
        <v>43299</v>
      </c>
      <c r="C4572" s="35">
        <f>YEAR(Sales[[#This Row],[ShipDate]])</f>
        <v>2018</v>
      </c>
      <c r="D4572" t="s">
        <v>19</v>
      </c>
      <c r="E4572" t="s">
        <v>31</v>
      </c>
      <c r="F4572" t="s">
        <v>50</v>
      </c>
      <c r="G4572" t="s">
        <v>25</v>
      </c>
      <c r="H4572" t="s">
        <v>146</v>
      </c>
      <c r="I4572" t="s">
        <v>149</v>
      </c>
      <c r="J4572" t="s">
        <v>13</v>
      </c>
      <c r="K4572" t="s">
        <v>2656</v>
      </c>
      <c r="L4572" t="s">
        <v>92</v>
      </c>
      <c r="N4572" t="str">
        <f>IF(ISBLANK(Sales[[#This Row],[return]]),"No",Sales[[#This Row],[return]])</f>
        <v>No</v>
      </c>
      <c r="O4572" s="2">
        <v>43295</v>
      </c>
      <c r="P4572" s="8" t="str">
        <f>TEXT(DAY(Sales[[#This Row],[OrderDate]]),"ddd")</f>
        <v>Sat</v>
      </c>
      <c r="Q4572" s="8" t="str">
        <f>TEXT(MONTH(Sales[[#This Row],[ShipDate]])*29,"mmm")</f>
        <v>Jul</v>
      </c>
      <c r="R4572">
        <v>50</v>
      </c>
      <c r="S4572" t="s">
        <v>589</v>
      </c>
      <c r="T4572" t="s">
        <v>90</v>
      </c>
      <c r="U4572">
        <v>10009</v>
      </c>
      <c r="V4572" s="1">
        <v>0.2</v>
      </c>
      <c r="W4572">
        <v>3</v>
      </c>
      <c r="X4572">
        <v>3</v>
      </c>
      <c r="Y4572">
        <v>9</v>
      </c>
      <c r="AD4572"/>
    </row>
    <row r="4573" spans="1:30" x14ac:dyDescent="0.25">
      <c r="A4573" t="s">
        <v>10</v>
      </c>
      <c r="B4573" s="2">
        <v>43273</v>
      </c>
      <c r="C4573" s="35">
        <f>YEAR(Sales[[#This Row],[ShipDate]])</f>
        <v>2018</v>
      </c>
      <c r="D4573" t="s">
        <v>36</v>
      </c>
      <c r="E4573" t="s">
        <v>18</v>
      </c>
      <c r="F4573" t="s">
        <v>33</v>
      </c>
      <c r="G4573" t="s">
        <v>25</v>
      </c>
      <c r="H4573" t="s">
        <v>302</v>
      </c>
      <c r="I4573" t="s">
        <v>137</v>
      </c>
      <c r="J4573" t="s">
        <v>13</v>
      </c>
      <c r="K4573" t="s">
        <v>1831</v>
      </c>
      <c r="L4573" t="s">
        <v>92</v>
      </c>
      <c r="N4573" t="str">
        <f>IF(ISBLANK(Sales[[#This Row],[return]]),"No",Sales[[#This Row],[return]])</f>
        <v>No</v>
      </c>
      <c r="O4573" s="2">
        <v>43267</v>
      </c>
      <c r="P4573" s="8" t="str">
        <f>TEXT(DAY(Sales[[#This Row],[OrderDate]]),"ddd")</f>
        <v>Mon</v>
      </c>
      <c r="Q4573" s="8" t="str">
        <f>TEXT(MONTH(Sales[[#This Row],[ShipDate]])*29,"mmm")</f>
        <v>Jun</v>
      </c>
      <c r="R4573">
        <v>229</v>
      </c>
      <c r="S4573" t="s">
        <v>2173</v>
      </c>
      <c r="T4573" t="s">
        <v>90</v>
      </c>
      <c r="U4573">
        <v>19711</v>
      </c>
      <c r="V4573" s="1">
        <v>0</v>
      </c>
      <c r="W4573">
        <v>5</v>
      </c>
      <c r="X4573">
        <v>3</v>
      </c>
      <c r="Y4573">
        <v>9</v>
      </c>
      <c r="AD4573"/>
    </row>
    <row r="4574" spans="1:30" x14ac:dyDescent="0.25">
      <c r="A4574" t="s">
        <v>24</v>
      </c>
      <c r="B4574" s="2">
        <v>43357</v>
      </c>
      <c r="C4574" s="35">
        <f>YEAR(Sales[[#This Row],[ShipDate]])</f>
        <v>2018</v>
      </c>
      <c r="D4574" t="s">
        <v>19</v>
      </c>
      <c r="E4574" t="s">
        <v>69</v>
      </c>
      <c r="F4574" t="s">
        <v>43</v>
      </c>
      <c r="G4574" t="s">
        <v>11</v>
      </c>
      <c r="H4574" t="s">
        <v>399</v>
      </c>
      <c r="I4574" t="s">
        <v>70</v>
      </c>
      <c r="J4574" t="s">
        <v>13</v>
      </c>
      <c r="K4574" t="s">
        <v>2946</v>
      </c>
      <c r="L4574" t="s">
        <v>68</v>
      </c>
      <c r="N4574" t="str">
        <f>IF(ISBLANK(Sales[[#This Row],[return]]),"No",Sales[[#This Row],[return]])</f>
        <v>No</v>
      </c>
      <c r="O4574" s="2">
        <v>43352</v>
      </c>
      <c r="P4574" s="8" t="str">
        <f>TEXT(DAY(Sales[[#This Row],[OrderDate]]),"ddd")</f>
        <v>Mon</v>
      </c>
      <c r="Q4574" s="8" t="str">
        <f>TEXT(MONTH(Sales[[#This Row],[ShipDate]])*29,"mmm")</f>
        <v>Sep</v>
      </c>
      <c r="R4574">
        <v>568</v>
      </c>
      <c r="S4574" t="s">
        <v>1172</v>
      </c>
      <c r="T4574" t="s">
        <v>66</v>
      </c>
      <c r="U4574">
        <v>75220</v>
      </c>
      <c r="V4574" s="1">
        <v>0.6</v>
      </c>
      <c r="W4574">
        <v>-12</v>
      </c>
      <c r="X4574">
        <v>4</v>
      </c>
      <c r="Y4574">
        <v>15</v>
      </c>
      <c r="AD4574"/>
    </row>
    <row r="4575" spans="1:30" x14ac:dyDescent="0.25">
      <c r="A4575" t="s">
        <v>24</v>
      </c>
      <c r="B4575" s="2">
        <v>43225</v>
      </c>
      <c r="C4575" s="35">
        <f>YEAR(Sales[[#This Row],[ShipDate]])</f>
        <v>2018</v>
      </c>
      <c r="D4575" t="s">
        <v>36</v>
      </c>
      <c r="E4575" t="s">
        <v>31</v>
      </c>
      <c r="F4575" t="s">
        <v>23</v>
      </c>
      <c r="G4575" t="s">
        <v>11</v>
      </c>
      <c r="H4575" t="s">
        <v>26</v>
      </c>
      <c r="I4575" t="s">
        <v>32</v>
      </c>
      <c r="J4575" t="s">
        <v>13</v>
      </c>
      <c r="K4575" t="s">
        <v>2685</v>
      </c>
      <c r="L4575" t="s">
        <v>30</v>
      </c>
      <c r="N4575" t="str">
        <f>IF(ISBLANK(Sales[[#This Row],[return]]),"No",Sales[[#This Row],[return]])</f>
        <v>No</v>
      </c>
      <c r="O4575" s="2">
        <v>43218</v>
      </c>
      <c r="P4575" s="8" t="str">
        <f>TEXT(DAY(Sales[[#This Row],[OrderDate]]),"ddd")</f>
        <v>Sat</v>
      </c>
      <c r="Q4575" s="8" t="str">
        <f>TEXT(MONTH(Sales[[#This Row],[ShipDate]])*29,"mmm")</f>
        <v>May</v>
      </c>
      <c r="R4575">
        <v>767</v>
      </c>
      <c r="S4575" t="s">
        <v>1378</v>
      </c>
      <c r="T4575" t="s">
        <v>28</v>
      </c>
      <c r="U4575">
        <v>90045</v>
      </c>
      <c r="V4575" s="1">
        <v>0.2</v>
      </c>
      <c r="W4575">
        <v>3</v>
      </c>
      <c r="X4575">
        <v>2</v>
      </c>
      <c r="Y4575">
        <v>42</v>
      </c>
      <c r="AD4575"/>
    </row>
    <row r="4576" spans="1:30" x14ac:dyDescent="0.25">
      <c r="A4576" t="s">
        <v>10</v>
      </c>
      <c r="B4576" s="2">
        <v>43340</v>
      </c>
      <c r="C4576" s="35">
        <f>YEAR(Sales[[#This Row],[ShipDate]])</f>
        <v>2018</v>
      </c>
      <c r="D4576" t="s">
        <v>36</v>
      </c>
      <c r="E4576" t="s">
        <v>18</v>
      </c>
      <c r="F4576" t="s">
        <v>52</v>
      </c>
      <c r="G4576" t="s">
        <v>25</v>
      </c>
      <c r="H4576" t="s">
        <v>249</v>
      </c>
      <c r="I4576" t="s">
        <v>252</v>
      </c>
      <c r="J4576" t="s">
        <v>13</v>
      </c>
      <c r="K4576" t="s">
        <v>975</v>
      </c>
      <c r="L4576" t="s">
        <v>92</v>
      </c>
      <c r="N4576" t="str">
        <f>IF(ISBLANK(Sales[[#This Row],[return]]),"No",Sales[[#This Row],[return]])</f>
        <v>No</v>
      </c>
      <c r="O4576" s="2">
        <v>43334</v>
      </c>
      <c r="P4576" s="8" t="str">
        <f>TEXT(DAY(Sales[[#This Row],[OrderDate]]),"ddd")</f>
        <v>Sun</v>
      </c>
      <c r="Q4576" s="8" t="str">
        <f>TEXT(MONTH(Sales[[#This Row],[ShipDate]])*29,"mmm")</f>
        <v>Aug</v>
      </c>
      <c r="R4576">
        <v>1583</v>
      </c>
      <c r="S4576" t="s">
        <v>976</v>
      </c>
      <c r="T4576" t="s">
        <v>90</v>
      </c>
      <c r="U4576">
        <v>43229</v>
      </c>
      <c r="V4576" s="1">
        <v>0.2</v>
      </c>
      <c r="W4576">
        <v>9</v>
      </c>
      <c r="X4576">
        <v>2</v>
      </c>
      <c r="Y4576">
        <v>114</v>
      </c>
      <c r="AD4576"/>
    </row>
    <row r="4577" spans="1:30" x14ac:dyDescent="0.25">
      <c r="A4577" t="s">
        <v>10</v>
      </c>
      <c r="B4577" s="2">
        <v>43340</v>
      </c>
      <c r="C4577" s="35">
        <f>YEAR(Sales[[#This Row],[ShipDate]])</f>
        <v>2018</v>
      </c>
      <c r="D4577" t="s">
        <v>36</v>
      </c>
      <c r="E4577" t="s">
        <v>18</v>
      </c>
      <c r="F4577" t="s">
        <v>50</v>
      </c>
      <c r="G4577" t="s">
        <v>25</v>
      </c>
      <c r="H4577" t="s">
        <v>249</v>
      </c>
      <c r="I4577" t="s">
        <v>252</v>
      </c>
      <c r="J4577" t="s">
        <v>13</v>
      </c>
      <c r="K4577" t="s">
        <v>975</v>
      </c>
      <c r="L4577" t="s">
        <v>92</v>
      </c>
      <c r="N4577" t="str">
        <f>IF(ISBLANK(Sales[[#This Row],[return]]),"No",Sales[[#This Row],[return]])</f>
        <v>No</v>
      </c>
      <c r="O4577" s="2">
        <v>43334</v>
      </c>
      <c r="P4577" s="8" t="str">
        <f>TEXT(DAY(Sales[[#This Row],[OrderDate]]),"ddd")</f>
        <v>Sun</v>
      </c>
      <c r="Q4577" s="8" t="str">
        <f>TEXT(MONTH(Sales[[#This Row],[ShipDate]])*29,"mmm")</f>
        <v>Aug</v>
      </c>
      <c r="R4577">
        <v>239</v>
      </c>
      <c r="S4577" t="s">
        <v>977</v>
      </c>
      <c r="T4577" t="s">
        <v>90</v>
      </c>
      <c r="U4577">
        <v>43229</v>
      </c>
      <c r="V4577" s="1">
        <v>0.7</v>
      </c>
      <c r="W4577">
        <v>-3</v>
      </c>
      <c r="X4577">
        <v>2</v>
      </c>
      <c r="Y4577">
        <v>3</v>
      </c>
      <c r="AD4577"/>
    </row>
    <row r="4578" spans="1:30" x14ac:dyDescent="0.25">
      <c r="A4578" t="s">
        <v>10</v>
      </c>
      <c r="B4578" s="2">
        <v>43340</v>
      </c>
      <c r="C4578" s="35">
        <f>YEAR(Sales[[#This Row],[ShipDate]])</f>
        <v>2018</v>
      </c>
      <c r="D4578" t="s">
        <v>36</v>
      </c>
      <c r="E4578" t="s">
        <v>18</v>
      </c>
      <c r="F4578" t="s">
        <v>104</v>
      </c>
      <c r="G4578" t="s">
        <v>25</v>
      </c>
      <c r="H4578" t="s">
        <v>249</v>
      </c>
      <c r="I4578" t="s">
        <v>252</v>
      </c>
      <c r="J4578" t="s">
        <v>13</v>
      </c>
      <c r="K4578" t="s">
        <v>975</v>
      </c>
      <c r="L4578" t="s">
        <v>92</v>
      </c>
      <c r="N4578" t="str">
        <f>IF(ISBLANK(Sales[[#This Row],[return]]),"No",Sales[[#This Row],[return]])</f>
        <v>No</v>
      </c>
      <c r="O4578" s="2">
        <v>43334</v>
      </c>
      <c r="P4578" s="8" t="str">
        <f>TEXT(DAY(Sales[[#This Row],[OrderDate]]),"ddd")</f>
        <v>Sun</v>
      </c>
      <c r="Q4578" s="8" t="str">
        <f>TEXT(MONTH(Sales[[#This Row],[ShipDate]])*29,"mmm")</f>
        <v>Aug</v>
      </c>
      <c r="R4578">
        <v>116</v>
      </c>
      <c r="S4578" t="s">
        <v>978</v>
      </c>
      <c r="T4578" t="s">
        <v>90</v>
      </c>
      <c r="U4578">
        <v>43229</v>
      </c>
      <c r="V4578" s="1">
        <v>0.2</v>
      </c>
      <c r="W4578">
        <v>45</v>
      </c>
      <c r="X4578">
        <v>2</v>
      </c>
      <c r="Y4578">
        <v>134</v>
      </c>
      <c r="AD4578"/>
    </row>
    <row r="4579" spans="1:30" x14ac:dyDescent="0.25">
      <c r="A4579" t="s">
        <v>40</v>
      </c>
      <c r="B4579" s="2">
        <v>43447</v>
      </c>
      <c r="C4579" s="35">
        <f>YEAR(Sales[[#This Row],[ShipDate]])</f>
        <v>2018</v>
      </c>
      <c r="D4579" t="s">
        <v>36</v>
      </c>
      <c r="E4579" t="s">
        <v>31</v>
      </c>
      <c r="F4579" t="s">
        <v>45</v>
      </c>
      <c r="G4579" t="s">
        <v>25</v>
      </c>
      <c r="H4579" t="s">
        <v>84</v>
      </c>
      <c r="I4579" t="s">
        <v>87</v>
      </c>
      <c r="J4579" t="s">
        <v>13</v>
      </c>
      <c r="K4579" t="s">
        <v>85</v>
      </c>
      <c r="L4579" t="s">
        <v>68</v>
      </c>
      <c r="N4579" t="str">
        <f>IF(ISBLANK(Sales[[#This Row],[return]]),"No",Sales[[#This Row],[return]])</f>
        <v>No</v>
      </c>
      <c r="O4579" s="2">
        <v>43443</v>
      </c>
      <c r="P4579" s="8" t="str">
        <f>TEXT(DAY(Sales[[#This Row],[OrderDate]]),"ddd")</f>
        <v>Mon</v>
      </c>
      <c r="Q4579" s="8" t="str">
        <f>TEXT(MONTH(Sales[[#This Row],[ShipDate]])*29,"mmm")</f>
        <v>Dec</v>
      </c>
      <c r="R4579">
        <v>1132</v>
      </c>
      <c r="S4579" t="s">
        <v>86</v>
      </c>
      <c r="T4579" t="s">
        <v>66</v>
      </c>
      <c r="U4579">
        <v>68025</v>
      </c>
      <c r="V4579" s="1">
        <v>0</v>
      </c>
      <c r="W4579">
        <v>5</v>
      </c>
      <c r="X4579">
        <v>7</v>
      </c>
      <c r="Y4579">
        <v>19</v>
      </c>
      <c r="AD4579"/>
    </row>
    <row r="4580" spans="1:30" x14ac:dyDescent="0.25">
      <c r="A4580" t="s">
        <v>40</v>
      </c>
      <c r="B4580" s="2">
        <v>43447</v>
      </c>
      <c r="C4580" s="35">
        <f>YEAR(Sales[[#This Row],[ShipDate]])</f>
        <v>2018</v>
      </c>
      <c r="D4580" t="s">
        <v>36</v>
      </c>
      <c r="E4580" t="s">
        <v>31</v>
      </c>
      <c r="F4580" t="s">
        <v>52</v>
      </c>
      <c r="G4580" t="s">
        <v>25</v>
      </c>
      <c r="H4580" t="s">
        <v>84</v>
      </c>
      <c r="I4580" t="s">
        <v>87</v>
      </c>
      <c r="J4580" t="s">
        <v>13</v>
      </c>
      <c r="K4580" t="s">
        <v>85</v>
      </c>
      <c r="L4580" t="s">
        <v>68</v>
      </c>
      <c r="N4580" t="str">
        <f>IF(ISBLANK(Sales[[#This Row],[return]]),"No",Sales[[#This Row],[return]])</f>
        <v>No</v>
      </c>
      <c r="O4580" s="2">
        <v>43443</v>
      </c>
      <c r="P4580" s="8" t="str">
        <f>TEXT(DAY(Sales[[#This Row],[OrderDate]]),"ddd")</f>
        <v>Mon</v>
      </c>
      <c r="Q4580" s="8" t="str">
        <f>TEXT(MONTH(Sales[[#This Row],[ShipDate]])*29,"mmm")</f>
        <v>Dec</v>
      </c>
      <c r="R4580">
        <v>63</v>
      </c>
      <c r="S4580" t="s">
        <v>3088</v>
      </c>
      <c r="T4580" t="s">
        <v>66</v>
      </c>
      <c r="U4580">
        <v>68025</v>
      </c>
      <c r="V4580" s="1">
        <v>0</v>
      </c>
      <c r="W4580">
        <v>16</v>
      </c>
      <c r="X4580">
        <v>7</v>
      </c>
      <c r="Y4580">
        <v>60</v>
      </c>
      <c r="AD4580"/>
    </row>
    <row r="4581" spans="1:30" x14ac:dyDescent="0.25">
      <c r="A4581" t="s">
        <v>40</v>
      </c>
      <c r="B4581" s="2">
        <v>43171</v>
      </c>
      <c r="C4581" s="35">
        <f>YEAR(Sales[[#This Row],[ShipDate]])</f>
        <v>2018</v>
      </c>
      <c r="D4581" t="s">
        <v>36</v>
      </c>
      <c r="E4581" t="s">
        <v>18</v>
      </c>
      <c r="F4581" t="s">
        <v>43</v>
      </c>
      <c r="G4581" t="s">
        <v>11</v>
      </c>
      <c r="H4581" t="s">
        <v>146</v>
      </c>
      <c r="I4581" t="s">
        <v>149</v>
      </c>
      <c r="J4581" t="s">
        <v>13</v>
      </c>
      <c r="K4581" t="s">
        <v>1515</v>
      </c>
      <c r="L4581" t="s">
        <v>92</v>
      </c>
      <c r="N4581" t="str">
        <f>IF(ISBLANK(Sales[[#This Row],[return]]),"No",Sales[[#This Row],[return]])</f>
        <v>No</v>
      </c>
      <c r="O4581" s="2">
        <v>43167</v>
      </c>
      <c r="P4581" s="8" t="str">
        <f>TEXT(DAY(Sales[[#This Row],[OrderDate]]),"ddd")</f>
        <v>Sun</v>
      </c>
      <c r="Q4581" s="8" t="str">
        <f>TEXT(MONTH(Sales[[#This Row],[ShipDate]])*29,"mmm")</f>
        <v>Mar</v>
      </c>
      <c r="R4581">
        <v>458</v>
      </c>
      <c r="S4581" t="s">
        <v>694</v>
      </c>
      <c r="T4581" t="s">
        <v>90</v>
      </c>
      <c r="U4581">
        <v>10011</v>
      </c>
      <c r="V4581" s="1">
        <v>0</v>
      </c>
      <c r="W4581">
        <v>44</v>
      </c>
      <c r="X4581">
        <v>8</v>
      </c>
      <c r="Y4581">
        <v>114</v>
      </c>
      <c r="AD4581"/>
    </row>
    <row r="4582" spans="1:30" x14ac:dyDescent="0.25">
      <c r="A4582" t="s">
        <v>40</v>
      </c>
      <c r="B4582" s="2">
        <v>43171</v>
      </c>
      <c r="C4582" s="35">
        <f>YEAR(Sales[[#This Row],[ShipDate]])</f>
        <v>2018</v>
      </c>
      <c r="D4582" t="s">
        <v>36</v>
      </c>
      <c r="E4582" t="s">
        <v>18</v>
      </c>
      <c r="F4582" t="s">
        <v>59</v>
      </c>
      <c r="G4582" t="s">
        <v>25</v>
      </c>
      <c r="H4582" t="s">
        <v>146</v>
      </c>
      <c r="I4582" t="s">
        <v>149</v>
      </c>
      <c r="J4582" t="s">
        <v>13</v>
      </c>
      <c r="K4582" t="s">
        <v>1515</v>
      </c>
      <c r="L4582" t="s">
        <v>92</v>
      </c>
      <c r="N4582" t="str">
        <f>IF(ISBLANK(Sales[[#This Row],[return]]),"No",Sales[[#This Row],[return]])</f>
        <v>No</v>
      </c>
      <c r="O4582" s="2">
        <v>43167</v>
      </c>
      <c r="P4582" s="8" t="str">
        <f>TEXT(DAY(Sales[[#This Row],[OrderDate]]),"ddd")</f>
        <v>Sun</v>
      </c>
      <c r="Q4582" s="8" t="str">
        <f>TEXT(MONTH(Sales[[#This Row],[ShipDate]])*29,"mmm")</f>
        <v>Mar</v>
      </c>
      <c r="R4582">
        <v>1793</v>
      </c>
      <c r="S4582" t="s">
        <v>965</v>
      </c>
      <c r="T4582" t="s">
        <v>90</v>
      </c>
      <c r="U4582">
        <v>10011</v>
      </c>
      <c r="V4582" s="1">
        <v>0</v>
      </c>
      <c r="W4582">
        <v>6</v>
      </c>
      <c r="X4582">
        <v>2</v>
      </c>
      <c r="Y4582">
        <v>13</v>
      </c>
      <c r="AD4582"/>
    </row>
    <row r="4583" spans="1:30" x14ac:dyDescent="0.25">
      <c r="A4583" t="s">
        <v>40</v>
      </c>
      <c r="B4583" s="2">
        <v>43171</v>
      </c>
      <c r="C4583" s="35">
        <f>YEAR(Sales[[#This Row],[ShipDate]])</f>
        <v>2018</v>
      </c>
      <c r="D4583" t="s">
        <v>36</v>
      </c>
      <c r="E4583" t="s">
        <v>18</v>
      </c>
      <c r="F4583" t="s">
        <v>50</v>
      </c>
      <c r="G4583" t="s">
        <v>25</v>
      </c>
      <c r="H4583" t="s">
        <v>146</v>
      </c>
      <c r="I4583" t="s">
        <v>149</v>
      </c>
      <c r="J4583" t="s">
        <v>13</v>
      </c>
      <c r="K4583" t="s">
        <v>1515</v>
      </c>
      <c r="L4583" t="s">
        <v>92</v>
      </c>
      <c r="N4583" t="str">
        <f>IF(ISBLANK(Sales[[#This Row],[return]]),"No",Sales[[#This Row],[return]])</f>
        <v>No</v>
      </c>
      <c r="O4583" s="2">
        <v>43167</v>
      </c>
      <c r="P4583" s="8" t="str">
        <f>TEXT(DAY(Sales[[#This Row],[OrderDate]]),"ddd")</f>
        <v>Sun</v>
      </c>
      <c r="Q4583" s="8" t="str">
        <f>TEXT(MONTH(Sales[[#This Row],[ShipDate]])*29,"mmm")</f>
        <v>Mar</v>
      </c>
      <c r="R4583">
        <v>1426</v>
      </c>
      <c r="S4583" t="s">
        <v>2079</v>
      </c>
      <c r="T4583" t="s">
        <v>90</v>
      </c>
      <c r="U4583">
        <v>10011</v>
      </c>
      <c r="V4583" s="1">
        <v>0.2</v>
      </c>
      <c r="W4583">
        <v>23</v>
      </c>
      <c r="X4583">
        <v>2</v>
      </c>
      <c r="Y4583">
        <v>69</v>
      </c>
      <c r="AD4583"/>
    </row>
    <row r="4584" spans="1:30" x14ac:dyDescent="0.25">
      <c r="A4584" t="s">
        <v>40</v>
      </c>
      <c r="B4584" s="2">
        <v>43230</v>
      </c>
      <c r="C4584" s="35">
        <f>YEAR(Sales[[#This Row],[ShipDate]])</f>
        <v>2018</v>
      </c>
      <c r="D4584" t="s">
        <v>36</v>
      </c>
      <c r="E4584" t="s">
        <v>18</v>
      </c>
      <c r="F4584" t="s">
        <v>43</v>
      </c>
      <c r="G4584" t="s">
        <v>11</v>
      </c>
      <c r="H4584" t="s">
        <v>1411</v>
      </c>
      <c r="I4584" t="s">
        <v>32</v>
      </c>
      <c r="J4584" t="s">
        <v>13</v>
      </c>
      <c r="K4584" t="s">
        <v>1596</v>
      </c>
      <c r="L4584" t="s">
        <v>30</v>
      </c>
      <c r="N4584" t="str">
        <f>IF(ISBLANK(Sales[[#This Row],[return]]),"No",Sales[[#This Row],[return]])</f>
        <v>No</v>
      </c>
      <c r="O4584" s="2">
        <v>43226</v>
      </c>
      <c r="P4584" s="8" t="str">
        <f>TEXT(DAY(Sales[[#This Row],[OrderDate]]),"ddd")</f>
        <v>Fri</v>
      </c>
      <c r="Q4584" s="8" t="str">
        <f>TEXT(MONTH(Sales[[#This Row],[ShipDate]])*29,"mmm")</f>
        <v>May</v>
      </c>
      <c r="R4584">
        <v>625</v>
      </c>
      <c r="S4584" t="s">
        <v>3210</v>
      </c>
      <c r="T4584" t="s">
        <v>28</v>
      </c>
      <c r="U4584">
        <v>93309</v>
      </c>
      <c r="V4584" s="1">
        <v>0</v>
      </c>
      <c r="W4584">
        <v>14</v>
      </c>
      <c r="X4584">
        <v>4</v>
      </c>
      <c r="Y4584">
        <v>42</v>
      </c>
      <c r="AD4584"/>
    </row>
    <row r="4585" spans="1:30" x14ac:dyDescent="0.25">
      <c r="A4585" t="s">
        <v>24</v>
      </c>
      <c r="B4585" s="2">
        <v>43342</v>
      </c>
      <c r="C4585" s="35">
        <f>YEAR(Sales[[#This Row],[ShipDate]])</f>
        <v>2018</v>
      </c>
      <c r="D4585" t="s">
        <v>113</v>
      </c>
      <c r="E4585" t="s">
        <v>31</v>
      </c>
      <c r="F4585" t="s">
        <v>50</v>
      </c>
      <c r="G4585" t="s">
        <v>25</v>
      </c>
      <c r="H4585" t="s">
        <v>482</v>
      </c>
      <c r="I4585" t="s">
        <v>252</v>
      </c>
      <c r="J4585" t="s">
        <v>13</v>
      </c>
      <c r="K4585" t="s">
        <v>2634</v>
      </c>
      <c r="L4585" t="s">
        <v>92</v>
      </c>
      <c r="N4585" t="str">
        <f>IF(ISBLANK(Sales[[#This Row],[return]]),"No",Sales[[#This Row],[return]])</f>
        <v>No</v>
      </c>
      <c r="O4585" s="2">
        <v>43340</v>
      </c>
      <c r="P4585" s="8" t="str">
        <f>TEXT(DAY(Sales[[#This Row],[OrderDate]]),"ddd")</f>
        <v>Sat</v>
      </c>
      <c r="Q4585" s="8" t="str">
        <f>TEXT(MONTH(Sales[[#This Row],[ShipDate]])*29,"mmm")</f>
        <v>Aug</v>
      </c>
      <c r="R4585">
        <v>720</v>
      </c>
      <c r="S4585" t="s">
        <v>2771</v>
      </c>
      <c r="T4585" t="s">
        <v>90</v>
      </c>
      <c r="U4585">
        <v>45231</v>
      </c>
      <c r="V4585" s="1">
        <v>0.7</v>
      </c>
      <c r="W4585">
        <v>-12</v>
      </c>
      <c r="X4585">
        <v>8</v>
      </c>
      <c r="Y4585">
        <v>18</v>
      </c>
      <c r="AD4585"/>
    </row>
    <row r="4586" spans="1:30" x14ac:dyDescent="0.25">
      <c r="A4586" t="s">
        <v>40</v>
      </c>
      <c r="B4586" s="2">
        <v>43353</v>
      </c>
      <c r="C4586" s="35">
        <f>YEAR(Sales[[#This Row],[ShipDate]])</f>
        <v>2018</v>
      </c>
      <c r="D4586" t="s">
        <v>36</v>
      </c>
      <c r="E4586" t="s">
        <v>31</v>
      </c>
      <c r="F4586" t="s">
        <v>99</v>
      </c>
      <c r="G4586" t="s">
        <v>46</v>
      </c>
      <c r="H4586" t="s">
        <v>457</v>
      </c>
      <c r="I4586" t="s">
        <v>32</v>
      </c>
      <c r="J4586" t="s">
        <v>13</v>
      </c>
      <c r="K4586" t="s">
        <v>2646</v>
      </c>
      <c r="L4586" t="s">
        <v>30</v>
      </c>
      <c r="N4586" t="str">
        <f>IF(ISBLANK(Sales[[#This Row],[return]]),"No",Sales[[#This Row],[return]])</f>
        <v>No</v>
      </c>
      <c r="O4586" s="2">
        <v>43348</v>
      </c>
      <c r="P4586" s="8" t="str">
        <f>TEXT(DAY(Sales[[#This Row],[OrderDate]]),"ddd")</f>
        <v>Thu</v>
      </c>
      <c r="Q4586" s="8" t="str">
        <f>TEXT(MONTH(Sales[[#This Row],[ShipDate]])*29,"mmm")</f>
        <v>Sep</v>
      </c>
      <c r="R4586">
        <v>883</v>
      </c>
      <c r="S4586" t="s">
        <v>367</v>
      </c>
      <c r="T4586" t="s">
        <v>28</v>
      </c>
      <c r="U4586">
        <v>92105</v>
      </c>
      <c r="V4586" s="1">
        <v>0</v>
      </c>
      <c r="W4586">
        <v>29</v>
      </c>
      <c r="X4586">
        <v>8</v>
      </c>
      <c r="Y4586">
        <v>116</v>
      </c>
      <c r="AD4586"/>
    </row>
    <row r="4587" spans="1:30" x14ac:dyDescent="0.25">
      <c r="A4587" t="s">
        <v>40</v>
      </c>
      <c r="B4587" s="2">
        <v>43229</v>
      </c>
      <c r="C4587" s="35">
        <f>YEAR(Sales[[#This Row],[ShipDate]])</f>
        <v>2018</v>
      </c>
      <c r="D4587" t="s">
        <v>36</v>
      </c>
      <c r="E4587" t="s">
        <v>69</v>
      </c>
      <c r="F4587" t="s">
        <v>39</v>
      </c>
      <c r="G4587" t="s">
        <v>25</v>
      </c>
      <c r="H4587" t="s">
        <v>26</v>
      </c>
      <c r="I4587" t="s">
        <v>32</v>
      </c>
      <c r="J4587" t="s">
        <v>13</v>
      </c>
      <c r="K4587" t="s">
        <v>2974</v>
      </c>
      <c r="L4587" t="s">
        <v>30</v>
      </c>
      <c r="N4587" t="str">
        <f>IF(ISBLANK(Sales[[#This Row],[return]]),"No",Sales[[#This Row],[return]])</f>
        <v>No</v>
      </c>
      <c r="O4587" s="2">
        <v>43225</v>
      </c>
      <c r="P4587" s="8" t="str">
        <f>TEXT(DAY(Sales[[#This Row],[OrderDate]]),"ddd")</f>
        <v>Thu</v>
      </c>
      <c r="Q4587" s="8" t="str">
        <f>TEXT(MONTH(Sales[[#This Row],[ShipDate]])*29,"mmm")</f>
        <v>May</v>
      </c>
      <c r="R4587">
        <v>1263</v>
      </c>
      <c r="S4587" t="s">
        <v>3259</v>
      </c>
      <c r="T4587" t="s">
        <v>28</v>
      </c>
      <c r="U4587">
        <v>90004</v>
      </c>
      <c r="V4587" s="1">
        <v>0</v>
      </c>
      <c r="W4587">
        <v>1</v>
      </c>
      <c r="X4587">
        <v>1</v>
      </c>
      <c r="Y4587">
        <v>6</v>
      </c>
      <c r="AD4587"/>
    </row>
    <row r="4588" spans="1:30" x14ac:dyDescent="0.25">
      <c r="A4588" t="s">
        <v>40</v>
      </c>
      <c r="B4588" s="2">
        <v>43229</v>
      </c>
      <c r="C4588" s="35">
        <f>YEAR(Sales[[#This Row],[ShipDate]])</f>
        <v>2018</v>
      </c>
      <c r="D4588" t="s">
        <v>36</v>
      </c>
      <c r="E4588" t="s">
        <v>69</v>
      </c>
      <c r="F4588" t="s">
        <v>48</v>
      </c>
      <c r="G4588" t="s">
        <v>46</v>
      </c>
      <c r="H4588" t="s">
        <v>26</v>
      </c>
      <c r="I4588" t="s">
        <v>32</v>
      </c>
      <c r="J4588" t="s">
        <v>13</v>
      </c>
      <c r="K4588" t="s">
        <v>2974</v>
      </c>
      <c r="L4588" t="s">
        <v>30</v>
      </c>
      <c r="N4588" t="str">
        <f>IF(ISBLANK(Sales[[#This Row],[return]]),"No",Sales[[#This Row],[return]])</f>
        <v>No</v>
      </c>
      <c r="O4588" s="2">
        <v>43225</v>
      </c>
      <c r="P4588" s="8" t="str">
        <f>TEXT(DAY(Sales[[#This Row],[OrderDate]]),"ddd")</f>
        <v>Thu</v>
      </c>
      <c r="Q4588" s="8" t="str">
        <f>TEXT(MONTH(Sales[[#This Row],[ShipDate]])*29,"mmm")</f>
        <v>May</v>
      </c>
      <c r="R4588">
        <v>437</v>
      </c>
      <c r="S4588" t="s">
        <v>473</v>
      </c>
      <c r="T4588" t="s">
        <v>28</v>
      </c>
      <c r="U4588">
        <v>90004</v>
      </c>
      <c r="V4588" s="1">
        <v>0.2</v>
      </c>
      <c r="W4588">
        <v>22</v>
      </c>
      <c r="X4588">
        <v>3</v>
      </c>
      <c r="Y4588">
        <v>246</v>
      </c>
      <c r="AD4588"/>
    </row>
    <row r="4589" spans="1:30" x14ac:dyDescent="0.25">
      <c r="A4589" t="s">
        <v>40</v>
      </c>
      <c r="B4589" s="2">
        <v>43419</v>
      </c>
      <c r="C4589" s="35">
        <f>YEAR(Sales[[#This Row],[ShipDate]])</f>
        <v>2018</v>
      </c>
      <c r="D4589" t="s">
        <v>36</v>
      </c>
      <c r="E4589" t="s">
        <v>18</v>
      </c>
      <c r="F4589" t="s">
        <v>45</v>
      </c>
      <c r="G4589" t="s">
        <v>25</v>
      </c>
      <c r="H4589" t="s">
        <v>948</v>
      </c>
      <c r="I4589" t="s">
        <v>598</v>
      </c>
      <c r="J4589" t="s">
        <v>13</v>
      </c>
      <c r="K4589" t="s">
        <v>1075</v>
      </c>
      <c r="L4589" t="s">
        <v>17</v>
      </c>
      <c r="N4589" t="str">
        <f>IF(ISBLANK(Sales[[#This Row],[return]]),"No",Sales[[#This Row],[return]])</f>
        <v>No</v>
      </c>
      <c r="O4589" s="2">
        <v>43414</v>
      </c>
      <c r="P4589" s="8" t="str">
        <f>TEXT(DAY(Sales[[#This Row],[OrderDate]]),"ddd")</f>
        <v>Tue</v>
      </c>
      <c r="Q4589" s="8" t="str">
        <f>TEXT(MONTH(Sales[[#This Row],[ShipDate]])*29,"mmm")</f>
        <v>Nov</v>
      </c>
      <c r="R4589">
        <v>1129</v>
      </c>
      <c r="S4589" t="s">
        <v>1974</v>
      </c>
      <c r="T4589" t="s">
        <v>15</v>
      </c>
      <c r="U4589">
        <v>31088</v>
      </c>
      <c r="V4589" s="1">
        <v>0</v>
      </c>
      <c r="W4589">
        <v>10</v>
      </c>
      <c r="X4589">
        <v>7</v>
      </c>
      <c r="Y4589">
        <v>42</v>
      </c>
      <c r="AD4589"/>
    </row>
    <row r="4590" spans="1:30" x14ac:dyDescent="0.25">
      <c r="A4590" t="s">
        <v>40</v>
      </c>
      <c r="B4590" s="2">
        <v>43316</v>
      </c>
      <c r="C4590" s="35">
        <f>YEAR(Sales[[#This Row],[ShipDate]])</f>
        <v>2018</v>
      </c>
      <c r="D4590" t="s">
        <v>36</v>
      </c>
      <c r="E4590" t="s">
        <v>18</v>
      </c>
      <c r="F4590" t="s">
        <v>39</v>
      </c>
      <c r="G4590" t="s">
        <v>25</v>
      </c>
      <c r="H4590" t="s">
        <v>164</v>
      </c>
      <c r="I4590" t="s">
        <v>120</v>
      </c>
      <c r="J4590" t="s">
        <v>13</v>
      </c>
      <c r="K4590" t="s">
        <v>1306</v>
      </c>
      <c r="L4590" t="s">
        <v>68</v>
      </c>
      <c r="N4590" t="str">
        <f>IF(ISBLANK(Sales[[#This Row],[return]]),"No",Sales[[#This Row],[return]])</f>
        <v>No</v>
      </c>
      <c r="O4590" s="2">
        <v>43311</v>
      </c>
      <c r="P4590" s="8" t="str">
        <f>TEXT(DAY(Sales[[#This Row],[OrderDate]]),"ddd")</f>
        <v>Mon</v>
      </c>
      <c r="Q4590" s="8" t="str">
        <f>TEXT(MONTH(Sales[[#This Row],[ShipDate]])*29,"mmm")</f>
        <v>Aug</v>
      </c>
      <c r="R4590">
        <v>1550</v>
      </c>
      <c r="S4590" t="s">
        <v>862</v>
      </c>
      <c r="T4590" t="s">
        <v>66</v>
      </c>
      <c r="U4590">
        <v>60623</v>
      </c>
      <c r="V4590" s="1">
        <v>0.2</v>
      </c>
      <c r="W4590">
        <v>52</v>
      </c>
      <c r="X4590">
        <v>2</v>
      </c>
      <c r="Y4590">
        <v>1037</v>
      </c>
      <c r="AD4590"/>
    </row>
    <row r="4591" spans="1:30" x14ac:dyDescent="0.25">
      <c r="A4591" t="s">
        <v>40</v>
      </c>
      <c r="B4591" s="2">
        <v>43316</v>
      </c>
      <c r="C4591" s="35">
        <f>YEAR(Sales[[#This Row],[ShipDate]])</f>
        <v>2018</v>
      </c>
      <c r="D4591" t="s">
        <v>36</v>
      </c>
      <c r="E4591" t="s">
        <v>18</v>
      </c>
      <c r="F4591" t="s">
        <v>33</v>
      </c>
      <c r="G4591" t="s">
        <v>25</v>
      </c>
      <c r="H4591" t="s">
        <v>164</v>
      </c>
      <c r="I4591" t="s">
        <v>120</v>
      </c>
      <c r="J4591" t="s">
        <v>13</v>
      </c>
      <c r="K4591" t="s">
        <v>1306</v>
      </c>
      <c r="L4591" t="s">
        <v>68</v>
      </c>
      <c r="N4591" t="str">
        <f>IF(ISBLANK(Sales[[#This Row],[return]]),"No",Sales[[#This Row],[return]])</f>
        <v>No</v>
      </c>
      <c r="O4591" s="2">
        <v>43311</v>
      </c>
      <c r="P4591" s="8" t="str">
        <f>TEXT(DAY(Sales[[#This Row],[OrderDate]]),"ddd")</f>
        <v>Mon</v>
      </c>
      <c r="Q4591" s="8" t="str">
        <f>TEXT(MONTH(Sales[[#This Row],[ShipDate]])*29,"mmm")</f>
        <v>Aug</v>
      </c>
      <c r="R4591">
        <v>207</v>
      </c>
      <c r="S4591" t="s">
        <v>2113</v>
      </c>
      <c r="T4591" t="s">
        <v>66</v>
      </c>
      <c r="U4591">
        <v>60623</v>
      </c>
      <c r="V4591" s="1">
        <v>0.2</v>
      </c>
      <c r="W4591">
        <v>3</v>
      </c>
      <c r="X4591">
        <v>4</v>
      </c>
      <c r="Y4591">
        <v>9</v>
      </c>
      <c r="AD4591"/>
    </row>
    <row r="4592" spans="1:30" x14ac:dyDescent="0.25">
      <c r="A4592" t="s">
        <v>10</v>
      </c>
      <c r="B4592" s="2">
        <v>43121</v>
      </c>
      <c r="C4592" s="35">
        <f>YEAR(Sales[[#This Row],[ShipDate]])</f>
        <v>2018</v>
      </c>
      <c r="D4592" t="s">
        <v>36</v>
      </c>
      <c r="E4592" t="s">
        <v>18</v>
      </c>
      <c r="F4592" t="s">
        <v>104</v>
      </c>
      <c r="G4592" t="s">
        <v>25</v>
      </c>
      <c r="H4592" t="s">
        <v>146</v>
      </c>
      <c r="I4592" t="s">
        <v>149</v>
      </c>
      <c r="J4592" t="s">
        <v>13</v>
      </c>
      <c r="K4592" t="s">
        <v>1130</v>
      </c>
      <c r="L4592" t="s">
        <v>92</v>
      </c>
      <c r="N4592" t="str">
        <f>IF(ISBLANK(Sales[[#This Row],[return]]),"No",Sales[[#This Row],[return]])</f>
        <v>No</v>
      </c>
      <c r="O4592" s="2">
        <v>43115</v>
      </c>
      <c r="P4592" s="8" t="str">
        <f>TEXT(DAY(Sales[[#This Row],[OrderDate]]),"ddd")</f>
        <v>Sun</v>
      </c>
      <c r="Q4592" s="8" t="str">
        <f>TEXT(MONTH(Sales[[#This Row],[ShipDate]])*29,"mmm")</f>
        <v>Jan</v>
      </c>
      <c r="R4592">
        <v>2</v>
      </c>
      <c r="S4592" t="s">
        <v>593</v>
      </c>
      <c r="T4592" t="s">
        <v>90</v>
      </c>
      <c r="U4592">
        <v>10011</v>
      </c>
      <c r="V4592" s="1">
        <v>0</v>
      </c>
      <c r="W4592">
        <v>8</v>
      </c>
      <c r="X4592">
        <v>4</v>
      </c>
      <c r="Y4592">
        <v>17</v>
      </c>
      <c r="AD4592"/>
    </row>
    <row r="4593" spans="1:30" x14ac:dyDescent="0.25">
      <c r="A4593" t="s">
        <v>10</v>
      </c>
      <c r="B4593" s="2">
        <v>43121</v>
      </c>
      <c r="C4593" s="35">
        <f>YEAR(Sales[[#This Row],[ShipDate]])</f>
        <v>2018</v>
      </c>
      <c r="D4593" t="s">
        <v>36</v>
      </c>
      <c r="E4593" t="s">
        <v>18</v>
      </c>
      <c r="F4593" t="s">
        <v>59</v>
      </c>
      <c r="G4593" t="s">
        <v>25</v>
      </c>
      <c r="H4593" t="s">
        <v>146</v>
      </c>
      <c r="I4593" t="s">
        <v>149</v>
      </c>
      <c r="J4593" t="s">
        <v>13</v>
      </c>
      <c r="K4593" t="s">
        <v>1130</v>
      </c>
      <c r="L4593" t="s">
        <v>92</v>
      </c>
      <c r="N4593" t="str">
        <f>IF(ISBLANK(Sales[[#This Row],[return]]),"No",Sales[[#This Row],[return]])</f>
        <v>No</v>
      </c>
      <c r="O4593" s="2">
        <v>43115</v>
      </c>
      <c r="P4593" s="8" t="str">
        <f>TEXT(DAY(Sales[[#This Row],[OrderDate]]),"ddd")</f>
        <v>Sun</v>
      </c>
      <c r="Q4593" s="8" t="str">
        <f>TEXT(MONTH(Sales[[#This Row],[ShipDate]])*29,"mmm")</f>
        <v>Jan</v>
      </c>
      <c r="R4593">
        <v>1756</v>
      </c>
      <c r="S4593" t="s">
        <v>2205</v>
      </c>
      <c r="T4593" t="s">
        <v>90</v>
      </c>
      <c r="U4593">
        <v>10011</v>
      </c>
      <c r="V4593" s="1">
        <v>0</v>
      </c>
      <c r="W4593">
        <v>29</v>
      </c>
      <c r="X4593">
        <v>9</v>
      </c>
      <c r="Y4593">
        <v>60</v>
      </c>
      <c r="AD4593"/>
    </row>
    <row r="4594" spans="1:30" x14ac:dyDescent="0.25">
      <c r="A4594" t="s">
        <v>10</v>
      </c>
      <c r="B4594" s="2">
        <v>43121</v>
      </c>
      <c r="C4594" s="35">
        <f>YEAR(Sales[[#This Row],[ShipDate]])</f>
        <v>2018</v>
      </c>
      <c r="D4594" t="s">
        <v>36</v>
      </c>
      <c r="E4594" t="s">
        <v>18</v>
      </c>
      <c r="F4594" t="s">
        <v>50</v>
      </c>
      <c r="G4594" t="s">
        <v>25</v>
      </c>
      <c r="H4594" t="s">
        <v>146</v>
      </c>
      <c r="I4594" t="s">
        <v>149</v>
      </c>
      <c r="J4594" t="s">
        <v>13</v>
      </c>
      <c r="K4594" t="s">
        <v>1130</v>
      </c>
      <c r="L4594" t="s">
        <v>92</v>
      </c>
      <c r="N4594" t="str">
        <f>IF(ISBLANK(Sales[[#This Row],[return]]),"No",Sales[[#This Row],[return]])</f>
        <v>No</v>
      </c>
      <c r="O4594" s="2">
        <v>43115</v>
      </c>
      <c r="P4594" s="8" t="str">
        <f>TEXT(DAY(Sales[[#This Row],[OrderDate]]),"ddd")</f>
        <v>Sun</v>
      </c>
      <c r="Q4594" s="8" t="str">
        <f>TEXT(MONTH(Sales[[#This Row],[ShipDate]])*29,"mmm")</f>
        <v>Jan</v>
      </c>
      <c r="R4594">
        <v>1492</v>
      </c>
      <c r="S4594" t="s">
        <v>3159</v>
      </c>
      <c r="T4594" t="s">
        <v>90</v>
      </c>
      <c r="U4594">
        <v>10011</v>
      </c>
      <c r="V4594" s="1">
        <v>0.2</v>
      </c>
      <c r="W4594">
        <v>17</v>
      </c>
      <c r="X4594">
        <v>3</v>
      </c>
      <c r="Y4594">
        <v>50</v>
      </c>
      <c r="AD4594"/>
    </row>
    <row r="4595" spans="1:30" x14ac:dyDescent="0.25">
      <c r="A4595" t="s">
        <v>10</v>
      </c>
      <c r="B4595" s="2">
        <v>43304</v>
      </c>
      <c r="C4595" s="35">
        <f>YEAR(Sales[[#This Row],[ShipDate]])</f>
        <v>2018</v>
      </c>
      <c r="D4595" t="s">
        <v>19</v>
      </c>
      <c r="E4595" t="s">
        <v>18</v>
      </c>
      <c r="F4595" t="s">
        <v>48</v>
      </c>
      <c r="G4595" t="s">
        <v>46</v>
      </c>
      <c r="H4595" t="s">
        <v>553</v>
      </c>
      <c r="I4595" t="s">
        <v>149</v>
      </c>
      <c r="J4595" t="s">
        <v>13</v>
      </c>
      <c r="K4595" t="s">
        <v>1187</v>
      </c>
      <c r="L4595" t="s">
        <v>92</v>
      </c>
      <c r="N4595" t="str">
        <f>IF(ISBLANK(Sales[[#This Row],[return]]),"No",Sales[[#This Row],[return]])</f>
        <v>No</v>
      </c>
      <c r="O4595" s="2">
        <v>43301</v>
      </c>
      <c r="P4595" s="8" t="str">
        <f>TEXT(DAY(Sales[[#This Row],[OrderDate]]),"ddd")</f>
        <v>Fri</v>
      </c>
      <c r="Q4595" s="8" t="str">
        <f>TEXT(MONTH(Sales[[#This Row],[ShipDate]])*29,"mmm")</f>
        <v>Jul</v>
      </c>
      <c r="R4595">
        <v>931</v>
      </c>
      <c r="S4595" t="s">
        <v>2437</v>
      </c>
      <c r="T4595" t="s">
        <v>90</v>
      </c>
      <c r="U4595">
        <v>11561</v>
      </c>
      <c r="V4595" s="1">
        <v>0</v>
      </c>
      <c r="W4595">
        <v>43</v>
      </c>
      <c r="X4595">
        <v>5</v>
      </c>
      <c r="Y4595">
        <v>90</v>
      </c>
      <c r="AD4595"/>
    </row>
    <row r="4596" spans="1:30" x14ac:dyDescent="0.25">
      <c r="A4596" t="s">
        <v>40</v>
      </c>
      <c r="B4596" s="2">
        <v>43376</v>
      </c>
      <c r="C4596" s="35">
        <f>YEAR(Sales[[#This Row],[ShipDate]])</f>
        <v>2018</v>
      </c>
      <c r="D4596" t="s">
        <v>36</v>
      </c>
      <c r="E4596" t="s">
        <v>18</v>
      </c>
      <c r="F4596" t="s">
        <v>50</v>
      </c>
      <c r="G4596" t="s">
        <v>25</v>
      </c>
      <c r="H4596" t="s">
        <v>79</v>
      </c>
      <c r="I4596" t="s">
        <v>32</v>
      </c>
      <c r="J4596" t="s">
        <v>13</v>
      </c>
      <c r="K4596" t="s">
        <v>1299</v>
      </c>
      <c r="L4596" t="s">
        <v>30</v>
      </c>
      <c r="N4596" t="str">
        <f>IF(ISBLANK(Sales[[#This Row],[return]]),"No",Sales[[#This Row],[return]])</f>
        <v>No</v>
      </c>
      <c r="O4596" s="2">
        <v>43372</v>
      </c>
      <c r="P4596" s="8" t="str">
        <f>TEXT(DAY(Sales[[#This Row],[OrderDate]]),"ddd")</f>
        <v>Sun</v>
      </c>
      <c r="Q4596" s="8" t="str">
        <f>TEXT(MONTH(Sales[[#This Row],[ShipDate]])*29,"mmm")</f>
        <v>Oct</v>
      </c>
      <c r="R4596">
        <v>269</v>
      </c>
      <c r="S4596" t="s">
        <v>2075</v>
      </c>
      <c r="T4596" t="s">
        <v>28</v>
      </c>
      <c r="U4596">
        <v>94109</v>
      </c>
      <c r="V4596" s="1">
        <v>0.2</v>
      </c>
      <c r="W4596">
        <v>10</v>
      </c>
      <c r="X4596">
        <v>5</v>
      </c>
      <c r="Y4596">
        <v>27</v>
      </c>
      <c r="AD4596"/>
    </row>
    <row r="4597" spans="1:30" x14ac:dyDescent="0.25">
      <c r="A4597" t="s">
        <v>10</v>
      </c>
      <c r="B4597" s="2">
        <v>43128</v>
      </c>
      <c r="C4597" s="35">
        <f>YEAR(Sales[[#This Row],[ShipDate]])</f>
        <v>2018</v>
      </c>
      <c r="D4597" t="s">
        <v>36</v>
      </c>
      <c r="E4597" t="s">
        <v>31</v>
      </c>
      <c r="F4597" t="s">
        <v>43</v>
      </c>
      <c r="G4597" t="s">
        <v>11</v>
      </c>
      <c r="H4597" t="s">
        <v>60</v>
      </c>
      <c r="I4597" t="s">
        <v>63</v>
      </c>
      <c r="J4597" t="s">
        <v>13</v>
      </c>
      <c r="K4597" t="s">
        <v>1086</v>
      </c>
      <c r="L4597" t="s">
        <v>30</v>
      </c>
      <c r="N4597" t="str">
        <f>IF(ISBLANK(Sales[[#This Row],[return]]),"No",Sales[[#This Row],[return]])</f>
        <v>No</v>
      </c>
      <c r="O4597" s="2">
        <v>43122</v>
      </c>
      <c r="P4597" s="8" t="str">
        <f>TEXT(DAY(Sales[[#This Row],[OrderDate]]),"ddd")</f>
        <v>Sun</v>
      </c>
      <c r="Q4597" s="8" t="str">
        <f>TEXT(MONTH(Sales[[#This Row],[ShipDate]])*29,"mmm")</f>
        <v>Jan</v>
      </c>
      <c r="R4597">
        <v>470</v>
      </c>
      <c r="S4597" t="s">
        <v>3167</v>
      </c>
      <c r="T4597" t="s">
        <v>28</v>
      </c>
      <c r="U4597">
        <v>98115</v>
      </c>
      <c r="V4597" s="1">
        <v>0</v>
      </c>
      <c r="W4597">
        <v>37</v>
      </c>
      <c r="X4597">
        <v>5</v>
      </c>
      <c r="Y4597">
        <v>110</v>
      </c>
      <c r="AD4597"/>
    </row>
    <row r="4598" spans="1:30" x14ac:dyDescent="0.25">
      <c r="A4598" t="s">
        <v>40</v>
      </c>
      <c r="B4598" s="2">
        <v>43418</v>
      </c>
      <c r="C4598" s="35">
        <f>YEAR(Sales[[#This Row],[ShipDate]])</f>
        <v>2018</v>
      </c>
      <c r="D4598" t="s">
        <v>36</v>
      </c>
      <c r="E4598" t="s">
        <v>18</v>
      </c>
      <c r="F4598" t="s">
        <v>99</v>
      </c>
      <c r="G4598" t="s">
        <v>46</v>
      </c>
      <c r="H4598" t="s">
        <v>1211</v>
      </c>
      <c r="I4598" t="s">
        <v>32</v>
      </c>
      <c r="J4598" t="s">
        <v>13</v>
      </c>
      <c r="K4598" t="s">
        <v>269</v>
      </c>
      <c r="L4598" t="s">
        <v>30</v>
      </c>
      <c r="N4598" t="str">
        <f>IF(ISBLANK(Sales[[#This Row],[return]]),"No",Sales[[#This Row],[return]])</f>
        <v>No</v>
      </c>
      <c r="O4598" s="2">
        <v>43413</v>
      </c>
      <c r="P4598" s="8" t="str">
        <f>TEXT(DAY(Sales[[#This Row],[OrderDate]]),"ddd")</f>
        <v>Mon</v>
      </c>
      <c r="Q4598" s="8" t="str">
        <f>TEXT(MONTH(Sales[[#This Row],[ShipDate]])*29,"mmm")</f>
        <v>Nov</v>
      </c>
      <c r="R4598">
        <v>1029</v>
      </c>
      <c r="S4598" t="s">
        <v>509</v>
      </c>
      <c r="T4598" t="s">
        <v>28</v>
      </c>
      <c r="U4598">
        <v>94601</v>
      </c>
      <c r="V4598" s="1">
        <v>0</v>
      </c>
      <c r="W4598">
        <v>178</v>
      </c>
      <c r="X4598">
        <v>3</v>
      </c>
      <c r="Y4598">
        <v>480</v>
      </c>
      <c r="AD4598"/>
    </row>
    <row r="4599" spans="1:30" x14ac:dyDescent="0.25">
      <c r="A4599" t="s">
        <v>40</v>
      </c>
      <c r="B4599" s="2">
        <v>43243</v>
      </c>
      <c r="C4599" s="35">
        <f>YEAR(Sales[[#This Row],[ShipDate]])</f>
        <v>2018</v>
      </c>
      <c r="D4599" t="s">
        <v>36</v>
      </c>
      <c r="E4599" t="s">
        <v>31</v>
      </c>
      <c r="F4599" t="s">
        <v>52</v>
      </c>
      <c r="G4599" t="s">
        <v>25</v>
      </c>
      <c r="H4599" t="s">
        <v>26</v>
      </c>
      <c r="I4599" t="s">
        <v>32</v>
      </c>
      <c r="J4599" t="s">
        <v>13</v>
      </c>
      <c r="K4599" t="s">
        <v>2700</v>
      </c>
      <c r="L4599" t="s">
        <v>30</v>
      </c>
      <c r="M4599" t="s">
        <v>82</v>
      </c>
      <c r="N4599" t="str">
        <f>IF(ISBLANK(Sales[[#This Row],[return]]),"No",Sales[[#This Row],[return]])</f>
        <v>Yes</v>
      </c>
      <c r="O4599" s="2">
        <v>43239</v>
      </c>
      <c r="P4599" s="8" t="str">
        <f>TEXT(DAY(Sales[[#This Row],[OrderDate]]),"ddd")</f>
        <v>Thu</v>
      </c>
      <c r="Q4599" s="8" t="str">
        <f>TEXT(MONTH(Sales[[#This Row],[ShipDate]])*29,"mmm")</f>
        <v>May</v>
      </c>
      <c r="R4599">
        <v>1502</v>
      </c>
      <c r="S4599" t="s">
        <v>665</v>
      </c>
      <c r="T4599" t="s">
        <v>28</v>
      </c>
      <c r="U4599">
        <v>90008</v>
      </c>
      <c r="V4599" s="1">
        <v>0</v>
      </c>
      <c r="W4599">
        <v>24</v>
      </c>
      <c r="X4599">
        <v>8</v>
      </c>
      <c r="Y4599">
        <v>88</v>
      </c>
      <c r="AD4599"/>
    </row>
    <row r="4600" spans="1:30" x14ac:dyDescent="0.25">
      <c r="A4600" t="s">
        <v>24</v>
      </c>
      <c r="B4600" s="2">
        <v>43399</v>
      </c>
      <c r="C4600" s="35">
        <f>YEAR(Sales[[#This Row],[ShipDate]])</f>
        <v>2018</v>
      </c>
      <c r="D4600" t="s">
        <v>19</v>
      </c>
      <c r="E4600" t="s">
        <v>69</v>
      </c>
      <c r="F4600" t="s">
        <v>45</v>
      </c>
      <c r="G4600" t="s">
        <v>25</v>
      </c>
      <c r="H4600" t="s">
        <v>1403</v>
      </c>
      <c r="I4600" t="s">
        <v>651</v>
      </c>
      <c r="J4600" t="s">
        <v>13</v>
      </c>
      <c r="K4600" t="s">
        <v>2900</v>
      </c>
      <c r="L4600" t="s">
        <v>30</v>
      </c>
      <c r="N4600" t="str">
        <f>IF(ISBLANK(Sales[[#This Row],[return]]),"No",Sales[[#This Row],[return]])</f>
        <v>No</v>
      </c>
      <c r="O4600" s="2">
        <v>43394</v>
      </c>
      <c r="P4600" s="8" t="str">
        <f>TEXT(DAY(Sales[[#This Row],[OrderDate]]),"ddd")</f>
        <v>Sat</v>
      </c>
      <c r="Q4600" s="8" t="str">
        <f>TEXT(MONTH(Sales[[#This Row],[ShipDate]])*29,"mmm")</f>
        <v>Oct</v>
      </c>
      <c r="R4600">
        <v>1235</v>
      </c>
      <c r="S4600" t="s">
        <v>2074</v>
      </c>
      <c r="T4600" t="s">
        <v>28</v>
      </c>
      <c r="U4600">
        <v>89031</v>
      </c>
      <c r="V4600" s="1">
        <v>0</v>
      </c>
      <c r="W4600">
        <v>29</v>
      </c>
      <c r="X4600">
        <v>3</v>
      </c>
      <c r="Y4600">
        <v>113</v>
      </c>
      <c r="AD4600"/>
    </row>
    <row r="4601" spans="1:30" x14ac:dyDescent="0.25">
      <c r="A4601" t="s">
        <v>24</v>
      </c>
      <c r="B4601" s="2">
        <v>43399</v>
      </c>
      <c r="C4601" s="35">
        <f>YEAR(Sales[[#This Row],[ShipDate]])</f>
        <v>2018</v>
      </c>
      <c r="D4601" t="s">
        <v>19</v>
      </c>
      <c r="E4601" t="s">
        <v>69</v>
      </c>
      <c r="F4601" t="s">
        <v>59</v>
      </c>
      <c r="G4601" t="s">
        <v>25</v>
      </c>
      <c r="H4601" t="s">
        <v>1403</v>
      </c>
      <c r="I4601" t="s">
        <v>651</v>
      </c>
      <c r="J4601" t="s">
        <v>13</v>
      </c>
      <c r="K4601" t="s">
        <v>2900</v>
      </c>
      <c r="L4601" t="s">
        <v>30</v>
      </c>
      <c r="N4601" t="str">
        <f>IF(ISBLANK(Sales[[#This Row],[return]]),"No",Sales[[#This Row],[return]])</f>
        <v>No</v>
      </c>
      <c r="O4601" s="2">
        <v>43394</v>
      </c>
      <c r="P4601" s="8" t="str">
        <f>TEXT(DAY(Sales[[#This Row],[OrderDate]]),"ddd")</f>
        <v>Sat</v>
      </c>
      <c r="Q4601" s="8" t="str">
        <f>TEXT(MONTH(Sales[[#This Row],[ShipDate]])*29,"mmm")</f>
        <v>Oct</v>
      </c>
      <c r="R4601">
        <v>1724</v>
      </c>
      <c r="S4601" t="s">
        <v>1700</v>
      </c>
      <c r="T4601" t="s">
        <v>28</v>
      </c>
      <c r="U4601">
        <v>89031</v>
      </c>
      <c r="V4601" s="1">
        <v>0</v>
      </c>
      <c r="W4601">
        <v>18</v>
      </c>
      <c r="X4601">
        <v>6</v>
      </c>
      <c r="Y4601">
        <v>36</v>
      </c>
      <c r="AD4601"/>
    </row>
    <row r="4602" spans="1:30" x14ac:dyDescent="0.25">
      <c r="A4602" t="s">
        <v>24</v>
      </c>
      <c r="B4602" s="2">
        <v>43399</v>
      </c>
      <c r="C4602" s="35">
        <f>YEAR(Sales[[#This Row],[ShipDate]])</f>
        <v>2018</v>
      </c>
      <c r="D4602" t="s">
        <v>19</v>
      </c>
      <c r="E4602" t="s">
        <v>69</v>
      </c>
      <c r="F4602" t="s">
        <v>50</v>
      </c>
      <c r="G4602" t="s">
        <v>25</v>
      </c>
      <c r="H4602" t="s">
        <v>1403</v>
      </c>
      <c r="I4602" t="s">
        <v>651</v>
      </c>
      <c r="J4602" t="s">
        <v>13</v>
      </c>
      <c r="K4602" t="s">
        <v>2900</v>
      </c>
      <c r="L4602" t="s">
        <v>30</v>
      </c>
      <c r="N4602" t="str">
        <f>IF(ISBLANK(Sales[[#This Row],[return]]),"No",Sales[[#This Row],[return]])</f>
        <v>No</v>
      </c>
      <c r="O4602" s="2">
        <v>43394</v>
      </c>
      <c r="P4602" s="8" t="str">
        <f>TEXT(DAY(Sales[[#This Row],[OrderDate]]),"ddd")</f>
        <v>Sat</v>
      </c>
      <c r="Q4602" s="8" t="str">
        <f>TEXT(MONTH(Sales[[#This Row],[ShipDate]])*29,"mmm")</f>
        <v>Oct</v>
      </c>
      <c r="R4602">
        <v>896</v>
      </c>
      <c r="S4602" t="s">
        <v>2104</v>
      </c>
      <c r="T4602" t="s">
        <v>28</v>
      </c>
      <c r="U4602">
        <v>89031</v>
      </c>
      <c r="V4602" s="1">
        <v>0.2</v>
      </c>
      <c r="W4602">
        <v>1644</v>
      </c>
      <c r="X4602">
        <v>3</v>
      </c>
      <c r="Y4602">
        <v>4536</v>
      </c>
      <c r="AD4602"/>
    </row>
    <row r="4603" spans="1:30" x14ac:dyDescent="0.25">
      <c r="A4603" t="s">
        <v>40</v>
      </c>
      <c r="B4603" s="2">
        <v>43203</v>
      </c>
      <c r="C4603" s="35">
        <f>YEAR(Sales[[#This Row],[ShipDate]])</f>
        <v>2018</v>
      </c>
      <c r="D4603" t="s">
        <v>36</v>
      </c>
      <c r="E4603" t="s">
        <v>18</v>
      </c>
      <c r="F4603" t="s">
        <v>21</v>
      </c>
      <c r="G4603" t="s">
        <v>11</v>
      </c>
      <c r="H4603" t="s">
        <v>146</v>
      </c>
      <c r="I4603" t="s">
        <v>149</v>
      </c>
      <c r="J4603" t="s">
        <v>13</v>
      </c>
      <c r="K4603" t="s">
        <v>591</v>
      </c>
      <c r="L4603" t="s">
        <v>92</v>
      </c>
      <c r="N4603" t="str">
        <f>IF(ISBLANK(Sales[[#This Row],[return]]),"No",Sales[[#This Row],[return]])</f>
        <v>No</v>
      </c>
      <c r="O4603" s="2">
        <v>43198</v>
      </c>
      <c r="P4603" s="8" t="str">
        <f>TEXT(DAY(Sales[[#This Row],[OrderDate]]),"ddd")</f>
        <v>Sun</v>
      </c>
      <c r="Q4603" s="8" t="str">
        <f>TEXT(MONTH(Sales[[#This Row],[ShipDate]])*29,"mmm")</f>
        <v>Apr</v>
      </c>
      <c r="R4603">
        <v>1427</v>
      </c>
      <c r="S4603" t="s">
        <v>592</v>
      </c>
      <c r="T4603" t="s">
        <v>90</v>
      </c>
      <c r="U4603">
        <v>10035</v>
      </c>
      <c r="V4603" s="1">
        <v>0.2</v>
      </c>
      <c r="W4603">
        <v>-5</v>
      </c>
      <c r="X4603">
        <v>6</v>
      </c>
      <c r="Y4603">
        <v>389</v>
      </c>
      <c r="AD4603"/>
    </row>
    <row r="4604" spans="1:30" x14ac:dyDescent="0.25">
      <c r="A4604" t="s">
        <v>40</v>
      </c>
      <c r="B4604" s="2">
        <v>43203</v>
      </c>
      <c r="C4604" s="35">
        <f>YEAR(Sales[[#This Row],[ShipDate]])</f>
        <v>2018</v>
      </c>
      <c r="D4604" t="s">
        <v>36</v>
      </c>
      <c r="E4604" t="s">
        <v>18</v>
      </c>
      <c r="F4604" t="s">
        <v>104</v>
      </c>
      <c r="G4604" t="s">
        <v>25</v>
      </c>
      <c r="H4604" t="s">
        <v>146</v>
      </c>
      <c r="I4604" t="s">
        <v>149</v>
      </c>
      <c r="J4604" t="s">
        <v>13</v>
      </c>
      <c r="K4604" t="s">
        <v>591</v>
      </c>
      <c r="L4604" t="s">
        <v>92</v>
      </c>
      <c r="N4604" t="str">
        <f>IF(ISBLANK(Sales[[#This Row],[return]]),"No",Sales[[#This Row],[return]])</f>
        <v>No</v>
      </c>
      <c r="O4604" s="2">
        <v>43198</v>
      </c>
      <c r="P4604" s="8" t="str">
        <f>TEXT(DAY(Sales[[#This Row],[OrderDate]]),"ddd")</f>
        <v>Sun</v>
      </c>
      <c r="Q4604" s="8" t="str">
        <f>TEXT(MONTH(Sales[[#This Row],[ShipDate]])*29,"mmm")</f>
        <v>Apr</v>
      </c>
      <c r="R4604">
        <v>2</v>
      </c>
      <c r="S4604" t="s">
        <v>593</v>
      </c>
      <c r="T4604" t="s">
        <v>90</v>
      </c>
      <c r="U4604">
        <v>10035</v>
      </c>
      <c r="V4604" s="1">
        <v>0</v>
      </c>
      <c r="W4604">
        <v>4</v>
      </c>
      <c r="X4604">
        <v>2</v>
      </c>
      <c r="Y4604">
        <v>8</v>
      </c>
      <c r="AD4604"/>
    </row>
    <row r="4605" spans="1:30" x14ac:dyDescent="0.25">
      <c r="A4605" t="s">
        <v>40</v>
      </c>
      <c r="B4605" s="2">
        <v>43203</v>
      </c>
      <c r="C4605" s="35">
        <f>YEAR(Sales[[#This Row],[ShipDate]])</f>
        <v>2018</v>
      </c>
      <c r="D4605" t="s">
        <v>36</v>
      </c>
      <c r="E4605" t="s">
        <v>18</v>
      </c>
      <c r="F4605" t="s">
        <v>45</v>
      </c>
      <c r="G4605" t="s">
        <v>25</v>
      </c>
      <c r="H4605" t="s">
        <v>146</v>
      </c>
      <c r="I4605" t="s">
        <v>149</v>
      </c>
      <c r="J4605" t="s">
        <v>13</v>
      </c>
      <c r="K4605" t="s">
        <v>591</v>
      </c>
      <c r="L4605" t="s">
        <v>92</v>
      </c>
      <c r="N4605" t="str">
        <f>IF(ISBLANK(Sales[[#This Row],[return]]),"No",Sales[[#This Row],[return]])</f>
        <v>No</v>
      </c>
      <c r="O4605" s="2">
        <v>43198</v>
      </c>
      <c r="P4605" s="8" t="str">
        <f>TEXT(DAY(Sales[[#This Row],[OrderDate]]),"ddd")</f>
        <v>Sun</v>
      </c>
      <c r="Q4605" s="8" t="str">
        <f>TEXT(MONTH(Sales[[#This Row],[ShipDate]])*29,"mmm")</f>
        <v>Apr</v>
      </c>
      <c r="R4605">
        <v>522</v>
      </c>
      <c r="S4605" t="s">
        <v>594</v>
      </c>
      <c r="T4605" t="s">
        <v>90</v>
      </c>
      <c r="U4605">
        <v>10035</v>
      </c>
      <c r="V4605" s="1">
        <v>0</v>
      </c>
      <c r="W4605">
        <v>7</v>
      </c>
      <c r="X4605">
        <v>4</v>
      </c>
      <c r="Y4605">
        <v>17</v>
      </c>
      <c r="AD4605"/>
    </row>
    <row r="4606" spans="1:30" x14ac:dyDescent="0.25">
      <c r="A4606" t="s">
        <v>40</v>
      </c>
      <c r="B4606" s="2">
        <v>43203</v>
      </c>
      <c r="C4606" s="35">
        <f>YEAR(Sales[[#This Row],[ShipDate]])</f>
        <v>2018</v>
      </c>
      <c r="D4606" t="s">
        <v>36</v>
      </c>
      <c r="E4606" t="s">
        <v>18</v>
      </c>
      <c r="F4606" t="s">
        <v>59</v>
      </c>
      <c r="G4606" t="s">
        <v>25</v>
      </c>
      <c r="H4606" t="s">
        <v>146</v>
      </c>
      <c r="I4606" t="s">
        <v>149</v>
      </c>
      <c r="J4606" t="s">
        <v>13</v>
      </c>
      <c r="K4606" t="s">
        <v>591</v>
      </c>
      <c r="L4606" t="s">
        <v>92</v>
      </c>
      <c r="N4606" t="str">
        <f>IF(ISBLANK(Sales[[#This Row],[return]]),"No",Sales[[#This Row],[return]])</f>
        <v>No</v>
      </c>
      <c r="O4606" s="2">
        <v>43198</v>
      </c>
      <c r="P4606" s="8" t="str">
        <f>TEXT(DAY(Sales[[#This Row],[OrderDate]]),"ddd")</f>
        <v>Sun</v>
      </c>
      <c r="Q4606" s="8" t="str">
        <f>TEXT(MONTH(Sales[[#This Row],[ShipDate]])*29,"mmm")</f>
        <v>Apr</v>
      </c>
      <c r="R4606">
        <v>93</v>
      </c>
      <c r="S4606" t="s">
        <v>595</v>
      </c>
      <c r="T4606" t="s">
        <v>90</v>
      </c>
      <c r="U4606">
        <v>10035</v>
      </c>
      <c r="V4606" s="1">
        <v>0</v>
      </c>
      <c r="W4606">
        <v>16</v>
      </c>
      <c r="X4606">
        <v>5</v>
      </c>
      <c r="Y4606">
        <v>34</v>
      </c>
      <c r="AD4606"/>
    </row>
    <row r="4607" spans="1:30" x14ac:dyDescent="0.25">
      <c r="A4607" t="s">
        <v>40</v>
      </c>
      <c r="B4607" s="2">
        <v>43248</v>
      </c>
      <c r="C4607" s="35">
        <f>YEAR(Sales[[#This Row],[ShipDate]])</f>
        <v>2018</v>
      </c>
      <c r="D4607" t="s">
        <v>36</v>
      </c>
      <c r="E4607" t="s">
        <v>69</v>
      </c>
      <c r="F4607" t="s">
        <v>45</v>
      </c>
      <c r="G4607" t="s">
        <v>25</v>
      </c>
      <c r="H4607" t="s">
        <v>88</v>
      </c>
      <c r="I4607" t="s">
        <v>93</v>
      </c>
      <c r="J4607" t="s">
        <v>13</v>
      </c>
      <c r="K4607" t="s">
        <v>2900</v>
      </c>
      <c r="L4607" t="s">
        <v>92</v>
      </c>
      <c r="N4607" t="str">
        <f>IF(ISBLANK(Sales[[#This Row],[return]]),"No",Sales[[#This Row],[return]])</f>
        <v>No</v>
      </c>
      <c r="O4607" s="2">
        <v>43244</v>
      </c>
      <c r="P4607" s="8" t="str">
        <f>TEXT(DAY(Sales[[#This Row],[OrderDate]]),"ddd")</f>
        <v>Tue</v>
      </c>
      <c r="Q4607" s="8" t="str">
        <f>TEXT(MONTH(Sales[[#This Row],[ShipDate]])*29,"mmm")</f>
        <v>May</v>
      </c>
      <c r="R4607">
        <v>325</v>
      </c>
      <c r="S4607" t="s">
        <v>1818</v>
      </c>
      <c r="T4607" t="s">
        <v>90</v>
      </c>
      <c r="U4607">
        <v>19120</v>
      </c>
      <c r="V4607" s="1">
        <v>0.2</v>
      </c>
      <c r="W4607">
        <v>3</v>
      </c>
      <c r="X4607">
        <v>3</v>
      </c>
      <c r="Y4607">
        <v>17</v>
      </c>
      <c r="AD4607"/>
    </row>
    <row r="4608" spans="1:30" x14ac:dyDescent="0.25">
      <c r="A4608" t="s">
        <v>24</v>
      </c>
      <c r="B4608" s="2">
        <v>43455</v>
      </c>
      <c r="C4608" s="35">
        <f>YEAR(Sales[[#This Row],[ShipDate]])</f>
        <v>2018</v>
      </c>
      <c r="D4608" t="s">
        <v>113</v>
      </c>
      <c r="E4608" t="s">
        <v>69</v>
      </c>
      <c r="F4608" t="s">
        <v>23</v>
      </c>
      <c r="G4608" t="s">
        <v>11</v>
      </c>
      <c r="H4608" t="s">
        <v>1094</v>
      </c>
      <c r="I4608" t="s">
        <v>87</v>
      </c>
      <c r="J4608" t="s">
        <v>13</v>
      </c>
      <c r="K4608" t="s">
        <v>217</v>
      </c>
      <c r="L4608" t="s">
        <v>68</v>
      </c>
      <c r="N4608" t="str">
        <f>IF(ISBLANK(Sales[[#This Row],[return]]),"No",Sales[[#This Row],[return]])</f>
        <v>No</v>
      </c>
      <c r="O4608" s="2">
        <v>43452</v>
      </c>
      <c r="P4608" s="8" t="str">
        <f>TEXT(DAY(Sales[[#This Row],[OrderDate]]),"ddd")</f>
        <v>Wed</v>
      </c>
      <c r="Q4608" s="8" t="str">
        <f>TEXT(MONTH(Sales[[#This Row],[ShipDate]])*29,"mmm")</f>
        <v>Dec</v>
      </c>
      <c r="R4608">
        <v>836</v>
      </c>
      <c r="S4608" t="s">
        <v>882</v>
      </c>
      <c r="T4608" t="s">
        <v>66</v>
      </c>
      <c r="U4608">
        <v>68104</v>
      </c>
      <c r="V4608" s="1">
        <v>0</v>
      </c>
      <c r="W4608">
        <v>113</v>
      </c>
      <c r="X4608">
        <v>3</v>
      </c>
      <c r="Y4608">
        <v>564</v>
      </c>
      <c r="AD4608"/>
    </row>
    <row r="4609" spans="1:30" x14ac:dyDescent="0.25">
      <c r="A4609" t="s">
        <v>10</v>
      </c>
      <c r="B4609" s="2">
        <v>43464</v>
      </c>
      <c r="C4609" s="35">
        <f>YEAR(Sales[[#This Row],[ShipDate]])</f>
        <v>2018</v>
      </c>
      <c r="D4609" t="s">
        <v>19</v>
      </c>
      <c r="E4609" t="s">
        <v>18</v>
      </c>
      <c r="F4609" t="s">
        <v>99</v>
      </c>
      <c r="G4609" t="s">
        <v>46</v>
      </c>
      <c r="H4609" t="s">
        <v>1176</v>
      </c>
      <c r="I4609" t="s">
        <v>252</v>
      </c>
      <c r="J4609" t="s">
        <v>13</v>
      </c>
      <c r="K4609" t="s">
        <v>1158</v>
      </c>
      <c r="L4609" t="s">
        <v>92</v>
      </c>
      <c r="N4609" t="str">
        <f>IF(ISBLANK(Sales[[#This Row],[return]]),"No",Sales[[#This Row],[return]])</f>
        <v>No</v>
      </c>
      <c r="O4609" s="2">
        <v>43461</v>
      </c>
      <c r="P4609" s="8" t="str">
        <f>TEXT(DAY(Sales[[#This Row],[OrderDate]]),"ddd")</f>
        <v>Fri</v>
      </c>
      <c r="Q4609" s="8" t="str">
        <f>TEXT(MONTH(Sales[[#This Row],[ShipDate]])*29,"mmm")</f>
        <v>Dec</v>
      </c>
      <c r="R4609">
        <v>1090</v>
      </c>
      <c r="S4609" t="s">
        <v>2405</v>
      </c>
      <c r="T4609" t="s">
        <v>90</v>
      </c>
      <c r="U4609">
        <v>43130</v>
      </c>
      <c r="V4609" s="1">
        <v>0.2</v>
      </c>
      <c r="W4609">
        <v>1</v>
      </c>
      <c r="X4609">
        <v>2</v>
      </c>
      <c r="Y4609">
        <v>40</v>
      </c>
      <c r="AD4609"/>
    </row>
    <row r="4610" spans="1:30" x14ac:dyDescent="0.25">
      <c r="A4610" t="s">
        <v>24</v>
      </c>
      <c r="B4610" s="2">
        <v>43267</v>
      </c>
      <c r="C4610" s="35">
        <f>YEAR(Sales[[#This Row],[ShipDate]])</f>
        <v>2018</v>
      </c>
      <c r="D4610" t="s">
        <v>19</v>
      </c>
      <c r="E4610" t="s">
        <v>31</v>
      </c>
      <c r="F4610" t="s">
        <v>33</v>
      </c>
      <c r="G4610" t="s">
        <v>25</v>
      </c>
      <c r="H4610" t="s">
        <v>26</v>
      </c>
      <c r="I4610" t="s">
        <v>32</v>
      </c>
      <c r="J4610" t="s">
        <v>13</v>
      </c>
      <c r="K4610" t="s">
        <v>27</v>
      </c>
      <c r="L4610" t="s">
        <v>30</v>
      </c>
      <c r="N4610" t="str">
        <f>IF(ISBLANK(Sales[[#This Row],[return]]),"No",Sales[[#This Row],[return]])</f>
        <v>No</v>
      </c>
      <c r="O4610" s="2">
        <v>43263</v>
      </c>
      <c r="P4610" s="8" t="str">
        <f>TEXT(DAY(Sales[[#This Row],[OrderDate]]),"ddd")</f>
        <v>Thu</v>
      </c>
      <c r="Q4610" s="8" t="str">
        <f>TEXT(MONTH(Sales[[#This Row],[ShipDate]])*29,"mmm")</f>
        <v>Jun</v>
      </c>
      <c r="R4610">
        <v>1440</v>
      </c>
      <c r="S4610" t="s">
        <v>29</v>
      </c>
      <c r="T4610" t="s">
        <v>28</v>
      </c>
      <c r="U4610">
        <v>90036</v>
      </c>
      <c r="V4610" s="1">
        <v>0</v>
      </c>
      <c r="W4610">
        <v>7</v>
      </c>
      <c r="X4610">
        <v>2</v>
      </c>
      <c r="Y4610">
        <v>15</v>
      </c>
      <c r="AD4610"/>
    </row>
    <row r="4611" spans="1:30" x14ac:dyDescent="0.25">
      <c r="A4611" t="s">
        <v>10</v>
      </c>
      <c r="B4611" s="2">
        <v>43254</v>
      </c>
      <c r="C4611" s="35">
        <f>YEAR(Sales[[#This Row],[ShipDate]])</f>
        <v>2018</v>
      </c>
      <c r="D4611" t="s">
        <v>36</v>
      </c>
      <c r="E4611" t="s">
        <v>31</v>
      </c>
      <c r="F4611" t="s">
        <v>23</v>
      </c>
      <c r="G4611" t="s">
        <v>11</v>
      </c>
      <c r="H4611" t="s">
        <v>1390</v>
      </c>
      <c r="I4611" t="s">
        <v>37</v>
      </c>
      <c r="J4611" t="s">
        <v>13</v>
      </c>
      <c r="K4611" t="s">
        <v>673</v>
      </c>
      <c r="L4611" t="s">
        <v>17</v>
      </c>
      <c r="N4611" t="str">
        <f>IF(ISBLANK(Sales[[#This Row],[return]]),"No",Sales[[#This Row],[return]])</f>
        <v>No</v>
      </c>
      <c r="O4611" s="2">
        <v>43248</v>
      </c>
      <c r="P4611" s="8" t="str">
        <f>TEXT(DAY(Sales[[#This Row],[OrderDate]]),"ddd")</f>
        <v>Sat</v>
      </c>
      <c r="Q4611" s="8" t="str">
        <f>TEXT(MONTH(Sales[[#This Row],[ShipDate]])*29,"mmm")</f>
        <v>Jun</v>
      </c>
      <c r="R4611">
        <v>1179</v>
      </c>
      <c r="S4611" t="s">
        <v>1182</v>
      </c>
      <c r="T4611" t="s">
        <v>15</v>
      </c>
      <c r="U4611">
        <v>32303</v>
      </c>
      <c r="V4611" s="1">
        <v>0.2</v>
      </c>
      <c r="W4611">
        <v>-24</v>
      </c>
      <c r="X4611">
        <v>8</v>
      </c>
      <c r="Y4611">
        <v>390</v>
      </c>
      <c r="AD4611"/>
    </row>
    <row r="4612" spans="1:30" x14ac:dyDescent="0.25">
      <c r="A4612" t="s">
        <v>10</v>
      </c>
      <c r="B4612" s="2">
        <v>43254</v>
      </c>
      <c r="C4612" s="35">
        <f>YEAR(Sales[[#This Row],[ShipDate]])</f>
        <v>2018</v>
      </c>
      <c r="D4612" t="s">
        <v>36</v>
      </c>
      <c r="E4612" t="s">
        <v>31</v>
      </c>
      <c r="F4612" t="s">
        <v>59</v>
      </c>
      <c r="G4612" t="s">
        <v>25</v>
      </c>
      <c r="H4612" t="s">
        <v>1390</v>
      </c>
      <c r="I4612" t="s">
        <v>37</v>
      </c>
      <c r="J4612" t="s">
        <v>13</v>
      </c>
      <c r="K4612" t="s">
        <v>673</v>
      </c>
      <c r="L4612" t="s">
        <v>17</v>
      </c>
      <c r="N4612" t="str">
        <f>IF(ISBLANK(Sales[[#This Row],[return]]),"No",Sales[[#This Row],[return]])</f>
        <v>No</v>
      </c>
      <c r="O4612" s="2">
        <v>43248</v>
      </c>
      <c r="P4612" s="8" t="str">
        <f>TEXT(DAY(Sales[[#This Row],[OrderDate]]),"ddd")</f>
        <v>Sat</v>
      </c>
      <c r="Q4612" s="8" t="str">
        <f>TEXT(MONTH(Sales[[#This Row],[ShipDate]])*29,"mmm")</f>
        <v>Jun</v>
      </c>
      <c r="R4612">
        <v>780</v>
      </c>
      <c r="S4612" t="s">
        <v>814</v>
      </c>
      <c r="T4612" t="s">
        <v>15</v>
      </c>
      <c r="U4612">
        <v>32303</v>
      </c>
      <c r="V4612" s="1">
        <v>0.2</v>
      </c>
      <c r="W4612">
        <v>19</v>
      </c>
      <c r="X4612">
        <v>13</v>
      </c>
      <c r="Y4612">
        <v>62</v>
      </c>
      <c r="AD4612"/>
    </row>
    <row r="4613" spans="1:30" x14ac:dyDescent="0.25">
      <c r="A4613" t="s">
        <v>24</v>
      </c>
      <c r="B4613" s="2">
        <v>43217</v>
      </c>
      <c r="C4613" s="35">
        <f>YEAR(Sales[[#This Row],[ShipDate]])</f>
        <v>2018</v>
      </c>
      <c r="D4613" t="s">
        <v>113</v>
      </c>
      <c r="E4613" t="s">
        <v>18</v>
      </c>
      <c r="F4613" t="s">
        <v>50</v>
      </c>
      <c r="G4613" t="s">
        <v>25</v>
      </c>
      <c r="H4613" t="s">
        <v>1827</v>
      </c>
      <c r="I4613" t="s">
        <v>32</v>
      </c>
      <c r="J4613" t="s">
        <v>13</v>
      </c>
      <c r="K4613" t="s">
        <v>1661</v>
      </c>
      <c r="L4613" t="s">
        <v>30</v>
      </c>
      <c r="N4613" t="str">
        <f>IF(ISBLANK(Sales[[#This Row],[return]]),"No",Sales[[#This Row],[return]])</f>
        <v>No</v>
      </c>
      <c r="O4613" s="2">
        <v>43214</v>
      </c>
      <c r="P4613" s="8" t="str">
        <f>TEXT(DAY(Sales[[#This Row],[OrderDate]]),"ddd")</f>
        <v>Tue</v>
      </c>
      <c r="Q4613" s="8" t="str">
        <f>TEXT(MONTH(Sales[[#This Row],[ShipDate]])*29,"mmm")</f>
        <v>Apr</v>
      </c>
      <c r="R4613">
        <v>410</v>
      </c>
      <c r="S4613" t="s">
        <v>1036</v>
      </c>
      <c r="T4613" t="s">
        <v>28</v>
      </c>
      <c r="U4613">
        <v>92503</v>
      </c>
      <c r="V4613" s="1">
        <v>0.2</v>
      </c>
      <c r="W4613">
        <v>1</v>
      </c>
      <c r="X4613">
        <v>1</v>
      </c>
      <c r="Y4613">
        <v>4</v>
      </c>
      <c r="AD4613"/>
    </row>
    <row r="4614" spans="1:30" x14ac:dyDescent="0.25">
      <c r="A4614" t="s">
        <v>10</v>
      </c>
      <c r="B4614" s="2">
        <v>43175</v>
      </c>
      <c r="C4614" s="35">
        <f>YEAR(Sales[[#This Row],[ShipDate]])</f>
        <v>2018</v>
      </c>
      <c r="D4614" t="s">
        <v>113</v>
      </c>
      <c r="E4614" t="s">
        <v>31</v>
      </c>
      <c r="F4614" t="s">
        <v>23</v>
      </c>
      <c r="G4614" t="s">
        <v>11</v>
      </c>
      <c r="H4614" t="s">
        <v>79</v>
      </c>
      <c r="I4614" t="s">
        <v>32</v>
      </c>
      <c r="J4614" t="s">
        <v>13</v>
      </c>
      <c r="K4614" t="s">
        <v>2627</v>
      </c>
      <c r="L4614" t="s">
        <v>30</v>
      </c>
      <c r="N4614" t="str">
        <f>IF(ISBLANK(Sales[[#This Row],[return]]),"No",Sales[[#This Row],[return]])</f>
        <v>No</v>
      </c>
      <c r="O4614" s="2">
        <v>43174</v>
      </c>
      <c r="P4614" s="8" t="str">
        <f>TEXT(DAY(Sales[[#This Row],[OrderDate]]),"ddd")</f>
        <v>Sun</v>
      </c>
      <c r="Q4614" s="8" t="str">
        <f>TEXT(MONTH(Sales[[#This Row],[ShipDate]])*29,"mmm")</f>
        <v>Mar</v>
      </c>
      <c r="R4614">
        <v>740</v>
      </c>
      <c r="S4614" t="s">
        <v>1364</v>
      </c>
      <c r="T4614" t="s">
        <v>28</v>
      </c>
      <c r="U4614">
        <v>94110</v>
      </c>
      <c r="V4614" s="1">
        <v>0.2</v>
      </c>
      <c r="W4614">
        <v>85</v>
      </c>
      <c r="X4614">
        <v>4</v>
      </c>
      <c r="Y4614">
        <v>1352</v>
      </c>
      <c r="AD4614"/>
    </row>
    <row r="4615" spans="1:30" x14ac:dyDescent="0.25">
      <c r="A4615" t="s">
        <v>10</v>
      </c>
      <c r="B4615" s="2">
        <v>43175</v>
      </c>
      <c r="C4615" s="35">
        <f>YEAR(Sales[[#This Row],[ShipDate]])</f>
        <v>2018</v>
      </c>
      <c r="D4615" t="s">
        <v>113</v>
      </c>
      <c r="E4615" t="s">
        <v>31</v>
      </c>
      <c r="F4615" t="s">
        <v>50</v>
      </c>
      <c r="G4615" t="s">
        <v>25</v>
      </c>
      <c r="H4615" t="s">
        <v>79</v>
      </c>
      <c r="I4615" t="s">
        <v>32</v>
      </c>
      <c r="J4615" t="s">
        <v>13</v>
      </c>
      <c r="K4615" t="s">
        <v>2627</v>
      </c>
      <c r="L4615" t="s">
        <v>30</v>
      </c>
      <c r="N4615" t="str">
        <f>IF(ISBLANK(Sales[[#This Row],[return]]),"No",Sales[[#This Row],[return]])</f>
        <v>No</v>
      </c>
      <c r="O4615" s="2">
        <v>43174</v>
      </c>
      <c r="P4615" s="8" t="str">
        <f>TEXT(DAY(Sales[[#This Row],[OrderDate]]),"ddd")</f>
        <v>Sun</v>
      </c>
      <c r="Q4615" s="8" t="str">
        <f>TEXT(MONTH(Sales[[#This Row],[ShipDate]])*29,"mmm")</f>
        <v>Mar</v>
      </c>
      <c r="R4615">
        <v>268</v>
      </c>
      <c r="S4615" t="s">
        <v>1878</v>
      </c>
      <c r="T4615" t="s">
        <v>28</v>
      </c>
      <c r="U4615">
        <v>94110</v>
      </c>
      <c r="V4615" s="1">
        <v>0.2</v>
      </c>
      <c r="W4615">
        <v>2</v>
      </c>
      <c r="X4615">
        <v>2</v>
      </c>
      <c r="Y4615">
        <v>5</v>
      </c>
      <c r="AD4615"/>
    </row>
    <row r="4616" spans="1:30" x14ac:dyDescent="0.25">
      <c r="A4616" t="s">
        <v>24</v>
      </c>
      <c r="B4616" s="2">
        <v>43157</v>
      </c>
      <c r="C4616" s="35">
        <f>YEAR(Sales[[#This Row],[ShipDate]])</f>
        <v>2018</v>
      </c>
      <c r="D4616" t="s">
        <v>19</v>
      </c>
      <c r="E4616" t="s">
        <v>31</v>
      </c>
      <c r="F4616" t="s">
        <v>39</v>
      </c>
      <c r="G4616" t="s">
        <v>25</v>
      </c>
      <c r="H4616" t="s">
        <v>26</v>
      </c>
      <c r="I4616" t="s">
        <v>32</v>
      </c>
      <c r="J4616" t="s">
        <v>13</v>
      </c>
      <c r="K4616" t="s">
        <v>2811</v>
      </c>
      <c r="L4616" t="s">
        <v>30</v>
      </c>
      <c r="N4616" t="str">
        <f>IF(ISBLANK(Sales[[#This Row],[return]]),"No",Sales[[#This Row],[return]])</f>
        <v>No</v>
      </c>
      <c r="O4616" s="2">
        <v>43152</v>
      </c>
      <c r="P4616" s="8" t="str">
        <f>TEXT(DAY(Sales[[#This Row],[OrderDate]]),"ddd")</f>
        <v>Sat</v>
      </c>
      <c r="Q4616" s="8" t="str">
        <f>TEXT(MONTH(Sales[[#This Row],[ShipDate]])*29,"mmm")</f>
        <v>Feb</v>
      </c>
      <c r="R4616">
        <v>648</v>
      </c>
      <c r="S4616" t="s">
        <v>778</v>
      </c>
      <c r="T4616" t="s">
        <v>28</v>
      </c>
      <c r="U4616">
        <v>90032</v>
      </c>
      <c r="V4616" s="1">
        <v>0</v>
      </c>
      <c r="W4616">
        <v>9</v>
      </c>
      <c r="X4616">
        <v>5</v>
      </c>
      <c r="Y4616">
        <v>449</v>
      </c>
      <c r="AD4616"/>
    </row>
    <row r="4617" spans="1:30" x14ac:dyDescent="0.25">
      <c r="A4617" t="s">
        <v>24</v>
      </c>
      <c r="B4617" s="2">
        <v>43157</v>
      </c>
      <c r="C4617" s="35">
        <f>YEAR(Sales[[#This Row],[ShipDate]])</f>
        <v>2018</v>
      </c>
      <c r="D4617" t="s">
        <v>19</v>
      </c>
      <c r="E4617" t="s">
        <v>31</v>
      </c>
      <c r="F4617" t="s">
        <v>50</v>
      </c>
      <c r="G4617" t="s">
        <v>25</v>
      </c>
      <c r="H4617" t="s">
        <v>26</v>
      </c>
      <c r="I4617" t="s">
        <v>32</v>
      </c>
      <c r="J4617" t="s">
        <v>13</v>
      </c>
      <c r="K4617" t="s">
        <v>2811</v>
      </c>
      <c r="L4617" t="s">
        <v>30</v>
      </c>
      <c r="N4617" t="str">
        <f>IF(ISBLANK(Sales[[#This Row],[return]]),"No",Sales[[#This Row],[return]])</f>
        <v>No</v>
      </c>
      <c r="O4617" s="2">
        <v>43152</v>
      </c>
      <c r="P4617" s="8" t="str">
        <f>TEXT(DAY(Sales[[#This Row],[OrderDate]]),"ddd")</f>
        <v>Sat</v>
      </c>
      <c r="Q4617" s="8" t="str">
        <f>TEXT(MONTH(Sales[[#This Row],[ShipDate]])*29,"mmm")</f>
        <v>Feb</v>
      </c>
      <c r="R4617">
        <v>1635</v>
      </c>
      <c r="S4617" t="s">
        <v>2210</v>
      </c>
      <c r="T4617" t="s">
        <v>28</v>
      </c>
      <c r="U4617">
        <v>90032</v>
      </c>
      <c r="V4617" s="1">
        <v>0.2</v>
      </c>
      <c r="W4617">
        <v>6</v>
      </c>
      <c r="X4617">
        <v>4</v>
      </c>
      <c r="Y4617">
        <v>19</v>
      </c>
      <c r="AD4617"/>
    </row>
    <row r="4618" spans="1:30" x14ac:dyDescent="0.25">
      <c r="A4618" t="s">
        <v>24</v>
      </c>
      <c r="B4618" s="2">
        <v>43157</v>
      </c>
      <c r="C4618" s="35">
        <f>YEAR(Sales[[#This Row],[ShipDate]])</f>
        <v>2018</v>
      </c>
      <c r="D4618" t="s">
        <v>19</v>
      </c>
      <c r="E4618" t="s">
        <v>31</v>
      </c>
      <c r="F4618" t="s">
        <v>50</v>
      </c>
      <c r="G4618" t="s">
        <v>25</v>
      </c>
      <c r="H4618" t="s">
        <v>26</v>
      </c>
      <c r="I4618" t="s">
        <v>32</v>
      </c>
      <c r="J4618" t="s">
        <v>13</v>
      </c>
      <c r="K4618" t="s">
        <v>2811</v>
      </c>
      <c r="L4618" t="s">
        <v>30</v>
      </c>
      <c r="N4618" t="str">
        <f>IF(ISBLANK(Sales[[#This Row],[return]]),"No",Sales[[#This Row],[return]])</f>
        <v>No</v>
      </c>
      <c r="O4618" s="2">
        <v>43152</v>
      </c>
      <c r="P4618" s="8" t="str">
        <f>TEXT(DAY(Sales[[#This Row],[OrderDate]]),"ddd")</f>
        <v>Sat</v>
      </c>
      <c r="Q4618" s="8" t="str">
        <f>TEXT(MONTH(Sales[[#This Row],[ShipDate]])*29,"mmm")</f>
        <v>Feb</v>
      </c>
      <c r="R4618">
        <v>248</v>
      </c>
      <c r="S4618" t="s">
        <v>189</v>
      </c>
      <c r="T4618" t="s">
        <v>28</v>
      </c>
      <c r="U4618">
        <v>90032</v>
      </c>
      <c r="V4618" s="1">
        <v>0.2</v>
      </c>
      <c r="W4618">
        <v>11</v>
      </c>
      <c r="X4618">
        <v>7</v>
      </c>
      <c r="Y4618">
        <v>31</v>
      </c>
      <c r="AD4618"/>
    </row>
    <row r="4619" spans="1:30" x14ac:dyDescent="0.25">
      <c r="A4619" t="s">
        <v>24</v>
      </c>
      <c r="B4619" s="2">
        <v>43157</v>
      </c>
      <c r="C4619" s="35">
        <f>YEAR(Sales[[#This Row],[ShipDate]])</f>
        <v>2018</v>
      </c>
      <c r="D4619" t="s">
        <v>19</v>
      </c>
      <c r="E4619" t="s">
        <v>31</v>
      </c>
      <c r="F4619" t="s">
        <v>99</v>
      </c>
      <c r="G4619" t="s">
        <v>46</v>
      </c>
      <c r="H4619" t="s">
        <v>26</v>
      </c>
      <c r="I4619" t="s">
        <v>32</v>
      </c>
      <c r="J4619" t="s">
        <v>13</v>
      </c>
      <c r="K4619" t="s">
        <v>2811</v>
      </c>
      <c r="L4619" t="s">
        <v>30</v>
      </c>
      <c r="N4619" t="str">
        <f>IF(ISBLANK(Sales[[#This Row],[return]]),"No",Sales[[#This Row],[return]])</f>
        <v>No</v>
      </c>
      <c r="O4619" s="2">
        <v>43152</v>
      </c>
      <c r="P4619" s="8" t="str">
        <f>TEXT(DAY(Sales[[#This Row],[OrderDate]]),"ddd")</f>
        <v>Sat</v>
      </c>
      <c r="Q4619" s="8" t="str">
        <f>TEXT(MONTH(Sales[[#This Row],[ShipDate]])*29,"mmm")</f>
        <v>Feb</v>
      </c>
      <c r="R4619">
        <v>1408</v>
      </c>
      <c r="S4619" t="s">
        <v>2578</v>
      </c>
      <c r="T4619" t="s">
        <v>28</v>
      </c>
      <c r="U4619">
        <v>90032</v>
      </c>
      <c r="V4619" s="1">
        <v>0</v>
      </c>
      <c r="W4619">
        <v>1</v>
      </c>
      <c r="X4619">
        <v>1</v>
      </c>
      <c r="Y4619">
        <v>13</v>
      </c>
      <c r="AD4619"/>
    </row>
    <row r="4620" spans="1:30" x14ac:dyDescent="0.25">
      <c r="A4620" t="s">
        <v>40</v>
      </c>
      <c r="B4620" s="2">
        <v>43378</v>
      </c>
      <c r="C4620" s="35">
        <f>YEAR(Sales[[#This Row],[ShipDate]])</f>
        <v>2018</v>
      </c>
      <c r="D4620" t="s">
        <v>36</v>
      </c>
      <c r="E4620" t="s">
        <v>18</v>
      </c>
      <c r="F4620" t="s">
        <v>38</v>
      </c>
      <c r="G4620" t="s">
        <v>11</v>
      </c>
      <c r="H4620" t="s">
        <v>146</v>
      </c>
      <c r="I4620" t="s">
        <v>149</v>
      </c>
      <c r="J4620" t="s">
        <v>13</v>
      </c>
      <c r="K4620" t="s">
        <v>1535</v>
      </c>
      <c r="L4620" t="s">
        <v>92</v>
      </c>
      <c r="N4620" t="str">
        <f>IF(ISBLANK(Sales[[#This Row],[return]]),"No",Sales[[#This Row],[return]])</f>
        <v>No</v>
      </c>
      <c r="O4620" s="2">
        <v>43374</v>
      </c>
      <c r="P4620" s="8" t="str">
        <f>TEXT(DAY(Sales[[#This Row],[OrderDate]]),"ddd")</f>
        <v>Sun</v>
      </c>
      <c r="Q4620" s="8" t="str">
        <f>TEXT(MONTH(Sales[[#This Row],[ShipDate]])*29,"mmm")</f>
        <v>Oct</v>
      </c>
      <c r="R4620">
        <v>424</v>
      </c>
      <c r="S4620" t="s">
        <v>3196</v>
      </c>
      <c r="T4620" t="s">
        <v>90</v>
      </c>
      <c r="U4620">
        <v>10024</v>
      </c>
      <c r="V4620" s="1">
        <v>0.4</v>
      </c>
      <c r="W4620">
        <v>-116</v>
      </c>
      <c r="X4620">
        <v>1</v>
      </c>
      <c r="Y4620">
        <v>331</v>
      </c>
      <c r="AD4620"/>
    </row>
    <row r="4621" spans="1:30" x14ac:dyDescent="0.25">
      <c r="A4621" t="s">
        <v>40</v>
      </c>
      <c r="B4621" s="2">
        <v>43230</v>
      </c>
      <c r="C4621" s="35">
        <f>YEAR(Sales[[#This Row],[ShipDate]])</f>
        <v>2018</v>
      </c>
      <c r="D4621" t="s">
        <v>36</v>
      </c>
      <c r="E4621" t="s">
        <v>18</v>
      </c>
      <c r="F4621" t="s">
        <v>50</v>
      </c>
      <c r="G4621" t="s">
        <v>25</v>
      </c>
      <c r="H4621" t="s">
        <v>164</v>
      </c>
      <c r="I4621" t="s">
        <v>120</v>
      </c>
      <c r="J4621" t="s">
        <v>13</v>
      </c>
      <c r="K4621" t="s">
        <v>1462</v>
      </c>
      <c r="L4621" t="s">
        <v>68</v>
      </c>
      <c r="N4621" t="str">
        <f>IF(ISBLANK(Sales[[#This Row],[return]]),"No",Sales[[#This Row],[return]])</f>
        <v>No</v>
      </c>
      <c r="O4621" s="2">
        <v>43226</v>
      </c>
      <c r="P4621" s="8" t="str">
        <f>TEXT(DAY(Sales[[#This Row],[OrderDate]]),"ddd")</f>
        <v>Fri</v>
      </c>
      <c r="Q4621" s="8" t="str">
        <f>TEXT(MONTH(Sales[[#This Row],[ShipDate]])*29,"mmm")</f>
        <v>May</v>
      </c>
      <c r="R4621">
        <v>929</v>
      </c>
      <c r="S4621" t="s">
        <v>708</v>
      </c>
      <c r="T4621" t="s">
        <v>66</v>
      </c>
      <c r="U4621">
        <v>60610</v>
      </c>
      <c r="V4621" s="1">
        <v>0.8</v>
      </c>
      <c r="W4621">
        <v>-5</v>
      </c>
      <c r="X4621">
        <v>2</v>
      </c>
      <c r="Y4621">
        <v>3</v>
      </c>
      <c r="AD4621"/>
    </row>
    <row r="4622" spans="1:30" x14ac:dyDescent="0.25">
      <c r="A4622" t="s">
        <v>40</v>
      </c>
      <c r="B4622" s="2">
        <v>43230</v>
      </c>
      <c r="C4622" s="35">
        <f>YEAR(Sales[[#This Row],[ShipDate]])</f>
        <v>2018</v>
      </c>
      <c r="D4622" t="s">
        <v>36</v>
      </c>
      <c r="E4622" t="s">
        <v>18</v>
      </c>
      <c r="F4622" t="s">
        <v>99</v>
      </c>
      <c r="G4622" t="s">
        <v>46</v>
      </c>
      <c r="H4622" t="s">
        <v>164</v>
      </c>
      <c r="I4622" t="s">
        <v>120</v>
      </c>
      <c r="J4622" t="s">
        <v>13</v>
      </c>
      <c r="K4622" t="s">
        <v>1462</v>
      </c>
      <c r="L4622" t="s">
        <v>68</v>
      </c>
      <c r="N4622" t="str">
        <f>IF(ISBLANK(Sales[[#This Row],[return]]),"No",Sales[[#This Row],[return]])</f>
        <v>No</v>
      </c>
      <c r="O4622" s="2">
        <v>43226</v>
      </c>
      <c r="P4622" s="8" t="str">
        <f>TEXT(DAY(Sales[[#This Row],[OrderDate]]),"ddd")</f>
        <v>Fri</v>
      </c>
      <c r="Q4622" s="8" t="str">
        <f>TEXT(MONTH(Sales[[#This Row],[ShipDate]])*29,"mmm")</f>
        <v>May</v>
      </c>
      <c r="R4622">
        <v>1003</v>
      </c>
      <c r="S4622" t="s">
        <v>2350</v>
      </c>
      <c r="T4622" t="s">
        <v>66</v>
      </c>
      <c r="U4622">
        <v>60610</v>
      </c>
      <c r="V4622" s="1">
        <v>0.2</v>
      </c>
      <c r="W4622">
        <v>-3</v>
      </c>
      <c r="X4622">
        <v>2</v>
      </c>
      <c r="Y4622">
        <v>26</v>
      </c>
      <c r="AD4622"/>
    </row>
    <row r="4623" spans="1:30" x14ac:dyDescent="0.25">
      <c r="A4623" t="s">
        <v>40</v>
      </c>
      <c r="B4623" s="2">
        <v>43250</v>
      </c>
      <c r="C4623" s="35">
        <f>YEAR(Sales[[#This Row],[ShipDate]])</f>
        <v>2018</v>
      </c>
      <c r="D4623" t="s">
        <v>36</v>
      </c>
      <c r="E4623" t="s">
        <v>69</v>
      </c>
      <c r="F4623" t="s">
        <v>43</v>
      </c>
      <c r="G4623" t="s">
        <v>11</v>
      </c>
      <c r="H4623" t="s">
        <v>249</v>
      </c>
      <c r="I4623" t="s">
        <v>598</v>
      </c>
      <c r="J4623" t="s">
        <v>13</v>
      </c>
      <c r="K4623" t="s">
        <v>2978</v>
      </c>
      <c r="L4623" t="s">
        <v>17</v>
      </c>
      <c r="M4623" t="s">
        <v>82</v>
      </c>
      <c r="N4623" t="str">
        <f>IF(ISBLANK(Sales[[#This Row],[return]]),"No",Sales[[#This Row],[return]])</f>
        <v>Yes</v>
      </c>
      <c r="O4623" s="2">
        <v>43245</v>
      </c>
      <c r="P4623" s="8" t="str">
        <f>TEXT(DAY(Sales[[#This Row],[OrderDate]]),"ddd")</f>
        <v>Wed</v>
      </c>
      <c r="Q4623" s="8" t="str">
        <f>TEXT(MONTH(Sales[[#This Row],[ShipDate]])*29,"mmm")</f>
        <v>May</v>
      </c>
      <c r="R4623">
        <v>567</v>
      </c>
      <c r="S4623" t="s">
        <v>2687</v>
      </c>
      <c r="T4623" t="s">
        <v>15</v>
      </c>
      <c r="U4623">
        <v>31907</v>
      </c>
      <c r="V4623" s="1">
        <v>0</v>
      </c>
      <c r="W4623">
        <v>6</v>
      </c>
      <c r="X4623">
        <v>4</v>
      </c>
      <c r="Y4623">
        <v>25</v>
      </c>
      <c r="AD4623"/>
    </row>
    <row r="4624" spans="1:30" x14ac:dyDescent="0.25">
      <c r="A4624" t="s">
        <v>40</v>
      </c>
      <c r="B4624" s="2">
        <v>43250</v>
      </c>
      <c r="C4624" s="35">
        <f>YEAR(Sales[[#This Row],[ShipDate]])</f>
        <v>2018</v>
      </c>
      <c r="D4624" t="s">
        <v>36</v>
      </c>
      <c r="E4624" t="s">
        <v>69</v>
      </c>
      <c r="F4624" t="s">
        <v>59</v>
      </c>
      <c r="G4624" t="s">
        <v>25</v>
      </c>
      <c r="H4624" t="s">
        <v>249</v>
      </c>
      <c r="I4624" t="s">
        <v>598</v>
      </c>
      <c r="J4624" t="s">
        <v>13</v>
      </c>
      <c r="K4624" t="s">
        <v>2978</v>
      </c>
      <c r="L4624" t="s">
        <v>17</v>
      </c>
      <c r="M4624" t="s">
        <v>82</v>
      </c>
      <c r="N4624" t="str">
        <f>IF(ISBLANK(Sales[[#This Row],[return]]),"No",Sales[[#This Row],[return]])</f>
        <v>Yes</v>
      </c>
      <c r="O4624" s="2">
        <v>43245</v>
      </c>
      <c r="P4624" s="8" t="str">
        <f>TEXT(DAY(Sales[[#This Row],[OrderDate]]),"ddd")</f>
        <v>Wed</v>
      </c>
      <c r="Q4624" s="8" t="str">
        <f>TEXT(MONTH(Sales[[#This Row],[ShipDate]])*29,"mmm")</f>
        <v>May</v>
      </c>
      <c r="R4624">
        <v>1662</v>
      </c>
      <c r="S4624" t="s">
        <v>3162</v>
      </c>
      <c r="T4624" t="s">
        <v>15</v>
      </c>
      <c r="U4624">
        <v>31907</v>
      </c>
      <c r="V4624" s="1">
        <v>0</v>
      </c>
      <c r="W4624">
        <v>9</v>
      </c>
      <c r="X4624">
        <v>2</v>
      </c>
      <c r="Y4624">
        <v>19</v>
      </c>
      <c r="AD4624"/>
    </row>
    <row r="4625" spans="1:30" x14ac:dyDescent="0.25">
      <c r="A4625" t="s">
        <v>40</v>
      </c>
      <c r="B4625" s="2">
        <v>43250</v>
      </c>
      <c r="C4625" s="35">
        <f>YEAR(Sales[[#This Row],[ShipDate]])</f>
        <v>2018</v>
      </c>
      <c r="D4625" t="s">
        <v>36</v>
      </c>
      <c r="E4625" t="s">
        <v>69</v>
      </c>
      <c r="F4625" t="s">
        <v>39</v>
      </c>
      <c r="G4625" t="s">
        <v>25</v>
      </c>
      <c r="H4625" t="s">
        <v>249</v>
      </c>
      <c r="I4625" t="s">
        <v>598</v>
      </c>
      <c r="J4625" t="s">
        <v>13</v>
      </c>
      <c r="K4625" t="s">
        <v>2978</v>
      </c>
      <c r="L4625" t="s">
        <v>17</v>
      </c>
      <c r="M4625" t="s">
        <v>82</v>
      </c>
      <c r="N4625" t="str">
        <f>IF(ISBLANK(Sales[[#This Row],[return]]),"No",Sales[[#This Row],[return]])</f>
        <v>Yes</v>
      </c>
      <c r="O4625" s="2">
        <v>43245</v>
      </c>
      <c r="P4625" s="8" t="str">
        <f>TEXT(DAY(Sales[[#This Row],[OrderDate]]),"ddd")</f>
        <v>Wed</v>
      </c>
      <c r="Q4625" s="8" t="str">
        <f>TEXT(MONTH(Sales[[#This Row],[ShipDate]])*29,"mmm")</f>
        <v>May</v>
      </c>
      <c r="R4625">
        <v>660</v>
      </c>
      <c r="S4625" t="s">
        <v>763</v>
      </c>
      <c r="T4625" t="s">
        <v>15</v>
      </c>
      <c r="U4625">
        <v>31907</v>
      </c>
      <c r="V4625" s="1">
        <v>0</v>
      </c>
      <c r="W4625">
        <v>152</v>
      </c>
      <c r="X4625">
        <v>9</v>
      </c>
      <c r="Y4625">
        <v>1268</v>
      </c>
      <c r="AD4625"/>
    </row>
    <row r="4626" spans="1:30" x14ac:dyDescent="0.25">
      <c r="A4626" t="s">
        <v>40</v>
      </c>
      <c r="B4626" s="2">
        <v>43212</v>
      </c>
      <c r="C4626" s="35">
        <f>YEAR(Sales[[#This Row],[ShipDate]])</f>
        <v>2018</v>
      </c>
      <c r="D4626" t="s">
        <v>36</v>
      </c>
      <c r="E4626" t="s">
        <v>18</v>
      </c>
      <c r="F4626" t="s">
        <v>52</v>
      </c>
      <c r="G4626" t="s">
        <v>25</v>
      </c>
      <c r="H4626" t="s">
        <v>1552</v>
      </c>
      <c r="I4626" t="s">
        <v>174</v>
      </c>
      <c r="J4626" t="s">
        <v>13</v>
      </c>
      <c r="K4626" t="s">
        <v>664</v>
      </c>
      <c r="L4626" t="s">
        <v>17</v>
      </c>
      <c r="N4626" t="str">
        <f>IF(ISBLANK(Sales[[#This Row],[return]]),"No",Sales[[#This Row],[return]])</f>
        <v>No</v>
      </c>
      <c r="O4626" s="2">
        <v>43208</v>
      </c>
      <c r="P4626" s="8" t="str">
        <f>TEXT(DAY(Sales[[#This Row],[OrderDate]]),"ddd")</f>
        <v>Wed</v>
      </c>
      <c r="Q4626" s="8" t="str">
        <f>TEXT(MONTH(Sales[[#This Row],[ShipDate]])*29,"mmm")</f>
        <v>Apr</v>
      </c>
      <c r="R4626">
        <v>611</v>
      </c>
      <c r="S4626" t="s">
        <v>844</v>
      </c>
      <c r="T4626" t="s">
        <v>15</v>
      </c>
      <c r="U4626">
        <v>23320</v>
      </c>
      <c r="V4626" s="1">
        <v>0</v>
      </c>
      <c r="W4626">
        <v>55</v>
      </c>
      <c r="X4626">
        <v>4</v>
      </c>
      <c r="Y4626">
        <v>204</v>
      </c>
      <c r="AD4626"/>
    </row>
    <row r="4627" spans="1:30" x14ac:dyDescent="0.25">
      <c r="A4627" t="s">
        <v>40</v>
      </c>
      <c r="B4627" s="2">
        <v>43212</v>
      </c>
      <c r="C4627" s="35">
        <f>YEAR(Sales[[#This Row],[ShipDate]])</f>
        <v>2018</v>
      </c>
      <c r="D4627" t="s">
        <v>36</v>
      </c>
      <c r="E4627" t="s">
        <v>18</v>
      </c>
      <c r="F4627" t="s">
        <v>48</v>
      </c>
      <c r="G4627" t="s">
        <v>46</v>
      </c>
      <c r="H4627" t="s">
        <v>1552</v>
      </c>
      <c r="I4627" t="s">
        <v>174</v>
      </c>
      <c r="J4627" t="s">
        <v>13</v>
      </c>
      <c r="K4627" t="s">
        <v>664</v>
      </c>
      <c r="L4627" t="s">
        <v>17</v>
      </c>
      <c r="N4627" t="str">
        <f>IF(ISBLANK(Sales[[#This Row],[return]]),"No",Sales[[#This Row],[return]])</f>
        <v>No</v>
      </c>
      <c r="O4627" s="2">
        <v>43208</v>
      </c>
      <c r="P4627" s="8" t="str">
        <f>TEXT(DAY(Sales[[#This Row],[OrderDate]]),"ddd")</f>
        <v>Wed</v>
      </c>
      <c r="Q4627" s="8" t="str">
        <f>TEXT(MONTH(Sales[[#This Row],[ShipDate]])*29,"mmm")</f>
        <v>Apr</v>
      </c>
      <c r="R4627">
        <v>1457</v>
      </c>
      <c r="S4627" t="s">
        <v>3268</v>
      </c>
      <c r="T4627" t="s">
        <v>15</v>
      </c>
      <c r="U4627">
        <v>23320</v>
      </c>
      <c r="V4627" s="1">
        <v>0</v>
      </c>
      <c r="W4627">
        <v>8</v>
      </c>
      <c r="X4627">
        <v>4</v>
      </c>
      <c r="Y4627">
        <v>30</v>
      </c>
      <c r="AD4627"/>
    </row>
    <row r="4628" spans="1:30" x14ac:dyDescent="0.25">
      <c r="A4628" t="s">
        <v>10</v>
      </c>
      <c r="B4628" s="2">
        <v>43452</v>
      </c>
      <c r="C4628" s="35">
        <f>YEAR(Sales[[#This Row],[ShipDate]])</f>
        <v>2018</v>
      </c>
      <c r="D4628" t="s">
        <v>36</v>
      </c>
      <c r="E4628" t="s">
        <v>69</v>
      </c>
      <c r="F4628" t="s">
        <v>43</v>
      </c>
      <c r="G4628" t="s">
        <v>11</v>
      </c>
      <c r="H4628" t="s">
        <v>177</v>
      </c>
      <c r="I4628" t="s">
        <v>133</v>
      </c>
      <c r="J4628" t="s">
        <v>13</v>
      </c>
      <c r="K4628" t="s">
        <v>2908</v>
      </c>
      <c r="L4628" t="s">
        <v>68</v>
      </c>
      <c r="N4628" t="str">
        <f>IF(ISBLANK(Sales[[#This Row],[return]]),"No",Sales[[#This Row],[return]])</f>
        <v>No</v>
      </c>
      <c r="O4628" s="2">
        <v>43446</v>
      </c>
      <c r="P4628" s="8" t="str">
        <f>TEXT(DAY(Sales[[#This Row],[OrderDate]]),"ddd")</f>
        <v>Thu</v>
      </c>
      <c r="Q4628" s="8" t="str">
        <f>TEXT(MONTH(Sales[[#This Row],[ShipDate]])*29,"mmm")</f>
        <v>Dec</v>
      </c>
      <c r="R4628">
        <v>1618</v>
      </c>
      <c r="S4628" t="s">
        <v>1098</v>
      </c>
      <c r="T4628" t="s">
        <v>66</v>
      </c>
      <c r="U4628">
        <v>49201</v>
      </c>
      <c r="V4628" s="1">
        <v>0</v>
      </c>
      <c r="W4628">
        <v>9</v>
      </c>
      <c r="X4628">
        <v>4</v>
      </c>
      <c r="Y4628">
        <v>33</v>
      </c>
      <c r="AD4628"/>
    </row>
    <row r="4629" spans="1:30" x14ac:dyDescent="0.25">
      <c r="A4629" t="s">
        <v>10</v>
      </c>
      <c r="B4629" s="2">
        <v>43452</v>
      </c>
      <c r="C4629" s="35">
        <f>YEAR(Sales[[#This Row],[ShipDate]])</f>
        <v>2018</v>
      </c>
      <c r="D4629" t="s">
        <v>36</v>
      </c>
      <c r="E4629" t="s">
        <v>69</v>
      </c>
      <c r="F4629" t="s">
        <v>39</v>
      </c>
      <c r="G4629" t="s">
        <v>25</v>
      </c>
      <c r="H4629" t="s">
        <v>177</v>
      </c>
      <c r="I4629" t="s">
        <v>133</v>
      </c>
      <c r="J4629" t="s">
        <v>13</v>
      </c>
      <c r="K4629" t="s">
        <v>2908</v>
      </c>
      <c r="L4629" t="s">
        <v>68</v>
      </c>
      <c r="N4629" t="str">
        <f>IF(ISBLANK(Sales[[#This Row],[return]]),"No",Sales[[#This Row],[return]])</f>
        <v>No</v>
      </c>
      <c r="O4629" s="2">
        <v>43446</v>
      </c>
      <c r="P4629" s="8" t="str">
        <f>TEXT(DAY(Sales[[#This Row],[OrderDate]]),"ddd")</f>
        <v>Thu</v>
      </c>
      <c r="Q4629" s="8" t="str">
        <f>TEXT(MONTH(Sales[[#This Row],[ShipDate]])*29,"mmm")</f>
        <v>Dec</v>
      </c>
      <c r="R4629">
        <v>642</v>
      </c>
      <c r="S4629" t="s">
        <v>1764</v>
      </c>
      <c r="T4629" t="s">
        <v>66</v>
      </c>
      <c r="U4629">
        <v>49201</v>
      </c>
      <c r="V4629" s="1">
        <v>0</v>
      </c>
      <c r="W4629">
        <v>7</v>
      </c>
      <c r="X4629">
        <v>2</v>
      </c>
      <c r="Y4629">
        <v>27</v>
      </c>
      <c r="AD4629"/>
    </row>
    <row r="4630" spans="1:30" x14ac:dyDescent="0.25">
      <c r="A4630" t="s">
        <v>10</v>
      </c>
      <c r="B4630" s="2">
        <v>43452</v>
      </c>
      <c r="C4630" s="35">
        <f>YEAR(Sales[[#This Row],[ShipDate]])</f>
        <v>2018</v>
      </c>
      <c r="D4630" t="s">
        <v>36</v>
      </c>
      <c r="E4630" t="s">
        <v>69</v>
      </c>
      <c r="F4630" t="s">
        <v>45</v>
      </c>
      <c r="G4630" t="s">
        <v>25</v>
      </c>
      <c r="H4630" t="s">
        <v>177</v>
      </c>
      <c r="I4630" t="s">
        <v>133</v>
      </c>
      <c r="J4630" t="s">
        <v>13</v>
      </c>
      <c r="K4630" t="s">
        <v>2908</v>
      </c>
      <c r="L4630" t="s">
        <v>68</v>
      </c>
      <c r="N4630" t="str">
        <f>IF(ISBLANK(Sales[[#This Row],[return]]),"No",Sales[[#This Row],[return]])</f>
        <v>No</v>
      </c>
      <c r="O4630" s="2">
        <v>43446</v>
      </c>
      <c r="P4630" s="8" t="str">
        <f>TEXT(DAY(Sales[[#This Row],[OrderDate]]),"ddd")</f>
        <v>Thu</v>
      </c>
      <c r="Q4630" s="8" t="str">
        <f>TEXT(MONTH(Sales[[#This Row],[ShipDate]])*29,"mmm")</f>
        <v>Dec</v>
      </c>
      <c r="R4630">
        <v>1149</v>
      </c>
      <c r="S4630" t="s">
        <v>601</v>
      </c>
      <c r="T4630" t="s">
        <v>66</v>
      </c>
      <c r="U4630">
        <v>49201</v>
      </c>
      <c r="V4630" s="1">
        <v>0</v>
      </c>
      <c r="W4630">
        <v>4</v>
      </c>
      <c r="X4630">
        <v>5</v>
      </c>
      <c r="Y4630">
        <v>14</v>
      </c>
      <c r="AD4630"/>
    </row>
    <row r="4631" spans="1:30" x14ac:dyDescent="0.25">
      <c r="A4631" t="s">
        <v>10</v>
      </c>
      <c r="B4631" s="2">
        <v>43452</v>
      </c>
      <c r="C4631" s="35">
        <f>YEAR(Sales[[#This Row],[ShipDate]])</f>
        <v>2018</v>
      </c>
      <c r="D4631" t="s">
        <v>36</v>
      </c>
      <c r="E4631" t="s">
        <v>69</v>
      </c>
      <c r="F4631" t="s">
        <v>48</v>
      </c>
      <c r="G4631" t="s">
        <v>46</v>
      </c>
      <c r="H4631" t="s">
        <v>177</v>
      </c>
      <c r="I4631" t="s">
        <v>133</v>
      </c>
      <c r="J4631" t="s">
        <v>13</v>
      </c>
      <c r="K4631" t="s">
        <v>2908</v>
      </c>
      <c r="L4631" t="s">
        <v>68</v>
      </c>
      <c r="N4631" t="str">
        <f>IF(ISBLANK(Sales[[#This Row],[return]]),"No",Sales[[#This Row],[return]])</f>
        <v>No</v>
      </c>
      <c r="O4631" s="2">
        <v>43446</v>
      </c>
      <c r="P4631" s="8" t="str">
        <f>TEXT(DAY(Sales[[#This Row],[OrderDate]]),"ddd")</f>
        <v>Thu</v>
      </c>
      <c r="Q4631" s="8" t="str">
        <f>TEXT(MONTH(Sales[[#This Row],[ShipDate]])*29,"mmm")</f>
        <v>Dec</v>
      </c>
      <c r="R4631">
        <v>938</v>
      </c>
      <c r="S4631" t="s">
        <v>946</v>
      </c>
      <c r="T4631" t="s">
        <v>66</v>
      </c>
      <c r="U4631">
        <v>49201</v>
      </c>
      <c r="V4631" s="1">
        <v>0</v>
      </c>
      <c r="W4631">
        <v>184</v>
      </c>
      <c r="X4631">
        <v>7</v>
      </c>
      <c r="Y4631">
        <v>658</v>
      </c>
      <c r="AD4631"/>
    </row>
    <row r="4632" spans="1:30" x14ac:dyDescent="0.25">
      <c r="A4632" t="s">
        <v>24</v>
      </c>
      <c r="B4632" s="2">
        <v>43350</v>
      </c>
      <c r="C4632" s="35">
        <f>YEAR(Sales[[#This Row],[ShipDate]])</f>
        <v>2018</v>
      </c>
      <c r="D4632" t="s">
        <v>113</v>
      </c>
      <c r="E4632" t="s">
        <v>31</v>
      </c>
      <c r="F4632" t="s">
        <v>48</v>
      </c>
      <c r="G4632" t="s">
        <v>46</v>
      </c>
      <c r="H4632" t="s">
        <v>146</v>
      </c>
      <c r="I4632" t="s">
        <v>149</v>
      </c>
      <c r="J4632" t="s">
        <v>13</v>
      </c>
      <c r="K4632" t="s">
        <v>2846</v>
      </c>
      <c r="L4632" t="s">
        <v>92</v>
      </c>
      <c r="N4632" t="str">
        <f>IF(ISBLANK(Sales[[#This Row],[return]]),"No",Sales[[#This Row],[return]])</f>
        <v>No</v>
      </c>
      <c r="O4632" s="2">
        <v>43348</v>
      </c>
      <c r="P4632" s="8" t="str">
        <f>TEXT(DAY(Sales[[#This Row],[OrderDate]]),"ddd")</f>
        <v>Thu</v>
      </c>
      <c r="Q4632" s="8" t="str">
        <f>TEXT(MONTH(Sales[[#This Row],[ShipDate]])*29,"mmm")</f>
        <v>Sep</v>
      </c>
      <c r="R4632">
        <v>991</v>
      </c>
      <c r="S4632" t="s">
        <v>138</v>
      </c>
      <c r="T4632" t="s">
        <v>90</v>
      </c>
      <c r="U4632">
        <v>10011</v>
      </c>
      <c r="V4632" s="1">
        <v>0</v>
      </c>
      <c r="W4632">
        <v>12</v>
      </c>
      <c r="X4632">
        <v>4</v>
      </c>
      <c r="Y4632">
        <v>44</v>
      </c>
      <c r="AD4632"/>
    </row>
    <row r="4633" spans="1:30" x14ac:dyDescent="0.25">
      <c r="A4633" t="s">
        <v>40</v>
      </c>
      <c r="B4633" s="2">
        <v>43398</v>
      </c>
      <c r="C4633" s="35">
        <f>YEAR(Sales[[#This Row],[ShipDate]])</f>
        <v>2018</v>
      </c>
      <c r="D4633" t="s">
        <v>36</v>
      </c>
      <c r="E4633" t="s">
        <v>31</v>
      </c>
      <c r="F4633" t="s">
        <v>23</v>
      </c>
      <c r="G4633" t="s">
        <v>11</v>
      </c>
      <c r="H4633" t="s">
        <v>2741</v>
      </c>
      <c r="I4633" t="s">
        <v>32</v>
      </c>
      <c r="J4633" t="s">
        <v>13</v>
      </c>
      <c r="K4633" t="s">
        <v>2631</v>
      </c>
      <c r="L4633" t="s">
        <v>30</v>
      </c>
      <c r="N4633" t="str">
        <f>IF(ISBLANK(Sales[[#This Row],[return]]),"No",Sales[[#This Row],[return]])</f>
        <v>No</v>
      </c>
      <c r="O4633" s="2">
        <v>43393</v>
      </c>
      <c r="P4633" s="8" t="str">
        <f>TEXT(DAY(Sales[[#This Row],[OrderDate]]),"ddd")</f>
        <v>Fri</v>
      </c>
      <c r="Q4633" s="8" t="str">
        <f>TEXT(MONTH(Sales[[#This Row],[ShipDate]])*29,"mmm")</f>
        <v>Oct</v>
      </c>
      <c r="R4633">
        <v>835</v>
      </c>
      <c r="S4633" t="s">
        <v>1312</v>
      </c>
      <c r="T4633" t="s">
        <v>28</v>
      </c>
      <c r="U4633">
        <v>92020</v>
      </c>
      <c r="V4633" s="1">
        <v>0.2</v>
      </c>
      <c r="W4633">
        <v>5</v>
      </c>
      <c r="X4633">
        <v>4</v>
      </c>
      <c r="Y4633">
        <v>387</v>
      </c>
      <c r="AD4633"/>
    </row>
    <row r="4634" spans="1:30" x14ac:dyDescent="0.25">
      <c r="A4634" t="s">
        <v>40</v>
      </c>
      <c r="B4634" s="2">
        <v>43221</v>
      </c>
      <c r="C4634" s="35">
        <f>YEAR(Sales[[#This Row],[ShipDate]])</f>
        <v>2018</v>
      </c>
      <c r="D4634" t="s">
        <v>36</v>
      </c>
      <c r="E4634" t="s">
        <v>69</v>
      </c>
      <c r="F4634" t="s">
        <v>23</v>
      </c>
      <c r="G4634" t="s">
        <v>11</v>
      </c>
      <c r="H4634" t="s">
        <v>146</v>
      </c>
      <c r="I4634" t="s">
        <v>149</v>
      </c>
      <c r="J4634" t="s">
        <v>13</v>
      </c>
      <c r="K4634" t="s">
        <v>2981</v>
      </c>
      <c r="L4634" t="s">
        <v>92</v>
      </c>
      <c r="N4634" t="str">
        <f>IF(ISBLANK(Sales[[#This Row],[return]]),"No",Sales[[#This Row],[return]])</f>
        <v>No</v>
      </c>
      <c r="O4634" s="2">
        <v>43216</v>
      </c>
      <c r="P4634" s="8" t="str">
        <f>TEXT(DAY(Sales[[#This Row],[OrderDate]]),"ddd")</f>
        <v>Thu</v>
      </c>
      <c r="Q4634" s="8" t="str">
        <f>TEXT(MONTH(Sales[[#This Row],[ShipDate]])*29,"mmm")</f>
        <v>May</v>
      </c>
      <c r="R4634">
        <v>1210</v>
      </c>
      <c r="S4634" t="s">
        <v>1518</v>
      </c>
      <c r="T4634" t="s">
        <v>90</v>
      </c>
      <c r="U4634">
        <v>10009</v>
      </c>
      <c r="V4634" s="1">
        <v>0.1</v>
      </c>
      <c r="W4634">
        <v>63</v>
      </c>
      <c r="X4634">
        <v>3</v>
      </c>
      <c r="Y4634">
        <v>435</v>
      </c>
      <c r="AD4634"/>
    </row>
    <row r="4635" spans="1:30" x14ac:dyDescent="0.25">
      <c r="A4635" t="s">
        <v>40</v>
      </c>
      <c r="B4635" s="2">
        <v>43468</v>
      </c>
      <c r="C4635" s="35">
        <f>YEAR(Sales[[#This Row],[ShipDate]])</f>
        <v>2019</v>
      </c>
      <c r="D4635" t="s">
        <v>36</v>
      </c>
      <c r="E4635" t="s">
        <v>31</v>
      </c>
      <c r="F4635" t="s">
        <v>50</v>
      </c>
      <c r="G4635" t="s">
        <v>25</v>
      </c>
      <c r="H4635" t="s">
        <v>258</v>
      </c>
      <c r="I4635" t="s">
        <v>180</v>
      </c>
      <c r="J4635" t="s">
        <v>13</v>
      </c>
      <c r="K4635" t="s">
        <v>687</v>
      </c>
      <c r="L4635" t="s">
        <v>17</v>
      </c>
      <c r="N4635" t="str">
        <f>IF(ISBLANK(Sales[[#This Row],[return]]),"No",Sales[[#This Row],[return]])</f>
        <v>No</v>
      </c>
      <c r="O4635" s="2">
        <v>43463</v>
      </c>
      <c r="P4635" s="8" t="str">
        <f>TEXT(DAY(Sales[[#This Row],[OrderDate]]),"ddd")</f>
        <v>Sun</v>
      </c>
      <c r="Q4635" s="8" t="str">
        <f>TEXT(MONTH(Sales[[#This Row],[ShipDate]])*29,"mmm")</f>
        <v>Jan</v>
      </c>
      <c r="R4635">
        <v>1850</v>
      </c>
      <c r="S4635" t="s">
        <v>2160</v>
      </c>
      <c r="T4635" t="s">
        <v>15</v>
      </c>
      <c r="U4635">
        <v>37620</v>
      </c>
      <c r="V4635" s="1">
        <v>0.7</v>
      </c>
      <c r="W4635">
        <v>-2</v>
      </c>
      <c r="X4635">
        <v>3</v>
      </c>
      <c r="Y4635">
        <v>3</v>
      </c>
      <c r="AD4635"/>
    </row>
    <row r="4636" spans="1:30" x14ac:dyDescent="0.25">
      <c r="A4636" t="s">
        <v>40</v>
      </c>
      <c r="B4636" s="2">
        <v>43468</v>
      </c>
      <c r="C4636" s="35">
        <f>YEAR(Sales[[#This Row],[ShipDate]])</f>
        <v>2019</v>
      </c>
      <c r="D4636" t="s">
        <v>36</v>
      </c>
      <c r="E4636" t="s">
        <v>31</v>
      </c>
      <c r="F4636" t="s">
        <v>50</v>
      </c>
      <c r="G4636" t="s">
        <v>25</v>
      </c>
      <c r="H4636" t="s">
        <v>258</v>
      </c>
      <c r="I4636" t="s">
        <v>180</v>
      </c>
      <c r="J4636" t="s">
        <v>13</v>
      </c>
      <c r="K4636" t="s">
        <v>687</v>
      </c>
      <c r="L4636" t="s">
        <v>17</v>
      </c>
      <c r="N4636" t="str">
        <f>IF(ISBLANK(Sales[[#This Row],[return]]),"No",Sales[[#This Row],[return]])</f>
        <v>No</v>
      </c>
      <c r="O4636" s="2">
        <v>43463</v>
      </c>
      <c r="P4636" s="8" t="str">
        <f>TEXT(DAY(Sales[[#This Row],[OrderDate]]),"ddd")</f>
        <v>Sun</v>
      </c>
      <c r="Q4636" s="8" t="str">
        <f>TEXT(MONTH(Sales[[#This Row],[ShipDate]])*29,"mmm")</f>
        <v>Jan</v>
      </c>
      <c r="R4636">
        <v>723</v>
      </c>
      <c r="S4636" t="s">
        <v>288</v>
      </c>
      <c r="T4636" t="s">
        <v>15</v>
      </c>
      <c r="U4636">
        <v>37620</v>
      </c>
      <c r="V4636" s="1">
        <v>0.7</v>
      </c>
      <c r="W4636">
        <v>-28</v>
      </c>
      <c r="X4636">
        <v>4</v>
      </c>
      <c r="Y4636">
        <v>38</v>
      </c>
      <c r="AD4636"/>
    </row>
    <row r="4637" spans="1:30" x14ac:dyDescent="0.25">
      <c r="A4637" t="s">
        <v>40</v>
      </c>
      <c r="B4637" s="2">
        <v>43384</v>
      </c>
      <c r="C4637" s="35">
        <f>YEAR(Sales[[#This Row],[ShipDate]])</f>
        <v>2018</v>
      </c>
      <c r="D4637" t="s">
        <v>36</v>
      </c>
      <c r="E4637" t="s">
        <v>18</v>
      </c>
      <c r="F4637" t="s">
        <v>150</v>
      </c>
      <c r="G4637" t="s">
        <v>25</v>
      </c>
      <c r="H4637" t="s">
        <v>885</v>
      </c>
      <c r="I4637" t="s">
        <v>63</v>
      </c>
      <c r="J4637" t="s">
        <v>13</v>
      </c>
      <c r="K4637" t="s">
        <v>1111</v>
      </c>
      <c r="L4637" t="s">
        <v>30</v>
      </c>
      <c r="N4637" t="str">
        <f>IF(ISBLANK(Sales[[#This Row],[return]]),"No",Sales[[#This Row],[return]])</f>
        <v>No</v>
      </c>
      <c r="O4637" s="2">
        <v>43380</v>
      </c>
      <c r="P4637" s="8" t="str">
        <f>TEXT(DAY(Sales[[#This Row],[OrderDate]]),"ddd")</f>
        <v>Sat</v>
      </c>
      <c r="Q4637" s="8" t="str">
        <f>TEXT(MONTH(Sales[[#This Row],[ShipDate]])*29,"mmm")</f>
        <v>Oct</v>
      </c>
      <c r="R4637">
        <v>121</v>
      </c>
      <c r="S4637" t="s">
        <v>2304</v>
      </c>
      <c r="T4637" t="s">
        <v>28</v>
      </c>
      <c r="U4637">
        <v>98270</v>
      </c>
      <c r="V4637" s="1">
        <v>0</v>
      </c>
      <c r="W4637">
        <v>1</v>
      </c>
      <c r="X4637">
        <v>12</v>
      </c>
      <c r="Y4637">
        <v>93</v>
      </c>
      <c r="AD4637"/>
    </row>
    <row r="4638" spans="1:30" x14ac:dyDescent="0.25">
      <c r="A4638" t="s">
        <v>40</v>
      </c>
      <c r="B4638" s="2">
        <v>43420</v>
      </c>
      <c r="C4638" s="35">
        <f>YEAR(Sales[[#This Row],[ShipDate]])</f>
        <v>2018</v>
      </c>
      <c r="D4638" t="s">
        <v>36</v>
      </c>
      <c r="E4638" t="s">
        <v>18</v>
      </c>
      <c r="F4638" t="s">
        <v>48</v>
      </c>
      <c r="G4638" t="s">
        <v>46</v>
      </c>
      <c r="H4638" t="s">
        <v>428</v>
      </c>
      <c r="I4638" t="s">
        <v>133</v>
      </c>
      <c r="J4638" t="s">
        <v>13</v>
      </c>
      <c r="K4638" t="s">
        <v>1348</v>
      </c>
      <c r="L4638" t="s">
        <v>68</v>
      </c>
      <c r="N4638" t="str">
        <f>IF(ISBLANK(Sales[[#This Row],[return]]),"No",Sales[[#This Row],[return]])</f>
        <v>No</v>
      </c>
      <c r="O4638" s="2">
        <v>43415</v>
      </c>
      <c r="P4638" s="8" t="str">
        <f>TEXT(DAY(Sales[[#This Row],[OrderDate]]),"ddd")</f>
        <v>Wed</v>
      </c>
      <c r="Q4638" s="8" t="str">
        <f>TEXT(MONTH(Sales[[#This Row],[ShipDate]])*29,"mmm")</f>
        <v>Nov</v>
      </c>
      <c r="R4638">
        <v>518</v>
      </c>
      <c r="S4638" t="s">
        <v>2351</v>
      </c>
      <c r="T4638" t="s">
        <v>66</v>
      </c>
      <c r="U4638">
        <v>48234</v>
      </c>
      <c r="V4638" s="1">
        <v>0</v>
      </c>
      <c r="W4638">
        <v>75</v>
      </c>
      <c r="X4638">
        <v>2</v>
      </c>
      <c r="Y4638">
        <v>258</v>
      </c>
      <c r="AD4638"/>
    </row>
    <row r="4639" spans="1:30" x14ac:dyDescent="0.25">
      <c r="A4639" t="s">
        <v>40</v>
      </c>
      <c r="B4639" s="2">
        <v>43442</v>
      </c>
      <c r="C4639" s="35">
        <f>YEAR(Sales[[#This Row],[ShipDate]])</f>
        <v>2018</v>
      </c>
      <c r="D4639" t="s">
        <v>36</v>
      </c>
      <c r="E4639" t="s">
        <v>31</v>
      </c>
      <c r="F4639" t="s">
        <v>39</v>
      </c>
      <c r="G4639" t="s">
        <v>25</v>
      </c>
      <c r="H4639" t="s">
        <v>146</v>
      </c>
      <c r="I4639" t="s">
        <v>149</v>
      </c>
      <c r="J4639" t="s">
        <v>13</v>
      </c>
      <c r="K4639" t="s">
        <v>878</v>
      </c>
      <c r="L4639" t="s">
        <v>92</v>
      </c>
      <c r="N4639" t="str">
        <f>IF(ISBLANK(Sales[[#This Row],[return]]),"No",Sales[[#This Row],[return]])</f>
        <v>No</v>
      </c>
      <c r="O4639" s="2">
        <v>43438</v>
      </c>
      <c r="P4639" s="8" t="str">
        <f>TEXT(DAY(Sales[[#This Row],[OrderDate]]),"ddd")</f>
        <v>Wed</v>
      </c>
      <c r="Q4639" s="8" t="str">
        <f>TEXT(MONTH(Sales[[#This Row],[ShipDate]])*29,"mmm")</f>
        <v>Dec</v>
      </c>
      <c r="R4639">
        <v>303</v>
      </c>
      <c r="S4639" t="s">
        <v>2176</v>
      </c>
      <c r="T4639" t="s">
        <v>90</v>
      </c>
      <c r="U4639">
        <v>10035</v>
      </c>
      <c r="V4639" s="1">
        <v>0</v>
      </c>
      <c r="W4639">
        <v>0</v>
      </c>
      <c r="X4639">
        <v>6</v>
      </c>
      <c r="Y4639">
        <v>213</v>
      </c>
      <c r="AD4639"/>
    </row>
    <row r="4640" spans="1:30" x14ac:dyDescent="0.25">
      <c r="A4640" t="s">
        <v>24</v>
      </c>
      <c r="B4640" s="2">
        <v>43454</v>
      </c>
      <c r="C4640" s="35">
        <f>YEAR(Sales[[#This Row],[ShipDate]])</f>
        <v>2018</v>
      </c>
      <c r="D4640" t="s">
        <v>113</v>
      </c>
      <c r="E4640" t="s">
        <v>31</v>
      </c>
      <c r="F4640" t="s">
        <v>48</v>
      </c>
      <c r="G4640" t="s">
        <v>46</v>
      </c>
      <c r="H4640" t="s">
        <v>79</v>
      </c>
      <c r="I4640" t="s">
        <v>32</v>
      </c>
      <c r="J4640" t="s">
        <v>13</v>
      </c>
      <c r="K4640" t="s">
        <v>2840</v>
      </c>
      <c r="L4640" t="s">
        <v>30</v>
      </c>
      <c r="N4640" t="str">
        <f>IF(ISBLANK(Sales[[#This Row],[return]]),"No",Sales[[#This Row],[return]])</f>
        <v>No</v>
      </c>
      <c r="O4640" s="2">
        <v>43452</v>
      </c>
      <c r="P4640" s="8" t="str">
        <f>TEXT(DAY(Sales[[#This Row],[OrderDate]]),"ddd")</f>
        <v>Wed</v>
      </c>
      <c r="Q4640" s="8" t="str">
        <f>TEXT(MONTH(Sales[[#This Row],[ShipDate]])*29,"mmm")</f>
        <v>Dec</v>
      </c>
      <c r="R4640">
        <v>891</v>
      </c>
      <c r="S4640" t="s">
        <v>3096</v>
      </c>
      <c r="T4640" t="s">
        <v>28</v>
      </c>
      <c r="U4640">
        <v>94110</v>
      </c>
      <c r="V4640" s="1">
        <v>0.2</v>
      </c>
      <c r="W4640">
        <v>7</v>
      </c>
      <c r="X4640">
        <v>7</v>
      </c>
      <c r="Y4640">
        <v>67</v>
      </c>
      <c r="AD4640"/>
    </row>
    <row r="4641" spans="1:30" x14ac:dyDescent="0.25">
      <c r="A4641" t="s">
        <v>40</v>
      </c>
      <c r="B4641" s="2">
        <v>43268</v>
      </c>
      <c r="C4641" s="35">
        <f>YEAR(Sales[[#This Row],[ShipDate]])</f>
        <v>2018</v>
      </c>
      <c r="D4641" t="s">
        <v>36</v>
      </c>
      <c r="E4641" t="s">
        <v>18</v>
      </c>
      <c r="F4641" t="s">
        <v>52</v>
      </c>
      <c r="G4641" t="s">
        <v>25</v>
      </c>
      <c r="H4641" t="s">
        <v>553</v>
      </c>
      <c r="I4641" t="s">
        <v>149</v>
      </c>
      <c r="J4641" t="s">
        <v>13</v>
      </c>
      <c r="K4641" t="s">
        <v>1600</v>
      </c>
      <c r="L4641" t="s">
        <v>92</v>
      </c>
      <c r="N4641" t="str">
        <f>IF(ISBLANK(Sales[[#This Row],[return]]),"No",Sales[[#This Row],[return]])</f>
        <v>No</v>
      </c>
      <c r="O4641" s="2">
        <v>43263</v>
      </c>
      <c r="P4641" s="8" t="str">
        <f>TEXT(DAY(Sales[[#This Row],[OrderDate]]),"ddd")</f>
        <v>Thu</v>
      </c>
      <c r="Q4641" s="8" t="str">
        <f>TEXT(MONTH(Sales[[#This Row],[ShipDate]])*29,"mmm")</f>
        <v>Jun</v>
      </c>
      <c r="R4641">
        <v>334</v>
      </c>
      <c r="S4641" t="s">
        <v>2189</v>
      </c>
      <c r="T4641" t="s">
        <v>90</v>
      </c>
      <c r="U4641">
        <v>11561</v>
      </c>
      <c r="V4641" s="1">
        <v>0</v>
      </c>
      <c r="W4641">
        <v>18</v>
      </c>
      <c r="X4641">
        <v>3</v>
      </c>
      <c r="Y4641">
        <v>53</v>
      </c>
      <c r="AD4641"/>
    </row>
    <row r="4642" spans="1:30" x14ac:dyDescent="0.25">
      <c r="A4642" t="s">
        <v>40</v>
      </c>
      <c r="B4642" s="2">
        <v>43268</v>
      </c>
      <c r="C4642" s="35">
        <f>YEAR(Sales[[#This Row],[ShipDate]])</f>
        <v>2018</v>
      </c>
      <c r="D4642" t="s">
        <v>36</v>
      </c>
      <c r="E4642" t="s">
        <v>18</v>
      </c>
      <c r="F4642" t="s">
        <v>59</v>
      </c>
      <c r="G4642" t="s">
        <v>25</v>
      </c>
      <c r="H4642" t="s">
        <v>553</v>
      </c>
      <c r="I4642" t="s">
        <v>149</v>
      </c>
      <c r="J4642" t="s">
        <v>13</v>
      </c>
      <c r="K4642" t="s">
        <v>1600</v>
      </c>
      <c r="L4642" t="s">
        <v>92</v>
      </c>
      <c r="N4642" t="str">
        <f>IF(ISBLANK(Sales[[#This Row],[return]]),"No",Sales[[#This Row],[return]])</f>
        <v>No</v>
      </c>
      <c r="O4642" s="2">
        <v>43263</v>
      </c>
      <c r="P4642" s="8" t="str">
        <f>TEXT(DAY(Sales[[#This Row],[OrderDate]]),"ddd")</f>
        <v>Thu</v>
      </c>
      <c r="Q4642" s="8" t="str">
        <f>TEXT(MONTH(Sales[[#This Row],[ShipDate]])*29,"mmm")</f>
        <v>Jun</v>
      </c>
      <c r="R4642">
        <v>905</v>
      </c>
      <c r="S4642" t="s">
        <v>3240</v>
      </c>
      <c r="T4642" t="s">
        <v>90</v>
      </c>
      <c r="U4642">
        <v>11561</v>
      </c>
      <c r="V4642" s="1">
        <v>0</v>
      </c>
      <c r="W4642">
        <v>42</v>
      </c>
      <c r="X4642">
        <v>3</v>
      </c>
      <c r="Y4642">
        <v>93</v>
      </c>
      <c r="AD4642"/>
    </row>
    <row r="4643" spans="1:30" x14ac:dyDescent="0.25">
      <c r="A4643" t="s">
        <v>24</v>
      </c>
      <c r="B4643" s="2">
        <v>43284</v>
      </c>
      <c r="C4643" s="35">
        <f>YEAR(Sales[[#This Row],[ShipDate]])</f>
        <v>2018</v>
      </c>
      <c r="D4643" t="s">
        <v>113</v>
      </c>
      <c r="E4643" t="s">
        <v>69</v>
      </c>
      <c r="F4643" t="s">
        <v>574</v>
      </c>
      <c r="G4643" t="s">
        <v>46</v>
      </c>
      <c r="H4643" t="s">
        <v>2894</v>
      </c>
      <c r="I4643" t="s">
        <v>78</v>
      </c>
      <c r="J4643" t="s">
        <v>13</v>
      </c>
      <c r="K4643" t="s">
        <v>2935</v>
      </c>
      <c r="L4643" t="s">
        <v>30</v>
      </c>
      <c r="N4643" t="str">
        <f>IF(ISBLANK(Sales[[#This Row],[return]]),"No",Sales[[#This Row],[return]])</f>
        <v>No</v>
      </c>
      <c r="O4643" s="2">
        <v>43282</v>
      </c>
      <c r="P4643" s="8" t="str">
        <f>TEXT(DAY(Sales[[#This Row],[OrderDate]]),"ddd")</f>
        <v>Sun</v>
      </c>
      <c r="Q4643" s="8" t="str">
        <f>TEXT(MONTH(Sales[[#This Row],[ShipDate]])*29,"mmm")</f>
        <v>Jul</v>
      </c>
      <c r="R4643">
        <v>796</v>
      </c>
      <c r="S4643" t="s">
        <v>2384</v>
      </c>
      <c r="T4643" t="s">
        <v>28</v>
      </c>
      <c r="U4643">
        <v>84043</v>
      </c>
      <c r="V4643" s="1">
        <v>0</v>
      </c>
      <c r="W4643">
        <v>450</v>
      </c>
      <c r="X4643">
        <v>5</v>
      </c>
      <c r="Y4643">
        <v>1500</v>
      </c>
      <c r="AD4643"/>
    </row>
    <row r="4644" spans="1:30" x14ac:dyDescent="0.25">
      <c r="A4644" t="s">
        <v>40</v>
      </c>
      <c r="B4644" s="2">
        <v>43430</v>
      </c>
      <c r="C4644" s="35">
        <f>YEAR(Sales[[#This Row],[ShipDate]])</f>
        <v>2018</v>
      </c>
      <c r="D4644" t="s">
        <v>36</v>
      </c>
      <c r="E4644" t="s">
        <v>18</v>
      </c>
      <c r="F4644" t="s">
        <v>43</v>
      </c>
      <c r="G4644" t="s">
        <v>11</v>
      </c>
      <c r="H4644" t="s">
        <v>249</v>
      </c>
      <c r="I4644" t="s">
        <v>252</v>
      </c>
      <c r="J4644" t="s">
        <v>13</v>
      </c>
      <c r="K4644" t="s">
        <v>912</v>
      </c>
      <c r="L4644" t="s">
        <v>92</v>
      </c>
      <c r="N4644" t="str">
        <f>IF(ISBLANK(Sales[[#This Row],[return]]),"No",Sales[[#This Row],[return]])</f>
        <v>No</v>
      </c>
      <c r="O4644" s="2">
        <v>43425</v>
      </c>
      <c r="P4644" s="8" t="str">
        <f>TEXT(DAY(Sales[[#This Row],[OrderDate]]),"ddd")</f>
        <v>Sat</v>
      </c>
      <c r="Q4644" s="8" t="str">
        <f>TEXT(MONTH(Sales[[#This Row],[ShipDate]])*29,"mmm")</f>
        <v>Nov</v>
      </c>
      <c r="R4644">
        <v>465</v>
      </c>
      <c r="S4644" t="s">
        <v>3181</v>
      </c>
      <c r="T4644" t="s">
        <v>90</v>
      </c>
      <c r="U4644">
        <v>43229</v>
      </c>
      <c r="V4644" s="1">
        <v>0.2</v>
      </c>
      <c r="W4644">
        <v>16</v>
      </c>
      <c r="X4644">
        <v>3</v>
      </c>
      <c r="Y4644">
        <v>78</v>
      </c>
      <c r="AD4644"/>
    </row>
    <row r="4645" spans="1:30" x14ac:dyDescent="0.25">
      <c r="A4645" t="s">
        <v>40</v>
      </c>
      <c r="B4645" s="2">
        <v>43430</v>
      </c>
      <c r="C4645" s="35">
        <f>YEAR(Sales[[#This Row],[ShipDate]])</f>
        <v>2018</v>
      </c>
      <c r="D4645" t="s">
        <v>36</v>
      </c>
      <c r="E4645" t="s">
        <v>18</v>
      </c>
      <c r="F4645" t="s">
        <v>23</v>
      </c>
      <c r="G4645" t="s">
        <v>11</v>
      </c>
      <c r="H4645" t="s">
        <v>249</v>
      </c>
      <c r="I4645" t="s">
        <v>252</v>
      </c>
      <c r="J4645" t="s">
        <v>13</v>
      </c>
      <c r="K4645" t="s">
        <v>912</v>
      </c>
      <c r="L4645" t="s">
        <v>92</v>
      </c>
      <c r="N4645" t="str">
        <f>IF(ISBLANK(Sales[[#This Row],[return]]),"No",Sales[[#This Row],[return]])</f>
        <v>No</v>
      </c>
      <c r="O4645" s="2">
        <v>43425</v>
      </c>
      <c r="P4645" s="8" t="str">
        <f>TEXT(DAY(Sales[[#This Row],[OrderDate]]),"ddd")</f>
        <v>Sat</v>
      </c>
      <c r="Q4645" s="8" t="str">
        <f>TEXT(MONTH(Sales[[#This Row],[ShipDate]])*29,"mmm")</f>
        <v>Nov</v>
      </c>
      <c r="R4645">
        <v>772</v>
      </c>
      <c r="S4645" t="s">
        <v>349</v>
      </c>
      <c r="T4645" t="s">
        <v>90</v>
      </c>
      <c r="U4645">
        <v>43229</v>
      </c>
      <c r="V4645" s="1">
        <v>0.3</v>
      </c>
      <c r="W4645">
        <v>-9</v>
      </c>
      <c r="X4645">
        <v>3</v>
      </c>
      <c r="Y4645">
        <v>128</v>
      </c>
      <c r="AD4645"/>
    </row>
    <row r="4646" spans="1:30" x14ac:dyDescent="0.25">
      <c r="A4646" t="s">
        <v>40</v>
      </c>
      <c r="B4646" s="2">
        <v>43430</v>
      </c>
      <c r="C4646" s="35">
        <f>YEAR(Sales[[#This Row],[ShipDate]])</f>
        <v>2018</v>
      </c>
      <c r="D4646" t="s">
        <v>36</v>
      </c>
      <c r="E4646" t="s">
        <v>18</v>
      </c>
      <c r="F4646" t="s">
        <v>340</v>
      </c>
      <c r="G4646" t="s">
        <v>46</v>
      </c>
      <c r="H4646" t="s">
        <v>249</v>
      </c>
      <c r="I4646" t="s">
        <v>252</v>
      </c>
      <c r="J4646" t="s">
        <v>13</v>
      </c>
      <c r="K4646" t="s">
        <v>912</v>
      </c>
      <c r="L4646" t="s">
        <v>92</v>
      </c>
      <c r="N4646" t="str">
        <f>IF(ISBLANK(Sales[[#This Row],[return]]),"No",Sales[[#This Row],[return]])</f>
        <v>No</v>
      </c>
      <c r="O4646" s="2">
        <v>43425</v>
      </c>
      <c r="P4646" s="8" t="str">
        <f>TEXT(DAY(Sales[[#This Row],[OrderDate]]),"ddd")</f>
        <v>Sat</v>
      </c>
      <c r="Q4646" s="8" t="str">
        <f>TEXT(MONTH(Sales[[#This Row],[ShipDate]])*29,"mmm")</f>
        <v>Nov</v>
      </c>
      <c r="R4646">
        <v>1565</v>
      </c>
      <c r="S4646" t="s">
        <v>2542</v>
      </c>
      <c r="T4646" t="s">
        <v>90</v>
      </c>
      <c r="U4646">
        <v>43229</v>
      </c>
      <c r="V4646" s="1">
        <v>0.7</v>
      </c>
      <c r="W4646">
        <v>-24</v>
      </c>
      <c r="X4646">
        <v>7</v>
      </c>
      <c r="Y4646">
        <v>30</v>
      </c>
      <c r="AD4646"/>
    </row>
    <row r="4647" spans="1:30" x14ac:dyDescent="0.25">
      <c r="A4647" t="s">
        <v>10</v>
      </c>
      <c r="B4647" s="2">
        <v>43315</v>
      </c>
      <c r="C4647" s="35">
        <f>YEAR(Sales[[#This Row],[ShipDate]])</f>
        <v>2018</v>
      </c>
      <c r="D4647" t="s">
        <v>36</v>
      </c>
      <c r="E4647" t="s">
        <v>18</v>
      </c>
      <c r="F4647" t="s">
        <v>33</v>
      </c>
      <c r="G4647" t="s">
        <v>25</v>
      </c>
      <c r="H4647" t="s">
        <v>26</v>
      </c>
      <c r="I4647" t="s">
        <v>32</v>
      </c>
      <c r="J4647" t="s">
        <v>13</v>
      </c>
      <c r="K4647" t="s">
        <v>1357</v>
      </c>
      <c r="L4647" t="s">
        <v>30</v>
      </c>
      <c r="N4647" t="str">
        <f>IF(ISBLANK(Sales[[#This Row],[return]]),"No",Sales[[#This Row],[return]])</f>
        <v>No</v>
      </c>
      <c r="O4647" s="2">
        <v>43309</v>
      </c>
      <c r="P4647" s="8" t="str">
        <f>TEXT(DAY(Sales[[#This Row],[OrderDate]]),"ddd")</f>
        <v>Sat</v>
      </c>
      <c r="Q4647" s="8" t="str">
        <f>TEXT(MONTH(Sales[[#This Row],[ShipDate]])*29,"mmm")</f>
        <v>Aug</v>
      </c>
      <c r="R4647">
        <v>204</v>
      </c>
      <c r="S4647" t="s">
        <v>2288</v>
      </c>
      <c r="T4647" t="s">
        <v>28</v>
      </c>
      <c r="U4647">
        <v>90032</v>
      </c>
      <c r="V4647" s="1">
        <v>0</v>
      </c>
      <c r="W4647">
        <v>9</v>
      </c>
      <c r="X4647">
        <v>3</v>
      </c>
      <c r="Y4647">
        <v>19</v>
      </c>
      <c r="AD4647"/>
    </row>
    <row r="4648" spans="1:30" x14ac:dyDescent="0.25">
      <c r="A4648" t="s">
        <v>40</v>
      </c>
      <c r="B4648" s="2">
        <v>43275</v>
      </c>
      <c r="C4648" s="35">
        <f>YEAR(Sales[[#This Row],[ShipDate]])</f>
        <v>2018</v>
      </c>
      <c r="D4648" t="s">
        <v>36</v>
      </c>
      <c r="E4648" t="s">
        <v>69</v>
      </c>
      <c r="F4648" t="s">
        <v>52</v>
      </c>
      <c r="G4648" t="s">
        <v>25</v>
      </c>
      <c r="H4648" t="s">
        <v>88</v>
      </c>
      <c r="I4648" t="s">
        <v>93</v>
      </c>
      <c r="J4648" t="s">
        <v>13</v>
      </c>
      <c r="K4648" t="s">
        <v>3025</v>
      </c>
      <c r="L4648" t="s">
        <v>92</v>
      </c>
      <c r="N4648" t="str">
        <f>IF(ISBLANK(Sales[[#This Row],[return]]),"No",Sales[[#This Row],[return]])</f>
        <v>No</v>
      </c>
      <c r="O4648" s="2">
        <v>43271</v>
      </c>
      <c r="P4648" s="8" t="str">
        <f>TEXT(DAY(Sales[[#This Row],[OrderDate]]),"ddd")</f>
        <v>Fri</v>
      </c>
      <c r="Q4648" s="8" t="str">
        <f>TEXT(MONTH(Sales[[#This Row],[ShipDate]])*29,"mmm")</f>
        <v>Jun</v>
      </c>
      <c r="R4648">
        <v>1424</v>
      </c>
      <c r="S4648" t="s">
        <v>298</v>
      </c>
      <c r="T4648" t="s">
        <v>90</v>
      </c>
      <c r="U4648">
        <v>19120</v>
      </c>
      <c r="V4648" s="1">
        <v>0.2</v>
      </c>
      <c r="W4648">
        <v>34</v>
      </c>
      <c r="X4648">
        <v>2</v>
      </c>
      <c r="Y4648">
        <v>448</v>
      </c>
      <c r="AD4648"/>
    </row>
    <row r="4649" spans="1:30" x14ac:dyDescent="0.25">
      <c r="A4649" t="s">
        <v>40</v>
      </c>
      <c r="B4649" s="2">
        <v>43275</v>
      </c>
      <c r="C4649" s="35">
        <f>YEAR(Sales[[#This Row],[ShipDate]])</f>
        <v>2018</v>
      </c>
      <c r="D4649" t="s">
        <v>36</v>
      </c>
      <c r="E4649" t="s">
        <v>69</v>
      </c>
      <c r="F4649" t="s">
        <v>59</v>
      </c>
      <c r="G4649" t="s">
        <v>25</v>
      </c>
      <c r="H4649" t="s">
        <v>88</v>
      </c>
      <c r="I4649" t="s">
        <v>93</v>
      </c>
      <c r="J4649" t="s">
        <v>13</v>
      </c>
      <c r="K4649" t="s">
        <v>3025</v>
      </c>
      <c r="L4649" t="s">
        <v>92</v>
      </c>
      <c r="N4649" t="str">
        <f>IF(ISBLANK(Sales[[#This Row],[return]]),"No",Sales[[#This Row],[return]])</f>
        <v>No</v>
      </c>
      <c r="O4649" s="2">
        <v>43271</v>
      </c>
      <c r="P4649" s="8" t="str">
        <f>TEXT(DAY(Sales[[#This Row],[OrderDate]]),"ddd")</f>
        <v>Fri</v>
      </c>
      <c r="Q4649" s="8" t="str">
        <f>TEXT(MONTH(Sales[[#This Row],[ShipDate]])*29,"mmm")</f>
        <v>Jun</v>
      </c>
      <c r="R4649">
        <v>1805</v>
      </c>
      <c r="S4649" t="s">
        <v>1972</v>
      </c>
      <c r="T4649" t="s">
        <v>90</v>
      </c>
      <c r="U4649">
        <v>19120</v>
      </c>
      <c r="V4649" s="1">
        <v>0.2</v>
      </c>
      <c r="W4649">
        <v>5</v>
      </c>
      <c r="X4649">
        <v>3</v>
      </c>
      <c r="Y4649">
        <v>16</v>
      </c>
      <c r="AD4649"/>
    </row>
    <row r="4650" spans="1:30" x14ac:dyDescent="0.25">
      <c r="A4650" t="s">
        <v>40</v>
      </c>
      <c r="B4650" s="2">
        <v>43275</v>
      </c>
      <c r="C4650" s="35">
        <f>YEAR(Sales[[#This Row],[ShipDate]])</f>
        <v>2018</v>
      </c>
      <c r="D4650" t="s">
        <v>36</v>
      </c>
      <c r="E4650" t="s">
        <v>69</v>
      </c>
      <c r="F4650" t="s">
        <v>59</v>
      </c>
      <c r="G4650" t="s">
        <v>25</v>
      </c>
      <c r="H4650" t="s">
        <v>88</v>
      </c>
      <c r="I4650" t="s">
        <v>93</v>
      </c>
      <c r="J4650" t="s">
        <v>13</v>
      </c>
      <c r="K4650" t="s">
        <v>3025</v>
      </c>
      <c r="L4650" t="s">
        <v>92</v>
      </c>
      <c r="N4650" t="str">
        <f>IF(ISBLANK(Sales[[#This Row],[return]]),"No",Sales[[#This Row],[return]])</f>
        <v>No</v>
      </c>
      <c r="O4650" s="2">
        <v>43271</v>
      </c>
      <c r="P4650" s="8" t="str">
        <f>TEXT(DAY(Sales[[#This Row],[OrderDate]]),"ddd")</f>
        <v>Fri</v>
      </c>
      <c r="Q4650" s="8" t="str">
        <f>TEXT(MONTH(Sales[[#This Row],[ShipDate]])*29,"mmm")</f>
        <v>Jun</v>
      </c>
      <c r="R4650">
        <v>1655</v>
      </c>
      <c r="S4650" t="s">
        <v>3223</v>
      </c>
      <c r="T4650" t="s">
        <v>90</v>
      </c>
      <c r="U4650">
        <v>19120</v>
      </c>
      <c r="V4650" s="1">
        <v>0.2</v>
      </c>
      <c r="W4650">
        <v>15</v>
      </c>
      <c r="X4650">
        <v>8</v>
      </c>
      <c r="Y4650">
        <v>45</v>
      </c>
      <c r="AD4650"/>
    </row>
    <row r="4651" spans="1:30" x14ac:dyDescent="0.25">
      <c r="A4651" t="s">
        <v>40</v>
      </c>
      <c r="B4651" s="2">
        <v>43275</v>
      </c>
      <c r="C4651" s="35">
        <f>YEAR(Sales[[#This Row],[ShipDate]])</f>
        <v>2018</v>
      </c>
      <c r="D4651" t="s">
        <v>36</v>
      </c>
      <c r="E4651" t="s">
        <v>69</v>
      </c>
      <c r="F4651" t="s">
        <v>50</v>
      </c>
      <c r="G4651" t="s">
        <v>25</v>
      </c>
      <c r="H4651" t="s">
        <v>88</v>
      </c>
      <c r="I4651" t="s">
        <v>93</v>
      </c>
      <c r="J4651" t="s">
        <v>13</v>
      </c>
      <c r="K4651" t="s">
        <v>3025</v>
      </c>
      <c r="L4651" t="s">
        <v>92</v>
      </c>
      <c r="N4651" t="str">
        <f>IF(ISBLANK(Sales[[#This Row],[return]]),"No",Sales[[#This Row],[return]])</f>
        <v>No</v>
      </c>
      <c r="O4651" s="2">
        <v>43271</v>
      </c>
      <c r="P4651" s="8" t="str">
        <f>TEXT(DAY(Sales[[#This Row],[OrderDate]]),"ddd")</f>
        <v>Fri</v>
      </c>
      <c r="Q4651" s="8" t="str">
        <f>TEXT(MONTH(Sales[[#This Row],[ShipDate]])*29,"mmm")</f>
        <v>Jun</v>
      </c>
      <c r="R4651">
        <v>948</v>
      </c>
      <c r="S4651" t="s">
        <v>2233</v>
      </c>
      <c r="T4651" t="s">
        <v>90</v>
      </c>
      <c r="U4651">
        <v>19120</v>
      </c>
      <c r="V4651" s="1">
        <v>0.7</v>
      </c>
      <c r="W4651">
        <v>-22</v>
      </c>
      <c r="X4651">
        <v>6</v>
      </c>
      <c r="Y4651">
        <v>30</v>
      </c>
      <c r="AD4651"/>
    </row>
    <row r="4652" spans="1:30" x14ac:dyDescent="0.25">
      <c r="A4652" t="s">
        <v>40</v>
      </c>
      <c r="B4652" s="2">
        <v>43409</v>
      </c>
      <c r="C4652" s="35">
        <f>YEAR(Sales[[#This Row],[ShipDate]])</f>
        <v>2018</v>
      </c>
      <c r="D4652" t="s">
        <v>36</v>
      </c>
      <c r="E4652" t="s">
        <v>31</v>
      </c>
      <c r="F4652" t="s">
        <v>23</v>
      </c>
      <c r="G4652" t="s">
        <v>11</v>
      </c>
      <c r="H4652" t="s">
        <v>1302</v>
      </c>
      <c r="I4652" t="s">
        <v>324</v>
      </c>
      <c r="J4652" t="s">
        <v>13</v>
      </c>
      <c r="K4652" t="s">
        <v>2585</v>
      </c>
      <c r="L4652" t="s">
        <v>68</v>
      </c>
      <c r="N4652" t="str">
        <f>IF(ISBLANK(Sales[[#This Row],[return]]),"No",Sales[[#This Row],[return]])</f>
        <v>No</v>
      </c>
      <c r="O4652" s="2">
        <v>43404</v>
      </c>
      <c r="P4652" s="8" t="str">
        <f>TEXT(DAY(Sales[[#This Row],[OrderDate]]),"ddd")</f>
        <v>Tue</v>
      </c>
      <c r="Q4652" s="8" t="str">
        <f>TEXT(MONTH(Sales[[#This Row],[ShipDate]])*29,"mmm")</f>
        <v>Nov</v>
      </c>
      <c r="R4652">
        <v>841</v>
      </c>
      <c r="S4652" t="s">
        <v>3113</v>
      </c>
      <c r="T4652" t="s">
        <v>66</v>
      </c>
      <c r="U4652">
        <v>74133</v>
      </c>
      <c r="V4652" s="1">
        <v>0</v>
      </c>
      <c r="W4652">
        <v>81</v>
      </c>
      <c r="X4652">
        <v>3</v>
      </c>
      <c r="Y4652">
        <v>369</v>
      </c>
      <c r="AD4652"/>
    </row>
    <row r="4653" spans="1:30" x14ac:dyDescent="0.25">
      <c r="A4653" t="s">
        <v>40</v>
      </c>
      <c r="B4653" s="2">
        <v>43409</v>
      </c>
      <c r="C4653" s="35">
        <f>YEAR(Sales[[#This Row],[ShipDate]])</f>
        <v>2018</v>
      </c>
      <c r="D4653" t="s">
        <v>36</v>
      </c>
      <c r="E4653" t="s">
        <v>31</v>
      </c>
      <c r="F4653" t="s">
        <v>290</v>
      </c>
      <c r="G4653" t="s">
        <v>25</v>
      </c>
      <c r="H4653" t="s">
        <v>1302</v>
      </c>
      <c r="I4653" t="s">
        <v>324</v>
      </c>
      <c r="J4653" t="s">
        <v>13</v>
      </c>
      <c r="K4653" t="s">
        <v>2585</v>
      </c>
      <c r="L4653" t="s">
        <v>68</v>
      </c>
      <c r="N4653" t="str">
        <f>IF(ISBLANK(Sales[[#This Row],[return]]),"No",Sales[[#This Row],[return]])</f>
        <v>No</v>
      </c>
      <c r="O4653" s="2">
        <v>43404</v>
      </c>
      <c r="P4653" s="8" t="str">
        <f>TEXT(DAY(Sales[[#This Row],[OrderDate]]),"ddd")</f>
        <v>Tue</v>
      </c>
      <c r="Q4653" s="8" t="str">
        <f>TEXT(MONTH(Sales[[#This Row],[ShipDate]])*29,"mmm")</f>
        <v>Nov</v>
      </c>
      <c r="R4653">
        <v>671</v>
      </c>
      <c r="S4653" t="s">
        <v>289</v>
      </c>
      <c r="T4653" t="s">
        <v>66</v>
      </c>
      <c r="U4653">
        <v>74133</v>
      </c>
      <c r="V4653" s="1">
        <v>0</v>
      </c>
      <c r="W4653">
        <v>6</v>
      </c>
      <c r="X4653">
        <v>2</v>
      </c>
      <c r="Y4653">
        <v>22</v>
      </c>
      <c r="AD4653"/>
    </row>
    <row r="4654" spans="1:30" x14ac:dyDescent="0.25">
      <c r="A4654" t="s">
        <v>40</v>
      </c>
      <c r="B4654" s="2">
        <v>43409</v>
      </c>
      <c r="C4654" s="35">
        <f>YEAR(Sales[[#This Row],[ShipDate]])</f>
        <v>2018</v>
      </c>
      <c r="D4654" t="s">
        <v>36</v>
      </c>
      <c r="E4654" t="s">
        <v>31</v>
      </c>
      <c r="F4654" t="s">
        <v>45</v>
      </c>
      <c r="G4654" t="s">
        <v>25</v>
      </c>
      <c r="H4654" t="s">
        <v>1302</v>
      </c>
      <c r="I4654" t="s">
        <v>324</v>
      </c>
      <c r="J4654" t="s">
        <v>13</v>
      </c>
      <c r="K4654" t="s">
        <v>2585</v>
      </c>
      <c r="L4654" t="s">
        <v>68</v>
      </c>
      <c r="N4654" t="str">
        <f>IF(ISBLANK(Sales[[#This Row],[return]]),"No",Sales[[#This Row],[return]])</f>
        <v>No</v>
      </c>
      <c r="O4654" s="2">
        <v>43404</v>
      </c>
      <c r="P4654" s="8" t="str">
        <f>TEXT(DAY(Sales[[#This Row],[OrderDate]]),"ddd")</f>
        <v>Tue</v>
      </c>
      <c r="Q4654" s="8" t="str">
        <f>TEXT(MONTH(Sales[[#This Row],[ShipDate]])*29,"mmm")</f>
        <v>Nov</v>
      </c>
      <c r="R4654">
        <v>1123</v>
      </c>
      <c r="S4654" t="s">
        <v>2037</v>
      </c>
      <c r="T4654" t="s">
        <v>66</v>
      </c>
      <c r="U4654">
        <v>74133</v>
      </c>
      <c r="V4654" s="1">
        <v>0</v>
      </c>
      <c r="W4654">
        <v>3</v>
      </c>
      <c r="X4654">
        <v>3</v>
      </c>
      <c r="Y4654">
        <v>12</v>
      </c>
      <c r="AD4654"/>
    </row>
    <row r="4655" spans="1:30" x14ac:dyDescent="0.25">
      <c r="A4655" t="s">
        <v>40</v>
      </c>
      <c r="B4655" s="2">
        <v>43409</v>
      </c>
      <c r="C4655" s="35">
        <f>YEAR(Sales[[#This Row],[ShipDate]])</f>
        <v>2018</v>
      </c>
      <c r="D4655" t="s">
        <v>36</v>
      </c>
      <c r="E4655" t="s">
        <v>31</v>
      </c>
      <c r="F4655" t="s">
        <v>39</v>
      </c>
      <c r="G4655" t="s">
        <v>25</v>
      </c>
      <c r="H4655" t="s">
        <v>1302</v>
      </c>
      <c r="I4655" t="s">
        <v>324</v>
      </c>
      <c r="J4655" t="s">
        <v>13</v>
      </c>
      <c r="K4655" t="s">
        <v>2585</v>
      </c>
      <c r="L4655" t="s">
        <v>68</v>
      </c>
      <c r="N4655" t="str">
        <f>IF(ISBLANK(Sales[[#This Row],[return]]),"No",Sales[[#This Row],[return]])</f>
        <v>No</v>
      </c>
      <c r="O4655" s="2">
        <v>43404</v>
      </c>
      <c r="P4655" s="8" t="str">
        <f>TEXT(DAY(Sales[[#This Row],[OrderDate]]),"ddd")</f>
        <v>Tue</v>
      </c>
      <c r="Q4655" s="8" t="str">
        <f>TEXT(MONTH(Sales[[#This Row],[ShipDate]])*29,"mmm")</f>
        <v>Nov</v>
      </c>
      <c r="R4655">
        <v>420</v>
      </c>
      <c r="S4655" t="s">
        <v>2016</v>
      </c>
      <c r="T4655" t="s">
        <v>66</v>
      </c>
      <c r="U4655">
        <v>74133</v>
      </c>
      <c r="V4655" s="1">
        <v>0</v>
      </c>
      <c r="W4655">
        <v>10</v>
      </c>
      <c r="X4655">
        <v>3</v>
      </c>
      <c r="Y4655">
        <v>333</v>
      </c>
      <c r="AD4655"/>
    </row>
    <row r="4656" spans="1:30" x14ac:dyDescent="0.25">
      <c r="A4656" t="s">
        <v>40</v>
      </c>
      <c r="B4656" s="2">
        <v>43414</v>
      </c>
      <c r="C4656" s="35">
        <f>YEAR(Sales[[#This Row],[ShipDate]])</f>
        <v>2018</v>
      </c>
      <c r="D4656" t="s">
        <v>36</v>
      </c>
      <c r="E4656" t="s">
        <v>69</v>
      </c>
      <c r="F4656" t="s">
        <v>50</v>
      </c>
      <c r="G4656" t="s">
        <v>25</v>
      </c>
      <c r="H4656" t="s">
        <v>313</v>
      </c>
      <c r="I4656" t="s">
        <v>32</v>
      </c>
      <c r="J4656" t="s">
        <v>13</v>
      </c>
      <c r="K4656" t="s">
        <v>195</v>
      </c>
      <c r="L4656" t="s">
        <v>30</v>
      </c>
      <c r="N4656" t="str">
        <f>IF(ISBLANK(Sales[[#This Row],[return]]),"No",Sales[[#This Row],[return]])</f>
        <v>No</v>
      </c>
      <c r="O4656" s="2">
        <v>43409</v>
      </c>
      <c r="P4656" s="8" t="str">
        <f>TEXT(DAY(Sales[[#This Row],[OrderDate]]),"ddd")</f>
        <v>Thu</v>
      </c>
      <c r="Q4656" s="8" t="str">
        <f>TEXT(MONTH(Sales[[#This Row],[ShipDate]])*29,"mmm")</f>
        <v>Nov</v>
      </c>
      <c r="R4656">
        <v>411</v>
      </c>
      <c r="S4656" t="s">
        <v>2239</v>
      </c>
      <c r="T4656" t="s">
        <v>28</v>
      </c>
      <c r="U4656">
        <v>95123</v>
      </c>
      <c r="V4656" s="1">
        <v>0.2</v>
      </c>
      <c r="W4656">
        <v>10</v>
      </c>
      <c r="X4656">
        <v>5</v>
      </c>
      <c r="Y4656">
        <v>29</v>
      </c>
      <c r="AD4656"/>
    </row>
    <row r="4657" spans="1:30" x14ac:dyDescent="0.25">
      <c r="A4657" t="s">
        <v>10</v>
      </c>
      <c r="B4657" s="2">
        <v>43376</v>
      </c>
      <c r="C4657" s="35">
        <f>YEAR(Sales[[#This Row],[ShipDate]])</f>
        <v>2018</v>
      </c>
      <c r="D4657" t="s">
        <v>36</v>
      </c>
      <c r="E4657" t="s">
        <v>18</v>
      </c>
      <c r="F4657" t="s">
        <v>48</v>
      </c>
      <c r="G4657" t="s">
        <v>46</v>
      </c>
      <c r="H4657" t="s">
        <v>60</v>
      </c>
      <c r="I4657" t="s">
        <v>63</v>
      </c>
      <c r="J4657" t="s">
        <v>13</v>
      </c>
      <c r="K4657" t="s">
        <v>1373</v>
      </c>
      <c r="L4657" t="s">
        <v>30</v>
      </c>
      <c r="N4657" t="str">
        <f>IF(ISBLANK(Sales[[#This Row],[return]]),"No",Sales[[#This Row],[return]])</f>
        <v>No</v>
      </c>
      <c r="O4657" s="2">
        <v>43370</v>
      </c>
      <c r="P4657" s="8" t="str">
        <f>TEXT(DAY(Sales[[#This Row],[OrderDate]]),"ddd")</f>
        <v>Fri</v>
      </c>
      <c r="Q4657" s="8" t="str">
        <f>TEXT(MONTH(Sales[[#This Row],[ShipDate]])*29,"mmm")</f>
        <v>Oct</v>
      </c>
      <c r="R4657">
        <v>1397</v>
      </c>
      <c r="S4657" t="s">
        <v>2505</v>
      </c>
      <c r="T4657" t="s">
        <v>28</v>
      </c>
      <c r="U4657">
        <v>98103</v>
      </c>
      <c r="V4657" s="1">
        <v>0.2</v>
      </c>
      <c r="W4657">
        <v>125</v>
      </c>
      <c r="X4657">
        <v>2</v>
      </c>
      <c r="Y4657">
        <v>1002</v>
      </c>
      <c r="AD4657"/>
    </row>
    <row r="4658" spans="1:30" x14ac:dyDescent="0.25">
      <c r="A4658" t="s">
        <v>24</v>
      </c>
      <c r="B4658" s="2">
        <v>43341</v>
      </c>
      <c r="C4658" s="35">
        <f>YEAR(Sales[[#This Row],[ShipDate]])</f>
        <v>2018</v>
      </c>
      <c r="D4658" t="s">
        <v>36</v>
      </c>
      <c r="E4658" t="s">
        <v>31</v>
      </c>
      <c r="F4658" t="s">
        <v>45</v>
      </c>
      <c r="G4658" t="s">
        <v>25</v>
      </c>
      <c r="H4658" t="s">
        <v>26</v>
      </c>
      <c r="I4658" t="s">
        <v>32</v>
      </c>
      <c r="J4658" t="s">
        <v>13</v>
      </c>
      <c r="K4658" t="s">
        <v>2666</v>
      </c>
      <c r="L4658" t="s">
        <v>30</v>
      </c>
      <c r="N4658" t="str">
        <f>IF(ISBLANK(Sales[[#This Row],[return]]),"No",Sales[[#This Row],[return]])</f>
        <v>No</v>
      </c>
      <c r="O4658" s="2">
        <v>43334</v>
      </c>
      <c r="P4658" s="8" t="str">
        <f>TEXT(DAY(Sales[[#This Row],[OrderDate]]),"ddd")</f>
        <v>Sun</v>
      </c>
      <c r="Q4658" s="8" t="str">
        <f>TEXT(MONTH(Sales[[#This Row],[ShipDate]])*29,"mmm")</f>
        <v>Aug</v>
      </c>
      <c r="R4658">
        <v>1163</v>
      </c>
      <c r="S4658" t="s">
        <v>2092</v>
      </c>
      <c r="T4658" t="s">
        <v>28</v>
      </c>
      <c r="U4658">
        <v>90049</v>
      </c>
      <c r="V4658" s="1">
        <v>0</v>
      </c>
      <c r="W4658">
        <v>2</v>
      </c>
      <c r="X4658">
        <v>2</v>
      </c>
      <c r="Y4658">
        <v>6</v>
      </c>
      <c r="AD4658"/>
    </row>
    <row r="4659" spans="1:30" x14ac:dyDescent="0.25">
      <c r="A4659" t="s">
        <v>40</v>
      </c>
      <c r="B4659" s="2">
        <v>43276</v>
      </c>
      <c r="C4659" s="35">
        <f>YEAR(Sales[[#This Row],[ShipDate]])</f>
        <v>2018</v>
      </c>
      <c r="D4659" t="s">
        <v>19</v>
      </c>
      <c r="E4659" t="s">
        <v>18</v>
      </c>
      <c r="F4659" t="s">
        <v>59</v>
      </c>
      <c r="G4659" t="s">
        <v>25</v>
      </c>
      <c r="H4659" t="s">
        <v>79</v>
      </c>
      <c r="I4659" t="s">
        <v>32</v>
      </c>
      <c r="J4659" t="s">
        <v>13</v>
      </c>
      <c r="K4659" t="s">
        <v>331</v>
      </c>
      <c r="L4659" t="s">
        <v>30</v>
      </c>
      <c r="N4659" t="str">
        <f>IF(ISBLANK(Sales[[#This Row],[return]]),"No",Sales[[#This Row],[return]])</f>
        <v>No</v>
      </c>
      <c r="O4659" s="2">
        <v>43274</v>
      </c>
      <c r="P4659" s="8" t="str">
        <f>TEXT(DAY(Sales[[#This Row],[OrderDate]]),"ddd")</f>
        <v>Mon</v>
      </c>
      <c r="Q4659" s="8" t="str">
        <f>TEXT(MONTH(Sales[[#This Row],[ShipDate]])*29,"mmm")</f>
        <v>Jun</v>
      </c>
      <c r="R4659">
        <v>1674</v>
      </c>
      <c r="S4659" t="s">
        <v>1649</v>
      </c>
      <c r="T4659" t="s">
        <v>28</v>
      </c>
      <c r="U4659">
        <v>94109</v>
      </c>
      <c r="V4659" s="1">
        <v>0</v>
      </c>
      <c r="W4659">
        <v>9</v>
      </c>
      <c r="X4659">
        <v>1</v>
      </c>
      <c r="Y4659">
        <v>20</v>
      </c>
      <c r="AD4659"/>
    </row>
    <row r="4660" spans="1:30" x14ac:dyDescent="0.25">
      <c r="A4660" t="s">
        <v>40</v>
      </c>
      <c r="B4660" s="2">
        <v>43276</v>
      </c>
      <c r="C4660" s="35">
        <f>YEAR(Sales[[#This Row],[ShipDate]])</f>
        <v>2018</v>
      </c>
      <c r="D4660" t="s">
        <v>19</v>
      </c>
      <c r="E4660" t="s">
        <v>18</v>
      </c>
      <c r="F4660" t="s">
        <v>33</v>
      </c>
      <c r="G4660" t="s">
        <v>25</v>
      </c>
      <c r="H4660" t="s">
        <v>79</v>
      </c>
      <c r="I4660" t="s">
        <v>32</v>
      </c>
      <c r="J4660" t="s">
        <v>13</v>
      </c>
      <c r="K4660" t="s">
        <v>331</v>
      </c>
      <c r="L4660" t="s">
        <v>30</v>
      </c>
      <c r="N4660" t="str">
        <f>IF(ISBLANK(Sales[[#This Row],[return]]),"No",Sales[[#This Row],[return]])</f>
        <v>No</v>
      </c>
      <c r="O4660" s="2">
        <v>43274</v>
      </c>
      <c r="P4660" s="8" t="str">
        <f>TEXT(DAY(Sales[[#This Row],[OrderDate]]),"ddd")</f>
        <v>Mon</v>
      </c>
      <c r="Q4660" s="8" t="str">
        <f>TEXT(MONTH(Sales[[#This Row],[ShipDate]])*29,"mmm")</f>
        <v>Jun</v>
      </c>
      <c r="R4660">
        <v>227</v>
      </c>
      <c r="S4660" t="s">
        <v>1006</v>
      </c>
      <c r="T4660" t="s">
        <v>28</v>
      </c>
      <c r="U4660">
        <v>94109</v>
      </c>
      <c r="V4660" s="1">
        <v>0</v>
      </c>
      <c r="W4660">
        <v>10</v>
      </c>
      <c r="X4660">
        <v>3</v>
      </c>
      <c r="Y4660">
        <v>22</v>
      </c>
      <c r="AD4660"/>
    </row>
    <row r="4661" spans="1:30" x14ac:dyDescent="0.25">
      <c r="A4661" t="s">
        <v>40</v>
      </c>
      <c r="B4661" s="2">
        <v>43276</v>
      </c>
      <c r="C4661" s="35">
        <f>YEAR(Sales[[#This Row],[ShipDate]])</f>
        <v>2018</v>
      </c>
      <c r="D4661" t="s">
        <v>19</v>
      </c>
      <c r="E4661" t="s">
        <v>18</v>
      </c>
      <c r="F4661" t="s">
        <v>39</v>
      </c>
      <c r="G4661" t="s">
        <v>25</v>
      </c>
      <c r="H4661" t="s">
        <v>79</v>
      </c>
      <c r="I4661" t="s">
        <v>32</v>
      </c>
      <c r="J4661" t="s">
        <v>13</v>
      </c>
      <c r="K4661" t="s">
        <v>331</v>
      </c>
      <c r="L4661" t="s">
        <v>30</v>
      </c>
      <c r="N4661" t="str">
        <f>IF(ISBLANK(Sales[[#This Row],[return]]),"No",Sales[[#This Row],[return]])</f>
        <v>No</v>
      </c>
      <c r="O4661" s="2">
        <v>43274</v>
      </c>
      <c r="P4661" s="8" t="str">
        <f>TEXT(DAY(Sales[[#This Row],[OrderDate]]),"ddd")</f>
        <v>Mon</v>
      </c>
      <c r="Q4661" s="8" t="str">
        <f>TEXT(MONTH(Sales[[#This Row],[ShipDate]])*29,"mmm")</f>
        <v>Jun</v>
      </c>
      <c r="R4661">
        <v>1101</v>
      </c>
      <c r="S4661" t="s">
        <v>2063</v>
      </c>
      <c r="T4661" t="s">
        <v>28</v>
      </c>
      <c r="U4661">
        <v>94109</v>
      </c>
      <c r="V4661" s="1">
        <v>0</v>
      </c>
      <c r="W4661">
        <v>25</v>
      </c>
      <c r="X4661">
        <v>4</v>
      </c>
      <c r="Y4661">
        <v>94</v>
      </c>
      <c r="AD4661"/>
    </row>
    <row r="4662" spans="1:30" x14ac:dyDescent="0.25">
      <c r="A4662" t="s">
        <v>40</v>
      </c>
      <c r="B4662" s="2">
        <v>43276</v>
      </c>
      <c r="C4662" s="35">
        <f>YEAR(Sales[[#This Row],[ShipDate]])</f>
        <v>2018</v>
      </c>
      <c r="D4662" t="s">
        <v>19</v>
      </c>
      <c r="E4662" t="s">
        <v>18</v>
      </c>
      <c r="F4662" t="s">
        <v>48</v>
      </c>
      <c r="G4662" t="s">
        <v>46</v>
      </c>
      <c r="H4662" t="s">
        <v>79</v>
      </c>
      <c r="I4662" t="s">
        <v>32</v>
      </c>
      <c r="J4662" t="s">
        <v>13</v>
      </c>
      <c r="K4662" t="s">
        <v>331</v>
      </c>
      <c r="L4662" t="s">
        <v>30</v>
      </c>
      <c r="N4662" t="str">
        <f>IF(ISBLANK(Sales[[#This Row],[return]]),"No",Sales[[#This Row],[return]])</f>
        <v>No</v>
      </c>
      <c r="O4662" s="2">
        <v>43274</v>
      </c>
      <c r="P4662" s="8" t="str">
        <f>TEXT(DAY(Sales[[#This Row],[OrderDate]]),"ddd")</f>
        <v>Mon</v>
      </c>
      <c r="Q4662" s="8" t="str">
        <f>TEXT(MONTH(Sales[[#This Row],[ShipDate]])*29,"mmm")</f>
        <v>Jun</v>
      </c>
      <c r="R4662">
        <v>1176</v>
      </c>
      <c r="S4662" t="s">
        <v>643</v>
      </c>
      <c r="T4662" t="s">
        <v>28</v>
      </c>
      <c r="U4662">
        <v>94109</v>
      </c>
      <c r="V4662" s="1">
        <v>0.2</v>
      </c>
      <c r="W4662">
        <v>97</v>
      </c>
      <c r="X4662">
        <v>7</v>
      </c>
      <c r="Y4662">
        <v>862</v>
      </c>
      <c r="AD4662"/>
    </row>
    <row r="4663" spans="1:30" x14ac:dyDescent="0.25">
      <c r="A4663" t="s">
        <v>40</v>
      </c>
      <c r="B4663" s="2">
        <v>43372</v>
      </c>
      <c r="C4663" s="35">
        <f>YEAR(Sales[[#This Row],[ShipDate]])</f>
        <v>2018</v>
      </c>
      <c r="D4663" t="s">
        <v>36</v>
      </c>
      <c r="E4663" t="s">
        <v>31</v>
      </c>
      <c r="F4663" t="s">
        <v>59</v>
      </c>
      <c r="G4663" t="s">
        <v>25</v>
      </c>
      <c r="H4663" t="s">
        <v>2318</v>
      </c>
      <c r="I4663" t="s">
        <v>216</v>
      </c>
      <c r="J4663" t="s">
        <v>13</v>
      </c>
      <c r="K4663" t="s">
        <v>2599</v>
      </c>
      <c r="L4663" t="s">
        <v>30</v>
      </c>
      <c r="N4663" t="str">
        <f>IF(ISBLANK(Sales[[#This Row],[return]]),"No",Sales[[#This Row],[return]])</f>
        <v>No</v>
      </c>
      <c r="O4663" s="2">
        <v>43368</v>
      </c>
      <c r="P4663" s="8" t="str">
        <f>TEXT(DAY(Sales[[#This Row],[OrderDate]]),"ddd")</f>
        <v>Wed</v>
      </c>
      <c r="Q4663" s="8" t="str">
        <f>TEXT(MONTH(Sales[[#This Row],[ShipDate]])*29,"mmm")</f>
        <v>Sep</v>
      </c>
      <c r="R4663">
        <v>1346</v>
      </c>
      <c r="S4663" t="s">
        <v>3228</v>
      </c>
      <c r="T4663" t="s">
        <v>28</v>
      </c>
      <c r="U4663">
        <v>97224</v>
      </c>
      <c r="V4663" s="1">
        <v>0.2</v>
      </c>
      <c r="W4663">
        <v>23</v>
      </c>
      <c r="X4663">
        <v>9</v>
      </c>
      <c r="Y4663">
        <v>60</v>
      </c>
      <c r="AD4663"/>
    </row>
    <row r="4664" spans="1:30" x14ac:dyDescent="0.25">
      <c r="A4664" t="s">
        <v>40</v>
      </c>
      <c r="B4664" s="2">
        <v>43372</v>
      </c>
      <c r="C4664" s="35">
        <f>YEAR(Sales[[#This Row],[ShipDate]])</f>
        <v>2018</v>
      </c>
      <c r="D4664" t="s">
        <v>36</v>
      </c>
      <c r="E4664" t="s">
        <v>31</v>
      </c>
      <c r="F4664" t="s">
        <v>50</v>
      </c>
      <c r="G4664" t="s">
        <v>25</v>
      </c>
      <c r="H4664" t="s">
        <v>2318</v>
      </c>
      <c r="I4664" t="s">
        <v>216</v>
      </c>
      <c r="J4664" t="s">
        <v>13</v>
      </c>
      <c r="K4664" t="s">
        <v>2599</v>
      </c>
      <c r="L4664" t="s">
        <v>30</v>
      </c>
      <c r="N4664" t="str">
        <f>IF(ISBLANK(Sales[[#This Row],[return]]),"No",Sales[[#This Row],[return]])</f>
        <v>No</v>
      </c>
      <c r="O4664" s="2">
        <v>43368</v>
      </c>
      <c r="P4664" s="8" t="str">
        <f>TEXT(DAY(Sales[[#This Row],[OrderDate]]),"ddd")</f>
        <v>Wed</v>
      </c>
      <c r="Q4664" s="8" t="str">
        <f>TEXT(MONTH(Sales[[#This Row],[ShipDate]])*29,"mmm")</f>
        <v>Sep</v>
      </c>
      <c r="R4664">
        <v>698</v>
      </c>
      <c r="S4664" t="s">
        <v>1836</v>
      </c>
      <c r="T4664" t="s">
        <v>28</v>
      </c>
      <c r="U4664">
        <v>97224</v>
      </c>
      <c r="V4664" s="1">
        <v>0.7</v>
      </c>
      <c r="W4664">
        <v>-4</v>
      </c>
      <c r="X4664">
        <v>1</v>
      </c>
      <c r="Y4664">
        <v>5</v>
      </c>
      <c r="AD4664"/>
    </row>
    <row r="4665" spans="1:30" x14ac:dyDescent="0.25">
      <c r="A4665" t="s">
        <v>10</v>
      </c>
      <c r="B4665" s="2">
        <v>43461</v>
      </c>
      <c r="C4665" s="35">
        <f>YEAR(Sales[[#This Row],[ShipDate]])</f>
        <v>2018</v>
      </c>
      <c r="D4665" t="s">
        <v>19</v>
      </c>
      <c r="E4665" t="s">
        <v>31</v>
      </c>
      <c r="F4665" t="s">
        <v>48</v>
      </c>
      <c r="G4665" t="s">
        <v>46</v>
      </c>
      <c r="H4665" t="s">
        <v>146</v>
      </c>
      <c r="I4665" t="s">
        <v>149</v>
      </c>
      <c r="J4665" t="s">
        <v>13</v>
      </c>
      <c r="K4665" t="s">
        <v>2666</v>
      </c>
      <c r="L4665" t="s">
        <v>92</v>
      </c>
      <c r="N4665" t="str">
        <f>IF(ISBLANK(Sales[[#This Row],[return]]),"No",Sales[[#This Row],[return]])</f>
        <v>No</v>
      </c>
      <c r="O4665" s="2">
        <v>43458</v>
      </c>
      <c r="P4665" s="8" t="str">
        <f>TEXT(DAY(Sales[[#This Row],[OrderDate]]),"ddd")</f>
        <v>Tue</v>
      </c>
      <c r="Q4665" s="8" t="str">
        <f>TEXT(MONTH(Sales[[#This Row],[ShipDate]])*29,"mmm")</f>
        <v>Dec</v>
      </c>
      <c r="R4665">
        <v>1402</v>
      </c>
      <c r="S4665" t="s">
        <v>2414</v>
      </c>
      <c r="T4665" t="s">
        <v>90</v>
      </c>
      <c r="U4665">
        <v>10009</v>
      </c>
      <c r="V4665" s="1">
        <v>0</v>
      </c>
      <c r="W4665">
        <v>53</v>
      </c>
      <c r="X4665">
        <v>3</v>
      </c>
      <c r="Y4665">
        <v>198</v>
      </c>
      <c r="AD4665"/>
    </row>
    <row r="4666" spans="1:30" x14ac:dyDescent="0.25">
      <c r="A4666" t="s">
        <v>40</v>
      </c>
      <c r="B4666" s="2">
        <v>43279</v>
      </c>
      <c r="C4666" s="35">
        <f>YEAR(Sales[[#This Row],[ShipDate]])</f>
        <v>2018</v>
      </c>
      <c r="D4666" t="s">
        <v>36</v>
      </c>
      <c r="E4666" t="s">
        <v>18</v>
      </c>
      <c r="F4666" t="s">
        <v>150</v>
      </c>
      <c r="G4666" t="s">
        <v>25</v>
      </c>
      <c r="H4666" t="s">
        <v>146</v>
      </c>
      <c r="I4666" t="s">
        <v>149</v>
      </c>
      <c r="J4666" t="s">
        <v>13</v>
      </c>
      <c r="K4666" t="s">
        <v>61</v>
      </c>
      <c r="L4666" t="s">
        <v>92</v>
      </c>
      <c r="N4666" t="str">
        <f>IF(ISBLANK(Sales[[#This Row],[return]]),"No",Sales[[#This Row],[return]])</f>
        <v>No</v>
      </c>
      <c r="O4666" s="2">
        <v>43274</v>
      </c>
      <c r="P4666" s="8" t="str">
        <f>TEXT(DAY(Sales[[#This Row],[OrderDate]]),"ddd")</f>
        <v>Mon</v>
      </c>
      <c r="Q4666" s="8" t="str">
        <f>TEXT(MONTH(Sales[[#This Row],[ShipDate]])*29,"mmm")</f>
        <v>Jun</v>
      </c>
      <c r="R4666">
        <v>1578</v>
      </c>
      <c r="S4666" t="s">
        <v>2184</v>
      </c>
      <c r="T4666" t="s">
        <v>90</v>
      </c>
      <c r="U4666">
        <v>10009</v>
      </c>
      <c r="V4666" s="1">
        <v>0</v>
      </c>
      <c r="W4666">
        <v>1</v>
      </c>
      <c r="X4666">
        <v>2</v>
      </c>
      <c r="Y4666">
        <v>4</v>
      </c>
      <c r="AD4666"/>
    </row>
    <row r="4667" spans="1:30" x14ac:dyDescent="0.25">
      <c r="A4667" t="s">
        <v>40</v>
      </c>
      <c r="B4667" s="2">
        <v>43279</v>
      </c>
      <c r="C4667" s="35">
        <f>YEAR(Sales[[#This Row],[ShipDate]])</f>
        <v>2018</v>
      </c>
      <c r="D4667" t="s">
        <v>36</v>
      </c>
      <c r="E4667" t="s">
        <v>18</v>
      </c>
      <c r="F4667" t="s">
        <v>59</v>
      </c>
      <c r="G4667" t="s">
        <v>25</v>
      </c>
      <c r="H4667" t="s">
        <v>146</v>
      </c>
      <c r="I4667" t="s">
        <v>149</v>
      </c>
      <c r="J4667" t="s">
        <v>13</v>
      </c>
      <c r="K4667" t="s">
        <v>61</v>
      </c>
      <c r="L4667" t="s">
        <v>92</v>
      </c>
      <c r="N4667" t="str">
        <f>IF(ISBLANK(Sales[[#This Row],[return]]),"No",Sales[[#This Row],[return]])</f>
        <v>No</v>
      </c>
      <c r="O4667" s="2">
        <v>43274</v>
      </c>
      <c r="P4667" s="8" t="str">
        <f>TEXT(DAY(Sales[[#This Row],[OrderDate]]),"ddd")</f>
        <v>Mon</v>
      </c>
      <c r="Q4667" s="8" t="str">
        <f>TEXT(MONTH(Sales[[#This Row],[ShipDate]])*29,"mmm")</f>
        <v>Jun</v>
      </c>
      <c r="R4667">
        <v>1575</v>
      </c>
      <c r="S4667" t="s">
        <v>1884</v>
      </c>
      <c r="T4667" t="s">
        <v>90</v>
      </c>
      <c r="U4667">
        <v>10009</v>
      </c>
      <c r="V4667" s="1">
        <v>0</v>
      </c>
      <c r="W4667">
        <v>69</v>
      </c>
      <c r="X4667">
        <v>3</v>
      </c>
      <c r="Y4667">
        <v>147</v>
      </c>
      <c r="AD4667"/>
    </row>
    <row r="4668" spans="1:30" x14ac:dyDescent="0.25">
      <c r="A4668" t="s">
        <v>40</v>
      </c>
      <c r="B4668" s="2">
        <v>43279</v>
      </c>
      <c r="C4668" s="35">
        <f>YEAR(Sales[[#This Row],[ShipDate]])</f>
        <v>2018</v>
      </c>
      <c r="D4668" t="s">
        <v>36</v>
      </c>
      <c r="E4668" t="s">
        <v>18</v>
      </c>
      <c r="F4668" t="s">
        <v>33</v>
      </c>
      <c r="G4668" t="s">
        <v>25</v>
      </c>
      <c r="H4668" t="s">
        <v>146</v>
      </c>
      <c r="I4668" t="s">
        <v>149</v>
      </c>
      <c r="J4668" t="s">
        <v>13</v>
      </c>
      <c r="K4668" t="s">
        <v>61</v>
      </c>
      <c r="L4668" t="s">
        <v>92</v>
      </c>
      <c r="N4668" t="str">
        <f>IF(ISBLANK(Sales[[#This Row],[return]]),"No",Sales[[#This Row],[return]])</f>
        <v>No</v>
      </c>
      <c r="O4668" s="2">
        <v>43274</v>
      </c>
      <c r="P4668" s="8" t="str">
        <f>TEXT(DAY(Sales[[#This Row],[OrderDate]]),"ddd")</f>
        <v>Mon</v>
      </c>
      <c r="Q4668" s="8" t="str">
        <f>TEXT(MONTH(Sales[[#This Row],[ShipDate]])*29,"mmm")</f>
        <v>Jun</v>
      </c>
      <c r="R4668">
        <v>179</v>
      </c>
      <c r="S4668" t="s">
        <v>1019</v>
      </c>
      <c r="T4668" t="s">
        <v>90</v>
      </c>
      <c r="U4668">
        <v>10009</v>
      </c>
      <c r="V4668" s="1">
        <v>0</v>
      </c>
      <c r="W4668">
        <v>56</v>
      </c>
      <c r="X4668">
        <v>4</v>
      </c>
      <c r="Y4668">
        <v>122</v>
      </c>
      <c r="AD4668"/>
    </row>
    <row r="4669" spans="1:30" x14ac:dyDescent="0.25">
      <c r="A4669" t="s">
        <v>40</v>
      </c>
      <c r="B4669" s="2">
        <v>43279</v>
      </c>
      <c r="C4669" s="35">
        <f>YEAR(Sales[[#This Row],[ShipDate]])</f>
        <v>2018</v>
      </c>
      <c r="D4669" t="s">
        <v>36</v>
      </c>
      <c r="E4669" t="s">
        <v>18</v>
      </c>
      <c r="F4669" t="s">
        <v>33</v>
      </c>
      <c r="G4669" t="s">
        <v>25</v>
      </c>
      <c r="H4669" t="s">
        <v>146</v>
      </c>
      <c r="I4669" t="s">
        <v>149</v>
      </c>
      <c r="J4669" t="s">
        <v>13</v>
      </c>
      <c r="K4669" t="s">
        <v>61</v>
      </c>
      <c r="L4669" t="s">
        <v>92</v>
      </c>
      <c r="N4669" t="str">
        <f>IF(ISBLANK(Sales[[#This Row],[return]]),"No",Sales[[#This Row],[return]])</f>
        <v>No</v>
      </c>
      <c r="O4669" s="2">
        <v>43274</v>
      </c>
      <c r="P4669" s="8" t="str">
        <f>TEXT(DAY(Sales[[#This Row],[OrderDate]]),"ddd")</f>
        <v>Mon</v>
      </c>
      <c r="Q4669" s="8" t="str">
        <f>TEXT(MONTH(Sales[[#This Row],[ShipDate]])*29,"mmm")</f>
        <v>Jun</v>
      </c>
      <c r="R4669">
        <v>231</v>
      </c>
      <c r="S4669" t="s">
        <v>1762</v>
      </c>
      <c r="T4669" t="s">
        <v>90</v>
      </c>
      <c r="U4669">
        <v>10009</v>
      </c>
      <c r="V4669" s="1">
        <v>0</v>
      </c>
      <c r="W4669">
        <v>9</v>
      </c>
      <c r="X4669">
        <v>5</v>
      </c>
      <c r="Y4669">
        <v>18</v>
      </c>
      <c r="AD4669"/>
    </row>
    <row r="4670" spans="1:30" x14ac:dyDescent="0.25">
      <c r="A4670" t="s">
        <v>40</v>
      </c>
      <c r="B4670" s="2">
        <v>43279</v>
      </c>
      <c r="C4670" s="35">
        <f>YEAR(Sales[[#This Row],[ShipDate]])</f>
        <v>2018</v>
      </c>
      <c r="D4670" t="s">
        <v>36</v>
      </c>
      <c r="E4670" t="s">
        <v>18</v>
      </c>
      <c r="F4670" t="s">
        <v>39</v>
      </c>
      <c r="G4670" t="s">
        <v>25</v>
      </c>
      <c r="H4670" t="s">
        <v>146</v>
      </c>
      <c r="I4670" t="s">
        <v>149</v>
      </c>
      <c r="J4670" t="s">
        <v>13</v>
      </c>
      <c r="K4670" t="s">
        <v>61</v>
      </c>
      <c r="L4670" t="s">
        <v>92</v>
      </c>
      <c r="N4670" t="str">
        <f>IF(ISBLANK(Sales[[#This Row],[return]]),"No",Sales[[#This Row],[return]])</f>
        <v>No</v>
      </c>
      <c r="O4670" s="2">
        <v>43274</v>
      </c>
      <c r="P4670" s="8" t="str">
        <f>TEXT(DAY(Sales[[#This Row],[OrderDate]]),"ddd")</f>
        <v>Mon</v>
      </c>
      <c r="Q4670" s="8" t="str">
        <f>TEXT(MONTH(Sales[[#This Row],[ShipDate]])*29,"mmm")</f>
        <v>Jun</v>
      </c>
      <c r="R4670">
        <v>635</v>
      </c>
      <c r="S4670" t="s">
        <v>716</v>
      </c>
      <c r="T4670" t="s">
        <v>90</v>
      </c>
      <c r="U4670">
        <v>10009</v>
      </c>
      <c r="V4670" s="1">
        <v>0</v>
      </c>
      <c r="W4670">
        <v>39</v>
      </c>
      <c r="X4670">
        <v>5</v>
      </c>
      <c r="Y4670">
        <v>325</v>
      </c>
      <c r="AD4670"/>
    </row>
    <row r="4671" spans="1:30" x14ac:dyDescent="0.25">
      <c r="A4671" t="s">
        <v>24</v>
      </c>
      <c r="B4671" s="2">
        <v>43284</v>
      </c>
      <c r="C4671" s="35">
        <f>YEAR(Sales[[#This Row],[ShipDate]])</f>
        <v>2018</v>
      </c>
      <c r="D4671" t="s">
        <v>19</v>
      </c>
      <c r="E4671" t="s">
        <v>18</v>
      </c>
      <c r="F4671" t="s">
        <v>39</v>
      </c>
      <c r="G4671" t="s">
        <v>25</v>
      </c>
      <c r="H4671" t="s">
        <v>1374</v>
      </c>
      <c r="I4671" t="s">
        <v>199</v>
      </c>
      <c r="J4671" t="s">
        <v>13</v>
      </c>
      <c r="K4671" t="s">
        <v>1497</v>
      </c>
      <c r="L4671" t="s">
        <v>17</v>
      </c>
      <c r="N4671" t="str">
        <f>IF(ISBLANK(Sales[[#This Row],[return]]),"No",Sales[[#This Row],[return]])</f>
        <v>No</v>
      </c>
      <c r="O4671" s="2">
        <v>43280</v>
      </c>
      <c r="P4671" s="8" t="str">
        <f>TEXT(DAY(Sales[[#This Row],[OrderDate]]),"ddd")</f>
        <v>Sun</v>
      </c>
      <c r="Q4671" s="8" t="str">
        <f>TEXT(MONTH(Sales[[#This Row],[ShipDate]])*29,"mmm")</f>
        <v>Jul</v>
      </c>
      <c r="R4671">
        <v>636</v>
      </c>
      <c r="S4671" t="s">
        <v>1815</v>
      </c>
      <c r="T4671" t="s">
        <v>15</v>
      </c>
      <c r="U4671">
        <v>29501</v>
      </c>
      <c r="V4671" s="1">
        <v>0</v>
      </c>
      <c r="W4671">
        <v>19</v>
      </c>
      <c r="X4671">
        <v>6</v>
      </c>
      <c r="Y4671">
        <v>192</v>
      </c>
      <c r="AD4671"/>
    </row>
    <row r="4672" spans="1:30" x14ac:dyDescent="0.25">
      <c r="A4672" t="s">
        <v>24</v>
      </c>
      <c r="B4672" s="2">
        <v>43444</v>
      </c>
      <c r="C4672" s="35">
        <f>YEAR(Sales[[#This Row],[ShipDate]])</f>
        <v>2018</v>
      </c>
      <c r="D4672" t="s">
        <v>19</v>
      </c>
      <c r="E4672" t="s">
        <v>69</v>
      </c>
      <c r="F4672" t="s">
        <v>45</v>
      </c>
      <c r="G4672" t="s">
        <v>25</v>
      </c>
      <c r="H4672" t="s">
        <v>63</v>
      </c>
      <c r="I4672" t="s">
        <v>1506</v>
      </c>
      <c r="J4672" t="s">
        <v>13</v>
      </c>
      <c r="K4672" t="s">
        <v>2912</v>
      </c>
      <c r="L4672" t="s">
        <v>92</v>
      </c>
      <c r="N4672" t="str">
        <f>IF(ISBLANK(Sales[[#This Row],[return]]),"No",Sales[[#This Row],[return]])</f>
        <v>No</v>
      </c>
      <c r="O4672" s="2">
        <v>43439</v>
      </c>
      <c r="P4672" s="8" t="str">
        <f>TEXT(DAY(Sales[[#This Row],[OrderDate]]),"ddd")</f>
        <v>Thu</v>
      </c>
      <c r="Q4672" s="8" t="str">
        <f>TEXT(MONTH(Sales[[#This Row],[ShipDate]])*29,"mmm")</f>
        <v>Dec</v>
      </c>
      <c r="R4672">
        <v>322</v>
      </c>
      <c r="S4672" t="s">
        <v>2070</v>
      </c>
      <c r="T4672" t="s">
        <v>90</v>
      </c>
      <c r="U4672">
        <v>20016</v>
      </c>
      <c r="V4672" s="1">
        <v>0</v>
      </c>
      <c r="W4672">
        <v>13</v>
      </c>
      <c r="X4672">
        <v>8</v>
      </c>
      <c r="Y4672">
        <v>34</v>
      </c>
      <c r="AD4672"/>
    </row>
    <row r="4673" spans="1:30" x14ac:dyDescent="0.25">
      <c r="A4673" t="s">
        <v>40</v>
      </c>
      <c r="B4673" s="2">
        <v>43178</v>
      </c>
      <c r="C4673" s="35">
        <f>YEAR(Sales[[#This Row],[ShipDate]])</f>
        <v>2018</v>
      </c>
      <c r="D4673" t="s">
        <v>36</v>
      </c>
      <c r="E4673" t="s">
        <v>69</v>
      </c>
      <c r="F4673" t="s">
        <v>59</v>
      </c>
      <c r="G4673" t="s">
        <v>25</v>
      </c>
      <c r="H4673" t="s">
        <v>177</v>
      </c>
      <c r="I4673" t="s">
        <v>692</v>
      </c>
      <c r="J4673" t="s">
        <v>13</v>
      </c>
      <c r="K4673" t="s">
        <v>2942</v>
      </c>
      <c r="L4673" t="s">
        <v>17</v>
      </c>
      <c r="N4673" t="str">
        <f>IF(ISBLANK(Sales[[#This Row],[return]]),"No",Sales[[#This Row],[return]])</f>
        <v>No</v>
      </c>
      <c r="O4673" s="2">
        <v>43174</v>
      </c>
      <c r="P4673" s="8" t="str">
        <f>TEXT(DAY(Sales[[#This Row],[OrderDate]]),"ddd")</f>
        <v>Sun</v>
      </c>
      <c r="Q4673" s="8" t="str">
        <f>TEXT(MONTH(Sales[[#This Row],[ShipDate]])*29,"mmm")</f>
        <v>Mar</v>
      </c>
      <c r="R4673">
        <v>1761</v>
      </c>
      <c r="S4673" t="s">
        <v>1051</v>
      </c>
      <c r="T4673" t="s">
        <v>15</v>
      </c>
      <c r="U4673">
        <v>39212</v>
      </c>
      <c r="V4673" s="1">
        <v>0</v>
      </c>
      <c r="W4673">
        <v>21</v>
      </c>
      <c r="X4673">
        <v>2</v>
      </c>
      <c r="Y4673">
        <v>46</v>
      </c>
      <c r="AD4673"/>
    </row>
    <row r="4674" spans="1:30" x14ac:dyDescent="0.25">
      <c r="A4674" t="s">
        <v>40</v>
      </c>
      <c r="B4674" s="2">
        <v>43178</v>
      </c>
      <c r="C4674" s="35">
        <f>YEAR(Sales[[#This Row],[ShipDate]])</f>
        <v>2018</v>
      </c>
      <c r="D4674" t="s">
        <v>36</v>
      </c>
      <c r="E4674" t="s">
        <v>69</v>
      </c>
      <c r="F4674" t="s">
        <v>59</v>
      </c>
      <c r="G4674" t="s">
        <v>25</v>
      </c>
      <c r="H4674" t="s">
        <v>177</v>
      </c>
      <c r="I4674" t="s">
        <v>692</v>
      </c>
      <c r="J4674" t="s">
        <v>13</v>
      </c>
      <c r="K4674" t="s">
        <v>2942</v>
      </c>
      <c r="L4674" t="s">
        <v>17</v>
      </c>
      <c r="N4674" t="str">
        <f>IF(ISBLANK(Sales[[#This Row],[return]]),"No",Sales[[#This Row],[return]])</f>
        <v>No</v>
      </c>
      <c r="O4674" s="2">
        <v>43174</v>
      </c>
      <c r="P4674" s="8" t="str">
        <f>TEXT(DAY(Sales[[#This Row],[OrderDate]]),"ddd")</f>
        <v>Sun</v>
      </c>
      <c r="Q4674" s="8" t="str">
        <f>TEXT(MONTH(Sales[[#This Row],[ShipDate]])*29,"mmm")</f>
        <v>Mar</v>
      </c>
      <c r="R4674">
        <v>1761</v>
      </c>
      <c r="S4674" t="s">
        <v>1051</v>
      </c>
      <c r="T4674" t="s">
        <v>15</v>
      </c>
      <c r="U4674">
        <v>39212</v>
      </c>
      <c r="V4674" s="1">
        <v>0</v>
      </c>
      <c r="W4674">
        <v>147</v>
      </c>
      <c r="X4674">
        <v>14</v>
      </c>
      <c r="Y4674">
        <v>320</v>
      </c>
      <c r="AD4674"/>
    </row>
    <row r="4675" spans="1:30" x14ac:dyDescent="0.25">
      <c r="A4675" t="s">
        <v>24</v>
      </c>
      <c r="B4675" s="2">
        <v>43310</v>
      </c>
      <c r="C4675" s="35">
        <f>YEAR(Sales[[#This Row],[ShipDate]])</f>
        <v>2018</v>
      </c>
      <c r="D4675" t="s">
        <v>36</v>
      </c>
      <c r="E4675" t="s">
        <v>69</v>
      </c>
      <c r="F4675" t="s">
        <v>290</v>
      </c>
      <c r="G4675" t="s">
        <v>25</v>
      </c>
      <c r="H4675" t="s">
        <v>2060</v>
      </c>
      <c r="I4675" t="s">
        <v>651</v>
      </c>
      <c r="J4675" t="s">
        <v>13</v>
      </c>
      <c r="K4675" t="s">
        <v>3001</v>
      </c>
      <c r="L4675" t="s">
        <v>30</v>
      </c>
      <c r="N4675" t="str">
        <f>IF(ISBLANK(Sales[[#This Row],[return]]),"No",Sales[[#This Row],[return]])</f>
        <v>No</v>
      </c>
      <c r="O4675" s="2">
        <v>43303</v>
      </c>
      <c r="P4675" s="8" t="str">
        <f>TEXT(DAY(Sales[[#This Row],[OrderDate]]),"ddd")</f>
        <v>Sun</v>
      </c>
      <c r="Q4675" s="8" t="str">
        <f>TEXT(MONTH(Sales[[#This Row],[ShipDate]])*29,"mmm")</f>
        <v>Jul</v>
      </c>
      <c r="R4675">
        <v>668</v>
      </c>
      <c r="S4675" t="s">
        <v>3176</v>
      </c>
      <c r="T4675" t="s">
        <v>28</v>
      </c>
      <c r="U4675">
        <v>89431</v>
      </c>
      <c r="V4675" s="1">
        <v>0</v>
      </c>
      <c r="W4675">
        <v>25</v>
      </c>
      <c r="X4675">
        <v>5</v>
      </c>
      <c r="Y4675">
        <v>86</v>
      </c>
      <c r="AD4675"/>
    </row>
    <row r="4676" spans="1:30" x14ac:dyDescent="0.25">
      <c r="A4676" t="s">
        <v>10</v>
      </c>
      <c r="B4676" s="2">
        <v>43379</v>
      </c>
      <c r="C4676" s="35">
        <f>YEAR(Sales[[#This Row],[ShipDate]])</f>
        <v>2018</v>
      </c>
      <c r="D4676" t="s">
        <v>19</v>
      </c>
      <c r="E4676" t="s">
        <v>18</v>
      </c>
      <c r="F4676" t="s">
        <v>104</v>
      </c>
      <c r="G4676" t="s">
        <v>25</v>
      </c>
      <c r="H4676" t="s">
        <v>107</v>
      </c>
      <c r="I4676" t="s">
        <v>70</v>
      </c>
      <c r="J4676" t="s">
        <v>13</v>
      </c>
      <c r="K4676" t="s">
        <v>1102</v>
      </c>
      <c r="L4676" t="s">
        <v>68</v>
      </c>
      <c r="N4676" t="str">
        <f>IF(ISBLANK(Sales[[#This Row],[return]]),"No",Sales[[#This Row],[return]])</f>
        <v>No</v>
      </c>
      <c r="O4676" s="2">
        <v>43376</v>
      </c>
      <c r="P4676" s="8" t="str">
        <f>TEXT(DAY(Sales[[#This Row],[OrderDate]]),"ddd")</f>
        <v>Tue</v>
      </c>
      <c r="Q4676" s="8" t="str">
        <f>TEXT(MONTH(Sales[[#This Row],[ShipDate]])*29,"mmm")</f>
        <v>Oct</v>
      </c>
      <c r="R4676">
        <v>1501</v>
      </c>
      <c r="S4676" t="s">
        <v>332</v>
      </c>
      <c r="T4676" t="s">
        <v>66</v>
      </c>
      <c r="U4676">
        <v>77095</v>
      </c>
      <c r="V4676" s="1">
        <v>0.2</v>
      </c>
      <c r="W4676">
        <v>5</v>
      </c>
      <c r="X4676">
        <v>2</v>
      </c>
      <c r="Y4676">
        <v>16</v>
      </c>
      <c r="AD4676"/>
    </row>
    <row r="4677" spans="1:30" x14ac:dyDescent="0.25">
      <c r="A4677" t="s">
        <v>40</v>
      </c>
      <c r="B4677" s="2">
        <v>43406</v>
      </c>
      <c r="C4677" s="35">
        <f>YEAR(Sales[[#This Row],[ShipDate]])</f>
        <v>2018</v>
      </c>
      <c r="D4677" t="s">
        <v>36</v>
      </c>
      <c r="E4677" t="s">
        <v>18</v>
      </c>
      <c r="F4677" t="s">
        <v>50</v>
      </c>
      <c r="G4677" t="s">
        <v>25</v>
      </c>
      <c r="H4677" t="s">
        <v>437</v>
      </c>
      <c r="I4677" t="s">
        <v>37</v>
      </c>
      <c r="J4677" t="s">
        <v>13</v>
      </c>
      <c r="K4677" t="s">
        <v>840</v>
      </c>
      <c r="L4677" t="s">
        <v>17</v>
      </c>
      <c r="N4677" t="str">
        <f>IF(ISBLANK(Sales[[#This Row],[return]]),"No",Sales[[#This Row],[return]])</f>
        <v>No</v>
      </c>
      <c r="O4677" s="2">
        <v>43401</v>
      </c>
      <c r="P4677" s="8" t="str">
        <f>TEXT(DAY(Sales[[#This Row],[OrderDate]]),"ddd")</f>
        <v>Sat</v>
      </c>
      <c r="Q4677" s="8" t="str">
        <f>TEXT(MONTH(Sales[[#This Row],[ShipDate]])*29,"mmm")</f>
        <v>Nov</v>
      </c>
      <c r="R4677">
        <v>407</v>
      </c>
      <c r="S4677" t="s">
        <v>2019</v>
      </c>
      <c r="T4677" t="s">
        <v>15</v>
      </c>
      <c r="U4677">
        <v>33614</v>
      </c>
      <c r="V4677" s="1">
        <v>0.7</v>
      </c>
      <c r="W4677">
        <v>-27</v>
      </c>
      <c r="X4677">
        <v>5</v>
      </c>
      <c r="Y4677">
        <v>38</v>
      </c>
      <c r="AD4677"/>
    </row>
    <row r="4678" spans="1:30" x14ac:dyDescent="0.25">
      <c r="A4678" t="s">
        <v>10</v>
      </c>
      <c r="B4678" s="2">
        <v>43115</v>
      </c>
      <c r="C4678" s="35">
        <f>YEAR(Sales[[#This Row],[ShipDate]])</f>
        <v>2018</v>
      </c>
      <c r="D4678" t="s">
        <v>607</v>
      </c>
      <c r="E4678" t="s">
        <v>18</v>
      </c>
      <c r="F4678" t="s">
        <v>38</v>
      </c>
      <c r="G4678" t="s">
        <v>11</v>
      </c>
      <c r="H4678" t="s">
        <v>368</v>
      </c>
      <c r="I4678" t="s">
        <v>371</v>
      </c>
      <c r="J4678" t="s">
        <v>13</v>
      </c>
      <c r="K4678" t="s">
        <v>472</v>
      </c>
      <c r="L4678" t="s">
        <v>92</v>
      </c>
      <c r="N4678" t="str">
        <f>IF(ISBLANK(Sales[[#This Row],[return]]),"No",Sales[[#This Row],[return]])</f>
        <v>No</v>
      </c>
      <c r="O4678" s="2">
        <v>43115</v>
      </c>
      <c r="P4678" s="8" t="str">
        <f>TEXT(DAY(Sales[[#This Row],[OrderDate]]),"ddd")</f>
        <v>Sun</v>
      </c>
      <c r="Q4678" s="8" t="str">
        <f>TEXT(MONTH(Sales[[#This Row],[ShipDate]])*29,"mmm")</f>
        <v>Jan</v>
      </c>
      <c r="R4678">
        <v>314</v>
      </c>
      <c r="S4678" t="s">
        <v>3151</v>
      </c>
      <c r="T4678" t="s">
        <v>90</v>
      </c>
      <c r="U4678">
        <v>6824</v>
      </c>
      <c r="V4678" s="1">
        <v>0.3</v>
      </c>
      <c r="W4678">
        <v>-16</v>
      </c>
      <c r="X4678">
        <v>1</v>
      </c>
      <c r="Y4678">
        <v>182</v>
      </c>
      <c r="AD4678"/>
    </row>
    <row r="4679" spans="1:30" x14ac:dyDescent="0.25">
      <c r="A4679" t="s">
        <v>40</v>
      </c>
      <c r="B4679" s="2">
        <v>43353</v>
      </c>
      <c r="C4679" s="35">
        <f>YEAR(Sales[[#This Row],[ShipDate]])</f>
        <v>2018</v>
      </c>
      <c r="D4679" t="s">
        <v>36</v>
      </c>
      <c r="E4679" t="s">
        <v>69</v>
      </c>
      <c r="F4679" t="s">
        <v>45</v>
      </c>
      <c r="G4679" t="s">
        <v>25</v>
      </c>
      <c r="H4679" t="s">
        <v>2959</v>
      </c>
      <c r="I4679" t="s">
        <v>1449</v>
      </c>
      <c r="J4679" t="s">
        <v>13</v>
      </c>
      <c r="K4679" t="s">
        <v>2948</v>
      </c>
      <c r="L4679" t="s">
        <v>68</v>
      </c>
      <c r="N4679" t="str">
        <f>IF(ISBLANK(Sales[[#This Row],[return]]),"No",Sales[[#This Row],[return]])</f>
        <v>No</v>
      </c>
      <c r="O4679" s="2">
        <v>43348</v>
      </c>
      <c r="P4679" s="8" t="str">
        <f>TEXT(DAY(Sales[[#This Row],[OrderDate]]),"ddd")</f>
        <v>Thu</v>
      </c>
      <c r="Q4679" s="8" t="str">
        <f>TEXT(MONTH(Sales[[#This Row],[ShipDate]])*29,"mmm")</f>
        <v>Sep</v>
      </c>
      <c r="R4679">
        <v>1238</v>
      </c>
      <c r="S4679" t="s">
        <v>2131</v>
      </c>
      <c r="T4679" t="s">
        <v>66</v>
      </c>
      <c r="U4679">
        <v>66062</v>
      </c>
      <c r="V4679" s="1">
        <v>0</v>
      </c>
      <c r="W4679">
        <v>27</v>
      </c>
      <c r="X4679">
        <v>3</v>
      </c>
      <c r="Y4679">
        <v>108</v>
      </c>
      <c r="AD4679"/>
    </row>
    <row r="4680" spans="1:30" x14ac:dyDescent="0.25">
      <c r="A4680" t="s">
        <v>40</v>
      </c>
      <c r="B4680" s="2">
        <v>43365</v>
      </c>
      <c r="C4680" s="35">
        <f>YEAR(Sales[[#This Row],[ShipDate]])</f>
        <v>2018</v>
      </c>
      <c r="D4680" t="s">
        <v>36</v>
      </c>
      <c r="E4680" t="s">
        <v>31</v>
      </c>
      <c r="F4680" t="s">
        <v>38</v>
      </c>
      <c r="G4680" t="s">
        <v>11</v>
      </c>
      <c r="H4680" t="s">
        <v>706</v>
      </c>
      <c r="I4680" t="s">
        <v>37</v>
      </c>
      <c r="J4680" t="s">
        <v>13</v>
      </c>
      <c r="K4680" t="s">
        <v>921</v>
      </c>
      <c r="L4680" t="s">
        <v>17</v>
      </c>
      <c r="N4680" t="str">
        <f>IF(ISBLANK(Sales[[#This Row],[return]]),"No",Sales[[#This Row],[return]])</f>
        <v>No</v>
      </c>
      <c r="O4680" s="2">
        <v>43361</v>
      </c>
      <c r="P4680" s="8" t="str">
        <f>TEXT(DAY(Sales[[#This Row],[OrderDate]]),"ddd")</f>
        <v>Wed</v>
      </c>
      <c r="Q4680" s="8" t="str">
        <f>TEXT(MONTH(Sales[[#This Row],[ShipDate]])*29,"mmm")</f>
        <v>Sep</v>
      </c>
      <c r="R4680">
        <v>429</v>
      </c>
      <c r="S4680" t="s">
        <v>1073</v>
      </c>
      <c r="T4680" t="s">
        <v>15</v>
      </c>
      <c r="U4680">
        <v>32216</v>
      </c>
      <c r="V4680" s="1">
        <v>0.45</v>
      </c>
      <c r="W4680">
        <v>-167</v>
      </c>
      <c r="X4680">
        <v>4</v>
      </c>
      <c r="Y4680">
        <v>383</v>
      </c>
      <c r="AD4680"/>
    </row>
    <row r="4681" spans="1:30" x14ac:dyDescent="0.25">
      <c r="A4681" t="s">
        <v>24</v>
      </c>
      <c r="B4681" s="2">
        <v>43416</v>
      </c>
      <c r="C4681" s="35">
        <f>YEAR(Sales[[#This Row],[ShipDate]])</f>
        <v>2018</v>
      </c>
      <c r="D4681" t="s">
        <v>113</v>
      </c>
      <c r="E4681" t="s">
        <v>18</v>
      </c>
      <c r="F4681" t="s">
        <v>21</v>
      </c>
      <c r="G4681" t="s">
        <v>11</v>
      </c>
      <c r="H4681" t="s">
        <v>1091</v>
      </c>
      <c r="I4681" t="s">
        <v>324</v>
      </c>
      <c r="J4681" t="s">
        <v>13</v>
      </c>
      <c r="K4681" t="s">
        <v>1092</v>
      </c>
      <c r="L4681" t="s">
        <v>68</v>
      </c>
      <c r="N4681" t="str">
        <f>IF(ISBLANK(Sales[[#This Row],[return]]),"No",Sales[[#This Row],[return]])</f>
        <v>No</v>
      </c>
      <c r="O4681" s="2">
        <v>43414</v>
      </c>
      <c r="P4681" s="8" t="str">
        <f>TEXT(DAY(Sales[[#This Row],[OrderDate]]),"ddd")</f>
        <v>Tue</v>
      </c>
      <c r="Q4681" s="8" t="str">
        <f>TEXT(MONTH(Sales[[#This Row],[ShipDate]])*29,"mmm")</f>
        <v>Nov</v>
      </c>
      <c r="R4681">
        <v>1432</v>
      </c>
      <c r="S4681" t="s">
        <v>1093</v>
      </c>
      <c r="T4681" t="s">
        <v>66</v>
      </c>
      <c r="U4681">
        <v>73120</v>
      </c>
      <c r="V4681" s="1">
        <v>0</v>
      </c>
      <c r="W4681">
        <v>55</v>
      </c>
      <c r="X4681">
        <v>2</v>
      </c>
      <c r="Y4681">
        <v>342</v>
      </c>
      <c r="AD4681"/>
    </row>
    <row r="4682" spans="1:30" x14ac:dyDescent="0.25">
      <c r="A4682" t="s">
        <v>24</v>
      </c>
      <c r="B4682" s="2">
        <v>43416</v>
      </c>
      <c r="C4682" s="35">
        <f>YEAR(Sales[[#This Row],[ShipDate]])</f>
        <v>2018</v>
      </c>
      <c r="D4682" t="s">
        <v>113</v>
      </c>
      <c r="E4682" t="s">
        <v>18</v>
      </c>
      <c r="F4682" t="s">
        <v>48</v>
      </c>
      <c r="G4682" t="s">
        <v>46</v>
      </c>
      <c r="H4682" t="s">
        <v>1091</v>
      </c>
      <c r="I4682" t="s">
        <v>324</v>
      </c>
      <c r="J4682" t="s">
        <v>13</v>
      </c>
      <c r="K4682" t="s">
        <v>1092</v>
      </c>
      <c r="L4682" t="s">
        <v>68</v>
      </c>
      <c r="N4682" t="str">
        <f>IF(ISBLANK(Sales[[#This Row],[return]]),"No",Sales[[#This Row],[return]])</f>
        <v>No</v>
      </c>
      <c r="O4682" s="2">
        <v>43414</v>
      </c>
      <c r="P4682" s="8" t="str">
        <f>TEXT(DAY(Sales[[#This Row],[OrderDate]]),"ddd")</f>
        <v>Tue</v>
      </c>
      <c r="Q4682" s="8" t="str">
        <f>TEXT(MONTH(Sales[[#This Row],[ShipDate]])*29,"mmm")</f>
        <v>Nov</v>
      </c>
      <c r="R4682">
        <v>1392</v>
      </c>
      <c r="S4682" t="s">
        <v>2322</v>
      </c>
      <c r="T4682" t="s">
        <v>66</v>
      </c>
      <c r="U4682">
        <v>73120</v>
      </c>
      <c r="V4682" s="1">
        <v>0</v>
      </c>
      <c r="W4682">
        <v>62</v>
      </c>
      <c r="X4682">
        <v>2</v>
      </c>
      <c r="Y4682">
        <v>222</v>
      </c>
      <c r="AD4682"/>
    </row>
    <row r="4683" spans="1:30" x14ac:dyDescent="0.25">
      <c r="A4683" t="s">
        <v>10</v>
      </c>
      <c r="B4683" s="2">
        <v>43270</v>
      </c>
      <c r="C4683" s="35">
        <f>YEAR(Sales[[#This Row],[ShipDate]])</f>
        <v>2018</v>
      </c>
      <c r="D4683" t="s">
        <v>19</v>
      </c>
      <c r="E4683" t="s">
        <v>69</v>
      </c>
      <c r="F4683" t="s">
        <v>340</v>
      </c>
      <c r="G4683" t="s">
        <v>46</v>
      </c>
      <c r="H4683" t="s">
        <v>1565</v>
      </c>
      <c r="I4683" t="s">
        <v>180</v>
      </c>
      <c r="J4683" t="s">
        <v>13</v>
      </c>
      <c r="K4683" t="s">
        <v>3005</v>
      </c>
      <c r="L4683" t="s">
        <v>17</v>
      </c>
      <c r="N4683" t="str">
        <f>IF(ISBLANK(Sales[[#This Row],[return]]),"No",Sales[[#This Row],[return]])</f>
        <v>No</v>
      </c>
      <c r="O4683" s="2">
        <v>43267</v>
      </c>
      <c r="P4683" s="8" t="str">
        <f>TEXT(DAY(Sales[[#This Row],[OrderDate]]),"ddd")</f>
        <v>Mon</v>
      </c>
      <c r="Q4683" s="8" t="str">
        <f>TEXT(MONTH(Sales[[#This Row],[ShipDate]])*29,"mmm")</f>
        <v>Jun</v>
      </c>
      <c r="R4683">
        <v>1260</v>
      </c>
      <c r="S4683" t="s">
        <v>3048</v>
      </c>
      <c r="T4683" t="s">
        <v>15</v>
      </c>
      <c r="U4683">
        <v>37421</v>
      </c>
      <c r="V4683" s="1">
        <v>0.5</v>
      </c>
      <c r="W4683">
        <v>-2</v>
      </c>
      <c r="X4683">
        <v>1</v>
      </c>
      <c r="Y4683">
        <v>91</v>
      </c>
      <c r="AD4683"/>
    </row>
    <row r="4684" spans="1:30" x14ac:dyDescent="0.25">
      <c r="A4684" t="s">
        <v>10</v>
      </c>
      <c r="B4684" s="2">
        <v>43234</v>
      </c>
      <c r="C4684" s="35">
        <f>YEAR(Sales[[#This Row],[ShipDate]])</f>
        <v>2018</v>
      </c>
      <c r="D4684" t="s">
        <v>607</v>
      </c>
      <c r="E4684" t="s">
        <v>18</v>
      </c>
      <c r="F4684" t="s">
        <v>43</v>
      </c>
      <c r="G4684" t="s">
        <v>11</v>
      </c>
      <c r="H4684" t="s">
        <v>482</v>
      </c>
      <c r="I4684" t="s">
        <v>252</v>
      </c>
      <c r="J4684" t="s">
        <v>13</v>
      </c>
      <c r="K4684" t="s">
        <v>455</v>
      </c>
      <c r="L4684" t="s">
        <v>92</v>
      </c>
      <c r="N4684" t="str">
        <f>IF(ISBLANK(Sales[[#This Row],[return]]),"No",Sales[[#This Row],[return]])</f>
        <v>No</v>
      </c>
      <c r="O4684" s="2">
        <v>43234</v>
      </c>
      <c r="P4684" s="8" t="str">
        <f>TEXT(DAY(Sales[[#This Row],[OrderDate]]),"ddd")</f>
        <v>Sat</v>
      </c>
      <c r="Q4684" s="8" t="str">
        <f>TEXT(MONTH(Sales[[#This Row],[ShipDate]])*29,"mmm")</f>
        <v>May</v>
      </c>
      <c r="R4684">
        <v>727</v>
      </c>
      <c r="S4684" t="s">
        <v>3188</v>
      </c>
      <c r="T4684" t="s">
        <v>90</v>
      </c>
      <c r="U4684">
        <v>45231</v>
      </c>
      <c r="V4684" s="1">
        <v>0.2</v>
      </c>
      <c r="W4684">
        <v>30</v>
      </c>
      <c r="X4684">
        <v>1</v>
      </c>
      <c r="Y4684">
        <v>79</v>
      </c>
      <c r="AD4684"/>
    </row>
    <row r="4685" spans="1:30" x14ac:dyDescent="0.25">
      <c r="A4685" t="s">
        <v>40</v>
      </c>
      <c r="B4685" s="2">
        <v>43447</v>
      </c>
      <c r="C4685" s="35">
        <f>YEAR(Sales[[#This Row],[ShipDate]])</f>
        <v>2018</v>
      </c>
      <c r="D4685" t="s">
        <v>36</v>
      </c>
      <c r="E4685" t="s">
        <v>18</v>
      </c>
      <c r="F4685" t="s">
        <v>33</v>
      </c>
      <c r="G4685" t="s">
        <v>25</v>
      </c>
      <c r="H4685" t="s">
        <v>686</v>
      </c>
      <c r="I4685" t="s">
        <v>585</v>
      </c>
      <c r="J4685" t="s">
        <v>13</v>
      </c>
      <c r="K4685" t="s">
        <v>943</v>
      </c>
      <c r="L4685" t="s">
        <v>92</v>
      </c>
      <c r="N4685" t="str">
        <f>IF(ISBLANK(Sales[[#This Row],[return]]),"No",Sales[[#This Row],[return]])</f>
        <v>No</v>
      </c>
      <c r="O4685" s="2">
        <v>43443</v>
      </c>
      <c r="P4685" s="8" t="str">
        <f>TEXT(DAY(Sales[[#This Row],[OrderDate]]),"ddd")</f>
        <v>Mon</v>
      </c>
      <c r="Q4685" s="8" t="str">
        <f>TEXT(MONTH(Sales[[#This Row],[ShipDate]])*29,"mmm")</f>
        <v>Dec</v>
      </c>
      <c r="R4685">
        <v>228</v>
      </c>
      <c r="S4685" t="s">
        <v>2171</v>
      </c>
      <c r="T4685" t="s">
        <v>90</v>
      </c>
      <c r="U4685">
        <v>1841</v>
      </c>
      <c r="V4685" s="1">
        <v>0</v>
      </c>
      <c r="W4685">
        <v>2</v>
      </c>
      <c r="X4685">
        <v>1</v>
      </c>
      <c r="Y4685">
        <v>4</v>
      </c>
      <c r="AD4685"/>
    </row>
    <row r="4686" spans="1:30" x14ac:dyDescent="0.25">
      <c r="A4686" t="s">
        <v>40</v>
      </c>
      <c r="B4686" s="2">
        <v>43447</v>
      </c>
      <c r="C4686" s="35">
        <f>YEAR(Sales[[#This Row],[ShipDate]])</f>
        <v>2018</v>
      </c>
      <c r="D4686" t="s">
        <v>36</v>
      </c>
      <c r="E4686" t="s">
        <v>18</v>
      </c>
      <c r="F4686" t="s">
        <v>33</v>
      </c>
      <c r="G4686" t="s">
        <v>25</v>
      </c>
      <c r="H4686" t="s">
        <v>686</v>
      </c>
      <c r="I4686" t="s">
        <v>585</v>
      </c>
      <c r="J4686" t="s">
        <v>13</v>
      </c>
      <c r="K4686" t="s">
        <v>943</v>
      </c>
      <c r="L4686" t="s">
        <v>92</v>
      </c>
      <c r="N4686" t="str">
        <f>IF(ISBLANK(Sales[[#This Row],[return]]),"No",Sales[[#This Row],[return]])</f>
        <v>No</v>
      </c>
      <c r="O4686" s="2">
        <v>43443</v>
      </c>
      <c r="P4686" s="8" t="str">
        <f>TEXT(DAY(Sales[[#This Row],[OrderDate]]),"ddd")</f>
        <v>Mon</v>
      </c>
      <c r="Q4686" s="8" t="str">
        <f>TEXT(MONTH(Sales[[#This Row],[ShipDate]])*29,"mmm")</f>
        <v>Dec</v>
      </c>
      <c r="R4686">
        <v>184</v>
      </c>
      <c r="S4686" t="s">
        <v>2199</v>
      </c>
      <c r="T4686" t="s">
        <v>90</v>
      </c>
      <c r="U4686">
        <v>1841</v>
      </c>
      <c r="V4686" s="1">
        <v>0</v>
      </c>
      <c r="W4686">
        <v>56</v>
      </c>
      <c r="X4686">
        <v>4</v>
      </c>
      <c r="Y4686">
        <v>122</v>
      </c>
      <c r="AD4686"/>
    </row>
    <row r="4687" spans="1:30" x14ac:dyDescent="0.25">
      <c r="A4687" t="s">
        <v>24</v>
      </c>
      <c r="B4687" s="2">
        <v>43239</v>
      </c>
      <c r="C4687" s="35">
        <f>YEAR(Sales[[#This Row],[ShipDate]])</f>
        <v>2018</v>
      </c>
      <c r="D4687" t="s">
        <v>19</v>
      </c>
      <c r="E4687" t="s">
        <v>18</v>
      </c>
      <c r="F4687" t="s">
        <v>50</v>
      </c>
      <c r="G4687" t="s">
        <v>25</v>
      </c>
      <c r="H4687" t="s">
        <v>34</v>
      </c>
      <c r="I4687" t="s">
        <v>37</v>
      </c>
      <c r="J4687" t="s">
        <v>13</v>
      </c>
      <c r="K4687" t="s">
        <v>140</v>
      </c>
      <c r="L4687" t="s">
        <v>17</v>
      </c>
      <c r="N4687" t="str">
        <f>IF(ISBLANK(Sales[[#This Row],[return]]),"No",Sales[[#This Row],[return]])</f>
        <v>No</v>
      </c>
      <c r="O4687" s="2">
        <v>43235</v>
      </c>
      <c r="P4687" s="8" t="str">
        <f>TEXT(DAY(Sales[[#This Row],[OrderDate]]),"ddd")</f>
        <v>Sun</v>
      </c>
      <c r="Q4687" s="8" t="str">
        <f>TEXT(MONTH(Sales[[#This Row],[ShipDate]])*29,"mmm")</f>
        <v>May</v>
      </c>
      <c r="R4687">
        <v>692</v>
      </c>
      <c r="S4687" t="s">
        <v>1750</v>
      </c>
      <c r="T4687" t="s">
        <v>15</v>
      </c>
      <c r="U4687">
        <v>33311</v>
      </c>
      <c r="V4687" s="1">
        <v>0.7</v>
      </c>
      <c r="W4687">
        <v>-5</v>
      </c>
      <c r="X4687">
        <v>4</v>
      </c>
      <c r="Y4687">
        <v>8</v>
      </c>
      <c r="AD4687"/>
    </row>
    <row r="4688" spans="1:30" x14ac:dyDescent="0.25">
      <c r="A4688" t="s">
        <v>10</v>
      </c>
      <c r="B4688" s="2">
        <v>43272</v>
      </c>
      <c r="C4688" s="35">
        <f>YEAR(Sales[[#This Row],[ShipDate]])</f>
        <v>2018</v>
      </c>
      <c r="D4688" t="s">
        <v>113</v>
      </c>
      <c r="E4688" t="s">
        <v>18</v>
      </c>
      <c r="F4688" t="s">
        <v>23</v>
      </c>
      <c r="G4688" t="s">
        <v>11</v>
      </c>
      <c r="H4688" t="s">
        <v>300</v>
      </c>
      <c r="I4688" t="s">
        <v>32</v>
      </c>
      <c r="J4688" t="s">
        <v>13</v>
      </c>
      <c r="K4688" t="s">
        <v>472</v>
      </c>
      <c r="L4688" t="s">
        <v>30</v>
      </c>
      <c r="N4688" t="str">
        <f>IF(ISBLANK(Sales[[#This Row],[return]]),"No",Sales[[#This Row],[return]])</f>
        <v>No</v>
      </c>
      <c r="O4688" s="2">
        <v>43271</v>
      </c>
      <c r="P4688" s="8" t="str">
        <f>TEXT(DAY(Sales[[#This Row],[OrderDate]]),"ddd")</f>
        <v>Fri</v>
      </c>
      <c r="Q4688" s="8" t="str">
        <f>TEXT(MONTH(Sales[[#This Row],[ShipDate]])*29,"mmm")</f>
        <v>Jun</v>
      </c>
      <c r="R4688">
        <v>850</v>
      </c>
      <c r="S4688" t="s">
        <v>1233</v>
      </c>
      <c r="T4688" t="s">
        <v>28</v>
      </c>
      <c r="U4688">
        <v>91104</v>
      </c>
      <c r="V4688" s="1">
        <v>0.2</v>
      </c>
      <c r="W4688">
        <v>-8</v>
      </c>
      <c r="X4688">
        <v>2</v>
      </c>
      <c r="Y4688">
        <v>162</v>
      </c>
      <c r="AD4688"/>
    </row>
    <row r="4689" spans="1:30" x14ac:dyDescent="0.25">
      <c r="A4689" t="s">
        <v>10</v>
      </c>
      <c r="B4689" s="2">
        <v>43272</v>
      </c>
      <c r="C4689" s="35">
        <f>YEAR(Sales[[#This Row],[ShipDate]])</f>
        <v>2018</v>
      </c>
      <c r="D4689" t="s">
        <v>113</v>
      </c>
      <c r="E4689" t="s">
        <v>18</v>
      </c>
      <c r="F4689" t="s">
        <v>52</v>
      </c>
      <c r="G4689" t="s">
        <v>25</v>
      </c>
      <c r="H4689" t="s">
        <v>300</v>
      </c>
      <c r="I4689" t="s">
        <v>32</v>
      </c>
      <c r="J4689" t="s">
        <v>13</v>
      </c>
      <c r="K4689" t="s">
        <v>472</v>
      </c>
      <c r="L4689" t="s">
        <v>30</v>
      </c>
      <c r="N4689" t="str">
        <f>IF(ISBLANK(Sales[[#This Row],[return]]),"No",Sales[[#This Row],[return]])</f>
        <v>No</v>
      </c>
      <c r="O4689" s="2">
        <v>43271</v>
      </c>
      <c r="P4689" s="8" t="str">
        <f>TEXT(DAY(Sales[[#This Row],[OrderDate]]),"ddd")</f>
        <v>Fri</v>
      </c>
      <c r="Q4689" s="8" t="str">
        <f>TEXT(MONTH(Sales[[#This Row],[ShipDate]])*29,"mmm")</f>
        <v>Jun</v>
      </c>
      <c r="R4689">
        <v>287</v>
      </c>
      <c r="S4689" t="s">
        <v>1802</v>
      </c>
      <c r="T4689" t="s">
        <v>28</v>
      </c>
      <c r="U4689">
        <v>91104</v>
      </c>
      <c r="V4689" s="1">
        <v>0</v>
      </c>
      <c r="W4689">
        <v>6</v>
      </c>
      <c r="X4689">
        <v>2</v>
      </c>
      <c r="Y4689">
        <v>22</v>
      </c>
      <c r="AD4689"/>
    </row>
    <row r="4690" spans="1:30" x14ac:dyDescent="0.25">
      <c r="A4690" t="s">
        <v>10</v>
      </c>
      <c r="B4690" s="2">
        <v>43272</v>
      </c>
      <c r="C4690" s="35">
        <f>YEAR(Sales[[#This Row],[ShipDate]])</f>
        <v>2018</v>
      </c>
      <c r="D4690" t="s">
        <v>113</v>
      </c>
      <c r="E4690" t="s">
        <v>18</v>
      </c>
      <c r="F4690" t="s">
        <v>39</v>
      </c>
      <c r="G4690" t="s">
        <v>25</v>
      </c>
      <c r="H4690" t="s">
        <v>300</v>
      </c>
      <c r="I4690" t="s">
        <v>32</v>
      </c>
      <c r="J4690" t="s">
        <v>13</v>
      </c>
      <c r="K4690" t="s">
        <v>472</v>
      </c>
      <c r="L4690" t="s">
        <v>30</v>
      </c>
      <c r="N4690" t="str">
        <f>IF(ISBLANK(Sales[[#This Row],[return]]),"No",Sales[[#This Row],[return]])</f>
        <v>No</v>
      </c>
      <c r="O4690" s="2">
        <v>43271</v>
      </c>
      <c r="P4690" s="8" t="str">
        <f>TEXT(DAY(Sales[[#This Row],[OrderDate]]),"ddd")</f>
        <v>Fri</v>
      </c>
      <c r="Q4690" s="8" t="str">
        <f>TEXT(MONTH(Sales[[#This Row],[ShipDate]])*29,"mmm")</f>
        <v>Jun</v>
      </c>
      <c r="R4690">
        <v>634</v>
      </c>
      <c r="S4690" t="s">
        <v>725</v>
      </c>
      <c r="T4690" t="s">
        <v>28</v>
      </c>
      <c r="U4690">
        <v>91104</v>
      </c>
      <c r="V4690" s="1">
        <v>0</v>
      </c>
      <c r="W4690">
        <v>10</v>
      </c>
      <c r="X4690">
        <v>3</v>
      </c>
      <c r="Y4690">
        <v>162</v>
      </c>
      <c r="AD4690"/>
    </row>
    <row r="4691" spans="1:30" x14ac:dyDescent="0.25">
      <c r="A4691" t="s">
        <v>10</v>
      </c>
      <c r="B4691" s="2">
        <v>43272</v>
      </c>
      <c r="C4691" s="35">
        <f>YEAR(Sales[[#This Row],[ShipDate]])</f>
        <v>2018</v>
      </c>
      <c r="D4691" t="s">
        <v>113</v>
      </c>
      <c r="E4691" t="s">
        <v>18</v>
      </c>
      <c r="F4691" t="s">
        <v>59</v>
      </c>
      <c r="G4691" t="s">
        <v>25</v>
      </c>
      <c r="H4691" t="s">
        <v>300</v>
      </c>
      <c r="I4691" t="s">
        <v>32</v>
      </c>
      <c r="J4691" t="s">
        <v>13</v>
      </c>
      <c r="K4691" t="s">
        <v>472</v>
      </c>
      <c r="L4691" t="s">
        <v>30</v>
      </c>
      <c r="N4691" t="str">
        <f>IF(ISBLANK(Sales[[#This Row],[return]]),"No",Sales[[#This Row],[return]])</f>
        <v>No</v>
      </c>
      <c r="O4691" s="2">
        <v>43271</v>
      </c>
      <c r="P4691" s="8" t="str">
        <f>TEXT(DAY(Sales[[#This Row],[OrderDate]]),"ddd")</f>
        <v>Fri</v>
      </c>
      <c r="Q4691" s="8" t="str">
        <f>TEXT(MONTH(Sales[[#This Row],[ShipDate]])*29,"mmm")</f>
        <v>Jun</v>
      </c>
      <c r="R4691">
        <v>1689</v>
      </c>
      <c r="S4691" t="s">
        <v>856</v>
      </c>
      <c r="T4691" t="s">
        <v>28</v>
      </c>
      <c r="U4691">
        <v>91104</v>
      </c>
      <c r="V4691" s="1">
        <v>0</v>
      </c>
      <c r="W4691">
        <v>22</v>
      </c>
      <c r="X4691">
        <v>7</v>
      </c>
      <c r="Y4691">
        <v>47</v>
      </c>
      <c r="AD4691"/>
    </row>
    <row r="4692" spans="1:30" x14ac:dyDescent="0.25">
      <c r="A4692" t="s">
        <v>10</v>
      </c>
      <c r="B4692" s="2">
        <v>43272</v>
      </c>
      <c r="C4692" s="35">
        <f>YEAR(Sales[[#This Row],[ShipDate]])</f>
        <v>2018</v>
      </c>
      <c r="D4692" t="s">
        <v>113</v>
      </c>
      <c r="E4692" t="s">
        <v>18</v>
      </c>
      <c r="F4692" t="s">
        <v>50</v>
      </c>
      <c r="G4692" t="s">
        <v>25</v>
      </c>
      <c r="H4692" t="s">
        <v>300</v>
      </c>
      <c r="I4692" t="s">
        <v>32</v>
      </c>
      <c r="J4692" t="s">
        <v>13</v>
      </c>
      <c r="K4692" t="s">
        <v>472</v>
      </c>
      <c r="L4692" t="s">
        <v>30</v>
      </c>
      <c r="N4692" t="str">
        <f>IF(ISBLANK(Sales[[#This Row],[return]]),"No",Sales[[#This Row],[return]])</f>
        <v>No</v>
      </c>
      <c r="O4692" s="2">
        <v>43271</v>
      </c>
      <c r="P4692" s="8" t="str">
        <f>TEXT(DAY(Sales[[#This Row],[OrderDate]]),"ddd")</f>
        <v>Fri</v>
      </c>
      <c r="Q4692" s="8" t="str">
        <f>TEXT(MONTH(Sales[[#This Row],[ShipDate]])*29,"mmm")</f>
        <v>Jun</v>
      </c>
      <c r="R4692">
        <v>696</v>
      </c>
      <c r="S4692" t="s">
        <v>1833</v>
      </c>
      <c r="T4692" t="s">
        <v>28</v>
      </c>
      <c r="U4692">
        <v>91104</v>
      </c>
      <c r="V4692" s="1">
        <v>0.2</v>
      </c>
      <c r="W4692">
        <v>6</v>
      </c>
      <c r="X4692">
        <v>3</v>
      </c>
      <c r="Y4692">
        <v>18</v>
      </c>
      <c r="AD4692"/>
    </row>
    <row r="4693" spans="1:30" x14ac:dyDescent="0.25">
      <c r="A4693" t="s">
        <v>24</v>
      </c>
      <c r="B4693" s="2">
        <v>43458</v>
      </c>
      <c r="C4693" s="35">
        <f>YEAR(Sales[[#This Row],[ShipDate]])</f>
        <v>2018</v>
      </c>
      <c r="D4693" t="s">
        <v>19</v>
      </c>
      <c r="E4693" t="s">
        <v>31</v>
      </c>
      <c r="F4693" t="s">
        <v>45</v>
      </c>
      <c r="G4693" t="s">
        <v>25</v>
      </c>
      <c r="H4693" t="s">
        <v>146</v>
      </c>
      <c r="I4693" t="s">
        <v>149</v>
      </c>
      <c r="J4693" t="s">
        <v>13</v>
      </c>
      <c r="K4693" t="s">
        <v>2689</v>
      </c>
      <c r="L4693" t="s">
        <v>92</v>
      </c>
      <c r="N4693" t="str">
        <f>IF(ISBLANK(Sales[[#This Row],[return]]),"No",Sales[[#This Row],[return]])</f>
        <v>No</v>
      </c>
      <c r="O4693" s="2">
        <v>43453</v>
      </c>
      <c r="P4693" s="8" t="str">
        <f>TEXT(DAY(Sales[[#This Row],[OrderDate]]),"ddd")</f>
        <v>Thu</v>
      </c>
      <c r="Q4693" s="8" t="str">
        <f>TEXT(MONTH(Sales[[#This Row],[ShipDate]])*29,"mmm")</f>
        <v>Dec</v>
      </c>
      <c r="R4693">
        <v>1141</v>
      </c>
      <c r="S4693" t="s">
        <v>2177</v>
      </c>
      <c r="T4693" t="s">
        <v>90</v>
      </c>
      <c r="U4693">
        <v>10035</v>
      </c>
      <c r="V4693" s="1">
        <v>0</v>
      </c>
      <c r="W4693">
        <v>1</v>
      </c>
      <c r="X4693">
        <v>2</v>
      </c>
      <c r="Y4693">
        <v>4</v>
      </c>
      <c r="AD4693"/>
    </row>
    <row r="4694" spans="1:30" x14ac:dyDescent="0.25">
      <c r="A4694" t="s">
        <v>24</v>
      </c>
      <c r="B4694" s="2">
        <v>43458</v>
      </c>
      <c r="C4694" s="35">
        <f>YEAR(Sales[[#This Row],[ShipDate]])</f>
        <v>2018</v>
      </c>
      <c r="D4694" t="s">
        <v>19</v>
      </c>
      <c r="E4694" t="s">
        <v>31</v>
      </c>
      <c r="F4694" t="s">
        <v>50</v>
      </c>
      <c r="G4694" t="s">
        <v>25</v>
      </c>
      <c r="H4694" t="s">
        <v>146</v>
      </c>
      <c r="I4694" t="s">
        <v>149</v>
      </c>
      <c r="J4694" t="s">
        <v>13</v>
      </c>
      <c r="K4694" t="s">
        <v>2689</v>
      </c>
      <c r="L4694" t="s">
        <v>92</v>
      </c>
      <c r="N4694" t="str">
        <f>IF(ISBLANK(Sales[[#This Row],[return]]),"No",Sales[[#This Row],[return]])</f>
        <v>No</v>
      </c>
      <c r="O4694" s="2">
        <v>43453</v>
      </c>
      <c r="P4694" s="8" t="str">
        <f>TEXT(DAY(Sales[[#This Row],[OrderDate]]),"ddd")</f>
        <v>Thu</v>
      </c>
      <c r="Q4694" s="8" t="str">
        <f>TEXT(MONTH(Sales[[#This Row],[ShipDate]])*29,"mmm")</f>
        <v>Dec</v>
      </c>
      <c r="R4694">
        <v>693</v>
      </c>
      <c r="S4694" t="s">
        <v>1924</v>
      </c>
      <c r="T4694" t="s">
        <v>90</v>
      </c>
      <c r="U4694">
        <v>10035</v>
      </c>
      <c r="V4694" s="1">
        <v>0.2</v>
      </c>
      <c r="W4694">
        <v>12</v>
      </c>
      <c r="X4694">
        <v>3</v>
      </c>
      <c r="Y4694">
        <v>34</v>
      </c>
      <c r="AD4694"/>
    </row>
    <row r="4695" spans="1:30" x14ac:dyDescent="0.25">
      <c r="A4695" t="s">
        <v>10</v>
      </c>
      <c r="B4695" s="2">
        <v>43373</v>
      </c>
      <c r="C4695" s="35">
        <f>YEAR(Sales[[#This Row],[ShipDate]])</f>
        <v>2018</v>
      </c>
      <c r="D4695" t="s">
        <v>36</v>
      </c>
      <c r="E4695" t="s">
        <v>18</v>
      </c>
      <c r="F4695" t="s">
        <v>50</v>
      </c>
      <c r="G4695" t="s">
        <v>25</v>
      </c>
      <c r="H4695" t="s">
        <v>2080</v>
      </c>
      <c r="I4695" t="s">
        <v>324</v>
      </c>
      <c r="J4695" t="s">
        <v>13</v>
      </c>
      <c r="K4695" t="s">
        <v>1583</v>
      </c>
      <c r="L4695" t="s">
        <v>68</v>
      </c>
      <c r="N4695" t="str">
        <f>IF(ISBLANK(Sales[[#This Row],[return]]),"No",Sales[[#This Row],[return]])</f>
        <v>No</v>
      </c>
      <c r="O4695" s="2">
        <v>43367</v>
      </c>
      <c r="P4695" s="8" t="str">
        <f>TEXT(DAY(Sales[[#This Row],[OrderDate]]),"ddd")</f>
        <v>Tue</v>
      </c>
      <c r="Q4695" s="8" t="str">
        <f>TEXT(MONTH(Sales[[#This Row],[ShipDate]])*29,"mmm")</f>
        <v>Sep</v>
      </c>
      <c r="R4695">
        <v>249</v>
      </c>
      <c r="S4695" t="s">
        <v>1963</v>
      </c>
      <c r="T4695" t="s">
        <v>66</v>
      </c>
      <c r="U4695">
        <v>74012</v>
      </c>
      <c r="V4695" s="1">
        <v>0</v>
      </c>
      <c r="W4695">
        <v>3</v>
      </c>
      <c r="X4695">
        <v>1</v>
      </c>
      <c r="Y4695">
        <v>6</v>
      </c>
      <c r="AD4695"/>
    </row>
    <row r="4696" spans="1:30" x14ac:dyDescent="0.25">
      <c r="A4696" t="s">
        <v>10</v>
      </c>
      <c r="B4696" s="2">
        <v>43373</v>
      </c>
      <c r="C4696" s="35">
        <f>YEAR(Sales[[#This Row],[ShipDate]])</f>
        <v>2018</v>
      </c>
      <c r="D4696" t="s">
        <v>36</v>
      </c>
      <c r="E4696" t="s">
        <v>18</v>
      </c>
      <c r="F4696" t="s">
        <v>59</v>
      </c>
      <c r="G4696" t="s">
        <v>25</v>
      </c>
      <c r="H4696" t="s">
        <v>2080</v>
      </c>
      <c r="I4696" t="s">
        <v>324</v>
      </c>
      <c r="J4696" t="s">
        <v>13</v>
      </c>
      <c r="K4696" t="s">
        <v>1583</v>
      </c>
      <c r="L4696" t="s">
        <v>68</v>
      </c>
      <c r="N4696" t="str">
        <f>IF(ISBLANK(Sales[[#This Row],[return]]),"No",Sales[[#This Row],[return]])</f>
        <v>No</v>
      </c>
      <c r="O4696" s="2">
        <v>43367</v>
      </c>
      <c r="P4696" s="8" t="str">
        <f>TEXT(DAY(Sales[[#This Row],[OrderDate]]),"ddd")</f>
        <v>Tue</v>
      </c>
      <c r="Q4696" s="8" t="str">
        <f>TEXT(MONTH(Sales[[#This Row],[ShipDate]])*29,"mmm")</f>
        <v>Sep</v>
      </c>
      <c r="R4696">
        <v>1838</v>
      </c>
      <c r="S4696" t="s">
        <v>155</v>
      </c>
      <c r="T4696" t="s">
        <v>66</v>
      </c>
      <c r="U4696">
        <v>74012</v>
      </c>
      <c r="V4696" s="1">
        <v>0</v>
      </c>
      <c r="W4696">
        <v>3</v>
      </c>
      <c r="X4696">
        <v>1</v>
      </c>
      <c r="Y4696">
        <v>6</v>
      </c>
      <c r="AD4696"/>
    </row>
    <row r="4697" spans="1:30" x14ac:dyDescent="0.25">
      <c r="A4697" t="s">
        <v>24</v>
      </c>
      <c r="B4697" s="2">
        <v>43393</v>
      </c>
      <c r="C4697" s="35">
        <f>YEAR(Sales[[#This Row],[ShipDate]])</f>
        <v>2018</v>
      </c>
      <c r="D4697" t="s">
        <v>113</v>
      </c>
      <c r="E4697" t="s">
        <v>69</v>
      </c>
      <c r="F4697" t="s">
        <v>50</v>
      </c>
      <c r="G4697" t="s">
        <v>25</v>
      </c>
      <c r="H4697" t="s">
        <v>79</v>
      </c>
      <c r="I4697" t="s">
        <v>32</v>
      </c>
      <c r="J4697" t="s">
        <v>13</v>
      </c>
      <c r="K4697" t="s">
        <v>318</v>
      </c>
      <c r="L4697" t="s">
        <v>30</v>
      </c>
      <c r="N4697" t="str">
        <f>IF(ISBLANK(Sales[[#This Row],[return]]),"No",Sales[[#This Row],[return]])</f>
        <v>No</v>
      </c>
      <c r="O4697" s="2">
        <v>43390</v>
      </c>
      <c r="P4697" s="8" t="str">
        <f>TEXT(DAY(Sales[[#This Row],[OrderDate]]),"ddd")</f>
        <v>Tue</v>
      </c>
      <c r="Q4697" s="8" t="str">
        <f>TEXT(MONTH(Sales[[#This Row],[ShipDate]])*29,"mmm")</f>
        <v>Oct</v>
      </c>
      <c r="R4697">
        <v>237</v>
      </c>
      <c r="S4697" t="s">
        <v>3142</v>
      </c>
      <c r="T4697" t="s">
        <v>28</v>
      </c>
      <c r="U4697">
        <v>94122</v>
      </c>
      <c r="V4697" s="1">
        <v>0.2</v>
      </c>
      <c r="W4697">
        <v>7</v>
      </c>
      <c r="X4697">
        <v>5</v>
      </c>
      <c r="Y4697">
        <v>18</v>
      </c>
      <c r="AD4697"/>
    </row>
    <row r="4698" spans="1:30" x14ac:dyDescent="0.25">
      <c r="A4698" t="s">
        <v>40</v>
      </c>
      <c r="B4698" s="2">
        <v>43115</v>
      </c>
      <c r="C4698" s="35">
        <f>YEAR(Sales[[#This Row],[ShipDate]])</f>
        <v>2018</v>
      </c>
      <c r="D4698" t="s">
        <v>36</v>
      </c>
      <c r="E4698" t="s">
        <v>69</v>
      </c>
      <c r="F4698" t="s">
        <v>43</v>
      </c>
      <c r="G4698" t="s">
        <v>11</v>
      </c>
      <c r="H4698" t="s">
        <v>249</v>
      </c>
      <c r="I4698" t="s">
        <v>252</v>
      </c>
      <c r="J4698" t="s">
        <v>13</v>
      </c>
      <c r="K4698" t="s">
        <v>377</v>
      </c>
      <c r="L4698" t="s">
        <v>92</v>
      </c>
      <c r="N4698" t="str">
        <f>IF(ISBLANK(Sales[[#This Row],[return]]),"No",Sales[[#This Row],[return]])</f>
        <v>No</v>
      </c>
      <c r="O4698" s="2">
        <v>43111</v>
      </c>
      <c r="P4698" s="8" t="str">
        <f>TEXT(DAY(Sales[[#This Row],[OrderDate]]),"ddd")</f>
        <v>Wed</v>
      </c>
      <c r="Q4698" s="8" t="str">
        <f>TEXT(MONTH(Sales[[#This Row],[ShipDate]])*29,"mmm")</f>
        <v>Jan</v>
      </c>
      <c r="R4698">
        <v>1595</v>
      </c>
      <c r="S4698" t="s">
        <v>1143</v>
      </c>
      <c r="T4698" t="s">
        <v>90</v>
      </c>
      <c r="U4698">
        <v>43229</v>
      </c>
      <c r="V4698" s="1">
        <v>0.2</v>
      </c>
      <c r="W4698">
        <v>9</v>
      </c>
      <c r="X4698">
        <v>14</v>
      </c>
      <c r="Y4698">
        <v>55</v>
      </c>
      <c r="AD4698"/>
    </row>
    <row r="4699" spans="1:30" x14ac:dyDescent="0.25">
      <c r="A4699" t="s">
        <v>10</v>
      </c>
      <c r="B4699" s="2">
        <v>43302</v>
      </c>
      <c r="C4699" s="35">
        <f>YEAR(Sales[[#This Row],[ShipDate]])</f>
        <v>2018</v>
      </c>
      <c r="D4699" t="s">
        <v>607</v>
      </c>
      <c r="E4699" t="s">
        <v>31</v>
      </c>
      <c r="F4699" t="s">
        <v>39</v>
      </c>
      <c r="G4699" t="s">
        <v>25</v>
      </c>
      <c r="H4699" t="s">
        <v>302</v>
      </c>
      <c r="I4699" t="s">
        <v>252</v>
      </c>
      <c r="J4699" t="s">
        <v>13</v>
      </c>
      <c r="K4699" t="s">
        <v>2584</v>
      </c>
      <c r="L4699" t="s">
        <v>92</v>
      </c>
      <c r="N4699" t="str">
        <f>IF(ISBLANK(Sales[[#This Row],[return]]),"No",Sales[[#This Row],[return]])</f>
        <v>No</v>
      </c>
      <c r="O4699" s="2">
        <v>43302</v>
      </c>
      <c r="P4699" s="8" t="str">
        <f>TEXT(DAY(Sales[[#This Row],[OrderDate]]),"ddd")</f>
        <v>Sat</v>
      </c>
      <c r="Q4699" s="8" t="str">
        <f>TEXT(MONTH(Sales[[#This Row],[ShipDate]])*29,"mmm")</f>
        <v>Jul</v>
      </c>
      <c r="R4699">
        <v>1388</v>
      </c>
      <c r="S4699" t="s">
        <v>453</v>
      </c>
      <c r="T4699" t="s">
        <v>90</v>
      </c>
      <c r="U4699">
        <v>43055</v>
      </c>
      <c r="V4699" s="1">
        <v>0.2</v>
      </c>
      <c r="W4699">
        <v>4</v>
      </c>
      <c r="X4699">
        <v>1</v>
      </c>
      <c r="Y4699">
        <v>67</v>
      </c>
      <c r="AD4699"/>
    </row>
    <row r="4700" spans="1:30" x14ac:dyDescent="0.25">
      <c r="A4700" t="s">
        <v>10</v>
      </c>
      <c r="B4700" s="2">
        <v>43302</v>
      </c>
      <c r="C4700" s="35">
        <f>YEAR(Sales[[#This Row],[ShipDate]])</f>
        <v>2018</v>
      </c>
      <c r="D4700" t="s">
        <v>607</v>
      </c>
      <c r="E4700" t="s">
        <v>31</v>
      </c>
      <c r="F4700" t="s">
        <v>45</v>
      </c>
      <c r="G4700" t="s">
        <v>25</v>
      </c>
      <c r="H4700" t="s">
        <v>302</v>
      </c>
      <c r="I4700" t="s">
        <v>252</v>
      </c>
      <c r="J4700" t="s">
        <v>13</v>
      </c>
      <c r="K4700" t="s">
        <v>2584</v>
      </c>
      <c r="L4700" t="s">
        <v>92</v>
      </c>
      <c r="N4700" t="str">
        <f>IF(ISBLANK(Sales[[#This Row],[return]]),"No",Sales[[#This Row],[return]])</f>
        <v>No</v>
      </c>
      <c r="O4700" s="2">
        <v>43302</v>
      </c>
      <c r="P4700" s="8" t="str">
        <f>TEXT(DAY(Sales[[#This Row],[OrderDate]]),"ddd")</f>
        <v>Sat</v>
      </c>
      <c r="Q4700" s="8" t="str">
        <f>TEXT(MONTH(Sales[[#This Row],[ShipDate]])*29,"mmm")</f>
        <v>Jul</v>
      </c>
      <c r="R4700">
        <v>349</v>
      </c>
      <c r="S4700" t="s">
        <v>2785</v>
      </c>
      <c r="T4700" t="s">
        <v>90</v>
      </c>
      <c r="U4700">
        <v>43055</v>
      </c>
      <c r="V4700" s="1">
        <v>0.2</v>
      </c>
      <c r="W4700">
        <v>1</v>
      </c>
      <c r="X4700">
        <v>2</v>
      </c>
      <c r="Y4700">
        <v>19</v>
      </c>
      <c r="AD4700"/>
    </row>
    <row r="4701" spans="1:30" x14ac:dyDescent="0.25">
      <c r="A4701" t="s">
        <v>10</v>
      </c>
      <c r="B4701" s="2">
        <v>43302</v>
      </c>
      <c r="C4701" s="35">
        <f>YEAR(Sales[[#This Row],[ShipDate]])</f>
        <v>2018</v>
      </c>
      <c r="D4701" t="s">
        <v>607</v>
      </c>
      <c r="E4701" t="s">
        <v>31</v>
      </c>
      <c r="F4701" t="s">
        <v>39</v>
      </c>
      <c r="G4701" t="s">
        <v>25</v>
      </c>
      <c r="H4701" t="s">
        <v>302</v>
      </c>
      <c r="I4701" t="s">
        <v>252</v>
      </c>
      <c r="J4701" t="s">
        <v>13</v>
      </c>
      <c r="K4701" t="s">
        <v>2584</v>
      </c>
      <c r="L4701" t="s">
        <v>92</v>
      </c>
      <c r="N4701" t="str">
        <f>IF(ISBLANK(Sales[[#This Row],[return]]),"No",Sales[[#This Row],[return]])</f>
        <v>No</v>
      </c>
      <c r="O4701" s="2">
        <v>43302</v>
      </c>
      <c r="P4701" s="8" t="str">
        <f>TEXT(DAY(Sales[[#This Row],[OrderDate]]),"ddd")</f>
        <v>Sat</v>
      </c>
      <c r="Q4701" s="8" t="str">
        <f>TEXT(MONTH(Sales[[#This Row],[ShipDate]])*29,"mmm")</f>
        <v>Jul</v>
      </c>
      <c r="R4701">
        <v>646</v>
      </c>
      <c r="S4701" t="s">
        <v>2056</v>
      </c>
      <c r="T4701" t="s">
        <v>90</v>
      </c>
      <c r="U4701">
        <v>43055</v>
      </c>
      <c r="V4701" s="1">
        <v>0.2</v>
      </c>
      <c r="W4701">
        <v>9</v>
      </c>
      <c r="X4701">
        <v>2</v>
      </c>
      <c r="Y4701">
        <v>99</v>
      </c>
      <c r="AD4701"/>
    </row>
    <row r="4702" spans="1:30" x14ac:dyDescent="0.25">
      <c r="A4702" t="s">
        <v>10</v>
      </c>
      <c r="B4702" s="2">
        <v>43302</v>
      </c>
      <c r="C4702" s="35">
        <f>YEAR(Sales[[#This Row],[ShipDate]])</f>
        <v>2018</v>
      </c>
      <c r="D4702" t="s">
        <v>607</v>
      </c>
      <c r="E4702" t="s">
        <v>31</v>
      </c>
      <c r="F4702" t="s">
        <v>50</v>
      </c>
      <c r="G4702" t="s">
        <v>25</v>
      </c>
      <c r="H4702" t="s">
        <v>302</v>
      </c>
      <c r="I4702" t="s">
        <v>252</v>
      </c>
      <c r="J4702" t="s">
        <v>13</v>
      </c>
      <c r="K4702" t="s">
        <v>2584</v>
      </c>
      <c r="L4702" t="s">
        <v>92</v>
      </c>
      <c r="N4702" t="str">
        <f>IF(ISBLANK(Sales[[#This Row],[return]]),"No",Sales[[#This Row],[return]])</f>
        <v>No</v>
      </c>
      <c r="O4702" s="2">
        <v>43302</v>
      </c>
      <c r="P4702" s="8" t="str">
        <f>TEXT(DAY(Sales[[#This Row],[OrderDate]]),"ddd")</f>
        <v>Sat</v>
      </c>
      <c r="Q4702" s="8" t="str">
        <f>TEXT(MONTH(Sales[[#This Row],[ShipDate]])*29,"mmm")</f>
        <v>Jul</v>
      </c>
      <c r="R4702">
        <v>1630</v>
      </c>
      <c r="S4702" t="s">
        <v>3224</v>
      </c>
      <c r="T4702" t="s">
        <v>90</v>
      </c>
      <c r="U4702">
        <v>43055</v>
      </c>
      <c r="V4702" s="1">
        <v>0.7</v>
      </c>
      <c r="W4702">
        <v>-8</v>
      </c>
      <c r="X4702">
        <v>7</v>
      </c>
      <c r="Y4702">
        <v>11</v>
      </c>
      <c r="AD4702"/>
    </row>
    <row r="4703" spans="1:30" x14ac:dyDescent="0.25">
      <c r="A4703" t="s">
        <v>40</v>
      </c>
      <c r="B4703" s="2">
        <v>43393</v>
      </c>
      <c r="C4703" s="35">
        <f>YEAR(Sales[[#This Row],[ShipDate]])</f>
        <v>2018</v>
      </c>
      <c r="D4703" t="s">
        <v>36</v>
      </c>
      <c r="E4703" t="s">
        <v>31</v>
      </c>
      <c r="F4703" t="s">
        <v>52</v>
      </c>
      <c r="G4703" t="s">
        <v>25</v>
      </c>
      <c r="H4703" t="s">
        <v>171</v>
      </c>
      <c r="I4703" t="s">
        <v>174</v>
      </c>
      <c r="J4703" t="s">
        <v>13</v>
      </c>
      <c r="K4703" t="s">
        <v>2711</v>
      </c>
      <c r="L4703" t="s">
        <v>17</v>
      </c>
      <c r="N4703" t="str">
        <f>IF(ISBLANK(Sales[[#This Row],[return]]),"No",Sales[[#This Row],[return]])</f>
        <v>No</v>
      </c>
      <c r="O4703" s="2">
        <v>43388</v>
      </c>
      <c r="P4703" s="8" t="str">
        <f>TEXT(DAY(Sales[[#This Row],[OrderDate]]),"ddd")</f>
        <v>Sun</v>
      </c>
      <c r="Q4703" s="8" t="str">
        <f>TEXT(MONTH(Sales[[#This Row],[ShipDate]])*29,"mmm")</f>
        <v>Oct</v>
      </c>
      <c r="R4703">
        <v>812</v>
      </c>
      <c r="S4703" t="s">
        <v>624</v>
      </c>
      <c r="T4703" t="s">
        <v>15</v>
      </c>
      <c r="U4703">
        <v>22153</v>
      </c>
      <c r="V4703" s="1">
        <v>0</v>
      </c>
      <c r="W4703">
        <v>14</v>
      </c>
      <c r="X4703">
        <v>3</v>
      </c>
      <c r="Y4703">
        <v>43</v>
      </c>
      <c r="AD4703"/>
    </row>
    <row r="4704" spans="1:30" x14ac:dyDescent="0.25">
      <c r="A4704" t="s">
        <v>40</v>
      </c>
      <c r="B4704" s="2">
        <v>43393</v>
      </c>
      <c r="C4704" s="35">
        <f>YEAR(Sales[[#This Row],[ShipDate]])</f>
        <v>2018</v>
      </c>
      <c r="D4704" t="s">
        <v>36</v>
      </c>
      <c r="E4704" t="s">
        <v>31</v>
      </c>
      <c r="F4704" t="s">
        <v>104</v>
      </c>
      <c r="G4704" t="s">
        <v>25</v>
      </c>
      <c r="H4704" t="s">
        <v>171</v>
      </c>
      <c r="I4704" t="s">
        <v>174</v>
      </c>
      <c r="J4704" t="s">
        <v>13</v>
      </c>
      <c r="K4704" t="s">
        <v>2711</v>
      </c>
      <c r="L4704" t="s">
        <v>17</v>
      </c>
      <c r="N4704" t="str">
        <f>IF(ISBLANK(Sales[[#This Row],[return]]),"No",Sales[[#This Row],[return]])</f>
        <v>No</v>
      </c>
      <c r="O4704" s="2">
        <v>43388</v>
      </c>
      <c r="P4704" s="8" t="str">
        <f>TEXT(DAY(Sales[[#This Row],[OrderDate]]),"ddd")</f>
        <v>Sun</v>
      </c>
      <c r="Q4704" s="8" t="str">
        <f>TEXT(MONTH(Sales[[#This Row],[ShipDate]])*29,"mmm")</f>
        <v>Oct</v>
      </c>
      <c r="R4704">
        <v>3</v>
      </c>
      <c r="S4704" t="s">
        <v>2229</v>
      </c>
      <c r="T4704" t="s">
        <v>15</v>
      </c>
      <c r="U4704">
        <v>22153</v>
      </c>
      <c r="V4704" s="1">
        <v>0</v>
      </c>
      <c r="W4704">
        <v>33</v>
      </c>
      <c r="X4704">
        <v>6</v>
      </c>
      <c r="Y4704">
        <v>67</v>
      </c>
      <c r="AD4704"/>
    </row>
    <row r="4705" spans="1:30" x14ac:dyDescent="0.25">
      <c r="A4705" t="s">
        <v>40</v>
      </c>
      <c r="B4705" s="2">
        <v>43393</v>
      </c>
      <c r="C4705" s="35">
        <f>YEAR(Sales[[#This Row],[ShipDate]])</f>
        <v>2018</v>
      </c>
      <c r="D4705" t="s">
        <v>36</v>
      </c>
      <c r="E4705" t="s">
        <v>31</v>
      </c>
      <c r="F4705" t="s">
        <v>50</v>
      </c>
      <c r="G4705" t="s">
        <v>25</v>
      </c>
      <c r="H4705" t="s">
        <v>171</v>
      </c>
      <c r="I4705" t="s">
        <v>174</v>
      </c>
      <c r="J4705" t="s">
        <v>13</v>
      </c>
      <c r="K4705" t="s">
        <v>2711</v>
      </c>
      <c r="L4705" t="s">
        <v>17</v>
      </c>
      <c r="N4705" t="str">
        <f>IF(ISBLANK(Sales[[#This Row],[return]]),"No",Sales[[#This Row],[return]])</f>
        <v>No</v>
      </c>
      <c r="O4705" s="2">
        <v>43388</v>
      </c>
      <c r="P4705" s="8" t="str">
        <f>TEXT(DAY(Sales[[#This Row],[OrderDate]]),"ddd")</f>
        <v>Sun</v>
      </c>
      <c r="Q4705" s="8" t="str">
        <f>TEXT(MONTH(Sales[[#This Row],[ShipDate]])*29,"mmm")</f>
        <v>Oct</v>
      </c>
      <c r="R4705">
        <v>714</v>
      </c>
      <c r="S4705" t="s">
        <v>1798</v>
      </c>
      <c r="T4705" t="s">
        <v>15</v>
      </c>
      <c r="U4705">
        <v>22153</v>
      </c>
      <c r="V4705" s="1">
        <v>0</v>
      </c>
      <c r="W4705">
        <v>116</v>
      </c>
      <c r="X4705">
        <v>7</v>
      </c>
      <c r="Y4705">
        <v>233</v>
      </c>
      <c r="AD4705"/>
    </row>
    <row r="4706" spans="1:30" x14ac:dyDescent="0.25">
      <c r="A4706" t="s">
        <v>40</v>
      </c>
      <c r="B4706" s="2">
        <v>43453</v>
      </c>
      <c r="C4706" s="35">
        <f>YEAR(Sales[[#This Row],[ShipDate]])</f>
        <v>2018</v>
      </c>
      <c r="D4706" t="s">
        <v>36</v>
      </c>
      <c r="E4706" t="s">
        <v>31</v>
      </c>
      <c r="F4706" t="s">
        <v>38</v>
      </c>
      <c r="G4706" t="s">
        <v>11</v>
      </c>
      <c r="H4706" t="s">
        <v>428</v>
      </c>
      <c r="I4706" t="s">
        <v>133</v>
      </c>
      <c r="J4706" t="s">
        <v>13</v>
      </c>
      <c r="K4706" t="s">
        <v>687</v>
      </c>
      <c r="L4706" t="s">
        <v>68</v>
      </c>
      <c r="N4706" t="str">
        <f>IF(ISBLANK(Sales[[#This Row],[return]]),"No",Sales[[#This Row],[return]])</f>
        <v>No</v>
      </c>
      <c r="O4706" s="2">
        <v>43449</v>
      </c>
      <c r="P4706" s="8" t="str">
        <f>TEXT(DAY(Sales[[#This Row],[OrderDate]]),"ddd")</f>
        <v>Sun</v>
      </c>
      <c r="Q4706" s="8" t="str">
        <f>TEXT(MONTH(Sales[[#This Row],[ShipDate]])*29,"mmm")</f>
        <v>Dec</v>
      </c>
      <c r="R4706">
        <v>426</v>
      </c>
      <c r="S4706" t="s">
        <v>1041</v>
      </c>
      <c r="T4706" t="s">
        <v>66</v>
      </c>
      <c r="U4706">
        <v>48205</v>
      </c>
      <c r="V4706" s="1">
        <v>0</v>
      </c>
      <c r="W4706">
        <v>231</v>
      </c>
      <c r="X4706">
        <v>3</v>
      </c>
      <c r="Y4706">
        <v>1653</v>
      </c>
      <c r="AD4706"/>
    </row>
    <row r="4707" spans="1:30" x14ac:dyDescent="0.25">
      <c r="A4707" t="s">
        <v>40</v>
      </c>
      <c r="B4707" s="2">
        <v>43453</v>
      </c>
      <c r="C4707" s="35">
        <f>YEAR(Sales[[#This Row],[ShipDate]])</f>
        <v>2018</v>
      </c>
      <c r="D4707" t="s">
        <v>36</v>
      </c>
      <c r="E4707" t="s">
        <v>31</v>
      </c>
      <c r="F4707" t="s">
        <v>39</v>
      </c>
      <c r="G4707" t="s">
        <v>25</v>
      </c>
      <c r="H4707" t="s">
        <v>428</v>
      </c>
      <c r="I4707" t="s">
        <v>133</v>
      </c>
      <c r="J4707" t="s">
        <v>13</v>
      </c>
      <c r="K4707" t="s">
        <v>687</v>
      </c>
      <c r="L4707" t="s">
        <v>68</v>
      </c>
      <c r="N4707" t="str">
        <f>IF(ISBLANK(Sales[[#This Row],[return]]),"No",Sales[[#This Row],[return]])</f>
        <v>No</v>
      </c>
      <c r="O4707" s="2">
        <v>43449</v>
      </c>
      <c r="P4707" s="8" t="str">
        <f>TEXT(DAY(Sales[[#This Row],[OrderDate]]),"ddd")</f>
        <v>Sun</v>
      </c>
      <c r="Q4707" s="8" t="str">
        <f>TEXT(MONTH(Sales[[#This Row],[ShipDate]])*29,"mmm")</f>
        <v>Dec</v>
      </c>
      <c r="R4707">
        <v>1336</v>
      </c>
      <c r="S4707" t="s">
        <v>1042</v>
      </c>
      <c r="T4707" t="s">
        <v>66</v>
      </c>
      <c r="U4707">
        <v>48205</v>
      </c>
      <c r="V4707" s="1">
        <v>0</v>
      </c>
      <c r="W4707">
        <v>80</v>
      </c>
      <c r="X4707">
        <v>3</v>
      </c>
      <c r="Y4707">
        <v>296</v>
      </c>
      <c r="AD4707"/>
    </row>
    <row r="4708" spans="1:30" x14ac:dyDescent="0.25">
      <c r="A4708" t="s">
        <v>40</v>
      </c>
      <c r="B4708" s="2">
        <v>43366</v>
      </c>
      <c r="C4708" s="35">
        <f>YEAR(Sales[[#This Row],[ShipDate]])</f>
        <v>2018</v>
      </c>
      <c r="D4708" t="s">
        <v>36</v>
      </c>
      <c r="E4708" t="s">
        <v>18</v>
      </c>
      <c r="F4708" t="s">
        <v>290</v>
      </c>
      <c r="G4708" t="s">
        <v>25</v>
      </c>
      <c r="H4708" t="s">
        <v>249</v>
      </c>
      <c r="I4708" t="s">
        <v>598</v>
      </c>
      <c r="J4708" t="s">
        <v>13</v>
      </c>
      <c r="K4708" t="s">
        <v>910</v>
      </c>
      <c r="L4708" t="s">
        <v>17</v>
      </c>
      <c r="N4708" t="str">
        <f>IF(ISBLANK(Sales[[#This Row],[return]]),"No",Sales[[#This Row],[return]])</f>
        <v>No</v>
      </c>
      <c r="O4708" s="2">
        <v>43362</v>
      </c>
      <c r="P4708" s="8" t="str">
        <f>TEXT(DAY(Sales[[#This Row],[OrderDate]]),"ddd")</f>
        <v>Thu</v>
      </c>
      <c r="Q4708" s="8" t="str">
        <f>TEXT(MONTH(Sales[[#This Row],[ShipDate]])*29,"mmm")</f>
        <v>Sep</v>
      </c>
      <c r="R4708">
        <v>984</v>
      </c>
      <c r="S4708" t="s">
        <v>2188</v>
      </c>
      <c r="T4708" t="s">
        <v>15</v>
      </c>
      <c r="U4708">
        <v>31907</v>
      </c>
      <c r="V4708" s="1">
        <v>0</v>
      </c>
      <c r="W4708">
        <v>0</v>
      </c>
      <c r="X4708">
        <v>2</v>
      </c>
      <c r="Y4708">
        <v>5</v>
      </c>
      <c r="AD4708"/>
    </row>
    <row r="4709" spans="1:30" x14ac:dyDescent="0.25">
      <c r="A4709" t="s">
        <v>40</v>
      </c>
      <c r="B4709" s="2">
        <v>43366</v>
      </c>
      <c r="C4709" s="35">
        <f>YEAR(Sales[[#This Row],[ShipDate]])</f>
        <v>2018</v>
      </c>
      <c r="D4709" t="s">
        <v>36</v>
      </c>
      <c r="E4709" t="s">
        <v>18</v>
      </c>
      <c r="F4709" t="s">
        <v>99</v>
      </c>
      <c r="G4709" t="s">
        <v>46</v>
      </c>
      <c r="H4709" t="s">
        <v>249</v>
      </c>
      <c r="I4709" t="s">
        <v>598</v>
      </c>
      <c r="J4709" t="s">
        <v>13</v>
      </c>
      <c r="K4709" t="s">
        <v>910</v>
      </c>
      <c r="L4709" t="s">
        <v>17</v>
      </c>
      <c r="N4709" t="str">
        <f>IF(ISBLANK(Sales[[#This Row],[return]]),"No",Sales[[#This Row],[return]])</f>
        <v>No</v>
      </c>
      <c r="O4709" s="2">
        <v>43362</v>
      </c>
      <c r="P4709" s="8" t="str">
        <f>TEXT(DAY(Sales[[#This Row],[OrderDate]]),"ddd")</f>
        <v>Thu</v>
      </c>
      <c r="Q4709" s="8" t="str">
        <f>TEXT(MONTH(Sales[[#This Row],[ShipDate]])*29,"mmm")</f>
        <v>Sep</v>
      </c>
      <c r="R4709">
        <v>1032</v>
      </c>
      <c r="S4709" t="s">
        <v>2379</v>
      </c>
      <c r="T4709" t="s">
        <v>15</v>
      </c>
      <c r="U4709">
        <v>31907</v>
      </c>
      <c r="V4709" s="1">
        <v>0</v>
      </c>
      <c r="W4709">
        <v>107</v>
      </c>
      <c r="X4709">
        <v>5</v>
      </c>
      <c r="Y4709">
        <v>250</v>
      </c>
      <c r="AD4709"/>
    </row>
    <row r="4710" spans="1:30" x14ac:dyDescent="0.25">
      <c r="A4710" t="s">
        <v>40</v>
      </c>
      <c r="B4710" s="2">
        <v>43206</v>
      </c>
      <c r="C4710" s="35">
        <f>YEAR(Sales[[#This Row],[ShipDate]])</f>
        <v>2018</v>
      </c>
      <c r="D4710" t="s">
        <v>36</v>
      </c>
      <c r="E4710" t="s">
        <v>18</v>
      </c>
      <c r="F4710" t="s">
        <v>23</v>
      </c>
      <c r="G4710" t="s">
        <v>11</v>
      </c>
      <c r="H4710" t="s">
        <v>26</v>
      </c>
      <c r="I4710" t="s">
        <v>32</v>
      </c>
      <c r="J4710" t="s">
        <v>13</v>
      </c>
      <c r="K4710" t="s">
        <v>1295</v>
      </c>
      <c r="L4710" t="s">
        <v>30</v>
      </c>
      <c r="M4710" t="s">
        <v>82</v>
      </c>
      <c r="N4710" t="str">
        <f>IF(ISBLANK(Sales[[#This Row],[return]]),"No",Sales[[#This Row],[return]])</f>
        <v>Yes</v>
      </c>
      <c r="O4710" s="2">
        <v>43202</v>
      </c>
      <c r="P4710" s="8" t="str">
        <f>TEXT(DAY(Sales[[#This Row],[OrderDate]]),"ddd")</f>
        <v>Thu</v>
      </c>
      <c r="Q4710" s="8" t="str">
        <f>TEXT(MONTH(Sales[[#This Row],[ShipDate]])*29,"mmm")</f>
        <v>Apr</v>
      </c>
      <c r="R4710">
        <v>831</v>
      </c>
      <c r="S4710" t="s">
        <v>1265</v>
      </c>
      <c r="T4710" t="s">
        <v>28</v>
      </c>
      <c r="U4710">
        <v>90036</v>
      </c>
      <c r="V4710" s="1">
        <v>0.2</v>
      </c>
      <c r="W4710">
        <v>-32</v>
      </c>
      <c r="X4710">
        <v>7</v>
      </c>
      <c r="Y4710">
        <v>638</v>
      </c>
      <c r="AD4710"/>
    </row>
    <row r="4711" spans="1:30" x14ac:dyDescent="0.25">
      <c r="A4711" t="s">
        <v>40</v>
      </c>
      <c r="B4711" s="2">
        <v>43206</v>
      </c>
      <c r="C4711" s="35">
        <f>YEAR(Sales[[#This Row],[ShipDate]])</f>
        <v>2018</v>
      </c>
      <c r="D4711" t="s">
        <v>36</v>
      </c>
      <c r="E4711" t="s">
        <v>18</v>
      </c>
      <c r="F4711" t="s">
        <v>50</v>
      </c>
      <c r="G4711" t="s">
        <v>25</v>
      </c>
      <c r="H4711" t="s">
        <v>26</v>
      </c>
      <c r="I4711" t="s">
        <v>32</v>
      </c>
      <c r="J4711" t="s">
        <v>13</v>
      </c>
      <c r="K4711" t="s">
        <v>1295</v>
      </c>
      <c r="L4711" t="s">
        <v>30</v>
      </c>
      <c r="M4711" t="s">
        <v>82</v>
      </c>
      <c r="N4711" t="str">
        <f>IF(ISBLANK(Sales[[#This Row],[return]]),"No",Sales[[#This Row],[return]])</f>
        <v>Yes</v>
      </c>
      <c r="O4711" s="2">
        <v>43202</v>
      </c>
      <c r="P4711" s="8" t="str">
        <f>TEXT(DAY(Sales[[#This Row],[OrderDate]]),"ddd")</f>
        <v>Thu</v>
      </c>
      <c r="Q4711" s="8" t="str">
        <f>TEXT(MONTH(Sales[[#This Row],[ShipDate]])*29,"mmm")</f>
        <v>Apr</v>
      </c>
      <c r="R4711">
        <v>948</v>
      </c>
      <c r="S4711" t="s">
        <v>2233</v>
      </c>
      <c r="T4711" t="s">
        <v>28</v>
      </c>
      <c r="U4711">
        <v>90036</v>
      </c>
      <c r="V4711" s="1">
        <v>0.2</v>
      </c>
      <c r="W4711">
        <v>5</v>
      </c>
      <c r="X4711">
        <v>1</v>
      </c>
      <c r="Y4711">
        <v>13</v>
      </c>
      <c r="AD4711"/>
    </row>
    <row r="4712" spans="1:30" x14ac:dyDescent="0.25">
      <c r="A4712" t="s">
        <v>40</v>
      </c>
      <c r="B4712" s="2">
        <v>43266</v>
      </c>
      <c r="C4712" s="35">
        <f>YEAR(Sales[[#This Row],[ShipDate]])</f>
        <v>2018</v>
      </c>
      <c r="D4712" t="s">
        <v>36</v>
      </c>
      <c r="E4712" t="s">
        <v>18</v>
      </c>
      <c r="F4712" t="s">
        <v>33</v>
      </c>
      <c r="G4712" t="s">
        <v>25</v>
      </c>
      <c r="H4712" t="s">
        <v>60</v>
      </c>
      <c r="I4712" t="s">
        <v>63</v>
      </c>
      <c r="J4712" t="s">
        <v>13</v>
      </c>
      <c r="K4712" t="s">
        <v>1385</v>
      </c>
      <c r="L4712" t="s">
        <v>30</v>
      </c>
      <c r="N4712" t="str">
        <f>IF(ISBLANK(Sales[[#This Row],[return]]),"No",Sales[[#This Row],[return]])</f>
        <v>No</v>
      </c>
      <c r="O4712" s="2">
        <v>43262</v>
      </c>
      <c r="P4712" s="8" t="str">
        <f>TEXT(DAY(Sales[[#This Row],[OrderDate]]),"ddd")</f>
        <v>Wed</v>
      </c>
      <c r="Q4712" s="8" t="str">
        <f>TEXT(MONTH(Sales[[#This Row],[ShipDate]])*29,"mmm")</f>
        <v>Jun</v>
      </c>
      <c r="R4712">
        <v>194</v>
      </c>
      <c r="S4712" t="s">
        <v>1965</v>
      </c>
      <c r="T4712" t="s">
        <v>28</v>
      </c>
      <c r="U4712">
        <v>98103</v>
      </c>
      <c r="V4712" s="1">
        <v>0</v>
      </c>
      <c r="W4712">
        <v>7</v>
      </c>
      <c r="X4712">
        <v>2</v>
      </c>
      <c r="Y4712">
        <v>15</v>
      </c>
      <c r="AD4712"/>
    </row>
    <row r="4713" spans="1:30" x14ac:dyDescent="0.25">
      <c r="A4713" t="s">
        <v>40</v>
      </c>
      <c r="B4713" s="2">
        <v>43266</v>
      </c>
      <c r="C4713" s="35">
        <f>YEAR(Sales[[#This Row],[ShipDate]])</f>
        <v>2018</v>
      </c>
      <c r="D4713" t="s">
        <v>36</v>
      </c>
      <c r="E4713" t="s">
        <v>18</v>
      </c>
      <c r="F4713" t="s">
        <v>50</v>
      </c>
      <c r="G4713" t="s">
        <v>25</v>
      </c>
      <c r="H4713" t="s">
        <v>60</v>
      </c>
      <c r="I4713" t="s">
        <v>63</v>
      </c>
      <c r="J4713" t="s">
        <v>13</v>
      </c>
      <c r="K4713" t="s">
        <v>1385</v>
      </c>
      <c r="L4713" t="s">
        <v>30</v>
      </c>
      <c r="N4713" t="str">
        <f>IF(ISBLANK(Sales[[#This Row],[return]]),"No",Sales[[#This Row],[return]])</f>
        <v>No</v>
      </c>
      <c r="O4713" s="2">
        <v>43262</v>
      </c>
      <c r="P4713" s="8" t="str">
        <f>TEXT(DAY(Sales[[#This Row],[OrderDate]]),"ddd")</f>
        <v>Wed</v>
      </c>
      <c r="Q4713" s="8" t="str">
        <f>TEXT(MONTH(Sales[[#This Row],[ShipDate]])*29,"mmm")</f>
        <v>Jun</v>
      </c>
      <c r="R4713">
        <v>1652</v>
      </c>
      <c r="S4713" t="s">
        <v>955</v>
      </c>
      <c r="T4713" t="s">
        <v>28</v>
      </c>
      <c r="U4713">
        <v>98103</v>
      </c>
      <c r="V4713" s="1">
        <v>0.2</v>
      </c>
      <c r="W4713">
        <v>18</v>
      </c>
      <c r="X4713">
        <v>14</v>
      </c>
      <c r="Y4713">
        <v>54</v>
      </c>
      <c r="AD4713"/>
    </row>
    <row r="4714" spans="1:30" x14ac:dyDescent="0.25">
      <c r="A4714" t="s">
        <v>40</v>
      </c>
      <c r="B4714" s="2">
        <v>43266</v>
      </c>
      <c r="C4714" s="35">
        <f>YEAR(Sales[[#This Row],[ShipDate]])</f>
        <v>2018</v>
      </c>
      <c r="D4714" t="s">
        <v>36</v>
      </c>
      <c r="E4714" t="s">
        <v>18</v>
      </c>
      <c r="F4714" t="s">
        <v>99</v>
      </c>
      <c r="G4714" t="s">
        <v>46</v>
      </c>
      <c r="H4714" t="s">
        <v>60</v>
      </c>
      <c r="I4714" t="s">
        <v>63</v>
      </c>
      <c r="J4714" t="s">
        <v>13</v>
      </c>
      <c r="K4714" t="s">
        <v>1385</v>
      </c>
      <c r="L4714" t="s">
        <v>30</v>
      </c>
      <c r="N4714" t="str">
        <f>IF(ISBLANK(Sales[[#This Row],[return]]),"No",Sales[[#This Row],[return]])</f>
        <v>No</v>
      </c>
      <c r="O4714" s="2">
        <v>43262</v>
      </c>
      <c r="P4714" s="8" t="str">
        <f>TEXT(DAY(Sales[[#This Row],[OrderDate]]),"ddd")</f>
        <v>Wed</v>
      </c>
      <c r="Q4714" s="8" t="str">
        <f>TEXT(MONTH(Sales[[#This Row],[ShipDate]])*29,"mmm")</f>
        <v>Jun</v>
      </c>
      <c r="R4714">
        <v>1008</v>
      </c>
      <c r="S4714" t="s">
        <v>2559</v>
      </c>
      <c r="T4714" t="s">
        <v>28</v>
      </c>
      <c r="U4714">
        <v>98103</v>
      </c>
      <c r="V4714" s="1">
        <v>0</v>
      </c>
      <c r="W4714">
        <v>133</v>
      </c>
      <c r="X4714">
        <v>3</v>
      </c>
      <c r="Y4714">
        <v>390</v>
      </c>
      <c r="AD4714"/>
    </row>
    <row r="4715" spans="1:30" x14ac:dyDescent="0.25">
      <c r="A4715" t="s">
        <v>40</v>
      </c>
      <c r="B4715" s="2">
        <v>43351</v>
      </c>
      <c r="C4715" s="35">
        <f>YEAR(Sales[[#This Row],[ShipDate]])</f>
        <v>2018</v>
      </c>
      <c r="D4715" t="s">
        <v>36</v>
      </c>
      <c r="E4715" t="s">
        <v>18</v>
      </c>
      <c r="F4715" t="s">
        <v>104</v>
      </c>
      <c r="G4715" t="s">
        <v>25</v>
      </c>
      <c r="H4715" t="s">
        <v>171</v>
      </c>
      <c r="I4715" t="s">
        <v>299</v>
      </c>
      <c r="J4715" t="s">
        <v>13</v>
      </c>
      <c r="K4715" t="s">
        <v>1540</v>
      </c>
      <c r="L4715" t="s">
        <v>68</v>
      </c>
      <c r="N4715" t="str">
        <f>IF(ISBLANK(Sales[[#This Row],[return]]),"No",Sales[[#This Row],[return]])</f>
        <v>No</v>
      </c>
      <c r="O4715" s="2">
        <v>43347</v>
      </c>
      <c r="P4715" s="8" t="str">
        <f>TEXT(DAY(Sales[[#This Row],[OrderDate]]),"ddd")</f>
        <v>Wed</v>
      </c>
      <c r="Q4715" s="8" t="str">
        <f>TEXT(MONTH(Sales[[#This Row],[ShipDate]])*29,"mmm")</f>
        <v>Sep</v>
      </c>
      <c r="R4715">
        <v>1501</v>
      </c>
      <c r="S4715" t="s">
        <v>332</v>
      </c>
      <c r="T4715" t="s">
        <v>66</v>
      </c>
      <c r="U4715">
        <v>65807</v>
      </c>
      <c r="V4715" s="1">
        <v>0</v>
      </c>
      <c r="W4715">
        <v>8</v>
      </c>
      <c r="X4715">
        <v>2</v>
      </c>
      <c r="Y4715">
        <v>17</v>
      </c>
      <c r="AD4715"/>
    </row>
    <row r="4716" spans="1:30" x14ac:dyDescent="0.25">
      <c r="A4716" t="s">
        <v>40</v>
      </c>
      <c r="B4716" s="2">
        <v>43351</v>
      </c>
      <c r="C4716" s="35">
        <f>YEAR(Sales[[#This Row],[ShipDate]])</f>
        <v>2018</v>
      </c>
      <c r="D4716" t="s">
        <v>36</v>
      </c>
      <c r="E4716" t="s">
        <v>18</v>
      </c>
      <c r="F4716" t="s">
        <v>99</v>
      </c>
      <c r="G4716" t="s">
        <v>46</v>
      </c>
      <c r="H4716" t="s">
        <v>171</v>
      </c>
      <c r="I4716" t="s">
        <v>299</v>
      </c>
      <c r="J4716" t="s">
        <v>13</v>
      </c>
      <c r="K4716" t="s">
        <v>1540</v>
      </c>
      <c r="L4716" t="s">
        <v>68</v>
      </c>
      <c r="N4716" t="str">
        <f>IF(ISBLANK(Sales[[#This Row],[return]]),"No",Sales[[#This Row],[return]])</f>
        <v>No</v>
      </c>
      <c r="O4716" s="2">
        <v>43347</v>
      </c>
      <c r="P4716" s="8" t="str">
        <f>TEXT(DAY(Sales[[#This Row],[OrderDate]]),"ddd")</f>
        <v>Wed</v>
      </c>
      <c r="Q4716" s="8" t="str">
        <f>TEXT(MONTH(Sales[[#This Row],[ShipDate]])*29,"mmm")</f>
        <v>Sep</v>
      </c>
      <c r="R4716">
        <v>1471</v>
      </c>
      <c r="S4716" t="s">
        <v>419</v>
      </c>
      <c r="T4716" t="s">
        <v>66</v>
      </c>
      <c r="U4716">
        <v>65807</v>
      </c>
      <c r="V4716" s="1">
        <v>0</v>
      </c>
      <c r="W4716">
        <v>67</v>
      </c>
      <c r="X4716">
        <v>5</v>
      </c>
      <c r="Y4716">
        <v>280</v>
      </c>
      <c r="AD4716"/>
    </row>
    <row r="4717" spans="1:30" x14ac:dyDescent="0.25">
      <c r="A4717" t="s">
        <v>10</v>
      </c>
      <c r="B4717" s="2">
        <v>43407</v>
      </c>
      <c r="C4717" s="35">
        <f>YEAR(Sales[[#This Row],[ShipDate]])</f>
        <v>2018</v>
      </c>
      <c r="D4717" t="s">
        <v>36</v>
      </c>
      <c r="E4717" t="s">
        <v>31</v>
      </c>
      <c r="F4717" t="s">
        <v>59</v>
      </c>
      <c r="G4717" t="s">
        <v>25</v>
      </c>
      <c r="H4717" t="s">
        <v>517</v>
      </c>
      <c r="I4717" t="s">
        <v>389</v>
      </c>
      <c r="J4717" t="s">
        <v>13</v>
      </c>
      <c r="K4717" t="s">
        <v>291</v>
      </c>
      <c r="L4717" t="s">
        <v>92</v>
      </c>
      <c r="N4717" t="str">
        <f>IF(ISBLANK(Sales[[#This Row],[return]]),"No",Sales[[#This Row],[return]])</f>
        <v>No</v>
      </c>
      <c r="O4717" s="2">
        <v>43401</v>
      </c>
      <c r="P4717" s="8" t="str">
        <f>TEXT(DAY(Sales[[#This Row],[OrderDate]]),"ddd")</f>
        <v>Sat</v>
      </c>
      <c r="Q4717" s="8" t="str">
        <f>TEXT(MONTH(Sales[[#This Row],[ShipDate]])*29,"mmm")</f>
        <v>Nov</v>
      </c>
      <c r="R4717">
        <v>1828</v>
      </c>
      <c r="S4717" t="s">
        <v>518</v>
      </c>
      <c r="T4717" t="s">
        <v>90</v>
      </c>
      <c r="U4717">
        <v>7109</v>
      </c>
      <c r="V4717" s="1">
        <v>0</v>
      </c>
      <c r="W4717">
        <v>16</v>
      </c>
      <c r="X4717">
        <v>5</v>
      </c>
      <c r="Y4717">
        <v>32</v>
      </c>
      <c r="AD4717"/>
    </row>
    <row r="4718" spans="1:30" x14ac:dyDescent="0.25">
      <c r="A4718" t="s">
        <v>10</v>
      </c>
      <c r="B4718" s="2">
        <v>43407</v>
      </c>
      <c r="C4718" s="35">
        <f>YEAR(Sales[[#This Row],[ShipDate]])</f>
        <v>2018</v>
      </c>
      <c r="D4718" t="s">
        <v>36</v>
      </c>
      <c r="E4718" t="s">
        <v>31</v>
      </c>
      <c r="F4718" t="s">
        <v>39</v>
      </c>
      <c r="G4718" t="s">
        <v>25</v>
      </c>
      <c r="H4718" t="s">
        <v>517</v>
      </c>
      <c r="I4718" t="s">
        <v>389</v>
      </c>
      <c r="J4718" t="s">
        <v>13</v>
      </c>
      <c r="K4718" t="s">
        <v>291</v>
      </c>
      <c r="L4718" t="s">
        <v>92</v>
      </c>
      <c r="N4718" t="str">
        <f>IF(ISBLANK(Sales[[#This Row],[return]]),"No",Sales[[#This Row],[return]])</f>
        <v>No</v>
      </c>
      <c r="O4718" s="2">
        <v>43401</v>
      </c>
      <c r="P4718" s="8" t="str">
        <f>TEXT(DAY(Sales[[#This Row],[OrderDate]]),"ddd")</f>
        <v>Sat</v>
      </c>
      <c r="Q4718" s="8" t="str">
        <f>TEXT(MONTH(Sales[[#This Row],[ShipDate]])*29,"mmm")</f>
        <v>Nov</v>
      </c>
      <c r="R4718">
        <v>1559</v>
      </c>
      <c r="S4718" t="s">
        <v>3153</v>
      </c>
      <c r="T4718" t="s">
        <v>90</v>
      </c>
      <c r="U4718">
        <v>7109</v>
      </c>
      <c r="V4718" s="1">
        <v>0</v>
      </c>
      <c r="W4718">
        <v>11</v>
      </c>
      <c r="X4718">
        <v>8</v>
      </c>
      <c r="Y4718">
        <v>1082</v>
      </c>
      <c r="AD4718"/>
    </row>
    <row r="4719" spans="1:30" x14ac:dyDescent="0.25">
      <c r="A4719" t="s">
        <v>10</v>
      </c>
      <c r="B4719" s="2">
        <v>43407</v>
      </c>
      <c r="C4719" s="35">
        <f>YEAR(Sales[[#This Row],[ShipDate]])</f>
        <v>2018</v>
      </c>
      <c r="D4719" t="s">
        <v>36</v>
      </c>
      <c r="E4719" t="s">
        <v>31</v>
      </c>
      <c r="F4719" t="s">
        <v>59</v>
      </c>
      <c r="G4719" t="s">
        <v>25</v>
      </c>
      <c r="H4719" t="s">
        <v>517</v>
      </c>
      <c r="I4719" t="s">
        <v>389</v>
      </c>
      <c r="J4719" t="s">
        <v>13</v>
      </c>
      <c r="K4719" t="s">
        <v>291</v>
      </c>
      <c r="L4719" t="s">
        <v>92</v>
      </c>
      <c r="N4719" t="str">
        <f>IF(ISBLANK(Sales[[#This Row],[return]]),"No",Sales[[#This Row],[return]])</f>
        <v>No</v>
      </c>
      <c r="O4719" s="2">
        <v>43401</v>
      </c>
      <c r="P4719" s="8" t="str">
        <f>TEXT(DAY(Sales[[#This Row],[OrderDate]]),"ddd")</f>
        <v>Sat</v>
      </c>
      <c r="Q4719" s="8" t="str">
        <f>TEXT(MONTH(Sales[[#This Row],[ShipDate]])*29,"mmm")</f>
        <v>Nov</v>
      </c>
      <c r="R4719">
        <v>1734</v>
      </c>
      <c r="S4719" t="s">
        <v>519</v>
      </c>
      <c r="T4719" t="s">
        <v>90</v>
      </c>
      <c r="U4719">
        <v>7109</v>
      </c>
      <c r="V4719" s="1">
        <v>0</v>
      </c>
      <c r="W4719">
        <v>27</v>
      </c>
      <c r="X4719">
        <v>3</v>
      </c>
      <c r="Y4719">
        <v>57</v>
      </c>
      <c r="AD4719"/>
    </row>
    <row r="4720" spans="1:30" x14ac:dyDescent="0.25">
      <c r="A4720" t="s">
        <v>10</v>
      </c>
      <c r="B4720" s="2">
        <v>43407</v>
      </c>
      <c r="C4720" s="35">
        <f>YEAR(Sales[[#This Row],[ShipDate]])</f>
        <v>2018</v>
      </c>
      <c r="D4720" t="s">
        <v>36</v>
      </c>
      <c r="E4720" t="s">
        <v>31</v>
      </c>
      <c r="F4720" t="s">
        <v>43</v>
      </c>
      <c r="G4720" t="s">
        <v>11</v>
      </c>
      <c r="H4720" t="s">
        <v>517</v>
      </c>
      <c r="I4720" t="s">
        <v>389</v>
      </c>
      <c r="J4720" t="s">
        <v>13</v>
      </c>
      <c r="K4720" t="s">
        <v>291</v>
      </c>
      <c r="L4720" t="s">
        <v>92</v>
      </c>
      <c r="N4720" t="str">
        <f>IF(ISBLANK(Sales[[#This Row],[return]]),"No",Sales[[#This Row],[return]])</f>
        <v>No</v>
      </c>
      <c r="O4720" s="2">
        <v>43401</v>
      </c>
      <c r="P4720" s="8" t="str">
        <f>TEXT(DAY(Sales[[#This Row],[OrderDate]]),"ddd")</f>
        <v>Sat</v>
      </c>
      <c r="Q4720" s="8" t="str">
        <f>TEXT(MONTH(Sales[[#This Row],[ShipDate]])*29,"mmm")</f>
        <v>Nov</v>
      </c>
      <c r="R4720">
        <v>675</v>
      </c>
      <c r="S4720" t="s">
        <v>520</v>
      </c>
      <c r="T4720" t="s">
        <v>90</v>
      </c>
      <c r="U4720">
        <v>7109</v>
      </c>
      <c r="V4720" s="1">
        <v>0</v>
      </c>
      <c r="W4720">
        <v>38</v>
      </c>
      <c r="X4720">
        <v>4</v>
      </c>
      <c r="Y4720">
        <v>78</v>
      </c>
      <c r="AD4720"/>
    </row>
    <row r="4721" spans="1:30" x14ac:dyDescent="0.25">
      <c r="A4721" t="s">
        <v>10</v>
      </c>
      <c r="B4721" s="2">
        <v>43407</v>
      </c>
      <c r="C4721" s="35">
        <f>YEAR(Sales[[#This Row],[ShipDate]])</f>
        <v>2018</v>
      </c>
      <c r="D4721" t="s">
        <v>36</v>
      </c>
      <c r="E4721" t="s">
        <v>31</v>
      </c>
      <c r="F4721" t="s">
        <v>50</v>
      </c>
      <c r="G4721" t="s">
        <v>25</v>
      </c>
      <c r="H4721" t="s">
        <v>517</v>
      </c>
      <c r="I4721" t="s">
        <v>389</v>
      </c>
      <c r="J4721" t="s">
        <v>13</v>
      </c>
      <c r="K4721" t="s">
        <v>291</v>
      </c>
      <c r="L4721" t="s">
        <v>92</v>
      </c>
      <c r="N4721" t="str">
        <f>IF(ISBLANK(Sales[[#This Row],[return]]),"No",Sales[[#This Row],[return]])</f>
        <v>No</v>
      </c>
      <c r="O4721" s="2">
        <v>43401</v>
      </c>
      <c r="P4721" s="8" t="str">
        <f>TEXT(DAY(Sales[[#This Row],[OrderDate]]),"ddd")</f>
        <v>Sat</v>
      </c>
      <c r="Q4721" s="8" t="str">
        <f>TEXT(MONTH(Sales[[#This Row],[ShipDate]])*29,"mmm")</f>
        <v>Nov</v>
      </c>
      <c r="R4721">
        <v>264</v>
      </c>
      <c r="S4721" t="s">
        <v>521</v>
      </c>
      <c r="T4721" t="s">
        <v>90</v>
      </c>
      <c r="U4721">
        <v>7109</v>
      </c>
      <c r="V4721" s="1">
        <v>0</v>
      </c>
      <c r="W4721">
        <v>7</v>
      </c>
      <c r="X4721">
        <v>1</v>
      </c>
      <c r="Y4721">
        <v>14</v>
      </c>
      <c r="AD4721"/>
    </row>
    <row r="4722" spans="1:30" x14ac:dyDescent="0.25">
      <c r="A4722" t="s">
        <v>24</v>
      </c>
      <c r="B4722" s="2">
        <v>43440</v>
      </c>
      <c r="C4722" s="35">
        <f>YEAR(Sales[[#This Row],[ShipDate]])</f>
        <v>2018</v>
      </c>
      <c r="D4722" t="s">
        <v>19</v>
      </c>
      <c r="E4722" t="s">
        <v>18</v>
      </c>
      <c r="F4722" t="s">
        <v>43</v>
      </c>
      <c r="G4722" t="s">
        <v>11</v>
      </c>
      <c r="H4722" t="s">
        <v>304</v>
      </c>
      <c r="I4722" t="s">
        <v>585</v>
      </c>
      <c r="J4722" t="s">
        <v>13</v>
      </c>
      <c r="K4722" t="s">
        <v>1350</v>
      </c>
      <c r="L4722" t="s">
        <v>92</v>
      </c>
      <c r="N4722" t="str">
        <f>IF(ISBLANK(Sales[[#This Row],[return]]),"No",Sales[[#This Row],[return]])</f>
        <v>No</v>
      </c>
      <c r="O4722" s="2">
        <v>43435</v>
      </c>
      <c r="P4722" s="8" t="str">
        <f>TEXT(DAY(Sales[[#This Row],[OrderDate]]),"ddd")</f>
        <v>Sun</v>
      </c>
      <c r="Q4722" s="8" t="str">
        <f>TEXT(MONTH(Sales[[#This Row],[ShipDate]])*29,"mmm")</f>
        <v>Dec</v>
      </c>
      <c r="R4722">
        <v>620</v>
      </c>
      <c r="S4722" t="s">
        <v>3192</v>
      </c>
      <c r="T4722" t="s">
        <v>90</v>
      </c>
      <c r="U4722">
        <v>2038</v>
      </c>
      <c r="V4722" s="1">
        <v>0</v>
      </c>
      <c r="W4722">
        <v>49</v>
      </c>
      <c r="X4722">
        <v>5</v>
      </c>
      <c r="Y4722">
        <v>111</v>
      </c>
      <c r="AD4722"/>
    </row>
    <row r="4723" spans="1:30" x14ac:dyDescent="0.25">
      <c r="A4723" t="s">
        <v>24</v>
      </c>
      <c r="B4723" s="2">
        <v>43440</v>
      </c>
      <c r="C4723" s="35">
        <f>YEAR(Sales[[#This Row],[ShipDate]])</f>
        <v>2018</v>
      </c>
      <c r="D4723" t="s">
        <v>19</v>
      </c>
      <c r="E4723" t="s">
        <v>18</v>
      </c>
      <c r="F4723" t="s">
        <v>38</v>
      </c>
      <c r="G4723" t="s">
        <v>11</v>
      </c>
      <c r="H4723" t="s">
        <v>304</v>
      </c>
      <c r="I4723" t="s">
        <v>585</v>
      </c>
      <c r="J4723" t="s">
        <v>13</v>
      </c>
      <c r="K4723" t="s">
        <v>1350</v>
      </c>
      <c r="L4723" t="s">
        <v>92</v>
      </c>
      <c r="N4723" t="str">
        <f>IF(ISBLANK(Sales[[#This Row],[return]]),"No",Sales[[#This Row],[return]])</f>
        <v>No</v>
      </c>
      <c r="O4723" s="2">
        <v>43435</v>
      </c>
      <c r="P4723" s="8" t="str">
        <f>TEXT(DAY(Sales[[#This Row],[OrderDate]]),"ddd")</f>
        <v>Sun</v>
      </c>
      <c r="Q4723" s="8" t="str">
        <f>TEXT(MONTH(Sales[[#This Row],[ShipDate]])*29,"mmm")</f>
        <v>Dec</v>
      </c>
      <c r="R4723">
        <v>429</v>
      </c>
      <c r="S4723" t="s">
        <v>1073</v>
      </c>
      <c r="T4723" t="s">
        <v>90</v>
      </c>
      <c r="U4723">
        <v>2038</v>
      </c>
      <c r="V4723" s="1">
        <v>0.3</v>
      </c>
      <c r="W4723">
        <v>-47</v>
      </c>
      <c r="X4723">
        <v>3</v>
      </c>
      <c r="Y4723">
        <v>366</v>
      </c>
      <c r="AD4723"/>
    </row>
    <row r="4724" spans="1:30" x14ac:dyDescent="0.25">
      <c r="A4724" t="s">
        <v>24</v>
      </c>
      <c r="B4724" s="2">
        <v>43440</v>
      </c>
      <c r="C4724" s="35">
        <f>YEAR(Sales[[#This Row],[ShipDate]])</f>
        <v>2018</v>
      </c>
      <c r="D4724" t="s">
        <v>19</v>
      </c>
      <c r="E4724" t="s">
        <v>18</v>
      </c>
      <c r="F4724" t="s">
        <v>52</v>
      </c>
      <c r="G4724" t="s">
        <v>25</v>
      </c>
      <c r="H4724" t="s">
        <v>304</v>
      </c>
      <c r="I4724" t="s">
        <v>585</v>
      </c>
      <c r="J4724" t="s">
        <v>13</v>
      </c>
      <c r="K4724" t="s">
        <v>1350</v>
      </c>
      <c r="L4724" t="s">
        <v>92</v>
      </c>
      <c r="N4724" t="str">
        <f>IF(ISBLANK(Sales[[#This Row],[return]]),"No",Sales[[#This Row],[return]])</f>
        <v>No</v>
      </c>
      <c r="O4724" s="2">
        <v>43435</v>
      </c>
      <c r="P4724" s="8" t="str">
        <f>TEXT(DAY(Sales[[#This Row],[OrderDate]]),"ddd")</f>
        <v>Sun</v>
      </c>
      <c r="Q4724" s="8" t="str">
        <f>TEXT(MONTH(Sales[[#This Row],[ShipDate]])*29,"mmm")</f>
        <v>Dec</v>
      </c>
      <c r="R4724">
        <v>852</v>
      </c>
      <c r="S4724" t="s">
        <v>3099</v>
      </c>
      <c r="T4724" t="s">
        <v>90</v>
      </c>
      <c r="U4724">
        <v>2038</v>
      </c>
      <c r="V4724" s="1">
        <v>0</v>
      </c>
      <c r="W4724">
        <v>298</v>
      </c>
      <c r="X4724">
        <v>3</v>
      </c>
      <c r="Y4724">
        <v>902</v>
      </c>
      <c r="AD4724"/>
    </row>
    <row r="4725" spans="1:30" x14ac:dyDescent="0.25">
      <c r="A4725" t="s">
        <v>24</v>
      </c>
      <c r="B4725" s="2">
        <v>43440</v>
      </c>
      <c r="C4725" s="35">
        <f>YEAR(Sales[[#This Row],[ShipDate]])</f>
        <v>2018</v>
      </c>
      <c r="D4725" t="s">
        <v>19</v>
      </c>
      <c r="E4725" t="s">
        <v>18</v>
      </c>
      <c r="F4725" t="s">
        <v>48</v>
      </c>
      <c r="G4725" t="s">
        <v>46</v>
      </c>
      <c r="H4725" t="s">
        <v>304</v>
      </c>
      <c r="I4725" t="s">
        <v>585</v>
      </c>
      <c r="J4725" t="s">
        <v>13</v>
      </c>
      <c r="K4725" t="s">
        <v>1350</v>
      </c>
      <c r="L4725" t="s">
        <v>92</v>
      </c>
      <c r="N4725" t="str">
        <f>IF(ISBLANK(Sales[[#This Row],[return]]),"No",Sales[[#This Row],[return]])</f>
        <v>No</v>
      </c>
      <c r="O4725" s="2">
        <v>43435</v>
      </c>
      <c r="P4725" s="8" t="str">
        <f>TEXT(DAY(Sales[[#This Row],[OrderDate]]),"ddd")</f>
        <v>Sun</v>
      </c>
      <c r="Q4725" s="8" t="str">
        <f>TEXT(MONTH(Sales[[#This Row],[ShipDate]])*29,"mmm")</f>
        <v>Dec</v>
      </c>
      <c r="R4725">
        <v>945</v>
      </c>
      <c r="S4725" t="s">
        <v>2434</v>
      </c>
      <c r="T4725" t="s">
        <v>90</v>
      </c>
      <c r="U4725">
        <v>2038</v>
      </c>
      <c r="V4725" s="1">
        <v>0</v>
      </c>
      <c r="W4725">
        <v>36</v>
      </c>
      <c r="X4725">
        <v>3</v>
      </c>
      <c r="Y4725">
        <v>138</v>
      </c>
      <c r="AD4725"/>
    </row>
    <row r="4726" spans="1:30" x14ac:dyDescent="0.25">
      <c r="A4726" t="s">
        <v>40</v>
      </c>
      <c r="B4726" s="2">
        <v>43428</v>
      </c>
      <c r="C4726" s="35">
        <f>YEAR(Sales[[#This Row],[ShipDate]])</f>
        <v>2018</v>
      </c>
      <c r="D4726" t="s">
        <v>36</v>
      </c>
      <c r="E4726" t="s">
        <v>31</v>
      </c>
      <c r="F4726" t="s">
        <v>99</v>
      </c>
      <c r="G4726" t="s">
        <v>46</v>
      </c>
      <c r="H4726" t="s">
        <v>2890</v>
      </c>
      <c r="I4726" t="s">
        <v>32</v>
      </c>
      <c r="J4726" t="s">
        <v>13</v>
      </c>
      <c r="K4726" t="s">
        <v>2653</v>
      </c>
      <c r="L4726" t="s">
        <v>30</v>
      </c>
      <c r="N4726" t="str">
        <f>IF(ISBLANK(Sales[[#This Row],[return]]),"No",Sales[[#This Row],[return]])</f>
        <v>No</v>
      </c>
      <c r="O4726" s="2">
        <v>43424</v>
      </c>
      <c r="P4726" s="8" t="str">
        <f>TEXT(DAY(Sales[[#This Row],[OrderDate]]),"ddd")</f>
        <v>Fri</v>
      </c>
      <c r="Q4726" s="8" t="str">
        <f>TEXT(MONTH(Sales[[#This Row],[ShipDate]])*29,"mmm")</f>
        <v>Nov</v>
      </c>
      <c r="R4726">
        <v>1472</v>
      </c>
      <c r="S4726" t="s">
        <v>2419</v>
      </c>
      <c r="T4726" t="s">
        <v>28</v>
      </c>
      <c r="U4726">
        <v>90640</v>
      </c>
      <c r="V4726" s="1">
        <v>0</v>
      </c>
      <c r="W4726">
        <v>4</v>
      </c>
      <c r="X4726">
        <v>2</v>
      </c>
      <c r="Y4726">
        <v>28</v>
      </c>
      <c r="AD4726"/>
    </row>
    <row r="4727" spans="1:30" x14ac:dyDescent="0.25">
      <c r="A4727" t="s">
        <v>40</v>
      </c>
      <c r="B4727" s="2">
        <v>43247</v>
      </c>
      <c r="C4727" s="35">
        <f>YEAR(Sales[[#This Row],[ShipDate]])</f>
        <v>2018</v>
      </c>
      <c r="D4727" t="s">
        <v>36</v>
      </c>
      <c r="E4727" t="s">
        <v>18</v>
      </c>
      <c r="F4727" t="s">
        <v>43</v>
      </c>
      <c r="G4727" t="s">
        <v>11</v>
      </c>
      <c r="H4727" t="s">
        <v>79</v>
      </c>
      <c r="I4727" t="s">
        <v>32</v>
      </c>
      <c r="J4727" t="s">
        <v>13</v>
      </c>
      <c r="K4727" t="s">
        <v>1348</v>
      </c>
      <c r="L4727" t="s">
        <v>30</v>
      </c>
      <c r="N4727" t="str">
        <f>IF(ISBLANK(Sales[[#This Row],[return]]),"No",Sales[[#This Row],[return]])</f>
        <v>No</v>
      </c>
      <c r="O4727" s="2">
        <v>43243</v>
      </c>
      <c r="P4727" s="8" t="str">
        <f>TEXT(DAY(Sales[[#This Row],[OrderDate]]),"ddd")</f>
        <v>Mon</v>
      </c>
      <c r="Q4727" s="8" t="str">
        <f>TEXT(MONTH(Sales[[#This Row],[ShipDate]])*29,"mmm")</f>
        <v>May</v>
      </c>
      <c r="R4727">
        <v>579</v>
      </c>
      <c r="S4727" t="s">
        <v>1592</v>
      </c>
      <c r="T4727" t="s">
        <v>28</v>
      </c>
      <c r="U4727">
        <v>94109</v>
      </c>
      <c r="V4727" s="1">
        <v>0</v>
      </c>
      <c r="W4727">
        <v>16</v>
      </c>
      <c r="X4727">
        <v>3</v>
      </c>
      <c r="Y4727">
        <v>37</v>
      </c>
      <c r="AD4727"/>
    </row>
    <row r="4728" spans="1:30" x14ac:dyDescent="0.25">
      <c r="A4728" t="s">
        <v>40</v>
      </c>
      <c r="B4728" s="2">
        <v>43307</v>
      </c>
      <c r="C4728" s="35">
        <f>YEAR(Sales[[#This Row],[ShipDate]])</f>
        <v>2018</v>
      </c>
      <c r="D4728" t="s">
        <v>36</v>
      </c>
      <c r="E4728" t="s">
        <v>18</v>
      </c>
      <c r="F4728" t="s">
        <v>23</v>
      </c>
      <c r="G4728" t="s">
        <v>11</v>
      </c>
      <c r="H4728" t="s">
        <v>55</v>
      </c>
      <c r="I4728" t="s">
        <v>58</v>
      </c>
      <c r="J4728" t="s">
        <v>13</v>
      </c>
      <c r="K4728" t="s">
        <v>1295</v>
      </c>
      <c r="L4728" t="s">
        <v>17</v>
      </c>
      <c r="N4728" t="str">
        <f>IF(ISBLANK(Sales[[#This Row],[return]]),"No",Sales[[#This Row],[return]])</f>
        <v>No</v>
      </c>
      <c r="O4728" s="2">
        <v>43302</v>
      </c>
      <c r="P4728" s="8" t="str">
        <f>TEXT(DAY(Sales[[#This Row],[OrderDate]]),"ddd")</f>
        <v>Sat</v>
      </c>
      <c r="Q4728" s="8" t="str">
        <f>TEXT(MONTH(Sales[[#This Row],[ShipDate]])*29,"mmm")</f>
        <v>Jul</v>
      </c>
      <c r="R4728">
        <v>977</v>
      </c>
      <c r="S4728" t="s">
        <v>1417</v>
      </c>
      <c r="T4728" t="s">
        <v>15</v>
      </c>
      <c r="U4728">
        <v>28027</v>
      </c>
      <c r="V4728" s="1">
        <v>0.2</v>
      </c>
      <c r="W4728">
        <v>0</v>
      </c>
      <c r="X4728">
        <v>5</v>
      </c>
      <c r="Y4728">
        <v>364</v>
      </c>
      <c r="AD4728"/>
    </row>
    <row r="4729" spans="1:30" x14ac:dyDescent="0.25">
      <c r="A4729" t="s">
        <v>40</v>
      </c>
      <c r="B4729" s="2">
        <v>43307</v>
      </c>
      <c r="C4729" s="35">
        <f>YEAR(Sales[[#This Row],[ShipDate]])</f>
        <v>2018</v>
      </c>
      <c r="D4729" t="s">
        <v>36</v>
      </c>
      <c r="E4729" t="s">
        <v>18</v>
      </c>
      <c r="F4729" t="s">
        <v>33</v>
      </c>
      <c r="G4729" t="s">
        <v>25</v>
      </c>
      <c r="H4729" t="s">
        <v>55</v>
      </c>
      <c r="I4729" t="s">
        <v>58</v>
      </c>
      <c r="J4729" t="s">
        <v>13</v>
      </c>
      <c r="K4729" t="s">
        <v>1295</v>
      </c>
      <c r="L4729" t="s">
        <v>17</v>
      </c>
      <c r="N4729" t="str">
        <f>IF(ISBLANK(Sales[[#This Row],[return]]),"No",Sales[[#This Row],[return]])</f>
        <v>No</v>
      </c>
      <c r="O4729" s="2">
        <v>43302</v>
      </c>
      <c r="P4729" s="8" t="str">
        <f>TEXT(DAY(Sales[[#This Row],[OrderDate]]),"ddd")</f>
        <v>Sat</v>
      </c>
      <c r="Q4729" s="8" t="str">
        <f>TEXT(MONTH(Sales[[#This Row],[ShipDate]])*29,"mmm")</f>
        <v>Jul</v>
      </c>
      <c r="R4729">
        <v>203</v>
      </c>
      <c r="S4729" t="s">
        <v>1899</v>
      </c>
      <c r="T4729" t="s">
        <v>15</v>
      </c>
      <c r="U4729">
        <v>28027</v>
      </c>
      <c r="V4729" s="1">
        <v>0.2</v>
      </c>
      <c r="W4729">
        <v>2</v>
      </c>
      <c r="X4729">
        <v>3</v>
      </c>
      <c r="Y4729">
        <v>6</v>
      </c>
      <c r="AD4729"/>
    </row>
    <row r="4730" spans="1:30" x14ac:dyDescent="0.25">
      <c r="A4730" t="s">
        <v>40</v>
      </c>
      <c r="B4730" s="2">
        <v>43357</v>
      </c>
      <c r="C4730" s="35">
        <f>YEAR(Sales[[#This Row],[ShipDate]])</f>
        <v>2018</v>
      </c>
      <c r="D4730" t="s">
        <v>19</v>
      </c>
      <c r="E4730" t="s">
        <v>31</v>
      </c>
      <c r="F4730" t="s">
        <v>43</v>
      </c>
      <c r="G4730" t="s">
        <v>11</v>
      </c>
      <c r="H4730" t="s">
        <v>534</v>
      </c>
      <c r="I4730" t="s">
        <v>233</v>
      </c>
      <c r="J4730" t="s">
        <v>13</v>
      </c>
      <c r="K4730" t="s">
        <v>535</v>
      </c>
      <c r="L4730" t="s">
        <v>30</v>
      </c>
      <c r="N4730" t="str">
        <f>IF(ISBLANK(Sales[[#This Row],[return]]),"No",Sales[[#This Row],[return]])</f>
        <v>No</v>
      </c>
      <c r="O4730" s="2">
        <v>43355</v>
      </c>
      <c r="P4730" s="8" t="str">
        <f>TEXT(DAY(Sales[[#This Row],[OrderDate]]),"ddd")</f>
        <v>Thu</v>
      </c>
      <c r="Q4730" s="8" t="str">
        <f>TEXT(MONTH(Sales[[#This Row],[ShipDate]])*29,"mmm")</f>
        <v>Sep</v>
      </c>
      <c r="R4730">
        <v>393</v>
      </c>
      <c r="S4730" t="s">
        <v>536</v>
      </c>
      <c r="T4730" t="s">
        <v>28</v>
      </c>
      <c r="U4730">
        <v>80004</v>
      </c>
      <c r="V4730" s="1">
        <v>0.2</v>
      </c>
      <c r="W4730">
        <v>4</v>
      </c>
      <c r="X4730">
        <v>4</v>
      </c>
      <c r="Y4730">
        <v>15</v>
      </c>
      <c r="AD4730"/>
    </row>
    <row r="4731" spans="1:30" x14ac:dyDescent="0.25">
      <c r="A4731" t="s">
        <v>40</v>
      </c>
      <c r="B4731" s="2">
        <v>43357</v>
      </c>
      <c r="C4731" s="35">
        <f>YEAR(Sales[[#This Row],[ShipDate]])</f>
        <v>2018</v>
      </c>
      <c r="D4731" t="s">
        <v>19</v>
      </c>
      <c r="E4731" t="s">
        <v>31</v>
      </c>
      <c r="F4731" t="s">
        <v>23</v>
      </c>
      <c r="G4731" t="s">
        <v>11</v>
      </c>
      <c r="H4731" t="s">
        <v>534</v>
      </c>
      <c r="I4731" t="s">
        <v>233</v>
      </c>
      <c r="J4731" t="s">
        <v>13</v>
      </c>
      <c r="K4731" t="s">
        <v>535</v>
      </c>
      <c r="L4731" t="s">
        <v>30</v>
      </c>
      <c r="N4731" t="str">
        <f>IF(ISBLANK(Sales[[#This Row],[return]]),"No",Sales[[#This Row],[return]])</f>
        <v>No</v>
      </c>
      <c r="O4731" s="2">
        <v>43355</v>
      </c>
      <c r="P4731" s="8" t="str">
        <f>TEXT(DAY(Sales[[#This Row],[OrderDate]]),"ddd")</f>
        <v>Thu</v>
      </c>
      <c r="Q4731" s="8" t="str">
        <f>TEXT(MONTH(Sales[[#This Row],[ShipDate]])*29,"mmm")</f>
        <v>Sep</v>
      </c>
      <c r="R4731">
        <v>824</v>
      </c>
      <c r="S4731" t="s">
        <v>537</v>
      </c>
      <c r="T4731" t="s">
        <v>28</v>
      </c>
      <c r="U4731">
        <v>80004</v>
      </c>
      <c r="V4731" s="1">
        <v>0.2</v>
      </c>
      <c r="W4731">
        <v>53</v>
      </c>
      <c r="X4731">
        <v>2</v>
      </c>
      <c r="Y4731">
        <v>467</v>
      </c>
      <c r="AD4731"/>
    </row>
    <row r="4732" spans="1:30" x14ac:dyDescent="0.25">
      <c r="A4732" t="s">
        <v>40</v>
      </c>
      <c r="B4732" s="2">
        <v>43357</v>
      </c>
      <c r="C4732" s="35">
        <f>YEAR(Sales[[#This Row],[ShipDate]])</f>
        <v>2018</v>
      </c>
      <c r="D4732" t="s">
        <v>19</v>
      </c>
      <c r="E4732" t="s">
        <v>31</v>
      </c>
      <c r="F4732" t="s">
        <v>43</v>
      </c>
      <c r="G4732" t="s">
        <v>11</v>
      </c>
      <c r="H4732" t="s">
        <v>534</v>
      </c>
      <c r="I4732" t="s">
        <v>233</v>
      </c>
      <c r="J4732" t="s">
        <v>13</v>
      </c>
      <c r="K4732" t="s">
        <v>535</v>
      </c>
      <c r="L4732" t="s">
        <v>30</v>
      </c>
      <c r="N4732" t="str">
        <f>IF(ISBLANK(Sales[[#This Row],[return]]),"No",Sales[[#This Row],[return]])</f>
        <v>No</v>
      </c>
      <c r="O4732" s="2">
        <v>43355</v>
      </c>
      <c r="P4732" s="8" t="str">
        <f>TEXT(DAY(Sales[[#This Row],[OrderDate]]),"ddd")</f>
        <v>Thu</v>
      </c>
      <c r="Q4732" s="8" t="str">
        <f>TEXT(MONTH(Sales[[#This Row],[ShipDate]])*29,"mmm")</f>
        <v>Sep</v>
      </c>
      <c r="R4732">
        <v>566</v>
      </c>
      <c r="S4732" t="s">
        <v>538</v>
      </c>
      <c r="T4732" t="s">
        <v>28</v>
      </c>
      <c r="U4732">
        <v>80004</v>
      </c>
      <c r="V4732" s="1">
        <v>0.2</v>
      </c>
      <c r="W4732">
        <v>2</v>
      </c>
      <c r="X4732">
        <v>1</v>
      </c>
      <c r="Y4732">
        <v>15</v>
      </c>
      <c r="AD4732"/>
    </row>
    <row r="4733" spans="1:30" x14ac:dyDescent="0.25">
      <c r="A4733" t="s">
        <v>40</v>
      </c>
      <c r="B4733" s="2">
        <v>43357</v>
      </c>
      <c r="C4733" s="35">
        <f>YEAR(Sales[[#This Row],[ShipDate]])</f>
        <v>2018</v>
      </c>
      <c r="D4733" t="s">
        <v>19</v>
      </c>
      <c r="E4733" t="s">
        <v>31</v>
      </c>
      <c r="F4733" t="s">
        <v>33</v>
      </c>
      <c r="G4733" t="s">
        <v>25</v>
      </c>
      <c r="H4733" t="s">
        <v>534</v>
      </c>
      <c r="I4733" t="s">
        <v>233</v>
      </c>
      <c r="J4733" t="s">
        <v>13</v>
      </c>
      <c r="K4733" t="s">
        <v>535</v>
      </c>
      <c r="L4733" t="s">
        <v>30</v>
      </c>
      <c r="N4733" t="str">
        <f>IF(ISBLANK(Sales[[#This Row],[return]]),"No",Sales[[#This Row],[return]])</f>
        <v>No</v>
      </c>
      <c r="O4733" s="2">
        <v>43355</v>
      </c>
      <c r="P4733" s="8" t="str">
        <f>TEXT(DAY(Sales[[#This Row],[OrderDate]]),"ddd")</f>
        <v>Thu</v>
      </c>
      <c r="Q4733" s="8" t="str">
        <f>TEXT(MONTH(Sales[[#This Row],[ShipDate]])*29,"mmm")</f>
        <v>Sep</v>
      </c>
      <c r="R4733">
        <v>219</v>
      </c>
      <c r="S4733" t="s">
        <v>539</v>
      </c>
      <c r="T4733" t="s">
        <v>28</v>
      </c>
      <c r="U4733">
        <v>80004</v>
      </c>
      <c r="V4733" s="1">
        <v>0.2</v>
      </c>
      <c r="W4733">
        <v>2</v>
      </c>
      <c r="X4733">
        <v>3</v>
      </c>
      <c r="Y4733">
        <v>6</v>
      </c>
      <c r="AD4733"/>
    </row>
    <row r="4734" spans="1:30" x14ac:dyDescent="0.25">
      <c r="A4734" t="s">
        <v>24</v>
      </c>
      <c r="B4734" s="2">
        <v>43454</v>
      </c>
      <c r="C4734" s="35">
        <f>YEAR(Sales[[#This Row],[ShipDate]])</f>
        <v>2018</v>
      </c>
      <c r="D4734" t="s">
        <v>36</v>
      </c>
      <c r="E4734" t="s">
        <v>31</v>
      </c>
      <c r="F4734" t="s">
        <v>38</v>
      </c>
      <c r="G4734" t="s">
        <v>11</v>
      </c>
      <c r="H4734" t="s">
        <v>2742</v>
      </c>
      <c r="I4734" t="s">
        <v>32</v>
      </c>
      <c r="J4734" t="s">
        <v>13</v>
      </c>
      <c r="K4734" t="s">
        <v>2743</v>
      </c>
      <c r="L4734" t="s">
        <v>30</v>
      </c>
      <c r="N4734" t="str">
        <f>IF(ISBLANK(Sales[[#This Row],[return]]),"No",Sales[[#This Row],[return]])</f>
        <v>No</v>
      </c>
      <c r="O4734" s="2">
        <v>43447</v>
      </c>
      <c r="P4734" s="8" t="str">
        <f>TEXT(DAY(Sales[[#This Row],[OrderDate]]),"ddd")</f>
        <v>Fri</v>
      </c>
      <c r="Q4734" s="8" t="str">
        <f>TEXT(MONTH(Sales[[#This Row],[ShipDate]])*29,"mmm")</f>
        <v>Dec</v>
      </c>
      <c r="R4734">
        <v>368</v>
      </c>
      <c r="S4734" t="s">
        <v>35</v>
      </c>
      <c r="T4734" t="s">
        <v>28</v>
      </c>
      <c r="U4734">
        <v>90503</v>
      </c>
      <c r="V4734" s="1">
        <v>0.2</v>
      </c>
      <c r="W4734">
        <v>42</v>
      </c>
      <c r="X4734">
        <v>4</v>
      </c>
      <c r="Y4734">
        <v>1114</v>
      </c>
      <c r="AD4734"/>
    </row>
    <row r="4735" spans="1:30" x14ac:dyDescent="0.25">
      <c r="A4735" t="s">
        <v>24</v>
      </c>
      <c r="B4735" s="2">
        <v>43454</v>
      </c>
      <c r="C4735" s="35">
        <f>YEAR(Sales[[#This Row],[ShipDate]])</f>
        <v>2018</v>
      </c>
      <c r="D4735" t="s">
        <v>36</v>
      </c>
      <c r="E4735" t="s">
        <v>31</v>
      </c>
      <c r="F4735" t="s">
        <v>50</v>
      </c>
      <c r="G4735" t="s">
        <v>25</v>
      </c>
      <c r="H4735" t="s">
        <v>2742</v>
      </c>
      <c r="I4735" t="s">
        <v>32</v>
      </c>
      <c r="J4735" t="s">
        <v>13</v>
      </c>
      <c r="K4735" t="s">
        <v>2743</v>
      </c>
      <c r="L4735" t="s">
        <v>30</v>
      </c>
      <c r="N4735" t="str">
        <f>IF(ISBLANK(Sales[[#This Row],[return]]),"No",Sales[[#This Row],[return]])</f>
        <v>No</v>
      </c>
      <c r="O4735" s="2">
        <v>43447</v>
      </c>
      <c r="P4735" s="8" t="str">
        <f>TEXT(DAY(Sales[[#This Row],[OrderDate]]),"ddd")</f>
        <v>Fri</v>
      </c>
      <c r="Q4735" s="8" t="str">
        <f>TEXT(MONTH(Sales[[#This Row],[ShipDate]])*29,"mmm")</f>
        <v>Dec</v>
      </c>
      <c r="R4735">
        <v>54</v>
      </c>
      <c r="S4735" t="s">
        <v>3250</v>
      </c>
      <c r="T4735" t="s">
        <v>28</v>
      </c>
      <c r="U4735">
        <v>90503</v>
      </c>
      <c r="V4735" s="1">
        <v>0.2</v>
      </c>
      <c r="W4735">
        <v>2</v>
      </c>
      <c r="X4735">
        <v>2</v>
      </c>
      <c r="Y4735">
        <v>6</v>
      </c>
      <c r="AD4735"/>
    </row>
    <row r="4736" spans="1:30" x14ac:dyDescent="0.25">
      <c r="A4736" t="s">
        <v>10</v>
      </c>
      <c r="B4736" s="2">
        <v>43442</v>
      </c>
      <c r="C4736" s="35">
        <f>YEAR(Sales[[#This Row],[ShipDate]])</f>
        <v>2018</v>
      </c>
      <c r="D4736" t="s">
        <v>36</v>
      </c>
      <c r="E4736" t="s">
        <v>31</v>
      </c>
      <c r="F4736" t="s">
        <v>99</v>
      </c>
      <c r="G4736" t="s">
        <v>46</v>
      </c>
      <c r="H4736" t="s">
        <v>1236</v>
      </c>
      <c r="I4736" t="s">
        <v>233</v>
      </c>
      <c r="J4736" t="s">
        <v>13</v>
      </c>
      <c r="K4736" t="s">
        <v>523</v>
      </c>
      <c r="L4736" t="s">
        <v>30</v>
      </c>
      <c r="N4736" t="str">
        <f>IF(ISBLANK(Sales[[#This Row],[return]]),"No",Sales[[#This Row],[return]])</f>
        <v>No</v>
      </c>
      <c r="O4736" s="2">
        <v>43436</v>
      </c>
      <c r="P4736" s="8" t="str">
        <f>TEXT(DAY(Sales[[#This Row],[OrderDate]]),"ddd")</f>
        <v>Mon</v>
      </c>
      <c r="Q4736" s="8" t="str">
        <f>TEXT(MONTH(Sales[[#This Row],[ShipDate]])*29,"mmm")</f>
        <v>Dec</v>
      </c>
      <c r="R4736">
        <v>1615</v>
      </c>
      <c r="S4736" t="s">
        <v>2490</v>
      </c>
      <c r="T4736" t="s">
        <v>28</v>
      </c>
      <c r="U4736">
        <v>80501</v>
      </c>
      <c r="V4736" s="1">
        <v>0.2</v>
      </c>
      <c r="W4736">
        <v>-6</v>
      </c>
      <c r="X4736">
        <v>3</v>
      </c>
      <c r="Y4736">
        <v>166</v>
      </c>
      <c r="AD4736"/>
    </row>
    <row r="4737" spans="1:30" x14ac:dyDescent="0.25">
      <c r="A4737" t="s">
        <v>10</v>
      </c>
      <c r="B4737" s="2">
        <v>43408</v>
      </c>
      <c r="C4737" s="35">
        <f>YEAR(Sales[[#This Row],[ShipDate]])</f>
        <v>2018</v>
      </c>
      <c r="D4737" t="s">
        <v>607</v>
      </c>
      <c r="E4737" t="s">
        <v>18</v>
      </c>
      <c r="F4737" t="s">
        <v>150</v>
      </c>
      <c r="G4737" t="s">
        <v>25</v>
      </c>
      <c r="H4737" t="s">
        <v>684</v>
      </c>
      <c r="I4737" t="s">
        <v>20</v>
      </c>
      <c r="J4737" t="s">
        <v>13</v>
      </c>
      <c r="K4737" t="s">
        <v>472</v>
      </c>
      <c r="L4737" t="s">
        <v>17</v>
      </c>
      <c r="N4737" t="str">
        <f>IF(ISBLANK(Sales[[#This Row],[return]]),"No",Sales[[#This Row],[return]])</f>
        <v>No</v>
      </c>
      <c r="O4737" s="2">
        <v>43408</v>
      </c>
      <c r="P4737" s="8" t="str">
        <f>TEXT(DAY(Sales[[#This Row],[OrderDate]]),"ddd")</f>
        <v>Wed</v>
      </c>
      <c r="Q4737" s="8" t="str">
        <f>TEXT(MONTH(Sales[[#This Row],[ShipDate]])*29,"mmm")</f>
        <v>Nov</v>
      </c>
      <c r="R4737">
        <v>1219</v>
      </c>
      <c r="S4737" t="s">
        <v>251</v>
      </c>
      <c r="T4737" t="s">
        <v>15</v>
      </c>
      <c r="U4737">
        <v>40214</v>
      </c>
      <c r="V4737" s="1">
        <v>0</v>
      </c>
      <c r="W4737">
        <v>5</v>
      </c>
      <c r="X4737">
        <v>3</v>
      </c>
      <c r="Y4737">
        <v>11</v>
      </c>
      <c r="AD4737"/>
    </row>
    <row r="4738" spans="1:30" x14ac:dyDescent="0.25">
      <c r="A4738" t="s">
        <v>40</v>
      </c>
      <c r="B4738" s="2">
        <v>43373</v>
      </c>
      <c r="C4738" s="35">
        <f>YEAR(Sales[[#This Row],[ShipDate]])</f>
        <v>2018</v>
      </c>
      <c r="D4738" t="s">
        <v>36</v>
      </c>
      <c r="E4738" t="s">
        <v>31</v>
      </c>
      <c r="F4738" t="s">
        <v>23</v>
      </c>
      <c r="G4738" t="s">
        <v>11</v>
      </c>
      <c r="H4738" t="s">
        <v>107</v>
      </c>
      <c r="I4738" t="s">
        <v>70</v>
      </c>
      <c r="J4738" t="s">
        <v>13</v>
      </c>
      <c r="K4738" t="s">
        <v>2692</v>
      </c>
      <c r="L4738" t="s">
        <v>68</v>
      </c>
      <c r="N4738" t="str">
        <f>IF(ISBLANK(Sales[[#This Row],[return]]),"No",Sales[[#This Row],[return]])</f>
        <v>No</v>
      </c>
      <c r="O4738" s="2">
        <v>43369</v>
      </c>
      <c r="P4738" s="8" t="str">
        <f>TEXT(DAY(Sales[[#This Row],[OrderDate]]),"ddd")</f>
        <v>Thu</v>
      </c>
      <c r="Q4738" s="8" t="str">
        <f>TEXT(MONTH(Sales[[#This Row],[ShipDate]])*29,"mmm")</f>
        <v>Sep</v>
      </c>
      <c r="R4738">
        <v>807</v>
      </c>
      <c r="S4738" t="s">
        <v>3093</v>
      </c>
      <c r="T4738" t="s">
        <v>66</v>
      </c>
      <c r="U4738">
        <v>77041</v>
      </c>
      <c r="V4738" s="1">
        <v>0.3</v>
      </c>
      <c r="W4738">
        <v>-136</v>
      </c>
      <c r="X4738">
        <v>5</v>
      </c>
      <c r="Y4738">
        <v>455</v>
      </c>
      <c r="AD4738"/>
    </row>
    <row r="4739" spans="1:30" x14ac:dyDescent="0.25">
      <c r="A4739" t="s">
        <v>40</v>
      </c>
      <c r="B4739" s="2">
        <v>43373</v>
      </c>
      <c r="C4739" s="35">
        <f>YEAR(Sales[[#This Row],[ShipDate]])</f>
        <v>2018</v>
      </c>
      <c r="D4739" t="s">
        <v>36</v>
      </c>
      <c r="E4739" t="s">
        <v>31</v>
      </c>
      <c r="F4739" t="s">
        <v>52</v>
      </c>
      <c r="G4739" t="s">
        <v>25</v>
      </c>
      <c r="H4739" t="s">
        <v>107</v>
      </c>
      <c r="I4739" t="s">
        <v>70</v>
      </c>
      <c r="J4739" t="s">
        <v>13</v>
      </c>
      <c r="K4739" t="s">
        <v>2692</v>
      </c>
      <c r="L4739" t="s">
        <v>68</v>
      </c>
      <c r="N4739" t="str">
        <f>IF(ISBLANK(Sales[[#This Row],[return]]),"No",Sales[[#This Row],[return]])</f>
        <v>No</v>
      </c>
      <c r="O4739" s="2">
        <v>43369</v>
      </c>
      <c r="P4739" s="8" t="str">
        <f>TEXT(DAY(Sales[[#This Row],[OrderDate]]),"ddd")</f>
        <v>Thu</v>
      </c>
      <c r="Q4739" s="8" t="str">
        <f>TEXT(MONTH(Sales[[#This Row],[ShipDate]])*29,"mmm")</f>
        <v>Sep</v>
      </c>
      <c r="R4739">
        <v>857</v>
      </c>
      <c r="S4739" t="s">
        <v>1683</v>
      </c>
      <c r="T4739" t="s">
        <v>66</v>
      </c>
      <c r="U4739">
        <v>77041</v>
      </c>
      <c r="V4739" s="1">
        <v>0.8</v>
      </c>
      <c r="W4739">
        <v>-251</v>
      </c>
      <c r="X4739">
        <v>2</v>
      </c>
      <c r="Y4739">
        <v>93</v>
      </c>
      <c r="AD4739"/>
    </row>
    <row r="4740" spans="1:30" x14ac:dyDescent="0.25">
      <c r="A4740" t="s">
        <v>10</v>
      </c>
      <c r="B4740" s="2">
        <v>43409</v>
      </c>
      <c r="C4740" s="35">
        <f>YEAR(Sales[[#This Row],[ShipDate]])</f>
        <v>2018</v>
      </c>
      <c r="D4740" t="s">
        <v>607</v>
      </c>
      <c r="E4740" t="s">
        <v>18</v>
      </c>
      <c r="F4740" t="s">
        <v>33</v>
      </c>
      <c r="G4740" t="s">
        <v>25</v>
      </c>
      <c r="H4740" t="s">
        <v>904</v>
      </c>
      <c r="I4740" t="s">
        <v>70</v>
      </c>
      <c r="J4740" t="s">
        <v>13</v>
      </c>
      <c r="K4740" t="s">
        <v>1324</v>
      </c>
      <c r="L4740" t="s">
        <v>68</v>
      </c>
      <c r="N4740" t="str">
        <f>IF(ISBLANK(Sales[[#This Row],[return]]),"No",Sales[[#This Row],[return]])</f>
        <v>No</v>
      </c>
      <c r="O4740" s="2">
        <v>43409</v>
      </c>
      <c r="P4740" s="8" t="str">
        <f>TEXT(DAY(Sales[[#This Row],[OrderDate]]),"ddd")</f>
        <v>Thu</v>
      </c>
      <c r="Q4740" s="8" t="str">
        <f>TEXT(MONTH(Sales[[#This Row],[ShipDate]])*29,"mmm")</f>
        <v>Nov</v>
      </c>
      <c r="R4740">
        <v>199</v>
      </c>
      <c r="S4740" t="s">
        <v>1018</v>
      </c>
      <c r="T4740" t="s">
        <v>66</v>
      </c>
      <c r="U4740">
        <v>78041</v>
      </c>
      <c r="V4740" s="1">
        <v>0.2</v>
      </c>
      <c r="W4740">
        <v>4</v>
      </c>
      <c r="X4740">
        <v>1</v>
      </c>
      <c r="Y4740">
        <v>12</v>
      </c>
      <c r="AD4740"/>
    </row>
    <row r="4741" spans="1:30" x14ac:dyDescent="0.25">
      <c r="A4741" t="s">
        <v>24</v>
      </c>
      <c r="B4741" s="2">
        <v>43356</v>
      </c>
      <c r="C4741" s="35">
        <f>YEAR(Sales[[#This Row],[ShipDate]])</f>
        <v>2018</v>
      </c>
      <c r="D4741" t="s">
        <v>113</v>
      </c>
      <c r="E4741" t="s">
        <v>31</v>
      </c>
      <c r="F4741" t="s">
        <v>45</v>
      </c>
      <c r="G4741" t="s">
        <v>25</v>
      </c>
      <c r="H4741" t="s">
        <v>271</v>
      </c>
      <c r="I4741" t="s">
        <v>169</v>
      </c>
      <c r="J4741" t="s">
        <v>13</v>
      </c>
      <c r="K4741" t="s">
        <v>118</v>
      </c>
      <c r="L4741" t="s">
        <v>30</v>
      </c>
      <c r="N4741" t="str">
        <f>IF(ISBLANK(Sales[[#This Row],[return]]),"No",Sales[[#This Row],[return]])</f>
        <v>No</v>
      </c>
      <c r="O4741" s="2">
        <v>43354</v>
      </c>
      <c r="P4741" s="8" t="str">
        <f>TEXT(DAY(Sales[[#This Row],[OrderDate]]),"ddd")</f>
        <v>Wed</v>
      </c>
      <c r="Q4741" s="8" t="str">
        <f>TEXT(MONTH(Sales[[#This Row],[ShipDate]])*29,"mmm")</f>
        <v>Sep</v>
      </c>
      <c r="R4741">
        <v>474</v>
      </c>
      <c r="S4741" t="s">
        <v>1934</v>
      </c>
      <c r="T4741" t="s">
        <v>28</v>
      </c>
      <c r="U4741">
        <v>85023</v>
      </c>
      <c r="V4741" s="1">
        <v>0.2</v>
      </c>
      <c r="W4741">
        <v>1</v>
      </c>
      <c r="X4741">
        <v>2</v>
      </c>
      <c r="Y4741">
        <v>3</v>
      </c>
      <c r="AD4741"/>
    </row>
    <row r="4742" spans="1:30" x14ac:dyDescent="0.25">
      <c r="A4742" t="s">
        <v>24</v>
      </c>
      <c r="B4742" s="2">
        <v>43356</v>
      </c>
      <c r="C4742" s="35">
        <f>YEAR(Sales[[#This Row],[ShipDate]])</f>
        <v>2018</v>
      </c>
      <c r="D4742" t="s">
        <v>113</v>
      </c>
      <c r="E4742" t="s">
        <v>31</v>
      </c>
      <c r="F4742" t="s">
        <v>59</v>
      </c>
      <c r="G4742" t="s">
        <v>25</v>
      </c>
      <c r="H4742" t="s">
        <v>271</v>
      </c>
      <c r="I4742" t="s">
        <v>169</v>
      </c>
      <c r="J4742" t="s">
        <v>13</v>
      </c>
      <c r="K4742" t="s">
        <v>118</v>
      </c>
      <c r="L4742" t="s">
        <v>30</v>
      </c>
      <c r="N4742" t="str">
        <f>IF(ISBLANK(Sales[[#This Row],[return]]),"No",Sales[[#This Row],[return]])</f>
        <v>No</v>
      </c>
      <c r="O4742" s="2">
        <v>43354</v>
      </c>
      <c r="P4742" s="8" t="str">
        <f>TEXT(DAY(Sales[[#This Row],[OrderDate]]),"ddd")</f>
        <v>Wed</v>
      </c>
      <c r="Q4742" s="8" t="str">
        <f>TEXT(MONTH(Sales[[#This Row],[ShipDate]])*29,"mmm")</f>
        <v>Sep</v>
      </c>
      <c r="R4742">
        <v>780</v>
      </c>
      <c r="S4742" t="s">
        <v>814</v>
      </c>
      <c r="T4742" t="s">
        <v>28</v>
      </c>
      <c r="U4742">
        <v>85023</v>
      </c>
      <c r="V4742" s="1">
        <v>0.2</v>
      </c>
      <c r="W4742">
        <v>3</v>
      </c>
      <c r="X4742">
        <v>2</v>
      </c>
      <c r="Y4742">
        <v>10</v>
      </c>
      <c r="AD4742"/>
    </row>
    <row r="4743" spans="1:30" x14ac:dyDescent="0.25">
      <c r="A4743" t="s">
        <v>24</v>
      </c>
      <c r="B4743" s="2">
        <v>43356</v>
      </c>
      <c r="C4743" s="35">
        <f>YEAR(Sales[[#This Row],[ShipDate]])</f>
        <v>2018</v>
      </c>
      <c r="D4743" t="s">
        <v>113</v>
      </c>
      <c r="E4743" t="s">
        <v>31</v>
      </c>
      <c r="F4743" t="s">
        <v>59</v>
      </c>
      <c r="G4743" t="s">
        <v>25</v>
      </c>
      <c r="H4743" t="s">
        <v>271</v>
      </c>
      <c r="I4743" t="s">
        <v>169</v>
      </c>
      <c r="J4743" t="s">
        <v>13</v>
      </c>
      <c r="K4743" t="s">
        <v>118</v>
      </c>
      <c r="L4743" t="s">
        <v>30</v>
      </c>
      <c r="N4743" t="str">
        <f>IF(ISBLANK(Sales[[#This Row],[return]]),"No",Sales[[#This Row],[return]])</f>
        <v>No</v>
      </c>
      <c r="O4743" s="2">
        <v>43354</v>
      </c>
      <c r="P4743" s="8" t="str">
        <f>TEXT(DAY(Sales[[#This Row],[OrderDate]]),"ddd")</f>
        <v>Wed</v>
      </c>
      <c r="Q4743" s="8" t="str">
        <f>TEXT(MONTH(Sales[[#This Row],[ShipDate]])*29,"mmm")</f>
        <v>Sep</v>
      </c>
      <c r="R4743">
        <v>1774</v>
      </c>
      <c r="S4743" t="s">
        <v>2316</v>
      </c>
      <c r="T4743" t="s">
        <v>28</v>
      </c>
      <c r="U4743">
        <v>85023</v>
      </c>
      <c r="V4743" s="1">
        <v>0.2</v>
      </c>
      <c r="W4743">
        <v>7</v>
      </c>
      <c r="X4743">
        <v>4</v>
      </c>
      <c r="Y4743">
        <v>21</v>
      </c>
      <c r="AD4743"/>
    </row>
    <row r="4744" spans="1:30" x14ac:dyDescent="0.25">
      <c r="A4744" t="s">
        <v>24</v>
      </c>
      <c r="B4744" s="2">
        <v>43447</v>
      </c>
      <c r="C4744" s="35">
        <f>YEAR(Sales[[#This Row],[ShipDate]])</f>
        <v>2018</v>
      </c>
      <c r="D4744" t="s">
        <v>113</v>
      </c>
      <c r="E4744" t="s">
        <v>69</v>
      </c>
      <c r="F4744" t="s">
        <v>23</v>
      </c>
      <c r="G4744" t="s">
        <v>11</v>
      </c>
      <c r="H4744" t="s">
        <v>213</v>
      </c>
      <c r="I4744" t="s">
        <v>216</v>
      </c>
      <c r="J4744" t="s">
        <v>13</v>
      </c>
      <c r="K4744" t="s">
        <v>2923</v>
      </c>
      <c r="L4744" t="s">
        <v>30</v>
      </c>
      <c r="N4744" t="str">
        <f>IF(ISBLANK(Sales[[#This Row],[return]]),"No",Sales[[#This Row],[return]])</f>
        <v>No</v>
      </c>
      <c r="O4744" s="2">
        <v>43445</v>
      </c>
      <c r="P4744" s="8" t="str">
        <f>TEXT(DAY(Sales[[#This Row],[OrderDate]]),"ddd")</f>
        <v>Wed</v>
      </c>
      <c r="Q4744" s="8" t="str">
        <f>TEXT(MONTH(Sales[[#This Row],[ShipDate]])*29,"mmm")</f>
        <v>Dec</v>
      </c>
      <c r="R4744">
        <v>753</v>
      </c>
      <c r="S4744" t="s">
        <v>3090</v>
      </c>
      <c r="T4744" t="s">
        <v>28</v>
      </c>
      <c r="U4744">
        <v>97206</v>
      </c>
      <c r="V4744" s="1">
        <v>0.2</v>
      </c>
      <c r="W4744">
        <v>25</v>
      </c>
      <c r="X4744">
        <v>5</v>
      </c>
      <c r="Y4744">
        <v>404</v>
      </c>
      <c r="AD4744"/>
    </row>
    <row r="4745" spans="1:30" x14ac:dyDescent="0.25">
      <c r="A4745" t="s">
        <v>40</v>
      </c>
      <c r="B4745" s="2">
        <v>43247</v>
      </c>
      <c r="C4745" s="35">
        <f>YEAR(Sales[[#This Row],[ShipDate]])</f>
        <v>2018</v>
      </c>
      <c r="D4745" t="s">
        <v>36</v>
      </c>
      <c r="E4745" t="s">
        <v>18</v>
      </c>
      <c r="F4745" t="s">
        <v>59</v>
      </c>
      <c r="G4745" t="s">
        <v>25</v>
      </c>
      <c r="H4745" t="s">
        <v>88</v>
      </c>
      <c r="I4745" t="s">
        <v>93</v>
      </c>
      <c r="J4745" t="s">
        <v>13</v>
      </c>
      <c r="K4745" t="s">
        <v>1388</v>
      </c>
      <c r="L4745" t="s">
        <v>92</v>
      </c>
      <c r="N4745" t="str">
        <f>IF(ISBLANK(Sales[[#This Row],[return]]),"No",Sales[[#This Row],[return]])</f>
        <v>No</v>
      </c>
      <c r="O4745" s="2">
        <v>43243</v>
      </c>
      <c r="P4745" s="8" t="str">
        <f>TEXT(DAY(Sales[[#This Row],[OrderDate]]),"ddd")</f>
        <v>Mon</v>
      </c>
      <c r="Q4745" s="8" t="str">
        <f>TEXT(MONTH(Sales[[#This Row],[ShipDate]])*29,"mmm")</f>
        <v>May</v>
      </c>
      <c r="R4745">
        <v>1829</v>
      </c>
      <c r="S4745" t="s">
        <v>1846</v>
      </c>
      <c r="T4745" t="s">
        <v>90</v>
      </c>
      <c r="U4745">
        <v>19120</v>
      </c>
      <c r="V4745" s="1">
        <v>0.2</v>
      </c>
      <c r="W4745">
        <v>4</v>
      </c>
      <c r="X4745">
        <v>2</v>
      </c>
      <c r="Y4745">
        <v>10</v>
      </c>
      <c r="AD4745"/>
    </row>
    <row r="4746" spans="1:30" x14ac:dyDescent="0.25">
      <c r="A4746" t="s">
        <v>40</v>
      </c>
      <c r="B4746" s="2">
        <v>43247</v>
      </c>
      <c r="C4746" s="35">
        <f>YEAR(Sales[[#This Row],[ShipDate]])</f>
        <v>2018</v>
      </c>
      <c r="D4746" t="s">
        <v>36</v>
      </c>
      <c r="E4746" t="s">
        <v>18</v>
      </c>
      <c r="F4746" t="s">
        <v>50</v>
      </c>
      <c r="G4746" t="s">
        <v>25</v>
      </c>
      <c r="H4746" t="s">
        <v>88</v>
      </c>
      <c r="I4746" t="s">
        <v>93</v>
      </c>
      <c r="J4746" t="s">
        <v>13</v>
      </c>
      <c r="K4746" t="s">
        <v>1388</v>
      </c>
      <c r="L4746" t="s">
        <v>92</v>
      </c>
      <c r="N4746" t="str">
        <f>IF(ISBLANK(Sales[[#This Row],[return]]),"No",Sales[[#This Row],[return]])</f>
        <v>No</v>
      </c>
      <c r="O4746" s="2">
        <v>43243</v>
      </c>
      <c r="P4746" s="8" t="str">
        <f>TEXT(DAY(Sales[[#This Row],[OrderDate]]),"ddd")</f>
        <v>Mon</v>
      </c>
      <c r="Q4746" s="8" t="str">
        <f>TEXT(MONTH(Sales[[#This Row],[ShipDate]])*29,"mmm")</f>
        <v>May</v>
      </c>
      <c r="R4746">
        <v>258</v>
      </c>
      <c r="S4746" t="s">
        <v>2221</v>
      </c>
      <c r="T4746" t="s">
        <v>90</v>
      </c>
      <c r="U4746">
        <v>19120</v>
      </c>
      <c r="V4746" s="1">
        <v>0.7</v>
      </c>
      <c r="W4746">
        <v>-4</v>
      </c>
      <c r="X4746">
        <v>1</v>
      </c>
      <c r="Y4746">
        <v>6</v>
      </c>
      <c r="AD4746"/>
    </row>
    <row r="4747" spans="1:30" x14ac:dyDescent="0.25">
      <c r="A4747" t="s">
        <v>40</v>
      </c>
      <c r="B4747" s="2">
        <v>43247</v>
      </c>
      <c r="C4747" s="35">
        <f>YEAR(Sales[[#This Row],[ShipDate]])</f>
        <v>2018</v>
      </c>
      <c r="D4747" t="s">
        <v>36</v>
      </c>
      <c r="E4747" t="s">
        <v>18</v>
      </c>
      <c r="F4747" t="s">
        <v>48</v>
      </c>
      <c r="G4747" t="s">
        <v>46</v>
      </c>
      <c r="H4747" t="s">
        <v>88</v>
      </c>
      <c r="I4747" t="s">
        <v>93</v>
      </c>
      <c r="J4747" t="s">
        <v>13</v>
      </c>
      <c r="K4747" t="s">
        <v>1388</v>
      </c>
      <c r="L4747" t="s">
        <v>92</v>
      </c>
      <c r="N4747" t="str">
        <f>IF(ISBLANK(Sales[[#This Row],[return]]),"No",Sales[[#This Row],[return]])</f>
        <v>No</v>
      </c>
      <c r="O4747" s="2">
        <v>43243</v>
      </c>
      <c r="P4747" s="8" t="str">
        <f>TEXT(DAY(Sales[[#This Row],[OrderDate]]),"ddd")</f>
        <v>Mon</v>
      </c>
      <c r="Q4747" s="8" t="str">
        <f>TEXT(MONTH(Sales[[#This Row],[ShipDate]])*29,"mmm")</f>
        <v>May</v>
      </c>
      <c r="R4747">
        <v>174</v>
      </c>
      <c r="S4747" t="s">
        <v>2539</v>
      </c>
      <c r="T4747" t="s">
        <v>90</v>
      </c>
      <c r="U4747">
        <v>19120</v>
      </c>
      <c r="V4747" s="1">
        <v>0.4</v>
      </c>
      <c r="W4747">
        <v>-24</v>
      </c>
      <c r="X4747">
        <v>3</v>
      </c>
      <c r="Y4747">
        <v>122</v>
      </c>
      <c r="AD4747"/>
    </row>
    <row r="4748" spans="1:30" x14ac:dyDescent="0.25">
      <c r="A4748" t="s">
        <v>40</v>
      </c>
      <c r="B4748" s="2">
        <v>43247</v>
      </c>
      <c r="C4748" s="35">
        <f>YEAR(Sales[[#This Row],[ShipDate]])</f>
        <v>2018</v>
      </c>
      <c r="D4748" t="s">
        <v>36</v>
      </c>
      <c r="E4748" t="s">
        <v>18</v>
      </c>
      <c r="F4748" t="s">
        <v>574</v>
      </c>
      <c r="G4748" t="s">
        <v>46</v>
      </c>
      <c r="H4748" t="s">
        <v>88</v>
      </c>
      <c r="I4748" t="s">
        <v>93</v>
      </c>
      <c r="J4748" t="s">
        <v>13</v>
      </c>
      <c r="K4748" t="s">
        <v>1388</v>
      </c>
      <c r="L4748" t="s">
        <v>92</v>
      </c>
      <c r="N4748" t="str">
        <f>IF(ISBLANK(Sales[[#This Row],[return]]),"No",Sales[[#This Row],[return]])</f>
        <v>No</v>
      </c>
      <c r="O4748" s="2">
        <v>43243</v>
      </c>
      <c r="P4748" s="8" t="str">
        <f>TEXT(DAY(Sales[[#This Row],[OrderDate]]),"ddd")</f>
        <v>Mon</v>
      </c>
      <c r="Q4748" s="8" t="str">
        <f>TEXT(MONTH(Sales[[#This Row],[ShipDate]])*29,"mmm")</f>
        <v>May</v>
      </c>
      <c r="R4748">
        <v>399</v>
      </c>
      <c r="S4748" t="s">
        <v>2521</v>
      </c>
      <c r="T4748" t="s">
        <v>90</v>
      </c>
      <c r="U4748">
        <v>19120</v>
      </c>
      <c r="V4748" s="1">
        <v>0.4</v>
      </c>
      <c r="W4748">
        <v>1120</v>
      </c>
      <c r="X4748">
        <v>4</v>
      </c>
      <c r="Y4748">
        <v>8400</v>
      </c>
      <c r="AD4748"/>
    </row>
    <row r="4749" spans="1:30" x14ac:dyDescent="0.25">
      <c r="A4749" t="s">
        <v>24</v>
      </c>
      <c r="B4749" s="2">
        <v>43441</v>
      </c>
      <c r="C4749" s="35">
        <f>YEAR(Sales[[#This Row],[ShipDate]])</f>
        <v>2018</v>
      </c>
      <c r="D4749" t="s">
        <v>113</v>
      </c>
      <c r="E4749" t="s">
        <v>31</v>
      </c>
      <c r="F4749" t="s">
        <v>21</v>
      </c>
      <c r="G4749" t="s">
        <v>11</v>
      </c>
      <c r="H4749" t="s">
        <v>304</v>
      </c>
      <c r="I4749" t="s">
        <v>585</v>
      </c>
      <c r="J4749" t="s">
        <v>13</v>
      </c>
      <c r="K4749" t="s">
        <v>2591</v>
      </c>
      <c r="L4749" t="s">
        <v>92</v>
      </c>
      <c r="N4749" t="str">
        <f>IF(ISBLANK(Sales[[#This Row],[return]]),"No",Sales[[#This Row],[return]])</f>
        <v>No</v>
      </c>
      <c r="O4749" s="2">
        <v>43439</v>
      </c>
      <c r="P4749" s="8" t="str">
        <f>TEXT(DAY(Sales[[#This Row],[OrderDate]]),"ddd")</f>
        <v>Thu</v>
      </c>
      <c r="Q4749" s="8" t="str">
        <f>TEXT(MONTH(Sales[[#This Row],[ShipDate]])*29,"mmm")</f>
        <v>Dec</v>
      </c>
      <c r="R4749">
        <v>1228</v>
      </c>
      <c r="S4749" t="s">
        <v>3126</v>
      </c>
      <c r="T4749" t="s">
        <v>90</v>
      </c>
      <c r="U4749">
        <v>2038</v>
      </c>
      <c r="V4749" s="1">
        <v>0</v>
      </c>
      <c r="W4749">
        <v>20</v>
      </c>
      <c r="X4749">
        <v>1</v>
      </c>
      <c r="Y4749">
        <v>82</v>
      </c>
      <c r="AD4749"/>
    </row>
    <row r="4750" spans="1:30" x14ac:dyDescent="0.25">
      <c r="A4750" t="s">
        <v>40</v>
      </c>
      <c r="B4750" s="2">
        <v>43437</v>
      </c>
      <c r="C4750" s="35">
        <f>YEAR(Sales[[#This Row],[ShipDate]])</f>
        <v>2018</v>
      </c>
      <c r="D4750" t="s">
        <v>19</v>
      </c>
      <c r="E4750" t="s">
        <v>31</v>
      </c>
      <c r="F4750" t="s">
        <v>290</v>
      </c>
      <c r="G4750" t="s">
        <v>25</v>
      </c>
      <c r="H4750" t="s">
        <v>680</v>
      </c>
      <c r="I4750" t="s">
        <v>174</v>
      </c>
      <c r="J4750" t="s">
        <v>13</v>
      </c>
      <c r="K4750" t="s">
        <v>291</v>
      </c>
      <c r="L4750" t="s">
        <v>17</v>
      </c>
      <c r="N4750" t="str">
        <f>IF(ISBLANK(Sales[[#This Row],[return]]),"No",Sales[[#This Row],[return]])</f>
        <v>No</v>
      </c>
      <c r="O4750" s="2">
        <v>43435</v>
      </c>
      <c r="P4750" s="8" t="str">
        <f>TEXT(DAY(Sales[[#This Row],[OrderDate]]),"ddd")</f>
        <v>Sun</v>
      </c>
      <c r="Q4750" s="8" t="str">
        <f>TEXT(MONTH(Sales[[#This Row],[ShipDate]])*29,"mmm")</f>
        <v>Dec</v>
      </c>
      <c r="R4750">
        <v>86</v>
      </c>
      <c r="S4750" t="s">
        <v>1046</v>
      </c>
      <c r="T4750" t="s">
        <v>15</v>
      </c>
      <c r="U4750">
        <v>23223</v>
      </c>
      <c r="V4750" s="1">
        <v>0</v>
      </c>
      <c r="W4750">
        <v>12</v>
      </c>
      <c r="X4750">
        <v>5</v>
      </c>
      <c r="Y4750">
        <v>41</v>
      </c>
      <c r="AD4750"/>
    </row>
    <row r="4751" spans="1:30" x14ac:dyDescent="0.25">
      <c r="A4751" t="s">
        <v>40</v>
      </c>
      <c r="B4751" s="2">
        <v>43437</v>
      </c>
      <c r="C4751" s="35">
        <f>YEAR(Sales[[#This Row],[ShipDate]])</f>
        <v>2018</v>
      </c>
      <c r="D4751" t="s">
        <v>19</v>
      </c>
      <c r="E4751" t="s">
        <v>31</v>
      </c>
      <c r="F4751" t="s">
        <v>52</v>
      </c>
      <c r="G4751" t="s">
        <v>25</v>
      </c>
      <c r="H4751" t="s">
        <v>680</v>
      </c>
      <c r="I4751" t="s">
        <v>174</v>
      </c>
      <c r="J4751" t="s">
        <v>13</v>
      </c>
      <c r="K4751" t="s">
        <v>291</v>
      </c>
      <c r="L4751" t="s">
        <v>17</v>
      </c>
      <c r="N4751" t="str">
        <f>IF(ISBLANK(Sales[[#This Row],[return]]),"No",Sales[[#This Row],[return]])</f>
        <v>No</v>
      </c>
      <c r="O4751" s="2">
        <v>43435</v>
      </c>
      <c r="P4751" s="8" t="str">
        <f>TEXT(DAY(Sales[[#This Row],[OrderDate]]),"ddd")</f>
        <v>Sun</v>
      </c>
      <c r="Q4751" s="8" t="str">
        <f>TEXT(MONTH(Sales[[#This Row],[ShipDate]])*29,"mmm")</f>
        <v>Dec</v>
      </c>
      <c r="R4751">
        <v>852</v>
      </c>
      <c r="S4751" t="s">
        <v>3099</v>
      </c>
      <c r="T4751" t="s">
        <v>15</v>
      </c>
      <c r="U4751">
        <v>23223</v>
      </c>
      <c r="V4751" s="1">
        <v>0</v>
      </c>
      <c r="W4751">
        <v>695</v>
      </c>
      <c r="X4751">
        <v>7</v>
      </c>
      <c r="Y4751">
        <v>2105</v>
      </c>
      <c r="AD4751"/>
    </row>
    <row r="4752" spans="1:30" x14ac:dyDescent="0.25">
      <c r="A4752" t="s">
        <v>40</v>
      </c>
      <c r="B4752" s="2">
        <v>43328</v>
      </c>
      <c r="C4752" s="35">
        <f>YEAR(Sales[[#This Row],[ShipDate]])</f>
        <v>2018</v>
      </c>
      <c r="D4752" t="s">
        <v>36</v>
      </c>
      <c r="E4752" t="s">
        <v>69</v>
      </c>
      <c r="F4752" t="s">
        <v>23</v>
      </c>
      <c r="G4752" t="s">
        <v>11</v>
      </c>
      <c r="H4752" t="s">
        <v>146</v>
      </c>
      <c r="I4752" t="s">
        <v>149</v>
      </c>
      <c r="J4752" t="s">
        <v>13</v>
      </c>
      <c r="K4752" t="s">
        <v>2920</v>
      </c>
      <c r="L4752" t="s">
        <v>92</v>
      </c>
      <c r="N4752" t="str">
        <f>IF(ISBLANK(Sales[[#This Row],[return]]),"No",Sales[[#This Row],[return]])</f>
        <v>No</v>
      </c>
      <c r="O4752" s="2">
        <v>43324</v>
      </c>
      <c r="P4752" s="8" t="str">
        <f>TEXT(DAY(Sales[[#This Row],[OrderDate]]),"ddd")</f>
        <v>Thu</v>
      </c>
      <c r="Q4752" s="8" t="str">
        <f>TEXT(MONTH(Sales[[#This Row],[ShipDate]])*29,"mmm")</f>
        <v>Aug</v>
      </c>
      <c r="R4752">
        <v>754</v>
      </c>
      <c r="S4752" t="s">
        <v>735</v>
      </c>
      <c r="T4752" t="s">
        <v>90</v>
      </c>
      <c r="U4752">
        <v>10011</v>
      </c>
      <c r="V4752" s="1">
        <v>0.1</v>
      </c>
      <c r="W4752">
        <v>-8</v>
      </c>
      <c r="X4752">
        <v>2</v>
      </c>
      <c r="Y4752">
        <v>146</v>
      </c>
      <c r="AD4752"/>
    </row>
    <row r="4753" spans="1:30" x14ac:dyDescent="0.25">
      <c r="A4753" t="s">
        <v>10</v>
      </c>
      <c r="B4753" s="2">
        <v>43315</v>
      </c>
      <c r="C4753" s="35">
        <f>YEAR(Sales[[#This Row],[ShipDate]])</f>
        <v>2018</v>
      </c>
      <c r="D4753" t="s">
        <v>36</v>
      </c>
      <c r="E4753" t="s">
        <v>69</v>
      </c>
      <c r="F4753" t="s">
        <v>59</v>
      </c>
      <c r="G4753" t="s">
        <v>25</v>
      </c>
      <c r="H4753" t="s">
        <v>1915</v>
      </c>
      <c r="I4753" t="s">
        <v>133</v>
      </c>
      <c r="J4753" t="s">
        <v>13</v>
      </c>
      <c r="K4753" t="s">
        <v>2998</v>
      </c>
      <c r="L4753" t="s">
        <v>68</v>
      </c>
      <c r="N4753" t="str">
        <f>IF(ISBLANK(Sales[[#This Row],[return]]),"No",Sales[[#This Row],[return]])</f>
        <v>No</v>
      </c>
      <c r="O4753" s="2">
        <v>43309</v>
      </c>
      <c r="P4753" s="8" t="str">
        <f>TEXT(DAY(Sales[[#This Row],[OrderDate]]),"ddd")</f>
        <v>Sat</v>
      </c>
      <c r="Q4753" s="8" t="str">
        <f>TEXT(MONTH(Sales[[#This Row],[ShipDate]])*29,"mmm")</f>
        <v>Aug</v>
      </c>
      <c r="R4753">
        <v>1679</v>
      </c>
      <c r="S4753" t="s">
        <v>917</v>
      </c>
      <c r="T4753" t="s">
        <v>66</v>
      </c>
      <c r="U4753">
        <v>49423</v>
      </c>
      <c r="V4753" s="1">
        <v>0</v>
      </c>
      <c r="W4753">
        <v>54</v>
      </c>
      <c r="X4753">
        <v>2</v>
      </c>
      <c r="Y4753">
        <v>110</v>
      </c>
      <c r="AD4753"/>
    </row>
    <row r="4754" spans="1:30" x14ac:dyDescent="0.25">
      <c r="A4754" t="s">
        <v>10</v>
      </c>
      <c r="B4754" s="2">
        <v>43315</v>
      </c>
      <c r="C4754" s="35">
        <f>YEAR(Sales[[#This Row],[ShipDate]])</f>
        <v>2018</v>
      </c>
      <c r="D4754" t="s">
        <v>36</v>
      </c>
      <c r="E4754" t="s">
        <v>69</v>
      </c>
      <c r="F4754" t="s">
        <v>150</v>
      </c>
      <c r="G4754" t="s">
        <v>25</v>
      </c>
      <c r="H4754" t="s">
        <v>1915</v>
      </c>
      <c r="I4754" t="s">
        <v>133</v>
      </c>
      <c r="J4754" t="s">
        <v>13</v>
      </c>
      <c r="K4754" t="s">
        <v>2998</v>
      </c>
      <c r="L4754" t="s">
        <v>68</v>
      </c>
      <c r="N4754" t="str">
        <f>IF(ISBLANK(Sales[[#This Row],[return]]),"No",Sales[[#This Row],[return]])</f>
        <v>No</v>
      </c>
      <c r="O4754" s="2">
        <v>43309</v>
      </c>
      <c r="P4754" s="8" t="str">
        <f>TEXT(DAY(Sales[[#This Row],[OrderDate]]),"ddd")</f>
        <v>Sat</v>
      </c>
      <c r="Q4754" s="8" t="str">
        <f>TEXT(MONTH(Sales[[#This Row],[ShipDate]])*29,"mmm")</f>
        <v>Aug</v>
      </c>
      <c r="R4754">
        <v>1507</v>
      </c>
      <c r="S4754" t="s">
        <v>281</v>
      </c>
      <c r="T4754" t="s">
        <v>66</v>
      </c>
      <c r="U4754">
        <v>49423</v>
      </c>
      <c r="V4754" s="1">
        <v>0</v>
      </c>
      <c r="W4754">
        <v>9</v>
      </c>
      <c r="X4754">
        <v>7</v>
      </c>
      <c r="Y4754">
        <v>20</v>
      </c>
      <c r="AD4754"/>
    </row>
    <row r="4755" spans="1:30" x14ac:dyDescent="0.25">
      <c r="A4755" t="s">
        <v>10</v>
      </c>
      <c r="B4755" s="2">
        <v>43277</v>
      </c>
      <c r="C4755" s="35">
        <f>YEAR(Sales[[#This Row],[ShipDate]])</f>
        <v>2018</v>
      </c>
      <c r="D4755" t="s">
        <v>607</v>
      </c>
      <c r="E4755" t="s">
        <v>31</v>
      </c>
      <c r="F4755" t="s">
        <v>59</v>
      </c>
      <c r="G4755" t="s">
        <v>25</v>
      </c>
      <c r="H4755" t="s">
        <v>26</v>
      </c>
      <c r="I4755" t="s">
        <v>32</v>
      </c>
      <c r="J4755" t="s">
        <v>13</v>
      </c>
      <c r="K4755" t="s">
        <v>2594</v>
      </c>
      <c r="L4755" t="s">
        <v>30</v>
      </c>
      <c r="N4755" t="str">
        <f>IF(ISBLANK(Sales[[#This Row],[return]]),"No",Sales[[#This Row],[return]])</f>
        <v>No</v>
      </c>
      <c r="O4755" s="2">
        <v>43277</v>
      </c>
      <c r="P4755" s="8" t="str">
        <f>TEXT(DAY(Sales[[#This Row],[OrderDate]]),"ddd")</f>
        <v>Thu</v>
      </c>
      <c r="Q4755" s="8" t="str">
        <f>TEXT(MONTH(Sales[[#This Row],[ShipDate]])*29,"mmm")</f>
        <v>Jun</v>
      </c>
      <c r="R4755">
        <v>131</v>
      </c>
      <c r="S4755" t="s">
        <v>1903</v>
      </c>
      <c r="T4755" t="s">
        <v>28</v>
      </c>
      <c r="U4755">
        <v>90036</v>
      </c>
      <c r="V4755" s="1">
        <v>0</v>
      </c>
      <c r="W4755">
        <v>6</v>
      </c>
      <c r="X4755">
        <v>2</v>
      </c>
      <c r="Y4755">
        <v>12</v>
      </c>
      <c r="AD4755"/>
    </row>
    <row r="4756" spans="1:30" x14ac:dyDescent="0.25">
      <c r="A4756" t="s">
        <v>10</v>
      </c>
      <c r="B4756" s="2">
        <v>43277</v>
      </c>
      <c r="C4756" s="35">
        <f>YEAR(Sales[[#This Row],[ShipDate]])</f>
        <v>2018</v>
      </c>
      <c r="D4756" t="s">
        <v>607</v>
      </c>
      <c r="E4756" t="s">
        <v>31</v>
      </c>
      <c r="F4756" t="s">
        <v>290</v>
      </c>
      <c r="G4756" t="s">
        <v>25</v>
      </c>
      <c r="H4756" t="s">
        <v>26</v>
      </c>
      <c r="I4756" t="s">
        <v>32</v>
      </c>
      <c r="J4756" t="s">
        <v>13</v>
      </c>
      <c r="K4756" t="s">
        <v>2594</v>
      </c>
      <c r="L4756" t="s">
        <v>30</v>
      </c>
      <c r="N4756" t="str">
        <f>IF(ISBLANK(Sales[[#This Row],[return]]),"No",Sales[[#This Row],[return]])</f>
        <v>No</v>
      </c>
      <c r="O4756" s="2">
        <v>43277</v>
      </c>
      <c r="P4756" s="8" t="str">
        <f>TEXT(DAY(Sales[[#This Row],[OrderDate]]),"ddd")</f>
        <v>Thu</v>
      </c>
      <c r="Q4756" s="8" t="str">
        <f>TEXT(MONTH(Sales[[#This Row],[ShipDate]])*29,"mmm")</f>
        <v>Jun</v>
      </c>
      <c r="R4756">
        <v>1308</v>
      </c>
      <c r="S4756" t="s">
        <v>743</v>
      </c>
      <c r="T4756" t="s">
        <v>28</v>
      </c>
      <c r="U4756">
        <v>90036</v>
      </c>
      <c r="V4756" s="1">
        <v>0</v>
      </c>
      <c r="W4756">
        <v>12</v>
      </c>
      <c r="X4756">
        <v>2</v>
      </c>
      <c r="Y4756">
        <v>232</v>
      </c>
      <c r="AD4756"/>
    </row>
    <row r="4757" spans="1:30" x14ac:dyDescent="0.25">
      <c r="A4757" t="s">
        <v>10</v>
      </c>
      <c r="B4757" s="2">
        <v>43277</v>
      </c>
      <c r="C4757" s="35">
        <f>YEAR(Sales[[#This Row],[ShipDate]])</f>
        <v>2018</v>
      </c>
      <c r="D4757" t="s">
        <v>607</v>
      </c>
      <c r="E4757" t="s">
        <v>31</v>
      </c>
      <c r="F4757" t="s">
        <v>150</v>
      </c>
      <c r="G4757" t="s">
        <v>25</v>
      </c>
      <c r="H4757" t="s">
        <v>26</v>
      </c>
      <c r="I4757" t="s">
        <v>32</v>
      </c>
      <c r="J4757" t="s">
        <v>13</v>
      </c>
      <c r="K4757" t="s">
        <v>2594</v>
      </c>
      <c r="L4757" t="s">
        <v>30</v>
      </c>
      <c r="N4757" t="str">
        <f>IF(ISBLANK(Sales[[#This Row],[return]]),"No",Sales[[#This Row],[return]])</f>
        <v>No</v>
      </c>
      <c r="O4757" s="2">
        <v>43277</v>
      </c>
      <c r="P4757" s="8" t="str">
        <f>TEXT(DAY(Sales[[#This Row],[OrderDate]]),"ddd")</f>
        <v>Thu</v>
      </c>
      <c r="Q4757" s="8" t="str">
        <f>TEXT(MONTH(Sales[[#This Row],[ShipDate]])*29,"mmm")</f>
        <v>Jun</v>
      </c>
      <c r="R4757">
        <v>1216</v>
      </c>
      <c r="S4757" t="s">
        <v>555</v>
      </c>
      <c r="T4757" t="s">
        <v>28</v>
      </c>
      <c r="U4757">
        <v>90036</v>
      </c>
      <c r="V4757" s="1">
        <v>0</v>
      </c>
      <c r="W4757">
        <v>9</v>
      </c>
      <c r="X4757">
        <v>5</v>
      </c>
      <c r="Y4757">
        <v>18</v>
      </c>
      <c r="AD4757"/>
    </row>
    <row r="4758" spans="1:30" x14ac:dyDescent="0.25">
      <c r="A4758" t="s">
        <v>40</v>
      </c>
      <c r="B4758" s="2">
        <v>43411</v>
      </c>
      <c r="C4758" s="35">
        <f>YEAR(Sales[[#This Row],[ShipDate]])</f>
        <v>2018</v>
      </c>
      <c r="D4758" t="s">
        <v>19</v>
      </c>
      <c r="E4758" t="s">
        <v>18</v>
      </c>
      <c r="F4758" t="s">
        <v>23</v>
      </c>
      <c r="G4758" t="s">
        <v>11</v>
      </c>
      <c r="H4758" t="s">
        <v>313</v>
      </c>
      <c r="I4758" t="s">
        <v>32</v>
      </c>
      <c r="J4758" t="s">
        <v>13</v>
      </c>
      <c r="K4758" t="s">
        <v>455</v>
      </c>
      <c r="L4758" t="s">
        <v>30</v>
      </c>
      <c r="N4758" t="str">
        <f>IF(ISBLANK(Sales[[#This Row],[return]]),"No",Sales[[#This Row],[return]])</f>
        <v>No</v>
      </c>
      <c r="O4758" s="2">
        <v>43409</v>
      </c>
      <c r="P4758" s="8" t="str">
        <f>TEXT(DAY(Sales[[#This Row],[OrderDate]]),"ddd")</f>
        <v>Thu</v>
      </c>
      <c r="Q4758" s="8" t="str">
        <f>TEXT(MONTH(Sales[[#This Row],[ShipDate]])*29,"mmm")</f>
        <v>Nov</v>
      </c>
      <c r="R4758">
        <v>791</v>
      </c>
      <c r="S4758" t="s">
        <v>1244</v>
      </c>
      <c r="T4758" t="s">
        <v>28</v>
      </c>
      <c r="U4758">
        <v>95123</v>
      </c>
      <c r="V4758" s="1">
        <v>0.2</v>
      </c>
      <c r="W4758">
        <v>10</v>
      </c>
      <c r="X4758">
        <v>2</v>
      </c>
      <c r="Y4758">
        <v>114</v>
      </c>
      <c r="AD4758"/>
    </row>
    <row r="4759" spans="1:30" x14ac:dyDescent="0.25">
      <c r="A4759" t="s">
        <v>40</v>
      </c>
      <c r="B4759" s="2">
        <v>43411</v>
      </c>
      <c r="C4759" s="35">
        <f>YEAR(Sales[[#This Row],[ShipDate]])</f>
        <v>2018</v>
      </c>
      <c r="D4759" t="s">
        <v>19</v>
      </c>
      <c r="E4759" t="s">
        <v>18</v>
      </c>
      <c r="F4759" t="s">
        <v>104</v>
      </c>
      <c r="G4759" t="s">
        <v>25</v>
      </c>
      <c r="H4759" t="s">
        <v>313</v>
      </c>
      <c r="I4759" t="s">
        <v>32</v>
      </c>
      <c r="J4759" t="s">
        <v>13</v>
      </c>
      <c r="K4759" t="s">
        <v>455</v>
      </c>
      <c r="L4759" t="s">
        <v>30</v>
      </c>
      <c r="N4759" t="str">
        <f>IF(ISBLANK(Sales[[#This Row],[return]]),"No",Sales[[#This Row],[return]])</f>
        <v>No</v>
      </c>
      <c r="O4759" s="2">
        <v>43409</v>
      </c>
      <c r="P4759" s="8" t="str">
        <f>TEXT(DAY(Sales[[#This Row],[OrderDate]]),"ddd")</f>
        <v>Thu</v>
      </c>
      <c r="Q4759" s="8" t="str">
        <f>TEXT(MONTH(Sales[[#This Row],[ShipDate]])*29,"mmm")</f>
        <v>Nov</v>
      </c>
      <c r="R4759">
        <v>1522</v>
      </c>
      <c r="S4759" t="s">
        <v>785</v>
      </c>
      <c r="T4759" t="s">
        <v>28</v>
      </c>
      <c r="U4759">
        <v>95123</v>
      </c>
      <c r="V4759" s="1">
        <v>0</v>
      </c>
      <c r="W4759">
        <v>77</v>
      </c>
      <c r="X4759">
        <v>3</v>
      </c>
      <c r="Y4759">
        <v>158</v>
      </c>
      <c r="AD4759"/>
    </row>
    <row r="4760" spans="1:30" x14ac:dyDescent="0.25">
      <c r="A4760" t="s">
        <v>40</v>
      </c>
      <c r="B4760" s="2">
        <v>43411</v>
      </c>
      <c r="C4760" s="35">
        <f>YEAR(Sales[[#This Row],[ShipDate]])</f>
        <v>2018</v>
      </c>
      <c r="D4760" t="s">
        <v>19</v>
      </c>
      <c r="E4760" t="s">
        <v>18</v>
      </c>
      <c r="F4760" t="s">
        <v>99</v>
      </c>
      <c r="G4760" t="s">
        <v>46</v>
      </c>
      <c r="H4760" t="s">
        <v>313</v>
      </c>
      <c r="I4760" t="s">
        <v>32</v>
      </c>
      <c r="J4760" t="s">
        <v>13</v>
      </c>
      <c r="K4760" t="s">
        <v>455</v>
      </c>
      <c r="L4760" t="s">
        <v>30</v>
      </c>
      <c r="N4760" t="str">
        <f>IF(ISBLANK(Sales[[#This Row],[return]]),"No",Sales[[#This Row],[return]])</f>
        <v>No</v>
      </c>
      <c r="O4760" s="2">
        <v>43409</v>
      </c>
      <c r="P4760" s="8" t="str">
        <f>TEXT(DAY(Sales[[#This Row],[OrderDate]]),"ddd")</f>
        <v>Thu</v>
      </c>
      <c r="Q4760" s="8" t="str">
        <f>TEXT(MONTH(Sales[[#This Row],[ShipDate]])*29,"mmm")</f>
        <v>Nov</v>
      </c>
      <c r="R4760">
        <v>961</v>
      </c>
      <c r="S4760" t="s">
        <v>2463</v>
      </c>
      <c r="T4760" t="s">
        <v>28</v>
      </c>
      <c r="U4760">
        <v>95123</v>
      </c>
      <c r="V4760" s="1">
        <v>0</v>
      </c>
      <c r="W4760">
        <v>13</v>
      </c>
      <c r="X4760">
        <v>4</v>
      </c>
      <c r="Y4760">
        <v>72</v>
      </c>
      <c r="AD4760"/>
    </row>
    <row r="4761" spans="1:30" x14ac:dyDescent="0.25">
      <c r="A4761" t="s">
        <v>40</v>
      </c>
      <c r="B4761" s="2">
        <v>43317</v>
      </c>
      <c r="C4761" s="35">
        <f>YEAR(Sales[[#This Row],[ShipDate]])</f>
        <v>2018</v>
      </c>
      <c r="D4761" t="s">
        <v>36</v>
      </c>
      <c r="E4761" t="s">
        <v>31</v>
      </c>
      <c r="F4761" t="s">
        <v>38</v>
      </c>
      <c r="G4761" t="s">
        <v>11</v>
      </c>
      <c r="H4761" t="s">
        <v>79</v>
      </c>
      <c r="I4761" t="s">
        <v>32</v>
      </c>
      <c r="J4761" t="s">
        <v>13</v>
      </c>
      <c r="K4761" t="s">
        <v>2700</v>
      </c>
      <c r="L4761" t="s">
        <v>30</v>
      </c>
      <c r="N4761" t="str">
        <f>IF(ISBLANK(Sales[[#This Row],[return]]),"No",Sales[[#This Row],[return]])</f>
        <v>No</v>
      </c>
      <c r="O4761" s="2">
        <v>43312</v>
      </c>
      <c r="P4761" s="8" t="str">
        <f>TEXT(DAY(Sales[[#This Row],[OrderDate]]),"ddd")</f>
        <v>Tue</v>
      </c>
      <c r="Q4761" s="8" t="str">
        <f>TEXT(MONTH(Sales[[#This Row],[ShipDate]])*29,"mmm")</f>
        <v>Aug</v>
      </c>
      <c r="R4761">
        <v>974</v>
      </c>
      <c r="S4761" t="s">
        <v>1023</v>
      </c>
      <c r="T4761" t="s">
        <v>28</v>
      </c>
      <c r="U4761">
        <v>94122</v>
      </c>
      <c r="V4761" s="1">
        <v>0.2</v>
      </c>
      <c r="W4761">
        <v>-32</v>
      </c>
      <c r="X4761">
        <v>7</v>
      </c>
      <c r="Y4761">
        <v>863</v>
      </c>
      <c r="AD4761"/>
    </row>
    <row r="4762" spans="1:30" x14ac:dyDescent="0.25">
      <c r="A4762" t="s">
        <v>40</v>
      </c>
      <c r="B4762" s="2">
        <v>43408</v>
      </c>
      <c r="C4762" s="35">
        <f>YEAR(Sales[[#This Row],[ShipDate]])</f>
        <v>2018</v>
      </c>
      <c r="D4762" t="s">
        <v>36</v>
      </c>
      <c r="E4762" t="s">
        <v>31</v>
      </c>
      <c r="F4762" t="s">
        <v>39</v>
      </c>
      <c r="G4762" t="s">
        <v>25</v>
      </c>
      <c r="H4762" t="s">
        <v>26</v>
      </c>
      <c r="I4762" t="s">
        <v>32</v>
      </c>
      <c r="J4762" t="s">
        <v>13</v>
      </c>
      <c r="K4762" t="s">
        <v>291</v>
      </c>
      <c r="L4762" t="s">
        <v>30</v>
      </c>
      <c r="N4762" t="str">
        <f>IF(ISBLANK(Sales[[#This Row],[return]]),"No",Sales[[#This Row],[return]])</f>
        <v>No</v>
      </c>
      <c r="O4762" s="2">
        <v>43404</v>
      </c>
      <c r="P4762" s="8" t="str">
        <f>TEXT(DAY(Sales[[#This Row],[OrderDate]]),"ddd")</f>
        <v>Tue</v>
      </c>
      <c r="Q4762" s="8" t="str">
        <f>TEXT(MONTH(Sales[[#This Row],[ShipDate]])*29,"mmm")</f>
        <v>Nov</v>
      </c>
      <c r="R4762">
        <v>533</v>
      </c>
      <c r="S4762" t="s">
        <v>1950</v>
      </c>
      <c r="T4762" t="s">
        <v>28</v>
      </c>
      <c r="U4762">
        <v>90045</v>
      </c>
      <c r="V4762" s="1">
        <v>0</v>
      </c>
      <c r="W4762">
        <v>282</v>
      </c>
      <c r="X4762">
        <v>7</v>
      </c>
      <c r="Y4762">
        <v>1085</v>
      </c>
      <c r="AD4762"/>
    </row>
    <row r="4763" spans="1:30" x14ac:dyDescent="0.25">
      <c r="A4763" t="s">
        <v>10</v>
      </c>
      <c r="B4763" s="2">
        <v>43450</v>
      </c>
      <c r="C4763" s="35">
        <f>YEAR(Sales[[#This Row],[ShipDate]])</f>
        <v>2018</v>
      </c>
      <c r="D4763" t="s">
        <v>36</v>
      </c>
      <c r="E4763" t="s">
        <v>18</v>
      </c>
      <c r="F4763" t="s">
        <v>59</v>
      </c>
      <c r="G4763" t="s">
        <v>25</v>
      </c>
      <c r="H4763" t="s">
        <v>1140</v>
      </c>
      <c r="I4763" t="s">
        <v>149</v>
      </c>
      <c r="J4763" t="s">
        <v>13</v>
      </c>
      <c r="K4763" t="s">
        <v>1440</v>
      </c>
      <c r="L4763" t="s">
        <v>92</v>
      </c>
      <c r="N4763" t="str">
        <f>IF(ISBLANK(Sales[[#This Row],[return]]),"No",Sales[[#This Row],[return]])</f>
        <v>No</v>
      </c>
      <c r="O4763" s="2">
        <v>43444</v>
      </c>
      <c r="P4763" s="8" t="str">
        <f>TEXT(DAY(Sales[[#This Row],[OrderDate]]),"ddd")</f>
        <v>Tue</v>
      </c>
      <c r="Q4763" s="8" t="str">
        <f>TEXT(MONTH(Sales[[#This Row],[ShipDate]])*29,"mmm")</f>
        <v>Dec</v>
      </c>
      <c r="R4763">
        <v>1658</v>
      </c>
      <c r="S4763" t="s">
        <v>3221</v>
      </c>
      <c r="T4763" t="s">
        <v>90</v>
      </c>
      <c r="U4763">
        <v>13601</v>
      </c>
      <c r="V4763" s="1">
        <v>0</v>
      </c>
      <c r="W4763">
        <v>9</v>
      </c>
      <c r="X4763">
        <v>2</v>
      </c>
      <c r="Y4763">
        <v>19</v>
      </c>
      <c r="AD4763"/>
    </row>
    <row r="4764" spans="1:30" x14ac:dyDescent="0.25">
      <c r="A4764" t="s">
        <v>10</v>
      </c>
      <c r="B4764" s="2">
        <v>43450</v>
      </c>
      <c r="C4764" s="35">
        <f>YEAR(Sales[[#This Row],[ShipDate]])</f>
        <v>2018</v>
      </c>
      <c r="D4764" t="s">
        <v>36</v>
      </c>
      <c r="E4764" t="s">
        <v>18</v>
      </c>
      <c r="F4764" t="s">
        <v>50</v>
      </c>
      <c r="G4764" t="s">
        <v>25</v>
      </c>
      <c r="H4764" t="s">
        <v>1140</v>
      </c>
      <c r="I4764" t="s">
        <v>149</v>
      </c>
      <c r="J4764" t="s">
        <v>13</v>
      </c>
      <c r="K4764" t="s">
        <v>1440</v>
      </c>
      <c r="L4764" t="s">
        <v>92</v>
      </c>
      <c r="N4764" t="str">
        <f>IF(ISBLANK(Sales[[#This Row],[return]]),"No",Sales[[#This Row],[return]])</f>
        <v>No</v>
      </c>
      <c r="O4764" s="2">
        <v>43444</v>
      </c>
      <c r="P4764" s="8" t="str">
        <f>TEXT(DAY(Sales[[#This Row],[OrderDate]]),"ddd")</f>
        <v>Tue</v>
      </c>
      <c r="Q4764" s="8" t="str">
        <f>TEXT(MONTH(Sales[[#This Row],[ShipDate]])*29,"mmm")</f>
        <v>Dec</v>
      </c>
      <c r="R4764">
        <v>649</v>
      </c>
      <c r="S4764" t="s">
        <v>62</v>
      </c>
      <c r="T4764" t="s">
        <v>90</v>
      </c>
      <c r="U4764">
        <v>13601</v>
      </c>
      <c r="V4764" s="1">
        <v>0.2</v>
      </c>
      <c r="W4764">
        <v>221</v>
      </c>
      <c r="X4764">
        <v>5</v>
      </c>
      <c r="Y4764">
        <v>680</v>
      </c>
      <c r="AD4764"/>
    </row>
    <row r="4765" spans="1:30" x14ac:dyDescent="0.25">
      <c r="A4765" t="s">
        <v>24</v>
      </c>
      <c r="B4765" s="2">
        <v>43317</v>
      </c>
      <c r="C4765" s="35">
        <f>YEAR(Sales[[#This Row],[ShipDate]])</f>
        <v>2018</v>
      </c>
      <c r="D4765" t="s">
        <v>19</v>
      </c>
      <c r="E4765" t="s">
        <v>31</v>
      </c>
      <c r="F4765" t="s">
        <v>59</v>
      </c>
      <c r="G4765" t="s">
        <v>25</v>
      </c>
      <c r="H4765" t="s">
        <v>747</v>
      </c>
      <c r="I4765" t="s">
        <v>70</v>
      </c>
      <c r="J4765" t="s">
        <v>13</v>
      </c>
      <c r="K4765" t="s">
        <v>2763</v>
      </c>
      <c r="L4765" t="s">
        <v>68</v>
      </c>
      <c r="N4765" t="str">
        <f>IF(ISBLANK(Sales[[#This Row],[return]]),"No",Sales[[#This Row],[return]])</f>
        <v>No</v>
      </c>
      <c r="O4765" s="2">
        <v>43313</v>
      </c>
      <c r="P4765" s="8" t="str">
        <f>TEXT(DAY(Sales[[#This Row],[OrderDate]]),"ddd")</f>
        <v>Sun</v>
      </c>
      <c r="Q4765" s="8" t="str">
        <f>TEXT(MONTH(Sales[[#This Row],[ShipDate]])*29,"mmm")</f>
        <v>Aug</v>
      </c>
      <c r="R4765">
        <v>538</v>
      </c>
      <c r="S4765" t="s">
        <v>109</v>
      </c>
      <c r="T4765" t="s">
        <v>66</v>
      </c>
      <c r="U4765">
        <v>79109</v>
      </c>
      <c r="V4765" s="1">
        <v>0.2</v>
      </c>
      <c r="W4765">
        <v>7</v>
      </c>
      <c r="X4765">
        <v>2</v>
      </c>
      <c r="Y4765">
        <v>20</v>
      </c>
      <c r="AD4765"/>
    </row>
    <row r="4766" spans="1:30" x14ac:dyDescent="0.25">
      <c r="A4766" t="s">
        <v>10</v>
      </c>
      <c r="B4766" s="2">
        <v>43401</v>
      </c>
      <c r="C4766" s="35">
        <f>YEAR(Sales[[#This Row],[ShipDate]])</f>
        <v>2018</v>
      </c>
      <c r="D4766" t="s">
        <v>607</v>
      </c>
      <c r="E4766" t="s">
        <v>18</v>
      </c>
      <c r="F4766" t="s">
        <v>43</v>
      </c>
      <c r="G4766" t="s">
        <v>11</v>
      </c>
      <c r="H4766" t="s">
        <v>1280</v>
      </c>
      <c r="I4766" t="s">
        <v>37</v>
      </c>
      <c r="J4766" t="s">
        <v>13</v>
      </c>
      <c r="K4766" t="s">
        <v>1281</v>
      </c>
      <c r="L4766" t="s">
        <v>17</v>
      </c>
      <c r="N4766" t="str">
        <f>IF(ISBLANK(Sales[[#This Row],[return]]),"No",Sales[[#This Row],[return]])</f>
        <v>No</v>
      </c>
      <c r="O4766" s="2">
        <v>43401</v>
      </c>
      <c r="P4766" s="8" t="str">
        <f>TEXT(DAY(Sales[[#This Row],[OrderDate]]),"ddd")</f>
        <v>Sat</v>
      </c>
      <c r="Q4766" s="8" t="str">
        <f>TEXT(MONTH(Sales[[#This Row],[ShipDate]])*29,"mmm")</f>
        <v>Oct</v>
      </c>
      <c r="R4766">
        <v>585</v>
      </c>
      <c r="S4766" t="s">
        <v>1282</v>
      </c>
      <c r="T4766" t="s">
        <v>15</v>
      </c>
      <c r="U4766">
        <v>33437</v>
      </c>
      <c r="V4766" s="1">
        <v>0.2</v>
      </c>
      <c r="W4766">
        <v>0</v>
      </c>
      <c r="X4766">
        <v>2</v>
      </c>
      <c r="Y4766">
        <v>64</v>
      </c>
      <c r="AD4766"/>
    </row>
    <row r="4767" spans="1:30" x14ac:dyDescent="0.25">
      <c r="A4767" t="s">
        <v>10</v>
      </c>
      <c r="B4767" s="2">
        <v>43401</v>
      </c>
      <c r="C4767" s="35">
        <f>YEAR(Sales[[#This Row],[ShipDate]])</f>
        <v>2018</v>
      </c>
      <c r="D4767" t="s">
        <v>607</v>
      </c>
      <c r="E4767" t="s">
        <v>18</v>
      </c>
      <c r="F4767" t="s">
        <v>43</v>
      </c>
      <c r="G4767" t="s">
        <v>11</v>
      </c>
      <c r="H4767" t="s">
        <v>1280</v>
      </c>
      <c r="I4767" t="s">
        <v>37</v>
      </c>
      <c r="J4767" t="s">
        <v>13</v>
      </c>
      <c r="K4767" t="s">
        <v>1281</v>
      </c>
      <c r="L4767" t="s">
        <v>17</v>
      </c>
      <c r="N4767" t="str">
        <f>IF(ISBLANK(Sales[[#This Row],[return]]),"No",Sales[[#This Row],[return]])</f>
        <v>No</v>
      </c>
      <c r="O4767" s="2">
        <v>43401</v>
      </c>
      <c r="P4767" s="8" t="str">
        <f>TEXT(DAY(Sales[[#This Row],[OrderDate]]),"ddd")</f>
        <v>Sat</v>
      </c>
      <c r="Q4767" s="8" t="str">
        <f>TEXT(MONTH(Sales[[#This Row],[ShipDate]])*29,"mmm")</f>
        <v>Oct</v>
      </c>
      <c r="R4767">
        <v>16</v>
      </c>
      <c r="S4767" t="s">
        <v>1283</v>
      </c>
      <c r="T4767" t="s">
        <v>15</v>
      </c>
      <c r="U4767">
        <v>33437</v>
      </c>
      <c r="V4767" s="1">
        <v>0.2</v>
      </c>
      <c r="W4767">
        <v>14</v>
      </c>
      <c r="X4767">
        <v>3</v>
      </c>
      <c r="Y4767">
        <v>48</v>
      </c>
      <c r="AD4767"/>
    </row>
    <row r="4768" spans="1:30" x14ac:dyDescent="0.25">
      <c r="A4768" t="s">
        <v>10</v>
      </c>
      <c r="B4768" s="2">
        <v>43401</v>
      </c>
      <c r="C4768" s="35">
        <f>YEAR(Sales[[#This Row],[ShipDate]])</f>
        <v>2018</v>
      </c>
      <c r="D4768" t="s">
        <v>607</v>
      </c>
      <c r="E4768" t="s">
        <v>18</v>
      </c>
      <c r="F4768" t="s">
        <v>43</v>
      </c>
      <c r="G4768" t="s">
        <v>11</v>
      </c>
      <c r="H4768" t="s">
        <v>1280</v>
      </c>
      <c r="I4768" t="s">
        <v>37</v>
      </c>
      <c r="J4768" t="s">
        <v>13</v>
      </c>
      <c r="K4768" t="s">
        <v>1281</v>
      </c>
      <c r="L4768" t="s">
        <v>17</v>
      </c>
      <c r="N4768" t="str">
        <f>IF(ISBLANK(Sales[[#This Row],[return]]),"No",Sales[[#This Row],[return]])</f>
        <v>No</v>
      </c>
      <c r="O4768" s="2">
        <v>43401</v>
      </c>
      <c r="P4768" s="8" t="str">
        <f>TEXT(DAY(Sales[[#This Row],[OrderDate]]),"ddd")</f>
        <v>Sat</v>
      </c>
      <c r="Q4768" s="8" t="str">
        <f>TEXT(MONTH(Sales[[#This Row],[ShipDate]])*29,"mmm")</f>
        <v>Oct</v>
      </c>
      <c r="R4768">
        <v>871</v>
      </c>
      <c r="S4768" t="s">
        <v>3170</v>
      </c>
      <c r="T4768" t="s">
        <v>15</v>
      </c>
      <c r="U4768">
        <v>33437</v>
      </c>
      <c r="V4768" s="1">
        <v>0.2</v>
      </c>
      <c r="W4768">
        <v>41</v>
      </c>
      <c r="X4768">
        <v>3</v>
      </c>
      <c r="Y4768">
        <v>165</v>
      </c>
      <c r="AD4768"/>
    </row>
    <row r="4769" spans="1:30" x14ac:dyDescent="0.25">
      <c r="A4769" t="s">
        <v>10</v>
      </c>
      <c r="B4769" s="2">
        <v>43401</v>
      </c>
      <c r="C4769" s="35">
        <f>YEAR(Sales[[#This Row],[ShipDate]])</f>
        <v>2018</v>
      </c>
      <c r="D4769" t="s">
        <v>607</v>
      </c>
      <c r="E4769" t="s">
        <v>18</v>
      </c>
      <c r="F4769" t="s">
        <v>50</v>
      </c>
      <c r="G4769" t="s">
        <v>25</v>
      </c>
      <c r="H4769" t="s">
        <v>1280</v>
      </c>
      <c r="I4769" t="s">
        <v>37</v>
      </c>
      <c r="J4769" t="s">
        <v>13</v>
      </c>
      <c r="K4769" t="s">
        <v>1281</v>
      </c>
      <c r="L4769" t="s">
        <v>17</v>
      </c>
      <c r="N4769" t="str">
        <f>IF(ISBLANK(Sales[[#This Row],[return]]),"No",Sales[[#This Row],[return]])</f>
        <v>No</v>
      </c>
      <c r="O4769" s="2">
        <v>43401</v>
      </c>
      <c r="P4769" s="8" t="str">
        <f>TEXT(DAY(Sales[[#This Row],[OrderDate]]),"ddd")</f>
        <v>Sat</v>
      </c>
      <c r="Q4769" s="8" t="str">
        <f>TEXT(MONTH(Sales[[#This Row],[ShipDate]])*29,"mmm")</f>
        <v>Oct</v>
      </c>
      <c r="R4769">
        <v>975</v>
      </c>
      <c r="S4769" t="s">
        <v>1894</v>
      </c>
      <c r="T4769" t="s">
        <v>15</v>
      </c>
      <c r="U4769">
        <v>33437</v>
      </c>
      <c r="V4769" s="1">
        <v>0.7</v>
      </c>
      <c r="W4769">
        <v>-30</v>
      </c>
      <c r="X4769">
        <v>5</v>
      </c>
      <c r="Y4769">
        <v>37</v>
      </c>
      <c r="AD4769"/>
    </row>
    <row r="4770" spans="1:30" x14ac:dyDescent="0.25">
      <c r="A4770" t="s">
        <v>40</v>
      </c>
      <c r="B4770" s="2">
        <v>43158</v>
      </c>
      <c r="C4770" s="35">
        <f>YEAR(Sales[[#This Row],[ShipDate]])</f>
        <v>2018</v>
      </c>
      <c r="D4770" t="s">
        <v>36</v>
      </c>
      <c r="E4770" t="s">
        <v>31</v>
      </c>
      <c r="F4770" t="s">
        <v>104</v>
      </c>
      <c r="G4770" t="s">
        <v>25</v>
      </c>
      <c r="H4770" t="s">
        <v>88</v>
      </c>
      <c r="I4770" t="s">
        <v>93</v>
      </c>
      <c r="J4770" t="s">
        <v>13</v>
      </c>
      <c r="K4770" t="s">
        <v>576</v>
      </c>
      <c r="L4770" t="s">
        <v>92</v>
      </c>
      <c r="N4770" t="str">
        <f>IF(ISBLANK(Sales[[#This Row],[return]]),"No",Sales[[#This Row],[return]])</f>
        <v>No</v>
      </c>
      <c r="O4770" s="2">
        <v>43154</v>
      </c>
      <c r="P4770" s="8" t="str">
        <f>TEXT(DAY(Sales[[#This Row],[OrderDate]]),"ddd")</f>
        <v>Mon</v>
      </c>
      <c r="Q4770" s="8" t="str">
        <f>TEXT(MONTH(Sales[[#This Row],[ShipDate]])*29,"mmm")</f>
        <v>Feb</v>
      </c>
      <c r="R4770">
        <v>1341</v>
      </c>
      <c r="S4770" t="s">
        <v>485</v>
      </c>
      <c r="T4770" t="s">
        <v>90</v>
      </c>
      <c r="U4770">
        <v>19120</v>
      </c>
      <c r="V4770" s="1">
        <v>0.2</v>
      </c>
      <c r="W4770">
        <v>22</v>
      </c>
      <c r="X4770">
        <v>3</v>
      </c>
      <c r="Y4770">
        <v>58</v>
      </c>
      <c r="AD4770"/>
    </row>
    <row r="4771" spans="1:30" x14ac:dyDescent="0.25">
      <c r="A4771" t="s">
        <v>40</v>
      </c>
      <c r="B4771" s="2">
        <v>43353</v>
      </c>
      <c r="C4771" s="35">
        <f>YEAR(Sales[[#This Row],[ShipDate]])</f>
        <v>2018</v>
      </c>
      <c r="D4771" t="s">
        <v>36</v>
      </c>
      <c r="E4771" t="s">
        <v>69</v>
      </c>
      <c r="F4771" t="s">
        <v>150</v>
      </c>
      <c r="G4771" t="s">
        <v>25</v>
      </c>
      <c r="H4771" t="s">
        <v>107</v>
      </c>
      <c r="I4771" t="s">
        <v>70</v>
      </c>
      <c r="J4771" t="s">
        <v>13</v>
      </c>
      <c r="K4771" t="s">
        <v>2898</v>
      </c>
      <c r="L4771" t="s">
        <v>68</v>
      </c>
      <c r="N4771" t="str">
        <f>IF(ISBLANK(Sales[[#This Row],[return]]),"No",Sales[[#This Row],[return]])</f>
        <v>No</v>
      </c>
      <c r="O4771" s="2">
        <v>43348</v>
      </c>
      <c r="P4771" s="8" t="str">
        <f>TEXT(DAY(Sales[[#This Row],[OrderDate]]),"ddd")</f>
        <v>Thu</v>
      </c>
      <c r="Q4771" s="8" t="str">
        <f>TEXT(MONTH(Sales[[#This Row],[ShipDate]])*29,"mmm")</f>
        <v>Sep</v>
      </c>
      <c r="R4771">
        <v>105</v>
      </c>
      <c r="S4771" t="s">
        <v>1850</v>
      </c>
      <c r="T4771" t="s">
        <v>66</v>
      </c>
      <c r="U4771">
        <v>77070</v>
      </c>
      <c r="V4771" s="1">
        <v>0.2</v>
      </c>
      <c r="W4771">
        <v>4</v>
      </c>
      <c r="X4771">
        <v>9</v>
      </c>
      <c r="Y4771">
        <v>28</v>
      </c>
      <c r="AD4771"/>
    </row>
    <row r="4772" spans="1:30" x14ac:dyDescent="0.25">
      <c r="A4772" t="s">
        <v>40</v>
      </c>
      <c r="B4772" s="2">
        <v>43353</v>
      </c>
      <c r="C4772" s="35">
        <f>YEAR(Sales[[#This Row],[ShipDate]])</f>
        <v>2018</v>
      </c>
      <c r="D4772" t="s">
        <v>36</v>
      </c>
      <c r="E4772" t="s">
        <v>69</v>
      </c>
      <c r="F4772" t="s">
        <v>52</v>
      </c>
      <c r="G4772" t="s">
        <v>25</v>
      </c>
      <c r="H4772" t="s">
        <v>107</v>
      </c>
      <c r="I4772" t="s">
        <v>70</v>
      </c>
      <c r="J4772" t="s">
        <v>13</v>
      </c>
      <c r="K4772" t="s">
        <v>2898</v>
      </c>
      <c r="L4772" t="s">
        <v>68</v>
      </c>
      <c r="N4772" t="str">
        <f>IF(ISBLANK(Sales[[#This Row],[return]]),"No",Sales[[#This Row],[return]])</f>
        <v>No</v>
      </c>
      <c r="O4772" s="2">
        <v>43348</v>
      </c>
      <c r="P4772" s="8" t="str">
        <f>TEXT(DAY(Sales[[#This Row],[OrderDate]]),"ddd")</f>
        <v>Thu</v>
      </c>
      <c r="Q4772" s="8" t="str">
        <f>TEXT(MONTH(Sales[[#This Row],[ShipDate]])*29,"mmm")</f>
        <v>Sep</v>
      </c>
      <c r="R4772">
        <v>613</v>
      </c>
      <c r="S4772" t="s">
        <v>967</v>
      </c>
      <c r="T4772" t="s">
        <v>66</v>
      </c>
      <c r="U4772">
        <v>77070</v>
      </c>
      <c r="V4772" s="1">
        <v>0.8</v>
      </c>
      <c r="W4772">
        <v>-166</v>
      </c>
      <c r="X4772">
        <v>3</v>
      </c>
      <c r="Y4772">
        <v>63</v>
      </c>
      <c r="AD4772"/>
    </row>
    <row r="4773" spans="1:30" x14ac:dyDescent="0.25">
      <c r="A4773" t="s">
        <v>40</v>
      </c>
      <c r="B4773" s="2">
        <v>43416</v>
      </c>
      <c r="C4773" s="35">
        <f>YEAR(Sales[[#This Row],[ShipDate]])</f>
        <v>2018</v>
      </c>
      <c r="D4773" t="s">
        <v>36</v>
      </c>
      <c r="E4773" t="s">
        <v>31</v>
      </c>
      <c r="F4773" t="s">
        <v>99</v>
      </c>
      <c r="G4773" t="s">
        <v>46</v>
      </c>
      <c r="H4773" t="s">
        <v>302</v>
      </c>
      <c r="I4773" t="s">
        <v>252</v>
      </c>
      <c r="J4773" t="s">
        <v>13</v>
      </c>
      <c r="K4773" t="s">
        <v>2715</v>
      </c>
      <c r="L4773" t="s">
        <v>92</v>
      </c>
      <c r="N4773" t="str">
        <f>IF(ISBLANK(Sales[[#This Row],[return]]),"No",Sales[[#This Row],[return]])</f>
        <v>No</v>
      </c>
      <c r="O4773" s="2">
        <v>43411</v>
      </c>
      <c r="P4773" s="8" t="str">
        <f>TEXT(DAY(Sales[[#This Row],[OrderDate]]),"ddd")</f>
        <v>Sat</v>
      </c>
      <c r="Q4773" s="8" t="str">
        <f>TEXT(MONTH(Sales[[#This Row],[ShipDate]])*29,"mmm")</f>
        <v>Nov</v>
      </c>
      <c r="R4773">
        <v>1273</v>
      </c>
      <c r="S4773" t="s">
        <v>2376</v>
      </c>
      <c r="T4773" t="s">
        <v>90</v>
      </c>
      <c r="U4773">
        <v>43055</v>
      </c>
      <c r="V4773" s="1">
        <v>0.2</v>
      </c>
      <c r="W4773">
        <v>22</v>
      </c>
      <c r="X4773">
        <v>3</v>
      </c>
      <c r="Y4773">
        <v>120</v>
      </c>
      <c r="AD4773"/>
    </row>
    <row r="4774" spans="1:30" x14ac:dyDescent="0.25">
      <c r="A4774" t="s">
        <v>10</v>
      </c>
      <c r="B4774" s="2">
        <v>43139</v>
      </c>
      <c r="C4774" s="35">
        <f>YEAR(Sales[[#This Row],[ShipDate]])</f>
        <v>2018</v>
      </c>
      <c r="D4774" t="s">
        <v>36</v>
      </c>
      <c r="E4774" t="s">
        <v>31</v>
      </c>
      <c r="F4774" t="s">
        <v>43</v>
      </c>
      <c r="G4774" t="s">
        <v>11</v>
      </c>
      <c r="H4774" t="s">
        <v>107</v>
      </c>
      <c r="I4774" t="s">
        <v>70</v>
      </c>
      <c r="J4774" t="s">
        <v>13</v>
      </c>
      <c r="K4774" t="s">
        <v>2632</v>
      </c>
      <c r="L4774" t="s">
        <v>68</v>
      </c>
      <c r="N4774" t="str">
        <f>IF(ISBLANK(Sales[[#This Row],[return]]),"No",Sales[[#This Row],[return]])</f>
        <v>No</v>
      </c>
      <c r="O4774" s="2">
        <v>43133</v>
      </c>
      <c r="P4774" s="8" t="str">
        <f>TEXT(DAY(Sales[[#This Row],[OrderDate]]),"ddd")</f>
        <v>Mon</v>
      </c>
      <c r="Q4774" s="8" t="str">
        <f>TEXT(MONTH(Sales[[#This Row],[ShipDate]])*29,"mmm")</f>
        <v>Feb</v>
      </c>
      <c r="R4774">
        <v>509</v>
      </c>
      <c r="S4774" t="s">
        <v>1165</v>
      </c>
      <c r="T4774" t="s">
        <v>66</v>
      </c>
      <c r="U4774">
        <v>77041</v>
      </c>
      <c r="V4774" s="1">
        <v>0.6</v>
      </c>
      <c r="W4774">
        <v>-77</v>
      </c>
      <c r="X4774">
        <v>2</v>
      </c>
      <c r="Y4774">
        <v>74</v>
      </c>
      <c r="AD4774"/>
    </row>
    <row r="4775" spans="1:30" x14ac:dyDescent="0.25">
      <c r="A4775" t="s">
        <v>40</v>
      </c>
      <c r="B4775" s="2">
        <v>43398</v>
      </c>
      <c r="C4775" s="35">
        <f>YEAR(Sales[[#This Row],[ShipDate]])</f>
        <v>2018</v>
      </c>
      <c r="D4775" t="s">
        <v>36</v>
      </c>
      <c r="E4775" t="s">
        <v>18</v>
      </c>
      <c r="F4775" t="s">
        <v>39</v>
      </c>
      <c r="G4775" t="s">
        <v>25</v>
      </c>
      <c r="H4775" t="s">
        <v>457</v>
      </c>
      <c r="I4775" t="s">
        <v>32</v>
      </c>
      <c r="J4775" t="s">
        <v>13</v>
      </c>
      <c r="K4775" t="s">
        <v>179</v>
      </c>
      <c r="L4775" t="s">
        <v>30</v>
      </c>
      <c r="N4775" t="str">
        <f>IF(ISBLANK(Sales[[#This Row],[return]]),"No",Sales[[#This Row],[return]])</f>
        <v>No</v>
      </c>
      <c r="O4775" s="2">
        <v>43394</v>
      </c>
      <c r="P4775" s="8" t="str">
        <f>TEXT(DAY(Sales[[#This Row],[OrderDate]]),"ddd")</f>
        <v>Sat</v>
      </c>
      <c r="Q4775" s="8" t="str">
        <f>TEXT(MONTH(Sales[[#This Row],[ShipDate]])*29,"mmm")</f>
        <v>Oct</v>
      </c>
      <c r="R4775">
        <v>282</v>
      </c>
      <c r="S4775" t="s">
        <v>3148</v>
      </c>
      <c r="T4775" t="s">
        <v>28</v>
      </c>
      <c r="U4775">
        <v>92037</v>
      </c>
      <c r="V4775" s="1">
        <v>0</v>
      </c>
      <c r="W4775">
        <v>2</v>
      </c>
      <c r="X4775">
        <v>3</v>
      </c>
      <c r="Y4775">
        <v>154</v>
      </c>
      <c r="AD4775"/>
    </row>
    <row r="4776" spans="1:30" x14ac:dyDescent="0.25">
      <c r="A4776" t="s">
        <v>10</v>
      </c>
      <c r="B4776" s="2">
        <v>43351</v>
      </c>
      <c r="C4776" s="35">
        <f>YEAR(Sales[[#This Row],[ShipDate]])</f>
        <v>2018</v>
      </c>
      <c r="D4776" t="s">
        <v>36</v>
      </c>
      <c r="E4776" t="s">
        <v>18</v>
      </c>
      <c r="F4776" t="s">
        <v>39</v>
      </c>
      <c r="G4776" t="s">
        <v>25</v>
      </c>
      <c r="H4776" t="s">
        <v>164</v>
      </c>
      <c r="I4776" t="s">
        <v>120</v>
      </c>
      <c r="J4776" t="s">
        <v>13</v>
      </c>
      <c r="K4776" t="s">
        <v>835</v>
      </c>
      <c r="L4776" t="s">
        <v>68</v>
      </c>
      <c r="N4776" t="str">
        <f>IF(ISBLANK(Sales[[#This Row],[return]]),"No",Sales[[#This Row],[return]])</f>
        <v>No</v>
      </c>
      <c r="O4776" s="2">
        <v>43345</v>
      </c>
      <c r="P4776" s="8" t="str">
        <f>TEXT(DAY(Sales[[#This Row],[OrderDate]]),"ddd")</f>
        <v>Mon</v>
      </c>
      <c r="Q4776" s="8" t="str">
        <f>TEXT(MONTH(Sales[[#This Row],[ShipDate]])*29,"mmm")</f>
        <v>Sep</v>
      </c>
      <c r="R4776">
        <v>1359</v>
      </c>
      <c r="S4776" t="s">
        <v>432</v>
      </c>
      <c r="T4776" t="s">
        <v>66</v>
      </c>
      <c r="U4776">
        <v>60623</v>
      </c>
      <c r="V4776" s="1">
        <v>0.2</v>
      </c>
      <c r="W4776">
        <v>-8</v>
      </c>
      <c r="X4776">
        <v>2</v>
      </c>
      <c r="Y4776">
        <v>35</v>
      </c>
      <c r="AD4776"/>
    </row>
    <row r="4777" spans="1:30" x14ac:dyDescent="0.25">
      <c r="A4777" t="s">
        <v>10</v>
      </c>
      <c r="B4777" s="2">
        <v>43351</v>
      </c>
      <c r="C4777" s="35">
        <f>YEAR(Sales[[#This Row],[ShipDate]])</f>
        <v>2018</v>
      </c>
      <c r="D4777" t="s">
        <v>36</v>
      </c>
      <c r="E4777" t="s">
        <v>18</v>
      </c>
      <c r="F4777" t="s">
        <v>33</v>
      </c>
      <c r="G4777" t="s">
        <v>25</v>
      </c>
      <c r="H4777" t="s">
        <v>164</v>
      </c>
      <c r="I4777" t="s">
        <v>120</v>
      </c>
      <c r="J4777" t="s">
        <v>13</v>
      </c>
      <c r="K4777" t="s">
        <v>835</v>
      </c>
      <c r="L4777" t="s">
        <v>68</v>
      </c>
      <c r="N4777" t="str">
        <f>IF(ISBLANK(Sales[[#This Row],[return]]),"No",Sales[[#This Row],[return]])</f>
        <v>No</v>
      </c>
      <c r="O4777" s="2">
        <v>43345</v>
      </c>
      <c r="P4777" s="8" t="str">
        <f>TEXT(DAY(Sales[[#This Row],[OrderDate]]),"ddd")</f>
        <v>Mon</v>
      </c>
      <c r="Q4777" s="8" t="str">
        <f>TEXT(MONTH(Sales[[#This Row],[ShipDate]])*29,"mmm")</f>
        <v>Sep</v>
      </c>
      <c r="R4777">
        <v>1440</v>
      </c>
      <c r="S4777" t="s">
        <v>29</v>
      </c>
      <c r="T4777" t="s">
        <v>66</v>
      </c>
      <c r="U4777">
        <v>60623</v>
      </c>
      <c r="V4777" s="1">
        <v>0.2</v>
      </c>
      <c r="W4777">
        <v>10</v>
      </c>
      <c r="X4777">
        <v>5</v>
      </c>
      <c r="Y4777">
        <v>29</v>
      </c>
      <c r="AD4777"/>
    </row>
    <row r="4778" spans="1:30" x14ac:dyDescent="0.25">
      <c r="A4778" t="s">
        <v>10</v>
      </c>
      <c r="B4778" s="2">
        <v>43351</v>
      </c>
      <c r="C4778" s="35">
        <f>YEAR(Sales[[#This Row],[ShipDate]])</f>
        <v>2018</v>
      </c>
      <c r="D4778" t="s">
        <v>36</v>
      </c>
      <c r="E4778" t="s">
        <v>18</v>
      </c>
      <c r="F4778" t="s">
        <v>340</v>
      </c>
      <c r="G4778" t="s">
        <v>46</v>
      </c>
      <c r="H4778" t="s">
        <v>164</v>
      </c>
      <c r="I4778" t="s">
        <v>120</v>
      </c>
      <c r="J4778" t="s">
        <v>13</v>
      </c>
      <c r="K4778" t="s">
        <v>835</v>
      </c>
      <c r="L4778" t="s">
        <v>68</v>
      </c>
      <c r="N4778" t="str">
        <f>IF(ISBLANK(Sales[[#This Row],[return]]),"No",Sales[[#This Row],[return]])</f>
        <v>No</v>
      </c>
      <c r="O4778" s="2">
        <v>43345</v>
      </c>
      <c r="P4778" s="8" t="str">
        <f>TEXT(DAY(Sales[[#This Row],[OrderDate]]),"ddd")</f>
        <v>Mon</v>
      </c>
      <c r="Q4778" s="8" t="str">
        <f>TEXT(MONTH(Sales[[#This Row],[ShipDate]])*29,"mmm")</f>
        <v>Sep</v>
      </c>
      <c r="R4778">
        <v>1225</v>
      </c>
      <c r="S4778" t="s">
        <v>2509</v>
      </c>
      <c r="T4778" t="s">
        <v>66</v>
      </c>
      <c r="U4778">
        <v>60623</v>
      </c>
      <c r="V4778" s="1">
        <v>0.3</v>
      </c>
      <c r="W4778">
        <v>-19</v>
      </c>
      <c r="X4778">
        <v>3</v>
      </c>
      <c r="Y4778">
        <v>1363</v>
      </c>
      <c r="AD4778"/>
    </row>
    <row r="4779" spans="1:30" x14ac:dyDescent="0.25">
      <c r="A4779" t="s">
        <v>40</v>
      </c>
      <c r="B4779" s="2">
        <v>43213</v>
      </c>
      <c r="C4779" s="35">
        <f>YEAR(Sales[[#This Row],[ShipDate]])</f>
        <v>2018</v>
      </c>
      <c r="D4779" t="s">
        <v>36</v>
      </c>
      <c r="E4779" t="s">
        <v>31</v>
      </c>
      <c r="F4779" t="s">
        <v>290</v>
      </c>
      <c r="G4779" t="s">
        <v>25</v>
      </c>
      <c r="H4779" t="s">
        <v>146</v>
      </c>
      <c r="I4779" t="s">
        <v>149</v>
      </c>
      <c r="J4779" t="s">
        <v>13</v>
      </c>
      <c r="K4779" t="s">
        <v>2728</v>
      </c>
      <c r="L4779" t="s">
        <v>92</v>
      </c>
      <c r="N4779" t="str">
        <f>IF(ISBLANK(Sales[[#This Row],[return]]),"No",Sales[[#This Row],[return]])</f>
        <v>No</v>
      </c>
      <c r="O4779" s="2">
        <v>43208</v>
      </c>
      <c r="P4779" s="8" t="str">
        <f>TEXT(DAY(Sales[[#This Row],[OrderDate]]),"ddd")</f>
        <v>Wed</v>
      </c>
      <c r="Q4779" s="8" t="str">
        <f>TEXT(MONTH(Sales[[#This Row],[ShipDate]])*29,"mmm")</f>
        <v>Apr</v>
      </c>
      <c r="R4779">
        <v>73</v>
      </c>
      <c r="S4779" t="s">
        <v>3266</v>
      </c>
      <c r="T4779" t="s">
        <v>90</v>
      </c>
      <c r="U4779">
        <v>10009</v>
      </c>
      <c r="V4779" s="1">
        <v>0</v>
      </c>
      <c r="W4779">
        <v>2</v>
      </c>
      <c r="X4779">
        <v>1</v>
      </c>
      <c r="Y4779">
        <v>7</v>
      </c>
      <c r="AD4779"/>
    </row>
    <row r="4780" spans="1:30" x14ac:dyDescent="0.25">
      <c r="A4780" t="s">
        <v>40</v>
      </c>
      <c r="B4780" s="2">
        <v>43213</v>
      </c>
      <c r="C4780" s="35">
        <f>YEAR(Sales[[#This Row],[ShipDate]])</f>
        <v>2018</v>
      </c>
      <c r="D4780" t="s">
        <v>36</v>
      </c>
      <c r="E4780" t="s">
        <v>31</v>
      </c>
      <c r="F4780" t="s">
        <v>45</v>
      </c>
      <c r="G4780" t="s">
        <v>25</v>
      </c>
      <c r="H4780" t="s">
        <v>146</v>
      </c>
      <c r="I4780" t="s">
        <v>149</v>
      </c>
      <c r="J4780" t="s">
        <v>13</v>
      </c>
      <c r="K4780" t="s">
        <v>2728</v>
      </c>
      <c r="L4780" t="s">
        <v>92</v>
      </c>
      <c r="N4780" t="str">
        <f>IF(ISBLANK(Sales[[#This Row],[return]]),"No",Sales[[#This Row],[return]])</f>
        <v>No</v>
      </c>
      <c r="O4780" s="2">
        <v>43208</v>
      </c>
      <c r="P4780" s="8" t="str">
        <f>TEXT(DAY(Sales[[#This Row],[OrderDate]]),"ddd")</f>
        <v>Wed</v>
      </c>
      <c r="Q4780" s="8" t="str">
        <f>TEXT(MONTH(Sales[[#This Row],[ShipDate]])*29,"mmm")</f>
        <v>Apr</v>
      </c>
      <c r="R4780">
        <v>126</v>
      </c>
      <c r="S4780" t="s">
        <v>682</v>
      </c>
      <c r="T4780" t="s">
        <v>90</v>
      </c>
      <c r="U4780">
        <v>10009</v>
      </c>
      <c r="V4780" s="1">
        <v>0</v>
      </c>
      <c r="W4780">
        <v>2</v>
      </c>
      <c r="X4780">
        <v>3</v>
      </c>
      <c r="Y4780">
        <v>7</v>
      </c>
      <c r="AD4780"/>
    </row>
    <row r="4781" spans="1:30" x14ac:dyDescent="0.25">
      <c r="A4781" t="s">
        <v>40</v>
      </c>
      <c r="B4781" s="2">
        <v>43224</v>
      </c>
      <c r="C4781" s="35">
        <f>YEAR(Sales[[#This Row],[ShipDate]])</f>
        <v>2018</v>
      </c>
      <c r="D4781" t="s">
        <v>36</v>
      </c>
      <c r="E4781" t="s">
        <v>31</v>
      </c>
      <c r="F4781" t="s">
        <v>43</v>
      </c>
      <c r="G4781" t="s">
        <v>11</v>
      </c>
      <c r="H4781" t="s">
        <v>309</v>
      </c>
      <c r="I4781" t="s">
        <v>169</v>
      </c>
      <c r="J4781" t="s">
        <v>13</v>
      </c>
      <c r="K4781" t="s">
        <v>2613</v>
      </c>
      <c r="L4781" t="s">
        <v>30</v>
      </c>
      <c r="N4781" t="str">
        <f>IF(ISBLANK(Sales[[#This Row],[return]]),"No",Sales[[#This Row],[return]])</f>
        <v>No</v>
      </c>
      <c r="O4781" s="2">
        <v>43220</v>
      </c>
      <c r="P4781" s="8" t="str">
        <f>TEXT(DAY(Sales[[#This Row],[OrderDate]]),"ddd")</f>
        <v>Mon</v>
      </c>
      <c r="Q4781" s="8" t="str">
        <f>TEXT(MONTH(Sales[[#This Row],[ShipDate]])*29,"mmm")</f>
        <v>May</v>
      </c>
      <c r="R4781">
        <v>12</v>
      </c>
      <c r="S4781" t="s">
        <v>988</v>
      </c>
      <c r="T4781" t="s">
        <v>28</v>
      </c>
      <c r="U4781">
        <v>85254</v>
      </c>
      <c r="V4781" s="1">
        <v>0.2</v>
      </c>
      <c r="W4781">
        <v>22</v>
      </c>
      <c r="X4781">
        <v>7</v>
      </c>
      <c r="Y4781">
        <v>112</v>
      </c>
      <c r="AD4781"/>
    </row>
    <row r="4782" spans="1:30" x14ac:dyDescent="0.25">
      <c r="A4782" t="s">
        <v>40</v>
      </c>
      <c r="B4782" s="2">
        <v>43305</v>
      </c>
      <c r="C4782" s="35">
        <f>YEAR(Sales[[#This Row],[ShipDate]])</f>
        <v>2018</v>
      </c>
      <c r="D4782" t="s">
        <v>19</v>
      </c>
      <c r="E4782" t="s">
        <v>31</v>
      </c>
      <c r="F4782" t="s">
        <v>33</v>
      </c>
      <c r="G4782" t="s">
        <v>25</v>
      </c>
      <c r="H4782" t="s">
        <v>79</v>
      </c>
      <c r="I4782" t="s">
        <v>32</v>
      </c>
      <c r="J4782" t="s">
        <v>13</v>
      </c>
      <c r="K4782" t="s">
        <v>2679</v>
      </c>
      <c r="L4782" t="s">
        <v>30</v>
      </c>
      <c r="N4782" t="str">
        <f>IF(ISBLANK(Sales[[#This Row],[return]]),"No",Sales[[#This Row],[return]])</f>
        <v>No</v>
      </c>
      <c r="O4782" s="2">
        <v>43303</v>
      </c>
      <c r="P4782" s="8" t="str">
        <f>TEXT(DAY(Sales[[#This Row],[OrderDate]]),"ddd")</f>
        <v>Sun</v>
      </c>
      <c r="Q4782" s="8" t="str">
        <f>TEXT(MONTH(Sales[[#This Row],[ShipDate]])*29,"mmm")</f>
        <v>Jul</v>
      </c>
      <c r="R4782">
        <v>1442</v>
      </c>
      <c r="S4782" t="s">
        <v>670</v>
      </c>
      <c r="T4782" t="s">
        <v>28</v>
      </c>
      <c r="U4782">
        <v>94110</v>
      </c>
      <c r="V4782" s="1">
        <v>0</v>
      </c>
      <c r="W4782">
        <v>3</v>
      </c>
      <c r="X4782">
        <v>2</v>
      </c>
      <c r="Y4782">
        <v>6</v>
      </c>
      <c r="AD4782"/>
    </row>
    <row r="4783" spans="1:30" x14ac:dyDescent="0.25">
      <c r="A4783" t="s">
        <v>24</v>
      </c>
      <c r="B4783" s="2">
        <v>43434</v>
      </c>
      <c r="C4783" s="35">
        <f>YEAR(Sales[[#This Row],[ShipDate]])</f>
        <v>2018</v>
      </c>
      <c r="D4783" t="s">
        <v>113</v>
      </c>
      <c r="E4783" t="s">
        <v>31</v>
      </c>
      <c r="F4783" t="s">
        <v>50</v>
      </c>
      <c r="G4783" t="s">
        <v>25</v>
      </c>
      <c r="H4783" t="s">
        <v>2750</v>
      </c>
      <c r="I4783" t="s">
        <v>1449</v>
      </c>
      <c r="J4783" t="s">
        <v>13</v>
      </c>
      <c r="K4783" t="s">
        <v>2743</v>
      </c>
      <c r="L4783" t="s">
        <v>68</v>
      </c>
      <c r="N4783" t="str">
        <f>IF(ISBLANK(Sales[[#This Row],[return]]),"No",Sales[[#This Row],[return]])</f>
        <v>No</v>
      </c>
      <c r="O4783" s="2">
        <v>43431</v>
      </c>
      <c r="P4783" s="8" t="str">
        <f>TEXT(DAY(Sales[[#This Row],[OrderDate]]),"ddd")</f>
        <v>Fri</v>
      </c>
      <c r="Q4783" s="8" t="str">
        <f>TEXT(MONTH(Sales[[#This Row],[ShipDate]])*29,"mmm")</f>
        <v>Nov</v>
      </c>
      <c r="R4783">
        <v>901</v>
      </c>
      <c r="S4783" t="s">
        <v>1879</v>
      </c>
      <c r="T4783" t="s">
        <v>66</v>
      </c>
      <c r="U4783">
        <v>66212</v>
      </c>
      <c r="V4783" s="1">
        <v>0</v>
      </c>
      <c r="W4783">
        <v>70</v>
      </c>
      <c r="X4783">
        <v>5</v>
      </c>
      <c r="Y4783">
        <v>152</v>
      </c>
      <c r="AD4783"/>
    </row>
    <row r="4784" spans="1:30" x14ac:dyDescent="0.25">
      <c r="A4784" t="s">
        <v>24</v>
      </c>
      <c r="B4784" s="2">
        <v>43434</v>
      </c>
      <c r="C4784" s="35">
        <f>YEAR(Sales[[#This Row],[ShipDate]])</f>
        <v>2018</v>
      </c>
      <c r="D4784" t="s">
        <v>113</v>
      </c>
      <c r="E4784" t="s">
        <v>31</v>
      </c>
      <c r="F4784" t="s">
        <v>99</v>
      </c>
      <c r="G4784" t="s">
        <v>46</v>
      </c>
      <c r="H4784" t="s">
        <v>2750</v>
      </c>
      <c r="I4784" t="s">
        <v>1449</v>
      </c>
      <c r="J4784" t="s">
        <v>13</v>
      </c>
      <c r="K4784" t="s">
        <v>2743</v>
      </c>
      <c r="L4784" t="s">
        <v>68</v>
      </c>
      <c r="N4784" t="str">
        <f>IF(ISBLANK(Sales[[#This Row],[return]]),"No",Sales[[#This Row],[return]])</f>
        <v>No</v>
      </c>
      <c r="O4784" s="2">
        <v>43431</v>
      </c>
      <c r="P4784" s="8" t="str">
        <f>TEXT(DAY(Sales[[#This Row],[OrderDate]]),"ddd")</f>
        <v>Fri</v>
      </c>
      <c r="Q4784" s="8" t="str">
        <f>TEXT(MONTH(Sales[[#This Row],[ShipDate]])*29,"mmm")</f>
        <v>Nov</v>
      </c>
      <c r="R4784">
        <v>1606</v>
      </c>
      <c r="S4784" t="s">
        <v>161</v>
      </c>
      <c r="T4784" t="s">
        <v>66</v>
      </c>
      <c r="U4784">
        <v>66212</v>
      </c>
      <c r="V4784" s="1">
        <v>0</v>
      </c>
      <c r="W4784">
        <v>15</v>
      </c>
      <c r="X4784">
        <v>5</v>
      </c>
      <c r="Y4784">
        <v>35</v>
      </c>
      <c r="AD4784"/>
    </row>
    <row r="4785" spans="1:30" x14ac:dyDescent="0.25">
      <c r="A4785" t="s">
        <v>40</v>
      </c>
      <c r="B4785" s="2">
        <v>43381</v>
      </c>
      <c r="C4785" s="35">
        <f>YEAR(Sales[[#This Row],[ShipDate]])</f>
        <v>2018</v>
      </c>
      <c r="D4785" t="s">
        <v>36</v>
      </c>
      <c r="E4785" t="s">
        <v>18</v>
      </c>
      <c r="F4785" t="s">
        <v>23</v>
      </c>
      <c r="G4785" t="s">
        <v>11</v>
      </c>
      <c r="H4785" t="s">
        <v>146</v>
      </c>
      <c r="I4785" t="s">
        <v>149</v>
      </c>
      <c r="J4785" t="s">
        <v>13</v>
      </c>
      <c r="K4785" t="s">
        <v>95</v>
      </c>
      <c r="L4785" t="s">
        <v>92</v>
      </c>
      <c r="N4785" t="str">
        <f>IF(ISBLANK(Sales[[#This Row],[return]]),"No",Sales[[#This Row],[return]])</f>
        <v>No</v>
      </c>
      <c r="O4785" s="2">
        <v>43376</v>
      </c>
      <c r="P4785" s="8" t="str">
        <f>TEXT(DAY(Sales[[#This Row],[OrderDate]]),"ddd")</f>
        <v>Tue</v>
      </c>
      <c r="Q4785" s="8" t="str">
        <f>TEXT(MONTH(Sales[[#This Row],[ShipDate]])*29,"mmm")</f>
        <v>Oct</v>
      </c>
      <c r="R4785">
        <v>1204</v>
      </c>
      <c r="S4785" t="s">
        <v>1294</v>
      </c>
      <c r="T4785" t="s">
        <v>90</v>
      </c>
      <c r="U4785">
        <v>10035</v>
      </c>
      <c r="V4785" s="1">
        <v>0.1</v>
      </c>
      <c r="W4785">
        <v>93</v>
      </c>
      <c r="X4785">
        <v>6</v>
      </c>
      <c r="Y4785">
        <v>599</v>
      </c>
      <c r="AD4785"/>
    </row>
    <row r="4786" spans="1:30" x14ac:dyDescent="0.25">
      <c r="A4786" t="s">
        <v>10</v>
      </c>
      <c r="B4786" s="2">
        <v>43442</v>
      </c>
      <c r="C4786" s="35">
        <f>YEAR(Sales[[#This Row],[ShipDate]])</f>
        <v>2018</v>
      </c>
      <c r="D4786" t="s">
        <v>19</v>
      </c>
      <c r="E4786" t="s">
        <v>31</v>
      </c>
      <c r="F4786" t="s">
        <v>33</v>
      </c>
      <c r="G4786" t="s">
        <v>25</v>
      </c>
      <c r="H4786" t="s">
        <v>164</v>
      </c>
      <c r="I4786" t="s">
        <v>120</v>
      </c>
      <c r="J4786" t="s">
        <v>13</v>
      </c>
      <c r="K4786" t="s">
        <v>2649</v>
      </c>
      <c r="L4786" t="s">
        <v>68</v>
      </c>
      <c r="N4786" t="str">
        <f>IF(ISBLANK(Sales[[#This Row],[return]]),"No",Sales[[#This Row],[return]])</f>
        <v>No</v>
      </c>
      <c r="O4786" s="2">
        <v>43439</v>
      </c>
      <c r="P4786" s="8" t="str">
        <f>TEXT(DAY(Sales[[#This Row],[OrderDate]]),"ddd")</f>
        <v>Thu</v>
      </c>
      <c r="Q4786" s="8" t="str">
        <f>TEXT(MONTH(Sales[[#This Row],[ShipDate]])*29,"mmm")</f>
        <v>Dec</v>
      </c>
      <c r="R4786">
        <v>191</v>
      </c>
      <c r="S4786" t="s">
        <v>1926</v>
      </c>
      <c r="T4786" t="s">
        <v>66</v>
      </c>
      <c r="U4786">
        <v>60610</v>
      </c>
      <c r="V4786" s="1">
        <v>0.2</v>
      </c>
      <c r="W4786">
        <v>4</v>
      </c>
      <c r="X4786">
        <v>3</v>
      </c>
      <c r="Y4786">
        <v>12</v>
      </c>
      <c r="AD4786"/>
    </row>
    <row r="4787" spans="1:30" x14ac:dyDescent="0.25">
      <c r="A4787" t="s">
        <v>24</v>
      </c>
      <c r="B4787" s="2">
        <v>43432</v>
      </c>
      <c r="C4787" s="35">
        <f>YEAR(Sales[[#This Row],[ShipDate]])</f>
        <v>2018</v>
      </c>
      <c r="D4787" t="s">
        <v>113</v>
      </c>
      <c r="E4787" t="s">
        <v>69</v>
      </c>
      <c r="F4787" t="s">
        <v>59</v>
      </c>
      <c r="G4787" t="s">
        <v>25</v>
      </c>
      <c r="H4787" t="s">
        <v>3011</v>
      </c>
      <c r="I4787" t="s">
        <v>371</v>
      </c>
      <c r="J4787" t="s">
        <v>13</v>
      </c>
      <c r="K4787" t="s">
        <v>2922</v>
      </c>
      <c r="L4787" t="s">
        <v>92</v>
      </c>
      <c r="N4787" t="str">
        <f>IF(ISBLANK(Sales[[#This Row],[return]]),"No",Sales[[#This Row],[return]])</f>
        <v>No</v>
      </c>
      <c r="O4787" s="2">
        <v>43430</v>
      </c>
      <c r="P4787" s="8" t="str">
        <f>TEXT(DAY(Sales[[#This Row],[OrderDate]]),"ddd")</f>
        <v>Thu</v>
      </c>
      <c r="Q4787" s="8" t="str">
        <f>TEXT(MONTH(Sales[[#This Row],[ShipDate]])*29,"mmm")</f>
        <v>Nov</v>
      </c>
      <c r="R4787">
        <v>1756</v>
      </c>
      <c r="S4787" t="s">
        <v>2205</v>
      </c>
      <c r="T4787" t="s">
        <v>90</v>
      </c>
      <c r="U4787">
        <v>6484</v>
      </c>
      <c r="V4787" s="1">
        <v>0</v>
      </c>
      <c r="W4787">
        <v>6</v>
      </c>
      <c r="X4787">
        <v>2</v>
      </c>
      <c r="Y4787">
        <v>13</v>
      </c>
      <c r="AD4787"/>
    </row>
    <row r="4788" spans="1:30" x14ac:dyDescent="0.25">
      <c r="A4788" t="s">
        <v>24</v>
      </c>
      <c r="B4788" s="2">
        <v>43432</v>
      </c>
      <c r="C4788" s="35">
        <f>YEAR(Sales[[#This Row],[ShipDate]])</f>
        <v>2018</v>
      </c>
      <c r="D4788" t="s">
        <v>113</v>
      </c>
      <c r="E4788" t="s">
        <v>69</v>
      </c>
      <c r="F4788" t="s">
        <v>99</v>
      </c>
      <c r="G4788" t="s">
        <v>46</v>
      </c>
      <c r="H4788" t="s">
        <v>3011</v>
      </c>
      <c r="I4788" t="s">
        <v>371</v>
      </c>
      <c r="J4788" t="s">
        <v>13</v>
      </c>
      <c r="K4788" t="s">
        <v>2922</v>
      </c>
      <c r="L4788" t="s">
        <v>92</v>
      </c>
      <c r="N4788" t="str">
        <f>IF(ISBLANK(Sales[[#This Row],[return]]),"No",Sales[[#This Row],[return]])</f>
        <v>No</v>
      </c>
      <c r="O4788" s="2">
        <v>43430</v>
      </c>
      <c r="P4788" s="8" t="str">
        <f>TEXT(DAY(Sales[[#This Row],[OrderDate]]),"ddd")</f>
        <v>Thu</v>
      </c>
      <c r="Q4788" s="8" t="str">
        <f>TEXT(MONTH(Sales[[#This Row],[ShipDate]])*29,"mmm")</f>
        <v>Nov</v>
      </c>
      <c r="R4788">
        <v>1092</v>
      </c>
      <c r="S4788" t="s">
        <v>2383</v>
      </c>
      <c r="T4788" t="s">
        <v>90</v>
      </c>
      <c r="U4788">
        <v>6484</v>
      </c>
      <c r="V4788" s="1">
        <v>0</v>
      </c>
      <c r="W4788">
        <v>15</v>
      </c>
      <c r="X4788">
        <v>3</v>
      </c>
      <c r="Y4788">
        <v>60</v>
      </c>
      <c r="AD4788"/>
    </row>
    <row r="4789" spans="1:30" x14ac:dyDescent="0.25">
      <c r="A4789" t="s">
        <v>40</v>
      </c>
      <c r="B4789" s="2">
        <v>43418</v>
      </c>
      <c r="C4789" s="35">
        <f>YEAR(Sales[[#This Row],[ShipDate]])</f>
        <v>2018</v>
      </c>
      <c r="D4789" t="s">
        <v>36</v>
      </c>
      <c r="E4789" t="s">
        <v>69</v>
      </c>
      <c r="F4789" t="s">
        <v>43</v>
      </c>
      <c r="G4789" t="s">
        <v>11</v>
      </c>
      <c r="H4789" t="s">
        <v>171</v>
      </c>
      <c r="I4789" t="s">
        <v>252</v>
      </c>
      <c r="J4789" t="s">
        <v>13</v>
      </c>
      <c r="K4789" t="s">
        <v>2932</v>
      </c>
      <c r="L4789" t="s">
        <v>92</v>
      </c>
      <c r="N4789" t="str">
        <f>IF(ISBLANK(Sales[[#This Row],[return]]),"No",Sales[[#This Row],[return]])</f>
        <v>No</v>
      </c>
      <c r="O4789" s="2">
        <v>43414</v>
      </c>
      <c r="P4789" s="8" t="str">
        <f>TEXT(DAY(Sales[[#This Row],[OrderDate]]),"ddd")</f>
        <v>Tue</v>
      </c>
      <c r="Q4789" s="8" t="str">
        <f>TEXT(MONTH(Sales[[#This Row],[ShipDate]])*29,"mmm")</f>
        <v>Nov</v>
      </c>
      <c r="R4789">
        <v>494</v>
      </c>
      <c r="S4789" t="s">
        <v>1491</v>
      </c>
      <c r="T4789" t="s">
        <v>90</v>
      </c>
      <c r="U4789">
        <v>45503</v>
      </c>
      <c r="V4789" s="1">
        <v>0.2</v>
      </c>
      <c r="W4789">
        <v>30</v>
      </c>
      <c r="X4789">
        <v>7</v>
      </c>
      <c r="Y4789">
        <v>148</v>
      </c>
      <c r="AD4789"/>
    </row>
    <row r="4790" spans="1:30" x14ac:dyDescent="0.25">
      <c r="A4790" t="s">
        <v>40</v>
      </c>
      <c r="B4790" s="2">
        <v>43418</v>
      </c>
      <c r="C4790" s="35">
        <f>YEAR(Sales[[#This Row],[ShipDate]])</f>
        <v>2018</v>
      </c>
      <c r="D4790" t="s">
        <v>36</v>
      </c>
      <c r="E4790" t="s">
        <v>69</v>
      </c>
      <c r="F4790" t="s">
        <v>59</v>
      </c>
      <c r="G4790" t="s">
        <v>25</v>
      </c>
      <c r="H4790" t="s">
        <v>171</v>
      </c>
      <c r="I4790" t="s">
        <v>252</v>
      </c>
      <c r="J4790" t="s">
        <v>13</v>
      </c>
      <c r="K4790" t="s">
        <v>2932</v>
      </c>
      <c r="L4790" t="s">
        <v>92</v>
      </c>
      <c r="N4790" t="str">
        <f>IF(ISBLANK(Sales[[#This Row],[return]]),"No",Sales[[#This Row],[return]])</f>
        <v>No</v>
      </c>
      <c r="O4790" s="2">
        <v>43414</v>
      </c>
      <c r="P4790" s="8" t="str">
        <f>TEXT(DAY(Sales[[#This Row],[OrderDate]]),"ddd")</f>
        <v>Tue</v>
      </c>
      <c r="Q4790" s="8" t="str">
        <f>TEXT(MONTH(Sales[[#This Row],[ShipDate]])*29,"mmm")</f>
        <v>Nov</v>
      </c>
      <c r="R4790">
        <v>1718</v>
      </c>
      <c r="S4790" t="s">
        <v>1746</v>
      </c>
      <c r="T4790" t="s">
        <v>90</v>
      </c>
      <c r="U4790">
        <v>45503</v>
      </c>
      <c r="V4790" s="1">
        <v>0.2</v>
      </c>
      <c r="W4790">
        <v>2</v>
      </c>
      <c r="X4790">
        <v>1</v>
      </c>
      <c r="Y4790">
        <v>5</v>
      </c>
      <c r="AD4790"/>
    </row>
    <row r="4791" spans="1:30" x14ac:dyDescent="0.25">
      <c r="A4791" t="s">
        <v>40</v>
      </c>
      <c r="B4791" s="2">
        <v>43418</v>
      </c>
      <c r="C4791" s="35">
        <f>YEAR(Sales[[#This Row],[ShipDate]])</f>
        <v>2018</v>
      </c>
      <c r="D4791" t="s">
        <v>36</v>
      </c>
      <c r="E4791" t="s">
        <v>69</v>
      </c>
      <c r="F4791" t="s">
        <v>59</v>
      </c>
      <c r="G4791" t="s">
        <v>25</v>
      </c>
      <c r="H4791" t="s">
        <v>171</v>
      </c>
      <c r="I4791" t="s">
        <v>252</v>
      </c>
      <c r="J4791" t="s">
        <v>13</v>
      </c>
      <c r="K4791" t="s">
        <v>2932</v>
      </c>
      <c r="L4791" t="s">
        <v>92</v>
      </c>
      <c r="N4791" t="str">
        <f>IF(ISBLANK(Sales[[#This Row],[return]]),"No",Sales[[#This Row],[return]])</f>
        <v>No</v>
      </c>
      <c r="O4791" s="2">
        <v>43414</v>
      </c>
      <c r="P4791" s="8" t="str">
        <f>TEXT(DAY(Sales[[#This Row],[OrderDate]]),"ddd")</f>
        <v>Tue</v>
      </c>
      <c r="Q4791" s="8" t="str">
        <f>TEXT(MONTH(Sales[[#This Row],[ShipDate]])*29,"mmm")</f>
        <v>Nov</v>
      </c>
      <c r="R4791">
        <v>1672</v>
      </c>
      <c r="S4791" t="s">
        <v>3035</v>
      </c>
      <c r="T4791" t="s">
        <v>90</v>
      </c>
      <c r="U4791">
        <v>45503</v>
      </c>
      <c r="V4791" s="1">
        <v>0.2</v>
      </c>
      <c r="W4791">
        <v>32</v>
      </c>
      <c r="X4791">
        <v>2</v>
      </c>
      <c r="Y4791">
        <v>90</v>
      </c>
      <c r="AD4791"/>
    </row>
    <row r="4792" spans="1:30" x14ac:dyDescent="0.25">
      <c r="A4792" t="s">
        <v>40</v>
      </c>
      <c r="B4792" s="2">
        <v>43418</v>
      </c>
      <c r="C4792" s="35">
        <f>YEAR(Sales[[#This Row],[ShipDate]])</f>
        <v>2018</v>
      </c>
      <c r="D4792" t="s">
        <v>36</v>
      </c>
      <c r="E4792" t="s">
        <v>69</v>
      </c>
      <c r="F4792" t="s">
        <v>59</v>
      </c>
      <c r="G4792" t="s">
        <v>25</v>
      </c>
      <c r="H4792" t="s">
        <v>171</v>
      </c>
      <c r="I4792" t="s">
        <v>252</v>
      </c>
      <c r="J4792" t="s">
        <v>13</v>
      </c>
      <c r="K4792" t="s">
        <v>2932</v>
      </c>
      <c r="L4792" t="s">
        <v>92</v>
      </c>
      <c r="N4792" t="str">
        <f>IF(ISBLANK(Sales[[#This Row],[return]]),"No",Sales[[#This Row],[return]])</f>
        <v>No</v>
      </c>
      <c r="O4792" s="2">
        <v>43414</v>
      </c>
      <c r="P4792" s="8" t="str">
        <f>TEXT(DAY(Sales[[#This Row],[OrderDate]]),"ddd")</f>
        <v>Tue</v>
      </c>
      <c r="Q4792" s="8" t="str">
        <f>TEXT(MONTH(Sales[[#This Row],[ShipDate]])*29,"mmm")</f>
        <v>Nov</v>
      </c>
      <c r="R4792">
        <v>1658</v>
      </c>
      <c r="S4792" t="s">
        <v>3221</v>
      </c>
      <c r="T4792" t="s">
        <v>90</v>
      </c>
      <c r="U4792">
        <v>45503</v>
      </c>
      <c r="V4792" s="1">
        <v>0.2</v>
      </c>
      <c r="W4792">
        <v>8</v>
      </c>
      <c r="X4792">
        <v>3</v>
      </c>
      <c r="Y4792">
        <v>22</v>
      </c>
      <c r="AD4792"/>
    </row>
    <row r="4793" spans="1:30" x14ac:dyDescent="0.25">
      <c r="A4793" t="s">
        <v>40</v>
      </c>
      <c r="B4793" s="2">
        <v>43418</v>
      </c>
      <c r="C4793" s="35">
        <f>YEAR(Sales[[#This Row],[ShipDate]])</f>
        <v>2018</v>
      </c>
      <c r="D4793" t="s">
        <v>36</v>
      </c>
      <c r="E4793" t="s">
        <v>69</v>
      </c>
      <c r="F4793" t="s">
        <v>52</v>
      </c>
      <c r="G4793" t="s">
        <v>25</v>
      </c>
      <c r="H4793" t="s">
        <v>171</v>
      </c>
      <c r="I4793" t="s">
        <v>252</v>
      </c>
      <c r="J4793" t="s">
        <v>13</v>
      </c>
      <c r="K4793" t="s">
        <v>2932</v>
      </c>
      <c r="L4793" t="s">
        <v>92</v>
      </c>
      <c r="N4793" t="str">
        <f>IF(ISBLANK(Sales[[#This Row],[return]]),"No",Sales[[#This Row],[return]])</f>
        <v>No</v>
      </c>
      <c r="O4793" s="2">
        <v>43414</v>
      </c>
      <c r="P4793" s="8" t="str">
        <f>TEXT(DAY(Sales[[#This Row],[OrderDate]]),"ddd")</f>
        <v>Tue</v>
      </c>
      <c r="Q4793" s="8" t="str">
        <f>TEXT(MONTH(Sales[[#This Row],[ShipDate]])*29,"mmm")</f>
        <v>Nov</v>
      </c>
      <c r="R4793">
        <v>613</v>
      </c>
      <c r="S4793" t="s">
        <v>967</v>
      </c>
      <c r="T4793" t="s">
        <v>90</v>
      </c>
      <c r="U4793">
        <v>45503</v>
      </c>
      <c r="V4793" s="1">
        <v>0.2</v>
      </c>
      <c r="W4793">
        <v>29</v>
      </c>
      <c r="X4793">
        <v>4</v>
      </c>
      <c r="Y4793">
        <v>335</v>
      </c>
      <c r="AD4793"/>
    </row>
    <row r="4794" spans="1:30" x14ac:dyDescent="0.25">
      <c r="A4794" t="s">
        <v>40</v>
      </c>
      <c r="B4794" s="2">
        <v>43418</v>
      </c>
      <c r="C4794" s="35">
        <f>YEAR(Sales[[#This Row],[ShipDate]])</f>
        <v>2018</v>
      </c>
      <c r="D4794" t="s">
        <v>36</v>
      </c>
      <c r="E4794" t="s">
        <v>69</v>
      </c>
      <c r="F4794" t="s">
        <v>33</v>
      </c>
      <c r="G4794" t="s">
        <v>25</v>
      </c>
      <c r="H4794" t="s">
        <v>171</v>
      </c>
      <c r="I4794" t="s">
        <v>252</v>
      </c>
      <c r="J4794" t="s">
        <v>13</v>
      </c>
      <c r="K4794" t="s">
        <v>2932</v>
      </c>
      <c r="L4794" t="s">
        <v>92</v>
      </c>
      <c r="N4794" t="str">
        <f>IF(ISBLANK(Sales[[#This Row],[return]]),"No",Sales[[#This Row],[return]])</f>
        <v>No</v>
      </c>
      <c r="O4794" s="2">
        <v>43414</v>
      </c>
      <c r="P4794" s="8" t="str">
        <f>TEXT(DAY(Sales[[#This Row],[OrderDate]]),"ddd")</f>
        <v>Tue</v>
      </c>
      <c r="Q4794" s="8" t="str">
        <f>TEXT(MONTH(Sales[[#This Row],[ShipDate]])*29,"mmm")</f>
        <v>Nov</v>
      </c>
      <c r="R4794">
        <v>243</v>
      </c>
      <c r="S4794" t="s">
        <v>1641</v>
      </c>
      <c r="T4794" t="s">
        <v>90</v>
      </c>
      <c r="U4794">
        <v>45503</v>
      </c>
      <c r="V4794" s="1">
        <v>0.2</v>
      </c>
      <c r="W4794">
        <v>3</v>
      </c>
      <c r="X4794">
        <v>4</v>
      </c>
      <c r="Y4794">
        <v>9</v>
      </c>
      <c r="AD4794"/>
    </row>
    <row r="4795" spans="1:30" x14ac:dyDescent="0.25">
      <c r="A4795" t="s">
        <v>40</v>
      </c>
      <c r="B4795" s="2">
        <v>43418</v>
      </c>
      <c r="C4795" s="35">
        <f>YEAR(Sales[[#This Row],[ShipDate]])</f>
        <v>2018</v>
      </c>
      <c r="D4795" t="s">
        <v>36</v>
      </c>
      <c r="E4795" t="s">
        <v>69</v>
      </c>
      <c r="F4795" t="s">
        <v>50</v>
      </c>
      <c r="G4795" t="s">
        <v>25</v>
      </c>
      <c r="H4795" t="s">
        <v>171</v>
      </c>
      <c r="I4795" t="s">
        <v>252</v>
      </c>
      <c r="J4795" t="s">
        <v>13</v>
      </c>
      <c r="K4795" t="s">
        <v>2932</v>
      </c>
      <c r="L4795" t="s">
        <v>92</v>
      </c>
      <c r="N4795" t="str">
        <f>IF(ISBLANK(Sales[[#This Row],[return]]),"No",Sales[[#This Row],[return]])</f>
        <v>No</v>
      </c>
      <c r="O4795" s="2">
        <v>43414</v>
      </c>
      <c r="P4795" s="8" t="str">
        <f>TEXT(DAY(Sales[[#This Row],[OrderDate]]),"ddd")</f>
        <v>Tue</v>
      </c>
      <c r="Q4795" s="8" t="str">
        <f>TEXT(MONTH(Sales[[#This Row],[ShipDate]])*29,"mmm")</f>
        <v>Nov</v>
      </c>
      <c r="R4795">
        <v>714</v>
      </c>
      <c r="S4795" t="s">
        <v>1798</v>
      </c>
      <c r="T4795" t="s">
        <v>90</v>
      </c>
      <c r="U4795">
        <v>45503</v>
      </c>
      <c r="V4795" s="1">
        <v>0.7</v>
      </c>
      <c r="W4795">
        <v>-47</v>
      </c>
      <c r="X4795">
        <v>7</v>
      </c>
      <c r="Y4795">
        <v>70</v>
      </c>
      <c r="AD4795"/>
    </row>
    <row r="4796" spans="1:30" x14ac:dyDescent="0.25">
      <c r="A4796" t="s">
        <v>40</v>
      </c>
      <c r="B4796" s="2">
        <v>43418</v>
      </c>
      <c r="C4796" s="35">
        <f>YEAR(Sales[[#This Row],[ShipDate]])</f>
        <v>2018</v>
      </c>
      <c r="D4796" t="s">
        <v>36</v>
      </c>
      <c r="E4796" t="s">
        <v>69</v>
      </c>
      <c r="F4796" t="s">
        <v>99</v>
      </c>
      <c r="G4796" t="s">
        <v>46</v>
      </c>
      <c r="H4796" t="s">
        <v>171</v>
      </c>
      <c r="I4796" t="s">
        <v>252</v>
      </c>
      <c r="J4796" t="s">
        <v>13</v>
      </c>
      <c r="K4796" t="s">
        <v>2932</v>
      </c>
      <c r="L4796" t="s">
        <v>92</v>
      </c>
      <c r="N4796" t="str">
        <f>IF(ISBLANK(Sales[[#This Row],[return]]),"No",Sales[[#This Row],[return]])</f>
        <v>No</v>
      </c>
      <c r="O4796" s="2">
        <v>43414</v>
      </c>
      <c r="P4796" s="8" t="str">
        <f>TEXT(DAY(Sales[[#This Row],[OrderDate]]),"ddd")</f>
        <v>Tue</v>
      </c>
      <c r="Q4796" s="8" t="str">
        <f>TEXT(MONTH(Sales[[#This Row],[ShipDate]])*29,"mmm")</f>
        <v>Nov</v>
      </c>
      <c r="R4796">
        <v>1074</v>
      </c>
      <c r="S4796" t="s">
        <v>2415</v>
      </c>
      <c r="T4796" t="s">
        <v>90</v>
      </c>
      <c r="U4796">
        <v>45503</v>
      </c>
      <c r="V4796" s="1">
        <v>0.2</v>
      </c>
      <c r="W4796">
        <v>-29</v>
      </c>
      <c r="X4796">
        <v>7</v>
      </c>
      <c r="Y4796">
        <v>179</v>
      </c>
      <c r="AD4796"/>
    </row>
    <row r="4797" spans="1:30" x14ac:dyDescent="0.25">
      <c r="A4797" t="s">
        <v>40</v>
      </c>
      <c r="B4797" s="2">
        <v>43418</v>
      </c>
      <c r="C4797" s="35">
        <f>YEAR(Sales[[#This Row],[ShipDate]])</f>
        <v>2018</v>
      </c>
      <c r="D4797" t="s">
        <v>36</v>
      </c>
      <c r="E4797" t="s">
        <v>69</v>
      </c>
      <c r="F4797" t="s">
        <v>48</v>
      </c>
      <c r="G4797" t="s">
        <v>46</v>
      </c>
      <c r="H4797" t="s">
        <v>171</v>
      </c>
      <c r="I4797" t="s">
        <v>252</v>
      </c>
      <c r="J4797" t="s">
        <v>13</v>
      </c>
      <c r="K4797" t="s">
        <v>2932</v>
      </c>
      <c r="L4797" t="s">
        <v>92</v>
      </c>
      <c r="N4797" t="str">
        <f>IF(ISBLANK(Sales[[#This Row],[return]]),"No",Sales[[#This Row],[return]])</f>
        <v>No</v>
      </c>
      <c r="O4797" s="2">
        <v>43414</v>
      </c>
      <c r="P4797" s="8" t="str">
        <f>TEXT(DAY(Sales[[#This Row],[OrderDate]]),"ddd")</f>
        <v>Tue</v>
      </c>
      <c r="Q4797" s="8" t="str">
        <f>TEXT(MONTH(Sales[[#This Row],[ShipDate]])*29,"mmm")</f>
        <v>Nov</v>
      </c>
      <c r="R4797">
        <v>1491</v>
      </c>
      <c r="S4797" t="s">
        <v>775</v>
      </c>
      <c r="T4797" t="s">
        <v>90</v>
      </c>
      <c r="U4797">
        <v>45503</v>
      </c>
      <c r="V4797" s="1">
        <v>0.4</v>
      </c>
      <c r="W4797">
        <v>-10</v>
      </c>
      <c r="X4797">
        <v>7</v>
      </c>
      <c r="Y4797">
        <v>42</v>
      </c>
      <c r="AD4797"/>
    </row>
    <row r="4798" spans="1:30" x14ac:dyDescent="0.25">
      <c r="A4798" t="s">
        <v>24</v>
      </c>
      <c r="B4798" s="2">
        <v>43351</v>
      </c>
      <c r="C4798" s="35">
        <f>YEAR(Sales[[#This Row],[ShipDate]])</f>
        <v>2018</v>
      </c>
      <c r="D4798" t="s">
        <v>113</v>
      </c>
      <c r="E4798" t="s">
        <v>18</v>
      </c>
      <c r="F4798" t="s">
        <v>39</v>
      </c>
      <c r="G4798" t="s">
        <v>25</v>
      </c>
      <c r="H4798" t="s">
        <v>107</v>
      </c>
      <c r="I4798" t="s">
        <v>70</v>
      </c>
      <c r="J4798" t="s">
        <v>13</v>
      </c>
      <c r="K4798" t="s">
        <v>1169</v>
      </c>
      <c r="L4798" t="s">
        <v>68</v>
      </c>
      <c r="N4798" t="str">
        <f>IF(ISBLANK(Sales[[#This Row],[return]]),"No",Sales[[#This Row],[return]])</f>
        <v>No</v>
      </c>
      <c r="O4798" s="2">
        <v>43349</v>
      </c>
      <c r="P4798" s="8" t="str">
        <f>TEXT(DAY(Sales[[#This Row],[OrderDate]]),"ddd")</f>
        <v>Fri</v>
      </c>
      <c r="Q4798" s="8" t="str">
        <f>TEXT(MONTH(Sales[[#This Row],[ShipDate]])*29,"mmm")</f>
        <v>Sep</v>
      </c>
      <c r="R4798">
        <v>1545</v>
      </c>
      <c r="S4798" t="s">
        <v>317</v>
      </c>
      <c r="T4798" t="s">
        <v>66</v>
      </c>
      <c r="U4798">
        <v>77070</v>
      </c>
      <c r="V4798" s="1">
        <v>0.2</v>
      </c>
      <c r="W4798">
        <v>1</v>
      </c>
      <c r="X4798">
        <v>1</v>
      </c>
      <c r="Y4798">
        <v>11</v>
      </c>
      <c r="AD4798"/>
    </row>
    <row r="4799" spans="1:30" x14ac:dyDescent="0.25">
      <c r="A4799" t="s">
        <v>24</v>
      </c>
      <c r="B4799" s="2">
        <v>43227</v>
      </c>
      <c r="C4799" s="35">
        <f>YEAR(Sales[[#This Row],[ShipDate]])</f>
        <v>2018</v>
      </c>
      <c r="D4799" t="s">
        <v>113</v>
      </c>
      <c r="E4799" t="s">
        <v>18</v>
      </c>
      <c r="F4799" t="s">
        <v>59</v>
      </c>
      <c r="G4799" t="s">
        <v>25</v>
      </c>
      <c r="H4799" t="s">
        <v>684</v>
      </c>
      <c r="I4799" t="s">
        <v>20</v>
      </c>
      <c r="J4799" t="s">
        <v>13</v>
      </c>
      <c r="K4799" t="s">
        <v>1356</v>
      </c>
      <c r="L4799" t="s">
        <v>17</v>
      </c>
      <c r="N4799" t="str">
        <f>IF(ISBLANK(Sales[[#This Row],[return]]),"No",Sales[[#This Row],[return]])</f>
        <v>No</v>
      </c>
      <c r="O4799" s="2">
        <v>43225</v>
      </c>
      <c r="P4799" s="8" t="str">
        <f>TEXT(DAY(Sales[[#This Row],[OrderDate]]),"ddd")</f>
        <v>Thu</v>
      </c>
      <c r="Q4799" s="8" t="str">
        <f>TEXT(MONTH(Sales[[#This Row],[ShipDate]])*29,"mmm")</f>
        <v>May</v>
      </c>
      <c r="R4799">
        <v>1701</v>
      </c>
      <c r="S4799" t="s">
        <v>1763</v>
      </c>
      <c r="T4799" t="s">
        <v>15</v>
      </c>
      <c r="U4799">
        <v>40214</v>
      </c>
      <c r="V4799" s="1">
        <v>0</v>
      </c>
      <c r="W4799">
        <v>36</v>
      </c>
      <c r="X4799">
        <v>3</v>
      </c>
      <c r="Y4799">
        <v>79</v>
      </c>
      <c r="AD4799"/>
    </row>
    <row r="4800" spans="1:30" x14ac:dyDescent="0.25">
      <c r="A4800" t="s">
        <v>24</v>
      </c>
      <c r="B4800" s="2">
        <v>43455</v>
      </c>
      <c r="C4800" s="35">
        <f>YEAR(Sales[[#This Row],[ShipDate]])</f>
        <v>2018</v>
      </c>
      <c r="D4800" t="s">
        <v>113</v>
      </c>
      <c r="E4800" t="s">
        <v>69</v>
      </c>
      <c r="F4800" t="s">
        <v>38</v>
      </c>
      <c r="G4800" t="s">
        <v>11</v>
      </c>
      <c r="H4800" t="s">
        <v>899</v>
      </c>
      <c r="I4800" t="s">
        <v>216</v>
      </c>
      <c r="J4800" t="s">
        <v>13</v>
      </c>
      <c r="K4800" t="s">
        <v>2937</v>
      </c>
      <c r="L4800" t="s">
        <v>30</v>
      </c>
      <c r="M4800" t="s">
        <v>82</v>
      </c>
      <c r="N4800" t="str">
        <f>IF(ISBLANK(Sales[[#This Row],[return]]),"No",Sales[[#This Row],[return]])</f>
        <v>Yes</v>
      </c>
      <c r="O4800" s="2">
        <v>43452</v>
      </c>
      <c r="P4800" s="8" t="str">
        <f>TEXT(DAY(Sales[[#This Row],[OrderDate]]),"ddd")</f>
        <v>Wed</v>
      </c>
      <c r="Q4800" s="8" t="str">
        <f>TEXT(MONTH(Sales[[#This Row],[ShipDate]])*29,"mmm")</f>
        <v>Dec</v>
      </c>
      <c r="R4800">
        <v>908</v>
      </c>
      <c r="S4800" t="s">
        <v>3184</v>
      </c>
      <c r="T4800" t="s">
        <v>28</v>
      </c>
      <c r="U4800">
        <v>97301</v>
      </c>
      <c r="V4800" s="1">
        <v>0.5</v>
      </c>
      <c r="W4800">
        <v>-264</v>
      </c>
      <c r="X4800">
        <v>5</v>
      </c>
      <c r="Y4800">
        <v>377</v>
      </c>
      <c r="AD4800"/>
    </row>
    <row r="4801" spans="1:30" x14ac:dyDescent="0.25">
      <c r="A4801" t="s">
        <v>24</v>
      </c>
      <c r="B4801" s="2">
        <v>43455</v>
      </c>
      <c r="C4801" s="35">
        <f>YEAR(Sales[[#This Row],[ShipDate]])</f>
        <v>2018</v>
      </c>
      <c r="D4801" t="s">
        <v>113</v>
      </c>
      <c r="E4801" t="s">
        <v>69</v>
      </c>
      <c r="F4801" t="s">
        <v>59</v>
      </c>
      <c r="G4801" t="s">
        <v>25</v>
      </c>
      <c r="H4801" t="s">
        <v>899</v>
      </c>
      <c r="I4801" t="s">
        <v>216</v>
      </c>
      <c r="J4801" t="s">
        <v>13</v>
      </c>
      <c r="K4801" t="s">
        <v>2937</v>
      </c>
      <c r="L4801" t="s">
        <v>30</v>
      </c>
      <c r="M4801" t="s">
        <v>82</v>
      </c>
      <c r="N4801" t="str">
        <f>IF(ISBLANK(Sales[[#This Row],[return]]),"No",Sales[[#This Row],[return]])</f>
        <v>Yes</v>
      </c>
      <c r="O4801" s="2">
        <v>43452</v>
      </c>
      <c r="P4801" s="8" t="str">
        <f>TEXT(DAY(Sales[[#This Row],[OrderDate]]),"ddd")</f>
        <v>Wed</v>
      </c>
      <c r="Q4801" s="8" t="str">
        <f>TEXT(MONTH(Sales[[#This Row],[ShipDate]])*29,"mmm")</f>
        <v>Dec</v>
      </c>
      <c r="R4801">
        <v>337</v>
      </c>
      <c r="S4801" t="s">
        <v>3276</v>
      </c>
      <c r="T4801" t="s">
        <v>28</v>
      </c>
      <c r="U4801">
        <v>97301</v>
      </c>
      <c r="V4801" s="1">
        <v>0.2</v>
      </c>
      <c r="W4801">
        <v>4</v>
      </c>
      <c r="X4801">
        <v>2</v>
      </c>
      <c r="Y4801">
        <v>12</v>
      </c>
      <c r="AD4801"/>
    </row>
    <row r="4802" spans="1:30" x14ac:dyDescent="0.25">
      <c r="A4802" t="s">
        <v>24</v>
      </c>
      <c r="B4802" s="2">
        <v>43455</v>
      </c>
      <c r="C4802" s="35">
        <f>YEAR(Sales[[#This Row],[ShipDate]])</f>
        <v>2018</v>
      </c>
      <c r="D4802" t="s">
        <v>113</v>
      </c>
      <c r="E4802" t="s">
        <v>69</v>
      </c>
      <c r="F4802" t="s">
        <v>45</v>
      </c>
      <c r="G4802" t="s">
        <v>25</v>
      </c>
      <c r="H4802" t="s">
        <v>899</v>
      </c>
      <c r="I4802" t="s">
        <v>216</v>
      </c>
      <c r="J4802" t="s">
        <v>13</v>
      </c>
      <c r="K4802" t="s">
        <v>2937</v>
      </c>
      <c r="L4802" t="s">
        <v>30</v>
      </c>
      <c r="M4802" t="s">
        <v>82</v>
      </c>
      <c r="N4802" t="str">
        <f>IF(ISBLANK(Sales[[#This Row],[return]]),"No",Sales[[#This Row],[return]])</f>
        <v>Yes</v>
      </c>
      <c r="O4802" s="2">
        <v>43452</v>
      </c>
      <c r="P4802" s="8" t="str">
        <f>TEXT(DAY(Sales[[#This Row],[OrderDate]]),"ddd")</f>
        <v>Wed</v>
      </c>
      <c r="Q4802" s="8" t="str">
        <f>TEXT(MONTH(Sales[[#This Row],[ShipDate]])*29,"mmm")</f>
        <v>Dec</v>
      </c>
      <c r="R4802">
        <v>1126</v>
      </c>
      <c r="S4802" t="s">
        <v>906</v>
      </c>
      <c r="T4802" t="s">
        <v>28</v>
      </c>
      <c r="U4802">
        <v>97301</v>
      </c>
      <c r="V4802" s="1">
        <v>0.2</v>
      </c>
      <c r="W4802">
        <v>2</v>
      </c>
      <c r="X4802">
        <v>4</v>
      </c>
      <c r="Y4802">
        <v>19</v>
      </c>
      <c r="AD4802"/>
    </row>
    <row r="4803" spans="1:30" x14ac:dyDescent="0.25">
      <c r="A4803" t="s">
        <v>24</v>
      </c>
      <c r="B4803" s="2">
        <v>43455</v>
      </c>
      <c r="C4803" s="35">
        <f>YEAR(Sales[[#This Row],[ShipDate]])</f>
        <v>2018</v>
      </c>
      <c r="D4803" t="s">
        <v>113</v>
      </c>
      <c r="E4803" t="s">
        <v>69</v>
      </c>
      <c r="F4803" t="s">
        <v>33</v>
      </c>
      <c r="G4803" t="s">
        <v>25</v>
      </c>
      <c r="H4803" t="s">
        <v>899</v>
      </c>
      <c r="I4803" t="s">
        <v>216</v>
      </c>
      <c r="J4803" t="s">
        <v>13</v>
      </c>
      <c r="K4803" t="s">
        <v>2937</v>
      </c>
      <c r="L4803" t="s">
        <v>30</v>
      </c>
      <c r="M4803" t="s">
        <v>82</v>
      </c>
      <c r="N4803" t="str">
        <f>IF(ISBLANK(Sales[[#This Row],[return]]),"No",Sales[[#This Row],[return]])</f>
        <v>Yes</v>
      </c>
      <c r="O4803" s="2">
        <v>43452</v>
      </c>
      <c r="P4803" s="8" t="str">
        <f>TEXT(DAY(Sales[[#This Row],[OrderDate]]),"ddd")</f>
        <v>Wed</v>
      </c>
      <c r="Q4803" s="8" t="str">
        <f>TEXT(MONTH(Sales[[#This Row],[ShipDate]])*29,"mmm")</f>
        <v>Dec</v>
      </c>
      <c r="R4803">
        <v>273</v>
      </c>
      <c r="S4803" t="s">
        <v>2194</v>
      </c>
      <c r="T4803" t="s">
        <v>28</v>
      </c>
      <c r="U4803">
        <v>97301</v>
      </c>
      <c r="V4803" s="1">
        <v>0.2</v>
      </c>
      <c r="W4803">
        <v>5</v>
      </c>
      <c r="X4803">
        <v>4</v>
      </c>
      <c r="Y4803">
        <v>16</v>
      </c>
      <c r="AD4803"/>
    </row>
    <row r="4804" spans="1:30" x14ac:dyDescent="0.25">
      <c r="A4804" t="s">
        <v>24</v>
      </c>
      <c r="B4804" s="2">
        <v>43455</v>
      </c>
      <c r="C4804" s="35">
        <f>YEAR(Sales[[#This Row],[ShipDate]])</f>
        <v>2018</v>
      </c>
      <c r="D4804" t="s">
        <v>113</v>
      </c>
      <c r="E4804" t="s">
        <v>69</v>
      </c>
      <c r="F4804" t="s">
        <v>50</v>
      </c>
      <c r="G4804" t="s">
        <v>25</v>
      </c>
      <c r="H4804" t="s">
        <v>899</v>
      </c>
      <c r="I4804" t="s">
        <v>216</v>
      </c>
      <c r="J4804" t="s">
        <v>13</v>
      </c>
      <c r="K4804" t="s">
        <v>2937</v>
      </c>
      <c r="L4804" t="s">
        <v>30</v>
      </c>
      <c r="M4804" t="s">
        <v>82</v>
      </c>
      <c r="N4804" t="str">
        <f>IF(ISBLANK(Sales[[#This Row],[return]]),"No",Sales[[#This Row],[return]])</f>
        <v>Yes</v>
      </c>
      <c r="O4804" s="2">
        <v>43452</v>
      </c>
      <c r="P4804" s="8" t="str">
        <f>TEXT(DAY(Sales[[#This Row],[OrderDate]]),"ddd")</f>
        <v>Wed</v>
      </c>
      <c r="Q4804" s="8" t="str">
        <f>TEXT(MONTH(Sales[[#This Row],[ShipDate]])*29,"mmm")</f>
        <v>Dec</v>
      </c>
      <c r="R4804">
        <v>1609</v>
      </c>
      <c r="S4804" t="s">
        <v>792</v>
      </c>
      <c r="T4804" t="s">
        <v>28</v>
      </c>
      <c r="U4804">
        <v>97301</v>
      </c>
      <c r="V4804" s="1">
        <v>0.7</v>
      </c>
      <c r="W4804">
        <v>-30</v>
      </c>
      <c r="X4804">
        <v>4</v>
      </c>
      <c r="Y4804">
        <v>45</v>
      </c>
      <c r="AD4804"/>
    </row>
    <row r="4805" spans="1:30" x14ac:dyDescent="0.25">
      <c r="A4805" t="s">
        <v>24</v>
      </c>
      <c r="B4805" s="2">
        <v>43455</v>
      </c>
      <c r="C4805" s="35">
        <f>YEAR(Sales[[#This Row],[ShipDate]])</f>
        <v>2018</v>
      </c>
      <c r="D4805" t="s">
        <v>113</v>
      </c>
      <c r="E4805" t="s">
        <v>69</v>
      </c>
      <c r="F4805" t="s">
        <v>99</v>
      </c>
      <c r="G4805" t="s">
        <v>46</v>
      </c>
      <c r="H4805" t="s">
        <v>899</v>
      </c>
      <c r="I4805" t="s">
        <v>216</v>
      </c>
      <c r="J4805" t="s">
        <v>13</v>
      </c>
      <c r="K4805" t="s">
        <v>2937</v>
      </c>
      <c r="L4805" t="s">
        <v>30</v>
      </c>
      <c r="M4805" t="s">
        <v>82</v>
      </c>
      <c r="N4805" t="str">
        <f>IF(ISBLANK(Sales[[#This Row],[return]]),"No",Sales[[#This Row],[return]])</f>
        <v>Yes</v>
      </c>
      <c r="O4805" s="2">
        <v>43452</v>
      </c>
      <c r="P4805" s="8" t="str">
        <f>TEXT(DAY(Sales[[#This Row],[OrderDate]]),"ddd")</f>
        <v>Wed</v>
      </c>
      <c r="Q4805" s="8" t="str">
        <f>TEXT(MONTH(Sales[[#This Row],[ShipDate]])*29,"mmm")</f>
        <v>Dec</v>
      </c>
      <c r="R4805">
        <v>1473</v>
      </c>
      <c r="S4805" t="s">
        <v>781</v>
      </c>
      <c r="T4805" t="s">
        <v>28</v>
      </c>
      <c r="U4805">
        <v>97301</v>
      </c>
      <c r="V4805" s="1">
        <v>0.2</v>
      </c>
      <c r="W4805">
        <v>-8</v>
      </c>
      <c r="X4805">
        <v>3</v>
      </c>
      <c r="Y4805">
        <v>113</v>
      </c>
      <c r="AD4805"/>
    </row>
    <row r="4806" spans="1:30" x14ac:dyDescent="0.25">
      <c r="A4806" t="s">
        <v>24</v>
      </c>
      <c r="B4806" s="2">
        <v>43455</v>
      </c>
      <c r="C4806" s="35">
        <f>YEAR(Sales[[#This Row],[ShipDate]])</f>
        <v>2018</v>
      </c>
      <c r="D4806" t="s">
        <v>113</v>
      </c>
      <c r="E4806" t="s">
        <v>69</v>
      </c>
      <c r="F4806" t="s">
        <v>48</v>
      </c>
      <c r="G4806" t="s">
        <v>46</v>
      </c>
      <c r="H4806" t="s">
        <v>899</v>
      </c>
      <c r="I4806" t="s">
        <v>216</v>
      </c>
      <c r="J4806" t="s">
        <v>13</v>
      </c>
      <c r="K4806" t="s">
        <v>2937</v>
      </c>
      <c r="L4806" t="s">
        <v>30</v>
      </c>
      <c r="M4806" t="s">
        <v>82</v>
      </c>
      <c r="N4806" t="str">
        <f>IF(ISBLANK(Sales[[#This Row],[return]]),"No",Sales[[#This Row],[return]])</f>
        <v>Yes</v>
      </c>
      <c r="O4806" s="2">
        <v>43452</v>
      </c>
      <c r="P4806" s="8" t="str">
        <f>TEXT(DAY(Sales[[#This Row],[OrderDate]]),"ddd")</f>
        <v>Wed</v>
      </c>
      <c r="Q4806" s="8" t="str">
        <f>TEXT(MONTH(Sales[[#This Row],[ShipDate]])*29,"mmm")</f>
        <v>Dec</v>
      </c>
      <c r="R4806">
        <v>1045</v>
      </c>
      <c r="S4806" t="s">
        <v>2895</v>
      </c>
      <c r="T4806" t="s">
        <v>28</v>
      </c>
      <c r="U4806">
        <v>97301</v>
      </c>
      <c r="V4806" s="1">
        <v>0.2</v>
      </c>
      <c r="W4806">
        <v>-7</v>
      </c>
      <c r="X4806">
        <v>3</v>
      </c>
      <c r="Y4806">
        <v>29</v>
      </c>
      <c r="AD4806"/>
    </row>
    <row r="4807" spans="1:30" x14ac:dyDescent="0.25">
      <c r="A4807" t="s">
        <v>24</v>
      </c>
      <c r="B4807" s="2">
        <v>43343</v>
      </c>
      <c r="C4807" s="35">
        <f>YEAR(Sales[[#This Row],[ShipDate]])</f>
        <v>2018</v>
      </c>
      <c r="D4807" t="s">
        <v>113</v>
      </c>
      <c r="E4807" t="s">
        <v>18</v>
      </c>
      <c r="F4807" t="s">
        <v>21</v>
      </c>
      <c r="G4807" t="s">
        <v>11</v>
      </c>
      <c r="H4807" t="s">
        <v>399</v>
      </c>
      <c r="I4807" t="s">
        <v>70</v>
      </c>
      <c r="J4807" t="s">
        <v>13</v>
      </c>
      <c r="K4807" t="s">
        <v>1119</v>
      </c>
      <c r="L4807" t="s">
        <v>68</v>
      </c>
      <c r="N4807" t="str">
        <f>IF(ISBLANK(Sales[[#This Row],[return]]),"No",Sales[[#This Row],[return]])</f>
        <v>No</v>
      </c>
      <c r="O4807" s="2">
        <v>43340</v>
      </c>
      <c r="P4807" s="8" t="str">
        <f>TEXT(DAY(Sales[[#This Row],[OrderDate]]),"ddd")</f>
        <v>Sat</v>
      </c>
      <c r="Q4807" s="8" t="str">
        <f>TEXT(MONTH(Sales[[#This Row],[ShipDate]])*29,"mmm")</f>
        <v>Aug</v>
      </c>
      <c r="R4807">
        <v>1429</v>
      </c>
      <c r="S4807" t="s">
        <v>1120</v>
      </c>
      <c r="T4807" t="s">
        <v>66</v>
      </c>
      <c r="U4807">
        <v>75081</v>
      </c>
      <c r="V4807" s="1">
        <v>0.32</v>
      </c>
      <c r="W4807">
        <v>-53</v>
      </c>
      <c r="X4807">
        <v>2</v>
      </c>
      <c r="Y4807">
        <v>156</v>
      </c>
      <c r="AD4807"/>
    </row>
    <row r="4808" spans="1:30" x14ac:dyDescent="0.25">
      <c r="A4808" t="s">
        <v>24</v>
      </c>
      <c r="B4808" s="2">
        <v>43343</v>
      </c>
      <c r="C4808" s="35">
        <f>YEAR(Sales[[#This Row],[ShipDate]])</f>
        <v>2018</v>
      </c>
      <c r="D4808" t="s">
        <v>113</v>
      </c>
      <c r="E4808" t="s">
        <v>18</v>
      </c>
      <c r="F4808" t="s">
        <v>50</v>
      </c>
      <c r="G4808" t="s">
        <v>25</v>
      </c>
      <c r="H4808" t="s">
        <v>399</v>
      </c>
      <c r="I4808" t="s">
        <v>70</v>
      </c>
      <c r="J4808" t="s">
        <v>13</v>
      </c>
      <c r="K4808" t="s">
        <v>1119</v>
      </c>
      <c r="L4808" t="s">
        <v>68</v>
      </c>
      <c r="N4808" t="str">
        <f>IF(ISBLANK(Sales[[#This Row],[return]]),"No",Sales[[#This Row],[return]])</f>
        <v>No</v>
      </c>
      <c r="O4808" s="2">
        <v>43340</v>
      </c>
      <c r="P4808" s="8" t="str">
        <f>TEXT(DAY(Sales[[#This Row],[OrderDate]]),"ddd")</f>
        <v>Sat</v>
      </c>
      <c r="Q4808" s="8" t="str">
        <f>TEXT(MONTH(Sales[[#This Row],[ShipDate]])*29,"mmm")</f>
        <v>Aug</v>
      </c>
      <c r="R4808">
        <v>705</v>
      </c>
      <c r="S4808" t="s">
        <v>1676</v>
      </c>
      <c r="T4808" t="s">
        <v>66</v>
      </c>
      <c r="U4808">
        <v>75081</v>
      </c>
      <c r="V4808" s="1">
        <v>0.8</v>
      </c>
      <c r="W4808">
        <v>-17</v>
      </c>
      <c r="X4808">
        <v>4</v>
      </c>
      <c r="Y4808">
        <v>10</v>
      </c>
      <c r="AD4808"/>
    </row>
    <row r="4809" spans="1:30" x14ac:dyDescent="0.25">
      <c r="A4809" t="s">
        <v>24</v>
      </c>
      <c r="B4809" s="2">
        <v>43343</v>
      </c>
      <c r="C4809" s="35">
        <f>YEAR(Sales[[#This Row],[ShipDate]])</f>
        <v>2018</v>
      </c>
      <c r="D4809" t="s">
        <v>113</v>
      </c>
      <c r="E4809" t="s">
        <v>18</v>
      </c>
      <c r="F4809" t="s">
        <v>50</v>
      </c>
      <c r="G4809" t="s">
        <v>25</v>
      </c>
      <c r="H4809" t="s">
        <v>399</v>
      </c>
      <c r="I4809" t="s">
        <v>70</v>
      </c>
      <c r="J4809" t="s">
        <v>13</v>
      </c>
      <c r="K4809" t="s">
        <v>1119</v>
      </c>
      <c r="L4809" t="s">
        <v>68</v>
      </c>
      <c r="N4809" t="str">
        <f>IF(ISBLANK(Sales[[#This Row],[return]]),"No",Sales[[#This Row],[return]])</f>
        <v>No</v>
      </c>
      <c r="O4809" s="2">
        <v>43340</v>
      </c>
      <c r="P4809" s="8" t="str">
        <f>TEXT(DAY(Sales[[#This Row],[OrderDate]]),"ddd")</f>
        <v>Sat</v>
      </c>
      <c r="Q4809" s="8" t="str">
        <f>TEXT(MONTH(Sales[[#This Row],[ShipDate]])*29,"mmm")</f>
        <v>Aug</v>
      </c>
      <c r="R4809">
        <v>134</v>
      </c>
      <c r="S4809" t="s">
        <v>640</v>
      </c>
      <c r="T4809" t="s">
        <v>66</v>
      </c>
      <c r="U4809">
        <v>75081</v>
      </c>
      <c r="V4809" s="1">
        <v>0.8</v>
      </c>
      <c r="W4809">
        <v>-22</v>
      </c>
      <c r="X4809">
        <v>9</v>
      </c>
      <c r="Y4809">
        <v>13</v>
      </c>
      <c r="AD4809"/>
    </row>
    <row r="4810" spans="1:30" x14ac:dyDescent="0.25">
      <c r="A4810" t="s">
        <v>24</v>
      </c>
      <c r="B4810" s="2">
        <v>43431</v>
      </c>
      <c r="C4810" s="35">
        <f>YEAR(Sales[[#This Row],[ShipDate]])</f>
        <v>2018</v>
      </c>
      <c r="D4810" t="s">
        <v>36</v>
      </c>
      <c r="E4810" t="s">
        <v>31</v>
      </c>
      <c r="F4810" t="s">
        <v>52</v>
      </c>
      <c r="G4810" t="s">
        <v>25</v>
      </c>
      <c r="H4810" t="s">
        <v>26</v>
      </c>
      <c r="I4810" t="s">
        <v>32</v>
      </c>
      <c r="J4810" t="s">
        <v>13</v>
      </c>
      <c r="K4810" t="s">
        <v>819</v>
      </c>
      <c r="L4810" t="s">
        <v>30</v>
      </c>
      <c r="M4810" t="s">
        <v>82</v>
      </c>
      <c r="N4810" t="str">
        <f>IF(ISBLANK(Sales[[#This Row],[return]]),"No",Sales[[#This Row],[return]])</f>
        <v>Yes</v>
      </c>
      <c r="O4810" s="2">
        <v>43424</v>
      </c>
      <c r="P4810" s="8" t="str">
        <f>TEXT(DAY(Sales[[#This Row],[OrderDate]]),"ddd")</f>
        <v>Fri</v>
      </c>
      <c r="Q4810" s="8" t="str">
        <f>TEXT(MONTH(Sales[[#This Row],[ShipDate]])*29,"mmm")</f>
        <v>Nov</v>
      </c>
      <c r="R4810">
        <v>366</v>
      </c>
      <c r="S4810" t="s">
        <v>398</v>
      </c>
      <c r="T4810" t="s">
        <v>28</v>
      </c>
      <c r="U4810">
        <v>90004</v>
      </c>
      <c r="V4810" s="1">
        <v>0</v>
      </c>
      <c r="W4810">
        <v>11</v>
      </c>
      <c r="X4810">
        <v>12</v>
      </c>
      <c r="Y4810">
        <v>39</v>
      </c>
      <c r="AD4810"/>
    </row>
    <row r="4811" spans="1:30" x14ac:dyDescent="0.25">
      <c r="A4811" t="s">
        <v>10</v>
      </c>
      <c r="B4811" s="2">
        <v>43251</v>
      </c>
      <c r="C4811" s="35">
        <f>YEAR(Sales[[#This Row],[ShipDate]])</f>
        <v>2018</v>
      </c>
      <c r="D4811" t="s">
        <v>113</v>
      </c>
      <c r="E4811" t="s">
        <v>18</v>
      </c>
      <c r="F4811" t="s">
        <v>50</v>
      </c>
      <c r="G4811" t="s">
        <v>25</v>
      </c>
      <c r="H4811" t="s">
        <v>261</v>
      </c>
      <c r="I4811" t="s">
        <v>58</v>
      </c>
      <c r="J4811" t="s">
        <v>13</v>
      </c>
      <c r="K4811" t="s">
        <v>1716</v>
      </c>
      <c r="L4811" t="s">
        <v>17</v>
      </c>
      <c r="N4811" t="str">
        <f>IF(ISBLANK(Sales[[#This Row],[return]]),"No",Sales[[#This Row],[return]])</f>
        <v>No</v>
      </c>
      <c r="O4811" s="2">
        <v>43250</v>
      </c>
      <c r="P4811" s="8" t="str">
        <f>TEXT(DAY(Sales[[#This Row],[OrderDate]]),"ddd")</f>
        <v>Mon</v>
      </c>
      <c r="Q4811" s="8" t="str">
        <f>TEXT(MONTH(Sales[[#This Row],[ShipDate]])*29,"mmm")</f>
        <v>May</v>
      </c>
      <c r="R4811">
        <v>135</v>
      </c>
      <c r="S4811" t="s">
        <v>919</v>
      </c>
      <c r="T4811" t="s">
        <v>15</v>
      </c>
      <c r="U4811">
        <v>28403</v>
      </c>
      <c r="V4811" s="1">
        <v>0.7</v>
      </c>
      <c r="W4811">
        <v>-3</v>
      </c>
      <c r="X4811">
        <v>2</v>
      </c>
      <c r="Y4811">
        <v>3</v>
      </c>
      <c r="AD4811"/>
    </row>
    <row r="4812" spans="1:30" x14ac:dyDescent="0.25">
      <c r="A4812" t="s">
        <v>40</v>
      </c>
      <c r="B4812" s="2">
        <v>43420</v>
      </c>
      <c r="C4812" s="35">
        <f>YEAR(Sales[[#This Row],[ShipDate]])</f>
        <v>2018</v>
      </c>
      <c r="D4812" t="s">
        <v>36</v>
      </c>
      <c r="E4812" t="s">
        <v>31</v>
      </c>
      <c r="F4812" t="s">
        <v>23</v>
      </c>
      <c r="G4812" t="s">
        <v>11</v>
      </c>
      <c r="H4812" t="s">
        <v>146</v>
      </c>
      <c r="I4812" t="s">
        <v>149</v>
      </c>
      <c r="J4812" t="s">
        <v>13</v>
      </c>
      <c r="K4812" t="s">
        <v>2634</v>
      </c>
      <c r="L4812" t="s">
        <v>92</v>
      </c>
      <c r="N4812" t="str">
        <f>IF(ISBLANK(Sales[[#This Row],[return]]),"No",Sales[[#This Row],[return]])</f>
        <v>No</v>
      </c>
      <c r="O4812" s="2">
        <v>43415</v>
      </c>
      <c r="P4812" s="8" t="str">
        <f>TEXT(DAY(Sales[[#This Row],[OrderDate]]),"ddd")</f>
        <v>Wed</v>
      </c>
      <c r="Q4812" s="8" t="str">
        <f>TEXT(MONTH(Sales[[#This Row],[ShipDate]])*29,"mmm")</f>
        <v>Nov</v>
      </c>
      <c r="R4812">
        <v>773</v>
      </c>
      <c r="S4812" t="s">
        <v>3110</v>
      </c>
      <c r="T4812" t="s">
        <v>90</v>
      </c>
      <c r="U4812">
        <v>10011</v>
      </c>
      <c r="V4812" s="1">
        <v>0.1</v>
      </c>
      <c r="W4812">
        <v>8</v>
      </c>
      <c r="X4812">
        <v>3</v>
      </c>
      <c r="Y4812">
        <v>246</v>
      </c>
      <c r="AD4812"/>
    </row>
    <row r="4813" spans="1:30" x14ac:dyDescent="0.25">
      <c r="A4813" t="s">
        <v>40</v>
      </c>
      <c r="B4813" s="2">
        <v>43420</v>
      </c>
      <c r="C4813" s="35">
        <f>YEAR(Sales[[#This Row],[ShipDate]])</f>
        <v>2018</v>
      </c>
      <c r="D4813" t="s">
        <v>36</v>
      </c>
      <c r="E4813" t="s">
        <v>31</v>
      </c>
      <c r="F4813" t="s">
        <v>45</v>
      </c>
      <c r="G4813" t="s">
        <v>25</v>
      </c>
      <c r="H4813" t="s">
        <v>146</v>
      </c>
      <c r="I4813" t="s">
        <v>149</v>
      </c>
      <c r="J4813" t="s">
        <v>13</v>
      </c>
      <c r="K4813" t="s">
        <v>2634</v>
      </c>
      <c r="L4813" t="s">
        <v>92</v>
      </c>
      <c r="N4813" t="str">
        <f>IF(ISBLANK(Sales[[#This Row],[return]]),"No",Sales[[#This Row],[return]])</f>
        <v>No</v>
      </c>
      <c r="O4813" s="2">
        <v>43415</v>
      </c>
      <c r="P4813" s="8" t="str">
        <f>TEXT(DAY(Sales[[#This Row],[OrderDate]]),"ddd")</f>
        <v>Wed</v>
      </c>
      <c r="Q4813" s="8" t="str">
        <f>TEXT(MONTH(Sales[[#This Row],[ShipDate]])*29,"mmm")</f>
        <v>Nov</v>
      </c>
      <c r="R4813">
        <v>363</v>
      </c>
      <c r="S4813" t="s">
        <v>548</v>
      </c>
      <c r="T4813" t="s">
        <v>90</v>
      </c>
      <c r="U4813">
        <v>10011</v>
      </c>
      <c r="V4813" s="1">
        <v>0</v>
      </c>
      <c r="W4813">
        <v>25</v>
      </c>
      <c r="X4813">
        <v>3</v>
      </c>
      <c r="Y4813">
        <v>93</v>
      </c>
      <c r="AD4813"/>
    </row>
    <row r="4814" spans="1:30" x14ac:dyDescent="0.25">
      <c r="A4814" t="s">
        <v>40</v>
      </c>
      <c r="B4814" s="2">
        <v>43420</v>
      </c>
      <c r="C4814" s="35">
        <f>YEAR(Sales[[#This Row],[ShipDate]])</f>
        <v>2018</v>
      </c>
      <c r="D4814" t="s">
        <v>36</v>
      </c>
      <c r="E4814" t="s">
        <v>31</v>
      </c>
      <c r="F4814" t="s">
        <v>39</v>
      </c>
      <c r="G4814" t="s">
        <v>25</v>
      </c>
      <c r="H4814" t="s">
        <v>146</v>
      </c>
      <c r="I4814" t="s">
        <v>149</v>
      </c>
      <c r="J4814" t="s">
        <v>13</v>
      </c>
      <c r="K4814" t="s">
        <v>2634</v>
      </c>
      <c r="L4814" t="s">
        <v>92</v>
      </c>
      <c r="N4814" t="str">
        <f>IF(ISBLANK(Sales[[#This Row],[return]]),"No",Sales[[#This Row],[return]])</f>
        <v>No</v>
      </c>
      <c r="O4814" s="2">
        <v>43415</v>
      </c>
      <c r="P4814" s="8" t="str">
        <f>TEXT(DAY(Sales[[#This Row],[OrderDate]]),"ddd")</f>
        <v>Wed</v>
      </c>
      <c r="Q4814" s="8" t="str">
        <f>TEXT(MONTH(Sales[[#This Row],[ShipDate]])*29,"mmm")</f>
        <v>Nov</v>
      </c>
      <c r="R4814">
        <v>1503</v>
      </c>
      <c r="S4814" t="s">
        <v>2142</v>
      </c>
      <c r="T4814" t="s">
        <v>90</v>
      </c>
      <c r="U4814">
        <v>10011</v>
      </c>
      <c r="V4814" s="1">
        <v>0</v>
      </c>
      <c r="W4814">
        <v>8</v>
      </c>
      <c r="X4814">
        <v>3</v>
      </c>
      <c r="Y4814">
        <v>28</v>
      </c>
      <c r="AD4814"/>
    </row>
    <row r="4815" spans="1:30" x14ac:dyDescent="0.25">
      <c r="A4815" t="s">
        <v>40</v>
      </c>
      <c r="B4815" s="2">
        <v>43420</v>
      </c>
      <c r="C4815" s="35">
        <f>YEAR(Sales[[#This Row],[ShipDate]])</f>
        <v>2018</v>
      </c>
      <c r="D4815" t="s">
        <v>36</v>
      </c>
      <c r="E4815" t="s">
        <v>31</v>
      </c>
      <c r="F4815" t="s">
        <v>50</v>
      </c>
      <c r="G4815" t="s">
        <v>25</v>
      </c>
      <c r="H4815" t="s">
        <v>146</v>
      </c>
      <c r="I4815" t="s">
        <v>149</v>
      </c>
      <c r="J4815" t="s">
        <v>13</v>
      </c>
      <c r="K4815" t="s">
        <v>2634</v>
      </c>
      <c r="L4815" t="s">
        <v>92</v>
      </c>
      <c r="N4815" t="str">
        <f>IF(ISBLANK(Sales[[#This Row],[return]]),"No",Sales[[#This Row],[return]])</f>
        <v>No</v>
      </c>
      <c r="O4815" s="2">
        <v>43415</v>
      </c>
      <c r="P4815" s="8" t="str">
        <f>TEXT(DAY(Sales[[#This Row],[OrderDate]]),"ddd")</f>
        <v>Wed</v>
      </c>
      <c r="Q4815" s="8" t="str">
        <f>TEXT(MONTH(Sales[[#This Row],[ShipDate]])*29,"mmm")</f>
        <v>Nov</v>
      </c>
      <c r="R4815">
        <v>513</v>
      </c>
      <c r="S4815" t="s">
        <v>1677</v>
      </c>
      <c r="T4815" t="s">
        <v>90</v>
      </c>
      <c r="U4815">
        <v>10011</v>
      </c>
      <c r="V4815" s="1">
        <v>0.2</v>
      </c>
      <c r="W4815">
        <v>17</v>
      </c>
      <c r="X4815">
        <v>3</v>
      </c>
      <c r="Y4815">
        <v>55</v>
      </c>
      <c r="AD4815"/>
    </row>
    <row r="4816" spans="1:30" x14ac:dyDescent="0.25">
      <c r="A4816" t="s">
        <v>40</v>
      </c>
      <c r="B4816" s="2">
        <v>43420</v>
      </c>
      <c r="C4816" s="35">
        <f>YEAR(Sales[[#This Row],[ShipDate]])</f>
        <v>2018</v>
      </c>
      <c r="D4816" t="s">
        <v>36</v>
      </c>
      <c r="E4816" t="s">
        <v>31</v>
      </c>
      <c r="F4816" t="s">
        <v>50</v>
      </c>
      <c r="G4816" t="s">
        <v>25</v>
      </c>
      <c r="H4816" t="s">
        <v>146</v>
      </c>
      <c r="I4816" t="s">
        <v>149</v>
      </c>
      <c r="J4816" t="s">
        <v>13</v>
      </c>
      <c r="K4816" t="s">
        <v>2634</v>
      </c>
      <c r="L4816" t="s">
        <v>92</v>
      </c>
      <c r="N4816" t="str">
        <f>IF(ISBLANK(Sales[[#This Row],[return]]),"No",Sales[[#This Row],[return]])</f>
        <v>No</v>
      </c>
      <c r="O4816" s="2">
        <v>43415</v>
      </c>
      <c r="P4816" s="8" t="str">
        <f>TEXT(DAY(Sales[[#This Row],[OrderDate]]),"ddd")</f>
        <v>Wed</v>
      </c>
      <c r="Q4816" s="8" t="str">
        <f>TEXT(MONTH(Sales[[#This Row],[ShipDate]])*29,"mmm")</f>
        <v>Nov</v>
      </c>
      <c r="R4816">
        <v>1843</v>
      </c>
      <c r="S4816" t="s">
        <v>3237</v>
      </c>
      <c r="T4816" t="s">
        <v>90</v>
      </c>
      <c r="U4816">
        <v>10011</v>
      </c>
      <c r="V4816" s="1">
        <v>0.2</v>
      </c>
      <c r="W4816">
        <v>11</v>
      </c>
      <c r="X4816">
        <v>3</v>
      </c>
      <c r="Y4816">
        <v>35</v>
      </c>
      <c r="AD4816"/>
    </row>
    <row r="4817" spans="1:30" x14ac:dyDescent="0.25">
      <c r="A4817" t="s">
        <v>40</v>
      </c>
      <c r="B4817" s="2">
        <v>43420</v>
      </c>
      <c r="C4817" s="35">
        <f>YEAR(Sales[[#This Row],[ShipDate]])</f>
        <v>2018</v>
      </c>
      <c r="D4817" t="s">
        <v>36</v>
      </c>
      <c r="E4817" t="s">
        <v>31</v>
      </c>
      <c r="F4817" t="s">
        <v>99</v>
      </c>
      <c r="G4817" t="s">
        <v>46</v>
      </c>
      <c r="H4817" t="s">
        <v>146</v>
      </c>
      <c r="I4817" t="s">
        <v>149</v>
      </c>
      <c r="J4817" t="s">
        <v>13</v>
      </c>
      <c r="K4817" t="s">
        <v>2634</v>
      </c>
      <c r="L4817" t="s">
        <v>92</v>
      </c>
      <c r="N4817" t="str">
        <f>IF(ISBLANK(Sales[[#This Row],[return]]),"No",Sales[[#This Row],[return]])</f>
        <v>No</v>
      </c>
      <c r="O4817" s="2">
        <v>43415</v>
      </c>
      <c r="P4817" s="8" t="str">
        <f>TEXT(DAY(Sales[[#This Row],[OrderDate]]),"ddd")</f>
        <v>Wed</v>
      </c>
      <c r="Q4817" s="8" t="str">
        <f>TEXT(MONTH(Sales[[#This Row],[ShipDate]])*29,"mmm")</f>
        <v>Nov</v>
      </c>
      <c r="R4817">
        <v>961</v>
      </c>
      <c r="S4817" t="s">
        <v>2463</v>
      </c>
      <c r="T4817" t="s">
        <v>90</v>
      </c>
      <c r="U4817">
        <v>10011</v>
      </c>
      <c r="V4817" s="1">
        <v>0</v>
      </c>
      <c r="W4817">
        <v>6</v>
      </c>
      <c r="X4817">
        <v>2</v>
      </c>
      <c r="Y4817">
        <v>36</v>
      </c>
      <c r="AD4817"/>
    </row>
    <row r="4818" spans="1:30" x14ac:dyDescent="0.25">
      <c r="A4818" t="s">
        <v>10</v>
      </c>
      <c r="B4818" s="2">
        <v>43392</v>
      </c>
      <c r="C4818" s="35">
        <f>YEAR(Sales[[#This Row],[ShipDate]])</f>
        <v>2018</v>
      </c>
      <c r="D4818" t="s">
        <v>36</v>
      </c>
      <c r="E4818" t="s">
        <v>18</v>
      </c>
      <c r="F4818" t="s">
        <v>59</v>
      </c>
      <c r="G4818" t="s">
        <v>25</v>
      </c>
      <c r="H4818" t="s">
        <v>282</v>
      </c>
      <c r="I4818" t="s">
        <v>32</v>
      </c>
      <c r="J4818" t="s">
        <v>13</v>
      </c>
      <c r="K4818" t="s">
        <v>283</v>
      </c>
      <c r="L4818" t="s">
        <v>30</v>
      </c>
      <c r="M4818" t="s">
        <v>82</v>
      </c>
      <c r="N4818" t="str">
        <f>IF(ISBLANK(Sales[[#This Row],[return]]),"No",Sales[[#This Row],[return]])</f>
        <v>Yes</v>
      </c>
      <c r="O4818" s="2">
        <v>43386</v>
      </c>
      <c r="P4818" s="8" t="str">
        <f>TEXT(DAY(Sales[[#This Row],[OrderDate]]),"ddd")</f>
        <v>Fri</v>
      </c>
      <c r="Q4818" s="8" t="str">
        <f>TEXT(MONTH(Sales[[#This Row],[ShipDate]])*29,"mmm")</f>
        <v>Oct</v>
      </c>
      <c r="R4818">
        <v>1746</v>
      </c>
      <c r="S4818" t="s">
        <v>284</v>
      </c>
      <c r="T4818" t="s">
        <v>28</v>
      </c>
      <c r="U4818">
        <v>95661</v>
      </c>
      <c r="V4818" s="1">
        <v>0</v>
      </c>
      <c r="W4818">
        <v>10</v>
      </c>
      <c r="X4818">
        <v>3</v>
      </c>
      <c r="Y4818">
        <v>20</v>
      </c>
      <c r="AD4818"/>
    </row>
    <row r="4819" spans="1:30" x14ac:dyDescent="0.25">
      <c r="A4819" t="s">
        <v>10</v>
      </c>
      <c r="B4819" s="2">
        <v>43392</v>
      </c>
      <c r="C4819" s="35">
        <f>YEAR(Sales[[#This Row],[ShipDate]])</f>
        <v>2018</v>
      </c>
      <c r="D4819" t="s">
        <v>36</v>
      </c>
      <c r="E4819" t="s">
        <v>18</v>
      </c>
      <c r="F4819" t="s">
        <v>59</v>
      </c>
      <c r="G4819" t="s">
        <v>25</v>
      </c>
      <c r="H4819" t="s">
        <v>282</v>
      </c>
      <c r="I4819" t="s">
        <v>32</v>
      </c>
      <c r="J4819" t="s">
        <v>13</v>
      </c>
      <c r="K4819" t="s">
        <v>283</v>
      </c>
      <c r="L4819" t="s">
        <v>30</v>
      </c>
      <c r="M4819" t="s">
        <v>82</v>
      </c>
      <c r="N4819" t="str">
        <f>IF(ISBLANK(Sales[[#This Row],[return]]),"No",Sales[[#This Row],[return]])</f>
        <v>Yes</v>
      </c>
      <c r="O4819" s="2">
        <v>43386</v>
      </c>
      <c r="P4819" s="8" t="str">
        <f>TEXT(DAY(Sales[[#This Row],[OrderDate]]),"ddd")</f>
        <v>Fri</v>
      </c>
      <c r="Q4819" s="8" t="str">
        <f>TEXT(MONTH(Sales[[#This Row],[ShipDate]])*29,"mmm")</f>
        <v>Oct</v>
      </c>
      <c r="R4819">
        <v>1670</v>
      </c>
      <c r="S4819" t="s">
        <v>285</v>
      </c>
      <c r="T4819" t="s">
        <v>28</v>
      </c>
      <c r="U4819">
        <v>95661</v>
      </c>
      <c r="V4819" s="1">
        <v>0</v>
      </c>
      <c r="W4819">
        <v>17</v>
      </c>
      <c r="X4819">
        <v>1</v>
      </c>
      <c r="Y4819">
        <v>35</v>
      </c>
      <c r="AD4819"/>
    </row>
    <row r="4820" spans="1:30" x14ac:dyDescent="0.25">
      <c r="A4820" t="s">
        <v>10</v>
      </c>
      <c r="B4820" s="2">
        <v>43392</v>
      </c>
      <c r="C4820" s="35">
        <f>YEAR(Sales[[#This Row],[ShipDate]])</f>
        <v>2018</v>
      </c>
      <c r="D4820" t="s">
        <v>36</v>
      </c>
      <c r="E4820" t="s">
        <v>18</v>
      </c>
      <c r="F4820" t="s">
        <v>45</v>
      </c>
      <c r="G4820" t="s">
        <v>25</v>
      </c>
      <c r="H4820" t="s">
        <v>282</v>
      </c>
      <c r="I4820" t="s">
        <v>32</v>
      </c>
      <c r="J4820" t="s">
        <v>13</v>
      </c>
      <c r="K4820" t="s">
        <v>283</v>
      </c>
      <c r="L4820" t="s">
        <v>30</v>
      </c>
      <c r="M4820" t="s">
        <v>82</v>
      </c>
      <c r="N4820" t="str">
        <f>IF(ISBLANK(Sales[[#This Row],[return]]),"No",Sales[[#This Row],[return]])</f>
        <v>Yes</v>
      </c>
      <c r="O4820" s="2">
        <v>43386</v>
      </c>
      <c r="P4820" s="8" t="str">
        <f>TEXT(DAY(Sales[[#This Row],[OrderDate]]),"ddd")</f>
        <v>Fri</v>
      </c>
      <c r="Q4820" s="8" t="str">
        <f>TEXT(MONTH(Sales[[#This Row],[ShipDate]])*29,"mmm")</f>
        <v>Oct</v>
      </c>
      <c r="R4820">
        <v>1412</v>
      </c>
      <c r="S4820" t="s">
        <v>286</v>
      </c>
      <c r="T4820" t="s">
        <v>28</v>
      </c>
      <c r="U4820">
        <v>95661</v>
      </c>
      <c r="V4820" s="1">
        <v>0</v>
      </c>
      <c r="W4820">
        <v>3</v>
      </c>
      <c r="X4820">
        <v>4</v>
      </c>
      <c r="Y4820">
        <v>12</v>
      </c>
      <c r="AD4820"/>
    </row>
    <row r="4821" spans="1:30" x14ac:dyDescent="0.25">
      <c r="A4821" t="s">
        <v>10</v>
      </c>
      <c r="B4821" s="2">
        <v>43392</v>
      </c>
      <c r="C4821" s="35">
        <f>YEAR(Sales[[#This Row],[ShipDate]])</f>
        <v>2018</v>
      </c>
      <c r="D4821" t="s">
        <v>36</v>
      </c>
      <c r="E4821" t="s">
        <v>18</v>
      </c>
      <c r="F4821" t="s">
        <v>150</v>
      </c>
      <c r="G4821" t="s">
        <v>25</v>
      </c>
      <c r="H4821" t="s">
        <v>282</v>
      </c>
      <c r="I4821" t="s">
        <v>32</v>
      </c>
      <c r="J4821" t="s">
        <v>13</v>
      </c>
      <c r="K4821" t="s">
        <v>283</v>
      </c>
      <c r="L4821" t="s">
        <v>30</v>
      </c>
      <c r="M4821" t="s">
        <v>82</v>
      </c>
      <c r="N4821" t="str">
        <f>IF(ISBLANK(Sales[[#This Row],[return]]),"No",Sales[[#This Row],[return]])</f>
        <v>Yes</v>
      </c>
      <c r="O4821" s="2">
        <v>43386</v>
      </c>
      <c r="P4821" s="8" t="str">
        <f>TEXT(DAY(Sales[[#This Row],[OrderDate]]),"ddd")</f>
        <v>Fri</v>
      </c>
      <c r="Q4821" s="8" t="str">
        <f>TEXT(MONTH(Sales[[#This Row],[ShipDate]])*29,"mmm")</f>
        <v>Oct</v>
      </c>
      <c r="R4821">
        <v>910</v>
      </c>
      <c r="S4821" t="s">
        <v>287</v>
      </c>
      <c r="T4821" t="s">
        <v>28</v>
      </c>
      <c r="U4821">
        <v>95661</v>
      </c>
      <c r="V4821" s="1">
        <v>0</v>
      </c>
      <c r="W4821">
        <v>2</v>
      </c>
      <c r="X4821">
        <v>2</v>
      </c>
      <c r="Y4821">
        <v>4</v>
      </c>
      <c r="AD4821"/>
    </row>
    <row r="4822" spans="1:30" x14ac:dyDescent="0.25">
      <c r="A4822" t="s">
        <v>10</v>
      </c>
      <c r="B4822" s="2">
        <v>43392</v>
      </c>
      <c r="C4822" s="35">
        <f>YEAR(Sales[[#This Row],[ShipDate]])</f>
        <v>2018</v>
      </c>
      <c r="D4822" t="s">
        <v>36</v>
      </c>
      <c r="E4822" t="s">
        <v>18</v>
      </c>
      <c r="F4822" t="s">
        <v>50</v>
      </c>
      <c r="G4822" t="s">
        <v>25</v>
      </c>
      <c r="H4822" t="s">
        <v>282</v>
      </c>
      <c r="I4822" t="s">
        <v>32</v>
      </c>
      <c r="J4822" t="s">
        <v>13</v>
      </c>
      <c r="K4822" t="s">
        <v>283</v>
      </c>
      <c r="L4822" t="s">
        <v>30</v>
      </c>
      <c r="M4822" t="s">
        <v>82</v>
      </c>
      <c r="N4822" t="str">
        <f>IF(ISBLANK(Sales[[#This Row],[return]]),"No",Sales[[#This Row],[return]])</f>
        <v>Yes</v>
      </c>
      <c r="O4822" s="2">
        <v>43386</v>
      </c>
      <c r="P4822" s="8" t="str">
        <f>TEXT(DAY(Sales[[#This Row],[OrderDate]]),"ddd")</f>
        <v>Fri</v>
      </c>
      <c r="Q4822" s="8" t="str">
        <f>TEXT(MONTH(Sales[[#This Row],[ShipDate]])*29,"mmm")</f>
        <v>Oct</v>
      </c>
      <c r="R4822">
        <v>723</v>
      </c>
      <c r="S4822" t="s">
        <v>288</v>
      </c>
      <c r="T4822" t="s">
        <v>28</v>
      </c>
      <c r="U4822">
        <v>95661</v>
      </c>
      <c r="V4822" s="1">
        <v>0.2</v>
      </c>
      <c r="W4822">
        <v>27</v>
      </c>
      <c r="X4822">
        <v>3</v>
      </c>
      <c r="Y4822">
        <v>76</v>
      </c>
      <c r="AD4822"/>
    </row>
    <row r="4823" spans="1:30" x14ac:dyDescent="0.25">
      <c r="A4823" t="s">
        <v>10</v>
      </c>
      <c r="B4823" s="2">
        <v>43392</v>
      </c>
      <c r="C4823" s="35">
        <f>YEAR(Sales[[#This Row],[ShipDate]])</f>
        <v>2018</v>
      </c>
      <c r="D4823" t="s">
        <v>36</v>
      </c>
      <c r="E4823" t="s">
        <v>18</v>
      </c>
      <c r="F4823" t="s">
        <v>290</v>
      </c>
      <c r="G4823" t="s">
        <v>25</v>
      </c>
      <c r="H4823" t="s">
        <v>282</v>
      </c>
      <c r="I4823" t="s">
        <v>32</v>
      </c>
      <c r="J4823" t="s">
        <v>13</v>
      </c>
      <c r="K4823" t="s">
        <v>283</v>
      </c>
      <c r="L4823" t="s">
        <v>30</v>
      </c>
      <c r="M4823" t="s">
        <v>82</v>
      </c>
      <c r="N4823" t="str">
        <f>IF(ISBLANK(Sales[[#This Row],[return]]),"No",Sales[[#This Row],[return]])</f>
        <v>Yes</v>
      </c>
      <c r="O4823" s="2">
        <v>43386</v>
      </c>
      <c r="P4823" s="8" t="str">
        <f>TEXT(DAY(Sales[[#This Row],[OrderDate]]),"ddd")</f>
        <v>Fri</v>
      </c>
      <c r="Q4823" s="8" t="str">
        <f>TEXT(MONTH(Sales[[#This Row],[ShipDate]])*29,"mmm")</f>
        <v>Oct</v>
      </c>
      <c r="R4823">
        <v>671</v>
      </c>
      <c r="S4823" t="s">
        <v>289</v>
      </c>
      <c r="T4823" t="s">
        <v>28</v>
      </c>
      <c r="U4823">
        <v>95661</v>
      </c>
      <c r="V4823" s="1">
        <v>0</v>
      </c>
      <c r="W4823">
        <v>18</v>
      </c>
      <c r="X4823">
        <v>6</v>
      </c>
      <c r="Y4823">
        <v>66</v>
      </c>
      <c r="AD4823"/>
    </row>
    <row r="4824" spans="1:30" x14ac:dyDescent="0.25">
      <c r="A4824" t="s">
        <v>10</v>
      </c>
      <c r="B4824" s="2">
        <v>43392</v>
      </c>
      <c r="C4824" s="35">
        <f>YEAR(Sales[[#This Row],[ShipDate]])</f>
        <v>2018</v>
      </c>
      <c r="D4824" t="s">
        <v>36</v>
      </c>
      <c r="E4824" t="s">
        <v>18</v>
      </c>
      <c r="F4824" t="s">
        <v>43</v>
      </c>
      <c r="G4824" t="s">
        <v>11</v>
      </c>
      <c r="H4824" t="s">
        <v>282</v>
      </c>
      <c r="I4824" t="s">
        <v>32</v>
      </c>
      <c r="J4824" t="s">
        <v>13</v>
      </c>
      <c r="K4824" t="s">
        <v>283</v>
      </c>
      <c r="L4824" t="s">
        <v>30</v>
      </c>
      <c r="M4824" t="s">
        <v>82</v>
      </c>
      <c r="N4824" t="str">
        <f>IF(ISBLANK(Sales[[#This Row],[return]]),"No",Sales[[#This Row],[return]])</f>
        <v>Yes</v>
      </c>
      <c r="O4824" s="2">
        <v>43386</v>
      </c>
      <c r="P4824" s="8" t="str">
        <f>TEXT(DAY(Sales[[#This Row],[OrderDate]]),"ddd")</f>
        <v>Fri</v>
      </c>
      <c r="Q4824" s="8" t="str">
        <f>TEXT(MONTH(Sales[[#This Row],[ShipDate]])*29,"mmm")</f>
        <v>Oct</v>
      </c>
      <c r="R4824">
        <v>1036</v>
      </c>
      <c r="S4824" t="s">
        <v>144</v>
      </c>
      <c r="T4824" t="s">
        <v>28</v>
      </c>
      <c r="U4824">
        <v>95661</v>
      </c>
      <c r="V4824" s="1">
        <v>0</v>
      </c>
      <c r="W4824">
        <v>21</v>
      </c>
      <c r="X4824">
        <v>14</v>
      </c>
      <c r="Y4824">
        <v>43</v>
      </c>
      <c r="AD4824"/>
    </row>
    <row r="4825" spans="1:30" x14ac:dyDescent="0.25">
      <c r="A4825" t="s">
        <v>40</v>
      </c>
      <c r="B4825" s="2">
        <v>43367</v>
      </c>
      <c r="C4825" s="35">
        <f>YEAR(Sales[[#This Row],[ShipDate]])</f>
        <v>2018</v>
      </c>
      <c r="D4825" t="s">
        <v>36</v>
      </c>
      <c r="E4825" t="s">
        <v>18</v>
      </c>
      <c r="F4825" t="s">
        <v>52</v>
      </c>
      <c r="G4825" t="s">
        <v>25</v>
      </c>
      <c r="H4825" t="s">
        <v>146</v>
      </c>
      <c r="I4825" t="s">
        <v>149</v>
      </c>
      <c r="J4825" t="s">
        <v>13</v>
      </c>
      <c r="K4825" t="s">
        <v>1261</v>
      </c>
      <c r="L4825" t="s">
        <v>92</v>
      </c>
      <c r="N4825" t="str">
        <f>IF(ISBLANK(Sales[[#This Row],[return]]),"No",Sales[[#This Row],[return]])</f>
        <v>No</v>
      </c>
      <c r="O4825" s="2">
        <v>43363</v>
      </c>
      <c r="P4825" s="8" t="str">
        <f>TEXT(DAY(Sales[[#This Row],[OrderDate]]),"ddd")</f>
        <v>Fri</v>
      </c>
      <c r="Q4825" s="8" t="str">
        <f>TEXT(MONTH(Sales[[#This Row],[ShipDate]])*29,"mmm")</f>
        <v>Sep</v>
      </c>
      <c r="R4825">
        <v>855</v>
      </c>
      <c r="S4825" t="s">
        <v>2109</v>
      </c>
      <c r="T4825" t="s">
        <v>90</v>
      </c>
      <c r="U4825">
        <v>10035</v>
      </c>
      <c r="V4825" s="1">
        <v>0</v>
      </c>
      <c r="W4825">
        <v>130</v>
      </c>
      <c r="X4825">
        <v>5</v>
      </c>
      <c r="Y4825">
        <v>393</v>
      </c>
      <c r="AD4825"/>
    </row>
    <row r="4826" spans="1:30" x14ac:dyDescent="0.25">
      <c r="A4826" t="s">
        <v>10</v>
      </c>
      <c r="B4826" s="2">
        <v>43360</v>
      </c>
      <c r="C4826" s="35">
        <f>YEAR(Sales[[#This Row],[ShipDate]])</f>
        <v>2018</v>
      </c>
      <c r="D4826" t="s">
        <v>36</v>
      </c>
      <c r="E4826" t="s">
        <v>18</v>
      </c>
      <c r="F4826" t="s">
        <v>59</v>
      </c>
      <c r="G4826" t="s">
        <v>25</v>
      </c>
      <c r="H4826" t="s">
        <v>457</v>
      </c>
      <c r="I4826" t="s">
        <v>32</v>
      </c>
      <c r="J4826" t="s">
        <v>13</v>
      </c>
      <c r="K4826" t="s">
        <v>458</v>
      </c>
      <c r="L4826" t="s">
        <v>30</v>
      </c>
      <c r="N4826" t="str">
        <f>IF(ISBLANK(Sales[[#This Row],[return]]),"No",Sales[[#This Row],[return]])</f>
        <v>No</v>
      </c>
      <c r="O4826" s="2">
        <v>43354</v>
      </c>
      <c r="P4826" s="8" t="str">
        <f>TEXT(DAY(Sales[[#This Row],[OrderDate]]),"ddd")</f>
        <v>Wed</v>
      </c>
      <c r="Q4826" s="8" t="str">
        <f>TEXT(MONTH(Sales[[#This Row],[ShipDate]])*29,"mmm")</f>
        <v>Sep</v>
      </c>
      <c r="R4826">
        <v>1660</v>
      </c>
      <c r="S4826" t="s">
        <v>3147</v>
      </c>
      <c r="T4826" t="s">
        <v>28</v>
      </c>
      <c r="U4826">
        <v>92037</v>
      </c>
      <c r="V4826" s="1">
        <v>0</v>
      </c>
      <c r="W4826">
        <v>4</v>
      </c>
      <c r="X4826">
        <v>1</v>
      </c>
      <c r="Y4826">
        <v>8</v>
      </c>
      <c r="AD4826"/>
    </row>
    <row r="4827" spans="1:30" x14ac:dyDescent="0.25">
      <c r="A4827" t="s">
        <v>10</v>
      </c>
      <c r="B4827" s="2">
        <v>43360</v>
      </c>
      <c r="C4827" s="35">
        <f>YEAR(Sales[[#This Row],[ShipDate]])</f>
        <v>2018</v>
      </c>
      <c r="D4827" t="s">
        <v>36</v>
      </c>
      <c r="E4827" t="s">
        <v>18</v>
      </c>
      <c r="F4827" t="s">
        <v>99</v>
      </c>
      <c r="G4827" t="s">
        <v>46</v>
      </c>
      <c r="H4827" t="s">
        <v>457</v>
      </c>
      <c r="I4827" t="s">
        <v>32</v>
      </c>
      <c r="J4827" t="s">
        <v>13</v>
      </c>
      <c r="K4827" t="s">
        <v>458</v>
      </c>
      <c r="L4827" t="s">
        <v>30</v>
      </c>
      <c r="N4827" t="str">
        <f>IF(ISBLANK(Sales[[#This Row],[return]]),"No",Sales[[#This Row],[return]])</f>
        <v>No</v>
      </c>
      <c r="O4827" s="2">
        <v>43354</v>
      </c>
      <c r="P4827" s="8" t="str">
        <f>TEXT(DAY(Sales[[#This Row],[OrderDate]]),"ddd")</f>
        <v>Wed</v>
      </c>
      <c r="Q4827" s="8" t="str">
        <f>TEXT(MONTH(Sales[[#This Row],[ShipDate]])*29,"mmm")</f>
        <v>Sep</v>
      </c>
      <c r="R4827">
        <v>1024</v>
      </c>
      <c r="S4827" t="s">
        <v>440</v>
      </c>
      <c r="T4827" t="s">
        <v>28</v>
      </c>
      <c r="U4827">
        <v>92037</v>
      </c>
      <c r="V4827" s="1">
        <v>0</v>
      </c>
      <c r="W4827">
        <v>636</v>
      </c>
      <c r="X4827">
        <v>13</v>
      </c>
      <c r="Y4827">
        <v>3347</v>
      </c>
      <c r="AD4827"/>
    </row>
    <row r="4828" spans="1:30" x14ac:dyDescent="0.25">
      <c r="A4828" t="s">
        <v>40</v>
      </c>
      <c r="B4828" s="2">
        <v>43381</v>
      </c>
      <c r="C4828" s="35">
        <f>YEAR(Sales[[#This Row],[ShipDate]])</f>
        <v>2018</v>
      </c>
      <c r="D4828" t="s">
        <v>36</v>
      </c>
      <c r="E4828" t="s">
        <v>31</v>
      </c>
      <c r="F4828" t="s">
        <v>43</v>
      </c>
      <c r="G4828" t="s">
        <v>11</v>
      </c>
      <c r="H4828" t="s">
        <v>2723</v>
      </c>
      <c r="I4828" t="s">
        <v>37</v>
      </c>
      <c r="J4828" t="s">
        <v>13</v>
      </c>
      <c r="K4828" t="s">
        <v>2700</v>
      </c>
      <c r="L4828" t="s">
        <v>17</v>
      </c>
      <c r="N4828" t="str">
        <f>IF(ISBLANK(Sales[[#This Row],[return]]),"No",Sales[[#This Row],[return]])</f>
        <v>No</v>
      </c>
      <c r="O4828" s="2">
        <v>43377</v>
      </c>
      <c r="P4828" s="8" t="str">
        <f>TEXT(DAY(Sales[[#This Row],[OrderDate]]),"ddd")</f>
        <v>Wed</v>
      </c>
      <c r="Q4828" s="8" t="str">
        <f>TEXT(MONTH(Sales[[#This Row],[ShipDate]])*29,"mmm")</f>
        <v>Oct</v>
      </c>
      <c r="R4828">
        <v>1046</v>
      </c>
      <c r="S4828" t="s">
        <v>1383</v>
      </c>
      <c r="T4828" t="s">
        <v>15</v>
      </c>
      <c r="U4828">
        <v>33134</v>
      </c>
      <c r="V4828" s="1">
        <v>0.2</v>
      </c>
      <c r="W4828">
        <v>3</v>
      </c>
      <c r="X4828">
        <v>3</v>
      </c>
      <c r="Y4828">
        <v>12</v>
      </c>
      <c r="AD4828"/>
    </row>
    <row r="4829" spans="1:30" x14ac:dyDescent="0.25">
      <c r="A4829" t="s">
        <v>40</v>
      </c>
      <c r="B4829" s="2">
        <v>43381</v>
      </c>
      <c r="C4829" s="35">
        <f>YEAR(Sales[[#This Row],[ShipDate]])</f>
        <v>2018</v>
      </c>
      <c r="D4829" t="s">
        <v>36</v>
      </c>
      <c r="E4829" t="s">
        <v>31</v>
      </c>
      <c r="F4829" t="s">
        <v>48</v>
      </c>
      <c r="G4829" t="s">
        <v>46</v>
      </c>
      <c r="H4829" t="s">
        <v>2723</v>
      </c>
      <c r="I4829" t="s">
        <v>37</v>
      </c>
      <c r="J4829" t="s">
        <v>13</v>
      </c>
      <c r="K4829" t="s">
        <v>2700</v>
      </c>
      <c r="L4829" t="s">
        <v>17</v>
      </c>
      <c r="N4829" t="str">
        <f>IF(ISBLANK(Sales[[#This Row],[return]]),"No",Sales[[#This Row],[return]])</f>
        <v>No</v>
      </c>
      <c r="O4829" s="2">
        <v>43377</v>
      </c>
      <c r="P4829" s="8" t="str">
        <f>TEXT(DAY(Sales[[#This Row],[OrderDate]]),"ddd")</f>
        <v>Wed</v>
      </c>
      <c r="Q4829" s="8" t="str">
        <f>TEXT(MONTH(Sales[[#This Row],[ShipDate]])*29,"mmm")</f>
        <v>Oct</v>
      </c>
      <c r="R4829">
        <v>1400</v>
      </c>
      <c r="S4829" t="s">
        <v>2467</v>
      </c>
      <c r="T4829" t="s">
        <v>15</v>
      </c>
      <c r="U4829">
        <v>33134</v>
      </c>
      <c r="V4829" s="1">
        <v>0.2</v>
      </c>
      <c r="W4829">
        <v>20</v>
      </c>
      <c r="X4829">
        <v>3</v>
      </c>
      <c r="Y4829">
        <v>53</v>
      </c>
      <c r="AD4829"/>
    </row>
    <row r="4830" spans="1:30" x14ac:dyDescent="0.25">
      <c r="A4830" t="s">
        <v>40</v>
      </c>
      <c r="B4830" s="2">
        <v>43167</v>
      </c>
      <c r="C4830" s="35">
        <f>YEAR(Sales[[#This Row],[ShipDate]])</f>
        <v>2018</v>
      </c>
      <c r="D4830" t="s">
        <v>36</v>
      </c>
      <c r="E4830" t="s">
        <v>18</v>
      </c>
      <c r="F4830" t="s">
        <v>38</v>
      </c>
      <c r="G4830" t="s">
        <v>11</v>
      </c>
      <c r="H4830" t="s">
        <v>336</v>
      </c>
      <c r="I4830" t="s">
        <v>70</v>
      </c>
      <c r="J4830" t="s">
        <v>13</v>
      </c>
      <c r="K4830" t="s">
        <v>1097</v>
      </c>
      <c r="L4830" t="s">
        <v>68</v>
      </c>
      <c r="N4830" t="str">
        <f>IF(ISBLANK(Sales[[#This Row],[return]]),"No",Sales[[#This Row],[return]])</f>
        <v>No</v>
      </c>
      <c r="O4830" s="2">
        <v>43162</v>
      </c>
      <c r="P4830" s="8" t="str">
        <f>TEXT(DAY(Sales[[#This Row],[OrderDate]]),"ddd")</f>
        <v>Tue</v>
      </c>
      <c r="Q4830" s="8" t="str">
        <f>TEXT(MONTH(Sales[[#This Row],[ShipDate]])*29,"mmm")</f>
        <v>Mar</v>
      </c>
      <c r="R4830">
        <v>1201</v>
      </c>
      <c r="S4830" t="s">
        <v>3157</v>
      </c>
      <c r="T4830" t="s">
        <v>66</v>
      </c>
      <c r="U4830">
        <v>78207</v>
      </c>
      <c r="V4830" s="1">
        <v>0.3</v>
      </c>
      <c r="W4830">
        <v>-128</v>
      </c>
      <c r="X4830">
        <v>3</v>
      </c>
      <c r="Y4830">
        <v>638</v>
      </c>
      <c r="AD4830"/>
    </row>
    <row r="4831" spans="1:30" x14ac:dyDescent="0.25">
      <c r="A4831" t="s">
        <v>40</v>
      </c>
      <c r="B4831" s="2">
        <v>43167</v>
      </c>
      <c r="C4831" s="35">
        <f>YEAR(Sales[[#This Row],[ShipDate]])</f>
        <v>2018</v>
      </c>
      <c r="D4831" t="s">
        <v>36</v>
      </c>
      <c r="E4831" t="s">
        <v>18</v>
      </c>
      <c r="F4831" t="s">
        <v>104</v>
      </c>
      <c r="G4831" t="s">
        <v>25</v>
      </c>
      <c r="H4831" t="s">
        <v>336</v>
      </c>
      <c r="I4831" t="s">
        <v>70</v>
      </c>
      <c r="J4831" t="s">
        <v>13</v>
      </c>
      <c r="K4831" t="s">
        <v>1097</v>
      </c>
      <c r="L4831" t="s">
        <v>68</v>
      </c>
      <c r="N4831" t="str">
        <f>IF(ISBLANK(Sales[[#This Row],[return]]),"No",Sales[[#This Row],[return]])</f>
        <v>No</v>
      </c>
      <c r="O4831" s="2">
        <v>43162</v>
      </c>
      <c r="P4831" s="8" t="str">
        <f>TEXT(DAY(Sales[[#This Row],[OrderDate]]),"ddd")</f>
        <v>Tue</v>
      </c>
      <c r="Q4831" s="8" t="str">
        <f>TEXT(MONTH(Sales[[#This Row],[ShipDate]])*29,"mmm")</f>
        <v>Mar</v>
      </c>
      <c r="R4831">
        <v>1626</v>
      </c>
      <c r="S4831" t="s">
        <v>683</v>
      </c>
      <c r="T4831" t="s">
        <v>66</v>
      </c>
      <c r="U4831">
        <v>78207</v>
      </c>
      <c r="V4831" s="1">
        <v>0.2</v>
      </c>
      <c r="W4831">
        <v>12</v>
      </c>
      <c r="X4831">
        <v>3</v>
      </c>
      <c r="Y4831">
        <v>37</v>
      </c>
      <c r="AD4831"/>
    </row>
    <row r="4832" spans="1:30" x14ac:dyDescent="0.25">
      <c r="A4832" t="s">
        <v>40</v>
      </c>
      <c r="B4832" s="2">
        <v>43167</v>
      </c>
      <c r="C4832" s="35">
        <f>YEAR(Sales[[#This Row],[ShipDate]])</f>
        <v>2018</v>
      </c>
      <c r="D4832" t="s">
        <v>36</v>
      </c>
      <c r="E4832" t="s">
        <v>18</v>
      </c>
      <c r="F4832" t="s">
        <v>340</v>
      </c>
      <c r="G4832" t="s">
        <v>46</v>
      </c>
      <c r="H4832" t="s">
        <v>336</v>
      </c>
      <c r="I4832" t="s">
        <v>70</v>
      </c>
      <c r="J4832" t="s">
        <v>13</v>
      </c>
      <c r="K4832" t="s">
        <v>1097</v>
      </c>
      <c r="L4832" t="s">
        <v>68</v>
      </c>
      <c r="N4832" t="str">
        <f>IF(ISBLANK(Sales[[#This Row],[return]]),"No",Sales[[#This Row],[return]])</f>
        <v>No</v>
      </c>
      <c r="O4832" s="2">
        <v>43162</v>
      </c>
      <c r="P4832" s="8" t="str">
        <f>TEXT(DAY(Sales[[#This Row],[OrderDate]]),"ddd")</f>
        <v>Tue</v>
      </c>
      <c r="Q4832" s="8" t="str">
        <f>TEXT(MONTH(Sales[[#This Row],[ShipDate]])*29,"mmm")</f>
        <v>Mar</v>
      </c>
      <c r="R4832">
        <v>405</v>
      </c>
      <c r="S4832" t="s">
        <v>2511</v>
      </c>
      <c r="T4832" t="s">
        <v>66</v>
      </c>
      <c r="U4832">
        <v>78207</v>
      </c>
      <c r="V4832" s="1">
        <v>0.4</v>
      </c>
      <c r="W4832">
        <v>34</v>
      </c>
      <c r="X4832">
        <v>3</v>
      </c>
      <c r="Y4832">
        <v>288</v>
      </c>
      <c r="AD4832"/>
    </row>
    <row r="4833" spans="1:30" x14ac:dyDescent="0.25">
      <c r="A4833" t="s">
        <v>10</v>
      </c>
      <c r="B4833" s="2">
        <v>43271</v>
      </c>
      <c r="C4833" s="35">
        <f>YEAR(Sales[[#This Row],[ShipDate]])</f>
        <v>2018</v>
      </c>
      <c r="D4833" t="s">
        <v>19</v>
      </c>
      <c r="E4833" t="s">
        <v>18</v>
      </c>
      <c r="F4833" t="s">
        <v>39</v>
      </c>
      <c r="G4833" t="s">
        <v>25</v>
      </c>
      <c r="H4833" t="s">
        <v>146</v>
      </c>
      <c r="I4833" t="s">
        <v>149</v>
      </c>
      <c r="J4833" t="s">
        <v>13</v>
      </c>
      <c r="K4833" t="s">
        <v>943</v>
      </c>
      <c r="L4833" t="s">
        <v>92</v>
      </c>
      <c r="N4833" t="str">
        <f>IF(ISBLANK(Sales[[#This Row],[return]]),"No",Sales[[#This Row],[return]])</f>
        <v>No</v>
      </c>
      <c r="O4833" s="2">
        <v>43268</v>
      </c>
      <c r="P4833" s="8" t="str">
        <f>TEXT(DAY(Sales[[#This Row],[OrderDate]]),"ddd")</f>
        <v>Tue</v>
      </c>
      <c r="Q4833" s="8" t="str">
        <f>TEXT(MONTH(Sales[[#This Row],[ShipDate]])*29,"mmm")</f>
        <v>Jun</v>
      </c>
      <c r="R4833">
        <v>1361</v>
      </c>
      <c r="S4833" t="s">
        <v>1980</v>
      </c>
      <c r="T4833" t="s">
        <v>90</v>
      </c>
      <c r="U4833">
        <v>10024</v>
      </c>
      <c r="V4833" s="1">
        <v>0</v>
      </c>
      <c r="W4833">
        <v>0</v>
      </c>
      <c r="X4833">
        <v>3</v>
      </c>
      <c r="Y4833">
        <v>41</v>
      </c>
      <c r="AD4833"/>
    </row>
    <row r="4834" spans="1:30" x14ac:dyDescent="0.25">
      <c r="A4834" t="s">
        <v>10</v>
      </c>
      <c r="B4834" s="2">
        <v>43369</v>
      </c>
      <c r="C4834" s="35">
        <f>YEAR(Sales[[#This Row],[ShipDate]])</f>
        <v>2018</v>
      </c>
      <c r="D4834" t="s">
        <v>607</v>
      </c>
      <c r="E4834" t="s">
        <v>18</v>
      </c>
      <c r="F4834" t="s">
        <v>33</v>
      </c>
      <c r="G4834" t="s">
        <v>25</v>
      </c>
      <c r="H4834" t="s">
        <v>381</v>
      </c>
      <c r="I4834" t="s">
        <v>32</v>
      </c>
      <c r="J4834" t="s">
        <v>13</v>
      </c>
      <c r="K4834" t="s">
        <v>90</v>
      </c>
      <c r="L4834" t="s">
        <v>30</v>
      </c>
      <c r="N4834" t="str">
        <f>IF(ISBLANK(Sales[[#This Row],[return]]),"No",Sales[[#This Row],[return]])</f>
        <v>No</v>
      </c>
      <c r="O4834" s="2">
        <v>43369</v>
      </c>
      <c r="P4834" s="8" t="str">
        <f>TEXT(DAY(Sales[[#This Row],[OrderDate]]),"ddd")</f>
        <v>Thu</v>
      </c>
      <c r="Q4834" s="8" t="str">
        <f>TEXT(MONTH(Sales[[#This Row],[ShipDate]])*29,"mmm")</f>
        <v>Sep</v>
      </c>
      <c r="R4834">
        <v>203</v>
      </c>
      <c r="S4834" t="s">
        <v>1899</v>
      </c>
      <c r="T4834" t="s">
        <v>28</v>
      </c>
      <c r="U4834">
        <v>92374</v>
      </c>
      <c r="V4834" s="1">
        <v>0</v>
      </c>
      <c r="W4834">
        <v>4</v>
      </c>
      <c r="X4834">
        <v>3</v>
      </c>
      <c r="Y4834">
        <v>8</v>
      </c>
      <c r="AD4834"/>
    </row>
    <row r="4835" spans="1:30" x14ac:dyDescent="0.25">
      <c r="A4835" t="s">
        <v>10</v>
      </c>
      <c r="B4835" s="2">
        <v>43369</v>
      </c>
      <c r="C4835" s="35">
        <f>YEAR(Sales[[#This Row],[ShipDate]])</f>
        <v>2018</v>
      </c>
      <c r="D4835" t="s">
        <v>607</v>
      </c>
      <c r="E4835" t="s">
        <v>18</v>
      </c>
      <c r="F4835" t="s">
        <v>39</v>
      </c>
      <c r="G4835" t="s">
        <v>25</v>
      </c>
      <c r="H4835" t="s">
        <v>381</v>
      </c>
      <c r="I4835" t="s">
        <v>32</v>
      </c>
      <c r="J4835" t="s">
        <v>13</v>
      </c>
      <c r="K4835" t="s">
        <v>90</v>
      </c>
      <c r="L4835" t="s">
        <v>30</v>
      </c>
      <c r="N4835" t="str">
        <f>IF(ISBLANK(Sales[[#This Row],[return]]),"No",Sales[[#This Row],[return]])</f>
        <v>No</v>
      </c>
      <c r="O4835" s="2">
        <v>43369</v>
      </c>
      <c r="P4835" s="8" t="str">
        <f>TEXT(DAY(Sales[[#This Row],[OrderDate]]),"ddd")</f>
        <v>Thu</v>
      </c>
      <c r="Q4835" s="8" t="str">
        <f>TEXT(MONTH(Sales[[#This Row],[ShipDate]])*29,"mmm")</f>
        <v>Sep</v>
      </c>
      <c r="R4835">
        <v>113</v>
      </c>
      <c r="S4835" t="s">
        <v>813</v>
      </c>
      <c r="T4835" t="s">
        <v>28</v>
      </c>
      <c r="U4835">
        <v>92374</v>
      </c>
      <c r="V4835" s="1">
        <v>0</v>
      </c>
      <c r="W4835">
        <v>14</v>
      </c>
      <c r="X4835">
        <v>3</v>
      </c>
      <c r="Y4835">
        <v>51</v>
      </c>
      <c r="AD4835"/>
    </row>
    <row r="4836" spans="1:30" x14ac:dyDescent="0.25">
      <c r="A4836" t="s">
        <v>10</v>
      </c>
      <c r="B4836" s="2">
        <v>43369</v>
      </c>
      <c r="C4836" s="35">
        <f>YEAR(Sales[[#This Row],[ShipDate]])</f>
        <v>2018</v>
      </c>
      <c r="D4836" t="s">
        <v>607</v>
      </c>
      <c r="E4836" t="s">
        <v>18</v>
      </c>
      <c r="F4836" t="s">
        <v>45</v>
      </c>
      <c r="G4836" t="s">
        <v>25</v>
      </c>
      <c r="H4836" t="s">
        <v>381</v>
      </c>
      <c r="I4836" t="s">
        <v>32</v>
      </c>
      <c r="J4836" t="s">
        <v>13</v>
      </c>
      <c r="K4836" t="s">
        <v>90</v>
      </c>
      <c r="L4836" t="s">
        <v>30</v>
      </c>
      <c r="N4836" t="str">
        <f>IF(ISBLANK(Sales[[#This Row],[return]]),"No",Sales[[#This Row],[return]])</f>
        <v>No</v>
      </c>
      <c r="O4836" s="2">
        <v>43369</v>
      </c>
      <c r="P4836" s="8" t="str">
        <f>TEXT(DAY(Sales[[#This Row],[OrderDate]]),"ddd")</f>
        <v>Thu</v>
      </c>
      <c r="Q4836" s="8" t="str">
        <f>TEXT(MONTH(Sales[[#This Row],[ShipDate]])*29,"mmm")</f>
        <v>Sep</v>
      </c>
      <c r="R4836">
        <v>1418</v>
      </c>
      <c r="S4836" t="s">
        <v>1698</v>
      </c>
      <c r="T4836" t="s">
        <v>28</v>
      </c>
      <c r="U4836">
        <v>92374</v>
      </c>
      <c r="V4836" s="1">
        <v>0</v>
      </c>
      <c r="W4836">
        <v>13</v>
      </c>
      <c r="X4836">
        <v>5</v>
      </c>
      <c r="Y4836">
        <v>35</v>
      </c>
      <c r="AD4836"/>
    </row>
    <row r="4837" spans="1:30" x14ac:dyDescent="0.25">
      <c r="A4837" t="s">
        <v>10</v>
      </c>
      <c r="B4837" s="2">
        <v>43369</v>
      </c>
      <c r="C4837" s="35">
        <f>YEAR(Sales[[#This Row],[ShipDate]])</f>
        <v>2018</v>
      </c>
      <c r="D4837" t="s">
        <v>607</v>
      </c>
      <c r="E4837" t="s">
        <v>18</v>
      </c>
      <c r="F4837" t="s">
        <v>59</v>
      </c>
      <c r="G4837" t="s">
        <v>25</v>
      </c>
      <c r="H4837" t="s">
        <v>381</v>
      </c>
      <c r="I4837" t="s">
        <v>32</v>
      </c>
      <c r="J4837" t="s">
        <v>13</v>
      </c>
      <c r="K4837" t="s">
        <v>90</v>
      </c>
      <c r="L4837" t="s">
        <v>30</v>
      </c>
      <c r="N4837" t="str">
        <f>IF(ISBLANK(Sales[[#This Row],[return]]),"No",Sales[[#This Row],[return]])</f>
        <v>No</v>
      </c>
      <c r="O4837" s="2">
        <v>43369</v>
      </c>
      <c r="P4837" s="8" t="str">
        <f>TEXT(DAY(Sales[[#This Row],[OrderDate]]),"ddd")</f>
        <v>Thu</v>
      </c>
      <c r="Q4837" s="8" t="str">
        <f>TEXT(MONTH(Sales[[#This Row],[ShipDate]])*29,"mmm")</f>
        <v>Sep</v>
      </c>
      <c r="R4837">
        <v>780</v>
      </c>
      <c r="S4837" t="s">
        <v>814</v>
      </c>
      <c r="T4837" t="s">
        <v>28</v>
      </c>
      <c r="U4837">
        <v>92374</v>
      </c>
      <c r="V4837" s="1">
        <v>0</v>
      </c>
      <c r="W4837">
        <v>13</v>
      </c>
      <c r="X4837">
        <v>5</v>
      </c>
      <c r="Y4837">
        <v>30</v>
      </c>
      <c r="AD4837"/>
    </row>
    <row r="4838" spans="1:30" x14ac:dyDescent="0.25">
      <c r="A4838" t="s">
        <v>40</v>
      </c>
      <c r="B4838" s="2">
        <v>43366</v>
      </c>
      <c r="C4838" s="35">
        <f>YEAR(Sales[[#This Row],[ShipDate]])</f>
        <v>2018</v>
      </c>
      <c r="D4838" t="s">
        <v>36</v>
      </c>
      <c r="E4838" t="s">
        <v>18</v>
      </c>
      <c r="F4838" t="s">
        <v>23</v>
      </c>
      <c r="G4838" t="s">
        <v>11</v>
      </c>
      <c r="H4838" t="s">
        <v>722</v>
      </c>
      <c r="I4838" t="s">
        <v>188</v>
      </c>
      <c r="J4838" t="s">
        <v>13</v>
      </c>
      <c r="K4838" t="s">
        <v>1340</v>
      </c>
      <c r="L4838" t="s">
        <v>17</v>
      </c>
      <c r="N4838" t="str">
        <f>IF(ISBLANK(Sales[[#This Row],[return]]),"No",Sales[[#This Row],[return]])</f>
        <v>No</v>
      </c>
      <c r="O4838" s="2">
        <v>43361</v>
      </c>
      <c r="P4838" s="8" t="str">
        <f>TEXT(DAY(Sales[[#This Row],[OrderDate]]),"ddd")</f>
        <v>Wed</v>
      </c>
      <c r="Q4838" s="8" t="str">
        <f>TEXT(MONTH(Sales[[#This Row],[ShipDate]])*29,"mmm")</f>
        <v>Sep</v>
      </c>
      <c r="R4838">
        <v>1211</v>
      </c>
      <c r="S4838" t="s">
        <v>1103</v>
      </c>
      <c r="T4838" t="s">
        <v>15</v>
      </c>
      <c r="U4838">
        <v>36830</v>
      </c>
      <c r="V4838" s="1">
        <v>0</v>
      </c>
      <c r="W4838">
        <v>84</v>
      </c>
      <c r="X4838">
        <v>1</v>
      </c>
      <c r="Y4838">
        <v>351</v>
      </c>
      <c r="AD4838"/>
    </row>
    <row r="4839" spans="1:30" x14ac:dyDescent="0.25">
      <c r="A4839" t="s">
        <v>40</v>
      </c>
      <c r="B4839" s="2">
        <v>43366</v>
      </c>
      <c r="C4839" s="35">
        <f>YEAR(Sales[[#This Row],[ShipDate]])</f>
        <v>2018</v>
      </c>
      <c r="D4839" t="s">
        <v>36</v>
      </c>
      <c r="E4839" t="s">
        <v>18</v>
      </c>
      <c r="F4839" t="s">
        <v>59</v>
      </c>
      <c r="G4839" t="s">
        <v>25</v>
      </c>
      <c r="H4839" t="s">
        <v>722</v>
      </c>
      <c r="I4839" t="s">
        <v>188</v>
      </c>
      <c r="J4839" t="s">
        <v>13</v>
      </c>
      <c r="K4839" t="s">
        <v>1340</v>
      </c>
      <c r="L4839" t="s">
        <v>17</v>
      </c>
      <c r="N4839" t="str">
        <f>IF(ISBLANK(Sales[[#This Row],[return]]),"No",Sales[[#This Row],[return]])</f>
        <v>No</v>
      </c>
      <c r="O4839" s="2">
        <v>43361</v>
      </c>
      <c r="P4839" s="8" t="str">
        <f>TEXT(DAY(Sales[[#This Row],[OrderDate]]),"ddd")</f>
        <v>Wed</v>
      </c>
      <c r="Q4839" s="8" t="str">
        <f>TEXT(MONTH(Sales[[#This Row],[ShipDate]])*29,"mmm")</f>
        <v>Sep</v>
      </c>
      <c r="R4839">
        <v>1481</v>
      </c>
      <c r="S4839" t="s">
        <v>2206</v>
      </c>
      <c r="T4839" t="s">
        <v>15</v>
      </c>
      <c r="U4839">
        <v>36830</v>
      </c>
      <c r="V4839" s="1">
        <v>0</v>
      </c>
      <c r="W4839">
        <v>6</v>
      </c>
      <c r="X4839">
        <v>2</v>
      </c>
      <c r="Y4839">
        <v>13</v>
      </c>
      <c r="AD4839"/>
    </row>
    <row r="4840" spans="1:30" x14ac:dyDescent="0.25">
      <c r="A4840" t="s">
        <v>40</v>
      </c>
      <c r="B4840" s="2">
        <v>43366</v>
      </c>
      <c r="C4840" s="35">
        <f>YEAR(Sales[[#This Row],[ShipDate]])</f>
        <v>2018</v>
      </c>
      <c r="D4840" t="s">
        <v>36</v>
      </c>
      <c r="E4840" t="s">
        <v>18</v>
      </c>
      <c r="F4840" t="s">
        <v>39</v>
      </c>
      <c r="G4840" t="s">
        <v>25</v>
      </c>
      <c r="H4840" t="s">
        <v>722</v>
      </c>
      <c r="I4840" t="s">
        <v>188</v>
      </c>
      <c r="J4840" t="s">
        <v>13</v>
      </c>
      <c r="K4840" t="s">
        <v>1340</v>
      </c>
      <c r="L4840" t="s">
        <v>17</v>
      </c>
      <c r="N4840" t="str">
        <f>IF(ISBLANK(Sales[[#This Row],[return]]),"No",Sales[[#This Row],[return]])</f>
        <v>No</v>
      </c>
      <c r="O4840" s="2">
        <v>43361</v>
      </c>
      <c r="P4840" s="8" t="str">
        <f>TEXT(DAY(Sales[[#This Row],[OrderDate]]),"ddd")</f>
        <v>Wed</v>
      </c>
      <c r="Q4840" s="8" t="str">
        <f>TEXT(MONTH(Sales[[#This Row],[ShipDate]])*29,"mmm")</f>
        <v>Sep</v>
      </c>
      <c r="R4840">
        <v>1553</v>
      </c>
      <c r="S4840" t="s">
        <v>1772</v>
      </c>
      <c r="T4840" t="s">
        <v>15</v>
      </c>
      <c r="U4840">
        <v>36830</v>
      </c>
      <c r="V4840" s="1">
        <v>0</v>
      </c>
      <c r="W4840">
        <v>117</v>
      </c>
      <c r="X4840">
        <v>4</v>
      </c>
      <c r="Y4840">
        <v>900</v>
      </c>
      <c r="AD4840"/>
    </row>
    <row r="4841" spans="1:30" x14ac:dyDescent="0.25">
      <c r="A4841" t="s">
        <v>40</v>
      </c>
      <c r="B4841" s="2">
        <v>43457</v>
      </c>
      <c r="C4841" s="35">
        <f>YEAR(Sales[[#This Row],[ShipDate]])</f>
        <v>2018</v>
      </c>
      <c r="D4841" t="s">
        <v>36</v>
      </c>
      <c r="E4841" t="s">
        <v>31</v>
      </c>
      <c r="F4841" t="s">
        <v>43</v>
      </c>
      <c r="G4841" t="s">
        <v>11</v>
      </c>
      <c r="H4841" t="s">
        <v>26</v>
      </c>
      <c r="I4841" t="s">
        <v>32</v>
      </c>
      <c r="J4841" t="s">
        <v>13</v>
      </c>
      <c r="K4841" t="s">
        <v>2778</v>
      </c>
      <c r="L4841" t="s">
        <v>30</v>
      </c>
      <c r="M4841" t="s">
        <v>82</v>
      </c>
      <c r="N4841" t="str">
        <f>IF(ISBLANK(Sales[[#This Row],[return]]),"No",Sales[[#This Row],[return]])</f>
        <v>Yes</v>
      </c>
      <c r="O4841" s="2">
        <v>43452</v>
      </c>
      <c r="P4841" s="8" t="str">
        <f>TEXT(DAY(Sales[[#This Row],[OrderDate]]),"ddd")</f>
        <v>Wed</v>
      </c>
      <c r="Q4841" s="8" t="str">
        <f>TEXT(MONTH(Sales[[#This Row],[ShipDate]])*29,"mmm")</f>
        <v>Dec</v>
      </c>
      <c r="R4841">
        <v>1445</v>
      </c>
      <c r="S4841" t="s">
        <v>3193</v>
      </c>
      <c r="T4841" t="s">
        <v>28</v>
      </c>
      <c r="U4841">
        <v>90032</v>
      </c>
      <c r="V4841" s="1">
        <v>0</v>
      </c>
      <c r="W4841">
        <v>63</v>
      </c>
      <c r="X4841">
        <v>8</v>
      </c>
      <c r="Y4841">
        <v>184</v>
      </c>
      <c r="AD4841"/>
    </row>
    <row r="4842" spans="1:30" x14ac:dyDescent="0.25">
      <c r="A4842" t="s">
        <v>40</v>
      </c>
      <c r="B4842" s="2">
        <v>43457</v>
      </c>
      <c r="C4842" s="35">
        <f>YEAR(Sales[[#This Row],[ShipDate]])</f>
        <v>2018</v>
      </c>
      <c r="D4842" t="s">
        <v>36</v>
      </c>
      <c r="E4842" t="s">
        <v>31</v>
      </c>
      <c r="F4842" t="s">
        <v>290</v>
      </c>
      <c r="G4842" t="s">
        <v>25</v>
      </c>
      <c r="H4842" t="s">
        <v>26</v>
      </c>
      <c r="I4842" t="s">
        <v>32</v>
      </c>
      <c r="J4842" t="s">
        <v>13</v>
      </c>
      <c r="K4842" t="s">
        <v>2778</v>
      </c>
      <c r="L4842" t="s">
        <v>30</v>
      </c>
      <c r="M4842" t="s">
        <v>82</v>
      </c>
      <c r="N4842" t="str">
        <f>IF(ISBLANK(Sales[[#This Row],[return]]),"No",Sales[[#This Row],[return]])</f>
        <v>Yes</v>
      </c>
      <c r="O4842" s="2">
        <v>43452</v>
      </c>
      <c r="P4842" s="8" t="str">
        <f>TEXT(DAY(Sales[[#This Row],[OrderDate]]),"ddd")</f>
        <v>Wed</v>
      </c>
      <c r="Q4842" s="8" t="str">
        <f>TEXT(MONTH(Sales[[#This Row],[ShipDate]])*29,"mmm")</f>
        <v>Dec</v>
      </c>
      <c r="R4842">
        <v>1308</v>
      </c>
      <c r="S4842" t="s">
        <v>743</v>
      </c>
      <c r="T4842" t="s">
        <v>28</v>
      </c>
      <c r="U4842">
        <v>90032</v>
      </c>
      <c r="V4842" s="1">
        <v>0</v>
      </c>
      <c r="W4842">
        <v>29</v>
      </c>
      <c r="X4842">
        <v>5</v>
      </c>
      <c r="Y4842">
        <v>579</v>
      </c>
      <c r="AD4842"/>
    </row>
    <row r="4843" spans="1:30" x14ac:dyDescent="0.25">
      <c r="A4843" t="s">
        <v>40</v>
      </c>
      <c r="B4843" s="2">
        <v>43457</v>
      </c>
      <c r="C4843" s="35">
        <f>YEAR(Sales[[#This Row],[ShipDate]])</f>
        <v>2018</v>
      </c>
      <c r="D4843" t="s">
        <v>36</v>
      </c>
      <c r="E4843" t="s">
        <v>31</v>
      </c>
      <c r="F4843" t="s">
        <v>59</v>
      </c>
      <c r="G4843" t="s">
        <v>25</v>
      </c>
      <c r="H4843" t="s">
        <v>26</v>
      </c>
      <c r="I4843" t="s">
        <v>32</v>
      </c>
      <c r="J4843" t="s">
        <v>13</v>
      </c>
      <c r="K4843" t="s">
        <v>2778</v>
      </c>
      <c r="L4843" t="s">
        <v>30</v>
      </c>
      <c r="M4843" t="s">
        <v>82</v>
      </c>
      <c r="N4843" t="str">
        <f>IF(ISBLANK(Sales[[#This Row],[return]]),"No",Sales[[#This Row],[return]])</f>
        <v>Yes</v>
      </c>
      <c r="O4843" s="2">
        <v>43452</v>
      </c>
      <c r="P4843" s="8" t="str">
        <f>TEXT(DAY(Sales[[#This Row],[OrderDate]]),"ddd")</f>
        <v>Wed</v>
      </c>
      <c r="Q4843" s="8" t="str">
        <f>TEXT(MONTH(Sales[[#This Row],[ShipDate]])*29,"mmm")</f>
        <v>Dec</v>
      </c>
      <c r="R4843">
        <v>607</v>
      </c>
      <c r="S4843" t="s">
        <v>3227</v>
      </c>
      <c r="T4843" t="s">
        <v>28</v>
      </c>
      <c r="U4843">
        <v>90032</v>
      </c>
      <c r="V4843" s="1">
        <v>0</v>
      </c>
      <c r="W4843">
        <v>19</v>
      </c>
      <c r="X4843">
        <v>6</v>
      </c>
      <c r="Y4843">
        <v>39</v>
      </c>
      <c r="AD4843"/>
    </row>
    <row r="4844" spans="1:30" x14ac:dyDescent="0.25">
      <c r="A4844" t="s">
        <v>24</v>
      </c>
      <c r="B4844" s="2">
        <v>43344</v>
      </c>
      <c r="C4844" s="35">
        <f>YEAR(Sales[[#This Row],[ShipDate]])</f>
        <v>2018</v>
      </c>
      <c r="D4844" t="s">
        <v>19</v>
      </c>
      <c r="E4844" t="s">
        <v>18</v>
      </c>
      <c r="F4844" t="s">
        <v>38</v>
      </c>
      <c r="G4844" t="s">
        <v>11</v>
      </c>
      <c r="H4844" t="s">
        <v>619</v>
      </c>
      <c r="I4844" t="s">
        <v>585</v>
      </c>
      <c r="J4844" t="s">
        <v>13</v>
      </c>
      <c r="K4844" t="s">
        <v>153</v>
      </c>
      <c r="L4844" t="s">
        <v>92</v>
      </c>
      <c r="M4844" t="s">
        <v>82</v>
      </c>
      <c r="N4844" t="str">
        <f>IF(ISBLANK(Sales[[#This Row],[return]]),"No",Sales[[#This Row],[return]])</f>
        <v>Yes</v>
      </c>
      <c r="O4844" s="2">
        <v>43339</v>
      </c>
      <c r="P4844" s="8" t="str">
        <f>TEXT(DAY(Sales[[#This Row],[OrderDate]]),"ddd")</f>
        <v>Fri</v>
      </c>
      <c r="Q4844" s="8" t="str">
        <f>TEXT(MONTH(Sales[[#This Row],[ShipDate]])*29,"mmm")</f>
        <v>Sep</v>
      </c>
      <c r="R4844">
        <v>1387</v>
      </c>
      <c r="S4844" t="s">
        <v>1366</v>
      </c>
      <c r="T4844" t="s">
        <v>90</v>
      </c>
      <c r="U4844">
        <v>2169</v>
      </c>
      <c r="V4844" s="1">
        <v>0.3</v>
      </c>
      <c r="W4844">
        <v>21</v>
      </c>
      <c r="X4844">
        <v>1</v>
      </c>
      <c r="Y4844">
        <v>245</v>
      </c>
      <c r="AD4844"/>
    </row>
    <row r="4845" spans="1:30" x14ac:dyDescent="0.25">
      <c r="A4845" t="s">
        <v>24</v>
      </c>
      <c r="B4845" s="2">
        <v>43344</v>
      </c>
      <c r="C4845" s="35">
        <f>YEAR(Sales[[#This Row],[ShipDate]])</f>
        <v>2018</v>
      </c>
      <c r="D4845" t="s">
        <v>19</v>
      </c>
      <c r="E4845" t="s">
        <v>18</v>
      </c>
      <c r="F4845" t="s">
        <v>59</v>
      </c>
      <c r="G4845" t="s">
        <v>25</v>
      </c>
      <c r="H4845" t="s">
        <v>619</v>
      </c>
      <c r="I4845" t="s">
        <v>585</v>
      </c>
      <c r="J4845" t="s">
        <v>13</v>
      </c>
      <c r="K4845" t="s">
        <v>153</v>
      </c>
      <c r="L4845" t="s">
        <v>92</v>
      </c>
      <c r="M4845" t="s">
        <v>82</v>
      </c>
      <c r="N4845" t="str">
        <f>IF(ISBLANK(Sales[[#This Row],[return]]),"No",Sales[[#This Row],[return]])</f>
        <v>Yes</v>
      </c>
      <c r="O4845" s="2">
        <v>43339</v>
      </c>
      <c r="P4845" s="8" t="str">
        <f>TEXT(DAY(Sales[[#This Row],[OrderDate]]),"ddd")</f>
        <v>Fri</v>
      </c>
      <c r="Q4845" s="8" t="str">
        <f>TEXT(MONTH(Sales[[#This Row],[ShipDate]])*29,"mmm")</f>
        <v>Sep</v>
      </c>
      <c r="R4845">
        <v>1712</v>
      </c>
      <c r="S4845" t="s">
        <v>2280</v>
      </c>
      <c r="T4845" t="s">
        <v>90</v>
      </c>
      <c r="U4845">
        <v>2169</v>
      </c>
      <c r="V4845" s="1">
        <v>0</v>
      </c>
      <c r="W4845">
        <v>60</v>
      </c>
      <c r="X4845">
        <v>3</v>
      </c>
      <c r="Y4845">
        <v>123</v>
      </c>
      <c r="AD4845"/>
    </row>
    <row r="4846" spans="1:30" x14ac:dyDescent="0.25">
      <c r="A4846" t="s">
        <v>24</v>
      </c>
      <c r="B4846" s="2">
        <v>43344</v>
      </c>
      <c r="C4846" s="35">
        <f>YEAR(Sales[[#This Row],[ShipDate]])</f>
        <v>2018</v>
      </c>
      <c r="D4846" t="s">
        <v>19</v>
      </c>
      <c r="E4846" t="s">
        <v>18</v>
      </c>
      <c r="F4846" t="s">
        <v>150</v>
      </c>
      <c r="G4846" t="s">
        <v>25</v>
      </c>
      <c r="H4846" t="s">
        <v>619</v>
      </c>
      <c r="I4846" t="s">
        <v>585</v>
      </c>
      <c r="J4846" t="s">
        <v>13</v>
      </c>
      <c r="K4846" t="s">
        <v>153</v>
      </c>
      <c r="L4846" t="s">
        <v>92</v>
      </c>
      <c r="M4846" t="s">
        <v>82</v>
      </c>
      <c r="N4846" t="str">
        <f>IF(ISBLANK(Sales[[#This Row],[return]]),"No",Sales[[#This Row],[return]])</f>
        <v>Yes</v>
      </c>
      <c r="O4846" s="2">
        <v>43339</v>
      </c>
      <c r="P4846" s="8" t="str">
        <f>TEXT(DAY(Sales[[#This Row],[OrderDate]]),"ddd")</f>
        <v>Fri</v>
      </c>
      <c r="Q4846" s="8" t="str">
        <f>TEXT(MONTH(Sales[[#This Row],[ShipDate]])*29,"mmm")</f>
        <v>Sep</v>
      </c>
      <c r="R4846">
        <v>1507</v>
      </c>
      <c r="S4846" t="s">
        <v>281</v>
      </c>
      <c r="T4846" t="s">
        <v>90</v>
      </c>
      <c r="U4846">
        <v>2169</v>
      </c>
      <c r="V4846" s="1">
        <v>0</v>
      </c>
      <c r="W4846">
        <v>5</v>
      </c>
      <c r="X4846">
        <v>4</v>
      </c>
      <c r="Y4846">
        <v>12</v>
      </c>
      <c r="AD4846"/>
    </row>
    <row r="4847" spans="1:30" x14ac:dyDescent="0.25">
      <c r="A4847" t="s">
        <v>24</v>
      </c>
      <c r="B4847" s="2">
        <v>43344</v>
      </c>
      <c r="C4847" s="35">
        <f>YEAR(Sales[[#This Row],[ShipDate]])</f>
        <v>2018</v>
      </c>
      <c r="D4847" t="s">
        <v>19</v>
      </c>
      <c r="E4847" t="s">
        <v>18</v>
      </c>
      <c r="F4847" t="s">
        <v>50</v>
      </c>
      <c r="G4847" t="s">
        <v>25</v>
      </c>
      <c r="H4847" t="s">
        <v>619</v>
      </c>
      <c r="I4847" t="s">
        <v>585</v>
      </c>
      <c r="J4847" t="s">
        <v>13</v>
      </c>
      <c r="K4847" t="s">
        <v>153</v>
      </c>
      <c r="L4847" t="s">
        <v>92</v>
      </c>
      <c r="M4847" t="s">
        <v>82</v>
      </c>
      <c r="N4847" t="str">
        <f>IF(ISBLANK(Sales[[#This Row],[return]]),"No",Sales[[#This Row],[return]])</f>
        <v>Yes</v>
      </c>
      <c r="O4847" s="2">
        <v>43339</v>
      </c>
      <c r="P4847" s="8" t="str">
        <f>TEXT(DAY(Sales[[#This Row],[OrderDate]]),"ddd")</f>
        <v>Fri</v>
      </c>
      <c r="Q4847" s="8" t="str">
        <f>TEXT(MONTH(Sales[[#This Row],[ShipDate]])*29,"mmm")</f>
        <v>Sep</v>
      </c>
      <c r="R4847">
        <v>1635</v>
      </c>
      <c r="S4847" t="s">
        <v>2210</v>
      </c>
      <c r="T4847" t="s">
        <v>90</v>
      </c>
      <c r="U4847">
        <v>2169</v>
      </c>
      <c r="V4847" s="1">
        <v>0</v>
      </c>
      <c r="W4847">
        <v>14</v>
      </c>
      <c r="X4847">
        <v>5</v>
      </c>
      <c r="Y4847">
        <v>29</v>
      </c>
      <c r="AD4847"/>
    </row>
    <row r="4848" spans="1:30" x14ac:dyDescent="0.25">
      <c r="A4848" t="s">
        <v>24</v>
      </c>
      <c r="B4848" s="2">
        <v>43344</v>
      </c>
      <c r="C4848" s="35">
        <f>YEAR(Sales[[#This Row],[ShipDate]])</f>
        <v>2018</v>
      </c>
      <c r="D4848" t="s">
        <v>19</v>
      </c>
      <c r="E4848" t="s">
        <v>18</v>
      </c>
      <c r="F4848" t="s">
        <v>59</v>
      </c>
      <c r="G4848" t="s">
        <v>25</v>
      </c>
      <c r="H4848" t="s">
        <v>619</v>
      </c>
      <c r="I4848" t="s">
        <v>585</v>
      </c>
      <c r="J4848" t="s">
        <v>13</v>
      </c>
      <c r="K4848" t="s">
        <v>153</v>
      </c>
      <c r="L4848" t="s">
        <v>92</v>
      </c>
      <c r="M4848" t="s">
        <v>82</v>
      </c>
      <c r="N4848" t="str">
        <f>IF(ISBLANK(Sales[[#This Row],[return]]),"No",Sales[[#This Row],[return]])</f>
        <v>Yes</v>
      </c>
      <c r="O4848" s="2">
        <v>43339</v>
      </c>
      <c r="P4848" s="8" t="str">
        <f>TEXT(DAY(Sales[[#This Row],[OrderDate]]),"ddd")</f>
        <v>Fri</v>
      </c>
      <c r="Q4848" s="8" t="str">
        <f>TEXT(MONTH(Sales[[#This Row],[ShipDate]])*29,"mmm")</f>
        <v>Sep</v>
      </c>
      <c r="R4848">
        <v>1479</v>
      </c>
      <c r="S4848" t="s">
        <v>394</v>
      </c>
      <c r="T4848" t="s">
        <v>90</v>
      </c>
      <c r="U4848">
        <v>2169</v>
      </c>
      <c r="V4848" s="1">
        <v>0</v>
      </c>
      <c r="W4848">
        <v>37</v>
      </c>
      <c r="X4848">
        <v>9</v>
      </c>
      <c r="Y4848">
        <v>82</v>
      </c>
      <c r="AD4848"/>
    </row>
    <row r="4849" spans="1:30" x14ac:dyDescent="0.25">
      <c r="A4849" t="s">
        <v>24</v>
      </c>
      <c r="B4849" s="2">
        <v>43344</v>
      </c>
      <c r="C4849" s="35">
        <f>YEAR(Sales[[#This Row],[ShipDate]])</f>
        <v>2018</v>
      </c>
      <c r="D4849" t="s">
        <v>19</v>
      </c>
      <c r="E4849" t="s">
        <v>18</v>
      </c>
      <c r="F4849" t="s">
        <v>48</v>
      </c>
      <c r="G4849" t="s">
        <v>46</v>
      </c>
      <c r="H4849" t="s">
        <v>619</v>
      </c>
      <c r="I4849" t="s">
        <v>585</v>
      </c>
      <c r="J4849" t="s">
        <v>13</v>
      </c>
      <c r="K4849" t="s">
        <v>153</v>
      </c>
      <c r="L4849" t="s">
        <v>92</v>
      </c>
      <c r="M4849" t="s">
        <v>82</v>
      </c>
      <c r="N4849" t="str">
        <f>IF(ISBLANK(Sales[[#This Row],[return]]),"No",Sales[[#This Row],[return]])</f>
        <v>Yes</v>
      </c>
      <c r="O4849" s="2">
        <v>43339</v>
      </c>
      <c r="P4849" s="8" t="str">
        <f>TEXT(DAY(Sales[[#This Row],[OrderDate]]),"ddd")</f>
        <v>Fri</v>
      </c>
      <c r="Q4849" s="8" t="str">
        <f>TEXT(MONTH(Sales[[#This Row],[ShipDate]])*29,"mmm")</f>
        <v>Sep</v>
      </c>
      <c r="R4849">
        <v>1321</v>
      </c>
      <c r="S4849" t="s">
        <v>448</v>
      </c>
      <c r="T4849" t="s">
        <v>90</v>
      </c>
      <c r="U4849">
        <v>2169</v>
      </c>
      <c r="V4849" s="1">
        <v>0</v>
      </c>
      <c r="W4849">
        <v>29</v>
      </c>
      <c r="X4849">
        <v>3</v>
      </c>
      <c r="Y4849">
        <v>60</v>
      </c>
      <c r="AD4849"/>
    </row>
    <row r="4850" spans="1:30" x14ac:dyDescent="0.25">
      <c r="A4850" t="s">
        <v>24</v>
      </c>
      <c r="B4850" s="2">
        <v>43243</v>
      </c>
      <c r="C4850" s="35">
        <f>YEAR(Sales[[#This Row],[ShipDate]])</f>
        <v>2018</v>
      </c>
      <c r="D4850" t="s">
        <v>113</v>
      </c>
      <c r="E4850" t="s">
        <v>69</v>
      </c>
      <c r="F4850" t="s">
        <v>50</v>
      </c>
      <c r="G4850" t="s">
        <v>25</v>
      </c>
      <c r="H4850" t="s">
        <v>511</v>
      </c>
      <c r="I4850" t="s">
        <v>233</v>
      </c>
      <c r="J4850" t="s">
        <v>13</v>
      </c>
      <c r="K4850" t="s">
        <v>979</v>
      </c>
      <c r="L4850" t="s">
        <v>30</v>
      </c>
      <c r="N4850" t="str">
        <f>IF(ISBLANK(Sales[[#This Row],[return]]),"No",Sales[[#This Row],[return]])</f>
        <v>No</v>
      </c>
      <c r="O4850" s="2">
        <v>43240</v>
      </c>
      <c r="P4850" s="8" t="str">
        <f>TEXT(DAY(Sales[[#This Row],[OrderDate]]),"ddd")</f>
        <v>Fri</v>
      </c>
      <c r="Q4850" s="8" t="str">
        <f>TEXT(MONTH(Sales[[#This Row],[ShipDate]])*29,"mmm")</f>
        <v>May</v>
      </c>
      <c r="R4850">
        <v>688</v>
      </c>
      <c r="S4850" t="s">
        <v>1068</v>
      </c>
      <c r="T4850" t="s">
        <v>28</v>
      </c>
      <c r="U4850">
        <v>80906</v>
      </c>
      <c r="V4850" s="1">
        <v>0.7</v>
      </c>
      <c r="W4850">
        <v>-33</v>
      </c>
      <c r="X4850">
        <v>7</v>
      </c>
      <c r="Y4850">
        <v>41</v>
      </c>
      <c r="AD4850"/>
    </row>
    <row r="4851" spans="1:30" x14ac:dyDescent="0.25">
      <c r="A4851" t="s">
        <v>40</v>
      </c>
      <c r="B4851" s="2">
        <v>43453</v>
      </c>
      <c r="C4851" s="35">
        <f>YEAR(Sales[[#This Row],[ShipDate]])</f>
        <v>2018</v>
      </c>
      <c r="D4851" t="s">
        <v>36</v>
      </c>
      <c r="E4851" t="s">
        <v>18</v>
      </c>
      <c r="F4851" t="s">
        <v>43</v>
      </c>
      <c r="G4851" t="s">
        <v>11</v>
      </c>
      <c r="H4851" t="s">
        <v>177</v>
      </c>
      <c r="I4851" t="s">
        <v>692</v>
      </c>
      <c r="J4851" t="s">
        <v>13</v>
      </c>
      <c r="K4851" t="s">
        <v>1005</v>
      </c>
      <c r="L4851" t="s">
        <v>17</v>
      </c>
      <c r="N4851" t="str">
        <f>IF(ISBLANK(Sales[[#This Row],[return]]),"No",Sales[[#This Row],[return]])</f>
        <v>No</v>
      </c>
      <c r="O4851" s="2">
        <v>43448</v>
      </c>
      <c r="P4851" s="8" t="str">
        <f>TEXT(DAY(Sales[[#This Row],[OrderDate]]),"ddd")</f>
        <v>Sat</v>
      </c>
      <c r="Q4851" s="8" t="str">
        <f>TEXT(MONTH(Sales[[#This Row],[ShipDate]])*29,"mmm")</f>
        <v>Dec</v>
      </c>
      <c r="R4851">
        <v>620</v>
      </c>
      <c r="S4851" t="s">
        <v>3192</v>
      </c>
      <c r="T4851" t="s">
        <v>15</v>
      </c>
      <c r="U4851">
        <v>39212</v>
      </c>
      <c r="V4851" s="1">
        <v>0</v>
      </c>
      <c r="W4851">
        <v>59</v>
      </c>
      <c r="X4851">
        <v>6</v>
      </c>
      <c r="Y4851">
        <v>133</v>
      </c>
      <c r="AD4851"/>
    </row>
    <row r="4852" spans="1:30" x14ac:dyDescent="0.25">
      <c r="A4852" t="s">
        <v>40</v>
      </c>
      <c r="B4852" s="2">
        <v>43150</v>
      </c>
      <c r="C4852" s="35">
        <f>YEAR(Sales[[#This Row],[ShipDate]])</f>
        <v>2018</v>
      </c>
      <c r="D4852" t="s">
        <v>36</v>
      </c>
      <c r="E4852" t="s">
        <v>18</v>
      </c>
      <c r="F4852" t="s">
        <v>45</v>
      </c>
      <c r="G4852" t="s">
        <v>25</v>
      </c>
      <c r="H4852" t="s">
        <v>177</v>
      </c>
      <c r="I4852" t="s">
        <v>692</v>
      </c>
      <c r="J4852" t="s">
        <v>13</v>
      </c>
      <c r="K4852" t="s">
        <v>943</v>
      </c>
      <c r="L4852" t="s">
        <v>17</v>
      </c>
      <c r="N4852" t="str">
        <f>IF(ISBLANK(Sales[[#This Row],[return]]),"No",Sales[[#This Row],[return]])</f>
        <v>No</v>
      </c>
      <c r="O4852" s="2">
        <v>43145</v>
      </c>
      <c r="P4852" s="8" t="str">
        <f>TEXT(DAY(Sales[[#This Row],[OrderDate]]),"ddd")</f>
        <v>Sat</v>
      </c>
      <c r="Q4852" s="8" t="str">
        <f>TEXT(MONTH(Sales[[#This Row],[ShipDate]])*29,"mmm")</f>
        <v>Feb</v>
      </c>
      <c r="R4852">
        <v>1235</v>
      </c>
      <c r="S4852" t="s">
        <v>2074</v>
      </c>
      <c r="T4852" t="s">
        <v>15</v>
      </c>
      <c r="U4852">
        <v>39212</v>
      </c>
      <c r="V4852" s="1">
        <v>0</v>
      </c>
      <c r="W4852">
        <v>69</v>
      </c>
      <c r="X4852">
        <v>7</v>
      </c>
      <c r="Y4852">
        <v>264</v>
      </c>
      <c r="AD4852"/>
    </row>
    <row r="4853" spans="1:30" x14ac:dyDescent="0.25">
      <c r="A4853" t="s">
        <v>40</v>
      </c>
      <c r="B4853" s="2">
        <v>43430</v>
      </c>
      <c r="C4853" s="35">
        <f>YEAR(Sales[[#This Row],[ShipDate]])</f>
        <v>2018</v>
      </c>
      <c r="D4853" t="s">
        <v>36</v>
      </c>
      <c r="E4853" t="s">
        <v>18</v>
      </c>
      <c r="F4853" t="s">
        <v>59</v>
      </c>
      <c r="G4853" t="s">
        <v>25</v>
      </c>
      <c r="H4853" t="s">
        <v>164</v>
      </c>
      <c r="I4853" t="s">
        <v>120</v>
      </c>
      <c r="J4853" t="s">
        <v>13</v>
      </c>
      <c r="K4853" t="s">
        <v>1514</v>
      </c>
      <c r="L4853" t="s">
        <v>68</v>
      </c>
      <c r="N4853" t="str">
        <f>IF(ISBLANK(Sales[[#This Row],[return]]),"No",Sales[[#This Row],[return]])</f>
        <v>No</v>
      </c>
      <c r="O4853" s="2">
        <v>43425</v>
      </c>
      <c r="P4853" s="8" t="str">
        <f>TEXT(DAY(Sales[[#This Row],[OrderDate]]),"ddd")</f>
        <v>Sat</v>
      </c>
      <c r="Q4853" s="8" t="str">
        <f>TEXT(MONTH(Sales[[#This Row],[ShipDate]])*29,"mmm")</f>
        <v>Nov</v>
      </c>
      <c r="R4853">
        <v>1703</v>
      </c>
      <c r="S4853" t="s">
        <v>2086</v>
      </c>
      <c r="T4853" t="s">
        <v>66</v>
      </c>
      <c r="U4853">
        <v>60610</v>
      </c>
      <c r="V4853" s="1">
        <v>0.2</v>
      </c>
      <c r="W4853">
        <v>13</v>
      </c>
      <c r="X4853">
        <v>1</v>
      </c>
      <c r="Y4853">
        <v>38</v>
      </c>
      <c r="AD4853"/>
    </row>
    <row r="4854" spans="1:30" x14ac:dyDescent="0.25">
      <c r="A4854" t="s">
        <v>40</v>
      </c>
      <c r="B4854" s="2">
        <v>43430</v>
      </c>
      <c r="C4854" s="35">
        <f>YEAR(Sales[[#This Row],[ShipDate]])</f>
        <v>2018</v>
      </c>
      <c r="D4854" t="s">
        <v>36</v>
      </c>
      <c r="E4854" t="s">
        <v>18</v>
      </c>
      <c r="F4854" t="s">
        <v>39</v>
      </c>
      <c r="G4854" t="s">
        <v>25</v>
      </c>
      <c r="H4854" t="s">
        <v>164</v>
      </c>
      <c r="I4854" t="s">
        <v>120</v>
      </c>
      <c r="J4854" t="s">
        <v>13</v>
      </c>
      <c r="K4854" t="s">
        <v>1514</v>
      </c>
      <c r="L4854" t="s">
        <v>68</v>
      </c>
      <c r="N4854" t="str">
        <f>IF(ISBLANK(Sales[[#This Row],[return]]),"No",Sales[[#This Row],[return]])</f>
        <v>No</v>
      </c>
      <c r="O4854" s="2">
        <v>43425</v>
      </c>
      <c r="P4854" s="8" t="str">
        <f>TEXT(DAY(Sales[[#This Row],[OrderDate]]),"ddd")</f>
        <v>Sat</v>
      </c>
      <c r="Q4854" s="8" t="str">
        <f>TEXT(MONTH(Sales[[#This Row],[ShipDate]])*29,"mmm")</f>
        <v>Nov</v>
      </c>
      <c r="R4854">
        <v>1545</v>
      </c>
      <c r="S4854" t="s">
        <v>317</v>
      </c>
      <c r="T4854" t="s">
        <v>66</v>
      </c>
      <c r="U4854">
        <v>60610</v>
      </c>
      <c r="V4854" s="1">
        <v>0.2</v>
      </c>
      <c r="W4854">
        <v>2</v>
      </c>
      <c r="X4854">
        <v>2</v>
      </c>
      <c r="Y4854">
        <v>22</v>
      </c>
      <c r="AD4854"/>
    </row>
    <row r="4855" spans="1:30" x14ac:dyDescent="0.25">
      <c r="A4855" t="s">
        <v>40</v>
      </c>
      <c r="B4855" s="2">
        <v>43430</v>
      </c>
      <c r="C4855" s="35">
        <f>YEAR(Sales[[#This Row],[ShipDate]])</f>
        <v>2018</v>
      </c>
      <c r="D4855" t="s">
        <v>36</v>
      </c>
      <c r="E4855" t="s">
        <v>18</v>
      </c>
      <c r="F4855" t="s">
        <v>99</v>
      </c>
      <c r="G4855" t="s">
        <v>46</v>
      </c>
      <c r="H4855" t="s">
        <v>164</v>
      </c>
      <c r="I4855" t="s">
        <v>120</v>
      </c>
      <c r="J4855" t="s">
        <v>13</v>
      </c>
      <c r="K4855" t="s">
        <v>1514</v>
      </c>
      <c r="L4855" t="s">
        <v>68</v>
      </c>
      <c r="N4855" t="str">
        <f>IF(ISBLANK(Sales[[#This Row],[return]]),"No",Sales[[#This Row],[return]])</f>
        <v>No</v>
      </c>
      <c r="O4855" s="2">
        <v>43425</v>
      </c>
      <c r="P4855" s="8" t="str">
        <f>TEXT(DAY(Sales[[#This Row],[OrderDate]]),"ddd")</f>
        <v>Sat</v>
      </c>
      <c r="Q4855" s="8" t="str">
        <f>TEXT(MONTH(Sales[[#This Row],[ShipDate]])*29,"mmm")</f>
        <v>Nov</v>
      </c>
      <c r="R4855">
        <v>978</v>
      </c>
      <c r="S4855" t="s">
        <v>329</v>
      </c>
      <c r="T4855" t="s">
        <v>66</v>
      </c>
      <c r="U4855">
        <v>60610</v>
      </c>
      <c r="V4855" s="1">
        <v>0.2</v>
      </c>
      <c r="W4855">
        <v>2</v>
      </c>
      <c r="X4855">
        <v>3</v>
      </c>
      <c r="Y4855">
        <v>82</v>
      </c>
      <c r="AD4855"/>
    </row>
    <row r="4856" spans="1:30" x14ac:dyDescent="0.25">
      <c r="A4856" t="s">
        <v>40</v>
      </c>
      <c r="B4856" s="2">
        <v>43174</v>
      </c>
      <c r="C4856" s="35">
        <f>YEAR(Sales[[#This Row],[ShipDate]])</f>
        <v>2018</v>
      </c>
      <c r="D4856" t="s">
        <v>36</v>
      </c>
      <c r="E4856" t="s">
        <v>69</v>
      </c>
      <c r="F4856" t="s">
        <v>43</v>
      </c>
      <c r="G4856" t="s">
        <v>11</v>
      </c>
      <c r="H4856" t="s">
        <v>249</v>
      </c>
      <c r="I4856" t="s">
        <v>598</v>
      </c>
      <c r="J4856" t="s">
        <v>13</v>
      </c>
      <c r="K4856" t="s">
        <v>2985</v>
      </c>
      <c r="L4856" t="s">
        <v>17</v>
      </c>
      <c r="N4856" t="str">
        <f>IF(ISBLANK(Sales[[#This Row],[return]]),"No",Sales[[#This Row],[return]])</f>
        <v>No</v>
      </c>
      <c r="O4856" s="2">
        <v>43170</v>
      </c>
      <c r="P4856" s="8" t="str">
        <f>TEXT(DAY(Sales[[#This Row],[OrderDate]]),"ddd")</f>
        <v>Wed</v>
      </c>
      <c r="Q4856" s="8" t="str">
        <f>TEXT(MONTH(Sales[[#This Row],[ShipDate]])*29,"mmm")</f>
        <v>Mar</v>
      </c>
      <c r="R4856">
        <v>617</v>
      </c>
      <c r="S4856" t="s">
        <v>3191</v>
      </c>
      <c r="T4856" t="s">
        <v>15</v>
      </c>
      <c r="U4856">
        <v>31907</v>
      </c>
      <c r="V4856" s="1">
        <v>0</v>
      </c>
      <c r="W4856">
        <v>32</v>
      </c>
      <c r="X4856">
        <v>4</v>
      </c>
      <c r="Y4856">
        <v>77</v>
      </c>
      <c r="AD4856"/>
    </row>
    <row r="4857" spans="1:30" x14ac:dyDescent="0.25">
      <c r="A4857" t="s">
        <v>40</v>
      </c>
      <c r="B4857" s="2">
        <v>43174</v>
      </c>
      <c r="C4857" s="35">
        <f>YEAR(Sales[[#This Row],[ShipDate]])</f>
        <v>2018</v>
      </c>
      <c r="D4857" t="s">
        <v>36</v>
      </c>
      <c r="E4857" t="s">
        <v>69</v>
      </c>
      <c r="F4857" t="s">
        <v>39</v>
      </c>
      <c r="G4857" t="s">
        <v>25</v>
      </c>
      <c r="H4857" t="s">
        <v>249</v>
      </c>
      <c r="I4857" t="s">
        <v>598</v>
      </c>
      <c r="J4857" t="s">
        <v>13</v>
      </c>
      <c r="K4857" t="s">
        <v>2985</v>
      </c>
      <c r="L4857" t="s">
        <v>17</v>
      </c>
      <c r="N4857" t="str">
        <f>IF(ISBLANK(Sales[[#This Row],[return]]),"No",Sales[[#This Row],[return]])</f>
        <v>No</v>
      </c>
      <c r="O4857" s="2">
        <v>43170</v>
      </c>
      <c r="P4857" s="8" t="str">
        <f>TEXT(DAY(Sales[[#This Row],[OrderDate]]),"ddd")</f>
        <v>Wed</v>
      </c>
      <c r="Q4857" s="8" t="str">
        <f>TEXT(MONTH(Sales[[#This Row],[ShipDate]])*29,"mmm")</f>
        <v>Mar</v>
      </c>
      <c r="R4857">
        <v>907</v>
      </c>
      <c r="S4857" t="s">
        <v>2217</v>
      </c>
      <c r="T4857" t="s">
        <v>15</v>
      </c>
      <c r="U4857">
        <v>31907</v>
      </c>
      <c r="V4857" s="1">
        <v>0</v>
      </c>
      <c r="W4857">
        <v>125</v>
      </c>
      <c r="X4857">
        <v>4</v>
      </c>
      <c r="Y4857">
        <v>481</v>
      </c>
      <c r="AD4857"/>
    </row>
    <row r="4858" spans="1:30" x14ac:dyDescent="0.25">
      <c r="A4858" t="s">
        <v>24</v>
      </c>
      <c r="B4858" s="2">
        <v>43357</v>
      </c>
      <c r="C4858" s="35">
        <f>YEAR(Sales[[#This Row],[ShipDate]])</f>
        <v>2018</v>
      </c>
      <c r="D4858" t="s">
        <v>19</v>
      </c>
      <c r="E4858" t="s">
        <v>18</v>
      </c>
      <c r="F4858" t="s">
        <v>38</v>
      </c>
      <c r="G4858" t="s">
        <v>11</v>
      </c>
      <c r="H4858" t="s">
        <v>107</v>
      </c>
      <c r="I4858" t="s">
        <v>70</v>
      </c>
      <c r="J4858" t="s">
        <v>13</v>
      </c>
      <c r="K4858" t="s">
        <v>1315</v>
      </c>
      <c r="L4858" t="s">
        <v>68</v>
      </c>
      <c r="N4858" t="str">
        <f>IF(ISBLANK(Sales[[#This Row],[return]]),"No",Sales[[#This Row],[return]])</f>
        <v>No</v>
      </c>
      <c r="O4858" s="2">
        <v>43353</v>
      </c>
      <c r="P4858" s="8" t="str">
        <f>TEXT(DAY(Sales[[#This Row],[OrderDate]]),"ddd")</f>
        <v>Tue</v>
      </c>
      <c r="Q4858" s="8" t="str">
        <f>TEXT(MONTH(Sales[[#This Row],[ShipDate]])*29,"mmm")</f>
        <v>Sep</v>
      </c>
      <c r="R4858">
        <v>964</v>
      </c>
      <c r="S4858" t="s">
        <v>1316</v>
      </c>
      <c r="T4858" t="s">
        <v>66</v>
      </c>
      <c r="U4858">
        <v>77095</v>
      </c>
      <c r="V4858" s="1">
        <v>0.3</v>
      </c>
      <c r="W4858">
        <v>-34</v>
      </c>
      <c r="X4858">
        <v>5</v>
      </c>
      <c r="Y4858">
        <v>301</v>
      </c>
      <c r="AD4858"/>
    </row>
    <row r="4859" spans="1:30" x14ac:dyDescent="0.25">
      <c r="A4859" t="s">
        <v>24</v>
      </c>
      <c r="B4859" s="2">
        <v>43357</v>
      </c>
      <c r="C4859" s="35">
        <f>YEAR(Sales[[#This Row],[ShipDate]])</f>
        <v>2018</v>
      </c>
      <c r="D4859" t="s">
        <v>19</v>
      </c>
      <c r="E4859" t="s">
        <v>18</v>
      </c>
      <c r="F4859" t="s">
        <v>48</v>
      </c>
      <c r="G4859" t="s">
        <v>46</v>
      </c>
      <c r="H4859" t="s">
        <v>107</v>
      </c>
      <c r="I4859" t="s">
        <v>70</v>
      </c>
      <c r="J4859" t="s">
        <v>13</v>
      </c>
      <c r="K4859" t="s">
        <v>1315</v>
      </c>
      <c r="L4859" t="s">
        <v>68</v>
      </c>
      <c r="N4859" t="str">
        <f>IF(ISBLANK(Sales[[#This Row],[return]]),"No",Sales[[#This Row],[return]])</f>
        <v>No</v>
      </c>
      <c r="O4859" s="2">
        <v>43353</v>
      </c>
      <c r="P4859" s="8" t="str">
        <f>TEXT(DAY(Sales[[#This Row],[OrderDate]]),"ddd")</f>
        <v>Tue</v>
      </c>
      <c r="Q4859" s="8" t="str">
        <f>TEXT(MONTH(Sales[[#This Row],[ShipDate]])*29,"mmm")</f>
        <v>Sep</v>
      </c>
      <c r="R4859">
        <v>1299</v>
      </c>
      <c r="S4859" t="s">
        <v>2426</v>
      </c>
      <c r="T4859" t="s">
        <v>66</v>
      </c>
      <c r="U4859">
        <v>77095</v>
      </c>
      <c r="V4859" s="1">
        <v>0.2</v>
      </c>
      <c r="W4859">
        <v>54</v>
      </c>
      <c r="X4859">
        <v>5</v>
      </c>
      <c r="Y4859">
        <v>720</v>
      </c>
      <c r="AD4859"/>
    </row>
    <row r="4860" spans="1:30" x14ac:dyDescent="0.25">
      <c r="A4860" t="s">
        <v>40</v>
      </c>
      <c r="B4860" s="2">
        <v>43127</v>
      </c>
      <c r="C4860" s="35">
        <f>YEAR(Sales[[#This Row],[ShipDate]])</f>
        <v>2018</v>
      </c>
      <c r="D4860" t="s">
        <v>36</v>
      </c>
      <c r="E4860" t="s">
        <v>18</v>
      </c>
      <c r="F4860" t="s">
        <v>59</v>
      </c>
      <c r="G4860" t="s">
        <v>25</v>
      </c>
      <c r="H4860" t="s">
        <v>60</v>
      </c>
      <c r="I4860" t="s">
        <v>63</v>
      </c>
      <c r="J4860" t="s">
        <v>13</v>
      </c>
      <c r="K4860" t="s">
        <v>1206</v>
      </c>
      <c r="L4860" t="s">
        <v>30</v>
      </c>
      <c r="N4860" t="str">
        <f>IF(ISBLANK(Sales[[#This Row],[return]]),"No",Sales[[#This Row],[return]])</f>
        <v>No</v>
      </c>
      <c r="O4860" s="2">
        <v>43122</v>
      </c>
      <c r="P4860" s="8" t="str">
        <f>TEXT(DAY(Sales[[#This Row],[OrderDate]]),"ddd")</f>
        <v>Sun</v>
      </c>
      <c r="Q4860" s="8" t="str">
        <f>TEXT(MONTH(Sales[[#This Row],[ShipDate]])*29,"mmm")</f>
        <v>Jan</v>
      </c>
      <c r="R4860">
        <v>1822</v>
      </c>
      <c r="S4860" t="s">
        <v>2282</v>
      </c>
      <c r="T4860" t="s">
        <v>28</v>
      </c>
      <c r="U4860">
        <v>98105</v>
      </c>
      <c r="V4860" s="1">
        <v>0</v>
      </c>
      <c r="W4860">
        <v>6</v>
      </c>
      <c r="X4860">
        <v>2</v>
      </c>
      <c r="Y4860">
        <v>13</v>
      </c>
      <c r="AD4860"/>
    </row>
    <row r="4861" spans="1:30" x14ac:dyDescent="0.25">
      <c r="A4861" t="s">
        <v>24</v>
      </c>
      <c r="B4861" s="2">
        <v>43451</v>
      </c>
      <c r="C4861" s="35">
        <f>YEAR(Sales[[#This Row],[ShipDate]])</f>
        <v>2018</v>
      </c>
      <c r="D4861" t="s">
        <v>113</v>
      </c>
      <c r="E4861" t="s">
        <v>31</v>
      </c>
      <c r="F4861" t="s">
        <v>23</v>
      </c>
      <c r="G4861" t="s">
        <v>11</v>
      </c>
      <c r="H4861" t="s">
        <v>457</v>
      </c>
      <c r="I4861" t="s">
        <v>32</v>
      </c>
      <c r="J4861" t="s">
        <v>13</v>
      </c>
      <c r="K4861" t="s">
        <v>429</v>
      </c>
      <c r="L4861" t="s">
        <v>30</v>
      </c>
      <c r="N4861" t="str">
        <f>IF(ISBLANK(Sales[[#This Row],[return]]),"No",Sales[[#This Row],[return]])</f>
        <v>No</v>
      </c>
      <c r="O4861" s="2">
        <v>43448</v>
      </c>
      <c r="P4861" s="8" t="str">
        <f>TEXT(DAY(Sales[[#This Row],[OrderDate]]),"ddd")</f>
        <v>Sat</v>
      </c>
      <c r="Q4861" s="8" t="str">
        <f>TEXT(MONTH(Sales[[#This Row],[ShipDate]])*29,"mmm")</f>
        <v>Dec</v>
      </c>
      <c r="R4861">
        <v>769</v>
      </c>
      <c r="S4861" t="s">
        <v>276</v>
      </c>
      <c r="T4861" t="s">
        <v>28</v>
      </c>
      <c r="U4861">
        <v>92037</v>
      </c>
      <c r="V4861" s="1">
        <v>0.2</v>
      </c>
      <c r="W4861">
        <v>-9</v>
      </c>
      <c r="X4861">
        <v>2</v>
      </c>
      <c r="Y4861">
        <v>81</v>
      </c>
      <c r="AD4861"/>
    </row>
    <row r="4862" spans="1:30" x14ac:dyDescent="0.25">
      <c r="A4862" t="s">
        <v>24</v>
      </c>
      <c r="B4862" s="2">
        <v>43451</v>
      </c>
      <c r="C4862" s="35">
        <f>YEAR(Sales[[#This Row],[ShipDate]])</f>
        <v>2018</v>
      </c>
      <c r="D4862" t="s">
        <v>113</v>
      </c>
      <c r="E4862" t="s">
        <v>31</v>
      </c>
      <c r="F4862" t="s">
        <v>39</v>
      </c>
      <c r="G4862" t="s">
        <v>25</v>
      </c>
      <c r="H4862" t="s">
        <v>457</v>
      </c>
      <c r="I4862" t="s">
        <v>32</v>
      </c>
      <c r="J4862" t="s">
        <v>13</v>
      </c>
      <c r="K4862" t="s">
        <v>429</v>
      </c>
      <c r="L4862" t="s">
        <v>30</v>
      </c>
      <c r="N4862" t="str">
        <f>IF(ISBLANK(Sales[[#This Row],[return]]),"No",Sales[[#This Row],[return]])</f>
        <v>No</v>
      </c>
      <c r="O4862" s="2">
        <v>43448</v>
      </c>
      <c r="P4862" s="8" t="str">
        <f>TEXT(DAY(Sales[[#This Row],[OrderDate]]),"ddd")</f>
        <v>Sat</v>
      </c>
      <c r="Q4862" s="8" t="str">
        <f>TEXT(MONTH(Sales[[#This Row],[ShipDate]])*29,"mmm")</f>
        <v>Dec</v>
      </c>
      <c r="R4862">
        <v>1545</v>
      </c>
      <c r="S4862" t="s">
        <v>317</v>
      </c>
      <c r="T4862" t="s">
        <v>28</v>
      </c>
      <c r="U4862">
        <v>92037</v>
      </c>
      <c r="V4862" s="1">
        <v>0</v>
      </c>
      <c r="W4862">
        <v>35</v>
      </c>
      <c r="X4862">
        <v>10</v>
      </c>
      <c r="Y4862">
        <v>135</v>
      </c>
      <c r="AD4862"/>
    </row>
    <row r="4863" spans="1:30" x14ac:dyDescent="0.25">
      <c r="A4863" t="s">
        <v>24</v>
      </c>
      <c r="B4863" s="2">
        <v>43444</v>
      </c>
      <c r="C4863" s="35">
        <f>YEAR(Sales[[#This Row],[ShipDate]])</f>
        <v>2018</v>
      </c>
      <c r="D4863" t="s">
        <v>19</v>
      </c>
      <c r="E4863" t="s">
        <v>31</v>
      </c>
      <c r="F4863" t="s">
        <v>43</v>
      </c>
      <c r="G4863" t="s">
        <v>11</v>
      </c>
      <c r="H4863" t="s">
        <v>302</v>
      </c>
      <c r="I4863" t="s">
        <v>137</v>
      </c>
      <c r="J4863" t="s">
        <v>13</v>
      </c>
      <c r="K4863" t="s">
        <v>2644</v>
      </c>
      <c r="L4863" t="s">
        <v>92</v>
      </c>
      <c r="N4863" t="str">
        <f>IF(ISBLANK(Sales[[#This Row],[return]]),"No",Sales[[#This Row],[return]])</f>
        <v>No</v>
      </c>
      <c r="O4863" s="2">
        <v>43439</v>
      </c>
      <c r="P4863" s="8" t="str">
        <f>TEXT(DAY(Sales[[#This Row],[OrderDate]]),"ddd")</f>
        <v>Thu</v>
      </c>
      <c r="Q4863" s="8" t="str">
        <f>TEXT(MONTH(Sales[[#This Row],[ShipDate]])*29,"mmm")</f>
        <v>Dec</v>
      </c>
      <c r="R4863">
        <v>593</v>
      </c>
      <c r="S4863" t="s">
        <v>524</v>
      </c>
      <c r="T4863" t="s">
        <v>90</v>
      </c>
      <c r="U4863">
        <v>19711</v>
      </c>
      <c r="V4863" s="1">
        <v>0</v>
      </c>
      <c r="W4863">
        <v>6</v>
      </c>
      <c r="X4863">
        <v>1</v>
      </c>
      <c r="Y4863">
        <v>13</v>
      </c>
      <c r="AD4863"/>
    </row>
    <row r="4864" spans="1:30" x14ac:dyDescent="0.25">
      <c r="A4864" t="s">
        <v>24</v>
      </c>
      <c r="B4864" s="2">
        <v>43444</v>
      </c>
      <c r="C4864" s="35">
        <f>YEAR(Sales[[#This Row],[ShipDate]])</f>
        <v>2018</v>
      </c>
      <c r="D4864" t="s">
        <v>19</v>
      </c>
      <c r="E4864" t="s">
        <v>31</v>
      </c>
      <c r="F4864" t="s">
        <v>59</v>
      </c>
      <c r="G4864" t="s">
        <v>25</v>
      </c>
      <c r="H4864" t="s">
        <v>302</v>
      </c>
      <c r="I4864" t="s">
        <v>137</v>
      </c>
      <c r="J4864" t="s">
        <v>13</v>
      </c>
      <c r="K4864" t="s">
        <v>2644</v>
      </c>
      <c r="L4864" t="s">
        <v>92</v>
      </c>
      <c r="N4864" t="str">
        <f>IF(ISBLANK(Sales[[#This Row],[return]]),"No",Sales[[#This Row],[return]])</f>
        <v>No</v>
      </c>
      <c r="O4864" s="2">
        <v>43439</v>
      </c>
      <c r="P4864" s="8" t="str">
        <f>TEXT(DAY(Sales[[#This Row],[OrderDate]]),"ddd")</f>
        <v>Thu</v>
      </c>
      <c r="Q4864" s="8" t="str">
        <f>TEXT(MONTH(Sales[[#This Row],[ShipDate]])*29,"mmm")</f>
        <v>Dec</v>
      </c>
      <c r="R4864">
        <v>538</v>
      </c>
      <c r="S4864" t="s">
        <v>109</v>
      </c>
      <c r="T4864" t="s">
        <v>90</v>
      </c>
      <c r="U4864">
        <v>19711</v>
      </c>
      <c r="V4864" s="1">
        <v>0</v>
      </c>
      <c r="W4864">
        <v>2</v>
      </c>
      <c r="X4864">
        <v>1</v>
      </c>
      <c r="Y4864">
        <v>5</v>
      </c>
      <c r="AD4864"/>
    </row>
    <row r="4865" spans="1:30" x14ac:dyDescent="0.25">
      <c r="A4865" t="s">
        <v>24</v>
      </c>
      <c r="B4865" s="2">
        <v>43444</v>
      </c>
      <c r="C4865" s="35">
        <f>YEAR(Sales[[#This Row],[ShipDate]])</f>
        <v>2018</v>
      </c>
      <c r="D4865" t="s">
        <v>19</v>
      </c>
      <c r="E4865" t="s">
        <v>31</v>
      </c>
      <c r="F4865" t="s">
        <v>104</v>
      </c>
      <c r="G4865" t="s">
        <v>25</v>
      </c>
      <c r="H4865" t="s">
        <v>302</v>
      </c>
      <c r="I4865" t="s">
        <v>137</v>
      </c>
      <c r="J4865" t="s">
        <v>13</v>
      </c>
      <c r="K4865" t="s">
        <v>2644</v>
      </c>
      <c r="L4865" t="s">
        <v>92</v>
      </c>
      <c r="N4865" t="str">
        <f>IF(ISBLANK(Sales[[#This Row],[return]]),"No",Sales[[#This Row],[return]])</f>
        <v>No</v>
      </c>
      <c r="O4865" s="2">
        <v>43439</v>
      </c>
      <c r="P4865" s="8" t="str">
        <f>TEXT(DAY(Sales[[#This Row],[OrderDate]]),"ddd")</f>
        <v>Thu</v>
      </c>
      <c r="Q4865" s="8" t="str">
        <f>TEXT(MONTH(Sales[[#This Row],[ShipDate]])*29,"mmm")</f>
        <v>Dec</v>
      </c>
      <c r="R4865">
        <v>4</v>
      </c>
      <c r="S4865" t="s">
        <v>1781</v>
      </c>
      <c r="T4865" t="s">
        <v>90</v>
      </c>
      <c r="U4865">
        <v>19711</v>
      </c>
      <c r="V4865" s="1">
        <v>0</v>
      </c>
      <c r="W4865">
        <v>52</v>
      </c>
      <c r="X4865">
        <v>7</v>
      </c>
      <c r="Y4865">
        <v>110</v>
      </c>
      <c r="AD4865"/>
    </row>
    <row r="4866" spans="1:30" x14ac:dyDescent="0.25">
      <c r="A4866" t="s">
        <v>10</v>
      </c>
      <c r="B4866" s="2">
        <v>43211</v>
      </c>
      <c r="C4866" s="35">
        <f>YEAR(Sales[[#This Row],[ShipDate]])</f>
        <v>2018</v>
      </c>
      <c r="D4866" t="s">
        <v>607</v>
      </c>
      <c r="E4866" t="s">
        <v>18</v>
      </c>
      <c r="F4866" t="s">
        <v>45</v>
      </c>
      <c r="G4866" t="s">
        <v>25</v>
      </c>
      <c r="H4866" t="s">
        <v>1864</v>
      </c>
      <c r="I4866" t="s">
        <v>371</v>
      </c>
      <c r="J4866" t="s">
        <v>13</v>
      </c>
      <c r="K4866" t="s">
        <v>1202</v>
      </c>
      <c r="L4866" t="s">
        <v>92</v>
      </c>
      <c r="N4866" t="str">
        <f>IF(ISBLANK(Sales[[#This Row],[return]]),"No",Sales[[#This Row],[return]])</f>
        <v>No</v>
      </c>
      <c r="O4866" s="2">
        <v>43211</v>
      </c>
      <c r="P4866" s="8" t="str">
        <f>TEXT(DAY(Sales[[#This Row],[OrderDate]]),"ddd")</f>
        <v>Sat</v>
      </c>
      <c r="Q4866" s="8" t="str">
        <f>TEXT(MONTH(Sales[[#This Row],[ShipDate]])*29,"mmm")</f>
        <v>Apr</v>
      </c>
      <c r="R4866">
        <v>459</v>
      </c>
      <c r="S4866" t="s">
        <v>1865</v>
      </c>
      <c r="T4866" t="s">
        <v>90</v>
      </c>
      <c r="U4866">
        <v>6460</v>
      </c>
      <c r="V4866" s="1">
        <v>0</v>
      </c>
      <c r="W4866">
        <v>4</v>
      </c>
      <c r="X4866">
        <v>3</v>
      </c>
      <c r="Y4866">
        <v>15</v>
      </c>
      <c r="AD4866"/>
    </row>
    <row r="4867" spans="1:30" x14ac:dyDescent="0.25">
      <c r="A4867" t="s">
        <v>10</v>
      </c>
      <c r="B4867" s="2">
        <v>43211</v>
      </c>
      <c r="C4867" s="35">
        <f>YEAR(Sales[[#This Row],[ShipDate]])</f>
        <v>2018</v>
      </c>
      <c r="D4867" t="s">
        <v>607</v>
      </c>
      <c r="E4867" t="s">
        <v>18</v>
      </c>
      <c r="F4867" t="s">
        <v>59</v>
      </c>
      <c r="G4867" t="s">
        <v>25</v>
      </c>
      <c r="H4867" t="s">
        <v>1864</v>
      </c>
      <c r="I4867" t="s">
        <v>371</v>
      </c>
      <c r="J4867" t="s">
        <v>13</v>
      </c>
      <c r="K4867" t="s">
        <v>1202</v>
      </c>
      <c r="L4867" t="s">
        <v>92</v>
      </c>
      <c r="N4867" t="str">
        <f>IF(ISBLANK(Sales[[#This Row],[return]]),"No",Sales[[#This Row],[return]])</f>
        <v>No</v>
      </c>
      <c r="O4867" s="2">
        <v>43211</v>
      </c>
      <c r="P4867" s="8" t="str">
        <f>TEXT(DAY(Sales[[#This Row],[OrderDate]]),"ddd")</f>
        <v>Sat</v>
      </c>
      <c r="Q4867" s="8" t="str">
        <f>TEXT(MONTH(Sales[[#This Row],[ShipDate]])*29,"mmm")</f>
        <v>Apr</v>
      </c>
      <c r="R4867">
        <v>1812</v>
      </c>
      <c r="S4867" t="s">
        <v>1871</v>
      </c>
      <c r="T4867" t="s">
        <v>90</v>
      </c>
      <c r="U4867">
        <v>6460</v>
      </c>
      <c r="V4867" s="1">
        <v>0</v>
      </c>
      <c r="W4867">
        <v>25</v>
      </c>
      <c r="X4867">
        <v>8</v>
      </c>
      <c r="Y4867">
        <v>52</v>
      </c>
      <c r="AD4867"/>
    </row>
    <row r="4868" spans="1:30" x14ac:dyDescent="0.25">
      <c r="A4868" t="s">
        <v>24</v>
      </c>
      <c r="B4868" s="2">
        <v>43132</v>
      </c>
      <c r="C4868" s="35">
        <f>YEAR(Sales[[#This Row],[ShipDate]])</f>
        <v>2018</v>
      </c>
      <c r="D4868" t="s">
        <v>19</v>
      </c>
      <c r="E4868" t="s">
        <v>31</v>
      </c>
      <c r="F4868" t="s">
        <v>45</v>
      </c>
      <c r="G4868" t="s">
        <v>25</v>
      </c>
      <c r="H4868" t="s">
        <v>26</v>
      </c>
      <c r="I4868" t="s">
        <v>32</v>
      </c>
      <c r="J4868" t="s">
        <v>13</v>
      </c>
      <c r="K4868" t="s">
        <v>2778</v>
      </c>
      <c r="L4868" t="s">
        <v>30</v>
      </c>
      <c r="N4868" t="str">
        <f>IF(ISBLANK(Sales[[#This Row],[return]]),"No",Sales[[#This Row],[return]])</f>
        <v>No</v>
      </c>
      <c r="O4868" s="2">
        <v>43128</v>
      </c>
      <c r="P4868" s="8" t="str">
        <f>TEXT(DAY(Sales[[#This Row],[OrderDate]]),"ddd")</f>
        <v>Sat</v>
      </c>
      <c r="Q4868" s="8" t="str">
        <f>TEXT(MONTH(Sales[[#This Row],[ShipDate]])*29,"mmm")</f>
        <v>Feb</v>
      </c>
      <c r="R4868">
        <v>1162</v>
      </c>
      <c r="S4868" t="s">
        <v>724</v>
      </c>
      <c r="T4868" t="s">
        <v>28</v>
      </c>
      <c r="U4868">
        <v>90036</v>
      </c>
      <c r="V4868" s="1">
        <v>0</v>
      </c>
      <c r="W4868">
        <v>10</v>
      </c>
      <c r="X4868">
        <v>2</v>
      </c>
      <c r="Y4868">
        <v>40</v>
      </c>
      <c r="AD4868"/>
    </row>
    <row r="4869" spans="1:30" x14ac:dyDescent="0.25">
      <c r="A4869" t="s">
        <v>40</v>
      </c>
      <c r="B4869" s="2">
        <v>43304</v>
      </c>
      <c r="C4869" s="35">
        <f>YEAR(Sales[[#This Row],[ShipDate]])</f>
        <v>2018</v>
      </c>
      <c r="D4869" t="s">
        <v>19</v>
      </c>
      <c r="E4869" t="s">
        <v>31</v>
      </c>
      <c r="F4869" t="s">
        <v>50</v>
      </c>
      <c r="G4869" t="s">
        <v>25</v>
      </c>
      <c r="H4869" t="s">
        <v>88</v>
      </c>
      <c r="I4869" t="s">
        <v>93</v>
      </c>
      <c r="J4869" t="s">
        <v>13</v>
      </c>
      <c r="K4869" t="s">
        <v>2622</v>
      </c>
      <c r="L4869" t="s">
        <v>92</v>
      </c>
      <c r="N4869" t="str">
        <f>IF(ISBLANK(Sales[[#This Row],[return]]),"No",Sales[[#This Row],[return]])</f>
        <v>No</v>
      </c>
      <c r="O4869" s="2">
        <v>43302</v>
      </c>
      <c r="P4869" s="8" t="str">
        <f>TEXT(DAY(Sales[[#This Row],[OrderDate]]),"ddd")</f>
        <v>Sat</v>
      </c>
      <c r="Q4869" s="8" t="str">
        <f>TEXT(MONTH(Sales[[#This Row],[ShipDate]])*29,"mmm")</f>
        <v>Jul</v>
      </c>
      <c r="R4869">
        <v>692</v>
      </c>
      <c r="S4869" t="s">
        <v>1750</v>
      </c>
      <c r="T4869" t="s">
        <v>90</v>
      </c>
      <c r="U4869">
        <v>19134</v>
      </c>
      <c r="V4869" s="1">
        <v>0.7</v>
      </c>
      <c r="W4869">
        <v>-1</v>
      </c>
      <c r="X4869">
        <v>1</v>
      </c>
      <c r="Y4869">
        <v>2</v>
      </c>
      <c r="AD4869"/>
    </row>
    <row r="4870" spans="1:30" x14ac:dyDescent="0.25">
      <c r="A4870" t="s">
        <v>40</v>
      </c>
      <c r="B4870" s="2">
        <v>43421</v>
      </c>
      <c r="C4870" s="35">
        <f>YEAR(Sales[[#This Row],[ShipDate]])</f>
        <v>2018</v>
      </c>
      <c r="D4870" t="s">
        <v>19</v>
      </c>
      <c r="E4870" t="s">
        <v>18</v>
      </c>
      <c r="F4870" t="s">
        <v>50</v>
      </c>
      <c r="G4870" t="s">
        <v>25</v>
      </c>
      <c r="H4870" t="s">
        <v>26</v>
      </c>
      <c r="I4870" t="s">
        <v>32</v>
      </c>
      <c r="J4870" t="s">
        <v>13</v>
      </c>
      <c r="K4870" t="s">
        <v>1416</v>
      </c>
      <c r="L4870" t="s">
        <v>30</v>
      </c>
      <c r="N4870" t="str">
        <f>IF(ISBLANK(Sales[[#This Row],[return]]),"No",Sales[[#This Row],[return]])</f>
        <v>No</v>
      </c>
      <c r="O4870" s="2">
        <v>43419</v>
      </c>
      <c r="P4870" s="8" t="str">
        <f>TEXT(DAY(Sales[[#This Row],[OrderDate]]),"ddd")</f>
        <v>Sun</v>
      </c>
      <c r="Q4870" s="8" t="str">
        <f>TEXT(MONTH(Sales[[#This Row],[ShipDate]])*29,"mmm")</f>
        <v>Nov</v>
      </c>
      <c r="R4870">
        <v>651</v>
      </c>
      <c r="S4870" t="s">
        <v>802</v>
      </c>
      <c r="T4870" t="s">
        <v>28</v>
      </c>
      <c r="U4870">
        <v>90049</v>
      </c>
      <c r="V4870" s="1">
        <v>0.2</v>
      </c>
      <c r="W4870">
        <v>381</v>
      </c>
      <c r="X4870">
        <v>1</v>
      </c>
      <c r="Y4870">
        <v>1017</v>
      </c>
      <c r="AD4870"/>
    </row>
    <row r="4871" spans="1:30" x14ac:dyDescent="0.25">
      <c r="A4871" t="s">
        <v>40</v>
      </c>
      <c r="B4871" s="2">
        <v>43421</v>
      </c>
      <c r="C4871" s="35">
        <f>YEAR(Sales[[#This Row],[ShipDate]])</f>
        <v>2018</v>
      </c>
      <c r="D4871" t="s">
        <v>19</v>
      </c>
      <c r="E4871" t="s">
        <v>18</v>
      </c>
      <c r="F4871" t="s">
        <v>50</v>
      </c>
      <c r="G4871" t="s">
        <v>25</v>
      </c>
      <c r="H4871" t="s">
        <v>26</v>
      </c>
      <c r="I4871" t="s">
        <v>32</v>
      </c>
      <c r="J4871" t="s">
        <v>13</v>
      </c>
      <c r="K4871" t="s">
        <v>1416</v>
      </c>
      <c r="L4871" t="s">
        <v>30</v>
      </c>
      <c r="N4871" t="str">
        <f>IF(ISBLANK(Sales[[#This Row],[return]]),"No",Sales[[#This Row],[return]])</f>
        <v>No</v>
      </c>
      <c r="O4871" s="2">
        <v>43419</v>
      </c>
      <c r="P4871" s="8" t="str">
        <f>TEXT(DAY(Sales[[#This Row],[OrderDate]]),"ddd")</f>
        <v>Sun</v>
      </c>
      <c r="Q4871" s="8" t="str">
        <f>TEXT(MONTH(Sales[[#This Row],[ShipDate]])*29,"mmm")</f>
        <v>Nov</v>
      </c>
      <c r="R4871">
        <v>269</v>
      </c>
      <c r="S4871" t="s">
        <v>2075</v>
      </c>
      <c r="T4871" t="s">
        <v>28</v>
      </c>
      <c r="U4871">
        <v>90049</v>
      </c>
      <c r="V4871" s="1">
        <v>0.2</v>
      </c>
      <c r="W4871">
        <v>13</v>
      </c>
      <c r="X4871">
        <v>7</v>
      </c>
      <c r="Y4871">
        <v>38</v>
      </c>
      <c r="AD4871"/>
    </row>
    <row r="4872" spans="1:30" x14ac:dyDescent="0.25">
      <c r="A4872" t="s">
        <v>24</v>
      </c>
      <c r="B4872" s="2">
        <v>43404</v>
      </c>
      <c r="C4872" s="35">
        <f>YEAR(Sales[[#This Row],[ShipDate]])</f>
        <v>2018</v>
      </c>
      <c r="D4872" t="s">
        <v>113</v>
      </c>
      <c r="E4872" t="s">
        <v>18</v>
      </c>
      <c r="F4872" t="s">
        <v>43</v>
      </c>
      <c r="G4872" t="s">
        <v>11</v>
      </c>
      <c r="H4872" t="s">
        <v>1099</v>
      </c>
      <c r="I4872" t="s">
        <v>133</v>
      </c>
      <c r="J4872" t="s">
        <v>13</v>
      </c>
      <c r="K4872" t="s">
        <v>599</v>
      </c>
      <c r="L4872" t="s">
        <v>68</v>
      </c>
      <c r="N4872" t="str">
        <f>IF(ISBLANK(Sales[[#This Row],[return]]),"No",Sales[[#This Row],[return]])</f>
        <v>No</v>
      </c>
      <c r="O4872" s="2">
        <v>43402</v>
      </c>
      <c r="P4872" s="8" t="str">
        <f>TEXT(DAY(Sales[[#This Row],[OrderDate]]),"ddd")</f>
        <v>Sun</v>
      </c>
      <c r="Q4872" s="8" t="str">
        <f>TEXT(MONTH(Sales[[#This Row],[ShipDate]])*29,"mmm")</f>
        <v>Oct</v>
      </c>
      <c r="R4872">
        <v>593</v>
      </c>
      <c r="S4872" t="s">
        <v>524</v>
      </c>
      <c r="T4872" t="s">
        <v>66</v>
      </c>
      <c r="U4872">
        <v>48911</v>
      </c>
      <c r="V4872" s="1">
        <v>0</v>
      </c>
      <c r="W4872">
        <v>32</v>
      </c>
      <c r="X4872">
        <v>5</v>
      </c>
      <c r="Y4872">
        <v>67</v>
      </c>
      <c r="AD4872"/>
    </row>
    <row r="4873" spans="1:30" x14ac:dyDescent="0.25">
      <c r="A4873" t="s">
        <v>10</v>
      </c>
      <c r="B4873" s="2">
        <v>43408</v>
      </c>
      <c r="C4873" s="35">
        <f>YEAR(Sales[[#This Row],[ShipDate]])</f>
        <v>2018</v>
      </c>
      <c r="D4873" t="s">
        <v>607</v>
      </c>
      <c r="E4873" t="s">
        <v>18</v>
      </c>
      <c r="F4873" t="s">
        <v>45</v>
      </c>
      <c r="G4873" t="s">
        <v>25</v>
      </c>
      <c r="H4873" t="s">
        <v>1901</v>
      </c>
      <c r="I4873" t="s">
        <v>32</v>
      </c>
      <c r="J4873" t="s">
        <v>13</v>
      </c>
      <c r="K4873" t="s">
        <v>1694</v>
      </c>
      <c r="L4873" t="s">
        <v>30</v>
      </c>
      <c r="N4873" t="str">
        <f>IF(ISBLANK(Sales[[#This Row],[return]]),"No",Sales[[#This Row],[return]])</f>
        <v>No</v>
      </c>
      <c r="O4873" s="2">
        <v>43408</v>
      </c>
      <c r="P4873" s="8" t="str">
        <f>TEXT(DAY(Sales[[#This Row],[OrderDate]]),"ddd")</f>
        <v>Wed</v>
      </c>
      <c r="Q4873" s="8" t="str">
        <f>TEXT(MONTH(Sales[[#This Row],[ShipDate]])*29,"mmm")</f>
        <v>Nov</v>
      </c>
      <c r="R4873">
        <v>357</v>
      </c>
      <c r="S4873" t="s">
        <v>530</v>
      </c>
      <c r="T4873" t="s">
        <v>28</v>
      </c>
      <c r="U4873">
        <v>91911</v>
      </c>
      <c r="V4873" s="1">
        <v>0</v>
      </c>
      <c r="W4873">
        <v>56</v>
      </c>
      <c r="X4873">
        <v>4</v>
      </c>
      <c r="Y4873">
        <v>193</v>
      </c>
      <c r="AD4873"/>
    </row>
    <row r="4874" spans="1:30" x14ac:dyDescent="0.25">
      <c r="A4874" t="s">
        <v>10</v>
      </c>
      <c r="B4874" s="2">
        <v>43222</v>
      </c>
      <c r="C4874" s="35">
        <f>YEAR(Sales[[#This Row],[ShipDate]])</f>
        <v>2018</v>
      </c>
      <c r="D4874" t="s">
        <v>607</v>
      </c>
      <c r="E4874" t="s">
        <v>18</v>
      </c>
      <c r="F4874" t="s">
        <v>39</v>
      </c>
      <c r="G4874" t="s">
        <v>25</v>
      </c>
      <c r="H4874" t="s">
        <v>146</v>
      </c>
      <c r="I4874" t="s">
        <v>149</v>
      </c>
      <c r="J4874" t="s">
        <v>13</v>
      </c>
      <c r="K4874" t="s">
        <v>1470</v>
      </c>
      <c r="L4874" t="s">
        <v>92</v>
      </c>
      <c r="N4874" t="str">
        <f>IF(ISBLANK(Sales[[#This Row],[return]]),"No",Sales[[#This Row],[return]])</f>
        <v>No</v>
      </c>
      <c r="O4874" s="2">
        <v>43222</v>
      </c>
      <c r="P4874" s="8" t="str">
        <f>TEXT(DAY(Sales[[#This Row],[OrderDate]]),"ddd")</f>
        <v>Mon</v>
      </c>
      <c r="Q4874" s="8" t="str">
        <f>TEXT(MONTH(Sales[[#This Row],[ShipDate]])*29,"mmm")</f>
        <v>May</v>
      </c>
      <c r="R4874">
        <v>1528</v>
      </c>
      <c r="S4874" t="s">
        <v>658</v>
      </c>
      <c r="T4874" t="s">
        <v>90</v>
      </c>
      <c r="U4874">
        <v>10024</v>
      </c>
      <c r="V4874" s="1">
        <v>0</v>
      </c>
      <c r="W4874">
        <v>13</v>
      </c>
      <c r="X4874">
        <v>3</v>
      </c>
      <c r="Y4874">
        <v>45</v>
      </c>
      <c r="AD4874"/>
    </row>
    <row r="4875" spans="1:30" x14ac:dyDescent="0.25">
      <c r="A4875" t="s">
        <v>10</v>
      </c>
      <c r="B4875" s="2">
        <v>43222</v>
      </c>
      <c r="C4875" s="35">
        <f>YEAR(Sales[[#This Row],[ShipDate]])</f>
        <v>2018</v>
      </c>
      <c r="D4875" t="s">
        <v>607</v>
      </c>
      <c r="E4875" t="s">
        <v>18</v>
      </c>
      <c r="F4875" t="s">
        <v>50</v>
      </c>
      <c r="G4875" t="s">
        <v>25</v>
      </c>
      <c r="H4875" t="s">
        <v>146</v>
      </c>
      <c r="I4875" t="s">
        <v>149</v>
      </c>
      <c r="J4875" t="s">
        <v>13</v>
      </c>
      <c r="K4875" t="s">
        <v>1470</v>
      </c>
      <c r="L4875" t="s">
        <v>92</v>
      </c>
      <c r="N4875" t="str">
        <f>IF(ISBLANK(Sales[[#This Row],[return]]),"No",Sales[[#This Row],[return]])</f>
        <v>No</v>
      </c>
      <c r="O4875" s="2">
        <v>43222</v>
      </c>
      <c r="P4875" s="8" t="str">
        <f>TEXT(DAY(Sales[[#This Row],[OrderDate]]),"ddd")</f>
        <v>Mon</v>
      </c>
      <c r="Q4875" s="8" t="str">
        <f>TEXT(MONTH(Sales[[#This Row],[ShipDate]])*29,"mmm")</f>
        <v>May</v>
      </c>
      <c r="R4875">
        <v>1291</v>
      </c>
      <c r="S4875" t="s">
        <v>742</v>
      </c>
      <c r="T4875" t="s">
        <v>90</v>
      </c>
      <c r="U4875">
        <v>10024</v>
      </c>
      <c r="V4875" s="1">
        <v>0.2</v>
      </c>
      <c r="W4875">
        <v>16</v>
      </c>
      <c r="X4875">
        <v>3</v>
      </c>
      <c r="Y4875">
        <v>46</v>
      </c>
      <c r="AD4875"/>
    </row>
    <row r="4876" spans="1:30" x14ac:dyDescent="0.25">
      <c r="A4876" t="s">
        <v>40</v>
      </c>
      <c r="B4876" s="2">
        <v>43409</v>
      </c>
      <c r="C4876" s="35">
        <f>YEAR(Sales[[#This Row],[ShipDate]])</f>
        <v>2018</v>
      </c>
      <c r="D4876" t="s">
        <v>36</v>
      </c>
      <c r="E4876" t="s">
        <v>31</v>
      </c>
      <c r="F4876" t="s">
        <v>23</v>
      </c>
      <c r="G4876" t="s">
        <v>11</v>
      </c>
      <c r="H4876" t="s">
        <v>79</v>
      </c>
      <c r="I4876" t="s">
        <v>32</v>
      </c>
      <c r="J4876" t="s">
        <v>13</v>
      </c>
      <c r="K4876" t="s">
        <v>937</v>
      </c>
      <c r="L4876" t="s">
        <v>30</v>
      </c>
      <c r="N4876" t="str">
        <f>IF(ISBLANK(Sales[[#This Row],[return]]),"No",Sales[[#This Row],[return]])</f>
        <v>No</v>
      </c>
      <c r="O4876" s="2">
        <v>43404</v>
      </c>
      <c r="P4876" s="8" t="str">
        <f>TEXT(DAY(Sales[[#This Row],[OrderDate]]),"ddd")</f>
        <v>Tue</v>
      </c>
      <c r="Q4876" s="8" t="str">
        <f>TEXT(MONTH(Sales[[#This Row],[ShipDate]])*29,"mmm")</f>
        <v>Nov</v>
      </c>
      <c r="R4876">
        <v>1211</v>
      </c>
      <c r="S4876" t="s">
        <v>1103</v>
      </c>
      <c r="T4876" t="s">
        <v>28</v>
      </c>
      <c r="U4876">
        <v>94109</v>
      </c>
      <c r="V4876" s="1">
        <v>0.2</v>
      </c>
      <c r="W4876">
        <v>70</v>
      </c>
      <c r="X4876">
        <v>5</v>
      </c>
      <c r="Y4876">
        <v>1404</v>
      </c>
      <c r="AD4876"/>
    </row>
    <row r="4877" spans="1:30" x14ac:dyDescent="0.25">
      <c r="A4877" t="s">
        <v>40</v>
      </c>
      <c r="B4877" s="2">
        <v>43247</v>
      </c>
      <c r="C4877" s="35">
        <f>YEAR(Sales[[#This Row],[ShipDate]])</f>
        <v>2018</v>
      </c>
      <c r="D4877" t="s">
        <v>36</v>
      </c>
      <c r="E4877" t="s">
        <v>18</v>
      </c>
      <c r="F4877" t="s">
        <v>38</v>
      </c>
      <c r="G4877" t="s">
        <v>11</v>
      </c>
      <c r="H4877" t="s">
        <v>1539</v>
      </c>
      <c r="I4877" t="s">
        <v>389</v>
      </c>
      <c r="J4877" t="s">
        <v>13</v>
      </c>
      <c r="K4877" t="s">
        <v>1462</v>
      </c>
      <c r="L4877" t="s">
        <v>92</v>
      </c>
      <c r="N4877" t="str">
        <f>IF(ISBLANK(Sales[[#This Row],[return]]),"No",Sales[[#This Row],[return]])</f>
        <v>No</v>
      </c>
      <c r="O4877" s="2">
        <v>43242</v>
      </c>
      <c r="P4877" s="8" t="str">
        <f>TEXT(DAY(Sales[[#This Row],[OrderDate]]),"ddd")</f>
        <v>Sun</v>
      </c>
      <c r="Q4877" s="8" t="str">
        <f>TEXT(MONTH(Sales[[#This Row],[ShipDate]])*29,"mmm")</f>
        <v>May</v>
      </c>
      <c r="R4877">
        <v>310</v>
      </c>
      <c r="S4877" t="s">
        <v>431</v>
      </c>
      <c r="T4877" t="s">
        <v>90</v>
      </c>
      <c r="U4877">
        <v>7055</v>
      </c>
      <c r="V4877" s="1">
        <v>0.3</v>
      </c>
      <c r="W4877">
        <v>-20</v>
      </c>
      <c r="X4877">
        <v>2</v>
      </c>
      <c r="Y4877">
        <v>174</v>
      </c>
      <c r="AD4877"/>
    </row>
    <row r="4878" spans="1:30" x14ac:dyDescent="0.25">
      <c r="A4878" t="s">
        <v>40</v>
      </c>
      <c r="B4878" s="2">
        <v>43247</v>
      </c>
      <c r="C4878" s="35">
        <f>YEAR(Sales[[#This Row],[ShipDate]])</f>
        <v>2018</v>
      </c>
      <c r="D4878" t="s">
        <v>36</v>
      </c>
      <c r="E4878" t="s">
        <v>18</v>
      </c>
      <c r="F4878" t="s">
        <v>52</v>
      </c>
      <c r="G4878" t="s">
        <v>25</v>
      </c>
      <c r="H4878" t="s">
        <v>1539</v>
      </c>
      <c r="I4878" t="s">
        <v>389</v>
      </c>
      <c r="J4878" t="s">
        <v>13</v>
      </c>
      <c r="K4878" t="s">
        <v>1462</v>
      </c>
      <c r="L4878" t="s">
        <v>92</v>
      </c>
      <c r="N4878" t="str">
        <f>IF(ISBLANK(Sales[[#This Row],[return]]),"No",Sales[[#This Row],[return]])</f>
        <v>No</v>
      </c>
      <c r="O4878" s="2">
        <v>43242</v>
      </c>
      <c r="P4878" s="8" t="str">
        <f>TEXT(DAY(Sales[[#This Row],[OrderDate]]),"ddd")</f>
        <v>Sun</v>
      </c>
      <c r="Q4878" s="8" t="str">
        <f>TEXT(MONTH(Sales[[#This Row],[ShipDate]])*29,"mmm")</f>
        <v>May</v>
      </c>
      <c r="R4878">
        <v>609</v>
      </c>
      <c r="S4878" t="s">
        <v>401</v>
      </c>
      <c r="T4878" t="s">
        <v>90</v>
      </c>
      <c r="U4878">
        <v>7055</v>
      </c>
      <c r="V4878" s="1">
        <v>0</v>
      </c>
      <c r="W4878">
        <v>172</v>
      </c>
      <c r="X4878">
        <v>4</v>
      </c>
      <c r="Y4878">
        <v>663</v>
      </c>
      <c r="AD4878"/>
    </row>
    <row r="4879" spans="1:30" x14ac:dyDescent="0.25">
      <c r="A4879" t="s">
        <v>40</v>
      </c>
      <c r="B4879" s="2">
        <v>43247</v>
      </c>
      <c r="C4879" s="35">
        <f>YEAR(Sales[[#This Row],[ShipDate]])</f>
        <v>2018</v>
      </c>
      <c r="D4879" t="s">
        <v>36</v>
      </c>
      <c r="E4879" t="s">
        <v>18</v>
      </c>
      <c r="F4879" t="s">
        <v>104</v>
      </c>
      <c r="G4879" t="s">
        <v>25</v>
      </c>
      <c r="H4879" t="s">
        <v>1539</v>
      </c>
      <c r="I4879" t="s">
        <v>389</v>
      </c>
      <c r="J4879" t="s">
        <v>13</v>
      </c>
      <c r="K4879" t="s">
        <v>1462</v>
      </c>
      <c r="L4879" t="s">
        <v>92</v>
      </c>
      <c r="N4879" t="str">
        <f>IF(ISBLANK(Sales[[#This Row],[return]]),"No",Sales[[#This Row],[return]])</f>
        <v>No</v>
      </c>
      <c r="O4879" s="2">
        <v>43242</v>
      </c>
      <c r="P4879" s="8" t="str">
        <f>TEXT(DAY(Sales[[#This Row],[OrderDate]]),"ddd")</f>
        <v>Sun</v>
      </c>
      <c r="Q4879" s="8" t="str">
        <f>TEXT(MONTH(Sales[[#This Row],[ShipDate]])*29,"mmm")</f>
        <v>May</v>
      </c>
      <c r="R4879">
        <v>128</v>
      </c>
      <c r="S4879" t="s">
        <v>2202</v>
      </c>
      <c r="T4879" t="s">
        <v>90</v>
      </c>
      <c r="U4879">
        <v>7055</v>
      </c>
      <c r="V4879" s="1">
        <v>0</v>
      </c>
      <c r="W4879">
        <v>13</v>
      </c>
      <c r="X4879">
        <v>6</v>
      </c>
      <c r="Y4879">
        <v>27</v>
      </c>
      <c r="AD4879"/>
    </row>
    <row r="4880" spans="1:30" x14ac:dyDescent="0.25">
      <c r="A4880" t="s">
        <v>40</v>
      </c>
      <c r="B4880" s="2">
        <v>43247</v>
      </c>
      <c r="C4880" s="35">
        <f>YEAR(Sales[[#This Row],[ShipDate]])</f>
        <v>2018</v>
      </c>
      <c r="D4880" t="s">
        <v>36</v>
      </c>
      <c r="E4880" t="s">
        <v>18</v>
      </c>
      <c r="F4880" t="s">
        <v>48</v>
      </c>
      <c r="G4880" t="s">
        <v>46</v>
      </c>
      <c r="H4880" t="s">
        <v>1539</v>
      </c>
      <c r="I4880" t="s">
        <v>389</v>
      </c>
      <c r="J4880" t="s">
        <v>13</v>
      </c>
      <c r="K4880" t="s">
        <v>1462</v>
      </c>
      <c r="L4880" t="s">
        <v>92</v>
      </c>
      <c r="N4880" t="str">
        <f>IF(ISBLANK(Sales[[#This Row],[return]]),"No",Sales[[#This Row],[return]])</f>
        <v>No</v>
      </c>
      <c r="O4880" s="2">
        <v>43242</v>
      </c>
      <c r="P4880" s="8" t="str">
        <f>TEXT(DAY(Sales[[#This Row],[OrderDate]]),"ddd")</f>
        <v>Sun</v>
      </c>
      <c r="Q4880" s="8" t="str">
        <f>TEXT(MONTH(Sales[[#This Row],[ShipDate]])*29,"mmm")</f>
        <v>May</v>
      </c>
      <c r="R4880">
        <v>518</v>
      </c>
      <c r="S4880" t="s">
        <v>2351</v>
      </c>
      <c r="T4880" t="s">
        <v>90</v>
      </c>
      <c r="U4880">
        <v>7055</v>
      </c>
      <c r="V4880" s="1">
        <v>0</v>
      </c>
      <c r="W4880">
        <v>75</v>
      </c>
      <c r="X4880">
        <v>2</v>
      </c>
      <c r="Y4880">
        <v>258</v>
      </c>
      <c r="AD4880"/>
    </row>
    <row r="4881" spans="1:30" x14ac:dyDescent="0.25">
      <c r="A4881" t="s">
        <v>40</v>
      </c>
      <c r="B4881" s="2">
        <v>43247</v>
      </c>
      <c r="C4881" s="35">
        <f>YEAR(Sales[[#This Row],[ShipDate]])</f>
        <v>2018</v>
      </c>
      <c r="D4881" t="s">
        <v>36</v>
      </c>
      <c r="E4881" t="s">
        <v>18</v>
      </c>
      <c r="F4881" t="s">
        <v>99</v>
      </c>
      <c r="G4881" t="s">
        <v>46</v>
      </c>
      <c r="H4881" t="s">
        <v>1539</v>
      </c>
      <c r="I4881" t="s">
        <v>389</v>
      </c>
      <c r="J4881" t="s">
        <v>13</v>
      </c>
      <c r="K4881" t="s">
        <v>1462</v>
      </c>
      <c r="L4881" t="s">
        <v>92</v>
      </c>
      <c r="N4881" t="str">
        <f>IF(ISBLANK(Sales[[#This Row],[return]]),"No",Sales[[#This Row],[return]])</f>
        <v>No</v>
      </c>
      <c r="O4881" s="2">
        <v>43242</v>
      </c>
      <c r="P4881" s="8" t="str">
        <f>TEXT(DAY(Sales[[#This Row],[OrderDate]]),"ddd")</f>
        <v>Sun</v>
      </c>
      <c r="Q4881" s="8" t="str">
        <f>TEXT(MONTH(Sales[[#This Row],[ShipDate]])*29,"mmm")</f>
        <v>May</v>
      </c>
      <c r="R4881">
        <v>1404</v>
      </c>
      <c r="S4881" t="s">
        <v>806</v>
      </c>
      <c r="T4881" t="s">
        <v>90</v>
      </c>
      <c r="U4881">
        <v>7055</v>
      </c>
      <c r="V4881" s="1">
        <v>0</v>
      </c>
      <c r="W4881">
        <v>30</v>
      </c>
      <c r="X4881">
        <v>5</v>
      </c>
      <c r="Y4881">
        <v>95</v>
      </c>
      <c r="AD4881"/>
    </row>
    <row r="4882" spans="1:30" x14ac:dyDescent="0.25">
      <c r="A4882" t="s">
        <v>40</v>
      </c>
      <c r="B4882" s="2">
        <v>43247</v>
      </c>
      <c r="C4882" s="35">
        <f>YEAR(Sales[[#This Row],[ShipDate]])</f>
        <v>2018</v>
      </c>
      <c r="D4882" t="s">
        <v>36</v>
      </c>
      <c r="E4882" t="s">
        <v>18</v>
      </c>
      <c r="F4882" t="s">
        <v>48</v>
      </c>
      <c r="G4882" t="s">
        <v>46</v>
      </c>
      <c r="H4882" t="s">
        <v>1539</v>
      </c>
      <c r="I4882" t="s">
        <v>389</v>
      </c>
      <c r="J4882" t="s">
        <v>13</v>
      </c>
      <c r="K4882" t="s">
        <v>1462</v>
      </c>
      <c r="L4882" t="s">
        <v>92</v>
      </c>
      <c r="N4882" t="str">
        <f>IF(ISBLANK(Sales[[#This Row],[return]]),"No",Sales[[#This Row],[return]])</f>
        <v>No</v>
      </c>
      <c r="O4882" s="2">
        <v>43242</v>
      </c>
      <c r="P4882" s="8" t="str">
        <f>TEXT(DAY(Sales[[#This Row],[OrderDate]]),"ddd")</f>
        <v>Sun</v>
      </c>
      <c r="Q4882" s="8" t="str">
        <f>TEXT(MONTH(Sales[[#This Row],[ShipDate]])*29,"mmm")</f>
        <v>May</v>
      </c>
      <c r="R4882">
        <v>157</v>
      </c>
      <c r="S4882" t="s">
        <v>568</v>
      </c>
      <c r="T4882" t="s">
        <v>90</v>
      </c>
      <c r="U4882">
        <v>7055</v>
      </c>
      <c r="V4882" s="1">
        <v>0</v>
      </c>
      <c r="W4882">
        <v>86</v>
      </c>
      <c r="X4882">
        <v>5</v>
      </c>
      <c r="Y4882">
        <v>345</v>
      </c>
      <c r="AD4882"/>
    </row>
    <row r="4883" spans="1:30" x14ac:dyDescent="0.25">
      <c r="A4883" t="s">
        <v>24</v>
      </c>
      <c r="B4883" s="2">
        <v>43447</v>
      </c>
      <c r="C4883" s="35">
        <f>YEAR(Sales[[#This Row],[ShipDate]])</f>
        <v>2018</v>
      </c>
      <c r="D4883" t="s">
        <v>113</v>
      </c>
      <c r="E4883" t="s">
        <v>18</v>
      </c>
      <c r="F4883" t="s">
        <v>39</v>
      </c>
      <c r="G4883" t="s">
        <v>25</v>
      </c>
      <c r="H4883" t="s">
        <v>146</v>
      </c>
      <c r="I4883" t="s">
        <v>149</v>
      </c>
      <c r="J4883" t="s">
        <v>13</v>
      </c>
      <c r="K4883" t="s">
        <v>459</v>
      </c>
      <c r="L4883" t="s">
        <v>92</v>
      </c>
      <c r="N4883" t="str">
        <f>IF(ISBLANK(Sales[[#This Row],[return]]),"No",Sales[[#This Row],[return]])</f>
        <v>No</v>
      </c>
      <c r="O4883" s="2">
        <v>43444</v>
      </c>
      <c r="P4883" s="8" t="str">
        <f>TEXT(DAY(Sales[[#This Row],[OrderDate]]),"ddd")</f>
        <v>Tue</v>
      </c>
      <c r="Q4883" s="8" t="str">
        <f>TEXT(MONTH(Sales[[#This Row],[ShipDate]])*29,"mmm")</f>
        <v>Dec</v>
      </c>
      <c r="R4883">
        <v>652</v>
      </c>
      <c r="S4883" t="s">
        <v>460</v>
      </c>
      <c r="T4883" t="s">
        <v>90</v>
      </c>
      <c r="U4883">
        <v>10024</v>
      </c>
      <c r="V4883" s="1">
        <v>0</v>
      </c>
      <c r="W4883">
        <v>23</v>
      </c>
      <c r="X4883">
        <v>6</v>
      </c>
      <c r="Y4883">
        <v>81</v>
      </c>
      <c r="AD4883"/>
    </row>
    <row r="4884" spans="1:30" x14ac:dyDescent="0.25">
      <c r="A4884" t="s">
        <v>24</v>
      </c>
      <c r="B4884" s="2">
        <v>43447</v>
      </c>
      <c r="C4884" s="35">
        <f>YEAR(Sales[[#This Row],[ShipDate]])</f>
        <v>2018</v>
      </c>
      <c r="D4884" t="s">
        <v>113</v>
      </c>
      <c r="E4884" t="s">
        <v>18</v>
      </c>
      <c r="F4884" t="s">
        <v>104</v>
      </c>
      <c r="G4884" t="s">
        <v>25</v>
      </c>
      <c r="H4884" t="s">
        <v>146</v>
      </c>
      <c r="I4884" t="s">
        <v>149</v>
      </c>
      <c r="J4884" t="s">
        <v>13</v>
      </c>
      <c r="K4884" t="s">
        <v>459</v>
      </c>
      <c r="L4884" t="s">
        <v>92</v>
      </c>
      <c r="N4884" t="str">
        <f>IF(ISBLANK(Sales[[#This Row],[return]]),"No",Sales[[#This Row],[return]])</f>
        <v>No</v>
      </c>
      <c r="O4884" s="2">
        <v>43444</v>
      </c>
      <c r="P4884" s="8" t="str">
        <f>TEXT(DAY(Sales[[#This Row],[OrderDate]]),"ddd")</f>
        <v>Tue</v>
      </c>
      <c r="Q4884" s="8" t="str">
        <f>TEXT(MONTH(Sales[[#This Row],[ShipDate]])*29,"mmm")</f>
        <v>Dec</v>
      </c>
      <c r="R4884">
        <v>1591</v>
      </c>
      <c r="S4884" t="s">
        <v>461</v>
      </c>
      <c r="T4884" t="s">
        <v>90</v>
      </c>
      <c r="U4884">
        <v>10024</v>
      </c>
      <c r="V4884" s="1">
        <v>0</v>
      </c>
      <c r="W4884">
        <v>163</v>
      </c>
      <c r="X4884">
        <v>4</v>
      </c>
      <c r="Y4884">
        <v>362</v>
      </c>
      <c r="AD4884"/>
    </row>
    <row r="4885" spans="1:30" x14ac:dyDescent="0.25">
      <c r="A4885" t="s">
        <v>40</v>
      </c>
      <c r="B4885" s="2">
        <v>43456</v>
      </c>
      <c r="C4885" s="35">
        <f>YEAR(Sales[[#This Row],[ShipDate]])</f>
        <v>2018</v>
      </c>
      <c r="D4885" t="s">
        <v>36</v>
      </c>
      <c r="E4885" t="s">
        <v>31</v>
      </c>
      <c r="F4885" t="s">
        <v>43</v>
      </c>
      <c r="G4885" t="s">
        <v>11</v>
      </c>
      <c r="H4885" t="s">
        <v>209</v>
      </c>
      <c r="I4885" t="s">
        <v>129</v>
      </c>
      <c r="J4885" t="s">
        <v>13</v>
      </c>
      <c r="K4885" t="s">
        <v>956</v>
      </c>
      <c r="L4885" t="s">
        <v>68</v>
      </c>
      <c r="N4885" t="str">
        <f>IF(ISBLANK(Sales[[#This Row],[return]]),"No",Sales[[#This Row],[return]])</f>
        <v>No</v>
      </c>
      <c r="O4885" s="2">
        <v>43452</v>
      </c>
      <c r="P4885" s="8" t="str">
        <f>TEXT(DAY(Sales[[#This Row],[OrderDate]]),"ddd")</f>
        <v>Wed</v>
      </c>
      <c r="Q4885" s="8" t="str">
        <f>TEXT(MONTH(Sales[[#This Row],[ShipDate]])*29,"mmm")</f>
        <v>Dec</v>
      </c>
      <c r="R4885">
        <v>547</v>
      </c>
      <c r="S4885" t="s">
        <v>957</v>
      </c>
      <c r="T4885" t="s">
        <v>66</v>
      </c>
      <c r="U4885">
        <v>55407</v>
      </c>
      <c r="V4885" s="1">
        <v>0</v>
      </c>
      <c r="W4885">
        <v>6</v>
      </c>
      <c r="X4885">
        <v>3</v>
      </c>
      <c r="Y4885">
        <v>19</v>
      </c>
      <c r="AD4885"/>
    </row>
    <row r="4886" spans="1:30" x14ac:dyDescent="0.25">
      <c r="A4886" t="s">
        <v>40</v>
      </c>
      <c r="B4886" s="2">
        <v>43455</v>
      </c>
      <c r="C4886" s="35">
        <f>YEAR(Sales[[#This Row],[ShipDate]])</f>
        <v>2018</v>
      </c>
      <c r="D4886" t="s">
        <v>36</v>
      </c>
      <c r="E4886" t="s">
        <v>31</v>
      </c>
      <c r="F4886" t="s">
        <v>59</v>
      </c>
      <c r="G4886" t="s">
        <v>25</v>
      </c>
      <c r="H4886" t="s">
        <v>531</v>
      </c>
      <c r="I4886" t="s">
        <v>70</v>
      </c>
      <c r="J4886" t="s">
        <v>13</v>
      </c>
      <c r="K4886" t="s">
        <v>2594</v>
      </c>
      <c r="L4886" t="s">
        <v>68</v>
      </c>
      <c r="N4886" t="str">
        <f>IF(ISBLANK(Sales[[#This Row],[return]]),"No",Sales[[#This Row],[return]])</f>
        <v>No</v>
      </c>
      <c r="O4886" s="2">
        <v>43451</v>
      </c>
      <c r="P4886" s="8" t="str">
        <f>TEXT(DAY(Sales[[#This Row],[OrderDate]]),"ddd")</f>
        <v>Tue</v>
      </c>
      <c r="Q4886" s="8" t="str">
        <f>TEXT(MONTH(Sales[[#This Row],[ShipDate]])*29,"mmm")</f>
        <v>Dec</v>
      </c>
      <c r="R4886">
        <v>1818</v>
      </c>
      <c r="S4886" t="s">
        <v>2003</v>
      </c>
      <c r="T4886" t="s">
        <v>66</v>
      </c>
      <c r="U4886">
        <v>76017</v>
      </c>
      <c r="V4886" s="1">
        <v>0.2</v>
      </c>
      <c r="W4886">
        <v>18</v>
      </c>
      <c r="X4886">
        <v>10</v>
      </c>
      <c r="Y4886">
        <v>52</v>
      </c>
      <c r="AD4886"/>
    </row>
    <row r="4887" spans="1:30" x14ac:dyDescent="0.25">
      <c r="A4887" t="s">
        <v>40</v>
      </c>
      <c r="B4887" s="2">
        <v>43455</v>
      </c>
      <c r="C4887" s="35">
        <f>YEAR(Sales[[#This Row],[ShipDate]])</f>
        <v>2018</v>
      </c>
      <c r="D4887" t="s">
        <v>36</v>
      </c>
      <c r="E4887" t="s">
        <v>31</v>
      </c>
      <c r="F4887" t="s">
        <v>99</v>
      </c>
      <c r="G4887" t="s">
        <v>46</v>
      </c>
      <c r="H4887" t="s">
        <v>531</v>
      </c>
      <c r="I4887" t="s">
        <v>70</v>
      </c>
      <c r="J4887" t="s">
        <v>13</v>
      </c>
      <c r="K4887" t="s">
        <v>2594</v>
      </c>
      <c r="L4887" t="s">
        <v>68</v>
      </c>
      <c r="N4887" t="str">
        <f>IF(ISBLANK(Sales[[#This Row],[return]]),"No",Sales[[#This Row],[return]])</f>
        <v>No</v>
      </c>
      <c r="O4887" s="2">
        <v>43451</v>
      </c>
      <c r="P4887" s="8" t="str">
        <f>TEXT(DAY(Sales[[#This Row],[OrderDate]]),"ddd")</f>
        <v>Tue</v>
      </c>
      <c r="Q4887" s="8" t="str">
        <f>TEXT(MONTH(Sales[[#This Row],[ShipDate]])*29,"mmm")</f>
        <v>Dec</v>
      </c>
      <c r="R4887">
        <v>1615</v>
      </c>
      <c r="S4887" t="s">
        <v>2490</v>
      </c>
      <c r="T4887" t="s">
        <v>66</v>
      </c>
      <c r="U4887">
        <v>76017</v>
      </c>
      <c r="V4887" s="1">
        <v>0.2</v>
      </c>
      <c r="W4887">
        <v>-6</v>
      </c>
      <c r="X4887">
        <v>3</v>
      </c>
      <c r="Y4887">
        <v>166</v>
      </c>
      <c r="AD4887"/>
    </row>
    <row r="4888" spans="1:30" x14ac:dyDescent="0.25">
      <c r="A4888" t="s">
        <v>24</v>
      </c>
      <c r="B4888" s="2">
        <v>43446</v>
      </c>
      <c r="C4888" s="35">
        <f>YEAR(Sales[[#This Row],[ShipDate]])</f>
        <v>2018</v>
      </c>
      <c r="D4888" t="s">
        <v>113</v>
      </c>
      <c r="E4888" t="s">
        <v>69</v>
      </c>
      <c r="F4888" t="s">
        <v>59</v>
      </c>
      <c r="G4888" t="s">
        <v>25</v>
      </c>
      <c r="H4888" t="s">
        <v>553</v>
      </c>
      <c r="I4888" t="s">
        <v>32</v>
      </c>
      <c r="J4888" t="s">
        <v>13</v>
      </c>
      <c r="K4888" t="s">
        <v>2942</v>
      </c>
      <c r="L4888" t="s">
        <v>30</v>
      </c>
      <c r="N4888" t="str">
        <f>IF(ISBLANK(Sales[[#This Row],[return]]),"No",Sales[[#This Row],[return]])</f>
        <v>No</v>
      </c>
      <c r="O4888" s="2">
        <v>43444</v>
      </c>
      <c r="P4888" s="8" t="str">
        <f>TEXT(DAY(Sales[[#This Row],[OrderDate]]),"ddd")</f>
        <v>Tue</v>
      </c>
      <c r="Q4888" s="8" t="str">
        <f>TEXT(MONTH(Sales[[#This Row],[ShipDate]])*29,"mmm")</f>
        <v>Dec</v>
      </c>
      <c r="R4888">
        <v>1659</v>
      </c>
      <c r="S4888" t="s">
        <v>2098</v>
      </c>
      <c r="T4888" t="s">
        <v>28</v>
      </c>
      <c r="U4888">
        <v>90805</v>
      </c>
      <c r="V4888" s="1">
        <v>0</v>
      </c>
      <c r="W4888">
        <v>37</v>
      </c>
      <c r="X4888">
        <v>12</v>
      </c>
      <c r="Y4888">
        <v>80</v>
      </c>
      <c r="AD4888"/>
    </row>
    <row r="4889" spans="1:30" x14ac:dyDescent="0.25">
      <c r="A4889" t="s">
        <v>24</v>
      </c>
      <c r="B4889" s="2">
        <v>43287</v>
      </c>
      <c r="C4889" s="35">
        <f>YEAR(Sales[[#This Row],[ShipDate]])</f>
        <v>2018</v>
      </c>
      <c r="D4889" t="s">
        <v>113</v>
      </c>
      <c r="E4889" t="s">
        <v>18</v>
      </c>
      <c r="F4889" t="s">
        <v>43</v>
      </c>
      <c r="G4889" t="s">
        <v>11</v>
      </c>
      <c r="H4889" t="s">
        <v>79</v>
      </c>
      <c r="I4889" t="s">
        <v>32</v>
      </c>
      <c r="J4889" t="s">
        <v>13</v>
      </c>
      <c r="K4889" t="s">
        <v>28</v>
      </c>
      <c r="L4889" t="s">
        <v>30</v>
      </c>
      <c r="N4889" t="str">
        <f>IF(ISBLANK(Sales[[#This Row],[return]]),"No",Sales[[#This Row],[return]])</f>
        <v>No</v>
      </c>
      <c r="O4889" s="2">
        <v>43285</v>
      </c>
      <c r="P4889" s="8" t="str">
        <f>TEXT(DAY(Sales[[#This Row],[OrderDate]]),"ddd")</f>
        <v>Wed</v>
      </c>
      <c r="Q4889" s="8" t="str">
        <f>TEXT(MONTH(Sales[[#This Row],[ShipDate]])*29,"mmm")</f>
        <v>Jul</v>
      </c>
      <c r="R4889">
        <v>1053</v>
      </c>
      <c r="S4889" t="s">
        <v>940</v>
      </c>
      <c r="T4889" t="s">
        <v>28</v>
      </c>
      <c r="U4889">
        <v>94109</v>
      </c>
      <c r="V4889" s="1">
        <v>0</v>
      </c>
      <c r="W4889">
        <v>9</v>
      </c>
      <c r="X4889">
        <v>5</v>
      </c>
      <c r="Y4889">
        <v>25</v>
      </c>
      <c r="AD4889"/>
    </row>
    <row r="4890" spans="1:30" x14ac:dyDescent="0.25">
      <c r="A4890" t="s">
        <v>24</v>
      </c>
      <c r="B4890" s="2">
        <v>43287</v>
      </c>
      <c r="C4890" s="35">
        <f>YEAR(Sales[[#This Row],[ShipDate]])</f>
        <v>2018</v>
      </c>
      <c r="D4890" t="s">
        <v>113</v>
      </c>
      <c r="E4890" t="s">
        <v>18</v>
      </c>
      <c r="F4890" t="s">
        <v>21</v>
      </c>
      <c r="G4890" t="s">
        <v>11</v>
      </c>
      <c r="H4890" t="s">
        <v>79</v>
      </c>
      <c r="I4890" t="s">
        <v>32</v>
      </c>
      <c r="J4890" t="s">
        <v>13</v>
      </c>
      <c r="K4890" t="s">
        <v>28</v>
      </c>
      <c r="L4890" t="s">
        <v>30</v>
      </c>
      <c r="N4890" t="str">
        <f>IF(ISBLANK(Sales[[#This Row],[return]]),"No",Sales[[#This Row],[return]])</f>
        <v>No</v>
      </c>
      <c r="O4890" s="2">
        <v>43285</v>
      </c>
      <c r="P4890" s="8" t="str">
        <f>TEXT(DAY(Sales[[#This Row],[OrderDate]]),"ddd")</f>
        <v>Wed</v>
      </c>
      <c r="Q4890" s="8" t="str">
        <f>TEXT(MONTH(Sales[[#This Row],[ShipDate]])*29,"mmm")</f>
        <v>Jul</v>
      </c>
      <c r="R4890">
        <v>170</v>
      </c>
      <c r="S4890" t="s">
        <v>1229</v>
      </c>
      <c r="T4890" t="s">
        <v>28</v>
      </c>
      <c r="U4890">
        <v>94109</v>
      </c>
      <c r="V4890" s="1">
        <v>0.15</v>
      </c>
      <c r="W4890">
        <v>226</v>
      </c>
      <c r="X4890">
        <v>5</v>
      </c>
      <c r="Y4890">
        <v>1279</v>
      </c>
      <c r="AD4890"/>
    </row>
    <row r="4891" spans="1:30" x14ac:dyDescent="0.25">
      <c r="A4891" t="s">
        <v>24</v>
      </c>
      <c r="B4891" s="2">
        <v>43287</v>
      </c>
      <c r="C4891" s="35">
        <f>YEAR(Sales[[#This Row],[ShipDate]])</f>
        <v>2018</v>
      </c>
      <c r="D4891" t="s">
        <v>113</v>
      </c>
      <c r="E4891" t="s">
        <v>18</v>
      </c>
      <c r="F4891" t="s">
        <v>104</v>
      </c>
      <c r="G4891" t="s">
        <v>25</v>
      </c>
      <c r="H4891" t="s">
        <v>79</v>
      </c>
      <c r="I4891" t="s">
        <v>32</v>
      </c>
      <c r="J4891" t="s">
        <v>13</v>
      </c>
      <c r="K4891" t="s">
        <v>28</v>
      </c>
      <c r="L4891" t="s">
        <v>30</v>
      </c>
      <c r="N4891" t="str">
        <f>IF(ISBLANK(Sales[[#This Row],[return]]),"No",Sales[[#This Row],[return]])</f>
        <v>No</v>
      </c>
      <c r="O4891" s="2">
        <v>43285</v>
      </c>
      <c r="P4891" s="8" t="str">
        <f>TEXT(DAY(Sales[[#This Row],[OrderDate]]),"ddd")</f>
        <v>Wed</v>
      </c>
      <c r="Q4891" s="8" t="str">
        <f>TEXT(MONTH(Sales[[#This Row],[ShipDate]])*29,"mmm")</f>
        <v>Jul</v>
      </c>
      <c r="R4891">
        <v>929</v>
      </c>
      <c r="S4891" t="s">
        <v>3220</v>
      </c>
      <c r="T4891" t="s">
        <v>28</v>
      </c>
      <c r="U4891">
        <v>94109</v>
      </c>
      <c r="V4891" s="1">
        <v>0</v>
      </c>
      <c r="W4891">
        <v>21</v>
      </c>
      <c r="X4891">
        <v>2</v>
      </c>
      <c r="Y4891">
        <v>44</v>
      </c>
      <c r="AD4891"/>
    </row>
    <row r="4892" spans="1:30" x14ac:dyDescent="0.25">
      <c r="A4892" t="s">
        <v>24</v>
      </c>
      <c r="B4892" s="2">
        <v>43287</v>
      </c>
      <c r="C4892" s="35">
        <f>YEAR(Sales[[#This Row],[ShipDate]])</f>
        <v>2018</v>
      </c>
      <c r="D4892" t="s">
        <v>113</v>
      </c>
      <c r="E4892" t="s">
        <v>18</v>
      </c>
      <c r="F4892" t="s">
        <v>39</v>
      </c>
      <c r="G4892" t="s">
        <v>25</v>
      </c>
      <c r="H4892" t="s">
        <v>79</v>
      </c>
      <c r="I4892" t="s">
        <v>32</v>
      </c>
      <c r="J4892" t="s">
        <v>13</v>
      </c>
      <c r="K4892" t="s">
        <v>28</v>
      </c>
      <c r="L4892" t="s">
        <v>30</v>
      </c>
      <c r="N4892" t="str">
        <f>IF(ISBLANK(Sales[[#This Row],[return]]),"No",Sales[[#This Row],[return]])</f>
        <v>No</v>
      </c>
      <c r="O4892" s="2">
        <v>43285</v>
      </c>
      <c r="P4892" s="8" t="str">
        <f>TEXT(DAY(Sales[[#This Row],[OrderDate]]),"ddd")</f>
        <v>Wed</v>
      </c>
      <c r="Q4892" s="8" t="str">
        <f>TEXT(MONTH(Sales[[#This Row],[ShipDate]])*29,"mmm")</f>
        <v>Jul</v>
      </c>
      <c r="R4892">
        <v>588</v>
      </c>
      <c r="S4892" t="s">
        <v>1767</v>
      </c>
      <c r="T4892" t="s">
        <v>28</v>
      </c>
      <c r="U4892">
        <v>94109</v>
      </c>
      <c r="V4892" s="1">
        <v>0</v>
      </c>
      <c r="W4892">
        <v>1</v>
      </c>
      <c r="X4892">
        <v>4</v>
      </c>
      <c r="Y4892">
        <v>28</v>
      </c>
      <c r="AD4892"/>
    </row>
    <row r="4893" spans="1:30" x14ac:dyDescent="0.25">
      <c r="A4893" t="s">
        <v>24</v>
      </c>
      <c r="B4893" s="2">
        <v>43394</v>
      </c>
      <c r="C4893" s="35">
        <f>YEAR(Sales[[#This Row],[ShipDate]])</f>
        <v>2018</v>
      </c>
      <c r="D4893" t="s">
        <v>19</v>
      </c>
      <c r="E4893" t="s">
        <v>69</v>
      </c>
      <c r="F4893" t="s">
        <v>52</v>
      </c>
      <c r="G4893" t="s">
        <v>25</v>
      </c>
      <c r="H4893" t="s">
        <v>197</v>
      </c>
      <c r="I4893" t="s">
        <v>299</v>
      </c>
      <c r="J4893" t="s">
        <v>13</v>
      </c>
      <c r="K4893" t="s">
        <v>2996</v>
      </c>
      <c r="L4893" t="s">
        <v>68</v>
      </c>
      <c r="N4893" t="str">
        <f>IF(ISBLANK(Sales[[#This Row],[return]]),"No",Sales[[#This Row],[return]])</f>
        <v>No</v>
      </c>
      <c r="O4893" s="2">
        <v>43390</v>
      </c>
      <c r="P4893" s="8" t="str">
        <f>TEXT(DAY(Sales[[#This Row],[OrderDate]]),"ddd")</f>
        <v>Tue</v>
      </c>
      <c r="Q4893" s="8" t="str">
        <f>TEXT(MONTH(Sales[[#This Row],[ShipDate]])*29,"mmm")</f>
        <v>Oct</v>
      </c>
      <c r="R4893">
        <v>851</v>
      </c>
      <c r="S4893" t="s">
        <v>3123</v>
      </c>
      <c r="T4893" t="s">
        <v>66</v>
      </c>
      <c r="U4893">
        <v>65203</v>
      </c>
      <c r="V4893" s="1">
        <v>0</v>
      </c>
      <c r="W4893">
        <v>752</v>
      </c>
      <c r="X4893">
        <v>7</v>
      </c>
      <c r="Y4893">
        <v>1928</v>
      </c>
      <c r="AD4893"/>
    </row>
    <row r="4894" spans="1:30" x14ac:dyDescent="0.25">
      <c r="A4894" t="s">
        <v>24</v>
      </c>
      <c r="B4894" s="2">
        <v>43394</v>
      </c>
      <c r="C4894" s="35">
        <f>YEAR(Sales[[#This Row],[ShipDate]])</f>
        <v>2018</v>
      </c>
      <c r="D4894" t="s">
        <v>19</v>
      </c>
      <c r="E4894" t="s">
        <v>69</v>
      </c>
      <c r="F4894" t="s">
        <v>48</v>
      </c>
      <c r="G4894" t="s">
        <v>46</v>
      </c>
      <c r="H4894" t="s">
        <v>197</v>
      </c>
      <c r="I4894" t="s">
        <v>299</v>
      </c>
      <c r="J4894" t="s">
        <v>13</v>
      </c>
      <c r="K4894" t="s">
        <v>2996</v>
      </c>
      <c r="L4894" t="s">
        <v>68</v>
      </c>
      <c r="N4894" t="str">
        <f>IF(ISBLANK(Sales[[#This Row],[return]]),"No",Sales[[#This Row],[return]])</f>
        <v>No</v>
      </c>
      <c r="O4894" s="2">
        <v>43390</v>
      </c>
      <c r="P4894" s="8" t="str">
        <f>TEXT(DAY(Sales[[#This Row],[OrderDate]]),"ddd")</f>
        <v>Tue</v>
      </c>
      <c r="Q4894" s="8" t="str">
        <f>TEXT(MONTH(Sales[[#This Row],[ShipDate]])*29,"mmm")</f>
        <v>Oct</v>
      </c>
      <c r="R4894">
        <v>1250</v>
      </c>
      <c r="S4894" t="s">
        <v>2352</v>
      </c>
      <c r="T4894" t="s">
        <v>66</v>
      </c>
      <c r="U4894">
        <v>65203</v>
      </c>
      <c r="V4894" s="1">
        <v>0</v>
      </c>
      <c r="W4894">
        <v>220</v>
      </c>
      <c r="X4894">
        <v>3</v>
      </c>
      <c r="Y4894">
        <v>450</v>
      </c>
      <c r="AD4894"/>
    </row>
    <row r="4895" spans="1:30" x14ac:dyDescent="0.25">
      <c r="A4895" t="s">
        <v>24</v>
      </c>
      <c r="B4895" s="2">
        <v>43263</v>
      </c>
      <c r="C4895" s="35">
        <f>YEAR(Sales[[#This Row],[ShipDate]])</f>
        <v>2018</v>
      </c>
      <c r="D4895" t="s">
        <v>113</v>
      </c>
      <c r="E4895" t="s">
        <v>18</v>
      </c>
      <c r="F4895" t="s">
        <v>340</v>
      </c>
      <c r="G4895" t="s">
        <v>46</v>
      </c>
      <c r="H4895" t="s">
        <v>1390</v>
      </c>
      <c r="I4895" t="s">
        <v>37</v>
      </c>
      <c r="J4895" t="s">
        <v>13</v>
      </c>
      <c r="K4895" t="s">
        <v>1153</v>
      </c>
      <c r="L4895" t="s">
        <v>17</v>
      </c>
      <c r="N4895" t="str">
        <f>IF(ISBLANK(Sales[[#This Row],[return]]),"No",Sales[[#This Row],[return]])</f>
        <v>No</v>
      </c>
      <c r="O4895" s="2">
        <v>43260</v>
      </c>
      <c r="P4895" s="8" t="str">
        <f>TEXT(DAY(Sales[[#This Row],[OrderDate]]),"ddd")</f>
        <v>Mon</v>
      </c>
      <c r="Q4895" s="8" t="str">
        <f>TEXT(MONTH(Sales[[#This Row],[ShipDate]])*29,"mmm")</f>
        <v>Jun</v>
      </c>
      <c r="R4895">
        <v>433</v>
      </c>
      <c r="S4895" t="s">
        <v>2373</v>
      </c>
      <c r="T4895" t="s">
        <v>15</v>
      </c>
      <c r="U4895">
        <v>32303</v>
      </c>
      <c r="V4895" s="1">
        <v>0.5</v>
      </c>
      <c r="W4895">
        <v>-28</v>
      </c>
      <c r="X4895">
        <v>2</v>
      </c>
      <c r="Y4895">
        <v>696</v>
      </c>
      <c r="AD4895"/>
    </row>
    <row r="4896" spans="1:30" x14ac:dyDescent="0.25">
      <c r="A4896" t="s">
        <v>40</v>
      </c>
      <c r="B4896" s="2">
        <v>43265</v>
      </c>
      <c r="C4896" s="35">
        <f>YEAR(Sales[[#This Row],[ShipDate]])</f>
        <v>2018</v>
      </c>
      <c r="D4896" t="s">
        <v>19</v>
      </c>
      <c r="E4896" t="s">
        <v>69</v>
      </c>
      <c r="F4896" t="s">
        <v>340</v>
      </c>
      <c r="G4896" t="s">
        <v>46</v>
      </c>
      <c r="H4896" t="s">
        <v>164</v>
      </c>
      <c r="I4896" t="s">
        <v>120</v>
      </c>
      <c r="J4896" t="s">
        <v>13</v>
      </c>
      <c r="K4896" t="s">
        <v>710</v>
      </c>
      <c r="L4896" t="s">
        <v>68</v>
      </c>
      <c r="M4896" t="s">
        <v>82</v>
      </c>
      <c r="N4896" t="str">
        <f>IF(ISBLANK(Sales[[#This Row],[return]]),"No",Sales[[#This Row],[return]])</f>
        <v>Yes</v>
      </c>
      <c r="O4896" s="2">
        <v>43263</v>
      </c>
      <c r="P4896" s="8" t="str">
        <f>TEXT(DAY(Sales[[#This Row],[OrderDate]]),"ddd")</f>
        <v>Thu</v>
      </c>
      <c r="Q4896" s="8" t="str">
        <f>TEXT(MONTH(Sales[[#This Row],[ShipDate]])*29,"mmm")</f>
        <v>Jun</v>
      </c>
      <c r="R4896">
        <v>397</v>
      </c>
      <c r="S4896" t="s">
        <v>711</v>
      </c>
      <c r="T4896" t="s">
        <v>66</v>
      </c>
      <c r="U4896">
        <v>60623</v>
      </c>
      <c r="V4896" s="1">
        <v>0.3</v>
      </c>
      <c r="W4896">
        <v>43</v>
      </c>
      <c r="X4896">
        <v>3</v>
      </c>
      <c r="Y4896">
        <v>1008</v>
      </c>
      <c r="AD4896"/>
    </row>
    <row r="4897" spans="1:30" x14ac:dyDescent="0.25">
      <c r="A4897" t="s">
        <v>40</v>
      </c>
      <c r="B4897" s="2">
        <v>43265</v>
      </c>
      <c r="C4897" s="35">
        <f>YEAR(Sales[[#This Row],[ShipDate]])</f>
        <v>2018</v>
      </c>
      <c r="D4897" t="s">
        <v>19</v>
      </c>
      <c r="E4897" t="s">
        <v>69</v>
      </c>
      <c r="F4897" t="s">
        <v>59</v>
      </c>
      <c r="G4897" t="s">
        <v>25</v>
      </c>
      <c r="H4897" t="s">
        <v>164</v>
      </c>
      <c r="I4897" t="s">
        <v>120</v>
      </c>
      <c r="J4897" t="s">
        <v>13</v>
      </c>
      <c r="K4897" t="s">
        <v>710</v>
      </c>
      <c r="L4897" t="s">
        <v>68</v>
      </c>
      <c r="M4897" t="s">
        <v>82</v>
      </c>
      <c r="N4897" t="str">
        <f>IF(ISBLANK(Sales[[#This Row],[return]]),"No",Sales[[#This Row],[return]])</f>
        <v>Yes</v>
      </c>
      <c r="O4897" s="2">
        <v>43263</v>
      </c>
      <c r="P4897" s="8" t="str">
        <f>TEXT(DAY(Sales[[#This Row],[OrderDate]]),"ddd")</f>
        <v>Thu</v>
      </c>
      <c r="Q4897" s="8" t="str">
        <f>TEXT(MONTH(Sales[[#This Row],[ShipDate]])*29,"mmm")</f>
        <v>Jun</v>
      </c>
      <c r="R4897">
        <v>1700</v>
      </c>
      <c r="S4897" t="s">
        <v>671</v>
      </c>
      <c r="T4897" t="s">
        <v>66</v>
      </c>
      <c r="U4897">
        <v>60623</v>
      </c>
      <c r="V4897" s="1">
        <v>0.2</v>
      </c>
      <c r="W4897">
        <v>114</v>
      </c>
      <c r="X4897">
        <v>7</v>
      </c>
      <c r="Y4897">
        <v>313</v>
      </c>
      <c r="AD4897"/>
    </row>
    <row r="4898" spans="1:30" x14ac:dyDescent="0.25">
      <c r="A4898" t="s">
        <v>24</v>
      </c>
      <c r="B4898" s="2">
        <v>43308</v>
      </c>
      <c r="C4898" s="35">
        <f>YEAR(Sales[[#This Row],[ShipDate]])</f>
        <v>2018</v>
      </c>
      <c r="D4898" t="s">
        <v>113</v>
      </c>
      <c r="E4898" t="s">
        <v>18</v>
      </c>
      <c r="F4898" t="s">
        <v>574</v>
      </c>
      <c r="G4898" t="s">
        <v>46</v>
      </c>
      <c r="H4898" t="s">
        <v>249</v>
      </c>
      <c r="I4898" t="s">
        <v>252</v>
      </c>
      <c r="J4898" t="s">
        <v>13</v>
      </c>
      <c r="K4898" t="s">
        <v>1600</v>
      </c>
      <c r="L4898" t="s">
        <v>92</v>
      </c>
      <c r="N4898" t="str">
        <f>IF(ISBLANK(Sales[[#This Row],[return]]),"No",Sales[[#This Row],[return]])</f>
        <v>No</v>
      </c>
      <c r="O4898" s="2">
        <v>43306</v>
      </c>
      <c r="P4898" s="8" t="str">
        <f>TEXT(DAY(Sales[[#This Row],[OrderDate]]),"ddd")</f>
        <v>Wed</v>
      </c>
      <c r="Q4898" s="8" t="str">
        <f>TEXT(MONTH(Sales[[#This Row],[ShipDate]])*29,"mmm")</f>
        <v>Jul</v>
      </c>
      <c r="R4898">
        <v>798</v>
      </c>
      <c r="S4898" t="s">
        <v>573</v>
      </c>
      <c r="T4898" t="s">
        <v>90</v>
      </c>
      <c r="U4898">
        <v>43229</v>
      </c>
      <c r="V4898" s="1">
        <v>0.4</v>
      </c>
      <c r="W4898">
        <v>192</v>
      </c>
      <c r="X4898">
        <v>4</v>
      </c>
      <c r="Y4898">
        <v>1440</v>
      </c>
      <c r="AD4898"/>
    </row>
    <row r="4899" spans="1:30" x14ac:dyDescent="0.25">
      <c r="A4899" t="s">
        <v>40</v>
      </c>
      <c r="B4899" s="2">
        <v>43138</v>
      </c>
      <c r="C4899" s="35">
        <f>YEAR(Sales[[#This Row],[ShipDate]])</f>
        <v>2018</v>
      </c>
      <c r="D4899" t="s">
        <v>36</v>
      </c>
      <c r="E4899" t="s">
        <v>18</v>
      </c>
      <c r="F4899" t="s">
        <v>39</v>
      </c>
      <c r="G4899" t="s">
        <v>25</v>
      </c>
      <c r="H4899" t="s">
        <v>146</v>
      </c>
      <c r="I4899" t="s">
        <v>149</v>
      </c>
      <c r="J4899" t="s">
        <v>13</v>
      </c>
      <c r="K4899" t="s">
        <v>1496</v>
      </c>
      <c r="L4899" t="s">
        <v>92</v>
      </c>
      <c r="N4899" t="str">
        <f>IF(ISBLANK(Sales[[#This Row],[return]]),"No",Sales[[#This Row],[return]])</f>
        <v>No</v>
      </c>
      <c r="O4899" s="2">
        <v>43133</v>
      </c>
      <c r="P4899" s="8" t="str">
        <f>TEXT(DAY(Sales[[#This Row],[OrderDate]]),"ddd")</f>
        <v>Mon</v>
      </c>
      <c r="Q4899" s="8" t="str">
        <f>TEXT(MONTH(Sales[[#This Row],[ShipDate]])*29,"mmm")</f>
        <v>Feb</v>
      </c>
      <c r="R4899">
        <v>282</v>
      </c>
      <c r="S4899" t="s">
        <v>3245</v>
      </c>
      <c r="T4899" t="s">
        <v>90</v>
      </c>
      <c r="U4899">
        <v>10011</v>
      </c>
      <c r="V4899" s="1">
        <v>0</v>
      </c>
      <c r="W4899">
        <v>6</v>
      </c>
      <c r="X4899">
        <v>2</v>
      </c>
      <c r="Y4899">
        <v>118</v>
      </c>
      <c r="AD4899"/>
    </row>
    <row r="4900" spans="1:30" x14ac:dyDescent="0.25">
      <c r="A4900" t="s">
        <v>40</v>
      </c>
      <c r="B4900" s="2">
        <v>43254</v>
      </c>
      <c r="C4900" s="35">
        <f>YEAR(Sales[[#This Row],[ShipDate]])</f>
        <v>2018</v>
      </c>
      <c r="D4900" t="s">
        <v>36</v>
      </c>
      <c r="E4900" t="s">
        <v>69</v>
      </c>
      <c r="F4900" t="s">
        <v>59</v>
      </c>
      <c r="G4900" t="s">
        <v>25</v>
      </c>
      <c r="H4900" t="s">
        <v>26</v>
      </c>
      <c r="I4900" t="s">
        <v>32</v>
      </c>
      <c r="J4900" t="s">
        <v>13</v>
      </c>
      <c r="K4900" t="s">
        <v>2955</v>
      </c>
      <c r="L4900" t="s">
        <v>30</v>
      </c>
      <c r="N4900" t="str">
        <f>IF(ISBLANK(Sales[[#This Row],[return]]),"No",Sales[[#This Row],[return]])</f>
        <v>No</v>
      </c>
      <c r="O4900" s="2">
        <v>43250</v>
      </c>
      <c r="P4900" s="8" t="str">
        <f>TEXT(DAY(Sales[[#This Row],[OrderDate]]),"ddd")</f>
        <v>Mon</v>
      </c>
      <c r="Q4900" s="8" t="str">
        <f>TEXT(MONTH(Sales[[#This Row],[ShipDate]])*29,"mmm")</f>
        <v>Jun</v>
      </c>
      <c r="R4900">
        <v>1833</v>
      </c>
      <c r="S4900" t="s">
        <v>2047</v>
      </c>
      <c r="T4900" t="s">
        <v>28</v>
      </c>
      <c r="U4900">
        <v>90049</v>
      </c>
      <c r="V4900" s="1">
        <v>0</v>
      </c>
      <c r="W4900">
        <v>19</v>
      </c>
      <c r="X4900">
        <v>6</v>
      </c>
      <c r="Y4900">
        <v>39</v>
      </c>
      <c r="AD4900"/>
    </row>
    <row r="4901" spans="1:30" x14ac:dyDescent="0.25">
      <c r="A4901" t="s">
        <v>40</v>
      </c>
      <c r="B4901" s="2">
        <v>43465</v>
      </c>
      <c r="C4901" s="35">
        <f>YEAR(Sales[[#This Row],[ShipDate]])</f>
        <v>2018</v>
      </c>
      <c r="D4901" t="s">
        <v>36</v>
      </c>
      <c r="E4901" t="s">
        <v>18</v>
      </c>
      <c r="F4901" t="s">
        <v>99</v>
      </c>
      <c r="G4901" t="s">
        <v>46</v>
      </c>
      <c r="H4901" t="s">
        <v>146</v>
      </c>
      <c r="I4901" t="s">
        <v>149</v>
      </c>
      <c r="J4901" t="s">
        <v>13</v>
      </c>
      <c r="K4901" t="s">
        <v>918</v>
      </c>
      <c r="L4901" t="s">
        <v>92</v>
      </c>
      <c r="N4901" t="str">
        <f>IF(ISBLANK(Sales[[#This Row],[return]]),"No",Sales[[#This Row],[return]])</f>
        <v>No</v>
      </c>
      <c r="O4901" s="2">
        <v>43460</v>
      </c>
      <c r="P4901" s="8" t="str">
        <f>TEXT(DAY(Sales[[#This Row],[OrderDate]]),"ddd")</f>
        <v>Thu</v>
      </c>
      <c r="Q4901" s="8" t="str">
        <f>TEXT(MONTH(Sales[[#This Row],[ShipDate]])*29,"mmm")</f>
        <v>Dec</v>
      </c>
      <c r="R4901">
        <v>296</v>
      </c>
      <c r="S4901" t="s">
        <v>2375</v>
      </c>
      <c r="T4901" t="s">
        <v>90</v>
      </c>
      <c r="U4901">
        <v>10024</v>
      </c>
      <c r="V4901" s="1">
        <v>0</v>
      </c>
      <c r="W4901">
        <v>19</v>
      </c>
      <c r="X4901">
        <v>3</v>
      </c>
      <c r="Y4901">
        <v>90</v>
      </c>
      <c r="AD4901"/>
    </row>
    <row r="4902" spans="1:30" x14ac:dyDescent="0.25">
      <c r="A4902" t="s">
        <v>24</v>
      </c>
      <c r="B4902" s="2">
        <v>43216</v>
      </c>
      <c r="C4902" s="35">
        <f>YEAR(Sales[[#This Row],[ShipDate]])</f>
        <v>2018</v>
      </c>
      <c r="D4902" t="s">
        <v>19</v>
      </c>
      <c r="E4902" t="s">
        <v>18</v>
      </c>
      <c r="F4902" t="s">
        <v>43</v>
      </c>
      <c r="G4902" t="s">
        <v>11</v>
      </c>
      <c r="H4902" t="s">
        <v>79</v>
      </c>
      <c r="I4902" t="s">
        <v>32</v>
      </c>
      <c r="J4902" t="s">
        <v>13</v>
      </c>
      <c r="K4902" t="s">
        <v>201</v>
      </c>
      <c r="L4902" t="s">
        <v>30</v>
      </c>
      <c r="N4902" t="str">
        <f>IF(ISBLANK(Sales[[#This Row],[return]]),"No",Sales[[#This Row],[return]])</f>
        <v>No</v>
      </c>
      <c r="O4902" s="2">
        <v>43212</v>
      </c>
      <c r="P4902" s="8" t="str">
        <f>TEXT(DAY(Sales[[#This Row],[OrderDate]]),"ddd")</f>
        <v>Sun</v>
      </c>
      <c r="Q4902" s="8" t="str">
        <f>TEXT(MONTH(Sales[[#This Row],[ShipDate]])*29,"mmm")</f>
        <v>Apr</v>
      </c>
      <c r="R4902">
        <v>1594</v>
      </c>
      <c r="S4902" t="s">
        <v>1290</v>
      </c>
      <c r="T4902" t="s">
        <v>28</v>
      </c>
      <c r="U4902">
        <v>94122</v>
      </c>
      <c r="V4902" s="1">
        <v>0</v>
      </c>
      <c r="W4902">
        <v>10</v>
      </c>
      <c r="X4902">
        <v>3</v>
      </c>
      <c r="Y4902">
        <v>32</v>
      </c>
      <c r="AD4902"/>
    </row>
    <row r="4903" spans="1:30" x14ac:dyDescent="0.25">
      <c r="A4903" t="s">
        <v>40</v>
      </c>
      <c r="B4903" s="2">
        <v>43416</v>
      </c>
      <c r="C4903" s="35">
        <f>YEAR(Sales[[#This Row],[ShipDate]])</f>
        <v>2018</v>
      </c>
      <c r="D4903" t="s">
        <v>36</v>
      </c>
      <c r="E4903" t="s">
        <v>31</v>
      </c>
      <c r="F4903" t="s">
        <v>43</v>
      </c>
      <c r="G4903" t="s">
        <v>11</v>
      </c>
      <c r="H4903" t="s">
        <v>79</v>
      </c>
      <c r="I4903" t="s">
        <v>32</v>
      </c>
      <c r="J4903" t="s">
        <v>13</v>
      </c>
      <c r="K4903" t="s">
        <v>478</v>
      </c>
      <c r="L4903" t="s">
        <v>30</v>
      </c>
      <c r="N4903" t="str">
        <f>IF(ISBLANK(Sales[[#This Row],[return]]),"No",Sales[[#This Row],[return]])</f>
        <v>No</v>
      </c>
      <c r="O4903" s="2">
        <v>43411</v>
      </c>
      <c r="P4903" s="8" t="str">
        <f>TEXT(DAY(Sales[[#This Row],[OrderDate]]),"ddd")</f>
        <v>Sat</v>
      </c>
      <c r="Q4903" s="8" t="str">
        <f>TEXT(MONTH(Sales[[#This Row],[ShipDate]])*29,"mmm")</f>
        <v>Nov</v>
      </c>
      <c r="R4903">
        <v>394</v>
      </c>
      <c r="S4903" t="s">
        <v>1509</v>
      </c>
      <c r="T4903" t="s">
        <v>28</v>
      </c>
      <c r="U4903">
        <v>94110</v>
      </c>
      <c r="V4903" s="1">
        <v>0</v>
      </c>
      <c r="W4903">
        <v>6</v>
      </c>
      <c r="X4903">
        <v>3</v>
      </c>
      <c r="Y4903">
        <v>15</v>
      </c>
      <c r="AD4903"/>
    </row>
    <row r="4904" spans="1:30" x14ac:dyDescent="0.25">
      <c r="A4904" t="s">
        <v>40</v>
      </c>
      <c r="B4904" s="2">
        <v>43421</v>
      </c>
      <c r="C4904" s="35">
        <f>YEAR(Sales[[#This Row],[ShipDate]])</f>
        <v>2018</v>
      </c>
      <c r="D4904" t="s">
        <v>36</v>
      </c>
      <c r="E4904" t="s">
        <v>69</v>
      </c>
      <c r="F4904" t="s">
        <v>43</v>
      </c>
      <c r="G4904" t="s">
        <v>11</v>
      </c>
      <c r="H4904" t="s">
        <v>60</v>
      </c>
      <c r="I4904" t="s">
        <v>63</v>
      </c>
      <c r="J4904" t="s">
        <v>13</v>
      </c>
      <c r="K4904" t="s">
        <v>710</v>
      </c>
      <c r="L4904" t="s">
        <v>30</v>
      </c>
      <c r="N4904" t="str">
        <f>IF(ISBLANK(Sales[[#This Row],[return]]),"No",Sales[[#This Row],[return]])</f>
        <v>No</v>
      </c>
      <c r="O4904" s="2">
        <v>43417</v>
      </c>
      <c r="P4904" s="8" t="str">
        <f>TEXT(DAY(Sales[[#This Row],[OrderDate]]),"ddd")</f>
        <v>Fri</v>
      </c>
      <c r="Q4904" s="8" t="str">
        <f>TEXT(MONTH(Sales[[#This Row],[ShipDate]])*29,"mmm")</f>
        <v>Nov</v>
      </c>
      <c r="R4904">
        <v>495</v>
      </c>
      <c r="S4904" t="s">
        <v>2984</v>
      </c>
      <c r="T4904" t="s">
        <v>28</v>
      </c>
      <c r="U4904">
        <v>98103</v>
      </c>
      <c r="V4904" s="1">
        <v>0</v>
      </c>
      <c r="W4904">
        <v>7</v>
      </c>
      <c r="X4904">
        <v>2</v>
      </c>
      <c r="Y4904">
        <v>20</v>
      </c>
      <c r="AD4904"/>
    </row>
    <row r="4905" spans="1:30" x14ac:dyDescent="0.25">
      <c r="A4905" t="s">
        <v>40</v>
      </c>
      <c r="B4905" s="2">
        <v>43133</v>
      </c>
      <c r="C4905" s="35">
        <f>YEAR(Sales[[#This Row],[ShipDate]])</f>
        <v>2018</v>
      </c>
      <c r="D4905" t="s">
        <v>19</v>
      </c>
      <c r="E4905" t="s">
        <v>18</v>
      </c>
      <c r="F4905" t="s">
        <v>59</v>
      </c>
      <c r="G4905" t="s">
        <v>25</v>
      </c>
      <c r="H4905" t="s">
        <v>399</v>
      </c>
      <c r="I4905" t="s">
        <v>70</v>
      </c>
      <c r="J4905" t="s">
        <v>13</v>
      </c>
      <c r="K4905" t="s">
        <v>1322</v>
      </c>
      <c r="L4905" t="s">
        <v>68</v>
      </c>
      <c r="N4905" t="str">
        <f>IF(ISBLANK(Sales[[#This Row],[return]]),"No",Sales[[#This Row],[return]])</f>
        <v>No</v>
      </c>
      <c r="O4905" s="2">
        <v>43131</v>
      </c>
      <c r="P4905" s="8" t="str">
        <f>TEXT(DAY(Sales[[#This Row],[OrderDate]]),"ddd")</f>
        <v>Tue</v>
      </c>
      <c r="Q4905" s="8" t="str">
        <f>TEXT(MONTH(Sales[[#This Row],[ShipDate]])*29,"mmm")</f>
        <v>Feb</v>
      </c>
      <c r="R4905">
        <v>1794</v>
      </c>
      <c r="S4905" t="s">
        <v>1868</v>
      </c>
      <c r="T4905" t="s">
        <v>66</v>
      </c>
      <c r="U4905">
        <v>75220</v>
      </c>
      <c r="V4905" s="1">
        <v>0.2</v>
      </c>
      <c r="W4905">
        <v>5</v>
      </c>
      <c r="X4905">
        <v>3</v>
      </c>
      <c r="Y4905">
        <v>16</v>
      </c>
      <c r="AD4905"/>
    </row>
    <row r="4906" spans="1:30" x14ac:dyDescent="0.25">
      <c r="A4906" t="s">
        <v>24</v>
      </c>
      <c r="B4906" s="2">
        <v>43331</v>
      </c>
      <c r="C4906" s="35">
        <f>YEAR(Sales[[#This Row],[ShipDate]])</f>
        <v>2018</v>
      </c>
      <c r="D4906" t="s">
        <v>113</v>
      </c>
      <c r="E4906" t="s">
        <v>31</v>
      </c>
      <c r="F4906" t="s">
        <v>38</v>
      </c>
      <c r="G4906" t="s">
        <v>11</v>
      </c>
      <c r="H4906" t="s">
        <v>26</v>
      </c>
      <c r="I4906" t="s">
        <v>32</v>
      </c>
      <c r="J4906" t="s">
        <v>13</v>
      </c>
      <c r="K4906" t="s">
        <v>3128</v>
      </c>
      <c r="L4906" t="s">
        <v>30</v>
      </c>
      <c r="N4906" t="str">
        <f>IF(ISBLANK(Sales[[#This Row],[return]]),"No",Sales[[#This Row],[return]])</f>
        <v>No</v>
      </c>
      <c r="O4906" s="2">
        <v>43328</v>
      </c>
      <c r="P4906" s="8" t="str">
        <f>TEXT(DAY(Sales[[#This Row],[OrderDate]]),"ddd")</f>
        <v>Mon</v>
      </c>
      <c r="Q4906" s="8" t="str">
        <f>TEXT(MONTH(Sales[[#This Row],[ShipDate]])*29,"mmm")</f>
        <v>Aug</v>
      </c>
      <c r="R4906">
        <v>280</v>
      </c>
      <c r="S4906" t="s">
        <v>3271</v>
      </c>
      <c r="T4906" t="s">
        <v>28</v>
      </c>
      <c r="U4906">
        <v>90045</v>
      </c>
      <c r="V4906" s="1">
        <v>0.2</v>
      </c>
      <c r="W4906">
        <v>12</v>
      </c>
      <c r="X4906">
        <v>2</v>
      </c>
      <c r="Y4906">
        <v>161</v>
      </c>
      <c r="AD4906"/>
    </row>
    <row r="4907" spans="1:30" x14ac:dyDescent="0.25">
      <c r="A4907" t="s">
        <v>10</v>
      </c>
      <c r="B4907" s="2">
        <v>43341</v>
      </c>
      <c r="C4907" s="35">
        <f>YEAR(Sales[[#This Row],[ShipDate]])</f>
        <v>2018</v>
      </c>
      <c r="D4907" t="s">
        <v>19</v>
      </c>
      <c r="E4907" t="s">
        <v>18</v>
      </c>
      <c r="F4907" t="s">
        <v>59</v>
      </c>
      <c r="G4907" t="s">
        <v>25</v>
      </c>
      <c r="H4907" t="s">
        <v>60</v>
      </c>
      <c r="I4907" t="s">
        <v>63</v>
      </c>
      <c r="J4907" t="s">
        <v>13</v>
      </c>
      <c r="K4907" t="s">
        <v>892</v>
      </c>
      <c r="L4907" t="s">
        <v>30</v>
      </c>
      <c r="N4907" t="str">
        <f>IF(ISBLANK(Sales[[#This Row],[return]]),"No",Sales[[#This Row],[return]])</f>
        <v>No</v>
      </c>
      <c r="O4907" s="2">
        <v>43338</v>
      </c>
      <c r="P4907" s="8" t="str">
        <f>TEXT(DAY(Sales[[#This Row],[OrderDate]]),"ddd")</f>
        <v>Thu</v>
      </c>
      <c r="Q4907" s="8" t="str">
        <f>TEXT(MONTH(Sales[[#This Row],[ShipDate]])*29,"mmm")</f>
        <v>Aug</v>
      </c>
      <c r="R4907">
        <v>1726</v>
      </c>
      <c r="S4907" t="s">
        <v>2040</v>
      </c>
      <c r="T4907" t="s">
        <v>28</v>
      </c>
      <c r="U4907">
        <v>98103</v>
      </c>
      <c r="V4907" s="1">
        <v>0</v>
      </c>
      <c r="W4907">
        <v>3</v>
      </c>
      <c r="X4907">
        <v>1</v>
      </c>
      <c r="Y4907">
        <v>6</v>
      </c>
      <c r="AD4907"/>
    </row>
    <row r="4908" spans="1:30" x14ac:dyDescent="0.25">
      <c r="A4908" t="s">
        <v>40</v>
      </c>
      <c r="B4908" s="2">
        <v>43127</v>
      </c>
      <c r="C4908" s="35">
        <f>YEAR(Sales[[#This Row],[ShipDate]])</f>
        <v>2018</v>
      </c>
      <c r="D4908" t="s">
        <v>36</v>
      </c>
      <c r="E4908" t="s">
        <v>69</v>
      </c>
      <c r="F4908" t="s">
        <v>99</v>
      </c>
      <c r="G4908" t="s">
        <v>46</v>
      </c>
      <c r="H4908" t="s">
        <v>985</v>
      </c>
      <c r="I4908" t="s">
        <v>252</v>
      </c>
      <c r="J4908" t="s">
        <v>13</v>
      </c>
      <c r="K4908" t="s">
        <v>3033</v>
      </c>
      <c r="L4908" t="s">
        <v>92</v>
      </c>
      <c r="N4908" t="str">
        <f>IF(ISBLANK(Sales[[#This Row],[return]]),"No",Sales[[#This Row],[return]])</f>
        <v>No</v>
      </c>
      <c r="O4908" s="2">
        <v>43122</v>
      </c>
      <c r="P4908" s="8" t="str">
        <f>TEXT(DAY(Sales[[#This Row],[OrderDate]]),"ddd")</f>
        <v>Sun</v>
      </c>
      <c r="Q4908" s="8" t="str">
        <f>TEXT(MONTH(Sales[[#This Row],[ShipDate]])*29,"mmm")</f>
        <v>Jan</v>
      </c>
      <c r="R4908">
        <v>1605</v>
      </c>
      <c r="S4908" t="s">
        <v>128</v>
      </c>
      <c r="T4908" t="s">
        <v>90</v>
      </c>
      <c r="U4908">
        <v>44105</v>
      </c>
      <c r="V4908" s="1">
        <v>0.2</v>
      </c>
      <c r="W4908">
        <v>16</v>
      </c>
      <c r="X4908">
        <v>3</v>
      </c>
      <c r="Y4908">
        <v>55</v>
      </c>
      <c r="AD4908"/>
    </row>
    <row r="4909" spans="1:30" x14ac:dyDescent="0.25">
      <c r="A4909" t="s">
        <v>40</v>
      </c>
      <c r="B4909" s="2">
        <v>43127</v>
      </c>
      <c r="C4909" s="35">
        <f>YEAR(Sales[[#This Row],[ShipDate]])</f>
        <v>2018</v>
      </c>
      <c r="D4909" t="s">
        <v>36</v>
      </c>
      <c r="E4909" t="s">
        <v>69</v>
      </c>
      <c r="F4909" t="s">
        <v>48</v>
      </c>
      <c r="G4909" t="s">
        <v>46</v>
      </c>
      <c r="H4909" t="s">
        <v>985</v>
      </c>
      <c r="I4909" t="s">
        <v>252</v>
      </c>
      <c r="J4909" t="s">
        <v>13</v>
      </c>
      <c r="K4909" t="s">
        <v>3033</v>
      </c>
      <c r="L4909" t="s">
        <v>92</v>
      </c>
      <c r="N4909" t="str">
        <f>IF(ISBLANK(Sales[[#This Row],[return]]),"No",Sales[[#This Row],[return]])</f>
        <v>No</v>
      </c>
      <c r="O4909" s="2">
        <v>43122</v>
      </c>
      <c r="P4909" s="8" t="str">
        <f>TEXT(DAY(Sales[[#This Row],[OrderDate]]),"ddd")</f>
        <v>Sun</v>
      </c>
      <c r="Q4909" s="8" t="str">
        <f>TEXT(MONTH(Sales[[#This Row],[ShipDate]])*29,"mmm")</f>
        <v>Jan</v>
      </c>
      <c r="R4909">
        <v>1251</v>
      </c>
      <c r="S4909" t="s">
        <v>119</v>
      </c>
      <c r="T4909" t="s">
        <v>90</v>
      </c>
      <c r="U4909">
        <v>44105</v>
      </c>
      <c r="V4909" s="1">
        <v>0.4</v>
      </c>
      <c r="W4909">
        <v>-20</v>
      </c>
      <c r="X4909">
        <v>4</v>
      </c>
      <c r="Y4909">
        <v>110</v>
      </c>
      <c r="AD4909"/>
    </row>
    <row r="4910" spans="1:30" x14ac:dyDescent="0.25">
      <c r="A4910" t="s">
        <v>40</v>
      </c>
      <c r="B4910" s="2">
        <v>43323</v>
      </c>
      <c r="C4910" s="35">
        <f>YEAR(Sales[[#This Row],[ShipDate]])</f>
        <v>2018</v>
      </c>
      <c r="D4910" t="s">
        <v>36</v>
      </c>
      <c r="E4910" t="s">
        <v>31</v>
      </c>
      <c r="F4910" t="s">
        <v>99</v>
      </c>
      <c r="G4910" t="s">
        <v>46</v>
      </c>
      <c r="H4910" t="s">
        <v>1223</v>
      </c>
      <c r="I4910" t="s">
        <v>63</v>
      </c>
      <c r="J4910" t="s">
        <v>13</v>
      </c>
      <c r="K4910" t="s">
        <v>278</v>
      </c>
      <c r="L4910" t="s">
        <v>30</v>
      </c>
      <c r="N4910" t="str">
        <f>IF(ISBLANK(Sales[[#This Row],[return]]),"No",Sales[[#This Row],[return]])</f>
        <v>No</v>
      </c>
      <c r="O4910" s="2">
        <v>43319</v>
      </c>
      <c r="P4910" s="8" t="str">
        <f>TEXT(DAY(Sales[[#This Row],[OrderDate]]),"ddd")</f>
        <v>Sat</v>
      </c>
      <c r="Q4910" s="8" t="str">
        <f>TEXT(MONTH(Sales[[#This Row],[ShipDate]])*29,"mmm")</f>
        <v>Aug</v>
      </c>
      <c r="R4910">
        <v>1015</v>
      </c>
      <c r="S4910" t="s">
        <v>1055</v>
      </c>
      <c r="T4910" t="s">
        <v>28</v>
      </c>
      <c r="U4910">
        <v>98026</v>
      </c>
      <c r="V4910" s="1">
        <v>0</v>
      </c>
      <c r="W4910">
        <v>86</v>
      </c>
      <c r="X4910">
        <v>3</v>
      </c>
      <c r="Y4910">
        <v>180</v>
      </c>
      <c r="AD4910"/>
    </row>
    <row r="4911" spans="1:30" x14ac:dyDescent="0.25">
      <c r="A4911" t="s">
        <v>40</v>
      </c>
      <c r="B4911" s="2">
        <v>43269</v>
      </c>
      <c r="C4911" s="35">
        <f>YEAR(Sales[[#This Row],[ShipDate]])</f>
        <v>2018</v>
      </c>
      <c r="D4911" t="s">
        <v>19</v>
      </c>
      <c r="E4911" t="s">
        <v>18</v>
      </c>
      <c r="F4911" t="s">
        <v>59</v>
      </c>
      <c r="G4911" t="s">
        <v>25</v>
      </c>
      <c r="H4911" t="s">
        <v>26</v>
      </c>
      <c r="I4911" t="s">
        <v>32</v>
      </c>
      <c r="J4911" t="s">
        <v>13</v>
      </c>
      <c r="K4911" t="s">
        <v>857</v>
      </c>
      <c r="L4911" t="s">
        <v>30</v>
      </c>
      <c r="N4911" t="str">
        <f>IF(ISBLANK(Sales[[#This Row],[return]]),"No",Sales[[#This Row],[return]])</f>
        <v>No</v>
      </c>
      <c r="O4911" s="2">
        <v>43267</v>
      </c>
      <c r="P4911" s="8" t="str">
        <f>TEXT(DAY(Sales[[#This Row],[OrderDate]]),"ddd")</f>
        <v>Mon</v>
      </c>
      <c r="Q4911" s="8" t="str">
        <f>TEXT(MONTH(Sales[[#This Row],[ShipDate]])*29,"mmm")</f>
        <v>Jun</v>
      </c>
      <c r="R4911">
        <v>1658</v>
      </c>
      <c r="S4911" t="s">
        <v>3221</v>
      </c>
      <c r="T4911" t="s">
        <v>28</v>
      </c>
      <c r="U4911">
        <v>90045</v>
      </c>
      <c r="V4911" s="1">
        <v>0</v>
      </c>
      <c r="W4911">
        <v>22</v>
      </c>
      <c r="X4911">
        <v>5</v>
      </c>
      <c r="Y4911">
        <v>46</v>
      </c>
      <c r="AD4911"/>
    </row>
    <row r="4912" spans="1:30" x14ac:dyDescent="0.25">
      <c r="A4912" t="s">
        <v>40</v>
      </c>
      <c r="B4912" s="2">
        <v>43463</v>
      </c>
      <c r="C4912" s="35">
        <f>YEAR(Sales[[#This Row],[ShipDate]])</f>
        <v>2018</v>
      </c>
      <c r="D4912" t="s">
        <v>36</v>
      </c>
      <c r="E4912" t="s">
        <v>18</v>
      </c>
      <c r="F4912" t="s">
        <v>43</v>
      </c>
      <c r="G4912" t="s">
        <v>11</v>
      </c>
      <c r="H4912" t="s">
        <v>783</v>
      </c>
      <c r="I4912" t="s">
        <v>786</v>
      </c>
      <c r="J4912" t="s">
        <v>13</v>
      </c>
      <c r="K4912" t="s">
        <v>1313</v>
      </c>
      <c r="L4912" t="s">
        <v>17</v>
      </c>
      <c r="N4912" t="str">
        <f>IF(ISBLANK(Sales[[#This Row],[return]]),"No",Sales[[#This Row],[return]])</f>
        <v>No</v>
      </c>
      <c r="O4912" s="2">
        <v>43459</v>
      </c>
      <c r="P4912" s="8" t="str">
        <f>TEXT(DAY(Sales[[#This Row],[OrderDate]]),"ddd")</f>
        <v>Wed</v>
      </c>
      <c r="Q4912" s="8" t="str">
        <f>TEXT(MONTH(Sales[[#This Row],[ShipDate]])*29,"mmm")</f>
        <v>Dec</v>
      </c>
      <c r="R4912">
        <v>871</v>
      </c>
      <c r="S4912" t="s">
        <v>3170</v>
      </c>
      <c r="T4912" t="s">
        <v>15</v>
      </c>
      <c r="U4912">
        <v>72701</v>
      </c>
      <c r="V4912" s="1">
        <v>0</v>
      </c>
      <c r="W4912">
        <v>138</v>
      </c>
      <c r="X4912">
        <v>5</v>
      </c>
      <c r="Y4912">
        <v>344</v>
      </c>
      <c r="AD4912"/>
    </row>
    <row r="4913" spans="1:30" x14ac:dyDescent="0.25">
      <c r="A4913" t="s">
        <v>40</v>
      </c>
      <c r="B4913" s="2">
        <v>43463</v>
      </c>
      <c r="C4913" s="35">
        <f>YEAR(Sales[[#This Row],[ShipDate]])</f>
        <v>2018</v>
      </c>
      <c r="D4913" t="s">
        <v>36</v>
      </c>
      <c r="E4913" t="s">
        <v>18</v>
      </c>
      <c r="F4913" t="s">
        <v>59</v>
      </c>
      <c r="G4913" t="s">
        <v>25</v>
      </c>
      <c r="H4913" t="s">
        <v>783</v>
      </c>
      <c r="I4913" t="s">
        <v>786</v>
      </c>
      <c r="J4913" t="s">
        <v>13</v>
      </c>
      <c r="K4913" t="s">
        <v>1313</v>
      </c>
      <c r="L4913" t="s">
        <v>17</v>
      </c>
      <c r="N4913" t="str">
        <f>IF(ISBLANK(Sales[[#This Row],[return]]),"No",Sales[[#This Row],[return]])</f>
        <v>No</v>
      </c>
      <c r="O4913" s="2">
        <v>43459</v>
      </c>
      <c r="P4913" s="8" t="str">
        <f>TEXT(DAY(Sales[[#This Row],[OrderDate]]),"ddd")</f>
        <v>Wed</v>
      </c>
      <c r="Q4913" s="8" t="str">
        <f>TEXT(MONTH(Sales[[#This Row],[ShipDate]])*29,"mmm")</f>
        <v>Dec</v>
      </c>
      <c r="R4913">
        <v>1698</v>
      </c>
      <c r="S4913" t="s">
        <v>1987</v>
      </c>
      <c r="T4913" t="s">
        <v>15</v>
      </c>
      <c r="U4913">
        <v>72701</v>
      </c>
      <c r="V4913" s="1">
        <v>0</v>
      </c>
      <c r="W4913">
        <v>50</v>
      </c>
      <c r="X4913">
        <v>3</v>
      </c>
      <c r="Y4913">
        <v>106</v>
      </c>
      <c r="AD4913"/>
    </row>
    <row r="4914" spans="1:30" x14ac:dyDescent="0.25">
      <c r="A4914" t="s">
        <v>40</v>
      </c>
      <c r="B4914" s="2">
        <v>43463</v>
      </c>
      <c r="C4914" s="35">
        <f>YEAR(Sales[[#This Row],[ShipDate]])</f>
        <v>2018</v>
      </c>
      <c r="D4914" t="s">
        <v>36</v>
      </c>
      <c r="E4914" t="s">
        <v>18</v>
      </c>
      <c r="F4914" t="s">
        <v>45</v>
      </c>
      <c r="G4914" t="s">
        <v>25</v>
      </c>
      <c r="H4914" t="s">
        <v>783</v>
      </c>
      <c r="I4914" t="s">
        <v>786</v>
      </c>
      <c r="J4914" t="s">
        <v>13</v>
      </c>
      <c r="K4914" t="s">
        <v>1313</v>
      </c>
      <c r="L4914" t="s">
        <v>17</v>
      </c>
      <c r="N4914" t="str">
        <f>IF(ISBLANK(Sales[[#This Row],[return]]),"No",Sales[[#This Row],[return]])</f>
        <v>No</v>
      </c>
      <c r="O4914" s="2">
        <v>43459</v>
      </c>
      <c r="P4914" s="8" t="str">
        <f>TEXT(DAY(Sales[[#This Row],[OrderDate]]),"ddd")</f>
        <v>Wed</v>
      </c>
      <c r="Q4914" s="8" t="str">
        <f>TEXT(MONTH(Sales[[#This Row],[ShipDate]])*29,"mmm")</f>
        <v>Dec</v>
      </c>
      <c r="R4914">
        <v>1142</v>
      </c>
      <c r="S4914" t="s">
        <v>808</v>
      </c>
      <c r="T4914" t="s">
        <v>15</v>
      </c>
      <c r="U4914">
        <v>72701</v>
      </c>
      <c r="V4914" s="1">
        <v>0</v>
      </c>
      <c r="W4914">
        <v>5</v>
      </c>
      <c r="X4914">
        <v>9</v>
      </c>
      <c r="Y4914">
        <v>20</v>
      </c>
      <c r="AD4914"/>
    </row>
    <row r="4915" spans="1:30" x14ac:dyDescent="0.25">
      <c r="A4915" t="s">
        <v>40</v>
      </c>
      <c r="B4915" s="2">
        <v>43463</v>
      </c>
      <c r="C4915" s="35">
        <f>YEAR(Sales[[#This Row],[ShipDate]])</f>
        <v>2018</v>
      </c>
      <c r="D4915" t="s">
        <v>36</v>
      </c>
      <c r="E4915" t="s">
        <v>18</v>
      </c>
      <c r="F4915" t="s">
        <v>99</v>
      </c>
      <c r="G4915" t="s">
        <v>46</v>
      </c>
      <c r="H4915" t="s">
        <v>783</v>
      </c>
      <c r="I4915" t="s">
        <v>786</v>
      </c>
      <c r="J4915" t="s">
        <v>13</v>
      </c>
      <c r="K4915" t="s">
        <v>1313</v>
      </c>
      <c r="L4915" t="s">
        <v>17</v>
      </c>
      <c r="N4915" t="str">
        <f>IF(ISBLANK(Sales[[#This Row],[return]]),"No",Sales[[#This Row],[return]])</f>
        <v>No</v>
      </c>
      <c r="O4915" s="2">
        <v>43459</v>
      </c>
      <c r="P4915" s="8" t="str">
        <f>TEXT(DAY(Sales[[#This Row],[OrderDate]]),"ddd")</f>
        <v>Wed</v>
      </c>
      <c r="Q4915" s="8" t="str">
        <f>TEXT(MONTH(Sales[[#This Row],[ShipDate]])*29,"mmm")</f>
        <v>Dec</v>
      </c>
      <c r="R4915">
        <v>1330</v>
      </c>
      <c r="S4915" t="s">
        <v>2410</v>
      </c>
      <c r="T4915" t="s">
        <v>15</v>
      </c>
      <c r="U4915">
        <v>72701</v>
      </c>
      <c r="V4915" s="1">
        <v>0</v>
      </c>
      <c r="W4915">
        <v>172</v>
      </c>
      <c r="X4915">
        <v>2</v>
      </c>
      <c r="Y4915">
        <v>400</v>
      </c>
      <c r="AD4915"/>
    </row>
    <row r="4916" spans="1:30" x14ac:dyDescent="0.25">
      <c r="A4916" t="s">
        <v>40</v>
      </c>
      <c r="B4916" s="2">
        <v>43227</v>
      </c>
      <c r="C4916" s="35">
        <f>YEAR(Sales[[#This Row],[ShipDate]])</f>
        <v>2018</v>
      </c>
      <c r="D4916" t="s">
        <v>36</v>
      </c>
      <c r="E4916" t="s">
        <v>18</v>
      </c>
      <c r="F4916" t="s">
        <v>45</v>
      </c>
      <c r="G4916" t="s">
        <v>25</v>
      </c>
      <c r="H4916" t="s">
        <v>107</v>
      </c>
      <c r="I4916" t="s">
        <v>70</v>
      </c>
      <c r="J4916" t="s">
        <v>13</v>
      </c>
      <c r="K4916" t="s">
        <v>1524</v>
      </c>
      <c r="L4916" t="s">
        <v>68</v>
      </c>
      <c r="N4916" t="str">
        <f>IF(ISBLANK(Sales[[#This Row],[return]]),"No",Sales[[#This Row],[return]])</f>
        <v>No</v>
      </c>
      <c r="O4916" s="2">
        <v>43222</v>
      </c>
      <c r="P4916" s="8" t="str">
        <f>TEXT(DAY(Sales[[#This Row],[OrderDate]]),"ddd")</f>
        <v>Mon</v>
      </c>
      <c r="Q4916" s="8" t="str">
        <f>TEXT(MONTH(Sales[[#This Row],[ShipDate]])*29,"mmm")</f>
        <v>May</v>
      </c>
      <c r="R4916">
        <v>1238</v>
      </c>
      <c r="S4916" t="s">
        <v>2131</v>
      </c>
      <c r="T4916" t="s">
        <v>66</v>
      </c>
      <c r="U4916">
        <v>77070</v>
      </c>
      <c r="V4916" s="1">
        <v>0.2</v>
      </c>
      <c r="W4916">
        <v>5</v>
      </c>
      <c r="X4916">
        <v>3</v>
      </c>
      <c r="Y4916">
        <v>86</v>
      </c>
      <c r="AD4916"/>
    </row>
    <row r="4917" spans="1:30" x14ac:dyDescent="0.25">
      <c r="A4917" t="s">
        <v>40</v>
      </c>
      <c r="B4917" s="2">
        <v>43423</v>
      </c>
      <c r="C4917" s="35">
        <f>YEAR(Sales[[#This Row],[ShipDate]])</f>
        <v>2018</v>
      </c>
      <c r="D4917" t="s">
        <v>36</v>
      </c>
      <c r="E4917" t="s">
        <v>31</v>
      </c>
      <c r="F4917" t="s">
        <v>48</v>
      </c>
      <c r="G4917" t="s">
        <v>46</v>
      </c>
      <c r="H4917" t="s">
        <v>457</v>
      </c>
      <c r="I4917" t="s">
        <v>32</v>
      </c>
      <c r="J4917" t="s">
        <v>13</v>
      </c>
      <c r="K4917" t="s">
        <v>2700</v>
      </c>
      <c r="L4917" t="s">
        <v>30</v>
      </c>
      <c r="N4917" t="str">
        <f>IF(ISBLANK(Sales[[#This Row],[return]]),"No",Sales[[#This Row],[return]])</f>
        <v>No</v>
      </c>
      <c r="O4917" s="2">
        <v>43419</v>
      </c>
      <c r="P4917" s="8" t="str">
        <f>TEXT(DAY(Sales[[#This Row],[OrderDate]]),"ddd")</f>
        <v>Sun</v>
      </c>
      <c r="Q4917" s="8" t="str">
        <f>TEXT(MONTH(Sales[[#This Row],[ShipDate]])*29,"mmm")</f>
        <v>Nov</v>
      </c>
      <c r="R4917">
        <v>1295</v>
      </c>
      <c r="S4917" t="s">
        <v>2435</v>
      </c>
      <c r="T4917" t="s">
        <v>28</v>
      </c>
      <c r="U4917">
        <v>92024</v>
      </c>
      <c r="V4917" s="1">
        <v>0.2</v>
      </c>
      <c r="W4917">
        <v>27</v>
      </c>
      <c r="X4917">
        <v>2</v>
      </c>
      <c r="Y4917">
        <v>361</v>
      </c>
      <c r="AD4917"/>
    </row>
    <row r="4918" spans="1:30" x14ac:dyDescent="0.25">
      <c r="A4918" t="s">
        <v>24</v>
      </c>
      <c r="B4918" s="2">
        <v>43370</v>
      </c>
      <c r="C4918" s="35">
        <f>YEAR(Sales[[#This Row],[ShipDate]])</f>
        <v>2018</v>
      </c>
      <c r="D4918" t="s">
        <v>113</v>
      </c>
      <c r="E4918" t="s">
        <v>31</v>
      </c>
      <c r="F4918" t="s">
        <v>21</v>
      </c>
      <c r="G4918" t="s">
        <v>11</v>
      </c>
      <c r="H4918" t="s">
        <v>79</v>
      </c>
      <c r="I4918" t="s">
        <v>32</v>
      </c>
      <c r="J4918" t="s">
        <v>13</v>
      </c>
      <c r="K4918" t="s">
        <v>2619</v>
      </c>
      <c r="L4918" t="s">
        <v>30</v>
      </c>
      <c r="N4918" t="str">
        <f>IF(ISBLANK(Sales[[#This Row],[return]]),"No",Sales[[#This Row],[return]])</f>
        <v>No</v>
      </c>
      <c r="O4918" s="2">
        <v>43368</v>
      </c>
      <c r="P4918" s="8" t="str">
        <f>TEXT(DAY(Sales[[#This Row],[OrderDate]]),"ddd")</f>
        <v>Wed</v>
      </c>
      <c r="Q4918" s="8" t="str">
        <f>TEXT(MONTH(Sales[[#This Row],[ShipDate]])*29,"mmm")</f>
        <v>Sep</v>
      </c>
      <c r="R4918">
        <v>169</v>
      </c>
      <c r="S4918" t="s">
        <v>378</v>
      </c>
      <c r="T4918" t="s">
        <v>28</v>
      </c>
      <c r="U4918">
        <v>94110</v>
      </c>
      <c r="V4918" s="1">
        <v>0.15</v>
      </c>
      <c r="W4918">
        <v>84</v>
      </c>
      <c r="X4918">
        <v>2</v>
      </c>
      <c r="Y4918">
        <v>478</v>
      </c>
      <c r="AD4918"/>
    </row>
    <row r="4919" spans="1:30" x14ac:dyDescent="0.25">
      <c r="A4919" t="s">
        <v>40</v>
      </c>
      <c r="B4919" s="2">
        <v>43208</v>
      </c>
      <c r="C4919" s="35">
        <f>YEAR(Sales[[#This Row],[ShipDate]])</f>
        <v>2018</v>
      </c>
      <c r="D4919" t="s">
        <v>36</v>
      </c>
      <c r="E4919" t="s">
        <v>18</v>
      </c>
      <c r="F4919" t="s">
        <v>23</v>
      </c>
      <c r="G4919" t="s">
        <v>11</v>
      </c>
      <c r="H4919" t="s">
        <v>26</v>
      </c>
      <c r="I4919" t="s">
        <v>32</v>
      </c>
      <c r="J4919" t="s">
        <v>13</v>
      </c>
      <c r="K4919" t="s">
        <v>678</v>
      </c>
      <c r="L4919" t="s">
        <v>30</v>
      </c>
      <c r="M4919" t="s">
        <v>82</v>
      </c>
      <c r="N4919" t="str">
        <f>IF(ISBLANK(Sales[[#This Row],[return]]),"No",Sales[[#This Row],[return]])</f>
        <v>Yes</v>
      </c>
      <c r="O4919" s="2">
        <v>43204</v>
      </c>
      <c r="P4919" s="8" t="str">
        <f>TEXT(DAY(Sales[[#This Row],[OrderDate]]),"ddd")</f>
        <v>Sat</v>
      </c>
      <c r="Q4919" s="8" t="str">
        <f>TEXT(MONTH(Sales[[#This Row],[ShipDate]])*29,"mmm")</f>
        <v>Apr</v>
      </c>
      <c r="R4919">
        <v>319</v>
      </c>
      <c r="S4919" t="s">
        <v>679</v>
      </c>
      <c r="T4919" t="s">
        <v>28</v>
      </c>
      <c r="U4919">
        <v>90004</v>
      </c>
      <c r="V4919" s="1">
        <v>0.2</v>
      </c>
      <c r="W4919">
        <v>38</v>
      </c>
      <c r="X4919">
        <v>5</v>
      </c>
      <c r="Y4919">
        <v>384</v>
      </c>
      <c r="AD4919"/>
    </row>
    <row r="4920" spans="1:30" x14ac:dyDescent="0.25">
      <c r="A4920" t="s">
        <v>40</v>
      </c>
      <c r="B4920" s="2">
        <v>43251</v>
      </c>
      <c r="C4920" s="35">
        <f>YEAR(Sales[[#This Row],[ShipDate]])</f>
        <v>2018</v>
      </c>
      <c r="D4920" t="s">
        <v>36</v>
      </c>
      <c r="E4920" t="s">
        <v>18</v>
      </c>
      <c r="F4920" t="s">
        <v>23</v>
      </c>
      <c r="G4920" t="s">
        <v>11</v>
      </c>
      <c r="H4920" t="s">
        <v>1288</v>
      </c>
      <c r="I4920" t="s">
        <v>32</v>
      </c>
      <c r="J4920" t="s">
        <v>13</v>
      </c>
      <c r="K4920" t="s">
        <v>1344</v>
      </c>
      <c r="L4920" t="s">
        <v>30</v>
      </c>
      <c r="N4920" t="str">
        <f>IF(ISBLANK(Sales[[#This Row],[return]]),"No",Sales[[#This Row],[return]])</f>
        <v>No</v>
      </c>
      <c r="O4920" s="2">
        <v>43246</v>
      </c>
      <c r="P4920" s="8" t="str">
        <f>TEXT(DAY(Sales[[#This Row],[OrderDate]]),"ddd")</f>
        <v>Thu</v>
      </c>
      <c r="Q4920" s="8" t="str">
        <f>TEXT(MONTH(Sales[[#This Row],[ShipDate]])*29,"mmm")</f>
        <v>May</v>
      </c>
      <c r="R4920">
        <v>763</v>
      </c>
      <c r="S4920" t="s">
        <v>434</v>
      </c>
      <c r="T4920" t="s">
        <v>28</v>
      </c>
      <c r="U4920">
        <v>92704</v>
      </c>
      <c r="V4920" s="1">
        <v>0.2</v>
      </c>
      <c r="W4920">
        <v>-85</v>
      </c>
      <c r="X4920">
        <v>6</v>
      </c>
      <c r="Y4920">
        <v>485</v>
      </c>
      <c r="AD4920"/>
    </row>
    <row r="4921" spans="1:30" x14ac:dyDescent="0.25">
      <c r="A4921" t="s">
        <v>40</v>
      </c>
      <c r="B4921" s="2">
        <v>43251</v>
      </c>
      <c r="C4921" s="35">
        <f>YEAR(Sales[[#This Row],[ShipDate]])</f>
        <v>2018</v>
      </c>
      <c r="D4921" t="s">
        <v>36</v>
      </c>
      <c r="E4921" t="s">
        <v>18</v>
      </c>
      <c r="F4921" t="s">
        <v>150</v>
      </c>
      <c r="G4921" t="s">
        <v>25</v>
      </c>
      <c r="H4921" t="s">
        <v>1288</v>
      </c>
      <c r="I4921" t="s">
        <v>32</v>
      </c>
      <c r="J4921" t="s">
        <v>13</v>
      </c>
      <c r="K4921" t="s">
        <v>1344</v>
      </c>
      <c r="L4921" t="s">
        <v>30</v>
      </c>
      <c r="N4921" t="str">
        <f>IF(ISBLANK(Sales[[#This Row],[return]]),"No",Sales[[#This Row],[return]])</f>
        <v>No</v>
      </c>
      <c r="O4921" s="2">
        <v>43246</v>
      </c>
      <c r="P4921" s="8" t="str">
        <f>TEXT(DAY(Sales[[#This Row],[OrderDate]]),"ddd")</f>
        <v>Thu</v>
      </c>
      <c r="Q4921" s="8" t="str">
        <f>TEXT(MONTH(Sales[[#This Row],[ShipDate]])*29,"mmm")</f>
        <v>May</v>
      </c>
      <c r="R4921">
        <v>119</v>
      </c>
      <c r="S4921" t="s">
        <v>875</v>
      </c>
      <c r="T4921" t="s">
        <v>28</v>
      </c>
      <c r="U4921">
        <v>92704</v>
      </c>
      <c r="V4921" s="1">
        <v>0</v>
      </c>
      <c r="W4921">
        <v>0</v>
      </c>
      <c r="X4921">
        <v>3</v>
      </c>
      <c r="Y4921">
        <v>6</v>
      </c>
      <c r="AD4921"/>
    </row>
    <row r="4922" spans="1:30" x14ac:dyDescent="0.25">
      <c r="A4922" t="s">
        <v>40</v>
      </c>
      <c r="B4922" s="2">
        <v>43251</v>
      </c>
      <c r="C4922" s="35">
        <f>YEAR(Sales[[#This Row],[ShipDate]])</f>
        <v>2018</v>
      </c>
      <c r="D4922" t="s">
        <v>36</v>
      </c>
      <c r="E4922" t="s">
        <v>18</v>
      </c>
      <c r="F4922" t="s">
        <v>59</v>
      </c>
      <c r="G4922" t="s">
        <v>25</v>
      </c>
      <c r="H4922" t="s">
        <v>1288</v>
      </c>
      <c r="I4922" t="s">
        <v>32</v>
      </c>
      <c r="J4922" t="s">
        <v>13</v>
      </c>
      <c r="K4922" t="s">
        <v>1344</v>
      </c>
      <c r="L4922" t="s">
        <v>30</v>
      </c>
      <c r="N4922" t="str">
        <f>IF(ISBLANK(Sales[[#This Row],[return]]),"No",Sales[[#This Row],[return]])</f>
        <v>No</v>
      </c>
      <c r="O4922" s="2">
        <v>43246</v>
      </c>
      <c r="P4922" s="8" t="str">
        <f>TEXT(DAY(Sales[[#This Row],[OrderDate]]),"ddd")</f>
        <v>Thu</v>
      </c>
      <c r="Q4922" s="8" t="str">
        <f>TEXT(MONTH(Sales[[#This Row],[ShipDate]])*29,"mmm")</f>
        <v>May</v>
      </c>
      <c r="R4922">
        <v>1742</v>
      </c>
      <c r="S4922" t="s">
        <v>2301</v>
      </c>
      <c r="T4922" t="s">
        <v>28</v>
      </c>
      <c r="U4922">
        <v>92704</v>
      </c>
      <c r="V4922" s="1">
        <v>0</v>
      </c>
      <c r="W4922">
        <v>22</v>
      </c>
      <c r="X4922">
        <v>7</v>
      </c>
      <c r="Y4922">
        <v>45</v>
      </c>
      <c r="AD4922"/>
    </row>
    <row r="4923" spans="1:30" x14ac:dyDescent="0.25">
      <c r="A4923" t="s">
        <v>40</v>
      </c>
      <c r="B4923" s="2">
        <v>43251</v>
      </c>
      <c r="C4923" s="35">
        <f>YEAR(Sales[[#This Row],[ShipDate]])</f>
        <v>2018</v>
      </c>
      <c r="D4923" t="s">
        <v>36</v>
      </c>
      <c r="E4923" t="s">
        <v>18</v>
      </c>
      <c r="F4923" t="s">
        <v>340</v>
      </c>
      <c r="G4923" t="s">
        <v>46</v>
      </c>
      <c r="H4923" t="s">
        <v>1288</v>
      </c>
      <c r="I4923" t="s">
        <v>32</v>
      </c>
      <c r="J4923" t="s">
        <v>13</v>
      </c>
      <c r="K4923" t="s">
        <v>1344</v>
      </c>
      <c r="L4923" t="s">
        <v>30</v>
      </c>
      <c r="N4923" t="str">
        <f>IF(ISBLANK(Sales[[#This Row],[return]]),"No",Sales[[#This Row],[return]])</f>
        <v>No</v>
      </c>
      <c r="O4923" s="2">
        <v>43246</v>
      </c>
      <c r="P4923" s="8" t="str">
        <f>TEXT(DAY(Sales[[#This Row],[OrderDate]]),"ddd")</f>
        <v>Thu</v>
      </c>
      <c r="Q4923" s="8" t="str">
        <f>TEXT(MONTH(Sales[[#This Row],[ShipDate]])*29,"mmm")</f>
        <v>May</v>
      </c>
      <c r="R4923">
        <v>653</v>
      </c>
      <c r="S4923" t="s">
        <v>2522</v>
      </c>
      <c r="T4923" t="s">
        <v>28</v>
      </c>
      <c r="U4923">
        <v>92704</v>
      </c>
      <c r="V4923" s="1">
        <v>0.2</v>
      </c>
      <c r="W4923">
        <v>116</v>
      </c>
      <c r="X4923">
        <v>3</v>
      </c>
      <c r="Y4923">
        <v>372</v>
      </c>
      <c r="AD4923"/>
    </row>
    <row r="4924" spans="1:30" x14ac:dyDescent="0.25">
      <c r="A4924" t="s">
        <v>40</v>
      </c>
      <c r="B4924" s="2">
        <v>43251</v>
      </c>
      <c r="C4924" s="35">
        <f>YEAR(Sales[[#This Row],[ShipDate]])</f>
        <v>2018</v>
      </c>
      <c r="D4924" t="s">
        <v>36</v>
      </c>
      <c r="E4924" t="s">
        <v>18</v>
      </c>
      <c r="F4924" t="s">
        <v>48</v>
      </c>
      <c r="G4924" t="s">
        <v>46</v>
      </c>
      <c r="H4924" t="s">
        <v>1288</v>
      </c>
      <c r="I4924" t="s">
        <v>32</v>
      </c>
      <c r="J4924" t="s">
        <v>13</v>
      </c>
      <c r="K4924" t="s">
        <v>1344</v>
      </c>
      <c r="L4924" t="s">
        <v>30</v>
      </c>
      <c r="N4924" t="str">
        <f>IF(ISBLANK(Sales[[#This Row],[return]]),"No",Sales[[#This Row],[return]])</f>
        <v>No</v>
      </c>
      <c r="O4924" s="2">
        <v>43246</v>
      </c>
      <c r="P4924" s="8" t="str">
        <f>TEXT(DAY(Sales[[#This Row],[OrderDate]]),"ddd")</f>
        <v>Thu</v>
      </c>
      <c r="Q4924" s="8" t="str">
        <f>TEXT(MONTH(Sales[[#This Row],[ShipDate]])*29,"mmm")</f>
        <v>May</v>
      </c>
      <c r="R4924">
        <v>442</v>
      </c>
      <c r="S4924" t="s">
        <v>2446</v>
      </c>
      <c r="T4924" t="s">
        <v>28</v>
      </c>
      <c r="U4924">
        <v>92704</v>
      </c>
      <c r="V4924" s="1">
        <v>0.2</v>
      </c>
      <c r="W4924">
        <v>24</v>
      </c>
      <c r="X4924">
        <v>4</v>
      </c>
      <c r="Y4924">
        <v>211</v>
      </c>
      <c r="AD4924"/>
    </row>
    <row r="4925" spans="1:30" x14ac:dyDescent="0.25">
      <c r="A4925" t="s">
        <v>24</v>
      </c>
      <c r="B4925" s="2">
        <v>43412</v>
      </c>
      <c r="C4925" s="35">
        <f>YEAR(Sales[[#This Row],[ShipDate]])</f>
        <v>2018</v>
      </c>
      <c r="D4925" t="s">
        <v>113</v>
      </c>
      <c r="E4925" t="s">
        <v>18</v>
      </c>
      <c r="F4925" t="s">
        <v>50</v>
      </c>
      <c r="G4925" t="s">
        <v>25</v>
      </c>
      <c r="H4925" t="s">
        <v>79</v>
      </c>
      <c r="I4925" t="s">
        <v>32</v>
      </c>
      <c r="J4925" t="s">
        <v>13</v>
      </c>
      <c r="K4925" t="s">
        <v>408</v>
      </c>
      <c r="L4925" t="s">
        <v>30</v>
      </c>
      <c r="N4925" t="str">
        <f>IF(ISBLANK(Sales[[#This Row],[return]]),"No",Sales[[#This Row],[return]])</f>
        <v>No</v>
      </c>
      <c r="O4925" s="2">
        <v>43409</v>
      </c>
      <c r="P4925" s="8" t="str">
        <f>TEXT(DAY(Sales[[#This Row],[OrderDate]]),"ddd")</f>
        <v>Thu</v>
      </c>
      <c r="Q4925" s="8" t="str">
        <f>TEXT(MONTH(Sales[[#This Row],[ShipDate]])*29,"mmm")</f>
        <v>Nov</v>
      </c>
      <c r="R4925">
        <v>714</v>
      </c>
      <c r="S4925" t="s">
        <v>1798</v>
      </c>
      <c r="T4925" t="s">
        <v>28</v>
      </c>
      <c r="U4925">
        <v>94109</v>
      </c>
      <c r="V4925" s="1">
        <v>0.2</v>
      </c>
      <c r="W4925">
        <v>20</v>
      </c>
      <c r="X4925">
        <v>2</v>
      </c>
      <c r="Y4925">
        <v>53</v>
      </c>
      <c r="AD4925"/>
    </row>
    <row r="4926" spans="1:30" x14ac:dyDescent="0.25">
      <c r="A4926" t="s">
        <v>24</v>
      </c>
      <c r="B4926" s="2">
        <v>43211</v>
      </c>
      <c r="C4926" s="35">
        <f>YEAR(Sales[[#This Row],[ShipDate]])</f>
        <v>2018</v>
      </c>
      <c r="D4926" t="s">
        <v>19</v>
      </c>
      <c r="E4926" t="s">
        <v>69</v>
      </c>
      <c r="F4926" t="s">
        <v>43</v>
      </c>
      <c r="G4926" t="s">
        <v>11</v>
      </c>
      <c r="H4926" t="s">
        <v>1393</v>
      </c>
      <c r="I4926" t="s">
        <v>58</v>
      </c>
      <c r="J4926" t="s">
        <v>13</v>
      </c>
      <c r="K4926" t="s">
        <v>2953</v>
      </c>
      <c r="L4926" t="s">
        <v>17</v>
      </c>
      <c r="N4926" t="str">
        <f>IF(ISBLANK(Sales[[#This Row],[return]]),"No",Sales[[#This Row],[return]])</f>
        <v>No</v>
      </c>
      <c r="O4926" s="2">
        <v>43207</v>
      </c>
      <c r="P4926" s="8" t="str">
        <f>TEXT(DAY(Sales[[#This Row],[OrderDate]]),"ddd")</f>
        <v>Tue</v>
      </c>
      <c r="Q4926" s="8" t="str">
        <f>TEXT(MONTH(Sales[[#This Row],[ShipDate]])*29,"mmm")</f>
        <v>Apr</v>
      </c>
      <c r="R4926">
        <v>730</v>
      </c>
      <c r="S4926" t="s">
        <v>721</v>
      </c>
      <c r="T4926" t="s">
        <v>15</v>
      </c>
      <c r="U4926">
        <v>27604</v>
      </c>
      <c r="V4926" s="1">
        <v>0.2</v>
      </c>
      <c r="W4926">
        <v>6</v>
      </c>
      <c r="X4926">
        <v>8</v>
      </c>
      <c r="Y4926">
        <v>19</v>
      </c>
      <c r="AD4926"/>
    </row>
    <row r="4927" spans="1:30" x14ac:dyDescent="0.25">
      <c r="A4927" t="s">
        <v>24</v>
      </c>
      <c r="B4927" s="2">
        <v>43211</v>
      </c>
      <c r="C4927" s="35">
        <f>YEAR(Sales[[#This Row],[ShipDate]])</f>
        <v>2018</v>
      </c>
      <c r="D4927" t="s">
        <v>19</v>
      </c>
      <c r="E4927" t="s">
        <v>69</v>
      </c>
      <c r="F4927" t="s">
        <v>48</v>
      </c>
      <c r="G4927" t="s">
        <v>46</v>
      </c>
      <c r="H4927" t="s">
        <v>1393</v>
      </c>
      <c r="I4927" t="s">
        <v>58</v>
      </c>
      <c r="J4927" t="s">
        <v>13</v>
      </c>
      <c r="K4927" t="s">
        <v>2953</v>
      </c>
      <c r="L4927" t="s">
        <v>17</v>
      </c>
      <c r="N4927" t="str">
        <f>IF(ISBLANK(Sales[[#This Row],[return]]),"No",Sales[[#This Row],[return]])</f>
        <v>No</v>
      </c>
      <c r="O4927" s="2">
        <v>43207</v>
      </c>
      <c r="P4927" s="8" t="str">
        <f>TEXT(DAY(Sales[[#This Row],[OrderDate]]),"ddd")</f>
        <v>Tue</v>
      </c>
      <c r="Q4927" s="8" t="str">
        <f>TEXT(MONTH(Sales[[#This Row],[ShipDate]])*29,"mmm")</f>
        <v>Apr</v>
      </c>
      <c r="R4927">
        <v>1108</v>
      </c>
      <c r="S4927" t="s">
        <v>920</v>
      </c>
      <c r="T4927" t="s">
        <v>15</v>
      </c>
      <c r="U4927">
        <v>27604</v>
      </c>
      <c r="V4927" s="1">
        <v>0.2</v>
      </c>
      <c r="W4927">
        <v>4</v>
      </c>
      <c r="X4927">
        <v>1</v>
      </c>
      <c r="Y4927">
        <v>37</v>
      </c>
      <c r="AD4927"/>
    </row>
    <row r="4928" spans="1:30" x14ac:dyDescent="0.25">
      <c r="A4928" t="s">
        <v>40</v>
      </c>
      <c r="B4928" s="2">
        <v>43350</v>
      </c>
      <c r="C4928" s="35">
        <f>YEAR(Sales[[#This Row],[ShipDate]])</f>
        <v>2018</v>
      </c>
      <c r="D4928" t="s">
        <v>19</v>
      </c>
      <c r="E4928" t="s">
        <v>31</v>
      </c>
      <c r="F4928" t="s">
        <v>59</v>
      </c>
      <c r="G4928" t="s">
        <v>25</v>
      </c>
      <c r="H4928" t="s">
        <v>107</v>
      </c>
      <c r="I4928" t="s">
        <v>70</v>
      </c>
      <c r="J4928" t="s">
        <v>13</v>
      </c>
      <c r="K4928" t="s">
        <v>2608</v>
      </c>
      <c r="L4928" t="s">
        <v>68</v>
      </c>
      <c r="N4928" t="str">
        <f>IF(ISBLANK(Sales[[#This Row],[return]]),"No",Sales[[#This Row],[return]])</f>
        <v>No</v>
      </c>
      <c r="O4928" s="2">
        <v>43348</v>
      </c>
      <c r="P4928" s="8" t="str">
        <f>TEXT(DAY(Sales[[#This Row],[OrderDate]]),"ddd")</f>
        <v>Thu</v>
      </c>
      <c r="Q4928" s="8" t="str">
        <f>TEXT(MONTH(Sales[[#This Row],[ShipDate]])*29,"mmm")</f>
        <v>Sep</v>
      </c>
      <c r="R4928">
        <v>1725</v>
      </c>
      <c r="S4928" t="s">
        <v>612</v>
      </c>
      <c r="T4928" t="s">
        <v>66</v>
      </c>
      <c r="U4928">
        <v>77070</v>
      </c>
      <c r="V4928" s="1">
        <v>0.2</v>
      </c>
      <c r="W4928">
        <v>4</v>
      </c>
      <c r="X4928">
        <v>2</v>
      </c>
      <c r="Y4928">
        <v>10</v>
      </c>
      <c r="AD4928"/>
    </row>
    <row r="4929" spans="1:30" x14ac:dyDescent="0.25">
      <c r="A4929" t="s">
        <v>40</v>
      </c>
      <c r="B4929" s="2">
        <v>43350</v>
      </c>
      <c r="C4929" s="35">
        <f>YEAR(Sales[[#This Row],[ShipDate]])</f>
        <v>2018</v>
      </c>
      <c r="D4929" t="s">
        <v>19</v>
      </c>
      <c r="E4929" t="s">
        <v>31</v>
      </c>
      <c r="F4929" t="s">
        <v>59</v>
      </c>
      <c r="G4929" t="s">
        <v>25</v>
      </c>
      <c r="H4929" t="s">
        <v>107</v>
      </c>
      <c r="I4929" t="s">
        <v>70</v>
      </c>
      <c r="J4929" t="s">
        <v>13</v>
      </c>
      <c r="K4929" t="s">
        <v>2608</v>
      </c>
      <c r="L4929" t="s">
        <v>68</v>
      </c>
      <c r="N4929" t="str">
        <f>IF(ISBLANK(Sales[[#This Row],[return]]),"No",Sales[[#This Row],[return]])</f>
        <v>No</v>
      </c>
      <c r="O4929" s="2">
        <v>43348</v>
      </c>
      <c r="P4929" s="8" t="str">
        <f>TEXT(DAY(Sales[[#This Row],[OrderDate]]),"ddd")</f>
        <v>Thu</v>
      </c>
      <c r="Q4929" s="8" t="str">
        <f>TEXT(MONTH(Sales[[#This Row],[ShipDate]])*29,"mmm")</f>
        <v>Sep</v>
      </c>
      <c r="R4929">
        <v>1805</v>
      </c>
      <c r="S4929" t="s">
        <v>1972</v>
      </c>
      <c r="T4929" t="s">
        <v>66</v>
      </c>
      <c r="U4929">
        <v>77070</v>
      </c>
      <c r="V4929" s="1">
        <v>0.2</v>
      </c>
      <c r="W4929">
        <v>9</v>
      </c>
      <c r="X4929">
        <v>5</v>
      </c>
      <c r="Y4929">
        <v>26</v>
      </c>
      <c r="AD4929"/>
    </row>
    <row r="4930" spans="1:30" x14ac:dyDescent="0.25">
      <c r="A4930" t="s">
        <v>40</v>
      </c>
      <c r="B4930" s="2">
        <v>43350</v>
      </c>
      <c r="C4930" s="35">
        <f>YEAR(Sales[[#This Row],[ShipDate]])</f>
        <v>2018</v>
      </c>
      <c r="D4930" t="s">
        <v>19</v>
      </c>
      <c r="E4930" t="s">
        <v>31</v>
      </c>
      <c r="F4930" t="s">
        <v>150</v>
      </c>
      <c r="G4930" t="s">
        <v>25</v>
      </c>
      <c r="H4930" t="s">
        <v>107</v>
      </c>
      <c r="I4930" t="s">
        <v>70</v>
      </c>
      <c r="J4930" t="s">
        <v>13</v>
      </c>
      <c r="K4930" t="s">
        <v>2608</v>
      </c>
      <c r="L4930" t="s">
        <v>68</v>
      </c>
      <c r="N4930" t="str">
        <f>IF(ISBLANK(Sales[[#This Row],[return]]),"No",Sales[[#This Row],[return]])</f>
        <v>No</v>
      </c>
      <c r="O4930" s="2">
        <v>43348</v>
      </c>
      <c r="P4930" s="8" t="str">
        <f>TEXT(DAY(Sales[[#This Row],[OrderDate]]),"ddd")</f>
        <v>Thu</v>
      </c>
      <c r="Q4930" s="8" t="str">
        <f>TEXT(MONTH(Sales[[#This Row],[ShipDate]])*29,"mmm")</f>
        <v>Sep</v>
      </c>
      <c r="R4930">
        <v>1507</v>
      </c>
      <c r="S4930" t="s">
        <v>281</v>
      </c>
      <c r="T4930" t="s">
        <v>66</v>
      </c>
      <c r="U4930">
        <v>77070</v>
      </c>
      <c r="V4930" s="1">
        <v>0.2</v>
      </c>
      <c r="W4930">
        <v>5</v>
      </c>
      <c r="X4930">
        <v>8</v>
      </c>
      <c r="Y4930">
        <v>16</v>
      </c>
      <c r="AD4930"/>
    </row>
    <row r="4931" spans="1:30" x14ac:dyDescent="0.25">
      <c r="A4931" t="s">
        <v>40</v>
      </c>
      <c r="B4931" s="2">
        <v>43354</v>
      </c>
      <c r="C4931" s="35">
        <f>YEAR(Sales[[#This Row],[ShipDate]])</f>
        <v>2018</v>
      </c>
      <c r="D4931" t="s">
        <v>36</v>
      </c>
      <c r="E4931" t="s">
        <v>31</v>
      </c>
      <c r="F4931" t="s">
        <v>52</v>
      </c>
      <c r="G4931" t="s">
        <v>25</v>
      </c>
      <c r="H4931" t="s">
        <v>221</v>
      </c>
      <c r="I4931" t="s">
        <v>129</v>
      </c>
      <c r="J4931" t="s">
        <v>13</v>
      </c>
      <c r="K4931" t="s">
        <v>222</v>
      </c>
      <c r="L4931" t="s">
        <v>68</v>
      </c>
      <c r="N4931" t="str">
        <f>IF(ISBLANK(Sales[[#This Row],[return]]),"No",Sales[[#This Row],[return]])</f>
        <v>No</v>
      </c>
      <c r="O4931" s="2">
        <v>43349</v>
      </c>
      <c r="P4931" s="8" t="str">
        <f>TEXT(DAY(Sales[[#This Row],[OrderDate]]),"ddd")</f>
        <v>Fri</v>
      </c>
      <c r="Q4931" s="8" t="str">
        <f>TEXT(MONTH(Sales[[#This Row],[ShipDate]])*29,"mmm")</f>
        <v>Sep</v>
      </c>
      <c r="R4931">
        <v>638</v>
      </c>
      <c r="S4931" t="s">
        <v>223</v>
      </c>
      <c r="T4931" t="s">
        <v>66</v>
      </c>
      <c r="U4931">
        <v>55106</v>
      </c>
      <c r="V4931" s="1">
        <v>0</v>
      </c>
      <c r="W4931">
        <v>23</v>
      </c>
      <c r="X4931">
        <v>6</v>
      </c>
      <c r="Y4931">
        <v>78</v>
      </c>
      <c r="AD4931"/>
    </row>
    <row r="4932" spans="1:30" x14ac:dyDescent="0.25">
      <c r="A4932" t="s">
        <v>40</v>
      </c>
      <c r="B4932" s="2">
        <v>43250</v>
      </c>
      <c r="C4932" s="35">
        <f>YEAR(Sales[[#This Row],[ShipDate]])</f>
        <v>2018</v>
      </c>
      <c r="D4932" t="s">
        <v>36</v>
      </c>
      <c r="E4932" t="s">
        <v>18</v>
      </c>
      <c r="F4932" t="s">
        <v>43</v>
      </c>
      <c r="G4932" t="s">
        <v>11</v>
      </c>
      <c r="H4932" t="s">
        <v>1101</v>
      </c>
      <c r="I4932" t="s">
        <v>74</v>
      </c>
      <c r="J4932" t="s">
        <v>13</v>
      </c>
      <c r="K4932" t="s">
        <v>1440</v>
      </c>
      <c r="L4932" t="s">
        <v>68</v>
      </c>
      <c r="N4932" t="str">
        <f>IF(ISBLANK(Sales[[#This Row],[return]]),"No",Sales[[#This Row],[return]])</f>
        <v>No</v>
      </c>
      <c r="O4932" s="2">
        <v>43246</v>
      </c>
      <c r="P4932" s="8" t="str">
        <f>TEXT(DAY(Sales[[#This Row],[OrderDate]]),"ddd")</f>
        <v>Thu</v>
      </c>
      <c r="Q4932" s="8" t="str">
        <f>TEXT(MONTH(Sales[[#This Row],[ShipDate]])*29,"mmm")</f>
        <v>May</v>
      </c>
      <c r="R4932">
        <v>1185</v>
      </c>
      <c r="S4932" t="s">
        <v>1441</v>
      </c>
      <c r="T4932" t="s">
        <v>66</v>
      </c>
      <c r="U4932">
        <v>53209</v>
      </c>
      <c r="V4932" s="1">
        <v>0</v>
      </c>
      <c r="W4932">
        <v>11</v>
      </c>
      <c r="X4932">
        <v>3</v>
      </c>
      <c r="Y4932">
        <v>27</v>
      </c>
      <c r="AD4932"/>
    </row>
    <row r="4933" spans="1:30" x14ac:dyDescent="0.25">
      <c r="A4933" t="s">
        <v>40</v>
      </c>
      <c r="B4933" s="2">
        <v>43178</v>
      </c>
      <c r="C4933" s="35">
        <f>YEAR(Sales[[#This Row],[ShipDate]])</f>
        <v>2018</v>
      </c>
      <c r="D4933" t="s">
        <v>36</v>
      </c>
      <c r="E4933" t="s">
        <v>31</v>
      </c>
      <c r="F4933" t="s">
        <v>23</v>
      </c>
      <c r="G4933" t="s">
        <v>11</v>
      </c>
      <c r="H4933" t="s">
        <v>2691</v>
      </c>
      <c r="I4933" t="s">
        <v>70</v>
      </c>
      <c r="J4933" t="s">
        <v>13</v>
      </c>
      <c r="K4933" t="s">
        <v>2631</v>
      </c>
      <c r="L4933" t="s">
        <v>68</v>
      </c>
      <c r="N4933" t="str">
        <f>IF(ISBLANK(Sales[[#This Row],[return]]),"No",Sales[[#This Row],[return]])</f>
        <v>No</v>
      </c>
      <c r="O4933" s="2">
        <v>43174</v>
      </c>
      <c r="P4933" s="8" t="str">
        <f>TEXT(DAY(Sales[[#This Row],[OrderDate]]),"ddd")</f>
        <v>Sun</v>
      </c>
      <c r="Q4933" s="8" t="str">
        <f>TEXT(MONTH(Sales[[#This Row],[ShipDate]])*29,"mmm")</f>
        <v>Mar</v>
      </c>
      <c r="R4933">
        <v>1181</v>
      </c>
      <c r="S4933" t="s">
        <v>198</v>
      </c>
      <c r="T4933" t="s">
        <v>66</v>
      </c>
      <c r="U4933">
        <v>77803</v>
      </c>
      <c r="V4933" s="1">
        <v>0.3</v>
      </c>
      <c r="W4933">
        <v>-143</v>
      </c>
      <c r="X4933">
        <v>5</v>
      </c>
      <c r="Y4933">
        <v>528</v>
      </c>
      <c r="AD4933"/>
    </row>
    <row r="4934" spans="1:30" x14ac:dyDescent="0.25">
      <c r="A4934" t="s">
        <v>40</v>
      </c>
      <c r="B4934" s="2">
        <v>43178</v>
      </c>
      <c r="C4934" s="35">
        <f>YEAR(Sales[[#This Row],[ShipDate]])</f>
        <v>2018</v>
      </c>
      <c r="D4934" t="s">
        <v>36</v>
      </c>
      <c r="E4934" t="s">
        <v>31</v>
      </c>
      <c r="F4934" t="s">
        <v>50</v>
      </c>
      <c r="G4934" t="s">
        <v>25</v>
      </c>
      <c r="H4934" t="s">
        <v>2691</v>
      </c>
      <c r="I4934" t="s">
        <v>70</v>
      </c>
      <c r="J4934" t="s">
        <v>13</v>
      </c>
      <c r="K4934" t="s">
        <v>2631</v>
      </c>
      <c r="L4934" t="s">
        <v>68</v>
      </c>
      <c r="N4934" t="str">
        <f>IF(ISBLANK(Sales[[#This Row],[return]]),"No",Sales[[#This Row],[return]])</f>
        <v>No</v>
      </c>
      <c r="O4934" s="2">
        <v>43174</v>
      </c>
      <c r="P4934" s="8" t="str">
        <f>TEXT(DAY(Sales[[#This Row],[OrderDate]]),"ddd")</f>
        <v>Sun</v>
      </c>
      <c r="Q4934" s="8" t="str">
        <f>TEXT(MONTH(Sales[[#This Row],[ShipDate]])*29,"mmm")</f>
        <v>Mar</v>
      </c>
      <c r="R4934">
        <v>698</v>
      </c>
      <c r="S4934" t="s">
        <v>3216</v>
      </c>
      <c r="T4934" t="s">
        <v>66</v>
      </c>
      <c r="U4934">
        <v>77803</v>
      </c>
      <c r="V4934" s="1">
        <v>0.8</v>
      </c>
      <c r="W4934">
        <v>-36</v>
      </c>
      <c r="X4934">
        <v>7</v>
      </c>
      <c r="Y4934">
        <v>22</v>
      </c>
      <c r="AD4934"/>
    </row>
    <row r="4935" spans="1:30" x14ac:dyDescent="0.25">
      <c r="A4935" t="s">
        <v>40</v>
      </c>
      <c r="B4935" s="2">
        <v>43218</v>
      </c>
      <c r="C4935" s="35">
        <f>YEAR(Sales[[#This Row],[ShipDate]])</f>
        <v>2018</v>
      </c>
      <c r="D4935" t="s">
        <v>36</v>
      </c>
      <c r="E4935" t="s">
        <v>69</v>
      </c>
      <c r="F4935" t="s">
        <v>23</v>
      </c>
      <c r="G4935" t="s">
        <v>11</v>
      </c>
      <c r="H4935" t="s">
        <v>511</v>
      </c>
      <c r="I4935" t="s">
        <v>233</v>
      </c>
      <c r="J4935" t="s">
        <v>13</v>
      </c>
      <c r="K4935" t="s">
        <v>3003</v>
      </c>
      <c r="L4935" t="s">
        <v>30</v>
      </c>
      <c r="N4935" t="str">
        <f>IF(ISBLANK(Sales[[#This Row],[return]]),"No",Sales[[#This Row],[return]])</f>
        <v>No</v>
      </c>
      <c r="O4935" s="2">
        <v>43214</v>
      </c>
      <c r="P4935" s="8" t="str">
        <f>TEXT(DAY(Sales[[#This Row],[OrderDate]]),"ddd")</f>
        <v>Tue</v>
      </c>
      <c r="Q4935" s="8" t="str">
        <f>TEXT(MONTH(Sales[[#This Row],[ShipDate]])*29,"mmm")</f>
        <v>Apr</v>
      </c>
      <c r="R4935">
        <v>1372</v>
      </c>
      <c r="S4935" t="s">
        <v>342</v>
      </c>
      <c r="T4935" t="s">
        <v>28</v>
      </c>
      <c r="U4935">
        <v>80906</v>
      </c>
      <c r="V4935" s="1">
        <v>0.2</v>
      </c>
      <c r="W4935">
        <v>149</v>
      </c>
      <c r="X4935">
        <v>6</v>
      </c>
      <c r="Y4935">
        <v>1326</v>
      </c>
      <c r="AD4935"/>
    </row>
    <row r="4936" spans="1:30" x14ac:dyDescent="0.25">
      <c r="A4936" t="s">
        <v>40</v>
      </c>
      <c r="B4936" s="2">
        <v>43218</v>
      </c>
      <c r="C4936" s="35">
        <f>YEAR(Sales[[#This Row],[ShipDate]])</f>
        <v>2018</v>
      </c>
      <c r="D4936" t="s">
        <v>36</v>
      </c>
      <c r="E4936" t="s">
        <v>69</v>
      </c>
      <c r="F4936" t="s">
        <v>59</v>
      </c>
      <c r="G4936" t="s">
        <v>25</v>
      </c>
      <c r="H4936" t="s">
        <v>511</v>
      </c>
      <c r="I4936" t="s">
        <v>233</v>
      </c>
      <c r="J4936" t="s">
        <v>13</v>
      </c>
      <c r="K4936" t="s">
        <v>3003</v>
      </c>
      <c r="L4936" t="s">
        <v>30</v>
      </c>
      <c r="N4936" t="str">
        <f>IF(ISBLANK(Sales[[#This Row],[return]]),"No",Sales[[#This Row],[return]])</f>
        <v>No</v>
      </c>
      <c r="O4936" s="2">
        <v>43214</v>
      </c>
      <c r="P4936" s="8" t="str">
        <f>TEXT(DAY(Sales[[#This Row],[OrderDate]]),"ddd")</f>
        <v>Tue</v>
      </c>
      <c r="Q4936" s="8" t="str">
        <f>TEXT(MONTH(Sales[[#This Row],[ShipDate]])*29,"mmm")</f>
        <v>Apr</v>
      </c>
      <c r="R4936">
        <v>1831</v>
      </c>
      <c r="S4936" t="s">
        <v>868</v>
      </c>
      <c r="T4936" t="s">
        <v>28</v>
      </c>
      <c r="U4936">
        <v>80906</v>
      </c>
      <c r="V4936" s="1">
        <v>0.2</v>
      </c>
      <c r="W4936">
        <v>5</v>
      </c>
      <c r="X4936">
        <v>3</v>
      </c>
      <c r="Y4936">
        <v>16</v>
      </c>
      <c r="AD4936"/>
    </row>
    <row r="4937" spans="1:30" x14ac:dyDescent="0.25">
      <c r="A4937" t="s">
        <v>40</v>
      </c>
      <c r="B4937" s="2">
        <v>43218</v>
      </c>
      <c r="C4937" s="35">
        <f>YEAR(Sales[[#This Row],[ShipDate]])</f>
        <v>2018</v>
      </c>
      <c r="D4937" t="s">
        <v>36</v>
      </c>
      <c r="E4937" t="s">
        <v>69</v>
      </c>
      <c r="F4937" t="s">
        <v>50</v>
      </c>
      <c r="G4937" t="s">
        <v>25</v>
      </c>
      <c r="H4937" t="s">
        <v>511</v>
      </c>
      <c r="I4937" t="s">
        <v>233</v>
      </c>
      <c r="J4937" t="s">
        <v>13</v>
      </c>
      <c r="K4937" t="s">
        <v>3003</v>
      </c>
      <c r="L4937" t="s">
        <v>30</v>
      </c>
      <c r="N4937" t="str">
        <f>IF(ISBLANK(Sales[[#This Row],[return]]),"No",Sales[[#This Row],[return]])</f>
        <v>No</v>
      </c>
      <c r="O4937" s="2">
        <v>43214</v>
      </c>
      <c r="P4937" s="8" t="str">
        <f>TEXT(DAY(Sales[[#This Row],[OrderDate]]),"ddd")</f>
        <v>Tue</v>
      </c>
      <c r="Q4937" s="8" t="str">
        <f>TEXT(MONTH(Sales[[#This Row],[ShipDate]])*29,"mmm")</f>
        <v>Apr</v>
      </c>
      <c r="R4937">
        <v>1645</v>
      </c>
      <c r="S4937" t="s">
        <v>1961</v>
      </c>
      <c r="T4937" t="s">
        <v>28</v>
      </c>
      <c r="U4937">
        <v>80906</v>
      </c>
      <c r="V4937" s="1">
        <v>0.7</v>
      </c>
      <c r="W4937">
        <v>-2</v>
      </c>
      <c r="X4937">
        <v>2</v>
      </c>
      <c r="Y4937">
        <v>3</v>
      </c>
      <c r="AD4937"/>
    </row>
    <row r="4938" spans="1:30" x14ac:dyDescent="0.25">
      <c r="A4938" t="s">
        <v>24</v>
      </c>
      <c r="B4938" s="2">
        <v>43288</v>
      </c>
      <c r="C4938" s="35">
        <f>YEAR(Sales[[#This Row],[ShipDate]])</f>
        <v>2018</v>
      </c>
      <c r="D4938" t="s">
        <v>19</v>
      </c>
      <c r="E4938" t="s">
        <v>31</v>
      </c>
      <c r="F4938" t="s">
        <v>23</v>
      </c>
      <c r="G4938" t="s">
        <v>11</v>
      </c>
      <c r="H4938" t="s">
        <v>26</v>
      </c>
      <c r="I4938" t="s">
        <v>32</v>
      </c>
      <c r="J4938" t="s">
        <v>13</v>
      </c>
      <c r="K4938" t="s">
        <v>2605</v>
      </c>
      <c r="L4938" t="s">
        <v>30</v>
      </c>
      <c r="N4938" t="str">
        <f>IF(ISBLANK(Sales[[#This Row],[return]]),"No",Sales[[#This Row],[return]])</f>
        <v>No</v>
      </c>
      <c r="O4938" s="2">
        <v>43283</v>
      </c>
      <c r="P4938" s="8" t="str">
        <f>TEXT(DAY(Sales[[#This Row],[OrderDate]]),"ddd")</f>
        <v>Mon</v>
      </c>
      <c r="Q4938" s="8" t="str">
        <f>TEXT(MONTH(Sales[[#This Row],[ShipDate]])*29,"mmm")</f>
        <v>Jul</v>
      </c>
      <c r="R4938">
        <v>832</v>
      </c>
      <c r="S4938" t="s">
        <v>1469</v>
      </c>
      <c r="T4938" t="s">
        <v>28</v>
      </c>
      <c r="U4938">
        <v>90004</v>
      </c>
      <c r="V4938" s="1">
        <v>0.2</v>
      </c>
      <c r="W4938">
        <v>20</v>
      </c>
      <c r="X4938">
        <v>1</v>
      </c>
      <c r="Y4938">
        <v>195</v>
      </c>
      <c r="AD4938"/>
    </row>
    <row r="4939" spans="1:30" x14ac:dyDescent="0.25">
      <c r="A4939" t="s">
        <v>10</v>
      </c>
      <c r="B4939" s="2">
        <v>43306</v>
      </c>
      <c r="C4939" s="35">
        <f>YEAR(Sales[[#This Row],[ShipDate]])</f>
        <v>2018</v>
      </c>
      <c r="D4939" t="s">
        <v>607</v>
      </c>
      <c r="E4939" t="s">
        <v>69</v>
      </c>
      <c r="F4939" t="s">
        <v>45</v>
      </c>
      <c r="G4939" t="s">
        <v>25</v>
      </c>
      <c r="H4939" t="s">
        <v>79</v>
      </c>
      <c r="I4939" t="s">
        <v>32</v>
      </c>
      <c r="J4939" t="s">
        <v>13</v>
      </c>
      <c r="K4939" t="s">
        <v>2920</v>
      </c>
      <c r="L4939" t="s">
        <v>30</v>
      </c>
      <c r="N4939" t="str">
        <f>IF(ISBLANK(Sales[[#This Row],[return]]),"No",Sales[[#This Row],[return]])</f>
        <v>No</v>
      </c>
      <c r="O4939" s="2">
        <v>43306</v>
      </c>
      <c r="P4939" s="8" t="str">
        <f>TEXT(DAY(Sales[[#This Row],[OrderDate]]),"ddd")</f>
        <v>Wed</v>
      </c>
      <c r="Q4939" s="8" t="str">
        <f>TEXT(MONTH(Sales[[#This Row],[ShipDate]])*29,"mmm")</f>
        <v>Jul</v>
      </c>
      <c r="R4939">
        <v>1140</v>
      </c>
      <c r="S4939" t="s">
        <v>1994</v>
      </c>
      <c r="T4939" t="s">
        <v>28</v>
      </c>
      <c r="U4939">
        <v>94122</v>
      </c>
      <c r="V4939" s="1">
        <v>0</v>
      </c>
      <c r="W4939">
        <v>11</v>
      </c>
      <c r="X4939">
        <v>9</v>
      </c>
      <c r="Y4939">
        <v>37</v>
      </c>
      <c r="AD4939"/>
    </row>
    <row r="4940" spans="1:30" x14ac:dyDescent="0.25">
      <c r="A4940" t="s">
        <v>10</v>
      </c>
      <c r="B4940" s="2">
        <v>43417</v>
      </c>
      <c r="C4940" s="35">
        <f>YEAR(Sales[[#This Row],[ShipDate]])</f>
        <v>2018</v>
      </c>
      <c r="D4940" t="s">
        <v>113</v>
      </c>
      <c r="E4940" t="s">
        <v>31</v>
      </c>
      <c r="F4940" t="s">
        <v>43</v>
      </c>
      <c r="G4940" t="s">
        <v>11</v>
      </c>
      <c r="H4940" t="s">
        <v>164</v>
      </c>
      <c r="I4940" t="s">
        <v>120</v>
      </c>
      <c r="J4940" t="s">
        <v>13</v>
      </c>
      <c r="K4940" t="s">
        <v>314</v>
      </c>
      <c r="L4940" t="s">
        <v>68</v>
      </c>
      <c r="N4940" t="str">
        <f>IF(ISBLANK(Sales[[#This Row],[return]]),"No",Sales[[#This Row],[return]])</f>
        <v>No</v>
      </c>
      <c r="O4940" s="2">
        <v>43416</v>
      </c>
      <c r="P4940" s="8" t="str">
        <f>TEXT(DAY(Sales[[#This Row],[OrderDate]]),"ddd")</f>
        <v>Thu</v>
      </c>
      <c r="Q4940" s="8" t="str">
        <f>TEXT(MONTH(Sales[[#This Row],[ShipDate]])*29,"mmm")</f>
        <v>Nov</v>
      </c>
      <c r="R4940">
        <v>485</v>
      </c>
      <c r="S4940" t="s">
        <v>1505</v>
      </c>
      <c r="T4940" t="s">
        <v>66</v>
      </c>
      <c r="U4940">
        <v>60623</v>
      </c>
      <c r="V4940" s="1">
        <v>0.6</v>
      </c>
      <c r="W4940">
        <v>-9</v>
      </c>
      <c r="X4940">
        <v>6</v>
      </c>
      <c r="Y4940">
        <v>23</v>
      </c>
      <c r="AD4940"/>
    </row>
    <row r="4941" spans="1:30" x14ac:dyDescent="0.25">
      <c r="A4941" t="s">
        <v>40</v>
      </c>
      <c r="B4941" s="2">
        <v>43362</v>
      </c>
      <c r="C4941" s="35">
        <f>YEAR(Sales[[#This Row],[ShipDate]])</f>
        <v>2018</v>
      </c>
      <c r="D4941" t="s">
        <v>36</v>
      </c>
      <c r="E4941" t="s">
        <v>18</v>
      </c>
      <c r="F4941" t="s">
        <v>59</v>
      </c>
      <c r="G4941" t="s">
        <v>25</v>
      </c>
      <c r="H4941" t="s">
        <v>88</v>
      </c>
      <c r="I4941" t="s">
        <v>93</v>
      </c>
      <c r="J4941" t="s">
        <v>13</v>
      </c>
      <c r="K4941" t="s">
        <v>816</v>
      </c>
      <c r="L4941" t="s">
        <v>92</v>
      </c>
      <c r="N4941" t="str">
        <f>IF(ISBLANK(Sales[[#This Row],[return]]),"No",Sales[[#This Row],[return]])</f>
        <v>No</v>
      </c>
      <c r="O4941" s="2">
        <v>43358</v>
      </c>
      <c r="P4941" s="8" t="str">
        <f>TEXT(DAY(Sales[[#This Row],[OrderDate]]),"ddd")</f>
        <v>Sun</v>
      </c>
      <c r="Q4941" s="8" t="str">
        <f>TEXT(MONTH(Sales[[#This Row],[ShipDate]])*29,"mmm")</f>
        <v>Sep</v>
      </c>
      <c r="R4941">
        <v>1765</v>
      </c>
      <c r="S4941" t="s">
        <v>1825</v>
      </c>
      <c r="T4941" t="s">
        <v>90</v>
      </c>
      <c r="U4941">
        <v>19140</v>
      </c>
      <c r="V4941" s="1">
        <v>0.2</v>
      </c>
      <c r="W4941">
        <v>2</v>
      </c>
      <c r="X4941">
        <v>1</v>
      </c>
      <c r="Y4941">
        <v>5</v>
      </c>
      <c r="AD4941"/>
    </row>
    <row r="4942" spans="1:30" x14ac:dyDescent="0.25">
      <c r="A4942" t="s">
        <v>10</v>
      </c>
      <c r="B4942" s="2">
        <v>43307</v>
      </c>
      <c r="C4942" s="35">
        <f>YEAR(Sales[[#This Row],[ShipDate]])</f>
        <v>2018</v>
      </c>
      <c r="D4942" t="s">
        <v>113</v>
      </c>
      <c r="E4942" t="s">
        <v>69</v>
      </c>
      <c r="F4942" t="s">
        <v>50</v>
      </c>
      <c r="G4942" t="s">
        <v>25</v>
      </c>
      <c r="H4942" t="s">
        <v>531</v>
      </c>
      <c r="I4942" t="s">
        <v>174</v>
      </c>
      <c r="J4942" t="s">
        <v>13</v>
      </c>
      <c r="K4942" t="s">
        <v>2967</v>
      </c>
      <c r="L4942" t="s">
        <v>17</v>
      </c>
      <c r="N4942" t="str">
        <f>IF(ISBLANK(Sales[[#This Row],[return]]),"No",Sales[[#This Row],[return]])</f>
        <v>No</v>
      </c>
      <c r="O4942" s="2">
        <v>43306</v>
      </c>
      <c r="P4942" s="8" t="str">
        <f>TEXT(DAY(Sales[[#This Row],[OrderDate]]),"ddd")</f>
        <v>Wed</v>
      </c>
      <c r="Q4942" s="8" t="str">
        <f>TEXT(MONTH(Sales[[#This Row],[ShipDate]])*29,"mmm")</f>
        <v>Jul</v>
      </c>
      <c r="R4942">
        <v>177</v>
      </c>
      <c r="S4942" t="s">
        <v>3267</v>
      </c>
      <c r="T4942" t="s">
        <v>15</v>
      </c>
      <c r="U4942">
        <v>22204</v>
      </c>
      <c r="V4942" s="1">
        <v>0</v>
      </c>
      <c r="W4942">
        <v>5</v>
      </c>
      <c r="X4942">
        <v>1</v>
      </c>
      <c r="Y4942">
        <v>10</v>
      </c>
      <c r="AD4942"/>
    </row>
    <row r="4943" spans="1:30" x14ac:dyDescent="0.25">
      <c r="A4943" t="s">
        <v>10</v>
      </c>
      <c r="B4943" s="2">
        <v>43423</v>
      </c>
      <c r="C4943" s="35">
        <f>YEAR(Sales[[#This Row],[ShipDate]])</f>
        <v>2018</v>
      </c>
      <c r="D4943" t="s">
        <v>36</v>
      </c>
      <c r="E4943" t="s">
        <v>69</v>
      </c>
      <c r="F4943" t="s">
        <v>43</v>
      </c>
      <c r="G4943" t="s">
        <v>11</v>
      </c>
      <c r="H4943" t="s">
        <v>722</v>
      </c>
      <c r="I4943" t="s">
        <v>63</v>
      </c>
      <c r="J4943" t="s">
        <v>13</v>
      </c>
      <c r="K4943" t="s">
        <v>854</v>
      </c>
      <c r="L4943" t="s">
        <v>30</v>
      </c>
      <c r="N4943" t="str">
        <f>IF(ISBLANK(Sales[[#This Row],[return]]),"No",Sales[[#This Row],[return]])</f>
        <v>No</v>
      </c>
      <c r="O4943" s="2">
        <v>43417</v>
      </c>
      <c r="P4943" s="8" t="str">
        <f>TEXT(DAY(Sales[[#This Row],[OrderDate]]),"ddd")</f>
        <v>Fri</v>
      </c>
      <c r="Q4943" s="8" t="str">
        <f>TEXT(MONTH(Sales[[#This Row],[ShipDate]])*29,"mmm")</f>
        <v>Nov</v>
      </c>
      <c r="R4943">
        <v>577</v>
      </c>
      <c r="S4943" t="s">
        <v>1210</v>
      </c>
      <c r="T4943" t="s">
        <v>28</v>
      </c>
      <c r="U4943">
        <v>98002</v>
      </c>
      <c r="V4943" s="1">
        <v>0</v>
      </c>
      <c r="W4943">
        <v>2</v>
      </c>
      <c r="X4943">
        <v>1</v>
      </c>
      <c r="Y4943">
        <v>4</v>
      </c>
      <c r="AD4943"/>
    </row>
    <row r="4944" spans="1:30" x14ac:dyDescent="0.25">
      <c r="A4944" t="s">
        <v>40</v>
      </c>
      <c r="B4944" s="2">
        <v>43423</v>
      </c>
      <c r="C4944" s="35">
        <f>YEAR(Sales[[#This Row],[ShipDate]])</f>
        <v>2018</v>
      </c>
      <c r="D4944" t="s">
        <v>36</v>
      </c>
      <c r="E4944" t="s">
        <v>18</v>
      </c>
      <c r="F4944" t="s">
        <v>33</v>
      </c>
      <c r="G4944" t="s">
        <v>25</v>
      </c>
      <c r="H4944" t="s">
        <v>79</v>
      </c>
      <c r="I4944" t="s">
        <v>32</v>
      </c>
      <c r="J4944" t="s">
        <v>13</v>
      </c>
      <c r="K4944" t="s">
        <v>1253</v>
      </c>
      <c r="L4944" t="s">
        <v>30</v>
      </c>
      <c r="N4944" t="str">
        <f>IF(ISBLANK(Sales[[#This Row],[return]]),"No",Sales[[#This Row],[return]])</f>
        <v>No</v>
      </c>
      <c r="O4944" s="2">
        <v>43418</v>
      </c>
      <c r="P4944" s="8" t="str">
        <f>TEXT(DAY(Sales[[#This Row],[OrderDate]]),"ddd")</f>
        <v>Sat</v>
      </c>
      <c r="Q4944" s="8" t="str">
        <f>TEXT(MONTH(Sales[[#This Row],[ShipDate]])*29,"mmm")</f>
        <v>Nov</v>
      </c>
      <c r="R4944">
        <v>231</v>
      </c>
      <c r="S4944" t="s">
        <v>1762</v>
      </c>
      <c r="T4944" t="s">
        <v>28</v>
      </c>
      <c r="U4944">
        <v>94110</v>
      </c>
      <c r="V4944" s="1">
        <v>0</v>
      </c>
      <c r="W4944">
        <v>3</v>
      </c>
      <c r="X4944">
        <v>2</v>
      </c>
      <c r="Y4944">
        <v>7</v>
      </c>
      <c r="AD4944"/>
    </row>
    <row r="4945" spans="1:30" x14ac:dyDescent="0.25">
      <c r="A4945" t="s">
        <v>24</v>
      </c>
      <c r="B4945" s="2">
        <v>43446</v>
      </c>
      <c r="C4945" s="35">
        <f>YEAR(Sales[[#This Row],[ShipDate]])</f>
        <v>2018</v>
      </c>
      <c r="D4945" t="s">
        <v>113</v>
      </c>
      <c r="E4945" t="s">
        <v>31</v>
      </c>
      <c r="F4945" t="s">
        <v>50</v>
      </c>
      <c r="G4945" t="s">
        <v>25</v>
      </c>
      <c r="H4945" t="s">
        <v>2045</v>
      </c>
      <c r="I4945" t="s">
        <v>32</v>
      </c>
      <c r="J4945" t="s">
        <v>13</v>
      </c>
      <c r="K4945" t="s">
        <v>314</v>
      </c>
      <c r="L4945" t="s">
        <v>30</v>
      </c>
      <c r="N4945" t="str">
        <f>IF(ISBLANK(Sales[[#This Row],[return]]),"No",Sales[[#This Row],[return]])</f>
        <v>No</v>
      </c>
      <c r="O4945" s="2">
        <v>43443</v>
      </c>
      <c r="P4945" s="8" t="str">
        <f>TEXT(DAY(Sales[[#This Row],[OrderDate]]),"ddd")</f>
        <v>Mon</v>
      </c>
      <c r="Q4945" s="8" t="str">
        <f>TEXT(MONTH(Sales[[#This Row],[ShipDate]])*29,"mmm")</f>
        <v>Dec</v>
      </c>
      <c r="R4945">
        <v>1639</v>
      </c>
      <c r="S4945" t="s">
        <v>3256</v>
      </c>
      <c r="T4945" t="s">
        <v>28</v>
      </c>
      <c r="U4945">
        <v>95207</v>
      </c>
      <c r="V4945" s="1">
        <v>0.2</v>
      </c>
      <c r="W4945">
        <v>99</v>
      </c>
      <c r="X4945">
        <v>8</v>
      </c>
      <c r="Y4945">
        <v>274</v>
      </c>
      <c r="AD4945"/>
    </row>
    <row r="4946" spans="1:30" x14ac:dyDescent="0.25">
      <c r="A4946" t="s">
        <v>40</v>
      </c>
      <c r="B4946" s="2">
        <v>43260</v>
      </c>
      <c r="C4946" s="35">
        <f>YEAR(Sales[[#This Row],[ShipDate]])</f>
        <v>2018</v>
      </c>
      <c r="D4946" t="s">
        <v>36</v>
      </c>
      <c r="E4946" t="s">
        <v>31</v>
      </c>
      <c r="F4946" t="s">
        <v>290</v>
      </c>
      <c r="G4946" t="s">
        <v>25</v>
      </c>
      <c r="H4946" t="s">
        <v>60</v>
      </c>
      <c r="I4946" t="s">
        <v>63</v>
      </c>
      <c r="J4946" t="s">
        <v>13</v>
      </c>
      <c r="K4946" t="s">
        <v>182</v>
      </c>
      <c r="L4946" t="s">
        <v>30</v>
      </c>
      <c r="N4946" t="str">
        <f>IF(ISBLANK(Sales[[#This Row],[return]]),"No",Sales[[#This Row],[return]])</f>
        <v>No</v>
      </c>
      <c r="O4946" s="2">
        <v>43256</v>
      </c>
      <c r="P4946" s="8" t="str">
        <f>TEXT(DAY(Sales[[#This Row],[OrderDate]]),"ddd")</f>
        <v>Thu</v>
      </c>
      <c r="Q4946" s="8" t="str">
        <f>TEXT(MONTH(Sales[[#This Row],[ShipDate]])*29,"mmm")</f>
        <v>Jun</v>
      </c>
      <c r="R4946">
        <v>73</v>
      </c>
      <c r="S4946" t="s">
        <v>1808</v>
      </c>
      <c r="T4946" t="s">
        <v>28</v>
      </c>
      <c r="U4946">
        <v>98105</v>
      </c>
      <c r="V4946" s="1">
        <v>0</v>
      </c>
      <c r="W4946">
        <v>16</v>
      </c>
      <c r="X4946">
        <v>6</v>
      </c>
      <c r="Y4946">
        <v>61</v>
      </c>
      <c r="AD4946"/>
    </row>
    <row r="4947" spans="1:30" x14ac:dyDescent="0.25">
      <c r="A4947" t="s">
        <v>24</v>
      </c>
      <c r="B4947" s="2">
        <v>43388</v>
      </c>
      <c r="C4947" s="35">
        <f>YEAR(Sales[[#This Row],[ShipDate]])</f>
        <v>2018</v>
      </c>
      <c r="D4947" t="s">
        <v>36</v>
      </c>
      <c r="E4947" t="s">
        <v>69</v>
      </c>
      <c r="F4947" t="s">
        <v>33</v>
      </c>
      <c r="G4947" t="s">
        <v>25</v>
      </c>
      <c r="H4947" t="s">
        <v>336</v>
      </c>
      <c r="I4947" t="s">
        <v>70</v>
      </c>
      <c r="J4947" t="s">
        <v>13</v>
      </c>
      <c r="K4947" t="s">
        <v>2897</v>
      </c>
      <c r="L4947" t="s">
        <v>68</v>
      </c>
      <c r="N4947" t="str">
        <f>IF(ISBLANK(Sales[[#This Row],[return]]),"No",Sales[[#This Row],[return]])</f>
        <v>No</v>
      </c>
      <c r="O4947" s="2">
        <v>43381</v>
      </c>
      <c r="P4947" s="8" t="str">
        <f>TEXT(DAY(Sales[[#This Row],[OrderDate]]),"ddd")</f>
        <v>Sun</v>
      </c>
      <c r="Q4947" s="8" t="str">
        <f>TEXT(MONTH(Sales[[#This Row],[ShipDate]])*29,"mmm")</f>
        <v>Oct</v>
      </c>
      <c r="R4947">
        <v>210</v>
      </c>
      <c r="S4947" t="s">
        <v>1824</v>
      </c>
      <c r="T4947" t="s">
        <v>66</v>
      </c>
      <c r="U4947">
        <v>78207</v>
      </c>
      <c r="V4947" s="1">
        <v>0.2</v>
      </c>
      <c r="W4947">
        <v>20</v>
      </c>
      <c r="X4947">
        <v>6</v>
      </c>
      <c r="Y4947">
        <v>60</v>
      </c>
      <c r="AD4947"/>
    </row>
    <row r="4948" spans="1:30" x14ac:dyDescent="0.25">
      <c r="A4948" t="s">
        <v>40</v>
      </c>
      <c r="B4948" s="2">
        <v>43441</v>
      </c>
      <c r="C4948" s="35">
        <f>YEAR(Sales[[#This Row],[ShipDate]])</f>
        <v>2018</v>
      </c>
      <c r="D4948" t="s">
        <v>36</v>
      </c>
      <c r="E4948" t="s">
        <v>18</v>
      </c>
      <c r="F4948" t="s">
        <v>21</v>
      </c>
      <c r="G4948" t="s">
        <v>11</v>
      </c>
      <c r="H4948" t="s">
        <v>1601</v>
      </c>
      <c r="I4948" t="s">
        <v>32</v>
      </c>
      <c r="J4948" t="s">
        <v>13</v>
      </c>
      <c r="K4948" t="s">
        <v>1514</v>
      </c>
      <c r="L4948" t="s">
        <v>30</v>
      </c>
      <c r="N4948" t="str">
        <f>IF(ISBLANK(Sales[[#This Row],[return]]),"No",Sales[[#This Row],[return]])</f>
        <v>No</v>
      </c>
      <c r="O4948" s="2">
        <v>43437</v>
      </c>
      <c r="P4948" s="8" t="str">
        <f>TEXT(DAY(Sales[[#This Row],[OrderDate]]),"ddd")</f>
        <v>Tue</v>
      </c>
      <c r="Q4948" s="8" t="str">
        <f>TEXT(MONTH(Sales[[#This Row],[ShipDate]])*29,"mmm")</f>
        <v>Dec</v>
      </c>
      <c r="R4948">
        <v>1228</v>
      </c>
      <c r="S4948" t="s">
        <v>3103</v>
      </c>
      <c r="T4948" t="s">
        <v>28</v>
      </c>
      <c r="U4948">
        <v>95037</v>
      </c>
      <c r="V4948" s="1">
        <v>0.15</v>
      </c>
      <c r="W4948">
        <v>-12</v>
      </c>
      <c r="X4948">
        <v>2</v>
      </c>
      <c r="Y4948">
        <v>206</v>
      </c>
      <c r="AD4948"/>
    </row>
    <row r="4949" spans="1:30" x14ac:dyDescent="0.25">
      <c r="A4949" t="s">
        <v>40</v>
      </c>
      <c r="B4949" s="2">
        <v>43441</v>
      </c>
      <c r="C4949" s="35">
        <f>YEAR(Sales[[#This Row],[ShipDate]])</f>
        <v>2018</v>
      </c>
      <c r="D4949" t="s">
        <v>36</v>
      </c>
      <c r="E4949" t="s">
        <v>18</v>
      </c>
      <c r="F4949" t="s">
        <v>38</v>
      </c>
      <c r="G4949" t="s">
        <v>11</v>
      </c>
      <c r="H4949" t="s">
        <v>1601</v>
      </c>
      <c r="I4949" t="s">
        <v>32</v>
      </c>
      <c r="J4949" t="s">
        <v>13</v>
      </c>
      <c r="K4949" t="s">
        <v>1514</v>
      </c>
      <c r="L4949" t="s">
        <v>30</v>
      </c>
      <c r="N4949" t="str">
        <f>IF(ISBLANK(Sales[[#This Row],[return]]),"No",Sales[[#This Row],[return]])</f>
        <v>No</v>
      </c>
      <c r="O4949" s="2">
        <v>43437</v>
      </c>
      <c r="P4949" s="8" t="str">
        <f>TEXT(DAY(Sales[[#This Row],[OrderDate]]),"ddd")</f>
        <v>Tue</v>
      </c>
      <c r="Q4949" s="8" t="str">
        <f>TEXT(MONTH(Sales[[#This Row],[ShipDate]])*29,"mmm")</f>
        <v>Dec</v>
      </c>
      <c r="R4949">
        <v>823</v>
      </c>
      <c r="S4949" t="s">
        <v>1443</v>
      </c>
      <c r="T4949" t="s">
        <v>28</v>
      </c>
      <c r="U4949">
        <v>95037</v>
      </c>
      <c r="V4949" s="1">
        <v>0.2</v>
      </c>
      <c r="W4949">
        <v>7</v>
      </c>
      <c r="X4949">
        <v>3</v>
      </c>
      <c r="Y4949">
        <v>269</v>
      </c>
      <c r="AD4949"/>
    </row>
    <row r="4950" spans="1:30" x14ac:dyDescent="0.25">
      <c r="A4950" t="s">
        <v>40</v>
      </c>
      <c r="B4950" s="2">
        <v>43441</v>
      </c>
      <c r="C4950" s="35">
        <f>YEAR(Sales[[#This Row],[ShipDate]])</f>
        <v>2018</v>
      </c>
      <c r="D4950" t="s">
        <v>36</v>
      </c>
      <c r="E4950" t="s">
        <v>18</v>
      </c>
      <c r="F4950" t="s">
        <v>39</v>
      </c>
      <c r="G4950" t="s">
        <v>25</v>
      </c>
      <c r="H4950" t="s">
        <v>1601</v>
      </c>
      <c r="I4950" t="s">
        <v>32</v>
      </c>
      <c r="J4950" t="s">
        <v>13</v>
      </c>
      <c r="K4950" t="s">
        <v>1514</v>
      </c>
      <c r="L4950" t="s">
        <v>30</v>
      </c>
      <c r="N4950" t="str">
        <f>IF(ISBLANK(Sales[[#This Row],[return]]),"No",Sales[[#This Row],[return]])</f>
        <v>No</v>
      </c>
      <c r="O4950" s="2">
        <v>43437</v>
      </c>
      <c r="P4950" s="8" t="str">
        <f>TEXT(DAY(Sales[[#This Row],[OrderDate]]),"ddd")</f>
        <v>Tue</v>
      </c>
      <c r="Q4950" s="8" t="str">
        <f>TEXT(MONTH(Sales[[#This Row],[ShipDate]])*29,"mmm")</f>
        <v>Dec</v>
      </c>
      <c r="R4950">
        <v>54</v>
      </c>
      <c r="S4950" t="s">
        <v>1997</v>
      </c>
      <c r="T4950" t="s">
        <v>28</v>
      </c>
      <c r="U4950">
        <v>95037</v>
      </c>
      <c r="V4950" s="1">
        <v>0</v>
      </c>
      <c r="W4950">
        <v>7</v>
      </c>
      <c r="X4950">
        <v>3</v>
      </c>
      <c r="Y4950">
        <v>49</v>
      </c>
      <c r="AD4950"/>
    </row>
    <row r="4951" spans="1:30" x14ac:dyDescent="0.25">
      <c r="A4951" t="s">
        <v>40</v>
      </c>
      <c r="B4951" s="2">
        <v>43441</v>
      </c>
      <c r="C4951" s="35">
        <f>YEAR(Sales[[#This Row],[ShipDate]])</f>
        <v>2018</v>
      </c>
      <c r="D4951" t="s">
        <v>36</v>
      </c>
      <c r="E4951" t="s">
        <v>18</v>
      </c>
      <c r="F4951" t="s">
        <v>45</v>
      </c>
      <c r="G4951" t="s">
        <v>25</v>
      </c>
      <c r="H4951" t="s">
        <v>1601</v>
      </c>
      <c r="I4951" t="s">
        <v>32</v>
      </c>
      <c r="J4951" t="s">
        <v>13</v>
      </c>
      <c r="K4951" t="s">
        <v>1514</v>
      </c>
      <c r="L4951" t="s">
        <v>30</v>
      </c>
      <c r="N4951" t="str">
        <f>IF(ISBLANK(Sales[[#This Row],[return]]),"No",Sales[[#This Row],[return]])</f>
        <v>No</v>
      </c>
      <c r="O4951" s="2">
        <v>43437</v>
      </c>
      <c r="P4951" s="8" t="str">
        <f>TEXT(DAY(Sales[[#This Row],[OrderDate]]),"ddd")</f>
        <v>Tue</v>
      </c>
      <c r="Q4951" s="8" t="str">
        <f>TEXT(MONTH(Sales[[#This Row],[ShipDate]])*29,"mmm")</f>
        <v>Dec</v>
      </c>
      <c r="R4951">
        <v>1360</v>
      </c>
      <c r="S4951" t="s">
        <v>799</v>
      </c>
      <c r="T4951" t="s">
        <v>28</v>
      </c>
      <c r="U4951">
        <v>95037</v>
      </c>
      <c r="V4951" s="1">
        <v>0</v>
      </c>
      <c r="W4951">
        <v>6</v>
      </c>
      <c r="X4951">
        <v>8</v>
      </c>
      <c r="Y4951">
        <v>22</v>
      </c>
      <c r="AD4951"/>
    </row>
    <row r="4952" spans="1:30" x14ac:dyDescent="0.25">
      <c r="A4952" t="s">
        <v>10</v>
      </c>
      <c r="B4952" s="2">
        <v>43350</v>
      </c>
      <c r="C4952" s="35">
        <f>YEAR(Sales[[#This Row],[ShipDate]])</f>
        <v>2018</v>
      </c>
      <c r="D4952" t="s">
        <v>19</v>
      </c>
      <c r="E4952" t="s">
        <v>18</v>
      </c>
      <c r="F4952" t="s">
        <v>52</v>
      </c>
      <c r="G4952" t="s">
        <v>25</v>
      </c>
      <c r="H4952" t="s">
        <v>1204</v>
      </c>
      <c r="I4952" t="s">
        <v>180</v>
      </c>
      <c r="J4952" t="s">
        <v>13</v>
      </c>
      <c r="K4952" t="s">
        <v>459</v>
      </c>
      <c r="L4952" t="s">
        <v>17</v>
      </c>
      <c r="N4952" t="str">
        <f>IF(ISBLANK(Sales[[#This Row],[return]]),"No",Sales[[#This Row],[return]])</f>
        <v>No</v>
      </c>
      <c r="O4952" s="2">
        <v>43347</v>
      </c>
      <c r="P4952" s="8" t="str">
        <f>TEXT(DAY(Sales[[#This Row],[OrderDate]]),"ddd")</f>
        <v>Wed</v>
      </c>
      <c r="Q4952" s="8" t="str">
        <f>TEXT(MONTH(Sales[[#This Row],[ShipDate]])*29,"mmm")</f>
        <v>Sep</v>
      </c>
      <c r="R4952">
        <v>286</v>
      </c>
      <c r="S4952" t="s">
        <v>2023</v>
      </c>
      <c r="T4952" t="s">
        <v>15</v>
      </c>
      <c r="U4952">
        <v>37918</v>
      </c>
      <c r="V4952" s="1">
        <v>0.2</v>
      </c>
      <c r="W4952">
        <v>9</v>
      </c>
      <c r="X4952">
        <v>2</v>
      </c>
      <c r="Y4952">
        <v>87</v>
      </c>
      <c r="AD4952"/>
    </row>
    <row r="4953" spans="1:30" x14ac:dyDescent="0.25">
      <c r="A4953" t="s">
        <v>10</v>
      </c>
      <c r="B4953" s="2">
        <v>43350</v>
      </c>
      <c r="C4953" s="35">
        <f>YEAR(Sales[[#This Row],[ShipDate]])</f>
        <v>2018</v>
      </c>
      <c r="D4953" t="s">
        <v>19</v>
      </c>
      <c r="E4953" t="s">
        <v>18</v>
      </c>
      <c r="F4953" t="s">
        <v>45</v>
      </c>
      <c r="G4953" t="s">
        <v>25</v>
      </c>
      <c r="H4953" t="s">
        <v>1204</v>
      </c>
      <c r="I4953" t="s">
        <v>180</v>
      </c>
      <c r="J4953" t="s">
        <v>13</v>
      </c>
      <c r="K4953" t="s">
        <v>459</v>
      </c>
      <c r="L4953" t="s">
        <v>17</v>
      </c>
      <c r="N4953" t="str">
        <f>IF(ISBLANK(Sales[[#This Row],[return]]),"No",Sales[[#This Row],[return]])</f>
        <v>No</v>
      </c>
      <c r="O4953" s="2">
        <v>43347</v>
      </c>
      <c r="P4953" s="8" t="str">
        <f>TEXT(DAY(Sales[[#This Row],[OrderDate]]),"ddd")</f>
        <v>Wed</v>
      </c>
      <c r="Q4953" s="8" t="str">
        <f>TEXT(MONTH(Sales[[#This Row],[ShipDate]])*29,"mmm")</f>
        <v>Sep</v>
      </c>
      <c r="R4953">
        <v>1319</v>
      </c>
      <c r="S4953" t="s">
        <v>1860</v>
      </c>
      <c r="T4953" t="s">
        <v>15</v>
      </c>
      <c r="U4953">
        <v>37918</v>
      </c>
      <c r="V4953" s="1">
        <v>0.2</v>
      </c>
      <c r="W4953">
        <v>8</v>
      </c>
      <c r="X4953">
        <v>2</v>
      </c>
      <c r="Y4953">
        <v>32</v>
      </c>
      <c r="AD4953"/>
    </row>
    <row r="4954" spans="1:30" x14ac:dyDescent="0.25">
      <c r="A4954" t="s">
        <v>10</v>
      </c>
      <c r="B4954" s="2">
        <v>43350</v>
      </c>
      <c r="C4954" s="35">
        <f>YEAR(Sales[[#This Row],[ShipDate]])</f>
        <v>2018</v>
      </c>
      <c r="D4954" t="s">
        <v>19</v>
      </c>
      <c r="E4954" t="s">
        <v>18</v>
      </c>
      <c r="F4954" t="s">
        <v>59</v>
      </c>
      <c r="G4954" t="s">
        <v>25</v>
      </c>
      <c r="H4954" t="s">
        <v>1204</v>
      </c>
      <c r="I4954" t="s">
        <v>180</v>
      </c>
      <c r="J4954" t="s">
        <v>13</v>
      </c>
      <c r="K4954" t="s">
        <v>459</v>
      </c>
      <c r="L4954" t="s">
        <v>17</v>
      </c>
      <c r="N4954" t="str">
        <f>IF(ISBLANK(Sales[[#This Row],[return]]),"No",Sales[[#This Row],[return]])</f>
        <v>No</v>
      </c>
      <c r="O4954" s="2">
        <v>43347</v>
      </c>
      <c r="P4954" s="8" t="str">
        <f>TEXT(DAY(Sales[[#This Row],[OrderDate]]),"ddd")</f>
        <v>Wed</v>
      </c>
      <c r="Q4954" s="8" t="str">
        <f>TEXT(MONTH(Sales[[#This Row],[ShipDate]])*29,"mmm")</f>
        <v>Sep</v>
      </c>
      <c r="R4954">
        <v>1365</v>
      </c>
      <c r="S4954" t="s">
        <v>3236</v>
      </c>
      <c r="T4954" t="s">
        <v>15</v>
      </c>
      <c r="U4954">
        <v>37918</v>
      </c>
      <c r="V4954" s="1">
        <v>0.2</v>
      </c>
      <c r="W4954">
        <v>4</v>
      </c>
      <c r="X4954">
        <v>3</v>
      </c>
      <c r="Y4954">
        <v>12</v>
      </c>
      <c r="AD4954"/>
    </row>
    <row r="4955" spans="1:30" x14ac:dyDescent="0.25">
      <c r="A4955" t="s">
        <v>40</v>
      </c>
      <c r="B4955" s="2">
        <v>43363</v>
      </c>
      <c r="C4955" s="35">
        <f>YEAR(Sales[[#This Row],[ShipDate]])</f>
        <v>2018</v>
      </c>
      <c r="D4955" t="s">
        <v>36</v>
      </c>
      <c r="E4955" t="s">
        <v>31</v>
      </c>
      <c r="F4955" t="s">
        <v>50</v>
      </c>
      <c r="G4955" t="s">
        <v>25</v>
      </c>
      <c r="H4955" t="s">
        <v>146</v>
      </c>
      <c r="I4955" t="s">
        <v>149</v>
      </c>
      <c r="J4955" t="s">
        <v>13</v>
      </c>
      <c r="K4955" t="s">
        <v>2594</v>
      </c>
      <c r="L4955" t="s">
        <v>92</v>
      </c>
      <c r="N4955" t="str">
        <f>IF(ISBLANK(Sales[[#This Row],[return]]),"No",Sales[[#This Row],[return]])</f>
        <v>No</v>
      </c>
      <c r="O4955" s="2">
        <v>43358</v>
      </c>
      <c r="P4955" s="8" t="str">
        <f>TEXT(DAY(Sales[[#This Row],[OrderDate]]),"ddd")</f>
        <v>Sun</v>
      </c>
      <c r="Q4955" s="8" t="str">
        <f>TEXT(MONTH(Sales[[#This Row],[ShipDate]])*29,"mmm")</f>
        <v>Sep</v>
      </c>
      <c r="R4955">
        <v>682</v>
      </c>
      <c r="S4955" t="s">
        <v>260</v>
      </c>
      <c r="T4955" t="s">
        <v>90</v>
      </c>
      <c r="U4955">
        <v>10011</v>
      </c>
      <c r="V4955" s="1">
        <v>0.2</v>
      </c>
      <c r="W4955">
        <v>295</v>
      </c>
      <c r="X4955">
        <v>2</v>
      </c>
      <c r="Y4955">
        <v>842</v>
      </c>
      <c r="AD4955"/>
    </row>
    <row r="4956" spans="1:30" x14ac:dyDescent="0.25">
      <c r="A4956" t="s">
        <v>40</v>
      </c>
      <c r="B4956" s="2">
        <v>43196</v>
      </c>
      <c r="C4956" s="35">
        <f>YEAR(Sales[[#This Row],[ShipDate]])</f>
        <v>2018</v>
      </c>
      <c r="D4956" t="s">
        <v>36</v>
      </c>
      <c r="E4956" t="s">
        <v>18</v>
      </c>
      <c r="F4956" t="s">
        <v>45</v>
      </c>
      <c r="G4956" t="s">
        <v>25</v>
      </c>
      <c r="H4956" t="s">
        <v>146</v>
      </c>
      <c r="I4956" t="s">
        <v>149</v>
      </c>
      <c r="J4956" t="s">
        <v>13</v>
      </c>
      <c r="K4956" t="s">
        <v>1486</v>
      </c>
      <c r="L4956" t="s">
        <v>92</v>
      </c>
      <c r="N4956" t="str">
        <f>IF(ISBLANK(Sales[[#This Row],[return]]),"No",Sales[[#This Row],[return]])</f>
        <v>No</v>
      </c>
      <c r="O4956" s="2">
        <v>43191</v>
      </c>
      <c r="P4956" s="8" t="str">
        <f>TEXT(DAY(Sales[[#This Row],[OrderDate]]),"ddd")</f>
        <v>Sun</v>
      </c>
      <c r="Q4956" s="8" t="str">
        <f>TEXT(MONTH(Sales[[#This Row],[ShipDate]])*29,"mmm")</f>
        <v>Apr</v>
      </c>
      <c r="R4956">
        <v>350</v>
      </c>
      <c r="S4956" t="s">
        <v>2197</v>
      </c>
      <c r="T4956" t="s">
        <v>90</v>
      </c>
      <c r="U4956">
        <v>10024</v>
      </c>
      <c r="V4956" s="1">
        <v>0</v>
      </c>
      <c r="W4956">
        <v>23</v>
      </c>
      <c r="X4956">
        <v>4</v>
      </c>
      <c r="Y4956">
        <v>88</v>
      </c>
      <c r="AD4956"/>
    </row>
    <row r="4957" spans="1:30" x14ac:dyDescent="0.25">
      <c r="A4957" t="s">
        <v>40</v>
      </c>
      <c r="B4957" s="2">
        <v>43458</v>
      </c>
      <c r="C4957" s="35">
        <f>YEAR(Sales[[#This Row],[ShipDate]])</f>
        <v>2018</v>
      </c>
      <c r="D4957" t="s">
        <v>19</v>
      </c>
      <c r="E4957" t="s">
        <v>69</v>
      </c>
      <c r="F4957" t="s">
        <v>50</v>
      </c>
      <c r="G4957" t="s">
        <v>25</v>
      </c>
      <c r="H4957" t="s">
        <v>60</v>
      </c>
      <c r="I4957" t="s">
        <v>63</v>
      </c>
      <c r="J4957" t="s">
        <v>13</v>
      </c>
      <c r="K4957" t="s">
        <v>2907</v>
      </c>
      <c r="L4957" t="s">
        <v>30</v>
      </c>
      <c r="N4957" t="str">
        <f>IF(ISBLANK(Sales[[#This Row],[return]]),"No",Sales[[#This Row],[return]])</f>
        <v>No</v>
      </c>
      <c r="O4957" s="2">
        <v>43456</v>
      </c>
      <c r="P4957" s="8" t="str">
        <f>TEXT(DAY(Sales[[#This Row],[OrderDate]]),"ddd")</f>
        <v>Sun</v>
      </c>
      <c r="Q4957" s="8" t="str">
        <f>TEXT(MONTH(Sales[[#This Row],[ShipDate]])*29,"mmm")</f>
        <v>Dec</v>
      </c>
      <c r="R4957">
        <v>1646</v>
      </c>
      <c r="S4957" t="s">
        <v>335</v>
      </c>
      <c r="T4957" t="s">
        <v>28</v>
      </c>
      <c r="U4957">
        <v>98115</v>
      </c>
      <c r="V4957" s="1">
        <v>0.2</v>
      </c>
      <c r="W4957">
        <v>19</v>
      </c>
      <c r="X4957">
        <v>4</v>
      </c>
      <c r="Y4957">
        <v>55</v>
      </c>
      <c r="AD4957"/>
    </row>
    <row r="4958" spans="1:30" x14ac:dyDescent="0.25">
      <c r="A4958" t="s">
        <v>40</v>
      </c>
      <c r="B4958" s="2">
        <v>43458</v>
      </c>
      <c r="C4958" s="35">
        <f>YEAR(Sales[[#This Row],[ShipDate]])</f>
        <v>2018</v>
      </c>
      <c r="D4958" t="s">
        <v>19</v>
      </c>
      <c r="E4958" t="s">
        <v>69</v>
      </c>
      <c r="F4958" t="s">
        <v>340</v>
      </c>
      <c r="G4958" t="s">
        <v>46</v>
      </c>
      <c r="H4958" t="s">
        <v>60</v>
      </c>
      <c r="I4958" t="s">
        <v>63</v>
      </c>
      <c r="J4958" t="s">
        <v>13</v>
      </c>
      <c r="K4958" t="s">
        <v>2907</v>
      </c>
      <c r="L4958" t="s">
        <v>30</v>
      </c>
      <c r="N4958" t="str">
        <f>IF(ISBLANK(Sales[[#This Row],[return]]),"No",Sales[[#This Row],[return]])</f>
        <v>No</v>
      </c>
      <c r="O4958" s="2">
        <v>43456</v>
      </c>
      <c r="P4958" s="8" t="str">
        <f>TEXT(DAY(Sales[[#This Row],[OrderDate]]),"ddd")</f>
        <v>Sun</v>
      </c>
      <c r="Q4958" s="8" t="str">
        <f>TEXT(MONTH(Sales[[#This Row],[ShipDate]])*29,"mmm")</f>
        <v>Dec</v>
      </c>
      <c r="R4958">
        <v>1565</v>
      </c>
      <c r="S4958" t="s">
        <v>2542</v>
      </c>
      <c r="T4958" t="s">
        <v>28</v>
      </c>
      <c r="U4958">
        <v>98115</v>
      </c>
      <c r="V4958" s="1">
        <v>0.2</v>
      </c>
      <c r="W4958">
        <v>4</v>
      </c>
      <c r="X4958">
        <v>1</v>
      </c>
      <c r="Y4958">
        <v>12</v>
      </c>
      <c r="AD4958"/>
    </row>
    <row r="4959" spans="1:30" x14ac:dyDescent="0.25">
      <c r="A4959" t="s">
        <v>40</v>
      </c>
      <c r="B4959" s="2">
        <v>43276</v>
      </c>
      <c r="C4959" s="35">
        <f>YEAR(Sales[[#This Row],[ShipDate]])</f>
        <v>2018</v>
      </c>
      <c r="D4959" t="s">
        <v>36</v>
      </c>
      <c r="E4959" t="s">
        <v>31</v>
      </c>
      <c r="F4959" t="s">
        <v>43</v>
      </c>
      <c r="G4959" t="s">
        <v>11</v>
      </c>
      <c r="H4959" t="s">
        <v>1091</v>
      </c>
      <c r="I4959" t="s">
        <v>324</v>
      </c>
      <c r="J4959" t="s">
        <v>13</v>
      </c>
      <c r="K4959" t="s">
        <v>2618</v>
      </c>
      <c r="L4959" t="s">
        <v>68</v>
      </c>
      <c r="N4959" t="str">
        <f>IF(ISBLANK(Sales[[#This Row],[return]]),"No",Sales[[#This Row],[return]])</f>
        <v>No</v>
      </c>
      <c r="O4959" s="2">
        <v>43271</v>
      </c>
      <c r="P4959" s="8" t="str">
        <f>TEXT(DAY(Sales[[#This Row],[OrderDate]]),"ddd")</f>
        <v>Fri</v>
      </c>
      <c r="Q4959" s="8" t="str">
        <f>TEXT(MONTH(Sales[[#This Row],[ShipDate]])*29,"mmm")</f>
        <v>Jun</v>
      </c>
      <c r="R4959">
        <v>617</v>
      </c>
      <c r="S4959" t="s">
        <v>3191</v>
      </c>
      <c r="T4959" t="s">
        <v>66</v>
      </c>
      <c r="U4959">
        <v>73120</v>
      </c>
      <c r="V4959" s="1">
        <v>0</v>
      </c>
      <c r="W4959">
        <v>24</v>
      </c>
      <c r="X4959">
        <v>3</v>
      </c>
      <c r="Y4959">
        <v>58</v>
      </c>
      <c r="AD4959"/>
    </row>
    <row r="4960" spans="1:30" x14ac:dyDescent="0.25">
      <c r="A4960" t="s">
        <v>40</v>
      </c>
      <c r="B4960" s="2">
        <v>43276</v>
      </c>
      <c r="C4960" s="35">
        <f>YEAR(Sales[[#This Row],[ShipDate]])</f>
        <v>2018</v>
      </c>
      <c r="D4960" t="s">
        <v>36</v>
      </c>
      <c r="E4960" t="s">
        <v>31</v>
      </c>
      <c r="F4960" t="s">
        <v>99</v>
      </c>
      <c r="G4960" t="s">
        <v>46</v>
      </c>
      <c r="H4960" t="s">
        <v>1091</v>
      </c>
      <c r="I4960" t="s">
        <v>324</v>
      </c>
      <c r="J4960" t="s">
        <v>13</v>
      </c>
      <c r="K4960" t="s">
        <v>2618</v>
      </c>
      <c r="L4960" t="s">
        <v>68</v>
      </c>
      <c r="N4960" t="str">
        <f>IF(ISBLANK(Sales[[#This Row],[return]]),"No",Sales[[#This Row],[return]])</f>
        <v>No</v>
      </c>
      <c r="O4960" s="2">
        <v>43271</v>
      </c>
      <c r="P4960" s="8" t="str">
        <f>TEXT(DAY(Sales[[#This Row],[OrderDate]]),"ddd")</f>
        <v>Fri</v>
      </c>
      <c r="Q4960" s="8" t="str">
        <f>TEXT(MONTH(Sales[[#This Row],[ShipDate]])*29,"mmm")</f>
        <v>Jun</v>
      </c>
      <c r="R4960">
        <v>914</v>
      </c>
      <c r="S4960" t="s">
        <v>2552</v>
      </c>
      <c r="T4960" t="s">
        <v>66</v>
      </c>
      <c r="U4960">
        <v>73120</v>
      </c>
      <c r="V4960" s="1">
        <v>0</v>
      </c>
      <c r="W4960">
        <v>1</v>
      </c>
      <c r="X4960">
        <v>1</v>
      </c>
      <c r="Y4960">
        <v>7</v>
      </c>
      <c r="AD4960"/>
    </row>
    <row r="4961" spans="1:30" x14ac:dyDescent="0.25">
      <c r="A4961" t="s">
        <v>24</v>
      </c>
      <c r="B4961" s="2">
        <v>43371</v>
      </c>
      <c r="C4961" s="35">
        <f>YEAR(Sales[[#This Row],[ShipDate]])</f>
        <v>2018</v>
      </c>
      <c r="D4961" t="s">
        <v>19</v>
      </c>
      <c r="E4961" t="s">
        <v>18</v>
      </c>
      <c r="F4961" t="s">
        <v>23</v>
      </c>
      <c r="G4961" t="s">
        <v>11</v>
      </c>
      <c r="H4961" t="s">
        <v>249</v>
      </c>
      <c r="I4961" t="s">
        <v>598</v>
      </c>
      <c r="J4961" t="s">
        <v>13</v>
      </c>
      <c r="K4961" t="s">
        <v>623</v>
      </c>
      <c r="L4961" t="s">
        <v>17</v>
      </c>
      <c r="N4961" t="str">
        <f>IF(ISBLANK(Sales[[#This Row],[return]]),"No",Sales[[#This Row],[return]])</f>
        <v>No</v>
      </c>
      <c r="O4961" s="2">
        <v>43366</v>
      </c>
      <c r="P4961" s="8" t="str">
        <f>TEXT(DAY(Sales[[#This Row],[OrderDate]]),"ddd")</f>
        <v>Mon</v>
      </c>
      <c r="Q4961" s="8" t="str">
        <f>TEXT(MONTH(Sales[[#This Row],[ShipDate]])*29,"mmm")</f>
        <v>Sep</v>
      </c>
      <c r="R4961">
        <v>841</v>
      </c>
      <c r="S4961" t="s">
        <v>3113</v>
      </c>
      <c r="T4961" t="s">
        <v>15</v>
      </c>
      <c r="U4961">
        <v>31907</v>
      </c>
      <c r="V4961" s="1">
        <v>0</v>
      </c>
      <c r="W4961">
        <v>81</v>
      </c>
      <c r="X4961">
        <v>3</v>
      </c>
      <c r="Y4961">
        <v>369</v>
      </c>
      <c r="AD4961"/>
    </row>
    <row r="4962" spans="1:30" x14ac:dyDescent="0.25">
      <c r="A4962" t="s">
        <v>24</v>
      </c>
      <c r="B4962" s="2">
        <v>43371</v>
      </c>
      <c r="C4962" s="35">
        <f>YEAR(Sales[[#This Row],[ShipDate]])</f>
        <v>2018</v>
      </c>
      <c r="D4962" t="s">
        <v>19</v>
      </c>
      <c r="E4962" t="s">
        <v>18</v>
      </c>
      <c r="F4962" t="s">
        <v>39</v>
      </c>
      <c r="G4962" t="s">
        <v>25</v>
      </c>
      <c r="H4962" t="s">
        <v>249</v>
      </c>
      <c r="I4962" t="s">
        <v>598</v>
      </c>
      <c r="J4962" t="s">
        <v>13</v>
      </c>
      <c r="K4962" t="s">
        <v>623</v>
      </c>
      <c r="L4962" t="s">
        <v>17</v>
      </c>
      <c r="N4962" t="str">
        <f>IF(ISBLANK(Sales[[#This Row],[return]]),"No",Sales[[#This Row],[return]])</f>
        <v>No</v>
      </c>
      <c r="O4962" s="2">
        <v>43366</v>
      </c>
      <c r="P4962" s="8" t="str">
        <f>TEXT(DAY(Sales[[#This Row],[OrderDate]]),"ddd")</f>
        <v>Mon</v>
      </c>
      <c r="Q4962" s="8" t="str">
        <f>TEXT(MONTH(Sales[[#This Row],[ShipDate]])*29,"mmm")</f>
        <v>Sep</v>
      </c>
      <c r="R4962">
        <v>581</v>
      </c>
      <c r="S4962" t="s">
        <v>717</v>
      </c>
      <c r="T4962" t="s">
        <v>15</v>
      </c>
      <c r="U4962">
        <v>31907</v>
      </c>
      <c r="V4962" s="1">
        <v>0</v>
      </c>
      <c r="W4962">
        <v>34</v>
      </c>
      <c r="X4962">
        <v>5</v>
      </c>
      <c r="Y4962">
        <v>118</v>
      </c>
      <c r="AD4962"/>
    </row>
    <row r="4963" spans="1:30" x14ac:dyDescent="0.25">
      <c r="A4963" t="s">
        <v>10</v>
      </c>
      <c r="B4963" s="2">
        <v>43204</v>
      </c>
      <c r="C4963" s="35">
        <f>YEAR(Sales[[#This Row],[ShipDate]])</f>
        <v>2018</v>
      </c>
      <c r="D4963" t="s">
        <v>36</v>
      </c>
      <c r="E4963" t="s">
        <v>18</v>
      </c>
      <c r="F4963" t="s">
        <v>104</v>
      </c>
      <c r="G4963" t="s">
        <v>25</v>
      </c>
      <c r="H4963" t="s">
        <v>2234</v>
      </c>
      <c r="I4963" t="s">
        <v>598</v>
      </c>
      <c r="J4963" t="s">
        <v>13</v>
      </c>
      <c r="K4963" t="s">
        <v>1281</v>
      </c>
      <c r="L4963" t="s">
        <v>17</v>
      </c>
      <c r="N4963" t="str">
        <f>IF(ISBLANK(Sales[[#This Row],[return]]),"No",Sales[[#This Row],[return]])</f>
        <v>No</v>
      </c>
      <c r="O4963" s="2">
        <v>43198</v>
      </c>
      <c r="P4963" s="8" t="str">
        <f>TEXT(DAY(Sales[[#This Row],[OrderDate]]),"ddd")</f>
        <v>Sun</v>
      </c>
      <c r="Q4963" s="8" t="str">
        <f>TEXT(MONTH(Sales[[#This Row],[ShipDate]])*29,"mmm")</f>
        <v>Apr</v>
      </c>
      <c r="R4963">
        <v>128</v>
      </c>
      <c r="S4963" t="s">
        <v>2202</v>
      </c>
      <c r="T4963" t="s">
        <v>15</v>
      </c>
      <c r="U4963">
        <v>30080</v>
      </c>
      <c r="V4963" s="1">
        <v>0</v>
      </c>
      <c r="W4963">
        <v>9</v>
      </c>
      <c r="X4963">
        <v>4</v>
      </c>
      <c r="Y4963">
        <v>18</v>
      </c>
      <c r="AD4963"/>
    </row>
    <row r="4964" spans="1:30" x14ac:dyDescent="0.25">
      <c r="A4964" t="s">
        <v>40</v>
      </c>
      <c r="B4964" s="2">
        <v>43359</v>
      </c>
      <c r="C4964" s="35">
        <f>YEAR(Sales[[#This Row],[ShipDate]])</f>
        <v>2018</v>
      </c>
      <c r="D4964" t="s">
        <v>36</v>
      </c>
      <c r="E4964" t="s">
        <v>18</v>
      </c>
      <c r="F4964" t="s">
        <v>33</v>
      </c>
      <c r="G4964" t="s">
        <v>25</v>
      </c>
      <c r="H4964" t="s">
        <v>164</v>
      </c>
      <c r="I4964" t="s">
        <v>120</v>
      </c>
      <c r="J4964" t="s">
        <v>13</v>
      </c>
      <c r="K4964" t="s">
        <v>1171</v>
      </c>
      <c r="L4964" t="s">
        <v>68</v>
      </c>
      <c r="N4964" t="str">
        <f>IF(ISBLANK(Sales[[#This Row],[return]]),"No",Sales[[#This Row],[return]])</f>
        <v>No</v>
      </c>
      <c r="O4964" s="2">
        <v>43354</v>
      </c>
      <c r="P4964" s="8" t="str">
        <f>TEXT(DAY(Sales[[#This Row],[OrderDate]]),"ddd")</f>
        <v>Wed</v>
      </c>
      <c r="Q4964" s="8" t="str">
        <f>TEXT(MONTH(Sales[[#This Row],[ShipDate]])*29,"mmm")</f>
        <v>Sep</v>
      </c>
      <c r="R4964">
        <v>1462</v>
      </c>
      <c r="S4964" t="s">
        <v>1916</v>
      </c>
      <c r="T4964" t="s">
        <v>66</v>
      </c>
      <c r="U4964">
        <v>60653</v>
      </c>
      <c r="V4964" s="1">
        <v>0.2</v>
      </c>
      <c r="W4964">
        <v>2</v>
      </c>
      <c r="X4964">
        <v>2</v>
      </c>
      <c r="Y4964">
        <v>6</v>
      </c>
      <c r="AD4964"/>
    </row>
    <row r="4965" spans="1:30" x14ac:dyDescent="0.25">
      <c r="A4965" t="s">
        <v>40</v>
      </c>
      <c r="B4965" s="2">
        <v>43359</v>
      </c>
      <c r="C4965" s="35">
        <f>YEAR(Sales[[#This Row],[ShipDate]])</f>
        <v>2018</v>
      </c>
      <c r="D4965" t="s">
        <v>36</v>
      </c>
      <c r="E4965" t="s">
        <v>18</v>
      </c>
      <c r="F4965" t="s">
        <v>50</v>
      </c>
      <c r="G4965" t="s">
        <v>25</v>
      </c>
      <c r="H4965" t="s">
        <v>164</v>
      </c>
      <c r="I4965" t="s">
        <v>120</v>
      </c>
      <c r="J4965" t="s">
        <v>13</v>
      </c>
      <c r="K4965" t="s">
        <v>1171</v>
      </c>
      <c r="L4965" t="s">
        <v>68</v>
      </c>
      <c r="N4965" t="str">
        <f>IF(ISBLANK(Sales[[#This Row],[return]]),"No",Sales[[#This Row],[return]])</f>
        <v>No</v>
      </c>
      <c r="O4965" s="2">
        <v>43354</v>
      </c>
      <c r="P4965" s="8" t="str">
        <f>TEXT(DAY(Sales[[#This Row],[OrderDate]]),"ddd")</f>
        <v>Wed</v>
      </c>
      <c r="Q4965" s="8" t="str">
        <f>TEXT(MONTH(Sales[[#This Row],[ShipDate]])*29,"mmm")</f>
        <v>Sep</v>
      </c>
      <c r="R4965">
        <v>928</v>
      </c>
      <c r="S4965" t="s">
        <v>2162</v>
      </c>
      <c r="T4965" t="s">
        <v>66</v>
      </c>
      <c r="U4965">
        <v>60653</v>
      </c>
      <c r="V4965" s="1">
        <v>0.8</v>
      </c>
      <c r="W4965">
        <v>-3</v>
      </c>
      <c r="X4965">
        <v>3</v>
      </c>
      <c r="Y4965">
        <v>2</v>
      </c>
      <c r="AD4965"/>
    </row>
    <row r="4966" spans="1:30" x14ac:dyDescent="0.25">
      <c r="A4966" t="s">
        <v>10</v>
      </c>
      <c r="B4966" s="2">
        <v>43141</v>
      </c>
      <c r="C4966" s="35">
        <f>YEAR(Sales[[#This Row],[ShipDate]])</f>
        <v>2018</v>
      </c>
      <c r="D4966" t="s">
        <v>36</v>
      </c>
      <c r="E4966" t="s">
        <v>18</v>
      </c>
      <c r="F4966" t="s">
        <v>48</v>
      </c>
      <c r="G4966" t="s">
        <v>46</v>
      </c>
      <c r="H4966" t="s">
        <v>1501</v>
      </c>
      <c r="I4966" t="s">
        <v>1150</v>
      </c>
      <c r="J4966" t="s">
        <v>13</v>
      </c>
      <c r="K4966" t="s">
        <v>1320</v>
      </c>
      <c r="L4966" t="s">
        <v>92</v>
      </c>
      <c r="M4966" t="s">
        <v>82</v>
      </c>
      <c r="N4966" t="str">
        <f>IF(ISBLANK(Sales[[#This Row],[return]]),"No",Sales[[#This Row],[return]])</f>
        <v>Yes</v>
      </c>
      <c r="O4966" s="2">
        <v>43135</v>
      </c>
      <c r="P4966" s="8" t="str">
        <f>TEXT(DAY(Sales[[#This Row],[OrderDate]]),"ddd")</f>
        <v>Wed</v>
      </c>
      <c r="Q4966" s="8" t="str">
        <f>TEXT(MONTH(Sales[[#This Row],[ShipDate]])*29,"mmm")</f>
        <v>Feb</v>
      </c>
      <c r="R4966">
        <v>156</v>
      </c>
      <c r="S4966" t="s">
        <v>2406</v>
      </c>
      <c r="T4966" t="s">
        <v>90</v>
      </c>
      <c r="U4966">
        <v>20852</v>
      </c>
      <c r="V4966" s="1">
        <v>0</v>
      </c>
      <c r="W4966">
        <v>24</v>
      </c>
      <c r="X4966">
        <v>2</v>
      </c>
      <c r="Y4966">
        <v>90</v>
      </c>
      <c r="AD4966"/>
    </row>
    <row r="4967" spans="1:30" x14ac:dyDescent="0.25">
      <c r="A4967" t="s">
        <v>40</v>
      </c>
      <c r="B4967" s="2">
        <v>43332</v>
      </c>
      <c r="C4967" s="35">
        <f>YEAR(Sales[[#This Row],[ShipDate]])</f>
        <v>2018</v>
      </c>
      <c r="D4967" t="s">
        <v>36</v>
      </c>
      <c r="E4967" t="s">
        <v>18</v>
      </c>
      <c r="F4967" t="s">
        <v>104</v>
      </c>
      <c r="G4967" t="s">
        <v>25</v>
      </c>
      <c r="H4967" t="s">
        <v>79</v>
      </c>
      <c r="I4967" t="s">
        <v>32</v>
      </c>
      <c r="J4967" t="s">
        <v>13</v>
      </c>
      <c r="K4967" t="s">
        <v>73</v>
      </c>
      <c r="L4967" t="s">
        <v>30</v>
      </c>
      <c r="N4967" t="str">
        <f>IF(ISBLANK(Sales[[#This Row],[return]]),"No",Sales[[#This Row],[return]])</f>
        <v>No</v>
      </c>
      <c r="O4967" s="2">
        <v>43328</v>
      </c>
      <c r="P4967" s="8" t="str">
        <f>TEXT(DAY(Sales[[#This Row],[OrderDate]]),"ddd")</f>
        <v>Mon</v>
      </c>
      <c r="Q4967" s="8" t="str">
        <f>TEXT(MONTH(Sales[[#This Row],[ShipDate]])*29,"mmm")</f>
        <v>Aug</v>
      </c>
      <c r="R4967">
        <v>472</v>
      </c>
      <c r="S4967" t="s">
        <v>294</v>
      </c>
      <c r="T4967" t="s">
        <v>28</v>
      </c>
      <c r="U4967">
        <v>94110</v>
      </c>
      <c r="V4967" s="1">
        <v>0</v>
      </c>
      <c r="W4967">
        <v>5</v>
      </c>
      <c r="X4967">
        <v>3</v>
      </c>
      <c r="Y4967">
        <v>11</v>
      </c>
      <c r="AD4967"/>
    </row>
    <row r="4968" spans="1:30" x14ac:dyDescent="0.25">
      <c r="A4968" t="s">
        <v>24</v>
      </c>
      <c r="B4968" s="2">
        <v>43342</v>
      </c>
      <c r="C4968" s="35">
        <f>YEAR(Sales[[#This Row],[ShipDate]])</f>
        <v>2018</v>
      </c>
      <c r="D4968" t="s">
        <v>36</v>
      </c>
      <c r="E4968" t="s">
        <v>18</v>
      </c>
      <c r="F4968" t="s">
        <v>23</v>
      </c>
      <c r="G4968" t="s">
        <v>11</v>
      </c>
      <c r="H4968" t="s">
        <v>60</v>
      </c>
      <c r="I4968" t="s">
        <v>63</v>
      </c>
      <c r="J4968" t="s">
        <v>13</v>
      </c>
      <c r="K4968" t="s">
        <v>1618</v>
      </c>
      <c r="L4968" t="s">
        <v>30</v>
      </c>
      <c r="N4968" t="str">
        <f>IF(ISBLANK(Sales[[#This Row],[return]]),"No",Sales[[#This Row],[return]])</f>
        <v>No</v>
      </c>
      <c r="O4968" s="2">
        <v>43335</v>
      </c>
      <c r="P4968" s="8" t="str">
        <f>TEXT(DAY(Sales[[#This Row],[OrderDate]]),"ddd")</f>
        <v>Mon</v>
      </c>
      <c r="Q4968" s="8" t="str">
        <f>TEXT(MONTH(Sales[[#This Row],[ShipDate]])*29,"mmm")</f>
        <v>Aug</v>
      </c>
      <c r="R4968">
        <v>1214</v>
      </c>
      <c r="S4968" t="s">
        <v>1256</v>
      </c>
      <c r="T4968" t="s">
        <v>28</v>
      </c>
      <c r="U4968">
        <v>98105</v>
      </c>
      <c r="V4968" s="1">
        <v>0.2</v>
      </c>
      <c r="W4968">
        <v>-40</v>
      </c>
      <c r="X4968">
        <v>6</v>
      </c>
      <c r="Y4968">
        <v>533</v>
      </c>
      <c r="AD4968"/>
    </row>
    <row r="4969" spans="1:30" x14ac:dyDescent="0.25">
      <c r="A4969" t="s">
        <v>24</v>
      </c>
      <c r="B4969" s="2">
        <v>43342</v>
      </c>
      <c r="C4969" s="35">
        <f>YEAR(Sales[[#This Row],[ShipDate]])</f>
        <v>2018</v>
      </c>
      <c r="D4969" t="s">
        <v>36</v>
      </c>
      <c r="E4969" t="s">
        <v>18</v>
      </c>
      <c r="F4969" t="s">
        <v>290</v>
      </c>
      <c r="G4969" t="s">
        <v>25</v>
      </c>
      <c r="H4969" t="s">
        <v>60</v>
      </c>
      <c r="I4969" t="s">
        <v>63</v>
      </c>
      <c r="J4969" t="s">
        <v>13</v>
      </c>
      <c r="K4969" t="s">
        <v>1618</v>
      </c>
      <c r="L4969" t="s">
        <v>30</v>
      </c>
      <c r="N4969" t="str">
        <f>IF(ISBLANK(Sales[[#This Row],[return]]),"No",Sales[[#This Row],[return]])</f>
        <v>No</v>
      </c>
      <c r="O4969" s="2">
        <v>43335</v>
      </c>
      <c r="P4969" s="8" t="str">
        <f>TEXT(DAY(Sales[[#This Row],[OrderDate]]),"ddd")</f>
        <v>Mon</v>
      </c>
      <c r="Q4969" s="8" t="str">
        <f>TEXT(MONTH(Sales[[#This Row],[ShipDate]])*29,"mmm")</f>
        <v>Aug</v>
      </c>
      <c r="R4969">
        <v>84</v>
      </c>
      <c r="S4969" t="s">
        <v>356</v>
      </c>
      <c r="T4969" t="s">
        <v>28</v>
      </c>
      <c r="U4969">
        <v>98105</v>
      </c>
      <c r="V4969" s="1">
        <v>0</v>
      </c>
      <c r="W4969">
        <v>0</v>
      </c>
      <c r="X4969">
        <v>4</v>
      </c>
      <c r="Y4969">
        <v>16</v>
      </c>
      <c r="AD4969"/>
    </row>
    <row r="4970" spans="1:30" x14ac:dyDescent="0.25">
      <c r="A4970" t="s">
        <v>24</v>
      </c>
      <c r="B4970" s="2">
        <v>43342</v>
      </c>
      <c r="C4970" s="35">
        <f>YEAR(Sales[[#This Row],[ShipDate]])</f>
        <v>2018</v>
      </c>
      <c r="D4970" t="s">
        <v>36</v>
      </c>
      <c r="E4970" t="s">
        <v>18</v>
      </c>
      <c r="F4970" t="s">
        <v>52</v>
      </c>
      <c r="G4970" t="s">
        <v>25</v>
      </c>
      <c r="H4970" t="s">
        <v>60</v>
      </c>
      <c r="I4970" t="s">
        <v>63</v>
      </c>
      <c r="J4970" t="s">
        <v>13</v>
      </c>
      <c r="K4970" t="s">
        <v>1618</v>
      </c>
      <c r="L4970" t="s">
        <v>30</v>
      </c>
      <c r="N4970" t="str">
        <f>IF(ISBLANK(Sales[[#This Row],[return]]),"No",Sales[[#This Row],[return]])</f>
        <v>No</v>
      </c>
      <c r="O4970" s="2">
        <v>43335</v>
      </c>
      <c r="P4970" s="8" t="str">
        <f>TEXT(DAY(Sales[[#This Row],[OrderDate]]),"ddd")</f>
        <v>Mon</v>
      </c>
      <c r="Q4970" s="8" t="str">
        <f>TEXT(MONTH(Sales[[#This Row],[ShipDate]])*29,"mmm")</f>
        <v>Aug</v>
      </c>
      <c r="R4970">
        <v>63</v>
      </c>
      <c r="S4970" t="s">
        <v>3088</v>
      </c>
      <c r="T4970" t="s">
        <v>28</v>
      </c>
      <c r="U4970">
        <v>98105</v>
      </c>
      <c r="V4970" s="1">
        <v>0</v>
      </c>
      <c r="W4970">
        <v>11</v>
      </c>
      <c r="X4970">
        <v>5</v>
      </c>
      <c r="Y4970">
        <v>43</v>
      </c>
      <c r="AD4970"/>
    </row>
    <row r="4971" spans="1:30" x14ac:dyDescent="0.25">
      <c r="A4971" t="s">
        <v>24</v>
      </c>
      <c r="B4971" s="2">
        <v>43342</v>
      </c>
      <c r="C4971" s="35">
        <f>YEAR(Sales[[#This Row],[ShipDate]])</f>
        <v>2018</v>
      </c>
      <c r="D4971" t="s">
        <v>36</v>
      </c>
      <c r="E4971" t="s">
        <v>18</v>
      </c>
      <c r="F4971" t="s">
        <v>104</v>
      </c>
      <c r="G4971" t="s">
        <v>25</v>
      </c>
      <c r="H4971" t="s">
        <v>60</v>
      </c>
      <c r="I4971" t="s">
        <v>63</v>
      </c>
      <c r="J4971" t="s">
        <v>13</v>
      </c>
      <c r="K4971" t="s">
        <v>1618</v>
      </c>
      <c r="L4971" t="s">
        <v>30</v>
      </c>
      <c r="N4971" t="str">
        <f>IF(ISBLANK(Sales[[#This Row],[return]]),"No",Sales[[#This Row],[return]])</f>
        <v>No</v>
      </c>
      <c r="O4971" s="2">
        <v>43335</v>
      </c>
      <c r="P4971" s="8" t="str">
        <f>TEXT(DAY(Sales[[#This Row],[OrderDate]]),"ddd")</f>
        <v>Mon</v>
      </c>
      <c r="Q4971" s="8" t="str">
        <f>TEXT(MONTH(Sales[[#This Row],[ShipDate]])*29,"mmm")</f>
        <v>Aug</v>
      </c>
      <c r="R4971">
        <v>1589</v>
      </c>
      <c r="S4971" t="s">
        <v>255</v>
      </c>
      <c r="T4971" t="s">
        <v>28</v>
      </c>
      <c r="U4971">
        <v>98105</v>
      </c>
      <c r="V4971" s="1">
        <v>0</v>
      </c>
      <c r="W4971">
        <v>64</v>
      </c>
      <c r="X4971">
        <v>5</v>
      </c>
      <c r="Y4971">
        <v>136</v>
      </c>
      <c r="AD4971"/>
    </row>
    <row r="4972" spans="1:30" x14ac:dyDescent="0.25">
      <c r="A4972" t="s">
        <v>24</v>
      </c>
      <c r="B4972" s="2">
        <v>43342</v>
      </c>
      <c r="C4972" s="35">
        <f>YEAR(Sales[[#This Row],[ShipDate]])</f>
        <v>2018</v>
      </c>
      <c r="D4972" t="s">
        <v>36</v>
      </c>
      <c r="E4972" t="s">
        <v>18</v>
      </c>
      <c r="F4972" t="s">
        <v>59</v>
      </c>
      <c r="G4972" t="s">
        <v>25</v>
      </c>
      <c r="H4972" t="s">
        <v>60</v>
      </c>
      <c r="I4972" t="s">
        <v>63</v>
      </c>
      <c r="J4972" t="s">
        <v>13</v>
      </c>
      <c r="K4972" t="s">
        <v>1618</v>
      </c>
      <c r="L4972" t="s">
        <v>30</v>
      </c>
      <c r="N4972" t="str">
        <f>IF(ISBLANK(Sales[[#This Row],[return]]),"No",Sales[[#This Row],[return]])</f>
        <v>No</v>
      </c>
      <c r="O4972" s="2">
        <v>43335</v>
      </c>
      <c r="P4972" s="8" t="str">
        <f>TEXT(DAY(Sales[[#This Row],[OrderDate]]),"ddd")</f>
        <v>Mon</v>
      </c>
      <c r="Q4972" s="8" t="str">
        <f>TEXT(MONTH(Sales[[#This Row],[ShipDate]])*29,"mmm")</f>
        <v>Aug</v>
      </c>
      <c r="R4972">
        <v>1776</v>
      </c>
      <c r="S4972" t="s">
        <v>2096</v>
      </c>
      <c r="T4972" t="s">
        <v>28</v>
      </c>
      <c r="U4972">
        <v>98105</v>
      </c>
      <c r="V4972" s="1">
        <v>0</v>
      </c>
      <c r="W4972">
        <v>17</v>
      </c>
      <c r="X4972">
        <v>6</v>
      </c>
      <c r="Y4972">
        <v>35</v>
      </c>
      <c r="AD4972"/>
    </row>
    <row r="4973" spans="1:30" x14ac:dyDescent="0.25">
      <c r="A4973" t="s">
        <v>24</v>
      </c>
      <c r="B4973" s="2">
        <v>43342</v>
      </c>
      <c r="C4973" s="35">
        <f>YEAR(Sales[[#This Row],[ShipDate]])</f>
        <v>2018</v>
      </c>
      <c r="D4973" t="s">
        <v>36</v>
      </c>
      <c r="E4973" t="s">
        <v>18</v>
      </c>
      <c r="F4973" t="s">
        <v>340</v>
      </c>
      <c r="G4973" t="s">
        <v>46</v>
      </c>
      <c r="H4973" t="s">
        <v>60</v>
      </c>
      <c r="I4973" t="s">
        <v>63</v>
      </c>
      <c r="J4973" t="s">
        <v>13</v>
      </c>
      <c r="K4973" t="s">
        <v>1618</v>
      </c>
      <c r="L4973" t="s">
        <v>30</v>
      </c>
      <c r="N4973" t="str">
        <f>IF(ISBLANK(Sales[[#This Row],[return]]),"No",Sales[[#This Row],[return]])</f>
        <v>No</v>
      </c>
      <c r="O4973" s="2">
        <v>43335</v>
      </c>
      <c r="P4973" s="8" t="str">
        <f>TEXT(DAY(Sales[[#This Row],[OrderDate]]),"ddd")</f>
        <v>Mon</v>
      </c>
      <c r="Q4973" s="8" t="str">
        <f>TEXT(MONTH(Sales[[#This Row],[ShipDate]])*29,"mmm")</f>
        <v>Aug</v>
      </c>
      <c r="R4973">
        <v>1224</v>
      </c>
      <c r="S4973" t="s">
        <v>2510</v>
      </c>
      <c r="T4973" t="s">
        <v>28</v>
      </c>
      <c r="U4973">
        <v>98105</v>
      </c>
      <c r="V4973" s="1">
        <v>0.2</v>
      </c>
      <c r="W4973">
        <v>63</v>
      </c>
      <c r="X4973">
        <v>3</v>
      </c>
      <c r="Y4973">
        <v>838</v>
      </c>
      <c r="AD4973"/>
    </row>
    <row r="4974" spans="1:30" x14ac:dyDescent="0.25">
      <c r="A4974" t="s">
        <v>40</v>
      </c>
      <c r="B4974" s="2">
        <v>43255</v>
      </c>
      <c r="C4974" s="35">
        <f>YEAR(Sales[[#This Row],[ShipDate]])</f>
        <v>2018</v>
      </c>
      <c r="D4974" t="s">
        <v>36</v>
      </c>
      <c r="E4974" t="s">
        <v>18</v>
      </c>
      <c r="F4974" t="s">
        <v>23</v>
      </c>
      <c r="G4974" t="s">
        <v>11</v>
      </c>
      <c r="H4974" t="s">
        <v>186</v>
      </c>
      <c r="I4974" t="s">
        <v>120</v>
      </c>
      <c r="J4974" t="s">
        <v>13</v>
      </c>
      <c r="K4974" t="s">
        <v>1295</v>
      </c>
      <c r="L4974" t="s">
        <v>68</v>
      </c>
      <c r="N4974" t="str">
        <f>IF(ISBLANK(Sales[[#This Row],[return]]),"No",Sales[[#This Row],[return]])</f>
        <v>No</v>
      </c>
      <c r="O4974" s="2">
        <v>43251</v>
      </c>
      <c r="P4974" s="8" t="str">
        <f>TEXT(DAY(Sales[[#This Row],[OrderDate]]),"ddd")</f>
        <v>Tue</v>
      </c>
      <c r="Q4974" s="8" t="str">
        <f>TEXT(MONTH(Sales[[#This Row],[ShipDate]])*29,"mmm")</f>
        <v>Jun</v>
      </c>
      <c r="R4974">
        <v>756</v>
      </c>
      <c r="S4974" t="s">
        <v>1355</v>
      </c>
      <c r="T4974" t="s">
        <v>66</v>
      </c>
      <c r="U4974">
        <v>62521</v>
      </c>
      <c r="V4974" s="1">
        <v>0.3</v>
      </c>
      <c r="W4974">
        <v>-38</v>
      </c>
      <c r="X4974">
        <v>3</v>
      </c>
      <c r="Y4974">
        <v>191</v>
      </c>
      <c r="AD4974"/>
    </row>
    <row r="4975" spans="1:30" x14ac:dyDescent="0.25">
      <c r="A4975" t="s">
        <v>40</v>
      </c>
      <c r="B4975" s="2">
        <v>43255</v>
      </c>
      <c r="C4975" s="35">
        <f>YEAR(Sales[[#This Row],[ShipDate]])</f>
        <v>2018</v>
      </c>
      <c r="D4975" t="s">
        <v>36</v>
      </c>
      <c r="E4975" t="s">
        <v>18</v>
      </c>
      <c r="F4975" t="s">
        <v>43</v>
      </c>
      <c r="G4975" t="s">
        <v>11</v>
      </c>
      <c r="H4975" t="s">
        <v>186</v>
      </c>
      <c r="I4975" t="s">
        <v>120</v>
      </c>
      <c r="J4975" t="s">
        <v>13</v>
      </c>
      <c r="K4975" t="s">
        <v>1295</v>
      </c>
      <c r="L4975" t="s">
        <v>68</v>
      </c>
      <c r="N4975" t="str">
        <f>IF(ISBLANK(Sales[[#This Row],[return]]),"No",Sales[[#This Row],[return]])</f>
        <v>No</v>
      </c>
      <c r="O4975" s="2">
        <v>43251</v>
      </c>
      <c r="P4975" s="8" t="str">
        <f>TEXT(DAY(Sales[[#This Row],[OrderDate]]),"ddd")</f>
        <v>Tue</v>
      </c>
      <c r="Q4975" s="8" t="str">
        <f>TEXT(MONTH(Sales[[#This Row],[ShipDate]])*29,"mmm")</f>
        <v>Jun</v>
      </c>
      <c r="R4975">
        <v>624</v>
      </c>
      <c r="S4975" t="s">
        <v>3201</v>
      </c>
      <c r="T4975" t="s">
        <v>66</v>
      </c>
      <c r="U4975">
        <v>62521</v>
      </c>
      <c r="V4975" s="1">
        <v>0.6</v>
      </c>
      <c r="W4975">
        <v>-13</v>
      </c>
      <c r="X4975">
        <v>3</v>
      </c>
      <c r="Y4975">
        <v>32</v>
      </c>
      <c r="AD4975"/>
    </row>
    <row r="4976" spans="1:30" x14ac:dyDescent="0.25">
      <c r="A4976" t="s">
        <v>40</v>
      </c>
      <c r="B4976" s="2">
        <v>43255</v>
      </c>
      <c r="C4976" s="35">
        <f>YEAR(Sales[[#This Row],[ShipDate]])</f>
        <v>2018</v>
      </c>
      <c r="D4976" t="s">
        <v>36</v>
      </c>
      <c r="E4976" t="s">
        <v>18</v>
      </c>
      <c r="F4976" t="s">
        <v>59</v>
      </c>
      <c r="G4976" t="s">
        <v>25</v>
      </c>
      <c r="H4976" t="s">
        <v>186</v>
      </c>
      <c r="I4976" t="s">
        <v>120</v>
      </c>
      <c r="J4976" t="s">
        <v>13</v>
      </c>
      <c r="K4976" t="s">
        <v>1295</v>
      </c>
      <c r="L4976" t="s">
        <v>68</v>
      </c>
      <c r="N4976" t="str">
        <f>IF(ISBLANK(Sales[[#This Row],[return]]),"No",Sales[[#This Row],[return]])</f>
        <v>No</v>
      </c>
      <c r="O4976" s="2">
        <v>43251</v>
      </c>
      <c r="P4976" s="8" t="str">
        <f>TEXT(DAY(Sales[[#This Row],[OrderDate]]),"ddd")</f>
        <v>Tue</v>
      </c>
      <c r="Q4976" s="8" t="str">
        <f>TEXT(MONTH(Sales[[#This Row],[ShipDate]])*29,"mmm")</f>
        <v>Jun</v>
      </c>
      <c r="R4976">
        <v>1816</v>
      </c>
      <c r="S4976" t="s">
        <v>1664</v>
      </c>
      <c r="T4976" t="s">
        <v>66</v>
      </c>
      <c r="U4976">
        <v>62521</v>
      </c>
      <c r="V4976" s="1">
        <v>0.2</v>
      </c>
      <c r="W4976">
        <v>4</v>
      </c>
      <c r="X4976">
        <v>2</v>
      </c>
      <c r="Y4976">
        <v>10</v>
      </c>
      <c r="AD4976"/>
    </row>
    <row r="4977" spans="1:30" x14ac:dyDescent="0.25">
      <c r="A4977" t="s">
        <v>40</v>
      </c>
      <c r="B4977" s="2">
        <v>43255</v>
      </c>
      <c r="C4977" s="35">
        <f>YEAR(Sales[[#This Row],[ShipDate]])</f>
        <v>2018</v>
      </c>
      <c r="D4977" t="s">
        <v>36</v>
      </c>
      <c r="E4977" t="s">
        <v>18</v>
      </c>
      <c r="F4977" t="s">
        <v>59</v>
      </c>
      <c r="G4977" t="s">
        <v>25</v>
      </c>
      <c r="H4977" t="s">
        <v>186</v>
      </c>
      <c r="I4977" t="s">
        <v>120</v>
      </c>
      <c r="J4977" t="s">
        <v>13</v>
      </c>
      <c r="K4977" t="s">
        <v>1295</v>
      </c>
      <c r="L4977" t="s">
        <v>68</v>
      </c>
      <c r="N4977" t="str">
        <f>IF(ISBLANK(Sales[[#This Row],[return]]),"No",Sales[[#This Row],[return]])</f>
        <v>No</v>
      </c>
      <c r="O4977" s="2">
        <v>43251</v>
      </c>
      <c r="P4977" s="8" t="str">
        <f>TEXT(DAY(Sales[[#This Row],[OrderDate]]),"ddd")</f>
        <v>Tue</v>
      </c>
      <c r="Q4977" s="8" t="str">
        <f>TEXT(MONTH(Sales[[#This Row],[ShipDate]])*29,"mmm")</f>
        <v>Jun</v>
      </c>
      <c r="R4977">
        <v>1690</v>
      </c>
      <c r="S4977" t="s">
        <v>1631</v>
      </c>
      <c r="T4977" t="s">
        <v>66</v>
      </c>
      <c r="U4977">
        <v>62521</v>
      </c>
      <c r="V4977" s="1">
        <v>0.2</v>
      </c>
      <c r="W4977">
        <v>7</v>
      </c>
      <c r="X4977">
        <v>4</v>
      </c>
      <c r="Y4977">
        <v>18</v>
      </c>
      <c r="AD4977"/>
    </row>
    <row r="4978" spans="1:30" x14ac:dyDescent="0.25">
      <c r="A4978" t="s">
        <v>40</v>
      </c>
      <c r="B4978" s="2">
        <v>43426</v>
      </c>
      <c r="C4978" s="35">
        <f>YEAR(Sales[[#This Row],[ShipDate]])</f>
        <v>2018</v>
      </c>
      <c r="D4978" t="s">
        <v>36</v>
      </c>
      <c r="E4978" t="s">
        <v>18</v>
      </c>
      <c r="F4978" t="s">
        <v>50</v>
      </c>
      <c r="G4978" t="s">
        <v>25</v>
      </c>
      <c r="H4978" t="s">
        <v>330</v>
      </c>
      <c r="I4978" t="s">
        <v>333</v>
      </c>
      <c r="J4978" t="s">
        <v>13</v>
      </c>
      <c r="K4978" t="s">
        <v>1320</v>
      </c>
      <c r="L4978" t="s">
        <v>30</v>
      </c>
      <c r="N4978" t="str">
        <f>IF(ISBLANK(Sales[[#This Row],[return]]),"No",Sales[[#This Row],[return]])</f>
        <v>No</v>
      </c>
      <c r="O4978" s="2">
        <v>43421</v>
      </c>
      <c r="P4978" s="8" t="str">
        <f>TEXT(DAY(Sales[[#This Row],[OrderDate]]),"ddd")</f>
        <v>Tue</v>
      </c>
      <c r="Q4978" s="8" t="str">
        <f>TEXT(MONTH(Sales[[#This Row],[ShipDate]])*29,"mmm")</f>
        <v>Nov</v>
      </c>
      <c r="R4978">
        <v>260</v>
      </c>
      <c r="S4978" t="s">
        <v>575</v>
      </c>
      <c r="T4978" t="s">
        <v>28</v>
      </c>
      <c r="U4978">
        <v>88220</v>
      </c>
      <c r="V4978" s="1">
        <v>0.2</v>
      </c>
      <c r="W4978">
        <v>3</v>
      </c>
      <c r="X4978">
        <v>3</v>
      </c>
      <c r="Y4978">
        <v>11</v>
      </c>
      <c r="AD4978"/>
    </row>
    <row r="4979" spans="1:30" x14ac:dyDescent="0.25">
      <c r="A4979" t="s">
        <v>40</v>
      </c>
      <c r="B4979" s="2">
        <v>43181</v>
      </c>
      <c r="C4979" s="35">
        <f>YEAR(Sales[[#This Row],[ShipDate]])</f>
        <v>2018</v>
      </c>
      <c r="D4979" t="s">
        <v>19</v>
      </c>
      <c r="E4979" t="s">
        <v>18</v>
      </c>
      <c r="F4979" t="s">
        <v>48</v>
      </c>
      <c r="G4979" t="s">
        <v>46</v>
      </c>
      <c r="H4979" t="s">
        <v>1063</v>
      </c>
      <c r="I4979" t="s">
        <v>120</v>
      </c>
      <c r="J4979" t="s">
        <v>13</v>
      </c>
      <c r="K4979" t="s">
        <v>1064</v>
      </c>
      <c r="L4979" t="s">
        <v>68</v>
      </c>
      <c r="N4979" t="str">
        <f>IF(ISBLANK(Sales[[#This Row],[return]]),"No",Sales[[#This Row],[return]])</f>
        <v>No</v>
      </c>
      <c r="O4979" s="2">
        <v>43179</v>
      </c>
      <c r="P4979" s="8" t="str">
        <f>TEXT(DAY(Sales[[#This Row],[OrderDate]]),"ddd")</f>
        <v>Fri</v>
      </c>
      <c r="Q4979" s="8" t="str">
        <f>TEXT(MONTH(Sales[[#This Row],[ShipDate]])*29,"mmm")</f>
        <v>Mar</v>
      </c>
      <c r="R4979">
        <v>302</v>
      </c>
      <c r="S4979" t="s">
        <v>1065</v>
      </c>
      <c r="T4979" t="s">
        <v>66</v>
      </c>
      <c r="U4979">
        <v>60201</v>
      </c>
      <c r="V4979" s="1">
        <v>0.2</v>
      </c>
      <c r="W4979">
        <v>1</v>
      </c>
      <c r="X4979">
        <v>1</v>
      </c>
      <c r="Y4979">
        <v>12</v>
      </c>
      <c r="AD4979"/>
    </row>
    <row r="4980" spans="1:30" x14ac:dyDescent="0.25">
      <c r="A4980" t="s">
        <v>40</v>
      </c>
      <c r="B4980" s="2">
        <v>43454</v>
      </c>
      <c r="C4980" s="35">
        <f>YEAR(Sales[[#This Row],[ShipDate]])</f>
        <v>2018</v>
      </c>
      <c r="D4980" t="s">
        <v>19</v>
      </c>
      <c r="E4980" t="s">
        <v>69</v>
      </c>
      <c r="F4980" t="s">
        <v>39</v>
      </c>
      <c r="G4980" t="s">
        <v>25</v>
      </c>
      <c r="H4980" t="s">
        <v>146</v>
      </c>
      <c r="I4980" t="s">
        <v>149</v>
      </c>
      <c r="J4980" t="s">
        <v>13</v>
      </c>
      <c r="K4980" t="s">
        <v>2929</v>
      </c>
      <c r="L4980" t="s">
        <v>92</v>
      </c>
      <c r="N4980" t="str">
        <f>IF(ISBLANK(Sales[[#This Row],[return]]),"No",Sales[[#This Row],[return]])</f>
        <v>No</v>
      </c>
      <c r="O4980" s="2">
        <v>43452</v>
      </c>
      <c r="P4980" s="8" t="str">
        <f>TEXT(DAY(Sales[[#This Row],[OrderDate]]),"ddd")</f>
        <v>Wed</v>
      </c>
      <c r="Q4980" s="8" t="str">
        <f>TEXT(MONTH(Sales[[#This Row],[ShipDate]])*29,"mmm")</f>
        <v>Dec</v>
      </c>
      <c r="R4980">
        <v>1553</v>
      </c>
      <c r="S4980" t="s">
        <v>1772</v>
      </c>
      <c r="T4980" t="s">
        <v>90</v>
      </c>
      <c r="U4980">
        <v>10009</v>
      </c>
      <c r="V4980" s="1">
        <v>0</v>
      </c>
      <c r="W4980">
        <v>117</v>
      </c>
      <c r="X4980">
        <v>4</v>
      </c>
      <c r="Y4980">
        <v>900</v>
      </c>
      <c r="AD4980"/>
    </row>
    <row r="4981" spans="1:30" x14ac:dyDescent="0.25">
      <c r="A4981" t="s">
        <v>24</v>
      </c>
      <c r="B4981" s="2">
        <v>43325</v>
      </c>
      <c r="C4981" s="35">
        <f>YEAR(Sales[[#This Row],[ShipDate]])</f>
        <v>2018</v>
      </c>
      <c r="D4981" t="s">
        <v>36</v>
      </c>
      <c r="E4981" t="s">
        <v>18</v>
      </c>
      <c r="F4981" t="s">
        <v>48</v>
      </c>
      <c r="G4981" t="s">
        <v>46</v>
      </c>
      <c r="H4981" t="s">
        <v>26</v>
      </c>
      <c r="I4981" t="s">
        <v>32</v>
      </c>
      <c r="J4981" t="s">
        <v>13</v>
      </c>
      <c r="K4981" t="s">
        <v>1220</v>
      </c>
      <c r="L4981" t="s">
        <v>30</v>
      </c>
      <c r="N4981" t="str">
        <f>IF(ISBLANK(Sales[[#This Row],[return]]),"No",Sales[[#This Row],[return]])</f>
        <v>No</v>
      </c>
      <c r="O4981" s="2">
        <v>43318</v>
      </c>
      <c r="P4981" s="8" t="str">
        <f>TEXT(DAY(Sales[[#This Row],[OrderDate]]),"ddd")</f>
        <v>Fri</v>
      </c>
      <c r="Q4981" s="8" t="str">
        <f>TEXT(MONTH(Sales[[#This Row],[ShipDate]])*29,"mmm")</f>
        <v>Aug</v>
      </c>
      <c r="R4981">
        <v>1248</v>
      </c>
      <c r="S4981" t="s">
        <v>410</v>
      </c>
      <c r="T4981" t="s">
        <v>28</v>
      </c>
      <c r="U4981">
        <v>90032</v>
      </c>
      <c r="V4981" s="1">
        <v>0.2</v>
      </c>
      <c r="W4981">
        <v>18</v>
      </c>
      <c r="X4981">
        <v>4</v>
      </c>
      <c r="Y4981">
        <v>211</v>
      </c>
      <c r="AD4981"/>
    </row>
    <row r="4982" spans="1:30" x14ac:dyDescent="0.25">
      <c r="A4982" t="s">
        <v>24</v>
      </c>
      <c r="B4982" s="2">
        <v>43335</v>
      </c>
      <c r="C4982" s="35">
        <f>YEAR(Sales[[#This Row],[ShipDate]])</f>
        <v>2018</v>
      </c>
      <c r="D4982" t="s">
        <v>113</v>
      </c>
      <c r="E4982" t="s">
        <v>69</v>
      </c>
      <c r="F4982" t="s">
        <v>48</v>
      </c>
      <c r="G4982" t="s">
        <v>46</v>
      </c>
      <c r="H4982" t="s">
        <v>428</v>
      </c>
      <c r="I4982" t="s">
        <v>133</v>
      </c>
      <c r="J4982" t="s">
        <v>13</v>
      </c>
      <c r="K4982" t="s">
        <v>452</v>
      </c>
      <c r="L4982" t="s">
        <v>68</v>
      </c>
      <c r="N4982" t="str">
        <f>IF(ISBLANK(Sales[[#This Row],[return]]),"No",Sales[[#This Row],[return]])</f>
        <v>No</v>
      </c>
      <c r="O4982" s="2">
        <v>43332</v>
      </c>
      <c r="P4982" s="8" t="str">
        <f>TEXT(DAY(Sales[[#This Row],[OrderDate]]),"ddd")</f>
        <v>Fri</v>
      </c>
      <c r="Q4982" s="8" t="str">
        <f>TEXT(MONTH(Sales[[#This Row],[ShipDate]])*29,"mmm")</f>
        <v>Aug</v>
      </c>
      <c r="R4982">
        <v>1457</v>
      </c>
      <c r="S4982" t="s">
        <v>3268</v>
      </c>
      <c r="T4982" t="s">
        <v>66</v>
      </c>
      <c r="U4982">
        <v>48205</v>
      </c>
      <c r="V4982" s="1">
        <v>0</v>
      </c>
      <c r="W4982">
        <v>4</v>
      </c>
      <c r="X4982">
        <v>2</v>
      </c>
      <c r="Y4982">
        <v>15</v>
      </c>
      <c r="AD4982"/>
    </row>
    <row r="4983" spans="1:30" x14ac:dyDescent="0.25">
      <c r="A4983" t="s">
        <v>24</v>
      </c>
      <c r="B4983" s="2">
        <v>43356</v>
      </c>
      <c r="C4983" s="35">
        <f>YEAR(Sales[[#This Row],[ShipDate]])</f>
        <v>2018</v>
      </c>
      <c r="D4983" t="s">
        <v>607</v>
      </c>
      <c r="E4983" t="s">
        <v>69</v>
      </c>
      <c r="F4983" t="s">
        <v>23</v>
      </c>
      <c r="G4983" t="s">
        <v>11</v>
      </c>
      <c r="H4983" t="s">
        <v>684</v>
      </c>
      <c r="I4983" t="s">
        <v>233</v>
      </c>
      <c r="J4983" t="s">
        <v>13</v>
      </c>
      <c r="K4983" t="s">
        <v>710</v>
      </c>
      <c r="L4983" t="s">
        <v>30</v>
      </c>
      <c r="N4983" t="str">
        <f>IF(ISBLANK(Sales[[#This Row],[return]]),"No",Sales[[#This Row],[return]])</f>
        <v>No</v>
      </c>
      <c r="O4983" s="2">
        <v>43355</v>
      </c>
      <c r="P4983" s="8" t="str">
        <f>TEXT(DAY(Sales[[#This Row],[OrderDate]]),"ddd")</f>
        <v>Thu</v>
      </c>
      <c r="Q4983" s="8" t="str">
        <f>TEXT(MONTH(Sales[[#This Row],[ShipDate]])*29,"mmm")</f>
        <v>Sep</v>
      </c>
      <c r="R4983">
        <v>767</v>
      </c>
      <c r="S4983" t="s">
        <v>1378</v>
      </c>
      <c r="T4983" t="s">
        <v>28</v>
      </c>
      <c r="U4983">
        <v>80027</v>
      </c>
      <c r="V4983" s="1">
        <v>0.2</v>
      </c>
      <c r="W4983">
        <v>5</v>
      </c>
      <c r="X4983">
        <v>4</v>
      </c>
      <c r="Y4983">
        <v>83</v>
      </c>
      <c r="AD4983"/>
    </row>
    <row r="4984" spans="1:30" x14ac:dyDescent="0.25">
      <c r="A4984" t="s">
        <v>24</v>
      </c>
      <c r="B4984" s="2">
        <v>43356</v>
      </c>
      <c r="C4984" s="35">
        <f>YEAR(Sales[[#This Row],[ShipDate]])</f>
        <v>2018</v>
      </c>
      <c r="D4984" t="s">
        <v>607</v>
      </c>
      <c r="E4984" t="s">
        <v>69</v>
      </c>
      <c r="F4984" t="s">
        <v>48</v>
      </c>
      <c r="G4984" t="s">
        <v>46</v>
      </c>
      <c r="H4984" t="s">
        <v>684</v>
      </c>
      <c r="I4984" t="s">
        <v>233</v>
      </c>
      <c r="J4984" t="s">
        <v>13</v>
      </c>
      <c r="K4984" t="s">
        <v>710</v>
      </c>
      <c r="L4984" t="s">
        <v>30</v>
      </c>
      <c r="N4984" t="str">
        <f>IF(ISBLANK(Sales[[#This Row],[return]]),"No",Sales[[#This Row],[return]])</f>
        <v>No</v>
      </c>
      <c r="O4984" s="2">
        <v>43355</v>
      </c>
      <c r="P4984" s="8" t="str">
        <f>TEXT(DAY(Sales[[#This Row],[OrderDate]]),"ddd")</f>
        <v>Thu</v>
      </c>
      <c r="Q4984" s="8" t="str">
        <f>TEXT(MONTH(Sales[[#This Row],[ShipDate]])*29,"mmm")</f>
        <v>Sep</v>
      </c>
      <c r="R4984">
        <v>1039</v>
      </c>
      <c r="S4984" t="s">
        <v>2872</v>
      </c>
      <c r="T4984" t="s">
        <v>28</v>
      </c>
      <c r="U4984">
        <v>80027</v>
      </c>
      <c r="V4984" s="1">
        <v>0.2</v>
      </c>
      <c r="W4984">
        <v>9</v>
      </c>
      <c r="X4984">
        <v>3</v>
      </c>
      <c r="Y4984">
        <v>147</v>
      </c>
      <c r="AD4984"/>
    </row>
    <row r="4985" spans="1:30" x14ac:dyDescent="0.25">
      <c r="A4985" t="s">
        <v>40</v>
      </c>
      <c r="B4985" s="2">
        <v>43458</v>
      </c>
      <c r="C4985" s="35">
        <f>YEAR(Sales[[#This Row],[ShipDate]])</f>
        <v>2018</v>
      </c>
      <c r="D4985" t="s">
        <v>36</v>
      </c>
      <c r="E4985" t="s">
        <v>69</v>
      </c>
      <c r="F4985" t="s">
        <v>43</v>
      </c>
      <c r="G4985" t="s">
        <v>11</v>
      </c>
      <c r="H4985" t="s">
        <v>177</v>
      </c>
      <c r="I4985" t="s">
        <v>692</v>
      </c>
      <c r="J4985" t="s">
        <v>13</v>
      </c>
      <c r="K4985" t="s">
        <v>2989</v>
      </c>
      <c r="L4985" t="s">
        <v>17</v>
      </c>
      <c r="N4985" t="str">
        <f>IF(ISBLANK(Sales[[#This Row],[return]]),"No",Sales[[#This Row],[return]])</f>
        <v>No</v>
      </c>
      <c r="O4985" s="2">
        <v>43454</v>
      </c>
      <c r="P4985" s="8" t="str">
        <f>TEXT(DAY(Sales[[#This Row],[OrderDate]]),"ddd")</f>
        <v>Fri</v>
      </c>
      <c r="Q4985" s="8" t="str">
        <f>TEXT(MONTH(Sales[[#This Row],[ShipDate]])*29,"mmm")</f>
        <v>Dec</v>
      </c>
      <c r="R4985">
        <v>393</v>
      </c>
      <c r="S4985" t="s">
        <v>536</v>
      </c>
      <c r="T4985" t="s">
        <v>15</v>
      </c>
      <c r="U4985">
        <v>39212</v>
      </c>
      <c r="V4985" s="1">
        <v>0</v>
      </c>
      <c r="W4985">
        <v>7</v>
      </c>
      <c r="X4985">
        <v>4</v>
      </c>
      <c r="Y4985">
        <v>19</v>
      </c>
      <c r="AD4985"/>
    </row>
    <row r="4986" spans="1:30" x14ac:dyDescent="0.25">
      <c r="A4986" t="s">
        <v>40</v>
      </c>
      <c r="B4986" s="2">
        <v>43458</v>
      </c>
      <c r="C4986" s="35">
        <f>YEAR(Sales[[#This Row],[ShipDate]])</f>
        <v>2018</v>
      </c>
      <c r="D4986" t="s">
        <v>36</v>
      </c>
      <c r="E4986" t="s">
        <v>69</v>
      </c>
      <c r="F4986" t="s">
        <v>50</v>
      </c>
      <c r="G4986" t="s">
        <v>25</v>
      </c>
      <c r="H4986" t="s">
        <v>177</v>
      </c>
      <c r="I4986" t="s">
        <v>692</v>
      </c>
      <c r="J4986" t="s">
        <v>13</v>
      </c>
      <c r="K4986" t="s">
        <v>2989</v>
      </c>
      <c r="L4986" t="s">
        <v>17</v>
      </c>
      <c r="N4986" t="str">
        <f>IF(ISBLANK(Sales[[#This Row],[return]]),"No",Sales[[#This Row],[return]])</f>
        <v>No</v>
      </c>
      <c r="O4986" s="2">
        <v>43454</v>
      </c>
      <c r="P4986" s="8" t="str">
        <f>TEXT(DAY(Sales[[#This Row],[OrderDate]]),"ddd")</f>
        <v>Fri</v>
      </c>
      <c r="Q4986" s="8" t="str">
        <f>TEXT(MONTH(Sales[[#This Row],[ShipDate]])*29,"mmm")</f>
        <v>Dec</v>
      </c>
      <c r="R4986">
        <v>535</v>
      </c>
      <c r="S4986" t="s">
        <v>49</v>
      </c>
      <c r="T4986" t="s">
        <v>15</v>
      </c>
      <c r="U4986">
        <v>39212</v>
      </c>
      <c r="V4986" s="1">
        <v>0</v>
      </c>
      <c r="W4986">
        <v>7</v>
      </c>
      <c r="X4986">
        <v>2</v>
      </c>
      <c r="Y4986">
        <v>15</v>
      </c>
      <c r="AD4986"/>
    </row>
    <row r="4987" spans="1:30" x14ac:dyDescent="0.25">
      <c r="A4987" t="s">
        <v>40</v>
      </c>
      <c r="B4987" s="2">
        <v>43399</v>
      </c>
      <c r="C4987" s="35">
        <f>YEAR(Sales[[#This Row],[ShipDate]])</f>
        <v>2018</v>
      </c>
      <c r="D4987" t="s">
        <v>36</v>
      </c>
      <c r="E4987" t="s">
        <v>31</v>
      </c>
      <c r="F4987" t="s">
        <v>50</v>
      </c>
      <c r="G4987" t="s">
        <v>25</v>
      </c>
      <c r="H4987" t="s">
        <v>302</v>
      </c>
      <c r="I4987" t="s">
        <v>137</v>
      </c>
      <c r="J4987" t="s">
        <v>13</v>
      </c>
      <c r="K4987" t="s">
        <v>2631</v>
      </c>
      <c r="L4987" t="s">
        <v>92</v>
      </c>
      <c r="N4987" t="str">
        <f>IF(ISBLANK(Sales[[#This Row],[return]]),"No",Sales[[#This Row],[return]])</f>
        <v>No</v>
      </c>
      <c r="O4987" s="2">
        <v>43394</v>
      </c>
      <c r="P4987" s="8" t="str">
        <f>TEXT(DAY(Sales[[#This Row],[OrderDate]]),"ddd")</f>
        <v>Sat</v>
      </c>
      <c r="Q4987" s="8" t="str">
        <f>TEXT(MONTH(Sales[[#This Row],[ShipDate]])*29,"mmm")</f>
        <v>Oct</v>
      </c>
      <c r="R4987">
        <v>267</v>
      </c>
      <c r="S4987" t="s">
        <v>2168</v>
      </c>
      <c r="T4987" t="s">
        <v>90</v>
      </c>
      <c r="U4987">
        <v>19711</v>
      </c>
      <c r="V4987" s="1">
        <v>0</v>
      </c>
      <c r="W4987">
        <v>4</v>
      </c>
      <c r="X4987">
        <v>4</v>
      </c>
      <c r="Y4987">
        <v>8</v>
      </c>
      <c r="AD4987"/>
    </row>
    <row r="4988" spans="1:30" x14ac:dyDescent="0.25">
      <c r="A4988" t="s">
        <v>40</v>
      </c>
      <c r="B4988" s="2">
        <v>43401</v>
      </c>
      <c r="C4988" s="35">
        <f>YEAR(Sales[[#This Row],[ShipDate]])</f>
        <v>2018</v>
      </c>
      <c r="D4988" t="s">
        <v>36</v>
      </c>
      <c r="E4988" t="s">
        <v>69</v>
      </c>
      <c r="F4988" t="s">
        <v>150</v>
      </c>
      <c r="G4988" t="s">
        <v>25</v>
      </c>
      <c r="H4988" t="s">
        <v>60</v>
      </c>
      <c r="I4988" t="s">
        <v>63</v>
      </c>
      <c r="J4988" t="s">
        <v>13</v>
      </c>
      <c r="K4988" t="s">
        <v>2989</v>
      </c>
      <c r="L4988" t="s">
        <v>30</v>
      </c>
      <c r="M4988" t="s">
        <v>82</v>
      </c>
      <c r="N4988" t="str">
        <f>IF(ISBLANK(Sales[[#This Row],[return]]),"No",Sales[[#This Row],[return]])</f>
        <v>Yes</v>
      </c>
      <c r="O4988" s="2">
        <v>43396</v>
      </c>
      <c r="P4988" s="8" t="str">
        <f>TEXT(DAY(Sales[[#This Row],[OrderDate]]),"ddd")</f>
        <v>Mon</v>
      </c>
      <c r="Q4988" s="8" t="str">
        <f>TEXT(MONTH(Sales[[#This Row],[ShipDate]])*29,"mmm")</f>
        <v>Oct</v>
      </c>
      <c r="R4988">
        <v>114</v>
      </c>
      <c r="S4988" t="s">
        <v>507</v>
      </c>
      <c r="T4988" t="s">
        <v>28</v>
      </c>
      <c r="U4988">
        <v>98103</v>
      </c>
      <c r="V4988" s="1">
        <v>0</v>
      </c>
      <c r="W4988">
        <v>8</v>
      </c>
      <c r="X4988">
        <v>5</v>
      </c>
      <c r="Y4988">
        <v>17</v>
      </c>
      <c r="AD4988"/>
    </row>
    <row r="4989" spans="1:30" x14ac:dyDescent="0.25">
      <c r="A4989" t="s">
        <v>10</v>
      </c>
      <c r="B4989" s="2">
        <v>43349</v>
      </c>
      <c r="C4989" s="35">
        <f>YEAR(Sales[[#This Row],[ShipDate]])</f>
        <v>2018</v>
      </c>
      <c r="D4989" t="s">
        <v>113</v>
      </c>
      <c r="E4989" t="s">
        <v>18</v>
      </c>
      <c r="F4989" t="s">
        <v>150</v>
      </c>
      <c r="G4989" t="s">
        <v>25</v>
      </c>
      <c r="H4989" t="s">
        <v>2271</v>
      </c>
      <c r="I4989" t="s">
        <v>32</v>
      </c>
      <c r="J4989" t="s">
        <v>13</v>
      </c>
      <c r="K4989" t="s">
        <v>408</v>
      </c>
      <c r="L4989" t="s">
        <v>30</v>
      </c>
      <c r="M4989" t="s">
        <v>82</v>
      </c>
      <c r="N4989" t="str">
        <f>IF(ISBLANK(Sales[[#This Row],[return]]),"No",Sales[[#This Row],[return]])</f>
        <v>Yes</v>
      </c>
      <c r="O4989" s="2">
        <v>43348</v>
      </c>
      <c r="P4989" s="8" t="str">
        <f>TEXT(DAY(Sales[[#This Row],[OrderDate]]),"ddd")</f>
        <v>Thu</v>
      </c>
      <c r="Q4989" s="8" t="str">
        <f>TEXT(MONTH(Sales[[#This Row],[ShipDate]])*29,"mmm")</f>
        <v>Sep</v>
      </c>
      <c r="R4989">
        <v>110</v>
      </c>
      <c r="S4989" t="s">
        <v>148</v>
      </c>
      <c r="T4989" t="s">
        <v>28</v>
      </c>
      <c r="U4989">
        <v>90278</v>
      </c>
      <c r="V4989" s="1">
        <v>0</v>
      </c>
      <c r="W4989">
        <v>2</v>
      </c>
      <c r="X4989">
        <v>2</v>
      </c>
      <c r="Y4989">
        <v>4</v>
      </c>
      <c r="AD4989"/>
    </row>
    <row r="4990" spans="1:30" x14ac:dyDescent="0.25">
      <c r="A4990" t="s">
        <v>10</v>
      </c>
      <c r="B4990" s="2">
        <v>43349</v>
      </c>
      <c r="C4990" s="35">
        <f>YEAR(Sales[[#This Row],[ShipDate]])</f>
        <v>2018</v>
      </c>
      <c r="D4990" t="s">
        <v>113</v>
      </c>
      <c r="E4990" t="s">
        <v>18</v>
      </c>
      <c r="F4990" t="s">
        <v>59</v>
      </c>
      <c r="G4990" t="s">
        <v>25</v>
      </c>
      <c r="H4990" t="s">
        <v>2271</v>
      </c>
      <c r="I4990" t="s">
        <v>32</v>
      </c>
      <c r="J4990" t="s">
        <v>13</v>
      </c>
      <c r="K4990" t="s">
        <v>408</v>
      </c>
      <c r="L4990" t="s">
        <v>30</v>
      </c>
      <c r="M4990" t="s">
        <v>82</v>
      </c>
      <c r="N4990" t="str">
        <f>IF(ISBLANK(Sales[[#This Row],[return]]),"No",Sales[[#This Row],[return]])</f>
        <v>Yes</v>
      </c>
      <c r="O4990" s="2">
        <v>43348</v>
      </c>
      <c r="P4990" s="8" t="str">
        <f>TEXT(DAY(Sales[[#This Row],[OrderDate]]),"ddd")</f>
        <v>Thu</v>
      </c>
      <c r="Q4990" s="8" t="str">
        <f>TEXT(MONTH(Sales[[#This Row],[ShipDate]])*29,"mmm")</f>
        <v>Sep</v>
      </c>
      <c r="R4990">
        <v>13</v>
      </c>
      <c r="S4990" t="s">
        <v>2257</v>
      </c>
      <c r="T4990" t="s">
        <v>28</v>
      </c>
      <c r="U4990">
        <v>90278</v>
      </c>
      <c r="V4990" s="1">
        <v>0</v>
      </c>
      <c r="W4990">
        <v>46</v>
      </c>
      <c r="X4990">
        <v>2</v>
      </c>
      <c r="Y4990">
        <v>96</v>
      </c>
      <c r="AD4990"/>
    </row>
    <row r="4991" spans="1:30" x14ac:dyDescent="0.25">
      <c r="A4991" t="s">
        <v>10</v>
      </c>
      <c r="B4991" s="2">
        <v>43349</v>
      </c>
      <c r="C4991" s="35">
        <f>YEAR(Sales[[#This Row],[ShipDate]])</f>
        <v>2018</v>
      </c>
      <c r="D4991" t="s">
        <v>113</v>
      </c>
      <c r="E4991" t="s">
        <v>18</v>
      </c>
      <c r="F4991" t="s">
        <v>50</v>
      </c>
      <c r="G4991" t="s">
        <v>25</v>
      </c>
      <c r="H4991" t="s">
        <v>2271</v>
      </c>
      <c r="I4991" t="s">
        <v>32</v>
      </c>
      <c r="J4991" t="s">
        <v>13</v>
      </c>
      <c r="K4991" t="s">
        <v>408</v>
      </c>
      <c r="L4991" t="s">
        <v>30</v>
      </c>
      <c r="M4991" t="s">
        <v>82</v>
      </c>
      <c r="N4991" t="str">
        <f>IF(ISBLANK(Sales[[#This Row],[return]]),"No",Sales[[#This Row],[return]])</f>
        <v>Yes</v>
      </c>
      <c r="O4991" s="2">
        <v>43348</v>
      </c>
      <c r="P4991" s="8" t="str">
        <f>TEXT(DAY(Sales[[#This Row],[OrderDate]]),"ddd")</f>
        <v>Thu</v>
      </c>
      <c r="Q4991" s="8" t="str">
        <f>TEXT(MONTH(Sales[[#This Row],[ShipDate]])*29,"mmm")</f>
        <v>Sep</v>
      </c>
      <c r="R4991">
        <v>134</v>
      </c>
      <c r="S4991" t="s">
        <v>640</v>
      </c>
      <c r="T4991" t="s">
        <v>28</v>
      </c>
      <c r="U4991">
        <v>90278</v>
      </c>
      <c r="V4991" s="1">
        <v>0.2</v>
      </c>
      <c r="W4991">
        <v>4</v>
      </c>
      <c r="X4991">
        <v>2</v>
      </c>
      <c r="Y4991">
        <v>12</v>
      </c>
      <c r="AD4991"/>
    </row>
    <row r="4992" spans="1:30" x14ac:dyDescent="0.25">
      <c r="A4992" t="s">
        <v>24</v>
      </c>
      <c r="B4992" s="2">
        <v>43214</v>
      </c>
      <c r="C4992" s="35">
        <f>YEAR(Sales[[#This Row],[ShipDate]])</f>
        <v>2018</v>
      </c>
      <c r="D4992" t="s">
        <v>113</v>
      </c>
      <c r="E4992" t="s">
        <v>18</v>
      </c>
      <c r="F4992" t="s">
        <v>50</v>
      </c>
      <c r="G4992" t="s">
        <v>25</v>
      </c>
      <c r="H4992" t="s">
        <v>60</v>
      </c>
      <c r="I4992" t="s">
        <v>63</v>
      </c>
      <c r="J4992" t="s">
        <v>13</v>
      </c>
      <c r="K4992" t="s">
        <v>190</v>
      </c>
      <c r="L4992" t="s">
        <v>30</v>
      </c>
      <c r="N4992" t="str">
        <f>IF(ISBLANK(Sales[[#This Row],[return]]),"No",Sales[[#This Row],[return]])</f>
        <v>No</v>
      </c>
      <c r="O4992" s="2">
        <v>43211</v>
      </c>
      <c r="P4992" s="8" t="str">
        <f>TEXT(DAY(Sales[[#This Row],[OrderDate]]),"ddd")</f>
        <v>Sat</v>
      </c>
      <c r="Q4992" s="8" t="str">
        <f>TEXT(MONTH(Sales[[#This Row],[ShipDate]])*29,"mmm")</f>
        <v>Apr</v>
      </c>
      <c r="R4992">
        <v>1364</v>
      </c>
      <c r="S4992" t="s">
        <v>498</v>
      </c>
      <c r="T4992" t="s">
        <v>28</v>
      </c>
      <c r="U4992">
        <v>98115</v>
      </c>
      <c r="V4992" s="1">
        <v>0.2</v>
      </c>
      <c r="W4992">
        <v>3</v>
      </c>
      <c r="X4992">
        <v>5</v>
      </c>
      <c r="Y4992">
        <v>8</v>
      </c>
      <c r="AD4992"/>
    </row>
    <row r="4993" spans="1:30" x14ac:dyDescent="0.25">
      <c r="A4993" t="s">
        <v>24</v>
      </c>
      <c r="B4993" s="2">
        <v>43467</v>
      </c>
      <c r="C4993" s="35">
        <f>YEAR(Sales[[#This Row],[ShipDate]])</f>
        <v>2019</v>
      </c>
      <c r="D4993" t="s">
        <v>36</v>
      </c>
      <c r="E4993" t="s">
        <v>31</v>
      </c>
      <c r="F4993" t="s">
        <v>52</v>
      </c>
      <c r="G4993" t="s">
        <v>25</v>
      </c>
      <c r="H4993" t="s">
        <v>395</v>
      </c>
      <c r="I4993" t="s">
        <v>233</v>
      </c>
      <c r="J4993" t="s">
        <v>13</v>
      </c>
      <c r="K4993" t="s">
        <v>292</v>
      </c>
      <c r="L4993" t="s">
        <v>30</v>
      </c>
      <c r="N4993" t="str">
        <f>IF(ISBLANK(Sales[[#This Row],[return]]),"No",Sales[[#This Row],[return]])</f>
        <v>No</v>
      </c>
      <c r="O4993" s="2">
        <v>43460</v>
      </c>
      <c r="P4993" s="8" t="str">
        <f>TEXT(DAY(Sales[[#This Row],[OrderDate]]),"ddd")</f>
        <v>Thu</v>
      </c>
      <c r="Q4993" s="8" t="str">
        <f>TEXT(MONTH(Sales[[#This Row],[ShipDate]])*29,"mmm")</f>
        <v>Jan</v>
      </c>
      <c r="R4993">
        <v>794</v>
      </c>
      <c r="S4993" t="s">
        <v>2253</v>
      </c>
      <c r="T4993" t="s">
        <v>28</v>
      </c>
      <c r="U4993">
        <v>80219</v>
      </c>
      <c r="V4993" s="1">
        <v>0.2</v>
      </c>
      <c r="W4993">
        <v>4</v>
      </c>
      <c r="X4993">
        <v>2</v>
      </c>
      <c r="Y4993">
        <v>19</v>
      </c>
      <c r="AD4993"/>
    </row>
    <row r="4994" spans="1:30" x14ac:dyDescent="0.25">
      <c r="A4994" t="s">
        <v>10</v>
      </c>
      <c r="B4994" s="2">
        <v>43350</v>
      </c>
      <c r="C4994" s="35">
        <f>YEAR(Sales[[#This Row],[ShipDate]])</f>
        <v>2018</v>
      </c>
      <c r="D4994" t="s">
        <v>36</v>
      </c>
      <c r="E4994" t="s">
        <v>18</v>
      </c>
      <c r="F4994" t="s">
        <v>43</v>
      </c>
      <c r="G4994" t="s">
        <v>11</v>
      </c>
      <c r="H4994" t="s">
        <v>146</v>
      </c>
      <c r="I4994" t="s">
        <v>149</v>
      </c>
      <c r="J4994" t="s">
        <v>13</v>
      </c>
      <c r="K4994" t="s">
        <v>1281</v>
      </c>
      <c r="L4994" t="s">
        <v>92</v>
      </c>
      <c r="N4994" t="str">
        <f>IF(ISBLANK(Sales[[#This Row],[return]]),"No",Sales[[#This Row],[return]])</f>
        <v>No</v>
      </c>
      <c r="O4994" s="2">
        <v>43344</v>
      </c>
      <c r="P4994" s="8" t="str">
        <f>TEXT(DAY(Sales[[#This Row],[OrderDate]]),"ddd")</f>
        <v>Sun</v>
      </c>
      <c r="Q4994" s="8" t="str">
        <f>TEXT(MONTH(Sales[[#This Row],[ShipDate]])*29,"mmm")</f>
        <v>Sep</v>
      </c>
      <c r="R4994">
        <v>875</v>
      </c>
      <c r="S4994" t="s">
        <v>3165</v>
      </c>
      <c r="T4994" t="s">
        <v>90</v>
      </c>
      <c r="U4994">
        <v>10011</v>
      </c>
      <c r="V4994" s="1">
        <v>0</v>
      </c>
      <c r="W4994">
        <v>61</v>
      </c>
      <c r="X4994">
        <v>3</v>
      </c>
      <c r="Y4994">
        <v>192</v>
      </c>
      <c r="AD4994"/>
    </row>
    <row r="4995" spans="1:30" x14ac:dyDescent="0.25">
      <c r="A4995" t="s">
        <v>10</v>
      </c>
      <c r="B4995" s="2">
        <v>43350</v>
      </c>
      <c r="C4995" s="35">
        <f>YEAR(Sales[[#This Row],[ShipDate]])</f>
        <v>2018</v>
      </c>
      <c r="D4995" t="s">
        <v>36</v>
      </c>
      <c r="E4995" t="s">
        <v>18</v>
      </c>
      <c r="F4995" t="s">
        <v>290</v>
      </c>
      <c r="G4995" t="s">
        <v>25</v>
      </c>
      <c r="H4995" t="s">
        <v>146</v>
      </c>
      <c r="I4995" t="s">
        <v>149</v>
      </c>
      <c r="J4995" t="s">
        <v>13</v>
      </c>
      <c r="K4995" t="s">
        <v>1281</v>
      </c>
      <c r="L4995" t="s">
        <v>92</v>
      </c>
      <c r="N4995" t="str">
        <f>IF(ISBLANK(Sales[[#This Row],[return]]),"No",Sales[[#This Row],[return]])</f>
        <v>No</v>
      </c>
      <c r="O4995" s="2">
        <v>43344</v>
      </c>
      <c r="P4995" s="8" t="str">
        <f>TEXT(DAY(Sales[[#This Row],[OrderDate]]),"ddd")</f>
        <v>Sun</v>
      </c>
      <c r="Q4995" s="8" t="str">
        <f>TEXT(MONTH(Sales[[#This Row],[ShipDate]])*29,"mmm")</f>
        <v>Sep</v>
      </c>
      <c r="R4995">
        <v>90</v>
      </c>
      <c r="S4995" t="s">
        <v>890</v>
      </c>
      <c r="T4995" t="s">
        <v>90</v>
      </c>
      <c r="U4995">
        <v>10011</v>
      </c>
      <c r="V4995" s="1">
        <v>0</v>
      </c>
      <c r="W4995">
        <v>3</v>
      </c>
      <c r="X4995">
        <v>3</v>
      </c>
      <c r="Y4995">
        <v>11</v>
      </c>
      <c r="AD4995"/>
    </row>
    <row r="4996" spans="1:30" x14ac:dyDescent="0.25">
      <c r="A4996" t="s">
        <v>10</v>
      </c>
      <c r="B4996" s="2">
        <v>43350</v>
      </c>
      <c r="C4996" s="35">
        <f>YEAR(Sales[[#This Row],[ShipDate]])</f>
        <v>2018</v>
      </c>
      <c r="D4996" t="s">
        <v>36</v>
      </c>
      <c r="E4996" t="s">
        <v>18</v>
      </c>
      <c r="F4996" t="s">
        <v>99</v>
      </c>
      <c r="G4996" t="s">
        <v>46</v>
      </c>
      <c r="H4996" t="s">
        <v>146</v>
      </c>
      <c r="I4996" t="s">
        <v>149</v>
      </c>
      <c r="J4996" t="s">
        <v>13</v>
      </c>
      <c r="K4996" t="s">
        <v>1281</v>
      </c>
      <c r="L4996" t="s">
        <v>92</v>
      </c>
      <c r="N4996" t="str">
        <f>IF(ISBLANK(Sales[[#This Row],[return]]),"No",Sales[[#This Row],[return]])</f>
        <v>No</v>
      </c>
      <c r="O4996" s="2">
        <v>43344</v>
      </c>
      <c r="P4996" s="8" t="str">
        <f>TEXT(DAY(Sales[[#This Row],[OrderDate]]),"ddd")</f>
        <v>Sun</v>
      </c>
      <c r="Q4996" s="8" t="str">
        <f>TEXT(MONTH(Sales[[#This Row],[ShipDate]])*29,"mmm")</f>
        <v>Sep</v>
      </c>
      <c r="R4996">
        <v>1084</v>
      </c>
      <c r="S4996" t="s">
        <v>2514</v>
      </c>
      <c r="T4996" t="s">
        <v>90</v>
      </c>
      <c r="U4996">
        <v>10011</v>
      </c>
      <c r="V4996" s="1">
        <v>0</v>
      </c>
      <c r="W4996">
        <v>30</v>
      </c>
      <c r="X4996">
        <v>2</v>
      </c>
      <c r="Y4996">
        <v>72</v>
      </c>
      <c r="AD4996"/>
    </row>
    <row r="4997" spans="1:30" x14ac:dyDescent="0.25">
      <c r="A4997" t="s">
        <v>10</v>
      </c>
      <c r="B4997" s="2">
        <v>43350</v>
      </c>
      <c r="C4997" s="35">
        <f>YEAR(Sales[[#This Row],[ShipDate]])</f>
        <v>2018</v>
      </c>
      <c r="D4997" t="s">
        <v>36</v>
      </c>
      <c r="E4997" t="s">
        <v>18</v>
      </c>
      <c r="F4997" t="s">
        <v>99</v>
      </c>
      <c r="G4997" t="s">
        <v>46</v>
      </c>
      <c r="H4997" t="s">
        <v>146</v>
      </c>
      <c r="I4997" t="s">
        <v>149</v>
      </c>
      <c r="J4997" t="s">
        <v>13</v>
      </c>
      <c r="K4997" t="s">
        <v>1281</v>
      </c>
      <c r="L4997" t="s">
        <v>92</v>
      </c>
      <c r="N4997" t="str">
        <f>IF(ISBLANK(Sales[[#This Row],[return]]),"No",Sales[[#This Row],[return]])</f>
        <v>No</v>
      </c>
      <c r="O4997" s="2">
        <v>43344</v>
      </c>
      <c r="P4997" s="8" t="str">
        <f>TEXT(DAY(Sales[[#This Row],[OrderDate]]),"ddd")</f>
        <v>Sun</v>
      </c>
      <c r="Q4997" s="8" t="str">
        <f>TEXT(MONTH(Sales[[#This Row],[ShipDate]])*29,"mmm")</f>
        <v>Sep</v>
      </c>
      <c r="R4997">
        <v>601</v>
      </c>
      <c r="S4997" t="s">
        <v>848</v>
      </c>
      <c r="T4997" t="s">
        <v>90</v>
      </c>
      <c r="U4997">
        <v>10011</v>
      </c>
      <c r="V4997" s="1">
        <v>0</v>
      </c>
      <c r="W4997">
        <v>206</v>
      </c>
      <c r="X4997">
        <v>6</v>
      </c>
      <c r="Y4997">
        <v>469</v>
      </c>
      <c r="AD4997"/>
    </row>
    <row r="4998" spans="1:30" x14ac:dyDescent="0.25">
      <c r="A4998" t="s">
        <v>24</v>
      </c>
      <c r="B4998" s="2">
        <v>43372</v>
      </c>
      <c r="C4998" s="35">
        <f>YEAR(Sales[[#This Row],[ShipDate]])</f>
        <v>2018</v>
      </c>
      <c r="D4998" t="s">
        <v>36</v>
      </c>
      <c r="E4998" t="s">
        <v>69</v>
      </c>
      <c r="F4998" t="s">
        <v>33</v>
      </c>
      <c r="G4998" t="s">
        <v>25</v>
      </c>
      <c r="H4998" t="s">
        <v>88</v>
      </c>
      <c r="I4998" t="s">
        <v>93</v>
      </c>
      <c r="J4998" t="s">
        <v>13</v>
      </c>
      <c r="K4998" t="s">
        <v>2964</v>
      </c>
      <c r="L4998" t="s">
        <v>92</v>
      </c>
      <c r="N4998" t="str">
        <f>IF(ISBLANK(Sales[[#This Row],[return]]),"No",Sales[[#This Row],[return]])</f>
        <v>No</v>
      </c>
      <c r="O4998" s="2">
        <v>43365</v>
      </c>
      <c r="P4998" s="8" t="str">
        <f>TEXT(DAY(Sales[[#This Row],[OrderDate]]),"ddd")</f>
        <v>Sun</v>
      </c>
      <c r="Q4998" s="8" t="str">
        <f>TEXT(MONTH(Sales[[#This Row],[ShipDate]])*29,"mmm")</f>
        <v>Sep</v>
      </c>
      <c r="R4998">
        <v>183</v>
      </c>
      <c r="S4998" t="s">
        <v>1078</v>
      </c>
      <c r="T4998" t="s">
        <v>90</v>
      </c>
      <c r="U4998">
        <v>19134</v>
      </c>
      <c r="V4998" s="1">
        <v>0.2</v>
      </c>
      <c r="W4998">
        <v>5</v>
      </c>
      <c r="X4998">
        <v>5</v>
      </c>
      <c r="Y4998">
        <v>17</v>
      </c>
      <c r="AD4998"/>
    </row>
    <row r="4999" spans="1:30" x14ac:dyDescent="0.25">
      <c r="A4999" t="s">
        <v>40</v>
      </c>
      <c r="B4999" s="2">
        <v>43119</v>
      </c>
      <c r="C4999" s="35">
        <f>YEAR(Sales[[#This Row],[ShipDate]])</f>
        <v>2018</v>
      </c>
      <c r="D4999" t="s">
        <v>36</v>
      </c>
      <c r="E4999" t="s">
        <v>69</v>
      </c>
      <c r="F4999" t="s">
        <v>45</v>
      </c>
      <c r="G4999" t="s">
        <v>25</v>
      </c>
      <c r="H4999" t="s">
        <v>386</v>
      </c>
      <c r="I4999" t="s">
        <v>389</v>
      </c>
      <c r="J4999" t="s">
        <v>13</v>
      </c>
      <c r="K4999" t="s">
        <v>2911</v>
      </c>
      <c r="L4999" t="s">
        <v>92</v>
      </c>
      <c r="N4999" t="str">
        <f>IF(ISBLANK(Sales[[#This Row],[return]]),"No",Sales[[#This Row],[return]])</f>
        <v>No</v>
      </c>
      <c r="O4999" s="2">
        <v>43115</v>
      </c>
      <c r="P4999" s="8" t="str">
        <f>TEXT(DAY(Sales[[#This Row],[OrderDate]]),"ddd")</f>
        <v>Sun</v>
      </c>
      <c r="Q4999" s="8" t="str">
        <f>TEXT(MONTH(Sales[[#This Row],[ShipDate]])*29,"mmm")</f>
        <v>Jan</v>
      </c>
      <c r="R4999">
        <v>126</v>
      </c>
      <c r="S4999" t="s">
        <v>682</v>
      </c>
      <c r="T4999" t="s">
        <v>90</v>
      </c>
      <c r="U4999">
        <v>7090</v>
      </c>
      <c r="V4999" s="1">
        <v>0</v>
      </c>
      <c r="W4999">
        <v>1</v>
      </c>
      <c r="X4999">
        <v>2</v>
      </c>
      <c r="Y4999">
        <v>5</v>
      </c>
      <c r="AD4999"/>
    </row>
    <row r="5000" spans="1:30" x14ac:dyDescent="0.25">
      <c r="A5000" t="s">
        <v>40</v>
      </c>
      <c r="B5000" s="2">
        <v>43119</v>
      </c>
      <c r="C5000" s="35">
        <f>YEAR(Sales[[#This Row],[ShipDate]])</f>
        <v>2018</v>
      </c>
      <c r="D5000" t="s">
        <v>36</v>
      </c>
      <c r="E5000" t="s">
        <v>69</v>
      </c>
      <c r="F5000" t="s">
        <v>104</v>
      </c>
      <c r="G5000" t="s">
        <v>25</v>
      </c>
      <c r="H5000" t="s">
        <v>386</v>
      </c>
      <c r="I5000" t="s">
        <v>389</v>
      </c>
      <c r="J5000" t="s">
        <v>13</v>
      </c>
      <c r="K5000" t="s">
        <v>2911</v>
      </c>
      <c r="L5000" t="s">
        <v>92</v>
      </c>
      <c r="N5000" t="str">
        <f>IF(ISBLANK(Sales[[#This Row],[return]]),"No",Sales[[#This Row],[return]])</f>
        <v>No</v>
      </c>
      <c r="O5000" s="2">
        <v>43115</v>
      </c>
      <c r="P5000" s="8" t="str">
        <f>TEXT(DAY(Sales[[#This Row],[OrderDate]]),"ddd")</f>
        <v>Sun</v>
      </c>
      <c r="Q5000" s="8" t="str">
        <f>TEXT(MONTH(Sales[[#This Row],[ShipDate]])*29,"mmm")</f>
        <v>Jan</v>
      </c>
      <c r="R5000">
        <v>1324</v>
      </c>
      <c r="S5000" t="s">
        <v>2842</v>
      </c>
      <c r="T5000" t="s">
        <v>90</v>
      </c>
      <c r="U5000">
        <v>7090</v>
      </c>
      <c r="V5000" s="1">
        <v>0</v>
      </c>
      <c r="W5000">
        <v>25</v>
      </c>
      <c r="X5000">
        <v>2</v>
      </c>
      <c r="Y5000">
        <v>52</v>
      </c>
      <c r="AD5000"/>
    </row>
    <row r="5001" spans="1:30" x14ac:dyDescent="0.25">
      <c r="A5001" t="s">
        <v>40</v>
      </c>
      <c r="B5001" s="2">
        <v>43119</v>
      </c>
      <c r="C5001" s="35">
        <f>YEAR(Sales[[#This Row],[ShipDate]])</f>
        <v>2018</v>
      </c>
      <c r="D5001" t="s">
        <v>36</v>
      </c>
      <c r="E5001" t="s">
        <v>69</v>
      </c>
      <c r="F5001" t="s">
        <v>99</v>
      </c>
      <c r="G5001" t="s">
        <v>46</v>
      </c>
      <c r="H5001" t="s">
        <v>386</v>
      </c>
      <c r="I5001" t="s">
        <v>389</v>
      </c>
      <c r="J5001" t="s">
        <v>13</v>
      </c>
      <c r="K5001" t="s">
        <v>2911</v>
      </c>
      <c r="L5001" t="s">
        <v>92</v>
      </c>
      <c r="N5001" t="str">
        <f>IF(ISBLANK(Sales[[#This Row],[return]]),"No",Sales[[#This Row],[return]])</f>
        <v>No</v>
      </c>
      <c r="O5001" s="2">
        <v>43115</v>
      </c>
      <c r="P5001" s="8" t="str">
        <f>TEXT(DAY(Sales[[#This Row],[OrderDate]]),"ddd")</f>
        <v>Sun</v>
      </c>
      <c r="Q5001" s="8" t="str">
        <f>TEXT(MONTH(Sales[[#This Row],[ShipDate]])*29,"mmm")</f>
        <v>Jan</v>
      </c>
      <c r="R5001">
        <v>1014</v>
      </c>
      <c r="S5001" t="s">
        <v>242</v>
      </c>
      <c r="T5001" t="s">
        <v>90</v>
      </c>
      <c r="U5001">
        <v>7090</v>
      </c>
      <c r="V5001" s="1">
        <v>0</v>
      </c>
      <c r="W5001">
        <v>92</v>
      </c>
      <c r="X5001">
        <v>3</v>
      </c>
      <c r="Y5001">
        <v>255</v>
      </c>
      <c r="AD5001"/>
    </row>
    <row r="5002" spans="1:30" x14ac:dyDescent="0.25">
      <c r="A5002" t="s">
        <v>40</v>
      </c>
      <c r="B5002" s="2">
        <v>43433</v>
      </c>
      <c r="C5002" s="35">
        <f>YEAR(Sales[[#This Row],[ShipDate]])</f>
        <v>2018</v>
      </c>
      <c r="D5002" t="s">
        <v>19</v>
      </c>
      <c r="E5002" t="s">
        <v>18</v>
      </c>
      <c r="F5002" t="s">
        <v>48</v>
      </c>
      <c r="G5002" t="s">
        <v>46</v>
      </c>
      <c r="H5002" t="s">
        <v>309</v>
      </c>
      <c r="I5002" t="s">
        <v>169</v>
      </c>
      <c r="J5002" t="s">
        <v>13</v>
      </c>
      <c r="K5002" t="s">
        <v>464</v>
      </c>
      <c r="L5002" t="s">
        <v>30</v>
      </c>
      <c r="N5002" t="str">
        <f>IF(ISBLANK(Sales[[#This Row],[return]]),"No",Sales[[#This Row],[return]])</f>
        <v>No</v>
      </c>
      <c r="O5002" s="2">
        <v>43431</v>
      </c>
      <c r="P5002" s="8" t="str">
        <f>TEXT(DAY(Sales[[#This Row],[OrderDate]]),"ddd")</f>
        <v>Fri</v>
      </c>
      <c r="Q5002" s="8" t="str">
        <f>TEXT(MONTH(Sales[[#This Row],[ShipDate]])*29,"mmm")</f>
        <v>Nov</v>
      </c>
      <c r="R5002">
        <v>1109</v>
      </c>
      <c r="S5002" t="s">
        <v>2466</v>
      </c>
      <c r="T5002" t="s">
        <v>28</v>
      </c>
      <c r="U5002">
        <v>85254</v>
      </c>
      <c r="V5002" s="1">
        <v>0.2</v>
      </c>
      <c r="W5002">
        <v>24</v>
      </c>
      <c r="X5002">
        <v>1</v>
      </c>
      <c r="Y5002">
        <v>272</v>
      </c>
      <c r="AD5002"/>
    </row>
    <row r="5003" spans="1:30" x14ac:dyDescent="0.25">
      <c r="A5003" t="s">
        <v>10</v>
      </c>
      <c r="B5003" s="2">
        <v>43415</v>
      </c>
      <c r="C5003" s="35">
        <f>YEAR(Sales[[#This Row],[ShipDate]])</f>
        <v>2018</v>
      </c>
      <c r="D5003" t="s">
        <v>19</v>
      </c>
      <c r="E5003" t="s">
        <v>18</v>
      </c>
      <c r="F5003" t="s">
        <v>21</v>
      </c>
      <c r="G5003" t="s">
        <v>11</v>
      </c>
      <c r="H5003" t="s">
        <v>12</v>
      </c>
      <c r="I5003" t="s">
        <v>20</v>
      </c>
      <c r="J5003" t="s">
        <v>13</v>
      </c>
      <c r="K5003" t="s">
        <v>14</v>
      </c>
      <c r="L5003" t="s">
        <v>17</v>
      </c>
      <c r="N5003" t="str">
        <f>IF(ISBLANK(Sales[[#This Row],[return]]),"No",Sales[[#This Row],[return]])</f>
        <v>No</v>
      </c>
      <c r="O5003" s="2">
        <v>43412</v>
      </c>
      <c r="P5003" s="8" t="str">
        <f>TEXT(DAY(Sales[[#This Row],[OrderDate]]),"ddd")</f>
        <v>Sun</v>
      </c>
      <c r="Q5003" s="8" t="str">
        <f>TEXT(MONTH(Sales[[#This Row],[ShipDate]])*29,"mmm")</f>
        <v>Nov</v>
      </c>
      <c r="R5003">
        <v>387</v>
      </c>
      <c r="S5003" t="s">
        <v>16</v>
      </c>
      <c r="T5003" t="s">
        <v>15</v>
      </c>
      <c r="U5003">
        <v>42420</v>
      </c>
      <c r="V5003" s="1">
        <v>0</v>
      </c>
      <c r="W5003">
        <v>42</v>
      </c>
      <c r="X5003">
        <v>2</v>
      </c>
      <c r="Y5003">
        <v>262</v>
      </c>
      <c r="AD5003"/>
    </row>
    <row r="5004" spans="1:30" x14ac:dyDescent="0.25">
      <c r="A5004" t="s">
        <v>10</v>
      </c>
      <c r="B5004" s="2">
        <v>43415</v>
      </c>
      <c r="C5004" s="35">
        <f>YEAR(Sales[[#This Row],[ShipDate]])</f>
        <v>2018</v>
      </c>
      <c r="D5004" t="s">
        <v>19</v>
      </c>
      <c r="E5004" t="s">
        <v>18</v>
      </c>
      <c r="F5004" t="s">
        <v>23</v>
      </c>
      <c r="G5004" t="s">
        <v>11</v>
      </c>
      <c r="H5004" t="s">
        <v>12</v>
      </c>
      <c r="I5004" t="s">
        <v>20</v>
      </c>
      <c r="J5004" t="s">
        <v>13</v>
      </c>
      <c r="K5004" t="s">
        <v>14</v>
      </c>
      <c r="L5004" t="s">
        <v>17</v>
      </c>
      <c r="N5004" t="str">
        <f>IF(ISBLANK(Sales[[#This Row],[return]]),"No",Sales[[#This Row],[return]])</f>
        <v>No</v>
      </c>
      <c r="O5004" s="2">
        <v>43412</v>
      </c>
      <c r="P5004" s="8" t="str">
        <f>TEXT(DAY(Sales[[#This Row],[OrderDate]]),"ddd")</f>
        <v>Sun</v>
      </c>
      <c r="Q5004" s="8" t="str">
        <f>TEXT(MONTH(Sales[[#This Row],[ShipDate]])*29,"mmm")</f>
        <v>Nov</v>
      </c>
      <c r="R5004">
        <v>833</v>
      </c>
      <c r="S5004" t="s">
        <v>22</v>
      </c>
      <c r="T5004" t="s">
        <v>15</v>
      </c>
      <c r="U5004">
        <v>42420</v>
      </c>
      <c r="V5004" s="1">
        <v>0</v>
      </c>
      <c r="W5004">
        <v>220</v>
      </c>
      <c r="X5004">
        <v>3</v>
      </c>
      <c r="Y5004">
        <v>732</v>
      </c>
      <c r="AD5004"/>
    </row>
    <row r="5005" spans="1:30" x14ac:dyDescent="0.25">
      <c r="A5005" t="s">
        <v>10</v>
      </c>
      <c r="B5005" s="2">
        <v>43282</v>
      </c>
      <c r="C5005" s="35">
        <f>YEAR(Sales[[#This Row],[ShipDate]])</f>
        <v>2018</v>
      </c>
      <c r="D5005" t="s">
        <v>607</v>
      </c>
      <c r="E5005" t="s">
        <v>18</v>
      </c>
      <c r="F5005" t="s">
        <v>50</v>
      </c>
      <c r="G5005" t="s">
        <v>25</v>
      </c>
      <c r="H5005" t="s">
        <v>197</v>
      </c>
      <c r="I5005" t="s">
        <v>199</v>
      </c>
      <c r="J5005" t="s">
        <v>13</v>
      </c>
      <c r="K5005" t="s">
        <v>1047</v>
      </c>
      <c r="L5005" t="s">
        <v>17</v>
      </c>
      <c r="N5005" t="str">
        <f>IF(ISBLANK(Sales[[#This Row],[return]]),"No",Sales[[#This Row],[return]])</f>
        <v>No</v>
      </c>
      <c r="O5005" s="2">
        <v>43282</v>
      </c>
      <c r="P5005" s="8" t="str">
        <f>TEXT(DAY(Sales[[#This Row],[OrderDate]]),"ddd")</f>
        <v>Sun</v>
      </c>
      <c r="Q5005" s="8" t="str">
        <f>TEXT(MONTH(Sales[[#This Row],[ShipDate]])*29,"mmm")</f>
        <v>Jul</v>
      </c>
      <c r="R5005">
        <v>328</v>
      </c>
      <c r="S5005" t="s">
        <v>1882</v>
      </c>
      <c r="T5005" t="s">
        <v>15</v>
      </c>
      <c r="U5005">
        <v>29203</v>
      </c>
      <c r="V5005" s="1">
        <v>0</v>
      </c>
      <c r="W5005">
        <v>28</v>
      </c>
      <c r="X5005">
        <v>2</v>
      </c>
      <c r="Y5005">
        <v>58</v>
      </c>
      <c r="AD5005"/>
    </row>
    <row r="5006" spans="1:30" x14ac:dyDescent="0.25">
      <c r="A5006" t="s">
        <v>10</v>
      </c>
      <c r="B5006" s="2">
        <v>43282</v>
      </c>
      <c r="C5006" s="35">
        <f>YEAR(Sales[[#This Row],[ShipDate]])</f>
        <v>2018</v>
      </c>
      <c r="D5006" t="s">
        <v>607</v>
      </c>
      <c r="E5006" t="s">
        <v>18</v>
      </c>
      <c r="F5006" t="s">
        <v>50</v>
      </c>
      <c r="G5006" t="s">
        <v>25</v>
      </c>
      <c r="H5006" t="s">
        <v>197</v>
      </c>
      <c r="I5006" t="s">
        <v>199</v>
      </c>
      <c r="J5006" t="s">
        <v>13</v>
      </c>
      <c r="K5006" t="s">
        <v>1047</v>
      </c>
      <c r="L5006" t="s">
        <v>17</v>
      </c>
      <c r="N5006" t="str">
        <f>IF(ISBLANK(Sales[[#This Row],[return]]),"No",Sales[[#This Row],[return]])</f>
        <v>No</v>
      </c>
      <c r="O5006" s="2">
        <v>43282</v>
      </c>
      <c r="P5006" s="8" t="str">
        <f>TEXT(DAY(Sales[[#This Row],[OrderDate]]),"ddd")</f>
        <v>Sun</v>
      </c>
      <c r="Q5006" s="8" t="str">
        <f>TEXT(MONTH(Sales[[#This Row],[ShipDate]])*29,"mmm")</f>
        <v>Jul</v>
      </c>
      <c r="R5006">
        <v>1642</v>
      </c>
      <c r="S5006" t="s">
        <v>3131</v>
      </c>
      <c r="T5006" t="s">
        <v>15</v>
      </c>
      <c r="U5006">
        <v>29203</v>
      </c>
      <c r="V5006" s="1">
        <v>0</v>
      </c>
      <c r="W5006">
        <v>7</v>
      </c>
      <c r="X5006">
        <v>2</v>
      </c>
      <c r="Y5006">
        <v>14</v>
      </c>
      <c r="AD5006"/>
    </row>
    <row r="5007" spans="1:30" x14ac:dyDescent="0.25">
      <c r="A5007" t="s">
        <v>10</v>
      </c>
      <c r="B5007" s="2">
        <v>43282</v>
      </c>
      <c r="C5007" s="35">
        <f>YEAR(Sales[[#This Row],[ShipDate]])</f>
        <v>2018</v>
      </c>
      <c r="D5007" t="s">
        <v>607</v>
      </c>
      <c r="E5007" t="s">
        <v>18</v>
      </c>
      <c r="F5007" t="s">
        <v>59</v>
      </c>
      <c r="G5007" t="s">
        <v>25</v>
      </c>
      <c r="H5007" t="s">
        <v>197</v>
      </c>
      <c r="I5007" t="s">
        <v>199</v>
      </c>
      <c r="J5007" t="s">
        <v>13</v>
      </c>
      <c r="K5007" t="s">
        <v>1047</v>
      </c>
      <c r="L5007" t="s">
        <v>17</v>
      </c>
      <c r="N5007" t="str">
        <f>IF(ISBLANK(Sales[[#This Row],[return]]),"No",Sales[[#This Row],[return]])</f>
        <v>No</v>
      </c>
      <c r="O5007" s="2">
        <v>43282</v>
      </c>
      <c r="P5007" s="8" t="str">
        <f>TEXT(DAY(Sales[[#This Row],[OrderDate]]),"ddd")</f>
        <v>Sun</v>
      </c>
      <c r="Q5007" s="8" t="str">
        <f>TEXT(MONTH(Sales[[#This Row],[ShipDate]])*29,"mmm")</f>
        <v>Jul</v>
      </c>
      <c r="R5007">
        <v>1814</v>
      </c>
      <c r="S5007" t="s">
        <v>1727</v>
      </c>
      <c r="T5007" t="s">
        <v>15</v>
      </c>
      <c r="U5007">
        <v>29203</v>
      </c>
      <c r="V5007" s="1">
        <v>0</v>
      </c>
      <c r="W5007">
        <v>6</v>
      </c>
      <c r="X5007">
        <v>2</v>
      </c>
      <c r="Y5007">
        <v>13</v>
      </c>
      <c r="AD5007"/>
    </row>
    <row r="5008" spans="1:30" x14ac:dyDescent="0.25">
      <c r="A5008" t="s">
        <v>10</v>
      </c>
      <c r="B5008" s="2">
        <v>43419</v>
      </c>
      <c r="C5008" s="35">
        <f>YEAR(Sales[[#This Row],[ShipDate]])</f>
        <v>2018</v>
      </c>
      <c r="D5008" t="s">
        <v>19</v>
      </c>
      <c r="E5008" t="s">
        <v>31</v>
      </c>
      <c r="F5008" t="s">
        <v>52</v>
      </c>
      <c r="G5008" t="s">
        <v>25</v>
      </c>
      <c r="H5008" t="s">
        <v>1096</v>
      </c>
      <c r="I5008" t="s">
        <v>142</v>
      </c>
      <c r="J5008" t="s">
        <v>13</v>
      </c>
      <c r="K5008" t="s">
        <v>2635</v>
      </c>
      <c r="L5008" t="s">
        <v>68</v>
      </c>
      <c r="N5008" t="str">
        <f>IF(ISBLANK(Sales[[#This Row],[return]]),"No",Sales[[#This Row],[return]])</f>
        <v>No</v>
      </c>
      <c r="O5008" s="2">
        <v>43416</v>
      </c>
      <c r="P5008" s="8" t="str">
        <f>TEXT(DAY(Sales[[#This Row],[OrderDate]]),"ddd")</f>
        <v>Thu</v>
      </c>
      <c r="Q5008" s="8" t="str">
        <f>TEXT(MONTH(Sales[[#This Row],[ShipDate]])*29,"mmm")</f>
        <v>Nov</v>
      </c>
      <c r="R5008">
        <v>298</v>
      </c>
      <c r="S5008" t="s">
        <v>969</v>
      </c>
      <c r="T5008" t="s">
        <v>66</v>
      </c>
      <c r="U5008">
        <v>46350</v>
      </c>
      <c r="V5008" s="1">
        <v>0</v>
      </c>
      <c r="W5008">
        <v>11</v>
      </c>
      <c r="X5008">
        <v>2</v>
      </c>
      <c r="Y5008">
        <v>38</v>
      </c>
      <c r="AD5008"/>
    </row>
    <row r="5009" spans="1:30" x14ac:dyDescent="0.25">
      <c r="A5009" t="s">
        <v>10</v>
      </c>
      <c r="B5009" s="2">
        <v>43419</v>
      </c>
      <c r="C5009" s="35">
        <f>YEAR(Sales[[#This Row],[ShipDate]])</f>
        <v>2018</v>
      </c>
      <c r="D5009" t="s">
        <v>19</v>
      </c>
      <c r="E5009" t="s">
        <v>31</v>
      </c>
      <c r="F5009" t="s">
        <v>50</v>
      </c>
      <c r="G5009" t="s">
        <v>25</v>
      </c>
      <c r="H5009" t="s">
        <v>1096</v>
      </c>
      <c r="I5009" t="s">
        <v>142</v>
      </c>
      <c r="J5009" t="s">
        <v>13</v>
      </c>
      <c r="K5009" t="s">
        <v>2635</v>
      </c>
      <c r="L5009" t="s">
        <v>68</v>
      </c>
      <c r="N5009" t="str">
        <f>IF(ISBLANK(Sales[[#This Row],[return]]),"No",Sales[[#This Row],[return]])</f>
        <v>No</v>
      </c>
      <c r="O5009" s="2">
        <v>43416</v>
      </c>
      <c r="P5009" s="8" t="str">
        <f>TEXT(DAY(Sales[[#This Row],[OrderDate]]),"ddd")</f>
        <v>Thu</v>
      </c>
      <c r="Q5009" s="8" t="str">
        <f>TEXT(MONTH(Sales[[#This Row],[ShipDate]])*29,"mmm")</f>
        <v>Nov</v>
      </c>
      <c r="R5009">
        <v>415</v>
      </c>
      <c r="S5009" t="s">
        <v>2310</v>
      </c>
      <c r="T5009" t="s">
        <v>66</v>
      </c>
      <c r="U5009">
        <v>46350</v>
      </c>
      <c r="V5009" s="1">
        <v>0</v>
      </c>
      <c r="W5009">
        <v>9</v>
      </c>
      <c r="X5009">
        <v>2</v>
      </c>
      <c r="Y5009">
        <v>17</v>
      </c>
      <c r="AD5009"/>
    </row>
    <row r="5010" spans="1:30" x14ac:dyDescent="0.25">
      <c r="A5010" t="s">
        <v>10</v>
      </c>
      <c r="B5010" s="2">
        <v>43419</v>
      </c>
      <c r="C5010" s="35">
        <f>YEAR(Sales[[#This Row],[ShipDate]])</f>
        <v>2018</v>
      </c>
      <c r="D5010" t="s">
        <v>19</v>
      </c>
      <c r="E5010" t="s">
        <v>31</v>
      </c>
      <c r="F5010" t="s">
        <v>59</v>
      </c>
      <c r="G5010" t="s">
        <v>25</v>
      </c>
      <c r="H5010" t="s">
        <v>1096</v>
      </c>
      <c r="I5010" t="s">
        <v>142</v>
      </c>
      <c r="J5010" t="s">
        <v>13</v>
      </c>
      <c r="K5010" t="s">
        <v>2635</v>
      </c>
      <c r="L5010" t="s">
        <v>68</v>
      </c>
      <c r="N5010" t="str">
        <f>IF(ISBLANK(Sales[[#This Row],[return]]),"No",Sales[[#This Row],[return]])</f>
        <v>No</v>
      </c>
      <c r="O5010" s="2">
        <v>43416</v>
      </c>
      <c r="P5010" s="8" t="str">
        <f>TEXT(DAY(Sales[[#This Row],[OrderDate]]),"ddd")</f>
        <v>Thu</v>
      </c>
      <c r="Q5010" s="8" t="str">
        <f>TEXT(MONTH(Sales[[#This Row],[ShipDate]])*29,"mmm")</f>
        <v>Nov</v>
      </c>
      <c r="R5010">
        <v>1687</v>
      </c>
      <c r="S5010" t="s">
        <v>2054</v>
      </c>
      <c r="T5010" t="s">
        <v>66</v>
      </c>
      <c r="U5010">
        <v>46350</v>
      </c>
      <c r="V5010" s="1">
        <v>0</v>
      </c>
      <c r="W5010">
        <v>9</v>
      </c>
      <c r="X5010">
        <v>2</v>
      </c>
      <c r="Y5010">
        <v>20</v>
      </c>
      <c r="AD5010"/>
    </row>
    <row r="5011" spans="1:30" x14ac:dyDescent="0.25">
      <c r="A5011" t="s">
        <v>10</v>
      </c>
      <c r="B5011" s="2">
        <v>43419</v>
      </c>
      <c r="C5011" s="35">
        <f>YEAR(Sales[[#This Row],[ShipDate]])</f>
        <v>2018</v>
      </c>
      <c r="D5011" t="s">
        <v>19</v>
      </c>
      <c r="E5011" t="s">
        <v>31</v>
      </c>
      <c r="F5011" t="s">
        <v>45</v>
      </c>
      <c r="G5011" t="s">
        <v>25</v>
      </c>
      <c r="H5011" t="s">
        <v>1096</v>
      </c>
      <c r="I5011" t="s">
        <v>142</v>
      </c>
      <c r="J5011" t="s">
        <v>13</v>
      </c>
      <c r="K5011" t="s">
        <v>2635</v>
      </c>
      <c r="L5011" t="s">
        <v>68</v>
      </c>
      <c r="N5011" t="str">
        <f>IF(ISBLANK(Sales[[#This Row],[return]]),"No",Sales[[#This Row],[return]])</f>
        <v>No</v>
      </c>
      <c r="O5011" s="2">
        <v>43416</v>
      </c>
      <c r="P5011" s="8" t="str">
        <f>TEXT(DAY(Sales[[#This Row],[OrderDate]]),"ddd")</f>
        <v>Thu</v>
      </c>
      <c r="Q5011" s="8" t="str">
        <f>TEXT(MONTH(Sales[[#This Row],[ShipDate]])*29,"mmm")</f>
        <v>Nov</v>
      </c>
      <c r="R5011">
        <v>1148</v>
      </c>
      <c r="S5011" t="s">
        <v>887</v>
      </c>
      <c r="T5011" t="s">
        <v>66</v>
      </c>
      <c r="U5011">
        <v>46350</v>
      </c>
      <c r="V5011" s="1">
        <v>0</v>
      </c>
      <c r="W5011">
        <v>6</v>
      </c>
      <c r="X5011">
        <v>7</v>
      </c>
      <c r="Y5011">
        <v>21</v>
      </c>
      <c r="AD5011"/>
    </row>
    <row r="5012" spans="1:30" x14ac:dyDescent="0.25">
      <c r="A5012" t="s">
        <v>10</v>
      </c>
      <c r="B5012" s="2">
        <v>43419</v>
      </c>
      <c r="C5012" s="35">
        <f>YEAR(Sales[[#This Row],[ShipDate]])</f>
        <v>2018</v>
      </c>
      <c r="D5012" t="s">
        <v>19</v>
      </c>
      <c r="E5012" t="s">
        <v>31</v>
      </c>
      <c r="F5012" t="s">
        <v>104</v>
      </c>
      <c r="G5012" t="s">
        <v>25</v>
      </c>
      <c r="H5012" t="s">
        <v>1096</v>
      </c>
      <c r="I5012" t="s">
        <v>142</v>
      </c>
      <c r="J5012" t="s">
        <v>13</v>
      </c>
      <c r="K5012" t="s">
        <v>2635</v>
      </c>
      <c r="L5012" t="s">
        <v>68</v>
      </c>
      <c r="N5012" t="str">
        <f>IF(ISBLANK(Sales[[#This Row],[return]]),"No",Sales[[#This Row],[return]])</f>
        <v>No</v>
      </c>
      <c r="O5012" s="2">
        <v>43416</v>
      </c>
      <c r="P5012" s="8" t="str">
        <f>TEXT(DAY(Sales[[#This Row],[OrderDate]]),"ddd")</f>
        <v>Thu</v>
      </c>
      <c r="Q5012" s="8" t="str">
        <f>TEXT(MONTH(Sales[[#This Row],[ShipDate]])*29,"mmm")</f>
        <v>Nov</v>
      </c>
      <c r="R5012">
        <v>1588</v>
      </c>
      <c r="S5012" t="s">
        <v>2243</v>
      </c>
      <c r="T5012" t="s">
        <v>66</v>
      </c>
      <c r="U5012">
        <v>46350</v>
      </c>
      <c r="V5012" s="1">
        <v>0</v>
      </c>
      <c r="W5012">
        <v>129</v>
      </c>
      <c r="X5012">
        <v>8</v>
      </c>
      <c r="Y5012">
        <v>288</v>
      </c>
      <c r="AD5012"/>
    </row>
    <row r="5013" spans="1:30" x14ac:dyDescent="0.25">
      <c r="A5013" t="s">
        <v>40</v>
      </c>
      <c r="B5013" s="2">
        <v>43416</v>
      </c>
      <c r="C5013" s="35">
        <f>YEAR(Sales[[#This Row],[ShipDate]])</f>
        <v>2018</v>
      </c>
      <c r="D5013" t="s">
        <v>36</v>
      </c>
      <c r="E5013" t="s">
        <v>69</v>
      </c>
      <c r="F5013" t="s">
        <v>23</v>
      </c>
      <c r="G5013" t="s">
        <v>11</v>
      </c>
      <c r="H5013" t="s">
        <v>3006</v>
      </c>
      <c r="I5013" t="s">
        <v>3007</v>
      </c>
      <c r="J5013" t="s">
        <v>13</v>
      </c>
      <c r="K5013" t="s">
        <v>2982</v>
      </c>
      <c r="L5013" t="s">
        <v>30</v>
      </c>
      <c r="N5013" t="str">
        <f>IF(ISBLANK(Sales[[#This Row],[return]]),"No",Sales[[#This Row],[return]])</f>
        <v>No</v>
      </c>
      <c r="O5013" s="2">
        <v>43411</v>
      </c>
      <c r="P5013" s="8" t="str">
        <f>TEXT(DAY(Sales[[#This Row],[OrderDate]]),"ddd")</f>
        <v>Sat</v>
      </c>
      <c r="Q5013" s="8" t="str">
        <f>TEXT(MONTH(Sales[[#This Row],[ShipDate]])*29,"mmm")</f>
        <v>Nov</v>
      </c>
      <c r="R5013">
        <v>770</v>
      </c>
      <c r="S5013" t="s">
        <v>794</v>
      </c>
      <c r="T5013" t="s">
        <v>28</v>
      </c>
      <c r="U5013">
        <v>82001</v>
      </c>
      <c r="V5013" s="1">
        <v>0.2</v>
      </c>
      <c r="W5013">
        <v>100</v>
      </c>
      <c r="X5013">
        <v>4</v>
      </c>
      <c r="Y5013">
        <v>1603</v>
      </c>
      <c r="AD5013"/>
    </row>
    <row r="5014" spans="1:30" x14ac:dyDescent="0.25">
      <c r="A5014" t="s">
        <v>24</v>
      </c>
      <c r="B5014" s="2">
        <v>43340</v>
      </c>
      <c r="C5014" s="35">
        <f>YEAR(Sales[[#This Row],[ShipDate]])</f>
        <v>2018</v>
      </c>
      <c r="D5014" t="s">
        <v>113</v>
      </c>
      <c r="E5014" t="s">
        <v>31</v>
      </c>
      <c r="F5014" t="s">
        <v>23</v>
      </c>
      <c r="G5014" t="s">
        <v>11</v>
      </c>
      <c r="H5014" t="s">
        <v>300</v>
      </c>
      <c r="I5014" t="s">
        <v>70</v>
      </c>
      <c r="J5014" t="s">
        <v>13</v>
      </c>
      <c r="K5014" t="s">
        <v>118</v>
      </c>
      <c r="L5014" t="s">
        <v>68</v>
      </c>
      <c r="N5014" t="str">
        <f>IF(ISBLANK(Sales[[#This Row],[return]]),"No",Sales[[#This Row],[return]])</f>
        <v>No</v>
      </c>
      <c r="O5014" s="2">
        <v>43338</v>
      </c>
      <c r="P5014" s="8" t="str">
        <f>TEXT(DAY(Sales[[#This Row],[OrderDate]]),"ddd")</f>
        <v>Thu</v>
      </c>
      <c r="Q5014" s="8" t="str">
        <f>TEXT(MONTH(Sales[[#This Row],[ShipDate]])*29,"mmm")</f>
        <v>Aug</v>
      </c>
      <c r="R5014">
        <v>832</v>
      </c>
      <c r="S5014" t="s">
        <v>1469</v>
      </c>
      <c r="T5014" t="s">
        <v>66</v>
      </c>
      <c r="U5014">
        <v>77506</v>
      </c>
      <c r="V5014" s="1">
        <v>0.3</v>
      </c>
      <c r="W5014">
        <v>-29</v>
      </c>
      <c r="X5014">
        <v>6</v>
      </c>
      <c r="Y5014">
        <v>1025</v>
      </c>
      <c r="AD5014"/>
    </row>
    <row r="5015" spans="1:30" x14ac:dyDescent="0.25">
      <c r="A5015" t="s">
        <v>24</v>
      </c>
      <c r="B5015" s="2">
        <v>43340</v>
      </c>
      <c r="C5015" s="35">
        <f>YEAR(Sales[[#This Row],[ShipDate]])</f>
        <v>2018</v>
      </c>
      <c r="D5015" t="s">
        <v>113</v>
      </c>
      <c r="E5015" t="s">
        <v>31</v>
      </c>
      <c r="F5015" t="s">
        <v>99</v>
      </c>
      <c r="G5015" t="s">
        <v>46</v>
      </c>
      <c r="H5015" t="s">
        <v>300</v>
      </c>
      <c r="I5015" t="s">
        <v>70</v>
      </c>
      <c r="J5015" t="s">
        <v>13</v>
      </c>
      <c r="K5015" t="s">
        <v>118</v>
      </c>
      <c r="L5015" t="s">
        <v>68</v>
      </c>
      <c r="N5015" t="str">
        <f>IF(ISBLANK(Sales[[#This Row],[return]]),"No",Sales[[#This Row],[return]])</f>
        <v>No</v>
      </c>
      <c r="O5015" s="2">
        <v>43338</v>
      </c>
      <c r="P5015" s="8" t="str">
        <f>TEXT(DAY(Sales[[#This Row],[OrderDate]]),"ddd")</f>
        <v>Thu</v>
      </c>
      <c r="Q5015" s="8" t="str">
        <f>TEXT(MONTH(Sales[[#This Row],[ShipDate]])*29,"mmm")</f>
        <v>Aug</v>
      </c>
      <c r="R5015">
        <v>1013</v>
      </c>
      <c r="S5015" t="s">
        <v>738</v>
      </c>
      <c r="T5015" t="s">
        <v>66</v>
      </c>
      <c r="U5015">
        <v>77506</v>
      </c>
      <c r="V5015" s="1">
        <v>0.2</v>
      </c>
      <c r="W5015">
        <v>44</v>
      </c>
      <c r="X5015">
        <v>2</v>
      </c>
      <c r="Y5015">
        <v>160</v>
      </c>
      <c r="AD5015"/>
    </row>
    <row r="5016" spans="1:30" x14ac:dyDescent="0.25">
      <c r="A5016" t="s">
        <v>40</v>
      </c>
      <c r="B5016" s="2">
        <v>43281</v>
      </c>
      <c r="C5016" s="35">
        <f>YEAR(Sales[[#This Row],[ShipDate]])</f>
        <v>2018</v>
      </c>
      <c r="D5016" t="s">
        <v>36</v>
      </c>
      <c r="E5016" t="s">
        <v>31</v>
      </c>
      <c r="F5016" t="s">
        <v>45</v>
      </c>
      <c r="G5016" t="s">
        <v>25</v>
      </c>
      <c r="H5016" t="s">
        <v>164</v>
      </c>
      <c r="I5016" t="s">
        <v>120</v>
      </c>
      <c r="J5016" t="s">
        <v>13</v>
      </c>
      <c r="K5016" t="s">
        <v>2823</v>
      </c>
      <c r="L5016" t="s">
        <v>68</v>
      </c>
      <c r="N5016" t="str">
        <f>IF(ISBLANK(Sales[[#This Row],[return]]),"No",Sales[[#This Row],[return]])</f>
        <v>No</v>
      </c>
      <c r="O5016" s="2">
        <v>43277</v>
      </c>
      <c r="P5016" s="8" t="str">
        <f>TEXT(DAY(Sales[[#This Row],[OrderDate]]),"ddd")</f>
        <v>Thu</v>
      </c>
      <c r="Q5016" s="8" t="str">
        <f>TEXT(MONTH(Sales[[#This Row],[ShipDate]])*29,"mmm")</f>
        <v>Jun</v>
      </c>
      <c r="R5016">
        <v>1125</v>
      </c>
      <c r="S5016" t="s">
        <v>319</v>
      </c>
      <c r="T5016" t="s">
        <v>66</v>
      </c>
      <c r="U5016">
        <v>60653</v>
      </c>
      <c r="V5016" s="1">
        <v>0.2</v>
      </c>
      <c r="W5016">
        <v>0</v>
      </c>
      <c r="X5016">
        <v>3</v>
      </c>
      <c r="Y5016">
        <v>5</v>
      </c>
      <c r="AD5016"/>
    </row>
    <row r="5017" spans="1:30" x14ac:dyDescent="0.25">
      <c r="A5017" t="s">
        <v>10</v>
      </c>
      <c r="B5017" s="2">
        <v>43241</v>
      </c>
      <c r="C5017" s="35">
        <f>YEAR(Sales[[#This Row],[ShipDate]])</f>
        <v>2018</v>
      </c>
      <c r="D5017" t="s">
        <v>36</v>
      </c>
      <c r="E5017" t="s">
        <v>18</v>
      </c>
      <c r="F5017" t="s">
        <v>50</v>
      </c>
      <c r="G5017" t="s">
        <v>25</v>
      </c>
      <c r="H5017" t="s">
        <v>146</v>
      </c>
      <c r="I5017" t="s">
        <v>149</v>
      </c>
      <c r="J5017" t="s">
        <v>13</v>
      </c>
      <c r="K5017" t="s">
        <v>1694</v>
      </c>
      <c r="L5017" t="s">
        <v>92</v>
      </c>
      <c r="N5017" t="str">
        <f>IF(ISBLANK(Sales[[#This Row],[return]]),"No",Sales[[#This Row],[return]])</f>
        <v>No</v>
      </c>
      <c r="O5017" s="2">
        <v>43235</v>
      </c>
      <c r="P5017" s="8" t="str">
        <f>TEXT(DAY(Sales[[#This Row],[OrderDate]]),"ddd")</f>
        <v>Sun</v>
      </c>
      <c r="Q5017" s="8" t="str">
        <f>TEXT(MONTH(Sales[[#This Row],[ShipDate]])*29,"mmm")</f>
        <v>May</v>
      </c>
      <c r="R5017">
        <v>327</v>
      </c>
      <c r="S5017" t="s">
        <v>1751</v>
      </c>
      <c r="T5017" t="s">
        <v>90</v>
      </c>
      <c r="U5017">
        <v>10035</v>
      </c>
      <c r="V5017" s="1">
        <v>0.2</v>
      </c>
      <c r="W5017">
        <v>4</v>
      </c>
      <c r="X5017">
        <v>3</v>
      </c>
      <c r="Y5017">
        <v>14</v>
      </c>
      <c r="AD5017"/>
    </row>
    <row r="5018" spans="1:30" x14ac:dyDescent="0.25">
      <c r="A5018" t="s">
        <v>10</v>
      </c>
      <c r="B5018" s="2">
        <v>43361</v>
      </c>
      <c r="C5018" s="35">
        <f>YEAR(Sales[[#This Row],[ShipDate]])</f>
        <v>2018</v>
      </c>
      <c r="D5018" t="s">
        <v>36</v>
      </c>
      <c r="E5018" t="s">
        <v>31</v>
      </c>
      <c r="F5018" t="s">
        <v>59</v>
      </c>
      <c r="G5018" t="s">
        <v>25</v>
      </c>
      <c r="H5018" t="s">
        <v>282</v>
      </c>
      <c r="I5018" t="s">
        <v>133</v>
      </c>
      <c r="J5018" t="s">
        <v>13</v>
      </c>
      <c r="K5018" t="s">
        <v>1045</v>
      </c>
      <c r="L5018" t="s">
        <v>68</v>
      </c>
      <c r="N5018" t="str">
        <f>IF(ISBLANK(Sales[[#This Row],[return]]),"No",Sales[[#This Row],[return]])</f>
        <v>No</v>
      </c>
      <c r="O5018" s="2">
        <v>43355</v>
      </c>
      <c r="P5018" s="8" t="str">
        <f>TEXT(DAY(Sales[[#This Row],[OrderDate]]),"ddd")</f>
        <v>Thu</v>
      </c>
      <c r="Q5018" s="8" t="str">
        <f>TEXT(MONTH(Sales[[#This Row],[ShipDate]])*29,"mmm")</f>
        <v>Sep</v>
      </c>
      <c r="R5018">
        <v>1791</v>
      </c>
      <c r="S5018" t="s">
        <v>2818</v>
      </c>
      <c r="T5018" t="s">
        <v>66</v>
      </c>
      <c r="U5018">
        <v>48066</v>
      </c>
      <c r="V5018" s="1">
        <v>0</v>
      </c>
      <c r="W5018">
        <v>32</v>
      </c>
      <c r="X5018">
        <v>3</v>
      </c>
      <c r="Y5018">
        <v>69</v>
      </c>
      <c r="AD5018"/>
    </row>
    <row r="5019" spans="1:30" x14ac:dyDescent="0.25">
      <c r="A5019" t="s">
        <v>10</v>
      </c>
      <c r="B5019" s="2">
        <v>43289</v>
      </c>
      <c r="C5019" s="35">
        <f>YEAR(Sales[[#This Row],[ShipDate]])</f>
        <v>2018</v>
      </c>
      <c r="D5019" t="s">
        <v>607</v>
      </c>
      <c r="E5019" t="s">
        <v>18</v>
      </c>
      <c r="F5019" t="s">
        <v>59</v>
      </c>
      <c r="G5019" t="s">
        <v>25</v>
      </c>
      <c r="H5019" t="s">
        <v>706</v>
      </c>
      <c r="I5019" t="s">
        <v>37</v>
      </c>
      <c r="J5019" t="s">
        <v>13</v>
      </c>
      <c r="K5019" t="s">
        <v>80</v>
      </c>
      <c r="L5019" t="s">
        <v>17</v>
      </c>
      <c r="N5019" t="str">
        <f>IF(ISBLANK(Sales[[#This Row],[return]]),"No",Sales[[#This Row],[return]])</f>
        <v>No</v>
      </c>
      <c r="O5019" s="2">
        <v>43289</v>
      </c>
      <c r="P5019" s="8" t="str">
        <f>TEXT(DAY(Sales[[#This Row],[OrderDate]]),"ddd")</f>
        <v>Sun</v>
      </c>
      <c r="Q5019" s="8" t="str">
        <f>TEXT(MONTH(Sales[[#This Row],[ShipDate]])*29,"mmm")</f>
        <v>Jul</v>
      </c>
      <c r="R5019">
        <v>1715</v>
      </c>
      <c r="S5019" t="s">
        <v>254</v>
      </c>
      <c r="T5019" t="s">
        <v>15</v>
      </c>
      <c r="U5019">
        <v>32216</v>
      </c>
      <c r="V5019" s="1">
        <v>0.2</v>
      </c>
      <c r="W5019">
        <v>5</v>
      </c>
      <c r="X5019">
        <v>2</v>
      </c>
      <c r="Y5019">
        <v>16</v>
      </c>
      <c r="AD5019"/>
    </row>
    <row r="5020" spans="1:30" x14ac:dyDescent="0.25">
      <c r="A5020" t="s">
        <v>10</v>
      </c>
      <c r="B5020" s="2">
        <v>43289</v>
      </c>
      <c r="C5020" s="35">
        <f>YEAR(Sales[[#This Row],[ShipDate]])</f>
        <v>2018</v>
      </c>
      <c r="D5020" t="s">
        <v>607</v>
      </c>
      <c r="E5020" t="s">
        <v>18</v>
      </c>
      <c r="F5020" t="s">
        <v>48</v>
      </c>
      <c r="G5020" t="s">
        <v>46</v>
      </c>
      <c r="H5020" t="s">
        <v>706</v>
      </c>
      <c r="I5020" t="s">
        <v>37</v>
      </c>
      <c r="J5020" t="s">
        <v>13</v>
      </c>
      <c r="K5020" t="s">
        <v>80</v>
      </c>
      <c r="L5020" t="s">
        <v>17</v>
      </c>
      <c r="N5020" t="str">
        <f>IF(ISBLANK(Sales[[#This Row],[return]]),"No",Sales[[#This Row],[return]])</f>
        <v>No</v>
      </c>
      <c r="O5020" s="2">
        <v>43289</v>
      </c>
      <c r="P5020" s="8" t="str">
        <f>TEXT(DAY(Sales[[#This Row],[OrderDate]]),"ddd")</f>
        <v>Sun</v>
      </c>
      <c r="Q5020" s="8" t="str">
        <f>TEXT(MONTH(Sales[[#This Row],[ShipDate]])*29,"mmm")</f>
        <v>Jul</v>
      </c>
      <c r="R5020">
        <v>939</v>
      </c>
      <c r="S5020" t="s">
        <v>2407</v>
      </c>
      <c r="T5020" t="s">
        <v>15</v>
      </c>
      <c r="U5020">
        <v>32216</v>
      </c>
      <c r="V5020" s="1">
        <v>0.2</v>
      </c>
      <c r="W5020">
        <v>51</v>
      </c>
      <c r="X5020">
        <v>5</v>
      </c>
      <c r="Y5020">
        <v>824</v>
      </c>
      <c r="AD5020"/>
    </row>
    <row r="5021" spans="1:30" x14ac:dyDescent="0.25">
      <c r="A5021" t="s">
        <v>40</v>
      </c>
      <c r="B5021" s="2">
        <v>43293</v>
      </c>
      <c r="C5021" s="35">
        <f>YEAR(Sales[[#This Row],[ShipDate]])</f>
        <v>2018</v>
      </c>
      <c r="D5021" t="s">
        <v>36</v>
      </c>
      <c r="E5021" t="s">
        <v>31</v>
      </c>
      <c r="F5021" t="s">
        <v>59</v>
      </c>
      <c r="G5021" t="s">
        <v>25</v>
      </c>
      <c r="H5021" t="s">
        <v>1690</v>
      </c>
      <c r="I5021" t="s">
        <v>655</v>
      </c>
      <c r="J5021" t="s">
        <v>13</v>
      </c>
      <c r="K5021" t="s">
        <v>2690</v>
      </c>
      <c r="L5021" t="s">
        <v>92</v>
      </c>
      <c r="N5021" t="str">
        <f>IF(ISBLANK(Sales[[#This Row],[return]]),"No",Sales[[#This Row],[return]])</f>
        <v>No</v>
      </c>
      <c r="O5021" s="2">
        <v>43289</v>
      </c>
      <c r="P5021" s="8" t="str">
        <f>TEXT(DAY(Sales[[#This Row],[OrderDate]]),"ddd")</f>
        <v>Sun</v>
      </c>
      <c r="Q5021" s="8" t="str">
        <f>TEXT(MONTH(Sales[[#This Row],[ShipDate]])*29,"mmm")</f>
        <v>Jul</v>
      </c>
      <c r="R5021">
        <v>1817</v>
      </c>
      <c r="S5021" t="s">
        <v>1822</v>
      </c>
      <c r="T5021" t="s">
        <v>90</v>
      </c>
      <c r="U5021">
        <v>2908</v>
      </c>
      <c r="V5021" s="1">
        <v>0</v>
      </c>
      <c r="W5021">
        <v>6</v>
      </c>
      <c r="X5021">
        <v>2</v>
      </c>
      <c r="Y5021">
        <v>13</v>
      </c>
      <c r="AD5021"/>
    </row>
    <row r="5022" spans="1:30" x14ac:dyDescent="0.25">
      <c r="A5022" t="s">
        <v>24</v>
      </c>
      <c r="B5022" s="2">
        <v>43276</v>
      </c>
      <c r="C5022" s="35">
        <f>YEAR(Sales[[#This Row],[ShipDate]])</f>
        <v>2018</v>
      </c>
      <c r="D5022" t="s">
        <v>19</v>
      </c>
      <c r="E5022" t="s">
        <v>31</v>
      </c>
      <c r="F5022" t="s">
        <v>45</v>
      </c>
      <c r="G5022" t="s">
        <v>25</v>
      </c>
      <c r="H5022" t="s">
        <v>2807</v>
      </c>
      <c r="I5022" t="s">
        <v>32</v>
      </c>
      <c r="J5022" t="s">
        <v>13</v>
      </c>
      <c r="K5022" t="s">
        <v>2739</v>
      </c>
      <c r="L5022" t="s">
        <v>30</v>
      </c>
      <c r="N5022" t="str">
        <f>IF(ISBLANK(Sales[[#This Row],[return]]),"No",Sales[[#This Row],[return]])</f>
        <v>No</v>
      </c>
      <c r="O5022" s="2">
        <v>43271</v>
      </c>
      <c r="P5022" s="8" t="str">
        <f>TEXT(DAY(Sales[[#This Row],[OrderDate]]),"ddd")</f>
        <v>Fri</v>
      </c>
      <c r="Q5022" s="8" t="str">
        <f>TEXT(MONTH(Sales[[#This Row],[ShipDate]])*29,"mmm")</f>
        <v>Jun</v>
      </c>
      <c r="R5022">
        <v>521</v>
      </c>
      <c r="S5022" t="s">
        <v>1999</v>
      </c>
      <c r="T5022" t="s">
        <v>28</v>
      </c>
      <c r="U5022">
        <v>93905</v>
      </c>
      <c r="V5022" s="1">
        <v>0</v>
      </c>
      <c r="W5022">
        <v>1</v>
      </c>
      <c r="X5022">
        <v>2</v>
      </c>
      <c r="Y5022">
        <v>5</v>
      </c>
      <c r="AD5022"/>
    </row>
    <row r="5023" spans="1:30" x14ac:dyDescent="0.25">
      <c r="A5023" t="s">
        <v>24</v>
      </c>
      <c r="B5023" s="2">
        <v>43276</v>
      </c>
      <c r="C5023" s="35">
        <f>YEAR(Sales[[#This Row],[ShipDate]])</f>
        <v>2018</v>
      </c>
      <c r="D5023" t="s">
        <v>19</v>
      </c>
      <c r="E5023" t="s">
        <v>31</v>
      </c>
      <c r="F5023" t="s">
        <v>59</v>
      </c>
      <c r="G5023" t="s">
        <v>25</v>
      </c>
      <c r="H5023" t="s">
        <v>2807</v>
      </c>
      <c r="I5023" t="s">
        <v>32</v>
      </c>
      <c r="J5023" t="s">
        <v>13</v>
      </c>
      <c r="K5023" t="s">
        <v>2739</v>
      </c>
      <c r="L5023" t="s">
        <v>30</v>
      </c>
      <c r="N5023" t="str">
        <f>IF(ISBLANK(Sales[[#This Row],[return]]),"No",Sales[[#This Row],[return]])</f>
        <v>No</v>
      </c>
      <c r="O5023" s="2">
        <v>43271</v>
      </c>
      <c r="P5023" s="8" t="str">
        <f>TEXT(DAY(Sales[[#This Row],[OrderDate]]),"ddd")</f>
        <v>Fri</v>
      </c>
      <c r="Q5023" s="8" t="str">
        <f>TEXT(MONTH(Sales[[#This Row],[ShipDate]])*29,"mmm")</f>
        <v>Jun</v>
      </c>
      <c r="R5023">
        <v>1805</v>
      </c>
      <c r="S5023" t="s">
        <v>1972</v>
      </c>
      <c r="T5023" t="s">
        <v>28</v>
      </c>
      <c r="U5023">
        <v>93905</v>
      </c>
      <c r="V5023" s="1">
        <v>0</v>
      </c>
      <c r="W5023">
        <v>19</v>
      </c>
      <c r="X5023">
        <v>6</v>
      </c>
      <c r="Y5023">
        <v>39</v>
      </c>
      <c r="AD5023"/>
    </row>
    <row r="5024" spans="1:30" x14ac:dyDescent="0.25">
      <c r="A5024" t="s">
        <v>24</v>
      </c>
      <c r="B5024" s="2">
        <v>43192</v>
      </c>
      <c r="C5024" s="35">
        <f>YEAR(Sales[[#This Row],[ShipDate]])</f>
        <v>2018</v>
      </c>
      <c r="D5024" t="s">
        <v>19</v>
      </c>
      <c r="E5024" t="s">
        <v>69</v>
      </c>
      <c r="F5024" t="s">
        <v>23</v>
      </c>
      <c r="G5024" t="s">
        <v>11</v>
      </c>
      <c r="H5024" t="s">
        <v>164</v>
      </c>
      <c r="I5024" t="s">
        <v>120</v>
      </c>
      <c r="J5024" t="s">
        <v>13</v>
      </c>
      <c r="K5024" t="s">
        <v>2943</v>
      </c>
      <c r="L5024" t="s">
        <v>68</v>
      </c>
      <c r="N5024" t="str">
        <f>IF(ISBLANK(Sales[[#This Row],[return]]),"No",Sales[[#This Row],[return]])</f>
        <v>No</v>
      </c>
      <c r="O5024" s="2">
        <v>43188</v>
      </c>
      <c r="P5024" s="8" t="str">
        <f>TEXT(DAY(Sales[[#This Row],[OrderDate]]),"ddd")</f>
        <v>Sun</v>
      </c>
      <c r="Q5024" s="8" t="str">
        <f>TEXT(MONTH(Sales[[#This Row],[ShipDate]])*29,"mmm")</f>
        <v>Apr</v>
      </c>
      <c r="R5024">
        <v>761</v>
      </c>
      <c r="S5024" t="s">
        <v>456</v>
      </c>
      <c r="T5024" t="s">
        <v>66</v>
      </c>
      <c r="U5024">
        <v>60653</v>
      </c>
      <c r="V5024" s="1">
        <v>0.3</v>
      </c>
      <c r="W5024">
        <v>-36</v>
      </c>
      <c r="X5024">
        <v>6</v>
      </c>
      <c r="Y5024">
        <v>844</v>
      </c>
      <c r="AD5024"/>
    </row>
    <row r="5025" spans="1:30" x14ac:dyDescent="0.25">
      <c r="A5025" t="s">
        <v>24</v>
      </c>
      <c r="B5025" s="2">
        <v>43192</v>
      </c>
      <c r="C5025" s="35">
        <f>YEAR(Sales[[#This Row],[ShipDate]])</f>
        <v>2018</v>
      </c>
      <c r="D5025" t="s">
        <v>19</v>
      </c>
      <c r="E5025" t="s">
        <v>69</v>
      </c>
      <c r="F5025" t="s">
        <v>59</v>
      </c>
      <c r="G5025" t="s">
        <v>25</v>
      </c>
      <c r="H5025" t="s">
        <v>164</v>
      </c>
      <c r="I5025" t="s">
        <v>120</v>
      </c>
      <c r="J5025" t="s">
        <v>13</v>
      </c>
      <c r="K5025" t="s">
        <v>2943</v>
      </c>
      <c r="L5025" t="s">
        <v>68</v>
      </c>
      <c r="N5025" t="str">
        <f>IF(ISBLANK(Sales[[#This Row],[return]]),"No",Sales[[#This Row],[return]])</f>
        <v>No</v>
      </c>
      <c r="O5025" s="2">
        <v>43188</v>
      </c>
      <c r="P5025" s="8" t="str">
        <f>TEXT(DAY(Sales[[#This Row],[OrderDate]]),"ddd")</f>
        <v>Sun</v>
      </c>
      <c r="Q5025" s="8" t="str">
        <f>TEXT(MONTH(Sales[[#This Row],[ShipDate]])*29,"mmm")</f>
        <v>Apr</v>
      </c>
      <c r="R5025">
        <v>465</v>
      </c>
      <c r="S5025" t="s">
        <v>2027</v>
      </c>
      <c r="T5025" t="s">
        <v>66</v>
      </c>
      <c r="U5025">
        <v>60653</v>
      </c>
      <c r="V5025" s="1">
        <v>0.2</v>
      </c>
      <c r="W5025">
        <v>16</v>
      </c>
      <c r="X5025">
        <v>3</v>
      </c>
      <c r="Y5025">
        <v>46</v>
      </c>
      <c r="AD5025"/>
    </row>
    <row r="5026" spans="1:30" x14ac:dyDescent="0.25">
      <c r="A5026" t="s">
        <v>24</v>
      </c>
      <c r="B5026" s="2">
        <v>43192</v>
      </c>
      <c r="C5026" s="35">
        <f>YEAR(Sales[[#This Row],[ShipDate]])</f>
        <v>2018</v>
      </c>
      <c r="D5026" t="s">
        <v>19</v>
      </c>
      <c r="E5026" t="s">
        <v>69</v>
      </c>
      <c r="F5026" t="s">
        <v>48</v>
      </c>
      <c r="G5026" t="s">
        <v>46</v>
      </c>
      <c r="H5026" t="s">
        <v>164</v>
      </c>
      <c r="I5026" t="s">
        <v>120</v>
      </c>
      <c r="J5026" t="s">
        <v>13</v>
      </c>
      <c r="K5026" t="s">
        <v>2943</v>
      </c>
      <c r="L5026" t="s">
        <v>68</v>
      </c>
      <c r="N5026" t="str">
        <f>IF(ISBLANK(Sales[[#This Row],[return]]),"No",Sales[[#This Row],[return]])</f>
        <v>No</v>
      </c>
      <c r="O5026" s="2">
        <v>43188</v>
      </c>
      <c r="P5026" s="8" t="str">
        <f>TEXT(DAY(Sales[[#This Row],[OrderDate]]),"ddd")</f>
        <v>Sun</v>
      </c>
      <c r="Q5026" s="8" t="str">
        <f>TEXT(MONTH(Sales[[#This Row],[ShipDate]])*29,"mmm")</f>
        <v>Apr</v>
      </c>
      <c r="R5026">
        <v>937</v>
      </c>
      <c r="S5026" t="s">
        <v>312</v>
      </c>
      <c r="T5026" t="s">
        <v>66</v>
      </c>
      <c r="U5026">
        <v>60653</v>
      </c>
      <c r="V5026" s="1">
        <v>0.2</v>
      </c>
      <c r="W5026">
        <v>61</v>
      </c>
      <c r="X5026">
        <v>8</v>
      </c>
      <c r="Y5026">
        <v>813</v>
      </c>
      <c r="AD5026"/>
    </row>
    <row r="5027" spans="1:30" x14ac:dyDescent="0.25">
      <c r="A5027" t="s">
        <v>10</v>
      </c>
      <c r="B5027" s="2">
        <v>43406</v>
      </c>
      <c r="C5027" s="35">
        <f>YEAR(Sales[[#This Row],[ShipDate]])</f>
        <v>2018</v>
      </c>
      <c r="D5027" t="s">
        <v>36</v>
      </c>
      <c r="E5027" t="s">
        <v>18</v>
      </c>
      <c r="F5027" t="s">
        <v>43</v>
      </c>
      <c r="G5027" t="s">
        <v>11</v>
      </c>
      <c r="H5027" t="s">
        <v>152</v>
      </c>
      <c r="I5027" t="s">
        <v>149</v>
      </c>
      <c r="J5027" t="s">
        <v>13</v>
      </c>
      <c r="K5027" t="s">
        <v>760</v>
      </c>
      <c r="L5027" t="s">
        <v>92</v>
      </c>
      <c r="N5027" t="str">
        <f>IF(ISBLANK(Sales[[#This Row],[return]]),"No",Sales[[#This Row],[return]])</f>
        <v>No</v>
      </c>
      <c r="O5027" s="2">
        <v>43400</v>
      </c>
      <c r="P5027" s="8" t="str">
        <f>TEXT(DAY(Sales[[#This Row],[OrderDate]]),"ddd")</f>
        <v>Fri</v>
      </c>
      <c r="Q5027" s="8" t="str">
        <f>TEXT(MONTH(Sales[[#This Row],[ShipDate]])*29,"mmm")</f>
        <v>Nov</v>
      </c>
      <c r="R5027">
        <v>593</v>
      </c>
      <c r="S5027" t="s">
        <v>524</v>
      </c>
      <c r="T5027" t="s">
        <v>90</v>
      </c>
      <c r="U5027">
        <v>12180</v>
      </c>
      <c r="V5027" s="1">
        <v>0</v>
      </c>
      <c r="W5027">
        <v>19</v>
      </c>
      <c r="X5027">
        <v>3</v>
      </c>
      <c r="Y5027">
        <v>40</v>
      </c>
      <c r="AD5027"/>
    </row>
    <row r="5028" spans="1:30" x14ac:dyDescent="0.25">
      <c r="A5028" t="s">
        <v>40</v>
      </c>
      <c r="B5028" s="2">
        <v>43430</v>
      </c>
      <c r="C5028" s="35">
        <f>YEAR(Sales[[#This Row],[ShipDate]])</f>
        <v>2018</v>
      </c>
      <c r="D5028" t="s">
        <v>36</v>
      </c>
      <c r="E5028" t="s">
        <v>31</v>
      </c>
      <c r="F5028" t="s">
        <v>59</v>
      </c>
      <c r="G5028" t="s">
        <v>25</v>
      </c>
      <c r="H5028" t="s">
        <v>26</v>
      </c>
      <c r="I5028" t="s">
        <v>32</v>
      </c>
      <c r="J5028" t="s">
        <v>13</v>
      </c>
      <c r="K5028" t="s">
        <v>982</v>
      </c>
      <c r="L5028" t="s">
        <v>30</v>
      </c>
      <c r="N5028" t="str">
        <f>IF(ISBLANK(Sales[[#This Row],[return]]),"No",Sales[[#This Row],[return]])</f>
        <v>No</v>
      </c>
      <c r="O5028" s="2">
        <v>43425</v>
      </c>
      <c r="P5028" s="8" t="str">
        <f>TEXT(DAY(Sales[[#This Row],[OrderDate]]),"ddd")</f>
        <v>Sat</v>
      </c>
      <c r="Q5028" s="8" t="str">
        <f>TEXT(MONTH(Sales[[#This Row],[ShipDate]])*29,"mmm")</f>
        <v>Nov</v>
      </c>
      <c r="R5028">
        <v>1827</v>
      </c>
      <c r="S5028" t="s">
        <v>881</v>
      </c>
      <c r="T5028" t="s">
        <v>28</v>
      </c>
      <c r="U5028">
        <v>90049</v>
      </c>
      <c r="V5028" s="1">
        <v>0</v>
      </c>
      <c r="W5028">
        <v>16</v>
      </c>
      <c r="X5028">
        <v>5</v>
      </c>
      <c r="Y5028">
        <v>32</v>
      </c>
      <c r="AD5028"/>
    </row>
    <row r="5029" spans="1:30" x14ac:dyDescent="0.25">
      <c r="A5029" t="s">
        <v>24</v>
      </c>
      <c r="B5029" s="2">
        <v>43393</v>
      </c>
      <c r="C5029" s="35">
        <f>YEAR(Sales[[#This Row],[ShipDate]])</f>
        <v>2018</v>
      </c>
      <c r="D5029" t="s">
        <v>113</v>
      </c>
      <c r="E5029" t="s">
        <v>18</v>
      </c>
      <c r="F5029" t="s">
        <v>21</v>
      </c>
      <c r="G5029" t="s">
        <v>11</v>
      </c>
      <c r="H5029" t="s">
        <v>1135</v>
      </c>
      <c r="I5029" t="s">
        <v>389</v>
      </c>
      <c r="J5029" t="s">
        <v>13</v>
      </c>
      <c r="K5029" t="s">
        <v>1136</v>
      </c>
      <c r="L5029" t="s">
        <v>92</v>
      </c>
      <c r="N5029" t="str">
        <f>IF(ISBLANK(Sales[[#This Row],[return]]),"No",Sales[[#This Row],[return]])</f>
        <v>No</v>
      </c>
      <c r="O5029" s="2">
        <v>43390</v>
      </c>
      <c r="P5029" s="8" t="str">
        <f>TEXT(DAY(Sales[[#This Row],[OrderDate]]),"ddd")</f>
        <v>Tue</v>
      </c>
      <c r="Q5029" s="8" t="str">
        <f>TEXT(MONTH(Sales[[#This Row],[ShipDate]])*29,"mmm")</f>
        <v>Oct</v>
      </c>
      <c r="R5029">
        <v>1228</v>
      </c>
      <c r="S5029" t="s">
        <v>3103</v>
      </c>
      <c r="T5029" t="s">
        <v>90</v>
      </c>
      <c r="U5029">
        <v>8861</v>
      </c>
      <c r="V5029" s="1">
        <v>0</v>
      </c>
      <c r="W5029">
        <v>12</v>
      </c>
      <c r="X5029">
        <v>1</v>
      </c>
      <c r="Y5029">
        <v>121</v>
      </c>
      <c r="AD5029"/>
    </row>
    <row r="5030" spans="1:30" x14ac:dyDescent="0.25">
      <c r="A5030" t="s">
        <v>24</v>
      </c>
      <c r="B5030" s="2">
        <v>43393</v>
      </c>
      <c r="C5030" s="35">
        <f>YEAR(Sales[[#This Row],[ShipDate]])</f>
        <v>2018</v>
      </c>
      <c r="D5030" t="s">
        <v>113</v>
      </c>
      <c r="E5030" t="s">
        <v>18</v>
      </c>
      <c r="F5030" t="s">
        <v>50</v>
      </c>
      <c r="G5030" t="s">
        <v>25</v>
      </c>
      <c r="H5030" t="s">
        <v>1135</v>
      </c>
      <c r="I5030" t="s">
        <v>389</v>
      </c>
      <c r="J5030" t="s">
        <v>13</v>
      </c>
      <c r="K5030" t="s">
        <v>1136</v>
      </c>
      <c r="L5030" t="s">
        <v>92</v>
      </c>
      <c r="N5030" t="str">
        <f>IF(ISBLANK(Sales[[#This Row],[return]]),"No",Sales[[#This Row],[return]])</f>
        <v>No</v>
      </c>
      <c r="O5030" s="2">
        <v>43390</v>
      </c>
      <c r="P5030" s="8" t="str">
        <f>TEXT(DAY(Sales[[#This Row],[OrderDate]]),"ddd")</f>
        <v>Tue</v>
      </c>
      <c r="Q5030" s="8" t="str">
        <f>TEXT(MONTH(Sales[[#This Row],[ShipDate]])*29,"mmm")</f>
        <v>Oct</v>
      </c>
      <c r="R5030">
        <v>703</v>
      </c>
      <c r="S5030" t="s">
        <v>703</v>
      </c>
      <c r="T5030" t="s">
        <v>90</v>
      </c>
      <c r="U5030">
        <v>8861</v>
      </c>
      <c r="V5030" s="1">
        <v>0</v>
      </c>
      <c r="W5030">
        <v>149</v>
      </c>
      <c r="X5030">
        <v>1</v>
      </c>
      <c r="Y5030">
        <v>316</v>
      </c>
      <c r="AD5030"/>
    </row>
    <row r="5031" spans="1:30" x14ac:dyDescent="0.25">
      <c r="A5031" t="s">
        <v>40</v>
      </c>
      <c r="B5031" s="2">
        <v>43255</v>
      </c>
      <c r="C5031" s="35">
        <f>YEAR(Sales[[#This Row],[ShipDate]])</f>
        <v>2018</v>
      </c>
      <c r="D5031" t="s">
        <v>36</v>
      </c>
      <c r="E5031" t="s">
        <v>69</v>
      </c>
      <c r="F5031" t="s">
        <v>43</v>
      </c>
      <c r="G5031" t="s">
        <v>11</v>
      </c>
      <c r="H5031" t="s">
        <v>2965</v>
      </c>
      <c r="I5031" t="s">
        <v>74</v>
      </c>
      <c r="J5031" t="s">
        <v>13</v>
      </c>
      <c r="K5031" t="s">
        <v>2935</v>
      </c>
      <c r="L5031" t="s">
        <v>68</v>
      </c>
      <c r="N5031" t="str">
        <f>IF(ISBLANK(Sales[[#This Row],[return]]),"No",Sales[[#This Row],[return]])</f>
        <v>No</v>
      </c>
      <c r="O5031" s="2">
        <v>43250</v>
      </c>
      <c r="P5031" s="8" t="str">
        <f>TEXT(DAY(Sales[[#This Row],[OrderDate]]),"ddd")</f>
        <v>Mon</v>
      </c>
      <c r="Q5031" s="8" t="str">
        <f>TEXT(MONTH(Sales[[#This Row],[ShipDate]])*29,"mmm")</f>
        <v>Jun</v>
      </c>
      <c r="R5031">
        <v>485</v>
      </c>
      <c r="S5031" t="s">
        <v>1505</v>
      </c>
      <c r="T5031" t="s">
        <v>66</v>
      </c>
      <c r="U5031">
        <v>54880</v>
      </c>
      <c r="V5031" s="1">
        <v>0</v>
      </c>
      <c r="W5031">
        <v>21</v>
      </c>
      <c r="X5031">
        <v>5</v>
      </c>
      <c r="Y5031">
        <v>47</v>
      </c>
      <c r="AD5031"/>
    </row>
    <row r="5032" spans="1:30" x14ac:dyDescent="0.25">
      <c r="A5032" t="s">
        <v>40</v>
      </c>
      <c r="B5032" s="2">
        <v>43255</v>
      </c>
      <c r="C5032" s="35">
        <f>YEAR(Sales[[#This Row],[ShipDate]])</f>
        <v>2018</v>
      </c>
      <c r="D5032" t="s">
        <v>36</v>
      </c>
      <c r="E5032" t="s">
        <v>69</v>
      </c>
      <c r="F5032" t="s">
        <v>45</v>
      </c>
      <c r="G5032" t="s">
        <v>25</v>
      </c>
      <c r="H5032" t="s">
        <v>2965</v>
      </c>
      <c r="I5032" t="s">
        <v>74</v>
      </c>
      <c r="J5032" t="s">
        <v>13</v>
      </c>
      <c r="K5032" t="s">
        <v>2935</v>
      </c>
      <c r="L5032" t="s">
        <v>68</v>
      </c>
      <c r="N5032" t="str">
        <f>IF(ISBLANK(Sales[[#This Row],[return]]),"No",Sales[[#This Row],[return]])</f>
        <v>No</v>
      </c>
      <c r="O5032" s="2">
        <v>43250</v>
      </c>
      <c r="P5032" s="8" t="str">
        <f>TEXT(DAY(Sales[[#This Row],[OrderDate]]),"ddd")</f>
        <v>Mon</v>
      </c>
      <c r="Q5032" s="8" t="str">
        <f>TEXT(MONTH(Sales[[#This Row],[ShipDate]])*29,"mmm")</f>
        <v>Jun</v>
      </c>
      <c r="R5032">
        <v>1149</v>
      </c>
      <c r="S5032" t="s">
        <v>601</v>
      </c>
      <c r="T5032" t="s">
        <v>66</v>
      </c>
      <c r="U5032">
        <v>54880</v>
      </c>
      <c r="V5032" s="1">
        <v>0</v>
      </c>
      <c r="W5032">
        <v>1</v>
      </c>
      <c r="X5032">
        <v>2</v>
      </c>
      <c r="Y5032">
        <v>6</v>
      </c>
      <c r="AD5032"/>
    </row>
    <row r="5033" spans="1:30" x14ac:dyDescent="0.25">
      <c r="A5033" t="s">
        <v>40</v>
      </c>
      <c r="B5033" s="2">
        <v>43255</v>
      </c>
      <c r="C5033" s="35">
        <f>YEAR(Sales[[#This Row],[ShipDate]])</f>
        <v>2018</v>
      </c>
      <c r="D5033" t="s">
        <v>36</v>
      </c>
      <c r="E5033" t="s">
        <v>69</v>
      </c>
      <c r="F5033" t="s">
        <v>52</v>
      </c>
      <c r="G5033" t="s">
        <v>25</v>
      </c>
      <c r="H5033" t="s">
        <v>2965</v>
      </c>
      <c r="I5033" t="s">
        <v>74</v>
      </c>
      <c r="J5033" t="s">
        <v>13</v>
      </c>
      <c r="K5033" t="s">
        <v>2935</v>
      </c>
      <c r="L5033" t="s">
        <v>68</v>
      </c>
      <c r="N5033" t="str">
        <f>IF(ISBLANK(Sales[[#This Row],[return]]),"No",Sales[[#This Row],[return]])</f>
        <v>No</v>
      </c>
      <c r="O5033" s="2">
        <v>43250</v>
      </c>
      <c r="P5033" s="8" t="str">
        <f>TEXT(DAY(Sales[[#This Row],[OrderDate]]),"ddd")</f>
        <v>Mon</v>
      </c>
      <c r="Q5033" s="8" t="str">
        <f>TEXT(MONTH(Sales[[#This Row],[ShipDate]])*29,"mmm")</f>
        <v>Jun</v>
      </c>
      <c r="R5033">
        <v>40</v>
      </c>
      <c r="S5033" t="s">
        <v>354</v>
      </c>
      <c r="T5033" t="s">
        <v>66</v>
      </c>
      <c r="U5033">
        <v>54880</v>
      </c>
      <c r="V5033" s="1">
        <v>0</v>
      </c>
      <c r="W5033">
        <v>109</v>
      </c>
      <c r="X5033">
        <v>3</v>
      </c>
      <c r="Y5033">
        <v>365</v>
      </c>
      <c r="AD5033"/>
    </row>
    <row r="5034" spans="1:30" x14ac:dyDescent="0.25">
      <c r="A5034" t="s">
        <v>40</v>
      </c>
      <c r="B5034" s="2">
        <v>43255</v>
      </c>
      <c r="C5034" s="35">
        <f>YEAR(Sales[[#This Row],[ShipDate]])</f>
        <v>2018</v>
      </c>
      <c r="D5034" t="s">
        <v>36</v>
      </c>
      <c r="E5034" t="s">
        <v>69</v>
      </c>
      <c r="F5034" t="s">
        <v>39</v>
      </c>
      <c r="G5034" t="s">
        <v>25</v>
      </c>
      <c r="H5034" t="s">
        <v>2965</v>
      </c>
      <c r="I5034" t="s">
        <v>74</v>
      </c>
      <c r="J5034" t="s">
        <v>13</v>
      </c>
      <c r="K5034" t="s">
        <v>2935</v>
      </c>
      <c r="L5034" t="s">
        <v>68</v>
      </c>
      <c r="N5034" t="str">
        <f>IF(ISBLANK(Sales[[#This Row],[return]]),"No",Sales[[#This Row],[return]])</f>
        <v>No</v>
      </c>
      <c r="O5034" s="2">
        <v>43250</v>
      </c>
      <c r="P5034" s="8" t="str">
        <f>TEXT(DAY(Sales[[#This Row],[OrderDate]]),"ddd")</f>
        <v>Mon</v>
      </c>
      <c r="Q5034" s="8" t="str">
        <f>TEXT(MONTH(Sales[[#This Row],[ShipDate]])*29,"mmm")</f>
        <v>Jun</v>
      </c>
      <c r="R5034">
        <v>589</v>
      </c>
      <c r="S5034" t="s">
        <v>496</v>
      </c>
      <c r="T5034" t="s">
        <v>66</v>
      </c>
      <c r="U5034">
        <v>54880</v>
      </c>
      <c r="V5034" s="1">
        <v>0</v>
      </c>
      <c r="W5034">
        <v>14</v>
      </c>
      <c r="X5034">
        <v>4</v>
      </c>
      <c r="Y5034">
        <v>50</v>
      </c>
      <c r="AD5034"/>
    </row>
    <row r="5035" spans="1:30" x14ac:dyDescent="0.25">
      <c r="A5035" t="s">
        <v>40</v>
      </c>
      <c r="B5035" s="2">
        <v>43255</v>
      </c>
      <c r="C5035" s="35">
        <f>YEAR(Sales[[#This Row],[ShipDate]])</f>
        <v>2018</v>
      </c>
      <c r="D5035" t="s">
        <v>36</v>
      </c>
      <c r="E5035" t="s">
        <v>69</v>
      </c>
      <c r="F5035" t="s">
        <v>45</v>
      </c>
      <c r="G5035" t="s">
        <v>25</v>
      </c>
      <c r="H5035" t="s">
        <v>2965</v>
      </c>
      <c r="I5035" t="s">
        <v>74</v>
      </c>
      <c r="J5035" t="s">
        <v>13</v>
      </c>
      <c r="K5035" t="s">
        <v>2935</v>
      </c>
      <c r="L5035" t="s">
        <v>68</v>
      </c>
      <c r="N5035" t="str">
        <f>IF(ISBLANK(Sales[[#This Row],[return]]),"No",Sales[[#This Row],[return]])</f>
        <v>No</v>
      </c>
      <c r="O5035" s="2">
        <v>43250</v>
      </c>
      <c r="P5035" s="8" t="str">
        <f>TEXT(DAY(Sales[[#This Row],[OrderDate]]),"ddd")</f>
        <v>Mon</v>
      </c>
      <c r="Q5035" s="8" t="str">
        <f>TEXT(MONTH(Sales[[#This Row],[ShipDate]])*29,"mmm")</f>
        <v>Jun</v>
      </c>
      <c r="R5035">
        <v>1160</v>
      </c>
      <c r="S5035" t="s">
        <v>293</v>
      </c>
      <c r="T5035" t="s">
        <v>66</v>
      </c>
      <c r="U5035">
        <v>54880</v>
      </c>
      <c r="V5035" s="1">
        <v>0</v>
      </c>
      <c r="W5035">
        <v>4</v>
      </c>
      <c r="X5035">
        <v>5</v>
      </c>
      <c r="Y5035">
        <v>15</v>
      </c>
      <c r="AD5035"/>
    </row>
    <row r="5036" spans="1:30" x14ac:dyDescent="0.25">
      <c r="A5036" t="s">
        <v>40</v>
      </c>
      <c r="B5036" s="2">
        <v>43255</v>
      </c>
      <c r="C5036" s="35">
        <f>YEAR(Sales[[#This Row],[ShipDate]])</f>
        <v>2018</v>
      </c>
      <c r="D5036" t="s">
        <v>36</v>
      </c>
      <c r="E5036" t="s">
        <v>69</v>
      </c>
      <c r="F5036" t="s">
        <v>59</v>
      </c>
      <c r="G5036" t="s">
        <v>25</v>
      </c>
      <c r="H5036" t="s">
        <v>2965</v>
      </c>
      <c r="I5036" t="s">
        <v>74</v>
      </c>
      <c r="J5036" t="s">
        <v>13</v>
      </c>
      <c r="K5036" t="s">
        <v>2935</v>
      </c>
      <c r="L5036" t="s">
        <v>68</v>
      </c>
      <c r="N5036" t="str">
        <f>IF(ISBLANK(Sales[[#This Row],[return]]),"No",Sales[[#This Row],[return]])</f>
        <v>No</v>
      </c>
      <c r="O5036" s="2">
        <v>43250</v>
      </c>
      <c r="P5036" s="8" t="str">
        <f>TEXT(DAY(Sales[[#This Row],[OrderDate]]),"ddd")</f>
        <v>Mon</v>
      </c>
      <c r="Q5036" s="8" t="str">
        <f>TEXT(MONTH(Sales[[#This Row],[ShipDate]])*29,"mmm")</f>
        <v>Jun</v>
      </c>
      <c r="R5036">
        <v>1708</v>
      </c>
      <c r="S5036" t="s">
        <v>1784</v>
      </c>
      <c r="T5036" t="s">
        <v>66</v>
      </c>
      <c r="U5036">
        <v>54880</v>
      </c>
      <c r="V5036" s="1">
        <v>0</v>
      </c>
      <c r="W5036">
        <v>302</v>
      </c>
      <c r="X5036">
        <v>6</v>
      </c>
      <c r="Y5036">
        <v>629</v>
      </c>
      <c r="AD5036"/>
    </row>
    <row r="5037" spans="1:30" x14ac:dyDescent="0.25">
      <c r="A5037" t="s">
        <v>40</v>
      </c>
      <c r="B5037" s="2">
        <v>43255</v>
      </c>
      <c r="C5037" s="35">
        <f>YEAR(Sales[[#This Row],[ShipDate]])</f>
        <v>2018</v>
      </c>
      <c r="D5037" t="s">
        <v>36</v>
      </c>
      <c r="E5037" t="s">
        <v>69</v>
      </c>
      <c r="F5037" t="s">
        <v>59</v>
      </c>
      <c r="G5037" t="s">
        <v>25</v>
      </c>
      <c r="H5037" t="s">
        <v>2965</v>
      </c>
      <c r="I5037" t="s">
        <v>74</v>
      </c>
      <c r="J5037" t="s">
        <v>13</v>
      </c>
      <c r="K5037" t="s">
        <v>2935</v>
      </c>
      <c r="L5037" t="s">
        <v>68</v>
      </c>
      <c r="N5037" t="str">
        <f>IF(ISBLANK(Sales[[#This Row],[return]]),"No",Sales[[#This Row],[return]])</f>
        <v>No</v>
      </c>
      <c r="O5037" s="2">
        <v>43250</v>
      </c>
      <c r="P5037" s="8" t="str">
        <f>TEXT(DAY(Sales[[#This Row],[OrderDate]]),"ddd")</f>
        <v>Mon</v>
      </c>
      <c r="Q5037" s="8" t="str">
        <f>TEXT(MONTH(Sales[[#This Row],[ShipDate]])*29,"mmm")</f>
        <v>Jun</v>
      </c>
      <c r="R5037">
        <v>1821</v>
      </c>
      <c r="S5037" t="s">
        <v>1682</v>
      </c>
      <c r="T5037" t="s">
        <v>66</v>
      </c>
      <c r="U5037">
        <v>54880</v>
      </c>
      <c r="V5037" s="1">
        <v>0</v>
      </c>
      <c r="W5037">
        <v>22</v>
      </c>
      <c r="X5037">
        <v>7</v>
      </c>
      <c r="Y5037">
        <v>45</v>
      </c>
      <c r="AD5037"/>
    </row>
    <row r="5038" spans="1:30" x14ac:dyDescent="0.25">
      <c r="A5038" t="s">
        <v>40</v>
      </c>
      <c r="B5038" s="2">
        <v>43255</v>
      </c>
      <c r="C5038" s="35">
        <f>YEAR(Sales[[#This Row],[ShipDate]])</f>
        <v>2018</v>
      </c>
      <c r="D5038" t="s">
        <v>36</v>
      </c>
      <c r="E5038" t="s">
        <v>69</v>
      </c>
      <c r="F5038" t="s">
        <v>48</v>
      </c>
      <c r="G5038" t="s">
        <v>46</v>
      </c>
      <c r="H5038" t="s">
        <v>2965</v>
      </c>
      <c r="I5038" t="s">
        <v>74</v>
      </c>
      <c r="J5038" t="s">
        <v>13</v>
      </c>
      <c r="K5038" t="s">
        <v>2935</v>
      </c>
      <c r="L5038" t="s">
        <v>68</v>
      </c>
      <c r="N5038" t="str">
        <f>IF(ISBLANK(Sales[[#This Row],[return]]),"No",Sales[[#This Row],[return]])</f>
        <v>No</v>
      </c>
      <c r="O5038" s="2">
        <v>43250</v>
      </c>
      <c r="P5038" s="8" t="str">
        <f>TEXT(DAY(Sales[[#This Row],[OrderDate]]),"ddd")</f>
        <v>Mon</v>
      </c>
      <c r="Q5038" s="8" t="str">
        <f>TEXT(MONTH(Sales[[#This Row],[ShipDate]])*29,"mmm")</f>
        <v>Jun</v>
      </c>
      <c r="R5038">
        <v>1612</v>
      </c>
      <c r="S5038" t="s">
        <v>2482</v>
      </c>
      <c r="T5038" t="s">
        <v>66</v>
      </c>
      <c r="U5038">
        <v>54880</v>
      </c>
      <c r="V5038" s="1">
        <v>0</v>
      </c>
      <c r="W5038">
        <v>35</v>
      </c>
      <c r="X5038">
        <v>1</v>
      </c>
      <c r="Y5038">
        <v>126</v>
      </c>
      <c r="AD5038"/>
    </row>
    <row r="5039" spans="1:30" x14ac:dyDescent="0.25">
      <c r="A5039" t="s">
        <v>24</v>
      </c>
      <c r="B5039" s="2">
        <v>43269</v>
      </c>
      <c r="C5039" s="35">
        <f>YEAR(Sales[[#This Row],[ShipDate]])</f>
        <v>2018</v>
      </c>
      <c r="D5039" t="s">
        <v>113</v>
      </c>
      <c r="E5039" t="s">
        <v>18</v>
      </c>
      <c r="F5039" t="s">
        <v>59</v>
      </c>
      <c r="G5039" t="s">
        <v>25</v>
      </c>
      <c r="H5039" t="s">
        <v>107</v>
      </c>
      <c r="I5039" t="s">
        <v>70</v>
      </c>
      <c r="J5039" t="s">
        <v>13</v>
      </c>
      <c r="K5039" t="s">
        <v>804</v>
      </c>
      <c r="L5039" t="s">
        <v>68</v>
      </c>
      <c r="N5039" t="str">
        <f>IF(ISBLANK(Sales[[#This Row],[return]]),"No",Sales[[#This Row],[return]])</f>
        <v>No</v>
      </c>
      <c r="O5039" s="2">
        <v>43266</v>
      </c>
      <c r="P5039" s="8" t="str">
        <f>TEXT(DAY(Sales[[#This Row],[OrderDate]]),"ddd")</f>
        <v>Sun</v>
      </c>
      <c r="Q5039" s="8" t="str">
        <f>TEXT(MONTH(Sales[[#This Row],[ShipDate]])*29,"mmm")</f>
        <v>Jun</v>
      </c>
      <c r="R5039">
        <v>1691</v>
      </c>
      <c r="S5039" t="s">
        <v>1663</v>
      </c>
      <c r="T5039" t="s">
        <v>66</v>
      </c>
      <c r="U5039">
        <v>77036</v>
      </c>
      <c r="V5039" s="1">
        <v>0.2</v>
      </c>
      <c r="W5039">
        <v>54</v>
      </c>
      <c r="X5039">
        <v>7</v>
      </c>
      <c r="Y5039">
        <v>173</v>
      </c>
      <c r="AD5039"/>
    </row>
    <row r="5040" spans="1:30" x14ac:dyDescent="0.25">
      <c r="A5040" t="s">
        <v>24</v>
      </c>
      <c r="B5040" s="2">
        <v>43205</v>
      </c>
      <c r="C5040" s="35">
        <f>YEAR(Sales[[#This Row],[ShipDate]])</f>
        <v>2018</v>
      </c>
      <c r="D5040" t="s">
        <v>113</v>
      </c>
      <c r="E5040" t="s">
        <v>18</v>
      </c>
      <c r="F5040" t="s">
        <v>104</v>
      </c>
      <c r="G5040" t="s">
        <v>25</v>
      </c>
      <c r="H5040" t="s">
        <v>79</v>
      </c>
      <c r="I5040" t="s">
        <v>32</v>
      </c>
      <c r="J5040" t="s">
        <v>13</v>
      </c>
      <c r="K5040" t="s">
        <v>1267</v>
      </c>
      <c r="L5040" t="s">
        <v>30</v>
      </c>
      <c r="N5040" t="str">
        <f>IF(ISBLANK(Sales[[#This Row],[return]]),"No",Sales[[#This Row],[return]])</f>
        <v>No</v>
      </c>
      <c r="O5040" s="2">
        <v>43203</v>
      </c>
      <c r="P5040" s="8" t="str">
        <f>TEXT(DAY(Sales[[#This Row],[OrderDate]]),"ddd")</f>
        <v>Fri</v>
      </c>
      <c r="Q5040" s="8" t="str">
        <f>TEXT(MONTH(Sales[[#This Row],[ShipDate]])*29,"mmm")</f>
        <v>Apr</v>
      </c>
      <c r="R5040">
        <v>1292</v>
      </c>
      <c r="S5040" t="s">
        <v>103</v>
      </c>
      <c r="T5040" t="s">
        <v>28</v>
      </c>
      <c r="U5040">
        <v>94109</v>
      </c>
      <c r="V5040" s="1">
        <v>0</v>
      </c>
      <c r="W5040">
        <v>3</v>
      </c>
      <c r="X5040">
        <v>3</v>
      </c>
      <c r="Y5040">
        <v>6</v>
      </c>
      <c r="AD5040"/>
    </row>
    <row r="5041" spans="1:30" x14ac:dyDescent="0.25">
      <c r="A5041" t="s">
        <v>40</v>
      </c>
      <c r="B5041" s="2">
        <v>43222</v>
      </c>
      <c r="C5041" s="35">
        <f>YEAR(Sales[[#This Row],[ShipDate]])</f>
        <v>2018</v>
      </c>
      <c r="D5041" t="s">
        <v>36</v>
      </c>
      <c r="E5041" t="s">
        <v>69</v>
      </c>
      <c r="F5041" t="s">
        <v>59</v>
      </c>
      <c r="G5041" t="s">
        <v>25</v>
      </c>
      <c r="H5041" t="s">
        <v>395</v>
      </c>
      <c r="I5041" t="s">
        <v>233</v>
      </c>
      <c r="J5041" t="s">
        <v>13</v>
      </c>
      <c r="K5041" t="s">
        <v>2938</v>
      </c>
      <c r="L5041" t="s">
        <v>30</v>
      </c>
      <c r="M5041" t="s">
        <v>82</v>
      </c>
      <c r="N5041" t="str">
        <f>IF(ISBLANK(Sales[[#This Row],[return]]),"No",Sales[[#This Row],[return]])</f>
        <v>Yes</v>
      </c>
      <c r="O5041" s="2">
        <v>43218</v>
      </c>
      <c r="P5041" s="8" t="str">
        <f>TEXT(DAY(Sales[[#This Row],[OrderDate]]),"ddd")</f>
        <v>Sat</v>
      </c>
      <c r="Q5041" s="8" t="str">
        <f>TEXT(MONTH(Sales[[#This Row],[ShipDate]])*29,"mmm")</f>
        <v>May</v>
      </c>
      <c r="R5041">
        <v>1671</v>
      </c>
      <c r="S5041" t="s">
        <v>588</v>
      </c>
      <c r="T5041" t="s">
        <v>28</v>
      </c>
      <c r="U5041">
        <v>80219</v>
      </c>
      <c r="V5041" s="1">
        <v>0.2</v>
      </c>
      <c r="W5041">
        <v>10</v>
      </c>
      <c r="X5041">
        <v>3</v>
      </c>
      <c r="Y5041">
        <v>29</v>
      </c>
      <c r="AD5041"/>
    </row>
    <row r="5042" spans="1:30" x14ac:dyDescent="0.25">
      <c r="A5042" t="s">
        <v>24</v>
      </c>
      <c r="B5042" s="2">
        <v>43417</v>
      </c>
      <c r="C5042" s="35">
        <f>YEAR(Sales[[#This Row],[ShipDate]])</f>
        <v>2018</v>
      </c>
      <c r="D5042" t="s">
        <v>113</v>
      </c>
      <c r="E5042" t="s">
        <v>18</v>
      </c>
      <c r="F5042" t="s">
        <v>39</v>
      </c>
      <c r="G5042" t="s">
        <v>25</v>
      </c>
      <c r="H5042" t="s">
        <v>79</v>
      </c>
      <c r="I5042" t="s">
        <v>32</v>
      </c>
      <c r="J5042" t="s">
        <v>13</v>
      </c>
      <c r="K5042" t="s">
        <v>3104</v>
      </c>
      <c r="L5042" t="s">
        <v>30</v>
      </c>
      <c r="N5042" t="str">
        <f>IF(ISBLANK(Sales[[#This Row],[return]]),"No",Sales[[#This Row],[return]])</f>
        <v>No</v>
      </c>
      <c r="O5042" s="2">
        <v>43414</v>
      </c>
      <c r="P5042" s="8" t="str">
        <f>TEXT(DAY(Sales[[#This Row],[OrderDate]]),"ddd")</f>
        <v>Tue</v>
      </c>
      <c r="Q5042" s="8" t="str">
        <f>TEXT(MONTH(Sales[[#This Row],[ShipDate]])*29,"mmm")</f>
        <v>Nov</v>
      </c>
      <c r="R5042">
        <v>52</v>
      </c>
      <c r="S5042" t="s">
        <v>1645</v>
      </c>
      <c r="T5042" t="s">
        <v>28</v>
      </c>
      <c r="U5042">
        <v>94110</v>
      </c>
      <c r="V5042" s="1">
        <v>0</v>
      </c>
      <c r="W5042">
        <v>4</v>
      </c>
      <c r="X5042">
        <v>1</v>
      </c>
      <c r="Y5042">
        <v>30</v>
      </c>
      <c r="AD5042"/>
    </row>
    <row r="5043" spans="1:30" x14ac:dyDescent="0.25">
      <c r="A5043" t="s">
        <v>10</v>
      </c>
      <c r="B5043" s="2">
        <v>43351</v>
      </c>
      <c r="C5043" s="35">
        <f>YEAR(Sales[[#This Row],[ShipDate]])</f>
        <v>2018</v>
      </c>
      <c r="D5043" t="s">
        <v>607</v>
      </c>
      <c r="E5043" t="s">
        <v>18</v>
      </c>
      <c r="F5043" t="s">
        <v>38</v>
      </c>
      <c r="G5043" t="s">
        <v>11</v>
      </c>
      <c r="H5043" t="s">
        <v>1288</v>
      </c>
      <c r="I5043" t="s">
        <v>32</v>
      </c>
      <c r="J5043" t="s">
        <v>13</v>
      </c>
      <c r="K5043" t="s">
        <v>1187</v>
      </c>
      <c r="L5043" t="s">
        <v>30</v>
      </c>
      <c r="N5043" t="str">
        <f>IF(ISBLANK(Sales[[#This Row],[return]]),"No",Sales[[#This Row],[return]])</f>
        <v>No</v>
      </c>
      <c r="O5043" s="2">
        <v>43351</v>
      </c>
      <c r="P5043" s="8" t="str">
        <f>TEXT(DAY(Sales[[#This Row],[OrderDate]]),"ddd")</f>
        <v>Sun</v>
      </c>
      <c r="Q5043" s="8" t="str">
        <f>TEXT(MONTH(Sales[[#This Row],[ShipDate]])*29,"mmm")</f>
        <v>Sep</v>
      </c>
      <c r="R5043">
        <v>979</v>
      </c>
      <c r="S5043" t="s">
        <v>1293</v>
      </c>
      <c r="T5043" t="s">
        <v>28</v>
      </c>
      <c r="U5043">
        <v>92704</v>
      </c>
      <c r="V5043" s="1">
        <v>0.2</v>
      </c>
      <c r="W5043">
        <v>-13</v>
      </c>
      <c r="X5043">
        <v>1</v>
      </c>
      <c r="Y5043">
        <v>146</v>
      </c>
      <c r="AD5043"/>
    </row>
    <row r="5044" spans="1:30" x14ac:dyDescent="0.25">
      <c r="A5044" t="s">
        <v>24</v>
      </c>
      <c r="B5044" s="2">
        <v>43357</v>
      </c>
      <c r="C5044" s="35">
        <f>YEAR(Sales[[#This Row],[ShipDate]])</f>
        <v>2018</v>
      </c>
      <c r="D5044" t="s">
        <v>113</v>
      </c>
      <c r="E5044" t="s">
        <v>18</v>
      </c>
      <c r="F5044" t="s">
        <v>48</v>
      </c>
      <c r="G5044" t="s">
        <v>46</v>
      </c>
      <c r="H5044" t="s">
        <v>1447</v>
      </c>
      <c r="I5044" t="s">
        <v>1449</v>
      </c>
      <c r="J5044" t="s">
        <v>13</v>
      </c>
      <c r="K5044" t="s">
        <v>1181</v>
      </c>
      <c r="L5044" t="s">
        <v>68</v>
      </c>
      <c r="N5044" t="str">
        <f>IF(ISBLANK(Sales[[#This Row],[return]]),"No",Sales[[#This Row],[return]])</f>
        <v>No</v>
      </c>
      <c r="O5044" s="2">
        <v>43354</v>
      </c>
      <c r="P5044" s="8" t="str">
        <f>TEXT(DAY(Sales[[#This Row],[OrderDate]]),"ddd")</f>
        <v>Wed</v>
      </c>
      <c r="Q5044" s="8" t="str">
        <f>TEXT(MONTH(Sales[[#This Row],[ShipDate]])*29,"mmm")</f>
        <v>Sep</v>
      </c>
      <c r="R5044">
        <v>1279</v>
      </c>
      <c r="S5044" t="s">
        <v>2328</v>
      </c>
      <c r="T5044" t="s">
        <v>66</v>
      </c>
      <c r="U5044">
        <v>67212</v>
      </c>
      <c r="V5044" s="1">
        <v>0</v>
      </c>
      <c r="W5044">
        <v>63</v>
      </c>
      <c r="X5044">
        <v>5</v>
      </c>
      <c r="Y5044">
        <v>225</v>
      </c>
      <c r="AD5044"/>
    </row>
    <row r="5045" spans="1:30" x14ac:dyDescent="0.25">
      <c r="A5045" t="s">
        <v>40</v>
      </c>
      <c r="B5045" s="2">
        <v>43361</v>
      </c>
      <c r="C5045" s="35">
        <f>YEAR(Sales[[#This Row],[ShipDate]])</f>
        <v>2018</v>
      </c>
      <c r="D5045" t="s">
        <v>36</v>
      </c>
      <c r="E5045" t="s">
        <v>18</v>
      </c>
      <c r="F5045" t="s">
        <v>50</v>
      </c>
      <c r="G5045" t="s">
        <v>25</v>
      </c>
      <c r="H5045" t="s">
        <v>553</v>
      </c>
      <c r="I5045" t="s">
        <v>149</v>
      </c>
      <c r="J5045" t="s">
        <v>13</v>
      </c>
      <c r="K5045" t="s">
        <v>246</v>
      </c>
      <c r="L5045" t="s">
        <v>92</v>
      </c>
      <c r="N5045" t="str">
        <f>IF(ISBLANK(Sales[[#This Row],[return]]),"No",Sales[[#This Row],[return]])</f>
        <v>No</v>
      </c>
      <c r="O5045" s="2">
        <v>43357</v>
      </c>
      <c r="P5045" s="8" t="str">
        <f>TEXT(DAY(Sales[[#This Row],[OrderDate]]),"ddd")</f>
        <v>Sat</v>
      </c>
      <c r="Q5045" s="8" t="str">
        <f>TEXT(MONTH(Sales[[#This Row],[ShipDate]])*29,"mmm")</f>
        <v>Sep</v>
      </c>
      <c r="R5045">
        <v>681</v>
      </c>
      <c r="S5045" t="s">
        <v>2035</v>
      </c>
      <c r="T5045" t="s">
        <v>90</v>
      </c>
      <c r="U5045">
        <v>11561</v>
      </c>
      <c r="V5045" s="1">
        <v>0.2</v>
      </c>
      <c r="W5045">
        <v>253</v>
      </c>
      <c r="X5045">
        <v>2</v>
      </c>
      <c r="Y5045">
        <v>674</v>
      </c>
      <c r="AD5045"/>
    </row>
    <row r="5046" spans="1:30" x14ac:dyDescent="0.25">
      <c r="A5046" t="s">
        <v>40</v>
      </c>
      <c r="B5046" s="2">
        <v>43361</v>
      </c>
      <c r="C5046" s="35">
        <f>YEAR(Sales[[#This Row],[ShipDate]])</f>
        <v>2018</v>
      </c>
      <c r="D5046" t="s">
        <v>36</v>
      </c>
      <c r="E5046" t="s">
        <v>18</v>
      </c>
      <c r="F5046" t="s">
        <v>48</v>
      </c>
      <c r="G5046" t="s">
        <v>46</v>
      </c>
      <c r="H5046" t="s">
        <v>553</v>
      </c>
      <c r="I5046" t="s">
        <v>149</v>
      </c>
      <c r="J5046" t="s">
        <v>13</v>
      </c>
      <c r="K5046" t="s">
        <v>246</v>
      </c>
      <c r="L5046" t="s">
        <v>92</v>
      </c>
      <c r="N5046" t="str">
        <f>IF(ISBLANK(Sales[[#This Row],[return]]),"No",Sales[[#This Row],[return]])</f>
        <v>No</v>
      </c>
      <c r="O5046" s="2">
        <v>43357</v>
      </c>
      <c r="P5046" s="8" t="str">
        <f>TEXT(DAY(Sales[[#This Row],[OrderDate]]),"ddd")</f>
        <v>Sat</v>
      </c>
      <c r="Q5046" s="8" t="str">
        <f>TEXT(MONTH(Sales[[#This Row],[ShipDate]])*29,"mmm")</f>
        <v>Sep</v>
      </c>
      <c r="R5046">
        <v>1628</v>
      </c>
      <c r="S5046" t="s">
        <v>2523</v>
      </c>
      <c r="T5046" t="s">
        <v>90</v>
      </c>
      <c r="U5046">
        <v>11561</v>
      </c>
      <c r="V5046" s="1">
        <v>0</v>
      </c>
      <c r="W5046">
        <v>131</v>
      </c>
      <c r="X5046">
        <v>3</v>
      </c>
      <c r="Y5046">
        <v>438</v>
      </c>
      <c r="AD5046"/>
    </row>
    <row r="5047" spans="1:30" x14ac:dyDescent="0.25">
      <c r="A5047" t="s">
        <v>40</v>
      </c>
      <c r="B5047" s="2">
        <v>43351</v>
      </c>
      <c r="C5047" s="35">
        <f>YEAR(Sales[[#This Row],[ShipDate]])</f>
        <v>2018</v>
      </c>
      <c r="D5047" t="s">
        <v>36</v>
      </c>
      <c r="E5047" t="s">
        <v>31</v>
      </c>
      <c r="F5047" t="s">
        <v>59</v>
      </c>
      <c r="G5047" t="s">
        <v>25</v>
      </c>
      <c r="H5047" t="s">
        <v>482</v>
      </c>
      <c r="I5047" t="s">
        <v>252</v>
      </c>
      <c r="J5047" t="s">
        <v>13</v>
      </c>
      <c r="K5047" t="s">
        <v>2756</v>
      </c>
      <c r="L5047" t="s">
        <v>92</v>
      </c>
      <c r="N5047" t="str">
        <f>IF(ISBLANK(Sales[[#This Row],[return]]),"No",Sales[[#This Row],[return]])</f>
        <v>No</v>
      </c>
      <c r="O5047" s="2">
        <v>43346</v>
      </c>
      <c r="P5047" s="8" t="str">
        <f>TEXT(DAY(Sales[[#This Row],[OrderDate]]),"ddd")</f>
        <v>Tue</v>
      </c>
      <c r="Q5047" s="8" t="str">
        <f>TEXT(MONTH(Sales[[#This Row],[ShipDate]])*29,"mmm")</f>
        <v>Sep</v>
      </c>
      <c r="R5047">
        <v>1654</v>
      </c>
      <c r="S5047" t="s">
        <v>2072</v>
      </c>
      <c r="T5047" t="s">
        <v>90</v>
      </c>
      <c r="U5047">
        <v>45231</v>
      </c>
      <c r="V5047" s="1">
        <v>0.2</v>
      </c>
      <c r="W5047">
        <v>11</v>
      </c>
      <c r="X5047">
        <v>6</v>
      </c>
      <c r="Y5047">
        <v>31</v>
      </c>
      <c r="AD5047"/>
    </row>
    <row r="5048" spans="1:30" x14ac:dyDescent="0.25">
      <c r="A5048" t="s">
        <v>24</v>
      </c>
      <c r="B5048" s="2">
        <v>43171</v>
      </c>
      <c r="C5048" s="35">
        <f>YEAR(Sales[[#This Row],[ShipDate]])</f>
        <v>2018</v>
      </c>
      <c r="D5048" t="s">
        <v>113</v>
      </c>
      <c r="E5048" t="s">
        <v>18</v>
      </c>
      <c r="F5048" t="s">
        <v>23</v>
      </c>
      <c r="G5048" t="s">
        <v>11</v>
      </c>
      <c r="H5048" t="s">
        <v>1146</v>
      </c>
      <c r="I5048" t="s">
        <v>585</v>
      </c>
      <c r="J5048" t="s">
        <v>13</v>
      </c>
      <c r="K5048" t="s">
        <v>1147</v>
      </c>
      <c r="L5048" t="s">
        <v>92</v>
      </c>
      <c r="N5048" t="str">
        <f>IF(ISBLANK(Sales[[#This Row],[return]]),"No",Sales[[#This Row],[return]])</f>
        <v>No</v>
      </c>
      <c r="O5048" s="2">
        <v>43168</v>
      </c>
      <c r="P5048" s="8" t="str">
        <f>TEXT(DAY(Sales[[#This Row],[OrderDate]]),"ddd")</f>
        <v>Mon</v>
      </c>
      <c r="Q5048" s="8" t="str">
        <f>TEXT(MONTH(Sales[[#This Row],[ShipDate]])*29,"mmm")</f>
        <v>Mar</v>
      </c>
      <c r="R5048">
        <v>1457</v>
      </c>
      <c r="S5048" t="s">
        <v>845</v>
      </c>
      <c r="T5048" t="s">
        <v>90</v>
      </c>
      <c r="U5048">
        <v>1810</v>
      </c>
      <c r="V5048" s="1">
        <v>0</v>
      </c>
      <c r="W5048">
        <v>89</v>
      </c>
      <c r="X5048">
        <v>5</v>
      </c>
      <c r="Y5048">
        <v>355</v>
      </c>
      <c r="AD5048"/>
    </row>
    <row r="5049" spans="1:30" x14ac:dyDescent="0.25">
      <c r="A5049" t="s">
        <v>24</v>
      </c>
      <c r="B5049" s="2">
        <v>43171</v>
      </c>
      <c r="C5049" s="35">
        <f>YEAR(Sales[[#This Row],[ShipDate]])</f>
        <v>2018</v>
      </c>
      <c r="D5049" t="s">
        <v>113</v>
      </c>
      <c r="E5049" t="s">
        <v>18</v>
      </c>
      <c r="F5049" t="s">
        <v>39</v>
      </c>
      <c r="G5049" t="s">
        <v>25</v>
      </c>
      <c r="H5049" t="s">
        <v>1146</v>
      </c>
      <c r="I5049" t="s">
        <v>585</v>
      </c>
      <c r="J5049" t="s">
        <v>13</v>
      </c>
      <c r="K5049" t="s">
        <v>1147</v>
      </c>
      <c r="L5049" t="s">
        <v>92</v>
      </c>
      <c r="N5049" t="str">
        <f>IF(ISBLANK(Sales[[#This Row],[return]]),"No",Sales[[#This Row],[return]])</f>
        <v>No</v>
      </c>
      <c r="O5049" s="2">
        <v>43168</v>
      </c>
      <c r="P5049" s="8" t="str">
        <f>TEXT(DAY(Sales[[#This Row],[OrderDate]]),"ddd")</f>
        <v>Mon</v>
      </c>
      <c r="Q5049" s="8" t="str">
        <f>TEXT(MONTH(Sales[[#This Row],[ShipDate]])*29,"mmm")</f>
        <v>Mar</v>
      </c>
      <c r="R5049">
        <v>1269</v>
      </c>
      <c r="S5049" t="s">
        <v>1053</v>
      </c>
      <c r="T5049" t="s">
        <v>90</v>
      </c>
      <c r="U5049">
        <v>1810</v>
      </c>
      <c r="V5049" s="1">
        <v>0</v>
      </c>
      <c r="W5049">
        <v>3</v>
      </c>
      <c r="X5049">
        <v>1</v>
      </c>
      <c r="Y5049">
        <v>11</v>
      </c>
      <c r="AD5049"/>
    </row>
    <row r="5050" spans="1:30" x14ac:dyDescent="0.25">
      <c r="A5050" t="s">
        <v>24</v>
      </c>
      <c r="B5050" s="2">
        <v>43171</v>
      </c>
      <c r="C5050" s="35">
        <f>YEAR(Sales[[#This Row],[ShipDate]])</f>
        <v>2018</v>
      </c>
      <c r="D5050" t="s">
        <v>113</v>
      </c>
      <c r="E5050" t="s">
        <v>18</v>
      </c>
      <c r="F5050" t="s">
        <v>59</v>
      </c>
      <c r="G5050" t="s">
        <v>25</v>
      </c>
      <c r="H5050" t="s">
        <v>1146</v>
      </c>
      <c r="I5050" t="s">
        <v>585</v>
      </c>
      <c r="J5050" t="s">
        <v>13</v>
      </c>
      <c r="K5050" t="s">
        <v>1147</v>
      </c>
      <c r="L5050" t="s">
        <v>92</v>
      </c>
      <c r="N5050" t="str">
        <f>IF(ISBLANK(Sales[[#This Row],[return]]),"No",Sales[[#This Row],[return]])</f>
        <v>No</v>
      </c>
      <c r="O5050" s="2">
        <v>43168</v>
      </c>
      <c r="P5050" s="8" t="str">
        <f>TEXT(DAY(Sales[[#This Row],[OrderDate]]),"ddd")</f>
        <v>Mon</v>
      </c>
      <c r="Q5050" s="8" t="str">
        <f>TEXT(MONTH(Sales[[#This Row],[ShipDate]])*29,"mmm")</f>
        <v>Mar</v>
      </c>
      <c r="R5050">
        <v>1724</v>
      </c>
      <c r="S5050" t="s">
        <v>1700</v>
      </c>
      <c r="T5050" t="s">
        <v>90</v>
      </c>
      <c r="U5050">
        <v>1810</v>
      </c>
      <c r="V5050" s="1">
        <v>0</v>
      </c>
      <c r="W5050">
        <v>9</v>
      </c>
      <c r="X5050">
        <v>3</v>
      </c>
      <c r="Y5050">
        <v>18</v>
      </c>
      <c r="AD5050"/>
    </row>
    <row r="5051" spans="1:30" x14ac:dyDescent="0.25">
      <c r="A5051" t="s">
        <v>24</v>
      </c>
      <c r="B5051" s="2">
        <v>43171</v>
      </c>
      <c r="C5051" s="35">
        <f>YEAR(Sales[[#This Row],[ShipDate]])</f>
        <v>2018</v>
      </c>
      <c r="D5051" t="s">
        <v>113</v>
      </c>
      <c r="E5051" t="s">
        <v>18</v>
      </c>
      <c r="F5051" t="s">
        <v>50</v>
      </c>
      <c r="G5051" t="s">
        <v>25</v>
      </c>
      <c r="H5051" t="s">
        <v>1146</v>
      </c>
      <c r="I5051" t="s">
        <v>585</v>
      </c>
      <c r="J5051" t="s">
        <v>13</v>
      </c>
      <c r="K5051" t="s">
        <v>1147</v>
      </c>
      <c r="L5051" t="s">
        <v>92</v>
      </c>
      <c r="N5051" t="str">
        <f>IF(ISBLANK(Sales[[#This Row],[return]]),"No",Sales[[#This Row],[return]])</f>
        <v>No</v>
      </c>
      <c r="O5051" s="2">
        <v>43168</v>
      </c>
      <c r="P5051" s="8" t="str">
        <f>TEXT(DAY(Sales[[#This Row],[OrderDate]]),"ddd")</f>
        <v>Mon</v>
      </c>
      <c r="Q5051" s="8" t="str">
        <f>TEXT(MONTH(Sales[[#This Row],[ShipDate]])*29,"mmm")</f>
        <v>Mar</v>
      </c>
      <c r="R5051">
        <v>679</v>
      </c>
      <c r="S5051" t="s">
        <v>1704</v>
      </c>
      <c r="T5051" t="s">
        <v>90</v>
      </c>
      <c r="U5051">
        <v>1810</v>
      </c>
      <c r="V5051" s="1">
        <v>0</v>
      </c>
      <c r="W5051">
        <v>23</v>
      </c>
      <c r="X5051">
        <v>4</v>
      </c>
      <c r="Y5051">
        <v>52</v>
      </c>
      <c r="AD5051"/>
    </row>
    <row r="5052" spans="1:30" x14ac:dyDescent="0.25">
      <c r="A5052" t="s">
        <v>24</v>
      </c>
      <c r="B5052" s="2">
        <v>43401</v>
      </c>
      <c r="C5052" s="35">
        <f>YEAR(Sales[[#This Row],[ShipDate]])</f>
        <v>2018</v>
      </c>
      <c r="D5052" t="s">
        <v>113</v>
      </c>
      <c r="E5052" t="s">
        <v>31</v>
      </c>
      <c r="F5052" t="s">
        <v>48</v>
      </c>
      <c r="G5052" t="s">
        <v>46</v>
      </c>
      <c r="H5052" t="s">
        <v>660</v>
      </c>
      <c r="I5052" t="s">
        <v>37</v>
      </c>
      <c r="J5052" t="s">
        <v>13</v>
      </c>
      <c r="K5052" t="s">
        <v>2718</v>
      </c>
      <c r="L5052" t="s">
        <v>17</v>
      </c>
      <c r="N5052" t="str">
        <f>IF(ISBLANK(Sales[[#This Row],[return]]),"No",Sales[[#This Row],[return]])</f>
        <v>No</v>
      </c>
      <c r="O5052" s="2">
        <v>43398</v>
      </c>
      <c r="P5052" s="8" t="str">
        <f>TEXT(DAY(Sales[[#This Row],[OrderDate]]),"ddd")</f>
        <v>Wed</v>
      </c>
      <c r="Q5052" s="8" t="str">
        <f>TEXT(MONTH(Sales[[#This Row],[ShipDate]])*29,"mmm")</f>
        <v>Oct</v>
      </c>
      <c r="R5052">
        <v>1249</v>
      </c>
      <c r="S5052" t="s">
        <v>836</v>
      </c>
      <c r="T5052" t="s">
        <v>15</v>
      </c>
      <c r="U5052">
        <v>33180</v>
      </c>
      <c r="V5052" s="1">
        <v>0.2</v>
      </c>
      <c r="W5052">
        <v>78</v>
      </c>
      <c r="X5052">
        <v>5</v>
      </c>
      <c r="Y5052">
        <v>784</v>
      </c>
      <c r="AD5052"/>
    </row>
    <row r="5053" spans="1:30" x14ac:dyDescent="0.25">
      <c r="A5053" t="s">
        <v>24</v>
      </c>
      <c r="B5053" s="2">
        <v>43127</v>
      </c>
      <c r="C5053" s="35">
        <f>YEAR(Sales[[#This Row],[ShipDate]])</f>
        <v>2018</v>
      </c>
      <c r="D5053" t="s">
        <v>113</v>
      </c>
      <c r="E5053" t="s">
        <v>31</v>
      </c>
      <c r="F5053" t="s">
        <v>45</v>
      </c>
      <c r="G5053" t="s">
        <v>25</v>
      </c>
      <c r="H5053" t="s">
        <v>964</v>
      </c>
      <c r="I5053" t="s">
        <v>389</v>
      </c>
      <c r="J5053" t="s">
        <v>13</v>
      </c>
      <c r="K5053" t="s">
        <v>2604</v>
      </c>
      <c r="L5053" t="s">
        <v>92</v>
      </c>
      <c r="N5053" t="str">
        <f>IF(ISBLANK(Sales[[#This Row],[return]]),"No",Sales[[#This Row],[return]])</f>
        <v>No</v>
      </c>
      <c r="O5053" s="2">
        <v>43125</v>
      </c>
      <c r="P5053" s="8" t="str">
        <f>TEXT(DAY(Sales[[#This Row],[OrderDate]]),"ddd")</f>
        <v>Wed</v>
      </c>
      <c r="Q5053" s="8" t="str">
        <f>TEXT(MONTH(Sales[[#This Row],[ShipDate]])*29,"mmm")</f>
        <v>Jan</v>
      </c>
      <c r="R5053">
        <v>527</v>
      </c>
      <c r="S5053" t="s">
        <v>2285</v>
      </c>
      <c r="T5053" t="s">
        <v>90</v>
      </c>
      <c r="U5053">
        <v>7060</v>
      </c>
      <c r="V5053" s="1">
        <v>0</v>
      </c>
      <c r="W5053">
        <v>2</v>
      </c>
      <c r="X5053">
        <v>3</v>
      </c>
      <c r="Y5053">
        <v>9</v>
      </c>
      <c r="AD5053"/>
    </row>
    <row r="5054" spans="1:30" x14ac:dyDescent="0.25">
      <c r="A5054" t="s">
        <v>24</v>
      </c>
      <c r="B5054" s="2">
        <v>43127</v>
      </c>
      <c r="C5054" s="35">
        <f>YEAR(Sales[[#This Row],[ShipDate]])</f>
        <v>2018</v>
      </c>
      <c r="D5054" t="s">
        <v>113</v>
      </c>
      <c r="E5054" t="s">
        <v>31</v>
      </c>
      <c r="F5054" t="s">
        <v>59</v>
      </c>
      <c r="G5054" t="s">
        <v>25</v>
      </c>
      <c r="H5054" t="s">
        <v>964</v>
      </c>
      <c r="I5054" t="s">
        <v>389</v>
      </c>
      <c r="J5054" t="s">
        <v>13</v>
      </c>
      <c r="K5054" t="s">
        <v>2604</v>
      </c>
      <c r="L5054" t="s">
        <v>92</v>
      </c>
      <c r="N5054" t="str">
        <f>IF(ISBLANK(Sales[[#This Row],[return]]),"No",Sales[[#This Row],[return]])</f>
        <v>No</v>
      </c>
      <c r="O5054" s="2">
        <v>43125</v>
      </c>
      <c r="P5054" s="8" t="str">
        <f>TEXT(DAY(Sales[[#This Row],[OrderDate]]),"ddd")</f>
        <v>Wed</v>
      </c>
      <c r="Q5054" s="8" t="str">
        <f>TEXT(MONTH(Sales[[#This Row],[ShipDate]])*29,"mmm")</f>
        <v>Jan</v>
      </c>
      <c r="R5054">
        <v>1530</v>
      </c>
      <c r="S5054" t="s">
        <v>3239</v>
      </c>
      <c r="T5054" t="s">
        <v>90</v>
      </c>
      <c r="U5054">
        <v>7060</v>
      </c>
      <c r="V5054" s="1">
        <v>0</v>
      </c>
      <c r="W5054">
        <v>8</v>
      </c>
      <c r="X5054">
        <v>5</v>
      </c>
      <c r="Y5054">
        <v>18</v>
      </c>
      <c r="AD5054"/>
    </row>
    <row r="5055" spans="1:30" x14ac:dyDescent="0.25">
      <c r="A5055" t="s">
        <v>10</v>
      </c>
      <c r="B5055" s="2">
        <v>43336</v>
      </c>
      <c r="C5055" s="35">
        <f>YEAR(Sales[[#This Row],[ShipDate]])</f>
        <v>2018</v>
      </c>
      <c r="D5055" t="s">
        <v>36</v>
      </c>
      <c r="E5055" t="s">
        <v>31</v>
      </c>
      <c r="F5055" t="s">
        <v>48</v>
      </c>
      <c r="G5055" t="s">
        <v>46</v>
      </c>
      <c r="H5055" t="s">
        <v>146</v>
      </c>
      <c r="I5055" t="s">
        <v>149</v>
      </c>
      <c r="J5055" t="s">
        <v>13</v>
      </c>
      <c r="K5055" t="s">
        <v>259</v>
      </c>
      <c r="L5055" t="s">
        <v>92</v>
      </c>
      <c r="N5055" t="str">
        <f>IF(ISBLANK(Sales[[#This Row],[return]]),"No",Sales[[#This Row],[return]])</f>
        <v>No</v>
      </c>
      <c r="O5055" s="2">
        <v>43330</v>
      </c>
      <c r="P5055" s="8" t="str">
        <f>TEXT(DAY(Sales[[#This Row],[OrderDate]]),"ddd")</f>
        <v>Wed</v>
      </c>
      <c r="Q5055" s="8" t="str">
        <f>TEXT(MONTH(Sales[[#This Row],[ShipDate]])*29,"mmm")</f>
        <v>Aug</v>
      </c>
      <c r="R5055">
        <v>729</v>
      </c>
      <c r="S5055" t="s">
        <v>2431</v>
      </c>
      <c r="T5055" t="s">
        <v>90</v>
      </c>
      <c r="U5055">
        <v>10035</v>
      </c>
      <c r="V5055" s="1">
        <v>0</v>
      </c>
      <c r="W5055">
        <v>12</v>
      </c>
      <c r="X5055">
        <v>1</v>
      </c>
      <c r="Y5055">
        <v>40</v>
      </c>
      <c r="AD5055"/>
    </row>
    <row r="5056" spans="1:30" x14ac:dyDescent="0.25">
      <c r="A5056" t="s">
        <v>40</v>
      </c>
      <c r="B5056" s="2">
        <v>43282</v>
      </c>
      <c r="C5056" s="35">
        <f>YEAR(Sales[[#This Row],[ShipDate]])</f>
        <v>2018</v>
      </c>
      <c r="D5056" t="s">
        <v>36</v>
      </c>
      <c r="E5056" t="s">
        <v>31</v>
      </c>
      <c r="F5056" t="s">
        <v>23</v>
      </c>
      <c r="G5056" t="s">
        <v>11</v>
      </c>
      <c r="H5056" t="s">
        <v>1467</v>
      </c>
      <c r="I5056" t="s">
        <v>120</v>
      </c>
      <c r="J5056" t="s">
        <v>13</v>
      </c>
      <c r="K5056" t="s">
        <v>2648</v>
      </c>
      <c r="L5056" t="s">
        <v>68</v>
      </c>
      <c r="N5056" t="str">
        <f>IF(ISBLANK(Sales[[#This Row],[return]]),"No",Sales[[#This Row],[return]])</f>
        <v>No</v>
      </c>
      <c r="O5056" s="2">
        <v>43278</v>
      </c>
      <c r="P5056" s="8" t="str">
        <f>TEXT(DAY(Sales[[#This Row],[OrderDate]]),"ddd")</f>
        <v>Fri</v>
      </c>
      <c r="Q5056" s="8" t="str">
        <f>TEXT(MONTH(Sales[[#This Row],[ShipDate]])*29,"mmm")</f>
        <v>Jul</v>
      </c>
      <c r="R5056">
        <v>743</v>
      </c>
      <c r="S5056" t="s">
        <v>1113</v>
      </c>
      <c r="T5056" t="s">
        <v>66</v>
      </c>
      <c r="U5056">
        <v>60035</v>
      </c>
      <c r="V5056" s="1">
        <v>0.3</v>
      </c>
      <c r="W5056">
        <v>-8</v>
      </c>
      <c r="X5056">
        <v>3</v>
      </c>
      <c r="Y5056">
        <v>540</v>
      </c>
      <c r="AD5056"/>
    </row>
    <row r="5057" spans="1:30" x14ac:dyDescent="0.25">
      <c r="A5057" t="s">
        <v>40</v>
      </c>
      <c r="B5057" s="2">
        <v>43282</v>
      </c>
      <c r="C5057" s="35">
        <f>YEAR(Sales[[#This Row],[ShipDate]])</f>
        <v>2018</v>
      </c>
      <c r="D5057" t="s">
        <v>36</v>
      </c>
      <c r="E5057" t="s">
        <v>31</v>
      </c>
      <c r="F5057" t="s">
        <v>59</v>
      </c>
      <c r="G5057" t="s">
        <v>25</v>
      </c>
      <c r="H5057" t="s">
        <v>1467</v>
      </c>
      <c r="I5057" t="s">
        <v>120</v>
      </c>
      <c r="J5057" t="s">
        <v>13</v>
      </c>
      <c r="K5057" t="s">
        <v>2648</v>
      </c>
      <c r="L5057" t="s">
        <v>68</v>
      </c>
      <c r="N5057" t="str">
        <f>IF(ISBLANK(Sales[[#This Row],[return]]),"No",Sales[[#This Row],[return]])</f>
        <v>No</v>
      </c>
      <c r="O5057" s="2">
        <v>43278</v>
      </c>
      <c r="P5057" s="8" t="str">
        <f>TEXT(DAY(Sales[[#This Row],[OrderDate]]),"ddd")</f>
        <v>Fri</v>
      </c>
      <c r="Q5057" s="8" t="str">
        <f>TEXT(MONTH(Sales[[#This Row],[ShipDate]])*29,"mmm")</f>
        <v>Jul</v>
      </c>
      <c r="R5057">
        <v>1659</v>
      </c>
      <c r="S5057" t="s">
        <v>2098</v>
      </c>
      <c r="T5057" t="s">
        <v>66</v>
      </c>
      <c r="U5057">
        <v>60035</v>
      </c>
      <c r="V5057" s="1">
        <v>0.2</v>
      </c>
      <c r="W5057">
        <v>12</v>
      </c>
      <c r="X5057">
        <v>7</v>
      </c>
      <c r="Y5057">
        <v>37</v>
      </c>
      <c r="AD5057"/>
    </row>
    <row r="5058" spans="1:30" x14ac:dyDescent="0.25">
      <c r="A5058" t="s">
        <v>24</v>
      </c>
      <c r="B5058" s="2">
        <v>43440</v>
      </c>
      <c r="C5058" s="35">
        <f>YEAR(Sales[[#This Row],[ShipDate]])</f>
        <v>2018</v>
      </c>
      <c r="D5058" t="s">
        <v>113</v>
      </c>
      <c r="E5058" t="s">
        <v>18</v>
      </c>
      <c r="F5058" t="s">
        <v>43</v>
      </c>
      <c r="G5058" t="s">
        <v>11</v>
      </c>
      <c r="H5058" t="s">
        <v>26</v>
      </c>
      <c r="I5058" t="s">
        <v>32</v>
      </c>
      <c r="J5058" t="s">
        <v>13</v>
      </c>
      <c r="K5058" t="s">
        <v>1125</v>
      </c>
      <c r="L5058" t="s">
        <v>30</v>
      </c>
      <c r="N5058" t="str">
        <f>IF(ISBLANK(Sales[[#This Row],[return]]),"No",Sales[[#This Row],[return]])</f>
        <v>No</v>
      </c>
      <c r="O5058" s="2">
        <v>43437</v>
      </c>
      <c r="P5058" s="8" t="str">
        <f>TEXT(DAY(Sales[[#This Row],[OrderDate]]),"ddd")</f>
        <v>Tue</v>
      </c>
      <c r="Q5058" s="8" t="str">
        <f>TEXT(MONTH(Sales[[#This Row],[ShipDate]])*29,"mmm")</f>
        <v>Dec</v>
      </c>
      <c r="R5058">
        <v>25</v>
      </c>
      <c r="S5058" t="s">
        <v>1226</v>
      </c>
      <c r="T5058" t="s">
        <v>28</v>
      </c>
      <c r="U5058">
        <v>90045</v>
      </c>
      <c r="V5058" s="1">
        <v>0</v>
      </c>
      <c r="W5058">
        <v>51</v>
      </c>
      <c r="X5058">
        <v>6</v>
      </c>
      <c r="Y5058">
        <v>112</v>
      </c>
      <c r="AD5058"/>
    </row>
    <row r="5059" spans="1:30" x14ac:dyDescent="0.25">
      <c r="A5059" t="s">
        <v>24</v>
      </c>
      <c r="B5059" s="2">
        <v>43440</v>
      </c>
      <c r="C5059" s="35">
        <f>YEAR(Sales[[#This Row],[ShipDate]])</f>
        <v>2018</v>
      </c>
      <c r="D5059" t="s">
        <v>113</v>
      </c>
      <c r="E5059" t="s">
        <v>18</v>
      </c>
      <c r="F5059" t="s">
        <v>99</v>
      </c>
      <c r="G5059" t="s">
        <v>46</v>
      </c>
      <c r="H5059" t="s">
        <v>26</v>
      </c>
      <c r="I5059" t="s">
        <v>32</v>
      </c>
      <c r="J5059" t="s">
        <v>13</v>
      </c>
      <c r="K5059" t="s">
        <v>1125</v>
      </c>
      <c r="L5059" t="s">
        <v>30</v>
      </c>
      <c r="N5059" t="str">
        <f>IF(ISBLANK(Sales[[#This Row],[return]]),"No",Sales[[#This Row],[return]])</f>
        <v>No</v>
      </c>
      <c r="O5059" s="2">
        <v>43437</v>
      </c>
      <c r="P5059" s="8" t="str">
        <f>TEXT(DAY(Sales[[#This Row],[OrderDate]]),"ddd")</f>
        <v>Tue</v>
      </c>
      <c r="Q5059" s="8" t="str">
        <f>TEXT(MONTH(Sales[[#This Row],[ShipDate]])*29,"mmm")</f>
        <v>Dec</v>
      </c>
      <c r="R5059">
        <v>1035</v>
      </c>
      <c r="S5059" t="s">
        <v>2382</v>
      </c>
      <c r="T5059" t="s">
        <v>28</v>
      </c>
      <c r="U5059">
        <v>90045</v>
      </c>
      <c r="V5059" s="1">
        <v>0</v>
      </c>
      <c r="W5059">
        <v>660</v>
      </c>
      <c r="X5059">
        <v>5</v>
      </c>
      <c r="Y5059">
        <v>1650</v>
      </c>
      <c r="AD5059"/>
    </row>
    <row r="5060" spans="1:30" x14ac:dyDescent="0.25">
      <c r="A5060" t="s">
        <v>10</v>
      </c>
      <c r="B5060" s="2">
        <v>43131</v>
      </c>
      <c r="C5060" s="35">
        <f>YEAR(Sales[[#This Row],[ShipDate]])</f>
        <v>2018</v>
      </c>
      <c r="D5060" t="s">
        <v>113</v>
      </c>
      <c r="E5060" t="s">
        <v>18</v>
      </c>
      <c r="F5060" t="s">
        <v>33</v>
      </c>
      <c r="G5060" t="s">
        <v>25</v>
      </c>
      <c r="H5060" t="s">
        <v>79</v>
      </c>
      <c r="I5060" t="s">
        <v>32</v>
      </c>
      <c r="J5060" t="s">
        <v>13</v>
      </c>
      <c r="K5060" t="s">
        <v>262</v>
      </c>
      <c r="L5060" t="s">
        <v>30</v>
      </c>
      <c r="N5060" t="str">
        <f>IF(ISBLANK(Sales[[#This Row],[return]]),"No",Sales[[#This Row],[return]])</f>
        <v>No</v>
      </c>
      <c r="O5060" s="2">
        <v>43130</v>
      </c>
      <c r="P5060" s="8" t="str">
        <f>TEXT(DAY(Sales[[#This Row],[OrderDate]]),"ddd")</f>
        <v>Mon</v>
      </c>
      <c r="Q5060" s="8" t="str">
        <f>TEXT(MONTH(Sales[[#This Row],[ShipDate]])*29,"mmm")</f>
        <v>Jan</v>
      </c>
      <c r="R5060">
        <v>223</v>
      </c>
      <c r="S5060" t="s">
        <v>508</v>
      </c>
      <c r="T5060" t="s">
        <v>28</v>
      </c>
      <c r="U5060">
        <v>94122</v>
      </c>
      <c r="V5060" s="1">
        <v>0</v>
      </c>
      <c r="W5060">
        <v>12</v>
      </c>
      <c r="X5060">
        <v>9</v>
      </c>
      <c r="Y5060">
        <v>26</v>
      </c>
      <c r="AD5060"/>
    </row>
    <row r="5061" spans="1:30" x14ac:dyDescent="0.25">
      <c r="A5061" t="s">
        <v>10</v>
      </c>
      <c r="B5061" s="2">
        <v>43131</v>
      </c>
      <c r="C5061" s="35">
        <f>YEAR(Sales[[#This Row],[ShipDate]])</f>
        <v>2018</v>
      </c>
      <c r="D5061" t="s">
        <v>113</v>
      </c>
      <c r="E5061" t="s">
        <v>18</v>
      </c>
      <c r="F5061" t="s">
        <v>39</v>
      </c>
      <c r="G5061" t="s">
        <v>25</v>
      </c>
      <c r="H5061" t="s">
        <v>79</v>
      </c>
      <c r="I5061" t="s">
        <v>32</v>
      </c>
      <c r="J5061" t="s">
        <v>13</v>
      </c>
      <c r="K5061" t="s">
        <v>262</v>
      </c>
      <c r="L5061" t="s">
        <v>30</v>
      </c>
      <c r="N5061" t="str">
        <f>IF(ISBLANK(Sales[[#This Row],[return]]),"No",Sales[[#This Row],[return]])</f>
        <v>No</v>
      </c>
      <c r="O5061" s="2">
        <v>43130</v>
      </c>
      <c r="P5061" s="8" t="str">
        <f>TEXT(DAY(Sales[[#This Row],[OrderDate]]),"ddd")</f>
        <v>Mon</v>
      </c>
      <c r="Q5061" s="8" t="str">
        <f>TEXT(MONTH(Sales[[#This Row],[ShipDate]])*29,"mmm")</f>
        <v>Jan</v>
      </c>
      <c r="R5061">
        <v>666</v>
      </c>
      <c r="S5061" t="s">
        <v>563</v>
      </c>
      <c r="T5061" t="s">
        <v>28</v>
      </c>
      <c r="U5061">
        <v>94122</v>
      </c>
      <c r="V5061" s="1">
        <v>0</v>
      </c>
      <c r="W5061">
        <v>76</v>
      </c>
      <c r="X5061">
        <v>9</v>
      </c>
      <c r="Y5061">
        <v>305</v>
      </c>
      <c r="AD5061"/>
    </row>
    <row r="5062" spans="1:30" x14ac:dyDescent="0.25">
      <c r="A5062" t="s">
        <v>10</v>
      </c>
      <c r="B5062" s="2">
        <v>43131</v>
      </c>
      <c r="C5062" s="35">
        <f>YEAR(Sales[[#This Row],[ShipDate]])</f>
        <v>2018</v>
      </c>
      <c r="D5062" t="s">
        <v>113</v>
      </c>
      <c r="E5062" t="s">
        <v>18</v>
      </c>
      <c r="F5062" t="s">
        <v>50</v>
      </c>
      <c r="G5062" t="s">
        <v>25</v>
      </c>
      <c r="H5062" t="s">
        <v>79</v>
      </c>
      <c r="I5062" t="s">
        <v>32</v>
      </c>
      <c r="J5062" t="s">
        <v>13</v>
      </c>
      <c r="K5062" t="s">
        <v>262</v>
      </c>
      <c r="L5062" t="s">
        <v>30</v>
      </c>
      <c r="N5062" t="str">
        <f>IF(ISBLANK(Sales[[#This Row],[return]]),"No",Sales[[#This Row],[return]])</f>
        <v>No</v>
      </c>
      <c r="O5062" s="2">
        <v>43130</v>
      </c>
      <c r="P5062" s="8" t="str">
        <f>TEXT(DAY(Sales[[#This Row],[OrderDate]]),"ddd")</f>
        <v>Mon</v>
      </c>
      <c r="Q5062" s="8" t="str">
        <f>TEXT(MONTH(Sales[[#This Row],[ShipDate]])*29,"mmm")</f>
        <v>Jan</v>
      </c>
      <c r="R5062">
        <v>723</v>
      </c>
      <c r="S5062" t="s">
        <v>288</v>
      </c>
      <c r="T5062" t="s">
        <v>28</v>
      </c>
      <c r="U5062">
        <v>94122</v>
      </c>
      <c r="V5062" s="1">
        <v>0.2</v>
      </c>
      <c r="W5062">
        <v>18</v>
      </c>
      <c r="X5062">
        <v>2</v>
      </c>
      <c r="Y5062">
        <v>51</v>
      </c>
      <c r="AD5062"/>
    </row>
    <row r="5063" spans="1:30" x14ac:dyDescent="0.25">
      <c r="A5063" t="s">
        <v>24</v>
      </c>
      <c r="B5063" s="2">
        <v>43252</v>
      </c>
      <c r="C5063" s="35">
        <f>YEAR(Sales[[#This Row],[ShipDate]])</f>
        <v>2018</v>
      </c>
      <c r="D5063" t="s">
        <v>113</v>
      </c>
      <c r="E5063" t="s">
        <v>31</v>
      </c>
      <c r="F5063" t="s">
        <v>574</v>
      </c>
      <c r="G5063" t="s">
        <v>46</v>
      </c>
      <c r="H5063" t="s">
        <v>482</v>
      </c>
      <c r="I5063" t="s">
        <v>252</v>
      </c>
      <c r="J5063" t="s">
        <v>13</v>
      </c>
      <c r="K5063" t="s">
        <v>2693</v>
      </c>
      <c r="L5063" t="s">
        <v>92</v>
      </c>
      <c r="N5063" t="str">
        <f>IF(ISBLANK(Sales[[#This Row],[return]]),"No",Sales[[#This Row],[return]])</f>
        <v>No</v>
      </c>
      <c r="O5063" s="2">
        <v>43250</v>
      </c>
      <c r="P5063" s="8" t="str">
        <f>TEXT(DAY(Sales[[#This Row],[OrderDate]]),"ddd")</f>
        <v>Mon</v>
      </c>
      <c r="Q5063" s="8" t="str">
        <f>TEXT(MONTH(Sales[[#This Row],[ShipDate]])*29,"mmm")</f>
        <v>Jun</v>
      </c>
      <c r="R5063">
        <v>400</v>
      </c>
      <c r="S5063" t="s">
        <v>2354</v>
      </c>
      <c r="T5063" t="s">
        <v>90</v>
      </c>
      <c r="U5063">
        <v>45231</v>
      </c>
      <c r="V5063" s="1">
        <v>0.4</v>
      </c>
      <c r="W5063">
        <v>70</v>
      </c>
      <c r="X5063">
        <v>2</v>
      </c>
      <c r="Y5063">
        <v>840</v>
      </c>
      <c r="AD5063"/>
    </row>
    <row r="5064" spans="1:30" x14ac:dyDescent="0.25">
      <c r="A5064" t="s">
        <v>40</v>
      </c>
      <c r="B5064" s="2">
        <v>43407</v>
      </c>
      <c r="C5064" s="35">
        <f>YEAR(Sales[[#This Row],[ShipDate]])</f>
        <v>2018</v>
      </c>
      <c r="D5064" t="s">
        <v>36</v>
      </c>
      <c r="E5064" t="s">
        <v>31</v>
      </c>
      <c r="F5064" t="s">
        <v>45</v>
      </c>
      <c r="G5064" t="s">
        <v>25</v>
      </c>
      <c r="H5064" t="s">
        <v>146</v>
      </c>
      <c r="I5064" t="s">
        <v>149</v>
      </c>
      <c r="J5064" t="s">
        <v>13</v>
      </c>
      <c r="K5064" t="s">
        <v>2595</v>
      </c>
      <c r="L5064" t="s">
        <v>92</v>
      </c>
      <c r="N5064" t="str">
        <f>IF(ISBLANK(Sales[[#This Row],[return]]),"No",Sales[[#This Row],[return]])</f>
        <v>No</v>
      </c>
      <c r="O5064" s="2">
        <v>43403</v>
      </c>
      <c r="P5064" s="8" t="str">
        <f>TEXT(DAY(Sales[[#This Row],[OrderDate]]),"ddd")</f>
        <v>Mon</v>
      </c>
      <c r="Q5064" s="8" t="str">
        <f>TEXT(MONTH(Sales[[#This Row],[ShipDate]])*29,"mmm")</f>
        <v>Nov</v>
      </c>
      <c r="R5064">
        <v>359</v>
      </c>
      <c r="S5064" t="s">
        <v>2149</v>
      </c>
      <c r="T5064" t="s">
        <v>90</v>
      </c>
      <c r="U5064">
        <v>10011</v>
      </c>
      <c r="V5064" s="1">
        <v>0</v>
      </c>
      <c r="W5064">
        <v>32</v>
      </c>
      <c r="X5064">
        <v>5</v>
      </c>
      <c r="Y5064">
        <v>115</v>
      </c>
      <c r="AD5064"/>
    </row>
    <row r="5065" spans="1:30" x14ac:dyDescent="0.25">
      <c r="A5065" t="s">
        <v>40</v>
      </c>
      <c r="B5065" s="2">
        <v>43407</v>
      </c>
      <c r="C5065" s="35">
        <f>YEAR(Sales[[#This Row],[ShipDate]])</f>
        <v>2018</v>
      </c>
      <c r="D5065" t="s">
        <v>36</v>
      </c>
      <c r="E5065" t="s">
        <v>31</v>
      </c>
      <c r="F5065" t="s">
        <v>50</v>
      </c>
      <c r="G5065" t="s">
        <v>25</v>
      </c>
      <c r="H5065" t="s">
        <v>146</v>
      </c>
      <c r="I5065" t="s">
        <v>149</v>
      </c>
      <c r="J5065" t="s">
        <v>13</v>
      </c>
      <c r="K5065" t="s">
        <v>2595</v>
      </c>
      <c r="L5065" t="s">
        <v>92</v>
      </c>
      <c r="N5065" t="str">
        <f>IF(ISBLANK(Sales[[#This Row],[return]]),"No",Sales[[#This Row],[return]])</f>
        <v>No</v>
      </c>
      <c r="O5065" s="2">
        <v>43403</v>
      </c>
      <c r="P5065" s="8" t="str">
        <f>TEXT(DAY(Sales[[#This Row],[OrderDate]]),"ddd")</f>
        <v>Mon</v>
      </c>
      <c r="Q5065" s="8" t="str">
        <f>TEXT(MONTH(Sales[[#This Row],[ShipDate]])*29,"mmm")</f>
        <v>Nov</v>
      </c>
      <c r="R5065">
        <v>695</v>
      </c>
      <c r="S5065" t="s">
        <v>2222</v>
      </c>
      <c r="T5065" t="s">
        <v>90</v>
      </c>
      <c r="U5065">
        <v>10011</v>
      </c>
      <c r="V5065" s="1">
        <v>0.2</v>
      </c>
      <c r="W5065">
        <v>10</v>
      </c>
      <c r="X5065">
        <v>3</v>
      </c>
      <c r="Y5065">
        <v>29</v>
      </c>
      <c r="AD5065"/>
    </row>
    <row r="5066" spans="1:30" x14ac:dyDescent="0.25">
      <c r="A5066" t="s">
        <v>10</v>
      </c>
      <c r="B5066" s="2">
        <v>43392</v>
      </c>
      <c r="C5066" s="35">
        <f>YEAR(Sales[[#This Row],[ShipDate]])</f>
        <v>2018</v>
      </c>
      <c r="D5066" t="s">
        <v>36</v>
      </c>
      <c r="E5066" t="s">
        <v>18</v>
      </c>
      <c r="F5066" t="s">
        <v>43</v>
      </c>
      <c r="G5066" t="s">
        <v>11</v>
      </c>
      <c r="H5066" t="s">
        <v>904</v>
      </c>
      <c r="I5066" t="s">
        <v>70</v>
      </c>
      <c r="J5066" t="s">
        <v>13</v>
      </c>
      <c r="K5066" t="s">
        <v>301</v>
      </c>
      <c r="L5066" t="s">
        <v>68</v>
      </c>
      <c r="N5066" t="str">
        <f>IF(ISBLANK(Sales[[#This Row],[return]]),"No",Sales[[#This Row],[return]])</f>
        <v>No</v>
      </c>
      <c r="O5066" s="2">
        <v>43386</v>
      </c>
      <c r="P5066" s="8" t="str">
        <f>TEXT(DAY(Sales[[#This Row],[OrderDate]]),"ddd")</f>
        <v>Fri</v>
      </c>
      <c r="Q5066" s="8" t="str">
        <f>TEXT(MONTH(Sales[[#This Row],[ShipDate]])*29,"mmm")</f>
        <v>Oct</v>
      </c>
      <c r="R5066">
        <v>1546</v>
      </c>
      <c r="S5066" t="s">
        <v>3171</v>
      </c>
      <c r="T5066" t="s">
        <v>66</v>
      </c>
      <c r="U5066">
        <v>78041</v>
      </c>
      <c r="V5066" s="1">
        <v>0.6</v>
      </c>
      <c r="W5066">
        <v>-150</v>
      </c>
      <c r="X5066">
        <v>5</v>
      </c>
      <c r="Y5066">
        <v>140</v>
      </c>
      <c r="AD5066"/>
    </row>
    <row r="5067" spans="1:30" x14ac:dyDescent="0.25">
      <c r="A5067" t="s">
        <v>10</v>
      </c>
      <c r="B5067" s="2">
        <v>43392</v>
      </c>
      <c r="C5067" s="35">
        <f>YEAR(Sales[[#This Row],[ShipDate]])</f>
        <v>2018</v>
      </c>
      <c r="D5067" t="s">
        <v>36</v>
      </c>
      <c r="E5067" t="s">
        <v>18</v>
      </c>
      <c r="F5067" t="s">
        <v>45</v>
      </c>
      <c r="G5067" t="s">
        <v>25</v>
      </c>
      <c r="H5067" t="s">
        <v>904</v>
      </c>
      <c r="I5067" t="s">
        <v>70</v>
      </c>
      <c r="J5067" t="s">
        <v>13</v>
      </c>
      <c r="K5067" t="s">
        <v>301</v>
      </c>
      <c r="L5067" t="s">
        <v>68</v>
      </c>
      <c r="N5067" t="str">
        <f>IF(ISBLANK(Sales[[#This Row],[return]]),"No",Sales[[#This Row],[return]])</f>
        <v>No</v>
      </c>
      <c r="O5067" s="2">
        <v>43386</v>
      </c>
      <c r="P5067" s="8" t="str">
        <f>TEXT(DAY(Sales[[#This Row],[OrderDate]]),"ddd")</f>
        <v>Fri</v>
      </c>
      <c r="Q5067" s="8" t="str">
        <f>TEXT(MONTH(Sales[[#This Row],[ShipDate]])*29,"mmm")</f>
        <v>Oct</v>
      </c>
      <c r="R5067">
        <v>1150</v>
      </c>
      <c r="S5067" t="s">
        <v>1820</v>
      </c>
      <c r="T5067" t="s">
        <v>66</v>
      </c>
      <c r="U5067">
        <v>78041</v>
      </c>
      <c r="V5067" s="1">
        <v>0.2</v>
      </c>
      <c r="W5067">
        <v>1</v>
      </c>
      <c r="X5067">
        <v>1</v>
      </c>
      <c r="Y5067">
        <v>16</v>
      </c>
      <c r="AD5067"/>
    </row>
    <row r="5068" spans="1:30" x14ac:dyDescent="0.25">
      <c r="A5068" t="s">
        <v>10</v>
      </c>
      <c r="B5068" s="2">
        <v>43392</v>
      </c>
      <c r="C5068" s="35">
        <f>YEAR(Sales[[#This Row],[ShipDate]])</f>
        <v>2018</v>
      </c>
      <c r="D5068" t="s">
        <v>36</v>
      </c>
      <c r="E5068" t="s">
        <v>18</v>
      </c>
      <c r="F5068" t="s">
        <v>59</v>
      </c>
      <c r="G5068" t="s">
        <v>25</v>
      </c>
      <c r="H5068" t="s">
        <v>904</v>
      </c>
      <c r="I5068" t="s">
        <v>70</v>
      </c>
      <c r="J5068" t="s">
        <v>13</v>
      </c>
      <c r="K5068" t="s">
        <v>301</v>
      </c>
      <c r="L5068" t="s">
        <v>68</v>
      </c>
      <c r="N5068" t="str">
        <f>IF(ISBLANK(Sales[[#This Row],[return]]),"No",Sales[[#This Row],[return]])</f>
        <v>No</v>
      </c>
      <c r="O5068" s="2">
        <v>43386</v>
      </c>
      <c r="P5068" s="8" t="str">
        <f>TEXT(DAY(Sales[[#This Row],[OrderDate]]),"ddd")</f>
        <v>Fri</v>
      </c>
      <c r="Q5068" s="8" t="str">
        <f>TEXT(MONTH(Sales[[#This Row],[ShipDate]])*29,"mmm")</f>
        <v>Oct</v>
      </c>
      <c r="R5068">
        <v>148</v>
      </c>
      <c r="S5068" t="s">
        <v>2126</v>
      </c>
      <c r="T5068" t="s">
        <v>66</v>
      </c>
      <c r="U5068">
        <v>78041</v>
      </c>
      <c r="V5068" s="1">
        <v>0.2</v>
      </c>
      <c r="W5068">
        <v>3</v>
      </c>
      <c r="X5068">
        <v>2</v>
      </c>
      <c r="Y5068">
        <v>8</v>
      </c>
      <c r="AD5068"/>
    </row>
    <row r="5069" spans="1:30" x14ac:dyDescent="0.25">
      <c r="A5069" t="s">
        <v>10</v>
      </c>
      <c r="B5069" s="2">
        <v>43392</v>
      </c>
      <c r="C5069" s="35">
        <f>YEAR(Sales[[#This Row],[ShipDate]])</f>
        <v>2018</v>
      </c>
      <c r="D5069" t="s">
        <v>36</v>
      </c>
      <c r="E5069" t="s">
        <v>18</v>
      </c>
      <c r="F5069" t="s">
        <v>50</v>
      </c>
      <c r="G5069" t="s">
        <v>25</v>
      </c>
      <c r="H5069" t="s">
        <v>904</v>
      </c>
      <c r="I5069" t="s">
        <v>70</v>
      </c>
      <c r="J5069" t="s">
        <v>13</v>
      </c>
      <c r="K5069" t="s">
        <v>301</v>
      </c>
      <c r="L5069" t="s">
        <v>68</v>
      </c>
      <c r="N5069" t="str">
        <f>IF(ISBLANK(Sales[[#This Row],[return]]),"No",Sales[[#This Row],[return]])</f>
        <v>No</v>
      </c>
      <c r="O5069" s="2">
        <v>43386</v>
      </c>
      <c r="P5069" s="8" t="str">
        <f>TEXT(DAY(Sales[[#This Row],[OrderDate]]),"ddd")</f>
        <v>Fri</v>
      </c>
      <c r="Q5069" s="8" t="str">
        <f>TEXT(MONTH(Sales[[#This Row],[ShipDate]])*29,"mmm")</f>
        <v>Oct</v>
      </c>
      <c r="R5069">
        <v>260</v>
      </c>
      <c r="S5069" t="s">
        <v>575</v>
      </c>
      <c r="T5069" t="s">
        <v>66</v>
      </c>
      <c r="U5069">
        <v>78041</v>
      </c>
      <c r="V5069" s="1">
        <v>0.8</v>
      </c>
      <c r="W5069">
        <v>-11</v>
      </c>
      <c r="X5069">
        <v>7</v>
      </c>
      <c r="Y5069">
        <v>6</v>
      </c>
      <c r="AD5069"/>
    </row>
    <row r="5070" spans="1:30" x14ac:dyDescent="0.25">
      <c r="A5070" t="s">
        <v>10</v>
      </c>
      <c r="B5070" s="2">
        <v>43392</v>
      </c>
      <c r="C5070" s="35">
        <f>YEAR(Sales[[#This Row],[ShipDate]])</f>
        <v>2018</v>
      </c>
      <c r="D5070" t="s">
        <v>36</v>
      </c>
      <c r="E5070" t="s">
        <v>18</v>
      </c>
      <c r="F5070" t="s">
        <v>99</v>
      </c>
      <c r="G5070" t="s">
        <v>46</v>
      </c>
      <c r="H5070" t="s">
        <v>904</v>
      </c>
      <c r="I5070" t="s">
        <v>70</v>
      </c>
      <c r="J5070" t="s">
        <v>13</v>
      </c>
      <c r="K5070" t="s">
        <v>301</v>
      </c>
      <c r="L5070" t="s">
        <v>68</v>
      </c>
      <c r="N5070" t="str">
        <f>IF(ISBLANK(Sales[[#This Row],[return]]),"No",Sales[[#This Row],[return]])</f>
        <v>No</v>
      </c>
      <c r="O5070" s="2">
        <v>43386</v>
      </c>
      <c r="P5070" s="8" t="str">
        <f>TEXT(DAY(Sales[[#This Row],[OrderDate]]),"ddd")</f>
        <v>Fri</v>
      </c>
      <c r="Q5070" s="8" t="str">
        <f>TEXT(MONTH(Sales[[#This Row],[ShipDate]])*29,"mmm")</f>
        <v>Oct</v>
      </c>
      <c r="R5070">
        <v>1329</v>
      </c>
      <c r="S5070" t="s">
        <v>2433</v>
      </c>
      <c r="T5070" t="s">
        <v>66</v>
      </c>
      <c r="U5070">
        <v>78041</v>
      </c>
      <c r="V5070" s="1">
        <v>0.2</v>
      </c>
      <c r="W5070">
        <v>24</v>
      </c>
      <c r="X5070">
        <v>3</v>
      </c>
      <c r="Y5070">
        <v>192</v>
      </c>
      <c r="AD5070"/>
    </row>
    <row r="5071" spans="1:30" x14ac:dyDescent="0.25">
      <c r="A5071" t="s">
        <v>10</v>
      </c>
      <c r="B5071" s="2">
        <v>43169</v>
      </c>
      <c r="C5071" s="35">
        <f>YEAR(Sales[[#This Row],[ShipDate]])</f>
        <v>2018</v>
      </c>
      <c r="D5071" t="s">
        <v>36</v>
      </c>
      <c r="E5071" t="s">
        <v>69</v>
      </c>
      <c r="F5071" t="s">
        <v>45</v>
      </c>
      <c r="G5071" t="s">
        <v>25</v>
      </c>
      <c r="H5071" t="s">
        <v>457</v>
      </c>
      <c r="I5071" t="s">
        <v>32</v>
      </c>
      <c r="J5071" t="s">
        <v>13</v>
      </c>
      <c r="K5071" t="s">
        <v>2971</v>
      </c>
      <c r="L5071" t="s">
        <v>30</v>
      </c>
      <c r="N5071" t="str">
        <f>IF(ISBLANK(Sales[[#This Row],[return]]),"No",Sales[[#This Row],[return]])</f>
        <v>No</v>
      </c>
      <c r="O5071" s="2">
        <v>43163</v>
      </c>
      <c r="P5071" s="8" t="str">
        <f>TEXT(DAY(Sales[[#This Row],[OrderDate]]),"ddd")</f>
        <v>Wed</v>
      </c>
      <c r="Q5071" s="8" t="str">
        <f>TEXT(MONTH(Sales[[#This Row],[ShipDate]])*29,"mmm")</f>
        <v>Mar</v>
      </c>
      <c r="R5071">
        <v>308</v>
      </c>
      <c r="S5071" t="s">
        <v>2242</v>
      </c>
      <c r="T5071" t="s">
        <v>28</v>
      </c>
      <c r="U5071">
        <v>92024</v>
      </c>
      <c r="V5071" s="1">
        <v>0</v>
      </c>
      <c r="W5071">
        <v>5</v>
      </c>
      <c r="X5071">
        <v>1</v>
      </c>
      <c r="Y5071">
        <v>17</v>
      </c>
      <c r="AD5071"/>
    </row>
    <row r="5072" spans="1:30" x14ac:dyDescent="0.25">
      <c r="A5072" t="s">
        <v>10</v>
      </c>
      <c r="B5072" s="2">
        <v>43228</v>
      </c>
      <c r="C5072" s="35">
        <f>YEAR(Sales[[#This Row],[ShipDate]])</f>
        <v>2018</v>
      </c>
      <c r="D5072" t="s">
        <v>36</v>
      </c>
      <c r="E5072" t="s">
        <v>18</v>
      </c>
      <c r="F5072" t="s">
        <v>23</v>
      </c>
      <c r="G5072" t="s">
        <v>11</v>
      </c>
      <c r="H5072" t="s">
        <v>1577</v>
      </c>
      <c r="I5072" t="s">
        <v>58</v>
      </c>
      <c r="J5072" t="s">
        <v>13</v>
      </c>
      <c r="K5072" t="s">
        <v>1563</v>
      </c>
      <c r="L5072" t="s">
        <v>17</v>
      </c>
      <c r="N5072" t="str">
        <f>IF(ISBLANK(Sales[[#This Row],[return]]),"No",Sales[[#This Row],[return]])</f>
        <v>No</v>
      </c>
      <c r="O5072" s="2">
        <v>43222</v>
      </c>
      <c r="P5072" s="8" t="str">
        <f>TEXT(DAY(Sales[[#This Row],[OrderDate]]),"ddd")</f>
        <v>Mon</v>
      </c>
      <c r="Q5072" s="8" t="str">
        <f>TEXT(MONTH(Sales[[#This Row],[ShipDate]])*29,"mmm")</f>
        <v>May</v>
      </c>
      <c r="R5072">
        <v>767</v>
      </c>
      <c r="S5072" t="s">
        <v>1378</v>
      </c>
      <c r="T5072" t="s">
        <v>15</v>
      </c>
      <c r="U5072">
        <v>27405</v>
      </c>
      <c r="V5072" s="1">
        <v>0.2</v>
      </c>
      <c r="W5072">
        <v>12</v>
      </c>
      <c r="X5072">
        <v>9</v>
      </c>
      <c r="Y5072">
        <v>187</v>
      </c>
      <c r="AD5072"/>
    </row>
    <row r="5073" spans="1:30" x14ac:dyDescent="0.25">
      <c r="A5073" t="s">
        <v>10</v>
      </c>
      <c r="B5073" s="2">
        <v>43138</v>
      </c>
      <c r="C5073" s="35">
        <f>YEAR(Sales[[#This Row],[ShipDate]])</f>
        <v>2018</v>
      </c>
      <c r="D5073" t="s">
        <v>36</v>
      </c>
      <c r="E5073" t="s">
        <v>31</v>
      </c>
      <c r="F5073" t="s">
        <v>59</v>
      </c>
      <c r="G5073" t="s">
        <v>25</v>
      </c>
      <c r="H5073" t="s">
        <v>26</v>
      </c>
      <c r="I5073" t="s">
        <v>32</v>
      </c>
      <c r="J5073" t="s">
        <v>13</v>
      </c>
      <c r="K5073" t="s">
        <v>2652</v>
      </c>
      <c r="L5073" t="s">
        <v>30</v>
      </c>
      <c r="N5073" t="str">
        <f>IF(ISBLANK(Sales[[#This Row],[return]]),"No",Sales[[#This Row],[return]])</f>
        <v>No</v>
      </c>
      <c r="O5073" s="2">
        <v>43132</v>
      </c>
      <c r="P5073" s="8" t="str">
        <f>TEXT(DAY(Sales[[#This Row],[OrderDate]]),"ddd")</f>
        <v>Sun</v>
      </c>
      <c r="Q5073" s="8" t="str">
        <f>TEXT(MONTH(Sales[[#This Row],[ShipDate]])*29,"mmm")</f>
        <v>Feb</v>
      </c>
      <c r="R5073">
        <v>1673</v>
      </c>
      <c r="S5073" t="s">
        <v>316</v>
      </c>
      <c r="T5073" t="s">
        <v>28</v>
      </c>
      <c r="U5073">
        <v>90036</v>
      </c>
      <c r="V5073" s="1">
        <v>0</v>
      </c>
      <c r="W5073">
        <v>49</v>
      </c>
      <c r="X5073">
        <v>4</v>
      </c>
      <c r="Y5073">
        <v>106</v>
      </c>
      <c r="AD5073"/>
    </row>
    <row r="5074" spans="1:30" x14ac:dyDescent="0.25">
      <c r="A5074" t="s">
        <v>24</v>
      </c>
      <c r="B5074" s="2">
        <v>43249</v>
      </c>
      <c r="C5074" s="35">
        <f>YEAR(Sales[[#This Row],[ShipDate]])</f>
        <v>2018</v>
      </c>
      <c r="D5074" t="s">
        <v>36</v>
      </c>
      <c r="E5074" t="s">
        <v>31</v>
      </c>
      <c r="F5074" t="s">
        <v>48</v>
      </c>
      <c r="G5074" t="s">
        <v>46</v>
      </c>
      <c r="H5074" t="s">
        <v>26</v>
      </c>
      <c r="I5074" t="s">
        <v>32</v>
      </c>
      <c r="J5074" t="s">
        <v>13</v>
      </c>
      <c r="K5074" t="s">
        <v>2610</v>
      </c>
      <c r="L5074" t="s">
        <v>30</v>
      </c>
      <c r="N5074" t="str">
        <f>IF(ISBLANK(Sales[[#This Row],[return]]),"No",Sales[[#This Row],[return]])</f>
        <v>No</v>
      </c>
      <c r="O5074" s="2">
        <v>43242</v>
      </c>
      <c r="P5074" s="8" t="str">
        <f>TEXT(DAY(Sales[[#This Row],[OrderDate]]),"ddd")</f>
        <v>Sun</v>
      </c>
      <c r="Q5074" s="8" t="str">
        <f>TEXT(MONTH(Sales[[#This Row],[ShipDate]])*29,"mmm")</f>
        <v>May</v>
      </c>
      <c r="R5074">
        <v>1175</v>
      </c>
      <c r="S5074" t="s">
        <v>406</v>
      </c>
      <c r="T5074" t="s">
        <v>28</v>
      </c>
      <c r="U5074">
        <v>90049</v>
      </c>
      <c r="V5074" s="1">
        <v>0.2</v>
      </c>
      <c r="W5074">
        <v>22</v>
      </c>
      <c r="X5074">
        <v>2</v>
      </c>
      <c r="Y5074">
        <v>222</v>
      </c>
      <c r="AD5074"/>
    </row>
    <row r="5075" spans="1:30" x14ac:dyDescent="0.25">
      <c r="A5075" t="s">
        <v>40</v>
      </c>
      <c r="B5075" s="2">
        <v>43371</v>
      </c>
      <c r="C5075" s="35">
        <f>YEAR(Sales[[#This Row],[ShipDate]])</f>
        <v>2018</v>
      </c>
      <c r="D5075" t="s">
        <v>36</v>
      </c>
      <c r="E5075" t="s">
        <v>18</v>
      </c>
      <c r="F5075" t="s">
        <v>43</v>
      </c>
      <c r="G5075" t="s">
        <v>11</v>
      </c>
      <c r="H5075" t="s">
        <v>268</v>
      </c>
      <c r="I5075" t="s">
        <v>142</v>
      </c>
      <c r="J5075" t="s">
        <v>13</v>
      </c>
      <c r="K5075" t="s">
        <v>331</v>
      </c>
      <c r="L5075" t="s">
        <v>68</v>
      </c>
      <c r="N5075" t="str">
        <f>IF(ISBLANK(Sales[[#This Row],[return]]),"No",Sales[[#This Row],[return]])</f>
        <v>No</v>
      </c>
      <c r="O5075" s="2">
        <v>43367</v>
      </c>
      <c r="P5075" s="8" t="str">
        <f>TEXT(DAY(Sales[[#This Row],[OrderDate]]),"ddd")</f>
        <v>Tue</v>
      </c>
      <c r="Q5075" s="8" t="str">
        <f>TEXT(MONTH(Sales[[#This Row],[ShipDate]])*29,"mmm")</f>
        <v>Sep</v>
      </c>
      <c r="R5075">
        <v>504</v>
      </c>
      <c r="S5075" t="s">
        <v>234</v>
      </c>
      <c r="T5075" t="s">
        <v>66</v>
      </c>
      <c r="U5075">
        <v>47401</v>
      </c>
      <c r="V5075" s="1">
        <v>0</v>
      </c>
      <c r="W5075">
        <v>22</v>
      </c>
      <c r="X5075">
        <v>3</v>
      </c>
      <c r="Y5075">
        <v>128</v>
      </c>
      <c r="AD5075"/>
    </row>
    <row r="5076" spans="1:30" x14ac:dyDescent="0.25">
      <c r="A5076" t="s">
        <v>40</v>
      </c>
      <c r="B5076" s="2">
        <v>43247</v>
      </c>
      <c r="C5076" s="35">
        <f>YEAR(Sales[[#This Row],[ShipDate]])</f>
        <v>2018</v>
      </c>
      <c r="D5076" t="s">
        <v>36</v>
      </c>
      <c r="E5076" t="s">
        <v>69</v>
      </c>
      <c r="F5076" t="s">
        <v>59</v>
      </c>
      <c r="G5076" t="s">
        <v>25</v>
      </c>
      <c r="H5076" t="s">
        <v>1374</v>
      </c>
      <c r="I5076" t="s">
        <v>188</v>
      </c>
      <c r="J5076" t="s">
        <v>13</v>
      </c>
      <c r="K5076" t="s">
        <v>2909</v>
      </c>
      <c r="L5076" t="s">
        <v>17</v>
      </c>
      <c r="N5076" t="str">
        <f>IF(ISBLANK(Sales[[#This Row],[return]]),"No",Sales[[#This Row],[return]])</f>
        <v>No</v>
      </c>
      <c r="O5076" s="2">
        <v>43243</v>
      </c>
      <c r="P5076" s="8" t="str">
        <f>TEXT(DAY(Sales[[#This Row],[OrderDate]]),"ddd")</f>
        <v>Mon</v>
      </c>
      <c r="Q5076" s="8" t="str">
        <f>TEXT(MONTH(Sales[[#This Row],[ShipDate]])*29,"mmm")</f>
        <v>May</v>
      </c>
      <c r="R5076">
        <v>1745</v>
      </c>
      <c r="S5076" t="s">
        <v>1938</v>
      </c>
      <c r="T5076" t="s">
        <v>15</v>
      </c>
      <c r="U5076">
        <v>35630</v>
      </c>
      <c r="V5076" s="1">
        <v>0</v>
      </c>
      <c r="W5076">
        <v>2</v>
      </c>
      <c r="X5076">
        <v>1</v>
      </c>
      <c r="Y5076">
        <v>5</v>
      </c>
      <c r="AD5076"/>
    </row>
    <row r="5077" spans="1:30" x14ac:dyDescent="0.25">
      <c r="A5077" t="s">
        <v>40</v>
      </c>
      <c r="B5077" s="2">
        <v>43424</v>
      </c>
      <c r="C5077" s="35">
        <f>YEAR(Sales[[#This Row],[ShipDate]])</f>
        <v>2018</v>
      </c>
      <c r="D5077" t="s">
        <v>36</v>
      </c>
      <c r="E5077" t="s">
        <v>18</v>
      </c>
      <c r="F5077" t="s">
        <v>104</v>
      </c>
      <c r="G5077" t="s">
        <v>25</v>
      </c>
      <c r="H5077" t="s">
        <v>330</v>
      </c>
      <c r="I5077" t="s">
        <v>333</v>
      </c>
      <c r="J5077" t="s">
        <v>13</v>
      </c>
      <c r="K5077" t="s">
        <v>331</v>
      </c>
      <c r="L5077" t="s">
        <v>30</v>
      </c>
      <c r="N5077" t="str">
        <f>IF(ISBLANK(Sales[[#This Row],[return]]),"No",Sales[[#This Row],[return]])</f>
        <v>No</v>
      </c>
      <c r="O5077" s="2">
        <v>43420</v>
      </c>
      <c r="P5077" s="8" t="str">
        <f>TEXT(DAY(Sales[[#This Row],[OrderDate]]),"ddd")</f>
        <v>Mon</v>
      </c>
      <c r="Q5077" s="8" t="str">
        <f>TEXT(MONTH(Sales[[#This Row],[ShipDate]])*29,"mmm")</f>
        <v>Nov</v>
      </c>
      <c r="R5077">
        <v>1501</v>
      </c>
      <c r="S5077" t="s">
        <v>332</v>
      </c>
      <c r="T5077" t="s">
        <v>28</v>
      </c>
      <c r="U5077">
        <v>88220</v>
      </c>
      <c r="V5077" s="1">
        <v>0</v>
      </c>
      <c r="W5077">
        <v>13</v>
      </c>
      <c r="X5077">
        <v>5</v>
      </c>
      <c r="Y5077">
        <v>28</v>
      </c>
      <c r="AD5077"/>
    </row>
    <row r="5078" spans="1:30" x14ac:dyDescent="0.25">
      <c r="A5078" t="s">
        <v>40</v>
      </c>
      <c r="B5078" s="2">
        <v>43352</v>
      </c>
      <c r="C5078" s="35">
        <f>YEAR(Sales[[#This Row],[ShipDate]])</f>
        <v>2018</v>
      </c>
      <c r="D5078" t="s">
        <v>36</v>
      </c>
      <c r="E5078" t="s">
        <v>18</v>
      </c>
      <c r="F5078" t="s">
        <v>50</v>
      </c>
      <c r="G5078" t="s">
        <v>25</v>
      </c>
      <c r="H5078" t="s">
        <v>88</v>
      </c>
      <c r="I5078" t="s">
        <v>93</v>
      </c>
      <c r="J5078" t="s">
        <v>13</v>
      </c>
      <c r="K5078" t="s">
        <v>832</v>
      </c>
      <c r="L5078" t="s">
        <v>92</v>
      </c>
      <c r="N5078" t="str">
        <f>IF(ISBLANK(Sales[[#This Row],[return]]),"No",Sales[[#This Row],[return]])</f>
        <v>No</v>
      </c>
      <c r="O5078" s="2">
        <v>43348</v>
      </c>
      <c r="P5078" s="8" t="str">
        <f>TEXT(DAY(Sales[[#This Row],[OrderDate]]),"ddd")</f>
        <v>Thu</v>
      </c>
      <c r="Q5078" s="8" t="str">
        <f>TEXT(MONTH(Sales[[#This Row],[ShipDate]])*29,"mmm")</f>
        <v>Sep</v>
      </c>
      <c r="R5078">
        <v>395</v>
      </c>
      <c r="S5078" t="s">
        <v>141</v>
      </c>
      <c r="T5078" t="s">
        <v>90</v>
      </c>
      <c r="U5078">
        <v>19120</v>
      </c>
      <c r="V5078" s="1">
        <v>0.7</v>
      </c>
      <c r="W5078">
        <v>-7</v>
      </c>
      <c r="X5078">
        <v>5</v>
      </c>
      <c r="Y5078">
        <v>10</v>
      </c>
      <c r="AD5078"/>
    </row>
    <row r="5079" spans="1:30" x14ac:dyDescent="0.25">
      <c r="A5079" t="s">
        <v>24</v>
      </c>
      <c r="B5079" s="2">
        <v>43267</v>
      </c>
      <c r="C5079" s="35">
        <f>YEAR(Sales[[#This Row],[ShipDate]])</f>
        <v>2018</v>
      </c>
      <c r="D5079" t="s">
        <v>36</v>
      </c>
      <c r="E5079" t="s">
        <v>69</v>
      </c>
      <c r="F5079" t="s">
        <v>38</v>
      </c>
      <c r="G5079" t="s">
        <v>11</v>
      </c>
      <c r="H5079" t="s">
        <v>209</v>
      </c>
      <c r="I5079" t="s">
        <v>129</v>
      </c>
      <c r="J5079" t="s">
        <v>13</v>
      </c>
      <c r="K5079" t="s">
        <v>2962</v>
      </c>
      <c r="L5079" t="s">
        <v>68</v>
      </c>
      <c r="N5079" t="str">
        <f>IF(ISBLANK(Sales[[#This Row],[return]]),"No",Sales[[#This Row],[return]])</f>
        <v>No</v>
      </c>
      <c r="O5079" s="2">
        <v>43260</v>
      </c>
      <c r="P5079" s="8" t="str">
        <f>TEXT(DAY(Sales[[#This Row],[OrderDate]]),"ddd")</f>
        <v>Mon</v>
      </c>
      <c r="Q5079" s="8" t="str">
        <f>TEXT(MONTH(Sales[[#This Row],[ShipDate]])*29,"mmm")</f>
        <v>Jun</v>
      </c>
      <c r="R5079">
        <v>383</v>
      </c>
      <c r="S5079" t="s">
        <v>1367</v>
      </c>
      <c r="T5079" t="s">
        <v>66</v>
      </c>
      <c r="U5079">
        <v>55407</v>
      </c>
      <c r="V5079" s="1">
        <v>0</v>
      </c>
      <c r="W5079">
        <v>173</v>
      </c>
      <c r="X5079">
        <v>3</v>
      </c>
      <c r="Y5079">
        <v>693</v>
      </c>
      <c r="AD5079"/>
    </row>
    <row r="5080" spans="1:30" x14ac:dyDescent="0.25">
      <c r="A5080" t="s">
        <v>40</v>
      </c>
      <c r="B5080" s="2">
        <v>43329</v>
      </c>
      <c r="C5080" s="35">
        <f>YEAR(Sales[[#This Row],[ShipDate]])</f>
        <v>2018</v>
      </c>
      <c r="D5080" t="s">
        <v>19</v>
      </c>
      <c r="E5080" t="s">
        <v>18</v>
      </c>
      <c r="F5080" t="s">
        <v>23</v>
      </c>
      <c r="G5080" t="s">
        <v>11</v>
      </c>
      <c r="H5080" t="s">
        <v>783</v>
      </c>
      <c r="I5080" t="s">
        <v>58</v>
      </c>
      <c r="J5080" t="s">
        <v>13</v>
      </c>
      <c r="K5080" t="s">
        <v>1388</v>
      </c>
      <c r="L5080" t="s">
        <v>17</v>
      </c>
      <c r="N5080" t="str">
        <f>IF(ISBLANK(Sales[[#This Row],[return]]),"No",Sales[[#This Row],[return]])</f>
        <v>No</v>
      </c>
      <c r="O5080" s="2">
        <v>43327</v>
      </c>
      <c r="P5080" s="8" t="str">
        <f>TEXT(DAY(Sales[[#This Row],[OrderDate]]),"ddd")</f>
        <v>Sun</v>
      </c>
      <c r="Q5080" s="8" t="str">
        <f>TEXT(MONTH(Sales[[#This Row],[ShipDate]])*29,"mmm")</f>
        <v>Aug</v>
      </c>
      <c r="R5080">
        <v>845</v>
      </c>
      <c r="S5080" t="s">
        <v>1389</v>
      </c>
      <c r="T5080" t="s">
        <v>15</v>
      </c>
      <c r="U5080">
        <v>28314</v>
      </c>
      <c r="V5080" s="1">
        <v>0.2</v>
      </c>
      <c r="W5080">
        <v>23</v>
      </c>
      <c r="X5080">
        <v>2</v>
      </c>
      <c r="Y5080">
        <v>225</v>
      </c>
      <c r="AD5080"/>
    </row>
    <row r="5081" spans="1:30" x14ac:dyDescent="0.25">
      <c r="A5081" t="s">
        <v>40</v>
      </c>
      <c r="B5081" s="2">
        <v>43430</v>
      </c>
      <c r="C5081" s="35">
        <f>YEAR(Sales[[#This Row],[ShipDate]])</f>
        <v>2018</v>
      </c>
      <c r="D5081" t="s">
        <v>36</v>
      </c>
      <c r="E5081" t="s">
        <v>31</v>
      </c>
      <c r="F5081" t="s">
        <v>43</v>
      </c>
      <c r="G5081" t="s">
        <v>11</v>
      </c>
      <c r="H5081" t="s">
        <v>146</v>
      </c>
      <c r="I5081" t="s">
        <v>149</v>
      </c>
      <c r="J5081" t="s">
        <v>13</v>
      </c>
      <c r="K5081" t="s">
        <v>2604</v>
      </c>
      <c r="L5081" t="s">
        <v>92</v>
      </c>
      <c r="N5081" t="str">
        <f>IF(ISBLANK(Sales[[#This Row],[return]]),"No",Sales[[#This Row],[return]])</f>
        <v>No</v>
      </c>
      <c r="O5081" s="2">
        <v>43426</v>
      </c>
      <c r="P5081" s="8" t="str">
        <f>TEXT(DAY(Sales[[#This Row],[OrderDate]]),"ddd")</f>
        <v>Sun</v>
      </c>
      <c r="Q5081" s="8" t="str">
        <f>TEXT(MONTH(Sales[[#This Row],[ShipDate]])*29,"mmm")</f>
        <v>Nov</v>
      </c>
      <c r="R5081">
        <v>1041</v>
      </c>
      <c r="S5081" t="s">
        <v>163</v>
      </c>
      <c r="T5081" t="s">
        <v>90</v>
      </c>
      <c r="U5081">
        <v>10009</v>
      </c>
      <c r="V5081" s="1">
        <v>0</v>
      </c>
      <c r="W5081">
        <v>11</v>
      </c>
      <c r="X5081">
        <v>2</v>
      </c>
      <c r="Y5081">
        <v>40</v>
      </c>
      <c r="AD5081"/>
    </row>
    <row r="5082" spans="1:30" x14ac:dyDescent="0.25">
      <c r="A5082" t="s">
        <v>40</v>
      </c>
      <c r="B5082" s="2">
        <v>43430</v>
      </c>
      <c r="C5082" s="35">
        <f>YEAR(Sales[[#This Row],[ShipDate]])</f>
        <v>2018</v>
      </c>
      <c r="D5082" t="s">
        <v>36</v>
      </c>
      <c r="E5082" t="s">
        <v>31</v>
      </c>
      <c r="F5082" t="s">
        <v>45</v>
      </c>
      <c r="G5082" t="s">
        <v>25</v>
      </c>
      <c r="H5082" t="s">
        <v>146</v>
      </c>
      <c r="I5082" t="s">
        <v>149</v>
      </c>
      <c r="J5082" t="s">
        <v>13</v>
      </c>
      <c r="K5082" t="s">
        <v>2604</v>
      </c>
      <c r="L5082" t="s">
        <v>92</v>
      </c>
      <c r="N5082" t="str">
        <f>IF(ISBLANK(Sales[[#This Row],[return]]),"No",Sales[[#This Row],[return]])</f>
        <v>No</v>
      </c>
      <c r="O5082" s="2">
        <v>43426</v>
      </c>
      <c r="P5082" s="8" t="str">
        <f>TEXT(DAY(Sales[[#This Row],[OrderDate]]),"ddd")</f>
        <v>Sun</v>
      </c>
      <c r="Q5082" s="8" t="str">
        <f>TEXT(MONTH(Sales[[#This Row],[ShipDate]])*29,"mmm")</f>
        <v>Nov</v>
      </c>
      <c r="R5082">
        <v>325</v>
      </c>
      <c r="S5082" t="s">
        <v>1818</v>
      </c>
      <c r="T5082" t="s">
        <v>90</v>
      </c>
      <c r="U5082">
        <v>10009</v>
      </c>
      <c r="V5082" s="1">
        <v>0</v>
      </c>
      <c r="W5082">
        <v>7</v>
      </c>
      <c r="X5082">
        <v>3</v>
      </c>
      <c r="Y5082">
        <v>21</v>
      </c>
      <c r="AD5082"/>
    </row>
    <row r="5083" spans="1:30" x14ac:dyDescent="0.25">
      <c r="A5083" t="s">
        <v>40</v>
      </c>
      <c r="B5083" s="2">
        <v>43430</v>
      </c>
      <c r="C5083" s="35">
        <f>YEAR(Sales[[#This Row],[ShipDate]])</f>
        <v>2018</v>
      </c>
      <c r="D5083" t="s">
        <v>36</v>
      </c>
      <c r="E5083" t="s">
        <v>31</v>
      </c>
      <c r="F5083" t="s">
        <v>50</v>
      </c>
      <c r="G5083" t="s">
        <v>25</v>
      </c>
      <c r="H5083" t="s">
        <v>146</v>
      </c>
      <c r="I5083" t="s">
        <v>149</v>
      </c>
      <c r="J5083" t="s">
        <v>13</v>
      </c>
      <c r="K5083" t="s">
        <v>2604</v>
      </c>
      <c r="L5083" t="s">
        <v>92</v>
      </c>
      <c r="N5083" t="str">
        <f>IF(ISBLANK(Sales[[#This Row],[return]]),"No",Sales[[#This Row],[return]])</f>
        <v>No</v>
      </c>
      <c r="O5083" s="2">
        <v>43426</v>
      </c>
      <c r="P5083" s="8" t="str">
        <f>TEXT(DAY(Sales[[#This Row],[OrderDate]]),"ddd")</f>
        <v>Sun</v>
      </c>
      <c r="Q5083" s="8" t="str">
        <f>TEXT(MONTH(Sales[[#This Row],[ShipDate]])*29,"mmm")</f>
        <v>Nov</v>
      </c>
      <c r="R5083">
        <v>57</v>
      </c>
      <c r="S5083" t="s">
        <v>3168</v>
      </c>
      <c r="T5083" t="s">
        <v>90</v>
      </c>
      <c r="U5083">
        <v>10009</v>
      </c>
      <c r="V5083" s="1">
        <v>0.2</v>
      </c>
      <c r="W5083">
        <v>4</v>
      </c>
      <c r="X5083">
        <v>4</v>
      </c>
      <c r="Y5083">
        <v>12</v>
      </c>
      <c r="AD5083"/>
    </row>
    <row r="5084" spans="1:30" x14ac:dyDescent="0.25">
      <c r="A5084" t="s">
        <v>24</v>
      </c>
      <c r="B5084" s="2">
        <v>43449</v>
      </c>
      <c r="C5084" s="35">
        <f>YEAR(Sales[[#This Row],[ShipDate]])</f>
        <v>2018</v>
      </c>
      <c r="D5084" t="s">
        <v>19</v>
      </c>
      <c r="E5084" t="s">
        <v>18</v>
      </c>
      <c r="F5084" t="s">
        <v>23</v>
      </c>
      <c r="G5084" t="s">
        <v>11</v>
      </c>
      <c r="H5084" t="s">
        <v>79</v>
      </c>
      <c r="I5084" t="s">
        <v>32</v>
      </c>
      <c r="J5084" t="s">
        <v>13</v>
      </c>
      <c r="K5084" t="s">
        <v>455</v>
      </c>
      <c r="L5084" t="s">
        <v>30</v>
      </c>
      <c r="N5084" t="str">
        <f>IF(ISBLANK(Sales[[#This Row],[return]]),"No",Sales[[#This Row],[return]])</f>
        <v>No</v>
      </c>
      <c r="O5084" s="2">
        <v>43444</v>
      </c>
      <c r="P5084" s="8" t="str">
        <f>TEXT(DAY(Sales[[#This Row],[OrderDate]]),"ddd")</f>
        <v>Tue</v>
      </c>
      <c r="Q5084" s="8" t="str">
        <f>TEXT(MONTH(Sales[[#This Row],[ShipDate]])*29,"mmm")</f>
        <v>Dec</v>
      </c>
      <c r="R5084">
        <v>761</v>
      </c>
      <c r="S5084" t="s">
        <v>456</v>
      </c>
      <c r="T5084" t="s">
        <v>28</v>
      </c>
      <c r="U5084">
        <v>94109</v>
      </c>
      <c r="V5084" s="1">
        <v>0.2</v>
      </c>
      <c r="W5084">
        <v>28</v>
      </c>
      <c r="X5084">
        <v>2</v>
      </c>
      <c r="Y5084">
        <v>322</v>
      </c>
      <c r="AD5084"/>
    </row>
    <row r="5085" spans="1:30" x14ac:dyDescent="0.25">
      <c r="A5085" t="s">
        <v>40</v>
      </c>
      <c r="B5085" s="2">
        <v>43281</v>
      </c>
      <c r="C5085" s="35">
        <f>YEAR(Sales[[#This Row],[ShipDate]])</f>
        <v>2018</v>
      </c>
      <c r="D5085" t="s">
        <v>19</v>
      </c>
      <c r="E5085" t="s">
        <v>18</v>
      </c>
      <c r="F5085" t="s">
        <v>23</v>
      </c>
      <c r="G5085" t="s">
        <v>11</v>
      </c>
      <c r="H5085" t="s">
        <v>1334</v>
      </c>
      <c r="I5085" t="s">
        <v>389</v>
      </c>
      <c r="J5085" t="s">
        <v>13</v>
      </c>
      <c r="K5085" t="s">
        <v>1335</v>
      </c>
      <c r="L5085" t="s">
        <v>92</v>
      </c>
      <c r="N5085" t="str">
        <f>IF(ISBLANK(Sales[[#This Row],[return]]),"No",Sales[[#This Row],[return]])</f>
        <v>No</v>
      </c>
      <c r="O5085" s="2">
        <v>43279</v>
      </c>
      <c r="P5085" s="8" t="str">
        <f>TEXT(DAY(Sales[[#This Row],[OrderDate]]),"ddd")</f>
        <v>Sat</v>
      </c>
      <c r="Q5085" s="8" t="str">
        <f>TEXT(MONTH(Sales[[#This Row],[ShipDate]])*29,"mmm")</f>
        <v>Jun</v>
      </c>
      <c r="R5085">
        <v>738</v>
      </c>
      <c r="S5085" t="s">
        <v>1336</v>
      </c>
      <c r="T5085" t="s">
        <v>90</v>
      </c>
      <c r="U5085">
        <v>7501</v>
      </c>
      <c r="V5085" s="1">
        <v>0</v>
      </c>
      <c r="W5085">
        <v>21</v>
      </c>
      <c r="X5085">
        <v>2</v>
      </c>
      <c r="Y5085">
        <v>122</v>
      </c>
      <c r="AD5085"/>
    </row>
    <row r="5086" spans="1:30" x14ac:dyDescent="0.25">
      <c r="A5086" t="s">
        <v>40</v>
      </c>
      <c r="B5086" s="2">
        <v>43281</v>
      </c>
      <c r="C5086" s="35">
        <f>YEAR(Sales[[#This Row],[ShipDate]])</f>
        <v>2018</v>
      </c>
      <c r="D5086" t="s">
        <v>19</v>
      </c>
      <c r="E5086" t="s">
        <v>18</v>
      </c>
      <c r="F5086" t="s">
        <v>52</v>
      </c>
      <c r="G5086" t="s">
        <v>25</v>
      </c>
      <c r="H5086" t="s">
        <v>1334</v>
      </c>
      <c r="I5086" t="s">
        <v>389</v>
      </c>
      <c r="J5086" t="s">
        <v>13</v>
      </c>
      <c r="K5086" t="s">
        <v>1335</v>
      </c>
      <c r="L5086" t="s">
        <v>92</v>
      </c>
      <c r="N5086" t="str">
        <f>IF(ISBLANK(Sales[[#This Row],[return]]),"No",Sales[[#This Row],[return]])</f>
        <v>No</v>
      </c>
      <c r="O5086" s="2">
        <v>43279</v>
      </c>
      <c r="P5086" s="8" t="str">
        <f>TEXT(DAY(Sales[[#This Row],[OrderDate]]),"ddd")</f>
        <v>Sat</v>
      </c>
      <c r="Q5086" s="8" t="str">
        <f>TEXT(MONTH(Sales[[#This Row],[ShipDate]])*29,"mmm")</f>
        <v>Jun</v>
      </c>
      <c r="R5086">
        <v>519</v>
      </c>
      <c r="S5086" t="s">
        <v>1967</v>
      </c>
      <c r="T5086" t="s">
        <v>90</v>
      </c>
      <c r="U5086">
        <v>7501</v>
      </c>
      <c r="V5086" s="1">
        <v>0</v>
      </c>
      <c r="W5086">
        <v>2</v>
      </c>
      <c r="X5086">
        <v>2</v>
      </c>
      <c r="Y5086">
        <v>9</v>
      </c>
      <c r="AD5086"/>
    </row>
    <row r="5087" spans="1:30" x14ac:dyDescent="0.25">
      <c r="A5087" t="s">
        <v>40</v>
      </c>
      <c r="B5087" s="2">
        <v>43281</v>
      </c>
      <c r="C5087" s="35">
        <f>YEAR(Sales[[#This Row],[ShipDate]])</f>
        <v>2018</v>
      </c>
      <c r="D5087" t="s">
        <v>19</v>
      </c>
      <c r="E5087" t="s">
        <v>18</v>
      </c>
      <c r="F5087" t="s">
        <v>50</v>
      </c>
      <c r="G5087" t="s">
        <v>25</v>
      </c>
      <c r="H5087" t="s">
        <v>1334</v>
      </c>
      <c r="I5087" t="s">
        <v>389</v>
      </c>
      <c r="J5087" t="s">
        <v>13</v>
      </c>
      <c r="K5087" t="s">
        <v>1335</v>
      </c>
      <c r="L5087" t="s">
        <v>92</v>
      </c>
      <c r="N5087" t="str">
        <f>IF(ISBLANK(Sales[[#This Row],[return]]),"No",Sales[[#This Row],[return]])</f>
        <v>No</v>
      </c>
      <c r="O5087" s="2">
        <v>43279</v>
      </c>
      <c r="P5087" s="8" t="str">
        <f>TEXT(DAY(Sales[[#This Row],[OrderDate]]),"ddd")</f>
        <v>Sat</v>
      </c>
      <c r="Q5087" s="8" t="str">
        <f>TEXT(MONTH(Sales[[#This Row],[ShipDate]])*29,"mmm")</f>
        <v>Jun</v>
      </c>
      <c r="R5087">
        <v>902</v>
      </c>
      <c r="S5087" t="s">
        <v>1678</v>
      </c>
      <c r="T5087" t="s">
        <v>90</v>
      </c>
      <c r="U5087">
        <v>7501</v>
      </c>
      <c r="V5087" s="1">
        <v>0</v>
      </c>
      <c r="W5087">
        <v>4</v>
      </c>
      <c r="X5087">
        <v>2</v>
      </c>
      <c r="Y5087">
        <v>8</v>
      </c>
      <c r="AD5087"/>
    </row>
    <row r="5088" spans="1:30" x14ac:dyDescent="0.25">
      <c r="A5088" t="s">
        <v>40</v>
      </c>
      <c r="B5088" s="2">
        <v>43281</v>
      </c>
      <c r="C5088" s="35">
        <f>YEAR(Sales[[#This Row],[ShipDate]])</f>
        <v>2018</v>
      </c>
      <c r="D5088" t="s">
        <v>19</v>
      </c>
      <c r="E5088" t="s">
        <v>18</v>
      </c>
      <c r="F5088" t="s">
        <v>59</v>
      </c>
      <c r="G5088" t="s">
        <v>25</v>
      </c>
      <c r="H5088" t="s">
        <v>1334</v>
      </c>
      <c r="I5088" t="s">
        <v>389</v>
      </c>
      <c r="J5088" t="s">
        <v>13</v>
      </c>
      <c r="K5088" t="s">
        <v>1335</v>
      </c>
      <c r="L5088" t="s">
        <v>92</v>
      </c>
      <c r="N5088" t="str">
        <f>IF(ISBLANK(Sales[[#This Row],[return]]),"No",Sales[[#This Row],[return]])</f>
        <v>No</v>
      </c>
      <c r="O5088" s="2">
        <v>43279</v>
      </c>
      <c r="P5088" s="8" t="str">
        <f>TEXT(DAY(Sales[[#This Row],[OrderDate]]),"ddd")</f>
        <v>Sat</v>
      </c>
      <c r="Q5088" s="8" t="str">
        <f>TEXT(MONTH(Sales[[#This Row],[ShipDate]])*29,"mmm")</f>
        <v>Jun</v>
      </c>
      <c r="R5088">
        <v>1758</v>
      </c>
      <c r="S5088" t="s">
        <v>621</v>
      </c>
      <c r="T5088" t="s">
        <v>90</v>
      </c>
      <c r="U5088">
        <v>7501</v>
      </c>
      <c r="V5088" s="1">
        <v>0</v>
      </c>
      <c r="W5088">
        <v>28</v>
      </c>
      <c r="X5088">
        <v>2</v>
      </c>
      <c r="Y5088">
        <v>62</v>
      </c>
      <c r="AD5088"/>
    </row>
    <row r="5089" spans="1:30" x14ac:dyDescent="0.25">
      <c r="A5089" t="s">
        <v>40</v>
      </c>
      <c r="B5089" s="2">
        <v>43281</v>
      </c>
      <c r="C5089" s="35">
        <f>YEAR(Sales[[#This Row],[ShipDate]])</f>
        <v>2018</v>
      </c>
      <c r="D5089" t="s">
        <v>19</v>
      </c>
      <c r="E5089" t="s">
        <v>18</v>
      </c>
      <c r="F5089" t="s">
        <v>52</v>
      </c>
      <c r="G5089" t="s">
        <v>25</v>
      </c>
      <c r="H5089" t="s">
        <v>1334</v>
      </c>
      <c r="I5089" t="s">
        <v>389</v>
      </c>
      <c r="J5089" t="s">
        <v>13</v>
      </c>
      <c r="K5089" t="s">
        <v>1335</v>
      </c>
      <c r="L5089" t="s">
        <v>92</v>
      </c>
      <c r="N5089" t="str">
        <f>IF(ISBLANK(Sales[[#This Row],[return]]),"No",Sales[[#This Row],[return]])</f>
        <v>No</v>
      </c>
      <c r="O5089" s="2">
        <v>43279</v>
      </c>
      <c r="P5089" s="8" t="str">
        <f>TEXT(DAY(Sales[[#This Row],[OrderDate]]),"ddd")</f>
        <v>Sat</v>
      </c>
      <c r="Q5089" s="8" t="str">
        <f>TEXT(MONTH(Sales[[#This Row],[ShipDate]])*29,"mmm")</f>
        <v>Jun</v>
      </c>
      <c r="R5089">
        <v>815</v>
      </c>
      <c r="S5089" t="s">
        <v>67</v>
      </c>
      <c r="T5089" t="s">
        <v>90</v>
      </c>
      <c r="U5089">
        <v>7501</v>
      </c>
      <c r="V5089" s="1">
        <v>0</v>
      </c>
      <c r="W5089">
        <v>121</v>
      </c>
      <c r="X5089">
        <v>4</v>
      </c>
      <c r="Y5089">
        <v>275</v>
      </c>
      <c r="AD5089"/>
    </row>
    <row r="5090" spans="1:30" x14ac:dyDescent="0.25">
      <c r="A5090" t="s">
        <v>40</v>
      </c>
      <c r="B5090" s="2">
        <v>43224</v>
      </c>
      <c r="C5090" s="35">
        <f>YEAR(Sales[[#This Row],[ShipDate]])</f>
        <v>2018</v>
      </c>
      <c r="D5090" t="s">
        <v>36</v>
      </c>
      <c r="E5090" t="s">
        <v>18</v>
      </c>
      <c r="F5090" t="s">
        <v>50</v>
      </c>
      <c r="G5090" t="s">
        <v>25</v>
      </c>
      <c r="H5090" t="s">
        <v>146</v>
      </c>
      <c r="I5090" t="s">
        <v>149</v>
      </c>
      <c r="J5090" t="s">
        <v>13</v>
      </c>
      <c r="K5090" t="s">
        <v>959</v>
      </c>
      <c r="L5090" t="s">
        <v>92</v>
      </c>
      <c r="N5090" t="str">
        <f>IF(ISBLANK(Sales[[#This Row],[return]]),"No",Sales[[#This Row],[return]])</f>
        <v>No</v>
      </c>
      <c r="O5090" s="2">
        <v>43220</v>
      </c>
      <c r="P5090" s="8" t="str">
        <f>TEXT(DAY(Sales[[#This Row],[OrderDate]]),"ddd")</f>
        <v>Mon</v>
      </c>
      <c r="Q5090" s="8" t="str">
        <f>TEXT(MONTH(Sales[[#This Row],[ShipDate]])*29,"mmm")</f>
        <v>May</v>
      </c>
      <c r="R5090">
        <v>1586</v>
      </c>
      <c r="S5090" t="s">
        <v>577</v>
      </c>
      <c r="T5090" t="s">
        <v>90</v>
      </c>
      <c r="U5090">
        <v>10011</v>
      </c>
      <c r="V5090" s="1">
        <v>0.2</v>
      </c>
      <c r="W5090">
        <v>3</v>
      </c>
      <c r="X5090">
        <v>2</v>
      </c>
      <c r="Y5090">
        <v>8</v>
      </c>
      <c r="AD5090"/>
    </row>
    <row r="5091" spans="1:30" x14ac:dyDescent="0.25">
      <c r="A5091" t="s">
        <v>24</v>
      </c>
      <c r="B5091" s="2">
        <v>43199</v>
      </c>
      <c r="C5091" s="35">
        <f>YEAR(Sales[[#This Row],[ShipDate]])</f>
        <v>2018</v>
      </c>
      <c r="D5091" t="s">
        <v>113</v>
      </c>
      <c r="E5091" t="s">
        <v>31</v>
      </c>
      <c r="F5091" t="s">
        <v>59</v>
      </c>
      <c r="G5091" t="s">
        <v>25</v>
      </c>
      <c r="H5091" t="s">
        <v>527</v>
      </c>
      <c r="I5091" t="s">
        <v>389</v>
      </c>
      <c r="J5091" t="s">
        <v>13</v>
      </c>
      <c r="K5091" t="s">
        <v>124</v>
      </c>
      <c r="L5091" t="s">
        <v>92</v>
      </c>
      <c r="N5091" t="str">
        <f>IF(ISBLANK(Sales[[#This Row],[return]]),"No",Sales[[#This Row],[return]])</f>
        <v>No</v>
      </c>
      <c r="O5091" s="2">
        <v>43197</v>
      </c>
      <c r="P5091" s="8" t="str">
        <f>TEXT(DAY(Sales[[#This Row],[OrderDate]]),"ddd")</f>
        <v>Sat</v>
      </c>
      <c r="Q5091" s="8" t="str">
        <f>TEXT(MONTH(Sales[[#This Row],[ShipDate]])*29,"mmm")</f>
        <v>Apr</v>
      </c>
      <c r="R5091">
        <v>1734</v>
      </c>
      <c r="S5091" t="s">
        <v>519</v>
      </c>
      <c r="T5091" t="s">
        <v>90</v>
      </c>
      <c r="U5091">
        <v>8701</v>
      </c>
      <c r="V5091" s="1">
        <v>0</v>
      </c>
      <c r="W5091">
        <v>18</v>
      </c>
      <c r="X5091">
        <v>2</v>
      </c>
      <c r="Y5091">
        <v>38</v>
      </c>
      <c r="AD5091"/>
    </row>
    <row r="5092" spans="1:30" x14ac:dyDescent="0.25">
      <c r="A5092" t="s">
        <v>40</v>
      </c>
      <c r="B5092" s="2">
        <v>43266</v>
      </c>
      <c r="C5092" s="35">
        <f>YEAR(Sales[[#This Row],[ShipDate]])</f>
        <v>2018</v>
      </c>
      <c r="D5092" t="s">
        <v>19</v>
      </c>
      <c r="E5092" t="s">
        <v>69</v>
      </c>
      <c r="F5092" t="s">
        <v>48</v>
      </c>
      <c r="G5092" t="s">
        <v>46</v>
      </c>
      <c r="H5092" t="s">
        <v>177</v>
      </c>
      <c r="I5092" t="s">
        <v>133</v>
      </c>
      <c r="J5092" t="s">
        <v>13</v>
      </c>
      <c r="K5092" t="s">
        <v>2980</v>
      </c>
      <c r="L5092" t="s">
        <v>68</v>
      </c>
      <c r="N5092" t="str">
        <f>IF(ISBLANK(Sales[[#This Row],[return]]),"No",Sales[[#This Row],[return]])</f>
        <v>No</v>
      </c>
      <c r="O5092" s="2">
        <v>43264</v>
      </c>
      <c r="P5092" s="8" t="str">
        <f>TEXT(DAY(Sales[[#This Row],[OrderDate]]),"ddd")</f>
        <v>Fri</v>
      </c>
      <c r="Q5092" s="8" t="str">
        <f>TEXT(MONTH(Sales[[#This Row],[ShipDate]])*29,"mmm")</f>
        <v>Jun</v>
      </c>
      <c r="R5092">
        <v>1228</v>
      </c>
      <c r="S5092" t="s">
        <v>2349</v>
      </c>
      <c r="T5092" t="s">
        <v>66</v>
      </c>
      <c r="U5092">
        <v>49201</v>
      </c>
      <c r="V5092" s="1">
        <v>0</v>
      </c>
      <c r="W5092">
        <v>94</v>
      </c>
      <c r="X5092">
        <v>3</v>
      </c>
      <c r="Y5092">
        <v>378</v>
      </c>
      <c r="AD5092"/>
    </row>
    <row r="5093" spans="1:30" x14ac:dyDescent="0.25">
      <c r="A5093" t="s">
        <v>40</v>
      </c>
      <c r="B5093" s="2">
        <v>43385</v>
      </c>
      <c r="C5093" s="35">
        <f>YEAR(Sales[[#This Row],[ShipDate]])</f>
        <v>2018</v>
      </c>
      <c r="D5093" t="s">
        <v>36</v>
      </c>
      <c r="E5093" t="s">
        <v>18</v>
      </c>
      <c r="F5093" t="s">
        <v>59</v>
      </c>
      <c r="G5093" t="s">
        <v>25</v>
      </c>
      <c r="H5093" t="s">
        <v>26</v>
      </c>
      <c r="I5093" t="s">
        <v>32</v>
      </c>
      <c r="J5093" t="s">
        <v>13</v>
      </c>
      <c r="K5093" t="s">
        <v>1470</v>
      </c>
      <c r="L5093" t="s">
        <v>30</v>
      </c>
      <c r="N5093" t="str">
        <f>IF(ISBLANK(Sales[[#This Row],[return]]),"No",Sales[[#This Row],[return]])</f>
        <v>No</v>
      </c>
      <c r="O5093" s="2">
        <v>43380</v>
      </c>
      <c r="P5093" s="8" t="str">
        <f>TEXT(DAY(Sales[[#This Row],[OrderDate]]),"ddd")</f>
        <v>Sat</v>
      </c>
      <c r="Q5093" s="8" t="str">
        <f>TEXT(MONTH(Sales[[#This Row],[ShipDate]])*29,"mmm")</f>
        <v>Oct</v>
      </c>
      <c r="R5093">
        <v>152</v>
      </c>
      <c r="S5093" t="s">
        <v>2068</v>
      </c>
      <c r="T5093" t="s">
        <v>28</v>
      </c>
      <c r="U5093">
        <v>90032</v>
      </c>
      <c r="V5093" s="1">
        <v>0</v>
      </c>
      <c r="W5093">
        <v>5</v>
      </c>
      <c r="X5093">
        <v>2</v>
      </c>
      <c r="Y5093">
        <v>11</v>
      </c>
      <c r="AD5093"/>
    </row>
    <row r="5094" spans="1:30" x14ac:dyDescent="0.25">
      <c r="A5094" t="s">
        <v>40</v>
      </c>
      <c r="B5094" s="2">
        <v>43355</v>
      </c>
      <c r="C5094" s="35">
        <f>YEAR(Sales[[#This Row],[ShipDate]])</f>
        <v>2018</v>
      </c>
      <c r="D5094" t="s">
        <v>36</v>
      </c>
      <c r="E5094" t="s">
        <v>18</v>
      </c>
      <c r="F5094" t="s">
        <v>59</v>
      </c>
      <c r="G5094" t="s">
        <v>25</v>
      </c>
      <c r="H5094" t="s">
        <v>362</v>
      </c>
      <c r="I5094" t="s">
        <v>58</v>
      </c>
      <c r="J5094" t="s">
        <v>13</v>
      </c>
      <c r="K5094" t="s">
        <v>1686</v>
      </c>
      <c r="L5094" t="s">
        <v>17</v>
      </c>
      <c r="N5094" t="str">
        <f>IF(ISBLANK(Sales[[#This Row],[return]]),"No",Sales[[#This Row],[return]])</f>
        <v>No</v>
      </c>
      <c r="O5094" s="2">
        <v>43351</v>
      </c>
      <c r="P5094" s="8" t="str">
        <f>TEXT(DAY(Sales[[#This Row],[OrderDate]]),"ddd")</f>
        <v>Sun</v>
      </c>
      <c r="Q5094" s="8" t="str">
        <f>TEXT(MONTH(Sales[[#This Row],[ShipDate]])*29,"mmm")</f>
        <v>Sep</v>
      </c>
      <c r="R5094">
        <v>1270</v>
      </c>
      <c r="S5094" t="s">
        <v>2258</v>
      </c>
      <c r="T5094" t="s">
        <v>15</v>
      </c>
      <c r="U5094">
        <v>28110</v>
      </c>
      <c r="V5094" s="1">
        <v>0.2</v>
      </c>
      <c r="W5094">
        <v>23</v>
      </c>
      <c r="X5094">
        <v>3</v>
      </c>
      <c r="Y5094">
        <v>65</v>
      </c>
      <c r="AD5094"/>
    </row>
    <row r="5095" spans="1:30" x14ac:dyDescent="0.25">
      <c r="A5095" t="s">
        <v>40</v>
      </c>
      <c r="B5095" s="2">
        <v>43355</v>
      </c>
      <c r="C5095" s="35">
        <f>YEAR(Sales[[#This Row],[ShipDate]])</f>
        <v>2018</v>
      </c>
      <c r="D5095" t="s">
        <v>36</v>
      </c>
      <c r="E5095" t="s">
        <v>18</v>
      </c>
      <c r="F5095" t="s">
        <v>99</v>
      </c>
      <c r="G5095" t="s">
        <v>46</v>
      </c>
      <c r="H5095" t="s">
        <v>362</v>
      </c>
      <c r="I5095" t="s">
        <v>58</v>
      </c>
      <c r="J5095" t="s">
        <v>13</v>
      </c>
      <c r="K5095" t="s">
        <v>1686</v>
      </c>
      <c r="L5095" t="s">
        <v>17</v>
      </c>
      <c r="N5095" t="str">
        <f>IF(ISBLANK(Sales[[#This Row],[return]]),"No",Sales[[#This Row],[return]])</f>
        <v>No</v>
      </c>
      <c r="O5095" s="2">
        <v>43351</v>
      </c>
      <c r="P5095" s="8" t="str">
        <f>TEXT(DAY(Sales[[#This Row],[OrderDate]]),"ddd")</f>
        <v>Sun</v>
      </c>
      <c r="Q5095" s="8" t="str">
        <f>TEXT(MONTH(Sales[[#This Row],[ShipDate]])*29,"mmm")</f>
        <v>Sep</v>
      </c>
      <c r="R5095">
        <v>1075</v>
      </c>
      <c r="S5095" t="s">
        <v>2461</v>
      </c>
      <c r="T5095" t="s">
        <v>15</v>
      </c>
      <c r="U5095">
        <v>28110</v>
      </c>
      <c r="V5095" s="1">
        <v>0.2</v>
      </c>
      <c r="W5095">
        <v>8</v>
      </c>
      <c r="X5095">
        <v>4</v>
      </c>
      <c r="Y5095">
        <v>35</v>
      </c>
      <c r="AD5095"/>
    </row>
    <row r="5096" spans="1:30" x14ac:dyDescent="0.25">
      <c r="A5096" t="s">
        <v>24</v>
      </c>
      <c r="B5096" s="2">
        <v>43467</v>
      </c>
      <c r="C5096" s="35">
        <f>YEAR(Sales[[#This Row],[ShipDate]])</f>
        <v>2019</v>
      </c>
      <c r="D5096" t="s">
        <v>36</v>
      </c>
      <c r="E5096" t="s">
        <v>31</v>
      </c>
      <c r="F5096" t="s">
        <v>23</v>
      </c>
      <c r="G5096" t="s">
        <v>11</v>
      </c>
      <c r="H5096" t="s">
        <v>1351</v>
      </c>
      <c r="I5096" t="s">
        <v>389</v>
      </c>
      <c r="J5096" t="s">
        <v>13</v>
      </c>
      <c r="K5096" t="s">
        <v>712</v>
      </c>
      <c r="L5096" t="s">
        <v>92</v>
      </c>
      <c r="N5096" t="str">
        <f>IF(ISBLANK(Sales[[#This Row],[return]]),"No",Sales[[#This Row],[return]])</f>
        <v>No</v>
      </c>
      <c r="O5096" s="2">
        <v>43460</v>
      </c>
      <c r="P5096" s="8" t="str">
        <f>TEXT(DAY(Sales[[#This Row],[OrderDate]]),"ddd")</f>
        <v>Thu</v>
      </c>
      <c r="Q5096" s="8" t="str">
        <f>TEXT(MONTH(Sales[[#This Row],[ShipDate]])*29,"mmm")</f>
        <v>Jan</v>
      </c>
      <c r="R5096">
        <v>1182</v>
      </c>
      <c r="S5096" t="s">
        <v>156</v>
      </c>
      <c r="T5096" t="s">
        <v>90</v>
      </c>
      <c r="U5096">
        <v>8360</v>
      </c>
      <c r="V5096" s="1">
        <v>0</v>
      </c>
      <c r="W5096">
        <v>26</v>
      </c>
      <c r="X5096">
        <v>3</v>
      </c>
      <c r="Y5096">
        <v>213</v>
      </c>
      <c r="AD5096"/>
    </row>
    <row r="5097" spans="1:30" x14ac:dyDescent="0.25">
      <c r="A5097" t="s">
        <v>24</v>
      </c>
      <c r="B5097" s="2">
        <v>43467</v>
      </c>
      <c r="C5097" s="35">
        <f>YEAR(Sales[[#This Row],[ShipDate]])</f>
        <v>2019</v>
      </c>
      <c r="D5097" t="s">
        <v>36</v>
      </c>
      <c r="E5097" t="s">
        <v>31</v>
      </c>
      <c r="F5097" t="s">
        <v>52</v>
      </c>
      <c r="G5097" t="s">
        <v>25</v>
      </c>
      <c r="H5097" t="s">
        <v>1351</v>
      </c>
      <c r="I5097" t="s">
        <v>389</v>
      </c>
      <c r="J5097" t="s">
        <v>13</v>
      </c>
      <c r="K5097" t="s">
        <v>712</v>
      </c>
      <c r="L5097" t="s">
        <v>92</v>
      </c>
      <c r="N5097" t="str">
        <f>IF(ISBLANK(Sales[[#This Row],[return]]),"No",Sales[[#This Row],[return]])</f>
        <v>No</v>
      </c>
      <c r="O5097" s="2">
        <v>43460</v>
      </c>
      <c r="P5097" s="8" t="str">
        <f>TEXT(DAY(Sales[[#This Row],[OrderDate]]),"ddd")</f>
        <v>Thu</v>
      </c>
      <c r="Q5097" s="8" t="str">
        <f>TEXT(MONTH(Sales[[#This Row],[ShipDate]])*29,"mmm")</f>
        <v>Jan</v>
      </c>
      <c r="R5097">
        <v>633</v>
      </c>
      <c r="S5097" t="s">
        <v>2275</v>
      </c>
      <c r="T5097" t="s">
        <v>90</v>
      </c>
      <c r="U5097">
        <v>8360</v>
      </c>
      <c r="V5097" s="1">
        <v>0</v>
      </c>
      <c r="W5097">
        <v>7</v>
      </c>
      <c r="X5097">
        <v>1</v>
      </c>
      <c r="Y5097">
        <v>26</v>
      </c>
      <c r="AD5097"/>
    </row>
    <row r="5098" spans="1:30" x14ac:dyDescent="0.25">
      <c r="A5098" t="s">
        <v>40</v>
      </c>
      <c r="B5098" s="2">
        <v>43369</v>
      </c>
      <c r="C5098" s="35">
        <f>YEAR(Sales[[#This Row],[ShipDate]])</f>
        <v>2018</v>
      </c>
      <c r="D5098" t="s">
        <v>19</v>
      </c>
      <c r="E5098" t="s">
        <v>31</v>
      </c>
      <c r="F5098" t="s">
        <v>39</v>
      </c>
      <c r="G5098" t="s">
        <v>25</v>
      </c>
      <c r="H5098" t="s">
        <v>26</v>
      </c>
      <c r="I5098" t="s">
        <v>32</v>
      </c>
      <c r="J5098" t="s">
        <v>13</v>
      </c>
      <c r="K5098" t="s">
        <v>628</v>
      </c>
      <c r="L5098" t="s">
        <v>30</v>
      </c>
      <c r="N5098" t="str">
        <f>IF(ISBLANK(Sales[[#This Row],[return]]),"No",Sales[[#This Row],[return]])</f>
        <v>No</v>
      </c>
      <c r="O5098" s="2">
        <v>43367</v>
      </c>
      <c r="P5098" s="8" t="str">
        <f>TEXT(DAY(Sales[[#This Row],[OrderDate]]),"ddd")</f>
        <v>Tue</v>
      </c>
      <c r="Q5098" s="8" t="str">
        <f>TEXT(MONTH(Sales[[#This Row],[ShipDate]])*29,"mmm")</f>
        <v>Sep</v>
      </c>
      <c r="R5098">
        <v>1555</v>
      </c>
      <c r="S5098" t="s">
        <v>409</v>
      </c>
      <c r="T5098" t="s">
        <v>28</v>
      </c>
      <c r="U5098">
        <v>90004</v>
      </c>
      <c r="V5098" s="1">
        <v>0</v>
      </c>
      <c r="W5098">
        <v>3</v>
      </c>
      <c r="X5098">
        <v>2</v>
      </c>
      <c r="Y5098">
        <v>42</v>
      </c>
      <c r="AD5098"/>
    </row>
    <row r="5099" spans="1:30" x14ac:dyDescent="0.25">
      <c r="A5099" t="s">
        <v>40</v>
      </c>
      <c r="B5099" s="2">
        <v>43369</v>
      </c>
      <c r="C5099" s="35">
        <f>YEAR(Sales[[#This Row],[ShipDate]])</f>
        <v>2018</v>
      </c>
      <c r="D5099" t="s">
        <v>19</v>
      </c>
      <c r="E5099" t="s">
        <v>31</v>
      </c>
      <c r="F5099" t="s">
        <v>59</v>
      </c>
      <c r="G5099" t="s">
        <v>25</v>
      </c>
      <c r="H5099" t="s">
        <v>26</v>
      </c>
      <c r="I5099" t="s">
        <v>32</v>
      </c>
      <c r="J5099" t="s">
        <v>13</v>
      </c>
      <c r="K5099" t="s">
        <v>628</v>
      </c>
      <c r="L5099" t="s">
        <v>30</v>
      </c>
      <c r="N5099" t="str">
        <f>IF(ISBLANK(Sales[[#This Row],[return]]),"No",Sales[[#This Row],[return]])</f>
        <v>No</v>
      </c>
      <c r="O5099" s="2">
        <v>43367</v>
      </c>
      <c r="P5099" s="8" t="str">
        <f>TEXT(DAY(Sales[[#This Row],[OrderDate]]),"ddd")</f>
        <v>Tue</v>
      </c>
      <c r="Q5099" s="8" t="str">
        <f>TEXT(MONTH(Sales[[#This Row],[ShipDate]])*29,"mmm")</f>
        <v>Sep</v>
      </c>
      <c r="R5099">
        <v>1346</v>
      </c>
      <c r="S5099" t="s">
        <v>3228</v>
      </c>
      <c r="T5099" t="s">
        <v>28</v>
      </c>
      <c r="U5099">
        <v>90004</v>
      </c>
      <c r="V5099" s="1">
        <v>0</v>
      </c>
      <c r="W5099">
        <v>21</v>
      </c>
      <c r="X5099">
        <v>5</v>
      </c>
      <c r="Y5099">
        <v>42</v>
      </c>
      <c r="AD5099"/>
    </row>
    <row r="5100" spans="1:30" x14ac:dyDescent="0.25">
      <c r="A5100" t="s">
        <v>40</v>
      </c>
      <c r="B5100" s="2">
        <v>43456</v>
      </c>
      <c r="C5100" s="35">
        <f>YEAR(Sales[[#This Row],[ShipDate]])</f>
        <v>2018</v>
      </c>
      <c r="D5100" t="s">
        <v>36</v>
      </c>
      <c r="E5100" t="s">
        <v>69</v>
      </c>
      <c r="F5100" t="s">
        <v>39</v>
      </c>
      <c r="G5100" t="s">
        <v>25</v>
      </c>
      <c r="H5100" t="s">
        <v>60</v>
      </c>
      <c r="I5100" t="s">
        <v>63</v>
      </c>
      <c r="J5100" t="s">
        <v>13</v>
      </c>
      <c r="K5100" t="s">
        <v>2998</v>
      </c>
      <c r="L5100" t="s">
        <v>30</v>
      </c>
      <c r="N5100" t="str">
        <f>IF(ISBLANK(Sales[[#This Row],[return]]),"No",Sales[[#This Row],[return]])</f>
        <v>No</v>
      </c>
      <c r="O5100" s="2">
        <v>43451</v>
      </c>
      <c r="P5100" s="8" t="str">
        <f>TEXT(DAY(Sales[[#This Row],[OrderDate]]),"ddd")</f>
        <v>Tue</v>
      </c>
      <c r="Q5100" s="8" t="str">
        <f>TEXT(MONTH(Sales[[#This Row],[ShipDate]])*29,"mmm")</f>
        <v>Dec</v>
      </c>
      <c r="R5100">
        <v>1268</v>
      </c>
      <c r="S5100" t="s">
        <v>376</v>
      </c>
      <c r="T5100" t="s">
        <v>28</v>
      </c>
      <c r="U5100">
        <v>98115</v>
      </c>
      <c r="V5100" s="1">
        <v>0</v>
      </c>
      <c r="W5100">
        <v>13</v>
      </c>
      <c r="X5100">
        <v>3</v>
      </c>
      <c r="Y5100">
        <v>47</v>
      </c>
      <c r="AD5100"/>
    </row>
    <row r="5101" spans="1:30" x14ac:dyDescent="0.25">
      <c r="A5101" t="s">
        <v>40</v>
      </c>
      <c r="B5101" s="2">
        <v>43361</v>
      </c>
      <c r="C5101" s="35">
        <f>YEAR(Sales[[#This Row],[ShipDate]])</f>
        <v>2018</v>
      </c>
      <c r="D5101" t="s">
        <v>36</v>
      </c>
      <c r="E5101" t="s">
        <v>69</v>
      </c>
      <c r="F5101" t="s">
        <v>59</v>
      </c>
      <c r="G5101" t="s">
        <v>25</v>
      </c>
      <c r="H5101" t="s">
        <v>197</v>
      </c>
      <c r="I5101" t="s">
        <v>199</v>
      </c>
      <c r="J5101" t="s">
        <v>13</v>
      </c>
      <c r="K5101" t="s">
        <v>217</v>
      </c>
      <c r="L5101" t="s">
        <v>17</v>
      </c>
      <c r="N5101" t="str">
        <f>IF(ISBLANK(Sales[[#This Row],[return]]),"No",Sales[[#This Row],[return]])</f>
        <v>No</v>
      </c>
      <c r="O5101" s="2">
        <v>43357</v>
      </c>
      <c r="P5101" s="8" t="str">
        <f>TEXT(DAY(Sales[[#This Row],[OrderDate]]),"ddd")</f>
        <v>Sat</v>
      </c>
      <c r="Q5101" s="8" t="str">
        <f>TEXT(MONTH(Sales[[#This Row],[ShipDate]])*29,"mmm")</f>
        <v>Sep</v>
      </c>
      <c r="R5101">
        <v>1829</v>
      </c>
      <c r="S5101" t="s">
        <v>1846</v>
      </c>
      <c r="T5101" t="s">
        <v>15</v>
      </c>
      <c r="U5101">
        <v>29203</v>
      </c>
      <c r="V5101" s="1">
        <v>0</v>
      </c>
      <c r="W5101">
        <v>12</v>
      </c>
      <c r="X5101">
        <v>4</v>
      </c>
      <c r="Y5101">
        <v>26</v>
      </c>
      <c r="AD5101"/>
    </row>
    <row r="5102" spans="1:30" x14ac:dyDescent="0.25">
      <c r="A5102" t="s">
        <v>24</v>
      </c>
      <c r="B5102" s="2">
        <v>43457</v>
      </c>
      <c r="C5102" s="35">
        <f>YEAR(Sales[[#This Row],[ShipDate]])</f>
        <v>2018</v>
      </c>
      <c r="D5102" t="s">
        <v>36</v>
      </c>
      <c r="E5102" t="s">
        <v>69</v>
      </c>
      <c r="F5102" t="s">
        <v>99</v>
      </c>
      <c r="G5102" t="s">
        <v>46</v>
      </c>
      <c r="H5102" t="s">
        <v>457</v>
      </c>
      <c r="I5102" t="s">
        <v>32</v>
      </c>
      <c r="J5102" t="s">
        <v>13</v>
      </c>
      <c r="K5102" t="s">
        <v>740</v>
      </c>
      <c r="L5102" t="s">
        <v>30</v>
      </c>
      <c r="N5102" t="str">
        <f>IF(ISBLANK(Sales[[#This Row],[return]]),"No",Sales[[#This Row],[return]])</f>
        <v>No</v>
      </c>
      <c r="O5102" s="2">
        <v>43450</v>
      </c>
      <c r="P5102" s="8" t="str">
        <f>TEXT(DAY(Sales[[#This Row],[OrderDate]]),"ddd")</f>
        <v>Mon</v>
      </c>
      <c r="Q5102" s="8" t="str">
        <f>TEXT(MONTH(Sales[[#This Row],[ShipDate]])*29,"mmm")</f>
        <v>Dec</v>
      </c>
      <c r="R5102">
        <v>924</v>
      </c>
      <c r="S5102" t="s">
        <v>765</v>
      </c>
      <c r="T5102" t="s">
        <v>28</v>
      </c>
      <c r="U5102">
        <v>92024</v>
      </c>
      <c r="V5102" s="1">
        <v>0</v>
      </c>
      <c r="W5102">
        <v>4</v>
      </c>
      <c r="X5102">
        <v>7</v>
      </c>
      <c r="Y5102">
        <v>21</v>
      </c>
      <c r="AD5102"/>
    </row>
    <row r="5103" spans="1:30" x14ac:dyDescent="0.25">
      <c r="A5103" t="s">
        <v>10</v>
      </c>
      <c r="B5103" s="2">
        <v>43295</v>
      </c>
      <c r="C5103" s="35">
        <f>YEAR(Sales[[#This Row],[ShipDate]])</f>
        <v>2018</v>
      </c>
      <c r="D5103" t="s">
        <v>36</v>
      </c>
      <c r="E5103" t="s">
        <v>18</v>
      </c>
      <c r="F5103" t="s">
        <v>50</v>
      </c>
      <c r="G5103" t="s">
        <v>25</v>
      </c>
      <c r="H5103" t="s">
        <v>60</v>
      </c>
      <c r="I5103" t="s">
        <v>63</v>
      </c>
      <c r="J5103" t="s">
        <v>13</v>
      </c>
      <c r="K5103" t="s">
        <v>1097</v>
      </c>
      <c r="L5103" t="s">
        <v>30</v>
      </c>
      <c r="N5103" t="str">
        <f>IF(ISBLANK(Sales[[#This Row],[return]]),"No",Sales[[#This Row],[return]])</f>
        <v>No</v>
      </c>
      <c r="O5103" s="2">
        <v>43289</v>
      </c>
      <c r="P5103" s="8" t="str">
        <f>TEXT(DAY(Sales[[#This Row],[OrderDate]]),"ddd")</f>
        <v>Sun</v>
      </c>
      <c r="Q5103" s="8" t="str">
        <f>TEXT(MONTH(Sales[[#This Row],[ShipDate]])*29,"mmm")</f>
        <v>Jul</v>
      </c>
      <c r="R5103">
        <v>664</v>
      </c>
      <c r="S5103" t="s">
        <v>1929</v>
      </c>
      <c r="T5103" t="s">
        <v>28</v>
      </c>
      <c r="U5103">
        <v>98105</v>
      </c>
      <c r="V5103" s="1">
        <v>0.2</v>
      </c>
      <c r="W5103">
        <v>6</v>
      </c>
      <c r="X5103">
        <v>3</v>
      </c>
      <c r="Y5103">
        <v>19</v>
      </c>
      <c r="AD5103"/>
    </row>
    <row r="5104" spans="1:30" x14ac:dyDescent="0.25">
      <c r="A5104" t="s">
        <v>10</v>
      </c>
      <c r="B5104" s="2">
        <v>43295</v>
      </c>
      <c r="C5104" s="35">
        <f>YEAR(Sales[[#This Row],[ShipDate]])</f>
        <v>2018</v>
      </c>
      <c r="D5104" t="s">
        <v>36</v>
      </c>
      <c r="E5104" t="s">
        <v>18</v>
      </c>
      <c r="F5104" t="s">
        <v>48</v>
      </c>
      <c r="G5104" t="s">
        <v>46</v>
      </c>
      <c r="H5104" t="s">
        <v>60</v>
      </c>
      <c r="I5104" t="s">
        <v>63</v>
      </c>
      <c r="J5104" t="s">
        <v>13</v>
      </c>
      <c r="K5104" t="s">
        <v>1097</v>
      </c>
      <c r="L5104" t="s">
        <v>30</v>
      </c>
      <c r="N5104" t="str">
        <f>IF(ISBLANK(Sales[[#This Row],[return]]),"No",Sales[[#This Row],[return]])</f>
        <v>No</v>
      </c>
      <c r="O5104" s="2">
        <v>43289</v>
      </c>
      <c r="P5104" s="8" t="str">
        <f>TEXT(DAY(Sales[[#This Row],[OrderDate]]),"ddd")</f>
        <v>Sun</v>
      </c>
      <c r="Q5104" s="8" t="str">
        <f>TEXT(MONTH(Sales[[#This Row],[ShipDate]])*29,"mmm")</f>
        <v>Jul</v>
      </c>
      <c r="R5104">
        <v>1022</v>
      </c>
      <c r="S5104" t="s">
        <v>463</v>
      </c>
      <c r="T5104" t="s">
        <v>28</v>
      </c>
      <c r="U5104">
        <v>98105</v>
      </c>
      <c r="V5104" s="1">
        <v>0.2</v>
      </c>
      <c r="W5104">
        <v>9</v>
      </c>
      <c r="X5104">
        <v>1</v>
      </c>
      <c r="Y5104">
        <v>108</v>
      </c>
      <c r="AD5104"/>
    </row>
    <row r="5105" spans="1:30" x14ac:dyDescent="0.25">
      <c r="A5105" t="s">
        <v>40</v>
      </c>
      <c r="B5105" s="2">
        <v>43348</v>
      </c>
      <c r="C5105" s="35">
        <f>YEAR(Sales[[#This Row],[ShipDate]])</f>
        <v>2018</v>
      </c>
      <c r="D5105" t="s">
        <v>36</v>
      </c>
      <c r="E5105" t="s">
        <v>31</v>
      </c>
      <c r="F5105" t="s">
        <v>59</v>
      </c>
      <c r="G5105" t="s">
        <v>25</v>
      </c>
      <c r="H5105" t="s">
        <v>88</v>
      </c>
      <c r="I5105" t="s">
        <v>93</v>
      </c>
      <c r="J5105" t="s">
        <v>13</v>
      </c>
      <c r="K5105" t="s">
        <v>634</v>
      </c>
      <c r="L5105" t="s">
        <v>92</v>
      </c>
      <c r="N5105" t="str">
        <f>IF(ISBLANK(Sales[[#This Row],[return]]),"No",Sales[[#This Row],[return]])</f>
        <v>No</v>
      </c>
      <c r="O5105" s="2">
        <v>43344</v>
      </c>
      <c r="P5105" s="8" t="str">
        <f>TEXT(DAY(Sales[[#This Row],[OrderDate]]),"ddd")</f>
        <v>Sun</v>
      </c>
      <c r="Q5105" s="8" t="str">
        <f>TEXT(MONTH(Sales[[#This Row],[ShipDate]])*29,"mmm")</f>
        <v>Sep</v>
      </c>
      <c r="R5105">
        <v>1531</v>
      </c>
      <c r="S5105" t="s">
        <v>3136</v>
      </c>
      <c r="T5105" t="s">
        <v>90</v>
      </c>
      <c r="U5105">
        <v>19140</v>
      </c>
      <c r="V5105" s="1">
        <v>0.2</v>
      </c>
      <c r="W5105">
        <v>10</v>
      </c>
      <c r="X5105">
        <v>6</v>
      </c>
      <c r="Y5105">
        <v>30</v>
      </c>
      <c r="AD5105"/>
    </row>
    <row r="5106" spans="1:30" x14ac:dyDescent="0.25">
      <c r="A5106" t="s">
        <v>40</v>
      </c>
      <c r="B5106" s="2">
        <v>43348</v>
      </c>
      <c r="C5106" s="35">
        <f>YEAR(Sales[[#This Row],[ShipDate]])</f>
        <v>2018</v>
      </c>
      <c r="D5106" t="s">
        <v>36</v>
      </c>
      <c r="E5106" t="s">
        <v>31</v>
      </c>
      <c r="F5106" t="s">
        <v>150</v>
      </c>
      <c r="G5106" t="s">
        <v>25</v>
      </c>
      <c r="H5106" t="s">
        <v>88</v>
      </c>
      <c r="I5106" t="s">
        <v>93</v>
      </c>
      <c r="J5106" t="s">
        <v>13</v>
      </c>
      <c r="K5106" t="s">
        <v>634</v>
      </c>
      <c r="L5106" t="s">
        <v>92</v>
      </c>
      <c r="N5106" t="str">
        <f>IF(ISBLANK(Sales[[#This Row],[return]]),"No",Sales[[#This Row],[return]])</f>
        <v>No</v>
      </c>
      <c r="O5106" s="2">
        <v>43344</v>
      </c>
      <c r="P5106" s="8" t="str">
        <f>TEXT(DAY(Sales[[#This Row],[OrderDate]]),"ddd")</f>
        <v>Sun</v>
      </c>
      <c r="Q5106" s="8" t="str">
        <f>TEXT(MONTH(Sales[[#This Row],[ShipDate]])*29,"mmm")</f>
        <v>Sep</v>
      </c>
      <c r="R5106">
        <v>1507</v>
      </c>
      <c r="S5106" t="s">
        <v>281</v>
      </c>
      <c r="T5106" t="s">
        <v>90</v>
      </c>
      <c r="U5106">
        <v>19140</v>
      </c>
      <c r="V5106" s="1">
        <v>0.2</v>
      </c>
      <c r="W5106">
        <v>5</v>
      </c>
      <c r="X5106">
        <v>7</v>
      </c>
      <c r="Y5106">
        <v>17</v>
      </c>
      <c r="AD5106"/>
    </row>
    <row r="5107" spans="1:30" x14ac:dyDescent="0.25">
      <c r="A5107" t="s">
        <v>40</v>
      </c>
      <c r="B5107" s="2">
        <v>43348</v>
      </c>
      <c r="C5107" s="35">
        <f>YEAR(Sales[[#This Row],[ShipDate]])</f>
        <v>2018</v>
      </c>
      <c r="D5107" t="s">
        <v>36</v>
      </c>
      <c r="E5107" t="s">
        <v>31</v>
      </c>
      <c r="F5107" t="s">
        <v>48</v>
      </c>
      <c r="G5107" t="s">
        <v>46</v>
      </c>
      <c r="H5107" t="s">
        <v>88</v>
      </c>
      <c r="I5107" t="s">
        <v>93</v>
      </c>
      <c r="J5107" t="s">
        <v>13</v>
      </c>
      <c r="K5107" t="s">
        <v>634</v>
      </c>
      <c r="L5107" t="s">
        <v>92</v>
      </c>
      <c r="N5107" t="str">
        <f>IF(ISBLANK(Sales[[#This Row],[return]]),"No",Sales[[#This Row],[return]])</f>
        <v>No</v>
      </c>
      <c r="O5107" s="2">
        <v>43344</v>
      </c>
      <c r="P5107" s="8" t="str">
        <f>TEXT(DAY(Sales[[#This Row],[OrderDate]]),"ddd")</f>
        <v>Sun</v>
      </c>
      <c r="Q5107" s="8" t="str">
        <f>TEXT(MONTH(Sales[[#This Row],[ShipDate]])*29,"mmm")</f>
        <v>Sep</v>
      </c>
      <c r="R5107">
        <v>137</v>
      </c>
      <c r="S5107" t="s">
        <v>279</v>
      </c>
      <c r="T5107" t="s">
        <v>90</v>
      </c>
      <c r="U5107">
        <v>19140</v>
      </c>
      <c r="V5107" s="1">
        <v>0.4</v>
      </c>
      <c r="W5107">
        <v>-5</v>
      </c>
      <c r="X5107">
        <v>2</v>
      </c>
      <c r="Y5107">
        <v>24</v>
      </c>
      <c r="AD5107"/>
    </row>
    <row r="5108" spans="1:30" x14ac:dyDescent="0.25">
      <c r="A5108" t="s">
        <v>40</v>
      </c>
      <c r="B5108" s="2">
        <v>43421</v>
      </c>
      <c r="C5108" s="35">
        <f>YEAR(Sales[[#This Row],[ShipDate]])</f>
        <v>2018</v>
      </c>
      <c r="D5108" t="s">
        <v>36</v>
      </c>
      <c r="E5108" t="s">
        <v>69</v>
      </c>
      <c r="F5108" t="s">
        <v>45</v>
      </c>
      <c r="G5108" t="s">
        <v>25</v>
      </c>
      <c r="H5108" t="s">
        <v>970</v>
      </c>
      <c r="I5108" t="s">
        <v>63</v>
      </c>
      <c r="J5108" t="s">
        <v>13</v>
      </c>
      <c r="K5108" t="s">
        <v>372</v>
      </c>
      <c r="L5108" t="s">
        <v>30</v>
      </c>
      <c r="N5108" t="str">
        <f>IF(ISBLANK(Sales[[#This Row],[return]]),"No",Sales[[#This Row],[return]])</f>
        <v>No</v>
      </c>
      <c r="O5108" s="2">
        <v>43417</v>
      </c>
      <c r="P5108" s="8" t="str">
        <f>TEXT(DAY(Sales[[#This Row],[OrderDate]]),"ddd")</f>
        <v>Fri</v>
      </c>
      <c r="Q5108" s="8" t="str">
        <f>TEXT(MONTH(Sales[[#This Row],[ShipDate]])*29,"mmm")</f>
        <v>Nov</v>
      </c>
      <c r="R5108">
        <v>350</v>
      </c>
      <c r="S5108" t="s">
        <v>2197</v>
      </c>
      <c r="T5108" t="s">
        <v>28</v>
      </c>
      <c r="U5108">
        <v>98661</v>
      </c>
      <c r="V5108" s="1">
        <v>0</v>
      </c>
      <c r="W5108">
        <v>11</v>
      </c>
      <c r="X5108">
        <v>2</v>
      </c>
      <c r="Y5108">
        <v>44</v>
      </c>
      <c r="AD5108"/>
    </row>
    <row r="5109" spans="1:30" x14ac:dyDescent="0.25">
      <c r="A5109" t="s">
        <v>10</v>
      </c>
      <c r="B5109" s="2">
        <v>43394</v>
      </c>
      <c r="C5109" s="35">
        <f>YEAR(Sales[[#This Row],[ShipDate]])</f>
        <v>2018</v>
      </c>
      <c r="D5109" t="s">
        <v>607</v>
      </c>
      <c r="E5109" t="s">
        <v>31</v>
      </c>
      <c r="F5109" t="s">
        <v>50</v>
      </c>
      <c r="G5109" t="s">
        <v>25</v>
      </c>
      <c r="H5109" t="s">
        <v>604</v>
      </c>
      <c r="I5109" t="s">
        <v>371</v>
      </c>
      <c r="J5109" t="s">
        <v>13</v>
      </c>
      <c r="K5109" t="s">
        <v>605</v>
      </c>
      <c r="L5109" t="s">
        <v>92</v>
      </c>
      <c r="N5109" t="str">
        <f>IF(ISBLANK(Sales[[#This Row],[return]]),"No",Sales[[#This Row],[return]])</f>
        <v>No</v>
      </c>
      <c r="O5109" s="2">
        <v>43394</v>
      </c>
      <c r="P5109" s="8" t="str">
        <f>TEXT(DAY(Sales[[#This Row],[OrderDate]]),"ddd")</f>
        <v>Sat</v>
      </c>
      <c r="Q5109" s="8" t="str">
        <f>TEXT(MONTH(Sales[[#This Row],[ShipDate]])*29,"mmm")</f>
        <v>Oct</v>
      </c>
      <c r="R5109">
        <v>1630</v>
      </c>
      <c r="S5109" t="s">
        <v>606</v>
      </c>
      <c r="T5109" t="s">
        <v>90</v>
      </c>
      <c r="U5109">
        <v>6040</v>
      </c>
      <c r="V5109" s="1">
        <v>0</v>
      </c>
      <c r="W5109">
        <v>10</v>
      </c>
      <c r="X5109">
        <v>4</v>
      </c>
      <c r="Y5109">
        <v>23</v>
      </c>
      <c r="AD5109"/>
    </row>
    <row r="5110" spans="1:30" x14ac:dyDescent="0.25">
      <c r="A5110" t="s">
        <v>10</v>
      </c>
      <c r="B5110" s="2">
        <v>43394</v>
      </c>
      <c r="C5110" s="35">
        <f>YEAR(Sales[[#This Row],[ShipDate]])</f>
        <v>2018</v>
      </c>
      <c r="D5110" t="s">
        <v>607</v>
      </c>
      <c r="E5110" t="s">
        <v>31</v>
      </c>
      <c r="F5110" t="s">
        <v>290</v>
      </c>
      <c r="G5110" t="s">
        <v>25</v>
      </c>
      <c r="H5110" t="s">
        <v>604</v>
      </c>
      <c r="I5110" t="s">
        <v>371</v>
      </c>
      <c r="J5110" t="s">
        <v>13</v>
      </c>
      <c r="K5110" t="s">
        <v>605</v>
      </c>
      <c r="L5110" t="s">
        <v>92</v>
      </c>
      <c r="N5110" t="str">
        <f>IF(ISBLANK(Sales[[#This Row],[return]]),"No",Sales[[#This Row],[return]])</f>
        <v>No</v>
      </c>
      <c r="O5110" s="2">
        <v>43394</v>
      </c>
      <c r="P5110" s="8" t="str">
        <f>TEXT(DAY(Sales[[#This Row],[OrderDate]]),"ddd")</f>
        <v>Sat</v>
      </c>
      <c r="Q5110" s="8" t="str">
        <f>TEXT(MONTH(Sales[[#This Row],[ShipDate]])*29,"mmm")</f>
        <v>Oct</v>
      </c>
      <c r="R5110">
        <v>1504</v>
      </c>
      <c r="S5110" t="s">
        <v>608</v>
      </c>
      <c r="T5110" t="s">
        <v>90</v>
      </c>
      <c r="U5110">
        <v>6040</v>
      </c>
      <c r="V5110" s="1">
        <v>0</v>
      </c>
      <c r="W5110">
        <v>0</v>
      </c>
      <c r="X5110">
        <v>2</v>
      </c>
      <c r="Y5110">
        <v>7</v>
      </c>
      <c r="AD5110"/>
    </row>
    <row r="5111" spans="1:30" x14ac:dyDescent="0.25">
      <c r="A5111" t="s">
        <v>10</v>
      </c>
      <c r="B5111" s="2">
        <v>43394</v>
      </c>
      <c r="C5111" s="35">
        <f>YEAR(Sales[[#This Row],[ShipDate]])</f>
        <v>2018</v>
      </c>
      <c r="D5111" t="s">
        <v>607</v>
      </c>
      <c r="E5111" t="s">
        <v>31</v>
      </c>
      <c r="F5111" t="s">
        <v>39</v>
      </c>
      <c r="G5111" t="s">
        <v>25</v>
      </c>
      <c r="H5111" t="s">
        <v>604</v>
      </c>
      <c r="I5111" t="s">
        <v>371</v>
      </c>
      <c r="J5111" t="s">
        <v>13</v>
      </c>
      <c r="K5111" t="s">
        <v>605</v>
      </c>
      <c r="L5111" t="s">
        <v>92</v>
      </c>
      <c r="N5111" t="str">
        <f>IF(ISBLANK(Sales[[#This Row],[return]]),"No",Sales[[#This Row],[return]])</f>
        <v>No</v>
      </c>
      <c r="O5111" s="2">
        <v>43394</v>
      </c>
      <c r="P5111" s="8" t="str">
        <f>TEXT(DAY(Sales[[#This Row],[OrderDate]]),"ddd")</f>
        <v>Sat</v>
      </c>
      <c r="Q5111" s="8" t="str">
        <f>TEXT(MONTH(Sales[[#This Row],[ShipDate]])*29,"mmm")</f>
        <v>Oct</v>
      </c>
      <c r="R5111">
        <v>1271</v>
      </c>
      <c r="S5111" t="s">
        <v>609</v>
      </c>
      <c r="T5111" t="s">
        <v>90</v>
      </c>
      <c r="U5111">
        <v>6040</v>
      </c>
      <c r="V5111" s="1">
        <v>0</v>
      </c>
      <c r="W5111">
        <v>29</v>
      </c>
      <c r="X5111">
        <v>7</v>
      </c>
      <c r="Y5111">
        <v>105</v>
      </c>
      <c r="AD5111"/>
    </row>
    <row r="5112" spans="1:30" x14ac:dyDescent="0.25">
      <c r="A5112" t="s">
        <v>10</v>
      </c>
      <c r="B5112" s="2">
        <v>43394</v>
      </c>
      <c r="C5112" s="35">
        <f>YEAR(Sales[[#This Row],[ShipDate]])</f>
        <v>2018</v>
      </c>
      <c r="D5112" t="s">
        <v>607</v>
      </c>
      <c r="E5112" t="s">
        <v>31</v>
      </c>
      <c r="F5112" t="s">
        <v>21</v>
      </c>
      <c r="G5112" t="s">
        <v>11</v>
      </c>
      <c r="H5112" t="s">
        <v>604</v>
      </c>
      <c r="I5112" t="s">
        <v>371</v>
      </c>
      <c r="J5112" t="s">
        <v>13</v>
      </c>
      <c r="K5112" t="s">
        <v>605</v>
      </c>
      <c r="L5112" t="s">
        <v>92</v>
      </c>
      <c r="N5112" t="str">
        <f>IF(ISBLANK(Sales[[#This Row],[return]]),"No",Sales[[#This Row],[return]])</f>
        <v>No</v>
      </c>
      <c r="O5112" s="2">
        <v>43394</v>
      </c>
      <c r="P5112" s="8" t="str">
        <f>TEXT(DAY(Sales[[#This Row],[OrderDate]]),"ddd")</f>
        <v>Sat</v>
      </c>
      <c r="Q5112" s="8" t="str">
        <f>TEXT(MONTH(Sales[[#This Row],[ShipDate]])*29,"mmm")</f>
        <v>Oct</v>
      </c>
      <c r="R5112">
        <v>168</v>
      </c>
      <c r="S5112" t="s">
        <v>115</v>
      </c>
      <c r="T5112" t="s">
        <v>90</v>
      </c>
      <c r="U5112">
        <v>6040</v>
      </c>
      <c r="V5112" s="1">
        <v>0</v>
      </c>
      <c r="W5112">
        <v>271</v>
      </c>
      <c r="X5112">
        <v>4</v>
      </c>
      <c r="Y5112">
        <v>1044</v>
      </c>
      <c r="AD5112"/>
    </row>
    <row r="5113" spans="1:30" x14ac:dyDescent="0.25">
      <c r="A5113" t="s">
        <v>40</v>
      </c>
      <c r="B5113" s="2">
        <v>43455</v>
      </c>
      <c r="C5113" s="35">
        <f>YEAR(Sales[[#This Row],[ShipDate]])</f>
        <v>2018</v>
      </c>
      <c r="D5113" t="s">
        <v>36</v>
      </c>
      <c r="E5113" t="s">
        <v>18</v>
      </c>
      <c r="F5113" t="s">
        <v>38</v>
      </c>
      <c r="G5113" t="s">
        <v>11</v>
      </c>
      <c r="H5113" t="s">
        <v>79</v>
      </c>
      <c r="I5113" t="s">
        <v>32</v>
      </c>
      <c r="J5113" t="s">
        <v>13</v>
      </c>
      <c r="K5113" t="s">
        <v>1619</v>
      </c>
      <c r="L5113" t="s">
        <v>30</v>
      </c>
      <c r="N5113" t="str">
        <f>IF(ISBLANK(Sales[[#This Row],[return]]),"No",Sales[[#This Row],[return]])</f>
        <v>No</v>
      </c>
      <c r="O5113" s="2">
        <v>43451</v>
      </c>
      <c r="P5113" s="8" t="str">
        <f>TEXT(DAY(Sales[[#This Row],[OrderDate]]),"ddd")</f>
        <v>Tue</v>
      </c>
      <c r="Q5113" s="8" t="str">
        <f>TEXT(MONTH(Sales[[#This Row],[ShipDate]])*29,"mmm")</f>
        <v>Dec</v>
      </c>
      <c r="R5113">
        <v>367</v>
      </c>
      <c r="S5113" t="s">
        <v>867</v>
      </c>
      <c r="T5113" t="s">
        <v>28</v>
      </c>
      <c r="U5113">
        <v>94122</v>
      </c>
      <c r="V5113" s="1">
        <v>0.2</v>
      </c>
      <c r="W5113">
        <v>-326</v>
      </c>
      <c r="X5113">
        <v>6</v>
      </c>
      <c r="Y5113">
        <v>2004</v>
      </c>
      <c r="AD5113"/>
    </row>
    <row r="5114" spans="1:30" x14ac:dyDescent="0.25">
      <c r="A5114" t="s">
        <v>40</v>
      </c>
      <c r="B5114" s="2">
        <v>43213</v>
      </c>
      <c r="C5114" s="35">
        <f>YEAR(Sales[[#This Row],[ShipDate]])</f>
        <v>2018</v>
      </c>
      <c r="D5114" t="s">
        <v>36</v>
      </c>
      <c r="E5114" t="s">
        <v>69</v>
      </c>
      <c r="F5114" t="s">
        <v>59</v>
      </c>
      <c r="G5114" t="s">
        <v>25</v>
      </c>
      <c r="H5114" t="s">
        <v>2969</v>
      </c>
      <c r="I5114" t="s">
        <v>120</v>
      </c>
      <c r="J5114" t="s">
        <v>13</v>
      </c>
      <c r="K5114" t="s">
        <v>2924</v>
      </c>
      <c r="L5114" t="s">
        <v>68</v>
      </c>
      <c r="N5114" t="str">
        <f>IF(ISBLANK(Sales[[#This Row],[return]]),"No",Sales[[#This Row],[return]])</f>
        <v>No</v>
      </c>
      <c r="O5114" s="2">
        <v>43208</v>
      </c>
      <c r="P5114" s="8" t="str">
        <f>TEXT(DAY(Sales[[#This Row],[OrderDate]]),"ddd")</f>
        <v>Wed</v>
      </c>
      <c r="Q5114" s="8" t="str">
        <f>TEXT(MONTH(Sales[[#This Row],[ShipDate]])*29,"mmm")</f>
        <v>Apr</v>
      </c>
      <c r="R5114">
        <v>98</v>
      </c>
      <c r="S5114" t="s">
        <v>1939</v>
      </c>
      <c r="T5114" t="s">
        <v>66</v>
      </c>
      <c r="U5114">
        <v>60126</v>
      </c>
      <c r="V5114" s="1">
        <v>0.2</v>
      </c>
      <c r="W5114">
        <v>3</v>
      </c>
      <c r="X5114">
        <v>2</v>
      </c>
      <c r="Y5114">
        <v>10</v>
      </c>
      <c r="AD5114"/>
    </row>
    <row r="5115" spans="1:30" x14ac:dyDescent="0.25">
      <c r="A5115" t="s">
        <v>40</v>
      </c>
      <c r="B5115" s="2">
        <v>43213</v>
      </c>
      <c r="C5115" s="35">
        <f>YEAR(Sales[[#This Row],[ShipDate]])</f>
        <v>2018</v>
      </c>
      <c r="D5115" t="s">
        <v>36</v>
      </c>
      <c r="E5115" t="s">
        <v>69</v>
      </c>
      <c r="F5115" t="s">
        <v>39</v>
      </c>
      <c r="G5115" t="s">
        <v>25</v>
      </c>
      <c r="H5115" t="s">
        <v>2969</v>
      </c>
      <c r="I5115" t="s">
        <v>120</v>
      </c>
      <c r="J5115" t="s">
        <v>13</v>
      </c>
      <c r="K5115" t="s">
        <v>2924</v>
      </c>
      <c r="L5115" t="s">
        <v>68</v>
      </c>
      <c r="N5115" t="str">
        <f>IF(ISBLANK(Sales[[#This Row],[return]]),"No",Sales[[#This Row],[return]])</f>
        <v>No</v>
      </c>
      <c r="O5115" s="2">
        <v>43208</v>
      </c>
      <c r="P5115" s="8" t="str">
        <f>TEXT(DAY(Sales[[#This Row],[OrderDate]]),"ddd")</f>
        <v>Wed</v>
      </c>
      <c r="Q5115" s="8" t="str">
        <f>TEXT(MONTH(Sales[[#This Row],[ShipDate]])*29,"mmm")</f>
        <v>Apr</v>
      </c>
      <c r="R5115">
        <v>1382</v>
      </c>
      <c r="S5115" t="s">
        <v>196</v>
      </c>
      <c r="T5115" t="s">
        <v>66</v>
      </c>
      <c r="U5115">
        <v>60126</v>
      </c>
      <c r="V5115" s="1">
        <v>0.2</v>
      </c>
      <c r="W5115">
        <v>-49</v>
      </c>
      <c r="X5115">
        <v>3</v>
      </c>
      <c r="Y5115">
        <v>230</v>
      </c>
      <c r="AD5115"/>
    </row>
    <row r="5116" spans="1:30" x14ac:dyDescent="0.25">
      <c r="A5116" t="s">
        <v>10</v>
      </c>
      <c r="B5116" s="2">
        <v>43248</v>
      </c>
      <c r="C5116" s="35">
        <f>YEAR(Sales[[#This Row],[ShipDate]])</f>
        <v>2018</v>
      </c>
      <c r="D5116" t="s">
        <v>607</v>
      </c>
      <c r="E5116" t="s">
        <v>31</v>
      </c>
      <c r="F5116" t="s">
        <v>290</v>
      </c>
      <c r="G5116" t="s">
        <v>25</v>
      </c>
      <c r="H5116" t="s">
        <v>146</v>
      </c>
      <c r="I5116" t="s">
        <v>149</v>
      </c>
      <c r="J5116" t="s">
        <v>13</v>
      </c>
      <c r="K5116" t="s">
        <v>2595</v>
      </c>
      <c r="L5116" t="s">
        <v>92</v>
      </c>
      <c r="N5116" t="str">
        <f>IF(ISBLANK(Sales[[#This Row],[return]]),"No",Sales[[#This Row],[return]])</f>
        <v>No</v>
      </c>
      <c r="O5116" s="2">
        <v>43248</v>
      </c>
      <c r="P5116" s="8" t="str">
        <f>TEXT(DAY(Sales[[#This Row],[OrderDate]]),"ddd")</f>
        <v>Sat</v>
      </c>
      <c r="Q5116" s="8" t="str">
        <f>TEXT(MONTH(Sales[[#This Row],[ShipDate]])*29,"mmm")</f>
        <v>May</v>
      </c>
      <c r="R5116">
        <v>671</v>
      </c>
      <c r="S5116" t="s">
        <v>289</v>
      </c>
      <c r="T5116" t="s">
        <v>90</v>
      </c>
      <c r="U5116">
        <v>10035</v>
      </c>
      <c r="V5116" s="1">
        <v>0</v>
      </c>
      <c r="W5116">
        <v>15</v>
      </c>
      <c r="X5116">
        <v>5</v>
      </c>
      <c r="Y5116">
        <v>55</v>
      </c>
      <c r="AD5116"/>
    </row>
    <row r="5117" spans="1:30" x14ac:dyDescent="0.25">
      <c r="A5117" t="s">
        <v>24</v>
      </c>
      <c r="B5117" s="2">
        <v>43329</v>
      </c>
      <c r="C5117" s="35">
        <f>YEAR(Sales[[#This Row],[ShipDate]])</f>
        <v>2018</v>
      </c>
      <c r="D5117" t="s">
        <v>19</v>
      </c>
      <c r="E5117" t="s">
        <v>18</v>
      </c>
      <c r="F5117" t="s">
        <v>59</v>
      </c>
      <c r="G5117" t="s">
        <v>25</v>
      </c>
      <c r="H5117" t="s">
        <v>706</v>
      </c>
      <c r="I5117" t="s">
        <v>58</v>
      </c>
      <c r="J5117" t="s">
        <v>13</v>
      </c>
      <c r="K5117" t="s">
        <v>766</v>
      </c>
      <c r="L5117" t="s">
        <v>17</v>
      </c>
      <c r="N5117" t="str">
        <f>IF(ISBLANK(Sales[[#This Row],[return]]),"No",Sales[[#This Row],[return]])</f>
        <v>No</v>
      </c>
      <c r="O5117" s="2">
        <v>43325</v>
      </c>
      <c r="P5117" s="8" t="str">
        <f>TEXT(DAY(Sales[[#This Row],[OrderDate]]),"ddd")</f>
        <v>Fri</v>
      </c>
      <c r="Q5117" s="8" t="str">
        <f>TEXT(MONTH(Sales[[#This Row],[ShipDate]])*29,"mmm")</f>
        <v>Aug</v>
      </c>
      <c r="R5117">
        <v>538</v>
      </c>
      <c r="S5117" t="s">
        <v>109</v>
      </c>
      <c r="T5117" t="s">
        <v>15</v>
      </c>
      <c r="U5117">
        <v>28540</v>
      </c>
      <c r="V5117" s="1">
        <v>0.2</v>
      </c>
      <c r="W5117">
        <v>3</v>
      </c>
      <c r="X5117">
        <v>3</v>
      </c>
      <c r="Y5117">
        <v>10</v>
      </c>
      <c r="AD5117"/>
    </row>
    <row r="5118" spans="1:30" x14ac:dyDescent="0.25">
      <c r="A5118" t="s">
        <v>24</v>
      </c>
      <c r="B5118" s="2">
        <v>43329</v>
      </c>
      <c r="C5118" s="35">
        <f>YEAR(Sales[[#This Row],[ShipDate]])</f>
        <v>2018</v>
      </c>
      <c r="D5118" t="s">
        <v>19</v>
      </c>
      <c r="E5118" t="s">
        <v>18</v>
      </c>
      <c r="F5118" t="s">
        <v>50</v>
      </c>
      <c r="G5118" t="s">
        <v>25</v>
      </c>
      <c r="H5118" t="s">
        <v>706</v>
      </c>
      <c r="I5118" t="s">
        <v>58</v>
      </c>
      <c r="J5118" t="s">
        <v>13</v>
      </c>
      <c r="K5118" t="s">
        <v>766</v>
      </c>
      <c r="L5118" t="s">
        <v>17</v>
      </c>
      <c r="N5118" t="str">
        <f>IF(ISBLANK(Sales[[#This Row],[return]]),"No",Sales[[#This Row],[return]])</f>
        <v>No</v>
      </c>
      <c r="O5118" s="2">
        <v>43325</v>
      </c>
      <c r="P5118" s="8" t="str">
        <f>TEXT(DAY(Sales[[#This Row],[OrderDate]]),"ddd")</f>
        <v>Fri</v>
      </c>
      <c r="Q5118" s="8" t="str">
        <f>TEXT(MONTH(Sales[[#This Row],[ShipDate]])*29,"mmm")</f>
        <v>Aug</v>
      </c>
      <c r="R5118">
        <v>68</v>
      </c>
      <c r="S5118" t="s">
        <v>1056</v>
      </c>
      <c r="T5118" t="s">
        <v>15</v>
      </c>
      <c r="U5118">
        <v>28540</v>
      </c>
      <c r="V5118" s="1">
        <v>0.7</v>
      </c>
      <c r="W5118">
        <v>-8</v>
      </c>
      <c r="X5118">
        <v>8</v>
      </c>
      <c r="Y5118">
        <v>11</v>
      </c>
      <c r="AD5118"/>
    </row>
    <row r="5119" spans="1:30" x14ac:dyDescent="0.25">
      <c r="A5119" t="s">
        <v>24</v>
      </c>
      <c r="B5119" s="2">
        <v>43272</v>
      </c>
      <c r="C5119" s="35">
        <f>YEAR(Sales[[#This Row],[ShipDate]])</f>
        <v>2018</v>
      </c>
      <c r="D5119" t="s">
        <v>36</v>
      </c>
      <c r="E5119" t="s">
        <v>31</v>
      </c>
      <c r="F5119" t="s">
        <v>38</v>
      </c>
      <c r="G5119" t="s">
        <v>11</v>
      </c>
      <c r="H5119" t="s">
        <v>88</v>
      </c>
      <c r="I5119" t="s">
        <v>93</v>
      </c>
      <c r="J5119" t="s">
        <v>13</v>
      </c>
      <c r="K5119" t="s">
        <v>206</v>
      </c>
      <c r="L5119" t="s">
        <v>92</v>
      </c>
      <c r="N5119" t="str">
        <f>IF(ISBLANK(Sales[[#This Row],[return]]),"No",Sales[[#This Row],[return]])</f>
        <v>No</v>
      </c>
      <c r="O5119" s="2">
        <v>43265</v>
      </c>
      <c r="P5119" s="8" t="str">
        <f>TEXT(DAY(Sales[[#This Row],[OrderDate]]),"ddd")</f>
        <v>Sat</v>
      </c>
      <c r="Q5119" s="8" t="str">
        <f>TEXT(MONTH(Sales[[#This Row],[ShipDate]])*29,"mmm")</f>
        <v>Jun</v>
      </c>
      <c r="R5119">
        <v>736</v>
      </c>
      <c r="S5119" t="s">
        <v>1382</v>
      </c>
      <c r="T5119" t="s">
        <v>90</v>
      </c>
      <c r="U5119">
        <v>19140</v>
      </c>
      <c r="V5119" s="1">
        <v>0.4</v>
      </c>
      <c r="W5119">
        <v>-118</v>
      </c>
      <c r="X5119">
        <v>2</v>
      </c>
      <c r="Y5119">
        <v>337</v>
      </c>
      <c r="AD5119"/>
    </row>
    <row r="5120" spans="1:30" x14ac:dyDescent="0.25">
      <c r="A5120" t="s">
        <v>10</v>
      </c>
      <c r="B5120" s="2">
        <v>43327</v>
      </c>
      <c r="C5120" s="35">
        <f>YEAR(Sales[[#This Row],[ShipDate]])</f>
        <v>2018</v>
      </c>
      <c r="D5120" t="s">
        <v>19</v>
      </c>
      <c r="E5120" t="s">
        <v>18</v>
      </c>
      <c r="F5120" t="s">
        <v>99</v>
      </c>
      <c r="G5120" t="s">
        <v>46</v>
      </c>
      <c r="H5120" t="s">
        <v>1321</v>
      </c>
      <c r="I5120" t="s">
        <v>70</v>
      </c>
      <c r="J5120" t="s">
        <v>13</v>
      </c>
      <c r="K5120" t="s">
        <v>1440</v>
      </c>
      <c r="L5120" t="s">
        <v>68</v>
      </c>
      <c r="N5120" t="str">
        <f>IF(ISBLANK(Sales[[#This Row],[return]]),"No",Sales[[#This Row],[return]])</f>
        <v>No</v>
      </c>
      <c r="O5120" s="2">
        <v>43324</v>
      </c>
      <c r="P5120" s="8" t="str">
        <f>TEXT(DAY(Sales[[#This Row],[OrderDate]]),"ddd")</f>
        <v>Thu</v>
      </c>
      <c r="Q5120" s="8" t="str">
        <f>TEXT(MONTH(Sales[[#This Row],[ShipDate]])*29,"mmm")</f>
        <v>Aug</v>
      </c>
      <c r="R5120">
        <v>1004</v>
      </c>
      <c r="S5120" t="s">
        <v>2427</v>
      </c>
      <c r="T5120" t="s">
        <v>66</v>
      </c>
      <c r="U5120">
        <v>75007</v>
      </c>
      <c r="V5120" s="1">
        <v>0.2</v>
      </c>
      <c r="W5120">
        <v>52</v>
      </c>
      <c r="X5120">
        <v>7</v>
      </c>
      <c r="Y5120">
        <v>1400</v>
      </c>
      <c r="AD5120"/>
    </row>
    <row r="5121" spans="1:30" x14ac:dyDescent="0.25">
      <c r="A5121" t="s">
        <v>10</v>
      </c>
      <c r="B5121" s="2">
        <v>43313</v>
      </c>
      <c r="C5121" s="35">
        <f>YEAR(Sales[[#This Row],[ShipDate]])</f>
        <v>2018</v>
      </c>
      <c r="D5121" t="s">
        <v>607</v>
      </c>
      <c r="E5121" t="s">
        <v>31</v>
      </c>
      <c r="F5121" t="s">
        <v>52</v>
      </c>
      <c r="G5121" t="s">
        <v>25</v>
      </c>
      <c r="H5121" t="s">
        <v>1827</v>
      </c>
      <c r="I5121" t="s">
        <v>32</v>
      </c>
      <c r="J5121" t="s">
        <v>13</v>
      </c>
      <c r="K5121" t="s">
        <v>541</v>
      </c>
      <c r="L5121" t="s">
        <v>30</v>
      </c>
      <c r="N5121" t="str">
        <f>IF(ISBLANK(Sales[[#This Row],[return]]),"No",Sales[[#This Row],[return]])</f>
        <v>No</v>
      </c>
      <c r="O5121" s="2">
        <v>43313</v>
      </c>
      <c r="P5121" s="8" t="str">
        <f>TEXT(DAY(Sales[[#This Row],[OrderDate]]),"ddd")</f>
        <v>Sun</v>
      </c>
      <c r="Q5121" s="8" t="str">
        <f>TEXT(MONTH(Sales[[#This Row],[ShipDate]])*29,"mmm")</f>
        <v>Aug</v>
      </c>
      <c r="R5121">
        <v>295</v>
      </c>
      <c r="S5121" t="s">
        <v>51</v>
      </c>
      <c r="T5121" t="s">
        <v>28</v>
      </c>
      <c r="U5121">
        <v>92503</v>
      </c>
      <c r="V5121" s="1">
        <v>0</v>
      </c>
      <c r="W5121">
        <v>14</v>
      </c>
      <c r="X5121">
        <v>2</v>
      </c>
      <c r="Y5121">
        <v>46</v>
      </c>
      <c r="AD5121"/>
    </row>
    <row r="5122" spans="1:30" x14ac:dyDescent="0.25">
      <c r="A5122" t="s">
        <v>10</v>
      </c>
      <c r="B5122" s="2">
        <v>43313</v>
      </c>
      <c r="C5122" s="35">
        <f>YEAR(Sales[[#This Row],[ShipDate]])</f>
        <v>2018</v>
      </c>
      <c r="D5122" t="s">
        <v>607</v>
      </c>
      <c r="E5122" t="s">
        <v>31</v>
      </c>
      <c r="F5122" t="s">
        <v>48</v>
      </c>
      <c r="G5122" t="s">
        <v>46</v>
      </c>
      <c r="H5122" t="s">
        <v>1827</v>
      </c>
      <c r="I5122" t="s">
        <v>32</v>
      </c>
      <c r="J5122" t="s">
        <v>13</v>
      </c>
      <c r="K5122" t="s">
        <v>541</v>
      </c>
      <c r="L5122" t="s">
        <v>30</v>
      </c>
      <c r="N5122" t="str">
        <f>IF(ISBLANK(Sales[[#This Row],[return]]),"No",Sales[[#This Row],[return]])</f>
        <v>No</v>
      </c>
      <c r="O5122" s="2">
        <v>43313</v>
      </c>
      <c r="P5122" s="8" t="str">
        <f>TEXT(DAY(Sales[[#This Row],[OrderDate]]),"ddd")</f>
        <v>Sun</v>
      </c>
      <c r="Q5122" s="8" t="str">
        <f>TEXT(MONTH(Sales[[#This Row],[ShipDate]])*29,"mmm")</f>
        <v>Aug</v>
      </c>
      <c r="R5122">
        <v>144</v>
      </c>
      <c r="S5122" t="s">
        <v>2531</v>
      </c>
      <c r="T5122" t="s">
        <v>28</v>
      </c>
      <c r="U5122">
        <v>92503</v>
      </c>
      <c r="V5122" s="1">
        <v>0.2</v>
      </c>
      <c r="W5122">
        <v>91</v>
      </c>
      <c r="X5122">
        <v>2</v>
      </c>
      <c r="Y5122">
        <v>1040</v>
      </c>
      <c r="AD5122"/>
    </row>
    <row r="5123" spans="1:30" x14ac:dyDescent="0.25">
      <c r="A5123" t="s">
        <v>10</v>
      </c>
      <c r="B5123" s="2">
        <v>43375</v>
      </c>
      <c r="C5123" s="35">
        <f>YEAR(Sales[[#This Row],[ShipDate]])</f>
        <v>2018</v>
      </c>
      <c r="D5123" t="s">
        <v>113</v>
      </c>
      <c r="E5123" t="s">
        <v>18</v>
      </c>
      <c r="F5123" t="s">
        <v>43</v>
      </c>
      <c r="G5123" t="s">
        <v>11</v>
      </c>
      <c r="H5123" t="s">
        <v>1096</v>
      </c>
      <c r="I5123" t="s">
        <v>142</v>
      </c>
      <c r="J5123" t="s">
        <v>13</v>
      </c>
      <c r="K5123" t="s">
        <v>1097</v>
      </c>
      <c r="L5123" t="s">
        <v>68</v>
      </c>
      <c r="N5123" t="str">
        <f>IF(ISBLANK(Sales[[#This Row],[return]]),"No",Sales[[#This Row],[return]])</f>
        <v>No</v>
      </c>
      <c r="O5123" s="2">
        <v>43374</v>
      </c>
      <c r="P5123" s="8" t="str">
        <f>TEXT(DAY(Sales[[#This Row],[OrderDate]]),"ddd")</f>
        <v>Sun</v>
      </c>
      <c r="Q5123" s="8" t="str">
        <f>TEXT(MONTH(Sales[[#This Row],[ShipDate]])*29,"mmm")</f>
        <v>Oct</v>
      </c>
      <c r="R5123">
        <v>1618</v>
      </c>
      <c r="S5123" t="s">
        <v>1098</v>
      </c>
      <c r="T5123" t="s">
        <v>66</v>
      </c>
      <c r="U5123">
        <v>46350</v>
      </c>
      <c r="V5123" s="1">
        <v>0</v>
      </c>
      <c r="W5123">
        <v>11</v>
      </c>
      <c r="X5123">
        <v>5</v>
      </c>
      <c r="Y5123">
        <v>42</v>
      </c>
      <c r="AD5123"/>
    </row>
    <row r="5124" spans="1:30" x14ac:dyDescent="0.25">
      <c r="A5124" t="s">
        <v>10</v>
      </c>
      <c r="B5124" s="2">
        <v>43375</v>
      </c>
      <c r="C5124" s="35">
        <f>YEAR(Sales[[#This Row],[ShipDate]])</f>
        <v>2018</v>
      </c>
      <c r="D5124" t="s">
        <v>113</v>
      </c>
      <c r="E5124" t="s">
        <v>18</v>
      </c>
      <c r="F5124" t="s">
        <v>48</v>
      </c>
      <c r="G5124" t="s">
        <v>46</v>
      </c>
      <c r="H5124" t="s">
        <v>1096</v>
      </c>
      <c r="I5124" t="s">
        <v>142</v>
      </c>
      <c r="J5124" t="s">
        <v>13</v>
      </c>
      <c r="K5124" t="s">
        <v>1097</v>
      </c>
      <c r="L5124" t="s">
        <v>68</v>
      </c>
      <c r="N5124" t="str">
        <f>IF(ISBLANK(Sales[[#This Row],[return]]),"No",Sales[[#This Row],[return]])</f>
        <v>No</v>
      </c>
      <c r="O5124" s="2">
        <v>43374</v>
      </c>
      <c r="P5124" s="8" t="str">
        <f>TEXT(DAY(Sales[[#This Row],[OrderDate]]),"ddd")</f>
        <v>Sun</v>
      </c>
      <c r="Q5124" s="8" t="str">
        <f>TEXT(MONTH(Sales[[#This Row],[ShipDate]])*29,"mmm")</f>
        <v>Oct</v>
      </c>
      <c r="R5124">
        <v>1276</v>
      </c>
      <c r="S5124" t="s">
        <v>306</v>
      </c>
      <c r="T5124" t="s">
        <v>66</v>
      </c>
      <c r="U5124">
        <v>46350</v>
      </c>
      <c r="V5124" s="1">
        <v>0</v>
      </c>
      <c r="W5124">
        <v>19</v>
      </c>
      <c r="X5124">
        <v>2</v>
      </c>
      <c r="Y5124">
        <v>70</v>
      </c>
      <c r="AD5124"/>
    </row>
    <row r="5125" spans="1:30" x14ac:dyDescent="0.25">
      <c r="A5125" t="s">
        <v>10</v>
      </c>
      <c r="B5125" s="2">
        <v>43471</v>
      </c>
      <c r="C5125" s="35">
        <f>YEAR(Sales[[#This Row],[ShipDate]])</f>
        <v>2019</v>
      </c>
      <c r="D5125" t="s">
        <v>36</v>
      </c>
      <c r="E5125" t="s">
        <v>18</v>
      </c>
      <c r="F5125" t="s">
        <v>50</v>
      </c>
      <c r="G5125" t="s">
        <v>25</v>
      </c>
      <c r="H5125" t="s">
        <v>79</v>
      </c>
      <c r="I5125" t="s">
        <v>32</v>
      </c>
      <c r="J5125" t="s">
        <v>13</v>
      </c>
      <c r="K5125" t="s">
        <v>1335</v>
      </c>
      <c r="L5125" t="s">
        <v>30</v>
      </c>
      <c r="N5125" t="str">
        <f>IF(ISBLANK(Sales[[#This Row],[return]]),"No",Sales[[#This Row],[return]])</f>
        <v>No</v>
      </c>
      <c r="O5125" s="2">
        <v>43465</v>
      </c>
      <c r="P5125" s="8" t="str">
        <f>TEXT(DAY(Sales[[#This Row],[OrderDate]]),"ddd")</f>
        <v>Tue</v>
      </c>
      <c r="Q5125" s="8" t="str">
        <f>TEXT(MONTH(Sales[[#This Row],[ShipDate]])*29,"mmm")</f>
        <v>Jan</v>
      </c>
      <c r="R5125">
        <v>698</v>
      </c>
      <c r="S5125" t="s">
        <v>3216</v>
      </c>
      <c r="T5125" t="s">
        <v>28</v>
      </c>
      <c r="U5125">
        <v>94109</v>
      </c>
      <c r="V5125" s="1">
        <v>0.2</v>
      </c>
      <c r="W5125">
        <v>13</v>
      </c>
      <c r="X5125">
        <v>3</v>
      </c>
      <c r="Y5125">
        <v>38</v>
      </c>
      <c r="AD5125"/>
    </row>
    <row r="5126" spans="1:30" x14ac:dyDescent="0.25">
      <c r="A5126" t="s">
        <v>24</v>
      </c>
      <c r="B5126" s="2">
        <v>43330</v>
      </c>
      <c r="C5126" s="35">
        <f>YEAR(Sales[[#This Row],[ShipDate]])</f>
        <v>2018</v>
      </c>
      <c r="D5126" t="s">
        <v>19</v>
      </c>
      <c r="E5126" t="s">
        <v>31</v>
      </c>
      <c r="F5126" t="s">
        <v>21</v>
      </c>
      <c r="G5126" t="s">
        <v>11</v>
      </c>
      <c r="H5126" t="s">
        <v>2637</v>
      </c>
      <c r="I5126" t="s">
        <v>74</v>
      </c>
      <c r="J5126" t="s">
        <v>13</v>
      </c>
      <c r="K5126" t="s">
        <v>2633</v>
      </c>
      <c r="L5126" t="s">
        <v>68</v>
      </c>
      <c r="N5126" t="str">
        <f>IF(ISBLANK(Sales[[#This Row],[return]]),"No",Sales[[#This Row],[return]])</f>
        <v>No</v>
      </c>
      <c r="O5126" s="2">
        <v>43325</v>
      </c>
      <c r="P5126" s="8" t="str">
        <f>TEXT(DAY(Sales[[#This Row],[OrderDate]]),"ddd")</f>
        <v>Fri</v>
      </c>
      <c r="Q5126" s="8" t="str">
        <f>TEXT(MONTH(Sales[[#This Row],[ShipDate]])*29,"mmm")</f>
        <v>Aug</v>
      </c>
      <c r="R5126">
        <v>1228</v>
      </c>
      <c r="S5126" t="s">
        <v>3103</v>
      </c>
      <c r="T5126" t="s">
        <v>66</v>
      </c>
      <c r="U5126">
        <v>53214</v>
      </c>
      <c r="V5126" s="1">
        <v>0</v>
      </c>
      <c r="W5126">
        <v>24</v>
      </c>
      <c r="X5126">
        <v>2</v>
      </c>
      <c r="Y5126">
        <v>242</v>
      </c>
      <c r="AD5126"/>
    </row>
    <row r="5127" spans="1:30" x14ac:dyDescent="0.25">
      <c r="A5127" t="s">
        <v>24</v>
      </c>
      <c r="B5127" s="2">
        <v>43330</v>
      </c>
      <c r="C5127" s="35">
        <f>YEAR(Sales[[#This Row],[ShipDate]])</f>
        <v>2018</v>
      </c>
      <c r="D5127" t="s">
        <v>19</v>
      </c>
      <c r="E5127" t="s">
        <v>31</v>
      </c>
      <c r="F5127" t="s">
        <v>50</v>
      </c>
      <c r="G5127" t="s">
        <v>25</v>
      </c>
      <c r="H5127" t="s">
        <v>2637</v>
      </c>
      <c r="I5127" t="s">
        <v>74</v>
      </c>
      <c r="J5127" t="s">
        <v>13</v>
      </c>
      <c r="K5127" t="s">
        <v>2633</v>
      </c>
      <c r="L5127" t="s">
        <v>68</v>
      </c>
      <c r="N5127" t="str">
        <f>IF(ISBLANK(Sales[[#This Row],[return]]),"No",Sales[[#This Row],[return]])</f>
        <v>No</v>
      </c>
      <c r="O5127" s="2">
        <v>43325</v>
      </c>
      <c r="P5127" s="8" t="str">
        <f>TEXT(DAY(Sales[[#This Row],[OrderDate]]),"ddd")</f>
        <v>Fri</v>
      </c>
      <c r="Q5127" s="8" t="str">
        <f>TEXT(MONTH(Sales[[#This Row],[ShipDate]])*29,"mmm")</f>
        <v>Aug</v>
      </c>
      <c r="R5127">
        <v>268</v>
      </c>
      <c r="S5127" t="s">
        <v>1878</v>
      </c>
      <c r="T5127" t="s">
        <v>66</v>
      </c>
      <c r="U5127">
        <v>53214</v>
      </c>
      <c r="V5127" s="1">
        <v>0</v>
      </c>
      <c r="W5127">
        <v>4</v>
      </c>
      <c r="X5127">
        <v>3</v>
      </c>
      <c r="Y5127">
        <v>9</v>
      </c>
      <c r="AD5127"/>
    </row>
    <row r="5128" spans="1:30" x14ac:dyDescent="0.25">
      <c r="A5128" t="s">
        <v>40</v>
      </c>
      <c r="B5128" s="2">
        <v>43316</v>
      </c>
      <c r="C5128" s="35">
        <f>YEAR(Sales[[#This Row],[ShipDate]])</f>
        <v>2018</v>
      </c>
      <c r="D5128" t="s">
        <v>19</v>
      </c>
      <c r="E5128" t="s">
        <v>31</v>
      </c>
      <c r="F5128" t="s">
        <v>38</v>
      </c>
      <c r="G5128" t="s">
        <v>11</v>
      </c>
      <c r="H5128" t="s">
        <v>26</v>
      </c>
      <c r="I5128" t="s">
        <v>32</v>
      </c>
      <c r="J5128" t="s">
        <v>13</v>
      </c>
      <c r="K5128" t="s">
        <v>1077</v>
      </c>
      <c r="L5128" t="s">
        <v>30</v>
      </c>
      <c r="N5128" t="str">
        <f>IF(ISBLANK(Sales[[#This Row],[return]]),"No",Sales[[#This Row],[return]])</f>
        <v>No</v>
      </c>
      <c r="O5128" s="2">
        <v>43314</v>
      </c>
      <c r="P5128" s="8" t="str">
        <f>TEXT(DAY(Sales[[#This Row],[OrderDate]]),"ddd")</f>
        <v>Mon</v>
      </c>
      <c r="Q5128" s="8" t="str">
        <f>TEXT(MONTH(Sales[[#This Row],[ShipDate]])*29,"mmm")</f>
        <v>Aug</v>
      </c>
      <c r="R5128">
        <v>282</v>
      </c>
      <c r="S5128" t="s">
        <v>2673</v>
      </c>
      <c r="T5128" t="s">
        <v>28</v>
      </c>
      <c r="U5128">
        <v>90032</v>
      </c>
      <c r="V5128" s="1">
        <v>0.2</v>
      </c>
      <c r="W5128">
        <v>15</v>
      </c>
      <c r="X5128">
        <v>2</v>
      </c>
      <c r="Y5128">
        <v>136</v>
      </c>
      <c r="AD5128"/>
    </row>
    <row r="5129" spans="1:30" x14ac:dyDescent="0.25">
      <c r="A5129" t="s">
        <v>40</v>
      </c>
      <c r="B5129" s="2">
        <v>43316</v>
      </c>
      <c r="C5129" s="35">
        <f>YEAR(Sales[[#This Row],[ShipDate]])</f>
        <v>2018</v>
      </c>
      <c r="D5129" t="s">
        <v>19</v>
      </c>
      <c r="E5129" t="s">
        <v>31</v>
      </c>
      <c r="F5129" t="s">
        <v>50</v>
      </c>
      <c r="G5129" t="s">
        <v>25</v>
      </c>
      <c r="H5129" t="s">
        <v>26</v>
      </c>
      <c r="I5129" t="s">
        <v>32</v>
      </c>
      <c r="J5129" t="s">
        <v>13</v>
      </c>
      <c r="K5129" t="s">
        <v>1077</v>
      </c>
      <c r="L5129" t="s">
        <v>30</v>
      </c>
      <c r="N5129" t="str">
        <f>IF(ISBLANK(Sales[[#This Row],[return]]),"No",Sales[[#This Row],[return]])</f>
        <v>No</v>
      </c>
      <c r="O5129" s="2">
        <v>43314</v>
      </c>
      <c r="P5129" s="8" t="str">
        <f>TEXT(DAY(Sales[[#This Row],[OrderDate]]),"ddd")</f>
        <v>Mon</v>
      </c>
      <c r="Q5129" s="8" t="str">
        <f>TEXT(MONTH(Sales[[#This Row],[ShipDate]])*29,"mmm")</f>
        <v>Aug</v>
      </c>
      <c r="R5129">
        <v>1845</v>
      </c>
      <c r="S5129" t="s">
        <v>818</v>
      </c>
      <c r="T5129" t="s">
        <v>28</v>
      </c>
      <c r="U5129">
        <v>90032</v>
      </c>
      <c r="V5129" s="1">
        <v>0.2</v>
      </c>
      <c r="W5129">
        <v>5</v>
      </c>
      <c r="X5129">
        <v>2</v>
      </c>
      <c r="Y5129">
        <v>13</v>
      </c>
      <c r="AD5129"/>
    </row>
    <row r="5130" spans="1:30" x14ac:dyDescent="0.25">
      <c r="A5130" t="s">
        <v>40</v>
      </c>
      <c r="B5130" s="2">
        <v>43316</v>
      </c>
      <c r="C5130" s="35">
        <f>YEAR(Sales[[#This Row],[ShipDate]])</f>
        <v>2018</v>
      </c>
      <c r="D5130" t="s">
        <v>19</v>
      </c>
      <c r="E5130" t="s">
        <v>31</v>
      </c>
      <c r="F5130" t="s">
        <v>48</v>
      </c>
      <c r="G5130" t="s">
        <v>46</v>
      </c>
      <c r="H5130" t="s">
        <v>26</v>
      </c>
      <c r="I5130" t="s">
        <v>32</v>
      </c>
      <c r="J5130" t="s">
        <v>13</v>
      </c>
      <c r="K5130" t="s">
        <v>1077</v>
      </c>
      <c r="L5130" t="s">
        <v>30</v>
      </c>
      <c r="N5130" t="str">
        <f>IF(ISBLANK(Sales[[#This Row],[return]]),"No",Sales[[#This Row],[return]])</f>
        <v>No</v>
      </c>
      <c r="O5130" s="2">
        <v>43314</v>
      </c>
      <c r="P5130" s="8" t="str">
        <f>TEXT(DAY(Sales[[#This Row],[OrderDate]]),"ddd")</f>
        <v>Mon</v>
      </c>
      <c r="Q5130" s="8" t="str">
        <f>TEXT(MONTH(Sales[[#This Row],[ShipDate]])*29,"mmm")</f>
        <v>Aug</v>
      </c>
      <c r="R5130">
        <v>1175</v>
      </c>
      <c r="S5130" t="s">
        <v>406</v>
      </c>
      <c r="T5130" t="s">
        <v>28</v>
      </c>
      <c r="U5130">
        <v>90032</v>
      </c>
      <c r="V5130" s="1">
        <v>0.2</v>
      </c>
      <c r="W5130">
        <v>33</v>
      </c>
      <c r="X5130">
        <v>3</v>
      </c>
      <c r="Y5130">
        <v>334</v>
      </c>
      <c r="AD5130"/>
    </row>
    <row r="5131" spans="1:30" x14ac:dyDescent="0.25">
      <c r="A5131" t="s">
        <v>40</v>
      </c>
      <c r="B5131" s="2">
        <v>43467</v>
      </c>
      <c r="C5131" s="35">
        <f>YEAR(Sales[[#This Row],[ShipDate]])</f>
        <v>2019</v>
      </c>
      <c r="D5131" t="s">
        <v>36</v>
      </c>
      <c r="E5131" t="s">
        <v>18</v>
      </c>
      <c r="F5131" t="s">
        <v>23</v>
      </c>
      <c r="G5131" t="s">
        <v>11</v>
      </c>
      <c r="H5131" t="s">
        <v>1101</v>
      </c>
      <c r="I5131" t="s">
        <v>74</v>
      </c>
      <c r="J5131" t="s">
        <v>13</v>
      </c>
      <c r="K5131" t="s">
        <v>720</v>
      </c>
      <c r="L5131" t="s">
        <v>68</v>
      </c>
      <c r="N5131" t="str">
        <f>IF(ISBLANK(Sales[[#This Row],[return]]),"No",Sales[[#This Row],[return]])</f>
        <v>No</v>
      </c>
      <c r="O5131" s="2">
        <v>43463</v>
      </c>
      <c r="P5131" s="8" t="str">
        <f>TEXT(DAY(Sales[[#This Row],[OrderDate]]),"ddd")</f>
        <v>Sun</v>
      </c>
      <c r="Q5131" s="8" t="str">
        <f>TEXT(MONTH(Sales[[#This Row],[ShipDate]])*29,"mmm")</f>
        <v>Jan</v>
      </c>
      <c r="R5131">
        <v>758</v>
      </c>
      <c r="S5131" t="s">
        <v>1414</v>
      </c>
      <c r="T5131" t="s">
        <v>66</v>
      </c>
      <c r="U5131">
        <v>53209</v>
      </c>
      <c r="V5131" s="1">
        <v>0</v>
      </c>
      <c r="W5131">
        <v>60</v>
      </c>
      <c r="X5131">
        <v>5</v>
      </c>
      <c r="Y5131">
        <v>754</v>
      </c>
      <c r="AD5131"/>
    </row>
    <row r="5132" spans="1:30" x14ac:dyDescent="0.25">
      <c r="A5132" t="s">
        <v>10</v>
      </c>
      <c r="B5132" s="2">
        <v>43393</v>
      </c>
      <c r="C5132" s="35">
        <f>YEAR(Sales[[#This Row],[ShipDate]])</f>
        <v>2018</v>
      </c>
      <c r="D5132" t="s">
        <v>36</v>
      </c>
      <c r="E5132" t="s">
        <v>18</v>
      </c>
      <c r="F5132" t="s">
        <v>23</v>
      </c>
      <c r="G5132" t="s">
        <v>11</v>
      </c>
      <c r="H5132" t="s">
        <v>706</v>
      </c>
      <c r="I5132" t="s">
        <v>58</v>
      </c>
      <c r="J5132" t="s">
        <v>13</v>
      </c>
      <c r="K5132" t="s">
        <v>1106</v>
      </c>
      <c r="L5132" t="s">
        <v>17</v>
      </c>
      <c r="N5132" t="str">
        <f>IF(ISBLANK(Sales[[#This Row],[return]]),"No",Sales[[#This Row],[return]])</f>
        <v>No</v>
      </c>
      <c r="O5132" s="2">
        <v>43387</v>
      </c>
      <c r="P5132" s="8" t="str">
        <f>TEXT(DAY(Sales[[#This Row],[OrderDate]]),"ddd")</f>
        <v>Sat</v>
      </c>
      <c r="Q5132" s="8" t="str">
        <f>TEXT(MONTH(Sales[[#This Row],[ShipDate]])*29,"mmm")</f>
        <v>Oct</v>
      </c>
      <c r="R5132">
        <v>1380</v>
      </c>
      <c r="S5132" t="s">
        <v>1562</v>
      </c>
      <c r="T5132" t="s">
        <v>15</v>
      </c>
      <c r="U5132">
        <v>28540</v>
      </c>
      <c r="V5132" s="1">
        <v>0.2</v>
      </c>
      <c r="W5132">
        <v>10</v>
      </c>
      <c r="X5132">
        <v>1</v>
      </c>
      <c r="Y5132">
        <v>103</v>
      </c>
      <c r="AD5132"/>
    </row>
    <row r="5133" spans="1:30" x14ac:dyDescent="0.25">
      <c r="A5133" t="s">
        <v>10</v>
      </c>
      <c r="B5133" s="2">
        <v>43393</v>
      </c>
      <c r="C5133" s="35">
        <f>YEAR(Sales[[#This Row],[ShipDate]])</f>
        <v>2018</v>
      </c>
      <c r="D5133" t="s">
        <v>36</v>
      </c>
      <c r="E5133" t="s">
        <v>18</v>
      </c>
      <c r="F5133" t="s">
        <v>59</v>
      </c>
      <c r="G5133" t="s">
        <v>25</v>
      </c>
      <c r="H5133" t="s">
        <v>706</v>
      </c>
      <c r="I5133" t="s">
        <v>58</v>
      </c>
      <c r="J5133" t="s">
        <v>13</v>
      </c>
      <c r="K5133" t="s">
        <v>1106</v>
      </c>
      <c r="L5133" t="s">
        <v>17</v>
      </c>
      <c r="N5133" t="str">
        <f>IF(ISBLANK(Sales[[#This Row],[return]]),"No",Sales[[#This Row],[return]])</f>
        <v>No</v>
      </c>
      <c r="O5133" s="2">
        <v>43387</v>
      </c>
      <c r="P5133" s="8" t="str">
        <f>TEXT(DAY(Sales[[#This Row],[OrderDate]]),"ddd")</f>
        <v>Sat</v>
      </c>
      <c r="Q5133" s="8" t="str">
        <f>TEXT(MONTH(Sales[[#This Row],[ShipDate]])*29,"mmm")</f>
        <v>Oct</v>
      </c>
      <c r="R5133">
        <v>1709</v>
      </c>
      <c r="S5133" t="s">
        <v>280</v>
      </c>
      <c r="T5133" t="s">
        <v>15</v>
      </c>
      <c r="U5133">
        <v>28540</v>
      </c>
      <c r="V5133" s="1">
        <v>0.2</v>
      </c>
      <c r="W5133">
        <v>15</v>
      </c>
      <c r="X5133">
        <v>1</v>
      </c>
      <c r="Y5133">
        <v>39</v>
      </c>
      <c r="AD5133"/>
    </row>
    <row r="5134" spans="1:30" x14ac:dyDescent="0.25">
      <c r="A5134" t="s">
        <v>10</v>
      </c>
      <c r="B5134" s="2">
        <v>43393</v>
      </c>
      <c r="C5134" s="35">
        <f>YEAR(Sales[[#This Row],[ShipDate]])</f>
        <v>2018</v>
      </c>
      <c r="D5134" t="s">
        <v>36</v>
      </c>
      <c r="E5134" t="s">
        <v>18</v>
      </c>
      <c r="F5134" t="s">
        <v>290</v>
      </c>
      <c r="G5134" t="s">
        <v>25</v>
      </c>
      <c r="H5134" t="s">
        <v>706</v>
      </c>
      <c r="I5134" t="s">
        <v>58</v>
      </c>
      <c r="J5134" t="s">
        <v>13</v>
      </c>
      <c r="K5134" t="s">
        <v>1106</v>
      </c>
      <c r="L5134" t="s">
        <v>17</v>
      </c>
      <c r="N5134" t="str">
        <f>IF(ISBLANK(Sales[[#This Row],[return]]),"No",Sales[[#This Row],[return]])</f>
        <v>No</v>
      </c>
      <c r="O5134" s="2">
        <v>43387</v>
      </c>
      <c r="P5134" s="8" t="str">
        <f>TEXT(DAY(Sales[[#This Row],[OrderDate]]),"ddd")</f>
        <v>Sat</v>
      </c>
      <c r="Q5134" s="8" t="str">
        <f>TEXT(MONTH(Sales[[#This Row],[ShipDate]])*29,"mmm")</f>
        <v>Oct</v>
      </c>
      <c r="R5134">
        <v>1504</v>
      </c>
      <c r="S5134" t="s">
        <v>608</v>
      </c>
      <c r="T5134" t="s">
        <v>15</v>
      </c>
      <c r="U5134">
        <v>28540</v>
      </c>
      <c r="V5134" s="1">
        <v>0.2</v>
      </c>
      <c r="W5134">
        <v>1</v>
      </c>
      <c r="X5134">
        <v>2</v>
      </c>
      <c r="Y5134">
        <v>13</v>
      </c>
      <c r="AD5134"/>
    </row>
    <row r="5135" spans="1:30" x14ac:dyDescent="0.25">
      <c r="A5135" t="s">
        <v>10</v>
      </c>
      <c r="B5135" s="2">
        <v>43393</v>
      </c>
      <c r="C5135" s="35">
        <f>YEAR(Sales[[#This Row],[ShipDate]])</f>
        <v>2018</v>
      </c>
      <c r="D5135" t="s">
        <v>36</v>
      </c>
      <c r="E5135" t="s">
        <v>18</v>
      </c>
      <c r="F5135" t="s">
        <v>59</v>
      </c>
      <c r="G5135" t="s">
        <v>25</v>
      </c>
      <c r="H5135" t="s">
        <v>706</v>
      </c>
      <c r="I5135" t="s">
        <v>58</v>
      </c>
      <c r="J5135" t="s">
        <v>13</v>
      </c>
      <c r="K5135" t="s">
        <v>1106</v>
      </c>
      <c r="L5135" t="s">
        <v>17</v>
      </c>
      <c r="N5135" t="str">
        <f>IF(ISBLANK(Sales[[#This Row],[return]]),"No",Sales[[#This Row],[return]])</f>
        <v>No</v>
      </c>
      <c r="O5135" s="2">
        <v>43387</v>
      </c>
      <c r="P5135" s="8" t="str">
        <f>TEXT(DAY(Sales[[#This Row],[OrderDate]]),"ddd")</f>
        <v>Sat</v>
      </c>
      <c r="Q5135" s="8" t="str">
        <f>TEXT(MONTH(Sales[[#This Row],[ShipDate]])*29,"mmm")</f>
        <v>Oct</v>
      </c>
      <c r="R5135">
        <v>1740</v>
      </c>
      <c r="S5135" t="s">
        <v>2195</v>
      </c>
      <c r="T5135" t="s">
        <v>15</v>
      </c>
      <c r="U5135">
        <v>28540</v>
      </c>
      <c r="V5135" s="1">
        <v>0.2</v>
      </c>
      <c r="W5135">
        <v>34</v>
      </c>
      <c r="X5135">
        <v>3</v>
      </c>
      <c r="Y5135">
        <v>93</v>
      </c>
      <c r="AD5135"/>
    </row>
    <row r="5136" spans="1:30" x14ac:dyDescent="0.25">
      <c r="A5136" t="s">
        <v>10</v>
      </c>
      <c r="B5136" s="2">
        <v>43393</v>
      </c>
      <c r="C5136" s="35">
        <f>YEAR(Sales[[#This Row],[ShipDate]])</f>
        <v>2018</v>
      </c>
      <c r="D5136" t="s">
        <v>36</v>
      </c>
      <c r="E5136" t="s">
        <v>18</v>
      </c>
      <c r="F5136" t="s">
        <v>104</v>
      </c>
      <c r="G5136" t="s">
        <v>25</v>
      </c>
      <c r="H5136" t="s">
        <v>706</v>
      </c>
      <c r="I5136" t="s">
        <v>58</v>
      </c>
      <c r="J5136" t="s">
        <v>13</v>
      </c>
      <c r="K5136" t="s">
        <v>1106</v>
      </c>
      <c r="L5136" t="s">
        <v>17</v>
      </c>
      <c r="N5136" t="str">
        <f>IF(ISBLANK(Sales[[#This Row],[return]]),"No",Sales[[#This Row],[return]])</f>
        <v>No</v>
      </c>
      <c r="O5136" s="2">
        <v>43387</v>
      </c>
      <c r="P5136" s="8" t="str">
        <f>TEXT(DAY(Sales[[#This Row],[OrderDate]]),"ddd")</f>
        <v>Sat</v>
      </c>
      <c r="Q5136" s="8" t="str">
        <f>TEXT(MONTH(Sales[[#This Row],[ShipDate]])*29,"mmm")</f>
        <v>Oct</v>
      </c>
      <c r="R5136">
        <v>1623</v>
      </c>
      <c r="S5136" t="s">
        <v>829</v>
      </c>
      <c r="T5136" t="s">
        <v>15</v>
      </c>
      <c r="U5136">
        <v>28540</v>
      </c>
      <c r="V5136" s="1">
        <v>0.2</v>
      </c>
      <c r="W5136">
        <v>13</v>
      </c>
      <c r="X5136">
        <v>4</v>
      </c>
      <c r="Y5136">
        <v>35</v>
      </c>
      <c r="AD5136"/>
    </row>
    <row r="5137" spans="1:30" x14ac:dyDescent="0.25">
      <c r="A5137" t="s">
        <v>10</v>
      </c>
      <c r="B5137" s="2">
        <v>43393</v>
      </c>
      <c r="C5137" s="35">
        <f>YEAR(Sales[[#This Row],[ShipDate]])</f>
        <v>2018</v>
      </c>
      <c r="D5137" t="s">
        <v>36</v>
      </c>
      <c r="E5137" t="s">
        <v>18</v>
      </c>
      <c r="F5137" t="s">
        <v>99</v>
      </c>
      <c r="G5137" t="s">
        <v>46</v>
      </c>
      <c r="H5137" t="s">
        <v>706</v>
      </c>
      <c r="I5137" t="s">
        <v>58</v>
      </c>
      <c r="J5137" t="s">
        <v>13</v>
      </c>
      <c r="K5137" t="s">
        <v>1106</v>
      </c>
      <c r="L5137" t="s">
        <v>17</v>
      </c>
      <c r="N5137" t="str">
        <f>IF(ISBLANK(Sales[[#This Row],[return]]),"No",Sales[[#This Row],[return]])</f>
        <v>No</v>
      </c>
      <c r="O5137" s="2">
        <v>43387</v>
      </c>
      <c r="P5137" s="8" t="str">
        <f>TEXT(DAY(Sales[[#This Row],[OrderDate]]),"ddd")</f>
        <v>Sat</v>
      </c>
      <c r="Q5137" s="8" t="str">
        <f>TEXT(MONTH(Sales[[#This Row],[ShipDate]])*29,"mmm")</f>
        <v>Oct</v>
      </c>
      <c r="R5137">
        <v>1058</v>
      </c>
      <c r="S5137" t="s">
        <v>2397</v>
      </c>
      <c r="T5137" t="s">
        <v>15</v>
      </c>
      <c r="U5137">
        <v>28540</v>
      </c>
      <c r="V5137" s="1">
        <v>0.2</v>
      </c>
      <c r="W5137">
        <v>6</v>
      </c>
      <c r="X5137">
        <v>1</v>
      </c>
      <c r="Y5137">
        <v>23</v>
      </c>
      <c r="AD5137"/>
    </row>
    <row r="5138" spans="1:30" x14ac:dyDescent="0.25">
      <c r="A5138" t="s">
        <v>40</v>
      </c>
      <c r="B5138" s="2">
        <v>43253</v>
      </c>
      <c r="C5138" s="35">
        <f>YEAR(Sales[[#This Row],[ShipDate]])</f>
        <v>2018</v>
      </c>
      <c r="D5138" t="s">
        <v>36</v>
      </c>
      <c r="E5138" t="s">
        <v>18</v>
      </c>
      <c r="F5138" t="s">
        <v>43</v>
      </c>
      <c r="G5138" t="s">
        <v>11</v>
      </c>
      <c r="H5138" t="s">
        <v>1568</v>
      </c>
      <c r="I5138" t="s">
        <v>180</v>
      </c>
      <c r="J5138" t="s">
        <v>13</v>
      </c>
      <c r="K5138" t="s">
        <v>723</v>
      </c>
      <c r="L5138" t="s">
        <v>17</v>
      </c>
      <c r="N5138" t="str">
        <f>IF(ISBLANK(Sales[[#This Row],[return]]),"No",Sales[[#This Row],[return]])</f>
        <v>No</v>
      </c>
      <c r="O5138" s="2">
        <v>43249</v>
      </c>
      <c r="P5138" s="8" t="str">
        <f>TEXT(DAY(Sales[[#This Row],[OrderDate]]),"ddd")</f>
        <v>Sun</v>
      </c>
      <c r="Q5138" s="8" t="str">
        <f>TEXT(MONTH(Sales[[#This Row],[ShipDate]])*29,"mmm")</f>
        <v>Jun</v>
      </c>
      <c r="R5138">
        <v>25</v>
      </c>
      <c r="S5138" t="s">
        <v>1226</v>
      </c>
      <c r="T5138" t="s">
        <v>15</v>
      </c>
      <c r="U5138">
        <v>37211</v>
      </c>
      <c r="V5138" s="1">
        <v>0.2</v>
      </c>
      <c r="W5138">
        <v>15</v>
      </c>
      <c r="X5138">
        <v>3</v>
      </c>
      <c r="Y5138">
        <v>45</v>
      </c>
      <c r="AD5138"/>
    </row>
    <row r="5139" spans="1:30" x14ac:dyDescent="0.25">
      <c r="A5139" t="s">
        <v>40</v>
      </c>
      <c r="B5139" s="2">
        <v>43253</v>
      </c>
      <c r="C5139" s="35">
        <f>YEAR(Sales[[#This Row],[ShipDate]])</f>
        <v>2018</v>
      </c>
      <c r="D5139" t="s">
        <v>36</v>
      </c>
      <c r="E5139" t="s">
        <v>18</v>
      </c>
      <c r="F5139" t="s">
        <v>45</v>
      </c>
      <c r="G5139" t="s">
        <v>25</v>
      </c>
      <c r="H5139" t="s">
        <v>1568</v>
      </c>
      <c r="I5139" t="s">
        <v>180</v>
      </c>
      <c r="J5139" t="s">
        <v>13</v>
      </c>
      <c r="K5139" t="s">
        <v>723</v>
      </c>
      <c r="L5139" t="s">
        <v>17</v>
      </c>
      <c r="N5139" t="str">
        <f>IF(ISBLANK(Sales[[#This Row],[return]]),"No",Sales[[#This Row],[return]])</f>
        <v>No</v>
      </c>
      <c r="O5139" s="2">
        <v>43249</v>
      </c>
      <c r="P5139" s="8" t="str">
        <f>TEXT(DAY(Sales[[#This Row],[OrderDate]]),"ddd")</f>
        <v>Sun</v>
      </c>
      <c r="Q5139" s="8" t="str">
        <f>TEXT(MONTH(Sales[[#This Row],[ShipDate]])*29,"mmm")</f>
        <v>Jun</v>
      </c>
      <c r="R5139">
        <v>1149</v>
      </c>
      <c r="S5139" t="s">
        <v>601</v>
      </c>
      <c r="T5139" t="s">
        <v>15</v>
      </c>
      <c r="U5139">
        <v>37211</v>
      </c>
      <c r="V5139" s="1">
        <v>0.2</v>
      </c>
      <c r="W5139">
        <v>0</v>
      </c>
      <c r="X5139">
        <v>2</v>
      </c>
      <c r="Y5139">
        <v>4</v>
      </c>
      <c r="AD5139"/>
    </row>
    <row r="5140" spans="1:30" x14ac:dyDescent="0.25">
      <c r="A5140" t="s">
        <v>40</v>
      </c>
      <c r="B5140" s="2">
        <v>43253</v>
      </c>
      <c r="C5140" s="35">
        <f>YEAR(Sales[[#This Row],[ShipDate]])</f>
        <v>2018</v>
      </c>
      <c r="D5140" t="s">
        <v>36</v>
      </c>
      <c r="E5140" t="s">
        <v>18</v>
      </c>
      <c r="F5140" t="s">
        <v>50</v>
      </c>
      <c r="G5140" t="s">
        <v>25</v>
      </c>
      <c r="H5140" t="s">
        <v>1568</v>
      </c>
      <c r="I5140" t="s">
        <v>180</v>
      </c>
      <c r="J5140" t="s">
        <v>13</v>
      </c>
      <c r="K5140" t="s">
        <v>723</v>
      </c>
      <c r="L5140" t="s">
        <v>17</v>
      </c>
      <c r="N5140" t="str">
        <f>IF(ISBLANK(Sales[[#This Row],[return]]),"No",Sales[[#This Row],[return]])</f>
        <v>No</v>
      </c>
      <c r="O5140" s="2">
        <v>43249</v>
      </c>
      <c r="P5140" s="8" t="str">
        <f>TEXT(DAY(Sales[[#This Row],[OrderDate]]),"ddd")</f>
        <v>Sun</v>
      </c>
      <c r="Q5140" s="8" t="str">
        <f>TEXT(MONTH(Sales[[#This Row],[ShipDate]])*29,"mmm")</f>
        <v>Jun</v>
      </c>
      <c r="R5140">
        <v>705</v>
      </c>
      <c r="S5140" t="s">
        <v>1676</v>
      </c>
      <c r="T5140" t="s">
        <v>15</v>
      </c>
      <c r="U5140">
        <v>37211</v>
      </c>
      <c r="V5140" s="1">
        <v>0.7</v>
      </c>
      <c r="W5140">
        <v>-9</v>
      </c>
      <c r="X5140">
        <v>3</v>
      </c>
      <c r="Y5140">
        <v>11</v>
      </c>
      <c r="AD5140"/>
    </row>
    <row r="5141" spans="1:30" x14ac:dyDescent="0.25">
      <c r="A5141" t="s">
        <v>40</v>
      </c>
      <c r="B5141" s="2">
        <v>43291</v>
      </c>
      <c r="C5141" s="35">
        <f>YEAR(Sales[[#This Row],[ShipDate]])</f>
        <v>2018</v>
      </c>
      <c r="D5141" t="s">
        <v>19</v>
      </c>
      <c r="E5141" t="s">
        <v>31</v>
      </c>
      <c r="F5141" t="s">
        <v>45</v>
      </c>
      <c r="G5141" t="s">
        <v>25</v>
      </c>
      <c r="H5141" t="s">
        <v>531</v>
      </c>
      <c r="I5141" t="s">
        <v>70</v>
      </c>
      <c r="J5141" t="s">
        <v>13</v>
      </c>
      <c r="K5141" t="s">
        <v>2746</v>
      </c>
      <c r="L5141" t="s">
        <v>68</v>
      </c>
      <c r="N5141" t="str">
        <f>IF(ISBLANK(Sales[[#This Row],[return]]),"No",Sales[[#This Row],[return]])</f>
        <v>No</v>
      </c>
      <c r="O5141" s="2">
        <v>43289</v>
      </c>
      <c r="P5141" s="8" t="str">
        <f>TEXT(DAY(Sales[[#This Row],[OrderDate]]),"ddd")</f>
        <v>Sun</v>
      </c>
      <c r="Q5141" s="8" t="str">
        <f>TEXT(MONTH(Sales[[#This Row],[ShipDate]])*29,"mmm")</f>
        <v>Jul</v>
      </c>
      <c r="R5141">
        <v>1162</v>
      </c>
      <c r="S5141" t="s">
        <v>724</v>
      </c>
      <c r="T5141" t="s">
        <v>66</v>
      </c>
      <c r="U5141">
        <v>76017</v>
      </c>
      <c r="V5141" s="1">
        <v>0.2</v>
      </c>
      <c r="W5141">
        <v>4</v>
      </c>
      <c r="X5141">
        <v>3</v>
      </c>
      <c r="Y5141">
        <v>48</v>
      </c>
      <c r="AD5141"/>
    </row>
    <row r="5142" spans="1:30" x14ac:dyDescent="0.25">
      <c r="A5142" t="s">
        <v>40</v>
      </c>
      <c r="B5142" s="2">
        <v>43291</v>
      </c>
      <c r="C5142" s="35">
        <f>YEAR(Sales[[#This Row],[ShipDate]])</f>
        <v>2018</v>
      </c>
      <c r="D5142" t="s">
        <v>19</v>
      </c>
      <c r="E5142" t="s">
        <v>31</v>
      </c>
      <c r="F5142" t="s">
        <v>48</v>
      </c>
      <c r="G5142" t="s">
        <v>46</v>
      </c>
      <c r="H5142" t="s">
        <v>531</v>
      </c>
      <c r="I5142" t="s">
        <v>70</v>
      </c>
      <c r="J5142" t="s">
        <v>13</v>
      </c>
      <c r="K5142" t="s">
        <v>2746</v>
      </c>
      <c r="L5142" t="s">
        <v>68</v>
      </c>
      <c r="N5142" t="str">
        <f>IF(ISBLANK(Sales[[#This Row],[return]]),"No",Sales[[#This Row],[return]])</f>
        <v>No</v>
      </c>
      <c r="O5142" s="2">
        <v>43289</v>
      </c>
      <c r="P5142" s="8" t="str">
        <f>TEXT(DAY(Sales[[#This Row],[OrderDate]]),"ddd")</f>
        <v>Sun</v>
      </c>
      <c r="Q5142" s="8" t="str">
        <f>TEXT(MONTH(Sales[[#This Row],[ShipDate]])*29,"mmm")</f>
        <v>Jul</v>
      </c>
      <c r="R5142">
        <v>439</v>
      </c>
      <c r="S5142" t="s">
        <v>2323</v>
      </c>
      <c r="T5142" t="s">
        <v>66</v>
      </c>
      <c r="U5142">
        <v>76017</v>
      </c>
      <c r="V5142" s="1">
        <v>0.2</v>
      </c>
      <c r="W5142">
        <v>108</v>
      </c>
      <c r="X5142">
        <v>9</v>
      </c>
      <c r="Y5142">
        <v>864</v>
      </c>
      <c r="AD5142"/>
    </row>
    <row r="5143" spans="1:30" x14ac:dyDescent="0.25">
      <c r="A5143" t="s">
        <v>10</v>
      </c>
      <c r="B5143" s="2">
        <v>43440</v>
      </c>
      <c r="C5143" s="35">
        <f>YEAR(Sales[[#This Row],[ShipDate]])</f>
        <v>2018</v>
      </c>
      <c r="D5143" t="s">
        <v>36</v>
      </c>
      <c r="E5143" t="s">
        <v>18</v>
      </c>
      <c r="F5143" t="s">
        <v>23</v>
      </c>
      <c r="G5143" t="s">
        <v>11</v>
      </c>
      <c r="H5143" t="s">
        <v>428</v>
      </c>
      <c r="I5143" t="s">
        <v>133</v>
      </c>
      <c r="J5143" t="s">
        <v>13</v>
      </c>
      <c r="K5143" t="s">
        <v>396</v>
      </c>
      <c r="L5143" t="s">
        <v>68</v>
      </c>
      <c r="N5143" t="str">
        <f>IF(ISBLANK(Sales[[#This Row],[return]]),"No",Sales[[#This Row],[return]])</f>
        <v>No</v>
      </c>
      <c r="O5143" s="2">
        <v>43434</v>
      </c>
      <c r="P5143" s="8" t="str">
        <f>TEXT(DAY(Sales[[#This Row],[OrderDate]]),"ddd")</f>
        <v>Mon</v>
      </c>
      <c r="Q5143" s="8" t="str">
        <f>TEXT(MONTH(Sales[[#This Row],[ShipDate]])*29,"mmm")</f>
        <v>Dec</v>
      </c>
      <c r="R5143">
        <v>807</v>
      </c>
      <c r="S5143" t="s">
        <v>3093</v>
      </c>
      <c r="T5143" t="s">
        <v>66</v>
      </c>
      <c r="U5143">
        <v>48227</v>
      </c>
      <c r="V5143" s="1">
        <v>0</v>
      </c>
      <c r="W5143">
        <v>35</v>
      </c>
      <c r="X5143">
        <v>3</v>
      </c>
      <c r="Y5143">
        <v>390</v>
      </c>
      <c r="AD5143"/>
    </row>
    <row r="5144" spans="1:30" x14ac:dyDescent="0.25">
      <c r="A5144" t="s">
        <v>10</v>
      </c>
      <c r="B5144" s="2">
        <v>43440</v>
      </c>
      <c r="C5144" s="35">
        <f>YEAR(Sales[[#This Row],[ShipDate]])</f>
        <v>2018</v>
      </c>
      <c r="D5144" t="s">
        <v>36</v>
      </c>
      <c r="E5144" t="s">
        <v>18</v>
      </c>
      <c r="F5144" t="s">
        <v>59</v>
      </c>
      <c r="G5144" t="s">
        <v>25</v>
      </c>
      <c r="H5144" t="s">
        <v>428</v>
      </c>
      <c r="I5144" t="s">
        <v>133</v>
      </c>
      <c r="J5144" t="s">
        <v>13</v>
      </c>
      <c r="K5144" t="s">
        <v>396</v>
      </c>
      <c r="L5144" t="s">
        <v>68</v>
      </c>
      <c r="N5144" t="str">
        <f>IF(ISBLANK(Sales[[#This Row],[return]]),"No",Sales[[#This Row],[return]])</f>
        <v>No</v>
      </c>
      <c r="O5144" s="2">
        <v>43434</v>
      </c>
      <c r="P5144" s="8" t="str">
        <f>TEXT(DAY(Sales[[#This Row],[OrderDate]]),"ddd")</f>
        <v>Mon</v>
      </c>
      <c r="Q5144" s="8" t="str">
        <f>TEXT(MONTH(Sales[[#This Row],[ShipDate]])*29,"mmm")</f>
        <v>Dec</v>
      </c>
      <c r="R5144">
        <v>93</v>
      </c>
      <c r="S5144" t="s">
        <v>595</v>
      </c>
      <c r="T5144" t="s">
        <v>66</v>
      </c>
      <c r="U5144">
        <v>48227</v>
      </c>
      <c r="V5144" s="1">
        <v>0</v>
      </c>
      <c r="W5144">
        <v>6</v>
      </c>
      <c r="X5144">
        <v>2</v>
      </c>
      <c r="Y5144">
        <v>14</v>
      </c>
      <c r="AD5144"/>
    </row>
    <row r="5145" spans="1:30" x14ac:dyDescent="0.25">
      <c r="A5145" t="s">
        <v>10</v>
      </c>
      <c r="B5145" s="2">
        <v>43440</v>
      </c>
      <c r="C5145" s="35">
        <f>YEAR(Sales[[#This Row],[ShipDate]])</f>
        <v>2018</v>
      </c>
      <c r="D5145" t="s">
        <v>36</v>
      </c>
      <c r="E5145" t="s">
        <v>18</v>
      </c>
      <c r="F5145" t="s">
        <v>59</v>
      </c>
      <c r="G5145" t="s">
        <v>25</v>
      </c>
      <c r="H5145" t="s">
        <v>428</v>
      </c>
      <c r="I5145" t="s">
        <v>133</v>
      </c>
      <c r="J5145" t="s">
        <v>13</v>
      </c>
      <c r="K5145" t="s">
        <v>396</v>
      </c>
      <c r="L5145" t="s">
        <v>68</v>
      </c>
      <c r="N5145" t="str">
        <f>IF(ISBLANK(Sales[[#This Row],[return]]),"No",Sales[[#This Row],[return]])</f>
        <v>No</v>
      </c>
      <c r="O5145" s="2">
        <v>43434</v>
      </c>
      <c r="P5145" s="8" t="str">
        <f>TEXT(DAY(Sales[[#This Row],[OrderDate]]),"ddd")</f>
        <v>Mon</v>
      </c>
      <c r="Q5145" s="8" t="str">
        <f>TEXT(MONTH(Sales[[#This Row],[ShipDate]])*29,"mmm")</f>
        <v>Dec</v>
      </c>
      <c r="R5145">
        <v>1346</v>
      </c>
      <c r="S5145" t="s">
        <v>3228</v>
      </c>
      <c r="T5145" t="s">
        <v>66</v>
      </c>
      <c r="U5145">
        <v>48227</v>
      </c>
      <c r="V5145" s="1">
        <v>0</v>
      </c>
      <c r="W5145">
        <v>17</v>
      </c>
      <c r="X5145">
        <v>4</v>
      </c>
      <c r="Y5145">
        <v>33</v>
      </c>
      <c r="AD5145"/>
    </row>
    <row r="5146" spans="1:30" x14ac:dyDescent="0.25">
      <c r="A5146" t="s">
        <v>10</v>
      </c>
      <c r="B5146" s="2">
        <v>43440</v>
      </c>
      <c r="C5146" s="35">
        <f>YEAR(Sales[[#This Row],[ShipDate]])</f>
        <v>2018</v>
      </c>
      <c r="D5146" t="s">
        <v>36</v>
      </c>
      <c r="E5146" t="s">
        <v>18</v>
      </c>
      <c r="F5146" t="s">
        <v>39</v>
      </c>
      <c r="G5146" t="s">
        <v>25</v>
      </c>
      <c r="H5146" t="s">
        <v>428</v>
      </c>
      <c r="I5146" t="s">
        <v>133</v>
      </c>
      <c r="J5146" t="s">
        <v>13</v>
      </c>
      <c r="K5146" t="s">
        <v>396</v>
      </c>
      <c r="L5146" t="s">
        <v>68</v>
      </c>
      <c r="N5146" t="str">
        <f>IF(ISBLANK(Sales[[#This Row],[return]]),"No",Sales[[#This Row],[return]])</f>
        <v>No</v>
      </c>
      <c r="O5146" s="2">
        <v>43434</v>
      </c>
      <c r="P5146" s="8" t="str">
        <f>TEXT(DAY(Sales[[#This Row],[OrderDate]]),"ddd")</f>
        <v>Mon</v>
      </c>
      <c r="Q5146" s="8" t="str">
        <f>TEXT(MONTH(Sales[[#This Row],[ShipDate]])*29,"mmm")</f>
        <v>Dec</v>
      </c>
      <c r="R5146">
        <v>1444</v>
      </c>
      <c r="S5146" t="s">
        <v>1885</v>
      </c>
      <c r="T5146" t="s">
        <v>66</v>
      </c>
      <c r="U5146">
        <v>48227</v>
      </c>
      <c r="V5146" s="1">
        <v>0</v>
      </c>
      <c r="W5146">
        <v>25</v>
      </c>
      <c r="X5146">
        <v>7</v>
      </c>
      <c r="Y5146">
        <v>497</v>
      </c>
      <c r="AD5146"/>
    </row>
    <row r="5147" spans="1:30" x14ac:dyDescent="0.25">
      <c r="A5147" t="s">
        <v>10</v>
      </c>
      <c r="B5147" s="2">
        <v>43406</v>
      </c>
      <c r="C5147" s="35">
        <f>YEAR(Sales[[#This Row],[ShipDate]])</f>
        <v>2018</v>
      </c>
      <c r="D5147" t="s">
        <v>36</v>
      </c>
      <c r="E5147" t="s">
        <v>31</v>
      </c>
      <c r="F5147" t="s">
        <v>52</v>
      </c>
      <c r="G5147" t="s">
        <v>25</v>
      </c>
      <c r="H5147" t="s">
        <v>79</v>
      </c>
      <c r="I5147" t="s">
        <v>32</v>
      </c>
      <c r="J5147" t="s">
        <v>13</v>
      </c>
      <c r="K5147" t="s">
        <v>646</v>
      </c>
      <c r="L5147" t="s">
        <v>30</v>
      </c>
      <c r="N5147" t="str">
        <f>IF(ISBLANK(Sales[[#This Row],[return]]),"No",Sales[[#This Row],[return]])</f>
        <v>No</v>
      </c>
      <c r="O5147" s="2">
        <v>43400</v>
      </c>
      <c r="P5147" s="8" t="str">
        <f>TEXT(DAY(Sales[[#This Row],[OrderDate]]),"ddd")</f>
        <v>Fri</v>
      </c>
      <c r="Q5147" s="8" t="str">
        <f>TEXT(MONTH(Sales[[#This Row],[ShipDate]])*29,"mmm")</f>
        <v>Nov</v>
      </c>
      <c r="R5147">
        <v>1502</v>
      </c>
      <c r="S5147" t="s">
        <v>665</v>
      </c>
      <c r="T5147" t="s">
        <v>28</v>
      </c>
      <c r="U5147">
        <v>94122</v>
      </c>
      <c r="V5147" s="1">
        <v>0</v>
      </c>
      <c r="W5147">
        <v>12</v>
      </c>
      <c r="X5147">
        <v>4</v>
      </c>
      <c r="Y5147">
        <v>44</v>
      </c>
      <c r="AD5147"/>
    </row>
    <row r="5148" spans="1:30" x14ac:dyDescent="0.25">
      <c r="A5148" t="s">
        <v>10</v>
      </c>
      <c r="B5148" s="2">
        <v>43406</v>
      </c>
      <c r="C5148" s="35">
        <f>YEAR(Sales[[#This Row],[ShipDate]])</f>
        <v>2018</v>
      </c>
      <c r="D5148" t="s">
        <v>36</v>
      </c>
      <c r="E5148" t="s">
        <v>31</v>
      </c>
      <c r="F5148" t="s">
        <v>50</v>
      </c>
      <c r="G5148" t="s">
        <v>25</v>
      </c>
      <c r="H5148" t="s">
        <v>79</v>
      </c>
      <c r="I5148" t="s">
        <v>32</v>
      </c>
      <c r="J5148" t="s">
        <v>13</v>
      </c>
      <c r="K5148" t="s">
        <v>646</v>
      </c>
      <c r="L5148" t="s">
        <v>30</v>
      </c>
      <c r="N5148" t="str">
        <f>IF(ISBLANK(Sales[[#This Row],[return]]),"No",Sales[[#This Row],[return]])</f>
        <v>No</v>
      </c>
      <c r="O5148" s="2">
        <v>43400</v>
      </c>
      <c r="P5148" s="8" t="str">
        <f>TEXT(DAY(Sales[[#This Row],[OrderDate]]),"ddd")</f>
        <v>Fri</v>
      </c>
      <c r="Q5148" s="8" t="str">
        <f>TEXT(MONTH(Sales[[#This Row],[ShipDate]])*29,"mmm")</f>
        <v>Nov</v>
      </c>
      <c r="R5148">
        <v>43</v>
      </c>
      <c r="S5148" t="s">
        <v>3219</v>
      </c>
      <c r="T5148" t="s">
        <v>28</v>
      </c>
      <c r="U5148">
        <v>94122</v>
      </c>
      <c r="V5148" s="1">
        <v>0.2</v>
      </c>
      <c r="W5148">
        <v>8</v>
      </c>
      <c r="X5148">
        <v>3</v>
      </c>
      <c r="Y5148">
        <v>25</v>
      </c>
      <c r="AD5148"/>
    </row>
    <row r="5149" spans="1:30" x14ac:dyDescent="0.25">
      <c r="A5149" t="s">
        <v>10</v>
      </c>
      <c r="B5149" s="2">
        <v>43303</v>
      </c>
      <c r="C5149" s="35">
        <f>YEAR(Sales[[#This Row],[ShipDate]])</f>
        <v>2018</v>
      </c>
      <c r="D5149" t="s">
        <v>36</v>
      </c>
      <c r="E5149" t="s">
        <v>31</v>
      </c>
      <c r="F5149" t="s">
        <v>39</v>
      </c>
      <c r="G5149" t="s">
        <v>25</v>
      </c>
      <c r="H5149" t="s">
        <v>374</v>
      </c>
      <c r="I5149" t="s">
        <v>70</v>
      </c>
      <c r="J5149" t="s">
        <v>13</v>
      </c>
      <c r="K5149" t="s">
        <v>375</v>
      </c>
      <c r="L5149" t="s">
        <v>68</v>
      </c>
      <c r="N5149" t="str">
        <f>IF(ISBLANK(Sales[[#This Row],[return]]),"No",Sales[[#This Row],[return]])</f>
        <v>No</v>
      </c>
      <c r="O5149" s="2">
        <v>43297</v>
      </c>
      <c r="P5149" s="8" t="str">
        <f>TEXT(DAY(Sales[[#This Row],[OrderDate]]),"ddd")</f>
        <v>Mon</v>
      </c>
      <c r="Q5149" s="8" t="str">
        <f>TEXT(MONTH(Sales[[#This Row],[ShipDate]])*29,"mmm")</f>
        <v>Jul</v>
      </c>
      <c r="R5149">
        <v>1268</v>
      </c>
      <c r="S5149" t="s">
        <v>376</v>
      </c>
      <c r="T5149" t="s">
        <v>66</v>
      </c>
      <c r="U5149">
        <v>75051</v>
      </c>
      <c r="V5149" s="1">
        <v>0.2</v>
      </c>
      <c r="W5149">
        <v>4</v>
      </c>
      <c r="X5149">
        <v>3</v>
      </c>
      <c r="Y5149">
        <v>37</v>
      </c>
      <c r="AD5149"/>
    </row>
    <row r="5150" spans="1:30" x14ac:dyDescent="0.25">
      <c r="A5150" t="s">
        <v>10</v>
      </c>
      <c r="B5150" s="2">
        <v>43303</v>
      </c>
      <c r="C5150" s="35">
        <f>YEAR(Sales[[#This Row],[ShipDate]])</f>
        <v>2018</v>
      </c>
      <c r="D5150" t="s">
        <v>36</v>
      </c>
      <c r="E5150" t="s">
        <v>31</v>
      </c>
      <c r="F5150" t="s">
        <v>59</v>
      </c>
      <c r="G5150" t="s">
        <v>25</v>
      </c>
      <c r="H5150" t="s">
        <v>374</v>
      </c>
      <c r="I5150" t="s">
        <v>70</v>
      </c>
      <c r="J5150" t="s">
        <v>13</v>
      </c>
      <c r="K5150" t="s">
        <v>375</v>
      </c>
      <c r="L5150" t="s">
        <v>68</v>
      </c>
      <c r="N5150" t="str">
        <f>IF(ISBLANK(Sales[[#This Row],[return]]),"No",Sales[[#This Row],[return]])</f>
        <v>No</v>
      </c>
      <c r="O5150" s="2">
        <v>43297</v>
      </c>
      <c r="P5150" s="8" t="str">
        <f>TEXT(DAY(Sales[[#This Row],[OrderDate]]),"ddd")</f>
        <v>Mon</v>
      </c>
      <c r="Q5150" s="8" t="str">
        <f>TEXT(MONTH(Sales[[#This Row],[ShipDate]])*29,"mmm")</f>
        <v>Jul</v>
      </c>
      <c r="R5150">
        <v>1477</v>
      </c>
      <c r="S5150" t="s">
        <v>315</v>
      </c>
      <c r="T5150" t="s">
        <v>66</v>
      </c>
      <c r="U5150">
        <v>75051</v>
      </c>
      <c r="V5150" s="1">
        <v>0.2</v>
      </c>
      <c r="W5150">
        <v>6</v>
      </c>
      <c r="X5150">
        <v>3</v>
      </c>
      <c r="Y5150">
        <v>20</v>
      </c>
      <c r="AD5150"/>
    </row>
    <row r="5151" spans="1:30" x14ac:dyDescent="0.25">
      <c r="A5151" t="s">
        <v>24</v>
      </c>
      <c r="B5151" s="2">
        <v>43301</v>
      </c>
      <c r="C5151" s="35">
        <f>YEAR(Sales[[#This Row],[ShipDate]])</f>
        <v>2018</v>
      </c>
      <c r="D5151" t="s">
        <v>19</v>
      </c>
      <c r="E5151" t="s">
        <v>31</v>
      </c>
      <c r="F5151" t="s">
        <v>50</v>
      </c>
      <c r="G5151" t="s">
        <v>25</v>
      </c>
      <c r="H5151" t="s">
        <v>197</v>
      </c>
      <c r="I5151" t="s">
        <v>199</v>
      </c>
      <c r="J5151" t="s">
        <v>13</v>
      </c>
      <c r="K5151" t="s">
        <v>291</v>
      </c>
      <c r="L5151" t="s">
        <v>17</v>
      </c>
      <c r="N5151" t="str">
        <f>IF(ISBLANK(Sales[[#This Row],[return]]),"No",Sales[[#This Row],[return]])</f>
        <v>No</v>
      </c>
      <c r="O5151" s="2">
        <v>43297</v>
      </c>
      <c r="P5151" s="8" t="str">
        <f>TEXT(DAY(Sales[[#This Row],[OrderDate]]),"ddd")</f>
        <v>Mon</v>
      </c>
      <c r="Q5151" s="8" t="str">
        <f>TEXT(MONTH(Sales[[#This Row],[ShipDate]])*29,"mmm")</f>
        <v>Jul</v>
      </c>
      <c r="R5151">
        <v>1343</v>
      </c>
      <c r="S5151" t="s">
        <v>896</v>
      </c>
      <c r="T5151" t="s">
        <v>15</v>
      </c>
      <c r="U5151">
        <v>29203</v>
      </c>
      <c r="V5151" s="1">
        <v>0</v>
      </c>
      <c r="W5151">
        <v>3</v>
      </c>
      <c r="X5151">
        <v>2</v>
      </c>
      <c r="Y5151">
        <v>6</v>
      </c>
      <c r="AD5151"/>
    </row>
    <row r="5152" spans="1:30" x14ac:dyDescent="0.25">
      <c r="A5152" t="s">
        <v>24</v>
      </c>
      <c r="B5152" s="2">
        <v>43301</v>
      </c>
      <c r="C5152" s="35">
        <f>YEAR(Sales[[#This Row],[ShipDate]])</f>
        <v>2018</v>
      </c>
      <c r="D5152" t="s">
        <v>19</v>
      </c>
      <c r="E5152" t="s">
        <v>31</v>
      </c>
      <c r="F5152" t="s">
        <v>45</v>
      </c>
      <c r="G5152" t="s">
        <v>25</v>
      </c>
      <c r="H5152" t="s">
        <v>197</v>
      </c>
      <c r="I5152" t="s">
        <v>199</v>
      </c>
      <c r="J5152" t="s">
        <v>13</v>
      </c>
      <c r="K5152" t="s">
        <v>291</v>
      </c>
      <c r="L5152" t="s">
        <v>17</v>
      </c>
      <c r="N5152" t="str">
        <f>IF(ISBLANK(Sales[[#This Row],[return]]),"No",Sales[[#This Row],[return]])</f>
        <v>No</v>
      </c>
      <c r="O5152" s="2">
        <v>43297</v>
      </c>
      <c r="P5152" s="8" t="str">
        <f>TEXT(DAY(Sales[[#This Row],[OrderDate]]),"ddd")</f>
        <v>Mon</v>
      </c>
      <c r="Q5152" s="8" t="str">
        <f>TEXT(MONTH(Sales[[#This Row],[ShipDate]])*29,"mmm")</f>
        <v>Jul</v>
      </c>
      <c r="R5152">
        <v>539</v>
      </c>
      <c r="S5152" t="s">
        <v>3212</v>
      </c>
      <c r="T5152" t="s">
        <v>15</v>
      </c>
      <c r="U5152">
        <v>29203</v>
      </c>
      <c r="V5152" s="1">
        <v>0</v>
      </c>
      <c r="W5152">
        <v>6</v>
      </c>
      <c r="X5152">
        <v>3</v>
      </c>
      <c r="Y5152">
        <v>22</v>
      </c>
      <c r="AD5152"/>
    </row>
    <row r="5153" spans="1:30" x14ac:dyDescent="0.25">
      <c r="A5153" t="s">
        <v>24</v>
      </c>
      <c r="B5153" s="2">
        <v>43301</v>
      </c>
      <c r="C5153" s="35">
        <f>YEAR(Sales[[#This Row],[ShipDate]])</f>
        <v>2018</v>
      </c>
      <c r="D5153" t="s">
        <v>19</v>
      </c>
      <c r="E5153" t="s">
        <v>31</v>
      </c>
      <c r="F5153" t="s">
        <v>50</v>
      </c>
      <c r="G5153" t="s">
        <v>25</v>
      </c>
      <c r="H5153" t="s">
        <v>197</v>
      </c>
      <c r="I5153" t="s">
        <v>199</v>
      </c>
      <c r="J5153" t="s">
        <v>13</v>
      </c>
      <c r="K5153" t="s">
        <v>291</v>
      </c>
      <c r="L5153" t="s">
        <v>17</v>
      </c>
      <c r="N5153" t="str">
        <f>IF(ISBLANK(Sales[[#This Row],[return]]),"No",Sales[[#This Row],[return]])</f>
        <v>No</v>
      </c>
      <c r="O5153" s="2">
        <v>43297</v>
      </c>
      <c r="P5153" s="8" t="str">
        <f>TEXT(DAY(Sales[[#This Row],[OrderDate]]),"ddd")</f>
        <v>Mon</v>
      </c>
      <c r="Q5153" s="8" t="str">
        <f>TEXT(MONTH(Sales[[#This Row],[ShipDate]])*29,"mmm")</f>
        <v>Jul</v>
      </c>
      <c r="R5153">
        <v>1652</v>
      </c>
      <c r="S5153" t="s">
        <v>955</v>
      </c>
      <c r="T5153" t="s">
        <v>15</v>
      </c>
      <c r="U5153">
        <v>29203</v>
      </c>
      <c r="V5153" s="1">
        <v>0</v>
      </c>
      <c r="W5153">
        <v>11</v>
      </c>
      <c r="X5153">
        <v>5</v>
      </c>
      <c r="Y5153">
        <v>24</v>
      </c>
      <c r="AD5153"/>
    </row>
    <row r="5154" spans="1:30" x14ac:dyDescent="0.25">
      <c r="A5154" t="s">
        <v>24</v>
      </c>
      <c r="B5154" s="2">
        <v>43301</v>
      </c>
      <c r="C5154" s="35">
        <f>YEAR(Sales[[#This Row],[ShipDate]])</f>
        <v>2018</v>
      </c>
      <c r="D5154" t="s">
        <v>19</v>
      </c>
      <c r="E5154" t="s">
        <v>31</v>
      </c>
      <c r="F5154" t="s">
        <v>104</v>
      </c>
      <c r="G5154" t="s">
        <v>25</v>
      </c>
      <c r="H5154" t="s">
        <v>197</v>
      </c>
      <c r="I5154" t="s">
        <v>199</v>
      </c>
      <c r="J5154" t="s">
        <v>13</v>
      </c>
      <c r="K5154" t="s">
        <v>291</v>
      </c>
      <c r="L5154" t="s">
        <v>17</v>
      </c>
      <c r="N5154" t="str">
        <f>IF(ISBLANK(Sales[[#This Row],[return]]),"No",Sales[[#This Row],[return]])</f>
        <v>No</v>
      </c>
      <c r="O5154" s="2">
        <v>43297</v>
      </c>
      <c r="P5154" s="8" t="str">
        <f>TEXT(DAY(Sales[[#This Row],[OrderDate]]),"ddd")</f>
        <v>Mon</v>
      </c>
      <c r="Q5154" s="8" t="str">
        <f>TEXT(MONTH(Sales[[#This Row],[ShipDate]])*29,"mmm")</f>
        <v>Jul</v>
      </c>
      <c r="R5154">
        <v>1292</v>
      </c>
      <c r="S5154" t="s">
        <v>103</v>
      </c>
      <c r="T5154" t="s">
        <v>15</v>
      </c>
      <c r="U5154">
        <v>29203</v>
      </c>
      <c r="V5154" s="1">
        <v>0</v>
      </c>
      <c r="W5154">
        <v>5</v>
      </c>
      <c r="X5154">
        <v>5</v>
      </c>
      <c r="Y5154">
        <v>10</v>
      </c>
      <c r="AD5154"/>
    </row>
    <row r="5155" spans="1:30" x14ac:dyDescent="0.25">
      <c r="A5155" t="s">
        <v>24</v>
      </c>
      <c r="B5155" s="2">
        <v>43301</v>
      </c>
      <c r="C5155" s="35">
        <f>YEAR(Sales[[#This Row],[ShipDate]])</f>
        <v>2018</v>
      </c>
      <c r="D5155" t="s">
        <v>19</v>
      </c>
      <c r="E5155" t="s">
        <v>31</v>
      </c>
      <c r="F5155" t="s">
        <v>59</v>
      </c>
      <c r="G5155" t="s">
        <v>25</v>
      </c>
      <c r="H5155" t="s">
        <v>197</v>
      </c>
      <c r="I5155" t="s">
        <v>199</v>
      </c>
      <c r="J5155" t="s">
        <v>13</v>
      </c>
      <c r="K5155" t="s">
        <v>291</v>
      </c>
      <c r="L5155" t="s">
        <v>17</v>
      </c>
      <c r="N5155" t="str">
        <f>IF(ISBLANK(Sales[[#This Row],[return]]),"No",Sales[[#This Row],[return]])</f>
        <v>No</v>
      </c>
      <c r="O5155" s="2">
        <v>43297</v>
      </c>
      <c r="P5155" s="8" t="str">
        <f>TEXT(DAY(Sales[[#This Row],[OrderDate]]),"ddd")</f>
        <v>Mon</v>
      </c>
      <c r="Q5155" s="8" t="str">
        <f>TEXT(MONTH(Sales[[#This Row],[ShipDate]])*29,"mmm")</f>
        <v>Jul</v>
      </c>
      <c r="R5155">
        <v>880</v>
      </c>
      <c r="S5155" t="s">
        <v>2144</v>
      </c>
      <c r="T5155" t="s">
        <v>15</v>
      </c>
      <c r="U5155">
        <v>29203</v>
      </c>
      <c r="V5155" s="1">
        <v>0</v>
      </c>
      <c r="W5155">
        <v>29</v>
      </c>
      <c r="X5155">
        <v>9</v>
      </c>
      <c r="Y5155">
        <v>60</v>
      </c>
      <c r="AD5155"/>
    </row>
    <row r="5156" spans="1:30" x14ac:dyDescent="0.25">
      <c r="A5156" t="s">
        <v>24</v>
      </c>
      <c r="B5156" s="2">
        <v>43301</v>
      </c>
      <c r="C5156" s="35">
        <f>YEAR(Sales[[#This Row],[ShipDate]])</f>
        <v>2018</v>
      </c>
      <c r="D5156" t="s">
        <v>19</v>
      </c>
      <c r="E5156" t="s">
        <v>31</v>
      </c>
      <c r="F5156" t="s">
        <v>99</v>
      </c>
      <c r="G5156" t="s">
        <v>46</v>
      </c>
      <c r="H5156" t="s">
        <v>197</v>
      </c>
      <c r="I5156" t="s">
        <v>199</v>
      </c>
      <c r="J5156" t="s">
        <v>13</v>
      </c>
      <c r="K5156" t="s">
        <v>291</v>
      </c>
      <c r="L5156" t="s">
        <v>17</v>
      </c>
      <c r="N5156" t="str">
        <f>IF(ISBLANK(Sales[[#This Row],[return]]),"No",Sales[[#This Row],[return]])</f>
        <v>No</v>
      </c>
      <c r="O5156" s="2">
        <v>43297</v>
      </c>
      <c r="P5156" s="8" t="str">
        <f>TEXT(DAY(Sales[[#This Row],[OrderDate]]),"ddd")</f>
        <v>Mon</v>
      </c>
      <c r="Q5156" s="8" t="str">
        <f>TEXT(MONTH(Sales[[#This Row],[ShipDate]])*29,"mmm")</f>
        <v>Jul</v>
      </c>
      <c r="R5156">
        <v>921</v>
      </c>
      <c r="S5156" t="s">
        <v>2876</v>
      </c>
      <c r="T5156" t="s">
        <v>15</v>
      </c>
      <c r="U5156">
        <v>29203</v>
      </c>
      <c r="V5156" s="1">
        <v>0</v>
      </c>
      <c r="W5156">
        <v>18</v>
      </c>
      <c r="X5156">
        <v>2</v>
      </c>
      <c r="Y5156">
        <v>76</v>
      </c>
      <c r="AD5156"/>
    </row>
    <row r="5157" spans="1:30" x14ac:dyDescent="0.25">
      <c r="A5157" t="s">
        <v>24</v>
      </c>
      <c r="B5157" s="2">
        <v>43302</v>
      </c>
      <c r="C5157" s="35">
        <f>YEAR(Sales[[#This Row],[ShipDate]])</f>
        <v>2018</v>
      </c>
      <c r="D5157" t="s">
        <v>113</v>
      </c>
      <c r="E5157" t="s">
        <v>69</v>
      </c>
      <c r="F5157" t="s">
        <v>99</v>
      </c>
      <c r="G5157" t="s">
        <v>46</v>
      </c>
      <c r="H5157" t="s">
        <v>79</v>
      </c>
      <c r="I5157" t="s">
        <v>32</v>
      </c>
      <c r="J5157" t="s">
        <v>13</v>
      </c>
      <c r="K5157" t="s">
        <v>2950</v>
      </c>
      <c r="L5157" t="s">
        <v>30</v>
      </c>
      <c r="N5157" t="str">
        <f>IF(ISBLANK(Sales[[#This Row],[return]]),"No",Sales[[#This Row],[return]])</f>
        <v>No</v>
      </c>
      <c r="O5157" s="2">
        <v>43300</v>
      </c>
      <c r="P5157" s="8" t="str">
        <f>TEXT(DAY(Sales[[#This Row],[OrderDate]]),"ddd")</f>
        <v>Thu</v>
      </c>
      <c r="Q5157" s="8" t="str">
        <f>TEXT(MONTH(Sales[[#This Row],[ShipDate]])*29,"mmm")</f>
        <v>Jul</v>
      </c>
      <c r="R5157">
        <v>1008</v>
      </c>
      <c r="S5157" t="s">
        <v>2559</v>
      </c>
      <c r="T5157" t="s">
        <v>28</v>
      </c>
      <c r="U5157">
        <v>94110</v>
      </c>
      <c r="V5157" s="1">
        <v>0</v>
      </c>
      <c r="W5157">
        <v>133</v>
      </c>
      <c r="X5157">
        <v>3</v>
      </c>
      <c r="Y5157">
        <v>390</v>
      </c>
      <c r="AD5157"/>
    </row>
    <row r="5158" spans="1:30" x14ac:dyDescent="0.25">
      <c r="A5158" t="s">
        <v>24</v>
      </c>
      <c r="B5158" s="2">
        <v>43302</v>
      </c>
      <c r="C5158" s="35">
        <f>YEAR(Sales[[#This Row],[ShipDate]])</f>
        <v>2018</v>
      </c>
      <c r="D5158" t="s">
        <v>113</v>
      </c>
      <c r="E5158" t="s">
        <v>69</v>
      </c>
      <c r="F5158" t="s">
        <v>48</v>
      </c>
      <c r="G5158" t="s">
        <v>46</v>
      </c>
      <c r="H5158" t="s">
        <v>79</v>
      </c>
      <c r="I5158" t="s">
        <v>32</v>
      </c>
      <c r="J5158" t="s">
        <v>13</v>
      </c>
      <c r="K5158" t="s">
        <v>2950</v>
      </c>
      <c r="L5158" t="s">
        <v>30</v>
      </c>
      <c r="N5158" t="str">
        <f>IF(ISBLANK(Sales[[#This Row],[return]]),"No",Sales[[#This Row],[return]])</f>
        <v>No</v>
      </c>
      <c r="O5158" s="2">
        <v>43300</v>
      </c>
      <c r="P5158" s="8" t="str">
        <f>TEXT(DAY(Sales[[#This Row],[OrderDate]]),"ddd")</f>
        <v>Thu</v>
      </c>
      <c r="Q5158" s="8" t="str">
        <f>TEXT(MONTH(Sales[[#This Row],[ShipDate]])*29,"mmm")</f>
        <v>Jul</v>
      </c>
      <c r="R5158">
        <v>784</v>
      </c>
      <c r="S5158" t="s">
        <v>2394</v>
      </c>
      <c r="T5158" t="s">
        <v>28</v>
      </c>
      <c r="U5158">
        <v>94110</v>
      </c>
      <c r="V5158" s="1">
        <v>0.2</v>
      </c>
      <c r="W5158">
        <v>4</v>
      </c>
      <c r="X5158">
        <v>2</v>
      </c>
      <c r="Y5158">
        <v>36</v>
      </c>
      <c r="AD5158"/>
    </row>
    <row r="5159" spans="1:30" x14ac:dyDescent="0.25">
      <c r="A5159" t="s">
        <v>40</v>
      </c>
      <c r="B5159" s="2">
        <v>43244</v>
      </c>
      <c r="C5159" s="35">
        <f>YEAR(Sales[[#This Row],[ShipDate]])</f>
        <v>2018</v>
      </c>
      <c r="D5159" t="s">
        <v>36</v>
      </c>
      <c r="E5159" t="s">
        <v>18</v>
      </c>
      <c r="F5159" t="s">
        <v>23</v>
      </c>
      <c r="G5159" t="s">
        <v>11</v>
      </c>
      <c r="H5159" t="s">
        <v>531</v>
      </c>
      <c r="I5159" t="s">
        <v>174</v>
      </c>
      <c r="J5159" t="s">
        <v>13</v>
      </c>
      <c r="K5159" t="s">
        <v>405</v>
      </c>
      <c r="L5159" t="s">
        <v>17</v>
      </c>
      <c r="N5159" t="str">
        <f>IF(ISBLANK(Sales[[#This Row],[return]]),"No",Sales[[#This Row],[return]])</f>
        <v>No</v>
      </c>
      <c r="O5159" s="2">
        <v>43239</v>
      </c>
      <c r="P5159" s="8" t="str">
        <f>TEXT(DAY(Sales[[#This Row],[OrderDate]]),"ddd")</f>
        <v>Thu</v>
      </c>
      <c r="Q5159" s="8" t="str">
        <f>TEXT(MONTH(Sales[[#This Row],[ShipDate]])*29,"mmm")</f>
        <v>May</v>
      </c>
      <c r="R5159">
        <v>825</v>
      </c>
      <c r="S5159" t="s">
        <v>1088</v>
      </c>
      <c r="T5159" t="s">
        <v>15</v>
      </c>
      <c r="U5159">
        <v>22204</v>
      </c>
      <c r="V5159" s="1">
        <v>0</v>
      </c>
      <c r="W5159">
        <v>180</v>
      </c>
      <c r="X5159">
        <v>2</v>
      </c>
      <c r="Y5159">
        <v>642</v>
      </c>
      <c r="AD5159"/>
    </row>
    <row r="5160" spans="1:30" x14ac:dyDescent="0.25">
      <c r="A5160" t="s">
        <v>40</v>
      </c>
      <c r="B5160" s="2">
        <v>43462</v>
      </c>
      <c r="C5160" s="35">
        <f>YEAR(Sales[[#This Row],[ShipDate]])</f>
        <v>2018</v>
      </c>
      <c r="D5160" t="s">
        <v>36</v>
      </c>
      <c r="E5160" t="s">
        <v>18</v>
      </c>
      <c r="F5160" t="s">
        <v>43</v>
      </c>
      <c r="G5160" t="s">
        <v>11</v>
      </c>
      <c r="H5160" t="s">
        <v>146</v>
      </c>
      <c r="I5160" t="s">
        <v>149</v>
      </c>
      <c r="J5160" t="s">
        <v>13</v>
      </c>
      <c r="K5160" t="s">
        <v>1209</v>
      </c>
      <c r="L5160" t="s">
        <v>92</v>
      </c>
      <c r="N5160" t="str">
        <f>IF(ISBLANK(Sales[[#This Row],[return]]),"No",Sales[[#This Row],[return]])</f>
        <v>No</v>
      </c>
      <c r="O5160" s="2">
        <v>43458</v>
      </c>
      <c r="P5160" s="8" t="str">
        <f>TEXT(DAY(Sales[[#This Row],[OrderDate]]),"ddd")</f>
        <v>Tue</v>
      </c>
      <c r="Q5160" s="8" t="str">
        <f>TEXT(MONTH(Sales[[#This Row],[ShipDate]])*29,"mmm")</f>
        <v>Dec</v>
      </c>
      <c r="R5160">
        <v>1040</v>
      </c>
      <c r="S5160" t="s">
        <v>1402</v>
      </c>
      <c r="T5160" t="s">
        <v>90</v>
      </c>
      <c r="U5160">
        <v>10035</v>
      </c>
      <c r="V5160" s="1">
        <v>0</v>
      </c>
      <c r="W5160">
        <v>208</v>
      </c>
      <c r="X5160">
        <v>9</v>
      </c>
      <c r="Y5160">
        <v>800</v>
      </c>
      <c r="AD5160"/>
    </row>
    <row r="5161" spans="1:30" x14ac:dyDescent="0.25">
      <c r="A5161" t="s">
        <v>10</v>
      </c>
      <c r="B5161" s="2">
        <v>43252</v>
      </c>
      <c r="C5161" s="35">
        <f>YEAR(Sales[[#This Row],[ShipDate]])</f>
        <v>2018</v>
      </c>
      <c r="D5161" t="s">
        <v>36</v>
      </c>
      <c r="E5161" t="s">
        <v>18</v>
      </c>
      <c r="F5161" t="s">
        <v>43</v>
      </c>
      <c r="G5161" t="s">
        <v>11</v>
      </c>
      <c r="H5161" t="s">
        <v>63</v>
      </c>
      <c r="I5161" t="s">
        <v>1506</v>
      </c>
      <c r="J5161" t="s">
        <v>13</v>
      </c>
      <c r="K5161" t="s">
        <v>1507</v>
      </c>
      <c r="L5161" t="s">
        <v>92</v>
      </c>
      <c r="N5161" t="str">
        <f>IF(ISBLANK(Sales[[#This Row],[return]]),"No",Sales[[#This Row],[return]])</f>
        <v>No</v>
      </c>
      <c r="O5161" s="2">
        <v>43246</v>
      </c>
      <c r="P5161" s="8" t="str">
        <f>TEXT(DAY(Sales[[#This Row],[OrderDate]]),"ddd")</f>
        <v>Thu</v>
      </c>
      <c r="Q5161" s="8" t="str">
        <f>TEXT(MONTH(Sales[[#This Row],[ShipDate]])*29,"mmm")</f>
        <v>Jun</v>
      </c>
      <c r="R5161">
        <v>32</v>
      </c>
      <c r="S5161" t="s">
        <v>218</v>
      </c>
      <c r="T5161" t="s">
        <v>90</v>
      </c>
      <c r="U5161">
        <v>20016</v>
      </c>
      <c r="V5161" s="1">
        <v>0</v>
      </c>
      <c r="W5161">
        <v>17</v>
      </c>
      <c r="X5161">
        <v>3</v>
      </c>
      <c r="Y5161">
        <v>41</v>
      </c>
      <c r="AD5161"/>
    </row>
    <row r="5162" spans="1:30" x14ac:dyDescent="0.25">
      <c r="A5162" t="s">
        <v>10</v>
      </c>
      <c r="B5162" s="2">
        <v>43252</v>
      </c>
      <c r="C5162" s="35">
        <f>YEAR(Sales[[#This Row],[ShipDate]])</f>
        <v>2018</v>
      </c>
      <c r="D5162" t="s">
        <v>36</v>
      </c>
      <c r="E5162" t="s">
        <v>18</v>
      </c>
      <c r="F5162" t="s">
        <v>50</v>
      </c>
      <c r="G5162" t="s">
        <v>25</v>
      </c>
      <c r="H5162" t="s">
        <v>63</v>
      </c>
      <c r="I5162" t="s">
        <v>1506</v>
      </c>
      <c r="J5162" t="s">
        <v>13</v>
      </c>
      <c r="K5162" t="s">
        <v>1507</v>
      </c>
      <c r="L5162" t="s">
        <v>92</v>
      </c>
      <c r="N5162" t="str">
        <f>IF(ISBLANK(Sales[[#This Row],[return]]),"No",Sales[[#This Row],[return]])</f>
        <v>No</v>
      </c>
      <c r="O5162" s="2">
        <v>43246</v>
      </c>
      <c r="P5162" s="8" t="str">
        <f>TEXT(DAY(Sales[[#This Row],[OrderDate]]),"ddd")</f>
        <v>Thu</v>
      </c>
      <c r="Q5162" s="8" t="str">
        <f>TEXT(MONTH(Sales[[#This Row],[ShipDate]])*29,"mmm")</f>
        <v>Jun</v>
      </c>
      <c r="R5162">
        <v>1652</v>
      </c>
      <c r="S5162" t="s">
        <v>955</v>
      </c>
      <c r="T5162" t="s">
        <v>90</v>
      </c>
      <c r="U5162">
        <v>20016</v>
      </c>
      <c r="V5162" s="1">
        <v>0</v>
      </c>
      <c r="W5162">
        <v>4</v>
      </c>
      <c r="X5162">
        <v>2</v>
      </c>
      <c r="Y5162">
        <v>10</v>
      </c>
      <c r="AD5162"/>
    </row>
    <row r="5163" spans="1:30" x14ac:dyDescent="0.25">
      <c r="A5163" t="s">
        <v>10</v>
      </c>
      <c r="B5163" s="2">
        <v>43252</v>
      </c>
      <c r="C5163" s="35">
        <f>YEAR(Sales[[#This Row],[ShipDate]])</f>
        <v>2018</v>
      </c>
      <c r="D5163" t="s">
        <v>36</v>
      </c>
      <c r="E5163" t="s">
        <v>18</v>
      </c>
      <c r="F5163" t="s">
        <v>59</v>
      </c>
      <c r="G5163" t="s">
        <v>25</v>
      </c>
      <c r="H5163" t="s">
        <v>63</v>
      </c>
      <c r="I5163" t="s">
        <v>1506</v>
      </c>
      <c r="J5163" t="s">
        <v>13</v>
      </c>
      <c r="K5163" t="s">
        <v>1507</v>
      </c>
      <c r="L5163" t="s">
        <v>92</v>
      </c>
      <c r="N5163" t="str">
        <f>IF(ISBLANK(Sales[[#This Row],[return]]),"No",Sales[[#This Row],[return]])</f>
        <v>No</v>
      </c>
      <c r="O5163" s="2">
        <v>43246</v>
      </c>
      <c r="P5163" s="8" t="str">
        <f>TEXT(DAY(Sales[[#This Row],[OrderDate]]),"ddd")</f>
        <v>Thu</v>
      </c>
      <c r="Q5163" s="8" t="str">
        <f>TEXT(MONTH(Sales[[#This Row],[ShipDate]])*29,"mmm")</f>
        <v>Jun</v>
      </c>
      <c r="R5163">
        <v>1531</v>
      </c>
      <c r="S5163" t="s">
        <v>3136</v>
      </c>
      <c r="T5163" t="s">
        <v>90</v>
      </c>
      <c r="U5163">
        <v>20016</v>
      </c>
      <c r="V5163" s="1">
        <v>0</v>
      </c>
      <c r="W5163">
        <v>6</v>
      </c>
      <c r="X5163">
        <v>2</v>
      </c>
      <c r="Y5163">
        <v>13</v>
      </c>
      <c r="AD5163"/>
    </row>
    <row r="5164" spans="1:30" x14ac:dyDescent="0.25">
      <c r="A5164" t="s">
        <v>10</v>
      </c>
      <c r="B5164" s="2">
        <v>43252</v>
      </c>
      <c r="C5164" s="35">
        <f>YEAR(Sales[[#This Row],[ShipDate]])</f>
        <v>2018</v>
      </c>
      <c r="D5164" t="s">
        <v>36</v>
      </c>
      <c r="E5164" t="s">
        <v>18</v>
      </c>
      <c r="F5164" t="s">
        <v>59</v>
      </c>
      <c r="G5164" t="s">
        <v>25</v>
      </c>
      <c r="H5164" t="s">
        <v>63</v>
      </c>
      <c r="I5164" t="s">
        <v>1506</v>
      </c>
      <c r="J5164" t="s">
        <v>13</v>
      </c>
      <c r="K5164" t="s">
        <v>1507</v>
      </c>
      <c r="L5164" t="s">
        <v>92</v>
      </c>
      <c r="N5164" t="str">
        <f>IF(ISBLANK(Sales[[#This Row],[return]]),"No",Sales[[#This Row],[return]])</f>
        <v>No</v>
      </c>
      <c r="O5164" s="2">
        <v>43246</v>
      </c>
      <c r="P5164" s="8" t="str">
        <f>TEXT(DAY(Sales[[#This Row],[OrderDate]]),"ddd")</f>
        <v>Thu</v>
      </c>
      <c r="Q5164" s="8" t="str">
        <f>TEXT(MONTH(Sales[[#This Row],[ShipDate]])*29,"mmm")</f>
        <v>Jun</v>
      </c>
      <c r="R5164">
        <v>1621</v>
      </c>
      <c r="S5164" t="s">
        <v>1826</v>
      </c>
      <c r="T5164" t="s">
        <v>90</v>
      </c>
      <c r="U5164">
        <v>20016</v>
      </c>
      <c r="V5164" s="1">
        <v>0</v>
      </c>
      <c r="W5164">
        <v>9</v>
      </c>
      <c r="X5164">
        <v>3</v>
      </c>
      <c r="Y5164">
        <v>19</v>
      </c>
      <c r="AD5164"/>
    </row>
    <row r="5165" spans="1:30" x14ac:dyDescent="0.25">
      <c r="A5165" t="s">
        <v>24</v>
      </c>
      <c r="B5165" s="2">
        <v>43411</v>
      </c>
      <c r="C5165" s="35">
        <f>YEAR(Sales[[#This Row],[ShipDate]])</f>
        <v>2018</v>
      </c>
      <c r="D5165" t="s">
        <v>113</v>
      </c>
      <c r="E5165" t="s">
        <v>18</v>
      </c>
      <c r="F5165" t="s">
        <v>43</v>
      </c>
      <c r="G5165" t="s">
        <v>11</v>
      </c>
      <c r="H5165" t="s">
        <v>1556</v>
      </c>
      <c r="I5165" t="s">
        <v>174</v>
      </c>
      <c r="J5165" t="s">
        <v>13</v>
      </c>
      <c r="K5165" t="s">
        <v>1590</v>
      </c>
      <c r="L5165" t="s">
        <v>17</v>
      </c>
      <c r="M5165" t="s">
        <v>82</v>
      </c>
      <c r="N5165" t="str">
        <f>IF(ISBLANK(Sales[[#This Row],[return]]),"No",Sales[[#This Row],[return]])</f>
        <v>Yes</v>
      </c>
      <c r="O5165" s="2">
        <v>43409</v>
      </c>
      <c r="P5165" s="8" t="str">
        <f>TEXT(DAY(Sales[[#This Row],[OrderDate]]),"ddd")</f>
        <v>Thu</v>
      </c>
      <c r="Q5165" s="8" t="str">
        <f>TEXT(MONTH(Sales[[#This Row],[ShipDate]])*29,"mmm")</f>
        <v>Nov</v>
      </c>
      <c r="R5165">
        <v>26</v>
      </c>
      <c r="S5165" t="s">
        <v>1304</v>
      </c>
      <c r="T5165" t="s">
        <v>15</v>
      </c>
      <c r="U5165">
        <v>23464</v>
      </c>
      <c r="V5165" s="1">
        <v>0</v>
      </c>
      <c r="W5165">
        <v>71</v>
      </c>
      <c r="X5165">
        <v>2</v>
      </c>
      <c r="Y5165">
        <v>274</v>
      </c>
      <c r="AD5165"/>
    </row>
    <row r="5166" spans="1:30" x14ac:dyDescent="0.25">
      <c r="A5166" t="s">
        <v>24</v>
      </c>
      <c r="B5166" s="2">
        <v>43411</v>
      </c>
      <c r="C5166" s="35">
        <f>YEAR(Sales[[#This Row],[ShipDate]])</f>
        <v>2018</v>
      </c>
      <c r="D5166" t="s">
        <v>113</v>
      </c>
      <c r="E5166" t="s">
        <v>18</v>
      </c>
      <c r="F5166" t="s">
        <v>43</v>
      </c>
      <c r="G5166" t="s">
        <v>11</v>
      </c>
      <c r="H5166" t="s">
        <v>1556</v>
      </c>
      <c r="I5166" t="s">
        <v>174</v>
      </c>
      <c r="J5166" t="s">
        <v>13</v>
      </c>
      <c r="K5166" t="s">
        <v>1590</v>
      </c>
      <c r="L5166" t="s">
        <v>17</v>
      </c>
      <c r="M5166" t="s">
        <v>82</v>
      </c>
      <c r="N5166" t="str">
        <f>IF(ISBLANK(Sales[[#This Row],[return]]),"No",Sales[[#This Row],[return]])</f>
        <v>Yes</v>
      </c>
      <c r="O5166" s="2">
        <v>43409</v>
      </c>
      <c r="P5166" s="8" t="str">
        <f>TEXT(DAY(Sales[[#This Row],[OrderDate]]),"ddd")</f>
        <v>Thu</v>
      </c>
      <c r="Q5166" s="8" t="str">
        <f>TEXT(MONTH(Sales[[#This Row],[ShipDate]])*29,"mmm")</f>
        <v>Nov</v>
      </c>
      <c r="R5166">
        <v>1538</v>
      </c>
      <c r="S5166" t="s">
        <v>3272</v>
      </c>
      <c r="T5166" t="s">
        <v>15</v>
      </c>
      <c r="U5166">
        <v>23464</v>
      </c>
      <c r="V5166" s="1">
        <v>0</v>
      </c>
      <c r="W5166">
        <v>76</v>
      </c>
      <c r="X5166">
        <v>5</v>
      </c>
      <c r="Y5166">
        <v>757</v>
      </c>
      <c r="AD5166"/>
    </row>
    <row r="5167" spans="1:30" x14ac:dyDescent="0.25">
      <c r="A5167" t="s">
        <v>24</v>
      </c>
      <c r="B5167" s="2">
        <v>43411</v>
      </c>
      <c r="C5167" s="35">
        <f>YEAR(Sales[[#This Row],[ShipDate]])</f>
        <v>2018</v>
      </c>
      <c r="D5167" t="s">
        <v>113</v>
      </c>
      <c r="E5167" t="s">
        <v>18</v>
      </c>
      <c r="F5167" t="s">
        <v>99</v>
      </c>
      <c r="G5167" t="s">
        <v>46</v>
      </c>
      <c r="H5167" t="s">
        <v>1556</v>
      </c>
      <c r="I5167" t="s">
        <v>174</v>
      </c>
      <c r="J5167" t="s">
        <v>13</v>
      </c>
      <c r="K5167" t="s">
        <v>1590</v>
      </c>
      <c r="L5167" t="s">
        <v>17</v>
      </c>
      <c r="M5167" t="s">
        <v>82</v>
      </c>
      <c r="N5167" t="str">
        <f>IF(ISBLANK(Sales[[#This Row],[return]]),"No",Sales[[#This Row],[return]])</f>
        <v>Yes</v>
      </c>
      <c r="O5167" s="2">
        <v>43409</v>
      </c>
      <c r="P5167" s="8" t="str">
        <f>TEXT(DAY(Sales[[#This Row],[OrderDate]]),"ddd")</f>
        <v>Thu</v>
      </c>
      <c r="Q5167" s="8" t="str">
        <f>TEXT(MONTH(Sales[[#This Row],[ShipDate]])*29,"mmm")</f>
        <v>Nov</v>
      </c>
      <c r="R5167">
        <v>1094</v>
      </c>
      <c r="S5167" t="s">
        <v>2442</v>
      </c>
      <c r="T5167" t="s">
        <v>15</v>
      </c>
      <c r="U5167">
        <v>23464</v>
      </c>
      <c r="V5167" s="1">
        <v>0</v>
      </c>
      <c r="W5167">
        <v>19</v>
      </c>
      <c r="X5167">
        <v>3</v>
      </c>
      <c r="Y5167">
        <v>90</v>
      </c>
      <c r="AD5167"/>
    </row>
    <row r="5168" spans="1:30" x14ac:dyDescent="0.25">
      <c r="A5168" t="s">
        <v>24</v>
      </c>
      <c r="B5168" s="2">
        <v>43439</v>
      </c>
      <c r="C5168" s="35">
        <f>YEAR(Sales[[#This Row],[ShipDate]])</f>
        <v>2018</v>
      </c>
      <c r="D5168" t="s">
        <v>19</v>
      </c>
      <c r="E5168" t="s">
        <v>18</v>
      </c>
      <c r="F5168" t="s">
        <v>23</v>
      </c>
      <c r="G5168" t="s">
        <v>11</v>
      </c>
      <c r="H5168" t="s">
        <v>368</v>
      </c>
      <c r="I5168" t="s">
        <v>371</v>
      </c>
      <c r="J5168" t="s">
        <v>13</v>
      </c>
      <c r="K5168" t="s">
        <v>353</v>
      </c>
      <c r="L5168" t="s">
        <v>92</v>
      </c>
      <c r="N5168" t="str">
        <f>IF(ISBLANK(Sales[[#This Row],[return]]),"No",Sales[[#This Row],[return]])</f>
        <v>No</v>
      </c>
      <c r="O5168" s="2">
        <v>43435</v>
      </c>
      <c r="P5168" s="8" t="str">
        <f>TEXT(DAY(Sales[[#This Row],[OrderDate]]),"ddd")</f>
        <v>Sun</v>
      </c>
      <c r="Q5168" s="8" t="str">
        <f>TEXT(MONTH(Sales[[#This Row],[ShipDate]])*29,"mmm")</f>
        <v>Dec</v>
      </c>
      <c r="R5168">
        <v>836</v>
      </c>
      <c r="S5168" t="s">
        <v>882</v>
      </c>
      <c r="T5168" t="s">
        <v>90</v>
      </c>
      <c r="U5168">
        <v>6824</v>
      </c>
      <c r="V5168" s="1">
        <v>0</v>
      </c>
      <c r="W5168">
        <v>150</v>
      </c>
      <c r="X5168">
        <v>4</v>
      </c>
      <c r="Y5168">
        <v>752</v>
      </c>
      <c r="AD5168"/>
    </row>
    <row r="5169" spans="1:30" x14ac:dyDescent="0.25">
      <c r="A5169" t="s">
        <v>24</v>
      </c>
      <c r="B5169" s="2">
        <v>43439</v>
      </c>
      <c r="C5169" s="35">
        <f>YEAR(Sales[[#This Row],[ShipDate]])</f>
        <v>2018</v>
      </c>
      <c r="D5169" t="s">
        <v>19</v>
      </c>
      <c r="E5169" t="s">
        <v>18</v>
      </c>
      <c r="F5169" t="s">
        <v>50</v>
      </c>
      <c r="G5169" t="s">
        <v>25</v>
      </c>
      <c r="H5169" t="s">
        <v>368</v>
      </c>
      <c r="I5169" t="s">
        <v>371</v>
      </c>
      <c r="J5169" t="s">
        <v>13</v>
      </c>
      <c r="K5169" t="s">
        <v>353</v>
      </c>
      <c r="L5169" t="s">
        <v>92</v>
      </c>
      <c r="N5169" t="str">
        <f>IF(ISBLANK(Sales[[#This Row],[return]]),"No",Sales[[#This Row],[return]])</f>
        <v>No</v>
      </c>
      <c r="O5169" s="2">
        <v>43435</v>
      </c>
      <c r="P5169" s="8" t="str">
        <f>TEXT(DAY(Sales[[#This Row],[OrderDate]]),"ddd")</f>
        <v>Sun</v>
      </c>
      <c r="Q5169" s="8" t="str">
        <f>TEXT(MONTH(Sales[[#This Row],[ShipDate]])*29,"mmm")</f>
        <v>Dec</v>
      </c>
      <c r="R5169">
        <v>1843</v>
      </c>
      <c r="S5169" t="s">
        <v>3237</v>
      </c>
      <c r="T5169" t="s">
        <v>90</v>
      </c>
      <c r="U5169">
        <v>6824</v>
      </c>
      <c r="V5169" s="1">
        <v>0</v>
      </c>
      <c r="W5169">
        <v>41</v>
      </c>
      <c r="X5169">
        <v>6</v>
      </c>
      <c r="Y5169">
        <v>88</v>
      </c>
      <c r="AD5169"/>
    </row>
    <row r="5170" spans="1:30" x14ac:dyDescent="0.25">
      <c r="A5170" t="s">
        <v>24</v>
      </c>
      <c r="B5170" s="2">
        <v>43425</v>
      </c>
      <c r="C5170" s="35">
        <f>YEAR(Sales[[#This Row],[ShipDate]])</f>
        <v>2018</v>
      </c>
      <c r="D5170" t="s">
        <v>113</v>
      </c>
      <c r="E5170" t="s">
        <v>18</v>
      </c>
      <c r="F5170" t="s">
        <v>45</v>
      </c>
      <c r="G5170" t="s">
        <v>25</v>
      </c>
      <c r="H5170" t="s">
        <v>706</v>
      </c>
      <c r="I5170" t="s">
        <v>58</v>
      </c>
      <c r="J5170" t="s">
        <v>13</v>
      </c>
      <c r="K5170" t="s">
        <v>1471</v>
      </c>
      <c r="L5170" t="s">
        <v>17</v>
      </c>
      <c r="N5170" t="str">
        <f>IF(ISBLANK(Sales[[#This Row],[return]]),"No",Sales[[#This Row],[return]])</f>
        <v>No</v>
      </c>
      <c r="O5170" s="2">
        <v>43423</v>
      </c>
      <c r="P5170" s="8" t="str">
        <f>TEXT(DAY(Sales[[#This Row],[OrderDate]]),"ddd")</f>
        <v>Thu</v>
      </c>
      <c r="Q5170" s="8" t="str">
        <f>TEXT(MONTH(Sales[[#This Row],[ShipDate]])*29,"mmm")</f>
        <v>Nov</v>
      </c>
      <c r="R5170">
        <v>512</v>
      </c>
      <c r="S5170" t="s">
        <v>1775</v>
      </c>
      <c r="T5170" t="s">
        <v>15</v>
      </c>
      <c r="U5170">
        <v>28540</v>
      </c>
      <c r="V5170" s="1">
        <v>0.2</v>
      </c>
      <c r="W5170">
        <v>6</v>
      </c>
      <c r="X5170">
        <v>2</v>
      </c>
      <c r="Y5170">
        <v>18</v>
      </c>
      <c r="AD5170"/>
    </row>
    <row r="5171" spans="1:30" x14ac:dyDescent="0.25">
      <c r="A5171" t="s">
        <v>24</v>
      </c>
      <c r="B5171" s="2">
        <v>43363</v>
      </c>
      <c r="C5171" s="35">
        <f>YEAR(Sales[[#This Row],[ShipDate]])</f>
        <v>2018</v>
      </c>
      <c r="D5171" t="s">
        <v>113</v>
      </c>
      <c r="E5171" t="s">
        <v>18</v>
      </c>
      <c r="F5171" t="s">
        <v>43</v>
      </c>
      <c r="G5171" t="s">
        <v>11</v>
      </c>
      <c r="H5171" t="s">
        <v>249</v>
      </c>
      <c r="I5171" t="s">
        <v>252</v>
      </c>
      <c r="J5171" t="s">
        <v>13</v>
      </c>
      <c r="K5171" t="s">
        <v>1037</v>
      </c>
      <c r="L5171" t="s">
        <v>92</v>
      </c>
      <c r="N5171" t="str">
        <f>IF(ISBLANK(Sales[[#This Row],[return]]),"No",Sales[[#This Row],[return]])</f>
        <v>No</v>
      </c>
      <c r="O5171" s="2">
        <v>43361</v>
      </c>
      <c r="P5171" s="8" t="str">
        <f>TEXT(DAY(Sales[[#This Row],[OrderDate]]),"ddd")</f>
        <v>Wed</v>
      </c>
      <c r="Q5171" s="8" t="str">
        <f>TEXT(MONTH(Sales[[#This Row],[ShipDate]])*29,"mmm")</f>
        <v>Sep</v>
      </c>
      <c r="R5171">
        <v>582</v>
      </c>
      <c r="S5171" t="s">
        <v>1168</v>
      </c>
      <c r="T5171" t="s">
        <v>90</v>
      </c>
      <c r="U5171">
        <v>43229</v>
      </c>
      <c r="V5171" s="1">
        <v>0.2</v>
      </c>
      <c r="W5171">
        <v>2</v>
      </c>
      <c r="X5171">
        <v>3</v>
      </c>
      <c r="Y5171">
        <v>5</v>
      </c>
      <c r="AD5171"/>
    </row>
    <row r="5172" spans="1:30" x14ac:dyDescent="0.25">
      <c r="A5172" t="s">
        <v>24</v>
      </c>
      <c r="B5172" s="2">
        <v>43363</v>
      </c>
      <c r="C5172" s="35">
        <f>YEAR(Sales[[#This Row],[ShipDate]])</f>
        <v>2018</v>
      </c>
      <c r="D5172" t="s">
        <v>113</v>
      </c>
      <c r="E5172" t="s">
        <v>18</v>
      </c>
      <c r="F5172" t="s">
        <v>23</v>
      </c>
      <c r="G5172" t="s">
        <v>11</v>
      </c>
      <c r="H5172" t="s">
        <v>249</v>
      </c>
      <c r="I5172" t="s">
        <v>252</v>
      </c>
      <c r="J5172" t="s">
        <v>13</v>
      </c>
      <c r="K5172" t="s">
        <v>1037</v>
      </c>
      <c r="L5172" t="s">
        <v>92</v>
      </c>
      <c r="N5172" t="str">
        <f>IF(ISBLANK(Sales[[#This Row],[return]]),"No",Sales[[#This Row],[return]])</f>
        <v>No</v>
      </c>
      <c r="O5172" s="2">
        <v>43361</v>
      </c>
      <c r="P5172" s="8" t="str">
        <f>TEXT(DAY(Sales[[#This Row],[OrderDate]]),"ddd")</f>
        <v>Wed</v>
      </c>
      <c r="Q5172" s="8" t="str">
        <f>TEXT(MONTH(Sales[[#This Row],[ShipDate]])*29,"mmm")</f>
        <v>Sep</v>
      </c>
      <c r="R5172">
        <v>1457</v>
      </c>
      <c r="S5172" t="s">
        <v>845</v>
      </c>
      <c r="T5172" t="s">
        <v>90</v>
      </c>
      <c r="U5172">
        <v>43229</v>
      </c>
      <c r="V5172" s="1">
        <v>0.3</v>
      </c>
      <c r="W5172">
        <v>-7</v>
      </c>
      <c r="X5172">
        <v>2</v>
      </c>
      <c r="Y5172">
        <v>99</v>
      </c>
      <c r="AD5172"/>
    </row>
    <row r="5173" spans="1:30" x14ac:dyDescent="0.25">
      <c r="A5173" t="s">
        <v>24</v>
      </c>
      <c r="B5173" s="2">
        <v>43363</v>
      </c>
      <c r="C5173" s="35">
        <f>YEAR(Sales[[#This Row],[ShipDate]])</f>
        <v>2018</v>
      </c>
      <c r="D5173" t="s">
        <v>113</v>
      </c>
      <c r="E5173" t="s">
        <v>18</v>
      </c>
      <c r="F5173" t="s">
        <v>45</v>
      </c>
      <c r="G5173" t="s">
        <v>25</v>
      </c>
      <c r="H5173" t="s">
        <v>249</v>
      </c>
      <c r="I5173" t="s">
        <v>252</v>
      </c>
      <c r="J5173" t="s">
        <v>13</v>
      </c>
      <c r="K5173" t="s">
        <v>1037</v>
      </c>
      <c r="L5173" t="s">
        <v>92</v>
      </c>
      <c r="N5173" t="str">
        <f>IF(ISBLANK(Sales[[#This Row],[return]]),"No",Sales[[#This Row],[return]])</f>
        <v>No</v>
      </c>
      <c r="O5173" s="2">
        <v>43361</v>
      </c>
      <c r="P5173" s="8" t="str">
        <f>TEXT(DAY(Sales[[#This Row],[OrderDate]]),"ddd")</f>
        <v>Wed</v>
      </c>
      <c r="Q5173" s="8" t="str">
        <f>TEXT(MONTH(Sales[[#This Row],[ShipDate]])*29,"mmm")</f>
        <v>Sep</v>
      </c>
      <c r="R5173">
        <v>590</v>
      </c>
      <c r="S5173" t="s">
        <v>1718</v>
      </c>
      <c r="T5173" t="s">
        <v>90</v>
      </c>
      <c r="U5173">
        <v>43229</v>
      </c>
      <c r="V5173" s="1">
        <v>0.2</v>
      </c>
      <c r="W5173">
        <v>0</v>
      </c>
      <c r="X5173">
        <v>1</v>
      </c>
      <c r="Y5173">
        <v>3</v>
      </c>
      <c r="AD5173"/>
    </row>
    <row r="5174" spans="1:30" x14ac:dyDescent="0.25">
      <c r="A5174" t="s">
        <v>40</v>
      </c>
      <c r="B5174" s="2">
        <v>43300</v>
      </c>
      <c r="C5174" s="35">
        <f>YEAR(Sales[[#This Row],[ShipDate]])</f>
        <v>2018</v>
      </c>
      <c r="D5174" t="s">
        <v>36</v>
      </c>
      <c r="E5174" t="s">
        <v>18</v>
      </c>
      <c r="F5174" t="s">
        <v>43</v>
      </c>
      <c r="G5174" t="s">
        <v>11</v>
      </c>
      <c r="H5174" t="s">
        <v>249</v>
      </c>
      <c r="I5174" t="s">
        <v>598</v>
      </c>
      <c r="J5174" t="s">
        <v>13</v>
      </c>
      <c r="K5174" t="s">
        <v>1543</v>
      </c>
      <c r="L5174" t="s">
        <v>17</v>
      </c>
      <c r="N5174" t="str">
        <f>IF(ISBLANK(Sales[[#This Row],[return]]),"No",Sales[[#This Row],[return]])</f>
        <v>No</v>
      </c>
      <c r="O5174" s="2">
        <v>43295</v>
      </c>
      <c r="P5174" s="8" t="str">
        <f>TEXT(DAY(Sales[[#This Row],[OrderDate]]),"ddd")</f>
        <v>Sat</v>
      </c>
      <c r="Q5174" s="8" t="str">
        <f>TEXT(MONTH(Sales[[#This Row],[ShipDate]])*29,"mmm")</f>
        <v>Jul</v>
      </c>
      <c r="R5174">
        <v>872</v>
      </c>
      <c r="S5174" t="s">
        <v>3132</v>
      </c>
      <c r="T5174" t="s">
        <v>15</v>
      </c>
      <c r="U5174">
        <v>31907</v>
      </c>
      <c r="V5174" s="1">
        <v>0</v>
      </c>
      <c r="W5174">
        <v>16</v>
      </c>
      <c r="X5174">
        <v>1</v>
      </c>
      <c r="Y5174">
        <v>52</v>
      </c>
      <c r="AD5174"/>
    </row>
    <row r="5175" spans="1:30" x14ac:dyDescent="0.25">
      <c r="A5175" t="s">
        <v>40</v>
      </c>
      <c r="B5175" s="2">
        <v>43300</v>
      </c>
      <c r="C5175" s="35">
        <f>YEAR(Sales[[#This Row],[ShipDate]])</f>
        <v>2018</v>
      </c>
      <c r="D5175" t="s">
        <v>36</v>
      </c>
      <c r="E5175" t="s">
        <v>18</v>
      </c>
      <c r="F5175" t="s">
        <v>50</v>
      </c>
      <c r="G5175" t="s">
        <v>25</v>
      </c>
      <c r="H5175" t="s">
        <v>249</v>
      </c>
      <c r="I5175" t="s">
        <v>598</v>
      </c>
      <c r="J5175" t="s">
        <v>13</v>
      </c>
      <c r="K5175" t="s">
        <v>1543</v>
      </c>
      <c r="L5175" t="s">
        <v>17</v>
      </c>
      <c r="N5175" t="str">
        <f>IF(ISBLANK(Sales[[#This Row],[return]]),"No",Sales[[#This Row],[return]])</f>
        <v>No</v>
      </c>
      <c r="O5175" s="2">
        <v>43295</v>
      </c>
      <c r="P5175" s="8" t="str">
        <f>TEXT(DAY(Sales[[#This Row],[OrderDate]]),"ddd")</f>
        <v>Sat</v>
      </c>
      <c r="Q5175" s="8" t="str">
        <f>TEXT(MONTH(Sales[[#This Row],[ShipDate]])*29,"mmm")</f>
        <v>Jul</v>
      </c>
      <c r="R5175">
        <v>411</v>
      </c>
      <c r="S5175" t="s">
        <v>2239</v>
      </c>
      <c r="T5175" t="s">
        <v>15</v>
      </c>
      <c r="U5175">
        <v>31907</v>
      </c>
      <c r="V5175" s="1">
        <v>0</v>
      </c>
      <c r="W5175">
        <v>17</v>
      </c>
      <c r="X5175">
        <v>5</v>
      </c>
      <c r="Y5175">
        <v>36</v>
      </c>
      <c r="AD5175"/>
    </row>
    <row r="5176" spans="1:30" x14ac:dyDescent="0.25">
      <c r="A5176" t="s">
        <v>10</v>
      </c>
      <c r="B5176" s="2">
        <v>43375</v>
      </c>
      <c r="C5176" s="35">
        <f>YEAR(Sales[[#This Row],[ShipDate]])</f>
        <v>2018</v>
      </c>
      <c r="D5176" t="s">
        <v>113</v>
      </c>
      <c r="E5176" t="s">
        <v>18</v>
      </c>
      <c r="F5176" t="s">
        <v>23</v>
      </c>
      <c r="G5176" t="s">
        <v>11</v>
      </c>
      <c r="H5176" t="s">
        <v>79</v>
      </c>
      <c r="I5176" t="s">
        <v>32</v>
      </c>
      <c r="J5176" t="s">
        <v>13</v>
      </c>
      <c r="K5176" t="s">
        <v>1239</v>
      </c>
      <c r="L5176" t="s">
        <v>30</v>
      </c>
      <c r="N5176" t="str">
        <f>IF(ISBLANK(Sales[[#This Row],[return]]),"No",Sales[[#This Row],[return]])</f>
        <v>No</v>
      </c>
      <c r="O5176" s="2">
        <v>43374</v>
      </c>
      <c r="P5176" s="8" t="str">
        <f>TEXT(DAY(Sales[[#This Row],[OrderDate]]),"ddd")</f>
        <v>Sun</v>
      </c>
      <c r="Q5176" s="8" t="str">
        <f>TEXT(MONTH(Sales[[#This Row],[ShipDate]])*29,"mmm")</f>
        <v>Oct</v>
      </c>
      <c r="R5176">
        <v>771</v>
      </c>
      <c r="S5176" t="s">
        <v>3092</v>
      </c>
      <c r="T5176" t="s">
        <v>28</v>
      </c>
      <c r="U5176">
        <v>94122</v>
      </c>
      <c r="V5176" s="1">
        <v>0.2</v>
      </c>
      <c r="W5176">
        <v>12</v>
      </c>
      <c r="X5176">
        <v>4</v>
      </c>
      <c r="Y5176">
        <v>195</v>
      </c>
      <c r="AD5176"/>
    </row>
    <row r="5177" spans="1:30" x14ac:dyDescent="0.25">
      <c r="A5177" t="s">
        <v>24</v>
      </c>
      <c r="B5177" s="2">
        <v>43385</v>
      </c>
      <c r="C5177" s="35">
        <f>YEAR(Sales[[#This Row],[ShipDate]])</f>
        <v>2018</v>
      </c>
      <c r="D5177" t="s">
        <v>113</v>
      </c>
      <c r="E5177" t="s">
        <v>31</v>
      </c>
      <c r="F5177" t="s">
        <v>23</v>
      </c>
      <c r="G5177" t="s">
        <v>11</v>
      </c>
      <c r="H5177" t="s">
        <v>395</v>
      </c>
      <c r="I5177" t="s">
        <v>233</v>
      </c>
      <c r="J5177" t="s">
        <v>13</v>
      </c>
      <c r="K5177" t="s">
        <v>2622</v>
      </c>
      <c r="L5177" t="s">
        <v>30</v>
      </c>
      <c r="N5177" t="str">
        <f>IF(ISBLANK(Sales[[#This Row],[return]]),"No",Sales[[#This Row],[return]])</f>
        <v>No</v>
      </c>
      <c r="O5177" s="2">
        <v>43383</v>
      </c>
      <c r="P5177" s="8" t="str">
        <f>TEXT(DAY(Sales[[#This Row],[OrderDate]]),"ddd")</f>
        <v>Tue</v>
      </c>
      <c r="Q5177" s="8" t="str">
        <f>TEXT(MONTH(Sales[[#This Row],[ShipDate]])*29,"mmm")</f>
        <v>Oct</v>
      </c>
      <c r="R5177">
        <v>764</v>
      </c>
      <c r="S5177" t="s">
        <v>3105</v>
      </c>
      <c r="T5177" t="s">
        <v>28</v>
      </c>
      <c r="U5177">
        <v>80219</v>
      </c>
      <c r="V5177" s="1">
        <v>0.2</v>
      </c>
      <c r="W5177">
        <v>14</v>
      </c>
      <c r="X5177">
        <v>1</v>
      </c>
      <c r="Y5177">
        <v>121</v>
      </c>
      <c r="AD5177"/>
    </row>
    <row r="5178" spans="1:30" x14ac:dyDescent="0.25">
      <c r="A5178" t="s">
        <v>24</v>
      </c>
      <c r="B5178" s="2">
        <v>43385</v>
      </c>
      <c r="C5178" s="35">
        <f>YEAR(Sales[[#This Row],[ShipDate]])</f>
        <v>2018</v>
      </c>
      <c r="D5178" t="s">
        <v>113</v>
      </c>
      <c r="E5178" t="s">
        <v>31</v>
      </c>
      <c r="F5178" t="s">
        <v>21</v>
      </c>
      <c r="G5178" t="s">
        <v>11</v>
      </c>
      <c r="H5178" t="s">
        <v>395</v>
      </c>
      <c r="I5178" t="s">
        <v>233</v>
      </c>
      <c r="J5178" t="s">
        <v>13</v>
      </c>
      <c r="K5178" t="s">
        <v>2622</v>
      </c>
      <c r="L5178" t="s">
        <v>30</v>
      </c>
      <c r="N5178" t="str">
        <f>IF(ISBLANK(Sales[[#This Row],[return]]),"No",Sales[[#This Row],[return]])</f>
        <v>No</v>
      </c>
      <c r="O5178" s="2">
        <v>43383</v>
      </c>
      <c r="P5178" s="8" t="str">
        <f>TEXT(DAY(Sales[[#This Row],[OrderDate]]),"ddd")</f>
        <v>Tue</v>
      </c>
      <c r="Q5178" s="8" t="str">
        <f>TEXT(MONTH(Sales[[#This Row],[ShipDate]])*29,"mmm")</f>
        <v>Oct</v>
      </c>
      <c r="R5178">
        <v>389</v>
      </c>
      <c r="S5178" t="s">
        <v>2628</v>
      </c>
      <c r="T5178" t="s">
        <v>28</v>
      </c>
      <c r="U5178">
        <v>80219</v>
      </c>
      <c r="V5178" s="1">
        <v>0.7</v>
      </c>
      <c r="W5178">
        <v>-191</v>
      </c>
      <c r="X5178">
        <v>3</v>
      </c>
      <c r="Y5178">
        <v>91</v>
      </c>
      <c r="AD5178"/>
    </row>
    <row r="5179" spans="1:30" x14ac:dyDescent="0.25">
      <c r="A5179" t="s">
        <v>24</v>
      </c>
      <c r="B5179" s="2">
        <v>43385</v>
      </c>
      <c r="C5179" s="35">
        <f>YEAR(Sales[[#This Row],[ShipDate]])</f>
        <v>2018</v>
      </c>
      <c r="D5179" t="s">
        <v>113</v>
      </c>
      <c r="E5179" t="s">
        <v>31</v>
      </c>
      <c r="F5179" t="s">
        <v>48</v>
      </c>
      <c r="G5179" t="s">
        <v>46</v>
      </c>
      <c r="H5179" t="s">
        <v>395</v>
      </c>
      <c r="I5179" t="s">
        <v>233</v>
      </c>
      <c r="J5179" t="s">
        <v>13</v>
      </c>
      <c r="K5179" t="s">
        <v>2622</v>
      </c>
      <c r="L5179" t="s">
        <v>30</v>
      </c>
      <c r="N5179" t="str">
        <f>IF(ISBLANK(Sales[[#This Row],[return]]),"No",Sales[[#This Row],[return]])</f>
        <v>No</v>
      </c>
      <c r="O5179" s="2">
        <v>43383</v>
      </c>
      <c r="P5179" s="8" t="str">
        <f>TEXT(DAY(Sales[[#This Row],[OrderDate]]),"ddd")</f>
        <v>Tue</v>
      </c>
      <c r="Q5179" s="8" t="str">
        <f>TEXT(MONTH(Sales[[#This Row],[ShipDate]])*29,"mmm")</f>
        <v>Oct</v>
      </c>
      <c r="R5179">
        <v>932</v>
      </c>
      <c r="S5179" t="s">
        <v>2403</v>
      </c>
      <c r="T5179" t="s">
        <v>28</v>
      </c>
      <c r="U5179">
        <v>80219</v>
      </c>
      <c r="V5179" s="1">
        <v>0.2</v>
      </c>
      <c r="W5179">
        <v>-3</v>
      </c>
      <c r="X5179">
        <v>1</v>
      </c>
      <c r="Y5179">
        <v>16</v>
      </c>
      <c r="AD5179"/>
    </row>
    <row r="5180" spans="1:30" x14ac:dyDescent="0.25">
      <c r="A5180" t="s">
        <v>24</v>
      </c>
      <c r="B5180" s="2">
        <v>43374</v>
      </c>
      <c r="C5180" s="35">
        <f>YEAR(Sales[[#This Row],[ShipDate]])</f>
        <v>2018</v>
      </c>
      <c r="D5180" t="s">
        <v>19</v>
      </c>
      <c r="E5180" t="s">
        <v>31</v>
      </c>
      <c r="F5180" t="s">
        <v>59</v>
      </c>
      <c r="G5180" t="s">
        <v>25</v>
      </c>
      <c r="H5180" t="s">
        <v>2789</v>
      </c>
      <c r="I5180" t="s">
        <v>248</v>
      </c>
      <c r="J5180" t="s">
        <v>13</v>
      </c>
      <c r="K5180" t="s">
        <v>2724</v>
      </c>
      <c r="L5180" t="s">
        <v>68</v>
      </c>
      <c r="N5180" t="str">
        <f>IF(ISBLANK(Sales[[#This Row],[return]]),"No",Sales[[#This Row],[return]])</f>
        <v>No</v>
      </c>
      <c r="O5180" s="2">
        <v>43369</v>
      </c>
      <c r="P5180" s="8" t="str">
        <f>TEXT(DAY(Sales[[#This Row],[OrderDate]]),"ddd")</f>
        <v>Thu</v>
      </c>
      <c r="Q5180" s="8" t="str">
        <f>TEXT(MONTH(Sales[[#This Row],[ShipDate]])*29,"mmm")</f>
        <v>Oct</v>
      </c>
      <c r="R5180">
        <v>787</v>
      </c>
      <c r="S5180" t="s">
        <v>2278</v>
      </c>
      <c r="T5180" t="s">
        <v>66</v>
      </c>
      <c r="U5180">
        <v>52240</v>
      </c>
      <c r="V5180" s="1">
        <v>0</v>
      </c>
      <c r="W5180">
        <v>4</v>
      </c>
      <c r="X5180">
        <v>1</v>
      </c>
      <c r="Y5180">
        <v>10</v>
      </c>
      <c r="AD5180"/>
    </row>
    <row r="5181" spans="1:30" x14ac:dyDescent="0.25">
      <c r="A5181" t="s">
        <v>40</v>
      </c>
      <c r="B5181" s="2">
        <v>43465</v>
      </c>
      <c r="C5181" s="35">
        <f>YEAR(Sales[[#This Row],[ShipDate]])</f>
        <v>2018</v>
      </c>
      <c r="D5181" t="s">
        <v>19</v>
      </c>
      <c r="E5181" t="s">
        <v>18</v>
      </c>
      <c r="F5181" t="s">
        <v>104</v>
      </c>
      <c r="G5181" t="s">
        <v>25</v>
      </c>
      <c r="H5181" t="s">
        <v>171</v>
      </c>
      <c r="I5181" t="s">
        <v>216</v>
      </c>
      <c r="J5181" t="s">
        <v>13</v>
      </c>
      <c r="K5181" t="s">
        <v>444</v>
      </c>
      <c r="L5181" t="s">
        <v>30</v>
      </c>
      <c r="N5181" t="str">
        <f>IF(ISBLANK(Sales[[#This Row],[return]]),"No",Sales[[#This Row],[return]])</f>
        <v>No</v>
      </c>
      <c r="O5181" s="2">
        <v>43463</v>
      </c>
      <c r="P5181" s="8" t="str">
        <f>TEXT(DAY(Sales[[#This Row],[OrderDate]]),"ddd")</f>
        <v>Sun</v>
      </c>
      <c r="Q5181" s="8" t="str">
        <f>TEXT(MONTH(Sales[[#This Row],[ShipDate]])*29,"mmm")</f>
        <v>Dec</v>
      </c>
      <c r="R5181">
        <v>1256</v>
      </c>
      <c r="S5181" t="s">
        <v>2073</v>
      </c>
      <c r="T5181" t="s">
        <v>28</v>
      </c>
      <c r="U5181">
        <v>97477</v>
      </c>
      <c r="V5181" s="1">
        <v>0.2</v>
      </c>
      <c r="W5181">
        <v>10</v>
      </c>
      <c r="X5181">
        <v>3</v>
      </c>
      <c r="Y5181">
        <v>28</v>
      </c>
      <c r="AD5181"/>
    </row>
    <row r="5182" spans="1:30" x14ac:dyDescent="0.25">
      <c r="A5182" t="s">
        <v>24</v>
      </c>
      <c r="B5182" s="2">
        <v>43260</v>
      </c>
      <c r="C5182" s="35">
        <f>YEAR(Sales[[#This Row],[ShipDate]])</f>
        <v>2018</v>
      </c>
      <c r="D5182" t="s">
        <v>19</v>
      </c>
      <c r="E5182" t="s">
        <v>18</v>
      </c>
      <c r="F5182" t="s">
        <v>59</v>
      </c>
      <c r="G5182" t="s">
        <v>25</v>
      </c>
      <c r="H5182" t="s">
        <v>164</v>
      </c>
      <c r="I5182" t="s">
        <v>120</v>
      </c>
      <c r="J5182" t="s">
        <v>13</v>
      </c>
      <c r="K5182" t="s">
        <v>444</v>
      </c>
      <c r="L5182" t="s">
        <v>68</v>
      </c>
      <c r="N5182" t="str">
        <f>IF(ISBLANK(Sales[[#This Row],[return]]),"No",Sales[[#This Row],[return]])</f>
        <v>No</v>
      </c>
      <c r="O5182" s="2">
        <v>43255</v>
      </c>
      <c r="P5182" s="8" t="str">
        <f>TEXT(DAY(Sales[[#This Row],[OrderDate]]),"ddd")</f>
        <v>Wed</v>
      </c>
      <c r="Q5182" s="8" t="str">
        <f>TEXT(MONTH(Sales[[#This Row],[ShipDate]])*29,"mmm")</f>
        <v>Jun</v>
      </c>
      <c r="R5182">
        <v>1754</v>
      </c>
      <c r="S5182" t="s">
        <v>445</v>
      </c>
      <c r="T5182" t="s">
        <v>66</v>
      </c>
      <c r="U5182">
        <v>60610</v>
      </c>
      <c r="V5182" s="1">
        <v>0.2</v>
      </c>
      <c r="W5182">
        <v>9</v>
      </c>
      <c r="X5182">
        <v>5</v>
      </c>
      <c r="Y5182">
        <v>26</v>
      </c>
      <c r="AD5182"/>
    </row>
    <row r="5183" spans="1:30" x14ac:dyDescent="0.25">
      <c r="A5183" t="s">
        <v>24</v>
      </c>
      <c r="B5183" s="2">
        <v>43260</v>
      </c>
      <c r="C5183" s="35">
        <f>YEAR(Sales[[#This Row],[ShipDate]])</f>
        <v>2018</v>
      </c>
      <c r="D5183" t="s">
        <v>19</v>
      </c>
      <c r="E5183" t="s">
        <v>18</v>
      </c>
      <c r="F5183" t="s">
        <v>43</v>
      </c>
      <c r="G5183" t="s">
        <v>11</v>
      </c>
      <c r="H5183" t="s">
        <v>164</v>
      </c>
      <c r="I5183" t="s">
        <v>120</v>
      </c>
      <c r="J5183" t="s">
        <v>13</v>
      </c>
      <c r="K5183" t="s">
        <v>444</v>
      </c>
      <c r="L5183" t="s">
        <v>68</v>
      </c>
      <c r="N5183" t="str">
        <f>IF(ISBLANK(Sales[[#This Row],[return]]),"No",Sales[[#This Row],[return]])</f>
        <v>No</v>
      </c>
      <c r="O5183" s="2">
        <v>43255</v>
      </c>
      <c r="P5183" s="8" t="str">
        <f>TEXT(DAY(Sales[[#This Row],[OrderDate]]),"ddd")</f>
        <v>Wed</v>
      </c>
      <c r="Q5183" s="8" t="str">
        <f>TEXT(MONTH(Sales[[#This Row],[ShipDate]])*29,"mmm")</f>
        <v>Jun</v>
      </c>
      <c r="R5183">
        <v>1043</v>
      </c>
      <c r="S5183" t="s">
        <v>446</v>
      </c>
      <c r="T5183" t="s">
        <v>66</v>
      </c>
      <c r="U5183">
        <v>60610</v>
      </c>
      <c r="V5183" s="1">
        <v>0.6</v>
      </c>
      <c r="W5183">
        <v>-357</v>
      </c>
      <c r="X5183">
        <v>5</v>
      </c>
      <c r="Y5183">
        <v>420</v>
      </c>
      <c r="AD5183"/>
    </row>
    <row r="5184" spans="1:30" x14ac:dyDescent="0.25">
      <c r="A5184" t="s">
        <v>24</v>
      </c>
      <c r="B5184" s="2">
        <v>43260</v>
      </c>
      <c r="C5184" s="35">
        <f>YEAR(Sales[[#This Row],[ShipDate]])</f>
        <v>2018</v>
      </c>
      <c r="D5184" t="s">
        <v>19</v>
      </c>
      <c r="E5184" t="s">
        <v>18</v>
      </c>
      <c r="F5184" t="s">
        <v>43</v>
      </c>
      <c r="G5184" t="s">
        <v>11</v>
      </c>
      <c r="H5184" t="s">
        <v>164</v>
      </c>
      <c r="I5184" t="s">
        <v>120</v>
      </c>
      <c r="J5184" t="s">
        <v>13</v>
      </c>
      <c r="K5184" t="s">
        <v>444</v>
      </c>
      <c r="L5184" t="s">
        <v>68</v>
      </c>
      <c r="N5184" t="str">
        <f>IF(ISBLANK(Sales[[#This Row],[return]]),"No",Sales[[#This Row],[return]])</f>
        <v>No</v>
      </c>
      <c r="O5184" s="2">
        <v>43255</v>
      </c>
      <c r="P5184" s="8" t="str">
        <f>TEXT(DAY(Sales[[#This Row],[OrderDate]]),"ddd")</f>
        <v>Wed</v>
      </c>
      <c r="Q5184" s="8" t="str">
        <f>TEXT(MONTH(Sales[[#This Row],[ShipDate]])*29,"mmm")</f>
        <v>Jun</v>
      </c>
      <c r="R5184">
        <v>1505</v>
      </c>
      <c r="S5184" t="s">
        <v>447</v>
      </c>
      <c r="T5184" t="s">
        <v>66</v>
      </c>
      <c r="U5184">
        <v>60610</v>
      </c>
      <c r="V5184" s="1">
        <v>0.6</v>
      </c>
      <c r="W5184">
        <v>-5</v>
      </c>
      <c r="X5184">
        <v>3</v>
      </c>
      <c r="Y5184">
        <v>12</v>
      </c>
      <c r="AD5184"/>
    </row>
    <row r="5185" spans="1:30" x14ac:dyDescent="0.25">
      <c r="A5185" t="s">
        <v>24</v>
      </c>
      <c r="B5185" s="2">
        <v>43260</v>
      </c>
      <c r="C5185" s="35">
        <f>YEAR(Sales[[#This Row],[ShipDate]])</f>
        <v>2018</v>
      </c>
      <c r="D5185" t="s">
        <v>19</v>
      </c>
      <c r="E5185" t="s">
        <v>18</v>
      </c>
      <c r="F5185" t="s">
        <v>48</v>
      </c>
      <c r="G5185" t="s">
        <v>46</v>
      </c>
      <c r="H5185" t="s">
        <v>164</v>
      </c>
      <c r="I5185" t="s">
        <v>120</v>
      </c>
      <c r="J5185" t="s">
        <v>13</v>
      </c>
      <c r="K5185" t="s">
        <v>444</v>
      </c>
      <c r="L5185" t="s">
        <v>68</v>
      </c>
      <c r="N5185" t="str">
        <f>IF(ISBLANK(Sales[[#This Row],[return]]),"No",Sales[[#This Row],[return]])</f>
        <v>No</v>
      </c>
      <c r="O5185" s="2">
        <v>43255</v>
      </c>
      <c r="P5185" s="8" t="str">
        <f>TEXT(DAY(Sales[[#This Row],[OrderDate]]),"ddd")</f>
        <v>Wed</v>
      </c>
      <c r="Q5185" s="8" t="str">
        <f>TEXT(MONTH(Sales[[#This Row],[ShipDate]])*29,"mmm")</f>
        <v>Jun</v>
      </c>
      <c r="R5185">
        <v>1321</v>
      </c>
      <c r="S5185" t="s">
        <v>448</v>
      </c>
      <c r="T5185" t="s">
        <v>66</v>
      </c>
      <c r="U5185">
        <v>60610</v>
      </c>
      <c r="V5185" s="1">
        <v>0.2</v>
      </c>
      <c r="W5185">
        <v>11</v>
      </c>
      <c r="X5185">
        <v>2</v>
      </c>
      <c r="Y5185">
        <v>32</v>
      </c>
      <c r="AD5185"/>
    </row>
    <row r="5186" spans="1:30" x14ac:dyDescent="0.25">
      <c r="A5186" t="s">
        <v>24</v>
      </c>
      <c r="B5186" s="2">
        <v>43260</v>
      </c>
      <c r="C5186" s="35">
        <f>YEAR(Sales[[#This Row],[ShipDate]])</f>
        <v>2018</v>
      </c>
      <c r="D5186" t="s">
        <v>19</v>
      </c>
      <c r="E5186" t="s">
        <v>18</v>
      </c>
      <c r="F5186" t="s">
        <v>38</v>
      </c>
      <c r="G5186" t="s">
        <v>11</v>
      </c>
      <c r="H5186" t="s">
        <v>164</v>
      </c>
      <c r="I5186" t="s">
        <v>120</v>
      </c>
      <c r="J5186" t="s">
        <v>13</v>
      </c>
      <c r="K5186" t="s">
        <v>444</v>
      </c>
      <c r="L5186" t="s">
        <v>68</v>
      </c>
      <c r="N5186" t="str">
        <f>IF(ISBLANK(Sales[[#This Row],[return]]),"No",Sales[[#This Row],[return]])</f>
        <v>No</v>
      </c>
      <c r="O5186" s="2">
        <v>43255</v>
      </c>
      <c r="P5186" s="8" t="str">
        <f>TEXT(DAY(Sales[[#This Row],[OrderDate]]),"ddd")</f>
        <v>Wed</v>
      </c>
      <c r="Q5186" s="8" t="str">
        <f>TEXT(MONTH(Sales[[#This Row],[ShipDate]])*29,"mmm")</f>
        <v>Jun</v>
      </c>
      <c r="R5186">
        <v>965</v>
      </c>
      <c r="S5186" t="s">
        <v>449</v>
      </c>
      <c r="T5186" t="s">
        <v>66</v>
      </c>
      <c r="U5186">
        <v>60610</v>
      </c>
      <c r="V5186" s="1">
        <v>0.5</v>
      </c>
      <c r="W5186">
        <v>-121</v>
      </c>
      <c r="X5186">
        <v>5</v>
      </c>
      <c r="Y5186">
        <v>177</v>
      </c>
      <c r="AD5186"/>
    </row>
    <row r="5187" spans="1:30" x14ac:dyDescent="0.25">
      <c r="A5187" t="s">
        <v>24</v>
      </c>
      <c r="B5187" s="2">
        <v>43260</v>
      </c>
      <c r="C5187" s="35">
        <f>YEAR(Sales[[#This Row],[ShipDate]])</f>
        <v>2018</v>
      </c>
      <c r="D5187" t="s">
        <v>19</v>
      </c>
      <c r="E5187" t="s">
        <v>18</v>
      </c>
      <c r="F5187" t="s">
        <v>43</v>
      </c>
      <c r="G5187" t="s">
        <v>11</v>
      </c>
      <c r="H5187" t="s">
        <v>164</v>
      </c>
      <c r="I5187" t="s">
        <v>120</v>
      </c>
      <c r="J5187" t="s">
        <v>13</v>
      </c>
      <c r="K5187" t="s">
        <v>444</v>
      </c>
      <c r="L5187" t="s">
        <v>68</v>
      </c>
      <c r="N5187" t="str">
        <f>IF(ISBLANK(Sales[[#This Row],[return]]),"No",Sales[[#This Row],[return]])</f>
        <v>No</v>
      </c>
      <c r="O5187" s="2">
        <v>43255</v>
      </c>
      <c r="P5187" s="8" t="str">
        <f>TEXT(DAY(Sales[[#This Row],[OrderDate]]),"ddd")</f>
        <v>Wed</v>
      </c>
      <c r="Q5187" s="8" t="str">
        <f>TEXT(MONTH(Sales[[#This Row],[ShipDate]])*29,"mmm")</f>
        <v>Jun</v>
      </c>
      <c r="R5187">
        <v>546</v>
      </c>
      <c r="S5187" t="s">
        <v>450</v>
      </c>
      <c r="T5187" t="s">
        <v>66</v>
      </c>
      <c r="U5187">
        <v>60610</v>
      </c>
      <c r="V5187" s="1">
        <v>0.6</v>
      </c>
      <c r="W5187">
        <v>-3</v>
      </c>
      <c r="X5187">
        <v>3</v>
      </c>
      <c r="Y5187">
        <v>4</v>
      </c>
      <c r="AD5187"/>
    </row>
    <row r="5188" spans="1:30" x14ac:dyDescent="0.25">
      <c r="A5188" t="s">
        <v>24</v>
      </c>
      <c r="B5188" s="2">
        <v>43260</v>
      </c>
      <c r="C5188" s="35">
        <f>YEAR(Sales[[#This Row],[ShipDate]])</f>
        <v>2018</v>
      </c>
      <c r="D5188" t="s">
        <v>19</v>
      </c>
      <c r="E5188" t="s">
        <v>18</v>
      </c>
      <c r="F5188" t="s">
        <v>45</v>
      </c>
      <c r="G5188" t="s">
        <v>25</v>
      </c>
      <c r="H5188" t="s">
        <v>164</v>
      </c>
      <c r="I5188" t="s">
        <v>120</v>
      </c>
      <c r="J5188" t="s">
        <v>13</v>
      </c>
      <c r="K5188" t="s">
        <v>444</v>
      </c>
      <c r="L5188" t="s">
        <v>68</v>
      </c>
      <c r="N5188" t="str">
        <f>IF(ISBLANK(Sales[[#This Row],[return]]),"No",Sales[[#This Row],[return]])</f>
        <v>No</v>
      </c>
      <c r="O5188" s="2">
        <v>43255</v>
      </c>
      <c r="P5188" s="8" t="str">
        <f>TEXT(DAY(Sales[[#This Row],[OrderDate]]),"ddd")</f>
        <v>Wed</v>
      </c>
      <c r="Q5188" s="8" t="str">
        <f>TEXT(MONTH(Sales[[#This Row],[ShipDate]])*29,"mmm")</f>
        <v>Jun</v>
      </c>
      <c r="R5188">
        <v>329</v>
      </c>
      <c r="S5188" t="s">
        <v>384</v>
      </c>
      <c r="T5188" t="s">
        <v>66</v>
      </c>
      <c r="U5188">
        <v>60610</v>
      </c>
      <c r="V5188" s="1">
        <v>0.2</v>
      </c>
      <c r="W5188">
        <v>1</v>
      </c>
      <c r="X5188">
        <v>2</v>
      </c>
      <c r="Y5188">
        <v>7</v>
      </c>
      <c r="AD5188"/>
    </row>
    <row r="5189" spans="1:30" x14ac:dyDescent="0.25">
      <c r="A5189" t="s">
        <v>40</v>
      </c>
      <c r="B5189" s="2">
        <v>43304</v>
      </c>
      <c r="C5189" s="35">
        <f>YEAR(Sales[[#This Row],[ShipDate]])</f>
        <v>2018</v>
      </c>
      <c r="D5189" t="s">
        <v>36</v>
      </c>
      <c r="E5189" t="s">
        <v>31</v>
      </c>
      <c r="F5189" t="s">
        <v>23</v>
      </c>
      <c r="G5189" t="s">
        <v>11</v>
      </c>
      <c r="H5189" t="s">
        <v>1995</v>
      </c>
      <c r="I5189" t="s">
        <v>20</v>
      </c>
      <c r="J5189" t="s">
        <v>13</v>
      </c>
      <c r="K5189" t="s">
        <v>2648</v>
      </c>
      <c r="L5189" t="s">
        <v>17</v>
      </c>
      <c r="N5189" t="str">
        <f>IF(ISBLANK(Sales[[#This Row],[return]]),"No",Sales[[#This Row],[return]])</f>
        <v>No</v>
      </c>
      <c r="O5189" s="2">
        <v>43299</v>
      </c>
      <c r="P5189" s="8" t="str">
        <f>TEXT(DAY(Sales[[#This Row],[OrderDate]]),"ddd")</f>
        <v>Wed</v>
      </c>
      <c r="Q5189" s="8" t="str">
        <f>TEXT(MONTH(Sales[[#This Row],[ShipDate]])*29,"mmm")</f>
        <v>Jul</v>
      </c>
      <c r="R5189">
        <v>845</v>
      </c>
      <c r="S5189" t="s">
        <v>1389</v>
      </c>
      <c r="T5189" t="s">
        <v>15</v>
      </c>
      <c r="U5189">
        <v>42104</v>
      </c>
      <c r="V5189" s="1">
        <v>0</v>
      </c>
      <c r="W5189">
        <v>39</v>
      </c>
      <c r="X5189">
        <v>1</v>
      </c>
      <c r="Y5189">
        <v>141</v>
      </c>
      <c r="AD5189"/>
    </row>
    <row r="5190" spans="1:30" x14ac:dyDescent="0.25">
      <c r="A5190" t="s">
        <v>24</v>
      </c>
      <c r="B5190" s="2">
        <v>43462</v>
      </c>
      <c r="C5190" s="35">
        <f>YEAR(Sales[[#This Row],[ShipDate]])</f>
        <v>2018</v>
      </c>
      <c r="D5190" t="s">
        <v>19</v>
      </c>
      <c r="E5190" t="s">
        <v>31</v>
      </c>
      <c r="F5190" t="s">
        <v>574</v>
      </c>
      <c r="G5190" t="s">
        <v>46</v>
      </c>
      <c r="H5190" t="s">
        <v>652</v>
      </c>
      <c r="I5190" t="s">
        <v>655</v>
      </c>
      <c r="J5190" t="s">
        <v>13</v>
      </c>
      <c r="K5190" t="s">
        <v>2581</v>
      </c>
      <c r="L5190" t="s">
        <v>92</v>
      </c>
      <c r="N5190" t="str">
        <f>IF(ISBLANK(Sales[[#This Row],[return]]),"No",Sales[[#This Row],[return]])</f>
        <v>No</v>
      </c>
      <c r="O5190" s="2">
        <v>43457</v>
      </c>
      <c r="P5190" s="8" t="str">
        <f>TEXT(DAY(Sales[[#This Row],[OrderDate]]),"ddd")</f>
        <v>Mon</v>
      </c>
      <c r="Q5190" s="8" t="str">
        <f>TEXT(MONTH(Sales[[#This Row],[ShipDate]])*29,"mmm")</f>
        <v>Dec</v>
      </c>
      <c r="R5190">
        <v>797</v>
      </c>
      <c r="S5190" t="s">
        <v>1072</v>
      </c>
      <c r="T5190" t="s">
        <v>90</v>
      </c>
      <c r="U5190">
        <v>2886</v>
      </c>
      <c r="V5190" s="1">
        <v>0</v>
      </c>
      <c r="W5190">
        <v>900</v>
      </c>
      <c r="X5190">
        <v>4</v>
      </c>
      <c r="Y5190">
        <v>2000</v>
      </c>
      <c r="AD5190"/>
    </row>
    <row r="5191" spans="1:30" x14ac:dyDescent="0.25">
      <c r="A5191" t="s">
        <v>10</v>
      </c>
      <c r="B5191" s="2">
        <v>43463</v>
      </c>
      <c r="C5191" s="35">
        <f>YEAR(Sales[[#This Row],[ShipDate]])</f>
        <v>2018</v>
      </c>
      <c r="D5191" t="s">
        <v>36</v>
      </c>
      <c r="E5191" t="s">
        <v>31</v>
      </c>
      <c r="F5191" t="s">
        <v>150</v>
      </c>
      <c r="G5191" t="s">
        <v>25</v>
      </c>
      <c r="H5191" t="s">
        <v>2103</v>
      </c>
      <c r="I5191" t="s">
        <v>133</v>
      </c>
      <c r="J5191" t="s">
        <v>13</v>
      </c>
      <c r="K5191" t="s">
        <v>2641</v>
      </c>
      <c r="L5191" t="s">
        <v>68</v>
      </c>
      <c r="N5191" t="str">
        <f>IF(ISBLANK(Sales[[#This Row],[return]]),"No",Sales[[#This Row],[return]])</f>
        <v>No</v>
      </c>
      <c r="O5191" s="2">
        <v>43457</v>
      </c>
      <c r="P5191" s="8" t="str">
        <f>TEXT(DAY(Sales[[#This Row],[OrderDate]]),"ddd")</f>
        <v>Mon</v>
      </c>
      <c r="Q5191" s="8" t="str">
        <f>TEXT(MONTH(Sales[[#This Row],[ShipDate]])*29,"mmm")</f>
        <v>Dec</v>
      </c>
      <c r="R5191">
        <v>42</v>
      </c>
      <c r="S5191" t="s">
        <v>1699</v>
      </c>
      <c r="T5191" t="s">
        <v>66</v>
      </c>
      <c r="U5191">
        <v>49505</v>
      </c>
      <c r="V5191" s="1">
        <v>0</v>
      </c>
      <c r="W5191">
        <v>12</v>
      </c>
      <c r="X5191">
        <v>7</v>
      </c>
      <c r="Y5191">
        <v>25</v>
      </c>
      <c r="AD5191"/>
    </row>
    <row r="5192" spans="1:30" x14ac:dyDescent="0.25">
      <c r="A5192" t="s">
        <v>40</v>
      </c>
      <c r="B5192" s="2">
        <v>43339</v>
      </c>
      <c r="C5192" s="35">
        <f>YEAR(Sales[[#This Row],[ShipDate]])</f>
        <v>2018</v>
      </c>
      <c r="D5192" t="s">
        <v>36</v>
      </c>
      <c r="E5192" t="s">
        <v>31</v>
      </c>
      <c r="F5192" t="s">
        <v>52</v>
      </c>
      <c r="G5192" t="s">
        <v>25</v>
      </c>
      <c r="H5192" t="s">
        <v>146</v>
      </c>
      <c r="I5192" t="s">
        <v>149</v>
      </c>
      <c r="J5192" t="s">
        <v>13</v>
      </c>
      <c r="K5192" t="s">
        <v>2582</v>
      </c>
      <c r="L5192" t="s">
        <v>92</v>
      </c>
      <c r="N5192" t="str">
        <f>IF(ISBLANK(Sales[[#This Row],[return]]),"No",Sales[[#This Row],[return]])</f>
        <v>No</v>
      </c>
      <c r="O5192" s="2">
        <v>43335</v>
      </c>
      <c r="P5192" s="8" t="str">
        <f>TEXT(DAY(Sales[[#This Row],[OrderDate]]),"ddd")</f>
        <v>Mon</v>
      </c>
      <c r="Q5192" s="8" t="str">
        <f>TEXT(MONTH(Sales[[#This Row],[ShipDate]])*29,"mmm")</f>
        <v>Aug</v>
      </c>
      <c r="R5192">
        <v>9</v>
      </c>
      <c r="S5192" t="s">
        <v>3139</v>
      </c>
      <c r="T5192" t="s">
        <v>90</v>
      </c>
      <c r="U5192">
        <v>10035</v>
      </c>
      <c r="V5192" s="1">
        <v>0</v>
      </c>
      <c r="W5192">
        <v>281</v>
      </c>
      <c r="X5192">
        <v>5</v>
      </c>
      <c r="Y5192">
        <v>1041</v>
      </c>
      <c r="AD5192"/>
    </row>
    <row r="5193" spans="1:30" x14ac:dyDescent="0.25">
      <c r="A5193" t="s">
        <v>40</v>
      </c>
      <c r="B5193" s="2">
        <v>43339</v>
      </c>
      <c r="C5193" s="35">
        <f>YEAR(Sales[[#This Row],[ShipDate]])</f>
        <v>2018</v>
      </c>
      <c r="D5193" t="s">
        <v>36</v>
      </c>
      <c r="E5193" t="s">
        <v>31</v>
      </c>
      <c r="F5193" t="s">
        <v>45</v>
      </c>
      <c r="G5193" t="s">
        <v>25</v>
      </c>
      <c r="H5193" t="s">
        <v>146</v>
      </c>
      <c r="I5193" t="s">
        <v>149</v>
      </c>
      <c r="J5193" t="s">
        <v>13</v>
      </c>
      <c r="K5193" t="s">
        <v>2582</v>
      </c>
      <c r="L5193" t="s">
        <v>92</v>
      </c>
      <c r="N5193" t="str">
        <f>IF(ISBLANK(Sales[[#This Row],[return]]),"No",Sales[[#This Row],[return]])</f>
        <v>No</v>
      </c>
      <c r="O5193" s="2">
        <v>43335</v>
      </c>
      <c r="P5193" s="8" t="str">
        <f>TEXT(DAY(Sales[[#This Row],[OrderDate]]),"ddd")</f>
        <v>Mon</v>
      </c>
      <c r="Q5193" s="8" t="str">
        <f>TEXT(MONTH(Sales[[#This Row],[ShipDate]])*29,"mmm")</f>
        <v>Aug</v>
      </c>
      <c r="R5193">
        <v>522</v>
      </c>
      <c r="S5193" t="s">
        <v>594</v>
      </c>
      <c r="T5193" t="s">
        <v>90</v>
      </c>
      <c r="U5193">
        <v>10035</v>
      </c>
      <c r="V5193" s="1">
        <v>0</v>
      </c>
      <c r="W5193">
        <v>9</v>
      </c>
      <c r="X5193">
        <v>5</v>
      </c>
      <c r="Y5193">
        <v>21</v>
      </c>
      <c r="AD5193"/>
    </row>
    <row r="5194" spans="1:30" x14ac:dyDescent="0.25">
      <c r="A5194" t="s">
        <v>40</v>
      </c>
      <c r="B5194" s="2">
        <v>43339</v>
      </c>
      <c r="C5194" s="35">
        <f>YEAR(Sales[[#This Row],[ShipDate]])</f>
        <v>2018</v>
      </c>
      <c r="D5194" t="s">
        <v>36</v>
      </c>
      <c r="E5194" t="s">
        <v>31</v>
      </c>
      <c r="F5194" t="s">
        <v>45</v>
      </c>
      <c r="G5194" t="s">
        <v>25</v>
      </c>
      <c r="H5194" t="s">
        <v>146</v>
      </c>
      <c r="I5194" t="s">
        <v>149</v>
      </c>
      <c r="J5194" t="s">
        <v>13</v>
      </c>
      <c r="K5194" t="s">
        <v>2582</v>
      </c>
      <c r="L5194" t="s">
        <v>92</v>
      </c>
      <c r="N5194" t="str">
        <f>IF(ISBLANK(Sales[[#This Row],[return]]),"No",Sales[[#This Row],[return]])</f>
        <v>No</v>
      </c>
      <c r="O5194" s="2">
        <v>43335</v>
      </c>
      <c r="P5194" s="8" t="str">
        <f>TEXT(DAY(Sales[[#This Row],[OrderDate]]),"ddd")</f>
        <v>Mon</v>
      </c>
      <c r="Q5194" s="8" t="str">
        <f>TEXT(MONTH(Sales[[#This Row],[ShipDate]])*29,"mmm")</f>
        <v>Aug</v>
      </c>
      <c r="R5194">
        <v>1147</v>
      </c>
      <c r="S5194" t="s">
        <v>990</v>
      </c>
      <c r="T5194" t="s">
        <v>90</v>
      </c>
      <c r="U5194">
        <v>10035</v>
      </c>
      <c r="V5194" s="1">
        <v>0</v>
      </c>
      <c r="W5194">
        <v>8</v>
      </c>
      <c r="X5194">
        <v>6</v>
      </c>
      <c r="Y5194">
        <v>29</v>
      </c>
      <c r="AD5194"/>
    </row>
    <row r="5195" spans="1:30" x14ac:dyDescent="0.25">
      <c r="A5195" t="s">
        <v>24</v>
      </c>
      <c r="B5195" s="2">
        <v>43135</v>
      </c>
      <c r="C5195" s="35">
        <f>YEAR(Sales[[#This Row],[ShipDate]])</f>
        <v>2018</v>
      </c>
      <c r="D5195" t="s">
        <v>19</v>
      </c>
      <c r="E5195" t="s">
        <v>31</v>
      </c>
      <c r="F5195" t="s">
        <v>104</v>
      </c>
      <c r="G5195" t="s">
        <v>25</v>
      </c>
      <c r="H5195" t="s">
        <v>2794</v>
      </c>
      <c r="I5195" t="s">
        <v>389</v>
      </c>
      <c r="J5195" t="s">
        <v>13</v>
      </c>
      <c r="K5195" t="s">
        <v>2795</v>
      </c>
      <c r="L5195" t="s">
        <v>92</v>
      </c>
      <c r="N5195" t="str">
        <f>IF(ISBLANK(Sales[[#This Row],[return]]),"No",Sales[[#This Row],[return]])</f>
        <v>No</v>
      </c>
      <c r="O5195" s="2">
        <v>43131</v>
      </c>
      <c r="P5195" s="8" t="str">
        <f>TEXT(DAY(Sales[[#This Row],[OrderDate]]),"ddd")</f>
        <v>Tue</v>
      </c>
      <c r="Q5195" s="8" t="str">
        <f>TEXT(MONTH(Sales[[#This Row],[ShipDate]])*29,"mmm")</f>
        <v>Feb</v>
      </c>
      <c r="R5195">
        <v>1501</v>
      </c>
      <c r="S5195" t="s">
        <v>332</v>
      </c>
      <c r="T5195" t="s">
        <v>90</v>
      </c>
      <c r="U5195">
        <v>8401</v>
      </c>
      <c r="V5195" s="1">
        <v>0</v>
      </c>
      <c r="W5195">
        <v>12</v>
      </c>
      <c r="X5195">
        <v>2</v>
      </c>
      <c r="Y5195">
        <v>23</v>
      </c>
      <c r="AD5195"/>
    </row>
    <row r="5196" spans="1:30" x14ac:dyDescent="0.25">
      <c r="A5196" t="s">
        <v>24</v>
      </c>
      <c r="B5196" s="2">
        <v>43348</v>
      </c>
      <c r="C5196" s="35">
        <f>YEAR(Sales[[#This Row],[ShipDate]])</f>
        <v>2018</v>
      </c>
      <c r="D5196" t="s">
        <v>113</v>
      </c>
      <c r="E5196" t="s">
        <v>69</v>
      </c>
      <c r="F5196" t="s">
        <v>50</v>
      </c>
      <c r="G5196" t="s">
        <v>25</v>
      </c>
      <c r="H5196" t="s">
        <v>88</v>
      </c>
      <c r="I5196" t="s">
        <v>93</v>
      </c>
      <c r="J5196" t="s">
        <v>13</v>
      </c>
      <c r="K5196" t="s">
        <v>3013</v>
      </c>
      <c r="L5196" t="s">
        <v>92</v>
      </c>
      <c r="N5196" t="str">
        <f>IF(ISBLANK(Sales[[#This Row],[return]]),"No",Sales[[#This Row],[return]])</f>
        <v>No</v>
      </c>
      <c r="O5196" s="2">
        <v>43346</v>
      </c>
      <c r="P5196" s="8" t="str">
        <f>TEXT(DAY(Sales[[#This Row],[OrderDate]]),"ddd")</f>
        <v>Tue</v>
      </c>
      <c r="Q5196" s="8" t="str">
        <f>TEXT(MONTH(Sales[[#This Row],[ShipDate]])*29,"mmm")</f>
        <v>Sep</v>
      </c>
      <c r="R5196">
        <v>689</v>
      </c>
      <c r="S5196" t="s">
        <v>1723</v>
      </c>
      <c r="T5196" t="s">
        <v>90</v>
      </c>
      <c r="U5196">
        <v>19143</v>
      </c>
      <c r="V5196" s="1">
        <v>0.7</v>
      </c>
      <c r="W5196">
        <v>-761</v>
      </c>
      <c r="X5196">
        <v>5</v>
      </c>
      <c r="Y5196">
        <v>1141</v>
      </c>
      <c r="AD5196"/>
    </row>
    <row r="5197" spans="1:30" x14ac:dyDescent="0.25">
      <c r="A5197" t="s">
        <v>24</v>
      </c>
      <c r="B5197" s="2">
        <v>43348</v>
      </c>
      <c r="C5197" s="35">
        <f>YEAR(Sales[[#This Row],[ShipDate]])</f>
        <v>2018</v>
      </c>
      <c r="D5197" t="s">
        <v>113</v>
      </c>
      <c r="E5197" t="s">
        <v>69</v>
      </c>
      <c r="F5197" t="s">
        <v>48</v>
      </c>
      <c r="G5197" t="s">
        <v>46</v>
      </c>
      <c r="H5197" t="s">
        <v>88</v>
      </c>
      <c r="I5197" t="s">
        <v>93</v>
      </c>
      <c r="J5197" t="s">
        <v>13</v>
      </c>
      <c r="K5197" t="s">
        <v>3013</v>
      </c>
      <c r="L5197" t="s">
        <v>92</v>
      </c>
      <c r="N5197" t="str">
        <f>IF(ISBLANK(Sales[[#This Row],[return]]),"No",Sales[[#This Row],[return]])</f>
        <v>No</v>
      </c>
      <c r="O5197" s="2">
        <v>43346</v>
      </c>
      <c r="P5197" s="8" t="str">
        <f>TEXT(DAY(Sales[[#This Row],[OrderDate]]),"ddd")</f>
        <v>Tue</v>
      </c>
      <c r="Q5197" s="8" t="str">
        <f>TEXT(MONTH(Sales[[#This Row],[ShipDate]])*29,"mmm")</f>
        <v>Sep</v>
      </c>
      <c r="R5197">
        <v>441</v>
      </c>
      <c r="S5197" t="s">
        <v>877</v>
      </c>
      <c r="T5197" t="s">
        <v>90</v>
      </c>
      <c r="U5197">
        <v>19143</v>
      </c>
      <c r="V5197" s="1">
        <v>0.4</v>
      </c>
      <c r="W5197">
        <v>-47</v>
      </c>
      <c r="X5197">
        <v>3</v>
      </c>
      <c r="Y5197">
        <v>281</v>
      </c>
      <c r="AD5197"/>
    </row>
    <row r="5198" spans="1:30" x14ac:dyDescent="0.25">
      <c r="A5198" t="s">
        <v>40</v>
      </c>
      <c r="B5198" s="2">
        <v>43226</v>
      </c>
      <c r="C5198" s="35">
        <f>YEAR(Sales[[#This Row],[ShipDate]])</f>
        <v>2018</v>
      </c>
      <c r="D5198" t="s">
        <v>36</v>
      </c>
      <c r="E5198" t="s">
        <v>31</v>
      </c>
      <c r="F5198" t="s">
        <v>43</v>
      </c>
      <c r="G5198" t="s">
        <v>11</v>
      </c>
      <c r="H5198" t="s">
        <v>146</v>
      </c>
      <c r="I5198" t="s">
        <v>149</v>
      </c>
      <c r="J5198" t="s">
        <v>13</v>
      </c>
      <c r="K5198" t="s">
        <v>2595</v>
      </c>
      <c r="L5198" t="s">
        <v>92</v>
      </c>
      <c r="N5198" t="str">
        <f>IF(ISBLANK(Sales[[#This Row],[return]]),"No",Sales[[#This Row],[return]])</f>
        <v>No</v>
      </c>
      <c r="O5198" s="2">
        <v>43222</v>
      </c>
      <c r="P5198" s="8" t="str">
        <f>TEXT(DAY(Sales[[#This Row],[OrderDate]]),"ddd")</f>
        <v>Mon</v>
      </c>
      <c r="Q5198" s="8" t="str">
        <f>TEXT(MONTH(Sales[[#This Row],[ShipDate]])*29,"mmm")</f>
        <v>May</v>
      </c>
      <c r="R5198">
        <v>547</v>
      </c>
      <c r="S5198" t="s">
        <v>957</v>
      </c>
      <c r="T5198" t="s">
        <v>90</v>
      </c>
      <c r="U5198">
        <v>10009</v>
      </c>
      <c r="V5198" s="1">
        <v>0</v>
      </c>
      <c r="W5198">
        <v>4</v>
      </c>
      <c r="X5198">
        <v>2</v>
      </c>
      <c r="Y5198">
        <v>13</v>
      </c>
      <c r="AD5198"/>
    </row>
    <row r="5199" spans="1:30" x14ac:dyDescent="0.25">
      <c r="A5199" t="s">
        <v>40</v>
      </c>
      <c r="B5199" s="2">
        <v>43226</v>
      </c>
      <c r="C5199" s="35">
        <f>YEAR(Sales[[#This Row],[ShipDate]])</f>
        <v>2018</v>
      </c>
      <c r="D5199" t="s">
        <v>36</v>
      </c>
      <c r="E5199" t="s">
        <v>31</v>
      </c>
      <c r="F5199" t="s">
        <v>43</v>
      </c>
      <c r="G5199" t="s">
        <v>11</v>
      </c>
      <c r="H5199" t="s">
        <v>146</v>
      </c>
      <c r="I5199" t="s">
        <v>149</v>
      </c>
      <c r="J5199" t="s">
        <v>13</v>
      </c>
      <c r="K5199" t="s">
        <v>2595</v>
      </c>
      <c r="L5199" t="s">
        <v>92</v>
      </c>
      <c r="N5199" t="str">
        <f>IF(ISBLANK(Sales[[#This Row],[return]]),"No",Sales[[#This Row],[return]])</f>
        <v>No</v>
      </c>
      <c r="O5199" s="2">
        <v>43222</v>
      </c>
      <c r="P5199" s="8" t="str">
        <f>TEXT(DAY(Sales[[#This Row],[OrderDate]]),"ddd")</f>
        <v>Mon</v>
      </c>
      <c r="Q5199" s="8" t="str">
        <f>TEXT(MONTH(Sales[[#This Row],[ShipDate]])*29,"mmm")</f>
        <v>May</v>
      </c>
      <c r="R5199">
        <v>871</v>
      </c>
      <c r="S5199" t="s">
        <v>3173</v>
      </c>
      <c r="T5199" t="s">
        <v>90</v>
      </c>
      <c r="U5199">
        <v>10009</v>
      </c>
      <c r="V5199" s="1">
        <v>0</v>
      </c>
      <c r="W5199">
        <v>84</v>
      </c>
      <c r="X5199">
        <v>5</v>
      </c>
      <c r="Y5199">
        <v>215</v>
      </c>
      <c r="AD5199"/>
    </row>
    <row r="5200" spans="1:30" x14ac:dyDescent="0.25">
      <c r="A5200" t="s">
        <v>40</v>
      </c>
      <c r="B5200" s="2">
        <v>43226</v>
      </c>
      <c r="C5200" s="35">
        <f>YEAR(Sales[[#This Row],[ShipDate]])</f>
        <v>2018</v>
      </c>
      <c r="D5200" t="s">
        <v>36</v>
      </c>
      <c r="E5200" t="s">
        <v>31</v>
      </c>
      <c r="F5200" t="s">
        <v>59</v>
      </c>
      <c r="G5200" t="s">
        <v>25</v>
      </c>
      <c r="H5200" t="s">
        <v>146</v>
      </c>
      <c r="I5200" t="s">
        <v>149</v>
      </c>
      <c r="J5200" t="s">
        <v>13</v>
      </c>
      <c r="K5200" t="s">
        <v>2595</v>
      </c>
      <c r="L5200" t="s">
        <v>92</v>
      </c>
      <c r="N5200" t="str">
        <f>IF(ISBLANK(Sales[[#This Row],[return]]),"No",Sales[[#This Row],[return]])</f>
        <v>No</v>
      </c>
      <c r="O5200" s="2">
        <v>43222</v>
      </c>
      <c r="P5200" s="8" t="str">
        <f>TEXT(DAY(Sales[[#This Row],[OrderDate]]),"ddd")</f>
        <v>Mon</v>
      </c>
      <c r="Q5200" s="8" t="str">
        <f>TEXT(MONTH(Sales[[#This Row],[ShipDate]])*29,"mmm")</f>
        <v>May</v>
      </c>
      <c r="R5200">
        <v>1481</v>
      </c>
      <c r="S5200" t="s">
        <v>2206</v>
      </c>
      <c r="T5200" t="s">
        <v>90</v>
      </c>
      <c r="U5200">
        <v>10009</v>
      </c>
      <c r="V5200" s="1">
        <v>0</v>
      </c>
      <c r="W5200">
        <v>6</v>
      </c>
      <c r="X5200">
        <v>2</v>
      </c>
      <c r="Y5200">
        <v>13</v>
      </c>
      <c r="AD5200"/>
    </row>
    <row r="5201" spans="1:30" x14ac:dyDescent="0.25">
      <c r="A5201" t="s">
        <v>40</v>
      </c>
      <c r="B5201" s="2">
        <v>43226</v>
      </c>
      <c r="C5201" s="35">
        <f>YEAR(Sales[[#This Row],[ShipDate]])</f>
        <v>2018</v>
      </c>
      <c r="D5201" t="s">
        <v>36</v>
      </c>
      <c r="E5201" t="s">
        <v>31</v>
      </c>
      <c r="F5201" t="s">
        <v>50</v>
      </c>
      <c r="G5201" t="s">
        <v>25</v>
      </c>
      <c r="H5201" t="s">
        <v>146</v>
      </c>
      <c r="I5201" t="s">
        <v>149</v>
      </c>
      <c r="J5201" t="s">
        <v>13</v>
      </c>
      <c r="K5201" t="s">
        <v>2595</v>
      </c>
      <c r="L5201" t="s">
        <v>92</v>
      </c>
      <c r="N5201" t="str">
        <f>IF(ISBLANK(Sales[[#This Row],[return]]),"No",Sales[[#This Row],[return]])</f>
        <v>No</v>
      </c>
      <c r="O5201" s="2">
        <v>43222</v>
      </c>
      <c r="P5201" s="8" t="str">
        <f>TEXT(DAY(Sales[[#This Row],[OrderDate]]),"ddd")</f>
        <v>Mon</v>
      </c>
      <c r="Q5201" s="8" t="str">
        <f>TEXT(MONTH(Sales[[#This Row],[ShipDate]])*29,"mmm")</f>
        <v>May</v>
      </c>
      <c r="R5201">
        <v>1609</v>
      </c>
      <c r="S5201" t="s">
        <v>792</v>
      </c>
      <c r="T5201" t="s">
        <v>90</v>
      </c>
      <c r="U5201">
        <v>10009</v>
      </c>
      <c r="V5201" s="1">
        <v>0.2</v>
      </c>
      <c r="W5201">
        <v>34</v>
      </c>
      <c r="X5201">
        <v>3</v>
      </c>
      <c r="Y5201">
        <v>90</v>
      </c>
      <c r="AD5201"/>
    </row>
    <row r="5202" spans="1:30" x14ac:dyDescent="0.25">
      <c r="A5202" t="s">
        <v>40</v>
      </c>
      <c r="B5202" s="2">
        <v>43108</v>
      </c>
      <c r="C5202" s="35">
        <f>YEAR(Sales[[#This Row],[ShipDate]])</f>
        <v>2018</v>
      </c>
      <c r="D5202" t="s">
        <v>36</v>
      </c>
      <c r="E5202" t="s">
        <v>31</v>
      </c>
      <c r="F5202" t="s">
        <v>45</v>
      </c>
      <c r="G5202" t="s">
        <v>25</v>
      </c>
      <c r="H5202" t="s">
        <v>88</v>
      </c>
      <c r="I5202" t="s">
        <v>93</v>
      </c>
      <c r="J5202" t="s">
        <v>13</v>
      </c>
      <c r="K5202" t="s">
        <v>535</v>
      </c>
      <c r="L5202" t="s">
        <v>92</v>
      </c>
      <c r="N5202" t="str">
        <f>IF(ISBLANK(Sales[[#This Row],[return]]),"No",Sales[[#This Row],[return]])</f>
        <v>No</v>
      </c>
      <c r="O5202" s="2">
        <v>43104</v>
      </c>
      <c r="P5202" s="8" t="str">
        <f>TEXT(DAY(Sales[[#This Row],[OrderDate]]),"ddd")</f>
        <v>Wed</v>
      </c>
      <c r="Q5202" s="8" t="str">
        <f>TEXT(MONTH(Sales[[#This Row],[ShipDate]])*29,"mmm")</f>
        <v>Jan</v>
      </c>
      <c r="R5202">
        <v>1126</v>
      </c>
      <c r="S5202" t="s">
        <v>906</v>
      </c>
      <c r="T5202" t="s">
        <v>90</v>
      </c>
      <c r="U5202">
        <v>19143</v>
      </c>
      <c r="V5202" s="1">
        <v>0.2</v>
      </c>
      <c r="W5202">
        <v>1</v>
      </c>
      <c r="X5202">
        <v>1</v>
      </c>
      <c r="Y5202">
        <v>5</v>
      </c>
      <c r="AD5202"/>
    </row>
    <row r="5203" spans="1:30" x14ac:dyDescent="0.25">
      <c r="A5203" t="s">
        <v>40</v>
      </c>
      <c r="B5203" s="2">
        <v>43108</v>
      </c>
      <c r="C5203" s="35">
        <f>YEAR(Sales[[#This Row],[ShipDate]])</f>
        <v>2018</v>
      </c>
      <c r="D5203" t="s">
        <v>36</v>
      </c>
      <c r="E5203" t="s">
        <v>31</v>
      </c>
      <c r="F5203" t="s">
        <v>50</v>
      </c>
      <c r="G5203" t="s">
        <v>25</v>
      </c>
      <c r="H5203" t="s">
        <v>88</v>
      </c>
      <c r="I5203" t="s">
        <v>93</v>
      </c>
      <c r="J5203" t="s">
        <v>13</v>
      </c>
      <c r="K5203" t="s">
        <v>535</v>
      </c>
      <c r="L5203" t="s">
        <v>92</v>
      </c>
      <c r="N5203" t="str">
        <f>IF(ISBLANK(Sales[[#This Row],[return]]),"No",Sales[[#This Row],[return]])</f>
        <v>No</v>
      </c>
      <c r="O5203" s="2">
        <v>43104</v>
      </c>
      <c r="P5203" s="8" t="str">
        <f>TEXT(DAY(Sales[[#This Row],[OrderDate]]),"ddd")</f>
        <v>Wed</v>
      </c>
      <c r="Q5203" s="8" t="str">
        <f>TEXT(MONTH(Sales[[#This Row],[ShipDate]])*29,"mmm")</f>
        <v>Jan</v>
      </c>
      <c r="R5203">
        <v>234</v>
      </c>
      <c r="S5203" t="s">
        <v>1793</v>
      </c>
      <c r="T5203" t="s">
        <v>90</v>
      </c>
      <c r="U5203">
        <v>19143</v>
      </c>
      <c r="V5203" s="1">
        <v>0.7</v>
      </c>
      <c r="W5203">
        <v>-80</v>
      </c>
      <c r="X5203">
        <v>6</v>
      </c>
      <c r="Y5203">
        <v>105</v>
      </c>
      <c r="AD5203"/>
    </row>
    <row r="5204" spans="1:30" x14ac:dyDescent="0.25">
      <c r="A5204" t="s">
        <v>40</v>
      </c>
      <c r="B5204" s="2">
        <v>43412</v>
      </c>
      <c r="C5204" s="35">
        <f>YEAR(Sales[[#This Row],[ShipDate]])</f>
        <v>2018</v>
      </c>
      <c r="D5204" t="s">
        <v>36</v>
      </c>
      <c r="E5204" t="s">
        <v>18</v>
      </c>
      <c r="F5204" t="s">
        <v>340</v>
      </c>
      <c r="G5204" t="s">
        <v>46</v>
      </c>
      <c r="H5204" t="s">
        <v>457</v>
      </c>
      <c r="I5204" t="s">
        <v>32</v>
      </c>
      <c r="J5204" t="s">
        <v>13</v>
      </c>
      <c r="K5204" t="s">
        <v>1470</v>
      </c>
      <c r="L5204" t="s">
        <v>30</v>
      </c>
      <c r="N5204" t="str">
        <f>IF(ISBLANK(Sales[[#This Row],[return]]),"No",Sales[[#This Row],[return]])</f>
        <v>No</v>
      </c>
      <c r="O5204" s="2">
        <v>43408</v>
      </c>
      <c r="P5204" s="8" t="str">
        <f>TEXT(DAY(Sales[[#This Row],[OrderDate]]),"ddd")</f>
        <v>Wed</v>
      </c>
      <c r="Q5204" s="8" t="str">
        <f>TEXT(MONTH(Sales[[#This Row],[ShipDate]])*29,"mmm")</f>
        <v>Nov</v>
      </c>
      <c r="R5204">
        <v>1222</v>
      </c>
      <c r="S5204" t="s">
        <v>2567</v>
      </c>
      <c r="T5204" t="s">
        <v>28</v>
      </c>
      <c r="U5204">
        <v>92037</v>
      </c>
      <c r="V5204" s="1">
        <v>0.2</v>
      </c>
      <c r="W5204">
        <v>77</v>
      </c>
      <c r="X5204">
        <v>2</v>
      </c>
      <c r="Y5204">
        <v>686</v>
      </c>
      <c r="AD5204"/>
    </row>
    <row r="5205" spans="1:30" x14ac:dyDescent="0.25">
      <c r="A5205" t="s">
        <v>24</v>
      </c>
      <c r="B5205" s="2">
        <v>43446</v>
      </c>
      <c r="C5205" s="35">
        <f>YEAR(Sales[[#This Row],[ShipDate]])</f>
        <v>2018</v>
      </c>
      <c r="D5205" t="s">
        <v>19</v>
      </c>
      <c r="E5205" t="s">
        <v>69</v>
      </c>
      <c r="F5205" t="s">
        <v>59</v>
      </c>
      <c r="G5205" t="s">
        <v>25</v>
      </c>
      <c r="H5205" t="s">
        <v>249</v>
      </c>
      <c r="I5205" t="s">
        <v>252</v>
      </c>
      <c r="J5205" t="s">
        <v>13</v>
      </c>
      <c r="K5205" t="s">
        <v>2978</v>
      </c>
      <c r="L5205" t="s">
        <v>92</v>
      </c>
      <c r="N5205" t="str">
        <f>IF(ISBLANK(Sales[[#This Row],[return]]),"No",Sales[[#This Row],[return]])</f>
        <v>No</v>
      </c>
      <c r="O5205" s="2">
        <v>43442</v>
      </c>
      <c r="P5205" s="8" t="str">
        <f>TEXT(DAY(Sales[[#This Row],[OrderDate]]),"ddd")</f>
        <v>Sun</v>
      </c>
      <c r="Q5205" s="8" t="str">
        <f>TEXT(MONTH(Sales[[#This Row],[ShipDate]])*29,"mmm")</f>
        <v>Dec</v>
      </c>
      <c r="R5205">
        <v>129</v>
      </c>
      <c r="S5205" t="s">
        <v>3149</v>
      </c>
      <c r="T5205" t="s">
        <v>90</v>
      </c>
      <c r="U5205">
        <v>43229</v>
      </c>
      <c r="V5205" s="1">
        <v>0.2</v>
      </c>
      <c r="W5205">
        <v>3</v>
      </c>
      <c r="X5205">
        <v>3</v>
      </c>
      <c r="Y5205">
        <v>11</v>
      </c>
      <c r="AD5205"/>
    </row>
    <row r="5206" spans="1:30" x14ac:dyDescent="0.25">
      <c r="A5206" t="s">
        <v>40</v>
      </c>
      <c r="B5206" s="2">
        <v>43167</v>
      </c>
      <c r="C5206" s="35">
        <f>YEAR(Sales[[#This Row],[ShipDate]])</f>
        <v>2018</v>
      </c>
      <c r="D5206" t="s">
        <v>36</v>
      </c>
      <c r="E5206" t="s">
        <v>31</v>
      </c>
      <c r="F5206" t="s">
        <v>99</v>
      </c>
      <c r="G5206" t="s">
        <v>46</v>
      </c>
      <c r="H5206" t="s">
        <v>134</v>
      </c>
      <c r="I5206" t="s">
        <v>1139</v>
      </c>
      <c r="J5206" t="s">
        <v>13</v>
      </c>
      <c r="K5206" t="s">
        <v>2636</v>
      </c>
      <c r="L5206" t="s">
        <v>92</v>
      </c>
      <c r="N5206" t="str">
        <f>IF(ISBLANK(Sales[[#This Row],[return]]),"No",Sales[[#This Row],[return]])</f>
        <v>No</v>
      </c>
      <c r="O5206" s="2">
        <v>43163</v>
      </c>
      <c r="P5206" s="8" t="str">
        <f>TEXT(DAY(Sales[[#This Row],[OrderDate]]),"ddd")</f>
        <v>Wed</v>
      </c>
      <c r="Q5206" s="8" t="str">
        <f>TEXT(MONTH(Sales[[#This Row],[ShipDate]])*29,"mmm")</f>
        <v>Mar</v>
      </c>
      <c r="R5206">
        <v>1012</v>
      </c>
      <c r="S5206" t="s">
        <v>767</v>
      </c>
      <c r="T5206" t="s">
        <v>90</v>
      </c>
      <c r="U5206">
        <v>3820</v>
      </c>
      <c r="V5206" s="1">
        <v>0</v>
      </c>
      <c r="W5206">
        <v>58</v>
      </c>
      <c r="X5206">
        <v>2</v>
      </c>
      <c r="Y5206">
        <v>160</v>
      </c>
      <c r="AD5206"/>
    </row>
    <row r="5207" spans="1:30" x14ac:dyDescent="0.25">
      <c r="A5207" t="s">
        <v>10</v>
      </c>
      <c r="B5207" s="2">
        <v>43238</v>
      </c>
      <c r="C5207" s="35">
        <f>YEAR(Sales[[#This Row],[ShipDate]])</f>
        <v>2018</v>
      </c>
      <c r="D5207" t="s">
        <v>113</v>
      </c>
      <c r="E5207" t="s">
        <v>18</v>
      </c>
      <c r="F5207" t="s">
        <v>43</v>
      </c>
      <c r="G5207" t="s">
        <v>11</v>
      </c>
      <c r="H5207" t="s">
        <v>1144</v>
      </c>
      <c r="I5207" t="s">
        <v>371</v>
      </c>
      <c r="J5207" t="s">
        <v>13</v>
      </c>
      <c r="K5207" t="s">
        <v>615</v>
      </c>
      <c r="L5207" t="s">
        <v>92</v>
      </c>
      <c r="N5207" t="str">
        <f>IF(ISBLANK(Sales[[#This Row],[return]]),"No",Sales[[#This Row],[return]])</f>
        <v>No</v>
      </c>
      <c r="O5207" s="2">
        <v>43237</v>
      </c>
      <c r="P5207" s="8" t="str">
        <f>TEXT(DAY(Sales[[#This Row],[OrderDate]]),"ddd")</f>
        <v>Tue</v>
      </c>
      <c r="Q5207" s="8" t="str">
        <f>TEXT(MONTH(Sales[[#This Row],[ShipDate]])*29,"mmm")</f>
        <v>May</v>
      </c>
      <c r="R5207">
        <v>554</v>
      </c>
      <c r="S5207" t="s">
        <v>1145</v>
      </c>
      <c r="T5207" t="s">
        <v>90</v>
      </c>
      <c r="U5207">
        <v>6708</v>
      </c>
      <c r="V5207" s="1">
        <v>0</v>
      </c>
      <c r="W5207">
        <v>17</v>
      </c>
      <c r="X5207">
        <v>4</v>
      </c>
      <c r="Y5207">
        <v>173</v>
      </c>
      <c r="AD5207"/>
    </row>
    <row r="5208" spans="1:30" x14ac:dyDescent="0.25">
      <c r="A5208" t="s">
        <v>10</v>
      </c>
      <c r="B5208" s="2">
        <v>43238</v>
      </c>
      <c r="C5208" s="35">
        <f>YEAR(Sales[[#This Row],[ShipDate]])</f>
        <v>2018</v>
      </c>
      <c r="D5208" t="s">
        <v>113</v>
      </c>
      <c r="E5208" t="s">
        <v>18</v>
      </c>
      <c r="F5208" t="s">
        <v>33</v>
      </c>
      <c r="G5208" t="s">
        <v>25</v>
      </c>
      <c r="H5208" t="s">
        <v>1144</v>
      </c>
      <c r="I5208" t="s">
        <v>371</v>
      </c>
      <c r="J5208" t="s">
        <v>13</v>
      </c>
      <c r="K5208" t="s">
        <v>615</v>
      </c>
      <c r="L5208" t="s">
        <v>92</v>
      </c>
      <c r="N5208" t="str">
        <f>IF(ISBLANK(Sales[[#This Row],[return]]),"No",Sales[[#This Row],[return]])</f>
        <v>No</v>
      </c>
      <c r="O5208" s="2">
        <v>43237</v>
      </c>
      <c r="P5208" s="8" t="str">
        <f>TEXT(DAY(Sales[[#This Row],[OrderDate]]),"ddd")</f>
        <v>Tue</v>
      </c>
      <c r="Q5208" s="8" t="str">
        <f>TEXT(MONTH(Sales[[#This Row],[ShipDate]])*29,"mmm")</f>
        <v>May</v>
      </c>
      <c r="R5208">
        <v>230</v>
      </c>
      <c r="S5208" t="s">
        <v>323</v>
      </c>
      <c r="T5208" t="s">
        <v>90</v>
      </c>
      <c r="U5208">
        <v>6708</v>
      </c>
      <c r="V5208" s="1">
        <v>0</v>
      </c>
      <c r="W5208">
        <v>7</v>
      </c>
      <c r="X5208">
        <v>2</v>
      </c>
      <c r="Y5208">
        <v>15</v>
      </c>
      <c r="AD5208"/>
    </row>
    <row r="5209" spans="1:30" x14ac:dyDescent="0.25">
      <c r="A5209" t="s">
        <v>10</v>
      </c>
      <c r="B5209" s="2">
        <v>43238</v>
      </c>
      <c r="C5209" s="35">
        <f>YEAR(Sales[[#This Row],[ShipDate]])</f>
        <v>2018</v>
      </c>
      <c r="D5209" t="s">
        <v>113</v>
      </c>
      <c r="E5209" t="s">
        <v>18</v>
      </c>
      <c r="F5209" t="s">
        <v>290</v>
      </c>
      <c r="G5209" t="s">
        <v>25</v>
      </c>
      <c r="H5209" t="s">
        <v>1144</v>
      </c>
      <c r="I5209" t="s">
        <v>371</v>
      </c>
      <c r="J5209" t="s">
        <v>13</v>
      </c>
      <c r="K5209" t="s">
        <v>615</v>
      </c>
      <c r="L5209" t="s">
        <v>92</v>
      </c>
      <c r="N5209" t="str">
        <f>IF(ISBLANK(Sales[[#This Row],[return]]),"No",Sales[[#This Row],[return]])</f>
        <v>No</v>
      </c>
      <c r="O5209" s="2">
        <v>43237</v>
      </c>
      <c r="P5209" s="8" t="str">
        <f>TEXT(DAY(Sales[[#This Row],[OrderDate]]),"ddd")</f>
        <v>Tue</v>
      </c>
      <c r="Q5209" s="8" t="str">
        <f>TEXT(MONTH(Sales[[#This Row],[ShipDate]])*29,"mmm")</f>
        <v>May</v>
      </c>
      <c r="R5209">
        <v>77</v>
      </c>
      <c r="S5209" t="s">
        <v>1715</v>
      </c>
      <c r="T5209" t="s">
        <v>90</v>
      </c>
      <c r="U5209">
        <v>6708</v>
      </c>
      <c r="V5209" s="1">
        <v>0</v>
      </c>
      <c r="W5209">
        <v>19</v>
      </c>
      <c r="X5209">
        <v>7</v>
      </c>
      <c r="Y5209">
        <v>65</v>
      </c>
      <c r="AD5209"/>
    </row>
    <row r="5210" spans="1:30" x14ac:dyDescent="0.25">
      <c r="A5210" t="s">
        <v>40</v>
      </c>
      <c r="B5210" s="2">
        <v>43255</v>
      </c>
      <c r="C5210" s="35">
        <f>YEAR(Sales[[#This Row],[ShipDate]])</f>
        <v>2018</v>
      </c>
      <c r="D5210" t="s">
        <v>36</v>
      </c>
      <c r="E5210" t="s">
        <v>18</v>
      </c>
      <c r="F5210" t="s">
        <v>52</v>
      </c>
      <c r="G5210" t="s">
        <v>25</v>
      </c>
      <c r="H5210" t="s">
        <v>383</v>
      </c>
      <c r="I5210" t="s">
        <v>252</v>
      </c>
      <c r="J5210" t="s">
        <v>13</v>
      </c>
      <c r="K5210" t="s">
        <v>1141</v>
      </c>
      <c r="L5210" t="s">
        <v>92</v>
      </c>
      <c r="N5210" t="str">
        <f>IF(ISBLANK(Sales[[#This Row],[return]]),"No",Sales[[#This Row],[return]])</f>
        <v>No</v>
      </c>
      <c r="O5210" s="2">
        <v>43250</v>
      </c>
      <c r="P5210" s="8" t="str">
        <f>TEXT(DAY(Sales[[#This Row],[OrderDate]]),"ddd")</f>
        <v>Mon</v>
      </c>
      <c r="Q5210" s="8" t="str">
        <f>TEXT(MONTH(Sales[[#This Row],[ShipDate]])*29,"mmm")</f>
        <v>Jun</v>
      </c>
      <c r="R5210">
        <v>615</v>
      </c>
      <c r="S5210" t="s">
        <v>1680</v>
      </c>
      <c r="T5210" t="s">
        <v>90</v>
      </c>
      <c r="U5210">
        <v>45011</v>
      </c>
      <c r="V5210" s="1">
        <v>0.2</v>
      </c>
      <c r="W5210">
        <v>9</v>
      </c>
      <c r="X5210">
        <v>5</v>
      </c>
      <c r="Y5210">
        <v>124</v>
      </c>
      <c r="AD5210"/>
    </row>
    <row r="5211" spans="1:30" x14ac:dyDescent="0.25">
      <c r="A5211" t="s">
        <v>40</v>
      </c>
      <c r="B5211" s="2">
        <v>43345</v>
      </c>
      <c r="C5211" s="35">
        <f>YEAR(Sales[[#This Row],[ShipDate]])</f>
        <v>2018</v>
      </c>
      <c r="D5211" t="s">
        <v>36</v>
      </c>
      <c r="E5211" t="s">
        <v>69</v>
      </c>
      <c r="F5211" t="s">
        <v>59</v>
      </c>
      <c r="G5211" t="s">
        <v>25</v>
      </c>
      <c r="H5211" t="s">
        <v>164</v>
      </c>
      <c r="I5211" t="s">
        <v>120</v>
      </c>
      <c r="J5211" t="s">
        <v>13</v>
      </c>
      <c r="K5211" t="s">
        <v>224</v>
      </c>
      <c r="L5211" t="s">
        <v>68</v>
      </c>
      <c r="N5211" t="str">
        <f>IF(ISBLANK(Sales[[#This Row],[return]]),"No",Sales[[#This Row],[return]])</f>
        <v>No</v>
      </c>
      <c r="O5211" s="2">
        <v>43341</v>
      </c>
      <c r="P5211" s="8" t="str">
        <f>TEXT(DAY(Sales[[#This Row],[OrderDate]]),"ddd")</f>
        <v>Sun</v>
      </c>
      <c r="Q5211" s="8" t="str">
        <f>TEXT(MONTH(Sales[[#This Row],[ShipDate]])*29,"mmm")</f>
        <v>Sep</v>
      </c>
      <c r="R5211">
        <v>262</v>
      </c>
      <c r="S5211" t="s">
        <v>225</v>
      </c>
      <c r="T5211" t="s">
        <v>66</v>
      </c>
      <c r="U5211">
        <v>60610</v>
      </c>
      <c r="V5211" s="1">
        <v>0.2</v>
      </c>
      <c r="W5211">
        <v>23</v>
      </c>
      <c r="X5211">
        <v>7</v>
      </c>
      <c r="Y5211">
        <v>65</v>
      </c>
      <c r="AD5211"/>
    </row>
    <row r="5212" spans="1:30" x14ac:dyDescent="0.25">
      <c r="A5212" t="s">
        <v>40</v>
      </c>
      <c r="B5212" s="2">
        <v>43345</v>
      </c>
      <c r="C5212" s="35">
        <f>YEAR(Sales[[#This Row],[ShipDate]])</f>
        <v>2018</v>
      </c>
      <c r="D5212" t="s">
        <v>36</v>
      </c>
      <c r="E5212" t="s">
        <v>69</v>
      </c>
      <c r="F5212" t="s">
        <v>99</v>
      </c>
      <c r="G5212" t="s">
        <v>46</v>
      </c>
      <c r="H5212" t="s">
        <v>164</v>
      </c>
      <c r="I5212" t="s">
        <v>120</v>
      </c>
      <c r="J5212" t="s">
        <v>13</v>
      </c>
      <c r="K5212" t="s">
        <v>224</v>
      </c>
      <c r="L5212" t="s">
        <v>68</v>
      </c>
      <c r="N5212" t="str">
        <f>IF(ISBLANK(Sales[[#This Row],[return]]),"No",Sales[[#This Row],[return]])</f>
        <v>No</v>
      </c>
      <c r="O5212" s="2">
        <v>43341</v>
      </c>
      <c r="P5212" s="8" t="str">
        <f>TEXT(DAY(Sales[[#This Row],[OrderDate]]),"ddd")</f>
        <v>Sun</v>
      </c>
      <c r="Q5212" s="8" t="str">
        <f>TEXT(MONTH(Sales[[#This Row],[ShipDate]])*29,"mmm")</f>
        <v>Sep</v>
      </c>
      <c r="R5212">
        <v>1410</v>
      </c>
      <c r="S5212" t="s">
        <v>226</v>
      </c>
      <c r="T5212" t="s">
        <v>66</v>
      </c>
      <c r="U5212">
        <v>60610</v>
      </c>
      <c r="V5212" s="1">
        <v>0.2</v>
      </c>
      <c r="W5212">
        <v>-11</v>
      </c>
      <c r="X5212">
        <v>3</v>
      </c>
      <c r="Y5212">
        <v>96</v>
      </c>
      <c r="AD5212"/>
    </row>
    <row r="5213" spans="1:30" x14ac:dyDescent="0.25">
      <c r="A5213" t="s">
        <v>40</v>
      </c>
      <c r="B5213" s="2">
        <v>43345</v>
      </c>
      <c r="C5213" s="35">
        <f>YEAR(Sales[[#This Row],[ShipDate]])</f>
        <v>2018</v>
      </c>
      <c r="D5213" t="s">
        <v>36</v>
      </c>
      <c r="E5213" t="s">
        <v>69</v>
      </c>
      <c r="F5213" t="s">
        <v>50</v>
      </c>
      <c r="G5213" t="s">
        <v>25</v>
      </c>
      <c r="H5213" t="s">
        <v>164</v>
      </c>
      <c r="I5213" t="s">
        <v>120</v>
      </c>
      <c r="J5213" t="s">
        <v>13</v>
      </c>
      <c r="K5213" t="s">
        <v>224</v>
      </c>
      <c r="L5213" t="s">
        <v>68</v>
      </c>
      <c r="N5213" t="str">
        <f>IF(ISBLANK(Sales[[#This Row],[return]]),"No",Sales[[#This Row],[return]])</f>
        <v>No</v>
      </c>
      <c r="O5213" s="2">
        <v>43341</v>
      </c>
      <c r="P5213" s="8" t="str">
        <f>TEXT(DAY(Sales[[#This Row],[OrderDate]]),"ddd")</f>
        <v>Sun</v>
      </c>
      <c r="Q5213" s="8" t="str">
        <f>TEXT(MONTH(Sales[[#This Row],[ShipDate]])*29,"mmm")</f>
        <v>Sep</v>
      </c>
      <c r="R5213">
        <v>256</v>
      </c>
      <c r="S5213" t="s">
        <v>227</v>
      </c>
      <c r="T5213" t="s">
        <v>66</v>
      </c>
      <c r="U5213">
        <v>60610</v>
      </c>
      <c r="V5213" s="1">
        <v>0.8</v>
      </c>
      <c r="W5213">
        <v>-3</v>
      </c>
      <c r="X5213">
        <v>3</v>
      </c>
      <c r="Y5213">
        <v>2</v>
      </c>
      <c r="AD5213"/>
    </row>
    <row r="5214" spans="1:30" x14ac:dyDescent="0.25">
      <c r="A5214" t="s">
        <v>10</v>
      </c>
      <c r="B5214" s="2">
        <v>43428</v>
      </c>
      <c r="C5214" s="35">
        <f>YEAR(Sales[[#This Row],[ShipDate]])</f>
        <v>2018</v>
      </c>
      <c r="D5214" t="s">
        <v>36</v>
      </c>
      <c r="E5214" t="s">
        <v>31</v>
      </c>
      <c r="F5214" t="s">
        <v>52</v>
      </c>
      <c r="G5214" t="s">
        <v>25</v>
      </c>
      <c r="H5214" t="s">
        <v>1585</v>
      </c>
      <c r="I5214" t="s">
        <v>252</v>
      </c>
      <c r="J5214" t="s">
        <v>13</v>
      </c>
      <c r="K5214" t="s">
        <v>470</v>
      </c>
      <c r="L5214" t="s">
        <v>92</v>
      </c>
      <c r="N5214" t="str">
        <f>IF(ISBLANK(Sales[[#This Row],[return]]),"No",Sales[[#This Row],[return]])</f>
        <v>No</v>
      </c>
      <c r="O5214" s="2">
        <v>43422</v>
      </c>
      <c r="P5214" s="8" t="str">
        <f>TEXT(DAY(Sales[[#This Row],[OrderDate]]),"ddd")</f>
        <v>Wed</v>
      </c>
      <c r="Q5214" s="8" t="str">
        <f>TEXT(MONTH(Sales[[#This Row],[ShipDate]])*29,"mmm")</f>
        <v>Nov</v>
      </c>
      <c r="R5214">
        <v>808</v>
      </c>
      <c r="S5214" t="s">
        <v>2207</v>
      </c>
      <c r="T5214" t="s">
        <v>90</v>
      </c>
      <c r="U5214">
        <v>44240</v>
      </c>
      <c r="V5214" s="1">
        <v>0.2</v>
      </c>
      <c r="W5214">
        <v>17</v>
      </c>
      <c r="X5214">
        <v>6</v>
      </c>
      <c r="Y5214">
        <v>104</v>
      </c>
      <c r="AD5214"/>
    </row>
    <row r="5215" spans="1:30" x14ac:dyDescent="0.25">
      <c r="A5215" t="s">
        <v>24</v>
      </c>
      <c r="B5215" s="2">
        <v>43365</v>
      </c>
      <c r="C5215" s="35">
        <f>YEAR(Sales[[#This Row],[ShipDate]])</f>
        <v>2018</v>
      </c>
      <c r="D5215" t="s">
        <v>113</v>
      </c>
      <c r="E5215" t="s">
        <v>18</v>
      </c>
      <c r="F5215" t="s">
        <v>39</v>
      </c>
      <c r="G5215" t="s">
        <v>25</v>
      </c>
      <c r="H5215" t="s">
        <v>1690</v>
      </c>
      <c r="I5215" t="s">
        <v>655</v>
      </c>
      <c r="J5215" t="s">
        <v>13</v>
      </c>
      <c r="K5215" t="s">
        <v>927</v>
      </c>
      <c r="L5215" t="s">
        <v>92</v>
      </c>
      <c r="N5215" t="str">
        <f>IF(ISBLANK(Sales[[#This Row],[return]]),"No",Sales[[#This Row],[return]])</f>
        <v>No</v>
      </c>
      <c r="O5215" s="2">
        <v>43362</v>
      </c>
      <c r="P5215" s="8" t="str">
        <f>TEXT(DAY(Sales[[#This Row],[OrderDate]]),"ddd")</f>
        <v>Thu</v>
      </c>
      <c r="Q5215" s="8" t="str">
        <f>TEXT(MONTH(Sales[[#This Row],[ShipDate]])*29,"mmm")</f>
        <v>Sep</v>
      </c>
      <c r="R5215">
        <v>817</v>
      </c>
      <c r="S5215" t="s">
        <v>154</v>
      </c>
      <c r="T5215" t="s">
        <v>90</v>
      </c>
      <c r="U5215">
        <v>2908</v>
      </c>
      <c r="V5215" s="1">
        <v>0</v>
      </c>
      <c r="W5215">
        <v>17</v>
      </c>
      <c r="X5215">
        <v>2</v>
      </c>
      <c r="Y5215">
        <v>70</v>
      </c>
      <c r="AD5215"/>
    </row>
    <row r="5216" spans="1:30" x14ac:dyDescent="0.25">
      <c r="A5216" t="s">
        <v>10</v>
      </c>
      <c r="B5216" s="2">
        <v>43371</v>
      </c>
      <c r="C5216" s="35">
        <f>YEAR(Sales[[#This Row],[ShipDate]])</f>
        <v>2018</v>
      </c>
      <c r="D5216" t="s">
        <v>36</v>
      </c>
      <c r="E5216" t="s">
        <v>18</v>
      </c>
      <c r="F5216" t="s">
        <v>59</v>
      </c>
      <c r="G5216" t="s">
        <v>25</v>
      </c>
      <c r="H5216" t="s">
        <v>686</v>
      </c>
      <c r="I5216" t="s">
        <v>142</v>
      </c>
      <c r="J5216" t="s">
        <v>13</v>
      </c>
      <c r="K5216" t="s">
        <v>1178</v>
      </c>
      <c r="L5216" t="s">
        <v>68</v>
      </c>
      <c r="N5216" t="str">
        <f>IF(ISBLANK(Sales[[#This Row],[return]]),"No",Sales[[#This Row],[return]])</f>
        <v>No</v>
      </c>
      <c r="O5216" s="2">
        <v>43365</v>
      </c>
      <c r="P5216" s="8" t="str">
        <f>TEXT(DAY(Sales[[#This Row],[OrderDate]]),"ddd")</f>
        <v>Sun</v>
      </c>
      <c r="Q5216" s="8" t="str">
        <f>TEXT(MONTH(Sales[[#This Row],[ShipDate]])*29,"mmm")</f>
        <v>Sep</v>
      </c>
      <c r="R5216">
        <v>1686</v>
      </c>
      <c r="S5216" t="s">
        <v>1982</v>
      </c>
      <c r="T5216" t="s">
        <v>66</v>
      </c>
      <c r="U5216">
        <v>46226</v>
      </c>
      <c r="V5216" s="1">
        <v>0</v>
      </c>
      <c r="W5216">
        <v>16</v>
      </c>
      <c r="X5216">
        <v>6</v>
      </c>
      <c r="Y5216">
        <v>36</v>
      </c>
      <c r="AD5216"/>
    </row>
    <row r="5217" spans="1:30" x14ac:dyDescent="0.25">
      <c r="A5217" t="s">
        <v>10</v>
      </c>
      <c r="B5217" s="2">
        <v>43417</v>
      </c>
      <c r="C5217" s="35">
        <f>YEAR(Sales[[#This Row],[ShipDate]])</f>
        <v>2018</v>
      </c>
      <c r="D5217" t="s">
        <v>19</v>
      </c>
      <c r="E5217" t="s">
        <v>18</v>
      </c>
      <c r="F5217" t="s">
        <v>43</v>
      </c>
      <c r="G5217" t="s">
        <v>11</v>
      </c>
      <c r="H5217" t="s">
        <v>26</v>
      </c>
      <c r="I5217" t="s">
        <v>32</v>
      </c>
      <c r="J5217" t="s">
        <v>13</v>
      </c>
      <c r="K5217" t="s">
        <v>1408</v>
      </c>
      <c r="L5217" t="s">
        <v>30</v>
      </c>
      <c r="N5217" t="str">
        <f>IF(ISBLANK(Sales[[#This Row],[return]]),"No",Sales[[#This Row],[return]])</f>
        <v>No</v>
      </c>
      <c r="O5217" s="2">
        <v>43414</v>
      </c>
      <c r="P5217" s="8" t="str">
        <f>TEXT(DAY(Sales[[#This Row],[OrderDate]]),"ddd")</f>
        <v>Tue</v>
      </c>
      <c r="Q5217" s="8" t="str">
        <f>TEXT(MONTH(Sales[[#This Row],[ShipDate]])*29,"mmm")</f>
        <v>Nov</v>
      </c>
      <c r="R5217">
        <v>866</v>
      </c>
      <c r="S5217" t="s">
        <v>3198</v>
      </c>
      <c r="T5217" t="s">
        <v>28</v>
      </c>
      <c r="U5217">
        <v>90036</v>
      </c>
      <c r="V5217" s="1">
        <v>0</v>
      </c>
      <c r="W5217">
        <v>192</v>
      </c>
      <c r="X5217">
        <v>9</v>
      </c>
      <c r="Y5217">
        <v>467</v>
      </c>
      <c r="AD5217"/>
    </row>
    <row r="5218" spans="1:30" x14ac:dyDescent="0.25">
      <c r="A5218" t="s">
        <v>10</v>
      </c>
      <c r="B5218" s="2">
        <v>43417</v>
      </c>
      <c r="C5218" s="35">
        <f>YEAR(Sales[[#This Row],[ShipDate]])</f>
        <v>2018</v>
      </c>
      <c r="D5218" t="s">
        <v>19</v>
      </c>
      <c r="E5218" t="s">
        <v>18</v>
      </c>
      <c r="F5218" t="s">
        <v>59</v>
      </c>
      <c r="G5218" t="s">
        <v>25</v>
      </c>
      <c r="H5218" t="s">
        <v>26</v>
      </c>
      <c r="I5218" t="s">
        <v>32</v>
      </c>
      <c r="J5218" t="s">
        <v>13</v>
      </c>
      <c r="K5218" t="s">
        <v>1408</v>
      </c>
      <c r="L5218" t="s">
        <v>30</v>
      </c>
      <c r="N5218" t="str">
        <f>IF(ISBLANK(Sales[[#This Row],[return]]),"No",Sales[[#This Row],[return]])</f>
        <v>No</v>
      </c>
      <c r="O5218" s="2">
        <v>43414</v>
      </c>
      <c r="P5218" s="8" t="str">
        <f>TEXT(DAY(Sales[[#This Row],[OrderDate]]),"ddd")</f>
        <v>Tue</v>
      </c>
      <c r="Q5218" s="8" t="str">
        <f>TEXT(MONTH(Sales[[#This Row],[ShipDate]])*29,"mmm")</f>
        <v>Nov</v>
      </c>
      <c r="R5218">
        <v>599</v>
      </c>
      <c r="S5218" t="s">
        <v>1747</v>
      </c>
      <c r="T5218" t="s">
        <v>28</v>
      </c>
      <c r="U5218">
        <v>90036</v>
      </c>
      <c r="V5218" s="1">
        <v>0</v>
      </c>
      <c r="W5218">
        <v>33</v>
      </c>
      <c r="X5218">
        <v>3</v>
      </c>
      <c r="Y5218">
        <v>68</v>
      </c>
      <c r="AD5218"/>
    </row>
    <row r="5219" spans="1:30" x14ac:dyDescent="0.25">
      <c r="A5219" t="s">
        <v>10</v>
      </c>
      <c r="B5219" s="2">
        <v>43417</v>
      </c>
      <c r="C5219" s="35">
        <f>YEAR(Sales[[#This Row],[ShipDate]])</f>
        <v>2018</v>
      </c>
      <c r="D5219" t="s">
        <v>19</v>
      </c>
      <c r="E5219" t="s">
        <v>18</v>
      </c>
      <c r="F5219" t="s">
        <v>52</v>
      </c>
      <c r="G5219" t="s">
        <v>25</v>
      </c>
      <c r="H5219" t="s">
        <v>26</v>
      </c>
      <c r="I5219" t="s">
        <v>32</v>
      </c>
      <c r="J5219" t="s">
        <v>13</v>
      </c>
      <c r="K5219" t="s">
        <v>1408</v>
      </c>
      <c r="L5219" t="s">
        <v>30</v>
      </c>
      <c r="N5219" t="str">
        <f>IF(ISBLANK(Sales[[#This Row],[return]]),"No",Sales[[#This Row],[return]])</f>
        <v>No</v>
      </c>
      <c r="O5219" s="2">
        <v>43414</v>
      </c>
      <c r="P5219" s="8" t="str">
        <f>TEXT(DAY(Sales[[#This Row],[OrderDate]]),"ddd")</f>
        <v>Tue</v>
      </c>
      <c r="Q5219" s="8" t="str">
        <f>TEXT(MONTH(Sales[[#This Row],[ShipDate]])*29,"mmm")</f>
        <v>Nov</v>
      </c>
      <c r="R5219">
        <v>300</v>
      </c>
      <c r="S5219" t="s">
        <v>2058</v>
      </c>
      <c r="T5219" t="s">
        <v>28</v>
      </c>
      <c r="U5219">
        <v>90036</v>
      </c>
      <c r="V5219" s="1">
        <v>0</v>
      </c>
      <c r="W5219">
        <v>39</v>
      </c>
      <c r="X5219">
        <v>4</v>
      </c>
      <c r="Y5219">
        <v>130</v>
      </c>
      <c r="AD5219"/>
    </row>
    <row r="5220" spans="1:30" x14ac:dyDescent="0.25">
      <c r="A5220" t="s">
        <v>10</v>
      </c>
      <c r="B5220" s="2">
        <v>43417</v>
      </c>
      <c r="C5220" s="35">
        <f>YEAR(Sales[[#This Row],[ShipDate]])</f>
        <v>2018</v>
      </c>
      <c r="D5220" t="s">
        <v>19</v>
      </c>
      <c r="E5220" t="s">
        <v>18</v>
      </c>
      <c r="F5220" t="s">
        <v>39</v>
      </c>
      <c r="G5220" t="s">
        <v>25</v>
      </c>
      <c r="H5220" t="s">
        <v>26</v>
      </c>
      <c r="I5220" t="s">
        <v>32</v>
      </c>
      <c r="J5220" t="s">
        <v>13</v>
      </c>
      <c r="K5220" t="s">
        <v>1408</v>
      </c>
      <c r="L5220" t="s">
        <v>30</v>
      </c>
      <c r="N5220" t="str">
        <f>IF(ISBLANK(Sales[[#This Row],[return]]),"No",Sales[[#This Row],[return]])</f>
        <v>No</v>
      </c>
      <c r="O5220" s="2">
        <v>43414</v>
      </c>
      <c r="P5220" s="8" t="str">
        <f>TEXT(DAY(Sales[[#This Row],[OrderDate]]),"ddd")</f>
        <v>Tue</v>
      </c>
      <c r="Q5220" s="8" t="str">
        <f>TEXT(MONTH(Sales[[#This Row],[ShipDate]])*29,"mmm")</f>
        <v>Nov</v>
      </c>
      <c r="R5220">
        <v>1498</v>
      </c>
      <c r="S5220" t="s">
        <v>2062</v>
      </c>
      <c r="T5220" t="s">
        <v>28</v>
      </c>
      <c r="U5220">
        <v>90036</v>
      </c>
      <c r="V5220" s="1">
        <v>0</v>
      </c>
      <c r="W5220">
        <v>187</v>
      </c>
      <c r="X5220">
        <v>4</v>
      </c>
      <c r="Y5220">
        <v>721</v>
      </c>
      <c r="AD5220"/>
    </row>
    <row r="5221" spans="1:30" x14ac:dyDescent="0.25">
      <c r="A5221" t="s">
        <v>10</v>
      </c>
      <c r="B5221" s="2">
        <v>43417</v>
      </c>
      <c r="C5221" s="35">
        <f>YEAR(Sales[[#This Row],[ShipDate]])</f>
        <v>2018</v>
      </c>
      <c r="D5221" t="s">
        <v>19</v>
      </c>
      <c r="E5221" t="s">
        <v>18</v>
      </c>
      <c r="F5221" t="s">
        <v>45</v>
      </c>
      <c r="G5221" t="s">
        <v>25</v>
      </c>
      <c r="H5221" t="s">
        <v>26</v>
      </c>
      <c r="I5221" t="s">
        <v>32</v>
      </c>
      <c r="J5221" t="s">
        <v>13</v>
      </c>
      <c r="K5221" t="s">
        <v>1408</v>
      </c>
      <c r="L5221" t="s">
        <v>30</v>
      </c>
      <c r="N5221" t="str">
        <f>IF(ISBLANK(Sales[[#This Row],[return]]),"No",Sales[[#This Row],[return]])</f>
        <v>No</v>
      </c>
      <c r="O5221" s="2">
        <v>43414</v>
      </c>
      <c r="P5221" s="8" t="str">
        <f>TEXT(DAY(Sales[[#This Row],[OrderDate]]),"ddd")</f>
        <v>Tue</v>
      </c>
      <c r="Q5221" s="8" t="str">
        <f>TEXT(MONTH(Sales[[#This Row],[ShipDate]])*29,"mmm")</f>
        <v>Nov</v>
      </c>
      <c r="R5221">
        <v>1154</v>
      </c>
      <c r="S5221" t="s">
        <v>2064</v>
      </c>
      <c r="T5221" t="s">
        <v>28</v>
      </c>
      <c r="U5221">
        <v>90036</v>
      </c>
      <c r="V5221" s="1">
        <v>0</v>
      </c>
      <c r="W5221">
        <v>4</v>
      </c>
      <c r="X5221">
        <v>5</v>
      </c>
      <c r="Y5221">
        <v>15</v>
      </c>
      <c r="AD5221"/>
    </row>
    <row r="5222" spans="1:30" x14ac:dyDescent="0.25">
      <c r="A5222" t="s">
        <v>10</v>
      </c>
      <c r="B5222" s="2">
        <v>43417</v>
      </c>
      <c r="C5222" s="35">
        <f>YEAR(Sales[[#This Row],[ShipDate]])</f>
        <v>2018</v>
      </c>
      <c r="D5222" t="s">
        <v>19</v>
      </c>
      <c r="E5222" t="s">
        <v>18</v>
      </c>
      <c r="F5222" t="s">
        <v>59</v>
      </c>
      <c r="G5222" t="s">
        <v>25</v>
      </c>
      <c r="H5222" t="s">
        <v>26</v>
      </c>
      <c r="I5222" t="s">
        <v>32</v>
      </c>
      <c r="J5222" t="s">
        <v>13</v>
      </c>
      <c r="K5222" t="s">
        <v>1408</v>
      </c>
      <c r="L5222" t="s">
        <v>30</v>
      </c>
      <c r="N5222" t="str">
        <f>IF(ISBLANK(Sales[[#This Row],[return]]),"No",Sales[[#This Row],[return]])</f>
        <v>No</v>
      </c>
      <c r="O5222" s="2">
        <v>43414</v>
      </c>
      <c r="P5222" s="8" t="str">
        <f>TEXT(DAY(Sales[[#This Row],[OrderDate]]),"ddd")</f>
        <v>Tue</v>
      </c>
      <c r="Q5222" s="8" t="str">
        <f>TEXT(MONTH(Sales[[#This Row],[ShipDate]])*29,"mmm")</f>
        <v>Nov</v>
      </c>
      <c r="R5222">
        <v>1728</v>
      </c>
      <c r="S5222" t="s">
        <v>2011</v>
      </c>
      <c r="T5222" t="s">
        <v>28</v>
      </c>
      <c r="U5222">
        <v>90036</v>
      </c>
      <c r="V5222" s="1">
        <v>0</v>
      </c>
      <c r="W5222">
        <v>29</v>
      </c>
      <c r="X5222">
        <v>5</v>
      </c>
      <c r="Y5222">
        <v>61</v>
      </c>
      <c r="AD5222"/>
    </row>
    <row r="5223" spans="1:30" x14ac:dyDescent="0.25">
      <c r="A5223" t="s">
        <v>10</v>
      </c>
      <c r="B5223" s="2">
        <v>43417</v>
      </c>
      <c r="C5223" s="35">
        <f>YEAR(Sales[[#This Row],[ShipDate]])</f>
        <v>2018</v>
      </c>
      <c r="D5223" t="s">
        <v>19</v>
      </c>
      <c r="E5223" t="s">
        <v>18</v>
      </c>
      <c r="F5223" t="s">
        <v>50</v>
      </c>
      <c r="G5223" t="s">
        <v>25</v>
      </c>
      <c r="H5223" t="s">
        <v>26</v>
      </c>
      <c r="I5223" t="s">
        <v>32</v>
      </c>
      <c r="J5223" t="s">
        <v>13</v>
      </c>
      <c r="K5223" t="s">
        <v>1408</v>
      </c>
      <c r="L5223" t="s">
        <v>30</v>
      </c>
      <c r="N5223" t="str">
        <f>IF(ISBLANK(Sales[[#This Row],[return]]),"No",Sales[[#This Row],[return]])</f>
        <v>No</v>
      </c>
      <c r="O5223" s="2">
        <v>43414</v>
      </c>
      <c r="P5223" s="8" t="str">
        <f>TEXT(DAY(Sales[[#This Row],[OrderDate]]),"ddd")</f>
        <v>Tue</v>
      </c>
      <c r="Q5223" s="8" t="str">
        <f>TEXT(MONTH(Sales[[#This Row],[ShipDate]])*29,"mmm")</f>
        <v>Nov</v>
      </c>
      <c r="R5223">
        <v>1257</v>
      </c>
      <c r="S5223" t="s">
        <v>1719</v>
      </c>
      <c r="T5223" t="s">
        <v>28</v>
      </c>
      <c r="U5223">
        <v>90036</v>
      </c>
      <c r="V5223" s="1">
        <v>0.2</v>
      </c>
      <c r="W5223">
        <v>2</v>
      </c>
      <c r="X5223">
        <v>3</v>
      </c>
      <c r="Y5223">
        <v>5</v>
      </c>
      <c r="AD5223"/>
    </row>
    <row r="5224" spans="1:30" x14ac:dyDescent="0.25">
      <c r="A5224" t="s">
        <v>40</v>
      </c>
      <c r="B5224" s="2">
        <v>43352</v>
      </c>
      <c r="C5224" s="35">
        <f>YEAR(Sales[[#This Row],[ShipDate]])</f>
        <v>2018</v>
      </c>
      <c r="D5224" t="s">
        <v>36</v>
      </c>
      <c r="E5224" t="s">
        <v>18</v>
      </c>
      <c r="F5224" t="s">
        <v>43</v>
      </c>
      <c r="G5224" t="s">
        <v>11</v>
      </c>
      <c r="H5224" t="s">
        <v>88</v>
      </c>
      <c r="I5224" t="s">
        <v>93</v>
      </c>
      <c r="J5224" t="s">
        <v>13</v>
      </c>
      <c r="K5224" t="s">
        <v>816</v>
      </c>
      <c r="L5224" t="s">
        <v>92</v>
      </c>
      <c r="N5224" t="str">
        <f>IF(ISBLANK(Sales[[#This Row],[return]]),"No",Sales[[#This Row],[return]])</f>
        <v>No</v>
      </c>
      <c r="O5224" s="2">
        <v>43348</v>
      </c>
      <c r="P5224" s="8" t="str">
        <f>TEXT(DAY(Sales[[#This Row],[OrderDate]]),"ddd")</f>
        <v>Thu</v>
      </c>
      <c r="Q5224" s="8" t="str">
        <f>TEXT(MONTH(Sales[[#This Row],[ShipDate]])*29,"mmm")</f>
        <v>Sep</v>
      </c>
      <c r="R5224">
        <v>30</v>
      </c>
      <c r="S5224" t="s">
        <v>3138</v>
      </c>
      <c r="T5224" t="s">
        <v>90</v>
      </c>
      <c r="U5224">
        <v>19134</v>
      </c>
      <c r="V5224" s="1">
        <v>0.2</v>
      </c>
      <c r="W5224">
        <v>12</v>
      </c>
      <c r="X5224">
        <v>9</v>
      </c>
      <c r="Y5224">
        <v>58</v>
      </c>
      <c r="AD5224"/>
    </row>
    <row r="5225" spans="1:30" x14ac:dyDescent="0.25">
      <c r="A5225" t="s">
        <v>40</v>
      </c>
      <c r="B5225" s="2">
        <v>43352</v>
      </c>
      <c r="C5225" s="35">
        <f>YEAR(Sales[[#This Row],[ShipDate]])</f>
        <v>2018</v>
      </c>
      <c r="D5225" t="s">
        <v>36</v>
      </c>
      <c r="E5225" t="s">
        <v>18</v>
      </c>
      <c r="F5225" t="s">
        <v>23</v>
      </c>
      <c r="G5225" t="s">
        <v>11</v>
      </c>
      <c r="H5225" t="s">
        <v>88</v>
      </c>
      <c r="I5225" t="s">
        <v>93</v>
      </c>
      <c r="J5225" t="s">
        <v>13</v>
      </c>
      <c r="K5225" t="s">
        <v>816</v>
      </c>
      <c r="L5225" t="s">
        <v>92</v>
      </c>
      <c r="N5225" t="str">
        <f>IF(ISBLANK(Sales[[#This Row],[return]]),"No",Sales[[#This Row],[return]])</f>
        <v>No</v>
      </c>
      <c r="O5225" s="2">
        <v>43348</v>
      </c>
      <c r="P5225" s="8" t="str">
        <f>TEXT(DAY(Sales[[#This Row],[OrderDate]]),"ddd")</f>
        <v>Thu</v>
      </c>
      <c r="Q5225" s="8" t="str">
        <f>TEXT(MONTH(Sales[[#This Row],[ShipDate]])*29,"mmm")</f>
        <v>Sep</v>
      </c>
      <c r="R5225">
        <v>769</v>
      </c>
      <c r="S5225" t="s">
        <v>276</v>
      </c>
      <c r="T5225" t="s">
        <v>90</v>
      </c>
      <c r="U5225">
        <v>19134</v>
      </c>
      <c r="V5225" s="1">
        <v>0.3</v>
      </c>
      <c r="W5225">
        <v>-19</v>
      </c>
      <c r="X5225">
        <v>2</v>
      </c>
      <c r="Y5225">
        <v>71</v>
      </c>
      <c r="AD5225"/>
    </row>
    <row r="5226" spans="1:30" x14ac:dyDescent="0.25">
      <c r="A5226" t="s">
        <v>40</v>
      </c>
      <c r="B5226" s="2">
        <v>43352</v>
      </c>
      <c r="C5226" s="35">
        <f>YEAR(Sales[[#This Row],[ShipDate]])</f>
        <v>2018</v>
      </c>
      <c r="D5226" t="s">
        <v>36</v>
      </c>
      <c r="E5226" t="s">
        <v>18</v>
      </c>
      <c r="F5226" t="s">
        <v>23</v>
      </c>
      <c r="G5226" t="s">
        <v>11</v>
      </c>
      <c r="H5226" t="s">
        <v>88</v>
      </c>
      <c r="I5226" t="s">
        <v>93</v>
      </c>
      <c r="J5226" t="s">
        <v>13</v>
      </c>
      <c r="K5226" t="s">
        <v>816</v>
      </c>
      <c r="L5226" t="s">
        <v>92</v>
      </c>
      <c r="N5226" t="str">
        <f>IF(ISBLANK(Sales[[#This Row],[return]]),"No",Sales[[#This Row],[return]])</f>
        <v>No</v>
      </c>
      <c r="O5226" s="2">
        <v>43348</v>
      </c>
      <c r="P5226" s="8" t="str">
        <f>TEXT(DAY(Sales[[#This Row],[OrderDate]]),"ddd")</f>
        <v>Thu</v>
      </c>
      <c r="Q5226" s="8" t="str">
        <f>TEXT(MONTH(Sales[[#This Row],[ShipDate]])*29,"mmm")</f>
        <v>Sep</v>
      </c>
      <c r="R5226">
        <v>740</v>
      </c>
      <c r="S5226" t="s">
        <v>1364</v>
      </c>
      <c r="T5226" t="s">
        <v>90</v>
      </c>
      <c r="U5226">
        <v>19134</v>
      </c>
      <c r="V5226" s="1">
        <v>0.3</v>
      </c>
      <c r="W5226">
        <v>-63</v>
      </c>
      <c r="X5226">
        <v>3</v>
      </c>
      <c r="Y5226">
        <v>887</v>
      </c>
      <c r="AD5226"/>
    </row>
    <row r="5227" spans="1:30" x14ac:dyDescent="0.25">
      <c r="A5227" t="s">
        <v>40</v>
      </c>
      <c r="B5227" s="2">
        <v>43352</v>
      </c>
      <c r="C5227" s="35">
        <f>YEAR(Sales[[#This Row],[ShipDate]])</f>
        <v>2018</v>
      </c>
      <c r="D5227" t="s">
        <v>36</v>
      </c>
      <c r="E5227" t="s">
        <v>18</v>
      </c>
      <c r="F5227" t="s">
        <v>45</v>
      </c>
      <c r="G5227" t="s">
        <v>25</v>
      </c>
      <c r="H5227" t="s">
        <v>88</v>
      </c>
      <c r="I5227" t="s">
        <v>93</v>
      </c>
      <c r="J5227" t="s">
        <v>13</v>
      </c>
      <c r="K5227" t="s">
        <v>816</v>
      </c>
      <c r="L5227" t="s">
        <v>92</v>
      </c>
      <c r="N5227" t="str">
        <f>IF(ISBLANK(Sales[[#This Row],[return]]),"No",Sales[[#This Row],[return]])</f>
        <v>No</v>
      </c>
      <c r="O5227" s="2">
        <v>43348</v>
      </c>
      <c r="P5227" s="8" t="str">
        <f>TEXT(DAY(Sales[[#This Row],[OrderDate]]),"ddd")</f>
        <v>Thu</v>
      </c>
      <c r="Q5227" s="8" t="str">
        <f>TEXT(MONTH(Sales[[#This Row],[ShipDate]])*29,"mmm")</f>
        <v>Sep</v>
      </c>
      <c r="R5227">
        <v>1144</v>
      </c>
      <c r="S5227" t="s">
        <v>2213</v>
      </c>
      <c r="T5227" t="s">
        <v>90</v>
      </c>
      <c r="U5227">
        <v>19134</v>
      </c>
      <c r="V5227" s="1">
        <v>0.2</v>
      </c>
      <c r="W5227">
        <v>1</v>
      </c>
      <c r="X5227">
        <v>3</v>
      </c>
      <c r="Y5227">
        <v>8</v>
      </c>
      <c r="AD5227"/>
    </row>
    <row r="5228" spans="1:30" x14ac:dyDescent="0.25">
      <c r="A5228" t="s">
        <v>40</v>
      </c>
      <c r="B5228" s="2">
        <v>43111</v>
      </c>
      <c r="C5228" s="35">
        <f>YEAR(Sales[[#This Row],[ShipDate]])</f>
        <v>2018</v>
      </c>
      <c r="D5228" t="s">
        <v>36</v>
      </c>
      <c r="E5228" t="s">
        <v>18</v>
      </c>
      <c r="F5228" t="s">
        <v>43</v>
      </c>
      <c r="G5228" t="s">
        <v>11</v>
      </c>
      <c r="H5228" t="s">
        <v>747</v>
      </c>
      <c r="I5228" t="s">
        <v>70</v>
      </c>
      <c r="J5228" t="s">
        <v>13</v>
      </c>
      <c r="K5228" t="s">
        <v>1125</v>
      </c>
      <c r="L5228" t="s">
        <v>68</v>
      </c>
      <c r="N5228" t="str">
        <f>IF(ISBLANK(Sales[[#This Row],[return]]),"No",Sales[[#This Row],[return]])</f>
        <v>No</v>
      </c>
      <c r="O5228" s="2">
        <v>43107</v>
      </c>
      <c r="P5228" s="8" t="str">
        <f>TEXT(DAY(Sales[[#This Row],[OrderDate]]),"ddd")</f>
        <v>Sat</v>
      </c>
      <c r="Q5228" s="8" t="str">
        <f>TEXT(MONTH(Sales[[#This Row],[ShipDate]])*29,"mmm")</f>
        <v>Jan</v>
      </c>
      <c r="R5228">
        <v>617</v>
      </c>
      <c r="S5228" t="s">
        <v>3191</v>
      </c>
      <c r="T5228" t="s">
        <v>66</v>
      </c>
      <c r="U5228">
        <v>79109</v>
      </c>
      <c r="V5228" s="1">
        <v>0.6</v>
      </c>
      <c r="W5228">
        <v>-11</v>
      </c>
      <c r="X5228">
        <v>3</v>
      </c>
      <c r="Y5228">
        <v>23</v>
      </c>
      <c r="AD5228"/>
    </row>
    <row r="5229" spans="1:30" x14ac:dyDescent="0.25">
      <c r="A5229" t="s">
        <v>40</v>
      </c>
      <c r="B5229" s="2">
        <v>43111</v>
      </c>
      <c r="C5229" s="35">
        <f>YEAR(Sales[[#This Row],[ShipDate]])</f>
        <v>2018</v>
      </c>
      <c r="D5229" t="s">
        <v>36</v>
      </c>
      <c r="E5229" t="s">
        <v>18</v>
      </c>
      <c r="F5229" t="s">
        <v>59</v>
      </c>
      <c r="G5229" t="s">
        <v>25</v>
      </c>
      <c r="H5229" t="s">
        <v>747</v>
      </c>
      <c r="I5229" t="s">
        <v>70</v>
      </c>
      <c r="J5229" t="s">
        <v>13</v>
      </c>
      <c r="K5229" t="s">
        <v>1125</v>
      </c>
      <c r="L5229" t="s">
        <v>68</v>
      </c>
      <c r="N5229" t="str">
        <f>IF(ISBLANK(Sales[[#This Row],[return]]),"No",Sales[[#This Row],[return]])</f>
        <v>No</v>
      </c>
      <c r="O5229" s="2">
        <v>43107</v>
      </c>
      <c r="P5229" s="8" t="str">
        <f>TEXT(DAY(Sales[[#This Row],[OrderDate]]),"ddd")</f>
        <v>Sat</v>
      </c>
      <c r="Q5229" s="8" t="str">
        <f>TEXT(MONTH(Sales[[#This Row],[ShipDate]])*29,"mmm")</f>
        <v>Jan</v>
      </c>
      <c r="R5229">
        <v>1816</v>
      </c>
      <c r="S5229" t="s">
        <v>1664</v>
      </c>
      <c r="T5229" t="s">
        <v>66</v>
      </c>
      <c r="U5229">
        <v>79109</v>
      </c>
      <c r="V5229" s="1">
        <v>0.2</v>
      </c>
      <c r="W5229">
        <v>9</v>
      </c>
      <c r="X5229">
        <v>5</v>
      </c>
      <c r="Y5229">
        <v>26</v>
      </c>
      <c r="AD5229"/>
    </row>
    <row r="5230" spans="1:30" x14ac:dyDescent="0.25">
      <c r="A5230" t="s">
        <v>24</v>
      </c>
      <c r="B5230" s="2">
        <v>43175</v>
      </c>
      <c r="C5230" s="35">
        <f>YEAR(Sales[[#This Row],[ShipDate]])</f>
        <v>2018</v>
      </c>
      <c r="D5230" t="s">
        <v>113</v>
      </c>
      <c r="E5230" t="s">
        <v>69</v>
      </c>
      <c r="F5230" t="s">
        <v>52</v>
      </c>
      <c r="G5230" t="s">
        <v>25</v>
      </c>
      <c r="H5230" t="s">
        <v>309</v>
      </c>
      <c r="I5230" t="s">
        <v>169</v>
      </c>
      <c r="J5230" t="s">
        <v>13</v>
      </c>
      <c r="K5230" t="s">
        <v>310</v>
      </c>
      <c r="L5230" t="s">
        <v>30</v>
      </c>
      <c r="N5230" t="str">
        <f>IF(ISBLANK(Sales[[#This Row],[return]]),"No",Sales[[#This Row],[return]])</f>
        <v>No</v>
      </c>
      <c r="O5230" s="2">
        <v>43172</v>
      </c>
      <c r="P5230" s="8" t="str">
        <f>TEXT(DAY(Sales[[#This Row],[OrderDate]]),"ddd")</f>
        <v>Fri</v>
      </c>
      <c r="Q5230" s="8" t="str">
        <f>TEXT(MONTH(Sales[[#This Row],[ShipDate]])*29,"mmm")</f>
        <v>Mar</v>
      </c>
      <c r="R5230">
        <v>289</v>
      </c>
      <c r="S5230" t="s">
        <v>311</v>
      </c>
      <c r="T5230" t="s">
        <v>28</v>
      </c>
      <c r="U5230">
        <v>85254</v>
      </c>
      <c r="V5230" s="1">
        <v>0.2</v>
      </c>
      <c r="W5230">
        <v>18</v>
      </c>
      <c r="X5230">
        <v>5</v>
      </c>
      <c r="Y5230">
        <v>158</v>
      </c>
      <c r="AD5230"/>
    </row>
    <row r="5231" spans="1:30" x14ac:dyDescent="0.25">
      <c r="A5231" t="s">
        <v>24</v>
      </c>
      <c r="B5231" s="2">
        <v>43175</v>
      </c>
      <c r="C5231" s="35">
        <f>YEAR(Sales[[#This Row],[ShipDate]])</f>
        <v>2018</v>
      </c>
      <c r="D5231" t="s">
        <v>113</v>
      </c>
      <c r="E5231" t="s">
        <v>69</v>
      </c>
      <c r="F5231" t="s">
        <v>48</v>
      </c>
      <c r="G5231" t="s">
        <v>46</v>
      </c>
      <c r="H5231" t="s">
        <v>309</v>
      </c>
      <c r="I5231" t="s">
        <v>169</v>
      </c>
      <c r="J5231" t="s">
        <v>13</v>
      </c>
      <c r="K5231" t="s">
        <v>310</v>
      </c>
      <c r="L5231" t="s">
        <v>30</v>
      </c>
      <c r="N5231" t="str">
        <f>IF(ISBLANK(Sales[[#This Row],[return]]),"No",Sales[[#This Row],[return]])</f>
        <v>No</v>
      </c>
      <c r="O5231" s="2">
        <v>43172</v>
      </c>
      <c r="P5231" s="8" t="str">
        <f>TEXT(DAY(Sales[[#This Row],[OrderDate]]),"ddd")</f>
        <v>Fri</v>
      </c>
      <c r="Q5231" s="8" t="str">
        <f>TEXT(MONTH(Sales[[#This Row],[ShipDate]])*29,"mmm")</f>
        <v>Mar</v>
      </c>
      <c r="R5231">
        <v>937</v>
      </c>
      <c r="S5231" t="s">
        <v>312</v>
      </c>
      <c r="T5231" t="s">
        <v>28</v>
      </c>
      <c r="U5231">
        <v>85254</v>
      </c>
      <c r="V5231" s="1">
        <v>0.2</v>
      </c>
      <c r="W5231">
        <v>15</v>
      </c>
      <c r="X5231">
        <v>2</v>
      </c>
      <c r="Y5231">
        <v>203</v>
      </c>
      <c r="AD5231"/>
    </row>
    <row r="5232" spans="1:30" x14ac:dyDescent="0.25">
      <c r="A5232" t="s">
        <v>40</v>
      </c>
      <c r="B5232" s="2">
        <v>43135</v>
      </c>
      <c r="C5232" s="35">
        <f>YEAR(Sales[[#This Row],[ShipDate]])</f>
        <v>2018</v>
      </c>
      <c r="D5232" t="s">
        <v>19</v>
      </c>
      <c r="E5232" t="s">
        <v>18</v>
      </c>
      <c r="F5232" t="s">
        <v>43</v>
      </c>
      <c r="G5232" t="s">
        <v>11</v>
      </c>
      <c r="H5232" t="s">
        <v>531</v>
      </c>
      <c r="I5232" t="s">
        <v>174</v>
      </c>
      <c r="J5232" t="s">
        <v>13</v>
      </c>
      <c r="K5232" t="s">
        <v>1385</v>
      </c>
      <c r="L5232" t="s">
        <v>17</v>
      </c>
      <c r="N5232" t="str">
        <f>IF(ISBLANK(Sales[[#This Row],[return]]),"No",Sales[[#This Row],[return]])</f>
        <v>No</v>
      </c>
      <c r="O5232" s="2">
        <v>43133</v>
      </c>
      <c r="P5232" s="8" t="str">
        <f>TEXT(DAY(Sales[[#This Row],[OrderDate]]),"ddd")</f>
        <v>Mon</v>
      </c>
      <c r="Q5232" s="8" t="str">
        <f>TEXT(MONTH(Sales[[#This Row],[ShipDate]])*29,"mmm")</f>
        <v>Feb</v>
      </c>
      <c r="R5232">
        <v>91</v>
      </c>
      <c r="S5232" t="s">
        <v>1191</v>
      </c>
      <c r="T5232" t="s">
        <v>15</v>
      </c>
      <c r="U5232">
        <v>22204</v>
      </c>
      <c r="V5232" s="1">
        <v>0</v>
      </c>
      <c r="W5232">
        <v>7</v>
      </c>
      <c r="X5232">
        <v>7</v>
      </c>
      <c r="Y5232">
        <v>19</v>
      </c>
      <c r="AD5232"/>
    </row>
    <row r="5233" spans="1:30" x14ac:dyDescent="0.25">
      <c r="A5233" t="s">
        <v>40</v>
      </c>
      <c r="B5233" s="2">
        <v>43135</v>
      </c>
      <c r="C5233" s="35">
        <f>YEAR(Sales[[#This Row],[ShipDate]])</f>
        <v>2018</v>
      </c>
      <c r="D5233" t="s">
        <v>19</v>
      </c>
      <c r="E5233" t="s">
        <v>18</v>
      </c>
      <c r="F5233" t="s">
        <v>50</v>
      </c>
      <c r="G5233" t="s">
        <v>25</v>
      </c>
      <c r="H5233" t="s">
        <v>531</v>
      </c>
      <c r="I5233" t="s">
        <v>174</v>
      </c>
      <c r="J5233" t="s">
        <v>13</v>
      </c>
      <c r="K5233" t="s">
        <v>1385</v>
      </c>
      <c r="L5233" t="s">
        <v>17</v>
      </c>
      <c r="N5233" t="str">
        <f>IF(ISBLANK(Sales[[#This Row],[return]]),"No",Sales[[#This Row],[return]])</f>
        <v>No</v>
      </c>
      <c r="O5233" s="2">
        <v>43133</v>
      </c>
      <c r="P5233" s="8" t="str">
        <f>TEXT(DAY(Sales[[#This Row],[OrderDate]]),"ddd")</f>
        <v>Mon</v>
      </c>
      <c r="Q5233" s="8" t="str">
        <f>TEXT(MONTH(Sales[[#This Row],[ShipDate]])*29,"mmm")</f>
        <v>Feb</v>
      </c>
      <c r="R5233">
        <v>1317</v>
      </c>
      <c r="S5233" t="s">
        <v>490</v>
      </c>
      <c r="T5233" t="s">
        <v>15</v>
      </c>
      <c r="U5233">
        <v>22204</v>
      </c>
      <c r="V5233" s="1">
        <v>0</v>
      </c>
      <c r="W5233">
        <v>18</v>
      </c>
      <c r="X5233">
        <v>8</v>
      </c>
      <c r="Y5233">
        <v>36</v>
      </c>
      <c r="AD5233"/>
    </row>
    <row r="5234" spans="1:30" x14ac:dyDescent="0.25">
      <c r="A5234" t="s">
        <v>40</v>
      </c>
      <c r="B5234" s="2">
        <v>43135</v>
      </c>
      <c r="C5234" s="35">
        <f>YEAR(Sales[[#This Row],[ShipDate]])</f>
        <v>2018</v>
      </c>
      <c r="D5234" t="s">
        <v>19</v>
      </c>
      <c r="E5234" t="s">
        <v>18</v>
      </c>
      <c r="F5234" t="s">
        <v>340</v>
      </c>
      <c r="G5234" t="s">
        <v>46</v>
      </c>
      <c r="H5234" t="s">
        <v>531</v>
      </c>
      <c r="I5234" t="s">
        <v>174</v>
      </c>
      <c r="J5234" t="s">
        <v>13</v>
      </c>
      <c r="K5234" t="s">
        <v>1385</v>
      </c>
      <c r="L5234" t="s">
        <v>17</v>
      </c>
      <c r="N5234" t="str">
        <f>IF(ISBLANK(Sales[[#This Row],[return]]),"No",Sales[[#This Row],[return]])</f>
        <v>No</v>
      </c>
      <c r="O5234" s="2">
        <v>43133</v>
      </c>
      <c r="P5234" s="8" t="str">
        <f>TEXT(DAY(Sales[[#This Row],[OrderDate]]),"ddd")</f>
        <v>Mon</v>
      </c>
      <c r="Q5234" s="8" t="str">
        <f>TEXT(MONTH(Sales[[#This Row],[ShipDate]])*29,"mmm")</f>
        <v>Feb</v>
      </c>
      <c r="R5234">
        <v>878</v>
      </c>
      <c r="S5234" t="s">
        <v>3269</v>
      </c>
      <c r="T5234" t="s">
        <v>15</v>
      </c>
      <c r="U5234">
        <v>22204</v>
      </c>
      <c r="V5234" s="1">
        <v>0</v>
      </c>
      <c r="W5234">
        <v>2800</v>
      </c>
      <c r="X5234">
        <v>5</v>
      </c>
      <c r="Y5234">
        <v>8750</v>
      </c>
      <c r="AD5234"/>
    </row>
    <row r="5235" spans="1:30" x14ac:dyDescent="0.25">
      <c r="A5235" t="s">
        <v>10</v>
      </c>
      <c r="B5235" s="2">
        <v>43319</v>
      </c>
      <c r="C5235" s="35">
        <f>YEAR(Sales[[#This Row],[ShipDate]])</f>
        <v>2018</v>
      </c>
      <c r="D5235" t="s">
        <v>113</v>
      </c>
      <c r="E5235" t="s">
        <v>31</v>
      </c>
      <c r="F5235" t="s">
        <v>59</v>
      </c>
      <c r="G5235" t="s">
        <v>25</v>
      </c>
      <c r="H5235" t="s">
        <v>146</v>
      </c>
      <c r="I5235" t="s">
        <v>149</v>
      </c>
      <c r="J5235" t="s">
        <v>13</v>
      </c>
      <c r="K5235" t="s">
        <v>2700</v>
      </c>
      <c r="L5235" t="s">
        <v>92</v>
      </c>
      <c r="N5235" t="str">
        <f>IF(ISBLANK(Sales[[#This Row],[return]]),"No",Sales[[#This Row],[return]])</f>
        <v>No</v>
      </c>
      <c r="O5235" s="2">
        <v>43318</v>
      </c>
      <c r="P5235" s="8" t="str">
        <f>TEXT(DAY(Sales[[#This Row],[OrderDate]]),"ddd")</f>
        <v>Fri</v>
      </c>
      <c r="Q5235" s="8" t="str">
        <f>TEXT(MONTH(Sales[[#This Row],[ShipDate]])*29,"mmm")</f>
        <v>Aug</v>
      </c>
      <c r="R5235">
        <v>538</v>
      </c>
      <c r="S5235" t="s">
        <v>109</v>
      </c>
      <c r="T5235" t="s">
        <v>90</v>
      </c>
      <c r="U5235">
        <v>10024</v>
      </c>
      <c r="V5235" s="1">
        <v>0</v>
      </c>
      <c r="W5235">
        <v>33</v>
      </c>
      <c r="X5235">
        <v>2</v>
      </c>
      <c r="Y5235">
        <v>71</v>
      </c>
      <c r="AD5235"/>
    </row>
    <row r="5236" spans="1:30" x14ac:dyDescent="0.25">
      <c r="A5236" t="s">
        <v>40</v>
      </c>
      <c r="B5236" s="2">
        <v>43401</v>
      </c>
      <c r="C5236" s="35">
        <f>YEAR(Sales[[#This Row],[ShipDate]])</f>
        <v>2018</v>
      </c>
      <c r="D5236" t="s">
        <v>36</v>
      </c>
      <c r="E5236" t="s">
        <v>31</v>
      </c>
      <c r="F5236" t="s">
        <v>59</v>
      </c>
      <c r="G5236" t="s">
        <v>25</v>
      </c>
      <c r="H5236" t="s">
        <v>107</v>
      </c>
      <c r="I5236" t="s">
        <v>70</v>
      </c>
      <c r="J5236" t="s">
        <v>13</v>
      </c>
      <c r="K5236" t="s">
        <v>2582</v>
      </c>
      <c r="L5236" t="s">
        <v>68</v>
      </c>
      <c r="N5236" t="str">
        <f>IF(ISBLANK(Sales[[#This Row],[return]]),"No",Sales[[#This Row],[return]])</f>
        <v>No</v>
      </c>
      <c r="O5236" s="2">
        <v>43397</v>
      </c>
      <c r="P5236" s="8" t="str">
        <f>TEXT(DAY(Sales[[#This Row],[OrderDate]]),"ddd")</f>
        <v>Tue</v>
      </c>
      <c r="Q5236" s="8" t="str">
        <f>TEXT(MONTH(Sales[[#This Row],[ShipDate]])*29,"mmm")</f>
        <v>Oct</v>
      </c>
      <c r="R5236">
        <v>607</v>
      </c>
      <c r="S5236" t="s">
        <v>3227</v>
      </c>
      <c r="T5236" t="s">
        <v>66</v>
      </c>
      <c r="U5236">
        <v>77041</v>
      </c>
      <c r="V5236" s="1">
        <v>0.2</v>
      </c>
      <c r="W5236">
        <v>5</v>
      </c>
      <c r="X5236">
        <v>3</v>
      </c>
      <c r="Y5236">
        <v>16</v>
      </c>
      <c r="AD5236"/>
    </row>
    <row r="5237" spans="1:30" x14ac:dyDescent="0.25">
      <c r="A5237" t="s">
        <v>40</v>
      </c>
      <c r="B5237" s="2">
        <v>43370</v>
      </c>
      <c r="C5237" s="35">
        <f>YEAR(Sales[[#This Row],[ShipDate]])</f>
        <v>2018</v>
      </c>
      <c r="D5237" t="s">
        <v>36</v>
      </c>
      <c r="E5237" t="s">
        <v>31</v>
      </c>
      <c r="F5237" t="s">
        <v>23</v>
      </c>
      <c r="G5237" t="s">
        <v>11</v>
      </c>
      <c r="H5237" t="s">
        <v>60</v>
      </c>
      <c r="I5237" t="s">
        <v>63</v>
      </c>
      <c r="J5237" t="s">
        <v>13</v>
      </c>
      <c r="K5237" t="s">
        <v>2739</v>
      </c>
      <c r="L5237" t="s">
        <v>30</v>
      </c>
      <c r="N5237" t="str">
        <f>IF(ISBLANK(Sales[[#This Row],[return]]),"No",Sales[[#This Row],[return]])</f>
        <v>No</v>
      </c>
      <c r="O5237" s="2">
        <v>43366</v>
      </c>
      <c r="P5237" s="8" t="str">
        <f>TEXT(DAY(Sales[[#This Row],[OrderDate]]),"ddd")</f>
        <v>Mon</v>
      </c>
      <c r="Q5237" s="8" t="str">
        <f>TEXT(MONTH(Sales[[#This Row],[ShipDate]])*29,"mmm")</f>
        <v>Sep</v>
      </c>
      <c r="R5237">
        <v>748</v>
      </c>
      <c r="S5237" t="s">
        <v>714</v>
      </c>
      <c r="T5237" t="s">
        <v>28</v>
      </c>
      <c r="U5237">
        <v>98115</v>
      </c>
      <c r="V5237" s="1">
        <v>0.2</v>
      </c>
      <c r="W5237">
        <v>-21</v>
      </c>
      <c r="X5237">
        <v>3</v>
      </c>
      <c r="Y5237">
        <v>185</v>
      </c>
      <c r="AD5237"/>
    </row>
    <row r="5238" spans="1:30" x14ac:dyDescent="0.25">
      <c r="A5238" t="s">
        <v>40</v>
      </c>
      <c r="B5238" s="2">
        <v>43370</v>
      </c>
      <c r="C5238" s="35">
        <f>YEAR(Sales[[#This Row],[ShipDate]])</f>
        <v>2018</v>
      </c>
      <c r="D5238" t="s">
        <v>36</v>
      </c>
      <c r="E5238" t="s">
        <v>31</v>
      </c>
      <c r="F5238" t="s">
        <v>50</v>
      </c>
      <c r="G5238" t="s">
        <v>25</v>
      </c>
      <c r="H5238" t="s">
        <v>60</v>
      </c>
      <c r="I5238" t="s">
        <v>63</v>
      </c>
      <c r="J5238" t="s">
        <v>13</v>
      </c>
      <c r="K5238" t="s">
        <v>2739</v>
      </c>
      <c r="L5238" t="s">
        <v>30</v>
      </c>
      <c r="N5238" t="str">
        <f>IF(ISBLANK(Sales[[#This Row],[return]]),"No",Sales[[#This Row],[return]])</f>
        <v>No</v>
      </c>
      <c r="O5238" s="2">
        <v>43366</v>
      </c>
      <c r="P5238" s="8" t="str">
        <f>TEXT(DAY(Sales[[#This Row],[OrderDate]]),"ddd")</f>
        <v>Mon</v>
      </c>
      <c r="Q5238" s="8" t="str">
        <f>TEXT(MONTH(Sales[[#This Row],[ShipDate]])*29,"mmm")</f>
        <v>Sep</v>
      </c>
      <c r="R5238">
        <v>68</v>
      </c>
      <c r="S5238" t="s">
        <v>3225</v>
      </c>
      <c r="T5238" t="s">
        <v>28</v>
      </c>
      <c r="U5238">
        <v>98115</v>
      </c>
      <c r="V5238" s="1">
        <v>0.2</v>
      </c>
      <c r="W5238">
        <v>4</v>
      </c>
      <c r="X5238">
        <v>4</v>
      </c>
      <c r="Y5238">
        <v>13</v>
      </c>
      <c r="AD5238"/>
    </row>
    <row r="5239" spans="1:30" x14ac:dyDescent="0.25">
      <c r="A5239" t="s">
        <v>10</v>
      </c>
      <c r="B5239" s="2">
        <v>43170</v>
      </c>
      <c r="C5239" s="35">
        <f>YEAR(Sales[[#This Row],[ShipDate]])</f>
        <v>2018</v>
      </c>
      <c r="D5239" t="s">
        <v>113</v>
      </c>
      <c r="E5239" t="s">
        <v>69</v>
      </c>
      <c r="F5239" t="s">
        <v>59</v>
      </c>
      <c r="G5239" t="s">
        <v>25</v>
      </c>
      <c r="H5239" t="s">
        <v>26</v>
      </c>
      <c r="I5239" t="s">
        <v>32</v>
      </c>
      <c r="J5239" t="s">
        <v>13</v>
      </c>
      <c r="K5239" t="s">
        <v>2921</v>
      </c>
      <c r="L5239" t="s">
        <v>30</v>
      </c>
      <c r="N5239" t="str">
        <f>IF(ISBLANK(Sales[[#This Row],[return]]),"No",Sales[[#This Row],[return]])</f>
        <v>No</v>
      </c>
      <c r="O5239" s="2">
        <v>43169</v>
      </c>
      <c r="P5239" s="8" t="str">
        <f>TEXT(DAY(Sales[[#This Row],[OrderDate]]),"ddd")</f>
        <v>Tue</v>
      </c>
      <c r="Q5239" s="8" t="str">
        <f>TEXT(MONTH(Sales[[#This Row],[ShipDate]])*29,"mmm")</f>
        <v>Mar</v>
      </c>
      <c r="R5239">
        <v>1350</v>
      </c>
      <c r="S5239" t="s">
        <v>2147</v>
      </c>
      <c r="T5239" t="s">
        <v>28</v>
      </c>
      <c r="U5239">
        <v>90008</v>
      </c>
      <c r="V5239" s="1">
        <v>0</v>
      </c>
      <c r="W5239">
        <v>7</v>
      </c>
      <c r="X5239">
        <v>5</v>
      </c>
      <c r="Y5239">
        <v>15</v>
      </c>
      <c r="AD5239"/>
    </row>
    <row r="5240" spans="1:30" x14ac:dyDescent="0.25">
      <c r="A5240" t="s">
        <v>10</v>
      </c>
      <c r="B5240" s="2">
        <v>43170</v>
      </c>
      <c r="C5240" s="35">
        <f>YEAR(Sales[[#This Row],[ShipDate]])</f>
        <v>2018</v>
      </c>
      <c r="D5240" t="s">
        <v>113</v>
      </c>
      <c r="E5240" t="s">
        <v>69</v>
      </c>
      <c r="F5240" t="s">
        <v>48</v>
      </c>
      <c r="G5240" t="s">
        <v>46</v>
      </c>
      <c r="H5240" t="s">
        <v>26</v>
      </c>
      <c r="I5240" t="s">
        <v>32</v>
      </c>
      <c r="J5240" t="s">
        <v>13</v>
      </c>
      <c r="K5240" t="s">
        <v>2921</v>
      </c>
      <c r="L5240" t="s">
        <v>30</v>
      </c>
      <c r="N5240" t="str">
        <f>IF(ISBLANK(Sales[[#This Row],[return]]),"No",Sales[[#This Row],[return]])</f>
        <v>No</v>
      </c>
      <c r="O5240" s="2">
        <v>43169</v>
      </c>
      <c r="P5240" s="8" t="str">
        <f>TEXT(DAY(Sales[[#This Row],[OrderDate]]),"ddd")</f>
        <v>Tue</v>
      </c>
      <c r="Q5240" s="8" t="str">
        <f>TEXT(MONTH(Sales[[#This Row],[ShipDate]])*29,"mmm")</f>
        <v>Mar</v>
      </c>
      <c r="R5240">
        <v>144</v>
      </c>
      <c r="S5240" t="s">
        <v>2531</v>
      </c>
      <c r="T5240" t="s">
        <v>28</v>
      </c>
      <c r="U5240">
        <v>90008</v>
      </c>
      <c r="V5240" s="1">
        <v>0.2</v>
      </c>
      <c r="W5240">
        <v>364</v>
      </c>
      <c r="X5240">
        <v>8</v>
      </c>
      <c r="Y5240">
        <v>4159</v>
      </c>
      <c r="AD5240"/>
    </row>
    <row r="5241" spans="1:30" x14ac:dyDescent="0.25">
      <c r="A5241" t="s">
        <v>24</v>
      </c>
      <c r="B5241" s="2">
        <v>43409</v>
      </c>
      <c r="C5241" s="35">
        <f>YEAR(Sales[[#This Row],[ShipDate]])</f>
        <v>2018</v>
      </c>
      <c r="D5241" t="s">
        <v>113</v>
      </c>
      <c r="E5241" t="s">
        <v>18</v>
      </c>
      <c r="F5241" t="s">
        <v>50</v>
      </c>
      <c r="G5241" t="s">
        <v>25</v>
      </c>
      <c r="H5241" t="s">
        <v>213</v>
      </c>
      <c r="I5241" t="s">
        <v>216</v>
      </c>
      <c r="J5241" t="s">
        <v>13</v>
      </c>
      <c r="K5241" t="s">
        <v>1525</v>
      </c>
      <c r="L5241" t="s">
        <v>30</v>
      </c>
      <c r="M5241" t="s">
        <v>82</v>
      </c>
      <c r="N5241" t="str">
        <f>IF(ISBLANK(Sales[[#This Row],[return]]),"No",Sales[[#This Row],[return]])</f>
        <v>Yes</v>
      </c>
      <c r="O5241" s="2">
        <v>43407</v>
      </c>
      <c r="P5241" s="8" t="str">
        <f>TEXT(DAY(Sales[[#This Row],[OrderDate]]),"ddd")</f>
        <v>Tue</v>
      </c>
      <c r="Q5241" s="8" t="str">
        <f>TEXT(MONTH(Sales[[#This Row],[ShipDate]])*29,"mmm")</f>
        <v>Nov</v>
      </c>
      <c r="R5241">
        <v>267</v>
      </c>
      <c r="S5241" t="s">
        <v>2168</v>
      </c>
      <c r="T5241" t="s">
        <v>28</v>
      </c>
      <c r="U5241">
        <v>97206</v>
      </c>
      <c r="V5241" s="1">
        <v>0.7</v>
      </c>
      <c r="W5241">
        <v>-3</v>
      </c>
      <c r="X5241">
        <v>7</v>
      </c>
      <c r="Y5241">
        <v>4</v>
      </c>
      <c r="AD5241"/>
    </row>
    <row r="5242" spans="1:30" x14ac:dyDescent="0.25">
      <c r="A5242" t="s">
        <v>24</v>
      </c>
      <c r="B5242" s="2">
        <v>43409</v>
      </c>
      <c r="C5242" s="35">
        <f>YEAR(Sales[[#This Row],[ShipDate]])</f>
        <v>2018</v>
      </c>
      <c r="D5242" t="s">
        <v>113</v>
      </c>
      <c r="E5242" t="s">
        <v>18</v>
      </c>
      <c r="F5242" t="s">
        <v>340</v>
      </c>
      <c r="G5242" t="s">
        <v>46</v>
      </c>
      <c r="H5242" t="s">
        <v>213</v>
      </c>
      <c r="I5242" t="s">
        <v>216</v>
      </c>
      <c r="J5242" t="s">
        <v>13</v>
      </c>
      <c r="K5242" t="s">
        <v>1525</v>
      </c>
      <c r="L5242" t="s">
        <v>30</v>
      </c>
      <c r="M5242" t="s">
        <v>82</v>
      </c>
      <c r="N5242" t="str">
        <f>IF(ISBLANK(Sales[[#This Row],[return]]),"No",Sales[[#This Row],[return]])</f>
        <v>Yes</v>
      </c>
      <c r="O5242" s="2">
        <v>43407</v>
      </c>
      <c r="P5242" s="8" t="str">
        <f>TEXT(DAY(Sales[[#This Row],[OrderDate]]),"ddd")</f>
        <v>Tue</v>
      </c>
      <c r="Q5242" s="8" t="str">
        <f>TEXT(MONTH(Sales[[#This Row],[ShipDate]])*29,"mmm")</f>
        <v>Nov</v>
      </c>
      <c r="R5242">
        <v>1223</v>
      </c>
      <c r="S5242" t="s">
        <v>3069</v>
      </c>
      <c r="T5242" t="s">
        <v>28</v>
      </c>
      <c r="U5242">
        <v>97206</v>
      </c>
      <c r="V5242" s="1">
        <v>0.7</v>
      </c>
      <c r="W5242">
        <v>-252</v>
      </c>
      <c r="X5242">
        <v>3</v>
      </c>
      <c r="Y5242">
        <v>180</v>
      </c>
      <c r="AD5242"/>
    </row>
    <row r="5243" spans="1:30" x14ac:dyDescent="0.25">
      <c r="A5243" t="s">
        <v>10</v>
      </c>
      <c r="B5243" s="2">
        <v>43195</v>
      </c>
      <c r="C5243" s="35">
        <f>YEAR(Sales[[#This Row],[ShipDate]])</f>
        <v>2018</v>
      </c>
      <c r="D5243" t="s">
        <v>113</v>
      </c>
      <c r="E5243" t="s">
        <v>69</v>
      </c>
      <c r="F5243" t="s">
        <v>59</v>
      </c>
      <c r="G5243" t="s">
        <v>25</v>
      </c>
      <c r="H5243" t="s">
        <v>171</v>
      </c>
      <c r="I5243" t="s">
        <v>174</v>
      </c>
      <c r="J5243" t="s">
        <v>13</v>
      </c>
      <c r="K5243" t="s">
        <v>2943</v>
      </c>
      <c r="L5243" t="s">
        <v>17</v>
      </c>
      <c r="N5243" t="str">
        <f>IF(ISBLANK(Sales[[#This Row],[return]]),"No",Sales[[#This Row],[return]])</f>
        <v>No</v>
      </c>
      <c r="O5243" s="2">
        <v>43194</v>
      </c>
      <c r="P5243" s="8" t="str">
        <f>TEXT(DAY(Sales[[#This Row],[OrderDate]]),"ddd")</f>
        <v>Wed</v>
      </c>
      <c r="Q5243" s="8" t="str">
        <f>TEXT(MONTH(Sales[[#This Row],[ShipDate]])*29,"mmm")</f>
        <v>Apr</v>
      </c>
      <c r="R5243">
        <v>1658</v>
      </c>
      <c r="S5243" t="s">
        <v>3221</v>
      </c>
      <c r="T5243" t="s">
        <v>15</v>
      </c>
      <c r="U5243">
        <v>22153</v>
      </c>
      <c r="V5243" s="1">
        <v>0</v>
      </c>
      <c r="W5243">
        <v>13</v>
      </c>
      <c r="X5243">
        <v>3</v>
      </c>
      <c r="Y5243">
        <v>28</v>
      </c>
      <c r="AD5243"/>
    </row>
    <row r="5244" spans="1:30" x14ac:dyDescent="0.25">
      <c r="A5244" t="s">
        <v>10</v>
      </c>
      <c r="B5244" s="2">
        <v>43195</v>
      </c>
      <c r="C5244" s="35">
        <f>YEAR(Sales[[#This Row],[ShipDate]])</f>
        <v>2018</v>
      </c>
      <c r="D5244" t="s">
        <v>113</v>
      </c>
      <c r="E5244" t="s">
        <v>69</v>
      </c>
      <c r="F5244" t="s">
        <v>48</v>
      </c>
      <c r="G5244" t="s">
        <v>46</v>
      </c>
      <c r="H5244" t="s">
        <v>171</v>
      </c>
      <c r="I5244" t="s">
        <v>174</v>
      </c>
      <c r="J5244" t="s">
        <v>13</v>
      </c>
      <c r="K5244" t="s">
        <v>2943</v>
      </c>
      <c r="L5244" t="s">
        <v>17</v>
      </c>
      <c r="N5244" t="str">
        <f>IF(ISBLANK(Sales[[#This Row],[return]]),"No",Sales[[#This Row],[return]])</f>
        <v>No</v>
      </c>
      <c r="O5244" s="2">
        <v>43194</v>
      </c>
      <c r="P5244" s="8" t="str">
        <f>TEXT(DAY(Sales[[#This Row],[OrderDate]]),"ddd")</f>
        <v>Wed</v>
      </c>
      <c r="Q5244" s="8" t="str">
        <f>TEXT(MONTH(Sales[[#This Row],[ShipDate]])*29,"mmm")</f>
        <v>Apr</v>
      </c>
      <c r="R5244">
        <v>138</v>
      </c>
      <c r="S5244" t="s">
        <v>307</v>
      </c>
      <c r="T5244" t="s">
        <v>15</v>
      </c>
      <c r="U5244">
        <v>22153</v>
      </c>
      <c r="V5244" s="1">
        <v>0</v>
      </c>
      <c r="W5244">
        <v>6</v>
      </c>
      <c r="X5244">
        <v>3</v>
      </c>
      <c r="Y5244">
        <v>150</v>
      </c>
      <c r="AD5244"/>
    </row>
    <row r="5245" spans="1:30" x14ac:dyDescent="0.25">
      <c r="A5245" t="s">
        <v>40</v>
      </c>
      <c r="B5245" s="2">
        <v>43409</v>
      </c>
      <c r="C5245" s="35">
        <f>YEAR(Sales[[#This Row],[ShipDate]])</f>
        <v>2018</v>
      </c>
      <c r="D5245" t="s">
        <v>36</v>
      </c>
      <c r="E5245" t="s">
        <v>69</v>
      </c>
      <c r="F5245" t="s">
        <v>104</v>
      </c>
      <c r="G5245" t="s">
        <v>25</v>
      </c>
      <c r="H5245" t="s">
        <v>899</v>
      </c>
      <c r="I5245" t="s">
        <v>174</v>
      </c>
      <c r="J5245" t="s">
        <v>13</v>
      </c>
      <c r="K5245" t="s">
        <v>2967</v>
      </c>
      <c r="L5245" t="s">
        <v>17</v>
      </c>
      <c r="M5245" t="s">
        <v>82</v>
      </c>
      <c r="N5245" t="str">
        <f>IF(ISBLANK(Sales[[#This Row],[return]]),"No",Sales[[#This Row],[return]])</f>
        <v>Yes</v>
      </c>
      <c r="O5245" s="2">
        <v>43405</v>
      </c>
      <c r="P5245" s="8" t="str">
        <f>TEXT(DAY(Sales[[#This Row],[OrderDate]]),"ddd")</f>
        <v>Sun</v>
      </c>
      <c r="Q5245" s="8" t="str">
        <f>TEXT(MONTH(Sales[[#This Row],[ShipDate]])*29,"mmm")</f>
        <v>Nov</v>
      </c>
      <c r="R5245">
        <v>116</v>
      </c>
      <c r="S5245" t="s">
        <v>978</v>
      </c>
      <c r="T5245" t="s">
        <v>15</v>
      </c>
      <c r="U5245">
        <v>24153</v>
      </c>
      <c r="V5245" s="1">
        <v>0</v>
      </c>
      <c r="W5245">
        <v>118</v>
      </c>
      <c r="X5245">
        <v>3</v>
      </c>
      <c r="Y5245">
        <v>252</v>
      </c>
      <c r="AD5245"/>
    </row>
    <row r="5246" spans="1:30" x14ac:dyDescent="0.25">
      <c r="A5246" t="s">
        <v>40</v>
      </c>
      <c r="B5246" s="2">
        <v>43409</v>
      </c>
      <c r="C5246" s="35">
        <f>YEAR(Sales[[#This Row],[ShipDate]])</f>
        <v>2018</v>
      </c>
      <c r="D5246" t="s">
        <v>36</v>
      </c>
      <c r="E5246" t="s">
        <v>69</v>
      </c>
      <c r="F5246" t="s">
        <v>48</v>
      </c>
      <c r="G5246" t="s">
        <v>46</v>
      </c>
      <c r="H5246" t="s">
        <v>899</v>
      </c>
      <c r="I5246" t="s">
        <v>174</v>
      </c>
      <c r="J5246" t="s">
        <v>13</v>
      </c>
      <c r="K5246" t="s">
        <v>2967</v>
      </c>
      <c r="L5246" t="s">
        <v>17</v>
      </c>
      <c r="M5246" t="s">
        <v>82</v>
      </c>
      <c r="N5246" t="str">
        <f>IF(ISBLANK(Sales[[#This Row],[return]]),"No",Sales[[#This Row],[return]])</f>
        <v>Yes</v>
      </c>
      <c r="O5246" s="2">
        <v>43405</v>
      </c>
      <c r="P5246" s="8" t="str">
        <f>TEXT(DAY(Sales[[#This Row],[OrderDate]]),"ddd")</f>
        <v>Sun</v>
      </c>
      <c r="Q5246" s="8" t="str">
        <f>TEXT(MONTH(Sales[[#This Row],[ShipDate]])*29,"mmm")</f>
        <v>Nov</v>
      </c>
      <c r="R5246">
        <v>991</v>
      </c>
      <c r="S5246" t="s">
        <v>138</v>
      </c>
      <c r="T5246" t="s">
        <v>15</v>
      </c>
      <c r="U5246">
        <v>24153</v>
      </c>
      <c r="V5246" s="1">
        <v>0</v>
      </c>
      <c r="W5246">
        <v>6</v>
      </c>
      <c r="X5246">
        <v>2</v>
      </c>
      <c r="Y5246">
        <v>22</v>
      </c>
      <c r="AD5246"/>
    </row>
    <row r="5247" spans="1:30" x14ac:dyDescent="0.25">
      <c r="A5247" t="s">
        <v>40</v>
      </c>
      <c r="B5247" s="2">
        <v>43273</v>
      </c>
      <c r="C5247" s="35">
        <f>YEAR(Sales[[#This Row],[ShipDate]])</f>
        <v>2018</v>
      </c>
      <c r="D5247" t="s">
        <v>36</v>
      </c>
      <c r="E5247" t="s">
        <v>18</v>
      </c>
      <c r="F5247" t="s">
        <v>59</v>
      </c>
      <c r="G5247" t="s">
        <v>25</v>
      </c>
      <c r="H5247" t="s">
        <v>457</v>
      </c>
      <c r="I5247" t="s">
        <v>32</v>
      </c>
      <c r="J5247" t="s">
        <v>13</v>
      </c>
      <c r="K5247" t="s">
        <v>2046</v>
      </c>
      <c r="L5247" t="s">
        <v>30</v>
      </c>
      <c r="M5247" t="s">
        <v>82</v>
      </c>
      <c r="N5247" t="str">
        <f>IF(ISBLANK(Sales[[#This Row],[return]]),"No",Sales[[#This Row],[return]])</f>
        <v>Yes</v>
      </c>
      <c r="O5247" s="2">
        <v>43268</v>
      </c>
      <c r="P5247" s="8" t="str">
        <f>TEXT(DAY(Sales[[#This Row],[OrderDate]]),"ddd")</f>
        <v>Tue</v>
      </c>
      <c r="Q5247" s="8" t="str">
        <f>TEXT(MONTH(Sales[[#This Row],[ShipDate]])*29,"mmm")</f>
        <v>Jun</v>
      </c>
      <c r="R5247">
        <v>1729</v>
      </c>
      <c r="S5247" t="s">
        <v>2106</v>
      </c>
      <c r="T5247" t="s">
        <v>28</v>
      </c>
      <c r="U5247">
        <v>92024</v>
      </c>
      <c r="V5247" s="1">
        <v>0</v>
      </c>
      <c r="W5247">
        <v>55</v>
      </c>
      <c r="X5247">
        <v>2</v>
      </c>
      <c r="Y5247">
        <v>112</v>
      </c>
      <c r="AD5247"/>
    </row>
    <row r="5248" spans="1:30" x14ac:dyDescent="0.25">
      <c r="A5248" t="s">
        <v>40</v>
      </c>
      <c r="B5248" s="2">
        <v>43177</v>
      </c>
      <c r="C5248" s="35">
        <f>YEAR(Sales[[#This Row],[ShipDate]])</f>
        <v>2018</v>
      </c>
      <c r="D5248" t="s">
        <v>36</v>
      </c>
      <c r="E5248" t="s">
        <v>18</v>
      </c>
      <c r="F5248" t="s">
        <v>38</v>
      </c>
      <c r="G5248" t="s">
        <v>11</v>
      </c>
      <c r="H5248" t="s">
        <v>336</v>
      </c>
      <c r="I5248" t="s">
        <v>70</v>
      </c>
      <c r="J5248" t="s">
        <v>13</v>
      </c>
      <c r="K5248" t="s">
        <v>1471</v>
      </c>
      <c r="L5248" t="s">
        <v>68</v>
      </c>
      <c r="N5248" t="str">
        <f>IF(ISBLANK(Sales[[#This Row],[return]]),"No",Sales[[#This Row],[return]])</f>
        <v>No</v>
      </c>
      <c r="O5248" s="2">
        <v>43172</v>
      </c>
      <c r="P5248" s="8" t="str">
        <f>TEXT(DAY(Sales[[#This Row],[OrderDate]]),"ddd")</f>
        <v>Fri</v>
      </c>
      <c r="Q5248" s="8" t="str">
        <f>TEXT(MONTH(Sales[[#This Row],[ShipDate]])*29,"mmm")</f>
        <v>Mar</v>
      </c>
      <c r="R5248">
        <v>843</v>
      </c>
      <c r="S5248" t="s">
        <v>1421</v>
      </c>
      <c r="T5248" t="s">
        <v>66</v>
      </c>
      <c r="U5248">
        <v>78207</v>
      </c>
      <c r="V5248" s="1">
        <v>0.3</v>
      </c>
      <c r="W5248">
        <v>0</v>
      </c>
      <c r="X5248">
        <v>5</v>
      </c>
      <c r="Y5248">
        <v>558</v>
      </c>
      <c r="AD5248"/>
    </row>
    <row r="5249" spans="1:30" x14ac:dyDescent="0.25">
      <c r="A5249" t="s">
        <v>40</v>
      </c>
      <c r="B5249" s="2">
        <v>43177</v>
      </c>
      <c r="C5249" s="35">
        <f>YEAR(Sales[[#This Row],[ShipDate]])</f>
        <v>2018</v>
      </c>
      <c r="D5249" t="s">
        <v>36</v>
      </c>
      <c r="E5249" t="s">
        <v>18</v>
      </c>
      <c r="F5249" t="s">
        <v>59</v>
      </c>
      <c r="G5249" t="s">
        <v>25</v>
      </c>
      <c r="H5249" t="s">
        <v>336</v>
      </c>
      <c r="I5249" t="s">
        <v>70</v>
      </c>
      <c r="J5249" t="s">
        <v>13</v>
      </c>
      <c r="K5249" t="s">
        <v>1471</v>
      </c>
      <c r="L5249" t="s">
        <v>68</v>
      </c>
      <c r="N5249" t="str">
        <f>IF(ISBLANK(Sales[[#This Row],[return]]),"No",Sales[[#This Row],[return]])</f>
        <v>No</v>
      </c>
      <c r="O5249" s="2">
        <v>43172</v>
      </c>
      <c r="P5249" s="8" t="str">
        <f>TEXT(DAY(Sales[[#This Row],[OrderDate]]),"ddd")</f>
        <v>Fri</v>
      </c>
      <c r="Q5249" s="8" t="str">
        <f>TEXT(MONTH(Sales[[#This Row],[ShipDate]])*29,"mmm")</f>
        <v>Mar</v>
      </c>
      <c r="R5249">
        <v>1571</v>
      </c>
      <c r="S5249" t="s">
        <v>1837</v>
      </c>
      <c r="T5249" t="s">
        <v>66</v>
      </c>
      <c r="U5249">
        <v>78207</v>
      </c>
      <c r="V5249" s="1">
        <v>0.2</v>
      </c>
      <c r="W5249">
        <v>25</v>
      </c>
      <c r="X5249">
        <v>5</v>
      </c>
      <c r="Y5249">
        <v>70</v>
      </c>
      <c r="AD5249"/>
    </row>
    <row r="5250" spans="1:30" x14ac:dyDescent="0.25">
      <c r="A5250" t="s">
        <v>40</v>
      </c>
      <c r="B5250" s="2">
        <v>43177</v>
      </c>
      <c r="C5250" s="35">
        <f>YEAR(Sales[[#This Row],[ShipDate]])</f>
        <v>2018</v>
      </c>
      <c r="D5250" t="s">
        <v>36</v>
      </c>
      <c r="E5250" t="s">
        <v>18</v>
      </c>
      <c r="F5250" t="s">
        <v>50</v>
      </c>
      <c r="G5250" t="s">
        <v>25</v>
      </c>
      <c r="H5250" t="s">
        <v>336</v>
      </c>
      <c r="I5250" t="s">
        <v>70</v>
      </c>
      <c r="J5250" t="s">
        <v>13</v>
      </c>
      <c r="K5250" t="s">
        <v>1471</v>
      </c>
      <c r="L5250" t="s">
        <v>68</v>
      </c>
      <c r="N5250" t="str">
        <f>IF(ISBLANK(Sales[[#This Row],[return]]),"No",Sales[[#This Row],[return]])</f>
        <v>No</v>
      </c>
      <c r="O5250" s="2">
        <v>43172</v>
      </c>
      <c r="P5250" s="8" t="str">
        <f>TEXT(DAY(Sales[[#This Row],[OrderDate]]),"ddd")</f>
        <v>Fri</v>
      </c>
      <c r="Q5250" s="8" t="str">
        <f>TEXT(MONTH(Sales[[#This Row],[ShipDate]])*29,"mmm")</f>
        <v>Mar</v>
      </c>
      <c r="R5250">
        <v>928</v>
      </c>
      <c r="S5250" t="s">
        <v>2162</v>
      </c>
      <c r="T5250" t="s">
        <v>66</v>
      </c>
      <c r="U5250">
        <v>78207</v>
      </c>
      <c r="V5250" s="1">
        <v>0.8</v>
      </c>
      <c r="W5250">
        <v>-2</v>
      </c>
      <c r="X5250">
        <v>2</v>
      </c>
      <c r="Y5250">
        <v>1</v>
      </c>
      <c r="AD5250"/>
    </row>
    <row r="5251" spans="1:30" x14ac:dyDescent="0.25">
      <c r="A5251" t="s">
        <v>40</v>
      </c>
      <c r="B5251" s="2">
        <v>43436</v>
      </c>
      <c r="C5251" s="35">
        <f>YEAR(Sales[[#This Row],[ShipDate]])</f>
        <v>2018</v>
      </c>
      <c r="D5251" t="s">
        <v>36</v>
      </c>
      <c r="E5251" t="s">
        <v>31</v>
      </c>
      <c r="F5251" t="s">
        <v>43</v>
      </c>
      <c r="G5251" t="s">
        <v>11</v>
      </c>
      <c r="H5251" t="s">
        <v>386</v>
      </c>
      <c r="I5251" t="s">
        <v>389</v>
      </c>
      <c r="J5251" t="s">
        <v>13</v>
      </c>
      <c r="K5251" t="s">
        <v>2657</v>
      </c>
      <c r="L5251" t="s">
        <v>92</v>
      </c>
      <c r="N5251" t="str">
        <f>IF(ISBLANK(Sales[[#This Row],[return]]),"No",Sales[[#This Row],[return]])</f>
        <v>No</v>
      </c>
      <c r="O5251" s="2">
        <v>43431</v>
      </c>
      <c r="P5251" s="8" t="str">
        <f>TEXT(DAY(Sales[[#This Row],[OrderDate]]),"ddd")</f>
        <v>Fri</v>
      </c>
      <c r="Q5251" s="8" t="str">
        <f>TEXT(MONTH(Sales[[#This Row],[ShipDate]])*29,"mmm")</f>
        <v>Dec</v>
      </c>
      <c r="R5251">
        <v>1594</v>
      </c>
      <c r="S5251" t="s">
        <v>1290</v>
      </c>
      <c r="T5251" t="s">
        <v>90</v>
      </c>
      <c r="U5251">
        <v>7090</v>
      </c>
      <c r="V5251" s="1">
        <v>0</v>
      </c>
      <c r="W5251">
        <v>10</v>
      </c>
      <c r="X5251">
        <v>3</v>
      </c>
      <c r="Y5251">
        <v>32</v>
      </c>
      <c r="AD5251"/>
    </row>
    <row r="5252" spans="1:30" x14ac:dyDescent="0.25">
      <c r="A5252" t="s">
        <v>10</v>
      </c>
      <c r="B5252" s="2">
        <v>43242</v>
      </c>
      <c r="C5252" s="35">
        <f>YEAR(Sales[[#This Row],[ShipDate]])</f>
        <v>2018</v>
      </c>
      <c r="D5252" t="s">
        <v>607</v>
      </c>
      <c r="E5252" t="s">
        <v>18</v>
      </c>
      <c r="F5252" t="s">
        <v>33</v>
      </c>
      <c r="G5252" t="s">
        <v>25</v>
      </c>
      <c r="H5252" t="s">
        <v>1550</v>
      </c>
      <c r="I5252" t="s">
        <v>598</v>
      </c>
      <c r="J5252" t="s">
        <v>13</v>
      </c>
      <c r="K5252" t="s">
        <v>874</v>
      </c>
      <c r="L5252" t="s">
        <v>17</v>
      </c>
      <c r="N5252" t="str">
        <f>IF(ISBLANK(Sales[[#This Row],[return]]),"No",Sales[[#This Row],[return]])</f>
        <v>No</v>
      </c>
      <c r="O5252" s="2">
        <v>43242</v>
      </c>
      <c r="P5252" s="8" t="str">
        <f>TEXT(DAY(Sales[[#This Row],[OrderDate]]),"ddd")</f>
        <v>Sun</v>
      </c>
      <c r="Q5252" s="8" t="str">
        <f>TEXT(MONTH(Sales[[#This Row],[ShipDate]])*29,"mmm")</f>
        <v>May</v>
      </c>
      <c r="R5252">
        <v>202</v>
      </c>
      <c r="S5252" t="s">
        <v>922</v>
      </c>
      <c r="T5252" t="s">
        <v>15</v>
      </c>
      <c r="U5252">
        <v>30605</v>
      </c>
      <c r="V5252" s="1">
        <v>0</v>
      </c>
      <c r="W5252">
        <v>7</v>
      </c>
      <c r="X5252">
        <v>3</v>
      </c>
      <c r="Y5252">
        <v>15</v>
      </c>
      <c r="AD5252"/>
    </row>
    <row r="5253" spans="1:30" x14ac:dyDescent="0.25">
      <c r="A5253" t="s">
        <v>24</v>
      </c>
      <c r="B5253" s="2">
        <v>43200</v>
      </c>
      <c r="C5253" s="35">
        <f>YEAR(Sales[[#This Row],[ShipDate]])</f>
        <v>2018</v>
      </c>
      <c r="D5253" t="s">
        <v>19</v>
      </c>
      <c r="E5253" t="s">
        <v>69</v>
      </c>
      <c r="F5253" t="s">
        <v>39</v>
      </c>
      <c r="G5253" t="s">
        <v>25</v>
      </c>
      <c r="H5253" t="s">
        <v>107</v>
      </c>
      <c r="I5253" t="s">
        <v>70</v>
      </c>
      <c r="J5253" t="s">
        <v>13</v>
      </c>
      <c r="K5253" t="s">
        <v>204</v>
      </c>
      <c r="L5253" t="s">
        <v>68</v>
      </c>
      <c r="N5253" t="str">
        <f>IF(ISBLANK(Sales[[#This Row],[return]]),"No",Sales[[#This Row],[return]])</f>
        <v>No</v>
      </c>
      <c r="O5253" s="2">
        <v>43195</v>
      </c>
      <c r="P5253" s="8" t="str">
        <f>TEXT(DAY(Sales[[#This Row],[OrderDate]]),"ddd")</f>
        <v>Thu</v>
      </c>
      <c r="Q5253" s="8" t="str">
        <f>TEXT(MONTH(Sales[[#This Row],[ShipDate]])*29,"mmm")</f>
        <v>Apr</v>
      </c>
      <c r="R5253">
        <v>583</v>
      </c>
      <c r="S5253" t="s">
        <v>205</v>
      </c>
      <c r="T5253" t="s">
        <v>66</v>
      </c>
      <c r="U5253">
        <v>77095</v>
      </c>
      <c r="V5253" s="1">
        <v>0.2</v>
      </c>
      <c r="W5253">
        <v>14</v>
      </c>
      <c r="X5253">
        <v>7</v>
      </c>
      <c r="Y5253">
        <v>158</v>
      </c>
      <c r="AD5253"/>
    </row>
    <row r="5254" spans="1:30" x14ac:dyDescent="0.25">
      <c r="A5254" t="s">
        <v>40</v>
      </c>
      <c r="B5254" s="2">
        <v>43364</v>
      </c>
      <c r="C5254" s="35">
        <f>YEAR(Sales[[#This Row],[ShipDate]])</f>
        <v>2018</v>
      </c>
      <c r="D5254" t="s">
        <v>36</v>
      </c>
      <c r="E5254" t="s">
        <v>69</v>
      </c>
      <c r="F5254" t="s">
        <v>23</v>
      </c>
      <c r="G5254" t="s">
        <v>11</v>
      </c>
      <c r="H5254" t="s">
        <v>60</v>
      </c>
      <c r="I5254" t="s">
        <v>63</v>
      </c>
      <c r="J5254" t="s">
        <v>13</v>
      </c>
      <c r="K5254" t="s">
        <v>2942</v>
      </c>
      <c r="L5254" t="s">
        <v>30</v>
      </c>
      <c r="N5254" t="str">
        <f>IF(ISBLANK(Sales[[#This Row],[return]]),"No",Sales[[#This Row],[return]])</f>
        <v>No</v>
      </c>
      <c r="O5254" s="2">
        <v>43360</v>
      </c>
      <c r="P5254" s="8" t="str">
        <f>TEXT(DAY(Sales[[#This Row],[OrderDate]]),"ddd")</f>
        <v>Tue</v>
      </c>
      <c r="Q5254" s="8" t="str">
        <f>TEXT(MONTH(Sales[[#This Row],[ShipDate]])*29,"mmm")</f>
        <v>Sep</v>
      </c>
      <c r="R5254">
        <v>791</v>
      </c>
      <c r="S5254" t="s">
        <v>1244</v>
      </c>
      <c r="T5254" t="s">
        <v>28</v>
      </c>
      <c r="U5254">
        <v>98103</v>
      </c>
      <c r="V5254" s="1">
        <v>0.2</v>
      </c>
      <c r="W5254">
        <v>10</v>
      </c>
      <c r="X5254">
        <v>2</v>
      </c>
      <c r="Y5254">
        <v>114</v>
      </c>
      <c r="AD5254"/>
    </row>
    <row r="5255" spans="1:30" x14ac:dyDescent="0.25">
      <c r="A5255" t="s">
        <v>40</v>
      </c>
      <c r="B5255" s="2">
        <v>43364</v>
      </c>
      <c r="C5255" s="35">
        <f>YEAR(Sales[[#This Row],[ShipDate]])</f>
        <v>2018</v>
      </c>
      <c r="D5255" t="s">
        <v>36</v>
      </c>
      <c r="E5255" t="s">
        <v>69</v>
      </c>
      <c r="F5255" t="s">
        <v>48</v>
      </c>
      <c r="G5255" t="s">
        <v>46</v>
      </c>
      <c r="H5255" t="s">
        <v>60</v>
      </c>
      <c r="I5255" t="s">
        <v>63</v>
      </c>
      <c r="J5255" t="s">
        <v>13</v>
      </c>
      <c r="K5255" t="s">
        <v>2942</v>
      </c>
      <c r="L5255" t="s">
        <v>30</v>
      </c>
      <c r="N5255" t="str">
        <f>IF(ISBLANK(Sales[[#This Row],[return]]),"No",Sales[[#This Row],[return]])</f>
        <v>No</v>
      </c>
      <c r="O5255" s="2">
        <v>43360</v>
      </c>
      <c r="P5255" s="8" t="str">
        <f>TEXT(DAY(Sales[[#This Row],[OrderDate]]),"ddd")</f>
        <v>Tue</v>
      </c>
      <c r="Q5255" s="8" t="str">
        <f>TEXT(MONTH(Sales[[#This Row],[ShipDate]])*29,"mmm")</f>
        <v>Sep</v>
      </c>
      <c r="R5255">
        <v>447</v>
      </c>
      <c r="S5255" t="s">
        <v>2451</v>
      </c>
      <c r="T5255" t="s">
        <v>28</v>
      </c>
      <c r="U5255">
        <v>98103</v>
      </c>
      <c r="V5255" s="1">
        <v>0.2</v>
      </c>
      <c r="W5255">
        <v>8</v>
      </c>
      <c r="X5255">
        <v>2</v>
      </c>
      <c r="Y5255">
        <v>106</v>
      </c>
      <c r="AD5255"/>
    </row>
    <row r="5256" spans="1:30" x14ac:dyDescent="0.25">
      <c r="A5256" t="s">
        <v>10</v>
      </c>
      <c r="B5256" s="2">
        <v>43352</v>
      </c>
      <c r="C5256" s="35">
        <f>YEAR(Sales[[#This Row],[ShipDate]])</f>
        <v>2018</v>
      </c>
      <c r="D5256" t="s">
        <v>36</v>
      </c>
      <c r="E5256" t="s">
        <v>18</v>
      </c>
      <c r="F5256" t="s">
        <v>50</v>
      </c>
      <c r="G5256" t="s">
        <v>25</v>
      </c>
      <c r="H5256" t="s">
        <v>164</v>
      </c>
      <c r="I5256" t="s">
        <v>120</v>
      </c>
      <c r="J5256" t="s">
        <v>13</v>
      </c>
      <c r="K5256" t="s">
        <v>891</v>
      </c>
      <c r="L5256" t="s">
        <v>68</v>
      </c>
      <c r="N5256" t="str">
        <f>IF(ISBLANK(Sales[[#This Row],[return]]),"No",Sales[[#This Row],[return]])</f>
        <v>No</v>
      </c>
      <c r="O5256" s="2">
        <v>43346</v>
      </c>
      <c r="P5256" s="8" t="str">
        <f>TEXT(DAY(Sales[[#This Row],[OrderDate]]),"ddd")</f>
        <v>Tue</v>
      </c>
      <c r="Q5256" s="8" t="str">
        <f>TEXT(MONTH(Sales[[#This Row],[ShipDate]])*29,"mmm")</f>
        <v>Sep</v>
      </c>
      <c r="R5256">
        <v>1843</v>
      </c>
      <c r="S5256" t="s">
        <v>3237</v>
      </c>
      <c r="T5256" t="s">
        <v>66</v>
      </c>
      <c r="U5256">
        <v>60610</v>
      </c>
      <c r="V5256" s="1">
        <v>0.8</v>
      </c>
      <c r="W5256">
        <v>-15</v>
      </c>
      <c r="X5256">
        <v>3</v>
      </c>
      <c r="Y5256">
        <v>9</v>
      </c>
      <c r="AD5256"/>
    </row>
    <row r="5257" spans="1:30" x14ac:dyDescent="0.25">
      <c r="A5257" t="s">
        <v>10</v>
      </c>
      <c r="B5257" s="2">
        <v>43232</v>
      </c>
      <c r="C5257" s="35">
        <f>YEAR(Sales[[#This Row],[ShipDate]])</f>
        <v>2018</v>
      </c>
      <c r="D5257" t="s">
        <v>19</v>
      </c>
      <c r="E5257" t="s">
        <v>18</v>
      </c>
      <c r="F5257" t="s">
        <v>45</v>
      </c>
      <c r="G5257" t="s">
        <v>25</v>
      </c>
      <c r="H5257" t="s">
        <v>899</v>
      </c>
      <c r="I5257" t="s">
        <v>174</v>
      </c>
      <c r="J5257" t="s">
        <v>13</v>
      </c>
      <c r="K5257" t="s">
        <v>1537</v>
      </c>
      <c r="L5257" t="s">
        <v>17</v>
      </c>
      <c r="N5257" t="str">
        <f>IF(ISBLANK(Sales[[#This Row],[return]]),"No",Sales[[#This Row],[return]])</f>
        <v>No</v>
      </c>
      <c r="O5257" s="2">
        <v>43229</v>
      </c>
      <c r="P5257" s="8" t="str">
        <f>TEXT(DAY(Sales[[#This Row],[OrderDate]]),"ddd")</f>
        <v>Mon</v>
      </c>
      <c r="Q5257" s="8" t="str">
        <f>TEXT(MONTH(Sales[[#This Row],[ShipDate]])*29,"mmm")</f>
        <v>May</v>
      </c>
      <c r="R5257">
        <v>29</v>
      </c>
      <c r="S5257" t="s">
        <v>380</v>
      </c>
      <c r="T5257" t="s">
        <v>15</v>
      </c>
      <c r="U5257">
        <v>24153</v>
      </c>
      <c r="V5257" s="1">
        <v>0</v>
      </c>
      <c r="W5257">
        <v>9</v>
      </c>
      <c r="X5257">
        <v>7</v>
      </c>
      <c r="Y5257">
        <v>28</v>
      </c>
      <c r="AD5257"/>
    </row>
    <row r="5258" spans="1:30" x14ac:dyDescent="0.25">
      <c r="A5258" t="s">
        <v>10</v>
      </c>
      <c r="B5258" s="2">
        <v>43137</v>
      </c>
      <c r="C5258" s="35">
        <f>YEAR(Sales[[#This Row],[ShipDate]])</f>
        <v>2018</v>
      </c>
      <c r="D5258" t="s">
        <v>36</v>
      </c>
      <c r="E5258" t="s">
        <v>69</v>
      </c>
      <c r="F5258" t="s">
        <v>50</v>
      </c>
      <c r="G5258" t="s">
        <v>25</v>
      </c>
      <c r="H5258" t="s">
        <v>797</v>
      </c>
      <c r="I5258" t="s">
        <v>598</v>
      </c>
      <c r="J5258" t="s">
        <v>13</v>
      </c>
      <c r="K5258" t="s">
        <v>2953</v>
      </c>
      <c r="L5258" t="s">
        <v>17</v>
      </c>
      <c r="N5258" t="str">
        <f>IF(ISBLANK(Sales[[#This Row],[return]]),"No",Sales[[#This Row],[return]])</f>
        <v>No</v>
      </c>
      <c r="O5258" s="2">
        <v>43131</v>
      </c>
      <c r="P5258" s="8" t="str">
        <f>TEXT(DAY(Sales[[#This Row],[OrderDate]]),"ddd")</f>
        <v>Tue</v>
      </c>
      <c r="Q5258" s="8" t="str">
        <f>TEXT(MONTH(Sales[[#This Row],[ShipDate]])*29,"mmm")</f>
        <v>Feb</v>
      </c>
      <c r="R5258">
        <v>651</v>
      </c>
      <c r="S5258" t="s">
        <v>802</v>
      </c>
      <c r="T5258" t="s">
        <v>15</v>
      </c>
      <c r="U5258">
        <v>30318</v>
      </c>
      <c r="V5258" s="1">
        <v>0</v>
      </c>
      <c r="W5258">
        <v>635</v>
      </c>
      <c r="X5258">
        <v>1</v>
      </c>
      <c r="Y5258">
        <v>1271</v>
      </c>
      <c r="AD5258"/>
    </row>
    <row r="5259" spans="1:30" x14ac:dyDescent="0.25">
      <c r="A5259" t="s">
        <v>10</v>
      </c>
      <c r="B5259" s="2">
        <v>43137</v>
      </c>
      <c r="C5259" s="35">
        <f>YEAR(Sales[[#This Row],[ShipDate]])</f>
        <v>2018</v>
      </c>
      <c r="D5259" t="s">
        <v>36</v>
      </c>
      <c r="E5259" t="s">
        <v>69</v>
      </c>
      <c r="F5259" t="s">
        <v>104</v>
      </c>
      <c r="G5259" t="s">
        <v>25</v>
      </c>
      <c r="H5259" t="s">
        <v>797</v>
      </c>
      <c r="I5259" t="s">
        <v>598</v>
      </c>
      <c r="J5259" t="s">
        <v>13</v>
      </c>
      <c r="K5259" t="s">
        <v>2953</v>
      </c>
      <c r="L5259" t="s">
        <v>17</v>
      </c>
      <c r="N5259" t="str">
        <f>IF(ISBLANK(Sales[[#This Row],[return]]),"No",Sales[[#This Row],[return]])</f>
        <v>No</v>
      </c>
      <c r="O5259" s="2">
        <v>43131</v>
      </c>
      <c r="P5259" s="8" t="str">
        <f>TEXT(DAY(Sales[[#This Row],[OrderDate]]),"ddd")</f>
        <v>Tue</v>
      </c>
      <c r="Q5259" s="8" t="str">
        <f>TEXT(MONTH(Sales[[#This Row],[ShipDate]])*29,"mmm")</f>
        <v>Feb</v>
      </c>
      <c r="R5259">
        <v>4</v>
      </c>
      <c r="S5259" t="s">
        <v>1781</v>
      </c>
      <c r="T5259" t="s">
        <v>15</v>
      </c>
      <c r="U5259">
        <v>30318</v>
      </c>
      <c r="V5259" s="1">
        <v>0</v>
      </c>
      <c r="W5259">
        <v>59</v>
      </c>
      <c r="X5259">
        <v>8</v>
      </c>
      <c r="Y5259">
        <v>125</v>
      </c>
      <c r="AD5259"/>
    </row>
    <row r="5260" spans="1:30" x14ac:dyDescent="0.25">
      <c r="A5260" t="s">
        <v>40</v>
      </c>
      <c r="B5260" s="2">
        <v>43346</v>
      </c>
      <c r="C5260" s="35">
        <f>YEAR(Sales[[#This Row],[ShipDate]])</f>
        <v>2018</v>
      </c>
      <c r="D5260" t="s">
        <v>36</v>
      </c>
      <c r="E5260" t="s">
        <v>31</v>
      </c>
      <c r="F5260" t="s">
        <v>38</v>
      </c>
      <c r="G5260" t="s">
        <v>11</v>
      </c>
      <c r="H5260" t="s">
        <v>88</v>
      </c>
      <c r="I5260" t="s">
        <v>93</v>
      </c>
      <c r="J5260" t="s">
        <v>13</v>
      </c>
      <c r="K5260" t="s">
        <v>2605</v>
      </c>
      <c r="L5260" t="s">
        <v>92</v>
      </c>
      <c r="N5260" t="str">
        <f>IF(ISBLANK(Sales[[#This Row],[return]]),"No",Sales[[#This Row],[return]])</f>
        <v>No</v>
      </c>
      <c r="O5260" s="2">
        <v>43341</v>
      </c>
      <c r="P5260" s="8" t="str">
        <f>TEXT(DAY(Sales[[#This Row],[OrderDate]]),"ddd")</f>
        <v>Sun</v>
      </c>
      <c r="Q5260" s="8" t="str">
        <f>TEXT(MONTH(Sales[[#This Row],[ShipDate]])*29,"mmm")</f>
        <v>Sep</v>
      </c>
      <c r="R5260">
        <v>280</v>
      </c>
      <c r="S5260" t="s">
        <v>3271</v>
      </c>
      <c r="T5260" t="s">
        <v>90</v>
      </c>
      <c r="U5260">
        <v>19120</v>
      </c>
      <c r="V5260" s="1">
        <v>0.4</v>
      </c>
      <c r="W5260">
        <v>-56</v>
      </c>
      <c r="X5260">
        <v>4</v>
      </c>
      <c r="Y5260">
        <v>242</v>
      </c>
      <c r="AD5260"/>
    </row>
    <row r="5261" spans="1:30" x14ac:dyDescent="0.25">
      <c r="A5261" t="s">
        <v>40</v>
      </c>
      <c r="B5261" s="2">
        <v>43346</v>
      </c>
      <c r="C5261" s="35">
        <f>YEAR(Sales[[#This Row],[ShipDate]])</f>
        <v>2018</v>
      </c>
      <c r="D5261" t="s">
        <v>36</v>
      </c>
      <c r="E5261" t="s">
        <v>31</v>
      </c>
      <c r="F5261" t="s">
        <v>21</v>
      </c>
      <c r="G5261" t="s">
        <v>11</v>
      </c>
      <c r="H5261" t="s">
        <v>88</v>
      </c>
      <c r="I5261" t="s">
        <v>93</v>
      </c>
      <c r="J5261" t="s">
        <v>13</v>
      </c>
      <c r="K5261" t="s">
        <v>2605</v>
      </c>
      <c r="L5261" t="s">
        <v>92</v>
      </c>
      <c r="N5261" t="str">
        <f>IF(ISBLANK(Sales[[#This Row],[return]]),"No",Sales[[#This Row],[return]])</f>
        <v>No</v>
      </c>
      <c r="O5261" s="2">
        <v>43341</v>
      </c>
      <c r="P5261" s="8" t="str">
        <f>TEXT(DAY(Sales[[#This Row],[OrderDate]]),"ddd")</f>
        <v>Sun</v>
      </c>
      <c r="Q5261" s="8" t="str">
        <f>TEXT(MONTH(Sales[[#This Row],[ShipDate]])*29,"mmm")</f>
        <v>Sep</v>
      </c>
      <c r="R5261">
        <v>1228</v>
      </c>
      <c r="S5261" t="s">
        <v>3126</v>
      </c>
      <c r="T5261" t="s">
        <v>90</v>
      </c>
      <c r="U5261">
        <v>19120</v>
      </c>
      <c r="V5261" s="1">
        <v>0.5</v>
      </c>
      <c r="W5261">
        <v>-82</v>
      </c>
      <c r="X5261">
        <v>4</v>
      </c>
      <c r="Y5261">
        <v>164</v>
      </c>
      <c r="AD5261"/>
    </row>
    <row r="5262" spans="1:30" x14ac:dyDescent="0.25">
      <c r="A5262" t="s">
        <v>40</v>
      </c>
      <c r="B5262" s="2">
        <v>43346</v>
      </c>
      <c r="C5262" s="35">
        <f>YEAR(Sales[[#This Row],[ShipDate]])</f>
        <v>2018</v>
      </c>
      <c r="D5262" t="s">
        <v>36</v>
      </c>
      <c r="E5262" t="s">
        <v>31</v>
      </c>
      <c r="F5262" t="s">
        <v>150</v>
      </c>
      <c r="G5262" t="s">
        <v>25</v>
      </c>
      <c r="H5262" t="s">
        <v>88</v>
      </c>
      <c r="I5262" t="s">
        <v>93</v>
      </c>
      <c r="J5262" t="s">
        <v>13</v>
      </c>
      <c r="K5262" t="s">
        <v>2605</v>
      </c>
      <c r="L5262" t="s">
        <v>92</v>
      </c>
      <c r="N5262" t="str">
        <f>IF(ISBLANK(Sales[[#This Row],[return]]),"No",Sales[[#This Row],[return]])</f>
        <v>No</v>
      </c>
      <c r="O5262" s="2">
        <v>43341</v>
      </c>
      <c r="P5262" s="8" t="str">
        <f>TEXT(DAY(Sales[[#This Row],[OrderDate]]),"ddd")</f>
        <v>Sun</v>
      </c>
      <c r="Q5262" s="8" t="str">
        <f>TEXT(MONTH(Sales[[#This Row],[ShipDate]])*29,"mmm")</f>
        <v>Sep</v>
      </c>
      <c r="R5262">
        <v>1353</v>
      </c>
      <c r="S5262" t="s">
        <v>2220</v>
      </c>
      <c r="T5262" t="s">
        <v>90</v>
      </c>
      <c r="U5262">
        <v>19120</v>
      </c>
      <c r="V5262" s="1">
        <v>0.2</v>
      </c>
      <c r="W5262">
        <v>-2</v>
      </c>
      <c r="X5262">
        <v>7</v>
      </c>
      <c r="Y5262">
        <v>11</v>
      </c>
      <c r="AD5262"/>
    </row>
    <row r="5263" spans="1:30" x14ac:dyDescent="0.25">
      <c r="A5263" t="s">
        <v>40</v>
      </c>
      <c r="B5263" s="2">
        <v>43346</v>
      </c>
      <c r="C5263" s="35">
        <f>YEAR(Sales[[#This Row],[ShipDate]])</f>
        <v>2018</v>
      </c>
      <c r="D5263" t="s">
        <v>36</v>
      </c>
      <c r="E5263" t="s">
        <v>31</v>
      </c>
      <c r="F5263" t="s">
        <v>50</v>
      </c>
      <c r="G5263" t="s">
        <v>25</v>
      </c>
      <c r="H5263" t="s">
        <v>88</v>
      </c>
      <c r="I5263" t="s">
        <v>93</v>
      </c>
      <c r="J5263" t="s">
        <v>13</v>
      </c>
      <c r="K5263" t="s">
        <v>2605</v>
      </c>
      <c r="L5263" t="s">
        <v>92</v>
      </c>
      <c r="N5263" t="str">
        <f>IF(ISBLANK(Sales[[#This Row],[return]]),"No",Sales[[#This Row],[return]])</f>
        <v>No</v>
      </c>
      <c r="O5263" s="2">
        <v>43341</v>
      </c>
      <c r="P5263" s="8" t="str">
        <f>TEXT(DAY(Sales[[#This Row],[OrderDate]]),"ddd")</f>
        <v>Sun</v>
      </c>
      <c r="Q5263" s="8" t="str">
        <f>TEXT(MONTH(Sales[[#This Row],[ShipDate]])*29,"mmm")</f>
        <v>Sep</v>
      </c>
      <c r="R5263">
        <v>640</v>
      </c>
      <c r="S5263" t="s">
        <v>2094</v>
      </c>
      <c r="T5263" t="s">
        <v>90</v>
      </c>
      <c r="U5263">
        <v>19120</v>
      </c>
      <c r="V5263" s="1">
        <v>0.7</v>
      </c>
      <c r="W5263">
        <v>-3</v>
      </c>
      <c r="X5263">
        <v>2</v>
      </c>
      <c r="Y5263">
        <v>3</v>
      </c>
      <c r="AD5263"/>
    </row>
    <row r="5264" spans="1:30" x14ac:dyDescent="0.25">
      <c r="A5264" t="s">
        <v>24</v>
      </c>
      <c r="B5264" s="2">
        <v>43292</v>
      </c>
      <c r="C5264" s="35">
        <f>YEAR(Sales[[#This Row],[ShipDate]])</f>
        <v>2018</v>
      </c>
      <c r="D5264" t="s">
        <v>19</v>
      </c>
      <c r="E5264" t="s">
        <v>31</v>
      </c>
      <c r="F5264" t="s">
        <v>23</v>
      </c>
      <c r="G5264" t="s">
        <v>11</v>
      </c>
      <c r="H5264" t="s">
        <v>230</v>
      </c>
      <c r="I5264" t="s">
        <v>120</v>
      </c>
      <c r="J5264" t="s">
        <v>13</v>
      </c>
      <c r="K5264" t="s">
        <v>1077</v>
      </c>
      <c r="L5264" t="s">
        <v>68</v>
      </c>
      <c r="N5264" t="str">
        <f>IF(ISBLANK(Sales[[#This Row],[return]]),"No",Sales[[#This Row],[return]])</f>
        <v>No</v>
      </c>
      <c r="O5264" s="2">
        <v>43288</v>
      </c>
      <c r="P5264" s="8" t="str">
        <f>TEXT(DAY(Sales[[#This Row],[OrderDate]]),"ddd")</f>
        <v>Sat</v>
      </c>
      <c r="Q5264" s="8" t="str">
        <f>TEXT(MONTH(Sales[[#This Row],[ShipDate]])*29,"mmm")</f>
        <v>Jul</v>
      </c>
      <c r="R5264">
        <v>751</v>
      </c>
      <c r="S5264" t="s">
        <v>600</v>
      </c>
      <c r="T5264" t="s">
        <v>66</v>
      </c>
      <c r="U5264">
        <v>60505</v>
      </c>
      <c r="V5264" s="1">
        <v>0.3</v>
      </c>
      <c r="W5264">
        <v>-14</v>
      </c>
      <c r="X5264">
        <v>2</v>
      </c>
      <c r="Y5264">
        <v>253</v>
      </c>
      <c r="AD5264"/>
    </row>
    <row r="5265" spans="1:30" x14ac:dyDescent="0.25">
      <c r="A5265" t="s">
        <v>24</v>
      </c>
      <c r="B5265" s="2">
        <v>43292</v>
      </c>
      <c r="C5265" s="35">
        <f>YEAR(Sales[[#This Row],[ShipDate]])</f>
        <v>2018</v>
      </c>
      <c r="D5265" t="s">
        <v>19</v>
      </c>
      <c r="E5265" t="s">
        <v>31</v>
      </c>
      <c r="F5265" t="s">
        <v>43</v>
      </c>
      <c r="G5265" t="s">
        <v>11</v>
      </c>
      <c r="H5265" t="s">
        <v>230</v>
      </c>
      <c r="I5265" t="s">
        <v>120</v>
      </c>
      <c r="J5265" t="s">
        <v>13</v>
      </c>
      <c r="K5265" t="s">
        <v>1077</v>
      </c>
      <c r="L5265" t="s">
        <v>68</v>
      </c>
      <c r="N5265" t="str">
        <f>IF(ISBLANK(Sales[[#This Row],[return]]),"No",Sales[[#This Row],[return]])</f>
        <v>No</v>
      </c>
      <c r="O5265" s="2">
        <v>43288</v>
      </c>
      <c r="P5265" s="8" t="str">
        <f>TEXT(DAY(Sales[[#This Row],[OrderDate]]),"ddd")</f>
        <v>Sat</v>
      </c>
      <c r="Q5265" s="8" t="str">
        <f>TEXT(MONTH(Sales[[#This Row],[ShipDate]])*29,"mmm")</f>
        <v>Jul</v>
      </c>
      <c r="R5265">
        <v>673</v>
      </c>
      <c r="S5265" t="s">
        <v>1127</v>
      </c>
      <c r="T5265" t="s">
        <v>66</v>
      </c>
      <c r="U5265">
        <v>60505</v>
      </c>
      <c r="V5265" s="1">
        <v>0.6</v>
      </c>
      <c r="W5265">
        <v>-27</v>
      </c>
      <c r="X5265">
        <v>8</v>
      </c>
      <c r="Y5265">
        <v>60</v>
      </c>
      <c r="AD5265"/>
    </row>
    <row r="5266" spans="1:30" x14ac:dyDescent="0.25">
      <c r="A5266" t="s">
        <v>24</v>
      </c>
      <c r="B5266" s="2">
        <v>43292</v>
      </c>
      <c r="C5266" s="35">
        <f>YEAR(Sales[[#This Row],[ShipDate]])</f>
        <v>2018</v>
      </c>
      <c r="D5266" t="s">
        <v>19</v>
      </c>
      <c r="E5266" t="s">
        <v>31</v>
      </c>
      <c r="F5266" t="s">
        <v>150</v>
      </c>
      <c r="G5266" t="s">
        <v>25</v>
      </c>
      <c r="H5266" t="s">
        <v>230</v>
      </c>
      <c r="I5266" t="s">
        <v>120</v>
      </c>
      <c r="J5266" t="s">
        <v>13</v>
      </c>
      <c r="K5266" t="s">
        <v>1077</v>
      </c>
      <c r="L5266" t="s">
        <v>68</v>
      </c>
      <c r="N5266" t="str">
        <f>IF(ISBLANK(Sales[[#This Row],[return]]),"No",Sales[[#This Row],[return]])</f>
        <v>No</v>
      </c>
      <c r="O5266" s="2">
        <v>43288</v>
      </c>
      <c r="P5266" s="8" t="str">
        <f>TEXT(DAY(Sales[[#This Row],[OrderDate]]),"ddd")</f>
        <v>Sat</v>
      </c>
      <c r="Q5266" s="8" t="str">
        <f>TEXT(MONTH(Sales[[#This Row],[ShipDate]])*29,"mmm")</f>
        <v>Jul</v>
      </c>
      <c r="R5266">
        <v>51</v>
      </c>
      <c r="S5266" t="s">
        <v>1646</v>
      </c>
      <c r="T5266" t="s">
        <v>66</v>
      </c>
      <c r="U5266">
        <v>60505</v>
      </c>
      <c r="V5266" s="1">
        <v>0.2</v>
      </c>
      <c r="W5266">
        <v>1</v>
      </c>
      <c r="X5266">
        <v>1</v>
      </c>
      <c r="Y5266">
        <v>3</v>
      </c>
      <c r="AD5266"/>
    </row>
    <row r="5267" spans="1:30" x14ac:dyDescent="0.25">
      <c r="A5267" t="s">
        <v>24</v>
      </c>
      <c r="B5267" s="2">
        <v>43292</v>
      </c>
      <c r="C5267" s="35">
        <f>YEAR(Sales[[#This Row],[ShipDate]])</f>
        <v>2018</v>
      </c>
      <c r="D5267" t="s">
        <v>19</v>
      </c>
      <c r="E5267" t="s">
        <v>31</v>
      </c>
      <c r="F5267" t="s">
        <v>59</v>
      </c>
      <c r="G5267" t="s">
        <v>25</v>
      </c>
      <c r="H5267" t="s">
        <v>230</v>
      </c>
      <c r="I5267" t="s">
        <v>120</v>
      </c>
      <c r="J5267" t="s">
        <v>13</v>
      </c>
      <c r="K5267" t="s">
        <v>1077</v>
      </c>
      <c r="L5267" t="s">
        <v>68</v>
      </c>
      <c r="N5267" t="str">
        <f>IF(ISBLANK(Sales[[#This Row],[return]]),"No",Sales[[#This Row],[return]])</f>
        <v>No</v>
      </c>
      <c r="O5267" s="2">
        <v>43288</v>
      </c>
      <c r="P5267" s="8" t="str">
        <f>TEXT(DAY(Sales[[#This Row],[OrderDate]]),"ddd")</f>
        <v>Sat</v>
      </c>
      <c r="Q5267" s="8" t="str">
        <f>TEXT(MONTH(Sales[[#This Row],[ShipDate]])*29,"mmm")</f>
        <v>Jul</v>
      </c>
      <c r="R5267">
        <v>1576</v>
      </c>
      <c r="S5267" t="s">
        <v>2052</v>
      </c>
      <c r="T5267" t="s">
        <v>66</v>
      </c>
      <c r="U5267">
        <v>60505</v>
      </c>
      <c r="V5267" s="1">
        <v>0.2</v>
      </c>
      <c r="W5267">
        <v>8</v>
      </c>
      <c r="X5267">
        <v>9</v>
      </c>
      <c r="Y5267">
        <v>24</v>
      </c>
      <c r="AD5267"/>
    </row>
    <row r="5268" spans="1:30" x14ac:dyDescent="0.25">
      <c r="A5268" t="s">
        <v>40</v>
      </c>
      <c r="B5268" s="2">
        <v>43447</v>
      </c>
      <c r="C5268" s="35">
        <f>YEAR(Sales[[#This Row],[ShipDate]])</f>
        <v>2018</v>
      </c>
      <c r="D5268" t="s">
        <v>36</v>
      </c>
      <c r="E5268" t="s">
        <v>18</v>
      </c>
      <c r="F5268" t="s">
        <v>48</v>
      </c>
      <c r="G5268" t="s">
        <v>46</v>
      </c>
      <c r="H5268" t="s">
        <v>304</v>
      </c>
      <c r="I5268" t="s">
        <v>180</v>
      </c>
      <c r="J5268" t="s">
        <v>13</v>
      </c>
      <c r="K5268" t="s">
        <v>95</v>
      </c>
      <c r="L5268" t="s">
        <v>17</v>
      </c>
      <c r="N5268" t="str">
        <f>IF(ISBLANK(Sales[[#This Row],[return]]),"No",Sales[[#This Row],[return]])</f>
        <v>No</v>
      </c>
      <c r="O5268" s="2">
        <v>43443</v>
      </c>
      <c r="P5268" s="8" t="str">
        <f>TEXT(DAY(Sales[[#This Row],[OrderDate]]),"ddd")</f>
        <v>Mon</v>
      </c>
      <c r="Q5268" s="8" t="str">
        <f>TEXT(MONTH(Sales[[#This Row],[ShipDate]])*29,"mmm")</f>
        <v>Dec</v>
      </c>
      <c r="R5268">
        <v>147</v>
      </c>
      <c r="S5268" t="s">
        <v>2334</v>
      </c>
      <c r="T5268" t="s">
        <v>15</v>
      </c>
      <c r="U5268">
        <v>37064</v>
      </c>
      <c r="V5268" s="1">
        <v>0.2</v>
      </c>
      <c r="W5268">
        <v>-9</v>
      </c>
      <c r="X5268">
        <v>3</v>
      </c>
      <c r="Y5268">
        <v>41</v>
      </c>
      <c r="AD5268"/>
    </row>
    <row r="5269" spans="1:30" x14ac:dyDescent="0.25">
      <c r="A5269" t="s">
        <v>40</v>
      </c>
      <c r="B5269" s="2">
        <v>43446</v>
      </c>
      <c r="C5269" s="35">
        <f>YEAR(Sales[[#This Row],[ShipDate]])</f>
        <v>2018</v>
      </c>
      <c r="D5269" t="s">
        <v>36</v>
      </c>
      <c r="E5269" t="s">
        <v>18</v>
      </c>
      <c r="F5269" t="s">
        <v>23</v>
      </c>
      <c r="G5269" t="s">
        <v>11</v>
      </c>
      <c r="H5269" t="s">
        <v>1436</v>
      </c>
      <c r="I5269" t="s">
        <v>74</v>
      </c>
      <c r="J5269" t="s">
        <v>13</v>
      </c>
      <c r="K5269" t="s">
        <v>615</v>
      </c>
      <c r="L5269" t="s">
        <v>68</v>
      </c>
      <c r="N5269" t="str">
        <f>IF(ISBLANK(Sales[[#This Row],[return]]),"No",Sales[[#This Row],[return]])</f>
        <v>No</v>
      </c>
      <c r="O5269" s="2">
        <v>43442</v>
      </c>
      <c r="P5269" s="8" t="str">
        <f>TEXT(DAY(Sales[[#This Row],[OrderDate]]),"ddd")</f>
        <v>Sun</v>
      </c>
      <c r="Q5269" s="8" t="str">
        <f>TEXT(MONTH(Sales[[#This Row],[ShipDate]])*29,"mmm")</f>
        <v>Dec</v>
      </c>
      <c r="R5269">
        <v>837</v>
      </c>
      <c r="S5269" t="s">
        <v>1100</v>
      </c>
      <c r="T5269" t="s">
        <v>66</v>
      </c>
      <c r="U5269">
        <v>54703</v>
      </c>
      <c r="V5269" s="1">
        <v>0</v>
      </c>
      <c r="W5269">
        <v>177</v>
      </c>
      <c r="X5269">
        <v>3</v>
      </c>
      <c r="Y5269">
        <v>680</v>
      </c>
      <c r="AD5269"/>
    </row>
    <row r="5270" spans="1:30" x14ac:dyDescent="0.25">
      <c r="A5270" t="s">
        <v>40</v>
      </c>
      <c r="B5270" s="2">
        <v>43446</v>
      </c>
      <c r="C5270" s="35">
        <f>YEAR(Sales[[#This Row],[ShipDate]])</f>
        <v>2018</v>
      </c>
      <c r="D5270" t="s">
        <v>36</v>
      </c>
      <c r="E5270" t="s">
        <v>18</v>
      </c>
      <c r="F5270" t="s">
        <v>21</v>
      </c>
      <c r="G5270" t="s">
        <v>11</v>
      </c>
      <c r="H5270" t="s">
        <v>1436</v>
      </c>
      <c r="I5270" t="s">
        <v>74</v>
      </c>
      <c r="J5270" t="s">
        <v>13</v>
      </c>
      <c r="K5270" t="s">
        <v>615</v>
      </c>
      <c r="L5270" t="s">
        <v>68</v>
      </c>
      <c r="N5270" t="str">
        <f>IF(ISBLANK(Sales[[#This Row],[return]]),"No",Sales[[#This Row],[return]])</f>
        <v>No</v>
      </c>
      <c r="O5270" s="2">
        <v>43442</v>
      </c>
      <c r="P5270" s="8" t="str">
        <f>TEXT(DAY(Sales[[#This Row],[OrderDate]]),"ddd")</f>
        <v>Sun</v>
      </c>
      <c r="Q5270" s="8" t="str">
        <f>TEXT(MONTH(Sales[[#This Row],[ShipDate]])*29,"mmm")</f>
        <v>Dec</v>
      </c>
      <c r="R5270">
        <v>388</v>
      </c>
      <c r="S5270" t="s">
        <v>1450</v>
      </c>
      <c r="T5270" t="s">
        <v>66</v>
      </c>
      <c r="U5270">
        <v>54703</v>
      </c>
      <c r="V5270" s="1">
        <v>0</v>
      </c>
      <c r="W5270">
        <v>32</v>
      </c>
      <c r="X5270">
        <v>7</v>
      </c>
      <c r="Y5270">
        <v>406</v>
      </c>
      <c r="AD5270"/>
    </row>
    <row r="5271" spans="1:30" x14ac:dyDescent="0.25">
      <c r="A5271" t="s">
        <v>10</v>
      </c>
      <c r="B5271" s="2">
        <v>43427</v>
      </c>
      <c r="C5271" s="35">
        <f>YEAR(Sales[[#This Row],[ShipDate]])</f>
        <v>2018</v>
      </c>
      <c r="D5271" t="s">
        <v>607</v>
      </c>
      <c r="E5271" t="s">
        <v>31</v>
      </c>
      <c r="F5271" t="s">
        <v>43</v>
      </c>
      <c r="G5271" t="s">
        <v>11</v>
      </c>
      <c r="H5271" t="s">
        <v>88</v>
      </c>
      <c r="I5271" t="s">
        <v>93</v>
      </c>
      <c r="J5271" t="s">
        <v>13</v>
      </c>
      <c r="K5271" t="s">
        <v>2630</v>
      </c>
      <c r="L5271" t="s">
        <v>92</v>
      </c>
      <c r="N5271" t="str">
        <f>IF(ISBLANK(Sales[[#This Row],[return]]),"No",Sales[[#This Row],[return]])</f>
        <v>No</v>
      </c>
      <c r="O5271" s="2">
        <v>43427</v>
      </c>
      <c r="P5271" s="8" t="str">
        <f>TEXT(DAY(Sales[[#This Row],[OrderDate]]),"ddd")</f>
        <v>Mon</v>
      </c>
      <c r="Q5271" s="8" t="str">
        <f>TEXT(MONTH(Sales[[#This Row],[ShipDate]])*29,"mmm")</f>
        <v>Nov</v>
      </c>
      <c r="R5271">
        <v>1185</v>
      </c>
      <c r="S5271" t="s">
        <v>1441</v>
      </c>
      <c r="T5271" t="s">
        <v>90</v>
      </c>
      <c r="U5271">
        <v>19140</v>
      </c>
      <c r="V5271" s="1">
        <v>0.2</v>
      </c>
      <c r="W5271">
        <v>4</v>
      </c>
      <c r="X5271">
        <v>2</v>
      </c>
      <c r="Y5271">
        <v>14</v>
      </c>
      <c r="AD5271"/>
    </row>
    <row r="5272" spans="1:30" x14ac:dyDescent="0.25">
      <c r="A5272" t="s">
        <v>10</v>
      </c>
      <c r="B5272" s="2">
        <v>43427</v>
      </c>
      <c r="C5272" s="35">
        <f>YEAR(Sales[[#This Row],[ShipDate]])</f>
        <v>2018</v>
      </c>
      <c r="D5272" t="s">
        <v>607</v>
      </c>
      <c r="E5272" t="s">
        <v>31</v>
      </c>
      <c r="F5272" t="s">
        <v>43</v>
      </c>
      <c r="G5272" t="s">
        <v>11</v>
      </c>
      <c r="H5272" t="s">
        <v>88</v>
      </c>
      <c r="I5272" t="s">
        <v>93</v>
      </c>
      <c r="J5272" t="s">
        <v>13</v>
      </c>
      <c r="K5272" t="s">
        <v>2630</v>
      </c>
      <c r="L5272" t="s">
        <v>92</v>
      </c>
      <c r="N5272" t="str">
        <f>IF(ISBLANK(Sales[[#This Row],[return]]),"No",Sales[[#This Row],[return]])</f>
        <v>No</v>
      </c>
      <c r="O5272" s="2">
        <v>43427</v>
      </c>
      <c r="P5272" s="8" t="str">
        <f>TEXT(DAY(Sales[[#This Row],[OrderDate]]),"ddd")</f>
        <v>Mon</v>
      </c>
      <c r="Q5272" s="8" t="str">
        <f>TEXT(MONTH(Sales[[#This Row],[ShipDate]])*29,"mmm")</f>
        <v>Nov</v>
      </c>
      <c r="R5272">
        <v>492</v>
      </c>
      <c r="S5272" t="s">
        <v>2593</v>
      </c>
      <c r="T5272" t="s">
        <v>90</v>
      </c>
      <c r="U5272">
        <v>19140</v>
      </c>
      <c r="V5272" s="1">
        <v>0.2</v>
      </c>
      <c r="W5272">
        <v>12</v>
      </c>
      <c r="X5272">
        <v>7</v>
      </c>
      <c r="Y5272">
        <v>70</v>
      </c>
      <c r="AD5272"/>
    </row>
    <row r="5273" spans="1:30" x14ac:dyDescent="0.25">
      <c r="A5273" t="s">
        <v>10</v>
      </c>
      <c r="B5273" s="2">
        <v>43427</v>
      </c>
      <c r="C5273" s="35">
        <f>YEAR(Sales[[#This Row],[ShipDate]])</f>
        <v>2018</v>
      </c>
      <c r="D5273" t="s">
        <v>607</v>
      </c>
      <c r="E5273" t="s">
        <v>31</v>
      </c>
      <c r="F5273" t="s">
        <v>150</v>
      </c>
      <c r="G5273" t="s">
        <v>25</v>
      </c>
      <c r="H5273" t="s">
        <v>88</v>
      </c>
      <c r="I5273" t="s">
        <v>93</v>
      </c>
      <c r="J5273" t="s">
        <v>13</v>
      </c>
      <c r="K5273" t="s">
        <v>2630</v>
      </c>
      <c r="L5273" t="s">
        <v>92</v>
      </c>
      <c r="N5273" t="str">
        <f>IF(ISBLANK(Sales[[#This Row],[return]]),"No",Sales[[#This Row],[return]])</f>
        <v>No</v>
      </c>
      <c r="O5273" s="2">
        <v>43427</v>
      </c>
      <c r="P5273" s="8" t="str">
        <f>TEXT(DAY(Sales[[#This Row],[OrderDate]]),"ddd")</f>
        <v>Mon</v>
      </c>
      <c r="Q5273" s="8" t="str">
        <f>TEXT(MONTH(Sales[[#This Row],[ShipDate]])*29,"mmm")</f>
        <v>Nov</v>
      </c>
      <c r="R5273">
        <v>105</v>
      </c>
      <c r="S5273" t="s">
        <v>1850</v>
      </c>
      <c r="T5273" t="s">
        <v>90</v>
      </c>
      <c r="U5273">
        <v>19140</v>
      </c>
      <c r="V5273" s="1">
        <v>0.2</v>
      </c>
      <c r="W5273">
        <v>2</v>
      </c>
      <c r="X5273">
        <v>5</v>
      </c>
      <c r="Y5273">
        <v>16</v>
      </c>
      <c r="AD5273"/>
    </row>
    <row r="5274" spans="1:30" x14ac:dyDescent="0.25">
      <c r="A5274" t="s">
        <v>10</v>
      </c>
      <c r="B5274" s="2">
        <v>43413</v>
      </c>
      <c r="C5274" s="35">
        <f>YEAR(Sales[[#This Row],[ShipDate]])</f>
        <v>2018</v>
      </c>
      <c r="D5274" t="s">
        <v>36</v>
      </c>
      <c r="E5274" t="s">
        <v>31</v>
      </c>
      <c r="F5274" t="s">
        <v>59</v>
      </c>
      <c r="G5274" t="s">
        <v>25</v>
      </c>
      <c r="H5274" t="s">
        <v>399</v>
      </c>
      <c r="I5274" t="s">
        <v>70</v>
      </c>
      <c r="J5274" t="s">
        <v>13</v>
      </c>
      <c r="K5274" t="s">
        <v>2772</v>
      </c>
      <c r="L5274" t="s">
        <v>68</v>
      </c>
      <c r="N5274" t="str">
        <f>IF(ISBLANK(Sales[[#This Row],[return]]),"No",Sales[[#This Row],[return]])</f>
        <v>No</v>
      </c>
      <c r="O5274" s="2">
        <v>43407</v>
      </c>
      <c r="P5274" s="8" t="str">
        <f>TEXT(DAY(Sales[[#This Row],[OrderDate]]),"ddd")</f>
        <v>Tue</v>
      </c>
      <c r="Q5274" s="8" t="str">
        <f>TEXT(MONTH(Sales[[#This Row],[ShipDate]])*29,"mmm")</f>
        <v>Nov</v>
      </c>
      <c r="R5274">
        <v>1776</v>
      </c>
      <c r="S5274" t="s">
        <v>2096</v>
      </c>
      <c r="T5274" t="s">
        <v>66</v>
      </c>
      <c r="U5274">
        <v>75217</v>
      </c>
      <c r="V5274" s="1">
        <v>0.2</v>
      </c>
      <c r="W5274">
        <v>3</v>
      </c>
      <c r="X5274">
        <v>2</v>
      </c>
      <c r="Y5274">
        <v>9</v>
      </c>
      <c r="AD5274"/>
    </row>
    <row r="5275" spans="1:30" x14ac:dyDescent="0.25">
      <c r="A5275" t="s">
        <v>10</v>
      </c>
      <c r="B5275" s="2">
        <v>43399</v>
      </c>
      <c r="C5275" s="35">
        <f>YEAR(Sales[[#This Row],[ShipDate]])</f>
        <v>2018</v>
      </c>
      <c r="D5275" t="s">
        <v>36</v>
      </c>
      <c r="E5275" t="s">
        <v>18</v>
      </c>
      <c r="F5275" t="s">
        <v>39</v>
      </c>
      <c r="G5275" t="s">
        <v>25</v>
      </c>
      <c r="H5275" t="s">
        <v>1066</v>
      </c>
      <c r="I5275" t="s">
        <v>133</v>
      </c>
      <c r="J5275" t="s">
        <v>13</v>
      </c>
      <c r="K5275" t="s">
        <v>1327</v>
      </c>
      <c r="L5275" t="s">
        <v>68</v>
      </c>
      <c r="N5275" t="str">
        <f>IF(ISBLANK(Sales[[#This Row],[return]]),"No",Sales[[#This Row],[return]])</f>
        <v>No</v>
      </c>
      <c r="O5275" s="2">
        <v>43393</v>
      </c>
      <c r="P5275" s="8" t="str">
        <f>TEXT(DAY(Sales[[#This Row],[OrderDate]]),"ddd")</f>
        <v>Fri</v>
      </c>
      <c r="Q5275" s="8" t="str">
        <f>TEXT(MONTH(Sales[[#This Row],[ShipDate]])*29,"mmm")</f>
        <v>Oct</v>
      </c>
      <c r="R5275">
        <v>1666</v>
      </c>
      <c r="S5275" t="s">
        <v>704</v>
      </c>
      <c r="T5275" t="s">
        <v>66</v>
      </c>
      <c r="U5275">
        <v>48183</v>
      </c>
      <c r="V5275" s="1">
        <v>0</v>
      </c>
      <c r="W5275">
        <v>1</v>
      </c>
      <c r="X5275">
        <v>7</v>
      </c>
      <c r="Y5275">
        <v>21</v>
      </c>
      <c r="AD5275"/>
    </row>
    <row r="5276" spans="1:30" x14ac:dyDescent="0.25">
      <c r="A5276" t="s">
        <v>10</v>
      </c>
      <c r="B5276" s="2">
        <v>43399</v>
      </c>
      <c r="C5276" s="35">
        <f>YEAR(Sales[[#This Row],[ShipDate]])</f>
        <v>2018</v>
      </c>
      <c r="D5276" t="s">
        <v>36</v>
      </c>
      <c r="E5276" t="s">
        <v>18</v>
      </c>
      <c r="F5276" t="s">
        <v>48</v>
      </c>
      <c r="G5276" t="s">
        <v>46</v>
      </c>
      <c r="H5276" t="s">
        <v>1066</v>
      </c>
      <c r="I5276" t="s">
        <v>133</v>
      </c>
      <c r="J5276" t="s">
        <v>13</v>
      </c>
      <c r="K5276" t="s">
        <v>1327</v>
      </c>
      <c r="L5276" t="s">
        <v>68</v>
      </c>
      <c r="N5276" t="str">
        <f>IF(ISBLANK(Sales[[#This Row],[return]]),"No",Sales[[#This Row],[return]])</f>
        <v>No</v>
      </c>
      <c r="O5276" s="2">
        <v>43393</v>
      </c>
      <c r="P5276" s="8" t="str">
        <f>TEXT(DAY(Sales[[#This Row],[OrderDate]]),"ddd")</f>
        <v>Fri</v>
      </c>
      <c r="Q5276" s="8" t="str">
        <f>TEXT(MONTH(Sales[[#This Row],[ShipDate]])*29,"mmm")</f>
        <v>Oct</v>
      </c>
      <c r="R5276">
        <v>1322</v>
      </c>
      <c r="S5276" t="s">
        <v>2452</v>
      </c>
      <c r="T5276" t="s">
        <v>66</v>
      </c>
      <c r="U5276">
        <v>48183</v>
      </c>
      <c r="V5276" s="1">
        <v>0</v>
      </c>
      <c r="W5276">
        <v>52</v>
      </c>
      <c r="X5276">
        <v>2</v>
      </c>
      <c r="Y5276">
        <v>192</v>
      </c>
      <c r="AD5276"/>
    </row>
    <row r="5277" spans="1:30" x14ac:dyDescent="0.25">
      <c r="A5277" t="s">
        <v>10</v>
      </c>
      <c r="B5277" s="2">
        <v>43399</v>
      </c>
      <c r="C5277" s="35">
        <f>YEAR(Sales[[#This Row],[ShipDate]])</f>
        <v>2018</v>
      </c>
      <c r="D5277" t="s">
        <v>36</v>
      </c>
      <c r="E5277" t="s">
        <v>18</v>
      </c>
      <c r="F5277" t="s">
        <v>48</v>
      </c>
      <c r="G5277" t="s">
        <v>46</v>
      </c>
      <c r="H5277" t="s">
        <v>1066</v>
      </c>
      <c r="I5277" t="s">
        <v>133</v>
      </c>
      <c r="J5277" t="s">
        <v>13</v>
      </c>
      <c r="K5277" t="s">
        <v>1327</v>
      </c>
      <c r="L5277" t="s">
        <v>68</v>
      </c>
      <c r="N5277" t="str">
        <f>IF(ISBLANK(Sales[[#This Row],[return]]),"No",Sales[[#This Row],[return]])</f>
        <v>No</v>
      </c>
      <c r="O5277" s="2">
        <v>43393</v>
      </c>
      <c r="P5277" s="8" t="str">
        <f>TEXT(DAY(Sales[[#This Row],[OrderDate]]),"ddd")</f>
        <v>Fri</v>
      </c>
      <c r="Q5277" s="8" t="str">
        <f>TEXT(MONTH(Sales[[#This Row],[ShipDate]])*29,"mmm")</f>
        <v>Oct</v>
      </c>
      <c r="R5277">
        <v>912</v>
      </c>
      <c r="S5277" t="s">
        <v>2479</v>
      </c>
      <c r="T5277" t="s">
        <v>66</v>
      </c>
      <c r="U5277">
        <v>48183</v>
      </c>
      <c r="V5277" s="1">
        <v>0</v>
      </c>
      <c r="W5277">
        <v>35</v>
      </c>
      <c r="X5277">
        <v>6</v>
      </c>
      <c r="Y5277">
        <v>126</v>
      </c>
      <c r="AD5277"/>
    </row>
    <row r="5278" spans="1:30" x14ac:dyDescent="0.25">
      <c r="A5278" t="s">
        <v>24</v>
      </c>
      <c r="B5278" s="2">
        <v>43284</v>
      </c>
      <c r="C5278" s="35">
        <f>YEAR(Sales[[#This Row],[ShipDate]])</f>
        <v>2018</v>
      </c>
      <c r="D5278" t="s">
        <v>36</v>
      </c>
      <c r="E5278" t="s">
        <v>18</v>
      </c>
      <c r="F5278" t="s">
        <v>48</v>
      </c>
      <c r="G5278" t="s">
        <v>46</v>
      </c>
      <c r="H5278" t="s">
        <v>797</v>
      </c>
      <c r="I5278" t="s">
        <v>598</v>
      </c>
      <c r="J5278" t="s">
        <v>13</v>
      </c>
      <c r="K5278" t="s">
        <v>1224</v>
      </c>
      <c r="L5278" t="s">
        <v>17</v>
      </c>
      <c r="N5278" t="str">
        <f>IF(ISBLANK(Sales[[#This Row],[return]]),"No",Sales[[#This Row],[return]])</f>
        <v>No</v>
      </c>
      <c r="O5278" s="2">
        <v>43277</v>
      </c>
      <c r="P5278" s="8" t="str">
        <f>TEXT(DAY(Sales[[#This Row],[OrderDate]]),"ddd")</f>
        <v>Thu</v>
      </c>
      <c r="Q5278" s="8" t="str">
        <f>TEXT(MONTH(Sales[[#This Row],[ShipDate]])*29,"mmm")</f>
        <v>Jul</v>
      </c>
      <c r="R5278">
        <v>435</v>
      </c>
      <c r="S5278" t="s">
        <v>2341</v>
      </c>
      <c r="T5278" t="s">
        <v>15</v>
      </c>
      <c r="U5278">
        <v>30318</v>
      </c>
      <c r="V5278" s="1">
        <v>0</v>
      </c>
      <c r="W5278">
        <v>39</v>
      </c>
      <c r="X5278">
        <v>1</v>
      </c>
      <c r="Y5278">
        <v>136</v>
      </c>
      <c r="AD5278"/>
    </row>
    <row r="5279" spans="1:30" x14ac:dyDescent="0.25">
      <c r="A5279" t="s">
        <v>24</v>
      </c>
      <c r="B5279" s="2">
        <v>43438</v>
      </c>
      <c r="C5279" s="35">
        <f>YEAR(Sales[[#This Row],[ShipDate]])</f>
        <v>2018</v>
      </c>
      <c r="D5279" t="s">
        <v>19</v>
      </c>
      <c r="E5279" t="s">
        <v>69</v>
      </c>
      <c r="F5279" t="s">
        <v>43</v>
      </c>
      <c r="G5279" t="s">
        <v>11</v>
      </c>
      <c r="H5279" t="s">
        <v>230</v>
      </c>
      <c r="I5279" t="s">
        <v>120</v>
      </c>
      <c r="J5279" t="s">
        <v>13</v>
      </c>
      <c r="K5279" t="s">
        <v>2945</v>
      </c>
      <c r="L5279" t="s">
        <v>68</v>
      </c>
      <c r="N5279" t="str">
        <f>IF(ISBLANK(Sales[[#This Row],[return]]),"No",Sales[[#This Row],[return]])</f>
        <v>No</v>
      </c>
      <c r="O5279" s="2">
        <v>43433</v>
      </c>
      <c r="P5279" s="8" t="str">
        <f>TEXT(DAY(Sales[[#This Row],[OrderDate]]),"ddd")</f>
        <v>Sun</v>
      </c>
      <c r="Q5279" s="8" t="str">
        <f>TEXT(MONTH(Sales[[#This Row],[ShipDate]])*29,"mmm")</f>
        <v>Dec</v>
      </c>
      <c r="R5279">
        <v>1538</v>
      </c>
      <c r="S5279" t="s">
        <v>3272</v>
      </c>
      <c r="T5279" t="s">
        <v>66</v>
      </c>
      <c r="U5279">
        <v>60505</v>
      </c>
      <c r="V5279" s="1">
        <v>0.6</v>
      </c>
      <c r="W5279">
        <v>-303</v>
      </c>
      <c r="X5279">
        <v>4</v>
      </c>
      <c r="Y5279">
        <v>242</v>
      </c>
      <c r="AD5279"/>
    </row>
    <row r="5280" spans="1:30" x14ac:dyDescent="0.25">
      <c r="A5280" t="s">
        <v>40</v>
      </c>
      <c r="B5280" s="2">
        <v>43107</v>
      </c>
      <c r="C5280" s="35">
        <f>YEAR(Sales[[#This Row],[ShipDate]])</f>
        <v>2018</v>
      </c>
      <c r="D5280" t="s">
        <v>36</v>
      </c>
      <c r="E5280" t="s">
        <v>31</v>
      </c>
      <c r="F5280" t="s">
        <v>21</v>
      </c>
      <c r="G5280" t="s">
        <v>11</v>
      </c>
      <c r="H5280" t="s">
        <v>2708</v>
      </c>
      <c r="I5280" t="s">
        <v>1150</v>
      </c>
      <c r="J5280" t="s">
        <v>13</v>
      </c>
      <c r="K5280" t="s">
        <v>2653</v>
      </c>
      <c r="L5280" t="s">
        <v>92</v>
      </c>
      <c r="N5280" t="str">
        <f>IF(ISBLANK(Sales[[#This Row],[return]]),"No",Sales[[#This Row],[return]])</f>
        <v>No</v>
      </c>
      <c r="O5280" s="2">
        <v>43102</v>
      </c>
      <c r="P5280" s="8" t="str">
        <f>TEXT(DAY(Sales[[#This Row],[OrderDate]]),"ddd")</f>
        <v>Mon</v>
      </c>
      <c r="Q5280" s="8" t="str">
        <f>TEXT(MONTH(Sales[[#This Row],[ShipDate]])*29,"mmm")</f>
        <v>Jan</v>
      </c>
      <c r="R5280">
        <v>391</v>
      </c>
      <c r="S5280" t="s">
        <v>510</v>
      </c>
      <c r="T5280" t="s">
        <v>90</v>
      </c>
      <c r="U5280">
        <v>20877</v>
      </c>
      <c r="V5280" s="1">
        <v>0</v>
      </c>
      <c r="W5280">
        <v>38</v>
      </c>
      <c r="X5280">
        <v>3</v>
      </c>
      <c r="Y5280">
        <v>174</v>
      </c>
      <c r="AD5280"/>
    </row>
    <row r="5281" spans="1:30" x14ac:dyDescent="0.25">
      <c r="A5281" t="s">
        <v>40</v>
      </c>
      <c r="B5281" s="2">
        <v>43107</v>
      </c>
      <c r="C5281" s="35">
        <f>YEAR(Sales[[#This Row],[ShipDate]])</f>
        <v>2018</v>
      </c>
      <c r="D5281" t="s">
        <v>36</v>
      </c>
      <c r="E5281" t="s">
        <v>31</v>
      </c>
      <c r="F5281" t="s">
        <v>48</v>
      </c>
      <c r="G5281" t="s">
        <v>46</v>
      </c>
      <c r="H5281" t="s">
        <v>2708</v>
      </c>
      <c r="I5281" t="s">
        <v>1150</v>
      </c>
      <c r="J5281" t="s">
        <v>13</v>
      </c>
      <c r="K5281" t="s">
        <v>2653</v>
      </c>
      <c r="L5281" t="s">
        <v>92</v>
      </c>
      <c r="N5281" t="str">
        <f>IF(ISBLANK(Sales[[#This Row],[return]]),"No",Sales[[#This Row],[return]])</f>
        <v>No</v>
      </c>
      <c r="O5281" s="2">
        <v>43102</v>
      </c>
      <c r="P5281" s="8" t="str">
        <f>TEXT(DAY(Sales[[#This Row],[OrderDate]]),"ddd")</f>
        <v>Mon</v>
      </c>
      <c r="Q5281" s="8" t="str">
        <f>TEXT(MONTH(Sales[[#This Row],[ShipDate]])*29,"mmm")</f>
        <v>Jan</v>
      </c>
      <c r="R5281">
        <v>725</v>
      </c>
      <c r="S5281" t="s">
        <v>2882</v>
      </c>
      <c r="T5281" t="s">
        <v>90</v>
      </c>
      <c r="U5281">
        <v>20877</v>
      </c>
      <c r="V5281" s="1">
        <v>0</v>
      </c>
      <c r="W5281">
        <v>67</v>
      </c>
      <c r="X5281">
        <v>2</v>
      </c>
      <c r="Y5281">
        <v>232</v>
      </c>
      <c r="AD5281"/>
    </row>
    <row r="5282" spans="1:30" x14ac:dyDescent="0.25">
      <c r="A5282" t="s">
        <v>10</v>
      </c>
      <c r="B5282" s="2">
        <v>43471</v>
      </c>
      <c r="C5282" s="35">
        <f>YEAR(Sales[[#This Row],[ShipDate]])</f>
        <v>2019</v>
      </c>
      <c r="D5282" t="s">
        <v>36</v>
      </c>
      <c r="E5282" t="s">
        <v>31</v>
      </c>
      <c r="F5282" t="s">
        <v>45</v>
      </c>
      <c r="G5282" t="s">
        <v>25</v>
      </c>
      <c r="H5282" t="s">
        <v>2853</v>
      </c>
      <c r="I5282" t="s">
        <v>651</v>
      </c>
      <c r="J5282" t="s">
        <v>13</v>
      </c>
      <c r="K5282" t="s">
        <v>512</v>
      </c>
      <c r="L5282" t="s">
        <v>30</v>
      </c>
      <c r="N5282" t="str">
        <f>IF(ISBLANK(Sales[[#This Row],[return]]),"No",Sales[[#This Row],[return]])</f>
        <v>No</v>
      </c>
      <c r="O5282" s="2">
        <v>43465</v>
      </c>
      <c r="P5282" s="8" t="str">
        <f>TEXT(DAY(Sales[[#This Row],[OrderDate]]),"ddd")</f>
        <v>Tue</v>
      </c>
      <c r="Q5282" s="8" t="str">
        <f>TEXT(MONTH(Sales[[#This Row],[ShipDate]])*29,"mmm")</f>
        <v>Jan</v>
      </c>
      <c r="R5282">
        <v>474</v>
      </c>
      <c r="S5282" t="s">
        <v>1934</v>
      </c>
      <c r="T5282" t="s">
        <v>28</v>
      </c>
      <c r="U5282">
        <v>89502</v>
      </c>
      <c r="V5282" s="1">
        <v>0</v>
      </c>
      <c r="W5282">
        <v>2</v>
      </c>
      <c r="X5282">
        <v>2</v>
      </c>
      <c r="Y5282">
        <v>4</v>
      </c>
      <c r="AD5282"/>
    </row>
    <row r="5283" spans="1:30" x14ac:dyDescent="0.25">
      <c r="A5283" t="s">
        <v>10</v>
      </c>
      <c r="B5283" s="2">
        <v>43471</v>
      </c>
      <c r="C5283" s="35">
        <f>YEAR(Sales[[#This Row],[ShipDate]])</f>
        <v>2019</v>
      </c>
      <c r="D5283" t="s">
        <v>36</v>
      </c>
      <c r="E5283" t="s">
        <v>31</v>
      </c>
      <c r="F5283" t="s">
        <v>50</v>
      </c>
      <c r="G5283" t="s">
        <v>25</v>
      </c>
      <c r="H5283" t="s">
        <v>2853</v>
      </c>
      <c r="I5283" t="s">
        <v>651</v>
      </c>
      <c r="J5283" t="s">
        <v>13</v>
      </c>
      <c r="K5283" t="s">
        <v>512</v>
      </c>
      <c r="L5283" t="s">
        <v>30</v>
      </c>
      <c r="N5283" t="str">
        <f>IF(ISBLANK(Sales[[#This Row],[return]]),"No",Sales[[#This Row],[return]])</f>
        <v>No</v>
      </c>
      <c r="O5283" s="2">
        <v>43465</v>
      </c>
      <c r="P5283" s="8" t="str">
        <f>TEXT(DAY(Sales[[#This Row],[OrderDate]]),"ddd")</f>
        <v>Tue</v>
      </c>
      <c r="Q5283" s="8" t="str">
        <f>TEXT(MONTH(Sales[[#This Row],[ShipDate]])*29,"mmm")</f>
        <v>Jan</v>
      </c>
      <c r="R5283">
        <v>999</v>
      </c>
      <c r="S5283" t="s">
        <v>3125</v>
      </c>
      <c r="T5283" t="s">
        <v>28</v>
      </c>
      <c r="U5283">
        <v>89502</v>
      </c>
      <c r="V5283" s="1">
        <v>0.2</v>
      </c>
      <c r="W5283">
        <v>54</v>
      </c>
      <c r="X5283">
        <v>7</v>
      </c>
      <c r="Y5283">
        <v>160</v>
      </c>
      <c r="AD5283"/>
    </row>
    <row r="5284" spans="1:30" x14ac:dyDescent="0.25">
      <c r="A5284" t="s">
        <v>40</v>
      </c>
      <c r="B5284" s="2">
        <v>43363</v>
      </c>
      <c r="C5284" s="35">
        <f>YEAR(Sales[[#This Row],[ShipDate]])</f>
        <v>2018</v>
      </c>
      <c r="D5284" t="s">
        <v>36</v>
      </c>
      <c r="E5284" t="s">
        <v>18</v>
      </c>
      <c r="F5284" t="s">
        <v>45</v>
      </c>
      <c r="G5284" t="s">
        <v>25</v>
      </c>
      <c r="H5284" t="s">
        <v>60</v>
      </c>
      <c r="I5284" t="s">
        <v>63</v>
      </c>
      <c r="J5284" t="s">
        <v>13</v>
      </c>
      <c r="K5284" t="s">
        <v>1278</v>
      </c>
      <c r="L5284" t="s">
        <v>30</v>
      </c>
      <c r="N5284" t="str">
        <f>IF(ISBLANK(Sales[[#This Row],[return]]),"No",Sales[[#This Row],[return]])</f>
        <v>No</v>
      </c>
      <c r="O5284" s="2">
        <v>43358</v>
      </c>
      <c r="P5284" s="8" t="str">
        <f>TEXT(DAY(Sales[[#This Row],[OrderDate]]),"ddd")</f>
        <v>Sun</v>
      </c>
      <c r="Q5284" s="8" t="str">
        <f>TEXT(MONTH(Sales[[#This Row],[ShipDate]])*29,"mmm")</f>
        <v>Sep</v>
      </c>
      <c r="R5284">
        <v>1418</v>
      </c>
      <c r="S5284" t="s">
        <v>1698</v>
      </c>
      <c r="T5284" t="s">
        <v>28</v>
      </c>
      <c r="U5284">
        <v>98105</v>
      </c>
      <c r="V5284" s="1">
        <v>0</v>
      </c>
      <c r="W5284">
        <v>13</v>
      </c>
      <c r="X5284">
        <v>5</v>
      </c>
      <c r="Y5284">
        <v>35</v>
      </c>
      <c r="AD5284"/>
    </row>
    <row r="5285" spans="1:30" x14ac:dyDescent="0.25">
      <c r="A5285" t="s">
        <v>40</v>
      </c>
      <c r="B5285" s="2">
        <v>43469</v>
      </c>
      <c r="C5285" s="35">
        <f>YEAR(Sales[[#This Row],[ShipDate]])</f>
        <v>2019</v>
      </c>
      <c r="D5285" t="s">
        <v>36</v>
      </c>
      <c r="E5285" t="s">
        <v>18</v>
      </c>
      <c r="F5285" t="s">
        <v>59</v>
      </c>
      <c r="G5285" t="s">
        <v>25</v>
      </c>
      <c r="H5285" t="s">
        <v>2259</v>
      </c>
      <c r="I5285" t="s">
        <v>37</v>
      </c>
      <c r="J5285" t="s">
        <v>13</v>
      </c>
      <c r="K5285" t="s">
        <v>1669</v>
      </c>
      <c r="L5285" t="s">
        <v>17</v>
      </c>
      <c r="N5285" t="str">
        <f>IF(ISBLANK(Sales[[#This Row],[return]]),"No",Sales[[#This Row],[return]])</f>
        <v>No</v>
      </c>
      <c r="O5285" s="2">
        <v>43464</v>
      </c>
      <c r="P5285" s="8" t="str">
        <f>TEXT(DAY(Sales[[#This Row],[OrderDate]]),"ddd")</f>
        <v>Mon</v>
      </c>
      <c r="Q5285" s="8" t="str">
        <f>TEXT(MONTH(Sales[[#This Row],[ShipDate]])*29,"mmm")</f>
        <v>Jan</v>
      </c>
      <c r="R5285">
        <v>599</v>
      </c>
      <c r="S5285" t="s">
        <v>1747</v>
      </c>
      <c r="T5285" t="s">
        <v>15</v>
      </c>
      <c r="U5285">
        <v>33407</v>
      </c>
      <c r="V5285" s="1">
        <v>0.2</v>
      </c>
      <c r="W5285">
        <v>25</v>
      </c>
      <c r="X5285">
        <v>4</v>
      </c>
      <c r="Y5285">
        <v>72</v>
      </c>
      <c r="AD5285"/>
    </row>
    <row r="5286" spans="1:30" x14ac:dyDescent="0.25">
      <c r="A5286" t="s">
        <v>24</v>
      </c>
      <c r="B5286" s="2">
        <v>43228</v>
      </c>
      <c r="C5286" s="35">
        <f>YEAR(Sales[[#This Row],[ShipDate]])</f>
        <v>2018</v>
      </c>
      <c r="D5286" t="s">
        <v>113</v>
      </c>
      <c r="E5286" t="s">
        <v>18</v>
      </c>
      <c r="F5286" t="s">
        <v>38</v>
      </c>
      <c r="G5286" t="s">
        <v>11</v>
      </c>
      <c r="H5286" t="s">
        <v>1237</v>
      </c>
      <c r="I5286" t="s">
        <v>32</v>
      </c>
      <c r="J5286" t="s">
        <v>13</v>
      </c>
      <c r="K5286" t="s">
        <v>1238</v>
      </c>
      <c r="L5286" t="s">
        <v>30</v>
      </c>
      <c r="N5286" t="str">
        <f>IF(ISBLANK(Sales[[#This Row],[return]]),"No",Sales[[#This Row],[return]])</f>
        <v>No</v>
      </c>
      <c r="O5286" s="2">
        <v>43225</v>
      </c>
      <c r="P5286" s="8" t="str">
        <f>TEXT(DAY(Sales[[#This Row],[OrderDate]]),"ddd")</f>
        <v>Thu</v>
      </c>
      <c r="Q5286" s="8" t="str">
        <f>TEXT(MONTH(Sales[[#This Row],[ShipDate]])*29,"mmm")</f>
        <v>May</v>
      </c>
      <c r="R5286">
        <v>310</v>
      </c>
      <c r="S5286" t="s">
        <v>431</v>
      </c>
      <c r="T5286" t="s">
        <v>28</v>
      </c>
      <c r="U5286">
        <v>92024</v>
      </c>
      <c r="V5286" s="1">
        <v>0.2</v>
      </c>
      <c r="W5286">
        <v>7</v>
      </c>
      <c r="X5286">
        <v>3</v>
      </c>
      <c r="Y5286">
        <v>299</v>
      </c>
      <c r="AD5286"/>
    </row>
    <row r="5287" spans="1:30" x14ac:dyDescent="0.25">
      <c r="A5287" t="s">
        <v>24</v>
      </c>
      <c r="B5287" s="2">
        <v>43228</v>
      </c>
      <c r="C5287" s="35">
        <f>YEAR(Sales[[#This Row],[ShipDate]])</f>
        <v>2018</v>
      </c>
      <c r="D5287" t="s">
        <v>113</v>
      </c>
      <c r="E5287" t="s">
        <v>18</v>
      </c>
      <c r="F5287" t="s">
        <v>50</v>
      </c>
      <c r="G5287" t="s">
        <v>25</v>
      </c>
      <c r="H5287" t="s">
        <v>1237</v>
      </c>
      <c r="I5287" t="s">
        <v>32</v>
      </c>
      <c r="J5287" t="s">
        <v>13</v>
      </c>
      <c r="K5287" t="s">
        <v>1238</v>
      </c>
      <c r="L5287" t="s">
        <v>30</v>
      </c>
      <c r="N5287" t="str">
        <f>IF(ISBLANK(Sales[[#This Row],[return]]),"No",Sales[[#This Row],[return]])</f>
        <v>No</v>
      </c>
      <c r="O5287" s="2">
        <v>43225</v>
      </c>
      <c r="P5287" s="8" t="str">
        <f>TEXT(DAY(Sales[[#This Row],[OrderDate]]),"ddd")</f>
        <v>Thu</v>
      </c>
      <c r="Q5287" s="8" t="str">
        <f>TEXT(MONTH(Sales[[#This Row],[ShipDate]])*29,"mmm")</f>
        <v>May</v>
      </c>
      <c r="R5287">
        <v>463</v>
      </c>
      <c r="S5287" t="s">
        <v>1838</v>
      </c>
      <c r="T5287" t="s">
        <v>28</v>
      </c>
      <c r="U5287">
        <v>92024</v>
      </c>
      <c r="V5287" s="1">
        <v>0.2</v>
      </c>
      <c r="W5287">
        <v>2</v>
      </c>
      <c r="X5287">
        <v>5</v>
      </c>
      <c r="Y5287">
        <v>7</v>
      </c>
      <c r="AD5287"/>
    </row>
    <row r="5288" spans="1:30" x14ac:dyDescent="0.25">
      <c r="A5288" t="s">
        <v>40</v>
      </c>
      <c r="B5288" s="2">
        <v>43434</v>
      </c>
      <c r="C5288" s="35">
        <f>YEAR(Sales[[#This Row],[ShipDate]])</f>
        <v>2018</v>
      </c>
      <c r="D5288" t="s">
        <v>36</v>
      </c>
      <c r="E5288" t="s">
        <v>31</v>
      </c>
      <c r="F5288" t="s">
        <v>39</v>
      </c>
      <c r="G5288" t="s">
        <v>25</v>
      </c>
      <c r="H5288" t="s">
        <v>964</v>
      </c>
      <c r="I5288" t="s">
        <v>389</v>
      </c>
      <c r="J5288" t="s">
        <v>13</v>
      </c>
      <c r="K5288" t="s">
        <v>2759</v>
      </c>
      <c r="L5288" t="s">
        <v>92</v>
      </c>
      <c r="N5288" t="str">
        <f>IF(ISBLANK(Sales[[#This Row],[return]]),"No",Sales[[#This Row],[return]])</f>
        <v>No</v>
      </c>
      <c r="O5288" s="2">
        <v>43429</v>
      </c>
      <c r="P5288" s="8" t="str">
        <f>TEXT(DAY(Sales[[#This Row],[OrderDate]]),"ddd")</f>
        <v>Wed</v>
      </c>
      <c r="Q5288" s="8" t="str">
        <f>TEXT(MONTH(Sales[[#This Row],[ShipDate]])*29,"mmm")</f>
        <v>Nov</v>
      </c>
      <c r="R5288">
        <v>660</v>
      </c>
      <c r="S5288" t="s">
        <v>763</v>
      </c>
      <c r="T5288" t="s">
        <v>90</v>
      </c>
      <c r="U5288">
        <v>7060</v>
      </c>
      <c r="V5288" s="1">
        <v>0</v>
      </c>
      <c r="W5288">
        <v>68</v>
      </c>
      <c r="X5288">
        <v>4</v>
      </c>
      <c r="Y5288">
        <v>563</v>
      </c>
      <c r="AD5288"/>
    </row>
    <row r="5289" spans="1:30" x14ac:dyDescent="0.25">
      <c r="A5289" t="s">
        <v>40</v>
      </c>
      <c r="B5289" s="2">
        <v>43434</v>
      </c>
      <c r="C5289" s="35">
        <f>YEAR(Sales[[#This Row],[ShipDate]])</f>
        <v>2018</v>
      </c>
      <c r="D5289" t="s">
        <v>36</v>
      </c>
      <c r="E5289" t="s">
        <v>31</v>
      </c>
      <c r="F5289" t="s">
        <v>340</v>
      </c>
      <c r="G5289" t="s">
        <v>46</v>
      </c>
      <c r="H5289" t="s">
        <v>964</v>
      </c>
      <c r="I5289" t="s">
        <v>389</v>
      </c>
      <c r="J5289" t="s">
        <v>13</v>
      </c>
      <c r="K5289" t="s">
        <v>2759</v>
      </c>
      <c r="L5289" t="s">
        <v>92</v>
      </c>
      <c r="N5289" t="str">
        <f>IF(ISBLANK(Sales[[#This Row],[return]]),"No",Sales[[#This Row],[return]])</f>
        <v>No</v>
      </c>
      <c r="O5289" s="2">
        <v>43429</v>
      </c>
      <c r="P5289" s="8" t="str">
        <f>TEXT(DAY(Sales[[#This Row],[OrderDate]]),"ddd")</f>
        <v>Wed</v>
      </c>
      <c r="Q5289" s="8" t="str">
        <f>TEXT(MONTH(Sales[[#This Row],[ShipDate]])*29,"mmm")</f>
        <v>Nov</v>
      </c>
      <c r="R5289">
        <v>973</v>
      </c>
      <c r="S5289" t="s">
        <v>2886</v>
      </c>
      <c r="T5289" t="s">
        <v>90</v>
      </c>
      <c r="U5289">
        <v>7060</v>
      </c>
      <c r="V5289" s="1">
        <v>0</v>
      </c>
      <c r="W5289">
        <v>118</v>
      </c>
      <c r="X5289">
        <v>8</v>
      </c>
      <c r="Y5289">
        <v>320</v>
      </c>
      <c r="AD5289"/>
    </row>
    <row r="5290" spans="1:30" x14ac:dyDescent="0.25">
      <c r="A5290" t="s">
        <v>24</v>
      </c>
      <c r="B5290" s="2">
        <v>43340</v>
      </c>
      <c r="C5290" s="35">
        <f>YEAR(Sales[[#This Row],[ShipDate]])</f>
        <v>2018</v>
      </c>
      <c r="D5290" t="s">
        <v>113</v>
      </c>
      <c r="E5290" t="s">
        <v>31</v>
      </c>
      <c r="F5290" t="s">
        <v>59</v>
      </c>
      <c r="G5290" t="s">
        <v>25</v>
      </c>
      <c r="H5290" t="s">
        <v>660</v>
      </c>
      <c r="I5290" t="s">
        <v>37</v>
      </c>
      <c r="J5290" t="s">
        <v>13</v>
      </c>
      <c r="K5290" t="s">
        <v>2589</v>
      </c>
      <c r="L5290" t="s">
        <v>17</v>
      </c>
      <c r="N5290" t="str">
        <f>IF(ISBLANK(Sales[[#This Row],[return]]),"No",Sales[[#This Row],[return]])</f>
        <v>No</v>
      </c>
      <c r="O5290" s="2">
        <v>43338</v>
      </c>
      <c r="P5290" s="8" t="str">
        <f>TEXT(DAY(Sales[[#This Row],[OrderDate]]),"ddd")</f>
        <v>Thu</v>
      </c>
      <c r="Q5290" s="8" t="str">
        <f>TEXT(MONTH(Sales[[#This Row],[ShipDate]])*29,"mmm")</f>
        <v>Aug</v>
      </c>
      <c r="R5290">
        <v>1740</v>
      </c>
      <c r="S5290" t="s">
        <v>2195</v>
      </c>
      <c r="T5290" t="s">
        <v>15</v>
      </c>
      <c r="U5290">
        <v>33142</v>
      </c>
      <c r="V5290" s="1">
        <v>0.2</v>
      </c>
      <c r="W5290">
        <v>11</v>
      </c>
      <c r="X5290">
        <v>1</v>
      </c>
      <c r="Y5290">
        <v>31</v>
      </c>
      <c r="AD5290"/>
    </row>
    <row r="5291" spans="1:30" x14ac:dyDescent="0.25">
      <c r="A5291" t="s">
        <v>40</v>
      </c>
      <c r="B5291" s="2">
        <v>43262</v>
      </c>
      <c r="C5291" s="35">
        <f>YEAR(Sales[[#This Row],[ShipDate]])</f>
        <v>2018</v>
      </c>
      <c r="D5291" t="s">
        <v>36</v>
      </c>
      <c r="E5291" t="s">
        <v>69</v>
      </c>
      <c r="F5291" t="s">
        <v>99</v>
      </c>
      <c r="G5291" t="s">
        <v>46</v>
      </c>
      <c r="H5291" t="s">
        <v>2297</v>
      </c>
      <c r="I5291" t="s">
        <v>32</v>
      </c>
      <c r="J5291" t="s">
        <v>13</v>
      </c>
      <c r="K5291" t="s">
        <v>2943</v>
      </c>
      <c r="L5291" t="s">
        <v>30</v>
      </c>
      <c r="N5291" t="str">
        <f>IF(ISBLANK(Sales[[#This Row],[return]]),"No",Sales[[#This Row],[return]])</f>
        <v>No</v>
      </c>
      <c r="O5291" s="2">
        <v>43257</v>
      </c>
      <c r="P5291" s="8" t="str">
        <f>TEXT(DAY(Sales[[#This Row],[OrderDate]]),"ddd")</f>
        <v>Fri</v>
      </c>
      <c r="Q5291" s="8" t="str">
        <f>TEXT(MONTH(Sales[[#This Row],[ShipDate]])*29,"mmm")</f>
        <v>Jun</v>
      </c>
      <c r="R5291">
        <v>1363</v>
      </c>
      <c r="S5291" t="s">
        <v>2444</v>
      </c>
      <c r="T5291" t="s">
        <v>28</v>
      </c>
      <c r="U5291">
        <v>93101</v>
      </c>
      <c r="V5291" s="1">
        <v>0</v>
      </c>
      <c r="W5291">
        <v>4</v>
      </c>
      <c r="X5291">
        <v>2</v>
      </c>
      <c r="Y5291">
        <v>27</v>
      </c>
      <c r="AD5291"/>
    </row>
    <row r="5292" spans="1:30" x14ac:dyDescent="0.25">
      <c r="A5292" t="s">
        <v>40</v>
      </c>
      <c r="B5292" s="2">
        <v>43262</v>
      </c>
      <c r="C5292" s="35">
        <f>YEAR(Sales[[#This Row],[ShipDate]])</f>
        <v>2018</v>
      </c>
      <c r="D5292" t="s">
        <v>36</v>
      </c>
      <c r="E5292" t="s">
        <v>69</v>
      </c>
      <c r="F5292" t="s">
        <v>48</v>
      </c>
      <c r="G5292" t="s">
        <v>46</v>
      </c>
      <c r="H5292" t="s">
        <v>2297</v>
      </c>
      <c r="I5292" t="s">
        <v>32</v>
      </c>
      <c r="J5292" t="s">
        <v>13</v>
      </c>
      <c r="K5292" t="s">
        <v>2943</v>
      </c>
      <c r="L5292" t="s">
        <v>30</v>
      </c>
      <c r="N5292" t="str">
        <f>IF(ISBLANK(Sales[[#This Row],[return]]),"No",Sales[[#This Row],[return]])</f>
        <v>No</v>
      </c>
      <c r="O5292" s="2">
        <v>43257</v>
      </c>
      <c r="P5292" s="8" t="str">
        <f>TEXT(DAY(Sales[[#This Row],[OrderDate]]),"ddd")</f>
        <v>Fri</v>
      </c>
      <c r="Q5292" s="8" t="str">
        <f>TEXT(MONTH(Sales[[#This Row],[ShipDate]])*29,"mmm")</f>
        <v>Jun</v>
      </c>
      <c r="R5292">
        <v>345</v>
      </c>
      <c r="S5292" t="s">
        <v>499</v>
      </c>
      <c r="T5292" t="s">
        <v>28</v>
      </c>
      <c r="U5292">
        <v>93101</v>
      </c>
      <c r="V5292" s="1">
        <v>0.2</v>
      </c>
      <c r="W5292">
        <v>161</v>
      </c>
      <c r="X5292">
        <v>3</v>
      </c>
      <c r="Y5292">
        <v>478</v>
      </c>
      <c r="AD5292"/>
    </row>
    <row r="5293" spans="1:30" x14ac:dyDescent="0.25">
      <c r="A5293" t="s">
        <v>40</v>
      </c>
      <c r="B5293" s="2">
        <v>43262</v>
      </c>
      <c r="C5293" s="35">
        <f>YEAR(Sales[[#This Row],[ShipDate]])</f>
        <v>2018</v>
      </c>
      <c r="D5293" t="s">
        <v>36</v>
      </c>
      <c r="E5293" t="s">
        <v>69</v>
      </c>
      <c r="F5293" t="s">
        <v>48</v>
      </c>
      <c r="G5293" t="s">
        <v>46</v>
      </c>
      <c r="H5293" t="s">
        <v>2297</v>
      </c>
      <c r="I5293" t="s">
        <v>32</v>
      </c>
      <c r="J5293" t="s">
        <v>13</v>
      </c>
      <c r="K5293" t="s">
        <v>2943</v>
      </c>
      <c r="L5293" t="s">
        <v>30</v>
      </c>
      <c r="N5293" t="str">
        <f>IF(ISBLANK(Sales[[#This Row],[return]]),"No",Sales[[#This Row],[return]])</f>
        <v>No</v>
      </c>
      <c r="O5293" s="2">
        <v>43257</v>
      </c>
      <c r="P5293" s="8" t="str">
        <f>TEXT(DAY(Sales[[#This Row],[OrderDate]]),"ddd")</f>
        <v>Fri</v>
      </c>
      <c r="Q5293" s="8" t="str">
        <f>TEXT(MONTH(Sales[[#This Row],[ShipDate]])*29,"mmm")</f>
        <v>Jun</v>
      </c>
      <c r="R5293">
        <v>1393</v>
      </c>
      <c r="S5293" t="s">
        <v>2392</v>
      </c>
      <c r="T5293" t="s">
        <v>28</v>
      </c>
      <c r="U5293">
        <v>93101</v>
      </c>
      <c r="V5293" s="1">
        <v>0.2</v>
      </c>
      <c r="W5293">
        <v>227</v>
      </c>
      <c r="X5293">
        <v>9</v>
      </c>
      <c r="Y5293">
        <v>3024</v>
      </c>
      <c r="AD5293"/>
    </row>
    <row r="5294" spans="1:30" x14ac:dyDescent="0.25">
      <c r="A5294" t="s">
        <v>24</v>
      </c>
      <c r="B5294" s="2">
        <v>43450</v>
      </c>
      <c r="C5294" s="35">
        <f>YEAR(Sales[[#This Row],[ShipDate]])</f>
        <v>2018</v>
      </c>
      <c r="D5294" t="s">
        <v>19</v>
      </c>
      <c r="E5294" t="s">
        <v>31</v>
      </c>
      <c r="F5294" t="s">
        <v>43</v>
      </c>
      <c r="G5294" t="s">
        <v>11</v>
      </c>
      <c r="H5294" t="s">
        <v>970</v>
      </c>
      <c r="I5294" t="s">
        <v>63</v>
      </c>
      <c r="J5294" t="s">
        <v>13</v>
      </c>
      <c r="K5294" t="s">
        <v>971</v>
      </c>
      <c r="L5294" t="s">
        <v>30</v>
      </c>
      <c r="N5294" t="str">
        <f>IF(ISBLANK(Sales[[#This Row],[return]]),"No",Sales[[#This Row],[return]])</f>
        <v>No</v>
      </c>
      <c r="O5294" s="2">
        <v>43445</v>
      </c>
      <c r="P5294" s="8" t="str">
        <f>TEXT(DAY(Sales[[#This Row],[OrderDate]]),"ddd")</f>
        <v>Wed</v>
      </c>
      <c r="Q5294" s="8" t="str">
        <f>TEXT(MONTH(Sales[[#This Row],[ShipDate]])*29,"mmm")</f>
        <v>Dec</v>
      </c>
      <c r="R5294">
        <v>22</v>
      </c>
      <c r="S5294" t="s">
        <v>636</v>
      </c>
      <c r="T5294" t="s">
        <v>28</v>
      </c>
      <c r="U5294">
        <v>98661</v>
      </c>
      <c r="V5294" s="1">
        <v>0</v>
      </c>
      <c r="W5294">
        <v>6</v>
      </c>
      <c r="X5294">
        <v>4</v>
      </c>
      <c r="Y5294">
        <v>15</v>
      </c>
      <c r="AD5294"/>
    </row>
    <row r="5295" spans="1:30" x14ac:dyDescent="0.25">
      <c r="A5295" t="s">
        <v>24</v>
      </c>
      <c r="B5295" s="2">
        <v>43450</v>
      </c>
      <c r="C5295" s="35">
        <f>YEAR(Sales[[#This Row],[ShipDate]])</f>
        <v>2018</v>
      </c>
      <c r="D5295" t="s">
        <v>19</v>
      </c>
      <c r="E5295" t="s">
        <v>31</v>
      </c>
      <c r="F5295" t="s">
        <v>48</v>
      </c>
      <c r="G5295" t="s">
        <v>46</v>
      </c>
      <c r="H5295" t="s">
        <v>970</v>
      </c>
      <c r="I5295" t="s">
        <v>63</v>
      </c>
      <c r="J5295" t="s">
        <v>13</v>
      </c>
      <c r="K5295" t="s">
        <v>971</v>
      </c>
      <c r="L5295" t="s">
        <v>30</v>
      </c>
      <c r="N5295" t="str">
        <f>IF(ISBLANK(Sales[[#This Row],[return]]),"No",Sales[[#This Row],[return]])</f>
        <v>No</v>
      </c>
      <c r="O5295" s="2">
        <v>43445</v>
      </c>
      <c r="P5295" s="8" t="str">
        <f>TEXT(DAY(Sales[[#This Row],[OrderDate]]),"ddd")</f>
        <v>Wed</v>
      </c>
      <c r="Q5295" s="8" t="str">
        <f>TEXT(MONTH(Sales[[#This Row],[ShipDate]])*29,"mmm")</f>
        <v>Dec</v>
      </c>
      <c r="R5295">
        <v>163</v>
      </c>
      <c r="S5295" t="s">
        <v>364</v>
      </c>
      <c r="T5295" t="s">
        <v>28</v>
      </c>
      <c r="U5295">
        <v>98661</v>
      </c>
      <c r="V5295" s="1">
        <v>0.2</v>
      </c>
      <c r="W5295">
        <v>23</v>
      </c>
      <c r="X5295">
        <v>3</v>
      </c>
      <c r="Y5295">
        <v>302</v>
      </c>
      <c r="AD5295"/>
    </row>
    <row r="5296" spans="1:30" x14ac:dyDescent="0.25">
      <c r="A5296" t="s">
        <v>24</v>
      </c>
      <c r="B5296" s="2">
        <v>43450</v>
      </c>
      <c r="C5296" s="35">
        <f>YEAR(Sales[[#This Row],[ShipDate]])</f>
        <v>2018</v>
      </c>
      <c r="D5296" t="s">
        <v>19</v>
      </c>
      <c r="E5296" t="s">
        <v>31</v>
      </c>
      <c r="F5296" t="s">
        <v>99</v>
      </c>
      <c r="G5296" t="s">
        <v>46</v>
      </c>
      <c r="H5296" t="s">
        <v>970</v>
      </c>
      <c r="I5296" t="s">
        <v>63</v>
      </c>
      <c r="J5296" t="s">
        <v>13</v>
      </c>
      <c r="K5296" t="s">
        <v>971</v>
      </c>
      <c r="L5296" t="s">
        <v>30</v>
      </c>
      <c r="N5296" t="str">
        <f>IF(ISBLANK(Sales[[#This Row],[return]]),"No",Sales[[#This Row],[return]])</f>
        <v>No</v>
      </c>
      <c r="O5296" s="2">
        <v>43445</v>
      </c>
      <c r="P5296" s="8" t="str">
        <f>TEXT(DAY(Sales[[#This Row],[OrderDate]]),"ddd")</f>
        <v>Wed</v>
      </c>
      <c r="Q5296" s="8" t="str">
        <f>TEXT(MONTH(Sales[[#This Row],[ShipDate]])*29,"mmm")</f>
        <v>Dec</v>
      </c>
      <c r="R5296">
        <v>667</v>
      </c>
      <c r="S5296" t="s">
        <v>972</v>
      </c>
      <c r="T5296" t="s">
        <v>28</v>
      </c>
      <c r="U5296">
        <v>98661</v>
      </c>
      <c r="V5296" s="1">
        <v>0</v>
      </c>
      <c r="W5296">
        <v>32</v>
      </c>
      <c r="X5296">
        <v>4</v>
      </c>
      <c r="Y5296">
        <v>316</v>
      </c>
      <c r="AD5296"/>
    </row>
    <row r="5297" spans="1:30" x14ac:dyDescent="0.25">
      <c r="A5297" t="s">
        <v>10</v>
      </c>
      <c r="B5297" s="2">
        <v>43349</v>
      </c>
      <c r="C5297" s="35">
        <f>YEAR(Sales[[#This Row],[ShipDate]])</f>
        <v>2018</v>
      </c>
      <c r="D5297" t="s">
        <v>113</v>
      </c>
      <c r="E5297" t="s">
        <v>18</v>
      </c>
      <c r="F5297" t="s">
        <v>48</v>
      </c>
      <c r="G5297" t="s">
        <v>46</v>
      </c>
      <c r="H5297" t="s">
        <v>2325</v>
      </c>
      <c r="I5297" t="s">
        <v>248</v>
      </c>
      <c r="J5297" t="s">
        <v>13</v>
      </c>
      <c r="K5297" t="s">
        <v>1581</v>
      </c>
      <c r="L5297" t="s">
        <v>68</v>
      </c>
      <c r="N5297" t="str">
        <f>IF(ISBLANK(Sales[[#This Row],[return]]),"No",Sales[[#This Row],[return]])</f>
        <v>No</v>
      </c>
      <c r="O5297" s="2">
        <v>43348</v>
      </c>
      <c r="P5297" s="8" t="str">
        <f>TEXT(DAY(Sales[[#This Row],[OrderDate]]),"ddd")</f>
        <v>Thu</v>
      </c>
      <c r="Q5297" s="8" t="str">
        <f>TEXT(MONTH(Sales[[#This Row],[ShipDate]])*29,"mmm")</f>
        <v>Sep</v>
      </c>
      <c r="R5297">
        <v>733</v>
      </c>
      <c r="S5297" t="s">
        <v>2326</v>
      </c>
      <c r="T5297" t="s">
        <v>66</v>
      </c>
      <c r="U5297">
        <v>52402</v>
      </c>
      <c r="V5297" s="1">
        <v>0</v>
      </c>
      <c r="W5297">
        <v>81</v>
      </c>
      <c r="X5297">
        <v>3</v>
      </c>
      <c r="Y5297">
        <v>278</v>
      </c>
      <c r="AD5297"/>
    </row>
    <row r="5298" spans="1:30" x14ac:dyDescent="0.25">
      <c r="A5298" t="s">
        <v>40</v>
      </c>
      <c r="B5298" s="2">
        <v>43307</v>
      </c>
      <c r="C5298" s="35">
        <f>YEAR(Sales[[#This Row],[ShipDate]])</f>
        <v>2018</v>
      </c>
      <c r="D5298" t="s">
        <v>36</v>
      </c>
      <c r="E5298" t="s">
        <v>31</v>
      </c>
      <c r="F5298" t="s">
        <v>33</v>
      </c>
      <c r="G5298" t="s">
        <v>25</v>
      </c>
      <c r="H5298" t="s">
        <v>282</v>
      </c>
      <c r="I5298" t="s">
        <v>32</v>
      </c>
      <c r="J5298" t="s">
        <v>13</v>
      </c>
      <c r="K5298" t="s">
        <v>2624</v>
      </c>
      <c r="L5298" t="s">
        <v>30</v>
      </c>
      <c r="N5298" t="str">
        <f>IF(ISBLANK(Sales[[#This Row],[return]]),"No",Sales[[#This Row],[return]])</f>
        <v>No</v>
      </c>
      <c r="O5298" s="2">
        <v>43302</v>
      </c>
      <c r="P5298" s="8" t="str">
        <f>TEXT(DAY(Sales[[#This Row],[OrderDate]]),"ddd")</f>
        <v>Sat</v>
      </c>
      <c r="Q5298" s="8" t="str">
        <f>TEXT(MONTH(Sales[[#This Row],[ShipDate]])*29,"mmm")</f>
        <v>Jul</v>
      </c>
      <c r="R5298">
        <v>1442</v>
      </c>
      <c r="S5298" t="s">
        <v>670</v>
      </c>
      <c r="T5298" t="s">
        <v>28</v>
      </c>
      <c r="U5298">
        <v>95661</v>
      </c>
      <c r="V5298" s="1">
        <v>0</v>
      </c>
      <c r="W5298">
        <v>2</v>
      </c>
      <c r="X5298">
        <v>1</v>
      </c>
      <c r="Y5298">
        <v>3</v>
      </c>
      <c r="AD5298"/>
    </row>
    <row r="5299" spans="1:30" x14ac:dyDescent="0.25">
      <c r="A5299" t="s">
        <v>40</v>
      </c>
      <c r="B5299" s="2">
        <v>43307</v>
      </c>
      <c r="C5299" s="35">
        <f>YEAR(Sales[[#This Row],[ShipDate]])</f>
        <v>2018</v>
      </c>
      <c r="D5299" t="s">
        <v>36</v>
      </c>
      <c r="E5299" t="s">
        <v>31</v>
      </c>
      <c r="F5299" t="s">
        <v>104</v>
      </c>
      <c r="G5299" t="s">
        <v>25</v>
      </c>
      <c r="H5299" t="s">
        <v>282</v>
      </c>
      <c r="I5299" t="s">
        <v>32</v>
      </c>
      <c r="J5299" t="s">
        <v>13</v>
      </c>
      <c r="K5299" t="s">
        <v>2624</v>
      </c>
      <c r="L5299" t="s">
        <v>30</v>
      </c>
      <c r="N5299" t="str">
        <f>IF(ISBLANK(Sales[[#This Row],[return]]),"No",Sales[[#This Row],[return]])</f>
        <v>No</v>
      </c>
      <c r="O5299" s="2">
        <v>43302</v>
      </c>
      <c r="P5299" s="8" t="str">
        <f>TEXT(DAY(Sales[[#This Row],[OrderDate]]),"ddd")</f>
        <v>Sat</v>
      </c>
      <c r="Q5299" s="8" t="str">
        <f>TEXT(MONTH(Sales[[#This Row],[ShipDate]])*29,"mmm")</f>
        <v>Jul</v>
      </c>
      <c r="R5299">
        <v>127</v>
      </c>
      <c r="S5299" t="s">
        <v>2154</v>
      </c>
      <c r="T5299" t="s">
        <v>28</v>
      </c>
      <c r="U5299">
        <v>95661</v>
      </c>
      <c r="V5299" s="1">
        <v>0</v>
      </c>
      <c r="W5299">
        <v>197</v>
      </c>
      <c r="X5299">
        <v>5</v>
      </c>
      <c r="Y5299">
        <v>420</v>
      </c>
      <c r="AD5299"/>
    </row>
    <row r="5300" spans="1:30" x14ac:dyDescent="0.25">
      <c r="A5300" t="s">
        <v>10</v>
      </c>
      <c r="B5300" s="2">
        <v>43443</v>
      </c>
      <c r="C5300" s="35">
        <f>YEAR(Sales[[#This Row],[ShipDate]])</f>
        <v>2018</v>
      </c>
      <c r="D5300" t="s">
        <v>36</v>
      </c>
      <c r="E5300" t="s">
        <v>18</v>
      </c>
      <c r="F5300" t="s">
        <v>39</v>
      </c>
      <c r="G5300" t="s">
        <v>25</v>
      </c>
      <c r="H5300" t="s">
        <v>26</v>
      </c>
      <c r="I5300" t="s">
        <v>32</v>
      </c>
      <c r="J5300" t="s">
        <v>13</v>
      </c>
      <c r="K5300" t="s">
        <v>1161</v>
      </c>
      <c r="L5300" t="s">
        <v>30</v>
      </c>
      <c r="N5300" t="str">
        <f>IF(ISBLANK(Sales[[#This Row],[return]]),"No",Sales[[#This Row],[return]])</f>
        <v>No</v>
      </c>
      <c r="O5300" s="2">
        <v>43437</v>
      </c>
      <c r="P5300" s="8" t="str">
        <f>TEXT(DAY(Sales[[#This Row],[OrderDate]]),"ddd")</f>
        <v>Tue</v>
      </c>
      <c r="Q5300" s="8" t="str">
        <f>TEXT(MONTH(Sales[[#This Row],[ShipDate]])*29,"mmm")</f>
        <v>Dec</v>
      </c>
      <c r="R5300">
        <v>658</v>
      </c>
      <c r="S5300" t="s">
        <v>2107</v>
      </c>
      <c r="T5300" t="s">
        <v>28</v>
      </c>
      <c r="U5300">
        <v>90049</v>
      </c>
      <c r="V5300" s="1">
        <v>0</v>
      </c>
      <c r="W5300">
        <v>108</v>
      </c>
      <c r="X5300">
        <v>4</v>
      </c>
      <c r="Y5300">
        <v>773</v>
      </c>
      <c r="AD5300"/>
    </row>
    <row r="5301" spans="1:30" x14ac:dyDescent="0.25">
      <c r="A5301" t="s">
        <v>10</v>
      </c>
      <c r="B5301" s="2">
        <v>43279</v>
      </c>
      <c r="C5301" s="35">
        <f>YEAR(Sales[[#This Row],[ShipDate]])</f>
        <v>2018</v>
      </c>
      <c r="D5301" t="s">
        <v>607</v>
      </c>
      <c r="E5301" t="s">
        <v>31</v>
      </c>
      <c r="F5301" t="s">
        <v>50</v>
      </c>
      <c r="G5301" t="s">
        <v>25</v>
      </c>
      <c r="H5301" t="s">
        <v>26</v>
      </c>
      <c r="I5301" t="s">
        <v>32</v>
      </c>
      <c r="J5301" t="s">
        <v>13</v>
      </c>
      <c r="K5301" t="s">
        <v>1081</v>
      </c>
      <c r="L5301" t="s">
        <v>30</v>
      </c>
      <c r="N5301" t="str">
        <f>IF(ISBLANK(Sales[[#This Row],[return]]),"No",Sales[[#This Row],[return]])</f>
        <v>No</v>
      </c>
      <c r="O5301" s="2">
        <v>43279</v>
      </c>
      <c r="P5301" s="8" t="str">
        <f>TEXT(DAY(Sales[[#This Row],[OrderDate]]),"ddd")</f>
        <v>Sat</v>
      </c>
      <c r="Q5301" s="8" t="str">
        <f>TEXT(MONTH(Sales[[#This Row],[ShipDate]])*29,"mmm")</f>
        <v>Jun</v>
      </c>
      <c r="R5301">
        <v>700</v>
      </c>
      <c r="S5301" t="s">
        <v>566</v>
      </c>
      <c r="T5301" t="s">
        <v>28</v>
      </c>
      <c r="U5301">
        <v>90032</v>
      </c>
      <c r="V5301" s="1">
        <v>0.2</v>
      </c>
      <c r="W5301">
        <v>12</v>
      </c>
      <c r="X5301">
        <v>2</v>
      </c>
      <c r="Y5301">
        <v>34</v>
      </c>
      <c r="AD5301"/>
    </row>
    <row r="5302" spans="1:30" x14ac:dyDescent="0.25">
      <c r="A5302" t="s">
        <v>10</v>
      </c>
      <c r="B5302" s="2">
        <v>43279</v>
      </c>
      <c r="C5302" s="35">
        <f>YEAR(Sales[[#This Row],[ShipDate]])</f>
        <v>2018</v>
      </c>
      <c r="D5302" t="s">
        <v>607</v>
      </c>
      <c r="E5302" t="s">
        <v>31</v>
      </c>
      <c r="F5302" t="s">
        <v>50</v>
      </c>
      <c r="G5302" t="s">
        <v>25</v>
      </c>
      <c r="H5302" t="s">
        <v>26</v>
      </c>
      <c r="I5302" t="s">
        <v>32</v>
      </c>
      <c r="J5302" t="s">
        <v>13</v>
      </c>
      <c r="K5302" t="s">
        <v>1081</v>
      </c>
      <c r="L5302" t="s">
        <v>30</v>
      </c>
      <c r="N5302" t="str">
        <f>IF(ISBLANK(Sales[[#This Row],[return]]),"No",Sales[[#This Row],[return]])</f>
        <v>No</v>
      </c>
      <c r="O5302" s="2">
        <v>43279</v>
      </c>
      <c r="P5302" s="8" t="str">
        <f>TEXT(DAY(Sales[[#This Row],[OrderDate]]),"ddd")</f>
        <v>Sat</v>
      </c>
      <c r="Q5302" s="8" t="str">
        <f>TEXT(MONTH(Sales[[#This Row],[ShipDate]])*29,"mmm")</f>
        <v>Jun</v>
      </c>
      <c r="R5302">
        <v>1343</v>
      </c>
      <c r="S5302" t="s">
        <v>896</v>
      </c>
      <c r="T5302" t="s">
        <v>28</v>
      </c>
      <c r="U5302">
        <v>90032</v>
      </c>
      <c r="V5302" s="1">
        <v>0.2</v>
      </c>
      <c r="W5302">
        <v>3</v>
      </c>
      <c r="X5302">
        <v>3</v>
      </c>
      <c r="Y5302">
        <v>8</v>
      </c>
      <c r="AD5302"/>
    </row>
    <row r="5303" spans="1:30" x14ac:dyDescent="0.25">
      <c r="A5303" t="s">
        <v>40</v>
      </c>
      <c r="B5303" s="2">
        <v>43233</v>
      </c>
      <c r="C5303" s="35">
        <f>YEAR(Sales[[#This Row],[ShipDate]])</f>
        <v>2018</v>
      </c>
      <c r="D5303" t="s">
        <v>36</v>
      </c>
      <c r="E5303" t="s">
        <v>69</v>
      </c>
      <c r="F5303" t="s">
        <v>45</v>
      </c>
      <c r="G5303" t="s">
        <v>25</v>
      </c>
      <c r="H5303" t="s">
        <v>146</v>
      </c>
      <c r="I5303" t="s">
        <v>149</v>
      </c>
      <c r="J5303" t="s">
        <v>13</v>
      </c>
      <c r="K5303" t="s">
        <v>165</v>
      </c>
      <c r="L5303" t="s">
        <v>92</v>
      </c>
      <c r="N5303" t="str">
        <f>IF(ISBLANK(Sales[[#This Row],[return]]),"No",Sales[[#This Row],[return]])</f>
        <v>No</v>
      </c>
      <c r="O5303" s="2">
        <v>43229</v>
      </c>
      <c r="P5303" s="8" t="str">
        <f>TEXT(DAY(Sales[[#This Row],[OrderDate]]),"ddd")</f>
        <v>Mon</v>
      </c>
      <c r="Q5303" s="8" t="str">
        <f>TEXT(MONTH(Sales[[#This Row],[ShipDate]])*29,"mmm")</f>
        <v>May</v>
      </c>
      <c r="R5303">
        <v>1419</v>
      </c>
      <c r="S5303" t="s">
        <v>2181</v>
      </c>
      <c r="T5303" t="s">
        <v>90</v>
      </c>
      <c r="U5303">
        <v>10024</v>
      </c>
      <c r="V5303" s="1">
        <v>0</v>
      </c>
      <c r="W5303">
        <v>3</v>
      </c>
      <c r="X5303">
        <v>5</v>
      </c>
      <c r="Y5303">
        <v>8</v>
      </c>
      <c r="AD5303"/>
    </row>
    <row r="5304" spans="1:30" x14ac:dyDescent="0.25">
      <c r="A5304" t="s">
        <v>40</v>
      </c>
      <c r="B5304" s="2">
        <v>43346</v>
      </c>
      <c r="C5304" s="35">
        <f>YEAR(Sales[[#This Row],[ShipDate]])</f>
        <v>2018</v>
      </c>
      <c r="D5304" t="s">
        <v>36</v>
      </c>
      <c r="E5304" t="s">
        <v>69</v>
      </c>
      <c r="F5304" t="s">
        <v>290</v>
      </c>
      <c r="G5304" t="s">
        <v>25</v>
      </c>
      <c r="H5304" t="s">
        <v>55</v>
      </c>
      <c r="I5304" t="s">
        <v>1139</v>
      </c>
      <c r="J5304" t="s">
        <v>13</v>
      </c>
      <c r="K5304" t="s">
        <v>587</v>
      </c>
      <c r="L5304" t="s">
        <v>92</v>
      </c>
      <c r="N5304" t="str">
        <f>IF(ISBLANK(Sales[[#This Row],[return]]),"No",Sales[[#This Row],[return]])</f>
        <v>No</v>
      </c>
      <c r="O5304" s="2">
        <v>43341</v>
      </c>
      <c r="P5304" s="8" t="str">
        <f>TEXT(DAY(Sales[[#This Row],[OrderDate]]),"ddd")</f>
        <v>Sun</v>
      </c>
      <c r="Q5304" s="8" t="str">
        <f>TEXT(MONTH(Sales[[#This Row],[ShipDate]])*29,"mmm")</f>
        <v>Sep</v>
      </c>
      <c r="R5304">
        <v>77</v>
      </c>
      <c r="S5304" t="s">
        <v>1715</v>
      </c>
      <c r="T5304" t="s">
        <v>90</v>
      </c>
      <c r="U5304">
        <v>3301</v>
      </c>
      <c r="V5304" s="1">
        <v>0</v>
      </c>
      <c r="W5304">
        <v>8</v>
      </c>
      <c r="X5304">
        <v>3</v>
      </c>
      <c r="Y5304">
        <v>28</v>
      </c>
      <c r="AD5304"/>
    </row>
    <row r="5305" spans="1:30" x14ac:dyDescent="0.25">
      <c r="A5305" t="s">
        <v>40</v>
      </c>
      <c r="B5305" s="2">
        <v>43187</v>
      </c>
      <c r="C5305" s="35">
        <f>YEAR(Sales[[#This Row],[ShipDate]])</f>
        <v>2018</v>
      </c>
      <c r="D5305" t="s">
        <v>19</v>
      </c>
      <c r="E5305" t="s">
        <v>18</v>
      </c>
      <c r="F5305" t="s">
        <v>59</v>
      </c>
      <c r="G5305" t="s">
        <v>25</v>
      </c>
      <c r="H5305" t="s">
        <v>1221</v>
      </c>
      <c r="I5305" t="s">
        <v>1222</v>
      </c>
      <c r="J5305" t="s">
        <v>13</v>
      </c>
      <c r="K5305" t="s">
        <v>1133</v>
      </c>
      <c r="L5305" t="s">
        <v>30</v>
      </c>
      <c r="N5305" t="str">
        <f>IF(ISBLANK(Sales[[#This Row],[return]]),"No",Sales[[#This Row],[return]])</f>
        <v>No</v>
      </c>
      <c r="O5305" s="2">
        <v>43185</v>
      </c>
      <c r="P5305" s="8" t="str">
        <f>TEXT(DAY(Sales[[#This Row],[OrderDate]]),"ddd")</f>
        <v>Thu</v>
      </c>
      <c r="Q5305" s="8" t="str">
        <f>TEXT(MONTH(Sales[[#This Row],[ShipDate]])*29,"mmm")</f>
        <v>Mar</v>
      </c>
      <c r="R5305">
        <v>96</v>
      </c>
      <c r="S5305" t="s">
        <v>3211</v>
      </c>
      <c r="T5305" t="s">
        <v>28</v>
      </c>
      <c r="U5305">
        <v>83201</v>
      </c>
      <c r="V5305" s="1">
        <v>0</v>
      </c>
      <c r="W5305">
        <v>9</v>
      </c>
      <c r="X5305">
        <v>3</v>
      </c>
      <c r="Y5305">
        <v>18</v>
      </c>
      <c r="AD5305"/>
    </row>
    <row r="5306" spans="1:30" x14ac:dyDescent="0.25">
      <c r="A5306" t="s">
        <v>40</v>
      </c>
      <c r="B5306" s="2">
        <v>43187</v>
      </c>
      <c r="C5306" s="35">
        <f>YEAR(Sales[[#This Row],[ShipDate]])</f>
        <v>2018</v>
      </c>
      <c r="D5306" t="s">
        <v>19</v>
      </c>
      <c r="E5306" t="s">
        <v>18</v>
      </c>
      <c r="F5306" t="s">
        <v>50</v>
      </c>
      <c r="G5306" t="s">
        <v>25</v>
      </c>
      <c r="H5306" t="s">
        <v>1221</v>
      </c>
      <c r="I5306" t="s">
        <v>1222</v>
      </c>
      <c r="J5306" t="s">
        <v>13</v>
      </c>
      <c r="K5306" t="s">
        <v>1133</v>
      </c>
      <c r="L5306" t="s">
        <v>30</v>
      </c>
      <c r="N5306" t="str">
        <f>IF(ISBLANK(Sales[[#This Row],[return]]),"No",Sales[[#This Row],[return]])</f>
        <v>No</v>
      </c>
      <c r="O5306" s="2">
        <v>43185</v>
      </c>
      <c r="P5306" s="8" t="str">
        <f>TEXT(DAY(Sales[[#This Row],[OrderDate]]),"ddd")</f>
        <v>Thu</v>
      </c>
      <c r="Q5306" s="8" t="str">
        <f>TEXT(MONTH(Sales[[#This Row],[ShipDate]])*29,"mmm")</f>
        <v>Mar</v>
      </c>
      <c r="R5306">
        <v>1642</v>
      </c>
      <c r="S5306" t="s">
        <v>3131</v>
      </c>
      <c r="T5306" t="s">
        <v>28</v>
      </c>
      <c r="U5306">
        <v>83201</v>
      </c>
      <c r="V5306" s="1">
        <v>0.2</v>
      </c>
      <c r="W5306">
        <v>6</v>
      </c>
      <c r="X5306">
        <v>3</v>
      </c>
      <c r="Y5306">
        <v>17</v>
      </c>
      <c r="AD5306"/>
    </row>
    <row r="5307" spans="1:30" x14ac:dyDescent="0.25">
      <c r="A5307" t="s">
        <v>40</v>
      </c>
      <c r="B5307" s="2">
        <v>43444</v>
      </c>
      <c r="C5307" s="35">
        <f>YEAR(Sales[[#This Row],[ShipDate]])</f>
        <v>2018</v>
      </c>
      <c r="D5307" t="s">
        <v>36</v>
      </c>
      <c r="E5307" t="s">
        <v>18</v>
      </c>
      <c r="F5307" t="s">
        <v>50</v>
      </c>
      <c r="G5307" t="s">
        <v>25</v>
      </c>
      <c r="H5307" t="s">
        <v>60</v>
      </c>
      <c r="I5307" t="s">
        <v>63</v>
      </c>
      <c r="J5307" t="s">
        <v>13</v>
      </c>
      <c r="K5307" t="s">
        <v>61</v>
      </c>
      <c r="L5307" t="s">
        <v>30</v>
      </c>
      <c r="N5307" t="str">
        <f>IF(ISBLANK(Sales[[#This Row],[return]]),"No",Sales[[#This Row],[return]])</f>
        <v>No</v>
      </c>
      <c r="O5307" s="2">
        <v>43439</v>
      </c>
      <c r="P5307" s="8" t="str">
        <f>TEXT(DAY(Sales[[#This Row],[OrderDate]]),"ddd")</f>
        <v>Thu</v>
      </c>
      <c r="Q5307" s="8" t="str">
        <f>TEXT(MONTH(Sales[[#This Row],[ShipDate]])*29,"mmm")</f>
        <v>Dec</v>
      </c>
      <c r="R5307">
        <v>649</v>
      </c>
      <c r="S5307" t="s">
        <v>62</v>
      </c>
      <c r="T5307" t="s">
        <v>28</v>
      </c>
      <c r="U5307">
        <v>98103</v>
      </c>
      <c r="V5307" s="1">
        <v>0.2</v>
      </c>
      <c r="W5307">
        <v>133</v>
      </c>
      <c r="X5307">
        <v>3</v>
      </c>
      <c r="Y5307">
        <v>408</v>
      </c>
      <c r="AD5307"/>
    </row>
    <row r="5308" spans="1:30" x14ac:dyDescent="0.25">
      <c r="A5308" t="s">
        <v>40</v>
      </c>
      <c r="B5308" s="2">
        <v>43195</v>
      </c>
      <c r="C5308" s="35">
        <f>YEAR(Sales[[#This Row],[ShipDate]])</f>
        <v>2018</v>
      </c>
      <c r="D5308" t="s">
        <v>36</v>
      </c>
      <c r="E5308" t="s">
        <v>31</v>
      </c>
      <c r="F5308" t="s">
        <v>33</v>
      </c>
      <c r="G5308" t="s">
        <v>25</v>
      </c>
      <c r="H5308" t="s">
        <v>146</v>
      </c>
      <c r="I5308" t="s">
        <v>149</v>
      </c>
      <c r="J5308" t="s">
        <v>13</v>
      </c>
      <c r="K5308" t="s">
        <v>2662</v>
      </c>
      <c r="L5308" t="s">
        <v>92</v>
      </c>
      <c r="N5308" t="str">
        <f>IF(ISBLANK(Sales[[#This Row],[return]]),"No",Sales[[#This Row],[return]])</f>
        <v>No</v>
      </c>
      <c r="O5308" s="2">
        <v>43191</v>
      </c>
      <c r="P5308" s="8" t="str">
        <f>TEXT(DAY(Sales[[#This Row],[OrderDate]]),"ddd")</f>
        <v>Sun</v>
      </c>
      <c r="Q5308" s="8" t="str">
        <f>TEXT(MONTH(Sales[[#This Row],[ShipDate]])*29,"mmm")</f>
        <v>Apr</v>
      </c>
      <c r="R5308">
        <v>180</v>
      </c>
      <c r="S5308" t="s">
        <v>866</v>
      </c>
      <c r="T5308" t="s">
        <v>90</v>
      </c>
      <c r="U5308">
        <v>10035</v>
      </c>
      <c r="V5308" s="1">
        <v>0</v>
      </c>
      <c r="W5308">
        <v>10</v>
      </c>
      <c r="X5308">
        <v>2</v>
      </c>
      <c r="Y5308">
        <v>21</v>
      </c>
      <c r="AD5308"/>
    </row>
    <row r="5309" spans="1:30" x14ac:dyDescent="0.25">
      <c r="A5309" t="s">
        <v>40</v>
      </c>
      <c r="B5309" s="2">
        <v>43195</v>
      </c>
      <c r="C5309" s="35">
        <f>YEAR(Sales[[#This Row],[ShipDate]])</f>
        <v>2018</v>
      </c>
      <c r="D5309" t="s">
        <v>36</v>
      </c>
      <c r="E5309" t="s">
        <v>31</v>
      </c>
      <c r="F5309" t="s">
        <v>290</v>
      </c>
      <c r="G5309" t="s">
        <v>25</v>
      </c>
      <c r="H5309" t="s">
        <v>146</v>
      </c>
      <c r="I5309" t="s">
        <v>149</v>
      </c>
      <c r="J5309" t="s">
        <v>13</v>
      </c>
      <c r="K5309" t="s">
        <v>2662</v>
      </c>
      <c r="L5309" t="s">
        <v>92</v>
      </c>
      <c r="N5309" t="str">
        <f>IF(ISBLANK(Sales[[#This Row],[return]]),"No",Sales[[#This Row],[return]])</f>
        <v>No</v>
      </c>
      <c r="O5309" s="2">
        <v>43191</v>
      </c>
      <c r="P5309" s="8" t="str">
        <f>TEXT(DAY(Sales[[#This Row],[OrderDate]]),"ddd")</f>
        <v>Sun</v>
      </c>
      <c r="Q5309" s="8" t="str">
        <f>TEXT(MONTH(Sales[[#This Row],[ShipDate]])*29,"mmm")</f>
        <v>Apr</v>
      </c>
      <c r="R5309">
        <v>90</v>
      </c>
      <c r="S5309" t="s">
        <v>890</v>
      </c>
      <c r="T5309" t="s">
        <v>90</v>
      </c>
      <c r="U5309">
        <v>10035</v>
      </c>
      <c r="V5309" s="1">
        <v>0</v>
      </c>
      <c r="W5309">
        <v>3</v>
      </c>
      <c r="X5309">
        <v>3</v>
      </c>
      <c r="Y5309">
        <v>11</v>
      </c>
      <c r="AD5309"/>
    </row>
    <row r="5310" spans="1:30" x14ac:dyDescent="0.25">
      <c r="A5310" t="s">
        <v>40</v>
      </c>
      <c r="B5310" s="2">
        <v>43195</v>
      </c>
      <c r="C5310" s="35">
        <f>YEAR(Sales[[#This Row],[ShipDate]])</f>
        <v>2018</v>
      </c>
      <c r="D5310" t="s">
        <v>36</v>
      </c>
      <c r="E5310" t="s">
        <v>31</v>
      </c>
      <c r="F5310" t="s">
        <v>50</v>
      </c>
      <c r="G5310" t="s">
        <v>25</v>
      </c>
      <c r="H5310" t="s">
        <v>146</v>
      </c>
      <c r="I5310" t="s">
        <v>149</v>
      </c>
      <c r="J5310" t="s">
        <v>13</v>
      </c>
      <c r="K5310" t="s">
        <v>2662</v>
      </c>
      <c r="L5310" t="s">
        <v>92</v>
      </c>
      <c r="N5310" t="str">
        <f>IF(ISBLANK(Sales[[#This Row],[return]]),"No",Sales[[#This Row],[return]])</f>
        <v>No</v>
      </c>
      <c r="O5310" s="2">
        <v>43191</v>
      </c>
      <c r="P5310" s="8" t="str">
        <f>TEXT(DAY(Sales[[#This Row],[OrderDate]]),"ddd")</f>
        <v>Sun</v>
      </c>
      <c r="Q5310" s="8" t="str">
        <f>TEXT(MONTH(Sales[[#This Row],[ShipDate]])*29,"mmm")</f>
        <v>Apr</v>
      </c>
      <c r="R5310">
        <v>247</v>
      </c>
      <c r="S5310" t="s">
        <v>1000</v>
      </c>
      <c r="T5310" t="s">
        <v>90</v>
      </c>
      <c r="U5310">
        <v>10035</v>
      </c>
      <c r="V5310" s="1">
        <v>0.2</v>
      </c>
      <c r="W5310">
        <v>5</v>
      </c>
      <c r="X5310">
        <v>3</v>
      </c>
      <c r="Y5310">
        <v>14</v>
      </c>
      <c r="AD5310"/>
    </row>
    <row r="5311" spans="1:30" x14ac:dyDescent="0.25">
      <c r="A5311" t="s">
        <v>10</v>
      </c>
      <c r="B5311" s="2">
        <v>43236</v>
      </c>
      <c r="C5311" s="35">
        <f>YEAR(Sales[[#This Row],[ShipDate]])</f>
        <v>2018</v>
      </c>
      <c r="D5311" t="s">
        <v>36</v>
      </c>
      <c r="E5311" t="s">
        <v>18</v>
      </c>
      <c r="F5311" t="s">
        <v>59</v>
      </c>
      <c r="G5311" t="s">
        <v>25</v>
      </c>
      <c r="H5311" t="s">
        <v>60</v>
      </c>
      <c r="I5311" t="s">
        <v>63</v>
      </c>
      <c r="J5311" t="s">
        <v>13</v>
      </c>
      <c r="K5311" t="s">
        <v>1514</v>
      </c>
      <c r="L5311" t="s">
        <v>30</v>
      </c>
      <c r="N5311" t="str">
        <f>IF(ISBLANK(Sales[[#This Row],[return]]),"No",Sales[[#This Row],[return]])</f>
        <v>No</v>
      </c>
      <c r="O5311" s="2">
        <v>43230</v>
      </c>
      <c r="P5311" s="8" t="str">
        <f>TEXT(DAY(Sales[[#This Row],[OrderDate]]),"ddd")</f>
        <v>Tue</v>
      </c>
      <c r="Q5311" s="8" t="str">
        <f>TEXT(MONTH(Sales[[#This Row],[ShipDate]])*29,"mmm")</f>
        <v>May</v>
      </c>
      <c r="R5311">
        <v>1762</v>
      </c>
      <c r="S5311" t="s">
        <v>2014</v>
      </c>
      <c r="T5311" t="s">
        <v>28</v>
      </c>
      <c r="U5311">
        <v>98105</v>
      </c>
      <c r="V5311" s="1">
        <v>0</v>
      </c>
      <c r="W5311">
        <v>6</v>
      </c>
      <c r="X5311">
        <v>2</v>
      </c>
      <c r="Y5311">
        <v>12</v>
      </c>
      <c r="AD5311"/>
    </row>
    <row r="5312" spans="1:30" x14ac:dyDescent="0.25">
      <c r="A5312" t="s">
        <v>24</v>
      </c>
      <c r="B5312" s="2">
        <v>43140</v>
      </c>
      <c r="C5312" s="35">
        <f>YEAR(Sales[[#This Row],[ShipDate]])</f>
        <v>2018</v>
      </c>
      <c r="D5312" t="s">
        <v>113</v>
      </c>
      <c r="E5312" t="s">
        <v>18</v>
      </c>
      <c r="F5312" t="s">
        <v>59</v>
      </c>
      <c r="G5312" t="s">
        <v>25</v>
      </c>
      <c r="H5312" t="s">
        <v>1176</v>
      </c>
      <c r="I5312" t="s">
        <v>252</v>
      </c>
      <c r="J5312" t="s">
        <v>13</v>
      </c>
      <c r="K5312" t="s">
        <v>1725</v>
      </c>
      <c r="L5312" t="s">
        <v>92</v>
      </c>
      <c r="N5312" t="str">
        <f>IF(ISBLANK(Sales[[#This Row],[return]]),"No",Sales[[#This Row],[return]])</f>
        <v>No</v>
      </c>
      <c r="O5312" s="2">
        <v>43138</v>
      </c>
      <c r="P5312" s="8" t="str">
        <f>TEXT(DAY(Sales[[#This Row],[OrderDate]]),"ddd")</f>
        <v>Sat</v>
      </c>
      <c r="Q5312" s="8" t="str">
        <f>TEXT(MONTH(Sales[[#This Row],[ShipDate]])*29,"mmm")</f>
        <v>Feb</v>
      </c>
      <c r="R5312">
        <v>1705</v>
      </c>
      <c r="S5312" t="s">
        <v>758</v>
      </c>
      <c r="T5312" t="s">
        <v>90</v>
      </c>
      <c r="U5312">
        <v>43130</v>
      </c>
      <c r="V5312" s="1">
        <v>0.2</v>
      </c>
      <c r="W5312">
        <v>11</v>
      </c>
      <c r="X5312">
        <v>2</v>
      </c>
      <c r="Y5312">
        <v>30</v>
      </c>
      <c r="AD5312"/>
    </row>
    <row r="5313" spans="1:30" x14ac:dyDescent="0.25">
      <c r="A5313" t="s">
        <v>24</v>
      </c>
      <c r="B5313" s="2">
        <v>43413</v>
      </c>
      <c r="C5313" s="35">
        <f>YEAR(Sales[[#This Row],[ShipDate]])</f>
        <v>2018</v>
      </c>
      <c r="D5313" t="s">
        <v>113</v>
      </c>
      <c r="E5313" t="s">
        <v>31</v>
      </c>
      <c r="F5313" t="s">
        <v>33</v>
      </c>
      <c r="G5313" t="s">
        <v>25</v>
      </c>
      <c r="H5313" t="s">
        <v>26</v>
      </c>
      <c r="I5313" t="s">
        <v>32</v>
      </c>
      <c r="J5313" t="s">
        <v>13</v>
      </c>
      <c r="K5313" t="s">
        <v>2779</v>
      </c>
      <c r="L5313" t="s">
        <v>30</v>
      </c>
      <c r="N5313" t="str">
        <f>IF(ISBLANK(Sales[[#This Row],[return]]),"No",Sales[[#This Row],[return]])</f>
        <v>No</v>
      </c>
      <c r="O5313" s="2">
        <v>43411</v>
      </c>
      <c r="P5313" s="8" t="str">
        <f>TEXT(DAY(Sales[[#This Row],[OrderDate]]),"ddd")</f>
        <v>Sat</v>
      </c>
      <c r="Q5313" s="8" t="str">
        <f>TEXT(MONTH(Sales[[#This Row],[ShipDate]])*29,"mmm")</f>
        <v>Nov</v>
      </c>
      <c r="R5313">
        <v>194</v>
      </c>
      <c r="S5313" t="s">
        <v>1965</v>
      </c>
      <c r="T5313" t="s">
        <v>28</v>
      </c>
      <c r="U5313">
        <v>90036</v>
      </c>
      <c r="V5313" s="1">
        <v>0</v>
      </c>
      <c r="W5313">
        <v>7</v>
      </c>
      <c r="X5313">
        <v>2</v>
      </c>
      <c r="Y5313">
        <v>15</v>
      </c>
      <c r="AD5313"/>
    </row>
    <row r="5314" spans="1:30" x14ac:dyDescent="0.25">
      <c r="A5314" t="s">
        <v>24</v>
      </c>
      <c r="B5314" s="2">
        <v>43413</v>
      </c>
      <c r="C5314" s="35">
        <f>YEAR(Sales[[#This Row],[ShipDate]])</f>
        <v>2018</v>
      </c>
      <c r="D5314" t="s">
        <v>113</v>
      </c>
      <c r="E5314" t="s">
        <v>31</v>
      </c>
      <c r="F5314" t="s">
        <v>290</v>
      </c>
      <c r="G5314" t="s">
        <v>25</v>
      </c>
      <c r="H5314" t="s">
        <v>26</v>
      </c>
      <c r="I5314" t="s">
        <v>32</v>
      </c>
      <c r="J5314" t="s">
        <v>13</v>
      </c>
      <c r="K5314" t="s">
        <v>2779</v>
      </c>
      <c r="L5314" t="s">
        <v>30</v>
      </c>
      <c r="N5314" t="str">
        <f>IF(ISBLANK(Sales[[#This Row],[return]]),"No",Sales[[#This Row],[return]])</f>
        <v>No</v>
      </c>
      <c r="O5314" s="2">
        <v>43411</v>
      </c>
      <c r="P5314" s="8" t="str">
        <f>TEXT(DAY(Sales[[#This Row],[OrderDate]]),"ddd")</f>
        <v>Sat</v>
      </c>
      <c r="Q5314" s="8" t="str">
        <f>TEXT(MONTH(Sales[[#This Row],[ShipDate]])*29,"mmm")</f>
        <v>Nov</v>
      </c>
      <c r="R5314">
        <v>83</v>
      </c>
      <c r="S5314" t="s">
        <v>2201</v>
      </c>
      <c r="T5314" t="s">
        <v>28</v>
      </c>
      <c r="U5314">
        <v>90036</v>
      </c>
      <c r="V5314" s="1">
        <v>0</v>
      </c>
      <c r="W5314">
        <v>3</v>
      </c>
      <c r="X5314">
        <v>2</v>
      </c>
      <c r="Y5314">
        <v>11</v>
      </c>
      <c r="AD5314"/>
    </row>
    <row r="5315" spans="1:30" x14ac:dyDescent="0.25">
      <c r="A5315" t="s">
        <v>24</v>
      </c>
      <c r="B5315" s="2">
        <v>43413</v>
      </c>
      <c r="C5315" s="35">
        <f>YEAR(Sales[[#This Row],[ShipDate]])</f>
        <v>2018</v>
      </c>
      <c r="D5315" t="s">
        <v>113</v>
      </c>
      <c r="E5315" t="s">
        <v>31</v>
      </c>
      <c r="F5315" t="s">
        <v>50</v>
      </c>
      <c r="G5315" t="s">
        <v>25</v>
      </c>
      <c r="H5315" t="s">
        <v>26</v>
      </c>
      <c r="I5315" t="s">
        <v>32</v>
      </c>
      <c r="J5315" t="s">
        <v>13</v>
      </c>
      <c r="K5315" t="s">
        <v>2779</v>
      </c>
      <c r="L5315" t="s">
        <v>30</v>
      </c>
      <c r="N5315" t="str">
        <f>IF(ISBLANK(Sales[[#This Row],[return]]),"No",Sales[[#This Row],[return]])</f>
        <v>No</v>
      </c>
      <c r="O5315" s="2">
        <v>43411</v>
      </c>
      <c r="P5315" s="8" t="str">
        <f>TEXT(DAY(Sales[[#This Row],[OrderDate]]),"ddd")</f>
        <v>Sat</v>
      </c>
      <c r="Q5315" s="8" t="str">
        <f>TEXT(MONTH(Sales[[#This Row],[ShipDate]])*29,"mmm")</f>
        <v>Nov</v>
      </c>
      <c r="R5315">
        <v>639</v>
      </c>
      <c r="S5315" t="s">
        <v>2100</v>
      </c>
      <c r="T5315" t="s">
        <v>28</v>
      </c>
      <c r="U5315">
        <v>90036</v>
      </c>
      <c r="V5315" s="1">
        <v>0.2</v>
      </c>
      <c r="W5315">
        <v>12</v>
      </c>
      <c r="X5315">
        <v>4</v>
      </c>
      <c r="Y5315">
        <v>37</v>
      </c>
      <c r="AD5315"/>
    </row>
    <row r="5316" spans="1:30" x14ac:dyDescent="0.25">
      <c r="A5316" t="s">
        <v>24</v>
      </c>
      <c r="B5316" s="2">
        <v>43413</v>
      </c>
      <c r="C5316" s="35">
        <f>YEAR(Sales[[#This Row],[ShipDate]])</f>
        <v>2018</v>
      </c>
      <c r="D5316" t="s">
        <v>113</v>
      </c>
      <c r="E5316" t="s">
        <v>31</v>
      </c>
      <c r="F5316" t="s">
        <v>50</v>
      </c>
      <c r="G5316" t="s">
        <v>25</v>
      </c>
      <c r="H5316" t="s">
        <v>26</v>
      </c>
      <c r="I5316" t="s">
        <v>32</v>
      </c>
      <c r="J5316" t="s">
        <v>13</v>
      </c>
      <c r="K5316" t="s">
        <v>2779</v>
      </c>
      <c r="L5316" t="s">
        <v>30</v>
      </c>
      <c r="N5316" t="str">
        <f>IF(ISBLANK(Sales[[#This Row],[return]]),"No",Sales[[#This Row],[return]])</f>
        <v>No</v>
      </c>
      <c r="O5316" s="2">
        <v>43411</v>
      </c>
      <c r="P5316" s="8" t="str">
        <f>TEXT(DAY(Sales[[#This Row],[OrderDate]]),"ddd")</f>
        <v>Sat</v>
      </c>
      <c r="Q5316" s="8" t="str">
        <f>TEXT(MONTH(Sales[[#This Row],[ShipDate]])*29,"mmm")</f>
        <v>Nov</v>
      </c>
      <c r="R5316">
        <v>900</v>
      </c>
      <c r="S5316" t="s">
        <v>1895</v>
      </c>
      <c r="T5316" t="s">
        <v>28</v>
      </c>
      <c r="U5316">
        <v>90036</v>
      </c>
      <c r="V5316" s="1">
        <v>0.2</v>
      </c>
      <c r="W5316">
        <v>9</v>
      </c>
      <c r="X5316">
        <v>4</v>
      </c>
      <c r="Y5316">
        <v>27</v>
      </c>
      <c r="AD5316"/>
    </row>
    <row r="5317" spans="1:30" x14ac:dyDescent="0.25">
      <c r="A5317" t="s">
        <v>40</v>
      </c>
      <c r="B5317" s="2">
        <v>43304</v>
      </c>
      <c r="C5317" s="35">
        <f>YEAR(Sales[[#This Row],[ShipDate]])</f>
        <v>2018</v>
      </c>
      <c r="D5317" t="s">
        <v>36</v>
      </c>
      <c r="E5317" t="s">
        <v>31</v>
      </c>
      <c r="F5317" t="s">
        <v>290</v>
      </c>
      <c r="G5317" t="s">
        <v>25</v>
      </c>
      <c r="H5317" t="s">
        <v>1297</v>
      </c>
      <c r="I5317" t="s">
        <v>169</v>
      </c>
      <c r="J5317" t="s">
        <v>13</v>
      </c>
      <c r="K5317" t="s">
        <v>2582</v>
      </c>
      <c r="L5317" t="s">
        <v>30</v>
      </c>
      <c r="N5317" t="str">
        <f>IF(ISBLANK(Sales[[#This Row],[return]]),"No",Sales[[#This Row],[return]])</f>
        <v>No</v>
      </c>
      <c r="O5317" s="2">
        <v>43299</v>
      </c>
      <c r="P5317" s="8" t="str">
        <f>TEXT(DAY(Sales[[#This Row],[OrderDate]]),"ddd")</f>
        <v>Wed</v>
      </c>
      <c r="Q5317" s="8" t="str">
        <f>TEXT(MONTH(Sales[[#This Row],[ShipDate]])*29,"mmm")</f>
        <v>Jul</v>
      </c>
      <c r="R5317">
        <v>597</v>
      </c>
      <c r="S5317" t="s">
        <v>3251</v>
      </c>
      <c r="T5317" t="s">
        <v>28</v>
      </c>
      <c r="U5317">
        <v>85301</v>
      </c>
      <c r="V5317" s="1">
        <v>0.2</v>
      </c>
      <c r="W5317">
        <v>4</v>
      </c>
      <c r="X5317">
        <v>5</v>
      </c>
      <c r="Y5317">
        <v>34</v>
      </c>
      <c r="AD5317"/>
    </row>
    <row r="5318" spans="1:30" x14ac:dyDescent="0.25">
      <c r="A5318" t="s">
        <v>10</v>
      </c>
      <c r="B5318" s="2">
        <v>43400</v>
      </c>
      <c r="C5318" s="35">
        <f>YEAR(Sales[[#This Row],[ShipDate]])</f>
        <v>2018</v>
      </c>
      <c r="D5318" t="s">
        <v>36</v>
      </c>
      <c r="E5318" t="s">
        <v>18</v>
      </c>
      <c r="F5318" t="s">
        <v>43</v>
      </c>
      <c r="G5318" t="s">
        <v>11</v>
      </c>
      <c r="H5318" t="s">
        <v>26</v>
      </c>
      <c r="I5318" t="s">
        <v>32</v>
      </c>
      <c r="J5318" t="s">
        <v>13</v>
      </c>
      <c r="K5318" t="s">
        <v>891</v>
      </c>
      <c r="L5318" t="s">
        <v>30</v>
      </c>
      <c r="M5318" t="s">
        <v>82</v>
      </c>
      <c r="N5318" t="str">
        <f>IF(ISBLANK(Sales[[#This Row],[return]]),"No",Sales[[#This Row],[return]])</f>
        <v>Yes</v>
      </c>
      <c r="O5318" s="2">
        <v>43394</v>
      </c>
      <c r="P5318" s="8" t="str">
        <f>TEXT(DAY(Sales[[#This Row],[OrderDate]]),"ddd")</f>
        <v>Sat</v>
      </c>
      <c r="Q5318" s="8" t="str">
        <f>TEXT(MONTH(Sales[[#This Row],[ShipDate]])*29,"mmm")</f>
        <v>Oct</v>
      </c>
      <c r="R5318">
        <v>571</v>
      </c>
      <c r="S5318" t="s">
        <v>1193</v>
      </c>
      <c r="T5318" t="s">
        <v>28</v>
      </c>
      <c r="U5318">
        <v>90045</v>
      </c>
      <c r="V5318" s="1">
        <v>0</v>
      </c>
      <c r="W5318">
        <v>6</v>
      </c>
      <c r="X5318">
        <v>2</v>
      </c>
      <c r="Y5318">
        <v>20</v>
      </c>
      <c r="AD5318"/>
    </row>
    <row r="5319" spans="1:30" x14ac:dyDescent="0.25">
      <c r="A5319" t="s">
        <v>10</v>
      </c>
      <c r="B5319" s="2">
        <v>43400</v>
      </c>
      <c r="C5319" s="35">
        <f>YEAR(Sales[[#This Row],[ShipDate]])</f>
        <v>2018</v>
      </c>
      <c r="D5319" t="s">
        <v>36</v>
      </c>
      <c r="E5319" t="s">
        <v>18</v>
      </c>
      <c r="F5319" t="s">
        <v>23</v>
      </c>
      <c r="G5319" t="s">
        <v>11</v>
      </c>
      <c r="H5319" t="s">
        <v>26</v>
      </c>
      <c r="I5319" t="s">
        <v>32</v>
      </c>
      <c r="J5319" t="s">
        <v>13</v>
      </c>
      <c r="K5319" t="s">
        <v>891</v>
      </c>
      <c r="L5319" t="s">
        <v>30</v>
      </c>
      <c r="M5319" t="s">
        <v>82</v>
      </c>
      <c r="N5319" t="str">
        <f>IF(ISBLANK(Sales[[#This Row],[return]]),"No",Sales[[#This Row],[return]])</f>
        <v>Yes</v>
      </c>
      <c r="O5319" s="2">
        <v>43394</v>
      </c>
      <c r="P5319" s="8" t="str">
        <f>TEXT(DAY(Sales[[#This Row],[OrderDate]]),"ddd")</f>
        <v>Sat</v>
      </c>
      <c r="Q5319" s="8" t="str">
        <f>TEXT(MONTH(Sales[[#This Row],[ShipDate]])*29,"mmm")</f>
        <v>Oct</v>
      </c>
      <c r="R5319">
        <v>1213</v>
      </c>
      <c r="S5319" t="s">
        <v>1300</v>
      </c>
      <c r="T5319" t="s">
        <v>28</v>
      </c>
      <c r="U5319">
        <v>90045</v>
      </c>
      <c r="V5319" s="1">
        <v>0.2</v>
      </c>
      <c r="W5319">
        <v>12</v>
      </c>
      <c r="X5319">
        <v>3</v>
      </c>
      <c r="Y5319">
        <v>242</v>
      </c>
      <c r="AD5319"/>
    </row>
    <row r="5320" spans="1:30" x14ac:dyDescent="0.25">
      <c r="A5320" t="s">
        <v>10</v>
      </c>
      <c r="B5320" s="2">
        <v>43400</v>
      </c>
      <c r="C5320" s="35">
        <f>YEAR(Sales[[#This Row],[ShipDate]])</f>
        <v>2018</v>
      </c>
      <c r="D5320" t="s">
        <v>36</v>
      </c>
      <c r="E5320" t="s">
        <v>18</v>
      </c>
      <c r="F5320" t="s">
        <v>45</v>
      </c>
      <c r="G5320" t="s">
        <v>25</v>
      </c>
      <c r="H5320" t="s">
        <v>26</v>
      </c>
      <c r="I5320" t="s">
        <v>32</v>
      </c>
      <c r="J5320" t="s">
        <v>13</v>
      </c>
      <c r="K5320" t="s">
        <v>891</v>
      </c>
      <c r="L5320" t="s">
        <v>30</v>
      </c>
      <c r="M5320" t="s">
        <v>82</v>
      </c>
      <c r="N5320" t="str">
        <f>IF(ISBLANK(Sales[[#This Row],[return]]),"No",Sales[[#This Row],[return]])</f>
        <v>Yes</v>
      </c>
      <c r="O5320" s="2">
        <v>43394</v>
      </c>
      <c r="P5320" s="8" t="str">
        <f>TEXT(DAY(Sales[[#This Row],[OrderDate]]),"ddd")</f>
        <v>Sat</v>
      </c>
      <c r="Q5320" s="8" t="str">
        <f>TEXT(MONTH(Sales[[#This Row],[ShipDate]])*29,"mmm")</f>
        <v>Oct</v>
      </c>
      <c r="R5320">
        <v>1170</v>
      </c>
      <c r="S5320" t="s">
        <v>239</v>
      </c>
      <c r="T5320" t="s">
        <v>28</v>
      </c>
      <c r="U5320">
        <v>90045</v>
      </c>
      <c r="V5320" s="1">
        <v>0</v>
      </c>
      <c r="W5320">
        <v>6</v>
      </c>
      <c r="X5320">
        <v>3</v>
      </c>
      <c r="Y5320">
        <v>12</v>
      </c>
      <c r="AD5320"/>
    </row>
    <row r="5321" spans="1:30" x14ac:dyDescent="0.25">
      <c r="A5321" t="s">
        <v>10</v>
      </c>
      <c r="B5321" s="2">
        <v>43400</v>
      </c>
      <c r="C5321" s="35">
        <f>YEAR(Sales[[#This Row],[ShipDate]])</f>
        <v>2018</v>
      </c>
      <c r="D5321" t="s">
        <v>36</v>
      </c>
      <c r="E5321" t="s">
        <v>18</v>
      </c>
      <c r="F5321" t="s">
        <v>39</v>
      </c>
      <c r="G5321" t="s">
        <v>25</v>
      </c>
      <c r="H5321" t="s">
        <v>26</v>
      </c>
      <c r="I5321" t="s">
        <v>32</v>
      </c>
      <c r="J5321" t="s">
        <v>13</v>
      </c>
      <c r="K5321" t="s">
        <v>891</v>
      </c>
      <c r="L5321" t="s">
        <v>30</v>
      </c>
      <c r="M5321" t="s">
        <v>82</v>
      </c>
      <c r="N5321" t="str">
        <f>IF(ISBLANK(Sales[[#This Row],[return]]),"No",Sales[[#This Row],[return]])</f>
        <v>Yes</v>
      </c>
      <c r="O5321" s="2">
        <v>43394</v>
      </c>
      <c r="P5321" s="8" t="str">
        <f>TEXT(DAY(Sales[[#This Row],[OrderDate]]),"ddd")</f>
        <v>Sat</v>
      </c>
      <c r="Q5321" s="8" t="str">
        <f>TEXT(MONTH(Sales[[#This Row],[ShipDate]])*29,"mmm")</f>
        <v>Oct</v>
      </c>
      <c r="R5321">
        <v>1373</v>
      </c>
      <c r="S5321" t="s">
        <v>754</v>
      </c>
      <c r="T5321" t="s">
        <v>28</v>
      </c>
      <c r="U5321">
        <v>90045</v>
      </c>
      <c r="V5321" s="1">
        <v>0</v>
      </c>
      <c r="W5321">
        <v>3</v>
      </c>
      <c r="X5321">
        <v>3</v>
      </c>
      <c r="Y5321">
        <v>341</v>
      </c>
      <c r="AD5321"/>
    </row>
    <row r="5322" spans="1:30" x14ac:dyDescent="0.25">
      <c r="A5322" t="s">
        <v>10</v>
      </c>
      <c r="B5322" s="2">
        <v>43373</v>
      </c>
      <c r="C5322" s="35">
        <f>YEAR(Sales[[#This Row],[ShipDate]])</f>
        <v>2018</v>
      </c>
      <c r="D5322" t="s">
        <v>113</v>
      </c>
      <c r="E5322" t="s">
        <v>69</v>
      </c>
      <c r="F5322" t="s">
        <v>45</v>
      </c>
      <c r="G5322" t="s">
        <v>25</v>
      </c>
      <c r="H5322" t="s">
        <v>249</v>
      </c>
      <c r="I5322" t="s">
        <v>142</v>
      </c>
      <c r="J5322" t="s">
        <v>13</v>
      </c>
      <c r="K5322" t="s">
        <v>2915</v>
      </c>
      <c r="L5322" t="s">
        <v>68</v>
      </c>
      <c r="N5322" t="str">
        <f>IF(ISBLANK(Sales[[#This Row],[return]]),"No",Sales[[#This Row],[return]])</f>
        <v>No</v>
      </c>
      <c r="O5322" s="2">
        <v>43372</v>
      </c>
      <c r="P5322" s="8" t="str">
        <f>TEXT(DAY(Sales[[#This Row],[OrderDate]]),"ddd")</f>
        <v>Sun</v>
      </c>
      <c r="Q5322" s="8" t="str">
        <f>TEXT(MONTH(Sales[[#This Row],[ShipDate]])*29,"mmm")</f>
        <v>Sep</v>
      </c>
      <c r="R5322">
        <v>1143</v>
      </c>
      <c r="S5322" t="s">
        <v>1803</v>
      </c>
      <c r="T5322" t="s">
        <v>66</v>
      </c>
      <c r="U5322">
        <v>47201</v>
      </c>
      <c r="V5322" s="1">
        <v>0</v>
      </c>
      <c r="W5322">
        <v>11</v>
      </c>
      <c r="X5322">
        <v>7</v>
      </c>
      <c r="Y5322">
        <v>41</v>
      </c>
      <c r="AD5322"/>
    </row>
    <row r="5323" spans="1:30" x14ac:dyDescent="0.25">
      <c r="A5323" t="s">
        <v>24</v>
      </c>
      <c r="B5323" s="2">
        <v>43221</v>
      </c>
      <c r="C5323" s="35">
        <f>YEAR(Sales[[#This Row],[ShipDate]])</f>
        <v>2018</v>
      </c>
      <c r="D5323" t="s">
        <v>113</v>
      </c>
      <c r="E5323" t="s">
        <v>31</v>
      </c>
      <c r="F5323" t="s">
        <v>48</v>
      </c>
      <c r="G5323" t="s">
        <v>46</v>
      </c>
      <c r="H5323" t="s">
        <v>399</v>
      </c>
      <c r="I5323" t="s">
        <v>70</v>
      </c>
      <c r="J5323" t="s">
        <v>13</v>
      </c>
      <c r="K5323" t="s">
        <v>921</v>
      </c>
      <c r="L5323" t="s">
        <v>68</v>
      </c>
      <c r="N5323" t="str">
        <f>IF(ISBLANK(Sales[[#This Row],[return]]),"No",Sales[[#This Row],[return]])</f>
        <v>No</v>
      </c>
      <c r="O5323" s="2">
        <v>43218</v>
      </c>
      <c r="P5323" s="8" t="str">
        <f>TEXT(DAY(Sales[[#This Row],[OrderDate]]),"ddd")</f>
        <v>Sat</v>
      </c>
      <c r="Q5323" s="8" t="str">
        <f>TEXT(MONTH(Sales[[#This Row],[ShipDate]])*29,"mmm")</f>
        <v>May</v>
      </c>
      <c r="R5323">
        <v>1176</v>
      </c>
      <c r="S5323" t="s">
        <v>643</v>
      </c>
      <c r="T5323" t="s">
        <v>66</v>
      </c>
      <c r="U5323">
        <v>75217</v>
      </c>
      <c r="V5323" s="1">
        <v>0.2</v>
      </c>
      <c r="W5323">
        <v>42</v>
      </c>
      <c r="X5323">
        <v>3</v>
      </c>
      <c r="Y5323">
        <v>370</v>
      </c>
      <c r="AD5323"/>
    </row>
    <row r="5324" spans="1:30" x14ac:dyDescent="0.25">
      <c r="A5324" t="s">
        <v>24</v>
      </c>
      <c r="B5324" s="2">
        <v>43221</v>
      </c>
      <c r="C5324" s="35">
        <f>YEAR(Sales[[#This Row],[ShipDate]])</f>
        <v>2018</v>
      </c>
      <c r="D5324" t="s">
        <v>113</v>
      </c>
      <c r="E5324" t="s">
        <v>31</v>
      </c>
      <c r="F5324" t="s">
        <v>33</v>
      </c>
      <c r="G5324" t="s">
        <v>25</v>
      </c>
      <c r="H5324" t="s">
        <v>399</v>
      </c>
      <c r="I5324" t="s">
        <v>70</v>
      </c>
      <c r="J5324" t="s">
        <v>13</v>
      </c>
      <c r="K5324" t="s">
        <v>921</v>
      </c>
      <c r="L5324" t="s">
        <v>68</v>
      </c>
      <c r="N5324" t="str">
        <f>IF(ISBLANK(Sales[[#This Row],[return]]),"No",Sales[[#This Row],[return]])</f>
        <v>No</v>
      </c>
      <c r="O5324" s="2">
        <v>43218</v>
      </c>
      <c r="P5324" s="8" t="str">
        <f>TEXT(DAY(Sales[[#This Row],[OrderDate]]),"ddd")</f>
        <v>Sat</v>
      </c>
      <c r="Q5324" s="8" t="str">
        <f>TEXT(MONTH(Sales[[#This Row],[ShipDate]])*29,"mmm")</f>
        <v>May</v>
      </c>
      <c r="R5324">
        <v>202</v>
      </c>
      <c r="S5324" t="s">
        <v>922</v>
      </c>
      <c r="T5324" t="s">
        <v>66</v>
      </c>
      <c r="U5324">
        <v>75217</v>
      </c>
      <c r="V5324" s="1">
        <v>0.2</v>
      </c>
      <c r="W5324">
        <v>6</v>
      </c>
      <c r="X5324">
        <v>4</v>
      </c>
      <c r="Y5324">
        <v>16</v>
      </c>
      <c r="AD5324"/>
    </row>
    <row r="5325" spans="1:30" x14ac:dyDescent="0.25">
      <c r="A5325" t="s">
        <v>40</v>
      </c>
      <c r="B5325" s="2">
        <v>43199</v>
      </c>
      <c r="C5325" s="35">
        <f>YEAR(Sales[[#This Row],[ShipDate]])</f>
        <v>2018</v>
      </c>
      <c r="D5325" t="s">
        <v>36</v>
      </c>
      <c r="E5325" t="s">
        <v>18</v>
      </c>
      <c r="F5325" t="s">
        <v>290</v>
      </c>
      <c r="G5325" t="s">
        <v>25</v>
      </c>
      <c r="H5325" t="s">
        <v>88</v>
      </c>
      <c r="I5325" t="s">
        <v>93</v>
      </c>
      <c r="J5325" t="s">
        <v>13</v>
      </c>
      <c r="K5325" t="s">
        <v>1354</v>
      </c>
      <c r="L5325" t="s">
        <v>92</v>
      </c>
      <c r="N5325" t="str">
        <f>IF(ISBLANK(Sales[[#This Row],[return]]),"No",Sales[[#This Row],[return]])</f>
        <v>No</v>
      </c>
      <c r="O5325" s="2">
        <v>43195</v>
      </c>
      <c r="P5325" s="8" t="str">
        <f>TEXT(DAY(Sales[[#This Row],[OrderDate]]),"ddd")</f>
        <v>Thu</v>
      </c>
      <c r="Q5325" s="8" t="str">
        <f>TEXT(MONTH(Sales[[#This Row],[ShipDate]])*29,"mmm")</f>
        <v>Apr</v>
      </c>
      <c r="R5325">
        <v>1307</v>
      </c>
      <c r="S5325" t="s">
        <v>505</v>
      </c>
      <c r="T5325" t="s">
        <v>90</v>
      </c>
      <c r="U5325">
        <v>19140</v>
      </c>
      <c r="V5325" s="1">
        <v>0.2</v>
      </c>
      <c r="W5325">
        <v>-163</v>
      </c>
      <c r="X5325">
        <v>4</v>
      </c>
      <c r="Y5325">
        <v>769</v>
      </c>
      <c r="AD5325"/>
    </row>
    <row r="5326" spans="1:30" x14ac:dyDescent="0.25">
      <c r="A5326" t="s">
        <v>40</v>
      </c>
      <c r="B5326" s="2">
        <v>43199</v>
      </c>
      <c r="C5326" s="35">
        <f>YEAR(Sales[[#This Row],[ShipDate]])</f>
        <v>2018</v>
      </c>
      <c r="D5326" t="s">
        <v>36</v>
      </c>
      <c r="E5326" t="s">
        <v>18</v>
      </c>
      <c r="F5326" t="s">
        <v>48</v>
      </c>
      <c r="G5326" t="s">
        <v>46</v>
      </c>
      <c r="H5326" t="s">
        <v>88</v>
      </c>
      <c r="I5326" t="s">
        <v>93</v>
      </c>
      <c r="J5326" t="s">
        <v>13</v>
      </c>
      <c r="K5326" t="s">
        <v>1354</v>
      </c>
      <c r="L5326" t="s">
        <v>92</v>
      </c>
      <c r="N5326" t="str">
        <f>IF(ISBLANK(Sales[[#This Row],[return]]),"No",Sales[[#This Row],[return]])</f>
        <v>No</v>
      </c>
      <c r="O5326" s="2">
        <v>43195</v>
      </c>
      <c r="P5326" s="8" t="str">
        <f>TEXT(DAY(Sales[[#This Row],[OrderDate]]),"ddd")</f>
        <v>Thu</v>
      </c>
      <c r="Q5326" s="8" t="str">
        <f>TEXT(MONTH(Sales[[#This Row],[ShipDate]])*29,"mmm")</f>
        <v>Apr</v>
      </c>
      <c r="R5326">
        <v>452</v>
      </c>
      <c r="S5326" t="s">
        <v>2389</v>
      </c>
      <c r="T5326" t="s">
        <v>90</v>
      </c>
      <c r="U5326">
        <v>19140</v>
      </c>
      <c r="V5326" s="1">
        <v>0.4</v>
      </c>
      <c r="W5326">
        <v>-28</v>
      </c>
      <c r="X5326">
        <v>3</v>
      </c>
      <c r="Y5326">
        <v>119</v>
      </c>
      <c r="AD5326"/>
    </row>
    <row r="5327" spans="1:30" x14ac:dyDescent="0.25">
      <c r="A5327" t="s">
        <v>40</v>
      </c>
      <c r="B5327" s="2">
        <v>43280</v>
      </c>
      <c r="C5327" s="35">
        <f>YEAR(Sales[[#This Row],[ShipDate]])</f>
        <v>2018</v>
      </c>
      <c r="D5327" t="s">
        <v>19</v>
      </c>
      <c r="E5327" t="s">
        <v>18</v>
      </c>
      <c r="F5327" t="s">
        <v>48</v>
      </c>
      <c r="G5327" t="s">
        <v>46</v>
      </c>
      <c r="H5327" t="s">
        <v>79</v>
      </c>
      <c r="I5327" t="s">
        <v>32</v>
      </c>
      <c r="J5327" t="s">
        <v>13</v>
      </c>
      <c r="K5327" t="s">
        <v>1178</v>
      </c>
      <c r="L5327" t="s">
        <v>30</v>
      </c>
      <c r="N5327" t="str">
        <f>IF(ISBLANK(Sales[[#This Row],[return]]),"No",Sales[[#This Row],[return]])</f>
        <v>No</v>
      </c>
      <c r="O5327" s="2">
        <v>43278</v>
      </c>
      <c r="P5327" s="8" t="str">
        <f>TEXT(DAY(Sales[[#This Row],[OrderDate]]),"ddd")</f>
        <v>Fri</v>
      </c>
      <c r="Q5327" s="8" t="str">
        <f>TEXT(MONTH(Sales[[#This Row],[ShipDate]])*29,"mmm")</f>
        <v>Jun</v>
      </c>
      <c r="R5327">
        <v>1228</v>
      </c>
      <c r="S5327" t="s">
        <v>2349</v>
      </c>
      <c r="T5327" t="s">
        <v>28</v>
      </c>
      <c r="U5327">
        <v>94109</v>
      </c>
      <c r="V5327" s="1">
        <v>0.2</v>
      </c>
      <c r="W5327">
        <v>13</v>
      </c>
      <c r="X5327">
        <v>2</v>
      </c>
      <c r="Y5327">
        <v>202</v>
      </c>
      <c r="AD5327"/>
    </row>
    <row r="5328" spans="1:30" x14ac:dyDescent="0.25">
      <c r="A5328" t="s">
        <v>24</v>
      </c>
      <c r="B5328" s="2">
        <v>43176</v>
      </c>
      <c r="C5328" s="35">
        <f>YEAR(Sales[[#This Row],[ShipDate]])</f>
        <v>2018</v>
      </c>
      <c r="D5328" t="s">
        <v>113</v>
      </c>
      <c r="E5328" t="s">
        <v>18</v>
      </c>
      <c r="F5328" t="s">
        <v>21</v>
      </c>
      <c r="G5328" t="s">
        <v>11</v>
      </c>
      <c r="H5328" t="s">
        <v>610</v>
      </c>
      <c r="I5328" t="s">
        <v>70</v>
      </c>
      <c r="J5328" t="s">
        <v>13</v>
      </c>
      <c r="K5328" t="s">
        <v>1121</v>
      </c>
      <c r="L5328" t="s">
        <v>68</v>
      </c>
      <c r="N5328" t="str">
        <f>IF(ISBLANK(Sales[[#This Row],[return]]),"No",Sales[[#This Row],[return]])</f>
        <v>No</v>
      </c>
      <c r="O5328" s="2">
        <v>43173</v>
      </c>
      <c r="P5328" s="8" t="str">
        <f>TEXT(DAY(Sales[[#This Row],[OrderDate]]),"ddd")</f>
        <v>Sat</v>
      </c>
      <c r="Q5328" s="8" t="str">
        <f>TEXT(MONTH(Sales[[#This Row],[ShipDate]])*29,"mmm")</f>
        <v>Mar</v>
      </c>
      <c r="R5328">
        <v>1389</v>
      </c>
      <c r="S5328" t="s">
        <v>1122</v>
      </c>
      <c r="T5328" t="s">
        <v>66</v>
      </c>
      <c r="U5328">
        <v>78550</v>
      </c>
      <c r="V5328" s="1">
        <v>0.32</v>
      </c>
      <c r="W5328">
        <v>-14</v>
      </c>
      <c r="X5328">
        <v>5</v>
      </c>
      <c r="Y5328">
        <v>241</v>
      </c>
      <c r="AD5328"/>
    </row>
    <row r="5329" spans="1:30" x14ac:dyDescent="0.25">
      <c r="A5329" t="s">
        <v>24</v>
      </c>
      <c r="B5329" s="2">
        <v>43176</v>
      </c>
      <c r="C5329" s="35">
        <f>YEAR(Sales[[#This Row],[ShipDate]])</f>
        <v>2018</v>
      </c>
      <c r="D5329" t="s">
        <v>113</v>
      </c>
      <c r="E5329" t="s">
        <v>18</v>
      </c>
      <c r="F5329" t="s">
        <v>59</v>
      </c>
      <c r="G5329" t="s">
        <v>25</v>
      </c>
      <c r="H5329" t="s">
        <v>610</v>
      </c>
      <c r="I5329" t="s">
        <v>70</v>
      </c>
      <c r="J5329" t="s">
        <v>13</v>
      </c>
      <c r="K5329" t="s">
        <v>1121</v>
      </c>
      <c r="L5329" t="s">
        <v>68</v>
      </c>
      <c r="N5329" t="str">
        <f>IF(ISBLANK(Sales[[#This Row],[return]]),"No",Sales[[#This Row],[return]])</f>
        <v>No</v>
      </c>
      <c r="O5329" s="2">
        <v>43173</v>
      </c>
      <c r="P5329" s="8" t="str">
        <f>TEXT(DAY(Sales[[#This Row],[OrderDate]]),"ddd")</f>
        <v>Sat</v>
      </c>
      <c r="Q5329" s="8" t="str">
        <f>TEXT(MONTH(Sales[[#This Row],[ShipDate]])*29,"mmm")</f>
        <v>Mar</v>
      </c>
      <c r="R5329">
        <v>1793</v>
      </c>
      <c r="S5329" t="s">
        <v>965</v>
      </c>
      <c r="T5329" t="s">
        <v>66</v>
      </c>
      <c r="U5329">
        <v>78550</v>
      </c>
      <c r="V5329" s="1">
        <v>0.2</v>
      </c>
      <c r="W5329">
        <v>2</v>
      </c>
      <c r="X5329">
        <v>1</v>
      </c>
      <c r="Y5329">
        <v>5</v>
      </c>
      <c r="AD5329"/>
    </row>
    <row r="5330" spans="1:30" x14ac:dyDescent="0.25">
      <c r="A5330" t="s">
        <v>24</v>
      </c>
      <c r="B5330" s="2">
        <v>43176</v>
      </c>
      <c r="C5330" s="35">
        <f>YEAR(Sales[[#This Row],[ShipDate]])</f>
        <v>2018</v>
      </c>
      <c r="D5330" t="s">
        <v>113</v>
      </c>
      <c r="E5330" t="s">
        <v>18</v>
      </c>
      <c r="F5330" t="s">
        <v>45</v>
      </c>
      <c r="G5330" t="s">
        <v>25</v>
      </c>
      <c r="H5330" t="s">
        <v>610</v>
      </c>
      <c r="I5330" t="s">
        <v>70</v>
      </c>
      <c r="J5330" t="s">
        <v>13</v>
      </c>
      <c r="K5330" t="s">
        <v>1121</v>
      </c>
      <c r="L5330" t="s">
        <v>68</v>
      </c>
      <c r="N5330" t="str">
        <f>IF(ISBLANK(Sales[[#This Row],[return]]),"No",Sales[[#This Row],[return]])</f>
        <v>No</v>
      </c>
      <c r="O5330" s="2">
        <v>43173</v>
      </c>
      <c r="P5330" s="8" t="str">
        <f>TEXT(DAY(Sales[[#This Row],[OrderDate]]),"ddd")</f>
        <v>Sat</v>
      </c>
      <c r="Q5330" s="8" t="str">
        <f>TEXT(MONTH(Sales[[#This Row],[ShipDate]])*29,"mmm")</f>
        <v>Mar</v>
      </c>
      <c r="R5330">
        <v>362</v>
      </c>
      <c r="S5330" t="s">
        <v>1662</v>
      </c>
      <c r="T5330" t="s">
        <v>66</v>
      </c>
      <c r="U5330">
        <v>78550</v>
      </c>
      <c r="V5330" s="1">
        <v>0.2</v>
      </c>
      <c r="W5330">
        <v>16</v>
      </c>
      <c r="X5330">
        <v>7</v>
      </c>
      <c r="Y5330">
        <v>146</v>
      </c>
      <c r="AD5330"/>
    </row>
    <row r="5331" spans="1:30" x14ac:dyDescent="0.25">
      <c r="A5331" t="s">
        <v>40</v>
      </c>
      <c r="B5331" s="2">
        <v>43303</v>
      </c>
      <c r="C5331" s="35">
        <f>YEAR(Sales[[#This Row],[ShipDate]])</f>
        <v>2018</v>
      </c>
      <c r="D5331" t="s">
        <v>36</v>
      </c>
      <c r="E5331" t="s">
        <v>18</v>
      </c>
      <c r="F5331" t="s">
        <v>48</v>
      </c>
      <c r="G5331" t="s">
        <v>46</v>
      </c>
      <c r="H5331" t="s">
        <v>271</v>
      </c>
      <c r="I5331" t="s">
        <v>169</v>
      </c>
      <c r="J5331" t="s">
        <v>13</v>
      </c>
      <c r="K5331" t="s">
        <v>322</v>
      </c>
      <c r="L5331" t="s">
        <v>30</v>
      </c>
      <c r="N5331" t="str">
        <f>IF(ISBLANK(Sales[[#This Row],[return]]),"No",Sales[[#This Row],[return]])</f>
        <v>No</v>
      </c>
      <c r="O5331" s="2">
        <v>43299</v>
      </c>
      <c r="P5331" s="8" t="str">
        <f>TEXT(DAY(Sales[[#This Row],[OrderDate]]),"ddd")</f>
        <v>Wed</v>
      </c>
      <c r="Q5331" s="8" t="str">
        <f>TEXT(MONTH(Sales[[#This Row],[ShipDate]])*29,"mmm")</f>
        <v>Jul</v>
      </c>
      <c r="R5331">
        <v>911</v>
      </c>
      <c r="S5331" t="s">
        <v>770</v>
      </c>
      <c r="T5331" t="s">
        <v>28</v>
      </c>
      <c r="U5331">
        <v>85023</v>
      </c>
      <c r="V5331" s="1">
        <v>0.2</v>
      </c>
      <c r="W5331">
        <v>3</v>
      </c>
      <c r="X5331">
        <v>1</v>
      </c>
      <c r="Y5331">
        <v>56</v>
      </c>
      <c r="AD5331"/>
    </row>
    <row r="5332" spans="1:30" x14ac:dyDescent="0.25">
      <c r="A5332" t="s">
        <v>40</v>
      </c>
      <c r="B5332" s="2">
        <v>43217</v>
      </c>
      <c r="C5332" s="35">
        <f>YEAR(Sales[[#This Row],[ShipDate]])</f>
        <v>2018</v>
      </c>
      <c r="D5332" t="s">
        <v>36</v>
      </c>
      <c r="E5332" t="s">
        <v>31</v>
      </c>
      <c r="F5332" t="s">
        <v>50</v>
      </c>
      <c r="G5332" t="s">
        <v>25</v>
      </c>
      <c r="H5332" t="s">
        <v>556</v>
      </c>
      <c r="I5332" t="s">
        <v>32</v>
      </c>
      <c r="J5332" t="s">
        <v>13</v>
      </c>
      <c r="K5332" t="s">
        <v>557</v>
      </c>
      <c r="L5332" t="s">
        <v>30</v>
      </c>
      <c r="M5332" t="s">
        <v>82</v>
      </c>
      <c r="N5332" t="str">
        <f>IF(ISBLANK(Sales[[#This Row],[return]]),"No",Sales[[#This Row],[return]])</f>
        <v>Yes</v>
      </c>
      <c r="O5332" s="2">
        <v>43213</v>
      </c>
      <c r="P5332" s="8" t="str">
        <f>TEXT(DAY(Sales[[#This Row],[OrderDate]]),"ddd")</f>
        <v>Mon</v>
      </c>
      <c r="Q5332" s="8" t="str">
        <f>TEXT(MONTH(Sales[[#This Row],[ShipDate]])*29,"mmm")</f>
        <v>Apr</v>
      </c>
      <c r="R5332">
        <v>899</v>
      </c>
      <c r="S5332" t="s">
        <v>515</v>
      </c>
      <c r="T5332" t="s">
        <v>28</v>
      </c>
      <c r="U5332">
        <v>92345</v>
      </c>
      <c r="V5332" s="1">
        <v>0.2</v>
      </c>
      <c r="W5332">
        <v>82</v>
      </c>
      <c r="X5332">
        <v>6</v>
      </c>
      <c r="Y5332">
        <v>252</v>
      </c>
      <c r="AD5332"/>
    </row>
    <row r="5333" spans="1:30" x14ac:dyDescent="0.25">
      <c r="A5333" t="s">
        <v>40</v>
      </c>
      <c r="B5333" s="2">
        <v>43217</v>
      </c>
      <c r="C5333" s="35">
        <f>YEAR(Sales[[#This Row],[ShipDate]])</f>
        <v>2018</v>
      </c>
      <c r="D5333" t="s">
        <v>36</v>
      </c>
      <c r="E5333" t="s">
        <v>31</v>
      </c>
      <c r="F5333" t="s">
        <v>99</v>
      </c>
      <c r="G5333" t="s">
        <v>46</v>
      </c>
      <c r="H5333" t="s">
        <v>556</v>
      </c>
      <c r="I5333" t="s">
        <v>32</v>
      </c>
      <c r="J5333" t="s">
        <v>13</v>
      </c>
      <c r="K5333" t="s">
        <v>557</v>
      </c>
      <c r="L5333" t="s">
        <v>30</v>
      </c>
      <c r="M5333" t="s">
        <v>82</v>
      </c>
      <c r="N5333" t="str">
        <f>IF(ISBLANK(Sales[[#This Row],[return]]),"No",Sales[[#This Row],[return]])</f>
        <v>Yes</v>
      </c>
      <c r="O5333" s="2">
        <v>43213</v>
      </c>
      <c r="P5333" s="8" t="str">
        <f>TEXT(DAY(Sales[[#This Row],[OrderDate]]),"ddd")</f>
        <v>Mon</v>
      </c>
      <c r="Q5333" s="8" t="str">
        <f>TEXT(MONTH(Sales[[#This Row],[ShipDate]])*29,"mmm")</f>
        <v>Apr</v>
      </c>
      <c r="R5333">
        <v>1031</v>
      </c>
      <c r="S5333" t="s">
        <v>558</v>
      </c>
      <c r="T5333" t="s">
        <v>28</v>
      </c>
      <c r="U5333">
        <v>92345</v>
      </c>
      <c r="V5333" s="1">
        <v>0</v>
      </c>
      <c r="W5333">
        <v>35</v>
      </c>
      <c r="X5333">
        <v>1</v>
      </c>
      <c r="Y5333">
        <v>100</v>
      </c>
      <c r="AD5333"/>
    </row>
    <row r="5334" spans="1:30" x14ac:dyDescent="0.25">
      <c r="A5334" t="s">
        <v>24</v>
      </c>
      <c r="B5334" s="2">
        <v>43361</v>
      </c>
      <c r="C5334" s="35">
        <f>YEAR(Sales[[#This Row],[ShipDate]])</f>
        <v>2018</v>
      </c>
      <c r="D5334" t="s">
        <v>113</v>
      </c>
      <c r="E5334" t="s">
        <v>69</v>
      </c>
      <c r="F5334" t="s">
        <v>23</v>
      </c>
      <c r="G5334" t="s">
        <v>11</v>
      </c>
      <c r="H5334" t="s">
        <v>249</v>
      </c>
      <c r="I5334" t="s">
        <v>598</v>
      </c>
      <c r="J5334" t="s">
        <v>13</v>
      </c>
      <c r="K5334" t="s">
        <v>528</v>
      </c>
      <c r="L5334" t="s">
        <v>17</v>
      </c>
      <c r="M5334" t="s">
        <v>82</v>
      </c>
      <c r="N5334" t="str">
        <f>IF(ISBLANK(Sales[[#This Row],[return]]),"No",Sales[[#This Row],[return]])</f>
        <v>Yes</v>
      </c>
      <c r="O5334" s="2">
        <v>43359</v>
      </c>
      <c r="P5334" s="8" t="str">
        <f>TEXT(DAY(Sales[[#This Row],[OrderDate]]),"ddd")</f>
        <v>Mon</v>
      </c>
      <c r="Q5334" s="8" t="str">
        <f>TEXT(MONTH(Sales[[#This Row],[ShipDate]])*29,"mmm")</f>
        <v>Sep</v>
      </c>
      <c r="R5334">
        <v>771</v>
      </c>
      <c r="S5334" t="s">
        <v>3092</v>
      </c>
      <c r="T5334" t="s">
        <v>15</v>
      </c>
      <c r="U5334">
        <v>31907</v>
      </c>
      <c r="V5334" s="1">
        <v>0</v>
      </c>
      <c r="W5334">
        <v>30</v>
      </c>
      <c r="X5334">
        <v>2</v>
      </c>
      <c r="Y5334">
        <v>122</v>
      </c>
      <c r="AD5334"/>
    </row>
    <row r="5335" spans="1:30" x14ac:dyDescent="0.25">
      <c r="A5335" t="s">
        <v>10</v>
      </c>
      <c r="B5335" s="2">
        <v>43445</v>
      </c>
      <c r="C5335" s="35">
        <f>YEAR(Sales[[#This Row],[ShipDate]])</f>
        <v>2018</v>
      </c>
      <c r="D5335" t="s">
        <v>607</v>
      </c>
      <c r="E5335" t="s">
        <v>31</v>
      </c>
      <c r="F5335" t="s">
        <v>23</v>
      </c>
      <c r="G5335" t="s">
        <v>11</v>
      </c>
      <c r="H5335" t="s">
        <v>249</v>
      </c>
      <c r="I5335" t="s">
        <v>252</v>
      </c>
      <c r="J5335" t="s">
        <v>13</v>
      </c>
      <c r="K5335" t="s">
        <v>2632</v>
      </c>
      <c r="L5335" t="s">
        <v>92</v>
      </c>
      <c r="N5335" t="str">
        <f>IF(ISBLANK(Sales[[#This Row],[return]]),"No",Sales[[#This Row],[return]])</f>
        <v>No</v>
      </c>
      <c r="O5335" s="2">
        <v>43445</v>
      </c>
      <c r="P5335" s="8" t="str">
        <f>TEXT(DAY(Sales[[#This Row],[OrderDate]]),"ddd")</f>
        <v>Wed</v>
      </c>
      <c r="Q5335" s="8" t="str">
        <f>TEXT(MONTH(Sales[[#This Row],[ShipDate]])*29,"mmm")</f>
        <v>Dec</v>
      </c>
      <c r="R5335">
        <v>1206</v>
      </c>
      <c r="S5335" t="s">
        <v>1160</v>
      </c>
      <c r="T5335" t="s">
        <v>90</v>
      </c>
      <c r="U5335">
        <v>43229</v>
      </c>
      <c r="V5335" s="1">
        <v>0.3</v>
      </c>
      <c r="W5335">
        <v>-138</v>
      </c>
      <c r="X5335">
        <v>5</v>
      </c>
      <c r="Y5335">
        <v>458</v>
      </c>
      <c r="AD5335"/>
    </row>
    <row r="5336" spans="1:30" x14ac:dyDescent="0.25">
      <c r="A5336" t="s">
        <v>10</v>
      </c>
      <c r="B5336" s="2">
        <v>43445</v>
      </c>
      <c r="C5336" s="35">
        <f>YEAR(Sales[[#This Row],[ShipDate]])</f>
        <v>2018</v>
      </c>
      <c r="D5336" t="s">
        <v>607</v>
      </c>
      <c r="E5336" t="s">
        <v>31</v>
      </c>
      <c r="F5336" t="s">
        <v>38</v>
      </c>
      <c r="G5336" t="s">
        <v>11</v>
      </c>
      <c r="H5336" t="s">
        <v>249</v>
      </c>
      <c r="I5336" t="s">
        <v>252</v>
      </c>
      <c r="J5336" t="s">
        <v>13</v>
      </c>
      <c r="K5336" t="s">
        <v>2632</v>
      </c>
      <c r="L5336" t="s">
        <v>92</v>
      </c>
      <c r="N5336" t="str">
        <f>IF(ISBLANK(Sales[[#This Row],[return]]),"No",Sales[[#This Row],[return]])</f>
        <v>No</v>
      </c>
      <c r="O5336" s="2">
        <v>43445</v>
      </c>
      <c r="P5336" s="8" t="str">
        <f>TEXT(DAY(Sales[[#This Row],[OrderDate]]),"ddd")</f>
        <v>Wed</v>
      </c>
      <c r="Q5336" s="8" t="str">
        <f>TEXT(MONTH(Sales[[#This Row],[ShipDate]])*29,"mmm")</f>
        <v>Dec</v>
      </c>
      <c r="R5336">
        <v>979</v>
      </c>
      <c r="S5336" t="s">
        <v>1293</v>
      </c>
      <c r="T5336" t="s">
        <v>90</v>
      </c>
      <c r="U5336">
        <v>43229</v>
      </c>
      <c r="V5336" s="1">
        <v>0.4</v>
      </c>
      <c r="W5336">
        <v>-148</v>
      </c>
      <c r="X5336">
        <v>3</v>
      </c>
      <c r="Y5336">
        <v>329</v>
      </c>
      <c r="AD5336"/>
    </row>
    <row r="5337" spans="1:30" x14ac:dyDescent="0.25">
      <c r="A5337" t="s">
        <v>10</v>
      </c>
      <c r="B5337" s="2">
        <v>43445</v>
      </c>
      <c r="C5337" s="35">
        <f>YEAR(Sales[[#This Row],[ShipDate]])</f>
        <v>2018</v>
      </c>
      <c r="D5337" t="s">
        <v>607</v>
      </c>
      <c r="E5337" t="s">
        <v>31</v>
      </c>
      <c r="F5337" t="s">
        <v>290</v>
      </c>
      <c r="G5337" t="s">
        <v>25</v>
      </c>
      <c r="H5337" t="s">
        <v>249</v>
      </c>
      <c r="I5337" t="s">
        <v>252</v>
      </c>
      <c r="J5337" t="s">
        <v>13</v>
      </c>
      <c r="K5337" t="s">
        <v>2632</v>
      </c>
      <c r="L5337" t="s">
        <v>92</v>
      </c>
      <c r="N5337" t="str">
        <f>IF(ISBLANK(Sales[[#This Row],[return]]),"No",Sales[[#This Row],[return]])</f>
        <v>No</v>
      </c>
      <c r="O5337" s="2">
        <v>43445</v>
      </c>
      <c r="P5337" s="8" t="str">
        <f>TEXT(DAY(Sales[[#This Row],[OrderDate]]),"ddd")</f>
        <v>Wed</v>
      </c>
      <c r="Q5337" s="8" t="str">
        <f>TEXT(MONTH(Sales[[#This Row],[ShipDate]])*29,"mmm")</f>
        <v>Dec</v>
      </c>
      <c r="R5337">
        <v>597</v>
      </c>
      <c r="S5337" t="s">
        <v>3251</v>
      </c>
      <c r="T5337" t="s">
        <v>90</v>
      </c>
      <c r="U5337">
        <v>43229</v>
      </c>
      <c r="V5337" s="1">
        <v>0.2</v>
      </c>
      <c r="W5337">
        <v>2</v>
      </c>
      <c r="X5337">
        <v>2</v>
      </c>
      <c r="Y5337">
        <v>14</v>
      </c>
      <c r="AD5337"/>
    </row>
    <row r="5338" spans="1:30" x14ac:dyDescent="0.25">
      <c r="A5338" t="s">
        <v>10</v>
      </c>
      <c r="B5338" s="2">
        <v>43445</v>
      </c>
      <c r="C5338" s="35">
        <f>YEAR(Sales[[#This Row],[ShipDate]])</f>
        <v>2018</v>
      </c>
      <c r="D5338" t="s">
        <v>607</v>
      </c>
      <c r="E5338" t="s">
        <v>31</v>
      </c>
      <c r="F5338" t="s">
        <v>52</v>
      </c>
      <c r="G5338" t="s">
        <v>25</v>
      </c>
      <c r="H5338" t="s">
        <v>249</v>
      </c>
      <c r="I5338" t="s">
        <v>252</v>
      </c>
      <c r="J5338" t="s">
        <v>13</v>
      </c>
      <c r="K5338" t="s">
        <v>2632</v>
      </c>
      <c r="L5338" t="s">
        <v>92</v>
      </c>
      <c r="N5338" t="str">
        <f>IF(ISBLANK(Sales[[#This Row],[return]]),"No",Sales[[#This Row],[return]])</f>
        <v>No</v>
      </c>
      <c r="O5338" s="2">
        <v>43445</v>
      </c>
      <c r="P5338" s="8" t="str">
        <f>TEXT(DAY(Sales[[#This Row],[OrderDate]]),"ddd")</f>
        <v>Wed</v>
      </c>
      <c r="Q5338" s="8" t="str">
        <f>TEXT(MONTH(Sales[[#This Row],[ShipDate]])*29,"mmm")</f>
        <v>Dec</v>
      </c>
      <c r="R5338">
        <v>284</v>
      </c>
      <c r="S5338" t="s">
        <v>3122</v>
      </c>
      <c r="T5338" t="s">
        <v>90</v>
      </c>
      <c r="U5338">
        <v>43229</v>
      </c>
      <c r="V5338" s="1">
        <v>0.2</v>
      </c>
      <c r="W5338">
        <v>24</v>
      </c>
      <c r="X5338">
        <v>4</v>
      </c>
      <c r="Y5338">
        <v>387</v>
      </c>
      <c r="AD5338"/>
    </row>
    <row r="5339" spans="1:30" x14ac:dyDescent="0.25">
      <c r="A5339" t="s">
        <v>10</v>
      </c>
      <c r="B5339" s="2">
        <v>43445</v>
      </c>
      <c r="C5339" s="35">
        <f>YEAR(Sales[[#This Row],[ShipDate]])</f>
        <v>2018</v>
      </c>
      <c r="D5339" t="s">
        <v>607</v>
      </c>
      <c r="E5339" t="s">
        <v>31</v>
      </c>
      <c r="F5339" t="s">
        <v>39</v>
      </c>
      <c r="G5339" t="s">
        <v>25</v>
      </c>
      <c r="H5339" t="s">
        <v>249</v>
      </c>
      <c r="I5339" t="s">
        <v>252</v>
      </c>
      <c r="J5339" t="s">
        <v>13</v>
      </c>
      <c r="K5339" t="s">
        <v>2632</v>
      </c>
      <c r="L5339" t="s">
        <v>92</v>
      </c>
      <c r="N5339" t="str">
        <f>IF(ISBLANK(Sales[[#This Row],[return]]),"No",Sales[[#This Row],[return]])</f>
        <v>No</v>
      </c>
      <c r="O5339" s="2">
        <v>43445</v>
      </c>
      <c r="P5339" s="8" t="str">
        <f>TEXT(DAY(Sales[[#This Row],[OrderDate]]),"ddd")</f>
        <v>Wed</v>
      </c>
      <c r="Q5339" s="8" t="str">
        <f>TEXT(MONTH(Sales[[#This Row],[ShipDate]])*29,"mmm")</f>
        <v>Dec</v>
      </c>
      <c r="R5339">
        <v>54</v>
      </c>
      <c r="S5339" t="s">
        <v>1997</v>
      </c>
      <c r="T5339" t="s">
        <v>90</v>
      </c>
      <c r="U5339">
        <v>43229</v>
      </c>
      <c r="V5339" s="1">
        <v>0.2</v>
      </c>
      <c r="W5339">
        <v>-4</v>
      </c>
      <c r="X5339">
        <v>5</v>
      </c>
      <c r="Y5339">
        <v>65</v>
      </c>
      <c r="AD5339"/>
    </row>
    <row r="5340" spans="1:30" x14ac:dyDescent="0.25">
      <c r="A5340" t="s">
        <v>10</v>
      </c>
      <c r="B5340" s="2">
        <v>43193</v>
      </c>
      <c r="C5340" s="35">
        <f>YEAR(Sales[[#This Row],[ShipDate]])</f>
        <v>2018</v>
      </c>
      <c r="D5340" t="s">
        <v>607</v>
      </c>
      <c r="E5340" t="s">
        <v>69</v>
      </c>
      <c r="F5340" t="s">
        <v>59</v>
      </c>
      <c r="G5340" t="s">
        <v>25</v>
      </c>
      <c r="H5340" t="s">
        <v>399</v>
      </c>
      <c r="I5340" t="s">
        <v>70</v>
      </c>
      <c r="J5340" t="s">
        <v>13</v>
      </c>
      <c r="K5340" t="s">
        <v>973</v>
      </c>
      <c r="L5340" t="s">
        <v>68</v>
      </c>
      <c r="N5340" t="str">
        <f>IF(ISBLANK(Sales[[#This Row],[return]]),"No",Sales[[#This Row],[return]])</f>
        <v>No</v>
      </c>
      <c r="O5340" s="2">
        <v>43193</v>
      </c>
      <c r="P5340" s="8" t="str">
        <f>TEXT(DAY(Sales[[#This Row],[OrderDate]]),"ddd")</f>
        <v>Tue</v>
      </c>
      <c r="Q5340" s="8" t="str">
        <f>TEXT(MONTH(Sales[[#This Row],[ShipDate]])*29,"mmm")</f>
        <v>Apr</v>
      </c>
      <c r="R5340">
        <v>1759</v>
      </c>
      <c r="S5340" t="s">
        <v>2240</v>
      </c>
      <c r="T5340" t="s">
        <v>66</v>
      </c>
      <c r="U5340">
        <v>75081</v>
      </c>
      <c r="V5340" s="1">
        <v>0.2</v>
      </c>
      <c r="W5340">
        <v>3</v>
      </c>
      <c r="X5340">
        <v>3</v>
      </c>
      <c r="Y5340">
        <v>10</v>
      </c>
      <c r="AD5340"/>
    </row>
    <row r="5341" spans="1:30" x14ac:dyDescent="0.25">
      <c r="A5341" t="s">
        <v>40</v>
      </c>
      <c r="B5341" s="2">
        <v>43410</v>
      </c>
      <c r="C5341" s="35">
        <f>YEAR(Sales[[#This Row],[ShipDate]])</f>
        <v>2018</v>
      </c>
      <c r="D5341" t="s">
        <v>19</v>
      </c>
      <c r="E5341" t="s">
        <v>31</v>
      </c>
      <c r="F5341" t="s">
        <v>38</v>
      </c>
      <c r="G5341" t="s">
        <v>11</v>
      </c>
      <c r="H5341" t="s">
        <v>235</v>
      </c>
      <c r="I5341" t="s">
        <v>58</v>
      </c>
      <c r="J5341" t="s">
        <v>13</v>
      </c>
      <c r="K5341" t="s">
        <v>222</v>
      </c>
      <c r="L5341" t="s">
        <v>17</v>
      </c>
      <c r="N5341" t="str">
        <f>IF(ISBLANK(Sales[[#This Row],[return]]),"No",Sales[[#This Row],[return]])</f>
        <v>No</v>
      </c>
      <c r="O5341" s="2">
        <v>43408</v>
      </c>
      <c r="P5341" s="8" t="str">
        <f>TEXT(DAY(Sales[[#This Row],[OrderDate]]),"ddd")</f>
        <v>Wed</v>
      </c>
      <c r="Q5341" s="8" t="str">
        <f>TEXT(MONTH(Sales[[#This Row],[ShipDate]])*29,"mmm")</f>
        <v>Nov</v>
      </c>
      <c r="R5341">
        <v>365</v>
      </c>
      <c r="S5341" t="s">
        <v>522</v>
      </c>
      <c r="T5341" t="s">
        <v>15</v>
      </c>
      <c r="U5341">
        <v>28205</v>
      </c>
      <c r="V5341" s="1">
        <v>0.4</v>
      </c>
      <c r="W5341">
        <v>-292</v>
      </c>
      <c r="X5341">
        <v>10</v>
      </c>
      <c r="Y5341">
        <v>876</v>
      </c>
      <c r="AD5341"/>
    </row>
    <row r="5342" spans="1:30" x14ac:dyDescent="0.25">
      <c r="A5342" t="s">
        <v>40</v>
      </c>
      <c r="B5342" s="2">
        <v>43410</v>
      </c>
      <c r="C5342" s="35">
        <f>YEAR(Sales[[#This Row],[ShipDate]])</f>
        <v>2018</v>
      </c>
      <c r="D5342" t="s">
        <v>19</v>
      </c>
      <c r="E5342" t="s">
        <v>31</v>
      </c>
      <c r="F5342" t="s">
        <v>39</v>
      </c>
      <c r="G5342" t="s">
        <v>25</v>
      </c>
      <c r="H5342" t="s">
        <v>235</v>
      </c>
      <c r="I5342" t="s">
        <v>58</v>
      </c>
      <c r="J5342" t="s">
        <v>13</v>
      </c>
      <c r="K5342" t="s">
        <v>222</v>
      </c>
      <c r="L5342" t="s">
        <v>17</v>
      </c>
      <c r="N5342" t="str">
        <f>IF(ISBLANK(Sales[[#This Row],[return]]),"No",Sales[[#This Row],[return]])</f>
        <v>No</v>
      </c>
      <c r="O5342" s="2">
        <v>43408</v>
      </c>
      <c r="P5342" s="8" t="str">
        <f>TEXT(DAY(Sales[[#This Row],[OrderDate]]),"ddd")</f>
        <v>Wed</v>
      </c>
      <c r="Q5342" s="8" t="str">
        <f>TEXT(MONTH(Sales[[#This Row],[ShipDate]])*29,"mmm")</f>
        <v>Nov</v>
      </c>
      <c r="R5342">
        <v>583</v>
      </c>
      <c r="S5342" t="s">
        <v>205</v>
      </c>
      <c r="T5342" t="s">
        <v>15</v>
      </c>
      <c r="U5342">
        <v>28205</v>
      </c>
      <c r="V5342" s="1">
        <v>0.2</v>
      </c>
      <c r="W5342">
        <v>4</v>
      </c>
      <c r="X5342">
        <v>2</v>
      </c>
      <c r="Y5342">
        <v>45</v>
      </c>
      <c r="AD5342"/>
    </row>
    <row r="5343" spans="1:30" x14ac:dyDescent="0.25">
      <c r="A5343" t="s">
        <v>40</v>
      </c>
      <c r="B5343" s="2">
        <v>43410</v>
      </c>
      <c r="C5343" s="35">
        <f>YEAR(Sales[[#This Row],[ShipDate]])</f>
        <v>2018</v>
      </c>
      <c r="D5343" t="s">
        <v>19</v>
      </c>
      <c r="E5343" t="s">
        <v>31</v>
      </c>
      <c r="F5343" t="s">
        <v>290</v>
      </c>
      <c r="G5343" t="s">
        <v>25</v>
      </c>
      <c r="H5343" t="s">
        <v>235</v>
      </c>
      <c r="I5343" t="s">
        <v>58</v>
      </c>
      <c r="J5343" t="s">
        <v>13</v>
      </c>
      <c r="K5343" t="s">
        <v>222</v>
      </c>
      <c r="L5343" t="s">
        <v>17</v>
      </c>
      <c r="N5343" t="str">
        <f>IF(ISBLANK(Sales[[#This Row],[return]]),"No",Sales[[#This Row],[return]])</f>
        <v>No</v>
      </c>
      <c r="O5343" s="2">
        <v>43408</v>
      </c>
      <c r="P5343" s="8" t="str">
        <f>TEXT(DAY(Sales[[#This Row],[OrderDate]]),"ddd")</f>
        <v>Wed</v>
      </c>
      <c r="Q5343" s="8" t="str">
        <f>TEXT(MONTH(Sales[[#This Row],[ShipDate]])*29,"mmm")</f>
        <v>Nov</v>
      </c>
      <c r="R5343">
        <v>1308</v>
      </c>
      <c r="S5343" t="s">
        <v>743</v>
      </c>
      <c r="T5343" t="s">
        <v>15</v>
      </c>
      <c r="U5343">
        <v>28205</v>
      </c>
      <c r="V5343" s="1">
        <v>0.2</v>
      </c>
      <c r="W5343">
        <v>-35</v>
      </c>
      <c r="X5343">
        <v>2</v>
      </c>
      <c r="Y5343">
        <v>185</v>
      </c>
      <c r="AD5343"/>
    </row>
    <row r="5344" spans="1:30" x14ac:dyDescent="0.25">
      <c r="A5344" t="s">
        <v>24</v>
      </c>
      <c r="B5344" s="2">
        <v>43434</v>
      </c>
      <c r="C5344" s="35">
        <f>YEAR(Sales[[#This Row],[ShipDate]])</f>
        <v>2018</v>
      </c>
      <c r="D5344" t="s">
        <v>113</v>
      </c>
      <c r="E5344" t="s">
        <v>31</v>
      </c>
      <c r="F5344" t="s">
        <v>52</v>
      </c>
      <c r="G5344" t="s">
        <v>25</v>
      </c>
      <c r="H5344" t="s">
        <v>2751</v>
      </c>
      <c r="I5344" t="s">
        <v>133</v>
      </c>
      <c r="J5344" t="s">
        <v>13</v>
      </c>
      <c r="K5344" t="s">
        <v>596</v>
      </c>
      <c r="L5344" t="s">
        <v>68</v>
      </c>
      <c r="N5344" t="str">
        <f>IF(ISBLANK(Sales[[#This Row],[return]]),"No",Sales[[#This Row],[return]])</f>
        <v>No</v>
      </c>
      <c r="O5344" s="2">
        <v>43431</v>
      </c>
      <c r="P5344" s="8" t="str">
        <f>TEXT(DAY(Sales[[#This Row],[OrderDate]]),"ddd")</f>
        <v>Fri</v>
      </c>
      <c r="Q5344" s="8" t="str">
        <f>TEXT(MONTH(Sales[[#This Row],[ShipDate]])*29,"mmm")</f>
        <v>Nov</v>
      </c>
      <c r="R5344">
        <v>615</v>
      </c>
      <c r="S5344" t="s">
        <v>1680</v>
      </c>
      <c r="T5344" t="s">
        <v>66</v>
      </c>
      <c r="U5344">
        <v>48146</v>
      </c>
      <c r="V5344" s="1">
        <v>0.1</v>
      </c>
      <c r="W5344">
        <v>30</v>
      </c>
      <c r="X5344">
        <v>6</v>
      </c>
      <c r="Y5344">
        <v>167</v>
      </c>
      <c r="AD5344"/>
    </row>
    <row r="5345" spans="1:30" x14ac:dyDescent="0.25">
      <c r="A5345" t="s">
        <v>40</v>
      </c>
      <c r="B5345" s="2">
        <v>43419</v>
      </c>
      <c r="C5345" s="35">
        <f>YEAR(Sales[[#This Row],[ShipDate]])</f>
        <v>2018</v>
      </c>
      <c r="D5345" t="s">
        <v>36</v>
      </c>
      <c r="E5345" t="s">
        <v>69</v>
      </c>
      <c r="F5345" t="s">
        <v>43</v>
      </c>
      <c r="G5345" t="s">
        <v>11</v>
      </c>
      <c r="H5345" t="s">
        <v>1412</v>
      </c>
      <c r="I5345" t="s">
        <v>32</v>
      </c>
      <c r="J5345" t="s">
        <v>13</v>
      </c>
      <c r="K5345" t="s">
        <v>2953</v>
      </c>
      <c r="L5345" t="s">
        <v>30</v>
      </c>
      <c r="N5345" t="str">
        <f>IF(ISBLANK(Sales[[#This Row],[return]]),"No",Sales[[#This Row],[return]])</f>
        <v>No</v>
      </c>
      <c r="O5345" s="2">
        <v>43414</v>
      </c>
      <c r="P5345" s="8" t="str">
        <f>TEXT(DAY(Sales[[#This Row],[OrderDate]]),"ddd")</f>
        <v>Tue</v>
      </c>
      <c r="Q5345" s="8" t="str">
        <f>TEXT(MONTH(Sales[[#This Row],[ShipDate]])*29,"mmm")</f>
        <v>Nov</v>
      </c>
      <c r="R5345">
        <v>571</v>
      </c>
      <c r="S5345" t="s">
        <v>1193</v>
      </c>
      <c r="T5345" t="s">
        <v>28</v>
      </c>
      <c r="U5345">
        <v>95823</v>
      </c>
      <c r="V5345" s="1">
        <v>0</v>
      </c>
      <c r="W5345">
        <v>3</v>
      </c>
      <c r="X5345">
        <v>1</v>
      </c>
      <c r="Y5345">
        <v>10</v>
      </c>
      <c r="AD5345"/>
    </row>
    <row r="5346" spans="1:30" x14ac:dyDescent="0.25">
      <c r="A5346" t="s">
        <v>40</v>
      </c>
      <c r="B5346" s="2">
        <v>43283</v>
      </c>
      <c r="C5346" s="35">
        <f>YEAR(Sales[[#This Row],[ShipDate]])</f>
        <v>2018</v>
      </c>
      <c r="D5346" t="s">
        <v>19</v>
      </c>
      <c r="E5346" t="s">
        <v>18</v>
      </c>
      <c r="F5346" t="s">
        <v>21</v>
      </c>
      <c r="G5346" t="s">
        <v>11</v>
      </c>
      <c r="H5346" t="s">
        <v>1384</v>
      </c>
      <c r="I5346" t="s">
        <v>598</v>
      </c>
      <c r="J5346" t="s">
        <v>13</v>
      </c>
      <c r="K5346" t="s">
        <v>269</v>
      </c>
      <c r="L5346" t="s">
        <v>17</v>
      </c>
      <c r="N5346" t="str">
        <f>IF(ISBLANK(Sales[[#This Row],[return]]),"No",Sales[[#This Row],[return]])</f>
        <v>No</v>
      </c>
      <c r="O5346" s="2">
        <v>43281</v>
      </c>
      <c r="P5346" s="8" t="str">
        <f>TEXT(DAY(Sales[[#This Row],[OrderDate]]),"ddd")</f>
        <v>Mon</v>
      </c>
      <c r="Q5346" s="8" t="str">
        <f>TEXT(MONTH(Sales[[#This Row],[ShipDate]])*29,"mmm")</f>
        <v>Jul</v>
      </c>
      <c r="R5346">
        <v>1228</v>
      </c>
      <c r="S5346" t="s">
        <v>3097</v>
      </c>
      <c r="T5346" t="s">
        <v>15</v>
      </c>
      <c r="U5346">
        <v>30328</v>
      </c>
      <c r="V5346" s="1">
        <v>0</v>
      </c>
      <c r="W5346">
        <v>291</v>
      </c>
      <c r="X5346">
        <v>7</v>
      </c>
      <c r="Y5346">
        <v>1267</v>
      </c>
      <c r="AD5346"/>
    </row>
    <row r="5347" spans="1:30" x14ac:dyDescent="0.25">
      <c r="A5347" t="s">
        <v>40</v>
      </c>
      <c r="B5347" s="2">
        <v>43283</v>
      </c>
      <c r="C5347" s="35">
        <f>YEAR(Sales[[#This Row],[ShipDate]])</f>
        <v>2018</v>
      </c>
      <c r="D5347" t="s">
        <v>19</v>
      </c>
      <c r="E5347" t="s">
        <v>18</v>
      </c>
      <c r="F5347" t="s">
        <v>45</v>
      </c>
      <c r="G5347" t="s">
        <v>25</v>
      </c>
      <c r="H5347" t="s">
        <v>1384</v>
      </c>
      <c r="I5347" t="s">
        <v>598</v>
      </c>
      <c r="J5347" t="s">
        <v>13</v>
      </c>
      <c r="K5347" t="s">
        <v>269</v>
      </c>
      <c r="L5347" t="s">
        <v>17</v>
      </c>
      <c r="N5347" t="str">
        <f>IF(ISBLANK(Sales[[#This Row],[return]]),"No",Sales[[#This Row],[return]])</f>
        <v>No</v>
      </c>
      <c r="O5347" s="2">
        <v>43281</v>
      </c>
      <c r="P5347" s="8" t="str">
        <f>TEXT(DAY(Sales[[#This Row],[OrderDate]]),"ddd")</f>
        <v>Mon</v>
      </c>
      <c r="Q5347" s="8" t="str">
        <f>TEXT(MONTH(Sales[[#This Row],[ShipDate]])*29,"mmm")</f>
        <v>Jul</v>
      </c>
      <c r="R5347">
        <v>376</v>
      </c>
      <c r="S5347" t="s">
        <v>677</v>
      </c>
      <c r="T5347" t="s">
        <v>15</v>
      </c>
      <c r="U5347">
        <v>30328</v>
      </c>
      <c r="V5347" s="1">
        <v>0</v>
      </c>
      <c r="W5347">
        <v>10</v>
      </c>
      <c r="X5347">
        <v>3</v>
      </c>
      <c r="Y5347">
        <v>36</v>
      </c>
      <c r="AD5347"/>
    </row>
    <row r="5348" spans="1:30" x14ac:dyDescent="0.25">
      <c r="A5348" t="s">
        <v>10</v>
      </c>
      <c r="B5348" s="2">
        <v>43354</v>
      </c>
      <c r="C5348" s="35">
        <f>YEAR(Sales[[#This Row],[ShipDate]])</f>
        <v>2018</v>
      </c>
      <c r="D5348" t="s">
        <v>36</v>
      </c>
      <c r="E5348" t="s">
        <v>18</v>
      </c>
      <c r="F5348" t="s">
        <v>23</v>
      </c>
      <c r="G5348" t="s">
        <v>11</v>
      </c>
      <c r="H5348" t="s">
        <v>1176</v>
      </c>
      <c r="I5348" t="s">
        <v>252</v>
      </c>
      <c r="J5348" t="s">
        <v>13</v>
      </c>
      <c r="K5348" t="s">
        <v>784</v>
      </c>
      <c r="L5348" t="s">
        <v>92</v>
      </c>
      <c r="N5348" t="str">
        <f>IF(ISBLANK(Sales[[#This Row],[return]]),"No",Sales[[#This Row],[return]])</f>
        <v>No</v>
      </c>
      <c r="O5348" s="2">
        <v>43348</v>
      </c>
      <c r="P5348" s="8" t="str">
        <f>TEXT(DAY(Sales[[#This Row],[OrderDate]]),"ddd")</f>
        <v>Thu</v>
      </c>
      <c r="Q5348" s="8" t="str">
        <f>TEXT(MONTH(Sales[[#This Row],[ShipDate]])*29,"mmm")</f>
        <v>Sep</v>
      </c>
      <c r="R5348">
        <v>765</v>
      </c>
      <c r="S5348" t="s">
        <v>3098</v>
      </c>
      <c r="T5348" t="s">
        <v>90</v>
      </c>
      <c r="U5348">
        <v>43130</v>
      </c>
      <c r="V5348" s="1">
        <v>0.3</v>
      </c>
      <c r="W5348">
        <v>-1</v>
      </c>
      <c r="X5348">
        <v>2</v>
      </c>
      <c r="Y5348">
        <v>85</v>
      </c>
      <c r="AD5348"/>
    </row>
    <row r="5349" spans="1:30" x14ac:dyDescent="0.25">
      <c r="A5349" t="s">
        <v>10</v>
      </c>
      <c r="B5349" s="2">
        <v>43354</v>
      </c>
      <c r="C5349" s="35">
        <f>YEAR(Sales[[#This Row],[ShipDate]])</f>
        <v>2018</v>
      </c>
      <c r="D5349" t="s">
        <v>36</v>
      </c>
      <c r="E5349" t="s">
        <v>18</v>
      </c>
      <c r="F5349" t="s">
        <v>50</v>
      </c>
      <c r="G5349" t="s">
        <v>25</v>
      </c>
      <c r="H5349" t="s">
        <v>1176</v>
      </c>
      <c r="I5349" t="s">
        <v>252</v>
      </c>
      <c r="J5349" t="s">
        <v>13</v>
      </c>
      <c r="K5349" t="s">
        <v>784</v>
      </c>
      <c r="L5349" t="s">
        <v>92</v>
      </c>
      <c r="N5349" t="str">
        <f>IF(ISBLANK(Sales[[#This Row],[return]]),"No",Sales[[#This Row],[return]])</f>
        <v>No</v>
      </c>
      <c r="O5349" s="2">
        <v>43348</v>
      </c>
      <c r="P5349" s="8" t="str">
        <f>TEXT(DAY(Sales[[#This Row],[OrderDate]]),"ddd")</f>
        <v>Thu</v>
      </c>
      <c r="Q5349" s="8" t="str">
        <f>TEXT(MONTH(Sales[[#This Row],[ShipDate]])*29,"mmm")</f>
        <v>Sep</v>
      </c>
      <c r="R5349">
        <v>1338</v>
      </c>
      <c r="S5349" t="s">
        <v>932</v>
      </c>
      <c r="T5349" t="s">
        <v>90</v>
      </c>
      <c r="U5349">
        <v>43130</v>
      </c>
      <c r="V5349" s="1">
        <v>0.7</v>
      </c>
      <c r="W5349">
        <v>-7</v>
      </c>
      <c r="X5349">
        <v>2</v>
      </c>
      <c r="Y5349">
        <v>9</v>
      </c>
      <c r="AD5349"/>
    </row>
    <row r="5350" spans="1:30" x14ac:dyDescent="0.25">
      <c r="A5350" t="s">
        <v>10</v>
      </c>
      <c r="B5350" s="2">
        <v>43354</v>
      </c>
      <c r="C5350" s="35">
        <f>YEAR(Sales[[#This Row],[ShipDate]])</f>
        <v>2018</v>
      </c>
      <c r="D5350" t="s">
        <v>36</v>
      </c>
      <c r="E5350" t="s">
        <v>18</v>
      </c>
      <c r="F5350" t="s">
        <v>50</v>
      </c>
      <c r="G5350" t="s">
        <v>25</v>
      </c>
      <c r="H5350" t="s">
        <v>1176</v>
      </c>
      <c r="I5350" t="s">
        <v>252</v>
      </c>
      <c r="J5350" t="s">
        <v>13</v>
      </c>
      <c r="K5350" t="s">
        <v>784</v>
      </c>
      <c r="L5350" t="s">
        <v>92</v>
      </c>
      <c r="N5350" t="str">
        <f>IF(ISBLANK(Sales[[#This Row],[return]]),"No",Sales[[#This Row],[return]])</f>
        <v>No</v>
      </c>
      <c r="O5350" s="2">
        <v>43348</v>
      </c>
      <c r="P5350" s="8" t="str">
        <f>TEXT(DAY(Sales[[#This Row],[OrderDate]]),"ddd")</f>
        <v>Thu</v>
      </c>
      <c r="Q5350" s="8" t="str">
        <f>TEXT(MONTH(Sales[[#This Row],[ShipDate]])*29,"mmm")</f>
        <v>Sep</v>
      </c>
      <c r="R5350">
        <v>1316</v>
      </c>
      <c r="S5350" t="s">
        <v>1832</v>
      </c>
      <c r="T5350" t="s">
        <v>90</v>
      </c>
      <c r="U5350">
        <v>43130</v>
      </c>
      <c r="V5350" s="1">
        <v>0.7</v>
      </c>
      <c r="W5350">
        <v>-6</v>
      </c>
      <c r="X5350">
        <v>6</v>
      </c>
      <c r="Y5350">
        <v>9</v>
      </c>
      <c r="AD5350"/>
    </row>
    <row r="5351" spans="1:30" x14ac:dyDescent="0.25">
      <c r="A5351" t="s">
        <v>10</v>
      </c>
      <c r="B5351" s="2">
        <v>43446</v>
      </c>
      <c r="C5351" s="35">
        <f>YEAR(Sales[[#This Row],[ShipDate]])</f>
        <v>2018</v>
      </c>
      <c r="D5351" t="s">
        <v>36</v>
      </c>
      <c r="E5351" t="s">
        <v>31</v>
      </c>
      <c r="F5351" t="s">
        <v>50</v>
      </c>
      <c r="G5351" t="s">
        <v>25</v>
      </c>
      <c r="H5351" t="s">
        <v>1510</v>
      </c>
      <c r="I5351" t="s">
        <v>149</v>
      </c>
      <c r="J5351" t="s">
        <v>13</v>
      </c>
      <c r="K5351" t="s">
        <v>2739</v>
      </c>
      <c r="L5351" t="s">
        <v>92</v>
      </c>
      <c r="N5351" t="str">
        <f>IF(ISBLANK(Sales[[#This Row],[return]]),"No",Sales[[#This Row],[return]])</f>
        <v>No</v>
      </c>
      <c r="O5351" s="2">
        <v>43440</v>
      </c>
      <c r="P5351" s="8" t="str">
        <f>TEXT(DAY(Sales[[#This Row],[OrderDate]]),"ddd")</f>
        <v>Fri</v>
      </c>
      <c r="Q5351" s="8" t="str">
        <f>TEXT(MONTH(Sales[[#This Row],[ShipDate]])*29,"mmm")</f>
        <v>Dec</v>
      </c>
      <c r="R5351">
        <v>895</v>
      </c>
      <c r="S5351" t="s">
        <v>1721</v>
      </c>
      <c r="T5351" t="s">
        <v>90</v>
      </c>
      <c r="U5351">
        <v>11550</v>
      </c>
      <c r="V5351" s="1">
        <v>0.2</v>
      </c>
      <c r="W5351">
        <v>315</v>
      </c>
      <c r="X5351">
        <v>7</v>
      </c>
      <c r="Y5351">
        <v>969</v>
      </c>
      <c r="AD5351"/>
    </row>
    <row r="5352" spans="1:30" x14ac:dyDescent="0.25">
      <c r="A5352" t="s">
        <v>10</v>
      </c>
      <c r="B5352" s="2">
        <v>43446</v>
      </c>
      <c r="C5352" s="35">
        <f>YEAR(Sales[[#This Row],[ShipDate]])</f>
        <v>2018</v>
      </c>
      <c r="D5352" t="s">
        <v>36</v>
      </c>
      <c r="E5352" t="s">
        <v>31</v>
      </c>
      <c r="F5352" t="s">
        <v>50</v>
      </c>
      <c r="G5352" t="s">
        <v>25</v>
      </c>
      <c r="H5352" t="s">
        <v>1510</v>
      </c>
      <c r="I5352" t="s">
        <v>149</v>
      </c>
      <c r="J5352" t="s">
        <v>13</v>
      </c>
      <c r="K5352" t="s">
        <v>2739</v>
      </c>
      <c r="L5352" t="s">
        <v>92</v>
      </c>
      <c r="N5352" t="str">
        <f>IF(ISBLANK(Sales[[#This Row],[return]]),"No",Sales[[#This Row],[return]])</f>
        <v>No</v>
      </c>
      <c r="O5352" s="2">
        <v>43440</v>
      </c>
      <c r="P5352" s="8" t="str">
        <f>TEXT(DAY(Sales[[#This Row],[OrderDate]]),"ddd")</f>
        <v>Fri</v>
      </c>
      <c r="Q5352" s="8" t="str">
        <f>TEXT(MONTH(Sales[[#This Row],[ShipDate]])*29,"mmm")</f>
        <v>Dec</v>
      </c>
      <c r="R5352">
        <v>1581</v>
      </c>
      <c r="S5352" t="s">
        <v>220</v>
      </c>
      <c r="T5352" t="s">
        <v>90</v>
      </c>
      <c r="U5352">
        <v>11550</v>
      </c>
      <c r="V5352" s="1">
        <v>0.2</v>
      </c>
      <c r="W5352">
        <v>78</v>
      </c>
      <c r="X5352">
        <v>13</v>
      </c>
      <c r="Y5352">
        <v>222</v>
      </c>
      <c r="AD5352"/>
    </row>
    <row r="5353" spans="1:30" x14ac:dyDescent="0.25">
      <c r="A5353" t="s">
        <v>10</v>
      </c>
      <c r="B5353" s="2">
        <v>43446</v>
      </c>
      <c r="C5353" s="35">
        <f>YEAR(Sales[[#This Row],[ShipDate]])</f>
        <v>2018</v>
      </c>
      <c r="D5353" t="s">
        <v>36</v>
      </c>
      <c r="E5353" t="s">
        <v>31</v>
      </c>
      <c r="F5353" t="s">
        <v>574</v>
      </c>
      <c r="G5353" t="s">
        <v>46</v>
      </c>
      <c r="H5353" t="s">
        <v>1510</v>
      </c>
      <c r="I5353" t="s">
        <v>149</v>
      </c>
      <c r="J5353" t="s">
        <v>13</v>
      </c>
      <c r="K5353" t="s">
        <v>2739</v>
      </c>
      <c r="L5353" t="s">
        <v>92</v>
      </c>
      <c r="N5353" t="str">
        <f>IF(ISBLANK(Sales[[#This Row],[return]]),"No",Sales[[#This Row],[return]])</f>
        <v>No</v>
      </c>
      <c r="O5353" s="2">
        <v>43440</v>
      </c>
      <c r="P5353" s="8" t="str">
        <f>TEXT(DAY(Sales[[#This Row],[OrderDate]]),"ddd")</f>
        <v>Fri</v>
      </c>
      <c r="Q5353" s="8" t="str">
        <f>TEXT(MONTH(Sales[[#This Row],[ShipDate]])*29,"mmm")</f>
        <v>Dec</v>
      </c>
      <c r="R5353">
        <v>372</v>
      </c>
      <c r="S5353" t="s">
        <v>2396</v>
      </c>
      <c r="T5353" t="s">
        <v>90</v>
      </c>
      <c r="U5353">
        <v>11550</v>
      </c>
      <c r="V5353" s="1">
        <v>0.2</v>
      </c>
      <c r="W5353">
        <v>90</v>
      </c>
      <c r="X5353">
        <v>2</v>
      </c>
      <c r="Y5353">
        <v>480</v>
      </c>
      <c r="AD5353"/>
    </row>
    <row r="5354" spans="1:30" x14ac:dyDescent="0.25">
      <c r="A5354" t="s">
        <v>40</v>
      </c>
      <c r="B5354" s="2">
        <v>43308</v>
      </c>
      <c r="C5354" s="35">
        <f>YEAR(Sales[[#This Row],[ShipDate]])</f>
        <v>2018</v>
      </c>
      <c r="D5354" t="s">
        <v>36</v>
      </c>
      <c r="E5354" t="s">
        <v>69</v>
      </c>
      <c r="F5354" t="s">
        <v>50</v>
      </c>
      <c r="G5354" t="s">
        <v>25</v>
      </c>
      <c r="H5354" t="s">
        <v>1477</v>
      </c>
      <c r="I5354" t="s">
        <v>120</v>
      </c>
      <c r="J5354" t="s">
        <v>13</v>
      </c>
      <c r="K5354" t="s">
        <v>3029</v>
      </c>
      <c r="L5354" t="s">
        <v>68</v>
      </c>
      <c r="N5354" t="str">
        <f>IF(ISBLANK(Sales[[#This Row],[return]]),"No",Sales[[#This Row],[return]])</f>
        <v>No</v>
      </c>
      <c r="O5354" s="2">
        <v>43304</v>
      </c>
      <c r="P5354" s="8" t="str">
        <f>TEXT(DAY(Sales[[#This Row],[OrderDate]]),"ddd")</f>
        <v>Mon</v>
      </c>
      <c r="Q5354" s="8" t="str">
        <f>TEXT(MONTH(Sales[[#This Row],[ShipDate]])*29,"mmm")</f>
        <v>Jul</v>
      </c>
      <c r="R5354">
        <v>693</v>
      </c>
      <c r="S5354" t="s">
        <v>1924</v>
      </c>
      <c r="T5354" t="s">
        <v>66</v>
      </c>
      <c r="U5354">
        <v>61107</v>
      </c>
      <c r="V5354" s="1">
        <v>0.8</v>
      </c>
      <c r="W5354">
        <v>-19</v>
      </c>
      <c r="X5354">
        <v>4</v>
      </c>
      <c r="Y5354">
        <v>11</v>
      </c>
      <c r="AD5354"/>
    </row>
    <row r="5355" spans="1:30" x14ac:dyDescent="0.25">
      <c r="A5355" t="s">
        <v>10</v>
      </c>
      <c r="B5355" s="2">
        <v>43386</v>
      </c>
      <c r="C5355" s="35">
        <f>YEAR(Sales[[#This Row],[ShipDate]])</f>
        <v>2018</v>
      </c>
      <c r="D5355" t="s">
        <v>36</v>
      </c>
      <c r="E5355" t="s">
        <v>18</v>
      </c>
      <c r="F5355" t="s">
        <v>50</v>
      </c>
      <c r="G5355" t="s">
        <v>25</v>
      </c>
      <c r="H5355" t="s">
        <v>26</v>
      </c>
      <c r="I5355" t="s">
        <v>32</v>
      </c>
      <c r="J5355" t="s">
        <v>13</v>
      </c>
      <c r="K5355" t="s">
        <v>1394</v>
      </c>
      <c r="L5355" t="s">
        <v>30</v>
      </c>
      <c r="N5355" t="str">
        <f>IF(ISBLANK(Sales[[#This Row],[return]]),"No",Sales[[#This Row],[return]])</f>
        <v>No</v>
      </c>
      <c r="O5355" s="2">
        <v>43380</v>
      </c>
      <c r="P5355" s="8" t="str">
        <f>TEXT(DAY(Sales[[#This Row],[OrderDate]]),"ddd")</f>
        <v>Sat</v>
      </c>
      <c r="Q5355" s="8" t="str">
        <f>TEXT(MONTH(Sales[[#This Row],[ShipDate]])*29,"mmm")</f>
        <v>Oct</v>
      </c>
      <c r="R5355">
        <v>708</v>
      </c>
      <c r="S5355" t="s">
        <v>1970</v>
      </c>
      <c r="T5355" t="s">
        <v>28</v>
      </c>
      <c r="U5355">
        <v>90049</v>
      </c>
      <c r="V5355" s="1">
        <v>0.2</v>
      </c>
      <c r="W5355">
        <v>9</v>
      </c>
      <c r="X5355">
        <v>2</v>
      </c>
      <c r="Y5355">
        <v>27</v>
      </c>
      <c r="AD5355"/>
    </row>
    <row r="5356" spans="1:30" x14ac:dyDescent="0.25">
      <c r="A5356" t="s">
        <v>10</v>
      </c>
      <c r="B5356" s="2">
        <v>43467</v>
      </c>
      <c r="C5356" s="35">
        <f>YEAR(Sales[[#This Row],[ShipDate]])</f>
        <v>2019</v>
      </c>
      <c r="D5356" t="s">
        <v>36</v>
      </c>
      <c r="E5356" t="s">
        <v>18</v>
      </c>
      <c r="F5356" t="s">
        <v>59</v>
      </c>
      <c r="G5356" t="s">
        <v>25</v>
      </c>
      <c r="H5356" t="s">
        <v>2127</v>
      </c>
      <c r="I5356" t="s">
        <v>70</v>
      </c>
      <c r="J5356" t="s">
        <v>13</v>
      </c>
      <c r="K5356" t="s">
        <v>1560</v>
      </c>
      <c r="L5356" t="s">
        <v>68</v>
      </c>
      <c r="N5356" t="str">
        <f>IF(ISBLANK(Sales[[#This Row],[return]]),"No",Sales[[#This Row],[return]])</f>
        <v>No</v>
      </c>
      <c r="O5356" s="2">
        <v>43461</v>
      </c>
      <c r="P5356" s="8" t="str">
        <f>TEXT(DAY(Sales[[#This Row],[OrderDate]]),"ddd")</f>
        <v>Fri</v>
      </c>
      <c r="Q5356" s="8" t="str">
        <f>TEXT(MONTH(Sales[[#This Row],[ShipDate]])*29,"mmm")</f>
        <v>Jan</v>
      </c>
      <c r="R5356">
        <v>1818</v>
      </c>
      <c r="S5356" t="s">
        <v>2003</v>
      </c>
      <c r="T5356" t="s">
        <v>66</v>
      </c>
      <c r="U5356">
        <v>77642</v>
      </c>
      <c r="V5356" s="1">
        <v>0.2</v>
      </c>
      <c r="W5356">
        <v>4</v>
      </c>
      <c r="X5356">
        <v>2</v>
      </c>
      <c r="Y5356">
        <v>10</v>
      </c>
      <c r="AD5356"/>
    </row>
    <row r="5357" spans="1:30" x14ac:dyDescent="0.25">
      <c r="A5357" t="s">
        <v>10</v>
      </c>
      <c r="B5357" s="2">
        <v>43467</v>
      </c>
      <c r="C5357" s="35">
        <f>YEAR(Sales[[#This Row],[ShipDate]])</f>
        <v>2019</v>
      </c>
      <c r="D5357" t="s">
        <v>36</v>
      </c>
      <c r="E5357" t="s">
        <v>18</v>
      </c>
      <c r="F5357" t="s">
        <v>59</v>
      </c>
      <c r="G5357" t="s">
        <v>25</v>
      </c>
      <c r="H5357" t="s">
        <v>2127</v>
      </c>
      <c r="I5357" t="s">
        <v>70</v>
      </c>
      <c r="J5357" t="s">
        <v>13</v>
      </c>
      <c r="K5357" t="s">
        <v>1560</v>
      </c>
      <c r="L5357" t="s">
        <v>68</v>
      </c>
      <c r="N5357" t="str">
        <f>IF(ISBLANK(Sales[[#This Row],[return]]),"No",Sales[[#This Row],[return]])</f>
        <v>No</v>
      </c>
      <c r="O5357" s="2">
        <v>43461</v>
      </c>
      <c r="P5357" s="8" t="str">
        <f>TEXT(DAY(Sales[[#This Row],[OrderDate]]),"ddd")</f>
        <v>Fri</v>
      </c>
      <c r="Q5357" s="8" t="str">
        <f>TEXT(MONTH(Sales[[#This Row],[ShipDate]])*29,"mmm")</f>
        <v>Jan</v>
      </c>
      <c r="R5357">
        <v>936</v>
      </c>
      <c r="S5357" t="s">
        <v>3255</v>
      </c>
      <c r="T5357" t="s">
        <v>66</v>
      </c>
      <c r="U5357">
        <v>77642</v>
      </c>
      <c r="V5357" s="1">
        <v>0.2</v>
      </c>
      <c r="W5357">
        <v>7</v>
      </c>
      <c r="X5357">
        <v>4</v>
      </c>
      <c r="Y5357">
        <v>24</v>
      </c>
      <c r="AD5357"/>
    </row>
    <row r="5358" spans="1:30" x14ac:dyDescent="0.25">
      <c r="A5358" t="s">
        <v>10</v>
      </c>
      <c r="B5358" s="2">
        <v>43232</v>
      </c>
      <c r="C5358" s="35">
        <f>YEAR(Sales[[#This Row],[ShipDate]])</f>
        <v>2018</v>
      </c>
      <c r="D5358" t="s">
        <v>113</v>
      </c>
      <c r="E5358" t="s">
        <v>18</v>
      </c>
      <c r="F5358" t="s">
        <v>59</v>
      </c>
      <c r="G5358" t="s">
        <v>25</v>
      </c>
      <c r="H5358" t="s">
        <v>26</v>
      </c>
      <c r="I5358" t="s">
        <v>32</v>
      </c>
      <c r="J5358" t="s">
        <v>13</v>
      </c>
      <c r="K5358" t="s">
        <v>326</v>
      </c>
      <c r="L5358" t="s">
        <v>30</v>
      </c>
      <c r="N5358" t="str">
        <f>IF(ISBLANK(Sales[[#This Row],[return]]),"No",Sales[[#This Row],[return]])</f>
        <v>No</v>
      </c>
      <c r="O5358" s="2">
        <v>43231</v>
      </c>
      <c r="P5358" s="8" t="str">
        <f>TEXT(DAY(Sales[[#This Row],[OrderDate]]),"ddd")</f>
        <v>Wed</v>
      </c>
      <c r="Q5358" s="8" t="str">
        <f>TEXT(MONTH(Sales[[#This Row],[ShipDate]])*29,"mmm")</f>
        <v>May</v>
      </c>
      <c r="R5358">
        <v>1714</v>
      </c>
      <c r="S5358" t="s">
        <v>327</v>
      </c>
      <c r="T5358" t="s">
        <v>28</v>
      </c>
      <c r="U5358">
        <v>90045</v>
      </c>
      <c r="V5358" s="1">
        <v>0</v>
      </c>
      <c r="W5358">
        <v>3</v>
      </c>
      <c r="X5358">
        <v>1</v>
      </c>
      <c r="Y5358">
        <v>6</v>
      </c>
      <c r="AD5358"/>
    </row>
    <row r="5359" spans="1:30" x14ac:dyDescent="0.25">
      <c r="A5359" t="s">
        <v>24</v>
      </c>
      <c r="B5359" s="2">
        <v>43184</v>
      </c>
      <c r="C5359" s="35">
        <f>YEAR(Sales[[#This Row],[ShipDate]])</f>
        <v>2018</v>
      </c>
      <c r="D5359" t="s">
        <v>19</v>
      </c>
      <c r="E5359" t="s">
        <v>31</v>
      </c>
      <c r="F5359" t="s">
        <v>43</v>
      </c>
      <c r="G5359" t="s">
        <v>11</v>
      </c>
      <c r="H5359" t="s">
        <v>2245</v>
      </c>
      <c r="I5359" t="s">
        <v>692</v>
      </c>
      <c r="J5359" t="s">
        <v>13</v>
      </c>
      <c r="K5359" t="s">
        <v>2663</v>
      </c>
      <c r="L5359" t="s">
        <v>17</v>
      </c>
      <c r="N5359" t="str">
        <f>IF(ISBLANK(Sales[[#This Row],[return]]),"No",Sales[[#This Row],[return]])</f>
        <v>No</v>
      </c>
      <c r="O5359" s="2">
        <v>43179</v>
      </c>
      <c r="P5359" s="8" t="str">
        <f>TEXT(DAY(Sales[[#This Row],[OrderDate]]),"ddd")</f>
        <v>Fri</v>
      </c>
      <c r="Q5359" s="8" t="str">
        <f>TEXT(MONTH(Sales[[#This Row],[ShipDate]])*29,"mmm")</f>
        <v>Mar</v>
      </c>
      <c r="R5359">
        <v>579</v>
      </c>
      <c r="S5359" t="s">
        <v>1592</v>
      </c>
      <c r="T5359" t="s">
        <v>15</v>
      </c>
      <c r="U5359">
        <v>39503</v>
      </c>
      <c r="V5359" s="1">
        <v>0</v>
      </c>
      <c r="W5359">
        <v>38</v>
      </c>
      <c r="X5359">
        <v>7</v>
      </c>
      <c r="Y5359">
        <v>86</v>
      </c>
      <c r="AD5359"/>
    </row>
    <row r="5360" spans="1:30" x14ac:dyDescent="0.25">
      <c r="A5360" t="s">
        <v>24</v>
      </c>
      <c r="B5360" s="2">
        <v>43190</v>
      </c>
      <c r="C5360" s="35">
        <f>YEAR(Sales[[#This Row],[ShipDate]])</f>
        <v>2018</v>
      </c>
      <c r="D5360" t="s">
        <v>113</v>
      </c>
      <c r="E5360" t="s">
        <v>31</v>
      </c>
      <c r="F5360" t="s">
        <v>39</v>
      </c>
      <c r="G5360" t="s">
        <v>25</v>
      </c>
      <c r="H5360" t="s">
        <v>531</v>
      </c>
      <c r="I5360" t="s">
        <v>174</v>
      </c>
      <c r="J5360" t="s">
        <v>13</v>
      </c>
      <c r="K5360" t="s">
        <v>2619</v>
      </c>
      <c r="L5360" t="s">
        <v>17</v>
      </c>
      <c r="N5360" t="str">
        <f>IF(ISBLANK(Sales[[#This Row],[return]]),"No",Sales[[#This Row],[return]])</f>
        <v>No</v>
      </c>
      <c r="O5360" s="2">
        <v>43187</v>
      </c>
      <c r="P5360" s="8" t="str">
        <f>TEXT(DAY(Sales[[#This Row],[OrderDate]]),"ddd")</f>
        <v>Sat</v>
      </c>
      <c r="Q5360" s="8" t="str">
        <f>TEXT(MONTH(Sales[[#This Row],[ShipDate]])*29,"mmm")</f>
        <v>Mar</v>
      </c>
      <c r="R5360">
        <v>790</v>
      </c>
      <c r="S5360" t="s">
        <v>1873</v>
      </c>
      <c r="T5360" t="s">
        <v>15</v>
      </c>
      <c r="U5360">
        <v>22204</v>
      </c>
      <c r="V5360" s="1">
        <v>0</v>
      </c>
      <c r="W5360">
        <v>8</v>
      </c>
      <c r="X5360">
        <v>2</v>
      </c>
      <c r="Y5360">
        <v>31</v>
      </c>
      <c r="AD5360"/>
    </row>
    <row r="5361" spans="1:30" x14ac:dyDescent="0.25">
      <c r="A5361" t="s">
        <v>40</v>
      </c>
      <c r="B5361" s="2">
        <v>43307</v>
      </c>
      <c r="C5361" s="35">
        <f>YEAR(Sales[[#This Row],[ShipDate]])</f>
        <v>2018</v>
      </c>
      <c r="D5361" t="s">
        <v>19</v>
      </c>
      <c r="E5361" t="s">
        <v>31</v>
      </c>
      <c r="F5361" t="s">
        <v>23</v>
      </c>
      <c r="G5361" t="s">
        <v>11</v>
      </c>
      <c r="H5361" t="s">
        <v>146</v>
      </c>
      <c r="I5361" t="s">
        <v>149</v>
      </c>
      <c r="J5361" t="s">
        <v>13</v>
      </c>
      <c r="K5361" t="s">
        <v>2651</v>
      </c>
      <c r="L5361" t="s">
        <v>92</v>
      </c>
      <c r="N5361" t="str">
        <f>IF(ISBLANK(Sales[[#This Row],[return]]),"No",Sales[[#This Row],[return]])</f>
        <v>No</v>
      </c>
      <c r="O5361" s="2">
        <v>43305</v>
      </c>
      <c r="P5361" s="8" t="str">
        <f>TEXT(DAY(Sales[[#This Row],[OrderDate]]),"ddd")</f>
        <v>Tue</v>
      </c>
      <c r="Q5361" s="8" t="str">
        <f>TEXT(MONTH(Sales[[#This Row],[ShipDate]])*29,"mmm")</f>
        <v>Jul</v>
      </c>
      <c r="R5361">
        <v>1203</v>
      </c>
      <c r="S5361" t="s">
        <v>1457</v>
      </c>
      <c r="T5361" t="s">
        <v>90</v>
      </c>
      <c r="U5361">
        <v>10035</v>
      </c>
      <c r="V5361" s="1">
        <v>0.1</v>
      </c>
      <c r="W5361">
        <v>31</v>
      </c>
      <c r="X5361">
        <v>2</v>
      </c>
      <c r="Y5361">
        <v>254</v>
      </c>
      <c r="AD5361"/>
    </row>
    <row r="5362" spans="1:30" x14ac:dyDescent="0.25">
      <c r="A5362" t="s">
        <v>24</v>
      </c>
      <c r="B5362" s="2">
        <v>43146</v>
      </c>
      <c r="C5362" s="35">
        <f>YEAR(Sales[[#This Row],[ShipDate]])</f>
        <v>2018</v>
      </c>
      <c r="D5362" t="s">
        <v>36</v>
      </c>
      <c r="E5362" t="s">
        <v>31</v>
      </c>
      <c r="F5362" t="s">
        <v>23</v>
      </c>
      <c r="G5362" t="s">
        <v>11</v>
      </c>
      <c r="H5362" t="s">
        <v>107</v>
      </c>
      <c r="I5362" t="s">
        <v>70</v>
      </c>
      <c r="J5362" t="s">
        <v>13</v>
      </c>
      <c r="K5362" t="s">
        <v>2689</v>
      </c>
      <c r="L5362" t="s">
        <v>68</v>
      </c>
      <c r="N5362" t="str">
        <f>IF(ISBLANK(Sales[[#This Row],[return]]),"No",Sales[[#This Row],[return]])</f>
        <v>No</v>
      </c>
      <c r="O5362" s="2">
        <v>43139</v>
      </c>
      <c r="P5362" s="8" t="str">
        <f>TEXT(DAY(Sales[[#This Row],[OrderDate]]),"ddd")</f>
        <v>Sun</v>
      </c>
      <c r="Q5362" s="8" t="str">
        <f>TEXT(MONTH(Sales[[#This Row],[ShipDate]])*29,"mmm")</f>
        <v>Feb</v>
      </c>
      <c r="R5362">
        <v>792</v>
      </c>
      <c r="S5362" t="s">
        <v>1379</v>
      </c>
      <c r="T5362" t="s">
        <v>66</v>
      </c>
      <c r="U5362">
        <v>77036</v>
      </c>
      <c r="V5362" s="1">
        <v>0.3</v>
      </c>
      <c r="W5362">
        <v>0</v>
      </c>
      <c r="X5362">
        <v>4</v>
      </c>
      <c r="Y5362">
        <v>242</v>
      </c>
      <c r="AD5362"/>
    </row>
    <row r="5363" spans="1:30" x14ac:dyDescent="0.25">
      <c r="A5363" t="s">
        <v>40</v>
      </c>
      <c r="B5363" s="2">
        <v>43184</v>
      </c>
      <c r="C5363" s="35">
        <f>YEAR(Sales[[#This Row],[ShipDate]])</f>
        <v>2018</v>
      </c>
      <c r="D5363" t="s">
        <v>36</v>
      </c>
      <c r="E5363" t="s">
        <v>31</v>
      </c>
      <c r="F5363" t="s">
        <v>38</v>
      </c>
      <c r="G5363" t="s">
        <v>11</v>
      </c>
      <c r="H5363" t="s">
        <v>107</v>
      </c>
      <c r="I5363" t="s">
        <v>70</v>
      </c>
      <c r="J5363" t="s">
        <v>13</v>
      </c>
      <c r="K5363" t="s">
        <v>2688</v>
      </c>
      <c r="L5363" t="s">
        <v>68</v>
      </c>
      <c r="N5363" t="str">
        <f>IF(ISBLANK(Sales[[#This Row],[return]]),"No",Sales[[#This Row],[return]])</f>
        <v>No</v>
      </c>
      <c r="O5363" s="2">
        <v>43180</v>
      </c>
      <c r="P5363" s="8" t="str">
        <f>TEXT(DAY(Sales[[#This Row],[OrderDate]]),"ddd")</f>
        <v>Sat</v>
      </c>
      <c r="Q5363" s="8" t="str">
        <f>TEXT(MONTH(Sales[[#This Row],[ShipDate]])*29,"mmm")</f>
        <v>Mar</v>
      </c>
      <c r="R5363">
        <v>1379</v>
      </c>
      <c r="S5363" t="s">
        <v>1418</v>
      </c>
      <c r="T5363" t="s">
        <v>66</v>
      </c>
      <c r="U5363">
        <v>77036</v>
      </c>
      <c r="V5363" s="1">
        <v>0.3</v>
      </c>
      <c r="W5363">
        <v>-1</v>
      </c>
      <c r="X5363">
        <v>2</v>
      </c>
      <c r="Y5363">
        <v>99</v>
      </c>
      <c r="AD5363"/>
    </row>
    <row r="5364" spans="1:30" x14ac:dyDescent="0.25">
      <c r="A5364" t="s">
        <v>40</v>
      </c>
      <c r="B5364" s="2">
        <v>43184</v>
      </c>
      <c r="C5364" s="35">
        <f>YEAR(Sales[[#This Row],[ShipDate]])</f>
        <v>2018</v>
      </c>
      <c r="D5364" t="s">
        <v>36</v>
      </c>
      <c r="E5364" t="s">
        <v>31</v>
      </c>
      <c r="F5364" t="s">
        <v>45</v>
      </c>
      <c r="G5364" t="s">
        <v>25</v>
      </c>
      <c r="H5364" t="s">
        <v>107</v>
      </c>
      <c r="I5364" t="s">
        <v>70</v>
      </c>
      <c r="J5364" t="s">
        <v>13</v>
      </c>
      <c r="K5364" t="s">
        <v>2688</v>
      </c>
      <c r="L5364" t="s">
        <v>68</v>
      </c>
      <c r="N5364" t="str">
        <f>IF(ISBLANK(Sales[[#This Row],[return]]),"No",Sales[[#This Row],[return]])</f>
        <v>No</v>
      </c>
      <c r="O5364" s="2">
        <v>43180</v>
      </c>
      <c r="P5364" s="8" t="str">
        <f>TEXT(DAY(Sales[[#This Row],[OrderDate]]),"ddd")</f>
        <v>Sat</v>
      </c>
      <c r="Q5364" s="8" t="str">
        <f>TEXT(MONTH(Sales[[#This Row],[ShipDate]])*29,"mmm")</f>
        <v>Mar</v>
      </c>
      <c r="R5364">
        <v>1306</v>
      </c>
      <c r="S5364" t="s">
        <v>159</v>
      </c>
      <c r="T5364" t="s">
        <v>66</v>
      </c>
      <c r="U5364">
        <v>77036</v>
      </c>
      <c r="V5364" s="1">
        <v>0.2</v>
      </c>
      <c r="W5364">
        <v>1</v>
      </c>
      <c r="X5364">
        <v>1</v>
      </c>
      <c r="Y5364">
        <v>1</v>
      </c>
      <c r="AD5364"/>
    </row>
    <row r="5365" spans="1:30" x14ac:dyDescent="0.25">
      <c r="A5365" t="s">
        <v>10</v>
      </c>
      <c r="B5365" s="2">
        <v>43435</v>
      </c>
      <c r="C5365" s="35">
        <f>YEAR(Sales[[#This Row],[ShipDate]])</f>
        <v>2018</v>
      </c>
      <c r="D5365" t="s">
        <v>19</v>
      </c>
      <c r="E5365" t="s">
        <v>31</v>
      </c>
      <c r="F5365" t="s">
        <v>23</v>
      </c>
      <c r="G5365" t="s">
        <v>11</v>
      </c>
      <c r="H5365" t="s">
        <v>2237</v>
      </c>
      <c r="I5365" t="s">
        <v>598</v>
      </c>
      <c r="J5365" t="s">
        <v>13</v>
      </c>
      <c r="K5365" t="s">
        <v>2649</v>
      </c>
      <c r="L5365" t="s">
        <v>17</v>
      </c>
      <c r="N5365" t="str">
        <f>IF(ISBLANK(Sales[[#This Row],[return]]),"No",Sales[[#This Row],[return]])</f>
        <v>No</v>
      </c>
      <c r="O5365" s="2">
        <v>43432</v>
      </c>
      <c r="P5365" s="8" t="str">
        <f>TEXT(DAY(Sales[[#This Row],[OrderDate]]),"ddd")</f>
        <v>Sat</v>
      </c>
      <c r="Q5365" s="8" t="str">
        <f>TEXT(MONTH(Sales[[#This Row],[ShipDate]])*29,"mmm")</f>
        <v>Dec</v>
      </c>
      <c r="R5365">
        <v>765</v>
      </c>
      <c r="S5365" t="s">
        <v>3098</v>
      </c>
      <c r="T5365" t="s">
        <v>15</v>
      </c>
      <c r="U5365">
        <v>30062</v>
      </c>
      <c r="V5365" s="1">
        <v>0</v>
      </c>
      <c r="W5365">
        <v>53</v>
      </c>
      <c r="X5365">
        <v>3</v>
      </c>
      <c r="Y5365">
        <v>183</v>
      </c>
      <c r="AD5365"/>
    </row>
    <row r="5366" spans="1:30" x14ac:dyDescent="0.25">
      <c r="A5366" t="s">
        <v>10</v>
      </c>
      <c r="B5366" s="2">
        <v>43435</v>
      </c>
      <c r="C5366" s="35">
        <f>YEAR(Sales[[#This Row],[ShipDate]])</f>
        <v>2018</v>
      </c>
      <c r="D5366" t="s">
        <v>19</v>
      </c>
      <c r="E5366" t="s">
        <v>31</v>
      </c>
      <c r="F5366" t="s">
        <v>39</v>
      </c>
      <c r="G5366" t="s">
        <v>25</v>
      </c>
      <c r="H5366" t="s">
        <v>2237</v>
      </c>
      <c r="I5366" t="s">
        <v>598</v>
      </c>
      <c r="J5366" t="s">
        <v>13</v>
      </c>
      <c r="K5366" t="s">
        <v>2649</v>
      </c>
      <c r="L5366" t="s">
        <v>17</v>
      </c>
      <c r="N5366" t="str">
        <f>IF(ISBLANK(Sales[[#This Row],[return]]),"No",Sales[[#This Row],[return]])</f>
        <v>No</v>
      </c>
      <c r="O5366" s="2">
        <v>43432</v>
      </c>
      <c r="P5366" s="8" t="str">
        <f>TEXT(DAY(Sales[[#This Row],[OrderDate]]),"ddd")</f>
        <v>Sat</v>
      </c>
      <c r="Q5366" s="8" t="str">
        <f>TEXT(MONTH(Sales[[#This Row],[ShipDate]])*29,"mmm")</f>
        <v>Dec</v>
      </c>
      <c r="R5366">
        <v>1558</v>
      </c>
      <c r="S5366" t="s">
        <v>815</v>
      </c>
      <c r="T5366" t="s">
        <v>15</v>
      </c>
      <c r="U5366">
        <v>30062</v>
      </c>
      <c r="V5366" s="1">
        <v>0</v>
      </c>
      <c r="W5366">
        <v>56</v>
      </c>
      <c r="X5366">
        <v>3</v>
      </c>
      <c r="Y5366">
        <v>1126</v>
      </c>
      <c r="AD5366"/>
    </row>
    <row r="5367" spans="1:30" x14ac:dyDescent="0.25">
      <c r="A5367" t="s">
        <v>10</v>
      </c>
      <c r="B5367" s="2">
        <v>43435</v>
      </c>
      <c r="C5367" s="35">
        <f>YEAR(Sales[[#This Row],[ShipDate]])</f>
        <v>2018</v>
      </c>
      <c r="D5367" t="s">
        <v>19</v>
      </c>
      <c r="E5367" t="s">
        <v>31</v>
      </c>
      <c r="F5367" t="s">
        <v>39</v>
      </c>
      <c r="G5367" t="s">
        <v>25</v>
      </c>
      <c r="H5367" t="s">
        <v>2237</v>
      </c>
      <c r="I5367" t="s">
        <v>598</v>
      </c>
      <c r="J5367" t="s">
        <v>13</v>
      </c>
      <c r="K5367" t="s">
        <v>2649</v>
      </c>
      <c r="L5367" t="s">
        <v>17</v>
      </c>
      <c r="N5367" t="str">
        <f>IF(ISBLANK(Sales[[#This Row],[return]]),"No",Sales[[#This Row],[return]])</f>
        <v>No</v>
      </c>
      <c r="O5367" s="2">
        <v>43432</v>
      </c>
      <c r="P5367" s="8" t="str">
        <f>TEXT(DAY(Sales[[#This Row],[OrderDate]]),"ddd")</f>
        <v>Sat</v>
      </c>
      <c r="Q5367" s="8" t="str">
        <f>TEXT(MONTH(Sales[[#This Row],[ShipDate]])*29,"mmm")</f>
        <v>Dec</v>
      </c>
      <c r="R5367">
        <v>15</v>
      </c>
      <c r="S5367" t="s">
        <v>2283</v>
      </c>
      <c r="T5367" t="s">
        <v>15</v>
      </c>
      <c r="U5367">
        <v>30062</v>
      </c>
      <c r="V5367" s="1">
        <v>0</v>
      </c>
      <c r="W5367">
        <v>316</v>
      </c>
      <c r="X5367">
        <v>6</v>
      </c>
      <c r="Y5367">
        <v>1263</v>
      </c>
      <c r="AD5367"/>
    </row>
    <row r="5368" spans="1:30" x14ac:dyDescent="0.25">
      <c r="A5368" t="s">
        <v>10</v>
      </c>
      <c r="B5368" s="2">
        <v>43435</v>
      </c>
      <c r="C5368" s="35">
        <f>YEAR(Sales[[#This Row],[ShipDate]])</f>
        <v>2018</v>
      </c>
      <c r="D5368" t="s">
        <v>19</v>
      </c>
      <c r="E5368" t="s">
        <v>31</v>
      </c>
      <c r="F5368" t="s">
        <v>99</v>
      </c>
      <c r="G5368" t="s">
        <v>46</v>
      </c>
      <c r="H5368" t="s">
        <v>2237</v>
      </c>
      <c r="I5368" t="s">
        <v>598</v>
      </c>
      <c r="J5368" t="s">
        <v>13</v>
      </c>
      <c r="K5368" t="s">
        <v>2649</v>
      </c>
      <c r="L5368" t="s">
        <v>17</v>
      </c>
      <c r="N5368" t="str">
        <f>IF(ISBLANK(Sales[[#This Row],[return]]),"No",Sales[[#This Row],[return]])</f>
        <v>No</v>
      </c>
      <c r="O5368" s="2">
        <v>43432</v>
      </c>
      <c r="P5368" s="8" t="str">
        <f>TEXT(DAY(Sales[[#This Row],[OrderDate]]),"ddd")</f>
        <v>Sat</v>
      </c>
      <c r="Q5368" s="8" t="str">
        <f>TEXT(MONTH(Sales[[#This Row],[ShipDate]])*29,"mmm")</f>
        <v>Dec</v>
      </c>
      <c r="R5368">
        <v>967</v>
      </c>
      <c r="S5368" t="s">
        <v>2497</v>
      </c>
      <c r="T5368" t="s">
        <v>15</v>
      </c>
      <c r="U5368">
        <v>30062</v>
      </c>
      <c r="V5368" s="1">
        <v>0</v>
      </c>
      <c r="W5368">
        <v>6</v>
      </c>
      <c r="X5368">
        <v>6</v>
      </c>
      <c r="Y5368">
        <v>102</v>
      </c>
      <c r="AD5368"/>
    </row>
    <row r="5369" spans="1:30" x14ac:dyDescent="0.25">
      <c r="A5369" t="s">
        <v>40</v>
      </c>
      <c r="B5369" s="2">
        <v>43342</v>
      </c>
      <c r="C5369" s="35">
        <f>YEAR(Sales[[#This Row],[ShipDate]])</f>
        <v>2018</v>
      </c>
      <c r="D5369" t="s">
        <v>36</v>
      </c>
      <c r="E5369" t="s">
        <v>18</v>
      </c>
      <c r="F5369" t="s">
        <v>43</v>
      </c>
      <c r="G5369" t="s">
        <v>11</v>
      </c>
      <c r="H5369" t="s">
        <v>1550</v>
      </c>
      <c r="I5369" t="s">
        <v>598</v>
      </c>
      <c r="J5369" t="s">
        <v>13</v>
      </c>
      <c r="K5369" t="s">
        <v>764</v>
      </c>
      <c r="L5369" t="s">
        <v>17</v>
      </c>
      <c r="N5369" t="str">
        <f>IF(ISBLANK(Sales[[#This Row],[return]]),"No",Sales[[#This Row],[return]])</f>
        <v>No</v>
      </c>
      <c r="O5369" s="2">
        <v>43338</v>
      </c>
      <c r="P5369" s="8" t="str">
        <f>TEXT(DAY(Sales[[#This Row],[OrderDate]]),"ddd")</f>
        <v>Thu</v>
      </c>
      <c r="Q5369" s="8" t="str">
        <f>TEXT(MONTH(Sales[[#This Row],[ShipDate]])*29,"mmm")</f>
        <v>Aug</v>
      </c>
      <c r="R5369">
        <v>507</v>
      </c>
      <c r="S5369" t="s">
        <v>1358</v>
      </c>
      <c r="T5369" t="s">
        <v>15</v>
      </c>
      <c r="U5369">
        <v>30605</v>
      </c>
      <c r="V5369" s="1">
        <v>0</v>
      </c>
      <c r="W5369">
        <v>41</v>
      </c>
      <c r="X5369">
        <v>3</v>
      </c>
      <c r="Y5369">
        <v>187</v>
      </c>
      <c r="AD5369"/>
    </row>
    <row r="5370" spans="1:30" x14ac:dyDescent="0.25">
      <c r="A5370" t="s">
        <v>40</v>
      </c>
      <c r="B5370" s="2">
        <v>43375</v>
      </c>
      <c r="C5370" s="35">
        <f>YEAR(Sales[[#This Row],[ShipDate]])</f>
        <v>2018</v>
      </c>
      <c r="D5370" t="s">
        <v>36</v>
      </c>
      <c r="E5370" t="s">
        <v>31</v>
      </c>
      <c r="F5370" t="s">
        <v>50</v>
      </c>
      <c r="G5370" t="s">
        <v>25</v>
      </c>
      <c r="H5370" t="s">
        <v>1176</v>
      </c>
      <c r="I5370" t="s">
        <v>252</v>
      </c>
      <c r="J5370" t="s">
        <v>13</v>
      </c>
      <c r="K5370" t="s">
        <v>2716</v>
      </c>
      <c r="L5370" t="s">
        <v>92</v>
      </c>
      <c r="N5370" t="str">
        <f>IF(ISBLANK(Sales[[#This Row],[return]]),"No",Sales[[#This Row],[return]])</f>
        <v>No</v>
      </c>
      <c r="O5370" s="2">
        <v>43370</v>
      </c>
      <c r="P5370" s="8" t="str">
        <f>TEXT(DAY(Sales[[#This Row],[OrderDate]]),"ddd")</f>
        <v>Fri</v>
      </c>
      <c r="Q5370" s="8" t="str">
        <f>TEXT(MONTH(Sales[[#This Row],[ShipDate]])*29,"mmm")</f>
        <v>Oct</v>
      </c>
      <c r="R5370">
        <v>1343</v>
      </c>
      <c r="S5370" t="s">
        <v>896</v>
      </c>
      <c r="T5370" t="s">
        <v>90</v>
      </c>
      <c r="U5370">
        <v>43130</v>
      </c>
      <c r="V5370" s="1">
        <v>0.7</v>
      </c>
      <c r="W5370">
        <v>-2</v>
      </c>
      <c r="X5370">
        <v>3</v>
      </c>
      <c r="Y5370">
        <v>3</v>
      </c>
      <c r="AD5370"/>
    </row>
    <row r="5371" spans="1:30" x14ac:dyDescent="0.25">
      <c r="A5371" t="s">
        <v>24</v>
      </c>
      <c r="B5371" s="2">
        <v>43383</v>
      </c>
      <c r="C5371" s="35">
        <f>YEAR(Sales[[#This Row],[ShipDate]])</f>
        <v>2018</v>
      </c>
      <c r="D5371" t="s">
        <v>113</v>
      </c>
      <c r="E5371" t="s">
        <v>69</v>
      </c>
      <c r="F5371" t="s">
        <v>33</v>
      </c>
      <c r="G5371" t="s">
        <v>25</v>
      </c>
      <c r="H5371" t="s">
        <v>88</v>
      </c>
      <c r="I5371" t="s">
        <v>93</v>
      </c>
      <c r="J5371" t="s">
        <v>13</v>
      </c>
      <c r="K5371" t="s">
        <v>2941</v>
      </c>
      <c r="L5371" t="s">
        <v>92</v>
      </c>
      <c r="N5371" t="str">
        <f>IF(ISBLANK(Sales[[#This Row],[return]]),"No",Sales[[#This Row],[return]])</f>
        <v>No</v>
      </c>
      <c r="O5371" s="2">
        <v>43380</v>
      </c>
      <c r="P5371" s="8" t="str">
        <f>TEXT(DAY(Sales[[#This Row],[OrderDate]]),"ddd")</f>
        <v>Sat</v>
      </c>
      <c r="Q5371" s="8" t="str">
        <f>TEXT(MONTH(Sales[[#This Row],[ShipDate]])*29,"mmm")</f>
        <v>Oct</v>
      </c>
      <c r="R5371">
        <v>222</v>
      </c>
      <c r="S5371" t="s">
        <v>203</v>
      </c>
      <c r="T5371" t="s">
        <v>90</v>
      </c>
      <c r="U5371">
        <v>19143</v>
      </c>
      <c r="V5371" s="1">
        <v>0.2</v>
      </c>
      <c r="W5371">
        <v>2</v>
      </c>
      <c r="X5371">
        <v>2</v>
      </c>
      <c r="Y5371">
        <v>5</v>
      </c>
      <c r="AD5371"/>
    </row>
    <row r="5372" spans="1:30" x14ac:dyDescent="0.25">
      <c r="A5372" t="s">
        <v>40</v>
      </c>
      <c r="B5372" s="2">
        <v>43410</v>
      </c>
      <c r="C5372" s="35">
        <f>YEAR(Sales[[#This Row],[ShipDate]])</f>
        <v>2018</v>
      </c>
      <c r="D5372" t="s">
        <v>19</v>
      </c>
      <c r="E5372" t="s">
        <v>31</v>
      </c>
      <c r="F5372" t="s">
        <v>23</v>
      </c>
      <c r="G5372" t="s">
        <v>11</v>
      </c>
      <c r="H5372" t="s">
        <v>2671</v>
      </c>
      <c r="I5372" t="s">
        <v>216</v>
      </c>
      <c r="J5372" t="s">
        <v>13</v>
      </c>
      <c r="K5372" t="s">
        <v>2672</v>
      </c>
      <c r="L5372" t="s">
        <v>30</v>
      </c>
      <c r="N5372" t="str">
        <f>IF(ISBLANK(Sales[[#This Row],[return]]),"No",Sales[[#This Row],[return]])</f>
        <v>No</v>
      </c>
      <c r="O5372" s="2">
        <v>43408</v>
      </c>
      <c r="P5372" s="8" t="str">
        <f>TEXT(DAY(Sales[[#This Row],[OrderDate]]),"ddd")</f>
        <v>Wed</v>
      </c>
      <c r="Q5372" s="8" t="str">
        <f>TEXT(MONTH(Sales[[#This Row],[ShipDate]])*29,"mmm")</f>
        <v>Nov</v>
      </c>
      <c r="R5372">
        <v>1206</v>
      </c>
      <c r="S5372" t="s">
        <v>1160</v>
      </c>
      <c r="T5372" t="s">
        <v>28</v>
      </c>
      <c r="U5372">
        <v>97405</v>
      </c>
      <c r="V5372" s="1">
        <v>0.2</v>
      </c>
      <c r="W5372">
        <v>-14</v>
      </c>
      <c r="X5372">
        <v>1</v>
      </c>
      <c r="Y5372">
        <v>105</v>
      </c>
      <c r="AD5372"/>
    </row>
    <row r="5373" spans="1:30" x14ac:dyDescent="0.25">
      <c r="A5373" t="s">
        <v>40</v>
      </c>
      <c r="B5373" s="2">
        <v>43410</v>
      </c>
      <c r="C5373" s="35">
        <f>YEAR(Sales[[#This Row],[ShipDate]])</f>
        <v>2018</v>
      </c>
      <c r="D5373" t="s">
        <v>19</v>
      </c>
      <c r="E5373" t="s">
        <v>31</v>
      </c>
      <c r="F5373" t="s">
        <v>23</v>
      </c>
      <c r="G5373" t="s">
        <v>11</v>
      </c>
      <c r="H5373" t="s">
        <v>2671</v>
      </c>
      <c r="I5373" t="s">
        <v>216</v>
      </c>
      <c r="J5373" t="s">
        <v>13</v>
      </c>
      <c r="K5373" t="s">
        <v>2672</v>
      </c>
      <c r="L5373" t="s">
        <v>30</v>
      </c>
      <c r="N5373" t="str">
        <f>IF(ISBLANK(Sales[[#This Row],[return]]),"No",Sales[[#This Row],[return]])</f>
        <v>No</v>
      </c>
      <c r="O5373" s="2">
        <v>43408</v>
      </c>
      <c r="P5373" s="8" t="str">
        <f>TEXT(DAY(Sales[[#This Row],[OrderDate]]),"ddd")</f>
        <v>Wed</v>
      </c>
      <c r="Q5373" s="8" t="str">
        <f>TEXT(MONTH(Sales[[#This Row],[ShipDate]])*29,"mmm")</f>
        <v>Nov</v>
      </c>
      <c r="R5373">
        <v>749</v>
      </c>
      <c r="S5373" t="s">
        <v>2675</v>
      </c>
      <c r="T5373" t="s">
        <v>28</v>
      </c>
      <c r="U5373">
        <v>97405</v>
      </c>
      <c r="V5373" s="1">
        <v>0.2</v>
      </c>
      <c r="W5373">
        <v>-98</v>
      </c>
      <c r="X5373">
        <v>3</v>
      </c>
      <c r="Y5373">
        <v>650</v>
      </c>
      <c r="AD5373"/>
    </row>
    <row r="5374" spans="1:30" x14ac:dyDescent="0.25">
      <c r="A5374" t="s">
        <v>40</v>
      </c>
      <c r="B5374" s="2">
        <v>43410</v>
      </c>
      <c r="C5374" s="35">
        <f>YEAR(Sales[[#This Row],[ShipDate]])</f>
        <v>2018</v>
      </c>
      <c r="D5374" t="s">
        <v>19</v>
      </c>
      <c r="E5374" t="s">
        <v>31</v>
      </c>
      <c r="F5374" t="s">
        <v>59</v>
      </c>
      <c r="G5374" t="s">
        <v>25</v>
      </c>
      <c r="H5374" t="s">
        <v>2671</v>
      </c>
      <c r="I5374" t="s">
        <v>216</v>
      </c>
      <c r="J5374" t="s">
        <v>13</v>
      </c>
      <c r="K5374" t="s">
        <v>2672</v>
      </c>
      <c r="L5374" t="s">
        <v>30</v>
      </c>
      <c r="N5374" t="str">
        <f>IF(ISBLANK(Sales[[#This Row],[return]]),"No",Sales[[#This Row],[return]])</f>
        <v>No</v>
      </c>
      <c r="O5374" s="2">
        <v>43408</v>
      </c>
      <c r="P5374" s="8" t="str">
        <f>TEXT(DAY(Sales[[#This Row],[OrderDate]]),"ddd")</f>
        <v>Wed</v>
      </c>
      <c r="Q5374" s="8" t="str">
        <f>TEXT(MONTH(Sales[[#This Row],[ShipDate]])*29,"mmm")</f>
        <v>Nov</v>
      </c>
      <c r="R5374">
        <v>1677</v>
      </c>
      <c r="S5374" t="s">
        <v>1931</v>
      </c>
      <c r="T5374" t="s">
        <v>28</v>
      </c>
      <c r="U5374">
        <v>97405</v>
      </c>
      <c r="V5374" s="1">
        <v>0.2</v>
      </c>
      <c r="W5374">
        <v>5</v>
      </c>
      <c r="X5374">
        <v>1</v>
      </c>
      <c r="Y5374">
        <v>15</v>
      </c>
      <c r="AD5374"/>
    </row>
    <row r="5375" spans="1:30" x14ac:dyDescent="0.25">
      <c r="A5375" t="s">
        <v>40</v>
      </c>
      <c r="B5375" s="2">
        <v>43410</v>
      </c>
      <c r="C5375" s="35">
        <f>YEAR(Sales[[#This Row],[ShipDate]])</f>
        <v>2018</v>
      </c>
      <c r="D5375" t="s">
        <v>19</v>
      </c>
      <c r="E5375" t="s">
        <v>31</v>
      </c>
      <c r="F5375" t="s">
        <v>59</v>
      </c>
      <c r="G5375" t="s">
        <v>25</v>
      </c>
      <c r="H5375" t="s">
        <v>2671</v>
      </c>
      <c r="I5375" t="s">
        <v>216</v>
      </c>
      <c r="J5375" t="s">
        <v>13</v>
      </c>
      <c r="K5375" t="s">
        <v>2672</v>
      </c>
      <c r="L5375" t="s">
        <v>30</v>
      </c>
      <c r="N5375" t="str">
        <f>IF(ISBLANK(Sales[[#This Row],[return]]),"No",Sales[[#This Row],[return]])</f>
        <v>No</v>
      </c>
      <c r="O5375" s="2">
        <v>43408</v>
      </c>
      <c r="P5375" s="8" t="str">
        <f>TEXT(DAY(Sales[[#This Row],[OrderDate]]),"ddd")</f>
        <v>Wed</v>
      </c>
      <c r="Q5375" s="8" t="str">
        <f>TEXT(MONTH(Sales[[#This Row],[ShipDate]])*29,"mmm")</f>
        <v>Nov</v>
      </c>
      <c r="R5375">
        <v>1480</v>
      </c>
      <c r="S5375" t="s">
        <v>2281</v>
      </c>
      <c r="T5375" t="s">
        <v>28</v>
      </c>
      <c r="U5375">
        <v>97405</v>
      </c>
      <c r="V5375" s="1">
        <v>0.2</v>
      </c>
      <c r="W5375">
        <v>17</v>
      </c>
      <c r="X5375">
        <v>3</v>
      </c>
      <c r="Y5375">
        <v>48</v>
      </c>
      <c r="AD5375"/>
    </row>
    <row r="5376" spans="1:30" x14ac:dyDescent="0.25">
      <c r="A5376" t="s">
        <v>40</v>
      </c>
      <c r="B5376" s="2">
        <v>43410</v>
      </c>
      <c r="C5376" s="35">
        <f>YEAR(Sales[[#This Row],[ShipDate]])</f>
        <v>2018</v>
      </c>
      <c r="D5376" t="s">
        <v>19</v>
      </c>
      <c r="E5376" t="s">
        <v>31</v>
      </c>
      <c r="F5376" t="s">
        <v>290</v>
      </c>
      <c r="G5376" t="s">
        <v>25</v>
      </c>
      <c r="H5376" t="s">
        <v>2671</v>
      </c>
      <c r="I5376" t="s">
        <v>216</v>
      </c>
      <c r="J5376" t="s">
        <v>13</v>
      </c>
      <c r="K5376" t="s">
        <v>2672</v>
      </c>
      <c r="L5376" t="s">
        <v>30</v>
      </c>
      <c r="N5376" t="str">
        <f>IF(ISBLANK(Sales[[#This Row],[return]]),"No",Sales[[#This Row],[return]])</f>
        <v>No</v>
      </c>
      <c r="O5376" s="2">
        <v>43408</v>
      </c>
      <c r="P5376" s="8" t="str">
        <f>TEXT(DAY(Sales[[#This Row],[OrderDate]]),"ddd")</f>
        <v>Wed</v>
      </c>
      <c r="Q5376" s="8" t="str">
        <f>TEXT(MONTH(Sales[[#This Row],[ShipDate]])*29,"mmm")</f>
        <v>Nov</v>
      </c>
      <c r="R5376">
        <v>1445</v>
      </c>
      <c r="S5376" t="s">
        <v>2781</v>
      </c>
      <c r="T5376" t="s">
        <v>28</v>
      </c>
      <c r="U5376">
        <v>97405</v>
      </c>
      <c r="V5376" s="1">
        <v>0.2</v>
      </c>
      <c r="W5376">
        <v>-4</v>
      </c>
      <c r="X5376">
        <v>7</v>
      </c>
      <c r="Y5376">
        <v>18</v>
      </c>
      <c r="AD5376"/>
    </row>
    <row r="5377" spans="1:30" x14ac:dyDescent="0.25">
      <c r="A5377" t="s">
        <v>40</v>
      </c>
      <c r="B5377" s="2">
        <v>43410</v>
      </c>
      <c r="C5377" s="35">
        <f>YEAR(Sales[[#This Row],[ShipDate]])</f>
        <v>2018</v>
      </c>
      <c r="D5377" t="s">
        <v>19</v>
      </c>
      <c r="E5377" t="s">
        <v>31</v>
      </c>
      <c r="F5377" t="s">
        <v>33</v>
      </c>
      <c r="G5377" t="s">
        <v>25</v>
      </c>
      <c r="H5377" t="s">
        <v>2671</v>
      </c>
      <c r="I5377" t="s">
        <v>216</v>
      </c>
      <c r="J5377" t="s">
        <v>13</v>
      </c>
      <c r="K5377" t="s">
        <v>2672</v>
      </c>
      <c r="L5377" t="s">
        <v>30</v>
      </c>
      <c r="N5377" t="str">
        <f>IF(ISBLANK(Sales[[#This Row],[return]]),"No",Sales[[#This Row],[return]])</f>
        <v>No</v>
      </c>
      <c r="O5377" s="2">
        <v>43408</v>
      </c>
      <c r="P5377" s="8" t="str">
        <f>TEXT(DAY(Sales[[#This Row],[OrderDate]]),"ddd")</f>
        <v>Wed</v>
      </c>
      <c r="Q5377" s="8" t="str">
        <f>TEXT(MONTH(Sales[[#This Row],[ShipDate]])*29,"mmm")</f>
        <v>Nov</v>
      </c>
      <c r="R5377">
        <v>532</v>
      </c>
      <c r="S5377" t="s">
        <v>898</v>
      </c>
      <c r="T5377" t="s">
        <v>28</v>
      </c>
      <c r="U5377">
        <v>97405</v>
      </c>
      <c r="V5377" s="1">
        <v>0.2</v>
      </c>
      <c r="W5377">
        <v>228</v>
      </c>
      <c r="X5377">
        <v>8</v>
      </c>
      <c r="Y5377">
        <v>629</v>
      </c>
      <c r="AD5377"/>
    </row>
    <row r="5378" spans="1:30" x14ac:dyDescent="0.25">
      <c r="A5378" t="s">
        <v>24</v>
      </c>
      <c r="B5378" s="2">
        <v>43416</v>
      </c>
      <c r="C5378" s="35">
        <f>YEAR(Sales[[#This Row],[ShipDate]])</f>
        <v>2018</v>
      </c>
      <c r="D5378" t="s">
        <v>113</v>
      </c>
      <c r="E5378" t="s">
        <v>69</v>
      </c>
      <c r="F5378" t="s">
        <v>59</v>
      </c>
      <c r="G5378" t="s">
        <v>25</v>
      </c>
      <c r="H5378" t="s">
        <v>79</v>
      </c>
      <c r="I5378" t="s">
        <v>32</v>
      </c>
      <c r="J5378" t="s">
        <v>13</v>
      </c>
      <c r="K5378" t="s">
        <v>966</v>
      </c>
      <c r="L5378" t="s">
        <v>30</v>
      </c>
      <c r="N5378" t="str">
        <f>IF(ISBLANK(Sales[[#This Row],[return]]),"No",Sales[[#This Row],[return]])</f>
        <v>No</v>
      </c>
      <c r="O5378" s="2">
        <v>43414</v>
      </c>
      <c r="P5378" s="8" t="str">
        <f>TEXT(DAY(Sales[[#This Row],[OrderDate]]),"ddd")</f>
        <v>Tue</v>
      </c>
      <c r="Q5378" s="8" t="str">
        <f>TEXT(MONTH(Sales[[#This Row],[ShipDate]])*29,"mmm")</f>
        <v>Nov</v>
      </c>
      <c r="R5378">
        <v>1796</v>
      </c>
      <c r="S5378" t="s">
        <v>1806</v>
      </c>
      <c r="T5378" t="s">
        <v>28</v>
      </c>
      <c r="U5378">
        <v>94122</v>
      </c>
      <c r="V5378" s="1">
        <v>0</v>
      </c>
      <c r="W5378">
        <v>16</v>
      </c>
      <c r="X5378">
        <v>5</v>
      </c>
      <c r="Y5378">
        <v>32</v>
      </c>
      <c r="AD5378"/>
    </row>
    <row r="5379" spans="1:30" x14ac:dyDescent="0.25">
      <c r="A5379" t="s">
        <v>24</v>
      </c>
      <c r="B5379" s="2">
        <v>43416</v>
      </c>
      <c r="C5379" s="35">
        <f>YEAR(Sales[[#This Row],[ShipDate]])</f>
        <v>2018</v>
      </c>
      <c r="D5379" t="s">
        <v>113</v>
      </c>
      <c r="E5379" t="s">
        <v>69</v>
      </c>
      <c r="F5379" t="s">
        <v>50</v>
      </c>
      <c r="G5379" t="s">
        <v>25</v>
      </c>
      <c r="H5379" t="s">
        <v>79</v>
      </c>
      <c r="I5379" t="s">
        <v>32</v>
      </c>
      <c r="J5379" t="s">
        <v>13</v>
      </c>
      <c r="K5379" t="s">
        <v>966</v>
      </c>
      <c r="L5379" t="s">
        <v>30</v>
      </c>
      <c r="N5379" t="str">
        <f>IF(ISBLANK(Sales[[#This Row],[return]]),"No",Sales[[#This Row],[return]])</f>
        <v>No</v>
      </c>
      <c r="O5379" s="2">
        <v>43414</v>
      </c>
      <c r="P5379" s="8" t="str">
        <f>TEXT(DAY(Sales[[#This Row],[OrderDate]]),"ddd")</f>
        <v>Tue</v>
      </c>
      <c r="Q5379" s="8" t="str">
        <f>TEXT(MONTH(Sales[[#This Row],[ShipDate]])*29,"mmm")</f>
        <v>Nov</v>
      </c>
      <c r="R5379">
        <v>68</v>
      </c>
      <c r="S5379" t="s">
        <v>3225</v>
      </c>
      <c r="T5379" t="s">
        <v>28</v>
      </c>
      <c r="U5379">
        <v>94122</v>
      </c>
      <c r="V5379" s="1">
        <v>0.2</v>
      </c>
      <c r="W5379">
        <v>4</v>
      </c>
      <c r="X5379">
        <v>4</v>
      </c>
      <c r="Y5379">
        <v>13</v>
      </c>
      <c r="AD5379"/>
    </row>
    <row r="5380" spans="1:30" x14ac:dyDescent="0.25">
      <c r="A5380" t="s">
        <v>40</v>
      </c>
      <c r="B5380" s="2">
        <v>43228</v>
      </c>
      <c r="C5380" s="35">
        <f>YEAR(Sales[[#This Row],[ShipDate]])</f>
        <v>2018</v>
      </c>
      <c r="D5380" t="s">
        <v>36</v>
      </c>
      <c r="E5380" t="s">
        <v>18</v>
      </c>
      <c r="F5380" t="s">
        <v>45</v>
      </c>
      <c r="G5380" t="s">
        <v>25</v>
      </c>
      <c r="H5380" t="s">
        <v>164</v>
      </c>
      <c r="I5380" t="s">
        <v>120</v>
      </c>
      <c r="J5380" t="s">
        <v>13</v>
      </c>
      <c r="K5380" t="s">
        <v>1600</v>
      </c>
      <c r="L5380" t="s">
        <v>68</v>
      </c>
      <c r="N5380" t="str">
        <f>IF(ISBLANK(Sales[[#This Row],[return]]),"No",Sales[[#This Row],[return]])</f>
        <v>No</v>
      </c>
      <c r="O5380" s="2">
        <v>43223</v>
      </c>
      <c r="P5380" s="8" t="str">
        <f>TEXT(DAY(Sales[[#This Row],[OrderDate]]),"ddd")</f>
        <v>Tue</v>
      </c>
      <c r="Q5380" s="8" t="str">
        <f>TEXT(MONTH(Sales[[#This Row],[ShipDate]])*29,"mmm")</f>
        <v>May</v>
      </c>
      <c r="R5380">
        <v>1130</v>
      </c>
      <c r="S5380" t="s">
        <v>2148</v>
      </c>
      <c r="T5380" t="s">
        <v>66</v>
      </c>
      <c r="U5380">
        <v>60653</v>
      </c>
      <c r="V5380" s="1">
        <v>0.2</v>
      </c>
      <c r="W5380">
        <v>3</v>
      </c>
      <c r="X5380">
        <v>7</v>
      </c>
      <c r="Y5380">
        <v>27</v>
      </c>
      <c r="AD5380"/>
    </row>
    <row r="5381" spans="1:30" x14ac:dyDescent="0.25">
      <c r="A5381" t="s">
        <v>40</v>
      </c>
      <c r="B5381" s="2">
        <v>43228</v>
      </c>
      <c r="C5381" s="35">
        <f>YEAR(Sales[[#This Row],[ShipDate]])</f>
        <v>2018</v>
      </c>
      <c r="D5381" t="s">
        <v>36</v>
      </c>
      <c r="E5381" t="s">
        <v>18</v>
      </c>
      <c r="F5381" t="s">
        <v>50</v>
      </c>
      <c r="G5381" t="s">
        <v>25</v>
      </c>
      <c r="H5381" t="s">
        <v>164</v>
      </c>
      <c r="I5381" t="s">
        <v>120</v>
      </c>
      <c r="J5381" t="s">
        <v>13</v>
      </c>
      <c r="K5381" t="s">
        <v>1600</v>
      </c>
      <c r="L5381" t="s">
        <v>68</v>
      </c>
      <c r="N5381" t="str">
        <f>IF(ISBLANK(Sales[[#This Row],[return]]),"No",Sales[[#This Row],[return]])</f>
        <v>No</v>
      </c>
      <c r="O5381" s="2">
        <v>43223</v>
      </c>
      <c r="P5381" s="8" t="str">
        <f>TEXT(DAY(Sales[[#This Row],[OrderDate]]),"ddd")</f>
        <v>Tue</v>
      </c>
      <c r="Q5381" s="8" t="str">
        <f>TEXT(MONTH(Sales[[#This Row],[ShipDate]])*29,"mmm")</f>
        <v>May</v>
      </c>
      <c r="R5381">
        <v>795</v>
      </c>
      <c r="S5381" t="s">
        <v>1749</v>
      </c>
      <c r="T5381" t="s">
        <v>66</v>
      </c>
      <c r="U5381">
        <v>60653</v>
      </c>
      <c r="V5381" s="1">
        <v>0.8</v>
      </c>
      <c r="W5381">
        <v>-4</v>
      </c>
      <c r="X5381">
        <v>1</v>
      </c>
      <c r="Y5381">
        <v>2</v>
      </c>
      <c r="AD5381"/>
    </row>
    <row r="5382" spans="1:30" x14ac:dyDescent="0.25">
      <c r="A5382" t="s">
        <v>40</v>
      </c>
      <c r="B5382" s="2">
        <v>43228</v>
      </c>
      <c r="C5382" s="35">
        <f>YEAR(Sales[[#This Row],[ShipDate]])</f>
        <v>2018</v>
      </c>
      <c r="D5382" t="s">
        <v>36</v>
      </c>
      <c r="E5382" t="s">
        <v>18</v>
      </c>
      <c r="F5382" t="s">
        <v>52</v>
      </c>
      <c r="G5382" t="s">
        <v>25</v>
      </c>
      <c r="H5382" t="s">
        <v>164</v>
      </c>
      <c r="I5382" t="s">
        <v>120</v>
      </c>
      <c r="J5382" t="s">
        <v>13</v>
      </c>
      <c r="K5382" t="s">
        <v>1600</v>
      </c>
      <c r="L5382" t="s">
        <v>68</v>
      </c>
      <c r="N5382" t="str">
        <f>IF(ISBLANK(Sales[[#This Row],[return]]),"No",Sales[[#This Row],[return]])</f>
        <v>No</v>
      </c>
      <c r="O5382" s="2">
        <v>43223</v>
      </c>
      <c r="P5382" s="8" t="str">
        <f>TEXT(DAY(Sales[[#This Row],[OrderDate]]),"ddd")</f>
        <v>Tue</v>
      </c>
      <c r="Q5382" s="8" t="str">
        <f>TEXT(MONTH(Sales[[#This Row],[ShipDate]])*29,"mmm")</f>
        <v>May</v>
      </c>
      <c r="R5382">
        <v>65</v>
      </c>
      <c r="S5382" t="s">
        <v>1816</v>
      </c>
      <c r="T5382" t="s">
        <v>66</v>
      </c>
      <c r="U5382">
        <v>60653</v>
      </c>
      <c r="V5382" s="1">
        <v>0.8</v>
      </c>
      <c r="W5382">
        <v>-71</v>
      </c>
      <c r="X5382">
        <v>3</v>
      </c>
      <c r="Y5382">
        <v>26</v>
      </c>
      <c r="AD5382"/>
    </row>
    <row r="5383" spans="1:30" x14ac:dyDescent="0.25">
      <c r="A5383" t="s">
        <v>24</v>
      </c>
      <c r="B5383" s="2">
        <v>43431</v>
      </c>
      <c r="C5383" s="35">
        <f>YEAR(Sales[[#This Row],[ShipDate]])</f>
        <v>2018</v>
      </c>
      <c r="D5383" t="s">
        <v>113</v>
      </c>
      <c r="E5383" t="s">
        <v>18</v>
      </c>
      <c r="F5383" t="s">
        <v>50</v>
      </c>
      <c r="G5383" t="s">
        <v>25</v>
      </c>
      <c r="H5383" t="s">
        <v>60</v>
      </c>
      <c r="I5383" t="s">
        <v>63</v>
      </c>
      <c r="J5383" t="s">
        <v>13</v>
      </c>
      <c r="K5383" t="s">
        <v>1627</v>
      </c>
      <c r="L5383" t="s">
        <v>30</v>
      </c>
      <c r="N5383" t="str">
        <f>IF(ISBLANK(Sales[[#This Row],[return]]),"No",Sales[[#This Row],[return]])</f>
        <v>No</v>
      </c>
      <c r="O5383" s="2">
        <v>43428</v>
      </c>
      <c r="P5383" s="8" t="str">
        <f>TEXT(DAY(Sales[[#This Row],[OrderDate]]),"ddd")</f>
        <v>Tue</v>
      </c>
      <c r="Q5383" s="8" t="str">
        <f>TEXT(MONTH(Sales[[#This Row],[ShipDate]])*29,"mmm")</f>
        <v>Nov</v>
      </c>
      <c r="R5383">
        <v>897</v>
      </c>
      <c r="S5383" t="s">
        <v>998</v>
      </c>
      <c r="T5383" t="s">
        <v>28</v>
      </c>
      <c r="U5383">
        <v>98105</v>
      </c>
      <c r="V5383" s="1">
        <v>0.2</v>
      </c>
      <c r="W5383">
        <v>381</v>
      </c>
      <c r="X5383">
        <v>5</v>
      </c>
      <c r="Y5383">
        <v>1220</v>
      </c>
      <c r="AD5383"/>
    </row>
    <row r="5384" spans="1:30" x14ac:dyDescent="0.25">
      <c r="A5384" t="s">
        <v>24</v>
      </c>
      <c r="B5384" s="2">
        <v>43204</v>
      </c>
      <c r="C5384" s="35">
        <f>YEAR(Sales[[#This Row],[ShipDate]])</f>
        <v>2018</v>
      </c>
      <c r="D5384" t="s">
        <v>113</v>
      </c>
      <c r="E5384" t="s">
        <v>18</v>
      </c>
      <c r="F5384" t="s">
        <v>23</v>
      </c>
      <c r="G5384" t="s">
        <v>11</v>
      </c>
      <c r="H5384" t="s">
        <v>26</v>
      </c>
      <c r="I5384" t="s">
        <v>32</v>
      </c>
      <c r="J5384" t="s">
        <v>13</v>
      </c>
      <c r="K5384" t="s">
        <v>1235</v>
      </c>
      <c r="L5384" t="s">
        <v>30</v>
      </c>
      <c r="N5384" t="str">
        <f>IF(ISBLANK(Sales[[#This Row],[return]]),"No",Sales[[#This Row],[return]])</f>
        <v>No</v>
      </c>
      <c r="O5384" s="2">
        <v>43202</v>
      </c>
      <c r="P5384" s="8" t="str">
        <f>TEXT(DAY(Sales[[#This Row],[OrderDate]]),"ddd")</f>
        <v>Thu</v>
      </c>
      <c r="Q5384" s="8" t="str">
        <f>TEXT(MONTH(Sales[[#This Row],[ShipDate]])*29,"mmm")</f>
        <v>Apr</v>
      </c>
      <c r="R5384">
        <v>754</v>
      </c>
      <c r="S5384" t="s">
        <v>735</v>
      </c>
      <c r="T5384" t="s">
        <v>28</v>
      </c>
      <c r="U5384">
        <v>90036</v>
      </c>
      <c r="V5384" s="1">
        <v>0.2</v>
      </c>
      <c r="W5384">
        <v>-36</v>
      </c>
      <c r="X5384">
        <v>3</v>
      </c>
      <c r="Y5384">
        <v>194</v>
      </c>
      <c r="AD5384"/>
    </row>
    <row r="5385" spans="1:30" x14ac:dyDescent="0.25">
      <c r="A5385" t="s">
        <v>24</v>
      </c>
      <c r="B5385" s="2">
        <v>43204</v>
      </c>
      <c r="C5385" s="35">
        <f>YEAR(Sales[[#This Row],[ShipDate]])</f>
        <v>2018</v>
      </c>
      <c r="D5385" t="s">
        <v>113</v>
      </c>
      <c r="E5385" t="s">
        <v>18</v>
      </c>
      <c r="F5385" t="s">
        <v>59</v>
      </c>
      <c r="G5385" t="s">
        <v>25</v>
      </c>
      <c r="H5385" t="s">
        <v>26</v>
      </c>
      <c r="I5385" t="s">
        <v>32</v>
      </c>
      <c r="J5385" t="s">
        <v>13</v>
      </c>
      <c r="K5385" t="s">
        <v>1235</v>
      </c>
      <c r="L5385" t="s">
        <v>30</v>
      </c>
      <c r="N5385" t="str">
        <f>IF(ISBLANK(Sales[[#This Row],[return]]),"No",Sales[[#This Row],[return]])</f>
        <v>No</v>
      </c>
      <c r="O5385" s="2">
        <v>43202</v>
      </c>
      <c r="P5385" s="8" t="str">
        <f>TEXT(DAY(Sales[[#This Row],[OrderDate]]),"ddd")</f>
        <v>Thu</v>
      </c>
      <c r="Q5385" s="8" t="str">
        <f>TEXT(MONTH(Sales[[#This Row],[ShipDate]])*29,"mmm")</f>
        <v>Apr</v>
      </c>
      <c r="R5385">
        <v>1809</v>
      </c>
      <c r="S5385" t="s">
        <v>1812</v>
      </c>
      <c r="T5385" t="s">
        <v>28</v>
      </c>
      <c r="U5385">
        <v>90036</v>
      </c>
      <c r="V5385" s="1">
        <v>0</v>
      </c>
      <c r="W5385">
        <v>9</v>
      </c>
      <c r="X5385">
        <v>3</v>
      </c>
      <c r="Y5385">
        <v>19</v>
      </c>
      <c r="AD5385"/>
    </row>
    <row r="5386" spans="1:30" x14ac:dyDescent="0.25">
      <c r="A5386" t="s">
        <v>24</v>
      </c>
      <c r="B5386" s="2">
        <v>43204</v>
      </c>
      <c r="C5386" s="35">
        <f>YEAR(Sales[[#This Row],[ShipDate]])</f>
        <v>2018</v>
      </c>
      <c r="D5386" t="s">
        <v>113</v>
      </c>
      <c r="E5386" t="s">
        <v>18</v>
      </c>
      <c r="F5386" t="s">
        <v>50</v>
      </c>
      <c r="G5386" t="s">
        <v>25</v>
      </c>
      <c r="H5386" t="s">
        <v>26</v>
      </c>
      <c r="I5386" t="s">
        <v>32</v>
      </c>
      <c r="J5386" t="s">
        <v>13</v>
      </c>
      <c r="K5386" t="s">
        <v>1235</v>
      </c>
      <c r="L5386" t="s">
        <v>30</v>
      </c>
      <c r="N5386" t="str">
        <f>IF(ISBLANK(Sales[[#This Row],[return]]),"No",Sales[[#This Row],[return]])</f>
        <v>No</v>
      </c>
      <c r="O5386" s="2">
        <v>43202</v>
      </c>
      <c r="P5386" s="8" t="str">
        <f>TEXT(DAY(Sales[[#This Row],[OrderDate]]),"ddd")</f>
        <v>Thu</v>
      </c>
      <c r="Q5386" s="8" t="str">
        <f>TEXT(MONTH(Sales[[#This Row],[ShipDate]])*29,"mmm")</f>
        <v>Apr</v>
      </c>
      <c r="R5386">
        <v>124</v>
      </c>
      <c r="S5386" t="s">
        <v>1755</v>
      </c>
      <c r="T5386" t="s">
        <v>28</v>
      </c>
      <c r="U5386">
        <v>90036</v>
      </c>
      <c r="V5386" s="1">
        <v>0.2</v>
      </c>
      <c r="W5386">
        <v>14</v>
      </c>
      <c r="X5386">
        <v>3</v>
      </c>
      <c r="Y5386">
        <v>37</v>
      </c>
      <c r="AD5386"/>
    </row>
    <row r="5387" spans="1:30" x14ac:dyDescent="0.25">
      <c r="A5387" t="s">
        <v>24</v>
      </c>
      <c r="B5387" s="2">
        <v>43443</v>
      </c>
      <c r="C5387" s="35">
        <f>YEAR(Sales[[#This Row],[ShipDate]])</f>
        <v>2018</v>
      </c>
      <c r="D5387" t="s">
        <v>19</v>
      </c>
      <c r="E5387" t="s">
        <v>69</v>
      </c>
      <c r="F5387" t="s">
        <v>45</v>
      </c>
      <c r="G5387" t="s">
        <v>25</v>
      </c>
      <c r="H5387" t="s">
        <v>164</v>
      </c>
      <c r="I5387" t="s">
        <v>120</v>
      </c>
      <c r="J5387" t="s">
        <v>13</v>
      </c>
      <c r="K5387" t="s">
        <v>2939</v>
      </c>
      <c r="L5387" t="s">
        <v>68</v>
      </c>
      <c r="N5387" t="str">
        <f>IF(ISBLANK(Sales[[#This Row],[return]]),"No",Sales[[#This Row],[return]])</f>
        <v>No</v>
      </c>
      <c r="O5387" s="2">
        <v>43439</v>
      </c>
      <c r="P5387" s="8" t="str">
        <f>TEXT(DAY(Sales[[#This Row],[OrderDate]]),"ddd")</f>
        <v>Thu</v>
      </c>
      <c r="Q5387" s="8" t="str">
        <f>TEXT(MONTH(Sales[[#This Row],[ShipDate]])*29,"mmm")</f>
        <v>Dec</v>
      </c>
      <c r="R5387">
        <v>1125</v>
      </c>
      <c r="S5387" t="s">
        <v>319</v>
      </c>
      <c r="T5387" t="s">
        <v>66</v>
      </c>
      <c r="U5387">
        <v>60623</v>
      </c>
      <c r="V5387" s="1">
        <v>0.2</v>
      </c>
      <c r="W5387">
        <v>0</v>
      </c>
      <c r="X5387">
        <v>2</v>
      </c>
      <c r="Y5387">
        <v>4</v>
      </c>
      <c r="AD5387"/>
    </row>
    <row r="5388" spans="1:30" x14ac:dyDescent="0.25">
      <c r="A5388" t="s">
        <v>24</v>
      </c>
      <c r="B5388" s="2">
        <v>43412</v>
      </c>
      <c r="C5388" s="35">
        <f>YEAR(Sales[[#This Row],[ShipDate]])</f>
        <v>2018</v>
      </c>
      <c r="D5388" t="s">
        <v>19</v>
      </c>
      <c r="E5388" t="s">
        <v>31</v>
      </c>
      <c r="F5388" t="s">
        <v>43</v>
      </c>
      <c r="G5388" t="s">
        <v>11</v>
      </c>
      <c r="H5388" t="s">
        <v>60</v>
      </c>
      <c r="I5388" t="s">
        <v>63</v>
      </c>
      <c r="J5388" t="s">
        <v>13</v>
      </c>
      <c r="K5388" t="s">
        <v>626</v>
      </c>
      <c r="L5388" t="s">
        <v>30</v>
      </c>
      <c r="N5388" t="str">
        <f>IF(ISBLANK(Sales[[#This Row],[return]]),"No",Sales[[#This Row],[return]])</f>
        <v>No</v>
      </c>
      <c r="O5388" s="2">
        <v>43408</v>
      </c>
      <c r="P5388" s="8" t="str">
        <f>TEXT(DAY(Sales[[#This Row],[OrderDate]]),"ddd")</f>
        <v>Wed</v>
      </c>
      <c r="Q5388" s="8" t="str">
        <f>TEXT(MONTH(Sales[[#This Row],[ShipDate]])*29,"mmm")</f>
        <v>Nov</v>
      </c>
      <c r="R5388">
        <v>1546</v>
      </c>
      <c r="S5388" t="s">
        <v>3171</v>
      </c>
      <c r="T5388" t="s">
        <v>28</v>
      </c>
      <c r="U5388">
        <v>98103</v>
      </c>
      <c r="V5388" s="1">
        <v>0</v>
      </c>
      <c r="W5388">
        <v>36</v>
      </c>
      <c r="X5388">
        <v>3</v>
      </c>
      <c r="Y5388">
        <v>210</v>
      </c>
      <c r="AD5388"/>
    </row>
    <row r="5389" spans="1:30" x14ac:dyDescent="0.25">
      <c r="A5389" t="s">
        <v>10</v>
      </c>
      <c r="B5389" s="2">
        <v>43306</v>
      </c>
      <c r="C5389" s="35">
        <f>YEAR(Sales[[#This Row],[ShipDate]])</f>
        <v>2018</v>
      </c>
      <c r="D5389" t="s">
        <v>36</v>
      </c>
      <c r="E5389" t="s">
        <v>18</v>
      </c>
      <c r="F5389" t="s">
        <v>21</v>
      </c>
      <c r="G5389" t="s">
        <v>11</v>
      </c>
      <c r="H5389" t="s">
        <v>1553</v>
      </c>
      <c r="I5389" t="s">
        <v>692</v>
      </c>
      <c r="J5389" t="s">
        <v>13</v>
      </c>
      <c r="K5389" t="s">
        <v>1327</v>
      </c>
      <c r="L5389" t="s">
        <v>17</v>
      </c>
      <c r="N5389" t="str">
        <f>IF(ISBLANK(Sales[[#This Row],[return]]),"No",Sales[[#This Row],[return]])</f>
        <v>No</v>
      </c>
      <c r="O5389" s="2">
        <v>43300</v>
      </c>
      <c r="P5389" s="8" t="str">
        <f>TEXT(DAY(Sales[[#This Row],[OrderDate]]),"ddd")</f>
        <v>Thu</v>
      </c>
      <c r="Q5389" s="8" t="str">
        <f>TEXT(MONTH(Sales[[#This Row],[ShipDate]])*29,"mmm")</f>
        <v>Jul</v>
      </c>
      <c r="R5389">
        <v>822</v>
      </c>
      <c r="S5389" t="s">
        <v>1118</v>
      </c>
      <c r="T5389" t="s">
        <v>15</v>
      </c>
      <c r="U5389">
        <v>39401</v>
      </c>
      <c r="V5389" s="1">
        <v>0</v>
      </c>
      <c r="W5389">
        <v>126</v>
      </c>
      <c r="X5389">
        <v>5</v>
      </c>
      <c r="Y5389">
        <v>505</v>
      </c>
      <c r="AD5389"/>
    </row>
    <row r="5390" spans="1:30" x14ac:dyDescent="0.25">
      <c r="A5390" t="s">
        <v>10</v>
      </c>
      <c r="B5390" s="2">
        <v>43306</v>
      </c>
      <c r="C5390" s="35">
        <f>YEAR(Sales[[#This Row],[ShipDate]])</f>
        <v>2018</v>
      </c>
      <c r="D5390" t="s">
        <v>36</v>
      </c>
      <c r="E5390" t="s">
        <v>18</v>
      </c>
      <c r="F5390" t="s">
        <v>43</v>
      </c>
      <c r="G5390" t="s">
        <v>11</v>
      </c>
      <c r="H5390" t="s">
        <v>1553</v>
      </c>
      <c r="I5390" t="s">
        <v>692</v>
      </c>
      <c r="J5390" t="s">
        <v>13</v>
      </c>
      <c r="K5390" t="s">
        <v>1327</v>
      </c>
      <c r="L5390" t="s">
        <v>17</v>
      </c>
      <c r="N5390" t="str">
        <f>IF(ISBLANK(Sales[[#This Row],[return]]),"No",Sales[[#This Row],[return]])</f>
        <v>No</v>
      </c>
      <c r="O5390" s="2">
        <v>43300</v>
      </c>
      <c r="P5390" s="8" t="str">
        <f>TEXT(DAY(Sales[[#This Row],[OrderDate]]),"ddd")</f>
        <v>Thu</v>
      </c>
      <c r="Q5390" s="8" t="str">
        <f>TEXT(MONTH(Sales[[#This Row],[ShipDate]])*29,"mmm")</f>
        <v>Jul</v>
      </c>
      <c r="R5390">
        <v>104</v>
      </c>
      <c r="S5390" t="s">
        <v>1396</v>
      </c>
      <c r="T5390" t="s">
        <v>15</v>
      </c>
      <c r="U5390">
        <v>39401</v>
      </c>
      <c r="V5390" s="1">
        <v>0</v>
      </c>
      <c r="W5390">
        <v>76</v>
      </c>
      <c r="X5390">
        <v>6</v>
      </c>
      <c r="Y5390">
        <v>186</v>
      </c>
      <c r="AD5390"/>
    </row>
    <row r="5391" spans="1:30" x14ac:dyDescent="0.25">
      <c r="A5391" t="s">
        <v>10</v>
      </c>
      <c r="B5391" s="2">
        <v>43306</v>
      </c>
      <c r="C5391" s="35">
        <f>YEAR(Sales[[#This Row],[ShipDate]])</f>
        <v>2018</v>
      </c>
      <c r="D5391" t="s">
        <v>36</v>
      </c>
      <c r="E5391" t="s">
        <v>18</v>
      </c>
      <c r="F5391" t="s">
        <v>50</v>
      </c>
      <c r="G5391" t="s">
        <v>25</v>
      </c>
      <c r="H5391" t="s">
        <v>1553</v>
      </c>
      <c r="I5391" t="s">
        <v>692</v>
      </c>
      <c r="J5391" t="s">
        <v>13</v>
      </c>
      <c r="K5391" t="s">
        <v>1327</v>
      </c>
      <c r="L5391" t="s">
        <v>17</v>
      </c>
      <c r="N5391" t="str">
        <f>IF(ISBLANK(Sales[[#This Row],[return]]),"No",Sales[[#This Row],[return]])</f>
        <v>No</v>
      </c>
      <c r="O5391" s="2">
        <v>43300</v>
      </c>
      <c r="P5391" s="8" t="str">
        <f>TEXT(DAY(Sales[[#This Row],[OrderDate]]),"ddd")</f>
        <v>Thu</v>
      </c>
      <c r="Q5391" s="8" t="str">
        <f>TEXT(MONTH(Sales[[#This Row],[ShipDate]])*29,"mmm")</f>
        <v>Jul</v>
      </c>
      <c r="R5391">
        <v>265</v>
      </c>
      <c r="S5391" t="s">
        <v>855</v>
      </c>
      <c r="T5391" t="s">
        <v>15</v>
      </c>
      <c r="U5391">
        <v>39401</v>
      </c>
      <c r="V5391" s="1">
        <v>0</v>
      </c>
      <c r="W5391">
        <v>4</v>
      </c>
      <c r="X5391">
        <v>1</v>
      </c>
      <c r="Y5391">
        <v>9</v>
      </c>
      <c r="AD5391"/>
    </row>
    <row r="5392" spans="1:30" x14ac:dyDescent="0.25">
      <c r="A5392" t="s">
        <v>10</v>
      </c>
      <c r="B5392" s="2">
        <v>43306</v>
      </c>
      <c r="C5392" s="35">
        <f>YEAR(Sales[[#This Row],[ShipDate]])</f>
        <v>2018</v>
      </c>
      <c r="D5392" t="s">
        <v>36</v>
      </c>
      <c r="E5392" t="s">
        <v>18</v>
      </c>
      <c r="F5392" t="s">
        <v>50</v>
      </c>
      <c r="G5392" t="s">
        <v>25</v>
      </c>
      <c r="H5392" t="s">
        <v>1553</v>
      </c>
      <c r="I5392" t="s">
        <v>692</v>
      </c>
      <c r="J5392" t="s">
        <v>13</v>
      </c>
      <c r="K5392" t="s">
        <v>1327</v>
      </c>
      <c r="L5392" t="s">
        <v>17</v>
      </c>
      <c r="N5392" t="str">
        <f>IF(ISBLANK(Sales[[#This Row],[return]]),"No",Sales[[#This Row],[return]])</f>
        <v>No</v>
      </c>
      <c r="O5392" s="2">
        <v>43300</v>
      </c>
      <c r="P5392" s="8" t="str">
        <f>TEXT(DAY(Sales[[#This Row],[OrderDate]]),"ddd")</f>
        <v>Thu</v>
      </c>
      <c r="Q5392" s="8" t="str">
        <f>TEXT(MONTH(Sales[[#This Row],[ShipDate]])*29,"mmm")</f>
        <v>Jul</v>
      </c>
      <c r="R5392">
        <v>1310</v>
      </c>
      <c r="S5392" t="s">
        <v>3249</v>
      </c>
      <c r="T5392" t="s">
        <v>15</v>
      </c>
      <c r="U5392">
        <v>39401</v>
      </c>
      <c r="V5392" s="1">
        <v>0</v>
      </c>
      <c r="W5392">
        <v>36</v>
      </c>
      <c r="X5392">
        <v>2</v>
      </c>
      <c r="Y5392">
        <v>78</v>
      </c>
      <c r="AD5392"/>
    </row>
    <row r="5393" spans="1:30" x14ac:dyDescent="0.25">
      <c r="A5393" t="s">
        <v>10</v>
      </c>
      <c r="B5393" s="2">
        <v>43306</v>
      </c>
      <c r="C5393" s="35">
        <f>YEAR(Sales[[#This Row],[ShipDate]])</f>
        <v>2018</v>
      </c>
      <c r="D5393" t="s">
        <v>36</v>
      </c>
      <c r="E5393" t="s">
        <v>18</v>
      </c>
      <c r="F5393" t="s">
        <v>39</v>
      </c>
      <c r="G5393" t="s">
        <v>25</v>
      </c>
      <c r="H5393" t="s">
        <v>1553</v>
      </c>
      <c r="I5393" t="s">
        <v>692</v>
      </c>
      <c r="J5393" t="s">
        <v>13</v>
      </c>
      <c r="K5393" t="s">
        <v>1327</v>
      </c>
      <c r="L5393" t="s">
        <v>17</v>
      </c>
      <c r="N5393" t="str">
        <f>IF(ISBLANK(Sales[[#This Row],[return]]),"No",Sales[[#This Row],[return]])</f>
        <v>No</v>
      </c>
      <c r="O5393" s="2">
        <v>43300</v>
      </c>
      <c r="P5393" s="8" t="str">
        <f>TEXT(DAY(Sales[[#This Row],[OrderDate]]),"ddd")</f>
        <v>Thu</v>
      </c>
      <c r="Q5393" s="8" t="str">
        <f>TEXT(MONTH(Sales[[#This Row],[ShipDate]])*29,"mmm")</f>
        <v>Jul</v>
      </c>
      <c r="R5393">
        <v>1359</v>
      </c>
      <c r="S5393" t="s">
        <v>432</v>
      </c>
      <c r="T5393" t="s">
        <v>15</v>
      </c>
      <c r="U5393">
        <v>39401</v>
      </c>
      <c r="V5393" s="1">
        <v>0</v>
      </c>
      <c r="W5393">
        <v>1</v>
      </c>
      <c r="X5393">
        <v>4</v>
      </c>
      <c r="Y5393">
        <v>88</v>
      </c>
      <c r="AD5393"/>
    </row>
    <row r="5394" spans="1:30" x14ac:dyDescent="0.25">
      <c r="A5394" t="s">
        <v>10</v>
      </c>
      <c r="B5394" s="2">
        <v>43306</v>
      </c>
      <c r="C5394" s="35">
        <f>YEAR(Sales[[#This Row],[ShipDate]])</f>
        <v>2018</v>
      </c>
      <c r="D5394" t="s">
        <v>36</v>
      </c>
      <c r="E5394" t="s">
        <v>18</v>
      </c>
      <c r="F5394" t="s">
        <v>59</v>
      </c>
      <c r="G5394" t="s">
        <v>25</v>
      </c>
      <c r="H5394" t="s">
        <v>1553</v>
      </c>
      <c r="I5394" t="s">
        <v>692</v>
      </c>
      <c r="J5394" t="s">
        <v>13</v>
      </c>
      <c r="K5394" t="s">
        <v>1327</v>
      </c>
      <c r="L5394" t="s">
        <v>17</v>
      </c>
      <c r="N5394" t="str">
        <f>IF(ISBLANK(Sales[[#This Row],[return]]),"No",Sales[[#This Row],[return]])</f>
        <v>No</v>
      </c>
      <c r="O5394" s="2">
        <v>43300</v>
      </c>
      <c r="P5394" s="8" t="str">
        <f>TEXT(DAY(Sales[[#This Row],[OrderDate]]),"ddd")</f>
        <v>Thu</v>
      </c>
      <c r="Q5394" s="8" t="str">
        <f>TEXT(MONTH(Sales[[#This Row],[ShipDate]])*29,"mmm")</f>
        <v>Jul</v>
      </c>
      <c r="R5394">
        <v>1684</v>
      </c>
      <c r="S5394" t="s">
        <v>1966</v>
      </c>
      <c r="T5394" t="s">
        <v>15</v>
      </c>
      <c r="U5394">
        <v>39401</v>
      </c>
      <c r="V5394" s="1">
        <v>0</v>
      </c>
      <c r="W5394">
        <v>121</v>
      </c>
      <c r="X5394">
        <v>6</v>
      </c>
      <c r="Y5394">
        <v>246</v>
      </c>
      <c r="AD5394"/>
    </row>
    <row r="5395" spans="1:30" x14ac:dyDescent="0.25">
      <c r="A5395" t="s">
        <v>10</v>
      </c>
      <c r="B5395" s="2">
        <v>43442</v>
      </c>
      <c r="C5395" s="35">
        <f>YEAR(Sales[[#This Row],[ShipDate]])</f>
        <v>2018</v>
      </c>
      <c r="D5395" t="s">
        <v>36</v>
      </c>
      <c r="E5395" t="s">
        <v>69</v>
      </c>
      <c r="F5395" t="s">
        <v>43</v>
      </c>
      <c r="G5395" t="s">
        <v>11</v>
      </c>
      <c r="H5395" t="s">
        <v>1690</v>
      </c>
      <c r="I5395" t="s">
        <v>655</v>
      </c>
      <c r="J5395" t="s">
        <v>13</v>
      </c>
      <c r="K5395" t="s">
        <v>2923</v>
      </c>
      <c r="L5395" t="s">
        <v>92</v>
      </c>
      <c r="N5395" t="str">
        <f>IF(ISBLANK(Sales[[#This Row],[return]]),"No",Sales[[#This Row],[return]])</f>
        <v>No</v>
      </c>
      <c r="O5395" s="2">
        <v>43436</v>
      </c>
      <c r="P5395" s="8" t="str">
        <f>TEXT(DAY(Sales[[#This Row],[OrderDate]]),"ddd")</f>
        <v>Mon</v>
      </c>
      <c r="Q5395" s="8" t="str">
        <f>TEXT(MONTH(Sales[[#This Row],[ShipDate]])*29,"mmm")</f>
        <v>Dec</v>
      </c>
      <c r="R5395">
        <v>553</v>
      </c>
      <c r="S5395" t="s">
        <v>1331</v>
      </c>
      <c r="T5395" t="s">
        <v>90</v>
      </c>
      <c r="U5395">
        <v>2908</v>
      </c>
      <c r="V5395" s="1">
        <v>0</v>
      </c>
      <c r="W5395">
        <v>24</v>
      </c>
      <c r="X5395">
        <v>6</v>
      </c>
      <c r="Y5395">
        <v>72</v>
      </c>
      <c r="AD5395"/>
    </row>
    <row r="5396" spans="1:30" x14ac:dyDescent="0.25">
      <c r="A5396" t="s">
        <v>10</v>
      </c>
      <c r="B5396" s="2">
        <v>43442</v>
      </c>
      <c r="C5396" s="35">
        <f>YEAR(Sales[[#This Row],[ShipDate]])</f>
        <v>2018</v>
      </c>
      <c r="D5396" t="s">
        <v>36</v>
      </c>
      <c r="E5396" t="s">
        <v>69</v>
      </c>
      <c r="F5396" t="s">
        <v>39</v>
      </c>
      <c r="G5396" t="s">
        <v>25</v>
      </c>
      <c r="H5396" t="s">
        <v>1690</v>
      </c>
      <c r="I5396" t="s">
        <v>655</v>
      </c>
      <c r="J5396" t="s">
        <v>13</v>
      </c>
      <c r="K5396" t="s">
        <v>2923</v>
      </c>
      <c r="L5396" t="s">
        <v>92</v>
      </c>
      <c r="N5396" t="str">
        <f>IF(ISBLANK(Sales[[#This Row],[return]]),"No",Sales[[#This Row],[return]])</f>
        <v>No</v>
      </c>
      <c r="O5396" s="2">
        <v>43436</v>
      </c>
      <c r="P5396" s="8" t="str">
        <f>TEXT(DAY(Sales[[#This Row],[OrderDate]]),"ddd")</f>
        <v>Mon</v>
      </c>
      <c r="Q5396" s="8" t="str">
        <f>TEXT(MONTH(Sales[[#This Row],[ShipDate]])*29,"mmm")</f>
        <v>Dec</v>
      </c>
      <c r="R5396">
        <v>514</v>
      </c>
      <c r="S5396" t="s">
        <v>731</v>
      </c>
      <c r="T5396" t="s">
        <v>90</v>
      </c>
      <c r="U5396">
        <v>2908</v>
      </c>
      <c r="V5396" s="1">
        <v>0</v>
      </c>
      <c r="W5396">
        <v>582</v>
      </c>
      <c r="X5396">
        <v>5</v>
      </c>
      <c r="Y5396">
        <v>2079</v>
      </c>
      <c r="AD5396"/>
    </row>
    <row r="5397" spans="1:30" x14ac:dyDescent="0.25">
      <c r="A5397" t="s">
        <v>10</v>
      </c>
      <c r="B5397" s="2">
        <v>43442</v>
      </c>
      <c r="C5397" s="35">
        <f>YEAR(Sales[[#This Row],[ShipDate]])</f>
        <v>2018</v>
      </c>
      <c r="D5397" t="s">
        <v>36</v>
      </c>
      <c r="E5397" t="s">
        <v>69</v>
      </c>
      <c r="F5397" t="s">
        <v>48</v>
      </c>
      <c r="G5397" t="s">
        <v>46</v>
      </c>
      <c r="H5397" t="s">
        <v>1690</v>
      </c>
      <c r="I5397" t="s">
        <v>655</v>
      </c>
      <c r="J5397" t="s">
        <v>13</v>
      </c>
      <c r="K5397" t="s">
        <v>2923</v>
      </c>
      <c r="L5397" t="s">
        <v>92</v>
      </c>
      <c r="N5397" t="str">
        <f>IF(ISBLANK(Sales[[#This Row],[return]]),"No",Sales[[#This Row],[return]])</f>
        <v>No</v>
      </c>
      <c r="O5397" s="2">
        <v>43436</v>
      </c>
      <c r="P5397" s="8" t="str">
        <f>TEXT(DAY(Sales[[#This Row],[OrderDate]]),"ddd")</f>
        <v>Mon</v>
      </c>
      <c r="Q5397" s="8" t="str">
        <f>TEXT(MONTH(Sales[[#This Row],[ShipDate]])*29,"mmm")</f>
        <v>Dec</v>
      </c>
      <c r="R5397">
        <v>1612</v>
      </c>
      <c r="S5397" t="s">
        <v>2482</v>
      </c>
      <c r="T5397" t="s">
        <v>90</v>
      </c>
      <c r="U5397">
        <v>2908</v>
      </c>
      <c r="V5397" s="1">
        <v>0</v>
      </c>
      <c r="W5397">
        <v>176</v>
      </c>
      <c r="X5397">
        <v>5</v>
      </c>
      <c r="Y5397">
        <v>630</v>
      </c>
      <c r="AD5397"/>
    </row>
    <row r="5398" spans="1:30" x14ac:dyDescent="0.25">
      <c r="A5398" t="s">
        <v>10</v>
      </c>
      <c r="B5398" s="2">
        <v>43113</v>
      </c>
      <c r="C5398" s="35">
        <f>YEAR(Sales[[#This Row],[ShipDate]])</f>
        <v>2018</v>
      </c>
      <c r="D5398" t="s">
        <v>19</v>
      </c>
      <c r="E5398" t="s">
        <v>18</v>
      </c>
      <c r="F5398" t="s">
        <v>43</v>
      </c>
      <c r="G5398" t="s">
        <v>11</v>
      </c>
      <c r="H5398" t="s">
        <v>1405</v>
      </c>
      <c r="I5398" t="s">
        <v>63</v>
      </c>
      <c r="J5398" t="s">
        <v>13</v>
      </c>
      <c r="K5398" t="s">
        <v>1406</v>
      </c>
      <c r="L5398" t="s">
        <v>30</v>
      </c>
      <c r="N5398" t="str">
        <f>IF(ISBLANK(Sales[[#This Row],[return]]),"No",Sales[[#This Row],[return]])</f>
        <v>No</v>
      </c>
      <c r="O5398" s="2">
        <v>43110</v>
      </c>
      <c r="P5398" s="8" t="str">
        <f>TEXT(DAY(Sales[[#This Row],[OrderDate]]),"ddd")</f>
        <v>Tue</v>
      </c>
      <c r="Q5398" s="8" t="str">
        <f>TEXT(MONTH(Sales[[#This Row],[ShipDate]])*29,"mmm")</f>
        <v>Jan</v>
      </c>
      <c r="R5398">
        <v>498</v>
      </c>
      <c r="S5398" t="s">
        <v>931</v>
      </c>
      <c r="T5398" t="s">
        <v>28</v>
      </c>
      <c r="U5398">
        <v>98632</v>
      </c>
      <c r="V5398" s="1">
        <v>0</v>
      </c>
      <c r="W5398">
        <v>8</v>
      </c>
      <c r="X5398">
        <v>5</v>
      </c>
      <c r="Y5398">
        <v>25</v>
      </c>
      <c r="AD5398"/>
    </row>
    <row r="5399" spans="1:30" x14ac:dyDescent="0.25">
      <c r="A5399" t="s">
        <v>24</v>
      </c>
      <c r="B5399" s="2">
        <v>43467</v>
      </c>
      <c r="C5399" s="35">
        <f>YEAR(Sales[[#This Row],[ShipDate]])</f>
        <v>2019</v>
      </c>
      <c r="D5399" t="s">
        <v>113</v>
      </c>
      <c r="E5399" t="s">
        <v>31</v>
      </c>
      <c r="F5399" t="s">
        <v>45</v>
      </c>
      <c r="G5399" t="s">
        <v>25</v>
      </c>
      <c r="H5399" t="s">
        <v>88</v>
      </c>
      <c r="I5399" t="s">
        <v>93</v>
      </c>
      <c r="J5399" t="s">
        <v>13</v>
      </c>
      <c r="K5399" t="s">
        <v>2766</v>
      </c>
      <c r="L5399" t="s">
        <v>92</v>
      </c>
      <c r="N5399" t="str">
        <f>IF(ISBLANK(Sales[[#This Row],[return]]),"No",Sales[[#This Row],[return]])</f>
        <v>No</v>
      </c>
      <c r="O5399" s="2">
        <v>43464</v>
      </c>
      <c r="P5399" s="8" t="str">
        <f>TEXT(DAY(Sales[[#This Row],[OrderDate]]),"ddd")</f>
        <v>Mon</v>
      </c>
      <c r="Q5399" s="8" t="str">
        <f>TEXT(MONTH(Sales[[#This Row],[ShipDate]])*29,"mmm")</f>
        <v>Jan</v>
      </c>
      <c r="R5399">
        <v>1123</v>
      </c>
      <c r="S5399" t="s">
        <v>2037</v>
      </c>
      <c r="T5399" t="s">
        <v>90</v>
      </c>
      <c r="U5399">
        <v>19140</v>
      </c>
      <c r="V5399" s="1">
        <v>0.2</v>
      </c>
      <c r="W5399">
        <v>2</v>
      </c>
      <c r="X5399">
        <v>5</v>
      </c>
      <c r="Y5399">
        <v>17</v>
      </c>
      <c r="AD5399"/>
    </row>
    <row r="5400" spans="1:30" x14ac:dyDescent="0.25">
      <c r="A5400" t="s">
        <v>40</v>
      </c>
      <c r="B5400" s="2">
        <v>43394</v>
      </c>
      <c r="C5400" s="35">
        <f>YEAR(Sales[[#This Row],[ShipDate]])</f>
        <v>2018</v>
      </c>
      <c r="D5400" t="s">
        <v>36</v>
      </c>
      <c r="E5400" t="s">
        <v>69</v>
      </c>
      <c r="F5400" t="s">
        <v>21</v>
      </c>
      <c r="G5400" t="s">
        <v>11</v>
      </c>
      <c r="H5400" t="s">
        <v>1395</v>
      </c>
      <c r="I5400" t="s">
        <v>32</v>
      </c>
      <c r="J5400" t="s">
        <v>13</v>
      </c>
      <c r="K5400" t="s">
        <v>2971</v>
      </c>
      <c r="L5400" t="s">
        <v>30</v>
      </c>
      <c r="N5400" t="str">
        <f>IF(ISBLANK(Sales[[#This Row],[return]]),"No",Sales[[#This Row],[return]])</f>
        <v>No</v>
      </c>
      <c r="O5400" s="2">
        <v>43390</v>
      </c>
      <c r="P5400" s="8" t="str">
        <f>TEXT(DAY(Sales[[#This Row],[OrderDate]]),"ddd")</f>
        <v>Tue</v>
      </c>
      <c r="Q5400" s="8" t="str">
        <f>TEXT(MONTH(Sales[[#This Row],[ShipDate]])*29,"mmm")</f>
        <v>Oct</v>
      </c>
      <c r="R5400">
        <v>1390</v>
      </c>
      <c r="S5400" t="s">
        <v>1466</v>
      </c>
      <c r="T5400" t="s">
        <v>28</v>
      </c>
      <c r="U5400">
        <v>93727</v>
      </c>
      <c r="V5400" s="1">
        <v>0.15</v>
      </c>
      <c r="W5400">
        <v>21</v>
      </c>
      <c r="X5400">
        <v>2</v>
      </c>
      <c r="Y5400">
        <v>121</v>
      </c>
      <c r="AD5400"/>
    </row>
    <row r="5401" spans="1:30" x14ac:dyDescent="0.25">
      <c r="A5401" t="s">
        <v>24</v>
      </c>
      <c r="B5401" s="2">
        <v>43353</v>
      </c>
      <c r="C5401" s="35">
        <f>YEAR(Sales[[#This Row],[ShipDate]])</f>
        <v>2018</v>
      </c>
      <c r="D5401" t="s">
        <v>36</v>
      </c>
      <c r="E5401" t="s">
        <v>18</v>
      </c>
      <c r="F5401" t="s">
        <v>39</v>
      </c>
      <c r="G5401" t="s">
        <v>25</v>
      </c>
      <c r="H5401" t="s">
        <v>2108</v>
      </c>
      <c r="I5401" t="s">
        <v>74</v>
      </c>
      <c r="J5401" t="s">
        <v>13</v>
      </c>
      <c r="K5401" t="s">
        <v>1831</v>
      </c>
      <c r="L5401" t="s">
        <v>68</v>
      </c>
      <c r="N5401" t="str">
        <f>IF(ISBLANK(Sales[[#This Row],[return]]),"No",Sales[[#This Row],[return]])</f>
        <v>No</v>
      </c>
      <c r="O5401" s="2">
        <v>43346</v>
      </c>
      <c r="P5401" s="8" t="str">
        <f>TEXT(DAY(Sales[[#This Row],[OrderDate]]),"ddd")</f>
        <v>Tue</v>
      </c>
      <c r="Q5401" s="8" t="str">
        <f>TEXT(MONTH(Sales[[#This Row],[ShipDate]])*29,"mmm")</f>
        <v>Sep</v>
      </c>
      <c r="R5401">
        <v>473</v>
      </c>
      <c r="S5401" t="s">
        <v>689</v>
      </c>
      <c r="T5401" t="s">
        <v>66</v>
      </c>
      <c r="U5401">
        <v>53186</v>
      </c>
      <c r="V5401" s="1">
        <v>0</v>
      </c>
      <c r="W5401">
        <v>14</v>
      </c>
      <c r="X5401">
        <v>5</v>
      </c>
      <c r="Y5401">
        <v>55</v>
      </c>
      <c r="AD5401"/>
    </row>
    <row r="5402" spans="1:30" x14ac:dyDescent="0.25">
      <c r="A5402" t="s">
        <v>40</v>
      </c>
      <c r="B5402" s="2">
        <v>43268</v>
      </c>
      <c r="C5402" s="35">
        <f>YEAR(Sales[[#This Row],[ShipDate]])</f>
        <v>2018</v>
      </c>
      <c r="D5402" t="s">
        <v>36</v>
      </c>
      <c r="E5402" t="s">
        <v>18</v>
      </c>
      <c r="F5402" t="s">
        <v>59</v>
      </c>
      <c r="G5402" t="s">
        <v>25</v>
      </c>
      <c r="H5402" t="s">
        <v>164</v>
      </c>
      <c r="I5402" t="s">
        <v>120</v>
      </c>
      <c r="J5402" t="s">
        <v>13</v>
      </c>
      <c r="K5402" t="s">
        <v>975</v>
      </c>
      <c r="L5402" t="s">
        <v>68</v>
      </c>
      <c r="N5402" t="str">
        <f>IF(ISBLANK(Sales[[#This Row],[return]]),"No",Sales[[#This Row],[return]])</f>
        <v>No</v>
      </c>
      <c r="O5402" s="2">
        <v>43263</v>
      </c>
      <c r="P5402" s="8" t="str">
        <f>TEXT(DAY(Sales[[#This Row],[OrderDate]]),"ddd")</f>
        <v>Thu</v>
      </c>
      <c r="Q5402" s="8" t="str">
        <f>TEXT(MONTH(Sales[[#This Row],[ShipDate]])*29,"mmm")</f>
        <v>Jun</v>
      </c>
      <c r="R5402">
        <v>1776</v>
      </c>
      <c r="S5402" t="s">
        <v>2096</v>
      </c>
      <c r="T5402" t="s">
        <v>66</v>
      </c>
      <c r="U5402">
        <v>60610</v>
      </c>
      <c r="V5402" s="1">
        <v>0.2</v>
      </c>
      <c r="W5402">
        <v>8</v>
      </c>
      <c r="X5402">
        <v>5</v>
      </c>
      <c r="Y5402">
        <v>23</v>
      </c>
      <c r="AD5402"/>
    </row>
    <row r="5403" spans="1:30" x14ac:dyDescent="0.25">
      <c r="A5403" t="s">
        <v>40</v>
      </c>
      <c r="B5403" s="2">
        <v>43365</v>
      </c>
      <c r="C5403" s="35">
        <f>YEAR(Sales[[#This Row],[ShipDate]])</f>
        <v>2018</v>
      </c>
      <c r="D5403" t="s">
        <v>36</v>
      </c>
      <c r="E5403" t="s">
        <v>31</v>
      </c>
      <c r="F5403" t="s">
        <v>43</v>
      </c>
      <c r="G5403" t="s">
        <v>11</v>
      </c>
      <c r="H5403" t="s">
        <v>2705</v>
      </c>
      <c r="I5403" t="s">
        <v>2706</v>
      </c>
      <c r="J5403" t="s">
        <v>13</v>
      </c>
      <c r="K5403" t="s">
        <v>628</v>
      </c>
      <c r="L5403" t="s">
        <v>92</v>
      </c>
      <c r="N5403" t="str">
        <f>IF(ISBLANK(Sales[[#This Row],[return]]),"No",Sales[[#This Row],[return]])</f>
        <v>No</v>
      </c>
      <c r="O5403" s="2">
        <v>43360</v>
      </c>
      <c r="P5403" s="8" t="str">
        <f>TEXT(DAY(Sales[[#This Row],[OrderDate]]),"ddd")</f>
        <v>Tue</v>
      </c>
      <c r="Q5403" s="8" t="str">
        <f>TEXT(MONTH(Sales[[#This Row],[ShipDate]])*29,"mmm")</f>
        <v>Sep</v>
      </c>
      <c r="R5403">
        <v>392</v>
      </c>
      <c r="S5403" t="s">
        <v>1260</v>
      </c>
      <c r="T5403" t="s">
        <v>90</v>
      </c>
      <c r="U5403">
        <v>4401</v>
      </c>
      <c r="V5403" s="1">
        <v>0</v>
      </c>
      <c r="W5403">
        <v>34</v>
      </c>
      <c r="X5403">
        <v>2</v>
      </c>
      <c r="Y5403">
        <v>109</v>
      </c>
      <c r="AD5403"/>
    </row>
    <row r="5404" spans="1:30" x14ac:dyDescent="0.25">
      <c r="A5404" t="s">
        <v>40</v>
      </c>
      <c r="B5404" s="2">
        <v>43365</v>
      </c>
      <c r="C5404" s="35">
        <f>YEAR(Sales[[#This Row],[ShipDate]])</f>
        <v>2018</v>
      </c>
      <c r="D5404" t="s">
        <v>36</v>
      </c>
      <c r="E5404" t="s">
        <v>31</v>
      </c>
      <c r="F5404" t="s">
        <v>48</v>
      </c>
      <c r="G5404" t="s">
        <v>46</v>
      </c>
      <c r="H5404" t="s">
        <v>2705</v>
      </c>
      <c r="I5404" t="s">
        <v>2706</v>
      </c>
      <c r="J5404" t="s">
        <v>13</v>
      </c>
      <c r="K5404" t="s">
        <v>628</v>
      </c>
      <c r="L5404" t="s">
        <v>92</v>
      </c>
      <c r="N5404" t="str">
        <f>IF(ISBLANK(Sales[[#This Row],[return]]),"No",Sales[[#This Row],[return]])</f>
        <v>No</v>
      </c>
      <c r="O5404" s="2">
        <v>43360</v>
      </c>
      <c r="P5404" s="8" t="str">
        <f>TEXT(DAY(Sales[[#This Row],[OrderDate]]),"ddd")</f>
        <v>Tue</v>
      </c>
      <c r="Q5404" s="8" t="str">
        <f>TEXT(MONTH(Sales[[#This Row],[ShipDate]])*29,"mmm")</f>
        <v>Sep</v>
      </c>
      <c r="R5404">
        <v>1628</v>
      </c>
      <c r="S5404" t="s">
        <v>2523</v>
      </c>
      <c r="T5404" t="s">
        <v>90</v>
      </c>
      <c r="U5404">
        <v>4401</v>
      </c>
      <c r="V5404" s="1">
        <v>0</v>
      </c>
      <c r="W5404">
        <v>131</v>
      </c>
      <c r="X5404">
        <v>3</v>
      </c>
      <c r="Y5404">
        <v>438</v>
      </c>
      <c r="AD5404"/>
    </row>
    <row r="5405" spans="1:30" x14ac:dyDescent="0.25">
      <c r="A5405" t="s">
        <v>10</v>
      </c>
      <c r="B5405" s="2">
        <v>43360</v>
      </c>
      <c r="C5405" s="35">
        <f>YEAR(Sales[[#This Row],[ShipDate]])</f>
        <v>2018</v>
      </c>
      <c r="D5405" t="s">
        <v>36</v>
      </c>
      <c r="E5405" t="s">
        <v>69</v>
      </c>
      <c r="F5405" t="s">
        <v>39</v>
      </c>
      <c r="G5405" t="s">
        <v>25</v>
      </c>
      <c r="H5405" t="s">
        <v>1536</v>
      </c>
      <c r="I5405" t="s">
        <v>252</v>
      </c>
      <c r="J5405" t="s">
        <v>13</v>
      </c>
      <c r="K5405" t="s">
        <v>506</v>
      </c>
      <c r="L5405" t="s">
        <v>92</v>
      </c>
      <c r="N5405" t="str">
        <f>IF(ISBLANK(Sales[[#This Row],[return]]),"No",Sales[[#This Row],[return]])</f>
        <v>No</v>
      </c>
      <c r="O5405" s="2">
        <v>43354</v>
      </c>
      <c r="P5405" s="8" t="str">
        <f>TEXT(DAY(Sales[[#This Row],[OrderDate]]),"ddd")</f>
        <v>Wed</v>
      </c>
      <c r="Q5405" s="8" t="str">
        <f>TEXT(MONTH(Sales[[#This Row],[ShipDate]])*29,"mmm")</f>
        <v>Sep</v>
      </c>
      <c r="R5405">
        <v>1503</v>
      </c>
      <c r="S5405" t="s">
        <v>2142</v>
      </c>
      <c r="T5405" t="s">
        <v>90</v>
      </c>
      <c r="U5405">
        <v>43615</v>
      </c>
      <c r="V5405" s="1">
        <v>0.2</v>
      </c>
      <c r="W5405">
        <v>4</v>
      </c>
      <c r="X5405">
        <v>5</v>
      </c>
      <c r="Y5405">
        <v>38</v>
      </c>
      <c r="AD5405"/>
    </row>
    <row r="5406" spans="1:30" x14ac:dyDescent="0.25">
      <c r="A5406" t="s">
        <v>10</v>
      </c>
      <c r="B5406" s="2">
        <v>43360</v>
      </c>
      <c r="C5406" s="35">
        <f>YEAR(Sales[[#This Row],[ShipDate]])</f>
        <v>2018</v>
      </c>
      <c r="D5406" t="s">
        <v>36</v>
      </c>
      <c r="E5406" t="s">
        <v>69</v>
      </c>
      <c r="F5406" t="s">
        <v>50</v>
      </c>
      <c r="G5406" t="s">
        <v>25</v>
      </c>
      <c r="H5406" t="s">
        <v>1536</v>
      </c>
      <c r="I5406" t="s">
        <v>252</v>
      </c>
      <c r="J5406" t="s">
        <v>13</v>
      </c>
      <c r="K5406" t="s">
        <v>506</v>
      </c>
      <c r="L5406" t="s">
        <v>92</v>
      </c>
      <c r="N5406" t="str">
        <f>IF(ISBLANK(Sales[[#This Row],[return]]),"No",Sales[[#This Row],[return]])</f>
        <v>No</v>
      </c>
      <c r="O5406" s="2">
        <v>43354</v>
      </c>
      <c r="P5406" s="8" t="str">
        <f>TEXT(DAY(Sales[[#This Row],[OrderDate]]),"ddd")</f>
        <v>Wed</v>
      </c>
      <c r="Q5406" s="8" t="str">
        <f>TEXT(MONTH(Sales[[#This Row],[ShipDate]])*29,"mmm")</f>
        <v>Sep</v>
      </c>
      <c r="R5406">
        <v>712</v>
      </c>
      <c r="S5406" t="s">
        <v>793</v>
      </c>
      <c r="T5406" t="s">
        <v>90</v>
      </c>
      <c r="U5406">
        <v>43615</v>
      </c>
      <c r="V5406" s="1">
        <v>0.7</v>
      </c>
      <c r="W5406">
        <v>-18</v>
      </c>
      <c r="X5406">
        <v>3</v>
      </c>
      <c r="Y5406">
        <v>22</v>
      </c>
      <c r="AD5406"/>
    </row>
    <row r="5407" spans="1:30" x14ac:dyDescent="0.25">
      <c r="A5407" t="s">
        <v>40</v>
      </c>
      <c r="B5407" s="2">
        <v>43355</v>
      </c>
      <c r="C5407" s="35">
        <f>YEAR(Sales[[#This Row],[ShipDate]])</f>
        <v>2018</v>
      </c>
      <c r="D5407" t="s">
        <v>19</v>
      </c>
      <c r="E5407" t="s">
        <v>69</v>
      </c>
      <c r="F5407" t="s">
        <v>45</v>
      </c>
      <c r="G5407" t="s">
        <v>25</v>
      </c>
      <c r="H5407" t="s">
        <v>258</v>
      </c>
      <c r="I5407" t="s">
        <v>180</v>
      </c>
      <c r="J5407" t="s">
        <v>13</v>
      </c>
      <c r="K5407" t="s">
        <v>3025</v>
      </c>
      <c r="L5407" t="s">
        <v>17</v>
      </c>
      <c r="N5407" t="str">
        <f>IF(ISBLANK(Sales[[#This Row],[return]]),"No",Sales[[#This Row],[return]])</f>
        <v>No</v>
      </c>
      <c r="O5407" s="2">
        <v>43353</v>
      </c>
      <c r="P5407" s="8" t="str">
        <f>TEXT(DAY(Sales[[#This Row],[OrderDate]]),"ddd")</f>
        <v>Tue</v>
      </c>
      <c r="Q5407" s="8" t="str">
        <f>TEXT(MONTH(Sales[[#This Row],[ShipDate]])*29,"mmm")</f>
        <v>Sep</v>
      </c>
      <c r="R5407">
        <v>360</v>
      </c>
      <c r="S5407" t="s">
        <v>2848</v>
      </c>
      <c r="T5407" t="s">
        <v>15</v>
      </c>
      <c r="U5407">
        <v>37620</v>
      </c>
      <c r="V5407" s="1">
        <v>0.2</v>
      </c>
      <c r="W5407">
        <v>8</v>
      </c>
      <c r="X5407">
        <v>3</v>
      </c>
      <c r="Y5407">
        <v>68</v>
      </c>
      <c r="AD5407"/>
    </row>
    <row r="5408" spans="1:30" x14ac:dyDescent="0.25">
      <c r="A5408" t="s">
        <v>24</v>
      </c>
      <c r="B5408" s="2">
        <v>43419</v>
      </c>
      <c r="C5408" s="35">
        <f>YEAR(Sales[[#This Row],[ShipDate]])</f>
        <v>2018</v>
      </c>
      <c r="D5408" t="s">
        <v>113</v>
      </c>
      <c r="E5408" t="s">
        <v>69</v>
      </c>
      <c r="F5408" t="s">
        <v>38</v>
      </c>
      <c r="G5408" t="s">
        <v>11</v>
      </c>
      <c r="H5408" t="s">
        <v>457</v>
      </c>
      <c r="I5408" t="s">
        <v>32</v>
      </c>
      <c r="J5408" t="s">
        <v>13</v>
      </c>
      <c r="K5408" t="s">
        <v>452</v>
      </c>
      <c r="L5408" t="s">
        <v>30</v>
      </c>
      <c r="N5408" t="str">
        <f>IF(ISBLANK(Sales[[#This Row],[return]]),"No",Sales[[#This Row],[return]])</f>
        <v>No</v>
      </c>
      <c r="O5408" s="2">
        <v>43416</v>
      </c>
      <c r="P5408" s="8" t="str">
        <f>TEXT(DAY(Sales[[#This Row],[OrderDate]]),"ddd")</f>
        <v>Thu</v>
      </c>
      <c r="Q5408" s="8" t="str">
        <f>TEXT(MONTH(Sales[[#This Row],[ShipDate]])*29,"mmm")</f>
        <v>Nov</v>
      </c>
      <c r="R5408">
        <v>736</v>
      </c>
      <c r="S5408" t="s">
        <v>1382</v>
      </c>
      <c r="T5408" t="s">
        <v>28</v>
      </c>
      <c r="U5408">
        <v>92024</v>
      </c>
      <c r="V5408" s="1">
        <v>0.2</v>
      </c>
      <c r="W5408">
        <v>-8</v>
      </c>
      <c r="X5408">
        <v>3</v>
      </c>
      <c r="Y5408">
        <v>674</v>
      </c>
      <c r="AD5408"/>
    </row>
    <row r="5409" spans="1:30" x14ac:dyDescent="0.25">
      <c r="A5409" t="s">
        <v>24</v>
      </c>
      <c r="B5409" s="2">
        <v>43419</v>
      </c>
      <c r="C5409" s="35">
        <f>YEAR(Sales[[#This Row],[ShipDate]])</f>
        <v>2018</v>
      </c>
      <c r="D5409" t="s">
        <v>113</v>
      </c>
      <c r="E5409" t="s">
        <v>69</v>
      </c>
      <c r="F5409" t="s">
        <v>48</v>
      </c>
      <c r="G5409" t="s">
        <v>46</v>
      </c>
      <c r="H5409" t="s">
        <v>457</v>
      </c>
      <c r="I5409" t="s">
        <v>32</v>
      </c>
      <c r="J5409" t="s">
        <v>13</v>
      </c>
      <c r="K5409" t="s">
        <v>452</v>
      </c>
      <c r="L5409" t="s">
        <v>30</v>
      </c>
      <c r="N5409" t="str">
        <f>IF(ISBLANK(Sales[[#This Row],[return]]),"No",Sales[[#This Row],[return]])</f>
        <v>No</v>
      </c>
      <c r="O5409" s="2">
        <v>43416</v>
      </c>
      <c r="P5409" s="8" t="str">
        <f>TEXT(DAY(Sales[[#This Row],[OrderDate]]),"ddd")</f>
        <v>Thu</v>
      </c>
      <c r="Q5409" s="8" t="str">
        <f>TEXT(MONTH(Sales[[#This Row],[ShipDate]])*29,"mmm")</f>
        <v>Nov</v>
      </c>
      <c r="R5409">
        <v>1247</v>
      </c>
      <c r="S5409" t="s">
        <v>2361</v>
      </c>
      <c r="T5409" t="s">
        <v>28</v>
      </c>
      <c r="U5409">
        <v>92024</v>
      </c>
      <c r="V5409" s="1">
        <v>0.2</v>
      </c>
      <c r="W5409">
        <v>25</v>
      </c>
      <c r="X5409">
        <v>3</v>
      </c>
      <c r="Y5409">
        <v>204</v>
      </c>
      <c r="AD5409"/>
    </row>
    <row r="5410" spans="1:30" x14ac:dyDescent="0.25">
      <c r="A5410" t="s">
        <v>40</v>
      </c>
      <c r="B5410" s="2">
        <v>43134</v>
      </c>
      <c r="C5410" s="35">
        <f>YEAR(Sales[[#This Row],[ShipDate]])</f>
        <v>2018</v>
      </c>
      <c r="D5410" t="s">
        <v>36</v>
      </c>
      <c r="E5410" t="s">
        <v>18</v>
      </c>
      <c r="F5410" t="s">
        <v>50</v>
      </c>
      <c r="G5410" t="s">
        <v>25</v>
      </c>
      <c r="H5410" t="s">
        <v>79</v>
      </c>
      <c r="I5410" t="s">
        <v>32</v>
      </c>
      <c r="J5410" t="s">
        <v>13</v>
      </c>
      <c r="K5410" t="s">
        <v>874</v>
      </c>
      <c r="L5410" t="s">
        <v>30</v>
      </c>
      <c r="N5410" t="str">
        <f>IF(ISBLANK(Sales[[#This Row],[return]]),"No",Sales[[#This Row],[return]])</f>
        <v>No</v>
      </c>
      <c r="O5410" s="2">
        <v>43130</v>
      </c>
      <c r="P5410" s="8" t="str">
        <f>TEXT(DAY(Sales[[#This Row],[OrderDate]]),"ddd")</f>
        <v>Mon</v>
      </c>
      <c r="Q5410" s="8" t="str">
        <f>TEXT(MONTH(Sales[[#This Row],[ShipDate]])*29,"mmm")</f>
        <v>Feb</v>
      </c>
      <c r="R5410">
        <v>795</v>
      </c>
      <c r="S5410" t="s">
        <v>1749</v>
      </c>
      <c r="T5410" t="s">
        <v>28</v>
      </c>
      <c r="U5410">
        <v>94122</v>
      </c>
      <c r="V5410" s="1">
        <v>0.2</v>
      </c>
      <c r="W5410">
        <v>6</v>
      </c>
      <c r="X5410">
        <v>2</v>
      </c>
      <c r="Y5410">
        <v>17</v>
      </c>
      <c r="AD5410"/>
    </row>
    <row r="5411" spans="1:30" x14ac:dyDescent="0.25">
      <c r="A5411" t="s">
        <v>24</v>
      </c>
      <c r="B5411" s="2">
        <v>43353</v>
      </c>
      <c r="C5411" s="35">
        <f>YEAR(Sales[[#This Row],[ShipDate]])</f>
        <v>2018</v>
      </c>
      <c r="D5411" t="s">
        <v>19</v>
      </c>
      <c r="E5411" t="s">
        <v>69</v>
      </c>
      <c r="F5411" t="s">
        <v>59</v>
      </c>
      <c r="G5411" t="s">
        <v>25</v>
      </c>
      <c r="H5411" t="s">
        <v>164</v>
      </c>
      <c r="I5411" t="s">
        <v>120</v>
      </c>
      <c r="J5411" t="s">
        <v>13</v>
      </c>
      <c r="K5411" t="s">
        <v>2927</v>
      </c>
      <c r="L5411" t="s">
        <v>68</v>
      </c>
      <c r="N5411" t="str">
        <f>IF(ISBLANK(Sales[[#This Row],[return]]),"No",Sales[[#This Row],[return]])</f>
        <v>No</v>
      </c>
      <c r="O5411" s="2">
        <v>43348</v>
      </c>
      <c r="P5411" s="8" t="str">
        <f>TEXT(DAY(Sales[[#This Row],[OrderDate]]),"ddd")</f>
        <v>Thu</v>
      </c>
      <c r="Q5411" s="8" t="str">
        <f>TEXT(MONTH(Sales[[#This Row],[ShipDate]])*29,"mmm")</f>
        <v>Sep</v>
      </c>
      <c r="R5411">
        <v>1757</v>
      </c>
      <c r="S5411" t="s">
        <v>1062</v>
      </c>
      <c r="T5411" t="s">
        <v>66</v>
      </c>
      <c r="U5411">
        <v>60653</v>
      </c>
      <c r="V5411" s="1">
        <v>0.2</v>
      </c>
      <c r="W5411">
        <v>3</v>
      </c>
      <c r="X5411">
        <v>2</v>
      </c>
      <c r="Y5411">
        <v>9</v>
      </c>
      <c r="AD5411"/>
    </row>
    <row r="5412" spans="1:30" x14ac:dyDescent="0.25">
      <c r="A5412" t="s">
        <v>40</v>
      </c>
      <c r="B5412" s="2">
        <v>43428</v>
      </c>
      <c r="C5412" s="35">
        <f>YEAR(Sales[[#This Row],[ShipDate]])</f>
        <v>2018</v>
      </c>
      <c r="D5412" t="s">
        <v>36</v>
      </c>
      <c r="E5412" t="s">
        <v>18</v>
      </c>
      <c r="F5412" t="s">
        <v>50</v>
      </c>
      <c r="G5412" t="s">
        <v>25</v>
      </c>
      <c r="H5412" t="s">
        <v>146</v>
      </c>
      <c r="I5412" t="s">
        <v>149</v>
      </c>
      <c r="J5412" t="s">
        <v>13</v>
      </c>
      <c r="K5412" t="s">
        <v>999</v>
      </c>
      <c r="L5412" t="s">
        <v>92</v>
      </c>
      <c r="N5412" t="str">
        <f>IF(ISBLANK(Sales[[#This Row],[return]]),"No",Sales[[#This Row],[return]])</f>
        <v>No</v>
      </c>
      <c r="O5412" s="2">
        <v>43423</v>
      </c>
      <c r="P5412" s="8" t="str">
        <f>TEXT(DAY(Sales[[#This Row],[OrderDate]]),"ddd")</f>
        <v>Thu</v>
      </c>
      <c r="Q5412" s="8" t="str">
        <f>TEXT(MONTH(Sales[[#This Row],[ShipDate]])*29,"mmm")</f>
        <v>Nov</v>
      </c>
      <c r="R5412">
        <v>247</v>
      </c>
      <c r="S5412" t="s">
        <v>1000</v>
      </c>
      <c r="T5412" t="s">
        <v>90</v>
      </c>
      <c r="U5412">
        <v>10024</v>
      </c>
      <c r="V5412" s="1">
        <v>0.2</v>
      </c>
      <c r="W5412">
        <v>5</v>
      </c>
      <c r="X5412">
        <v>3</v>
      </c>
      <c r="Y5412">
        <v>14</v>
      </c>
      <c r="AD5412"/>
    </row>
    <row r="5413" spans="1:30" x14ac:dyDescent="0.25">
      <c r="A5413" t="s">
        <v>40</v>
      </c>
      <c r="B5413" s="2">
        <v>43428</v>
      </c>
      <c r="C5413" s="35">
        <f>YEAR(Sales[[#This Row],[ShipDate]])</f>
        <v>2018</v>
      </c>
      <c r="D5413" t="s">
        <v>36</v>
      </c>
      <c r="E5413" t="s">
        <v>18</v>
      </c>
      <c r="F5413" t="s">
        <v>39</v>
      </c>
      <c r="G5413" t="s">
        <v>25</v>
      </c>
      <c r="H5413" t="s">
        <v>146</v>
      </c>
      <c r="I5413" t="s">
        <v>149</v>
      </c>
      <c r="J5413" t="s">
        <v>13</v>
      </c>
      <c r="K5413" t="s">
        <v>999</v>
      </c>
      <c r="L5413" t="s">
        <v>92</v>
      </c>
      <c r="N5413" t="str">
        <f>IF(ISBLANK(Sales[[#This Row],[return]]),"No",Sales[[#This Row],[return]])</f>
        <v>No</v>
      </c>
      <c r="O5413" s="2">
        <v>43423</v>
      </c>
      <c r="P5413" s="8" t="str">
        <f>TEXT(DAY(Sales[[#This Row],[OrderDate]]),"ddd")</f>
        <v>Thu</v>
      </c>
      <c r="Q5413" s="8" t="str">
        <f>TEXT(MONTH(Sales[[#This Row],[ShipDate]])*29,"mmm")</f>
        <v>Nov</v>
      </c>
      <c r="R5413">
        <v>647</v>
      </c>
      <c r="S5413" t="s">
        <v>1001</v>
      </c>
      <c r="T5413" t="s">
        <v>90</v>
      </c>
      <c r="U5413">
        <v>10024</v>
      </c>
      <c r="V5413" s="1">
        <v>0</v>
      </c>
      <c r="W5413">
        <v>3</v>
      </c>
      <c r="X5413">
        <v>2</v>
      </c>
      <c r="Y5413">
        <v>65</v>
      </c>
      <c r="AD5413"/>
    </row>
    <row r="5414" spans="1:30" x14ac:dyDescent="0.25">
      <c r="A5414" t="s">
        <v>40</v>
      </c>
      <c r="B5414" s="2">
        <v>43428</v>
      </c>
      <c r="C5414" s="35">
        <f>YEAR(Sales[[#This Row],[ShipDate]])</f>
        <v>2018</v>
      </c>
      <c r="D5414" t="s">
        <v>36</v>
      </c>
      <c r="E5414" t="s">
        <v>18</v>
      </c>
      <c r="F5414" t="s">
        <v>39</v>
      </c>
      <c r="G5414" t="s">
        <v>25</v>
      </c>
      <c r="H5414" t="s">
        <v>146</v>
      </c>
      <c r="I5414" t="s">
        <v>149</v>
      </c>
      <c r="J5414" t="s">
        <v>13</v>
      </c>
      <c r="K5414" t="s">
        <v>999</v>
      </c>
      <c r="L5414" t="s">
        <v>92</v>
      </c>
      <c r="N5414" t="str">
        <f>IF(ISBLANK(Sales[[#This Row],[return]]),"No",Sales[[#This Row],[return]])</f>
        <v>No</v>
      </c>
      <c r="O5414" s="2">
        <v>43423</v>
      </c>
      <c r="P5414" s="8" t="str">
        <f>TEXT(DAY(Sales[[#This Row],[OrderDate]]),"ddd")</f>
        <v>Thu</v>
      </c>
      <c r="Q5414" s="8" t="str">
        <f>TEXT(MONTH(Sales[[#This Row],[ShipDate]])*29,"mmm")</f>
        <v>Nov</v>
      </c>
      <c r="R5414">
        <v>113</v>
      </c>
      <c r="S5414" t="s">
        <v>813</v>
      </c>
      <c r="T5414" t="s">
        <v>90</v>
      </c>
      <c r="U5414">
        <v>10024</v>
      </c>
      <c r="V5414" s="1">
        <v>0</v>
      </c>
      <c r="W5414">
        <v>19</v>
      </c>
      <c r="X5414">
        <v>4</v>
      </c>
      <c r="Y5414">
        <v>69</v>
      </c>
      <c r="AD5414"/>
    </row>
    <row r="5415" spans="1:30" x14ac:dyDescent="0.25">
      <c r="A5415" t="s">
        <v>40</v>
      </c>
      <c r="B5415" s="2">
        <v>43315</v>
      </c>
      <c r="C5415" s="35">
        <f>YEAR(Sales[[#This Row],[ShipDate]])</f>
        <v>2018</v>
      </c>
      <c r="D5415" t="s">
        <v>36</v>
      </c>
      <c r="E5415" t="s">
        <v>18</v>
      </c>
      <c r="F5415" t="s">
        <v>39</v>
      </c>
      <c r="G5415" t="s">
        <v>25</v>
      </c>
      <c r="H5415" t="s">
        <v>235</v>
      </c>
      <c r="I5415" t="s">
        <v>58</v>
      </c>
      <c r="J5415" t="s">
        <v>13</v>
      </c>
      <c r="K5415" t="s">
        <v>2262</v>
      </c>
      <c r="L5415" t="s">
        <v>17</v>
      </c>
      <c r="N5415" t="str">
        <f>IF(ISBLANK(Sales[[#This Row],[return]]),"No",Sales[[#This Row],[return]])</f>
        <v>No</v>
      </c>
      <c r="O5415" s="2">
        <v>43310</v>
      </c>
      <c r="P5415" s="8" t="str">
        <f>TEXT(DAY(Sales[[#This Row],[OrderDate]]),"ddd")</f>
        <v>Sun</v>
      </c>
      <c r="Q5415" s="8" t="str">
        <f>TEXT(MONTH(Sales[[#This Row],[ShipDate]])*29,"mmm")</f>
        <v>Aug</v>
      </c>
      <c r="R5415">
        <v>644</v>
      </c>
      <c r="S5415" t="s">
        <v>1736</v>
      </c>
      <c r="T5415" t="s">
        <v>15</v>
      </c>
      <c r="U5415">
        <v>28205</v>
      </c>
      <c r="V5415" s="1">
        <v>0.2</v>
      </c>
      <c r="W5415">
        <v>26</v>
      </c>
      <c r="X5415">
        <v>5</v>
      </c>
      <c r="Y5415">
        <v>705</v>
      </c>
      <c r="AD5415"/>
    </row>
    <row r="5416" spans="1:30" x14ac:dyDescent="0.25">
      <c r="A5416" t="s">
        <v>40</v>
      </c>
      <c r="B5416" s="2">
        <v>43315</v>
      </c>
      <c r="C5416" s="35">
        <f>YEAR(Sales[[#This Row],[ShipDate]])</f>
        <v>2018</v>
      </c>
      <c r="D5416" t="s">
        <v>36</v>
      </c>
      <c r="E5416" t="s">
        <v>18</v>
      </c>
      <c r="F5416" t="s">
        <v>50</v>
      </c>
      <c r="G5416" t="s">
        <v>25</v>
      </c>
      <c r="H5416" t="s">
        <v>235</v>
      </c>
      <c r="I5416" t="s">
        <v>58</v>
      </c>
      <c r="J5416" t="s">
        <v>13</v>
      </c>
      <c r="K5416" t="s">
        <v>2262</v>
      </c>
      <c r="L5416" t="s">
        <v>17</v>
      </c>
      <c r="N5416" t="str">
        <f>IF(ISBLANK(Sales[[#This Row],[return]]),"No",Sales[[#This Row],[return]])</f>
        <v>No</v>
      </c>
      <c r="O5416" s="2">
        <v>43310</v>
      </c>
      <c r="P5416" s="8" t="str">
        <f>TEXT(DAY(Sales[[#This Row],[OrderDate]]),"ddd")</f>
        <v>Sun</v>
      </c>
      <c r="Q5416" s="8" t="str">
        <f>TEXT(MONTH(Sales[[#This Row],[ShipDate]])*29,"mmm")</f>
        <v>Aug</v>
      </c>
      <c r="R5416">
        <v>1309</v>
      </c>
      <c r="S5416" t="s">
        <v>841</v>
      </c>
      <c r="T5416" t="s">
        <v>15</v>
      </c>
      <c r="U5416">
        <v>28205</v>
      </c>
      <c r="V5416" s="1">
        <v>0.7</v>
      </c>
      <c r="W5416">
        <v>-20</v>
      </c>
      <c r="X5416">
        <v>3</v>
      </c>
      <c r="Y5416">
        <v>27</v>
      </c>
      <c r="AD5416"/>
    </row>
    <row r="5417" spans="1:30" x14ac:dyDescent="0.25">
      <c r="A5417" t="s">
        <v>40</v>
      </c>
      <c r="B5417" s="2">
        <v>43167</v>
      </c>
      <c r="C5417" s="35">
        <f>YEAR(Sales[[#This Row],[ShipDate]])</f>
        <v>2018</v>
      </c>
      <c r="D5417" t="s">
        <v>36</v>
      </c>
      <c r="E5417" t="s">
        <v>18</v>
      </c>
      <c r="F5417" t="s">
        <v>50</v>
      </c>
      <c r="G5417" t="s">
        <v>25</v>
      </c>
      <c r="H5417" t="s">
        <v>1451</v>
      </c>
      <c r="I5417" t="s">
        <v>142</v>
      </c>
      <c r="J5417" t="s">
        <v>13</v>
      </c>
      <c r="K5417" t="s">
        <v>1438</v>
      </c>
      <c r="L5417" t="s">
        <v>68</v>
      </c>
      <c r="N5417" t="str">
        <f>IF(ISBLANK(Sales[[#This Row],[return]]),"No",Sales[[#This Row],[return]])</f>
        <v>No</v>
      </c>
      <c r="O5417" s="2">
        <v>43163</v>
      </c>
      <c r="P5417" s="8" t="str">
        <f>TEXT(DAY(Sales[[#This Row],[OrderDate]]),"ddd")</f>
        <v>Wed</v>
      </c>
      <c r="Q5417" s="8" t="str">
        <f>TEXT(MONTH(Sales[[#This Row],[ShipDate]])*29,"mmm")</f>
        <v>Mar</v>
      </c>
      <c r="R5417">
        <v>781</v>
      </c>
      <c r="S5417" t="s">
        <v>3253</v>
      </c>
      <c r="T5417" t="s">
        <v>66</v>
      </c>
      <c r="U5417">
        <v>46544</v>
      </c>
      <c r="V5417" s="1">
        <v>0</v>
      </c>
      <c r="W5417">
        <v>64</v>
      </c>
      <c r="X5417">
        <v>3</v>
      </c>
      <c r="Y5417">
        <v>128</v>
      </c>
      <c r="AD5417"/>
    </row>
    <row r="5418" spans="1:30" x14ac:dyDescent="0.25">
      <c r="A5418" t="s">
        <v>24</v>
      </c>
      <c r="B5418" s="2">
        <v>43233</v>
      </c>
      <c r="C5418" s="35">
        <f>YEAR(Sales[[#This Row],[ShipDate]])</f>
        <v>2018</v>
      </c>
      <c r="D5418" t="s">
        <v>19</v>
      </c>
      <c r="E5418" t="s">
        <v>31</v>
      </c>
      <c r="F5418" t="s">
        <v>43</v>
      </c>
      <c r="G5418" t="s">
        <v>11</v>
      </c>
      <c r="H5418" t="s">
        <v>134</v>
      </c>
      <c r="I5418" t="s">
        <v>137</v>
      </c>
      <c r="J5418" t="s">
        <v>13</v>
      </c>
      <c r="K5418" t="s">
        <v>2605</v>
      </c>
      <c r="L5418" t="s">
        <v>92</v>
      </c>
      <c r="N5418" t="str">
        <f>IF(ISBLANK(Sales[[#This Row],[return]]),"No",Sales[[#This Row],[return]])</f>
        <v>No</v>
      </c>
      <c r="O5418" s="2">
        <v>43228</v>
      </c>
      <c r="P5418" s="8" t="str">
        <f>TEXT(DAY(Sales[[#This Row],[OrderDate]]),"ddd")</f>
        <v>Sun</v>
      </c>
      <c r="Q5418" s="8" t="str">
        <f>TEXT(MONTH(Sales[[#This Row],[ShipDate]])*29,"mmm")</f>
        <v>May</v>
      </c>
      <c r="R5418">
        <v>1534</v>
      </c>
      <c r="S5418" t="s">
        <v>3207</v>
      </c>
      <c r="T5418" t="s">
        <v>90</v>
      </c>
      <c r="U5418">
        <v>19901</v>
      </c>
      <c r="V5418" s="1">
        <v>0</v>
      </c>
      <c r="W5418">
        <v>42</v>
      </c>
      <c r="X5418">
        <v>2</v>
      </c>
      <c r="Y5418">
        <v>212</v>
      </c>
      <c r="AD5418"/>
    </row>
    <row r="5419" spans="1:30" x14ac:dyDescent="0.25">
      <c r="A5419" t="s">
        <v>24</v>
      </c>
      <c r="B5419" s="2">
        <v>43209</v>
      </c>
      <c r="C5419" s="35">
        <f>YEAR(Sales[[#This Row],[ShipDate]])</f>
        <v>2018</v>
      </c>
      <c r="D5419" t="s">
        <v>19</v>
      </c>
      <c r="E5419" t="s">
        <v>18</v>
      </c>
      <c r="F5419" t="s">
        <v>39</v>
      </c>
      <c r="G5419" t="s">
        <v>25</v>
      </c>
      <c r="H5419" t="s">
        <v>2018</v>
      </c>
      <c r="I5419" t="s">
        <v>174</v>
      </c>
      <c r="J5419" t="s">
        <v>13</v>
      </c>
      <c r="K5419" t="s">
        <v>1303</v>
      </c>
      <c r="L5419" t="s">
        <v>17</v>
      </c>
      <c r="N5419" t="str">
        <f>IF(ISBLANK(Sales[[#This Row],[return]]),"No",Sales[[#This Row],[return]])</f>
        <v>No</v>
      </c>
      <c r="O5419" s="2">
        <v>43204</v>
      </c>
      <c r="P5419" s="8" t="str">
        <f>TEXT(DAY(Sales[[#This Row],[OrderDate]]),"ddd")</f>
        <v>Sat</v>
      </c>
      <c r="Q5419" s="8" t="str">
        <f>TEXT(MONTH(Sales[[#This Row],[ShipDate]])*29,"mmm")</f>
        <v>Apr</v>
      </c>
      <c r="R5419">
        <v>54</v>
      </c>
      <c r="S5419" t="s">
        <v>1997</v>
      </c>
      <c r="T5419" t="s">
        <v>15</v>
      </c>
      <c r="U5419">
        <v>22304</v>
      </c>
      <c r="V5419" s="1">
        <v>0</v>
      </c>
      <c r="W5419">
        <v>12</v>
      </c>
      <c r="X5419">
        <v>5</v>
      </c>
      <c r="Y5419">
        <v>81</v>
      </c>
      <c r="AD5419"/>
    </row>
    <row r="5420" spans="1:30" x14ac:dyDescent="0.25">
      <c r="A5420" t="s">
        <v>40</v>
      </c>
      <c r="B5420" s="2">
        <v>43438</v>
      </c>
      <c r="C5420" s="35">
        <f>YEAR(Sales[[#This Row],[ShipDate]])</f>
        <v>2018</v>
      </c>
      <c r="D5420" t="s">
        <v>19</v>
      </c>
      <c r="E5420" t="s">
        <v>31</v>
      </c>
      <c r="F5420" t="s">
        <v>21</v>
      </c>
      <c r="G5420" t="s">
        <v>11</v>
      </c>
      <c r="H5420" t="s">
        <v>107</v>
      </c>
      <c r="I5420" t="s">
        <v>70</v>
      </c>
      <c r="J5420" t="s">
        <v>13</v>
      </c>
      <c r="K5420" t="s">
        <v>2631</v>
      </c>
      <c r="L5420" t="s">
        <v>68</v>
      </c>
      <c r="N5420" t="str">
        <f>IF(ISBLANK(Sales[[#This Row],[return]]),"No",Sales[[#This Row],[return]])</f>
        <v>No</v>
      </c>
      <c r="O5420" s="2">
        <v>43436</v>
      </c>
      <c r="P5420" s="8" t="str">
        <f>TEXT(DAY(Sales[[#This Row],[OrderDate]]),"ddd")</f>
        <v>Mon</v>
      </c>
      <c r="Q5420" s="8" t="str">
        <f>TEXT(MONTH(Sales[[#This Row],[ShipDate]])*29,"mmm")</f>
        <v>Dec</v>
      </c>
      <c r="R5420">
        <v>1430</v>
      </c>
      <c r="S5420" t="s">
        <v>2638</v>
      </c>
      <c r="T5420" t="s">
        <v>66</v>
      </c>
      <c r="U5420">
        <v>77036</v>
      </c>
      <c r="V5420" s="1">
        <v>0.32</v>
      </c>
      <c r="W5420">
        <v>-138</v>
      </c>
      <c r="X5420">
        <v>10</v>
      </c>
      <c r="Y5420">
        <v>782</v>
      </c>
      <c r="AD5420"/>
    </row>
    <row r="5421" spans="1:30" x14ac:dyDescent="0.25">
      <c r="A5421" t="s">
        <v>40</v>
      </c>
      <c r="B5421" s="2">
        <v>43438</v>
      </c>
      <c r="C5421" s="35">
        <f>YEAR(Sales[[#This Row],[ShipDate]])</f>
        <v>2018</v>
      </c>
      <c r="D5421" t="s">
        <v>19</v>
      </c>
      <c r="E5421" t="s">
        <v>31</v>
      </c>
      <c r="F5421" t="s">
        <v>59</v>
      </c>
      <c r="G5421" t="s">
        <v>25</v>
      </c>
      <c r="H5421" t="s">
        <v>107</v>
      </c>
      <c r="I5421" t="s">
        <v>70</v>
      </c>
      <c r="J5421" t="s">
        <v>13</v>
      </c>
      <c r="K5421" t="s">
        <v>2631</v>
      </c>
      <c r="L5421" t="s">
        <v>68</v>
      </c>
      <c r="N5421" t="str">
        <f>IF(ISBLANK(Sales[[#This Row],[return]]),"No",Sales[[#This Row],[return]])</f>
        <v>No</v>
      </c>
      <c r="O5421" s="2">
        <v>43436</v>
      </c>
      <c r="P5421" s="8" t="str">
        <f>TEXT(DAY(Sales[[#This Row],[OrderDate]]),"ddd")</f>
        <v>Mon</v>
      </c>
      <c r="Q5421" s="8" t="str">
        <f>TEXT(MONTH(Sales[[#This Row],[ShipDate]])*29,"mmm")</f>
        <v>Dec</v>
      </c>
      <c r="R5421">
        <v>1759</v>
      </c>
      <c r="S5421" t="s">
        <v>2240</v>
      </c>
      <c r="T5421" t="s">
        <v>66</v>
      </c>
      <c r="U5421">
        <v>77036</v>
      </c>
      <c r="V5421" s="1">
        <v>0.2</v>
      </c>
      <c r="W5421">
        <v>10</v>
      </c>
      <c r="X5421">
        <v>9</v>
      </c>
      <c r="Y5421">
        <v>31</v>
      </c>
      <c r="AD5421"/>
    </row>
    <row r="5422" spans="1:30" x14ac:dyDescent="0.25">
      <c r="A5422" t="s">
        <v>24</v>
      </c>
      <c r="B5422" s="2">
        <v>43224</v>
      </c>
      <c r="C5422" s="35">
        <f>YEAR(Sales[[#This Row],[ShipDate]])</f>
        <v>2018</v>
      </c>
      <c r="D5422" t="s">
        <v>113</v>
      </c>
      <c r="E5422" t="s">
        <v>18</v>
      </c>
      <c r="F5422" t="s">
        <v>38</v>
      </c>
      <c r="G5422" t="s">
        <v>11</v>
      </c>
      <c r="H5422" t="s">
        <v>178</v>
      </c>
      <c r="I5422" t="s">
        <v>180</v>
      </c>
      <c r="J5422" t="s">
        <v>13</v>
      </c>
      <c r="K5422" t="s">
        <v>1205</v>
      </c>
      <c r="L5422" t="s">
        <v>17</v>
      </c>
      <c r="N5422" t="str">
        <f>IF(ISBLANK(Sales[[#This Row],[return]]),"No",Sales[[#This Row],[return]])</f>
        <v>No</v>
      </c>
      <c r="O5422" s="2">
        <v>43221</v>
      </c>
      <c r="P5422" s="8" t="str">
        <f>TEXT(DAY(Sales[[#This Row],[OrderDate]]),"ddd")</f>
        <v>Sun</v>
      </c>
      <c r="Q5422" s="8" t="str">
        <f>TEXT(MONTH(Sales[[#This Row],[ShipDate]])*29,"mmm")</f>
        <v>May</v>
      </c>
      <c r="R5422">
        <v>311</v>
      </c>
      <c r="S5422" t="s">
        <v>270</v>
      </c>
      <c r="T5422" t="s">
        <v>15</v>
      </c>
      <c r="U5422">
        <v>38109</v>
      </c>
      <c r="V5422" s="1">
        <v>0.4</v>
      </c>
      <c r="W5422">
        <v>-142</v>
      </c>
      <c r="X5422">
        <v>3</v>
      </c>
      <c r="Y5422">
        <v>371</v>
      </c>
      <c r="AD5422"/>
    </row>
    <row r="5423" spans="1:30" x14ac:dyDescent="0.25">
      <c r="A5423" t="s">
        <v>24</v>
      </c>
      <c r="B5423" s="2">
        <v>43224</v>
      </c>
      <c r="C5423" s="35">
        <f>YEAR(Sales[[#This Row],[ShipDate]])</f>
        <v>2018</v>
      </c>
      <c r="D5423" t="s">
        <v>113</v>
      </c>
      <c r="E5423" t="s">
        <v>18</v>
      </c>
      <c r="F5423" t="s">
        <v>33</v>
      </c>
      <c r="G5423" t="s">
        <v>25</v>
      </c>
      <c r="H5423" t="s">
        <v>178</v>
      </c>
      <c r="I5423" t="s">
        <v>180</v>
      </c>
      <c r="J5423" t="s">
        <v>13</v>
      </c>
      <c r="K5423" t="s">
        <v>1205</v>
      </c>
      <c r="L5423" t="s">
        <v>17</v>
      </c>
      <c r="N5423" t="str">
        <f>IF(ISBLANK(Sales[[#This Row],[return]]),"No",Sales[[#This Row],[return]])</f>
        <v>No</v>
      </c>
      <c r="O5423" s="2">
        <v>43221</v>
      </c>
      <c r="P5423" s="8" t="str">
        <f>TEXT(DAY(Sales[[#This Row],[OrderDate]]),"ddd")</f>
        <v>Sun</v>
      </c>
      <c r="Q5423" s="8" t="str">
        <f>TEXT(MONTH(Sales[[#This Row],[ShipDate]])*29,"mmm")</f>
        <v>May</v>
      </c>
      <c r="R5423">
        <v>208</v>
      </c>
      <c r="S5423" t="s">
        <v>1745</v>
      </c>
      <c r="T5423" t="s">
        <v>15</v>
      </c>
      <c r="U5423">
        <v>38109</v>
      </c>
      <c r="V5423" s="1">
        <v>0.2</v>
      </c>
      <c r="W5423">
        <v>1</v>
      </c>
      <c r="X5423">
        <v>1</v>
      </c>
      <c r="Y5423">
        <v>4</v>
      </c>
      <c r="AD5423"/>
    </row>
    <row r="5424" spans="1:30" x14ac:dyDescent="0.25">
      <c r="A5424" t="s">
        <v>24</v>
      </c>
      <c r="B5424" s="2">
        <v>43224</v>
      </c>
      <c r="C5424" s="35">
        <f>YEAR(Sales[[#This Row],[ShipDate]])</f>
        <v>2018</v>
      </c>
      <c r="D5424" t="s">
        <v>113</v>
      </c>
      <c r="E5424" t="s">
        <v>18</v>
      </c>
      <c r="F5424" t="s">
        <v>50</v>
      </c>
      <c r="G5424" t="s">
        <v>25</v>
      </c>
      <c r="H5424" t="s">
        <v>178</v>
      </c>
      <c r="I5424" t="s">
        <v>180</v>
      </c>
      <c r="J5424" t="s">
        <v>13</v>
      </c>
      <c r="K5424" t="s">
        <v>1205</v>
      </c>
      <c r="L5424" t="s">
        <v>17</v>
      </c>
      <c r="N5424" t="str">
        <f>IF(ISBLANK(Sales[[#This Row],[return]]),"No",Sales[[#This Row],[return]])</f>
        <v>No</v>
      </c>
      <c r="O5424" s="2">
        <v>43221</v>
      </c>
      <c r="P5424" s="8" t="str">
        <f>TEXT(DAY(Sales[[#This Row],[OrderDate]]),"ddd")</f>
        <v>Sun</v>
      </c>
      <c r="Q5424" s="8" t="str">
        <f>TEXT(MONTH(Sales[[#This Row],[ShipDate]])*29,"mmm")</f>
        <v>May</v>
      </c>
      <c r="R5424">
        <v>1119</v>
      </c>
      <c r="S5424" t="s">
        <v>1794</v>
      </c>
      <c r="T5424" t="s">
        <v>15</v>
      </c>
      <c r="U5424">
        <v>38109</v>
      </c>
      <c r="V5424" s="1">
        <v>0.7</v>
      </c>
      <c r="W5424">
        <v>-2</v>
      </c>
      <c r="X5424">
        <v>2</v>
      </c>
      <c r="Y5424">
        <v>3</v>
      </c>
      <c r="AD5424"/>
    </row>
    <row r="5425" spans="1:30" x14ac:dyDescent="0.25">
      <c r="A5425" t="s">
        <v>10</v>
      </c>
      <c r="B5425" s="2">
        <v>43257</v>
      </c>
      <c r="C5425" s="35">
        <f>YEAR(Sales[[#This Row],[ShipDate]])</f>
        <v>2018</v>
      </c>
      <c r="D5425" t="s">
        <v>19</v>
      </c>
      <c r="E5425" t="s">
        <v>31</v>
      </c>
      <c r="F5425" t="s">
        <v>38</v>
      </c>
      <c r="G5425" t="s">
        <v>11</v>
      </c>
      <c r="H5425" t="s">
        <v>26</v>
      </c>
      <c r="I5425" t="s">
        <v>32</v>
      </c>
      <c r="J5425" t="s">
        <v>13</v>
      </c>
      <c r="K5425" t="s">
        <v>1076</v>
      </c>
      <c r="L5425" t="s">
        <v>30</v>
      </c>
      <c r="N5425" t="str">
        <f>IF(ISBLANK(Sales[[#This Row],[return]]),"No",Sales[[#This Row],[return]])</f>
        <v>No</v>
      </c>
      <c r="O5425" s="2">
        <v>43254</v>
      </c>
      <c r="P5425" s="8" t="str">
        <f>TEXT(DAY(Sales[[#This Row],[OrderDate]]),"ddd")</f>
        <v>Tue</v>
      </c>
      <c r="Q5425" s="8" t="str">
        <f>TEXT(MONTH(Sales[[#This Row],[ShipDate]])*29,"mmm")</f>
        <v>Jun</v>
      </c>
      <c r="R5425">
        <v>829</v>
      </c>
      <c r="S5425" t="s">
        <v>1296</v>
      </c>
      <c r="T5425" t="s">
        <v>28</v>
      </c>
      <c r="U5425">
        <v>90049</v>
      </c>
      <c r="V5425" s="1">
        <v>0.2</v>
      </c>
      <c r="W5425">
        <v>-2</v>
      </c>
      <c r="X5425">
        <v>2</v>
      </c>
      <c r="Y5425">
        <v>71</v>
      </c>
      <c r="AD5425"/>
    </row>
    <row r="5426" spans="1:30" x14ac:dyDescent="0.25">
      <c r="A5426" t="s">
        <v>40</v>
      </c>
      <c r="B5426" s="2">
        <v>43416</v>
      </c>
      <c r="C5426" s="35">
        <f>YEAR(Sales[[#This Row],[ShipDate]])</f>
        <v>2018</v>
      </c>
      <c r="D5426" t="s">
        <v>36</v>
      </c>
      <c r="E5426" t="s">
        <v>69</v>
      </c>
      <c r="F5426" t="s">
        <v>59</v>
      </c>
      <c r="G5426" t="s">
        <v>25</v>
      </c>
      <c r="H5426" t="s">
        <v>1049</v>
      </c>
      <c r="I5426" t="s">
        <v>32</v>
      </c>
      <c r="J5426" t="s">
        <v>13</v>
      </c>
      <c r="K5426" t="s">
        <v>2913</v>
      </c>
      <c r="L5426" t="s">
        <v>30</v>
      </c>
      <c r="N5426" t="str">
        <f>IF(ISBLANK(Sales[[#This Row],[return]]),"No",Sales[[#This Row],[return]])</f>
        <v>No</v>
      </c>
      <c r="O5426" s="2">
        <v>43411</v>
      </c>
      <c r="P5426" s="8" t="str">
        <f>TEXT(DAY(Sales[[#This Row],[OrderDate]]),"ddd")</f>
        <v>Sat</v>
      </c>
      <c r="Q5426" s="8" t="str">
        <f>TEXT(MONTH(Sales[[#This Row],[ShipDate]])*29,"mmm")</f>
        <v>Nov</v>
      </c>
      <c r="R5426">
        <v>1654</v>
      </c>
      <c r="S5426" t="s">
        <v>2072</v>
      </c>
      <c r="T5426" t="s">
        <v>28</v>
      </c>
      <c r="U5426">
        <v>92054</v>
      </c>
      <c r="V5426" s="1">
        <v>0</v>
      </c>
      <c r="W5426">
        <v>6</v>
      </c>
      <c r="X5426">
        <v>2</v>
      </c>
      <c r="Y5426">
        <v>13</v>
      </c>
      <c r="AD5426"/>
    </row>
    <row r="5427" spans="1:30" x14ac:dyDescent="0.25">
      <c r="A5427" t="s">
        <v>10</v>
      </c>
      <c r="B5427" s="2">
        <v>43291</v>
      </c>
      <c r="C5427" s="35">
        <f>YEAR(Sales[[#This Row],[ShipDate]])</f>
        <v>2018</v>
      </c>
      <c r="D5427" t="s">
        <v>607</v>
      </c>
      <c r="E5427" t="s">
        <v>31</v>
      </c>
      <c r="F5427" t="s">
        <v>340</v>
      </c>
      <c r="G5427" t="s">
        <v>46</v>
      </c>
      <c r="H5427" t="s">
        <v>88</v>
      </c>
      <c r="I5427" t="s">
        <v>93</v>
      </c>
      <c r="J5427" t="s">
        <v>13</v>
      </c>
      <c r="K5427" t="s">
        <v>435</v>
      </c>
      <c r="L5427" t="s">
        <v>92</v>
      </c>
      <c r="N5427" t="str">
        <f>IF(ISBLANK(Sales[[#This Row],[return]]),"No",Sales[[#This Row],[return]])</f>
        <v>No</v>
      </c>
      <c r="O5427" s="2">
        <v>43291</v>
      </c>
      <c r="P5427" s="8" t="str">
        <f>TEXT(DAY(Sales[[#This Row],[OrderDate]]),"ddd")</f>
        <v>Tue</v>
      </c>
      <c r="Q5427" s="8" t="str">
        <f>TEXT(MONTH(Sales[[#This Row],[ShipDate]])*29,"mmm")</f>
        <v>Jul</v>
      </c>
      <c r="R5427">
        <v>373</v>
      </c>
      <c r="S5427" t="s">
        <v>2870</v>
      </c>
      <c r="T5427" t="s">
        <v>90</v>
      </c>
      <c r="U5427">
        <v>19143</v>
      </c>
      <c r="V5427" s="1">
        <v>0.7</v>
      </c>
      <c r="W5427">
        <v>-319</v>
      </c>
      <c r="X5427">
        <v>3</v>
      </c>
      <c r="Y5427">
        <v>342</v>
      </c>
      <c r="AD5427"/>
    </row>
    <row r="5428" spans="1:30" x14ac:dyDescent="0.25">
      <c r="A5428" t="s">
        <v>24</v>
      </c>
      <c r="B5428" s="2">
        <v>43144</v>
      </c>
      <c r="C5428" s="35">
        <f>YEAR(Sales[[#This Row],[ShipDate]])</f>
        <v>2018</v>
      </c>
      <c r="D5428" t="s">
        <v>113</v>
      </c>
      <c r="E5428" t="s">
        <v>31</v>
      </c>
      <c r="F5428" t="s">
        <v>48</v>
      </c>
      <c r="G5428" t="s">
        <v>46</v>
      </c>
      <c r="H5428" t="s">
        <v>1302</v>
      </c>
      <c r="I5428" t="s">
        <v>324</v>
      </c>
      <c r="J5428" t="s">
        <v>13</v>
      </c>
      <c r="K5428" t="s">
        <v>2841</v>
      </c>
      <c r="L5428" t="s">
        <v>68</v>
      </c>
      <c r="N5428" t="str">
        <f>IF(ISBLANK(Sales[[#This Row],[return]]),"No",Sales[[#This Row],[return]])</f>
        <v>No</v>
      </c>
      <c r="O5428" s="2">
        <v>43142</v>
      </c>
      <c r="P5428" s="8" t="str">
        <f>TEXT(DAY(Sales[[#This Row],[OrderDate]]),"ddd")</f>
        <v>Wed</v>
      </c>
      <c r="Q5428" s="8" t="str">
        <f>TEXT(MONTH(Sales[[#This Row],[ShipDate]])*29,"mmm")</f>
        <v>Feb</v>
      </c>
      <c r="R5428">
        <v>1071</v>
      </c>
      <c r="S5428" t="s">
        <v>2409</v>
      </c>
      <c r="T5428" t="s">
        <v>66</v>
      </c>
      <c r="U5428">
        <v>74133</v>
      </c>
      <c r="V5428" s="1">
        <v>0</v>
      </c>
      <c r="W5428">
        <v>1</v>
      </c>
      <c r="X5428">
        <v>7</v>
      </c>
      <c r="Y5428">
        <v>70</v>
      </c>
      <c r="AD5428"/>
    </row>
    <row r="5429" spans="1:30" x14ac:dyDescent="0.25">
      <c r="A5429" t="s">
        <v>40</v>
      </c>
      <c r="B5429" s="2">
        <v>43158</v>
      </c>
      <c r="C5429" s="35">
        <f>YEAR(Sales[[#This Row],[ShipDate]])</f>
        <v>2018</v>
      </c>
      <c r="D5429" t="s">
        <v>19</v>
      </c>
      <c r="E5429" t="s">
        <v>18</v>
      </c>
      <c r="F5429" t="s">
        <v>104</v>
      </c>
      <c r="G5429" t="s">
        <v>25</v>
      </c>
      <c r="H5429" t="s">
        <v>302</v>
      </c>
      <c r="I5429" t="s">
        <v>252</v>
      </c>
      <c r="J5429" t="s">
        <v>13</v>
      </c>
      <c r="K5429" t="s">
        <v>897</v>
      </c>
      <c r="L5429" t="s">
        <v>92</v>
      </c>
      <c r="N5429" t="str">
        <f>IF(ISBLANK(Sales[[#This Row],[return]]),"No",Sales[[#This Row],[return]])</f>
        <v>No</v>
      </c>
      <c r="O5429" s="2">
        <v>43156</v>
      </c>
      <c r="P5429" s="8" t="str">
        <f>TEXT(DAY(Sales[[#This Row],[OrderDate]]),"ddd")</f>
        <v>Wed</v>
      </c>
      <c r="Q5429" s="8" t="str">
        <f>TEXT(MONTH(Sales[[#This Row],[ShipDate]])*29,"mmm")</f>
        <v>Feb</v>
      </c>
      <c r="R5429">
        <v>1501</v>
      </c>
      <c r="S5429" t="s">
        <v>332</v>
      </c>
      <c r="T5429" t="s">
        <v>90</v>
      </c>
      <c r="U5429">
        <v>43055</v>
      </c>
      <c r="V5429" s="1">
        <v>0.2</v>
      </c>
      <c r="W5429">
        <v>18</v>
      </c>
      <c r="X5429">
        <v>5</v>
      </c>
      <c r="Y5429">
        <v>47</v>
      </c>
      <c r="AD5429"/>
    </row>
    <row r="5430" spans="1:30" x14ac:dyDescent="0.25">
      <c r="A5430" t="s">
        <v>24</v>
      </c>
      <c r="B5430" s="2">
        <v>43397</v>
      </c>
      <c r="C5430" s="35">
        <f>YEAR(Sales[[#This Row],[ShipDate]])</f>
        <v>2018</v>
      </c>
      <c r="D5430" t="s">
        <v>113</v>
      </c>
      <c r="E5430" t="s">
        <v>69</v>
      </c>
      <c r="F5430" t="s">
        <v>43</v>
      </c>
      <c r="G5430" t="s">
        <v>11</v>
      </c>
      <c r="H5430" t="s">
        <v>428</v>
      </c>
      <c r="I5430" t="s">
        <v>133</v>
      </c>
      <c r="J5430" t="s">
        <v>13</v>
      </c>
      <c r="K5430" t="s">
        <v>2897</v>
      </c>
      <c r="L5430" t="s">
        <v>68</v>
      </c>
      <c r="N5430" t="str">
        <f>IF(ISBLANK(Sales[[#This Row],[return]]),"No",Sales[[#This Row],[return]])</f>
        <v>No</v>
      </c>
      <c r="O5430" s="2">
        <v>43395</v>
      </c>
      <c r="P5430" s="8" t="str">
        <f>TEXT(DAY(Sales[[#This Row],[OrderDate]]),"ddd")</f>
        <v>Sun</v>
      </c>
      <c r="Q5430" s="8" t="str">
        <f>TEXT(MONTH(Sales[[#This Row],[ShipDate]])*29,"mmm")</f>
        <v>Oct</v>
      </c>
      <c r="R5430">
        <v>547</v>
      </c>
      <c r="S5430" t="s">
        <v>957</v>
      </c>
      <c r="T5430" t="s">
        <v>66</v>
      </c>
      <c r="U5430">
        <v>48227</v>
      </c>
      <c r="V5430" s="1">
        <v>0</v>
      </c>
      <c r="W5430">
        <v>10</v>
      </c>
      <c r="X5430">
        <v>5</v>
      </c>
      <c r="Y5430">
        <v>31</v>
      </c>
      <c r="AD5430"/>
    </row>
    <row r="5431" spans="1:30" x14ac:dyDescent="0.25">
      <c r="A5431" t="s">
        <v>10</v>
      </c>
      <c r="B5431" s="2">
        <v>43262</v>
      </c>
      <c r="C5431" s="35">
        <f>YEAR(Sales[[#This Row],[ShipDate]])</f>
        <v>2018</v>
      </c>
      <c r="D5431" t="s">
        <v>36</v>
      </c>
      <c r="E5431" t="s">
        <v>18</v>
      </c>
      <c r="F5431" t="s">
        <v>45</v>
      </c>
      <c r="G5431" t="s">
        <v>25</v>
      </c>
      <c r="H5431" t="s">
        <v>302</v>
      </c>
      <c r="I5431" t="s">
        <v>137</v>
      </c>
      <c r="J5431" t="s">
        <v>13</v>
      </c>
      <c r="K5431" t="s">
        <v>1483</v>
      </c>
      <c r="L5431" t="s">
        <v>92</v>
      </c>
      <c r="N5431" t="str">
        <f>IF(ISBLANK(Sales[[#This Row],[return]]),"No",Sales[[#This Row],[return]])</f>
        <v>No</v>
      </c>
      <c r="O5431" s="2">
        <v>43256</v>
      </c>
      <c r="P5431" s="8" t="str">
        <f>TEXT(DAY(Sales[[#This Row],[OrderDate]]),"ddd")</f>
        <v>Thu</v>
      </c>
      <c r="Q5431" s="8" t="str">
        <f>TEXT(MONTH(Sales[[#This Row],[ShipDate]])*29,"mmm")</f>
        <v>Jun</v>
      </c>
      <c r="R5431">
        <v>1128</v>
      </c>
      <c r="S5431" t="s">
        <v>580</v>
      </c>
      <c r="T5431" t="s">
        <v>90</v>
      </c>
      <c r="U5431">
        <v>19711</v>
      </c>
      <c r="V5431" s="1">
        <v>0</v>
      </c>
      <c r="W5431">
        <v>3</v>
      </c>
      <c r="X5431">
        <v>2</v>
      </c>
      <c r="Y5431">
        <v>11</v>
      </c>
      <c r="AD5431"/>
    </row>
    <row r="5432" spans="1:30" x14ac:dyDescent="0.25">
      <c r="A5432" t="s">
        <v>10</v>
      </c>
      <c r="B5432" s="2">
        <v>43262</v>
      </c>
      <c r="C5432" s="35">
        <f>YEAR(Sales[[#This Row],[ShipDate]])</f>
        <v>2018</v>
      </c>
      <c r="D5432" t="s">
        <v>36</v>
      </c>
      <c r="E5432" t="s">
        <v>18</v>
      </c>
      <c r="F5432" t="s">
        <v>39</v>
      </c>
      <c r="G5432" t="s">
        <v>25</v>
      </c>
      <c r="H5432" t="s">
        <v>302</v>
      </c>
      <c r="I5432" t="s">
        <v>137</v>
      </c>
      <c r="J5432" t="s">
        <v>13</v>
      </c>
      <c r="K5432" t="s">
        <v>1483</v>
      </c>
      <c r="L5432" t="s">
        <v>92</v>
      </c>
      <c r="N5432" t="str">
        <f>IF(ISBLANK(Sales[[#This Row],[return]]),"No",Sales[[#This Row],[return]])</f>
        <v>No</v>
      </c>
      <c r="O5432" s="2">
        <v>43256</v>
      </c>
      <c r="P5432" s="8" t="str">
        <f>TEXT(DAY(Sales[[#This Row],[OrderDate]]),"ddd")</f>
        <v>Thu</v>
      </c>
      <c r="Q5432" s="8" t="str">
        <f>TEXT(MONTH(Sales[[#This Row],[ShipDate]])*29,"mmm")</f>
        <v>Jun</v>
      </c>
      <c r="R5432">
        <v>1498</v>
      </c>
      <c r="S5432" t="s">
        <v>2062</v>
      </c>
      <c r="T5432" t="s">
        <v>90</v>
      </c>
      <c r="U5432">
        <v>19711</v>
      </c>
      <c r="V5432" s="1">
        <v>0</v>
      </c>
      <c r="W5432">
        <v>94</v>
      </c>
      <c r="X5432">
        <v>2</v>
      </c>
      <c r="Y5432">
        <v>360</v>
      </c>
      <c r="AD5432"/>
    </row>
    <row r="5433" spans="1:30" x14ac:dyDescent="0.25">
      <c r="A5433" t="s">
        <v>10</v>
      </c>
      <c r="B5433" s="2">
        <v>43262</v>
      </c>
      <c r="C5433" s="35">
        <f>YEAR(Sales[[#This Row],[ShipDate]])</f>
        <v>2018</v>
      </c>
      <c r="D5433" t="s">
        <v>36</v>
      </c>
      <c r="E5433" t="s">
        <v>18</v>
      </c>
      <c r="F5433" t="s">
        <v>33</v>
      </c>
      <c r="G5433" t="s">
        <v>25</v>
      </c>
      <c r="H5433" t="s">
        <v>302</v>
      </c>
      <c r="I5433" t="s">
        <v>137</v>
      </c>
      <c r="J5433" t="s">
        <v>13</v>
      </c>
      <c r="K5433" t="s">
        <v>1483</v>
      </c>
      <c r="L5433" t="s">
        <v>92</v>
      </c>
      <c r="N5433" t="str">
        <f>IF(ISBLANK(Sales[[#This Row],[return]]),"No",Sales[[#This Row],[return]])</f>
        <v>No</v>
      </c>
      <c r="O5433" s="2">
        <v>43256</v>
      </c>
      <c r="P5433" s="8" t="str">
        <f>TEXT(DAY(Sales[[#This Row],[OrderDate]]),"ddd")</f>
        <v>Thu</v>
      </c>
      <c r="Q5433" s="8" t="str">
        <f>TEXT(MONTH(Sales[[#This Row],[ShipDate]])*29,"mmm")</f>
        <v>Jun</v>
      </c>
      <c r="R5433">
        <v>273</v>
      </c>
      <c r="S5433" t="s">
        <v>2194</v>
      </c>
      <c r="T5433" t="s">
        <v>90</v>
      </c>
      <c r="U5433">
        <v>19711</v>
      </c>
      <c r="V5433" s="1">
        <v>0</v>
      </c>
      <c r="W5433">
        <v>7</v>
      </c>
      <c r="X5433">
        <v>3</v>
      </c>
      <c r="Y5433">
        <v>15</v>
      </c>
      <c r="AD5433"/>
    </row>
    <row r="5434" spans="1:30" x14ac:dyDescent="0.25">
      <c r="A5434" t="s">
        <v>10</v>
      </c>
      <c r="B5434" s="2">
        <v>43170</v>
      </c>
      <c r="C5434" s="35">
        <f>YEAR(Sales[[#This Row],[ShipDate]])</f>
        <v>2018</v>
      </c>
      <c r="D5434" t="s">
        <v>36</v>
      </c>
      <c r="E5434" t="s">
        <v>31</v>
      </c>
      <c r="F5434" t="s">
        <v>39</v>
      </c>
      <c r="G5434" t="s">
        <v>25</v>
      </c>
      <c r="H5434" t="s">
        <v>399</v>
      </c>
      <c r="I5434" t="s">
        <v>70</v>
      </c>
      <c r="J5434" t="s">
        <v>13</v>
      </c>
      <c r="K5434" t="s">
        <v>2743</v>
      </c>
      <c r="L5434" t="s">
        <v>68</v>
      </c>
      <c r="N5434" t="str">
        <f>IF(ISBLANK(Sales[[#This Row],[return]]),"No",Sales[[#This Row],[return]])</f>
        <v>No</v>
      </c>
      <c r="O5434" s="2">
        <v>43164</v>
      </c>
      <c r="P5434" s="8" t="str">
        <f>TEXT(DAY(Sales[[#This Row],[OrderDate]]),"ddd")</f>
        <v>Thu</v>
      </c>
      <c r="Q5434" s="8" t="str">
        <f>TEXT(MONTH(Sales[[#This Row],[ShipDate]])*29,"mmm")</f>
        <v>Mar</v>
      </c>
      <c r="R5434">
        <v>54</v>
      </c>
      <c r="S5434" t="s">
        <v>1997</v>
      </c>
      <c r="T5434" t="s">
        <v>66</v>
      </c>
      <c r="U5434">
        <v>75220</v>
      </c>
      <c r="V5434" s="1">
        <v>0.2</v>
      </c>
      <c r="W5434">
        <v>-1</v>
      </c>
      <c r="X5434">
        <v>1</v>
      </c>
      <c r="Y5434">
        <v>13</v>
      </c>
      <c r="AD5434"/>
    </row>
    <row r="5435" spans="1:30" x14ac:dyDescent="0.25">
      <c r="A5435" t="s">
        <v>10</v>
      </c>
      <c r="B5435" s="2">
        <v>43170</v>
      </c>
      <c r="C5435" s="35">
        <f>YEAR(Sales[[#This Row],[ShipDate]])</f>
        <v>2018</v>
      </c>
      <c r="D5435" t="s">
        <v>36</v>
      </c>
      <c r="E5435" t="s">
        <v>31</v>
      </c>
      <c r="F5435" t="s">
        <v>104</v>
      </c>
      <c r="G5435" t="s">
        <v>25</v>
      </c>
      <c r="H5435" t="s">
        <v>399</v>
      </c>
      <c r="I5435" t="s">
        <v>70</v>
      </c>
      <c r="J5435" t="s">
        <v>13</v>
      </c>
      <c r="K5435" t="s">
        <v>2743</v>
      </c>
      <c r="L5435" t="s">
        <v>68</v>
      </c>
      <c r="N5435" t="str">
        <f>IF(ISBLANK(Sales[[#This Row],[return]]),"No",Sales[[#This Row],[return]])</f>
        <v>No</v>
      </c>
      <c r="O5435" s="2">
        <v>43164</v>
      </c>
      <c r="P5435" s="8" t="str">
        <f>TEXT(DAY(Sales[[#This Row],[OrderDate]]),"ddd")</f>
        <v>Thu</v>
      </c>
      <c r="Q5435" s="8" t="str">
        <f>TEXT(MONTH(Sales[[#This Row],[ShipDate]])*29,"mmm")</f>
        <v>Mar</v>
      </c>
      <c r="R5435">
        <v>396</v>
      </c>
      <c r="S5435" t="s">
        <v>2122</v>
      </c>
      <c r="T5435" t="s">
        <v>66</v>
      </c>
      <c r="U5435">
        <v>75220</v>
      </c>
      <c r="V5435" s="1">
        <v>0.2</v>
      </c>
      <c r="W5435">
        <v>50</v>
      </c>
      <c r="X5435">
        <v>3</v>
      </c>
      <c r="Y5435">
        <v>149</v>
      </c>
      <c r="AD5435"/>
    </row>
    <row r="5436" spans="1:30" x14ac:dyDescent="0.25">
      <c r="A5436" t="s">
        <v>40</v>
      </c>
      <c r="B5436" s="2">
        <v>43308</v>
      </c>
      <c r="C5436" s="35">
        <f>YEAR(Sales[[#This Row],[ShipDate]])</f>
        <v>2018</v>
      </c>
      <c r="D5436" t="s">
        <v>36</v>
      </c>
      <c r="E5436" t="s">
        <v>31</v>
      </c>
      <c r="F5436" t="s">
        <v>52</v>
      </c>
      <c r="G5436" t="s">
        <v>25</v>
      </c>
      <c r="H5436" t="s">
        <v>437</v>
      </c>
      <c r="I5436" t="s">
        <v>37</v>
      </c>
      <c r="J5436" t="s">
        <v>13</v>
      </c>
      <c r="K5436" t="s">
        <v>350</v>
      </c>
      <c r="L5436" t="s">
        <v>17</v>
      </c>
      <c r="N5436" t="str">
        <f>IF(ISBLANK(Sales[[#This Row],[return]]),"No",Sales[[#This Row],[return]])</f>
        <v>No</v>
      </c>
      <c r="O5436" s="2">
        <v>43304</v>
      </c>
      <c r="P5436" s="8" t="str">
        <f>TEXT(DAY(Sales[[#This Row],[OrderDate]]),"ddd")</f>
        <v>Mon</v>
      </c>
      <c r="Q5436" s="8" t="str">
        <f>TEXT(MONTH(Sales[[#This Row],[ShipDate]])*29,"mmm")</f>
        <v>Jul</v>
      </c>
      <c r="R5436">
        <v>813</v>
      </c>
      <c r="S5436" t="s">
        <v>2013</v>
      </c>
      <c r="T5436" t="s">
        <v>15</v>
      </c>
      <c r="U5436">
        <v>33614</v>
      </c>
      <c r="V5436" s="1">
        <v>0.2</v>
      </c>
      <c r="W5436">
        <v>7</v>
      </c>
      <c r="X5436">
        <v>2</v>
      </c>
      <c r="Y5436">
        <v>24</v>
      </c>
      <c r="AD5436"/>
    </row>
    <row r="5437" spans="1:30" x14ac:dyDescent="0.25">
      <c r="A5437" t="s">
        <v>40</v>
      </c>
      <c r="B5437" s="2">
        <v>43308</v>
      </c>
      <c r="C5437" s="35">
        <f>YEAR(Sales[[#This Row],[ShipDate]])</f>
        <v>2018</v>
      </c>
      <c r="D5437" t="s">
        <v>36</v>
      </c>
      <c r="E5437" t="s">
        <v>31</v>
      </c>
      <c r="F5437" t="s">
        <v>45</v>
      </c>
      <c r="G5437" t="s">
        <v>25</v>
      </c>
      <c r="H5437" t="s">
        <v>437</v>
      </c>
      <c r="I5437" t="s">
        <v>37</v>
      </c>
      <c r="J5437" t="s">
        <v>13</v>
      </c>
      <c r="K5437" t="s">
        <v>350</v>
      </c>
      <c r="L5437" t="s">
        <v>17</v>
      </c>
      <c r="N5437" t="str">
        <f>IF(ISBLANK(Sales[[#This Row],[return]]),"No",Sales[[#This Row],[return]])</f>
        <v>No</v>
      </c>
      <c r="O5437" s="2">
        <v>43304</v>
      </c>
      <c r="P5437" s="8" t="str">
        <f>TEXT(DAY(Sales[[#This Row],[OrderDate]]),"ddd")</f>
        <v>Mon</v>
      </c>
      <c r="Q5437" s="8" t="str">
        <f>TEXT(MONTH(Sales[[#This Row],[ShipDate]])*29,"mmm")</f>
        <v>Jul</v>
      </c>
      <c r="R5437">
        <v>350</v>
      </c>
      <c r="S5437" t="s">
        <v>2197</v>
      </c>
      <c r="T5437" t="s">
        <v>15</v>
      </c>
      <c r="U5437">
        <v>33614</v>
      </c>
      <c r="V5437" s="1">
        <v>0.2</v>
      </c>
      <c r="W5437">
        <v>3</v>
      </c>
      <c r="X5437">
        <v>2</v>
      </c>
      <c r="Y5437">
        <v>35</v>
      </c>
      <c r="AD5437"/>
    </row>
    <row r="5438" spans="1:30" x14ac:dyDescent="0.25">
      <c r="A5438" t="s">
        <v>40</v>
      </c>
      <c r="B5438" s="2">
        <v>43308</v>
      </c>
      <c r="C5438" s="35">
        <f>YEAR(Sales[[#This Row],[ShipDate]])</f>
        <v>2018</v>
      </c>
      <c r="D5438" t="s">
        <v>36</v>
      </c>
      <c r="E5438" t="s">
        <v>31</v>
      </c>
      <c r="F5438" t="s">
        <v>340</v>
      </c>
      <c r="G5438" t="s">
        <v>46</v>
      </c>
      <c r="H5438" t="s">
        <v>437</v>
      </c>
      <c r="I5438" t="s">
        <v>37</v>
      </c>
      <c r="J5438" t="s">
        <v>13</v>
      </c>
      <c r="K5438" t="s">
        <v>350</v>
      </c>
      <c r="L5438" t="s">
        <v>17</v>
      </c>
      <c r="N5438" t="str">
        <f>IF(ISBLANK(Sales[[#This Row],[return]]),"No",Sales[[#This Row],[return]])</f>
        <v>No</v>
      </c>
      <c r="O5438" s="2">
        <v>43304</v>
      </c>
      <c r="P5438" s="8" t="str">
        <f>TEXT(DAY(Sales[[#This Row],[OrderDate]]),"ddd")</f>
        <v>Mon</v>
      </c>
      <c r="Q5438" s="8" t="str">
        <f>TEXT(MONTH(Sales[[#This Row],[ShipDate]])*29,"mmm")</f>
        <v>Jul</v>
      </c>
      <c r="R5438">
        <v>1847</v>
      </c>
      <c r="S5438" t="s">
        <v>2577</v>
      </c>
      <c r="T5438" t="s">
        <v>15</v>
      </c>
      <c r="U5438">
        <v>33614</v>
      </c>
      <c r="V5438" s="1">
        <v>0.5</v>
      </c>
      <c r="W5438">
        <v>-111</v>
      </c>
      <c r="X5438">
        <v>1</v>
      </c>
      <c r="Y5438">
        <v>265</v>
      </c>
      <c r="AD5438"/>
    </row>
    <row r="5439" spans="1:30" x14ac:dyDescent="0.25">
      <c r="A5439" t="s">
        <v>10</v>
      </c>
      <c r="B5439" s="2">
        <v>43445</v>
      </c>
      <c r="C5439" s="35">
        <f>YEAR(Sales[[#This Row],[ShipDate]])</f>
        <v>2018</v>
      </c>
      <c r="D5439" t="s">
        <v>607</v>
      </c>
      <c r="E5439" t="s">
        <v>18</v>
      </c>
      <c r="F5439" t="s">
        <v>23</v>
      </c>
      <c r="G5439" t="s">
        <v>11</v>
      </c>
      <c r="H5439" t="s">
        <v>861</v>
      </c>
      <c r="I5439" t="s">
        <v>32</v>
      </c>
      <c r="J5439" t="s">
        <v>13</v>
      </c>
      <c r="K5439" t="s">
        <v>1130</v>
      </c>
      <c r="L5439" t="s">
        <v>30</v>
      </c>
      <c r="M5439" t="s">
        <v>82</v>
      </c>
      <c r="N5439" t="str">
        <f>IF(ISBLANK(Sales[[#This Row],[return]]),"No",Sales[[#This Row],[return]])</f>
        <v>Yes</v>
      </c>
      <c r="O5439" s="2">
        <v>43445</v>
      </c>
      <c r="P5439" s="8" t="str">
        <f>TEXT(DAY(Sales[[#This Row],[OrderDate]]),"ddd")</f>
        <v>Wed</v>
      </c>
      <c r="Q5439" s="8" t="str">
        <f>TEXT(MONTH(Sales[[#This Row],[ShipDate]])*29,"mmm")</f>
        <v>Dec</v>
      </c>
      <c r="R5439">
        <v>773</v>
      </c>
      <c r="S5439" t="s">
        <v>3110</v>
      </c>
      <c r="T5439" t="s">
        <v>28</v>
      </c>
      <c r="U5439">
        <v>92804</v>
      </c>
      <c r="V5439" s="1">
        <v>0.2</v>
      </c>
      <c r="W5439">
        <v>-32</v>
      </c>
      <c r="X5439">
        <v>5</v>
      </c>
      <c r="Y5439">
        <v>364</v>
      </c>
      <c r="AD5439"/>
    </row>
    <row r="5440" spans="1:30" x14ac:dyDescent="0.25">
      <c r="A5440" t="s">
        <v>10</v>
      </c>
      <c r="B5440" s="2">
        <v>43445</v>
      </c>
      <c r="C5440" s="35">
        <f>YEAR(Sales[[#This Row],[ShipDate]])</f>
        <v>2018</v>
      </c>
      <c r="D5440" t="s">
        <v>607</v>
      </c>
      <c r="E5440" t="s">
        <v>18</v>
      </c>
      <c r="F5440" t="s">
        <v>38</v>
      </c>
      <c r="G5440" t="s">
        <v>11</v>
      </c>
      <c r="H5440" t="s">
        <v>861</v>
      </c>
      <c r="I5440" t="s">
        <v>32</v>
      </c>
      <c r="J5440" t="s">
        <v>13</v>
      </c>
      <c r="K5440" t="s">
        <v>1130</v>
      </c>
      <c r="L5440" t="s">
        <v>30</v>
      </c>
      <c r="M5440" t="s">
        <v>82</v>
      </c>
      <c r="N5440" t="str">
        <f>IF(ISBLANK(Sales[[#This Row],[return]]),"No",Sales[[#This Row],[return]])</f>
        <v>Yes</v>
      </c>
      <c r="O5440" s="2">
        <v>43445</v>
      </c>
      <c r="P5440" s="8" t="str">
        <f>TEXT(DAY(Sales[[#This Row],[OrderDate]]),"ddd")</f>
        <v>Wed</v>
      </c>
      <c r="Q5440" s="8" t="str">
        <f>TEXT(MONTH(Sales[[#This Row],[ShipDate]])*29,"mmm")</f>
        <v>Dec</v>
      </c>
      <c r="R5440">
        <v>843</v>
      </c>
      <c r="S5440" t="s">
        <v>1421</v>
      </c>
      <c r="T5440" t="s">
        <v>28</v>
      </c>
      <c r="U5440">
        <v>92804</v>
      </c>
      <c r="V5440" s="1">
        <v>0.2</v>
      </c>
      <c r="W5440">
        <v>112</v>
      </c>
      <c r="X5440">
        <v>7</v>
      </c>
      <c r="Y5440">
        <v>892</v>
      </c>
      <c r="AD5440"/>
    </row>
    <row r="5441" spans="1:30" x14ac:dyDescent="0.25">
      <c r="A5441" t="s">
        <v>10</v>
      </c>
      <c r="B5441" s="2">
        <v>43445</v>
      </c>
      <c r="C5441" s="35">
        <f>YEAR(Sales[[#This Row],[ShipDate]])</f>
        <v>2018</v>
      </c>
      <c r="D5441" t="s">
        <v>607</v>
      </c>
      <c r="E5441" t="s">
        <v>18</v>
      </c>
      <c r="F5441" t="s">
        <v>59</v>
      </c>
      <c r="G5441" t="s">
        <v>25</v>
      </c>
      <c r="H5441" t="s">
        <v>861</v>
      </c>
      <c r="I5441" t="s">
        <v>32</v>
      </c>
      <c r="J5441" t="s">
        <v>13</v>
      </c>
      <c r="K5441" t="s">
        <v>1130</v>
      </c>
      <c r="L5441" t="s">
        <v>30</v>
      </c>
      <c r="M5441" t="s">
        <v>82</v>
      </c>
      <c r="N5441" t="str">
        <f>IF(ISBLANK(Sales[[#This Row],[return]]),"No",Sales[[#This Row],[return]])</f>
        <v>Yes</v>
      </c>
      <c r="O5441" s="2">
        <v>43445</v>
      </c>
      <c r="P5441" s="8" t="str">
        <f>TEXT(DAY(Sales[[#This Row],[OrderDate]]),"ddd")</f>
        <v>Wed</v>
      </c>
      <c r="Q5441" s="8" t="str">
        <f>TEXT(MONTH(Sales[[#This Row],[ShipDate]])*29,"mmm")</f>
        <v>Dec</v>
      </c>
      <c r="R5441">
        <v>905</v>
      </c>
      <c r="S5441" t="s">
        <v>3240</v>
      </c>
      <c r="T5441" t="s">
        <v>28</v>
      </c>
      <c r="U5441">
        <v>92804</v>
      </c>
      <c r="V5441" s="1">
        <v>0</v>
      </c>
      <c r="W5441">
        <v>14</v>
      </c>
      <c r="X5441">
        <v>1</v>
      </c>
      <c r="Y5441">
        <v>31</v>
      </c>
      <c r="AD5441"/>
    </row>
    <row r="5442" spans="1:30" x14ac:dyDescent="0.25">
      <c r="A5442" t="s">
        <v>10</v>
      </c>
      <c r="B5442" s="2">
        <v>43445</v>
      </c>
      <c r="C5442" s="35">
        <f>YEAR(Sales[[#This Row],[ShipDate]])</f>
        <v>2018</v>
      </c>
      <c r="D5442" t="s">
        <v>607</v>
      </c>
      <c r="E5442" t="s">
        <v>18</v>
      </c>
      <c r="F5442" t="s">
        <v>52</v>
      </c>
      <c r="G5442" t="s">
        <v>25</v>
      </c>
      <c r="H5442" t="s">
        <v>861</v>
      </c>
      <c r="I5442" t="s">
        <v>32</v>
      </c>
      <c r="J5442" t="s">
        <v>13</v>
      </c>
      <c r="K5442" t="s">
        <v>1130</v>
      </c>
      <c r="L5442" t="s">
        <v>30</v>
      </c>
      <c r="M5442" t="s">
        <v>82</v>
      </c>
      <c r="N5442" t="str">
        <f>IF(ISBLANK(Sales[[#This Row],[return]]),"No",Sales[[#This Row],[return]])</f>
        <v>Yes</v>
      </c>
      <c r="O5442" s="2">
        <v>43445</v>
      </c>
      <c r="P5442" s="8" t="str">
        <f>TEXT(DAY(Sales[[#This Row],[OrderDate]]),"ddd")</f>
        <v>Wed</v>
      </c>
      <c r="Q5442" s="8" t="str">
        <f>TEXT(MONTH(Sales[[#This Row],[ShipDate]])*29,"mmm")</f>
        <v>Dec</v>
      </c>
      <c r="R5442">
        <v>630</v>
      </c>
      <c r="S5442" t="s">
        <v>1027</v>
      </c>
      <c r="T5442" t="s">
        <v>28</v>
      </c>
      <c r="U5442">
        <v>92804</v>
      </c>
      <c r="V5442" s="1">
        <v>0</v>
      </c>
      <c r="W5442">
        <v>24</v>
      </c>
      <c r="X5442">
        <v>2</v>
      </c>
      <c r="Y5442">
        <v>83</v>
      </c>
      <c r="AD5442"/>
    </row>
    <row r="5443" spans="1:30" x14ac:dyDescent="0.25">
      <c r="A5443" t="s">
        <v>10</v>
      </c>
      <c r="B5443" s="2">
        <v>43445</v>
      </c>
      <c r="C5443" s="35">
        <f>YEAR(Sales[[#This Row],[ShipDate]])</f>
        <v>2018</v>
      </c>
      <c r="D5443" t="s">
        <v>607</v>
      </c>
      <c r="E5443" t="s">
        <v>18</v>
      </c>
      <c r="F5443" t="s">
        <v>45</v>
      </c>
      <c r="G5443" t="s">
        <v>25</v>
      </c>
      <c r="H5443" t="s">
        <v>861</v>
      </c>
      <c r="I5443" t="s">
        <v>32</v>
      </c>
      <c r="J5443" t="s">
        <v>13</v>
      </c>
      <c r="K5443" t="s">
        <v>1130</v>
      </c>
      <c r="L5443" t="s">
        <v>30</v>
      </c>
      <c r="M5443" t="s">
        <v>82</v>
      </c>
      <c r="N5443" t="str">
        <f>IF(ISBLANK(Sales[[#This Row],[return]]),"No",Sales[[#This Row],[return]])</f>
        <v>Yes</v>
      </c>
      <c r="O5443" s="2">
        <v>43445</v>
      </c>
      <c r="P5443" s="8" t="str">
        <f>TEXT(DAY(Sales[[#This Row],[OrderDate]]),"ddd")</f>
        <v>Wed</v>
      </c>
      <c r="Q5443" s="8" t="str">
        <f>TEXT(MONTH(Sales[[#This Row],[ShipDate]])*29,"mmm")</f>
        <v>Dec</v>
      </c>
      <c r="R5443">
        <v>349</v>
      </c>
      <c r="S5443" t="s">
        <v>2785</v>
      </c>
      <c r="T5443" t="s">
        <v>28</v>
      </c>
      <c r="U5443">
        <v>92804</v>
      </c>
      <c r="V5443" s="1">
        <v>0</v>
      </c>
      <c r="W5443">
        <v>6</v>
      </c>
      <c r="X5443">
        <v>2</v>
      </c>
      <c r="Y5443">
        <v>23</v>
      </c>
      <c r="AD5443"/>
    </row>
    <row r="5444" spans="1:30" x14ac:dyDescent="0.25">
      <c r="A5444" t="s">
        <v>10</v>
      </c>
      <c r="B5444" s="2">
        <v>43445</v>
      </c>
      <c r="C5444" s="35">
        <f>YEAR(Sales[[#This Row],[ShipDate]])</f>
        <v>2018</v>
      </c>
      <c r="D5444" t="s">
        <v>607</v>
      </c>
      <c r="E5444" t="s">
        <v>18</v>
      </c>
      <c r="F5444" t="s">
        <v>39</v>
      </c>
      <c r="G5444" t="s">
        <v>25</v>
      </c>
      <c r="H5444" t="s">
        <v>861</v>
      </c>
      <c r="I5444" t="s">
        <v>32</v>
      </c>
      <c r="J5444" t="s">
        <v>13</v>
      </c>
      <c r="K5444" t="s">
        <v>1130</v>
      </c>
      <c r="L5444" t="s">
        <v>30</v>
      </c>
      <c r="M5444" t="s">
        <v>82</v>
      </c>
      <c r="N5444" t="str">
        <f>IF(ISBLANK(Sales[[#This Row],[return]]),"No",Sales[[#This Row],[return]])</f>
        <v>Yes</v>
      </c>
      <c r="O5444" s="2">
        <v>43445</v>
      </c>
      <c r="P5444" s="8" t="str">
        <f>TEXT(DAY(Sales[[#This Row],[OrderDate]]),"ddd")</f>
        <v>Wed</v>
      </c>
      <c r="Q5444" s="8" t="str">
        <f>TEXT(MONTH(Sales[[#This Row],[ShipDate]])*29,"mmm")</f>
        <v>Dec</v>
      </c>
      <c r="R5444">
        <v>1362</v>
      </c>
      <c r="S5444" t="s">
        <v>2187</v>
      </c>
      <c r="T5444" t="s">
        <v>28</v>
      </c>
      <c r="U5444">
        <v>92804</v>
      </c>
      <c r="V5444" s="1">
        <v>0</v>
      </c>
      <c r="W5444">
        <v>2</v>
      </c>
      <c r="X5444">
        <v>3</v>
      </c>
      <c r="Y5444">
        <v>50</v>
      </c>
      <c r="AD5444"/>
    </row>
    <row r="5445" spans="1:30" x14ac:dyDescent="0.25">
      <c r="A5445" t="s">
        <v>10</v>
      </c>
      <c r="B5445" s="2">
        <v>43445</v>
      </c>
      <c r="C5445" s="35">
        <f>YEAR(Sales[[#This Row],[ShipDate]])</f>
        <v>2018</v>
      </c>
      <c r="D5445" t="s">
        <v>607</v>
      </c>
      <c r="E5445" t="s">
        <v>18</v>
      </c>
      <c r="F5445" t="s">
        <v>50</v>
      </c>
      <c r="G5445" t="s">
        <v>25</v>
      </c>
      <c r="H5445" t="s">
        <v>861</v>
      </c>
      <c r="I5445" t="s">
        <v>32</v>
      </c>
      <c r="J5445" t="s">
        <v>13</v>
      </c>
      <c r="K5445" t="s">
        <v>1130</v>
      </c>
      <c r="L5445" t="s">
        <v>30</v>
      </c>
      <c r="M5445" t="s">
        <v>82</v>
      </c>
      <c r="N5445" t="str">
        <f>IF(ISBLANK(Sales[[#This Row],[return]]),"No",Sales[[#This Row],[return]])</f>
        <v>Yes</v>
      </c>
      <c r="O5445" s="2">
        <v>43445</v>
      </c>
      <c r="P5445" s="8" t="str">
        <f>TEXT(DAY(Sales[[#This Row],[OrderDate]]),"ddd")</f>
        <v>Wed</v>
      </c>
      <c r="Q5445" s="8" t="str">
        <f>TEXT(MONTH(Sales[[#This Row],[ShipDate]])*29,"mmm")</f>
        <v>Dec</v>
      </c>
      <c r="R5445">
        <v>336</v>
      </c>
      <c r="S5445" t="s">
        <v>3261</v>
      </c>
      <c r="T5445" t="s">
        <v>28</v>
      </c>
      <c r="U5445">
        <v>92804</v>
      </c>
      <c r="V5445" s="1">
        <v>0.2</v>
      </c>
      <c r="W5445">
        <v>2</v>
      </c>
      <c r="X5445">
        <v>2</v>
      </c>
      <c r="Y5445">
        <v>6</v>
      </c>
      <c r="AD5445"/>
    </row>
    <row r="5446" spans="1:30" x14ac:dyDescent="0.25">
      <c r="A5446" t="s">
        <v>10</v>
      </c>
      <c r="B5446" s="2">
        <v>43445</v>
      </c>
      <c r="C5446" s="35">
        <f>YEAR(Sales[[#This Row],[ShipDate]])</f>
        <v>2018</v>
      </c>
      <c r="D5446" t="s">
        <v>607</v>
      </c>
      <c r="E5446" t="s">
        <v>18</v>
      </c>
      <c r="F5446" t="s">
        <v>50</v>
      </c>
      <c r="G5446" t="s">
        <v>25</v>
      </c>
      <c r="H5446" t="s">
        <v>861</v>
      </c>
      <c r="I5446" t="s">
        <v>32</v>
      </c>
      <c r="J5446" t="s">
        <v>13</v>
      </c>
      <c r="K5446" t="s">
        <v>1130</v>
      </c>
      <c r="L5446" t="s">
        <v>30</v>
      </c>
      <c r="M5446" t="s">
        <v>82</v>
      </c>
      <c r="N5446" t="str">
        <f>IF(ISBLANK(Sales[[#This Row],[return]]),"No",Sales[[#This Row],[return]])</f>
        <v>Yes</v>
      </c>
      <c r="O5446" s="2">
        <v>43445</v>
      </c>
      <c r="P5446" s="8" t="str">
        <f>TEXT(DAY(Sales[[#This Row],[OrderDate]]),"ddd")</f>
        <v>Wed</v>
      </c>
      <c r="Q5446" s="8" t="str">
        <f>TEXT(MONTH(Sales[[#This Row],[ShipDate]])*29,"mmm")</f>
        <v>Dec</v>
      </c>
      <c r="R5446">
        <v>1338</v>
      </c>
      <c r="S5446" t="s">
        <v>932</v>
      </c>
      <c r="T5446" t="s">
        <v>28</v>
      </c>
      <c r="U5446">
        <v>92804</v>
      </c>
      <c r="V5446" s="1">
        <v>0.2</v>
      </c>
      <c r="W5446">
        <v>11</v>
      </c>
      <c r="X5446">
        <v>3</v>
      </c>
      <c r="Y5446">
        <v>36</v>
      </c>
      <c r="AD5446"/>
    </row>
    <row r="5447" spans="1:30" x14ac:dyDescent="0.25">
      <c r="A5447" t="s">
        <v>10</v>
      </c>
      <c r="B5447" s="2">
        <v>43445</v>
      </c>
      <c r="C5447" s="35">
        <f>YEAR(Sales[[#This Row],[ShipDate]])</f>
        <v>2018</v>
      </c>
      <c r="D5447" t="s">
        <v>607</v>
      </c>
      <c r="E5447" t="s">
        <v>18</v>
      </c>
      <c r="F5447" t="s">
        <v>50</v>
      </c>
      <c r="G5447" t="s">
        <v>25</v>
      </c>
      <c r="H5447" t="s">
        <v>861</v>
      </c>
      <c r="I5447" t="s">
        <v>32</v>
      </c>
      <c r="J5447" t="s">
        <v>13</v>
      </c>
      <c r="K5447" t="s">
        <v>1130</v>
      </c>
      <c r="L5447" t="s">
        <v>30</v>
      </c>
      <c r="M5447" t="s">
        <v>82</v>
      </c>
      <c r="N5447" t="str">
        <f>IF(ISBLANK(Sales[[#This Row],[return]]),"No",Sales[[#This Row],[return]])</f>
        <v>Yes</v>
      </c>
      <c r="O5447" s="2">
        <v>43445</v>
      </c>
      <c r="P5447" s="8" t="str">
        <f>TEXT(DAY(Sales[[#This Row],[OrderDate]]),"ddd")</f>
        <v>Wed</v>
      </c>
      <c r="Q5447" s="8" t="str">
        <f>TEXT(MONTH(Sales[[#This Row],[ShipDate]])*29,"mmm")</f>
        <v>Dec</v>
      </c>
      <c r="R5447">
        <v>899</v>
      </c>
      <c r="S5447" t="s">
        <v>515</v>
      </c>
      <c r="T5447" t="s">
        <v>28</v>
      </c>
      <c r="U5447">
        <v>92804</v>
      </c>
      <c r="V5447" s="1">
        <v>0.2</v>
      </c>
      <c r="W5447">
        <v>68</v>
      </c>
      <c r="X5447">
        <v>5</v>
      </c>
      <c r="Y5447">
        <v>210</v>
      </c>
      <c r="AD5447"/>
    </row>
    <row r="5448" spans="1:30" x14ac:dyDescent="0.25">
      <c r="A5448" t="s">
        <v>10</v>
      </c>
      <c r="B5448" s="2">
        <v>43445</v>
      </c>
      <c r="C5448" s="35">
        <f>YEAR(Sales[[#This Row],[ShipDate]])</f>
        <v>2018</v>
      </c>
      <c r="D5448" t="s">
        <v>607</v>
      </c>
      <c r="E5448" t="s">
        <v>18</v>
      </c>
      <c r="F5448" t="s">
        <v>50</v>
      </c>
      <c r="G5448" t="s">
        <v>25</v>
      </c>
      <c r="H5448" t="s">
        <v>861</v>
      </c>
      <c r="I5448" t="s">
        <v>32</v>
      </c>
      <c r="J5448" t="s">
        <v>13</v>
      </c>
      <c r="K5448" t="s">
        <v>1130</v>
      </c>
      <c r="L5448" t="s">
        <v>30</v>
      </c>
      <c r="M5448" t="s">
        <v>82</v>
      </c>
      <c r="N5448" t="str">
        <f>IF(ISBLANK(Sales[[#This Row],[return]]),"No",Sales[[#This Row],[return]])</f>
        <v>Yes</v>
      </c>
      <c r="O5448" s="2">
        <v>43445</v>
      </c>
      <c r="P5448" s="8" t="str">
        <f>TEXT(DAY(Sales[[#This Row],[OrderDate]]),"ddd")</f>
        <v>Wed</v>
      </c>
      <c r="Q5448" s="8" t="str">
        <f>TEXT(MONTH(Sales[[#This Row],[ShipDate]])*29,"mmm")</f>
        <v>Dec</v>
      </c>
      <c r="R5448">
        <v>708</v>
      </c>
      <c r="S5448" t="s">
        <v>1970</v>
      </c>
      <c r="T5448" t="s">
        <v>28</v>
      </c>
      <c r="U5448">
        <v>92804</v>
      </c>
      <c r="V5448" s="1">
        <v>0.2</v>
      </c>
      <c r="W5448">
        <v>40</v>
      </c>
      <c r="X5448">
        <v>9</v>
      </c>
      <c r="Y5448">
        <v>123</v>
      </c>
      <c r="AD5448"/>
    </row>
    <row r="5449" spans="1:30" x14ac:dyDescent="0.25">
      <c r="A5449" t="s">
        <v>10</v>
      </c>
      <c r="B5449" s="2">
        <v>43445</v>
      </c>
      <c r="C5449" s="35">
        <f>YEAR(Sales[[#This Row],[ShipDate]])</f>
        <v>2018</v>
      </c>
      <c r="D5449" t="s">
        <v>607</v>
      </c>
      <c r="E5449" t="s">
        <v>18</v>
      </c>
      <c r="F5449" t="s">
        <v>99</v>
      </c>
      <c r="G5449" t="s">
        <v>46</v>
      </c>
      <c r="H5449" t="s">
        <v>861</v>
      </c>
      <c r="I5449" t="s">
        <v>32</v>
      </c>
      <c r="J5449" t="s">
        <v>13</v>
      </c>
      <c r="K5449" t="s">
        <v>1130</v>
      </c>
      <c r="L5449" t="s">
        <v>30</v>
      </c>
      <c r="M5449" t="s">
        <v>82</v>
      </c>
      <c r="N5449" t="str">
        <f>IF(ISBLANK(Sales[[#This Row],[return]]),"No",Sales[[#This Row],[return]])</f>
        <v>Yes</v>
      </c>
      <c r="O5449" s="2">
        <v>43445</v>
      </c>
      <c r="P5449" s="8" t="str">
        <f>TEXT(DAY(Sales[[#This Row],[OrderDate]]),"ddd")</f>
        <v>Wed</v>
      </c>
      <c r="Q5449" s="8" t="str">
        <f>TEXT(MONTH(Sales[[#This Row],[ShipDate]])*29,"mmm")</f>
        <v>Dec</v>
      </c>
      <c r="R5449">
        <v>1094</v>
      </c>
      <c r="S5449" t="s">
        <v>2442</v>
      </c>
      <c r="T5449" t="s">
        <v>28</v>
      </c>
      <c r="U5449">
        <v>92804</v>
      </c>
      <c r="V5449" s="1">
        <v>0</v>
      </c>
      <c r="W5449">
        <v>25</v>
      </c>
      <c r="X5449">
        <v>4</v>
      </c>
      <c r="Y5449">
        <v>120</v>
      </c>
      <c r="AD5449"/>
    </row>
    <row r="5450" spans="1:30" x14ac:dyDescent="0.25">
      <c r="A5450" t="s">
        <v>40</v>
      </c>
      <c r="B5450" s="2">
        <v>43434</v>
      </c>
      <c r="C5450" s="35">
        <f>YEAR(Sales[[#This Row],[ShipDate]])</f>
        <v>2018</v>
      </c>
      <c r="D5450" t="s">
        <v>36</v>
      </c>
      <c r="E5450" t="s">
        <v>69</v>
      </c>
      <c r="F5450" t="s">
        <v>59</v>
      </c>
      <c r="G5450" t="s">
        <v>25</v>
      </c>
      <c r="H5450" t="s">
        <v>706</v>
      </c>
      <c r="I5450" t="s">
        <v>37</v>
      </c>
      <c r="J5450" t="s">
        <v>13</v>
      </c>
      <c r="K5450" t="s">
        <v>2994</v>
      </c>
      <c r="L5450" t="s">
        <v>17</v>
      </c>
      <c r="N5450" t="str">
        <f>IF(ISBLANK(Sales[[#This Row],[return]]),"No",Sales[[#This Row],[return]])</f>
        <v>No</v>
      </c>
      <c r="O5450" s="2">
        <v>43429</v>
      </c>
      <c r="P5450" s="8" t="str">
        <f>TEXT(DAY(Sales[[#This Row],[OrderDate]]),"ddd")</f>
        <v>Wed</v>
      </c>
      <c r="Q5450" s="8" t="str">
        <f>TEXT(MONTH(Sales[[#This Row],[ShipDate]])*29,"mmm")</f>
        <v>Nov</v>
      </c>
      <c r="R5450">
        <v>1531</v>
      </c>
      <c r="S5450" t="s">
        <v>3136</v>
      </c>
      <c r="T5450" t="s">
        <v>15</v>
      </c>
      <c r="U5450">
        <v>32216</v>
      </c>
      <c r="V5450" s="1">
        <v>0.2</v>
      </c>
      <c r="W5450">
        <v>2</v>
      </c>
      <c r="X5450">
        <v>1</v>
      </c>
      <c r="Y5450">
        <v>5</v>
      </c>
      <c r="AD5450"/>
    </row>
    <row r="5451" spans="1:30" x14ac:dyDescent="0.25">
      <c r="A5451" t="s">
        <v>10</v>
      </c>
      <c r="B5451" s="2">
        <v>43402</v>
      </c>
      <c r="C5451" s="35">
        <f>YEAR(Sales[[#This Row],[ShipDate]])</f>
        <v>2018</v>
      </c>
      <c r="D5451" t="s">
        <v>36</v>
      </c>
      <c r="E5451" t="s">
        <v>31</v>
      </c>
      <c r="F5451" t="s">
        <v>43</v>
      </c>
      <c r="G5451" t="s">
        <v>11</v>
      </c>
      <c r="H5451" t="s">
        <v>164</v>
      </c>
      <c r="I5451" t="s">
        <v>120</v>
      </c>
      <c r="J5451" t="s">
        <v>13</v>
      </c>
      <c r="K5451" t="s">
        <v>402</v>
      </c>
      <c r="L5451" t="s">
        <v>68</v>
      </c>
      <c r="N5451" t="str">
        <f>IF(ISBLANK(Sales[[#This Row],[return]]),"No",Sales[[#This Row],[return]])</f>
        <v>No</v>
      </c>
      <c r="O5451" s="2">
        <v>43396</v>
      </c>
      <c r="P5451" s="8" t="str">
        <f>TEXT(DAY(Sales[[#This Row],[OrderDate]]),"ddd")</f>
        <v>Mon</v>
      </c>
      <c r="Q5451" s="8" t="str">
        <f>TEXT(MONTH(Sales[[#This Row],[ShipDate]])*29,"mmm")</f>
        <v>Oct</v>
      </c>
      <c r="R5451">
        <v>490</v>
      </c>
      <c r="S5451" t="s">
        <v>1439</v>
      </c>
      <c r="T5451" t="s">
        <v>66</v>
      </c>
      <c r="U5451">
        <v>60610</v>
      </c>
      <c r="V5451" s="1">
        <v>0.6</v>
      </c>
      <c r="W5451">
        <v>-12</v>
      </c>
      <c r="X5451">
        <v>7</v>
      </c>
      <c r="Y5451">
        <v>16</v>
      </c>
      <c r="AD5451"/>
    </row>
    <row r="5452" spans="1:30" x14ac:dyDescent="0.25">
      <c r="A5452" t="s">
        <v>10</v>
      </c>
      <c r="B5452" s="2">
        <v>43402</v>
      </c>
      <c r="C5452" s="35">
        <f>YEAR(Sales[[#This Row],[ShipDate]])</f>
        <v>2018</v>
      </c>
      <c r="D5452" t="s">
        <v>36</v>
      </c>
      <c r="E5452" t="s">
        <v>31</v>
      </c>
      <c r="F5452" t="s">
        <v>59</v>
      </c>
      <c r="G5452" t="s">
        <v>25</v>
      </c>
      <c r="H5452" t="s">
        <v>164</v>
      </c>
      <c r="I5452" t="s">
        <v>120</v>
      </c>
      <c r="J5452" t="s">
        <v>13</v>
      </c>
      <c r="K5452" t="s">
        <v>402</v>
      </c>
      <c r="L5452" t="s">
        <v>68</v>
      </c>
      <c r="N5452" t="str">
        <f>IF(ISBLANK(Sales[[#This Row],[return]]),"No",Sales[[#This Row],[return]])</f>
        <v>No</v>
      </c>
      <c r="O5452" s="2">
        <v>43396</v>
      </c>
      <c r="P5452" s="8" t="str">
        <f>TEXT(DAY(Sales[[#This Row],[OrderDate]]),"ddd")</f>
        <v>Mon</v>
      </c>
      <c r="Q5452" s="8" t="str">
        <f>TEXT(MONTH(Sales[[#This Row],[ShipDate]])*29,"mmm")</f>
        <v>Oct</v>
      </c>
      <c r="R5452">
        <v>1723</v>
      </c>
      <c r="S5452" t="s">
        <v>2820</v>
      </c>
      <c r="T5452" t="s">
        <v>66</v>
      </c>
      <c r="U5452">
        <v>60610</v>
      </c>
      <c r="V5452" s="1">
        <v>0.2</v>
      </c>
      <c r="W5452">
        <v>18</v>
      </c>
      <c r="X5452">
        <v>3</v>
      </c>
      <c r="Y5452">
        <v>55</v>
      </c>
      <c r="AD5452"/>
    </row>
    <row r="5453" spans="1:30" x14ac:dyDescent="0.25">
      <c r="A5453" t="s">
        <v>40</v>
      </c>
      <c r="B5453" s="2">
        <v>43432</v>
      </c>
      <c r="C5453" s="35">
        <f>YEAR(Sales[[#This Row],[ShipDate]])</f>
        <v>2018</v>
      </c>
      <c r="D5453" t="s">
        <v>36</v>
      </c>
      <c r="E5453" t="s">
        <v>69</v>
      </c>
      <c r="F5453" t="s">
        <v>290</v>
      </c>
      <c r="G5453" t="s">
        <v>25</v>
      </c>
      <c r="H5453" t="s">
        <v>1580</v>
      </c>
      <c r="I5453" t="s">
        <v>63</v>
      </c>
      <c r="J5453" t="s">
        <v>13</v>
      </c>
      <c r="K5453" t="s">
        <v>2924</v>
      </c>
      <c r="L5453" t="s">
        <v>30</v>
      </c>
      <c r="N5453" t="str">
        <f>IF(ISBLANK(Sales[[#This Row],[return]]),"No",Sales[[#This Row],[return]])</f>
        <v>No</v>
      </c>
      <c r="O5453" s="2">
        <v>43428</v>
      </c>
      <c r="P5453" s="8" t="str">
        <f>TEXT(DAY(Sales[[#This Row],[OrderDate]]),"ddd")</f>
        <v>Tue</v>
      </c>
      <c r="Q5453" s="8" t="str">
        <f>TEXT(MONTH(Sales[[#This Row],[ShipDate]])*29,"mmm")</f>
        <v>Nov</v>
      </c>
      <c r="R5453">
        <v>597</v>
      </c>
      <c r="S5453" t="s">
        <v>3251</v>
      </c>
      <c r="T5453" t="s">
        <v>28</v>
      </c>
      <c r="U5453">
        <v>98006</v>
      </c>
      <c r="V5453" s="1">
        <v>0</v>
      </c>
      <c r="W5453">
        <v>8</v>
      </c>
      <c r="X5453">
        <v>3</v>
      </c>
      <c r="Y5453">
        <v>25</v>
      </c>
      <c r="AD5453"/>
    </row>
    <row r="5454" spans="1:30" x14ac:dyDescent="0.25">
      <c r="A5454" t="s">
        <v>24</v>
      </c>
      <c r="B5454" s="2">
        <v>43239</v>
      </c>
      <c r="C5454" s="35">
        <f>YEAR(Sales[[#This Row],[ShipDate]])</f>
        <v>2018</v>
      </c>
      <c r="D5454" t="s">
        <v>19</v>
      </c>
      <c r="E5454" t="s">
        <v>18</v>
      </c>
      <c r="F5454" t="s">
        <v>59</v>
      </c>
      <c r="G5454" t="s">
        <v>25</v>
      </c>
      <c r="H5454" t="s">
        <v>171</v>
      </c>
      <c r="I5454" t="s">
        <v>252</v>
      </c>
      <c r="J5454" t="s">
        <v>13</v>
      </c>
      <c r="K5454" t="s">
        <v>1352</v>
      </c>
      <c r="L5454" t="s">
        <v>92</v>
      </c>
      <c r="N5454" t="str">
        <f>IF(ISBLANK(Sales[[#This Row],[return]]),"No",Sales[[#This Row],[return]])</f>
        <v>No</v>
      </c>
      <c r="O5454" s="2">
        <v>43235</v>
      </c>
      <c r="P5454" s="8" t="str">
        <f>TEXT(DAY(Sales[[#This Row],[OrderDate]]),"ddd")</f>
        <v>Sun</v>
      </c>
      <c r="Q5454" s="8" t="str">
        <f>TEXT(MONTH(Sales[[#This Row],[ShipDate]])*29,"mmm")</f>
        <v>May</v>
      </c>
      <c r="R5454">
        <v>1574</v>
      </c>
      <c r="S5454" t="s">
        <v>1654</v>
      </c>
      <c r="T5454" t="s">
        <v>90</v>
      </c>
      <c r="U5454">
        <v>45503</v>
      </c>
      <c r="V5454" s="1">
        <v>0.2</v>
      </c>
      <c r="W5454">
        <v>6</v>
      </c>
      <c r="X5454">
        <v>4</v>
      </c>
      <c r="Y5454">
        <v>15</v>
      </c>
      <c r="AD5454"/>
    </row>
    <row r="5455" spans="1:30" x14ac:dyDescent="0.25">
      <c r="A5455" t="s">
        <v>40</v>
      </c>
      <c r="B5455" s="2">
        <v>43373</v>
      </c>
      <c r="C5455" s="35">
        <f>YEAR(Sales[[#This Row],[ShipDate]])</f>
        <v>2018</v>
      </c>
      <c r="D5455" t="s">
        <v>36</v>
      </c>
      <c r="E5455" t="s">
        <v>31</v>
      </c>
      <c r="F5455" t="s">
        <v>59</v>
      </c>
      <c r="G5455" t="s">
        <v>25</v>
      </c>
      <c r="H5455" t="s">
        <v>79</v>
      </c>
      <c r="I5455" t="s">
        <v>32</v>
      </c>
      <c r="J5455" t="s">
        <v>13</v>
      </c>
      <c r="K5455" t="s">
        <v>278</v>
      </c>
      <c r="L5455" t="s">
        <v>30</v>
      </c>
      <c r="N5455" t="str">
        <f>IF(ISBLANK(Sales[[#This Row],[return]]),"No",Sales[[#This Row],[return]])</f>
        <v>No</v>
      </c>
      <c r="O5455" s="2">
        <v>43369</v>
      </c>
      <c r="P5455" s="8" t="str">
        <f>TEXT(DAY(Sales[[#This Row],[OrderDate]]),"ddd")</f>
        <v>Thu</v>
      </c>
      <c r="Q5455" s="8" t="str">
        <f>TEXT(MONTH(Sales[[#This Row],[ShipDate]])*29,"mmm")</f>
        <v>Sep</v>
      </c>
      <c r="R5455">
        <v>1697</v>
      </c>
      <c r="S5455" t="s">
        <v>2125</v>
      </c>
      <c r="T5455" t="s">
        <v>28</v>
      </c>
      <c r="U5455">
        <v>94109</v>
      </c>
      <c r="V5455" s="1">
        <v>0</v>
      </c>
      <c r="W5455">
        <v>6</v>
      </c>
      <c r="X5455">
        <v>2</v>
      </c>
      <c r="Y5455">
        <v>13</v>
      </c>
      <c r="AD5455"/>
    </row>
    <row r="5456" spans="1:30" x14ac:dyDescent="0.25">
      <c r="A5456" t="s">
        <v>40</v>
      </c>
      <c r="B5456" s="2">
        <v>43413</v>
      </c>
      <c r="C5456" s="35">
        <f>YEAR(Sales[[#This Row],[ShipDate]])</f>
        <v>2018</v>
      </c>
      <c r="D5456" t="s">
        <v>36</v>
      </c>
      <c r="E5456" t="s">
        <v>31</v>
      </c>
      <c r="F5456" t="s">
        <v>43</v>
      </c>
      <c r="G5456" t="s">
        <v>11</v>
      </c>
      <c r="H5456" t="s">
        <v>660</v>
      </c>
      <c r="I5456" t="s">
        <v>37</v>
      </c>
      <c r="J5456" t="s">
        <v>13</v>
      </c>
      <c r="K5456" t="s">
        <v>2654</v>
      </c>
      <c r="L5456" t="s">
        <v>17</v>
      </c>
      <c r="N5456" t="str">
        <f>IF(ISBLANK(Sales[[#This Row],[return]]),"No",Sales[[#This Row],[return]])</f>
        <v>No</v>
      </c>
      <c r="O5456" s="2">
        <v>43408</v>
      </c>
      <c r="P5456" s="8" t="str">
        <f>TEXT(DAY(Sales[[#This Row],[OrderDate]]),"ddd")</f>
        <v>Wed</v>
      </c>
      <c r="Q5456" s="8" t="str">
        <f>TEXT(MONTH(Sales[[#This Row],[ShipDate]])*29,"mmm")</f>
        <v>Nov</v>
      </c>
      <c r="R5456">
        <v>1594</v>
      </c>
      <c r="S5456" t="s">
        <v>1290</v>
      </c>
      <c r="T5456" t="s">
        <v>15</v>
      </c>
      <c r="U5456">
        <v>33180</v>
      </c>
      <c r="V5456" s="1">
        <v>0.2</v>
      </c>
      <c r="W5456">
        <v>8</v>
      </c>
      <c r="X5456">
        <v>6</v>
      </c>
      <c r="Y5456">
        <v>50</v>
      </c>
      <c r="AD5456"/>
    </row>
    <row r="5457" spans="1:30" x14ac:dyDescent="0.25">
      <c r="A5457" t="s">
        <v>10</v>
      </c>
      <c r="B5457" s="2">
        <v>43255</v>
      </c>
      <c r="C5457" s="35">
        <f>YEAR(Sales[[#This Row],[ShipDate]])</f>
        <v>2018</v>
      </c>
      <c r="D5457" t="s">
        <v>607</v>
      </c>
      <c r="E5457" t="s">
        <v>18</v>
      </c>
      <c r="F5457" t="s">
        <v>43</v>
      </c>
      <c r="G5457" t="s">
        <v>11</v>
      </c>
      <c r="H5457" t="s">
        <v>146</v>
      </c>
      <c r="I5457" t="s">
        <v>149</v>
      </c>
      <c r="J5457" t="s">
        <v>13</v>
      </c>
      <c r="K5457" t="s">
        <v>1264</v>
      </c>
      <c r="L5457" t="s">
        <v>92</v>
      </c>
      <c r="N5457" t="str">
        <f>IF(ISBLANK(Sales[[#This Row],[return]]),"No",Sales[[#This Row],[return]])</f>
        <v>No</v>
      </c>
      <c r="O5457" s="2">
        <v>43255</v>
      </c>
      <c r="P5457" s="8" t="str">
        <f>TEXT(DAY(Sales[[#This Row],[OrderDate]]),"ddd")</f>
        <v>Wed</v>
      </c>
      <c r="Q5457" s="8" t="str">
        <f>TEXT(MONTH(Sales[[#This Row],[ShipDate]])*29,"mmm")</f>
        <v>Jun</v>
      </c>
      <c r="R5457">
        <v>996</v>
      </c>
      <c r="S5457" t="s">
        <v>3178</v>
      </c>
      <c r="T5457" t="s">
        <v>90</v>
      </c>
      <c r="U5457">
        <v>10035</v>
      </c>
      <c r="V5457" s="1">
        <v>0</v>
      </c>
      <c r="W5457">
        <v>21</v>
      </c>
      <c r="X5457">
        <v>4</v>
      </c>
      <c r="Y5457">
        <v>61</v>
      </c>
      <c r="AD5457"/>
    </row>
    <row r="5458" spans="1:30" x14ac:dyDescent="0.25">
      <c r="A5458" t="s">
        <v>10</v>
      </c>
      <c r="B5458" s="2">
        <v>43255</v>
      </c>
      <c r="C5458" s="35">
        <f>YEAR(Sales[[#This Row],[ShipDate]])</f>
        <v>2018</v>
      </c>
      <c r="D5458" t="s">
        <v>607</v>
      </c>
      <c r="E5458" t="s">
        <v>18</v>
      </c>
      <c r="F5458" t="s">
        <v>21</v>
      </c>
      <c r="G5458" t="s">
        <v>11</v>
      </c>
      <c r="H5458" t="s">
        <v>146</v>
      </c>
      <c r="I5458" t="s">
        <v>149</v>
      </c>
      <c r="J5458" t="s">
        <v>13</v>
      </c>
      <c r="K5458" t="s">
        <v>1264</v>
      </c>
      <c r="L5458" t="s">
        <v>92</v>
      </c>
      <c r="N5458" t="str">
        <f>IF(ISBLANK(Sales[[#This Row],[return]]),"No",Sales[[#This Row],[return]])</f>
        <v>No</v>
      </c>
      <c r="O5458" s="2">
        <v>43255</v>
      </c>
      <c r="P5458" s="8" t="str">
        <f>TEXT(DAY(Sales[[#This Row],[OrderDate]]),"ddd")</f>
        <v>Wed</v>
      </c>
      <c r="Q5458" s="8" t="str">
        <f>TEXT(MONTH(Sales[[#This Row],[ShipDate]])*29,"mmm")</f>
        <v>Jun</v>
      </c>
      <c r="R5458">
        <v>1436</v>
      </c>
      <c r="S5458" t="s">
        <v>1266</v>
      </c>
      <c r="T5458" t="s">
        <v>90</v>
      </c>
      <c r="U5458">
        <v>10035</v>
      </c>
      <c r="V5458" s="1">
        <v>0.2</v>
      </c>
      <c r="W5458">
        <v>5</v>
      </c>
      <c r="X5458">
        <v>1</v>
      </c>
      <c r="Y5458">
        <v>137</v>
      </c>
      <c r="AD5458"/>
    </row>
    <row r="5459" spans="1:30" x14ac:dyDescent="0.25">
      <c r="A5459" t="s">
        <v>10</v>
      </c>
      <c r="B5459" s="2">
        <v>43255</v>
      </c>
      <c r="C5459" s="35">
        <f>YEAR(Sales[[#This Row],[ShipDate]])</f>
        <v>2018</v>
      </c>
      <c r="D5459" t="s">
        <v>607</v>
      </c>
      <c r="E5459" t="s">
        <v>18</v>
      </c>
      <c r="F5459" t="s">
        <v>59</v>
      </c>
      <c r="G5459" t="s">
        <v>25</v>
      </c>
      <c r="H5459" t="s">
        <v>146</v>
      </c>
      <c r="I5459" t="s">
        <v>149</v>
      </c>
      <c r="J5459" t="s">
        <v>13</v>
      </c>
      <c r="K5459" t="s">
        <v>1264</v>
      </c>
      <c r="L5459" t="s">
        <v>92</v>
      </c>
      <c r="N5459" t="str">
        <f>IF(ISBLANK(Sales[[#This Row],[return]]),"No",Sales[[#This Row],[return]])</f>
        <v>No</v>
      </c>
      <c r="O5459" s="2">
        <v>43255</v>
      </c>
      <c r="P5459" s="8" t="str">
        <f>TEXT(DAY(Sales[[#This Row],[OrderDate]]),"ddd")</f>
        <v>Wed</v>
      </c>
      <c r="Q5459" s="8" t="str">
        <f>TEXT(MONTH(Sales[[#This Row],[ShipDate]])*29,"mmm")</f>
        <v>Jun</v>
      </c>
      <c r="R5459">
        <v>538</v>
      </c>
      <c r="S5459" t="s">
        <v>109</v>
      </c>
      <c r="T5459" t="s">
        <v>90</v>
      </c>
      <c r="U5459">
        <v>10035</v>
      </c>
      <c r="V5459" s="1">
        <v>0</v>
      </c>
      <c r="W5459">
        <v>7</v>
      </c>
      <c r="X5459">
        <v>3</v>
      </c>
      <c r="Y5459">
        <v>15</v>
      </c>
      <c r="AD5459"/>
    </row>
    <row r="5460" spans="1:30" x14ac:dyDescent="0.25">
      <c r="A5460" t="s">
        <v>10</v>
      </c>
      <c r="B5460" s="2">
        <v>43255</v>
      </c>
      <c r="C5460" s="35">
        <f>YEAR(Sales[[#This Row],[ShipDate]])</f>
        <v>2018</v>
      </c>
      <c r="D5460" t="s">
        <v>607</v>
      </c>
      <c r="E5460" t="s">
        <v>18</v>
      </c>
      <c r="F5460" t="s">
        <v>340</v>
      </c>
      <c r="G5460" t="s">
        <v>46</v>
      </c>
      <c r="H5460" t="s">
        <v>146</v>
      </c>
      <c r="I5460" t="s">
        <v>149</v>
      </c>
      <c r="J5460" t="s">
        <v>13</v>
      </c>
      <c r="K5460" t="s">
        <v>1264</v>
      </c>
      <c r="L5460" t="s">
        <v>92</v>
      </c>
      <c r="N5460" t="str">
        <f>IF(ISBLANK(Sales[[#This Row],[return]]),"No",Sales[[#This Row],[return]])</f>
        <v>No</v>
      </c>
      <c r="O5460" s="2">
        <v>43255</v>
      </c>
      <c r="P5460" s="8" t="str">
        <f>TEXT(DAY(Sales[[#This Row],[OrderDate]]),"ddd")</f>
        <v>Wed</v>
      </c>
      <c r="Q5460" s="8" t="str">
        <f>TEXT(MONTH(Sales[[#This Row],[ShipDate]])*29,"mmm")</f>
        <v>Jun</v>
      </c>
      <c r="R5460">
        <v>1242</v>
      </c>
      <c r="S5460" t="s">
        <v>2401</v>
      </c>
      <c r="T5460" t="s">
        <v>90</v>
      </c>
      <c r="U5460">
        <v>10035</v>
      </c>
      <c r="V5460" s="1">
        <v>0</v>
      </c>
      <c r="W5460">
        <v>364</v>
      </c>
      <c r="X5460">
        <v>3</v>
      </c>
      <c r="Y5460">
        <v>1350</v>
      </c>
      <c r="AD5460"/>
    </row>
    <row r="5461" spans="1:30" x14ac:dyDescent="0.25">
      <c r="A5461" t="s">
        <v>40</v>
      </c>
      <c r="B5461" s="2">
        <v>43357</v>
      </c>
      <c r="C5461" s="35">
        <f>YEAR(Sales[[#This Row],[ShipDate]])</f>
        <v>2018</v>
      </c>
      <c r="D5461" t="s">
        <v>36</v>
      </c>
      <c r="E5461" t="s">
        <v>18</v>
      </c>
      <c r="F5461" t="s">
        <v>33</v>
      </c>
      <c r="G5461" t="s">
        <v>25</v>
      </c>
      <c r="H5461" t="s">
        <v>1223</v>
      </c>
      <c r="I5461" t="s">
        <v>63</v>
      </c>
      <c r="J5461" t="s">
        <v>13</v>
      </c>
      <c r="K5461" t="s">
        <v>1524</v>
      </c>
      <c r="L5461" t="s">
        <v>30</v>
      </c>
      <c r="N5461" t="str">
        <f>IF(ISBLANK(Sales[[#This Row],[return]]),"No",Sales[[#This Row],[return]])</f>
        <v>No</v>
      </c>
      <c r="O5461" s="2">
        <v>43353</v>
      </c>
      <c r="P5461" s="8" t="str">
        <f>TEXT(DAY(Sales[[#This Row],[OrderDate]]),"ddd")</f>
        <v>Tue</v>
      </c>
      <c r="Q5461" s="8" t="str">
        <f>TEXT(MONTH(Sales[[#This Row],[ShipDate]])*29,"mmm")</f>
        <v>Sep</v>
      </c>
      <c r="R5461">
        <v>195</v>
      </c>
      <c r="S5461" t="s">
        <v>1625</v>
      </c>
      <c r="T5461" t="s">
        <v>28</v>
      </c>
      <c r="U5461">
        <v>98026</v>
      </c>
      <c r="V5461" s="1">
        <v>0</v>
      </c>
      <c r="W5461">
        <v>3</v>
      </c>
      <c r="X5461">
        <v>2</v>
      </c>
      <c r="Y5461">
        <v>7</v>
      </c>
      <c r="AD5461"/>
    </row>
    <row r="5462" spans="1:30" x14ac:dyDescent="0.25">
      <c r="A5462" t="s">
        <v>40</v>
      </c>
      <c r="B5462" s="2">
        <v>43357</v>
      </c>
      <c r="C5462" s="35">
        <f>YEAR(Sales[[#This Row],[ShipDate]])</f>
        <v>2018</v>
      </c>
      <c r="D5462" t="s">
        <v>36</v>
      </c>
      <c r="E5462" t="s">
        <v>18</v>
      </c>
      <c r="F5462" t="s">
        <v>59</v>
      </c>
      <c r="G5462" t="s">
        <v>25</v>
      </c>
      <c r="H5462" t="s">
        <v>1223</v>
      </c>
      <c r="I5462" t="s">
        <v>63</v>
      </c>
      <c r="J5462" t="s">
        <v>13</v>
      </c>
      <c r="K5462" t="s">
        <v>1524</v>
      </c>
      <c r="L5462" t="s">
        <v>30</v>
      </c>
      <c r="N5462" t="str">
        <f>IF(ISBLANK(Sales[[#This Row],[return]]),"No",Sales[[#This Row],[return]])</f>
        <v>No</v>
      </c>
      <c r="O5462" s="2">
        <v>43353</v>
      </c>
      <c r="P5462" s="8" t="str">
        <f>TEXT(DAY(Sales[[#This Row],[OrderDate]]),"ddd")</f>
        <v>Tue</v>
      </c>
      <c r="Q5462" s="8" t="str">
        <f>TEXT(MONTH(Sales[[#This Row],[ShipDate]])*29,"mmm")</f>
        <v>Sep</v>
      </c>
      <c r="R5462">
        <v>1741</v>
      </c>
      <c r="S5462" t="s">
        <v>1713</v>
      </c>
      <c r="T5462" t="s">
        <v>28</v>
      </c>
      <c r="U5462">
        <v>98026</v>
      </c>
      <c r="V5462" s="1">
        <v>0</v>
      </c>
      <c r="W5462">
        <v>40</v>
      </c>
      <c r="X5462">
        <v>2</v>
      </c>
      <c r="Y5462">
        <v>82</v>
      </c>
      <c r="AD5462"/>
    </row>
    <row r="5463" spans="1:30" x14ac:dyDescent="0.25">
      <c r="A5463" t="s">
        <v>40</v>
      </c>
      <c r="B5463" s="2">
        <v>43357</v>
      </c>
      <c r="C5463" s="35">
        <f>YEAR(Sales[[#This Row],[ShipDate]])</f>
        <v>2018</v>
      </c>
      <c r="D5463" t="s">
        <v>36</v>
      </c>
      <c r="E5463" t="s">
        <v>18</v>
      </c>
      <c r="F5463" t="s">
        <v>50</v>
      </c>
      <c r="G5463" t="s">
        <v>25</v>
      </c>
      <c r="H5463" t="s">
        <v>1223</v>
      </c>
      <c r="I5463" t="s">
        <v>63</v>
      </c>
      <c r="J5463" t="s">
        <v>13</v>
      </c>
      <c r="K5463" t="s">
        <v>1524</v>
      </c>
      <c r="L5463" t="s">
        <v>30</v>
      </c>
      <c r="N5463" t="str">
        <f>IF(ISBLANK(Sales[[#This Row],[return]]),"No",Sales[[#This Row],[return]])</f>
        <v>No</v>
      </c>
      <c r="O5463" s="2">
        <v>43353</v>
      </c>
      <c r="P5463" s="8" t="str">
        <f>TEXT(DAY(Sales[[#This Row],[OrderDate]]),"ddd")</f>
        <v>Tue</v>
      </c>
      <c r="Q5463" s="8" t="str">
        <f>TEXT(MONTH(Sales[[#This Row],[ShipDate]])*29,"mmm")</f>
        <v>Sep</v>
      </c>
      <c r="R5463">
        <v>948</v>
      </c>
      <c r="S5463" t="s">
        <v>2233</v>
      </c>
      <c r="T5463" t="s">
        <v>28</v>
      </c>
      <c r="U5463">
        <v>98026</v>
      </c>
      <c r="V5463" s="1">
        <v>0.2</v>
      </c>
      <c r="W5463">
        <v>14</v>
      </c>
      <c r="X5463">
        <v>3</v>
      </c>
      <c r="Y5463">
        <v>40</v>
      </c>
      <c r="AD5463"/>
    </row>
    <row r="5464" spans="1:30" x14ac:dyDescent="0.25">
      <c r="A5464" t="s">
        <v>40</v>
      </c>
      <c r="B5464" s="2">
        <v>43357</v>
      </c>
      <c r="C5464" s="35">
        <f>YEAR(Sales[[#This Row],[ShipDate]])</f>
        <v>2018</v>
      </c>
      <c r="D5464" t="s">
        <v>36</v>
      </c>
      <c r="E5464" t="s">
        <v>18</v>
      </c>
      <c r="F5464" t="s">
        <v>50</v>
      </c>
      <c r="G5464" t="s">
        <v>25</v>
      </c>
      <c r="H5464" t="s">
        <v>1223</v>
      </c>
      <c r="I5464" t="s">
        <v>63</v>
      </c>
      <c r="J5464" t="s">
        <v>13</v>
      </c>
      <c r="K5464" t="s">
        <v>1524</v>
      </c>
      <c r="L5464" t="s">
        <v>30</v>
      </c>
      <c r="N5464" t="str">
        <f>IF(ISBLANK(Sales[[#This Row],[return]]),"No",Sales[[#This Row],[return]])</f>
        <v>No</v>
      </c>
      <c r="O5464" s="2">
        <v>43353</v>
      </c>
      <c r="P5464" s="8" t="str">
        <f>TEXT(DAY(Sales[[#This Row],[OrderDate]]),"ddd")</f>
        <v>Tue</v>
      </c>
      <c r="Q5464" s="8" t="str">
        <f>TEXT(MONTH(Sales[[#This Row],[ShipDate]])*29,"mmm")</f>
        <v>Sep</v>
      </c>
      <c r="R5464">
        <v>1519</v>
      </c>
      <c r="S5464" t="s">
        <v>572</v>
      </c>
      <c r="T5464" t="s">
        <v>28</v>
      </c>
      <c r="U5464">
        <v>98026</v>
      </c>
      <c r="V5464" s="1">
        <v>0.2</v>
      </c>
      <c r="W5464">
        <v>4</v>
      </c>
      <c r="X5464">
        <v>3</v>
      </c>
      <c r="Y5464">
        <v>14</v>
      </c>
      <c r="AD5464"/>
    </row>
    <row r="5465" spans="1:30" x14ac:dyDescent="0.25">
      <c r="A5465" t="s">
        <v>24</v>
      </c>
      <c r="B5465" s="2">
        <v>43349</v>
      </c>
      <c r="C5465" s="35">
        <f>YEAR(Sales[[#This Row],[ShipDate]])</f>
        <v>2018</v>
      </c>
      <c r="D5465" t="s">
        <v>36</v>
      </c>
      <c r="E5465" t="s">
        <v>18</v>
      </c>
      <c r="F5465" t="s">
        <v>43</v>
      </c>
      <c r="G5465" t="s">
        <v>11</v>
      </c>
      <c r="H5465" t="s">
        <v>26</v>
      </c>
      <c r="I5465" t="s">
        <v>32</v>
      </c>
      <c r="J5465" t="s">
        <v>13</v>
      </c>
      <c r="K5465" t="s">
        <v>1169</v>
      </c>
      <c r="L5465" t="s">
        <v>30</v>
      </c>
      <c r="N5465" t="str">
        <f>IF(ISBLANK(Sales[[#This Row],[return]]),"No",Sales[[#This Row],[return]])</f>
        <v>No</v>
      </c>
      <c r="O5465" s="2">
        <v>43342</v>
      </c>
      <c r="P5465" s="8" t="str">
        <f>TEXT(DAY(Sales[[#This Row],[OrderDate]]),"ddd")</f>
        <v>Mon</v>
      </c>
      <c r="Q5465" s="8" t="str">
        <f>TEXT(MONTH(Sales[[#This Row],[ShipDate]])*29,"mmm")</f>
        <v>Sep</v>
      </c>
      <c r="R5465">
        <v>615</v>
      </c>
      <c r="S5465" t="s">
        <v>3200</v>
      </c>
      <c r="T5465" t="s">
        <v>28</v>
      </c>
      <c r="U5465">
        <v>90008</v>
      </c>
      <c r="V5465" s="1">
        <v>0</v>
      </c>
      <c r="W5465">
        <v>16</v>
      </c>
      <c r="X5465">
        <v>4</v>
      </c>
      <c r="Y5465">
        <v>47</v>
      </c>
      <c r="AD5465"/>
    </row>
    <row r="5466" spans="1:30" x14ac:dyDescent="0.25">
      <c r="A5466" t="s">
        <v>24</v>
      </c>
      <c r="B5466" s="2">
        <v>43349</v>
      </c>
      <c r="C5466" s="35">
        <f>YEAR(Sales[[#This Row],[ShipDate]])</f>
        <v>2018</v>
      </c>
      <c r="D5466" t="s">
        <v>36</v>
      </c>
      <c r="E5466" t="s">
        <v>18</v>
      </c>
      <c r="F5466" t="s">
        <v>48</v>
      </c>
      <c r="G5466" t="s">
        <v>46</v>
      </c>
      <c r="H5466" t="s">
        <v>26</v>
      </c>
      <c r="I5466" t="s">
        <v>32</v>
      </c>
      <c r="J5466" t="s">
        <v>13</v>
      </c>
      <c r="K5466" t="s">
        <v>1169</v>
      </c>
      <c r="L5466" t="s">
        <v>30</v>
      </c>
      <c r="N5466" t="str">
        <f>IF(ISBLANK(Sales[[#This Row],[return]]),"No",Sales[[#This Row],[return]])</f>
        <v>No</v>
      </c>
      <c r="O5466" s="2">
        <v>43342</v>
      </c>
      <c r="P5466" s="8" t="str">
        <f>TEXT(DAY(Sales[[#This Row],[OrderDate]]),"ddd")</f>
        <v>Mon</v>
      </c>
      <c r="Q5466" s="8" t="str">
        <f>TEXT(MONTH(Sales[[#This Row],[ShipDate]])*29,"mmm")</f>
        <v>Sep</v>
      </c>
      <c r="R5466">
        <v>1247</v>
      </c>
      <c r="S5466" t="s">
        <v>2361</v>
      </c>
      <c r="T5466" t="s">
        <v>28</v>
      </c>
      <c r="U5466">
        <v>90008</v>
      </c>
      <c r="V5466" s="1">
        <v>0.2</v>
      </c>
      <c r="W5466">
        <v>42</v>
      </c>
      <c r="X5466">
        <v>5</v>
      </c>
      <c r="Y5466">
        <v>340</v>
      </c>
      <c r="AD5466"/>
    </row>
    <row r="5467" spans="1:30" x14ac:dyDescent="0.25">
      <c r="A5467" t="s">
        <v>24</v>
      </c>
      <c r="B5467" s="2">
        <v>43332</v>
      </c>
      <c r="C5467" s="35">
        <f>YEAR(Sales[[#This Row],[ShipDate]])</f>
        <v>2018</v>
      </c>
      <c r="D5467" t="s">
        <v>19</v>
      </c>
      <c r="E5467" t="s">
        <v>31</v>
      </c>
      <c r="F5467" t="s">
        <v>33</v>
      </c>
      <c r="G5467" t="s">
        <v>25</v>
      </c>
      <c r="H5467" t="s">
        <v>1211</v>
      </c>
      <c r="I5467" t="s">
        <v>32</v>
      </c>
      <c r="J5467" t="s">
        <v>13</v>
      </c>
      <c r="K5467" t="s">
        <v>2776</v>
      </c>
      <c r="L5467" t="s">
        <v>30</v>
      </c>
      <c r="N5467" t="str">
        <f>IF(ISBLANK(Sales[[#This Row],[return]]),"No",Sales[[#This Row],[return]])</f>
        <v>No</v>
      </c>
      <c r="O5467" s="2">
        <v>43327</v>
      </c>
      <c r="P5467" s="8" t="str">
        <f>TEXT(DAY(Sales[[#This Row],[OrderDate]]),"ddd")</f>
        <v>Sun</v>
      </c>
      <c r="Q5467" s="8" t="str">
        <f>TEXT(MONTH(Sales[[#This Row],[ShipDate]])*29,"mmm")</f>
        <v>Aug</v>
      </c>
      <c r="R5467">
        <v>196</v>
      </c>
      <c r="S5467" t="s">
        <v>2211</v>
      </c>
      <c r="T5467" t="s">
        <v>28</v>
      </c>
      <c r="U5467">
        <v>94601</v>
      </c>
      <c r="V5467" s="1">
        <v>0</v>
      </c>
      <c r="W5467">
        <v>2</v>
      </c>
      <c r="X5467">
        <v>1</v>
      </c>
      <c r="Y5467">
        <v>3</v>
      </c>
      <c r="AD5467"/>
    </row>
    <row r="5468" spans="1:30" x14ac:dyDescent="0.25">
      <c r="A5468" t="s">
        <v>24</v>
      </c>
      <c r="B5468" s="2">
        <v>43332</v>
      </c>
      <c r="C5468" s="35">
        <f>YEAR(Sales[[#This Row],[ShipDate]])</f>
        <v>2018</v>
      </c>
      <c r="D5468" t="s">
        <v>19</v>
      </c>
      <c r="E5468" t="s">
        <v>31</v>
      </c>
      <c r="F5468" t="s">
        <v>48</v>
      </c>
      <c r="G5468" t="s">
        <v>46</v>
      </c>
      <c r="H5468" t="s">
        <v>1211</v>
      </c>
      <c r="I5468" t="s">
        <v>32</v>
      </c>
      <c r="J5468" t="s">
        <v>13</v>
      </c>
      <c r="K5468" t="s">
        <v>2776</v>
      </c>
      <c r="L5468" t="s">
        <v>30</v>
      </c>
      <c r="N5468" t="str">
        <f>IF(ISBLANK(Sales[[#This Row],[return]]),"No",Sales[[#This Row],[return]])</f>
        <v>No</v>
      </c>
      <c r="O5468" s="2">
        <v>43327</v>
      </c>
      <c r="P5468" s="8" t="str">
        <f>TEXT(DAY(Sales[[#This Row],[OrderDate]]),"ddd")</f>
        <v>Sun</v>
      </c>
      <c r="Q5468" s="8" t="str">
        <f>TEXT(MONTH(Sales[[#This Row],[ShipDate]])*29,"mmm")</f>
        <v>Aug</v>
      </c>
      <c r="R5468">
        <v>1172</v>
      </c>
      <c r="S5468" t="s">
        <v>366</v>
      </c>
      <c r="T5468" t="s">
        <v>28</v>
      </c>
      <c r="U5468">
        <v>94601</v>
      </c>
      <c r="V5468" s="1">
        <v>0.2</v>
      </c>
      <c r="W5468">
        <v>7</v>
      </c>
      <c r="X5468">
        <v>3</v>
      </c>
      <c r="Y5468">
        <v>72</v>
      </c>
      <c r="AD5468"/>
    </row>
    <row r="5469" spans="1:30" x14ac:dyDescent="0.25">
      <c r="A5469" t="s">
        <v>40</v>
      </c>
      <c r="B5469" s="2">
        <v>43426</v>
      </c>
      <c r="C5469" s="35">
        <f>YEAR(Sales[[#This Row],[ShipDate]])</f>
        <v>2018</v>
      </c>
      <c r="D5469" t="s">
        <v>36</v>
      </c>
      <c r="E5469" t="s">
        <v>69</v>
      </c>
      <c r="F5469" t="s">
        <v>52</v>
      </c>
      <c r="G5469" t="s">
        <v>25</v>
      </c>
      <c r="H5469" t="s">
        <v>26</v>
      </c>
      <c r="I5469" t="s">
        <v>32</v>
      </c>
      <c r="J5469" t="s">
        <v>13</v>
      </c>
      <c r="K5469" t="s">
        <v>2950</v>
      </c>
      <c r="L5469" t="s">
        <v>30</v>
      </c>
      <c r="N5469" t="str">
        <f>IF(ISBLANK(Sales[[#This Row],[return]]),"No",Sales[[#This Row],[return]])</f>
        <v>No</v>
      </c>
      <c r="O5469" s="2">
        <v>43422</v>
      </c>
      <c r="P5469" s="8" t="str">
        <f>TEXT(DAY(Sales[[#This Row],[OrderDate]]),"ddd")</f>
        <v>Wed</v>
      </c>
      <c r="Q5469" s="8" t="str">
        <f>TEXT(MONTH(Sales[[#This Row],[ShipDate]])*29,"mmm")</f>
        <v>Nov</v>
      </c>
      <c r="R5469">
        <v>641</v>
      </c>
      <c r="S5469" t="s">
        <v>2165</v>
      </c>
      <c r="T5469" t="s">
        <v>28</v>
      </c>
      <c r="U5469">
        <v>90008</v>
      </c>
      <c r="V5469" s="1">
        <v>0</v>
      </c>
      <c r="W5469">
        <v>18</v>
      </c>
      <c r="X5469">
        <v>1</v>
      </c>
      <c r="Y5469">
        <v>68</v>
      </c>
      <c r="AD5469"/>
    </row>
    <row r="5470" spans="1:30" x14ac:dyDescent="0.25">
      <c r="A5470" t="s">
        <v>40</v>
      </c>
      <c r="B5470" s="2">
        <v>43426</v>
      </c>
      <c r="C5470" s="35">
        <f>YEAR(Sales[[#This Row],[ShipDate]])</f>
        <v>2018</v>
      </c>
      <c r="D5470" t="s">
        <v>36</v>
      </c>
      <c r="E5470" t="s">
        <v>69</v>
      </c>
      <c r="F5470" t="s">
        <v>48</v>
      </c>
      <c r="G5470" t="s">
        <v>46</v>
      </c>
      <c r="H5470" t="s">
        <v>26</v>
      </c>
      <c r="I5470" t="s">
        <v>32</v>
      </c>
      <c r="J5470" t="s">
        <v>13</v>
      </c>
      <c r="K5470" t="s">
        <v>2950</v>
      </c>
      <c r="L5470" t="s">
        <v>30</v>
      </c>
      <c r="N5470" t="str">
        <f>IF(ISBLANK(Sales[[#This Row],[return]]),"No",Sales[[#This Row],[return]])</f>
        <v>No</v>
      </c>
      <c r="O5470" s="2">
        <v>43422</v>
      </c>
      <c r="P5470" s="8" t="str">
        <f>TEXT(DAY(Sales[[#This Row],[OrderDate]]),"ddd")</f>
        <v>Wed</v>
      </c>
      <c r="Q5470" s="8" t="str">
        <f>TEXT(MONTH(Sales[[#This Row],[ShipDate]])*29,"mmm")</f>
        <v>Nov</v>
      </c>
      <c r="R5470">
        <v>779</v>
      </c>
      <c r="S5470" t="s">
        <v>2447</v>
      </c>
      <c r="T5470" t="s">
        <v>28</v>
      </c>
      <c r="U5470">
        <v>90008</v>
      </c>
      <c r="V5470" s="1">
        <v>0.2</v>
      </c>
      <c r="W5470">
        <v>6</v>
      </c>
      <c r="X5470">
        <v>1</v>
      </c>
      <c r="Y5470">
        <v>61</v>
      </c>
      <c r="AD5470"/>
    </row>
    <row r="5471" spans="1:30" x14ac:dyDescent="0.25">
      <c r="A5471" t="s">
        <v>40</v>
      </c>
      <c r="B5471" s="2">
        <v>43279</v>
      </c>
      <c r="C5471" s="35">
        <f>YEAR(Sales[[#This Row],[ShipDate]])</f>
        <v>2018</v>
      </c>
      <c r="D5471" t="s">
        <v>36</v>
      </c>
      <c r="E5471" t="s">
        <v>31</v>
      </c>
      <c r="F5471" t="s">
        <v>52</v>
      </c>
      <c r="G5471" t="s">
        <v>25</v>
      </c>
      <c r="H5471" t="s">
        <v>107</v>
      </c>
      <c r="I5471" t="s">
        <v>70</v>
      </c>
      <c r="J5471" t="s">
        <v>13</v>
      </c>
      <c r="K5471" t="s">
        <v>2674</v>
      </c>
      <c r="L5471" t="s">
        <v>68</v>
      </c>
      <c r="N5471" t="str">
        <f>IF(ISBLANK(Sales[[#This Row],[return]]),"No",Sales[[#This Row],[return]])</f>
        <v>No</v>
      </c>
      <c r="O5471" s="2">
        <v>43275</v>
      </c>
      <c r="P5471" s="8" t="str">
        <f>TEXT(DAY(Sales[[#This Row],[OrderDate]]),"ddd")</f>
        <v>Tue</v>
      </c>
      <c r="Q5471" s="8" t="str">
        <f>TEXT(MONTH(Sales[[#This Row],[ShipDate]])*29,"mmm")</f>
        <v>Jun</v>
      </c>
      <c r="R5471">
        <v>811</v>
      </c>
      <c r="S5471" t="s">
        <v>2022</v>
      </c>
      <c r="T5471" t="s">
        <v>66</v>
      </c>
      <c r="U5471">
        <v>77095</v>
      </c>
      <c r="V5471" s="1">
        <v>0.8</v>
      </c>
      <c r="W5471">
        <v>-20</v>
      </c>
      <c r="X5471">
        <v>2</v>
      </c>
      <c r="Y5471">
        <v>9</v>
      </c>
      <c r="AD5471"/>
    </row>
    <row r="5472" spans="1:30" x14ac:dyDescent="0.25">
      <c r="A5472" t="s">
        <v>10</v>
      </c>
      <c r="B5472" s="2">
        <v>43397</v>
      </c>
      <c r="C5472" s="35">
        <f>YEAR(Sales[[#This Row],[ShipDate]])</f>
        <v>2018</v>
      </c>
      <c r="D5472" t="s">
        <v>607</v>
      </c>
      <c r="E5472" t="s">
        <v>18</v>
      </c>
      <c r="F5472" t="s">
        <v>99</v>
      </c>
      <c r="G5472" t="s">
        <v>46</v>
      </c>
      <c r="H5472" t="s">
        <v>79</v>
      </c>
      <c r="I5472" t="s">
        <v>32</v>
      </c>
      <c r="J5472" t="s">
        <v>13</v>
      </c>
      <c r="K5472" t="s">
        <v>780</v>
      </c>
      <c r="L5472" t="s">
        <v>30</v>
      </c>
      <c r="M5472" t="s">
        <v>82</v>
      </c>
      <c r="N5472" t="str">
        <f>IF(ISBLANK(Sales[[#This Row],[return]]),"No",Sales[[#This Row],[return]])</f>
        <v>Yes</v>
      </c>
      <c r="O5472" s="2">
        <v>43397</v>
      </c>
      <c r="P5472" s="8" t="str">
        <f>TEXT(DAY(Sales[[#This Row],[OrderDate]]),"ddd")</f>
        <v>Tue</v>
      </c>
      <c r="Q5472" s="8" t="str">
        <f>TEXT(MONTH(Sales[[#This Row],[ShipDate]])*29,"mmm")</f>
        <v>Oct</v>
      </c>
      <c r="R5472">
        <v>1330</v>
      </c>
      <c r="S5472" t="s">
        <v>2410</v>
      </c>
      <c r="T5472" t="s">
        <v>28</v>
      </c>
      <c r="U5472">
        <v>94109</v>
      </c>
      <c r="V5472" s="1">
        <v>0</v>
      </c>
      <c r="W5472">
        <v>86</v>
      </c>
      <c r="X5472">
        <v>1</v>
      </c>
      <c r="Y5472">
        <v>200</v>
      </c>
      <c r="AD5472"/>
    </row>
    <row r="5473" spans="1:30" x14ac:dyDescent="0.25">
      <c r="A5473" t="s">
        <v>10</v>
      </c>
      <c r="B5473" s="2">
        <v>43212</v>
      </c>
      <c r="C5473" s="35">
        <f>YEAR(Sales[[#This Row],[ShipDate]])</f>
        <v>2018</v>
      </c>
      <c r="D5473" t="s">
        <v>36</v>
      </c>
      <c r="E5473" t="s">
        <v>18</v>
      </c>
      <c r="F5473" t="s">
        <v>59</v>
      </c>
      <c r="G5473" t="s">
        <v>25</v>
      </c>
      <c r="H5473" t="s">
        <v>1568</v>
      </c>
      <c r="I5473" t="s">
        <v>180</v>
      </c>
      <c r="J5473" t="s">
        <v>13</v>
      </c>
      <c r="K5473" t="s">
        <v>73</v>
      </c>
      <c r="L5473" t="s">
        <v>17</v>
      </c>
      <c r="N5473" t="str">
        <f>IF(ISBLANK(Sales[[#This Row],[return]]),"No",Sales[[#This Row],[return]])</f>
        <v>No</v>
      </c>
      <c r="O5473" s="2">
        <v>43206</v>
      </c>
      <c r="P5473" s="8" t="str">
        <f>TEXT(DAY(Sales[[#This Row],[OrderDate]]),"ddd")</f>
        <v>Mon</v>
      </c>
      <c r="Q5473" s="8" t="str">
        <f>TEXT(MONTH(Sales[[#This Row],[ShipDate]])*29,"mmm")</f>
        <v>Apr</v>
      </c>
      <c r="R5473">
        <v>1497</v>
      </c>
      <c r="S5473" t="s">
        <v>2266</v>
      </c>
      <c r="T5473" t="s">
        <v>15</v>
      </c>
      <c r="U5473">
        <v>37211</v>
      </c>
      <c r="V5473" s="1">
        <v>0.2</v>
      </c>
      <c r="W5473">
        <v>40</v>
      </c>
      <c r="X5473">
        <v>7</v>
      </c>
      <c r="Y5473">
        <v>123</v>
      </c>
      <c r="AD5473"/>
    </row>
    <row r="5474" spans="1:30" x14ac:dyDescent="0.25">
      <c r="A5474" t="s">
        <v>10</v>
      </c>
      <c r="B5474" s="2">
        <v>43212</v>
      </c>
      <c r="C5474" s="35">
        <f>YEAR(Sales[[#This Row],[ShipDate]])</f>
        <v>2018</v>
      </c>
      <c r="D5474" t="s">
        <v>36</v>
      </c>
      <c r="E5474" t="s">
        <v>18</v>
      </c>
      <c r="F5474" t="s">
        <v>99</v>
      </c>
      <c r="G5474" t="s">
        <v>46</v>
      </c>
      <c r="H5474" t="s">
        <v>1568</v>
      </c>
      <c r="I5474" t="s">
        <v>180</v>
      </c>
      <c r="J5474" t="s">
        <v>13</v>
      </c>
      <c r="K5474" t="s">
        <v>73</v>
      </c>
      <c r="L5474" t="s">
        <v>17</v>
      </c>
      <c r="N5474" t="str">
        <f>IF(ISBLANK(Sales[[#This Row],[return]]),"No",Sales[[#This Row],[return]])</f>
        <v>No</v>
      </c>
      <c r="O5474" s="2">
        <v>43206</v>
      </c>
      <c r="P5474" s="8" t="str">
        <f>TEXT(DAY(Sales[[#This Row],[OrderDate]]),"ddd")</f>
        <v>Mon</v>
      </c>
      <c r="Q5474" s="8" t="str">
        <f>TEXT(MONTH(Sales[[#This Row],[ShipDate]])*29,"mmm")</f>
        <v>Apr</v>
      </c>
      <c r="R5474">
        <v>1075</v>
      </c>
      <c r="S5474" t="s">
        <v>2461</v>
      </c>
      <c r="T5474" t="s">
        <v>15</v>
      </c>
      <c r="U5474">
        <v>37211</v>
      </c>
      <c r="V5474" s="1">
        <v>0.2</v>
      </c>
      <c r="W5474">
        <v>8</v>
      </c>
      <c r="X5474">
        <v>4</v>
      </c>
      <c r="Y5474">
        <v>35</v>
      </c>
      <c r="AD5474"/>
    </row>
    <row r="5475" spans="1:30" x14ac:dyDescent="0.25">
      <c r="A5475" t="s">
        <v>40</v>
      </c>
      <c r="B5475" s="2">
        <v>43398</v>
      </c>
      <c r="C5475" s="35">
        <f>YEAR(Sales[[#This Row],[ShipDate]])</f>
        <v>2018</v>
      </c>
      <c r="D5475" t="s">
        <v>36</v>
      </c>
      <c r="E5475" t="s">
        <v>18</v>
      </c>
      <c r="F5475" t="s">
        <v>99</v>
      </c>
      <c r="G5475" t="s">
        <v>46</v>
      </c>
      <c r="H5475" t="s">
        <v>336</v>
      </c>
      <c r="I5475" t="s">
        <v>70</v>
      </c>
      <c r="J5475" t="s">
        <v>13</v>
      </c>
      <c r="K5475" t="s">
        <v>1392</v>
      </c>
      <c r="L5475" t="s">
        <v>68</v>
      </c>
      <c r="N5475" t="str">
        <f>IF(ISBLANK(Sales[[#This Row],[return]]),"No",Sales[[#This Row],[return]])</f>
        <v>No</v>
      </c>
      <c r="O5475" s="2">
        <v>43394</v>
      </c>
      <c r="P5475" s="8" t="str">
        <f>TEXT(DAY(Sales[[#This Row],[OrderDate]]),"ddd")</f>
        <v>Sat</v>
      </c>
      <c r="Q5475" s="8" t="str">
        <f>TEXT(MONTH(Sales[[#This Row],[ShipDate]])*29,"mmm")</f>
        <v>Oct</v>
      </c>
      <c r="R5475">
        <v>1409</v>
      </c>
      <c r="S5475" t="s">
        <v>373</v>
      </c>
      <c r="T5475" t="s">
        <v>66</v>
      </c>
      <c r="U5475">
        <v>78207</v>
      </c>
      <c r="V5475" s="1">
        <v>0.2</v>
      </c>
      <c r="W5475">
        <v>-9</v>
      </c>
      <c r="X5475">
        <v>6</v>
      </c>
      <c r="Y5475">
        <v>106</v>
      </c>
      <c r="AD5475"/>
    </row>
    <row r="5476" spans="1:30" x14ac:dyDescent="0.25">
      <c r="A5476" t="s">
        <v>40</v>
      </c>
      <c r="B5476" s="2">
        <v>43254</v>
      </c>
      <c r="C5476" s="35">
        <f>YEAR(Sales[[#This Row],[ShipDate]])</f>
        <v>2018</v>
      </c>
      <c r="D5476" t="s">
        <v>36</v>
      </c>
      <c r="E5476" t="s">
        <v>31</v>
      </c>
      <c r="F5476" t="s">
        <v>104</v>
      </c>
      <c r="G5476" t="s">
        <v>25</v>
      </c>
      <c r="H5476" t="s">
        <v>531</v>
      </c>
      <c r="I5476" t="s">
        <v>174</v>
      </c>
      <c r="J5476" t="s">
        <v>13</v>
      </c>
      <c r="K5476" t="s">
        <v>2634</v>
      </c>
      <c r="L5476" t="s">
        <v>17</v>
      </c>
      <c r="N5476" t="str">
        <f>IF(ISBLANK(Sales[[#This Row],[return]]),"No",Sales[[#This Row],[return]])</f>
        <v>No</v>
      </c>
      <c r="O5476" s="2">
        <v>43250</v>
      </c>
      <c r="P5476" s="8" t="str">
        <f>TEXT(DAY(Sales[[#This Row],[OrderDate]]),"ddd")</f>
        <v>Mon</v>
      </c>
      <c r="Q5476" s="8" t="str">
        <f>TEXT(MONTH(Sales[[#This Row],[ShipDate]])*29,"mmm")</f>
        <v>Jun</v>
      </c>
      <c r="R5476">
        <v>1346</v>
      </c>
      <c r="S5476" t="s">
        <v>253</v>
      </c>
      <c r="T5476" t="s">
        <v>15</v>
      </c>
      <c r="U5476">
        <v>22204</v>
      </c>
      <c r="V5476" s="1">
        <v>0</v>
      </c>
      <c r="W5476">
        <v>13</v>
      </c>
      <c r="X5476">
        <v>9</v>
      </c>
      <c r="Y5476">
        <v>27</v>
      </c>
      <c r="AD5476"/>
    </row>
    <row r="5477" spans="1:30" x14ac:dyDescent="0.25">
      <c r="A5477" t="s">
        <v>40</v>
      </c>
      <c r="B5477" s="2">
        <v>43254</v>
      </c>
      <c r="C5477" s="35">
        <f>YEAR(Sales[[#This Row],[ShipDate]])</f>
        <v>2018</v>
      </c>
      <c r="D5477" t="s">
        <v>36</v>
      </c>
      <c r="E5477" t="s">
        <v>31</v>
      </c>
      <c r="F5477" t="s">
        <v>99</v>
      </c>
      <c r="G5477" t="s">
        <v>46</v>
      </c>
      <c r="H5477" t="s">
        <v>531</v>
      </c>
      <c r="I5477" t="s">
        <v>174</v>
      </c>
      <c r="J5477" t="s">
        <v>13</v>
      </c>
      <c r="K5477" t="s">
        <v>2634</v>
      </c>
      <c r="L5477" t="s">
        <v>17</v>
      </c>
      <c r="N5477" t="str">
        <f>IF(ISBLANK(Sales[[#This Row],[return]]),"No",Sales[[#This Row],[return]])</f>
        <v>No</v>
      </c>
      <c r="O5477" s="2">
        <v>43250</v>
      </c>
      <c r="P5477" s="8" t="str">
        <f>TEXT(DAY(Sales[[#This Row],[OrderDate]]),"ddd")</f>
        <v>Mon</v>
      </c>
      <c r="Q5477" s="8" t="str">
        <f>TEXT(MONTH(Sales[[#This Row],[ShipDate]])*29,"mmm")</f>
        <v>Jun</v>
      </c>
      <c r="R5477">
        <v>1471</v>
      </c>
      <c r="S5477" t="s">
        <v>419</v>
      </c>
      <c r="T5477" t="s">
        <v>15</v>
      </c>
      <c r="U5477">
        <v>22204</v>
      </c>
      <c r="V5477" s="1">
        <v>0</v>
      </c>
      <c r="W5477">
        <v>27</v>
      </c>
      <c r="X5477">
        <v>2</v>
      </c>
      <c r="Y5477">
        <v>112</v>
      </c>
      <c r="AD5477"/>
    </row>
    <row r="5478" spans="1:30" x14ac:dyDescent="0.25">
      <c r="A5478" t="s">
        <v>10</v>
      </c>
      <c r="B5478" s="2">
        <v>43351</v>
      </c>
      <c r="C5478" s="35">
        <f>YEAR(Sales[[#This Row],[ShipDate]])</f>
        <v>2018</v>
      </c>
      <c r="D5478" t="s">
        <v>36</v>
      </c>
      <c r="E5478" t="s">
        <v>18</v>
      </c>
      <c r="F5478" t="s">
        <v>574</v>
      </c>
      <c r="G5478" t="s">
        <v>46</v>
      </c>
      <c r="H5478" t="s">
        <v>641</v>
      </c>
      <c r="I5478" t="s">
        <v>63</v>
      </c>
      <c r="J5478" t="s">
        <v>13</v>
      </c>
      <c r="K5478" t="s">
        <v>1416</v>
      </c>
      <c r="L5478" t="s">
        <v>30</v>
      </c>
      <c r="N5478" t="str">
        <f>IF(ISBLANK(Sales[[#This Row],[return]]),"No",Sales[[#This Row],[return]])</f>
        <v>No</v>
      </c>
      <c r="O5478" s="2">
        <v>43345</v>
      </c>
      <c r="P5478" s="8" t="str">
        <f>TEXT(DAY(Sales[[#This Row],[OrderDate]]),"ddd")</f>
        <v>Mon</v>
      </c>
      <c r="Q5478" s="8" t="str">
        <f>TEXT(MONTH(Sales[[#This Row],[ShipDate]])*29,"mmm")</f>
        <v>Sep</v>
      </c>
      <c r="R5478">
        <v>797</v>
      </c>
      <c r="S5478" t="s">
        <v>1072</v>
      </c>
      <c r="T5478" t="s">
        <v>28</v>
      </c>
      <c r="U5478">
        <v>98198</v>
      </c>
      <c r="V5478" s="1">
        <v>0</v>
      </c>
      <c r="W5478">
        <v>450</v>
      </c>
      <c r="X5478">
        <v>2</v>
      </c>
      <c r="Y5478">
        <v>1000</v>
      </c>
      <c r="AD5478"/>
    </row>
    <row r="5479" spans="1:30" x14ac:dyDescent="0.25">
      <c r="A5479" t="s">
        <v>10</v>
      </c>
      <c r="B5479" s="2">
        <v>43409</v>
      </c>
      <c r="C5479" s="35">
        <f>YEAR(Sales[[#This Row],[ShipDate]])</f>
        <v>2018</v>
      </c>
      <c r="D5479" t="s">
        <v>113</v>
      </c>
      <c r="E5479" t="s">
        <v>18</v>
      </c>
      <c r="F5479" t="s">
        <v>43</v>
      </c>
      <c r="G5479" t="s">
        <v>11</v>
      </c>
      <c r="H5479" t="s">
        <v>79</v>
      </c>
      <c r="I5479" t="s">
        <v>32</v>
      </c>
      <c r="J5479" t="s">
        <v>13</v>
      </c>
      <c r="K5479" t="s">
        <v>1079</v>
      </c>
      <c r="L5479" t="s">
        <v>30</v>
      </c>
      <c r="N5479" t="str">
        <f>IF(ISBLANK(Sales[[#This Row],[return]]),"No",Sales[[#This Row],[return]])</f>
        <v>No</v>
      </c>
      <c r="O5479" s="2">
        <v>43408</v>
      </c>
      <c r="P5479" s="8" t="str">
        <f>TEXT(DAY(Sales[[#This Row],[OrderDate]]),"ddd")</f>
        <v>Wed</v>
      </c>
      <c r="Q5479" s="8" t="str">
        <f>TEXT(MONTH(Sales[[#This Row],[ShipDate]])*29,"mmm")</f>
        <v>Nov</v>
      </c>
      <c r="R5479">
        <v>107</v>
      </c>
      <c r="S5479" t="s">
        <v>873</v>
      </c>
      <c r="T5479" t="s">
        <v>28</v>
      </c>
      <c r="U5479">
        <v>94122</v>
      </c>
      <c r="V5479" s="1">
        <v>0</v>
      </c>
      <c r="W5479">
        <v>16</v>
      </c>
      <c r="X5479">
        <v>7</v>
      </c>
      <c r="Y5479">
        <v>38</v>
      </c>
      <c r="AD5479"/>
    </row>
    <row r="5480" spans="1:30" x14ac:dyDescent="0.25">
      <c r="A5480" t="s">
        <v>24</v>
      </c>
      <c r="B5480" s="2">
        <v>43158</v>
      </c>
      <c r="C5480" s="35">
        <f>YEAR(Sales[[#This Row],[ShipDate]])</f>
        <v>2018</v>
      </c>
      <c r="D5480" t="s">
        <v>36</v>
      </c>
      <c r="E5480" t="s">
        <v>18</v>
      </c>
      <c r="F5480" t="s">
        <v>59</v>
      </c>
      <c r="G5480" t="s">
        <v>25</v>
      </c>
      <c r="H5480" t="s">
        <v>1568</v>
      </c>
      <c r="I5480" t="s">
        <v>180</v>
      </c>
      <c r="J5480" t="s">
        <v>13</v>
      </c>
      <c r="K5480" t="s">
        <v>475</v>
      </c>
      <c r="L5480" t="s">
        <v>17</v>
      </c>
      <c r="N5480" t="str">
        <f>IF(ISBLANK(Sales[[#This Row],[return]]),"No",Sales[[#This Row],[return]])</f>
        <v>No</v>
      </c>
      <c r="O5480" s="2">
        <v>43151</v>
      </c>
      <c r="P5480" s="8" t="str">
        <f>TEXT(DAY(Sales[[#This Row],[OrderDate]]),"ddd")</f>
        <v>Fri</v>
      </c>
      <c r="Q5480" s="8" t="str">
        <f>TEXT(MONTH(Sales[[#This Row],[ShipDate]])*29,"mmm")</f>
        <v>Feb</v>
      </c>
      <c r="R5480">
        <v>1486</v>
      </c>
      <c r="S5480" t="s">
        <v>3260</v>
      </c>
      <c r="T5480" t="s">
        <v>15</v>
      </c>
      <c r="U5480">
        <v>37211</v>
      </c>
      <c r="V5480" s="1">
        <v>0.2</v>
      </c>
      <c r="W5480">
        <v>6</v>
      </c>
      <c r="X5480">
        <v>2</v>
      </c>
      <c r="Y5480">
        <v>16</v>
      </c>
      <c r="AD5480"/>
    </row>
    <row r="5481" spans="1:30" x14ac:dyDescent="0.25">
      <c r="A5481" t="s">
        <v>40</v>
      </c>
      <c r="B5481" s="2">
        <v>43422</v>
      </c>
      <c r="C5481" s="35">
        <f>YEAR(Sales[[#This Row],[ShipDate]])</f>
        <v>2018</v>
      </c>
      <c r="D5481" t="s">
        <v>36</v>
      </c>
      <c r="E5481" t="s">
        <v>18</v>
      </c>
      <c r="F5481" t="s">
        <v>45</v>
      </c>
      <c r="G5481" t="s">
        <v>25</v>
      </c>
      <c r="H5481" t="s">
        <v>146</v>
      </c>
      <c r="I5481" t="s">
        <v>149</v>
      </c>
      <c r="J5481" t="s">
        <v>13</v>
      </c>
      <c r="K5481" t="s">
        <v>140</v>
      </c>
      <c r="L5481" t="s">
        <v>92</v>
      </c>
      <c r="N5481" t="str">
        <f>IF(ISBLANK(Sales[[#This Row],[return]]),"No",Sales[[#This Row],[return]])</f>
        <v>No</v>
      </c>
      <c r="O5481" s="2">
        <v>43418</v>
      </c>
      <c r="P5481" s="8" t="str">
        <f>TEXT(DAY(Sales[[#This Row],[OrderDate]]),"ddd")</f>
        <v>Sat</v>
      </c>
      <c r="Q5481" s="8" t="str">
        <f>TEXT(MONTH(Sales[[#This Row],[ShipDate]])*29,"mmm")</f>
        <v>Nov</v>
      </c>
      <c r="R5481">
        <v>358</v>
      </c>
      <c r="S5481" t="s">
        <v>1640</v>
      </c>
      <c r="T5481" t="s">
        <v>90</v>
      </c>
      <c r="U5481">
        <v>10035</v>
      </c>
      <c r="V5481" s="1">
        <v>0</v>
      </c>
      <c r="W5481">
        <v>6</v>
      </c>
      <c r="X5481">
        <v>1</v>
      </c>
      <c r="Y5481">
        <v>24</v>
      </c>
      <c r="AD5481"/>
    </row>
    <row r="5482" spans="1:30" x14ac:dyDescent="0.25">
      <c r="A5482" t="s">
        <v>40</v>
      </c>
      <c r="B5482" s="2">
        <v>43422</v>
      </c>
      <c r="C5482" s="35">
        <f>YEAR(Sales[[#This Row],[ShipDate]])</f>
        <v>2018</v>
      </c>
      <c r="D5482" t="s">
        <v>36</v>
      </c>
      <c r="E5482" t="s">
        <v>18</v>
      </c>
      <c r="F5482" t="s">
        <v>48</v>
      </c>
      <c r="G5482" t="s">
        <v>46</v>
      </c>
      <c r="H5482" t="s">
        <v>146</v>
      </c>
      <c r="I5482" t="s">
        <v>149</v>
      </c>
      <c r="J5482" t="s">
        <v>13</v>
      </c>
      <c r="K5482" t="s">
        <v>140</v>
      </c>
      <c r="L5482" t="s">
        <v>92</v>
      </c>
      <c r="N5482" t="str">
        <f>IF(ISBLANK(Sales[[#This Row],[return]]),"No",Sales[[#This Row],[return]])</f>
        <v>No</v>
      </c>
      <c r="O5482" s="2">
        <v>43418</v>
      </c>
      <c r="P5482" s="8" t="str">
        <f>TEXT(DAY(Sales[[#This Row],[OrderDate]]),"ddd")</f>
        <v>Sat</v>
      </c>
      <c r="Q5482" s="8" t="str">
        <f>TEXT(MONTH(Sales[[#This Row],[ShipDate]])*29,"mmm")</f>
        <v>Nov</v>
      </c>
      <c r="R5482">
        <v>1460</v>
      </c>
      <c r="S5482" t="s">
        <v>2518</v>
      </c>
      <c r="T5482" t="s">
        <v>90</v>
      </c>
      <c r="U5482">
        <v>10035</v>
      </c>
      <c r="V5482" s="1">
        <v>0</v>
      </c>
      <c r="W5482">
        <v>4</v>
      </c>
      <c r="X5482">
        <v>2</v>
      </c>
      <c r="Y5482">
        <v>14</v>
      </c>
      <c r="AD5482"/>
    </row>
    <row r="5483" spans="1:30" x14ac:dyDescent="0.25">
      <c r="A5483" t="s">
        <v>24</v>
      </c>
      <c r="B5483" s="2">
        <v>43207</v>
      </c>
      <c r="C5483" s="35">
        <f>YEAR(Sales[[#This Row],[ShipDate]])</f>
        <v>2018</v>
      </c>
      <c r="D5483" t="s">
        <v>113</v>
      </c>
      <c r="E5483" t="s">
        <v>18</v>
      </c>
      <c r="F5483" t="s">
        <v>50</v>
      </c>
      <c r="G5483" t="s">
        <v>25</v>
      </c>
      <c r="H5483" t="s">
        <v>1151</v>
      </c>
      <c r="I5483" t="s">
        <v>1150</v>
      </c>
      <c r="J5483" t="s">
        <v>13</v>
      </c>
      <c r="K5483" t="s">
        <v>1686</v>
      </c>
      <c r="L5483" t="s">
        <v>92</v>
      </c>
      <c r="N5483" t="str">
        <f>IF(ISBLANK(Sales[[#This Row],[return]]),"No",Sales[[#This Row],[return]])</f>
        <v>No</v>
      </c>
      <c r="O5483" s="2">
        <v>43204</v>
      </c>
      <c r="P5483" s="8" t="str">
        <f>TEXT(DAY(Sales[[#This Row],[OrderDate]]),"ddd")</f>
        <v>Sat</v>
      </c>
      <c r="Q5483" s="8" t="str">
        <f>TEXT(MONTH(Sales[[#This Row],[ShipDate]])*29,"mmm")</f>
        <v>Apr</v>
      </c>
      <c r="R5483">
        <v>705</v>
      </c>
      <c r="S5483" t="s">
        <v>1676</v>
      </c>
      <c r="T5483" t="s">
        <v>90</v>
      </c>
      <c r="U5483">
        <v>21215</v>
      </c>
      <c r="V5483" s="1">
        <v>0</v>
      </c>
      <c r="W5483">
        <v>12</v>
      </c>
      <c r="X5483">
        <v>2</v>
      </c>
      <c r="Y5483">
        <v>25</v>
      </c>
      <c r="AD5483"/>
    </row>
    <row r="5484" spans="1:30" x14ac:dyDescent="0.25">
      <c r="A5484" t="s">
        <v>40</v>
      </c>
      <c r="B5484" s="2">
        <v>43367</v>
      </c>
      <c r="C5484" s="35">
        <f>YEAR(Sales[[#This Row],[ShipDate]])</f>
        <v>2018</v>
      </c>
      <c r="D5484" t="s">
        <v>19</v>
      </c>
      <c r="E5484" t="s">
        <v>69</v>
      </c>
      <c r="F5484" t="s">
        <v>104</v>
      </c>
      <c r="G5484" t="s">
        <v>25</v>
      </c>
      <c r="H5484" t="s">
        <v>1177</v>
      </c>
      <c r="I5484" t="s">
        <v>252</v>
      </c>
      <c r="J5484" t="s">
        <v>13</v>
      </c>
      <c r="K5484" t="s">
        <v>2956</v>
      </c>
      <c r="L5484" t="s">
        <v>92</v>
      </c>
      <c r="N5484" t="str">
        <f>IF(ISBLANK(Sales[[#This Row],[return]]),"No",Sales[[#This Row],[return]])</f>
        <v>No</v>
      </c>
      <c r="O5484" s="2">
        <v>43365</v>
      </c>
      <c r="P5484" s="8" t="str">
        <f>TEXT(DAY(Sales[[#This Row],[OrderDate]]),"ddd")</f>
        <v>Sun</v>
      </c>
      <c r="Q5484" s="8" t="str">
        <f>TEXT(MONTH(Sales[[#This Row],[ShipDate]])*29,"mmm")</f>
        <v>Sep</v>
      </c>
      <c r="R5484">
        <v>343</v>
      </c>
      <c r="S5484" t="s">
        <v>1869</v>
      </c>
      <c r="T5484" t="s">
        <v>90</v>
      </c>
      <c r="U5484">
        <v>44134</v>
      </c>
      <c r="V5484" s="1">
        <v>0.2</v>
      </c>
      <c r="W5484">
        <v>20</v>
      </c>
      <c r="X5484">
        <v>2</v>
      </c>
      <c r="Y5484">
        <v>64</v>
      </c>
      <c r="AD5484"/>
    </row>
    <row r="5485" spans="1:30" x14ac:dyDescent="0.25">
      <c r="A5485" t="s">
        <v>40</v>
      </c>
      <c r="B5485" s="2">
        <v>43193</v>
      </c>
      <c r="C5485" s="35">
        <f>YEAR(Sales[[#This Row],[ShipDate]])</f>
        <v>2018</v>
      </c>
      <c r="D5485" t="s">
        <v>19</v>
      </c>
      <c r="E5485" t="s">
        <v>18</v>
      </c>
      <c r="F5485" t="s">
        <v>45</v>
      </c>
      <c r="G5485" t="s">
        <v>25</v>
      </c>
      <c r="H5485" t="s">
        <v>722</v>
      </c>
      <c r="I5485" t="s">
        <v>149</v>
      </c>
      <c r="J5485" t="s">
        <v>13</v>
      </c>
      <c r="K5485" t="s">
        <v>723</v>
      </c>
      <c r="L5485" t="s">
        <v>92</v>
      </c>
      <c r="N5485" t="str">
        <f>IF(ISBLANK(Sales[[#This Row],[return]]),"No",Sales[[#This Row],[return]])</f>
        <v>No</v>
      </c>
      <c r="O5485" s="2">
        <v>43191</v>
      </c>
      <c r="P5485" s="8" t="str">
        <f>TEXT(DAY(Sales[[#This Row],[OrderDate]]),"ddd")</f>
        <v>Sun</v>
      </c>
      <c r="Q5485" s="8" t="str">
        <f>TEXT(MONTH(Sales[[#This Row],[ShipDate]])*29,"mmm")</f>
        <v>Apr</v>
      </c>
      <c r="R5485">
        <v>1162</v>
      </c>
      <c r="S5485" t="s">
        <v>724</v>
      </c>
      <c r="T5485" t="s">
        <v>90</v>
      </c>
      <c r="U5485">
        <v>13021</v>
      </c>
      <c r="V5485" s="1">
        <v>0</v>
      </c>
      <c r="W5485">
        <v>15</v>
      </c>
      <c r="X5485">
        <v>3</v>
      </c>
      <c r="Y5485">
        <v>60</v>
      </c>
      <c r="AD5485"/>
    </row>
    <row r="5486" spans="1:30" x14ac:dyDescent="0.25">
      <c r="A5486" t="s">
        <v>40</v>
      </c>
      <c r="B5486" s="2">
        <v>43193</v>
      </c>
      <c r="C5486" s="35">
        <f>YEAR(Sales[[#This Row],[ShipDate]])</f>
        <v>2018</v>
      </c>
      <c r="D5486" t="s">
        <v>19</v>
      </c>
      <c r="E5486" t="s">
        <v>18</v>
      </c>
      <c r="F5486" t="s">
        <v>39</v>
      </c>
      <c r="G5486" t="s">
        <v>25</v>
      </c>
      <c r="H5486" t="s">
        <v>722</v>
      </c>
      <c r="I5486" t="s">
        <v>149</v>
      </c>
      <c r="J5486" t="s">
        <v>13</v>
      </c>
      <c r="K5486" t="s">
        <v>723</v>
      </c>
      <c r="L5486" t="s">
        <v>92</v>
      </c>
      <c r="N5486" t="str">
        <f>IF(ISBLANK(Sales[[#This Row],[return]]),"No",Sales[[#This Row],[return]])</f>
        <v>No</v>
      </c>
      <c r="O5486" s="2">
        <v>43191</v>
      </c>
      <c r="P5486" s="8" t="str">
        <f>TEXT(DAY(Sales[[#This Row],[OrderDate]]),"ddd")</f>
        <v>Sun</v>
      </c>
      <c r="Q5486" s="8" t="str">
        <f>TEXT(MONTH(Sales[[#This Row],[ShipDate]])*29,"mmm")</f>
        <v>Apr</v>
      </c>
      <c r="R5486">
        <v>634</v>
      </c>
      <c r="S5486" t="s">
        <v>725</v>
      </c>
      <c r="T5486" t="s">
        <v>90</v>
      </c>
      <c r="U5486">
        <v>13021</v>
      </c>
      <c r="V5486" s="1">
        <v>0</v>
      </c>
      <c r="W5486">
        <v>10</v>
      </c>
      <c r="X5486">
        <v>3</v>
      </c>
      <c r="Y5486">
        <v>162</v>
      </c>
      <c r="AD5486"/>
    </row>
    <row r="5487" spans="1:30" x14ac:dyDescent="0.25">
      <c r="A5487" t="s">
        <v>40</v>
      </c>
      <c r="B5487" s="2">
        <v>43193</v>
      </c>
      <c r="C5487" s="35">
        <f>YEAR(Sales[[#This Row],[ShipDate]])</f>
        <v>2018</v>
      </c>
      <c r="D5487" t="s">
        <v>19</v>
      </c>
      <c r="E5487" t="s">
        <v>18</v>
      </c>
      <c r="F5487" t="s">
        <v>45</v>
      </c>
      <c r="G5487" t="s">
        <v>25</v>
      </c>
      <c r="H5487" t="s">
        <v>722</v>
      </c>
      <c r="I5487" t="s">
        <v>149</v>
      </c>
      <c r="J5487" t="s">
        <v>13</v>
      </c>
      <c r="K5487" t="s">
        <v>723</v>
      </c>
      <c r="L5487" t="s">
        <v>92</v>
      </c>
      <c r="N5487" t="str">
        <f>IF(ISBLANK(Sales[[#This Row],[return]]),"No",Sales[[#This Row],[return]])</f>
        <v>No</v>
      </c>
      <c r="O5487" s="2">
        <v>43191</v>
      </c>
      <c r="P5487" s="8" t="str">
        <f>TEXT(DAY(Sales[[#This Row],[OrderDate]]),"ddd")</f>
        <v>Sun</v>
      </c>
      <c r="Q5487" s="8" t="str">
        <f>TEXT(MONTH(Sales[[#This Row],[ShipDate]])*29,"mmm")</f>
        <v>Apr</v>
      </c>
      <c r="R5487">
        <v>346</v>
      </c>
      <c r="S5487" t="s">
        <v>726</v>
      </c>
      <c r="T5487" t="s">
        <v>90</v>
      </c>
      <c r="U5487">
        <v>13021</v>
      </c>
      <c r="V5487" s="1">
        <v>0</v>
      </c>
      <c r="W5487">
        <v>71</v>
      </c>
      <c r="X5487">
        <v>6</v>
      </c>
      <c r="Y5487">
        <v>264</v>
      </c>
      <c r="AD5487"/>
    </row>
    <row r="5488" spans="1:30" x14ac:dyDescent="0.25">
      <c r="A5488" t="s">
        <v>40</v>
      </c>
      <c r="B5488" s="2">
        <v>43193</v>
      </c>
      <c r="C5488" s="35">
        <f>YEAR(Sales[[#This Row],[ShipDate]])</f>
        <v>2018</v>
      </c>
      <c r="D5488" t="s">
        <v>19</v>
      </c>
      <c r="E5488" t="s">
        <v>18</v>
      </c>
      <c r="F5488" t="s">
        <v>45</v>
      </c>
      <c r="G5488" t="s">
        <v>25</v>
      </c>
      <c r="H5488" t="s">
        <v>722</v>
      </c>
      <c r="I5488" t="s">
        <v>149</v>
      </c>
      <c r="J5488" t="s">
        <v>13</v>
      </c>
      <c r="K5488" t="s">
        <v>723</v>
      </c>
      <c r="L5488" t="s">
        <v>92</v>
      </c>
      <c r="N5488" t="str">
        <f>IF(ISBLANK(Sales[[#This Row],[return]]),"No",Sales[[#This Row],[return]])</f>
        <v>No</v>
      </c>
      <c r="O5488" s="2">
        <v>43191</v>
      </c>
      <c r="P5488" s="8" t="str">
        <f>TEXT(DAY(Sales[[#This Row],[OrderDate]]),"ddd")</f>
        <v>Sun</v>
      </c>
      <c r="Q5488" s="8" t="str">
        <f>TEXT(MONTH(Sales[[#This Row],[ShipDate]])*29,"mmm")</f>
        <v>Apr</v>
      </c>
      <c r="R5488">
        <v>30</v>
      </c>
      <c r="S5488" t="s">
        <v>727</v>
      </c>
      <c r="T5488" t="s">
        <v>90</v>
      </c>
      <c r="U5488">
        <v>13021</v>
      </c>
      <c r="V5488" s="1">
        <v>0</v>
      </c>
      <c r="W5488">
        <v>8</v>
      </c>
      <c r="X5488">
        <v>3</v>
      </c>
      <c r="Y5488">
        <v>30</v>
      </c>
      <c r="AD5488"/>
    </row>
    <row r="5489" spans="1:30" x14ac:dyDescent="0.25">
      <c r="A5489" t="s">
        <v>40</v>
      </c>
      <c r="B5489" s="2">
        <v>43193</v>
      </c>
      <c r="C5489" s="35">
        <f>YEAR(Sales[[#This Row],[ShipDate]])</f>
        <v>2018</v>
      </c>
      <c r="D5489" t="s">
        <v>19</v>
      </c>
      <c r="E5489" t="s">
        <v>18</v>
      </c>
      <c r="F5489" t="s">
        <v>45</v>
      </c>
      <c r="G5489" t="s">
        <v>25</v>
      </c>
      <c r="H5489" t="s">
        <v>722</v>
      </c>
      <c r="I5489" t="s">
        <v>149</v>
      </c>
      <c r="J5489" t="s">
        <v>13</v>
      </c>
      <c r="K5489" t="s">
        <v>723</v>
      </c>
      <c r="L5489" t="s">
        <v>92</v>
      </c>
      <c r="N5489" t="str">
        <f>IF(ISBLANK(Sales[[#This Row],[return]]),"No",Sales[[#This Row],[return]])</f>
        <v>No</v>
      </c>
      <c r="O5489" s="2">
        <v>43191</v>
      </c>
      <c r="P5489" s="8" t="str">
        <f>TEXT(DAY(Sales[[#This Row],[OrderDate]]),"ddd")</f>
        <v>Sun</v>
      </c>
      <c r="Q5489" s="8" t="str">
        <f>TEXT(MONTH(Sales[[#This Row],[ShipDate]])*29,"mmm")</f>
        <v>Apr</v>
      </c>
      <c r="R5489">
        <v>1159</v>
      </c>
      <c r="S5489" t="s">
        <v>728</v>
      </c>
      <c r="T5489" t="s">
        <v>90</v>
      </c>
      <c r="U5489">
        <v>13021</v>
      </c>
      <c r="V5489" s="1">
        <v>0</v>
      </c>
      <c r="W5489">
        <v>3</v>
      </c>
      <c r="X5489">
        <v>3</v>
      </c>
      <c r="Y5489">
        <v>10</v>
      </c>
      <c r="AD5489"/>
    </row>
    <row r="5490" spans="1:30" x14ac:dyDescent="0.25">
      <c r="A5490" t="s">
        <v>40</v>
      </c>
      <c r="B5490" s="2">
        <v>43193</v>
      </c>
      <c r="C5490" s="35">
        <f>YEAR(Sales[[#This Row],[ShipDate]])</f>
        <v>2018</v>
      </c>
      <c r="D5490" t="s">
        <v>19</v>
      </c>
      <c r="E5490" t="s">
        <v>18</v>
      </c>
      <c r="F5490" t="s">
        <v>48</v>
      </c>
      <c r="G5490" t="s">
        <v>46</v>
      </c>
      <c r="H5490" t="s">
        <v>722</v>
      </c>
      <c r="I5490" t="s">
        <v>149</v>
      </c>
      <c r="J5490" t="s">
        <v>13</v>
      </c>
      <c r="K5490" t="s">
        <v>723</v>
      </c>
      <c r="L5490" t="s">
        <v>92</v>
      </c>
      <c r="N5490" t="str">
        <f>IF(ISBLANK(Sales[[#This Row],[return]]),"No",Sales[[#This Row],[return]])</f>
        <v>No</v>
      </c>
      <c r="O5490" s="2">
        <v>43191</v>
      </c>
      <c r="P5490" s="8" t="str">
        <f>TEXT(DAY(Sales[[#This Row],[OrderDate]]),"ddd")</f>
        <v>Sun</v>
      </c>
      <c r="Q5490" s="8" t="str">
        <f>TEXT(MONTH(Sales[[#This Row],[ShipDate]])*29,"mmm")</f>
        <v>Apr</v>
      </c>
      <c r="R5490">
        <v>301</v>
      </c>
      <c r="S5490" t="s">
        <v>729</v>
      </c>
      <c r="T5490" t="s">
        <v>90</v>
      </c>
      <c r="U5490">
        <v>13021</v>
      </c>
      <c r="V5490" s="1">
        <v>0</v>
      </c>
      <c r="W5490">
        <v>9</v>
      </c>
      <c r="X5490">
        <v>4</v>
      </c>
      <c r="Y5490">
        <v>35</v>
      </c>
      <c r="AD5490"/>
    </row>
    <row r="5491" spans="1:30" x14ac:dyDescent="0.25">
      <c r="A5491" t="s">
        <v>40</v>
      </c>
      <c r="B5491" s="2">
        <v>43367</v>
      </c>
      <c r="C5491" s="35">
        <f>YEAR(Sales[[#This Row],[ShipDate]])</f>
        <v>2018</v>
      </c>
      <c r="D5491" t="s">
        <v>36</v>
      </c>
      <c r="E5491" t="s">
        <v>69</v>
      </c>
      <c r="F5491" t="s">
        <v>21</v>
      </c>
      <c r="G5491" t="s">
        <v>11</v>
      </c>
      <c r="H5491" t="s">
        <v>60</v>
      </c>
      <c r="I5491" t="s">
        <v>63</v>
      </c>
      <c r="J5491" t="s">
        <v>13</v>
      </c>
      <c r="K5491" t="s">
        <v>2994</v>
      </c>
      <c r="L5491" t="s">
        <v>30</v>
      </c>
      <c r="N5491" t="str">
        <f>IF(ISBLANK(Sales[[#This Row],[return]]),"No",Sales[[#This Row],[return]])</f>
        <v>No</v>
      </c>
      <c r="O5491" s="2">
        <v>43363</v>
      </c>
      <c r="P5491" s="8" t="str">
        <f>TEXT(DAY(Sales[[#This Row],[OrderDate]]),"ddd")</f>
        <v>Fri</v>
      </c>
      <c r="Q5491" s="8" t="str">
        <f>TEXT(MONTH(Sales[[#This Row],[ShipDate]])*29,"mmm")</f>
        <v>Sep</v>
      </c>
      <c r="R5491">
        <v>1228</v>
      </c>
      <c r="S5491" t="s">
        <v>3126</v>
      </c>
      <c r="T5491" t="s">
        <v>28</v>
      </c>
      <c r="U5491">
        <v>98105</v>
      </c>
      <c r="V5491" s="1">
        <v>0</v>
      </c>
      <c r="W5491">
        <v>41</v>
      </c>
      <c r="X5491">
        <v>2</v>
      </c>
      <c r="Y5491">
        <v>164</v>
      </c>
      <c r="AD5491"/>
    </row>
    <row r="5492" spans="1:30" x14ac:dyDescent="0.25">
      <c r="A5492" t="s">
        <v>24</v>
      </c>
      <c r="B5492" s="2">
        <v>43117</v>
      </c>
      <c r="C5492" s="35">
        <f>YEAR(Sales[[#This Row],[ShipDate]])</f>
        <v>2018</v>
      </c>
      <c r="D5492" t="s">
        <v>113</v>
      </c>
      <c r="E5492" t="s">
        <v>69</v>
      </c>
      <c r="F5492" t="s">
        <v>59</v>
      </c>
      <c r="G5492" t="s">
        <v>25</v>
      </c>
      <c r="H5492" t="s">
        <v>146</v>
      </c>
      <c r="I5492" t="s">
        <v>149</v>
      </c>
      <c r="J5492" t="s">
        <v>13</v>
      </c>
      <c r="K5492" t="s">
        <v>2919</v>
      </c>
      <c r="L5492" t="s">
        <v>92</v>
      </c>
      <c r="N5492" t="str">
        <f>IF(ISBLANK(Sales[[#This Row],[return]]),"No",Sales[[#This Row],[return]])</f>
        <v>No</v>
      </c>
      <c r="O5492" s="2">
        <v>43115</v>
      </c>
      <c r="P5492" s="8" t="str">
        <f>TEXT(DAY(Sales[[#This Row],[OrderDate]]),"ddd")</f>
        <v>Sun</v>
      </c>
      <c r="Q5492" s="8" t="str">
        <f>TEXT(MONTH(Sales[[#This Row],[ShipDate]])*29,"mmm")</f>
        <v>Jan</v>
      </c>
      <c r="R5492">
        <v>1684</v>
      </c>
      <c r="S5492" t="s">
        <v>1966</v>
      </c>
      <c r="T5492" t="s">
        <v>90</v>
      </c>
      <c r="U5492">
        <v>10009</v>
      </c>
      <c r="V5492" s="1">
        <v>0</v>
      </c>
      <c r="W5492">
        <v>40</v>
      </c>
      <c r="X5492">
        <v>2</v>
      </c>
      <c r="Y5492">
        <v>82</v>
      </c>
      <c r="AD5492"/>
    </row>
    <row r="5493" spans="1:30" x14ac:dyDescent="0.25">
      <c r="A5493" t="s">
        <v>40</v>
      </c>
      <c r="B5493" s="2">
        <v>43199</v>
      </c>
      <c r="C5493" s="35">
        <f>YEAR(Sales[[#This Row],[ShipDate]])</f>
        <v>2018</v>
      </c>
      <c r="D5493" t="s">
        <v>36</v>
      </c>
      <c r="E5493" t="s">
        <v>18</v>
      </c>
      <c r="F5493" t="s">
        <v>50</v>
      </c>
      <c r="G5493" t="s">
        <v>25</v>
      </c>
      <c r="H5493" t="s">
        <v>146</v>
      </c>
      <c r="I5493" t="s">
        <v>149</v>
      </c>
      <c r="J5493" t="s">
        <v>13</v>
      </c>
      <c r="K5493" t="s">
        <v>1669</v>
      </c>
      <c r="L5493" t="s">
        <v>92</v>
      </c>
      <c r="N5493" t="str">
        <f>IF(ISBLANK(Sales[[#This Row],[return]]),"No",Sales[[#This Row],[return]])</f>
        <v>No</v>
      </c>
      <c r="O5493" s="2">
        <v>43194</v>
      </c>
      <c r="P5493" s="8" t="str">
        <f>TEXT(DAY(Sales[[#This Row],[OrderDate]]),"ddd")</f>
        <v>Wed</v>
      </c>
      <c r="Q5493" s="8" t="str">
        <f>TEXT(MONTH(Sales[[#This Row],[ShipDate]])*29,"mmm")</f>
        <v>Apr</v>
      </c>
      <c r="R5493">
        <v>898</v>
      </c>
      <c r="S5493" t="s">
        <v>1633</v>
      </c>
      <c r="T5493" t="s">
        <v>90</v>
      </c>
      <c r="U5493">
        <v>10035</v>
      </c>
      <c r="V5493" s="1">
        <v>0.2</v>
      </c>
      <c r="W5493">
        <v>184</v>
      </c>
      <c r="X5493">
        <v>2</v>
      </c>
      <c r="Y5493">
        <v>589</v>
      </c>
      <c r="AD5493"/>
    </row>
    <row r="5494" spans="1:30" x14ac:dyDescent="0.25">
      <c r="A5494" t="s">
        <v>24</v>
      </c>
      <c r="B5494" s="2">
        <v>43334</v>
      </c>
      <c r="C5494" s="35">
        <f>YEAR(Sales[[#This Row],[ShipDate]])</f>
        <v>2018</v>
      </c>
      <c r="D5494" t="s">
        <v>36</v>
      </c>
      <c r="E5494" t="s">
        <v>18</v>
      </c>
      <c r="F5494" t="s">
        <v>43</v>
      </c>
      <c r="G5494" t="s">
        <v>11</v>
      </c>
      <c r="H5494" t="s">
        <v>26</v>
      </c>
      <c r="I5494" t="s">
        <v>32</v>
      </c>
      <c r="J5494" t="s">
        <v>13</v>
      </c>
      <c r="K5494" t="s">
        <v>857</v>
      </c>
      <c r="L5494" t="s">
        <v>30</v>
      </c>
      <c r="N5494" t="str">
        <f>IF(ISBLANK(Sales[[#This Row],[return]]),"No",Sales[[#This Row],[return]])</f>
        <v>No</v>
      </c>
      <c r="O5494" s="2">
        <v>43327</v>
      </c>
      <c r="P5494" s="8" t="str">
        <f>TEXT(DAY(Sales[[#This Row],[OrderDate]]),"ddd")</f>
        <v>Sun</v>
      </c>
      <c r="Q5494" s="8" t="str">
        <f>TEXT(MONTH(Sales[[#This Row],[ShipDate]])*29,"mmm")</f>
        <v>Aug</v>
      </c>
      <c r="R5494">
        <v>1044</v>
      </c>
      <c r="S5494" t="s">
        <v>1011</v>
      </c>
      <c r="T5494" t="s">
        <v>28</v>
      </c>
      <c r="U5494">
        <v>90004</v>
      </c>
      <c r="V5494" s="1">
        <v>0</v>
      </c>
      <c r="W5494">
        <v>44</v>
      </c>
      <c r="X5494">
        <v>3</v>
      </c>
      <c r="Y5494">
        <v>312</v>
      </c>
      <c r="AD5494"/>
    </row>
    <row r="5495" spans="1:30" x14ac:dyDescent="0.25">
      <c r="A5495" t="s">
        <v>24</v>
      </c>
      <c r="B5495" s="2">
        <v>43334</v>
      </c>
      <c r="C5495" s="35">
        <f>YEAR(Sales[[#This Row],[ShipDate]])</f>
        <v>2018</v>
      </c>
      <c r="D5495" t="s">
        <v>36</v>
      </c>
      <c r="E5495" t="s">
        <v>18</v>
      </c>
      <c r="F5495" t="s">
        <v>39</v>
      </c>
      <c r="G5495" t="s">
        <v>25</v>
      </c>
      <c r="H5495" t="s">
        <v>26</v>
      </c>
      <c r="I5495" t="s">
        <v>32</v>
      </c>
      <c r="J5495" t="s">
        <v>13</v>
      </c>
      <c r="K5495" t="s">
        <v>857</v>
      </c>
      <c r="L5495" t="s">
        <v>30</v>
      </c>
      <c r="N5495" t="str">
        <f>IF(ISBLANK(Sales[[#This Row],[return]]),"No",Sales[[#This Row],[return]])</f>
        <v>No</v>
      </c>
      <c r="O5495" s="2">
        <v>43327</v>
      </c>
      <c r="P5495" s="8" t="str">
        <f>TEXT(DAY(Sales[[#This Row],[OrderDate]]),"ddd")</f>
        <v>Sun</v>
      </c>
      <c r="Q5495" s="8" t="str">
        <f>TEXT(MONTH(Sales[[#This Row],[ShipDate]])*29,"mmm")</f>
        <v>Aug</v>
      </c>
      <c r="R5495">
        <v>1263</v>
      </c>
      <c r="S5495" t="s">
        <v>3259</v>
      </c>
      <c r="T5495" t="s">
        <v>28</v>
      </c>
      <c r="U5495">
        <v>90004</v>
      </c>
      <c r="V5495" s="1">
        <v>0</v>
      </c>
      <c r="W5495">
        <v>3</v>
      </c>
      <c r="X5495">
        <v>3</v>
      </c>
      <c r="Y5495">
        <v>18</v>
      </c>
      <c r="AD5495"/>
    </row>
    <row r="5496" spans="1:30" x14ac:dyDescent="0.25">
      <c r="A5496" t="s">
        <v>24</v>
      </c>
      <c r="B5496" s="2">
        <v>43334</v>
      </c>
      <c r="C5496" s="35">
        <f>YEAR(Sales[[#This Row],[ShipDate]])</f>
        <v>2018</v>
      </c>
      <c r="D5496" t="s">
        <v>36</v>
      </c>
      <c r="E5496" t="s">
        <v>18</v>
      </c>
      <c r="F5496" t="s">
        <v>59</v>
      </c>
      <c r="G5496" t="s">
        <v>25</v>
      </c>
      <c r="H5496" t="s">
        <v>26</v>
      </c>
      <c r="I5496" t="s">
        <v>32</v>
      </c>
      <c r="J5496" t="s">
        <v>13</v>
      </c>
      <c r="K5496" t="s">
        <v>857</v>
      </c>
      <c r="L5496" t="s">
        <v>30</v>
      </c>
      <c r="N5496" t="str">
        <f>IF(ISBLANK(Sales[[#This Row],[return]]),"No",Sales[[#This Row],[return]])</f>
        <v>No</v>
      </c>
      <c r="O5496" s="2">
        <v>43327</v>
      </c>
      <c r="P5496" s="8" t="str">
        <f>TEXT(DAY(Sales[[#This Row],[OrderDate]]),"ddd")</f>
        <v>Sun</v>
      </c>
      <c r="Q5496" s="8" t="str">
        <f>TEXT(MONTH(Sales[[#This Row],[ShipDate]])*29,"mmm")</f>
        <v>Aug</v>
      </c>
      <c r="R5496">
        <v>1348</v>
      </c>
      <c r="S5496" t="s">
        <v>1863</v>
      </c>
      <c r="T5496" t="s">
        <v>28</v>
      </c>
      <c r="U5496">
        <v>90004</v>
      </c>
      <c r="V5496" s="1">
        <v>0</v>
      </c>
      <c r="W5496">
        <v>18</v>
      </c>
      <c r="X5496">
        <v>4</v>
      </c>
      <c r="Y5496">
        <v>38</v>
      </c>
      <c r="AD5496"/>
    </row>
    <row r="5497" spans="1:30" x14ac:dyDescent="0.25">
      <c r="A5497" t="s">
        <v>24</v>
      </c>
      <c r="B5497" s="2">
        <v>43334</v>
      </c>
      <c r="C5497" s="35">
        <f>YEAR(Sales[[#This Row],[ShipDate]])</f>
        <v>2018</v>
      </c>
      <c r="D5497" t="s">
        <v>36</v>
      </c>
      <c r="E5497" t="s">
        <v>18</v>
      </c>
      <c r="F5497" t="s">
        <v>48</v>
      </c>
      <c r="G5497" t="s">
        <v>46</v>
      </c>
      <c r="H5497" t="s">
        <v>26</v>
      </c>
      <c r="I5497" t="s">
        <v>32</v>
      </c>
      <c r="J5497" t="s">
        <v>13</v>
      </c>
      <c r="K5497" t="s">
        <v>857</v>
      </c>
      <c r="L5497" t="s">
        <v>30</v>
      </c>
      <c r="N5497" t="str">
        <f>IF(ISBLANK(Sales[[#This Row],[return]]),"No",Sales[[#This Row],[return]])</f>
        <v>No</v>
      </c>
      <c r="O5497" s="2">
        <v>43327</v>
      </c>
      <c r="P5497" s="8" t="str">
        <f>TEXT(DAY(Sales[[#This Row],[OrderDate]]),"ddd")</f>
        <v>Sun</v>
      </c>
      <c r="Q5497" s="8" t="str">
        <f>TEXT(MONTH(Sales[[#This Row],[ShipDate]])*29,"mmm")</f>
        <v>Aug</v>
      </c>
      <c r="R5497">
        <v>157</v>
      </c>
      <c r="S5497" t="s">
        <v>568</v>
      </c>
      <c r="T5497" t="s">
        <v>28</v>
      </c>
      <c r="U5497">
        <v>90004</v>
      </c>
      <c r="V5497" s="1">
        <v>0.2</v>
      </c>
      <c r="W5497">
        <v>10</v>
      </c>
      <c r="X5497">
        <v>3</v>
      </c>
      <c r="Y5497">
        <v>166</v>
      </c>
      <c r="AD5497"/>
    </row>
    <row r="5498" spans="1:30" x14ac:dyDescent="0.25">
      <c r="A5498" t="s">
        <v>40</v>
      </c>
      <c r="B5498" s="2">
        <v>43408</v>
      </c>
      <c r="C5498" s="35">
        <f>YEAR(Sales[[#This Row],[ShipDate]])</f>
        <v>2018</v>
      </c>
      <c r="D5498" t="s">
        <v>36</v>
      </c>
      <c r="E5498" t="s">
        <v>18</v>
      </c>
      <c r="F5498" t="s">
        <v>45</v>
      </c>
      <c r="G5498" t="s">
        <v>25</v>
      </c>
      <c r="H5498" t="s">
        <v>2083</v>
      </c>
      <c r="I5498" t="s">
        <v>133</v>
      </c>
      <c r="J5498" t="s">
        <v>13</v>
      </c>
      <c r="K5498" t="s">
        <v>1235</v>
      </c>
      <c r="L5498" t="s">
        <v>68</v>
      </c>
      <c r="N5498" t="str">
        <f>IF(ISBLANK(Sales[[#This Row],[return]]),"No",Sales[[#This Row],[return]])</f>
        <v>No</v>
      </c>
      <c r="O5498" s="2">
        <v>43403</v>
      </c>
      <c r="P5498" s="8" t="str">
        <f>TEXT(DAY(Sales[[#This Row],[OrderDate]]),"ddd")</f>
        <v>Mon</v>
      </c>
      <c r="Q5498" s="8" t="str">
        <f>TEXT(MONTH(Sales[[#This Row],[ShipDate]])*29,"mmm")</f>
        <v>Nov</v>
      </c>
      <c r="R5498">
        <v>1126</v>
      </c>
      <c r="S5498" t="s">
        <v>906</v>
      </c>
      <c r="T5498" t="s">
        <v>66</v>
      </c>
      <c r="U5498">
        <v>48310</v>
      </c>
      <c r="V5498" s="1">
        <v>0</v>
      </c>
      <c r="W5498">
        <v>4</v>
      </c>
      <c r="X5498">
        <v>2</v>
      </c>
      <c r="Y5498">
        <v>12</v>
      </c>
      <c r="AD5498"/>
    </row>
    <row r="5499" spans="1:30" x14ac:dyDescent="0.25">
      <c r="A5499" t="s">
        <v>40</v>
      </c>
      <c r="B5499" s="2">
        <v>43237</v>
      </c>
      <c r="C5499" s="35">
        <f>YEAR(Sales[[#This Row],[ShipDate]])</f>
        <v>2018</v>
      </c>
      <c r="D5499" t="s">
        <v>36</v>
      </c>
      <c r="E5499" t="s">
        <v>18</v>
      </c>
      <c r="F5499" t="s">
        <v>104</v>
      </c>
      <c r="G5499" t="s">
        <v>25</v>
      </c>
      <c r="H5499" t="s">
        <v>60</v>
      </c>
      <c r="I5499" t="s">
        <v>63</v>
      </c>
      <c r="J5499" t="s">
        <v>13</v>
      </c>
      <c r="K5499" t="s">
        <v>1686</v>
      </c>
      <c r="L5499" t="s">
        <v>30</v>
      </c>
      <c r="N5499" t="str">
        <f>IF(ISBLANK(Sales[[#This Row],[return]]),"No",Sales[[#This Row],[return]])</f>
        <v>No</v>
      </c>
      <c r="O5499" s="2">
        <v>43232</v>
      </c>
      <c r="P5499" s="8" t="str">
        <f>TEXT(DAY(Sales[[#This Row],[OrderDate]]),"ddd")</f>
        <v>Thu</v>
      </c>
      <c r="Q5499" s="8" t="str">
        <f>TEXT(MONTH(Sales[[#This Row],[ShipDate]])*29,"mmm")</f>
        <v>May</v>
      </c>
      <c r="R5499">
        <v>1048</v>
      </c>
      <c r="S5499" t="s">
        <v>3175</v>
      </c>
      <c r="T5499" t="s">
        <v>28</v>
      </c>
      <c r="U5499">
        <v>98105</v>
      </c>
      <c r="V5499" s="1">
        <v>0</v>
      </c>
      <c r="W5499">
        <v>27</v>
      </c>
      <c r="X5499">
        <v>5</v>
      </c>
      <c r="Y5499">
        <v>55</v>
      </c>
      <c r="AD5499"/>
    </row>
    <row r="5500" spans="1:30" x14ac:dyDescent="0.25">
      <c r="A5500" t="s">
        <v>10</v>
      </c>
      <c r="B5500" s="2">
        <v>43462</v>
      </c>
      <c r="C5500" s="35">
        <f>YEAR(Sales[[#This Row],[ShipDate]])</f>
        <v>2018</v>
      </c>
      <c r="D5500" t="s">
        <v>36</v>
      </c>
      <c r="E5500" t="s">
        <v>18</v>
      </c>
      <c r="F5500" t="s">
        <v>43</v>
      </c>
      <c r="G5500" t="s">
        <v>11</v>
      </c>
      <c r="H5500" t="s">
        <v>1604</v>
      </c>
      <c r="I5500" t="s">
        <v>216</v>
      </c>
      <c r="J5500" t="s">
        <v>13</v>
      </c>
      <c r="K5500" t="s">
        <v>771</v>
      </c>
      <c r="L5500" t="s">
        <v>30</v>
      </c>
      <c r="N5500" t="str">
        <f>IF(ISBLANK(Sales[[#This Row],[return]]),"No",Sales[[#This Row],[return]])</f>
        <v>No</v>
      </c>
      <c r="O5500" s="2">
        <v>43456</v>
      </c>
      <c r="P5500" s="8" t="str">
        <f>TEXT(DAY(Sales[[#This Row],[OrderDate]]),"ddd")</f>
        <v>Sun</v>
      </c>
      <c r="Q5500" s="8" t="str">
        <f>TEXT(MONTH(Sales[[#This Row],[ShipDate]])*29,"mmm")</f>
        <v>Dec</v>
      </c>
      <c r="R5500">
        <v>1447</v>
      </c>
      <c r="S5500" t="s">
        <v>3204</v>
      </c>
      <c r="T5500" t="s">
        <v>28</v>
      </c>
      <c r="U5500">
        <v>97756</v>
      </c>
      <c r="V5500" s="1">
        <v>0.2</v>
      </c>
      <c r="W5500">
        <v>5</v>
      </c>
      <c r="X5500">
        <v>1</v>
      </c>
      <c r="Y5500">
        <v>23</v>
      </c>
      <c r="AD5500"/>
    </row>
    <row r="5501" spans="1:30" x14ac:dyDescent="0.25">
      <c r="A5501" t="s">
        <v>10</v>
      </c>
      <c r="B5501" s="2">
        <v>43462</v>
      </c>
      <c r="C5501" s="35">
        <f>YEAR(Sales[[#This Row],[ShipDate]])</f>
        <v>2018</v>
      </c>
      <c r="D5501" t="s">
        <v>36</v>
      </c>
      <c r="E5501" t="s">
        <v>18</v>
      </c>
      <c r="F5501" t="s">
        <v>43</v>
      </c>
      <c r="G5501" t="s">
        <v>11</v>
      </c>
      <c r="H5501" t="s">
        <v>1604</v>
      </c>
      <c r="I5501" t="s">
        <v>216</v>
      </c>
      <c r="J5501" t="s">
        <v>13</v>
      </c>
      <c r="K5501" t="s">
        <v>771</v>
      </c>
      <c r="L5501" t="s">
        <v>30</v>
      </c>
      <c r="N5501" t="str">
        <f>IF(ISBLANK(Sales[[#This Row],[return]]),"No",Sales[[#This Row],[return]])</f>
        <v>No</v>
      </c>
      <c r="O5501" s="2">
        <v>43456</v>
      </c>
      <c r="P5501" s="8" t="str">
        <f>TEXT(DAY(Sales[[#This Row],[OrderDate]]),"ddd")</f>
        <v>Sun</v>
      </c>
      <c r="Q5501" s="8" t="str">
        <f>TEXT(MONTH(Sales[[#This Row],[ShipDate]])*29,"mmm")</f>
        <v>Dec</v>
      </c>
      <c r="R5501">
        <v>22</v>
      </c>
      <c r="S5501" t="s">
        <v>636</v>
      </c>
      <c r="T5501" t="s">
        <v>28</v>
      </c>
      <c r="U5501">
        <v>97756</v>
      </c>
      <c r="V5501" s="1">
        <v>0.2</v>
      </c>
      <c r="W5501">
        <v>3</v>
      </c>
      <c r="X5501">
        <v>4</v>
      </c>
      <c r="Y5501">
        <v>12</v>
      </c>
      <c r="AD5501"/>
    </row>
    <row r="5502" spans="1:30" x14ac:dyDescent="0.25">
      <c r="A5502" t="s">
        <v>10</v>
      </c>
      <c r="B5502" s="2">
        <v>43462</v>
      </c>
      <c r="C5502" s="35">
        <f>YEAR(Sales[[#This Row],[ShipDate]])</f>
        <v>2018</v>
      </c>
      <c r="D5502" t="s">
        <v>36</v>
      </c>
      <c r="E5502" t="s">
        <v>18</v>
      </c>
      <c r="F5502" t="s">
        <v>50</v>
      </c>
      <c r="G5502" t="s">
        <v>25</v>
      </c>
      <c r="H5502" t="s">
        <v>1604</v>
      </c>
      <c r="I5502" t="s">
        <v>216</v>
      </c>
      <c r="J5502" t="s">
        <v>13</v>
      </c>
      <c r="K5502" t="s">
        <v>771</v>
      </c>
      <c r="L5502" t="s">
        <v>30</v>
      </c>
      <c r="N5502" t="str">
        <f>IF(ISBLANK(Sales[[#This Row],[return]]),"No",Sales[[#This Row],[return]])</f>
        <v>No</v>
      </c>
      <c r="O5502" s="2">
        <v>43456</v>
      </c>
      <c r="P5502" s="8" t="str">
        <f>TEXT(DAY(Sales[[#This Row],[OrderDate]]),"ddd")</f>
        <v>Sun</v>
      </c>
      <c r="Q5502" s="8" t="str">
        <f>TEXT(MONTH(Sales[[#This Row],[ShipDate]])*29,"mmm")</f>
        <v>Dec</v>
      </c>
      <c r="R5502">
        <v>177</v>
      </c>
      <c r="S5502" t="s">
        <v>3267</v>
      </c>
      <c r="T5502" t="s">
        <v>28</v>
      </c>
      <c r="U5502">
        <v>97756</v>
      </c>
      <c r="V5502" s="1">
        <v>0.7</v>
      </c>
      <c r="W5502">
        <v>-25</v>
      </c>
      <c r="X5502">
        <v>10</v>
      </c>
      <c r="Y5502">
        <v>31</v>
      </c>
      <c r="AD5502"/>
    </row>
    <row r="5503" spans="1:30" x14ac:dyDescent="0.25">
      <c r="A5503" t="s">
        <v>40</v>
      </c>
      <c r="B5503" s="2">
        <v>43192</v>
      </c>
      <c r="C5503" s="35">
        <f>YEAR(Sales[[#This Row],[ShipDate]])</f>
        <v>2018</v>
      </c>
      <c r="D5503" t="s">
        <v>36</v>
      </c>
      <c r="E5503" t="s">
        <v>18</v>
      </c>
      <c r="F5503" t="s">
        <v>43</v>
      </c>
      <c r="G5503" t="s">
        <v>11</v>
      </c>
      <c r="H5503" t="s">
        <v>146</v>
      </c>
      <c r="I5503" t="s">
        <v>149</v>
      </c>
      <c r="J5503" t="s">
        <v>13</v>
      </c>
      <c r="K5503" t="s">
        <v>236</v>
      </c>
      <c r="L5503" t="s">
        <v>92</v>
      </c>
      <c r="N5503" t="str">
        <f>IF(ISBLANK(Sales[[#This Row],[return]]),"No",Sales[[#This Row],[return]])</f>
        <v>No</v>
      </c>
      <c r="O5503" s="2">
        <v>43188</v>
      </c>
      <c r="P5503" s="8" t="str">
        <f>TEXT(DAY(Sales[[#This Row],[OrderDate]]),"ddd")</f>
        <v>Sun</v>
      </c>
      <c r="Q5503" s="8" t="str">
        <f>TEXT(MONTH(Sales[[#This Row],[ShipDate]])*29,"mmm")</f>
        <v>Apr</v>
      </c>
      <c r="R5503">
        <v>872</v>
      </c>
      <c r="S5503" t="s">
        <v>3132</v>
      </c>
      <c r="T5503" t="s">
        <v>90</v>
      </c>
      <c r="U5503">
        <v>10009</v>
      </c>
      <c r="V5503" s="1">
        <v>0</v>
      </c>
      <c r="W5503">
        <v>124</v>
      </c>
      <c r="X5503">
        <v>8</v>
      </c>
      <c r="Y5503">
        <v>414</v>
      </c>
      <c r="AD5503"/>
    </row>
    <row r="5504" spans="1:30" x14ac:dyDescent="0.25">
      <c r="A5504" t="s">
        <v>40</v>
      </c>
      <c r="B5504" s="2">
        <v>43192</v>
      </c>
      <c r="C5504" s="35">
        <f>YEAR(Sales[[#This Row],[ShipDate]])</f>
        <v>2018</v>
      </c>
      <c r="D5504" t="s">
        <v>36</v>
      </c>
      <c r="E5504" t="s">
        <v>18</v>
      </c>
      <c r="F5504" t="s">
        <v>59</v>
      </c>
      <c r="G5504" t="s">
        <v>25</v>
      </c>
      <c r="H5504" t="s">
        <v>146</v>
      </c>
      <c r="I5504" t="s">
        <v>149</v>
      </c>
      <c r="J5504" t="s">
        <v>13</v>
      </c>
      <c r="K5504" t="s">
        <v>236</v>
      </c>
      <c r="L5504" t="s">
        <v>92</v>
      </c>
      <c r="N5504" t="str">
        <f>IF(ISBLANK(Sales[[#This Row],[return]]),"No",Sales[[#This Row],[return]])</f>
        <v>No</v>
      </c>
      <c r="O5504" s="2">
        <v>43188</v>
      </c>
      <c r="P5504" s="8" t="str">
        <f>TEXT(DAY(Sales[[#This Row],[OrderDate]]),"ddd")</f>
        <v>Sun</v>
      </c>
      <c r="Q5504" s="8" t="str">
        <f>TEXT(MONTH(Sales[[#This Row],[ShipDate]])*29,"mmm")</f>
        <v>Apr</v>
      </c>
      <c r="R5504">
        <v>1072</v>
      </c>
      <c r="S5504" t="s">
        <v>1949</v>
      </c>
      <c r="T5504" t="s">
        <v>90</v>
      </c>
      <c r="U5504">
        <v>10009</v>
      </c>
      <c r="V5504" s="1">
        <v>0</v>
      </c>
      <c r="W5504">
        <v>7</v>
      </c>
      <c r="X5504">
        <v>2</v>
      </c>
      <c r="Y5504">
        <v>13</v>
      </c>
      <c r="AD5504"/>
    </row>
    <row r="5505" spans="1:30" x14ac:dyDescent="0.25">
      <c r="A5505" t="s">
        <v>40</v>
      </c>
      <c r="B5505" s="2">
        <v>43192</v>
      </c>
      <c r="C5505" s="35">
        <f>YEAR(Sales[[#This Row],[ShipDate]])</f>
        <v>2018</v>
      </c>
      <c r="D5505" t="s">
        <v>36</v>
      </c>
      <c r="E5505" t="s">
        <v>18</v>
      </c>
      <c r="F5505" t="s">
        <v>50</v>
      </c>
      <c r="G5505" t="s">
        <v>25</v>
      </c>
      <c r="H5505" t="s">
        <v>146</v>
      </c>
      <c r="I5505" t="s">
        <v>149</v>
      </c>
      <c r="J5505" t="s">
        <v>13</v>
      </c>
      <c r="K5505" t="s">
        <v>236</v>
      </c>
      <c r="L5505" t="s">
        <v>92</v>
      </c>
      <c r="N5505" t="str">
        <f>IF(ISBLANK(Sales[[#This Row],[return]]),"No",Sales[[#This Row],[return]])</f>
        <v>No</v>
      </c>
      <c r="O5505" s="2">
        <v>43188</v>
      </c>
      <c r="P5505" s="8" t="str">
        <f>TEXT(DAY(Sales[[#This Row],[OrderDate]]),"ddd")</f>
        <v>Sun</v>
      </c>
      <c r="Q5505" s="8" t="str">
        <f>TEXT(MONTH(Sales[[#This Row],[ShipDate]])*29,"mmm")</f>
        <v>Apr</v>
      </c>
      <c r="R5505">
        <v>47</v>
      </c>
      <c r="S5505" t="s">
        <v>3257</v>
      </c>
      <c r="T5505" t="s">
        <v>90</v>
      </c>
      <c r="U5505">
        <v>10009</v>
      </c>
      <c r="V5505" s="1">
        <v>0.2</v>
      </c>
      <c r="W5505">
        <v>9</v>
      </c>
      <c r="X5505">
        <v>5</v>
      </c>
      <c r="Y5505">
        <v>30</v>
      </c>
      <c r="AD5505"/>
    </row>
    <row r="5506" spans="1:30" x14ac:dyDescent="0.25">
      <c r="A5506" t="s">
        <v>40</v>
      </c>
      <c r="B5506" s="2">
        <v>43192</v>
      </c>
      <c r="C5506" s="35">
        <f>YEAR(Sales[[#This Row],[ShipDate]])</f>
        <v>2018</v>
      </c>
      <c r="D5506" t="s">
        <v>36</v>
      </c>
      <c r="E5506" t="s">
        <v>18</v>
      </c>
      <c r="F5506" t="s">
        <v>50</v>
      </c>
      <c r="G5506" t="s">
        <v>25</v>
      </c>
      <c r="H5506" t="s">
        <v>146</v>
      </c>
      <c r="I5506" t="s">
        <v>149</v>
      </c>
      <c r="J5506" t="s">
        <v>13</v>
      </c>
      <c r="K5506" t="s">
        <v>236</v>
      </c>
      <c r="L5506" t="s">
        <v>92</v>
      </c>
      <c r="N5506" t="str">
        <f>IF(ISBLANK(Sales[[#This Row],[return]]),"No",Sales[[#This Row],[return]])</f>
        <v>No</v>
      </c>
      <c r="O5506" s="2">
        <v>43188</v>
      </c>
      <c r="P5506" s="8" t="str">
        <f>TEXT(DAY(Sales[[#This Row],[OrderDate]]),"ddd")</f>
        <v>Sun</v>
      </c>
      <c r="Q5506" s="8" t="str">
        <f>TEXT(MONTH(Sales[[#This Row],[ShipDate]])*29,"mmm")</f>
        <v>Apr</v>
      </c>
      <c r="R5506">
        <v>696</v>
      </c>
      <c r="S5506" t="s">
        <v>1833</v>
      </c>
      <c r="T5506" t="s">
        <v>90</v>
      </c>
      <c r="U5506">
        <v>10009</v>
      </c>
      <c r="V5506" s="1">
        <v>0.2</v>
      </c>
      <c r="W5506">
        <v>15</v>
      </c>
      <c r="X5506">
        <v>7</v>
      </c>
      <c r="Y5506">
        <v>41</v>
      </c>
      <c r="AD5506"/>
    </row>
    <row r="5507" spans="1:30" x14ac:dyDescent="0.25">
      <c r="A5507" t="s">
        <v>10</v>
      </c>
      <c r="B5507" s="2">
        <v>43324</v>
      </c>
      <c r="C5507" s="35">
        <f>YEAR(Sales[[#This Row],[ShipDate]])</f>
        <v>2018</v>
      </c>
      <c r="D5507" t="s">
        <v>607</v>
      </c>
      <c r="E5507" t="s">
        <v>18</v>
      </c>
      <c r="F5507" t="s">
        <v>59</v>
      </c>
      <c r="G5507" t="s">
        <v>25</v>
      </c>
      <c r="H5507" t="s">
        <v>641</v>
      </c>
      <c r="I5507" t="s">
        <v>248</v>
      </c>
      <c r="J5507" t="s">
        <v>13</v>
      </c>
      <c r="K5507" t="s">
        <v>231</v>
      </c>
      <c r="L5507" t="s">
        <v>68</v>
      </c>
      <c r="N5507" t="str">
        <f>IF(ISBLANK(Sales[[#This Row],[return]]),"No",Sales[[#This Row],[return]])</f>
        <v>No</v>
      </c>
      <c r="O5507" s="2">
        <v>43324</v>
      </c>
      <c r="P5507" s="8" t="str">
        <f>TEXT(DAY(Sales[[#This Row],[OrderDate]]),"ddd")</f>
        <v>Thu</v>
      </c>
      <c r="Q5507" s="8" t="str">
        <f>TEXT(MONTH(Sales[[#This Row],[ShipDate]])*29,"mmm")</f>
        <v>Aug</v>
      </c>
      <c r="R5507">
        <v>1829</v>
      </c>
      <c r="S5507" t="s">
        <v>1846</v>
      </c>
      <c r="T5507" t="s">
        <v>66</v>
      </c>
      <c r="U5507">
        <v>50315</v>
      </c>
      <c r="V5507" s="1">
        <v>0</v>
      </c>
      <c r="W5507">
        <v>3</v>
      </c>
      <c r="X5507">
        <v>1</v>
      </c>
      <c r="Y5507">
        <v>6</v>
      </c>
      <c r="AD5507"/>
    </row>
    <row r="5508" spans="1:30" x14ac:dyDescent="0.25">
      <c r="A5508" t="s">
        <v>40</v>
      </c>
      <c r="B5508" s="2">
        <v>43220</v>
      </c>
      <c r="C5508" s="35">
        <f>YEAR(Sales[[#This Row],[ShipDate]])</f>
        <v>2018</v>
      </c>
      <c r="D5508" t="s">
        <v>19</v>
      </c>
      <c r="E5508" t="s">
        <v>18</v>
      </c>
      <c r="F5508" t="s">
        <v>43</v>
      </c>
      <c r="G5508" t="s">
        <v>11</v>
      </c>
      <c r="H5508" t="s">
        <v>1251</v>
      </c>
      <c r="I5508" t="s">
        <v>120</v>
      </c>
      <c r="J5508" t="s">
        <v>13</v>
      </c>
      <c r="K5508" t="s">
        <v>991</v>
      </c>
      <c r="L5508" t="s">
        <v>68</v>
      </c>
      <c r="N5508" t="str">
        <f>IF(ISBLANK(Sales[[#This Row],[return]]),"No",Sales[[#This Row],[return]])</f>
        <v>No</v>
      </c>
      <c r="O5508" s="2">
        <v>43218</v>
      </c>
      <c r="P5508" s="8" t="str">
        <f>TEXT(DAY(Sales[[#This Row],[OrderDate]]),"ddd")</f>
        <v>Sat</v>
      </c>
      <c r="Q5508" s="8" t="str">
        <f>TEXT(MONTH(Sales[[#This Row],[ShipDate]])*29,"mmm")</f>
        <v>Apr</v>
      </c>
      <c r="R5508">
        <v>560</v>
      </c>
      <c r="S5508" t="s">
        <v>3179</v>
      </c>
      <c r="T5508" t="s">
        <v>66</v>
      </c>
      <c r="U5508">
        <v>60174</v>
      </c>
      <c r="V5508" s="1">
        <v>0.6</v>
      </c>
      <c r="W5508">
        <v>-32</v>
      </c>
      <c r="X5508">
        <v>2</v>
      </c>
      <c r="Y5508">
        <v>30</v>
      </c>
      <c r="AD5508"/>
    </row>
    <row r="5509" spans="1:30" x14ac:dyDescent="0.25">
      <c r="A5509" t="s">
        <v>10</v>
      </c>
      <c r="B5509" s="2">
        <v>43199</v>
      </c>
      <c r="C5509" s="35">
        <f>YEAR(Sales[[#This Row],[ShipDate]])</f>
        <v>2018</v>
      </c>
      <c r="D5509" t="s">
        <v>36</v>
      </c>
      <c r="E5509" t="s">
        <v>18</v>
      </c>
      <c r="F5509" t="s">
        <v>43</v>
      </c>
      <c r="G5509" t="s">
        <v>11</v>
      </c>
      <c r="H5509" t="s">
        <v>680</v>
      </c>
      <c r="I5509" t="s">
        <v>142</v>
      </c>
      <c r="J5509" t="s">
        <v>13</v>
      </c>
      <c r="K5509" t="s">
        <v>80</v>
      </c>
      <c r="L5509" t="s">
        <v>68</v>
      </c>
      <c r="N5509" t="str">
        <f>IF(ISBLANK(Sales[[#This Row],[return]]),"No",Sales[[#This Row],[return]])</f>
        <v>No</v>
      </c>
      <c r="O5509" s="2">
        <v>43193</v>
      </c>
      <c r="P5509" s="8" t="str">
        <f>TEXT(DAY(Sales[[#This Row],[OrderDate]]),"ddd")</f>
        <v>Tue</v>
      </c>
      <c r="Q5509" s="8" t="str">
        <f>TEXT(MONTH(Sales[[#This Row],[ShipDate]])*29,"mmm")</f>
        <v>Apr</v>
      </c>
      <c r="R5509">
        <v>1446</v>
      </c>
      <c r="S5509" t="s">
        <v>3140</v>
      </c>
      <c r="T5509" t="s">
        <v>66</v>
      </c>
      <c r="U5509">
        <v>47374</v>
      </c>
      <c r="V5509" s="1">
        <v>0</v>
      </c>
      <c r="W5509">
        <v>22</v>
      </c>
      <c r="X5509">
        <v>4</v>
      </c>
      <c r="Y5509">
        <v>71</v>
      </c>
      <c r="AD5509"/>
    </row>
    <row r="5510" spans="1:30" x14ac:dyDescent="0.25">
      <c r="A5510" t="s">
        <v>10</v>
      </c>
      <c r="B5510" s="2">
        <v>43199</v>
      </c>
      <c r="C5510" s="35">
        <f>YEAR(Sales[[#This Row],[ShipDate]])</f>
        <v>2018</v>
      </c>
      <c r="D5510" t="s">
        <v>36</v>
      </c>
      <c r="E5510" t="s">
        <v>18</v>
      </c>
      <c r="F5510" t="s">
        <v>48</v>
      </c>
      <c r="G5510" t="s">
        <v>46</v>
      </c>
      <c r="H5510" t="s">
        <v>680</v>
      </c>
      <c r="I5510" t="s">
        <v>142</v>
      </c>
      <c r="J5510" t="s">
        <v>13</v>
      </c>
      <c r="K5510" t="s">
        <v>80</v>
      </c>
      <c r="L5510" t="s">
        <v>68</v>
      </c>
      <c r="N5510" t="str">
        <f>IF(ISBLANK(Sales[[#This Row],[return]]),"No",Sales[[#This Row],[return]])</f>
        <v>No</v>
      </c>
      <c r="O5510" s="2">
        <v>43193</v>
      </c>
      <c r="P5510" s="8" t="str">
        <f>TEXT(DAY(Sales[[#This Row],[OrderDate]]),"ddd")</f>
        <v>Tue</v>
      </c>
      <c r="Q5510" s="8" t="str">
        <f>TEXT(MONTH(Sales[[#This Row],[ShipDate]])*29,"mmm")</f>
        <v>Apr</v>
      </c>
      <c r="R5510">
        <v>1285</v>
      </c>
      <c r="S5510" t="s">
        <v>2400</v>
      </c>
      <c r="T5510" t="s">
        <v>66</v>
      </c>
      <c r="U5510">
        <v>47374</v>
      </c>
      <c r="V5510" s="1">
        <v>0</v>
      </c>
      <c r="W5510">
        <v>125</v>
      </c>
      <c r="X5510">
        <v>4</v>
      </c>
      <c r="Y5510">
        <v>260</v>
      </c>
      <c r="AD5510"/>
    </row>
    <row r="5511" spans="1:30" x14ac:dyDescent="0.25">
      <c r="A5511" t="s">
        <v>24</v>
      </c>
      <c r="B5511" s="2">
        <v>43167</v>
      </c>
      <c r="C5511" s="35">
        <f>YEAR(Sales[[#This Row],[ShipDate]])</f>
        <v>2018</v>
      </c>
      <c r="D5511" t="s">
        <v>19</v>
      </c>
      <c r="E5511" t="s">
        <v>18</v>
      </c>
      <c r="F5511" t="s">
        <v>48</v>
      </c>
      <c r="G5511" t="s">
        <v>46</v>
      </c>
      <c r="H5511" t="s">
        <v>268</v>
      </c>
      <c r="I5511" t="s">
        <v>142</v>
      </c>
      <c r="J5511" t="s">
        <v>13</v>
      </c>
      <c r="K5511" t="s">
        <v>464</v>
      </c>
      <c r="L5511" t="s">
        <v>68</v>
      </c>
      <c r="M5511" t="s">
        <v>82</v>
      </c>
      <c r="N5511" t="str">
        <f>IF(ISBLANK(Sales[[#This Row],[return]]),"No",Sales[[#This Row],[return]])</f>
        <v>Yes</v>
      </c>
      <c r="O5511" s="2">
        <v>43162</v>
      </c>
      <c r="P5511" s="8" t="str">
        <f>TEXT(DAY(Sales[[#This Row],[OrderDate]]),"ddd")</f>
        <v>Tue</v>
      </c>
      <c r="Q5511" s="8" t="str">
        <f>TEXT(MONTH(Sales[[#This Row],[ShipDate]])*29,"mmm")</f>
        <v>Mar</v>
      </c>
      <c r="R5511">
        <v>1279</v>
      </c>
      <c r="S5511" t="s">
        <v>2328</v>
      </c>
      <c r="T5511" t="s">
        <v>66</v>
      </c>
      <c r="U5511">
        <v>47401</v>
      </c>
      <c r="V5511" s="1">
        <v>0</v>
      </c>
      <c r="W5511">
        <v>38</v>
      </c>
      <c r="X5511">
        <v>3</v>
      </c>
      <c r="Y5511">
        <v>135</v>
      </c>
      <c r="AD5511"/>
    </row>
    <row r="5512" spans="1:30" x14ac:dyDescent="0.25">
      <c r="A5512" t="s">
        <v>10</v>
      </c>
      <c r="B5512" s="2">
        <v>43336</v>
      </c>
      <c r="C5512" s="35">
        <f>YEAR(Sales[[#This Row],[ShipDate]])</f>
        <v>2018</v>
      </c>
      <c r="D5512" t="s">
        <v>19</v>
      </c>
      <c r="E5512" t="s">
        <v>31</v>
      </c>
      <c r="F5512" t="s">
        <v>50</v>
      </c>
      <c r="G5512" t="s">
        <v>25</v>
      </c>
      <c r="H5512" t="s">
        <v>60</v>
      </c>
      <c r="I5512" t="s">
        <v>63</v>
      </c>
      <c r="J5512" t="s">
        <v>13</v>
      </c>
      <c r="K5512" t="s">
        <v>2694</v>
      </c>
      <c r="L5512" t="s">
        <v>30</v>
      </c>
      <c r="N5512" t="str">
        <f>IF(ISBLANK(Sales[[#This Row],[return]]),"No",Sales[[#This Row],[return]])</f>
        <v>No</v>
      </c>
      <c r="O5512" s="2">
        <v>43333</v>
      </c>
      <c r="P5512" s="8" t="str">
        <f>TEXT(DAY(Sales[[#This Row],[OrderDate]]),"ddd")</f>
        <v>Sat</v>
      </c>
      <c r="Q5512" s="8" t="str">
        <f>TEXT(MONTH(Sales[[#This Row],[ShipDate]])*29,"mmm")</f>
        <v>Aug</v>
      </c>
      <c r="R5512">
        <v>241</v>
      </c>
      <c r="S5512" t="s">
        <v>1722</v>
      </c>
      <c r="T5512" t="s">
        <v>28</v>
      </c>
      <c r="U5512">
        <v>98115</v>
      </c>
      <c r="V5512" s="1">
        <v>0.2</v>
      </c>
      <c r="W5512">
        <v>12</v>
      </c>
      <c r="X5512">
        <v>10</v>
      </c>
      <c r="Y5512">
        <v>33</v>
      </c>
      <c r="AD5512"/>
    </row>
    <row r="5513" spans="1:30" x14ac:dyDescent="0.25">
      <c r="A5513" t="s">
        <v>40</v>
      </c>
      <c r="B5513" s="2">
        <v>43134</v>
      </c>
      <c r="C5513" s="35">
        <f>YEAR(Sales[[#This Row],[ShipDate]])</f>
        <v>2018</v>
      </c>
      <c r="D5513" t="s">
        <v>36</v>
      </c>
      <c r="E5513" t="s">
        <v>18</v>
      </c>
      <c r="F5513" t="s">
        <v>38</v>
      </c>
      <c r="G5513" t="s">
        <v>11</v>
      </c>
      <c r="H5513" t="s">
        <v>1477</v>
      </c>
      <c r="I5513" t="s">
        <v>120</v>
      </c>
      <c r="J5513" t="s">
        <v>13</v>
      </c>
      <c r="K5513" t="s">
        <v>1478</v>
      </c>
      <c r="L5513" t="s">
        <v>68</v>
      </c>
      <c r="N5513" t="str">
        <f>IF(ISBLANK(Sales[[#This Row],[return]]),"No",Sales[[#This Row],[return]])</f>
        <v>No</v>
      </c>
      <c r="O5513" s="2">
        <v>43130</v>
      </c>
      <c r="P5513" s="8" t="str">
        <f>TEXT(DAY(Sales[[#This Row],[OrderDate]]),"ddd")</f>
        <v>Mon</v>
      </c>
      <c r="Q5513" s="8" t="str">
        <f>TEXT(MONTH(Sales[[#This Row],[ShipDate]])*29,"mmm")</f>
        <v>Feb</v>
      </c>
      <c r="R5513">
        <v>367</v>
      </c>
      <c r="S5513" t="s">
        <v>867</v>
      </c>
      <c r="T5513" t="s">
        <v>66</v>
      </c>
      <c r="U5513">
        <v>61107</v>
      </c>
      <c r="V5513" s="1">
        <v>0.5</v>
      </c>
      <c r="W5513">
        <v>-538</v>
      </c>
      <c r="X5513">
        <v>3</v>
      </c>
      <c r="Y5513">
        <v>626</v>
      </c>
      <c r="AD5513"/>
    </row>
    <row r="5514" spans="1:30" x14ac:dyDescent="0.25">
      <c r="A5514" t="s">
        <v>40</v>
      </c>
      <c r="B5514" s="2">
        <v>43134</v>
      </c>
      <c r="C5514" s="35">
        <f>YEAR(Sales[[#This Row],[ShipDate]])</f>
        <v>2018</v>
      </c>
      <c r="D5514" t="s">
        <v>36</v>
      </c>
      <c r="E5514" t="s">
        <v>18</v>
      </c>
      <c r="F5514" t="s">
        <v>50</v>
      </c>
      <c r="G5514" t="s">
        <v>25</v>
      </c>
      <c r="H5514" t="s">
        <v>1477</v>
      </c>
      <c r="I5514" t="s">
        <v>120</v>
      </c>
      <c r="J5514" t="s">
        <v>13</v>
      </c>
      <c r="K5514" t="s">
        <v>1478</v>
      </c>
      <c r="L5514" t="s">
        <v>68</v>
      </c>
      <c r="N5514" t="str">
        <f>IF(ISBLANK(Sales[[#This Row],[return]]),"No",Sales[[#This Row],[return]])</f>
        <v>No</v>
      </c>
      <c r="O5514" s="2">
        <v>43130</v>
      </c>
      <c r="P5514" s="8" t="str">
        <f>TEXT(DAY(Sales[[#This Row],[OrderDate]]),"ddd")</f>
        <v>Mon</v>
      </c>
      <c r="Q5514" s="8" t="str">
        <f>TEXT(MONTH(Sales[[#This Row],[ShipDate]])*29,"mmm")</f>
        <v>Feb</v>
      </c>
      <c r="R5514">
        <v>237</v>
      </c>
      <c r="S5514" t="s">
        <v>1070</v>
      </c>
      <c r="T5514" t="s">
        <v>66</v>
      </c>
      <c r="U5514">
        <v>61107</v>
      </c>
      <c r="V5514" s="1">
        <v>0.8</v>
      </c>
      <c r="W5514">
        <v>-3</v>
      </c>
      <c r="X5514">
        <v>3</v>
      </c>
      <c r="Y5514">
        <v>2</v>
      </c>
      <c r="AD5514"/>
    </row>
    <row r="5515" spans="1:30" x14ac:dyDescent="0.25">
      <c r="A5515" t="s">
        <v>40</v>
      </c>
      <c r="B5515" s="2">
        <v>43134</v>
      </c>
      <c r="C5515" s="35">
        <f>YEAR(Sales[[#This Row],[ShipDate]])</f>
        <v>2018</v>
      </c>
      <c r="D5515" t="s">
        <v>36</v>
      </c>
      <c r="E5515" t="s">
        <v>18</v>
      </c>
      <c r="F5515" t="s">
        <v>48</v>
      </c>
      <c r="G5515" t="s">
        <v>46</v>
      </c>
      <c r="H5515" t="s">
        <v>1477</v>
      </c>
      <c r="I5515" t="s">
        <v>120</v>
      </c>
      <c r="J5515" t="s">
        <v>13</v>
      </c>
      <c r="K5515" t="s">
        <v>1478</v>
      </c>
      <c r="L5515" t="s">
        <v>68</v>
      </c>
      <c r="N5515" t="str">
        <f>IF(ISBLANK(Sales[[#This Row],[return]]),"No",Sales[[#This Row],[return]])</f>
        <v>No</v>
      </c>
      <c r="O5515" s="2">
        <v>43130</v>
      </c>
      <c r="P5515" s="8" t="str">
        <f>TEXT(DAY(Sales[[#This Row],[OrderDate]]),"ddd")</f>
        <v>Mon</v>
      </c>
      <c r="Q5515" s="8" t="str">
        <f>TEXT(MONTH(Sales[[#This Row],[ShipDate]])*29,"mmm")</f>
        <v>Feb</v>
      </c>
      <c r="R5515">
        <v>1171</v>
      </c>
      <c r="S5515" t="s">
        <v>2506</v>
      </c>
      <c r="T5515" t="s">
        <v>66</v>
      </c>
      <c r="U5515">
        <v>61107</v>
      </c>
      <c r="V5515" s="1">
        <v>0.2</v>
      </c>
      <c r="W5515">
        <v>144</v>
      </c>
      <c r="X5515">
        <v>4</v>
      </c>
      <c r="Y5515">
        <v>1440</v>
      </c>
      <c r="AD5515"/>
    </row>
    <row r="5516" spans="1:30" x14ac:dyDescent="0.25">
      <c r="A5516" t="s">
        <v>10</v>
      </c>
      <c r="B5516" s="2">
        <v>43128</v>
      </c>
      <c r="C5516" s="35">
        <f>YEAR(Sales[[#This Row],[ShipDate]])</f>
        <v>2018</v>
      </c>
      <c r="D5516" t="s">
        <v>19</v>
      </c>
      <c r="E5516" t="s">
        <v>31</v>
      </c>
      <c r="F5516" t="s">
        <v>43</v>
      </c>
      <c r="G5516" t="s">
        <v>11</v>
      </c>
      <c r="H5516" t="s">
        <v>146</v>
      </c>
      <c r="I5516" t="s">
        <v>149</v>
      </c>
      <c r="J5516" t="s">
        <v>13</v>
      </c>
      <c r="K5516" t="s">
        <v>291</v>
      </c>
      <c r="L5516" t="s">
        <v>92</v>
      </c>
      <c r="N5516" t="str">
        <f>IF(ISBLANK(Sales[[#This Row],[return]]),"No",Sales[[#This Row],[return]])</f>
        <v>No</v>
      </c>
      <c r="O5516" s="2">
        <v>43125</v>
      </c>
      <c r="P5516" s="8" t="str">
        <f>TEXT(DAY(Sales[[#This Row],[OrderDate]]),"ddd")</f>
        <v>Wed</v>
      </c>
      <c r="Q5516" s="8" t="str">
        <f>TEXT(MONTH(Sales[[#This Row],[ShipDate]])*29,"mmm")</f>
        <v>Jan</v>
      </c>
      <c r="R5516">
        <v>1537</v>
      </c>
      <c r="S5516" t="s">
        <v>2645</v>
      </c>
      <c r="T5516" t="s">
        <v>90</v>
      </c>
      <c r="U5516">
        <v>10024</v>
      </c>
      <c r="V5516" s="1">
        <v>0</v>
      </c>
      <c r="W5516">
        <v>8</v>
      </c>
      <c r="X5516">
        <v>1</v>
      </c>
      <c r="Y5516">
        <v>46</v>
      </c>
      <c r="AD5516"/>
    </row>
    <row r="5517" spans="1:30" x14ac:dyDescent="0.25">
      <c r="A5517" t="s">
        <v>10</v>
      </c>
      <c r="B5517" s="2">
        <v>43128</v>
      </c>
      <c r="C5517" s="35">
        <f>YEAR(Sales[[#This Row],[ShipDate]])</f>
        <v>2018</v>
      </c>
      <c r="D5517" t="s">
        <v>19</v>
      </c>
      <c r="E5517" t="s">
        <v>31</v>
      </c>
      <c r="F5517" t="s">
        <v>38</v>
      </c>
      <c r="G5517" t="s">
        <v>11</v>
      </c>
      <c r="H5517" t="s">
        <v>146</v>
      </c>
      <c r="I5517" t="s">
        <v>149</v>
      </c>
      <c r="J5517" t="s">
        <v>13</v>
      </c>
      <c r="K5517" t="s">
        <v>291</v>
      </c>
      <c r="L5517" t="s">
        <v>92</v>
      </c>
      <c r="N5517" t="str">
        <f>IF(ISBLANK(Sales[[#This Row],[return]]),"No",Sales[[#This Row],[return]])</f>
        <v>No</v>
      </c>
      <c r="O5517" s="2">
        <v>43125</v>
      </c>
      <c r="P5517" s="8" t="str">
        <f>TEXT(DAY(Sales[[#This Row],[OrderDate]]),"ddd")</f>
        <v>Wed</v>
      </c>
      <c r="Q5517" s="8" t="str">
        <f>TEXT(MONTH(Sales[[#This Row],[ShipDate]])*29,"mmm")</f>
        <v>Jan</v>
      </c>
      <c r="R5517">
        <v>429</v>
      </c>
      <c r="S5517" t="s">
        <v>1073</v>
      </c>
      <c r="T5517" t="s">
        <v>90</v>
      </c>
      <c r="U5517">
        <v>10024</v>
      </c>
      <c r="V5517" s="1">
        <v>0.4</v>
      </c>
      <c r="W5517">
        <v>-99</v>
      </c>
      <c r="X5517">
        <v>3</v>
      </c>
      <c r="Y5517">
        <v>314</v>
      </c>
      <c r="AD5517"/>
    </row>
    <row r="5518" spans="1:30" x14ac:dyDescent="0.25">
      <c r="A5518" t="s">
        <v>10</v>
      </c>
      <c r="B5518" s="2">
        <v>43128</v>
      </c>
      <c r="C5518" s="35">
        <f>YEAR(Sales[[#This Row],[ShipDate]])</f>
        <v>2018</v>
      </c>
      <c r="D5518" t="s">
        <v>19</v>
      </c>
      <c r="E5518" t="s">
        <v>31</v>
      </c>
      <c r="F5518" t="s">
        <v>39</v>
      </c>
      <c r="G5518" t="s">
        <v>25</v>
      </c>
      <c r="H5518" t="s">
        <v>146</v>
      </c>
      <c r="I5518" t="s">
        <v>149</v>
      </c>
      <c r="J5518" t="s">
        <v>13</v>
      </c>
      <c r="K5518" t="s">
        <v>291</v>
      </c>
      <c r="L5518" t="s">
        <v>92</v>
      </c>
      <c r="N5518" t="str">
        <f>IF(ISBLANK(Sales[[#This Row],[return]]),"No",Sales[[#This Row],[return]])</f>
        <v>No</v>
      </c>
      <c r="O5518" s="2">
        <v>43125</v>
      </c>
      <c r="P5518" s="8" t="str">
        <f>TEXT(DAY(Sales[[#This Row],[OrderDate]]),"ddd")</f>
        <v>Wed</v>
      </c>
      <c r="Q5518" s="8" t="str">
        <f>TEXT(MONTH(Sales[[#This Row],[ShipDate]])*29,"mmm")</f>
        <v>Jan</v>
      </c>
      <c r="R5518">
        <v>1376</v>
      </c>
      <c r="S5518" t="s">
        <v>2241</v>
      </c>
      <c r="T5518" t="s">
        <v>90</v>
      </c>
      <c r="U5518">
        <v>10024</v>
      </c>
      <c r="V5518" s="1">
        <v>0</v>
      </c>
      <c r="W5518">
        <v>0</v>
      </c>
      <c r="X5518">
        <v>7</v>
      </c>
      <c r="Y5518">
        <v>429</v>
      </c>
      <c r="AD5518"/>
    </row>
    <row r="5519" spans="1:30" x14ac:dyDescent="0.25">
      <c r="A5519" t="s">
        <v>10</v>
      </c>
      <c r="B5519" s="2">
        <v>43128</v>
      </c>
      <c r="C5519" s="35">
        <f>YEAR(Sales[[#This Row],[ShipDate]])</f>
        <v>2018</v>
      </c>
      <c r="D5519" t="s">
        <v>19</v>
      </c>
      <c r="E5519" t="s">
        <v>31</v>
      </c>
      <c r="F5519" t="s">
        <v>50</v>
      </c>
      <c r="G5519" t="s">
        <v>25</v>
      </c>
      <c r="H5519" t="s">
        <v>146</v>
      </c>
      <c r="I5519" t="s">
        <v>149</v>
      </c>
      <c r="J5519" t="s">
        <v>13</v>
      </c>
      <c r="K5519" t="s">
        <v>291</v>
      </c>
      <c r="L5519" t="s">
        <v>92</v>
      </c>
      <c r="N5519" t="str">
        <f>IF(ISBLANK(Sales[[#This Row],[return]]),"No",Sales[[#This Row],[return]])</f>
        <v>No</v>
      </c>
      <c r="O5519" s="2">
        <v>43125</v>
      </c>
      <c r="P5519" s="8" t="str">
        <f>TEXT(DAY(Sales[[#This Row],[OrderDate]]),"ddd")</f>
        <v>Wed</v>
      </c>
      <c r="Q5519" s="8" t="str">
        <f>TEXT(MONTH(Sales[[#This Row],[ShipDate]])*29,"mmm")</f>
        <v>Jan</v>
      </c>
      <c r="R5519">
        <v>711</v>
      </c>
      <c r="S5519" t="s">
        <v>1844</v>
      </c>
      <c r="T5519" t="s">
        <v>90</v>
      </c>
      <c r="U5519">
        <v>10024</v>
      </c>
      <c r="V5519" s="1">
        <v>0.2</v>
      </c>
      <c r="W5519">
        <v>15</v>
      </c>
      <c r="X5519">
        <v>5</v>
      </c>
      <c r="Y5519">
        <v>43</v>
      </c>
      <c r="AD5519"/>
    </row>
    <row r="5520" spans="1:30" x14ac:dyDescent="0.25">
      <c r="A5520" t="s">
        <v>10</v>
      </c>
      <c r="B5520" s="2">
        <v>43217</v>
      </c>
      <c r="C5520" s="35">
        <f>YEAR(Sales[[#This Row],[ShipDate]])</f>
        <v>2018</v>
      </c>
      <c r="D5520" t="s">
        <v>19</v>
      </c>
      <c r="E5520" t="s">
        <v>69</v>
      </c>
      <c r="F5520" t="s">
        <v>99</v>
      </c>
      <c r="G5520" t="s">
        <v>46</v>
      </c>
      <c r="H5520" t="s">
        <v>107</v>
      </c>
      <c r="I5520" t="s">
        <v>70</v>
      </c>
      <c r="J5520" t="s">
        <v>13</v>
      </c>
      <c r="K5520" t="s">
        <v>3004</v>
      </c>
      <c r="L5520" t="s">
        <v>68</v>
      </c>
      <c r="N5520" t="str">
        <f>IF(ISBLANK(Sales[[#This Row],[return]]),"No",Sales[[#This Row],[return]])</f>
        <v>No</v>
      </c>
      <c r="O5520" s="2">
        <v>43214</v>
      </c>
      <c r="P5520" s="8" t="str">
        <f>TEXT(DAY(Sales[[#This Row],[OrderDate]]),"ddd")</f>
        <v>Tue</v>
      </c>
      <c r="Q5520" s="8" t="str">
        <f>TEXT(MONTH(Sales[[#This Row],[ShipDate]])*29,"mmm")</f>
        <v>Apr</v>
      </c>
      <c r="R5520">
        <v>1282</v>
      </c>
      <c r="S5520" t="s">
        <v>1083</v>
      </c>
      <c r="T5520" t="s">
        <v>66</v>
      </c>
      <c r="U5520">
        <v>77070</v>
      </c>
      <c r="V5520" s="1">
        <v>0.2</v>
      </c>
      <c r="W5520">
        <v>65</v>
      </c>
      <c r="X5520">
        <v>3</v>
      </c>
      <c r="Y5520">
        <v>259</v>
      </c>
      <c r="AD5520"/>
    </row>
    <row r="5521" spans="1:30" x14ac:dyDescent="0.25">
      <c r="A5521" t="s">
        <v>24</v>
      </c>
      <c r="B5521" s="2">
        <v>43364</v>
      </c>
      <c r="C5521" s="35">
        <f>YEAR(Sales[[#This Row],[ShipDate]])</f>
        <v>2018</v>
      </c>
      <c r="D5521" t="s">
        <v>113</v>
      </c>
      <c r="E5521" t="s">
        <v>69</v>
      </c>
      <c r="F5521" t="s">
        <v>23</v>
      </c>
      <c r="G5521" t="s">
        <v>11</v>
      </c>
      <c r="H5521" t="s">
        <v>1690</v>
      </c>
      <c r="I5521" t="s">
        <v>655</v>
      </c>
      <c r="J5521" t="s">
        <v>13</v>
      </c>
      <c r="K5521" t="s">
        <v>2906</v>
      </c>
      <c r="L5521" t="s">
        <v>92</v>
      </c>
      <c r="N5521" t="str">
        <f>IF(ISBLANK(Sales[[#This Row],[return]]),"No",Sales[[#This Row],[return]])</f>
        <v>No</v>
      </c>
      <c r="O5521" s="2">
        <v>43362</v>
      </c>
      <c r="P5521" s="8" t="str">
        <f>TEXT(DAY(Sales[[#This Row],[OrderDate]]),"ddd")</f>
        <v>Thu</v>
      </c>
      <c r="Q5521" s="8" t="str">
        <f>TEXT(MONTH(Sales[[#This Row],[ShipDate]])*29,"mmm")</f>
        <v>Sep</v>
      </c>
      <c r="R5521">
        <v>996</v>
      </c>
      <c r="S5521" t="s">
        <v>1112</v>
      </c>
      <c r="T5521" t="s">
        <v>90</v>
      </c>
      <c r="U5521">
        <v>2908</v>
      </c>
      <c r="V5521" s="1">
        <v>0</v>
      </c>
      <c r="W5521">
        <v>244</v>
      </c>
      <c r="X5521">
        <v>4</v>
      </c>
      <c r="Y5521">
        <v>872</v>
      </c>
      <c r="AD5521"/>
    </row>
    <row r="5522" spans="1:30" x14ac:dyDescent="0.25">
      <c r="A5522" t="s">
        <v>24</v>
      </c>
      <c r="B5522" s="2">
        <v>43364</v>
      </c>
      <c r="C5522" s="35">
        <f>YEAR(Sales[[#This Row],[ShipDate]])</f>
        <v>2018</v>
      </c>
      <c r="D5522" t="s">
        <v>113</v>
      </c>
      <c r="E5522" t="s">
        <v>69</v>
      </c>
      <c r="F5522" t="s">
        <v>50</v>
      </c>
      <c r="G5522" t="s">
        <v>25</v>
      </c>
      <c r="H5522" t="s">
        <v>1690</v>
      </c>
      <c r="I5522" t="s">
        <v>655</v>
      </c>
      <c r="J5522" t="s">
        <v>13</v>
      </c>
      <c r="K5522" t="s">
        <v>2906</v>
      </c>
      <c r="L5522" t="s">
        <v>92</v>
      </c>
      <c r="N5522" t="str">
        <f>IF(ISBLANK(Sales[[#This Row],[return]]),"No",Sales[[#This Row],[return]])</f>
        <v>No</v>
      </c>
      <c r="O5522" s="2">
        <v>43362</v>
      </c>
      <c r="P5522" s="8" t="str">
        <f>TEXT(DAY(Sales[[#This Row],[OrderDate]]),"ddd")</f>
        <v>Thu</v>
      </c>
      <c r="Q5522" s="8" t="str">
        <f>TEXT(MONTH(Sales[[#This Row],[ShipDate]])*29,"mmm")</f>
        <v>Sep</v>
      </c>
      <c r="R5522">
        <v>948</v>
      </c>
      <c r="S5522" t="s">
        <v>2233</v>
      </c>
      <c r="T5522" t="s">
        <v>90</v>
      </c>
      <c r="U5522">
        <v>2908</v>
      </c>
      <c r="V5522" s="1">
        <v>0</v>
      </c>
      <c r="W5522">
        <v>24</v>
      </c>
      <c r="X5522">
        <v>3</v>
      </c>
      <c r="Y5522">
        <v>50</v>
      </c>
      <c r="AD5522"/>
    </row>
    <row r="5523" spans="1:30" x14ac:dyDescent="0.25">
      <c r="A5523" t="s">
        <v>24</v>
      </c>
      <c r="B5523" s="2">
        <v>43364</v>
      </c>
      <c r="C5523" s="35">
        <f>YEAR(Sales[[#This Row],[ShipDate]])</f>
        <v>2018</v>
      </c>
      <c r="D5523" t="s">
        <v>113</v>
      </c>
      <c r="E5523" t="s">
        <v>69</v>
      </c>
      <c r="F5523" t="s">
        <v>59</v>
      </c>
      <c r="G5523" t="s">
        <v>25</v>
      </c>
      <c r="H5523" t="s">
        <v>1690</v>
      </c>
      <c r="I5523" t="s">
        <v>655</v>
      </c>
      <c r="J5523" t="s">
        <v>13</v>
      </c>
      <c r="K5523" t="s">
        <v>2906</v>
      </c>
      <c r="L5523" t="s">
        <v>92</v>
      </c>
      <c r="N5523" t="str">
        <f>IF(ISBLANK(Sales[[#This Row],[return]]),"No",Sales[[#This Row],[return]])</f>
        <v>No</v>
      </c>
      <c r="O5523" s="2">
        <v>43362</v>
      </c>
      <c r="P5523" s="8" t="str">
        <f>TEXT(DAY(Sales[[#This Row],[OrderDate]]),"ddd")</f>
        <v>Thu</v>
      </c>
      <c r="Q5523" s="8" t="str">
        <f>TEXT(MONTH(Sales[[#This Row],[ShipDate]])*29,"mmm")</f>
        <v>Sep</v>
      </c>
      <c r="R5523">
        <v>96</v>
      </c>
      <c r="S5523" t="s">
        <v>3169</v>
      </c>
      <c r="T5523" t="s">
        <v>90</v>
      </c>
      <c r="U5523">
        <v>2908</v>
      </c>
      <c r="V5523" s="1">
        <v>0</v>
      </c>
      <c r="W5523">
        <v>8</v>
      </c>
      <c r="X5523">
        <v>3</v>
      </c>
      <c r="Y5523">
        <v>17</v>
      </c>
      <c r="AD5523"/>
    </row>
    <row r="5524" spans="1:30" x14ac:dyDescent="0.25">
      <c r="A5524" t="s">
        <v>24</v>
      </c>
      <c r="B5524" s="2">
        <v>43364</v>
      </c>
      <c r="C5524" s="35">
        <f>YEAR(Sales[[#This Row],[ShipDate]])</f>
        <v>2018</v>
      </c>
      <c r="D5524" t="s">
        <v>113</v>
      </c>
      <c r="E5524" t="s">
        <v>69</v>
      </c>
      <c r="F5524" t="s">
        <v>39</v>
      </c>
      <c r="G5524" t="s">
        <v>25</v>
      </c>
      <c r="H5524" t="s">
        <v>1690</v>
      </c>
      <c r="I5524" t="s">
        <v>655</v>
      </c>
      <c r="J5524" t="s">
        <v>13</v>
      </c>
      <c r="K5524" t="s">
        <v>2906</v>
      </c>
      <c r="L5524" t="s">
        <v>92</v>
      </c>
      <c r="N5524" t="str">
        <f>IF(ISBLANK(Sales[[#This Row],[return]]),"No",Sales[[#This Row],[return]])</f>
        <v>No</v>
      </c>
      <c r="O5524" s="2">
        <v>43362</v>
      </c>
      <c r="P5524" s="8" t="str">
        <f>TEXT(DAY(Sales[[#This Row],[OrderDate]]),"ddd")</f>
        <v>Thu</v>
      </c>
      <c r="Q5524" s="8" t="str">
        <f>TEXT(MONTH(Sales[[#This Row],[ShipDate]])*29,"mmm")</f>
        <v>Sep</v>
      </c>
      <c r="R5524">
        <v>866</v>
      </c>
      <c r="S5524" t="s">
        <v>916</v>
      </c>
      <c r="T5524" t="s">
        <v>90</v>
      </c>
      <c r="U5524">
        <v>2908</v>
      </c>
      <c r="V5524" s="1">
        <v>0</v>
      </c>
      <c r="W5524">
        <v>482</v>
      </c>
      <c r="X5524">
        <v>9</v>
      </c>
      <c r="Y5524">
        <v>1606</v>
      </c>
      <c r="AD5524"/>
    </row>
    <row r="5525" spans="1:30" x14ac:dyDescent="0.25">
      <c r="A5525" t="s">
        <v>40</v>
      </c>
      <c r="B5525" s="2">
        <v>43276</v>
      </c>
      <c r="C5525" s="35">
        <f>YEAR(Sales[[#This Row],[ShipDate]])</f>
        <v>2018</v>
      </c>
      <c r="D5525" t="s">
        <v>36</v>
      </c>
      <c r="E5525" t="s">
        <v>31</v>
      </c>
      <c r="F5525" t="s">
        <v>50</v>
      </c>
      <c r="G5525" t="s">
        <v>25</v>
      </c>
      <c r="H5525" t="s">
        <v>164</v>
      </c>
      <c r="I5525" t="s">
        <v>120</v>
      </c>
      <c r="J5525" t="s">
        <v>13</v>
      </c>
      <c r="K5525" t="s">
        <v>182</v>
      </c>
      <c r="L5525" t="s">
        <v>68</v>
      </c>
      <c r="N5525" t="str">
        <f>IF(ISBLANK(Sales[[#This Row],[return]]),"No",Sales[[#This Row],[return]])</f>
        <v>No</v>
      </c>
      <c r="O5525" s="2">
        <v>43272</v>
      </c>
      <c r="P5525" s="8" t="str">
        <f>TEXT(DAY(Sales[[#This Row],[OrderDate]]),"ddd")</f>
        <v>Sat</v>
      </c>
      <c r="Q5525" s="8" t="str">
        <f>TEXT(MONTH(Sales[[#This Row],[ShipDate]])*29,"mmm")</f>
        <v>Jun</v>
      </c>
      <c r="R5525">
        <v>241</v>
      </c>
      <c r="S5525" t="s">
        <v>1722</v>
      </c>
      <c r="T5525" t="s">
        <v>66</v>
      </c>
      <c r="U5525">
        <v>60623</v>
      </c>
      <c r="V5525" s="1">
        <v>0.8</v>
      </c>
      <c r="W5525">
        <v>-1</v>
      </c>
      <c r="X5525">
        <v>1</v>
      </c>
      <c r="Y5525">
        <v>1</v>
      </c>
      <c r="AD5525"/>
    </row>
    <row r="5526" spans="1:30" x14ac:dyDescent="0.25">
      <c r="A5526" t="s">
        <v>40</v>
      </c>
      <c r="B5526" s="2">
        <v>43458</v>
      </c>
      <c r="C5526" s="35">
        <f>YEAR(Sales[[#This Row],[ShipDate]])</f>
        <v>2018</v>
      </c>
      <c r="D5526" t="s">
        <v>36</v>
      </c>
      <c r="E5526" t="s">
        <v>18</v>
      </c>
      <c r="F5526" t="s">
        <v>99</v>
      </c>
      <c r="G5526" t="s">
        <v>46</v>
      </c>
      <c r="H5526" t="s">
        <v>177</v>
      </c>
      <c r="I5526" t="s">
        <v>692</v>
      </c>
      <c r="J5526" t="s">
        <v>13</v>
      </c>
      <c r="K5526" t="s">
        <v>2123</v>
      </c>
      <c r="L5526" t="s">
        <v>17</v>
      </c>
      <c r="N5526" t="str">
        <f>IF(ISBLANK(Sales[[#This Row],[return]]),"No",Sales[[#This Row],[return]])</f>
        <v>No</v>
      </c>
      <c r="O5526" s="2">
        <v>43454</v>
      </c>
      <c r="P5526" s="8" t="str">
        <f>TEXT(DAY(Sales[[#This Row],[OrderDate]]),"ddd")</f>
        <v>Fri</v>
      </c>
      <c r="Q5526" s="8" t="str">
        <f>TEXT(MONTH(Sales[[#This Row],[ShipDate]])*29,"mmm")</f>
        <v>Dec</v>
      </c>
      <c r="R5526">
        <v>1409</v>
      </c>
      <c r="S5526" t="s">
        <v>373</v>
      </c>
      <c r="T5526" t="s">
        <v>15</v>
      </c>
      <c r="U5526">
        <v>39212</v>
      </c>
      <c r="V5526" s="1">
        <v>0</v>
      </c>
      <c r="W5526">
        <v>9</v>
      </c>
      <c r="X5526">
        <v>3</v>
      </c>
      <c r="Y5526">
        <v>66</v>
      </c>
      <c r="AD5526"/>
    </row>
    <row r="5527" spans="1:30" x14ac:dyDescent="0.25">
      <c r="A5527" t="s">
        <v>40</v>
      </c>
      <c r="B5527" s="2">
        <v>43288</v>
      </c>
      <c r="C5527" s="35">
        <f>YEAR(Sales[[#This Row],[ShipDate]])</f>
        <v>2018</v>
      </c>
      <c r="D5527" t="s">
        <v>36</v>
      </c>
      <c r="E5527" t="s">
        <v>31</v>
      </c>
      <c r="F5527" t="s">
        <v>52</v>
      </c>
      <c r="G5527" t="s">
        <v>25</v>
      </c>
      <c r="H5527" t="s">
        <v>146</v>
      </c>
      <c r="I5527" t="s">
        <v>149</v>
      </c>
      <c r="J5527" t="s">
        <v>13</v>
      </c>
      <c r="K5527" t="s">
        <v>634</v>
      </c>
      <c r="L5527" t="s">
        <v>92</v>
      </c>
      <c r="N5527" t="str">
        <f>IF(ISBLANK(Sales[[#This Row],[return]]),"No",Sales[[#This Row],[return]])</f>
        <v>No</v>
      </c>
      <c r="O5527" s="2">
        <v>43284</v>
      </c>
      <c r="P5527" s="8" t="str">
        <f>TEXT(DAY(Sales[[#This Row],[OrderDate]]),"ddd")</f>
        <v>Tue</v>
      </c>
      <c r="Q5527" s="8" t="str">
        <f>TEXT(MONTH(Sales[[#This Row],[ShipDate]])*29,"mmm")</f>
        <v>Jul</v>
      </c>
      <c r="R5527">
        <v>171</v>
      </c>
      <c r="S5527" t="s">
        <v>2004</v>
      </c>
      <c r="T5527" t="s">
        <v>90</v>
      </c>
      <c r="U5527">
        <v>10035</v>
      </c>
      <c r="V5527" s="1">
        <v>0</v>
      </c>
      <c r="W5527">
        <v>198</v>
      </c>
      <c r="X5527">
        <v>7</v>
      </c>
      <c r="Y5527">
        <v>707</v>
      </c>
      <c r="AD5527"/>
    </row>
    <row r="5528" spans="1:30" x14ac:dyDescent="0.25">
      <c r="A5528" t="s">
        <v>40</v>
      </c>
      <c r="B5528" s="2">
        <v>43366</v>
      </c>
      <c r="C5528" s="35">
        <f>YEAR(Sales[[#This Row],[ShipDate]])</f>
        <v>2018</v>
      </c>
      <c r="D5528" t="s">
        <v>36</v>
      </c>
      <c r="E5528" t="s">
        <v>31</v>
      </c>
      <c r="F5528" t="s">
        <v>50</v>
      </c>
      <c r="G5528" t="s">
        <v>25</v>
      </c>
      <c r="H5528" t="s">
        <v>79</v>
      </c>
      <c r="I5528" t="s">
        <v>32</v>
      </c>
      <c r="J5528" t="s">
        <v>13</v>
      </c>
      <c r="K5528" t="s">
        <v>2635</v>
      </c>
      <c r="L5528" t="s">
        <v>30</v>
      </c>
      <c r="N5528" t="str">
        <f>IF(ISBLANK(Sales[[#This Row],[return]]),"No",Sales[[#This Row],[return]])</f>
        <v>No</v>
      </c>
      <c r="O5528" s="2">
        <v>43362</v>
      </c>
      <c r="P5528" s="8" t="str">
        <f>TEXT(DAY(Sales[[#This Row],[OrderDate]]),"ddd")</f>
        <v>Thu</v>
      </c>
      <c r="Q5528" s="8" t="str">
        <f>TEXT(MONTH(Sales[[#This Row],[ShipDate]])*29,"mmm")</f>
        <v>Sep</v>
      </c>
      <c r="R5528">
        <v>248</v>
      </c>
      <c r="S5528" t="s">
        <v>189</v>
      </c>
      <c r="T5528" t="s">
        <v>28</v>
      </c>
      <c r="U5528">
        <v>94122</v>
      </c>
      <c r="V5528" s="1">
        <v>0.2</v>
      </c>
      <c r="W5528">
        <v>3</v>
      </c>
      <c r="X5528">
        <v>2</v>
      </c>
      <c r="Y5528">
        <v>9</v>
      </c>
      <c r="AD5528"/>
    </row>
    <row r="5529" spans="1:30" x14ac:dyDescent="0.25">
      <c r="A5529" t="s">
        <v>10</v>
      </c>
      <c r="B5529" s="2">
        <v>43252</v>
      </c>
      <c r="C5529" s="35">
        <f>YEAR(Sales[[#This Row],[ShipDate]])</f>
        <v>2018</v>
      </c>
      <c r="D5529" t="s">
        <v>19</v>
      </c>
      <c r="E5529" t="s">
        <v>18</v>
      </c>
      <c r="F5529" t="s">
        <v>48</v>
      </c>
      <c r="G5529" t="s">
        <v>46</v>
      </c>
      <c r="H5529" t="s">
        <v>834</v>
      </c>
      <c r="I5529" t="s">
        <v>188</v>
      </c>
      <c r="J5529" t="s">
        <v>13</v>
      </c>
      <c r="K5529" t="s">
        <v>835</v>
      </c>
      <c r="L5529" t="s">
        <v>17</v>
      </c>
      <c r="N5529" t="str">
        <f>IF(ISBLANK(Sales[[#This Row],[return]]),"No",Sales[[#This Row],[return]])</f>
        <v>No</v>
      </c>
      <c r="O5529" s="2">
        <v>43249</v>
      </c>
      <c r="P5529" s="8" t="str">
        <f>TEXT(DAY(Sales[[#This Row],[OrderDate]]),"ddd")</f>
        <v>Sun</v>
      </c>
      <c r="Q5529" s="8" t="str">
        <f>TEXT(MONTH(Sales[[#This Row],[ShipDate]])*29,"mmm")</f>
        <v>Jun</v>
      </c>
      <c r="R5529">
        <v>1249</v>
      </c>
      <c r="S5529" t="s">
        <v>836</v>
      </c>
      <c r="T5529" t="s">
        <v>15</v>
      </c>
      <c r="U5529">
        <v>36116</v>
      </c>
      <c r="V5529" s="1">
        <v>0</v>
      </c>
      <c r="W5529">
        <v>274</v>
      </c>
      <c r="X5529">
        <v>5</v>
      </c>
      <c r="Y5529">
        <v>980</v>
      </c>
      <c r="AD5529"/>
    </row>
    <row r="5530" spans="1:30" x14ac:dyDescent="0.25">
      <c r="A5530" t="s">
        <v>10</v>
      </c>
      <c r="B5530" s="2">
        <v>43252</v>
      </c>
      <c r="C5530" s="35">
        <f>YEAR(Sales[[#This Row],[ShipDate]])</f>
        <v>2018</v>
      </c>
      <c r="D5530" t="s">
        <v>19</v>
      </c>
      <c r="E5530" t="s">
        <v>18</v>
      </c>
      <c r="F5530" t="s">
        <v>50</v>
      </c>
      <c r="G5530" t="s">
        <v>25</v>
      </c>
      <c r="H5530" t="s">
        <v>834</v>
      </c>
      <c r="I5530" t="s">
        <v>188</v>
      </c>
      <c r="J5530" t="s">
        <v>13</v>
      </c>
      <c r="K5530" t="s">
        <v>835</v>
      </c>
      <c r="L5530" t="s">
        <v>17</v>
      </c>
      <c r="N5530" t="str">
        <f>IF(ISBLANK(Sales[[#This Row],[return]]),"No",Sales[[#This Row],[return]])</f>
        <v>No</v>
      </c>
      <c r="O5530" s="2">
        <v>43249</v>
      </c>
      <c r="P5530" s="8" t="str">
        <f>TEXT(DAY(Sales[[#This Row],[OrderDate]]),"ddd")</f>
        <v>Sun</v>
      </c>
      <c r="Q5530" s="8" t="str">
        <f>TEXT(MONTH(Sales[[#This Row],[ShipDate]])*29,"mmm")</f>
        <v>Jun</v>
      </c>
      <c r="R5530">
        <v>1317</v>
      </c>
      <c r="S5530" t="s">
        <v>490</v>
      </c>
      <c r="T5530" t="s">
        <v>15</v>
      </c>
      <c r="U5530">
        <v>36116</v>
      </c>
      <c r="V5530" s="1">
        <v>0</v>
      </c>
      <c r="W5530">
        <v>11</v>
      </c>
      <c r="X5530">
        <v>5</v>
      </c>
      <c r="Y5530">
        <v>23</v>
      </c>
      <c r="AD5530"/>
    </row>
    <row r="5531" spans="1:30" x14ac:dyDescent="0.25">
      <c r="A5531" t="s">
        <v>40</v>
      </c>
      <c r="B5531" s="2">
        <v>43352</v>
      </c>
      <c r="C5531" s="35">
        <f>YEAR(Sales[[#This Row],[ShipDate]])</f>
        <v>2018</v>
      </c>
      <c r="D5531" t="s">
        <v>36</v>
      </c>
      <c r="E5531" t="s">
        <v>31</v>
      </c>
      <c r="F5531" t="s">
        <v>39</v>
      </c>
      <c r="G5531" t="s">
        <v>25</v>
      </c>
      <c r="H5531" t="s">
        <v>2817</v>
      </c>
      <c r="I5531" t="s">
        <v>129</v>
      </c>
      <c r="J5531" t="s">
        <v>13</v>
      </c>
      <c r="K5531" t="s">
        <v>2819</v>
      </c>
      <c r="L5531" t="s">
        <v>68</v>
      </c>
      <c r="N5531" t="str">
        <f>IF(ISBLANK(Sales[[#This Row],[return]]),"No",Sales[[#This Row],[return]])</f>
        <v>No</v>
      </c>
      <c r="O5531" s="2">
        <v>43347</v>
      </c>
      <c r="P5531" s="8" t="str">
        <f>TEXT(DAY(Sales[[#This Row],[OrderDate]]),"ddd")</f>
        <v>Wed</v>
      </c>
      <c r="Q5531" s="8" t="str">
        <f>TEXT(MONTH(Sales[[#This Row],[ShipDate]])*29,"mmm")</f>
        <v>Sep</v>
      </c>
      <c r="R5531">
        <v>866</v>
      </c>
      <c r="S5531" t="s">
        <v>916</v>
      </c>
      <c r="T5531" t="s">
        <v>66</v>
      </c>
      <c r="U5531">
        <v>55125</v>
      </c>
      <c r="V5531" s="1">
        <v>0</v>
      </c>
      <c r="W5531">
        <v>161</v>
      </c>
      <c r="X5531">
        <v>3</v>
      </c>
      <c r="Y5531">
        <v>535</v>
      </c>
      <c r="AD5531"/>
    </row>
    <row r="5532" spans="1:30" x14ac:dyDescent="0.25">
      <c r="A5532" t="s">
        <v>10</v>
      </c>
      <c r="B5532" s="2">
        <v>43417</v>
      </c>
      <c r="C5532" s="35">
        <f>YEAR(Sales[[#This Row],[ShipDate]])</f>
        <v>2018</v>
      </c>
      <c r="D5532" t="s">
        <v>36</v>
      </c>
      <c r="E5532" t="s">
        <v>31</v>
      </c>
      <c r="F5532" t="s">
        <v>99</v>
      </c>
      <c r="G5532" t="s">
        <v>46</v>
      </c>
      <c r="H5532" t="s">
        <v>79</v>
      </c>
      <c r="I5532" t="s">
        <v>32</v>
      </c>
      <c r="J5532" t="s">
        <v>13</v>
      </c>
      <c r="K5532" t="s">
        <v>2646</v>
      </c>
      <c r="L5532" t="s">
        <v>30</v>
      </c>
      <c r="N5532" t="str">
        <f>IF(ISBLANK(Sales[[#This Row],[return]]),"No",Sales[[#This Row],[return]])</f>
        <v>No</v>
      </c>
      <c r="O5532" s="2">
        <v>43411</v>
      </c>
      <c r="P5532" s="8" t="str">
        <f>TEXT(DAY(Sales[[#This Row],[OrderDate]]),"ddd")</f>
        <v>Sat</v>
      </c>
      <c r="Q5532" s="8" t="str">
        <f>TEXT(MONTH(Sales[[#This Row],[ShipDate]])*29,"mmm")</f>
        <v>Nov</v>
      </c>
      <c r="R5532">
        <v>1115</v>
      </c>
      <c r="S5532" t="s">
        <v>616</v>
      </c>
      <c r="T5532" t="s">
        <v>28</v>
      </c>
      <c r="U5532">
        <v>94122</v>
      </c>
      <c r="V5532" s="1">
        <v>0</v>
      </c>
      <c r="W5532">
        <v>163</v>
      </c>
      <c r="X5532">
        <v>3</v>
      </c>
      <c r="Y5532">
        <v>480</v>
      </c>
      <c r="AD5532"/>
    </row>
    <row r="5533" spans="1:30" x14ac:dyDescent="0.25">
      <c r="A5533" t="s">
        <v>10</v>
      </c>
      <c r="B5533" s="2">
        <v>43257</v>
      </c>
      <c r="C5533" s="35">
        <f>YEAR(Sales[[#This Row],[ShipDate]])</f>
        <v>2018</v>
      </c>
      <c r="D5533" t="s">
        <v>36</v>
      </c>
      <c r="E5533" t="s">
        <v>18</v>
      </c>
      <c r="F5533" t="s">
        <v>50</v>
      </c>
      <c r="G5533" t="s">
        <v>25</v>
      </c>
      <c r="H5533" t="s">
        <v>146</v>
      </c>
      <c r="I5533" t="s">
        <v>149</v>
      </c>
      <c r="J5533" t="s">
        <v>13</v>
      </c>
      <c r="K5533" t="s">
        <v>1125</v>
      </c>
      <c r="L5533" t="s">
        <v>92</v>
      </c>
      <c r="N5533" t="str">
        <f>IF(ISBLANK(Sales[[#This Row],[return]]),"No",Sales[[#This Row],[return]])</f>
        <v>No</v>
      </c>
      <c r="O5533" s="2">
        <v>43251</v>
      </c>
      <c r="P5533" s="8" t="str">
        <f>TEXT(DAY(Sales[[#This Row],[OrderDate]]),"ddd")</f>
        <v>Tue</v>
      </c>
      <c r="Q5533" s="8" t="str">
        <f>TEXT(MONTH(Sales[[#This Row],[ShipDate]])*29,"mmm")</f>
        <v>Jun</v>
      </c>
      <c r="R5533">
        <v>256</v>
      </c>
      <c r="S5533" t="s">
        <v>227</v>
      </c>
      <c r="T5533" t="s">
        <v>90</v>
      </c>
      <c r="U5533">
        <v>10011</v>
      </c>
      <c r="V5533" s="1">
        <v>0.2</v>
      </c>
      <c r="W5533">
        <v>2</v>
      </c>
      <c r="X5533">
        <v>3</v>
      </c>
      <c r="Y5533">
        <v>7</v>
      </c>
      <c r="AD5533"/>
    </row>
    <row r="5534" spans="1:30" x14ac:dyDescent="0.25">
      <c r="A5534" t="s">
        <v>10</v>
      </c>
      <c r="B5534" s="2">
        <v>43257</v>
      </c>
      <c r="C5534" s="35">
        <f>YEAR(Sales[[#This Row],[ShipDate]])</f>
        <v>2018</v>
      </c>
      <c r="D5534" t="s">
        <v>36</v>
      </c>
      <c r="E5534" t="s">
        <v>18</v>
      </c>
      <c r="F5534" t="s">
        <v>48</v>
      </c>
      <c r="G5534" t="s">
        <v>46</v>
      </c>
      <c r="H5534" t="s">
        <v>146</v>
      </c>
      <c r="I5534" t="s">
        <v>149</v>
      </c>
      <c r="J5534" t="s">
        <v>13</v>
      </c>
      <c r="K5534" t="s">
        <v>1125</v>
      </c>
      <c r="L5534" t="s">
        <v>92</v>
      </c>
      <c r="N5534" t="str">
        <f>IF(ISBLANK(Sales[[#This Row],[return]]),"No",Sales[[#This Row],[return]])</f>
        <v>No</v>
      </c>
      <c r="O5534" s="2">
        <v>43251</v>
      </c>
      <c r="P5534" s="8" t="str">
        <f>TEXT(DAY(Sales[[#This Row],[OrderDate]]),"ddd")</f>
        <v>Tue</v>
      </c>
      <c r="Q5534" s="8" t="str">
        <f>TEXT(MONTH(Sales[[#This Row],[ShipDate]])*29,"mmm")</f>
        <v>Jun</v>
      </c>
      <c r="R5534">
        <v>941</v>
      </c>
      <c r="S5534" t="s">
        <v>2472</v>
      </c>
      <c r="T5534" t="s">
        <v>90</v>
      </c>
      <c r="U5534">
        <v>10011</v>
      </c>
      <c r="V5534" s="1">
        <v>0</v>
      </c>
      <c r="W5534">
        <v>88</v>
      </c>
      <c r="X5534">
        <v>6</v>
      </c>
      <c r="Y5534">
        <v>180</v>
      </c>
      <c r="AD5534"/>
    </row>
    <row r="5535" spans="1:30" x14ac:dyDescent="0.25">
      <c r="A5535" t="s">
        <v>24</v>
      </c>
      <c r="B5535" s="2">
        <v>43412</v>
      </c>
      <c r="C5535" s="35">
        <f>YEAR(Sales[[#This Row],[ShipDate]])</f>
        <v>2018</v>
      </c>
      <c r="D5535" t="s">
        <v>19</v>
      </c>
      <c r="E5535" t="s">
        <v>18</v>
      </c>
      <c r="F5535" t="s">
        <v>38</v>
      </c>
      <c r="G5535" t="s">
        <v>11</v>
      </c>
      <c r="H5535" t="s">
        <v>12</v>
      </c>
      <c r="I5535" t="s">
        <v>20</v>
      </c>
      <c r="J5535" t="s">
        <v>13</v>
      </c>
      <c r="K5535" t="s">
        <v>1031</v>
      </c>
      <c r="L5535" t="s">
        <v>17</v>
      </c>
      <c r="N5535" t="str">
        <f>IF(ISBLANK(Sales[[#This Row],[return]]),"No",Sales[[#This Row],[return]])</f>
        <v>No</v>
      </c>
      <c r="O5535" s="2">
        <v>43407</v>
      </c>
      <c r="P5535" s="8" t="str">
        <f>TEXT(DAY(Sales[[#This Row],[OrderDate]]),"ddd")</f>
        <v>Tue</v>
      </c>
      <c r="Q5535" s="8" t="str">
        <f>TEXT(MONTH(Sales[[#This Row],[ShipDate]])*29,"mmm")</f>
        <v>Nov</v>
      </c>
      <c r="R5535">
        <v>736</v>
      </c>
      <c r="S5535" t="s">
        <v>1382</v>
      </c>
      <c r="T5535" t="s">
        <v>15</v>
      </c>
      <c r="U5535">
        <v>42420</v>
      </c>
      <c r="V5535" s="1">
        <v>0</v>
      </c>
      <c r="W5535">
        <v>160</v>
      </c>
      <c r="X5535">
        <v>3</v>
      </c>
      <c r="Y5535">
        <v>843</v>
      </c>
      <c r="AD5535"/>
    </row>
    <row r="5536" spans="1:30" x14ac:dyDescent="0.25">
      <c r="A5536" t="s">
        <v>24</v>
      </c>
      <c r="B5536" s="2">
        <v>43412</v>
      </c>
      <c r="C5536" s="35">
        <f>YEAR(Sales[[#This Row],[ShipDate]])</f>
        <v>2018</v>
      </c>
      <c r="D5536" t="s">
        <v>19</v>
      </c>
      <c r="E5536" t="s">
        <v>18</v>
      </c>
      <c r="F5536" t="s">
        <v>43</v>
      </c>
      <c r="G5536" t="s">
        <v>11</v>
      </c>
      <c r="H5536" t="s">
        <v>12</v>
      </c>
      <c r="I5536" t="s">
        <v>20</v>
      </c>
      <c r="J5536" t="s">
        <v>13</v>
      </c>
      <c r="K5536" t="s">
        <v>1031</v>
      </c>
      <c r="L5536" t="s">
        <v>17</v>
      </c>
      <c r="N5536" t="str">
        <f>IF(ISBLANK(Sales[[#This Row],[return]]),"No",Sales[[#This Row],[return]])</f>
        <v>No</v>
      </c>
      <c r="O5536" s="2">
        <v>43407</v>
      </c>
      <c r="P5536" s="8" t="str">
        <f>TEXT(DAY(Sales[[#This Row],[OrderDate]]),"ddd")</f>
        <v>Tue</v>
      </c>
      <c r="Q5536" s="8" t="str">
        <f>TEXT(MONTH(Sales[[#This Row],[ShipDate]])*29,"mmm")</f>
        <v>Nov</v>
      </c>
      <c r="R5536">
        <v>1046</v>
      </c>
      <c r="S5536" t="s">
        <v>1383</v>
      </c>
      <c r="T5536" t="s">
        <v>15</v>
      </c>
      <c r="U5536">
        <v>42420</v>
      </c>
      <c r="V5536" s="1">
        <v>0</v>
      </c>
      <c r="W5536">
        <v>9</v>
      </c>
      <c r="X5536">
        <v>5</v>
      </c>
      <c r="Y5536">
        <v>24</v>
      </c>
      <c r="AD5536"/>
    </row>
    <row r="5537" spans="1:30" x14ac:dyDescent="0.25">
      <c r="A5537" t="s">
        <v>24</v>
      </c>
      <c r="B5537" s="2">
        <v>43412</v>
      </c>
      <c r="C5537" s="35">
        <f>YEAR(Sales[[#This Row],[ShipDate]])</f>
        <v>2018</v>
      </c>
      <c r="D5537" t="s">
        <v>19</v>
      </c>
      <c r="E5537" t="s">
        <v>18</v>
      </c>
      <c r="F5537" t="s">
        <v>45</v>
      </c>
      <c r="G5537" t="s">
        <v>25</v>
      </c>
      <c r="H5537" t="s">
        <v>12</v>
      </c>
      <c r="I5537" t="s">
        <v>20</v>
      </c>
      <c r="J5537" t="s">
        <v>13</v>
      </c>
      <c r="K5537" t="s">
        <v>1031</v>
      </c>
      <c r="L5537" t="s">
        <v>17</v>
      </c>
      <c r="N5537" t="str">
        <f>IF(ISBLANK(Sales[[#This Row],[return]]),"No",Sales[[#This Row],[return]])</f>
        <v>No</v>
      </c>
      <c r="O5537" s="2">
        <v>43407</v>
      </c>
      <c r="P5537" s="8" t="str">
        <f>TEXT(DAY(Sales[[#This Row],[OrderDate]]),"ddd")</f>
        <v>Tue</v>
      </c>
      <c r="Q5537" s="8" t="str">
        <f>TEXT(MONTH(Sales[[#This Row],[ShipDate]])*29,"mmm")</f>
        <v>Nov</v>
      </c>
      <c r="R5537">
        <v>348</v>
      </c>
      <c r="S5537" t="s">
        <v>2007</v>
      </c>
      <c r="T5537" t="s">
        <v>15</v>
      </c>
      <c r="U5537">
        <v>42420</v>
      </c>
      <c r="V5537" s="1">
        <v>0</v>
      </c>
      <c r="W5537">
        <v>3</v>
      </c>
      <c r="X5537">
        <v>1</v>
      </c>
      <c r="Y5537">
        <v>9</v>
      </c>
      <c r="AD5537"/>
    </row>
    <row r="5538" spans="1:30" x14ac:dyDescent="0.25">
      <c r="A5538" t="s">
        <v>24</v>
      </c>
      <c r="B5538" s="2">
        <v>43412</v>
      </c>
      <c r="C5538" s="35">
        <f>YEAR(Sales[[#This Row],[ShipDate]])</f>
        <v>2018</v>
      </c>
      <c r="D5538" t="s">
        <v>19</v>
      </c>
      <c r="E5538" t="s">
        <v>18</v>
      </c>
      <c r="F5538" t="s">
        <v>45</v>
      </c>
      <c r="G5538" t="s">
        <v>25</v>
      </c>
      <c r="H5538" t="s">
        <v>12</v>
      </c>
      <c r="I5538" t="s">
        <v>20</v>
      </c>
      <c r="J5538" t="s">
        <v>13</v>
      </c>
      <c r="K5538" t="s">
        <v>1031</v>
      </c>
      <c r="L5538" t="s">
        <v>17</v>
      </c>
      <c r="N5538" t="str">
        <f>IF(ISBLANK(Sales[[#This Row],[return]]),"No",Sales[[#This Row],[return]])</f>
        <v>No</v>
      </c>
      <c r="O5538" s="2">
        <v>43407</v>
      </c>
      <c r="P5538" s="8" t="str">
        <f>TEXT(DAY(Sales[[#This Row],[OrderDate]]),"ddd")</f>
        <v>Tue</v>
      </c>
      <c r="Q5538" s="8" t="str">
        <f>TEXT(MONTH(Sales[[#This Row],[ShipDate]])*29,"mmm")</f>
        <v>Nov</v>
      </c>
      <c r="R5538">
        <v>541</v>
      </c>
      <c r="S5538" t="s">
        <v>1696</v>
      </c>
      <c r="T5538" t="s">
        <v>15</v>
      </c>
      <c r="U5538">
        <v>42420</v>
      </c>
      <c r="V5538" s="1">
        <v>0</v>
      </c>
      <c r="W5538">
        <v>2</v>
      </c>
      <c r="X5538">
        <v>3</v>
      </c>
      <c r="Y5538">
        <v>8</v>
      </c>
      <c r="AD5538"/>
    </row>
    <row r="5539" spans="1:30" x14ac:dyDescent="0.25">
      <c r="A5539" t="s">
        <v>24</v>
      </c>
      <c r="B5539" s="2">
        <v>43412</v>
      </c>
      <c r="C5539" s="35">
        <f>YEAR(Sales[[#This Row],[ShipDate]])</f>
        <v>2018</v>
      </c>
      <c r="D5539" t="s">
        <v>19</v>
      </c>
      <c r="E5539" t="s">
        <v>18</v>
      </c>
      <c r="F5539" t="s">
        <v>150</v>
      </c>
      <c r="G5539" t="s">
        <v>25</v>
      </c>
      <c r="H5539" t="s">
        <v>12</v>
      </c>
      <c r="I5539" t="s">
        <v>20</v>
      </c>
      <c r="J5539" t="s">
        <v>13</v>
      </c>
      <c r="K5539" t="s">
        <v>1031</v>
      </c>
      <c r="L5539" t="s">
        <v>17</v>
      </c>
      <c r="N5539" t="str">
        <f>IF(ISBLANK(Sales[[#This Row],[return]]),"No",Sales[[#This Row],[return]])</f>
        <v>No</v>
      </c>
      <c r="O5539" s="2">
        <v>43407</v>
      </c>
      <c r="P5539" s="8" t="str">
        <f>TEXT(DAY(Sales[[#This Row],[OrderDate]]),"ddd")</f>
        <v>Tue</v>
      </c>
      <c r="Q5539" s="8" t="str">
        <f>TEXT(MONTH(Sales[[#This Row],[ShipDate]])*29,"mmm")</f>
        <v>Nov</v>
      </c>
      <c r="R5539">
        <v>109</v>
      </c>
      <c r="S5539" t="s">
        <v>2017</v>
      </c>
      <c r="T5539" t="s">
        <v>15</v>
      </c>
      <c r="U5539">
        <v>42420</v>
      </c>
      <c r="V5539" s="1">
        <v>0</v>
      </c>
      <c r="W5539">
        <v>10</v>
      </c>
      <c r="X5539">
        <v>4</v>
      </c>
      <c r="Y5539">
        <v>20</v>
      </c>
      <c r="AD5539"/>
    </row>
    <row r="5540" spans="1:30" x14ac:dyDescent="0.25">
      <c r="A5540" t="s">
        <v>24</v>
      </c>
      <c r="B5540" s="2">
        <v>43395</v>
      </c>
      <c r="C5540" s="35">
        <f>YEAR(Sales[[#This Row],[ShipDate]])</f>
        <v>2018</v>
      </c>
      <c r="D5540" t="s">
        <v>113</v>
      </c>
      <c r="E5540" t="s">
        <v>31</v>
      </c>
      <c r="F5540" t="s">
        <v>50</v>
      </c>
      <c r="G5540" t="s">
        <v>25</v>
      </c>
      <c r="H5540" t="s">
        <v>26</v>
      </c>
      <c r="I5540" t="s">
        <v>32</v>
      </c>
      <c r="J5540" t="s">
        <v>13</v>
      </c>
      <c r="K5540" t="s">
        <v>494</v>
      </c>
      <c r="L5540" t="s">
        <v>30</v>
      </c>
      <c r="M5540" t="s">
        <v>82</v>
      </c>
      <c r="N5540" t="str">
        <f>IF(ISBLANK(Sales[[#This Row],[return]]),"No",Sales[[#This Row],[return]])</f>
        <v>Yes</v>
      </c>
      <c r="O5540" s="2">
        <v>43393</v>
      </c>
      <c r="P5540" s="8" t="str">
        <f>TEXT(DAY(Sales[[#This Row],[OrderDate]]),"ddd")</f>
        <v>Fri</v>
      </c>
      <c r="Q5540" s="8" t="str">
        <f>TEXT(MONTH(Sales[[#This Row],[ShipDate]])*29,"mmm")</f>
        <v>Oct</v>
      </c>
      <c r="R5540">
        <v>664</v>
      </c>
      <c r="S5540" t="s">
        <v>1929</v>
      </c>
      <c r="T5540" t="s">
        <v>28</v>
      </c>
      <c r="U5540">
        <v>90049</v>
      </c>
      <c r="V5540" s="1">
        <v>0.2</v>
      </c>
      <c r="W5540">
        <v>6</v>
      </c>
      <c r="X5540">
        <v>3</v>
      </c>
      <c r="Y5540">
        <v>19</v>
      </c>
      <c r="AD5540"/>
    </row>
    <row r="5541" spans="1:30" x14ac:dyDescent="0.25">
      <c r="A5541" t="s">
        <v>40</v>
      </c>
      <c r="B5541" s="2">
        <v>43151</v>
      </c>
      <c r="C5541" s="35">
        <f>YEAR(Sales[[#This Row],[ShipDate]])</f>
        <v>2018</v>
      </c>
      <c r="D5541" t="s">
        <v>36</v>
      </c>
      <c r="E5541" t="s">
        <v>31</v>
      </c>
      <c r="F5541" t="s">
        <v>23</v>
      </c>
      <c r="G5541" t="s">
        <v>11</v>
      </c>
      <c r="H5541" t="s">
        <v>164</v>
      </c>
      <c r="I5541" t="s">
        <v>120</v>
      </c>
      <c r="J5541" t="s">
        <v>13</v>
      </c>
      <c r="K5541" t="s">
        <v>435</v>
      </c>
      <c r="L5541" t="s">
        <v>68</v>
      </c>
      <c r="N5541" t="str">
        <f>IF(ISBLANK(Sales[[#This Row],[return]]),"No",Sales[[#This Row],[return]])</f>
        <v>No</v>
      </c>
      <c r="O5541" s="2">
        <v>43147</v>
      </c>
      <c r="P5541" s="8" t="str">
        <f>TEXT(DAY(Sales[[#This Row],[OrderDate]]),"ddd")</f>
        <v>Mon</v>
      </c>
      <c r="Q5541" s="8" t="str">
        <f>TEXT(MONTH(Sales[[#This Row],[ShipDate]])*29,"mmm")</f>
        <v>Feb</v>
      </c>
      <c r="R5541">
        <v>766</v>
      </c>
      <c r="S5541" t="s">
        <v>1277</v>
      </c>
      <c r="T5541" t="s">
        <v>66</v>
      </c>
      <c r="U5541">
        <v>60623</v>
      </c>
      <c r="V5541" s="1">
        <v>0.3</v>
      </c>
      <c r="W5541">
        <v>-3</v>
      </c>
      <c r="X5541">
        <v>3</v>
      </c>
      <c r="Y5541">
        <v>63</v>
      </c>
      <c r="AD5541"/>
    </row>
    <row r="5542" spans="1:30" x14ac:dyDescent="0.25">
      <c r="A5542" t="s">
        <v>40</v>
      </c>
      <c r="B5542" s="2">
        <v>43151</v>
      </c>
      <c r="C5542" s="35">
        <f>YEAR(Sales[[#This Row],[ShipDate]])</f>
        <v>2018</v>
      </c>
      <c r="D5542" t="s">
        <v>36</v>
      </c>
      <c r="E5542" t="s">
        <v>31</v>
      </c>
      <c r="F5542" t="s">
        <v>59</v>
      </c>
      <c r="G5542" t="s">
        <v>25</v>
      </c>
      <c r="H5542" t="s">
        <v>164</v>
      </c>
      <c r="I5542" t="s">
        <v>120</v>
      </c>
      <c r="J5542" t="s">
        <v>13</v>
      </c>
      <c r="K5542" t="s">
        <v>435</v>
      </c>
      <c r="L5542" t="s">
        <v>68</v>
      </c>
      <c r="N5542" t="str">
        <f>IF(ISBLANK(Sales[[#This Row],[return]]),"No",Sales[[#This Row],[return]])</f>
        <v>No</v>
      </c>
      <c r="O5542" s="2">
        <v>43147</v>
      </c>
      <c r="P5542" s="8" t="str">
        <f>TEXT(DAY(Sales[[#This Row],[OrderDate]]),"ddd")</f>
        <v>Mon</v>
      </c>
      <c r="Q5542" s="8" t="str">
        <f>TEXT(MONTH(Sales[[#This Row],[ShipDate]])*29,"mmm")</f>
        <v>Feb</v>
      </c>
      <c r="R5542">
        <v>1809</v>
      </c>
      <c r="S5542" t="s">
        <v>1812</v>
      </c>
      <c r="T5542" t="s">
        <v>66</v>
      </c>
      <c r="U5542">
        <v>60623</v>
      </c>
      <c r="V5542" s="1">
        <v>0.2</v>
      </c>
      <c r="W5542">
        <v>2</v>
      </c>
      <c r="X5542">
        <v>1</v>
      </c>
      <c r="Y5542">
        <v>5</v>
      </c>
      <c r="AD5542"/>
    </row>
    <row r="5543" spans="1:30" x14ac:dyDescent="0.25">
      <c r="A5543" t="s">
        <v>40</v>
      </c>
      <c r="B5543" s="2">
        <v>43151</v>
      </c>
      <c r="C5543" s="35">
        <f>YEAR(Sales[[#This Row],[ShipDate]])</f>
        <v>2018</v>
      </c>
      <c r="D5543" t="s">
        <v>36</v>
      </c>
      <c r="E5543" t="s">
        <v>31</v>
      </c>
      <c r="F5543" t="s">
        <v>150</v>
      </c>
      <c r="G5543" t="s">
        <v>25</v>
      </c>
      <c r="H5543" t="s">
        <v>164</v>
      </c>
      <c r="I5543" t="s">
        <v>120</v>
      </c>
      <c r="J5543" t="s">
        <v>13</v>
      </c>
      <c r="K5543" t="s">
        <v>435</v>
      </c>
      <c r="L5543" t="s">
        <v>68</v>
      </c>
      <c r="N5543" t="str">
        <f>IF(ISBLANK(Sales[[#This Row],[return]]),"No",Sales[[#This Row],[return]])</f>
        <v>No</v>
      </c>
      <c r="O5543" s="2">
        <v>43147</v>
      </c>
      <c r="P5543" s="8" t="str">
        <f>TEXT(DAY(Sales[[#This Row],[OrderDate]]),"ddd")</f>
        <v>Mon</v>
      </c>
      <c r="Q5543" s="8" t="str">
        <f>TEXT(MONTH(Sales[[#This Row],[ShipDate]])*29,"mmm")</f>
        <v>Feb</v>
      </c>
      <c r="R5543">
        <v>110</v>
      </c>
      <c r="S5543" t="s">
        <v>148</v>
      </c>
      <c r="T5543" t="s">
        <v>66</v>
      </c>
      <c r="U5543">
        <v>60623</v>
      </c>
      <c r="V5543" s="1">
        <v>0.2</v>
      </c>
      <c r="W5543">
        <v>2</v>
      </c>
      <c r="X5543">
        <v>4</v>
      </c>
      <c r="Y5543">
        <v>7</v>
      </c>
      <c r="AD5543"/>
    </row>
    <row r="5544" spans="1:30" x14ac:dyDescent="0.25">
      <c r="A5544" t="s">
        <v>40</v>
      </c>
      <c r="B5544" s="2">
        <v>43151</v>
      </c>
      <c r="C5544" s="35">
        <f>YEAR(Sales[[#This Row],[ShipDate]])</f>
        <v>2018</v>
      </c>
      <c r="D5544" t="s">
        <v>36</v>
      </c>
      <c r="E5544" t="s">
        <v>31</v>
      </c>
      <c r="F5544" t="s">
        <v>52</v>
      </c>
      <c r="G5544" t="s">
        <v>25</v>
      </c>
      <c r="H5544" t="s">
        <v>164</v>
      </c>
      <c r="I5544" t="s">
        <v>120</v>
      </c>
      <c r="J5544" t="s">
        <v>13</v>
      </c>
      <c r="K5544" t="s">
        <v>435</v>
      </c>
      <c r="L5544" t="s">
        <v>68</v>
      </c>
      <c r="N5544" t="str">
        <f>IF(ISBLANK(Sales[[#This Row],[return]]),"No",Sales[[#This Row],[return]])</f>
        <v>No</v>
      </c>
      <c r="O5544" s="2">
        <v>43147</v>
      </c>
      <c r="P5544" s="8" t="str">
        <f>TEXT(DAY(Sales[[#This Row],[OrderDate]]),"ddd")</f>
        <v>Mon</v>
      </c>
      <c r="Q5544" s="8" t="str">
        <f>TEXT(MONTH(Sales[[#This Row],[ShipDate]])*29,"mmm")</f>
        <v>Feb</v>
      </c>
      <c r="R5544">
        <v>851</v>
      </c>
      <c r="S5544" t="s">
        <v>2826</v>
      </c>
      <c r="T5544" t="s">
        <v>66</v>
      </c>
      <c r="U5544">
        <v>60623</v>
      </c>
      <c r="V5544" s="1">
        <v>0.8</v>
      </c>
      <c r="W5544">
        <v>-226</v>
      </c>
      <c r="X5544">
        <v>6</v>
      </c>
      <c r="Y5544">
        <v>92</v>
      </c>
      <c r="AD5544"/>
    </row>
    <row r="5545" spans="1:30" x14ac:dyDescent="0.25">
      <c r="A5545" t="s">
        <v>40</v>
      </c>
      <c r="B5545" s="2">
        <v>43325</v>
      </c>
      <c r="C5545" s="35">
        <f>YEAR(Sales[[#This Row],[ShipDate]])</f>
        <v>2018</v>
      </c>
      <c r="D5545" t="s">
        <v>36</v>
      </c>
      <c r="E5545" t="s">
        <v>69</v>
      </c>
      <c r="F5545" t="s">
        <v>150</v>
      </c>
      <c r="G5545" t="s">
        <v>25</v>
      </c>
      <c r="H5545" t="s">
        <v>177</v>
      </c>
      <c r="I5545" t="s">
        <v>692</v>
      </c>
      <c r="J5545" t="s">
        <v>13</v>
      </c>
      <c r="K5545" t="s">
        <v>2903</v>
      </c>
      <c r="L5545" t="s">
        <v>17</v>
      </c>
      <c r="N5545" t="str">
        <f>IF(ISBLANK(Sales[[#This Row],[return]]),"No",Sales[[#This Row],[return]])</f>
        <v>No</v>
      </c>
      <c r="O5545" s="2">
        <v>43320</v>
      </c>
      <c r="P5545" s="8" t="str">
        <f>TEXT(DAY(Sales[[#This Row],[OrderDate]]),"ddd")</f>
        <v>Sun</v>
      </c>
      <c r="Q5545" s="8" t="str">
        <f>TEXT(MONTH(Sales[[#This Row],[ShipDate]])*29,"mmm")</f>
        <v>Aug</v>
      </c>
      <c r="R5545">
        <v>121</v>
      </c>
      <c r="S5545" t="s">
        <v>2304</v>
      </c>
      <c r="T5545" t="s">
        <v>15</v>
      </c>
      <c r="U5545">
        <v>39212</v>
      </c>
      <c r="V5545" s="1">
        <v>0</v>
      </c>
      <c r="W5545">
        <v>0</v>
      </c>
      <c r="X5545">
        <v>3</v>
      </c>
      <c r="Y5545">
        <v>23</v>
      </c>
      <c r="AD5545"/>
    </row>
    <row r="5546" spans="1:30" x14ac:dyDescent="0.25">
      <c r="A5546" t="s">
        <v>40</v>
      </c>
      <c r="B5546" s="2">
        <v>43172</v>
      </c>
      <c r="C5546" s="35">
        <f>YEAR(Sales[[#This Row],[ShipDate]])</f>
        <v>2018</v>
      </c>
      <c r="D5546" t="s">
        <v>36</v>
      </c>
      <c r="E5546" t="s">
        <v>18</v>
      </c>
      <c r="F5546" t="s">
        <v>43</v>
      </c>
      <c r="G5546" t="s">
        <v>11</v>
      </c>
      <c r="H5546" t="s">
        <v>660</v>
      </c>
      <c r="I5546" t="s">
        <v>37</v>
      </c>
      <c r="J5546" t="s">
        <v>13</v>
      </c>
      <c r="K5546" t="s">
        <v>900</v>
      </c>
      <c r="L5546" t="s">
        <v>17</v>
      </c>
      <c r="N5546" t="str">
        <f>IF(ISBLANK(Sales[[#This Row],[return]]),"No",Sales[[#This Row],[return]])</f>
        <v>No</v>
      </c>
      <c r="O5546" s="2">
        <v>43167</v>
      </c>
      <c r="P5546" s="8" t="str">
        <f>TEXT(DAY(Sales[[#This Row],[OrderDate]]),"ddd")</f>
        <v>Sun</v>
      </c>
      <c r="Q5546" s="8" t="str">
        <f>TEXT(MONTH(Sales[[#This Row],[ShipDate]])*29,"mmm")</f>
        <v>Mar</v>
      </c>
      <c r="R5546">
        <v>504</v>
      </c>
      <c r="S5546" t="s">
        <v>234</v>
      </c>
      <c r="T5546" t="s">
        <v>15</v>
      </c>
      <c r="U5546">
        <v>33142</v>
      </c>
      <c r="V5546" s="1">
        <v>0.2</v>
      </c>
      <c r="W5546">
        <v>-4</v>
      </c>
      <c r="X5546">
        <v>3</v>
      </c>
      <c r="Y5546">
        <v>102</v>
      </c>
      <c r="AD5546"/>
    </row>
    <row r="5547" spans="1:30" x14ac:dyDescent="0.25">
      <c r="A5547" t="s">
        <v>40</v>
      </c>
      <c r="B5547" s="2">
        <v>43172</v>
      </c>
      <c r="C5547" s="35">
        <f>YEAR(Sales[[#This Row],[ShipDate]])</f>
        <v>2018</v>
      </c>
      <c r="D5547" t="s">
        <v>36</v>
      </c>
      <c r="E5547" t="s">
        <v>18</v>
      </c>
      <c r="F5547" t="s">
        <v>48</v>
      </c>
      <c r="G5547" t="s">
        <v>46</v>
      </c>
      <c r="H5547" t="s">
        <v>660</v>
      </c>
      <c r="I5547" t="s">
        <v>37</v>
      </c>
      <c r="J5547" t="s">
        <v>13</v>
      </c>
      <c r="K5547" t="s">
        <v>900</v>
      </c>
      <c r="L5547" t="s">
        <v>17</v>
      </c>
      <c r="N5547" t="str">
        <f>IF(ISBLANK(Sales[[#This Row],[return]]),"No",Sales[[#This Row],[return]])</f>
        <v>No</v>
      </c>
      <c r="O5547" s="2">
        <v>43167</v>
      </c>
      <c r="P5547" s="8" t="str">
        <f>TEXT(DAY(Sales[[#This Row],[OrderDate]]),"ddd")</f>
        <v>Sun</v>
      </c>
      <c r="Q5547" s="8" t="str">
        <f>TEXT(MONTH(Sales[[#This Row],[ShipDate]])*29,"mmm")</f>
        <v>Mar</v>
      </c>
      <c r="R5547">
        <v>446</v>
      </c>
      <c r="S5547" t="s">
        <v>2408</v>
      </c>
      <c r="T5547" t="s">
        <v>15</v>
      </c>
      <c r="U5547">
        <v>33142</v>
      </c>
      <c r="V5547" s="1">
        <v>0.2</v>
      </c>
      <c r="W5547">
        <v>85</v>
      </c>
      <c r="X5547">
        <v>5</v>
      </c>
      <c r="Y5547">
        <v>1364</v>
      </c>
      <c r="AD5547"/>
    </row>
    <row r="5548" spans="1:30" x14ac:dyDescent="0.25">
      <c r="A5548" t="s">
        <v>40</v>
      </c>
      <c r="B5548" s="2">
        <v>43234</v>
      </c>
      <c r="C5548" s="35">
        <f>YEAR(Sales[[#This Row],[ShipDate]])</f>
        <v>2018</v>
      </c>
      <c r="D5548" t="s">
        <v>36</v>
      </c>
      <c r="E5548" t="s">
        <v>18</v>
      </c>
      <c r="F5548" t="s">
        <v>99</v>
      </c>
      <c r="G5548" t="s">
        <v>46</v>
      </c>
      <c r="H5548" t="s">
        <v>60</v>
      </c>
      <c r="I5548" t="s">
        <v>63</v>
      </c>
      <c r="J5548" t="s">
        <v>13</v>
      </c>
      <c r="K5548" t="s">
        <v>780</v>
      </c>
      <c r="L5548" t="s">
        <v>30</v>
      </c>
      <c r="N5548" t="str">
        <f>IF(ISBLANK(Sales[[#This Row],[return]]),"No",Sales[[#This Row],[return]])</f>
        <v>No</v>
      </c>
      <c r="O5548" s="2">
        <v>43229</v>
      </c>
      <c r="P5548" s="8" t="str">
        <f>TEXT(DAY(Sales[[#This Row],[OrderDate]]),"ddd")</f>
        <v>Mon</v>
      </c>
      <c r="Q5548" s="8" t="str">
        <f>TEXT(MONTH(Sales[[#This Row],[ShipDate]])*29,"mmm")</f>
        <v>May</v>
      </c>
      <c r="R5548">
        <v>1473</v>
      </c>
      <c r="S5548" t="s">
        <v>781</v>
      </c>
      <c r="T5548" t="s">
        <v>28</v>
      </c>
      <c r="U5548">
        <v>98115</v>
      </c>
      <c r="V5548" s="1">
        <v>0</v>
      </c>
      <c r="W5548">
        <v>13</v>
      </c>
      <c r="X5548">
        <v>2</v>
      </c>
      <c r="Y5548">
        <v>94</v>
      </c>
      <c r="AD5548"/>
    </row>
    <row r="5549" spans="1:30" x14ac:dyDescent="0.25">
      <c r="A5549" t="s">
        <v>40</v>
      </c>
      <c r="B5549" s="2">
        <v>43276</v>
      </c>
      <c r="C5549" s="35">
        <f>YEAR(Sales[[#This Row],[ShipDate]])</f>
        <v>2018</v>
      </c>
      <c r="D5549" t="s">
        <v>36</v>
      </c>
      <c r="E5549" t="s">
        <v>18</v>
      </c>
      <c r="F5549" t="s">
        <v>99</v>
      </c>
      <c r="G5549" t="s">
        <v>46</v>
      </c>
      <c r="H5549" t="s">
        <v>134</v>
      </c>
      <c r="I5549" t="s">
        <v>137</v>
      </c>
      <c r="J5549" t="s">
        <v>13</v>
      </c>
      <c r="K5549" t="s">
        <v>135</v>
      </c>
      <c r="L5549" t="s">
        <v>92</v>
      </c>
      <c r="N5549" t="str">
        <f>IF(ISBLANK(Sales[[#This Row],[return]]),"No",Sales[[#This Row],[return]])</f>
        <v>No</v>
      </c>
      <c r="O5549" s="2">
        <v>43271</v>
      </c>
      <c r="P5549" s="8" t="str">
        <f>TEXT(DAY(Sales[[#This Row],[OrderDate]]),"ddd")</f>
        <v>Fri</v>
      </c>
      <c r="Q5549" s="8" t="str">
        <f>TEXT(MONTH(Sales[[#This Row],[ShipDate]])*29,"mmm")</f>
        <v>Jun</v>
      </c>
      <c r="R5549">
        <v>916</v>
      </c>
      <c r="S5549" t="s">
        <v>136</v>
      </c>
      <c r="T5549" t="s">
        <v>90</v>
      </c>
      <c r="U5549">
        <v>19901</v>
      </c>
      <c r="V5549" s="1">
        <v>0</v>
      </c>
      <c r="W5549">
        <v>5</v>
      </c>
      <c r="X5549">
        <v>3</v>
      </c>
      <c r="Y5549">
        <v>45</v>
      </c>
      <c r="AD5549"/>
    </row>
    <row r="5550" spans="1:30" x14ac:dyDescent="0.25">
      <c r="A5550" t="s">
        <v>40</v>
      </c>
      <c r="B5550" s="2">
        <v>43276</v>
      </c>
      <c r="C5550" s="35">
        <f>YEAR(Sales[[#This Row],[ShipDate]])</f>
        <v>2018</v>
      </c>
      <c r="D5550" t="s">
        <v>36</v>
      </c>
      <c r="E5550" t="s">
        <v>18</v>
      </c>
      <c r="F5550" t="s">
        <v>48</v>
      </c>
      <c r="G5550" t="s">
        <v>46</v>
      </c>
      <c r="H5550" t="s">
        <v>134</v>
      </c>
      <c r="I5550" t="s">
        <v>137</v>
      </c>
      <c r="J5550" t="s">
        <v>13</v>
      </c>
      <c r="K5550" t="s">
        <v>135</v>
      </c>
      <c r="L5550" t="s">
        <v>92</v>
      </c>
      <c r="N5550" t="str">
        <f>IF(ISBLANK(Sales[[#This Row],[return]]),"No",Sales[[#This Row],[return]])</f>
        <v>No</v>
      </c>
      <c r="O5550" s="2">
        <v>43271</v>
      </c>
      <c r="P5550" s="8" t="str">
        <f>TEXT(DAY(Sales[[#This Row],[OrderDate]]),"ddd")</f>
        <v>Fri</v>
      </c>
      <c r="Q5550" s="8" t="str">
        <f>TEXT(MONTH(Sales[[#This Row],[ShipDate]])*29,"mmm")</f>
        <v>Jun</v>
      </c>
      <c r="R5550">
        <v>991</v>
      </c>
      <c r="S5550" t="s">
        <v>138</v>
      </c>
      <c r="T5550" t="s">
        <v>90</v>
      </c>
      <c r="U5550">
        <v>19901</v>
      </c>
      <c r="V5550" s="1">
        <v>0</v>
      </c>
      <c r="W5550">
        <v>6</v>
      </c>
      <c r="X5550">
        <v>2</v>
      </c>
      <c r="Y5550">
        <v>22</v>
      </c>
      <c r="AD5550"/>
    </row>
    <row r="5551" spans="1:30" x14ac:dyDescent="0.25">
      <c r="A5551" t="s">
        <v>24</v>
      </c>
      <c r="B5551" s="2">
        <v>43299</v>
      </c>
      <c r="C5551" s="35">
        <f>YEAR(Sales[[#This Row],[ShipDate]])</f>
        <v>2018</v>
      </c>
      <c r="D5551" t="s">
        <v>19</v>
      </c>
      <c r="E5551" t="s">
        <v>18</v>
      </c>
      <c r="F5551" t="s">
        <v>150</v>
      </c>
      <c r="G5551" t="s">
        <v>25</v>
      </c>
      <c r="H5551" t="s">
        <v>722</v>
      </c>
      <c r="I5551" t="s">
        <v>149</v>
      </c>
      <c r="J5551" t="s">
        <v>13</v>
      </c>
      <c r="K5551" t="s">
        <v>1132</v>
      </c>
      <c r="L5551" t="s">
        <v>92</v>
      </c>
      <c r="N5551" t="str">
        <f>IF(ISBLANK(Sales[[#This Row],[return]]),"No",Sales[[#This Row],[return]])</f>
        <v>No</v>
      </c>
      <c r="O5551" s="2">
        <v>43295</v>
      </c>
      <c r="P5551" s="8" t="str">
        <f>TEXT(DAY(Sales[[#This Row],[OrderDate]]),"ddd")</f>
        <v>Sat</v>
      </c>
      <c r="Q5551" s="8" t="str">
        <f>TEXT(MONTH(Sales[[#This Row],[ShipDate]])*29,"mmm")</f>
        <v>Jul</v>
      </c>
      <c r="R5551">
        <v>51</v>
      </c>
      <c r="S5551" t="s">
        <v>1646</v>
      </c>
      <c r="T5551" t="s">
        <v>90</v>
      </c>
      <c r="U5551">
        <v>13021</v>
      </c>
      <c r="V5551" s="1">
        <v>0</v>
      </c>
      <c r="W5551">
        <v>13</v>
      </c>
      <c r="X5551">
        <v>9</v>
      </c>
      <c r="Y5551">
        <v>30</v>
      </c>
      <c r="AD5551"/>
    </row>
    <row r="5552" spans="1:30" x14ac:dyDescent="0.25">
      <c r="A5552" t="s">
        <v>10</v>
      </c>
      <c r="B5552" s="2">
        <v>43397</v>
      </c>
      <c r="C5552" s="35">
        <f>YEAR(Sales[[#This Row],[ShipDate]])</f>
        <v>2018</v>
      </c>
      <c r="D5552" t="s">
        <v>19</v>
      </c>
      <c r="E5552" t="s">
        <v>18</v>
      </c>
      <c r="F5552" t="s">
        <v>39</v>
      </c>
      <c r="G5552" t="s">
        <v>25</v>
      </c>
      <c r="H5552" t="s">
        <v>177</v>
      </c>
      <c r="I5552" t="s">
        <v>180</v>
      </c>
      <c r="J5552" t="s">
        <v>13</v>
      </c>
      <c r="K5552" t="s">
        <v>1463</v>
      </c>
      <c r="L5552" t="s">
        <v>17</v>
      </c>
      <c r="N5552" t="str">
        <f>IF(ISBLANK(Sales[[#This Row],[return]]),"No",Sales[[#This Row],[return]])</f>
        <v>No</v>
      </c>
      <c r="O5552" s="2">
        <v>43394</v>
      </c>
      <c r="P5552" s="8" t="str">
        <f>TEXT(DAY(Sales[[#This Row],[OrderDate]]),"ddd")</f>
        <v>Sat</v>
      </c>
      <c r="Q5552" s="8" t="str">
        <f>TEXT(MONTH(Sales[[#This Row],[ShipDate]])*29,"mmm")</f>
        <v>Oct</v>
      </c>
      <c r="R5552">
        <v>1544</v>
      </c>
      <c r="S5552" t="s">
        <v>2034</v>
      </c>
      <c r="T5552" t="s">
        <v>15</v>
      </c>
      <c r="U5552">
        <v>38301</v>
      </c>
      <c r="V5552" s="1">
        <v>0.2</v>
      </c>
      <c r="W5552">
        <v>7</v>
      </c>
      <c r="X5552">
        <v>9</v>
      </c>
      <c r="Y5552">
        <v>112</v>
      </c>
      <c r="AD5552"/>
    </row>
    <row r="5553" spans="1:30" x14ac:dyDescent="0.25">
      <c r="A5553" t="s">
        <v>24</v>
      </c>
      <c r="B5553" s="2">
        <v>43172</v>
      </c>
      <c r="C5553" s="35">
        <f>YEAR(Sales[[#This Row],[ShipDate]])</f>
        <v>2018</v>
      </c>
      <c r="D5553" t="s">
        <v>113</v>
      </c>
      <c r="E5553" t="s">
        <v>69</v>
      </c>
      <c r="F5553" t="s">
        <v>99</v>
      </c>
      <c r="G5553" t="s">
        <v>46</v>
      </c>
      <c r="H5553" t="s">
        <v>26</v>
      </c>
      <c r="I5553" t="s">
        <v>32</v>
      </c>
      <c r="J5553" t="s">
        <v>13</v>
      </c>
      <c r="K5553" t="s">
        <v>2906</v>
      </c>
      <c r="L5553" t="s">
        <v>30</v>
      </c>
      <c r="N5553" t="str">
        <f>IF(ISBLANK(Sales[[#This Row],[return]]),"No",Sales[[#This Row],[return]])</f>
        <v>No</v>
      </c>
      <c r="O5553" s="2">
        <v>43169</v>
      </c>
      <c r="P5553" s="8" t="str">
        <f>TEXT(DAY(Sales[[#This Row],[OrderDate]]),"ddd")</f>
        <v>Tue</v>
      </c>
      <c r="Q5553" s="8" t="str">
        <f>TEXT(MONTH(Sales[[#This Row],[ShipDate]])*29,"mmm")</f>
        <v>Mar</v>
      </c>
      <c r="R5553">
        <v>966</v>
      </c>
      <c r="S5553" t="s">
        <v>2333</v>
      </c>
      <c r="T5553" t="s">
        <v>28</v>
      </c>
      <c r="U5553">
        <v>90045</v>
      </c>
      <c r="V5553" s="1">
        <v>0</v>
      </c>
      <c r="W5553">
        <v>5</v>
      </c>
      <c r="X5553">
        <v>3</v>
      </c>
      <c r="Y5553">
        <v>27</v>
      </c>
      <c r="AD5553"/>
    </row>
    <row r="5554" spans="1:30" x14ac:dyDescent="0.25">
      <c r="A5554" t="s">
        <v>24</v>
      </c>
      <c r="B5554" s="2">
        <v>43172</v>
      </c>
      <c r="C5554" s="35">
        <f>YEAR(Sales[[#This Row],[ShipDate]])</f>
        <v>2018</v>
      </c>
      <c r="D5554" t="s">
        <v>113</v>
      </c>
      <c r="E5554" t="s">
        <v>69</v>
      </c>
      <c r="F5554" t="s">
        <v>340</v>
      </c>
      <c r="G5554" t="s">
        <v>46</v>
      </c>
      <c r="H5554" t="s">
        <v>26</v>
      </c>
      <c r="I5554" t="s">
        <v>32</v>
      </c>
      <c r="J5554" t="s">
        <v>13</v>
      </c>
      <c r="K5554" t="s">
        <v>2906</v>
      </c>
      <c r="L5554" t="s">
        <v>30</v>
      </c>
      <c r="N5554" t="str">
        <f>IF(ISBLANK(Sales[[#This Row],[return]]),"No",Sales[[#This Row],[return]])</f>
        <v>No</v>
      </c>
      <c r="O5554" s="2">
        <v>43169</v>
      </c>
      <c r="P5554" s="8" t="str">
        <f>TEXT(DAY(Sales[[#This Row],[OrderDate]]),"ddd")</f>
        <v>Tue</v>
      </c>
      <c r="Q5554" s="8" t="str">
        <f>TEXT(MONTH(Sales[[#This Row],[ShipDate]])*29,"mmm")</f>
        <v>Mar</v>
      </c>
      <c r="R5554">
        <v>1227</v>
      </c>
      <c r="S5554" t="s">
        <v>2471</v>
      </c>
      <c r="T5554" t="s">
        <v>28</v>
      </c>
      <c r="U5554">
        <v>90045</v>
      </c>
      <c r="V5554" s="1">
        <v>0.2</v>
      </c>
      <c r="W5554">
        <v>378</v>
      </c>
      <c r="X5554">
        <v>3</v>
      </c>
      <c r="Y5554">
        <v>3358</v>
      </c>
      <c r="AD5554"/>
    </row>
    <row r="5555" spans="1:30" x14ac:dyDescent="0.25">
      <c r="A5555" t="s">
        <v>10</v>
      </c>
      <c r="B5555" s="2">
        <v>43465</v>
      </c>
      <c r="C5555" s="35">
        <f>YEAR(Sales[[#This Row],[ShipDate]])</f>
        <v>2018</v>
      </c>
      <c r="D5555" t="s">
        <v>36</v>
      </c>
      <c r="E5555" t="s">
        <v>18</v>
      </c>
      <c r="F5555" t="s">
        <v>23</v>
      </c>
      <c r="G5555" t="s">
        <v>11</v>
      </c>
      <c r="H5555" t="s">
        <v>146</v>
      </c>
      <c r="I5555" t="s">
        <v>149</v>
      </c>
      <c r="J5555" t="s">
        <v>13</v>
      </c>
      <c r="K5555" t="s">
        <v>1522</v>
      </c>
      <c r="L5555" t="s">
        <v>92</v>
      </c>
      <c r="N5555" t="str">
        <f>IF(ISBLANK(Sales[[#This Row],[return]]),"No",Sales[[#This Row],[return]])</f>
        <v>No</v>
      </c>
      <c r="O5555" s="2">
        <v>43459</v>
      </c>
      <c r="P5555" s="8" t="str">
        <f>TEXT(DAY(Sales[[#This Row],[OrderDate]]),"ddd")</f>
        <v>Wed</v>
      </c>
      <c r="Q5555" s="8" t="str">
        <f>TEXT(MONTH(Sales[[#This Row],[ShipDate]])*29,"mmm")</f>
        <v>Dec</v>
      </c>
      <c r="R5555">
        <v>826</v>
      </c>
      <c r="S5555" t="s">
        <v>736</v>
      </c>
      <c r="T5555" t="s">
        <v>90</v>
      </c>
      <c r="U5555">
        <v>10009</v>
      </c>
      <c r="V5555" s="1">
        <v>0.1</v>
      </c>
      <c r="W5555">
        <v>313</v>
      </c>
      <c r="X5555">
        <v>8</v>
      </c>
      <c r="Y5555">
        <v>2563</v>
      </c>
      <c r="AD5555"/>
    </row>
    <row r="5556" spans="1:30" x14ac:dyDescent="0.25">
      <c r="A5556" t="s">
        <v>40</v>
      </c>
      <c r="B5556" s="2">
        <v>43451</v>
      </c>
      <c r="C5556" s="35">
        <f>YEAR(Sales[[#This Row],[ShipDate]])</f>
        <v>2018</v>
      </c>
      <c r="D5556" t="s">
        <v>36</v>
      </c>
      <c r="E5556" t="s">
        <v>31</v>
      </c>
      <c r="F5556" t="s">
        <v>43</v>
      </c>
      <c r="G5556" t="s">
        <v>11</v>
      </c>
      <c r="H5556" t="s">
        <v>146</v>
      </c>
      <c r="I5556" t="s">
        <v>149</v>
      </c>
      <c r="J5556" t="s">
        <v>13</v>
      </c>
      <c r="K5556" t="s">
        <v>2632</v>
      </c>
      <c r="L5556" t="s">
        <v>92</v>
      </c>
      <c r="N5556" t="str">
        <f>IF(ISBLANK(Sales[[#This Row],[return]]),"No",Sales[[#This Row],[return]])</f>
        <v>No</v>
      </c>
      <c r="O5556" s="2">
        <v>43446</v>
      </c>
      <c r="P5556" s="8" t="str">
        <f>TEXT(DAY(Sales[[#This Row],[OrderDate]]),"ddd")</f>
        <v>Thu</v>
      </c>
      <c r="Q5556" s="8" t="str">
        <f>TEXT(MONTH(Sales[[#This Row],[ShipDate]])*29,"mmm")</f>
        <v>Dec</v>
      </c>
      <c r="R5556">
        <v>553</v>
      </c>
      <c r="S5556" t="s">
        <v>1331</v>
      </c>
      <c r="T5556" t="s">
        <v>90</v>
      </c>
      <c r="U5556">
        <v>10009</v>
      </c>
      <c r="V5556" s="1">
        <v>0</v>
      </c>
      <c r="W5556">
        <v>20</v>
      </c>
      <c r="X5556">
        <v>5</v>
      </c>
      <c r="Y5556">
        <v>60</v>
      </c>
      <c r="AD5556"/>
    </row>
    <row r="5557" spans="1:30" x14ac:dyDescent="0.25">
      <c r="A5557" t="s">
        <v>40</v>
      </c>
      <c r="B5557" s="2">
        <v>43451</v>
      </c>
      <c r="C5557" s="35">
        <f>YEAR(Sales[[#This Row],[ShipDate]])</f>
        <v>2018</v>
      </c>
      <c r="D5557" t="s">
        <v>36</v>
      </c>
      <c r="E5557" t="s">
        <v>31</v>
      </c>
      <c r="F5557" t="s">
        <v>290</v>
      </c>
      <c r="G5557" t="s">
        <v>25</v>
      </c>
      <c r="H5557" t="s">
        <v>146</v>
      </c>
      <c r="I5557" t="s">
        <v>149</v>
      </c>
      <c r="J5557" t="s">
        <v>13</v>
      </c>
      <c r="K5557" t="s">
        <v>2632</v>
      </c>
      <c r="L5557" t="s">
        <v>92</v>
      </c>
      <c r="N5557" t="str">
        <f>IF(ISBLANK(Sales[[#This Row],[return]]),"No",Sales[[#This Row],[return]])</f>
        <v>No</v>
      </c>
      <c r="O5557" s="2">
        <v>43446</v>
      </c>
      <c r="P5557" s="8" t="str">
        <f>TEXT(DAY(Sales[[#This Row],[OrderDate]]),"ddd")</f>
        <v>Thu</v>
      </c>
      <c r="Q5557" s="8" t="str">
        <f>TEXT(MONTH(Sales[[#This Row],[ShipDate]])*29,"mmm")</f>
        <v>Dec</v>
      </c>
      <c r="R5557">
        <v>670</v>
      </c>
      <c r="S5557" t="s">
        <v>2835</v>
      </c>
      <c r="T5557" t="s">
        <v>90</v>
      </c>
      <c r="U5557">
        <v>10009</v>
      </c>
      <c r="V5557" s="1">
        <v>0</v>
      </c>
      <c r="W5557">
        <v>10</v>
      </c>
      <c r="X5557">
        <v>4</v>
      </c>
      <c r="Y5557">
        <v>36</v>
      </c>
      <c r="AD5557"/>
    </row>
    <row r="5558" spans="1:30" x14ac:dyDescent="0.25">
      <c r="A5558" t="s">
        <v>40</v>
      </c>
      <c r="B5558" s="2">
        <v>43451</v>
      </c>
      <c r="C5558" s="35">
        <f>YEAR(Sales[[#This Row],[ShipDate]])</f>
        <v>2018</v>
      </c>
      <c r="D5558" t="s">
        <v>36</v>
      </c>
      <c r="E5558" t="s">
        <v>31</v>
      </c>
      <c r="F5558" t="s">
        <v>45</v>
      </c>
      <c r="G5558" t="s">
        <v>25</v>
      </c>
      <c r="H5558" t="s">
        <v>146</v>
      </c>
      <c r="I5558" t="s">
        <v>149</v>
      </c>
      <c r="J5558" t="s">
        <v>13</v>
      </c>
      <c r="K5558" t="s">
        <v>2632</v>
      </c>
      <c r="L5558" t="s">
        <v>92</v>
      </c>
      <c r="N5558" t="str">
        <f>IF(ISBLANK(Sales[[#This Row],[return]]),"No",Sales[[#This Row],[return]])</f>
        <v>No</v>
      </c>
      <c r="O5558" s="2">
        <v>43446</v>
      </c>
      <c r="P5558" s="8" t="str">
        <f>TEXT(DAY(Sales[[#This Row],[OrderDate]]),"ddd")</f>
        <v>Thu</v>
      </c>
      <c r="Q5558" s="8" t="str">
        <f>TEXT(MONTH(Sales[[#This Row],[ShipDate]])*29,"mmm")</f>
        <v>Dec</v>
      </c>
      <c r="R5558">
        <v>1419</v>
      </c>
      <c r="S5558" t="s">
        <v>2181</v>
      </c>
      <c r="T5558" t="s">
        <v>90</v>
      </c>
      <c r="U5558">
        <v>10009</v>
      </c>
      <c r="V5558" s="1">
        <v>0</v>
      </c>
      <c r="W5558">
        <v>5</v>
      </c>
      <c r="X5558">
        <v>7</v>
      </c>
      <c r="Y5558">
        <v>11</v>
      </c>
      <c r="AD5558"/>
    </row>
    <row r="5559" spans="1:30" x14ac:dyDescent="0.25">
      <c r="A5559" t="s">
        <v>40</v>
      </c>
      <c r="B5559" s="2">
        <v>43433</v>
      </c>
      <c r="C5559" s="35">
        <f>YEAR(Sales[[#This Row],[ShipDate]])</f>
        <v>2018</v>
      </c>
      <c r="D5559" t="s">
        <v>36</v>
      </c>
      <c r="E5559" t="s">
        <v>31</v>
      </c>
      <c r="F5559" t="s">
        <v>38</v>
      </c>
      <c r="G5559" t="s">
        <v>11</v>
      </c>
      <c r="H5559" t="s">
        <v>177</v>
      </c>
      <c r="I5559" t="s">
        <v>133</v>
      </c>
      <c r="J5559" t="s">
        <v>13</v>
      </c>
      <c r="K5559" t="s">
        <v>712</v>
      </c>
      <c r="L5559" t="s">
        <v>68</v>
      </c>
      <c r="N5559" t="str">
        <f>IF(ISBLANK(Sales[[#This Row],[return]]),"No",Sales[[#This Row],[return]])</f>
        <v>No</v>
      </c>
      <c r="O5559" s="2">
        <v>43429</v>
      </c>
      <c r="P5559" s="8" t="str">
        <f>TEXT(DAY(Sales[[#This Row],[OrderDate]]),"ddd")</f>
        <v>Wed</v>
      </c>
      <c r="Q5559" s="8" t="str">
        <f>TEXT(MONTH(Sales[[#This Row],[ShipDate]])*29,"mmm")</f>
        <v>Nov</v>
      </c>
      <c r="R5559">
        <v>429</v>
      </c>
      <c r="S5559" t="s">
        <v>1073</v>
      </c>
      <c r="T5559" t="s">
        <v>66</v>
      </c>
      <c r="U5559">
        <v>49201</v>
      </c>
      <c r="V5559" s="1">
        <v>0</v>
      </c>
      <c r="W5559">
        <v>329</v>
      </c>
      <c r="X5559">
        <v>9</v>
      </c>
      <c r="Y5559">
        <v>1569</v>
      </c>
      <c r="AD5559"/>
    </row>
    <row r="5560" spans="1:30" x14ac:dyDescent="0.25">
      <c r="A5560" t="s">
        <v>40</v>
      </c>
      <c r="B5560" s="2">
        <v>43433</v>
      </c>
      <c r="C5560" s="35">
        <f>YEAR(Sales[[#This Row],[ShipDate]])</f>
        <v>2018</v>
      </c>
      <c r="D5560" t="s">
        <v>36</v>
      </c>
      <c r="E5560" t="s">
        <v>31</v>
      </c>
      <c r="F5560" t="s">
        <v>50</v>
      </c>
      <c r="G5560" t="s">
        <v>25</v>
      </c>
      <c r="H5560" t="s">
        <v>177</v>
      </c>
      <c r="I5560" t="s">
        <v>133</v>
      </c>
      <c r="J5560" t="s">
        <v>13</v>
      </c>
      <c r="K5560" t="s">
        <v>712</v>
      </c>
      <c r="L5560" t="s">
        <v>68</v>
      </c>
      <c r="N5560" t="str">
        <f>IF(ISBLANK(Sales[[#This Row],[return]]),"No",Sales[[#This Row],[return]])</f>
        <v>No</v>
      </c>
      <c r="O5560" s="2">
        <v>43429</v>
      </c>
      <c r="P5560" s="8" t="str">
        <f>TEXT(DAY(Sales[[#This Row],[OrderDate]]),"ddd")</f>
        <v>Wed</v>
      </c>
      <c r="Q5560" s="8" t="str">
        <f>TEXT(MONTH(Sales[[#This Row],[ShipDate]])*29,"mmm")</f>
        <v>Nov</v>
      </c>
      <c r="R5560">
        <v>1646</v>
      </c>
      <c r="S5560" t="s">
        <v>335</v>
      </c>
      <c r="T5560" t="s">
        <v>66</v>
      </c>
      <c r="U5560">
        <v>49201</v>
      </c>
      <c r="V5560" s="1">
        <v>0</v>
      </c>
      <c r="W5560">
        <v>8</v>
      </c>
      <c r="X5560">
        <v>1</v>
      </c>
      <c r="Y5560">
        <v>17</v>
      </c>
      <c r="AD5560"/>
    </row>
    <row r="5561" spans="1:30" x14ac:dyDescent="0.25">
      <c r="A5561" t="s">
        <v>40</v>
      </c>
      <c r="B5561" s="2">
        <v>43433</v>
      </c>
      <c r="C5561" s="35">
        <f>YEAR(Sales[[#This Row],[ShipDate]])</f>
        <v>2018</v>
      </c>
      <c r="D5561" t="s">
        <v>36</v>
      </c>
      <c r="E5561" t="s">
        <v>31</v>
      </c>
      <c r="F5561" t="s">
        <v>99</v>
      </c>
      <c r="G5561" t="s">
        <v>46</v>
      </c>
      <c r="H5561" t="s">
        <v>177</v>
      </c>
      <c r="I5561" t="s">
        <v>133</v>
      </c>
      <c r="J5561" t="s">
        <v>13</v>
      </c>
      <c r="K5561" t="s">
        <v>712</v>
      </c>
      <c r="L5561" t="s">
        <v>68</v>
      </c>
      <c r="N5561" t="str">
        <f>IF(ISBLANK(Sales[[#This Row],[return]]),"No",Sales[[#This Row],[return]])</f>
        <v>No</v>
      </c>
      <c r="O5561" s="2">
        <v>43429</v>
      </c>
      <c r="P5561" s="8" t="str">
        <f>TEXT(DAY(Sales[[#This Row],[OrderDate]]),"ddd")</f>
        <v>Wed</v>
      </c>
      <c r="Q5561" s="8" t="str">
        <f>TEXT(MONTH(Sales[[#This Row],[ShipDate]])*29,"mmm")</f>
        <v>Nov</v>
      </c>
      <c r="R5561">
        <v>1082</v>
      </c>
      <c r="S5561" t="s">
        <v>2563</v>
      </c>
      <c r="T5561" t="s">
        <v>66</v>
      </c>
      <c r="U5561">
        <v>49201</v>
      </c>
      <c r="V5561" s="1">
        <v>0</v>
      </c>
      <c r="W5561">
        <v>62</v>
      </c>
      <c r="X5561">
        <v>8</v>
      </c>
      <c r="Y5561">
        <v>160</v>
      </c>
      <c r="AD5561"/>
    </row>
    <row r="5562" spans="1:30" x14ac:dyDescent="0.25">
      <c r="A5562" t="s">
        <v>10</v>
      </c>
      <c r="B5562" s="2">
        <v>43395</v>
      </c>
      <c r="C5562" s="35">
        <f>YEAR(Sales[[#This Row],[ShipDate]])</f>
        <v>2018</v>
      </c>
      <c r="D5562" t="s">
        <v>607</v>
      </c>
      <c r="E5562" t="s">
        <v>18</v>
      </c>
      <c r="F5562" t="s">
        <v>43</v>
      </c>
      <c r="G5562" t="s">
        <v>11</v>
      </c>
      <c r="H5562" t="s">
        <v>60</v>
      </c>
      <c r="I5562" t="s">
        <v>63</v>
      </c>
      <c r="J5562" t="s">
        <v>13</v>
      </c>
      <c r="K5562" t="s">
        <v>1292</v>
      </c>
      <c r="L5562" t="s">
        <v>30</v>
      </c>
      <c r="N5562" t="str">
        <f>IF(ISBLANK(Sales[[#This Row],[return]]),"No",Sales[[#This Row],[return]])</f>
        <v>No</v>
      </c>
      <c r="O5562" s="2">
        <v>43395</v>
      </c>
      <c r="P5562" s="8" t="str">
        <f>TEXT(DAY(Sales[[#This Row],[OrderDate]]),"ddd")</f>
        <v>Sun</v>
      </c>
      <c r="Q5562" s="8" t="str">
        <f>TEXT(MONTH(Sales[[#This Row],[ShipDate]])*29,"mmm")</f>
        <v>Oct</v>
      </c>
      <c r="R5562">
        <v>997</v>
      </c>
      <c r="S5562" t="s">
        <v>3190</v>
      </c>
      <c r="T5562" t="s">
        <v>28</v>
      </c>
      <c r="U5562">
        <v>98105</v>
      </c>
      <c r="V5562" s="1">
        <v>0</v>
      </c>
      <c r="W5562">
        <v>31</v>
      </c>
      <c r="X5562">
        <v>3</v>
      </c>
      <c r="Y5562">
        <v>102</v>
      </c>
      <c r="AD5562"/>
    </row>
    <row r="5563" spans="1:30" x14ac:dyDescent="0.25">
      <c r="A5563" t="s">
        <v>10</v>
      </c>
      <c r="B5563" s="2">
        <v>43395</v>
      </c>
      <c r="C5563" s="35">
        <f>YEAR(Sales[[#This Row],[ShipDate]])</f>
        <v>2018</v>
      </c>
      <c r="D5563" t="s">
        <v>607</v>
      </c>
      <c r="E5563" t="s">
        <v>18</v>
      </c>
      <c r="F5563" t="s">
        <v>59</v>
      </c>
      <c r="G5563" t="s">
        <v>25</v>
      </c>
      <c r="H5563" t="s">
        <v>60</v>
      </c>
      <c r="I5563" t="s">
        <v>63</v>
      </c>
      <c r="J5563" t="s">
        <v>13</v>
      </c>
      <c r="K5563" t="s">
        <v>1292</v>
      </c>
      <c r="L5563" t="s">
        <v>30</v>
      </c>
      <c r="N5563" t="str">
        <f>IF(ISBLANK(Sales[[#This Row],[return]]),"No",Sales[[#This Row],[return]])</f>
        <v>No</v>
      </c>
      <c r="O5563" s="2">
        <v>43395</v>
      </c>
      <c r="P5563" s="8" t="str">
        <f>TEXT(DAY(Sales[[#This Row],[OrderDate]]),"ddd")</f>
        <v>Sun</v>
      </c>
      <c r="Q5563" s="8" t="str">
        <f>TEXT(MONTH(Sales[[#This Row],[ShipDate]])*29,"mmm")</f>
        <v>Oct</v>
      </c>
      <c r="R5563">
        <v>1785</v>
      </c>
      <c r="S5563" t="s">
        <v>1856</v>
      </c>
      <c r="T5563" t="s">
        <v>28</v>
      </c>
      <c r="U5563">
        <v>98105</v>
      </c>
      <c r="V5563" s="1">
        <v>0</v>
      </c>
      <c r="W5563">
        <v>3</v>
      </c>
      <c r="X5563">
        <v>1</v>
      </c>
      <c r="Y5563">
        <v>7</v>
      </c>
      <c r="AD5563"/>
    </row>
    <row r="5564" spans="1:30" x14ac:dyDescent="0.25">
      <c r="A5564" t="s">
        <v>10</v>
      </c>
      <c r="B5564" s="2">
        <v>43395</v>
      </c>
      <c r="C5564" s="35">
        <f>YEAR(Sales[[#This Row],[ShipDate]])</f>
        <v>2018</v>
      </c>
      <c r="D5564" t="s">
        <v>607</v>
      </c>
      <c r="E5564" t="s">
        <v>18</v>
      </c>
      <c r="F5564" t="s">
        <v>45</v>
      </c>
      <c r="G5564" t="s">
        <v>25</v>
      </c>
      <c r="H5564" t="s">
        <v>60</v>
      </c>
      <c r="I5564" t="s">
        <v>63</v>
      </c>
      <c r="J5564" t="s">
        <v>13</v>
      </c>
      <c r="K5564" t="s">
        <v>1292</v>
      </c>
      <c r="L5564" t="s">
        <v>30</v>
      </c>
      <c r="N5564" t="str">
        <f>IF(ISBLANK(Sales[[#This Row],[return]]),"No",Sales[[#This Row],[return]])</f>
        <v>No</v>
      </c>
      <c r="O5564" s="2">
        <v>43395</v>
      </c>
      <c r="P5564" s="8" t="str">
        <f>TEXT(DAY(Sales[[#This Row],[OrderDate]]),"ddd")</f>
        <v>Sun</v>
      </c>
      <c r="Q5564" s="8" t="str">
        <f>TEXT(MONTH(Sales[[#This Row],[ShipDate]])*29,"mmm")</f>
        <v>Oct</v>
      </c>
      <c r="R5564">
        <v>1305</v>
      </c>
      <c r="S5564" t="s">
        <v>1791</v>
      </c>
      <c r="T5564" t="s">
        <v>28</v>
      </c>
      <c r="U5564">
        <v>98105</v>
      </c>
      <c r="V5564" s="1">
        <v>0</v>
      </c>
      <c r="W5564">
        <v>2</v>
      </c>
      <c r="X5564">
        <v>3</v>
      </c>
      <c r="Y5564">
        <v>8</v>
      </c>
      <c r="AD5564"/>
    </row>
    <row r="5565" spans="1:30" x14ac:dyDescent="0.25">
      <c r="A5565" t="s">
        <v>10</v>
      </c>
      <c r="B5565" s="2">
        <v>43268</v>
      </c>
      <c r="C5565" s="35">
        <f>YEAR(Sales[[#This Row],[ShipDate]])</f>
        <v>2018</v>
      </c>
      <c r="D5565" t="s">
        <v>36</v>
      </c>
      <c r="E5565" t="s">
        <v>31</v>
      </c>
      <c r="F5565" t="s">
        <v>43</v>
      </c>
      <c r="G5565" t="s">
        <v>11</v>
      </c>
      <c r="H5565" t="s">
        <v>531</v>
      </c>
      <c r="I5565" t="s">
        <v>70</v>
      </c>
      <c r="J5565" t="s">
        <v>13</v>
      </c>
      <c r="K5565" t="s">
        <v>382</v>
      </c>
      <c r="L5565" t="s">
        <v>68</v>
      </c>
      <c r="N5565" t="str">
        <f>IF(ISBLANK(Sales[[#This Row],[return]]),"No",Sales[[#This Row],[return]])</f>
        <v>No</v>
      </c>
      <c r="O5565" s="2">
        <v>43262</v>
      </c>
      <c r="P5565" s="8" t="str">
        <f>TEXT(DAY(Sales[[#This Row],[OrderDate]]),"ddd")</f>
        <v>Wed</v>
      </c>
      <c r="Q5565" s="8" t="str">
        <f>TEXT(MONTH(Sales[[#This Row],[ShipDate]])*29,"mmm")</f>
        <v>Jun</v>
      </c>
      <c r="R5565">
        <v>1495</v>
      </c>
      <c r="S5565" t="s">
        <v>1188</v>
      </c>
      <c r="T5565" t="s">
        <v>66</v>
      </c>
      <c r="U5565">
        <v>76017</v>
      </c>
      <c r="V5565" s="1">
        <v>0.6</v>
      </c>
      <c r="W5565">
        <v>-9</v>
      </c>
      <c r="X5565">
        <v>7</v>
      </c>
      <c r="Y5565">
        <v>13</v>
      </c>
      <c r="AD5565"/>
    </row>
    <row r="5566" spans="1:30" x14ac:dyDescent="0.25">
      <c r="A5566" t="s">
        <v>10</v>
      </c>
      <c r="B5566" s="2">
        <v>43268</v>
      </c>
      <c r="C5566" s="35">
        <f>YEAR(Sales[[#This Row],[ShipDate]])</f>
        <v>2018</v>
      </c>
      <c r="D5566" t="s">
        <v>36</v>
      </c>
      <c r="E5566" t="s">
        <v>31</v>
      </c>
      <c r="F5566" t="s">
        <v>50</v>
      </c>
      <c r="G5566" t="s">
        <v>25</v>
      </c>
      <c r="H5566" t="s">
        <v>531</v>
      </c>
      <c r="I5566" t="s">
        <v>70</v>
      </c>
      <c r="J5566" t="s">
        <v>13</v>
      </c>
      <c r="K5566" t="s">
        <v>382</v>
      </c>
      <c r="L5566" t="s">
        <v>68</v>
      </c>
      <c r="N5566" t="str">
        <f>IF(ISBLANK(Sales[[#This Row],[return]]),"No",Sales[[#This Row],[return]])</f>
        <v>No</v>
      </c>
      <c r="O5566" s="2">
        <v>43262</v>
      </c>
      <c r="P5566" s="8" t="str">
        <f>TEXT(DAY(Sales[[#This Row],[OrderDate]]),"ddd")</f>
        <v>Wed</v>
      </c>
      <c r="Q5566" s="8" t="str">
        <f>TEXT(MONTH(Sales[[#This Row],[ShipDate]])*29,"mmm")</f>
        <v>Jun</v>
      </c>
      <c r="R5566">
        <v>463</v>
      </c>
      <c r="S5566" t="s">
        <v>1838</v>
      </c>
      <c r="T5566" t="s">
        <v>66</v>
      </c>
      <c r="U5566">
        <v>76017</v>
      </c>
      <c r="V5566" s="1">
        <v>0.8</v>
      </c>
      <c r="W5566">
        <v>-2</v>
      </c>
      <c r="X5566">
        <v>4</v>
      </c>
      <c r="Y5566">
        <v>1</v>
      </c>
      <c r="AD5566"/>
    </row>
    <row r="5567" spans="1:30" x14ac:dyDescent="0.25">
      <c r="A5567" t="s">
        <v>10</v>
      </c>
      <c r="B5567" s="2">
        <v>43268</v>
      </c>
      <c r="C5567" s="35">
        <f>YEAR(Sales[[#This Row],[ShipDate]])</f>
        <v>2018</v>
      </c>
      <c r="D5567" t="s">
        <v>36</v>
      </c>
      <c r="E5567" t="s">
        <v>31</v>
      </c>
      <c r="F5567" t="s">
        <v>50</v>
      </c>
      <c r="G5567" t="s">
        <v>25</v>
      </c>
      <c r="H5567" t="s">
        <v>531</v>
      </c>
      <c r="I5567" t="s">
        <v>70</v>
      </c>
      <c r="J5567" t="s">
        <v>13</v>
      </c>
      <c r="K5567" t="s">
        <v>382</v>
      </c>
      <c r="L5567" t="s">
        <v>68</v>
      </c>
      <c r="N5567" t="str">
        <f>IF(ISBLANK(Sales[[#This Row],[return]]),"No",Sales[[#This Row],[return]])</f>
        <v>No</v>
      </c>
      <c r="O5567" s="2">
        <v>43262</v>
      </c>
      <c r="P5567" s="8" t="str">
        <f>TEXT(DAY(Sales[[#This Row],[OrderDate]]),"ddd")</f>
        <v>Wed</v>
      </c>
      <c r="Q5567" s="8" t="str">
        <f>TEXT(MONTH(Sales[[#This Row],[ShipDate]])*29,"mmm")</f>
        <v>Jun</v>
      </c>
      <c r="R5567">
        <v>722</v>
      </c>
      <c r="S5567" t="s">
        <v>1668</v>
      </c>
      <c r="T5567" t="s">
        <v>66</v>
      </c>
      <c r="U5567">
        <v>76017</v>
      </c>
      <c r="V5567" s="1">
        <v>0.8</v>
      </c>
      <c r="W5567">
        <v>-14</v>
      </c>
      <c r="X5567">
        <v>4</v>
      </c>
      <c r="Y5567">
        <v>8</v>
      </c>
      <c r="AD5567"/>
    </row>
    <row r="5568" spans="1:30" x14ac:dyDescent="0.25">
      <c r="A5568" t="s">
        <v>40</v>
      </c>
      <c r="B5568" s="2">
        <v>43244</v>
      </c>
      <c r="C5568" s="35">
        <f>YEAR(Sales[[#This Row],[ShipDate]])</f>
        <v>2018</v>
      </c>
      <c r="D5568" t="s">
        <v>36</v>
      </c>
      <c r="E5568" t="s">
        <v>18</v>
      </c>
      <c r="F5568" t="s">
        <v>43</v>
      </c>
      <c r="G5568" t="s">
        <v>11</v>
      </c>
      <c r="H5568" t="s">
        <v>146</v>
      </c>
      <c r="I5568" t="s">
        <v>149</v>
      </c>
      <c r="J5568" t="s">
        <v>13</v>
      </c>
      <c r="K5568" t="s">
        <v>807</v>
      </c>
      <c r="L5568" t="s">
        <v>92</v>
      </c>
      <c r="N5568" t="str">
        <f>IF(ISBLANK(Sales[[#This Row],[return]]),"No",Sales[[#This Row],[return]])</f>
        <v>No</v>
      </c>
      <c r="O5568" s="2">
        <v>43239</v>
      </c>
      <c r="P5568" s="8" t="str">
        <f>TEXT(DAY(Sales[[#This Row],[OrderDate]]),"ddd")</f>
        <v>Thu</v>
      </c>
      <c r="Q5568" s="8" t="str">
        <f>TEXT(MONTH(Sales[[#This Row],[ShipDate]])*29,"mmm")</f>
        <v>May</v>
      </c>
      <c r="R5568">
        <v>1185</v>
      </c>
      <c r="S5568" t="s">
        <v>1441</v>
      </c>
      <c r="T5568" t="s">
        <v>90</v>
      </c>
      <c r="U5568">
        <v>10011</v>
      </c>
      <c r="V5568" s="1">
        <v>0</v>
      </c>
      <c r="W5568">
        <v>15</v>
      </c>
      <c r="X5568">
        <v>4</v>
      </c>
      <c r="Y5568">
        <v>36</v>
      </c>
      <c r="AD5568"/>
    </row>
    <row r="5569" spans="1:30" x14ac:dyDescent="0.25">
      <c r="A5569" t="s">
        <v>40</v>
      </c>
      <c r="B5569" s="2">
        <v>43244</v>
      </c>
      <c r="C5569" s="35">
        <f>YEAR(Sales[[#This Row],[ShipDate]])</f>
        <v>2018</v>
      </c>
      <c r="D5569" t="s">
        <v>36</v>
      </c>
      <c r="E5569" t="s">
        <v>18</v>
      </c>
      <c r="F5569" t="s">
        <v>43</v>
      </c>
      <c r="G5569" t="s">
        <v>11</v>
      </c>
      <c r="H5569" t="s">
        <v>146</v>
      </c>
      <c r="I5569" t="s">
        <v>149</v>
      </c>
      <c r="J5569" t="s">
        <v>13</v>
      </c>
      <c r="K5569" t="s">
        <v>807</v>
      </c>
      <c r="L5569" t="s">
        <v>92</v>
      </c>
      <c r="N5569" t="str">
        <f>IF(ISBLANK(Sales[[#This Row],[return]]),"No",Sales[[#This Row],[return]])</f>
        <v>No</v>
      </c>
      <c r="O5569" s="2">
        <v>43239</v>
      </c>
      <c r="P5569" s="8" t="str">
        <f>TEXT(DAY(Sales[[#This Row],[OrderDate]]),"ddd")</f>
        <v>Thu</v>
      </c>
      <c r="Q5569" s="8" t="str">
        <f>TEXT(MONTH(Sales[[#This Row],[ShipDate]])*29,"mmm")</f>
        <v>May</v>
      </c>
      <c r="R5569">
        <v>498</v>
      </c>
      <c r="S5569" t="s">
        <v>931</v>
      </c>
      <c r="T5569" t="s">
        <v>90</v>
      </c>
      <c r="U5569">
        <v>10011</v>
      </c>
      <c r="V5569" s="1">
        <v>0</v>
      </c>
      <c r="W5569">
        <v>12</v>
      </c>
      <c r="X5569">
        <v>8</v>
      </c>
      <c r="Y5569">
        <v>40</v>
      </c>
      <c r="AD5569"/>
    </row>
    <row r="5570" spans="1:30" x14ac:dyDescent="0.25">
      <c r="A5570" t="s">
        <v>40</v>
      </c>
      <c r="B5570" s="2">
        <v>43244</v>
      </c>
      <c r="C5570" s="35">
        <f>YEAR(Sales[[#This Row],[ShipDate]])</f>
        <v>2018</v>
      </c>
      <c r="D5570" t="s">
        <v>36</v>
      </c>
      <c r="E5570" t="s">
        <v>18</v>
      </c>
      <c r="F5570" t="s">
        <v>52</v>
      </c>
      <c r="G5570" t="s">
        <v>25</v>
      </c>
      <c r="H5570" t="s">
        <v>146</v>
      </c>
      <c r="I5570" t="s">
        <v>149</v>
      </c>
      <c r="J5570" t="s">
        <v>13</v>
      </c>
      <c r="K5570" t="s">
        <v>807</v>
      </c>
      <c r="L5570" t="s">
        <v>92</v>
      </c>
      <c r="N5570" t="str">
        <f>IF(ISBLANK(Sales[[#This Row],[return]]),"No",Sales[[#This Row],[return]])</f>
        <v>No</v>
      </c>
      <c r="O5570" s="2">
        <v>43239</v>
      </c>
      <c r="P5570" s="8" t="str">
        <f>TEXT(DAY(Sales[[#This Row],[OrderDate]]),"ddd")</f>
        <v>Thu</v>
      </c>
      <c r="Q5570" s="8" t="str">
        <f>TEXT(MONTH(Sales[[#This Row],[ShipDate]])*29,"mmm")</f>
        <v>May</v>
      </c>
      <c r="R5570">
        <v>304</v>
      </c>
      <c r="S5570" t="s">
        <v>942</v>
      </c>
      <c r="T5570" t="s">
        <v>90</v>
      </c>
      <c r="U5570">
        <v>10011</v>
      </c>
      <c r="V5570" s="1">
        <v>0</v>
      </c>
      <c r="W5570">
        <v>70</v>
      </c>
      <c r="X5570">
        <v>5</v>
      </c>
      <c r="Y5570">
        <v>243</v>
      </c>
      <c r="AD5570"/>
    </row>
    <row r="5571" spans="1:30" x14ac:dyDescent="0.25">
      <c r="A5571" t="s">
        <v>40</v>
      </c>
      <c r="B5571" s="2">
        <v>43244</v>
      </c>
      <c r="C5571" s="35">
        <f>YEAR(Sales[[#This Row],[ShipDate]])</f>
        <v>2018</v>
      </c>
      <c r="D5571" t="s">
        <v>36</v>
      </c>
      <c r="E5571" t="s">
        <v>18</v>
      </c>
      <c r="F5571" t="s">
        <v>39</v>
      </c>
      <c r="G5571" t="s">
        <v>25</v>
      </c>
      <c r="H5571" t="s">
        <v>146</v>
      </c>
      <c r="I5571" t="s">
        <v>149</v>
      </c>
      <c r="J5571" t="s">
        <v>13</v>
      </c>
      <c r="K5571" t="s">
        <v>807</v>
      </c>
      <c r="L5571" t="s">
        <v>92</v>
      </c>
      <c r="N5571" t="str">
        <f>IF(ISBLANK(Sales[[#This Row],[return]]),"No",Sales[[#This Row],[return]])</f>
        <v>No</v>
      </c>
      <c r="O5571" s="2">
        <v>43239</v>
      </c>
      <c r="P5571" s="8" t="str">
        <f>TEXT(DAY(Sales[[#This Row],[OrderDate]]),"ddd")</f>
        <v>Thu</v>
      </c>
      <c r="Q5571" s="8" t="str">
        <f>TEXT(MONTH(Sales[[#This Row],[ShipDate]])*29,"mmm")</f>
        <v>May</v>
      </c>
      <c r="R5571">
        <v>1383</v>
      </c>
      <c r="S5571" t="s">
        <v>181</v>
      </c>
      <c r="T5571" t="s">
        <v>90</v>
      </c>
      <c r="U5571">
        <v>10011</v>
      </c>
      <c r="V5571" s="1">
        <v>0</v>
      </c>
      <c r="W5571">
        <v>0</v>
      </c>
      <c r="X5571">
        <v>5</v>
      </c>
      <c r="Y5571">
        <v>455</v>
      </c>
      <c r="AD5571"/>
    </row>
    <row r="5572" spans="1:30" x14ac:dyDescent="0.25">
      <c r="A5572" t="s">
        <v>40</v>
      </c>
      <c r="B5572" s="2">
        <v>43244</v>
      </c>
      <c r="C5572" s="35">
        <f>YEAR(Sales[[#This Row],[ShipDate]])</f>
        <v>2018</v>
      </c>
      <c r="D5572" t="s">
        <v>36</v>
      </c>
      <c r="E5572" t="s">
        <v>18</v>
      </c>
      <c r="F5572" t="s">
        <v>50</v>
      </c>
      <c r="G5572" t="s">
        <v>25</v>
      </c>
      <c r="H5572" t="s">
        <v>146</v>
      </c>
      <c r="I5572" t="s">
        <v>149</v>
      </c>
      <c r="J5572" t="s">
        <v>13</v>
      </c>
      <c r="K5572" t="s">
        <v>807</v>
      </c>
      <c r="L5572" t="s">
        <v>92</v>
      </c>
      <c r="N5572" t="str">
        <f>IF(ISBLANK(Sales[[#This Row],[return]]),"No",Sales[[#This Row],[return]])</f>
        <v>No</v>
      </c>
      <c r="O5572" s="2">
        <v>43239</v>
      </c>
      <c r="P5572" s="8" t="str">
        <f>TEXT(DAY(Sales[[#This Row],[OrderDate]]),"ddd")</f>
        <v>Thu</v>
      </c>
      <c r="Q5572" s="8" t="str">
        <f>TEXT(MONTH(Sales[[#This Row],[ShipDate]])*29,"mmm")</f>
        <v>May</v>
      </c>
      <c r="R5572">
        <v>1338</v>
      </c>
      <c r="S5572" t="s">
        <v>932</v>
      </c>
      <c r="T5572" t="s">
        <v>90</v>
      </c>
      <c r="U5572">
        <v>10011</v>
      </c>
      <c r="V5572" s="1">
        <v>0.2</v>
      </c>
      <c r="W5572">
        <v>15</v>
      </c>
      <c r="X5572">
        <v>4</v>
      </c>
      <c r="Y5572">
        <v>48</v>
      </c>
      <c r="AD5572"/>
    </row>
    <row r="5573" spans="1:30" x14ac:dyDescent="0.25">
      <c r="A5573" t="s">
        <v>40</v>
      </c>
      <c r="B5573" s="2">
        <v>43373</v>
      </c>
      <c r="C5573" s="35">
        <f>YEAR(Sales[[#This Row],[ShipDate]])</f>
        <v>2018</v>
      </c>
      <c r="D5573" t="s">
        <v>36</v>
      </c>
      <c r="E5573" t="s">
        <v>69</v>
      </c>
      <c r="F5573" t="s">
        <v>59</v>
      </c>
      <c r="G5573" t="s">
        <v>25</v>
      </c>
      <c r="H5573" t="s">
        <v>2669</v>
      </c>
      <c r="I5573" t="s">
        <v>63</v>
      </c>
      <c r="J5573" t="s">
        <v>13</v>
      </c>
      <c r="K5573" t="s">
        <v>114</v>
      </c>
      <c r="L5573" t="s">
        <v>30</v>
      </c>
      <c r="N5573" t="str">
        <f>IF(ISBLANK(Sales[[#This Row],[return]]),"No",Sales[[#This Row],[return]])</f>
        <v>No</v>
      </c>
      <c r="O5573" s="2">
        <v>43369</v>
      </c>
      <c r="P5573" s="8" t="str">
        <f>TEXT(DAY(Sales[[#This Row],[OrderDate]]),"ddd")</f>
        <v>Thu</v>
      </c>
      <c r="Q5573" s="8" t="str">
        <f>TEXT(MONTH(Sales[[#This Row],[ShipDate]])*29,"mmm")</f>
        <v>Sep</v>
      </c>
      <c r="R5573">
        <v>1597</v>
      </c>
      <c r="S5573" t="s">
        <v>229</v>
      </c>
      <c r="T5573" t="s">
        <v>28</v>
      </c>
      <c r="U5573">
        <v>98042</v>
      </c>
      <c r="V5573" s="1">
        <v>0</v>
      </c>
      <c r="W5573">
        <v>15</v>
      </c>
      <c r="X5573">
        <v>5</v>
      </c>
      <c r="Y5573">
        <v>30</v>
      </c>
      <c r="AD5573"/>
    </row>
    <row r="5574" spans="1:30" x14ac:dyDescent="0.25">
      <c r="A5574" t="s">
        <v>40</v>
      </c>
      <c r="B5574" s="2">
        <v>43373</v>
      </c>
      <c r="C5574" s="35">
        <f>YEAR(Sales[[#This Row],[ShipDate]])</f>
        <v>2018</v>
      </c>
      <c r="D5574" t="s">
        <v>36</v>
      </c>
      <c r="E5574" t="s">
        <v>69</v>
      </c>
      <c r="F5574" t="s">
        <v>52</v>
      </c>
      <c r="G5574" t="s">
        <v>25</v>
      </c>
      <c r="H5574" t="s">
        <v>2669</v>
      </c>
      <c r="I5574" t="s">
        <v>63</v>
      </c>
      <c r="J5574" t="s">
        <v>13</v>
      </c>
      <c r="K5574" t="s">
        <v>114</v>
      </c>
      <c r="L5574" t="s">
        <v>30</v>
      </c>
      <c r="N5574" t="str">
        <f>IF(ISBLANK(Sales[[#This Row],[return]]),"No",Sales[[#This Row],[return]])</f>
        <v>No</v>
      </c>
      <c r="O5574" s="2">
        <v>43369</v>
      </c>
      <c r="P5574" s="8" t="str">
        <f>TEXT(DAY(Sales[[#This Row],[OrderDate]]),"ddd")</f>
        <v>Thu</v>
      </c>
      <c r="Q5574" s="8" t="str">
        <f>TEXT(MONTH(Sales[[#This Row],[ShipDate]])*29,"mmm")</f>
        <v>Sep</v>
      </c>
      <c r="R5574">
        <v>288</v>
      </c>
      <c r="S5574" t="s">
        <v>2800</v>
      </c>
      <c r="T5574" t="s">
        <v>28</v>
      </c>
      <c r="U5574">
        <v>98042</v>
      </c>
      <c r="V5574" s="1">
        <v>0</v>
      </c>
      <c r="W5574">
        <v>66</v>
      </c>
      <c r="X5574">
        <v>6</v>
      </c>
      <c r="Y5574">
        <v>237</v>
      </c>
      <c r="AD5574"/>
    </row>
    <row r="5575" spans="1:30" x14ac:dyDescent="0.25">
      <c r="A5575" t="s">
        <v>40</v>
      </c>
      <c r="B5575" s="2">
        <v>43373</v>
      </c>
      <c r="C5575" s="35">
        <f>YEAR(Sales[[#This Row],[ShipDate]])</f>
        <v>2018</v>
      </c>
      <c r="D5575" t="s">
        <v>36</v>
      </c>
      <c r="E5575" t="s">
        <v>69</v>
      </c>
      <c r="F5575" t="s">
        <v>99</v>
      </c>
      <c r="G5575" t="s">
        <v>46</v>
      </c>
      <c r="H5575" t="s">
        <v>2669</v>
      </c>
      <c r="I5575" t="s">
        <v>63</v>
      </c>
      <c r="J5575" t="s">
        <v>13</v>
      </c>
      <c r="K5575" t="s">
        <v>114</v>
      </c>
      <c r="L5575" t="s">
        <v>30</v>
      </c>
      <c r="N5575" t="str">
        <f>IF(ISBLANK(Sales[[#This Row],[return]]),"No",Sales[[#This Row],[return]])</f>
        <v>No</v>
      </c>
      <c r="O5575" s="2">
        <v>43369</v>
      </c>
      <c r="P5575" s="8" t="str">
        <f>TEXT(DAY(Sales[[#This Row],[OrderDate]]),"ddd")</f>
        <v>Thu</v>
      </c>
      <c r="Q5575" s="8" t="str">
        <f>TEXT(MONTH(Sales[[#This Row],[ShipDate]])*29,"mmm")</f>
        <v>Sep</v>
      </c>
      <c r="R5575">
        <v>1090</v>
      </c>
      <c r="S5575" t="s">
        <v>2405</v>
      </c>
      <c r="T5575" t="s">
        <v>28</v>
      </c>
      <c r="U5575">
        <v>98042</v>
      </c>
      <c r="V5575" s="1">
        <v>0</v>
      </c>
      <c r="W5575">
        <v>21</v>
      </c>
      <c r="X5575">
        <v>4</v>
      </c>
      <c r="Y5575">
        <v>100</v>
      </c>
      <c r="AD5575"/>
    </row>
    <row r="5576" spans="1:30" x14ac:dyDescent="0.25">
      <c r="A5576" t="s">
        <v>40</v>
      </c>
      <c r="B5576" s="2">
        <v>43352</v>
      </c>
      <c r="C5576" s="35">
        <f>YEAR(Sales[[#This Row],[ShipDate]])</f>
        <v>2018</v>
      </c>
      <c r="D5576" t="s">
        <v>36</v>
      </c>
      <c r="E5576" t="s">
        <v>18</v>
      </c>
      <c r="F5576" t="s">
        <v>45</v>
      </c>
      <c r="G5576" t="s">
        <v>25</v>
      </c>
      <c r="H5576" t="s">
        <v>107</v>
      </c>
      <c r="I5576" t="s">
        <v>70</v>
      </c>
      <c r="J5576" t="s">
        <v>13</v>
      </c>
      <c r="K5576" t="s">
        <v>1431</v>
      </c>
      <c r="L5576" t="s">
        <v>68</v>
      </c>
      <c r="N5576" t="str">
        <f>IF(ISBLANK(Sales[[#This Row],[return]]),"No",Sales[[#This Row],[return]])</f>
        <v>No</v>
      </c>
      <c r="O5576" s="2">
        <v>43347</v>
      </c>
      <c r="P5576" s="8" t="str">
        <f>TEXT(DAY(Sales[[#This Row],[OrderDate]]),"ddd")</f>
        <v>Wed</v>
      </c>
      <c r="Q5576" s="8" t="str">
        <f>TEXT(MONTH(Sales[[#This Row],[ShipDate]])*29,"mmm")</f>
        <v>Sep</v>
      </c>
      <c r="R5576">
        <v>628</v>
      </c>
      <c r="S5576" t="s">
        <v>533</v>
      </c>
      <c r="T5576" t="s">
        <v>66</v>
      </c>
      <c r="U5576">
        <v>77041</v>
      </c>
      <c r="V5576" s="1">
        <v>0.2</v>
      </c>
      <c r="W5576">
        <v>1</v>
      </c>
      <c r="X5576">
        <v>1</v>
      </c>
      <c r="Y5576">
        <v>4</v>
      </c>
      <c r="AD5576"/>
    </row>
    <row r="5577" spans="1:30" x14ac:dyDescent="0.25">
      <c r="A5577" t="s">
        <v>40</v>
      </c>
      <c r="B5577" s="2">
        <v>43352</v>
      </c>
      <c r="C5577" s="35">
        <f>YEAR(Sales[[#This Row],[ShipDate]])</f>
        <v>2018</v>
      </c>
      <c r="D5577" t="s">
        <v>36</v>
      </c>
      <c r="E5577" t="s">
        <v>18</v>
      </c>
      <c r="F5577" t="s">
        <v>45</v>
      </c>
      <c r="G5577" t="s">
        <v>25</v>
      </c>
      <c r="H5577" t="s">
        <v>107</v>
      </c>
      <c r="I5577" t="s">
        <v>70</v>
      </c>
      <c r="J5577" t="s">
        <v>13</v>
      </c>
      <c r="K5577" t="s">
        <v>1431</v>
      </c>
      <c r="L5577" t="s">
        <v>68</v>
      </c>
      <c r="N5577" t="str">
        <f>IF(ISBLANK(Sales[[#This Row],[return]]),"No",Sales[[#This Row],[return]])</f>
        <v>No</v>
      </c>
      <c r="O5577" s="2">
        <v>43347</v>
      </c>
      <c r="P5577" s="8" t="str">
        <f>TEXT(DAY(Sales[[#This Row],[OrderDate]]),"ddd")</f>
        <v>Wed</v>
      </c>
      <c r="Q5577" s="8" t="str">
        <f>TEXT(MONTH(Sales[[#This Row],[ShipDate]])*29,"mmm")</f>
        <v>Sep</v>
      </c>
      <c r="R5577">
        <v>362</v>
      </c>
      <c r="S5577" t="s">
        <v>1662</v>
      </c>
      <c r="T5577" t="s">
        <v>66</v>
      </c>
      <c r="U5577">
        <v>77041</v>
      </c>
      <c r="V5577" s="1">
        <v>0.2</v>
      </c>
      <c r="W5577">
        <v>7</v>
      </c>
      <c r="X5577">
        <v>3</v>
      </c>
      <c r="Y5577">
        <v>62</v>
      </c>
      <c r="AD5577"/>
    </row>
    <row r="5578" spans="1:30" x14ac:dyDescent="0.25">
      <c r="A5578" t="s">
        <v>40</v>
      </c>
      <c r="B5578" s="2">
        <v>43780</v>
      </c>
      <c r="C5578" s="35">
        <f>YEAR(Sales[[#This Row],[ShipDate]])</f>
        <v>2019</v>
      </c>
      <c r="D5578" t="s">
        <v>36</v>
      </c>
      <c r="E5578" t="s">
        <v>18</v>
      </c>
      <c r="F5578" t="s">
        <v>43</v>
      </c>
      <c r="G5578" t="s">
        <v>11</v>
      </c>
      <c r="H5578" t="s">
        <v>26</v>
      </c>
      <c r="I5578" t="s">
        <v>32</v>
      </c>
      <c r="J5578" t="s">
        <v>13</v>
      </c>
      <c r="K5578" t="s">
        <v>900</v>
      </c>
      <c r="L5578" t="s">
        <v>30</v>
      </c>
      <c r="N5578" t="str">
        <f>IF(ISBLANK(Sales[[#This Row],[return]]),"No",Sales[[#This Row],[return]])</f>
        <v>No</v>
      </c>
      <c r="O5578" s="2">
        <v>43775</v>
      </c>
      <c r="P5578" s="8" t="str">
        <f>TEXT(DAY(Sales[[#This Row],[OrderDate]]),"ddd")</f>
        <v>Fri</v>
      </c>
      <c r="Q5578" s="8" t="str">
        <f>TEXT(MONTH(Sales[[#This Row],[ShipDate]])*29,"mmm")</f>
        <v>Nov</v>
      </c>
      <c r="R5578">
        <v>486</v>
      </c>
      <c r="S5578" t="s">
        <v>1129</v>
      </c>
      <c r="T5578" t="s">
        <v>28</v>
      </c>
      <c r="U5578">
        <v>90045</v>
      </c>
      <c r="V5578" s="1">
        <v>0</v>
      </c>
      <c r="W5578">
        <v>3</v>
      </c>
      <c r="X5578">
        <v>1</v>
      </c>
      <c r="Y5578">
        <v>9</v>
      </c>
      <c r="AD5578"/>
    </row>
    <row r="5579" spans="1:30" x14ac:dyDescent="0.25">
      <c r="A5579" t="s">
        <v>40</v>
      </c>
      <c r="B5579" s="2">
        <v>43780</v>
      </c>
      <c r="C5579" s="35">
        <f>YEAR(Sales[[#This Row],[ShipDate]])</f>
        <v>2019</v>
      </c>
      <c r="D5579" t="s">
        <v>36</v>
      </c>
      <c r="E5579" t="s">
        <v>18</v>
      </c>
      <c r="F5579" t="s">
        <v>45</v>
      </c>
      <c r="G5579" t="s">
        <v>25</v>
      </c>
      <c r="H5579" t="s">
        <v>26</v>
      </c>
      <c r="I5579" t="s">
        <v>32</v>
      </c>
      <c r="J5579" t="s">
        <v>13</v>
      </c>
      <c r="K5579" t="s">
        <v>900</v>
      </c>
      <c r="L5579" t="s">
        <v>30</v>
      </c>
      <c r="N5579" t="str">
        <f>IF(ISBLANK(Sales[[#This Row],[return]]),"No",Sales[[#This Row],[return]])</f>
        <v>No</v>
      </c>
      <c r="O5579" s="2">
        <v>43775</v>
      </c>
      <c r="P5579" s="8" t="str">
        <f>TEXT(DAY(Sales[[#This Row],[OrderDate]]),"ddd")</f>
        <v>Fri</v>
      </c>
      <c r="Q5579" s="8" t="str">
        <f>TEXT(MONTH(Sales[[#This Row],[ShipDate]])*29,"mmm")</f>
        <v>Nov</v>
      </c>
      <c r="R5579">
        <v>1417</v>
      </c>
      <c r="S5579" t="s">
        <v>2178</v>
      </c>
      <c r="T5579" t="s">
        <v>28</v>
      </c>
      <c r="U5579">
        <v>90045</v>
      </c>
      <c r="V5579" s="1">
        <v>0</v>
      </c>
      <c r="W5579">
        <v>2</v>
      </c>
      <c r="X5579">
        <v>2</v>
      </c>
      <c r="Y5579">
        <v>6</v>
      </c>
      <c r="AD5579"/>
    </row>
    <row r="5580" spans="1:30" x14ac:dyDescent="0.25">
      <c r="A5580" t="s">
        <v>40</v>
      </c>
      <c r="B5580" s="2">
        <v>43780</v>
      </c>
      <c r="C5580" s="35">
        <f>YEAR(Sales[[#This Row],[ShipDate]])</f>
        <v>2019</v>
      </c>
      <c r="D5580" t="s">
        <v>36</v>
      </c>
      <c r="E5580" t="s">
        <v>18</v>
      </c>
      <c r="F5580" t="s">
        <v>104</v>
      </c>
      <c r="G5580" t="s">
        <v>25</v>
      </c>
      <c r="H5580" t="s">
        <v>26</v>
      </c>
      <c r="I5580" t="s">
        <v>32</v>
      </c>
      <c r="J5580" t="s">
        <v>13</v>
      </c>
      <c r="K5580" t="s">
        <v>900</v>
      </c>
      <c r="L5580" t="s">
        <v>30</v>
      </c>
      <c r="N5580" t="str">
        <f>IF(ISBLANK(Sales[[#This Row],[return]]),"No",Sales[[#This Row],[return]])</f>
        <v>No</v>
      </c>
      <c r="O5580" s="2">
        <v>43775</v>
      </c>
      <c r="P5580" s="8" t="str">
        <f>TEXT(DAY(Sales[[#This Row],[OrderDate]]),"ddd")</f>
        <v>Fri</v>
      </c>
      <c r="Q5580" s="8" t="str">
        <f>TEXT(MONTH(Sales[[#This Row],[ShipDate]])*29,"mmm")</f>
        <v>Nov</v>
      </c>
      <c r="R5580">
        <v>4</v>
      </c>
      <c r="S5580" t="s">
        <v>3172</v>
      </c>
      <c r="T5580" t="s">
        <v>28</v>
      </c>
      <c r="U5580">
        <v>90045</v>
      </c>
      <c r="V5580" s="1">
        <v>0</v>
      </c>
      <c r="W5580">
        <v>7</v>
      </c>
      <c r="X5580">
        <v>2</v>
      </c>
      <c r="Y5580">
        <v>15</v>
      </c>
      <c r="AD5580"/>
    </row>
    <row r="5581" spans="1:30" x14ac:dyDescent="0.25">
      <c r="A5581" t="s">
        <v>40</v>
      </c>
      <c r="B5581" s="2">
        <v>43617</v>
      </c>
      <c r="C5581" s="35">
        <f>YEAR(Sales[[#This Row],[ShipDate]])</f>
        <v>2019</v>
      </c>
      <c r="D5581" t="s">
        <v>36</v>
      </c>
      <c r="E5581" t="s">
        <v>31</v>
      </c>
      <c r="F5581" t="s">
        <v>43</v>
      </c>
      <c r="G5581" t="s">
        <v>11</v>
      </c>
      <c r="H5581" t="s">
        <v>2707</v>
      </c>
      <c r="I5581" t="s">
        <v>1150</v>
      </c>
      <c r="J5581" t="s">
        <v>13</v>
      </c>
      <c r="K5581" t="s">
        <v>2699</v>
      </c>
      <c r="L5581" t="s">
        <v>92</v>
      </c>
      <c r="N5581" t="str">
        <f>IF(ISBLANK(Sales[[#This Row],[return]]),"No",Sales[[#This Row],[return]])</f>
        <v>No</v>
      </c>
      <c r="O5581" s="2">
        <v>43613</v>
      </c>
      <c r="P5581" s="8" t="str">
        <f>TEXT(DAY(Sales[[#This Row],[OrderDate]]),"ddd")</f>
        <v>Sat</v>
      </c>
      <c r="Q5581" s="8" t="str">
        <f>TEXT(MONTH(Sales[[#This Row],[ShipDate]])*29,"mmm")</f>
        <v>Jun</v>
      </c>
      <c r="R5581">
        <v>499</v>
      </c>
      <c r="S5581" t="s">
        <v>1219</v>
      </c>
      <c r="T5581" t="s">
        <v>90</v>
      </c>
      <c r="U5581">
        <v>20707</v>
      </c>
      <c r="V5581" s="1">
        <v>0</v>
      </c>
      <c r="W5581">
        <v>10</v>
      </c>
      <c r="X5581">
        <v>2</v>
      </c>
      <c r="Y5581">
        <v>27</v>
      </c>
      <c r="AD5581"/>
    </row>
    <row r="5582" spans="1:30" x14ac:dyDescent="0.25">
      <c r="A5582" t="s">
        <v>40</v>
      </c>
      <c r="B5582" s="2">
        <v>43617</v>
      </c>
      <c r="C5582" s="35">
        <f>YEAR(Sales[[#This Row],[ShipDate]])</f>
        <v>2019</v>
      </c>
      <c r="D5582" t="s">
        <v>36</v>
      </c>
      <c r="E5582" t="s">
        <v>31</v>
      </c>
      <c r="F5582" t="s">
        <v>52</v>
      </c>
      <c r="G5582" t="s">
        <v>25</v>
      </c>
      <c r="H5582" t="s">
        <v>2707</v>
      </c>
      <c r="I5582" t="s">
        <v>1150</v>
      </c>
      <c r="J5582" t="s">
        <v>13</v>
      </c>
      <c r="K5582" t="s">
        <v>2699</v>
      </c>
      <c r="L5582" t="s">
        <v>92</v>
      </c>
      <c r="N5582" t="str">
        <f>IF(ISBLANK(Sales[[#This Row],[return]]),"No",Sales[[#This Row],[return]])</f>
        <v>No</v>
      </c>
      <c r="O5582" s="2">
        <v>43613</v>
      </c>
      <c r="P5582" s="8" t="str">
        <f>TEXT(DAY(Sales[[#This Row],[OrderDate]]),"ddd")</f>
        <v>Sat</v>
      </c>
      <c r="Q5582" s="8" t="str">
        <f>TEXT(MONTH(Sales[[#This Row],[ShipDate]])*29,"mmm")</f>
        <v>Jun</v>
      </c>
      <c r="R5582">
        <v>630</v>
      </c>
      <c r="S5582" t="s">
        <v>1027</v>
      </c>
      <c r="T5582" t="s">
        <v>90</v>
      </c>
      <c r="U5582">
        <v>20707</v>
      </c>
      <c r="V5582" s="1">
        <v>0</v>
      </c>
      <c r="W5582">
        <v>36</v>
      </c>
      <c r="X5582">
        <v>3</v>
      </c>
      <c r="Y5582">
        <v>125</v>
      </c>
      <c r="AD5582"/>
    </row>
    <row r="5583" spans="1:30" x14ac:dyDescent="0.25">
      <c r="A5583" t="s">
        <v>10</v>
      </c>
      <c r="B5583" s="2">
        <v>43798</v>
      </c>
      <c r="C5583" s="35">
        <f>YEAR(Sales[[#This Row],[ShipDate]])</f>
        <v>2019</v>
      </c>
      <c r="D5583" t="s">
        <v>19</v>
      </c>
      <c r="E5583" t="s">
        <v>18</v>
      </c>
      <c r="F5583" t="s">
        <v>43</v>
      </c>
      <c r="G5583" t="s">
        <v>11</v>
      </c>
      <c r="H5583" t="s">
        <v>146</v>
      </c>
      <c r="I5583" t="s">
        <v>149</v>
      </c>
      <c r="J5583" t="s">
        <v>13</v>
      </c>
      <c r="K5583" t="s">
        <v>1352</v>
      </c>
      <c r="L5583" t="s">
        <v>92</v>
      </c>
      <c r="N5583" t="str">
        <f>IF(ISBLANK(Sales[[#This Row],[return]]),"No",Sales[[#This Row],[return]])</f>
        <v>No</v>
      </c>
      <c r="O5583" s="2">
        <v>43795</v>
      </c>
      <c r="P5583" s="8" t="str">
        <f>TEXT(DAY(Sales[[#This Row],[OrderDate]]),"ddd")</f>
        <v>Thu</v>
      </c>
      <c r="Q5583" s="8" t="str">
        <f>TEXT(MONTH(Sales[[#This Row],[ShipDate]])*29,"mmm")</f>
        <v>Nov</v>
      </c>
      <c r="R5583">
        <v>483</v>
      </c>
      <c r="S5583" t="s">
        <v>1252</v>
      </c>
      <c r="T5583" t="s">
        <v>90</v>
      </c>
      <c r="U5583">
        <v>10009</v>
      </c>
      <c r="V5583" s="1">
        <v>0</v>
      </c>
      <c r="W5583">
        <v>38</v>
      </c>
      <c r="X5583">
        <v>5</v>
      </c>
      <c r="Y5583">
        <v>135</v>
      </c>
      <c r="AD5583"/>
    </row>
    <row r="5584" spans="1:30" x14ac:dyDescent="0.25">
      <c r="A5584" t="s">
        <v>10</v>
      </c>
      <c r="B5584" s="2">
        <v>43798</v>
      </c>
      <c r="C5584" s="35">
        <f>YEAR(Sales[[#This Row],[ShipDate]])</f>
        <v>2019</v>
      </c>
      <c r="D5584" t="s">
        <v>19</v>
      </c>
      <c r="E5584" t="s">
        <v>18</v>
      </c>
      <c r="F5584" t="s">
        <v>48</v>
      </c>
      <c r="G5584" t="s">
        <v>46</v>
      </c>
      <c r="H5584" t="s">
        <v>146</v>
      </c>
      <c r="I5584" t="s">
        <v>149</v>
      </c>
      <c r="J5584" t="s">
        <v>13</v>
      </c>
      <c r="K5584" t="s">
        <v>1352</v>
      </c>
      <c r="L5584" t="s">
        <v>92</v>
      </c>
      <c r="N5584" t="str">
        <f>IF(ISBLANK(Sales[[#This Row],[return]]),"No",Sales[[#This Row],[return]])</f>
        <v>No</v>
      </c>
      <c r="O5584" s="2">
        <v>43795</v>
      </c>
      <c r="P5584" s="8" t="str">
        <f>TEXT(DAY(Sales[[#This Row],[OrderDate]]),"ddd")</f>
        <v>Thu</v>
      </c>
      <c r="Q5584" s="8" t="str">
        <f>TEXT(MONTH(Sales[[#This Row],[ShipDate]])*29,"mmm")</f>
        <v>Nov</v>
      </c>
      <c r="R5584">
        <v>1275</v>
      </c>
      <c r="S5584" t="s">
        <v>2438</v>
      </c>
      <c r="T5584" t="s">
        <v>90</v>
      </c>
      <c r="U5584">
        <v>10009</v>
      </c>
      <c r="V5584" s="1">
        <v>0</v>
      </c>
      <c r="W5584">
        <v>265</v>
      </c>
      <c r="X5584">
        <v>5</v>
      </c>
      <c r="Y5584">
        <v>980</v>
      </c>
      <c r="AD5584"/>
    </row>
    <row r="5585" spans="1:30" x14ac:dyDescent="0.25">
      <c r="A5585" t="s">
        <v>10</v>
      </c>
      <c r="B5585" s="2">
        <v>43734</v>
      </c>
      <c r="C5585" s="35">
        <f>YEAR(Sales[[#This Row],[ShipDate]])</f>
        <v>2019</v>
      </c>
      <c r="D5585" t="s">
        <v>36</v>
      </c>
      <c r="E5585" t="s">
        <v>18</v>
      </c>
      <c r="F5585" t="s">
        <v>23</v>
      </c>
      <c r="G5585" t="s">
        <v>11</v>
      </c>
      <c r="H5585" t="s">
        <v>146</v>
      </c>
      <c r="I5585" t="s">
        <v>149</v>
      </c>
      <c r="J5585" t="s">
        <v>13</v>
      </c>
      <c r="K5585" t="s">
        <v>1037</v>
      </c>
      <c r="L5585" t="s">
        <v>92</v>
      </c>
      <c r="M5585" t="s">
        <v>82</v>
      </c>
      <c r="N5585" t="str">
        <f>IF(ISBLANK(Sales[[#This Row],[return]]),"No",Sales[[#This Row],[return]])</f>
        <v>Yes</v>
      </c>
      <c r="O5585" s="2">
        <v>43728</v>
      </c>
      <c r="P5585" s="8" t="str">
        <f>TEXT(DAY(Sales[[#This Row],[OrderDate]]),"ddd")</f>
        <v>Fri</v>
      </c>
      <c r="Q5585" s="8" t="str">
        <f>TEXT(MONTH(Sales[[#This Row],[ShipDate]])*29,"mmm")</f>
        <v>Sep</v>
      </c>
      <c r="R5585">
        <v>762</v>
      </c>
      <c r="S5585" t="s">
        <v>145</v>
      </c>
      <c r="T5585" t="s">
        <v>90</v>
      </c>
      <c r="U5585">
        <v>10035</v>
      </c>
      <c r="V5585" s="1">
        <v>0.1</v>
      </c>
      <c r="W5585">
        <v>8</v>
      </c>
      <c r="X5585">
        <v>1</v>
      </c>
      <c r="Y5585">
        <v>81</v>
      </c>
      <c r="AD5585"/>
    </row>
    <row r="5586" spans="1:30" x14ac:dyDescent="0.25">
      <c r="A5586" t="s">
        <v>10</v>
      </c>
      <c r="B5586" s="2">
        <v>43734</v>
      </c>
      <c r="C5586" s="35">
        <f>YEAR(Sales[[#This Row],[ShipDate]])</f>
        <v>2019</v>
      </c>
      <c r="D5586" t="s">
        <v>36</v>
      </c>
      <c r="E5586" t="s">
        <v>18</v>
      </c>
      <c r="F5586" t="s">
        <v>23</v>
      </c>
      <c r="G5586" t="s">
        <v>11</v>
      </c>
      <c r="H5586" t="s">
        <v>146</v>
      </c>
      <c r="I5586" t="s">
        <v>149</v>
      </c>
      <c r="J5586" t="s">
        <v>13</v>
      </c>
      <c r="K5586" t="s">
        <v>1037</v>
      </c>
      <c r="L5586" t="s">
        <v>92</v>
      </c>
      <c r="M5586" t="s">
        <v>82</v>
      </c>
      <c r="N5586" t="str">
        <f>IF(ISBLANK(Sales[[#This Row],[return]]),"No",Sales[[#This Row],[return]])</f>
        <v>Yes</v>
      </c>
      <c r="O5586" s="2">
        <v>43728</v>
      </c>
      <c r="P5586" s="8" t="str">
        <f>TEXT(DAY(Sales[[#This Row],[OrderDate]]),"ddd")</f>
        <v>Fri</v>
      </c>
      <c r="Q5586" s="8" t="str">
        <f>TEXT(MONTH(Sales[[#This Row],[ShipDate]])*29,"mmm")</f>
        <v>Sep</v>
      </c>
      <c r="R5586">
        <v>850</v>
      </c>
      <c r="S5586" t="s">
        <v>1233</v>
      </c>
      <c r="T5586" t="s">
        <v>90</v>
      </c>
      <c r="U5586">
        <v>10035</v>
      </c>
      <c r="V5586" s="1">
        <v>0.1</v>
      </c>
      <c r="W5586">
        <v>18</v>
      </c>
      <c r="X5586">
        <v>3</v>
      </c>
      <c r="Y5586">
        <v>273</v>
      </c>
      <c r="AD5586"/>
    </row>
    <row r="5587" spans="1:30" x14ac:dyDescent="0.25">
      <c r="A5587" t="s">
        <v>10</v>
      </c>
      <c r="B5587" s="2">
        <v>43734</v>
      </c>
      <c r="C5587" s="35">
        <f>YEAR(Sales[[#This Row],[ShipDate]])</f>
        <v>2019</v>
      </c>
      <c r="D5587" t="s">
        <v>36</v>
      </c>
      <c r="E5587" t="s">
        <v>18</v>
      </c>
      <c r="F5587" t="s">
        <v>23</v>
      </c>
      <c r="G5587" t="s">
        <v>11</v>
      </c>
      <c r="H5587" t="s">
        <v>146</v>
      </c>
      <c r="I5587" t="s">
        <v>149</v>
      </c>
      <c r="J5587" t="s">
        <v>13</v>
      </c>
      <c r="K5587" t="s">
        <v>1037</v>
      </c>
      <c r="L5587" t="s">
        <v>92</v>
      </c>
      <c r="M5587" t="s">
        <v>82</v>
      </c>
      <c r="N5587" t="str">
        <f>IF(ISBLANK(Sales[[#This Row],[return]]),"No",Sales[[#This Row],[return]])</f>
        <v>Yes</v>
      </c>
      <c r="O5587" s="2">
        <v>43728</v>
      </c>
      <c r="P5587" s="8" t="str">
        <f>TEXT(DAY(Sales[[#This Row],[OrderDate]]),"ddd")</f>
        <v>Fri</v>
      </c>
      <c r="Q5587" s="8" t="str">
        <f>TEXT(MONTH(Sales[[#This Row],[ShipDate]])*29,"mmm")</f>
        <v>Sep</v>
      </c>
      <c r="R5587">
        <v>770</v>
      </c>
      <c r="S5587" t="s">
        <v>794</v>
      </c>
      <c r="T5587" t="s">
        <v>90</v>
      </c>
      <c r="U5587">
        <v>10035</v>
      </c>
      <c r="V5587" s="1">
        <v>0.1</v>
      </c>
      <c r="W5587">
        <v>376</v>
      </c>
      <c r="X5587">
        <v>5</v>
      </c>
      <c r="Y5587">
        <v>2254</v>
      </c>
      <c r="AD5587"/>
    </row>
    <row r="5588" spans="1:30" x14ac:dyDescent="0.25">
      <c r="A5588" t="s">
        <v>10</v>
      </c>
      <c r="B5588" s="2">
        <v>43734</v>
      </c>
      <c r="C5588" s="35">
        <f>YEAR(Sales[[#This Row],[ShipDate]])</f>
        <v>2019</v>
      </c>
      <c r="D5588" t="s">
        <v>36</v>
      </c>
      <c r="E5588" t="s">
        <v>18</v>
      </c>
      <c r="F5588" t="s">
        <v>23</v>
      </c>
      <c r="G5588" t="s">
        <v>11</v>
      </c>
      <c r="H5588" t="s">
        <v>146</v>
      </c>
      <c r="I5588" t="s">
        <v>149</v>
      </c>
      <c r="J5588" t="s">
        <v>13</v>
      </c>
      <c r="K5588" t="s">
        <v>1037</v>
      </c>
      <c r="L5588" t="s">
        <v>92</v>
      </c>
      <c r="M5588" t="s">
        <v>82</v>
      </c>
      <c r="N5588" t="str">
        <f>IF(ISBLANK(Sales[[#This Row],[return]]),"No",Sales[[#This Row],[return]])</f>
        <v>Yes</v>
      </c>
      <c r="O5588" s="2">
        <v>43728</v>
      </c>
      <c r="P5588" s="8" t="str">
        <f>TEXT(DAY(Sales[[#This Row],[OrderDate]]),"ddd")</f>
        <v>Fri</v>
      </c>
      <c r="Q5588" s="8" t="str">
        <f>TEXT(MONTH(Sales[[#This Row],[ShipDate]])*29,"mmm")</f>
        <v>Sep</v>
      </c>
      <c r="R5588">
        <v>824</v>
      </c>
      <c r="S5588" t="s">
        <v>537</v>
      </c>
      <c r="T5588" t="s">
        <v>90</v>
      </c>
      <c r="U5588">
        <v>10035</v>
      </c>
      <c r="V5588" s="1">
        <v>0.1</v>
      </c>
      <c r="W5588">
        <v>610</v>
      </c>
      <c r="X5588">
        <v>11</v>
      </c>
      <c r="Y5588">
        <v>2888</v>
      </c>
      <c r="AD5588"/>
    </row>
    <row r="5589" spans="1:30" x14ac:dyDescent="0.25">
      <c r="A5589" t="s">
        <v>10</v>
      </c>
      <c r="B5589" s="2">
        <v>43734</v>
      </c>
      <c r="C5589" s="35">
        <f>YEAR(Sales[[#This Row],[ShipDate]])</f>
        <v>2019</v>
      </c>
      <c r="D5589" t="s">
        <v>36</v>
      </c>
      <c r="E5589" t="s">
        <v>18</v>
      </c>
      <c r="F5589" t="s">
        <v>150</v>
      </c>
      <c r="G5589" t="s">
        <v>25</v>
      </c>
      <c r="H5589" t="s">
        <v>146</v>
      </c>
      <c r="I5589" t="s">
        <v>149</v>
      </c>
      <c r="J5589" t="s">
        <v>13</v>
      </c>
      <c r="K5589" t="s">
        <v>1037</v>
      </c>
      <c r="L5589" t="s">
        <v>92</v>
      </c>
      <c r="M5589" t="s">
        <v>82</v>
      </c>
      <c r="N5589" t="str">
        <f>IF(ISBLANK(Sales[[#This Row],[return]]),"No",Sales[[#This Row],[return]])</f>
        <v>Yes</v>
      </c>
      <c r="O5589" s="2">
        <v>43728</v>
      </c>
      <c r="P5589" s="8" t="str">
        <f>TEXT(DAY(Sales[[#This Row],[OrderDate]]),"ddd")</f>
        <v>Fri</v>
      </c>
      <c r="Q5589" s="8" t="str">
        <f>TEXT(MONTH(Sales[[#This Row],[ShipDate]])*29,"mmm")</f>
        <v>Sep</v>
      </c>
      <c r="R5589">
        <v>110</v>
      </c>
      <c r="S5589" t="s">
        <v>148</v>
      </c>
      <c r="T5589" t="s">
        <v>90</v>
      </c>
      <c r="U5589">
        <v>10035</v>
      </c>
      <c r="V5589" s="1">
        <v>0</v>
      </c>
      <c r="W5589">
        <v>2</v>
      </c>
      <c r="X5589">
        <v>2</v>
      </c>
      <c r="Y5589">
        <v>4</v>
      </c>
      <c r="AD5589"/>
    </row>
    <row r="5590" spans="1:30" x14ac:dyDescent="0.25">
      <c r="A5590" t="s">
        <v>10</v>
      </c>
      <c r="B5590" s="2">
        <v>43734</v>
      </c>
      <c r="C5590" s="35">
        <f>YEAR(Sales[[#This Row],[ShipDate]])</f>
        <v>2019</v>
      </c>
      <c r="D5590" t="s">
        <v>36</v>
      </c>
      <c r="E5590" t="s">
        <v>18</v>
      </c>
      <c r="F5590" t="s">
        <v>59</v>
      </c>
      <c r="G5590" t="s">
        <v>25</v>
      </c>
      <c r="H5590" t="s">
        <v>146</v>
      </c>
      <c r="I5590" t="s">
        <v>149</v>
      </c>
      <c r="J5590" t="s">
        <v>13</v>
      </c>
      <c r="K5590" t="s">
        <v>1037</v>
      </c>
      <c r="L5590" t="s">
        <v>92</v>
      </c>
      <c r="M5590" t="s">
        <v>82</v>
      </c>
      <c r="N5590" t="str">
        <f>IF(ISBLANK(Sales[[#This Row],[return]]),"No",Sales[[#This Row],[return]])</f>
        <v>Yes</v>
      </c>
      <c r="O5590" s="2">
        <v>43728</v>
      </c>
      <c r="P5590" s="8" t="str">
        <f>TEXT(DAY(Sales[[#This Row],[OrderDate]]),"ddd")</f>
        <v>Fri</v>
      </c>
      <c r="Q5590" s="8" t="str">
        <f>TEXT(MONTH(Sales[[#This Row],[ShipDate]])*29,"mmm")</f>
        <v>Sep</v>
      </c>
      <c r="R5590">
        <v>93</v>
      </c>
      <c r="S5590" t="s">
        <v>595</v>
      </c>
      <c r="T5590" t="s">
        <v>90</v>
      </c>
      <c r="U5590">
        <v>10035</v>
      </c>
      <c r="V5590" s="1">
        <v>0</v>
      </c>
      <c r="W5590">
        <v>6</v>
      </c>
      <c r="X5590">
        <v>2</v>
      </c>
      <c r="Y5590">
        <v>14</v>
      </c>
      <c r="AD5590"/>
    </row>
    <row r="5591" spans="1:30" x14ac:dyDescent="0.25">
      <c r="A5591" t="s">
        <v>10</v>
      </c>
      <c r="B5591" s="2">
        <v>43734</v>
      </c>
      <c r="C5591" s="35">
        <f>YEAR(Sales[[#This Row],[ShipDate]])</f>
        <v>2019</v>
      </c>
      <c r="D5591" t="s">
        <v>36</v>
      </c>
      <c r="E5591" t="s">
        <v>18</v>
      </c>
      <c r="F5591" t="s">
        <v>39</v>
      </c>
      <c r="G5591" t="s">
        <v>25</v>
      </c>
      <c r="H5591" t="s">
        <v>146</v>
      </c>
      <c r="I5591" t="s">
        <v>149</v>
      </c>
      <c r="J5591" t="s">
        <v>13</v>
      </c>
      <c r="K5591" t="s">
        <v>1037</v>
      </c>
      <c r="L5591" t="s">
        <v>92</v>
      </c>
      <c r="M5591" t="s">
        <v>82</v>
      </c>
      <c r="N5591" t="str">
        <f>IF(ISBLANK(Sales[[#This Row],[return]]),"No",Sales[[#This Row],[return]])</f>
        <v>Yes</v>
      </c>
      <c r="O5591" s="2">
        <v>43728</v>
      </c>
      <c r="P5591" s="8" t="str">
        <f>TEXT(DAY(Sales[[#This Row],[OrderDate]]),"ddd")</f>
        <v>Fri</v>
      </c>
      <c r="Q5591" s="8" t="str">
        <f>TEXT(MONTH(Sales[[#This Row],[ShipDate]])*29,"mmm")</f>
        <v>Sep</v>
      </c>
      <c r="R5591">
        <v>1456</v>
      </c>
      <c r="S5591" t="s">
        <v>184</v>
      </c>
      <c r="T5591" t="s">
        <v>90</v>
      </c>
      <c r="U5591">
        <v>10035</v>
      </c>
      <c r="V5591" s="1">
        <v>0</v>
      </c>
      <c r="W5591">
        <v>13</v>
      </c>
      <c r="X5591">
        <v>4</v>
      </c>
      <c r="Y5591">
        <v>45</v>
      </c>
      <c r="AD5591"/>
    </row>
    <row r="5592" spans="1:30" x14ac:dyDescent="0.25">
      <c r="A5592" t="s">
        <v>10</v>
      </c>
      <c r="B5592" s="2">
        <v>43734</v>
      </c>
      <c r="C5592" s="35">
        <f>YEAR(Sales[[#This Row],[ShipDate]])</f>
        <v>2019</v>
      </c>
      <c r="D5592" t="s">
        <v>36</v>
      </c>
      <c r="E5592" t="s">
        <v>18</v>
      </c>
      <c r="F5592" t="s">
        <v>59</v>
      </c>
      <c r="G5592" t="s">
        <v>25</v>
      </c>
      <c r="H5592" t="s">
        <v>146</v>
      </c>
      <c r="I5592" t="s">
        <v>149</v>
      </c>
      <c r="J5592" t="s">
        <v>13</v>
      </c>
      <c r="K5592" t="s">
        <v>1037</v>
      </c>
      <c r="L5592" t="s">
        <v>92</v>
      </c>
      <c r="M5592" t="s">
        <v>82</v>
      </c>
      <c r="N5592" t="str">
        <f>IF(ISBLANK(Sales[[#This Row],[return]]),"No",Sales[[#This Row],[return]])</f>
        <v>Yes</v>
      </c>
      <c r="O5592" s="2">
        <v>43728</v>
      </c>
      <c r="P5592" s="8" t="str">
        <f>TEXT(DAY(Sales[[#This Row],[OrderDate]]),"ddd")</f>
        <v>Fri</v>
      </c>
      <c r="Q5592" s="8" t="str">
        <f>TEXT(MONTH(Sales[[#This Row],[ShipDate]])*29,"mmm")</f>
        <v>Sep</v>
      </c>
      <c r="R5592">
        <v>1572</v>
      </c>
      <c r="S5592" t="s">
        <v>3265</v>
      </c>
      <c r="T5592" t="s">
        <v>90</v>
      </c>
      <c r="U5592">
        <v>10035</v>
      </c>
      <c r="V5592" s="1">
        <v>0</v>
      </c>
      <c r="W5592">
        <v>18</v>
      </c>
      <c r="X5592">
        <v>9</v>
      </c>
      <c r="Y5592">
        <v>39</v>
      </c>
      <c r="AD5592"/>
    </row>
    <row r="5593" spans="1:30" x14ac:dyDescent="0.25">
      <c r="A5593" t="s">
        <v>10</v>
      </c>
      <c r="B5593" s="2">
        <v>43734</v>
      </c>
      <c r="C5593" s="35">
        <f>YEAR(Sales[[#This Row],[ShipDate]])</f>
        <v>2019</v>
      </c>
      <c r="D5593" t="s">
        <v>36</v>
      </c>
      <c r="E5593" t="s">
        <v>18</v>
      </c>
      <c r="F5593" t="s">
        <v>50</v>
      </c>
      <c r="G5593" t="s">
        <v>25</v>
      </c>
      <c r="H5593" t="s">
        <v>146</v>
      </c>
      <c r="I5593" t="s">
        <v>149</v>
      </c>
      <c r="J5593" t="s">
        <v>13</v>
      </c>
      <c r="K5593" t="s">
        <v>1037</v>
      </c>
      <c r="L5593" t="s">
        <v>92</v>
      </c>
      <c r="M5593" t="s">
        <v>82</v>
      </c>
      <c r="N5593" t="str">
        <f>IF(ISBLANK(Sales[[#This Row],[return]]),"No",Sales[[#This Row],[return]])</f>
        <v>Yes</v>
      </c>
      <c r="O5593" s="2">
        <v>43728</v>
      </c>
      <c r="P5593" s="8" t="str">
        <f>TEXT(DAY(Sales[[#This Row],[OrderDate]]),"ddd")</f>
        <v>Fri</v>
      </c>
      <c r="Q5593" s="8" t="str">
        <f>TEXT(MONTH(Sales[[#This Row],[ShipDate]])*29,"mmm")</f>
        <v>Sep</v>
      </c>
      <c r="R5593">
        <v>1312</v>
      </c>
      <c r="S5593" t="s">
        <v>3144</v>
      </c>
      <c r="T5593" t="s">
        <v>90</v>
      </c>
      <c r="U5593">
        <v>10035</v>
      </c>
      <c r="V5593" s="1">
        <v>0.2</v>
      </c>
      <c r="W5593">
        <v>4</v>
      </c>
      <c r="X5593">
        <v>3</v>
      </c>
      <c r="Y5593">
        <v>12</v>
      </c>
      <c r="AD5593"/>
    </row>
    <row r="5594" spans="1:30" x14ac:dyDescent="0.25">
      <c r="A5594" t="s">
        <v>10</v>
      </c>
      <c r="B5594" s="2">
        <v>43734</v>
      </c>
      <c r="C5594" s="35">
        <f>YEAR(Sales[[#This Row],[ShipDate]])</f>
        <v>2019</v>
      </c>
      <c r="D5594" t="s">
        <v>36</v>
      </c>
      <c r="E5594" t="s">
        <v>18</v>
      </c>
      <c r="F5594" t="s">
        <v>99</v>
      </c>
      <c r="G5594" t="s">
        <v>46</v>
      </c>
      <c r="H5594" t="s">
        <v>146</v>
      </c>
      <c r="I5594" t="s">
        <v>149</v>
      </c>
      <c r="J5594" t="s">
        <v>13</v>
      </c>
      <c r="K5594" t="s">
        <v>1037</v>
      </c>
      <c r="L5594" t="s">
        <v>92</v>
      </c>
      <c r="M5594" t="s">
        <v>82</v>
      </c>
      <c r="N5594" t="str">
        <f>IF(ISBLANK(Sales[[#This Row],[return]]),"No",Sales[[#This Row],[return]])</f>
        <v>Yes</v>
      </c>
      <c r="O5594" s="2">
        <v>43728</v>
      </c>
      <c r="P5594" s="8" t="str">
        <f>TEXT(DAY(Sales[[#This Row],[OrderDate]]),"ddd")</f>
        <v>Fri</v>
      </c>
      <c r="Q5594" s="8" t="str">
        <f>TEXT(MONTH(Sales[[#This Row],[ShipDate]])*29,"mmm")</f>
        <v>Sep</v>
      </c>
      <c r="R5594">
        <v>1028</v>
      </c>
      <c r="S5594" t="s">
        <v>2865</v>
      </c>
      <c r="T5594" t="s">
        <v>90</v>
      </c>
      <c r="U5594">
        <v>10035</v>
      </c>
      <c r="V5594" s="1">
        <v>0</v>
      </c>
      <c r="W5594">
        <v>96</v>
      </c>
      <c r="X5594">
        <v>2</v>
      </c>
      <c r="Y5594">
        <v>213</v>
      </c>
      <c r="AD5594"/>
    </row>
    <row r="5595" spans="1:30" x14ac:dyDescent="0.25">
      <c r="A5595" t="s">
        <v>10</v>
      </c>
      <c r="B5595" s="2">
        <v>43734</v>
      </c>
      <c r="C5595" s="35">
        <f>YEAR(Sales[[#This Row],[ShipDate]])</f>
        <v>2019</v>
      </c>
      <c r="D5595" t="s">
        <v>36</v>
      </c>
      <c r="E5595" t="s">
        <v>18</v>
      </c>
      <c r="F5595" t="s">
        <v>99</v>
      </c>
      <c r="G5595" t="s">
        <v>46</v>
      </c>
      <c r="H5595" t="s">
        <v>146</v>
      </c>
      <c r="I5595" t="s">
        <v>149</v>
      </c>
      <c r="J5595" t="s">
        <v>13</v>
      </c>
      <c r="K5595" t="s">
        <v>1037</v>
      </c>
      <c r="L5595" t="s">
        <v>92</v>
      </c>
      <c r="M5595" t="s">
        <v>82</v>
      </c>
      <c r="N5595" t="str">
        <f>IF(ISBLANK(Sales[[#This Row],[return]]),"No",Sales[[#This Row],[return]])</f>
        <v>Yes</v>
      </c>
      <c r="O5595" s="2">
        <v>43728</v>
      </c>
      <c r="P5595" s="8" t="str">
        <f>TEXT(DAY(Sales[[#This Row],[OrderDate]]),"ddd")</f>
        <v>Fri</v>
      </c>
      <c r="Q5595" s="8" t="str">
        <f>TEXT(MONTH(Sales[[#This Row],[ShipDate]])*29,"mmm")</f>
        <v>Sep</v>
      </c>
      <c r="R5595">
        <v>1406</v>
      </c>
      <c r="S5595" t="s">
        <v>851</v>
      </c>
      <c r="T5595" t="s">
        <v>90</v>
      </c>
      <c r="U5595">
        <v>10035</v>
      </c>
      <c r="V5595" s="1">
        <v>0</v>
      </c>
      <c r="W5595">
        <v>22</v>
      </c>
      <c r="X5595">
        <v>2</v>
      </c>
      <c r="Y5595">
        <v>73</v>
      </c>
      <c r="AD5595"/>
    </row>
    <row r="5596" spans="1:30" x14ac:dyDescent="0.25">
      <c r="A5596" t="s">
        <v>10</v>
      </c>
      <c r="B5596" s="2">
        <v>43734</v>
      </c>
      <c r="C5596" s="35">
        <f>YEAR(Sales[[#This Row],[ShipDate]])</f>
        <v>2019</v>
      </c>
      <c r="D5596" t="s">
        <v>36</v>
      </c>
      <c r="E5596" t="s">
        <v>18</v>
      </c>
      <c r="F5596" t="s">
        <v>48</v>
      </c>
      <c r="G5596" t="s">
        <v>46</v>
      </c>
      <c r="H5596" t="s">
        <v>146</v>
      </c>
      <c r="I5596" t="s">
        <v>149</v>
      </c>
      <c r="J5596" t="s">
        <v>13</v>
      </c>
      <c r="K5596" t="s">
        <v>1037</v>
      </c>
      <c r="L5596" t="s">
        <v>92</v>
      </c>
      <c r="M5596" t="s">
        <v>82</v>
      </c>
      <c r="N5596" t="str">
        <f>IF(ISBLANK(Sales[[#This Row],[return]]),"No",Sales[[#This Row],[return]])</f>
        <v>Yes</v>
      </c>
      <c r="O5596" s="2">
        <v>43728</v>
      </c>
      <c r="P5596" s="8" t="str">
        <f>TEXT(DAY(Sales[[#This Row],[OrderDate]]),"ddd")</f>
        <v>Fri</v>
      </c>
      <c r="Q5596" s="8" t="str">
        <f>TEXT(MONTH(Sales[[#This Row],[ShipDate]])*29,"mmm")</f>
        <v>Sep</v>
      </c>
      <c r="R5596">
        <v>144</v>
      </c>
      <c r="S5596" t="s">
        <v>2531</v>
      </c>
      <c r="T5596" t="s">
        <v>90</v>
      </c>
      <c r="U5596">
        <v>10035</v>
      </c>
      <c r="V5596" s="1">
        <v>0</v>
      </c>
      <c r="W5596">
        <v>351</v>
      </c>
      <c r="X5596">
        <v>2</v>
      </c>
      <c r="Y5596">
        <v>1300</v>
      </c>
      <c r="AD5596"/>
    </row>
    <row r="5597" spans="1:30" x14ac:dyDescent="0.25">
      <c r="A5597" t="s">
        <v>10</v>
      </c>
      <c r="B5597" s="2">
        <v>43734</v>
      </c>
      <c r="C5597" s="35">
        <f>YEAR(Sales[[#This Row],[ShipDate]])</f>
        <v>2019</v>
      </c>
      <c r="D5597" t="s">
        <v>36</v>
      </c>
      <c r="E5597" t="s">
        <v>18</v>
      </c>
      <c r="F5597" t="s">
        <v>99</v>
      </c>
      <c r="G5597" t="s">
        <v>46</v>
      </c>
      <c r="H5597" t="s">
        <v>146</v>
      </c>
      <c r="I5597" t="s">
        <v>149</v>
      </c>
      <c r="J5597" t="s">
        <v>13</v>
      </c>
      <c r="K5597" t="s">
        <v>1037</v>
      </c>
      <c r="L5597" t="s">
        <v>92</v>
      </c>
      <c r="M5597" t="s">
        <v>82</v>
      </c>
      <c r="N5597" t="str">
        <f>IF(ISBLANK(Sales[[#This Row],[return]]),"No",Sales[[#This Row],[return]])</f>
        <v>Yes</v>
      </c>
      <c r="O5597" s="2">
        <v>43728</v>
      </c>
      <c r="P5597" s="8" t="str">
        <f>TEXT(DAY(Sales[[#This Row],[OrderDate]]),"ddd")</f>
        <v>Fri</v>
      </c>
      <c r="Q5597" s="8" t="str">
        <f>TEXT(MONTH(Sales[[#This Row],[ShipDate]])*29,"mmm")</f>
        <v>Sep</v>
      </c>
      <c r="R5597">
        <v>1019</v>
      </c>
      <c r="S5597" t="s">
        <v>202</v>
      </c>
      <c r="T5597" t="s">
        <v>90</v>
      </c>
      <c r="U5597">
        <v>10035</v>
      </c>
      <c r="V5597" s="1">
        <v>0</v>
      </c>
      <c r="W5597">
        <v>20</v>
      </c>
      <c r="X5597">
        <v>3</v>
      </c>
      <c r="Y5597">
        <v>60</v>
      </c>
      <c r="AD5597"/>
    </row>
    <row r="5598" spans="1:30" x14ac:dyDescent="0.25">
      <c r="A5598" t="s">
        <v>10</v>
      </c>
      <c r="B5598" s="2">
        <v>43734</v>
      </c>
      <c r="C5598" s="35">
        <f>YEAR(Sales[[#This Row],[ShipDate]])</f>
        <v>2019</v>
      </c>
      <c r="D5598" t="s">
        <v>36</v>
      </c>
      <c r="E5598" t="s">
        <v>18</v>
      </c>
      <c r="F5598" t="s">
        <v>48</v>
      </c>
      <c r="G5598" t="s">
        <v>46</v>
      </c>
      <c r="H5598" t="s">
        <v>146</v>
      </c>
      <c r="I5598" t="s">
        <v>149</v>
      </c>
      <c r="J5598" t="s">
        <v>13</v>
      </c>
      <c r="K5598" t="s">
        <v>1037</v>
      </c>
      <c r="L5598" t="s">
        <v>92</v>
      </c>
      <c r="M5598" t="s">
        <v>82</v>
      </c>
      <c r="N5598" t="str">
        <f>IF(ISBLANK(Sales[[#This Row],[return]]),"No",Sales[[#This Row],[return]])</f>
        <v>Yes</v>
      </c>
      <c r="O5598" s="2">
        <v>43728</v>
      </c>
      <c r="P5598" s="8" t="str">
        <f>TEXT(DAY(Sales[[#This Row],[OrderDate]]),"ddd")</f>
        <v>Fri</v>
      </c>
      <c r="Q5598" s="8" t="str">
        <f>TEXT(MONTH(Sales[[#This Row],[ShipDate]])*29,"mmm")</f>
        <v>Sep</v>
      </c>
      <c r="R5598">
        <v>1276</v>
      </c>
      <c r="S5598" t="s">
        <v>306</v>
      </c>
      <c r="T5598" t="s">
        <v>90</v>
      </c>
      <c r="U5598">
        <v>10035</v>
      </c>
      <c r="V5598" s="1">
        <v>0</v>
      </c>
      <c r="W5598">
        <v>28</v>
      </c>
      <c r="X5598">
        <v>3</v>
      </c>
      <c r="Y5598">
        <v>105</v>
      </c>
      <c r="AD5598"/>
    </row>
    <row r="5599" spans="1:30" x14ac:dyDescent="0.25">
      <c r="A5599" t="s">
        <v>40</v>
      </c>
      <c r="B5599" s="2">
        <v>43719</v>
      </c>
      <c r="C5599" s="35">
        <f>YEAR(Sales[[#This Row],[ShipDate]])</f>
        <v>2019</v>
      </c>
      <c r="D5599" t="s">
        <v>36</v>
      </c>
      <c r="E5599" t="s">
        <v>18</v>
      </c>
      <c r="F5599" t="s">
        <v>104</v>
      </c>
      <c r="G5599" t="s">
        <v>25</v>
      </c>
      <c r="H5599" t="s">
        <v>88</v>
      </c>
      <c r="I5599" t="s">
        <v>93</v>
      </c>
      <c r="J5599" t="s">
        <v>13</v>
      </c>
      <c r="K5599" t="s">
        <v>15</v>
      </c>
      <c r="L5599" t="s">
        <v>92</v>
      </c>
      <c r="N5599" t="str">
        <f>IF(ISBLANK(Sales[[#This Row],[return]]),"No",Sales[[#This Row],[return]])</f>
        <v>No</v>
      </c>
      <c r="O5599" s="2">
        <v>43715</v>
      </c>
      <c r="P5599" s="8" t="str">
        <f>TEXT(DAY(Sales[[#This Row],[OrderDate]]),"ddd")</f>
        <v>Sat</v>
      </c>
      <c r="Q5599" s="8" t="str">
        <f>TEXT(MONTH(Sales[[#This Row],[ShipDate]])*29,"mmm")</f>
        <v>Sep</v>
      </c>
      <c r="R5599">
        <v>1292</v>
      </c>
      <c r="S5599" t="s">
        <v>103</v>
      </c>
      <c r="T5599" t="s">
        <v>90</v>
      </c>
      <c r="U5599">
        <v>19134</v>
      </c>
      <c r="V5599" s="1">
        <v>0.2</v>
      </c>
      <c r="W5599">
        <v>2</v>
      </c>
      <c r="X5599">
        <v>3</v>
      </c>
      <c r="Y5599">
        <v>5</v>
      </c>
      <c r="AD5599"/>
    </row>
    <row r="5600" spans="1:30" x14ac:dyDescent="0.25">
      <c r="A5600" t="s">
        <v>40</v>
      </c>
      <c r="B5600" s="2">
        <v>43719</v>
      </c>
      <c r="C5600" s="35">
        <f>YEAR(Sales[[#This Row],[ShipDate]])</f>
        <v>2019</v>
      </c>
      <c r="D5600" t="s">
        <v>36</v>
      </c>
      <c r="E5600" t="s">
        <v>18</v>
      </c>
      <c r="F5600" t="s">
        <v>59</v>
      </c>
      <c r="G5600" t="s">
        <v>25</v>
      </c>
      <c r="H5600" t="s">
        <v>88</v>
      </c>
      <c r="I5600" t="s">
        <v>93</v>
      </c>
      <c r="J5600" t="s">
        <v>13</v>
      </c>
      <c r="K5600" t="s">
        <v>15</v>
      </c>
      <c r="L5600" t="s">
        <v>92</v>
      </c>
      <c r="N5600" t="str">
        <f>IF(ISBLANK(Sales[[#This Row],[return]]),"No",Sales[[#This Row],[return]])</f>
        <v>No</v>
      </c>
      <c r="O5600" s="2">
        <v>43715</v>
      </c>
      <c r="P5600" s="8" t="str">
        <f>TEXT(DAY(Sales[[#This Row],[OrderDate]]),"ddd")</f>
        <v>Sat</v>
      </c>
      <c r="Q5600" s="8" t="str">
        <f>TEXT(MONTH(Sales[[#This Row],[ShipDate]])*29,"mmm")</f>
        <v>Sep</v>
      </c>
      <c r="R5600">
        <v>607</v>
      </c>
      <c r="S5600" t="s">
        <v>3227</v>
      </c>
      <c r="T5600" t="s">
        <v>90</v>
      </c>
      <c r="U5600">
        <v>19134</v>
      </c>
      <c r="V5600" s="1">
        <v>0.2</v>
      </c>
      <c r="W5600">
        <v>5</v>
      </c>
      <c r="X5600">
        <v>3</v>
      </c>
      <c r="Y5600">
        <v>16</v>
      </c>
      <c r="AD5600"/>
    </row>
    <row r="5601" spans="1:30" x14ac:dyDescent="0.25">
      <c r="A5601" t="s">
        <v>40</v>
      </c>
      <c r="B5601" s="2">
        <v>43719</v>
      </c>
      <c r="C5601" s="35">
        <f>YEAR(Sales[[#This Row],[ShipDate]])</f>
        <v>2019</v>
      </c>
      <c r="D5601" t="s">
        <v>36</v>
      </c>
      <c r="E5601" t="s">
        <v>18</v>
      </c>
      <c r="F5601" t="s">
        <v>33</v>
      </c>
      <c r="G5601" t="s">
        <v>25</v>
      </c>
      <c r="H5601" t="s">
        <v>88</v>
      </c>
      <c r="I5601" t="s">
        <v>93</v>
      </c>
      <c r="J5601" t="s">
        <v>13</v>
      </c>
      <c r="K5601" t="s">
        <v>15</v>
      </c>
      <c r="L5601" t="s">
        <v>92</v>
      </c>
      <c r="N5601" t="str">
        <f>IF(ISBLANK(Sales[[#This Row],[return]]),"No",Sales[[#This Row],[return]])</f>
        <v>No</v>
      </c>
      <c r="O5601" s="2">
        <v>43715</v>
      </c>
      <c r="P5601" s="8" t="str">
        <f>TEXT(DAY(Sales[[#This Row],[OrderDate]]),"ddd")</f>
        <v>Sat</v>
      </c>
      <c r="Q5601" s="8" t="str">
        <f>TEXT(MONTH(Sales[[#This Row],[ShipDate]])*29,"mmm")</f>
        <v>Sep</v>
      </c>
      <c r="R5601">
        <v>230</v>
      </c>
      <c r="S5601" t="s">
        <v>323</v>
      </c>
      <c r="T5601" t="s">
        <v>90</v>
      </c>
      <c r="U5601">
        <v>19134</v>
      </c>
      <c r="V5601" s="1">
        <v>0.2</v>
      </c>
      <c r="W5601">
        <v>10</v>
      </c>
      <c r="X5601">
        <v>5</v>
      </c>
      <c r="Y5601">
        <v>29</v>
      </c>
      <c r="AD5601"/>
    </row>
    <row r="5602" spans="1:30" x14ac:dyDescent="0.25">
      <c r="A5602" t="s">
        <v>40</v>
      </c>
      <c r="B5602" s="2">
        <v>43656</v>
      </c>
      <c r="C5602" s="35">
        <f>YEAR(Sales[[#This Row],[ShipDate]])</f>
        <v>2019</v>
      </c>
      <c r="D5602" t="s">
        <v>36</v>
      </c>
      <c r="E5602" t="s">
        <v>31</v>
      </c>
      <c r="F5602" t="s">
        <v>43</v>
      </c>
      <c r="G5602" t="s">
        <v>11</v>
      </c>
      <c r="H5602" t="s">
        <v>399</v>
      </c>
      <c r="I5602" t="s">
        <v>70</v>
      </c>
      <c r="J5602" t="s">
        <v>13</v>
      </c>
      <c r="K5602" t="s">
        <v>2702</v>
      </c>
      <c r="L5602" t="s">
        <v>68</v>
      </c>
      <c r="N5602" t="str">
        <f>IF(ISBLANK(Sales[[#This Row],[return]]),"No",Sales[[#This Row],[return]])</f>
        <v>No</v>
      </c>
      <c r="O5602" s="2">
        <v>43651</v>
      </c>
      <c r="P5602" s="8" t="str">
        <f>TEXT(DAY(Sales[[#This Row],[OrderDate]]),"ddd")</f>
        <v>Thu</v>
      </c>
      <c r="Q5602" s="8" t="str">
        <f>TEXT(MONTH(Sales[[#This Row],[ShipDate]])*29,"mmm")</f>
        <v>Jul</v>
      </c>
      <c r="R5602">
        <v>509</v>
      </c>
      <c r="S5602" t="s">
        <v>1165</v>
      </c>
      <c r="T5602" t="s">
        <v>66</v>
      </c>
      <c r="U5602">
        <v>75220</v>
      </c>
      <c r="V5602" s="1">
        <v>0.6</v>
      </c>
      <c r="W5602">
        <v>-349</v>
      </c>
      <c r="X5602">
        <v>9</v>
      </c>
      <c r="Y5602">
        <v>332</v>
      </c>
      <c r="AD5602"/>
    </row>
    <row r="5603" spans="1:30" x14ac:dyDescent="0.25">
      <c r="A5603" t="s">
        <v>40</v>
      </c>
      <c r="B5603" s="2">
        <v>43656</v>
      </c>
      <c r="C5603" s="35">
        <f>YEAR(Sales[[#This Row],[ShipDate]])</f>
        <v>2019</v>
      </c>
      <c r="D5603" t="s">
        <v>36</v>
      </c>
      <c r="E5603" t="s">
        <v>31</v>
      </c>
      <c r="F5603" t="s">
        <v>59</v>
      </c>
      <c r="G5603" t="s">
        <v>25</v>
      </c>
      <c r="H5603" t="s">
        <v>399</v>
      </c>
      <c r="I5603" t="s">
        <v>70</v>
      </c>
      <c r="J5603" t="s">
        <v>13</v>
      </c>
      <c r="K5603" t="s">
        <v>2702</v>
      </c>
      <c r="L5603" t="s">
        <v>68</v>
      </c>
      <c r="N5603" t="str">
        <f>IF(ISBLANK(Sales[[#This Row],[return]]),"No",Sales[[#This Row],[return]])</f>
        <v>No</v>
      </c>
      <c r="O5603" s="2">
        <v>43651</v>
      </c>
      <c r="P5603" s="8" t="str">
        <f>TEXT(DAY(Sales[[#This Row],[OrderDate]]),"ddd")</f>
        <v>Thu</v>
      </c>
      <c r="Q5603" s="8" t="str">
        <f>TEXT(MONTH(Sales[[#This Row],[ShipDate]])*29,"mmm")</f>
        <v>Jul</v>
      </c>
      <c r="R5603">
        <v>1773</v>
      </c>
      <c r="S5603" t="s">
        <v>2186</v>
      </c>
      <c r="T5603" t="s">
        <v>66</v>
      </c>
      <c r="U5603">
        <v>75220</v>
      </c>
      <c r="V5603" s="1">
        <v>0.2</v>
      </c>
      <c r="W5603">
        <v>6</v>
      </c>
      <c r="X5603">
        <v>3</v>
      </c>
      <c r="Y5603">
        <v>16</v>
      </c>
      <c r="AD5603"/>
    </row>
    <row r="5604" spans="1:30" x14ac:dyDescent="0.25">
      <c r="A5604" t="s">
        <v>40</v>
      </c>
      <c r="B5604" s="2">
        <v>43656</v>
      </c>
      <c r="C5604" s="35">
        <f>YEAR(Sales[[#This Row],[ShipDate]])</f>
        <v>2019</v>
      </c>
      <c r="D5604" t="s">
        <v>36</v>
      </c>
      <c r="E5604" t="s">
        <v>31</v>
      </c>
      <c r="F5604" t="s">
        <v>59</v>
      </c>
      <c r="G5604" t="s">
        <v>25</v>
      </c>
      <c r="H5604" t="s">
        <v>399</v>
      </c>
      <c r="I5604" t="s">
        <v>70</v>
      </c>
      <c r="J5604" t="s">
        <v>13</v>
      </c>
      <c r="K5604" t="s">
        <v>2702</v>
      </c>
      <c r="L5604" t="s">
        <v>68</v>
      </c>
      <c r="N5604" t="str">
        <f>IF(ISBLANK(Sales[[#This Row],[return]]),"No",Sales[[#This Row],[return]])</f>
        <v>No</v>
      </c>
      <c r="O5604" s="2">
        <v>43651</v>
      </c>
      <c r="P5604" s="8" t="str">
        <f>TEXT(DAY(Sales[[#This Row],[OrderDate]]),"ddd")</f>
        <v>Thu</v>
      </c>
      <c r="Q5604" s="8" t="str">
        <f>TEXT(MONTH(Sales[[#This Row],[ShipDate]])*29,"mmm")</f>
        <v>Jul</v>
      </c>
      <c r="R5604">
        <v>1763</v>
      </c>
      <c r="S5604" t="s">
        <v>1855</v>
      </c>
      <c r="T5604" t="s">
        <v>66</v>
      </c>
      <c r="U5604">
        <v>75220</v>
      </c>
      <c r="V5604" s="1">
        <v>0.2</v>
      </c>
      <c r="W5604">
        <v>11</v>
      </c>
      <c r="X5604">
        <v>6</v>
      </c>
      <c r="Y5604">
        <v>31</v>
      </c>
      <c r="AD5604"/>
    </row>
    <row r="5605" spans="1:30" x14ac:dyDescent="0.25">
      <c r="A5605" t="s">
        <v>40</v>
      </c>
      <c r="B5605" s="2">
        <v>43656</v>
      </c>
      <c r="C5605" s="35">
        <f>YEAR(Sales[[#This Row],[ShipDate]])</f>
        <v>2019</v>
      </c>
      <c r="D5605" t="s">
        <v>36</v>
      </c>
      <c r="E5605" t="s">
        <v>31</v>
      </c>
      <c r="F5605" t="s">
        <v>50</v>
      </c>
      <c r="G5605" t="s">
        <v>25</v>
      </c>
      <c r="H5605" t="s">
        <v>399</v>
      </c>
      <c r="I5605" t="s">
        <v>70</v>
      </c>
      <c r="J5605" t="s">
        <v>13</v>
      </c>
      <c r="K5605" t="s">
        <v>2702</v>
      </c>
      <c r="L5605" t="s">
        <v>68</v>
      </c>
      <c r="N5605" t="str">
        <f>IF(ISBLANK(Sales[[#This Row],[return]]),"No",Sales[[#This Row],[return]])</f>
        <v>No</v>
      </c>
      <c r="O5605" s="2">
        <v>43651</v>
      </c>
      <c r="P5605" s="8" t="str">
        <f>TEXT(DAY(Sales[[#This Row],[OrderDate]]),"ddd")</f>
        <v>Thu</v>
      </c>
      <c r="Q5605" s="8" t="str">
        <f>TEXT(MONTH(Sales[[#This Row],[ShipDate]])*29,"mmm")</f>
        <v>Jul</v>
      </c>
      <c r="R5605">
        <v>1585</v>
      </c>
      <c r="S5605" t="s">
        <v>650</v>
      </c>
      <c r="T5605" t="s">
        <v>66</v>
      </c>
      <c r="U5605">
        <v>75220</v>
      </c>
      <c r="V5605" s="1">
        <v>0.8</v>
      </c>
      <c r="W5605">
        <v>-10</v>
      </c>
      <c r="X5605">
        <v>1</v>
      </c>
      <c r="Y5605">
        <v>6</v>
      </c>
      <c r="AD5605"/>
    </row>
    <row r="5606" spans="1:30" x14ac:dyDescent="0.25">
      <c r="A5606" t="s">
        <v>40</v>
      </c>
      <c r="B5606" s="2">
        <v>43656</v>
      </c>
      <c r="C5606" s="35">
        <f>YEAR(Sales[[#This Row],[ShipDate]])</f>
        <v>2019</v>
      </c>
      <c r="D5606" t="s">
        <v>36</v>
      </c>
      <c r="E5606" t="s">
        <v>31</v>
      </c>
      <c r="F5606" t="s">
        <v>50</v>
      </c>
      <c r="G5606" t="s">
        <v>25</v>
      </c>
      <c r="H5606" t="s">
        <v>399</v>
      </c>
      <c r="I5606" t="s">
        <v>70</v>
      </c>
      <c r="J5606" t="s">
        <v>13</v>
      </c>
      <c r="K5606" t="s">
        <v>2702</v>
      </c>
      <c r="L5606" t="s">
        <v>68</v>
      </c>
      <c r="N5606" t="str">
        <f>IF(ISBLANK(Sales[[#This Row],[return]]),"No",Sales[[#This Row],[return]])</f>
        <v>No</v>
      </c>
      <c r="O5606" s="2">
        <v>43651</v>
      </c>
      <c r="P5606" s="8" t="str">
        <f>TEXT(DAY(Sales[[#This Row],[OrderDate]]),"ddd")</f>
        <v>Thu</v>
      </c>
      <c r="Q5606" s="8" t="str">
        <f>TEXT(MONTH(Sales[[#This Row],[ShipDate]])*29,"mmm")</f>
        <v>Jul</v>
      </c>
      <c r="R5606">
        <v>412</v>
      </c>
      <c r="S5606" t="s">
        <v>1740</v>
      </c>
      <c r="T5606" t="s">
        <v>66</v>
      </c>
      <c r="U5606">
        <v>75220</v>
      </c>
      <c r="V5606" s="1">
        <v>0.8</v>
      </c>
      <c r="W5606">
        <v>-18</v>
      </c>
      <c r="X5606">
        <v>9</v>
      </c>
      <c r="Y5606">
        <v>11</v>
      </c>
      <c r="AD5606"/>
    </row>
    <row r="5607" spans="1:30" x14ac:dyDescent="0.25">
      <c r="A5607" t="s">
        <v>40</v>
      </c>
      <c r="B5607" s="2">
        <v>43814</v>
      </c>
      <c r="C5607" s="35">
        <f>YEAR(Sales[[#This Row],[ShipDate]])</f>
        <v>2019</v>
      </c>
      <c r="D5607" t="s">
        <v>36</v>
      </c>
      <c r="E5607" t="s">
        <v>18</v>
      </c>
      <c r="F5607" t="s">
        <v>59</v>
      </c>
      <c r="G5607" t="s">
        <v>25</v>
      </c>
      <c r="H5607" t="s">
        <v>146</v>
      </c>
      <c r="I5607" t="s">
        <v>149</v>
      </c>
      <c r="J5607" t="s">
        <v>13</v>
      </c>
      <c r="K5607" t="s">
        <v>838</v>
      </c>
      <c r="L5607" t="s">
        <v>92</v>
      </c>
      <c r="N5607" t="str">
        <f>IF(ISBLANK(Sales[[#This Row],[return]]),"No",Sales[[#This Row],[return]])</f>
        <v>No</v>
      </c>
      <c r="O5607" s="2">
        <v>43810</v>
      </c>
      <c r="P5607" s="8" t="str">
        <f>TEXT(DAY(Sales[[#This Row],[OrderDate]]),"ddd")</f>
        <v>Wed</v>
      </c>
      <c r="Q5607" s="8" t="str">
        <f>TEXT(MONTH(Sales[[#This Row],[ShipDate]])*29,"mmm")</f>
        <v>Dec</v>
      </c>
      <c r="R5607">
        <v>1686</v>
      </c>
      <c r="S5607" t="s">
        <v>1982</v>
      </c>
      <c r="T5607" t="s">
        <v>90</v>
      </c>
      <c r="U5607">
        <v>10035</v>
      </c>
      <c r="V5607" s="1">
        <v>0</v>
      </c>
      <c r="W5607">
        <v>8</v>
      </c>
      <c r="X5607">
        <v>3</v>
      </c>
      <c r="Y5607">
        <v>18</v>
      </c>
      <c r="AD5607"/>
    </row>
    <row r="5608" spans="1:30" x14ac:dyDescent="0.25">
      <c r="A5608" t="s">
        <v>40</v>
      </c>
      <c r="B5608" s="2">
        <v>43814</v>
      </c>
      <c r="C5608" s="35">
        <f>YEAR(Sales[[#This Row],[ShipDate]])</f>
        <v>2019</v>
      </c>
      <c r="D5608" t="s">
        <v>36</v>
      </c>
      <c r="E5608" t="s">
        <v>18</v>
      </c>
      <c r="F5608" t="s">
        <v>50</v>
      </c>
      <c r="G5608" t="s">
        <v>25</v>
      </c>
      <c r="H5608" t="s">
        <v>146</v>
      </c>
      <c r="I5608" t="s">
        <v>149</v>
      </c>
      <c r="J5608" t="s">
        <v>13</v>
      </c>
      <c r="K5608" t="s">
        <v>838</v>
      </c>
      <c r="L5608" t="s">
        <v>92</v>
      </c>
      <c r="N5608" t="str">
        <f>IF(ISBLANK(Sales[[#This Row],[return]]),"No",Sales[[#This Row],[return]])</f>
        <v>No</v>
      </c>
      <c r="O5608" s="2">
        <v>43810</v>
      </c>
      <c r="P5608" s="8" t="str">
        <f>TEXT(DAY(Sales[[#This Row],[OrderDate]]),"ddd")</f>
        <v>Wed</v>
      </c>
      <c r="Q5608" s="8" t="str">
        <f>TEXT(MONTH(Sales[[#This Row],[ShipDate]])*29,"mmm")</f>
        <v>Dec</v>
      </c>
      <c r="R5608">
        <v>449</v>
      </c>
      <c r="S5608" t="s">
        <v>788</v>
      </c>
      <c r="T5608" t="s">
        <v>90</v>
      </c>
      <c r="U5608">
        <v>10035</v>
      </c>
      <c r="V5608" s="1">
        <v>0.2</v>
      </c>
      <c r="W5608">
        <v>5</v>
      </c>
      <c r="X5608">
        <v>1</v>
      </c>
      <c r="Y5608">
        <v>15</v>
      </c>
      <c r="AD5608"/>
    </row>
    <row r="5609" spans="1:30" x14ac:dyDescent="0.25">
      <c r="A5609" t="s">
        <v>40</v>
      </c>
      <c r="B5609" s="2">
        <v>43814</v>
      </c>
      <c r="C5609" s="35">
        <f>YEAR(Sales[[#This Row],[ShipDate]])</f>
        <v>2019</v>
      </c>
      <c r="D5609" t="s">
        <v>36</v>
      </c>
      <c r="E5609" t="s">
        <v>18</v>
      </c>
      <c r="F5609" t="s">
        <v>48</v>
      </c>
      <c r="G5609" t="s">
        <v>46</v>
      </c>
      <c r="H5609" t="s">
        <v>146</v>
      </c>
      <c r="I5609" t="s">
        <v>149</v>
      </c>
      <c r="J5609" t="s">
        <v>13</v>
      </c>
      <c r="K5609" t="s">
        <v>838</v>
      </c>
      <c r="L5609" t="s">
        <v>92</v>
      </c>
      <c r="N5609" t="str">
        <f>IF(ISBLANK(Sales[[#This Row],[return]]),"No",Sales[[#This Row],[return]])</f>
        <v>No</v>
      </c>
      <c r="O5609" s="2">
        <v>43810</v>
      </c>
      <c r="P5609" s="8" t="str">
        <f>TEXT(DAY(Sales[[#This Row],[OrderDate]]),"ddd")</f>
        <v>Wed</v>
      </c>
      <c r="Q5609" s="8" t="str">
        <f>TEXT(MONTH(Sales[[#This Row],[ShipDate]])*29,"mmm")</f>
        <v>Dec</v>
      </c>
      <c r="R5609">
        <v>517</v>
      </c>
      <c r="S5609" t="s">
        <v>2470</v>
      </c>
      <c r="T5609" t="s">
        <v>90</v>
      </c>
      <c r="U5609">
        <v>10035</v>
      </c>
      <c r="V5609" s="1">
        <v>0</v>
      </c>
      <c r="W5609">
        <v>29</v>
      </c>
      <c r="X5609">
        <v>2</v>
      </c>
      <c r="Y5609">
        <v>117</v>
      </c>
      <c r="AD5609"/>
    </row>
    <row r="5610" spans="1:30" x14ac:dyDescent="0.25">
      <c r="A5610" t="s">
        <v>40</v>
      </c>
      <c r="B5610" s="2">
        <v>43757</v>
      </c>
      <c r="C5610" s="35">
        <f>YEAR(Sales[[#This Row],[ShipDate]])</f>
        <v>2019</v>
      </c>
      <c r="D5610" t="s">
        <v>36</v>
      </c>
      <c r="E5610" t="s">
        <v>31</v>
      </c>
      <c r="F5610" t="s">
        <v>45</v>
      </c>
      <c r="G5610" t="s">
        <v>25</v>
      </c>
      <c r="H5610" t="s">
        <v>94</v>
      </c>
      <c r="I5610" t="s">
        <v>78</v>
      </c>
      <c r="J5610" t="s">
        <v>13</v>
      </c>
      <c r="K5610" t="s">
        <v>2589</v>
      </c>
      <c r="L5610" t="s">
        <v>30</v>
      </c>
      <c r="N5610" t="str">
        <f>IF(ISBLANK(Sales[[#This Row],[return]]),"No",Sales[[#This Row],[return]])</f>
        <v>No</v>
      </c>
      <c r="O5610" s="2">
        <v>43753</v>
      </c>
      <c r="P5610" s="8" t="str">
        <f>TEXT(DAY(Sales[[#This Row],[OrderDate]]),"ddd")</f>
        <v>Sun</v>
      </c>
      <c r="Q5610" s="8" t="str">
        <f>TEXT(MONTH(Sales[[#This Row],[ShipDate]])*29,"mmm")</f>
        <v>Oct</v>
      </c>
      <c r="R5610">
        <v>255</v>
      </c>
      <c r="S5610" t="s">
        <v>2102</v>
      </c>
      <c r="T5610" t="s">
        <v>28</v>
      </c>
      <c r="U5610">
        <v>84057</v>
      </c>
      <c r="V5610" s="1">
        <v>0</v>
      </c>
      <c r="W5610">
        <v>4</v>
      </c>
      <c r="X5610">
        <v>2</v>
      </c>
      <c r="Y5610">
        <v>12</v>
      </c>
      <c r="AD5610"/>
    </row>
    <row r="5611" spans="1:30" x14ac:dyDescent="0.25">
      <c r="A5611" t="s">
        <v>10</v>
      </c>
      <c r="B5611" s="2">
        <v>43743</v>
      </c>
      <c r="C5611" s="35">
        <f>YEAR(Sales[[#This Row],[ShipDate]])</f>
        <v>2019</v>
      </c>
      <c r="D5611" t="s">
        <v>36</v>
      </c>
      <c r="E5611" t="s">
        <v>69</v>
      </c>
      <c r="F5611" t="s">
        <v>33</v>
      </c>
      <c r="G5611" t="s">
        <v>25</v>
      </c>
      <c r="H5611" t="s">
        <v>300</v>
      </c>
      <c r="I5611" t="s">
        <v>70</v>
      </c>
      <c r="J5611" t="s">
        <v>13</v>
      </c>
      <c r="K5611" t="s">
        <v>2987</v>
      </c>
      <c r="L5611" t="s">
        <v>68</v>
      </c>
      <c r="N5611" t="str">
        <f>IF(ISBLANK(Sales[[#This Row],[return]]),"No",Sales[[#This Row],[return]])</f>
        <v>No</v>
      </c>
      <c r="O5611" s="2">
        <v>43737</v>
      </c>
      <c r="P5611" s="8" t="str">
        <f>TEXT(DAY(Sales[[#This Row],[OrderDate]]),"ddd")</f>
        <v>Sun</v>
      </c>
      <c r="Q5611" s="8" t="str">
        <f>TEXT(MONTH(Sales[[#This Row],[ShipDate]])*29,"mmm")</f>
        <v>Oct</v>
      </c>
      <c r="R5611">
        <v>208</v>
      </c>
      <c r="S5611" t="s">
        <v>1745</v>
      </c>
      <c r="T5611" t="s">
        <v>66</v>
      </c>
      <c r="U5611">
        <v>77506</v>
      </c>
      <c r="V5611" s="1">
        <v>0.2</v>
      </c>
      <c r="W5611">
        <v>3</v>
      </c>
      <c r="X5611">
        <v>2</v>
      </c>
      <c r="Y5611">
        <v>8</v>
      </c>
      <c r="AD5611"/>
    </row>
    <row r="5612" spans="1:30" x14ac:dyDescent="0.25">
      <c r="A5612" t="s">
        <v>10</v>
      </c>
      <c r="B5612" s="2">
        <v>43743</v>
      </c>
      <c r="C5612" s="35">
        <f>YEAR(Sales[[#This Row],[ShipDate]])</f>
        <v>2019</v>
      </c>
      <c r="D5612" t="s">
        <v>36</v>
      </c>
      <c r="E5612" t="s">
        <v>69</v>
      </c>
      <c r="F5612" t="s">
        <v>104</v>
      </c>
      <c r="G5612" t="s">
        <v>25</v>
      </c>
      <c r="H5612" t="s">
        <v>300</v>
      </c>
      <c r="I5612" t="s">
        <v>70</v>
      </c>
      <c r="J5612" t="s">
        <v>13</v>
      </c>
      <c r="K5612" t="s">
        <v>2987</v>
      </c>
      <c r="L5612" t="s">
        <v>68</v>
      </c>
      <c r="N5612" t="str">
        <f>IF(ISBLANK(Sales[[#This Row],[return]]),"No",Sales[[#This Row],[return]])</f>
        <v>No</v>
      </c>
      <c r="O5612" s="2">
        <v>43737</v>
      </c>
      <c r="P5612" s="8" t="str">
        <f>TEXT(DAY(Sales[[#This Row],[OrderDate]]),"ddd")</f>
        <v>Sun</v>
      </c>
      <c r="Q5612" s="8" t="str">
        <f>TEXT(MONTH(Sales[[#This Row],[ShipDate]])*29,"mmm")</f>
        <v>Oct</v>
      </c>
      <c r="R5612">
        <v>4</v>
      </c>
      <c r="S5612" t="s">
        <v>3230</v>
      </c>
      <c r="T5612" t="s">
        <v>66</v>
      </c>
      <c r="U5612">
        <v>77506</v>
      </c>
      <c r="V5612" s="1">
        <v>0.2</v>
      </c>
      <c r="W5612">
        <v>9</v>
      </c>
      <c r="X5612">
        <v>4</v>
      </c>
      <c r="Y5612">
        <v>28</v>
      </c>
      <c r="AD5612"/>
    </row>
    <row r="5613" spans="1:30" x14ac:dyDescent="0.25">
      <c r="A5613" t="s">
        <v>10</v>
      </c>
      <c r="B5613" s="2">
        <v>43743</v>
      </c>
      <c r="C5613" s="35">
        <f>YEAR(Sales[[#This Row],[ShipDate]])</f>
        <v>2019</v>
      </c>
      <c r="D5613" t="s">
        <v>36</v>
      </c>
      <c r="E5613" t="s">
        <v>69</v>
      </c>
      <c r="F5613" t="s">
        <v>340</v>
      </c>
      <c r="G5613" t="s">
        <v>46</v>
      </c>
      <c r="H5613" t="s">
        <v>300</v>
      </c>
      <c r="I5613" t="s">
        <v>70</v>
      </c>
      <c r="J5613" t="s">
        <v>13</v>
      </c>
      <c r="K5613" t="s">
        <v>2987</v>
      </c>
      <c r="L5613" t="s">
        <v>68</v>
      </c>
      <c r="N5613" t="str">
        <f>IF(ISBLANK(Sales[[#This Row],[return]]),"No",Sales[[#This Row],[return]])</f>
        <v>No</v>
      </c>
      <c r="O5613" s="2">
        <v>43737</v>
      </c>
      <c r="P5613" s="8" t="str">
        <f>TEXT(DAY(Sales[[#This Row],[OrderDate]]),"ddd")</f>
        <v>Sun</v>
      </c>
      <c r="Q5613" s="8" t="str">
        <f>TEXT(MONTH(Sales[[#This Row],[ShipDate]])*29,"mmm")</f>
        <v>Oct</v>
      </c>
      <c r="R5613">
        <v>1613</v>
      </c>
      <c r="S5613" t="s">
        <v>3053</v>
      </c>
      <c r="T5613" t="s">
        <v>66</v>
      </c>
      <c r="U5613">
        <v>77506</v>
      </c>
      <c r="V5613" s="1">
        <v>0.4</v>
      </c>
      <c r="W5613">
        <v>45</v>
      </c>
      <c r="X5613">
        <v>3</v>
      </c>
      <c r="Y5613">
        <v>337</v>
      </c>
      <c r="AD5613"/>
    </row>
    <row r="5614" spans="1:30" x14ac:dyDescent="0.25">
      <c r="A5614" t="s">
        <v>10</v>
      </c>
      <c r="B5614" s="2">
        <v>43721</v>
      </c>
      <c r="C5614" s="35">
        <f>YEAR(Sales[[#This Row],[ShipDate]])</f>
        <v>2019</v>
      </c>
      <c r="D5614" t="s">
        <v>36</v>
      </c>
      <c r="E5614" t="s">
        <v>69</v>
      </c>
      <c r="F5614" t="s">
        <v>59</v>
      </c>
      <c r="G5614" t="s">
        <v>25</v>
      </c>
      <c r="H5614" t="s">
        <v>164</v>
      </c>
      <c r="I5614" t="s">
        <v>120</v>
      </c>
      <c r="J5614" t="s">
        <v>13</v>
      </c>
      <c r="K5614" t="s">
        <v>2910</v>
      </c>
      <c r="L5614" t="s">
        <v>68</v>
      </c>
      <c r="N5614" t="str">
        <f>IF(ISBLANK(Sales[[#This Row],[return]]),"No",Sales[[#This Row],[return]])</f>
        <v>No</v>
      </c>
      <c r="O5614" s="2">
        <v>43715</v>
      </c>
      <c r="P5614" s="8" t="str">
        <f>TEXT(DAY(Sales[[#This Row],[OrderDate]]),"ddd")</f>
        <v>Sat</v>
      </c>
      <c r="Q5614" s="8" t="str">
        <f>TEXT(MONTH(Sales[[#This Row],[ShipDate]])*29,"mmm")</f>
        <v>Sep</v>
      </c>
      <c r="R5614">
        <v>538</v>
      </c>
      <c r="S5614" t="s">
        <v>109</v>
      </c>
      <c r="T5614" t="s">
        <v>66</v>
      </c>
      <c r="U5614">
        <v>60610</v>
      </c>
      <c r="V5614" s="1">
        <v>0.2</v>
      </c>
      <c r="W5614">
        <v>26</v>
      </c>
      <c r="X5614">
        <v>9</v>
      </c>
      <c r="Y5614">
        <v>73</v>
      </c>
      <c r="AD5614"/>
    </row>
    <row r="5615" spans="1:30" x14ac:dyDescent="0.25">
      <c r="A5615" t="s">
        <v>40</v>
      </c>
      <c r="B5615" s="2">
        <v>43763</v>
      </c>
      <c r="C5615" s="35">
        <f>YEAR(Sales[[#This Row],[ShipDate]])</f>
        <v>2019</v>
      </c>
      <c r="D5615" t="s">
        <v>36</v>
      </c>
      <c r="E5615" t="s">
        <v>18</v>
      </c>
      <c r="F5615" t="s">
        <v>52</v>
      </c>
      <c r="G5615" t="s">
        <v>25</v>
      </c>
      <c r="H5615" t="s">
        <v>164</v>
      </c>
      <c r="I5615" t="s">
        <v>120</v>
      </c>
      <c r="J5615" t="s">
        <v>13</v>
      </c>
      <c r="K5615" t="s">
        <v>1267</v>
      </c>
      <c r="L5615" t="s">
        <v>68</v>
      </c>
      <c r="N5615" t="str">
        <f>IF(ISBLANK(Sales[[#This Row],[return]]),"No",Sales[[#This Row],[return]])</f>
        <v>No</v>
      </c>
      <c r="O5615" s="2">
        <v>43759</v>
      </c>
      <c r="P5615" s="8" t="str">
        <f>TEXT(DAY(Sales[[#This Row],[OrderDate]]),"ddd")</f>
        <v>Sat</v>
      </c>
      <c r="Q5615" s="8" t="str">
        <f>TEXT(MONTH(Sales[[#This Row],[ShipDate]])*29,"mmm")</f>
        <v>Oct</v>
      </c>
      <c r="R5615">
        <v>292</v>
      </c>
      <c r="S5615" t="s">
        <v>2043</v>
      </c>
      <c r="T5615" t="s">
        <v>66</v>
      </c>
      <c r="U5615">
        <v>60653</v>
      </c>
      <c r="V5615" s="1">
        <v>0.8</v>
      </c>
      <c r="W5615">
        <v>-62</v>
      </c>
      <c r="X5615">
        <v>2</v>
      </c>
      <c r="Y5615">
        <v>24</v>
      </c>
      <c r="AD5615"/>
    </row>
    <row r="5616" spans="1:30" x14ac:dyDescent="0.25">
      <c r="A5616" t="s">
        <v>24</v>
      </c>
      <c r="B5616" s="2">
        <v>43647</v>
      </c>
      <c r="C5616" s="35">
        <f>YEAR(Sales[[#This Row],[ShipDate]])</f>
        <v>2019</v>
      </c>
      <c r="D5616" t="s">
        <v>36</v>
      </c>
      <c r="E5616" t="s">
        <v>31</v>
      </c>
      <c r="F5616" t="s">
        <v>45</v>
      </c>
      <c r="G5616" t="s">
        <v>25</v>
      </c>
      <c r="H5616" t="s">
        <v>1289</v>
      </c>
      <c r="I5616" t="s">
        <v>32</v>
      </c>
      <c r="J5616" t="s">
        <v>13</v>
      </c>
      <c r="K5616" t="s">
        <v>2681</v>
      </c>
      <c r="L5616" t="s">
        <v>30</v>
      </c>
      <c r="N5616" t="str">
        <f>IF(ISBLANK(Sales[[#This Row],[return]]),"No",Sales[[#This Row],[return]])</f>
        <v>No</v>
      </c>
      <c r="O5616" s="2">
        <v>43640</v>
      </c>
      <c r="P5616" s="8" t="str">
        <f>TEXT(DAY(Sales[[#This Row],[OrderDate]]),"ddd")</f>
        <v>Tue</v>
      </c>
      <c r="Q5616" s="8" t="str">
        <f>TEXT(MONTH(Sales[[#This Row],[ShipDate]])*29,"mmm")</f>
        <v>Jul</v>
      </c>
      <c r="R5616">
        <v>357</v>
      </c>
      <c r="S5616" t="s">
        <v>530</v>
      </c>
      <c r="T5616" t="s">
        <v>28</v>
      </c>
      <c r="U5616">
        <v>91767</v>
      </c>
      <c r="V5616" s="1">
        <v>0</v>
      </c>
      <c r="W5616">
        <v>112</v>
      </c>
      <c r="X5616">
        <v>8</v>
      </c>
      <c r="Y5616">
        <v>386</v>
      </c>
      <c r="AD5616"/>
    </row>
    <row r="5617" spans="1:30" x14ac:dyDescent="0.25">
      <c r="A5617" t="s">
        <v>24</v>
      </c>
      <c r="B5617" s="2">
        <v>43647</v>
      </c>
      <c r="C5617" s="35">
        <f>YEAR(Sales[[#This Row],[ShipDate]])</f>
        <v>2019</v>
      </c>
      <c r="D5617" t="s">
        <v>36</v>
      </c>
      <c r="E5617" t="s">
        <v>31</v>
      </c>
      <c r="F5617" t="s">
        <v>45</v>
      </c>
      <c r="G5617" t="s">
        <v>25</v>
      </c>
      <c r="H5617" t="s">
        <v>1289</v>
      </c>
      <c r="I5617" t="s">
        <v>32</v>
      </c>
      <c r="J5617" t="s">
        <v>13</v>
      </c>
      <c r="K5617" t="s">
        <v>2681</v>
      </c>
      <c r="L5617" t="s">
        <v>30</v>
      </c>
      <c r="N5617" t="str">
        <f>IF(ISBLANK(Sales[[#This Row],[return]]),"No",Sales[[#This Row],[return]])</f>
        <v>No</v>
      </c>
      <c r="O5617" s="2">
        <v>43640</v>
      </c>
      <c r="P5617" s="8" t="str">
        <f>TEXT(DAY(Sales[[#This Row],[OrderDate]]),"ddd")</f>
        <v>Tue</v>
      </c>
      <c r="Q5617" s="8" t="str">
        <f>TEXT(MONTH(Sales[[#This Row],[ShipDate]])*29,"mmm")</f>
        <v>Jul</v>
      </c>
      <c r="R5617">
        <v>29</v>
      </c>
      <c r="S5617" t="s">
        <v>380</v>
      </c>
      <c r="T5617" t="s">
        <v>28</v>
      </c>
      <c r="U5617">
        <v>91767</v>
      </c>
      <c r="V5617" s="1">
        <v>0</v>
      </c>
      <c r="W5617">
        <v>12</v>
      </c>
      <c r="X5617">
        <v>9</v>
      </c>
      <c r="Y5617">
        <v>36</v>
      </c>
      <c r="AD5617"/>
    </row>
    <row r="5618" spans="1:30" x14ac:dyDescent="0.25">
      <c r="A5618" t="s">
        <v>40</v>
      </c>
      <c r="B5618" s="2">
        <v>43825</v>
      </c>
      <c r="C5618" s="35">
        <f>YEAR(Sales[[#This Row],[ShipDate]])</f>
        <v>2019</v>
      </c>
      <c r="D5618" t="s">
        <v>36</v>
      </c>
      <c r="E5618" t="s">
        <v>69</v>
      </c>
      <c r="F5618" t="s">
        <v>23</v>
      </c>
      <c r="G5618" t="s">
        <v>11</v>
      </c>
      <c r="H5618" t="s">
        <v>2986</v>
      </c>
      <c r="I5618" t="s">
        <v>188</v>
      </c>
      <c r="J5618" t="s">
        <v>13</v>
      </c>
      <c r="K5618" t="s">
        <v>2952</v>
      </c>
      <c r="L5618" t="s">
        <v>17</v>
      </c>
      <c r="N5618" t="str">
        <f>IF(ISBLANK(Sales[[#This Row],[return]]),"No",Sales[[#This Row],[return]])</f>
        <v>No</v>
      </c>
      <c r="O5618" s="2">
        <v>43821</v>
      </c>
      <c r="P5618" s="8" t="str">
        <f>TEXT(DAY(Sales[[#This Row],[OrderDate]]),"ddd")</f>
        <v>Sun</v>
      </c>
      <c r="Q5618" s="8" t="str">
        <f>TEXT(MONTH(Sales[[#This Row],[ShipDate]])*29,"mmm")</f>
        <v>Dec</v>
      </c>
      <c r="R5618">
        <v>1457</v>
      </c>
      <c r="S5618" t="s">
        <v>845</v>
      </c>
      <c r="T5618" t="s">
        <v>15</v>
      </c>
      <c r="U5618">
        <v>35401</v>
      </c>
      <c r="V5618" s="1">
        <v>0</v>
      </c>
      <c r="W5618">
        <v>35</v>
      </c>
      <c r="X5618">
        <v>2</v>
      </c>
      <c r="Y5618">
        <v>142</v>
      </c>
      <c r="AD5618"/>
    </row>
    <row r="5619" spans="1:30" x14ac:dyDescent="0.25">
      <c r="A5619" t="s">
        <v>40</v>
      </c>
      <c r="B5619" s="2">
        <v>43624</v>
      </c>
      <c r="C5619" s="35">
        <f>YEAR(Sales[[#This Row],[ShipDate]])</f>
        <v>2019</v>
      </c>
      <c r="D5619" t="s">
        <v>36</v>
      </c>
      <c r="E5619" t="s">
        <v>18</v>
      </c>
      <c r="F5619" t="s">
        <v>59</v>
      </c>
      <c r="G5619" t="s">
        <v>25</v>
      </c>
      <c r="H5619" t="s">
        <v>1374</v>
      </c>
      <c r="I5619" t="s">
        <v>188</v>
      </c>
      <c r="J5619" t="s">
        <v>13</v>
      </c>
      <c r="K5619" t="s">
        <v>1371</v>
      </c>
      <c r="L5619" t="s">
        <v>17</v>
      </c>
      <c r="N5619" t="str">
        <f>IF(ISBLANK(Sales[[#This Row],[return]]),"No",Sales[[#This Row],[return]])</f>
        <v>No</v>
      </c>
      <c r="O5619" s="2">
        <v>43620</v>
      </c>
      <c r="P5619" s="8" t="str">
        <f>TEXT(DAY(Sales[[#This Row],[OrderDate]]),"ddd")</f>
        <v>Wed</v>
      </c>
      <c r="Q5619" s="8" t="str">
        <f>TEXT(MONTH(Sales[[#This Row],[ShipDate]])*29,"mmm")</f>
        <v>Jun</v>
      </c>
      <c r="R5619">
        <v>131</v>
      </c>
      <c r="S5619" t="s">
        <v>1903</v>
      </c>
      <c r="T5619" t="s">
        <v>15</v>
      </c>
      <c r="U5619">
        <v>35630</v>
      </c>
      <c r="V5619" s="1">
        <v>0</v>
      </c>
      <c r="W5619">
        <v>6</v>
      </c>
      <c r="X5619">
        <v>2</v>
      </c>
      <c r="Y5619">
        <v>12</v>
      </c>
      <c r="AD5619"/>
    </row>
    <row r="5620" spans="1:30" x14ac:dyDescent="0.25">
      <c r="A5620" t="s">
        <v>40</v>
      </c>
      <c r="B5620" s="2">
        <v>43693</v>
      </c>
      <c r="C5620" s="35">
        <f>YEAR(Sales[[#This Row],[ShipDate]])</f>
        <v>2019</v>
      </c>
      <c r="D5620" t="s">
        <v>36</v>
      </c>
      <c r="E5620" t="s">
        <v>69</v>
      </c>
      <c r="F5620" t="s">
        <v>59</v>
      </c>
      <c r="G5620" t="s">
        <v>25</v>
      </c>
      <c r="H5620" t="s">
        <v>146</v>
      </c>
      <c r="I5620" t="s">
        <v>149</v>
      </c>
      <c r="J5620" t="s">
        <v>13</v>
      </c>
      <c r="K5620" t="s">
        <v>2942</v>
      </c>
      <c r="L5620" t="s">
        <v>92</v>
      </c>
      <c r="N5620" t="str">
        <f>IF(ISBLANK(Sales[[#This Row],[return]]),"No",Sales[[#This Row],[return]])</f>
        <v>No</v>
      </c>
      <c r="O5620" s="2">
        <v>43688</v>
      </c>
      <c r="P5620" s="8" t="str">
        <f>TEXT(DAY(Sales[[#This Row],[OrderDate]]),"ddd")</f>
        <v>Wed</v>
      </c>
      <c r="Q5620" s="8" t="str">
        <f>TEXT(MONTH(Sales[[#This Row],[ShipDate]])*29,"mmm")</f>
        <v>Aug</v>
      </c>
      <c r="R5620">
        <v>1831</v>
      </c>
      <c r="S5620" t="s">
        <v>868</v>
      </c>
      <c r="T5620" t="s">
        <v>90</v>
      </c>
      <c r="U5620">
        <v>10009</v>
      </c>
      <c r="V5620" s="1">
        <v>0</v>
      </c>
      <c r="W5620">
        <v>12</v>
      </c>
      <c r="X5620">
        <v>4</v>
      </c>
      <c r="Y5620">
        <v>26</v>
      </c>
      <c r="AD5620"/>
    </row>
    <row r="5621" spans="1:30" x14ac:dyDescent="0.25">
      <c r="A5621" t="s">
        <v>40</v>
      </c>
      <c r="B5621" s="2">
        <v>43557</v>
      </c>
      <c r="C5621" s="35">
        <f>YEAR(Sales[[#This Row],[ShipDate]])</f>
        <v>2019</v>
      </c>
      <c r="D5621" t="s">
        <v>19</v>
      </c>
      <c r="E5621" t="s">
        <v>18</v>
      </c>
      <c r="F5621" t="s">
        <v>43</v>
      </c>
      <c r="G5621" t="s">
        <v>11</v>
      </c>
      <c r="H5621" t="s">
        <v>146</v>
      </c>
      <c r="I5621" t="s">
        <v>149</v>
      </c>
      <c r="J5621" t="s">
        <v>13</v>
      </c>
      <c r="K5621" t="s">
        <v>1337</v>
      </c>
      <c r="L5621" t="s">
        <v>92</v>
      </c>
      <c r="N5621" t="str">
        <f>IF(ISBLANK(Sales[[#This Row],[return]]),"No",Sales[[#This Row],[return]])</f>
        <v>No</v>
      </c>
      <c r="O5621" s="2">
        <v>43555</v>
      </c>
      <c r="P5621" s="8" t="str">
        <f>TEXT(DAY(Sales[[#This Row],[OrderDate]]),"ddd")</f>
        <v>Tue</v>
      </c>
      <c r="Q5621" s="8" t="str">
        <f>TEXT(MONTH(Sales[[#This Row],[ShipDate]])*29,"mmm")</f>
        <v>Apr</v>
      </c>
      <c r="R5621">
        <v>1563</v>
      </c>
      <c r="S5621" t="s">
        <v>1338</v>
      </c>
      <c r="T5621" t="s">
        <v>90</v>
      </c>
      <c r="U5621">
        <v>10011</v>
      </c>
      <c r="V5621" s="1">
        <v>0</v>
      </c>
      <c r="W5621">
        <v>8</v>
      </c>
      <c r="X5621">
        <v>2</v>
      </c>
      <c r="Y5621">
        <v>30</v>
      </c>
      <c r="AD5621"/>
    </row>
    <row r="5622" spans="1:30" x14ac:dyDescent="0.25">
      <c r="A5622" t="s">
        <v>40</v>
      </c>
      <c r="B5622" s="2">
        <v>43557</v>
      </c>
      <c r="C5622" s="35">
        <f>YEAR(Sales[[#This Row],[ShipDate]])</f>
        <v>2019</v>
      </c>
      <c r="D5622" t="s">
        <v>19</v>
      </c>
      <c r="E5622" t="s">
        <v>18</v>
      </c>
      <c r="F5622" t="s">
        <v>59</v>
      </c>
      <c r="G5622" t="s">
        <v>25</v>
      </c>
      <c r="H5622" t="s">
        <v>146</v>
      </c>
      <c r="I5622" t="s">
        <v>149</v>
      </c>
      <c r="J5622" t="s">
        <v>13</v>
      </c>
      <c r="K5622" t="s">
        <v>1337</v>
      </c>
      <c r="L5622" t="s">
        <v>92</v>
      </c>
      <c r="N5622" t="str">
        <f>IF(ISBLANK(Sales[[#This Row],[return]]),"No",Sales[[#This Row],[return]])</f>
        <v>No</v>
      </c>
      <c r="O5622" s="2">
        <v>43555</v>
      </c>
      <c r="P5622" s="8" t="str">
        <f>TEXT(DAY(Sales[[#This Row],[OrderDate]]),"ddd")</f>
        <v>Tue</v>
      </c>
      <c r="Q5622" s="8" t="str">
        <f>TEXT(MONTH(Sales[[#This Row],[ShipDate]])*29,"mmm")</f>
        <v>Apr</v>
      </c>
      <c r="R5622">
        <v>1348</v>
      </c>
      <c r="S5622" t="s">
        <v>1863</v>
      </c>
      <c r="T5622" t="s">
        <v>90</v>
      </c>
      <c r="U5622">
        <v>10011</v>
      </c>
      <c r="V5622" s="1">
        <v>0</v>
      </c>
      <c r="W5622">
        <v>36</v>
      </c>
      <c r="X5622">
        <v>8</v>
      </c>
      <c r="Y5622">
        <v>75</v>
      </c>
      <c r="AD5622"/>
    </row>
    <row r="5623" spans="1:30" x14ac:dyDescent="0.25">
      <c r="A5623" t="s">
        <v>40</v>
      </c>
      <c r="B5623" s="2">
        <v>43557</v>
      </c>
      <c r="C5623" s="35">
        <f>YEAR(Sales[[#This Row],[ShipDate]])</f>
        <v>2019</v>
      </c>
      <c r="D5623" t="s">
        <v>19</v>
      </c>
      <c r="E5623" t="s">
        <v>18</v>
      </c>
      <c r="F5623" t="s">
        <v>48</v>
      </c>
      <c r="G5623" t="s">
        <v>46</v>
      </c>
      <c r="H5623" t="s">
        <v>146</v>
      </c>
      <c r="I5623" t="s">
        <v>149</v>
      </c>
      <c r="J5623" t="s">
        <v>13</v>
      </c>
      <c r="K5623" t="s">
        <v>1337</v>
      </c>
      <c r="L5623" t="s">
        <v>92</v>
      </c>
      <c r="N5623" t="str">
        <f>IF(ISBLANK(Sales[[#This Row],[return]]),"No",Sales[[#This Row],[return]])</f>
        <v>No</v>
      </c>
      <c r="O5623" s="2">
        <v>43555</v>
      </c>
      <c r="P5623" s="8" t="str">
        <f>TEXT(DAY(Sales[[#This Row],[OrderDate]]),"ddd")</f>
        <v>Tue</v>
      </c>
      <c r="Q5623" s="8" t="str">
        <f>TEXT(MONTH(Sales[[#This Row],[ShipDate]])*29,"mmm")</f>
        <v>Apr</v>
      </c>
      <c r="R5623">
        <v>1295</v>
      </c>
      <c r="S5623" t="s">
        <v>2435</v>
      </c>
      <c r="T5623" t="s">
        <v>90</v>
      </c>
      <c r="U5623">
        <v>10011</v>
      </c>
      <c r="V5623" s="1">
        <v>0</v>
      </c>
      <c r="W5623">
        <v>176</v>
      </c>
      <c r="X5623">
        <v>3</v>
      </c>
      <c r="Y5623">
        <v>678</v>
      </c>
      <c r="AD5623"/>
    </row>
    <row r="5624" spans="1:30" x14ac:dyDescent="0.25">
      <c r="A5624" t="s">
        <v>24</v>
      </c>
      <c r="B5624" s="2">
        <v>43697</v>
      </c>
      <c r="C5624" s="35">
        <f>YEAR(Sales[[#This Row],[ShipDate]])</f>
        <v>2019</v>
      </c>
      <c r="D5624" t="s">
        <v>36</v>
      </c>
      <c r="E5624" t="s">
        <v>31</v>
      </c>
      <c r="F5624" t="s">
        <v>50</v>
      </c>
      <c r="G5624" t="s">
        <v>25</v>
      </c>
      <c r="H5624" t="s">
        <v>457</v>
      </c>
      <c r="I5624" t="s">
        <v>32</v>
      </c>
      <c r="J5624" t="s">
        <v>13</v>
      </c>
      <c r="K5624" t="s">
        <v>605</v>
      </c>
      <c r="L5624" t="s">
        <v>30</v>
      </c>
      <c r="N5624" t="str">
        <f>IF(ISBLANK(Sales[[#This Row],[return]]),"No",Sales[[#This Row],[return]])</f>
        <v>No</v>
      </c>
      <c r="O5624" s="2">
        <v>43690</v>
      </c>
      <c r="P5624" s="8" t="str">
        <f>TEXT(DAY(Sales[[#This Row],[OrderDate]]),"ddd")</f>
        <v>Fri</v>
      </c>
      <c r="Q5624" s="8" t="str">
        <f>TEXT(MONTH(Sales[[#This Row],[ShipDate]])*29,"mmm")</f>
        <v>Aug</v>
      </c>
      <c r="R5624">
        <v>701</v>
      </c>
      <c r="S5624" t="s">
        <v>870</v>
      </c>
      <c r="T5624" t="s">
        <v>28</v>
      </c>
      <c r="U5624">
        <v>92037</v>
      </c>
      <c r="V5624" s="1">
        <v>0.2</v>
      </c>
      <c r="W5624">
        <v>12</v>
      </c>
      <c r="X5624">
        <v>3</v>
      </c>
      <c r="Y5624">
        <v>36</v>
      </c>
      <c r="AD5624"/>
    </row>
    <row r="5625" spans="1:30" x14ac:dyDescent="0.25">
      <c r="A5625" t="s">
        <v>40</v>
      </c>
      <c r="B5625" s="2">
        <v>43789</v>
      </c>
      <c r="C5625" s="35">
        <f>YEAR(Sales[[#This Row],[ShipDate]])</f>
        <v>2019</v>
      </c>
      <c r="D5625" t="s">
        <v>36</v>
      </c>
      <c r="E5625" t="s">
        <v>18</v>
      </c>
      <c r="F5625" t="s">
        <v>39</v>
      </c>
      <c r="G5625" t="s">
        <v>25</v>
      </c>
      <c r="H5625" t="s">
        <v>1395</v>
      </c>
      <c r="I5625" t="s">
        <v>32</v>
      </c>
      <c r="J5625" t="s">
        <v>13</v>
      </c>
      <c r="K5625" t="s">
        <v>1022</v>
      </c>
      <c r="L5625" t="s">
        <v>30</v>
      </c>
      <c r="N5625" t="str">
        <f>IF(ISBLANK(Sales[[#This Row],[return]]),"No",Sales[[#This Row],[return]])</f>
        <v>No</v>
      </c>
      <c r="O5625" s="2">
        <v>43785</v>
      </c>
      <c r="P5625" s="8" t="str">
        <f>TEXT(DAY(Sales[[#This Row],[OrderDate]]),"ddd")</f>
        <v>Mon</v>
      </c>
      <c r="Q5625" s="8" t="str">
        <f>TEXT(MONTH(Sales[[#This Row],[ShipDate]])*29,"mmm")</f>
        <v>Nov</v>
      </c>
      <c r="R5625">
        <v>588</v>
      </c>
      <c r="S5625" t="s">
        <v>1767</v>
      </c>
      <c r="T5625" t="s">
        <v>28</v>
      </c>
      <c r="U5625">
        <v>93727</v>
      </c>
      <c r="V5625" s="1">
        <v>0</v>
      </c>
      <c r="W5625">
        <v>1</v>
      </c>
      <c r="X5625">
        <v>7</v>
      </c>
      <c r="Y5625">
        <v>49</v>
      </c>
      <c r="AD5625"/>
    </row>
    <row r="5626" spans="1:30" x14ac:dyDescent="0.25">
      <c r="A5626" t="s">
        <v>40</v>
      </c>
      <c r="B5626" s="2">
        <v>43579</v>
      </c>
      <c r="C5626" s="35">
        <f>YEAR(Sales[[#This Row],[ShipDate]])</f>
        <v>2019</v>
      </c>
      <c r="D5626" t="s">
        <v>36</v>
      </c>
      <c r="E5626" t="s">
        <v>18</v>
      </c>
      <c r="F5626" t="s">
        <v>23</v>
      </c>
      <c r="G5626" t="s">
        <v>11</v>
      </c>
      <c r="H5626" t="s">
        <v>164</v>
      </c>
      <c r="I5626" t="s">
        <v>120</v>
      </c>
      <c r="J5626" t="s">
        <v>13</v>
      </c>
      <c r="K5626" t="s">
        <v>1460</v>
      </c>
      <c r="L5626" t="s">
        <v>68</v>
      </c>
      <c r="N5626" t="str">
        <f>IF(ISBLANK(Sales[[#This Row],[return]]),"No",Sales[[#This Row],[return]])</f>
        <v>No</v>
      </c>
      <c r="O5626" s="2">
        <v>43575</v>
      </c>
      <c r="P5626" s="8" t="str">
        <f>TEXT(DAY(Sales[[#This Row],[OrderDate]]),"ddd")</f>
        <v>Fri</v>
      </c>
      <c r="Q5626" s="8" t="str">
        <f>TEXT(MONTH(Sales[[#This Row],[ShipDate]])*29,"mmm")</f>
        <v>Apr</v>
      </c>
      <c r="R5626">
        <v>529</v>
      </c>
      <c r="S5626" t="s">
        <v>550</v>
      </c>
      <c r="T5626" t="s">
        <v>66</v>
      </c>
      <c r="U5626">
        <v>60653</v>
      </c>
      <c r="V5626" s="1">
        <v>0.3</v>
      </c>
      <c r="W5626">
        <v>-18</v>
      </c>
      <c r="X5626">
        <v>3</v>
      </c>
      <c r="Y5626">
        <v>317</v>
      </c>
      <c r="AD5626"/>
    </row>
    <row r="5627" spans="1:30" x14ac:dyDescent="0.25">
      <c r="A5627" t="s">
        <v>40</v>
      </c>
      <c r="B5627" s="2">
        <v>43579</v>
      </c>
      <c r="C5627" s="35">
        <f>YEAR(Sales[[#This Row],[ShipDate]])</f>
        <v>2019</v>
      </c>
      <c r="D5627" t="s">
        <v>36</v>
      </c>
      <c r="E5627" t="s">
        <v>18</v>
      </c>
      <c r="F5627" t="s">
        <v>43</v>
      </c>
      <c r="G5627" t="s">
        <v>11</v>
      </c>
      <c r="H5627" t="s">
        <v>164</v>
      </c>
      <c r="I5627" t="s">
        <v>120</v>
      </c>
      <c r="J5627" t="s">
        <v>13</v>
      </c>
      <c r="K5627" t="s">
        <v>1460</v>
      </c>
      <c r="L5627" t="s">
        <v>68</v>
      </c>
      <c r="N5627" t="str">
        <f>IF(ISBLANK(Sales[[#This Row],[return]]),"No",Sales[[#This Row],[return]])</f>
        <v>No</v>
      </c>
      <c r="O5627" s="2">
        <v>43575</v>
      </c>
      <c r="P5627" s="8" t="str">
        <f>TEXT(DAY(Sales[[#This Row],[OrderDate]]),"ddd")</f>
        <v>Fri</v>
      </c>
      <c r="Q5627" s="8" t="str">
        <f>TEXT(MONTH(Sales[[#This Row],[ShipDate]])*29,"mmm")</f>
        <v>Apr</v>
      </c>
      <c r="R5627">
        <v>1056</v>
      </c>
      <c r="S5627" t="s">
        <v>1361</v>
      </c>
      <c r="T5627" t="s">
        <v>66</v>
      </c>
      <c r="U5627">
        <v>60653</v>
      </c>
      <c r="V5627" s="1">
        <v>0.6</v>
      </c>
      <c r="W5627">
        <v>-6</v>
      </c>
      <c r="X5627">
        <v>5</v>
      </c>
      <c r="Y5627">
        <v>15</v>
      </c>
      <c r="AD5627"/>
    </row>
    <row r="5628" spans="1:30" x14ac:dyDescent="0.25">
      <c r="A5628" t="s">
        <v>40</v>
      </c>
      <c r="B5628" s="2">
        <v>43579</v>
      </c>
      <c r="C5628" s="35">
        <f>YEAR(Sales[[#This Row],[ShipDate]])</f>
        <v>2019</v>
      </c>
      <c r="D5628" t="s">
        <v>36</v>
      </c>
      <c r="E5628" t="s">
        <v>18</v>
      </c>
      <c r="F5628" t="s">
        <v>45</v>
      </c>
      <c r="G5628" t="s">
        <v>25</v>
      </c>
      <c r="H5628" t="s">
        <v>164</v>
      </c>
      <c r="I5628" t="s">
        <v>120</v>
      </c>
      <c r="J5628" t="s">
        <v>13</v>
      </c>
      <c r="K5628" t="s">
        <v>1460</v>
      </c>
      <c r="L5628" t="s">
        <v>68</v>
      </c>
      <c r="N5628" t="str">
        <f>IF(ISBLANK(Sales[[#This Row],[return]]),"No",Sales[[#This Row],[return]])</f>
        <v>No</v>
      </c>
      <c r="O5628" s="2">
        <v>43575</v>
      </c>
      <c r="P5628" s="8" t="str">
        <f>TEXT(DAY(Sales[[#This Row],[OrderDate]]),"ddd")</f>
        <v>Fri</v>
      </c>
      <c r="Q5628" s="8" t="str">
        <f>TEXT(MONTH(Sales[[#This Row],[ShipDate]])*29,"mmm")</f>
        <v>Apr</v>
      </c>
      <c r="R5628">
        <v>1038</v>
      </c>
      <c r="S5628" t="s">
        <v>106</v>
      </c>
      <c r="T5628" t="s">
        <v>66</v>
      </c>
      <c r="U5628">
        <v>60653</v>
      </c>
      <c r="V5628" s="1">
        <v>0.2</v>
      </c>
      <c r="W5628">
        <v>4</v>
      </c>
      <c r="X5628">
        <v>2</v>
      </c>
      <c r="Y5628">
        <v>16</v>
      </c>
      <c r="AD5628"/>
    </row>
    <row r="5629" spans="1:30" x14ac:dyDescent="0.25">
      <c r="A5629" t="s">
        <v>40</v>
      </c>
      <c r="B5629" s="2">
        <v>43776</v>
      </c>
      <c r="C5629" s="35">
        <f>YEAR(Sales[[#This Row],[ShipDate]])</f>
        <v>2019</v>
      </c>
      <c r="D5629" t="s">
        <v>36</v>
      </c>
      <c r="E5629" t="s">
        <v>18</v>
      </c>
      <c r="F5629" t="s">
        <v>45</v>
      </c>
      <c r="G5629" t="s">
        <v>25</v>
      </c>
      <c r="H5629" t="s">
        <v>2250</v>
      </c>
      <c r="I5629" t="s">
        <v>37</v>
      </c>
      <c r="J5629" t="s">
        <v>13</v>
      </c>
      <c r="K5629" t="s">
        <v>256</v>
      </c>
      <c r="L5629" t="s">
        <v>17</v>
      </c>
      <c r="N5629" t="str">
        <f>IF(ISBLANK(Sales[[#This Row],[return]]),"No",Sales[[#This Row],[return]])</f>
        <v>No</v>
      </c>
      <c r="O5629" s="2">
        <v>43772</v>
      </c>
      <c r="P5629" s="8" t="str">
        <f>TEXT(DAY(Sales[[#This Row],[OrderDate]]),"ddd")</f>
        <v>Tue</v>
      </c>
      <c r="Q5629" s="8" t="str">
        <f>TEXT(MONTH(Sales[[#This Row],[ShipDate]])*29,"mmm")</f>
        <v>Nov</v>
      </c>
      <c r="R5629">
        <v>887</v>
      </c>
      <c r="S5629" t="s">
        <v>1768</v>
      </c>
      <c r="T5629" t="s">
        <v>15</v>
      </c>
      <c r="U5629">
        <v>32839</v>
      </c>
      <c r="V5629" s="1">
        <v>0.2</v>
      </c>
      <c r="W5629">
        <v>4</v>
      </c>
      <c r="X5629">
        <v>2</v>
      </c>
      <c r="Y5629">
        <v>56</v>
      </c>
      <c r="AD5629"/>
    </row>
    <row r="5630" spans="1:30" x14ac:dyDescent="0.25">
      <c r="A5630" t="s">
        <v>40</v>
      </c>
      <c r="B5630" s="2">
        <v>43776</v>
      </c>
      <c r="C5630" s="35">
        <f>YEAR(Sales[[#This Row],[ShipDate]])</f>
        <v>2019</v>
      </c>
      <c r="D5630" t="s">
        <v>36</v>
      </c>
      <c r="E5630" t="s">
        <v>18</v>
      </c>
      <c r="F5630" t="s">
        <v>59</v>
      </c>
      <c r="G5630" t="s">
        <v>25</v>
      </c>
      <c r="H5630" t="s">
        <v>2250</v>
      </c>
      <c r="I5630" t="s">
        <v>37</v>
      </c>
      <c r="J5630" t="s">
        <v>13</v>
      </c>
      <c r="K5630" t="s">
        <v>256</v>
      </c>
      <c r="L5630" t="s">
        <v>17</v>
      </c>
      <c r="N5630" t="str">
        <f>IF(ISBLANK(Sales[[#This Row],[return]]),"No",Sales[[#This Row],[return]])</f>
        <v>No</v>
      </c>
      <c r="O5630" s="2">
        <v>43772</v>
      </c>
      <c r="P5630" s="8" t="str">
        <f>TEXT(DAY(Sales[[#This Row],[OrderDate]]),"ddd")</f>
        <v>Tue</v>
      </c>
      <c r="Q5630" s="8" t="str">
        <f>TEXT(MONTH(Sales[[#This Row],[ShipDate]])*29,"mmm")</f>
        <v>Nov</v>
      </c>
      <c r="R5630">
        <v>1717</v>
      </c>
      <c r="S5630" t="s">
        <v>1862</v>
      </c>
      <c r="T5630" t="s">
        <v>15</v>
      </c>
      <c r="U5630">
        <v>32839</v>
      </c>
      <c r="V5630" s="1">
        <v>0.2</v>
      </c>
      <c r="W5630">
        <v>4</v>
      </c>
      <c r="X5630">
        <v>2</v>
      </c>
      <c r="Y5630">
        <v>11</v>
      </c>
      <c r="AD5630"/>
    </row>
    <row r="5631" spans="1:30" x14ac:dyDescent="0.25">
      <c r="A5631" t="s">
        <v>40</v>
      </c>
      <c r="B5631" s="2">
        <v>43776</v>
      </c>
      <c r="C5631" s="35">
        <f>YEAR(Sales[[#This Row],[ShipDate]])</f>
        <v>2019</v>
      </c>
      <c r="D5631" t="s">
        <v>36</v>
      </c>
      <c r="E5631" t="s">
        <v>18</v>
      </c>
      <c r="F5631" t="s">
        <v>50</v>
      </c>
      <c r="G5631" t="s">
        <v>25</v>
      </c>
      <c r="H5631" t="s">
        <v>2250</v>
      </c>
      <c r="I5631" t="s">
        <v>37</v>
      </c>
      <c r="J5631" t="s">
        <v>13</v>
      </c>
      <c r="K5631" t="s">
        <v>256</v>
      </c>
      <c r="L5631" t="s">
        <v>17</v>
      </c>
      <c r="N5631" t="str">
        <f>IF(ISBLANK(Sales[[#This Row],[return]]),"No",Sales[[#This Row],[return]])</f>
        <v>No</v>
      </c>
      <c r="O5631" s="2">
        <v>43772</v>
      </c>
      <c r="P5631" s="8" t="str">
        <f>TEXT(DAY(Sales[[#This Row],[OrderDate]]),"ddd")</f>
        <v>Tue</v>
      </c>
      <c r="Q5631" s="8" t="str">
        <f>TEXT(MONTH(Sales[[#This Row],[ShipDate]])*29,"mmm")</f>
        <v>Nov</v>
      </c>
      <c r="R5631">
        <v>269</v>
      </c>
      <c r="S5631" t="s">
        <v>2075</v>
      </c>
      <c r="T5631" t="s">
        <v>15</v>
      </c>
      <c r="U5631">
        <v>32839</v>
      </c>
      <c r="V5631" s="1">
        <v>0.7</v>
      </c>
      <c r="W5631">
        <v>-3</v>
      </c>
      <c r="X5631">
        <v>2</v>
      </c>
      <c r="Y5631">
        <v>4</v>
      </c>
      <c r="AD5631"/>
    </row>
    <row r="5632" spans="1:30" x14ac:dyDescent="0.25">
      <c r="A5632" t="s">
        <v>40</v>
      </c>
      <c r="B5632" s="2">
        <v>43776</v>
      </c>
      <c r="C5632" s="35">
        <f>YEAR(Sales[[#This Row],[ShipDate]])</f>
        <v>2019</v>
      </c>
      <c r="D5632" t="s">
        <v>36</v>
      </c>
      <c r="E5632" t="s">
        <v>18</v>
      </c>
      <c r="F5632" t="s">
        <v>574</v>
      </c>
      <c r="G5632" t="s">
        <v>46</v>
      </c>
      <c r="H5632" t="s">
        <v>2250</v>
      </c>
      <c r="I5632" t="s">
        <v>37</v>
      </c>
      <c r="J5632" t="s">
        <v>13</v>
      </c>
      <c r="K5632" t="s">
        <v>256</v>
      </c>
      <c r="L5632" t="s">
        <v>17</v>
      </c>
      <c r="N5632" t="str">
        <f>IF(ISBLANK(Sales[[#This Row],[return]]),"No",Sales[[#This Row],[return]])</f>
        <v>No</v>
      </c>
      <c r="O5632" s="2">
        <v>43772</v>
      </c>
      <c r="P5632" s="8" t="str">
        <f>TEXT(DAY(Sales[[#This Row],[OrderDate]]),"ddd")</f>
        <v>Tue</v>
      </c>
      <c r="Q5632" s="8" t="str">
        <f>TEXT(MONTH(Sales[[#This Row],[ShipDate]])*29,"mmm")</f>
        <v>Nov</v>
      </c>
      <c r="R5632">
        <v>398</v>
      </c>
      <c r="S5632" t="s">
        <v>811</v>
      </c>
      <c r="T5632" t="s">
        <v>15</v>
      </c>
      <c r="U5632">
        <v>32839</v>
      </c>
      <c r="V5632" s="1">
        <v>0.2</v>
      </c>
      <c r="W5632">
        <v>312</v>
      </c>
      <c r="X5632">
        <v>2</v>
      </c>
      <c r="Y5632">
        <v>960</v>
      </c>
      <c r="AD5632"/>
    </row>
    <row r="5633" spans="1:30" x14ac:dyDescent="0.25">
      <c r="A5633" t="s">
        <v>40</v>
      </c>
      <c r="B5633" s="2">
        <v>43646</v>
      </c>
      <c r="C5633" s="35">
        <f>YEAR(Sales[[#This Row],[ShipDate]])</f>
        <v>2019</v>
      </c>
      <c r="D5633" t="s">
        <v>36</v>
      </c>
      <c r="E5633" t="s">
        <v>18</v>
      </c>
      <c r="F5633" t="s">
        <v>39</v>
      </c>
      <c r="G5633" t="s">
        <v>25</v>
      </c>
      <c r="H5633" t="s">
        <v>146</v>
      </c>
      <c r="I5633" t="s">
        <v>149</v>
      </c>
      <c r="J5633" t="s">
        <v>13</v>
      </c>
      <c r="K5633" t="s">
        <v>631</v>
      </c>
      <c r="L5633" t="s">
        <v>92</v>
      </c>
      <c r="N5633" t="str">
        <f>IF(ISBLANK(Sales[[#This Row],[return]]),"No",Sales[[#This Row],[return]])</f>
        <v>No</v>
      </c>
      <c r="O5633" s="2">
        <v>43642</v>
      </c>
      <c r="P5633" s="8" t="str">
        <f>TEXT(DAY(Sales[[#This Row],[OrderDate]]),"ddd")</f>
        <v>Thu</v>
      </c>
      <c r="Q5633" s="8" t="str">
        <f>TEXT(MONTH(Sales[[#This Row],[ShipDate]])*29,"mmm")</f>
        <v>Jun</v>
      </c>
      <c r="R5633">
        <v>1383</v>
      </c>
      <c r="S5633" t="s">
        <v>181</v>
      </c>
      <c r="T5633" t="s">
        <v>90</v>
      </c>
      <c r="U5633">
        <v>10035</v>
      </c>
      <c r="V5633" s="1">
        <v>0</v>
      </c>
      <c r="W5633">
        <v>0</v>
      </c>
      <c r="X5633">
        <v>3</v>
      </c>
      <c r="Y5633">
        <v>273</v>
      </c>
      <c r="AD5633"/>
    </row>
    <row r="5634" spans="1:30" x14ac:dyDescent="0.25">
      <c r="A5634" t="s">
        <v>24</v>
      </c>
      <c r="B5634" s="2">
        <v>43649</v>
      </c>
      <c r="C5634" s="35">
        <f>YEAR(Sales[[#This Row],[ShipDate]])</f>
        <v>2019</v>
      </c>
      <c r="D5634" t="s">
        <v>19</v>
      </c>
      <c r="E5634" t="s">
        <v>31</v>
      </c>
      <c r="F5634" t="s">
        <v>39</v>
      </c>
      <c r="G5634" t="s">
        <v>25</v>
      </c>
      <c r="H5634" t="s">
        <v>861</v>
      </c>
      <c r="I5634" t="s">
        <v>32</v>
      </c>
      <c r="J5634" t="s">
        <v>13</v>
      </c>
      <c r="K5634" t="s">
        <v>634</v>
      </c>
      <c r="L5634" t="s">
        <v>30</v>
      </c>
      <c r="N5634" t="str">
        <f>IF(ISBLANK(Sales[[#This Row],[return]]),"No",Sales[[#This Row],[return]])</f>
        <v>No</v>
      </c>
      <c r="O5634" s="2">
        <v>43645</v>
      </c>
      <c r="P5634" s="8" t="str">
        <f>TEXT(DAY(Sales[[#This Row],[OrderDate]]),"ddd")</f>
        <v>Sun</v>
      </c>
      <c r="Q5634" s="8" t="str">
        <f>TEXT(MONTH(Sales[[#This Row],[ShipDate]])*29,"mmm")</f>
        <v>Jul</v>
      </c>
      <c r="R5634">
        <v>1550</v>
      </c>
      <c r="S5634" t="s">
        <v>862</v>
      </c>
      <c r="T5634" t="s">
        <v>28</v>
      </c>
      <c r="U5634">
        <v>92804</v>
      </c>
      <c r="V5634" s="1">
        <v>0</v>
      </c>
      <c r="W5634">
        <v>311</v>
      </c>
      <c r="X5634">
        <v>2</v>
      </c>
      <c r="Y5634">
        <v>1296</v>
      </c>
      <c r="AD5634"/>
    </row>
    <row r="5635" spans="1:30" x14ac:dyDescent="0.25">
      <c r="A5635" t="s">
        <v>24</v>
      </c>
      <c r="B5635" s="2">
        <v>43605</v>
      </c>
      <c r="C5635" s="35">
        <f>YEAR(Sales[[#This Row],[ShipDate]])</f>
        <v>2019</v>
      </c>
      <c r="D5635" t="s">
        <v>36</v>
      </c>
      <c r="E5635" t="s">
        <v>69</v>
      </c>
      <c r="F5635" t="s">
        <v>33</v>
      </c>
      <c r="G5635" t="s">
        <v>25</v>
      </c>
      <c r="H5635" t="s">
        <v>79</v>
      </c>
      <c r="I5635" t="s">
        <v>32</v>
      </c>
      <c r="J5635" t="s">
        <v>13</v>
      </c>
      <c r="K5635" t="s">
        <v>702</v>
      </c>
      <c r="L5635" t="s">
        <v>30</v>
      </c>
      <c r="N5635" t="str">
        <f>IF(ISBLANK(Sales[[#This Row],[return]]),"No",Sales[[#This Row],[return]])</f>
        <v>No</v>
      </c>
      <c r="O5635" s="2">
        <v>43598</v>
      </c>
      <c r="P5635" s="8" t="str">
        <f>TEXT(DAY(Sales[[#This Row],[OrderDate]]),"ddd")</f>
        <v>Fri</v>
      </c>
      <c r="Q5635" s="8" t="str">
        <f>TEXT(MONTH(Sales[[#This Row],[ShipDate]])*29,"mmm")</f>
        <v>May</v>
      </c>
      <c r="R5635">
        <v>1440</v>
      </c>
      <c r="S5635" t="s">
        <v>29</v>
      </c>
      <c r="T5635" t="s">
        <v>28</v>
      </c>
      <c r="U5635">
        <v>94110</v>
      </c>
      <c r="V5635" s="1">
        <v>0</v>
      </c>
      <c r="W5635">
        <v>27</v>
      </c>
      <c r="X5635">
        <v>8</v>
      </c>
      <c r="Y5635">
        <v>58</v>
      </c>
      <c r="AD5635"/>
    </row>
    <row r="5636" spans="1:30" x14ac:dyDescent="0.25">
      <c r="A5636" t="s">
        <v>24</v>
      </c>
      <c r="B5636" s="2">
        <v>43716</v>
      </c>
      <c r="C5636" s="35">
        <f>YEAR(Sales[[#This Row],[ShipDate]])</f>
        <v>2019</v>
      </c>
      <c r="D5636" t="s">
        <v>19</v>
      </c>
      <c r="E5636" t="s">
        <v>69</v>
      </c>
      <c r="F5636" t="s">
        <v>45</v>
      </c>
      <c r="G5636" t="s">
        <v>25</v>
      </c>
      <c r="H5636" t="s">
        <v>1657</v>
      </c>
      <c r="I5636" t="s">
        <v>70</v>
      </c>
      <c r="J5636" t="s">
        <v>13</v>
      </c>
      <c r="K5636" t="s">
        <v>2929</v>
      </c>
      <c r="L5636" t="s">
        <v>68</v>
      </c>
      <c r="N5636" t="str">
        <f>IF(ISBLANK(Sales[[#This Row],[return]]),"No",Sales[[#This Row],[return]])</f>
        <v>No</v>
      </c>
      <c r="O5636" s="2">
        <v>43712</v>
      </c>
      <c r="P5636" s="8" t="str">
        <f>TEXT(DAY(Sales[[#This Row],[OrderDate]]),"ddd")</f>
        <v>Wed</v>
      </c>
      <c r="Q5636" s="8" t="str">
        <f>TEXT(MONTH(Sales[[#This Row],[ShipDate]])*29,"mmm")</f>
        <v>Sep</v>
      </c>
      <c r="R5636">
        <v>889</v>
      </c>
      <c r="S5636" t="s">
        <v>247</v>
      </c>
      <c r="T5636" t="s">
        <v>66</v>
      </c>
      <c r="U5636">
        <v>75043</v>
      </c>
      <c r="V5636" s="1">
        <v>0.2</v>
      </c>
      <c r="W5636">
        <v>4</v>
      </c>
      <c r="X5636">
        <v>1</v>
      </c>
      <c r="Y5636">
        <v>30</v>
      </c>
      <c r="AD5636"/>
    </row>
    <row r="5637" spans="1:30" x14ac:dyDescent="0.25">
      <c r="A5637" t="s">
        <v>24</v>
      </c>
      <c r="B5637" s="2">
        <v>43793</v>
      </c>
      <c r="C5637" s="35">
        <f>YEAR(Sales[[#This Row],[ShipDate]])</f>
        <v>2019</v>
      </c>
      <c r="D5637" t="s">
        <v>113</v>
      </c>
      <c r="E5637" t="s">
        <v>18</v>
      </c>
      <c r="F5637" t="s">
        <v>59</v>
      </c>
      <c r="G5637" t="s">
        <v>25</v>
      </c>
      <c r="H5637" t="s">
        <v>88</v>
      </c>
      <c r="I5637" t="s">
        <v>93</v>
      </c>
      <c r="J5637" t="s">
        <v>13</v>
      </c>
      <c r="K5637" t="s">
        <v>1470</v>
      </c>
      <c r="L5637" t="s">
        <v>92</v>
      </c>
      <c r="N5637" t="str">
        <f>IF(ISBLANK(Sales[[#This Row],[return]]),"No",Sales[[#This Row],[return]])</f>
        <v>No</v>
      </c>
      <c r="O5637" s="2">
        <v>43790</v>
      </c>
      <c r="P5637" s="8" t="str">
        <f>TEXT(DAY(Sales[[#This Row],[OrderDate]]),"ddd")</f>
        <v>Sat</v>
      </c>
      <c r="Q5637" s="8" t="str">
        <f>TEXT(MONTH(Sales[[#This Row],[ShipDate]])*29,"mmm")</f>
        <v>Nov</v>
      </c>
      <c r="R5637">
        <v>1770</v>
      </c>
      <c r="S5637" t="s">
        <v>924</v>
      </c>
      <c r="T5637" t="s">
        <v>90</v>
      </c>
      <c r="U5637">
        <v>19143</v>
      </c>
      <c r="V5637" s="1">
        <v>0.2</v>
      </c>
      <c r="W5637">
        <v>3</v>
      </c>
      <c r="X5637">
        <v>2</v>
      </c>
      <c r="Y5637">
        <v>8</v>
      </c>
      <c r="AD5637"/>
    </row>
    <row r="5638" spans="1:30" x14ac:dyDescent="0.25">
      <c r="A5638" t="s">
        <v>24</v>
      </c>
      <c r="B5638" s="2">
        <v>43793</v>
      </c>
      <c r="C5638" s="35">
        <f>YEAR(Sales[[#This Row],[ShipDate]])</f>
        <v>2019</v>
      </c>
      <c r="D5638" t="s">
        <v>113</v>
      </c>
      <c r="E5638" t="s">
        <v>18</v>
      </c>
      <c r="F5638" t="s">
        <v>39</v>
      </c>
      <c r="G5638" t="s">
        <v>25</v>
      </c>
      <c r="H5638" t="s">
        <v>88</v>
      </c>
      <c r="I5638" t="s">
        <v>93</v>
      </c>
      <c r="J5638" t="s">
        <v>13</v>
      </c>
      <c r="K5638" t="s">
        <v>1470</v>
      </c>
      <c r="L5638" t="s">
        <v>92</v>
      </c>
      <c r="N5638" t="str">
        <f>IF(ISBLANK(Sales[[#This Row],[return]]),"No",Sales[[#This Row],[return]])</f>
        <v>No</v>
      </c>
      <c r="O5638" s="2">
        <v>43790</v>
      </c>
      <c r="P5638" s="8" t="str">
        <f>TEXT(DAY(Sales[[#This Row],[OrderDate]]),"ddd")</f>
        <v>Sat</v>
      </c>
      <c r="Q5638" s="8" t="str">
        <f>TEXT(MONTH(Sales[[#This Row],[ShipDate]])*29,"mmm")</f>
        <v>Nov</v>
      </c>
      <c r="R5638">
        <v>1339</v>
      </c>
      <c r="S5638" t="s">
        <v>1012</v>
      </c>
      <c r="T5638" t="s">
        <v>90</v>
      </c>
      <c r="U5638">
        <v>19143</v>
      </c>
      <c r="V5638" s="1">
        <v>0.2</v>
      </c>
      <c r="W5638">
        <v>4</v>
      </c>
      <c r="X5638">
        <v>4</v>
      </c>
      <c r="Y5638">
        <v>39</v>
      </c>
      <c r="AD5638"/>
    </row>
    <row r="5639" spans="1:30" x14ac:dyDescent="0.25">
      <c r="A5639" t="s">
        <v>40</v>
      </c>
      <c r="B5639" s="2">
        <v>43722</v>
      </c>
      <c r="C5639" s="35">
        <f>YEAR(Sales[[#This Row],[ShipDate]])</f>
        <v>2019</v>
      </c>
      <c r="D5639" t="s">
        <v>36</v>
      </c>
      <c r="E5639" t="s">
        <v>31</v>
      </c>
      <c r="F5639" t="s">
        <v>39</v>
      </c>
      <c r="G5639" t="s">
        <v>25</v>
      </c>
      <c r="H5639" t="s">
        <v>26</v>
      </c>
      <c r="I5639" t="s">
        <v>32</v>
      </c>
      <c r="J5639" t="s">
        <v>13</v>
      </c>
      <c r="K5639" t="s">
        <v>2629</v>
      </c>
      <c r="L5639" t="s">
        <v>30</v>
      </c>
      <c r="N5639" t="str">
        <f>IF(ISBLANK(Sales[[#This Row],[return]]),"No",Sales[[#This Row],[return]])</f>
        <v>No</v>
      </c>
      <c r="O5639" s="2">
        <v>43717</v>
      </c>
      <c r="P5639" s="8" t="str">
        <f>TEXT(DAY(Sales[[#This Row],[OrderDate]]),"ddd")</f>
        <v>Mon</v>
      </c>
      <c r="Q5639" s="8" t="str">
        <f>TEXT(MONTH(Sales[[#This Row],[ShipDate]])*29,"mmm")</f>
        <v>Sep</v>
      </c>
      <c r="R5639">
        <v>637</v>
      </c>
      <c r="S5639" t="s">
        <v>1940</v>
      </c>
      <c r="T5639" t="s">
        <v>28</v>
      </c>
      <c r="U5639">
        <v>90036</v>
      </c>
      <c r="V5639" s="1">
        <v>0</v>
      </c>
      <c r="W5639">
        <v>24</v>
      </c>
      <c r="X5639">
        <v>3</v>
      </c>
      <c r="Y5639">
        <v>100</v>
      </c>
      <c r="AD5639"/>
    </row>
    <row r="5640" spans="1:30" x14ac:dyDescent="0.25">
      <c r="A5640" t="s">
        <v>40</v>
      </c>
      <c r="B5640" s="2">
        <v>43790</v>
      </c>
      <c r="C5640" s="35">
        <f>YEAR(Sales[[#This Row],[ShipDate]])</f>
        <v>2019</v>
      </c>
      <c r="D5640" t="s">
        <v>36</v>
      </c>
      <c r="E5640" t="s">
        <v>18</v>
      </c>
      <c r="F5640" t="s">
        <v>59</v>
      </c>
      <c r="G5640" t="s">
        <v>25</v>
      </c>
      <c r="H5640" t="s">
        <v>235</v>
      </c>
      <c r="I5640" t="s">
        <v>58</v>
      </c>
      <c r="J5640" t="s">
        <v>13</v>
      </c>
      <c r="K5640" t="s">
        <v>927</v>
      </c>
      <c r="L5640" t="s">
        <v>17</v>
      </c>
      <c r="N5640" t="str">
        <f>IF(ISBLANK(Sales[[#This Row],[return]]),"No",Sales[[#This Row],[return]])</f>
        <v>No</v>
      </c>
      <c r="O5640" s="2">
        <v>43786</v>
      </c>
      <c r="P5640" s="8" t="str">
        <f>TEXT(DAY(Sales[[#This Row],[OrderDate]]),"ddd")</f>
        <v>Tue</v>
      </c>
      <c r="Q5640" s="8" t="str">
        <f>TEXT(MONTH(Sales[[#This Row],[ShipDate]])*29,"mmm")</f>
        <v>Nov</v>
      </c>
      <c r="R5640">
        <v>1733</v>
      </c>
      <c r="S5640" t="s">
        <v>2265</v>
      </c>
      <c r="T5640" t="s">
        <v>15</v>
      </c>
      <c r="U5640">
        <v>28205</v>
      </c>
      <c r="V5640" s="1">
        <v>0.2</v>
      </c>
      <c r="W5640">
        <v>94</v>
      </c>
      <c r="X5640">
        <v>7</v>
      </c>
      <c r="Y5640">
        <v>268</v>
      </c>
      <c r="AD5640"/>
    </row>
    <row r="5641" spans="1:30" x14ac:dyDescent="0.25">
      <c r="A5641" t="s">
        <v>40</v>
      </c>
      <c r="B5641" s="2">
        <v>43790</v>
      </c>
      <c r="C5641" s="35">
        <f>YEAR(Sales[[#This Row],[ShipDate]])</f>
        <v>2019</v>
      </c>
      <c r="D5641" t="s">
        <v>36</v>
      </c>
      <c r="E5641" t="s">
        <v>18</v>
      </c>
      <c r="F5641" t="s">
        <v>99</v>
      </c>
      <c r="G5641" t="s">
        <v>46</v>
      </c>
      <c r="H5641" t="s">
        <v>235</v>
      </c>
      <c r="I5641" t="s">
        <v>58</v>
      </c>
      <c r="J5641" t="s">
        <v>13</v>
      </c>
      <c r="K5641" t="s">
        <v>927</v>
      </c>
      <c r="L5641" t="s">
        <v>17</v>
      </c>
      <c r="N5641" t="str">
        <f>IF(ISBLANK(Sales[[#This Row],[return]]),"No",Sales[[#This Row],[return]])</f>
        <v>No</v>
      </c>
      <c r="O5641" s="2">
        <v>43786</v>
      </c>
      <c r="P5641" s="8" t="str">
        <f>TEXT(DAY(Sales[[#This Row],[OrderDate]]),"ddd")</f>
        <v>Tue</v>
      </c>
      <c r="Q5641" s="8" t="str">
        <f>TEXT(MONTH(Sales[[#This Row],[ShipDate]])*29,"mmm")</f>
        <v>Nov</v>
      </c>
      <c r="R5641">
        <v>1282</v>
      </c>
      <c r="S5641" t="s">
        <v>1083</v>
      </c>
      <c r="T5641" t="s">
        <v>15</v>
      </c>
      <c r="U5641">
        <v>28205</v>
      </c>
      <c r="V5641" s="1">
        <v>0.2</v>
      </c>
      <c r="W5641">
        <v>108</v>
      </c>
      <c r="X5641">
        <v>5</v>
      </c>
      <c r="Y5641">
        <v>431</v>
      </c>
      <c r="AD5641"/>
    </row>
    <row r="5642" spans="1:30" x14ac:dyDescent="0.25">
      <c r="A5642" t="s">
        <v>10</v>
      </c>
      <c r="B5642" s="2">
        <v>43626</v>
      </c>
      <c r="C5642" s="35">
        <f>YEAR(Sales[[#This Row],[ShipDate]])</f>
        <v>2019</v>
      </c>
      <c r="D5642" t="s">
        <v>113</v>
      </c>
      <c r="E5642" t="s">
        <v>31</v>
      </c>
      <c r="F5642" t="s">
        <v>39</v>
      </c>
      <c r="G5642" t="s">
        <v>25</v>
      </c>
      <c r="H5642" t="s">
        <v>399</v>
      </c>
      <c r="I5642" t="s">
        <v>70</v>
      </c>
      <c r="J5642" t="s">
        <v>13</v>
      </c>
      <c r="K5642" t="s">
        <v>2740</v>
      </c>
      <c r="L5642" t="s">
        <v>68</v>
      </c>
      <c r="N5642" t="str">
        <f>IF(ISBLANK(Sales[[#This Row],[return]]),"No",Sales[[#This Row],[return]])</f>
        <v>No</v>
      </c>
      <c r="O5642" s="2">
        <v>43625</v>
      </c>
      <c r="P5642" s="8" t="str">
        <f>TEXT(DAY(Sales[[#This Row],[OrderDate]]),"ddd")</f>
        <v>Mon</v>
      </c>
      <c r="Q5642" s="8" t="str">
        <f>TEXT(MONTH(Sales[[#This Row],[ShipDate]])*29,"mmm")</f>
        <v>Jun</v>
      </c>
      <c r="R5642">
        <v>1498</v>
      </c>
      <c r="S5642" t="s">
        <v>2062</v>
      </c>
      <c r="T5642" t="s">
        <v>66</v>
      </c>
      <c r="U5642">
        <v>75217</v>
      </c>
      <c r="V5642" s="1">
        <v>0.2</v>
      </c>
      <c r="W5642">
        <v>54</v>
      </c>
      <c r="X5642">
        <v>5</v>
      </c>
      <c r="Y5642">
        <v>721</v>
      </c>
      <c r="AD5642"/>
    </row>
    <row r="5643" spans="1:30" x14ac:dyDescent="0.25">
      <c r="A5643" t="s">
        <v>10</v>
      </c>
      <c r="B5643" s="2">
        <v>43712</v>
      </c>
      <c r="C5643" s="35">
        <f>YEAR(Sales[[#This Row],[ShipDate]])</f>
        <v>2019</v>
      </c>
      <c r="D5643" t="s">
        <v>36</v>
      </c>
      <c r="E5643" t="s">
        <v>31</v>
      </c>
      <c r="F5643" t="s">
        <v>43</v>
      </c>
      <c r="G5643" t="s">
        <v>11</v>
      </c>
      <c r="H5643" t="s">
        <v>26</v>
      </c>
      <c r="I5643" t="s">
        <v>32</v>
      </c>
      <c r="J5643" t="s">
        <v>13</v>
      </c>
      <c r="K5643" t="s">
        <v>2614</v>
      </c>
      <c r="L5643" t="s">
        <v>30</v>
      </c>
      <c r="N5643" t="str">
        <f>IF(ISBLANK(Sales[[#This Row],[return]]),"No",Sales[[#This Row],[return]])</f>
        <v>No</v>
      </c>
      <c r="O5643" s="2">
        <v>43706</v>
      </c>
      <c r="P5643" s="8" t="str">
        <f>TEXT(DAY(Sales[[#This Row],[OrderDate]]),"ddd")</f>
        <v>Sun</v>
      </c>
      <c r="Q5643" s="8" t="str">
        <f>TEXT(MONTH(Sales[[#This Row],[ShipDate]])*29,"mmm")</f>
        <v>Sep</v>
      </c>
      <c r="R5643">
        <v>595</v>
      </c>
      <c r="S5643" t="s">
        <v>2731</v>
      </c>
      <c r="T5643" t="s">
        <v>28</v>
      </c>
      <c r="U5643">
        <v>90049</v>
      </c>
      <c r="V5643" s="1">
        <v>0</v>
      </c>
      <c r="W5643">
        <v>41</v>
      </c>
      <c r="X5643">
        <v>3</v>
      </c>
      <c r="Y5643">
        <v>148</v>
      </c>
      <c r="AD5643"/>
    </row>
    <row r="5644" spans="1:30" x14ac:dyDescent="0.25">
      <c r="A5644" t="s">
        <v>40</v>
      </c>
      <c r="B5644" s="2">
        <v>43792</v>
      </c>
      <c r="C5644" s="35">
        <f>YEAR(Sales[[#This Row],[ShipDate]])</f>
        <v>2019</v>
      </c>
      <c r="D5644" t="s">
        <v>36</v>
      </c>
      <c r="E5644" t="s">
        <v>18</v>
      </c>
      <c r="F5644" t="s">
        <v>43</v>
      </c>
      <c r="G5644" t="s">
        <v>11</v>
      </c>
      <c r="H5644" t="s">
        <v>12</v>
      </c>
      <c r="I5644" t="s">
        <v>20</v>
      </c>
      <c r="J5644" t="s">
        <v>13</v>
      </c>
      <c r="K5644" t="s">
        <v>1496</v>
      </c>
      <c r="L5644" t="s">
        <v>17</v>
      </c>
      <c r="N5644" t="str">
        <f>IF(ISBLANK(Sales[[#This Row],[return]]),"No",Sales[[#This Row],[return]])</f>
        <v>No</v>
      </c>
      <c r="O5644" s="2">
        <v>43788</v>
      </c>
      <c r="P5644" s="8" t="str">
        <f>TEXT(DAY(Sales[[#This Row],[OrderDate]]),"ddd")</f>
        <v>Thu</v>
      </c>
      <c r="Q5644" s="8" t="str">
        <f>TEXT(MONTH(Sales[[#This Row],[ShipDate]])*29,"mmm")</f>
        <v>Nov</v>
      </c>
      <c r="R5644">
        <v>26</v>
      </c>
      <c r="S5644" t="s">
        <v>1304</v>
      </c>
      <c r="T5644" t="s">
        <v>15</v>
      </c>
      <c r="U5644">
        <v>42420</v>
      </c>
      <c r="V5644" s="1">
        <v>0</v>
      </c>
      <c r="W5644">
        <v>214</v>
      </c>
      <c r="X5644">
        <v>6</v>
      </c>
      <c r="Y5644">
        <v>822</v>
      </c>
      <c r="AD5644"/>
    </row>
    <row r="5645" spans="1:30" x14ac:dyDescent="0.25">
      <c r="A5645" t="s">
        <v>40</v>
      </c>
      <c r="B5645" s="2">
        <v>43792</v>
      </c>
      <c r="C5645" s="35">
        <f>YEAR(Sales[[#This Row],[ShipDate]])</f>
        <v>2019</v>
      </c>
      <c r="D5645" t="s">
        <v>36</v>
      </c>
      <c r="E5645" t="s">
        <v>18</v>
      </c>
      <c r="F5645" t="s">
        <v>50</v>
      </c>
      <c r="G5645" t="s">
        <v>25</v>
      </c>
      <c r="H5645" t="s">
        <v>12</v>
      </c>
      <c r="I5645" t="s">
        <v>20</v>
      </c>
      <c r="J5645" t="s">
        <v>13</v>
      </c>
      <c r="K5645" t="s">
        <v>1496</v>
      </c>
      <c r="L5645" t="s">
        <v>17</v>
      </c>
      <c r="N5645" t="str">
        <f>IF(ISBLANK(Sales[[#This Row],[return]]),"No",Sales[[#This Row],[return]])</f>
        <v>No</v>
      </c>
      <c r="O5645" s="2">
        <v>43788</v>
      </c>
      <c r="P5645" s="8" t="str">
        <f>TEXT(DAY(Sales[[#This Row],[OrderDate]]),"ddd")</f>
        <v>Thu</v>
      </c>
      <c r="Q5645" s="8" t="str">
        <f>TEXT(MONTH(Sales[[#This Row],[ShipDate]])*29,"mmm")</f>
        <v>Nov</v>
      </c>
      <c r="R5645">
        <v>690</v>
      </c>
      <c r="S5645" t="s">
        <v>1675</v>
      </c>
      <c r="T5645" t="s">
        <v>15</v>
      </c>
      <c r="U5645">
        <v>42420</v>
      </c>
      <c r="V5645" s="1">
        <v>0</v>
      </c>
      <c r="W5645">
        <v>11</v>
      </c>
      <c r="X5645">
        <v>2</v>
      </c>
      <c r="Y5645">
        <v>22</v>
      </c>
      <c r="AD5645"/>
    </row>
    <row r="5646" spans="1:30" x14ac:dyDescent="0.25">
      <c r="A5646" t="s">
        <v>24</v>
      </c>
      <c r="B5646" s="2">
        <v>43641</v>
      </c>
      <c r="C5646" s="35">
        <f>YEAR(Sales[[#This Row],[ShipDate]])</f>
        <v>2019</v>
      </c>
      <c r="D5646" t="s">
        <v>19</v>
      </c>
      <c r="E5646" t="s">
        <v>18</v>
      </c>
      <c r="F5646" t="s">
        <v>43</v>
      </c>
      <c r="G5646" t="s">
        <v>11</v>
      </c>
      <c r="H5646" t="s">
        <v>985</v>
      </c>
      <c r="I5646" t="s">
        <v>252</v>
      </c>
      <c r="J5646" t="s">
        <v>13</v>
      </c>
      <c r="K5646" t="s">
        <v>915</v>
      </c>
      <c r="L5646" t="s">
        <v>92</v>
      </c>
      <c r="N5646" t="str">
        <f>IF(ISBLANK(Sales[[#This Row],[return]]),"No",Sales[[#This Row],[return]])</f>
        <v>No</v>
      </c>
      <c r="O5646" s="2">
        <v>43637</v>
      </c>
      <c r="P5646" s="8" t="str">
        <f>TEXT(DAY(Sales[[#This Row],[OrderDate]]),"ddd")</f>
        <v>Sat</v>
      </c>
      <c r="Q5646" s="8" t="str">
        <f>TEXT(MONTH(Sales[[#This Row],[ShipDate]])*29,"mmm")</f>
        <v>Jun</v>
      </c>
      <c r="R5646">
        <v>1495</v>
      </c>
      <c r="S5646" t="s">
        <v>1188</v>
      </c>
      <c r="T5646" t="s">
        <v>90</v>
      </c>
      <c r="U5646">
        <v>44105</v>
      </c>
      <c r="V5646" s="1">
        <v>0.2</v>
      </c>
      <c r="W5646">
        <v>2</v>
      </c>
      <c r="X5646">
        <v>5</v>
      </c>
      <c r="Y5646">
        <v>18</v>
      </c>
      <c r="AD5646"/>
    </row>
    <row r="5647" spans="1:30" x14ac:dyDescent="0.25">
      <c r="A5647" t="s">
        <v>24</v>
      </c>
      <c r="B5647" s="2">
        <v>43641</v>
      </c>
      <c r="C5647" s="35">
        <f>YEAR(Sales[[#This Row],[ShipDate]])</f>
        <v>2019</v>
      </c>
      <c r="D5647" t="s">
        <v>19</v>
      </c>
      <c r="E5647" t="s">
        <v>18</v>
      </c>
      <c r="F5647" t="s">
        <v>50</v>
      </c>
      <c r="G5647" t="s">
        <v>25</v>
      </c>
      <c r="H5647" t="s">
        <v>985</v>
      </c>
      <c r="I5647" t="s">
        <v>252</v>
      </c>
      <c r="J5647" t="s">
        <v>13</v>
      </c>
      <c r="K5647" t="s">
        <v>915</v>
      </c>
      <c r="L5647" t="s">
        <v>92</v>
      </c>
      <c r="N5647" t="str">
        <f>IF(ISBLANK(Sales[[#This Row],[return]]),"No",Sales[[#This Row],[return]])</f>
        <v>No</v>
      </c>
      <c r="O5647" s="2">
        <v>43637</v>
      </c>
      <c r="P5647" s="8" t="str">
        <f>TEXT(DAY(Sales[[#This Row],[OrderDate]]),"ddd")</f>
        <v>Sat</v>
      </c>
      <c r="Q5647" s="8" t="str">
        <f>TEXT(MONTH(Sales[[#This Row],[ShipDate]])*29,"mmm")</f>
        <v>Jun</v>
      </c>
      <c r="R5647">
        <v>513</v>
      </c>
      <c r="S5647" t="s">
        <v>1677</v>
      </c>
      <c r="T5647" t="s">
        <v>90</v>
      </c>
      <c r="U5647">
        <v>44105</v>
      </c>
      <c r="V5647" s="1">
        <v>0.7</v>
      </c>
      <c r="W5647">
        <v>-34</v>
      </c>
      <c r="X5647">
        <v>6</v>
      </c>
      <c r="Y5647">
        <v>41</v>
      </c>
      <c r="AD5647"/>
    </row>
    <row r="5648" spans="1:30" x14ac:dyDescent="0.25">
      <c r="A5648" t="s">
        <v>24</v>
      </c>
      <c r="B5648" s="2">
        <v>43554</v>
      </c>
      <c r="C5648" s="35">
        <f>YEAR(Sales[[#This Row],[ShipDate]])</f>
        <v>2019</v>
      </c>
      <c r="D5648" t="s">
        <v>19</v>
      </c>
      <c r="E5648" t="s">
        <v>18</v>
      </c>
      <c r="F5648" t="s">
        <v>59</v>
      </c>
      <c r="G5648" t="s">
        <v>25</v>
      </c>
      <c r="H5648" t="s">
        <v>399</v>
      </c>
      <c r="I5648" t="s">
        <v>70</v>
      </c>
      <c r="J5648" t="s">
        <v>13</v>
      </c>
      <c r="K5648" t="s">
        <v>1504</v>
      </c>
      <c r="L5648" t="s">
        <v>68</v>
      </c>
      <c r="N5648" t="str">
        <f>IF(ISBLANK(Sales[[#This Row],[return]]),"No",Sales[[#This Row],[return]])</f>
        <v>No</v>
      </c>
      <c r="O5648" s="2">
        <v>43549</v>
      </c>
      <c r="P5648" s="8" t="str">
        <f>TEXT(DAY(Sales[[#This Row],[OrderDate]]),"ddd")</f>
        <v>Wed</v>
      </c>
      <c r="Q5648" s="8" t="str">
        <f>TEXT(MONTH(Sales[[#This Row],[ShipDate]])*29,"mmm")</f>
        <v>Mar</v>
      </c>
      <c r="R5648">
        <v>1750</v>
      </c>
      <c r="S5648" t="s">
        <v>1946</v>
      </c>
      <c r="T5648" t="s">
        <v>66</v>
      </c>
      <c r="U5648">
        <v>75081</v>
      </c>
      <c r="V5648" s="1">
        <v>0.2</v>
      </c>
      <c r="W5648">
        <v>2</v>
      </c>
      <c r="X5648">
        <v>2</v>
      </c>
      <c r="Y5648">
        <v>7</v>
      </c>
      <c r="AD5648"/>
    </row>
    <row r="5649" spans="1:30" x14ac:dyDescent="0.25">
      <c r="A5649" t="s">
        <v>10</v>
      </c>
      <c r="B5649" s="2">
        <v>43713</v>
      </c>
      <c r="C5649" s="35">
        <f>YEAR(Sales[[#This Row],[ShipDate]])</f>
        <v>2019</v>
      </c>
      <c r="D5649" t="s">
        <v>113</v>
      </c>
      <c r="E5649" t="s">
        <v>69</v>
      </c>
      <c r="F5649" t="s">
        <v>59</v>
      </c>
      <c r="G5649" t="s">
        <v>25</v>
      </c>
      <c r="H5649" t="s">
        <v>1614</v>
      </c>
      <c r="I5649" t="s">
        <v>32</v>
      </c>
      <c r="J5649" t="s">
        <v>13</v>
      </c>
      <c r="K5649" t="s">
        <v>2951</v>
      </c>
      <c r="L5649" t="s">
        <v>30</v>
      </c>
      <c r="N5649" t="str">
        <f>IF(ISBLANK(Sales[[#This Row],[return]]),"No",Sales[[#This Row],[return]])</f>
        <v>No</v>
      </c>
      <c r="O5649" s="2">
        <v>43712</v>
      </c>
      <c r="P5649" s="8" t="str">
        <f>TEXT(DAY(Sales[[#This Row],[OrderDate]]),"ddd")</f>
        <v>Wed</v>
      </c>
      <c r="Q5649" s="8" t="str">
        <f>TEXT(MONTH(Sales[[#This Row],[ShipDate]])*29,"mmm")</f>
        <v>Sep</v>
      </c>
      <c r="R5649">
        <v>1825</v>
      </c>
      <c r="S5649" t="s">
        <v>1026</v>
      </c>
      <c r="T5649" t="s">
        <v>28</v>
      </c>
      <c r="U5649">
        <v>92307</v>
      </c>
      <c r="V5649" s="1">
        <v>0</v>
      </c>
      <c r="W5649">
        <v>6</v>
      </c>
      <c r="X5649">
        <v>2</v>
      </c>
      <c r="Y5649">
        <v>13</v>
      </c>
      <c r="AD5649"/>
    </row>
    <row r="5650" spans="1:30" x14ac:dyDescent="0.25">
      <c r="A5650" t="s">
        <v>10</v>
      </c>
      <c r="B5650" s="2">
        <v>43713</v>
      </c>
      <c r="C5650" s="35">
        <f>YEAR(Sales[[#This Row],[ShipDate]])</f>
        <v>2019</v>
      </c>
      <c r="D5650" t="s">
        <v>113</v>
      </c>
      <c r="E5650" t="s">
        <v>69</v>
      </c>
      <c r="F5650" t="s">
        <v>48</v>
      </c>
      <c r="G5650" t="s">
        <v>46</v>
      </c>
      <c r="H5650" t="s">
        <v>1614</v>
      </c>
      <c r="I5650" t="s">
        <v>32</v>
      </c>
      <c r="J5650" t="s">
        <v>13</v>
      </c>
      <c r="K5650" t="s">
        <v>2951</v>
      </c>
      <c r="L5650" t="s">
        <v>30</v>
      </c>
      <c r="N5650" t="str">
        <f>IF(ISBLANK(Sales[[#This Row],[return]]),"No",Sales[[#This Row],[return]])</f>
        <v>No</v>
      </c>
      <c r="O5650" s="2">
        <v>43712</v>
      </c>
      <c r="P5650" s="8" t="str">
        <f>TEXT(DAY(Sales[[#This Row],[OrderDate]]),"ddd")</f>
        <v>Wed</v>
      </c>
      <c r="Q5650" s="8" t="str">
        <f>TEXT(MONTH(Sales[[#This Row],[ShipDate]])*29,"mmm")</f>
        <v>Sep</v>
      </c>
      <c r="R5650">
        <v>931</v>
      </c>
      <c r="S5650" t="s">
        <v>2437</v>
      </c>
      <c r="T5650" t="s">
        <v>28</v>
      </c>
      <c r="U5650">
        <v>92307</v>
      </c>
      <c r="V5650" s="1">
        <v>0.2</v>
      </c>
      <c r="W5650">
        <v>15</v>
      </c>
      <c r="X5650">
        <v>3</v>
      </c>
      <c r="Y5650">
        <v>43</v>
      </c>
      <c r="AD5650"/>
    </row>
    <row r="5651" spans="1:30" x14ac:dyDescent="0.25">
      <c r="A5651" t="s">
        <v>10</v>
      </c>
      <c r="B5651" s="2">
        <v>43705</v>
      </c>
      <c r="C5651" s="35">
        <f>YEAR(Sales[[#This Row],[ShipDate]])</f>
        <v>2019</v>
      </c>
      <c r="D5651" t="s">
        <v>19</v>
      </c>
      <c r="E5651" t="s">
        <v>18</v>
      </c>
      <c r="F5651" t="s">
        <v>59</v>
      </c>
      <c r="G5651" t="s">
        <v>25</v>
      </c>
      <c r="H5651" t="s">
        <v>177</v>
      </c>
      <c r="I5651" t="s">
        <v>180</v>
      </c>
      <c r="J5651" t="s">
        <v>13</v>
      </c>
      <c r="K5651" t="s">
        <v>1486</v>
      </c>
      <c r="L5651" t="s">
        <v>17</v>
      </c>
      <c r="N5651" t="str">
        <f>IF(ISBLANK(Sales[[#This Row],[return]]),"No",Sales[[#This Row],[return]])</f>
        <v>No</v>
      </c>
      <c r="O5651" s="2">
        <v>43702</v>
      </c>
      <c r="P5651" s="8" t="str">
        <f>TEXT(DAY(Sales[[#This Row],[OrderDate]]),"ddd")</f>
        <v>Wed</v>
      </c>
      <c r="Q5651" s="8" t="str">
        <f>TEXT(MONTH(Sales[[#This Row],[ShipDate]])*29,"mmm")</f>
        <v>Aug</v>
      </c>
      <c r="R5651">
        <v>1789</v>
      </c>
      <c r="S5651" t="s">
        <v>1792</v>
      </c>
      <c r="T5651" t="s">
        <v>15</v>
      </c>
      <c r="U5651">
        <v>38301</v>
      </c>
      <c r="V5651" s="1">
        <v>0.2</v>
      </c>
      <c r="W5651">
        <v>1</v>
      </c>
      <c r="X5651">
        <v>1</v>
      </c>
      <c r="Y5651">
        <v>3</v>
      </c>
      <c r="AD5651"/>
    </row>
    <row r="5652" spans="1:30" x14ac:dyDescent="0.25">
      <c r="A5652" t="s">
        <v>10</v>
      </c>
      <c r="B5652" s="2">
        <v>43705</v>
      </c>
      <c r="C5652" s="35">
        <f>YEAR(Sales[[#This Row],[ShipDate]])</f>
        <v>2019</v>
      </c>
      <c r="D5652" t="s">
        <v>19</v>
      </c>
      <c r="E5652" t="s">
        <v>18</v>
      </c>
      <c r="F5652" t="s">
        <v>45</v>
      </c>
      <c r="G5652" t="s">
        <v>25</v>
      </c>
      <c r="H5652" t="s">
        <v>177</v>
      </c>
      <c r="I5652" t="s">
        <v>180</v>
      </c>
      <c r="J5652" t="s">
        <v>13</v>
      </c>
      <c r="K5652" t="s">
        <v>1486</v>
      </c>
      <c r="L5652" t="s">
        <v>17</v>
      </c>
      <c r="N5652" t="str">
        <f>IF(ISBLANK(Sales[[#This Row],[return]]),"No",Sales[[#This Row],[return]])</f>
        <v>No</v>
      </c>
      <c r="O5652" s="2">
        <v>43702</v>
      </c>
      <c r="P5652" s="8" t="str">
        <f>TEXT(DAY(Sales[[#This Row],[OrderDate]]),"ddd")</f>
        <v>Wed</v>
      </c>
      <c r="Q5652" s="8" t="str">
        <f>TEXT(MONTH(Sales[[#This Row],[ShipDate]])*29,"mmm")</f>
        <v>Aug</v>
      </c>
      <c r="R5652">
        <v>1848</v>
      </c>
      <c r="S5652" t="s">
        <v>864</v>
      </c>
      <c r="T5652" t="s">
        <v>15</v>
      </c>
      <c r="U5652">
        <v>38301</v>
      </c>
      <c r="V5652" s="1">
        <v>0.2</v>
      </c>
      <c r="W5652">
        <v>2</v>
      </c>
      <c r="X5652">
        <v>2</v>
      </c>
      <c r="Y5652">
        <v>10</v>
      </c>
      <c r="AD5652"/>
    </row>
    <row r="5653" spans="1:30" x14ac:dyDescent="0.25">
      <c r="A5653" t="s">
        <v>10</v>
      </c>
      <c r="B5653" s="2">
        <v>43802</v>
      </c>
      <c r="C5653" s="35">
        <f>YEAR(Sales[[#This Row],[ShipDate]])</f>
        <v>2019</v>
      </c>
      <c r="D5653" t="s">
        <v>36</v>
      </c>
      <c r="E5653" t="s">
        <v>31</v>
      </c>
      <c r="F5653" t="s">
        <v>59</v>
      </c>
      <c r="G5653" t="s">
        <v>25</v>
      </c>
      <c r="H5653" t="s">
        <v>79</v>
      </c>
      <c r="I5653" t="s">
        <v>32</v>
      </c>
      <c r="J5653" t="s">
        <v>13</v>
      </c>
      <c r="K5653" t="s">
        <v>2617</v>
      </c>
      <c r="L5653" t="s">
        <v>30</v>
      </c>
      <c r="N5653" t="str">
        <f>IF(ISBLANK(Sales[[#This Row],[return]]),"No",Sales[[#This Row],[return]])</f>
        <v>No</v>
      </c>
      <c r="O5653" s="2">
        <v>43796</v>
      </c>
      <c r="P5653" s="8" t="str">
        <f>TEXT(DAY(Sales[[#This Row],[OrderDate]]),"ddd")</f>
        <v>Fri</v>
      </c>
      <c r="Q5653" s="8" t="str">
        <f>TEXT(MONTH(Sales[[#This Row],[ShipDate]])*29,"mmm")</f>
        <v>Dec</v>
      </c>
      <c r="R5653">
        <v>1575</v>
      </c>
      <c r="S5653" t="s">
        <v>1884</v>
      </c>
      <c r="T5653" t="s">
        <v>28</v>
      </c>
      <c r="U5653">
        <v>94109</v>
      </c>
      <c r="V5653" s="1">
        <v>0</v>
      </c>
      <c r="W5653">
        <v>115</v>
      </c>
      <c r="X5653">
        <v>5</v>
      </c>
      <c r="Y5653">
        <v>245</v>
      </c>
      <c r="AD5653"/>
    </row>
    <row r="5654" spans="1:30" x14ac:dyDescent="0.25">
      <c r="A5654" t="s">
        <v>10</v>
      </c>
      <c r="B5654" s="2">
        <v>43802</v>
      </c>
      <c r="C5654" s="35">
        <f>YEAR(Sales[[#This Row],[ShipDate]])</f>
        <v>2019</v>
      </c>
      <c r="D5654" t="s">
        <v>36</v>
      </c>
      <c r="E5654" t="s">
        <v>31</v>
      </c>
      <c r="F5654" t="s">
        <v>99</v>
      </c>
      <c r="G5654" t="s">
        <v>46</v>
      </c>
      <c r="H5654" t="s">
        <v>79</v>
      </c>
      <c r="I5654" t="s">
        <v>32</v>
      </c>
      <c r="J5654" t="s">
        <v>13</v>
      </c>
      <c r="K5654" t="s">
        <v>2617</v>
      </c>
      <c r="L5654" t="s">
        <v>30</v>
      </c>
      <c r="N5654" t="str">
        <f>IF(ISBLANK(Sales[[#This Row],[return]]),"No",Sales[[#This Row],[return]])</f>
        <v>No</v>
      </c>
      <c r="O5654" s="2">
        <v>43796</v>
      </c>
      <c r="P5654" s="8" t="str">
        <f>TEXT(DAY(Sales[[#This Row],[OrderDate]]),"ddd")</f>
        <v>Fri</v>
      </c>
      <c r="Q5654" s="8" t="str">
        <f>TEXT(MONTH(Sales[[#This Row],[ShipDate]])*29,"mmm")</f>
        <v>Dec</v>
      </c>
      <c r="R5654">
        <v>602</v>
      </c>
      <c r="S5654" t="s">
        <v>2377</v>
      </c>
      <c r="T5654" t="s">
        <v>28</v>
      </c>
      <c r="U5654">
        <v>94109</v>
      </c>
      <c r="V5654" s="1">
        <v>0</v>
      </c>
      <c r="W5654">
        <v>60</v>
      </c>
      <c r="X5654">
        <v>8</v>
      </c>
      <c r="Y5654">
        <v>166</v>
      </c>
      <c r="AD5654"/>
    </row>
    <row r="5655" spans="1:30" x14ac:dyDescent="0.25">
      <c r="A5655" t="s">
        <v>10</v>
      </c>
      <c r="B5655" s="2">
        <v>43707</v>
      </c>
      <c r="C5655" s="35">
        <f>YEAR(Sales[[#This Row],[ShipDate]])</f>
        <v>2019</v>
      </c>
      <c r="D5655" t="s">
        <v>19</v>
      </c>
      <c r="E5655" t="s">
        <v>18</v>
      </c>
      <c r="F5655" t="s">
        <v>52</v>
      </c>
      <c r="G5655" t="s">
        <v>25</v>
      </c>
      <c r="H5655" t="s">
        <v>2268</v>
      </c>
      <c r="I5655" t="s">
        <v>37</v>
      </c>
      <c r="J5655" t="s">
        <v>13</v>
      </c>
      <c r="K5655" t="s">
        <v>1531</v>
      </c>
      <c r="L5655" t="s">
        <v>17</v>
      </c>
      <c r="M5655" t="s">
        <v>82</v>
      </c>
      <c r="N5655" t="str">
        <f>IF(ISBLANK(Sales[[#This Row],[return]]),"No",Sales[[#This Row],[return]])</f>
        <v>Yes</v>
      </c>
      <c r="O5655" s="2">
        <v>43704</v>
      </c>
      <c r="P5655" s="8" t="str">
        <f>TEXT(DAY(Sales[[#This Row],[OrderDate]]),"ddd")</f>
        <v>Fri</v>
      </c>
      <c r="Q5655" s="8" t="str">
        <f>TEXT(MONTH(Sales[[#This Row],[ShipDate]])*29,"mmm")</f>
        <v>Aug</v>
      </c>
      <c r="R5655">
        <v>860</v>
      </c>
      <c r="S5655" t="s">
        <v>996</v>
      </c>
      <c r="T5655" t="s">
        <v>15</v>
      </c>
      <c r="U5655">
        <v>34952</v>
      </c>
      <c r="V5655" s="1">
        <v>0.2</v>
      </c>
      <c r="W5655">
        <v>1</v>
      </c>
      <c r="X5655">
        <v>4</v>
      </c>
      <c r="Y5655">
        <v>14</v>
      </c>
      <c r="AD5655"/>
    </row>
    <row r="5656" spans="1:30" x14ac:dyDescent="0.25">
      <c r="A5656" t="s">
        <v>40</v>
      </c>
      <c r="B5656" s="2">
        <v>43745</v>
      </c>
      <c r="C5656" s="35">
        <f>YEAR(Sales[[#This Row],[ShipDate]])</f>
        <v>2019</v>
      </c>
      <c r="D5656" t="s">
        <v>36</v>
      </c>
      <c r="E5656" t="s">
        <v>69</v>
      </c>
      <c r="F5656" t="s">
        <v>150</v>
      </c>
      <c r="G5656" t="s">
        <v>25</v>
      </c>
      <c r="H5656" t="s">
        <v>60</v>
      </c>
      <c r="I5656" t="s">
        <v>63</v>
      </c>
      <c r="J5656" t="s">
        <v>13</v>
      </c>
      <c r="K5656" t="s">
        <v>3017</v>
      </c>
      <c r="L5656" t="s">
        <v>30</v>
      </c>
      <c r="N5656" t="str">
        <f>IF(ISBLANK(Sales[[#This Row],[return]]),"No",Sales[[#This Row],[return]])</f>
        <v>No</v>
      </c>
      <c r="O5656" s="2">
        <v>43740</v>
      </c>
      <c r="P5656" s="8" t="str">
        <f>TEXT(DAY(Sales[[#This Row],[OrderDate]]),"ddd")</f>
        <v>Mon</v>
      </c>
      <c r="Q5656" s="8" t="str">
        <f>TEXT(MONTH(Sales[[#This Row],[ShipDate]])*29,"mmm")</f>
        <v>Oct</v>
      </c>
      <c r="R5656">
        <v>1507</v>
      </c>
      <c r="S5656" t="s">
        <v>281</v>
      </c>
      <c r="T5656" t="s">
        <v>28</v>
      </c>
      <c r="U5656">
        <v>98105</v>
      </c>
      <c r="V5656" s="1">
        <v>0</v>
      </c>
      <c r="W5656">
        <v>4</v>
      </c>
      <c r="X5656">
        <v>3</v>
      </c>
      <c r="Y5656">
        <v>9</v>
      </c>
      <c r="AD5656"/>
    </row>
    <row r="5657" spans="1:30" x14ac:dyDescent="0.25">
      <c r="A5657" t="s">
        <v>40</v>
      </c>
      <c r="B5657" s="2">
        <v>43745</v>
      </c>
      <c r="C5657" s="35">
        <f>YEAR(Sales[[#This Row],[ShipDate]])</f>
        <v>2019</v>
      </c>
      <c r="D5657" t="s">
        <v>36</v>
      </c>
      <c r="E5657" t="s">
        <v>69</v>
      </c>
      <c r="F5657" t="s">
        <v>48</v>
      </c>
      <c r="G5657" t="s">
        <v>46</v>
      </c>
      <c r="H5657" t="s">
        <v>60</v>
      </c>
      <c r="I5657" t="s">
        <v>63</v>
      </c>
      <c r="J5657" t="s">
        <v>13</v>
      </c>
      <c r="K5657" t="s">
        <v>3017</v>
      </c>
      <c r="L5657" t="s">
        <v>30</v>
      </c>
      <c r="N5657" t="str">
        <f>IF(ISBLANK(Sales[[#This Row],[return]]),"No",Sales[[#This Row],[return]])</f>
        <v>No</v>
      </c>
      <c r="O5657" s="2">
        <v>43740</v>
      </c>
      <c r="P5657" s="8" t="str">
        <f>TEXT(DAY(Sales[[#This Row],[OrderDate]]),"ddd")</f>
        <v>Mon</v>
      </c>
      <c r="Q5657" s="8" t="str">
        <f>TEXT(MONTH(Sales[[#This Row],[ShipDate]])*29,"mmm")</f>
        <v>Oct</v>
      </c>
      <c r="R5657">
        <v>893</v>
      </c>
      <c r="S5657" t="s">
        <v>901</v>
      </c>
      <c r="T5657" t="s">
        <v>28</v>
      </c>
      <c r="U5657">
        <v>98105</v>
      </c>
      <c r="V5657" s="1">
        <v>0.2</v>
      </c>
      <c r="W5657">
        <v>-20</v>
      </c>
      <c r="X5657">
        <v>2</v>
      </c>
      <c r="Y5657">
        <v>85</v>
      </c>
      <c r="AD5657"/>
    </row>
    <row r="5658" spans="1:30" x14ac:dyDescent="0.25">
      <c r="A5658" t="s">
        <v>24</v>
      </c>
      <c r="B5658" s="2">
        <v>43830</v>
      </c>
      <c r="C5658" s="35">
        <f>YEAR(Sales[[#This Row],[ShipDate]])</f>
        <v>2019</v>
      </c>
      <c r="D5658" t="s">
        <v>113</v>
      </c>
      <c r="E5658" t="s">
        <v>31</v>
      </c>
      <c r="F5658" t="s">
        <v>23</v>
      </c>
      <c r="G5658" t="s">
        <v>11</v>
      </c>
      <c r="H5658" t="s">
        <v>553</v>
      </c>
      <c r="I5658" t="s">
        <v>32</v>
      </c>
      <c r="J5658" t="s">
        <v>13</v>
      </c>
      <c r="K5658" t="s">
        <v>2584</v>
      </c>
      <c r="L5658" t="s">
        <v>30</v>
      </c>
      <c r="N5658" t="str">
        <f>IF(ISBLANK(Sales[[#This Row],[return]]),"No",Sales[[#This Row],[return]])</f>
        <v>No</v>
      </c>
      <c r="O5658" s="2">
        <v>43827</v>
      </c>
      <c r="P5658" s="8" t="str">
        <f>TEXT(DAY(Sales[[#This Row],[OrderDate]]),"ddd")</f>
        <v>Sat</v>
      </c>
      <c r="Q5658" s="8" t="str">
        <f>TEXT(MONTH(Sales[[#This Row],[ShipDate]])*29,"mmm")</f>
        <v>Dec</v>
      </c>
      <c r="R5658">
        <v>1182</v>
      </c>
      <c r="S5658" t="s">
        <v>156</v>
      </c>
      <c r="T5658" t="s">
        <v>28</v>
      </c>
      <c r="U5658">
        <v>90805</v>
      </c>
      <c r="V5658" s="1">
        <v>0.2</v>
      </c>
      <c r="W5658">
        <v>-34</v>
      </c>
      <c r="X5658">
        <v>6</v>
      </c>
      <c r="Y5658">
        <v>341</v>
      </c>
      <c r="AD5658"/>
    </row>
    <row r="5659" spans="1:30" x14ac:dyDescent="0.25">
      <c r="A5659" t="s">
        <v>24</v>
      </c>
      <c r="B5659" s="2">
        <v>43643</v>
      </c>
      <c r="C5659" s="35">
        <f>YEAR(Sales[[#This Row],[ShipDate]])</f>
        <v>2019</v>
      </c>
      <c r="D5659" t="s">
        <v>36</v>
      </c>
      <c r="E5659" t="s">
        <v>18</v>
      </c>
      <c r="F5659" t="s">
        <v>33</v>
      </c>
      <c r="G5659" t="s">
        <v>25</v>
      </c>
      <c r="H5659" t="s">
        <v>517</v>
      </c>
      <c r="I5659" t="s">
        <v>389</v>
      </c>
      <c r="J5659" t="s">
        <v>13</v>
      </c>
      <c r="K5659" t="s">
        <v>1581</v>
      </c>
      <c r="L5659" t="s">
        <v>92</v>
      </c>
      <c r="N5659" t="str">
        <f>IF(ISBLANK(Sales[[#This Row],[return]]),"No",Sales[[#This Row],[return]])</f>
        <v>No</v>
      </c>
      <c r="O5659" s="2">
        <v>43636</v>
      </c>
      <c r="P5659" s="8" t="str">
        <f>TEXT(DAY(Sales[[#This Row],[OrderDate]]),"ddd")</f>
        <v>Fri</v>
      </c>
      <c r="Q5659" s="8" t="str">
        <f>TEXT(MONTH(Sales[[#This Row],[ShipDate]])*29,"mmm")</f>
        <v>Jun</v>
      </c>
      <c r="R5659">
        <v>218</v>
      </c>
      <c r="S5659" t="s">
        <v>1059</v>
      </c>
      <c r="T5659" t="s">
        <v>90</v>
      </c>
      <c r="U5659">
        <v>7109</v>
      </c>
      <c r="V5659" s="1">
        <v>0</v>
      </c>
      <c r="W5659">
        <v>5</v>
      </c>
      <c r="X5659">
        <v>2</v>
      </c>
      <c r="Y5659">
        <v>10</v>
      </c>
      <c r="AD5659"/>
    </row>
    <row r="5660" spans="1:30" x14ac:dyDescent="0.25">
      <c r="A5660" t="s">
        <v>24</v>
      </c>
      <c r="B5660" s="2">
        <v>43643</v>
      </c>
      <c r="C5660" s="35">
        <f>YEAR(Sales[[#This Row],[ShipDate]])</f>
        <v>2019</v>
      </c>
      <c r="D5660" t="s">
        <v>36</v>
      </c>
      <c r="E5660" t="s">
        <v>18</v>
      </c>
      <c r="F5660" t="s">
        <v>99</v>
      </c>
      <c r="G5660" t="s">
        <v>46</v>
      </c>
      <c r="H5660" t="s">
        <v>517</v>
      </c>
      <c r="I5660" t="s">
        <v>389</v>
      </c>
      <c r="J5660" t="s">
        <v>13</v>
      </c>
      <c r="K5660" t="s">
        <v>1581</v>
      </c>
      <c r="L5660" t="s">
        <v>92</v>
      </c>
      <c r="N5660" t="str">
        <f>IF(ISBLANK(Sales[[#This Row],[return]]),"No",Sales[[#This Row],[return]])</f>
        <v>No</v>
      </c>
      <c r="O5660" s="2">
        <v>43636</v>
      </c>
      <c r="P5660" s="8" t="str">
        <f>TEXT(DAY(Sales[[#This Row],[OrderDate]]),"ddd")</f>
        <v>Fri</v>
      </c>
      <c r="Q5660" s="8" t="str">
        <f>TEXT(MONTH(Sales[[#This Row],[ShipDate]])*29,"mmm")</f>
        <v>Jun</v>
      </c>
      <c r="R5660">
        <v>1329</v>
      </c>
      <c r="S5660" t="s">
        <v>2433</v>
      </c>
      <c r="T5660" t="s">
        <v>90</v>
      </c>
      <c r="U5660">
        <v>7109</v>
      </c>
      <c r="V5660" s="1">
        <v>0</v>
      </c>
      <c r="W5660">
        <v>72</v>
      </c>
      <c r="X5660">
        <v>3</v>
      </c>
      <c r="Y5660">
        <v>240</v>
      </c>
      <c r="AD5660"/>
    </row>
    <row r="5661" spans="1:30" x14ac:dyDescent="0.25">
      <c r="A5661" t="s">
        <v>10</v>
      </c>
      <c r="B5661" s="2">
        <v>43678</v>
      </c>
      <c r="C5661" s="35">
        <f>YEAR(Sales[[#This Row],[ShipDate]])</f>
        <v>2019</v>
      </c>
      <c r="D5661" t="s">
        <v>19</v>
      </c>
      <c r="E5661" t="s">
        <v>18</v>
      </c>
      <c r="F5661" t="s">
        <v>52</v>
      </c>
      <c r="G5661" t="s">
        <v>25</v>
      </c>
      <c r="H5661" t="s">
        <v>706</v>
      </c>
      <c r="I5661" t="s">
        <v>58</v>
      </c>
      <c r="J5661" t="s">
        <v>13</v>
      </c>
      <c r="K5661" t="s">
        <v>657</v>
      </c>
      <c r="L5661" t="s">
        <v>17</v>
      </c>
      <c r="N5661" t="str">
        <f>IF(ISBLANK(Sales[[#This Row],[return]]),"No",Sales[[#This Row],[return]])</f>
        <v>No</v>
      </c>
      <c r="O5661" s="2">
        <v>43675</v>
      </c>
      <c r="P5661" s="8" t="str">
        <f>TEXT(DAY(Sales[[#This Row],[OrderDate]]),"ddd")</f>
        <v>Sun</v>
      </c>
      <c r="Q5661" s="8" t="str">
        <f>TEXT(MONTH(Sales[[#This Row],[ShipDate]])*29,"mmm")</f>
        <v>Aug</v>
      </c>
      <c r="R5661">
        <v>811</v>
      </c>
      <c r="S5661" t="s">
        <v>2022</v>
      </c>
      <c r="T5661" t="s">
        <v>15</v>
      </c>
      <c r="U5661">
        <v>28540</v>
      </c>
      <c r="V5661" s="1">
        <v>0.2</v>
      </c>
      <c r="W5661">
        <v>7</v>
      </c>
      <c r="X5661">
        <v>2</v>
      </c>
      <c r="Y5661">
        <v>35</v>
      </c>
      <c r="AD5661"/>
    </row>
    <row r="5662" spans="1:30" x14ac:dyDescent="0.25">
      <c r="A5662" t="s">
        <v>10</v>
      </c>
      <c r="B5662" s="2">
        <v>43678</v>
      </c>
      <c r="C5662" s="35">
        <f>YEAR(Sales[[#This Row],[ShipDate]])</f>
        <v>2019</v>
      </c>
      <c r="D5662" t="s">
        <v>19</v>
      </c>
      <c r="E5662" t="s">
        <v>18</v>
      </c>
      <c r="F5662" t="s">
        <v>45</v>
      </c>
      <c r="G5662" t="s">
        <v>25</v>
      </c>
      <c r="H5662" t="s">
        <v>706</v>
      </c>
      <c r="I5662" t="s">
        <v>58</v>
      </c>
      <c r="J5662" t="s">
        <v>13</v>
      </c>
      <c r="K5662" t="s">
        <v>657</v>
      </c>
      <c r="L5662" t="s">
        <v>17</v>
      </c>
      <c r="N5662" t="str">
        <f>IF(ISBLANK(Sales[[#This Row],[return]]),"No",Sales[[#This Row],[return]])</f>
        <v>No</v>
      </c>
      <c r="O5662" s="2">
        <v>43675</v>
      </c>
      <c r="P5662" s="8" t="str">
        <f>TEXT(DAY(Sales[[#This Row],[OrderDate]]),"ddd")</f>
        <v>Sun</v>
      </c>
      <c r="Q5662" s="8" t="str">
        <f>TEXT(MONTH(Sales[[#This Row],[ShipDate]])*29,"mmm")</f>
        <v>Aug</v>
      </c>
      <c r="R5662">
        <v>1137</v>
      </c>
      <c r="S5662" t="s">
        <v>44</v>
      </c>
      <c r="T5662" t="s">
        <v>15</v>
      </c>
      <c r="U5662">
        <v>28540</v>
      </c>
      <c r="V5662" s="1">
        <v>0.2</v>
      </c>
      <c r="W5662">
        <v>0</v>
      </c>
      <c r="X5662">
        <v>3</v>
      </c>
      <c r="Y5662">
        <v>4</v>
      </c>
      <c r="AD5662"/>
    </row>
    <row r="5663" spans="1:30" x14ac:dyDescent="0.25">
      <c r="A5663" t="s">
        <v>10</v>
      </c>
      <c r="B5663" s="2">
        <v>43678</v>
      </c>
      <c r="C5663" s="35">
        <f>YEAR(Sales[[#This Row],[ShipDate]])</f>
        <v>2019</v>
      </c>
      <c r="D5663" t="s">
        <v>19</v>
      </c>
      <c r="E5663" t="s">
        <v>18</v>
      </c>
      <c r="F5663" t="s">
        <v>48</v>
      </c>
      <c r="G5663" t="s">
        <v>46</v>
      </c>
      <c r="H5663" t="s">
        <v>706</v>
      </c>
      <c r="I5663" t="s">
        <v>58</v>
      </c>
      <c r="J5663" t="s">
        <v>13</v>
      </c>
      <c r="K5663" t="s">
        <v>657</v>
      </c>
      <c r="L5663" t="s">
        <v>17</v>
      </c>
      <c r="N5663" t="str">
        <f>IF(ISBLANK(Sales[[#This Row],[return]]),"No",Sales[[#This Row],[return]])</f>
        <v>No</v>
      </c>
      <c r="O5663" s="2">
        <v>43675</v>
      </c>
      <c r="P5663" s="8" t="str">
        <f>TEXT(DAY(Sales[[#This Row],[OrderDate]]),"ddd")</f>
        <v>Sun</v>
      </c>
      <c r="Q5663" s="8" t="str">
        <f>TEXT(MONTH(Sales[[#This Row],[ShipDate]])*29,"mmm")</f>
        <v>Aug</v>
      </c>
      <c r="R5663">
        <v>1401</v>
      </c>
      <c r="S5663" t="s">
        <v>2459</v>
      </c>
      <c r="T5663" t="s">
        <v>15</v>
      </c>
      <c r="U5663">
        <v>28540</v>
      </c>
      <c r="V5663" s="1">
        <v>0.2</v>
      </c>
      <c r="W5663">
        <v>1</v>
      </c>
      <c r="X5663">
        <v>5</v>
      </c>
      <c r="Y5663">
        <v>22</v>
      </c>
      <c r="AD5663"/>
    </row>
    <row r="5664" spans="1:30" x14ac:dyDescent="0.25">
      <c r="A5664" t="s">
        <v>10</v>
      </c>
      <c r="B5664" s="2">
        <v>43742</v>
      </c>
      <c r="C5664" s="35">
        <f>YEAR(Sales[[#This Row],[ShipDate]])</f>
        <v>2019</v>
      </c>
      <c r="D5664" t="s">
        <v>36</v>
      </c>
      <c r="E5664" t="s">
        <v>18</v>
      </c>
      <c r="F5664" t="s">
        <v>43</v>
      </c>
      <c r="G5664" t="s">
        <v>11</v>
      </c>
      <c r="H5664" t="s">
        <v>26</v>
      </c>
      <c r="I5664" t="s">
        <v>32</v>
      </c>
      <c r="J5664" t="s">
        <v>13</v>
      </c>
      <c r="K5664" t="s">
        <v>897</v>
      </c>
      <c r="L5664" t="s">
        <v>30</v>
      </c>
      <c r="M5664" t="s">
        <v>82</v>
      </c>
      <c r="N5664" t="str">
        <f>IF(ISBLANK(Sales[[#This Row],[return]]),"No",Sales[[#This Row],[return]])</f>
        <v>Yes</v>
      </c>
      <c r="O5664" s="2">
        <v>43736</v>
      </c>
      <c r="P5664" s="8" t="str">
        <f>TEXT(DAY(Sales[[#This Row],[OrderDate]]),"ddd")</f>
        <v>Sat</v>
      </c>
      <c r="Q5664" s="8" t="str">
        <f>TEXT(MONTH(Sales[[#This Row],[ShipDate]])*29,"mmm")</f>
        <v>Oct</v>
      </c>
      <c r="R5664">
        <v>1036</v>
      </c>
      <c r="S5664" t="s">
        <v>144</v>
      </c>
      <c r="T5664" t="s">
        <v>28</v>
      </c>
      <c r="U5664">
        <v>90032</v>
      </c>
      <c r="V5664" s="1">
        <v>0</v>
      </c>
      <c r="W5664">
        <v>4</v>
      </c>
      <c r="X5664">
        <v>3</v>
      </c>
      <c r="Y5664">
        <v>9</v>
      </c>
      <c r="AD5664"/>
    </row>
    <row r="5665" spans="1:30" x14ac:dyDescent="0.25">
      <c r="A5665" t="s">
        <v>40</v>
      </c>
      <c r="B5665" s="2">
        <v>43765</v>
      </c>
      <c r="C5665" s="35">
        <f>YEAR(Sales[[#This Row],[ShipDate]])</f>
        <v>2019</v>
      </c>
      <c r="D5665" t="s">
        <v>36</v>
      </c>
      <c r="E5665" t="s">
        <v>31</v>
      </c>
      <c r="F5665" t="s">
        <v>38</v>
      </c>
      <c r="G5665" t="s">
        <v>11</v>
      </c>
      <c r="H5665" t="s">
        <v>1604</v>
      </c>
      <c r="I5665" t="s">
        <v>216</v>
      </c>
      <c r="J5665" t="s">
        <v>13</v>
      </c>
      <c r="K5665" t="s">
        <v>2670</v>
      </c>
      <c r="L5665" t="s">
        <v>30</v>
      </c>
      <c r="N5665" t="str">
        <f>IF(ISBLANK(Sales[[#This Row],[return]]),"No",Sales[[#This Row],[return]])</f>
        <v>No</v>
      </c>
      <c r="O5665" s="2">
        <v>43760</v>
      </c>
      <c r="P5665" s="8" t="str">
        <f>TEXT(DAY(Sales[[#This Row],[OrderDate]]),"ddd")</f>
        <v>Sun</v>
      </c>
      <c r="Q5665" s="8" t="str">
        <f>TEXT(MONTH(Sales[[#This Row],[ShipDate]])*29,"mmm")</f>
        <v>Oct</v>
      </c>
      <c r="R5665">
        <v>965</v>
      </c>
      <c r="S5665" t="s">
        <v>449</v>
      </c>
      <c r="T5665" t="s">
        <v>28</v>
      </c>
      <c r="U5665">
        <v>97756</v>
      </c>
      <c r="V5665" s="1">
        <v>0.5</v>
      </c>
      <c r="W5665">
        <v>-121</v>
      </c>
      <c r="X5665">
        <v>5</v>
      </c>
      <c r="Y5665">
        <v>177</v>
      </c>
      <c r="AD5665"/>
    </row>
    <row r="5666" spans="1:30" x14ac:dyDescent="0.25">
      <c r="A5666" t="s">
        <v>24</v>
      </c>
      <c r="B5666" s="2">
        <v>43549</v>
      </c>
      <c r="C5666" s="35">
        <f>YEAR(Sales[[#This Row],[ShipDate]])</f>
        <v>2019</v>
      </c>
      <c r="D5666" t="s">
        <v>607</v>
      </c>
      <c r="E5666" t="s">
        <v>31</v>
      </c>
      <c r="F5666" t="s">
        <v>39</v>
      </c>
      <c r="G5666" t="s">
        <v>25</v>
      </c>
      <c r="H5666" t="s">
        <v>1330</v>
      </c>
      <c r="I5666" t="s">
        <v>70</v>
      </c>
      <c r="J5666" t="s">
        <v>13</v>
      </c>
      <c r="K5666" t="s">
        <v>2703</v>
      </c>
      <c r="L5666" t="s">
        <v>68</v>
      </c>
      <c r="N5666" t="str">
        <f>IF(ISBLANK(Sales[[#This Row],[return]]),"No",Sales[[#This Row],[return]])</f>
        <v>No</v>
      </c>
      <c r="O5666" s="2">
        <v>43548</v>
      </c>
      <c r="P5666" s="8" t="str">
        <f>TEXT(DAY(Sales[[#This Row],[OrderDate]]),"ddd")</f>
        <v>Tue</v>
      </c>
      <c r="Q5666" s="8" t="str">
        <f>TEXT(MONTH(Sales[[#This Row],[ShipDate]])*29,"mmm")</f>
        <v>Mar</v>
      </c>
      <c r="R5666">
        <v>935</v>
      </c>
      <c r="S5666" t="s">
        <v>1984</v>
      </c>
      <c r="T5666" t="s">
        <v>66</v>
      </c>
      <c r="U5666">
        <v>77705</v>
      </c>
      <c r="V5666" s="1">
        <v>0.2</v>
      </c>
      <c r="W5666">
        <v>1</v>
      </c>
      <c r="X5666">
        <v>2</v>
      </c>
      <c r="Y5666">
        <v>13</v>
      </c>
      <c r="AD5666"/>
    </row>
    <row r="5667" spans="1:30" x14ac:dyDescent="0.25">
      <c r="A5667" t="s">
        <v>10</v>
      </c>
      <c r="B5667" s="2">
        <v>43800</v>
      </c>
      <c r="C5667" s="35">
        <f>YEAR(Sales[[#This Row],[ShipDate]])</f>
        <v>2019</v>
      </c>
      <c r="D5667" t="s">
        <v>36</v>
      </c>
      <c r="E5667" t="s">
        <v>18</v>
      </c>
      <c r="F5667" t="s">
        <v>45</v>
      </c>
      <c r="G5667" t="s">
        <v>25</v>
      </c>
      <c r="H5667" t="s">
        <v>79</v>
      </c>
      <c r="I5667" t="s">
        <v>32</v>
      </c>
      <c r="J5667" t="s">
        <v>13</v>
      </c>
      <c r="K5667" t="s">
        <v>1420</v>
      </c>
      <c r="L5667" t="s">
        <v>30</v>
      </c>
      <c r="N5667" t="str">
        <f>IF(ISBLANK(Sales[[#This Row],[return]]),"No",Sales[[#This Row],[return]])</f>
        <v>No</v>
      </c>
      <c r="O5667" s="2">
        <v>43794</v>
      </c>
      <c r="P5667" s="8" t="str">
        <f>TEXT(DAY(Sales[[#This Row],[OrderDate]]),"ddd")</f>
        <v>Wed</v>
      </c>
      <c r="Q5667" s="8" t="str">
        <f>TEXT(MONTH(Sales[[#This Row],[ShipDate]])*29,"mmm")</f>
        <v>Dec</v>
      </c>
      <c r="R5667">
        <v>521</v>
      </c>
      <c r="S5667" t="s">
        <v>1999</v>
      </c>
      <c r="T5667" t="s">
        <v>28</v>
      </c>
      <c r="U5667">
        <v>94122</v>
      </c>
      <c r="V5667" s="1">
        <v>0</v>
      </c>
      <c r="W5667">
        <v>1</v>
      </c>
      <c r="X5667">
        <v>2</v>
      </c>
      <c r="Y5667">
        <v>5</v>
      </c>
      <c r="AD5667"/>
    </row>
    <row r="5668" spans="1:30" x14ac:dyDescent="0.25">
      <c r="A5668" t="s">
        <v>24</v>
      </c>
      <c r="B5668" s="2">
        <v>43581</v>
      </c>
      <c r="C5668" s="35">
        <f>YEAR(Sales[[#This Row],[ShipDate]])</f>
        <v>2019</v>
      </c>
      <c r="D5668" t="s">
        <v>113</v>
      </c>
      <c r="E5668" t="s">
        <v>18</v>
      </c>
      <c r="F5668" t="s">
        <v>43</v>
      </c>
      <c r="G5668" t="s">
        <v>11</v>
      </c>
      <c r="H5668" t="s">
        <v>3060</v>
      </c>
      <c r="I5668" t="s">
        <v>233</v>
      </c>
      <c r="J5668" t="s">
        <v>13</v>
      </c>
      <c r="K5668" t="s">
        <v>3086</v>
      </c>
      <c r="L5668" t="s">
        <v>30</v>
      </c>
      <c r="M5668" t="s">
        <v>82</v>
      </c>
      <c r="N5668" t="str">
        <f>IF(ISBLANK(Sales[[#This Row],[return]]),"No",Sales[[#This Row],[return]])</f>
        <v>Yes</v>
      </c>
      <c r="O5668" s="2">
        <v>43578</v>
      </c>
      <c r="P5668" s="8" t="str">
        <f>TEXT(DAY(Sales[[#This Row],[OrderDate]]),"ddd")</f>
        <v>Mon</v>
      </c>
      <c r="Q5668" s="8" t="str">
        <f>TEXT(MONTH(Sales[[#This Row],[ShipDate]])*29,"mmm")</f>
        <v>Apr</v>
      </c>
      <c r="R5668">
        <v>578</v>
      </c>
      <c r="S5668" t="s">
        <v>1262</v>
      </c>
      <c r="T5668" t="s">
        <v>28</v>
      </c>
      <c r="U5668">
        <v>80634</v>
      </c>
      <c r="V5668" s="1">
        <v>0.2</v>
      </c>
      <c r="W5668">
        <v>3</v>
      </c>
      <c r="X5668">
        <v>3</v>
      </c>
      <c r="Y5668">
        <v>12</v>
      </c>
      <c r="AD5668"/>
    </row>
    <row r="5669" spans="1:30" x14ac:dyDescent="0.25">
      <c r="A5669" t="s">
        <v>24</v>
      </c>
      <c r="B5669" s="2">
        <v>43581</v>
      </c>
      <c r="C5669" s="35">
        <f>YEAR(Sales[[#This Row],[ShipDate]])</f>
        <v>2019</v>
      </c>
      <c r="D5669" t="s">
        <v>113</v>
      </c>
      <c r="E5669" t="s">
        <v>18</v>
      </c>
      <c r="F5669" t="s">
        <v>104</v>
      </c>
      <c r="G5669" t="s">
        <v>25</v>
      </c>
      <c r="H5669" t="s">
        <v>3060</v>
      </c>
      <c r="I5669" t="s">
        <v>233</v>
      </c>
      <c r="J5669" t="s">
        <v>13</v>
      </c>
      <c r="K5669" t="s">
        <v>3086</v>
      </c>
      <c r="L5669" t="s">
        <v>30</v>
      </c>
      <c r="M5669" t="s">
        <v>82</v>
      </c>
      <c r="N5669" t="str">
        <f>IF(ISBLANK(Sales[[#This Row],[return]]),"No",Sales[[#This Row],[return]])</f>
        <v>Yes</v>
      </c>
      <c r="O5669" s="2">
        <v>43578</v>
      </c>
      <c r="P5669" s="8" t="str">
        <f>TEXT(DAY(Sales[[#This Row],[OrderDate]]),"ddd")</f>
        <v>Mon</v>
      </c>
      <c r="Q5669" s="8" t="str">
        <f>TEXT(MONTH(Sales[[#This Row],[ShipDate]])*29,"mmm")</f>
        <v>Apr</v>
      </c>
      <c r="R5669">
        <v>1501</v>
      </c>
      <c r="S5669" t="s">
        <v>332</v>
      </c>
      <c r="T5669" t="s">
        <v>28</v>
      </c>
      <c r="U5669">
        <v>80634</v>
      </c>
      <c r="V5669" s="1">
        <v>0.2</v>
      </c>
      <c r="W5669">
        <v>7</v>
      </c>
      <c r="X5669">
        <v>2</v>
      </c>
      <c r="Y5669">
        <v>19</v>
      </c>
      <c r="AD5669"/>
    </row>
    <row r="5670" spans="1:30" x14ac:dyDescent="0.25">
      <c r="A5670" t="s">
        <v>40</v>
      </c>
      <c r="B5670" s="2">
        <v>43700</v>
      </c>
      <c r="C5670" s="35">
        <f>YEAR(Sales[[#This Row],[ShipDate]])</f>
        <v>2019</v>
      </c>
      <c r="D5670" t="s">
        <v>36</v>
      </c>
      <c r="E5670" t="s">
        <v>18</v>
      </c>
      <c r="F5670" t="s">
        <v>50</v>
      </c>
      <c r="G5670" t="s">
        <v>25</v>
      </c>
      <c r="H5670" t="s">
        <v>164</v>
      </c>
      <c r="I5670" t="s">
        <v>120</v>
      </c>
      <c r="J5670" t="s">
        <v>13</v>
      </c>
      <c r="K5670" t="s">
        <v>1452</v>
      </c>
      <c r="L5670" t="s">
        <v>68</v>
      </c>
      <c r="N5670" t="str">
        <f>IF(ISBLANK(Sales[[#This Row],[return]]),"No",Sales[[#This Row],[return]])</f>
        <v>No</v>
      </c>
      <c r="O5670" s="2">
        <v>43696</v>
      </c>
      <c r="P5670" s="8" t="str">
        <f>TEXT(DAY(Sales[[#This Row],[OrderDate]]),"ddd")</f>
        <v>Thu</v>
      </c>
      <c r="Q5670" s="8" t="str">
        <f>TEXT(MONTH(Sales[[#This Row],[ShipDate]])*29,"mmm")</f>
        <v>Aug</v>
      </c>
      <c r="R5670">
        <v>327</v>
      </c>
      <c r="S5670" t="s">
        <v>1751</v>
      </c>
      <c r="T5670" t="s">
        <v>66</v>
      </c>
      <c r="U5670">
        <v>60653</v>
      </c>
      <c r="V5670" s="1">
        <v>0.8</v>
      </c>
      <c r="W5670">
        <v>-4</v>
      </c>
      <c r="X5670">
        <v>2</v>
      </c>
      <c r="Y5670">
        <v>2</v>
      </c>
      <c r="AD5670"/>
    </row>
    <row r="5671" spans="1:30" x14ac:dyDescent="0.25">
      <c r="A5671" t="s">
        <v>40</v>
      </c>
      <c r="B5671" s="2">
        <v>43746</v>
      </c>
      <c r="C5671" s="35">
        <f>YEAR(Sales[[#This Row],[ShipDate]])</f>
        <v>2019</v>
      </c>
      <c r="D5671" t="s">
        <v>36</v>
      </c>
      <c r="E5671" t="s">
        <v>31</v>
      </c>
      <c r="F5671" t="s">
        <v>38</v>
      </c>
      <c r="G5671" t="s">
        <v>11</v>
      </c>
      <c r="H5671" t="s">
        <v>300</v>
      </c>
      <c r="I5671" t="s">
        <v>32</v>
      </c>
      <c r="J5671" t="s">
        <v>13</v>
      </c>
      <c r="K5671" t="s">
        <v>2619</v>
      </c>
      <c r="L5671" t="s">
        <v>30</v>
      </c>
      <c r="N5671" t="str">
        <f>IF(ISBLANK(Sales[[#This Row],[return]]),"No",Sales[[#This Row],[return]])</f>
        <v>No</v>
      </c>
      <c r="O5671" s="2">
        <v>43741</v>
      </c>
      <c r="P5671" s="8" t="str">
        <f>TEXT(DAY(Sales[[#This Row],[OrderDate]]),"ddd")</f>
        <v>Tue</v>
      </c>
      <c r="Q5671" s="8" t="str">
        <f>TEXT(MONTH(Sales[[#This Row],[ShipDate]])*29,"mmm")</f>
        <v>Oct</v>
      </c>
      <c r="R5671">
        <v>980</v>
      </c>
      <c r="S5671" t="s">
        <v>1557</v>
      </c>
      <c r="T5671" t="s">
        <v>28</v>
      </c>
      <c r="U5671">
        <v>91104</v>
      </c>
      <c r="V5671" s="1">
        <v>0.2</v>
      </c>
      <c r="W5671">
        <v>-6</v>
      </c>
      <c r="X5671">
        <v>3</v>
      </c>
      <c r="Y5671">
        <v>171</v>
      </c>
      <c r="AD5671"/>
    </row>
    <row r="5672" spans="1:30" x14ac:dyDescent="0.25">
      <c r="A5672" t="s">
        <v>40</v>
      </c>
      <c r="B5672" s="2">
        <v>43814</v>
      </c>
      <c r="C5672" s="35">
        <f>YEAR(Sales[[#This Row],[ShipDate]])</f>
        <v>2019</v>
      </c>
      <c r="D5672" t="s">
        <v>36</v>
      </c>
      <c r="E5672" t="s">
        <v>18</v>
      </c>
      <c r="F5672" t="s">
        <v>50</v>
      </c>
      <c r="G5672" t="s">
        <v>25</v>
      </c>
      <c r="H5672" t="s">
        <v>146</v>
      </c>
      <c r="I5672" t="s">
        <v>149</v>
      </c>
      <c r="J5672" t="s">
        <v>13</v>
      </c>
      <c r="K5672" t="s">
        <v>639</v>
      </c>
      <c r="L5672" t="s">
        <v>92</v>
      </c>
      <c r="N5672" t="str">
        <f>IF(ISBLANK(Sales[[#This Row],[return]]),"No",Sales[[#This Row],[return]])</f>
        <v>No</v>
      </c>
      <c r="O5672" s="2">
        <v>43810</v>
      </c>
      <c r="P5672" s="8" t="str">
        <f>TEXT(DAY(Sales[[#This Row],[OrderDate]]),"ddd")</f>
        <v>Wed</v>
      </c>
      <c r="Q5672" s="8" t="str">
        <f>TEXT(MONTH(Sales[[#This Row],[ShipDate]])*29,"mmm")</f>
        <v>Dec</v>
      </c>
      <c r="R5672">
        <v>134</v>
      </c>
      <c r="S5672" t="s">
        <v>640</v>
      </c>
      <c r="T5672" t="s">
        <v>90</v>
      </c>
      <c r="U5672">
        <v>10009</v>
      </c>
      <c r="V5672" s="1">
        <v>0.2</v>
      </c>
      <c r="W5672">
        <v>8</v>
      </c>
      <c r="X5672">
        <v>4</v>
      </c>
      <c r="Y5672">
        <v>23</v>
      </c>
      <c r="AD5672"/>
    </row>
    <row r="5673" spans="1:30" x14ac:dyDescent="0.25">
      <c r="A5673" t="s">
        <v>40</v>
      </c>
      <c r="B5673" s="2">
        <v>43814</v>
      </c>
      <c r="C5673" s="35">
        <f>YEAR(Sales[[#This Row],[ShipDate]])</f>
        <v>2019</v>
      </c>
      <c r="D5673" t="s">
        <v>36</v>
      </c>
      <c r="E5673" t="s">
        <v>18</v>
      </c>
      <c r="F5673" t="s">
        <v>99</v>
      </c>
      <c r="G5673" t="s">
        <v>46</v>
      </c>
      <c r="H5673" t="s">
        <v>146</v>
      </c>
      <c r="I5673" t="s">
        <v>149</v>
      </c>
      <c r="J5673" t="s">
        <v>13</v>
      </c>
      <c r="K5673" t="s">
        <v>639</v>
      </c>
      <c r="L5673" t="s">
        <v>92</v>
      </c>
      <c r="N5673" t="str">
        <f>IF(ISBLANK(Sales[[#This Row],[return]]),"No",Sales[[#This Row],[return]])</f>
        <v>No</v>
      </c>
      <c r="O5673" s="2">
        <v>43810</v>
      </c>
      <c r="P5673" s="8" t="str">
        <f>TEXT(DAY(Sales[[#This Row],[OrderDate]]),"ddd")</f>
        <v>Wed</v>
      </c>
      <c r="Q5673" s="8" t="str">
        <f>TEXT(MONTH(Sales[[#This Row],[ShipDate]])*29,"mmm")</f>
        <v>Dec</v>
      </c>
      <c r="R5673">
        <v>1019</v>
      </c>
      <c r="S5673" t="s">
        <v>202</v>
      </c>
      <c r="T5673" t="s">
        <v>90</v>
      </c>
      <c r="U5673">
        <v>10009</v>
      </c>
      <c r="V5673" s="1">
        <v>0</v>
      </c>
      <c r="W5673">
        <v>14</v>
      </c>
      <c r="X5673">
        <v>2</v>
      </c>
      <c r="Y5673">
        <v>40</v>
      </c>
      <c r="AD5673"/>
    </row>
    <row r="5674" spans="1:30" x14ac:dyDescent="0.25">
      <c r="A5674" t="s">
        <v>40</v>
      </c>
      <c r="B5674" s="2">
        <v>43805</v>
      </c>
      <c r="C5674" s="35">
        <f>YEAR(Sales[[#This Row],[ShipDate]])</f>
        <v>2019</v>
      </c>
      <c r="D5674" t="s">
        <v>36</v>
      </c>
      <c r="E5674" t="s">
        <v>31</v>
      </c>
      <c r="F5674" t="s">
        <v>43</v>
      </c>
      <c r="G5674" t="s">
        <v>11</v>
      </c>
      <c r="H5674" t="s">
        <v>60</v>
      </c>
      <c r="I5674" t="s">
        <v>63</v>
      </c>
      <c r="J5674" t="s">
        <v>13</v>
      </c>
      <c r="K5674" t="s">
        <v>292</v>
      </c>
      <c r="L5674" t="s">
        <v>30</v>
      </c>
      <c r="M5674" t="s">
        <v>82</v>
      </c>
      <c r="N5674" t="str">
        <f>IF(ISBLANK(Sales[[#This Row],[return]]),"No",Sales[[#This Row],[return]])</f>
        <v>Yes</v>
      </c>
      <c r="O5674" s="2">
        <v>43800</v>
      </c>
      <c r="P5674" s="8" t="str">
        <f>TEXT(DAY(Sales[[#This Row],[OrderDate]]),"ddd")</f>
        <v>Sun</v>
      </c>
      <c r="Q5674" s="8" t="str">
        <f>TEXT(MONTH(Sales[[#This Row],[ShipDate]])*29,"mmm")</f>
        <v>Dec</v>
      </c>
      <c r="R5674">
        <v>592</v>
      </c>
      <c r="S5674" t="s">
        <v>602</v>
      </c>
      <c r="T5674" t="s">
        <v>28</v>
      </c>
      <c r="U5674">
        <v>98105</v>
      </c>
      <c r="V5674" s="1">
        <v>0</v>
      </c>
      <c r="W5674">
        <v>31</v>
      </c>
      <c r="X5674">
        <v>12</v>
      </c>
      <c r="Y5674">
        <v>71</v>
      </c>
      <c r="AD5674"/>
    </row>
    <row r="5675" spans="1:30" x14ac:dyDescent="0.25">
      <c r="A5675" t="s">
        <v>40</v>
      </c>
      <c r="B5675" s="2">
        <v>43805</v>
      </c>
      <c r="C5675" s="35">
        <f>YEAR(Sales[[#This Row],[ShipDate]])</f>
        <v>2019</v>
      </c>
      <c r="D5675" t="s">
        <v>36</v>
      </c>
      <c r="E5675" t="s">
        <v>31</v>
      </c>
      <c r="F5675" t="s">
        <v>39</v>
      </c>
      <c r="G5675" t="s">
        <v>25</v>
      </c>
      <c r="H5675" t="s">
        <v>60</v>
      </c>
      <c r="I5675" t="s">
        <v>63</v>
      </c>
      <c r="J5675" t="s">
        <v>13</v>
      </c>
      <c r="K5675" t="s">
        <v>292</v>
      </c>
      <c r="L5675" t="s">
        <v>30</v>
      </c>
      <c r="M5675" t="s">
        <v>82</v>
      </c>
      <c r="N5675" t="str">
        <f>IF(ISBLANK(Sales[[#This Row],[return]]),"No",Sales[[#This Row],[return]])</f>
        <v>Yes</v>
      </c>
      <c r="O5675" s="2">
        <v>43800</v>
      </c>
      <c r="P5675" s="8" t="str">
        <f>TEXT(DAY(Sales[[#This Row],[OrderDate]]),"ddd")</f>
        <v>Sun</v>
      </c>
      <c r="Q5675" s="8" t="str">
        <f>TEXT(MONTH(Sales[[#This Row],[ShipDate]])*29,"mmm")</f>
        <v>Dec</v>
      </c>
      <c r="R5675">
        <v>1559</v>
      </c>
      <c r="S5675" t="s">
        <v>3153</v>
      </c>
      <c r="T5675" t="s">
        <v>28</v>
      </c>
      <c r="U5675">
        <v>98105</v>
      </c>
      <c r="V5675" s="1">
        <v>0</v>
      </c>
      <c r="W5675">
        <v>5</v>
      </c>
      <c r="X5675">
        <v>4</v>
      </c>
      <c r="Y5675">
        <v>541</v>
      </c>
      <c r="AD5675"/>
    </row>
    <row r="5676" spans="1:30" x14ac:dyDescent="0.25">
      <c r="A5676" t="s">
        <v>40</v>
      </c>
      <c r="B5676" s="2">
        <v>43805</v>
      </c>
      <c r="C5676" s="35">
        <f>YEAR(Sales[[#This Row],[ShipDate]])</f>
        <v>2019</v>
      </c>
      <c r="D5676" t="s">
        <v>36</v>
      </c>
      <c r="E5676" t="s">
        <v>31</v>
      </c>
      <c r="F5676" t="s">
        <v>50</v>
      </c>
      <c r="G5676" t="s">
        <v>25</v>
      </c>
      <c r="H5676" t="s">
        <v>60</v>
      </c>
      <c r="I5676" t="s">
        <v>63</v>
      </c>
      <c r="J5676" t="s">
        <v>13</v>
      </c>
      <c r="K5676" t="s">
        <v>292</v>
      </c>
      <c r="L5676" t="s">
        <v>30</v>
      </c>
      <c r="M5676" t="s">
        <v>82</v>
      </c>
      <c r="N5676" t="str">
        <f>IF(ISBLANK(Sales[[#This Row],[return]]),"No",Sales[[#This Row],[return]])</f>
        <v>Yes</v>
      </c>
      <c r="O5676" s="2">
        <v>43800</v>
      </c>
      <c r="P5676" s="8" t="str">
        <f>TEXT(DAY(Sales[[#This Row],[OrderDate]]),"ddd")</f>
        <v>Sun</v>
      </c>
      <c r="Q5676" s="8" t="str">
        <f>TEXT(MONTH(Sales[[#This Row],[ShipDate]])*29,"mmm")</f>
        <v>Dec</v>
      </c>
      <c r="R5676">
        <v>902</v>
      </c>
      <c r="S5676" t="s">
        <v>1678</v>
      </c>
      <c r="T5676" t="s">
        <v>28</v>
      </c>
      <c r="U5676">
        <v>98105</v>
      </c>
      <c r="V5676" s="1">
        <v>0.2</v>
      </c>
      <c r="W5676">
        <v>5</v>
      </c>
      <c r="X5676">
        <v>5</v>
      </c>
      <c r="Y5676">
        <v>16</v>
      </c>
      <c r="AD5676"/>
    </row>
    <row r="5677" spans="1:30" x14ac:dyDescent="0.25">
      <c r="A5677" t="s">
        <v>40</v>
      </c>
      <c r="B5677" s="2">
        <v>43797</v>
      </c>
      <c r="C5677" s="35">
        <f>YEAR(Sales[[#This Row],[ShipDate]])</f>
        <v>2019</v>
      </c>
      <c r="D5677" t="s">
        <v>36</v>
      </c>
      <c r="E5677" t="s">
        <v>18</v>
      </c>
      <c r="F5677" t="s">
        <v>150</v>
      </c>
      <c r="G5677" t="s">
        <v>25</v>
      </c>
      <c r="H5677" t="s">
        <v>107</v>
      </c>
      <c r="I5677" t="s">
        <v>70</v>
      </c>
      <c r="J5677" t="s">
        <v>13</v>
      </c>
      <c r="K5677" t="s">
        <v>859</v>
      </c>
      <c r="L5677" t="s">
        <v>68</v>
      </c>
      <c r="N5677" t="str">
        <f>IF(ISBLANK(Sales[[#This Row],[return]]),"No",Sales[[#This Row],[return]])</f>
        <v>No</v>
      </c>
      <c r="O5677" s="2">
        <v>43793</v>
      </c>
      <c r="P5677" s="8" t="str">
        <f>TEXT(DAY(Sales[[#This Row],[OrderDate]]),"ddd")</f>
        <v>Tue</v>
      </c>
      <c r="Q5677" s="8" t="str">
        <f>TEXT(MONTH(Sales[[#This Row],[ShipDate]])*29,"mmm")</f>
        <v>Nov</v>
      </c>
      <c r="R5677">
        <v>115</v>
      </c>
      <c r="S5677" t="s">
        <v>860</v>
      </c>
      <c r="T5677" t="s">
        <v>66</v>
      </c>
      <c r="U5677">
        <v>77070</v>
      </c>
      <c r="V5677" s="1">
        <v>0.2</v>
      </c>
      <c r="W5677">
        <v>3</v>
      </c>
      <c r="X5677">
        <v>3</v>
      </c>
      <c r="Y5677">
        <v>11</v>
      </c>
      <c r="AD5677"/>
    </row>
    <row r="5678" spans="1:30" x14ac:dyDescent="0.25">
      <c r="A5678" t="s">
        <v>10</v>
      </c>
      <c r="B5678" s="2">
        <v>43530</v>
      </c>
      <c r="C5678" s="35">
        <f>YEAR(Sales[[#This Row],[ShipDate]])</f>
        <v>2019</v>
      </c>
      <c r="D5678" t="s">
        <v>36</v>
      </c>
      <c r="E5678" t="s">
        <v>18</v>
      </c>
      <c r="F5678" t="s">
        <v>59</v>
      </c>
      <c r="G5678" t="s">
        <v>25</v>
      </c>
      <c r="H5678" t="s">
        <v>1263</v>
      </c>
      <c r="I5678" t="s">
        <v>371</v>
      </c>
      <c r="J5678" t="s">
        <v>13</v>
      </c>
      <c r="K5678" t="s">
        <v>1504</v>
      </c>
      <c r="L5678" t="s">
        <v>92</v>
      </c>
      <c r="N5678" t="str">
        <f>IF(ISBLANK(Sales[[#This Row],[return]]),"No",Sales[[#This Row],[return]])</f>
        <v>No</v>
      </c>
      <c r="O5678" s="2">
        <v>43524</v>
      </c>
      <c r="P5678" s="8" t="str">
        <f>TEXT(DAY(Sales[[#This Row],[OrderDate]]),"ddd")</f>
        <v>Sat</v>
      </c>
      <c r="Q5678" s="8" t="str">
        <f>TEXT(MONTH(Sales[[#This Row],[ShipDate]])*29,"mmm")</f>
        <v>Mar</v>
      </c>
      <c r="R5678">
        <v>1476</v>
      </c>
      <c r="S5678" t="s">
        <v>993</v>
      </c>
      <c r="T5678" t="s">
        <v>90</v>
      </c>
      <c r="U5678">
        <v>6457</v>
      </c>
      <c r="V5678" s="1">
        <v>0</v>
      </c>
      <c r="W5678">
        <v>4</v>
      </c>
      <c r="X5678">
        <v>1</v>
      </c>
      <c r="Y5678">
        <v>8</v>
      </c>
      <c r="AD5678"/>
    </row>
    <row r="5679" spans="1:30" x14ac:dyDescent="0.25">
      <c r="A5679" t="s">
        <v>10</v>
      </c>
      <c r="B5679" s="2">
        <v>43530</v>
      </c>
      <c r="C5679" s="35">
        <f>YEAR(Sales[[#This Row],[ShipDate]])</f>
        <v>2019</v>
      </c>
      <c r="D5679" t="s">
        <v>36</v>
      </c>
      <c r="E5679" t="s">
        <v>18</v>
      </c>
      <c r="F5679" t="s">
        <v>50</v>
      </c>
      <c r="G5679" t="s">
        <v>25</v>
      </c>
      <c r="H5679" t="s">
        <v>1263</v>
      </c>
      <c r="I5679" t="s">
        <v>371</v>
      </c>
      <c r="J5679" t="s">
        <v>13</v>
      </c>
      <c r="K5679" t="s">
        <v>1504</v>
      </c>
      <c r="L5679" t="s">
        <v>92</v>
      </c>
      <c r="N5679" t="str">
        <f>IF(ISBLANK(Sales[[#This Row],[return]]),"No",Sales[[#This Row],[return]])</f>
        <v>No</v>
      </c>
      <c r="O5679" s="2">
        <v>43524</v>
      </c>
      <c r="P5679" s="8" t="str">
        <f>TEXT(DAY(Sales[[#This Row],[OrderDate]]),"ddd")</f>
        <v>Sat</v>
      </c>
      <c r="Q5679" s="8" t="str">
        <f>TEXT(MONTH(Sales[[#This Row],[ShipDate]])*29,"mmm")</f>
        <v>Mar</v>
      </c>
      <c r="R5679">
        <v>1316</v>
      </c>
      <c r="S5679" t="s">
        <v>1832</v>
      </c>
      <c r="T5679" t="s">
        <v>90</v>
      </c>
      <c r="U5679">
        <v>6457</v>
      </c>
      <c r="V5679" s="1">
        <v>0</v>
      </c>
      <c r="W5679">
        <v>5</v>
      </c>
      <c r="X5679">
        <v>2</v>
      </c>
      <c r="Y5679">
        <v>10</v>
      </c>
      <c r="AD5679"/>
    </row>
    <row r="5680" spans="1:30" x14ac:dyDescent="0.25">
      <c r="A5680" t="s">
        <v>10</v>
      </c>
      <c r="B5680" s="2">
        <v>43818</v>
      </c>
      <c r="C5680" s="35">
        <f>YEAR(Sales[[#This Row],[ShipDate]])</f>
        <v>2019</v>
      </c>
      <c r="D5680" t="s">
        <v>113</v>
      </c>
      <c r="E5680" t="s">
        <v>18</v>
      </c>
      <c r="F5680" t="s">
        <v>59</v>
      </c>
      <c r="G5680" t="s">
        <v>25</v>
      </c>
      <c r="H5680" t="s">
        <v>26</v>
      </c>
      <c r="I5680" t="s">
        <v>32</v>
      </c>
      <c r="J5680" t="s">
        <v>13</v>
      </c>
      <c r="K5680" t="s">
        <v>840</v>
      </c>
      <c r="L5680" t="s">
        <v>30</v>
      </c>
      <c r="N5680" t="str">
        <f>IF(ISBLANK(Sales[[#This Row],[return]]),"No",Sales[[#This Row],[return]])</f>
        <v>No</v>
      </c>
      <c r="O5680" s="2">
        <v>43817</v>
      </c>
      <c r="P5680" s="8" t="str">
        <f>TEXT(DAY(Sales[[#This Row],[OrderDate]]),"ddd")</f>
        <v>Wed</v>
      </c>
      <c r="Q5680" s="8" t="str">
        <f>TEXT(MONTH(Sales[[#This Row],[ShipDate]])*29,"mmm")</f>
        <v>Dec</v>
      </c>
      <c r="R5680">
        <v>1796</v>
      </c>
      <c r="S5680" t="s">
        <v>1806</v>
      </c>
      <c r="T5680" t="s">
        <v>28</v>
      </c>
      <c r="U5680">
        <v>90008</v>
      </c>
      <c r="V5680" s="1">
        <v>0</v>
      </c>
      <c r="W5680">
        <v>6</v>
      </c>
      <c r="X5680">
        <v>2</v>
      </c>
      <c r="Y5680">
        <v>13</v>
      </c>
      <c r="AD5680"/>
    </row>
    <row r="5681" spans="1:30" x14ac:dyDescent="0.25">
      <c r="A5681" t="s">
        <v>10</v>
      </c>
      <c r="B5681" s="2">
        <v>43818</v>
      </c>
      <c r="C5681" s="35">
        <f>YEAR(Sales[[#This Row],[ShipDate]])</f>
        <v>2019</v>
      </c>
      <c r="D5681" t="s">
        <v>113</v>
      </c>
      <c r="E5681" t="s">
        <v>18</v>
      </c>
      <c r="F5681" t="s">
        <v>45</v>
      </c>
      <c r="G5681" t="s">
        <v>25</v>
      </c>
      <c r="H5681" t="s">
        <v>26</v>
      </c>
      <c r="I5681" t="s">
        <v>32</v>
      </c>
      <c r="J5681" t="s">
        <v>13</v>
      </c>
      <c r="K5681" t="s">
        <v>840</v>
      </c>
      <c r="L5681" t="s">
        <v>30</v>
      </c>
      <c r="N5681" t="str">
        <f>IF(ISBLANK(Sales[[#This Row],[return]]),"No",Sales[[#This Row],[return]])</f>
        <v>No</v>
      </c>
      <c r="O5681" s="2">
        <v>43817</v>
      </c>
      <c r="P5681" s="8" t="str">
        <f>TEXT(DAY(Sales[[#This Row],[OrderDate]]),"ddd")</f>
        <v>Wed</v>
      </c>
      <c r="Q5681" s="8" t="str">
        <f>TEXT(MONTH(Sales[[#This Row],[ShipDate]])*29,"mmm")</f>
        <v>Dec</v>
      </c>
      <c r="R5681">
        <v>1142</v>
      </c>
      <c r="S5681" t="s">
        <v>808</v>
      </c>
      <c r="T5681" t="s">
        <v>28</v>
      </c>
      <c r="U5681">
        <v>90008</v>
      </c>
      <c r="V5681" s="1">
        <v>0</v>
      </c>
      <c r="W5681">
        <v>2</v>
      </c>
      <c r="X5681">
        <v>3</v>
      </c>
      <c r="Y5681">
        <v>7</v>
      </c>
      <c r="AD5681"/>
    </row>
    <row r="5682" spans="1:30" x14ac:dyDescent="0.25">
      <c r="A5682" t="s">
        <v>10</v>
      </c>
      <c r="B5682" s="2">
        <v>43818</v>
      </c>
      <c r="C5682" s="35">
        <f>YEAR(Sales[[#This Row],[ShipDate]])</f>
        <v>2019</v>
      </c>
      <c r="D5682" t="s">
        <v>113</v>
      </c>
      <c r="E5682" t="s">
        <v>18</v>
      </c>
      <c r="F5682" t="s">
        <v>59</v>
      </c>
      <c r="G5682" t="s">
        <v>25</v>
      </c>
      <c r="H5682" t="s">
        <v>26</v>
      </c>
      <c r="I5682" t="s">
        <v>32</v>
      </c>
      <c r="J5682" t="s">
        <v>13</v>
      </c>
      <c r="K5682" t="s">
        <v>840</v>
      </c>
      <c r="L5682" t="s">
        <v>30</v>
      </c>
      <c r="N5682" t="str">
        <f>IF(ISBLANK(Sales[[#This Row],[return]]),"No",Sales[[#This Row],[return]])</f>
        <v>No</v>
      </c>
      <c r="O5682" s="2">
        <v>43817</v>
      </c>
      <c r="P5682" s="8" t="str">
        <f>TEXT(DAY(Sales[[#This Row],[OrderDate]]),"ddd")</f>
        <v>Wed</v>
      </c>
      <c r="Q5682" s="8" t="str">
        <f>TEXT(MONTH(Sales[[#This Row],[ShipDate]])*29,"mmm")</f>
        <v>Dec</v>
      </c>
      <c r="R5682">
        <v>1817</v>
      </c>
      <c r="S5682" t="s">
        <v>1822</v>
      </c>
      <c r="T5682" t="s">
        <v>28</v>
      </c>
      <c r="U5682">
        <v>90008</v>
      </c>
      <c r="V5682" s="1">
        <v>0</v>
      </c>
      <c r="W5682">
        <v>16</v>
      </c>
      <c r="X5682">
        <v>5</v>
      </c>
      <c r="Y5682">
        <v>32</v>
      </c>
      <c r="AD5682"/>
    </row>
    <row r="5683" spans="1:30" x14ac:dyDescent="0.25">
      <c r="A5683" t="s">
        <v>40</v>
      </c>
      <c r="B5683" s="2">
        <v>43663</v>
      </c>
      <c r="C5683" s="35">
        <f>YEAR(Sales[[#This Row],[ShipDate]])</f>
        <v>2019</v>
      </c>
      <c r="D5683" t="s">
        <v>36</v>
      </c>
      <c r="E5683" t="s">
        <v>31</v>
      </c>
      <c r="F5683" t="s">
        <v>59</v>
      </c>
      <c r="G5683" t="s">
        <v>25</v>
      </c>
      <c r="H5683" t="s">
        <v>2750</v>
      </c>
      <c r="I5683" t="s">
        <v>1449</v>
      </c>
      <c r="J5683" t="s">
        <v>13</v>
      </c>
      <c r="K5683" t="s">
        <v>2607</v>
      </c>
      <c r="L5683" t="s">
        <v>68</v>
      </c>
      <c r="N5683" t="str">
        <f>IF(ISBLANK(Sales[[#This Row],[return]]),"No",Sales[[#This Row],[return]])</f>
        <v>No</v>
      </c>
      <c r="O5683" s="2">
        <v>43659</v>
      </c>
      <c r="P5683" s="8" t="str">
        <f>TEXT(DAY(Sales[[#This Row],[OrderDate]]),"ddd")</f>
        <v>Fri</v>
      </c>
      <c r="Q5683" s="8" t="str">
        <f>TEXT(MONTH(Sales[[#This Row],[ShipDate]])*29,"mmm")</f>
        <v>Jul</v>
      </c>
      <c r="R5683">
        <v>1524</v>
      </c>
      <c r="S5683" t="s">
        <v>1706</v>
      </c>
      <c r="T5683" t="s">
        <v>66</v>
      </c>
      <c r="U5683">
        <v>66212</v>
      </c>
      <c r="V5683" s="1">
        <v>0</v>
      </c>
      <c r="W5683">
        <v>6</v>
      </c>
      <c r="X5683">
        <v>2</v>
      </c>
      <c r="Y5683">
        <v>14</v>
      </c>
      <c r="AD5683"/>
    </row>
    <row r="5684" spans="1:30" x14ac:dyDescent="0.25">
      <c r="A5684" t="s">
        <v>40</v>
      </c>
      <c r="B5684" s="2">
        <v>43663</v>
      </c>
      <c r="C5684" s="35">
        <f>YEAR(Sales[[#This Row],[ShipDate]])</f>
        <v>2019</v>
      </c>
      <c r="D5684" t="s">
        <v>36</v>
      </c>
      <c r="E5684" t="s">
        <v>31</v>
      </c>
      <c r="F5684" t="s">
        <v>39</v>
      </c>
      <c r="G5684" t="s">
        <v>25</v>
      </c>
      <c r="H5684" t="s">
        <v>2750</v>
      </c>
      <c r="I5684" t="s">
        <v>1449</v>
      </c>
      <c r="J5684" t="s">
        <v>13</v>
      </c>
      <c r="K5684" t="s">
        <v>2607</v>
      </c>
      <c r="L5684" t="s">
        <v>68</v>
      </c>
      <c r="N5684" t="str">
        <f>IF(ISBLANK(Sales[[#This Row],[return]]),"No",Sales[[#This Row],[return]])</f>
        <v>No</v>
      </c>
      <c r="O5684" s="2">
        <v>43659</v>
      </c>
      <c r="P5684" s="8" t="str">
        <f>TEXT(DAY(Sales[[#This Row],[OrderDate]]),"ddd")</f>
        <v>Fri</v>
      </c>
      <c r="Q5684" s="8" t="str">
        <f>TEXT(MONTH(Sales[[#This Row],[ShipDate]])*29,"mmm")</f>
        <v>Jul</v>
      </c>
      <c r="R5684">
        <v>1498</v>
      </c>
      <c r="S5684" t="s">
        <v>2062</v>
      </c>
      <c r="T5684" t="s">
        <v>66</v>
      </c>
      <c r="U5684">
        <v>66212</v>
      </c>
      <c r="V5684" s="1">
        <v>0</v>
      </c>
      <c r="W5684">
        <v>94</v>
      </c>
      <c r="X5684">
        <v>2</v>
      </c>
      <c r="Y5684">
        <v>360</v>
      </c>
      <c r="AD5684"/>
    </row>
    <row r="5685" spans="1:30" x14ac:dyDescent="0.25">
      <c r="A5685" t="s">
        <v>10</v>
      </c>
      <c r="B5685" s="2">
        <v>43825</v>
      </c>
      <c r="C5685" s="35">
        <f>YEAR(Sales[[#This Row],[ShipDate]])</f>
        <v>2019</v>
      </c>
      <c r="D5685" t="s">
        <v>36</v>
      </c>
      <c r="E5685" t="s">
        <v>31</v>
      </c>
      <c r="F5685" t="s">
        <v>59</v>
      </c>
      <c r="G5685" t="s">
        <v>25</v>
      </c>
      <c r="H5685" t="s">
        <v>146</v>
      </c>
      <c r="I5685" t="s">
        <v>149</v>
      </c>
      <c r="J5685" t="s">
        <v>13</v>
      </c>
      <c r="K5685" t="s">
        <v>359</v>
      </c>
      <c r="L5685" t="s">
        <v>92</v>
      </c>
      <c r="N5685" t="str">
        <f>IF(ISBLANK(Sales[[#This Row],[return]]),"No",Sales[[#This Row],[return]])</f>
        <v>No</v>
      </c>
      <c r="O5685" s="2">
        <v>43819</v>
      </c>
      <c r="P5685" s="8" t="str">
        <f>TEXT(DAY(Sales[[#This Row],[OrderDate]]),"ddd")</f>
        <v>Fri</v>
      </c>
      <c r="Q5685" s="8" t="str">
        <f>TEXT(MONTH(Sales[[#This Row],[ShipDate]])*29,"mmm")</f>
        <v>Dec</v>
      </c>
      <c r="R5685">
        <v>1669</v>
      </c>
      <c r="S5685" t="s">
        <v>2135</v>
      </c>
      <c r="T5685" t="s">
        <v>90</v>
      </c>
      <c r="U5685">
        <v>10009</v>
      </c>
      <c r="V5685" s="1">
        <v>0</v>
      </c>
      <c r="W5685">
        <v>17</v>
      </c>
      <c r="X5685">
        <v>3</v>
      </c>
      <c r="Y5685">
        <v>34</v>
      </c>
      <c r="AD5685"/>
    </row>
    <row r="5686" spans="1:30" x14ac:dyDescent="0.25">
      <c r="A5686" t="s">
        <v>10</v>
      </c>
      <c r="B5686" s="2">
        <v>43825</v>
      </c>
      <c r="C5686" s="35">
        <f>YEAR(Sales[[#This Row],[ShipDate]])</f>
        <v>2019</v>
      </c>
      <c r="D5686" t="s">
        <v>36</v>
      </c>
      <c r="E5686" t="s">
        <v>31</v>
      </c>
      <c r="F5686" t="s">
        <v>59</v>
      </c>
      <c r="G5686" t="s">
        <v>25</v>
      </c>
      <c r="H5686" t="s">
        <v>146</v>
      </c>
      <c r="I5686" t="s">
        <v>149</v>
      </c>
      <c r="J5686" t="s">
        <v>13</v>
      </c>
      <c r="K5686" t="s">
        <v>359</v>
      </c>
      <c r="L5686" t="s">
        <v>92</v>
      </c>
      <c r="N5686" t="str">
        <f>IF(ISBLANK(Sales[[#This Row],[return]]),"No",Sales[[#This Row],[return]])</f>
        <v>No</v>
      </c>
      <c r="O5686" s="2">
        <v>43819</v>
      </c>
      <c r="P5686" s="8" t="str">
        <f>TEXT(DAY(Sales[[#This Row],[OrderDate]]),"ddd")</f>
        <v>Fri</v>
      </c>
      <c r="Q5686" s="8" t="str">
        <f>TEXT(MONTH(Sales[[#This Row],[ShipDate]])*29,"mmm")</f>
        <v>Dec</v>
      </c>
      <c r="R5686">
        <v>1700</v>
      </c>
      <c r="S5686" t="s">
        <v>671</v>
      </c>
      <c r="T5686" t="s">
        <v>90</v>
      </c>
      <c r="U5686">
        <v>10009</v>
      </c>
      <c r="V5686" s="1">
        <v>0</v>
      </c>
      <c r="W5686">
        <v>137</v>
      </c>
      <c r="X5686">
        <v>5</v>
      </c>
      <c r="Y5686">
        <v>280</v>
      </c>
      <c r="AD5686"/>
    </row>
    <row r="5687" spans="1:30" x14ac:dyDescent="0.25">
      <c r="A5687" t="s">
        <v>10</v>
      </c>
      <c r="B5687" s="2">
        <v>43825</v>
      </c>
      <c r="C5687" s="35">
        <f>YEAR(Sales[[#This Row],[ShipDate]])</f>
        <v>2019</v>
      </c>
      <c r="D5687" t="s">
        <v>36</v>
      </c>
      <c r="E5687" t="s">
        <v>31</v>
      </c>
      <c r="F5687" t="s">
        <v>50</v>
      </c>
      <c r="G5687" t="s">
        <v>25</v>
      </c>
      <c r="H5687" t="s">
        <v>146</v>
      </c>
      <c r="I5687" t="s">
        <v>149</v>
      </c>
      <c r="J5687" t="s">
        <v>13</v>
      </c>
      <c r="K5687" t="s">
        <v>359</v>
      </c>
      <c r="L5687" t="s">
        <v>92</v>
      </c>
      <c r="N5687" t="str">
        <f>IF(ISBLANK(Sales[[#This Row],[return]]),"No",Sales[[#This Row],[return]])</f>
        <v>No</v>
      </c>
      <c r="O5687" s="2">
        <v>43819</v>
      </c>
      <c r="P5687" s="8" t="str">
        <f>TEXT(DAY(Sales[[#This Row],[OrderDate]]),"ddd")</f>
        <v>Fri</v>
      </c>
      <c r="Q5687" s="8" t="str">
        <f>TEXT(MONTH(Sales[[#This Row],[ShipDate]])*29,"mmm")</f>
        <v>Dec</v>
      </c>
      <c r="R5687">
        <v>700</v>
      </c>
      <c r="S5687" t="s">
        <v>566</v>
      </c>
      <c r="T5687" t="s">
        <v>90</v>
      </c>
      <c r="U5687">
        <v>10009</v>
      </c>
      <c r="V5687" s="1">
        <v>0.2</v>
      </c>
      <c r="W5687">
        <v>18</v>
      </c>
      <c r="X5687">
        <v>3</v>
      </c>
      <c r="Y5687">
        <v>50</v>
      </c>
      <c r="AD5687"/>
    </row>
    <row r="5688" spans="1:30" x14ac:dyDescent="0.25">
      <c r="A5688" t="s">
        <v>40</v>
      </c>
      <c r="B5688" s="2">
        <v>43591</v>
      </c>
      <c r="C5688" s="35">
        <f>YEAR(Sales[[#This Row],[ShipDate]])</f>
        <v>2019</v>
      </c>
      <c r="D5688" t="s">
        <v>36</v>
      </c>
      <c r="E5688" t="s">
        <v>18</v>
      </c>
      <c r="F5688" t="s">
        <v>23</v>
      </c>
      <c r="G5688" t="s">
        <v>11</v>
      </c>
      <c r="H5688" t="s">
        <v>706</v>
      </c>
      <c r="I5688" t="s">
        <v>37</v>
      </c>
      <c r="J5688" t="s">
        <v>13</v>
      </c>
      <c r="K5688" t="s">
        <v>676</v>
      </c>
      <c r="L5688" t="s">
        <v>17</v>
      </c>
      <c r="N5688" t="str">
        <f>IF(ISBLANK(Sales[[#This Row],[return]]),"No",Sales[[#This Row],[return]])</f>
        <v>No</v>
      </c>
      <c r="O5688" s="2">
        <v>43586</v>
      </c>
      <c r="P5688" s="8" t="str">
        <f>TEXT(DAY(Sales[[#This Row],[OrderDate]]),"ddd")</f>
        <v>Sun</v>
      </c>
      <c r="Q5688" s="8" t="str">
        <f>TEXT(MONTH(Sales[[#This Row],[ShipDate]])*29,"mmm")</f>
        <v>May</v>
      </c>
      <c r="R5688">
        <v>828</v>
      </c>
      <c r="S5688" t="s">
        <v>858</v>
      </c>
      <c r="T5688" t="s">
        <v>15</v>
      </c>
      <c r="U5688">
        <v>32216</v>
      </c>
      <c r="V5688" s="1">
        <v>0.2</v>
      </c>
      <c r="W5688">
        <v>0</v>
      </c>
      <c r="X5688">
        <v>5</v>
      </c>
      <c r="Y5688">
        <v>2804</v>
      </c>
      <c r="AD5688"/>
    </row>
    <row r="5689" spans="1:30" x14ac:dyDescent="0.25">
      <c r="A5689" t="s">
        <v>40</v>
      </c>
      <c r="B5689" s="2">
        <v>43591</v>
      </c>
      <c r="C5689" s="35">
        <f>YEAR(Sales[[#This Row],[ShipDate]])</f>
        <v>2019</v>
      </c>
      <c r="D5689" t="s">
        <v>36</v>
      </c>
      <c r="E5689" t="s">
        <v>18</v>
      </c>
      <c r="F5689" t="s">
        <v>38</v>
      </c>
      <c r="G5689" t="s">
        <v>11</v>
      </c>
      <c r="H5689" t="s">
        <v>706</v>
      </c>
      <c r="I5689" t="s">
        <v>37</v>
      </c>
      <c r="J5689" t="s">
        <v>13</v>
      </c>
      <c r="K5689" t="s">
        <v>676</v>
      </c>
      <c r="L5689" t="s">
        <v>17</v>
      </c>
      <c r="N5689" t="str">
        <f>IF(ISBLANK(Sales[[#This Row],[return]]),"No",Sales[[#This Row],[return]])</f>
        <v>No</v>
      </c>
      <c r="O5689" s="2">
        <v>43586</v>
      </c>
      <c r="P5689" s="8" t="str">
        <f>TEXT(DAY(Sales[[#This Row],[OrderDate]]),"ddd")</f>
        <v>Sun</v>
      </c>
      <c r="Q5689" s="8" t="str">
        <f>TEXT(MONTH(Sales[[#This Row],[ShipDate]])*29,"mmm")</f>
        <v>May</v>
      </c>
      <c r="R5689">
        <v>377</v>
      </c>
      <c r="S5689" t="s">
        <v>741</v>
      </c>
      <c r="T5689" t="s">
        <v>15</v>
      </c>
      <c r="U5689">
        <v>32216</v>
      </c>
      <c r="V5689" s="1">
        <v>0.45</v>
      </c>
      <c r="W5689">
        <v>-458</v>
      </c>
      <c r="X5689">
        <v>4</v>
      </c>
      <c r="Y5689">
        <v>933</v>
      </c>
      <c r="AD5689"/>
    </row>
    <row r="5690" spans="1:30" x14ac:dyDescent="0.25">
      <c r="A5690" t="s">
        <v>40</v>
      </c>
      <c r="B5690" s="2">
        <v>43591</v>
      </c>
      <c r="C5690" s="35">
        <f>YEAR(Sales[[#This Row],[ShipDate]])</f>
        <v>2019</v>
      </c>
      <c r="D5690" t="s">
        <v>36</v>
      </c>
      <c r="E5690" t="s">
        <v>18</v>
      </c>
      <c r="F5690" t="s">
        <v>290</v>
      </c>
      <c r="G5690" t="s">
        <v>25</v>
      </c>
      <c r="H5690" t="s">
        <v>706</v>
      </c>
      <c r="I5690" t="s">
        <v>37</v>
      </c>
      <c r="J5690" t="s">
        <v>13</v>
      </c>
      <c r="K5690" t="s">
        <v>676</v>
      </c>
      <c r="L5690" t="s">
        <v>17</v>
      </c>
      <c r="N5690" t="str">
        <f>IF(ISBLANK(Sales[[#This Row],[return]]),"No",Sales[[#This Row],[return]])</f>
        <v>No</v>
      </c>
      <c r="O5690" s="2">
        <v>43586</v>
      </c>
      <c r="P5690" s="8" t="str">
        <f>TEXT(DAY(Sales[[#This Row],[OrderDate]]),"ddd")</f>
        <v>Sun</v>
      </c>
      <c r="Q5690" s="8" t="str">
        <f>TEXT(MONTH(Sales[[#This Row],[ShipDate]])*29,"mmm")</f>
        <v>May</v>
      </c>
      <c r="R5690">
        <v>971</v>
      </c>
      <c r="S5690" t="s">
        <v>2252</v>
      </c>
      <c r="T5690" t="s">
        <v>15</v>
      </c>
      <c r="U5690">
        <v>32216</v>
      </c>
      <c r="V5690" s="1">
        <v>0.2</v>
      </c>
      <c r="W5690">
        <v>0</v>
      </c>
      <c r="X5690">
        <v>2</v>
      </c>
      <c r="Y5690">
        <v>3</v>
      </c>
      <c r="AD5690"/>
    </row>
    <row r="5691" spans="1:30" x14ac:dyDescent="0.25">
      <c r="A5691" t="s">
        <v>40</v>
      </c>
      <c r="B5691" s="2">
        <v>43712</v>
      </c>
      <c r="C5691" s="35">
        <f>YEAR(Sales[[#This Row],[ShipDate]])</f>
        <v>2019</v>
      </c>
      <c r="D5691" t="s">
        <v>19</v>
      </c>
      <c r="E5691" t="s">
        <v>18</v>
      </c>
      <c r="F5691" t="s">
        <v>33</v>
      </c>
      <c r="G5691" t="s">
        <v>25</v>
      </c>
      <c r="H5691" t="s">
        <v>1419</v>
      </c>
      <c r="I5691" t="s">
        <v>233</v>
      </c>
      <c r="J5691" t="s">
        <v>13</v>
      </c>
      <c r="K5691" t="s">
        <v>1126</v>
      </c>
      <c r="L5691" t="s">
        <v>30</v>
      </c>
      <c r="N5691" t="str">
        <f>IF(ISBLANK(Sales[[#This Row],[return]]),"No",Sales[[#This Row],[return]])</f>
        <v>No</v>
      </c>
      <c r="O5691" s="2">
        <v>43710</v>
      </c>
      <c r="P5691" s="8" t="str">
        <f>TEXT(DAY(Sales[[#This Row],[OrderDate]]),"ddd")</f>
        <v>Mon</v>
      </c>
      <c r="Q5691" s="8" t="str">
        <f>TEXT(MONTH(Sales[[#This Row],[ShipDate]])*29,"mmm")</f>
        <v>Sep</v>
      </c>
      <c r="R5691">
        <v>230</v>
      </c>
      <c r="S5691" t="s">
        <v>323</v>
      </c>
      <c r="T5691" t="s">
        <v>28</v>
      </c>
      <c r="U5691">
        <v>80525</v>
      </c>
      <c r="V5691" s="1">
        <v>0.2</v>
      </c>
      <c r="W5691">
        <v>4</v>
      </c>
      <c r="X5691">
        <v>2</v>
      </c>
      <c r="Y5691">
        <v>12</v>
      </c>
      <c r="AD5691"/>
    </row>
    <row r="5692" spans="1:30" x14ac:dyDescent="0.25">
      <c r="A5692" t="s">
        <v>40</v>
      </c>
      <c r="B5692" s="2">
        <v>43803</v>
      </c>
      <c r="C5692" s="35">
        <f>YEAR(Sales[[#This Row],[ShipDate]])</f>
        <v>2019</v>
      </c>
      <c r="D5692" t="s">
        <v>36</v>
      </c>
      <c r="E5692" t="s">
        <v>18</v>
      </c>
      <c r="F5692" t="s">
        <v>150</v>
      </c>
      <c r="G5692" t="s">
        <v>25</v>
      </c>
      <c r="H5692" t="s">
        <v>1665</v>
      </c>
      <c r="I5692" t="s">
        <v>70</v>
      </c>
      <c r="J5692" t="s">
        <v>13</v>
      </c>
      <c r="K5692" t="s">
        <v>2123</v>
      </c>
      <c r="L5692" t="s">
        <v>68</v>
      </c>
      <c r="N5692" t="str">
        <f>IF(ISBLANK(Sales[[#This Row],[return]]),"No",Sales[[#This Row],[return]])</f>
        <v>No</v>
      </c>
      <c r="O5692" s="2">
        <v>43799</v>
      </c>
      <c r="P5692" s="8" t="str">
        <f>TEXT(DAY(Sales[[#This Row],[OrderDate]]),"ddd")</f>
        <v>Mon</v>
      </c>
      <c r="Q5692" s="8" t="str">
        <f>TEXT(MONTH(Sales[[#This Row],[ShipDate]])*29,"mmm")</f>
        <v>Dec</v>
      </c>
      <c r="R5692">
        <v>326</v>
      </c>
      <c r="S5692" t="s">
        <v>1805</v>
      </c>
      <c r="T5692" t="s">
        <v>66</v>
      </c>
      <c r="U5692">
        <v>78539</v>
      </c>
      <c r="V5692" s="1">
        <v>0.2</v>
      </c>
      <c r="W5692">
        <v>1</v>
      </c>
      <c r="X5692">
        <v>2</v>
      </c>
      <c r="Y5692">
        <v>2</v>
      </c>
      <c r="AD5692"/>
    </row>
    <row r="5693" spans="1:30" x14ac:dyDescent="0.25">
      <c r="A5693" t="s">
        <v>40</v>
      </c>
      <c r="B5693" s="2">
        <v>43733</v>
      </c>
      <c r="C5693" s="35">
        <f>YEAR(Sales[[#This Row],[ShipDate]])</f>
        <v>2019</v>
      </c>
      <c r="D5693" t="s">
        <v>19</v>
      </c>
      <c r="E5693" t="s">
        <v>18</v>
      </c>
      <c r="F5693" t="s">
        <v>59</v>
      </c>
      <c r="G5693" t="s">
        <v>25</v>
      </c>
      <c r="H5693" t="s">
        <v>2010</v>
      </c>
      <c r="I5693" t="s">
        <v>786</v>
      </c>
      <c r="J5693" t="s">
        <v>13</v>
      </c>
      <c r="K5693" t="s">
        <v>3119</v>
      </c>
      <c r="L5693" t="s">
        <v>17</v>
      </c>
      <c r="N5693" t="str">
        <f>IF(ISBLANK(Sales[[#This Row],[return]]),"No",Sales[[#This Row],[return]])</f>
        <v>No</v>
      </c>
      <c r="O5693" s="2">
        <v>43731</v>
      </c>
      <c r="P5693" s="8" t="str">
        <f>TEXT(DAY(Sales[[#This Row],[OrderDate]]),"ddd")</f>
        <v>Mon</v>
      </c>
      <c r="Q5693" s="8" t="str">
        <f>TEXT(MONTH(Sales[[#This Row],[ShipDate]])*29,"mmm")</f>
        <v>Sep</v>
      </c>
      <c r="R5693">
        <v>1830</v>
      </c>
      <c r="S5693" t="s">
        <v>902</v>
      </c>
      <c r="T5693" t="s">
        <v>15</v>
      </c>
      <c r="U5693">
        <v>71603</v>
      </c>
      <c r="V5693" s="1">
        <v>0</v>
      </c>
      <c r="W5693">
        <v>6</v>
      </c>
      <c r="X5693">
        <v>2</v>
      </c>
      <c r="Y5693">
        <v>13</v>
      </c>
      <c r="AD5693"/>
    </row>
    <row r="5694" spans="1:30" x14ac:dyDescent="0.25">
      <c r="A5694" t="s">
        <v>40</v>
      </c>
      <c r="B5694" s="2">
        <v>43733</v>
      </c>
      <c r="C5694" s="35">
        <f>YEAR(Sales[[#This Row],[ShipDate]])</f>
        <v>2019</v>
      </c>
      <c r="D5694" t="s">
        <v>19</v>
      </c>
      <c r="E5694" t="s">
        <v>18</v>
      </c>
      <c r="F5694" t="s">
        <v>99</v>
      </c>
      <c r="G5694" t="s">
        <v>46</v>
      </c>
      <c r="H5694" t="s">
        <v>2010</v>
      </c>
      <c r="I5694" t="s">
        <v>786</v>
      </c>
      <c r="J5694" t="s">
        <v>13</v>
      </c>
      <c r="K5694" t="s">
        <v>3119</v>
      </c>
      <c r="L5694" t="s">
        <v>17</v>
      </c>
      <c r="N5694" t="str">
        <f>IF(ISBLANK(Sales[[#This Row],[return]]),"No",Sales[[#This Row],[return]])</f>
        <v>No</v>
      </c>
      <c r="O5694" s="2">
        <v>43731</v>
      </c>
      <c r="P5694" s="8" t="str">
        <f>TEXT(DAY(Sales[[#This Row],[OrderDate]]),"ddd")</f>
        <v>Mon</v>
      </c>
      <c r="Q5694" s="8" t="str">
        <f>TEXT(MONTH(Sales[[#This Row],[ShipDate]])*29,"mmm")</f>
        <v>Sep</v>
      </c>
      <c r="R5694">
        <v>1097</v>
      </c>
      <c r="S5694" t="s">
        <v>2327</v>
      </c>
      <c r="T5694" t="s">
        <v>15</v>
      </c>
      <c r="U5694">
        <v>71603</v>
      </c>
      <c r="V5694" s="1">
        <v>0</v>
      </c>
      <c r="W5694">
        <v>64</v>
      </c>
      <c r="X5694">
        <v>5</v>
      </c>
      <c r="Y5694">
        <v>200</v>
      </c>
      <c r="AD5694"/>
    </row>
    <row r="5695" spans="1:30" x14ac:dyDescent="0.25">
      <c r="A5695" t="s">
        <v>24</v>
      </c>
      <c r="B5695" s="2">
        <v>43632</v>
      </c>
      <c r="C5695" s="35">
        <f>YEAR(Sales[[#This Row],[ShipDate]])</f>
        <v>2019</v>
      </c>
      <c r="D5695" t="s">
        <v>113</v>
      </c>
      <c r="E5695" t="s">
        <v>69</v>
      </c>
      <c r="F5695" t="s">
        <v>23</v>
      </c>
      <c r="G5695" t="s">
        <v>11</v>
      </c>
      <c r="H5695" t="s">
        <v>164</v>
      </c>
      <c r="I5695" t="s">
        <v>120</v>
      </c>
      <c r="J5695" t="s">
        <v>13</v>
      </c>
      <c r="K5695" t="s">
        <v>697</v>
      </c>
      <c r="L5695" t="s">
        <v>68</v>
      </c>
      <c r="N5695" t="str">
        <f>IF(ISBLANK(Sales[[#This Row],[return]]),"No",Sales[[#This Row],[return]])</f>
        <v>No</v>
      </c>
      <c r="O5695" s="2">
        <v>43629</v>
      </c>
      <c r="P5695" s="8" t="str">
        <f>TEXT(DAY(Sales[[#This Row],[OrderDate]]),"ddd")</f>
        <v>Fri</v>
      </c>
      <c r="Q5695" s="8" t="str">
        <f>TEXT(MONTH(Sales[[#This Row],[ShipDate]])*29,"mmm")</f>
        <v>Jun</v>
      </c>
      <c r="R5695">
        <v>768</v>
      </c>
      <c r="S5695" t="s">
        <v>1242</v>
      </c>
      <c r="T5695" t="s">
        <v>66</v>
      </c>
      <c r="U5695">
        <v>60653</v>
      </c>
      <c r="V5695" s="1">
        <v>0.3</v>
      </c>
      <c r="W5695">
        <v>-87</v>
      </c>
      <c r="X5695">
        <v>7</v>
      </c>
      <c r="Y5695">
        <v>470</v>
      </c>
      <c r="AD5695"/>
    </row>
    <row r="5696" spans="1:30" x14ac:dyDescent="0.25">
      <c r="A5696" t="s">
        <v>24</v>
      </c>
      <c r="B5696" s="2">
        <v>43632</v>
      </c>
      <c r="C5696" s="35">
        <f>YEAR(Sales[[#This Row],[ShipDate]])</f>
        <v>2019</v>
      </c>
      <c r="D5696" t="s">
        <v>113</v>
      </c>
      <c r="E5696" t="s">
        <v>69</v>
      </c>
      <c r="F5696" t="s">
        <v>39</v>
      </c>
      <c r="G5696" t="s">
        <v>25</v>
      </c>
      <c r="H5696" t="s">
        <v>164</v>
      </c>
      <c r="I5696" t="s">
        <v>120</v>
      </c>
      <c r="J5696" t="s">
        <v>13</v>
      </c>
      <c r="K5696" t="s">
        <v>697</v>
      </c>
      <c r="L5696" t="s">
        <v>68</v>
      </c>
      <c r="N5696" t="str">
        <f>IF(ISBLANK(Sales[[#This Row],[return]]),"No",Sales[[#This Row],[return]])</f>
        <v>No</v>
      </c>
      <c r="O5696" s="2">
        <v>43629</v>
      </c>
      <c r="P5696" s="8" t="str">
        <f>TEXT(DAY(Sales[[#This Row],[OrderDate]]),"ddd")</f>
        <v>Fri</v>
      </c>
      <c r="Q5696" s="8" t="str">
        <f>TEXT(MONTH(Sales[[#This Row],[ShipDate]])*29,"mmm")</f>
        <v>Jun</v>
      </c>
      <c r="R5696">
        <v>282</v>
      </c>
      <c r="S5696" t="s">
        <v>3148</v>
      </c>
      <c r="T5696" t="s">
        <v>66</v>
      </c>
      <c r="U5696">
        <v>60653</v>
      </c>
      <c r="V5696" s="1">
        <v>0.2</v>
      </c>
      <c r="W5696">
        <v>-39</v>
      </c>
      <c r="X5696">
        <v>4</v>
      </c>
      <c r="Y5696">
        <v>165</v>
      </c>
      <c r="AD5696"/>
    </row>
    <row r="5697" spans="1:30" x14ac:dyDescent="0.25">
      <c r="A5697" t="s">
        <v>24</v>
      </c>
      <c r="B5697" s="2">
        <v>43632</v>
      </c>
      <c r="C5697" s="35">
        <f>YEAR(Sales[[#This Row],[ShipDate]])</f>
        <v>2019</v>
      </c>
      <c r="D5697" t="s">
        <v>113</v>
      </c>
      <c r="E5697" t="s">
        <v>69</v>
      </c>
      <c r="F5697" t="s">
        <v>48</v>
      </c>
      <c r="G5697" t="s">
        <v>46</v>
      </c>
      <c r="H5697" t="s">
        <v>164</v>
      </c>
      <c r="I5697" t="s">
        <v>120</v>
      </c>
      <c r="J5697" t="s">
        <v>13</v>
      </c>
      <c r="K5697" t="s">
        <v>697</v>
      </c>
      <c r="L5697" t="s">
        <v>68</v>
      </c>
      <c r="N5697" t="str">
        <f>IF(ISBLANK(Sales[[#This Row],[return]]),"No",Sales[[#This Row],[return]])</f>
        <v>No</v>
      </c>
      <c r="O5697" s="2">
        <v>43629</v>
      </c>
      <c r="P5697" s="8" t="str">
        <f>TEXT(DAY(Sales[[#This Row],[OrderDate]]),"ddd")</f>
        <v>Fri</v>
      </c>
      <c r="Q5697" s="8" t="str">
        <f>TEXT(MONTH(Sales[[#This Row],[ShipDate]])*29,"mmm")</f>
        <v>Jun</v>
      </c>
      <c r="R5697">
        <v>1232</v>
      </c>
      <c r="S5697" t="s">
        <v>2365</v>
      </c>
      <c r="T5697" t="s">
        <v>66</v>
      </c>
      <c r="U5697">
        <v>60653</v>
      </c>
      <c r="V5697" s="1">
        <v>0.2</v>
      </c>
      <c r="W5697">
        <v>6</v>
      </c>
      <c r="X5697">
        <v>2</v>
      </c>
      <c r="Y5697">
        <v>48</v>
      </c>
      <c r="AD5697"/>
    </row>
    <row r="5698" spans="1:30" x14ac:dyDescent="0.25">
      <c r="A5698" t="s">
        <v>40</v>
      </c>
      <c r="B5698" s="2">
        <v>43805</v>
      </c>
      <c r="C5698" s="35">
        <f>YEAR(Sales[[#This Row],[ShipDate]])</f>
        <v>2019</v>
      </c>
      <c r="D5698" t="s">
        <v>36</v>
      </c>
      <c r="E5698" t="s">
        <v>31</v>
      </c>
      <c r="F5698" t="s">
        <v>23</v>
      </c>
      <c r="G5698" t="s">
        <v>11</v>
      </c>
      <c r="H5698" t="s">
        <v>1211</v>
      </c>
      <c r="I5698" t="s">
        <v>32</v>
      </c>
      <c r="J5698" t="s">
        <v>13</v>
      </c>
      <c r="K5698" t="s">
        <v>712</v>
      </c>
      <c r="L5698" t="s">
        <v>30</v>
      </c>
      <c r="N5698" t="str">
        <f>IF(ISBLANK(Sales[[#This Row],[return]]),"No",Sales[[#This Row],[return]])</f>
        <v>No</v>
      </c>
      <c r="O5698" s="2">
        <v>43801</v>
      </c>
      <c r="P5698" s="8" t="str">
        <f>TEXT(DAY(Sales[[#This Row],[OrderDate]]),"ddd")</f>
        <v>Mon</v>
      </c>
      <c r="Q5698" s="8" t="str">
        <f>TEXT(MONTH(Sales[[#This Row],[ShipDate]])*29,"mmm")</f>
        <v>Dec</v>
      </c>
      <c r="R5698">
        <v>1210</v>
      </c>
      <c r="S5698" t="s">
        <v>1518</v>
      </c>
      <c r="T5698" t="s">
        <v>28</v>
      </c>
      <c r="U5698">
        <v>94601</v>
      </c>
      <c r="V5698" s="1">
        <v>0.2</v>
      </c>
      <c r="W5698">
        <v>43</v>
      </c>
      <c r="X5698">
        <v>9</v>
      </c>
      <c r="Y5698">
        <v>1159</v>
      </c>
      <c r="AD5698"/>
    </row>
    <row r="5699" spans="1:30" x14ac:dyDescent="0.25">
      <c r="A5699" t="s">
        <v>40</v>
      </c>
      <c r="B5699" s="2">
        <v>43805</v>
      </c>
      <c r="C5699" s="35">
        <f>YEAR(Sales[[#This Row],[ShipDate]])</f>
        <v>2019</v>
      </c>
      <c r="D5699" t="s">
        <v>36</v>
      </c>
      <c r="E5699" t="s">
        <v>31</v>
      </c>
      <c r="F5699" t="s">
        <v>45</v>
      </c>
      <c r="G5699" t="s">
        <v>25</v>
      </c>
      <c r="H5699" t="s">
        <v>1211</v>
      </c>
      <c r="I5699" t="s">
        <v>32</v>
      </c>
      <c r="J5699" t="s">
        <v>13</v>
      </c>
      <c r="K5699" t="s">
        <v>712</v>
      </c>
      <c r="L5699" t="s">
        <v>30</v>
      </c>
      <c r="N5699" t="str">
        <f>IF(ISBLANK(Sales[[#This Row],[return]]),"No",Sales[[#This Row],[return]])</f>
        <v>No</v>
      </c>
      <c r="O5699" s="2">
        <v>43801</v>
      </c>
      <c r="P5699" s="8" t="str">
        <f>TEXT(DAY(Sales[[#This Row],[OrderDate]]),"ddd")</f>
        <v>Mon</v>
      </c>
      <c r="Q5699" s="8" t="str">
        <f>TEXT(MONTH(Sales[[#This Row],[ShipDate]])*29,"mmm")</f>
        <v>Dec</v>
      </c>
      <c r="R5699">
        <v>1238</v>
      </c>
      <c r="S5699" t="s">
        <v>2131</v>
      </c>
      <c r="T5699" t="s">
        <v>28</v>
      </c>
      <c r="U5699">
        <v>94601</v>
      </c>
      <c r="V5699" s="1">
        <v>0</v>
      </c>
      <c r="W5699">
        <v>45</v>
      </c>
      <c r="X5699">
        <v>5</v>
      </c>
      <c r="Y5699">
        <v>180</v>
      </c>
      <c r="AD5699"/>
    </row>
    <row r="5700" spans="1:30" x14ac:dyDescent="0.25">
      <c r="A5700" t="s">
        <v>40</v>
      </c>
      <c r="B5700" s="2">
        <v>43805</v>
      </c>
      <c r="C5700" s="35">
        <f>YEAR(Sales[[#This Row],[ShipDate]])</f>
        <v>2019</v>
      </c>
      <c r="D5700" t="s">
        <v>36</v>
      </c>
      <c r="E5700" t="s">
        <v>31</v>
      </c>
      <c r="F5700" t="s">
        <v>48</v>
      </c>
      <c r="G5700" t="s">
        <v>46</v>
      </c>
      <c r="H5700" t="s">
        <v>1211</v>
      </c>
      <c r="I5700" t="s">
        <v>32</v>
      </c>
      <c r="J5700" t="s">
        <v>13</v>
      </c>
      <c r="K5700" t="s">
        <v>712</v>
      </c>
      <c r="L5700" t="s">
        <v>30</v>
      </c>
      <c r="N5700" t="str">
        <f>IF(ISBLANK(Sales[[#This Row],[return]]),"No",Sales[[#This Row],[return]])</f>
        <v>No</v>
      </c>
      <c r="O5700" s="2">
        <v>43801</v>
      </c>
      <c r="P5700" s="8" t="str">
        <f>TEXT(DAY(Sales[[#This Row],[OrderDate]]),"ddd")</f>
        <v>Mon</v>
      </c>
      <c r="Q5700" s="8" t="str">
        <f>TEXT(MONTH(Sales[[#This Row],[ShipDate]])*29,"mmm")</f>
        <v>Dec</v>
      </c>
      <c r="R5700">
        <v>138</v>
      </c>
      <c r="S5700" t="s">
        <v>307</v>
      </c>
      <c r="T5700" t="s">
        <v>28</v>
      </c>
      <c r="U5700">
        <v>94601</v>
      </c>
      <c r="V5700" s="1">
        <v>0.2</v>
      </c>
      <c r="W5700">
        <v>-8</v>
      </c>
      <c r="X5700">
        <v>1</v>
      </c>
      <c r="Y5700">
        <v>40</v>
      </c>
      <c r="AD5700"/>
    </row>
    <row r="5701" spans="1:30" x14ac:dyDescent="0.25">
      <c r="A5701" t="s">
        <v>24</v>
      </c>
      <c r="B5701" s="2">
        <v>43812</v>
      </c>
      <c r="C5701" s="35">
        <f>YEAR(Sales[[#This Row],[ShipDate]])</f>
        <v>2019</v>
      </c>
      <c r="D5701" t="s">
        <v>19</v>
      </c>
      <c r="E5701" t="s">
        <v>69</v>
      </c>
      <c r="F5701" t="s">
        <v>38</v>
      </c>
      <c r="G5701" t="s">
        <v>11</v>
      </c>
      <c r="H5701" t="s">
        <v>26</v>
      </c>
      <c r="I5701" t="s">
        <v>32</v>
      </c>
      <c r="J5701" t="s">
        <v>13</v>
      </c>
      <c r="K5701" t="s">
        <v>2958</v>
      </c>
      <c r="L5701" t="s">
        <v>30</v>
      </c>
      <c r="N5701" t="str">
        <f>IF(ISBLANK(Sales[[#This Row],[return]]),"No",Sales[[#This Row],[return]])</f>
        <v>No</v>
      </c>
      <c r="O5701" s="2">
        <v>43808</v>
      </c>
      <c r="P5701" s="8" t="str">
        <f>TEXT(DAY(Sales[[#This Row],[OrderDate]]),"ddd")</f>
        <v>Mon</v>
      </c>
      <c r="Q5701" s="8" t="str">
        <f>TEXT(MONTH(Sales[[#This Row],[ShipDate]])*29,"mmm")</f>
        <v>Dec</v>
      </c>
      <c r="R5701">
        <v>310</v>
      </c>
      <c r="S5701" t="s">
        <v>431</v>
      </c>
      <c r="T5701" t="s">
        <v>28</v>
      </c>
      <c r="U5701">
        <v>90004</v>
      </c>
      <c r="V5701" s="1">
        <v>0.2</v>
      </c>
      <c r="W5701">
        <v>22</v>
      </c>
      <c r="X5701">
        <v>9</v>
      </c>
      <c r="Y5701">
        <v>896</v>
      </c>
      <c r="AD5701"/>
    </row>
    <row r="5702" spans="1:30" x14ac:dyDescent="0.25">
      <c r="A5702" t="s">
        <v>24</v>
      </c>
      <c r="B5702" s="2">
        <v>43812</v>
      </c>
      <c r="C5702" s="35">
        <f>YEAR(Sales[[#This Row],[ShipDate]])</f>
        <v>2019</v>
      </c>
      <c r="D5702" t="s">
        <v>19</v>
      </c>
      <c r="E5702" t="s">
        <v>69</v>
      </c>
      <c r="F5702" t="s">
        <v>52</v>
      </c>
      <c r="G5702" t="s">
        <v>25</v>
      </c>
      <c r="H5702" t="s">
        <v>26</v>
      </c>
      <c r="I5702" t="s">
        <v>32</v>
      </c>
      <c r="J5702" t="s">
        <v>13</v>
      </c>
      <c r="K5702" t="s">
        <v>2958</v>
      </c>
      <c r="L5702" t="s">
        <v>30</v>
      </c>
      <c r="N5702" t="str">
        <f>IF(ISBLANK(Sales[[#This Row],[return]]),"No",Sales[[#This Row],[return]])</f>
        <v>No</v>
      </c>
      <c r="O5702" s="2">
        <v>43808</v>
      </c>
      <c r="P5702" s="8" t="str">
        <f>TEXT(DAY(Sales[[#This Row],[OrderDate]]),"ddd")</f>
        <v>Mon</v>
      </c>
      <c r="Q5702" s="8" t="str">
        <f>TEXT(MONTH(Sales[[#This Row],[ShipDate]])*29,"mmm")</f>
        <v>Dec</v>
      </c>
      <c r="R5702">
        <v>793</v>
      </c>
      <c r="S5702" t="s">
        <v>2081</v>
      </c>
      <c r="T5702" t="s">
        <v>28</v>
      </c>
      <c r="U5702">
        <v>90004</v>
      </c>
      <c r="V5702" s="1">
        <v>0</v>
      </c>
      <c r="W5702">
        <v>68</v>
      </c>
      <c r="X5702">
        <v>1</v>
      </c>
      <c r="Y5702">
        <v>189</v>
      </c>
      <c r="AD5702"/>
    </row>
    <row r="5703" spans="1:30" x14ac:dyDescent="0.25">
      <c r="A5703" t="s">
        <v>24</v>
      </c>
      <c r="B5703" s="2">
        <v>43812</v>
      </c>
      <c r="C5703" s="35">
        <f>YEAR(Sales[[#This Row],[ShipDate]])</f>
        <v>2019</v>
      </c>
      <c r="D5703" t="s">
        <v>19</v>
      </c>
      <c r="E5703" t="s">
        <v>69</v>
      </c>
      <c r="F5703" t="s">
        <v>45</v>
      </c>
      <c r="G5703" t="s">
        <v>25</v>
      </c>
      <c r="H5703" t="s">
        <v>26</v>
      </c>
      <c r="I5703" t="s">
        <v>32</v>
      </c>
      <c r="J5703" t="s">
        <v>13</v>
      </c>
      <c r="K5703" t="s">
        <v>2958</v>
      </c>
      <c r="L5703" t="s">
        <v>30</v>
      </c>
      <c r="N5703" t="str">
        <f>IF(ISBLANK(Sales[[#This Row],[return]]),"No",Sales[[#This Row],[return]])</f>
        <v>No</v>
      </c>
      <c r="O5703" s="2">
        <v>43808</v>
      </c>
      <c r="P5703" s="8" t="str">
        <f>TEXT(DAY(Sales[[#This Row],[OrderDate]]),"ddd")</f>
        <v>Mon</v>
      </c>
      <c r="Q5703" s="8" t="str">
        <f>TEXT(MONTH(Sales[[#This Row],[ShipDate]])*29,"mmm")</f>
        <v>Dec</v>
      </c>
      <c r="R5703">
        <v>1128</v>
      </c>
      <c r="S5703" t="s">
        <v>580</v>
      </c>
      <c r="T5703" t="s">
        <v>28</v>
      </c>
      <c r="U5703">
        <v>90004</v>
      </c>
      <c r="V5703" s="1">
        <v>0</v>
      </c>
      <c r="W5703">
        <v>3</v>
      </c>
      <c r="X5703">
        <v>2</v>
      </c>
      <c r="Y5703">
        <v>11</v>
      </c>
      <c r="AD5703"/>
    </row>
    <row r="5704" spans="1:30" x14ac:dyDescent="0.25">
      <c r="A5704" t="s">
        <v>10</v>
      </c>
      <c r="B5704" s="2">
        <v>43603</v>
      </c>
      <c r="C5704" s="35">
        <f>YEAR(Sales[[#This Row],[ShipDate]])</f>
        <v>2019</v>
      </c>
      <c r="D5704" t="s">
        <v>19</v>
      </c>
      <c r="E5704" t="s">
        <v>18</v>
      </c>
      <c r="F5704" t="s">
        <v>59</v>
      </c>
      <c r="G5704" t="s">
        <v>25</v>
      </c>
      <c r="H5704" t="s">
        <v>271</v>
      </c>
      <c r="I5704" t="s">
        <v>169</v>
      </c>
      <c r="J5704" t="s">
        <v>13</v>
      </c>
      <c r="K5704" t="s">
        <v>1606</v>
      </c>
      <c r="L5704" t="s">
        <v>30</v>
      </c>
      <c r="N5704" t="str">
        <f>IF(ISBLANK(Sales[[#This Row],[return]]),"No",Sales[[#This Row],[return]])</f>
        <v>No</v>
      </c>
      <c r="O5704" s="2">
        <v>43600</v>
      </c>
      <c r="P5704" s="8" t="str">
        <f>TEXT(DAY(Sales[[#This Row],[OrderDate]]),"ddd")</f>
        <v>Sun</v>
      </c>
      <c r="Q5704" s="8" t="str">
        <f>TEXT(MONTH(Sales[[#This Row],[ShipDate]])*29,"mmm")</f>
        <v>May</v>
      </c>
      <c r="R5704">
        <v>1598</v>
      </c>
      <c r="S5704" t="s">
        <v>3247</v>
      </c>
      <c r="T5704" t="s">
        <v>28</v>
      </c>
      <c r="U5704">
        <v>85023</v>
      </c>
      <c r="V5704" s="1">
        <v>0.2</v>
      </c>
      <c r="W5704">
        <v>6</v>
      </c>
      <c r="X5704">
        <v>3</v>
      </c>
      <c r="Y5704">
        <v>16</v>
      </c>
      <c r="AD5704"/>
    </row>
    <row r="5705" spans="1:30" x14ac:dyDescent="0.25">
      <c r="A5705" t="s">
        <v>10</v>
      </c>
      <c r="B5705" s="2">
        <v>43603</v>
      </c>
      <c r="C5705" s="35">
        <f>YEAR(Sales[[#This Row],[ShipDate]])</f>
        <v>2019</v>
      </c>
      <c r="D5705" t="s">
        <v>19</v>
      </c>
      <c r="E5705" t="s">
        <v>18</v>
      </c>
      <c r="F5705" t="s">
        <v>50</v>
      </c>
      <c r="G5705" t="s">
        <v>25</v>
      </c>
      <c r="H5705" t="s">
        <v>271</v>
      </c>
      <c r="I5705" t="s">
        <v>169</v>
      </c>
      <c r="J5705" t="s">
        <v>13</v>
      </c>
      <c r="K5705" t="s">
        <v>1606</v>
      </c>
      <c r="L5705" t="s">
        <v>30</v>
      </c>
      <c r="N5705" t="str">
        <f>IF(ISBLANK(Sales[[#This Row],[return]]),"No",Sales[[#This Row],[return]])</f>
        <v>No</v>
      </c>
      <c r="O5705" s="2">
        <v>43600</v>
      </c>
      <c r="P5705" s="8" t="str">
        <f>TEXT(DAY(Sales[[#This Row],[OrderDate]]),"ddd")</f>
        <v>Sun</v>
      </c>
      <c r="Q5705" s="8" t="str">
        <f>TEXT(MONTH(Sales[[#This Row],[ShipDate]])*29,"mmm")</f>
        <v>May</v>
      </c>
      <c r="R5705">
        <v>240</v>
      </c>
      <c r="S5705" t="s">
        <v>2076</v>
      </c>
      <c r="T5705" t="s">
        <v>28</v>
      </c>
      <c r="U5705">
        <v>85023</v>
      </c>
      <c r="V5705" s="1">
        <v>0.7</v>
      </c>
      <c r="W5705">
        <v>-3</v>
      </c>
      <c r="X5705">
        <v>2</v>
      </c>
      <c r="Y5705">
        <v>5</v>
      </c>
      <c r="AD5705"/>
    </row>
    <row r="5706" spans="1:30" x14ac:dyDescent="0.25">
      <c r="A5706" t="s">
        <v>10</v>
      </c>
      <c r="B5706" s="2">
        <v>43603</v>
      </c>
      <c r="C5706" s="35">
        <f>YEAR(Sales[[#This Row],[ShipDate]])</f>
        <v>2019</v>
      </c>
      <c r="D5706" t="s">
        <v>19</v>
      </c>
      <c r="E5706" t="s">
        <v>18</v>
      </c>
      <c r="F5706" t="s">
        <v>48</v>
      </c>
      <c r="G5706" t="s">
        <v>46</v>
      </c>
      <c r="H5706" t="s">
        <v>271</v>
      </c>
      <c r="I5706" t="s">
        <v>169</v>
      </c>
      <c r="J5706" t="s">
        <v>13</v>
      </c>
      <c r="K5706" t="s">
        <v>1606</v>
      </c>
      <c r="L5706" t="s">
        <v>30</v>
      </c>
      <c r="N5706" t="str">
        <f>IF(ISBLANK(Sales[[#This Row],[return]]),"No",Sales[[#This Row],[return]])</f>
        <v>No</v>
      </c>
      <c r="O5706" s="2">
        <v>43600</v>
      </c>
      <c r="P5706" s="8" t="str">
        <f>TEXT(DAY(Sales[[#This Row],[OrderDate]]),"ddd")</f>
        <v>Sun</v>
      </c>
      <c r="Q5706" s="8" t="str">
        <f>TEXT(MONTH(Sales[[#This Row],[ShipDate]])*29,"mmm")</f>
        <v>May</v>
      </c>
      <c r="R5706">
        <v>1001</v>
      </c>
      <c r="S5706" t="s">
        <v>2465</v>
      </c>
      <c r="T5706" t="s">
        <v>28</v>
      </c>
      <c r="U5706">
        <v>85023</v>
      </c>
      <c r="V5706" s="1">
        <v>0.2</v>
      </c>
      <c r="W5706">
        <v>3</v>
      </c>
      <c r="X5706">
        <v>1</v>
      </c>
      <c r="Y5706">
        <v>30</v>
      </c>
      <c r="AD5706"/>
    </row>
    <row r="5707" spans="1:30" x14ac:dyDescent="0.25">
      <c r="A5707" t="s">
        <v>24</v>
      </c>
      <c r="B5707" s="2">
        <v>43798</v>
      </c>
      <c r="C5707" s="35">
        <f>YEAR(Sales[[#This Row],[ShipDate]])</f>
        <v>2019</v>
      </c>
      <c r="D5707" t="s">
        <v>113</v>
      </c>
      <c r="E5707" t="s">
        <v>31</v>
      </c>
      <c r="F5707" t="s">
        <v>43</v>
      </c>
      <c r="G5707" t="s">
        <v>11</v>
      </c>
      <c r="H5707" t="s">
        <v>1101</v>
      </c>
      <c r="I5707" t="s">
        <v>74</v>
      </c>
      <c r="J5707" t="s">
        <v>13</v>
      </c>
      <c r="K5707" t="s">
        <v>2716</v>
      </c>
      <c r="L5707" t="s">
        <v>68</v>
      </c>
      <c r="M5707" t="s">
        <v>82</v>
      </c>
      <c r="N5707" t="str">
        <f>IF(ISBLANK(Sales[[#This Row],[return]]),"No",Sales[[#This Row],[return]])</f>
        <v>Yes</v>
      </c>
      <c r="O5707" s="2">
        <v>43796</v>
      </c>
      <c r="P5707" s="8" t="str">
        <f>TEXT(DAY(Sales[[#This Row],[OrderDate]]),"ddd")</f>
        <v>Fri</v>
      </c>
      <c r="Q5707" s="8" t="str">
        <f>TEXT(MONTH(Sales[[#This Row],[ShipDate]])*29,"mmm")</f>
        <v>Nov</v>
      </c>
      <c r="R5707">
        <v>871</v>
      </c>
      <c r="S5707" t="s">
        <v>3152</v>
      </c>
      <c r="T5707" t="s">
        <v>66</v>
      </c>
      <c r="U5707">
        <v>53209</v>
      </c>
      <c r="V5707" s="1">
        <v>0</v>
      </c>
      <c r="W5707">
        <v>19</v>
      </c>
      <c r="X5707">
        <v>1</v>
      </c>
      <c r="Y5707">
        <v>47</v>
      </c>
      <c r="AD5707"/>
    </row>
    <row r="5708" spans="1:30" x14ac:dyDescent="0.25">
      <c r="A5708" t="s">
        <v>24</v>
      </c>
      <c r="B5708" s="2">
        <v>43798</v>
      </c>
      <c r="C5708" s="35">
        <f>YEAR(Sales[[#This Row],[ShipDate]])</f>
        <v>2019</v>
      </c>
      <c r="D5708" t="s">
        <v>113</v>
      </c>
      <c r="E5708" t="s">
        <v>31</v>
      </c>
      <c r="F5708" t="s">
        <v>99</v>
      </c>
      <c r="G5708" t="s">
        <v>46</v>
      </c>
      <c r="H5708" t="s">
        <v>1101</v>
      </c>
      <c r="I5708" t="s">
        <v>74</v>
      </c>
      <c r="J5708" t="s">
        <v>13</v>
      </c>
      <c r="K5708" t="s">
        <v>2716</v>
      </c>
      <c r="L5708" t="s">
        <v>68</v>
      </c>
      <c r="M5708" t="s">
        <v>82</v>
      </c>
      <c r="N5708" t="str">
        <f>IF(ISBLANK(Sales[[#This Row],[return]]),"No",Sales[[#This Row],[return]])</f>
        <v>Yes</v>
      </c>
      <c r="O5708" s="2">
        <v>43796</v>
      </c>
      <c r="P5708" s="8" t="str">
        <f>TEXT(DAY(Sales[[#This Row],[OrderDate]]),"ddd")</f>
        <v>Fri</v>
      </c>
      <c r="Q5708" s="8" t="str">
        <f>TEXT(MONTH(Sales[[#This Row],[ShipDate]])*29,"mmm")</f>
        <v>Nov</v>
      </c>
      <c r="R5708">
        <v>1081</v>
      </c>
      <c r="S5708" t="s">
        <v>733</v>
      </c>
      <c r="T5708" t="s">
        <v>66</v>
      </c>
      <c r="U5708">
        <v>53209</v>
      </c>
      <c r="V5708" s="1">
        <v>0</v>
      </c>
      <c r="W5708">
        <v>56</v>
      </c>
      <c r="X5708">
        <v>9</v>
      </c>
      <c r="Y5708">
        <v>144</v>
      </c>
      <c r="AD5708"/>
    </row>
    <row r="5709" spans="1:30" x14ac:dyDescent="0.25">
      <c r="A5709" t="s">
        <v>40</v>
      </c>
      <c r="B5709" s="2">
        <v>43631</v>
      </c>
      <c r="C5709" s="35">
        <f>YEAR(Sales[[#This Row],[ShipDate]])</f>
        <v>2019</v>
      </c>
      <c r="D5709" t="s">
        <v>36</v>
      </c>
      <c r="E5709" t="s">
        <v>69</v>
      </c>
      <c r="F5709" t="s">
        <v>45</v>
      </c>
      <c r="G5709" t="s">
        <v>25</v>
      </c>
      <c r="H5709" t="s">
        <v>722</v>
      </c>
      <c r="I5709" t="s">
        <v>188</v>
      </c>
      <c r="J5709" t="s">
        <v>13</v>
      </c>
      <c r="K5709" t="s">
        <v>3001</v>
      </c>
      <c r="L5709" t="s">
        <v>17</v>
      </c>
      <c r="N5709" t="str">
        <f>IF(ISBLANK(Sales[[#This Row],[return]]),"No",Sales[[#This Row],[return]])</f>
        <v>No</v>
      </c>
      <c r="O5709" s="2">
        <v>43627</v>
      </c>
      <c r="P5709" s="8" t="str">
        <f>TEXT(DAY(Sales[[#This Row],[OrderDate]]),"ddd")</f>
        <v>Wed</v>
      </c>
      <c r="Q5709" s="8" t="str">
        <f>TEXT(MONTH(Sales[[#This Row],[ShipDate]])*29,"mmm")</f>
        <v>Jun</v>
      </c>
      <c r="R5709">
        <v>1215</v>
      </c>
      <c r="S5709" t="s">
        <v>2180</v>
      </c>
      <c r="T5709" t="s">
        <v>15</v>
      </c>
      <c r="U5709">
        <v>36830</v>
      </c>
      <c r="V5709" s="1">
        <v>0</v>
      </c>
      <c r="W5709">
        <v>1</v>
      </c>
      <c r="X5709">
        <v>2</v>
      </c>
      <c r="Y5709">
        <v>4</v>
      </c>
      <c r="AD5709"/>
    </row>
    <row r="5710" spans="1:30" x14ac:dyDescent="0.25">
      <c r="A5710" t="s">
        <v>40</v>
      </c>
      <c r="B5710" s="2">
        <v>43777</v>
      </c>
      <c r="C5710" s="35">
        <f>YEAR(Sales[[#This Row],[ShipDate]])</f>
        <v>2019</v>
      </c>
      <c r="D5710" t="s">
        <v>36</v>
      </c>
      <c r="E5710" t="s">
        <v>18</v>
      </c>
      <c r="F5710" t="s">
        <v>33</v>
      </c>
      <c r="G5710" t="s">
        <v>25</v>
      </c>
      <c r="H5710" t="s">
        <v>1565</v>
      </c>
      <c r="I5710" t="s">
        <v>180</v>
      </c>
      <c r="J5710" t="s">
        <v>13</v>
      </c>
      <c r="K5710" t="s">
        <v>934</v>
      </c>
      <c r="L5710" t="s">
        <v>17</v>
      </c>
      <c r="N5710" t="str">
        <f>IF(ISBLANK(Sales[[#This Row],[return]]),"No",Sales[[#This Row],[return]])</f>
        <v>No</v>
      </c>
      <c r="O5710" s="2">
        <v>43773</v>
      </c>
      <c r="P5710" s="8" t="str">
        <f>TEXT(DAY(Sales[[#This Row],[OrderDate]]),"ddd")</f>
        <v>Wed</v>
      </c>
      <c r="Q5710" s="8" t="str">
        <f>TEXT(MONTH(Sales[[#This Row],[ShipDate]])*29,"mmm")</f>
        <v>Nov</v>
      </c>
      <c r="R5710">
        <v>189</v>
      </c>
      <c r="S5710" t="s">
        <v>2251</v>
      </c>
      <c r="T5710" t="s">
        <v>15</v>
      </c>
      <c r="U5710">
        <v>37421</v>
      </c>
      <c r="V5710" s="1">
        <v>0.2</v>
      </c>
      <c r="W5710">
        <v>2</v>
      </c>
      <c r="X5710">
        <v>2</v>
      </c>
      <c r="Y5710">
        <v>5</v>
      </c>
      <c r="AD5710"/>
    </row>
    <row r="5711" spans="1:30" x14ac:dyDescent="0.25">
      <c r="A5711" t="s">
        <v>40</v>
      </c>
      <c r="B5711" s="2">
        <v>43777</v>
      </c>
      <c r="C5711" s="35">
        <f>YEAR(Sales[[#This Row],[ShipDate]])</f>
        <v>2019</v>
      </c>
      <c r="D5711" t="s">
        <v>36</v>
      </c>
      <c r="E5711" t="s">
        <v>18</v>
      </c>
      <c r="F5711" t="s">
        <v>50</v>
      </c>
      <c r="G5711" t="s">
        <v>25</v>
      </c>
      <c r="H5711" t="s">
        <v>1565</v>
      </c>
      <c r="I5711" t="s">
        <v>180</v>
      </c>
      <c r="J5711" t="s">
        <v>13</v>
      </c>
      <c r="K5711" t="s">
        <v>934</v>
      </c>
      <c r="L5711" t="s">
        <v>17</v>
      </c>
      <c r="N5711" t="str">
        <f>IF(ISBLANK(Sales[[#This Row],[return]]),"No",Sales[[#This Row],[return]])</f>
        <v>No</v>
      </c>
      <c r="O5711" s="2">
        <v>43773</v>
      </c>
      <c r="P5711" s="8" t="str">
        <f>TEXT(DAY(Sales[[#This Row],[OrderDate]]),"ddd")</f>
        <v>Wed</v>
      </c>
      <c r="Q5711" s="8" t="str">
        <f>TEXT(MONTH(Sales[[#This Row],[ShipDate]])*29,"mmm")</f>
        <v>Nov</v>
      </c>
      <c r="R5711">
        <v>1519</v>
      </c>
      <c r="S5711" t="s">
        <v>572</v>
      </c>
      <c r="T5711" t="s">
        <v>15</v>
      </c>
      <c r="U5711">
        <v>37421</v>
      </c>
      <c r="V5711" s="1">
        <v>0.7</v>
      </c>
      <c r="W5711">
        <v>-3</v>
      </c>
      <c r="X5711">
        <v>2</v>
      </c>
      <c r="Y5711">
        <v>4</v>
      </c>
      <c r="AD5711"/>
    </row>
    <row r="5712" spans="1:30" x14ac:dyDescent="0.25">
      <c r="A5712" t="s">
        <v>40</v>
      </c>
      <c r="B5712" s="2">
        <v>43777</v>
      </c>
      <c r="C5712" s="35">
        <f>YEAR(Sales[[#This Row],[ShipDate]])</f>
        <v>2019</v>
      </c>
      <c r="D5712" t="s">
        <v>36</v>
      </c>
      <c r="E5712" t="s">
        <v>18</v>
      </c>
      <c r="F5712" t="s">
        <v>99</v>
      </c>
      <c r="G5712" t="s">
        <v>46</v>
      </c>
      <c r="H5712" t="s">
        <v>1565</v>
      </c>
      <c r="I5712" t="s">
        <v>180</v>
      </c>
      <c r="J5712" t="s">
        <v>13</v>
      </c>
      <c r="K5712" t="s">
        <v>934</v>
      </c>
      <c r="L5712" t="s">
        <v>17</v>
      </c>
      <c r="N5712" t="str">
        <f>IF(ISBLANK(Sales[[#This Row],[return]]),"No",Sales[[#This Row],[return]])</f>
        <v>No</v>
      </c>
      <c r="O5712" s="2">
        <v>43773</v>
      </c>
      <c r="P5712" s="8" t="str">
        <f>TEXT(DAY(Sales[[#This Row],[OrderDate]]),"ddd")</f>
        <v>Wed</v>
      </c>
      <c r="Q5712" s="8" t="str">
        <f>TEXT(MONTH(Sales[[#This Row],[ShipDate]])*29,"mmm")</f>
        <v>Nov</v>
      </c>
      <c r="R5712">
        <v>1020</v>
      </c>
      <c r="S5712" t="s">
        <v>776</v>
      </c>
      <c r="T5712" t="s">
        <v>15</v>
      </c>
      <c r="U5712">
        <v>37421</v>
      </c>
      <c r="V5712" s="1">
        <v>0.2</v>
      </c>
      <c r="W5712">
        <v>16</v>
      </c>
      <c r="X5712">
        <v>3</v>
      </c>
      <c r="Y5712">
        <v>96</v>
      </c>
      <c r="AD5712"/>
    </row>
    <row r="5713" spans="1:30" x14ac:dyDescent="0.25">
      <c r="A5713" t="s">
        <v>40</v>
      </c>
      <c r="B5713" s="2">
        <v>43777</v>
      </c>
      <c r="C5713" s="35">
        <f>YEAR(Sales[[#This Row],[ShipDate]])</f>
        <v>2019</v>
      </c>
      <c r="D5713" t="s">
        <v>36</v>
      </c>
      <c r="E5713" t="s">
        <v>18</v>
      </c>
      <c r="F5713" t="s">
        <v>48</v>
      </c>
      <c r="G5713" t="s">
        <v>46</v>
      </c>
      <c r="H5713" t="s">
        <v>1565</v>
      </c>
      <c r="I5713" t="s">
        <v>180</v>
      </c>
      <c r="J5713" t="s">
        <v>13</v>
      </c>
      <c r="K5713" t="s">
        <v>934</v>
      </c>
      <c r="L5713" t="s">
        <v>17</v>
      </c>
      <c r="N5713" t="str">
        <f>IF(ISBLANK(Sales[[#This Row],[return]]),"No",Sales[[#This Row],[return]])</f>
        <v>No</v>
      </c>
      <c r="O5713" s="2">
        <v>43773</v>
      </c>
      <c r="P5713" s="8" t="str">
        <f>TEXT(DAY(Sales[[#This Row],[OrderDate]]),"ddd")</f>
        <v>Wed</v>
      </c>
      <c r="Q5713" s="8" t="str">
        <f>TEXT(MONTH(Sales[[#This Row],[ShipDate]])*29,"mmm")</f>
        <v>Nov</v>
      </c>
      <c r="R5713">
        <v>933</v>
      </c>
      <c r="S5713" t="s">
        <v>2412</v>
      </c>
      <c r="T5713" t="s">
        <v>15</v>
      </c>
      <c r="U5713">
        <v>37421</v>
      </c>
      <c r="V5713" s="1">
        <v>0.2</v>
      </c>
      <c r="W5713">
        <v>-32</v>
      </c>
      <c r="X5713">
        <v>9</v>
      </c>
      <c r="Y5713">
        <v>144</v>
      </c>
      <c r="AD5713"/>
    </row>
    <row r="5714" spans="1:30" x14ac:dyDescent="0.25">
      <c r="A5714" t="s">
        <v>10</v>
      </c>
      <c r="B5714" s="2">
        <v>43814</v>
      </c>
      <c r="C5714" s="35">
        <f>YEAR(Sales[[#This Row],[ShipDate]])</f>
        <v>2019</v>
      </c>
      <c r="D5714" t="s">
        <v>36</v>
      </c>
      <c r="E5714" t="s">
        <v>18</v>
      </c>
      <c r="F5714" t="s">
        <v>50</v>
      </c>
      <c r="G5714" t="s">
        <v>25</v>
      </c>
      <c r="H5714" t="s">
        <v>2103</v>
      </c>
      <c r="I5714" t="s">
        <v>133</v>
      </c>
      <c r="J5714" t="s">
        <v>13</v>
      </c>
      <c r="K5714" t="s">
        <v>1126</v>
      </c>
      <c r="L5714" t="s">
        <v>68</v>
      </c>
      <c r="N5714" t="str">
        <f>IF(ISBLANK(Sales[[#This Row],[return]]),"No",Sales[[#This Row],[return]])</f>
        <v>No</v>
      </c>
      <c r="O5714" s="2">
        <v>43808</v>
      </c>
      <c r="P5714" s="8" t="str">
        <f>TEXT(DAY(Sales[[#This Row],[OrderDate]]),"ddd")</f>
        <v>Mon</v>
      </c>
      <c r="Q5714" s="8" t="str">
        <f>TEXT(MONTH(Sales[[#This Row],[ShipDate]])*29,"mmm")</f>
        <v>Dec</v>
      </c>
      <c r="R5714">
        <v>690</v>
      </c>
      <c r="S5714" t="s">
        <v>1675</v>
      </c>
      <c r="T5714" t="s">
        <v>66</v>
      </c>
      <c r="U5714">
        <v>49505</v>
      </c>
      <c r="V5714" s="1">
        <v>0</v>
      </c>
      <c r="W5714">
        <v>27</v>
      </c>
      <c r="X5714">
        <v>5</v>
      </c>
      <c r="Y5714">
        <v>55</v>
      </c>
      <c r="AD5714"/>
    </row>
    <row r="5715" spans="1:30" x14ac:dyDescent="0.25">
      <c r="A5715" t="s">
        <v>40</v>
      </c>
      <c r="B5715" s="2">
        <v>43769</v>
      </c>
      <c r="C5715" s="35">
        <f>YEAR(Sales[[#This Row],[ShipDate]])</f>
        <v>2019</v>
      </c>
      <c r="D5715" t="s">
        <v>36</v>
      </c>
      <c r="E5715" t="s">
        <v>69</v>
      </c>
      <c r="F5715" t="s">
        <v>39</v>
      </c>
      <c r="G5715" t="s">
        <v>25</v>
      </c>
      <c r="H5715" t="s">
        <v>399</v>
      </c>
      <c r="I5715" t="s">
        <v>70</v>
      </c>
      <c r="J5715" t="s">
        <v>13</v>
      </c>
      <c r="K5715" t="s">
        <v>2962</v>
      </c>
      <c r="L5715" t="s">
        <v>68</v>
      </c>
      <c r="N5715" t="str">
        <f>IF(ISBLANK(Sales[[#This Row],[return]]),"No",Sales[[#This Row],[return]])</f>
        <v>No</v>
      </c>
      <c r="O5715" s="2">
        <v>43764</v>
      </c>
      <c r="P5715" s="8" t="str">
        <f>TEXT(DAY(Sales[[#This Row],[OrderDate]]),"ddd")</f>
        <v>Thu</v>
      </c>
      <c r="Q5715" s="8" t="str">
        <f>TEXT(MONTH(Sales[[#This Row],[ShipDate]])*29,"mmm")</f>
        <v>Oct</v>
      </c>
      <c r="R5715">
        <v>1110</v>
      </c>
      <c r="S5715" t="s">
        <v>1910</v>
      </c>
      <c r="T5715" t="s">
        <v>66</v>
      </c>
      <c r="U5715">
        <v>75217</v>
      </c>
      <c r="V5715" s="1">
        <v>0.2</v>
      </c>
      <c r="W5715">
        <v>6</v>
      </c>
      <c r="X5715">
        <v>2</v>
      </c>
      <c r="Y5715">
        <v>56</v>
      </c>
      <c r="AD5715"/>
    </row>
    <row r="5716" spans="1:30" x14ac:dyDescent="0.25">
      <c r="A5716" t="s">
        <v>40</v>
      </c>
      <c r="B5716" s="2">
        <v>43717</v>
      </c>
      <c r="C5716" s="35">
        <f>YEAR(Sales[[#This Row],[ShipDate]])</f>
        <v>2019</v>
      </c>
      <c r="D5716" t="s">
        <v>36</v>
      </c>
      <c r="E5716" t="s">
        <v>18</v>
      </c>
      <c r="F5716" t="s">
        <v>59</v>
      </c>
      <c r="G5716" t="s">
        <v>25</v>
      </c>
      <c r="H5716" t="s">
        <v>1204</v>
      </c>
      <c r="I5716" t="s">
        <v>180</v>
      </c>
      <c r="J5716" t="s">
        <v>13</v>
      </c>
      <c r="K5716" t="s">
        <v>1475</v>
      </c>
      <c r="L5716" t="s">
        <v>17</v>
      </c>
      <c r="N5716" t="str">
        <f>IF(ISBLANK(Sales[[#This Row],[return]]),"No",Sales[[#This Row],[return]])</f>
        <v>No</v>
      </c>
      <c r="O5716" s="2">
        <v>43713</v>
      </c>
      <c r="P5716" s="8" t="str">
        <f>TEXT(DAY(Sales[[#This Row],[OrderDate]]),"ddd")</f>
        <v>Thu</v>
      </c>
      <c r="Q5716" s="8" t="str">
        <f>TEXT(MONTH(Sales[[#This Row],[ShipDate]])*29,"mmm")</f>
        <v>Sep</v>
      </c>
      <c r="R5716">
        <v>1825</v>
      </c>
      <c r="S5716" t="s">
        <v>1026</v>
      </c>
      <c r="T5716" t="s">
        <v>15</v>
      </c>
      <c r="U5716">
        <v>37918</v>
      </c>
      <c r="V5716" s="1">
        <v>0.2</v>
      </c>
      <c r="W5716">
        <v>5</v>
      </c>
      <c r="X5716">
        <v>3</v>
      </c>
      <c r="Y5716">
        <v>16</v>
      </c>
      <c r="AD5716"/>
    </row>
    <row r="5717" spans="1:30" x14ac:dyDescent="0.25">
      <c r="A5717" t="s">
        <v>40</v>
      </c>
      <c r="B5717" s="2">
        <v>43717</v>
      </c>
      <c r="C5717" s="35">
        <f>YEAR(Sales[[#This Row],[ShipDate]])</f>
        <v>2019</v>
      </c>
      <c r="D5717" t="s">
        <v>36</v>
      </c>
      <c r="E5717" t="s">
        <v>18</v>
      </c>
      <c r="F5717" t="s">
        <v>45</v>
      </c>
      <c r="G5717" t="s">
        <v>25</v>
      </c>
      <c r="H5717" t="s">
        <v>1204</v>
      </c>
      <c r="I5717" t="s">
        <v>180</v>
      </c>
      <c r="J5717" t="s">
        <v>13</v>
      </c>
      <c r="K5717" t="s">
        <v>1475</v>
      </c>
      <c r="L5717" t="s">
        <v>17</v>
      </c>
      <c r="N5717" t="str">
        <f>IF(ISBLANK(Sales[[#This Row],[return]]),"No",Sales[[#This Row],[return]])</f>
        <v>No</v>
      </c>
      <c r="O5717" s="2">
        <v>43713</v>
      </c>
      <c r="P5717" s="8" t="str">
        <f>TEXT(DAY(Sales[[#This Row],[OrderDate]]),"ddd")</f>
        <v>Thu</v>
      </c>
      <c r="Q5717" s="8" t="str">
        <f>TEXT(MONTH(Sales[[#This Row],[ShipDate]])*29,"mmm")</f>
        <v>Sep</v>
      </c>
      <c r="R5717">
        <v>1102</v>
      </c>
      <c r="S5717" t="s">
        <v>2260</v>
      </c>
      <c r="T5717" t="s">
        <v>15</v>
      </c>
      <c r="U5717">
        <v>37918</v>
      </c>
      <c r="V5717" s="1">
        <v>0.2</v>
      </c>
      <c r="W5717">
        <v>7</v>
      </c>
      <c r="X5717">
        <v>5</v>
      </c>
      <c r="Y5717">
        <v>72</v>
      </c>
      <c r="AD5717"/>
    </row>
    <row r="5718" spans="1:30" x14ac:dyDescent="0.25">
      <c r="A5718" t="s">
        <v>40</v>
      </c>
      <c r="B5718" s="2">
        <v>43717</v>
      </c>
      <c r="C5718" s="35">
        <f>YEAR(Sales[[#This Row],[ShipDate]])</f>
        <v>2019</v>
      </c>
      <c r="D5718" t="s">
        <v>36</v>
      </c>
      <c r="E5718" t="s">
        <v>18</v>
      </c>
      <c r="F5718" t="s">
        <v>99</v>
      </c>
      <c r="G5718" t="s">
        <v>46</v>
      </c>
      <c r="H5718" t="s">
        <v>1204</v>
      </c>
      <c r="I5718" t="s">
        <v>180</v>
      </c>
      <c r="J5718" t="s">
        <v>13</v>
      </c>
      <c r="K5718" t="s">
        <v>1475</v>
      </c>
      <c r="L5718" t="s">
        <v>17</v>
      </c>
      <c r="N5718" t="str">
        <f>IF(ISBLANK(Sales[[#This Row],[return]]),"No",Sales[[#This Row],[return]])</f>
        <v>No</v>
      </c>
      <c r="O5718" s="2">
        <v>43713</v>
      </c>
      <c r="P5718" s="8" t="str">
        <f>TEXT(DAY(Sales[[#This Row],[OrderDate]]),"ddd")</f>
        <v>Thu</v>
      </c>
      <c r="Q5718" s="8" t="str">
        <f>TEXT(MONTH(Sales[[#This Row],[ShipDate]])*29,"mmm")</f>
        <v>Sep</v>
      </c>
      <c r="R5718">
        <v>1068</v>
      </c>
      <c r="S5718" t="s">
        <v>2548</v>
      </c>
      <c r="T5718" t="s">
        <v>15</v>
      </c>
      <c r="U5718">
        <v>37918</v>
      </c>
      <c r="V5718" s="1">
        <v>0.2</v>
      </c>
      <c r="W5718">
        <v>-1</v>
      </c>
      <c r="X5718">
        <v>4</v>
      </c>
      <c r="Y5718">
        <v>90</v>
      </c>
      <c r="AD5718"/>
    </row>
    <row r="5719" spans="1:30" x14ac:dyDescent="0.25">
      <c r="A5719" t="s">
        <v>24</v>
      </c>
      <c r="B5719" s="2">
        <v>43716</v>
      </c>
      <c r="C5719" s="35">
        <f>YEAR(Sales[[#This Row],[ShipDate]])</f>
        <v>2019</v>
      </c>
      <c r="D5719" t="s">
        <v>19</v>
      </c>
      <c r="E5719" t="s">
        <v>31</v>
      </c>
      <c r="F5719" t="s">
        <v>38</v>
      </c>
      <c r="G5719" t="s">
        <v>11</v>
      </c>
      <c r="H5719" t="s">
        <v>26</v>
      </c>
      <c r="I5719" t="s">
        <v>32</v>
      </c>
      <c r="J5719" t="s">
        <v>13</v>
      </c>
      <c r="K5719" t="s">
        <v>2676</v>
      </c>
      <c r="L5719" t="s">
        <v>30</v>
      </c>
      <c r="N5719" t="str">
        <f>IF(ISBLANK(Sales[[#This Row],[return]]),"No",Sales[[#This Row],[return]])</f>
        <v>No</v>
      </c>
      <c r="O5719" s="2">
        <v>43712</v>
      </c>
      <c r="P5719" s="8" t="str">
        <f>TEXT(DAY(Sales[[#This Row],[OrderDate]]),"ddd")</f>
        <v>Wed</v>
      </c>
      <c r="Q5719" s="8" t="str">
        <f>TEXT(MONTH(Sales[[#This Row],[ShipDate]])*29,"mmm")</f>
        <v>Sep</v>
      </c>
      <c r="R5719">
        <v>426</v>
      </c>
      <c r="S5719" t="s">
        <v>1041</v>
      </c>
      <c r="T5719" t="s">
        <v>28</v>
      </c>
      <c r="U5719">
        <v>90036</v>
      </c>
      <c r="V5719" s="1">
        <v>0.2</v>
      </c>
      <c r="W5719">
        <v>-99</v>
      </c>
      <c r="X5719">
        <v>3</v>
      </c>
      <c r="Y5719">
        <v>1322</v>
      </c>
      <c r="AD5719"/>
    </row>
    <row r="5720" spans="1:30" x14ac:dyDescent="0.25">
      <c r="A5720" t="s">
        <v>40</v>
      </c>
      <c r="B5720" s="2">
        <v>43560</v>
      </c>
      <c r="C5720" s="35">
        <f>YEAR(Sales[[#This Row],[ShipDate]])</f>
        <v>2019</v>
      </c>
      <c r="D5720" t="s">
        <v>36</v>
      </c>
      <c r="E5720" t="s">
        <v>18</v>
      </c>
      <c r="F5720" t="s">
        <v>48</v>
      </c>
      <c r="G5720" t="s">
        <v>46</v>
      </c>
      <c r="H5720" t="s">
        <v>146</v>
      </c>
      <c r="I5720" t="s">
        <v>149</v>
      </c>
      <c r="J5720" t="s">
        <v>13</v>
      </c>
      <c r="K5720" t="s">
        <v>631</v>
      </c>
      <c r="L5720" t="s">
        <v>92</v>
      </c>
      <c r="N5720" t="str">
        <f>IF(ISBLANK(Sales[[#This Row],[return]]),"No",Sales[[#This Row],[return]])</f>
        <v>No</v>
      </c>
      <c r="O5720" s="2">
        <v>43555</v>
      </c>
      <c r="P5720" s="8" t="str">
        <f>TEXT(DAY(Sales[[#This Row],[OrderDate]]),"ddd")</f>
        <v>Tue</v>
      </c>
      <c r="Q5720" s="8" t="str">
        <f>TEXT(MONTH(Sales[[#This Row],[ShipDate]])*29,"mmm")</f>
        <v>Apr</v>
      </c>
      <c r="R5720">
        <v>1488</v>
      </c>
      <c r="S5720" t="s">
        <v>2481</v>
      </c>
      <c r="T5720" t="s">
        <v>90</v>
      </c>
      <c r="U5720">
        <v>10035</v>
      </c>
      <c r="V5720" s="1">
        <v>0</v>
      </c>
      <c r="W5720">
        <v>22</v>
      </c>
      <c r="X5720">
        <v>5</v>
      </c>
      <c r="Y5720">
        <v>85</v>
      </c>
      <c r="AD5720"/>
    </row>
    <row r="5721" spans="1:30" x14ac:dyDescent="0.25">
      <c r="A5721" t="s">
        <v>40</v>
      </c>
      <c r="B5721" s="2">
        <v>43596</v>
      </c>
      <c r="C5721" s="35">
        <f>YEAR(Sales[[#This Row],[ShipDate]])</f>
        <v>2019</v>
      </c>
      <c r="D5721" t="s">
        <v>36</v>
      </c>
      <c r="E5721" t="s">
        <v>18</v>
      </c>
      <c r="F5721" t="s">
        <v>48</v>
      </c>
      <c r="G5721" t="s">
        <v>46</v>
      </c>
      <c r="H5721" t="s">
        <v>300</v>
      </c>
      <c r="I5721" t="s">
        <v>32</v>
      </c>
      <c r="J5721" t="s">
        <v>13</v>
      </c>
      <c r="K5721" t="s">
        <v>891</v>
      </c>
      <c r="L5721" t="s">
        <v>30</v>
      </c>
      <c r="N5721" t="str">
        <f>IF(ISBLANK(Sales[[#This Row],[return]]),"No",Sales[[#This Row],[return]])</f>
        <v>No</v>
      </c>
      <c r="O5721" s="2">
        <v>43592</v>
      </c>
      <c r="P5721" s="8" t="str">
        <f>TEXT(DAY(Sales[[#This Row],[OrderDate]]),"ddd")</f>
        <v>Sat</v>
      </c>
      <c r="Q5721" s="8" t="str">
        <f>TEXT(MONTH(Sales[[#This Row],[ShipDate]])*29,"mmm")</f>
        <v>May</v>
      </c>
      <c r="R5721">
        <v>342</v>
      </c>
      <c r="S5721" t="s">
        <v>2429</v>
      </c>
      <c r="T5721" t="s">
        <v>28</v>
      </c>
      <c r="U5721">
        <v>91104</v>
      </c>
      <c r="V5721" s="1">
        <v>0.2</v>
      </c>
      <c r="W5721">
        <v>52</v>
      </c>
      <c r="X5721">
        <v>7</v>
      </c>
      <c r="Y5721">
        <v>420</v>
      </c>
      <c r="AD5721"/>
    </row>
    <row r="5722" spans="1:30" x14ac:dyDescent="0.25">
      <c r="A5722" t="s">
        <v>40</v>
      </c>
      <c r="B5722" s="2">
        <v>43537</v>
      </c>
      <c r="C5722" s="35">
        <f>YEAR(Sales[[#This Row],[ShipDate]])</f>
        <v>2019</v>
      </c>
      <c r="D5722" t="s">
        <v>36</v>
      </c>
      <c r="E5722" t="s">
        <v>31</v>
      </c>
      <c r="F5722" t="s">
        <v>99</v>
      </c>
      <c r="G5722" t="s">
        <v>46</v>
      </c>
      <c r="H5722" t="s">
        <v>79</v>
      </c>
      <c r="I5722" t="s">
        <v>32</v>
      </c>
      <c r="J5722" t="s">
        <v>13</v>
      </c>
      <c r="K5722" t="s">
        <v>2617</v>
      </c>
      <c r="L5722" t="s">
        <v>30</v>
      </c>
      <c r="N5722" t="str">
        <f>IF(ISBLANK(Sales[[#This Row],[return]]),"No",Sales[[#This Row],[return]])</f>
        <v>No</v>
      </c>
      <c r="O5722" s="2">
        <v>43533</v>
      </c>
      <c r="P5722" s="8" t="str">
        <f>TEXT(DAY(Sales[[#This Row],[OrderDate]]),"ddd")</f>
        <v>Mon</v>
      </c>
      <c r="Q5722" s="8" t="str">
        <f>TEXT(MONTH(Sales[[#This Row],[ShipDate]])*29,"mmm")</f>
        <v>Mar</v>
      </c>
      <c r="R5722">
        <v>1031</v>
      </c>
      <c r="S5722" t="s">
        <v>558</v>
      </c>
      <c r="T5722" t="s">
        <v>28</v>
      </c>
      <c r="U5722">
        <v>94110</v>
      </c>
      <c r="V5722" s="1">
        <v>0</v>
      </c>
      <c r="W5722">
        <v>70</v>
      </c>
      <c r="X5722">
        <v>2</v>
      </c>
      <c r="Y5722">
        <v>200</v>
      </c>
      <c r="AD5722"/>
    </row>
    <row r="5723" spans="1:30" x14ac:dyDescent="0.25">
      <c r="A5723" t="s">
        <v>24</v>
      </c>
      <c r="B5723" s="2">
        <v>43779</v>
      </c>
      <c r="C5723" s="35">
        <f>YEAR(Sales[[#This Row],[ShipDate]])</f>
        <v>2019</v>
      </c>
      <c r="D5723" t="s">
        <v>19</v>
      </c>
      <c r="E5723" t="s">
        <v>18</v>
      </c>
      <c r="F5723" t="s">
        <v>43</v>
      </c>
      <c r="G5723" t="s">
        <v>11</v>
      </c>
      <c r="H5723" t="s">
        <v>146</v>
      </c>
      <c r="I5723" t="s">
        <v>149</v>
      </c>
      <c r="J5723" t="s">
        <v>13</v>
      </c>
      <c r="K5723" t="s">
        <v>1353</v>
      </c>
      <c r="L5723" t="s">
        <v>92</v>
      </c>
      <c r="N5723" t="str">
        <f>IF(ISBLANK(Sales[[#This Row],[return]]),"No",Sales[[#This Row],[return]])</f>
        <v>No</v>
      </c>
      <c r="O5723" s="2">
        <v>43774</v>
      </c>
      <c r="P5723" s="8" t="str">
        <f>TEXT(DAY(Sales[[#This Row],[OrderDate]]),"ddd")</f>
        <v>Thu</v>
      </c>
      <c r="Q5723" s="8" t="str">
        <f>TEXT(MONTH(Sales[[#This Row],[ShipDate]])*29,"mmm")</f>
        <v>Nov</v>
      </c>
      <c r="R5723">
        <v>415</v>
      </c>
      <c r="S5723" t="s">
        <v>3194</v>
      </c>
      <c r="T5723" t="s">
        <v>90</v>
      </c>
      <c r="U5723">
        <v>10024</v>
      </c>
      <c r="V5723" s="1">
        <v>0</v>
      </c>
      <c r="W5723">
        <v>39</v>
      </c>
      <c r="X5723">
        <v>5</v>
      </c>
      <c r="Y5723">
        <v>101</v>
      </c>
      <c r="AD5723"/>
    </row>
    <row r="5724" spans="1:30" x14ac:dyDescent="0.25">
      <c r="A5724" t="s">
        <v>24</v>
      </c>
      <c r="B5724" s="2">
        <v>43779</v>
      </c>
      <c r="C5724" s="35">
        <f>YEAR(Sales[[#This Row],[ShipDate]])</f>
        <v>2019</v>
      </c>
      <c r="D5724" t="s">
        <v>19</v>
      </c>
      <c r="E5724" t="s">
        <v>18</v>
      </c>
      <c r="F5724" t="s">
        <v>23</v>
      </c>
      <c r="G5724" t="s">
        <v>11</v>
      </c>
      <c r="H5724" t="s">
        <v>146</v>
      </c>
      <c r="I5724" t="s">
        <v>149</v>
      </c>
      <c r="J5724" t="s">
        <v>13</v>
      </c>
      <c r="K5724" t="s">
        <v>1353</v>
      </c>
      <c r="L5724" t="s">
        <v>92</v>
      </c>
      <c r="N5724" t="str">
        <f>IF(ISBLANK(Sales[[#This Row],[return]]),"No",Sales[[#This Row],[return]])</f>
        <v>No</v>
      </c>
      <c r="O5724" s="2">
        <v>43774</v>
      </c>
      <c r="P5724" s="8" t="str">
        <f>TEXT(DAY(Sales[[#This Row],[OrderDate]]),"ddd")</f>
        <v>Thu</v>
      </c>
      <c r="Q5724" s="8" t="str">
        <f>TEXT(MONTH(Sales[[#This Row],[ShipDate]])*29,"mmm")</f>
        <v>Nov</v>
      </c>
      <c r="R5724">
        <v>791</v>
      </c>
      <c r="S5724" t="s">
        <v>1244</v>
      </c>
      <c r="T5724" t="s">
        <v>90</v>
      </c>
      <c r="U5724">
        <v>10024</v>
      </c>
      <c r="V5724" s="1">
        <v>0.1</v>
      </c>
      <c r="W5724">
        <v>24</v>
      </c>
      <c r="X5724">
        <v>2</v>
      </c>
      <c r="Y5724">
        <v>128</v>
      </c>
      <c r="AD5724"/>
    </row>
    <row r="5725" spans="1:30" x14ac:dyDescent="0.25">
      <c r="A5725" t="s">
        <v>24</v>
      </c>
      <c r="B5725" s="2">
        <v>43779</v>
      </c>
      <c r="C5725" s="35">
        <f>YEAR(Sales[[#This Row],[ShipDate]])</f>
        <v>2019</v>
      </c>
      <c r="D5725" t="s">
        <v>19</v>
      </c>
      <c r="E5725" t="s">
        <v>18</v>
      </c>
      <c r="F5725" t="s">
        <v>38</v>
      </c>
      <c r="G5725" t="s">
        <v>11</v>
      </c>
      <c r="H5725" t="s">
        <v>146</v>
      </c>
      <c r="I5725" t="s">
        <v>149</v>
      </c>
      <c r="J5725" t="s">
        <v>13</v>
      </c>
      <c r="K5725" t="s">
        <v>1353</v>
      </c>
      <c r="L5725" t="s">
        <v>92</v>
      </c>
      <c r="N5725" t="str">
        <f>IF(ISBLANK(Sales[[#This Row],[return]]),"No",Sales[[#This Row],[return]])</f>
        <v>No</v>
      </c>
      <c r="O5725" s="2">
        <v>43774</v>
      </c>
      <c r="P5725" s="8" t="str">
        <f>TEXT(DAY(Sales[[#This Row],[OrderDate]]),"ddd")</f>
        <v>Thu</v>
      </c>
      <c r="Q5725" s="8" t="str">
        <f>TEXT(MONTH(Sales[[#This Row],[ShipDate]])*29,"mmm")</f>
        <v>Nov</v>
      </c>
      <c r="R5725">
        <v>279</v>
      </c>
      <c r="S5725" t="s">
        <v>1368</v>
      </c>
      <c r="T5725" t="s">
        <v>90</v>
      </c>
      <c r="U5725">
        <v>10024</v>
      </c>
      <c r="V5725" s="1">
        <v>0.4</v>
      </c>
      <c r="W5725">
        <v>-67</v>
      </c>
      <c r="X5725">
        <v>2</v>
      </c>
      <c r="Y5725">
        <v>167</v>
      </c>
      <c r="AD5725"/>
    </row>
    <row r="5726" spans="1:30" x14ac:dyDescent="0.25">
      <c r="A5726" t="s">
        <v>24</v>
      </c>
      <c r="B5726" s="2">
        <v>43779</v>
      </c>
      <c r="C5726" s="35">
        <f>YEAR(Sales[[#This Row],[ShipDate]])</f>
        <v>2019</v>
      </c>
      <c r="D5726" t="s">
        <v>19</v>
      </c>
      <c r="E5726" t="s">
        <v>18</v>
      </c>
      <c r="F5726" t="s">
        <v>59</v>
      </c>
      <c r="G5726" t="s">
        <v>25</v>
      </c>
      <c r="H5726" t="s">
        <v>146</v>
      </c>
      <c r="I5726" t="s">
        <v>149</v>
      </c>
      <c r="J5726" t="s">
        <v>13</v>
      </c>
      <c r="K5726" t="s">
        <v>1353</v>
      </c>
      <c r="L5726" t="s">
        <v>92</v>
      </c>
      <c r="N5726" t="str">
        <f>IF(ISBLANK(Sales[[#This Row],[return]]),"No",Sales[[#This Row],[return]])</f>
        <v>No</v>
      </c>
      <c r="O5726" s="2">
        <v>43774</v>
      </c>
      <c r="P5726" s="8" t="str">
        <f>TEXT(DAY(Sales[[#This Row],[OrderDate]]),"ddd")</f>
        <v>Thu</v>
      </c>
      <c r="Q5726" s="8" t="str">
        <f>TEXT(MONTH(Sales[[#This Row],[ShipDate]])*29,"mmm")</f>
        <v>Nov</v>
      </c>
      <c r="R5726">
        <v>539</v>
      </c>
      <c r="S5726" t="s">
        <v>752</v>
      </c>
      <c r="T5726" t="s">
        <v>90</v>
      </c>
      <c r="U5726">
        <v>10024</v>
      </c>
      <c r="V5726" s="1">
        <v>0</v>
      </c>
      <c r="W5726">
        <v>53</v>
      </c>
      <c r="X5726">
        <v>2</v>
      </c>
      <c r="Y5726">
        <v>111</v>
      </c>
      <c r="AD5726"/>
    </row>
    <row r="5727" spans="1:30" x14ac:dyDescent="0.25">
      <c r="A5727" t="s">
        <v>24</v>
      </c>
      <c r="B5727" s="2">
        <v>43779</v>
      </c>
      <c r="C5727" s="35">
        <f>YEAR(Sales[[#This Row],[ShipDate]])</f>
        <v>2019</v>
      </c>
      <c r="D5727" t="s">
        <v>19</v>
      </c>
      <c r="E5727" t="s">
        <v>18</v>
      </c>
      <c r="F5727" t="s">
        <v>59</v>
      </c>
      <c r="G5727" t="s">
        <v>25</v>
      </c>
      <c r="H5727" t="s">
        <v>146</v>
      </c>
      <c r="I5727" t="s">
        <v>149</v>
      </c>
      <c r="J5727" t="s">
        <v>13</v>
      </c>
      <c r="K5727" t="s">
        <v>1353</v>
      </c>
      <c r="L5727" t="s">
        <v>92</v>
      </c>
      <c r="N5727" t="str">
        <f>IF(ISBLANK(Sales[[#This Row],[return]]),"No",Sales[[#This Row],[return]])</f>
        <v>No</v>
      </c>
      <c r="O5727" s="2">
        <v>43774</v>
      </c>
      <c r="P5727" s="8" t="str">
        <f>TEXT(DAY(Sales[[#This Row],[OrderDate]]),"ddd")</f>
        <v>Thu</v>
      </c>
      <c r="Q5727" s="8" t="str">
        <f>TEXT(MONTH(Sales[[#This Row],[ShipDate]])*29,"mmm")</f>
        <v>Nov</v>
      </c>
      <c r="R5727">
        <v>1805</v>
      </c>
      <c r="S5727" t="s">
        <v>1972</v>
      </c>
      <c r="T5727" t="s">
        <v>90</v>
      </c>
      <c r="U5727">
        <v>10024</v>
      </c>
      <c r="V5727" s="1">
        <v>0</v>
      </c>
      <c r="W5727">
        <v>6</v>
      </c>
      <c r="X5727">
        <v>2</v>
      </c>
      <c r="Y5727">
        <v>13</v>
      </c>
      <c r="AD5727"/>
    </row>
    <row r="5728" spans="1:30" x14ac:dyDescent="0.25">
      <c r="A5728" t="s">
        <v>24</v>
      </c>
      <c r="B5728" s="2">
        <v>43779</v>
      </c>
      <c r="C5728" s="35">
        <f>YEAR(Sales[[#This Row],[ShipDate]])</f>
        <v>2019</v>
      </c>
      <c r="D5728" t="s">
        <v>19</v>
      </c>
      <c r="E5728" t="s">
        <v>18</v>
      </c>
      <c r="F5728" t="s">
        <v>50</v>
      </c>
      <c r="G5728" t="s">
        <v>25</v>
      </c>
      <c r="H5728" t="s">
        <v>146</v>
      </c>
      <c r="I5728" t="s">
        <v>149</v>
      </c>
      <c r="J5728" t="s">
        <v>13</v>
      </c>
      <c r="K5728" t="s">
        <v>1353</v>
      </c>
      <c r="L5728" t="s">
        <v>92</v>
      </c>
      <c r="N5728" t="str">
        <f>IF(ISBLANK(Sales[[#This Row],[return]]),"No",Sales[[#This Row],[return]])</f>
        <v>No</v>
      </c>
      <c r="O5728" s="2">
        <v>43774</v>
      </c>
      <c r="P5728" s="8" t="str">
        <f>TEXT(DAY(Sales[[#This Row],[OrderDate]]),"ddd")</f>
        <v>Thu</v>
      </c>
      <c r="Q5728" s="8" t="str">
        <f>TEXT(MONTH(Sales[[#This Row],[ShipDate]])*29,"mmm")</f>
        <v>Nov</v>
      </c>
      <c r="R5728">
        <v>264</v>
      </c>
      <c r="S5728" t="s">
        <v>521</v>
      </c>
      <c r="T5728" t="s">
        <v>90</v>
      </c>
      <c r="U5728">
        <v>10024</v>
      </c>
      <c r="V5728" s="1">
        <v>0.2</v>
      </c>
      <c r="W5728">
        <v>4</v>
      </c>
      <c r="X5728">
        <v>1</v>
      </c>
      <c r="Y5728">
        <v>11</v>
      </c>
      <c r="AD5728"/>
    </row>
    <row r="5729" spans="1:30" x14ac:dyDescent="0.25">
      <c r="A5729" t="s">
        <v>24</v>
      </c>
      <c r="B5729" s="2">
        <v>43779</v>
      </c>
      <c r="C5729" s="35">
        <f>YEAR(Sales[[#This Row],[ShipDate]])</f>
        <v>2019</v>
      </c>
      <c r="D5729" t="s">
        <v>19</v>
      </c>
      <c r="E5729" t="s">
        <v>18</v>
      </c>
      <c r="F5729" t="s">
        <v>50</v>
      </c>
      <c r="G5729" t="s">
        <v>25</v>
      </c>
      <c r="H5729" t="s">
        <v>146</v>
      </c>
      <c r="I5729" t="s">
        <v>149</v>
      </c>
      <c r="J5729" t="s">
        <v>13</v>
      </c>
      <c r="K5729" t="s">
        <v>1353</v>
      </c>
      <c r="L5729" t="s">
        <v>92</v>
      </c>
      <c r="N5729" t="str">
        <f>IF(ISBLANK(Sales[[#This Row],[return]]),"No",Sales[[#This Row],[return]])</f>
        <v>No</v>
      </c>
      <c r="O5729" s="2">
        <v>43774</v>
      </c>
      <c r="P5729" s="8" t="str">
        <f>TEXT(DAY(Sales[[#This Row],[OrderDate]]),"ddd")</f>
        <v>Thu</v>
      </c>
      <c r="Q5729" s="8" t="str">
        <f>TEXT(MONTH(Sales[[#This Row],[ShipDate]])*29,"mmm")</f>
        <v>Nov</v>
      </c>
      <c r="R5729">
        <v>702</v>
      </c>
      <c r="S5729" t="s">
        <v>308</v>
      </c>
      <c r="T5729" t="s">
        <v>90</v>
      </c>
      <c r="U5729">
        <v>10024</v>
      </c>
      <c r="V5729" s="1">
        <v>0.2</v>
      </c>
      <c r="W5729">
        <v>56</v>
      </c>
      <c r="X5729">
        <v>6</v>
      </c>
      <c r="Y5729">
        <v>165</v>
      </c>
      <c r="AD5729"/>
    </row>
    <row r="5730" spans="1:30" x14ac:dyDescent="0.25">
      <c r="A5730" t="s">
        <v>24</v>
      </c>
      <c r="B5730" s="2">
        <v>43779</v>
      </c>
      <c r="C5730" s="35">
        <f>YEAR(Sales[[#This Row],[ShipDate]])</f>
        <v>2019</v>
      </c>
      <c r="D5730" t="s">
        <v>19</v>
      </c>
      <c r="E5730" t="s">
        <v>18</v>
      </c>
      <c r="F5730" t="s">
        <v>48</v>
      </c>
      <c r="G5730" t="s">
        <v>46</v>
      </c>
      <c r="H5730" t="s">
        <v>146</v>
      </c>
      <c r="I5730" t="s">
        <v>149</v>
      </c>
      <c r="J5730" t="s">
        <v>13</v>
      </c>
      <c r="K5730" t="s">
        <v>1353</v>
      </c>
      <c r="L5730" t="s">
        <v>92</v>
      </c>
      <c r="N5730" t="str">
        <f>IF(ISBLANK(Sales[[#This Row],[return]]),"No",Sales[[#This Row],[return]])</f>
        <v>No</v>
      </c>
      <c r="O5730" s="2">
        <v>43774</v>
      </c>
      <c r="P5730" s="8" t="str">
        <f>TEXT(DAY(Sales[[#This Row],[OrderDate]]),"ddd")</f>
        <v>Thu</v>
      </c>
      <c r="Q5730" s="8" t="str">
        <f>TEXT(MONTH(Sales[[#This Row],[ShipDate]])*29,"mmm")</f>
        <v>Nov</v>
      </c>
      <c r="R5730">
        <v>138</v>
      </c>
      <c r="S5730" t="s">
        <v>307</v>
      </c>
      <c r="T5730" t="s">
        <v>90</v>
      </c>
      <c r="U5730">
        <v>10024</v>
      </c>
      <c r="V5730" s="1">
        <v>0</v>
      </c>
      <c r="W5730">
        <v>4</v>
      </c>
      <c r="X5730">
        <v>2</v>
      </c>
      <c r="Y5730">
        <v>100</v>
      </c>
      <c r="AD5730"/>
    </row>
    <row r="5731" spans="1:30" x14ac:dyDescent="0.25">
      <c r="A5731" t="s">
        <v>40</v>
      </c>
      <c r="B5731" s="2">
        <v>43651</v>
      </c>
      <c r="C5731" s="35">
        <f>YEAR(Sales[[#This Row],[ShipDate]])</f>
        <v>2019</v>
      </c>
      <c r="D5731" t="s">
        <v>36</v>
      </c>
      <c r="E5731" t="s">
        <v>69</v>
      </c>
      <c r="F5731" t="s">
        <v>50</v>
      </c>
      <c r="G5731" t="s">
        <v>25</v>
      </c>
      <c r="H5731" t="s">
        <v>648</v>
      </c>
      <c r="I5731" t="s">
        <v>651</v>
      </c>
      <c r="J5731" t="s">
        <v>13</v>
      </c>
      <c r="K5731" t="s">
        <v>649</v>
      </c>
      <c r="L5731" t="s">
        <v>30</v>
      </c>
      <c r="N5731" t="str">
        <f>IF(ISBLANK(Sales[[#This Row],[return]]),"No",Sales[[#This Row],[return]])</f>
        <v>No</v>
      </c>
      <c r="O5731" s="2">
        <v>43646</v>
      </c>
      <c r="P5731" s="8" t="str">
        <f>TEXT(DAY(Sales[[#This Row],[OrderDate]]),"ddd")</f>
        <v>Mon</v>
      </c>
      <c r="Q5731" s="8" t="str">
        <f>TEXT(MONTH(Sales[[#This Row],[ShipDate]])*29,"mmm")</f>
        <v>Jul</v>
      </c>
      <c r="R5731">
        <v>1585</v>
      </c>
      <c r="S5731" t="s">
        <v>650</v>
      </c>
      <c r="T5731" t="s">
        <v>28</v>
      </c>
      <c r="U5731">
        <v>89115</v>
      </c>
      <c r="V5731" s="1">
        <v>0.2</v>
      </c>
      <c r="W5731">
        <v>26</v>
      </c>
      <c r="X5731">
        <v>3</v>
      </c>
      <c r="Y5731">
        <v>76</v>
      </c>
      <c r="AD5731"/>
    </row>
    <row r="5732" spans="1:30" x14ac:dyDescent="0.25">
      <c r="A5732" t="s">
        <v>40</v>
      </c>
      <c r="B5732" s="2">
        <v>43734</v>
      </c>
      <c r="C5732" s="35">
        <f>YEAR(Sales[[#This Row],[ShipDate]])</f>
        <v>2019</v>
      </c>
      <c r="D5732" t="s">
        <v>36</v>
      </c>
      <c r="E5732" t="s">
        <v>69</v>
      </c>
      <c r="F5732" t="s">
        <v>39</v>
      </c>
      <c r="G5732" t="s">
        <v>25</v>
      </c>
      <c r="H5732" t="s">
        <v>55</v>
      </c>
      <c r="I5732" t="s">
        <v>1139</v>
      </c>
      <c r="J5732" t="s">
        <v>13</v>
      </c>
      <c r="K5732" t="s">
        <v>2971</v>
      </c>
      <c r="L5732" t="s">
        <v>92</v>
      </c>
      <c r="N5732" t="str">
        <f>IF(ISBLANK(Sales[[#This Row],[return]]),"No",Sales[[#This Row],[return]])</f>
        <v>No</v>
      </c>
      <c r="O5732" s="2">
        <v>43730</v>
      </c>
      <c r="P5732" s="8" t="str">
        <f>TEXT(DAY(Sales[[#This Row],[OrderDate]]),"ddd")</f>
        <v>Sun</v>
      </c>
      <c r="Q5732" s="8" t="str">
        <f>TEXT(MONTH(Sales[[#This Row],[ShipDate]])*29,"mmm")</f>
        <v>Sep</v>
      </c>
      <c r="R5732">
        <v>1545</v>
      </c>
      <c r="S5732" t="s">
        <v>317</v>
      </c>
      <c r="T5732" t="s">
        <v>90</v>
      </c>
      <c r="U5732">
        <v>3301</v>
      </c>
      <c r="V5732" s="1">
        <v>0</v>
      </c>
      <c r="W5732">
        <v>18</v>
      </c>
      <c r="X5732">
        <v>5</v>
      </c>
      <c r="Y5732">
        <v>67</v>
      </c>
      <c r="AD5732"/>
    </row>
    <row r="5733" spans="1:30" x14ac:dyDescent="0.25">
      <c r="A5733" t="s">
        <v>40</v>
      </c>
      <c r="B5733" s="2">
        <v>43732</v>
      </c>
      <c r="C5733" s="35">
        <f>YEAR(Sales[[#This Row],[ShipDate]])</f>
        <v>2019</v>
      </c>
      <c r="D5733" t="s">
        <v>36</v>
      </c>
      <c r="E5733" t="s">
        <v>31</v>
      </c>
      <c r="F5733" t="s">
        <v>45</v>
      </c>
      <c r="G5733" t="s">
        <v>25</v>
      </c>
      <c r="H5733" t="s">
        <v>26</v>
      </c>
      <c r="I5733" t="s">
        <v>32</v>
      </c>
      <c r="J5733" t="s">
        <v>13</v>
      </c>
      <c r="K5733" t="s">
        <v>2739</v>
      </c>
      <c r="L5733" t="s">
        <v>30</v>
      </c>
      <c r="N5733" t="str">
        <f>IF(ISBLANK(Sales[[#This Row],[return]]),"No",Sales[[#This Row],[return]])</f>
        <v>No</v>
      </c>
      <c r="O5733" s="2">
        <v>43727</v>
      </c>
      <c r="P5733" s="8" t="str">
        <f>TEXT(DAY(Sales[[#This Row],[OrderDate]]),"ddd")</f>
        <v>Thu</v>
      </c>
      <c r="Q5733" s="8" t="str">
        <f>TEXT(MONTH(Sales[[#This Row],[ShipDate]])*29,"mmm")</f>
        <v>Sep</v>
      </c>
      <c r="R5733">
        <v>349</v>
      </c>
      <c r="S5733" t="s">
        <v>2785</v>
      </c>
      <c r="T5733" t="s">
        <v>28</v>
      </c>
      <c r="U5733">
        <v>90032</v>
      </c>
      <c r="V5733" s="1">
        <v>0</v>
      </c>
      <c r="W5733">
        <v>6</v>
      </c>
      <c r="X5733">
        <v>2</v>
      </c>
      <c r="Y5733">
        <v>23</v>
      </c>
      <c r="AD5733"/>
    </row>
    <row r="5734" spans="1:30" x14ac:dyDescent="0.25">
      <c r="A5734" t="s">
        <v>40</v>
      </c>
      <c r="B5734" s="2">
        <v>43732</v>
      </c>
      <c r="C5734" s="35">
        <f>YEAR(Sales[[#This Row],[ShipDate]])</f>
        <v>2019</v>
      </c>
      <c r="D5734" t="s">
        <v>36</v>
      </c>
      <c r="E5734" t="s">
        <v>31</v>
      </c>
      <c r="F5734" t="s">
        <v>45</v>
      </c>
      <c r="G5734" t="s">
        <v>25</v>
      </c>
      <c r="H5734" t="s">
        <v>26</v>
      </c>
      <c r="I5734" t="s">
        <v>32</v>
      </c>
      <c r="J5734" t="s">
        <v>13</v>
      </c>
      <c r="K5734" t="s">
        <v>2739</v>
      </c>
      <c r="L5734" t="s">
        <v>30</v>
      </c>
      <c r="N5734" t="str">
        <f>IF(ISBLANK(Sales[[#This Row],[return]]),"No",Sales[[#This Row],[return]])</f>
        <v>No</v>
      </c>
      <c r="O5734" s="2">
        <v>43727</v>
      </c>
      <c r="P5734" s="8" t="str">
        <f>TEXT(DAY(Sales[[#This Row],[OrderDate]]),"ddd")</f>
        <v>Thu</v>
      </c>
      <c r="Q5734" s="8" t="str">
        <f>TEXT(MONTH(Sales[[#This Row],[ShipDate]])*29,"mmm")</f>
        <v>Sep</v>
      </c>
      <c r="R5734">
        <v>1145</v>
      </c>
      <c r="S5734" t="s">
        <v>2129</v>
      </c>
      <c r="T5734" t="s">
        <v>28</v>
      </c>
      <c r="U5734">
        <v>90032</v>
      </c>
      <c r="V5734" s="1">
        <v>0</v>
      </c>
      <c r="W5734">
        <v>5</v>
      </c>
      <c r="X5734">
        <v>3</v>
      </c>
      <c r="Y5734">
        <v>17</v>
      </c>
      <c r="AD5734"/>
    </row>
    <row r="5735" spans="1:30" x14ac:dyDescent="0.25">
      <c r="A5735" t="s">
        <v>40</v>
      </c>
      <c r="B5735" s="2">
        <v>43732</v>
      </c>
      <c r="C5735" s="35">
        <f>YEAR(Sales[[#This Row],[ShipDate]])</f>
        <v>2019</v>
      </c>
      <c r="D5735" t="s">
        <v>36</v>
      </c>
      <c r="E5735" t="s">
        <v>31</v>
      </c>
      <c r="F5735" t="s">
        <v>99</v>
      </c>
      <c r="G5735" t="s">
        <v>46</v>
      </c>
      <c r="H5735" t="s">
        <v>26</v>
      </c>
      <c r="I5735" t="s">
        <v>32</v>
      </c>
      <c r="J5735" t="s">
        <v>13</v>
      </c>
      <c r="K5735" t="s">
        <v>2739</v>
      </c>
      <c r="L5735" t="s">
        <v>30</v>
      </c>
      <c r="N5735" t="str">
        <f>IF(ISBLANK(Sales[[#This Row],[return]]),"No",Sales[[#This Row],[return]])</f>
        <v>No</v>
      </c>
      <c r="O5735" s="2">
        <v>43727</v>
      </c>
      <c r="P5735" s="8" t="str">
        <f>TEXT(DAY(Sales[[#This Row],[OrderDate]]),"ddd")</f>
        <v>Thu</v>
      </c>
      <c r="Q5735" s="8" t="str">
        <f>TEXT(MONTH(Sales[[#This Row],[ShipDate]])*29,"mmm")</f>
        <v>Sep</v>
      </c>
      <c r="R5735">
        <v>1094</v>
      </c>
      <c r="S5735" t="s">
        <v>2442</v>
      </c>
      <c r="T5735" t="s">
        <v>28</v>
      </c>
      <c r="U5735">
        <v>90032</v>
      </c>
      <c r="V5735" s="1">
        <v>0</v>
      </c>
      <c r="W5735">
        <v>31</v>
      </c>
      <c r="X5735">
        <v>5</v>
      </c>
      <c r="Y5735">
        <v>150</v>
      </c>
      <c r="AD5735"/>
    </row>
    <row r="5736" spans="1:30" x14ac:dyDescent="0.25">
      <c r="A5736" t="s">
        <v>40</v>
      </c>
      <c r="B5736" s="2">
        <v>43774</v>
      </c>
      <c r="C5736" s="35">
        <f>YEAR(Sales[[#This Row],[ShipDate]])</f>
        <v>2019</v>
      </c>
      <c r="D5736" t="s">
        <v>19</v>
      </c>
      <c r="E5736" t="s">
        <v>31</v>
      </c>
      <c r="F5736" t="s">
        <v>59</v>
      </c>
      <c r="G5736" t="s">
        <v>25</v>
      </c>
      <c r="H5736" t="s">
        <v>680</v>
      </c>
      <c r="I5736" t="s">
        <v>20</v>
      </c>
      <c r="J5736" t="s">
        <v>13</v>
      </c>
      <c r="K5736" t="s">
        <v>2772</v>
      </c>
      <c r="L5736" t="s">
        <v>17</v>
      </c>
      <c r="N5736" t="str">
        <f>IF(ISBLANK(Sales[[#This Row],[return]]),"No",Sales[[#This Row],[return]])</f>
        <v>No</v>
      </c>
      <c r="O5736" s="2">
        <v>43772</v>
      </c>
      <c r="P5736" s="8" t="str">
        <f>TEXT(DAY(Sales[[#This Row],[OrderDate]]),"ddd")</f>
        <v>Tue</v>
      </c>
      <c r="Q5736" s="8" t="str">
        <f>TEXT(MONTH(Sales[[#This Row],[ShipDate]])*29,"mmm")</f>
        <v>Nov</v>
      </c>
      <c r="R5736">
        <v>1760</v>
      </c>
      <c r="S5736" t="s">
        <v>2803</v>
      </c>
      <c r="T5736" t="s">
        <v>15</v>
      </c>
      <c r="U5736">
        <v>40475</v>
      </c>
      <c r="V5736" s="1">
        <v>0</v>
      </c>
      <c r="W5736">
        <v>12</v>
      </c>
      <c r="X5736">
        <v>5</v>
      </c>
      <c r="Y5736">
        <v>26</v>
      </c>
      <c r="AD5736"/>
    </row>
    <row r="5737" spans="1:30" x14ac:dyDescent="0.25">
      <c r="A5737" t="s">
        <v>10</v>
      </c>
      <c r="B5737" s="2">
        <v>43758</v>
      </c>
      <c r="C5737" s="35">
        <f>YEAR(Sales[[#This Row],[ShipDate]])</f>
        <v>2019</v>
      </c>
      <c r="D5737" t="s">
        <v>607</v>
      </c>
      <c r="E5737" t="s">
        <v>18</v>
      </c>
      <c r="F5737" t="s">
        <v>43</v>
      </c>
      <c r="G5737" t="s">
        <v>11</v>
      </c>
      <c r="H5737" t="s">
        <v>706</v>
      </c>
      <c r="I5737" t="s">
        <v>37</v>
      </c>
      <c r="J5737" t="s">
        <v>13</v>
      </c>
      <c r="K5737" t="s">
        <v>1284</v>
      </c>
      <c r="L5737" t="s">
        <v>17</v>
      </c>
      <c r="N5737" t="str">
        <f>IF(ISBLANK(Sales[[#This Row],[return]]),"No",Sales[[#This Row],[return]])</f>
        <v>No</v>
      </c>
      <c r="O5737" s="2">
        <v>43758</v>
      </c>
      <c r="P5737" s="8" t="str">
        <f>TEXT(DAY(Sales[[#This Row],[OrderDate]]),"ddd")</f>
        <v>Fri</v>
      </c>
      <c r="Q5737" s="8" t="str">
        <f>TEXT(MONTH(Sales[[#This Row],[ShipDate]])*29,"mmm")</f>
        <v>Oct</v>
      </c>
      <c r="R5737">
        <v>500</v>
      </c>
      <c r="S5737" t="s">
        <v>1285</v>
      </c>
      <c r="T5737" t="s">
        <v>15</v>
      </c>
      <c r="U5737">
        <v>32216</v>
      </c>
      <c r="V5737" s="1">
        <v>0.2</v>
      </c>
      <c r="W5737">
        <v>6</v>
      </c>
      <c r="X5737">
        <v>4</v>
      </c>
      <c r="Y5737">
        <v>44</v>
      </c>
      <c r="AD5737"/>
    </row>
    <row r="5738" spans="1:30" x14ac:dyDescent="0.25">
      <c r="A5738" t="s">
        <v>10</v>
      </c>
      <c r="B5738" s="2">
        <v>43758</v>
      </c>
      <c r="C5738" s="35">
        <f>YEAR(Sales[[#This Row],[ShipDate]])</f>
        <v>2019</v>
      </c>
      <c r="D5738" t="s">
        <v>607</v>
      </c>
      <c r="E5738" t="s">
        <v>18</v>
      </c>
      <c r="F5738" t="s">
        <v>59</v>
      </c>
      <c r="G5738" t="s">
        <v>25</v>
      </c>
      <c r="H5738" t="s">
        <v>706</v>
      </c>
      <c r="I5738" t="s">
        <v>37</v>
      </c>
      <c r="J5738" t="s">
        <v>13</v>
      </c>
      <c r="K5738" t="s">
        <v>1284</v>
      </c>
      <c r="L5738" t="s">
        <v>17</v>
      </c>
      <c r="N5738" t="str">
        <f>IF(ISBLANK(Sales[[#This Row],[return]]),"No",Sales[[#This Row],[return]])</f>
        <v>No</v>
      </c>
      <c r="O5738" s="2">
        <v>43758</v>
      </c>
      <c r="P5738" s="8" t="str">
        <f>TEXT(DAY(Sales[[#This Row],[OrderDate]]),"ddd")</f>
        <v>Fri</v>
      </c>
      <c r="Q5738" s="8" t="str">
        <f>TEXT(MONTH(Sales[[#This Row],[ShipDate]])*29,"mmm")</f>
        <v>Oct</v>
      </c>
      <c r="R5738">
        <v>1346</v>
      </c>
      <c r="S5738" t="s">
        <v>3228</v>
      </c>
      <c r="T5738" t="s">
        <v>15</v>
      </c>
      <c r="U5738">
        <v>32216</v>
      </c>
      <c r="V5738" s="1">
        <v>0.2</v>
      </c>
      <c r="W5738">
        <v>3</v>
      </c>
      <c r="X5738">
        <v>1</v>
      </c>
      <c r="Y5738">
        <v>7</v>
      </c>
      <c r="AD5738"/>
    </row>
    <row r="5739" spans="1:30" x14ac:dyDescent="0.25">
      <c r="A5739" t="s">
        <v>10</v>
      </c>
      <c r="B5739" s="2">
        <v>43758</v>
      </c>
      <c r="C5739" s="35">
        <f>YEAR(Sales[[#This Row],[ShipDate]])</f>
        <v>2019</v>
      </c>
      <c r="D5739" t="s">
        <v>607</v>
      </c>
      <c r="E5739" t="s">
        <v>18</v>
      </c>
      <c r="F5739" t="s">
        <v>45</v>
      </c>
      <c r="G5739" t="s">
        <v>25</v>
      </c>
      <c r="H5739" t="s">
        <v>706</v>
      </c>
      <c r="I5739" t="s">
        <v>37</v>
      </c>
      <c r="J5739" t="s">
        <v>13</v>
      </c>
      <c r="K5739" t="s">
        <v>1284</v>
      </c>
      <c r="L5739" t="s">
        <v>17</v>
      </c>
      <c r="N5739" t="str">
        <f>IF(ISBLANK(Sales[[#This Row],[return]]),"No",Sales[[#This Row],[return]])</f>
        <v>No</v>
      </c>
      <c r="O5739" s="2">
        <v>43758</v>
      </c>
      <c r="P5739" s="8" t="str">
        <f>TEXT(DAY(Sales[[#This Row],[OrderDate]]),"ddd")</f>
        <v>Fri</v>
      </c>
      <c r="Q5739" s="8" t="str">
        <f>TEXT(MONTH(Sales[[#This Row],[ShipDate]])*29,"mmm")</f>
        <v>Oct</v>
      </c>
      <c r="R5739">
        <v>1305</v>
      </c>
      <c r="S5739" t="s">
        <v>1791</v>
      </c>
      <c r="T5739" t="s">
        <v>15</v>
      </c>
      <c r="U5739">
        <v>32216</v>
      </c>
      <c r="V5739" s="1">
        <v>0.2</v>
      </c>
      <c r="W5739">
        <v>1</v>
      </c>
      <c r="X5739">
        <v>2</v>
      </c>
      <c r="Y5739">
        <v>4</v>
      </c>
      <c r="AD5739"/>
    </row>
    <row r="5740" spans="1:30" x14ac:dyDescent="0.25">
      <c r="A5740" t="s">
        <v>10</v>
      </c>
      <c r="B5740" s="2">
        <v>43758</v>
      </c>
      <c r="C5740" s="35">
        <f>YEAR(Sales[[#This Row],[ShipDate]])</f>
        <v>2019</v>
      </c>
      <c r="D5740" t="s">
        <v>607</v>
      </c>
      <c r="E5740" t="s">
        <v>18</v>
      </c>
      <c r="F5740" t="s">
        <v>39</v>
      </c>
      <c r="G5740" t="s">
        <v>25</v>
      </c>
      <c r="H5740" t="s">
        <v>706</v>
      </c>
      <c r="I5740" t="s">
        <v>37</v>
      </c>
      <c r="J5740" t="s">
        <v>13</v>
      </c>
      <c r="K5740" t="s">
        <v>1284</v>
      </c>
      <c r="L5740" t="s">
        <v>17</v>
      </c>
      <c r="N5740" t="str">
        <f>IF(ISBLANK(Sales[[#This Row],[return]]),"No",Sales[[#This Row],[return]])</f>
        <v>No</v>
      </c>
      <c r="O5740" s="2">
        <v>43758</v>
      </c>
      <c r="P5740" s="8" t="str">
        <f>TEXT(DAY(Sales[[#This Row],[OrderDate]]),"ddd")</f>
        <v>Fri</v>
      </c>
      <c r="Q5740" s="8" t="str">
        <f>TEXT(MONTH(Sales[[#This Row],[ShipDate]])*29,"mmm")</f>
        <v>Oct</v>
      </c>
      <c r="R5740">
        <v>1666</v>
      </c>
      <c r="S5740" t="s">
        <v>704</v>
      </c>
      <c r="T5740" t="s">
        <v>15</v>
      </c>
      <c r="U5740">
        <v>32216</v>
      </c>
      <c r="V5740" s="1">
        <v>0.2</v>
      </c>
      <c r="W5740">
        <v>-1</v>
      </c>
      <c r="X5740">
        <v>2</v>
      </c>
      <c r="Y5740">
        <v>5</v>
      </c>
      <c r="AD5740"/>
    </row>
    <row r="5741" spans="1:30" x14ac:dyDescent="0.25">
      <c r="A5741" t="s">
        <v>10</v>
      </c>
      <c r="B5741" s="2">
        <v>43793</v>
      </c>
      <c r="C5741" s="35">
        <f>YEAR(Sales[[#This Row],[ShipDate]])</f>
        <v>2019</v>
      </c>
      <c r="D5741" t="s">
        <v>113</v>
      </c>
      <c r="E5741" t="s">
        <v>18</v>
      </c>
      <c r="F5741" t="s">
        <v>43</v>
      </c>
      <c r="G5741" t="s">
        <v>11</v>
      </c>
      <c r="H5741" t="s">
        <v>88</v>
      </c>
      <c r="I5741" t="s">
        <v>93</v>
      </c>
      <c r="J5741" t="s">
        <v>13</v>
      </c>
      <c r="K5741" t="s">
        <v>584</v>
      </c>
      <c r="L5741" t="s">
        <v>92</v>
      </c>
      <c r="N5741" t="str">
        <f>IF(ISBLANK(Sales[[#This Row],[return]]),"No",Sales[[#This Row],[return]])</f>
        <v>No</v>
      </c>
      <c r="O5741" s="2">
        <v>43792</v>
      </c>
      <c r="P5741" s="8" t="str">
        <f>TEXT(DAY(Sales[[#This Row],[OrderDate]]),"ddd")</f>
        <v>Mon</v>
      </c>
      <c r="Q5741" s="8" t="str">
        <f>TEXT(MONTH(Sales[[#This Row],[ShipDate]])*29,"mmm")</f>
        <v>Nov</v>
      </c>
      <c r="R5741">
        <v>1220</v>
      </c>
      <c r="S5741" t="s">
        <v>1175</v>
      </c>
      <c r="T5741" t="s">
        <v>90</v>
      </c>
      <c r="U5741">
        <v>19120</v>
      </c>
      <c r="V5741" s="1">
        <v>0.2</v>
      </c>
      <c r="W5741">
        <v>7</v>
      </c>
      <c r="X5741">
        <v>9</v>
      </c>
      <c r="Y5741">
        <v>24</v>
      </c>
      <c r="AD5741"/>
    </row>
    <row r="5742" spans="1:30" x14ac:dyDescent="0.25">
      <c r="A5742" t="s">
        <v>10</v>
      </c>
      <c r="B5742" s="2">
        <v>43752</v>
      </c>
      <c r="C5742" s="35">
        <f>YEAR(Sales[[#This Row],[ShipDate]])</f>
        <v>2019</v>
      </c>
      <c r="D5742" t="s">
        <v>113</v>
      </c>
      <c r="E5742" t="s">
        <v>18</v>
      </c>
      <c r="F5742" t="s">
        <v>38</v>
      </c>
      <c r="G5742" t="s">
        <v>11</v>
      </c>
      <c r="H5742" t="s">
        <v>1184</v>
      </c>
      <c r="I5742" t="s">
        <v>365</v>
      </c>
      <c r="J5742" t="s">
        <v>13</v>
      </c>
      <c r="K5742" t="s">
        <v>1156</v>
      </c>
      <c r="L5742" t="s">
        <v>17</v>
      </c>
      <c r="N5742" t="str">
        <f>IF(ISBLANK(Sales[[#This Row],[return]]),"No",Sales[[#This Row],[return]])</f>
        <v>No</v>
      </c>
      <c r="O5742" s="2">
        <v>43751</v>
      </c>
      <c r="P5742" s="8" t="str">
        <f>TEXT(DAY(Sales[[#This Row],[OrderDate]]),"ddd")</f>
        <v>Fri</v>
      </c>
      <c r="Q5742" s="8" t="str">
        <f>TEXT(MONTH(Sales[[#This Row],[ShipDate]])*29,"mmm")</f>
        <v>Oct</v>
      </c>
      <c r="R5742">
        <v>370</v>
      </c>
      <c r="S5742" t="s">
        <v>439</v>
      </c>
      <c r="T5742" t="s">
        <v>15</v>
      </c>
      <c r="U5742">
        <v>70506</v>
      </c>
      <c r="V5742" s="1">
        <v>0</v>
      </c>
      <c r="W5742">
        <v>346</v>
      </c>
      <c r="X5742">
        <v>4</v>
      </c>
      <c r="Y5742">
        <v>1505</v>
      </c>
      <c r="AD5742"/>
    </row>
    <row r="5743" spans="1:30" x14ac:dyDescent="0.25">
      <c r="A5743" t="s">
        <v>10</v>
      </c>
      <c r="B5743" s="2">
        <v>43752</v>
      </c>
      <c r="C5743" s="35">
        <f>YEAR(Sales[[#This Row],[ShipDate]])</f>
        <v>2019</v>
      </c>
      <c r="D5743" t="s">
        <v>113</v>
      </c>
      <c r="E5743" t="s">
        <v>18</v>
      </c>
      <c r="F5743" t="s">
        <v>33</v>
      </c>
      <c r="G5743" t="s">
        <v>25</v>
      </c>
      <c r="H5743" t="s">
        <v>1184</v>
      </c>
      <c r="I5743" t="s">
        <v>365</v>
      </c>
      <c r="J5743" t="s">
        <v>13</v>
      </c>
      <c r="K5743" t="s">
        <v>1156</v>
      </c>
      <c r="L5743" t="s">
        <v>17</v>
      </c>
      <c r="N5743" t="str">
        <f>IF(ISBLANK(Sales[[#This Row],[return]]),"No",Sales[[#This Row],[return]])</f>
        <v>No</v>
      </c>
      <c r="O5743" s="2">
        <v>43751</v>
      </c>
      <c r="P5743" s="8" t="str">
        <f>TEXT(DAY(Sales[[#This Row],[OrderDate]]),"ddd")</f>
        <v>Fri</v>
      </c>
      <c r="Q5743" s="8" t="str">
        <f>TEXT(MONTH(Sales[[#This Row],[ShipDate]])*29,"mmm")</f>
        <v>Oct</v>
      </c>
      <c r="R5743">
        <v>231</v>
      </c>
      <c r="S5743" t="s">
        <v>1762</v>
      </c>
      <c r="T5743" t="s">
        <v>15</v>
      </c>
      <c r="U5743">
        <v>70506</v>
      </c>
      <c r="V5743" s="1">
        <v>0</v>
      </c>
      <c r="W5743">
        <v>5</v>
      </c>
      <c r="X5743">
        <v>3</v>
      </c>
      <c r="Y5743">
        <v>11</v>
      </c>
      <c r="AD5743"/>
    </row>
    <row r="5744" spans="1:30" x14ac:dyDescent="0.25">
      <c r="A5744" t="s">
        <v>10</v>
      </c>
      <c r="B5744" s="2">
        <v>43752</v>
      </c>
      <c r="C5744" s="35">
        <f>YEAR(Sales[[#This Row],[ShipDate]])</f>
        <v>2019</v>
      </c>
      <c r="D5744" t="s">
        <v>113</v>
      </c>
      <c r="E5744" t="s">
        <v>18</v>
      </c>
      <c r="F5744" t="s">
        <v>59</v>
      </c>
      <c r="G5744" t="s">
        <v>25</v>
      </c>
      <c r="H5744" t="s">
        <v>1184</v>
      </c>
      <c r="I5744" t="s">
        <v>365</v>
      </c>
      <c r="J5744" t="s">
        <v>13</v>
      </c>
      <c r="K5744" t="s">
        <v>1156</v>
      </c>
      <c r="L5744" t="s">
        <v>17</v>
      </c>
      <c r="N5744" t="str">
        <f>IF(ISBLANK(Sales[[#This Row],[return]]),"No",Sales[[#This Row],[return]])</f>
        <v>No</v>
      </c>
      <c r="O5744" s="2">
        <v>43751</v>
      </c>
      <c r="P5744" s="8" t="str">
        <f>TEXT(DAY(Sales[[#This Row],[OrderDate]]),"ddd")</f>
        <v>Fri</v>
      </c>
      <c r="Q5744" s="8" t="str">
        <f>TEXT(MONTH(Sales[[#This Row],[ShipDate]])*29,"mmm")</f>
        <v>Oct</v>
      </c>
      <c r="R5744">
        <v>1837</v>
      </c>
      <c r="S5744" t="s">
        <v>1766</v>
      </c>
      <c r="T5744" t="s">
        <v>15</v>
      </c>
      <c r="U5744">
        <v>70506</v>
      </c>
      <c r="V5744" s="1">
        <v>0</v>
      </c>
      <c r="W5744">
        <v>12</v>
      </c>
      <c r="X5744">
        <v>4</v>
      </c>
      <c r="Y5744">
        <v>26</v>
      </c>
      <c r="AD5744"/>
    </row>
    <row r="5745" spans="1:30" x14ac:dyDescent="0.25">
      <c r="A5745" t="s">
        <v>10</v>
      </c>
      <c r="B5745" s="2">
        <v>43799</v>
      </c>
      <c r="C5745" s="35">
        <f>YEAR(Sales[[#This Row],[ShipDate]])</f>
        <v>2019</v>
      </c>
      <c r="D5745" t="s">
        <v>19</v>
      </c>
      <c r="E5745" t="s">
        <v>18</v>
      </c>
      <c r="F5745" t="s">
        <v>45</v>
      </c>
      <c r="G5745" t="s">
        <v>25</v>
      </c>
      <c r="H5745" t="s">
        <v>146</v>
      </c>
      <c r="I5745" t="s">
        <v>149</v>
      </c>
      <c r="J5745" t="s">
        <v>13</v>
      </c>
      <c r="K5745" t="s">
        <v>986</v>
      </c>
      <c r="L5745" t="s">
        <v>92</v>
      </c>
      <c r="N5745" t="str">
        <f>IF(ISBLANK(Sales[[#This Row],[return]]),"No",Sales[[#This Row],[return]])</f>
        <v>No</v>
      </c>
      <c r="O5745" s="2">
        <v>43796</v>
      </c>
      <c r="P5745" s="8" t="str">
        <f>TEXT(DAY(Sales[[#This Row],[OrderDate]]),"ddd")</f>
        <v>Fri</v>
      </c>
      <c r="Q5745" s="8" t="str">
        <f>TEXT(MONTH(Sales[[#This Row],[ShipDate]])*29,"mmm")</f>
        <v>Nov</v>
      </c>
      <c r="R5745">
        <v>126</v>
      </c>
      <c r="S5745" t="s">
        <v>682</v>
      </c>
      <c r="T5745" t="s">
        <v>90</v>
      </c>
      <c r="U5745">
        <v>10011</v>
      </c>
      <c r="V5745" s="1">
        <v>0</v>
      </c>
      <c r="W5745">
        <v>2</v>
      </c>
      <c r="X5745">
        <v>3</v>
      </c>
      <c r="Y5745">
        <v>7</v>
      </c>
      <c r="AD5745"/>
    </row>
    <row r="5746" spans="1:30" x14ac:dyDescent="0.25">
      <c r="A5746" t="s">
        <v>10</v>
      </c>
      <c r="B5746" s="2">
        <v>43799</v>
      </c>
      <c r="C5746" s="35">
        <f>YEAR(Sales[[#This Row],[ShipDate]])</f>
        <v>2019</v>
      </c>
      <c r="D5746" t="s">
        <v>19</v>
      </c>
      <c r="E5746" t="s">
        <v>18</v>
      </c>
      <c r="F5746" t="s">
        <v>50</v>
      </c>
      <c r="G5746" t="s">
        <v>25</v>
      </c>
      <c r="H5746" t="s">
        <v>146</v>
      </c>
      <c r="I5746" t="s">
        <v>149</v>
      </c>
      <c r="J5746" t="s">
        <v>13</v>
      </c>
      <c r="K5746" t="s">
        <v>986</v>
      </c>
      <c r="L5746" t="s">
        <v>92</v>
      </c>
      <c r="N5746" t="str">
        <f>IF(ISBLANK(Sales[[#This Row],[return]]),"No",Sales[[#This Row],[return]])</f>
        <v>No</v>
      </c>
      <c r="O5746" s="2">
        <v>43796</v>
      </c>
      <c r="P5746" s="8" t="str">
        <f>TEXT(DAY(Sales[[#This Row],[OrderDate]]),"ddd")</f>
        <v>Fri</v>
      </c>
      <c r="Q5746" s="8" t="str">
        <f>TEXT(MONTH(Sales[[#This Row],[ShipDate]])*29,"mmm")</f>
        <v>Nov</v>
      </c>
      <c r="R5746">
        <v>244</v>
      </c>
      <c r="S5746" t="s">
        <v>1959</v>
      </c>
      <c r="T5746" t="s">
        <v>90</v>
      </c>
      <c r="U5746">
        <v>10011</v>
      </c>
      <c r="V5746" s="1">
        <v>0.2</v>
      </c>
      <c r="W5746">
        <v>36</v>
      </c>
      <c r="X5746">
        <v>6</v>
      </c>
      <c r="Y5746">
        <v>107</v>
      </c>
      <c r="AD5746"/>
    </row>
    <row r="5747" spans="1:30" x14ac:dyDescent="0.25">
      <c r="A5747" t="s">
        <v>40</v>
      </c>
      <c r="B5747" s="2">
        <v>43794</v>
      </c>
      <c r="C5747" s="35">
        <f>YEAR(Sales[[#This Row],[ShipDate]])</f>
        <v>2019</v>
      </c>
      <c r="D5747" t="s">
        <v>36</v>
      </c>
      <c r="E5747" t="s">
        <v>69</v>
      </c>
      <c r="F5747" t="s">
        <v>52</v>
      </c>
      <c r="G5747" t="s">
        <v>25</v>
      </c>
      <c r="H5747" t="s">
        <v>300</v>
      </c>
      <c r="I5747" t="s">
        <v>32</v>
      </c>
      <c r="J5747" t="s">
        <v>13</v>
      </c>
      <c r="K5747" t="s">
        <v>2974</v>
      </c>
      <c r="L5747" t="s">
        <v>30</v>
      </c>
      <c r="M5747" t="s">
        <v>82</v>
      </c>
      <c r="N5747" t="str">
        <f>IF(ISBLANK(Sales[[#This Row],[return]]),"No",Sales[[#This Row],[return]])</f>
        <v>Yes</v>
      </c>
      <c r="O5747" s="2">
        <v>43790</v>
      </c>
      <c r="P5747" s="8" t="str">
        <f>TEXT(DAY(Sales[[#This Row],[OrderDate]]),"ddd")</f>
        <v>Sat</v>
      </c>
      <c r="Q5747" s="8" t="str">
        <f>TEXT(MONTH(Sales[[#This Row],[ShipDate]])*29,"mmm")</f>
        <v>Nov</v>
      </c>
      <c r="R5747">
        <v>63</v>
      </c>
      <c r="S5747" t="s">
        <v>3088</v>
      </c>
      <c r="T5747" t="s">
        <v>28</v>
      </c>
      <c r="U5747">
        <v>91104</v>
      </c>
      <c r="V5747" s="1">
        <v>0</v>
      </c>
      <c r="W5747">
        <v>2</v>
      </c>
      <c r="X5747">
        <v>1</v>
      </c>
      <c r="Y5747">
        <v>9</v>
      </c>
      <c r="AD5747"/>
    </row>
    <row r="5748" spans="1:30" x14ac:dyDescent="0.25">
      <c r="A5748" t="s">
        <v>40</v>
      </c>
      <c r="B5748" s="2">
        <v>43794</v>
      </c>
      <c r="C5748" s="35">
        <f>YEAR(Sales[[#This Row],[ShipDate]])</f>
        <v>2019</v>
      </c>
      <c r="D5748" t="s">
        <v>36</v>
      </c>
      <c r="E5748" t="s">
        <v>69</v>
      </c>
      <c r="F5748" t="s">
        <v>45</v>
      </c>
      <c r="G5748" t="s">
        <v>25</v>
      </c>
      <c r="H5748" t="s">
        <v>300</v>
      </c>
      <c r="I5748" t="s">
        <v>32</v>
      </c>
      <c r="J5748" t="s">
        <v>13</v>
      </c>
      <c r="K5748" t="s">
        <v>2974</v>
      </c>
      <c r="L5748" t="s">
        <v>30</v>
      </c>
      <c r="M5748" t="s">
        <v>82</v>
      </c>
      <c r="N5748" t="str">
        <f>IF(ISBLANK(Sales[[#This Row],[return]]),"No",Sales[[#This Row],[return]])</f>
        <v>Yes</v>
      </c>
      <c r="O5748" s="2">
        <v>43790</v>
      </c>
      <c r="P5748" s="8" t="str">
        <f>TEXT(DAY(Sales[[#This Row],[OrderDate]]),"ddd")</f>
        <v>Sat</v>
      </c>
      <c r="Q5748" s="8" t="str">
        <f>TEXT(MONTH(Sales[[#This Row],[ShipDate]])*29,"mmm")</f>
        <v>Nov</v>
      </c>
      <c r="R5748">
        <v>1161</v>
      </c>
      <c r="S5748" t="s">
        <v>800</v>
      </c>
      <c r="T5748" t="s">
        <v>28</v>
      </c>
      <c r="U5748">
        <v>91104</v>
      </c>
      <c r="V5748" s="1">
        <v>0</v>
      </c>
      <c r="W5748">
        <v>1</v>
      </c>
      <c r="X5748">
        <v>2</v>
      </c>
      <c r="Y5748">
        <v>6</v>
      </c>
      <c r="AD5748"/>
    </row>
    <row r="5749" spans="1:30" x14ac:dyDescent="0.25">
      <c r="A5749" t="s">
        <v>40</v>
      </c>
      <c r="B5749" s="2">
        <v>43794</v>
      </c>
      <c r="C5749" s="35">
        <f>YEAR(Sales[[#This Row],[ShipDate]])</f>
        <v>2019</v>
      </c>
      <c r="D5749" t="s">
        <v>36</v>
      </c>
      <c r="E5749" t="s">
        <v>69</v>
      </c>
      <c r="F5749" t="s">
        <v>150</v>
      </c>
      <c r="G5749" t="s">
        <v>25</v>
      </c>
      <c r="H5749" t="s">
        <v>300</v>
      </c>
      <c r="I5749" t="s">
        <v>32</v>
      </c>
      <c r="J5749" t="s">
        <v>13</v>
      </c>
      <c r="K5749" t="s">
        <v>2974</v>
      </c>
      <c r="L5749" t="s">
        <v>30</v>
      </c>
      <c r="M5749" t="s">
        <v>82</v>
      </c>
      <c r="N5749" t="str">
        <f>IF(ISBLANK(Sales[[#This Row],[return]]),"No",Sales[[#This Row],[return]])</f>
        <v>Yes</v>
      </c>
      <c r="O5749" s="2">
        <v>43790</v>
      </c>
      <c r="P5749" s="8" t="str">
        <f>TEXT(DAY(Sales[[#This Row],[OrderDate]]),"ddd")</f>
        <v>Sat</v>
      </c>
      <c r="Q5749" s="8" t="str">
        <f>TEXT(MONTH(Sales[[#This Row],[ShipDate]])*29,"mmm")</f>
        <v>Nov</v>
      </c>
      <c r="R5749">
        <v>115</v>
      </c>
      <c r="S5749" t="s">
        <v>860</v>
      </c>
      <c r="T5749" t="s">
        <v>28</v>
      </c>
      <c r="U5749">
        <v>91104</v>
      </c>
      <c r="V5749" s="1">
        <v>0</v>
      </c>
      <c r="W5749">
        <v>4</v>
      </c>
      <c r="X5749">
        <v>2</v>
      </c>
      <c r="Y5749">
        <v>9</v>
      </c>
      <c r="AD5749"/>
    </row>
    <row r="5750" spans="1:30" x14ac:dyDescent="0.25">
      <c r="A5750" t="s">
        <v>40</v>
      </c>
      <c r="B5750" s="2">
        <v>43794</v>
      </c>
      <c r="C5750" s="35">
        <f>YEAR(Sales[[#This Row],[ShipDate]])</f>
        <v>2019</v>
      </c>
      <c r="D5750" t="s">
        <v>36</v>
      </c>
      <c r="E5750" t="s">
        <v>69</v>
      </c>
      <c r="F5750" t="s">
        <v>39</v>
      </c>
      <c r="G5750" t="s">
        <v>25</v>
      </c>
      <c r="H5750" t="s">
        <v>300</v>
      </c>
      <c r="I5750" t="s">
        <v>32</v>
      </c>
      <c r="J5750" t="s">
        <v>13</v>
      </c>
      <c r="K5750" t="s">
        <v>2974</v>
      </c>
      <c r="L5750" t="s">
        <v>30</v>
      </c>
      <c r="M5750" t="s">
        <v>82</v>
      </c>
      <c r="N5750" t="str">
        <f>IF(ISBLANK(Sales[[#This Row],[return]]),"No",Sales[[#This Row],[return]])</f>
        <v>Yes</v>
      </c>
      <c r="O5750" s="2">
        <v>43790</v>
      </c>
      <c r="P5750" s="8" t="str">
        <f>TEXT(DAY(Sales[[#This Row],[OrderDate]]),"ddd")</f>
        <v>Sat</v>
      </c>
      <c r="Q5750" s="8" t="str">
        <f>TEXT(MONTH(Sales[[#This Row],[ShipDate]])*29,"mmm")</f>
        <v>Nov</v>
      </c>
      <c r="R5750">
        <v>583</v>
      </c>
      <c r="S5750" t="s">
        <v>205</v>
      </c>
      <c r="T5750" t="s">
        <v>28</v>
      </c>
      <c r="U5750">
        <v>91104</v>
      </c>
      <c r="V5750" s="1">
        <v>0</v>
      </c>
      <c r="W5750">
        <v>15</v>
      </c>
      <c r="X5750">
        <v>2</v>
      </c>
      <c r="Y5750">
        <v>57</v>
      </c>
      <c r="AD5750"/>
    </row>
    <row r="5751" spans="1:30" x14ac:dyDescent="0.25">
      <c r="A5751" t="s">
        <v>40</v>
      </c>
      <c r="B5751" s="2">
        <v>43794</v>
      </c>
      <c r="C5751" s="35">
        <f>YEAR(Sales[[#This Row],[ShipDate]])</f>
        <v>2019</v>
      </c>
      <c r="D5751" t="s">
        <v>36</v>
      </c>
      <c r="E5751" t="s">
        <v>69</v>
      </c>
      <c r="F5751" t="s">
        <v>48</v>
      </c>
      <c r="G5751" t="s">
        <v>46</v>
      </c>
      <c r="H5751" t="s">
        <v>300</v>
      </c>
      <c r="I5751" t="s">
        <v>32</v>
      </c>
      <c r="J5751" t="s">
        <v>13</v>
      </c>
      <c r="K5751" t="s">
        <v>2974</v>
      </c>
      <c r="L5751" t="s">
        <v>30</v>
      </c>
      <c r="M5751" t="s">
        <v>82</v>
      </c>
      <c r="N5751" t="str">
        <f>IF(ISBLANK(Sales[[#This Row],[return]]),"No",Sales[[#This Row],[return]])</f>
        <v>Yes</v>
      </c>
      <c r="O5751" s="2">
        <v>43790</v>
      </c>
      <c r="P5751" s="8" t="str">
        <f>TEXT(DAY(Sales[[#This Row],[OrderDate]]),"ddd")</f>
        <v>Sat</v>
      </c>
      <c r="Q5751" s="8" t="str">
        <f>TEXT(MONTH(Sales[[#This Row],[ShipDate]])*29,"mmm")</f>
        <v>Nov</v>
      </c>
      <c r="R5751">
        <v>1100</v>
      </c>
      <c r="S5751" t="s">
        <v>2486</v>
      </c>
      <c r="T5751" t="s">
        <v>28</v>
      </c>
      <c r="U5751">
        <v>91104</v>
      </c>
      <c r="V5751" s="1">
        <v>0.2</v>
      </c>
      <c r="W5751">
        <v>49</v>
      </c>
      <c r="X5751">
        <v>3</v>
      </c>
      <c r="Y5751">
        <v>660</v>
      </c>
      <c r="AD5751"/>
    </row>
    <row r="5752" spans="1:30" x14ac:dyDescent="0.25">
      <c r="A5752" t="s">
        <v>40</v>
      </c>
      <c r="B5752" s="2">
        <v>43807</v>
      </c>
      <c r="C5752" s="35">
        <f>YEAR(Sales[[#This Row],[ShipDate]])</f>
        <v>2019</v>
      </c>
      <c r="D5752" t="s">
        <v>36</v>
      </c>
      <c r="E5752" t="s">
        <v>18</v>
      </c>
      <c r="F5752" t="s">
        <v>43</v>
      </c>
      <c r="G5752" t="s">
        <v>11</v>
      </c>
      <c r="H5752" t="s">
        <v>107</v>
      </c>
      <c r="I5752" t="s">
        <v>70</v>
      </c>
      <c r="J5752" t="s">
        <v>13</v>
      </c>
      <c r="K5752" t="s">
        <v>1133</v>
      </c>
      <c r="L5752" t="s">
        <v>68</v>
      </c>
      <c r="N5752" t="str">
        <f>IF(ISBLANK(Sales[[#This Row],[return]]),"No",Sales[[#This Row],[return]])</f>
        <v>No</v>
      </c>
      <c r="O5752" s="2">
        <v>43802</v>
      </c>
      <c r="P5752" s="8" t="str">
        <f>TEXT(DAY(Sales[[#This Row],[OrderDate]]),"ddd")</f>
        <v>Tue</v>
      </c>
      <c r="Q5752" s="8" t="str">
        <f>TEXT(MONTH(Sales[[#This Row],[ShipDate]])*29,"mmm")</f>
        <v>Dec</v>
      </c>
      <c r="R5752">
        <v>1562</v>
      </c>
      <c r="S5752" t="s">
        <v>1485</v>
      </c>
      <c r="T5752" t="s">
        <v>66</v>
      </c>
      <c r="U5752">
        <v>77041</v>
      </c>
      <c r="V5752" s="1">
        <v>0.6</v>
      </c>
      <c r="W5752">
        <v>-14</v>
      </c>
      <c r="X5752">
        <v>2</v>
      </c>
      <c r="Y5752">
        <v>14</v>
      </c>
      <c r="AD5752"/>
    </row>
    <row r="5753" spans="1:30" x14ac:dyDescent="0.25">
      <c r="A5753" t="s">
        <v>10</v>
      </c>
      <c r="B5753" s="2">
        <v>43822</v>
      </c>
      <c r="C5753" s="35">
        <f>YEAR(Sales[[#This Row],[ShipDate]])</f>
        <v>2019</v>
      </c>
      <c r="D5753" t="s">
        <v>36</v>
      </c>
      <c r="E5753" t="s">
        <v>18</v>
      </c>
      <c r="F5753" t="s">
        <v>43</v>
      </c>
      <c r="G5753" t="s">
        <v>11</v>
      </c>
      <c r="H5753" t="s">
        <v>146</v>
      </c>
      <c r="I5753" t="s">
        <v>149</v>
      </c>
      <c r="J5753" t="s">
        <v>13</v>
      </c>
      <c r="K5753" t="s">
        <v>941</v>
      </c>
      <c r="L5753" t="s">
        <v>92</v>
      </c>
      <c r="N5753" t="str">
        <f>IF(ISBLANK(Sales[[#This Row],[return]]),"No",Sales[[#This Row],[return]])</f>
        <v>No</v>
      </c>
      <c r="O5753" s="2">
        <v>43816</v>
      </c>
      <c r="P5753" s="8" t="str">
        <f>TEXT(DAY(Sales[[#This Row],[OrderDate]]),"ddd")</f>
        <v>Tue</v>
      </c>
      <c r="Q5753" s="8" t="str">
        <f>TEXT(MONTH(Sales[[#This Row],[ShipDate]])*29,"mmm")</f>
        <v>Dec</v>
      </c>
      <c r="R5753">
        <v>507</v>
      </c>
      <c r="S5753" t="s">
        <v>1358</v>
      </c>
      <c r="T5753" t="s">
        <v>90</v>
      </c>
      <c r="U5753">
        <v>10009</v>
      </c>
      <c r="V5753" s="1">
        <v>0</v>
      </c>
      <c r="W5753">
        <v>27</v>
      </c>
      <c r="X5753">
        <v>2</v>
      </c>
      <c r="Y5753">
        <v>124</v>
      </c>
      <c r="AD5753"/>
    </row>
    <row r="5754" spans="1:30" x14ac:dyDescent="0.25">
      <c r="A5754" t="s">
        <v>10</v>
      </c>
      <c r="B5754" s="2">
        <v>43822</v>
      </c>
      <c r="C5754" s="35">
        <f>YEAR(Sales[[#This Row],[ShipDate]])</f>
        <v>2019</v>
      </c>
      <c r="D5754" t="s">
        <v>36</v>
      </c>
      <c r="E5754" t="s">
        <v>18</v>
      </c>
      <c r="F5754" t="s">
        <v>39</v>
      </c>
      <c r="G5754" t="s">
        <v>25</v>
      </c>
      <c r="H5754" t="s">
        <v>146</v>
      </c>
      <c r="I5754" t="s">
        <v>149</v>
      </c>
      <c r="J5754" t="s">
        <v>13</v>
      </c>
      <c r="K5754" t="s">
        <v>941</v>
      </c>
      <c r="L5754" t="s">
        <v>92</v>
      </c>
      <c r="N5754" t="str">
        <f>IF(ISBLANK(Sales[[#This Row],[return]]),"No",Sales[[#This Row],[return]])</f>
        <v>No</v>
      </c>
      <c r="O5754" s="2">
        <v>43816</v>
      </c>
      <c r="P5754" s="8" t="str">
        <f>TEXT(DAY(Sales[[#This Row],[OrderDate]]),"ddd")</f>
        <v>Tue</v>
      </c>
      <c r="Q5754" s="8" t="str">
        <f>TEXT(MONTH(Sales[[#This Row],[ShipDate]])*29,"mmm")</f>
        <v>Dec</v>
      </c>
      <c r="R5754">
        <v>1388</v>
      </c>
      <c r="S5754" t="s">
        <v>453</v>
      </c>
      <c r="T5754" t="s">
        <v>90</v>
      </c>
      <c r="U5754">
        <v>10009</v>
      </c>
      <c r="V5754" s="1">
        <v>0</v>
      </c>
      <c r="W5754">
        <v>42</v>
      </c>
      <c r="X5754">
        <v>2</v>
      </c>
      <c r="Y5754">
        <v>167</v>
      </c>
      <c r="AD5754"/>
    </row>
    <row r="5755" spans="1:30" x14ac:dyDescent="0.25">
      <c r="A5755" t="s">
        <v>10</v>
      </c>
      <c r="B5755" s="2">
        <v>43822</v>
      </c>
      <c r="C5755" s="35">
        <f>YEAR(Sales[[#This Row],[ShipDate]])</f>
        <v>2019</v>
      </c>
      <c r="D5755" t="s">
        <v>36</v>
      </c>
      <c r="E5755" t="s">
        <v>18</v>
      </c>
      <c r="F5755" t="s">
        <v>50</v>
      </c>
      <c r="G5755" t="s">
        <v>25</v>
      </c>
      <c r="H5755" t="s">
        <v>146</v>
      </c>
      <c r="I5755" t="s">
        <v>149</v>
      </c>
      <c r="J5755" t="s">
        <v>13</v>
      </c>
      <c r="K5755" t="s">
        <v>941</v>
      </c>
      <c r="L5755" t="s">
        <v>92</v>
      </c>
      <c r="N5755" t="str">
        <f>IF(ISBLANK(Sales[[#This Row],[return]]),"No",Sales[[#This Row],[return]])</f>
        <v>No</v>
      </c>
      <c r="O5755" s="2">
        <v>43816</v>
      </c>
      <c r="P5755" s="8" t="str">
        <f>TEXT(DAY(Sales[[#This Row],[OrderDate]]),"ddd")</f>
        <v>Tue</v>
      </c>
      <c r="Q5755" s="8" t="str">
        <f>TEXT(MONTH(Sales[[#This Row],[ShipDate]])*29,"mmm")</f>
        <v>Dec</v>
      </c>
      <c r="R5755">
        <v>722</v>
      </c>
      <c r="S5755" t="s">
        <v>1668</v>
      </c>
      <c r="T5755" t="s">
        <v>90</v>
      </c>
      <c r="U5755">
        <v>10009</v>
      </c>
      <c r="V5755" s="1">
        <v>0.2</v>
      </c>
      <c r="W5755">
        <v>8</v>
      </c>
      <c r="X5755">
        <v>3</v>
      </c>
      <c r="Y5755">
        <v>25</v>
      </c>
      <c r="AD5755"/>
    </row>
    <row r="5756" spans="1:30" x14ac:dyDescent="0.25">
      <c r="A5756" t="s">
        <v>10</v>
      </c>
      <c r="B5756" s="2">
        <v>43670</v>
      </c>
      <c r="C5756" s="35">
        <f>YEAR(Sales[[#This Row],[ShipDate]])</f>
        <v>2019</v>
      </c>
      <c r="D5756" t="s">
        <v>19</v>
      </c>
      <c r="E5756" t="s">
        <v>31</v>
      </c>
      <c r="F5756" t="s">
        <v>50</v>
      </c>
      <c r="G5756" t="s">
        <v>25</v>
      </c>
      <c r="H5756" t="s">
        <v>230</v>
      </c>
      <c r="I5756" t="s">
        <v>120</v>
      </c>
      <c r="J5756" t="s">
        <v>13</v>
      </c>
      <c r="K5756" t="s">
        <v>512</v>
      </c>
      <c r="L5756" t="s">
        <v>68</v>
      </c>
      <c r="N5756" t="str">
        <f>IF(ISBLANK(Sales[[#This Row],[return]]),"No",Sales[[#This Row],[return]])</f>
        <v>No</v>
      </c>
      <c r="O5756" s="2">
        <v>43667</v>
      </c>
      <c r="P5756" s="8" t="str">
        <f>TEXT(DAY(Sales[[#This Row],[OrderDate]]),"ddd")</f>
        <v>Sat</v>
      </c>
      <c r="Q5756" s="8" t="str">
        <f>TEXT(MONTH(Sales[[#This Row],[ShipDate]])*29,"mmm")</f>
        <v>Jul</v>
      </c>
      <c r="R5756">
        <v>263</v>
      </c>
      <c r="S5756" t="s">
        <v>370</v>
      </c>
      <c r="T5756" t="s">
        <v>66</v>
      </c>
      <c r="U5756">
        <v>60505</v>
      </c>
      <c r="V5756" s="1">
        <v>0.8</v>
      </c>
      <c r="W5756">
        <v>-5</v>
      </c>
      <c r="X5756">
        <v>4</v>
      </c>
      <c r="Y5756">
        <v>3</v>
      </c>
      <c r="AD5756"/>
    </row>
    <row r="5757" spans="1:30" x14ac:dyDescent="0.25">
      <c r="A5757" t="s">
        <v>10</v>
      </c>
      <c r="B5757" s="2">
        <v>43670</v>
      </c>
      <c r="C5757" s="35">
        <f>YEAR(Sales[[#This Row],[ShipDate]])</f>
        <v>2019</v>
      </c>
      <c r="D5757" t="s">
        <v>19</v>
      </c>
      <c r="E5757" t="s">
        <v>31</v>
      </c>
      <c r="F5757" t="s">
        <v>50</v>
      </c>
      <c r="G5757" t="s">
        <v>25</v>
      </c>
      <c r="H5757" t="s">
        <v>230</v>
      </c>
      <c r="I5757" t="s">
        <v>120</v>
      </c>
      <c r="J5757" t="s">
        <v>13</v>
      </c>
      <c r="K5757" t="s">
        <v>512</v>
      </c>
      <c r="L5757" t="s">
        <v>68</v>
      </c>
      <c r="N5757" t="str">
        <f>IF(ISBLANK(Sales[[#This Row],[return]]),"No",Sales[[#This Row],[return]])</f>
        <v>No</v>
      </c>
      <c r="O5757" s="2">
        <v>43667</v>
      </c>
      <c r="P5757" s="8" t="str">
        <f>TEXT(DAY(Sales[[#This Row],[OrderDate]]),"ddd")</f>
        <v>Sat</v>
      </c>
      <c r="Q5757" s="8" t="str">
        <f>TEXT(MONTH(Sales[[#This Row],[ShipDate]])*29,"mmm")</f>
        <v>Jul</v>
      </c>
      <c r="R5757">
        <v>422</v>
      </c>
      <c r="S5757" t="s">
        <v>2006</v>
      </c>
      <c r="T5757" t="s">
        <v>66</v>
      </c>
      <c r="U5757">
        <v>60505</v>
      </c>
      <c r="V5757" s="1">
        <v>0.8</v>
      </c>
      <c r="W5757">
        <v>-165</v>
      </c>
      <c r="X5757">
        <v>7</v>
      </c>
      <c r="Y5757">
        <v>94</v>
      </c>
      <c r="AD5757"/>
    </row>
    <row r="5758" spans="1:30" x14ac:dyDescent="0.25">
      <c r="A5758" t="s">
        <v>40</v>
      </c>
      <c r="B5758" s="2">
        <v>43793</v>
      </c>
      <c r="C5758" s="35">
        <f>YEAR(Sales[[#This Row],[ShipDate]])</f>
        <v>2019</v>
      </c>
      <c r="D5758" t="s">
        <v>36</v>
      </c>
      <c r="E5758" t="s">
        <v>18</v>
      </c>
      <c r="F5758" t="s">
        <v>23</v>
      </c>
      <c r="G5758" t="s">
        <v>11</v>
      </c>
      <c r="H5758" t="s">
        <v>177</v>
      </c>
      <c r="I5758" t="s">
        <v>180</v>
      </c>
      <c r="J5758" t="s">
        <v>13</v>
      </c>
      <c r="K5758" t="s">
        <v>1566</v>
      </c>
      <c r="L5758" t="s">
        <v>17</v>
      </c>
      <c r="N5758" t="str">
        <f>IF(ISBLANK(Sales[[#This Row],[return]]),"No",Sales[[#This Row],[return]])</f>
        <v>No</v>
      </c>
      <c r="O5758" s="2">
        <v>43789</v>
      </c>
      <c r="P5758" s="8" t="str">
        <f>TEXT(DAY(Sales[[#This Row],[OrderDate]]),"ddd")</f>
        <v>Fri</v>
      </c>
      <c r="Q5758" s="8" t="str">
        <f>TEXT(MONTH(Sales[[#This Row],[ShipDate]])*29,"mmm")</f>
        <v>Nov</v>
      </c>
      <c r="R5758">
        <v>1209</v>
      </c>
      <c r="S5758" t="s">
        <v>950</v>
      </c>
      <c r="T5758" t="s">
        <v>15</v>
      </c>
      <c r="U5758">
        <v>38301</v>
      </c>
      <c r="V5758" s="1">
        <v>0.2</v>
      </c>
      <c r="W5758">
        <v>-24</v>
      </c>
      <c r="X5758">
        <v>2</v>
      </c>
      <c r="Y5758">
        <v>210</v>
      </c>
      <c r="AD5758"/>
    </row>
    <row r="5759" spans="1:30" x14ac:dyDescent="0.25">
      <c r="A5759" t="s">
        <v>40</v>
      </c>
      <c r="B5759" s="2">
        <v>43673</v>
      </c>
      <c r="C5759" s="35">
        <f>YEAR(Sales[[#This Row],[ShipDate]])</f>
        <v>2019</v>
      </c>
      <c r="D5759" t="s">
        <v>36</v>
      </c>
      <c r="E5759" t="s">
        <v>31</v>
      </c>
      <c r="F5759" t="s">
        <v>33</v>
      </c>
      <c r="G5759" t="s">
        <v>25</v>
      </c>
      <c r="H5759" t="s">
        <v>553</v>
      </c>
      <c r="I5759" t="s">
        <v>149</v>
      </c>
      <c r="J5759" t="s">
        <v>13</v>
      </c>
      <c r="K5759" t="s">
        <v>2692</v>
      </c>
      <c r="L5759" t="s">
        <v>92</v>
      </c>
      <c r="N5759" t="str">
        <f>IF(ISBLANK(Sales[[#This Row],[return]]),"No",Sales[[#This Row],[return]])</f>
        <v>No</v>
      </c>
      <c r="O5759" s="2">
        <v>43669</v>
      </c>
      <c r="P5759" s="8" t="str">
        <f>TEXT(DAY(Sales[[#This Row],[OrderDate]]),"ddd")</f>
        <v>Mon</v>
      </c>
      <c r="Q5759" s="8" t="str">
        <f>TEXT(MONTH(Sales[[#This Row],[ShipDate]])*29,"mmm")</f>
        <v>Jul</v>
      </c>
      <c r="R5759">
        <v>232</v>
      </c>
      <c r="S5759" t="s">
        <v>3156</v>
      </c>
      <c r="T5759" t="s">
        <v>90</v>
      </c>
      <c r="U5759">
        <v>11561</v>
      </c>
      <c r="V5759" s="1">
        <v>0</v>
      </c>
      <c r="W5759">
        <v>20</v>
      </c>
      <c r="X5759">
        <v>4</v>
      </c>
      <c r="Y5759">
        <v>41</v>
      </c>
      <c r="AD5759"/>
    </row>
    <row r="5760" spans="1:30" x14ac:dyDescent="0.25">
      <c r="A5760" t="s">
        <v>24</v>
      </c>
      <c r="B5760" s="2">
        <v>43733</v>
      </c>
      <c r="C5760" s="35">
        <f>YEAR(Sales[[#This Row],[ShipDate]])</f>
        <v>2019</v>
      </c>
      <c r="D5760" t="s">
        <v>113</v>
      </c>
      <c r="E5760" t="s">
        <v>31</v>
      </c>
      <c r="F5760" t="s">
        <v>59</v>
      </c>
      <c r="G5760" t="s">
        <v>25</v>
      </c>
      <c r="H5760" t="s">
        <v>1259</v>
      </c>
      <c r="I5760" t="s">
        <v>70</v>
      </c>
      <c r="J5760" t="s">
        <v>13</v>
      </c>
      <c r="K5760" t="s">
        <v>751</v>
      </c>
      <c r="L5760" t="s">
        <v>68</v>
      </c>
      <c r="N5760" t="str">
        <f>IF(ISBLANK(Sales[[#This Row],[return]]),"No",Sales[[#This Row],[return]])</f>
        <v>No</v>
      </c>
      <c r="O5760" s="2">
        <v>43731</v>
      </c>
      <c r="P5760" s="8" t="str">
        <f>TEXT(DAY(Sales[[#This Row],[OrderDate]]),"ddd")</f>
        <v>Mon</v>
      </c>
      <c r="Q5760" s="8" t="str">
        <f>TEXT(MONTH(Sales[[#This Row],[ShipDate]])*29,"mmm")</f>
        <v>Sep</v>
      </c>
      <c r="R5760">
        <v>1690</v>
      </c>
      <c r="S5760" t="s">
        <v>1631</v>
      </c>
      <c r="T5760" t="s">
        <v>66</v>
      </c>
      <c r="U5760">
        <v>79424</v>
      </c>
      <c r="V5760" s="1">
        <v>0.2</v>
      </c>
      <c r="W5760">
        <v>3</v>
      </c>
      <c r="X5760">
        <v>2</v>
      </c>
      <c r="Y5760">
        <v>9</v>
      </c>
      <c r="AD5760"/>
    </row>
    <row r="5761" spans="1:30" x14ac:dyDescent="0.25">
      <c r="A5761" t="s">
        <v>24</v>
      </c>
      <c r="B5761" s="2">
        <v>43723</v>
      </c>
      <c r="C5761" s="35">
        <f>YEAR(Sales[[#This Row],[ShipDate]])</f>
        <v>2019</v>
      </c>
      <c r="D5761" t="s">
        <v>113</v>
      </c>
      <c r="E5761" t="s">
        <v>18</v>
      </c>
      <c r="F5761" t="s">
        <v>43</v>
      </c>
      <c r="G5761" t="s">
        <v>11</v>
      </c>
      <c r="H5761" t="s">
        <v>26</v>
      </c>
      <c r="I5761" t="s">
        <v>32</v>
      </c>
      <c r="J5761" t="s">
        <v>13</v>
      </c>
      <c r="K5761" t="s">
        <v>1209</v>
      </c>
      <c r="L5761" t="s">
        <v>30</v>
      </c>
      <c r="N5761" t="str">
        <f>IF(ISBLANK(Sales[[#This Row],[return]]),"No",Sales[[#This Row],[return]])</f>
        <v>No</v>
      </c>
      <c r="O5761" s="2">
        <v>43720</v>
      </c>
      <c r="P5761" s="8" t="str">
        <f>TEXT(DAY(Sales[[#This Row],[OrderDate]]),"ddd")</f>
        <v>Thu</v>
      </c>
      <c r="Q5761" s="8" t="str">
        <f>TEXT(MONTH(Sales[[#This Row],[ShipDate]])*29,"mmm")</f>
        <v>Sep</v>
      </c>
      <c r="R5761">
        <v>577</v>
      </c>
      <c r="S5761" t="s">
        <v>1210</v>
      </c>
      <c r="T5761" t="s">
        <v>28</v>
      </c>
      <c r="U5761">
        <v>90036</v>
      </c>
      <c r="V5761" s="1">
        <v>0</v>
      </c>
      <c r="W5761">
        <v>3</v>
      </c>
      <c r="X5761">
        <v>2</v>
      </c>
      <c r="Y5761">
        <v>8</v>
      </c>
      <c r="AD5761"/>
    </row>
    <row r="5762" spans="1:30" x14ac:dyDescent="0.25">
      <c r="A5762" t="s">
        <v>10</v>
      </c>
      <c r="B5762" s="2">
        <v>43799</v>
      </c>
      <c r="C5762" s="35">
        <f>YEAR(Sales[[#This Row],[ShipDate]])</f>
        <v>2019</v>
      </c>
      <c r="D5762" t="s">
        <v>36</v>
      </c>
      <c r="E5762" t="s">
        <v>31</v>
      </c>
      <c r="F5762" t="s">
        <v>52</v>
      </c>
      <c r="G5762" t="s">
        <v>25</v>
      </c>
      <c r="H5762" t="s">
        <v>2583</v>
      </c>
      <c r="I5762" t="s">
        <v>70</v>
      </c>
      <c r="J5762" t="s">
        <v>13</v>
      </c>
      <c r="K5762" t="s">
        <v>2584</v>
      </c>
      <c r="L5762" t="s">
        <v>68</v>
      </c>
      <c r="N5762" t="str">
        <f>IF(ISBLANK(Sales[[#This Row],[return]]),"No",Sales[[#This Row],[return]])</f>
        <v>No</v>
      </c>
      <c r="O5762" s="2">
        <v>43793</v>
      </c>
      <c r="P5762" s="8" t="str">
        <f>TEXT(DAY(Sales[[#This Row],[OrderDate]]),"ddd")</f>
        <v>Tue</v>
      </c>
      <c r="Q5762" s="8" t="str">
        <f>TEXT(MONTH(Sales[[#This Row],[ShipDate]])*29,"mmm")</f>
        <v>Nov</v>
      </c>
      <c r="R5762">
        <v>815</v>
      </c>
      <c r="S5762" t="s">
        <v>67</v>
      </c>
      <c r="T5762" t="s">
        <v>66</v>
      </c>
      <c r="U5762">
        <v>79762</v>
      </c>
      <c r="V5762" s="1">
        <v>0.8</v>
      </c>
      <c r="W5762">
        <v>-25</v>
      </c>
      <c r="X5762">
        <v>1</v>
      </c>
      <c r="Y5762">
        <v>14</v>
      </c>
      <c r="AD5762"/>
    </row>
    <row r="5763" spans="1:30" x14ac:dyDescent="0.25">
      <c r="A5763" t="s">
        <v>24</v>
      </c>
      <c r="B5763" s="2">
        <v>43722</v>
      </c>
      <c r="C5763" s="35">
        <f>YEAR(Sales[[#This Row],[ShipDate]])</f>
        <v>2019</v>
      </c>
      <c r="D5763" t="s">
        <v>36</v>
      </c>
      <c r="E5763" t="s">
        <v>69</v>
      </c>
      <c r="F5763" t="s">
        <v>50</v>
      </c>
      <c r="G5763" t="s">
        <v>25</v>
      </c>
      <c r="H5763" t="s">
        <v>296</v>
      </c>
      <c r="I5763" t="s">
        <v>299</v>
      </c>
      <c r="J5763" t="s">
        <v>13</v>
      </c>
      <c r="K5763" t="s">
        <v>2964</v>
      </c>
      <c r="L5763" t="s">
        <v>68</v>
      </c>
      <c r="N5763" t="str">
        <f>IF(ISBLANK(Sales[[#This Row],[return]]),"No",Sales[[#This Row],[return]])</f>
        <v>No</v>
      </c>
      <c r="O5763" s="2">
        <v>43715</v>
      </c>
      <c r="P5763" s="8" t="str">
        <f>TEXT(DAY(Sales[[#This Row],[OrderDate]]),"ddd")</f>
        <v>Sat</v>
      </c>
      <c r="Q5763" s="8" t="str">
        <f>TEXT(MONTH(Sales[[#This Row],[ShipDate]])*29,"mmm")</f>
        <v>Sep</v>
      </c>
      <c r="R5763">
        <v>682</v>
      </c>
      <c r="S5763" t="s">
        <v>260</v>
      </c>
      <c r="T5763" t="s">
        <v>66</v>
      </c>
      <c r="U5763">
        <v>64055</v>
      </c>
      <c r="V5763" s="1">
        <v>0</v>
      </c>
      <c r="W5763">
        <v>757</v>
      </c>
      <c r="X5763">
        <v>3</v>
      </c>
      <c r="Y5763">
        <v>1578</v>
      </c>
      <c r="AD5763"/>
    </row>
    <row r="5764" spans="1:30" x14ac:dyDescent="0.25">
      <c r="A5764" t="s">
        <v>10</v>
      </c>
      <c r="B5764" s="2">
        <v>43806</v>
      </c>
      <c r="C5764" s="35">
        <f>YEAR(Sales[[#This Row],[ShipDate]])</f>
        <v>2019</v>
      </c>
      <c r="D5764" t="s">
        <v>36</v>
      </c>
      <c r="E5764" t="s">
        <v>69</v>
      </c>
      <c r="F5764" t="s">
        <v>43</v>
      </c>
      <c r="G5764" t="s">
        <v>11</v>
      </c>
      <c r="H5764" t="s">
        <v>2045</v>
      </c>
      <c r="I5764" t="s">
        <v>32</v>
      </c>
      <c r="J5764" t="s">
        <v>13</v>
      </c>
      <c r="K5764" t="s">
        <v>2991</v>
      </c>
      <c r="L5764" t="s">
        <v>30</v>
      </c>
      <c r="N5764" t="str">
        <f>IF(ISBLANK(Sales[[#This Row],[return]]),"No",Sales[[#This Row],[return]])</f>
        <v>No</v>
      </c>
      <c r="O5764" s="2">
        <v>43800</v>
      </c>
      <c r="P5764" s="8" t="str">
        <f>TEXT(DAY(Sales[[#This Row],[OrderDate]]),"ddd")</f>
        <v>Sun</v>
      </c>
      <c r="Q5764" s="8" t="str">
        <f>TEXT(MONTH(Sales[[#This Row],[ShipDate]])*29,"mmm")</f>
        <v>Dec</v>
      </c>
      <c r="R5764">
        <v>1546</v>
      </c>
      <c r="S5764" t="s">
        <v>3171</v>
      </c>
      <c r="T5764" t="s">
        <v>28</v>
      </c>
      <c r="U5764">
        <v>95207</v>
      </c>
      <c r="V5764" s="1">
        <v>0</v>
      </c>
      <c r="W5764">
        <v>107</v>
      </c>
      <c r="X5764">
        <v>9</v>
      </c>
      <c r="Y5764">
        <v>630</v>
      </c>
      <c r="AD5764"/>
    </row>
    <row r="5765" spans="1:30" x14ac:dyDescent="0.25">
      <c r="A5765" t="s">
        <v>10</v>
      </c>
      <c r="B5765" s="2">
        <v>43751</v>
      </c>
      <c r="C5765" s="35">
        <f>YEAR(Sales[[#This Row],[ShipDate]])</f>
        <v>2019</v>
      </c>
      <c r="D5765" t="s">
        <v>36</v>
      </c>
      <c r="E5765" t="s">
        <v>18</v>
      </c>
      <c r="F5765" t="s">
        <v>21</v>
      </c>
      <c r="G5765" t="s">
        <v>11</v>
      </c>
      <c r="H5765" t="s">
        <v>79</v>
      </c>
      <c r="I5765" t="s">
        <v>32</v>
      </c>
      <c r="J5765" t="s">
        <v>13</v>
      </c>
      <c r="K5765" t="s">
        <v>1075</v>
      </c>
      <c r="L5765" t="s">
        <v>30</v>
      </c>
      <c r="N5765" t="str">
        <f>IF(ISBLANK(Sales[[#This Row],[return]]),"No",Sales[[#This Row],[return]])</f>
        <v>No</v>
      </c>
      <c r="O5765" s="2">
        <v>43745</v>
      </c>
      <c r="P5765" s="8" t="str">
        <f>TEXT(DAY(Sales[[#This Row],[OrderDate]]),"ddd")</f>
        <v>Sat</v>
      </c>
      <c r="Q5765" s="8" t="str">
        <f>TEXT(MONTH(Sales[[#This Row],[ShipDate]])*29,"mmm")</f>
        <v>Oct</v>
      </c>
      <c r="R5765">
        <v>1228</v>
      </c>
      <c r="S5765" t="s">
        <v>3121</v>
      </c>
      <c r="T5765" t="s">
        <v>28</v>
      </c>
      <c r="U5765">
        <v>94110</v>
      </c>
      <c r="V5765" s="1">
        <v>0.15</v>
      </c>
      <c r="W5765">
        <v>-14</v>
      </c>
      <c r="X5765">
        <v>2</v>
      </c>
      <c r="Y5765">
        <v>308</v>
      </c>
      <c r="AD5765"/>
    </row>
    <row r="5766" spans="1:30" x14ac:dyDescent="0.25">
      <c r="A5766" t="s">
        <v>24</v>
      </c>
      <c r="B5766" s="2">
        <v>43580</v>
      </c>
      <c r="C5766" s="35">
        <f>YEAR(Sales[[#This Row],[ShipDate]])</f>
        <v>2019</v>
      </c>
      <c r="D5766" t="s">
        <v>113</v>
      </c>
      <c r="E5766" t="s">
        <v>18</v>
      </c>
      <c r="F5766" t="s">
        <v>290</v>
      </c>
      <c r="G5766" t="s">
        <v>25</v>
      </c>
      <c r="H5766" t="s">
        <v>146</v>
      </c>
      <c r="I5766" t="s">
        <v>149</v>
      </c>
      <c r="J5766" t="s">
        <v>13</v>
      </c>
      <c r="K5766" t="s">
        <v>584</v>
      </c>
      <c r="L5766" t="s">
        <v>92</v>
      </c>
      <c r="N5766" t="str">
        <f>IF(ISBLANK(Sales[[#This Row],[return]]),"No",Sales[[#This Row],[return]])</f>
        <v>No</v>
      </c>
      <c r="O5766" s="2">
        <v>43578</v>
      </c>
      <c r="P5766" s="8" t="str">
        <f>TEXT(DAY(Sales[[#This Row],[OrderDate]]),"ddd")</f>
        <v>Mon</v>
      </c>
      <c r="Q5766" s="8" t="str">
        <f>TEXT(MONTH(Sales[[#This Row],[ShipDate]])*29,"mmm")</f>
        <v>Apr</v>
      </c>
      <c r="R5766">
        <v>671</v>
      </c>
      <c r="S5766" t="s">
        <v>289</v>
      </c>
      <c r="T5766" t="s">
        <v>90</v>
      </c>
      <c r="U5766">
        <v>10011</v>
      </c>
      <c r="V5766" s="1">
        <v>0</v>
      </c>
      <c r="W5766">
        <v>15</v>
      </c>
      <c r="X5766">
        <v>5</v>
      </c>
      <c r="Y5766">
        <v>55</v>
      </c>
      <c r="AD5766"/>
    </row>
    <row r="5767" spans="1:30" x14ac:dyDescent="0.25">
      <c r="A5767" t="s">
        <v>24</v>
      </c>
      <c r="B5767" s="2">
        <v>43711</v>
      </c>
      <c r="C5767" s="35">
        <f>YEAR(Sales[[#This Row],[ShipDate]])</f>
        <v>2019</v>
      </c>
      <c r="D5767" t="s">
        <v>19</v>
      </c>
      <c r="E5767" t="s">
        <v>31</v>
      </c>
      <c r="F5767" t="s">
        <v>45</v>
      </c>
      <c r="G5767" t="s">
        <v>25</v>
      </c>
      <c r="H5767" t="s">
        <v>88</v>
      </c>
      <c r="I5767" t="s">
        <v>93</v>
      </c>
      <c r="J5767" t="s">
        <v>13</v>
      </c>
      <c r="K5767" t="s">
        <v>2699</v>
      </c>
      <c r="L5767" t="s">
        <v>92</v>
      </c>
      <c r="N5767" t="str">
        <f>IF(ISBLANK(Sales[[#This Row],[return]]),"No",Sales[[#This Row],[return]])</f>
        <v>No</v>
      </c>
      <c r="O5767" s="2">
        <v>43706</v>
      </c>
      <c r="P5767" s="8" t="str">
        <f>TEXT(DAY(Sales[[#This Row],[OrderDate]]),"ddd")</f>
        <v>Sun</v>
      </c>
      <c r="Q5767" s="8" t="str">
        <f>TEXT(MONTH(Sales[[#This Row],[ShipDate]])*29,"mmm")</f>
        <v>Sep</v>
      </c>
      <c r="R5767">
        <v>1138</v>
      </c>
      <c r="S5767" t="s">
        <v>2276</v>
      </c>
      <c r="T5767" t="s">
        <v>90</v>
      </c>
      <c r="U5767">
        <v>19134</v>
      </c>
      <c r="V5767" s="1">
        <v>0.2</v>
      </c>
      <c r="W5767">
        <v>1</v>
      </c>
      <c r="X5767">
        <v>7</v>
      </c>
      <c r="Y5767">
        <v>9</v>
      </c>
      <c r="AD5767"/>
    </row>
    <row r="5768" spans="1:30" x14ac:dyDescent="0.25">
      <c r="A5768" t="s">
        <v>40</v>
      </c>
      <c r="B5768" s="2">
        <v>43809</v>
      </c>
      <c r="C5768" s="35">
        <f>YEAR(Sales[[#This Row],[ShipDate]])</f>
        <v>2019</v>
      </c>
      <c r="D5768" t="s">
        <v>36</v>
      </c>
      <c r="E5768" t="s">
        <v>31</v>
      </c>
      <c r="F5768" t="s">
        <v>99</v>
      </c>
      <c r="G5768" t="s">
        <v>46</v>
      </c>
      <c r="H5768" t="s">
        <v>1002</v>
      </c>
      <c r="I5768" t="s">
        <v>1345</v>
      </c>
      <c r="J5768" t="s">
        <v>13</v>
      </c>
      <c r="K5768" t="s">
        <v>2711</v>
      </c>
      <c r="L5768" t="s">
        <v>92</v>
      </c>
      <c r="N5768" t="str">
        <f>IF(ISBLANK(Sales[[#This Row],[return]]),"No",Sales[[#This Row],[return]])</f>
        <v>No</v>
      </c>
      <c r="O5768" s="2">
        <v>43804</v>
      </c>
      <c r="P5768" s="8" t="str">
        <f>TEXT(DAY(Sales[[#This Row],[OrderDate]]),"ddd")</f>
        <v>Thu</v>
      </c>
      <c r="Q5768" s="8" t="str">
        <f>TEXT(MONTH(Sales[[#This Row],[ShipDate]])*29,"mmm")</f>
        <v>Dec</v>
      </c>
      <c r="R5768">
        <v>1002</v>
      </c>
      <c r="S5768" t="s">
        <v>2455</v>
      </c>
      <c r="T5768" t="s">
        <v>90</v>
      </c>
      <c r="V5768" s="1">
        <v>0</v>
      </c>
      <c r="W5768">
        <v>68</v>
      </c>
      <c r="X5768">
        <v>7</v>
      </c>
      <c r="Y5768">
        <v>205</v>
      </c>
      <c r="AD5768"/>
    </row>
    <row r="5769" spans="1:30" x14ac:dyDescent="0.25">
      <c r="A5769" t="s">
        <v>24</v>
      </c>
      <c r="B5769" s="2">
        <v>43539</v>
      </c>
      <c r="C5769" s="35">
        <f>YEAR(Sales[[#This Row],[ShipDate]])</f>
        <v>2019</v>
      </c>
      <c r="D5769" t="s">
        <v>36</v>
      </c>
      <c r="E5769" t="s">
        <v>18</v>
      </c>
      <c r="F5769" t="s">
        <v>45</v>
      </c>
      <c r="G5769" t="s">
        <v>25</v>
      </c>
      <c r="H5769" t="s">
        <v>861</v>
      </c>
      <c r="I5769" t="s">
        <v>32</v>
      </c>
      <c r="J5769" t="s">
        <v>13</v>
      </c>
      <c r="K5769" t="s">
        <v>475</v>
      </c>
      <c r="L5769" t="s">
        <v>30</v>
      </c>
      <c r="N5769" t="str">
        <f>IF(ISBLANK(Sales[[#This Row],[return]]),"No",Sales[[#This Row],[return]])</f>
        <v>No</v>
      </c>
      <c r="O5769" s="2">
        <v>43532</v>
      </c>
      <c r="P5769" s="8" t="str">
        <f>TEXT(DAY(Sales[[#This Row],[OrderDate]]),"ddd")</f>
        <v>Sun</v>
      </c>
      <c r="Q5769" s="8" t="str">
        <f>TEXT(MONTH(Sales[[#This Row],[ShipDate]])*29,"mmm")</f>
        <v>Mar</v>
      </c>
      <c r="R5769">
        <v>1138</v>
      </c>
      <c r="S5769" t="s">
        <v>2276</v>
      </c>
      <c r="T5769" t="s">
        <v>28</v>
      </c>
      <c r="U5769">
        <v>92804</v>
      </c>
      <c r="V5769" s="1">
        <v>0</v>
      </c>
      <c r="W5769">
        <v>1</v>
      </c>
      <c r="X5769">
        <v>2</v>
      </c>
      <c r="Y5769">
        <v>3</v>
      </c>
      <c r="AD5769"/>
    </row>
    <row r="5770" spans="1:30" x14ac:dyDescent="0.25">
      <c r="A5770" t="s">
        <v>24</v>
      </c>
      <c r="B5770" s="2">
        <v>43539</v>
      </c>
      <c r="C5770" s="35">
        <f>YEAR(Sales[[#This Row],[ShipDate]])</f>
        <v>2019</v>
      </c>
      <c r="D5770" t="s">
        <v>36</v>
      </c>
      <c r="E5770" t="s">
        <v>18</v>
      </c>
      <c r="F5770" t="s">
        <v>50</v>
      </c>
      <c r="G5770" t="s">
        <v>25</v>
      </c>
      <c r="H5770" t="s">
        <v>861</v>
      </c>
      <c r="I5770" t="s">
        <v>32</v>
      </c>
      <c r="J5770" t="s">
        <v>13</v>
      </c>
      <c r="K5770" t="s">
        <v>475</v>
      </c>
      <c r="L5770" t="s">
        <v>30</v>
      </c>
      <c r="N5770" t="str">
        <f>IF(ISBLANK(Sales[[#This Row],[return]]),"No",Sales[[#This Row],[return]])</f>
        <v>No</v>
      </c>
      <c r="O5770" s="2">
        <v>43532</v>
      </c>
      <c r="P5770" s="8" t="str">
        <f>TEXT(DAY(Sales[[#This Row],[OrderDate]]),"ddd")</f>
        <v>Sun</v>
      </c>
      <c r="Q5770" s="8" t="str">
        <f>TEXT(MONTH(Sales[[#This Row],[ShipDate]])*29,"mmm")</f>
        <v>Mar</v>
      </c>
      <c r="R5770">
        <v>781</v>
      </c>
      <c r="S5770" t="s">
        <v>3253</v>
      </c>
      <c r="T5770" t="s">
        <v>28</v>
      </c>
      <c r="U5770">
        <v>92804</v>
      </c>
      <c r="V5770" s="1">
        <v>0.2</v>
      </c>
      <c r="W5770">
        <v>64</v>
      </c>
      <c r="X5770">
        <v>5</v>
      </c>
      <c r="Y5770">
        <v>171</v>
      </c>
      <c r="AD5770"/>
    </row>
    <row r="5771" spans="1:30" x14ac:dyDescent="0.25">
      <c r="A5771" t="s">
        <v>24</v>
      </c>
      <c r="B5771" s="2">
        <v>43808</v>
      </c>
      <c r="C5771" s="35">
        <f>YEAR(Sales[[#This Row],[ShipDate]])</f>
        <v>2019</v>
      </c>
      <c r="D5771" t="s">
        <v>36</v>
      </c>
      <c r="E5771" t="s">
        <v>31</v>
      </c>
      <c r="F5771" t="s">
        <v>45</v>
      </c>
      <c r="G5771" t="s">
        <v>25</v>
      </c>
      <c r="H5771" t="s">
        <v>107</v>
      </c>
      <c r="I5771" t="s">
        <v>70</v>
      </c>
      <c r="J5771" t="s">
        <v>13</v>
      </c>
      <c r="K5771" t="s">
        <v>2819</v>
      </c>
      <c r="L5771" t="s">
        <v>68</v>
      </c>
      <c r="N5771" t="str">
        <f>IF(ISBLANK(Sales[[#This Row],[return]]),"No",Sales[[#This Row],[return]])</f>
        <v>No</v>
      </c>
      <c r="O5771" s="2">
        <v>43801</v>
      </c>
      <c r="P5771" s="8" t="str">
        <f>TEXT(DAY(Sales[[#This Row],[OrderDate]]),"ddd")</f>
        <v>Mon</v>
      </c>
      <c r="Q5771" s="8" t="str">
        <f>TEXT(MONTH(Sales[[#This Row],[ShipDate]])*29,"mmm")</f>
        <v>Dec</v>
      </c>
      <c r="R5771">
        <v>1048</v>
      </c>
      <c r="S5771" t="s">
        <v>1896</v>
      </c>
      <c r="T5771" t="s">
        <v>66</v>
      </c>
      <c r="U5771">
        <v>77095</v>
      </c>
      <c r="V5771" s="1">
        <v>0.2</v>
      </c>
      <c r="W5771">
        <v>2</v>
      </c>
      <c r="X5771">
        <v>5</v>
      </c>
      <c r="Y5771">
        <v>12</v>
      </c>
      <c r="AD5771"/>
    </row>
    <row r="5772" spans="1:30" x14ac:dyDescent="0.25">
      <c r="A5772" t="s">
        <v>10</v>
      </c>
      <c r="B5772" s="2">
        <v>43773</v>
      </c>
      <c r="C5772" s="35">
        <f>YEAR(Sales[[#This Row],[ShipDate]])</f>
        <v>2019</v>
      </c>
      <c r="D5772" t="s">
        <v>19</v>
      </c>
      <c r="E5772" t="s">
        <v>18</v>
      </c>
      <c r="F5772" t="s">
        <v>59</v>
      </c>
      <c r="G5772" t="s">
        <v>25</v>
      </c>
      <c r="H5772" t="s">
        <v>1152</v>
      </c>
      <c r="I5772" t="s">
        <v>585</v>
      </c>
      <c r="J5772" t="s">
        <v>13</v>
      </c>
      <c r="K5772" t="s">
        <v>89</v>
      </c>
      <c r="L5772" t="s">
        <v>92</v>
      </c>
      <c r="N5772" t="str">
        <f>IF(ISBLANK(Sales[[#This Row],[return]]),"No",Sales[[#This Row],[return]])</f>
        <v>No</v>
      </c>
      <c r="O5772" s="2">
        <v>43770</v>
      </c>
      <c r="P5772" s="8" t="str">
        <f>TEXT(DAY(Sales[[#This Row],[OrderDate]]),"ddd")</f>
        <v>Sun</v>
      </c>
      <c r="Q5772" s="8" t="str">
        <f>TEXT(MONTH(Sales[[#This Row],[ShipDate]])*29,"mmm")</f>
        <v>Nov</v>
      </c>
      <c r="R5772">
        <v>1684</v>
      </c>
      <c r="S5772" t="s">
        <v>1966</v>
      </c>
      <c r="T5772" t="s">
        <v>90</v>
      </c>
      <c r="U5772">
        <v>2149</v>
      </c>
      <c r="V5772" s="1">
        <v>0</v>
      </c>
      <c r="W5772">
        <v>20</v>
      </c>
      <c r="X5772">
        <v>1</v>
      </c>
      <c r="Y5772">
        <v>41</v>
      </c>
      <c r="AD5772"/>
    </row>
    <row r="5773" spans="1:30" x14ac:dyDescent="0.25">
      <c r="A5773" t="s">
        <v>10</v>
      </c>
      <c r="B5773" s="2">
        <v>43773</v>
      </c>
      <c r="C5773" s="35">
        <f>YEAR(Sales[[#This Row],[ShipDate]])</f>
        <v>2019</v>
      </c>
      <c r="D5773" t="s">
        <v>19</v>
      </c>
      <c r="E5773" t="s">
        <v>18</v>
      </c>
      <c r="F5773" t="s">
        <v>59</v>
      </c>
      <c r="G5773" t="s">
        <v>25</v>
      </c>
      <c r="H5773" t="s">
        <v>1152</v>
      </c>
      <c r="I5773" t="s">
        <v>585</v>
      </c>
      <c r="J5773" t="s">
        <v>13</v>
      </c>
      <c r="K5773" t="s">
        <v>89</v>
      </c>
      <c r="L5773" t="s">
        <v>92</v>
      </c>
      <c r="N5773" t="str">
        <f>IF(ISBLANK(Sales[[#This Row],[return]]),"No",Sales[[#This Row],[return]])</f>
        <v>No</v>
      </c>
      <c r="O5773" s="2">
        <v>43770</v>
      </c>
      <c r="P5773" s="8" t="str">
        <f>TEXT(DAY(Sales[[#This Row],[OrderDate]]),"ddd")</f>
        <v>Sun</v>
      </c>
      <c r="Q5773" s="8" t="str">
        <f>TEXT(MONTH(Sales[[#This Row],[ShipDate]])*29,"mmm")</f>
        <v>Nov</v>
      </c>
      <c r="R5773">
        <v>1734</v>
      </c>
      <c r="S5773" t="s">
        <v>519</v>
      </c>
      <c r="T5773" t="s">
        <v>90</v>
      </c>
      <c r="U5773">
        <v>2149</v>
      </c>
      <c r="V5773" s="1">
        <v>0</v>
      </c>
      <c r="W5773">
        <v>91</v>
      </c>
      <c r="X5773">
        <v>10</v>
      </c>
      <c r="Y5773">
        <v>190</v>
      </c>
      <c r="AD5773"/>
    </row>
    <row r="5774" spans="1:30" x14ac:dyDescent="0.25">
      <c r="A5774" t="s">
        <v>10</v>
      </c>
      <c r="B5774" s="2">
        <v>43501</v>
      </c>
      <c r="C5774" s="35">
        <f>YEAR(Sales[[#This Row],[ShipDate]])</f>
        <v>2019</v>
      </c>
      <c r="D5774" t="s">
        <v>36</v>
      </c>
      <c r="E5774" t="s">
        <v>31</v>
      </c>
      <c r="F5774" t="s">
        <v>50</v>
      </c>
      <c r="G5774" t="s">
        <v>25</v>
      </c>
      <c r="H5774" t="s">
        <v>641</v>
      </c>
      <c r="I5774" t="s">
        <v>248</v>
      </c>
      <c r="J5774" t="s">
        <v>13</v>
      </c>
      <c r="K5774" t="s">
        <v>1089</v>
      </c>
      <c r="L5774" t="s">
        <v>68</v>
      </c>
      <c r="N5774" t="str">
        <f>IF(ISBLANK(Sales[[#This Row],[return]]),"No",Sales[[#This Row],[return]])</f>
        <v>No</v>
      </c>
      <c r="O5774" s="2">
        <v>43495</v>
      </c>
      <c r="P5774" s="8" t="str">
        <f>TEXT(DAY(Sales[[#This Row],[OrderDate]]),"ddd")</f>
        <v>Mon</v>
      </c>
      <c r="Q5774" s="8" t="str">
        <f>TEXT(MONTH(Sales[[#This Row],[ShipDate]])*29,"mmm")</f>
        <v>Feb</v>
      </c>
      <c r="R5774">
        <v>408</v>
      </c>
      <c r="S5774" t="s">
        <v>1090</v>
      </c>
      <c r="T5774" t="s">
        <v>66</v>
      </c>
      <c r="U5774">
        <v>50315</v>
      </c>
      <c r="V5774" s="1">
        <v>0</v>
      </c>
      <c r="W5774">
        <v>9</v>
      </c>
      <c r="X5774">
        <v>2</v>
      </c>
      <c r="Y5774">
        <v>18</v>
      </c>
      <c r="AD5774"/>
    </row>
    <row r="5775" spans="1:30" x14ac:dyDescent="0.25">
      <c r="A5775" t="s">
        <v>10</v>
      </c>
      <c r="B5775" s="2">
        <v>43501</v>
      </c>
      <c r="C5775" s="35">
        <f>YEAR(Sales[[#This Row],[ShipDate]])</f>
        <v>2019</v>
      </c>
      <c r="D5775" t="s">
        <v>36</v>
      </c>
      <c r="E5775" t="s">
        <v>31</v>
      </c>
      <c r="F5775" t="s">
        <v>48</v>
      </c>
      <c r="G5775" t="s">
        <v>46</v>
      </c>
      <c r="H5775" t="s">
        <v>641</v>
      </c>
      <c r="I5775" t="s">
        <v>248</v>
      </c>
      <c r="J5775" t="s">
        <v>13</v>
      </c>
      <c r="K5775" t="s">
        <v>1089</v>
      </c>
      <c r="L5775" t="s">
        <v>68</v>
      </c>
      <c r="N5775" t="str">
        <f>IF(ISBLANK(Sales[[#This Row],[return]]),"No",Sales[[#This Row],[return]])</f>
        <v>No</v>
      </c>
      <c r="O5775" s="2">
        <v>43495</v>
      </c>
      <c r="P5775" s="8" t="str">
        <f>TEXT(DAY(Sales[[#This Row],[OrderDate]]),"ddd")</f>
        <v>Mon</v>
      </c>
      <c r="Q5775" s="8" t="str">
        <f>TEXT(MONTH(Sales[[#This Row],[ShipDate]])*29,"mmm")</f>
        <v>Feb</v>
      </c>
      <c r="R5775">
        <v>157</v>
      </c>
      <c r="S5775" t="s">
        <v>568</v>
      </c>
      <c r="T5775" t="s">
        <v>66</v>
      </c>
      <c r="U5775">
        <v>50315</v>
      </c>
      <c r="V5775" s="1">
        <v>0</v>
      </c>
      <c r="W5775">
        <v>52</v>
      </c>
      <c r="X5775">
        <v>3</v>
      </c>
      <c r="Y5775">
        <v>207</v>
      </c>
      <c r="AD5775"/>
    </row>
    <row r="5776" spans="1:30" x14ac:dyDescent="0.25">
      <c r="A5776" t="s">
        <v>10</v>
      </c>
      <c r="B5776" s="2">
        <v>43501</v>
      </c>
      <c r="C5776" s="35">
        <f>YEAR(Sales[[#This Row],[ShipDate]])</f>
        <v>2019</v>
      </c>
      <c r="D5776" t="s">
        <v>36</v>
      </c>
      <c r="E5776" t="s">
        <v>31</v>
      </c>
      <c r="F5776" t="s">
        <v>43</v>
      </c>
      <c r="G5776" t="s">
        <v>11</v>
      </c>
      <c r="H5776" t="s">
        <v>641</v>
      </c>
      <c r="I5776" t="s">
        <v>248</v>
      </c>
      <c r="J5776" t="s">
        <v>13</v>
      </c>
      <c r="K5776" t="s">
        <v>1089</v>
      </c>
      <c r="L5776" t="s">
        <v>68</v>
      </c>
      <c r="N5776" t="str">
        <f>IF(ISBLANK(Sales[[#This Row],[return]]),"No",Sales[[#This Row],[return]])</f>
        <v>No</v>
      </c>
      <c r="O5776" s="2">
        <v>43495</v>
      </c>
      <c r="P5776" s="8" t="str">
        <f>TEXT(DAY(Sales[[#This Row],[OrderDate]]),"ddd")</f>
        <v>Mon</v>
      </c>
      <c r="Q5776" s="8" t="str">
        <f>TEXT(MONTH(Sales[[#This Row],[ShipDate]])*29,"mmm")</f>
        <v>Feb</v>
      </c>
      <c r="R5776">
        <v>394</v>
      </c>
      <c r="S5776" t="s">
        <v>1509</v>
      </c>
      <c r="T5776" t="s">
        <v>66</v>
      </c>
      <c r="U5776">
        <v>50315</v>
      </c>
      <c r="V5776" s="1">
        <v>0</v>
      </c>
      <c r="W5776">
        <v>15</v>
      </c>
      <c r="X5776">
        <v>7</v>
      </c>
      <c r="Y5776">
        <v>35</v>
      </c>
      <c r="AD5776"/>
    </row>
    <row r="5777" spans="1:30" x14ac:dyDescent="0.25">
      <c r="A5777" t="s">
        <v>10</v>
      </c>
      <c r="B5777" s="2">
        <v>43501</v>
      </c>
      <c r="C5777" s="35">
        <f>YEAR(Sales[[#This Row],[ShipDate]])</f>
        <v>2019</v>
      </c>
      <c r="D5777" t="s">
        <v>36</v>
      </c>
      <c r="E5777" t="s">
        <v>31</v>
      </c>
      <c r="F5777" t="s">
        <v>50</v>
      </c>
      <c r="G5777" t="s">
        <v>25</v>
      </c>
      <c r="H5777" t="s">
        <v>641</v>
      </c>
      <c r="I5777" t="s">
        <v>248</v>
      </c>
      <c r="J5777" t="s">
        <v>13</v>
      </c>
      <c r="K5777" t="s">
        <v>1089</v>
      </c>
      <c r="L5777" t="s">
        <v>68</v>
      </c>
      <c r="N5777" t="str">
        <f>IF(ISBLANK(Sales[[#This Row],[return]]),"No",Sales[[#This Row],[return]])</f>
        <v>No</v>
      </c>
      <c r="O5777" s="2">
        <v>43495</v>
      </c>
      <c r="P5777" s="8" t="str">
        <f>TEXT(DAY(Sales[[#This Row],[OrderDate]]),"ddd")</f>
        <v>Mon</v>
      </c>
      <c r="Q5777" s="8" t="str">
        <f>TEXT(MONTH(Sales[[#This Row],[ShipDate]])*29,"mmm")</f>
        <v>Feb</v>
      </c>
      <c r="R5777">
        <v>535</v>
      </c>
      <c r="S5777" t="s">
        <v>49</v>
      </c>
      <c r="T5777" t="s">
        <v>66</v>
      </c>
      <c r="U5777">
        <v>50315</v>
      </c>
      <c r="V5777" s="1">
        <v>0</v>
      </c>
      <c r="W5777">
        <v>3</v>
      </c>
      <c r="X5777">
        <v>1</v>
      </c>
      <c r="Y5777">
        <v>8</v>
      </c>
      <c r="AD5777"/>
    </row>
    <row r="5778" spans="1:30" x14ac:dyDescent="0.25">
      <c r="A5778" t="s">
        <v>10</v>
      </c>
      <c r="B5778" s="2">
        <v>43501</v>
      </c>
      <c r="C5778" s="35">
        <f>YEAR(Sales[[#This Row],[ShipDate]])</f>
        <v>2019</v>
      </c>
      <c r="D5778" t="s">
        <v>36</v>
      </c>
      <c r="E5778" t="s">
        <v>31</v>
      </c>
      <c r="F5778" t="s">
        <v>45</v>
      </c>
      <c r="G5778" t="s">
        <v>25</v>
      </c>
      <c r="H5778" t="s">
        <v>641</v>
      </c>
      <c r="I5778" t="s">
        <v>248</v>
      </c>
      <c r="J5778" t="s">
        <v>13</v>
      </c>
      <c r="K5778" t="s">
        <v>1089</v>
      </c>
      <c r="L5778" t="s">
        <v>68</v>
      </c>
      <c r="N5778" t="str">
        <f>IF(ISBLANK(Sales[[#This Row],[return]]),"No",Sales[[#This Row],[return]])</f>
        <v>No</v>
      </c>
      <c r="O5778" s="2">
        <v>43495</v>
      </c>
      <c r="P5778" s="8" t="str">
        <f>TEXT(DAY(Sales[[#This Row],[OrderDate]]),"ddd")</f>
        <v>Mon</v>
      </c>
      <c r="Q5778" s="8" t="str">
        <f>TEXT(MONTH(Sales[[#This Row],[ShipDate]])*29,"mmm")</f>
        <v>Feb</v>
      </c>
      <c r="R5778">
        <v>355</v>
      </c>
      <c r="S5778" t="s">
        <v>2284</v>
      </c>
      <c r="T5778" t="s">
        <v>66</v>
      </c>
      <c r="U5778">
        <v>50315</v>
      </c>
      <c r="V5778" s="1">
        <v>0</v>
      </c>
      <c r="W5778">
        <v>11</v>
      </c>
      <c r="X5778">
        <v>2</v>
      </c>
      <c r="Y5778">
        <v>40</v>
      </c>
      <c r="AD5778"/>
    </row>
    <row r="5779" spans="1:30" x14ac:dyDescent="0.25">
      <c r="A5779" t="s">
        <v>10</v>
      </c>
      <c r="B5779" s="2">
        <v>43501</v>
      </c>
      <c r="C5779" s="35">
        <f>YEAR(Sales[[#This Row],[ShipDate]])</f>
        <v>2019</v>
      </c>
      <c r="D5779" t="s">
        <v>36</v>
      </c>
      <c r="E5779" t="s">
        <v>31</v>
      </c>
      <c r="F5779" t="s">
        <v>50</v>
      </c>
      <c r="G5779" t="s">
        <v>25</v>
      </c>
      <c r="H5779" t="s">
        <v>641</v>
      </c>
      <c r="I5779" t="s">
        <v>248</v>
      </c>
      <c r="J5779" t="s">
        <v>13</v>
      </c>
      <c r="K5779" t="s">
        <v>1089</v>
      </c>
      <c r="L5779" t="s">
        <v>68</v>
      </c>
      <c r="N5779" t="str">
        <f>IF(ISBLANK(Sales[[#This Row],[return]]),"No",Sales[[#This Row],[return]])</f>
        <v>No</v>
      </c>
      <c r="O5779" s="2">
        <v>43495</v>
      </c>
      <c r="P5779" s="8" t="str">
        <f>TEXT(DAY(Sales[[#This Row],[OrderDate]]),"ddd")</f>
        <v>Mon</v>
      </c>
      <c r="Q5779" s="8" t="str">
        <f>TEXT(MONTH(Sales[[#This Row],[ShipDate]])*29,"mmm")</f>
        <v>Feb</v>
      </c>
      <c r="R5779">
        <v>692</v>
      </c>
      <c r="S5779" t="s">
        <v>1750</v>
      </c>
      <c r="T5779" t="s">
        <v>66</v>
      </c>
      <c r="U5779">
        <v>50315</v>
      </c>
      <c r="V5779" s="1">
        <v>0</v>
      </c>
      <c r="W5779">
        <v>16</v>
      </c>
      <c r="X5779">
        <v>5</v>
      </c>
      <c r="Y5779">
        <v>32</v>
      </c>
      <c r="AD5779"/>
    </row>
    <row r="5780" spans="1:30" x14ac:dyDescent="0.25">
      <c r="A5780" t="s">
        <v>40</v>
      </c>
      <c r="B5780" s="2">
        <v>43603</v>
      </c>
      <c r="C5780" s="35">
        <f>YEAR(Sales[[#This Row],[ShipDate]])</f>
        <v>2019</v>
      </c>
      <c r="D5780" t="s">
        <v>36</v>
      </c>
      <c r="E5780" t="s">
        <v>31</v>
      </c>
      <c r="F5780" t="s">
        <v>52</v>
      </c>
      <c r="G5780" t="s">
        <v>25</v>
      </c>
      <c r="H5780" t="s">
        <v>304</v>
      </c>
      <c r="I5780" t="s">
        <v>180</v>
      </c>
      <c r="J5780" t="s">
        <v>13</v>
      </c>
      <c r="K5780" t="s">
        <v>2635</v>
      </c>
      <c r="L5780" t="s">
        <v>17</v>
      </c>
      <c r="N5780" t="str">
        <f>IF(ISBLANK(Sales[[#This Row],[return]]),"No",Sales[[#This Row],[return]])</f>
        <v>No</v>
      </c>
      <c r="O5780" s="2">
        <v>43598</v>
      </c>
      <c r="P5780" s="8" t="str">
        <f>TEXT(DAY(Sales[[#This Row],[OrderDate]]),"ddd")</f>
        <v>Fri</v>
      </c>
      <c r="Q5780" s="8" t="str">
        <f>TEXT(MONTH(Sales[[#This Row],[ShipDate]])*29,"mmm")</f>
        <v>May</v>
      </c>
      <c r="R5780">
        <v>638</v>
      </c>
      <c r="S5780" t="s">
        <v>223</v>
      </c>
      <c r="T5780" t="s">
        <v>15</v>
      </c>
      <c r="U5780">
        <v>37064</v>
      </c>
      <c r="V5780" s="1">
        <v>0.2</v>
      </c>
      <c r="W5780">
        <v>2</v>
      </c>
      <c r="X5780">
        <v>2</v>
      </c>
      <c r="Y5780">
        <v>21</v>
      </c>
      <c r="AD5780"/>
    </row>
    <row r="5781" spans="1:30" x14ac:dyDescent="0.25">
      <c r="A5781" t="s">
        <v>24</v>
      </c>
      <c r="B5781" s="2">
        <v>43822</v>
      </c>
      <c r="C5781" s="35">
        <f>YEAR(Sales[[#This Row],[ShipDate]])</f>
        <v>2019</v>
      </c>
      <c r="D5781" t="s">
        <v>36</v>
      </c>
      <c r="E5781" t="s">
        <v>69</v>
      </c>
      <c r="F5781" t="s">
        <v>50</v>
      </c>
      <c r="G5781" t="s">
        <v>25</v>
      </c>
      <c r="H5781" t="s">
        <v>200</v>
      </c>
      <c r="I5781" t="s">
        <v>149</v>
      </c>
      <c r="J5781" t="s">
        <v>13</v>
      </c>
      <c r="K5781" t="s">
        <v>1039</v>
      </c>
      <c r="L5781" t="s">
        <v>92</v>
      </c>
      <c r="N5781" t="str">
        <f>IF(ISBLANK(Sales[[#This Row],[return]]),"No",Sales[[#This Row],[return]])</f>
        <v>No</v>
      </c>
      <c r="O5781" s="2">
        <v>43815</v>
      </c>
      <c r="P5781" s="8" t="str">
        <f>TEXT(DAY(Sales[[#This Row],[OrderDate]]),"ddd")</f>
        <v>Mon</v>
      </c>
      <c r="Q5781" s="8" t="str">
        <f>TEXT(MONTH(Sales[[#This Row],[ShipDate]])*29,"mmm")</f>
        <v>Dec</v>
      </c>
      <c r="R5781">
        <v>43</v>
      </c>
      <c r="S5781" t="s">
        <v>3219</v>
      </c>
      <c r="T5781" t="s">
        <v>90</v>
      </c>
      <c r="U5781">
        <v>14609</v>
      </c>
      <c r="V5781" s="1">
        <v>0.2</v>
      </c>
      <c r="W5781">
        <v>10</v>
      </c>
      <c r="X5781">
        <v>4</v>
      </c>
      <c r="Y5781">
        <v>33</v>
      </c>
      <c r="AD5781"/>
    </row>
    <row r="5782" spans="1:30" x14ac:dyDescent="0.25">
      <c r="A5782" t="s">
        <v>24</v>
      </c>
      <c r="B5782" s="2">
        <v>43653</v>
      </c>
      <c r="C5782" s="35">
        <f>YEAR(Sales[[#This Row],[ShipDate]])</f>
        <v>2019</v>
      </c>
      <c r="D5782" t="s">
        <v>113</v>
      </c>
      <c r="E5782" t="s">
        <v>31</v>
      </c>
      <c r="F5782" t="s">
        <v>48</v>
      </c>
      <c r="G5782" t="s">
        <v>46</v>
      </c>
      <c r="H5782" t="s">
        <v>84</v>
      </c>
      <c r="I5782" t="s">
        <v>87</v>
      </c>
      <c r="J5782" t="s">
        <v>13</v>
      </c>
      <c r="K5782" t="s">
        <v>2624</v>
      </c>
      <c r="L5782" t="s">
        <v>68</v>
      </c>
      <c r="N5782" t="str">
        <f>IF(ISBLANK(Sales[[#This Row],[return]]),"No",Sales[[#This Row],[return]])</f>
        <v>No</v>
      </c>
      <c r="O5782" s="2">
        <v>43651</v>
      </c>
      <c r="P5782" s="8" t="str">
        <f>TEXT(DAY(Sales[[#This Row],[OrderDate]]),"ddd")</f>
        <v>Thu</v>
      </c>
      <c r="Q5782" s="8" t="str">
        <f>TEXT(MONTH(Sales[[#This Row],[ShipDate]])*29,"mmm")</f>
        <v>Jul</v>
      </c>
      <c r="R5782">
        <v>137</v>
      </c>
      <c r="S5782" t="s">
        <v>279</v>
      </c>
      <c r="T5782" t="s">
        <v>66</v>
      </c>
      <c r="U5782">
        <v>68025</v>
      </c>
      <c r="V5782" s="1">
        <v>0</v>
      </c>
      <c r="W5782">
        <v>22</v>
      </c>
      <c r="X5782">
        <v>4</v>
      </c>
      <c r="Y5782">
        <v>80</v>
      </c>
      <c r="AD5782"/>
    </row>
    <row r="5783" spans="1:30" x14ac:dyDescent="0.25">
      <c r="A5783" t="s">
        <v>40</v>
      </c>
      <c r="B5783" s="2">
        <v>43602</v>
      </c>
      <c r="C5783" s="35">
        <f>YEAR(Sales[[#This Row],[ShipDate]])</f>
        <v>2019</v>
      </c>
      <c r="D5783" t="s">
        <v>36</v>
      </c>
      <c r="E5783" t="s">
        <v>18</v>
      </c>
      <c r="F5783" t="s">
        <v>59</v>
      </c>
      <c r="G5783" t="s">
        <v>25</v>
      </c>
      <c r="H5783" t="s">
        <v>1152</v>
      </c>
      <c r="I5783" t="s">
        <v>585</v>
      </c>
      <c r="J5783" t="s">
        <v>13</v>
      </c>
      <c r="K5783" t="s">
        <v>912</v>
      </c>
      <c r="L5783" t="s">
        <v>92</v>
      </c>
      <c r="N5783" t="str">
        <f>IF(ISBLANK(Sales[[#This Row],[return]]),"No",Sales[[#This Row],[return]])</f>
        <v>No</v>
      </c>
      <c r="O5783" s="2">
        <v>43597</v>
      </c>
      <c r="P5783" s="8" t="str">
        <f>TEXT(DAY(Sales[[#This Row],[OrderDate]]),"ddd")</f>
        <v>Thu</v>
      </c>
      <c r="Q5783" s="8" t="str">
        <f>TEXT(MONTH(Sales[[#This Row],[ShipDate]])*29,"mmm")</f>
        <v>May</v>
      </c>
      <c r="R5783">
        <v>1571</v>
      </c>
      <c r="S5783" t="s">
        <v>1837</v>
      </c>
      <c r="T5783" t="s">
        <v>90</v>
      </c>
      <c r="U5783">
        <v>2149</v>
      </c>
      <c r="V5783" s="1">
        <v>0</v>
      </c>
      <c r="W5783">
        <v>42</v>
      </c>
      <c r="X5783">
        <v>5</v>
      </c>
      <c r="Y5783">
        <v>88</v>
      </c>
      <c r="AD5783"/>
    </row>
    <row r="5784" spans="1:30" x14ac:dyDescent="0.25">
      <c r="A5784" t="s">
        <v>40</v>
      </c>
      <c r="B5784" s="2">
        <v>43494</v>
      </c>
      <c r="C5784" s="35">
        <f>YEAR(Sales[[#This Row],[ShipDate]])</f>
        <v>2019</v>
      </c>
      <c r="D5784" t="s">
        <v>36</v>
      </c>
      <c r="E5784" t="s">
        <v>31</v>
      </c>
      <c r="F5784" t="s">
        <v>52</v>
      </c>
      <c r="G5784" t="s">
        <v>25</v>
      </c>
      <c r="H5784" t="s">
        <v>313</v>
      </c>
      <c r="I5784" t="s">
        <v>32</v>
      </c>
      <c r="J5784" t="s">
        <v>13</v>
      </c>
      <c r="K5784" t="s">
        <v>2629</v>
      </c>
      <c r="L5784" t="s">
        <v>30</v>
      </c>
      <c r="N5784" t="str">
        <f>IF(ISBLANK(Sales[[#This Row],[return]]),"No",Sales[[#This Row],[return]])</f>
        <v>No</v>
      </c>
      <c r="O5784" s="2">
        <v>43489</v>
      </c>
      <c r="P5784" s="8" t="str">
        <f>TEXT(DAY(Sales[[#This Row],[OrderDate]]),"ddd")</f>
        <v>Tue</v>
      </c>
      <c r="Q5784" s="8" t="str">
        <f>TEXT(MONTH(Sales[[#This Row],[ShipDate]])*29,"mmm")</f>
        <v>Jan</v>
      </c>
      <c r="R5784">
        <v>63</v>
      </c>
      <c r="S5784" t="s">
        <v>3088</v>
      </c>
      <c r="T5784" t="s">
        <v>28</v>
      </c>
      <c r="U5784">
        <v>95123</v>
      </c>
      <c r="V5784" s="1">
        <v>0</v>
      </c>
      <c r="W5784">
        <v>7</v>
      </c>
      <c r="X5784">
        <v>3</v>
      </c>
      <c r="Y5784">
        <v>26</v>
      </c>
      <c r="AD5784"/>
    </row>
    <row r="5785" spans="1:30" x14ac:dyDescent="0.25">
      <c r="A5785" t="s">
        <v>40</v>
      </c>
      <c r="B5785" s="2">
        <v>43494</v>
      </c>
      <c r="C5785" s="35">
        <f>YEAR(Sales[[#This Row],[ShipDate]])</f>
        <v>2019</v>
      </c>
      <c r="D5785" t="s">
        <v>36</v>
      </c>
      <c r="E5785" t="s">
        <v>31</v>
      </c>
      <c r="F5785" t="s">
        <v>50</v>
      </c>
      <c r="G5785" t="s">
        <v>25</v>
      </c>
      <c r="H5785" t="s">
        <v>313</v>
      </c>
      <c r="I5785" t="s">
        <v>32</v>
      </c>
      <c r="J5785" t="s">
        <v>13</v>
      </c>
      <c r="K5785" t="s">
        <v>2629</v>
      </c>
      <c r="L5785" t="s">
        <v>30</v>
      </c>
      <c r="N5785" t="str">
        <f>IF(ISBLANK(Sales[[#This Row],[return]]),"No",Sales[[#This Row],[return]])</f>
        <v>No</v>
      </c>
      <c r="O5785" s="2">
        <v>43489</v>
      </c>
      <c r="P5785" s="8" t="str">
        <f>TEXT(DAY(Sales[[#This Row],[OrderDate]]),"ddd")</f>
        <v>Tue</v>
      </c>
      <c r="Q5785" s="8" t="str">
        <f>TEXT(MONTH(Sales[[#This Row],[ShipDate]])*29,"mmm")</f>
        <v>Jan</v>
      </c>
      <c r="R5785">
        <v>895</v>
      </c>
      <c r="S5785" t="s">
        <v>1721</v>
      </c>
      <c r="T5785" t="s">
        <v>28</v>
      </c>
      <c r="U5785">
        <v>95123</v>
      </c>
      <c r="V5785" s="1">
        <v>0.2</v>
      </c>
      <c r="W5785">
        <v>90</v>
      </c>
      <c r="X5785">
        <v>2</v>
      </c>
      <c r="Y5785">
        <v>277</v>
      </c>
      <c r="AD5785"/>
    </row>
    <row r="5786" spans="1:30" x14ac:dyDescent="0.25">
      <c r="A5786" t="s">
        <v>40</v>
      </c>
      <c r="B5786" s="2">
        <v>43494</v>
      </c>
      <c r="C5786" s="35">
        <f>YEAR(Sales[[#This Row],[ShipDate]])</f>
        <v>2019</v>
      </c>
      <c r="D5786" t="s">
        <v>36</v>
      </c>
      <c r="E5786" t="s">
        <v>31</v>
      </c>
      <c r="F5786" t="s">
        <v>48</v>
      </c>
      <c r="G5786" t="s">
        <v>46</v>
      </c>
      <c r="H5786" t="s">
        <v>313</v>
      </c>
      <c r="I5786" t="s">
        <v>32</v>
      </c>
      <c r="J5786" t="s">
        <v>13</v>
      </c>
      <c r="K5786" t="s">
        <v>2629</v>
      </c>
      <c r="L5786" t="s">
        <v>30</v>
      </c>
      <c r="N5786" t="str">
        <f>IF(ISBLANK(Sales[[#This Row],[return]]),"No",Sales[[#This Row],[return]])</f>
        <v>No</v>
      </c>
      <c r="O5786" s="2">
        <v>43489</v>
      </c>
      <c r="P5786" s="8" t="str">
        <f>TEXT(DAY(Sales[[#This Row],[OrderDate]]),"ddd")</f>
        <v>Tue</v>
      </c>
      <c r="Q5786" s="8" t="str">
        <f>TEXT(MONTH(Sales[[#This Row],[ShipDate]])*29,"mmm")</f>
        <v>Jan</v>
      </c>
      <c r="R5786">
        <v>945</v>
      </c>
      <c r="S5786" t="s">
        <v>2434</v>
      </c>
      <c r="T5786" t="s">
        <v>28</v>
      </c>
      <c r="U5786">
        <v>95123</v>
      </c>
      <c r="V5786" s="1">
        <v>0.2</v>
      </c>
      <c r="W5786">
        <v>8</v>
      </c>
      <c r="X5786">
        <v>3</v>
      </c>
      <c r="Y5786">
        <v>110</v>
      </c>
      <c r="AD5786"/>
    </row>
    <row r="5787" spans="1:30" x14ac:dyDescent="0.25">
      <c r="A5787" t="s">
        <v>10</v>
      </c>
      <c r="B5787" s="2">
        <v>43785</v>
      </c>
      <c r="C5787" s="35">
        <f>YEAR(Sales[[#This Row],[ShipDate]])</f>
        <v>2019</v>
      </c>
      <c r="D5787" t="s">
        <v>36</v>
      </c>
      <c r="E5787" t="s">
        <v>31</v>
      </c>
      <c r="F5787" t="s">
        <v>50</v>
      </c>
      <c r="G5787" t="s">
        <v>25</v>
      </c>
      <c r="H5787" t="s">
        <v>146</v>
      </c>
      <c r="I5787" t="s">
        <v>149</v>
      </c>
      <c r="J5787" t="s">
        <v>13</v>
      </c>
      <c r="K5787" t="s">
        <v>2635</v>
      </c>
      <c r="L5787" t="s">
        <v>92</v>
      </c>
      <c r="N5787" t="str">
        <f>IF(ISBLANK(Sales[[#This Row],[return]]),"No",Sales[[#This Row],[return]])</f>
        <v>No</v>
      </c>
      <c r="O5787" s="2">
        <v>43779</v>
      </c>
      <c r="P5787" s="8" t="str">
        <f>TEXT(DAY(Sales[[#This Row],[OrderDate]]),"ddd")</f>
        <v>Tue</v>
      </c>
      <c r="Q5787" s="8" t="str">
        <f>TEXT(MONTH(Sales[[#This Row],[ShipDate]])*29,"mmm")</f>
        <v>Nov</v>
      </c>
      <c r="R5787">
        <v>650</v>
      </c>
      <c r="S5787" t="s">
        <v>2164</v>
      </c>
      <c r="T5787" t="s">
        <v>90</v>
      </c>
      <c r="U5787">
        <v>10024</v>
      </c>
      <c r="V5787" s="1">
        <v>0.2</v>
      </c>
      <c r="W5787">
        <v>314</v>
      </c>
      <c r="X5787">
        <v>3</v>
      </c>
      <c r="Y5787">
        <v>931</v>
      </c>
      <c r="AD5787"/>
    </row>
    <row r="5788" spans="1:30" x14ac:dyDescent="0.25">
      <c r="A5788" t="s">
        <v>10</v>
      </c>
      <c r="B5788" s="2">
        <v>43785</v>
      </c>
      <c r="C5788" s="35">
        <f>YEAR(Sales[[#This Row],[ShipDate]])</f>
        <v>2019</v>
      </c>
      <c r="D5788" t="s">
        <v>36</v>
      </c>
      <c r="E5788" t="s">
        <v>31</v>
      </c>
      <c r="F5788" t="s">
        <v>48</v>
      </c>
      <c r="G5788" t="s">
        <v>46</v>
      </c>
      <c r="H5788" t="s">
        <v>146</v>
      </c>
      <c r="I5788" t="s">
        <v>149</v>
      </c>
      <c r="J5788" t="s">
        <v>13</v>
      </c>
      <c r="K5788" t="s">
        <v>2635</v>
      </c>
      <c r="L5788" t="s">
        <v>92</v>
      </c>
      <c r="N5788" t="str">
        <f>IF(ISBLANK(Sales[[#This Row],[return]]),"No",Sales[[#This Row],[return]])</f>
        <v>No</v>
      </c>
      <c r="O5788" s="2">
        <v>43779</v>
      </c>
      <c r="P5788" s="8" t="str">
        <f>TEXT(DAY(Sales[[#This Row],[OrderDate]]),"ddd")</f>
        <v>Tue</v>
      </c>
      <c r="Q5788" s="8" t="str">
        <f>TEXT(MONTH(Sales[[#This Row],[ShipDate]])*29,"mmm")</f>
        <v>Nov</v>
      </c>
      <c r="R5788">
        <v>34</v>
      </c>
      <c r="S5788" t="s">
        <v>2386</v>
      </c>
      <c r="T5788" t="s">
        <v>90</v>
      </c>
      <c r="U5788">
        <v>10024</v>
      </c>
      <c r="V5788" s="1">
        <v>0</v>
      </c>
      <c r="W5788">
        <v>125</v>
      </c>
      <c r="X5788">
        <v>2</v>
      </c>
      <c r="Y5788">
        <v>431</v>
      </c>
      <c r="AD5788"/>
    </row>
    <row r="5789" spans="1:30" x14ac:dyDescent="0.25">
      <c r="A5789" t="s">
        <v>10</v>
      </c>
      <c r="B5789" s="2">
        <v>43525</v>
      </c>
      <c r="C5789" s="35">
        <f>YEAR(Sales[[#This Row],[ShipDate]])</f>
        <v>2019</v>
      </c>
      <c r="D5789" t="s">
        <v>36</v>
      </c>
      <c r="E5789" t="s">
        <v>18</v>
      </c>
      <c r="F5789" t="s">
        <v>59</v>
      </c>
      <c r="G5789" t="s">
        <v>25</v>
      </c>
      <c r="H5789" t="s">
        <v>26</v>
      </c>
      <c r="I5789" t="s">
        <v>32</v>
      </c>
      <c r="J5789" t="s">
        <v>13</v>
      </c>
      <c r="K5789" t="s">
        <v>927</v>
      </c>
      <c r="L5789" t="s">
        <v>30</v>
      </c>
      <c r="N5789" t="str">
        <f>IF(ISBLANK(Sales[[#This Row],[return]]),"No",Sales[[#This Row],[return]])</f>
        <v>No</v>
      </c>
      <c r="O5789" s="2">
        <v>43519</v>
      </c>
      <c r="P5789" s="8" t="str">
        <f>TEXT(DAY(Sales[[#This Row],[OrderDate]]),"ddd")</f>
        <v>Mon</v>
      </c>
      <c r="Q5789" s="8" t="str">
        <f>TEXT(MONTH(Sales[[#This Row],[ShipDate]])*29,"mmm")</f>
        <v>Mar</v>
      </c>
      <c r="R5789">
        <v>131</v>
      </c>
      <c r="S5789" t="s">
        <v>1903</v>
      </c>
      <c r="T5789" t="s">
        <v>28</v>
      </c>
      <c r="U5789">
        <v>90008</v>
      </c>
      <c r="V5789" s="1">
        <v>0</v>
      </c>
      <c r="W5789">
        <v>17</v>
      </c>
      <c r="X5789">
        <v>6</v>
      </c>
      <c r="Y5789">
        <v>37</v>
      </c>
      <c r="AD5789"/>
    </row>
    <row r="5790" spans="1:30" x14ac:dyDescent="0.25">
      <c r="A5790" t="s">
        <v>10</v>
      </c>
      <c r="B5790" s="2">
        <v>43673</v>
      </c>
      <c r="C5790" s="35">
        <f>YEAR(Sales[[#This Row],[ShipDate]])</f>
        <v>2019</v>
      </c>
      <c r="D5790" t="s">
        <v>36</v>
      </c>
      <c r="E5790" t="s">
        <v>18</v>
      </c>
      <c r="F5790" t="s">
        <v>21</v>
      </c>
      <c r="G5790" t="s">
        <v>11</v>
      </c>
      <c r="H5790" t="s">
        <v>899</v>
      </c>
      <c r="I5790" t="s">
        <v>174</v>
      </c>
      <c r="J5790" t="s">
        <v>13</v>
      </c>
      <c r="K5790" t="s">
        <v>1340</v>
      </c>
      <c r="L5790" t="s">
        <v>17</v>
      </c>
      <c r="N5790" t="str">
        <f>IF(ISBLANK(Sales[[#This Row],[return]]),"No",Sales[[#This Row],[return]])</f>
        <v>No</v>
      </c>
      <c r="O5790" s="2">
        <v>43667</v>
      </c>
      <c r="P5790" s="8" t="str">
        <f>TEXT(DAY(Sales[[#This Row],[OrderDate]]),"ddd")</f>
        <v>Sat</v>
      </c>
      <c r="Q5790" s="8" t="str">
        <f>TEXT(MONTH(Sales[[#This Row],[ShipDate]])*29,"mmm")</f>
        <v>Jul</v>
      </c>
      <c r="R5790">
        <v>390</v>
      </c>
      <c r="S5790" t="s">
        <v>1533</v>
      </c>
      <c r="T5790" t="s">
        <v>15</v>
      </c>
      <c r="U5790">
        <v>24153</v>
      </c>
      <c r="V5790" s="1">
        <v>0</v>
      </c>
      <c r="W5790">
        <v>70</v>
      </c>
      <c r="X5790">
        <v>3</v>
      </c>
      <c r="Y5790">
        <v>303</v>
      </c>
      <c r="AD5790"/>
    </row>
    <row r="5791" spans="1:30" x14ac:dyDescent="0.25">
      <c r="A5791" t="s">
        <v>10</v>
      </c>
      <c r="B5791" s="2">
        <v>43673</v>
      </c>
      <c r="C5791" s="35">
        <f>YEAR(Sales[[#This Row],[ShipDate]])</f>
        <v>2019</v>
      </c>
      <c r="D5791" t="s">
        <v>36</v>
      </c>
      <c r="E5791" t="s">
        <v>18</v>
      </c>
      <c r="F5791" t="s">
        <v>43</v>
      </c>
      <c r="G5791" t="s">
        <v>11</v>
      </c>
      <c r="H5791" t="s">
        <v>899</v>
      </c>
      <c r="I5791" t="s">
        <v>174</v>
      </c>
      <c r="J5791" t="s">
        <v>13</v>
      </c>
      <c r="K5791" t="s">
        <v>1340</v>
      </c>
      <c r="L5791" t="s">
        <v>17</v>
      </c>
      <c r="N5791" t="str">
        <f>IF(ISBLANK(Sales[[#This Row],[return]]),"No",Sales[[#This Row],[return]])</f>
        <v>No</v>
      </c>
      <c r="O5791" s="2">
        <v>43667</v>
      </c>
      <c r="P5791" s="8" t="str">
        <f>TEXT(DAY(Sales[[#This Row],[OrderDate]]),"ddd")</f>
        <v>Sat</v>
      </c>
      <c r="Q5791" s="8" t="str">
        <f>TEXT(MONTH(Sales[[#This Row],[ShipDate]])*29,"mmm")</f>
        <v>Jul</v>
      </c>
      <c r="R5791">
        <v>1352</v>
      </c>
      <c r="S5791" t="s">
        <v>489</v>
      </c>
      <c r="T5791" t="s">
        <v>15</v>
      </c>
      <c r="U5791">
        <v>24153</v>
      </c>
      <c r="V5791" s="1">
        <v>0</v>
      </c>
      <c r="W5791">
        <v>4</v>
      </c>
      <c r="X5791">
        <v>5</v>
      </c>
      <c r="Y5791">
        <v>9</v>
      </c>
      <c r="AD5791"/>
    </row>
    <row r="5792" spans="1:30" x14ac:dyDescent="0.25">
      <c r="A5792" t="s">
        <v>10</v>
      </c>
      <c r="B5792" s="2">
        <v>43673</v>
      </c>
      <c r="C5792" s="35">
        <f>YEAR(Sales[[#This Row],[ShipDate]])</f>
        <v>2019</v>
      </c>
      <c r="D5792" t="s">
        <v>36</v>
      </c>
      <c r="E5792" t="s">
        <v>18</v>
      </c>
      <c r="F5792" t="s">
        <v>290</v>
      </c>
      <c r="G5792" t="s">
        <v>25</v>
      </c>
      <c r="H5792" t="s">
        <v>899</v>
      </c>
      <c r="I5792" t="s">
        <v>174</v>
      </c>
      <c r="J5792" t="s">
        <v>13</v>
      </c>
      <c r="K5792" t="s">
        <v>1340</v>
      </c>
      <c r="L5792" t="s">
        <v>17</v>
      </c>
      <c r="N5792" t="str">
        <f>IF(ISBLANK(Sales[[#This Row],[return]]),"No",Sales[[#This Row],[return]])</f>
        <v>No</v>
      </c>
      <c r="O5792" s="2">
        <v>43667</v>
      </c>
      <c r="P5792" s="8" t="str">
        <f>TEXT(DAY(Sales[[#This Row],[OrderDate]]),"ddd")</f>
        <v>Sat</v>
      </c>
      <c r="Q5792" s="8" t="str">
        <f>TEXT(MONTH(Sales[[#This Row],[ShipDate]])*29,"mmm")</f>
        <v>Jul</v>
      </c>
      <c r="R5792">
        <v>1308</v>
      </c>
      <c r="S5792" t="s">
        <v>743</v>
      </c>
      <c r="T5792" t="s">
        <v>15</v>
      </c>
      <c r="U5792">
        <v>24153</v>
      </c>
      <c r="V5792" s="1">
        <v>0</v>
      </c>
      <c r="W5792">
        <v>12</v>
      </c>
      <c r="X5792">
        <v>2</v>
      </c>
      <c r="Y5792">
        <v>232</v>
      </c>
      <c r="AD5792"/>
    </row>
    <row r="5793" spans="1:30" x14ac:dyDescent="0.25">
      <c r="A5793" t="s">
        <v>10</v>
      </c>
      <c r="B5793" s="2">
        <v>43673</v>
      </c>
      <c r="C5793" s="35">
        <f>YEAR(Sales[[#This Row],[ShipDate]])</f>
        <v>2019</v>
      </c>
      <c r="D5793" t="s">
        <v>36</v>
      </c>
      <c r="E5793" t="s">
        <v>18</v>
      </c>
      <c r="F5793" t="s">
        <v>50</v>
      </c>
      <c r="G5793" t="s">
        <v>25</v>
      </c>
      <c r="H5793" t="s">
        <v>899</v>
      </c>
      <c r="I5793" t="s">
        <v>174</v>
      </c>
      <c r="J5793" t="s">
        <v>13</v>
      </c>
      <c r="K5793" t="s">
        <v>1340</v>
      </c>
      <c r="L5793" t="s">
        <v>17</v>
      </c>
      <c r="N5793" t="str">
        <f>IF(ISBLANK(Sales[[#This Row],[return]]),"No",Sales[[#This Row],[return]])</f>
        <v>No</v>
      </c>
      <c r="O5793" s="2">
        <v>43667</v>
      </c>
      <c r="P5793" s="8" t="str">
        <f>TEXT(DAY(Sales[[#This Row],[OrderDate]]),"ddd")</f>
        <v>Sat</v>
      </c>
      <c r="Q5793" s="8" t="str">
        <f>TEXT(MONTH(Sales[[#This Row],[ShipDate]])*29,"mmm")</f>
        <v>Jul</v>
      </c>
      <c r="R5793">
        <v>410</v>
      </c>
      <c r="S5793" t="s">
        <v>1036</v>
      </c>
      <c r="T5793" t="s">
        <v>15</v>
      </c>
      <c r="U5793">
        <v>24153</v>
      </c>
      <c r="V5793" s="1">
        <v>0</v>
      </c>
      <c r="W5793">
        <v>7</v>
      </c>
      <c r="X5793">
        <v>3</v>
      </c>
      <c r="Y5793">
        <v>15</v>
      </c>
      <c r="AD5793"/>
    </row>
    <row r="5794" spans="1:30" x14ac:dyDescent="0.25">
      <c r="A5794" t="s">
        <v>10</v>
      </c>
      <c r="B5794" s="2">
        <v>43673</v>
      </c>
      <c r="C5794" s="35">
        <f>YEAR(Sales[[#This Row],[ShipDate]])</f>
        <v>2019</v>
      </c>
      <c r="D5794" t="s">
        <v>36</v>
      </c>
      <c r="E5794" t="s">
        <v>18</v>
      </c>
      <c r="F5794" t="s">
        <v>45</v>
      </c>
      <c r="G5794" t="s">
        <v>25</v>
      </c>
      <c r="H5794" t="s">
        <v>899</v>
      </c>
      <c r="I5794" t="s">
        <v>174</v>
      </c>
      <c r="J5794" t="s">
        <v>13</v>
      </c>
      <c r="K5794" t="s">
        <v>1340</v>
      </c>
      <c r="L5794" t="s">
        <v>17</v>
      </c>
      <c r="N5794" t="str">
        <f>IF(ISBLANK(Sales[[#This Row],[return]]),"No",Sales[[#This Row],[return]])</f>
        <v>No</v>
      </c>
      <c r="O5794" s="2">
        <v>43667</v>
      </c>
      <c r="P5794" s="8" t="str">
        <f>TEXT(DAY(Sales[[#This Row],[OrderDate]]),"ddd")</f>
        <v>Sat</v>
      </c>
      <c r="Q5794" s="8" t="str">
        <f>TEXT(MONTH(Sales[[#This Row],[ShipDate]])*29,"mmm")</f>
        <v>Jul</v>
      </c>
      <c r="R5794">
        <v>308</v>
      </c>
      <c r="S5794" t="s">
        <v>2242</v>
      </c>
      <c r="T5794" t="s">
        <v>15</v>
      </c>
      <c r="U5794">
        <v>24153</v>
      </c>
      <c r="V5794" s="1">
        <v>0</v>
      </c>
      <c r="W5794">
        <v>30</v>
      </c>
      <c r="X5794">
        <v>6</v>
      </c>
      <c r="Y5794">
        <v>102</v>
      </c>
      <c r="AD5794"/>
    </row>
    <row r="5795" spans="1:30" x14ac:dyDescent="0.25">
      <c r="A5795" t="s">
        <v>10</v>
      </c>
      <c r="B5795" s="2">
        <v>43673</v>
      </c>
      <c r="C5795" s="35">
        <f>YEAR(Sales[[#This Row],[ShipDate]])</f>
        <v>2019</v>
      </c>
      <c r="D5795" t="s">
        <v>36</v>
      </c>
      <c r="E5795" t="s">
        <v>18</v>
      </c>
      <c r="F5795" t="s">
        <v>45</v>
      </c>
      <c r="G5795" t="s">
        <v>25</v>
      </c>
      <c r="H5795" t="s">
        <v>899</v>
      </c>
      <c r="I5795" t="s">
        <v>174</v>
      </c>
      <c r="J5795" t="s">
        <v>13</v>
      </c>
      <c r="K5795" t="s">
        <v>1340</v>
      </c>
      <c r="L5795" t="s">
        <v>17</v>
      </c>
      <c r="N5795" t="str">
        <f>IF(ISBLANK(Sales[[#This Row],[return]]),"No",Sales[[#This Row],[return]])</f>
        <v>No</v>
      </c>
      <c r="O5795" s="2">
        <v>43667</v>
      </c>
      <c r="P5795" s="8" t="str">
        <f>TEXT(DAY(Sales[[#This Row],[OrderDate]]),"ddd")</f>
        <v>Sat</v>
      </c>
      <c r="Q5795" s="8" t="str">
        <f>TEXT(MONTH(Sales[[#This Row],[ShipDate]])*29,"mmm")</f>
        <v>Jul</v>
      </c>
      <c r="R5795">
        <v>1167</v>
      </c>
      <c r="S5795" t="s">
        <v>1810</v>
      </c>
      <c r="T5795" t="s">
        <v>15</v>
      </c>
      <c r="U5795">
        <v>24153</v>
      </c>
      <c r="V5795" s="1">
        <v>0</v>
      </c>
      <c r="W5795">
        <v>6</v>
      </c>
      <c r="X5795">
        <v>6</v>
      </c>
      <c r="Y5795">
        <v>20</v>
      </c>
      <c r="AD5795"/>
    </row>
    <row r="5796" spans="1:30" x14ac:dyDescent="0.25">
      <c r="A5796" t="s">
        <v>10</v>
      </c>
      <c r="B5796" s="2">
        <v>43673</v>
      </c>
      <c r="C5796" s="35">
        <f>YEAR(Sales[[#This Row],[ShipDate]])</f>
        <v>2019</v>
      </c>
      <c r="D5796" t="s">
        <v>36</v>
      </c>
      <c r="E5796" t="s">
        <v>18</v>
      </c>
      <c r="F5796" t="s">
        <v>48</v>
      </c>
      <c r="G5796" t="s">
        <v>46</v>
      </c>
      <c r="H5796" t="s">
        <v>899</v>
      </c>
      <c r="I5796" t="s">
        <v>174</v>
      </c>
      <c r="J5796" t="s">
        <v>13</v>
      </c>
      <c r="K5796" t="s">
        <v>1340</v>
      </c>
      <c r="L5796" t="s">
        <v>17</v>
      </c>
      <c r="N5796" t="str">
        <f>IF(ISBLANK(Sales[[#This Row],[return]]),"No",Sales[[#This Row],[return]])</f>
        <v>No</v>
      </c>
      <c r="O5796" s="2">
        <v>43667</v>
      </c>
      <c r="P5796" s="8" t="str">
        <f>TEXT(DAY(Sales[[#This Row],[OrderDate]]),"ddd")</f>
        <v>Sat</v>
      </c>
      <c r="Q5796" s="8" t="str">
        <f>TEXT(MONTH(Sales[[#This Row],[ShipDate]])*29,"mmm")</f>
        <v>Jul</v>
      </c>
      <c r="R5796">
        <v>1178</v>
      </c>
      <c r="S5796" t="s">
        <v>2370</v>
      </c>
      <c r="T5796" t="s">
        <v>15</v>
      </c>
      <c r="U5796">
        <v>24153</v>
      </c>
      <c r="V5796" s="1">
        <v>0</v>
      </c>
      <c r="W5796">
        <v>68</v>
      </c>
      <c r="X5796">
        <v>4</v>
      </c>
      <c r="Y5796">
        <v>272</v>
      </c>
      <c r="AD5796"/>
    </row>
    <row r="5797" spans="1:30" x14ac:dyDescent="0.25">
      <c r="A5797" t="s">
        <v>10</v>
      </c>
      <c r="B5797" s="2">
        <v>43620</v>
      </c>
      <c r="C5797" s="35">
        <f>YEAR(Sales[[#This Row],[ShipDate]])</f>
        <v>2019</v>
      </c>
      <c r="D5797" t="s">
        <v>36</v>
      </c>
      <c r="E5797" t="s">
        <v>18</v>
      </c>
      <c r="F5797" t="s">
        <v>59</v>
      </c>
      <c r="G5797" t="s">
        <v>25</v>
      </c>
      <c r="H5797" t="s">
        <v>610</v>
      </c>
      <c r="I5797" t="s">
        <v>70</v>
      </c>
      <c r="J5797" t="s">
        <v>13</v>
      </c>
      <c r="K5797" t="s">
        <v>611</v>
      </c>
      <c r="L5797" t="s">
        <v>68</v>
      </c>
      <c r="N5797" t="str">
        <f>IF(ISBLANK(Sales[[#This Row],[return]]),"No",Sales[[#This Row],[return]])</f>
        <v>No</v>
      </c>
      <c r="O5797" s="2">
        <v>43614</v>
      </c>
      <c r="P5797" s="8" t="str">
        <f>TEXT(DAY(Sales[[#This Row],[OrderDate]]),"ddd")</f>
        <v>Sun</v>
      </c>
      <c r="Q5797" s="8" t="str">
        <f>TEXT(MONTH(Sales[[#This Row],[ShipDate]])*29,"mmm")</f>
        <v>Jun</v>
      </c>
      <c r="R5797">
        <v>1725</v>
      </c>
      <c r="S5797" t="s">
        <v>612</v>
      </c>
      <c r="T5797" t="s">
        <v>66</v>
      </c>
      <c r="U5797">
        <v>78550</v>
      </c>
      <c r="V5797" s="1">
        <v>0.2</v>
      </c>
      <c r="W5797">
        <v>9</v>
      </c>
      <c r="X5797">
        <v>5</v>
      </c>
      <c r="Y5797">
        <v>26</v>
      </c>
      <c r="AD5797"/>
    </row>
    <row r="5798" spans="1:30" x14ac:dyDescent="0.25">
      <c r="A5798" t="s">
        <v>10</v>
      </c>
      <c r="B5798" s="2">
        <v>43620</v>
      </c>
      <c r="C5798" s="35">
        <f>YEAR(Sales[[#This Row],[ShipDate]])</f>
        <v>2019</v>
      </c>
      <c r="D5798" t="s">
        <v>36</v>
      </c>
      <c r="E5798" t="s">
        <v>18</v>
      </c>
      <c r="F5798" t="s">
        <v>39</v>
      </c>
      <c r="G5798" t="s">
        <v>25</v>
      </c>
      <c r="H5798" t="s">
        <v>610</v>
      </c>
      <c r="I5798" t="s">
        <v>70</v>
      </c>
      <c r="J5798" t="s">
        <v>13</v>
      </c>
      <c r="K5798" t="s">
        <v>611</v>
      </c>
      <c r="L5798" t="s">
        <v>68</v>
      </c>
      <c r="N5798" t="str">
        <f>IF(ISBLANK(Sales[[#This Row],[return]]),"No",Sales[[#This Row],[return]])</f>
        <v>No</v>
      </c>
      <c r="O5798" s="2">
        <v>43614</v>
      </c>
      <c r="P5798" s="8" t="str">
        <f>TEXT(DAY(Sales[[#This Row],[OrderDate]]),"ddd")</f>
        <v>Sun</v>
      </c>
      <c r="Q5798" s="8" t="str">
        <f>TEXT(MONTH(Sales[[#This Row],[ShipDate]])*29,"mmm")</f>
        <v>Jun</v>
      </c>
      <c r="R5798">
        <v>665</v>
      </c>
      <c r="S5798" t="s">
        <v>613</v>
      </c>
      <c r="T5798" t="s">
        <v>66</v>
      </c>
      <c r="U5798">
        <v>78550</v>
      </c>
      <c r="V5798" s="1">
        <v>0.2</v>
      </c>
      <c r="W5798">
        <v>5</v>
      </c>
      <c r="X5798">
        <v>3</v>
      </c>
      <c r="Y5798">
        <v>53</v>
      </c>
      <c r="AD5798"/>
    </row>
    <row r="5799" spans="1:30" x14ac:dyDescent="0.25">
      <c r="A5799" t="s">
        <v>10</v>
      </c>
      <c r="B5799" s="2">
        <v>43515</v>
      </c>
      <c r="C5799" s="35">
        <f>YEAR(Sales[[#This Row],[ShipDate]])</f>
        <v>2019</v>
      </c>
      <c r="D5799" t="s">
        <v>36</v>
      </c>
      <c r="E5799" t="s">
        <v>18</v>
      </c>
      <c r="F5799" t="s">
        <v>43</v>
      </c>
      <c r="G5799" t="s">
        <v>11</v>
      </c>
      <c r="H5799" t="s">
        <v>60</v>
      </c>
      <c r="I5799" t="s">
        <v>63</v>
      </c>
      <c r="J5799" t="s">
        <v>13</v>
      </c>
      <c r="K5799" t="s">
        <v>1582</v>
      </c>
      <c r="L5799" t="s">
        <v>30</v>
      </c>
      <c r="N5799" t="str">
        <f>IF(ISBLANK(Sales[[#This Row],[return]]),"No",Sales[[#This Row],[return]])</f>
        <v>No</v>
      </c>
      <c r="O5799" s="2">
        <v>43509</v>
      </c>
      <c r="P5799" s="8" t="str">
        <f>TEXT(DAY(Sales[[#This Row],[OrderDate]]),"ddd")</f>
        <v>Fri</v>
      </c>
      <c r="Q5799" s="8" t="str">
        <f>TEXT(MONTH(Sales[[#This Row],[ShipDate]])*29,"mmm")</f>
        <v>Feb</v>
      </c>
      <c r="R5799">
        <v>1541</v>
      </c>
      <c r="S5799" t="s">
        <v>3146</v>
      </c>
      <c r="T5799" t="s">
        <v>28</v>
      </c>
      <c r="U5799">
        <v>98105</v>
      </c>
      <c r="V5799" s="1">
        <v>0</v>
      </c>
      <c r="W5799">
        <v>22</v>
      </c>
      <c r="X5799">
        <v>1</v>
      </c>
      <c r="Y5799">
        <v>108</v>
      </c>
      <c r="AD5799"/>
    </row>
    <row r="5800" spans="1:30" x14ac:dyDescent="0.25">
      <c r="A5800" t="s">
        <v>10</v>
      </c>
      <c r="B5800" s="2">
        <v>43515</v>
      </c>
      <c r="C5800" s="35">
        <f>YEAR(Sales[[#This Row],[ShipDate]])</f>
        <v>2019</v>
      </c>
      <c r="D5800" t="s">
        <v>36</v>
      </c>
      <c r="E5800" t="s">
        <v>18</v>
      </c>
      <c r="F5800" t="s">
        <v>45</v>
      </c>
      <c r="G5800" t="s">
        <v>25</v>
      </c>
      <c r="H5800" t="s">
        <v>60</v>
      </c>
      <c r="I5800" t="s">
        <v>63</v>
      </c>
      <c r="J5800" t="s">
        <v>13</v>
      </c>
      <c r="K5800" t="s">
        <v>1582</v>
      </c>
      <c r="L5800" t="s">
        <v>30</v>
      </c>
      <c r="N5800" t="str">
        <f>IF(ISBLANK(Sales[[#This Row],[return]]),"No",Sales[[#This Row],[return]])</f>
        <v>No</v>
      </c>
      <c r="O5800" s="2">
        <v>43509</v>
      </c>
      <c r="P5800" s="8" t="str">
        <f>TEXT(DAY(Sales[[#This Row],[OrderDate]]),"ddd")</f>
        <v>Fri</v>
      </c>
      <c r="Q5800" s="8" t="str">
        <f>TEXT(MONTH(Sales[[#This Row],[ShipDate]])*29,"mmm")</f>
        <v>Feb</v>
      </c>
      <c r="R5800">
        <v>1125</v>
      </c>
      <c r="S5800" t="s">
        <v>319</v>
      </c>
      <c r="T5800" t="s">
        <v>28</v>
      </c>
      <c r="U5800">
        <v>98105</v>
      </c>
      <c r="V5800" s="1">
        <v>0</v>
      </c>
      <c r="W5800">
        <v>2</v>
      </c>
      <c r="X5800">
        <v>3</v>
      </c>
      <c r="Y5800">
        <v>7</v>
      </c>
      <c r="AD5800"/>
    </row>
    <row r="5801" spans="1:30" x14ac:dyDescent="0.25">
      <c r="A5801" t="s">
        <v>10</v>
      </c>
      <c r="B5801" s="2">
        <v>43515</v>
      </c>
      <c r="C5801" s="35">
        <f>YEAR(Sales[[#This Row],[ShipDate]])</f>
        <v>2019</v>
      </c>
      <c r="D5801" t="s">
        <v>36</v>
      </c>
      <c r="E5801" t="s">
        <v>18</v>
      </c>
      <c r="F5801" t="s">
        <v>99</v>
      </c>
      <c r="G5801" t="s">
        <v>46</v>
      </c>
      <c r="H5801" t="s">
        <v>60</v>
      </c>
      <c r="I5801" t="s">
        <v>63</v>
      </c>
      <c r="J5801" t="s">
        <v>13</v>
      </c>
      <c r="K5801" t="s">
        <v>1582</v>
      </c>
      <c r="L5801" t="s">
        <v>30</v>
      </c>
      <c r="N5801" t="str">
        <f>IF(ISBLANK(Sales[[#This Row],[return]]),"No",Sales[[#This Row],[return]])</f>
        <v>No</v>
      </c>
      <c r="O5801" s="2">
        <v>43509</v>
      </c>
      <c r="P5801" s="8" t="str">
        <f>TEXT(DAY(Sales[[#This Row],[OrderDate]]),"ddd")</f>
        <v>Fri</v>
      </c>
      <c r="Q5801" s="8" t="str">
        <f>TEXT(MONTH(Sales[[#This Row],[ShipDate]])*29,"mmm")</f>
        <v>Feb</v>
      </c>
      <c r="R5801">
        <v>1330</v>
      </c>
      <c r="S5801" t="s">
        <v>2410</v>
      </c>
      <c r="T5801" t="s">
        <v>28</v>
      </c>
      <c r="U5801">
        <v>98105</v>
      </c>
      <c r="V5801" s="1">
        <v>0</v>
      </c>
      <c r="W5801">
        <v>344</v>
      </c>
      <c r="X5801">
        <v>4</v>
      </c>
      <c r="Y5801">
        <v>800</v>
      </c>
      <c r="AD5801"/>
    </row>
    <row r="5802" spans="1:30" x14ac:dyDescent="0.25">
      <c r="A5802" t="s">
        <v>10</v>
      </c>
      <c r="B5802" s="2">
        <v>43758</v>
      </c>
      <c r="C5802" s="35">
        <f>YEAR(Sales[[#This Row],[ShipDate]])</f>
        <v>2019</v>
      </c>
      <c r="D5802" t="s">
        <v>607</v>
      </c>
      <c r="E5802" t="s">
        <v>69</v>
      </c>
      <c r="F5802" t="s">
        <v>33</v>
      </c>
      <c r="G5802" t="s">
        <v>25</v>
      </c>
      <c r="H5802" t="s">
        <v>146</v>
      </c>
      <c r="I5802" t="s">
        <v>149</v>
      </c>
      <c r="J5802" t="s">
        <v>13</v>
      </c>
      <c r="K5802" t="s">
        <v>224</v>
      </c>
      <c r="L5802" t="s">
        <v>92</v>
      </c>
      <c r="N5802" t="str">
        <f>IF(ISBLANK(Sales[[#This Row],[return]]),"No",Sales[[#This Row],[return]])</f>
        <v>No</v>
      </c>
      <c r="O5802" s="2">
        <v>43758</v>
      </c>
      <c r="P5802" s="8" t="str">
        <f>TEXT(DAY(Sales[[#This Row],[OrderDate]]),"ddd")</f>
        <v>Fri</v>
      </c>
      <c r="Q5802" s="8" t="str">
        <f>TEXT(MONTH(Sales[[#This Row],[ShipDate]])*29,"mmm")</f>
        <v>Oct</v>
      </c>
      <c r="R5802">
        <v>185</v>
      </c>
      <c r="S5802" t="s">
        <v>3016</v>
      </c>
      <c r="T5802" t="s">
        <v>90</v>
      </c>
      <c r="U5802">
        <v>10024</v>
      </c>
      <c r="V5802" s="1">
        <v>0</v>
      </c>
      <c r="W5802">
        <v>12</v>
      </c>
      <c r="X5802">
        <v>5</v>
      </c>
      <c r="Y5802">
        <v>25</v>
      </c>
      <c r="AD5802"/>
    </row>
    <row r="5803" spans="1:30" x14ac:dyDescent="0.25">
      <c r="A5803" t="s">
        <v>10</v>
      </c>
      <c r="B5803" s="2">
        <v>43635</v>
      </c>
      <c r="C5803" s="35">
        <f>YEAR(Sales[[#This Row],[ShipDate]])</f>
        <v>2019</v>
      </c>
      <c r="D5803" t="s">
        <v>36</v>
      </c>
      <c r="E5803" t="s">
        <v>69</v>
      </c>
      <c r="F5803" t="s">
        <v>23</v>
      </c>
      <c r="G5803" t="s">
        <v>11</v>
      </c>
      <c r="H5803" t="s">
        <v>60</v>
      </c>
      <c r="I5803" t="s">
        <v>63</v>
      </c>
      <c r="J5803" t="s">
        <v>13</v>
      </c>
      <c r="K5803" t="s">
        <v>310</v>
      </c>
      <c r="L5803" t="s">
        <v>30</v>
      </c>
      <c r="N5803" t="str">
        <f>IF(ISBLANK(Sales[[#This Row],[return]]),"No",Sales[[#This Row],[return]])</f>
        <v>No</v>
      </c>
      <c r="O5803" s="2">
        <v>43629</v>
      </c>
      <c r="P5803" s="8" t="str">
        <f>TEXT(DAY(Sales[[#This Row],[OrderDate]]),"ddd")</f>
        <v>Fri</v>
      </c>
      <c r="Q5803" s="8" t="str">
        <f>TEXT(MONTH(Sales[[#This Row],[ShipDate]])*29,"mmm")</f>
        <v>Jun</v>
      </c>
      <c r="R5803">
        <v>773</v>
      </c>
      <c r="S5803" t="s">
        <v>3110</v>
      </c>
      <c r="T5803" t="s">
        <v>28</v>
      </c>
      <c r="U5803">
        <v>98103</v>
      </c>
      <c r="V5803" s="1">
        <v>0.2</v>
      </c>
      <c r="W5803">
        <v>-25</v>
      </c>
      <c r="X5803">
        <v>4</v>
      </c>
      <c r="Y5803">
        <v>291</v>
      </c>
      <c r="AD5803"/>
    </row>
    <row r="5804" spans="1:30" x14ac:dyDescent="0.25">
      <c r="A5804" t="s">
        <v>24</v>
      </c>
      <c r="B5804" s="2">
        <v>43792</v>
      </c>
      <c r="C5804" s="35">
        <f>YEAR(Sales[[#This Row],[ShipDate]])</f>
        <v>2019</v>
      </c>
      <c r="D5804" t="s">
        <v>19</v>
      </c>
      <c r="E5804" t="s">
        <v>31</v>
      </c>
      <c r="F5804" t="s">
        <v>52</v>
      </c>
      <c r="G5804" t="s">
        <v>25</v>
      </c>
      <c r="H5804" t="s">
        <v>1574</v>
      </c>
      <c r="I5804" t="s">
        <v>37</v>
      </c>
      <c r="J5804" t="s">
        <v>13</v>
      </c>
      <c r="K5804" t="s">
        <v>206</v>
      </c>
      <c r="L5804" t="s">
        <v>17</v>
      </c>
      <c r="N5804" t="str">
        <f>IF(ISBLANK(Sales[[#This Row],[return]]),"No",Sales[[#This Row],[return]])</f>
        <v>No</v>
      </c>
      <c r="O5804" s="2">
        <v>43787</v>
      </c>
      <c r="P5804" s="8" t="str">
        <f>TEXT(DAY(Sales[[#This Row],[OrderDate]]),"ddd")</f>
        <v>Wed</v>
      </c>
      <c r="Q5804" s="8" t="str">
        <f>TEXT(MONTH(Sales[[#This Row],[ShipDate]])*29,"mmm")</f>
        <v>Nov</v>
      </c>
      <c r="R5804">
        <v>40</v>
      </c>
      <c r="S5804" t="s">
        <v>354</v>
      </c>
      <c r="T5804" t="s">
        <v>15</v>
      </c>
      <c r="U5804">
        <v>33023</v>
      </c>
      <c r="V5804" s="1">
        <v>0.2</v>
      </c>
      <c r="W5804">
        <v>49</v>
      </c>
      <c r="X5804">
        <v>4</v>
      </c>
      <c r="Y5804">
        <v>389</v>
      </c>
      <c r="AD5804"/>
    </row>
    <row r="5805" spans="1:30" x14ac:dyDescent="0.25">
      <c r="A5805" t="s">
        <v>24</v>
      </c>
      <c r="B5805" s="2">
        <v>43792</v>
      </c>
      <c r="C5805" s="35">
        <f>YEAR(Sales[[#This Row],[ShipDate]])</f>
        <v>2019</v>
      </c>
      <c r="D5805" t="s">
        <v>19</v>
      </c>
      <c r="E5805" t="s">
        <v>31</v>
      </c>
      <c r="F5805" t="s">
        <v>59</v>
      </c>
      <c r="G5805" t="s">
        <v>25</v>
      </c>
      <c r="H5805" t="s">
        <v>1574</v>
      </c>
      <c r="I5805" t="s">
        <v>37</v>
      </c>
      <c r="J5805" t="s">
        <v>13</v>
      </c>
      <c r="K5805" t="s">
        <v>206</v>
      </c>
      <c r="L5805" t="s">
        <v>17</v>
      </c>
      <c r="N5805" t="str">
        <f>IF(ISBLANK(Sales[[#This Row],[return]]),"No",Sales[[#This Row],[return]])</f>
        <v>No</v>
      </c>
      <c r="O5805" s="2">
        <v>43787</v>
      </c>
      <c r="P5805" s="8" t="str">
        <f>TEXT(DAY(Sales[[#This Row],[OrderDate]]),"ddd")</f>
        <v>Wed</v>
      </c>
      <c r="Q5805" s="8" t="str">
        <f>TEXT(MONTH(Sales[[#This Row],[ShipDate]])*29,"mmm")</f>
        <v>Nov</v>
      </c>
      <c r="R5805">
        <v>1826</v>
      </c>
      <c r="S5805" t="s">
        <v>2753</v>
      </c>
      <c r="T5805" t="s">
        <v>15</v>
      </c>
      <c r="U5805">
        <v>33023</v>
      </c>
      <c r="V5805" s="1">
        <v>0.2</v>
      </c>
      <c r="W5805">
        <v>7</v>
      </c>
      <c r="X5805">
        <v>4</v>
      </c>
      <c r="Y5805">
        <v>21</v>
      </c>
      <c r="AD5805"/>
    </row>
    <row r="5806" spans="1:30" x14ac:dyDescent="0.25">
      <c r="A5806" t="s">
        <v>24</v>
      </c>
      <c r="B5806" s="2">
        <v>43792</v>
      </c>
      <c r="C5806" s="35">
        <f>YEAR(Sales[[#This Row],[ShipDate]])</f>
        <v>2019</v>
      </c>
      <c r="D5806" t="s">
        <v>19</v>
      </c>
      <c r="E5806" t="s">
        <v>31</v>
      </c>
      <c r="F5806" t="s">
        <v>39</v>
      </c>
      <c r="G5806" t="s">
        <v>25</v>
      </c>
      <c r="H5806" t="s">
        <v>1574</v>
      </c>
      <c r="I5806" t="s">
        <v>37</v>
      </c>
      <c r="J5806" t="s">
        <v>13</v>
      </c>
      <c r="K5806" t="s">
        <v>206</v>
      </c>
      <c r="L5806" t="s">
        <v>17</v>
      </c>
      <c r="N5806" t="str">
        <f>IF(ISBLANK(Sales[[#This Row],[return]]),"No",Sales[[#This Row],[return]])</f>
        <v>No</v>
      </c>
      <c r="O5806" s="2">
        <v>43787</v>
      </c>
      <c r="P5806" s="8" t="str">
        <f>TEXT(DAY(Sales[[#This Row],[OrderDate]]),"ddd")</f>
        <v>Wed</v>
      </c>
      <c r="Q5806" s="8" t="str">
        <f>TEXT(MONTH(Sales[[#This Row],[ShipDate]])*29,"mmm")</f>
        <v>Nov</v>
      </c>
      <c r="R5806">
        <v>1552</v>
      </c>
      <c r="S5806" t="s">
        <v>2055</v>
      </c>
      <c r="T5806" t="s">
        <v>15</v>
      </c>
      <c r="U5806">
        <v>33023</v>
      </c>
      <c r="V5806" s="1">
        <v>0.2</v>
      </c>
      <c r="W5806">
        <v>-19</v>
      </c>
      <c r="X5806">
        <v>5</v>
      </c>
      <c r="Y5806">
        <v>81</v>
      </c>
      <c r="AD5806"/>
    </row>
    <row r="5807" spans="1:30" x14ac:dyDescent="0.25">
      <c r="A5807" t="s">
        <v>24</v>
      </c>
      <c r="B5807" s="2">
        <v>43792</v>
      </c>
      <c r="C5807" s="35">
        <f>YEAR(Sales[[#This Row],[ShipDate]])</f>
        <v>2019</v>
      </c>
      <c r="D5807" t="s">
        <v>19</v>
      </c>
      <c r="E5807" t="s">
        <v>31</v>
      </c>
      <c r="F5807" t="s">
        <v>59</v>
      </c>
      <c r="G5807" t="s">
        <v>25</v>
      </c>
      <c r="H5807" t="s">
        <v>1574</v>
      </c>
      <c r="I5807" t="s">
        <v>37</v>
      </c>
      <c r="J5807" t="s">
        <v>13</v>
      </c>
      <c r="K5807" t="s">
        <v>206</v>
      </c>
      <c r="L5807" t="s">
        <v>17</v>
      </c>
      <c r="N5807" t="str">
        <f>IF(ISBLANK(Sales[[#This Row],[return]]),"No",Sales[[#This Row],[return]])</f>
        <v>No</v>
      </c>
      <c r="O5807" s="2">
        <v>43787</v>
      </c>
      <c r="P5807" s="8" t="str">
        <f>TEXT(DAY(Sales[[#This Row],[OrderDate]]),"ddd")</f>
        <v>Wed</v>
      </c>
      <c r="Q5807" s="8" t="str">
        <f>TEXT(MONTH(Sales[[#This Row],[ShipDate]])*29,"mmm")</f>
        <v>Nov</v>
      </c>
      <c r="R5807">
        <v>1815</v>
      </c>
      <c r="S5807" t="s">
        <v>2806</v>
      </c>
      <c r="T5807" t="s">
        <v>15</v>
      </c>
      <c r="U5807">
        <v>33023</v>
      </c>
      <c r="V5807" s="1">
        <v>0.2</v>
      </c>
      <c r="W5807">
        <v>15</v>
      </c>
      <c r="X5807">
        <v>8</v>
      </c>
      <c r="Y5807">
        <v>41</v>
      </c>
      <c r="AD5807"/>
    </row>
    <row r="5808" spans="1:30" x14ac:dyDescent="0.25">
      <c r="A5808" t="s">
        <v>24</v>
      </c>
      <c r="B5808" s="2">
        <v>43792</v>
      </c>
      <c r="C5808" s="35">
        <f>YEAR(Sales[[#This Row],[ShipDate]])</f>
        <v>2019</v>
      </c>
      <c r="D5808" t="s">
        <v>19</v>
      </c>
      <c r="E5808" t="s">
        <v>31</v>
      </c>
      <c r="F5808" t="s">
        <v>50</v>
      </c>
      <c r="G5808" t="s">
        <v>25</v>
      </c>
      <c r="H5808" t="s">
        <v>1574</v>
      </c>
      <c r="I5808" t="s">
        <v>37</v>
      </c>
      <c r="J5808" t="s">
        <v>13</v>
      </c>
      <c r="K5808" t="s">
        <v>206</v>
      </c>
      <c r="L5808" t="s">
        <v>17</v>
      </c>
      <c r="N5808" t="str">
        <f>IF(ISBLANK(Sales[[#This Row],[return]]),"No",Sales[[#This Row],[return]])</f>
        <v>No</v>
      </c>
      <c r="O5808" s="2">
        <v>43787</v>
      </c>
      <c r="P5808" s="8" t="str">
        <f>TEXT(DAY(Sales[[#This Row],[OrderDate]]),"ddd")</f>
        <v>Wed</v>
      </c>
      <c r="Q5808" s="8" t="str">
        <f>TEXT(MONTH(Sales[[#This Row],[ShipDate]])*29,"mmm")</f>
        <v>Nov</v>
      </c>
      <c r="R5808">
        <v>900</v>
      </c>
      <c r="S5808" t="s">
        <v>1895</v>
      </c>
      <c r="T5808" t="s">
        <v>15</v>
      </c>
      <c r="U5808">
        <v>33023</v>
      </c>
      <c r="V5808" s="1">
        <v>0.7</v>
      </c>
      <c r="W5808">
        <v>-16</v>
      </c>
      <c r="X5808">
        <v>8</v>
      </c>
      <c r="Y5808">
        <v>20</v>
      </c>
      <c r="AD5808"/>
    </row>
    <row r="5809" spans="1:30" x14ac:dyDescent="0.25">
      <c r="A5809" t="s">
        <v>10</v>
      </c>
      <c r="B5809" s="2">
        <v>43532</v>
      </c>
      <c r="C5809" s="35">
        <f>YEAR(Sales[[#This Row],[ShipDate]])</f>
        <v>2019</v>
      </c>
      <c r="D5809" t="s">
        <v>36</v>
      </c>
      <c r="E5809" t="s">
        <v>31</v>
      </c>
      <c r="F5809" t="s">
        <v>21</v>
      </c>
      <c r="G5809" t="s">
        <v>11</v>
      </c>
      <c r="H5809" t="s">
        <v>302</v>
      </c>
      <c r="I5809" t="s">
        <v>137</v>
      </c>
      <c r="J5809" t="s">
        <v>13</v>
      </c>
      <c r="K5809" t="s">
        <v>2695</v>
      </c>
      <c r="L5809" t="s">
        <v>92</v>
      </c>
      <c r="N5809" t="str">
        <f>IF(ISBLANK(Sales[[#This Row],[return]]),"No",Sales[[#This Row],[return]])</f>
        <v>No</v>
      </c>
      <c r="O5809" s="2">
        <v>43526</v>
      </c>
      <c r="P5809" s="8" t="str">
        <f>TEXT(DAY(Sales[[#This Row],[OrderDate]]),"ddd")</f>
        <v>Mon</v>
      </c>
      <c r="Q5809" s="8" t="str">
        <f>TEXT(MONTH(Sales[[#This Row],[ShipDate]])*29,"mmm")</f>
        <v>Mar</v>
      </c>
      <c r="R5809">
        <v>382</v>
      </c>
      <c r="S5809" t="s">
        <v>1620</v>
      </c>
      <c r="T5809" t="s">
        <v>90</v>
      </c>
      <c r="U5809">
        <v>19711</v>
      </c>
      <c r="V5809" s="1">
        <v>0</v>
      </c>
      <c r="W5809">
        <v>102</v>
      </c>
      <c r="X5809">
        <v>2</v>
      </c>
      <c r="Y5809">
        <v>442</v>
      </c>
      <c r="AD5809"/>
    </row>
    <row r="5810" spans="1:30" x14ac:dyDescent="0.25">
      <c r="A5810" t="s">
        <v>10</v>
      </c>
      <c r="B5810" s="2">
        <v>43532</v>
      </c>
      <c r="C5810" s="35">
        <f>YEAR(Sales[[#This Row],[ShipDate]])</f>
        <v>2019</v>
      </c>
      <c r="D5810" t="s">
        <v>36</v>
      </c>
      <c r="E5810" t="s">
        <v>31</v>
      </c>
      <c r="F5810" t="s">
        <v>45</v>
      </c>
      <c r="G5810" t="s">
        <v>25</v>
      </c>
      <c r="H5810" t="s">
        <v>302</v>
      </c>
      <c r="I5810" t="s">
        <v>137</v>
      </c>
      <c r="J5810" t="s">
        <v>13</v>
      </c>
      <c r="K5810" t="s">
        <v>2695</v>
      </c>
      <c r="L5810" t="s">
        <v>92</v>
      </c>
      <c r="N5810" t="str">
        <f>IF(ISBLANK(Sales[[#This Row],[return]]),"No",Sales[[#This Row],[return]])</f>
        <v>No</v>
      </c>
      <c r="O5810" s="2">
        <v>43526</v>
      </c>
      <c r="P5810" s="8" t="str">
        <f>TEXT(DAY(Sales[[#This Row],[OrderDate]]),"ddd")</f>
        <v>Mon</v>
      </c>
      <c r="Q5810" s="8" t="str">
        <f>TEXT(MONTH(Sales[[#This Row],[ShipDate]])*29,"mmm")</f>
        <v>Mar</v>
      </c>
      <c r="R5810">
        <v>1156</v>
      </c>
      <c r="S5810" t="s">
        <v>2218</v>
      </c>
      <c r="T5810" t="s">
        <v>90</v>
      </c>
      <c r="U5810">
        <v>19711</v>
      </c>
      <c r="V5810" s="1">
        <v>0</v>
      </c>
      <c r="W5810">
        <v>15</v>
      </c>
      <c r="X5810">
        <v>3</v>
      </c>
      <c r="Y5810">
        <v>60</v>
      </c>
      <c r="AD5810"/>
    </row>
    <row r="5811" spans="1:30" x14ac:dyDescent="0.25">
      <c r="A5811" t="s">
        <v>10</v>
      </c>
      <c r="B5811" s="2">
        <v>43532</v>
      </c>
      <c r="C5811" s="35">
        <f>YEAR(Sales[[#This Row],[ShipDate]])</f>
        <v>2019</v>
      </c>
      <c r="D5811" t="s">
        <v>36</v>
      </c>
      <c r="E5811" t="s">
        <v>31</v>
      </c>
      <c r="F5811" t="s">
        <v>59</v>
      </c>
      <c r="G5811" t="s">
        <v>25</v>
      </c>
      <c r="H5811" t="s">
        <v>302</v>
      </c>
      <c r="I5811" t="s">
        <v>137</v>
      </c>
      <c r="J5811" t="s">
        <v>13</v>
      </c>
      <c r="K5811" t="s">
        <v>2695</v>
      </c>
      <c r="L5811" t="s">
        <v>92</v>
      </c>
      <c r="N5811" t="str">
        <f>IF(ISBLANK(Sales[[#This Row],[return]]),"No",Sales[[#This Row],[return]])</f>
        <v>No</v>
      </c>
      <c r="O5811" s="2">
        <v>43526</v>
      </c>
      <c r="P5811" s="8" t="str">
        <f>TEXT(DAY(Sales[[#This Row],[OrderDate]]),"ddd")</f>
        <v>Mon</v>
      </c>
      <c r="Q5811" s="8" t="str">
        <f>TEXT(MONTH(Sales[[#This Row],[ShipDate]])*29,"mmm")</f>
        <v>Mar</v>
      </c>
      <c r="R5811">
        <v>538</v>
      </c>
      <c r="S5811" t="s">
        <v>109</v>
      </c>
      <c r="T5811" t="s">
        <v>90</v>
      </c>
      <c r="U5811">
        <v>19711</v>
      </c>
      <c r="V5811" s="1">
        <v>0</v>
      </c>
      <c r="W5811">
        <v>33</v>
      </c>
      <c r="X5811">
        <v>6</v>
      </c>
      <c r="Y5811">
        <v>68</v>
      </c>
      <c r="AD5811"/>
    </row>
    <row r="5812" spans="1:30" x14ac:dyDescent="0.25">
      <c r="A5812" t="s">
        <v>10</v>
      </c>
      <c r="B5812" s="2">
        <v>43532</v>
      </c>
      <c r="C5812" s="35">
        <f>YEAR(Sales[[#This Row],[ShipDate]])</f>
        <v>2019</v>
      </c>
      <c r="D5812" t="s">
        <v>36</v>
      </c>
      <c r="E5812" t="s">
        <v>31</v>
      </c>
      <c r="F5812" t="s">
        <v>104</v>
      </c>
      <c r="G5812" t="s">
        <v>25</v>
      </c>
      <c r="H5812" t="s">
        <v>302</v>
      </c>
      <c r="I5812" t="s">
        <v>137</v>
      </c>
      <c r="J5812" t="s">
        <v>13</v>
      </c>
      <c r="K5812" t="s">
        <v>2695</v>
      </c>
      <c r="L5812" t="s">
        <v>92</v>
      </c>
      <c r="N5812" t="str">
        <f>IF(ISBLANK(Sales[[#This Row],[return]]),"No",Sales[[#This Row],[return]])</f>
        <v>No</v>
      </c>
      <c r="O5812" s="2">
        <v>43526</v>
      </c>
      <c r="P5812" s="8" t="str">
        <f>TEXT(DAY(Sales[[#This Row],[OrderDate]]),"ddd")</f>
        <v>Mon</v>
      </c>
      <c r="Q5812" s="8" t="str">
        <f>TEXT(MONTH(Sales[[#This Row],[ShipDate]])*29,"mmm")</f>
        <v>Mar</v>
      </c>
      <c r="R5812">
        <v>1501</v>
      </c>
      <c r="S5812" t="s">
        <v>332</v>
      </c>
      <c r="T5812" t="s">
        <v>90</v>
      </c>
      <c r="U5812">
        <v>19711</v>
      </c>
      <c r="V5812" s="1">
        <v>0</v>
      </c>
      <c r="W5812">
        <v>27</v>
      </c>
      <c r="X5812">
        <v>7</v>
      </c>
      <c r="Y5812">
        <v>58</v>
      </c>
      <c r="AD5812"/>
    </row>
    <row r="5813" spans="1:30" x14ac:dyDescent="0.25">
      <c r="A5813" t="s">
        <v>40</v>
      </c>
      <c r="B5813" s="2">
        <v>43513</v>
      </c>
      <c r="C5813" s="35">
        <f>YEAR(Sales[[#This Row],[ShipDate]])</f>
        <v>2019</v>
      </c>
      <c r="D5813" t="s">
        <v>36</v>
      </c>
      <c r="E5813" t="s">
        <v>31</v>
      </c>
      <c r="F5813" t="s">
        <v>59</v>
      </c>
      <c r="G5813" t="s">
        <v>25</v>
      </c>
      <c r="H5813" t="s">
        <v>146</v>
      </c>
      <c r="I5813" t="s">
        <v>149</v>
      </c>
      <c r="J5813" t="s">
        <v>13</v>
      </c>
      <c r="K5813" t="s">
        <v>2582</v>
      </c>
      <c r="L5813" t="s">
        <v>92</v>
      </c>
      <c r="N5813" t="str">
        <f>IF(ISBLANK(Sales[[#This Row],[return]]),"No",Sales[[#This Row],[return]])</f>
        <v>No</v>
      </c>
      <c r="O5813" s="2">
        <v>43509</v>
      </c>
      <c r="P5813" s="8" t="str">
        <f>TEXT(DAY(Sales[[#This Row],[OrderDate]]),"ddd")</f>
        <v>Fri</v>
      </c>
      <c r="Q5813" s="8" t="str">
        <f>TEXT(MONTH(Sales[[#This Row],[ShipDate]])*29,"mmm")</f>
        <v>Feb</v>
      </c>
      <c r="R5813">
        <v>1696</v>
      </c>
      <c r="S5813" t="s">
        <v>2140</v>
      </c>
      <c r="T5813" t="s">
        <v>90</v>
      </c>
      <c r="U5813">
        <v>10009</v>
      </c>
      <c r="V5813" s="1">
        <v>0</v>
      </c>
      <c r="W5813">
        <v>9</v>
      </c>
      <c r="X5813">
        <v>3</v>
      </c>
      <c r="Y5813">
        <v>18</v>
      </c>
      <c r="AD5813"/>
    </row>
    <row r="5814" spans="1:30" x14ac:dyDescent="0.25">
      <c r="A5814" t="s">
        <v>40</v>
      </c>
      <c r="B5814" s="2">
        <v>43791</v>
      </c>
      <c r="C5814" s="35">
        <f>YEAR(Sales[[#This Row],[ShipDate]])</f>
        <v>2019</v>
      </c>
      <c r="D5814" t="s">
        <v>36</v>
      </c>
      <c r="E5814" t="s">
        <v>18</v>
      </c>
      <c r="F5814" t="s">
        <v>48</v>
      </c>
      <c r="G5814" t="s">
        <v>46</v>
      </c>
      <c r="H5814" t="s">
        <v>553</v>
      </c>
      <c r="I5814" t="s">
        <v>149</v>
      </c>
      <c r="J5814" t="s">
        <v>13</v>
      </c>
      <c r="K5814" t="s">
        <v>256</v>
      </c>
      <c r="L5814" t="s">
        <v>92</v>
      </c>
      <c r="N5814" t="str">
        <f>IF(ISBLANK(Sales[[#This Row],[return]]),"No",Sales[[#This Row],[return]])</f>
        <v>No</v>
      </c>
      <c r="O5814" s="2">
        <v>43787</v>
      </c>
      <c r="P5814" s="8" t="str">
        <f>TEXT(DAY(Sales[[#This Row],[OrderDate]]),"ddd")</f>
        <v>Wed</v>
      </c>
      <c r="Q5814" s="8" t="str">
        <f>TEXT(MONTH(Sales[[#This Row],[ShipDate]])*29,"mmm")</f>
        <v>Nov</v>
      </c>
      <c r="R5814">
        <v>306</v>
      </c>
      <c r="S5814" t="s">
        <v>2450</v>
      </c>
      <c r="T5814" t="s">
        <v>90</v>
      </c>
      <c r="U5814">
        <v>11561</v>
      </c>
      <c r="V5814" s="1">
        <v>0</v>
      </c>
      <c r="W5814">
        <v>37</v>
      </c>
      <c r="X5814">
        <v>5</v>
      </c>
      <c r="Y5814">
        <v>75</v>
      </c>
      <c r="AD5814"/>
    </row>
    <row r="5815" spans="1:30" x14ac:dyDescent="0.25">
      <c r="A5815" t="s">
        <v>40</v>
      </c>
      <c r="B5815" s="2">
        <v>43825</v>
      </c>
      <c r="C5815" s="35">
        <f>YEAR(Sales[[#This Row],[ShipDate]])</f>
        <v>2019</v>
      </c>
      <c r="D5815" t="s">
        <v>36</v>
      </c>
      <c r="E5815" t="s">
        <v>18</v>
      </c>
      <c r="F5815" t="s">
        <v>59</v>
      </c>
      <c r="G5815" t="s">
        <v>25</v>
      </c>
      <c r="H5815" t="s">
        <v>107</v>
      </c>
      <c r="I5815" t="s">
        <v>70</v>
      </c>
      <c r="J5815" t="s">
        <v>13</v>
      </c>
      <c r="K5815" t="s">
        <v>1423</v>
      </c>
      <c r="L5815" t="s">
        <v>68</v>
      </c>
      <c r="N5815" t="str">
        <f>IF(ISBLANK(Sales[[#This Row],[return]]),"No",Sales[[#This Row],[return]])</f>
        <v>No</v>
      </c>
      <c r="O5815" s="2">
        <v>43821</v>
      </c>
      <c r="P5815" s="8" t="str">
        <f>TEXT(DAY(Sales[[#This Row],[OrderDate]]),"ddd")</f>
        <v>Sun</v>
      </c>
      <c r="Q5815" s="8" t="str">
        <f>TEXT(MONTH(Sales[[#This Row],[ShipDate]])*29,"mmm")</f>
        <v>Dec</v>
      </c>
      <c r="R5815">
        <v>1677</v>
      </c>
      <c r="S5815" t="s">
        <v>1931</v>
      </c>
      <c r="T5815" t="s">
        <v>66</v>
      </c>
      <c r="U5815">
        <v>77095</v>
      </c>
      <c r="V5815" s="1">
        <v>0.2</v>
      </c>
      <c r="W5815">
        <v>27</v>
      </c>
      <c r="X5815">
        <v>5</v>
      </c>
      <c r="Y5815">
        <v>76</v>
      </c>
      <c r="AD5815"/>
    </row>
    <row r="5816" spans="1:30" x14ac:dyDescent="0.25">
      <c r="A5816" t="s">
        <v>40</v>
      </c>
      <c r="B5816" s="2">
        <v>43825</v>
      </c>
      <c r="C5816" s="35">
        <f>YEAR(Sales[[#This Row],[ShipDate]])</f>
        <v>2019</v>
      </c>
      <c r="D5816" t="s">
        <v>36</v>
      </c>
      <c r="E5816" t="s">
        <v>18</v>
      </c>
      <c r="F5816" t="s">
        <v>59</v>
      </c>
      <c r="G5816" t="s">
        <v>25</v>
      </c>
      <c r="H5816" t="s">
        <v>107</v>
      </c>
      <c r="I5816" t="s">
        <v>70</v>
      </c>
      <c r="J5816" t="s">
        <v>13</v>
      </c>
      <c r="K5816" t="s">
        <v>1423</v>
      </c>
      <c r="L5816" t="s">
        <v>68</v>
      </c>
      <c r="N5816" t="str">
        <f>IF(ISBLANK(Sales[[#This Row],[return]]),"No",Sales[[#This Row],[return]])</f>
        <v>No</v>
      </c>
      <c r="O5816" s="2">
        <v>43821</v>
      </c>
      <c r="P5816" s="8" t="str">
        <f>TEXT(DAY(Sales[[#This Row],[OrderDate]]),"ddd")</f>
        <v>Sun</v>
      </c>
      <c r="Q5816" s="8" t="str">
        <f>TEXT(MONTH(Sales[[#This Row],[ShipDate]])*29,"mmm")</f>
        <v>Dec</v>
      </c>
      <c r="R5816">
        <v>1726</v>
      </c>
      <c r="S5816" t="s">
        <v>2040</v>
      </c>
      <c r="T5816" t="s">
        <v>66</v>
      </c>
      <c r="U5816">
        <v>77095</v>
      </c>
      <c r="V5816" s="1">
        <v>0.2</v>
      </c>
      <c r="W5816">
        <v>9</v>
      </c>
      <c r="X5816">
        <v>5</v>
      </c>
      <c r="Y5816">
        <v>26</v>
      </c>
      <c r="AD5816"/>
    </row>
    <row r="5817" spans="1:30" x14ac:dyDescent="0.25">
      <c r="A5817" t="s">
        <v>40</v>
      </c>
      <c r="B5817" s="2">
        <v>43825</v>
      </c>
      <c r="C5817" s="35">
        <f>YEAR(Sales[[#This Row],[ShipDate]])</f>
        <v>2019</v>
      </c>
      <c r="D5817" t="s">
        <v>36</v>
      </c>
      <c r="E5817" t="s">
        <v>18</v>
      </c>
      <c r="F5817" t="s">
        <v>50</v>
      </c>
      <c r="G5817" t="s">
        <v>25</v>
      </c>
      <c r="H5817" t="s">
        <v>107</v>
      </c>
      <c r="I5817" t="s">
        <v>70</v>
      </c>
      <c r="J5817" t="s">
        <v>13</v>
      </c>
      <c r="K5817" t="s">
        <v>1423</v>
      </c>
      <c r="L5817" t="s">
        <v>68</v>
      </c>
      <c r="N5817" t="str">
        <f>IF(ISBLANK(Sales[[#This Row],[return]]),"No",Sales[[#This Row],[return]])</f>
        <v>No</v>
      </c>
      <c r="O5817" s="2">
        <v>43821</v>
      </c>
      <c r="P5817" s="8" t="str">
        <f>TEXT(DAY(Sales[[#This Row],[OrderDate]]),"ddd")</f>
        <v>Sun</v>
      </c>
      <c r="Q5817" s="8" t="str">
        <f>TEXT(MONTH(Sales[[#This Row],[ShipDate]])*29,"mmm")</f>
        <v>Dec</v>
      </c>
      <c r="R5817">
        <v>412</v>
      </c>
      <c r="S5817" t="s">
        <v>1740</v>
      </c>
      <c r="T5817" t="s">
        <v>66</v>
      </c>
      <c r="U5817">
        <v>77095</v>
      </c>
      <c r="V5817" s="1">
        <v>0.8</v>
      </c>
      <c r="W5817">
        <v>-10</v>
      </c>
      <c r="X5817">
        <v>5</v>
      </c>
      <c r="Y5817">
        <v>6</v>
      </c>
      <c r="AD5817"/>
    </row>
    <row r="5818" spans="1:30" x14ac:dyDescent="0.25">
      <c r="A5818" t="s">
        <v>40</v>
      </c>
      <c r="B5818" s="2">
        <v>43655</v>
      </c>
      <c r="C5818" s="35">
        <f>YEAR(Sales[[#This Row],[ShipDate]])</f>
        <v>2019</v>
      </c>
      <c r="D5818" t="s">
        <v>19</v>
      </c>
      <c r="E5818" t="s">
        <v>18</v>
      </c>
      <c r="F5818" t="s">
        <v>50</v>
      </c>
      <c r="G5818" t="s">
        <v>25</v>
      </c>
      <c r="H5818" t="s">
        <v>553</v>
      </c>
      <c r="I5818" t="s">
        <v>149</v>
      </c>
      <c r="J5818" t="s">
        <v>13</v>
      </c>
      <c r="K5818" t="s">
        <v>1532</v>
      </c>
      <c r="L5818" t="s">
        <v>92</v>
      </c>
      <c r="N5818" t="str">
        <f>IF(ISBLANK(Sales[[#This Row],[return]]),"No",Sales[[#This Row],[return]])</f>
        <v>No</v>
      </c>
      <c r="O5818" s="2">
        <v>43653</v>
      </c>
      <c r="P5818" s="8" t="str">
        <f>TEXT(DAY(Sales[[#This Row],[OrderDate]]),"ddd")</f>
        <v>Sat</v>
      </c>
      <c r="Q5818" s="8" t="str">
        <f>TEXT(MONTH(Sales[[#This Row],[ShipDate]])*29,"mmm")</f>
        <v>Jul</v>
      </c>
      <c r="R5818">
        <v>1633</v>
      </c>
      <c r="S5818" t="s">
        <v>97</v>
      </c>
      <c r="T5818" t="s">
        <v>90</v>
      </c>
      <c r="U5818">
        <v>11561</v>
      </c>
      <c r="V5818" s="1">
        <v>0.2</v>
      </c>
      <c r="W5818">
        <v>6</v>
      </c>
      <c r="X5818">
        <v>3</v>
      </c>
      <c r="Y5818">
        <v>17</v>
      </c>
      <c r="AD5818"/>
    </row>
    <row r="5819" spans="1:30" x14ac:dyDescent="0.25">
      <c r="A5819" t="s">
        <v>40</v>
      </c>
      <c r="B5819" s="2">
        <v>43645</v>
      </c>
      <c r="C5819" s="35">
        <f>YEAR(Sales[[#This Row],[ShipDate]])</f>
        <v>2019</v>
      </c>
      <c r="D5819" t="s">
        <v>36</v>
      </c>
      <c r="E5819" t="s">
        <v>18</v>
      </c>
      <c r="F5819" t="s">
        <v>59</v>
      </c>
      <c r="G5819" t="s">
        <v>25</v>
      </c>
      <c r="H5819" t="s">
        <v>392</v>
      </c>
      <c r="I5819" t="s">
        <v>252</v>
      </c>
      <c r="J5819" t="s">
        <v>13</v>
      </c>
      <c r="K5819" t="s">
        <v>393</v>
      </c>
      <c r="L5819" t="s">
        <v>92</v>
      </c>
      <c r="N5819" t="str">
        <f>IF(ISBLANK(Sales[[#This Row],[return]]),"No",Sales[[#This Row],[return]])</f>
        <v>No</v>
      </c>
      <c r="O5819" s="2">
        <v>43640</v>
      </c>
      <c r="P5819" s="8" t="str">
        <f>TEXT(DAY(Sales[[#This Row],[OrderDate]]),"ddd")</f>
        <v>Tue</v>
      </c>
      <c r="Q5819" s="8" t="str">
        <f>TEXT(MONTH(Sales[[#This Row],[ShipDate]])*29,"mmm")</f>
        <v>Jun</v>
      </c>
      <c r="R5819">
        <v>1479</v>
      </c>
      <c r="S5819" t="s">
        <v>394</v>
      </c>
      <c r="T5819" t="s">
        <v>90</v>
      </c>
      <c r="U5819">
        <v>44312</v>
      </c>
      <c r="V5819" s="1">
        <v>0.2</v>
      </c>
      <c r="W5819">
        <v>7</v>
      </c>
      <c r="X5819">
        <v>3</v>
      </c>
      <c r="Y5819">
        <v>22</v>
      </c>
      <c r="AD5819"/>
    </row>
    <row r="5820" spans="1:30" x14ac:dyDescent="0.25">
      <c r="A5820" t="s">
        <v>40</v>
      </c>
      <c r="B5820" s="2">
        <v>43794</v>
      </c>
      <c r="C5820" s="35">
        <f>YEAR(Sales[[#This Row],[ShipDate]])</f>
        <v>2019</v>
      </c>
      <c r="D5820" t="s">
        <v>36</v>
      </c>
      <c r="E5820" t="s">
        <v>31</v>
      </c>
      <c r="F5820" t="s">
        <v>45</v>
      </c>
      <c r="G5820" t="s">
        <v>25</v>
      </c>
      <c r="H5820" t="s">
        <v>79</v>
      </c>
      <c r="I5820" t="s">
        <v>32</v>
      </c>
      <c r="J5820" t="s">
        <v>13</v>
      </c>
      <c r="K5820" t="s">
        <v>2772</v>
      </c>
      <c r="L5820" t="s">
        <v>30</v>
      </c>
      <c r="N5820" t="str">
        <f>IF(ISBLANK(Sales[[#This Row],[return]]),"No",Sales[[#This Row],[return]])</f>
        <v>No</v>
      </c>
      <c r="O5820" s="2">
        <v>43790</v>
      </c>
      <c r="P5820" s="8" t="str">
        <f>TEXT(DAY(Sales[[#This Row],[OrderDate]]),"ddd")</f>
        <v>Sat</v>
      </c>
      <c r="Q5820" s="8" t="str">
        <f>TEXT(MONTH(Sales[[#This Row],[ShipDate]])*29,"mmm")</f>
        <v>Nov</v>
      </c>
      <c r="R5820">
        <v>1148</v>
      </c>
      <c r="S5820" t="s">
        <v>887</v>
      </c>
      <c r="T5820" t="s">
        <v>28</v>
      </c>
      <c r="U5820">
        <v>94122</v>
      </c>
      <c r="V5820" s="1">
        <v>0</v>
      </c>
      <c r="W5820">
        <v>3</v>
      </c>
      <c r="X5820">
        <v>4</v>
      </c>
      <c r="Y5820">
        <v>12</v>
      </c>
      <c r="AD5820"/>
    </row>
    <row r="5821" spans="1:30" x14ac:dyDescent="0.25">
      <c r="A5821" t="s">
        <v>40</v>
      </c>
      <c r="B5821" s="2">
        <v>43794</v>
      </c>
      <c r="C5821" s="35">
        <f>YEAR(Sales[[#This Row],[ShipDate]])</f>
        <v>2019</v>
      </c>
      <c r="D5821" t="s">
        <v>36</v>
      </c>
      <c r="E5821" t="s">
        <v>31</v>
      </c>
      <c r="F5821" t="s">
        <v>50</v>
      </c>
      <c r="G5821" t="s">
        <v>25</v>
      </c>
      <c r="H5821" t="s">
        <v>79</v>
      </c>
      <c r="I5821" t="s">
        <v>32</v>
      </c>
      <c r="J5821" t="s">
        <v>13</v>
      </c>
      <c r="K5821" t="s">
        <v>2772</v>
      </c>
      <c r="L5821" t="s">
        <v>30</v>
      </c>
      <c r="N5821" t="str">
        <f>IF(ISBLANK(Sales[[#This Row],[return]]),"No",Sales[[#This Row],[return]])</f>
        <v>No</v>
      </c>
      <c r="O5821" s="2">
        <v>43790</v>
      </c>
      <c r="P5821" s="8" t="str">
        <f>TEXT(DAY(Sales[[#This Row],[OrderDate]]),"ddd")</f>
        <v>Sat</v>
      </c>
      <c r="Q5821" s="8" t="str">
        <f>TEXT(MONTH(Sales[[#This Row],[ShipDate]])*29,"mmm")</f>
        <v>Nov</v>
      </c>
      <c r="R5821">
        <v>407</v>
      </c>
      <c r="S5821" t="s">
        <v>2019</v>
      </c>
      <c r="T5821" t="s">
        <v>28</v>
      </c>
      <c r="U5821">
        <v>94122</v>
      </c>
      <c r="V5821" s="1">
        <v>0.2</v>
      </c>
      <c r="W5821">
        <v>15</v>
      </c>
      <c r="X5821">
        <v>2</v>
      </c>
      <c r="Y5821">
        <v>41</v>
      </c>
      <c r="AD5821"/>
    </row>
    <row r="5822" spans="1:30" x14ac:dyDescent="0.25">
      <c r="A5822" t="s">
        <v>24</v>
      </c>
      <c r="B5822" s="2">
        <v>43780</v>
      </c>
      <c r="C5822" s="35">
        <f>YEAR(Sales[[#This Row],[ShipDate]])</f>
        <v>2019</v>
      </c>
      <c r="D5822" t="s">
        <v>36</v>
      </c>
      <c r="E5822" t="s">
        <v>69</v>
      </c>
      <c r="F5822" t="s">
        <v>33</v>
      </c>
      <c r="G5822" t="s">
        <v>25</v>
      </c>
      <c r="H5822" t="s">
        <v>374</v>
      </c>
      <c r="I5822" t="s">
        <v>70</v>
      </c>
      <c r="J5822" t="s">
        <v>13</v>
      </c>
      <c r="K5822" t="s">
        <v>2899</v>
      </c>
      <c r="L5822" t="s">
        <v>68</v>
      </c>
      <c r="N5822" t="str">
        <f>IF(ISBLANK(Sales[[#This Row],[return]]),"No",Sales[[#This Row],[return]])</f>
        <v>No</v>
      </c>
      <c r="O5822" s="2">
        <v>43773</v>
      </c>
      <c r="P5822" s="8" t="str">
        <f>TEXT(DAY(Sales[[#This Row],[OrderDate]]),"ddd")</f>
        <v>Wed</v>
      </c>
      <c r="Q5822" s="8" t="str">
        <f>TEXT(MONTH(Sales[[#This Row],[ShipDate]])*29,"mmm")</f>
        <v>Nov</v>
      </c>
      <c r="R5822">
        <v>122</v>
      </c>
      <c r="S5822" t="s">
        <v>769</v>
      </c>
      <c r="T5822" t="s">
        <v>66</v>
      </c>
      <c r="U5822">
        <v>75051</v>
      </c>
      <c r="V5822" s="1">
        <v>0.2</v>
      </c>
      <c r="W5822">
        <v>9</v>
      </c>
      <c r="X5822">
        <v>2</v>
      </c>
      <c r="Y5822">
        <v>24</v>
      </c>
      <c r="AD5822"/>
    </row>
    <row r="5823" spans="1:30" x14ac:dyDescent="0.25">
      <c r="A5823" t="s">
        <v>10</v>
      </c>
      <c r="B5823" s="2">
        <v>43555</v>
      </c>
      <c r="C5823" s="35">
        <f>YEAR(Sales[[#This Row],[ShipDate]])</f>
        <v>2019</v>
      </c>
      <c r="D5823" t="s">
        <v>36</v>
      </c>
      <c r="E5823" t="s">
        <v>18</v>
      </c>
      <c r="F5823" t="s">
        <v>45</v>
      </c>
      <c r="G5823" t="s">
        <v>25</v>
      </c>
      <c r="H5823" t="s">
        <v>146</v>
      </c>
      <c r="I5823" t="s">
        <v>149</v>
      </c>
      <c r="J5823" t="s">
        <v>13</v>
      </c>
      <c r="K5823" t="s">
        <v>959</v>
      </c>
      <c r="L5823" t="s">
        <v>92</v>
      </c>
      <c r="N5823" t="str">
        <f>IF(ISBLANK(Sales[[#This Row],[return]]),"No",Sales[[#This Row],[return]])</f>
        <v>No</v>
      </c>
      <c r="O5823" s="2">
        <v>43549</v>
      </c>
      <c r="P5823" s="8" t="str">
        <f>TEXT(DAY(Sales[[#This Row],[OrderDate]]),"ddd")</f>
        <v>Wed</v>
      </c>
      <c r="Q5823" s="8" t="str">
        <f>TEXT(MONTH(Sales[[#This Row],[ShipDate]])*29,"mmm")</f>
        <v>Mar</v>
      </c>
      <c r="R5823">
        <v>1125</v>
      </c>
      <c r="S5823" t="s">
        <v>319</v>
      </c>
      <c r="T5823" t="s">
        <v>90</v>
      </c>
      <c r="U5823">
        <v>10024</v>
      </c>
      <c r="V5823" s="1">
        <v>0</v>
      </c>
      <c r="W5823">
        <v>3</v>
      </c>
      <c r="X5823">
        <v>5</v>
      </c>
      <c r="Y5823">
        <v>11</v>
      </c>
      <c r="AD5823"/>
    </row>
    <row r="5824" spans="1:30" x14ac:dyDescent="0.25">
      <c r="A5824" t="s">
        <v>24</v>
      </c>
      <c r="B5824" s="2">
        <v>43635</v>
      </c>
      <c r="C5824" s="35">
        <f>YEAR(Sales[[#This Row],[ShipDate]])</f>
        <v>2019</v>
      </c>
      <c r="D5824" t="s">
        <v>113</v>
      </c>
      <c r="E5824" t="s">
        <v>18</v>
      </c>
      <c r="F5824" t="s">
        <v>23</v>
      </c>
      <c r="G5824" t="s">
        <v>11</v>
      </c>
      <c r="H5824" t="s">
        <v>79</v>
      </c>
      <c r="I5824" t="s">
        <v>32</v>
      </c>
      <c r="J5824" t="s">
        <v>13</v>
      </c>
      <c r="K5824" t="s">
        <v>272</v>
      </c>
      <c r="L5824" t="s">
        <v>30</v>
      </c>
      <c r="N5824" t="str">
        <f>IF(ISBLANK(Sales[[#This Row],[return]]),"No",Sales[[#This Row],[return]])</f>
        <v>No</v>
      </c>
      <c r="O5824" s="2">
        <v>43632</v>
      </c>
      <c r="P5824" s="8" t="str">
        <f>TEXT(DAY(Sales[[#This Row],[OrderDate]]),"ddd")</f>
        <v>Mon</v>
      </c>
      <c r="Q5824" s="8" t="str">
        <f>TEXT(MONTH(Sales[[#This Row],[ShipDate]])*29,"mmm")</f>
        <v>Jun</v>
      </c>
      <c r="R5824">
        <v>842</v>
      </c>
      <c r="S5824" t="s">
        <v>691</v>
      </c>
      <c r="T5824" t="s">
        <v>28</v>
      </c>
      <c r="U5824">
        <v>94122</v>
      </c>
      <c r="V5824" s="1">
        <v>0.2</v>
      </c>
      <c r="W5824">
        <v>91</v>
      </c>
      <c r="X5824">
        <v>7</v>
      </c>
      <c r="Y5824">
        <v>1213</v>
      </c>
      <c r="AD5824"/>
    </row>
    <row r="5825" spans="1:30" x14ac:dyDescent="0.25">
      <c r="A5825" t="s">
        <v>24</v>
      </c>
      <c r="B5825" s="2">
        <v>43635</v>
      </c>
      <c r="C5825" s="35">
        <f>YEAR(Sales[[#This Row],[ShipDate]])</f>
        <v>2019</v>
      </c>
      <c r="D5825" t="s">
        <v>113</v>
      </c>
      <c r="E5825" t="s">
        <v>18</v>
      </c>
      <c r="F5825" t="s">
        <v>59</v>
      </c>
      <c r="G5825" t="s">
        <v>25</v>
      </c>
      <c r="H5825" t="s">
        <v>79</v>
      </c>
      <c r="I5825" t="s">
        <v>32</v>
      </c>
      <c r="J5825" t="s">
        <v>13</v>
      </c>
      <c r="K5825" t="s">
        <v>272</v>
      </c>
      <c r="L5825" t="s">
        <v>30</v>
      </c>
      <c r="N5825" t="str">
        <f>IF(ISBLANK(Sales[[#This Row],[return]]),"No",Sales[[#This Row],[return]])</f>
        <v>No</v>
      </c>
      <c r="O5825" s="2">
        <v>43632</v>
      </c>
      <c r="P5825" s="8" t="str">
        <f>TEXT(DAY(Sales[[#This Row],[OrderDate]]),"ddd")</f>
        <v>Mon</v>
      </c>
      <c r="Q5825" s="8" t="str">
        <f>TEXT(MONTH(Sales[[#This Row],[ShipDate]])*29,"mmm")</f>
        <v>Jun</v>
      </c>
      <c r="R5825">
        <v>1658</v>
      </c>
      <c r="S5825" t="s">
        <v>3221</v>
      </c>
      <c r="T5825" t="s">
        <v>28</v>
      </c>
      <c r="U5825">
        <v>94122</v>
      </c>
      <c r="V5825" s="1">
        <v>0</v>
      </c>
      <c r="W5825">
        <v>9</v>
      </c>
      <c r="X5825">
        <v>2</v>
      </c>
      <c r="Y5825">
        <v>19</v>
      </c>
      <c r="AD5825"/>
    </row>
    <row r="5826" spans="1:30" x14ac:dyDescent="0.25">
      <c r="A5826" t="s">
        <v>10</v>
      </c>
      <c r="B5826" s="2">
        <v>43810</v>
      </c>
      <c r="C5826" s="35">
        <f>YEAR(Sales[[#This Row],[ShipDate]])</f>
        <v>2019</v>
      </c>
      <c r="D5826" t="s">
        <v>36</v>
      </c>
      <c r="E5826" t="s">
        <v>31</v>
      </c>
      <c r="F5826" t="s">
        <v>43</v>
      </c>
      <c r="G5826" t="s">
        <v>11</v>
      </c>
      <c r="H5826" t="s">
        <v>146</v>
      </c>
      <c r="I5826" t="s">
        <v>149</v>
      </c>
      <c r="J5826" t="s">
        <v>13</v>
      </c>
      <c r="K5826" t="s">
        <v>2652</v>
      </c>
      <c r="L5826" t="s">
        <v>92</v>
      </c>
      <c r="N5826" t="str">
        <f>IF(ISBLANK(Sales[[#This Row],[return]]),"No",Sales[[#This Row],[return]])</f>
        <v>No</v>
      </c>
      <c r="O5826" s="2">
        <v>43804</v>
      </c>
      <c r="P5826" s="8" t="str">
        <f>TEXT(DAY(Sales[[#This Row],[OrderDate]]),"ddd")</f>
        <v>Thu</v>
      </c>
      <c r="Q5826" s="8" t="str">
        <f>TEXT(MONTH(Sales[[#This Row],[ShipDate]])*29,"mmm")</f>
        <v>Dec</v>
      </c>
      <c r="R5826">
        <v>1447</v>
      </c>
      <c r="S5826" t="s">
        <v>3143</v>
      </c>
      <c r="T5826" t="s">
        <v>90</v>
      </c>
      <c r="U5826">
        <v>10011</v>
      </c>
      <c r="V5826" s="1">
        <v>0</v>
      </c>
      <c r="W5826">
        <v>18</v>
      </c>
      <c r="X5826">
        <v>2</v>
      </c>
      <c r="Y5826">
        <v>59</v>
      </c>
      <c r="AD5826"/>
    </row>
    <row r="5827" spans="1:30" x14ac:dyDescent="0.25">
      <c r="A5827" t="s">
        <v>10</v>
      </c>
      <c r="B5827" s="2">
        <v>43810</v>
      </c>
      <c r="C5827" s="35">
        <f>YEAR(Sales[[#This Row],[ShipDate]])</f>
        <v>2019</v>
      </c>
      <c r="D5827" t="s">
        <v>36</v>
      </c>
      <c r="E5827" t="s">
        <v>31</v>
      </c>
      <c r="F5827" t="s">
        <v>43</v>
      </c>
      <c r="G5827" t="s">
        <v>11</v>
      </c>
      <c r="H5827" t="s">
        <v>146</v>
      </c>
      <c r="I5827" t="s">
        <v>149</v>
      </c>
      <c r="J5827" t="s">
        <v>13</v>
      </c>
      <c r="K5827" t="s">
        <v>2652</v>
      </c>
      <c r="L5827" t="s">
        <v>92</v>
      </c>
      <c r="N5827" t="str">
        <f>IF(ISBLANK(Sales[[#This Row],[return]]),"No",Sales[[#This Row],[return]])</f>
        <v>No</v>
      </c>
      <c r="O5827" s="2">
        <v>43804</v>
      </c>
      <c r="P5827" s="8" t="str">
        <f>TEXT(DAY(Sales[[#This Row],[OrderDate]]),"ddd")</f>
        <v>Thu</v>
      </c>
      <c r="Q5827" s="8" t="str">
        <f>TEXT(MONTH(Sales[[#This Row],[ShipDate]])*29,"mmm")</f>
        <v>Dec</v>
      </c>
      <c r="R5827">
        <v>570</v>
      </c>
      <c r="S5827" t="s">
        <v>42</v>
      </c>
      <c r="T5827" t="s">
        <v>90</v>
      </c>
      <c r="U5827">
        <v>10011</v>
      </c>
      <c r="V5827" s="1">
        <v>0</v>
      </c>
      <c r="W5827">
        <v>6</v>
      </c>
      <c r="X5827">
        <v>3</v>
      </c>
      <c r="Y5827">
        <v>21</v>
      </c>
      <c r="AD5827"/>
    </row>
    <row r="5828" spans="1:30" x14ac:dyDescent="0.25">
      <c r="A5828" t="s">
        <v>10</v>
      </c>
      <c r="B5828" s="2">
        <v>43810</v>
      </c>
      <c r="C5828" s="35">
        <f>YEAR(Sales[[#This Row],[ShipDate]])</f>
        <v>2019</v>
      </c>
      <c r="D5828" t="s">
        <v>36</v>
      </c>
      <c r="E5828" t="s">
        <v>31</v>
      </c>
      <c r="F5828" t="s">
        <v>52</v>
      </c>
      <c r="G5828" t="s">
        <v>25</v>
      </c>
      <c r="H5828" t="s">
        <v>146</v>
      </c>
      <c r="I5828" t="s">
        <v>149</v>
      </c>
      <c r="J5828" t="s">
        <v>13</v>
      </c>
      <c r="K5828" t="s">
        <v>2652</v>
      </c>
      <c r="L5828" t="s">
        <v>92</v>
      </c>
      <c r="N5828" t="str">
        <f>IF(ISBLANK(Sales[[#This Row],[return]]),"No",Sales[[#This Row],[return]])</f>
        <v>No</v>
      </c>
      <c r="O5828" s="2">
        <v>43804</v>
      </c>
      <c r="P5828" s="8" t="str">
        <f>TEXT(DAY(Sales[[#This Row],[OrderDate]]),"ddd")</f>
        <v>Thu</v>
      </c>
      <c r="Q5828" s="8" t="str">
        <f>TEXT(MONTH(Sales[[#This Row],[ShipDate]])*29,"mmm")</f>
        <v>Dec</v>
      </c>
      <c r="R5828">
        <v>611</v>
      </c>
      <c r="S5828" t="s">
        <v>844</v>
      </c>
      <c r="T5828" t="s">
        <v>90</v>
      </c>
      <c r="U5828">
        <v>10011</v>
      </c>
      <c r="V5828" s="1">
        <v>0</v>
      </c>
      <c r="W5828">
        <v>69</v>
      </c>
      <c r="X5828">
        <v>5</v>
      </c>
      <c r="Y5828">
        <v>255</v>
      </c>
      <c r="AD5828"/>
    </row>
    <row r="5829" spans="1:30" x14ac:dyDescent="0.25">
      <c r="A5829" t="s">
        <v>24</v>
      </c>
      <c r="B5829" s="2">
        <v>43704</v>
      </c>
      <c r="C5829" s="35">
        <f>YEAR(Sales[[#This Row],[ShipDate]])</f>
        <v>2019</v>
      </c>
      <c r="D5829" t="s">
        <v>36</v>
      </c>
      <c r="E5829" t="s">
        <v>18</v>
      </c>
      <c r="F5829" t="s">
        <v>59</v>
      </c>
      <c r="G5829" t="s">
        <v>25</v>
      </c>
      <c r="H5829" t="s">
        <v>26</v>
      </c>
      <c r="I5829" t="s">
        <v>32</v>
      </c>
      <c r="J5829" t="s">
        <v>13</v>
      </c>
      <c r="K5829" t="s">
        <v>1315</v>
      </c>
      <c r="L5829" t="s">
        <v>30</v>
      </c>
      <c r="N5829" t="str">
        <f>IF(ISBLANK(Sales[[#This Row],[return]]),"No",Sales[[#This Row],[return]])</f>
        <v>No</v>
      </c>
      <c r="O5829" s="2">
        <v>43697</v>
      </c>
      <c r="P5829" s="8" t="str">
        <f>TEXT(DAY(Sales[[#This Row],[OrderDate]]),"ddd")</f>
        <v>Fri</v>
      </c>
      <c r="Q5829" s="8" t="str">
        <f>TEXT(MONTH(Sales[[#This Row],[ShipDate]])*29,"mmm")</f>
        <v>Aug</v>
      </c>
      <c r="R5829">
        <v>1806</v>
      </c>
      <c r="S5829" t="s">
        <v>2053</v>
      </c>
      <c r="T5829" t="s">
        <v>28</v>
      </c>
      <c r="U5829">
        <v>90036</v>
      </c>
      <c r="V5829" s="1">
        <v>0</v>
      </c>
      <c r="W5829">
        <v>12</v>
      </c>
      <c r="X5829">
        <v>4</v>
      </c>
      <c r="Y5829">
        <v>26</v>
      </c>
      <c r="AD5829"/>
    </row>
    <row r="5830" spans="1:30" x14ac:dyDescent="0.25">
      <c r="A5830" t="s">
        <v>40</v>
      </c>
      <c r="B5830" s="2">
        <v>43803</v>
      </c>
      <c r="C5830" s="35">
        <f>YEAR(Sales[[#This Row],[ShipDate]])</f>
        <v>2019</v>
      </c>
      <c r="D5830" t="s">
        <v>36</v>
      </c>
      <c r="E5830" t="s">
        <v>69</v>
      </c>
      <c r="F5830" t="s">
        <v>39</v>
      </c>
      <c r="G5830" t="s">
        <v>25</v>
      </c>
      <c r="H5830" t="s">
        <v>146</v>
      </c>
      <c r="I5830" t="s">
        <v>149</v>
      </c>
      <c r="J5830" t="s">
        <v>13</v>
      </c>
      <c r="K5830" t="s">
        <v>649</v>
      </c>
      <c r="L5830" t="s">
        <v>92</v>
      </c>
      <c r="N5830" t="str">
        <f>IF(ISBLANK(Sales[[#This Row],[return]]),"No",Sales[[#This Row],[return]])</f>
        <v>No</v>
      </c>
      <c r="O5830" s="2">
        <v>43799</v>
      </c>
      <c r="P5830" s="8" t="str">
        <f>TEXT(DAY(Sales[[#This Row],[OrderDate]]),"ddd")</f>
        <v>Mon</v>
      </c>
      <c r="Q5830" s="8" t="str">
        <f>TEXT(MONTH(Sales[[#This Row],[ShipDate]])*29,"mmm")</f>
        <v>Dec</v>
      </c>
      <c r="R5830">
        <v>648</v>
      </c>
      <c r="S5830" t="s">
        <v>778</v>
      </c>
      <c r="T5830" t="s">
        <v>90</v>
      </c>
      <c r="U5830">
        <v>10011</v>
      </c>
      <c r="V5830" s="1">
        <v>0</v>
      </c>
      <c r="W5830">
        <v>5</v>
      </c>
      <c r="X5830">
        <v>3</v>
      </c>
      <c r="Y5830">
        <v>269</v>
      </c>
      <c r="AD5830"/>
    </row>
    <row r="5831" spans="1:30" x14ac:dyDescent="0.25">
      <c r="A5831" t="s">
        <v>40</v>
      </c>
      <c r="B5831" s="2">
        <v>43803</v>
      </c>
      <c r="C5831" s="35">
        <f>YEAR(Sales[[#This Row],[ShipDate]])</f>
        <v>2019</v>
      </c>
      <c r="D5831" t="s">
        <v>36</v>
      </c>
      <c r="E5831" t="s">
        <v>69</v>
      </c>
      <c r="F5831" t="s">
        <v>39</v>
      </c>
      <c r="G5831" t="s">
        <v>25</v>
      </c>
      <c r="H5831" t="s">
        <v>146</v>
      </c>
      <c r="I5831" t="s">
        <v>149</v>
      </c>
      <c r="J5831" t="s">
        <v>13</v>
      </c>
      <c r="K5831" t="s">
        <v>649</v>
      </c>
      <c r="L5831" t="s">
        <v>92</v>
      </c>
      <c r="N5831" t="str">
        <f>IF(ISBLANK(Sales[[#This Row],[return]]),"No",Sales[[#This Row],[return]])</f>
        <v>No</v>
      </c>
      <c r="O5831" s="2">
        <v>43799</v>
      </c>
      <c r="P5831" s="8" t="str">
        <f>TEXT(DAY(Sales[[#This Row],[OrderDate]]),"ddd")</f>
        <v>Mon</v>
      </c>
      <c r="Q5831" s="8" t="str">
        <f>TEXT(MONTH(Sales[[#This Row],[ShipDate]])*29,"mmm")</f>
        <v>Dec</v>
      </c>
      <c r="R5831">
        <v>934</v>
      </c>
      <c r="S5831" t="s">
        <v>1893</v>
      </c>
      <c r="T5831" t="s">
        <v>90</v>
      </c>
      <c r="U5831">
        <v>10011</v>
      </c>
      <c r="V5831" s="1">
        <v>0</v>
      </c>
      <c r="W5831">
        <v>2</v>
      </c>
      <c r="X5831">
        <v>4</v>
      </c>
      <c r="Y5831">
        <v>84</v>
      </c>
      <c r="AD5831"/>
    </row>
    <row r="5832" spans="1:30" x14ac:dyDescent="0.25">
      <c r="A5832" t="s">
        <v>40</v>
      </c>
      <c r="B5832" s="2">
        <v>43803</v>
      </c>
      <c r="C5832" s="35">
        <f>YEAR(Sales[[#This Row],[ShipDate]])</f>
        <v>2019</v>
      </c>
      <c r="D5832" t="s">
        <v>36</v>
      </c>
      <c r="E5832" t="s">
        <v>69</v>
      </c>
      <c r="F5832" t="s">
        <v>48</v>
      </c>
      <c r="G5832" t="s">
        <v>46</v>
      </c>
      <c r="H5832" t="s">
        <v>146</v>
      </c>
      <c r="I5832" t="s">
        <v>149</v>
      </c>
      <c r="J5832" t="s">
        <v>13</v>
      </c>
      <c r="K5832" t="s">
        <v>649</v>
      </c>
      <c r="L5832" t="s">
        <v>92</v>
      </c>
      <c r="N5832" t="str">
        <f>IF(ISBLANK(Sales[[#This Row],[return]]),"No",Sales[[#This Row],[return]])</f>
        <v>No</v>
      </c>
      <c r="O5832" s="2">
        <v>43799</v>
      </c>
      <c r="P5832" s="8" t="str">
        <f>TEXT(DAY(Sales[[#This Row],[OrderDate]]),"ddd")</f>
        <v>Mon</v>
      </c>
      <c r="Q5832" s="8" t="str">
        <f>TEXT(MONTH(Sales[[#This Row],[ShipDate]])*29,"mmm")</f>
        <v>Dec</v>
      </c>
      <c r="R5832">
        <v>1234</v>
      </c>
      <c r="S5832" t="s">
        <v>3055</v>
      </c>
      <c r="T5832" t="s">
        <v>90</v>
      </c>
      <c r="U5832">
        <v>10011</v>
      </c>
      <c r="V5832" s="1">
        <v>0</v>
      </c>
      <c r="W5832">
        <v>164</v>
      </c>
      <c r="X5832">
        <v>3</v>
      </c>
      <c r="Y5832">
        <v>546</v>
      </c>
      <c r="AD5832"/>
    </row>
    <row r="5833" spans="1:30" x14ac:dyDescent="0.25">
      <c r="A5833" t="s">
        <v>24</v>
      </c>
      <c r="B5833" s="2">
        <v>43546</v>
      </c>
      <c r="C5833" s="35">
        <f>YEAR(Sales[[#This Row],[ShipDate]])</f>
        <v>2019</v>
      </c>
      <c r="D5833" t="s">
        <v>113</v>
      </c>
      <c r="E5833" t="s">
        <v>18</v>
      </c>
      <c r="F5833" t="s">
        <v>50</v>
      </c>
      <c r="G5833" t="s">
        <v>25</v>
      </c>
      <c r="H5833" t="s">
        <v>79</v>
      </c>
      <c r="I5833" t="s">
        <v>32</v>
      </c>
      <c r="J5833" t="s">
        <v>13</v>
      </c>
      <c r="K5833" t="s">
        <v>1356</v>
      </c>
      <c r="L5833" t="s">
        <v>30</v>
      </c>
      <c r="N5833" t="str">
        <f>IF(ISBLANK(Sales[[#This Row],[return]]),"No",Sales[[#This Row],[return]])</f>
        <v>No</v>
      </c>
      <c r="O5833" s="2">
        <v>43543</v>
      </c>
      <c r="P5833" s="8" t="str">
        <f>TEXT(DAY(Sales[[#This Row],[OrderDate]]),"ddd")</f>
        <v>Thu</v>
      </c>
      <c r="Q5833" s="8" t="str">
        <f>TEXT(MONTH(Sales[[#This Row],[ShipDate]])*29,"mmm")</f>
        <v>Mar</v>
      </c>
      <c r="R5833">
        <v>68</v>
      </c>
      <c r="S5833" t="s">
        <v>3225</v>
      </c>
      <c r="T5833" t="s">
        <v>28</v>
      </c>
      <c r="U5833">
        <v>94110</v>
      </c>
      <c r="V5833" s="1">
        <v>0.2</v>
      </c>
      <c r="W5833">
        <v>7</v>
      </c>
      <c r="X5833">
        <v>6</v>
      </c>
      <c r="Y5833">
        <v>20</v>
      </c>
      <c r="AD5833"/>
    </row>
    <row r="5834" spans="1:30" x14ac:dyDescent="0.25">
      <c r="A5834" t="s">
        <v>24</v>
      </c>
      <c r="B5834" s="2">
        <v>43546</v>
      </c>
      <c r="C5834" s="35">
        <f>YEAR(Sales[[#This Row],[ShipDate]])</f>
        <v>2019</v>
      </c>
      <c r="D5834" t="s">
        <v>113</v>
      </c>
      <c r="E5834" t="s">
        <v>18</v>
      </c>
      <c r="F5834" t="s">
        <v>99</v>
      </c>
      <c r="G5834" t="s">
        <v>46</v>
      </c>
      <c r="H5834" t="s">
        <v>79</v>
      </c>
      <c r="I5834" t="s">
        <v>32</v>
      </c>
      <c r="J5834" t="s">
        <v>13</v>
      </c>
      <c r="K5834" t="s">
        <v>1356</v>
      </c>
      <c r="L5834" t="s">
        <v>30</v>
      </c>
      <c r="N5834" t="str">
        <f>IF(ISBLANK(Sales[[#This Row],[return]]),"No",Sales[[#This Row],[return]])</f>
        <v>No</v>
      </c>
      <c r="O5834" s="2">
        <v>43543</v>
      </c>
      <c r="P5834" s="8" t="str">
        <f>TEXT(DAY(Sales[[#This Row],[OrderDate]]),"ddd")</f>
        <v>Thu</v>
      </c>
      <c r="Q5834" s="8" t="str">
        <f>TEXT(MONTH(Sales[[#This Row],[ShipDate]])*29,"mmm")</f>
        <v>Mar</v>
      </c>
      <c r="R5834">
        <v>1017</v>
      </c>
      <c r="S5834" t="s">
        <v>232</v>
      </c>
      <c r="T5834" t="s">
        <v>28</v>
      </c>
      <c r="U5834">
        <v>94110</v>
      </c>
      <c r="V5834" s="1">
        <v>0</v>
      </c>
      <c r="W5834">
        <v>11</v>
      </c>
      <c r="X5834">
        <v>2</v>
      </c>
      <c r="Y5834">
        <v>100</v>
      </c>
      <c r="AD5834"/>
    </row>
    <row r="5835" spans="1:30" x14ac:dyDescent="0.25">
      <c r="A5835" t="s">
        <v>24</v>
      </c>
      <c r="B5835" s="2">
        <v>43546</v>
      </c>
      <c r="C5835" s="35">
        <f>YEAR(Sales[[#This Row],[ShipDate]])</f>
        <v>2019</v>
      </c>
      <c r="D5835" t="s">
        <v>113</v>
      </c>
      <c r="E5835" t="s">
        <v>18</v>
      </c>
      <c r="F5835" t="s">
        <v>99</v>
      </c>
      <c r="G5835" t="s">
        <v>46</v>
      </c>
      <c r="H5835" t="s">
        <v>79</v>
      </c>
      <c r="I5835" t="s">
        <v>32</v>
      </c>
      <c r="J5835" t="s">
        <v>13</v>
      </c>
      <c r="K5835" t="s">
        <v>1356</v>
      </c>
      <c r="L5835" t="s">
        <v>30</v>
      </c>
      <c r="N5835" t="str">
        <f>IF(ISBLANK(Sales[[#This Row],[return]]),"No",Sales[[#This Row],[return]])</f>
        <v>No</v>
      </c>
      <c r="O5835" s="2">
        <v>43543</v>
      </c>
      <c r="P5835" s="8" t="str">
        <f>TEXT(DAY(Sales[[#This Row],[OrderDate]]),"ddd")</f>
        <v>Thu</v>
      </c>
      <c r="Q5835" s="8" t="str">
        <f>TEXT(MONTH(Sales[[#This Row],[ShipDate]])*29,"mmm")</f>
        <v>Mar</v>
      </c>
      <c r="R5835">
        <v>1032</v>
      </c>
      <c r="S5835" t="s">
        <v>2379</v>
      </c>
      <c r="T5835" t="s">
        <v>28</v>
      </c>
      <c r="U5835">
        <v>94110</v>
      </c>
      <c r="V5835" s="1">
        <v>0</v>
      </c>
      <c r="W5835">
        <v>86</v>
      </c>
      <c r="X5835">
        <v>4</v>
      </c>
      <c r="Y5835">
        <v>200</v>
      </c>
      <c r="AD5835"/>
    </row>
    <row r="5836" spans="1:30" x14ac:dyDescent="0.25">
      <c r="A5836" t="s">
        <v>24</v>
      </c>
      <c r="B5836" s="2">
        <v>43546</v>
      </c>
      <c r="C5836" s="35">
        <f>YEAR(Sales[[#This Row],[ShipDate]])</f>
        <v>2019</v>
      </c>
      <c r="D5836" t="s">
        <v>113</v>
      </c>
      <c r="E5836" t="s">
        <v>18</v>
      </c>
      <c r="F5836" t="s">
        <v>48</v>
      </c>
      <c r="G5836" t="s">
        <v>46</v>
      </c>
      <c r="H5836" t="s">
        <v>79</v>
      </c>
      <c r="I5836" t="s">
        <v>32</v>
      </c>
      <c r="J5836" t="s">
        <v>13</v>
      </c>
      <c r="K5836" t="s">
        <v>1356</v>
      </c>
      <c r="L5836" t="s">
        <v>30</v>
      </c>
      <c r="N5836" t="str">
        <f>IF(ISBLANK(Sales[[#This Row],[return]]),"No",Sales[[#This Row],[return]])</f>
        <v>No</v>
      </c>
      <c r="O5836" s="2">
        <v>43543</v>
      </c>
      <c r="P5836" s="8" t="str">
        <f>TEXT(DAY(Sales[[#This Row],[OrderDate]]),"ddd")</f>
        <v>Thu</v>
      </c>
      <c r="Q5836" s="8" t="str">
        <f>TEXT(MONTH(Sales[[#This Row],[ShipDate]])*29,"mmm")</f>
        <v>Mar</v>
      </c>
      <c r="R5836">
        <v>943</v>
      </c>
      <c r="S5836" t="s">
        <v>2393</v>
      </c>
      <c r="T5836" t="s">
        <v>28</v>
      </c>
      <c r="U5836">
        <v>94110</v>
      </c>
      <c r="V5836" s="1">
        <v>0.2</v>
      </c>
      <c r="W5836">
        <v>-132</v>
      </c>
      <c r="X5836">
        <v>6</v>
      </c>
      <c r="Y5836">
        <v>658</v>
      </c>
      <c r="AD5836"/>
    </row>
    <row r="5837" spans="1:30" x14ac:dyDescent="0.25">
      <c r="A5837" t="s">
        <v>24</v>
      </c>
      <c r="B5837" s="2">
        <v>43521</v>
      </c>
      <c r="C5837" s="35">
        <f>YEAR(Sales[[#This Row],[ShipDate]])</f>
        <v>2019</v>
      </c>
      <c r="D5837" t="s">
        <v>19</v>
      </c>
      <c r="E5837" t="s">
        <v>31</v>
      </c>
      <c r="F5837" t="s">
        <v>150</v>
      </c>
      <c r="G5837" t="s">
        <v>25</v>
      </c>
      <c r="H5837" t="s">
        <v>684</v>
      </c>
      <c r="I5837" t="s">
        <v>233</v>
      </c>
      <c r="J5837" t="s">
        <v>13</v>
      </c>
      <c r="K5837" t="s">
        <v>646</v>
      </c>
      <c r="L5837" t="s">
        <v>30</v>
      </c>
      <c r="N5837" t="str">
        <f>IF(ISBLANK(Sales[[#This Row],[return]]),"No",Sales[[#This Row],[return]])</f>
        <v>No</v>
      </c>
      <c r="O5837" s="2">
        <v>43516</v>
      </c>
      <c r="P5837" s="8" t="str">
        <f>TEXT(DAY(Sales[[#This Row],[OrderDate]]),"ddd")</f>
        <v>Fri</v>
      </c>
      <c r="Q5837" s="8" t="str">
        <f>TEXT(MONTH(Sales[[#This Row],[ShipDate]])*29,"mmm")</f>
        <v>Feb</v>
      </c>
      <c r="R5837">
        <v>1507</v>
      </c>
      <c r="S5837" t="s">
        <v>281</v>
      </c>
      <c r="T5837" t="s">
        <v>28</v>
      </c>
      <c r="U5837">
        <v>80027</v>
      </c>
      <c r="V5837" s="1">
        <v>0.2</v>
      </c>
      <c r="W5837">
        <v>3</v>
      </c>
      <c r="X5837">
        <v>3</v>
      </c>
      <c r="Y5837">
        <v>9</v>
      </c>
      <c r="AD5837"/>
    </row>
    <row r="5838" spans="1:30" x14ac:dyDescent="0.25">
      <c r="A5838" t="s">
        <v>10</v>
      </c>
      <c r="B5838" s="2">
        <v>43825</v>
      </c>
      <c r="C5838" s="35">
        <f>YEAR(Sales[[#This Row],[ShipDate]])</f>
        <v>2019</v>
      </c>
      <c r="D5838" t="s">
        <v>36</v>
      </c>
      <c r="E5838" t="s">
        <v>31</v>
      </c>
      <c r="F5838" t="s">
        <v>59</v>
      </c>
      <c r="G5838" t="s">
        <v>25</v>
      </c>
      <c r="H5838" t="s">
        <v>200</v>
      </c>
      <c r="I5838" t="s">
        <v>149</v>
      </c>
      <c r="J5838" t="s">
        <v>13</v>
      </c>
      <c r="K5838" t="s">
        <v>634</v>
      </c>
      <c r="L5838" t="s">
        <v>92</v>
      </c>
      <c r="N5838" t="str">
        <f>IF(ISBLANK(Sales[[#This Row],[return]]),"No",Sales[[#This Row],[return]])</f>
        <v>No</v>
      </c>
      <c r="O5838" s="2">
        <v>43819</v>
      </c>
      <c r="P5838" s="8" t="str">
        <f>TEXT(DAY(Sales[[#This Row],[OrderDate]]),"ddd")</f>
        <v>Fri</v>
      </c>
      <c r="Q5838" s="8" t="str">
        <f>TEXT(MONTH(Sales[[#This Row],[ShipDate]])*29,"mmm")</f>
        <v>Dec</v>
      </c>
      <c r="R5838">
        <v>1832</v>
      </c>
      <c r="S5838" t="s">
        <v>1748</v>
      </c>
      <c r="T5838" t="s">
        <v>90</v>
      </c>
      <c r="U5838">
        <v>14609</v>
      </c>
      <c r="V5838" s="1">
        <v>0</v>
      </c>
      <c r="W5838">
        <v>3</v>
      </c>
      <c r="X5838">
        <v>1</v>
      </c>
      <c r="Y5838">
        <v>6</v>
      </c>
      <c r="AD5838"/>
    </row>
    <row r="5839" spans="1:30" x14ac:dyDescent="0.25">
      <c r="A5839" t="s">
        <v>10</v>
      </c>
      <c r="B5839" s="2">
        <v>43825</v>
      </c>
      <c r="C5839" s="35">
        <f>YEAR(Sales[[#This Row],[ShipDate]])</f>
        <v>2019</v>
      </c>
      <c r="D5839" t="s">
        <v>36</v>
      </c>
      <c r="E5839" t="s">
        <v>31</v>
      </c>
      <c r="F5839" t="s">
        <v>50</v>
      </c>
      <c r="G5839" t="s">
        <v>25</v>
      </c>
      <c r="H5839" t="s">
        <v>200</v>
      </c>
      <c r="I5839" t="s">
        <v>149</v>
      </c>
      <c r="J5839" t="s">
        <v>13</v>
      </c>
      <c r="K5839" t="s">
        <v>634</v>
      </c>
      <c r="L5839" t="s">
        <v>92</v>
      </c>
      <c r="N5839" t="str">
        <f>IF(ISBLANK(Sales[[#This Row],[return]]),"No",Sales[[#This Row],[return]])</f>
        <v>No</v>
      </c>
      <c r="O5839" s="2">
        <v>43819</v>
      </c>
      <c r="P5839" s="8" t="str">
        <f>TEXT(DAY(Sales[[#This Row],[OrderDate]]),"ddd")</f>
        <v>Fri</v>
      </c>
      <c r="Q5839" s="8" t="str">
        <f>TEXT(MONTH(Sales[[#This Row],[ShipDate]])*29,"mmm")</f>
        <v>Dec</v>
      </c>
      <c r="R5839">
        <v>1647</v>
      </c>
      <c r="S5839" t="s">
        <v>130</v>
      </c>
      <c r="T5839" t="s">
        <v>90</v>
      </c>
      <c r="U5839">
        <v>14609</v>
      </c>
      <c r="V5839" s="1">
        <v>0.2</v>
      </c>
      <c r="W5839">
        <v>2</v>
      </c>
      <c r="X5839">
        <v>1</v>
      </c>
      <c r="Y5839">
        <v>7</v>
      </c>
      <c r="AD5839"/>
    </row>
    <row r="5840" spans="1:30" x14ac:dyDescent="0.25">
      <c r="A5840" t="s">
        <v>10</v>
      </c>
      <c r="B5840" s="2">
        <v>43752</v>
      </c>
      <c r="C5840" s="35">
        <f>YEAR(Sales[[#This Row],[ShipDate]])</f>
        <v>2019</v>
      </c>
      <c r="D5840" t="s">
        <v>36</v>
      </c>
      <c r="E5840" t="s">
        <v>31</v>
      </c>
      <c r="F5840" t="s">
        <v>39</v>
      </c>
      <c r="G5840" t="s">
        <v>25</v>
      </c>
      <c r="H5840" t="s">
        <v>457</v>
      </c>
      <c r="I5840" t="s">
        <v>32</v>
      </c>
      <c r="J5840" t="s">
        <v>13</v>
      </c>
      <c r="K5840" t="s">
        <v>1081</v>
      </c>
      <c r="L5840" t="s">
        <v>30</v>
      </c>
      <c r="N5840" t="str">
        <f>IF(ISBLANK(Sales[[#This Row],[return]]),"No",Sales[[#This Row],[return]])</f>
        <v>No</v>
      </c>
      <c r="O5840" s="2">
        <v>43746</v>
      </c>
      <c r="P5840" s="8" t="str">
        <f>TEXT(DAY(Sales[[#This Row],[OrderDate]]),"ddd")</f>
        <v>Sun</v>
      </c>
      <c r="Q5840" s="8" t="str">
        <f>TEXT(MONTH(Sales[[#This Row],[ShipDate]])*29,"mmm")</f>
        <v>Oct</v>
      </c>
      <c r="R5840">
        <v>1552</v>
      </c>
      <c r="S5840" t="s">
        <v>2055</v>
      </c>
      <c r="T5840" t="s">
        <v>28</v>
      </c>
      <c r="U5840">
        <v>92105</v>
      </c>
      <c r="V5840" s="1">
        <v>0</v>
      </c>
      <c r="W5840">
        <v>0</v>
      </c>
      <c r="X5840">
        <v>2</v>
      </c>
      <c r="Y5840">
        <v>41</v>
      </c>
      <c r="AD5840"/>
    </row>
    <row r="5841" spans="1:30" x14ac:dyDescent="0.25">
      <c r="A5841" t="s">
        <v>10</v>
      </c>
      <c r="B5841" s="2">
        <v>43752</v>
      </c>
      <c r="C5841" s="35">
        <f>YEAR(Sales[[#This Row],[ShipDate]])</f>
        <v>2019</v>
      </c>
      <c r="D5841" t="s">
        <v>36</v>
      </c>
      <c r="E5841" t="s">
        <v>31</v>
      </c>
      <c r="F5841" t="s">
        <v>99</v>
      </c>
      <c r="G5841" t="s">
        <v>46</v>
      </c>
      <c r="H5841" t="s">
        <v>457</v>
      </c>
      <c r="I5841" t="s">
        <v>32</v>
      </c>
      <c r="J5841" t="s">
        <v>13</v>
      </c>
      <c r="K5841" t="s">
        <v>1081</v>
      </c>
      <c r="L5841" t="s">
        <v>30</v>
      </c>
      <c r="N5841" t="str">
        <f>IF(ISBLANK(Sales[[#This Row],[return]]),"No",Sales[[#This Row],[return]])</f>
        <v>No</v>
      </c>
      <c r="O5841" s="2">
        <v>43746</v>
      </c>
      <c r="P5841" s="8" t="str">
        <f>TEXT(DAY(Sales[[#This Row],[OrderDate]]),"ddd")</f>
        <v>Sun</v>
      </c>
      <c r="Q5841" s="8" t="str">
        <f>TEXT(MONTH(Sales[[#This Row],[ShipDate]])*29,"mmm")</f>
        <v>Oct</v>
      </c>
      <c r="R5841">
        <v>961</v>
      </c>
      <c r="S5841" t="s">
        <v>2463</v>
      </c>
      <c r="T5841" t="s">
        <v>28</v>
      </c>
      <c r="U5841">
        <v>92105</v>
      </c>
      <c r="V5841" s="1">
        <v>0</v>
      </c>
      <c r="W5841">
        <v>6</v>
      </c>
      <c r="X5841">
        <v>2</v>
      </c>
      <c r="Y5841">
        <v>36</v>
      </c>
      <c r="AD5841"/>
    </row>
    <row r="5842" spans="1:30" x14ac:dyDescent="0.25">
      <c r="A5842" t="s">
        <v>10</v>
      </c>
      <c r="B5842" s="2">
        <v>43752</v>
      </c>
      <c r="C5842" s="35">
        <f>YEAR(Sales[[#This Row],[ShipDate]])</f>
        <v>2019</v>
      </c>
      <c r="D5842" t="s">
        <v>36</v>
      </c>
      <c r="E5842" t="s">
        <v>31</v>
      </c>
      <c r="F5842" t="s">
        <v>99</v>
      </c>
      <c r="G5842" t="s">
        <v>46</v>
      </c>
      <c r="H5842" t="s">
        <v>457</v>
      </c>
      <c r="I5842" t="s">
        <v>32</v>
      </c>
      <c r="J5842" t="s">
        <v>13</v>
      </c>
      <c r="K5842" t="s">
        <v>1081</v>
      </c>
      <c r="L5842" t="s">
        <v>30</v>
      </c>
      <c r="N5842" t="str">
        <f>IF(ISBLANK(Sales[[#This Row],[return]]),"No",Sales[[#This Row],[return]])</f>
        <v>No</v>
      </c>
      <c r="O5842" s="2">
        <v>43746</v>
      </c>
      <c r="P5842" s="8" t="str">
        <f>TEXT(DAY(Sales[[#This Row],[OrderDate]]),"ddd")</f>
        <v>Sun</v>
      </c>
      <c r="Q5842" s="8" t="str">
        <f>TEXT(MONTH(Sales[[#This Row],[ShipDate]])*29,"mmm")</f>
        <v>Oct</v>
      </c>
      <c r="R5842">
        <v>1015</v>
      </c>
      <c r="S5842" t="s">
        <v>1055</v>
      </c>
      <c r="T5842" t="s">
        <v>28</v>
      </c>
      <c r="U5842">
        <v>92105</v>
      </c>
      <c r="V5842" s="1">
        <v>0</v>
      </c>
      <c r="W5842">
        <v>115</v>
      </c>
      <c r="X5842">
        <v>4</v>
      </c>
      <c r="Y5842">
        <v>240</v>
      </c>
      <c r="AD5842"/>
    </row>
    <row r="5843" spans="1:30" x14ac:dyDescent="0.25">
      <c r="A5843" t="s">
        <v>10</v>
      </c>
      <c r="B5843" s="2">
        <v>43752</v>
      </c>
      <c r="C5843" s="35">
        <f>YEAR(Sales[[#This Row],[ShipDate]])</f>
        <v>2019</v>
      </c>
      <c r="D5843" t="s">
        <v>36</v>
      </c>
      <c r="E5843" t="s">
        <v>31</v>
      </c>
      <c r="F5843" t="s">
        <v>48</v>
      </c>
      <c r="G5843" t="s">
        <v>46</v>
      </c>
      <c r="H5843" t="s">
        <v>457</v>
      </c>
      <c r="I5843" t="s">
        <v>32</v>
      </c>
      <c r="J5843" t="s">
        <v>13</v>
      </c>
      <c r="K5843" t="s">
        <v>1081</v>
      </c>
      <c r="L5843" t="s">
        <v>30</v>
      </c>
      <c r="N5843" t="str">
        <f>IF(ISBLANK(Sales[[#This Row],[return]]),"No",Sales[[#This Row],[return]])</f>
        <v>No</v>
      </c>
      <c r="O5843" s="2">
        <v>43746</v>
      </c>
      <c r="P5843" s="8" t="str">
        <f>TEXT(DAY(Sales[[#This Row],[OrderDate]]),"ddd")</f>
        <v>Sun</v>
      </c>
      <c r="Q5843" s="8" t="str">
        <f>TEXT(MONTH(Sales[[#This Row],[ShipDate]])*29,"mmm")</f>
        <v>Oct</v>
      </c>
      <c r="R5843">
        <v>518</v>
      </c>
      <c r="S5843" t="s">
        <v>2351</v>
      </c>
      <c r="T5843" t="s">
        <v>28</v>
      </c>
      <c r="U5843">
        <v>92105</v>
      </c>
      <c r="V5843" s="1">
        <v>0.2</v>
      </c>
      <c r="W5843">
        <v>12</v>
      </c>
      <c r="X5843">
        <v>1</v>
      </c>
      <c r="Y5843">
        <v>103</v>
      </c>
      <c r="AD5843"/>
    </row>
    <row r="5844" spans="1:30" x14ac:dyDescent="0.25">
      <c r="A5844" t="s">
        <v>10</v>
      </c>
      <c r="B5844" s="2">
        <v>43793</v>
      </c>
      <c r="C5844" s="35">
        <f>YEAR(Sales[[#This Row],[ShipDate]])</f>
        <v>2019</v>
      </c>
      <c r="D5844" t="s">
        <v>607</v>
      </c>
      <c r="E5844" t="s">
        <v>31</v>
      </c>
      <c r="F5844" t="s">
        <v>39</v>
      </c>
      <c r="G5844" t="s">
        <v>25</v>
      </c>
      <c r="H5844" t="s">
        <v>1623</v>
      </c>
      <c r="I5844" t="s">
        <v>1449</v>
      </c>
      <c r="J5844" t="s">
        <v>13</v>
      </c>
      <c r="K5844" t="s">
        <v>2693</v>
      </c>
      <c r="L5844" t="s">
        <v>68</v>
      </c>
      <c r="N5844" t="str">
        <f>IF(ISBLANK(Sales[[#This Row],[return]]),"No",Sales[[#This Row],[return]])</f>
        <v>No</v>
      </c>
      <c r="O5844" s="2">
        <v>43793</v>
      </c>
      <c r="P5844" s="8" t="str">
        <f>TEXT(DAY(Sales[[#This Row],[OrderDate]]),"ddd")</f>
        <v>Tue</v>
      </c>
      <c r="Q5844" s="8" t="str">
        <f>TEXT(MONTH(Sales[[#This Row],[ShipDate]])*29,"mmm")</f>
        <v>Nov</v>
      </c>
      <c r="R5844">
        <v>637</v>
      </c>
      <c r="S5844" t="s">
        <v>1940</v>
      </c>
      <c r="T5844" t="s">
        <v>66</v>
      </c>
      <c r="U5844">
        <v>67846</v>
      </c>
      <c r="V5844" s="1">
        <v>0</v>
      </c>
      <c r="W5844">
        <v>8</v>
      </c>
      <c r="X5844">
        <v>1</v>
      </c>
      <c r="Y5844">
        <v>33</v>
      </c>
      <c r="AD5844"/>
    </row>
    <row r="5845" spans="1:30" x14ac:dyDescent="0.25">
      <c r="A5845" t="s">
        <v>24</v>
      </c>
      <c r="B5845" s="2">
        <v>43827</v>
      </c>
      <c r="C5845" s="35">
        <f>YEAR(Sales[[#This Row],[ShipDate]])</f>
        <v>2019</v>
      </c>
      <c r="D5845" t="s">
        <v>113</v>
      </c>
      <c r="E5845" t="s">
        <v>18</v>
      </c>
      <c r="F5845" t="s">
        <v>43</v>
      </c>
      <c r="G5845" t="s">
        <v>11</v>
      </c>
      <c r="H5845" t="s">
        <v>1044</v>
      </c>
      <c r="I5845" t="s">
        <v>37</v>
      </c>
      <c r="J5845" t="s">
        <v>13</v>
      </c>
      <c r="K5845" t="s">
        <v>1203</v>
      </c>
      <c r="L5845" t="s">
        <v>17</v>
      </c>
      <c r="N5845" t="str">
        <f>IF(ISBLANK(Sales[[#This Row],[return]]),"No",Sales[[#This Row],[return]])</f>
        <v>No</v>
      </c>
      <c r="O5845" s="2">
        <v>43824</v>
      </c>
      <c r="P5845" s="8" t="str">
        <f>TEXT(DAY(Sales[[#This Row],[OrderDate]]),"ddd")</f>
        <v>Wed</v>
      </c>
      <c r="Q5845" s="8" t="str">
        <f>TEXT(MONTH(Sales[[#This Row],[ShipDate]])*29,"mmm")</f>
        <v>Dec</v>
      </c>
      <c r="R5845">
        <v>552</v>
      </c>
      <c r="S5845" t="s">
        <v>1131</v>
      </c>
      <c r="T5845" t="s">
        <v>15</v>
      </c>
      <c r="U5845">
        <v>33012</v>
      </c>
      <c r="V5845" s="1">
        <v>0.2</v>
      </c>
      <c r="W5845">
        <v>6</v>
      </c>
      <c r="X5845">
        <v>3</v>
      </c>
      <c r="Y5845">
        <v>21</v>
      </c>
      <c r="AD5845"/>
    </row>
    <row r="5846" spans="1:30" x14ac:dyDescent="0.25">
      <c r="A5846" t="s">
        <v>24</v>
      </c>
      <c r="B5846" s="2">
        <v>43827</v>
      </c>
      <c r="C5846" s="35">
        <f>YEAR(Sales[[#This Row],[ShipDate]])</f>
        <v>2019</v>
      </c>
      <c r="D5846" t="s">
        <v>113</v>
      </c>
      <c r="E5846" t="s">
        <v>18</v>
      </c>
      <c r="F5846" t="s">
        <v>340</v>
      </c>
      <c r="G5846" t="s">
        <v>46</v>
      </c>
      <c r="H5846" t="s">
        <v>1044</v>
      </c>
      <c r="I5846" t="s">
        <v>37</v>
      </c>
      <c r="J5846" t="s">
        <v>13</v>
      </c>
      <c r="K5846" t="s">
        <v>1203</v>
      </c>
      <c r="L5846" t="s">
        <v>17</v>
      </c>
      <c r="N5846" t="str">
        <f>IF(ISBLANK(Sales[[#This Row],[return]]),"No",Sales[[#This Row],[return]])</f>
        <v>No</v>
      </c>
      <c r="O5846" s="2">
        <v>43824</v>
      </c>
      <c r="P5846" s="8" t="str">
        <f>TEXT(DAY(Sales[[#This Row],[OrderDate]]),"ddd")</f>
        <v>Wed</v>
      </c>
      <c r="Q5846" s="8" t="str">
        <f>TEXT(MONTH(Sales[[#This Row],[ShipDate]])*29,"mmm")</f>
        <v>Dec</v>
      </c>
      <c r="R5846">
        <v>986</v>
      </c>
      <c r="S5846" t="s">
        <v>2372</v>
      </c>
      <c r="T5846" t="s">
        <v>15</v>
      </c>
      <c r="U5846">
        <v>33012</v>
      </c>
      <c r="V5846" s="1">
        <v>0.5</v>
      </c>
      <c r="W5846">
        <v>-7</v>
      </c>
      <c r="X5846">
        <v>2</v>
      </c>
      <c r="Y5846">
        <v>120</v>
      </c>
      <c r="AD5846"/>
    </row>
    <row r="5847" spans="1:30" x14ac:dyDescent="0.25">
      <c r="A5847" t="s">
        <v>24</v>
      </c>
      <c r="B5847" s="2">
        <v>43730</v>
      </c>
      <c r="C5847" s="35">
        <f>YEAR(Sales[[#This Row],[ShipDate]])</f>
        <v>2019</v>
      </c>
      <c r="D5847" t="s">
        <v>19</v>
      </c>
      <c r="E5847" t="s">
        <v>69</v>
      </c>
      <c r="F5847" t="s">
        <v>23</v>
      </c>
      <c r="G5847" t="s">
        <v>11</v>
      </c>
      <c r="H5847" t="s">
        <v>107</v>
      </c>
      <c r="I5847" t="s">
        <v>70</v>
      </c>
      <c r="J5847" t="s">
        <v>13</v>
      </c>
      <c r="K5847" t="s">
        <v>2942</v>
      </c>
      <c r="L5847" t="s">
        <v>68</v>
      </c>
      <c r="N5847" t="str">
        <f>IF(ISBLANK(Sales[[#This Row],[return]]),"No",Sales[[#This Row],[return]])</f>
        <v>No</v>
      </c>
      <c r="O5847" s="2">
        <v>43725</v>
      </c>
      <c r="P5847" s="8" t="str">
        <f>TEXT(DAY(Sales[[#This Row],[OrderDate]]),"ddd")</f>
        <v>Tue</v>
      </c>
      <c r="Q5847" s="8" t="str">
        <f>TEXT(MONTH(Sales[[#This Row],[ShipDate]])*29,"mmm")</f>
        <v>Sep</v>
      </c>
      <c r="R5847">
        <v>773</v>
      </c>
      <c r="S5847" t="s">
        <v>3110</v>
      </c>
      <c r="T5847" t="s">
        <v>66</v>
      </c>
      <c r="U5847">
        <v>77036</v>
      </c>
      <c r="V5847" s="1">
        <v>0.3</v>
      </c>
      <c r="W5847">
        <v>-77</v>
      </c>
      <c r="X5847">
        <v>5</v>
      </c>
      <c r="Y5847">
        <v>318</v>
      </c>
      <c r="AD5847"/>
    </row>
    <row r="5848" spans="1:30" x14ac:dyDescent="0.25">
      <c r="A5848" t="s">
        <v>24</v>
      </c>
      <c r="B5848" s="2">
        <v>43730</v>
      </c>
      <c r="C5848" s="35">
        <f>YEAR(Sales[[#This Row],[ShipDate]])</f>
        <v>2019</v>
      </c>
      <c r="D5848" t="s">
        <v>19</v>
      </c>
      <c r="E5848" t="s">
        <v>69</v>
      </c>
      <c r="F5848" t="s">
        <v>45</v>
      </c>
      <c r="G5848" t="s">
        <v>25</v>
      </c>
      <c r="H5848" t="s">
        <v>107</v>
      </c>
      <c r="I5848" t="s">
        <v>70</v>
      </c>
      <c r="J5848" t="s">
        <v>13</v>
      </c>
      <c r="K5848" t="s">
        <v>2942</v>
      </c>
      <c r="L5848" t="s">
        <v>68</v>
      </c>
      <c r="N5848" t="str">
        <f>IF(ISBLANK(Sales[[#This Row],[return]]),"No",Sales[[#This Row],[return]])</f>
        <v>No</v>
      </c>
      <c r="O5848" s="2">
        <v>43725</v>
      </c>
      <c r="P5848" s="8" t="str">
        <f>TEXT(DAY(Sales[[#This Row],[OrderDate]]),"ddd")</f>
        <v>Tue</v>
      </c>
      <c r="Q5848" s="8" t="str">
        <f>TEXT(MONTH(Sales[[#This Row],[ShipDate]])*29,"mmm")</f>
        <v>Sep</v>
      </c>
      <c r="R5848">
        <v>1170</v>
      </c>
      <c r="S5848" t="s">
        <v>239</v>
      </c>
      <c r="T5848" t="s">
        <v>66</v>
      </c>
      <c r="U5848">
        <v>77036</v>
      </c>
      <c r="V5848" s="1">
        <v>0.2</v>
      </c>
      <c r="W5848">
        <v>3</v>
      </c>
      <c r="X5848">
        <v>3</v>
      </c>
      <c r="Y5848">
        <v>10</v>
      </c>
      <c r="AD5848"/>
    </row>
    <row r="5849" spans="1:30" x14ac:dyDescent="0.25">
      <c r="A5849" t="s">
        <v>24</v>
      </c>
      <c r="B5849" s="2">
        <v>43730</v>
      </c>
      <c r="C5849" s="35">
        <f>YEAR(Sales[[#This Row],[ShipDate]])</f>
        <v>2019</v>
      </c>
      <c r="D5849" t="s">
        <v>19</v>
      </c>
      <c r="E5849" t="s">
        <v>69</v>
      </c>
      <c r="F5849" t="s">
        <v>50</v>
      </c>
      <c r="G5849" t="s">
        <v>25</v>
      </c>
      <c r="H5849" t="s">
        <v>107</v>
      </c>
      <c r="I5849" t="s">
        <v>70</v>
      </c>
      <c r="J5849" t="s">
        <v>13</v>
      </c>
      <c r="K5849" t="s">
        <v>2942</v>
      </c>
      <c r="L5849" t="s">
        <v>68</v>
      </c>
      <c r="N5849" t="str">
        <f>IF(ISBLANK(Sales[[#This Row],[return]]),"No",Sales[[#This Row],[return]])</f>
        <v>No</v>
      </c>
      <c r="O5849" s="2">
        <v>43725</v>
      </c>
      <c r="P5849" s="8" t="str">
        <f>TEXT(DAY(Sales[[#This Row],[OrderDate]]),"ddd")</f>
        <v>Tue</v>
      </c>
      <c r="Q5849" s="8" t="str">
        <f>TEXT(MONTH(Sales[[#This Row],[ShipDate]])*29,"mmm")</f>
        <v>Sep</v>
      </c>
      <c r="R5849">
        <v>1630</v>
      </c>
      <c r="S5849" t="s">
        <v>606</v>
      </c>
      <c r="T5849" t="s">
        <v>66</v>
      </c>
      <c r="U5849">
        <v>77036</v>
      </c>
      <c r="V5849" s="1">
        <v>0.8</v>
      </c>
      <c r="W5849">
        <v>-10</v>
      </c>
      <c r="X5849">
        <v>5</v>
      </c>
      <c r="Y5849">
        <v>6</v>
      </c>
      <c r="AD5849"/>
    </row>
    <row r="5850" spans="1:30" x14ac:dyDescent="0.25">
      <c r="A5850" t="s">
        <v>24</v>
      </c>
      <c r="B5850" s="2">
        <v>43730</v>
      </c>
      <c r="C5850" s="35">
        <f>YEAR(Sales[[#This Row],[ShipDate]])</f>
        <v>2019</v>
      </c>
      <c r="D5850" t="s">
        <v>19</v>
      </c>
      <c r="E5850" t="s">
        <v>69</v>
      </c>
      <c r="F5850" t="s">
        <v>48</v>
      </c>
      <c r="G5850" t="s">
        <v>46</v>
      </c>
      <c r="H5850" t="s">
        <v>107</v>
      </c>
      <c r="I5850" t="s">
        <v>70</v>
      </c>
      <c r="J5850" t="s">
        <v>13</v>
      </c>
      <c r="K5850" t="s">
        <v>2942</v>
      </c>
      <c r="L5850" t="s">
        <v>68</v>
      </c>
      <c r="N5850" t="str">
        <f>IF(ISBLANK(Sales[[#This Row],[return]]),"No",Sales[[#This Row],[return]])</f>
        <v>No</v>
      </c>
      <c r="O5850" s="2">
        <v>43725</v>
      </c>
      <c r="P5850" s="8" t="str">
        <f>TEXT(DAY(Sales[[#This Row],[OrderDate]]),"ddd")</f>
        <v>Tue</v>
      </c>
      <c r="Q5850" s="8" t="str">
        <f>TEXT(MONTH(Sales[[#This Row],[ShipDate]])*29,"mmm")</f>
        <v>Sep</v>
      </c>
      <c r="R5850">
        <v>1298</v>
      </c>
      <c r="S5850" t="s">
        <v>2573</v>
      </c>
      <c r="T5850" t="s">
        <v>66</v>
      </c>
      <c r="U5850">
        <v>77036</v>
      </c>
      <c r="V5850" s="1">
        <v>0.2</v>
      </c>
      <c r="W5850">
        <v>88</v>
      </c>
      <c r="X5850">
        <v>6</v>
      </c>
      <c r="Y5850">
        <v>1416</v>
      </c>
      <c r="AD5850"/>
    </row>
    <row r="5851" spans="1:30" x14ac:dyDescent="0.25">
      <c r="A5851" t="s">
        <v>24</v>
      </c>
      <c r="B5851" s="2">
        <v>43519</v>
      </c>
      <c r="C5851" s="35">
        <f>YEAR(Sales[[#This Row],[ShipDate]])</f>
        <v>2019</v>
      </c>
      <c r="D5851" t="s">
        <v>113</v>
      </c>
      <c r="E5851" t="s">
        <v>31</v>
      </c>
      <c r="F5851" t="s">
        <v>43</v>
      </c>
      <c r="G5851" t="s">
        <v>11</v>
      </c>
      <c r="H5851" t="s">
        <v>457</v>
      </c>
      <c r="I5851" t="s">
        <v>32</v>
      </c>
      <c r="J5851" t="s">
        <v>13</v>
      </c>
      <c r="K5851" t="s">
        <v>2585</v>
      </c>
      <c r="L5851" t="s">
        <v>30</v>
      </c>
      <c r="N5851" t="str">
        <f>IF(ISBLANK(Sales[[#This Row],[return]]),"No",Sales[[#This Row],[return]])</f>
        <v>No</v>
      </c>
      <c r="O5851" s="2">
        <v>43516</v>
      </c>
      <c r="P5851" s="8" t="str">
        <f>TEXT(DAY(Sales[[#This Row],[OrderDate]]),"ddd")</f>
        <v>Fri</v>
      </c>
      <c r="Q5851" s="8" t="str">
        <f>TEXT(MONTH(Sales[[#This Row],[ShipDate]])*29,"mmm")</f>
        <v>Feb</v>
      </c>
      <c r="R5851">
        <v>620</v>
      </c>
      <c r="S5851" t="s">
        <v>3185</v>
      </c>
      <c r="T5851" t="s">
        <v>28</v>
      </c>
      <c r="U5851">
        <v>92105</v>
      </c>
      <c r="V5851" s="1">
        <v>0</v>
      </c>
      <c r="W5851">
        <v>7</v>
      </c>
      <c r="X5851">
        <v>1</v>
      </c>
      <c r="Y5851">
        <v>22</v>
      </c>
      <c r="AD5851"/>
    </row>
    <row r="5852" spans="1:30" x14ac:dyDescent="0.25">
      <c r="A5852" t="s">
        <v>24</v>
      </c>
      <c r="B5852" s="2">
        <v>43519</v>
      </c>
      <c r="C5852" s="35">
        <f>YEAR(Sales[[#This Row],[ShipDate]])</f>
        <v>2019</v>
      </c>
      <c r="D5852" t="s">
        <v>113</v>
      </c>
      <c r="E5852" t="s">
        <v>31</v>
      </c>
      <c r="F5852" t="s">
        <v>48</v>
      </c>
      <c r="G5852" t="s">
        <v>46</v>
      </c>
      <c r="H5852" t="s">
        <v>457</v>
      </c>
      <c r="I5852" t="s">
        <v>32</v>
      </c>
      <c r="J5852" t="s">
        <v>13</v>
      </c>
      <c r="K5852" t="s">
        <v>2585</v>
      </c>
      <c r="L5852" t="s">
        <v>30</v>
      </c>
      <c r="N5852" t="str">
        <f>IF(ISBLANK(Sales[[#This Row],[return]]),"No",Sales[[#This Row],[return]])</f>
        <v>No</v>
      </c>
      <c r="O5852" s="2">
        <v>43516</v>
      </c>
      <c r="P5852" s="8" t="str">
        <f>TEXT(DAY(Sales[[#This Row],[OrderDate]]),"ddd")</f>
        <v>Fri</v>
      </c>
      <c r="Q5852" s="8" t="str">
        <f>TEXT(MONTH(Sales[[#This Row],[ShipDate]])*29,"mmm")</f>
        <v>Feb</v>
      </c>
      <c r="R5852">
        <v>1022</v>
      </c>
      <c r="S5852" t="s">
        <v>463</v>
      </c>
      <c r="T5852" t="s">
        <v>28</v>
      </c>
      <c r="U5852">
        <v>92105</v>
      </c>
      <c r="V5852" s="1">
        <v>0.2</v>
      </c>
      <c r="W5852">
        <v>19</v>
      </c>
      <c r="X5852">
        <v>2</v>
      </c>
      <c r="Y5852">
        <v>216</v>
      </c>
      <c r="AD5852"/>
    </row>
    <row r="5853" spans="1:30" x14ac:dyDescent="0.25">
      <c r="A5853" t="s">
        <v>40</v>
      </c>
      <c r="B5853" s="2">
        <v>43642</v>
      </c>
      <c r="C5853" s="35">
        <f>YEAR(Sales[[#This Row],[ShipDate]])</f>
        <v>2019</v>
      </c>
      <c r="D5853" t="s">
        <v>36</v>
      </c>
      <c r="E5853" t="s">
        <v>69</v>
      </c>
      <c r="F5853" t="s">
        <v>23</v>
      </c>
      <c r="G5853" t="s">
        <v>11</v>
      </c>
      <c r="H5853" t="s">
        <v>428</v>
      </c>
      <c r="I5853" t="s">
        <v>133</v>
      </c>
      <c r="J5853" t="s">
        <v>13</v>
      </c>
      <c r="K5853" t="s">
        <v>224</v>
      </c>
      <c r="L5853" t="s">
        <v>68</v>
      </c>
      <c r="N5853" t="str">
        <f>IF(ISBLANK(Sales[[#This Row],[return]]),"No",Sales[[#This Row],[return]])</f>
        <v>No</v>
      </c>
      <c r="O5853" s="2">
        <v>43638</v>
      </c>
      <c r="P5853" s="8" t="str">
        <f>TEXT(DAY(Sales[[#This Row],[OrderDate]]),"ddd")</f>
        <v>Sun</v>
      </c>
      <c r="Q5853" s="8" t="str">
        <f>TEXT(MONTH(Sales[[#This Row],[ShipDate]])*29,"mmm")</f>
        <v>Jun</v>
      </c>
      <c r="R5853">
        <v>833</v>
      </c>
      <c r="S5853" t="s">
        <v>22</v>
      </c>
      <c r="T5853" t="s">
        <v>66</v>
      </c>
      <c r="U5853">
        <v>48227</v>
      </c>
      <c r="V5853" s="1">
        <v>0</v>
      </c>
      <c r="W5853">
        <v>146</v>
      </c>
      <c r="X5853">
        <v>2</v>
      </c>
      <c r="Y5853">
        <v>488</v>
      </c>
      <c r="AD5853"/>
    </row>
    <row r="5854" spans="1:30" x14ac:dyDescent="0.25">
      <c r="A5854" t="s">
        <v>24</v>
      </c>
      <c r="B5854" s="2">
        <v>43544</v>
      </c>
      <c r="C5854" s="35">
        <f>YEAR(Sales[[#This Row],[ShipDate]])</f>
        <v>2019</v>
      </c>
      <c r="D5854" t="s">
        <v>36</v>
      </c>
      <c r="E5854" t="s">
        <v>18</v>
      </c>
      <c r="F5854" t="s">
        <v>290</v>
      </c>
      <c r="G5854" t="s">
        <v>25</v>
      </c>
      <c r="H5854" t="s">
        <v>395</v>
      </c>
      <c r="I5854" t="s">
        <v>233</v>
      </c>
      <c r="J5854" t="s">
        <v>13</v>
      </c>
      <c r="K5854" t="s">
        <v>1385</v>
      </c>
      <c r="L5854" t="s">
        <v>30</v>
      </c>
      <c r="N5854" t="str">
        <f>IF(ISBLANK(Sales[[#This Row],[return]]),"No",Sales[[#This Row],[return]])</f>
        <v>No</v>
      </c>
      <c r="O5854" s="2">
        <v>43537</v>
      </c>
      <c r="P5854" s="8" t="str">
        <f>TEXT(DAY(Sales[[#This Row],[OrderDate]]),"ddd")</f>
        <v>Fri</v>
      </c>
      <c r="Q5854" s="8" t="str">
        <f>TEXT(MONTH(Sales[[#This Row],[ShipDate]])*29,"mmm")</f>
        <v>Mar</v>
      </c>
      <c r="R5854">
        <v>1050</v>
      </c>
      <c r="S5854" t="s">
        <v>828</v>
      </c>
      <c r="T5854" t="s">
        <v>28</v>
      </c>
      <c r="U5854">
        <v>80219</v>
      </c>
      <c r="V5854" s="1">
        <v>0.2</v>
      </c>
      <c r="W5854">
        <v>-300</v>
      </c>
      <c r="X5854">
        <v>2</v>
      </c>
      <c r="Y5854">
        <v>1332</v>
      </c>
      <c r="AD5854"/>
    </row>
    <row r="5855" spans="1:30" x14ac:dyDescent="0.25">
      <c r="A5855" t="s">
        <v>40</v>
      </c>
      <c r="B5855" s="2">
        <v>43822</v>
      </c>
      <c r="C5855" s="35">
        <f>YEAR(Sales[[#This Row],[ShipDate]])</f>
        <v>2019</v>
      </c>
      <c r="D5855" t="s">
        <v>36</v>
      </c>
      <c r="E5855" t="s">
        <v>18</v>
      </c>
      <c r="F5855" t="s">
        <v>43</v>
      </c>
      <c r="G5855" t="s">
        <v>11</v>
      </c>
      <c r="H5855" t="s">
        <v>1049</v>
      </c>
      <c r="I5855" t="s">
        <v>149</v>
      </c>
      <c r="J5855" t="s">
        <v>13</v>
      </c>
      <c r="K5855" t="s">
        <v>1504</v>
      </c>
      <c r="L5855" t="s">
        <v>92</v>
      </c>
      <c r="N5855" t="str">
        <f>IF(ISBLANK(Sales[[#This Row],[return]]),"No",Sales[[#This Row],[return]])</f>
        <v>No</v>
      </c>
      <c r="O5855" s="2">
        <v>43817</v>
      </c>
      <c r="P5855" s="8" t="str">
        <f>TEXT(DAY(Sales[[#This Row],[OrderDate]]),"ddd")</f>
        <v>Wed</v>
      </c>
      <c r="Q5855" s="8" t="str">
        <f>TEXT(MONTH(Sales[[#This Row],[ShipDate]])*29,"mmm")</f>
        <v>Dec</v>
      </c>
      <c r="R5855">
        <v>485</v>
      </c>
      <c r="S5855" t="s">
        <v>1505</v>
      </c>
      <c r="T5855" t="s">
        <v>90</v>
      </c>
      <c r="U5855">
        <v>11572</v>
      </c>
      <c r="V5855" s="1">
        <v>0</v>
      </c>
      <c r="W5855">
        <v>9</v>
      </c>
      <c r="X5855">
        <v>2</v>
      </c>
      <c r="Y5855">
        <v>19</v>
      </c>
      <c r="AD5855"/>
    </row>
    <row r="5856" spans="1:30" x14ac:dyDescent="0.25">
      <c r="A5856" t="s">
        <v>10</v>
      </c>
      <c r="B5856" s="2">
        <v>43746</v>
      </c>
      <c r="C5856" s="35">
        <f>YEAR(Sales[[#This Row],[ShipDate]])</f>
        <v>2019</v>
      </c>
      <c r="D5856" t="s">
        <v>36</v>
      </c>
      <c r="E5856" t="s">
        <v>69</v>
      </c>
      <c r="F5856" t="s">
        <v>39</v>
      </c>
      <c r="G5856" t="s">
        <v>25</v>
      </c>
      <c r="H5856" t="s">
        <v>26</v>
      </c>
      <c r="I5856" t="s">
        <v>32</v>
      </c>
      <c r="J5856" t="s">
        <v>13</v>
      </c>
      <c r="K5856" t="s">
        <v>2917</v>
      </c>
      <c r="L5856" t="s">
        <v>30</v>
      </c>
      <c r="N5856" t="str">
        <f>IF(ISBLANK(Sales[[#This Row],[return]]),"No",Sales[[#This Row],[return]])</f>
        <v>No</v>
      </c>
      <c r="O5856" s="2">
        <v>43740</v>
      </c>
      <c r="P5856" s="8" t="str">
        <f>TEXT(DAY(Sales[[#This Row],[OrderDate]]),"ddd")</f>
        <v>Mon</v>
      </c>
      <c r="Q5856" s="8" t="str">
        <f>TEXT(MONTH(Sales[[#This Row],[ShipDate]])*29,"mmm")</f>
        <v>Oct</v>
      </c>
      <c r="R5856">
        <v>1553</v>
      </c>
      <c r="S5856" t="s">
        <v>1772</v>
      </c>
      <c r="T5856" t="s">
        <v>28</v>
      </c>
      <c r="U5856">
        <v>90036</v>
      </c>
      <c r="V5856" s="1">
        <v>0</v>
      </c>
      <c r="W5856">
        <v>205</v>
      </c>
      <c r="X5856">
        <v>7</v>
      </c>
      <c r="Y5856">
        <v>1575</v>
      </c>
      <c r="AD5856"/>
    </row>
    <row r="5857" spans="1:30" x14ac:dyDescent="0.25">
      <c r="A5857" t="s">
        <v>10</v>
      </c>
      <c r="B5857" s="2">
        <v>43746</v>
      </c>
      <c r="C5857" s="35">
        <f>YEAR(Sales[[#This Row],[ShipDate]])</f>
        <v>2019</v>
      </c>
      <c r="D5857" t="s">
        <v>36</v>
      </c>
      <c r="E5857" t="s">
        <v>69</v>
      </c>
      <c r="F5857" t="s">
        <v>50</v>
      </c>
      <c r="G5857" t="s">
        <v>25</v>
      </c>
      <c r="H5857" t="s">
        <v>26</v>
      </c>
      <c r="I5857" t="s">
        <v>32</v>
      </c>
      <c r="J5857" t="s">
        <v>13</v>
      </c>
      <c r="K5857" t="s">
        <v>2917</v>
      </c>
      <c r="L5857" t="s">
        <v>30</v>
      </c>
      <c r="N5857" t="str">
        <f>IF(ISBLANK(Sales[[#This Row],[return]]),"No",Sales[[#This Row],[return]])</f>
        <v>No</v>
      </c>
      <c r="O5857" s="2">
        <v>43740</v>
      </c>
      <c r="P5857" s="8" t="str">
        <f>TEXT(DAY(Sales[[#This Row],[OrderDate]]),"ddd")</f>
        <v>Mon</v>
      </c>
      <c r="Q5857" s="8" t="str">
        <f>TEXT(MONTH(Sales[[#This Row],[ShipDate]])*29,"mmm")</f>
        <v>Oct</v>
      </c>
      <c r="R5857">
        <v>1261</v>
      </c>
      <c r="S5857" t="s">
        <v>1957</v>
      </c>
      <c r="T5857" t="s">
        <v>28</v>
      </c>
      <c r="U5857">
        <v>90036</v>
      </c>
      <c r="V5857" s="1">
        <v>0.2</v>
      </c>
      <c r="W5857">
        <v>42</v>
      </c>
      <c r="X5857">
        <v>5</v>
      </c>
      <c r="Y5857">
        <v>112</v>
      </c>
      <c r="AD5857"/>
    </row>
    <row r="5858" spans="1:30" x14ac:dyDescent="0.25">
      <c r="A5858" t="s">
        <v>24</v>
      </c>
      <c r="B5858" s="2">
        <v>43698</v>
      </c>
      <c r="C5858" s="35">
        <f>YEAR(Sales[[#This Row],[ShipDate]])</f>
        <v>2019</v>
      </c>
      <c r="D5858" t="s">
        <v>36</v>
      </c>
      <c r="E5858" t="s">
        <v>18</v>
      </c>
      <c r="F5858" t="s">
        <v>38</v>
      </c>
      <c r="G5858" t="s">
        <v>11</v>
      </c>
      <c r="H5858" t="s">
        <v>26</v>
      </c>
      <c r="I5858" t="s">
        <v>32</v>
      </c>
      <c r="J5858" t="s">
        <v>13</v>
      </c>
      <c r="K5858" t="s">
        <v>236</v>
      </c>
      <c r="L5858" t="s">
        <v>30</v>
      </c>
      <c r="N5858" t="str">
        <f>IF(ISBLANK(Sales[[#This Row],[return]]),"No",Sales[[#This Row],[return]])</f>
        <v>No</v>
      </c>
      <c r="O5858" s="2">
        <v>43691</v>
      </c>
      <c r="P5858" s="8" t="str">
        <f>TEXT(DAY(Sales[[#This Row],[OrderDate]]),"ddd")</f>
        <v>Sat</v>
      </c>
      <c r="Q5858" s="8" t="str">
        <f>TEXT(MONTH(Sales[[#This Row],[ShipDate]])*29,"mmm")</f>
        <v>Aug</v>
      </c>
      <c r="R5858">
        <v>429</v>
      </c>
      <c r="S5858" t="s">
        <v>1073</v>
      </c>
      <c r="T5858" t="s">
        <v>28</v>
      </c>
      <c r="U5858">
        <v>90032</v>
      </c>
      <c r="V5858" s="1">
        <v>0.2</v>
      </c>
      <c r="W5858">
        <v>5</v>
      </c>
      <c r="X5858">
        <v>3</v>
      </c>
      <c r="Y5858">
        <v>418</v>
      </c>
      <c r="AD5858"/>
    </row>
    <row r="5859" spans="1:30" x14ac:dyDescent="0.25">
      <c r="A5859" t="s">
        <v>10</v>
      </c>
      <c r="B5859" s="2">
        <v>43591</v>
      </c>
      <c r="C5859" s="35">
        <f>YEAR(Sales[[#This Row],[ShipDate]])</f>
        <v>2019</v>
      </c>
      <c r="D5859" t="s">
        <v>113</v>
      </c>
      <c r="E5859" t="s">
        <v>18</v>
      </c>
      <c r="F5859" t="s">
        <v>21</v>
      </c>
      <c r="G5859" t="s">
        <v>11</v>
      </c>
      <c r="H5859" t="s">
        <v>684</v>
      </c>
      <c r="I5859" t="s">
        <v>233</v>
      </c>
      <c r="J5859" t="s">
        <v>13</v>
      </c>
      <c r="K5859" t="s">
        <v>1079</v>
      </c>
      <c r="L5859" t="s">
        <v>30</v>
      </c>
      <c r="N5859" t="str">
        <f>IF(ISBLANK(Sales[[#This Row],[return]]),"No",Sales[[#This Row],[return]])</f>
        <v>No</v>
      </c>
      <c r="O5859" s="2">
        <v>43590</v>
      </c>
      <c r="P5859" s="8" t="str">
        <f>TEXT(DAY(Sales[[#This Row],[OrderDate]]),"ddd")</f>
        <v>Thu</v>
      </c>
      <c r="Q5859" s="8" t="str">
        <f>TEXT(MONTH(Sales[[#This Row],[ShipDate]])*29,"mmm")</f>
        <v>May</v>
      </c>
      <c r="R5859">
        <v>309</v>
      </c>
      <c r="S5859" t="s">
        <v>1208</v>
      </c>
      <c r="T5859" t="s">
        <v>28</v>
      </c>
      <c r="U5859">
        <v>80027</v>
      </c>
      <c r="V5859" s="1">
        <v>0.7</v>
      </c>
      <c r="W5859">
        <v>-153</v>
      </c>
      <c r="X5859">
        <v>3</v>
      </c>
      <c r="Y5859">
        <v>90</v>
      </c>
      <c r="AD5859"/>
    </row>
    <row r="5860" spans="1:30" x14ac:dyDescent="0.25">
      <c r="A5860" t="s">
        <v>10</v>
      </c>
      <c r="B5860" s="2">
        <v>43591</v>
      </c>
      <c r="C5860" s="35">
        <f>YEAR(Sales[[#This Row],[ShipDate]])</f>
        <v>2019</v>
      </c>
      <c r="D5860" t="s">
        <v>113</v>
      </c>
      <c r="E5860" t="s">
        <v>18</v>
      </c>
      <c r="F5860" t="s">
        <v>104</v>
      </c>
      <c r="G5860" t="s">
        <v>25</v>
      </c>
      <c r="H5860" t="s">
        <v>684</v>
      </c>
      <c r="I5860" t="s">
        <v>233</v>
      </c>
      <c r="J5860" t="s">
        <v>13</v>
      </c>
      <c r="K5860" t="s">
        <v>1079</v>
      </c>
      <c r="L5860" t="s">
        <v>30</v>
      </c>
      <c r="N5860" t="str">
        <f>IF(ISBLANK(Sales[[#This Row],[return]]),"No",Sales[[#This Row],[return]])</f>
        <v>No</v>
      </c>
      <c r="O5860" s="2">
        <v>43590</v>
      </c>
      <c r="P5860" s="8" t="str">
        <f>TEXT(DAY(Sales[[#This Row],[OrderDate]]),"ddd")</f>
        <v>Thu</v>
      </c>
      <c r="Q5860" s="8" t="str">
        <f>TEXT(MONTH(Sales[[#This Row],[ShipDate]])*29,"mmm")</f>
        <v>May</v>
      </c>
      <c r="R5860">
        <v>1346</v>
      </c>
      <c r="S5860" t="s">
        <v>253</v>
      </c>
      <c r="T5860" t="s">
        <v>28</v>
      </c>
      <c r="U5860">
        <v>80027</v>
      </c>
      <c r="V5860" s="1">
        <v>0.2</v>
      </c>
      <c r="W5860">
        <v>7</v>
      </c>
      <c r="X5860">
        <v>9</v>
      </c>
      <c r="Y5860">
        <v>21</v>
      </c>
      <c r="AD5860"/>
    </row>
    <row r="5861" spans="1:30" x14ac:dyDescent="0.25">
      <c r="A5861" t="s">
        <v>10</v>
      </c>
      <c r="B5861" s="2">
        <v>43591</v>
      </c>
      <c r="C5861" s="35">
        <f>YEAR(Sales[[#This Row],[ShipDate]])</f>
        <v>2019</v>
      </c>
      <c r="D5861" t="s">
        <v>113</v>
      </c>
      <c r="E5861" t="s">
        <v>18</v>
      </c>
      <c r="F5861" t="s">
        <v>50</v>
      </c>
      <c r="G5861" t="s">
        <v>25</v>
      </c>
      <c r="H5861" t="s">
        <v>684</v>
      </c>
      <c r="I5861" t="s">
        <v>233</v>
      </c>
      <c r="J5861" t="s">
        <v>13</v>
      </c>
      <c r="K5861" t="s">
        <v>1079</v>
      </c>
      <c r="L5861" t="s">
        <v>30</v>
      </c>
      <c r="N5861" t="str">
        <f>IF(ISBLANK(Sales[[#This Row],[return]]),"No",Sales[[#This Row],[return]])</f>
        <v>No</v>
      </c>
      <c r="O5861" s="2">
        <v>43590</v>
      </c>
      <c r="P5861" s="8" t="str">
        <f>TEXT(DAY(Sales[[#This Row],[OrderDate]]),"ddd")</f>
        <v>Thu</v>
      </c>
      <c r="Q5861" s="8" t="str">
        <f>TEXT(MONTH(Sales[[#This Row],[ShipDate]])*29,"mmm")</f>
        <v>May</v>
      </c>
      <c r="R5861">
        <v>242</v>
      </c>
      <c r="S5861" t="s">
        <v>273</v>
      </c>
      <c r="T5861" t="s">
        <v>28</v>
      </c>
      <c r="U5861">
        <v>80027</v>
      </c>
      <c r="V5861" s="1">
        <v>0.7</v>
      </c>
      <c r="W5861">
        <v>-7</v>
      </c>
      <c r="X5861">
        <v>8</v>
      </c>
      <c r="Y5861">
        <v>10</v>
      </c>
      <c r="AD5861"/>
    </row>
    <row r="5862" spans="1:30" x14ac:dyDescent="0.25">
      <c r="A5862" t="s">
        <v>10</v>
      </c>
      <c r="B5862" s="2">
        <v>43756</v>
      </c>
      <c r="C5862" s="35">
        <f>YEAR(Sales[[#This Row],[ShipDate]])</f>
        <v>2019</v>
      </c>
      <c r="D5862" t="s">
        <v>19</v>
      </c>
      <c r="E5862" t="s">
        <v>69</v>
      </c>
      <c r="F5862" t="s">
        <v>45</v>
      </c>
      <c r="G5862" t="s">
        <v>25</v>
      </c>
      <c r="H5862" t="s">
        <v>79</v>
      </c>
      <c r="I5862" t="s">
        <v>32</v>
      </c>
      <c r="J5862" t="s">
        <v>13</v>
      </c>
      <c r="K5862" t="s">
        <v>3017</v>
      </c>
      <c r="L5862" t="s">
        <v>30</v>
      </c>
      <c r="N5862" t="str">
        <f>IF(ISBLANK(Sales[[#This Row],[return]]),"No",Sales[[#This Row],[return]])</f>
        <v>No</v>
      </c>
      <c r="O5862" s="2">
        <v>43753</v>
      </c>
      <c r="P5862" s="8" t="str">
        <f>TEXT(DAY(Sales[[#This Row],[OrderDate]]),"ddd")</f>
        <v>Sun</v>
      </c>
      <c r="Q5862" s="8" t="str">
        <f>TEXT(MONTH(Sales[[#This Row],[ShipDate]])*29,"mmm")</f>
        <v>Oct</v>
      </c>
      <c r="R5862">
        <v>1236</v>
      </c>
      <c r="S5862" t="s">
        <v>3024</v>
      </c>
      <c r="T5862" t="s">
        <v>28</v>
      </c>
      <c r="U5862">
        <v>94110</v>
      </c>
      <c r="V5862" s="1">
        <v>0</v>
      </c>
      <c r="W5862">
        <v>26</v>
      </c>
      <c r="X5862">
        <v>4</v>
      </c>
      <c r="Y5862">
        <v>88</v>
      </c>
      <c r="AD5862"/>
    </row>
    <row r="5863" spans="1:30" x14ac:dyDescent="0.25">
      <c r="A5863" t="s">
        <v>10</v>
      </c>
      <c r="B5863" s="2">
        <v>43664</v>
      </c>
      <c r="C5863" s="35">
        <f>YEAR(Sales[[#This Row],[ShipDate]])</f>
        <v>2019</v>
      </c>
      <c r="D5863" t="s">
        <v>36</v>
      </c>
      <c r="E5863" t="s">
        <v>18</v>
      </c>
      <c r="F5863" t="s">
        <v>59</v>
      </c>
      <c r="G5863" t="s">
        <v>25</v>
      </c>
      <c r="H5863" t="s">
        <v>368</v>
      </c>
      <c r="I5863" t="s">
        <v>252</v>
      </c>
      <c r="J5863" t="s">
        <v>13</v>
      </c>
      <c r="K5863" t="s">
        <v>1889</v>
      </c>
      <c r="L5863" t="s">
        <v>92</v>
      </c>
      <c r="N5863" t="str">
        <f>IF(ISBLANK(Sales[[#This Row],[return]]),"No",Sales[[#This Row],[return]])</f>
        <v>No</v>
      </c>
      <c r="O5863" s="2">
        <v>43658</v>
      </c>
      <c r="P5863" s="8" t="str">
        <f>TEXT(DAY(Sales[[#This Row],[OrderDate]]),"ddd")</f>
        <v>Thu</v>
      </c>
      <c r="Q5863" s="8" t="str">
        <f>TEXT(MONTH(Sales[[#This Row],[ShipDate]])*29,"mmm")</f>
        <v>Jul</v>
      </c>
      <c r="R5863">
        <v>1658</v>
      </c>
      <c r="S5863" t="s">
        <v>1630</v>
      </c>
      <c r="T5863" t="s">
        <v>90</v>
      </c>
      <c r="U5863">
        <v>45014</v>
      </c>
      <c r="V5863" s="1">
        <v>0.2</v>
      </c>
      <c r="W5863">
        <v>1</v>
      </c>
      <c r="X5863">
        <v>1</v>
      </c>
      <c r="Y5863">
        <v>4</v>
      </c>
      <c r="AD5863"/>
    </row>
    <row r="5864" spans="1:30" x14ac:dyDescent="0.25">
      <c r="A5864" t="s">
        <v>40</v>
      </c>
      <c r="B5864" s="2">
        <v>43766</v>
      </c>
      <c r="C5864" s="35">
        <f>YEAR(Sales[[#This Row],[ShipDate]])</f>
        <v>2019</v>
      </c>
      <c r="D5864" t="s">
        <v>36</v>
      </c>
      <c r="E5864" t="s">
        <v>18</v>
      </c>
      <c r="F5864" t="s">
        <v>39</v>
      </c>
      <c r="G5864" t="s">
        <v>25</v>
      </c>
      <c r="H5864" t="s">
        <v>581</v>
      </c>
      <c r="I5864" t="s">
        <v>70</v>
      </c>
      <c r="J5864" t="s">
        <v>13</v>
      </c>
      <c r="K5864" t="s">
        <v>1541</v>
      </c>
      <c r="L5864" t="s">
        <v>68</v>
      </c>
      <c r="N5864" t="str">
        <f>IF(ISBLANK(Sales[[#This Row],[return]]),"No",Sales[[#This Row],[return]])</f>
        <v>No</v>
      </c>
      <c r="O5864" s="2">
        <v>43761</v>
      </c>
      <c r="P5864" s="8" t="str">
        <f>TEXT(DAY(Sales[[#This Row],[OrderDate]]),"ddd")</f>
        <v>Mon</v>
      </c>
      <c r="Q5864" s="8" t="str">
        <f>TEXT(MONTH(Sales[[#This Row],[ShipDate]])*29,"mmm")</f>
        <v>Oct</v>
      </c>
      <c r="R5864">
        <v>113</v>
      </c>
      <c r="S5864" t="s">
        <v>813</v>
      </c>
      <c r="T5864" t="s">
        <v>66</v>
      </c>
      <c r="U5864">
        <v>78745</v>
      </c>
      <c r="V5864" s="1">
        <v>0.2</v>
      </c>
      <c r="W5864">
        <v>1</v>
      </c>
      <c r="X5864">
        <v>1</v>
      </c>
      <c r="Y5864">
        <v>14</v>
      </c>
      <c r="AD5864"/>
    </row>
    <row r="5865" spans="1:30" x14ac:dyDescent="0.25">
      <c r="A5865" t="s">
        <v>40</v>
      </c>
      <c r="B5865" s="2">
        <v>43766</v>
      </c>
      <c r="C5865" s="35">
        <f>YEAR(Sales[[#This Row],[ShipDate]])</f>
        <v>2019</v>
      </c>
      <c r="D5865" t="s">
        <v>36</v>
      </c>
      <c r="E5865" t="s">
        <v>18</v>
      </c>
      <c r="F5865" t="s">
        <v>39</v>
      </c>
      <c r="G5865" t="s">
        <v>25</v>
      </c>
      <c r="H5865" t="s">
        <v>581</v>
      </c>
      <c r="I5865" t="s">
        <v>70</v>
      </c>
      <c r="J5865" t="s">
        <v>13</v>
      </c>
      <c r="K5865" t="s">
        <v>1541</v>
      </c>
      <c r="L5865" t="s">
        <v>68</v>
      </c>
      <c r="N5865" t="str">
        <f>IF(ISBLANK(Sales[[#This Row],[return]]),"No",Sales[[#This Row],[return]])</f>
        <v>No</v>
      </c>
      <c r="O5865" s="2">
        <v>43761</v>
      </c>
      <c r="P5865" s="8" t="str">
        <f>TEXT(DAY(Sales[[#This Row],[OrderDate]]),"ddd")</f>
        <v>Mon</v>
      </c>
      <c r="Q5865" s="8" t="str">
        <f>TEXT(MONTH(Sales[[#This Row],[ShipDate]])*29,"mmm")</f>
        <v>Oct</v>
      </c>
      <c r="R5865">
        <v>417</v>
      </c>
      <c r="S5865" t="s">
        <v>3222</v>
      </c>
      <c r="T5865" t="s">
        <v>66</v>
      </c>
      <c r="U5865">
        <v>78745</v>
      </c>
      <c r="V5865" s="1">
        <v>0.2</v>
      </c>
      <c r="W5865">
        <v>-58</v>
      </c>
      <c r="X5865">
        <v>4</v>
      </c>
      <c r="Y5865">
        <v>259</v>
      </c>
      <c r="AD5865"/>
    </row>
    <row r="5866" spans="1:30" x14ac:dyDescent="0.25">
      <c r="A5866" t="s">
        <v>40</v>
      </c>
      <c r="B5866" s="2">
        <v>43766</v>
      </c>
      <c r="C5866" s="35">
        <f>YEAR(Sales[[#This Row],[ShipDate]])</f>
        <v>2019</v>
      </c>
      <c r="D5866" t="s">
        <v>36</v>
      </c>
      <c r="E5866" t="s">
        <v>18</v>
      </c>
      <c r="F5866" t="s">
        <v>50</v>
      </c>
      <c r="G5866" t="s">
        <v>25</v>
      </c>
      <c r="H5866" t="s">
        <v>581</v>
      </c>
      <c r="I5866" t="s">
        <v>70</v>
      </c>
      <c r="J5866" t="s">
        <v>13</v>
      </c>
      <c r="K5866" t="s">
        <v>1541</v>
      </c>
      <c r="L5866" t="s">
        <v>68</v>
      </c>
      <c r="N5866" t="str">
        <f>IF(ISBLANK(Sales[[#This Row],[return]]),"No",Sales[[#This Row],[return]])</f>
        <v>No</v>
      </c>
      <c r="O5866" s="2">
        <v>43761</v>
      </c>
      <c r="P5866" s="8" t="str">
        <f>TEXT(DAY(Sales[[#This Row],[OrderDate]]),"ddd")</f>
        <v>Mon</v>
      </c>
      <c r="Q5866" s="8" t="str">
        <f>TEXT(MONTH(Sales[[#This Row],[ShipDate]])*29,"mmm")</f>
        <v>Oct</v>
      </c>
      <c r="R5866">
        <v>46</v>
      </c>
      <c r="S5866" t="s">
        <v>3226</v>
      </c>
      <c r="T5866" t="s">
        <v>66</v>
      </c>
      <c r="U5866">
        <v>78745</v>
      </c>
      <c r="V5866" s="1">
        <v>0.8</v>
      </c>
      <c r="W5866">
        <v>-15</v>
      </c>
      <c r="X5866">
        <v>3</v>
      </c>
      <c r="Y5866">
        <v>10</v>
      </c>
      <c r="AD5866"/>
    </row>
    <row r="5867" spans="1:30" x14ac:dyDescent="0.25">
      <c r="A5867" t="s">
        <v>40</v>
      </c>
      <c r="B5867" s="2">
        <v>43766</v>
      </c>
      <c r="C5867" s="35">
        <f>YEAR(Sales[[#This Row],[ShipDate]])</f>
        <v>2019</v>
      </c>
      <c r="D5867" t="s">
        <v>36</v>
      </c>
      <c r="E5867" t="s">
        <v>18</v>
      </c>
      <c r="F5867" t="s">
        <v>99</v>
      </c>
      <c r="G5867" t="s">
        <v>46</v>
      </c>
      <c r="H5867" t="s">
        <v>581</v>
      </c>
      <c r="I5867" t="s">
        <v>70</v>
      </c>
      <c r="J5867" t="s">
        <v>13</v>
      </c>
      <c r="K5867" t="s">
        <v>1541</v>
      </c>
      <c r="L5867" t="s">
        <v>68</v>
      </c>
      <c r="N5867" t="str">
        <f>IF(ISBLANK(Sales[[#This Row],[return]]),"No",Sales[[#This Row],[return]])</f>
        <v>No</v>
      </c>
      <c r="O5867" s="2">
        <v>43761</v>
      </c>
      <c r="P5867" s="8" t="str">
        <f>TEXT(DAY(Sales[[#This Row],[OrderDate]]),"ddd")</f>
        <v>Mon</v>
      </c>
      <c r="Q5867" s="8" t="str">
        <f>TEXT(MONTH(Sales[[#This Row],[ShipDate]])*29,"mmm")</f>
        <v>Oct</v>
      </c>
      <c r="R5867">
        <v>1615</v>
      </c>
      <c r="S5867" t="s">
        <v>2490</v>
      </c>
      <c r="T5867" t="s">
        <v>66</v>
      </c>
      <c r="U5867">
        <v>78745</v>
      </c>
      <c r="V5867" s="1">
        <v>0.2</v>
      </c>
      <c r="W5867">
        <v>-2</v>
      </c>
      <c r="X5867">
        <v>1</v>
      </c>
      <c r="Y5867">
        <v>55</v>
      </c>
      <c r="AD5867"/>
    </row>
    <row r="5868" spans="1:30" x14ac:dyDescent="0.25">
      <c r="A5868" t="s">
        <v>40</v>
      </c>
      <c r="B5868" s="2">
        <v>43631</v>
      </c>
      <c r="C5868" s="35">
        <f>YEAR(Sales[[#This Row],[ShipDate]])</f>
        <v>2019</v>
      </c>
      <c r="D5868" t="s">
        <v>36</v>
      </c>
      <c r="E5868" t="s">
        <v>18</v>
      </c>
      <c r="F5868" t="s">
        <v>99</v>
      </c>
      <c r="G5868" t="s">
        <v>46</v>
      </c>
      <c r="H5868" t="s">
        <v>962</v>
      </c>
      <c r="I5868" t="s">
        <v>133</v>
      </c>
      <c r="J5868" t="s">
        <v>13</v>
      </c>
      <c r="K5868" t="s">
        <v>963</v>
      </c>
      <c r="L5868" t="s">
        <v>68</v>
      </c>
      <c r="N5868" t="str">
        <f>IF(ISBLANK(Sales[[#This Row],[return]]),"No",Sales[[#This Row],[return]])</f>
        <v>No</v>
      </c>
      <c r="O5868" s="2">
        <v>43626</v>
      </c>
      <c r="P5868" s="8" t="str">
        <f>TEXT(DAY(Sales[[#This Row],[OrderDate]]),"ddd")</f>
        <v>Tue</v>
      </c>
      <c r="Q5868" s="8" t="str">
        <f>TEXT(MONTH(Sales[[#This Row],[ShipDate]])*29,"mmm")</f>
        <v>Jun</v>
      </c>
      <c r="R5868">
        <v>913</v>
      </c>
      <c r="S5868" t="s">
        <v>821</v>
      </c>
      <c r="T5868" t="s">
        <v>66</v>
      </c>
      <c r="U5868">
        <v>48307</v>
      </c>
      <c r="V5868" s="1">
        <v>0</v>
      </c>
      <c r="W5868">
        <v>54</v>
      </c>
      <c r="X5868">
        <v>4</v>
      </c>
      <c r="Y5868">
        <v>133</v>
      </c>
      <c r="AD5868"/>
    </row>
    <row r="5869" spans="1:30" x14ac:dyDescent="0.25">
      <c r="A5869" t="s">
        <v>40</v>
      </c>
      <c r="B5869" s="2">
        <v>43731</v>
      </c>
      <c r="C5869" s="35">
        <f>YEAR(Sales[[#This Row],[ShipDate]])</f>
        <v>2019</v>
      </c>
      <c r="D5869" t="s">
        <v>36</v>
      </c>
      <c r="E5869" t="s">
        <v>31</v>
      </c>
      <c r="F5869" t="s">
        <v>45</v>
      </c>
      <c r="G5869" t="s">
        <v>25</v>
      </c>
      <c r="H5869" t="s">
        <v>79</v>
      </c>
      <c r="I5869" t="s">
        <v>32</v>
      </c>
      <c r="J5869" t="s">
        <v>13</v>
      </c>
      <c r="K5869" t="s">
        <v>292</v>
      </c>
      <c r="L5869" t="s">
        <v>30</v>
      </c>
      <c r="N5869" t="str">
        <f>IF(ISBLANK(Sales[[#This Row],[return]]),"No",Sales[[#This Row],[return]])</f>
        <v>No</v>
      </c>
      <c r="O5869" s="2">
        <v>43726</v>
      </c>
      <c r="P5869" s="8" t="str">
        <f>TEXT(DAY(Sales[[#This Row],[OrderDate]]),"ddd")</f>
        <v>Wed</v>
      </c>
      <c r="Q5869" s="8" t="str">
        <f>TEXT(MONTH(Sales[[#This Row],[ShipDate]])*29,"mmm")</f>
        <v>Sep</v>
      </c>
      <c r="R5869">
        <v>1160</v>
      </c>
      <c r="S5869" t="s">
        <v>293</v>
      </c>
      <c r="T5869" t="s">
        <v>28</v>
      </c>
      <c r="U5869">
        <v>94122</v>
      </c>
      <c r="V5869" s="1">
        <v>0</v>
      </c>
      <c r="W5869">
        <v>2</v>
      </c>
      <c r="X5869">
        <v>3</v>
      </c>
      <c r="Y5869">
        <v>9</v>
      </c>
      <c r="AD5869"/>
    </row>
    <row r="5870" spans="1:30" x14ac:dyDescent="0.25">
      <c r="A5870" t="s">
        <v>40</v>
      </c>
      <c r="B5870" s="2">
        <v>43731</v>
      </c>
      <c r="C5870" s="35">
        <f>YEAR(Sales[[#This Row],[ShipDate]])</f>
        <v>2019</v>
      </c>
      <c r="D5870" t="s">
        <v>36</v>
      </c>
      <c r="E5870" t="s">
        <v>31</v>
      </c>
      <c r="F5870" t="s">
        <v>104</v>
      </c>
      <c r="G5870" t="s">
        <v>25</v>
      </c>
      <c r="H5870" t="s">
        <v>79</v>
      </c>
      <c r="I5870" t="s">
        <v>32</v>
      </c>
      <c r="J5870" t="s">
        <v>13</v>
      </c>
      <c r="K5870" t="s">
        <v>292</v>
      </c>
      <c r="L5870" t="s">
        <v>30</v>
      </c>
      <c r="N5870" t="str">
        <f>IF(ISBLANK(Sales[[#This Row],[return]]),"No",Sales[[#This Row],[return]])</f>
        <v>No</v>
      </c>
      <c r="O5870" s="2">
        <v>43726</v>
      </c>
      <c r="P5870" s="8" t="str">
        <f>TEXT(DAY(Sales[[#This Row],[OrderDate]]),"ddd")</f>
        <v>Wed</v>
      </c>
      <c r="Q5870" s="8" t="str">
        <f>TEXT(MONTH(Sales[[#This Row],[ShipDate]])*29,"mmm")</f>
        <v>Sep</v>
      </c>
      <c r="R5870">
        <v>472</v>
      </c>
      <c r="S5870" t="s">
        <v>294</v>
      </c>
      <c r="T5870" t="s">
        <v>28</v>
      </c>
      <c r="U5870">
        <v>94122</v>
      </c>
      <c r="V5870" s="1">
        <v>0</v>
      </c>
      <c r="W5870">
        <v>5</v>
      </c>
      <c r="X5870">
        <v>3</v>
      </c>
      <c r="Y5870">
        <v>11</v>
      </c>
      <c r="AD5870"/>
    </row>
    <row r="5871" spans="1:30" x14ac:dyDescent="0.25">
      <c r="A5871" t="s">
        <v>40</v>
      </c>
      <c r="B5871" s="2">
        <v>43731</v>
      </c>
      <c r="C5871" s="35">
        <f>YEAR(Sales[[#This Row],[ShipDate]])</f>
        <v>2019</v>
      </c>
      <c r="D5871" t="s">
        <v>36</v>
      </c>
      <c r="E5871" t="s">
        <v>31</v>
      </c>
      <c r="F5871" t="s">
        <v>59</v>
      </c>
      <c r="G5871" t="s">
        <v>25</v>
      </c>
      <c r="H5871" t="s">
        <v>79</v>
      </c>
      <c r="I5871" t="s">
        <v>32</v>
      </c>
      <c r="J5871" t="s">
        <v>13</v>
      </c>
      <c r="K5871" t="s">
        <v>292</v>
      </c>
      <c r="L5871" t="s">
        <v>30</v>
      </c>
      <c r="N5871" t="str">
        <f>IF(ISBLANK(Sales[[#This Row],[return]]),"No",Sales[[#This Row],[return]])</f>
        <v>No</v>
      </c>
      <c r="O5871" s="2">
        <v>43726</v>
      </c>
      <c r="P5871" s="8" t="str">
        <f>TEXT(DAY(Sales[[#This Row],[OrderDate]]),"ddd")</f>
        <v>Wed</v>
      </c>
      <c r="Q5871" s="8" t="str">
        <f>TEXT(MONTH(Sales[[#This Row],[ShipDate]])*29,"mmm")</f>
        <v>Sep</v>
      </c>
      <c r="R5871">
        <v>1704</v>
      </c>
      <c r="S5871" t="s">
        <v>295</v>
      </c>
      <c r="T5871" t="s">
        <v>28</v>
      </c>
      <c r="U5871">
        <v>94122</v>
      </c>
      <c r="V5871" s="1">
        <v>0</v>
      </c>
      <c r="W5871">
        <v>69</v>
      </c>
      <c r="X5871">
        <v>3</v>
      </c>
      <c r="Y5871">
        <v>144</v>
      </c>
      <c r="AD5871"/>
    </row>
    <row r="5872" spans="1:30" x14ac:dyDescent="0.25">
      <c r="A5872" t="s">
        <v>24</v>
      </c>
      <c r="B5872" s="2">
        <v>43560</v>
      </c>
      <c r="C5872" s="35">
        <f>YEAR(Sales[[#This Row],[ShipDate]])</f>
        <v>2019</v>
      </c>
      <c r="D5872" t="s">
        <v>113</v>
      </c>
      <c r="E5872" t="s">
        <v>69</v>
      </c>
      <c r="F5872" t="s">
        <v>45</v>
      </c>
      <c r="G5872" t="s">
        <v>25</v>
      </c>
      <c r="H5872" t="s">
        <v>1711</v>
      </c>
      <c r="I5872" t="s">
        <v>371</v>
      </c>
      <c r="J5872" t="s">
        <v>13</v>
      </c>
      <c r="K5872" t="s">
        <v>2958</v>
      </c>
      <c r="L5872" t="s">
        <v>92</v>
      </c>
      <c r="N5872" t="str">
        <f>IF(ISBLANK(Sales[[#This Row],[return]]),"No",Sales[[#This Row],[return]])</f>
        <v>No</v>
      </c>
      <c r="O5872" s="2">
        <v>43557</v>
      </c>
      <c r="P5872" s="8" t="str">
        <f>TEXT(DAY(Sales[[#This Row],[OrderDate]]),"ddd")</f>
        <v>Mon</v>
      </c>
      <c r="Q5872" s="8" t="str">
        <f>TEXT(MONTH(Sales[[#This Row],[ShipDate]])*29,"mmm")</f>
        <v>Apr</v>
      </c>
      <c r="R5872">
        <v>1132</v>
      </c>
      <c r="S5872" t="s">
        <v>86</v>
      </c>
      <c r="T5872" t="s">
        <v>90</v>
      </c>
      <c r="U5872">
        <v>6450</v>
      </c>
      <c r="V5872" s="1">
        <v>0</v>
      </c>
      <c r="W5872">
        <v>3</v>
      </c>
      <c r="X5872">
        <v>4</v>
      </c>
      <c r="Y5872">
        <v>11</v>
      </c>
      <c r="AD5872"/>
    </row>
    <row r="5873" spans="1:30" x14ac:dyDescent="0.25">
      <c r="A5873" t="s">
        <v>40</v>
      </c>
      <c r="B5873" s="2">
        <v>43762</v>
      </c>
      <c r="C5873" s="35">
        <f>YEAR(Sales[[#This Row],[ShipDate]])</f>
        <v>2019</v>
      </c>
      <c r="D5873" t="s">
        <v>36</v>
      </c>
      <c r="E5873" t="s">
        <v>18</v>
      </c>
      <c r="F5873" t="s">
        <v>21</v>
      </c>
      <c r="G5873" t="s">
        <v>11</v>
      </c>
      <c r="H5873" t="s">
        <v>1473</v>
      </c>
      <c r="I5873" t="s">
        <v>70</v>
      </c>
      <c r="J5873" t="s">
        <v>13</v>
      </c>
      <c r="K5873" t="s">
        <v>934</v>
      </c>
      <c r="L5873" t="s">
        <v>68</v>
      </c>
      <c r="N5873" t="str">
        <f>IF(ISBLANK(Sales[[#This Row],[return]]),"No",Sales[[#This Row],[return]])</f>
        <v>No</v>
      </c>
      <c r="O5873" s="2">
        <v>43757</v>
      </c>
      <c r="P5873" s="8" t="str">
        <f>TEXT(DAY(Sales[[#This Row],[OrderDate]]),"ddd")</f>
        <v>Thu</v>
      </c>
      <c r="Q5873" s="8" t="str">
        <f>TEXT(MONTH(Sales[[#This Row],[ShipDate]])*29,"mmm")</f>
        <v>Oct</v>
      </c>
      <c r="R5873">
        <v>1370</v>
      </c>
      <c r="S5873" t="s">
        <v>1474</v>
      </c>
      <c r="T5873" t="s">
        <v>66</v>
      </c>
      <c r="U5873">
        <v>76706</v>
      </c>
      <c r="V5873" s="1">
        <v>0.32</v>
      </c>
      <c r="W5873">
        <v>-92</v>
      </c>
      <c r="X5873">
        <v>3</v>
      </c>
      <c r="Y5873">
        <v>328</v>
      </c>
      <c r="AD5873"/>
    </row>
    <row r="5874" spans="1:30" x14ac:dyDescent="0.25">
      <c r="A5874" t="s">
        <v>40</v>
      </c>
      <c r="B5874" s="2">
        <v>43762</v>
      </c>
      <c r="C5874" s="35">
        <f>YEAR(Sales[[#This Row],[ShipDate]])</f>
        <v>2019</v>
      </c>
      <c r="D5874" t="s">
        <v>36</v>
      </c>
      <c r="E5874" t="s">
        <v>18</v>
      </c>
      <c r="F5874" t="s">
        <v>50</v>
      </c>
      <c r="G5874" t="s">
        <v>25</v>
      </c>
      <c r="H5874" t="s">
        <v>1473</v>
      </c>
      <c r="I5874" t="s">
        <v>70</v>
      </c>
      <c r="J5874" t="s">
        <v>13</v>
      </c>
      <c r="K5874" t="s">
        <v>934</v>
      </c>
      <c r="L5874" t="s">
        <v>68</v>
      </c>
      <c r="N5874" t="str">
        <f>IF(ISBLANK(Sales[[#This Row],[return]]),"No",Sales[[#This Row],[return]])</f>
        <v>No</v>
      </c>
      <c r="O5874" s="2">
        <v>43757</v>
      </c>
      <c r="P5874" s="8" t="str">
        <f>TEXT(DAY(Sales[[#This Row],[OrderDate]]),"ddd")</f>
        <v>Thu</v>
      </c>
      <c r="Q5874" s="8" t="str">
        <f>TEXT(MONTH(Sales[[#This Row],[ShipDate]])*29,"mmm")</f>
        <v>Oct</v>
      </c>
      <c r="R5874">
        <v>1458</v>
      </c>
      <c r="S5874" t="s">
        <v>3235</v>
      </c>
      <c r="T5874" t="s">
        <v>66</v>
      </c>
      <c r="U5874">
        <v>76706</v>
      </c>
      <c r="V5874" s="1">
        <v>0.8</v>
      </c>
      <c r="W5874">
        <v>-4</v>
      </c>
      <c r="X5874">
        <v>2</v>
      </c>
      <c r="Y5874">
        <v>2</v>
      </c>
      <c r="AD5874"/>
    </row>
    <row r="5875" spans="1:30" x14ac:dyDescent="0.25">
      <c r="A5875" t="s">
        <v>40</v>
      </c>
      <c r="B5875" s="2">
        <v>43694</v>
      </c>
      <c r="C5875" s="35">
        <f>YEAR(Sales[[#This Row],[ShipDate]])</f>
        <v>2019</v>
      </c>
      <c r="D5875" t="s">
        <v>36</v>
      </c>
      <c r="E5875" t="s">
        <v>18</v>
      </c>
      <c r="F5875" t="s">
        <v>59</v>
      </c>
      <c r="G5875" t="s">
        <v>25</v>
      </c>
      <c r="H5875" t="s">
        <v>2250</v>
      </c>
      <c r="I5875" t="s">
        <v>37</v>
      </c>
      <c r="J5875" t="s">
        <v>13</v>
      </c>
      <c r="K5875" t="s">
        <v>1274</v>
      </c>
      <c r="L5875" t="s">
        <v>17</v>
      </c>
      <c r="N5875" t="str">
        <f>IF(ISBLANK(Sales[[#This Row],[return]]),"No",Sales[[#This Row],[return]])</f>
        <v>No</v>
      </c>
      <c r="O5875" s="2">
        <v>43689</v>
      </c>
      <c r="P5875" s="8" t="str">
        <f>TEXT(DAY(Sales[[#This Row],[OrderDate]]),"ddd")</f>
        <v>Thu</v>
      </c>
      <c r="Q5875" s="8" t="str">
        <f>TEXT(MONTH(Sales[[#This Row],[ShipDate]])*29,"mmm")</f>
        <v>Aug</v>
      </c>
      <c r="R5875">
        <v>1803</v>
      </c>
      <c r="S5875" t="s">
        <v>1919</v>
      </c>
      <c r="T5875" t="s">
        <v>15</v>
      </c>
      <c r="U5875">
        <v>32839</v>
      </c>
      <c r="V5875" s="1">
        <v>0.2</v>
      </c>
      <c r="W5875">
        <v>7</v>
      </c>
      <c r="X5875">
        <v>4</v>
      </c>
      <c r="Y5875">
        <v>21</v>
      </c>
      <c r="AD5875"/>
    </row>
    <row r="5876" spans="1:30" x14ac:dyDescent="0.25">
      <c r="A5876" t="s">
        <v>10</v>
      </c>
      <c r="B5876" s="2">
        <v>43781</v>
      </c>
      <c r="C5876" s="35">
        <f>YEAR(Sales[[#This Row],[ShipDate]])</f>
        <v>2019</v>
      </c>
      <c r="D5876" t="s">
        <v>36</v>
      </c>
      <c r="E5876" t="s">
        <v>18</v>
      </c>
      <c r="F5876" t="s">
        <v>50</v>
      </c>
      <c r="G5876" t="s">
        <v>25</v>
      </c>
      <c r="H5876" t="s">
        <v>107</v>
      </c>
      <c r="I5876" t="s">
        <v>70</v>
      </c>
      <c r="J5876" t="s">
        <v>13</v>
      </c>
      <c r="K5876" t="s">
        <v>1388</v>
      </c>
      <c r="L5876" t="s">
        <v>68</v>
      </c>
      <c r="N5876" t="str">
        <f>IF(ISBLANK(Sales[[#This Row],[return]]),"No",Sales[[#This Row],[return]])</f>
        <v>No</v>
      </c>
      <c r="O5876" s="2">
        <v>43775</v>
      </c>
      <c r="P5876" s="8" t="str">
        <f>TEXT(DAY(Sales[[#This Row],[OrderDate]]),"ddd")</f>
        <v>Fri</v>
      </c>
      <c r="Q5876" s="8" t="str">
        <f>TEXT(MONTH(Sales[[#This Row],[ShipDate]])*29,"mmm")</f>
        <v>Nov</v>
      </c>
      <c r="R5876">
        <v>1850</v>
      </c>
      <c r="S5876" t="s">
        <v>2160</v>
      </c>
      <c r="T5876" t="s">
        <v>66</v>
      </c>
      <c r="U5876">
        <v>77070</v>
      </c>
      <c r="V5876" s="1">
        <v>0.8</v>
      </c>
      <c r="W5876">
        <v>-2</v>
      </c>
      <c r="X5876">
        <v>2</v>
      </c>
      <c r="Y5876">
        <v>1</v>
      </c>
      <c r="AD5876"/>
    </row>
    <row r="5877" spans="1:30" x14ac:dyDescent="0.25">
      <c r="A5877" t="s">
        <v>10</v>
      </c>
      <c r="B5877" s="2">
        <v>43650</v>
      </c>
      <c r="C5877" s="35">
        <f>YEAR(Sales[[#This Row],[ShipDate]])</f>
        <v>2019</v>
      </c>
      <c r="D5877" t="s">
        <v>113</v>
      </c>
      <c r="E5877" t="s">
        <v>18</v>
      </c>
      <c r="F5877" t="s">
        <v>43</v>
      </c>
      <c r="G5877" t="s">
        <v>11</v>
      </c>
      <c r="H5877" t="s">
        <v>55</v>
      </c>
      <c r="I5877" t="s">
        <v>1139</v>
      </c>
      <c r="J5877" t="s">
        <v>13</v>
      </c>
      <c r="K5877" t="s">
        <v>1137</v>
      </c>
      <c r="L5877" t="s">
        <v>92</v>
      </c>
      <c r="N5877" t="str">
        <f>IF(ISBLANK(Sales[[#This Row],[return]]),"No",Sales[[#This Row],[return]])</f>
        <v>No</v>
      </c>
      <c r="O5877" s="2">
        <v>43649</v>
      </c>
      <c r="P5877" s="8" t="str">
        <f>TEXT(DAY(Sales[[#This Row],[OrderDate]]),"ddd")</f>
        <v>Tue</v>
      </c>
      <c r="Q5877" s="8" t="str">
        <f>TEXT(MONTH(Sales[[#This Row],[ShipDate]])*29,"mmm")</f>
        <v>Jul</v>
      </c>
      <c r="R5877">
        <v>1042</v>
      </c>
      <c r="S5877" t="s">
        <v>1138</v>
      </c>
      <c r="T5877" t="s">
        <v>90</v>
      </c>
      <c r="U5877">
        <v>3301</v>
      </c>
      <c r="V5877" s="1">
        <v>0</v>
      </c>
      <c r="W5877">
        <v>27</v>
      </c>
      <c r="X5877">
        <v>1</v>
      </c>
      <c r="Y5877">
        <v>102</v>
      </c>
      <c r="AD5877"/>
    </row>
    <row r="5878" spans="1:30" x14ac:dyDescent="0.25">
      <c r="A5878" t="s">
        <v>10</v>
      </c>
      <c r="B5878" s="2">
        <v>43826</v>
      </c>
      <c r="C5878" s="35">
        <f>YEAR(Sales[[#This Row],[ShipDate]])</f>
        <v>2019</v>
      </c>
      <c r="D5878" t="s">
        <v>36</v>
      </c>
      <c r="E5878" t="s">
        <v>18</v>
      </c>
      <c r="F5878" t="s">
        <v>39</v>
      </c>
      <c r="G5878" t="s">
        <v>25</v>
      </c>
      <c r="H5878" t="s">
        <v>1184</v>
      </c>
      <c r="I5878" t="s">
        <v>142</v>
      </c>
      <c r="J5878" t="s">
        <v>13</v>
      </c>
      <c r="K5878" t="s">
        <v>1475</v>
      </c>
      <c r="L5878" t="s">
        <v>68</v>
      </c>
      <c r="N5878" t="str">
        <f>IF(ISBLANK(Sales[[#This Row],[return]]),"No",Sales[[#This Row],[return]])</f>
        <v>No</v>
      </c>
      <c r="O5878" s="2">
        <v>43820</v>
      </c>
      <c r="P5878" s="8" t="str">
        <f>TEXT(DAY(Sales[[#This Row],[OrderDate]]),"ddd")</f>
        <v>Sat</v>
      </c>
      <c r="Q5878" s="8" t="str">
        <f>TEXT(MONTH(Sales[[#This Row],[ShipDate]])*29,"mmm")</f>
        <v>Dec</v>
      </c>
      <c r="R5878">
        <v>1558</v>
      </c>
      <c r="S5878" t="s">
        <v>815</v>
      </c>
      <c r="T5878" t="s">
        <v>66</v>
      </c>
      <c r="U5878">
        <v>47905</v>
      </c>
      <c r="V5878" s="1">
        <v>0</v>
      </c>
      <c r="W5878">
        <v>19</v>
      </c>
      <c r="X5878">
        <v>1</v>
      </c>
      <c r="Y5878">
        <v>375</v>
      </c>
      <c r="AD5878"/>
    </row>
    <row r="5879" spans="1:30" x14ac:dyDescent="0.25">
      <c r="A5879" t="s">
        <v>40</v>
      </c>
      <c r="B5879" s="2">
        <v>43657</v>
      </c>
      <c r="C5879" s="35">
        <f>YEAR(Sales[[#This Row],[ShipDate]])</f>
        <v>2019</v>
      </c>
      <c r="D5879" t="s">
        <v>36</v>
      </c>
      <c r="E5879" t="s">
        <v>18</v>
      </c>
      <c r="F5879" t="s">
        <v>150</v>
      </c>
      <c r="G5879" t="s">
        <v>25</v>
      </c>
      <c r="H5879" t="s">
        <v>26</v>
      </c>
      <c r="I5879" t="s">
        <v>32</v>
      </c>
      <c r="J5879" t="s">
        <v>13</v>
      </c>
      <c r="K5879" t="s">
        <v>941</v>
      </c>
      <c r="L5879" t="s">
        <v>30</v>
      </c>
      <c r="N5879" t="str">
        <f>IF(ISBLANK(Sales[[#This Row],[return]]),"No",Sales[[#This Row],[return]])</f>
        <v>No</v>
      </c>
      <c r="O5879" s="2">
        <v>43653</v>
      </c>
      <c r="P5879" s="8" t="str">
        <f>TEXT(DAY(Sales[[#This Row],[OrderDate]]),"ddd")</f>
        <v>Sat</v>
      </c>
      <c r="Q5879" s="8" t="str">
        <f>TEXT(MONTH(Sales[[#This Row],[ShipDate]])*29,"mmm")</f>
        <v>Jul</v>
      </c>
      <c r="R5879">
        <v>371</v>
      </c>
      <c r="S5879" t="s">
        <v>1804</v>
      </c>
      <c r="T5879" t="s">
        <v>28</v>
      </c>
      <c r="U5879">
        <v>90049</v>
      </c>
      <c r="V5879" s="1">
        <v>0</v>
      </c>
      <c r="W5879">
        <v>0</v>
      </c>
      <c r="X5879">
        <v>3</v>
      </c>
      <c r="Y5879">
        <v>6</v>
      </c>
      <c r="AD5879"/>
    </row>
    <row r="5880" spans="1:30" x14ac:dyDescent="0.25">
      <c r="A5880" t="s">
        <v>24</v>
      </c>
      <c r="B5880" s="2">
        <v>43619</v>
      </c>
      <c r="C5880" s="35">
        <f>YEAR(Sales[[#This Row],[ShipDate]])</f>
        <v>2019</v>
      </c>
      <c r="D5880" t="s">
        <v>113</v>
      </c>
      <c r="E5880" t="s">
        <v>18</v>
      </c>
      <c r="F5880" t="s">
        <v>59</v>
      </c>
      <c r="G5880" t="s">
        <v>25</v>
      </c>
      <c r="H5880" t="s">
        <v>422</v>
      </c>
      <c r="I5880" t="s">
        <v>252</v>
      </c>
      <c r="J5880" t="s">
        <v>13</v>
      </c>
      <c r="K5880" t="s">
        <v>1582</v>
      </c>
      <c r="L5880" t="s">
        <v>92</v>
      </c>
      <c r="N5880" t="str">
        <f>IF(ISBLANK(Sales[[#This Row],[return]]),"No",Sales[[#This Row],[return]])</f>
        <v>No</v>
      </c>
      <c r="O5880" s="2">
        <v>43617</v>
      </c>
      <c r="P5880" s="8" t="str">
        <f>TEXT(DAY(Sales[[#This Row],[OrderDate]]),"ddd")</f>
        <v>Sun</v>
      </c>
      <c r="Q5880" s="8" t="str">
        <f>TEXT(MONTH(Sales[[#This Row],[ShipDate]])*29,"mmm")</f>
        <v>Jun</v>
      </c>
      <c r="R5880">
        <v>1718</v>
      </c>
      <c r="S5880" t="s">
        <v>1746</v>
      </c>
      <c r="T5880" t="s">
        <v>90</v>
      </c>
      <c r="U5880">
        <v>43017</v>
      </c>
      <c r="V5880" s="1">
        <v>0.2</v>
      </c>
      <c r="W5880">
        <v>10</v>
      </c>
      <c r="X5880">
        <v>6</v>
      </c>
      <c r="Y5880">
        <v>28</v>
      </c>
      <c r="AD5880"/>
    </row>
    <row r="5881" spans="1:30" x14ac:dyDescent="0.25">
      <c r="A5881" t="s">
        <v>24</v>
      </c>
      <c r="B5881" s="2">
        <v>43619</v>
      </c>
      <c r="C5881" s="35">
        <f>YEAR(Sales[[#This Row],[ShipDate]])</f>
        <v>2019</v>
      </c>
      <c r="D5881" t="s">
        <v>113</v>
      </c>
      <c r="E5881" t="s">
        <v>18</v>
      </c>
      <c r="F5881" t="s">
        <v>50</v>
      </c>
      <c r="G5881" t="s">
        <v>25</v>
      </c>
      <c r="H5881" t="s">
        <v>422</v>
      </c>
      <c r="I5881" t="s">
        <v>252</v>
      </c>
      <c r="J5881" t="s">
        <v>13</v>
      </c>
      <c r="K5881" t="s">
        <v>1582</v>
      </c>
      <c r="L5881" t="s">
        <v>92</v>
      </c>
      <c r="N5881" t="str">
        <f>IF(ISBLANK(Sales[[#This Row],[return]]),"No",Sales[[#This Row],[return]])</f>
        <v>No</v>
      </c>
      <c r="O5881" s="2">
        <v>43617</v>
      </c>
      <c r="P5881" s="8" t="str">
        <f>TEXT(DAY(Sales[[#This Row],[OrderDate]]),"ddd")</f>
        <v>Sun</v>
      </c>
      <c r="Q5881" s="8" t="str">
        <f>TEXT(MONTH(Sales[[#This Row],[ShipDate]])*29,"mmm")</f>
        <v>Jun</v>
      </c>
      <c r="R5881">
        <v>412</v>
      </c>
      <c r="S5881" t="s">
        <v>1740</v>
      </c>
      <c r="T5881" t="s">
        <v>90</v>
      </c>
      <c r="U5881">
        <v>43017</v>
      </c>
      <c r="V5881" s="1">
        <v>0.7</v>
      </c>
      <c r="W5881">
        <v>-3</v>
      </c>
      <c r="X5881">
        <v>2</v>
      </c>
      <c r="Y5881">
        <v>4</v>
      </c>
      <c r="AD5881"/>
    </row>
    <row r="5882" spans="1:30" x14ac:dyDescent="0.25">
      <c r="A5882" t="s">
        <v>24</v>
      </c>
      <c r="B5882" s="2">
        <v>43619</v>
      </c>
      <c r="C5882" s="35">
        <f>YEAR(Sales[[#This Row],[ShipDate]])</f>
        <v>2019</v>
      </c>
      <c r="D5882" t="s">
        <v>113</v>
      </c>
      <c r="E5882" t="s">
        <v>18</v>
      </c>
      <c r="F5882" t="s">
        <v>48</v>
      </c>
      <c r="G5882" t="s">
        <v>46</v>
      </c>
      <c r="H5882" t="s">
        <v>422</v>
      </c>
      <c r="I5882" t="s">
        <v>252</v>
      </c>
      <c r="J5882" t="s">
        <v>13</v>
      </c>
      <c r="K5882" t="s">
        <v>1582</v>
      </c>
      <c r="L5882" t="s">
        <v>92</v>
      </c>
      <c r="N5882" t="str">
        <f>IF(ISBLANK(Sales[[#This Row],[return]]),"No",Sales[[#This Row],[return]])</f>
        <v>No</v>
      </c>
      <c r="O5882" s="2">
        <v>43617</v>
      </c>
      <c r="P5882" s="8" t="str">
        <f>TEXT(DAY(Sales[[#This Row],[OrderDate]]),"ddd")</f>
        <v>Sun</v>
      </c>
      <c r="Q5882" s="8" t="str">
        <f>TEXT(MONTH(Sales[[#This Row],[ShipDate]])*29,"mmm")</f>
        <v>Jun</v>
      </c>
      <c r="R5882">
        <v>1248</v>
      </c>
      <c r="S5882" t="s">
        <v>410</v>
      </c>
      <c r="T5882" t="s">
        <v>90</v>
      </c>
      <c r="U5882">
        <v>43017</v>
      </c>
      <c r="V5882" s="1">
        <v>0.4</v>
      </c>
      <c r="W5882">
        <v>-34</v>
      </c>
      <c r="X5882">
        <v>4</v>
      </c>
      <c r="Y5882">
        <v>158</v>
      </c>
      <c r="AD5882"/>
    </row>
    <row r="5883" spans="1:30" x14ac:dyDescent="0.25">
      <c r="A5883" t="s">
        <v>24</v>
      </c>
      <c r="B5883" s="2">
        <v>43643</v>
      </c>
      <c r="C5883" s="35">
        <f>YEAR(Sales[[#This Row],[ShipDate]])</f>
        <v>2019</v>
      </c>
      <c r="D5883" t="s">
        <v>36</v>
      </c>
      <c r="E5883" t="s">
        <v>18</v>
      </c>
      <c r="F5883" t="s">
        <v>45</v>
      </c>
      <c r="G5883" t="s">
        <v>25</v>
      </c>
      <c r="H5883" t="s">
        <v>1177</v>
      </c>
      <c r="I5883" t="s">
        <v>252</v>
      </c>
      <c r="J5883" t="s">
        <v>13</v>
      </c>
      <c r="K5883" t="s">
        <v>1531</v>
      </c>
      <c r="L5883" t="s">
        <v>92</v>
      </c>
      <c r="N5883" t="str">
        <f>IF(ISBLANK(Sales[[#This Row],[return]]),"No",Sales[[#This Row],[return]])</f>
        <v>No</v>
      </c>
      <c r="O5883" s="2">
        <v>43636</v>
      </c>
      <c r="P5883" s="8" t="str">
        <f>TEXT(DAY(Sales[[#This Row],[OrderDate]]),"ddd")</f>
        <v>Fri</v>
      </c>
      <c r="Q5883" s="8" t="str">
        <f>TEXT(MONTH(Sales[[#This Row],[ShipDate]])*29,"mmm")</f>
        <v>Jun</v>
      </c>
      <c r="R5883">
        <v>1167</v>
      </c>
      <c r="S5883" t="s">
        <v>1810</v>
      </c>
      <c r="T5883" t="s">
        <v>90</v>
      </c>
      <c r="U5883">
        <v>44134</v>
      </c>
      <c r="V5883" s="1">
        <v>0.2</v>
      </c>
      <c r="W5883">
        <v>1</v>
      </c>
      <c r="X5883">
        <v>2</v>
      </c>
      <c r="Y5883">
        <v>5</v>
      </c>
      <c r="AD5883"/>
    </row>
    <row r="5884" spans="1:30" x14ac:dyDescent="0.25">
      <c r="A5884" t="s">
        <v>24</v>
      </c>
      <c r="B5884" s="2">
        <v>43643</v>
      </c>
      <c r="C5884" s="35">
        <f>YEAR(Sales[[#This Row],[ShipDate]])</f>
        <v>2019</v>
      </c>
      <c r="D5884" t="s">
        <v>36</v>
      </c>
      <c r="E5884" t="s">
        <v>18</v>
      </c>
      <c r="F5884" t="s">
        <v>59</v>
      </c>
      <c r="G5884" t="s">
        <v>25</v>
      </c>
      <c r="H5884" t="s">
        <v>1177</v>
      </c>
      <c r="I5884" t="s">
        <v>252</v>
      </c>
      <c r="J5884" t="s">
        <v>13</v>
      </c>
      <c r="K5884" t="s">
        <v>1531</v>
      </c>
      <c r="L5884" t="s">
        <v>92</v>
      </c>
      <c r="N5884" t="str">
        <f>IF(ISBLANK(Sales[[#This Row],[return]]),"No",Sales[[#This Row],[return]])</f>
        <v>No</v>
      </c>
      <c r="O5884" s="2">
        <v>43636</v>
      </c>
      <c r="P5884" s="8" t="str">
        <f>TEXT(DAY(Sales[[#This Row],[OrderDate]]),"ddd")</f>
        <v>Fri</v>
      </c>
      <c r="Q5884" s="8" t="str">
        <f>TEXT(MONTH(Sales[[#This Row],[ShipDate]])*29,"mmm")</f>
        <v>Jun</v>
      </c>
      <c r="R5884">
        <v>1806</v>
      </c>
      <c r="S5884" t="s">
        <v>2053</v>
      </c>
      <c r="T5884" t="s">
        <v>90</v>
      </c>
      <c r="U5884">
        <v>44134</v>
      </c>
      <c r="V5884" s="1">
        <v>0.2</v>
      </c>
      <c r="W5884">
        <v>11</v>
      </c>
      <c r="X5884">
        <v>6</v>
      </c>
      <c r="Y5884">
        <v>31</v>
      </c>
      <c r="AD5884"/>
    </row>
    <row r="5885" spans="1:30" x14ac:dyDescent="0.25">
      <c r="A5885" t="s">
        <v>24</v>
      </c>
      <c r="B5885" s="2">
        <v>43542</v>
      </c>
      <c r="C5885" s="35">
        <f>YEAR(Sales[[#This Row],[ShipDate]])</f>
        <v>2019</v>
      </c>
      <c r="D5885" t="s">
        <v>19</v>
      </c>
      <c r="E5885" t="s">
        <v>69</v>
      </c>
      <c r="F5885" t="s">
        <v>59</v>
      </c>
      <c r="G5885" t="s">
        <v>25</v>
      </c>
      <c r="H5885" t="s">
        <v>2273</v>
      </c>
      <c r="I5885" t="s">
        <v>333</v>
      </c>
      <c r="J5885" t="s">
        <v>13</v>
      </c>
      <c r="K5885" t="s">
        <v>2962</v>
      </c>
      <c r="L5885" t="s">
        <v>30</v>
      </c>
      <c r="N5885" t="str">
        <f>IF(ISBLANK(Sales[[#This Row],[return]]),"No",Sales[[#This Row],[return]])</f>
        <v>No</v>
      </c>
      <c r="O5885" s="2">
        <v>43537</v>
      </c>
      <c r="P5885" s="8" t="str">
        <f>TEXT(DAY(Sales[[#This Row],[OrderDate]]),"ddd")</f>
        <v>Fri</v>
      </c>
      <c r="Q5885" s="8" t="str">
        <f>TEXT(MONTH(Sales[[#This Row],[ShipDate]])*29,"mmm")</f>
        <v>Mar</v>
      </c>
      <c r="R5885">
        <v>1675</v>
      </c>
      <c r="S5885" t="s">
        <v>2832</v>
      </c>
      <c r="T5885" t="s">
        <v>28</v>
      </c>
      <c r="U5885">
        <v>87105</v>
      </c>
      <c r="V5885" s="1">
        <v>0</v>
      </c>
      <c r="W5885">
        <v>138</v>
      </c>
      <c r="X5885">
        <v>6</v>
      </c>
      <c r="Y5885">
        <v>288</v>
      </c>
      <c r="AD5885"/>
    </row>
    <row r="5886" spans="1:30" x14ac:dyDescent="0.25">
      <c r="A5886" t="s">
        <v>24</v>
      </c>
      <c r="B5886" s="2">
        <v>43542</v>
      </c>
      <c r="C5886" s="35">
        <f>YEAR(Sales[[#This Row],[ShipDate]])</f>
        <v>2019</v>
      </c>
      <c r="D5886" t="s">
        <v>19</v>
      </c>
      <c r="E5886" t="s">
        <v>69</v>
      </c>
      <c r="F5886" t="s">
        <v>59</v>
      </c>
      <c r="G5886" t="s">
        <v>25</v>
      </c>
      <c r="H5886" t="s">
        <v>2273</v>
      </c>
      <c r="I5886" t="s">
        <v>333</v>
      </c>
      <c r="J5886" t="s">
        <v>13</v>
      </c>
      <c r="K5886" t="s">
        <v>2962</v>
      </c>
      <c r="L5886" t="s">
        <v>30</v>
      </c>
      <c r="N5886" t="str">
        <f>IF(ISBLANK(Sales[[#This Row],[return]]),"No",Sales[[#This Row],[return]])</f>
        <v>No</v>
      </c>
      <c r="O5886" s="2">
        <v>43537</v>
      </c>
      <c r="P5886" s="8" t="str">
        <f>TEXT(DAY(Sales[[#This Row],[OrderDate]]),"ddd")</f>
        <v>Fri</v>
      </c>
      <c r="Q5886" s="8" t="str">
        <f>TEXT(MONTH(Sales[[#This Row],[ShipDate]])*29,"mmm")</f>
        <v>Mar</v>
      </c>
      <c r="R5886">
        <v>1836</v>
      </c>
      <c r="S5886" t="s">
        <v>1758</v>
      </c>
      <c r="T5886" t="s">
        <v>28</v>
      </c>
      <c r="U5886">
        <v>87105</v>
      </c>
      <c r="V5886" s="1">
        <v>0</v>
      </c>
      <c r="W5886">
        <v>22</v>
      </c>
      <c r="X5886">
        <v>7</v>
      </c>
      <c r="Y5886">
        <v>45</v>
      </c>
      <c r="AD5886"/>
    </row>
    <row r="5887" spans="1:30" x14ac:dyDescent="0.25">
      <c r="A5887" t="s">
        <v>24</v>
      </c>
      <c r="B5887" s="2">
        <v>43542</v>
      </c>
      <c r="C5887" s="35">
        <f>YEAR(Sales[[#This Row],[ShipDate]])</f>
        <v>2019</v>
      </c>
      <c r="D5887" t="s">
        <v>19</v>
      </c>
      <c r="E5887" t="s">
        <v>69</v>
      </c>
      <c r="F5887" t="s">
        <v>39</v>
      </c>
      <c r="G5887" t="s">
        <v>25</v>
      </c>
      <c r="H5887" t="s">
        <v>2273</v>
      </c>
      <c r="I5887" t="s">
        <v>333</v>
      </c>
      <c r="J5887" t="s">
        <v>13</v>
      </c>
      <c r="K5887" t="s">
        <v>2962</v>
      </c>
      <c r="L5887" t="s">
        <v>30</v>
      </c>
      <c r="N5887" t="str">
        <f>IF(ISBLANK(Sales[[#This Row],[return]]),"No",Sales[[#This Row],[return]])</f>
        <v>No</v>
      </c>
      <c r="O5887" s="2">
        <v>43537</v>
      </c>
      <c r="P5887" s="8" t="str">
        <f>TEXT(DAY(Sales[[#This Row],[OrderDate]]),"ddd")</f>
        <v>Fri</v>
      </c>
      <c r="Q5887" s="8" t="str">
        <f>TEXT(MONTH(Sales[[#This Row],[ShipDate]])*29,"mmm")</f>
        <v>Mar</v>
      </c>
      <c r="R5887">
        <v>1456</v>
      </c>
      <c r="S5887" t="s">
        <v>184</v>
      </c>
      <c r="T5887" t="s">
        <v>28</v>
      </c>
      <c r="U5887">
        <v>87105</v>
      </c>
      <c r="V5887" s="1">
        <v>0</v>
      </c>
      <c r="W5887">
        <v>25</v>
      </c>
      <c r="X5887">
        <v>8</v>
      </c>
      <c r="Y5887">
        <v>91</v>
      </c>
      <c r="AD5887"/>
    </row>
    <row r="5888" spans="1:30" x14ac:dyDescent="0.25">
      <c r="A5888" t="s">
        <v>24</v>
      </c>
      <c r="B5888" s="2">
        <v>43542</v>
      </c>
      <c r="C5888" s="35">
        <f>YEAR(Sales[[#This Row],[ShipDate]])</f>
        <v>2019</v>
      </c>
      <c r="D5888" t="s">
        <v>19</v>
      </c>
      <c r="E5888" t="s">
        <v>69</v>
      </c>
      <c r="F5888" t="s">
        <v>99</v>
      </c>
      <c r="G5888" t="s">
        <v>46</v>
      </c>
      <c r="H5888" t="s">
        <v>2273</v>
      </c>
      <c r="I5888" t="s">
        <v>333</v>
      </c>
      <c r="J5888" t="s">
        <v>13</v>
      </c>
      <c r="K5888" t="s">
        <v>2962</v>
      </c>
      <c r="L5888" t="s">
        <v>30</v>
      </c>
      <c r="N5888" t="str">
        <f>IF(ISBLANK(Sales[[#This Row],[return]]),"No",Sales[[#This Row],[return]])</f>
        <v>No</v>
      </c>
      <c r="O5888" s="2">
        <v>43537</v>
      </c>
      <c r="P5888" s="8" t="str">
        <f>TEXT(DAY(Sales[[#This Row],[OrderDate]]),"ddd")</f>
        <v>Fri</v>
      </c>
      <c r="Q5888" s="8" t="str">
        <f>TEXT(MONTH(Sales[[#This Row],[ShipDate]])*29,"mmm")</f>
        <v>Mar</v>
      </c>
      <c r="R5888">
        <v>1030</v>
      </c>
      <c r="S5888" t="s">
        <v>2507</v>
      </c>
      <c r="T5888" t="s">
        <v>28</v>
      </c>
      <c r="U5888">
        <v>87105</v>
      </c>
      <c r="V5888" s="1">
        <v>0</v>
      </c>
      <c r="W5888">
        <v>88</v>
      </c>
      <c r="X5888">
        <v>5</v>
      </c>
      <c r="Y5888">
        <v>215</v>
      </c>
      <c r="AD5888"/>
    </row>
    <row r="5889" spans="1:30" x14ac:dyDescent="0.25">
      <c r="A5889" t="s">
        <v>24</v>
      </c>
      <c r="B5889" s="2">
        <v>43542</v>
      </c>
      <c r="C5889" s="35">
        <f>YEAR(Sales[[#This Row],[ShipDate]])</f>
        <v>2019</v>
      </c>
      <c r="D5889" t="s">
        <v>19</v>
      </c>
      <c r="E5889" t="s">
        <v>69</v>
      </c>
      <c r="F5889" t="s">
        <v>48</v>
      </c>
      <c r="G5889" t="s">
        <v>46</v>
      </c>
      <c r="H5889" t="s">
        <v>2273</v>
      </c>
      <c r="I5889" t="s">
        <v>333</v>
      </c>
      <c r="J5889" t="s">
        <v>13</v>
      </c>
      <c r="K5889" t="s">
        <v>2962</v>
      </c>
      <c r="L5889" t="s">
        <v>30</v>
      </c>
      <c r="N5889" t="str">
        <f>IF(ISBLANK(Sales[[#This Row],[return]]),"No",Sales[[#This Row],[return]])</f>
        <v>No</v>
      </c>
      <c r="O5889" s="2">
        <v>43537</v>
      </c>
      <c r="P5889" s="8" t="str">
        <f>TEXT(DAY(Sales[[#This Row],[OrderDate]]),"ddd")</f>
        <v>Fri</v>
      </c>
      <c r="Q5889" s="8" t="str">
        <f>TEXT(MONTH(Sales[[#This Row],[ShipDate]])*29,"mmm")</f>
        <v>Mar</v>
      </c>
      <c r="R5889">
        <v>1229</v>
      </c>
      <c r="S5889" t="s">
        <v>2332</v>
      </c>
      <c r="T5889" t="s">
        <v>28</v>
      </c>
      <c r="U5889">
        <v>87105</v>
      </c>
      <c r="V5889" s="1">
        <v>0.2</v>
      </c>
      <c r="W5889">
        <v>49</v>
      </c>
      <c r="X5889">
        <v>8</v>
      </c>
      <c r="Y5889">
        <v>141</v>
      </c>
      <c r="AD5889"/>
    </row>
    <row r="5890" spans="1:30" x14ac:dyDescent="0.25">
      <c r="A5890" t="s">
        <v>40</v>
      </c>
      <c r="B5890" s="2">
        <v>43788</v>
      </c>
      <c r="C5890" s="35">
        <f>YEAR(Sales[[#This Row],[ShipDate]])</f>
        <v>2019</v>
      </c>
      <c r="D5890" t="s">
        <v>36</v>
      </c>
      <c r="E5890" t="s">
        <v>18</v>
      </c>
      <c r="F5890" t="s">
        <v>50</v>
      </c>
      <c r="G5890" t="s">
        <v>25</v>
      </c>
      <c r="H5890" t="s">
        <v>146</v>
      </c>
      <c r="I5890" t="s">
        <v>149</v>
      </c>
      <c r="J5890" t="s">
        <v>13</v>
      </c>
      <c r="K5890" t="s">
        <v>1387</v>
      </c>
      <c r="L5890" t="s">
        <v>92</v>
      </c>
      <c r="N5890" t="str">
        <f>IF(ISBLANK(Sales[[#This Row],[return]]),"No",Sales[[#This Row],[return]])</f>
        <v>No</v>
      </c>
      <c r="O5890" s="2">
        <v>43783</v>
      </c>
      <c r="P5890" s="8" t="str">
        <f>TEXT(DAY(Sales[[#This Row],[OrderDate]]),"ddd")</f>
        <v>Sat</v>
      </c>
      <c r="Q5890" s="8" t="str">
        <f>TEXT(MONTH(Sales[[#This Row],[ShipDate]])*29,"mmm")</f>
        <v>Nov</v>
      </c>
      <c r="R5890">
        <v>24</v>
      </c>
      <c r="S5890" t="s">
        <v>1752</v>
      </c>
      <c r="T5890" t="s">
        <v>90</v>
      </c>
      <c r="U5890">
        <v>10035</v>
      </c>
      <c r="V5890" s="1">
        <v>0.2</v>
      </c>
      <c r="W5890">
        <v>3</v>
      </c>
      <c r="X5890">
        <v>2</v>
      </c>
      <c r="Y5890">
        <v>9</v>
      </c>
      <c r="AD5890"/>
    </row>
    <row r="5891" spans="1:30" x14ac:dyDescent="0.25">
      <c r="A5891" t="s">
        <v>24</v>
      </c>
      <c r="B5891" s="2">
        <v>43819</v>
      </c>
      <c r="C5891" s="35">
        <f>YEAR(Sales[[#This Row],[ShipDate]])</f>
        <v>2019</v>
      </c>
      <c r="D5891" t="s">
        <v>113</v>
      </c>
      <c r="E5891" t="s">
        <v>69</v>
      </c>
      <c r="F5891" t="s">
        <v>50</v>
      </c>
      <c r="G5891" t="s">
        <v>25</v>
      </c>
      <c r="H5891" t="s">
        <v>26</v>
      </c>
      <c r="I5891" t="s">
        <v>32</v>
      </c>
      <c r="J5891" t="s">
        <v>13</v>
      </c>
      <c r="K5891" t="s">
        <v>2940</v>
      </c>
      <c r="L5891" t="s">
        <v>30</v>
      </c>
      <c r="N5891" t="str">
        <f>IF(ISBLANK(Sales[[#This Row],[return]]),"No",Sales[[#This Row],[return]])</f>
        <v>No</v>
      </c>
      <c r="O5891" s="2">
        <v>43816</v>
      </c>
      <c r="P5891" s="8" t="str">
        <f>TEXT(DAY(Sales[[#This Row],[OrderDate]]),"ddd")</f>
        <v>Tue</v>
      </c>
      <c r="Q5891" s="8" t="str">
        <f>TEXT(MONTH(Sales[[#This Row],[ShipDate]])*29,"mmm")</f>
        <v>Dec</v>
      </c>
      <c r="R5891">
        <v>696</v>
      </c>
      <c r="S5891" t="s">
        <v>1833</v>
      </c>
      <c r="T5891" t="s">
        <v>28</v>
      </c>
      <c r="U5891">
        <v>90045</v>
      </c>
      <c r="V5891" s="1">
        <v>0.2</v>
      </c>
      <c r="W5891">
        <v>4</v>
      </c>
      <c r="X5891">
        <v>2</v>
      </c>
      <c r="Y5891">
        <v>12</v>
      </c>
      <c r="AD5891"/>
    </row>
    <row r="5892" spans="1:30" x14ac:dyDescent="0.25">
      <c r="A5892" t="s">
        <v>40</v>
      </c>
      <c r="B5892" s="2">
        <v>43801</v>
      </c>
      <c r="C5892" s="35">
        <f>YEAR(Sales[[#This Row],[ShipDate]])</f>
        <v>2019</v>
      </c>
      <c r="D5892" t="s">
        <v>36</v>
      </c>
      <c r="E5892" t="s">
        <v>18</v>
      </c>
      <c r="F5892" t="s">
        <v>43</v>
      </c>
      <c r="G5892" t="s">
        <v>11</v>
      </c>
      <c r="H5892" t="s">
        <v>26</v>
      </c>
      <c r="I5892" t="s">
        <v>32</v>
      </c>
      <c r="J5892" t="s">
        <v>13</v>
      </c>
      <c r="K5892" t="s">
        <v>857</v>
      </c>
      <c r="L5892" t="s">
        <v>30</v>
      </c>
      <c r="N5892" t="str">
        <f>IF(ISBLANK(Sales[[#This Row],[return]]),"No",Sales[[#This Row],[return]])</f>
        <v>No</v>
      </c>
      <c r="O5892" s="2">
        <v>43796</v>
      </c>
      <c r="P5892" s="8" t="str">
        <f>TEXT(DAY(Sales[[#This Row],[OrderDate]]),"ddd")</f>
        <v>Fri</v>
      </c>
      <c r="Q5892" s="8" t="str">
        <f>TEXT(MONTH(Sales[[#This Row],[ShipDate]])*29,"mmm")</f>
        <v>Dec</v>
      </c>
      <c r="R5892">
        <v>547</v>
      </c>
      <c r="S5892" t="s">
        <v>957</v>
      </c>
      <c r="T5892" t="s">
        <v>28</v>
      </c>
      <c r="U5892">
        <v>90045</v>
      </c>
      <c r="V5892" s="1">
        <v>0</v>
      </c>
      <c r="W5892">
        <v>6</v>
      </c>
      <c r="X5892">
        <v>3</v>
      </c>
      <c r="Y5892">
        <v>19</v>
      </c>
      <c r="AD5892"/>
    </row>
    <row r="5893" spans="1:30" x14ac:dyDescent="0.25">
      <c r="A5893" t="s">
        <v>40</v>
      </c>
      <c r="B5893" s="2">
        <v>43801</v>
      </c>
      <c r="C5893" s="35">
        <f>YEAR(Sales[[#This Row],[ShipDate]])</f>
        <v>2019</v>
      </c>
      <c r="D5893" t="s">
        <v>36</v>
      </c>
      <c r="E5893" t="s">
        <v>18</v>
      </c>
      <c r="F5893" t="s">
        <v>50</v>
      </c>
      <c r="G5893" t="s">
        <v>25</v>
      </c>
      <c r="H5893" t="s">
        <v>26</v>
      </c>
      <c r="I5893" t="s">
        <v>32</v>
      </c>
      <c r="J5893" t="s">
        <v>13</v>
      </c>
      <c r="K5893" t="s">
        <v>857</v>
      </c>
      <c r="L5893" t="s">
        <v>30</v>
      </c>
      <c r="N5893" t="str">
        <f>IF(ISBLANK(Sales[[#This Row],[return]]),"No",Sales[[#This Row],[return]])</f>
        <v>No</v>
      </c>
      <c r="O5893" s="2">
        <v>43796</v>
      </c>
      <c r="P5893" s="8" t="str">
        <f>TEXT(DAY(Sales[[#This Row],[OrderDate]]),"ddd")</f>
        <v>Fri</v>
      </c>
      <c r="Q5893" s="8" t="str">
        <f>TEXT(MONTH(Sales[[#This Row],[ShipDate]])*29,"mmm")</f>
        <v>Dec</v>
      </c>
      <c r="R5893">
        <v>1310</v>
      </c>
      <c r="S5893" t="s">
        <v>952</v>
      </c>
      <c r="T5893" t="s">
        <v>28</v>
      </c>
      <c r="U5893">
        <v>90045</v>
      </c>
      <c r="V5893" s="1">
        <v>0.2</v>
      </c>
      <c r="W5893">
        <v>41</v>
      </c>
      <c r="X5893">
        <v>7</v>
      </c>
      <c r="Y5893">
        <v>117</v>
      </c>
      <c r="AD5893"/>
    </row>
    <row r="5894" spans="1:30" x14ac:dyDescent="0.25">
      <c r="A5894" t="s">
        <v>40</v>
      </c>
      <c r="B5894" s="2">
        <v>43646</v>
      </c>
      <c r="C5894" s="35">
        <f>YEAR(Sales[[#This Row],[ShipDate]])</f>
        <v>2019</v>
      </c>
      <c r="D5894" t="s">
        <v>36</v>
      </c>
      <c r="E5894" t="s">
        <v>31</v>
      </c>
      <c r="F5894" t="s">
        <v>59</v>
      </c>
      <c r="G5894" t="s">
        <v>25</v>
      </c>
      <c r="H5894" t="s">
        <v>146</v>
      </c>
      <c r="I5894" t="s">
        <v>149</v>
      </c>
      <c r="J5894" t="s">
        <v>13</v>
      </c>
      <c r="K5894" t="s">
        <v>2620</v>
      </c>
      <c r="L5894" t="s">
        <v>92</v>
      </c>
      <c r="N5894" t="str">
        <f>IF(ISBLANK(Sales[[#This Row],[return]]),"No",Sales[[#This Row],[return]])</f>
        <v>No</v>
      </c>
      <c r="O5894" s="2">
        <v>43642</v>
      </c>
      <c r="P5894" s="8" t="str">
        <f>TEXT(DAY(Sales[[#This Row],[OrderDate]]),"ddd")</f>
        <v>Thu</v>
      </c>
      <c r="Q5894" s="8" t="str">
        <f>TEXT(MONTH(Sales[[#This Row],[ShipDate]])*29,"mmm")</f>
        <v>Jun</v>
      </c>
      <c r="R5894">
        <v>1791</v>
      </c>
      <c r="S5894" t="s">
        <v>2818</v>
      </c>
      <c r="T5894" t="s">
        <v>90</v>
      </c>
      <c r="U5894">
        <v>10009</v>
      </c>
      <c r="V5894" s="1">
        <v>0</v>
      </c>
      <c r="W5894">
        <v>32</v>
      </c>
      <c r="X5894">
        <v>3</v>
      </c>
      <c r="Y5894">
        <v>69</v>
      </c>
      <c r="AD5894"/>
    </row>
    <row r="5895" spans="1:30" x14ac:dyDescent="0.25">
      <c r="A5895" t="s">
        <v>40</v>
      </c>
      <c r="B5895" s="2">
        <v>43646</v>
      </c>
      <c r="C5895" s="35">
        <f>YEAR(Sales[[#This Row],[ShipDate]])</f>
        <v>2019</v>
      </c>
      <c r="D5895" t="s">
        <v>36</v>
      </c>
      <c r="E5895" t="s">
        <v>31</v>
      </c>
      <c r="F5895" t="s">
        <v>39</v>
      </c>
      <c r="G5895" t="s">
        <v>25</v>
      </c>
      <c r="H5895" t="s">
        <v>146</v>
      </c>
      <c r="I5895" t="s">
        <v>149</v>
      </c>
      <c r="J5895" t="s">
        <v>13</v>
      </c>
      <c r="K5895" t="s">
        <v>2620</v>
      </c>
      <c r="L5895" t="s">
        <v>92</v>
      </c>
      <c r="N5895" t="str">
        <f>IF(ISBLANK(Sales[[#This Row],[return]]),"No",Sales[[#This Row],[return]])</f>
        <v>No</v>
      </c>
      <c r="O5895" s="2">
        <v>43642</v>
      </c>
      <c r="P5895" s="8" t="str">
        <f>TEXT(DAY(Sales[[#This Row],[OrderDate]]),"ddd")</f>
        <v>Thu</v>
      </c>
      <c r="Q5895" s="8" t="str">
        <f>TEXT(MONTH(Sales[[#This Row],[ShipDate]])*29,"mmm")</f>
        <v>Jun</v>
      </c>
      <c r="R5895">
        <v>866</v>
      </c>
      <c r="S5895" t="s">
        <v>916</v>
      </c>
      <c r="T5895" t="s">
        <v>90</v>
      </c>
      <c r="U5895">
        <v>10009</v>
      </c>
      <c r="V5895" s="1">
        <v>0</v>
      </c>
      <c r="W5895">
        <v>214</v>
      </c>
      <c r="X5895">
        <v>4</v>
      </c>
      <c r="Y5895">
        <v>714</v>
      </c>
      <c r="AD5895"/>
    </row>
    <row r="5896" spans="1:30" x14ac:dyDescent="0.25">
      <c r="A5896" t="s">
        <v>40</v>
      </c>
      <c r="B5896" s="2">
        <v>43646</v>
      </c>
      <c r="C5896" s="35">
        <f>YEAR(Sales[[#This Row],[ShipDate]])</f>
        <v>2019</v>
      </c>
      <c r="D5896" t="s">
        <v>36</v>
      </c>
      <c r="E5896" t="s">
        <v>31</v>
      </c>
      <c r="F5896" t="s">
        <v>290</v>
      </c>
      <c r="G5896" t="s">
        <v>25</v>
      </c>
      <c r="H5896" t="s">
        <v>146</v>
      </c>
      <c r="I5896" t="s">
        <v>149</v>
      </c>
      <c r="J5896" t="s">
        <v>13</v>
      </c>
      <c r="K5896" t="s">
        <v>2620</v>
      </c>
      <c r="L5896" t="s">
        <v>92</v>
      </c>
      <c r="N5896" t="str">
        <f>IF(ISBLANK(Sales[[#This Row],[return]]),"No",Sales[[#This Row],[return]])</f>
        <v>No</v>
      </c>
      <c r="O5896" s="2">
        <v>43642</v>
      </c>
      <c r="P5896" s="8" t="str">
        <f>TEXT(DAY(Sales[[#This Row],[OrderDate]]),"ddd")</f>
        <v>Thu</v>
      </c>
      <c r="Q5896" s="8" t="str">
        <f>TEXT(MONTH(Sales[[#This Row],[ShipDate]])*29,"mmm")</f>
        <v>Jun</v>
      </c>
      <c r="R5896">
        <v>83</v>
      </c>
      <c r="S5896" t="s">
        <v>2201</v>
      </c>
      <c r="T5896" t="s">
        <v>90</v>
      </c>
      <c r="U5896">
        <v>10009</v>
      </c>
      <c r="V5896" s="1">
        <v>0</v>
      </c>
      <c r="W5896">
        <v>8</v>
      </c>
      <c r="X5896">
        <v>5</v>
      </c>
      <c r="Y5896">
        <v>28</v>
      </c>
      <c r="AD5896"/>
    </row>
    <row r="5897" spans="1:30" x14ac:dyDescent="0.25">
      <c r="A5897" t="s">
        <v>40</v>
      </c>
      <c r="B5897" s="2">
        <v>43646</v>
      </c>
      <c r="C5897" s="35">
        <f>YEAR(Sales[[#This Row],[ShipDate]])</f>
        <v>2019</v>
      </c>
      <c r="D5897" t="s">
        <v>36</v>
      </c>
      <c r="E5897" t="s">
        <v>31</v>
      </c>
      <c r="F5897" t="s">
        <v>50</v>
      </c>
      <c r="G5897" t="s">
        <v>25</v>
      </c>
      <c r="H5897" t="s">
        <v>146</v>
      </c>
      <c r="I5897" t="s">
        <v>149</v>
      </c>
      <c r="J5897" t="s">
        <v>13</v>
      </c>
      <c r="K5897" t="s">
        <v>2620</v>
      </c>
      <c r="L5897" t="s">
        <v>92</v>
      </c>
      <c r="N5897" t="str">
        <f>IF(ISBLANK(Sales[[#This Row],[return]]),"No",Sales[[#This Row],[return]])</f>
        <v>No</v>
      </c>
      <c r="O5897" s="2">
        <v>43642</v>
      </c>
      <c r="P5897" s="8" t="str">
        <f>TEXT(DAY(Sales[[#This Row],[OrderDate]]),"ddd")</f>
        <v>Thu</v>
      </c>
      <c r="Q5897" s="8" t="str">
        <f>TEXT(MONTH(Sales[[#This Row],[ShipDate]])*29,"mmm")</f>
        <v>Jun</v>
      </c>
      <c r="R5897">
        <v>704</v>
      </c>
      <c r="S5897" t="s">
        <v>1849</v>
      </c>
      <c r="T5897" t="s">
        <v>90</v>
      </c>
      <c r="U5897">
        <v>10009</v>
      </c>
      <c r="V5897" s="1">
        <v>0.2</v>
      </c>
      <c r="W5897">
        <v>37</v>
      </c>
      <c r="X5897">
        <v>2</v>
      </c>
      <c r="Y5897">
        <v>102</v>
      </c>
      <c r="AD5897"/>
    </row>
    <row r="5898" spans="1:30" x14ac:dyDescent="0.25">
      <c r="A5898" t="s">
        <v>40</v>
      </c>
      <c r="B5898" s="2">
        <v>43630</v>
      </c>
      <c r="C5898" s="35">
        <f>YEAR(Sales[[#This Row],[ShipDate]])</f>
        <v>2019</v>
      </c>
      <c r="D5898" t="s">
        <v>36</v>
      </c>
      <c r="E5898" t="s">
        <v>31</v>
      </c>
      <c r="F5898" t="s">
        <v>39</v>
      </c>
      <c r="G5898" t="s">
        <v>25</v>
      </c>
      <c r="H5898" t="s">
        <v>706</v>
      </c>
      <c r="I5898" t="s">
        <v>37</v>
      </c>
      <c r="J5898" t="s">
        <v>13</v>
      </c>
      <c r="K5898" t="s">
        <v>2747</v>
      </c>
      <c r="L5898" t="s">
        <v>17</v>
      </c>
      <c r="N5898" t="str">
        <f>IF(ISBLANK(Sales[[#This Row],[return]]),"No",Sales[[#This Row],[return]])</f>
        <v>No</v>
      </c>
      <c r="O5898" s="2">
        <v>43626</v>
      </c>
      <c r="P5898" s="8" t="str">
        <f>TEXT(DAY(Sales[[#This Row],[OrderDate]]),"ddd")</f>
        <v>Tue</v>
      </c>
      <c r="Q5898" s="8" t="str">
        <f>TEXT(MONTH(Sales[[#This Row],[ShipDate]])*29,"mmm")</f>
        <v>Jun</v>
      </c>
      <c r="R5898">
        <v>15</v>
      </c>
      <c r="S5898" t="s">
        <v>2283</v>
      </c>
      <c r="T5898" t="s">
        <v>15</v>
      </c>
      <c r="U5898">
        <v>32216</v>
      </c>
      <c r="V5898" s="1">
        <v>0.2</v>
      </c>
      <c r="W5898">
        <v>84</v>
      </c>
      <c r="X5898">
        <v>8</v>
      </c>
      <c r="Y5898">
        <v>1348</v>
      </c>
      <c r="AD5898"/>
    </row>
    <row r="5899" spans="1:30" x14ac:dyDescent="0.25">
      <c r="A5899" t="s">
        <v>24</v>
      </c>
      <c r="B5899" s="2">
        <v>43782</v>
      </c>
      <c r="C5899" s="35">
        <f>YEAR(Sales[[#This Row],[ShipDate]])</f>
        <v>2019</v>
      </c>
      <c r="D5899" t="s">
        <v>36</v>
      </c>
      <c r="E5899" t="s">
        <v>69</v>
      </c>
      <c r="F5899" t="s">
        <v>38</v>
      </c>
      <c r="G5899" t="s">
        <v>11</v>
      </c>
      <c r="H5899" t="s">
        <v>60</v>
      </c>
      <c r="I5899" t="s">
        <v>63</v>
      </c>
      <c r="J5899" t="s">
        <v>13</v>
      </c>
      <c r="K5899" t="s">
        <v>587</v>
      </c>
      <c r="L5899" t="s">
        <v>30</v>
      </c>
      <c r="N5899" t="str">
        <f>IF(ISBLANK(Sales[[#This Row],[return]]),"No",Sales[[#This Row],[return]])</f>
        <v>No</v>
      </c>
      <c r="O5899" s="2">
        <v>43775</v>
      </c>
      <c r="P5899" s="8" t="str">
        <f>TEXT(DAY(Sales[[#This Row],[OrderDate]]),"ddd")</f>
        <v>Fri</v>
      </c>
      <c r="Q5899" s="8" t="str">
        <f>TEXT(MONTH(Sales[[#This Row],[ShipDate]])*29,"mmm")</f>
        <v>Nov</v>
      </c>
      <c r="R5899">
        <v>827</v>
      </c>
      <c r="S5899" t="s">
        <v>578</v>
      </c>
      <c r="T5899" t="s">
        <v>28</v>
      </c>
      <c r="U5899">
        <v>98105</v>
      </c>
      <c r="V5899" s="1">
        <v>0</v>
      </c>
      <c r="W5899">
        <v>367</v>
      </c>
      <c r="X5899">
        <v>7</v>
      </c>
      <c r="Y5899">
        <v>2037</v>
      </c>
      <c r="AD5899"/>
    </row>
    <row r="5900" spans="1:30" x14ac:dyDescent="0.25">
      <c r="A5900" t="s">
        <v>24</v>
      </c>
      <c r="B5900" s="2">
        <v>43782</v>
      </c>
      <c r="C5900" s="35">
        <f>YEAR(Sales[[#This Row],[ShipDate]])</f>
        <v>2019</v>
      </c>
      <c r="D5900" t="s">
        <v>36</v>
      </c>
      <c r="E5900" t="s">
        <v>69</v>
      </c>
      <c r="F5900" t="s">
        <v>23</v>
      </c>
      <c r="G5900" t="s">
        <v>11</v>
      </c>
      <c r="H5900" t="s">
        <v>60</v>
      </c>
      <c r="I5900" t="s">
        <v>63</v>
      </c>
      <c r="J5900" t="s">
        <v>13</v>
      </c>
      <c r="K5900" t="s">
        <v>587</v>
      </c>
      <c r="L5900" t="s">
        <v>30</v>
      </c>
      <c r="N5900" t="str">
        <f>IF(ISBLANK(Sales[[#This Row],[return]]),"No",Sales[[#This Row],[return]])</f>
        <v>No</v>
      </c>
      <c r="O5900" s="2">
        <v>43775</v>
      </c>
      <c r="P5900" s="8" t="str">
        <f>TEXT(DAY(Sales[[#This Row],[OrderDate]]),"ddd")</f>
        <v>Fri</v>
      </c>
      <c r="Q5900" s="8" t="str">
        <f>TEXT(MONTH(Sales[[#This Row],[ShipDate]])*29,"mmm")</f>
        <v>Nov</v>
      </c>
      <c r="R5900">
        <v>818</v>
      </c>
      <c r="S5900" t="s">
        <v>564</v>
      </c>
      <c r="T5900" t="s">
        <v>28</v>
      </c>
      <c r="U5900">
        <v>98105</v>
      </c>
      <c r="V5900" s="1">
        <v>0.2</v>
      </c>
      <c r="W5900">
        <v>-73</v>
      </c>
      <c r="X5900">
        <v>2</v>
      </c>
      <c r="Y5900">
        <v>450</v>
      </c>
      <c r="AD5900"/>
    </row>
    <row r="5901" spans="1:30" x14ac:dyDescent="0.25">
      <c r="A5901" t="s">
        <v>24</v>
      </c>
      <c r="B5901" s="2">
        <v>43782</v>
      </c>
      <c r="C5901" s="35">
        <f>YEAR(Sales[[#This Row],[ShipDate]])</f>
        <v>2019</v>
      </c>
      <c r="D5901" t="s">
        <v>36</v>
      </c>
      <c r="E5901" t="s">
        <v>69</v>
      </c>
      <c r="F5901" t="s">
        <v>99</v>
      </c>
      <c r="G5901" t="s">
        <v>46</v>
      </c>
      <c r="H5901" t="s">
        <v>60</v>
      </c>
      <c r="I5901" t="s">
        <v>63</v>
      </c>
      <c r="J5901" t="s">
        <v>13</v>
      </c>
      <c r="K5901" t="s">
        <v>587</v>
      </c>
      <c r="L5901" t="s">
        <v>30</v>
      </c>
      <c r="N5901" t="str">
        <f>IF(ISBLANK(Sales[[#This Row],[return]]),"No",Sales[[#This Row],[return]])</f>
        <v>No</v>
      </c>
      <c r="O5901" s="2">
        <v>43775</v>
      </c>
      <c r="P5901" s="8" t="str">
        <f>TEXT(DAY(Sales[[#This Row],[OrderDate]]),"ddd")</f>
        <v>Fri</v>
      </c>
      <c r="Q5901" s="8" t="str">
        <f>TEXT(MONTH(Sales[[#This Row],[ShipDate]])*29,"mmm")</f>
        <v>Nov</v>
      </c>
      <c r="R5901">
        <v>1406</v>
      </c>
      <c r="S5901" t="s">
        <v>851</v>
      </c>
      <c r="T5901" t="s">
        <v>28</v>
      </c>
      <c r="U5901">
        <v>98105</v>
      </c>
      <c r="V5901" s="1">
        <v>0</v>
      </c>
      <c r="W5901">
        <v>33</v>
      </c>
      <c r="X5901">
        <v>3</v>
      </c>
      <c r="Y5901">
        <v>109</v>
      </c>
      <c r="AD5901"/>
    </row>
    <row r="5902" spans="1:30" x14ac:dyDescent="0.25">
      <c r="A5902" t="s">
        <v>24</v>
      </c>
      <c r="B5902" s="2">
        <v>43678</v>
      </c>
      <c r="C5902" s="35">
        <f>YEAR(Sales[[#This Row],[ShipDate]])</f>
        <v>2019</v>
      </c>
      <c r="D5902" t="s">
        <v>19</v>
      </c>
      <c r="E5902" t="s">
        <v>18</v>
      </c>
      <c r="F5902" t="s">
        <v>23</v>
      </c>
      <c r="G5902" t="s">
        <v>11</v>
      </c>
      <c r="H5902" t="s">
        <v>1393</v>
      </c>
      <c r="I5902" t="s">
        <v>58</v>
      </c>
      <c r="J5902" t="s">
        <v>13</v>
      </c>
      <c r="K5902" t="s">
        <v>1212</v>
      </c>
      <c r="L5902" t="s">
        <v>17</v>
      </c>
      <c r="N5902" t="str">
        <f>IF(ISBLANK(Sales[[#This Row],[return]]),"No",Sales[[#This Row],[return]])</f>
        <v>No</v>
      </c>
      <c r="O5902" s="2">
        <v>43673</v>
      </c>
      <c r="P5902" s="8" t="str">
        <f>TEXT(DAY(Sales[[#This Row],[OrderDate]]),"ddd")</f>
        <v>Fri</v>
      </c>
      <c r="Q5902" s="8" t="str">
        <f>TEXT(MONTH(Sales[[#This Row],[ShipDate]])*29,"mmm")</f>
        <v>Aug</v>
      </c>
      <c r="R5902">
        <v>771</v>
      </c>
      <c r="S5902" t="s">
        <v>3092</v>
      </c>
      <c r="T5902" t="s">
        <v>15</v>
      </c>
      <c r="U5902">
        <v>27604</v>
      </c>
      <c r="V5902" s="1">
        <v>0.2</v>
      </c>
      <c r="W5902">
        <v>12</v>
      </c>
      <c r="X5902">
        <v>4</v>
      </c>
      <c r="Y5902">
        <v>195</v>
      </c>
      <c r="AD5902"/>
    </row>
    <row r="5903" spans="1:30" x14ac:dyDescent="0.25">
      <c r="A5903" t="s">
        <v>40</v>
      </c>
      <c r="B5903" s="2">
        <v>43719</v>
      </c>
      <c r="C5903" s="35">
        <f>YEAR(Sales[[#This Row],[ShipDate]])</f>
        <v>2019</v>
      </c>
      <c r="D5903" t="s">
        <v>36</v>
      </c>
      <c r="E5903" t="s">
        <v>18</v>
      </c>
      <c r="F5903" t="s">
        <v>43</v>
      </c>
      <c r="G5903" t="s">
        <v>11</v>
      </c>
      <c r="H5903" t="s">
        <v>26</v>
      </c>
      <c r="I5903" t="s">
        <v>32</v>
      </c>
      <c r="J5903" t="s">
        <v>13</v>
      </c>
      <c r="K5903" t="s">
        <v>1597</v>
      </c>
      <c r="L5903" t="s">
        <v>30</v>
      </c>
      <c r="N5903" t="str">
        <f>IF(ISBLANK(Sales[[#This Row],[return]]),"No",Sales[[#This Row],[return]])</f>
        <v>No</v>
      </c>
      <c r="O5903" s="2">
        <v>43715</v>
      </c>
      <c r="P5903" s="8" t="str">
        <f>TEXT(DAY(Sales[[#This Row],[OrderDate]]),"ddd")</f>
        <v>Sat</v>
      </c>
      <c r="Q5903" s="8" t="str">
        <f>TEXT(MONTH(Sales[[#This Row],[ShipDate]])*29,"mmm")</f>
        <v>Sep</v>
      </c>
      <c r="R5903">
        <v>394</v>
      </c>
      <c r="S5903" t="s">
        <v>1509</v>
      </c>
      <c r="T5903" t="s">
        <v>28</v>
      </c>
      <c r="U5903">
        <v>90004</v>
      </c>
      <c r="V5903" s="1">
        <v>0</v>
      </c>
      <c r="W5903">
        <v>8</v>
      </c>
      <c r="X5903">
        <v>4</v>
      </c>
      <c r="Y5903">
        <v>20</v>
      </c>
      <c r="AD5903"/>
    </row>
    <row r="5904" spans="1:30" x14ac:dyDescent="0.25">
      <c r="A5904" t="s">
        <v>10</v>
      </c>
      <c r="B5904" s="2">
        <v>43567</v>
      </c>
      <c r="C5904" s="35">
        <f>YEAR(Sales[[#This Row],[ShipDate]])</f>
        <v>2019</v>
      </c>
      <c r="D5904" t="s">
        <v>36</v>
      </c>
      <c r="E5904" t="s">
        <v>69</v>
      </c>
      <c r="F5904" t="s">
        <v>59</v>
      </c>
      <c r="G5904" t="s">
        <v>25</v>
      </c>
      <c r="H5904" t="s">
        <v>1269</v>
      </c>
      <c r="I5904" t="s">
        <v>248</v>
      </c>
      <c r="J5904" t="s">
        <v>13</v>
      </c>
      <c r="K5904" t="s">
        <v>2991</v>
      </c>
      <c r="L5904" t="s">
        <v>68</v>
      </c>
      <c r="N5904" t="str">
        <f>IF(ISBLANK(Sales[[#This Row],[return]]),"No",Sales[[#This Row],[return]])</f>
        <v>No</v>
      </c>
      <c r="O5904" s="2">
        <v>43561</v>
      </c>
      <c r="P5904" s="8" t="str">
        <f>TEXT(DAY(Sales[[#This Row],[OrderDate]]),"ddd")</f>
        <v>Fri</v>
      </c>
      <c r="Q5904" s="8" t="str">
        <f>TEXT(MONTH(Sales[[#This Row],[ShipDate]])*29,"mmm")</f>
        <v>Apr</v>
      </c>
      <c r="R5904">
        <v>538</v>
      </c>
      <c r="S5904" t="s">
        <v>109</v>
      </c>
      <c r="T5904" t="s">
        <v>66</v>
      </c>
      <c r="U5904">
        <v>52302</v>
      </c>
      <c r="V5904" s="1">
        <v>0</v>
      </c>
      <c r="W5904">
        <v>50</v>
      </c>
      <c r="X5904">
        <v>3</v>
      </c>
      <c r="Y5904">
        <v>106</v>
      </c>
      <c r="AD5904"/>
    </row>
    <row r="5905" spans="1:30" x14ac:dyDescent="0.25">
      <c r="A5905" t="s">
        <v>10</v>
      </c>
      <c r="B5905" s="2">
        <v>43714</v>
      </c>
      <c r="C5905" s="35">
        <f>YEAR(Sales[[#This Row],[ShipDate]])</f>
        <v>2019</v>
      </c>
      <c r="D5905" t="s">
        <v>113</v>
      </c>
      <c r="E5905" t="s">
        <v>69</v>
      </c>
      <c r="F5905" t="s">
        <v>45</v>
      </c>
      <c r="G5905" t="s">
        <v>25</v>
      </c>
      <c r="H5905" t="s">
        <v>60</v>
      </c>
      <c r="I5905" t="s">
        <v>63</v>
      </c>
      <c r="J5905" t="s">
        <v>13</v>
      </c>
      <c r="K5905" t="s">
        <v>195</v>
      </c>
      <c r="L5905" t="s">
        <v>30</v>
      </c>
      <c r="N5905" t="str">
        <f>IF(ISBLANK(Sales[[#This Row],[return]]),"No",Sales[[#This Row],[return]])</f>
        <v>No</v>
      </c>
      <c r="O5905" s="2">
        <v>43713</v>
      </c>
      <c r="P5905" s="8" t="str">
        <f>TEXT(DAY(Sales[[#This Row],[OrderDate]]),"ddd")</f>
        <v>Thu</v>
      </c>
      <c r="Q5905" s="8" t="str">
        <f>TEXT(MONTH(Sales[[#This Row],[ShipDate]])*29,"mmm")</f>
        <v>Sep</v>
      </c>
      <c r="R5905">
        <v>1149</v>
      </c>
      <c r="S5905" t="s">
        <v>601</v>
      </c>
      <c r="T5905" t="s">
        <v>28</v>
      </c>
      <c r="U5905">
        <v>98115</v>
      </c>
      <c r="V5905" s="1">
        <v>0</v>
      </c>
      <c r="W5905">
        <v>1</v>
      </c>
      <c r="X5905">
        <v>1</v>
      </c>
      <c r="Y5905">
        <v>3</v>
      </c>
      <c r="AD5905"/>
    </row>
    <row r="5906" spans="1:30" x14ac:dyDescent="0.25">
      <c r="A5906" t="s">
        <v>24</v>
      </c>
      <c r="B5906" s="2">
        <v>43802</v>
      </c>
      <c r="C5906" s="35">
        <f>YEAR(Sales[[#This Row],[ShipDate]])</f>
        <v>2019</v>
      </c>
      <c r="D5906" t="s">
        <v>113</v>
      </c>
      <c r="E5906" t="s">
        <v>69</v>
      </c>
      <c r="F5906" t="s">
        <v>43</v>
      </c>
      <c r="G5906" t="s">
        <v>11</v>
      </c>
      <c r="H5906" t="s">
        <v>79</v>
      </c>
      <c r="I5906" t="s">
        <v>32</v>
      </c>
      <c r="J5906" t="s">
        <v>13</v>
      </c>
      <c r="K5906" t="s">
        <v>2916</v>
      </c>
      <c r="L5906" t="s">
        <v>30</v>
      </c>
      <c r="N5906" t="str">
        <f>IF(ISBLANK(Sales[[#This Row],[return]]),"No",Sales[[#This Row],[return]])</f>
        <v>No</v>
      </c>
      <c r="O5906" s="2">
        <v>43799</v>
      </c>
      <c r="P5906" s="8" t="str">
        <f>TEXT(DAY(Sales[[#This Row],[OrderDate]]),"ddd")</f>
        <v>Mon</v>
      </c>
      <c r="Q5906" s="8" t="str">
        <f>TEXT(MONTH(Sales[[#This Row],[ShipDate]])*29,"mmm")</f>
        <v>Dec</v>
      </c>
      <c r="R5906">
        <v>468</v>
      </c>
      <c r="S5906" t="s">
        <v>2642</v>
      </c>
      <c r="T5906" t="s">
        <v>28</v>
      </c>
      <c r="U5906">
        <v>94109</v>
      </c>
      <c r="V5906" s="1">
        <v>0</v>
      </c>
      <c r="W5906">
        <v>10</v>
      </c>
      <c r="X5906">
        <v>3</v>
      </c>
      <c r="Y5906">
        <v>26</v>
      </c>
      <c r="AD5906"/>
    </row>
    <row r="5907" spans="1:30" x14ac:dyDescent="0.25">
      <c r="A5907" t="s">
        <v>40</v>
      </c>
      <c r="B5907" s="2">
        <v>43712</v>
      </c>
      <c r="C5907" s="35">
        <f>YEAR(Sales[[#This Row],[ShipDate]])</f>
        <v>2019</v>
      </c>
      <c r="D5907" t="s">
        <v>36</v>
      </c>
      <c r="E5907" t="s">
        <v>69</v>
      </c>
      <c r="F5907" t="s">
        <v>50</v>
      </c>
      <c r="G5907" t="s">
        <v>25</v>
      </c>
      <c r="H5907" t="s">
        <v>79</v>
      </c>
      <c r="I5907" t="s">
        <v>32</v>
      </c>
      <c r="J5907" t="s">
        <v>13</v>
      </c>
      <c r="K5907" t="s">
        <v>2941</v>
      </c>
      <c r="L5907" t="s">
        <v>30</v>
      </c>
      <c r="N5907" t="str">
        <f>IF(ISBLANK(Sales[[#This Row],[return]]),"No",Sales[[#This Row],[return]])</f>
        <v>No</v>
      </c>
      <c r="O5907" s="2">
        <v>43708</v>
      </c>
      <c r="P5907" s="8" t="str">
        <f>TEXT(DAY(Sales[[#This Row],[OrderDate]]),"ddd")</f>
        <v>Tue</v>
      </c>
      <c r="Q5907" s="8" t="str">
        <f>TEXT(MONTH(Sales[[#This Row],[ShipDate]])*29,"mmm")</f>
        <v>Sep</v>
      </c>
      <c r="R5907">
        <v>67</v>
      </c>
      <c r="S5907" t="s">
        <v>1753</v>
      </c>
      <c r="T5907" t="s">
        <v>28</v>
      </c>
      <c r="U5907">
        <v>94110</v>
      </c>
      <c r="V5907" s="1">
        <v>0.2</v>
      </c>
      <c r="W5907">
        <v>2</v>
      </c>
      <c r="X5907">
        <v>3</v>
      </c>
      <c r="Y5907">
        <v>7</v>
      </c>
      <c r="AD5907"/>
    </row>
    <row r="5908" spans="1:30" x14ac:dyDescent="0.25">
      <c r="A5908" t="s">
        <v>40</v>
      </c>
      <c r="B5908" s="2">
        <v>43712</v>
      </c>
      <c r="C5908" s="35">
        <f>YEAR(Sales[[#This Row],[ShipDate]])</f>
        <v>2019</v>
      </c>
      <c r="D5908" t="s">
        <v>36</v>
      </c>
      <c r="E5908" t="s">
        <v>69</v>
      </c>
      <c r="F5908" t="s">
        <v>48</v>
      </c>
      <c r="G5908" t="s">
        <v>46</v>
      </c>
      <c r="H5908" t="s">
        <v>79</v>
      </c>
      <c r="I5908" t="s">
        <v>32</v>
      </c>
      <c r="J5908" t="s">
        <v>13</v>
      </c>
      <c r="K5908" t="s">
        <v>2941</v>
      </c>
      <c r="L5908" t="s">
        <v>30</v>
      </c>
      <c r="N5908" t="str">
        <f>IF(ISBLANK(Sales[[#This Row],[return]]),"No",Sales[[#This Row],[return]])</f>
        <v>No</v>
      </c>
      <c r="O5908" s="2">
        <v>43708</v>
      </c>
      <c r="P5908" s="8" t="str">
        <f>TEXT(DAY(Sales[[#This Row],[OrderDate]]),"ddd")</f>
        <v>Tue</v>
      </c>
      <c r="Q5908" s="8" t="str">
        <f>TEXT(MONTH(Sales[[#This Row],[ShipDate]])*29,"mmm")</f>
        <v>Sep</v>
      </c>
      <c r="R5908">
        <v>34</v>
      </c>
      <c r="S5908" t="s">
        <v>2386</v>
      </c>
      <c r="T5908" t="s">
        <v>28</v>
      </c>
      <c r="U5908">
        <v>94110</v>
      </c>
      <c r="V5908" s="1">
        <v>0.2</v>
      </c>
      <c r="W5908">
        <v>78</v>
      </c>
      <c r="X5908">
        <v>4</v>
      </c>
      <c r="Y5908">
        <v>689</v>
      </c>
      <c r="AD5908"/>
    </row>
    <row r="5909" spans="1:30" x14ac:dyDescent="0.25">
      <c r="A5909" t="s">
        <v>40</v>
      </c>
      <c r="B5909" s="2">
        <v>43821</v>
      </c>
      <c r="C5909" s="35">
        <f>YEAR(Sales[[#This Row],[ShipDate]])</f>
        <v>2019</v>
      </c>
      <c r="D5909" t="s">
        <v>36</v>
      </c>
      <c r="E5909" t="s">
        <v>69</v>
      </c>
      <c r="F5909" t="s">
        <v>59</v>
      </c>
      <c r="G5909" t="s">
        <v>25</v>
      </c>
      <c r="H5909" t="s">
        <v>249</v>
      </c>
      <c r="I5909" t="s">
        <v>142</v>
      </c>
      <c r="J5909" t="s">
        <v>13</v>
      </c>
      <c r="K5909" t="s">
        <v>2970</v>
      </c>
      <c r="L5909" t="s">
        <v>68</v>
      </c>
      <c r="N5909" t="str">
        <f>IF(ISBLANK(Sales[[#This Row],[return]]),"No",Sales[[#This Row],[return]])</f>
        <v>No</v>
      </c>
      <c r="O5909" s="2">
        <v>43816</v>
      </c>
      <c r="P5909" s="8" t="str">
        <f>TEXT(DAY(Sales[[#This Row],[OrderDate]]),"ddd")</f>
        <v>Tue</v>
      </c>
      <c r="Q5909" s="8" t="str">
        <f>TEXT(MONTH(Sales[[#This Row],[ShipDate]])*29,"mmm")</f>
        <v>Dec</v>
      </c>
      <c r="R5909">
        <v>1655</v>
      </c>
      <c r="S5909" t="s">
        <v>3223</v>
      </c>
      <c r="T5909" t="s">
        <v>66</v>
      </c>
      <c r="U5909">
        <v>47201</v>
      </c>
      <c r="V5909" s="1">
        <v>0</v>
      </c>
      <c r="W5909">
        <v>13</v>
      </c>
      <c r="X5909">
        <v>4</v>
      </c>
      <c r="Y5909">
        <v>28</v>
      </c>
      <c r="AD5909"/>
    </row>
    <row r="5910" spans="1:30" x14ac:dyDescent="0.25">
      <c r="A5910" t="s">
        <v>24</v>
      </c>
      <c r="B5910" s="2">
        <v>43825</v>
      </c>
      <c r="C5910" s="35">
        <f>YEAR(Sales[[#This Row],[ShipDate]])</f>
        <v>2019</v>
      </c>
      <c r="D5910" t="s">
        <v>19</v>
      </c>
      <c r="E5910" t="s">
        <v>18</v>
      </c>
      <c r="F5910" t="s">
        <v>50</v>
      </c>
      <c r="G5910" t="s">
        <v>25</v>
      </c>
      <c r="H5910" t="s">
        <v>197</v>
      </c>
      <c r="I5910" t="s">
        <v>199</v>
      </c>
      <c r="J5910" t="s">
        <v>13</v>
      </c>
      <c r="K5910" t="s">
        <v>73</v>
      </c>
      <c r="L5910" t="s">
        <v>17</v>
      </c>
      <c r="N5910" t="str">
        <f>IF(ISBLANK(Sales[[#This Row],[return]]),"No",Sales[[#This Row],[return]])</f>
        <v>No</v>
      </c>
      <c r="O5910" s="2">
        <v>43820</v>
      </c>
      <c r="P5910" s="8" t="str">
        <f>TEXT(DAY(Sales[[#This Row],[OrderDate]]),"ddd")</f>
        <v>Sat</v>
      </c>
      <c r="Q5910" s="8" t="str">
        <f>TEXT(MONTH(Sales[[#This Row],[ShipDate]])*29,"mmm")</f>
        <v>Dec</v>
      </c>
      <c r="R5910">
        <v>902</v>
      </c>
      <c r="S5910" t="s">
        <v>1678</v>
      </c>
      <c r="T5910" t="s">
        <v>15</v>
      </c>
      <c r="U5910">
        <v>29203</v>
      </c>
      <c r="V5910" s="1">
        <v>0</v>
      </c>
      <c r="W5910">
        <v>11</v>
      </c>
      <c r="X5910">
        <v>6</v>
      </c>
      <c r="Y5910">
        <v>24</v>
      </c>
      <c r="AD5910"/>
    </row>
    <row r="5911" spans="1:30" x14ac:dyDescent="0.25">
      <c r="A5911" t="s">
        <v>40</v>
      </c>
      <c r="B5911" s="2">
        <v>43471</v>
      </c>
      <c r="C5911" s="35">
        <f>YEAR(Sales[[#This Row],[ShipDate]])</f>
        <v>2019</v>
      </c>
      <c r="D5911" t="s">
        <v>36</v>
      </c>
      <c r="E5911" t="s">
        <v>18</v>
      </c>
      <c r="F5911" t="s">
        <v>43</v>
      </c>
      <c r="G5911" t="s">
        <v>11</v>
      </c>
      <c r="H5911" t="s">
        <v>1534</v>
      </c>
      <c r="I5911" t="s">
        <v>252</v>
      </c>
      <c r="J5911" t="s">
        <v>13</v>
      </c>
      <c r="K5911" t="s">
        <v>1246</v>
      </c>
      <c r="L5911" t="s">
        <v>92</v>
      </c>
      <c r="N5911" t="str">
        <f>IF(ISBLANK(Sales[[#This Row],[return]]),"No",Sales[[#This Row],[return]])</f>
        <v>No</v>
      </c>
      <c r="O5911" s="2">
        <v>43466</v>
      </c>
      <c r="P5911" s="8" t="str">
        <f>TEXT(DAY(Sales[[#This Row],[OrderDate]]),"ddd")</f>
        <v>Sun</v>
      </c>
      <c r="Q5911" s="8" t="str">
        <f>TEXT(MONTH(Sales[[#This Row],[ShipDate]])*29,"mmm")</f>
        <v>Jan</v>
      </c>
      <c r="R5911">
        <v>996</v>
      </c>
      <c r="S5911" t="s">
        <v>3178</v>
      </c>
      <c r="T5911" t="s">
        <v>90</v>
      </c>
      <c r="U5911">
        <v>44052</v>
      </c>
      <c r="V5911" s="1">
        <v>0.2</v>
      </c>
      <c r="W5911">
        <v>9</v>
      </c>
      <c r="X5911">
        <v>4</v>
      </c>
      <c r="Y5911">
        <v>49</v>
      </c>
      <c r="AD5911"/>
    </row>
    <row r="5912" spans="1:30" x14ac:dyDescent="0.25">
      <c r="A5912" t="s">
        <v>40</v>
      </c>
      <c r="B5912" s="2">
        <v>43505</v>
      </c>
      <c r="C5912" s="35">
        <f>YEAR(Sales[[#This Row],[ShipDate]])</f>
        <v>2019</v>
      </c>
      <c r="D5912" t="s">
        <v>36</v>
      </c>
      <c r="E5912" t="s">
        <v>31</v>
      </c>
      <c r="F5912" t="s">
        <v>52</v>
      </c>
      <c r="G5912" t="s">
        <v>25</v>
      </c>
      <c r="H5912" t="s">
        <v>2742</v>
      </c>
      <c r="I5912" t="s">
        <v>32</v>
      </c>
      <c r="J5912" t="s">
        <v>13</v>
      </c>
      <c r="K5912" t="s">
        <v>2627</v>
      </c>
      <c r="L5912" t="s">
        <v>30</v>
      </c>
      <c r="N5912" t="str">
        <f>IF(ISBLANK(Sales[[#This Row],[return]]),"No",Sales[[#This Row],[return]])</f>
        <v>No</v>
      </c>
      <c r="O5912" s="2">
        <v>43501</v>
      </c>
      <c r="P5912" s="8" t="str">
        <f>TEXT(DAY(Sales[[#This Row],[OrderDate]]),"ddd")</f>
        <v>Thu</v>
      </c>
      <c r="Q5912" s="8" t="str">
        <f>TEXT(MONTH(Sales[[#This Row],[ShipDate]])*29,"mmm")</f>
        <v>Feb</v>
      </c>
      <c r="R5912">
        <v>1425</v>
      </c>
      <c r="S5912" t="s">
        <v>1991</v>
      </c>
      <c r="T5912" t="s">
        <v>28</v>
      </c>
      <c r="U5912">
        <v>90503</v>
      </c>
      <c r="V5912" s="1">
        <v>0</v>
      </c>
      <c r="W5912">
        <v>459</v>
      </c>
      <c r="X5912">
        <v>5</v>
      </c>
      <c r="Y5912">
        <v>1641</v>
      </c>
      <c r="AD5912"/>
    </row>
    <row r="5913" spans="1:30" x14ac:dyDescent="0.25">
      <c r="A5913" t="s">
        <v>40</v>
      </c>
      <c r="B5913" s="2">
        <v>43505</v>
      </c>
      <c r="C5913" s="35">
        <f>YEAR(Sales[[#This Row],[ShipDate]])</f>
        <v>2019</v>
      </c>
      <c r="D5913" t="s">
        <v>36</v>
      </c>
      <c r="E5913" t="s">
        <v>31</v>
      </c>
      <c r="F5913" t="s">
        <v>48</v>
      </c>
      <c r="G5913" t="s">
        <v>46</v>
      </c>
      <c r="H5913" t="s">
        <v>2742</v>
      </c>
      <c r="I5913" t="s">
        <v>32</v>
      </c>
      <c r="J5913" t="s">
        <v>13</v>
      </c>
      <c r="K5913" t="s">
        <v>2627</v>
      </c>
      <c r="L5913" t="s">
        <v>30</v>
      </c>
      <c r="N5913" t="str">
        <f>IF(ISBLANK(Sales[[#This Row],[return]]),"No",Sales[[#This Row],[return]])</f>
        <v>No</v>
      </c>
      <c r="O5913" s="2">
        <v>43501</v>
      </c>
      <c r="P5913" s="8" t="str">
        <f>TEXT(DAY(Sales[[#This Row],[OrderDate]]),"ddd")</f>
        <v>Thu</v>
      </c>
      <c r="Q5913" s="8" t="str">
        <f>TEXT(MONTH(Sales[[#This Row],[ShipDate]])*29,"mmm")</f>
        <v>Feb</v>
      </c>
      <c r="R5913">
        <v>733</v>
      </c>
      <c r="S5913" t="s">
        <v>2326</v>
      </c>
      <c r="T5913" t="s">
        <v>28</v>
      </c>
      <c r="U5913">
        <v>90503</v>
      </c>
      <c r="V5913" s="1">
        <v>0.2</v>
      </c>
      <c r="W5913">
        <v>42</v>
      </c>
      <c r="X5913">
        <v>5</v>
      </c>
      <c r="Y5913">
        <v>371</v>
      </c>
      <c r="AD5913"/>
    </row>
    <row r="5914" spans="1:30" x14ac:dyDescent="0.25">
      <c r="A5914" t="s">
        <v>10</v>
      </c>
      <c r="B5914" s="2">
        <v>43590</v>
      </c>
      <c r="C5914" s="35">
        <f>YEAR(Sales[[#This Row],[ShipDate]])</f>
        <v>2019</v>
      </c>
      <c r="D5914" t="s">
        <v>607</v>
      </c>
      <c r="E5914" t="s">
        <v>18</v>
      </c>
      <c r="F5914" t="s">
        <v>59</v>
      </c>
      <c r="G5914" t="s">
        <v>25</v>
      </c>
      <c r="H5914" t="s">
        <v>146</v>
      </c>
      <c r="I5914" t="s">
        <v>149</v>
      </c>
      <c r="J5914" t="s">
        <v>13</v>
      </c>
      <c r="K5914" t="s">
        <v>1408</v>
      </c>
      <c r="L5914" t="s">
        <v>92</v>
      </c>
      <c r="N5914" t="str">
        <f>IF(ISBLANK(Sales[[#This Row],[return]]),"No",Sales[[#This Row],[return]])</f>
        <v>No</v>
      </c>
      <c r="O5914" s="2">
        <v>43590</v>
      </c>
      <c r="P5914" s="8" t="str">
        <f>TEXT(DAY(Sales[[#This Row],[OrderDate]]),"ddd")</f>
        <v>Thu</v>
      </c>
      <c r="Q5914" s="8" t="str">
        <f>TEXT(MONTH(Sales[[#This Row],[ShipDate]])*29,"mmm")</f>
        <v>May</v>
      </c>
      <c r="R5914">
        <v>1717</v>
      </c>
      <c r="S5914" t="s">
        <v>1862</v>
      </c>
      <c r="T5914" t="s">
        <v>90</v>
      </c>
      <c r="U5914">
        <v>10035</v>
      </c>
      <c r="V5914" s="1">
        <v>0</v>
      </c>
      <c r="W5914">
        <v>3</v>
      </c>
      <c r="X5914">
        <v>1</v>
      </c>
      <c r="Y5914">
        <v>7</v>
      </c>
      <c r="AD5914"/>
    </row>
    <row r="5915" spans="1:30" x14ac:dyDescent="0.25">
      <c r="A5915" t="s">
        <v>10</v>
      </c>
      <c r="B5915" s="2">
        <v>43813</v>
      </c>
      <c r="C5915" s="35">
        <f>YEAR(Sales[[#This Row],[ShipDate]])</f>
        <v>2019</v>
      </c>
      <c r="D5915" t="s">
        <v>607</v>
      </c>
      <c r="E5915" t="s">
        <v>18</v>
      </c>
      <c r="F5915" t="s">
        <v>43</v>
      </c>
      <c r="G5915" t="s">
        <v>11</v>
      </c>
      <c r="H5915" t="s">
        <v>1257</v>
      </c>
      <c r="I5915" t="s">
        <v>120</v>
      </c>
      <c r="J5915" t="s">
        <v>13</v>
      </c>
      <c r="K5915" t="s">
        <v>320</v>
      </c>
      <c r="L5915" t="s">
        <v>68</v>
      </c>
      <c r="N5915" t="str">
        <f>IF(ISBLANK(Sales[[#This Row],[return]]),"No",Sales[[#This Row],[return]])</f>
        <v>No</v>
      </c>
      <c r="O5915" s="2">
        <v>43813</v>
      </c>
      <c r="P5915" s="8" t="str">
        <f>TEXT(DAY(Sales[[#This Row],[OrderDate]]),"ddd")</f>
        <v>Sat</v>
      </c>
      <c r="Q5915" s="8" t="str">
        <f>TEXT(MONTH(Sales[[#This Row],[ShipDate]])*29,"mmm")</f>
        <v>Dec</v>
      </c>
      <c r="R5915">
        <v>871</v>
      </c>
      <c r="S5915" t="s">
        <v>3152</v>
      </c>
      <c r="T5915" t="s">
        <v>66</v>
      </c>
      <c r="U5915">
        <v>60076</v>
      </c>
      <c r="V5915" s="1">
        <v>0.6</v>
      </c>
      <c r="W5915">
        <v>-27</v>
      </c>
      <c r="X5915">
        <v>3</v>
      </c>
      <c r="Y5915">
        <v>56</v>
      </c>
      <c r="AD5915"/>
    </row>
    <row r="5916" spans="1:30" x14ac:dyDescent="0.25">
      <c r="A5916" t="s">
        <v>10</v>
      </c>
      <c r="B5916" s="2">
        <v>43813</v>
      </c>
      <c r="C5916" s="35">
        <f>YEAR(Sales[[#This Row],[ShipDate]])</f>
        <v>2019</v>
      </c>
      <c r="D5916" t="s">
        <v>607</v>
      </c>
      <c r="E5916" t="s">
        <v>18</v>
      </c>
      <c r="F5916" t="s">
        <v>43</v>
      </c>
      <c r="G5916" t="s">
        <v>11</v>
      </c>
      <c r="H5916" t="s">
        <v>1257</v>
      </c>
      <c r="I5916" t="s">
        <v>120</v>
      </c>
      <c r="J5916" t="s">
        <v>13</v>
      </c>
      <c r="K5916" t="s">
        <v>320</v>
      </c>
      <c r="L5916" t="s">
        <v>68</v>
      </c>
      <c r="N5916" t="str">
        <f>IF(ISBLANK(Sales[[#This Row],[return]]),"No",Sales[[#This Row],[return]])</f>
        <v>No</v>
      </c>
      <c r="O5916" s="2">
        <v>43813</v>
      </c>
      <c r="P5916" s="8" t="str">
        <f>TEXT(DAY(Sales[[#This Row],[OrderDate]]),"ddd")</f>
        <v>Sat</v>
      </c>
      <c r="Q5916" s="8" t="str">
        <f>TEXT(MONTH(Sales[[#This Row],[ShipDate]])*29,"mmm")</f>
        <v>Dec</v>
      </c>
      <c r="R5916">
        <v>1367</v>
      </c>
      <c r="S5916" t="s">
        <v>3187</v>
      </c>
      <c r="T5916" t="s">
        <v>66</v>
      </c>
      <c r="U5916">
        <v>60076</v>
      </c>
      <c r="V5916" s="1">
        <v>0.6</v>
      </c>
      <c r="W5916">
        <v>-293</v>
      </c>
      <c r="X5916">
        <v>6</v>
      </c>
      <c r="Y5916">
        <v>266</v>
      </c>
      <c r="AD5916"/>
    </row>
    <row r="5917" spans="1:30" x14ac:dyDescent="0.25">
      <c r="A5917" t="s">
        <v>10</v>
      </c>
      <c r="B5917" s="2">
        <v>43813</v>
      </c>
      <c r="C5917" s="35">
        <f>YEAR(Sales[[#This Row],[ShipDate]])</f>
        <v>2019</v>
      </c>
      <c r="D5917" t="s">
        <v>607</v>
      </c>
      <c r="E5917" t="s">
        <v>18</v>
      </c>
      <c r="F5917" t="s">
        <v>45</v>
      </c>
      <c r="G5917" t="s">
        <v>25</v>
      </c>
      <c r="H5917" t="s">
        <v>1257</v>
      </c>
      <c r="I5917" t="s">
        <v>120</v>
      </c>
      <c r="J5917" t="s">
        <v>13</v>
      </c>
      <c r="K5917" t="s">
        <v>320</v>
      </c>
      <c r="L5917" t="s">
        <v>68</v>
      </c>
      <c r="N5917" t="str">
        <f>IF(ISBLANK(Sales[[#This Row],[return]]),"No",Sales[[#This Row],[return]])</f>
        <v>No</v>
      </c>
      <c r="O5917" s="2">
        <v>43813</v>
      </c>
      <c r="P5917" s="8" t="str">
        <f>TEXT(DAY(Sales[[#This Row],[OrderDate]]),"ddd")</f>
        <v>Sat</v>
      </c>
      <c r="Q5917" s="8" t="str">
        <f>TEXT(MONTH(Sales[[#This Row],[ShipDate]])*29,"mmm")</f>
        <v>Dec</v>
      </c>
      <c r="R5917">
        <v>1319</v>
      </c>
      <c r="S5917" t="s">
        <v>1860</v>
      </c>
      <c r="T5917" t="s">
        <v>66</v>
      </c>
      <c r="U5917">
        <v>60076</v>
      </c>
      <c r="V5917" s="1">
        <v>0.2</v>
      </c>
      <c r="W5917">
        <v>25</v>
      </c>
      <c r="X5917">
        <v>6</v>
      </c>
      <c r="Y5917">
        <v>95</v>
      </c>
      <c r="AD5917"/>
    </row>
    <row r="5918" spans="1:30" x14ac:dyDescent="0.25">
      <c r="A5918" t="s">
        <v>10</v>
      </c>
      <c r="B5918" s="2">
        <v>43813</v>
      </c>
      <c r="C5918" s="35">
        <f>YEAR(Sales[[#This Row],[ShipDate]])</f>
        <v>2019</v>
      </c>
      <c r="D5918" t="s">
        <v>607</v>
      </c>
      <c r="E5918" t="s">
        <v>18</v>
      </c>
      <c r="F5918" t="s">
        <v>99</v>
      </c>
      <c r="G5918" t="s">
        <v>46</v>
      </c>
      <c r="H5918" t="s">
        <v>1257</v>
      </c>
      <c r="I5918" t="s">
        <v>120</v>
      </c>
      <c r="J5918" t="s">
        <v>13</v>
      </c>
      <c r="K5918" t="s">
        <v>320</v>
      </c>
      <c r="L5918" t="s">
        <v>68</v>
      </c>
      <c r="N5918" t="str">
        <f>IF(ISBLANK(Sales[[#This Row],[return]]),"No",Sales[[#This Row],[return]])</f>
        <v>No</v>
      </c>
      <c r="O5918" s="2">
        <v>43813</v>
      </c>
      <c r="P5918" s="8" t="str">
        <f>TEXT(DAY(Sales[[#This Row],[OrderDate]]),"ddd")</f>
        <v>Sat</v>
      </c>
      <c r="Q5918" s="8" t="str">
        <f>TEXT(MONTH(Sales[[#This Row],[ShipDate]])*29,"mmm")</f>
        <v>Dec</v>
      </c>
      <c r="R5918">
        <v>1003</v>
      </c>
      <c r="S5918" t="s">
        <v>2350</v>
      </c>
      <c r="T5918" t="s">
        <v>66</v>
      </c>
      <c r="U5918">
        <v>60076</v>
      </c>
      <c r="V5918" s="1">
        <v>0.2</v>
      </c>
      <c r="W5918">
        <v>-5</v>
      </c>
      <c r="X5918">
        <v>3</v>
      </c>
      <c r="Y5918">
        <v>39</v>
      </c>
      <c r="AD5918"/>
    </row>
    <row r="5919" spans="1:30" x14ac:dyDescent="0.25">
      <c r="A5919" t="s">
        <v>40</v>
      </c>
      <c r="B5919" s="2">
        <v>43541</v>
      </c>
      <c r="C5919" s="35">
        <f>YEAR(Sales[[#This Row],[ShipDate]])</f>
        <v>2019</v>
      </c>
      <c r="D5919" t="s">
        <v>36</v>
      </c>
      <c r="E5919" t="s">
        <v>18</v>
      </c>
      <c r="F5919" t="s">
        <v>50</v>
      </c>
      <c r="G5919" t="s">
        <v>25</v>
      </c>
      <c r="H5919" t="s">
        <v>197</v>
      </c>
      <c r="I5919" t="s">
        <v>1150</v>
      </c>
      <c r="J5919" t="s">
        <v>13</v>
      </c>
      <c r="K5919" t="s">
        <v>1406</v>
      </c>
      <c r="L5919" t="s">
        <v>92</v>
      </c>
      <c r="N5919" t="str">
        <f>IF(ISBLANK(Sales[[#This Row],[return]]),"No",Sales[[#This Row],[return]])</f>
        <v>No</v>
      </c>
      <c r="O5919" s="2">
        <v>43537</v>
      </c>
      <c r="P5919" s="8" t="str">
        <f>TEXT(DAY(Sales[[#This Row],[OrderDate]]),"ddd")</f>
        <v>Fri</v>
      </c>
      <c r="Q5919" s="8" t="str">
        <f>TEXT(MONTH(Sales[[#This Row],[ShipDate]])*29,"mmm")</f>
        <v>Mar</v>
      </c>
      <c r="R5919">
        <v>234</v>
      </c>
      <c r="S5919" t="s">
        <v>1793</v>
      </c>
      <c r="T5919" t="s">
        <v>90</v>
      </c>
      <c r="U5919">
        <v>21044</v>
      </c>
      <c r="V5919" s="1">
        <v>0</v>
      </c>
      <c r="W5919">
        <v>82</v>
      </c>
      <c r="X5919">
        <v>3</v>
      </c>
      <c r="Y5919">
        <v>174</v>
      </c>
      <c r="AD5919"/>
    </row>
    <row r="5920" spans="1:30" x14ac:dyDescent="0.25">
      <c r="A5920" t="s">
        <v>24</v>
      </c>
      <c r="B5920" s="2">
        <v>43782</v>
      </c>
      <c r="C5920" s="35">
        <f>YEAR(Sales[[#This Row],[ShipDate]])</f>
        <v>2019</v>
      </c>
      <c r="D5920" t="s">
        <v>36</v>
      </c>
      <c r="E5920" t="s">
        <v>69</v>
      </c>
      <c r="F5920" t="s">
        <v>39</v>
      </c>
      <c r="G5920" t="s">
        <v>25</v>
      </c>
      <c r="H5920" t="s">
        <v>386</v>
      </c>
      <c r="I5920" t="s">
        <v>389</v>
      </c>
      <c r="J5920" t="s">
        <v>13</v>
      </c>
      <c r="K5920" t="s">
        <v>387</v>
      </c>
      <c r="L5920" t="s">
        <v>92</v>
      </c>
      <c r="N5920" t="str">
        <f>IF(ISBLANK(Sales[[#This Row],[return]]),"No",Sales[[#This Row],[return]])</f>
        <v>No</v>
      </c>
      <c r="O5920" s="2">
        <v>43775</v>
      </c>
      <c r="P5920" s="8" t="str">
        <f>TEXT(DAY(Sales[[#This Row],[OrderDate]]),"ddd")</f>
        <v>Fri</v>
      </c>
      <c r="Q5920" s="8" t="str">
        <f>TEXT(MONTH(Sales[[#This Row],[ShipDate]])*29,"mmm")</f>
        <v>Nov</v>
      </c>
      <c r="R5920">
        <v>501</v>
      </c>
      <c r="S5920" t="s">
        <v>388</v>
      </c>
      <c r="T5920" t="s">
        <v>90</v>
      </c>
      <c r="U5920">
        <v>7090</v>
      </c>
      <c r="V5920" s="1">
        <v>0</v>
      </c>
      <c r="W5920">
        <v>12</v>
      </c>
      <c r="X5920">
        <v>3</v>
      </c>
      <c r="Y5920">
        <v>46</v>
      </c>
      <c r="AD5920"/>
    </row>
    <row r="5921" spans="1:30" x14ac:dyDescent="0.25">
      <c r="A5921" t="s">
        <v>24</v>
      </c>
      <c r="B5921" s="2">
        <v>43761</v>
      </c>
      <c r="C5921" s="35">
        <f>YEAR(Sales[[#This Row],[ShipDate]])</f>
        <v>2019</v>
      </c>
      <c r="D5921" t="s">
        <v>19</v>
      </c>
      <c r="E5921" t="s">
        <v>69</v>
      </c>
      <c r="F5921" t="s">
        <v>59</v>
      </c>
      <c r="G5921" t="s">
        <v>25</v>
      </c>
      <c r="H5921" t="s">
        <v>107</v>
      </c>
      <c r="I5921" t="s">
        <v>70</v>
      </c>
      <c r="J5921" t="s">
        <v>13</v>
      </c>
      <c r="K5921" t="s">
        <v>108</v>
      </c>
      <c r="L5921" t="s">
        <v>68</v>
      </c>
      <c r="N5921" t="str">
        <f>IF(ISBLANK(Sales[[#This Row],[return]]),"No",Sales[[#This Row],[return]])</f>
        <v>No</v>
      </c>
      <c r="O5921" s="2">
        <v>43757</v>
      </c>
      <c r="P5921" s="8" t="str">
        <f>TEXT(DAY(Sales[[#This Row],[OrderDate]]),"ddd")</f>
        <v>Thu</v>
      </c>
      <c r="Q5921" s="8" t="str">
        <f>TEXT(MONTH(Sales[[#This Row],[ShipDate]])*29,"mmm")</f>
        <v>Oct</v>
      </c>
      <c r="R5921">
        <v>538</v>
      </c>
      <c r="S5921" t="s">
        <v>109</v>
      </c>
      <c r="T5921" t="s">
        <v>66</v>
      </c>
      <c r="U5921">
        <v>77095</v>
      </c>
      <c r="V5921" s="1">
        <v>0.2</v>
      </c>
      <c r="W5921">
        <v>10</v>
      </c>
      <c r="X5921">
        <v>3</v>
      </c>
      <c r="Y5921">
        <v>29</v>
      </c>
      <c r="AD5921"/>
    </row>
    <row r="5922" spans="1:30" x14ac:dyDescent="0.25">
      <c r="A5922" t="s">
        <v>40</v>
      </c>
      <c r="B5922" s="2">
        <v>43811</v>
      </c>
      <c r="C5922" s="35">
        <f>YEAR(Sales[[#This Row],[ShipDate]])</f>
        <v>2019</v>
      </c>
      <c r="D5922" t="s">
        <v>19</v>
      </c>
      <c r="E5922" t="s">
        <v>18</v>
      </c>
      <c r="F5922" t="s">
        <v>59</v>
      </c>
      <c r="G5922" t="s">
        <v>25</v>
      </c>
      <c r="H5922" t="s">
        <v>2045</v>
      </c>
      <c r="I5922" t="s">
        <v>32</v>
      </c>
      <c r="J5922" t="s">
        <v>13</v>
      </c>
      <c r="K5922" t="s">
        <v>1423</v>
      </c>
      <c r="L5922" t="s">
        <v>30</v>
      </c>
      <c r="N5922" t="str">
        <f>IF(ISBLANK(Sales[[#This Row],[return]]),"No",Sales[[#This Row],[return]])</f>
        <v>No</v>
      </c>
      <c r="O5922" s="2">
        <v>43809</v>
      </c>
      <c r="P5922" s="8" t="str">
        <f>TEXT(DAY(Sales[[#This Row],[OrderDate]]),"ddd")</f>
        <v>Tue</v>
      </c>
      <c r="Q5922" s="8" t="str">
        <f>TEXT(MONTH(Sales[[#This Row],[ShipDate]])*29,"mmm")</f>
        <v>Dec</v>
      </c>
      <c r="R5922">
        <v>1830</v>
      </c>
      <c r="S5922" t="s">
        <v>902</v>
      </c>
      <c r="T5922" t="s">
        <v>28</v>
      </c>
      <c r="U5922">
        <v>95207</v>
      </c>
      <c r="V5922" s="1">
        <v>0</v>
      </c>
      <c r="W5922">
        <v>6</v>
      </c>
      <c r="X5922">
        <v>2</v>
      </c>
      <c r="Y5922">
        <v>13</v>
      </c>
      <c r="AD5922"/>
    </row>
    <row r="5923" spans="1:30" x14ac:dyDescent="0.25">
      <c r="A5923" t="s">
        <v>40</v>
      </c>
      <c r="B5923" s="2">
        <v>43811</v>
      </c>
      <c r="C5923" s="35">
        <f>YEAR(Sales[[#This Row],[ShipDate]])</f>
        <v>2019</v>
      </c>
      <c r="D5923" t="s">
        <v>19</v>
      </c>
      <c r="E5923" t="s">
        <v>18</v>
      </c>
      <c r="F5923" t="s">
        <v>48</v>
      </c>
      <c r="G5923" t="s">
        <v>46</v>
      </c>
      <c r="H5923" t="s">
        <v>2045</v>
      </c>
      <c r="I5923" t="s">
        <v>32</v>
      </c>
      <c r="J5923" t="s">
        <v>13</v>
      </c>
      <c r="K5923" t="s">
        <v>1423</v>
      </c>
      <c r="L5923" t="s">
        <v>30</v>
      </c>
      <c r="N5923" t="str">
        <f>IF(ISBLANK(Sales[[#This Row],[return]]),"No",Sales[[#This Row],[return]])</f>
        <v>No</v>
      </c>
      <c r="O5923" s="2">
        <v>43809</v>
      </c>
      <c r="P5923" s="8" t="str">
        <f>TEXT(DAY(Sales[[#This Row],[OrderDate]]),"ddd")</f>
        <v>Tue</v>
      </c>
      <c r="Q5923" s="8" t="str">
        <f>TEXT(MONTH(Sales[[#This Row],[ShipDate]])*29,"mmm")</f>
        <v>Dec</v>
      </c>
      <c r="R5923">
        <v>941</v>
      </c>
      <c r="S5923" t="s">
        <v>2472</v>
      </c>
      <c r="T5923" t="s">
        <v>28</v>
      </c>
      <c r="U5923">
        <v>95207</v>
      </c>
      <c r="V5923" s="1">
        <v>0.2</v>
      </c>
      <c r="W5923">
        <v>35</v>
      </c>
      <c r="X5923">
        <v>4</v>
      </c>
      <c r="Y5923">
        <v>96</v>
      </c>
      <c r="AD5923"/>
    </row>
    <row r="5924" spans="1:30" x14ac:dyDescent="0.25">
      <c r="A5924" t="s">
        <v>10</v>
      </c>
      <c r="B5924" s="2">
        <v>43596</v>
      </c>
      <c r="C5924" s="35">
        <f>YEAR(Sales[[#This Row],[ShipDate]])</f>
        <v>2019</v>
      </c>
      <c r="D5924" t="s">
        <v>19</v>
      </c>
      <c r="E5924" t="s">
        <v>31</v>
      </c>
      <c r="F5924" t="s">
        <v>59</v>
      </c>
      <c r="G5924" t="s">
        <v>25</v>
      </c>
      <c r="H5924" t="s">
        <v>1114</v>
      </c>
      <c r="I5924" t="s">
        <v>70</v>
      </c>
      <c r="J5924" t="s">
        <v>13</v>
      </c>
      <c r="K5924" t="s">
        <v>730</v>
      </c>
      <c r="L5924" t="s">
        <v>68</v>
      </c>
      <c r="N5924" t="str">
        <f>IF(ISBLANK(Sales[[#This Row],[return]]),"No",Sales[[#This Row],[return]])</f>
        <v>No</v>
      </c>
      <c r="O5924" s="2">
        <v>43593</v>
      </c>
      <c r="P5924" s="8" t="str">
        <f>TEXT(DAY(Sales[[#This Row],[OrderDate]]),"ddd")</f>
        <v>Sun</v>
      </c>
      <c r="Q5924" s="8" t="str">
        <f>TEXT(MONTH(Sales[[#This Row],[ShipDate]])*29,"mmm")</f>
        <v>May</v>
      </c>
      <c r="R5924">
        <v>1797</v>
      </c>
      <c r="S5924" t="s">
        <v>1917</v>
      </c>
      <c r="T5924" t="s">
        <v>66</v>
      </c>
      <c r="U5924">
        <v>76063</v>
      </c>
      <c r="V5924" s="1">
        <v>0.2</v>
      </c>
      <c r="W5924">
        <v>15</v>
      </c>
      <c r="X5924">
        <v>8</v>
      </c>
      <c r="Y5924">
        <v>41</v>
      </c>
      <c r="AD5924"/>
    </row>
    <row r="5925" spans="1:30" x14ac:dyDescent="0.25">
      <c r="A5925" t="s">
        <v>10</v>
      </c>
      <c r="B5925" s="2">
        <v>43787</v>
      </c>
      <c r="C5925" s="35">
        <f>YEAR(Sales[[#This Row],[ShipDate]])</f>
        <v>2019</v>
      </c>
      <c r="D5925" t="s">
        <v>607</v>
      </c>
      <c r="E5925" t="s">
        <v>31</v>
      </c>
      <c r="F5925" t="s">
        <v>43</v>
      </c>
      <c r="G5925" t="s">
        <v>11</v>
      </c>
      <c r="H5925" t="s">
        <v>1101</v>
      </c>
      <c r="I5925" t="s">
        <v>74</v>
      </c>
      <c r="J5925" t="s">
        <v>13</v>
      </c>
      <c r="K5925" t="s">
        <v>921</v>
      </c>
      <c r="L5925" t="s">
        <v>68</v>
      </c>
      <c r="M5925" t="s">
        <v>82</v>
      </c>
      <c r="N5925" t="str">
        <f>IF(ISBLANK(Sales[[#This Row],[return]]),"No",Sales[[#This Row],[return]])</f>
        <v>Yes</v>
      </c>
      <c r="O5925" s="2">
        <v>43787</v>
      </c>
      <c r="P5925" s="8" t="str">
        <f>TEXT(DAY(Sales[[#This Row],[OrderDate]]),"ddd")</f>
        <v>Wed</v>
      </c>
      <c r="Q5925" s="8" t="str">
        <f>TEXT(MONTH(Sales[[#This Row],[ShipDate]])*29,"mmm")</f>
        <v>Nov</v>
      </c>
      <c r="R5925">
        <v>730</v>
      </c>
      <c r="S5925" t="s">
        <v>721</v>
      </c>
      <c r="T5925" t="s">
        <v>66</v>
      </c>
      <c r="U5925">
        <v>53209</v>
      </c>
      <c r="V5925" s="1">
        <v>0</v>
      </c>
      <c r="W5925">
        <v>3</v>
      </c>
      <c r="X5925">
        <v>2</v>
      </c>
      <c r="Y5925">
        <v>6</v>
      </c>
      <c r="AD5925"/>
    </row>
    <row r="5926" spans="1:30" x14ac:dyDescent="0.25">
      <c r="A5926" t="s">
        <v>10</v>
      </c>
      <c r="B5926" s="2">
        <v>43787</v>
      </c>
      <c r="C5926" s="35">
        <f>YEAR(Sales[[#This Row],[ShipDate]])</f>
        <v>2019</v>
      </c>
      <c r="D5926" t="s">
        <v>607</v>
      </c>
      <c r="E5926" t="s">
        <v>31</v>
      </c>
      <c r="F5926" t="s">
        <v>39</v>
      </c>
      <c r="G5926" t="s">
        <v>25</v>
      </c>
      <c r="H5926" t="s">
        <v>1101</v>
      </c>
      <c r="I5926" t="s">
        <v>74</v>
      </c>
      <c r="J5926" t="s">
        <v>13</v>
      </c>
      <c r="K5926" t="s">
        <v>921</v>
      </c>
      <c r="L5926" t="s">
        <v>68</v>
      </c>
      <c r="M5926" t="s">
        <v>82</v>
      </c>
      <c r="N5926" t="str">
        <f>IF(ISBLANK(Sales[[#This Row],[return]]),"No",Sales[[#This Row],[return]])</f>
        <v>Yes</v>
      </c>
      <c r="O5926" s="2">
        <v>43787</v>
      </c>
      <c r="P5926" s="8" t="str">
        <f>TEXT(DAY(Sales[[#This Row],[OrderDate]]),"ddd")</f>
        <v>Wed</v>
      </c>
      <c r="Q5926" s="8" t="str">
        <f>TEXT(MONTH(Sales[[#This Row],[ShipDate]])*29,"mmm")</f>
        <v>Nov</v>
      </c>
      <c r="R5926">
        <v>462</v>
      </c>
      <c r="S5926" t="s">
        <v>264</v>
      </c>
      <c r="T5926" t="s">
        <v>66</v>
      </c>
      <c r="U5926">
        <v>53209</v>
      </c>
      <c r="V5926" s="1">
        <v>0</v>
      </c>
      <c r="W5926">
        <v>11</v>
      </c>
      <c r="X5926">
        <v>1</v>
      </c>
      <c r="Y5926">
        <v>38</v>
      </c>
      <c r="AD5926"/>
    </row>
    <row r="5927" spans="1:30" x14ac:dyDescent="0.25">
      <c r="A5927" t="s">
        <v>10</v>
      </c>
      <c r="B5927" s="2">
        <v>43787</v>
      </c>
      <c r="C5927" s="35">
        <f>YEAR(Sales[[#This Row],[ShipDate]])</f>
        <v>2019</v>
      </c>
      <c r="D5927" t="s">
        <v>607</v>
      </c>
      <c r="E5927" t="s">
        <v>31</v>
      </c>
      <c r="F5927" t="s">
        <v>33</v>
      </c>
      <c r="G5927" t="s">
        <v>25</v>
      </c>
      <c r="H5927" t="s">
        <v>1101</v>
      </c>
      <c r="I5927" t="s">
        <v>74</v>
      </c>
      <c r="J5927" t="s">
        <v>13</v>
      </c>
      <c r="K5927" t="s">
        <v>921</v>
      </c>
      <c r="L5927" t="s">
        <v>68</v>
      </c>
      <c r="M5927" t="s">
        <v>82</v>
      </c>
      <c r="N5927" t="str">
        <f>IF(ISBLANK(Sales[[#This Row],[return]]),"No",Sales[[#This Row],[return]])</f>
        <v>Yes</v>
      </c>
      <c r="O5927" s="2">
        <v>43787</v>
      </c>
      <c r="P5927" s="8" t="str">
        <f>TEXT(DAY(Sales[[#This Row],[OrderDate]]),"ddd")</f>
        <v>Wed</v>
      </c>
      <c r="Q5927" s="8" t="str">
        <f>TEXT(MONTH(Sales[[#This Row],[ShipDate]])*29,"mmm")</f>
        <v>Nov</v>
      </c>
      <c r="R5927">
        <v>195</v>
      </c>
      <c r="S5927" t="s">
        <v>1625</v>
      </c>
      <c r="T5927" t="s">
        <v>66</v>
      </c>
      <c r="U5927">
        <v>53209</v>
      </c>
      <c r="V5927" s="1">
        <v>0</v>
      </c>
      <c r="W5927">
        <v>3</v>
      </c>
      <c r="X5927">
        <v>2</v>
      </c>
      <c r="Y5927">
        <v>7</v>
      </c>
      <c r="AD5927"/>
    </row>
    <row r="5928" spans="1:30" x14ac:dyDescent="0.25">
      <c r="A5928" t="s">
        <v>10</v>
      </c>
      <c r="B5928" s="2">
        <v>43787</v>
      </c>
      <c r="C5928" s="35">
        <f>YEAR(Sales[[#This Row],[ShipDate]])</f>
        <v>2019</v>
      </c>
      <c r="D5928" t="s">
        <v>607</v>
      </c>
      <c r="E5928" t="s">
        <v>31</v>
      </c>
      <c r="F5928" t="s">
        <v>39</v>
      </c>
      <c r="G5928" t="s">
        <v>25</v>
      </c>
      <c r="H5928" t="s">
        <v>1101</v>
      </c>
      <c r="I5928" t="s">
        <v>74</v>
      </c>
      <c r="J5928" t="s">
        <v>13</v>
      </c>
      <c r="K5928" t="s">
        <v>921</v>
      </c>
      <c r="L5928" t="s">
        <v>68</v>
      </c>
      <c r="M5928" t="s">
        <v>82</v>
      </c>
      <c r="N5928" t="str">
        <f>IF(ISBLANK(Sales[[#This Row],[return]]),"No",Sales[[#This Row],[return]])</f>
        <v>Yes</v>
      </c>
      <c r="O5928" s="2">
        <v>43787</v>
      </c>
      <c r="P5928" s="8" t="str">
        <f>TEXT(DAY(Sales[[#This Row],[OrderDate]]),"ddd")</f>
        <v>Wed</v>
      </c>
      <c r="Q5928" s="8" t="str">
        <f>TEXT(MONTH(Sales[[#This Row],[ShipDate]])*29,"mmm")</f>
        <v>Nov</v>
      </c>
      <c r="R5928">
        <v>502</v>
      </c>
      <c r="S5928" t="s">
        <v>757</v>
      </c>
      <c r="T5928" t="s">
        <v>66</v>
      </c>
      <c r="U5928">
        <v>53209</v>
      </c>
      <c r="V5928" s="1">
        <v>0</v>
      </c>
      <c r="W5928">
        <v>25</v>
      </c>
      <c r="X5928">
        <v>6</v>
      </c>
      <c r="Y5928">
        <v>93</v>
      </c>
      <c r="AD5928"/>
    </row>
    <row r="5929" spans="1:30" x14ac:dyDescent="0.25">
      <c r="A5929" t="s">
        <v>10</v>
      </c>
      <c r="B5929" s="2">
        <v>43795</v>
      </c>
      <c r="C5929" s="35">
        <f>YEAR(Sales[[#This Row],[ShipDate]])</f>
        <v>2019</v>
      </c>
      <c r="D5929" t="s">
        <v>19</v>
      </c>
      <c r="E5929" t="s">
        <v>31</v>
      </c>
      <c r="F5929" t="s">
        <v>50</v>
      </c>
      <c r="G5929" t="s">
        <v>25</v>
      </c>
      <c r="H5929" t="s">
        <v>88</v>
      </c>
      <c r="I5929" t="s">
        <v>93</v>
      </c>
      <c r="J5929" t="s">
        <v>13</v>
      </c>
      <c r="K5929" t="s">
        <v>2635</v>
      </c>
      <c r="L5929" t="s">
        <v>92</v>
      </c>
      <c r="N5929" t="str">
        <f>IF(ISBLANK(Sales[[#This Row],[return]]),"No",Sales[[#This Row],[return]])</f>
        <v>No</v>
      </c>
      <c r="O5929" s="2">
        <v>43792</v>
      </c>
      <c r="P5929" s="8" t="str">
        <f>TEXT(DAY(Sales[[#This Row],[OrderDate]]),"ddd")</f>
        <v>Mon</v>
      </c>
      <c r="Q5929" s="8" t="str">
        <f>TEXT(MONTH(Sales[[#This Row],[ShipDate]])*29,"mmm")</f>
        <v>Nov</v>
      </c>
      <c r="R5929">
        <v>712</v>
      </c>
      <c r="S5929" t="s">
        <v>793</v>
      </c>
      <c r="T5929" t="s">
        <v>90</v>
      </c>
      <c r="U5929">
        <v>19120</v>
      </c>
      <c r="V5929" s="1">
        <v>0.7</v>
      </c>
      <c r="W5929">
        <v>-6</v>
      </c>
      <c r="X5929">
        <v>1</v>
      </c>
      <c r="Y5929">
        <v>7</v>
      </c>
      <c r="AD5929"/>
    </row>
    <row r="5930" spans="1:30" x14ac:dyDescent="0.25">
      <c r="A5930" t="s">
        <v>40</v>
      </c>
      <c r="B5930" s="2">
        <v>43616</v>
      </c>
      <c r="C5930" s="35">
        <f>YEAR(Sales[[#This Row],[ShipDate]])</f>
        <v>2019</v>
      </c>
      <c r="D5930" t="s">
        <v>36</v>
      </c>
      <c r="E5930" t="s">
        <v>18</v>
      </c>
      <c r="F5930" t="s">
        <v>59</v>
      </c>
      <c r="G5930" t="s">
        <v>25</v>
      </c>
      <c r="H5930" t="s">
        <v>1049</v>
      </c>
      <c r="I5930" t="s">
        <v>32</v>
      </c>
      <c r="J5930" t="s">
        <v>13</v>
      </c>
      <c r="K5930" t="s">
        <v>1448</v>
      </c>
      <c r="L5930" t="s">
        <v>30</v>
      </c>
      <c r="N5930" t="str">
        <f>IF(ISBLANK(Sales[[#This Row],[return]]),"No",Sales[[#This Row],[return]])</f>
        <v>No</v>
      </c>
      <c r="O5930" s="2">
        <v>43611</v>
      </c>
      <c r="P5930" s="8" t="str">
        <f>TEXT(DAY(Sales[[#This Row],[OrderDate]]),"ddd")</f>
        <v>Thu</v>
      </c>
      <c r="Q5930" s="8" t="str">
        <f>TEXT(MONTH(Sales[[#This Row],[ShipDate]])*29,"mmm")</f>
        <v>May</v>
      </c>
      <c r="R5930">
        <v>1804</v>
      </c>
      <c r="S5930" t="s">
        <v>2238</v>
      </c>
      <c r="T5930" t="s">
        <v>28</v>
      </c>
      <c r="U5930">
        <v>92054</v>
      </c>
      <c r="V5930" s="1">
        <v>0</v>
      </c>
      <c r="W5930">
        <v>6</v>
      </c>
      <c r="X5930">
        <v>2</v>
      </c>
      <c r="Y5930">
        <v>13</v>
      </c>
      <c r="AD5930"/>
    </row>
    <row r="5931" spans="1:30" x14ac:dyDescent="0.25">
      <c r="A5931" t="s">
        <v>40</v>
      </c>
      <c r="B5931" s="2">
        <v>43794</v>
      </c>
      <c r="C5931" s="35">
        <f>YEAR(Sales[[#This Row],[ShipDate]])</f>
        <v>2019</v>
      </c>
      <c r="D5931" t="s">
        <v>36</v>
      </c>
      <c r="E5931" t="s">
        <v>18</v>
      </c>
      <c r="F5931" t="s">
        <v>43</v>
      </c>
      <c r="G5931" t="s">
        <v>11</v>
      </c>
      <c r="H5931" t="s">
        <v>146</v>
      </c>
      <c r="I5931" t="s">
        <v>149</v>
      </c>
      <c r="J5931" t="s">
        <v>13</v>
      </c>
      <c r="K5931" t="s">
        <v>1498</v>
      </c>
      <c r="L5931" t="s">
        <v>92</v>
      </c>
      <c r="N5931" t="str">
        <f>IF(ISBLANK(Sales[[#This Row],[return]]),"No",Sales[[#This Row],[return]])</f>
        <v>No</v>
      </c>
      <c r="O5931" s="2">
        <v>43790</v>
      </c>
      <c r="P5931" s="8" t="str">
        <f>TEXT(DAY(Sales[[#This Row],[OrderDate]]),"ddd")</f>
        <v>Sat</v>
      </c>
      <c r="Q5931" s="8" t="str">
        <f>TEXT(MONTH(Sales[[#This Row],[ShipDate]])*29,"mmm")</f>
        <v>Nov</v>
      </c>
      <c r="R5931">
        <v>878</v>
      </c>
      <c r="S5931" t="s">
        <v>1499</v>
      </c>
      <c r="T5931" t="s">
        <v>90</v>
      </c>
      <c r="U5931">
        <v>10035</v>
      </c>
      <c r="V5931" s="1">
        <v>0</v>
      </c>
      <c r="W5931">
        <v>11</v>
      </c>
      <c r="X5931">
        <v>1</v>
      </c>
      <c r="Y5931">
        <v>27</v>
      </c>
      <c r="AD5931"/>
    </row>
    <row r="5932" spans="1:30" x14ac:dyDescent="0.25">
      <c r="A5932" t="s">
        <v>40</v>
      </c>
      <c r="B5932" s="2">
        <v>43714</v>
      </c>
      <c r="C5932" s="35">
        <f>YEAR(Sales[[#This Row],[ShipDate]])</f>
        <v>2019</v>
      </c>
      <c r="D5932" t="s">
        <v>36</v>
      </c>
      <c r="E5932" t="s">
        <v>18</v>
      </c>
      <c r="F5932" t="s">
        <v>50</v>
      </c>
      <c r="G5932" t="s">
        <v>25</v>
      </c>
      <c r="H5932" t="s">
        <v>1604</v>
      </c>
      <c r="I5932" t="s">
        <v>63</v>
      </c>
      <c r="J5932" t="s">
        <v>13</v>
      </c>
      <c r="K5932" t="s">
        <v>1061</v>
      </c>
      <c r="L5932" t="s">
        <v>30</v>
      </c>
      <c r="N5932" t="str">
        <f>IF(ISBLANK(Sales[[#This Row],[return]]),"No",Sales[[#This Row],[return]])</f>
        <v>No</v>
      </c>
      <c r="O5932" s="2">
        <v>43709</v>
      </c>
      <c r="P5932" s="8" t="str">
        <f>TEXT(DAY(Sales[[#This Row],[OrderDate]]),"ddd")</f>
        <v>Sun</v>
      </c>
      <c r="Q5932" s="8" t="str">
        <f>TEXT(MONTH(Sales[[#This Row],[ShipDate]])*29,"mmm")</f>
        <v>Sep</v>
      </c>
      <c r="R5932">
        <v>259</v>
      </c>
      <c r="S5932" t="s">
        <v>2219</v>
      </c>
      <c r="T5932" t="s">
        <v>28</v>
      </c>
      <c r="U5932">
        <v>98052</v>
      </c>
      <c r="V5932" s="1">
        <v>0.2</v>
      </c>
      <c r="W5932">
        <v>8</v>
      </c>
      <c r="X5932">
        <v>5</v>
      </c>
      <c r="Y5932">
        <v>23</v>
      </c>
      <c r="AD5932"/>
    </row>
    <row r="5933" spans="1:30" x14ac:dyDescent="0.25">
      <c r="A5933" t="s">
        <v>40</v>
      </c>
      <c r="B5933" s="2">
        <v>43714</v>
      </c>
      <c r="C5933" s="35">
        <f>YEAR(Sales[[#This Row],[ShipDate]])</f>
        <v>2019</v>
      </c>
      <c r="D5933" t="s">
        <v>36</v>
      </c>
      <c r="E5933" t="s">
        <v>18</v>
      </c>
      <c r="F5933" t="s">
        <v>99</v>
      </c>
      <c r="G5933" t="s">
        <v>46</v>
      </c>
      <c r="H5933" t="s">
        <v>1604</v>
      </c>
      <c r="I5933" t="s">
        <v>63</v>
      </c>
      <c r="J5933" t="s">
        <v>13</v>
      </c>
      <c r="K5933" t="s">
        <v>1061</v>
      </c>
      <c r="L5933" t="s">
        <v>30</v>
      </c>
      <c r="N5933" t="str">
        <f>IF(ISBLANK(Sales[[#This Row],[return]]),"No",Sales[[#This Row],[return]])</f>
        <v>No</v>
      </c>
      <c r="O5933" s="2">
        <v>43709</v>
      </c>
      <c r="P5933" s="8" t="str">
        <f>TEXT(DAY(Sales[[#This Row],[OrderDate]]),"ddd")</f>
        <v>Sun</v>
      </c>
      <c r="Q5933" s="8" t="str">
        <f>TEXT(MONTH(Sales[[#This Row],[ShipDate]])*29,"mmm")</f>
        <v>Sep</v>
      </c>
      <c r="R5933">
        <v>1019</v>
      </c>
      <c r="S5933" t="s">
        <v>202</v>
      </c>
      <c r="T5933" t="s">
        <v>28</v>
      </c>
      <c r="U5933">
        <v>98052</v>
      </c>
      <c r="V5933" s="1">
        <v>0</v>
      </c>
      <c r="W5933">
        <v>7</v>
      </c>
      <c r="X5933">
        <v>1</v>
      </c>
      <c r="Y5933">
        <v>20</v>
      </c>
      <c r="AD5933"/>
    </row>
    <row r="5934" spans="1:30" x14ac:dyDescent="0.25">
      <c r="A5934" t="s">
        <v>24</v>
      </c>
      <c r="B5934" s="2">
        <v>43651</v>
      </c>
      <c r="C5934" s="35">
        <f>YEAR(Sales[[#This Row],[ShipDate]])</f>
        <v>2019</v>
      </c>
      <c r="D5934" t="s">
        <v>113</v>
      </c>
      <c r="E5934" t="s">
        <v>69</v>
      </c>
      <c r="F5934" t="s">
        <v>59</v>
      </c>
      <c r="G5934" t="s">
        <v>25</v>
      </c>
      <c r="H5934" t="s">
        <v>107</v>
      </c>
      <c r="I5934" t="s">
        <v>70</v>
      </c>
      <c r="J5934" t="s">
        <v>13</v>
      </c>
      <c r="K5934" t="s">
        <v>2937</v>
      </c>
      <c r="L5934" t="s">
        <v>68</v>
      </c>
      <c r="N5934" t="str">
        <f>IF(ISBLANK(Sales[[#This Row],[return]]),"No",Sales[[#This Row],[return]])</f>
        <v>No</v>
      </c>
      <c r="O5934" s="2">
        <v>43648</v>
      </c>
      <c r="P5934" s="8" t="str">
        <f>TEXT(DAY(Sales[[#This Row],[OrderDate]]),"ddd")</f>
        <v>Mon</v>
      </c>
      <c r="Q5934" s="8" t="str">
        <f>TEXT(MONTH(Sales[[#This Row],[ShipDate]])*29,"mmm")</f>
        <v>Jul</v>
      </c>
      <c r="R5934">
        <v>1625</v>
      </c>
      <c r="S5934" t="s">
        <v>796</v>
      </c>
      <c r="T5934" t="s">
        <v>66</v>
      </c>
      <c r="U5934">
        <v>77036</v>
      </c>
      <c r="V5934" s="1">
        <v>0.2</v>
      </c>
      <c r="W5934">
        <v>59</v>
      </c>
      <c r="X5934">
        <v>5</v>
      </c>
      <c r="Y5934">
        <v>164</v>
      </c>
      <c r="AD5934"/>
    </row>
    <row r="5935" spans="1:30" x14ac:dyDescent="0.25">
      <c r="A5935" t="s">
        <v>24</v>
      </c>
      <c r="B5935" s="2">
        <v>43651</v>
      </c>
      <c r="C5935" s="35">
        <f>YEAR(Sales[[#This Row],[ShipDate]])</f>
        <v>2019</v>
      </c>
      <c r="D5935" t="s">
        <v>113</v>
      </c>
      <c r="E5935" t="s">
        <v>69</v>
      </c>
      <c r="F5935" t="s">
        <v>50</v>
      </c>
      <c r="G5935" t="s">
        <v>25</v>
      </c>
      <c r="H5935" t="s">
        <v>107</v>
      </c>
      <c r="I5935" t="s">
        <v>70</v>
      </c>
      <c r="J5935" t="s">
        <v>13</v>
      </c>
      <c r="K5935" t="s">
        <v>2937</v>
      </c>
      <c r="L5935" t="s">
        <v>68</v>
      </c>
      <c r="N5935" t="str">
        <f>IF(ISBLANK(Sales[[#This Row],[return]]),"No",Sales[[#This Row],[return]])</f>
        <v>No</v>
      </c>
      <c r="O5935" s="2">
        <v>43648</v>
      </c>
      <c r="P5935" s="8" t="str">
        <f>TEXT(DAY(Sales[[#This Row],[OrderDate]]),"ddd")</f>
        <v>Mon</v>
      </c>
      <c r="Q5935" s="8" t="str">
        <f>TEXT(MONTH(Sales[[#This Row],[ShipDate]])*29,"mmm")</f>
        <v>Jul</v>
      </c>
      <c r="R5935">
        <v>1641</v>
      </c>
      <c r="S5935" t="s">
        <v>2777</v>
      </c>
      <c r="T5935" t="s">
        <v>66</v>
      </c>
      <c r="U5935">
        <v>77036</v>
      </c>
      <c r="V5935" s="1">
        <v>0.8</v>
      </c>
      <c r="W5935">
        <v>-8</v>
      </c>
      <c r="X5935">
        <v>4</v>
      </c>
      <c r="Y5935">
        <v>5</v>
      </c>
      <c r="AD5935"/>
    </row>
    <row r="5936" spans="1:30" x14ac:dyDescent="0.25">
      <c r="A5936" t="s">
        <v>10</v>
      </c>
      <c r="B5936" s="2">
        <v>43812</v>
      </c>
      <c r="C5936" s="35">
        <f>YEAR(Sales[[#This Row],[ShipDate]])</f>
        <v>2019</v>
      </c>
      <c r="D5936" t="s">
        <v>607</v>
      </c>
      <c r="E5936" t="s">
        <v>18</v>
      </c>
      <c r="F5936" t="s">
        <v>39</v>
      </c>
      <c r="G5936" t="s">
        <v>25</v>
      </c>
      <c r="H5936" t="s">
        <v>60</v>
      </c>
      <c r="I5936" t="s">
        <v>63</v>
      </c>
      <c r="J5936" t="s">
        <v>13</v>
      </c>
      <c r="K5936" t="s">
        <v>1158</v>
      </c>
      <c r="L5936" t="s">
        <v>30</v>
      </c>
      <c r="N5936" t="str">
        <f>IF(ISBLANK(Sales[[#This Row],[return]]),"No",Sales[[#This Row],[return]])</f>
        <v>No</v>
      </c>
      <c r="O5936" s="2">
        <v>43812</v>
      </c>
      <c r="P5936" s="8" t="str">
        <f>TEXT(DAY(Sales[[#This Row],[OrderDate]]),"ddd")</f>
        <v>Fri</v>
      </c>
      <c r="Q5936" s="8" t="str">
        <f>TEXT(MONTH(Sales[[#This Row],[ShipDate]])*29,"mmm")</f>
        <v>Dec</v>
      </c>
      <c r="R5936">
        <v>1513</v>
      </c>
      <c r="S5936" t="s">
        <v>839</v>
      </c>
      <c r="T5936" t="s">
        <v>28</v>
      </c>
      <c r="U5936">
        <v>98103</v>
      </c>
      <c r="V5936" s="1">
        <v>0</v>
      </c>
      <c r="W5936">
        <v>8</v>
      </c>
      <c r="X5936">
        <v>3</v>
      </c>
      <c r="Y5936">
        <v>31</v>
      </c>
      <c r="AD5936"/>
    </row>
    <row r="5937" spans="1:30" x14ac:dyDescent="0.25">
      <c r="A5937" t="s">
        <v>40</v>
      </c>
      <c r="B5937" s="2">
        <v>43481</v>
      </c>
      <c r="C5937" s="35">
        <f>YEAR(Sales[[#This Row],[ShipDate]])</f>
        <v>2019</v>
      </c>
      <c r="D5937" t="s">
        <v>36</v>
      </c>
      <c r="E5937" t="s">
        <v>31</v>
      </c>
      <c r="F5937" t="s">
        <v>104</v>
      </c>
      <c r="G5937" t="s">
        <v>25</v>
      </c>
      <c r="H5937" t="s">
        <v>79</v>
      </c>
      <c r="I5937" t="s">
        <v>32</v>
      </c>
      <c r="J5937" t="s">
        <v>13</v>
      </c>
      <c r="K5937" t="s">
        <v>2702</v>
      </c>
      <c r="L5937" t="s">
        <v>30</v>
      </c>
      <c r="N5937" t="str">
        <f>IF(ISBLANK(Sales[[#This Row],[return]]),"No",Sales[[#This Row],[return]])</f>
        <v>No</v>
      </c>
      <c r="O5937" s="2">
        <v>43477</v>
      </c>
      <c r="P5937" s="8" t="str">
        <f>TEXT(DAY(Sales[[#This Row],[OrderDate]]),"ddd")</f>
        <v>Thu</v>
      </c>
      <c r="Q5937" s="8" t="str">
        <f>TEXT(MONTH(Sales[[#This Row],[ShipDate]])*29,"mmm")</f>
        <v>Jan</v>
      </c>
      <c r="R5937">
        <v>1501</v>
      </c>
      <c r="S5937" t="s">
        <v>332</v>
      </c>
      <c r="T5937" t="s">
        <v>28</v>
      </c>
      <c r="U5937">
        <v>94110</v>
      </c>
      <c r="V5937" s="1">
        <v>0</v>
      </c>
      <c r="W5937">
        <v>5</v>
      </c>
      <c r="X5937">
        <v>1</v>
      </c>
      <c r="Y5937">
        <v>10</v>
      </c>
      <c r="AD5937"/>
    </row>
    <row r="5938" spans="1:30" x14ac:dyDescent="0.25">
      <c r="A5938" t="s">
        <v>40</v>
      </c>
      <c r="B5938" s="2">
        <v>43802</v>
      </c>
      <c r="C5938" s="35">
        <f>YEAR(Sales[[#This Row],[ShipDate]])</f>
        <v>2019</v>
      </c>
      <c r="D5938" t="s">
        <v>36</v>
      </c>
      <c r="E5938" t="s">
        <v>18</v>
      </c>
      <c r="F5938" t="s">
        <v>23</v>
      </c>
      <c r="G5938" t="s">
        <v>11</v>
      </c>
      <c r="H5938" t="s">
        <v>1565</v>
      </c>
      <c r="I5938" t="s">
        <v>180</v>
      </c>
      <c r="J5938" t="s">
        <v>13</v>
      </c>
      <c r="K5938" t="s">
        <v>326</v>
      </c>
      <c r="L5938" t="s">
        <v>17</v>
      </c>
      <c r="N5938" t="str">
        <f>IF(ISBLANK(Sales[[#This Row],[return]]),"No",Sales[[#This Row],[return]])</f>
        <v>No</v>
      </c>
      <c r="O5938" s="2">
        <v>43798</v>
      </c>
      <c r="P5938" s="8" t="str">
        <f>TEXT(DAY(Sales[[#This Row],[OrderDate]]),"ddd")</f>
        <v>Sun</v>
      </c>
      <c r="Q5938" s="8" t="str">
        <f>TEXT(MONTH(Sales[[#This Row],[ShipDate]])*29,"mmm")</f>
        <v>Dec</v>
      </c>
      <c r="R5938">
        <v>833</v>
      </c>
      <c r="S5938" t="s">
        <v>22</v>
      </c>
      <c r="T5938" t="s">
        <v>15</v>
      </c>
      <c r="U5938">
        <v>37421</v>
      </c>
      <c r="V5938" s="1">
        <v>0.2</v>
      </c>
      <c r="W5938">
        <v>49</v>
      </c>
      <c r="X5938">
        <v>2</v>
      </c>
      <c r="Y5938">
        <v>390</v>
      </c>
      <c r="AD5938"/>
    </row>
    <row r="5939" spans="1:30" x14ac:dyDescent="0.25">
      <c r="A5939" t="s">
        <v>40</v>
      </c>
      <c r="B5939" s="2">
        <v>43802</v>
      </c>
      <c r="C5939" s="35">
        <f>YEAR(Sales[[#This Row],[ShipDate]])</f>
        <v>2019</v>
      </c>
      <c r="D5939" t="s">
        <v>36</v>
      </c>
      <c r="E5939" t="s">
        <v>18</v>
      </c>
      <c r="F5939" t="s">
        <v>43</v>
      </c>
      <c r="G5939" t="s">
        <v>11</v>
      </c>
      <c r="H5939" t="s">
        <v>1565</v>
      </c>
      <c r="I5939" t="s">
        <v>180</v>
      </c>
      <c r="J5939" t="s">
        <v>13</v>
      </c>
      <c r="K5939" t="s">
        <v>326</v>
      </c>
      <c r="L5939" t="s">
        <v>17</v>
      </c>
      <c r="N5939" t="str">
        <f>IF(ISBLANK(Sales[[#This Row],[return]]),"No",Sales[[#This Row],[return]])</f>
        <v>No</v>
      </c>
      <c r="O5939" s="2">
        <v>43798</v>
      </c>
      <c r="P5939" s="8" t="str">
        <f>TEXT(DAY(Sales[[#This Row],[OrderDate]]),"ddd")</f>
        <v>Sun</v>
      </c>
      <c r="Q5939" s="8" t="str">
        <f>TEXT(MONTH(Sales[[#This Row],[ShipDate]])*29,"mmm")</f>
        <v>Dec</v>
      </c>
      <c r="R5939">
        <v>617</v>
      </c>
      <c r="S5939" t="s">
        <v>3205</v>
      </c>
      <c r="T5939" t="s">
        <v>15</v>
      </c>
      <c r="U5939">
        <v>37421</v>
      </c>
      <c r="V5939" s="1">
        <v>0.2</v>
      </c>
      <c r="W5939">
        <v>19</v>
      </c>
      <c r="X5939">
        <v>5</v>
      </c>
      <c r="Y5939">
        <v>102</v>
      </c>
      <c r="AD5939"/>
    </row>
    <row r="5940" spans="1:30" x14ac:dyDescent="0.25">
      <c r="A5940" t="s">
        <v>40</v>
      </c>
      <c r="B5940" s="2">
        <v>43575</v>
      </c>
      <c r="C5940" s="35">
        <f>YEAR(Sales[[#This Row],[ShipDate]])</f>
        <v>2019</v>
      </c>
      <c r="D5940" t="s">
        <v>36</v>
      </c>
      <c r="E5940" t="s">
        <v>18</v>
      </c>
      <c r="F5940" t="s">
        <v>21</v>
      </c>
      <c r="G5940" t="s">
        <v>11</v>
      </c>
      <c r="H5940" t="s">
        <v>313</v>
      </c>
      <c r="I5940" t="s">
        <v>32</v>
      </c>
      <c r="J5940" t="s">
        <v>13</v>
      </c>
      <c r="K5940" t="s">
        <v>179</v>
      </c>
      <c r="L5940" t="s">
        <v>30</v>
      </c>
      <c r="N5940" t="str">
        <f>IF(ISBLANK(Sales[[#This Row],[return]]),"No",Sales[[#This Row],[return]])</f>
        <v>No</v>
      </c>
      <c r="O5940" s="2">
        <v>43571</v>
      </c>
      <c r="P5940" s="8" t="str">
        <f>TEXT(DAY(Sales[[#This Row],[OrderDate]]),"ddd")</f>
        <v>Mon</v>
      </c>
      <c r="Q5940" s="8" t="str">
        <f>TEXT(MONTH(Sales[[#This Row],[ShipDate]])*29,"mmm")</f>
        <v>Apr</v>
      </c>
      <c r="R5940">
        <v>1228</v>
      </c>
      <c r="S5940" t="s">
        <v>3103</v>
      </c>
      <c r="T5940" t="s">
        <v>28</v>
      </c>
      <c r="U5940">
        <v>95123</v>
      </c>
      <c r="V5940" s="1">
        <v>0.15</v>
      </c>
      <c r="W5940">
        <v>-6</v>
      </c>
      <c r="X5940">
        <v>1</v>
      </c>
      <c r="Y5940">
        <v>103</v>
      </c>
      <c r="AD5940"/>
    </row>
    <row r="5941" spans="1:30" x14ac:dyDescent="0.25">
      <c r="A5941" t="s">
        <v>40</v>
      </c>
      <c r="B5941" s="2">
        <v>43575</v>
      </c>
      <c r="C5941" s="35">
        <f>YEAR(Sales[[#This Row],[ShipDate]])</f>
        <v>2019</v>
      </c>
      <c r="D5941" t="s">
        <v>36</v>
      </c>
      <c r="E5941" t="s">
        <v>18</v>
      </c>
      <c r="F5941" t="s">
        <v>39</v>
      </c>
      <c r="G5941" t="s">
        <v>25</v>
      </c>
      <c r="H5941" t="s">
        <v>313</v>
      </c>
      <c r="I5941" t="s">
        <v>32</v>
      </c>
      <c r="J5941" t="s">
        <v>13</v>
      </c>
      <c r="K5941" t="s">
        <v>179</v>
      </c>
      <c r="L5941" t="s">
        <v>30</v>
      </c>
      <c r="N5941" t="str">
        <f>IF(ISBLANK(Sales[[#This Row],[return]]),"No",Sales[[#This Row],[return]])</f>
        <v>No</v>
      </c>
      <c r="O5941" s="2">
        <v>43571</v>
      </c>
      <c r="P5941" s="8" t="str">
        <f>TEXT(DAY(Sales[[#This Row],[OrderDate]]),"ddd")</f>
        <v>Mon</v>
      </c>
      <c r="Q5941" s="8" t="str">
        <f>TEXT(MONTH(Sales[[#This Row],[ShipDate]])*29,"mmm")</f>
        <v>Apr</v>
      </c>
      <c r="R5941">
        <v>282</v>
      </c>
      <c r="S5941" t="s">
        <v>3148</v>
      </c>
      <c r="T5941" t="s">
        <v>28</v>
      </c>
      <c r="U5941">
        <v>95123</v>
      </c>
      <c r="V5941" s="1">
        <v>0</v>
      </c>
      <c r="W5941">
        <v>2</v>
      </c>
      <c r="X5941">
        <v>4</v>
      </c>
      <c r="Y5941">
        <v>206</v>
      </c>
      <c r="AD5941"/>
    </row>
    <row r="5942" spans="1:30" x14ac:dyDescent="0.25">
      <c r="A5942" t="s">
        <v>40</v>
      </c>
      <c r="B5942" s="2">
        <v>43790</v>
      </c>
      <c r="C5942" s="35">
        <f>YEAR(Sales[[#This Row],[ShipDate]])</f>
        <v>2019</v>
      </c>
      <c r="D5942" t="s">
        <v>36</v>
      </c>
      <c r="E5942" t="s">
        <v>69</v>
      </c>
      <c r="F5942" t="s">
        <v>45</v>
      </c>
      <c r="G5942" t="s">
        <v>25</v>
      </c>
      <c r="H5942" t="s">
        <v>2812</v>
      </c>
      <c r="I5942" t="s">
        <v>32</v>
      </c>
      <c r="J5942" t="s">
        <v>13</v>
      </c>
      <c r="K5942" t="s">
        <v>3014</v>
      </c>
      <c r="L5942" t="s">
        <v>30</v>
      </c>
      <c r="N5942" t="str">
        <f>IF(ISBLANK(Sales[[#This Row],[return]]),"No",Sales[[#This Row],[return]])</f>
        <v>No</v>
      </c>
      <c r="O5942" s="2">
        <v>43785</v>
      </c>
      <c r="P5942" s="8" t="str">
        <f>TEXT(DAY(Sales[[#This Row],[OrderDate]]),"ddd")</f>
        <v>Mon</v>
      </c>
      <c r="Q5942" s="8" t="str">
        <f>TEXT(MONTH(Sales[[#This Row],[ShipDate]])*29,"mmm")</f>
        <v>Nov</v>
      </c>
      <c r="R5942">
        <v>1143</v>
      </c>
      <c r="S5942" t="s">
        <v>1803</v>
      </c>
      <c r="T5942" t="s">
        <v>28</v>
      </c>
      <c r="U5942">
        <v>92025</v>
      </c>
      <c r="V5942" s="1">
        <v>0</v>
      </c>
      <c r="W5942">
        <v>6</v>
      </c>
      <c r="X5942">
        <v>4</v>
      </c>
      <c r="Y5942">
        <v>23</v>
      </c>
      <c r="AD5942"/>
    </row>
    <row r="5943" spans="1:30" x14ac:dyDescent="0.25">
      <c r="A5943" t="s">
        <v>40</v>
      </c>
      <c r="B5943" s="2">
        <v>43789</v>
      </c>
      <c r="C5943" s="35">
        <f>YEAR(Sales[[#This Row],[ShipDate]])</f>
        <v>2019</v>
      </c>
      <c r="D5943" t="s">
        <v>36</v>
      </c>
      <c r="E5943" t="s">
        <v>18</v>
      </c>
      <c r="F5943" t="s">
        <v>43</v>
      </c>
      <c r="G5943" t="s">
        <v>11</v>
      </c>
      <c r="H5943" t="s">
        <v>1574</v>
      </c>
      <c r="I5943" t="s">
        <v>37</v>
      </c>
      <c r="J5943" t="s">
        <v>13</v>
      </c>
      <c r="K5943" t="s">
        <v>1433</v>
      </c>
      <c r="L5943" t="s">
        <v>17</v>
      </c>
      <c r="N5943" t="str">
        <f>IF(ISBLANK(Sales[[#This Row],[return]]),"No",Sales[[#This Row],[return]])</f>
        <v>No</v>
      </c>
      <c r="O5943" s="2">
        <v>43784</v>
      </c>
      <c r="P5943" s="8" t="str">
        <f>TEXT(DAY(Sales[[#This Row],[OrderDate]]),"ddd")</f>
        <v>Sun</v>
      </c>
      <c r="Q5943" s="8" t="str">
        <f>TEXT(MONTH(Sales[[#This Row],[ShipDate]])*29,"mmm")</f>
        <v>Nov</v>
      </c>
      <c r="R5943">
        <v>871</v>
      </c>
      <c r="S5943" t="s">
        <v>3170</v>
      </c>
      <c r="T5943" t="s">
        <v>15</v>
      </c>
      <c r="U5943">
        <v>33023</v>
      </c>
      <c r="V5943" s="1">
        <v>0.2</v>
      </c>
      <c r="W5943">
        <v>55</v>
      </c>
      <c r="X5943">
        <v>4</v>
      </c>
      <c r="Y5943">
        <v>220</v>
      </c>
      <c r="AD5943"/>
    </row>
    <row r="5944" spans="1:30" x14ac:dyDescent="0.25">
      <c r="A5944" t="s">
        <v>40</v>
      </c>
      <c r="B5944" s="2">
        <v>43789</v>
      </c>
      <c r="C5944" s="35">
        <f>YEAR(Sales[[#This Row],[ShipDate]])</f>
        <v>2019</v>
      </c>
      <c r="D5944" t="s">
        <v>36</v>
      </c>
      <c r="E5944" t="s">
        <v>18</v>
      </c>
      <c r="F5944" t="s">
        <v>43</v>
      </c>
      <c r="G5944" t="s">
        <v>11</v>
      </c>
      <c r="H5944" t="s">
        <v>1574</v>
      </c>
      <c r="I5944" t="s">
        <v>37</v>
      </c>
      <c r="J5944" t="s">
        <v>13</v>
      </c>
      <c r="K5944" t="s">
        <v>1433</v>
      </c>
      <c r="L5944" t="s">
        <v>17</v>
      </c>
      <c r="N5944" t="str">
        <f>IF(ISBLANK(Sales[[#This Row],[return]]),"No",Sales[[#This Row],[return]])</f>
        <v>No</v>
      </c>
      <c r="O5944" s="2">
        <v>43784</v>
      </c>
      <c r="P5944" s="8" t="str">
        <f>TEXT(DAY(Sales[[#This Row],[OrderDate]]),"ddd")</f>
        <v>Sun</v>
      </c>
      <c r="Q5944" s="8" t="str">
        <f>TEXT(MONTH(Sales[[#This Row],[ShipDate]])*29,"mmm")</f>
        <v>Nov</v>
      </c>
      <c r="R5944">
        <v>1534</v>
      </c>
      <c r="S5944" t="s">
        <v>3207</v>
      </c>
      <c r="T5944" t="s">
        <v>15</v>
      </c>
      <c r="U5944">
        <v>33023</v>
      </c>
      <c r="V5944" s="1">
        <v>0.2</v>
      </c>
      <c r="W5944">
        <v>0</v>
      </c>
      <c r="X5944">
        <v>4</v>
      </c>
      <c r="Y5944">
        <v>339</v>
      </c>
      <c r="AD5944"/>
    </row>
    <row r="5945" spans="1:30" x14ac:dyDescent="0.25">
      <c r="A5945" t="s">
        <v>24</v>
      </c>
      <c r="B5945" s="2">
        <v>43819</v>
      </c>
      <c r="C5945" s="35">
        <f>YEAR(Sales[[#This Row],[ShipDate]])</f>
        <v>2019</v>
      </c>
      <c r="D5945" t="s">
        <v>113</v>
      </c>
      <c r="E5945" t="s">
        <v>18</v>
      </c>
      <c r="F5945" t="s">
        <v>45</v>
      </c>
      <c r="G5945" t="s">
        <v>25</v>
      </c>
      <c r="H5945" t="s">
        <v>235</v>
      </c>
      <c r="I5945" t="s">
        <v>58</v>
      </c>
      <c r="J5945" t="s">
        <v>13</v>
      </c>
      <c r="K5945" t="s">
        <v>1423</v>
      </c>
      <c r="L5945" t="s">
        <v>17</v>
      </c>
      <c r="N5945" t="str">
        <f>IF(ISBLANK(Sales[[#This Row],[return]]),"No",Sales[[#This Row],[return]])</f>
        <v>No</v>
      </c>
      <c r="O5945" s="2">
        <v>43817</v>
      </c>
      <c r="P5945" s="8" t="str">
        <f>TEXT(DAY(Sales[[#This Row],[OrderDate]]),"ddd")</f>
        <v>Wed</v>
      </c>
      <c r="Q5945" s="8" t="str">
        <f>TEXT(MONTH(Sales[[#This Row],[ShipDate]])*29,"mmm")</f>
        <v>Dec</v>
      </c>
      <c r="R5945">
        <v>1124</v>
      </c>
      <c r="S5945" t="s">
        <v>1790</v>
      </c>
      <c r="T5945" t="s">
        <v>15</v>
      </c>
      <c r="U5945">
        <v>28205</v>
      </c>
      <c r="V5945" s="1">
        <v>0.2</v>
      </c>
      <c r="W5945">
        <v>1</v>
      </c>
      <c r="X5945">
        <v>9</v>
      </c>
      <c r="Y5945">
        <v>13</v>
      </c>
      <c r="AD5945"/>
    </row>
    <row r="5946" spans="1:30" x14ac:dyDescent="0.25">
      <c r="A5946" t="s">
        <v>10</v>
      </c>
      <c r="B5946" s="2">
        <v>43809</v>
      </c>
      <c r="C5946" s="35">
        <f>YEAR(Sales[[#This Row],[ShipDate]])</f>
        <v>2019</v>
      </c>
      <c r="D5946" t="s">
        <v>607</v>
      </c>
      <c r="E5946" t="s">
        <v>69</v>
      </c>
      <c r="F5946" t="s">
        <v>50</v>
      </c>
      <c r="G5946" t="s">
        <v>25</v>
      </c>
      <c r="H5946" t="s">
        <v>1094</v>
      </c>
      <c r="I5946" t="s">
        <v>87</v>
      </c>
      <c r="J5946" t="s">
        <v>13</v>
      </c>
      <c r="K5946" t="s">
        <v>275</v>
      </c>
      <c r="L5946" t="s">
        <v>68</v>
      </c>
      <c r="M5946" t="s">
        <v>82</v>
      </c>
      <c r="N5946" t="str">
        <f>IF(ISBLANK(Sales[[#This Row],[return]]),"No",Sales[[#This Row],[return]])</f>
        <v>Yes</v>
      </c>
      <c r="O5946" s="2">
        <v>43809</v>
      </c>
      <c r="P5946" s="8" t="str">
        <f>TEXT(DAY(Sales[[#This Row],[OrderDate]]),"ddd")</f>
        <v>Tue</v>
      </c>
      <c r="Q5946" s="8" t="str">
        <f>TEXT(MONTH(Sales[[#This Row],[ShipDate]])*29,"mmm")</f>
        <v>Dec</v>
      </c>
      <c r="R5946">
        <v>894</v>
      </c>
      <c r="S5946" t="s">
        <v>1626</v>
      </c>
      <c r="T5946" t="s">
        <v>66</v>
      </c>
      <c r="U5946">
        <v>68104</v>
      </c>
      <c r="V5946" s="1">
        <v>0</v>
      </c>
      <c r="W5946">
        <v>16</v>
      </c>
      <c r="X5946">
        <v>3</v>
      </c>
      <c r="Y5946">
        <v>35</v>
      </c>
      <c r="AD5946"/>
    </row>
    <row r="5947" spans="1:30" x14ac:dyDescent="0.25">
      <c r="A5947" t="s">
        <v>40</v>
      </c>
      <c r="B5947" s="2">
        <v>43590</v>
      </c>
      <c r="C5947" s="35">
        <f>YEAR(Sales[[#This Row],[ShipDate]])</f>
        <v>2019</v>
      </c>
      <c r="D5947" t="s">
        <v>36</v>
      </c>
      <c r="E5947" t="s">
        <v>31</v>
      </c>
      <c r="F5947" t="s">
        <v>43</v>
      </c>
      <c r="G5947" t="s">
        <v>11</v>
      </c>
      <c r="H5947" t="s">
        <v>2726</v>
      </c>
      <c r="I5947" t="s">
        <v>37</v>
      </c>
      <c r="J5947" t="s">
        <v>13</v>
      </c>
      <c r="K5947" t="s">
        <v>653</v>
      </c>
      <c r="L5947" t="s">
        <v>17</v>
      </c>
      <c r="N5947" t="str">
        <f>IF(ISBLANK(Sales[[#This Row],[return]]),"No",Sales[[#This Row],[return]])</f>
        <v>No</v>
      </c>
      <c r="O5947" s="2">
        <v>43585</v>
      </c>
      <c r="P5947" s="8" t="str">
        <f>TEXT(DAY(Sales[[#This Row],[OrderDate]]),"ddd")</f>
        <v>Mon</v>
      </c>
      <c r="Q5947" s="8" t="str">
        <f>TEXT(MONTH(Sales[[#This Row],[ShipDate]])*29,"mmm")</f>
        <v>May</v>
      </c>
      <c r="R5947">
        <v>22</v>
      </c>
      <c r="S5947" t="s">
        <v>636</v>
      </c>
      <c r="T5947" t="s">
        <v>15</v>
      </c>
      <c r="U5947">
        <v>33068</v>
      </c>
      <c r="V5947" s="1">
        <v>0.2</v>
      </c>
      <c r="W5947">
        <v>6</v>
      </c>
      <c r="X5947">
        <v>8</v>
      </c>
      <c r="Y5947">
        <v>24</v>
      </c>
      <c r="AD5947"/>
    </row>
    <row r="5948" spans="1:30" x14ac:dyDescent="0.25">
      <c r="A5948" t="s">
        <v>40</v>
      </c>
      <c r="B5948" s="2">
        <v>43590</v>
      </c>
      <c r="C5948" s="35">
        <f>YEAR(Sales[[#This Row],[ShipDate]])</f>
        <v>2019</v>
      </c>
      <c r="D5948" t="s">
        <v>36</v>
      </c>
      <c r="E5948" t="s">
        <v>31</v>
      </c>
      <c r="F5948" t="s">
        <v>99</v>
      </c>
      <c r="G5948" t="s">
        <v>46</v>
      </c>
      <c r="H5948" t="s">
        <v>2726</v>
      </c>
      <c r="I5948" t="s">
        <v>37</v>
      </c>
      <c r="J5948" t="s">
        <v>13</v>
      </c>
      <c r="K5948" t="s">
        <v>653</v>
      </c>
      <c r="L5948" t="s">
        <v>17</v>
      </c>
      <c r="N5948" t="str">
        <f>IF(ISBLANK(Sales[[#This Row],[return]]),"No",Sales[[#This Row],[return]])</f>
        <v>No</v>
      </c>
      <c r="O5948" s="2">
        <v>43585</v>
      </c>
      <c r="P5948" s="8" t="str">
        <f>TEXT(DAY(Sales[[#This Row],[OrderDate]]),"ddd")</f>
        <v>Mon</v>
      </c>
      <c r="Q5948" s="8" t="str">
        <f>TEXT(MONTH(Sales[[#This Row],[ShipDate]])*29,"mmm")</f>
        <v>May</v>
      </c>
      <c r="R5948">
        <v>1061</v>
      </c>
      <c r="S5948" t="s">
        <v>2496</v>
      </c>
      <c r="T5948" t="s">
        <v>15</v>
      </c>
      <c r="U5948">
        <v>33068</v>
      </c>
      <c r="V5948" s="1">
        <v>0.2</v>
      </c>
      <c r="W5948">
        <v>1</v>
      </c>
      <c r="X5948">
        <v>3</v>
      </c>
      <c r="Y5948">
        <v>2</v>
      </c>
      <c r="AD5948"/>
    </row>
    <row r="5949" spans="1:30" x14ac:dyDescent="0.25">
      <c r="A5949" t="s">
        <v>40</v>
      </c>
      <c r="B5949" s="2">
        <v>43813</v>
      </c>
      <c r="C5949" s="35">
        <f>YEAR(Sales[[#This Row],[ShipDate]])</f>
        <v>2019</v>
      </c>
      <c r="D5949" t="s">
        <v>36</v>
      </c>
      <c r="E5949" t="s">
        <v>18</v>
      </c>
      <c r="F5949" t="s">
        <v>48</v>
      </c>
      <c r="G5949" t="s">
        <v>46</v>
      </c>
      <c r="H5949" t="s">
        <v>404</v>
      </c>
      <c r="I5949" t="s">
        <v>32</v>
      </c>
      <c r="J5949" t="s">
        <v>13</v>
      </c>
      <c r="K5949" t="s">
        <v>405</v>
      </c>
      <c r="L5949" t="s">
        <v>30</v>
      </c>
      <c r="N5949" t="str">
        <f>IF(ISBLANK(Sales[[#This Row],[return]]),"No",Sales[[#This Row],[return]])</f>
        <v>No</v>
      </c>
      <c r="O5949" s="2">
        <v>43808</v>
      </c>
      <c r="P5949" s="8" t="str">
        <f>TEXT(DAY(Sales[[#This Row],[OrderDate]]),"ddd")</f>
        <v>Mon</v>
      </c>
      <c r="Q5949" s="8" t="str">
        <f>TEXT(MONTH(Sales[[#This Row],[ShipDate]])*29,"mmm")</f>
        <v>Dec</v>
      </c>
      <c r="R5949">
        <v>1175</v>
      </c>
      <c r="S5949" t="s">
        <v>406</v>
      </c>
      <c r="T5949" t="s">
        <v>28</v>
      </c>
      <c r="U5949">
        <v>90604</v>
      </c>
      <c r="V5949" s="1">
        <v>0.2</v>
      </c>
      <c r="W5949">
        <v>44</v>
      </c>
      <c r="X5949">
        <v>4</v>
      </c>
      <c r="Y5949">
        <v>445</v>
      </c>
      <c r="AD5949"/>
    </row>
    <row r="5950" spans="1:30" x14ac:dyDescent="0.25">
      <c r="A5950" t="s">
        <v>10</v>
      </c>
      <c r="B5950" s="2">
        <v>43634</v>
      </c>
      <c r="C5950" s="35">
        <f>YEAR(Sales[[#This Row],[ShipDate]])</f>
        <v>2019</v>
      </c>
      <c r="D5950" t="s">
        <v>36</v>
      </c>
      <c r="E5950" t="s">
        <v>18</v>
      </c>
      <c r="F5950" t="s">
        <v>23</v>
      </c>
      <c r="G5950" t="s">
        <v>11</v>
      </c>
      <c r="H5950" t="s">
        <v>146</v>
      </c>
      <c r="I5950" t="s">
        <v>149</v>
      </c>
      <c r="J5950" t="s">
        <v>13</v>
      </c>
      <c r="K5950" t="s">
        <v>1519</v>
      </c>
      <c r="L5950" t="s">
        <v>92</v>
      </c>
      <c r="N5950" t="str">
        <f>IF(ISBLANK(Sales[[#This Row],[return]]),"No",Sales[[#This Row],[return]])</f>
        <v>No</v>
      </c>
      <c r="O5950" s="2">
        <v>43628</v>
      </c>
      <c r="P5950" s="8" t="str">
        <f>TEXT(DAY(Sales[[#This Row],[OrderDate]]),"ddd")</f>
        <v>Thu</v>
      </c>
      <c r="Q5950" s="8" t="str">
        <f>TEXT(MONTH(Sales[[#This Row],[ShipDate]])*29,"mmm")</f>
        <v>Jun</v>
      </c>
      <c r="R5950">
        <v>1378</v>
      </c>
      <c r="S5950" t="s">
        <v>831</v>
      </c>
      <c r="T5950" t="s">
        <v>90</v>
      </c>
      <c r="U5950">
        <v>10035</v>
      </c>
      <c r="V5950" s="1">
        <v>0.1</v>
      </c>
      <c r="W5950">
        <v>143</v>
      </c>
      <c r="X5950">
        <v>4</v>
      </c>
      <c r="Y5950">
        <v>858</v>
      </c>
      <c r="AD5950"/>
    </row>
    <row r="5951" spans="1:30" x14ac:dyDescent="0.25">
      <c r="A5951" t="s">
        <v>10</v>
      </c>
      <c r="B5951" s="2">
        <v>43634</v>
      </c>
      <c r="C5951" s="35">
        <f>YEAR(Sales[[#This Row],[ShipDate]])</f>
        <v>2019</v>
      </c>
      <c r="D5951" t="s">
        <v>36</v>
      </c>
      <c r="E5951" t="s">
        <v>18</v>
      </c>
      <c r="F5951" t="s">
        <v>45</v>
      </c>
      <c r="G5951" t="s">
        <v>25</v>
      </c>
      <c r="H5951" t="s">
        <v>146</v>
      </c>
      <c r="I5951" t="s">
        <v>149</v>
      </c>
      <c r="J5951" t="s">
        <v>13</v>
      </c>
      <c r="K5951" t="s">
        <v>1519</v>
      </c>
      <c r="L5951" t="s">
        <v>92</v>
      </c>
      <c r="N5951" t="str">
        <f>IF(ISBLANK(Sales[[#This Row],[return]]),"No",Sales[[#This Row],[return]])</f>
        <v>No</v>
      </c>
      <c r="O5951" s="2">
        <v>43628</v>
      </c>
      <c r="P5951" s="8" t="str">
        <f>TEXT(DAY(Sales[[#This Row],[OrderDate]]),"ddd")</f>
        <v>Thu</v>
      </c>
      <c r="Q5951" s="8" t="str">
        <f>TEXT(MONTH(Sales[[#This Row],[ShipDate]])*29,"mmm")</f>
        <v>Jun</v>
      </c>
      <c r="R5951">
        <v>351</v>
      </c>
      <c r="S5951" t="s">
        <v>2193</v>
      </c>
      <c r="T5951" t="s">
        <v>90</v>
      </c>
      <c r="U5951">
        <v>10035</v>
      </c>
      <c r="V5951" s="1">
        <v>0</v>
      </c>
      <c r="W5951">
        <v>17</v>
      </c>
      <c r="X5951">
        <v>3</v>
      </c>
      <c r="Y5951">
        <v>64</v>
      </c>
      <c r="AD5951"/>
    </row>
    <row r="5952" spans="1:30" x14ac:dyDescent="0.25">
      <c r="A5952" t="s">
        <v>10</v>
      </c>
      <c r="B5952" s="2">
        <v>43634</v>
      </c>
      <c r="C5952" s="35">
        <f>YEAR(Sales[[#This Row],[ShipDate]])</f>
        <v>2019</v>
      </c>
      <c r="D5952" t="s">
        <v>36</v>
      </c>
      <c r="E5952" t="s">
        <v>18</v>
      </c>
      <c r="F5952" t="s">
        <v>59</v>
      </c>
      <c r="G5952" t="s">
        <v>25</v>
      </c>
      <c r="H5952" t="s">
        <v>146</v>
      </c>
      <c r="I5952" t="s">
        <v>149</v>
      </c>
      <c r="J5952" t="s">
        <v>13</v>
      </c>
      <c r="K5952" t="s">
        <v>1519</v>
      </c>
      <c r="L5952" t="s">
        <v>92</v>
      </c>
      <c r="N5952" t="str">
        <f>IF(ISBLANK(Sales[[#This Row],[return]]),"No",Sales[[#This Row],[return]])</f>
        <v>No</v>
      </c>
      <c r="O5952" s="2">
        <v>43628</v>
      </c>
      <c r="P5952" s="8" t="str">
        <f>TEXT(DAY(Sales[[#This Row],[OrderDate]]),"ddd")</f>
        <v>Thu</v>
      </c>
      <c r="Q5952" s="8" t="str">
        <f>TEXT(MONTH(Sales[[#This Row],[ShipDate]])*29,"mmm")</f>
        <v>Jun</v>
      </c>
      <c r="R5952">
        <v>1574</v>
      </c>
      <c r="S5952" t="s">
        <v>1654</v>
      </c>
      <c r="T5952" t="s">
        <v>90</v>
      </c>
      <c r="U5952">
        <v>10035</v>
      </c>
      <c r="V5952" s="1">
        <v>0</v>
      </c>
      <c r="W5952">
        <v>9</v>
      </c>
      <c r="X5952">
        <v>4</v>
      </c>
      <c r="Y5952">
        <v>19</v>
      </c>
      <c r="AD5952"/>
    </row>
    <row r="5953" spans="1:30" x14ac:dyDescent="0.25">
      <c r="A5953" t="s">
        <v>10</v>
      </c>
      <c r="B5953" s="2">
        <v>43634</v>
      </c>
      <c r="C5953" s="35">
        <f>YEAR(Sales[[#This Row],[ShipDate]])</f>
        <v>2019</v>
      </c>
      <c r="D5953" t="s">
        <v>36</v>
      </c>
      <c r="E5953" t="s">
        <v>18</v>
      </c>
      <c r="F5953" t="s">
        <v>50</v>
      </c>
      <c r="G5953" t="s">
        <v>25</v>
      </c>
      <c r="H5953" t="s">
        <v>146</v>
      </c>
      <c r="I5953" t="s">
        <v>149</v>
      </c>
      <c r="J5953" t="s">
        <v>13</v>
      </c>
      <c r="K5953" t="s">
        <v>1519</v>
      </c>
      <c r="L5953" t="s">
        <v>92</v>
      </c>
      <c r="N5953" t="str">
        <f>IF(ISBLANK(Sales[[#This Row],[return]]),"No",Sales[[#This Row],[return]])</f>
        <v>No</v>
      </c>
      <c r="O5953" s="2">
        <v>43628</v>
      </c>
      <c r="P5953" s="8" t="str">
        <f>TEXT(DAY(Sales[[#This Row],[OrderDate]]),"ddd")</f>
        <v>Thu</v>
      </c>
      <c r="Q5953" s="8" t="str">
        <f>TEXT(MONTH(Sales[[#This Row],[ShipDate]])*29,"mmm")</f>
        <v>Jun</v>
      </c>
      <c r="R5953">
        <v>135</v>
      </c>
      <c r="S5953" t="s">
        <v>919</v>
      </c>
      <c r="T5953" t="s">
        <v>90</v>
      </c>
      <c r="U5953">
        <v>10035</v>
      </c>
      <c r="V5953" s="1">
        <v>0.2</v>
      </c>
      <c r="W5953">
        <v>4</v>
      </c>
      <c r="X5953">
        <v>3</v>
      </c>
      <c r="Y5953">
        <v>13</v>
      </c>
      <c r="AD5953"/>
    </row>
    <row r="5954" spans="1:30" x14ac:dyDescent="0.25">
      <c r="A5954" t="s">
        <v>40</v>
      </c>
      <c r="B5954" s="2">
        <v>43547</v>
      </c>
      <c r="C5954" s="35">
        <f>YEAR(Sales[[#This Row],[ShipDate]])</f>
        <v>2019</v>
      </c>
      <c r="D5954" t="s">
        <v>19</v>
      </c>
      <c r="E5954" t="s">
        <v>18</v>
      </c>
      <c r="F5954" t="s">
        <v>39</v>
      </c>
      <c r="G5954" t="s">
        <v>25</v>
      </c>
      <c r="H5954" t="s">
        <v>26</v>
      </c>
      <c r="I5954" t="s">
        <v>32</v>
      </c>
      <c r="J5954" t="s">
        <v>13</v>
      </c>
      <c r="K5954" t="s">
        <v>262</v>
      </c>
      <c r="L5954" t="s">
        <v>30</v>
      </c>
      <c r="N5954" t="str">
        <f>IF(ISBLANK(Sales[[#This Row],[return]]),"No",Sales[[#This Row],[return]])</f>
        <v>No</v>
      </c>
      <c r="O5954" s="2">
        <v>43545</v>
      </c>
      <c r="P5954" s="8" t="str">
        <f>TEXT(DAY(Sales[[#This Row],[OrderDate]]),"ddd")</f>
        <v>Sat</v>
      </c>
      <c r="Q5954" s="8" t="str">
        <f>TEXT(MONTH(Sales[[#This Row],[ShipDate]])*29,"mmm")</f>
        <v>Mar</v>
      </c>
      <c r="R5954">
        <v>100</v>
      </c>
      <c r="S5954" t="s">
        <v>487</v>
      </c>
      <c r="T5954" t="s">
        <v>28</v>
      </c>
      <c r="U5954">
        <v>90045</v>
      </c>
      <c r="V5954" s="1">
        <v>0</v>
      </c>
      <c r="W5954">
        <v>210</v>
      </c>
      <c r="X5954">
        <v>4</v>
      </c>
      <c r="Y5954">
        <v>726</v>
      </c>
      <c r="AD5954"/>
    </row>
    <row r="5955" spans="1:30" x14ac:dyDescent="0.25">
      <c r="A5955" t="s">
        <v>40</v>
      </c>
      <c r="B5955" s="2">
        <v>43547</v>
      </c>
      <c r="C5955" s="35">
        <f>YEAR(Sales[[#This Row],[ShipDate]])</f>
        <v>2019</v>
      </c>
      <c r="D5955" t="s">
        <v>19</v>
      </c>
      <c r="E5955" t="s">
        <v>18</v>
      </c>
      <c r="F5955" t="s">
        <v>50</v>
      </c>
      <c r="G5955" t="s">
        <v>25</v>
      </c>
      <c r="H5955" t="s">
        <v>26</v>
      </c>
      <c r="I5955" t="s">
        <v>32</v>
      </c>
      <c r="J5955" t="s">
        <v>13</v>
      </c>
      <c r="K5955" t="s">
        <v>262</v>
      </c>
      <c r="L5955" t="s">
        <v>30</v>
      </c>
      <c r="N5955" t="str">
        <f>IF(ISBLANK(Sales[[#This Row],[return]]),"No",Sales[[#This Row],[return]])</f>
        <v>No</v>
      </c>
      <c r="O5955" s="2">
        <v>43545</v>
      </c>
      <c r="P5955" s="8" t="str">
        <f>TEXT(DAY(Sales[[#This Row],[OrderDate]]),"ddd")</f>
        <v>Sat</v>
      </c>
      <c r="Q5955" s="8" t="str">
        <f>TEXT(MONTH(Sales[[#This Row],[ShipDate]])*29,"mmm")</f>
        <v>Mar</v>
      </c>
      <c r="R5955">
        <v>1315</v>
      </c>
      <c r="S5955" t="s">
        <v>1741</v>
      </c>
      <c r="T5955" t="s">
        <v>28</v>
      </c>
      <c r="U5955">
        <v>90045</v>
      </c>
      <c r="V5955" s="1">
        <v>0.2</v>
      </c>
      <c r="W5955">
        <v>3</v>
      </c>
      <c r="X5955">
        <v>2</v>
      </c>
      <c r="Y5955">
        <v>9</v>
      </c>
      <c r="AD5955"/>
    </row>
    <row r="5956" spans="1:30" x14ac:dyDescent="0.25">
      <c r="A5956" t="s">
        <v>40</v>
      </c>
      <c r="B5956" s="2">
        <v>43547</v>
      </c>
      <c r="C5956" s="35">
        <f>YEAR(Sales[[#This Row],[ShipDate]])</f>
        <v>2019</v>
      </c>
      <c r="D5956" t="s">
        <v>19</v>
      </c>
      <c r="E5956" t="s">
        <v>18</v>
      </c>
      <c r="F5956" t="s">
        <v>50</v>
      </c>
      <c r="G5956" t="s">
        <v>25</v>
      </c>
      <c r="H5956" t="s">
        <v>26</v>
      </c>
      <c r="I5956" t="s">
        <v>32</v>
      </c>
      <c r="J5956" t="s">
        <v>13</v>
      </c>
      <c r="K5956" t="s">
        <v>262</v>
      </c>
      <c r="L5956" t="s">
        <v>30</v>
      </c>
      <c r="N5956" t="str">
        <f>IF(ISBLANK(Sales[[#This Row],[return]]),"No",Sales[[#This Row],[return]])</f>
        <v>No</v>
      </c>
      <c r="O5956" s="2">
        <v>43545</v>
      </c>
      <c r="P5956" s="8" t="str">
        <f>TEXT(DAY(Sales[[#This Row],[OrderDate]]),"ddd")</f>
        <v>Sat</v>
      </c>
      <c r="Q5956" s="8" t="str">
        <f>TEXT(MONTH(Sales[[#This Row],[ShipDate]])*29,"mmm")</f>
        <v>Mar</v>
      </c>
      <c r="R5956">
        <v>237</v>
      </c>
      <c r="S5956" t="s">
        <v>3142</v>
      </c>
      <c r="T5956" t="s">
        <v>28</v>
      </c>
      <c r="U5956">
        <v>90045</v>
      </c>
      <c r="V5956" s="1">
        <v>0.2</v>
      </c>
      <c r="W5956">
        <v>4</v>
      </c>
      <c r="X5956">
        <v>3</v>
      </c>
      <c r="Y5956">
        <v>11</v>
      </c>
      <c r="AD5956"/>
    </row>
    <row r="5957" spans="1:30" x14ac:dyDescent="0.25">
      <c r="A5957" t="s">
        <v>10</v>
      </c>
      <c r="B5957" s="2">
        <v>43584</v>
      </c>
      <c r="C5957" s="35">
        <f>YEAR(Sales[[#This Row],[ShipDate]])</f>
        <v>2019</v>
      </c>
      <c r="D5957" t="s">
        <v>36</v>
      </c>
      <c r="E5957" t="s">
        <v>18</v>
      </c>
      <c r="F5957" t="s">
        <v>52</v>
      </c>
      <c r="G5957" t="s">
        <v>25</v>
      </c>
      <c r="H5957" t="s">
        <v>146</v>
      </c>
      <c r="I5957" t="s">
        <v>149</v>
      </c>
      <c r="J5957" t="s">
        <v>13</v>
      </c>
      <c r="K5957" t="s">
        <v>369</v>
      </c>
      <c r="L5957" t="s">
        <v>92</v>
      </c>
      <c r="N5957" t="str">
        <f>IF(ISBLANK(Sales[[#This Row],[return]]),"No",Sales[[#This Row],[return]])</f>
        <v>No</v>
      </c>
      <c r="O5957" s="2">
        <v>43578</v>
      </c>
      <c r="P5957" s="8" t="str">
        <f>TEXT(DAY(Sales[[#This Row],[OrderDate]]),"ddd")</f>
        <v>Mon</v>
      </c>
      <c r="Q5957" s="8" t="str">
        <f>TEXT(MONTH(Sales[[#This Row],[ShipDate]])*29,"mmm")</f>
        <v>Apr</v>
      </c>
      <c r="R5957">
        <v>1582</v>
      </c>
      <c r="S5957" t="s">
        <v>1759</v>
      </c>
      <c r="T5957" t="s">
        <v>90</v>
      </c>
      <c r="U5957">
        <v>10024</v>
      </c>
      <c r="V5957" s="1">
        <v>0</v>
      </c>
      <c r="W5957">
        <v>35</v>
      </c>
      <c r="X5957">
        <v>2</v>
      </c>
      <c r="Y5957">
        <v>122</v>
      </c>
      <c r="AD5957"/>
    </row>
    <row r="5958" spans="1:30" x14ac:dyDescent="0.25">
      <c r="A5958" t="s">
        <v>10</v>
      </c>
      <c r="B5958" s="2">
        <v>43584</v>
      </c>
      <c r="C5958" s="35">
        <f>YEAR(Sales[[#This Row],[ShipDate]])</f>
        <v>2019</v>
      </c>
      <c r="D5958" t="s">
        <v>36</v>
      </c>
      <c r="E5958" t="s">
        <v>18</v>
      </c>
      <c r="F5958" t="s">
        <v>290</v>
      </c>
      <c r="G5958" t="s">
        <v>25</v>
      </c>
      <c r="H5958" t="s">
        <v>146</v>
      </c>
      <c r="I5958" t="s">
        <v>149</v>
      </c>
      <c r="J5958" t="s">
        <v>13</v>
      </c>
      <c r="K5958" t="s">
        <v>369</v>
      </c>
      <c r="L5958" t="s">
        <v>92</v>
      </c>
      <c r="N5958" t="str">
        <f>IF(ISBLANK(Sales[[#This Row],[return]]),"No",Sales[[#This Row],[return]])</f>
        <v>No</v>
      </c>
      <c r="O5958" s="2">
        <v>43578</v>
      </c>
      <c r="P5958" s="8" t="str">
        <f>TEXT(DAY(Sales[[#This Row],[OrderDate]]),"ddd")</f>
        <v>Mon</v>
      </c>
      <c r="Q5958" s="8" t="str">
        <f>TEXT(MONTH(Sales[[#This Row],[ShipDate]])*29,"mmm")</f>
        <v>Apr</v>
      </c>
      <c r="R5958">
        <v>71</v>
      </c>
      <c r="S5958" t="s">
        <v>3160</v>
      </c>
      <c r="T5958" t="s">
        <v>90</v>
      </c>
      <c r="U5958">
        <v>10024</v>
      </c>
      <c r="V5958" s="1">
        <v>0</v>
      </c>
      <c r="W5958">
        <v>37</v>
      </c>
      <c r="X5958">
        <v>7</v>
      </c>
      <c r="Y5958">
        <v>123</v>
      </c>
      <c r="AD5958"/>
    </row>
    <row r="5959" spans="1:30" x14ac:dyDescent="0.25">
      <c r="A5959" t="s">
        <v>24</v>
      </c>
      <c r="B5959" s="2">
        <v>43661</v>
      </c>
      <c r="C5959" s="35">
        <f>YEAR(Sales[[#This Row],[ShipDate]])</f>
        <v>2019</v>
      </c>
      <c r="D5959" t="s">
        <v>36</v>
      </c>
      <c r="E5959" t="s">
        <v>18</v>
      </c>
      <c r="F5959" t="s">
        <v>43</v>
      </c>
      <c r="G5959" t="s">
        <v>11</v>
      </c>
      <c r="H5959" t="s">
        <v>1585</v>
      </c>
      <c r="I5959" t="s">
        <v>63</v>
      </c>
      <c r="J5959" t="s">
        <v>13</v>
      </c>
      <c r="K5959" t="s">
        <v>1586</v>
      </c>
      <c r="L5959" t="s">
        <v>30</v>
      </c>
      <c r="N5959" t="str">
        <f>IF(ISBLANK(Sales[[#This Row],[return]]),"No",Sales[[#This Row],[return]])</f>
        <v>No</v>
      </c>
      <c r="O5959" s="2">
        <v>43654</v>
      </c>
      <c r="P5959" s="8" t="str">
        <f>TEXT(DAY(Sales[[#This Row],[OrderDate]]),"ddd")</f>
        <v>Sun</v>
      </c>
      <c r="Q5959" s="8" t="str">
        <f>TEXT(MONTH(Sales[[#This Row],[ShipDate]])*29,"mmm")</f>
        <v>Jul</v>
      </c>
      <c r="R5959">
        <v>727</v>
      </c>
      <c r="S5959" t="s">
        <v>3188</v>
      </c>
      <c r="T5959" t="s">
        <v>28</v>
      </c>
      <c r="U5959">
        <v>98031</v>
      </c>
      <c r="V5959" s="1">
        <v>0</v>
      </c>
      <c r="W5959">
        <v>99</v>
      </c>
      <c r="X5959">
        <v>2</v>
      </c>
      <c r="Y5959">
        <v>198</v>
      </c>
      <c r="AD5959"/>
    </row>
    <row r="5960" spans="1:30" x14ac:dyDescent="0.25">
      <c r="A5960" t="s">
        <v>24</v>
      </c>
      <c r="B5960" s="2">
        <v>43661</v>
      </c>
      <c r="C5960" s="35">
        <f>YEAR(Sales[[#This Row],[ShipDate]])</f>
        <v>2019</v>
      </c>
      <c r="D5960" t="s">
        <v>36</v>
      </c>
      <c r="E5960" t="s">
        <v>18</v>
      </c>
      <c r="F5960" t="s">
        <v>33</v>
      </c>
      <c r="G5960" t="s">
        <v>25</v>
      </c>
      <c r="H5960" t="s">
        <v>1585</v>
      </c>
      <c r="I5960" t="s">
        <v>63</v>
      </c>
      <c r="J5960" t="s">
        <v>13</v>
      </c>
      <c r="K5960" t="s">
        <v>1586</v>
      </c>
      <c r="L5960" t="s">
        <v>30</v>
      </c>
      <c r="N5960" t="str">
        <f>IF(ISBLANK(Sales[[#This Row],[return]]),"No",Sales[[#This Row],[return]])</f>
        <v>No</v>
      </c>
      <c r="O5960" s="2">
        <v>43654</v>
      </c>
      <c r="P5960" s="8" t="str">
        <f>TEXT(DAY(Sales[[#This Row],[OrderDate]]),"ddd")</f>
        <v>Sun</v>
      </c>
      <c r="Q5960" s="8" t="str">
        <f>TEXT(MONTH(Sales[[#This Row],[ShipDate]])*29,"mmm")</f>
        <v>Jul</v>
      </c>
      <c r="R5960">
        <v>532</v>
      </c>
      <c r="S5960" t="s">
        <v>898</v>
      </c>
      <c r="T5960" t="s">
        <v>28</v>
      </c>
      <c r="U5960">
        <v>98031</v>
      </c>
      <c r="V5960" s="1">
        <v>0</v>
      </c>
      <c r="W5960">
        <v>385</v>
      </c>
      <c r="X5960">
        <v>8</v>
      </c>
      <c r="Y5960">
        <v>786</v>
      </c>
      <c r="AD5960"/>
    </row>
    <row r="5961" spans="1:30" x14ac:dyDescent="0.25">
      <c r="A5961" t="s">
        <v>24</v>
      </c>
      <c r="B5961" s="2">
        <v>43661</v>
      </c>
      <c r="C5961" s="35">
        <f>YEAR(Sales[[#This Row],[ShipDate]])</f>
        <v>2019</v>
      </c>
      <c r="D5961" t="s">
        <v>36</v>
      </c>
      <c r="E5961" t="s">
        <v>18</v>
      </c>
      <c r="F5961" t="s">
        <v>50</v>
      </c>
      <c r="G5961" t="s">
        <v>25</v>
      </c>
      <c r="H5961" t="s">
        <v>1585</v>
      </c>
      <c r="I5961" t="s">
        <v>63</v>
      </c>
      <c r="J5961" t="s">
        <v>13</v>
      </c>
      <c r="K5961" t="s">
        <v>1586</v>
      </c>
      <c r="L5961" t="s">
        <v>30</v>
      </c>
      <c r="N5961" t="str">
        <f>IF(ISBLANK(Sales[[#This Row],[return]]),"No",Sales[[#This Row],[return]])</f>
        <v>No</v>
      </c>
      <c r="O5961" s="2">
        <v>43654</v>
      </c>
      <c r="P5961" s="8" t="str">
        <f>TEXT(DAY(Sales[[#This Row],[OrderDate]]),"ddd")</f>
        <v>Sun</v>
      </c>
      <c r="Q5961" s="8" t="str">
        <f>TEXT(MONTH(Sales[[#This Row],[ShipDate]])*29,"mmm")</f>
        <v>Jul</v>
      </c>
      <c r="R5961">
        <v>721</v>
      </c>
      <c r="S5961" t="s">
        <v>880</v>
      </c>
      <c r="T5961" t="s">
        <v>28</v>
      </c>
      <c r="U5961">
        <v>98031</v>
      </c>
      <c r="V5961" s="1">
        <v>0.2</v>
      </c>
      <c r="W5961">
        <v>8</v>
      </c>
      <c r="X5961">
        <v>2</v>
      </c>
      <c r="Y5961">
        <v>23</v>
      </c>
      <c r="AD5961"/>
    </row>
    <row r="5962" spans="1:30" x14ac:dyDescent="0.25">
      <c r="A5962" t="s">
        <v>24</v>
      </c>
      <c r="B5962" s="2">
        <v>43661</v>
      </c>
      <c r="C5962" s="35">
        <f>YEAR(Sales[[#This Row],[ShipDate]])</f>
        <v>2019</v>
      </c>
      <c r="D5962" t="s">
        <v>36</v>
      </c>
      <c r="E5962" t="s">
        <v>18</v>
      </c>
      <c r="F5962" t="s">
        <v>99</v>
      </c>
      <c r="G5962" t="s">
        <v>46</v>
      </c>
      <c r="H5962" t="s">
        <v>1585</v>
      </c>
      <c r="I5962" t="s">
        <v>63</v>
      </c>
      <c r="J5962" t="s">
        <v>13</v>
      </c>
      <c r="K5962" t="s">
        <v>1586</v>
      </c>
      <c r="L5962" t="s">
        <v>30</v>
      </c>
      <c r="N5962" t="str">
        <f>IF(ISBLANK(Sales[[#This Row],[return]]),"No",Sales[[#This Row],[return]])</f>
        <v>No</v>
      </c>
      <c r="O5962" s="2">
        <v>43654</v>
      </c>
      <c r="P5962" s="8" t="str">
        <f>TEXT(DAY(Sales[[#This Row],[OrderDate]]),"ddd")</f>
        <v>Sun</v>
      </c>
      <c r="Q5962" s="8" t="str">
        <f>TEXT(MONTH(Sales[[#This Row],[ShipDate]])*29,"mmm")</f>
        <v>Jul</v>
      </c>
      <c r="R5962">
        <v>1090</v>
      </c>
      <c r="S5962" t="s">
        <v>2405</v>
      </c>
      <c r="T5962" t="s">
        <v>28</v>
      </c>
      <c r="U5962">
        <v>98031</v>
      </c>
      <c r="V5962" s="1">
        <v>0</v>
      </c>
      <c r="W5962">
        <v>11</v>
      </c>
      <c r="X5962">
        <v>2</v>
      </c>
      <c r="Y5962">
        <v>50</v>
      </c>
      <c r="AD5962"/>
    </row>
    <row r="5963" spans="1:30" x14ac:dyDescent="0.25">
      <c r="A5963" t="s">
        <v>40</v>
      </c>
      <c r="B5963" s="2">
        <v>43749</v>
      </c>
      <c r="C5963" s="35">
        <f>YEAR(Sales[[#This Row],[ShipDate]])</f>
        <v>2019</v>
      </c>
      <c r="D5963" t="s">
        <v>36</v>
      </c>
      <c r="E5963" t="s">
        <v>18</v>
      </c>
      <c r="F5963" t="s">
        <v>99</v>
      </c>
      <c r="G5963" t="s">
        <v>46</v>
      </c>
      <c r="H5963" t="s">
        <v>26</v>
      </c>
      <c r="I5963" t="s">
        <v>32</v>
      </c>
      <c r="J5963" t="s">
        <v>13</v>
      </c>
      <c r="K5963" t="s">
        <v>826</v>
      </c>
      <c r="L5963" t="s">
        <v>30</v>
      </c>
      <c r="N5963" t="str">
        <f>IF(ISBLANK(Sales[[#This Row],[return]]),"No",Sales[[#This Row],[return]])</f>
        <v>No</v>
      </c>
      <c r="O5963" s="2">
        <v>43745</v>
      </c>
      <c r="P5963" s="8" t="str">
        <f>TEXT(DAY(Sales[[#This Row],[OrderDate]]),"ddd")</f>
        <v>Sat</v>
      </c>
      <c r="Q5963" s="8" t="str">
        <f>TEXT(MONTH(Sales[[#This Row],[ShipDate]])*29,"mmm")</f>
        <v>Oct</v>
      </c>
      <c r="R5963">
        <v>1007</v>
      </c>
      <c r="S5963" t="s">
        <v>2420</v>
      </c>
      <c r="T5963" t="s">
        <v>28</v>
      </c>
      <c r="U5963">
        <v>90045</v>
      </c>
      <c r="V5963" s="1">
        <v>0</v>
      </c>
      <c r="W5963">
        <v>201</v>
      </c>
      <c r="X5963">
        <v>9</v>
      </c>
      <c r="Y5963">
        <v>1116</v>
      </c>
      <c r="AD5963"/>
    </row>
    <row r="5964" spans="1:30" x14ac:dyDescent="0.25">
      <c r="A5964" t="s">
        <v>40</v>
      </c>
      <c r="B5964" s="2">
        <v>43749</v>
      </c>
      <c r="C5964" s="35">
        <f>YEAR(Sales[[#This Row],[ShipDate]])</f>
        <v>2019</v>
      </c>
      <c r="D5964" t="s">
        <v>36</v>
      </c>
      <c r="E5964" t="s">
        <v>18</v>
      </c>
      <c r="F5964" t="s">
        <v>48</v>
      </c>
      <c r="G5964" t="s">
        <v>46</v>
      </c>
      <c r="H5964" t="s">
        <v>26</v>
      </c>
      <c r="I5964" t="s">
        <v>32</v>
      </c>
      <c r="J5964" t="s">
        <v>13</v>
      </c>
      <c r="K5964" t="s">
        <v>826</v>
      </c>
      <c r="L5964" t="s">
        <v>30</v>
      </c>
      <c r="N5964" t="str">
        <f>IF(ISBLANK(Sales[[#This Row],[return]]),"No",Sales[[#This Row],[return]])</f>
        <v>No</v>
      </c>
      <c r="O5964" s="2">
        <v>43745</v>
      </c>
      <c r="P5964" s="8" t="str">
        <f>TEXT(DAY(Sales[[#This Row],[OrderDate]]),"ddd")</f>
        <v>Sat</v>
      </c>
      <c r="Q5964" s="8" t="str">
        <f>TEXT(MONTH(Sales[[#This Row],[ShipDate]])*29,"mmm")</f>
        <v>Oct</v>
      </c>
      <c r="R5964">
        <v>1106</v>
      </c>
      <c r="S5964" t="s">
        <v>820</v>
      </c>
      <c r="T5964" t="s">
        <v>28</v>
      </c>
      <c r="U5964">
        <v>90045</v>
      </c>
      <c r="V5964" s="1">
        <v>0.2</v>
      </c>
      <c r="W5964">
        <v>-29</v>
      </c>
      <c r="X5964">
        <v>7</v>
      </c>
      <c r="Y5964">
        <v>129</v>
      </c>
      <c r="AD5964"/>
    </row>
    <row r="5965" spans="1:30" x14ac:dyDescent="0.25">
      <c r="A5965" t="s">
        <v>40</v>
      </c>
      <c r="B5965" s="2">
        <v>43749</v>
      </c>
      <c r="C5965" s="35">
        <f>YEAR(Sales[[#This Row],[ShipDate]])</f>
        <v>2019</v>
      </c>
      <c r="D5965" t="s">
        <v>36</v>
      </c>
      <c r="E5965" t="s">
        <v>18</v>
      </c>
      <c r="F5965" t="s">
        <v>48</v>
      </c>
      <c r="G5965" t="s">
        <v>46</v>
      </c>
      <c r="H5965" t="s">
        <v>26</v>
      </c>
      <c r="I5965" t="s">
        <v>32</v>
      </c>
      <c r="J5965" t="s">
        <v>13</v>
      </c>
      <c r="K5965" t="s">
        <v>826</v>
      </c>
      <c r="L5965" t="s">
        <v>30</v>
      </c>
      <c r="N5965" t="str">
        <f>IF(ISBLANK(Sales[[#This Row],[return]]),"No",Sales[[#This Row],[return]])</f>
        <v>No</v>
      </c>
      <c r="O5965" s="2">
        <v>43745</v>
      </c>
      <c r="P5965" s="8" t="str">
        <f>TEXT(DAY(Sales[[#This Row],[OrderDate]]),"ddd")</f>
        <v>Sat</v>
      </c>
      <c r="Q5965" s="8" t="str">
        <f>TEXT(MONTH(Sales[[#This Row],[ShipDate]])*29,"mmm")</f>
        <v>Oct</v>
      </c>
      <c r="R5965">
        <v>1491</v>
      </c>
      <c r="S5965" t="s">
        <v>3155</v>
      </c>
      <c r="T5965" t="s">
        <v>28</v>
      </c>
      <c r="U5965">
        <v>90045</v>
      </c>
      <c r="V5965" s="1">
        <v>0.2</v>
      </c>
      <c r="W5965">
        <v>27</v>
      </c>
      <c r="X5965">
        <v>10</v>
      </c>
      <c r="Y5965">
        <v>80</v>
      </c>
      <c r="AD5965"/>
    </row>
    <row r="5966" spans="1:30" x14ac:dyDescent="0.25">
      <c r="A5966" t="s">
        <v>24</v>
      </c>
      <c r="B5966" s="2">
        <v>43723</v>
      </c>
      <c r="C5966" s="35">
        <f>YEAR(Sales[[#This Row],[ShipDate]])</f>
        <v>2019</v>
      </c>
      <c r="D5966" t="s">
        <v>113</v>
      </c>
      <c r="E5966" t="s">
        <v>31</v>
      </c>
      <c r="F5966" t="s">
        <v>50</v>
      </c>
      <c r="G5966" t="s">
        <v>25</v>
      </c>
      <c r="H5966" t="s">
        <v>1341</v>
      </c>
      <c r="I5966" t="s">
        <v>655</v>
      </c>
      <c r="J5966" t="s">
        <v>13</v>
      </c>
      <c r="K5966" t="s">
        <v>560</v>
      </c>
      <c r="L5966" t="s">
        <v>92</v>
      </c>
      <c r="N5966" t="str">
        <f>IF(ISBLANK(Sales[[#This Row],[return]]),"No",Sales[[#This Row],[return]])</f>
        <v>No</v>
      </c>
      <c r="O5966" s="2">
        <v>43720</v>
      </c>
      <c r="P5966" s="8" t="str">
        <f>TEXT(DAY(Sales[[#This Row],[OrderDate]]),"ddd")</f>
        <v>Thu</v>
      </c>
      <c r="Q5966" s="8" t="str">
        <f>TEXT(MONTH(Sales[[#This Row],[ShipDate]])*29,"mmm")</f>
        <v>Sep</v>
      </c>
      <c r="R5966">
        <v>124</v>
      </c>
      <c r="S5966" t="s">
        <v>1755</v>
      </c>
      <c r="T5966" t="s">
        <v>90</v>
      </c>
      <c r="U5966">
        <v>2895</v>
      </c>
      <c r="V5966" s="1">
        <v>0</v>
      </c>
      <c r="W5966">
        <v>23</v>
      </c>
      <c r="X5966">
        <v>3</v>
      </c>
      <c r="Y5966">
        <v>46</v>
      </c>
      <c r="AD5966"/>
    </row>
    <row r="5967" spans="1:30" x14ac:dyDescent="0.25">
      <c r="A5967" t="s">
        <v>24</v>
      </c>
      <c r="B5967" s="2">
        <v>43723</v>
      </c>
      <c r="C5967" s="35">
        <f>YEAR(Sales[[#This Row],[ShipDate]])</f>
        <v>2019</v>
      </c>
      <c r="D5967" t="s">
        <v>113</v>
      </c>
      <c r="E5967" t="s">
        <v>31</v>
      </c>
      <c r="F5967" t="s">
        <v>59</v>
      </c>
      <c r="G5967" t="s">
        <v>25</v>
      </c>
      <c r="H5967" t="s">
        <v>1341</v>
      </c>
      <c r="I5967" t="s">
        <v>655</v>
      </c>
      <c r="J5967" t="s">
        <v>13</v>
      </c>
      <c r="K5967" t="s">
        <v>560</v>
      </c>
      <c r="L5967" t="s">
        <v>92</v>
      </c>
      <c r="N5967" t="str">
        <f>IF(ISBLANK(Sales[[#This Row],[return]]),"No",Sales[[#This Row],[return]])</f>
        <v>No</v>
      </c>
      <c r="O5967" s="2">
        <v>43720</v>
      </c>
      <c r="P5967" s="8" t="str">
        <f>TEXT(DAY(Sales[[#This Row],[OrderDate]]),"ddd")</f>
        <v>Thu</v>
      </c>
      <c r="Q5967" s="8" t="str">
        <f>TEXT(MONTH(Sales[[#This Row],[ShipDate]])*29,"mmm")</f>
        <v>Sep</v>
      </c>
      <c r="R5967">
        <v>1812</v>
      </c>
      <c r="S5967" t="s">
        <v>1871</v>
      </c>
      <c r="T5967" t="s">
        <v>90</v>
      </c>
      <c r="U5967">
        <v>2895</v>
      </c>
      <c r="V5967" s="1">
        <v>0</v>
      </c>
      <c r="W5967">
        <v>22</v>
      </c>
      <c r="X5967">
        <v>7</v>
      </c>
      <c r="Y5967">
        <v>45</v>
      </c>
      <c r="AD5967"/>
    </row>
    <row r="5968" spans="1:30" x14ac:dyDescent="0.25">
      <c r="A5968" t="s">
        <v>40</v>
      </c>
      <c r="B5968" s="2">
        <v>43828</v>
      </c>
      <c r="C5968" s="35">
        <f>YEAR(Sales[[#This Row],[ShipDate]])</f>
        <v>2019</v>
      </c>
      <c r="D5968" t="s">
        <v>36</v>
      </c>
      <c r="E5968" t="s">
        <v>18</v>
      </c>
      <c r="F5968" t="s">
        <v>99</v>
      </c>
      <c r="G5968" t="s">
        <v>46</v>
      </c>
      <c r="H5968" t="s">
        <v>1697</v>
      </c>
      <c r="I5968" t="s">
        <v>389</v>
      </c>
      <c r="J5968" t="s">
        <v>13</v>
      </c>
      <c r="K5968" t="s">
        <v>3091</v>
      </c>
      <c r="L5968" t="s">
        <v>92</v>
      </c>
      <c r="N5968" t="str">
        <f>IF(ISBLANK(Sales[[#This Row],[return]]),"No",Sales[[#This Row],[return]])</f>
        <v>No</v>
      </c>
      <c r="O5968" s="2">
        <v>43824</v>
      </c>
      <c r="P5968" s="8" t="str">
        <f>TEXT(DAY(Sales[[#This Row],[OrderDate]]),"ddd")</f>
        <v>Wed</v>
      </c>
      <c r="Q5968" s="8" t="str">
        <f>TEXT(MONTH(Sales[[#This Row],[ShipDate]])*29,"mmm")</f>
        <v>Dec</v>
      </c>
      <c r="R5968">
        <v>1079</v>
      </c>
      <c r="S5968" t="s">
        <v>2520</v>
      </c>
      <c r="T5968" t="s">
        <v>90</v>
      </c>
      <c r="U5968">
        <v>7017</v>
      </c>
      <c r="V5968" s="1">
        <v>0</v>
      </c>
      <c r="W5968">
        <v>14</v>
      </c>
      <c r="X5968">
        <v>3</v>
      </c>
      <c r="Y5968">
        <v>32</v>
      </c>
      <c r="AD5968"/>
    </row>
    <row r="5969" spans="1:30" x14ac:dyDescent="0.25">
      <c r="A5969" t="s">
        <v>40</v>
      </c>
      <c r="B5969" s="2">
        <v>43677</v>
      </c>
      <c r="C5969" s="35">
        <f>YEAR(Sales[[#This Row],[ShipDate]])</f>
        <v>2019</v>
      </c>
      <c r="D5969" t="s">
        <v>36</v>
      </c>
      <c r="E5969" t="s">
        <v>18</v>
      </c>
      <c r="F5969" t="s">
        <v>43</v>
      </c>
      <c r="G5969" t="s">
        <v>11</v>
      </c>
      <c r="H5969" t="s">
        <v>1500</v>
      </c>
      <c r="I5969" t="s">
        <v>149</v>
      </c>
      <c r="J5969" t="s">
        <v>13</v>
      </c>
      <c r="K5969" t="s">
        <v>1231</v>
      </c>
      <c r="L5969" t="s">
        <v>92</v>
      </c>
      <c r="N5969" t="str">
        <f>IF(ISBLANK(Sales[[#This Row],[return]]),"No",Sales[[#This Row],[return]])</f>
        <v>No</v>
      </c>
      <c r="O5969" s="2">
        <v>43673</v>
      </c>
      <c r="P5969" s="8" t="str">
        <f>TEXT(DAY(Sales[[#This Row],[OrderDate]]),"ddd")</f>
        <v>Fri</v>
      </c>
      <c r="Q5969" s="8" t="str">
        <f>TEXT(MONTH(Sales[[#This Row],[ShipDate]])*29,"mmm")</f>
        <v>Jul</v>
      </c>
      <c r="R5969">
        <v>1563</v>
      </c>
      <c r="S5969" t="s">
        <v>1338</v>
      </c>
      <c r="T5969" t="s">
        <v>90</v>
      </c>
      <c r="U5969">
        <v>10701</v>
      </c>
      <c r="V5969" s="1">
        <v>0</v>
      </c>
      <c r="W5969">
        <v>4</v>
      </c>
      <c r="X5969">
        <v>1</v>
      </c>
      <c r="Y5969">
        <v>15</v>
      </c>
      <c r="AD5969"/>
    </row>
    <row r="5970" spans="1:30" x14ac:dyDescent="0.25">
      <c r="A5970" t="s">
        <v>40</v>
      </c>
      <c r="B5970" s="2">
        <v>43677</v>
      </c>
      <c r="C5970" s="35">
        <f>YEAR(Sales[[#This Row],[ShipDate]])</f>
        <v>2019</v>
      </c>
      <c r="D5970" t="s">
        <v>36</v>
      </c>
      <c r="E5970" t="s">
        <v>18</v>
      </c>
      <c r="F5970" t="s">
        <v>48</v>
      </c>
      <c r="G5970" t="s">
        <v>46</v>
      </c>
      <c r="H5970" t="s">
        <v>1500</v>
      </c>
      <c r="I5970" t="s">
        <v>149</v>
      </c>
      <c r="J5970" t="s">
        <v>13</v>
      </c>
      <c r="K5970" t="s">
        <v>1231</v>
      </c>
      <c r="L5970" t="s">
        <v>92</v>
      </c>
      <c r="N5970" t="str">
        <f>IF(ISBLANK(Sales[[#This Row],[return]]),"No",Sales[[#This Row],[return]])</f>
        <v>No</v>
      </c>
      <c r="O5970" s="2">
        <v>43673</v>
      </c>
      <c r="P5970" s="8" t="str">
        <f>TEXT(DAY(Sales[[#This Row],[OrderDate]]),"ddd")</f>
        <v>Fri</v>
      </c>
      <c r="Q5970" s="8" t="str">
        <f>TEXT(MONTH(Sales[[#This Row],[ShipDate]])*29,"mmm")</f>
        <v>Jul</v>
      </c>
      <c r="R5970">
        <v>1178</v>
      </c>
      <c r="S5970" t="s">
        <v>2370</v>
      </c>
      <c r="T5970" t="s">
        <v>90</v>
      </c>
      <c r="U5970">
        <v>10701</v>
      </c>
      <c r="V5970" s="1">
        <v>0</v>
      </c>
      <c r="W5970">
        <v>136</v>
      </c>
      <c r="X5970">
        <v>8</v>
      </c>
      <c r="Y5970">
        <v>544</v>
      </c>
      <c r="AD5970"/>
    </row>
    <row r="5971" spans="1:30" x14ac:dyDescent="0.25">
      <c r="A5971" t="s">
        <v>10</v>
      </c>
      <c r="B5971" s="2">
        <v>43813</v>
      </c>
      <c r="C5971" s="35">
        <f>YEAR(Sales[[#This Row],[ShipDate]])</f>
        <v>2019</v>
      </c>
      <c r="D5971" t="s">
        <v>36</v>
      </c>
      <c r="E5971" t="s">
        <v>31</v>
      </c>
      <c r="F5971" t="s">
        <v>39</v>
      </c>
      <c r="G5971" t="s">
        <v>25</v>
      </c>
      <c r="H5971" t="s">
        <v>79</v>
      </c>
      <c r="I5971" t="s">
        <v>32</v>
      </c>
      <c r="J5971" t="s">
        <v>13</v>
      </c>
      <c r="K5971" t="s">
        <v>2715</v>
      </c>
      <c r="L5971" t="s">
        <v>30</v>
      </c>
      <c r="N5971" t="str">
        <f>IF(ISBLANK(Sales[[#This Row],[return]]),"No",Sales[[#This Row],[return]])</f>
        <v>No</v>
      </c>
      <c r="O5971" s="2">
        <v>43807</v>
      </c>
      <c r="P5971" s="8" t="str">
        <f>TEXT(DAY(Sales[[#This Row],[OrderDate]]),"ddd")</f>
        <v>Sun</v>
      </c>
      <c r="Q5971" s="8" t="str">
        <f>TEXT(MONTH(Sales[[#This Row],[ShipDate]])*29,"mmm")</f>
        <v>Dec</v>
      </c>
      <c r="R5971">
        <v>1384</v>
      </c>
      <c r="S5971" t="s">
        <v>2089</v>
      </c>
      <c r="T5971" t="s">
        <v>28</v>
      </c>
      <c r="U5971">
        <v>94109</v>
      </c>
      <c r="V5971" s="1">
        <v>0</v>
      </c>
      <c r="W5971">
        <v>11</v>
      </c>
      <c r="X5971">
        <v>1</v>
      </c>
      <c r="Y5971">
        <v>43</v>
      </c>
      <c r="AD5971"/>
    </row>
    <row r="5972" spans="1:30" x14ac:dyDescent="0.25">
      <c r="A5972" t="s">
        <v>10</v>
      </c>
      <c r="B5972" s="2">
        <v>43813</v>
      </c>
      <c r="C5972" s="35">
        <f>YEAR(Sales[[#This Row],[ShipDate]])</f>
        <v>2019</v>
      </c>
      <c r="D5972" t="s">
        <v>36</v>
      </c>
      <c r="E5972" t="s">
        <v>31</v>
      </c>
      <c r="F5972" t="s">
        <v>59</v>
      </c>
      <c r="G5972" t="s">
        <v>25</v>
      </c>
      <c r="H5972" t="s">
        <v>79</v>
      </c>
      <c r="I5972" t="s">
        <v>32</v>
      </c>
      <c r="J5972" t="s">
        <v>13</v>
      </c>
      <c r="K5972" t="s">
        <v>2715</v>
      </c>
      <c r="L5972" t="s">
        <v>30</v>
      </c>
      <c r="N5972" t="str">
        <f>IF(ISBLANK(Sales[[#This Row],[return]]),"No",Sales[[#This Row],[return]])</f>
        <v>No</v>
      </c>
      <c r="O5972" s="2">
        <v>43807</v>
      </c>
      <c r="P5972" s="8" t="str">
        <f>TEXT(DAY(Sales[[#This Row],[OrderDate]]),"ddd")</f>
        <v>Sun</v>
      </c>
      <c r="Q5972" s="8" t="str">
        <f>TEXT(MONTH(Sales[[#This Row],[ShipDate]])*29,"mmm")</f>
        <v>Dec</v>
      </c>
      <c r="R5972">
        <v>1497</v>
      </c>
      <c r="S5972" t="s">
        <v>2266</v>
      </c>
      <c r="T5972" t="s">
        <v>28</v>
      </c>
      <c r="U5972">
        <v>94109</v>
      </c>
      <c r="V5972" s="1">
        <v>0</v>
      </c>
      <c r="W5972">
        <v>40</v>
      </c>
      <c r="X5972">
        <v>4</v>
      </c>
      <c r="Y5972">
        <v>88</v>
      </c>
      <c r="AD5972"/>
    </row>
    <row r="5973" spans="1:30" x14ac:dyDescent="0.25">
      <c r="A5973" t="s">
        <v>10</v>
      </c>
      <c r="B5973" s="2">
        <v>43813</v>
      </c>
      <c r="C5973" s="35">
        <f>YEAR(Sales[[#This Row],[ShipDate]])</f>
        <v>2019</v>
      </c>
      <c r="D5973" t="s">
        <v>36</v>
      </c>
      <c r="E5973" t="s">
        <v>31</v>
      </c>
      <c r="F5973" t="s">
        <v>50</v>
      </c>
      <c r="G5973" t="s">
        <v>25</v>
      </c>
      <c r="H5973" t="s">
        <v>79</v>
      </c>
      <c r="I5973" t="s">
        <v>32</v>
      </c>
      <c r="J5973" t="s">
        <v>13</v>
      </c>
      <c r="K5973" t="s">
        <v>2715</v>
      </c>
      <c r="L5973" t="s">
        <v>30</v>
      </c>
      <c r="N5973" t="str">
        <f>IF(ISBLANK(Sales[[#This Row],[return]]),"No",Sales[[#This Row],[return]])</f>
        <v>No</v>
      </c>
      <c r="O5973" s="2">
        <v>43807</v>
      </c>
      <c r="P5973" s="8" t="str">
        <f>TEXT(DAY(Sales[[#This Row],[OrderDate]]),"ddd")</f>
        <v>Sun</v>
      </c>
      <c r="Q5973" s="8" t="str">
        <f>TEXT(MONTH(Sales[[#This Row],[ShipDate]])*29,"mmm")</f>
        <v>Dec</v>
      </c>
      <c r="R5973">
        <v>1261</v>
      </c>
      <c r="S5973" t="s">
        <v>1957</v>
      </c>
      <c r="T5973" t="s">
        <v>28</v>
      </c>
      <c r="U5973">
        <v>94109</v>
      </c>
      <c r="V5973" s="1">
        <v>0.2</v>
      </c>
      <c r="W5973">
        <v>8</v>
      </c>
      <c r="X5973">
        <v>1</v>
      </c>
      <c r="Y5973">
        <v>22</v>
      </c>
      <c r="AD5973"/>
    </row>
    <row r="5974" spans="1:30" x14ac:dyDescent="0.25">
      <c r="A5974" t="s">
        <v>10</v>
      </c>
      <c r="B5974" s="2">
        <v>43813</v>
      </c>
      <c r="C5974" s="35">
        <f>YEAR(Sales[[#This Row],[ShipDate]])</f>
        <v>2019</v>
      </c>
      <c r="D5974" t="s">
        <v>36</v>
      </c>
      <c r="E5974" t="s">
        <v>31</v>
      </c>
      <c r="F5974" t="s">
        <v>50</v>
      </c>
      <c r="G5974" t="s">
        <v>25</v>
      </c>
      <c r="H5974" t="s">
        <v>79</v>
      </c>
      <c r="I5974" t="s">
        <v>32</v>
      </c>
      <c r="J5974" t="s">
        <v>13</v>
      </c>
      <c r="K5974" t="s">
        <v>2715</v>
      </c>
      <c r="L5974" t="s">
        <v>30</v>
      </c>
      <c r="N5974" t="str">
        <f>IF(ISBLANK(Sales[[#This Row],[return]]),"No",Sales[[#This Row],[return]])</f>
        <v>No</v>
      </c>
      <c r="O5974" s="2">
        <v>43807</v>
      </c>
      <c r="P5974" s="8" t="str">
        <f>TEXT(DAY(Sales[[#This Row],[OrderDate]]),"ddd")</f>
        <v>Sun</v>
      </c>
      <c r="Q5974" s="8" t="str">
        <f>TEXT(MONTH(Sales[[#This Row],[ShipDate]])*29,"mmm")</f>
        <v>Dec</v>
      </c>
      <c r="R5974">
        <v>1609</v>
      </c>
      <c r="S5974" t="s">
        <v>792</v>
      </c>
      <c r="T5974" t="s">
        <v>28</v>
      </c>
      <c r="U5974">
        <v>94109</v>
      </c>
      <c r="V5974" s="1">
        <v>0.2</v>
      </c>
      <c r="W5974">
        <v>34</v>
      </c>
      <c r="X5974">
        <v>3</v>
      </c>
      <c r="Y5974">
        <v>90</v>
      </c>
      <c r="AD5974"/>
    </row>
    <row r="5975" spans="1:30" x14ac:dyDescent="0.25">
      <c r="A5975" t="s">
        <v>40</v>
      </c>
      <c r="B5975" s="2">
        <v>43737</v>
      </c>
      <c r="C5975" s="35">
        <f>YEAR(Sales[[#This Row],[ShipDate]])</f>
        <v>2019</v>
      </c>
      <c r="D5975" t="s">
        <v>36</v>
      </c>
      <c r="E5975" t="s">
        <v>18</v>
      </c>
      <c r="F5975" t="s">
        <v>43</v>
      </c>
      <c r="G5975" t="s">
        <v>11</v>
      </c>
      <c r="H5975" t="s">
        <v>302</v>
      </c>
      <c r="I5975" t="s">
        <v>252</v>
      </c>
      <c r="J5975" t="s">
        <v>13</v>
      </c>
      <c r="K5975" t="s">
        <v>458</v>
      </c>
      <c r="L5975" t="s">
        <v>92</v>
      </c>
      <c r="N5975" t="str">
        <f>IF(ISBLANK(Sales[[#This Row],[return]]),"No",Sales[[#This Row],[return]])</f>
        <v>No</v>
      </c>
      <c r="O5975" s="2">
        <v>43732</v>
      </c>
      <c r="P5975" s="8" t="str">
        <f>TEXT(DAY(Sales[[#This Row],[OrderDate]]),"ddd")</f>
        <v>Tue</v>
      </c>
      <c r="Q5975" s="8" t="str">
        <f>TEXT(MONTH(Sales[[#This Row],[ShipDate]])*29,"mmm")</f>
        <v>Sep</v>
      </c>
      <c r="R5975">
        <v>871</v>
      </c>
      <c r="S5975" t="s">
        <v>3173</v>
      </c>
      <c r="T5975" t="s">
        <v>90</v>
      </c>
      <c r="U5975">
        <v>43055</v>
      </c>
      <c r="V5975" s="1">
        <v>0.2</v>
      </c>
      <c r="W5975">
        <v>24</v>
      </c>
      <c r="X5975">
        <v>3</v>
      </c>
      <c r="Y5975">
        <v>103</v>
      </c>
      <c r="AD5975"/>
    </row>
    <row r="5976" spans="1:30" x14ac:dyDescent="0.25">
      <c r="A5976" t="s">
        <v>40</v>
      </c>
      <c r="B5976" s="2">
        <v>43727</v>
      </c>
      <c r="C5976" s="35">
        <f>YEAR(Sales[[#This Row],[ShipDate]])</f>
        <v>2019</v>
      </c>
      <c r="D5976" t="s">
        <v>36</v>
      </c>
      <c r="E5976" t="s">
        <v>18</v>
      </c>
      <c r="F5976" t="s">
        <v>59</v>
      </c>
      <c r="G5976" t="s">
        <v>25</v>
      </c>
      <c r="H5976" t="s">
        <v>146</v>
      </c>
      <c r="I5976" t="s">
        <v>149</v>
      </c>
      <c r="J5976" t="s">
        <v>13</v>
      </c>
      <c r="K5976" t="s">
        <v>1494</v>
      </c>
      <c r="L5976" t="s">
        <v>92</v>
      </c>
      <c r="M5976" t="s">
        <v>82</v>
      </c>
      <c r="N5976" t="str">
        <f>IF(ISBLANK(Sales[[#This Row],[return]]),"No",Sales[[#This Row],[return]])</f>
        <v>Yes</v>
      </c>
      <c r="O5976" s="2">
        <v>43722</v>
      </c>
      <c r="P5976" s="8" t="str">
        <f>TEXT(DAY(Sales[[#This Row],[OrderDate]]),"ddd")</f>
        <v>Sat</v>
      </c>
      <c r="Q5976" s="8" t="str">
        <f>TEXT(MONTH(Sales[[#This Row],[ShipDate]])*29,"mmm")</f>
        <v>Sep</v>
      </c>
      <c r="R5976">
        <v>1779</v>
      </c>
      <c r="S5976" t="s">
        <v>2203</v>
      </c>
      <c r="T5976" t="s">
        <v>90</v>
      </c>
      <c r="U5976">
        <v>10024</v>
      </c>
      <c r="V5976" s="1">
        <v>0</v>
      </c>
      <c r="W5976">
        <v>4</v>
      </c>
      <c r="X5976">
        <v>2</v>
      </c>
      <c r="Y5976">
        <v>9</v>
      </c>
      <c r="AD5976"/>
    </row>
    <row r="5977" spans="1:30" x14ac:dyDescent="0.25">
      <c r="A5977" t="s">
        <v>40</v>
      </c>
      <c r="B5977" s="2">
        <v>43727</v>
      </c>
      <c r="C5977" s="35">
        <f>YEAR(Sales[[#This Row],[ShipDate]])</f>
        <v>2019</v>
      </c>
      <c r="D5977" t="s">
        <v>36</v>
      </c>
      <c r="E5977" t="s">
        <v>18</v>
      </c>
      <c r="F5977" t="s">
        <v>59</v>
      </c>
      <c r="G5977" t="s">
        <v>25</v>
      </c>
      <c r="H5977" t="s">
        <v>146</v>
      </c>
      <c r="I5977" t="s">
        <v>149</v>
      </c>
      <c r="J5977" t="s">
        <v>13</v>
      </c>
      <c r="K5977" t="s">
        <v>1494</v>
      </c>
      <c r="L5977" t="s">
        <v>92</v>
      </c>
      <c r="M5977" t="s">
        <v>82</v>
      </c>
      <c r="N5977" t="str">
        <f>IF(ISBLANK(Sales[[#This Row],[return]]),"No",Sales[[#This Row],[return]])</f>
        <v>Yes</v>
      </c>
      <c r="O5977" s="2">
        <v>43722</v>
      </c>
      <c r="P5977" s="8" t="str">
        <f>TEXT(DAY(Sales[[#This Row],[OrderDate]]),"ddd")</f>
        <v>Sat</v>
      </c>
      <c r="Q5977" s="8" t="str">
        <f>TEXT(MONTH(Sales[[#This Row],[ShipDate]])*29,"mmm")</f>
        <v>Sep</v>
      </c>
      <c r="R5977">
        <v>1786</v>
      </c>
      <c r="S5977" t="s">
        <v>681</v>
      </c>
      <c r="T5977" t="s">
        <v>90</v>
      </c>
      <c r="U5977">
        <v>10024</v>
      </c>
      <c r="V5977" s="1">
        <v>0</v>
      </c>
      <c r="W5977">
        <v>6</v>
      </c>
      <c r="X5977">
        <v>2</v>
      </c>
      <c r="Y5977">
        <v>12</v>
      </c>
      <c r="AD5977"/>
    </row>
    <row r="5978" spans="1:30" x14ac:dyDescent="0.25">
      <c r="A5978" t="s">
        <v>24</v>
      </c>
      <c r="B5978" s="2">
        <v>43516</v>
      </c>
      <c r="C5978" s="35">
        <f>YEAR(Sales[[#This Row],[ShipDate]])</f>
        <v>2019</v>
      </c>
      <c r="D5978" t="s">
        <v>113</v>
      </c>
      <c r="E5978" t="s">
        <v>69</v>
      </c>
      <c r="F5978" t="s">
        <v>43</v>
      </c>
      <c r="G5978" t="s">
        <v>11</v>
      </c>
      <c r="H5978" t="s">
        <v>152</v>
      </c>
      <c r="I5978" t="s">
        <v>252</v>
      </c>
      <c r="J5978" t="s">
        <v>13</v>
      </c>
      <c r="K5978" t="s">
        <v>1038</v>
      </c>
      <c r="L5978" t="s">
        <v>92</v>
      </c>
      <c r="M5978" t="s">
        <v>82</v>
      </c>
      <c r="N5978" t="str">
        <f>IF(ISBLANK(Sales[[#This Row],[return]]),"No",Sales[[#This Row],[return]])</f>
        <v>Yes</v>
      </c>
      <c r="O5978" s="2">
        <v>43513</v>
      </c>
      <c r="P5978" s="8" t="str">
        <f>TEXT(DAY(Sales[[#This Row],[OrderDate]]),"ddd")</f>
        <v>Tue</v>
      </c>
      <c r="Q5978" s="8" t="str">
        <f>TEXT(MONTH(Sales[[#This Row],[ShipDate]])*29,"mmm")</f>
        <v>Feb</v>
      </c>
      <c r="R5978">
        <v>673</v>
      </c>
      <c r="S5978" t="s">
        <v>1127</v>
      </c>
      <c r="T5978" t="s">
        <v>90</v>
      </c>
      <c r="U5978">
        <v>45373</v>
      </c>
      <c r="V5978" s="1">
        <v>0.2</v>
      </c>
      <c r="W5978">
        <v>8</v>
      </c>
      <c r="X5978">
        <v>2</v>
      </c>
      <c r="Y5978">
        <v>30</v>
      </c>
      <c r="AD5978"/>
    </row>
    <row r="5979" spans="1:30" x14ac:dyDescent="0.25">
      <c r="A5979" t="s">
        <v>24</v>
      </c>
      <c r="B5979" s="2">
        <v>43516</v>
      </c>
      <c r="C5979" s="35">
        <f>YEAR(Sales[[#This Row],[ShipDate]])</f>
        <v>2019</v>
      </c>
      <c r="D5979" t="s">
        <v>113</v>
      </c>
      <c r="E5979" t="s">
        <v>69</v>
      </c>
      <c r="F5979" t="s">
        <v>23</v>
      </c>
      <c r="G5979" t="s">
        <v>11</v>
      </c>
      <c r="H5979" t="s">
        <v>152</v>
      </c>
      <c r="I5979" t="s">
        <v>252</v>
      </c>
      <c r="J5979" t="s">
        <v>13</v>
      </c>
      <c r="K5979" t="s">
        <v>1038</v>
      </c>
      <c r="L5979" t="s">
        <v>92</v>
      </c>
      <c r="M5979" t="s">
        <v>82</v>
      </c>
      <c r="N5979" t="str">
        <f>IF(ISBLANK(Sales[[#This Row],[return]]),"No",Sales[[#This Row],[return]])</f>
        <v>Yes</v>
      </c>
      <c r="O5979" s="2">
        <v>43513</v>
      </c>
      <c r="P5979" s="8" t="str">
        <f>TEXT(DAY(Sales[[#This Row],[OrderDate]]),"ddd")</f>
        <v>Tue</v>
      </c>
      <c r="Q5979" s="8" t="str">
        <f>TEXT(MONTH(Sales[[#This Row],[ShipDate]])*29,"mmm")</f>
        <v>Feb</v>
      </c>
      <c r="R5979">
        <v>743</v>
      </c>
      <c r="S5979" t="s">
        <v>1113</v>
      </c>
      <c r="T5979" t="s">
        <v>90</v>
      </c>
      <c r="U5979">
        <v>45373</v>
      </c>
      <c r="V5979" s="1">
        <v>0.3</v>
      </c>
      <c r="W5979">
        <v>-13</v>
      </c>
      <c r="X5979">
        <v>5</v>
      </c>
      <c r="Y5979">
        <v>899</v>
      </c>
      <c r="AD5979"/>
    </row>
    <row r="5980" spans="1:30" x14ac:dyDescent="0.25">
      <c r="A5980" t="s">
        <v>24</v>
      </c>
      <c r="B5980" s="2">
        <v>43516</v>
      </c>
      <c r="C5980" s="35">
        <f>YEAR(Sales[[#This Row],[ShipDate]])</f>
        <v>2019</v>
      </c>
      <c r="D5980" t="s">
        <v>113</v>
      </c>
      <c r="E5980" t="s">
        <v>69</v>
      </c>
      <c r="F5980" t="s">
        <v>38</v>
      </c>
      <c r="G5980" t="s">
        <v>11</v>
      </c>
      <c r="H5980" t="s">
        <v>152</v>
      </c>
      <c r="I5980" t="s">
        <v>252</v>
      </c>
      <c r="J5980" t="s">
        <v>13</v>
      </c>
      <c r="K5980" t="s">
        <v>1038</v>
      </c>
      <c r="L5980" t="s">
        <v>92</v>
      </c>
      <c r="M5980" t="s">
        <v>82</v>
      </c>
      <c r="N5980" t="str">
        <f>IF(ISBLANK(Sales[[#This Row],[return]]),"No",Sales[[#This Row],[return]])</f>
        <v>Yes</v>
      </c>
      <c r="O5980" s="2">
        <v>43513</v>
      </c>
      <c r="P5980" s="8" t="str">
        <f>TEXT(DAY(Sales[[#This Row],[OrderDate]]),"ddd")</f>
        <v>Tue</v>
      </c>
      <c r="Q5980" s="8" t="str">
        <f>TEXT(MONTH(Sales[[#This Row],[ShipDate]])*29,"mmm")</f>
        <v>Feb</v>
      </c>
      <c r="R5980">
        <v>1386</v>
      </c>
      <c r="S5980" t="s">
        <v>1611</v>
      </c>
      <c r="T5980" t="s">
        <v>90</v>
      </c>
      <c r="U5980">
        <v>45373</v>
      </c>
      <c r="V5980" s="1">
        <v>0.4</v>
      </c>
      <c r="W5980">
        <v>-106</v>
      </c>
      <c r="X5980">
        <v>5</v>
      </c>
      <c r="Y5980">
        <v>456</v>
      </c>
      <c r="AD5980"/>
    </row>
    <row r="5981" spans="1:30" x14ac:dyDescent="0.25">
      <c r="A5981" t="s">
        <v>24</v>
      </c>
      <c r="B5981" s="2">
        <v>43516</v>
      </c>
      <c r="C5981" s="35">
        <f>YEAR(Sales[[#This Row],[ShipDate]])</f>
        <v>2019</v>
      </c>
      <c r="D5981" t="s">
        <v>113</v>
      </c>
      <c r="E5981" t="s">
        <v>69</v>
      </c>
      <c r="F5981" t="s">
        <v>50</v>
      </c>
      <c r="G5981" t="s">
        <v>25</v>
      </c>
      <c r="H5981" t="s">
        <v>152</v>
      </c>
      <c r="I5981" t="s">
        <v>252</v>
      </c>
      <c r="J5981" t="s">
        <v>13</v>
      </c>
      <c r="K5981" t="s">
        <v>1038</v>
      </c>
      <c r="L5981" t="s">
        <v>92</v>
      </c>
      <c r="M5981" t="s">
        <v>82</v>
      </c>
      <c r="N5981" t="str">
        <f>IF(ISBLANK(Sales[[#This Row],[return]]),"No",Sales[[#This Row],[return]])</f>
        <v>Yes</v>
      </c>
      <c r="O5981" s="2">
        <v>43513</v>
      </c>
      <c r="P5981" s="8" t="str">
        <f>TEXT(DAY(Sales[[#This Row],[OrderDate]]),"ddd")</f>
        <v>Tue</v>
      </c>
      <c r="Q5981" s="8" t="str">
        <f>TEXT(MONTH(Sales[[#This Row],[ShipDate]])*29,"mmm")</f>
        <v>Feb</v>
      </c>
      <c r="R5981">
        <v>54</v>
      </c>
      <c r="S5981" t="s">
        <v>3133</v>
      </c>
      <c r="T5981" t="s">
        <v>90</v>
      </c>
      <c r="U5981">
        <v>45373</v>
      </c>
      <c r="V5981" s="1">
        <v>0.7</v>
      </c>
      <c r="W5981">
        <v>-5</v>
      </c>
      <c r="X5981">
        <v>5</v>
      </c>
      <c r="Y5981">
        <v>6</v>
      </c>
      <c r="AD5981"/>
    </row>
    <row r="5982" spans="1:30" x14ac:dyDescent="0.25">
      <c r="A5982" t="s">
        <v>24</v>
      </c>
      <c r="B5982" s="2">
        <v>43516</v>
      </c>
      <c r="C5982" s="35">
        <f>YEAR(Sales[[#This Row],[ShipDate]])</f>
        <v>2019</v>
      </c>
      <c r="D5982" t="s">
        <v>113</v>
      </c>
      <c r="E5982" t="s">
        <v>69</v>
      </c>
      <c r="F5982" t="s">
        <v>48</v>
      </c>
      <c r="G5982" t="s">
        <v>46</v>
      </c>
      <c r="H5982" t="s">
        <v>152</v>
      </c>
      <c r="I5982" t="s">
        <v>252</v>
      </c>
      <c r="J5982" t="s">
        <v>13</v>
      </c>
      <c r="K5982" t="s">
        <v>1038</v>
      </c>
      <c r="L5982" t="s">
        <v>92</v>
      </c>
      <c r="M5982" t="s">
        <v>82</v>
      </c>
      <c r="N5982" t="str">
        <f>IF(ISBLANK(Sales[[#This Row],[return]]),"No",Sales[[#This Row],[return]])</f>
        <v>Yes</v>
      </c>
      <c r="O5982" s="2">
        <v>43513</v>
      </c>
      <c r="P5982" s="8" t="str">
        <f>TEXT(DAY(Sales[[#This Row],[OrderDate]]),"ddd")</f>
        <v>Tue</v>
      </c>
      <c r="Q5982" s="8" t="str">
        <f>TEXT(MONTH(Sales[[#This Row],[ShipDate]])*29,"mmm")</f>
        <v>Feb</v>
      </c>
      <c r="R5982">
        <v>1611</v>
      </c>
      <c r="S5982" t="s">
        <v>2428</v>
      </c>
      <c r="T5982" t="s">
        <v>90</v>
      </c>
      <c r="U5982">
        <v>45373</v>
      </c>
      <c r="V5982" s="1">
        <v>0.4</v>
      </c>
      <c r="W5982">
        <v>-12</v>
      </c>
      <c r="X5982">
        <v>1</v>
      </c>
      <c r="Y5982">
        <v>58</v>
      </c>
      <c r="AD5982"/>
    </row>
    <row r="5983" spans="1:30" x14ac:dyDescent="0.25">
      <c r="A5983" t="s">
        <v>40</v>
      </c>
      <c r="B5983" s="2">
        <v>43749</v>
      </c>
      <c r="C5983" s="35">
        <f>YEAR(Sales[[#This Row],[ShipDate]])</f>
        <v>2019</v>
      </c>
      <c r="D5983" t="s">
        <v>36</v>
      </c>
      <c r="E5983" t="s">
        <v>31</v>
      </c>
      <c r="F5983" t="s">
        <v>59</v>
      </c>
      <c r="G5983" t="s">
        <v>25</v>
      </c>
      <c r="H5983" t="s">
        <v>146</v>
      </c>
      <c r="I5983" t="s">
        <v>149</v>
      </c>
      <c r="J5983" t="s">
        <v>13</v>
      </c>
      <c r="K5983" t="s">
        <v>620</v>
      </c>
      <c r="L5983" t="s">
        <v>92</v>
      </c>
      <c r="N5983" t="str">
        <f>IF(ISBLANK(Sales[[#This Row],[return]]),"No",Sales[[#This Row],[return]])</f>
        <v>No</v>
      </c>
      <c r="O5983" s="2">
        <v>43744</v>
      </c>
      <c r="P5983" s="8" t="str">
        <f>TEXT(DAY(Sales[[#This Row],[OrderDate]]),"ddd")</f>
        <v>Fri</v>
      </c>
      <c r="Q5983" s="8" t="str">
        <f>TEXT(MONTH(Sales[[#This Row],[ShipDate]])*29,"mmm")</f>
        <v>Oct</v>
      </c>
      <c r="R5983">
        <v>1684</v>
      </c>
      <c r="S5983" t="s">
        <v>1966</v>
      </c>
      <c r="T5983" t="s">
        <v>90</v>
      </c>
      <c r="U5983">
        <v>10009</v>
      </c>
      <c r="V5983" s="1">
        <v>0</v>
      </c>
      <c r="W5983">
        <v>20</v>
      </c>
      <c r="X5983">
        <v>1</v>
      </c>
      <c r="Y5983">
        <v>41</v>
      </c>
      <c r="AD5983"/>
    </row>
    <row r="5984" spans="1:30" x14ac:dyDescent="0.25">
      <c r="A5984" t="s">
        <v>40</v>
      </c>
      <c r="B5984" s="2">
        <v>43808</v>
      </c>
      <c r="C5984" s="35">
        <f>YEAR(Sales[[#This Row],[ShipDate]])</f>
        <v>2019</v>
      </c>
      <c r="D5984" t="s">
        <v>36</v>
      </c>
      <c r="E5984" t="s">
        <v>18</v>
      </c>
      <c r="F5984" t="s">
        <v>340</v>
      </c>
      <c r="G5984" t="s">
        <v>46</v>
      </c>
      <c r="H5984" t="s">
        <v>1568</v>
      </c>
      <c r="I5984" t="s">
        <v>180</v>
      </c>
      <c r="J5984" t="s">
        <v>13</v>
      </c>
      <c r="K5984" t="s">
        <v>907</v>
      </c>
      <c r="L5984" t="s">
        <v>17</v>
      </c>
      <c r="N5984" t="str">
        <f>IF(ISBLANK(Sales[[#This Row],[return]]),"No",Sales[[#This Row],[return]])</f>
        <v>No</v>
      </c>
      <c r="O5984" s="2">
        <v>43803</v>
      </c>
      <c r="P5984" s="8" t="str">
        <f>TEXT(DAY(Sales[[#This Row],[OrderDate]]),"ddd")</f>
        <v>Wed</v>
      </c>
      <c r="Q5984" s="8" t="str">
        <f>TEXT(MONTH(Sales[[#This Row],[ShipDate]])*29,"mmm")</f>
        <v>Dec</v>
      </c>
      <c r="R5984">
        <v>1225</v>
      </c>
      <c r="S5984" t="s">
        <v>2509</v>
      </c>
      <c r="T5984" t="s">
        <v>15</v>
      </c>
      <c r="U5984">
        <v>37211</v>
      </c>
      <c r="V5984" s="1">
        <v>0.5</v>
      </c>
      <c r="W5984">
        <v>-273</v>
      </c>
      <c r="X5984">
        <v>2</v>
      </c>
      <c r="Y5984">
        <v>649</v>
      </c>
      <c r="AD5984"/>
    </row>
    <row r="5985" spans="1:30" x14ac:dyDescent="0.25">
      <c r="A5985" t="s">
        <v>10</v>
      </c>
      <c r="B5985" s="2">
        <v>43565</v>
      </c>
      <c r="C5985" s="35">
        <f>YEAR(Sales[[#This Row],[ShipDate]])</f>
        <v>2019</v>
      </c>
      <c r="D5985" t="s">
        <v>36</v>
      </c>
      <c r="E5985" t="s">
        <v>69</v>
      </c>
      <c r="F5985" t="s">
        <v>104</v>
      </c>
      <c r="G5985" t="s">
        <v>25</v>
      </c>
      <c r="H5985" t="s">
        <v>146</v>
      </c>
      <c r="I5985" t="s">
        <v>149</v>
      </c>
      <c r="J5985" t="s">
        <v>13</v>
      </c>
      <c r="K5985" t="s">
        <v>2913</v>
      </c>
      <c r="L5985" t="s">
        <v>92</v>
      </c>
      <c r="N5985" t="str">
        <f>IF(ISBLANK(Sales[[#This Row],[return]]),"No",Sales[[#This Row],[return]])</f>
        <v>No</v>
      </c>
      <c r="O5985" s="2">
        <v>43559</v>
      </c>
      <c r="P5985" s="8" t="str">
        <f>TEXT(DAY(Sales[[#This Row],[OrderDate]]),"ddd")</f>
        <v>Wed</v>
      </c>
      <c r="Q5985" s="8" t="str">
        <f>TEXT(MONTH(Sales[[#This Row],[ShipDate]])*29,"mmm")</f>
        <v>Apr</v>
      </c>
      <c r="R5985">
        <v>374</v>
      </c>
      <c r="S5985" t="s">
        <v>1082</v>
      </c>
      <c r="T5985" t="s">
        <v>90</v>
      </c>
      <c r="U5985">
        <v>10011</v>
      </c>
      <c r="V5985" s="1">
        <v>0</v>
      </c>
      <c r="W5985">
        <v>8</v>
      </c>
      <c r="X5985">
        <v>1</v>
      </c>
      <c r="Y5985">
        <v>17</v>
      </c>
      <c r="AD5985"/>
    </row>
    <row r="5986" spans="1:30" x14ac:dyDescent="0.25">
      <c r="A5986" t="s">
        <v>40</v>
      </c>
      <c r="B5986" s="2">
        <v>43648</v>
      </c>
      <c r="C5986" s="35">
        <f>YEAR(Sales[[#This Row],[ShipDate]])</f>
        <v>2019</v>
      </c>
      <c r="D5986" t="s">
        <v>19</v>
      </c>
      <c r="E5986" t="s">
        <v>18</v>
      </c>
      <c r="F5986" t="s">
        <v>21</v>
      </c>
      <c r="G5986" t="s">
        <v>11</v>
      </c>
      <c r="H5986" t="s">
        <v>26</v>
      </c>
      <c r="I5986" t="s">
        <v>32</v>
      </c>
      <c r="J5986" t="s">
        <v>13</v>
      </c>
      <c r="K5986" t="s">
        <v>1362</v>
      </c>
      <c r="L5986" t="s">
        <v>30</v>
      </c>
      <c r="N5986" t="str">
        <f>IF(ISBLANK(Sales[[#This Row],[return]]),"No",Sales[[#This Row],[return]])</f>
        <v>No</v>
      </c>
      <c r="O5986" s="2">
        <v>43646</v>
      </c>
      <c r="P5986" s="8" t="str">
        <f>TEXT(DAY(Sales[[#This Row],[OrderDate]]),"ddd")</f>
        <v>Mon</v>
      </c>
      <c r="Q5986" s="8" t="str">
        <f>TEXT(MONTH(Sales[[#This Row],[ShipDate]])*29,"mmm")</f>
        <v>Jul</v>
      </c>
      <c r="R5986">
        <v>1432</v>
      </c>
      <c r="S5986" t="s">
        <v>1093</v>
      </c>
      <c r="T5986" t="s">
        <v>28</v>
      </c>
      <c r="U5986">
        <v>90032</v>
      </c>
      <c r="V5986" s="1">
        <v>0.15</v>
      </c>
      <c r="W5986">
        <v>5</v>
      </c>
      <c r="X5986">
        <v>3</v>
      </c>
      <c r="Y5986">
        <v>436</v>
      </c>
      <c r="AD5986"/>
    </row>
    <row r="5987" spans="1:30" x14ac:dyDescent="0.25">
      <c r="A5987" t="s">
        <v>24</v>
      </c>
      <c r="B5987" s="2">
        <v>43823</v>
      </c>
      <c r="C5987" s="35">
        <f>YEAR(Sales[[#This Row],[ShipDate]])</f>
        <v>2019</v>
      </c>
      <c r="D5987" t="s">
        <v>113</v>
      </c>
      <c r="E5987" t="s">
        <v>18</v>
      </c>
      <c r="F5987" t="s">
        <v>99</v>
      </c>
      <c r="G5987" t="s">
        <v>46</v>
      </c>
      <c r="H5987" t="s">
        <v>1995</v>
      </c>
      <c r="I5987" t="s">
        <v>20</v>
      </c>
      <c r="J5987" t="s">
        <v>13</v>
      </c>
      <c r="K5987" t="s">
        <v>2000</v>
      </c>
      <c r="L5987" t="s">
        <v>17</v>
      </c>
      <c r="N5987" t="str">
        <f>IF(ISBLANK(Sales[[#This Row],[return]]),"No",Sales[[#This Row],[return]])</f>
        <v>No</v>
      </c>
      <c r="O5987" s="2">
        <v>43820</v>
      </c>
      <c r="P5987" s="8" t="str">
        <f>TEXT(DAY(Sales[[#This Row],[OrderDate]]),"ddd")</f>
        <v>Sat</v>
      </c>
      <c r="Q5987" s="8" t="str">
        <f>TEXT(MONTH(Sales[[#This Row],[ShipDate]])*29,"mmm")</f>
        <v>Dec</v>
      </c>
      <c r="R5987">
        <v>1076</v>
      </c>
      <c r="S5987" t="s">
        <v>2366</v>
      </c>
      <c r="T5987" t="s">
        <v>15</v>
      </c>
      <c r="U5987">
        <v>42104</v>
      </c>
      <c r="V5987" s="1">
        <v>0</v>
      </c>
      <c r="W5987">
        <v>28</v>
      </c>
      <c r="X5987">
        <v>4</v>
      </c>
      <c r="Y5987">
        <v>71</v>
      </c>
      <c r="AD5987"/>
    </row>
    <row r="5988" spans="1:30" x14ac:dyDescent="0.25">
      <c r="A5988" t="s">
        <v>24</v>
      </c>
      <c r="B5988" s="2">
        <v>43802</v>
      </c>
      <c r="C5988" s="35">
        <f>YEAR(Sales[[#This Row],[ShipDate]])</f>
        <v>2019</v>
      </c>
      <c r="D5988" t="s">
        <v>607</v>
      </c>
      <c r="E5988" t="s">
        <v>31</v>
      </c>
      <c r="F5988" t="s">
        <v>59</v>
      </c>
      <c r="G5988" t="s">
        <v>25</v>
      </c>
      <c r="H5988" t="s">
        <v>26</v>
      </c>
      <c r="I5988" t="s">
        <v>32</v>
      </c>
      <c r="J5988" t="s">
        <v>13</v>
      </c>
      <c r="K5988" t="s">
        <v>375</v>
      </c>
      <c r="L5988" t="s">
        <v>30</v>
      </c>
      <c r="N5988" t="str">
        <f>IF(ISBLANK(Sales[[#This Row],[return]]),"No",Sales[[#This Row],[return]])</f>
        <v>No</v>
      </c>
      <c r="O5988" s="2">
        <v>43801</v>
      </c>
      <c r="P5988" s="8" t="str">
        <f>TEXT(DAY(Sales[[#This Row],[OrderDate]]),"ddd")</f>
        <v>Mon</v>
      </c>
      <c r="Q5988" s="8" t="str">
        <f>TEXT(MONTH(Sales[[#This Row],[ShipDate]])*29,"mmm")</f>
        <v>Dec</v>
      </c>
      <c r="R5988">
        <v>1655</v>
      </c>
      <c r="S5988" t="s">
        <v>668</v>
      </c>
      <c r="T5988" t="s">
        <v>28</v>
      </c>
      <c r="U5988">
        <v>90032</v>
      </c>
      <c r="V5988" s="1">
        <v>0</v>
      </c>
      <c r="W5988">
        <v>5</v>
      </c>
      <c r="X5988">
        <v>2</v>
      </c>
      <c r="Y5988">
        <v>11</v>
      </c>
      <c r="AD5988"/>
    </row>
    <row r="5989" spans="1:30" x14ac:dyDescent="0.25">
      <c r="A5989" t="s">
        <v>24</v>
      </c>
      <c r="B5989" s="2">
        <v>43802</v>
      </c>
      <c r="C5989" s="35">
        <f>YEAR(Sales[[#This Row],[ShipDate]])</f>
        <v>2019</v>
      </c>
      <c r="D5989" t="s">
        <v>607</v>
      </c>
      <c r="E5989" t="s">
        <v>31</v>
      </c>
      <c r="F5989" t="s">
        <v>52</v>
      </c>
      <c r="G5989" t="s">
        <v>25</v>
      </c>
      <c r="H5989" t="s">
        <v>26</v>
      </c>
      <c r="I5989" t="s">
        <v>32</v>
      </c>
      <c r="J5989" t="s">
        <v>13</v>
      </c>
      <c r="K5989" t="s">
        <v>375</v>
      </c>
      <c r="L5989" t="s">
        <v>30</v>
      </c>
      <c r="N5989" t="str">
        <f>IF(ISBLANK(Sales[[#This Row],[return]]),"No",Sales[[#This Row],[return]])</f>
        <v>No</v>
      </c>
      <c r="O5989" s="2">
        <v>43801</v>
      </c>
      <c r="P5989" s="8" t="str">
        <f>TEXT(DAY(Sales[[#This Row],[OrderDate]]),"ddd")</f>
        <v>Mon</v>
      </c>
      <c r="Q5989" s="8" t="str">
        <f>TEXT(MONTH(Sales[[#This Row],[ShipDate]])*29,"mmm")</f>
        <v>Dec</v>
      </c>
      <c r="R5989">
        <v>633</v>
      </c>
      <c r="S5989" t="s">
        <v>2275</v>
      </c>
      <c r="T5989" t="s">
        <v>28</v>
      </c>
      <c r="U5989">
        <v>90032</v>
      </c>
      <c r="V5989" s="1">
        <v>0</v>
      </c>
      <c r="W5989">
        <v>22</v>
      </c>
      <c r="X5989">
        <v>3</v>
      </c>
      <c r="Y5989">
        <v>79</v>
      </c>
      <c r="AD5989"/>
    </row>
    <row r="5990" spans="1:30" x14ac:dyDescent="0.25">
      <c r="A5990" t="s">
        <v>24</v>
      </c>
      <c r="B5990" s="2">
        <v>43802</v>
      </c>
      <c r="C5990" s="35">
        <f>YEAR(Sales[[#This Row],[ShipDate]])</f>
        <v>2019</v>
      </c>
      <c r="D5990" t="s">
        <v>607</v>
      </c>
      <c r="E5990" t="s">
        <v>31</v>
      </c>
      <c r="F5990" t="s">
        <v>45</v>
      </c>
      <c r="G5990" t="s">
        <v>25</v>
      </c>
      <c r="H5990" t="s">
        <v>26</v>
      </c>
      <c r="I5990" t="s">
        <v>32</v>
      </c>
      <c r="J5990" t="s">
        <v>13</v>
      </c>
      <c r="K5990" t="s">
        <v>375</v>
      </c>
      <c r="L5990" t="s">
        <v>30</v>
      </c>
      <c r="N5990" t="str">
        <f>IF(ISBLANK(Sales[[#This Row],[return]]),"No",Sales[[#This Row],[return]])</f>
        <v>No</v>
      </c>
      <c r="O5990" s="2">
        <v>43801</v>
      </c>
      <c r="P5990" s="8" t="str">
        <f>TEXT(DAY(Sales[[#This Row],[OrderDate]]),"ddd")</f>
        <v>Mon</v>
      </c>
      <c r="Q5990" s="8" t="str">
        <f>TEXT(MONTH(Sales[[#This Row],[ShipDate]])*29,"mmm")</f>
        <v>Dec</v>
      </c>
      <c r="R5990">
        <v>1306</v>
      </c>
      <c r="S5990" t="s">
        <v>159</v>
      </c>
      <c r="T5990" t="s">
        <v>28</v>
      </c>
      <c r="U5990">
        <v>90032</v>
      </c>
      <c r="V5990" s="1">
        <v>0</v>
      </c>
      <c r="W5990">
        <v>5</v>
      </c>
      <c r="X5990">
        <v>6</v>
      </c>
      <c r="Y5990">
        <v>10</v>
      </c>
      <c r="AD5990"/>
    </row>
    <row r="5991" spans="1:30" x14ac:dyDescent="0.25">
      <c r="A5991" t="s">
        <v>24</v>
      </c>
      <c r="B5991" s="2">
        <v>43802</v>
      </c>
      <c r="C5991" s="35">
        <f>YEAR(Sales[[#This Row],[ShipDate]])</f>
        <v>2019</v>
      </c>
      <c r="D5991" t="s">
        <v>607</v>
      </c>
      <c r="E5991" t="s">
        <v>31</v>
      </c>
      <c r="F5991" t="s">
        <v>50</v>
      </c>
      <c r="G5991" t="s">
        <v>25</v>
      </c>
      <c r="H5991" t="s">
        <v>26</v>
      </c>
      <c r="I5991" t="s">
        <v>32</v>
      </c>
      <c r="J5991" t="s">
        <v>13</v>
      </c>
      <c r="K5991" t="s">
        <v>375</v>
      </c>
      <c r="L5991" t="s">
        <v>30</v>
      </c>
      <c r="N5991" t="str">
        <f>IF(ISBLANK(Sales[[#This Row],[return]]),"No",Sales[[#This Row],[return]])</f>
        <v>No</v>
      </c>
      <c r="O5991" s="2">
        <v>43801</v>
      </c>
      <c r="P5991" s="8" t="str">
        <f>TEXT(DAY(Sales[[#This Row],[OrderDate]]),"ddd")</f>
        <v>Mon</v>
      </c>
      <c r="Q5991" s="8" t="str">
        <f>TEXT(MONTH(Sales[[#This Row],[ShipDate]])*29,"mmm")</f>
        <v>Dec</v>
      </c>
      <c r="R5991">
        <v>1426</v>
      </c>
      <c r="S5991" t="s">
        <v>2079</v>
      </c>
      <c r="T5991" t="s">
        <v>28</v>
      </c>
      <c r="U5991">
        <v>90032</v>
      </c>
      <c r="V5991" s="1">
        <v>0.2</v>
      </c>
      <c r="W5991">
        <v>23</v>
      </c>
      <c r="X5991">
        <v>2</v>
      </c>
      <c r="Y5991">
        <v>69</v>
      </c>
      <c r="AD5991"/>
    </row>
    <row r="5992" spans="1:30" x14ac:dyDescent="0.25">
      <c r="A5992" t="s">
        <v>24</v>
      </c>
      <c r="B5992" s="2">
        <v>43802</v>
      </c>
      <c r="C5992" s="35">
        <f>YEAR(Sales[[#This Row],[ShipDate]])</f>
        <v>2019</v>
      </c>
      <c r="D5992" t="s">
        <v>607</v>
      </c>
      <c r="E5992" t="s">
        <v>31</v>
      </c>
      <c r="F5992" t="s">
        <v>50</v>
      </c>
      <c r="G5992" t="s">
        <v>25</v>
      </c>
      <c r="H5992" t="s">
        <v>26</v>
      </c>
      <c r="I5992" t="s">
        <v>32</v>
      </c>
      <c r="J5992" t="s">
        <v>13</v>
      </c>
      <c r="K5992" t="s">
        <v>375</v>
      </c>
      <c r="L5992" t="s">
        <v>30</v>
      </c>
      <c r="N5992" t="str">
        <f>IF(ISBLANK(Sales[[#This Row],[return]]),"No",Sales[[#This Row],[return]])</f>
        <v>No</v>
      </c>
      <c r="O5992" s="2">
        <v>43801</v>
      </c>
      <c r="P5992" s="8" t="str">
        <f>TEXT(DAY(Sales[[#This Row],[OrderDate]]),"ddd")</f>
        <v>Mon</v>
      </c>
      <c r="Q5992" s="8" t="str">
        <f>TEXT(MONTH(Sales[[#This Row],[ShipDate]])*29,"mmm")</f>
        <v>Dec</v>
      </c>
      <c r="R5992">
        <v>17</v>
      </c>
      <c r="S5992" t="s">
        <v>1084</v>
      </c>
      <c r="T5992" t="s">
        <v>28</v>
      </c>
      <c r="U5992">
        <v>90032</v>
      </c>
      <c r="V5992" s="1">
        <v>0.2</v>
      </c>
      <c r="W5992">
        <v>3</v>
      </c>
      <c r="X5992">
        <v>6</v>
      </c>
      <c r="Y5992">
        <v>9</v>
      </c>
      <c r="AD5992"/>
    </row>
    <row r="5993" spans="1:30" x14ac:dyDescent="0.25">
      <c r="A5993" t="s">
        <v>40</v>
      </c>
      <c r="B5993" s="2">
        <v>43813</v>
      </c>
      <c r="C5993" s="35">
        <f>YEAR(Sales[[#This Row],[ShipDate]])</f>
        <v>2019</v>
      </c>
      <c r="D5993" t="s">
        <v>36</v>
      </c>
      <c r="E5993" t="s">
        <v>18</v>
      </c>
      <c r="F5993" t="s">
        <v>59</v>
      </c>
      <c r="G5993" t="s">
        <v>25</v>
      </c>
      <c r="H5993" t="s">
        <v>164</v>
      </c>
      <c r="I5993" t="s">
        <v>120</v>
      </c>
      <c r="J5993" t="s">
        <v>13</v>
      </c>
      <c r="K5993" t="s">
        <v>1278</v>
      </c>
      <c r="L5993" t="s">
        <v>68</v>
      </c>
      <c r="N5993" t="str">
        <f>IF(ISBLANK(Sales[[#This Row],[return]]),"No",Sales[[#This Row],[return]])</f>
        <v>No</v>
      </c>
      <c r="O5993" s="2">
        <v>43808</v>
      </c>
      <c r="P5993" s="8" t="str">
        <f>TEXT(DAY(Sales[[#This Row],[OrderDate]]),"ddd")</f>
        <v>Mon</v>
      </c>
      <c r="Q5993" s="8" t="str">
        <f>TEXT(MONTH(Sales[[#This Row],[ShipDate]])*29,"mmm")</f>
        <v>Dec</v>
      </c>
      <c r="R5993">
        <v>1715</v>
      </c>
      <c r="S5993" t="s">
        <v>254</v>
      </c>
      <c r="T5993" t="s">
        <v>66</v>
      </c>
      <c r="U5993">
        <v>60623</v>
      </c>
      <c r="V5993" s="1">
        <v>0.2</v>
      </c>
      <c r="W5993">
        <v>5</v>
      </c>
      <c r="X5993">
        <v>2</v>
      </c>
      <c r="Y5993">
        <v>16</v>
      </c>
      <c r="AD5993"/>
    </row>
    <row r="5994" spans="1:30" x14ac:dyDescent="0.25">
      <c r="A5994" t="s">
        <v>10</v>
      </c>
      <c r="B5994" s="2">
        <v>43674</v>
      </c>
      <c r="C5994" s="35">
        <f>YEAR(Sales[[#This Row],[ShipDate]])</f>
        <v>2019</v>
      </c>
      <c r="D5994" t="s">
        <v>36</v>
      </c>
      <c r="E5994" t="s">
        <v>31</v>
      </c>
      <c r="F5994" t="s">
        <v>48</v>
      </c>
      <c r="G5994" t="s">
        <v>46</v>
      </c>
      <c r="H5994" t="s">
        <v>146</v>
      </c>
      <c r="I5994" t="s">
        <v>149</v>
      </c>
      <c r="J5994" t="s">
        <v>13</v>
      </c>
      <c r="K5994" t="s">
        <v>390</v>
      </c>
      <c r="L5994" t="s">
        <v>92</v>
      </c>
      <c r="N5994" t="str">
        <f>IF(ISBLANK(Sales[[#This Row],[return]]),"No",Sales[[#This Row],[return]])</f>
        <v>No</v>
      </c>
      <c r="O5994" s="2">
        <v>43668</v>
      </c>
      <c r="P5994" s="8" t="str">
        <f>TEXT(DAY(Sales[[#This Row],[OrderDate]]),"ddd")</f>
        <v>Sun</v>
      </c>
      <c r="Q5994" s="8" t="str">
        <f>TEXT(MONTH(Sales[[#This Row],[ShipDate]])*29,"mmm")</f>
        <v>Jul</v>
      </c>
      <c r="R5994">
        <v>1491</v>
      </c>
      <c r="S5994" t="s">
        <v>3155</v>
      </c>
      <c r="T5994" t="s">
        <v>90</v>
      </c>
      <c r="U5994">
        <v>10009</v>
      </c>
      <c r="V5994" s="1">
        <v>0</v>
      </c>
      <c r="W5994">
        <v>14</v>
      </c>
      <c r="X5994">
        <v>3</v>
      </c>
      <c r="Y5994">
        <v>30</v>
      </c>
      <c r="AD5994"/>
    </row>
    <row r="5995" spans="1:30" x14ac:dyDescent="0.25">
      <c r="A5995" t="s">
        <v>24</v>
      </c>
      <c r="B5995" s="2">
        <v>43717</v>
      </c>
      <c r="C5995" s="35">
        <f>YEAR(Sales[[#This Row],[ShipDate]])</f>
        <v>2019</v>
      </c>
      <c r="D5995" t="s">
        <v>19</v>
      </c>
      <c r="E5995" t="s">
        <v>18</v>
      </c>
      <c r="F5995" t="s">
        <v>45</v>
      </c>
      <c r="G5995" t="s">
        <v>25</v>
      </c>
      <c r="H5995" t="s">
        <v>392</v>
      </c>
      <c r="I5995" t="s">
        <v>252</v>
      </c>
      <c r="J5995" t="s">
        <v>13</v>
      </c>
      <c r="K5995" t="s">
        <v>784</v>
      </c>
      <c r="L5995" t="s">
        <v>92</v>
      </c>
      <c r="N5995" t="str">
        <f>IF(ISBLANK(Sales[[#This Row],[return]]),"No",Sales[[#This Row],[return]])</f>
        <v>No</v>
      </c>
      <c r="O5995" s="2">
        <v>43712</v>
      </c>
      <c r="P5995" s="8" t="str">
        <f>TEXT(DAY(Sales[[#This Row],[OrderDate]]),"ddd")</f>
        <v>Wed</v>
      </c>
      <c r="Q5995" s="8" t="str">
        <f>TEXT(MONTH(Sales[[#This Row],[ShipDate]])*29,"mmm")</f>
        <v>Sep</v>
      </c>
      <c r="R5995">
        <v>521</v>
      </c>
      <c r="S5995" t="s">
        <v>1999</v>
      </c>
      <c r="T5995" t="s">
        <v>90</v>
      </c>
      <c r="U5995">
        <v>44312</v>
      </c>
      <c r="V5995" s="1">
        <v>0.2</v>
      </c>
      <c r="W5995">
        <v>1</v>
      </c>
      <c r="X5995">
        <v>4</v>
      </c>
      <c r="Y5995">
        <v>8</v>
      </c>
      <c r="AD5995"/>
    </row>
    <row r="5996" spans="1:30" x14ac:dyDescent="0.25">
      <c r="A5996" t="s">
        <v>24</v>
      </c>
      <c r="B5996" s="2">
        <v>43717</v>
      </c>
      <c r="C5996" s="35">
        <f>YEAR(Sales[[#This Row],[ShipDate]])</f>
        <v>2019</v>
      </c>
      <c r="D5996" t="s">
        <v>19</v>
      </c>
      <c r="E5996" t="s">
        <v>18</v>
      </c>
      <c r="F5996" t="s">
        <v>59</v>
      </c>
      <c r="G5996" t="s">
        <v>25</v>
      </c>
      <c r="H5996" t="s">
        <v>392</v>
      </c>
      <c r="I5996" t="s">
        <v>252</v>
      </c>
      <c r="J5996" t="s">
        <v>13</v>
      </c>
      <c r="K5996" t="s">
        <v>784</v>
      </c>
      <c r="L5996" t="s">
        <v>92</v>
      </c>
      <c r="N5996" t="str">
        <f>IF(ISBLANK(Sales[[#This Row],[return]]),"No",Sales[[#This Row],[return]])</f>
        <v>No</v>
      </c>
      <c r="O5996" s="2">
        <v>43712</v>
      </c>
      <c r="P5996" s="8" t="str">
        <f>TEXT(DAY(Sales[[#This Row],[OrderDate]]),"ddd")</f>
        <v>Wed</v>
      </c>
      <c r="Q5996" s="8" t="str">
        <f>TEXT(MONTH(Sales[[#This Row],[ShipDate]])*29,"mmm")</f>
        <v>Sep</v>
      </c>
      <c r="R5996">
        <v>1530</v>
      </c>
      <c r="S5996" t="s">
        <v>3239</v>
      </c>
      <c r="T5996" t="s">
        <v>90</v>
      </c>
      <c r="U5996">
        <v>44312</v>
      </c>
      <c r="V5996" s="1">
        <v>0.2</v>
      </c>
      <c r="W5996">
        <v>4</v>
      </c>
      <c r="X5996">
        <v>4</v>
      </c>
      <c r="Y5996">
        <v>12</v>
      </c>
      <c r="AD5996"/>
    </row>
    <row r="5997" spans="1:30" x14ac:dyDescent="0.25">
      <c r="A5997" t="s">
        <v>24</v>
      </c>
      <c r="B5997" s="2">
        <v>43717</v>
      </c>
      <c r="C5997" s="35">
        <f>YEAR(Sales[[#This Row],[ShipDate]])</f>
        <v>2019</v>
      </c>
      <c r="D5997" t="s">
        <v>19</v>
      </c>
      <c r="E5997" t="s">
        <v>18</v>
      </c>
      <c r="F5997" t="s">
        <v>50</v>
      </c>
      <c r="G5997" t="s">
        <v>25</v>
      </c>
      <c r="H5997" t="s">
        <v>392</v>
      </c>
      <c r="I5997" t="s">
        <v>252</v>
      </c>
      <c r="J5997" t="s">
        <v>13</v>
      </c>
      <c r="K5997" t="s">
        <v>784</v>
      </c>
      <c r="L5997" t="s">
        <v>92</v>
      </c>
      <c r="N5997" t="str">
        <f>IF(ISBLANK(Sales[[#This Row],[return]]),"No",Sales[[#This Row],[return]])</f>
        <v>No</v>
      </c>
      <c r="O5997" s="2">
        <v>43712</v>
      </c>
      <c r="P5997" s="8" t="str">
        <f>TEXT(DAY(Sales[[#This Row],[OrderDate]]),"ddd")</f>
        <v>Wed</v>
      </c>
      <c r="Q5997" s="8" t="str">
        <f>TEXT(MONTH(Sales[[#This Row],[ShipDate]])*29,"mmm")</f>
        <v>Sep</v>
      </c>
      <c r="R5997">
        <v>1633</v>
      </c>
      <c r="S5997" t="s">
        <v>97</v>
      </c>
      <c r="T5997" t="s">
        <v>90</v>
      </c>
      <c r="U5997">
        <v>44312</v>
      </c>
      <c r="V5997" s="1">
        <v>0.7</v>
      </c>
      <c r="W5997">
        <v>-3</v>
      </c>
      <c r="X5997">
        <v>2</v>
      </c>
      <c r="Y5997">
        <v>4</v>
      </c>
      <c r="AD5997"/>
    </row>
    <row r="5998" spans="1:30" x14ac:dyDescent="0.25">
      <c r="A5998" t="s">
        <v>24</v>
      </c>
      <c r="B5998" s="2">
        <v>43717</v>
      </c>
      <c r="C5998" s="35">
        <f>YEAR(Sales[[#This Row],[ShipDate]])</f>
        <v>2019</v>
      </c>
      <c r="D5998" t="s">
        <v>19</v>
      </c>
      <c r="E5998" t="s">
        <v>18</v>
      </c>
      <c r="F5998" t="s">
        <v>50</v>
      </c>
      <c r="G5998" t="s">
        <v>25</v>
      </c>
      <c r="H5998" t="s">
        <v>392</v>
      </c>
      <c r="I5998" t="s">
        <v>252</v>
      </c>
      <c r="J5998" t="s">
        <v>13</v>
      </c>
      <c r="K5998" t="s">
        <v>784</v>
      </c>
      <c r="L5998" t="s">
        <v>92</v>
      </c>
      <c r="N5998" t="str">
        <f>IF(ISBLANK(Sales[[#This Row],[return]]),"No",Sales[[#This Row],[return]])</f>
        <v>No</v>
      </c>
      <c r="O5998" s="2">
        <v>43712</v>
      </c>
      <c r="P5998" s="8" t="str">
        <f>TEXT(DAY(Sales[[#This Row],[OrderDate]]),"ddd")</f>
        <v>Wed</v>
      </c>
      <c r="Q5998" s="8" t="str">
        <f>TEXT(MONTH(Sales[[#This Row],[ShipDate]])*29,"mmm")</f>
        <v>Sep</v>
      </c>
      <c r="R5998">
        <v>708</v>
      </c>
      <c r="S5998" t="s">
        <v>1970</v>
      </c>
      <c r="T5998" t="s">
        <v>90</v>
      </c>
      <c r="U5998">
        <v>44312</v>
      </c>
      <c r="V5998" s="1">
        <v>0.7</v>
      </c>
      <c r="W5998">
        <v>-20</v>
      </c>
      <c r="X5998">
        <v>5</v>
      </c>
      <c r="Y5998">
        <v>26</v>
      </c>
      <c r="AD5998"/>
    </row>
    <row r="5999" spans="1:30" x14ac:dyDescent="0.25">
      <c r="A5999" t="s">
        <v>40</v>
      </c>
      <c r="B5999" s="2">
        <v>43667</v>
      </c>
      <c r="C5999" s="35">
        <f>YEAR(Sales[[#This Row],[ShipDate]])</f>
        <v>2019</v>
      </c>
      <c r="D5999" t="s">
        <v>36</v>
      </c>
      <c r="E5999" t="s">
        <v>69</v>
      </c>
      <c r="F5999" t="s">
        <v>45</v>
      </c>
      <c r="G5999" t="s">
        <v>25</v>
      </c>
      <c r="H5999" t="s">
        <v>1761</v>
      </c>
      <c r="I5999" t="s">
        <v>120</v>
      </c>
      <c r="J5999" t="s">
        <v>13</v>
      </c>
      <c r="K5999" t="s">
        <v>387</v>
      </c>
      <c r="L5999" t="s">
        <v>68</v>
      </c>
      <c r="N5999" t="str">
        <f>IF(ISBLANK(Sales[[#This Row],[return]]),"No",Sales[[#This Row],[return]])</f>
        <v>No</v>
      </c>
      <c r="O5999" s="2">
        <v>43662</v>
      </c>
      <c r="P5999" s="8" t="str">
        <f>TEXT(DAY(Sales[[#This Row],[OrderDate]]),"ddd")</f>
        <v>Mon</v>
      </c>
      <c r="Q5999" s="8" t="str">
        <f>TEXT(MONTH(Sales[[#This Row],[ShipDate]])*29,"mmm")</f>
        <v>Jul</v>
      </c>
      <c r="R5999">
        <v>474</v>
      </c>
      <c r="S5999" t="s">
        <v>1934</v>
      </c>
      <c r="T5999" t="s">
        <v>66</v>
      </c>
      <c r="U5999">
        <v>60098</v>
      </c>
      <c r="V5999" s="1">
        <v>0.2</v>
      </c>
      <c r="W5999">
        <v>1</v>
      </c>
      <c r="X5999">
        <v>2</v>
      </c>
      <c r="Y5999">
        <v>3</v>
      </c>
      <c r="AD5999"/>
    </row>
    <row r="6000" spans="1:30" x14ac:dyDescent="0.25">
      <c r="A6000" t="s">
        <v>40</v>
      </c>
      <c r="B6000" s="2">
        <v>43576</v>
      </c>
      <c r="C6000" s="35">
        <f>YEAR(Sales[[#This Row],[ShipDate]])</f>
        <v>2019</v>
      </c>
      <c r="D6000" t="s">
        <v>36</v>
      </c>
      <c r="E6000" t="s">
        <v>69</v>
      </c>
      <c r="F6000" t="s">
        <v>45</v>
      </c>
      <c r="G6000" t="s">
        <v>25</v>
      </c>
      <c r="H6000" t="s">
        <v>164</v>
      </c>
      <c r="I6000" t="s">
        <v>120</v>
      </c>
      <c r="J6000" t="s">
        <v>13</v>
      </c>
      <c r="K6000" t="s">
        <v>2999</v>
      </c>
      <c r="L6000" t="s">
        <v>68</v>
      </c>
      <c r="N6000" t="str">
        <f>IF(ISBLANK(Sales[[#This Row],[return]]),"No",Sales[[#This Row],[return]])</f>
        <v>No</v>
      </c>
      <c r="O6000" s="2">
        <v>43571</v>
      </c>
      <c r="P6000" s="8" t="str">
        <f>TEXT(DAY(Sales[[#This Row],[OrderDate]]),"ddd")</f>
        <v>Mon</v>
      </c>
      <c r="Q6000" s="8" t="str">
        <f>TEXT(MONTH(Sales[[#This Row],[ShipDate]])*29,"mmm")</f>
        <v>Apr</v>
      </c>
      <c r="R6000">
        <v>1140</v>
      </c>
      <c r="S6000" t="s">
        <v>1994</v>
      </c>
      <c r="T6000" t="s">
        <v>66</v>
      </c>
      <c r="U6000">
        <v>60610</v>
      </c>
      <c r="V6000" s="1">
        <v>0.2</v>
      </c>
      <c r="W6000">
        <v>2</v>
      </c>
      <c r="X6000">
        <v>5</v>
      </c>
      <c r="Y6000">
        <v>17</v>
      </c>
      <c r="AD6000"/>
    </row>
    <row r="6001" spans="1:30" x14ac:dyDescent="0.25">
      <c r="A6001" t="s">
        <v>40</v>
      </c>
      <c r="B6001" s="2">
        <v>43810</v>
      </c>
      <c r="C6001" s="35">
        <f>YEAR(Sales[[#This Row],[ShipDate]])</f>
        <v>2019</v>
      </c>
      <c r="D6001" t="s">
        <v>19</v>
      </c>
      <c r="E6001" t="s">
        <v>18</v>
      </c>
      <c r="F6001" t="s">
        <v>59</v>
      </c>
      <c r="G6001" t="s">
        <v>25</v>
      </c>
      <c r="H6001" t="s">
        <v>428</v>
      </c>
      <c r="I6001" t="s">
        <v>133</v>
      </c>
      <c r="J6001" t="s">
        <v>13</v>
      </c>
      <c r="K6001" t="s">
        <v>816</v>
      </c>
      <c r="L6001" t="s">
        <v>68</v>
      </c>
      <c r="N6001" t="str">
        <f>IF(ISBLANK(Sales[[#This Row],[return]]),"No",Sales[[#This Row],[return]])</f>
        <v>No</v>
      </c>
      <c r="O6001" s="2">
        <v>43808</v>
      </c>
      <c r="P6001" s="8" t="str">
        <f>TEXT(DAY(Sales[[#This Row],[OrderDate]]),"ddd")</f>
        <v>Mon</v>
      </c>
      <c r="Q6001" s="8" t="str">
        <f>TEXT(MONTH(Sales[[#This Row],[ShipDate]])*29,"mmm")</f>
        <v>Dec</v>
      </c>
      <c r="R6001">
        <v>538</v>
      </c>
      <c r="S6001" t="s">
        <v>109</v>
      </c>
      <c r="T6001" t="s">
        <v>66</v>
      </c>
      <c r="U6001">
        <v>48234</v>
      </c>
      <c r="V6001" s="1">
        <v>0</v>
      </c>
      <c r="W6001">
        <v>7</v>
      </c>
      <c r="X6001">
        <v>3</v>
      </c>
      <c r="Y6001">
        <v>15</v>
      </c>
      <c r="AD6001"/>
    </row>
    <row r="6002" spans="1:30" x14ac:dyDescent="0.25">
      <c r="A6002" t="s">
        <v>40</v>
      </c>
      <c r="B6002" s="2">
        <v>43810</v>
      </c>
      <c r="C6002" s="35">
        <f>YEAR(Sales[[#This Row],[ShipDate]])</f>
        <v>2019</v>
      </c>
      <c r="D6002" t="s">
        <v>19</v>
      </c>
      <c r="E6002" t="s">
        <v>18</v>
      </c>
      <c r="F6002" t="s">
        <v>50</v>
      </c>
      <c r="G6002" t="s">
        <v>25</v>
      </c>
      <c r="H6002" t="s">
        <v>428</v>
      </c>
      <c r="I6002" t="s">
        <v>133</v>
      </c>
      <c r="J6002" t="s">
        <v>13</v>
      </c>
      <c r="K6002" t="s">
        <v>816</v>
      </c>
      <c r="L6002" t="s">
        <v>68</v>
      </c>
      <c r="N6002" t="str">
        <f>IF(ISBLANK(Sales[[#This Row],[return]]),"No",Sales[[#This Row],[return]])</f>
        <v>No</v>
      </c>
      <c r="O6002" s="2">
        <v>43808</v>
      </c>
      <c r="P6002" s="8" t="str">
        <f>TEXT(DAY(Sales[[#This Row],[OrderDate]]),"ddd")</f>
        <v>Mon</v>
      </c>
      <c r="Q6002" s="8" t="str">
        <f>TEXT(MONTH(Sales[[#This Row],[ShipDate]])*29,"mmm")</f>
        <v>Dec</v>
      </c>
      <c r="R6002">
        <v>900</v>
      </c>
      <c r="S6002" t="s">
        <v>1895</v>
      </c>
      <c r="T6002" t="s">
        <v>66</v>
      </c>
      <c r="U6002">
        <v>48234</v>
      </c>
      <c r="V6002" s="1">
        <v>0</v>
      </c>
      <c r="W6002">
        <v>16</v>
      </c>
      <c r="X6002">
        <v>4</v>
      </c>
      <c r="Y6002">
        <v>34</v>
      </c>
      <c r="AD6002"/>
    </row>
    <row r="6003" spans="1:30" x14ac:dyDescent="0.25">
      <c r="A6003" t="s">
        <v>40</v>
      </c>
      <c r="B6003" s="2">
        <v>43810</v>
      </c>
      <c r="C6003" s="35">
        <f>YEAR(Sales[[#This Row],[ShipDate]])</f>
        <v>2019</v>
      </c>
      <c r="D6003" t="s">
        <v>19</v>
      </c>
      <c r="E6003" t="s">
        <v>18</v>
      </c>
      <c r="F6003" t="s">
        <v>45</v>
      </c>
      <c r="G6003" t="s">
        <v>25</v>
      </c>
      <c r="H6003" t="s">
        <v>428</v>
      </c>
      <c r="I6003" t="s">
        <v>133</v>
      </c>
      <c r="J6003" t="s">
        <v>13</v>
      </c>
      <c r="K6003" t="s">
        <v>816</v>
      </c>
      <c r="L6003" t="s">
        <v>68</v>
      </c>
      <c r="N6003" t="str">
        <f>IF(ISBLANK(Sales[[#This Row],[return]]),"No",Sales[[#This Row],[return]])</f>
        <v>No</v>
      </c>
      <c r="O6003" s="2">
        <v>43808</v>
      </c>
      <c r="P6003" s="8" t="str">
        <f>TEXT(DAY(Sales[[#This Row],[OrderDate]]),"ddd")</f>
        <v>Mon</v>
      </c>
      <c r="Q6003" s="8" t="str">
        <f>TEXT(MONTH(Sales[[#This Row],[ShipDate]])*29,"mmm")</f>
        <v>Dec</v>
      </c>
      <c r="R6003">
        <v>325</v>
      </c>
      <c r="S6003" t="s">
        <v>1818</v>
      </c>
      <c r="T6003" t="s">
        <v>66</v>
      </c>
      <c r="U6003">
        <v>48234</v>
      </c>
      <c r="V6003" s="1">
        <v>0</v>
      </c>
      <c r="W6003">
        <v>12</v>
      </c>
      <c r="X6003">
        <v>5</v>
      </c>
      <c r="Y6003">
        <v>35</v>
      </c>
      <c r="AD6003"/>
    </row>
    <row r="6004" spans="1:30" x14ac:dyDescent="0.25">
      <c r="A6004" t="s">
        <v>40</v>
      </c>
      <c r="B6004" s="2">
        <v>43810</v>
      </c>
      <c r="C6004" s="35">
        <f>YEAR(Sales[[#This Row],[ShipDate]])</f>
        <v>2019</v>
      </c>
      <c r="D6004" t="s">
        <v>19</v>
      </c>
      <c r="E6004" t="s">
        <v>18</v>
      </c>
      <c r="F6004" t="s">
        <v>99</v>
      </c>
      <c r="G6004" t="s">
        <v>46</v>
      </c>
      <c r="H6004" t="s">
        <v>428</v>
      </c>
      <c r="I6004" t="s">
        <v>133</v>
      </c>
      <c r="J6004" t="s">
        <v>13</v>
      </c>
      <c r="K6004" t="s">
        <v>816</v>
      </c>
      <c r="L6004" t="s">
        <v>68</v>
      </c>
      <c r="N6004" t="str">
        <f>IF(ISBLANK(Sales[[#This Row],[return]]),"No",Sales[[#This Row],[return]])</f>
        <v>No</v>
      </c>
      <c r="O6004" s="2">
        <v>43808</v>
      </c>
      <c r="P6004" s="8" t="str">
        <f>TEXT(DAY(Sales[[#This Row],[OrderDate]]),"ddd")</f>
        <v>Mon</v>
      </c>
      <c r="Q6004" s="8" t="str">
        <f>TEXT(MONTH(Sales[[#This Row],[ShipDate]])*29,"mmm")</f>
        <v>Dec</v>
      </c>
      <c r="R6004">
        <v>1069</v>
      </c>
      <c r="S6004" t="s">
        <v>2417</v>
      </c>
      <c r="T6004" t="s">
        <v>66</v>
      </c>
      <c r="U6004">
        <v>48234</v>
      </c>
      <c r="V6004" s="1">
        <v>0</v>
      </c>
      <c r="W6004">
        <v>42</v>
      </c>
      <c r="X6004">
        <v>6</v>
      </c>
      <c r="Y6004">
        <v>105</v>
      </c>
      <c r="AD6004"/>
    </row>
    <row r="6005" spans="1:30" x14ac:dyDescent="0.25">
      <c r="A6005" t="s">
        <v>10</v>
      </c>
      <c r="B6005" s="2">
        <v>43587</v>
      </c>
      <c r="C6005" s="35">
        <f>YEAR(Sales[[#This Row],[ShipDate]])</f>
        <v>2019</v>
      </c>
      <c r="D6005" t="s">
        <v>113</v>
      </c>
      <c r="E6005" t="s">
        <v>18</v>
      </c>
      <c r="F6005" t="s">
        <v>21</v>
      </c>
      <c r="G6005" t="s">
        <v>11</v>
      </c>
      <c r="H6005" t="s">
        <v>1201</v>
      </c>
      <c r="I6005" t="s">
        <v>37</v>
      </c>
      <c r="J6005" t="s">
        <v>13</v>
      </c>
      <c r="K6005" t="s">
        <v>615</v>
      </c>
      <c r="L6005" t="s">
        <v>17</v>
      </c>
      <c r="N6005" t="str">
        <f>IF(ISBLANK(Sales[[#This Row],[return]]),"No",Sales[[#This Row],[return]])</f>
        <v>No</v>
      </c>
      <c r="O6005" s="2">
        <v>43586</v>
      </c>
      <c r="P6005" s="8" t="str">
        <f>TEXT(DAY(Sales[[#This Row],[OrderDate]]),"ddd")</f>
        <v>Sun</v>
      </c>
      <c r="Q6005" s="8" t="str">
        <f>TEXT(MONTH(Sales[[#This Row],[ShipDate]])*29,"mmm")</f>
        <v>May</v>
      </c>
      <c r="R6005">
        <v>387</v>
      </c>
      <c r="S6005" t="s">
        <v>16</v>
      </c>
      <c r="T6005" t="s">
        <v>15</v>
      </c>
      <c r="U6005">
        <v>33065</v>
      </c>
      <c r="V6005" s="1">
        <v>0.2</v>
      </c>
      <c r="W6005">
        <v>-16</v>
      </c>
      <c r="X6005">
        <v>3</v>
      </c>
      <c r="Y6005">
        <v>314</v>
      </c>
      <c r="AD6005"/>
    </row>
    <row r="6006" spans="1:30" x14ac:dyDescent="0.25">
      <c r="A6006" t="s">
        <v>10</v>
      </c>
      <c r="B6006" s="2">
        <v>43587</v>
      </c>
      <c r="C6006" s="35">
        <f>YEAR(Sales[[#This Row],[ShipDate]])</f>
        <v>2019</v>
      </c>
      <c r="D6006" t="s">
        <v>113</v>
      </c>
      <c r="E6006" t="s">
        <v>18</v>
      </c>
      <c r="F6006" t="s">
        <v>33</v>
      </c>
      <c r="G6006" t="s">
        <v>25</v>
      </c>
      <c r="H6006" t="s">
        <v>1201</v>
      </c>
      <c r="I6006" t="s">
        <v>37</v>
      </c>
      <c r="J6006" t="s">
        <v>13</v>
      </c>
      <c r="K6006" t="s">
        <v>615</v>
      </c>
      <c r="L6006" t="s">
        <v>17</v>
      </c>
      <c r="N6006" t="str">
        <f>IF(ISBLANK(Sales[[#This Row],[return]]),"No",Sales[[#This Row],[return]])</f>
        <v>No</v>
      </c>
      <c r="O6006" s="2">
        <v>43586</v>
      </c>
      <c r="P6006" s="8" t="str">
        <f>TEXT(DAY(Sales[[#This Row],[OrderDate]]),"ddd")</f>
        <v>Sun</v>
      </c>
      <c r="Q6006" s="8" t="str">
        <f>TEXT(MONTH(Sales[[#This Row],[ShipDate]])*29,"mmm")</f>
        <v>May</v>
      </c>
      <c r="R6006">
        <v>201</v>
      </c>
      <c r="S6006" t="s">
        <v>1776</v>
      </c>
      <c r="T6006" t="s">
        <v>15</v>
      </c>
      <c r="U6006">
        <v>33065</v>
      </c>
      <c r="V6006" s="1">
        <v>0.2</v>
      </c>
      <c r="W6006">
        <v>1</v>
      </c>
      <c r="X6006">
        <v>2</v>
      </c>
      <c r="Y6006">
        <v>5</v>
      </c>
      <c r="AD6006"/>
    </row>
    <row r="6007" spans="1:30" x14ac:dyDescent="0.25">
      <c r="A6007" t="s">
        <v>40</v>
      </c>
      <c r="B6007" s="2">
        <v>43590</v>
      </c>
      <c r="C6007" s="35">
        <f>YEAR(Sales[[#This Row],[ShipDate]])</f>
        <v>2019</v>
      </c>
      <c r="D6007" t="s">
        <v>36</v>
      </c>
      <c r="E6007" t="s">
        <v>69</v>
      </c>
      <c r="F6007" t="s">
        <v>99</v>
      </c>
      <c r="G6007" t="s">
        <v>46</v>
      </c>
      <c r="H6007" t="s">
        <v>2722</v>
      </c>
      <c r="I6007" t="s">
        <v>786</v>
      </c>
      <c r="J6007" t="s">
        <v>13</v>
      </c>
      <c r="K6007" t="s">
        <v>2942</v>
      </c>
      <c r="L6007" t="s">
        <v>17</v>
      </c>
      <c r="N6007" t="str">
        <f>IF(ISBLANK(Sales[[#This Row],[return]]),"No",Sales[[#This Row],[return]])</f>
        <v>No</v>
      </c>
      <c r="O6007" s="2">
        <v>43586</v>
      </c>
      <c r="P6007" s="8" t="str">
        <f>TEXT(DAY(Sales[[#This Row],[OrderDate]]),"ddd")</f>
        <v>Sun</v>
      </c>
      <c r="Q6007" s="8" t="str">
        <f>TEXT(MONTH(Sales[[#This Row],[ShipDate]])*29,"mmm")</f>
        <v>May</v>
      </c>
      <c r="R6007">
        <v>1064</v>
      </c>
      <c r="S6007" t="s">
        <v>2338</v>
      </c>
      <c r="T6007" t="s">
        <v>15</v>
      </c>
      <c r="U6007">
        <v>71854</v>
      </c>
      <c r="V6007" s="1">
        <v>0</v>
      </c>
      <c r="W6007">
        <v>18</v>
      </c>
      <c r="X6007">
        <v>5</v>
      </c>
      <c r="Y6007">
        <v>49</v>
      </c>
      <c r="AD6007"/>
    </row>
    <row r="6008" spans="1:30" x14ac:dyDescent="0.25">
      <c r="A6008" t="s">
        <v>10</v>
      </c>
      <c r="B6008" s="2">
        <v>43771</v>
      </c>
      <c r="C6008" s="35">
        <f>YEAR(Sales[[#This Row],[ShipDate]])</f>
        <v>2019</v>
      </c>
      <c r="D6008" t="s">
        <v>36</v>
      </c>
      <c r="E6008" t="s">
        <v>31</v>
      </c>
      <c r="F6008" t="s">
        <v>45</v>
      </c>
      <c r="G6008" t="s">
        <v>25</v>
      </c>
      <c r="H6008" t="s">
        <v>1390</v>
      </c>
      <c r="I6008" t="s">
        <v>37</v>
      </c>
      <c r="J6008" t="s">
        <v>13</v>
      </c>
      <c r="K6008" t="s">
        <v>921</v>
      </c>
      <c r="L6008" t="s">
        <v>17</v>
      </c>
      <c r="N6008" t="str">
        <f>IF(ISBLANK(Sales[[#This Row],[return]]),"No",Sales[[#This Row],[return]])</f>
        <v>No</v>
      </c>
      <c r="O6008" s="2">
        <v>43765</v>
      </c>
      <c r="P6008" s="8" t="str">
        <f>TEXT(DAY(Sales[[#This Row],[OrderDate]]),"ddd")</f>
        <v>Fri</v>
      </c>
      <c r="Q6008" s="8" t="str">
        <f>TEXT(MONTH(Sales[[#This Row],[ShipDate]])*29,"mmm")</f>
        <v>Nov</v>
      </c>
      <c r="R6008">
        <v>1360</v>
      </c>
      <c r="S6008" t="s">
        <v>799</v>
      </c>
      <c r="T6008" t="s">
        <v>15</v>
      </c>
      <c r="U6008">
        <v>32303</v>
      </c>
      <c r="V6008" s="1">
        <v>0.2</v>
      </c>
      <c r="W6008">
        <v>1</v>
      </c>
      <c r="X6008">
        <v>3</v>
      </c>
      <c r="Y6008">
        <v>7</v>
      </c>
      <c r="AD6008"/>
    </row>
    <row r="6009" spans="1:30" x14ac:dyDescent="0.25">
      <c r="A6009" t="s">
        <v>10</v>
      </c>
      <c r="B6009" s="2">
        <v>43771</v>
      </c>
      <c r="C6009" s="35">
        <f>YEAR(Sales[[#This Row],[ShipDate]])</f>
        <v>2019</v>
      </c>
      <c r="D6009" t="s">
        <v>36</v>
      </c>
      <c r="E6009" t="s">
        <v>31</v>
      </c>
      <c r="F6009" t="s">
        <v>59</v>
      </c>
      <c r="G6009" t="s">
        <v>25</v>
      </c>
      <c r="H6009" t="s">
        <v>1390</v>
      </c>
      <c r="I6009" t="s">
        <v>37</v>
      </c>
      <c r="J6009" t="s">
        <v>13</v>
      </c>
      <c r="K6009" t="s">
        <v>921</v>
      </c>
      <c r="L6009" t="s">
        <v>17</v>
      </c>
      <c r="N6009" t="str">
        <f>IF(ISBLANK(Sales[[#This Row],[return]]),"No",Sales[[#This Row],[return]])</f>
        <v>No</v>
      </c>
      <c r="O6009" s="2">
        <v>43765</v>
      </c>
      <c r="P6009" s="8" t="str">
        <f>TEXT(DAY(Sales[[#This Row],[OrderDate]]),"ddd")</f>
        <v>Fri</v>
      </c>
      <c r="Q6009" s="8" t="str">
        <f>TEXT(MONTH(Sales[[#This Row],[ShipDate]])*29,"mmm")</f>
        <v>Nov</v>
      </c>
      <c r="R6009">
        <v>538</v>
      </c>
      <c r="S6009" t="s">
        <v>109</v>
      </c>
      <c r="T6009" t="s">
        <v>15</v>
      </c>
      <c r="U6009">
        <v>32303</v>
      </c>
      <c r="V6009" s="1">
        <v>0.2</v>
      </c>
      <c r="W6009">
        <v>21</v>
      </c>
      <c r="X6009">
        <v>7</v>
      </c>
      <c r="Y6009">
        <v>57</v>
      </c>
      <c r="AD6009"/>
    </row>
    <row r="6010" spans="1:30" x14ac:dyDescent="0.25">
      <c r="A6010" t="s">
        <v>10</v>
      </c>
      <c r="B6010" s="2">
        <v>43771</v>
      </c>
      <c r="C6010" s="35">
        <f>YEAR(Sales[[#This Row],[ShipDate]])</f>
        <v>2019</v>
      </c>
      <c r="D6010" t="s">
        <v>36</v>
      </c>
      <c r="E6010" t="s">
        <v>31</v>
      </c>
      <c r="F6010" t="s">
        <v>50</v>
      </c>
      <c r="G6010" t="s">
        <v>25</v>
      </c>
      <c r="H6010" t="s">
        <v>1390</v>
      </c>
      <c r="I6010" t="s">
        <v>37</v>
      </c>
      <c r="J6010" t="s">
        <v>13</v>
      </c>
      <c r="K6010" t="s">
        <v>921</v>
      </c>
      <c r="L6010" t="s">
        <v>17</v>
      </c>
      <c r="N6010" t="str">
        <f>IF(ISBLANK(Sales[[#This Row],[return]]),"No",Sales[[#This Row],[return]])</f>
        <v>No</v>
      </c>
      <c r="O6010" s="2">
        <v>43765</v>
      </c>
      <c r="P6010" s="8" t="str">
        <f>TEXT(DAY(Sales[[#This Row],[OrderDate]]),"ddd")</f>
        <v>Fri</v>
      </c>
      <c r="Q6010" s="8" t="str">
        <f>TEXT(MONTH(Sales[[#This Row],[ShipDate]])*29,"mmm")</f>
        <v>Nov</v>
      </c>
      <c r="R6010">
        <v>257</v>
      </c>
      <c r="S6010" t="s">
        <v>1852</v>
      </c>
      <c r="T6010" t="s">
        <v>15</v>
      </c>
      <c r="U6010">
        <v>32303</v>
      </c>
      <c r="V6010" s="1">
        <v>0.7</v>
      </c>
      <c r="W6010">
        <v>-4</v>
      </c>
      <c r="X6010">
        <v>3</v>
      </c>
      <c r="Y6010">
        <v>6</v>
      </c>
      <c r="AD6010"/>
    </row>
    <row r="6011" spans="1:30" x14ac:dyDescent="0.25">
      <c r="A6011" t="s">
        <v>10</v>
      </c>
      <c r="B6011" s="2">
        <v>43768</v>
      </c>
      <c r="C6011" s="35">
        <f>YEAR(Sales[[#This Row],[ShipDate]])</f>
        <v>2019</v>
      </c>
      <c r="D6011" t="s">
        <v>19</v>
      </c>
      <c r="E6011" t="s">
        <v>69</v>
      </c>
      <c r="F6011" t="s">
        <v>45</v>
      </c>
      <c r="G6011" t="s">
        <v>25</v>
      </c>
      <c r="H6011" t="s">
        <v>164</v>
      </c>
      <c r="I6011" t="s">
        <v>120</v>
      </c>
      <c r="J6011" t="s">
        <v>13</v>
      </c>
      <c r="K6011" t="s">
        <v>108</v>
      </c>
      <c r="L6011" t="s">
        <v>68</v>
      </c>
      <c r="N6011" t="str">
        <f>IF(ISBLANK(Sales[[#This Row],[return]]),"No",Sales[[#This Row],[return]])</f>
        <v>No</v>
      </c>
      <c r="O6011" s="2">
        <v>43765</v>
      </c>
      <c r="P6011" s="8" t="str">
        <f>TEXT(DAY(Sales[[#This Row],[OrderDate]]),"ddd")</f>
        <v>Fri</v>
      </c>
      <c r="Q6011" s="8" t="str">
        <f>TEXT(MONTH(Sales[[#This Row],[ShipDate]])*29,"mmm")</f>
        <v>Oct</v>
      </c>
      <c r="R6011">
        <v>1304</v>
      </c>
      <c r="S6011" t="s">
        <v>762</v>
      </c>
      <c r="T6011" t="s">
        <v>66</v>
      </c>
      <c r="U6011">
        <v>60610</v>
      </c>
      <c r="V6011" s="1">
        <v>0.2</v>
      </c>
      <c r="W6011">
        <v>2</v>
      </c>
      <c r="X6011">
        <v>3</v>
      </c>
      <c r="Y6011">
        <v>7</v>
      </c>
      <c r="AD6011"/>
    </row>
    <row r="6012" spans="1:30" x14ac:dyDescent="0.25">
      <c r="A6012" t="s">
        <v>10</v>
      </c>
      <c r="B6012" s="2">
        <v>43768</v>
      </c>
      <c r="C6012" s="35">
        <f>YEAR(Sales[[#This Row],[ShipDate]])</f>
        <v>2019</v>
      </c>
      <c r="D6012" t="s">
        <v>19</v>
      </c>
      <c r="E6012" t="s">
        <v>69</v>
      </c>
      <c r="F6012" t="s">
        <v>48</v>
      </c>
      <c r="G6012" t="s">
        <v>46</v>
      </c>
      <c r="H6012" t="s">
        <v>164</v>
      </c>
      <c r="I6012" t="s">
        <v>120</v>
      </c>
      <c r="J6012" t="s">
        <v>13</v>
      </c>
      <c r="K6012" t="s">
        <v>108</v>
      </c>
      <c r="L6012" t="s">
        <v>68</v>
      </c>
      <c r="N6012" t="str">
        <f>IF(ISBLANK(Sales[[#This Row],[return]]),"No",Sales[[#This Row],[return]])</f>
        <v>No</v>
      </c>
      <c r="O6012" s="2">
        <v>43765</v>
      </c>
      <c r="P6012" s="8" t="str">
        <f>TEXT(DAY(Sales[[#This Row],[OrderDate]]),"ddd")</f>
        <v>Fri</v>
      </c>
      <c r="Q6012" s="8" t="str">
        <f>TEXT(MONTH(Sales[[#This Row],[ShipDate]])*29,"mmm")</f>
        <v>Oct</v>
      </c>
      <c r="R6012">
        <v>1488</v>
      </c>
      <c r="S6012" t="s">
        <v>2481</v>
      </c>
      <c r="T6012" t="s">
        <v>66</v>
      </c>
      <c r="U6012">
        <v>60610</v>
      </c>
      <c r="V6012" s="1">
        <v>0.2</v>
      </c>
      <c r="W6012">
        <v>2</v>
      </c>
      <c r="X6012">
        <v>2</v>
      </c>
      <c r="Y6012">
        <v>27</v>
      </c>
      <c r="AD6012"/>
    </row>
    <row r="6013" spans="1:30" x14ac:dyDescent="0.25">
      <c r="A6013" t="s">
        <v>40</v>
      </c>
      <c r="B6013" s="2">
        <v>43715</v>
      </c>
      <c r="C6013" s="35">
        <f>YEAR(Sales[[#This Row],[ShipDate]])</f>
        <v>2019</v>
      </c>
      <c r="D6013" t="s">
        <v>36</v>
      </c>
      <c r="E6013" t="s">
        <v>18</v>
      </c>
      <c r="F6013" t="s">
        <v>45</v>
      </c>
      <c r="G6013" t="s">
        <v>25</v>
      </c>
      <c r="H6013" t="s">
        <v>79</v>
      </c>
      <c r="I6013" t="s">
        <v>32</v>
      </c>
      <c r="J6013" t="s">
        <v>13</v>
      </c>
      <c r="K6013" t="s">
        <v>1224</v>
      </c>
      <c r="L6013" t="s">
        <v>30</v>
      </c>
      <c r="N6013" t="str">
        <f>IF(ISBLANK(Sales[[#This Row],[return]]),"No",Sales[[#This Row],[return]])</f>
        <v>No</v>
      </c>
      <c r="O6013" s="2">
        <v>43710</v>
      </c>
      <c r="P6013" s="8" t="str">
        <f>TEXT(DAY(Sales[[#This Row],[OrderDate]]),"ddd")</f>
        <v>Mon</v>
      </c>
      <c r="Q6013" s="8" t="str">
        <f>TEXT(MONTH(Sales[[#This Row],[ShipDate]])*29,"mmm")</f>
        <v>Sep</v>
      </c>
      <c r="R6013">
        <v>1259</v>
      </c>
      <c r="S6013" t="s">
        <v>2248</v>
      </c>
      <c r="T6013" t="s">
        <v>28</v>
      </c>
      <c r="U6013">
        <v>94122</v>
      </c>
      <c r="V6013" s="1">
        <v>0</v>
      </c>
      <c r="W6013">
        <v>2</v>
      </c>
      <c r="X6013">
        <v>3</v>
      </c>
      <c r="Y6013">
        <v>7</v>
      </c>
      <c r="AD6013"/>
    </row>
    <row r="6014" spans="1:30" x14ac:dyDescent="0.25">
      <c r="A6014" t="s">
        <v>40</v>
      </c>
      <c r="B6014" s="2">
        <v>43777</v>
      </c>
      <c r="C6014" s="35">
        <f>YEAR(Sales[[#This Row],[ShipDate]])</f>
        <v>2019</v>
      </c>
      <c r="D6014" t="s">
        <v>36</v>
      </c>
      <c r="E6014" t="s">
        <v>18</v>
      </c>
      <c r="F6014" t="s">
        <v>50</v>
      </c>
      <c r="G6014" t="s">
        <v>25</v>
      </c>
      <c r="H6014" t="s">
        <v>88</v>
      </c>
      <c r="I6014" t="s">
        <v>93</v>
      </c>
      <c r="J6014" t="s">
        <v>13</v>
      </c>
      <c r="K6014" t="s">
        <v>1238</v>
      </c>
      <c r="L6014" t="s">
        <v>92</v>
      </c>
      <c r="N6014" t="str">
        <f>IF(ISBLANK(Sales[[#This Row],[return]]),"No",Sales[[#This Row],[return]])</f>
        <v>No</v>
      </c>
      <c r="O6014" s="2">
        <v>43772</v>
      </c>
      <c r="P6014" s="8" t="str">
        <f>TEXT(DAY(Sales[[#This Row],[OrderDate]]),"ddd")</f>
        <v>Tue</v>
      </c>
      <c r="Q6014" s="8" t="str">
        <f>TEXT(MONTH(Sales[[#This Row],[ShipDate]])*29,"mmm")</f>
        <v>Nov</v>
      </c>
      <c r="R6014">
        <v>1069</v>
      </c>
      <c r="S6014" t="s">
        <v>3262</v>
      </c>
      <c r="T6014" t="s">
        <v>90</v>
      </c>
      <c r="U6014">
        <v>19143</v>
      </c>
      <c r="V6014" s="1">
        <v>0.7</v>
      </c>
      <c r="W6014">
        <v>-8</v>
      </c>
      <c r="X6014">
        <v>3</v>
      </c>
      <c r="Y6014">
        <v>12</v>
      </c>
      <c r="AD6014"/>
    </row>
    <row r="6015" spans="1:30" x14ac:dyDescent="0.25">
      <c r="A6015" t="s">
        <v>40</v>
      </c>
      <c r="B6015" s="2">
        <v>43794</v>
      </c>
      <c r="C6015" s="35">
        <f>YEAR(Sales[[#This Row],[ShipDate]])</f>
        <v>2019</v>
      </c>
      <c r="D6015" t="s">
        <v>36</v>
      </c>
      <c r="E6015" t="s">
        <v>18</v>
      </c>
      <c r="F6015" t="s">
        <v>59</v>
      </c>
      <c r="G6015" t="s">
        <v>25</v>
      </c>
      <c r="H6015" t="s">
        <v>2303</v>
      </c>
      <c r="I6015" t="s">
        <v>63</v>
      </c>
      <c r="J6015" t="s">
        <v>13</v>
      </c>
      <c r="K6015" t="s">
        <v>912</v>
      </c>
      <c r="L6015" t="s">
        <v>30</v>
      </c>
      <c r="N6015" t="str">
        <f>IF(ISBLANK(Sales[[#This Row],[return]]),"No",Sales[[#This Row],[return]])</f>
        <v>No</v>
      </c>
      <c r="O6015" s="2">
        <v>43790</v>
      </c>
      <c r="P6015" s="8" t="str">
        <f>TEXT(DAY(Sales[[#This Row],[OrderDate]]),"ddd")</f>
        <v>Sat</v>
      </c>
      <c r="Q6015" s="8" t="str">
        <f>TEXT(MONTH(Sales[[#This Row],[ShipDate]])*29,"mmm")</f>
        <v>Nov</v>
      </c>
      <c r="R6015">
        <v>1812</v>
      </c>
      <c r="S6015" t="s">
        <v>1871</v>
      </c>
      <c r="T6015" t="s">
        <v>28</v>
      </c>
      <c r="U6015">
        <v>98059</v>
      </c>
      <c r="V6015" s="1">
        <v>0</v>
      </c>
      <c r="W6015">
        <v>25</v>
      </c>
      <c r="X6015">
        <v>8</v>
      </c>
      <c r="Y6015">
        <v>52</v>
      </c>
      <c r="AD6015"/>
    </row>
    <row r="6016" spans="1:30" x14ac:dyDescent="0.25">
      <c r="A6016" t="s">
        <v>40</v>
      </c>
      <c r="B6016" s="2">
        <v>43794</v>
      </c>
      <c r="C6016" s="35">
        <f>YEAR(Sales[[#This Row],[ShipDate]])</f>
        <v>2019</v>
      </c>
      <c r="D6016" t="s">
        <v>36</v>
      </c>
      <c r="E6016" t="s">
        <v>18</v>
      </c>
      <c r="F6016" t="s">
        <v>50</v>
      </c>
      <c r="G6016" t="s">
        <v>25</v>
      </c>
      <c r="H6016" t="s">
        <v>2303</v>
      </c>
      <c r="I6016" t="s">
        <v>63</v>
      </c>
      <c r="J6016" t="s">
        <v>13</v>
      </c>
      <c r="K6016" t="s">
        <v>912</v>
      </c>
      <c r="L6016" t="s">
        <v>30</v>
      </c>
      <c r="N6016" t="str">
        <f>IF(ISBLANK(Sales[[#This Row],[return]]),"No",Sales[[#This Row],[return]])</f>
        <v>No</v>
      </c>
      <c r="O6016" s="2">
        <v>43790</v>
      </c>
      <c r="P6016" s="8" t="str">
        <f>TEXT(DAY(Sales[[#This Row],[OrderDate]]),"ddd")</f>
        <v>Sat</v>
      </c>
      <c r="Q6016" s="8" t="str">
        <f>TEXT(MONTH(Sales[[#This Row],[ShipDate]])*29,"mmm")</f>
        <v>Nov</v>
      </c>
      <c r="R6016">
        <v>1609</v>
      </c>
      <c r="S6016" t="s">
        <v>792</v>
      </c>
      <c r="T6016" t="s">
        <v>28</v>
      </c>
      <c r="U6016">
        <v>98059</v>
      </c>
      <c r="V6016" s="1">
        <v>0.2</v>
      </c>
      <c r="W6016">
        <v>57</v>
      </c>
      <c r="X6016">
        <v>5</v>
      </c>
      <c r="Y6016">
        <v>151</v>
      </c>
      <c r="AD6016"/>
    </row>
    <row r="6017" spans="1:30" x14ac:dyDescent="0.25">
      <c r="A6017" t="s">
        <v>40</v>
      </c>
      <c r="B6017" s="2">
        <v>43794</v>
      </c>
      <c r="C6017" s="35">
        <f>YEAR(Sales[[#This Row],[ShipDate]])</f>
        <v>2019</v>
      </c>
      <c r="D6017" t="s">
        <v>36</v>
      </c>
      <c r="E6017" t="s">
        <v>18</v>
      </c>
      <c r="F6017" t="s">
        <v>340</v>
      </c>
      <c r="G6017" t="s">
        <v>46</v>
      </c>
      <c r="H6017" t="s">
        <v>2303</v>
      </c>
      <c r="I6017" t="s">
        <v>63</v>
      </c>
      <c r="J6017" t="s">
        <v>13</v>
      </c>
      <c r="K6017" t="s">
        <v>912</v>
      </c>
      <c r="L6017" t="s">
        <v>30</v>
      </c>
      <c r="N6017" t="str">
        <f>IF(ISBLANK(Sales[[#This Row],[return]]),"No",Sales[[#This Row],[return]])</f>
        <v>No</v>
      </c>
      <c r="O6017" s="2">
        <v>43790</v>
      </c>
      <c r="P6017" s="8" t="str">
        <f>TEXT(DAY(Sales[[#This Row],[OrderDate]]),"ddd")</f>
        <v>Sat</v>
      </c>
      <c r="Q6017" s="8" t="str">
        <f>TEXT(MONTH(Sales[[#This Row],[ShipDate]])*29,"mmm")</f>
        <v>Nov</v>
      </c>
      <c r="R6017">
        <v>21</v>
      </c>
      <c r="S6017" t="s">
        <v>2556</v>
      </c>
      <c r="T6017" t="s">
        <v>28</v>
      </c>
      <c r="U6017">
        <v>98059</v>
      </c>
      <c r="V6017" s="1">
        <v>0.2</v>
      </c>
      <c r="W6017">
        <v>104</v>
      </c>
      <c r="X6017">
        <v>1</v>
      </c>
      <c r="Y6017">
        <v>1040</v>
      </c>
      <c r="AD6017"/>
    </row>
    <row r="6018" spans="1:30" x14ac:dyDescent="0.25">
      <c r="A6018" t="s">
        <v>40</v>
      </c>
      <c r="B6018" s="2">
        <v>43533</v>
      </c>
      <c r="C6018" s="35">
        <f>YEAR(Sales[[#This Row],[ShipDate]])</f>
        <v>2019</v>
      </c>
      <c r="D6018" t="s">
        <v>36</v>
      </c>
      <c r="E6018" t="s">
        <v>31</v>
      </c>
      <c r="F6018" t="s">
        <v>45</v>
      </c>
      <c r="G6018" t="s">
        <v>25</v>
      </c>
      <c r="H6018" t="s">
        <v>26</v>
      </c>
      <c r="I6018" t="s">
        <v>32</v>
      </c>
      <c r="J6018" t="s">
        <v>13</v>
      </c>
      <c r="K6018" t="s">
        <v>547</v>
      </c>
      <c r="L6018" t="s">
        <v>30</v>
      </c>
      <c r="N6018" t="str">
        <f>IF(ISBLANK(Sales[[#This Row],[return]]),"No",Sales[[#This Row],[return]])</f>
        <v>No</v>
      </c>
      <c r="O6018" s="2">
        <v>43528</v>
      </c>
      <c r="P6018" s="8" t="str">
        <f>TEXT(DAY(Sales[[#This Row],[OrderDate]]),"ddd")</f>
        <v>Wed</v>
      </c>
      <c r="Q6018" s="8" t="str">
        <f>TEXT(MONTH(Sales[[#This Row],[ShipDate]])*29,"mmm")</f>
        <v>Mar</v>
      </c>
      <c r="R6018">
        <v>126</v>
      </c>
      <c r="S6018" t="s">
        <v>682</v>
      </c>
      <c r="T6018" t="s">
        <v>28</v>
      </c>
      <c r="U6018">
        <v>90045</v>
      </c>
      <c r="V6018" s="1">
        <v>0</v>
      </c>
      <c r="W6018">
        <v>3</v>
      </c>
      <c r="X6018">
        <v>4</v>
      </c>
      <c r="Y6018">
        <v>9</v>
      </c>
      <c r="AD6018"/>
    </row>
    <row r="6019" spans="1:30" x14ac:dyDescent="0.25">
      <c r="A6019" t="s">
        <v>40</v>
      </c>
      <c r="B6019" s="2">
        <v>43533</v>
      </c>
      <c r="C6019" s="35">
        <f>YEAR(Sales[[#This Row],[ShipDate]])</f>
        <v>2019</v>
      </c>
      <c r="D6019" t="s">
        <v>36</v>
      </c>
      <c r="E6019" t="s">
        <v>31</v>
      </c>
      <c r="F6019" t="s">
        <v>104</v>
      </c>
      <c r="G6019" t="s">
        <v>25</v>
      </c>
      <c r="H6019" t="s">
        <v>26</v>
      </c>
      <c r="I6019" t="s">
        <v>32</v>
      </c>
      <c r="J6019" t="s">
        <v>13</v>
      </c>
      <c r="K6019" t="s">
        <v>547</v>
      </c>
      <c r="L6019" t="s">
        <v>30</v>
      </c>
      <c r="N6019" t="str">
        <f>IF(ISBLANK(Sales[[#This Row],[return]]),"No",Sales[[#This Row],[return]])</f>
        <v>No</v>
      </c>
      <c r="O6019" s="2">
        <v>43528</v>
      </c>
      <c r="P6019" s="8" t="str">
        <f>TEXT(DAY(Sales[[#This Row],[OrderDate]]),"ddd")</f>
        <v>Wed</v>
      </c>
      <c r="Q6019" s="8" t="str">
        <f>TEXT(MONTH(Sales[[#This Row],[ShipDate]])*29,"mmm")</f>
        <v>Mar</v>
      </c>
      <c r="R6019">
        <v>1626</v>
      </c>
      <c r="S6019" t="s">
        <v>683</v>
      </c>
      <c r="T6019" t="s">
        <v>28</v>
      </c>
      <c r="U6019">
        <v>90045</v>
      </c>
      <c r="V6019" s="1">
        <v>0</v>
      </c>
      <c r="W6019">
        <v>7</v>
      </c>
      <c r="X6019">
        <v>1</v>
      </c>
      <c r="Y6019">
        <v>15</v>
      </c>
      <c r="AD6019"/>
    </row>
    <row r="6020" spans="1:30" x14ac:dyDescent="0.25">
      <c r="A6020" t="s">
        <v>24</v>
      </c>
      <c r="B6020" s="2">
        <v>43829</v>
      </c>
      <c r="C6020" s="35">
        <f>YEAR(Sales[[#This Row],[ShipDate]])</f>
        <v>2019</v>
      </c>
      <c r="D6020" t="s">
        <v>36</v>
      </c>
      <c r="E6020" t="s">
        <v>69</v>
      </c>
      <c r="F6020" t="s">
        <v>43</v>
      </c>
      <c r="G6020" t="s">
        <v>11</v>
      </c>
      <c r="H6020" t="s">
        <v>2977</v>
      </c>
      <c r="I6020" t="s">
        <v>371</v>
      </c>
      <c r="J6020" t="s">
        <v>13</v>
      </c>
      <c r="K6020" t="s">
        <v>2978</v>
      </c>
      <c r="L6020" t="s">
        <v>92</v>
      </c>
      <c r="N6020" t="str">
        <f>IF(ISBLANK(Sales[[#This Row],[return]]),"No",Sales[[#This Row],[return]])</f>
        <v>No</v>
      </c>
      <c r="O6020" s="2">
        <v>43822</v>
      </c>
      <c r="P6020" s="8" t="str">
        <f>TEXT(DAY(Sales[[#This Row],[OrderDate]]),"ddd")</f>
        <v>Mon</v>
      </c>
      <c r="Q6020" s="8" t="str">
        <f>TEXT(MONTH(Sales[[#This Row],[ShipDate]])*29,"mmm")</f>
        <v>Dec</v>
      </c>
      <c r="R6020">
        <v>499</v>
      </c>
      <c r="S6020" t="s">
        <v>1219</v>
      </c>
      <c r="T6020" t="s">
        <v>90</v>
      </c>
      <c r="U6020">
        <v>6810</v>
      </c>
      <c r="V6020" s="1">
        <v>0</v>
      </c>
      <c r="W6020">
        <v>10</v>
      </c>
      <c r="X6020">
        <v>2</v>
      </c>
      <c r="Y6020">
        <v>27</v>
      </c>
      <c r="AD6020"/>
    </row>
    <row r="6021" spans="1:30" x14ac:dyDescent="0.25">
      <c r="A6021" t="s">
        <v>10</v>
      </c>
      <c r="B6021" s="2">
        <v>43685</v>
      </c>
      <c r="C6021" s="35">
        <f>YEAR(Sales[[#This Row],[ShipDate]])</f>
        <v>2019</v>
      </c>
      <c r="D6021" t="s">
        <v>113</v>
      </c>
      <c r="E6021" t="s">
        <v>18</v>
      </c>
      <c r="F6021" t="s">
        <v>39</v>
      </c>
      <c r="G6021" t="s">
        <v>25</v>
      </c>
      <c r="H6021" t="s">
        <v>399</v>
      </c>
      <c r="I6021" t="s">
        <v>70</v>
      </c>
      <c r="J6021" t="s">
        <v>13</v>
      </c>
      <c r="K6021" t="s">
        <v>912</v>
      </c>
      <c r="L6021" t="s">
        <v>68</v>
      </c>
      <c r="N6021" t="str">
        <f>IF(ISBLANK(Sales[[#This Row],[return]]),"No",Sales[[#This Row],[return]])</f>
        <v>No</v>
      </c>
      <c r="O6021" s="2">
        <v>43684</v>
      </c>
      <c r="P6021" s="8" t="str">
        <f>TEXT(DAY(Sales[[#This Row],[OrderDate]]),"ddd")</f>
        <v>Sat</v>
      </c>
      <c r="Q6021" s="8" t="str">
        <f>TEXT(MONTH(Sales[[#This Row],[ShipDate]])*29,"mmm")</f>
        <v>Aug</v>
      </c>
      <c r="R6021">
        <v>1381</v>
      </c>
      <c r="S6021" t="s">
        <v>466</v>
      </c>
      <c r="T6021" t="s">
        <v>66</v>
      </c>
      <c r="U6021">
        <v>75081</v>
      </c>
      <c r="V6021" s="1">
        <v>0.2</v>
      </c>
      <c r="W6021">
        <v>-25</v>
      </c>
      <c r="X6021">
        <v>2</v>
      </c>
      <c r="Y6021">
        <v>118</v>
      </c>
      <c r="AD6021"/>
    </row>
    <row r="6022" spans="1:30" x14ac:dyDescent="0.25">
      <c r="A6022" t="s">
        <v>10</v>
      </c>
      <c r="B6022" s="2">
        <v>43685</v>
      </c>
      <c r="C6022" s="35">
        <f>YEAR(Sales[[#This Row],[ShipDate]])</f>
        <v>2019</v>
      </c>
      <c r="D6022" t="s">
        <v>113</v>
      </c>
      <c r="E6022" t="s">
        <v>18</v>
      </c>
      <c r="F6022" t="s">
        <v>99</v>
      </c>
      <c r="G6022" t="s">
        <v>46</v>
      </c>
      <c r="H6022" t="s">
        <v>399</v>
      </c>
      <c r="I6022" t="s">
        <v>70</v>
      </c>
      <c r="J6022" t="s">
        <v>13</v>
      </c>
      <c r="K6022" t="s">
        <v>912</v>
      </c>
      <c r="L6022" t="s">
        <v>68</v>
      </c>
      <c r="N6022" t="str">
        <f>IF(ISBLANK(Sales[[#This Row],[return]]),"No",Sales[[#This Row],[return]])</f>
        <v>No</v>
      </c>
      <c r="O6022" s="2">
        <v>43684</v>
      </c>
      <c r="P6022" s="8" t="str">
        <f>TEXT(DAY(Sales[[#This Row],[OrderDate]]),"ddd")</f>
        <v>Sat</v>
      </c>
      <c r="Q6022" s="8" t="str">
        <f>TEXT(MONTH(Sales[[#This Row],[ShipDate]])*29,"mmm")</f>
        <v>Aug</v>
      </c>
      <c r="R6022">
        <v>1017</v>
      </c>
      <c r="S6022" t="s">
        <v>232</v>
      </c>
      <c r="T6022" t="s">
        <v>66</v>
      </c>
      <c r="U6022">
        <v>75081</v>
      </c>
      <c r="V6022" s="1">
        <v>0.2</v>
      </c>
      <c r="W6022">
        <v>-13</v>
      </c>
      <c r="X6022">
        <v>3</v>
      </c>
      <c r="Y6022">
        <v>119</v>
      </c>
      <c r="AD6022"/>
    </row>
    <row r="6023" spans="1:30" x14ac:dyDescent="0.25">
      <c r="A6023" t="s">
        <v>40</v>
      </c>
      <c r="B6023" s="2">
        <v>43785</v>
      </c>
      <c r="C6023" s="35">
        <f>YEAR(Sales[[#This Row],[ShipDate]])</f>
        <v>2019</v>
      </c>
      <c r="D6023" t="s">
        <v>36</v>
      </c>
      <c r="E6023" t="s">
        <v>18</v>
      </c>
      <c r="F6023" t="s">
        <v>52</v>
      </c>
      <c r="G6023" t="s">
        <v>25</v>
      </c>
      <c r="H6023" t="s">
        <v>26</v>
      </c>
      <c r="I6023" t="s">
        <v>32</v>
      </c>
      <c r="J6023" t="s">
        <v>13</v>
      </c>
      <c r="K6023" t="s">
        <v>1246</v>
      </c>
      <c r="L6023" t="s">
        <v>30</v>
      </c>
      <c r="N6023" t="str">
        <f>IF(ISBLANK(Sales[[#This Row],[return]]),"No",Sales[[#This Row],[return]])</f>
        <v>No</v>
      </c>
      <c r="O6023" s="2">
        <v>43780</v>
      </c>
      <c r="P6023" s="8" t="str">
        <f>TEXT(DAY(Sales[[#This Row],[OrderDate]]),"ddd")</f>
        <v>Wed</v>
      </c>
      <c r="Q6023" s="8" t="str">
        <f>TEXT(MONTH(Sales[[#This Row],[ShipDate]])*29,"mmm")</f>
        <v>Nov</v>
      </c>
      <c r="R6023">
        <v>287</v>
      </c>
      <c r="S6023" t="s">
        <v>1802</v>
      </c>
      <c r="T6023" t="s">
        <v>28</v>
      </c>
      <c r="U6023">
        <v>90036</v>
      </c>
      <c r="V6023" s="1">
        <v>0</v>
      </c>
      <c r="W6023">
        <v>3</v>
      </c>
      <c r="X6023">
        <v>1</v>
      </c>
      <c r="Y6023">
        <v>11</v>
      </c>
      <c r="AD6023"/>
    </row>
    <row r="6024" spans="1:30" x14ac:dyDescent="0.25">
      <c r="A6024" t="s">
        <v>40</v>
      </c>
      <c r="B6024" s="2">
        <v>43785</v>
      </c>
      <c r="C6024" s="35">
        <f>YEAR(Sales[[#This Row],[ShipDate]])</f>
        <v>2019</v>
      </c>
      <c r="D6024" t="s">
        <v>36</v>
      </c>
      <c r="E6024" t="s">
        <v>18</v>
      </c>
      <c r="F6024" t="s">
        <v>59</v>
      </c>
      <c r="G6024" t="s">
        <v>25</v>
      </c>
      <c r="H6024" t="s">
        <v>26</v>
      </c>
      <c r="I6024" t="s">
        <v>32</v>
      </c>
      <c r="J6024" t="s">
        <v>13</v>
      </c>
      <c r="K6024" t="s">
        <v>1246</v>
      </c>
      <c r="L6024" t="s">
        <v>30</v>
      </c>
      <c r="N6024" t="str">
        <f>IF(ISBLANK(Sales[[#This Row],[return]]),"No",Sales[[#This Row],[return]])</f>
        <v>No</v>
      </c>
      <c r="O6024" s="2">
        <v>43780</v>
      </c>
      <c r="P6024" s="8" t="str">
        <f>TEXT(DAY(Sales[[#This Row],[OrderDate]]),"ddd")</f>
        <v>Wed</v>
      </c>
      <c r="Q6024" s="8" t="str">
        <f>TEXT(MONTH(Sales[[#This Row],[ShipDate]])*29,"mmm")</f>
        <v>Nov</v>
      </c>
      <c r="R6024">
        <v>1804</v>
      </c>
      <c r="S6024" t="s">
        <v>2238</v>
      </c>
      <c r="T6024" t="s">
        <v>28</v>
      </c>
      <c r="U6024">
        <v>90036</v>
      </c>
      <c r="V6024" s="1">
        <v>0</v>
      </c>
      <c r="W6024">
        <v>9</v>
      </c>
      <c r="X6024">
        <v>3</v>
      </c>
      <c r="Y6024">
        <v>19</v>
      </c>
      <c r="AD6024"/>
    </row>
    <row r="6025" spans="1:30" x14ac:dyDescent="0.25">
      <c r="A6025" t="s">
        <v>40</v>
      </c>
      <c r="B6025" s="2">
        <v>43785</v>
      </c>
      <c r="C6025" s="35">
        <f>YEAR(Sales[[#This Row],[ShipDate]])</f>
        <v>2019</v>
      </c>
      <c r="D6025" t="s">
        <v>36</v>
      </c>
      <c r="E6025" t="s">
        <v>18</v>
      </c>
      <c r="F6025" t="s">
        <v>50</v>
      </c>
      <c r="G6025" t="s">
        <v>25</v>
      </c>
      <c r="H6025" t="s">
        <v>26</v>
      </c>
      <c r="I6025" t="s">
        <v>32</v>
      </c>
      <c r="J6025" t="s">
        <v>13</v>
      </c>
      <c r="K6025" t="s">
        <v>1246</v>
      </c>
      <c r="L6025" t="s">
        <v>30</v>
      </c>
      <c r="N6025" t="str">
        <f>IF(ISBLANK(Sales[[#This Row],[return]]),"No",Sales[[#This Row],[return]])</f>
        <v>No</v>
      </c>
      <c r="O6025" s="2">
        <v>43780</v>
      </c>
      <c r="P6025" s="8" t="str">
        <f>TEXT(DAY(Sales[[#This Row],[OrderDate]]),"ddd")</f>
        <v>Wed</v>
      </c>
      <c r="Q6025" s="8" t="str">
        <f>TEXT(MONTH(Sales[[#This Row],[ShipDate]])*29,"mmm")</f>
        <v>Nov</v>
      </c>
      <c r="R6025">
        <v>901</v>
      </c>
      <c r="S6025" t="s">
        <v>1879</v>
      </c>
      <c r="T6025" t="s">
        <v>28</v>
      </c>
      <c r="U6025">
        <v>90036</v>
      </c>
      <c r="V6025" s="1">
        <v>0.2</v>
      </c>
      <c r="W6025">
        <v>40</v>
      </c>
      <c r="X6025">
        <v>5</v>
      </c>
      <c r="Y6025">
        <v>122</v>
      </c>
      <c r="AD6025"/>
    </row>
    <row r="6026" spans="1:30" x14ac:dyDescent="0.25">
      <c r="A6026" t="s">
        <v>40</v>
      </c>
      <c r="B6026" s="2">
        <v>43536</v>
      </c>
      <c r="C6026" s="35">
        <f>YEAR(Sales[[#This Row],[ShipDate]])</f>
        <v>2019</v>
      </c>
      <c r="D6026" t="s">
        <v>36</v>
      </c>
      <c r="E6026" t="s">
        <v>18</v>
      </c>
      <c r="F6026" t="s">
        <v>33</v>
      </c>
      <c r="G6026" t="s">
        <v>25</v>
      </c>
      <c r="H6026" t="s">
        <v>146</v>
      </c>
      <c r="I6026" t="s">
        <v>149</v>
      </c>
      <c r="J6026" t="s">
        <v>13</v>
      </c>
      <c r="K6026" t="s">
        <v>532</v>
      </c>
      <c r="L6026" t="s">
        <v>92</v>
      </c>
      <c r="N6026" t="str">
        <f>IF(ISBLANK(Sales[[#This Row],[return]]),"No",Sales[[#This Row],[return]])</f>
        <v>No</v>
      </c>
      <c r="O6026" s="2">
        <v>43531</v>
      </c>
      <c r="P6026" s="8" t="str">
        <f>TEXT(DAY(Sales[[#This Row],[OrderDate]]),"ddd")</f>
        <v>Sat</v>
      </c>
      <c r="Q6026" s="8" t="str">
        <f>TEXT(MONTH(Sales[[#This Row],[ShipDate]])*29,"mmm")</f>
        <v>Mar</v>
      </c>
      <c r="R6026">
        <v>179</v>
      </c>
      <c r="S6026" t="s">
        <v>1019</v>
      </c>
      <c r="T6026" t="s">
        <v>90</v>
      </c>
      <c r="U6026">
        <v>10035</v>
      </c>
      <c r="V6026" s="1">
        <v>0</v>
      </c>
      <c r="W6026">
        <v>42</v>
      </c>
      <c r="X6026">
        <v>3</v>
      </c>
      <c r="Y6026">
        <v>92</v>
      </c>
      <c r="AD6026"/>
    </row>
    <row r="6027" spans="1:30" x14ac:dyDescent="0.25">
      <c r="A6027" t="s">
        <v>40</v>
      </c>
      <c r="B6027" s="2">
        <v>43536</v>
      </c>
      <c r="C6027" s="35">
        <f>YEAR(Sales[[#This Row],[ShipDate]])</f>
        <v>2019</v>
      </c>
      <c r="D6027" t="s">
        <v>36</v>
      </c>
      <c r="E6027" t="s">
        <v>18</v>
      </c>
      <c r="F6027" t="s">
        <v>50</v>
      </c>
      <c r="G6027" t="s">
        <v>25</v>
      </c>
      <c r="H6027" t="s">
        <v>146</v>
      </c>
      <c r="I6027" t="s">
        <v>149</v>
      </c>
      <c r="J6027" t="s">
        <v>13</v>
      </c>
      <c r="K6027" t="s">
        <v>532</v>
      </c>
      <c r="L6027" t="s">
        <v>92</v>
      </c>
      <c r="N6027" t="str">
        <f>IF(ISBLANK(Sales[[#This Row],[return]]),"No",Sales[[#This Row],[return]])</f>
        <v>No</v>
      </c>
      <c r="O6027" s="2">
        <v>43531</v>
      </c>
      <c r="P6027" s="8" t="str">
        <f>TEXT(DAY(Sales[[#This Row],[OrderDate]]),"ddd")</f>
        <v>Sat</v>
      </c>
      <c r="Q6027" s="8" t="str">
        <f>TEXT(MONTH(Sales[[#This Row],[ShipDate]])*29,"mmm")</f>
        <v>Mar</v>
      </c>
      <c r="R6027">
        <v>24</v>
      </c>
      <c r="S6027" t="s">
        <v>1752</v>
      </c>
      <c r="T6027" t="s">
        <v>90</v>
      </c>
      <c r="U6027">
        <v>10035</v>
      </c>
      <c r="V6027" s="1">
        <v>0.2</v>
      </c>
      <c r="W6027">
        <v>9</v>
      </c>
      <c r="X6027">
        <v>6</v>
      </c>
      <c r="Y6027">
        <v>26</v>
      </c>
      <c r="AD6027"/>
    </row>
    <row r="6028" spans="1:30" x14ac:dyDescent="0.25">
      <c r="A6028" t="s">
        <v>24</v>
      </c>
      <c r="B6028" s="2">
        <v>43723</v>
      </c>
      <c r="C6028" s="35">
        <f>YEAR(Sales[[#This Row],[ShipDate]])</f>
        <v>2019</v>
      </c>
      <c r="D6028" t="s">
        <v>19</v>
      </c>
      <c r="E6028" t="s">
        <v>18</v>
      </c>
      <c r="F6028" t="s">
        <v>52</v>
      </c>
      <c r="G6028" t="s">
        <v>25</v>
      </c>
      <c r="H6028" t="s">
        <v>171</v>
      </c>
      <c r="I6028" t="s">
        <v>299</v>
      </c>
      <c r="J6028" t="s">
        <v>13</v>
      </c>
      <c r="K6028" t="s">
        <v>1716</v>
      </c>
      <c r="L6028" t="s">
        <v>68</v>
      </c>
      <c r="N6028" t="str">
        <f>IF(ISBLANK(Sales[[#This Row],[return]]),"No",Sales[[#This Row],[return]])</f>
        <v>No</v>
      </c>
      <c r="O6028" s="2">
        <v>43718</v>
      </c>
      <c r="P6028" s="8" t="str">
        <f>TEXT(DAY(Sales[[#This Row],[OrderDate]]),"ddd")</f>
        <v>Tue</v>
      </c>
      <c r="Q6028" s="8" t="str">
        <f>TEXT(MONTH(Sales[[#This Row],[ShipDate]])*29,"mmm")</f>
        <v>Sep</v>
      </c>
      <c r="R6028">
        <v>39</v>
      </c>
      <c r="S6028" t="s">
        <v>1911</v>
      </c>
      <c r="T6028" t="s">
        <v>66</v>
      </c>
      <c r="U6028">
        <v>65807</v>
      </c>
      <c r="V6028" s="1">
        <v>0</v>
      </c>
      <c r="W6028">
        <v>7</v>
      </c>
      <c r="X6028">
        <v>2</v>
      </c>
      <c r="Y6028">
        <v>24</v>
      </c>
      <c r="AD6028"/>
    </row>
    <row r="6029" spans="1:30" x14ac:dyDescent="0.25">
      <c r="A6029" t="s">
        <v>24</v>
      </c>
      <c r="B6029" s="2">
        <v>43723</v>
      </c>
      <c r="C6029" s="35">
        <f>YEAR(Sales[[#This Row],[ShipDate]])</f>
        <v>2019</v>
      </c>
      <c r="D6029" t="s">
        <v>19</v>
      </c>
      <c r="E6029" t="s">
        <v>18</v>
      </c>
      <c r="F6029" t="s">
        <v>52</v>
      </c>
      <c r="G6029" t="s">
        <v>25</v>
      </c>
      <c r="H6029" t="s">
        <v>171</v>
      </c>
      <c r="I6029" t="s">
        <v>299</v>
      </c>
      <c r="J6029" t="s">
        <v>13</v>
      </c>
      <c r="K6029" t="s">
        <v>1716</v>
      </c>
      <c r="L6029" t="s">
        <v>68</v>
      </c>
      <c r="N6029" t="str">
        <f>IF(ISBLANK(Sales[[#This Row],[return]]),"No",Sales[[#This Row],[return]])</f>
        <v>No</v>
      </c>
      <c r="O6029" s="2">
        <v>43718</v>
      </c>
      <c r="P6029" s="8" t="str">
        <f>TEXT(DAY(Sales[[#This Row],[OrderDate]]),"ddd")</f>
        <v>Tue</v>
      </c>
      <c r="Q6029" s="8" t="str">
        <f>TEXT(MONTH(Sales[[#This Row],[ShipDate]])*29,"mmm")</f>
        <v>Sep</v>
      </c>
      <c r="R6029">
        <v>814</v>
      </c>
      <c r="S6029" t="s">
        <v>1920</v>
      </c>
      <c r="T6029" t="s">
        <v>66</v>
      </c>
      <c r="U6029">
        <v>65807</v>
      </c>
      <c r="V6029" s="1">
        <v>0</v>
      </c>
      <c r="W6029">
        <v>15</v>
      </c>
      <c r="X6029">
        <v>3</v>
      </c>
      <c r="Y6029">
        <v>34</v>
      </c>
      <c r="AD6029"/>
    </row>
    <row r="6030" spans="1:30" x14ac:dyDescent="0.25">
      <c r="A6030" t="s">
        <v>24</v>
      </c>
      <c r="B6030" s="2">
        <v>43723</v>
      </c>
      <c r="C6030" s="35">
        <f>YEAR(Sales[[#This Row],[ShipDate]])</f>
        <v>2019</v>
      </c>
      <c r="D6030" t="s">
        <v>19</v>
      </c>
      <c r="E6030" t="s">
        <v>18</v>
      </c>
      <c r="F6030" t="s">
        <v>50</v>
      </c>
      <c r="G6030" t="s">
        <v>25</v>
      </c>
      <c r="H6030" t="s">
        <v>171</v>
      </c>
      <c r="I6030" t="s">
        <v>299</v>
      </c>
      <c r="J6030" t="s">
        <v>13</v>
      </c>
      <c r="K6030" t="s">
        <v>1716</v>
      </c>
      <c r="L6030" t="s">
        <v>68</v>
      </c>
      <c r="N6030" t="str">
        <f>IF(ISBLANK(Sales[[#This Row],[return]]),"No",Sales[[#This Row],[return]])</f>
        <v>No</v>
      </c>
      <c r="O6030" s="2">
        <v>43718</v>
      </c>
      <c r="P6030" s="8" t="str">
        <f>TEXT(DAY(Sales[[#This Row],[OrderDate]]),"ddd")</f>
        <v>Tue</v>
      </c>
      <c r="Q6030" s="8" t="str">
        <f>TEXT(MONTH(Sales[[#This Row],[ShipDate]])*29,"mmm")</f>
        <v>Sep</v>
      </c>
      <c r="R6030">
        <v>24</v>
      </c>
      <c r="S6030" t="s">
        <v>1752</v>
      </c>
      <c r="T6030" t="s">
        <v>66</v>
      </c>
      <c r="U6030">
        <v>65807</v>
      </c>
      <c r="V6030" s="1">
        <v>0</v>
      </c>
      <c r="W6030">
        <v>8</v>
      </c>
      <c r="X6030">
        <v>3</v>
      </c>
      <c r="Y6030">
        <v>16</v>
      </c>
      <c r="AD6030"/>
    </row>
    <row r="6031" spans="1:30" x14ac:dyDescent="0.25">
      <c r="A6031" t="s">
        <v>24</v>
      </c>
      <c r="B6031" s="2">
        <v>43723</v>
      </c>
      <c r="C6031" s="35">
        <f>YEAR(Sales[[#This Row],[ShipDate]])</f>
        <v>2019</v>
      </c>
      <c r="D6031" t="s">
        <v>19</v>
      </c>
      <c r="E6031" t="s">
        <v>18</v>
      </c>
      <c r="F6031" t="s">
        <v>50</v>
      </c>
      <c r="G6031" t="s">
        <v>25</v>
      </c>
      <c r="H6031" t="s">
        <v>171</v>
      </c>
      <c r="I6031" t="s">
        <v>299</v>
      </c>
      <c r="J6031" t="s">
        <v>13</v>
      </c>
      <c r="K6031" t="s">
        <v>1716</v>
      </c>
      <c r="L6031" t="s">
        <v>68</v>
      </c>
      <c r="N6031" t="str">
        <f>IF(ISBLANK(Sales[[#This Row],[return]]),"No",Sales[[#This Row],[return]])</f>
        <v>No</v>
      </c>
      <c r="O6031" s="2">
        <v>43718</v>
      </c>
      <c r="P6031" s="8" t="str">
        <f>TEXT(DAY(Sales[[#This Row],[OrderDate]]),"ddd")</f>
        <v>Tue</v>
      </c>
      <c r="Q6031" s="8" t="str">
        <f>TEXT(MONTH(Sales[[#This Row],[ShipDate]])*29,"mmm")</f>
        <v>Sep</v>
      </c>
      <c r="R6031">
        <v>1119</v>
      </c>
      <c r="S6031" t="s">
        <v>1794</v>
      </c>
      <c r="T6031" t="s">
        <v>66</v>
      </c>
      <c r="U6031">
        <v>65807</v>
      </c>
      <c r="V6031" s="1">
        <v>0</v>
      </c>
      <c r="W6031">
        <v>7</v>
      </c>
      <c r="X6031">
        <v>3</v>
      </c>
      <c r="Y6031">
        <v>14</v>
      </c>
      <c r="AD6031"/>
    </row>
    <row r="6032" spans="1:30" x14ac:dyDescent="0.25">
      <c r="A6032" t="s">
        <v>24</v>
      </c>
      <c r="B6032" s="2">
        <v>43723</v>
      </c>
      <c r="C6032" s="35">
        <f>YEAR(Sales[[#This Row],[ShipDate]])</f>
        <v>2019</v>
      </c>
      <c r="D6032" t="s">
        <v>19</v>
      </c>
      <c r="E6032" t="s">
        <v>18</v>
      </c>
      <c r="F6032" t="s">
        <v>39</v>
      </c>
      <c r="G6032" t="s">
        <v>25</v>
      </c>
      <c r="H6032" t="s">
        <v>171</v>
      </c>
      <c r="I6032" t="s">
        <v>299</v>
      </c>
      <c r="J6032" t="s">
        <v>13</v>
      </c>
      <c r="K6032" t="s">
        <v>1716</v>
      </c>
      <c r="L6032" t="s">
        <v>68</v>
      </c>
      <c r="N6032" t="str">
        <f>IF(ISBLANK(Sales[[#This Row],[return]]),"No",Sales[[#This Row],[return]])</f>
        <v>No</v>
      </c>
      <c r="O6032" s="2">
        <v>43718</v>
      </c>
      <c r="P6032" s="8" t="str">
        <f>TEXT(DAY(Sales[[#This Row],[OrderDate]]),"ddd")</f>
        <v>Tue</v>
      </c>
      <c r="Q6032" s="8" t="str">
        <f>TEXT(MONTH(Sales[[#This Row],[ShipDate]])*29,"mmm")</f>
        <v>Sep</v>
      </c>
      <c r="R6032">
        <v>659</v>
      </c>
      <c r="S6032" t="s">
        <v>1085</v>
      </c>
      <c r="T6032" t="s">
        <v>66</v>
      </c>
      <c r="U6032">
        <v>65807</v>
      </c>
      <c r="V6032" s="1">
        <v>0</v>
      </c>
      <c r="W6032">
        <v>17</v>
      </c>
      <c r="X6032">
        <v>3</v>
      </c>
      <c r="Y6032">
        <v>286</v>
      </c>
      <c r="AD6032"/>
    </row>
    <row r="6033" spans="1:30" x14ac:dyDescent="0.25">
      <c r="A6033" t="s">
        <v>24</v>
      </c>
      <c r="B6033" s="2">
        <v>43723</v>
      </c>
      <c r="C6033" s="35">
        <f>YEAR(Sales[[#This Row],[ShipDate]])</f>
        <v>2019</v>
      </c>
      <c r="D6033" t="s">
        <v>19</v>
      </c>
      <c r="E6033" t="s">
        <v>18</v>
      </c>
      <c r="F6033" t="s">
        <v>59</v>
      </c>
      <c r="G6033" t="s">
        <v>25</v>
      </c>
      <c r="H6033" t="s">
        <v>171</v>
      </c>
      <c r="I6033" t="s">
        <v>299</v>
      </c>
      <c r="J6033" t="s">
        <v>13</v>
      </c>
      <c r="K6033" t="s">
        <v>1716</v>
      </c>
      <c r="L6033" t="s">
        <v>68</v>
      </c>
      <c r="N6033" t="str">
        <f>IF(ISBLANK(Sales[[#This Row],[return]]),"No",Sales[[#This Row],[return]])</f>
        <v>No</v>
      </c>
      <c r="O6033" s="2">
        <v>43718</v>
      </c>
      <c r="P6033" s="8" t="str">
        <f>TEXT(DAY(Sales[[#This Row],[OrderDate]]),"ddd")</f>
        <v>Tue</v>
      </c>
      <c r="Q6033" s="8" t="str">
        <f>TEXT(MONTH(Sales[[#This Row],[ShipDate]])*29,"mmm")</f>
        <v>Sep</v>
      </c>
      <c r="R6033">
        <v>1768</v>
      </c>
      <c r="S6033" t="s">
        <v>1932</v>
      </c>
      <c r="T6033" t="s">
        <v>66</v>
      </c>
      <c r="U6033">
        <v>65807</v>
      </c>
      <c r="V6033" s="1">
        <v>0</v>
      </c>
      <c r="W6033">
        <v>12</v>
      </c>
      <c r="X6033">
        <v>5</v>
      </c>
      <c r="Y6033">
        <v>25</v>
      </c>
      <c r="AD6033"/>
    </row>
    <row r="6034" spans="1:30" x14ac:dyDescent="0.25">
      <c r="A6034" t="s">
        <v>24</v>
      </c>
      <c r="B6034" s="2">
        <v>43723</v>
      </c>
      <c r="C6034" s="35">
        <f>YEAR(Sales[[#This Row],[ShipDate]])</f>
        <v>2019</v>
      </c>
      <c r="D6034" t="s">
        <v>19</v>
      </c>
      <c r="E6034" t="s">
        <v>18</v>
      </c>
      <c r="F6034" t="s">
        <v>99</v>
      </c>
      <c r="G6034" t="s">
        <v>46</v>
      </c>
      <c r="H6034" t="s">
        <v>171</v>
      </c>
      <c r="I6034" t="s">
        <v>299</v>
      </c>
      <c r="J6034" t="s">
        <v>13</v>
      </c>
      <c r="K6034" t="s">
        <v>1716</v>
      </c>
      <c r="L6034" t="s">
        <v>68</v>
      </c>
      <c r="N6034" t="str">
        <f>IF(ISBLANK(Sales[[#This Row],[return]]),"No",Sales[[#This Row],[return]])</f>
        <v>No</v>
      </c>
      <c r="O6034" s="2">
        <v>43718</v>
      </c>
      <c r="P6034" s="8" t="str">
        <f>TEXT(DAY(Sales[[#This Row],[OrderDate]]),"ddd")</f>
        <v>Tue</v>
      </c>
      <c r="Q6034" s="8" t="str">
        <f>TEXT(MONTH(Sales[[#This Row],[ShipDate]])*29,"mmm")</f>
        <v>Sep</v>
      </c>
      <c r="R6034">
        <v>1005</v>
      </c>
      <c r="S6034" t="s">
        <v>2353</v>
      </c>
      <c r="T6034" t="s">
        <v>66</v>
      </c>
      <c r="U6034">
        <v>65807</v>
      </c>
      <c r="V6034" s="1">
        <v>0</v>
      </c>
      <c r="W6034">
        <v>53</v>
      </c>
      <c r="X6034">
        <v>5</v>
      </c>
      <c r="Y6034">
        <v>297</v>
      </c>
      <c r="AD6034"/>
    </row>
    <row r="6035" spans="1:30" x14ac:dyDescent="0.25">
      <c r="A6035" t="s">
        <v>24</v>
      </c>
      <c r="B6035" s="2">
        <v>43723</v>
      </c>
      <c r="C6035" s="35">
        <f>YEAR(Sales[[#This Row],[ShipDate]])</f>
        <v>2019</v>
      </c>
      <c r="D6035" t="s">
        <v>19</v>
      </c>
      <c r="E6035" t="s">
        <v>18</v>
      </c>
      <c r="F6035" t="s">
        <v>99</v>
      </c>
      <c r="G6035" t="s">
        <v>46</v>
      </c>
      <c r="H6035" t="s">
        <v>171</v>
      </c>
      <c r="I6035" t="s">
        <v>299</v>
      </c>
      <c r="J6035" t="s">
        <v>13</v>
      </c>
      <c r="K6035" t="s">
        <v>1716</v>
      </c>
      <c r="L6035" t="s">
        <v>68</v>
      </c>
      <c r="N6035" t="str">
        <f>IF(ISBLANK(Sales[[#This Row],[return]]),"No",Sales[[#This Row],[return]])</f>
        <v>No</v>
      </c>
      <c r="O6035" s="2">
        <v>43718</v>
      </c>
      <c r="P6035" s="8" t="str">
        <f>TEXT(DAY(Sales[[#This Row],[OrderDate]]),"ddd")</f>
        <v>Tue</v>
      </c>
      <c r="Q6035" s="8" t="str">
        <f>TEXT(MONTH(Sales[[#This Row],[ShipDate]])*29,"mmm")</f>
        <v>Sep</v>
      </c>
      <c r="R6035">
        <v>920</v>
      </c>
      <c r="S6035" t="s">
        <v>2418</v>
      </c>
      <c r="T6035" t="s">
        <v>66</v>
      </c>
      <c r="U6035">
        <v>65807</v>
      </c>
      <c r="V6035" s="1">
        <v>0</v>
      </c>
      <c r="W6035">
        <v>7</v>
      </c>
      <c r="X6035">
        <v>6</v>
      </c>
      <c r="Y6035">
        <v>113</v>
      </c>
      <c r="AD6035"/>
    </row>
    <row r="6036" spans="1:30" x14ac:dyDescent="0.25">
      <c r="A6036" t="s">
        <v>40</v>
      </c>
      <c r="B6036" s="2">
        <v>43792</v>
      </c>
      <c r="C6036" s="35">
        <f>YEAR(Sales[[#This Row],[ShipDate]])</f>
        <v>2019</v>
      </c>
      <c r="D6036" t="s">
        <v>36</v>
      </c>
      <c r="E6036" t="s">
        <v>18</v>
      </c>
      <c r="F6036" t="s">
        <v>150</v>
      </c>
      <c r="G6036" t="s">
        <v>25</v>
      </c>
      <c r="H6036" t="s">
        <v>2018</v>
      </c>
      <c r="I6036" t="s">
        <v>174</v>
      </c>
      <c r="J6036" t="s">
        <v>13</v>
      </c>
      <c r="K6036" t="s">
        <v>1773</v>
      </c>
      <c r="L6036" t="s">
        <v>17</v>
      </c>
      <c r="N6036" t="str">
        <f>IF(ISBLANK(Sales[[#This Row],[return]]),"No",Sales[[#This Row],[return]])</f>
        <v>No</v>
      </c>
      <c r="O6036" s="2">
        <v>43788</v>
      </c>
      <c r="P6036" s="8" t="str">
        <f>TEXT(DAY(Sales[[#This Row],[OrderDate]]),"ddd")</f>
        <v>Thu</v>
      </c>
      <c r="Q6036" s="8" t="str">
        <f>TEXT(MONTH(Sales[[#This Row],[ShipDate]])*29,"mmm")</f>
        <v>Nov</v>
      </c>
      <c r="R6036">
        <v>1216</v>
      </c>
      <c r="S6036" t="s">
        <v>555</v>
      </c>
      <c r="T6036" t="s">
        <v>15</v>
      </c>
      <c r="U6036">
        <v>22304</v>
      </c>
      <c r="V6036" s="1">
        <v>0</v>
      </c>
      <c r="W6036">
        <v>13</v>
      </c>
      <c r="X6036">
        <v>7</v>
      </c>
      <c r="Y6036">
        <v>25</v>
      </c>
      <c r="AD6036"/>
    </row>
    <row r="6037" spans="1:30" x14ac:dyDescent="0.25">
      <c r="A6037" t="s">
        <v>40</v>
      </c>
      <c r="B6037" s="2">
        <v>43674</v>
      </c>
      <c r="C6037" s="35">
        <f>YEAR(Sales[[#This Row],[ShipDate]])</f>
        <v>2019</v>
      </c>
      <c r="D6037" t="s">
        <v>36</v>
      </c>
      <c r="E6037" t="s">
        <v>18</v>
      </c>
      <c r="F6037" t="s">
        <v>45</v>
      </c>
      <c r="G6037" t="s">
        <v>25</v>
      </c>
      <c r="H6037" t="s">
        <v>1271</v>
      </c>
      <c r="I6037" t="s">
        <v>120</v>
      </c>
      <c r="J6037" t="s">
        <v>13</v>
      </c>
      <c r="K6037" t="s">
        <v>1520</v>
      </c>
      <c r="L6037" t="s">
        <v>68</v>
      </c>
      <c r="N6037" t="str">
        <f>IF(ISBLANK(Sales[[#This Row],[return]]),"No",Sales[[#This Row],[return]])</f>
        <v>No</v>
      </c>
      <c r="O6037" s="2">
        <v>43669</v>
      </c>
      <c r="P6037" s="8" t="str">
        <f>TEXT(DAY(Sales[[#This Row],[OrderDate]]),"ddd")</f>
        <v>Mon</v>
      </c>
      <c r="Q6037" s="8" t="str">
        <f>TEXT(MONTH(Sales[[#This Row],[ShipDate]])*29,"mmm")</f>
        <v>Jul</v>
      </c>
      <c r="R6037">
        <v>889</v>
      </c>
      <c r="S6037" t="s">
        <v>247</v>
      </c>
      <c r="T6037" t="s">
        <v>66</v>
      </c>
      <c r="U6037">
        <v>60090</v>
      </c>
      <c r="V6037" s="1">
        <v>0.2</v>
      </c>
      <c r="W6037">
        <v>15</v>
      </c>
      <c r="X6037">
        <v>4</v>
      </c>
      <c r="Y6037">
        <v>122</v>
      </c>
      <c r="AD6037"/>
    </row>
    <row r="6038" spans="1:30" x14ac:dyDescent="0.25">
      <c r="A6038" t="s">
        <v>24</v>
      </c>
      <c r="B6038" s="2">
        <v>43638</v>
      </c>
      <c r="C6038" s="35">
        <f>YEAR(Sales[[#This Row],[ShipDate]])</f>
        <v>2019</v>
      </c>
      <c r="D6038" t="s">
        <v>36</v>
      </c>
      <c r="E6038" t="s">
        <v>18</v>
      </c>
      <c r="F6038" t="s">
        <v>45</v>
      </c>
      <c r="G6038" t="s">
        <v>25</v>
      </c>
      <c r="H6038" t="s">
        <v>619</v>
      </c>
      <c r="I6038" t="s">
        <v>120</v>
      </c>
      <c r="J6038" t="s">
        <v>13</v>
      </c>
      <c r="K6038" t="s">
        <v>584</v>
      </c>
      <c r="L6038" t="s">
        <v>68</v>
      </c>
      <c r="N6038" t="str">
        <f>IF(ISBLANK(Sales[[#This Row],[return]]),"No",Sales[[#This Row],[return]])</f>
        <v>No</v>
      </c>
      <c r="O6038" s="2">
        <v>43631</v>
      </c>
      <c r="P6038" s="8" t="str">
        <f>TEXT(DAY(Sales[[#This Row],[OrderDate]]),"ddd")</f>
        <v>Sun</v>
      </c>
      <c r="Q6038" s="8" t="str">
        <f>TEXT(MONTH(Sales[[#This Row],[ShipDate]])*29,"mmm")</f>
        <v>Jun</v>
      </c>
      <c r="R6038">
        <v>1147</v>
      </c>
      <c r="S6038" t="s">
        <v>990</v>
      </c>
      <c r="T6038" t="s">
        <v>66</v>
      </c>
      <c r="U6038">
        <v>62301</v>
      </c>
      <c r="V6038" s="1">
        <v>0.2</v>
      </c>
      <c r="W6038">
        <v>2</v>
      </c>
      <c r="X6038">
        <v>5</v>
      </c>
      <c r="Y6038">
        <v>20</v>
      </c>
      <c r="AD6038"/>
    </row>
    <row r="6039" spans="1:30" x14ac:dyDescent="0.25">
      <c r="A6039" t="s">
        <v>10</v>
      </c>
      <c r="B6039" s="2">
        <v>43716</v>
      </c>
      <c r="C6039" s="35">
        <f>YEAR(Sales[[#This Row],[ShipDate]])</f>
        <v>2019</v>
      </c>
      <c r="D6039" t="s">
        <v>36</v>
      </c>
      <c r="E6039" t="s">
        <v>31</v>
      </c>
      <c r="F6039" t="s">
        <v>150</v>
      </c>
      <c r="G6039" t="s">
        <v>25</v>
      </c>
      <c r="H6039" t="s">
        <v>164</v>
      </c>
      <c r="I6039" t="s">
        <v>120</v>
      </c>
      <c r="J6039" t="s">
        <v>13</v>
      </c>
      <c r="K6039" t="s">
        <v>2718</v>
      </c>
      <c r="L6039" t="s">
        <v>68</v>
      </c>
      <c r="N6039" t="str">
        <f>IF(ISBLANK(Sales[[#This Row],[return]]),"No",Sales[[#This Row],[return]])</f>
        <v>No</v>
      </c>
      <c r="O6039" s="2">
        <v>43710</v>
      </c>
      <c r="P6039" s="8" t="str">
        <f>TEXT(DAY(Sales[[#This Row],[OrderDate]]),"ddd")</f>
        <v>Mon</v>
      </c>
      <c r="Q6039" s="8" t="str">
        <f>TEXT(MONTH(Sales[[#This Row],[ShipDate]])*29,"mmm")</f>
        <v>Sep</v>
      </c>
      <c r="R6039">
        <v>109</v>
      </c>
      <c r="S6039" t="s">
        <v>2017</v>
      </c>
      <c r="T6039" t="s">
        <v>66</v>
      </c>
      <c r="U6039">
        <v>60653</v>
      </c>
      <c r="V6039" s="1">
        <v>0.2</v>
      </c>
      <c r="W6039">
        <v>6</v>
      </c>
      <c r="X6039">
        <v>4</v>
      </c>
      <c r="Y6039">
        <v>16</v>
      </c>
      <c r="AD6039"/>
    </row>
    <row r="6040" spans="1:30" x14ac:dyDescent="0.25">
      <c r="A6040" t="s">
        <v>10</v>
      </c>
      <c r="B6040" s="2">
        <v>43716</v>
      </c>
      <c r="C6040" s="35">
        <f>YEAR(Sales[[#This Row],[ShipDate]])</f>
        <v>2019</v>
      </c>
      <c r="D6040" t="s">
        <v>36</v>
      </c>
      <c r="E6040" t="s">
        <v>31</v>
      </c>
      <c r="F6040" t="s">
        <v>39</v>
      </c>
      <c r="G6040" t="s">
        <v>25</v>
      </c>
      <c r="H6040" t="s">
        <v>164</v>
      </c>
      <c r="I6040" t="s">
        <v>120</v>
      </c>
      <c r="J6040" t="s">
        <v>13</v>
      </c>
      <c r="K6040" t="s">
        <v>2718</v>
      </c>
      <c r="L6040" t="s">
        <v>68</v>
      </c>
      <c r="N6040" t="str">
        <f>IF(ISBLANK(Sales[[#This Row],[return]]),"No",Sales[[#This Row],[return]])</f>
        <v>No</v>
      </c>
      <c r="O6040" s="2">
        <v>43710</v>
      </c>
      <c r="P6040" s="8" t="str">
        <f>TEXT(DAY(Sales[[#This Row],[OrderDate]]),"ddd")</f>
        <v>Mon</v>
      </c>
      <c r="Q6040" s="8" t="str">
        <f>TEXT(MONTH(Sales[[#This Row],[ShipDate]])*29,"mmm")</f>
        <v>Sep</v>
      </c>
      <c r="R6040">
        <v>282</v>
      </c>
      <c r="S6040" t="s">
        <v>3245</v>
      </c>
      <c r="T6040" t="s">
        <v>66</v>
      </c>
      <c r="U6040">
        <v>60653</v>
      </c>
      <c r="V6040" s="1">
        <v>0.2</v>
      </c>
      <c r="W6040">
        <v>-44</v>
      </c>
      <c r="X6040">
        <v>5</v>
      </c>
      <c r="Y6040">
        <v>236</v>
      </c>
      <c r="AD6040"/>
    </row>
    <row r="6041" spans="1:30" x14ac:dyDescent="0.25">
      <c r="A6041" t="s">
        <v>10</v>
      </c>
      <c r="B6041" s="2">
        <v>43716</v>
      </c>
      <c r="C6041" s="35">
        <f>YEAR(Sales[[#This Row],[ShipDate]])</f>
        <v>2019</v>
      </c>
      <c r="D6041" t="s">
        <v>36</v>
      </c>
      <c r="E6041" t="s">
        <v>31</v>
      </c>
      <c r="F6041" t="s">
        <v>52</v>
      </c>
      <c r="G6041" t="s">
        <v>25</v>
      </c>
      <c r="H6041" t="s">
        <v>164</v>
      </c>
      <c r="I6041" t="s">
        <v>120</v>
      </c>
      <c r="J6041" t="s">
        <v>13</v>
      </c>
      <c r="K6041" t="s">
        <v>2718</v>
      </c>
      <c r="L6041" t="s">
        <v>68</v>
      </c>
      <c r="N6041" t="str">
        <f>IF(ISBLANK(Sales[[#This Row],[return]]),"No",Sales[[#This Row],[return]])</f>
        <v>No</v>
      </c>
      <c r="O6041" s="2">
        <v>43710</v>
      </c>
      <c r="P6041" s="8" t="str">
        <f>TEXT(DAY(Sales[[#This Row],[OrderDate]]),"ddd")</f>
        <v>Mon</v>
      </c>
      <c r="Q6041" s="8" t="str">
        <f>TEXT(MONTH(Sales[[#This Row],[ShipDate]])*29,"mmm")</f>
        <v>Sep</v>
      </c>
      <c r="R6041">
        <v>290</v>
      </c>
      <c r="S6041" t="s">
        <v>1799</v>
      </c>
      <c r="T6041" t="s">
        <v>66</v>
      </c>
      <c r="U6041">
        <v>60653</v>
      </c>
      <c r="V6041" s="1">
        <v>0.8</v>
      </c>
      <c r="W6041">
        <v>-15</v>
      </c>
      <c r="X6041">
        <v>2</v>
      </c>
      <c r="Y6041">
        <v>6</v>
      </c>
      <c r="AD6041"/>
    </row>
    <row r="6042" spans="1:30" x14ac:dyDescent="0.25">
      <c r="A6042" t="s">
        <v>24</v>
      </c>
      <c r="B6042" s="2">
        <v>43770</v>
      </c>
      <c r="C6042" s="35">
        <f>YEAR(Sales[[#This Row],[ShipDate]])</f>
        <v>2019</v>
      </c>
      <c r="D6042" t="s">
        <v>19</v>
      </c>
      <c r="E6042" t="s">
        <v>18</v>
      </c>
      <c r="F6042" t="s">
        <v>59</v>
      </c>
      <c r="G6042" t="s">
        <v>25</v>
      </c>
      <c r="H6042" t="s">
        <v>107</v>
      </c>
      <c r="I6042" t="s">
        <v>70</v>
      </c>
      <c r="J6042" t="s">
        <v>13</v>
      </c>
      <c r="K6042" t="s">
        <v>666</v>
      </c>
      <c r="L6042" t="s">
        <v>68</v>
      </c>
      <c r="N6042" t="str">
        <f>IF(ISBLANK(Sales[[#This Row],[return]]),"No",Sales[[#This Row],[return]])</f>
        <v>No</v>
      </c>
      <c r="O6042" s="2">
        <v>43766</v>
      </c>
      <c r="P6042" s="8" t="str">
        <f>TEXT(DAY(Sales[[#This Row],[OrderDate]]),"ddd")</f>
        <v>Sat</v>
      </c>
      <c r="Q6042" s="8" t="str">
        <f>TEXT(MONTH(Sales[[#This Row],[ShipDate]])*29,"mmm")</f>
        <v>Nov</v>
      </c>
      <c r="R6042">
        <v>1813</v>
      </c>
      <c r="S6042" t="s">
        <v>546</v>
      </c>
      <c r="T6042" t="s">
        <v>66</v>
      </c>
      <c r="U6042">
        <v>77095</v>
      </c>
      <c r="V6042" s="1">
        <v>0.2</v>
      </c>
      <c r="W6042">
        <v>5</v>
      </c>
      <c r="X6042">
        <v>3</v>
      </c>
      <c r="Y6042">
        <v>16</v>
      </c>
      <c r="AD6042"/>
    </row>
    <row r="6043" spans="1:30" x14ac:dyDescent="0.25">
      <c r="A6043" t="s">
        <v>24</v>
      </c>
      <c r="B6043" s="2">
        <v>43770</v>
      </c>
      <c r="C6043" s="35">
        <f>YEAR(Sales[[#This Row],[ShipDate]])</f>
        <v>2019</v>
      </c>
      <c r="D6043" t="s">
        <v>19</v>
      </c>
      <c r="E6043" t="s">
        <v>18</v>
      </c>
      <c r="F6043" t="s">
        <v>99</v>
      </c>
      <c r="G6043" t="s">
        <v>46</v>
      </c>
      <c r="H6043" t="s">
        <v>107</v>
      </c>
      <c r="I6043" t="s">
        <v>70</v>
      </c>
      <c r="J6043" t="s">
        <v>13</v>
      </c>
      <c r="K6043" t="s">
        <v>666</v>
      </c>
      <c r="L6043" t="s">
        <v>68</v>
      </c>
      <c r="N6043" t="str">
        <f>IF(ISBLANK(Sales[[#This Row],[return]]),"No",Sales[[#This Row],[return]])</f>
        <v>No</v>
      </c>
      <c r="O6043" s="2">
        <v>43766</v>
      </c>
      <c r="P6043" s="8" t="str">
        <f>TEXT(DAY(Sales[[#This Row],[OrderDate]]),"ddd")</f>
        <v>Sat</v>
      </c>
      <c r="Q6043" s="8" t="str">
        <f>TEXT(MONTH(Sales[[#This Row],[ShipDate]])*29,"mmm")</f>
        <v>Nov</v>
      </c>
      <c r="R6043">
        <v>916</v>
      </c>
      <c r="S6043" t="s">
        <v>136</v>
      </c>
      <c r="T6043" t="s">
        <v>66</v>
      </c>
      <c r="U6043">
        <v>77095</v>
      </c>
      <c r="V6043" s="1">
        <v>0.2</v>
      </c>
      <c r="W6043">
        <v>-3</v>
      </c>
      <c r="X6043">
        <v>2</v>
      </c>
      <c r="Y6043">
        <v>24</v>
      </c>
      <c r="AD6043"/>
    </row>
    <row r="6044" spans="1:30" x14ac:dyDescent="0.25">
      <c r="A6044" t="s">
        <v>24</v>
      </c>
      <c r="B6044" s="2">
        <v>43770</v>
      </c>
      <c r="C6044" s="35">
        <f>YEAR(Sales[[#This Row],[ShipDate]])</f>
        <v>2019</v>
      </c>
      <c r="D6044" t="s">
        <v>19</v>
      </c>
      <c r="E6044" t="s">
        <v>18</v>
      </c>
      <c r="F6044" t="s">
        <v>99</v>
      </c>
      <c r="G6044" t="s">
        <v>46</v>
      </c>
      <c r="H6044" t="s">
        <v>107</v>
      </c>
      <c r="I6044" t="s">
        <v>70</v>
      </c>
      <c r="J6044" t="s">
        <v>13</v>
      </c>
      <c r="K6044" t="s">
        <v>666</v>
      </c>
      <c r="L6044" t="s">
        <v>68</v>
      </c>
      <c r="N6044" t="str">
        <f>IF(ISBLANK(Sales[[#This Row],[return]]),"No",Sales[[#This Row],[return]])</f>
        <v>No</v>
      </c>
      <c r="O6044" s="2">
        <v>43766</v>
      </c>
      <c r="P6044" s="8" t="str">
        <f>TEXT(DAY(Sales[[#This Row],[OrderDate]]),"ddd")</f>
        <v>Sat</v>
      </c>
      <c r="Q6044" s="8" t="str">
        <f>TEXT(MONTH(Sales[[#This Row],[ShipDate]])*29,"mmm")</f>
        <v>Nov</v>
      </c>
      <c r="R6044">
        <v>1003</v>
      </c>
      <c r="S6044" t="s">
        <v>2350</v>
      </c>
      <c r="T6044" t="s">
        <v>66</v>
      </c>
      <c r="U6044">
        <v>77095</v>
      </c>
      <c r="V6044" s="1">
        <v>0.2</v>
      </c>
      <c r="W6044">
        <v>-3</v>
      </c>
      <c r="X6044">
        <v>2</v>
      </c>
      <c r="Y6044">
        <v>26</v>
      </c>
      <c r="AD6044"/>
    </row>
    <row r="6045" spans="1:30" x14ac:dyDescent="0.25">
      <c r="A6045" t="s">
        <v>40</v>
      </c>
      <c r="B6045" s="2">
        <v>43634</v>
      </c>
      <c r="C6045" s="35">
        <f>YEAR(Sales[[#This Row],[ShipDate]])</f>
        <v>2019</v>
      </c>
      <c r="D6045" t="s">
        <v>19</v>
      </c>
      <c r="E6045" t="s">
        <v>18</v>
      </c>
      <c r="F6045" t="s">
        <v>45</v>
      </c>
      <c r="G6045" t="s">
        <v>25</v>
      </c>
      <c r="H6045" t="s">
        <v>422</v>
      </c>
      <c r="I6045" t="s">
        <v>252</v>
      </c>
      <c r="J6045" t="s">
        <v>13</v>
      </c>
      <c r="K6045" t="s">
        <v>1532</v>
      </c>
      <c r="L6045" t="s">
        <v>92</v>
      </c>
      <c r="N6045" t="str">
        <f>IF(ISBLANK(Sales[[#This Row],[return]]),"No",Sales[[#This Row],[return]])</f>
        <v>No</v>
      </c>
      <c r="O6045" s="2">
        <v>43632</v>
      </c>
      <c r="P6045" s="8" t="str">
        <f>TEXT(DAY(Sales[[#This Row],[OrderDate]]),"ddd")</f>
        <v>Mon</v>
      </c>
      <c r="Q6045" s="8" t="str">
        <f>TEXT(MONTH(Sales[[#This Row],[ShipDate]])*29,"mmm")</f>
        <v>Jun</v>
      </c>
      <c r="R6045">
        <v>1146</v>
      </c>
      <c r="S6045" t="s">
        <v>493</v>
      </c>
      <c r="T6045" t="s">
        <v>90</v>
      </c>
      <c r="U6045">
        <v>43017</v>
      </c>
      <c r="V6045" s="1">
        <v>0.2</v>
      </c>
      <c r="W6045">
        <v>2</v>
      </c>
      <c r="X6045">
        <v>5</v>
      </c>
      <c r="Y6045">
        <v>24</v>
      </c>
      <c r="AD6045"/>
    </row>
    <row r="6046" spans="1:30" x14ac:dyDescent="0.25">
      <c r="A6046" t="s">
        <v>40</v>
      </c>
      <c r="B6046" s="2">
        <v>43634</v>
      </c>
      <c r="C6046" s="35">
        <f>YEAR(Sales[[#This Row],[ShipDate]])</f>
        <v>2019</v>
      </c>
      <c r="D6046" t="s">
        <v>19</v>
      </c>
      <c r="E6046" t="s">
        <v>18</v>
      </c>
      <c r="F6046" t="s">
        <v>99</v>
      </c>
      <c r="G6046" t="s">
        <v>46</v>
      </c>
      <c r="H6046" t="s">
        <v>422</v>
      </c>
      <c r="I6046" t="s">
        <v>252</v>
      </c>
      <c r="J6046" t="s">
        <v>13</v>
      </c>
      <c r="K6046" t="s">
        <v>1532</v>
      </c>
      <c r="L6046" t="s">
        <v>92</v>
      </c>
      <c r="N6046" t="str">
        <f>IF(ISBLANK(Sales[[#This Row],[return]]),"No",Sales[[#This Row],[return]])</f>
        <v>No</v>
      </c>
      <c r="O6046" s="2">
        <v>43632</v>
      </c>
      <c r="P6046" s="8" t="str">
        <f>TEXT(DAY(Sales[[#This Row],[OrderDate]]),"ddd")</f>
        <v>Mon</v>
      </c>
      <c r="Q6046" s="8" t="str">
        <f>TEXT(MONTH(Sales[[#This Row],[ShipDate]])*29,"mmm")</f>
        <v>Jun</v>
      </c>
      <c r="R6046">
        <v>1033</v>
      </c>
      <c r="S6046" t="s">
        <v>1035</v>
      </c>
      <c r="T6046" t="s">
        <v>90</v>
      </c>
      <c r="U6046">
        <v>43017</v>
      </c>
      <c r="V6046" s="1">
        <v>0.2</v>
      </c>
      <c r="W6046">
        <v>108</v>
      </c>
      <c r="X6046">
        <v>6</v>
      </c>
      <c r="Y6046">
        <v>480</v>
      </c>
      <c r="AD6046"/>
    </row>
    <row r="6047" spans="1:30" x14ac:dyDescent="0.25">
      <c r="A6047" t="s">
        <v>40</v>
      </c>
      <c r="B6047" s="2">
        <v>43607</v>
      </c>
      <c r="C6047" s="35">
        <f>YEAR(Sales[[#This Row],[ShipDate]])</f>
        <v>2019</v>
      </c>
      <c r="D6047" t="s">
        <v>19</v>
      </c>
      <c r="E6047" t="s">
        <v>18</v>
      </c>
      <c r="F6047" t="s">
        <v>45</v>
      </c>
      <c r="G6047" t="s">
        <v>25</v>
      </c>
      <c r="H6047" t="s">
        <v>1921</v>
      </c>
      <c r="I6047" t="s">
        <v>1922</v>
      </c>
      <c r="J6047" t="s">
        <v>13</v>
      </c>
      <c r="K6047" t="s">
        <v>1639</v>
      </c>
      <c r="L6047" t="s">
        <v>68</v>
      </c>
      <c r="N6047" t="str">
        <f>IF(ISBLANK(Sales[[#This Row],[return]]),"No",Sales[[#This Row],[return]])</f>
        <v>No</v>
      </c>
      <c r="O6047" s="2">
        <v>43605</v>
      </c>
      <c r="P6047" s="8" t="str">
        <f>TEXT(DAY(Sales[[#This Row],[OrderDate]]),"ddd")</f>
        <v>Fri</v>
      </c>
      <c r="Q6047" s="8" t="str">
        <f>TEXT(MONTH(Sales[[#This Row],[ShipDate]])*29,"mmm")</f>
        <v>May</v>
      </c>
      <c r="R6047">
        <v>346</v>
      </c>
      <c r="S6047" t="s">
        <v>726</v>
      </c>
      <c r="T6047" t="s">
        <v>66</v>
      </c>
      <c r="U6047">
        <v>58103</v>
      </c>
      <c r="V6047" s="1">
        <v>0</v>
      </c>
      <c r="W6047">
        <v>36</v>
      </c>
      <c r="X6047">
        <v>3</v>
      </c>
      <c r="Y6047">
        <v>132</v>
      </c>
      <c r="AD6047"/>
    </row>
    <row r="6048" spans="1:30" x14ac:dyDescent="0.25">
      <c r="A6048" t="s">
        <v>40</v>
      </c>
      <c r="B6048" s="2">
        <v>43607</v>
      </c>
      <c r="C6048" s="35">
        <f>YEAR(Sales[[#This Row],[ShipDate]])</f>
        <v>2019</v>
      </c>
      <c r="D6048" t="s">
        <v>19</v>
      </c>
      <c r="E6048" t="s">
        <v>18</v>
      </c>
      <c r="F6048" t="s">
        <v>150</v>
      </c>
      <c r="G6048" t="s">
        <v>25</v>
      </c>
      <c r="H6048" t="s">
        <v>1921</v>
      </c>
      <c r="I6048" t="s">
        <v>1922</v>
      </c>
      <c r="J6048" t="s">
        <v>13</v>
      </c>
      <c r="K6048" t="s">
        <v>1639</v>
      </c>
      <c r="L6048" t="s">
        <v>68</v>
      </c>
      <c r="N6048" t="str">
        <f>IF(ISBLANK(Sales[[#This Row],[return]]),"No",Sales[[#This Row],[return]])</f>
        <v>No</v>
      </c>
      <c r="O6048" s="2">
        <v>43605</v>
      </c>
      <c r="P6048" s="8" t="str">
        <f>TEXT(DAY(Sales[[#This Row],[OrderDate]]),"ddd")</f>
        <v>Fri</v>
      </c>
      <c r="Q6048" s="8" t="str">
        <f>TEXT(MONTH(Sales[[#This Row],[ShipDate]])*29,"mmm")</f>
        <v>May</v>
      </c>
      <c r="R6048">
        <v>1507</v>
      </c>
      <c r="S6048" t="s">
        <v>281</v>
      </c>
      <c r="T6048" t="s">
        <v>66</v>
      </c>
      <c r="U6048">
        <v>58103</v>
      </c>
      <c r="V6048" s="1">
        <v>0</v>
      </c>
      <c r="W6048">
        <v>3</v>
      </c>
      <c r="X6048">
        <v>3</v>
      </c>
      <c r="Y6048">
        <v>7</v>
      </c>
      <c r="AD6048"/>
    </row>
    <row r="6049" spans="1:30" x14ac:dyDescent="0.25">
      <c r="A6049" t="s">
        <v>40</v>
      </c>
      <c r="B6049" s="2">
        <v>43607</v>
      </c>
      <c r="C6049" s="35">
        <f>YEAR(Sales[[#This Row],[ShipDate]])</f>
        <v>2019</v>
      </c>
      <c r="D6049" t="s">
        <v>19</v>
      </c>
      <c r="E6049" t="s">
        <v>18</v>
      </c>
      <c r="F6049" t="s">
        <v>45</v>
      </c>
      <c r="G6049" t="s">
        <v>25</v>
      </c>
      <c r="H6049" t="s">
        <v>1921</v>
      </c>
      <c r="I6049" t="s">
        <v>1922</v>
      </c>
      <c r="J6049" t="s">
        <v>13</v>
      </c>
      <c r="K6049" t="s">
        <v>1639</v>
      </c>
      <c r="L6049" t="s">
        <v>68</v>
      </c>
      <c r="N6049" t="str">
        <f>IF(ISBLANK(Sales[[#This Row],[return]]),"No",Sales[[#This Row],[return]])</f>
        <v>No</v>
      </c>
      <c r="O6049" s="2">
        <v>43605</v>
      </c>
      <c r="P6049" s="8" t="str">
        <f>TEXT(DAY(Sales[[#This Row],[OrderDate]]),"ddd")</f>
        <v>Fri</v>
      </c>
      <c r="Q6049" s="8" t="str">
        <f>TEXT(MONTH(Sales[[#This Row],[ShipDate]])*29,"mmm")</f>
        <v>May</v>
      </c>
      <c r="R6049">
        <v>324</v>
      </c>
      <c r="S6049" t="s">
        <v>586</v>
      </c>
      <c r="T6049" t="s">
        <v>66</v>
      </c>
      <c r="U6049">
        <v>58103</v>
      </c>
      <c r="V6049" s="1">
        <v>0</v>
      </c>
      <c r="W6049">
        <v>8</v>
      </c>
      <c r="X6049">
        <v>4</v>
      </c>
      <c r="Y6049">
        <v>26</v>
      </c>
      <c r="AD6049"/>
    </row>
    <row r="6050" spans="1:30" x14ac:dyDescent="0.25">
      <c r="A6050" t="s">
        <v>40</v>
      </c>
      <c r="B6050" s="2">
        <v>43607</v>
      </c>
      <c r="C6050" s="35">
        <f>YEAR(Sales[[#This Row],[ShipDate]])</f>
        <v>2019</v>
      </c>
      <c r="D6050" t="s">
        <v>19</v>
      </c>
      <c r="E6050" t="s">
        <v>18</v>
      </c>
      <c r="F6050" t="s">
        <v>39</v>
      </c>
      <c r="G6050" t="s">
        <v>25</v>
      </c>
      <c r="H6050" t="s">
        <v>1921</v>
      </c>
      <c r="I6050" t="s">
        <v>1922</v>
      </c>
      <c r="J6050" t="s">
        <v>13</v>
      </c>
      <c r="K6050" t="s">
        <v>1639</v>
      </c>
      <c r="L6050" t="s">
        <v>68</v>
      </c>
      <c r="N6050" t="str">
        <f>IF(ISBLANK(Sales[[#This Row],[return]]),"No",Sales[[#This Row],[return]])</f>
        <v>No</v>
      </c>
      <c r="O6050" s="2">
        <v>43605</v>
      </c>
      <c r="P6050" s="8" t="str">
        <f>TEXT(DAY(Sales[[#This Row],[OrderDate]]),"ddd")</f>
        <v>Fri</v>
      </c>
      <c r="Q6050" s="8" t="str">
        <f>TEXT(MONTH(Sales[[#This Row],[ShipDate]])*29,"mmm")</f>
        <v>May</v>
      </c>
      <c r="R6050">
        <v>644</v>
      </c>
      <c r="S6050" t="s">
        <v>1736</v>
      </c>
      <c r="T6050" t="s">
        <v>66</v>
      </c>
      <c r="U6050">
        <v>58103</v>
      </c>
      <c r="V6050" s="1">
        <v>0</v>
      </c>
      <c r="W6050">
        <v>162</v>
      </c>
      <c r="X6050">
        <v>4</v>
      </c>
      <c r="Y6050">
        <v>705</v>
      </c>
      <c r="AD6050"/>
    </row>
    <row r="6051" spans="1:30" x14ac:dyDescent="0.25">
      <c r="A6051" t="s">
        <v>40</v>
      </c>
      <c r="B6051" s="2">
        <v>43607</v>
      </c>
      <c r="C6051" s="35">
        <f>YEAR(Sales[[#This Row],[ShipDate]])</f>
        <v>2019</v>
      </c>
      <c r="D6051" t="s">
        <v>19</v>
      </c>
      <c r="E6051" t="s">
        <v>18</v>
      </c>
      <c r="F6051" t="s">
        <v>45</v>
      </c>
      <c r="G6051" t="s">
        <v>25</v>
      </c>
      <c r="H6051" t="s">
        <v>1921</v>
      </c>
      <c r="I6051" t="s">
        <v>1922</v>
      </c>
      <c r="J6051" t="s">
        <v>13</v>
      </c>
      <c r="K6051" t="s">
        <v>1639</v>
      </c>
      <c r="L6051" t="s">
        <v>68</v>
      </c>
      <c r="N6051" t="str">
        <f>IF(ISBLANK(Sales[[#This Row],[return]]),"No",Sales[[#This Row],[return]])</f>
        <v>No</v>
      </c>
      <c r="O6051" s="2">
        <v>43605</v>
      </c>
      <c r="P6051" s="8" t="str">
        <f>TEXT(DAY(Sales[[#This Row],[OrderDate]]),"ddd")</f>
        <v>Fri</v>
      </c>
      <c r="Q6051" s="8" t="str">
        <f>TEXT(MONTH(Sales[[#This Row],[ShipDate]])*29,"mmm")</f>
        <v>May</v>
      </c>
      <c r="R6051">
        <v>331</v>
      </c>
      <c r="S6051" t="s">
        <v>1937</v>
      </c>
      <c r="T6051" t="s">
        <v>66</v>
      </c>
      <c r="U6051">
        <v>58103</v>
      </c>
      <c r="V6051" s="1">
        <v>0</v>
      </c>
      <c r="W6051">
        <v>7</v>
      </c>
      <c r="X6051">
        <v>10</v>
      </c>
      <c r="Y6051">
        <v>22</v>
      </c>
      <c r="AD6051"/>
    </row>
    <row r="6052" spans="1:30" x14ac:dyDescent="0.25">
      <c r="A6052" t="s">
        <v>40</v>
      </c>
      <c r="B6052" s="2">
        <v>43524</v>
      </c>
      <c r="C6052" s="35">
        <f>YEAR(Sales[[#This Row],[ShipDate]])</f>
        <v>2019</v>
      </c>
      <c r="D6052" t="s">
        <v>36</v>
      </c>
      <c r="E6052" t="s">
        <v>18</v>
      </c>
      <c r="F6052" t="s">
        <v>50</v>
      </c>
      <c r="G6052" t="s">
        <v>25</v>
      </c>
      <c r="H6052" t="s">
        <v>88</v>
      </c>
      <c r="I6052" t="s">
        <v>93</v>
      </c>
      <c r="J6052" t="s">
        <v>13</v>
      </c>
      <c r="K6052" t="s">
        <v>1600</v>
      </c>
      <c r="L6052" t="s">
        <v>92</v>
      </c>
      <c r="N6052" t="str">
        <f>IF(ISBLANK(Sales[[#This Row],[return]]),"No",Sales[[#This Row],[return]])</f>
        <v>No</v>
      </c>
      <c r="O6052" s="2">
        <v>43520</v>
      </c>
      <c r="P6052" s="8" t="str">
        <f>TEXT(DAY(Sales[[#This Row],[OrderDate]]),"ddd")</f>
        <v>Tue</v>
      </c>
      <c r="Q6052" s="8" t="str">
        <f>TEXT(MONTH(Sales[[#This Row],[ShipDate]])*29,"mmm")</f>
        <v>Feb</v>
      </c>
      <c r="R6052">
        <v>68</v>
      </c>
      <c r="S6052" t="s">
        <v>3225</v>
      </c>
      <c r="T6052" t="s">
        <v>90</v>
      </c>
      <c r="U6052">
        <v>19134</v>
      </c>
      <c r="V6052" s="1">
        <v>0.7</v>
      </c>
      <c r="W6052">
        <v>-4</v>
      </c>
      <c r="X6052">
        <v>4</v>
      </c>
      <c r="Y6052">
        <v>5</v>
      </c>
      <c r="AD6052"/>
    </row>
    <row r="6053" spans="1:30" x14ac:dyDescent="0.25">
      <c r="A6053" t="s">
        <v>10</v>
      </c>
      <c r="B6053" s="2">
        <v>43710</v>
      </c>
      <c r="C6053" s="35">
        <f>YEAR(Sales[[#This Row],[ShipDate]])</f>
        <v>2019</v>
      </c>
      <c r="D6053" t="s">
        <v>607</v>
      </c>
      <c r="E6053" t="s">
        <v>69</v>
      </c>
      <c r="F6053" t="s">
        <v>23</v>
      </c>
      <c r="G6053" t="s">
        <v>11</v>
      </c>
      <c r="H6053" t="s">
        <v>60</v>
      </c>
      <c r="I6053" t="s">
        <v>63</v>
      </c>
      <c r="J6053" t="s">
        <v>13</v>
      </c>
      <c r="K6053" t="s">
        <v>2927</v>
      </c>
      <c r="L6053" t="s">
        <v>30</v>
      </c>
      <c r="N6053" t="str">
        <f>IF(ISBLANK(Sales[[#This Row],[return]]),"No",Sales[[#This Row],[return]])</f>
        <v>No</v>
      </c>
      <c r="O6053" s="2">
        <v>43710</v>
      </c>
      <c r="P6053" s="8" t="str">
        <f>TEXT(DAY(Sales[[#This Row],[OrderDate]]),"ddd")</f>
        <v>Mon</v>
      </c>
      <c r="Q6053" s="8" t="str">
        <f>TEXT(MONTH(Sales[[#This Row],[ShipDate]])*29,"mmm")</f>
        <v>Sep</v>
      </c>
      <c r="R6053">
        <v>762</v>
      </c>
      <c r="S6053" t="s">
        <v>145</v>
      </c>
      <c r="T6053" t="s">
        <v>28</v>
      </c>
      <c r="U6053">
        <v>98103</v>
      </c>
      <c r="V6053" s="1">
        <v>0.2</v>
      </c>
      <c r="W6053">
        <v>-3</v>
      </c>
      <c r="X6053">
        <v>3</v>
      </c>
      <c r="Y6053">
        <v>216</v>
      </c>
      <c r="AD6053"/>
    </row>
    <row r="6054" spans="1:30" x14ac:dyDescent="0.25">
      <c r="A6054" t="s">
        <v>24</v>
      </c>
      <c r="B6054" s="2">
        <v>43791</v>
      </c>
      <c r="C6054" s="35">
        <f>YEAR(Sales[[#This Row],[ShipDate]])</f>
        <v>2019</v>
      </c>
      <c r="D6054" t="s">
        <v>113</v>
      </c>
      <c r="E6054" t="s">
        <v>18</v>
      </c>
      <c r="F6054" t="s">
        <v>21</v>
      </c>
      <c r="G6054" t="s">
        <v>11</v>
      </c>
      <c r="H6054" t="s">
        <v>146</v>
      </c>
      <c r="I6054" t="s">
        <v>149</v>
      </c>
      <c r="J6054" t="s">
        <v>13</v>
      </c>
      <c r="K6054" t="s">
        <v>1448</v>
      </c>
      <c r="L6054" t="s">
        <v>92</v>
      </c>
      <c r="M6054" t="s">
        <v>82</v>
      </c>
      <c r="N6054" t="str">
        <f>IF(ISBLANK(Sales[[#This Row],[return]]),"No",Sales[[#This Row],[return]])</f>
        <v>Yes</v>
      </c>
      <c r="O6054" s="2">
        <v>43789</v>
      </c>
      <c r="P6054" s="8" t="str">
        <f>TEXT(DAY(Sales[[#This Row],[OrderDate]]),"ddd")</f>
        <v>Fri</v>
      </c>
      <c r="Q6054" s="8" t="str">
        <f>TEXT(MONTH(Sales[[#This Row],[ShipDate]])*29,"mmm")</f>
        <v>Nov</v>
      </c>
      <c r="R6054">
        <v>1429</v>
      </c>
      <c r="S6054" t="s">
        <v>1120</v>
      </c>
      <c r="T6054" t="s">
        <v>90</v>
      </c>
      <c r="U6054">
        <v>10035</v>
      </c>
      <c r="V6054" s="1">
        <v>0.2</v>
      </c>
      <c r="W6054">
        <v>-25</v>
      </c>
      <c r="X6054">
        <v>2</v>
      </c>
      <c r="Y6054">
        <v>184</v>
      </c>
      <c r="AD6054"/>
    </row>
    <row r="6055" spans="1:30" x14ac:dyDescent="0.25">
      <c r="A6055" t="s">
        <v>24</v>
      </c>
      <c r="B6055" s="2">
        <v>43791</v>
      </c>
      <c r="C6055" s="35">
        <f>YEAR(Sales[[#This Row],[ShipDate]])</f>
        <v>2019</v>
      </c>
      <c r="D6055" t="s">
        <v>113</v>
      </c>
      <c r="E6055" t="s">
        <v>18</v>
      </c>
      <c r="F6055" t="s">
        <v>45</v>
      </c>
      <c r="G6055" t="s">
        <v>25</v>
      </c>
      <c r="H6055" t="s">
        <v>146</v>
      </c>
      <c r="I6055" t="s">
        <v>149</v>
      </c>
      <c r="J6055" t="s">
        <v>13</v>
      </c>
      <c r="K6055" t="s">
        <v>1448</v>
      </c>
      <c r="L6055" t="s">
        <v>92</v>
      </c>
      <c r="M6055" t="s">
        <v>82</v>
      </c>
      <c r="N6055" t="str">
        <f>IF(ISBLANK(Sales[[#This Row],[return]]),"No",Sales[[#This Row],[return]])</f>
        <v>Yes</v>
      </c>
      <c r="O6055" s="2">
        <v>43789</v>
      </c>
      <c r="P6055" s="8" t="str">
        <f>TEXT(DAY(Sales[[#This Row],[OrderDate]]),"ddd")</f>
        <v>Fri</v>
      </c>
      <c r="Q6055" s="8" t="str">
        <f>TEXT(MONTH(Sales[[#This Row],[ShipDate]])*29,"mmm")</f>
        <v>Nov</v>
      </c>
      <c r="R6055">
        <v>359</v>
      </c>
      <c r="S6055" t="s">
        <v>2149</v>
      </c>
      <c r="T6055" t="s">
        <v>90</v>
      </c>
      <c r="U6055">
        <v>10035</v>
      </c>
      <c r="V6055" s="1">
        <v>0</v>
      </c>
      <c r="W6055">
        <v>19</v>
      </c>
      <c r="X6055">
        <v>3</v>
      </c>
      <c r="Y6055">
        <v>69</v>
      </c>
      <c r="AD6055"/>
    </row>
    <row r="6056" spans="1:30" x14ac:dyDescent="0.25">
      <c r="A6056" t="s">
        <v>24</v>
      </c>
      <c r="B6056" s="2">
        <v>43791</v>
      </c>
      <c r="C6056" s="35">
        <f>YEAR(Sales[[#This Row],[ShipDate]])</f>
        <v>2019</v>
      </c>
      <c r="D6056" t="s">
        <v>113</v>
      </c>
      <c r="E6056" t="s">
        <v>18</v>
      </c>
      <c r="F6056" t="s">
        <v>59</v>
      </c>
      <c r="G6056" t="s">
        <v>25</v>
      </c>
      <c r="H6056" t="s">
        <v>146</v>
      </c>
      <c r="I6056" t="s">
        <v>149</v>
      </c>
      <c r="J6056" t="s">
        <v>13</v>
      </c>
      <c r="K6056" t="s">
        <v>1448</v>
      </c>
      <c r="L6056" t="s">
        <v>92</v>
      </c>
      <c r="M6056" t="s">
        <v>82</v>
      </c>
      <c r="N6056" t="str">
        <f>IF(ISBLANK(Sales[[#This Row],[return]]),"No",Sales[[#This Row],[return]])</f>
        <v>Yes</v>
      </c>
      <c r="O6056" s="2">
        <v>43789</v>
      </c>
      <c r="P6056" s="8" t="str">
        <f>TEXT(DAY(Sales[[#This Row],[OrderDate]]),"ddd")</f>
        <v>Fri</v>
      </c>
      <c r="Q6056" s="8" t="str">
        <f>TEXT(MONTH(Sales[[#This Row],[ShipDate]])*29,"mmm")</f>
        <v>Nov</v>
      </c>
      <c r="R6056">
        <v>1765</v>
      </c>
      <c r="S6056" t="s">
        <v>1825</v>
      </c>
      <c r="T6056" t="s">
        <v>90</v>
      </c>
      <c r="U6056">
        <v>10035</v>
      </c>
      <c r="V6056" s="1">
        <v>0</v>
      </c>
      <c r="W6056">
        <v>22</v>
      </c>
      <c r="X6056">
        <v>7</v>
      </c>
      <c r="Y6056">
        <v>47</v>
      </c>
      <c r="AD6056"/>
    </row>
    <row r="6057" spans="1:30" x14ac:dyDescent="0.25">
      <c r="A6057" t="s">
        <v>24</v>
      </c>
      <c r="B6057" s="2">
        <v>43791</v>
      </c>
      <c r="C6057" s="35">
        <f>YEAR(Sales[[#This Row],[ShipDate]])</f>
        <v>2019</v>
      </c>
      <c r="D6057" t="s">
        <v>113</v>
      </c>
      <c r="E6057" t="s">
        <v>18</v>
      </c>
      <c r="F6057" t="s">
        <v>48</v>
      </c>
      <c r="G6057" t="s">
        <v>46</v>
      </c>
      <c r="H6057" t="s">
        <v>146</v>
      </c>
      <c r="I6057" t="s">
        <v>149</v>
      </c>
      <c r="J6057" t="s">
        <v>13</v>
      </c>
      <c r="K6057" t="s">
        <v>1448</v>
      </c>
      <c r="L6057" t="s">
        <v>92</v>
      </c>
      <c r="M6057" t="s">
        <v>82</v>
      </c>
      <c r="N6057" t="str">
        <f>IF(ISBLANK(Sales[[#This Row],[return]]),"No",Sales[[#This Row],[return]])</f>
        <v>Yes</v>
      </c>
      <c r="O6057" s="2">
        <v>43789</v>
      </c>
      <c r="P6057" s="8" t="str">
        <f>TEXT(DAY(Sales[[#This Row],[OrderDate]]),"ddd")</f>
        <v>Fri</v>
      </c>
      <c r="Q6057" s="8" t="str">
        <f>TEXT(MONTH(Sales[[#This Row],[ShipDate]])*29,"mmm")</f>
        <v>Nov</v>
      </c>
      <c r="R6057">
        <v>1393</v>
      </c>
      <c r="S6057" t="s">
        <v>2392</v>
      </c>
      <c r="T6057" t="s">
        <v>90</v>
      </c>
      <c r="U6057">
        <v>10035</v>
      </c>
      <c r="V6057" s="1">
        <v>0</v>
      </c>
      <c r="W6057">
        <v>328</v>
      </c>
      <c r="X6057">
        <v>3</v>
      </c>
      <c r="Y6057">
        <v>1260</v>
      </c>
      <c r="AD6057"/>
    </row>
    <row r="6058" spans="1:30" x14ac:dyDescent="0.25">
      <c r="A6058" t="s">
        <v>40</v>
      </c>
      <c r="B6058" s="2">
        <v>43759</v>
      </c>
      <c r="C6058" s="35">
        <f>YEAR(Sales[[#This Row],[ShipDate]])</f>
        <v>2019</v>
      </c>
      <c r="D6058" t="s">
        <v>36</v>
      </c>
      <c r="E6058" t="s">
        <v>31</v>
      </c>
      <c r="F6058" t="s">
        <v>59</v>
      </c>
      <c r="G6058" t="s">
        <v>25</v>
      </c>
      <c r="H6058" t="s">
        <v>309</v>
      </c>
      <c r="I6058" t="s">
        <v>169</v>
      </c>
      <c r="J6058" t="s">
        <v>13</v>
      </c>
      <c r="K6058" t="s">
        <v>2592</v>
      </c>
      <c r="L6058" t="s">
        <v>30</v>
      </c>
      <c r="N6058" t="str">
        <f>IF(ISBLANK(Sales[[#This Row],[return]]),"No",Sales[[#This Row],[return]])</f>
        <v>No</v>
      </c>
      <c r="O6058" s="2">
        <v>43754</v>
      </c>
      <c r="P6058" s="8" t="str">
        <f>TEXT(DAY(Sales[[#This Row],[OrderDate]]),"ddd")</f>
        <v>Mon</v>
      </c>
      <c r="Q6058" s="8" t="str">
        <f>TEXT(MONTH(Sales[[#This Row],[ShipDate]])*29,"mmm")</f>
        <v>Oct</v>
      </c>
      <c r="R6058">
        <v>781</v>
      </c>
      <c r="S6058" t="s">
        <v>1978</v>
      </c>
      <c r="T6058" t="s">
        <v>28</v>
      </c>
      <c r="U6058">
        <v>85254</v>
      </c>
      <c r="V6058" s="1">
        <v>0.2</v>
      </c>
      <c r="W6058">
        <v>112</v>
      </c>
      <c r="X6058">
        <v>7</v>
      </c>
      <c r="Y6058">
        <v>308</v>
      </c>
      <c r="AD6058"/>
    </row>
    <row r="6059" spans="1:30" x14ac:dyDescent="0.25">
      <c r="A6059" t="s">
        <v>40</v>
      </c>
      <c r="B6059" s="2">
        <v>43549</v>
      </c>
      <c r="C6059" s="35">
        <f>YEAR(Sales[[#This Row],[ShipDate]])</f>
        <v>2019</v>
      </c>
      <c r="D6059" t="s">
        <v>36</v>
      </c>
      <c r="E6059" t="s">
        <v>69</v>
      </c>
      <c r="F6059" t="s">
        <v>43</v>
      </c>
      <c r="G6059" t="s">
        <v>11</v>
      </c>
      <c r="H6059" t="s">
        <v>60</v>
      </c>
      <c r="I6059" t="s">
        <v>63</v>
      </c>
      <c r="J6059" t="s">
        <v>13</v>
      </c>
      <c r="K6059" t="s">
        <v>165</v>
      </c>
      <c r="L6059" t="s">
        <v>30</v>
      </c>
      <c r="N6059" t="str">
        <f>IF(ISBLANK(Sales[[#This Row],[return]]),"No",Sales[[#This Row],[return]])</f>
        <v>No</v>
      </c>
      <c r="O6059" s="2">
        <v>43545</v>
      </c>
      <c r="P6059" s="8" t="str">
        <f>TEXT(DAY(Sales[[#This Row],[OrderDate]]),"ddd")</f>
        <v>Sat</v>
      </c>
      <c r="Q6059" s="8" t="str">
        <f>TEXT(MONTH(Sales[[#This Row],[ShipDate]])*29,"mmm")</f>
        <v>Mar</v>
      </c>
      <c r="R6059">
        <v>572</v>
      </c>
      <c r="S6059" t="s">
        <v>1326</v>
      </c>
      <c r="T6059" t="s">
        <v>28</v>
      </c>
      <c r="U6059">
        <v>98105</v>
      </c>
      <c r="V6059" s="1">
        <v>0</v>
      </c>
      <c r="W6059">
        <v>6</v>
      </c>
      <c r="X6059">
        <v>3</v>
      </c>
      <c r="Y6059">
        <v>22</v>
      </c>
      <c r="AD6059"/>
    </row>
    <row r="6060" spans="1:30" x14ac:dyDescent="0.25">
      <c r="A6060" t="s">
        <v>40</v>
      </c>
      <c r="B6060" s="2">
        <v>43549</v>
      </c>
      <c r="C6060" s="35">
        <f>YEAR(Sales[[#This Row],[ShipDate]])</f>
        <v>2019</v>
      </c>
      <c r="D6060" t="s">
        <v>36</v>
      </c>
      <c r="E6060" t="s">
        <v>69</v>
      </c>
      <c r="F6060" t="s">
        <v>39</v>
      </c>
      <c r="G6060" t="s">
        <v>25</v>
      </c>
      <c r="H6060" t="s">
        <v>60</v>
      </c>
      <c r="I6060" t="s">
        <v>63</v>
      </c>
      <c r="J6060" t="s">
        <v>13</v>
      </c>
      <c r="K6060" t="s">
        <v>165</v>
      </c>
      <c r="L6060" t="s">
        <v>30</v>
      </c>
      <c r="N6060" t="str">
        <f>IF(ISBLANK(Sales[[#This Row],[return]]),"No",Sales[[#This Row],[return]])</f>
        <v>No</v>
      </c>
      <c r="O6060" s="2">
        <v>43545</v>
      </c>
      <c r="P6060" s="8" t="str">
        <f>TEXT(DAY(Sales[[#This Row],[OrderDate]]),"ddd")</f>
        <v>Sat</v>
      </c>
      <c r="Q6060" s="8" t="str">
        <f>TEXT(MONTH(Sales[[#This Row],[ShipDate]])*29,"mmm")</f>
        <v>Mar</v>
      </c>
      <c r="R6060">
        <v>648</v>
      </c>
      <c r="S6060" t="s">
        <v>778</v>
      </c>
      <c r="T6060" t="s">
        <v>28</v>
      </c>
      <c r="U6060">
        <v>98105</v>
      </c>
      <c r="V6060" s="1">
        <v>0</v>
      </c>
      <c r="W6060">
        <v>7</v>
      </c>
      <c r="X6060">
        <v>4</v>
      </c>
      <c r="Y6060">
        <v>359</v>
      </c>
      <c r="AD6060"/>
    </row>
    <row r="6061" spans="1:30" x14ac:dyDescent="0.25">
      <c r="A6061" t="s">
        <v>40</v>
      </c>
      <c r="B6061" s="2">
        <v>43549</v>
      </c>
      <c r="C6061" s="35">
        <f>YEAR(Sales[[#This Row],[ShipDate]])</f>
        <v>2019</v>
      </c>
      <c r="D6061" t="s">
        <v>36</v>
      </c>
      <c r="E6061" t="s">
        <v>69</v>
      </c>
      <c r="F6061" t="s">
        <v>150</v>
      </c>
      <c r="G6061" t="s">
        <v>25</v>
      </c>
      <c r="H6061" t="s">
        <v>60</v>
      </c>
      <c r="I6061" t="s">
        <v>63</v>
      </c>
      <c r="J6061" t="s">
        <v>13</v>
      </c>
      <c r="K6061" t="s">
        <v>165</v>
      </c>
      <c r="L6061" t="s">
        <v>30</v>
      </c>
      <c r="N6061" t="str">
        <f>IF(ISBLANK(Sales[[#This Row],[return]]),"No",Sales[[#This Row],[return]])</f>
        <v>No</v>
      </c>
      <c r="O6061" s="2">
        <v>43545</v>
      </c>
      <c r="P6061" s="8" t="str">
        <f>TEXT(DAY(Sales[[#This Row],[OrderDate]]),"ddd")</f>
        <v>Sat</v>
      </c>
      <c r="Q6061" s="8" t="str">
        <f>TEXT(MONTH(Sales[[#This Row],[ShipDate]])*29,"mmm")</f>
        <v>Mar</v>
      </c>
      <c r="R6061">
        <v>1527</v>
      </c>
      <c r="S6061" t="s">
        <v>2313</v>
      </c>
      <c r="T6061" t="s">
        <v>28</v>
      </c>
      <c r="U6061">
        <v>98105</v>
      </c>
      <c r="V6061" s="1">
        <v>0</v>
      </c>
      <c r="W6061">
        <v>0</v>
      </c>
      <c r="X6061">
        <v>7</v>
      </c>
      <c r="Y6061">
        <v>13</v>
      </c>
      <c r="AD6061"/>
    </row>
    <row r="6062" spans="1:30" x14ac:dyDescent="0.25">
      <c r="A6062" t="s">
        <v>40</v>
      </c>
      <c r="B6062" s="2">
        <v>43549</v>
      </c>
      <c r="C6062" s="35">
        <f>YEAR(Sales[[#This Row],[ShipDate]])</f>
        <v>2019</v>
      </c>
      <c r="D6062" t="s">
        <v>36</v>
      </c>
      <c r="E6062" t="s">
        <v>69</v>
      </c>
      <c r="F6062" t="s">
        <v>50</v>
      </c>
      <c r="G6062" t="s">
        <v>25</v>
      </c>
      <c r="H6062" t="s">
        <v>60</v>
      </c>
      <c r="I6062" t="s">
        <v>63</v>
      </c>
      <c r="J6062" t="s">
        <v>13</v>
      </c>
      <c r="K6062" t="s">
        <v>165</v>
      </c>
      <c r="L6062" t="s">
        <v>30</v>
      </c>
      <c r="N6062" t="str">
        <f>IF(ISBLANK(Sales[[#This Row],[return]]),"No",Sales[[#This Row],[return]])</f>
        <v>No</v>
      </c>
      <c r="O6062" s="2">
        <v>43545</v>
      </c>
      <c r="P6062" s="8" t="str">
        <f>TEXT(DAY(Sales[[#This Row],[OrderDate]]),"ddd")</f>
        <v>Sat</v>
      </c>
      <c r="Q6062" s="8" t="str">
        <f>TEXT(MONTH(Sales[[#This Row],[ShipDate]])*29,"mmm")</f>
        <v>Mar</v>
      </c>
      <c r="R6062">
        <v>395</v>
      </c>
      <c r="S6062" t="s">
        <v>141</v>
      </c>
      <c r="T6062" t="s">
        <v>28</v>
      </c>
      <c r="U6062">
        <v>98105</v>
      </c>
      <c r="V6062" s="1">
        <v>0.2</v>
      </c>
      <c r="W6062">
        <v>10</v>
      </c>
      <c r="X6062">
        <v>6</v>
      </c>
      <c r="Y6062">
        <v>31</v>
      </c>
      <c r="AD6062"/>
    </row>
    <row r="6063" spans="1:30" x14ac:dyDescent="0.25">
      <c r="A6063" t="s">
        <v>40</v>
      </c>
      <c r="B6063" s="2">
        <v>43653</v>
      </c>
      <c r="C6063" s="35">
        <f>YEAR(Sales[[#This Row],[ShipDate]])</f>
        <v>2019</v>
      </c>
      <c r="D6063" t="s">
        <v>36</v>
      </c>
      <c r="E6063" t="s">
        <v>18</v>
      </c>
      <c r="F6063" t="s">
        <v>48</v>
      </c>
      <c r="G6063" t="s">
        <v>46</v>
      </c>
      <c r="H6063" t="s">
        <v>1465</v>
      </c>
      <c r="I6063" t="s">
        <v>70</v>
      </c>
      <c r="J6063" t="s">
        <v>13</v>
      </c>
      <c r="K6063" t="s">
        <v>1555</v>
      </c>
      <c r="L6063" t="s">
        <v>68</v>
      </c>
      <c r="N6063" t="str">
        <f>IF(ISBLANK(Sales[[#This Row],[return]]),"No",Sales[[#This Row],[return]])</f>
        <v>No</v>
      </c>
      <c r="O6063" s="2">
        <v>43649</v>
      </c>
      <c r="P6063" s="8" t="str">
        <f>TEXT(DAY(Sales[[#This Row],[OrderDate]]),"ddd")</f>
        <v>Tue</v>
      </c>
      <c r="Q6063" s="8" t="str">
        <f>TEXT(MONTH(Sales[[#This Row],[ShipDate]])*29,"mmm")</f>
        <v>Jul</v>
      </c>
      <c r="R6063">
        <v>1118</v>
      </c>
      <c r="S6063" t="s">
        <v>170</v>
      </c>
      <c r="T6063" t="s">
        <v>66</v>
      </c>
      <c r="U6063">
        <v>75023</v>
      </c>
      <c r="V6063" s="1">
        <v>0.2</v>
      </c>
      <c r="W6063">
        <v>63</v>
      </c>
      <c r="X6063">
        <v>4</v>
      </c>
      <c r="Y6063">
        <v>168</v>
      </c>
      <c r="AD6063"/>
    </row>
    <row r="6064" spans="1:30" x14ac:dyDescent="0.25">
      <c r="A6064" t="s">
        <v>40</v>
      </c>
      <c r="B6064" s="2">
        <v>43801</v>
      </c>
      <c r="C6064" s="35">
        <f>YEAR(Sales[[#This Row],[ShipDate]])</f>
        <v>2019</v>
      </c>
      <c r="D6064" t="s">
        <v>19</v>
      </c>
      <c r="E6064" t="s">
        <v>69</v>
      </c>
      <c r="F6064" t="s">
        <v>23</v>
      </c>
      <c r="G6064" t="s">
        <v>11</v>
      </c>
      <c r="H6064" t="s">
        <v>146</v>
      </c>
      <c r="I6064" t="s">
        <v>149</v>
      </c>
      <c r="J6064" t="s">
        <v>13</v>
      </c>
      <c r="K6064" t="s">
        <v>65</v>
      </c>
      <c r="L6064" t="s">
        <v>92</v>
      </c>
      <c r="N6064" t="str">
        <f>IF(ISBLANK(Sales[[#This Row],[return]]),"No",Sales[[#This Row],[return]])</f>
        <v>No</v>
      </c>
      <c r="O6064" s="2">
        <v>43799</v>
      </c>
      <c r="P6064" s="8" t="str">
        <f>TEXT(DAY(Sales[[#This Row],[OrderDate]]),"ddd")</f>
        <v>Mon</v>
      </c>
      <c r="Q6064" s="8" t="str">
        <f>TEXT(MONTH(Sales[[#This Row],[ShipDate]])*29,"mmm")</f>
        <v>Dec</v>
      </c>
      <c r="R6064">
        <v>1372</v>
      </c>
      <c r="S6064" t="s">
        <v>342</v>
      </c>
      <c r="T6064" t="s">
        <v>90</v>
      </c>
      <c r="U6064">
        <v>10024</v>
      </c>
      <c r="V6064" s="1">
        <v>0.1</v>
      </c>
      <c r="W6064">
        <v>262</v>
      </c>
      <c r="X6064">
        <v>5</v>
      </c>
      <c r="Y6064">
        <v>1243</v>
      </c>
      <c r="AD6064"/>
    </row>
    <row r="6065" spans="1:30" x14ac:dyDescent="0.25">
      <c r="A6065" t="s">
        <v>40</v>
      </c>
      <c r="B6065" s="2">
        <v>43801</v>
      </c>
      <c r="C6065" s="35">
        <f>YEAR(Sales[[#This Row],[ShipDate]])</f>
        <v>2019</v>
      </c>
      <c r="D6065" t="s">
        <v>19</v>
      </c>
      <c r="E6065" t="s">
        <v>69</v>
      </c>
      <c r="F6065" t="s">
        <v>50</v>
      </c>
      <c r="G6065" t="s">
        <v>25</v>
      </c>
      <c r="H6065" t="s">
        <v>146</v>
      </c>
      <c r="I6065" t="s">
        <v>149</v>
      </c>
      <c r="J6065" t="s">
        <v>13</v>
      </c>
      <c r="K6065" t="s">
        <v>65</v>
      </c>
      <c r="L6065" t="s">
        <v>92</v>
      </c>
      <c r="N6065" t="str">
        <f>IF(ISBLANK(Sales[[#This Row],[return]]),"No",Sales[[#This Row],[return]])</f>
        <v>No</v>
      </c>
      <c r="O6065" s="2">
        <v>43799</v>
      </c>
      <c r="P6065" s="8" t="str">
        <f>TEXT(DAY(Sales[[#This Row],[OrderDate]]),"ddd")</f>
        <v>Mon</v>
      </c>
      <c r="Q6065" s="8" t="str">
        <f>TEXT(MONTH(Sales[[#This Row],[ShipDate]])*29,"mmm")</f>
        <v>Dec</v>
      </c>
      <c r="R6065">
        <v>999</v>
      </c>
      <c r="S6065" t="s">
        <v>3125</v>
      </c>
      <c r="T6065" t="s">
        <v>90</v>
      </c>
      <c r="U6065">
        <v>10024</v>
      </c>
      <c r="V6065" s="1">
        <v>0.2</v>
      </c>
      <c r="W6065">
        <v>23</v>
      </c>
      <c r="X6065">
        <v>3</v>
      </c>
      <c r="Y6065">
        <v>68</v>
      </c>
      <c r="AD6065"/>
    </row>
    <row r="6066" spans="1:30" x14ac:dyDescent="0.25">
      <c r="A6066" t="s">
        <v>10</v>
      </c>
      <c r="B6066" s="2">
        <v>43754</v>
      </c>
      <c r="C6066" s="35">
        <f>YEAR(Sales[[#This Row],[ShipDate]])</f>
        <v>2019</v>
      </c>
      <c r="D6066" t="s">
        <v>36</v>
      </c>
      <c r="E6066" t="s">
        <v>18</v>
      </c>
      <c r="F6066" t="s">
        <v>23</v>
      </c>
      <c r="G6066" t="s">
        <v>11</v>
      </c>
      <c r="H6066" t="s">
        <v>230</v>
      </c>
      <c r="I6066" t="s">
        <v>120</v>
      </c>
      <c r="J6066" t="s">
        <v>13</v>
      </c>
      <c r="K6066" t="s">
        <v>1459</v>
      </c>
      <c r="L6066" t="s">
        <v>68</v>
      </c>
      <c r="N6066" t="str">
        <f>IF(ISBLANK(Sales[[#This Row],[return]]),"No",Sales[[#This Row],[return]])</f>
        <v>No</v>
      </c>
      <c r="O6066" s="2">
        <v>43748</v>
      </c>
      <c r="P6066" s="8" t="str">
        <f>TEXT(DAY(Sales[[#This Row],[OrderDate]]),"ddd")</f>
        <v>Tue</v>
      </c>
      <c r="Q6066" s="8" t="str">
        <f>TEXT(MONTH(Sales[[#This Row],[ShipDate]])*29,"mmm")</f>
        <v>Oct</v>
      </c>
      <c r="R6066">
        <v>831</v>
      </c>
      <c r="S6066" t="s">
        <v>1265</v>
      </c>
      <c r="T6066" t="s">
        <v>66</v>
      </c>
      <c r="U6066">
        <v>60505</v>
      </c>
      <c r="V6066" s="1">
        <v>0.3</v>
      </c>
      <c r="W6066">
        <v>-48</v>
      </c>
      <c r="X6066">
        <v>3</v>
      </c>
      <c r="Y6066">
        <v>239</v>
      </c>
      <c r="AD6066"/>
    </row>
    <row r="6067" spans="1:30" x14ac:dyDescent="0.25">
      <c r="A6067" t="s">
        <v>40</v>
      </c>
      <c r="B6067" s="2">
        <v>43472</v>
      </c>
      <c r="C6067" s="35">
        <f>YEAR(Sales[[#This Row],[ShipDate]])</f>
        <v>2019</v>
      </c>
      <c r="D6067" t="s">
        <v>36</v>
      </c>
      <c r="E6067" t="s">
        <v>18</v>
      </c>
      <c r="F6067" t="s">
        <v>45</v>
      </c>
      <c r="G6067" t="s">
        <v>25</v>
      </c>
      <c r="H6067" t="s">
        <v>79</v>
      </c>
      <c r="I6067" t="s">
        <v>32</v>
      </c>
      <c r="J6067" t="s">
        <v>13</v>
      </c>
      <c r="K6067" t="s">
        <v>798</v>
      </c>
      <c r="L6067" t="s">
        <v>30</v>
      </c>
      <c r="N6067" t="str">
        <f>IF(ISBLANK(Sales[[#This Row],[return]]),"No",Sales[[#This Row],[return]])</f>
        <v>No</v>
      </c>
      <c r="O6067" s="2">
        <v>43468</v>
      </c>
      <c r="P6067" s="8" t="str">
        <f>TEXT(DAY(Sales[[#This Row],[OrderDate]]),"ddd")</f>
        <v>Tue</v>
      </c>
      <c r="Q6067" s="8" t="str">
        <f>TEXT(MONTH(Sales[[#This Row],[ShipDate]])*29,"mmm")</f>
        <v>Jan</v>
      </c>
      <c r="R6067">
        <v>1048</v>
      </c>
      <c r="S6067" t="s">
        <v>1896</v>
      </c>
      <c r="T6067" t="s">
        <v>28</v>
      </c>
      <c r="U6067">
        <v>94110</v>
      </c>
      <c r="V6067" s="1">
        <v>0</v>
      </c>
      <c r="W6067">
        <v>3</v>
      </c>
      <c r="X6067">
        <v>3</v>
      </c>
      <c r="Y6067">
        <v>9</v>
      </c>
      <c r="AD6067"/>
    </row>
    <row r="6068" spans="1:30" x14ac:dyDescent="0.25">
      <c r="A6068" t="s">
        <v>40</v>
      </c>
      <c r="B6068" s="2">
        <v>43472</v>
      </c>
      <c r="C6068" s="35">
        <f>YEAR(Sales[[#This Row],[ShipDate]])</f>
        <v>2019</v>
      </c>
      <c r="D6068" t="s">
        <v>36</v>
      </c>
      <c r="E6068" t="s">
        <v>18</v>
      </c>
      <c r="F6068" t="s">
        <v>50</v>
      </c>
      <c r="G6068" t="s">
        <v>25</v>
      </c>
      <c r="H6068" t="s">
        <v>79</v>
      </c>
      <c r="I6068" t="s">
        <v>32</v>
      </c>
      <c r="J6068" t="s">
        <v>13</v>
      </c>
      <c r="K6068" t="s">
        <v>798</v>
      </c>
      <c r="L6068" t="s">
        <v>30</v>
      </c>
      <c r="N6068" t="str">
        <f>IF(ISBLANK(Sales[[#This Row],[return]]),"No",Sales[[#This Row],[return]])</f>
        <v>No</v>
      </c>
      <c r="O6068" s="2">
        <v>43468</v>
      </c>
      <c r="P6068" s="8" t="str">
        <f>TEXT(DAY(Sales[[#This Row],[OrderDate]]),"ddd")</f>
        <v>Tue</v>
      </c>
      <c r="Q6068" s="8" t="str">
        <f>TEXT(MONTH(Sales[[#This Row],[ShipDate]])*29,"mmm")</f>
        <v>Jan</v>
      </c>
      <c r="R6068">
        <v>703</v>
      </c>
      <c r="S6068" t="s">
        <v>703</v>
      </c>
      <c r="T6068" t="s">
        <v>28</v>
      </c>
      <c r="U6068">
        <v>94110</v>
      </c>
      <c r="V6068" s="1">
        <v>0.2</v>
      </c>
      <c r="W6068">
        <v>683</v>
      </c>
      <c r="X6068">
        <v>8</v>
      </c>
      <c r="Y6068">
        <v>2022</v>
      </c>
      <c r="AD6068"/>
    </row>
    <row r="6069" spans="1:30" x14ac:dyDescent="0.25">
      <c r="A6069" t="s">
        <v>40</v>
      </c>
      <c r="B6069" s="2">
        <v>43658</v>
      </c>
      <c r="C6069" s="35">
        <f>YEAR(Sales[[#This Row],[ShipDate]])</f>
        <v>2019</v>
      </c>
      <c r="D6069" t="s">
        <v>36</v>
      </c>
      <c r="E6069" t="s">
        <v>69</v>
      </c>
      <c r="F6069" t="s">
        <v>59</v>
      </c>
      <c r="G6069" t="s">
        <v>25</v>
      </c>
      <c r="H6069" t="s">
        <v>60</v>
      </c>
      <c r="I6069" t="s">
        <v>63</v>
      </c>
      <c r="J6069" t="s">
        <v>13</v>
      </c>
      <c r="K6069" t="s">
        <v>1043</v>
      </c>
      <c r="L6069" t="s">
        <v>30</v>
      </c>
      <c r="N6069" t="str">
        <f>IF(ISBLANK(Sales[[#This Row],[return]]),"No",Sales[[#This Row],[return]])</f>
        <v>No</v>
      </c>
      <c r="O6069" s="2">
        <v>43654</v>
      </c>
      <c r="P6069" s="8" t="str">
        <f>TEXT(DAY(Sales[[#This Row],[OrderDate]]),"ddd")</f>
        <v>Sun</v>
      </c>
      <c r="Q6069" s="8" t="str">
        <f>TEXT(MONTH(Sales[[#This Row],[ShipDate]])*29,"mmm")</f>
        <v>Jul</v>
      </c>
      <c r="R6069">
        <v>538</v>
      </c>
      <c r="S6069" t="s">
        <v>109</v>
      </c>
      <c r="T6069" t="s">
        <v>28</v>
      </c>
      <c r="U6069">
        <v>98103</v>
      </c>
      <c r="V6069" s="1">
        <v>0</v>
      </c>
      <c r="W6069">
        <v>24</v>
      </c>
      <c r="X6069">
        <v>2</v>
      </c>
      <c r="Y6069">
        <v>53</v>
      </c>
      <c r="AD6069"/>
    </row>
    <row r="6070" spans="1:30" x14ac:dyDescent="0.25">
      <c r="A6070" t="s">
        <v>40</v>
      </c>
      <c r="B6070" s="2">
        <v>43819</v>
      </c>
      <c r="C6070" s="35">
        <f>YEAR(Sales[[#This Row],[ShipDate]])</f>
        <v>2019</v>
      </c>
      <c r="D6070" t="s">
        <v>36</v>
      </c>
      <c r="E6070" t="s">
        <v>18</v>
      </c>
      <c r="F6070" t="s">
        <v>50</v>
      </c>
      <c r="G6070" t="s">
        <v>25</v>
      </c>
      <c r="H6070" t="s">
        <v>1302</v>
      </c>
      <c r="I6070" t="s">
        <v>324</v>
      </c>
      <c r="J6070" t="s">
        <v>13</v>
      </c>
      <c r="K6070" t="s">
        <v>918</v>
      </c>
      <c r="L6070" t="s">
        <v>68</v>
      </c>
      <c r="N6070" t="str">
        <f>IF(ISBLANK(Sales[[#This Row],[return]]),"No",Sales[[#This Row],[return]])</f>
        <v>No</v>
      </c>
      <c r="O6070" s="2">
        <v>43815</v>
      </c>
      <c r="P6070" s="8" t="str">
        <f>TEXT(DAY(Sales[[#This Row],[OrderDate]]),"ddd")</f>
        <v>Mon</v>
      </c>
      <c r="Q6070" s="8" t="str">
        <f>TEXT(MONTH(Sales[[#This Row],[ShipDate]])*29,"mmm")</f>
        <v>Dec</v>
      </c>
      <c r="R6070">
        <v>1257</v>
      </c>
      <c r="S6070" t="s">
        <v>1719</v>
      </c>
      <c r="T6070" t="s">
        <v>66</v>
      </c>
      <c r="U6070">
        <v>74133</v>
      </c>
      <c r="V6070" s="1">
        <v>0</v>
      </c>
      <c r="W6070">
        <v>5</v>
      </c>
      <c r="X6070">
        <v>5</v>
      </c>
      <c r="Y6070">
        <v>11</v>
      </c>
      <c r="AD6070"/>
    </row>
    <row r="6071" spans="1:30" x14ac:dyDescent="0.25">
      <c r="A6071" t="s">
        <v>24</v>
      </c>
      <c r="B6071" s="2">
        <v>43534</v>
      </c>
      <c r="C6071" s="35">
        <f>YEAR(Sales[[#This Row],[ShipDate]])</f>
        <v>2019</v>
      </c>
      <c r="D6071" t="s">
        <v>36</v>
      </c>
      <c r="E6071" t="s">
        <v>18</v>
      </c>
      <c r="F6071" t="s">
        <v>23</v>
      </c>
      <c r="G6071" t="s">
        <v>11</v>
      </c>
      <c r="H6071" t="s">
        <v>1430</v>
      </c>
      <c r="I6071" t="s">
        <v>133</v>
      </c>
      <c r="J6071" t="s">
        <v>13</v>
      </c>
      <c r="K6071" t="s">
        <v>840</v>
      </c>
      <c r="L6071" t="s">
        <v>68</v>
      </c>
      <c r="N6071" t="str">
        <f>IF(ISBLANK(Sales[[#This Row],[return]]),"No",Sales[[#This Row],[return]])</f>
        <v>No</v>
      </c>
      <c r="O6071" s="2">
        <v>43527</v>
      </c>
      <c r="P6071" s="8" t="str">
        <f>TEXT(DAY(Sales[[#This Row],[OrderDate]]),"ddd")</f>
        <v>Tue</v>
      </c>
      <c r="Q6071" s="8" t="str">
        <f>TEXT(MONTH(Sales[[#This Row],[ShipDate]])*29,"mmm")</f>
        <v>Mar</v>
      </c>
      <c r="R6071">
        <v>751</v>
      </c>
      <c r="S6071" t="s">
        <v>600</v>
      </c>
      <c r="T6071" t="s">
        <v>66</v>
      </c>
      <c r="U6071">
        <v>48127</v>
      </c>
      <c r="V6071" s="1">
        <v>0</v>
      </c>
      <c r="W6071">
        <v>47</v>
      </c>
      <c r="X6071">
        <v>1</v>
      </c>
      <c r="Y6071">
        <v>181</v>
      </c>
      <c r="AD6071"/>
    </row>
    <row r="6072" spans="1:30" x14ac:dyDescent="0.25">
      <c r="A6072" t="s">
        <v>24</v>
      </c>
      <c r="B6072" s="2">
        <v>43534</v>
      </c>
      <c r="C6072" s="35">
        <f>YEAR(Sales[[#This Row],[ShipDate]])</f>
        <v>2019</v>
      </c>
      <c r="D6072" t="s">
        <v>36</v>
      </c>
      <c r="E6072" t="s">
        <v>18</v>
      </c>
      <c r="F6072" t="s">
        <v>99</v>
      </c>
      <c r="G6072" t="s">
        <v>46</v>
      </c>
      <c r="H6072" t="s">
        <v>1430</v>
      </c>
      <c r="I6072" t="s">
        <v>133</v>
      </c>
      <c r="J6072" t="s">
        <v>13</v>
      </c>
      <c r="K6072" t="s">
        <v>840</v>
      </c>
      <c r="L6072" t="s">
        <v>68</v>
      </c>
      <c r="N6072" t="str">
        <f>IF(ISBLANK(Sales[[#This Row],[return]]),"No",Sales[[#This Row],[return]])</f>
        <v>No</v>
      </c>
      <c r="O6072" s="2">
        <v>43527</v>
      </c>
      <c r="P6072" s="8" t="str">
        <f>TEXT(DAY(Sales[[#This Row],[OrderDate]]),"ddd")</f>
        <v>Tue</v>
      </c>
      <c r="Q6072" s="8" t="str">
        <f>TEXT(MONTH(Sales[[#This Row],[ShipDate]])*29,"mmm")</f>
        <v>Mar</v>
      </c>
      <c r="R6072">
        <v>1032</v>
      </c>
      <c r="S6072" t="s">
        <v>2379</v>
      </c>
      <c r="T6072" t="s">
        <v>66</v>
      </c>
      <c r="U6072">
        <v>48127</v>
      </c>
      <c r="V6072" s="1">
        <v>0</v>
      </c>
      <c r="W6072">
        <v>43</v>
      </c>
      <c r="X6072">
        <v>2</v>
      </c>
      <c r="Y6072">
        <v>100</v>
      </c>
      <c r="AD6072"/>
    </row>
    <row r="6073" spans="1:30" x14ac:dyDescent="0.25">
      <c r="A6073" t="s">
        <v>24</v>
      </c>
      <c r="B6073" s="2">
        <v>43736</v>
      </c>
      <c r="C6073" s="35">
        <f>YEAR(Sales[[#This Row],[ShipDate]])</f>
        <v>2019</v>
      </c>
      <c r="D6073" t="s">
        <v>113</v>
      </c>
      <c r="E6073" t="s">
        <v>31</v>
      </c>
      <c r="F6073" t="s">
        <v>290</v>
      </c>
      <c r="G6073" t="s">
        <v>25</v>
      </c>
      <c r="H6073" t="s">
        <v>1016</v>
      </c>
      <c r="I6073" t="s">
        <v>93</v>
      </c>
      <c r="J6073" t="s">
        <v>13</v>
      </c>
      <c r="K6073" t="s">
        <v>2594</v>
      </c>
      <c r="L6073" t="s">
        <v>92</v>
      </c>
      <c r="N6073" t="str">
        <f>IF(ISBLANK(Sales[[#This Row],[return]]),"No",Sales[[#This Row],[return]])</f>
        <v>No</v>
      </c>
      <c r="O6073" s="2">
        <v>43733</v>
      </c>
      <c r="P6073" s="8" t="str">
        <f>TEXT(DAY(Sales[[#This Row],[OrderDate]]),"ddd")</f>
        <v>Wed</v>
      </c>
      <c r="Q6073" s="8" t="str">
        <f>TEXT(MONTH(Sales[[#This Row],[ShipDate]])*29,"mmm")</f>
        <v>Sep</v>
      </c>
      <c r="R6073">
        <v>461</v>
      </c>
      <c r="S6073" t="s">
        <v>2204</v>
      </c>
      <c r="T6073" t="s">
        <v>90</v>
      </c>
      <c r="U6073">
        <v>19013</v>
      </c>
      <c r="V6073" s="1">
        <v>0.2</v>
      </c>
      <c r="W6073">
        <v>-43</v>
      </c>
      <c r="X6073">
        <v>2</v>
      </c>
      <c r="Y6073">
        <v>191</v>
      </c>
      <c r="AD6073"/>
    </row>
    <row r="6074" spans="1:30" x14ac:dyDescent="0.25">
      <c r="A6074" t="s">
        <v>24</v>
      </c>
      <c r="B6074" s="2">
        <v>43736</v>
      </c>
      <c r="C6074" s="35">
        <f>YEAR(Sales[[#This Row],[ShipDate]])</f>
        <v>2019</v>
      </c>
      <c r="D6074" t="s">
        <v>113</v>
      </c>
      <c r="E6074" t="s">
        <v>31</v>
      </c>
      <c r="F6074" t="s">
        <v>50</v>
      </c>
      <c r="G6074" t="s">
        <v>25</v>
      </c>
      <c r="H6074" t="s">
        <v>1016</v>
      </c>
      <c r="I6074" t="s">
        <v>93</v>
      </c>
      <c r="J6074" t="s">
        <v>13</v>
      </c>
      <c r="K6074" t="s">
        <v>2594</v>
      </c>
      <c r="L6074" t="s">
        <v>92</v>
      </c>
      <c r="N6074" t="str">
        <f>IF(ISBLANK(Sales[[#This Row],[return]]),"No",Sales[[#This Row],[return]])</f>
        <v>No</v>
      </c>
      <c r="O6074" s="2">
        <v>43733</v>
      </c>
      <c r="P6074" s="8" t="str">
        <f>TEXT(DAY(Sales[[#This Row],[OrderDate]]),"ddd")</f>
        <v>Wed</v>
      </c>
      <c r="Q6074" s="8" t="str">
        <f>TEXT(MONTH(Sales[[#This Row],[ShipDate]])*29,"mmm")</f>
        <v>Sep</v>
      </c>
      <c r="R6074">
        <v>259</v>
      </c>
      <c r="S6074" t="s">
        <v>2219</v>
      </c>
      <c r="T6074" t="s">
        <v>90</v>
      </c>
      <c r="U6074">
        <v>19013</v>
      </c>
      <c r="V6074" s="1">
        <v>0.7</v>
      </c>
      <c r="W6074">
        <v>-6</v>
      </c>
      <c r="X6074">
        <v>5</v>
      </c>
      <c r="Y6074">
        <v>9</v>
      </c>
      <c r="AD6074"/>
    </row>
    <row r="6075" spans="1:30" x14ac:dyDescent="0.25">
      <c r="A6075" t="s">
        <v>40</v>
      </c>
      <c r="B6075" s="2">
        <v>43553</v>
      </c>
      <c r="C6075" s="35">
        <f>YEAR(Sales[[#This Row],[ShipDate]])</f>
        <v>2019</v>
      </c>
      <c r="D6075" t="s">
        <v>36</v>
      </c>
      <c r="E6075" t="s">
        <v>18</v>
      </c>
      <c r="F6075" t="s">
        <v>48</v>
      </c>
      <c r="G6075" t="s">
        <v>46</v>
      </c>
      <c r="H6075" t="s">
        <v>336</v>
      </c>
      <c r="I6075" t="s">
        <v>70</v>
      </c>
      <c r="J6075" t="s">
        <v>13</v>
      </c>
      <c r="K6075" t="s">
        <v>1362</v>
      </c>
      <c r="L6075" t="s">
        <v>68</v>
      </c>
      <c r="N6075" t="str">
        <f>IF(ISBLANK(Sales[[#This Row],[return]]),"No",Sales[[#This Row],[return]])</f>
        <v>No</v>
      </c>
      <c r="O6075" s="2">
        <v>43549</v>
      </c>
      <c r="P6075" s="8" t="str">
        <f>TEXT(DAY(Sales[[#This Row],[OrderDate]]),"ddd")</f>
        <v>Wed</v>
      </c>
      <c r="Q6075" s="8" t="str">
        <f>TEXT(MONTH(Sales[[#This Row],[ShipDate]])*29,"mmm")</f>
        <v>Mar</v>
      </c>
      <c r="R6075">
        <v>1249</v>
      </c>
      <c r="S6075" t="s">
        <v>836</v>
      </c>
      <c r="T6075" t="s">
        <v>66</v>
      </c>
      <c r="U6075">
        <v>78207</v>
      </c>
      <c r="V6075" s="1">
        <v>0.2</v>
      </c>
      <c r="W6075">
        <v>47</v>
      </c>
      <c r="X6075">
        <v>3</v>
      </c>
      <c r="Y6075">
        <v>470</v>
      </c>
      <c r="AD6075"/>
    </row>
    <row r="6076" spans="1:30" x14ac:dyDescent="0.25">
      <c r="A6076" t="s">
        <v>24</v>
      </c>
      <c r="B6076" s="2">
        <v>43630</v>
      </c>
      <c r="C6076" s="35">
        <f>YEAR(Sales[[#This Row],[ShipDate]])</f>
        <v>2019</v>
      </c>
      <c r="D6076" t="s">
        <v>19</v>
      </c>
      <c r="E6076" t="s">
        <v>31</v>
      </c>
      <c r="F6076" t="s">
        <v>150</v>
      </c>
      <c r="G6076" t="s">
        <v>25</v>
      </c>
      <c r="H6076" t="s">
        <v>146</v>
      </c>
      <c r="I6076" t="s">
        <v>149</v>
      </c>
      <c r="J6076" t="s">
        <v>13</v>
      </c>
      <c r="K6076" t="s">
        <v>620</v>
      </c>
      <c r="L6076" t="s">
        <v>92</v>
      </c>
      <c r="N6076" t="str">
        <f>IF(ISBLANK(Sales[[#This Row],[return]]),"No",Sales[[#This Row],[return]])</f>
        <v>No</v>
      </c>
      <c r="O6076" s="2">
        <v>43626</v>
      </c>
      <c r="P6076" s="8" t="str">
        <f>TEXT(DAY(Sales[[#This Row],[OrderDate]]),"ddd")</f>
        <v>Tue</v>
      </c>
      <c r="Q6076" s="8" t="str">
        <f>TEXT(MONTH(Sales[[#This Row],[ShipDate]])*29,"mmm")</f>
        <v>Jun</v>
      </c>
      <c r="R6076">
        <v>1289</v>
      </c>
      <c r="S6076" t="s">
        <v>2044</v>
      </c>
      <c r="T6076" t="s">
        <v>90</v>
      </c>
      <c r="U6076">
        <v>10024</v>
      </c>
      <c r="V6076" s="1">
        <v>0</v>
      </c>
      <c r="W6076">
        <v>1</v>
      </c>
      <c r="X6076">
        <v>3</v>
      </c>
      <c r="Y6076">
        <v>14</v>
      </c>
      <c r="AD6076"/>
    </row>
    <row r="6077" spans="1:30" x14ac:dyDescent="0.25">
      <c r="A6077" t="s">
        <v>10</v>
      </c>
      <c r="B6077" s="2">
        <v>43569</v>
      </c>
      <c r="C6077" s="35">
        <f>YEAR(Sales[[#This Row],[ShipDate]])</f>
        <v>2019</v>
      </c>
      <c r="D6077" t="s">
        <v>36</v>
      </c>
      <c r="E6077" t="s">
        <v>69</v>
      </c>
      <c r="F6077" t="s">
        <v>39</v>
      </c>
      <c r="G6077" t="s">
        <v>25</v>
      </c>
      <c r="H6077" t="s">
        <v>964</v>
      </c>
      <c r="I6077" t="s">
        <v>389</v>
      </c>
      <c r="J6077" t="s">
        <v>13</v>
      </c>
      <c r="K6077" t="s">
        <v>2921</v>
      </c>
      <c r="L6077" t="s">
        <v>92</v>
      </c>
      <c r="N6077" t="str">
        <f>IF(ISBLANK(Sales[[#This Row],[return]]),"No",Sales[[#This Row],[return]])</f>
        <v>No</v>
      </c>
      <c r="O6077" s="2">
        <v>43563</v>
      </c>
      <c r="P6077" s="8" t="str">
        <f>TEXT(DAY(Sales[[#This Row],[OrderDate]]),"ddd")</f>
        <v>Sun</v>
      </c>
      <c r="Q6077" s="8" t="str">
        <f>TEXT(MONTH(Sales[[#This Row],[ShipDate]])*29,"mmm")</f>
        <v>Apr</v>
      </c>
      <c r="R6077">
        <v>1550</v>
      </c>
      <c r="S6077" t="s">
        <v>862</v>
      </c>
      <c r="T6077" t="s">
        <v>90</v>
      </c>
      <c r="U6077">
        <v>7060</v>
      </c>
      <c r="V6077" s="1">
        <v>0</v>
      </c>
      <c r="W6077">
        <v>622</v>
      </c>
      <c r="X6077">
        <v>4</v>
      </c>
      <c r="Y6077">
        <v>2592</v>
      </c>
      <c r="AD6077"/>
    </row>
    <row r="6078" spans="1:30" x14ac:dyDescent="0.25">
      <c r="A6078" t="s">
        <v>10</v>
      </c>
      <c r="B6078" s="2">
        <v>43569</v>
      </c>
      <c r="C6078" s="35">
        <f>YEAR(Sales[[#This Row],[ShipDate]])</f>
        <v>2019</v>
      </c>
      <c r="D6078" t="s">
        <v>36</v>
      </c>
      <c r="E6078" t="s">
        <v>69</v>
      </c>
      <c r="F6078" t="s">
        <v>52</v>
      </c>
      <c r="G6078" t="s">
        <v>25</v>
      </c>
      <c r="H6078" t="s">
        <v>964</v>
      </c>
      <c r="I6078" t="s">
        <v>389</v>
      </c>
      <c r="J6078" t="s">
        <v>13</v>
      </c>
      <c r="K6078" t="s">
        <v>2921</v>
      </c>
      <c r="L6078" t="s">
        <v>92</v>
      </c>
      <c r="N6078" t="str">
        <f>IF(ISBLANK(Sales[[#This Row],[return]]),"No",Sales[[#This Row],[return]])</f>
        <v>No</v>
      </c>
      <c r="O6078" s="2">
        <v>43563</v>
      </c>
      <c r="P6078" s="8" t="str">
        <f>TEXT(DAY(Sales[[#This Row],[OrderDate]]),"ddd")</f>
        <v>Sun</v>
      </c>
      <c r="Q6078" s="8" t="str">
        <f>TEXT(MONTH(Sales[[#This Row],[ShipDate]])*29,"mmm")</f>
        <v>Apr</v>
      </c>
      <c r="R6078">
        <v>336</v>
      </c>
      <c r="S6078" t="s">
        <v>1637</v>
      </c>
      <c r="T6078" t="s">
        <v>90</v>
      </c>
      <c r="U6078">
        <v>7060</v>
      </c>
      <c r="V6078" s="1">
        <v>0</v>
      </c>
      <c r="W6078">
        <v>10</v>
      </c>
      <c r="X6078">
        <v>5</v>
      </c>
      <c r="Y6078">
        <v>42</v>
      </c>
      <c r="AD6078"/>
    </row>
    <row r="6079" spans="1:30" x14ac:dyDescent="0.25">
      <c r="A6079" t="s">
        <v>40</v>
      </c>
      <c r="B6079" s="2">
        <v>43752</v>
      </c>
      <c r="C6079" s="35">
        <f>YEAR(Sales[[#This Row],[ShipDate]])</f>
        <v>2019</v>
      </c>
      <c r="D6079" t="s">
        <v>19</v>
      </c>
      <c r="E6079" t="s">
        <v>18</v>
      </c>
      <c r="F6079" t="s">
        <v>45</v>
      </c>
      <c r="G6079" t="s">
        <v>25</v>
      </c>
      <c r="H6079" t="s">
        <v>26</v>
      </c>
      <c r="I6079" t="s">
        <v>32</v>
      </c>
      <c r="J6079" t="s">
        <v>13</v>
      </c>
      <c r="K6079" t="s">
        <v>1716</v>
      </c>
      <c r="L6079" t="s">
        <v>30</v>
      </c>
      <c r="N6079" t="str">
        <f>IF(ISBLANK(Sales[[#This Row],[return]]),"No",Sales[[#This Row],[return]])</f>
        <v>No</v>
      </c>
      <c r="O6079" s="2">
        <v>43750</v>
      </c>
      <c r="P6079" s="8" t="str">
        <f>TEXT(DAY(Sales[[#This Row],[OrderDate]]),"ddd")</f>
        <v>Thu</v>
      </c>
      <c r="Q6079" s="8" t="str">
        <f>TEXT(MONTH(Sales[[#This Row],[ShipDate]])*29,"mmm")</f>
        <v>Oct</v>
      </c>
      <c r="R6079">
        <v>1160</v>
      </c>
      <c r="S6079" t="s">
        <v>293</v>
      </c>
      <c r="T6079" t="s">
        <v>28</v>
      </c>
      <c r="U6079">
        <v>90049</v>
      </c>
      <c r="V6079" s="1">
        <v>0</v>
      </c>
      <c r="W6079">
        <v>2</v>
      </c>
      <c r="X6079">
        <v>2</v>
      </c>
      <c r="Y6079">
        <v>6</v>
      </c>
      <c r="AD6079"/>
    </row>
    <row r="6080" spans="1:30" x14ac:dyDescent="0.25">
      <c r="A6080" t="s">
        <v>40</v>
      </c>
      <c r="B6080" s="2">
        <v>43752</v>
      </c>
      <c r="C6080" s="35">
        <f>YEAR(Sales[[#This Row],[ShipDate]])</f>
        <v>2019</v>
      </c>
      <c r="D6080" t="s">
        <v>19</v>
      </c>
      <c r="E6080" t="s">
        <v>18</v>
      </c>
      <c r="F6080" t="s">
        <v>99</v>
      </c>
      <c r="G6080" t="s">
        <v>46</v>
      </c>
      <c r="H6080" t="s">
        <v>26</v>
      </c>
      <c r="I6080" t="s">
        <v>32</v>
      </c>
      <c r="J6080" t="s">
        <v>13</v>
      </c>
      <c r="K6080" t="s">
        <v>1716</v>
      </c>
      <c r="L6080" t="s">
        <v>30</v>
      </c>
      <c r="N6080" t="str">
        <f>IF(ISBLANK(Sales[[#This Row],[return]]),"No",Sales[[#This Row],[return]])</f>
        <v>No</v>
      </c>
      <c r="O6080" s="2">
        <v>43750</v>
      </c>
      <c r="P6080" s="8" t="str">
        <f>TEXT(DAY(Sales[[#This Row],[OrderDate]]),"ddd")</f>
        <v>Thu</v>
      </c>
      <c r="Q6080" s="8" t="str">
        <f>TEXT(MONTH(Sales[[#This Row],[ShipDate]])*29,"mmm")</f>
        <v>Oct</v>
      </c>
      <c r="R6080">
        <v>1406</v>
      </c>
      <c r="S6080" t="s">
        <v>851</v>
      </c>
      <c r="T6080" t="s">
        <v>28</v>
      </c>
      <c r="U6080">
        <v>90049</v>
      </c>
      <c r="V6080" s="1">
        <v>0</v>
      </c>
      <c r="W6080">
        <v>131</v>
      </c>
      <c r="X6080">
        <v>12</v>
      </c>
      <c r="Y6080">
        <v>436</v>
      </c>
      <c r="AD6080"/>
    </row>
    <row r="6081" spans="1:30" x14ac:dyDescent="0.25">
      <c r="A6081" t="s">
        <v>24</v>
      </c>
      <c r="B6081" s="2">
        <v>43617</v>
      </c>
      <c r="C6081" s="35">
        <f>YEAR(Sales[[#This Row],[ShipDate]])</f>
        <v>2019</v>
      </c>
      <c r="D6081" t="s">
        <v>36</v>
      </c>
      <c r="E6081" t="s">
        <v>18</v>
      </c>
      <c r="F6081" t="s">
        <v>39</v>
      </c>
      <c r="G6081" t="s">
        <v>25</v>
      </c>
      <c r="H6081" t="s">
        <v>107</v>
      </c>
      <c r="I6081" t="s">
        <v>70</v>
      </c>
      <c r="J6081" t="s">
        <v>13</v>
      </c>
      <c r="K6081" t="s">
        <v>591</v>
      </c>
      <c r="L6081" t="s">
        <v>68</v>
      </c>
      <c r="N6081" t="str">
        <f>IF(ISBLANK(Sales[[#This Row],[return]]),"No",Sales[[#This Row],[return]])</f>
        <v>No</v>
      </c>
      <c r="O6081" s="2">
        <v>43610</v>
      </c>
      <c r="P6081" s="8" t="str">
        <f>TEXT(DAY(Sales[[#This Row],[OrderDate]]),"ddd")</f>
        <v>Wed</v>
      </c>
      <c r="Q6081" s="8" t="str">
        <f>TEXT(MONTH(Sales[[#This Row],[ShipDate]])*29,"mmm")</f>
        <v>Jun</v>
      </c>
      <c r="R6081">
        <v>934</v>
      </c>
      <c r="S6081" t="s">
        <v>1893</v>
      </c>
      <c r="T6081" t="s">
        <v>66</v>
      </c>
      <c r="U6081">
        <v>77070</v>
      </c>
      <c r="V6081" s="1">
        <v>0.2</v>
      </c>
      <c r="W6081">
        <v>-11</v>
      </c>
      <c r="X6081">
        <v>3</v>
      </c>
      <c r="Y6081">
        <v>50</v>
      </c>
      <c r="AD6081"/>
    </row>
    <row r="6082" spans="1:30" x14ac:dyDescent="0.25">
      <c r="A6082" t="s">
        <v>40</v>
      </c>
      <c r="B6082" s="2">
        <v>43829</v>
      </c>
      <c r="C6082" s="35">
        <f>YEAR(Sales[[#This Row],[ShipDate]])</f>
        <v>2019</v>
      </c>
      <c r="D6082" t="s">
        <v>36</v>
      </c>
      <c r="E6082" t="s">
        <v>69</v>
      </c>
      <c r="F6082" t="s">
        <v>50</v>
      </c>
      <c r="G6082" t="s">
        <v>25</v>
      </c>
      <c r="H6082" t="s">
        <v>249</v>
      </c>
      <c r="I6082" t="s">
        <v>252</v>
      </c>
      <c r="J6082" t="s">
        <v>13</v>
      </c>
      <c r="K6082" t="s">
        <v>2950</v>
      </c>
      <c r="L6082" t="s">
        <v>92</v>
      </c>
      <c r="N6082" t="str">
        <f>IF(ISBLANK(Sales[[#This Row],[return]]),"No",Sales[[#This Row],[return]])</f>
        <v>No</v>
      </c>
      <c r="O6082" s="2">
        <v>43825</v>
      </c>
      <c r="P6082" s="8" t="str">
        <f>TEXT(DAY(Sales[[#This Row],[OrderDate]]),"ddd")</f>
        <v>Thu</v>
      </c>
      <c r="Q6082" s="8" t="str">
        <f>TEXT(MONTH(Sales[[#This Row],[ShipDate]])*29,"mmm")</f>
        <v>Dec</v>
      </c>
      <c r="R6082">
        <v>45</v>
      </c>
      <c r="S6082" t="s">
        <v>2769</v>
      </c>
      <c r="T6082" t="s">
        <v>90</v>
      </c>
      <c r="U6082">
        <v>43229</v>
      </c>
      <c r="V6082" s="1">
        <v>0.7</v>
      </c>
      <c r="W6082">
        <v>-3</v>
      </c>
      <c r="X6082">
        <v>2</v>
      </c>
      <c r="Y6082">
        <v>3</v>
      </c>
      <c r="AD6082"/>
    </row>
    <row r="6083" spans="1:30" x14ac:dyDescent="0.25">
      <c r="A6083" t="s">
        <v>24</v>
      </c>
      <c r="B6083" s="2">
        <v>43729</v>
      </c>
      <c r="C6083" s="35">
        <f>YEAR(Sales[[#This Row],[ShipDate]])</f>
        <v>2019</v>
      </c>
      <c r="D6083" t="s">
        <v>19</v>
      </c>
      <c r="E6083" t="s">
        <v>31</v>
      </c>
      <c r="F6083" t="s">
        <v>21</v>
      </c>
      <c r="G6083" t="s">
        <v>11</v>
      </c>
      <c r="H6083" t="s">
        <v>1599</v>
      </c>
      <c r="I6083" t="s">
        <v>78</v>
      </c>
      <c r="J6083" t="s">
        <v>13</v>
      </c>
      <c r="K6083" t="s">
        <v>523</v>
      </c>
      <c r="L6083" t="s">
        <v>30</v>
      </c>
      <c r="N6083" t="str">
        <f>IF(ISBLANK(Sales[[#This Row],[return]]),"No",Sales[[#This Row],[return]])</f>
        <v>No</v>
      </c>
      <c r="O6083" s="2">
        <v>43725</v>
      </c>
      <c r="P6083" s="8" t="str">
        <f>TEXT(DAY(Sales[[#This Row],[OrderDate]]),"ddd")</f>
        <v>Tue</v>
      </c>
      <c r="Q6083" s="8" t="str">
        <f>TEXT(MONTH(Sales[[#This Row],[ShipDate]])*29,"mmm")</f>
        <v>Sep</v>
      </c>
      <c r="R6083">
        <v>735</v>
      </c>
      <c r="S6083" t="s">
        <v>1513</v>
      </c>
      <c r="T6083" t="s">
        <v>28</v>
      </c>
      <c r="U6083">
        <v>84604</v>
      </c>
      <c r="V6083" s="1">
        <v>0</v>
      </c>
      <c r="W6083">
        <v>78</v>
      </c>
      <c r="X6083">
        <v>3</v>
      </c>
      <c r="Y6083">
        <v>1293</v>
      </c>
      <c r="AD6083"/>
    </row>
    <row r="6084" spans="1:30" x14ac:dyDescent="0.25">
      <c r="A6084" t="s">
        <v>24</v>
      </c>
      <c r="B6084" s="2">
        <v>43729</v>
      </c>
      <c r="C6084" s="35">
        <f>YEAR(Sales[[#This Row],[ShipDate]])</f>
        <v>2019</v>
      </c>
      <c r="D6084" t="s">
        <v>19</v>
      </c>
      <c r="E6084" t="s">
        <v>31</v>
      </c>
      <c r="F6084" t="s">
        <v>39</v>
      </c>
      <c r="G6084" t="s">
        <v>25</v>
      </c>
      <c r="H6084" t="s">
        <v>1599</v>
      </c>
      <c r="I6084" t="s">
        <v>78</v>
      </c>
      <c r="J6084" t="s">
        <v>13</v>
      </c>
      <c r="K6084" t="s">
        <v>523</v>
      </c>
      <c r="L6084" t="s">
        <v>30</v>
      </c>
      <c r="N6084" t="str">
        <f>IF(ISBLANK(Sales[[#This Row],[return]]),"No",Sales[[#This Row],[return]])</f>
        <v>No</v>
      </c>
      <c r="O6084" s="2">
        <v>43725</v>
      </c>
      <c r="P6084" s="8" t="str">
        <f>TEXT(DAY(Sales[[#This Row],[OrderDate]]),"ddd")</f>
        <v>Tue</v>
      </c>
      <c r="Q6084" s="8" t="str">
        <f>TEXT(MONTH(Sales[[#This Row],[ShipDate]])*29,"mmm")</f>
        <v>Sep</v>
      </c>
      <c r="R6084">
        <v>1098</v>
      </c>
      <c r="S6084" t="s">
        <v>939</v>
      </c>
      <c r="T6084" t="s">
        <v>28</v>
      </c>
      <c r="U6084">
        <v>84604</v>
      </c>
      <c r="V6084" s="1">
        <v>0</v>
      </c>
      <c r="W6084">
        <v>65</v>
      </c>
      <c r="X6084">
        <v>2</v>
      </c>
      <c r="Y6084">
        <v>262</v>
      </c>
      <c r="AD6084"/>
    </row>
    <row r="6085" spans="1:30" x14ac:dyDescent="0.25">
      <c r="A6085" t="s">
        <v>24</v>
      </c>
      <c r="B6085" s="2">
        <v>43729</v>
      </c>
      <c r="C6085" s="35">
        <f>YEAR(Sales[[#This Row],[ShipDate]])</f>
        <v>2019</v>
      </c>
      <c r="D6085" t="s">
        <v>19</v>
      </c>
      <c r="E6085" t="s">
        <v>31</v>
      </c>
      <c r="F6085" t="s">
        <v>59</v>
      </c>
      <c r="G6085" t="s">
        <v>25</v>
      </c>
      <c r="H6085" t="s">
        <v>1599</v>
      </c>
      <c r="I6085" t="s">
        <v>78</v>
      </c>
      <c r="J6085" t="s">
        <v>13</v>
      </c>
      <c r="K6085" t="s">
        <v>523</v>
      </c>
      <c r="L6085" t="s">
        <v>30</v>
      </c>
      <c r="N6085" t="str">
        <f>IF(ISBLANK(Sales[[#This Row],[return]]),"No",Sales[[#This Row],[return]])</f>
        <v>No</v>
      </c>
      <c r="O6085" s="2">
        <v>43725</v>
      </c>
      <c r="P6085" s="8" t="str">
        <f>TEXT(DAY(Sales[[#This Row],[OrderDate]]),"ddd")</f>
        <v>Tue</v>
      </c>
      <c r="Q6085" s="8" t="str">
        <f>TEXT(MONTH(Sales[[#This Row],[ShipDate]])*29,"mmm")</f>
        <v>Sep</v>
      </c>
      <c r="R6085">
        <v>781</v>
      </c>
      <c r="S6085" t="s">
        <v>1978</v>
      </c>
      <c r="T6085" t="s">
        <v>28</v>
      </c>
      <c r="U6085">
        <v>84604</v>
      </c>
      <c r="V6085" s="1">
        <v>0</v>
      </c>
      <c r="W6085">
        <v>81</v>
      </c>
      <c r="X6085">
        <v>3</v>
      </c>
      <c r="Y6085">
        <v>165</v>
      </c>
      <c r="AD6085"/>
    </row>
    <row r="6086" spans="1:30" x14ac:dyDescent="0.25">
      <c r="A6086" t="s">
        <v>24</v>
      </c>
      <c r="B6086" s="2">
        <v>43729</v>
      </c>
      <c r="C6086" s="35">
        <f>YEAR(Sales[[#This Row],[ShipDate]])</f>
        <v>2019</v>
      </c>
      <c r="D6086" t="s">
        <v>19</v>
      </c>
      <c r="E6086" t="s">
        <v>31</v>
      </c>
      <c r="F6086" t="s">
        <v>33</v>
      </c>
      <c r="G6086" t="s">
        <v>25</v>
      </c>
      <c r="H6086" t="s">
        <v>1599</v>
      </c>
      <c r="I6086" t="s">
        <v>78</v>
      </c>
      <c r="J6086" t="s">
        <v>13</v>
      </c>
      <c r="K6086" t="s">
        <v>523</v>
      </c>
      <c r="L6086" t="s">
        <v>30</v>
      </c>
      <c r="N6086" t="str">
        <f>IF(ISBLANK(Sales[[#This Row],[return]]),"No",Sales[[#This Row],[return]])</f>
        <v>No</v>
      </c>
      <c r="O6086" s="2">
        <v>43725</v>
      </c>
      <c r="P6086" s="8" t="str">
        <f>TEXT(DAY(Sales[[#This Row],[OrderDate]]),"ddd")</f>
        <v>Tue</v>
      </c>
      <c r="Q6086" s="8" t="str">
        <f>TEXT(MONTH(Sales[[#This Row],[ShipDate]])*29,"mmm")</f>
        <v>Sep</v>
      </c>
      <c r="R6086">
        <v>225</v>
      </c>
      <c r="S6086" t="s">
        <v>1870</v>
      </c>
      <c r="T6086" t="s">
        <v>28</v>
      </c>
      <c r="U6086">
        <v>84604</v>
      </c>
      <c r="V6086" s="1">
        <v>0</v>
      </c>
      <c r="W6086">
        <v>7</v>
      </c>
      <c r="X6086">
        <v>5</v>
      </c>
      <c r="Y6086">
        <v>14</v>
      </c>
      <c r="AD6086"/>
    </row>
    <row r="6087" spans="1:30" x14ac:dyDescent="0.25">
      <c r="A6087" t="s">
        <v>24</v>
      </c>
      <c r="B6087" s="2">
        <v>43729</v>
      </c>
      <c r="C6087" s="35">
        <f>YEAR(Sales[[#This Row],[ShipDate]])</f>
        <v>2019</v>
      </c>
      <c r="D6087" t="s">
        <v>19</v>
      </c>
      <c r="E6087" t="s">
        <v>31</v>
      </c>
      <c r="F6087" t="s">
        <v>50</v>
      </c>
      <c r="G6087" t="s">
        <v>25</v>
      </c>
      <c r="H6087" t="s">
        <v>1599</v>
      </c>
      <c r="I6087" t="s">
        <v>78</v>
      </c>
      <c r="J6087" t="s">
        <v>13</v>
      </c>
      <c r="K6087" t="s">
        <v>523</v>
      </c>
      <c r="L6087" t="s">
        <v>30</v>
      </c>
      <c r="N6087" t="str">
        <f>IF(ISBLANK(Sales[[#This Row],[return]]),"No",Sales[[#This Row],[return]])</f>
        <v>No</v>
      </c>
      <c r="O6087" s="2">
        <v>43725</v>
      </c>
      <c r="P6087" s="8" t="str">
        <f>TEXT(DAY(Sales[[#This Row],[OrderDate]]),"ddd")</f>
        <v>Tue</v>
      </c>
      <c r="Q6087" s="8" t="str">
        <f>TEXT(MONTH(Sales[[#This Row],[ShipDate]])*29,"mmm")</f>
        <v>Sep</v>
      </c>
      <c r="R6087">
        <v>698</v>
      </c>
      <c r="S6087" t="s">
        <v>3216</v>
      </c>
      <c r="T6087" t="s">
        <v>28</v>
      </c>
      <c r="U6087">
        <v>84604</v>
      </c>
      <c r="V6087" s="1">
        <v>0.2</v>
      </c>
      <c r="W6087">
        <v>9</v>
      </c>
      <c r="X6087">
        <v>2</v>
      </c>
      <c r="Y6087">
        <v>26</v>
      </c>
      <c r="AD6087"/>
    </row>
    <row r="6088" spans="1:30" x14ac:dyDescent="0.25">
      <c r="A6088" t="s">
        <v>24</v>
      </c>
      <c r="B6088" s="2">
        <v>43729</v>
      </c>
      <c r="C6088" s="35">
        <f>YEAR(Sales[[#This Row],[ShipDate]])</f>
        <v>2019</v>
      </c>
      <c r="D6088" t="s">
        <v>19</v>
      </c>
      <c r="E6088" t="s">
        <v>31</v>
      </c>
      <c r="F6088" t="s">
        <v>50</v>
      </c>
      <c r="G6088" t="s">
        <v>25</v>
      </c>
      <c r="H6088" t="s">
        <v>1599</v>
      </c>
      <c r="I6088" t="s">
        <v>78</v>
      </c>
      <c r="J6088" t="s">
        <v>13</v>
      </c>
      <c r="K6088" t="s">
        <v>523</v>
      </c>
      <c r="L6088" t="s">
        <v>30</v>
      </c>
      <c r="N6088" t="str">
        <f>IF(ISBLANK(Sales[[#This Row],[return]]),"No",Sales[[#This Row],[return]])</f>
        <v>No</v>
      </c>
      <c r="O6088" s="2">
        <v>43725</v>
      </c>
      <c r="P6088" s="8" t="str">
        <f>TEXT(DAY(Sales[[#This Row],[OrderDate]]),"ddd")</f>
        <v>Tue</v>
      </c>
      <c r="Q6088" s="8" t="str">
        <f>TEXT(MONTH(Sales[[#This Row],[ShipDate]])*29,"mmm")</f>
        <v>Sep</v>
      </c>
      <c r="R6088">
        <v>54</v>
      </c>
      <c r="S6088" t="s">
        <v>3229</v>
      </c>
      <c r="T6088" t="s">
        <v>28</v>
      </c>
      <c r="U6088">
        <v>84604</v>
      </c>
      <c r="V6088" s="1">
        <v>0.2</v>
      </c>
      <c r="W6088">
        <v>4</v>
      </c>
      <c r="X6088">
        <v>3</v>
      </c>
      <c r="Y6088">
        <v>12</v>
      </c>
      <c r="AD6088"/>
    </row>
    <row r="6089" spans="1:30" x14ac:dyDescent="0.25">
      <c r="A6089" t="s">
        <v>24</v>
      </c>
      <c r="B6089" s="2">
        <v>43729</v>
      </c>
      <c r="C6089" s="35">
        <f>YEAR(Sales[[#This Row],[ShipDate]])</f>
        <v>2019</v>
      </c>
      <c r="D6089" t="s">
        <v>19</v>
      </c>
      <c r="E6089" t="s">
        <v>31</v>
      </c>
      <c r="F6089" t="s">
        <v>50</v>
      </c>
      <c r="G6089" t="s">
        <v>25</v>
      </c>
      <c r="H6089" t="s">
        <v>1599</v>
      </c>
      <c r="I6089" t="s">
        <v>78</v>
      </c>
      <c r="J6089" t="s">
        <v>13</v>
      </c>
      <c r="K6089" t="s">
        <v>523</v>
      </c>
      <c r="L6089" t="s">
        <v>30</v>
      </c>
      <c r="N6089" t="str">
        <f>IF(ISBLANK(Sales[[#This Row],[return]]),"No",Sales[[#This Row],[return]])</f>
        <v>No</v>
      </c>
      <c r="O6089" s="2">
        <v>43725</v>
      </c>
      <c r="P6089" s="8" t="str">
        <f>TEXT(DAY(Sales[[#This Row],[OrderDate]]),"ddd")</f>
        <v>Tue</v>
      </c>
      <c r="Q6089" s="8" t="str">
        <f>TEXT(MONTH(Sales[[#This Row],[ShipDate]])*29,"mmm")</f>
        <v>Sep</v>
      </c>
      <c r="R6089">
        <v>260</v>
      </c>
      <c r="S6089" t="s">
        <v>575</v>
      </c>
      <c r="T6089" t="s">
        <v>28</v>
      </c>
      <c r="U6089">
        <v>84604</v>
      </c>
      <c r="V6089" s="1">
        <v>0.2</v>
      </c>
      <c r="W6089">
        <v>4</v>
      </c>
      <c r="X6089">
        <v>3</v>
      </c>
      <c r="Y6089">
        <v>11</v>
      </c>
      <c r="AD6089"/>
    </row>
    <row r="6090" spans="1:30" x14ac:dyDescent="0.25">
      <c r="A6090" t="s">
        <v>24</v>
      </c>
      <c r="B6090" s="2">
        <v>43790</v>
      </c>
      <c r="C6090" s="35">
        <f>YEAR(Sales[[#This Row],[ShipDate]])</f>
        <v>2019</v>
      </c>
      <c r="D6090" t="s">
        <v>113</v>
      </c>
      <c r="E6090" t="s">
        <v>31</v>
      </c>
      <c r="F6090" t="s">
        <v>38</v>
      </c>
      <c r="G6090" t="s">
        <v>11</v>
      </c>
      <c r="H6090" t="s">
        <v>336</v>
      </c>
      <c r="I6090" t="s">
        <v>70</v>
      </c>
      <c r="J6090" t="s">
        <v>13</v>
      </c>
      <c r="K6090" t="s">
        <v>187</v>
      </c>
      <c r="L6090" t="s">
        <v>68</v>
      </c>
      <c r="N6090" t="str">
        <f>IF(ISBLANK(Sales[[#This Row],[return]]),"No",Sales[[#This Row],[return]])</f>
        <v>No</v>
      </c>
      <c r="O6090" s="2">
        <v>43788</v>
      </c>
      <c r="P6090" s="8" t="str">
        <f>TEXT(DAY(Sales[[#This Row],[OrderDate]]),"ddd")</f>
        <v>Thu</v>
      </c>
      <c r="Q6090" s="8" t="str">
        <f>TEXT(MONTH(Sales[[#This Row],[ShipDate]])*29,"mmm")</f>
        <v>Nov</v>
      </c>
      <c r="R6090">
        <v>380</v>
      </c>
      <c r="S6090" t="s">
        <v>1538</v>
      </c>
      <c r="T6090" t="s">
        <v>66</v>
      </c>
      <c r="U6090">
        <v>78207</v>
      </c>
      <c r="V6090" s="1">
        <v>0.3</v>
      </c>
      <c r="W6090">
        <v>-72</v>
      </c>
      <c r="X6090">
        <v>6</v>
      </c>
      <c r="Y6090">
        <v>718</v>
      </c>
      <c r="AD6090"/>
    </row>
    <row r="6091" spans="1:30" x14ac:dyDescent="0.25">
      <c r="A6091" t="s">
        <v>24</v>
      </c>
      <c r="B6091" s="2">
        <v>43790</v>
      </c>
      <c r="C6091" s="35">
        <f>YEAR(Sales[[#This Row],[ShipDate]])</f>
        <v>2019</v>
      </c>
      <c r="D6091" t="s">
        <v>113</v>
      </c>
      <c r="E6091" t="s">
        <v>31</v>
      </c>
      <c r="F6091" t="s">
        <v>45</v>
      </c>
      <c r="G6091" t="s">
        <v>25</v>
      </c>
      <c r="H6091" t="s">
        <v>336</v>
      </c>
      <c r="I6091" t="s">
        <v>70</v>
      </c>
      <c r="J6091" t="s">
        <v>13</v>
      </c>
      <c r="K6091" t="s">
        <v>187</v>
      </c>
      <c r="L6091" t="s">
        <v>68</v>
      </c>
      <c r="N6091" t="str">
        <f>IF(ISBLANK(Sales[[#This Row],[return]]),"No",Sales[[#This Row],[return]])</f>
        <v>No</v>
      </c>
      <c r="O6091" s="2">
        <v>43788</v>
      </c>
      <c r="P6091" s="8" t="str">
        <f>TEXT(DAY(Sales[[#This Row],[OrderDate]]),"ddd")</f>
        <v>Thu</v>
      </c>
      <c r="Q6091" s="8" t="str">
        <f>TEXT(MONTH(Sales[[#This Row],[ShipDate]])*29,"mmm")</f>
        <v>Nov</v>
      </c>
      <c r="R6091">
        <v>1258</v>
      </c>
      <c r="S6091" t="s">
        <v>2130</v>
      </c>
      <c r="T6091" t="s">
        <v>66</v>
      </c>
      <c r="U6091">
        <v>78207</v>
      </c>
      <c r="V6091" s="1">
        <v>0.2</v>
      </c>
      <c r="W6091">
        <v>9</v>
      </c>
      <c r="X6091">
        <v>4</v>
      </c>
      <c r="Y6091">
        <v>32</v>
      </c>
      <c r="AD6091"/>
    </row>
    <row r="6092" spans="1:30" x14ac:dyDescent="0.25">
      <c r="A6092" t="s">
        <v>40</v>
      </c>
      <c r="B6092" s="2">
        <v>43608</v>
      </c>
      <c r="C6092" s="35">
        <f>YEAR(Sales[[#This Row],[ShipDate]])</f>
        <v>2019</v>
      </c>
      <c r="D6092" t="s">
        <v>36</v>
      </c>
      <c r="E6092" t="s">
        <v>31</v>
      </c>
      <c r="F6092" t="s">
        <v>39</v>
      </c>
      <c r="G6092" t="s">
        <v>25</v>
      </c>
      <c r="H6092" t="s">
        <v>2116</v>
      </c>
      <c r="I6092" t="s">
        <v>70</v>
      </c>
      <c r="J6092" t="s">
        <v>13</v>
      </c>
      <c r="K6092" t="s">
        <v>2763</v>
      </c>
      <c r="L6092" t="s">
        <v>68</v>
      </c>
      <c r="N6092" t="str">
        <f>IF(ISBLANK(Sales[[#This Row],[return]]),"No",Sales[[#This Row],[return]])</f>
        <v>No</v>
      </c>
      <c r="O6092" s="2">
        <v>43603</v>
      </c>
      <c r="P6092" s="8" t="str">
        <f>TEXT(DAY(Sales[[#This Row],[OrderDate]]),"ddd")</f>
        <v>Wed</v>
      </c>
      <c r="Q6092" s="8" t="str">
        <f>TEXT(MONTH(Sales[[#This Row],[ShipDate]])*29,"mmm")</f>
        <v>May</v>
      </c>
      <c r="R6092">
        <v>1288</v>
      </c>
      <c r="S6092" t="s">
        <v>1735</v>
      </c>
      <c r="T6092" t="s">
        <v>66</v>
      </c>
      <c r="U6092">
        <v>78501</v>
      </c>
      <c r="V6092" s="1">
        <v>0.2</v>
      </c>
      <c r="W6092">
        <v>1</v>
      </c>
      <c r="X6092">
        <v>2</v>
      </c>
      <c r="Y6092">
        <v>9</v>
      </c>
      <c r="AD6092"/>
    </row>
    <row r="6093" spans="1:30" x14ac:dyDescent="0.25">
      <c r="A6093" t="s">
        <v>40</v>
      </c>
      <c r="B6093" s="2">
        <v>43608</v>
      </c>
      <c r="C6093" s="35">
        <f>YEAR(Sales[[#This Row],[ShipDate]])</f>
        <v>2019</v>
      </c>
      <c r="D6093" t="s">
        <v>36</v>
      </c>
      <c r="E6093" t="s">
        <v>31</v>
      </c>
      <c r="F6093" t="s">
        <v>50</v>
      </c>
      <c r="G6093" t="s">
        <v>25</v>
      </c>
      <c r="H6093" t="s">
        <v>2116</v>
      </c>
      <c r="I6093" t="s">
        <v>70</v>
      </c>
      <c r="J6093" t="s">
        <v>13</v>
      </c>
      <c r="K6093" t="s">
        <v>2763</v>
      </c>
      <c r="L6093" t="s">
        <v>68</v>
      </c>
      <c r="N6093" t="str">
        <f>IF(ISBLANK(Sales[[#This Row],[return]]),"No",Sales[[#This Row],[return]])</f>
        <v>No</v>
      </c>
      <c r="O6093" s="2">
        <v>43603</v>
      </c>
      <c r="P6093" s="8" t="str">
        <f>TEXT(DAY(Sales[[#This Row],[OrderDate]]),"ddd")</f>
        <v>Wed</v>
      </c>
      <c r="Q6093" s="8" t="str">
        <f>TEXT(MONTH(Sales[[#This Row],[ShipDate]])*29,"mmm")</f>
        <v>May</v>
      </c>
      <c r="R6093">
        <v>245</v>
      </c>
      <c r="S6093" t="s">
        <v>3258</v>
      </c>
      <c r="T6093" t="s">
        <v>66</v>
      </c>
      <c r="U6093">
        <v>78501</v>
      </c>
      <c r="V6093" s="1">
        <v>0.8</v>
      </c>
      <c r="W6093">
        <v>-3</v>
      </c>
      <c r="X6093">
        <v>1</v>
      </c>
      <c r="Y6093">
        <v>2</v>
      </c>
      <c r="AD6093"/>
    </row>
    <row r="6094" spans="1:30" x14ac:dyDescent="0.25">
      <c r="A6094" t="s">
        <v>40</v>
      </c>
      <c r="B6094" s="2">
        <v>43608</v>
      </c>
      <c r="C6094" s="35">
        <f>YEAR(Sales[[#This Row],[ShipDate]])</f>
        <v>2019</v>
      </c>
      <c r="D6094" t="s">
        <v>36</v>
      </c>
      <c r="E6094" t="s">
        <v>31</v>
      </c>
      <c r="F6094" t="s">
        <v>50</v>
      </c>
      <c r="G6094" t="s">
        <v>25</v>
      </c>
      <c r="H6094" t="s">
        <v>2116</v>
      </c>
      <c r="I6094" t="s">
        <v>70</v>
      </c>
      <c r="J6094" t="s">
        <v>13</v>
      </c>
      <c r="K6094" t="s">
        <v>2763</v>
      </c>
      <c r="L6094" t="s">
        <v>68</v>
      </c>
      <c r="N6094" t="str">
        <f>IF(ISBLANK(Sales[[#This Row],[return]]),"No",Sales[[#This Row],[return]])</f>
        <v>No</v>
      </c>
      <c r="O6094" s="2">
        <v>43603</v>
      </c>
      <c r="P6094" s="8" t="str">
        <f>TEXT(DAY(Sales[[#This Row],[OrderDate]]),"ddd")</f>
        <v>Wed</v>
      </c>
      <c r="Q6094" s="8" t="str">
        <f>TEXT(MONTH(Sales[[#This Row],[ShipDate]])*29,"mmm")</f>
        <v>May</v>
      </c>
      <c r="R6094">
        <v>54</v>
      </c>
      <c r="S6094" t="s">
        <v>3229</v>
      </c>
      <c r="T6094" t="s">
        <v>66</v>
      </c>
      <c r="U6094">
        <v>78501</v>
      </c>
      <c r="V6094" s="1">
        <v>0.8</v>
      </c>
      <c r="W6094">
        <v>-11</v>
      </c>
      <c r="X6094">
        <v>7</v>
      </c>
      <c r="Y6094">
        <v>7</v>
      </c>
      <c r="AD6094"/>
    </row>
    <row r="6095" spans="1:30" x14ac:dyDescent="0.25">
      <c r="A6095" t="s">
        <v>24</v>
      </c>
      <c r="B6095" s="2">
        <v>43502</v>
      </c>
      <c r="C6095" s="35">
        <f>YEAR(Sales[[#This Row],[ShipDate]])</f>
        <v>2019</v>
      </c>
      <c r="D6095" t="s">
        <v>36</v>
      </c>
      <c r="E6095" t="s">
        <v>69</v>
      </c>
      <c r="F6095" t="s">
        <v>23</v>
      </c>
      <c r="G6095" t="s">
        <v>11</v>
      </c>
      <c r="H6095" t="s">
        <v>79</v>
      </c>
      <c r="I6095" t="s">
        <v>32</v>
      </c>
      <c r="J6095" t="s">
        <v>13</v>
      </c>
      <c r="K6095" t="s">
        <v>979</v>
      </c>
      <c r="L6095" t="s">
        <v>30</v>
      </c>
      <c r="M6095" t="s">
        <v>82</v>
      </c>
      <c r="N6095" t="str">
        <f>IF(ISBLANK(Sales[[#This Row],[return]]),"No",Sales[[#This Row],[return]])</f>
        <v>Yes</v>
      </c>
      <c r="O6095" s="2">
        <v>43495</v>
      </c>
      <c r="P6095" s="8" t="str">
        <f>TEXT(DAY(Sales[[#This Row],[OrderDate]]),"ddd")</f>
        <v>Mon</v>
      </c>
      <c r="Q6095" s="8" t="str">
        <f>TEXT(MONTH(Sales[[#This Row],[ShipDate]])*29,"mmm")</f>
        <v>Feb</v>
      </c>
      <c r="R6095">
        <v>1181</v>
      </c>
      <c r="S6095" t="s">
        <v>198</v>
      </c>
      <c r="T6095" t="s">
        <v>28</v>
      </c>
      <c r="U6095">
        <v>94110</v>
      </c>
      <c r="V6095" s="1">
        <v>0.2</v>
      </c>
      <c r="W6095">
        <v>-14</v>
      </c>
      <c r="X6095">
        <v>1</v>
      </c>
      <c r="Y6095">
        <v>121</v>
      </c>
      <c r="AD6095"/>
    </row>
    <row r="6096" spans="1:30" x14ac:dyDescent="0.25">
      <c r="A6096" t="s">
        <v>24</v>
      </c>
      <c r="B6096" s="2">
        <v>43502</v>
      </c>
      <c r="C6096" s="35">
        <f>YEAR(Sales[[#This Row],[ShipDate]])</f>
        <v>2019</v>
      </c>
      <c r="D6096" t="s">
        <v>36</v>
      </c>
      <c r="E6096" t="s">
        <v>69</v>
      </c>
      <c r="F6096" t="s">
        <v>45</v>
      </c>
      <c r="G6096" t="s">
        <v>25</v>
      </c>
      <c r="H6096" t="s">
        <v>79</v>
      </c>
      <c r="I6096" t="s">
        <v>32</v>
      </c>
      <c r="J6096" t="s">
        <v>13</v>
      </c>
      <c r="K6096" t="s">
        <v>979</v>
      </c>
      <c r="L6096" t="s">
        <v>30</v>
      </c>
      <c r="M6096" t="s">
        <v>82</v>
      </c>
      <c r="N6096" t="str">
        <f>IF(ISBLANK(Sales[[#This Row],[return]]),"No",Sales[[#This Row],[return]])</f>
        <v>Yes</v>
      </c>
      <c r="O6096" s="2">
        <v>43495</v>
      </c>
      <c r="P6096" s="8" t="str">
        <f>TEXT(DAY(Sales[[#This Row],[OrderDate]]),"ddd")</f>
        <v>Mon</v>
      </c>
      <c r="Q6096" s="8" t="str">
        <f>TEXT(MONTH(Sales[[#This Row],[ShipDate]])*29,"mmm")</f>
        <v>Feb</v>
      </c>
      <c r="R6096">
        <v>1154</v>
      </c>
      <c r="S6096" t="s">
        <v>2064</v>
      </c>
      <c r="T6096" t="s">
        <v>28</v>
      </c>
      <c r="U6096">
        <v>94110</v>
      </c>
      <c r="V6096" s="1">
        <v>0</v>
      </c>
      <c r="W6096">
        <v>2</v>
      </c>
      <c r="X6096">
        <v>3</v>
      </c>
      <c r="Y6096">
        <v>9</v>
      </c>
      <c r="AD6096"/>
    </row>
    <row r="6097" spans="1:30" x14ac:dyDescent="0.25">
      <c r="A6097" t="s">
        <v>24</v>
      </c>
      <c r="B6097" s="2">
        <v>43502</v>
      </c>
      <c r="C6097" s="35">
        <f>YEAR(Sales[[#This Row],[ShipDate]])</f>
        <v>2019</v>
      </c>
      <c r="D6097" t="s">
        <v>36</v>
      </c>
      <c r="E6097" t="s">
        <v>69</v>
      </c>
      <c r="F6097" t="s">
        <v>45</v>
      </c>
      <c r="G6097" t="s">
        <v>25</v>
      </c>
      <c r="H6097" t="s">
        <v>79</v>
      </c>
      <c r="I6097" t="s">
        <v>32</v>
      </c>
      <c r="J6097" t="s">
        <v>13</v>
      </c>
      <c r="K6097" t="s">
        <v>979</v>
      </c>
      <c r="L6097" t="s">
        <v>30</v>
      </c>
      <c r="M6097" t="s">
        <v>82</v>
      </c>
      <c r="N6097" t="str">
        <f>IF(ISBLANK(Sales[[#This Row],[return]]),"No",Sales[[#This Row],[return]])</f>
        <v>Yes</v>
      </c>
      <c r="O6097" s="2">
        <v>43495</v>
      </c>
      <c r="P6097" s="8" t="str">
        <f>TEXT(DAY(Sales[[#This Row],[OrderDate]]),"ddd")</f>
        <v>Mon</v>
      </c>
      <c r="Q6097" s="8" t="str">
        <f>TEXT(MONTH(Sales[[#This Row],[ShipDate]])*29,"mmm")</f>
        <v>Feb</v>
      </c>
      <c r="R6097">
        <v>474</v>
      </c>
      <c r="S6097" t="s">
        <v>1934</v>
      </c>
      <c r="T6097" t="s">
        <v>28</v>
      </c>
      <c r="U6097">
        <v>94110</v>
      </c>
      <c r="V6097" s="1">
        <v>0</v>
      </c>
      <c r="W6097">
        <v>6</v>
      </c>
      <c r="X6097">
        <v>7</v>
      </c>
      <c r="Y6097">
        <v>13</v>
      </c>
      <c r="AD6097"/>
    </row>
    <row r="6098" spans="1:30" x14ac:dyDescent="0.25">
      <c r="A6098" t="s">
        <v>40</v>
      </c>
      <c r="B6098" s="2">
        <v>43639</v>
      </c>
      <c r="C6098" s="35">
        <f>YEAR(Sales[[#This Row],[ShipDate]])</f>
        <v>2019</v>
      </c>
      <c r="D6098" t="s">
        <v>36</v>
      </c>
      <c r="E6098" t="s">
        <v>18</v>
      </c>
      <c r="F6098" t="s">
        <v>21</v>
      </c>
      <c r="G6098" t="s">
        <v>11</v>
      </c>
      <c r="H6098" t="s">
        <v>26</v>
      </c>
      <c r="I6098" t="s">
        <v>32</v>
      </c>
      <c r="J6098" t="s">
        <v>13</v>
      </c>
      <c r="K6098" t="s">
        <v>464</v>
      </c>
      <c r="L6098" t="s">
        <v>30</v>
      </c>
      <c r="M6098" t="s">
        <v>82</v>
      </c>
      <c r="N6098" t="str">
        <f>IF(ISBLANK(Sales[[#This Row],[return]]),"No",Sales[[#This Row],[return]])</f>
        <v>Yes</v>
      </c>
      <c r="O6098" s="2">
        <v>43634</v>
      </c>
      <c r="P6098" s="8" t="str">
        <f>TEXT(DAY(Sales[[#This Row],[OrderDate]]),"ddd")</f>
        <v>Wed</v>
      </c>
      <c r="Q6098" s="8" t="str">
        <f>TEXT(MONTH(Sales[[#This Row],[ShipDate]])*29,"mmm")</f>
        <v>Jun</v>
      </c>
      <c r="R6098">
        <v>379</v>
      </c>
      <c r="S6098" t="s">
        <v>1008</v>
      </c>
      <c r="T6098" t="s">
        <v>28</v>
      </c>
      <c r="U6098">
        <v>90032</v>
      </c>
      <c r="V6098" s="1">
        <v>0.15</v>
      </c>
      <c r="W6098">
        <v>76</v>
      </c>
      <c r="X6098">
        <v>9</v>
      </c>
      <c r="Y6098">
        <v>918</v>
      </c>
      <c r="AD6098"/>
    </row>
    <row r="6099" spans="1:30" x14ac:dyDescent="0.25">
      <c r="A6099" t="s">
        <v>40</v>
      </c>
      <c r="B6099" s="2">
        <v>43639</v>
      </c>
      <c r="C6099" s="35">
        <f>YEAR(Sales[[#This Row],[ShipDate]])</f>
        <v>2019</v>
      </c>
      <c r="D6099" t="s">
        <v>36</v>
      </c>
      <c r="E6099" t="s">
        <v>18</v>
      </c>
      <c r="F6099" t="s">
        <v>59</v>
      </c>
      <c r="G6099" t="s">
        <v>25</v>
      </c>
      <c r="H6099" t="s">
        <v>26</v>
      </c>
      <c r="I6099" t="s">
        <v>32</v>
      </c>
      <c r="J6099" t="s">
        <v>13</v>
      </c>
      <c r="K6099" t="s">
        <v>464</v>
      </c>
      <c r="L6099" t="s">
        <v>30</v>
      </c>
      <c r="M6099" t="s">
        <v>82</v>
      </c>
      <c r="N6099" t="str">
        <f>IF(ISBLANK(Sales[[#This Row],[return]]),"No",Sales[[#This Row],[return]])</f>
        <v>Yes</v>
      </c>
      <c r="O6099" s="2">
        <v>43634</v>
      </c>
      <c r="P6099" s="8" t="str">
        <f>TEXT(DAY(Sales[[#This Row],[OrderDate]]),"ddd")</f>
        <v>Wed</v>
      </c>
      <c r="Q6099" s="8" t="str">
        <f>TEXT(MONTH(Sales[[#This Row],[ShipDate]])*29,"mmm")</f>
        <v>Jun</v>
      </c>
      <c r="R6099">
        <v>1725</v>
      </c>
      <c r="S6099" t="s">
        <v>612</v>
      </c>
      <c r="T6099" t="s">
        <v>28</v>
      </c>
      <c r="U6099">
        <v>90032</v>
      </c>
      <c r="V6099" s="1">
        <v>0</v>
      </c>
      <c r="W6099">
        <v>19</v>
      </c>
      <c r="X6099">
        <v>6</v>
      </c>
      <c r="Y6099">
        <v>39</v>
      </c>
      <c r="AD6099"/>
    </row>
    <row r="6100" spans="1:30" x14ac:dyDescent="0.25">
      <c r="A6100" t="s">
        <v>10</v>
      </c>
      <c r="B6100" s="2">
        <v>43720</v>
      </c>
      <c r="C6100" s="35">
        <f>YEAR(Sales[[#This Row],[ShipDate]])</f>
        <v>2019</v>
      </c>
      <c r="D6100" t="s">
        <v>113</v>
      </c>
      <c r="E6100" t="s">
        <v>18</v>
      </c>
      <c r="F6100" t="s">
        <v>43</v>
      </c>
      <c r="G6100" t="s">
        <v>11</v>
      </c>
      <c r="H6100" t="s">
        <v>706</v>
      </c>
      <c r="I6100" t="s">
        <v>37</v>
      </c>
      <c r="J6100" t="s">
        <v>13</v>
      </c>
      <c r="K6100" t="s">
        <v>250</v>
      </c>
      <c r="L6100" t="s">
        <v>17</v>
      </c>
      <c r="N6100" t="str">
        <f>IF(ISBLANK(Sales[[#This Row],[return]]),"No",Sales[[#This Row],[return]])</f>
        <v>No</v>
      </c>
      <c r="O6100" s="2">
        <v>43719</v>
      </c>
      <c r="P6100" s="8" t="str">
        <f>TEXT(DAY(Sales[[#This Row],[OrderDate]]),"ddd")</f>
        <v>Wed</v>
      </c>
      <c r="Q6100" s="8" t="str">
        <f>TEXT(MONTH(Sales[[#This Row],[ShipDate]])*29,"mmm")</f>
        <v>Sep</v>
      </c>
      <c r="R6100">
        <v>866</v>
      </c>
      <c r="S6100" t="s">
        <v>3166</v>
      </c>
      <c r="T6100" t="s">
        <v>15</v>
      </c>
      <c r="U6100">
        <v>32216</v>
      </c>
      <c r="V6100" s="1">
        <v>0.2</v>
      </c>
      <c r="W6100">
        <v>6</v>
      </c>
      <c r="X6100">
        <v>1</v>
      </c>
      <c r="Y6100">
        <v>35</v>
      </c>
      <c r="AD6100"/>
    </row>
    <row r="6101" spans="1:30" x14ac:dyDescent="0.25">
      <c r="A6101" t="s">
        <v>40</v>
      </c>
      <c r="B6101" s="2">
        <v>43699</v>
      </c>
      <c r="C6101" s="35">
        <f>YEAR(Sales[[#This Row],[ShipDate]])</f>
        <v>2019</v>
      </c>
      <c r="D6101" t="s">
        <v>36</v>
      </c>
      <c r="E6101" t="s">
        <v>18</v>
      </c>
      <c r="F6101" t="s">
        <v>39</v>
      </c>
      <c r="G6101" t="s">
        <v>25</v>
      </c>
      <c r="H6101" t="s">
        <v>399</v>
      </c>
      <c r="I6101" t="s">
        <v>70</v>
      </c>
      <c r="J6101" t="s">
        <v>13</v>
      </c>
      <c r="K6101" t="s">
        <v>623</v>
      </c>
      <c r="L6101" t="s">
        <v>68</v>
      </c>
      <c r="N6101" t="str">
        <f>IF(ISBLANK(Sales[[#This Row],[return]]),"No",Sales[[#This Row],[return]])</f>
        <v>No</v>
      </c>
      <c r="O6101" s="2">
        <v>43695</v>
      </c>
      <c r="P6101" s="8" t="str">
        <f>TEXT(DAY(Sales[[#This Row],[OrderDate]]),"ddd")</f>
        <v>Wed</v>
      </c>
      <c r="Q6101" s="8" t="str">
        <f>TEXT(MONTH(Sales[[#This Row],[ShipDate]])*29,"mmm")</f>
        <v>Aug</v>
      </c>
      <c r="R6101">
        <v>1388</v>
      </c>
      <c r="S6101" t="s">
        <v>453</v>
      </c>
      <c r="T6101" t="s">
        <v>66</v>
      </c>
      <c r="U6101">
        <v>75220</v>
      </c>
      <c r="V6101" s="1">
        <v>0.2</v>
      </c>
      <c r="W6101">
        <v>13</v>
      </c>
      <c r="X6101">
        <v>3</v>
      </c>
      <c r="Y6101">
        <v>200</v>
      </c>
      <c r="AD6101"/>
    </row>
    <row r="6102" spans="1:30" x14ac:dyDescent="0.25">
      <c r="A6102" t="s">
        <v>40</v>
      </c>
      <c r="B6102" s="2">
        <v>43699</v>
      </c>
      <c r="C6102" s="35">
        <f>YEAR(Sales[[#This Row],[ShipDate]])</f>
        <v>2019</v>
      </c>
      <c r="D6102" t="s">
        <v>36</v>
      </c>
      <c r="E6102" t="s">
        <v>18</v>
      </c>
      <c r="F6102" t="s">
        <v>50</v>
      </c>
      <c r="G6102" t="s">
        <v>25</v>
      </c>
      <c r="H6102" t="s">
        <v>399</v>
      </c>
      <c r="I6102" t="s">
        <v>70</v>
      </c>
      <c r="J6102" t="s">
        <v>13</v>
      </c>
      <c r="K6102" t="s">
        <v>623</v>
      </c>
      <c r="L6102" t="s">
        <v>68</v>
      </c>
      <c r="N6102" t="str">
        <f>IF(ISBLANK(Sales[[#This Row],[return]]),"No",Sales[[#This Row],[return]])</f>
        <v>No</v>
      </c>
      <c r="O6102" s="2">
        <v>43695</v>
      </c>
      <c r="P6102" s="8" t="str">
        <f>TEXT(DAY(Sales[[#This Row],[OrderDate]]),"ddd")</f>
        <v>Wed</v>
      </c>
      <c r="Q6102" s="8" t="str">
        <f>TEXT(MONTH(Sales[[#This Row],[ShipDate]])*29,"mmm")</f>
        <v>Aug</v>
      </c>
      <c r="R6102">
        <v>900</v>
      </c>
      <c r="S6102" t="s">
        <v>1895</v>
      </c>
      <c r="T6102" t="s">
        <v>66</v>
      </c>
      <c r="U6102">
        <v>75220</v>
      </c>
      <c r="V6102" s="1">
        <v>0.8</v>
      </c>
      <c r="W6102">
        <v>-11</v>
      </c>
      <c r="X6102">
        <v>4</v>
      </c>
      <c r="Y6102">
        <v>7</v>
      </c>
      <c r="AD6102"/>
    </row>
    <row r="6103" spans="1:30" x14ac:dyDescent="0.25">
      <c r="A6103" t="s">
        <v>40</v>
      </c>
      <c r="B6103" s="2">
        <v>43699</v>
      </c>
      <c r="C6103" s="35">
        <f>YEAR(Sales[[#This Row],[ShipDate]])</f>
        <v>2019</v>
      </c>
      <c r="D6103" t="s">
        <v>36</v>
      </c>
      <c r="E6103" t="s">
        <v>18</v>
      </c>
      <c r="F6103" t="s">
        <v>50</v>
      </c>
      <c r="G6103" t="s">
        <v>25</v>
      </c>
      <c r="H6103" t="s">
        <v>399</v>
      </c>
      <c r="I6103" t="s">
        <v>70</v>
      </c>
      <c r="J6103" t="s">
        <v>13</v>
      </c>
      <c r="K6103" t="s">
        <v>623</v>
      </c>
      <c r="L6103" t="s">
        <v>68</v>
      </c>
      <c r="N6103" t="str">
        <f>IF(ISBLANK(Sales[[#This Row],[return]]),"No",Sales[[#This Row],[return]])</f>
        <v>No</v>
      </c>
      <c r="O6103" s="2">
        <v>43695</v>
      </c>
      <c r="P6103" s="8" t="str">
        <f>TEXT(DAY(Sales[[#This Row],[OrderDate]]),"ddd")</f>
        <v>Wed</v>
      </c>
      <c r="Q6103" s="8" t="str">
        <f>TEXT(MONTH(Sales[[#This Row],[ShipDate]])*29,"mmm")</f>
        <v>Aug</v>
      </c>
      <c r="R6103">
        <v>43</v>
      </c>
      <c r="S6103" t="s">
        <v>739</v>
      </c>
      <c r="T6103" t="s">
        <v>66</v>
      </c>
      <c r="U6103">
        <v>75220</v>
      </c>
      <c r="V6103" s="1">
        <v>0.8</v>
      </c>
      <c r="W6103">
        <v>-33</v>
      </c>
      <c r="X6103">
        <v>5</v>
      </c>
      <c r="Y6103">
        <v>21</v>
      </c>
      <c r="AD6103"/>
    </row>
    <row r="6104" spans="1:30" x14ac:dyDescent="0.25">
      <c r="A6104" t="s">
        <v>10</v>
      </c>
      <c r="B6104" s="2">
        <v>43785</v>
      </c>
      <c r="C6104" s="35">
        <f>YEAR(Sales[[#This Row],[ShipDate]])</f>
        <v>2019</v>
      </c>
      <c r="D6104" t="s">
        <v>19</v>
      </c>
      <c r="E6104" t="s">
        <v>31</v>
      </c>
      <c r="F6104" t="s">
        <v>43</v>
      </c>
      <c r="G6104" t="s">
        <v>11</v>
      </c>
      <c r="H6104" t="s">
        <v>1155</v>
      </c>
      <c r="I6104" t="s">
        <v>149</v>
      </c>
      <c r="J6104" t="s">
        <v>13</v>
      </c>
      <c r="K6104" t="s">
        <v>2647</v>
      </c>
      <c r="L6104" t="s">
        <v>92</v>
      </c>
      <c r="N6104" t="str">
        <f>IF(ISBLANK(Sales[[#This Row],[return]]),"No",Sales[[#This Row],[return]])</f>
        <v>No</v>
      </c>
      <c r="O6104" s="2">
        <v>43782</v>
      </c>
      <c r="P6104" s="8" t="str">
        <f>TEXT(DAY(Sales[[#This Row],[OrderDate]]),"ddd")</f>
        <v>Fri</v>
      </c>
      <c r="Q6104" s="8" t="str">
        <f>TEXT(MONTH(Sales[[#This Row],[ShipDate]])*29,"mmm")</f>
        <v>Nov</v>
      </c>
      <c r="R6104">
        <v>505</v>
      </c>
      <c r="S6104" t="s">
        <v>1527</v>
      </c>
      <c r="T6104" t="s">
        <v>90</v>
      </c>
      <c r="U6104">
        <v>14215</v>
      </c>
      <c r="V6104" s="1">
        <v>0</v>
      </c>
      <c r="W6104">
        <v>31</v>
      </c>
      <c r="X6104">
        <v>3</v>
      </c>
      <c r="Y6104">
        <v>155</v>
      </c>
      <c r="AD6104"/>
    </row>
    <row r="6105" spans="1:30" x14ac:dyDescent="0.25">
      <c r="A6105" t="s">
        <v>10</v>
      </c>
      <c r="B6105" s="2">
        <v>43785</v>
      </c>
      <c r="C6105" s="35">
        <f>YEAR(Sales[[#This Row],[ShipDate]])</f>
        <v>2019</v>
      </c>
      <c r="D6105" t="s">
        <v>19</v>
      </c>
      <c r="E6105" t="s">
        <v>31</v>
      </c>
      <c r="F6105" t="s">
        <v>48</v>
      </c>
      <c r="G6105" t="s">
        <v>46</v>
      </c>
      <c r="H6105" t="s">
        <v>1155</v>
      </c>
      <c r="I6105" t="s">
        <v>149</v>
      </c>
      <c r="J6105" t="s">
        <v>13</v>
      </c>
      <c r="K6105" t="s">
        <v>2647</v>
      </c>
      <c r="L6105" t="s">
        <v>92</v>
      </c>
      <c r="N6105" t="str">
        <f>IF(ISBLANK(Sales[[#This Row],[return]]),"No",Sales[[#This Row],[return]])</f>
        <v>No</v>
      </c>
      <c r="O6105" s="2">
        <v>43782</v>
      </c>
      <c r="P6105" s="8" t="str">
        <f>TEXT(DAY(Sales[[#This Row],[OrderDate]]),"ddd")</f>
        <v>Fri</v>
      </c>
      <c r="Q6105" s="8" t="str">
        <f>TEXT(MONTH(Sales[[#This Row],[ShipDate]])*29,"mmm")</f>
        <v>Nov</v>
      </c>
      <c r="R6105">
        <v>991</v>
      </c>
      <c r="S6105" t="s">
        <v>138</v>
      </c>
      <c r="T6105" t="s">
        <v>90</v>
      </c>
      <c r="U6105">
        <v>14215</v>
      </c>
      <c r="V6105" s="1">
        <v>0</v>
      </c>
      <c r="W6105">
        <v>12</v>
      </c>
      <c r="X6105">
        <v>4</v>
      </c>
      <c r="Y6105">
        <v>44</v>
      </c>
      <c r="AD6105"/>
    </row>
    <row r="6106" spans="1:30" x14ac:dyDescent="0.25">
      <c r="A6106" t="s">
        <v>40</v>
      </c>
      <c r="B6106" s="2">
        <v>43607</v>
      </c>
      <c r="C6106" s="35">
        <f>YEAR(Sales[[#This Row],[ShipDate]])</f>
        <v>2019</v>
      </c>
      <c r="D6106" t="s">
        <v>36</v>
      </c>
      <c r="E6106" t="s">
        <v>18</v>
      </c>
      <c r="F6106" t="s">
        <v>99</v>
      </c>
      <c r="G6106" t="s">
        <v>46</v>
      </c>
      <c r="H6106" t="s">
        <v>88</v>
      </c>
      <c r="I6106" t="s">
        <v>93</v>
      </c>
      <c r="J6106" t="s">
        <v>13</v>
      </c>
      <c r="K6106" t="s">
        <v>41</v>
      </c>
      <c r="L6106" t="s">
        <v>92</v>
      </c>
      <c r="M6106" t="s">
        <v>82</v>
      </c>
      <c r="N6106" t="str">
        <f>IF(ISBLANK(Sales[[#This Row],[return]]),"No",Sales[[#This Row],[return]])</f>
        <v>Yes</v>
      </c>
      <c r="O6106" s="2">
        <v>43603</v>
      </c>
      <c r="P6106" s="8" t="str">
        <f>TEXT(DAY(Sales[[#This Row],[OrderDate]]),"ddd")</f>
        <v>Wed</v>
      </c>
      <c r="Q6106" s="8" t="str">
        <f>TEXT(MONTH(Sales[[#This Row],[ShipDate]])*29,"mmm")</f>
        <v>May</v>
      </c>
      <c r="R6106">
        <v>963</v>
      </c>
      <c r="S6106" t="s">
        <v>2492</v>
      </c>
      <c r="T6106" t="s">
        <v>90</v>
      </c>
      <c r="U6106">
        <v>19140</v>
      </c>
      <c r="V6106" s="1">
        <v>0.2</v>
      </c>
      <c r="W6106">
        <v>-1</v>
      </c>
      <c r="X6106">
        <v>3</v>
      </c>
      <c r="Y6106">
        <v>36</v>
      </c>
      <c r="AD6106"/>
    </row>
    <row r="6107" spans="1:30" x14ac:dyDescent="0.25">
      <c r="A6107" t="s">
        <v>10</v>
      </c>
      <c r="B6107" s="2">
        <v>43567</v>
      </c>
      <c r="C6107" s="35">
        <f>YEAR(Sales[[#This Row],[ShipDate]])</f>
        <v>2019</v>
      </c>
      <c r="D6107" t="s">
        <v>19</v>
      </c>
      <c r="E6107" t="s">
        <v>18</v>
      </c>
      <c r="F6107" t="s">
        <v>50</v>
      </c>
      <c r="G6107" t="s">
        <v>25</v>
      </c>
      <c r="H6107" t="s">
        <v>428</v>
      </c>
      <c r="I6107" t="s">
        <v>133</v>
      </c>
      <c r="J6107" t="s">
        <v>13</v>
      </c>
      <c r="K6107" t="s">
        <v>444</v>
      </c>
      <c r="L6107" t="s">
        <v>68</v>
      </c>
      <c r="N6107" t="str">
        <f>IF(ISBLANK(Sales[[#This Row],[return]]),"No",Sales[[#This Row],[return]])</f>
        <v>No</v>
      </c>
      <c r="O6107" s="2">
        <v>43564</v>
      </c>
      <c r="P6107" s="8" t="str">
        <f>TEXT(DAY(Sales[[#This Row],[OrderDate]]),"ddd")</f>
        <v>Mon</v>
      </c>
      <c r="Q6107" s="8" t="str">
        <f>TEXT(MONTH(Sales[[#This Row],[ShipDate]])*29,"mmm")</f>
        <v>Apr</v>
      </c>
      <c r="R6107">
        <v>707</v>
      </c>
      <c r="S6107" t="s">
        <v>1936</v>
      </c>
      <c r="T6107" t="s">
        <v>66</v>
      </c>
      <c r="U6107">
        <v>48205</v>
      </c>
      <c r="V6107" s="1">
        <v>0</v>
      </c>
      <c r="W6107">
        <v>220</v>
      </c>
      <c r="X6107">
        <v>8</v>
      </c>
      <c r="Y6107">
        <v>478</v>
      </c>
      <c r="AD6107"/>
    </row>
    <row r="6108" spans="1:30" x14ac:dyDescent="0.25">
      <c r="A6108" t="s">
        <v>10</v>
      </c>
      <c r="B6108" s="2">
        <v>43704</v>
      </c>
      <c r="C6108" s="35">
        <f>YEAR(Sales[[#This Row],[ShipDate]])</f>
        <v>2019</v>
      </c>
      <c r="D6108" t="s">
        <v>36</v>
      </c>
      <c r="E6108" t="s">
        <v>69</v>
      </c>
      <c r="F6108" t="s">
        <v>43</v>
      </c>
      <c r="G6108" t="s">
        <v>11</v>
      </c>
      <c r="H6108" t="s">
        <v>197</v>
      </c>
      <c r="I6108" t="s">
        <v>1150</v>
      </c>
      <c r="J6108" t="s">
        <v>13</v>
      </c>
      <c r="K6108" t="s">
        <v>1029</v>
      </c>
      <c r="L6108" t="s">
        <v>92</v>
      </c>
      <c r="N6108" t="str">
        <f>IF(ISBLANK(Sales[[#This Row],[return]]),"No",Sales[[#This Row],[return]])</f>
        <v>No</v>
      </c>
      <c r="O6108" s="2">
        <v>43698</v>
      </c>
      <c r="P6108" s="8" t="str">
        <f>TEXT(DAY(Sales[[#This Row],[OrderDate]]),"ddd")</f>
        <v>Sat</v>
      </c>
      <c r="Q6108" s="8" t="str">
        <f>TEXT(MONTH(Sales[[#This Row],[ShipDate]])*29,"mmm")</f>
        <v>Aug</v>
      </c>
      <c r="R6108">
        <v>492</v>
      </c>
      <c r="S6108" t="s">
        <v>2593</v>
      </c>
      <c r="T6108" t="s">
        <v>90</v>
      </c>
      <c r="U6108">
        <v>21044</v>
      </c>
      <c r="V6108" s="1">
        <v>0</v>
      </c>
      <c r="W6108">
        <v>9</v>
      </c>
      <c r="X6108">
        <v>2</v>
      </c>
      <c r="Y6108">
        <v>25</v>
      </c>
      <c r="AD6108"/>
    </row>
    <row r="6109" spans="1:30" x14ac:dyDescent="0.25">
      <c r="A6109" t="s">
        <v>10</v>
      </c>
      <c r="B6109" s="2">
        <v>43704</v>
      </c>
      <c r="C6109" s="35">
        <f>YEAR(Sales[[#This Row],[ShipDate]])</f>
        <v>2019</v>
      </c>
      <c r="D6109" t="s">
        <v>36</v>
      </c>
      <c r="E6109" t="s">
        <v>69</v>
      </c>
      <c r="F6109" t="s">
        <v>43</v>
      </c>
      <c r="G6109" t="s">
        <v>11</v>
      </c>
      <c r="H6109" t="s">
        <v>197</v>
      </c>
      <c r="I6109" t="s">
        <v>1150</v>
      </c>
      <c r="J6109" t="s">
        <v>13</v>
      </c>
      <c r="K6109" t="s">
        <v>1029</v>
      </c>
      <c r="L6109" t="s">
        <v>92</v>
      </c>
      <c r="N6109" t="str">
        <f>IF(ISBLANK(Sales[[#This Row],[return]]),"No",Sales[[#This Row],[return]])</f>
        <v>No</v>
      </c>
      <c r="O6109" s="2">
        <v>43698</v>
      </c>
      <c r="P6109" s="8" t="str">
        <f>TEXT(DAY(Sales[[#This Row],[OrderDate]]),"ddd")</f>
        <v>Sat</v>
      </c>
      <c r="Q6109" s="8" t="str">
        <f>TEXT(MONTH(Sales[[#This Row],[ShipDate]])*29,"mmm")</f>
        <v>Aug</v>
      </c>
      <c r="R6109">
        <v>1445</v>
      </c>
      <c r="S6109" t="s">
        <v>3193</v>
      </c>
      <c r="T6109" t="s">
        <v>90</v>
      </c>
      <c r="U6109">
        <v>21044</v>
      </c>
      <c r="V6109" s="1">
        <v>0</v>
      </c>
      <c r="W6109">
        <v>31</v>
      </c>
      <c r="X6109">
        <v>4</v>
      </c>
      <c r="Y6109">
        <v>92</v>
      </c>
      <c r="AD6109"/>
    </row>
    <row r="6110" spans="1:30" x14ac:dyDescent="0.25">
      <c r="A6110" t="s">
        <v>10</v>
      </c>
      <c r="B6110" s="2">
        <v>43704</v>
      </c>
      <c r="C6110" s="35">
        <f>YEAR(Sales[[#This Row],[ShipDate]])</f>
        <v>2019</v>
      </c>
      <c r="D6110" t="s">
        <v>36</v>
      </c>
      <c r="E6110" t="s">
        <v>69</v>
      </c>
      <c r="F6110" t="s">
        <v>59</v>
      </c>
      <c r="G6110" t="s">
        <v>25</v>
      </c>
      <c r="H6110" t="s">
        <v>197</v>
      </c>
      <c r="I6110" t="s">
        <v>1150</v>
      </c>
      <c r="J6110" t="s">
        <v>13</v>
      </c>
      <c r="K6110" t="s">
        <v>1029</v>
      </c>
      <c r="L6110" t="s">
        <v>92</v>
      </c>
      <c r="N6110" t="str">
        <f>IF(ISBLANK(Sales[[#This Row],[return]]),"No",Sales[[#This Row],[return]])</f>
        <v>No</v>
      </c>
      <c r="O6110" s="2">
        <v>43698</v>
      </c>
      <c r="P6110" s="8" t="str">
        <f>TEXT(DAY(Sales[[#This Row],[OrderDate]]),"ddd")</f>
        <v>Sat</v>
      </c>
      <c r="Q6110" s="8" t="str">
        <f>TEXT(MONTH(Sales[[#This Row],[ShipDate]])*29,"mmm")</f>
        <v>Aug</v>
      </c>
      <c r="R6110">
        <v>1678</v>
      </c>
      <c r="S6110" t="s">
        <v>1840</v>
      </c>
      <c r="T6110" t="s">
        <v>90</v>
      </c>
      <c r="U6110">
        <v>21044</v>
      </c>
      <c r="V6110" s="1">
        <v>0</v>
      </c>
      <c r="W6110">
        <v>133</v>
      </c>
      <c r="X6110">
        <v>5</v>
      </c>
      <c r="Y6110">
        <v>277</v>
      </c>
      <c r="AD6110"/>
    </row>
    <row r="6111" spans="1:30" x14ac:dyDescent="0.25">
      <c r="A6111" t="s">
        <v>40</v>
      </c>
      <c r="B6111" s="2">
        <v>43726</v>
      </c>
      <c r="C6111" s="35">
        <f>YEAR(Sales[[#This Row],[ShipDate]])</f>
        <v>2019</v>
      </c>
      <c r="D6111" t="s">
        <v>19</v>
      </c>
      <c r="E6111" t="s">
        <v>18</v>
      </c>
      <c r="F6111" t="s">
        <v>59</v>
      </c>
      <c r="G6111" t="s">
        <v>25</v>
      </c>
      <c r="H6111" t="s">
        <v>88</v>
      </c>
      <c r="I6111" t="s">
        <v>93</v>
      </c>
      <c r="J6111" t="s">
        <v>13</v>
      </c>
      <c r="K6111" t="s">
        <v>1669</v>
      </c>
      <c r="L6111" t="s">
        <v>92</v>
      </c>
      <c r="N6111" t="str">
        <f>IF(ISBLANK(Sales[[#This Row],[return]]),"No",Sales[[#This Row],[return]])</f>
        <v>No</v>
      </c>
      <c r="O6111" s="2">
        <v>43724</v>
      </c>
      <c r="P6111" s="8" t="str">
        <f>TEXT(DAY(Sales[[#This Row],[OrderDate]]),"ddd")</f>
        <v>Mon</v>
      </c>
      <c r="Q6111" s="8" t="str">
        <f>TEXT(MONTH(Sales[[#This Row],[ShipDate]])*29,"mmm")</f>
        <v>Sep</v>
      </c>
      <c r="R6111">
        <v>1721</v>
      </c>
      <c r="S6111" t="s">
        <v>1954</v>
      </c>
      <c r="T6111" t="s">
        <v>90</v>
      </c>
      <c r="U6111">
        <v>19143</v>
      </c>
      <c r="V6111" s="1">
        <v>0.2</v>
      </c>
      <c r="W6111">
        <v>6</v>
      </c>
      <c r="X6111">
        <v>6</v>
      </c>
      <c r="Y6111">
        <v>21</v>
      </c>
      <c r="AD6111"/>
    </row>
    <row r="6112" spans="1:30" x14ac:dyDescent="0.25">
      <c r="A6112" t="s">
        <v>40</v>
      </c>
      <c r="B6112" s="2">
        <v>43714</v>
      </c>
      <c r="C6112" s="35">
        <f>YEAR(Sales[[#This Row],[ShipDate]])</f>
        <v>2019</v>
      </c>
      <c r="D6112" t="s">
        <v>36</v>
      </c>
      <c r="E6112" t="s">
        <v>18</v>
      </c>
      <c r="F6112" t="s">
        <v>99</v>
      </c>
      <c r="G6112" t="s">
        <v>46</v>
      </c>
      <c r="H6112" t="s">
        <v>164</v>
      </c>
      <c r="I6112" t="s">
        <v>120</v>
      </c>
      <c r="J6112" t="s">
        <v>13</v>
      </c>
      <c r="K6112" t="s">
        <v>1111</v>
      </c>
      <c r="L6112" t="s">
        <v>68</v>
      </c>
      <c r="N6112" t="str">
        <f>IF(ISBLANK(Sales[[#This Row],[return]]),"No",Sales[[#This Row],[return]])</f>
        <v>No</v>
      </c>
      <c r="O6112" s="2">
        <v>43710</v>
      </c>
      <c r="P6112" s="8" t="str">
        <f>TEXT(DAY(Sales[[#This Row],[OrderDate]]),"ddd")</f>
        <v>Mon</v>
      </c>
      <c r="Q6112" s="8" t="str">
        <f>TEXT(MONTH(Sales[[#This Row],[ShipDate]])*29,"mmm")</f>
        <v>Sep</v>
      </c>
      <c r="R6112">
        <v>967</v>
      </c>
      <c r="S6112" t="s">
        <v>2497</v>
      </c>
      <c r="T6112" t="s">
        <v>66</v>
      </c>
      <c r="U6112">
        <v>60623</v>
      </c>
      <c r="V6112" s="1">
        <v>0.2</v>
      </c>
      <c r="W6112">
        <v>-7</v>
      </c>
      <c r="X6112">
        <v>3</v>
      </c>
      <c r="Y6112">
        <v>41</v>
      </c>
      <c r="AD6112"/>
    </row>
    <row r="6113" spans="1:30" x14ac:dyDescent="0.25">
      <c r="A6113" t="s">
        <v>24</v>
      </c>
      <c r="B6113" s="2">
        <v>43557</v>
      </c>
      <c r="C6113" s="35">
        <f>YEAR(Sales[[#This Row],[ShipDate]])</f>
        <v>2019</v>
      </c>
      <c r="D6113" t="s">
        <v>36</v>
      </c>
      <c r="E6113" t="s">
        <v>31</v>
      </c>
      <c r="F6113" t="s">
        <v>43</v>
      </c>
      <c r="G6113" t="s">
        <v>11</v>
      </c>
      <c r="H6113" t="s">
        <v>936</v>
      </c>
      <c r="I6113" t="s">
        <v>133</v>
      </c>
      <c r="J6113" t="s">
        <v>13</v>
      </c>
      <c r="K6113" t="s">
        <v>2683</v>
      </c>
      <c r="L6113" t="s">
        <v>68</v>
      </c>
      <c r="N6113" t="str">
        <f>IF(ISBLANK(Sales[[#This Row],[return]]),"No",Sales[[#This Row],[return]])</f>
        <v>No</v>
      </c>
      <c r="O6113" s="2">
        <v>43550</v>
      </c>
      <c r="P6113" s="8" t="str">
        <f>TEXT(DAY(Sales[[#This Row],[OrderDate]]),"ddd")</f>
        <v>Thu</v>
      </c>
      <c r="Q6113" s="8" t="str">
        <f>TEXT(MONTH(Sales[[#This Row],[ShipDate]])*29,"mmm")</f>
        <v>Apr</v>
      </c>
      <c r="R6113">
        <v>415</v>
      </c>
      <c r="S6113" t="s">
        <v>3194</v>
      </c>
      <c r="T6113" t="s">
        <v>66</v>
      </c>
      <c r="U6113">
        <v>48126</v>
      </c>
      <c r="V6113" s="1">
        <v>0</v>
      </c>
      <c r="W6113">
        <v>23</v>
      </c>
      <c r="X6113">
        <v>3</v>
      </c>
      <c r="Y6113">
        <v>61</v>
      </c>
      <c r="AD6113"/>
    </row>
    <row r="6114" spans="1:30" x14ac:dyDescent="0.25">
      <c r="A6114" t="s">
        <v>10</v>
      </c>
      <c r="B6114" s="2">
        <v>43485</v>
      </c>
      <c r="C6114" s="35">
        <f>YEAR(Sales[[#This Row],[ShipDate]])</f>
        <v>2019</v>
      </c>
      <c r="D6114" t="s">
        <v>36</v>
      </c>
      <c r="E6114" t="s">
        <v>69</v>
      </c>
      <c r="F6114" t="s">
        <v>43</v>
      </c>
      <c r="G6114" t="s">
        <v>11</v>
      </c>
      <c r="H6114" t="s">
        <v>680</v>
      </c>
      <c r="I6114" t="s">
        <v>142</v>
      </c>
      <c r="J6114" t="s">
        <v>13</v>
      </c>
      <c r="K6114" t="s">
        <v>2940</v>
      </c>
      <c r="L6114" t="s">
        <v>68</v>
      </c>
      <c r="N6114" t="str">
        <f>IF(ISBLANK(Sales[[#This Row],[return]]),"No",Sales[[#This Row],[return]])</f>
        <v>No</v>
      </c>
      <c r="O6114" s="2">
        <v>43479</v>
      </c>
      <c r="P6114" s="8" t="str">
        <f>TEXT(DAY(Sales[[#This Row],[OrderDate]]),"ddd")</f>
        <v>Sat</v>
      </c>
      <c r="Q6114" s="8" t="str">
        <f>TEXT(MONTH(Sales[[#This Row],[ShipDate]])*29,"mmm")</f>
        <v>Jan</v>
      </c>
      <c r="R6114">
        <v>485</v>
      </c>
      <c r="S6114" t="s">
        <v>1505</v>
      </c>
      <c r="T6114" t="s">
        <v>66</v>
      </c>
      <c r="U6114">
        <v>47374</v>
      </c>
      <c r="V6114" s="1">
        <v>0</v>
      </c>
      <c r="W6114">
        <v>9</v>
      </c>
      <c r="X6114">
        <v>2</v>
      </c>
      <c r="Y6114">
        <v>19</v>
      </c>
      <c r="AD6114"/>
    </row>
    <row r="6115" spans="1:30" x14ac:dyDescent="0.25">
      <c r="A6115" t="s">
        <v>10</v>
      </c>
      <c r="B6115" s="2">
        <v>43485</v>
      </c>
      <c r="C6115" s="35">
        <f>YEAR(Sales[[#This Row],[ShipDate]])</f>
        <v>2019</v>
      </c>
      <c r="D6115" t="s">
        <v>36</v>
      </c>
      <c r="E6115" t="s">
        <v>69</v>
      </c>
      <c r="F6115" t="s">
        <v>59</v>
      </c>
      <c r="G6115" t="s">
        <v>25</v>
      </c>
      <c r="H6115" t="s">
        <v>680</v>
      </c>
      <c r="I6115" t="s">
        <v>142</v>
      </c>
      <c r="J6115" t="s">
        <v>13</v>
      </c>
      <c r="K6115" t="s">
        <v>2940</v>
      </c>
      <c r="L6115" t="s">
        <v>68</v>
      </c>
      <c r="N6115" t="str">
        <f>IF(ISBLANK(Sales[[#This Row],[return]]),"No",Sales[[#This Row],[return]])</f>
        <v>No</v>
      </c>
      <c r="O6115" s="2">
        <v>43479</v>
      </c>
      <c r="P6115" s="8" t="str">
        <f>TEXT(DAY(Sales[[#This Row],[OrderDate]]),"ddd")</f>
        <v>Sat</v>
      </c>
      <c r="Q6115" s="8" t="str">
        <f>TEXT(MONTH(Sales[[#This Row],[ShipDate]])*29,"mmm")</f>
        <v>Jan</v>
      </c>
      <c r="R6115">
        <v>1669</v>
      </c>
      <c r="S6115" t="s">
        <v>2135</v>
      </c>
      <c r="T6115" t="s">
        <v>66</v>
      </c>
      <c r="U6115">
        <v>47374</v>
      </c>
      <c r="V6115" s="1">
        <v>0</v>
      </c>
      <c r="W6115">
        <v>6</v>
      </c>
      <c r="X6115">
        <v>1</v>
      </c>
      <c r="Y6115">
        <v>11</v>
      </c>
      <c r="AD6115"/>
    </row>
    <row r="6116" spans="1:30" x14ac:dyDescent="0.25">
      <c r="A6116" t="s">
        <v>10</v>
      </c>
      <c r="B6116" s="2">
        <v>43485</v>
      </c>
      <c r="C6116" s="35">
        <f>YEAR(Sales[[#This Row],[ShipDate]])</f>
        <v>2019</v>
      </c>
      <c r="D6116" t="s">
        <v>36</v>
      </c>
      <c r="E6116" t="s">
        <v>69</v>
      </c>
      <c r="F6116" t="s">
        <v>150</v>
      </c>
      <c r="G6116" t="s">
        <v>25</v>
      </c>
      <c r="H6116" t="s">
        <v>680</v>
      </c>
      <c r="I6116" t="s">
        <v>142</v>
      </c>
      <c r="J6116" t="s">
        <v>13</v>
      </c>
      <c r="K6116" t="s">
        <v>2940</v>
      </c>
      <c r="L6116" t="s">
        <v>68</v>
      </c>
      <c r="N6116" t="str">
        <f>IF(ISBLANK(Sales[[#This Row],[return]]),"No",Sales[[#This Row],[return]])</f>
        <v>No</v>
      </c>
      <c r="O6116" s="2">
        <v>43479</v>
      </c>
      <c r="P6116" s="8" t="str">
        <f>TEXT(DAY(Sales[[#This Row],[OrderDate]]),"ddd")</f>
        <v>Sat</v>
      </c>
      <c r="Q6116" s="8" t="str">
        <f>TEXT(MONTH(Sales[[#This Row],[ShipDate]])*29,"mmm")</f>
        <v>Jan</v>
      </c>
      <c r="R6116">
        <v>276</v>
      </c>
      <c r="S6116" t="s">
        <v>481</v>
      </c>
      <c r="T6116" t="s">
        <v>66</v>
      </c>
      <c r="U6116">
        <v>47374</v>
      </c>
      <c r="V6116" s="1">
        <v>0</v>
      </c>
      <c r="W6116">
        <v>0</v>
      </c>
      <c r="X6116">
        <v>2</v>
      </c>
      <c r="Y6116">
        <v>3</v>
      </c>
      <c r="AD6116"/>
    </row>
    <row r="6117" spans="1:30" x14ac:dyDescent="0.25">
      <c r="A6117" t="s">
        <v>10</v>
      </c>
      <c r="B6117" s="2">
        <v>43485</v>
      </c>
      <c r="C6117" s="35">
        <f>YEAR(Sales[[#This Row],[ShipDate]])</f>
        <v>2019</v>
      </c>
      <c r="D6117" t="s">
        <v>36</v>
      </c>
      <c r="E6117" t="s">
        <v>69</v>
      </c>
      <c r="F6117" t="s">
        <v>39</v>
      </c>
      <c r="G6117" t="s">
        <v>25</v>
      </c>
      <c r="H6117" t="s">
        <v>680</v>
      </c>
      <c r="I6117" t="s">
        <v>142</v>
      </c>
      <c r="J6117" t="s">
        <v>13</v>
      </c>
      <c r="K6117" t="s">
        <v>2940</v>
      </c>
      <c r="L6117" t="s">
        <v>68</v>
      </c>
      <c r="N6117" t="str">
        <f>IF(ISBLANK(Sales[[#This Row],[return]]),"No",Sales[[#This Row],[return]])</f>
        <v>No</v>
      </c>
      <c r="O6117" s="2">
        <v>43479</v>
      </c>
      <c r="P6117" s="8" t="str">
        <f>TEXT(DAY(Sales[[#This Row],[OrderDate]]),"ddd")</f>
        <v>Sat</v>
      </c>
      <c r="Q6117" s="8" t="str">
        <f>TEXT(MONTH(Sales[[#This Row],[ShipDate]])*29,"mmm")</f>
        <v>Jan</v>
      </c>
      <c r="R6117">
        <v>1503</v>
      </c>
      <c r="S6117" t="s">
        <v>2142</v>
      </c>
      <c r="T6117" t="s">
        <v>66</v>
      </c>
      <c r="U6117">
        <v>47374</v>
      </c>
      <c r="V6117" s="1">
        <v>0</v>
      </c>
      <c r="W6117">
        <v>5</v>
      </c>
      <c r="X6117">
        <v>2</v>
      </c>
      <c r="Y6117">
        <v>19</v>
      </c>
      <c r="AD6117"/>
    </row>
    <row r="6118" spans="1:30" x14ac:dyDescent="0.25">
      <c r="A6118" t="s">
        <v>10</v>
      </c>
      <c r="B6118" s="2">
        <v>43485</v>
      </c>
      <c r="C6118" s="35">
        <f>YEAR(Sales[[#This Row],[ShipDate]])</f>
        <v>2019</v>
      </c>
      <c r="D6118" t="s">
        <v>36</v>
      </c>
      <c r="E6118" t="s">
        <v>69</v>
      </c>
      <c r="F6118" t="s">
        <v>39</v>
      </c>
      <c r="G6118" t="s">
        <v>25</v>
      </c>
      <c r="H6118" t="s">
        <v>680</v>
      </c>
      <c r="I6118" t="s">
        <v>142</v>
      </c>
      <c r="J6118" t="s">
        <v>13</v>
      </c>
      <c r="K6118" t="s">
        <v>2940</v>
      </c>
      <c r="L6118" t="s">
        <v>68</v>
      </c>
      <c r="N6118" t="str">
        <f>IF(ISBLANK(Sales[[#This Row],[return]]),"No",Sales[[#This Row],[return]])</f>
        <v>No</v>
      </c>
      <c r="O6118" s="2">
        <v>43479</v>
      </c>
      <c r="P6118" s="8" t="str">
        <f>TEXT(DAY(Sales[[#This Row],[OrderDate]]),"ddd")</f>
        <v>Sat</v>
      </c>
      <c r="Q6118" s="8" t="str">
        <f>TEXT(MONTH(Sales[[#This Row],[ShipDate]])*29,"mmm")</f>
        <v>Jan</v>
      </c>
      <c r="R6118">
        <v>1545</v>
      </c>
      <c r="S6118" t="s">
        <v>317</v>
      </c>
      <c r="T6118" t="s">
        <v>66</v>
      </c>
      <c r="U6118">
        <v>47374</v>
      </c>
      <c r="V6118" s="1">
        <v>0</v>
      </c>
      <c r="W6118">
        <v>18</v>
      </c>
      <c r="X6118">
        <v>5</v>
      </c>
      <c r="Y6118">
        <v>67</v>
      </c>
      <c r="AD6118"/>
    </row>
    <row r="6119" spans="1:30" x14ac:dyDescent="0.25">
      <c r="A6119" t="s">
        <v>10</v>
      </c>
      <c r="B6119" s="2">
        <v>43485</v>
      </c>
      <c r="C6119" s="35">
        <f>YEAR(Sales[[#This Row],[ShipDate]])</f>
        <v>2019</v>
      </c>
      <c r="D6119" t="s">
        <v>36</v>
      </c>
      <c r="E6119" t="s">
        <v>69</v>
      </c>
      <c r="F6119" t="s">
        <v>99</v>
      </c>
      <c r="G6119" t="s">
        <v>46</v>
      </c>
      <c r="H6119" t="s">
        <v>680</v>
      </c>
      <c r="I6119" t="s">
        <v>142</v>
      </c>
      <c r="J6119" t="s">
        <v>13</v>
      </c>
      <c r="K6119" t="s">
        <v>2940</v>
      </c>
      <c r="L6119" t="s">
        <v>68</v>
      </c>
      <c r="N6119" t="str">
        <f>IF(ISBLANK(Sales[[#This Row],[return]]),"No",Sales[[#This Row],[return]])</f>
        <v>No</v>
      </c>
      <c r="O6119" s="2">
        <v>43479</v>
      </c>
      <c r="P6119" s="8" t="str">
        <f>TEXT(DAY(Sales[[#This Row],[OrderDate]]),"ddd")</f>
        <v>Sat</v>
      </c>
      <c r="Q6119" s="8" t="str">
        <f>TEXT(MONTH(Sales[[#This Row],[ShipDate]])*29,"mmm")</f>
        <v>Jan</v>
      </c>
      <c r="R6119">
        <v>924</v>
      </c>
      <c r="S6119" t="s">
        <v>765</v>
      </c>
      <c r="T6119" t="s">
        <v>66</v>
      </c>
      <c r="U6119">
        <v>47374</v>
      </c>
      <c r="V6119" s="1">
        <v>0</v>
      </c>
      <c r="W6119">
        <v>3</v>
      </c>
      <c r="X6119">
        <v>4</v>
      </c>
      <c r="Y6119">
        <v>12</v>
      </c>
      <c r="AD6119"/>
    </row>
    <row r="6120" spans="1:30" x14ac:dyDescent="0.25">
      <c r="A6120" t="s">
        <v>10</v>
      </c>
      <c r="B6120" s="2">
        <v>43485</v>
      </c>
      <c r="C6120" s="35">
        <f>YEAR(Sales[[#This Row],[ShipDate]])</f>
        <v>2019</v>
      </c>
      <c r="D6120" t="s">
        <v>36</v>
      </c>
      <c r="E6120" t="s">
        <v>69</v>
      </c>
      <c r="F6120" t="s">
        <v>99</v>
      </c>
      <c r="G6120" t="s">
        <v>46</v>
      </c>
      <c r="H6120" t="s">
        <v>680</v>
      </c>
      <c r="I6120" t="s">
        <v>142</v>
      </c>
      <c r="J6120" t="s">
        <v>13</v>
      </c>
      <c r="K6120" t="s">
        <v>2940</v>
      </c>
      <c r="L6120" t="s">
        <v>68</v>
      </c>
      <c r="N6120" t="str">
        <f>IF(ISBLANK(Sales[[#This Row],[return]]),"No",Sales[[#This Row],[return]])</f>
        <v>No</v>
      </c>
      <c r="O6120" s="2">
        <v>43479</v>
      </c>
      <c r="P6120" s="8" t="str">
        <f>TEXT(DAY(Sales[[#This Row],[OrderDate]]),"ddd")</f>
        <v>Sat</v>
      </c>
      <c r="Q6120" s="8" t="str">
        <f>TEXT(MONTH(Sales[[#This Row],[ShipDate]])*29,"mmm")</f>
        <v>Jan</v>
      </c>
      <c r="R6120">
        <v>1096</v>
      </c>
      <c r="S6120" t="s">
        <v>476</v>
      </c>
      <c r="T6120" t="s">
        <v>66</v>
      </c>
      <c r="U6120">
        <v>47374</v>
      </c>
      <c r="V6120" s="1">
        <v>0</v>
      </c>
      <c r="W6120">
        <v>70</v>
      </c>
      <c r="X6120">
        <v>4</v>
      </c>
      <c r="Y6120">
        <v>160</v>
      </c>
      <c r="AD6120"/>
    </row>
    <row r="6121" spans="1:30" x14ac:dyDescent="0.25">
      <c r="A6121" t="s">
        <v>10</v>
      </c>
      <c r="B6121" s="2">
        <v>43485</v>
      </c>
      <c r="C6121" s="35">
        <f>YEAR(Sales[[#This Row],[ShipDate]])</f>
        <v>2019</v>
      </c>
      <c r="D6121" t="s">
        <v>36</v>
      </c>
      <c r="E6121" t="s">
        <v>69</v>
      </c>
      <c r="F6121" t="s">
        <v>48</v>
      </c>
      <c r="G6121" t="s">
        <v>46</v>
      </c>
      <c r="H6121" t="s">
        <v>680</v>
      </c>
      <c r="I6121" t="s">
        <v>142</v>
      </c>
      <c r="J6121" t="s">
        <v>13</v>
      </c>
      <c r="K6121" t="s">
        <v>2940</v>
      </c>
      <c r="L6121" t="s">
        <v>68</v>
      </c>
      <c r="N6121" t="str">
        <f>IF(ISBLANK(Sales[[#This Row],[return]]),"No",Sales[[#This Row],[return]])</f>
        <v>No</v>
      </c>
      <c r="O6121" s="2">
        <v>43479</v>
      </c>
      <c r="P6121" s="8" t="str">
        <f>TEXT(DAY(Sales[[#This Row],[OrderDate]]),"ddd")</f>
        <v>Sat</v>
      </c>
      <c r="Q6121" s="8" t="str">
        <f>TEXT(MONTH(Sales[[#This Row],[ShipDate]])*29,"mmm")</f>
        <v>Jan</v>
      </c>
      <c r="R6121">
        <v>147</v>
      </c>
      <c r="S6121" t="s">
        <v>2334</v>
      </c>
      <c r="T6121" t="s">
        <v>66</v>
      </c>
      <c r="U6121">
        <v>47374</v>
      </c>
      <c r="V6121" s="1">
        <v>0</v>
      </c>
      <c r="W6121">
        <v>1</v>
      </c>
      <c r="X6121">
        <v>4</v>
      </c>
      <c r="Y6121">
        <v>68</v>
      </c>
      <c r="AD6121"/>
    </row>
    <row r="6122" spans="1:30" x14ac:dyDescent="0.25">
      <c r="A6122" t="s">
        <v>40</v>
      </c>
      <c r="B6122" s="2">
        <v>43804</v>
      </c>
      <c r="C6122" s="35">
        <f>YEAR(Sales[[#This Row],[ShipDate]])</f>
        <v>2019</v>
      </c>
      <c r="D6122" t="s">
        <v>36</v>
      </c>
      <c r="E6122" t="s">
        <v>18</v>
      </c>
      <c r="F6122" t="s">
        <v>23</v>
      </c>
      <c r="G6122" t="s">
        <v>11</v>
      </c>
      <c r="H6122" t="s">
        <v>374</v>
      </c>
      <c r="I6122" t="s">
        <v>70</v>
      </c>
      <c r="J6122" t="s">
        <v>13</v>
      </c>
      <c r="K6122" t="s">
        <v>1460</v>
      </c>
      <c r="L6122" t="s">
        <v>68</v>
      </c>
      <c r="N6122" t="str">
        <f>IF(ISBLANK(Sales[[#This Row],[return]]),"No",Sales[[#This Row],[return]])</f>
        <v>No</v>
      </c>
      <c r="O6122" s="2">
        <v>43800</v>
      </c>
      <c r="P6122" s="8" t="str">
        <f>TEXT(DAY(Sales[[#This Row],[OrderDate]]),"ddd")</f>
        <v>Sun</v>
      </c>
      <c r="Q6122" s="8" t="str">
        <f>TEXT(MONTH(Sales[[#This Row],[ShipDate]])*29,"mmm")</f>
        <v>Dec</v>
      </c>
      <c r="R6122">
        <v>529</v>
      </c>
      <c r="S6122" t="s">
        <v>550</v>
      </c>
      <c r="T6122" t="s">
        <v>66</v>
      </c>
      <c r="U6122">
        <v>75051</v>
      </c>
      <c r="V6122" s="1">
        <v>0.3</v>
      </c>
      <c r="W6122">
        <v>-18</v>
      </c>
      <c r="X6122">
        <v>3</v>
      </c>
      <c r="Y6122">
        <v>317</v>
      </c>
      <c r="AD6122"/>
    </row>
    <row r="6123" spans="1:30" x14ac:dyDescent="0.25">
      <c r="A6123" t="s">
        <v>40</v>
      </c>
      <c r="B6123" s="2">
        <v>43804</v>
      </c>
      <c r="C6123" s="35">
        <f>YEAR(Sales[[#This Row],[ShipDate]])</f>
        <v>2019</v>
      </c>
      <c r="D6123" t="s">
        <v>36</v>
      </c>
      <c r="E6123" t="s">
        <v>18</v>
      </c>
      <c r="F6123" t="s">
        <v>48</v>
      </c>
      <c r="G6123" t="s">
        <v>46</v>
      </c>
      <c r="H6123" t="s">
        <v>374</v>
      </c>
      <c r="I6123" t="s">
        <v>70</v>
      </c>
      <c r="J6123" t="s">
        <v>13</v>
      </c>
      <c r="K6123" t="s">
        <v>1460</v>
      </c>
      <c r="L6123" t="s">
        <v>68</v>
      </c>
      <c r="N6123" t="str">
        <f>IF(ISBLANK(Sales[[#This Row],[return]]),"No",Sales[[#This Row],[return]])</f>
        <v>No</v>
      </c>
      <c r="O6123" s="2">
        <v>43800</v>
      </c>
      <c r="P6123" s="8" t="str">
        <f>TEXT(DAY(Sales[[#This Row],[OrderDate]]),"ddd")</f>
        <v>Sun</v>
      </c>
      <c r="Q6123" s="8" t="str">
        <f>TEXT(MONTH(Sales[[#This Row],[ShipDate]])*29,"mmm")</f>
        <v>Dec</v>
      </c>
      <c r="R6123">
        <v>440</v>
      </c>
      <c r="S6123" t="s">
        <v>2347</v>
      </c>
      <c r="T6123" t="s">
        <v>66</v>
      </c>
      <c r="U6123">
        <v>75051</v>
      </c>
      <c r="V6123" s="1">
        <v>0.2</v>
      </c>
      <c r="W6123">
        <v>25</v>
      </c>
      <c r="X6123">
        <v>5</v>
      </c>
      <c r="Y6123">
        <v>220</v>
      </c>
      <c r="AD6123"/>
    </row>
    <row r="6124" spans="1:30" x14ac:dyDescent="0.25">
      <c r="A6124" t="s">
        <v>24</v>
      </c>
      <c r="B6124" s="2">
        <v>43741</v>
      </c>
      <c r="C6124" s="35">
        <f>YEAR(Sales[[#This Row],[ShipDate]])</f>
        <v>2019</v>
      </c>
      <c r="D6124" t="s">
        <v>113</v>
      </c>
      <c r="E6124" t="s">
        <v>69</v>
      </c>
      <c r="F6124" t="s">
        <v>340</v>
      </c>
      <c r="G6124" t="s">
        <v>46</v>
      </c>
      <c r="H6124" t="s">
        <v>146</v>
      </c>
      <c r="I6124" t="s">
        <v>149</v>
      </c>
      <c r="J6124" t="s">
        <v>13</v>
      </c>
      <c r="K6124" t="s">
        <v>2903</v>
      </c>
      <c r="L6124" t="s">
        <v>92</v>
      </c>
      <c r="N6124" t="str">
        <f>IF(ISBLANK(Sales[[#This Row],[return]]),"No",Sales[[#This Row],[return]])</f>
        <v>No</v>
      </c>
      <c r="O6124" s="2">
        <v>43739</v>
      </c>
      <c r="P6124" s="8" t="str">
        <f>TEXT(DAY(Sales[[#This Row],[OrderDate]]),"ddd")</f>
        <v>Sun</v>
      </c>
      <c r="Q6124" s="8" t="str">
        <f>TEXT(MONTH(Sales[[#This Row],[ShipDate]])*29,"mmm")</f>
        <v>Oct</v>
      </c>
      <c r="R6124">
        <v>653</v>
      </c>
      <c r="S6124" t="s">
        <v>2522</v>
      </c>
      <c r="T6124" t="s">
        <v>90</v>
      </c>
      <c r="U6124">
        <v>10035</v>
      </c>
      <c r="V6124" s="1">
        <v>0</v>
      </c>
      <c r="W6124">
        <v>767</v>
      </c>
      <c r="X6124">
        <v>11</v>
      </c>
      <c r="Y6124">
        <v>1705</v>
      </c>
      <c r="AD6124"/>
    </row>
    <row r="6125" spans="1:30" x14ac:dyDescent="0.25">
      <c r="A6125" t="s">
        <v>24</v>
      </c>
      <c r="B6125" s="2">
        <v>43766</v>
      </c>
      <c r="C6125" s="35">
        <f>YEAR(Sales[[#This Row],[ShipDate]])</f>
        <v>2019</v>
      </c>
      <c r="D6125" t="s">
        <v>36</v>
      </c>
      <c r="E6125" t="s">
        <v>18</v>
      </c>
      <c r="F6125" t="s">
        <v>39</v>
      </c>
      <c r="G6125" t="s">
        <v>25</v>
      </c>
      <c r="H6125" t="s">
        <v>88</v>
      </c>
      <c r="I6125" t="s">
        <v>93</v>
      </c>
      <c r="J6125" t="s">
        <v>13</v>
      </c>
      <c r="K6125" t="s">
        <v>1619</v>
      </c>
      <c r="L6125" t="s">
        <v>92</v>
      </c>
      <c r="N6125" t="str">
        <f>IF(ISBLANK(Sales[[#This Row],[return]]),"No",Sales[[#This Row],[return]])</f>
        <v>No</v>
      </c>
      <c r="O6125" s="2">
        <v>43759</v>
      </c>
      <c r="P6125" s="8" t="str">
        <f>TEXT(DAY(Sales[[#This Row],[OrderDate]]),"ddd")</f>
        <v>Sat</v>
      </c>
      <c r="Q6125" s="8" t="str">
        <f>TEXT(MONTH(Sales[[#This Row],[ShipDate]])*29,"mmm")</f>
        <v>Oct</v>
      </c>
      <c r="R6125">
        <v>52</v>
      </c>
      <c r="S6125" t="s">
        <v>1645</v>
      </c>
      <c r="T6125" t="s">
        <v>90</v>
      </c>
      <c r="U6125">
        <v>19143</v>
      </c>
      <c r="V6125" s="1">
        <v>0.2</v>
      </c>
      <c r="W6125">
        <v>-4</v>
      </c>
      <c r="X6125">
        <v>3</v>
      </c>
      <c r="Y6125">
        <v>71</v>
      </c>
      <c r="AD6125"/>
    </row>
    <row r="6126" spans="1:30" x14ac:dyDescent="0.25">
      <c r="A6126" t="s">
        <v>24</v>
      </c>
      <c r="B6126" s="2">
        <v>43766</v>
      </c>
      <c r="C6126" s="35">
        <f>YEAR(Sales[[#This Row],[ShipDate]])</f>
        <v>2019</v>
      </c>
      <c r="D6126" t="s">
        <v>36</v>
      </c>
      <c r="E6126" t="s">
        <v>18</v>
      </c>
      <c r="F6126" t="s">
        <v>48</v>
      </c>
      <c r="G6126" t="s">
        <v>46</v>
      </c>
      <c r="H6126" t="s">
        <v>88</v>
      </c>
      <c r="I6126" t="s">
        <v>93</v>
      </c>
      <c r="J6126" t="s">
        <v>13</v>
      </c>
      <c r="K6126" t="s">
        <v>1619</v>
      </c>
      <c r="L6126" t="s">
        <v>92</v>
      </c>
      <c r="N6126" t="str">
        <f>IF(ISBLANK(Sales[[#This Row],[return]]),"No",Sales[[#This Row],[return]])</f>
        <v>No</v>
      </c>
      <c r="O6126" s="2">
        <v>43759</v>
      </c>
      <c r="P6126" s="8" t="str">
        <f>TEXT(DAY(Sales[[#This Row],[OrderDate]]),"ddd")</f>
        <v>Sat</v>
      </c>
      <c r="Q6126" s="8" t="str">
        <f>TEXT(MONTH(Sales[[#This Row],[ShipDate]])*29,"mmm")</f>
        <v>Oct</v>
      </c>
      <c r="R6126">
        <v>1100</v>
      </c>
      <c r="S6126" t="s">
        <v>2486</v>
      </c>
      <c r="T6126" t="s">
        <v>90</v>
      </c>
      <c r="U6126">
        <v>19143</v>
      </c>
      <c r="V6126" s="1">
        <v>0.4</v>
      </c>
      <c r="W6126">
        <v>-77</v>
      </c>
      <c r="X6126">
        <v>2</v>
      </c>
      <c r="Y6126">
        <v>330</v>
      </c>
      <c r="AD6126"/>
    </row>
    <row r="6127" spans="1:30" x14ac:dyDescent="0.25">
      <c r="A6127" t="s">
        <v>40</v>
      </c>
      <c r="B6127" s="2">
        <v>43778</v>
      </c>
      <c r="C6127" s="35">
        <f>YEAR(Sales[[#This Row],[ShipDate]])</f>
        <v>2019</v>
      </c>
      <c r="D6127" t="s">
        <v>19</v>
      </c>
      <c r="E6127" t="s">
        <v>31</v>
      </c>
      <c r="F6127" t="s">
        <v>23</v>
      </c>
      <c r="G6127" t="s">
        <v>11</v>
      </c>
      <c r="H6127" t="s">
        <v>1149</v>
      </c>
      <c r="I6127" t="s">
        <v>1150</v>
      </c>
      <c r="J6127" t="s">
        <v>13</v>
      </c>
      <c r="K6127" t="s">
        <v>2625</v>
      </c>
      <c r="L6127" t="s">
        <v>92</v>
      </c>
      <c r="N6127" t="str">
        <f>IF(ISBLANK(Sales[[#This Row],[return]]),"No",Sales[[#This Row],[return]])</f>
        <v>No</v>
      </c>
      <c r="O6127" s="2">
        <v>43776</v>
      </c>
      <c r="P6127" s="8" t="str">
        <f>TEXT(DAY(Sales[[#This Row],[OrderDate]]),"ddd")</f>
        <v>Sat</v>
      </c>
      <c r="Q6127" s="8" t="str">
        <f>TEXT(MONTH(Sales[[#This Row],[ShipDate]])*29,"mmm")</f>
        <v>Nov</v>
      </c>
      <c r="R6127">
        <v>756</v>
      </c>
      <c r="S6127" t="s">
        <v>1355</v>
      </c>
      <c r="T6127" t="s">
        <v>90</v>
      </c>
      <c r="U6127">
        <v>20735</v>
      </c>
      <c r="V6127" s="1">
        <v>0</v>
      </c>
      <c r="W6127">
        <v>44</v>
      </c>
      <c r="X6127">
        <v>3</v>
      </c>
      <c r="Y6127">
        <v>273</v>
      </c>
      <c r="AD6127"/>
    </row>
    <row r="6128" spans="1:30" x14ac:dyDescent="0.25">
      <c r="A6128" t="s">
        <v>10</v>
      </c>
      <c r="B6128" s="2">
        <v>43555</v>
      </c>
      <c r="C6128" s="35">
        <f>YEAR(Sales[[#This Row],[ShipDate]])</f>
        <v>2019</v>
      </c>
      <c r="D6128" t="s">
        <v>113</v>
      </c>
      <c r="E6128" t="s">
        <v>18</v>
      </c>
      <c r="F6128" t="s">
        <v>104</v>
      </c>
      <c r="G6128" t="s">
        <v>25</v>
      </c>
      <c r="H6128" t="s">
        <v>1091</v>
      </c>
      <c r="I6128" t="s">
        <v>324</v>
      </c>
      <c r="J6128" t="s">
        <v>13</v>
      </c>
      <c r="K6128" t="s">
        <v>1231</v>
      </c>
      <c r="L6128" t="s">
        <v>68</v>
      </c>
      <c r="N6128" t="str">
        <f>IF(ISBLANK(Sales[[#This Row],[return]]),"No",Sales[[#This Row],[return]])</f>
        <v>No</v>
      </c>
      <c r="O6128" s="2">
        <v>43554</v>
      </c>
      <c r="P6128" s="8" t="str">
        <f>TEXT(DAY(Sales[[#This Row],[OrderDate]]),"ddd")</f>
        <v>Mon</v>
      </c>
      <c r="Q6128" s="8" t="str">
        <f>TEXT(MONTH(Sales[[#This Row],[ShipDate]])*29,"mmm")</f>
        <v>Mar</v>
      </c>
      <c r="R6128">
        <v>1112</v>
      </c>
      <c r="S6128" t="s">
        <v>1629</v>
      </c>
      <c r="T6128" t="s">
        <v>66</v>
      </c>
      <c r="U6128">
        <v>73120</v>
      </c>
      <c r="V6128" s="1">
        <v>0</v>
      </c>
      <c r="W6128">
        <v>150</v>
      </c>
      <c r="X6128">
        <v>2</v>
      </c>
      <c r="Y6128">
        <v>326</v>
      </c>
      <c r="AD6128"/>
    </row>
    <row r="6129" spans="1:30" x14ac:dyDescent="0.25">
      <c r="A6129" t="s">
        <v>24</v>
      </c>
      <c r="B6129" s="2">
        <v>43469</v>
      </c>
      <c r="C6129" s="35">
        <f>YEAR(Sales[[#This Row],[ShipDate]])</f>
        <v>2019</v>
      </c>
      <c r="D6129" t="s">
        <v>113</v>
      </c>
      <c r="E6129" t="s">
        <v>31</v>
      </c>
      <c r="F6129" t="s">
        <v>50</v>
      </c>
      <c r="G6129" t="s">
        <v>25</v>
      </c>
      <c r="H6129" t="s">
        <v>706</v>
      </c>
      <c r="I6129" t="s">
        <v>58</v>
      </c>
      <c r="J6129" t="s">
        <v>13</v>
      </c>
      <c r="K6129" t="s">
        <v>2619</v>
      </c>
      <c r="L6129" t="s">
        <v>17</v>
      </c>
      <c r="N6129" t="str">
        <f>IF(ISBLANK(Sales[[#This Row],[return]]),"No",Sales[[#This Row],[return]])</f>
        <v>No</v>
      </c>
      <c r="O6129" s="2">
        <v>43467</v>
      </c>
      <c r="P6129" s="8" t="str">
        <f>TEXT(DAY(Sales[[#This Row],[OrderDate]]),"ddd")</f>
        <v>Mon</v>
      </c>
      <c r="Q6129" s="8" t="str">
        <f>TEXT(MONTH(Sales[[#This Row],[ShipDate]])*29,"mmm")</f>
        <v>Jan</v>
      </c>
      <c r="R6129">
        <v>177</v>
      </c>
      <c r="S6129" t="s">
        <v>3267</v>
      </c>
      <c r="T6129" t="s">
        <v>15</v>
      </c>
      <c r="U6129">
        <v>28540</v>
      </c>
      <c r="V6129" s="1">
        <v>0.7</v>
      </c>
      <c r="W6129">
        <v>-13</v>
      </c>
      <c r="X6129">
        <v>5</v>
      </c>
      <c r="Y6129">
        <v>16</v>
      </c>
      <c r="AD6129"/>
    </row>
    <row r="6130" spans="1:30" x14ac:dyDescent="0.25">
      <c r="A6130" t="s">
        <v>24</v>
      </c>
      <c r="B6130" s="2">
        <v>43469</v>
      </c>
      <c r="C6130" s="35">
        <f>YEAR(Sales[[#This Row],[ShipDate]])</f>
        <v>2019</v>
      </c>
      <c r="D6130" t="s">
        <v>113</v>
      </c>
      <c r="E6130" t="s">
        <v>31</v>
      </c>
      <c r="F6130" t="s">
        <v>50</v>
      </c>
      <c r="G6130" t="s">
        <v>25</v>
      </c>
      <c r="H6130" t="s">
        <v>706</v>
      </c>
      <c r="I6130" t="s">
        <v>58</v>
      </c>
      <c r="J6130" t="s">
        <v>13</v>
      </c>
      <c r="K6130" t="s">
        <v>2619</v>
      </c>
      <c r="L6130" t="s">
        <v>17</v>
      </c>
      <c r="N6130" t="str">
        <f>IF(ISBLANK(Sales[[#This Row],[return]]),"No",Sales[[#This Row],[return]])</f>
        <v>No</v>
      </c>
      <c r="O6130" s="2">
        <v>43467</v>
      </c>
      <c r="P6130" s="8" t="str">
        <f>TEXT(DAY(Sales[[#This Row],[OrderDate]]),"ddd")</f>
        <v>Mon</v>
      </c>
      <c r="Q6130" s="8" t="str">
        <f>TEXT(MONTH(Sales[[#This Row],[ShipDate]])*29,"mmm")</f>
        <v>Jan</v>
      </c>
      <c r="R6130">
        <v>266</v>
      </c>
      <c r="S6130" t="s">
        <v>102</v>
      </c>
      <c r="T6130" t="s">
        <v>15</v>
      </c>
      <c r="U6130">
        <v>28540</v>
      </c>
      <c r="V6130" s="1">
        <v>0.7</v>
      </c>
      <c r="W6130">
        <v>-21</v>
      </c>
      <c r="X6130">
        <v>6</v>
      </c>
      <c r="Y6130">
        <v>29</v>
      </c>
      <c r="AD6130"/>
    </row>
    <row r="6131" spans="1:30" x14ac:dyDescent="0.25">
      <c r="A6131" t="s">
        <v>24</v>
      </c>
      <c r="B6131" s="2">
        <v>43469</v>
      </c>
      <c r="C6131" s="35">
        <f>YEAR(Sales[[#This Row],[ShipDate]])</f>
        <v>2019</v>
      </c>
      <c r="D6131" t="s">
        <v>113</v>
      </c>
      <c r="E6131" t="s">
        <v>31</v>
      </c>
      <c r="F6131" t="s">
        <v>340</v>
      </c>
      <c r="G6131" t="s">
        <v>46</v>
      </c>
      <c r="H6131" t="s">
        <v>706</v>
      </c>
      <c r="I6131" t="s">
        <v>58</v>
      </c>
      <c r="J6131" t="s">
        <v>13</v>
      </c>
      <c r="K6131" t="s">
        <v>2619</v>
      </c>
      <c r="L6131" t="s">
        <v>17</v>
      </c>
      <c r="N6131" t="str">
        <f>IF(ISBLANK(Sales[[#This Row],[return]]),"No",Sales[[#This Row],[return]])</f>
        <v>No</v>
      </c>
      <c r="O6131" s="2">
        <v>43467</v>
      </c>
      <c r="P6131" s="8" t="str">
        <f>TEXT(DAY(Sales[[#This Row],[OrderDate]]),"ddd")</f>
        <v>Mon</v>
      </c>
      <c r="Q6131" s="8" t="str">
        <f>TEXT(MONTH(Sales[[#This Row],[ShipDate]])*29,"mmm")</f>
        <v>Jan</v>
      </c>
      <c r="R6131">
        <v>433</v>
      </c>
      <c r="S6131" t="s">
        <v>2373</v>
      </c>
      <c r="T6131" t="s">
        <v>15</v>
      </c>
      <c r="U6131">
        <v>28540</v>
      </c>
      <c r="V6131" s="1">
        <v>0.5</v>
      </c>
      <c r="W6131">
        <v>-28</v>
      </c>
      <c r="X6131">
        <v>2</v>
      </c>
      <c r="Y6131">
        <v>696</v>
      </c>
      <c r="AD6131"/>
    </row>
    <row r="6132" spans="1:30" x14ac:dyDescent="0.25">
      <c r="A6132" t="s">
        <v>40</v>
      </c>
      <c r="B6132" s="2">
        <v>43606</v>
      </c>
      <c r="C6132" s="35">
        <f>YEAR(Sales[[#This Row],[ShipDate]])</f>
        <v>2019</v>
      </c>
      <c r="D6132" t="s">
        <v>19</v>
      </c>
      <c r="E6132" t="s">
        <v>69</v>
      </c>
      <c r="F6132" t="s">
        <v>23</v>
      </c>
      <c r="G6132" t="s">
        <v>11</v>
      </c>
      <c r="H6132" t="s">
        <v>79</v>
      </c>
      <c r="I6132" t="s">
        <v>32</v>
      </c>
      <c r="J6132" t="s">
        <v>13</v>
      </c>
      <c r="K6132" t="s">
        <v>2920</v>
      </c>
      <c r="L6132" t="s">
        <v>30</v>
      </c>
      <c r="N6132" t="str">
        <f>IF(ISBLANK(Sales[[#This Row],[return]]),"No",Sales[[#This Row],[return]])</f>
        <v>No</v>
      </c>
      <c r="O6132" s="2">
        <v>43604</v>
      </c>
      <c r="P6132" s="8" t="str">
        <f>TEXT(DAY(Sales[[#This Row],[OrderDate]]),"ddd")</f>
        <v>Thu</v>
      </c>
      <c r="Q6132" s="8" t="str">
        <f>TEXT(MONTH(Sales[[#This Row],[ShipDate]])*29,"mmm")</f>
        <v>May</v>
      </c>
      <c r="R6132">
        <v>1457</v>
      </c>
      <c r="S6132" t="s">
        <v>845</v>
      </c>
      <c r="T6132" t="s">
        <v>28</v>
      </c>
      <c r="U6132">
        <v>94109</v>
      </c>
      <c r="V6132" s="1">
        <v>0.2</v>
      </c>
      <c r="W6132">
        <v>43</v>
      </c>
      <c r="X6132">
        <v>12</v>
      </c>
      <c r="Y6132">
        <v>681</v>
      </c>
      <c r="AD6132"/>
    </row>
    <row r="6133" spans="1:30" x14ac:dyDescent="0.25">
      <c r="A6133" t="s">
        <v>40</v>
      </c>
      <c r="B6133" s="2">
        <v>43606</v>
      </c>
      <c r="C6133" s="35">
        <f>YEAR(Sales[[#This Row],[ShipDate]])</f>
        <v>2019</v>
      </c>
      <c r="D6133" t="s">
        <v>19</v>
      </c>
      <c r="E6133" t="s">
        <v>69</v>
      </c>
      <c r="F6133" t="s">
        <v>45</v>
      </c>
      <c r="G6133" t="s">
        <v>25</v>
      </c>
      <c r="H6133" t="s">
        <v>79</v>
      </c>
      <c r="I6133" t="s">
        <v>32</v>
      </c>
      <c r="J6133" t="s">
        <v>13</v>
      </c>
      <c r="K6133" t="s">
        <v>2920</v>
      </c>
      <c r="L6133" t="s">
        <v>30</v>
      </c>
      <c r="N6133" t="str">
        <f>IF(ISBLANK(Sales[[#This Row],[return]]),"No",Sales[[#This Row],[return]])</f>
        <v>No</v>
      </c>
      <c r="O6133" s="2">
        <v>43604</v>
      </c>
      <c r="P6133" s="8" t="str">
        <f>TEXT(DAY(Sales[[#This Row],[OrderDate]]),"ddd")</f>
        <v>Thu</v>
      </c>
      <c r="Q6133" s="8" t="str">
        <f>TEXT(MONTH(Sales[[#This Row],[ShipDate]])*29,"mmm")</f>
        <v>May</v>
      </c>
      <c r="R6133">
        <v>1128</v>
      </c>
      <c r="S6133" t="s">
        <v>580</v>
      </c>
      <c r="T6133" t="s">
        <v>28</v>
      </c>
      <c r="U6133">
        <v>94109</v>
      </c>
      <c r="V6133" s="1">
        <v>0</v>
      </c>
      <c r="W6133">
        <v>1</v>
      </c>
      <c r="X6133">
        <v>1</v>
      </c>
      <c r="Y6133">
        <v>6</v>
      </c>
      <c r="AD6133"/>
    </row>
    <row r="6134" spans="1:30" x14ac:dyDescent="0.25">
      <c r="A6134" t="s">
        <v>40</v>
      </c>
      <c r="B6134" s="2">
        <v>43606</v>
      </c>
      <c r="C6134" s="35">
        <f>YEAR(Sales[[#This Row],[ShipDate]])</f>
        <v>2019</v>
      </c>
      <c r="D6134" t="s">
        <v>19</v>
      </c>
      <c r="E6134" t="s">
        <v>69</v>
      </c>
      <c r="F6134" t="s">
        <v>45</v>
      </c>
      <c r="G6134" t="s">
        <v>25</v>
      </c>
      <c r="H6134" t="s">
        <v>79</v>
      </c>
      <c r="I6134" t="s">
        <v>32</v>
      </c>
      <c r="J6134" t="s">
        <v>13</v>
      </c>
      <c r="K6134" t="s">
        <v>2920</v>
      </c>
      <c r="L6134" t="s">
        <v>30</v>
      </c>
      <c r="N6134" t="str">
        <f>IF(ISBLANK(Sales[[#This Row],[return]]),"No",Sales[[#This Row],[return]])</f>
        <v>No</v>
      </c>
      <c r="O6134" s="2">
        <v>43604</v>
      </c>
      <c r="P6134" s="8" t="str">
        <f>TEXT(DAY(Sales[[#This Row],[OrderDate]]),"ddd")</f>
        <v>Thu</v>
      </c>
      <c r="Q6134" s="8" t="str">
        <f>TEXT(MONTH(Sales[[#This Row],[ShipDate]])*29,"mmm")</f>
        <v>May</v>
      </c>
      <c r="R6134">
        <v>1124</v>
      </c>
      <c r="S6134" t="s">
        <v>1790</v>
      </c>
      <c r="T6134" t="s">
        <v>28</v>
      </c>
      <c r="U6134">
        <v>94109</v>
      </c>
      <c r="V6134" s="1">
        <v>0</v>
      </c>
      <c r="W6134">
        <v>1</v>
      </c>
      <c r="X6134">
        <v>2</v>
      </c>
      <c r="Y6134">
        <v>4</v>
      </c>
      <c r="AD6134"/>
    </row>
    <row r="6135" spans="1:30" x14ac:dyDescent="0.25">
      <c r="A6135" t="s">
        <v>40</v>
      </c>
      <c r="B6135" s="2">
        <v>43606</v>
      </c>
      <c r="C6135" s="35">
        <f>YEAR(Sales[[#This Row],[ShipDate]])</f>
        <v>2019</v>
      </c>
      <c r="D6135" t="s">
        <v>19</v>
      </c>
      <c r="E6135" t="s">
        <v>69</v>
      </c>
      <c r="F6135" t="s">
        <v>99</v>
      </c>
      <c r="G6135" t="s">
        <v>46</v>
      </c>
      <c r="H6135" t="s">
        <v>79</v>
      </c>
      <c r="I6135" t="s">
        <v>32</v>
      </c>
      <c r="J6135" t="s">
        <v>13</v>
      </c>
      <c r="K6135" t="s">
        <v>2920</v>
      </c>
      <c r="L6135" t="s">
        <v>30</v>
      </c>
      <c r="N6135" t="str">
        <f>IF(ISBLANK(Sales[[#This Row],[return]]),"No",Sales[[#This Row],[return]])</f>
        <v>No</v>
      </c>
      <c r="O6135" s="2">
        <v>43604</v>
      </c>
      <c r="P6135" s="8" t="str">
        <f>TEXT(DAY(Sales[[#This Row],[OrderDate]]),"ddd")</f>
        <v>Thu</v>
      </c>
      <c r="Q6135" s="8" t="str">
        <f>TEXT(MONTH(Sales[[#This Row],[ShipDate]])*29,"mmm")</f>
        <v>May</v>
      </c>
      <c r="R6135">
        <v>1406</v>
      </c>
      <c r="S6135" t="s">
        <v>851</v>
      </c>
      <c r="T6135" t="s">
        <v>28</v>
      </c>
      <c r="U6135">
        <v>94109</v>
      </c>
      <c r="V6135" s="1">
        <v>0</v>
      </c>
      <c r="W6135">
        <v>11</v>
      </c>
      <c r="X6135">
        <v>1</v>
      </c>
      <c r="Y6135">
        <v>36</v>
      </c>
      <c r="AD6135"/>
    </row>
    <row r="6136" spans="1:30" x14ac:dyDescent="0.25">
      <c r="A6136" t="s">
        <v>40</v>
      </c>
      <c r="B6136" s="2">
        <v>43764</v>
      </c>
      <c r="C6136" s="35">
        <f>YEAR(Sales[[#This Row],[ShipDate]])</f>
        <v>2019</v>
      </c>
      <c r="D6136" t="s">
        <v>36</v>
      </c>
      <c r="E6136" t="s">
        <v>69</v>
      </c>
      <c r="F6136" t="s">
        <v>23</v>
      </c>
      <c r="G6136" t="s">
        <v>11</v>
      </c>
      <c r="H6136" t="s">
        <v>823</v>
      </c>
      <c r="I6136" t="s">
        <v>37</v>
      </c>
      <c r="J6136" t="s">
        <v>13</v>
      </c>
      <c r="K6136" t="s">
        <v>824</v>
      </c>
      <c r="L6136" t="s">
        <v>17</v>
      </c>
      <c r="N6136" t="str">
        <f>IF(ISBLANK(Sales[[#This Row],[return]]),"No",Sales[[#This Row],[return]])</f>
        <v>No</v>
      </c>
      <c r="O6136" s="2">
        <v>43759</v>
      </c>
      <c r="P6136" s="8" t="str">
        <f>TEXT(DAY(Sales[[#This Row],[OrderDate]]),"ddd")</f>
        <v>Sat</v>
      </c>
      <c r="Q6136" s="8" t="str">
        <f>TEXT(MONTH(Sales[[#This Row],[ShipDate]])*29,"mmm")</f>
        <v>Oct</v>
      </c>
      <c r="R6136">
        <v>742</v>
      </c>
      <c r="S6136" t="s">
        <v>825</v>
      </c>
      <c r="T6136" t="s">
        <v>15</v>
      </c>
      <c r="U6136">
        <v>33801</v>
      </c>
      <c r="V6136" s="1">
        <v>0.2</v>
      </c>
      <c r="W6136">
        <v>43</v>
      </c>
      <c r="X6136">
        <v>3</v>
      </c>
      <c r="Y6136">
        <v>684</v>
      </c>
      <c r="AD6136"/>
    </row>
    <row r="6137" spans="1:30" x14ac:dyDescent="0.25">
      <c r="A6137" t="s">
        <v>40</v>
      </c>
      <c r="B6137" s="2">
        <v>43764</v>
      </c>
      <c r="C6137" s="35">
        <f>YEAR(Sales[[#This Row],[ShipDate]])</f>
        <v>2019</v>
      </c>
      <c r="D6137" t="s">
        <v>36</v>
      </c>
      <c r="E6137" t="s">
        <v>69</v>
      </c>
      <c r="F6137" t="s">
        <v>43</v>
      </c>
      <c r="G6137" t="s">
        <v>11</v>
      </c>
      <c r="H6137" t="s">
        <v>823</v>
      </c>
      <c r="I6137" t="s">
        <v>37</v>
      </c>
      <c r="J6137" t="s">
        <v>13</v>
      </c>
      <c r="K6137" t="s">
        <v>824</v>
      </c>
      <c r="L6137" t="s">
        <v>17</v>
      </c>
      <c r="N6137" t="str">
        <f>IF(ISBLANK(Sales[[#This Row],[return]]),"No",Sales[[#This Row],[return]])</f>
        <v>No</v>
      </c>
      <c r="O6137" s="2">
        <v>43759</v>
      </c>
      <c r="P6137" s="8" t="str">
        <f>TEXT(DAY(Sales[[#This Row],[OrderDate]]),"ddd")</f>
        <v>Sat</v>
      </c>
      <c r="Q6137" s="8" t="str">
        <f>TEXT(MONTH(Sales[[#This Row],[ShipDate]])*29,"mmm")</f>
        <v>Oct</v>
      </c>
      <c r="R6137">
        <v>566</v>
      </c>
      <c r="S6137" t="s">
        <v>538</v>
      </c>
      <c r="T6137" t="s">
        <v>15</v>
      </c>
      <c r="U6137">
        <v>33801</v>
      </c>
      <c r="V6137" s="1">
        <v>0.2</v>
      </c>
      <c r="W6137">
        <v>5</v>
      </c>
      <c r="X6137">
        <v>3</v>
      </c>
      <c r="Y6137">
        <v>46</v>
      </c>
      <c r="AD6137"/>
    </row>
    <row r="6138" spans="1:30" x14ac:dyDescent="0.25">
      <c r="A6138" t="s">
        <v>40</v>
      </c>
      <c r="B6138" s="2">
        <v>43780</v>
      </c>
      <c r="C6138" s="35">
        <f>YEAR(Sales[[#This Row],[ShipDate]])</f>
        <v>2019</v>
      </c>
      <c r="D6138" t="s">
        <v>36</v>
      </c>
      <c r="E6138" t="s">
        <v>18</v>
      </c>
      <c r="F6138" t="s">
        <v>99</v>
      </c>
      <c r="G6138" t="s">
        <v>46</v>
      </c>
      <c r="H6138" t="s">
        <v>146</v>
      </c>
      <c r="I6138" t="s">
        <v>149</v>
      </c>
      <c r="J6138" t="s">
        <v>13</v>
      </c>
      <c r="K6138" t="s">
        <v>876</v>
      </c>
      <c r="L6138" t="s">
        <v>92</v>
      </c>
      <c r="N6138" t="str">
        <f>IF(ISBLANK(Sales[[#This Row],[return]]),"No",Sales[[#This Row],[return]])</f>
        <v>No</v>
      </c>
      <c r="O6138" s="2">
        <v>43776</v>
      </c>
      <c r="P6138" s="8" t="str">
        <f>TEXT(DAY(Sales[[#This Row],[OrderDate]]),"ddd")</f>
        <v>Sat</v>
      </c>
      <c r="Q6138" s="8" t="str">
        <f>TEXT(MONTH(Sales[[#This Row],[ShipDate]])*29,"mmm")</f>
        <v>Nov</v>
      </c>
      <c r="R6138">
        <v>1065</v>
      </c>
      <c r="S6138" t="s">
        <v>2526</v>
      </c>
      <c r="T6138" t="s">
        <v>90</v>
      </c>
      <c r="U6138">
        <v>10024</v>
      </c>
      <c r="V6138" s="1">
        <v>0</v>
      </c>
      <c r="W6138">
        <v>3</v>
      </c>
      <c r="X6138">
        <v>4</v>
      </c>
      <c r="Y6138">
        <v>8</v>
      </c>
      <c r="AD6138"/>
    </row>
    <row r="6139" spans="1:30" x14ac:dyDescent="0.25">
      <c r="A6139" t="s">
        <v>24</v>
      </c>
      <c r="B6139" s="2">
        <v>43755</v>
      </c>
      <c r="C6139" s="35">
        <f>YEAR(Sales[[#This Row],[ShipDate]])</f>
        <v>2019</v>
      </c>
      <c r="D6139" t="s">
        <v>113</v>
      </c>
      <c r="E6139" t="s">
        <v>31</v>
      </c>
      <c r="F6139" t="s">
        <v>38</v>
      </c>
      <c r="G6139" t="s">
        <v>11</v>
      </c>
      <c r="H6139" t="s">
        <v>26</v>
      </c>
      <c r="I6139" t="s">
        <v>32</v>
      </c>
      <c r="J6139" t="s">
        <v>13</v>
      </c>
      <c r="K6139" t="s">
        <v>1033</v>
      </c>
      <c r="L6139" t="s">
        <v>30</v>
      </c>
      <c r="M6139" t="s">
        <v>82</v>
      </c>
      <c r="N6139" t="str">
        <f>IF(ISBLANK(Sales[[#This Row],[return]]),"No",Sales[[#This Row],[return]])</f>
        <v>Yes</v>
      </c>
      <c r="O6139" s="2">
        <v>43753</v>
      </c>
      <c r="P6139" s="8" t="str">
        <f>TEXT(DAY(Sales[[#This Row],[OrderDate]]),"ddd")</f>
        <v>Sun</v>
      </c>
      <c r="Q6139" s="8" t="str">
        <f>TEXT(MONTH(Sales[[#This Row],[ShipDate]])*29,"mmm")</f>
        <v>Oct</v>
      </c>
      <c r="R6139">
        <v>378</v>
      </c>
      <c r="S6139" t="s">
        <v>438</v>
      </c>
      <c r="T6139" t="s">
        <v>28</v>
      </c>
      <c r="U6139">
        <v>90045</v>
      </c>
      <c r="V6139" s="1">
        <v>0.2</v>
      </c>
      <c r="W6139">
        <v>6</v>
      </c>
      <c r="X6139">
        <v>3</v>
      </c>
      <c r="Y6139">
        <v>510</v>
      </c>
      <c r="AD6139"/>
    </row>
    <row r="6140" spans="1:30" x14ac:dyDescent="0.25">
      <c r="A6140" t="s">
        <v>24</v>
      </c>
      <c r="B6140" s="2">
        <v>43755</v>
      </c>
      <c r="C6140" s="35">
        <f>YEAR(Sales[[#This Row],[ShipDate]])</f>
        <v>2019</v>
      </c>
      <c r="D6140" t="s">
        <v>113</v>
      </c>
      <c r="E6140" t="s">
        <v>31</v>
      </c>
      <c r="F6140" t="s">
        <v>59</v>
      </c>
      <c r="G6140" t="s">
        <v>25</v>
      </c>
      <c r="H6140" t="s">
        <v>26</v>
      </c>
      <c r="I6140" t="s">
        <v>32</v>
      </c>
      <c r="J6140" t="s">
        <v>13</v>
      </c>
      <c r="K6140" t="s">
        <v>1033</v>
      </c>
      <c r="L6140" t="s">
        <v>30</v>
      </c>
      <c r="M6140" t="s">
        <v>82</v>
      </c>
      <c r="N6140" t="str">
        <f>IF(ISBLANK(Sales[[#This Row],[return]]),"No",Sales[[#This Row],[return]])</f>
        <v>Yes</v>
      </c>
      <c r="O6140" s="2">
        <v>43753</v>
      </c>
      <c r="P6140" s="8" t="str">
        <f>TEXT(DAY(Sales[[#This Row],[OrderDate]]),"ddd")</f>
        <v>Sun</v>
      </c>
      <c r="Q6140" s="8" t="str">
        <f>TEXT(MONTH(Sales[[#This Row],[ShipDate]])*29,"mmm")</f>
        <v>Oct</v>
      </c>
      <c r="R6140">
        <v>1712</v>
      </c>
      <c r="S6140" t="s">
        <v>2280</v>
      </c>
      <c r="T6140" t="s">
        <v>28</v>
      </c>
      <c r="U6140">
        <v>90045</v>
      </c>
      <c r="V6140" s="1">
        <v>0</v>
      </c>
      <c r="W6140">
        <v>100</v>
      </c>
      <c r="X6140">
        <v>5</v>
      </c>
      <c r="Y6140">
        <v>205</v>
      </c>
      <c r="AD6140"/>
    </row>
    <row r="6141" spans="1:30" x14ac:dyDescent="0.25">
      <c r="A6141" t="s">
        <v>40</v>
      </c>
      <c r="B6141" s="2">
        <v>43553</v>
      </c>
      <c r="C6141" s="35">
        <f>YEAR(Sales[[#This Row],[ShipDate]])</f>
        <v>2019</v>
      </c>
      <c r="D6141" t="s">
        <v>19</v>
      </c>
      <c r="E6141" t="s">
        <v>18</v>
      </c>
      <c r="F6141" t="s">
        <v>38</v>
      </c>
      <c r="G6141" t="s">
        <v>11</v>
      </c>
      <c r="H6141" t="s">
        <v>680</v>
      </c>
      <c r="I6141" t="s">
        <v>174</v>
      </c>
      <c r="J6141" t="s">
        <v>13</v>
      </c>
      <c r="K6141" t="s">
        <v>231</v>
      </c>
      <c r="L6141" t="s">
        <v>17</v>
      </c>
      <c r="N6141" t="str">
        <f>IF(ISBLANK(Sales[[#This Row],[return]]),"No",Sales[[#This Row],[return]])</f>
        <v>No</v>
      </c>
      <c r="O6141" s="2">
        <v>43551</v>
      </c>
      <c r="P6141" s="8" t="str">
        <f>TEXT(DAY(Sales[[#This Row],[OrderDate]]),"ddd")</f>
        <v>Fri</v>
      </c>
      <c r="Q6141" s="8" t="str">
        <f>TEXT(MONTH(Sales[[#This Row],[ShipDate]])*29,"mmm")</f>
        <v>Mar</v>
      </c>
      <c r="R6141">
        <v>365</v>
      </c>
      <c r="S6141" t="s">
        <v>522</v>
      </c>
      <c r="T6141" t="s">
        <v>15</v>
      </c>
      <c r="U6141">
        <v>23223</v>
      </c>
      <c r="V6141" s="1">
        <v>0</v>
      </c>
      <c r="W6141">
        <v>58</v>
      </c>
      <c r="X6141">
        <v>2</v>
      </c>
      <c r="Y6141">
        <v>292</v>
      </c>
      <c r="AD6141"/>
    </row>
    <row r="6142" spans="1:30" x14ac:dyDescent="0.25">
      <c r="A6142" t="s">
        <v>40</v>
      </c>
      <c r="B6142" s="2">
        <v>43553</v>
      </c>
      <c r="C6142" s="35">
        <f>YEAR(Sales[[#This Row],[ShipDate]])</f>
        <v>2019</v>
      </c>
      <c r="D6142" t="s">
        <v>19</v>
      </c>
      <c r="E6142" t="s">
        <v>18</v>
      </c>
      <c r="F6142" t="s">
        <v>50</v>
      </c>
      <c r="G6142" t="s">
        <v>25</v>
      </c>
      <c r="H6142" t="s">
        <v>680</v>
      </c>
      <c r="I6142" t="s">
        <v>174</v>
      </c>
      <c r="J6142" t="s">
        <v>13</v>
      </c>
      <c r="K6142" t="s">
        <v>231</v>
      </c>
      <c r="L6142" t="s">
        <v>17</v>
      </c>
      <c r="N6142" t="str">
        <f>IF(ISBLANK(Sales[[#This Row],[return]]),"No",Sales[[#This Row],[return]])</f>
        <v>No</v>
      </c>
      <c r="O6142" s="2">
        <v>43551</v>
      </c>
      <c r="P6142" s="8" t="str">
        <f>TEXT(DAY(Sales[[#This Row],[OrderDate]]),"ddd")</f>
        <v>Fri</v>
      </c>
      <c r="Q6142" s="8" t="str">
        <f>TEXT(MONTH(Sales[[#This Row],[ShipDate]])*29,"mmm")</f>
        <v>Mar</v>
      </c>
      <c r="R6142">
        <v>691</v>
      </c>
      <c r="S6142" t="s">
        <v>436</v>
      </c>
      <c r="T6142" t="s">
        <v>15</v>
      </c>
      <c r="U6142">
        <v>23223</v>
      </c>
      <c r="V6142" s="1">
        <v>0</v>
      </c>
      <c r="W6142">
        <v>9</v>
      </c>
      <c r="X6142">
        <v>2</v>
      </c>
      <c r="Y6142">
        <v>18</v>
      </c>
      <c r="AD6142"/>
    </row>
    <row r="6143" spans="1:30" x14ac:dyDescent="0.25">
      <c r="A6143" t="s">
        <v>40</v>
      </c>
      <c r="B6143" s="2">
        <v>43553</v>
      </c>
      <c r="C6143" s="35">
        <f>YEAR(Sales[[#This Row],[ShipDate]])</f>
        <v>2019</v>
      </c>
      <c r="D6143" t="s">
        <v>19</v>
      </c>
      <c r="E6143" t="s">
        <v>18</v>
      </c>
      <c r="F6143" t="s">
        <v>33</v>
      </c>
      <c r="G6143" t="s">
        <v>25</v>
      </c>
      <c r="H6143" t="s">
        <v>680</v>
      </c>
      <c r="I6143" t="s">
        <v>174</v>
      </c>
      <c r="J6143" t="s">
        <v>13</v>
      </c>
      <c r="K6143" t="s">
        <v>231</v>
      </c>
      <c r="L6143" t="s">
        <v>17</v>
      </c>
      <c r="N6143" t="str">
        <f>IF(ISBLANK(Sales[[#This Row],[return]]),"No",Sales[[#This Row],[return]])</f>
        <v>No</v>
      </c>
      <c r="O6143" s="2">
        <v>43551</v>
      </c>
      <c r="P6143" s="8" t="str">
        <f>TEXT(DAY(Sales[[#This Row],[OrderDate]]),"ddd")</f>
        <v>Fri</v>
      </c>
      <c r="Q6143" s="8" t="str">
        <f>TEXT(MONTH(Sales[[#This Row],[ShipDate]])*29,"mmm")</f>
        <v>Mar</v>
      </c>
      <c r="R6143">
        <v>177</v>
      </c>
      <c r="S6143" t="s">
        <v>2009</v>
      </c>
      <c r="T6143" t="s">
        <v>15</v>
      </c>
      <c r="U6143">
        <v>23223</v>
      </c>
      <c r="V6143" s="1">
        <v>0</v>
      </c>
      <c r="W6143">
        <v>4</v>
      </c>
      <c r="X6143">
        <v>2</v>
      </c>
      <c r="Y6143">
        <v>8</v>
      </c>
      <c r="AD6143"/>
    </row>
    <row r="6144" spans="1:30" x14ac:dyDescent="0.25">
      <c r="A6144" t="s">
        <v>40</v>
      </c>
      <c r="B6144" s="2">
        <v>43553</v>
      </c>
      <c r="C6144" s="35">
        <f>YEAR(Sales[[#This Row],[ShipDate]])</f>
        <v>2019</v>
      </c>
      <c r="D6144" t="s">
        <v>19</v>
      </c>
      <c r="E6144" t="s">
        <v>18</v>
      </c>
      <c r="F6144" t="s">
        <v>39</v>
      </c>
      <c r="G6144" t="s">
        <v>25</v>
      </c>
      <c r="H6144" t="s">
        <v>680</v>
      </c>
      <c r="I6144" t="s">
        <v>174</v>
      </c>
      <c r="J6144" t="s">
        <v>13</v>
      </c>
      <c r="K6144" t="s">
        <v>231</v>
      </c>
      <c r="L6144" t="s">
        <v>17</v>
      </c>
      <c r="N6144" t="str">
        <f>IF(ISBLANK(Sales[[#This Row],[return]]),"No",Sales[[#This Row],[return]])</f>
        <v>No</v>
      </c>
      <c r="O6144" s="2">
        <v>43551</v>
      </c>
      <c r="P6144" s="8" t="str">
        <f>TEXT(DAY(Sales[[#This Row],[OrderDate]]),"ddd")</f>
        <v>Fri</v>
      </c>
      <c r="Q6144" s="8" t="str">
        <f>TEXT(MONTH(Sales[[#This Row],[ShipDate]])*29,"mmm")</f>
        <v>Mar</v>
      </c>
      <c r="R6144">
        <v>420</v>
      </c>
      <c r="S6144" t="s">
        <v>2016</v>
      </c>
      <c r="T6144" t="s">
        <v>15</v>
      </c>
      <c r="U6144">
        <v>23223</v>
      </c>
      <c r="V6144" s="1">
        <v>0</v>
      </c>
      <c r="W6144">
        <v>10</v>
      </c>
      <c r="X6144">
        <v>3</v>
      </c>
      <c r="Y6144">
        <v>333</v>
      </c>
      <c r="AD6144"/>
    </row>
    <row r="6145" spans="1:30" x14ac:dyDescent="0.25">
      <c r="A6145" t="s">
        <v>40</v>
      </c>
      <c r="B6145" s="2">
        <v>43553</v>
      </c>
      <c r="C6145" s="35">
        <f>YEAR(Sales[[#This Row],[ShipDate]])</f>
        <v>2019</v>
      </c>
      <c r="D6145" t="s">
        <v>19</v>
      </c>
      <c r="E6145" t="s">
        <v>18</v>
      </c>
      <c r="F6145" t="s">
        <v>59</v>
      </c>
      <c r="G6145" t="s">
        <v>25</v>
      </c>
      <c r="H6145" t="s">
        <v>680</v>
      </c>
      <c r="I6145" t="s">
        <v>174</v>
      </c>
      <c r="J6145" t="s">
        <v>13</v>
      </c>
      <c r="K6145" t="s">
        <v>231</v>
      </c>
      <c r="L6145" t="s">
        <v>17</v>
      </c>
      <c r="N6145" t="str">
        <f>IF(ISBLANK(Sales[[#This Row],[return]]),"No",Sales[[#This Row],[return]])</f>
        <v>No</v>
      </c>
      <c r="O6145" s="2">
        <v>43551</v>
      </c>
      <c r="P6145" s="8" t="str">
        <f>TEXT(DAY(Sales[[#This Row],[OrderDate]]),"ddd")</f>
        <v>Fri</v>
      </c>
      <c r="Q6145" s="8" t="str">
        <f>TEXT(MONTH(Sales[[#This Row],[ShipDate]])*29,"mmm")</f>
        <v>Mar</v>
      </c>
      <c r="R6145">
        <v>129</v>
      </c>
      <c r="S6145" t="s">
        <v>3149</v>
      </c>
      <c r="T6145" t="s">
        <v>15</v>
      </c>
      <c r="U6145">
        <v>23223</v>
      </c>
      <c r="V6145" s="1">
        <v>0</v>
      </c>
      <c r="W6145">
        <v>8</v>
      </c>
      <c r="X6145">
        <v>4</v>
      </c>
      <c r="Y6145">
        <v>18</v>
      </c>
      <c r="AD6145"/>
    </row>
    <row r="6146" spans="1:30" x14ac:dyDescent="0.25">
      <c r="A6146" t="s">
        <v>40</v>
      </c>
      <c r="B6146" s="2">
        <v>43553</v>
      </c>
      <c r="C6146" s="35">
        <f>YEAR(Sales[[#This Row],[ShipDate]])</f>
        <v>2019</v>
      </c>
      <c r="D6146" t="s">
        <v>19</v>
      </c>
      <c r="E6146" t="s">
        <v>18</v>
      </c>
      <c r="F6146" t="s">
        <v>48</v>
      </c>
      <c r="G6146" t="s">
        <v>46</v>
      </c>
      <c r="H6146" t="s">
        <v>680</v>
      </c>
      <c r="I6146" t="s">
        <v>174</v>
      </c>
      <c r="J6146" t="s">
        <v>13</v>
      </c>
      <c r="K6146" t="s">
        <v>231</v>
      </c>
      <c r="L6146" t="s">
        <v>17</v>
      </c>
      <c r="N6146" t="str">
        <f>IF(ISBLANK(Sales[[#This Row],[return]]),"No",Sales[[#This Row],[return]])</f>
        <v>No</v>
      </c>
      <c r="O6146" s="2">
        <v>43551</v>
      </c>
      <c r="P6146" s="8" t="str">
        <f>TEXT(DAY(Sales[[#This Row],[OrderDate]]),"ddd")</f>
        <v>Fri</v>
      </c>
      <c r="Q6146" s="8" t="str">
        <f>TEXT(MONTH(Sales[[#This Row],[ShipDate]])*29,"mmm")</f>
        <v>Mar</v>
      </c>
      <c r="R6146">
        <v>1240</v>
      </c>
      <c r="S6146" t="s">
        <v>2456</v>
      </c>
      <c r="T6146" t="s">
        <v>15</v>
      </c>
      <c r="U6146">
        <v>23223</v>
      </c>
      <c r="V6146" s="1">
        <v>0</v>
      </c>
      <c r="W6146">
        <v>56</v>
      </c>
      <c r="X6146">
        <v>5</v>
      </c>
      <c r="Y6146">
        <v>206</v>
      </c>
      <c r="AD6146"/>
    </row>
    <row r="6147" spans="1:30" x14ac:dyDescent="0.25">
      <c r="A6147" t="s">
        <v>10</v>
      </c>
      <c r="B6147" s="2">
        <v>43788</v>
      </c>
      <c r="C6147" s="35">
        <f>YEAR(Sales[[#This Row],[ShipDate]])</f>
        <v>2019</v>
      </c>
      <c r="D6147" t="s">
        <v>36</v>
      </c>
      <c r="E6147" t="s">
        <v>31</v>
      </c>
      <c r="F6147" t="s">
        <v>21</v>
      </c>
      <c r="G6147" t="s">
        <v>11</v>
      </c>
      <c r="H6147" t="s">
        <v>399</v>
      </c>
      <c r="I6147" t="s">
        <v>70</v>
      </c>
      <c r="J6147" t="s">
        <v>13</v>
      </c>
      <c r="K6147" t="s">
        <v>2599</v>
      </c>
      <c r="L6147" t="s">
        <v>68</v>
      </c>
      <c r="N6147" t="str">
        <f>IF(ISBLANK(Sales[[#This Row],[return]]),"No",Sales[[#This Row],[return]])</f>
        <v>No</v>
      </c>
      <c r="O6147" s="2">
        <v>43782</v>
      </c>
      <c r="P6147" s="8" t="str">
        <f>TEXT(DAY(Sales[[#This Row],[OrderDate]]),"ddd")</f>
        <v>Fri</v>
      </c>
      <c r="Q6147" s="8" t="str">
        <f>TEXT(MONTH(Sales[[#This Row],[ShipDate]])*29,"mmm")</f>
        <v>Nov</v>
      </c>
      <c r="R6147">
        <v>390</v>
      </c>
      <c r="S6147" t="s">
        <v>1533</v>
      </c>
      <c r="T6147" t="s">
        <v>66</v>
      </c>
      <c r="U6147">
        <v>75220</v>
      </c>
      <c r="V6147" s="1">
        <v>0.32</v>
      </c>
      <c r="W6147">
        <v>-27</v>
      </c>
      <c r="X6147">
        <v>3</v>
      </c>
      <c r="Y6147">
        <v>206</v>
      </c>
      <c r="AD6147"/>
    </row>
    <row r="6148" spans="1:30" x14ac:dyDescent="0.25">
      <c r="A6148" t="s">
        <v>10</v>
      </c>
      <c r="B6148" s="2">
        <v>43788</v>
      </c>
      <c r="C6148" s="35">
        <f>YEAR(Sales[[#This Row],[ShipDate]])</f>
        <v>2019</v>
      </c>
      <c r="D6148" t="s">
        <v>36</v>
      </c>
      <c r="E6148" t="s">
        <v>31</v>
      </c>
      <c r="F6148" t="s">
        <v>39</v>
      </c>
      <c r="G6148" t="s">
        <v>25</v>
      </c>
      <c r="H6148" t="s">
        <v>399</v>
      </c>
      <c r="I6148" t="s">
        <v>70</v>
      </c>
      <c r="J6148" t="s">
        <v>13</v>
      </c>
      <c r="K6148" t="s">
        <v>2599</v>
      </c>
      <c r="L6148" t="s">
        <v>68</v>
      </c>
      <c r="N6148" t="str">
        <f>IF(ISBLANK(Sales[[#This Row],[return]]),"No",Sales[[#This Row],[return]])</f>
        <v>No</v>
      </c>
      <c r="O6148" s="2">
        <v>43782</v>
      </c>
      <c r="P6148" s="8" t="str">
        <f>TEXT(DAY(Sales[[#This Row],[OrderDate]]),"ddd")</f>
        <v>Fri</v>
      </c>
      <c r="Q6148" s="8" t="str">
        <f>TEXT(MONTH(Sales[[#This Row],[ShipDate]])*29,"mmm")</f>
        <v>Nov</v>
      </c>
      <c r="R6148">
        <v>584</v>
      </c>
      <c r="S6148" t="s">
        <v>3129</v>
      </c>
      <c r="T6148" t="s">
        <v>66</v>
      </c>
      <c r="U6148">
        <v>75220</v>
      </c>
      <c r="V6148" s="1">
        <v>0.2</v>
      </c>
      <c r="W6148">
        <v>6</v>
      </c>
      <c r="X6148">
        <v>4</v>
      </c>
      <c r="Y6148">
        <v>62</v>
      </c>
      <c r="AD6148"/>
    </row>
    <row r="6149" spans="1:30" x14ac:dyDescent="0.25">
      <c r="A6149" t="s">
        <v>10</v>
      </c>
      <c r="B6149" s="2">
        <v>43625</v>
      </c>
      <c r="C6149" s="35">
        <f>YEAR(Sales[[#This Row],[ShipDate]])</f>
        <v>2019</v>
      </c>
      <c r="D6149" t="s">
        <v>36</v>
      </c>
      <c r="E6149" t="s">
        <v>31</v>
      </c>
      <c r="F6149" t="s">
        <v>38</v>
      </c>
      <c r="G6149" t="s">
        <v>11</v>
      </c>
      <c r="H6149" t="s">
        <v>146</v>
      </c>
      <c r="I6149" t="s">
        <v>149</v>
      </c>
      <c r="J6149" t="s">
        <v>13</v>
      </c>
      <c r="K6149" t="s">
        <v>2625</v>
      </c>
      <c r="L6149" t="s">
        <v>92</v>
      </c>
      <c r="N6149" t="str">
        <f>IF(ISBLANK(Sales[[#This Row],[return]]),"No",Sales[[#This Row],[return]])</f>
        <v>No</v>
      </c>
      <c r="O6149" s="2">
        <v>43619</v>
      </c>
      <c r="P6149" s="8" t="str">
        <f>TEXT(DAY(Sales[[#This Row],[OrderDate]]),"ddd")</f>
        <v>Tue</v>
      </c>
      <c r="Q6149" s="8" t="str">
        <f>TEXT(MONTH(Sales[[#This Row],[ShipDate]])*29,"mmm")</f>
        <v>Jun</v>
      </c>
      <c r="R6149">
        <v>423</v>
      </c>
      <c r="S6149" t="s">
        <v>3189</v>
      </c>
      <c r="T6149" t="s">
        <v>90</v>
      </c>
      <c r="U6149">
        <v>10011</v>
      </c>
      <c r="V6149" s="1">
        <v>0.4</v>
      </c>
      <c r="W6149">
        <v>-115</v>
      </c>
      <c r="X6149">
        <v>2</v>
      </c>
      <c r="Y6149">
        <v>385</v>
      </c>
      <c r="AD6149"/>
    </row>
    <row r="6150" spans="1:30" x14ac:dyDescent="0.25">
      <c r="A6150" t="s">
        <v>10</v>
      </c>
      <c r="B6150" s="2">
        <v>43625</v>
      </c>
      <c r="C6150" s="35">
        <f>YEAR(Sales[[#This Row],[ShipDate]])</f>
        <v>2019</v>
      </c>
      <c r="D6150" t="s">
        <v>36</v>
      </c>
      <c r="E6150" t="s">
        <v>31</v>
      </c>
      <c r="F6150" t="s">
        <v>59</v>
      </c>
      <c r="G6150" t="s">
        <v>25</v>
      </c>
      <c r="H6150" t="s">
        <v>146</v>
      </c>
      <c r="I6150" t="s">
        <v>149</v>
      </c>
      <c r="J6150" t="s">
        <v>13</v>
      </c>
      <c r="K6150" t="s">
        <v>2625</v>
      </c>
      <c r="L6150" t="s">
        <v>92</v>
      </c>
      <c r="N6150" t="str">
        <f>IF(ISBLANK(Sales[[#This Row],[return]]),"No",Sales[[#This Row],[return]])</f>
        <v>No</v>
      </c>
      <c r="O6150" s="2">
        <v>43619</v>
      </c>
      <c r="P6150" s="8" t="str">
        <f>TEXT(DAY(Sales[[#This Row],[OrderDate]]),"ddd")</f>
        <v>Tue</v>
      </c>
      <c r="Q6150" s="8" t="str">
        <f>TEXT(MONTH(Sales[[#This Row],[ShipDate]])*29,"mmm")</f>
        <v>Jun</v>
      </c>
      <c r="R6150">
        <v>1669</v>
      </c>
      <c r="S6150" t="s">
        <v>2135</v>
      </c>
      <c r="T6150" t="s">
        <v>90</v>
      </c>
      <c r="U6150">
        <v>10011</v>
      </c>
      <c r="V6150" s="1">
        <v>0</v>
      </c>
      <c r="W6150">
        <v>22</v>
      </c>
      <c r="X6150">
        <v>4</v>
      </c>
      <c r="Y6150">
        <v>45</v>
      </c>
      <c r="AD6150"/>
    </row>
    <row r="6151" spans="1:30" x14ac:dyDescent="0.25">
      <c r="A6151" t="s">
        <v>10</v>
      </c>
      <c r="B6151" s="2">
        <v>43625</v>
      </c>
      <c r="C6151" s="35">
        <f>YEAR(Sales[[#This Row],[ShipDate]])</f>
        <v>2019</v>
      </c>
      <c r="D6151" t="s">
        <v>36</v>
      </c>
      <c r="E6151" t="s">
        <v>31</v>
      </c>
      <c r="F6151" t="s">
        <v>340</v>
      </c>
      <c r="G6151" t="s">
        <v>46</v>
      </c>
      <c r="H6151" t="s">
        <v>146</v>
      </c>
      <c r="I6151" t="s">
        <v>149</v>
      </c>
      <c r="J6151" t="s">
        <v>13</v>
      </c>
      <c r="K6151" t="s">
        <v>2625</v>
      </c>
      <c r="L6151" t="s">
        <v>92</v>
      </c>
      <c r="N6151" t="str">
        <f>IF(ISBLANK(Sales[[#This Row],[return]]),"No",Sales[[#This Row],[return]])</f>
        <v>No</v>
      </c>
      <c r="O6151" s="2">
        <v>43619</v>
      </c>
      <c r="P6151" s="8" t="str">
        <f>TEXT(DAY(Sales[[#This Row],[OrderDate]]),"ddd")</f>
        <v>Tue</v>
      </c>
      <c r="Q6151" s="8" t="str">
        <f>TEXT(MONTH(Sales[[#This Row],[ShipDate]])*29,"mmm")</f>
        <v>Jun</v>
      </c>
      <c r="R6151">
        <v>799</v>
      </c>
      <c r="S6151" t="s">
        <v>2884</v>
      </c>
      <c r="T6151" t="s">
        <v>90</v>
      </c>
      <c r="U6151">
        <v>10011</v>
      </c>
      <c r="V6151" s="1">
        <v>0</v>
      </c>
      <c r="W6151">
        <v>36</v>
      </c>
      <c r="X6151">
        <v>6</v>
      </c>
      <c r="Y6151">
        <v>79</v>
      </c>
      <c r="AD6151"/>
    </row>
    <row r="6152" spans="1:30" x14ac:dyDescent="0.25">
      <c r="A6152" t="s">
        <v>24</v>
      </c>
      <c r="B6152" s="2">
        <v>43828</v>
      </c>
      <c r="C6152" s="35">
        <f>YEAR(Sales[[#This Row],[ShipDate]])</f>
        <v>2019</v>
      </c>
      <c r="D6152" t="s">
        <v>19</v>
      </c>
      <c r="E6152" t="s">
        <v>69</v>
      </c>
      <c r="F6152" t="s">
        <v>150</v>
      </c>
      <c r="G6152" t="s">
        <v>25</v>
      </c>
      <c r="H6152" t="s">
        <v>773</v>
      </c>
      <c r="I6152" t="s">
        <v>188</v>
      </c>
      <c r="J6152" t="s">
        <v>13</v>
      </c>
      <c r="K6152" t="s">
        <v>2973</v>
      </c>
      <c r="L6152" t="s">
        <v>17</v>
      </c>
      <c r="N6152" t="str">
        <f>IF(ISBLANK(Sales[[#This Row],[return]]),"No",Sales[[#This Row],[return]])</f>
        <v>No</v>
      </c>
      <c r="O6152" s="2">
        <v>43824</v>
      </c>
      <c r="P6152" s="8" t="str">
        <f>TEXT(DAY(Sales[[#This Row],[OrderDate]]),"ddd")</f>
        <v>Wed</v>
      </c>
      <c r="Q6152" s="8" t="str">
        <f>TEXT(MONTH(Sales[[#This Row],[ShipDate]])*29,"mmm")</f>
        <v>Dec</v>
      </c>
      <c r="R6152">
        <v>151</v>
      </c>
      <c r="S6152" t="s">
        <v>2287</v>
      </c>
      <c r="T6152" t="s">
        <v>15</v>
      </c>
      <c r="U6152">
        <v>35810</v>
      </c>
      <c r="V6152" s="1">
        <v>0</v>
      </c>
      <c r="W6152">
        <v>1</v>
      </c>
      <c r="X6152">
        <v>2</v>
      </c>
      <c r="Y6152">
        <v>4</v>
      </c>
      <c r="AD6152"/>
    </row>
    <row r="6153" spans="1:30" x14ac:dyDescent="0.25">
      <c r="A6153" t="s">
        <v>24</v>
      </c>
      <c r="B6153" s="2">
        <v>43828</v>
      </c>
      <c r="C6153" s="35">
        <f>YEAR(Sales[[#This Row],[ShipDate]])</f>
        <v>2019</v>
      </c>
      <c r="D6153" t="s">
        <v>19</v>
      </c>
      <c r="E6153" t="s">
        <v>69</v>
      </c>
      <c r="F6153" t="s">
        <v>59</v>
      </c>
      <c r="G6153" t="s">
        <v>25</v>
      </c>
      <c r="H6153" t="s">
        <v>773</v>
      </c>
      <c r="I6153" t="s">
        <v>188</v>
      </c>
      <c r="J6153" t="s">
        <v>13</v>
      </c>
      <c r="K6153" t="s">
        <v>2973</v>
      </c>
      <c r="L6153" t="s">
        <v>17</v>
      </c>
      <c r="N6153" t="str">
        <f>IF(ISBLANK(Sales[[#This Row],[return]]),"No",Sales[[#This Row],[return]])</f>
        <v>No</v>
      </c>
      <c r="O6153" s="2">
        <v>43824</v>
      </c>
      <c r="P6153" s="8" t="str">
        <f>TEXT(DAY(Sales[[#This Row],[OrderDate]]),"ddd")</f>
        <v>Wed</v>
      </c>
      <c r="Q6153" s="8" t="str">
        <f>TEXT(MONTH(Sales[[#This Row],[ShipDate]])*29,"mmm")</f>
        <v>Dec</v>
      </c>
      <c r="R6153">
        <v>13</v>
      </c>
      <c r="S6153" t="s">
        <v>2257</v>
      </c>
      <c r="T6153" t="s">
        <v>15</v>
      </c>
      <c r="U6153">
        <v>35810</v>
      </c>
      <c r="V6153" s="1">
        <v>0</v>
      </c>
      <c r="W6153">
        <v>46</v>
      </c>
      <c r="X6153">
        <v>2</v>
      </c>
      <c r="Y6153">
        <v>96</v>
      </c>
      <c r="AD6153"/>
    </row>
    <row r="6154" spans="1:30" x14ac:dyDescent="0.25">
      <c r="A6154" t="s">
        <v>24</v>
      </c>
      <c r="B6154" s="2">
        <v>43828</v>
      </c>
      <c r="C6154" s="35">
        <f>YEAR(Sales[[#This Row],[ShipDate]])</f>
        <v>2019</v>
      </c>
      <c r="D6154" t="s">
        <v>19</v>
      </c>
      <c r="E6154" t="s">
        <v>69</v>
      </c>
      <c r="F6154" t="s">
        <v>59</v>
      </c>
      <c r="G6154" t="s">
        <v>25</v>
      </c>
      <c r="H6154" t="s">
        <v>773</v>
      </c>
      <c r="I6154" t="s">
        <v>188</v>
      </c>
      <c r="J6154" t="s">
        <v>13</v>
      </c>
      <c r="K6154" t="s">
        <v>2973</v>
      </c>
      <c r="L6154" t="s">
        <v>17</v>
      </c>
      <c r="N6154" t="str">
        <f>IF(ISBLANK(Sales[[#This Row],[return]]),"No",Sales[[#This Row],[return]])</f>
        <v>No</v>
      </c>
      <c r="O6154" s="2">
        <v>43824</v>
      </c>
      <c r="P6154" s="8" t="str">
        <f>TEXT(DAY(Sales[[#This Row],[OrderDate]]),"ddd")</f>
        <v>Wed</v>
      </c>
      <c r="Q6154" s="8" t="str">
        <f>TEXT(MONTH(Sales[[#This Row],[ShipDate]])*29,"mmm")</f>
        <v>Dec</v>
      </c>
      <c r="R6154">
        <v>1708</v>
      </c>
      <c r="S6154" t="s">
        <v>1784</v>
      </c>
      <c r="T6154" t="s">
        <v>15</v>
      </c>
      <c r="U6154">
        <v>35810</v>
      </c>
      <c r="V6154" s="1">
        <v>0</v>
      </c>
      <c r="W6154">
        <v>302</v>
      </c>
      <c r="X6154">
        <v>6</v>
      </c>
      <c r="Y6154">
        <v>629</v>
      </c>
      <c r="AD6154"/>
    </row>
    <row r="6155" spans="1:30" x14ac:dyDescent="0.25">
      <c r="A6155" t="s">
        <v>24</v>
      </c>
      <c r="B6155" s="2">
        <v>43828</v>
      </c>
      <c r="C6155" s="35">
        <f>YEAR(Sales[[#This Row],[ShipDate]])</f>
        <v>2019</v>
      </c>
      <c r="D6155" t="s">
        <v>19</v>
      </c>
      <c r="E6155" t="s">
        <v>69</v>
      </c>
      <c r="F6155" t="s">
        <v>48</v>
      </c>
      <c r="G6155" t="s">
        <v>46</v>
      </c>
      <c r="H6155" t="s">
        <v>773</v>
      </c>
      <c r="I6155" t="s">
        <v>188</v>
      </c>
      <c r="J6155" t="s">
        <v>13</v>
      </c>
      <c r="K6155" t="s">
        <v>2973</v>
      </c>
      <c r="L6155" t="s">
        <v>17</v>
      </c>
      <c r="N6155" t="str">
        <f>IF(ISBLANK(Sales[[#This Row],[return]]),"No",Sales[[#This Row],[return]])</f>
        <v>No</v>
      </c>
      <c r="O6155" s="2">
        <v>43824</v>
      </c>
      <c r="P6155" s="8" t="str">
        <f>TEXT(DAY(Sales[[#This Row],[OrderDate]]),"ddd")</f>
        <v>Wed</v>
      </c>
      <c r="Q6155" s="8" t="str">
        <f>TEXT(MONTH(Sales[[#This Row],[ShipDate]])*29,"mmm")</f>
        <v>Dec</v>
      </c>
      <c r="R6155">
        <v>156</v>
      </c>
      <c r="S6155" t="s">
        <v>2406</v>
      </c>
      <c r="T6155" t="s">
        <v>15</v>
      </c>
      <c r="U6155">
        <v>35810</v>
      </c>
      <c r="V6155" s="1">
        <v>0</v>
      </c>
      <c r="W6155">
        <v>24</v>
      </c>
      <c r="X6155">
        <v>2</v>
      </c>
      <c r="Y6155">
        <v>90</v>
      </c>
      <c r="AD6155"/>
    </row>
    <row r="6156" spans="1:30" x14ac:dyDescent="0.25">
      <c r="A6156" t="s">
        <v>40</v>
      </c>
      <c r="B6156" s="2">
        <v>43714</v>
      </c>
      <c r="C6156" s="35">
        <f>YEAR(Sales[[#This Row],[ShipDate]])</f>
        <v>2019</v>
      </c>
      <c r="D6156" t="s">
        <v>36</v>
      </c>
      <c r="E6156" t="s">
        <v>18</v>
      </c>
      <c r="F6156" t="s">
        <v>59</v>
      </c>
      <c r="G6156" t="s">
        <v>25</v>
      </c>
      <c r="H6156" t="s">
        <v>88</v>
      </c>
      <c r="I6156" t="s">
        <v>93</v>
      </c>
      <c r="J6156" t="s">
        <v>13</v>
      </c>
      <c r="K6156" t="s">
        <v>1365</v>
      </c>
      <c r="L6156" t="s">
        <v>92</v>
      </c>
      <c r="N6156" t="str">
        <f>IF(ISBLANK(Sales[[#This Row],[return]]),"No",Sales[[#This Row],[return]])</f>
        <v>No</v>
      </c>
      <c r="O6156" s="2">
        <v>43710</v>
      </c>
      <c r="P6156" s="8" t="str">
        <f>TEXT(DAY(Sales[[#This Row],[OrderDate]]),"ddd")</f>
        <v>Mon</v>
      </c>
      <c r="Q6156" s="8" t="str">
        <f>TEXT(MONTH(Sales[[#This Row],[ShipDate]])*29,"mmm")</f>
        <v>Sep</v>
      </c>
      <c r="R6156">
        <v>1365</v>
      </c>
      <c r="S6156" t="s">
        <v>3236</v>
      </c>
      <c r="T6156" t="s">
        <v>90</v>
      </c>
      <c r="U6156">
        <v>19140</v>
      </c>
      <c r="V6156" s="1">
        <v>0.2</v>
      </c>
      <c r="W6156">
        <v>4</v>
      </c>
      <c r="X6156">
        <v>3</v>
      </c>
      <c r="Y6156">
        <v>12</v>
      </c>
      <c r="AD6156"/>
    </row>
    <row r="6157" spans="1:30" x14ac:dyDescent="0.25">
      <c r="A6157" t="s">
        <v>24</v>
      </c>
      <c r="B6157" s="2">
        <v>43779</v>
      </c>
      <c r="C6157" s="35">
        <f>YEAR(Sales[[#This Row],[ShipDate]])</f>
        <v>2019</v>
      </c>
      <c r="D6157" t="s">
        <v>19</v>
      </c>
      <c r="E6157" t="s">
        <v>31</v>
      </c>
      <c r="F6157" t="s">
        <v>48</v>
      </c>
      <c r="G6157" t="s">
        <v>46</v>
      </c>
      <c r="H6157" t="s">
        <v>399</v>
      </c>
      <c r="I6157" t="s">
        <v>70</v>
      </c>
      <c r="J6157" t="s">
        <v>13</v>
      </c>
      <c r="K6157" t="s">
        <v>2588</v>
      </c>
      <c r="L6157" t="s">
        <v>68</v>
      </c>
      <c r="N6157" t="str">
        <f>IF(ISBLANK(Sales[[#This Row],[return]]),"No",Sales[[#This Row],[return]])</f>
        <v>No</v>
      </c>
      <c r="O6157" s="2">
        <v>43774</v>
      </c>
      <c r="P6157" s="8" t="str">
        <f>TEXT(DAY(Sales[[#This Row],[OrderDate]]),"ddd")</f>
        <v>Thu</v>
      </c>
      <c r="Q6157" s="8" t="str">
        <f>TEXT(MONTH(Sales[[#This Row],[ShipDate]])*29,"mmm")</f>
        <v>Nov</v>
      </c>
      <c r="R6157">
        <v>1176</v>
      </c>
      <c r="S6157" t="s">
        <v>643</v>
      </c>
      <c r="T6157" t="s">
        <v>66</v>
      </c>
      <c r="U6157">
        <v>75081</v>
      </c>
      <c r="V6157" s="1">
        <v>0.2</v>
      </c>
      <c r="W6157">
        <v>55</v>
      </c>
      <c r="X6157">
        <v>4</v>
      </c>
      <c r="Y6157">
        <v>493</v>
      </c>
      <c r="AD6157"/>
    </row>
    <row r="6158" spans="1:30" x14ac:dyDescent="0.25">
      <c r="A6158" t="s">
        <v>10</v>
      </c>
      <c r="B6158" s="2">
        <v>43541</v>
      </c>
      <c r="C6158" s="35">
        <f>YEAR(Sales[[#This Row],[ShipDate]])</f>
        <v>2019</v>
      </c>
      <c r="D6158" t="s">
        <v>19</v>
      </c>
      <c r="E6158" t="s">
        <v>31</v>
      </c>
      <c r="F6158" t="s">
        <v>48</v>
      </c>
      <c r="G6158" t="s">
        <v>46</v>
      </c>
      <c r="H6158" t="s">
        <v>164</v>
      </c>
      <c r="I6158" t="s">
        <v>120</v>
      </c>
      <c r="J6158" t="s">
        <v>13</v>
      </c>
      <c r="K6158" t="s">
        <v>1025</v>
      </c>
      <c r="L6158" t="s">
        <v>68</v>
      </c>
      <c r="N6158" t="str">
        <f>IF(ISBLANK(Sales[[#This Row],[return]]),"No",Sales[[#This Row],[return]])</f>
        <v>No</v>
      </c>
      <c r="O6158" s="2">
        <v>43538</v>
      </c>
      <c r="P6158" s="8" t="str">
        <f>TEXT(DAY(Sales[[#This Row],[OrderDate]]),"ddd")</f>
        <v>Sat</v>
      </c>
      <c r="Q6158" s="8" t="str">
        <f>TEXT(MONTH(Sales[[#This Row],[ShipDate]])*29,"mmm")</f>
        <v>Mar</v>
      </c>
      <c r="R6158">
        <v>1439</v>
      </c>
      <c r="S6158" t="s">
        <v>2871</v>
      </c>
      <c r="T6158" t="s">
        <v>66</v>
      </c>
      <c r="U6158">
        <v>60623</v>
      </c>
      <c r="V6158" s="1">
        <v>0.2</v>
      </c>
      <c r="W6158">
        <v>5</v>
      </c>
      <c r="X6158">
        <v>2</v>
      </c>
      <c r="Y6158">
        <v>50</v>
      </c>
      <c r="AD6158"/>
    </row>
    <row r="6159" spans="1:30" x14ac:dyDescent="0.25">
      <c r="A6159" t="s">
        <v>40</v>
      </c>
      <c r="B6159" s="2">
        <v>43575</v>
      </c>
      <c r="C6159" s="35">
        <f>YEAR(Sales[[#This Row],[ShipDate]])</f>
        <v>2019</v>
      </c>
      <c r="D6159" t="s">
        <v>36</v>
      </c>
      <c r="E6159" t="s">
        <v>18</v>
      </c>
      <c r="F6159" t="s">
        <v>59</v>
      </c>
      <c r="G6159" t="s">
        <v>25</v>
      </c>
      <c r="H6159" t="s">
        <v>55</v>
      </c>
      <c r="I6159" t="s">
        <v>58</v>
      </c>
      <c r="J6159" t="s">
        <v>13</v>
      </c>
      <c r="K6159" t="s">
        <v>56</v>
      </c>
      <c r="L6159" t="s">
        <v>17</v>
      </c>
      <c r="N6159" t="str">
        <f>IF(ISBLANK(Sales[[#This Row],[return]]),"No",Sales[[#This Row],[return]])</f>
        <v>No</v>
      </c>
      <c r="O6159" s="2">
        <v>43570</v>
      </c>
      <c r="P6159" s="8" t="str">
        <f>TEXT(DAY(Sales[[#This Row],[OrderDate]]),"ddd")</f>
        <v>Sun</v>
      </c>
      <c r="Q6159" s="8" t="str">
        <f>TEXT(MONTH(Sales[[#This Row],[ShipDate]])*29,"mmm")</f>
        <v>Apr</v>
      </c>
      <c r="R6159">
        <v>1764</v>
      </c>
      <c r="S6159" t="s">
        <v>57</v>
      </c>
      <c r="T6159" t="s">
        <v>15</v>
      </c>
      <c r="U6159">
        <v>28027</v>
      </c>
      <c r="V6159" s="1">
        <v>0.2</v>
      </c>
      <c r="W6159">
        <v>5</v>
      </c>
      <c r="X6159">
        <v>3</v>
      </c>
      <c r="Y6159">
        <v>16</v>
      </c>
      <c r="AD6159"/>
    </row>
    <row r="6160" spans="1:30" x14ac:dyDescent="0.25">
      <c r="A6160" t="s">
        <v>10</v>
      </c>
      <c r="B6160" s="2">
        <v>43725</v>
      </c>
      <c r="C6160" s="35">
        <f>YEAR(Sales[[#This Row],[ShipDate]])</f>
        <v>2019</v>
      </c>
      <c r="D6160" t="s">
        <v>19</v>
      </c>
      <c r="E6160" t="s">
        <v>18</v>
      </c>
      <c r="F6160" t="s">
        <v>59</v>
      </c>
      <c r="G6160" t="s">
        <v>25</v>
      </c>
      <c r="H6160" t="s">
        <v>177</v>
      </c>
      <c r="I6160" t="s">
        <v>133</v>
      </c>
      <c r="J6160" t="s">
        <v>13</v>
      </c>
      <c r="K6160" t="s">
        <v>100</v>
      </c>
      <c r="L6160" t="s">
        <v>68</v>
      </c>
      <c r="N6160" t="str">
        <f>IF(ISBLANK(Sales[[#This Row],[return]]),"No",Sales[[#This Row],[return]])</f>
        <v>No</v>
      </c>
      <c r="O6160" s="2">
        <v>43722</v>
      </c>
      <c r="P6160" s="8" t="str">
        <f>TEXT(DAY(Sales[[#This Row],[OrderDate]]),"ddd")</f>
        <v>Sat</v>
      </c>
      <c r="Q6160" s="8" t="str">
        <f>TEXT(MONTH(Sales[[#This Row],[ShipDate]])*29,"mmm")</f>
        <v>Sep</v>
      </c>
      <c r="R6160">
        <v>1531</v>
      </c>
      <c r="S6160" t="s">
        <v>3136</v>
      </c>
      <c r="T6160" t="s">
        <v>66</v>
      </c>
      <c r="U6160">
        <v>49201</v>
      </c>
      <c r="V6160" s="1">
        <v>0</v>
      </c>
      <c r="W6160">
        <v>9</v>
      </c>
      <c r="X6160">
        <v>3</v>
      </c>
      <c r="Y6160">
        <v>19</v>
      </c>
      <c r="AD6160"/>
    </row>
    <row r="6161" spans="1:30" x14ac:dyDescent="0.25">
      <c r="A6161" t="s">
        <v>24</v>
      </c>
      <c r="B6161" s="2">
        <v>43560</v>
      </c>
      <c r="C6161" s="35">
        <f>YEAR(Sales[[#This Row],[ShipDate]])</f>
        <v>2019</v>
      </c>
      <c r="D6161" t="s">
        <v>19</v>
      </c>
      <c r="E6161" t="s">
        <v>18</v>
      </c>
      <c r="F6161" t="s">
        <v>50</v>
      </c>
      <c r="G6161" t="s">
        <v>25</v>
      </c>
      <c r="H6161" t="s">
        <v>164</v>
      </c>
      <c r="I6161" t="s">
        <v>120</v>
      </c>
      <c r="J6161" t="s">
        <v>13</v>
      </c>
      <c r="K6161" t="s">
        <v>1050</v>
      </c>
      <c r="L6161" t="s">
        <v>68</v>
      </c>
      <c r="N6161" t="str">
        <f>IF(ISBLANK(Sales[[#This Row],[return]]),"No",Sales[[#This Row],[return]])</f>
        <v>No</v>
      </c>
      <c r="O6161" s="2">
        <v>43555</v>
      </c>
      <c r="P6161" s="8" t="str">
        <f>TEXT(DAY(Sales[[#This Row],[OrderDate]]),"ddd")</f>
        <v>Tue</v>
      </c>
      <c r="Q6161" s="8" t="str">
        <f>TEXT(MONTH(Sales[[#This Row],[ShipDate]])*29,"mmm")</f>
        <v>Apr</v>
      </c>
      <c r="R6161">
        <v>1458</v>
      </c>
      <c r="S6161" t="s">
        <v>3235</v>
      </c>
      <c r="T6161" t="s">
        <v>66</v>
      </c>
      <c r="U6161">
        <v>60623</v>
      </c>
      <c r="V6161" s="1">
        <v>0.8</v>
      </c>
      <c r="W6161">
        <v>-23</v>
      </c>
      <c r="X6161">
        <v>13</v>
      </c>
      <c r="Y6161">
        <v>13</v>
      </c>
      <c r="AD6161"/>
    </row>
    <row r="6162" spans="1:30" x14ac:dyDescent="0.25">
      <c r="A6162" t="s">
        <v>10</v>
      </c>
      <c r="B6162" s="2">
        <v>43716</v>
      </c>
      <c r="C6162" s="35">
        <f>YEAR(Sales[[#This Row],[ShipDate]])</f>
        <v>2019</v>
      </c>
      <c r="D6162" t="s">
        <v>36</v>
      </c>
      <c r="E6162" t="s">
        <v>31</v>
      </c>
      <c r="F6162" t="s">
        <v>43</v>
      </c>
      <c r="G6162" t="s">
        <v>11</v>
      </c>
      <c r="H6162" t="s">
        <v>985</v>
      </c>
      <c r="I6162" t="s">
        <v>252</v>
      </c>
      <c r="J6162" t="s">
        <v>13</v>
      </c>
      <c r="K6162" t="s">
        <v>468</v>
      </c>
      <c r="L6162" t="s">
        <v>92</v>
      </c>
      <c r="N6162" t="str">
        <f>IF(ISBLANK(Sales[[#This Row],[return]]),"No",Sales[[#This Row],[return]])</f>
        <v>No</v>
      </c>
      <c r="O6162" s="2">
        <v>43710</v>
      </c>
      <c r="P6162" s="8" t="str">
        <f>TEXT(DAY(Sales[[#This Row],[OrderDate]]),"ddd")</f>
        <v>Mon</v>
      </c>
      <c r="Q6162" s="8" t="str">
        <f>TEXT(MONTH(Sales[[#This Row],[ShipDate]])*29,"mmm")</f>
        <v>Sep</v>
      </c>
      <c r="R6162">
        <v>549</v>
      </c>
      <c r="S6162" t="s">
        <v>403</v>
      </c>
      <c r="T6162" t="s">
        <v>90</v>
      </c>
      <c r="U6162">
        <v>44105</v>
      </c>
      <c r="V6162" s="1">
        <v>0.2</v>
      </c>
      <c r="W6162">
        <v>4</v>
      </c>
      <c r="X6162">
        <v>3</v>
      </c>
      <c r="Y6162">
        <v>15</v>
      </c>
      <c r="AD6162"/>
    </row>
    <row r="6163" spans="1:30" x14ac:dyDescent="0.25">
      <c r="A6163" t="s">
        <v>40</v>
      </c>
      <c r="B6163" s="2">
        <v>43706</v>
      </c>
      <c r="C6163" s="35">
        <f>YEAR(Sales[[#This Row],[ShipDate]])</f>
        <v>2019</v>
      </c>
      <c r="D6163" t="s">
        <v>36</v>
      </c>
      <c r="E6163" t="s">
        <v>18</v>
      </c>
      <c r="F6163" t="s">
        <v>59</v>
      </c>
      <c r="G6163" t="s">
        <v>25</v>
      </c>
      <c r="H6163" t="s">
        <v>235</v>
      </c>
      <c r="I6163" t="s">
        <v>58</v>
      </c>
      <c r="J6163" t="s">
        <v>13</v>
      </c>
      <c r="K6163" t="s">
        <v>1246</v>
      </c>
      <c r="L6163" t="s">
        <v>17</v>
      </c>
      <c r="N6163" t="str">
        <f>IF(ISBLANK(Sales[[#This Row],[return]]),"No",Sales[[#This Row],[return]])</f>
        <v>No</v>
      </c>
      <c r="O6163" s="2">
        <v>43702</v>
      </c>
      <c r="P6163" s="8" t="str">
        <f>TEXT(DAY(Sales[[#This Row],[OrderDate]]),"ddd")</f>
        <v>Wed</v>
      </c>
      <c r="Q6163" s="8" t="str">
        <f>TEXT(MONTH(Sales[[#This Row],[ShipDate]])*29,"mmm")</f>
        <v>Aug</v>
      </c>
      <c r="R6163">
        <v>1703</v>
      </c>
      <c r="S6163" t="s">
        <v>2086</v>
      </c>
      <c r="T6163" t="s">
        <v>15</v>
      </c>
      <c r="U6163">
        <v>28205</v>
      </c>
      <c r="V6163" s="1">
        <v>0.2</v>
      </c>
      <c r="W6163">
        <v>67</v>
      </c>
      <c r="X6163">
        <v>5</v>
      </c>
      <c r="Y6163">
        <v>192</v>
      </c>
      <c r="AD6163"/>
    </row>
    <row r="6164" spans="1:30" x14ac:dyDescent="0.25">
      <c r="A6164" t="s">
        <v>40</v>
      </c>
      <c r="B6164" s="2">
        <v>43757</v>
      </c>
      <c r="C6164" s="35">
        <f>YEAR(Sales[[#This Row],[ShipDate]])</f>
        <v>2019</v>
      </c>
      <c r="D6164" t="s">
        <v>19</v>
      </c>
      <c r="E6164" t="s">
        <v>31</v>
      </c>
      <c r="F6164" t="s">
        <v>48</v>
      </c>
      <c r="G6164" t="s">
        <v>46</v>
      </c>
      <c r="H6164" t="s">
        <v>1605</v>
      </c>
      <c r="I6164" t="s">
        <v>32</v>
      </c>
      <c r="J6164" t="s">
        <v>13</v>
      </c>
      <c r="K6164" t="s">
        <v>1077</v>
      </c>
      <c r="L6164" t="s">
        <v>30</v>
      </c>
      <c r="N6164" t="str">
        <f>IF(ISBLANK(Sales[[#This Row],[return]]),"No",Sales[[#This Row],[return]])</f>
        <v>No</v>
      </c>
      <c r="O6164" s="2">
        <v>43755</v>
      </c>
      <c r="P6164" s="8" t="str">
        <f>TEXT(DAY(Sales[[#This Row],[OrderDate]]),"ddd")</f>
        <v>Tue</v>
      </c>
      <c r="Q6164" s="8" t="str">
        <f>TEXT(MONTH(Sales[[#This Row],[ShipDate]])*29,"mmm")</f>
        <v>Oct</v>
      </c>
      <c r="R6164">
        <v>1248</v>
      </c>
      <c r="S6164" t="s">
        <v>410</v>
      </c>
      <c r="T6164" t="s">
        <v>28</v>
      </c>
      <c r="U6164">
        <v>95351</v>
      </c>
      <c r="V6164" s="1">
        <v>0.2</v>
      </c>
      <c r="W6164">
        <v>5</v>
      </c>
      <c r="X6164">
        <v>1</v>
      </c>
      <c r="Y6164">
        <v>53</v>
      </c>
      <c r="AD6164"/>
    </row>
    <row r="6165" spans="1:30" x14ac:dyDescent="0.25">
      <c r="A6165" t="s">
        <v>24</v>
      </c>
      <c r="B6165" s="2">
        <v>43569</v>
      </c>
      <c r="C6165" s="35">
        <f>YEAR(Sales[[#This Row],[ShipDate]])</f>
        <v>2019</v>
      </c>
      <c r="D6165" t="s">
        <v>19</v>
      </c>
      <c r="E6165" t="s">
        <v>31</v>
      </c>
      <c r="F6165" t="s">
        <v>43</v>
      </c>
      <c r="G6165" t="s">
        <v>11</v>
      </c>
      <c r="H6165" t="s">
        <v>706</v>
      </c>
      <c r="I6165" t="s">
        <v>37</v>
      </c>
      <c r="J6165" t="s">
        <v>13</v>
      </c>
      <c r="K6165" t="s">
        <v>2665</v>
      </c>
      <c r="L6165" t="s">
        <v>17</v>
      </c>
      <c r="N6165" t="str">
        <f>IF(ISBLANK(Sales[[#This Row],[return]]),"No",Sales[[#This Row],[return]])</f>
        <v>No</v>
      </c>
      <c r="O6165" s="2">
        <v>43565</v>
      </c>
      <c r="P6165" s="8" t="str">
        <f>TEXT(DAY(Sales[[#This Row],[OrderDate]]),"ddd")</f>
        <v>Tue</v>
      </c>
      <c r="Q6165" s="8" t="str">
        <f>TEXT(MONTH(Sales[[#This Row],[ShipDate]])*29,"mmm")</f>
        <v>Apr</v>
      </c>
      <c r="R6165">
        <v>1494</v>
      </c>
      <c r="S6165" t="s">
        <v>1397</v>
      </c>
      <c r="T6165" t="s">
        <v>15</v>
      </c>
      <c r="U6165">
        <v>32216</v>
      </c>
      <c r="V6165" s="1">
        <v>0.2</v>
      </c>
      <c r="W6165">
        <v>2</v>
      </c>
      <c r="X6165">
        <v>5</v>
      </c>
      <c r="Y6165">
        <v>12</v>
      </c>
      <c r="AD6165"/>
    </row>
    <row r="6166" spans="1:30" x14ac:dyDescent="0.25">
      <c r="A6166" t="s">
        <v>24</v>
      </c>
      <c r="B6166" s="2">
        <v>43569</v>
      </c>
      <c r="C6166" s="35">
        <f>YEAR(Sales[[#This Row],[ShipDate]])</f>
        <v>2019</v>
      </c>
      <c r="D6166" t="s">
        <v>19</v>
      </c>
      <c r="E6166" t="s">
        <v>31</v>
      </c>
      <c r="F6166" t="s">
        <v>50</v>
      </c>
      <c r="G6166" t="s">
        <v>25</v>
      </c>
      <c r="H6166" t="s">
        <v>706</v>
      </c>
      <c r="I6166" t="s">
        <v>37</v>
      </c>
      <c r="J6166" t="s">
        <v>13</v>
      </c>
      <c r="K6166" t="s">
        <v>2665</v>
      </c>
      <c r="L6166" t="s">
        <v>17</v>
      </c>
      <c r="N6166" t="str">
        <f>IF(ISBLANK(Sales[[#This Row],[return]]),"No",Sales[[#This Row],[return]])</f>
        <v>No</v>
      </c>
      <c r="O6166" s="2">
        <v>43565</v>
      </c>
      <c r="P6166" s="8" t="str">
        <f>TEXT(DAY(Sales[[#This Row],[OrderDate]]),"ddd")</f>
        <v>Tue</v>
      </c>
      <c r="Q6166" s="8" t="str">
        <f>TEXT(MONTH(Sales[[#This Row],[ShipDate]])*29,"mmm")</f>
        <v>Apr</v>
      </c>
      <c r="R6166">
        <v>54</v>
      </c>
      <c r="S6166" t="s">
        <v>3229</v>
      </c>
      <c r="T6166" t="s">
        <v>15</v>
      </c>
      <c r="U6166">
        <v>32216</v>
      </c>
      <c r="V6166" s="1">
        <v>0.7</v>
      </c>
      <c r="W6166">
        <v>-3</v>
      </c>
      <c r="X6166">
        <v>3</v>
      </c>
      <c r="Y6166">
        <v>4</v>
      </c>
      <c r="AD6166"/>
    </row>
    <row r="6167" spans="1:30" x14ac:dyDescent="0.25">
      <c r="A6167" t="s">
        <v>40</v>
      </c>
      <c r="B6167" s="2">
        <v>43507</v>
      </c>
      <c r="C6167" s="35">
        <f>YEAR(Sales[[#This Row],[ShipDate]])</f>
        <v>2019</v>
      </c>
      <c r="D6167" t="s">
        <v>36</v>
      </c>
      <c r="E6167" t="s">
        <v>18</v>
      </c>
      <c r="F6167" t="s">
        <v>21</v>
      </c>
      <c r="G6167" t="s">
        <v>11</v>
      </c>
      <c r="H6167" t="s">
        <v>146</v>
      </c>
      <c r="I6167" t="s">
        <v>149</v>
      </c>
      <c r="J6167" t="s">
        <v>13</v>
      </c>
      <c r="K6167" t="s">
        <v>1524</v>
      </c>
      <c r="L6167" t="s">
        <v>92</v>
      </c>
      <c r="N6167" t="str">
        <f>IF(ISBLANK(Sales[[#This Row],[return]]),"No",Sales[[#This Row],[return]])</f>
        <v>No</v>
      </c>
      <c r="O6167" s="2">
        <v>43502</v>
      </c>
      <c r="P6167" s="8" t="str">
        <f>TEXT(DAY(Sales[[#This Row],[OrderDate]]),"ddd")</f>
        <v>Fri</v>
      </c>
      <c r="Q6167" s="8" t="str">
        <f>TEXT(MONTH(Sales[[#This Row],[ShipDate]])*29,"mmm")</f>
        <v>Feb</v>
      </c>
      <c r="R6167">
        <v>170</v>
      </c>
      <c r="S6167" t="s">
        <v>1229</v>
      </c>
      <c r="T6167" t="s">
        <v>90</v>
      </c>
      <c r="U6167">
        <v>10024</v>
      </c>
      <c r="V6167" s="1">
        <v>0.2</v>
      </c>
      <c r="W6167">
        <v>30</v>
      </c>
      <c r="X6167">
        <v>1</v>
      </c>
      <c r="Y6167">
        <v>241</v>
      </c>
      <c r="AD6167"/>
    </row>
    <row r="6168" spans="1:30" x14ac:dyDescent="0.25">
      <c r="A6168" t="s">
        <v>40</v>
      </c>
      <c r="B6168" s="2">
        <v>43768</v>
      </c>
      <c r="C6168" s="35">
        <f>YEAR(Sales[[#This Row],[ShipDate]])</f>
        <v>2019</v>
      </c>
      <c r="D6168" t="s">
        <v>36</v>
      </c>
      <c r="E6168" t="s">
        <v>31</v>
      </c>
      <c r="F6168" t="s">
        <v>50</v>
      </c>
      <c r="G6168" t="s">
        <v>25</v>
      </c>
      <c r="H6168" t="s">
        <v>1176</v>
      </c>
      <c r="I6168" t="s">
        <v>93</v>
      </c>
      <c r="J6168" t="s">
        <v>13</v>
      </c>
      <c r="K6168" t="s">
        <v>2730</v>
      </c>
      <c r="L6168" t="s">
        <v>92</v>
      </c>
      <c r="N6168" t="str">
        <f>IF(ISBLANK(Sales[[#This Row],[return]]),"No",Sales[[#This Row],[return]])</f>
        <v>No</v>
      </c>
      <c r="O6168" s="2">
        <v>43764</v>
      </c>
      <c r="P6168" s="8" t="str">
        <f>TEXT(DAY(Sales[[#This Row],[OrderDate]]),"ddd")</f>
        <v>Thu</v>
      </c>
      <c r="Q6168" s="8" t="str">
        <f>TEXT(MONTH(Sales[[#This Row],[ShipDate]])*29,"mmm")</f>
        <v>Oct</v>
      </c>
      <c r="R6168">
        <v>1310</v>
      </c>
      <c r="S6168" t="s">
        <v>3249</v>
      </c>
      <c r="T6168" t="s">
        <v>90</v>
      </c>
      <c r="U6168">
        <v>17602</v>
      </c>
      <c r="V6168" s="1">
        <v>0.7</v>
      </c>
      <c r="W6168">
        <v>-65</v>
      </c>
      <c r="X6168">
        <v>7</v>
      </c>
      <c r="Y6168">
        <v>81</v>
      </c>
      <c r="AD6168"/>
    </row>
    <row r="6169" spans="1:30" x14ac:dyDescent="0.25">
      <c r="A6169" t="s">
        <v>40</v>
      </c>
      <c r="B6169" s="2">
        <v>43768</v>
      </c>
      <c r="C6169" s="35">
        <f>YEAR(Sales[[#This Row],[ShipDate]])</f>
        <v>2019</v>
      </c>
      <c r="D6169" t="s">
        <v>36</v>
      </c>
      <c r="E6169" t="s">
        <v>31</v>
      </c>
      <c r="F6169" t="s">
        <v>48</v>
      </c>
      <c r="G6169" t="s">
        <v>46</v>
      </c>
      <c r="H6169" t="s">
        <v>1176</v>
      </c>
      <c r="I6169" t="s">
        <v>93</v>
      </c>
      <c r="J6169" t="s">
        <v>13</v>
      </c>
      <c r="K6169" t="s">
        <v>2730</v>
      </c>
      <c r="L6169" t="s">
        <v>92</v>
      </c>
      <c r="N6169" t="str">
        <f>IF(ISBLANK(Sales[[#This Row],[return]]),"No",Sales[[#This Row],[return]])</f>
        <v>No</v>
      </c>
      <c r="O6169" s="2">
        <v>43764</v>
      </c>
      <c r="P6169" s="8" t="str">
        <f>TEXT(DAY(Sales[[#This Row],[OrderDate]]),"ddd")</f>
        <v>Thu</v>
      </c>
      <c r="Q6169" s="8" t="str">
        <f>TEXT(MONTH(Sales[[#This Row],[ShipDate]])*29,"mmm")</f>
        <v>Oct</v>
      </c>
      <c r="R6169">
        <v>437</v>
      </c>
      <c r="S6169" t="s">
        <v>473</v>
      </c>
      <c r="T6169" t="s">
        <v>90</v>
      </c>
      <c r="U6169">
        <v>17602</v>
      </c>
      <c r="V6169" s="1">
        <v>0.4</v>
      </c>
      <c r="W6169">
        <v>-13</v>
      </c>
      <c r="X6169">
        <v>1</v>
      </c>
      <c r="Y6169">
        <v>62</v>
      </c>
      <c r="AD6169"/>
    </row>
    <row r="6170" spans="1:30" x14ac:dyDescent="0.25">
      <c r="A6170" t="s">
        <v>24</v>
      </c>
      <c r="B6170" s="2">
        <v>43476</v>
      </c>
      <c r="C6170" s="35">
        <f>YEAR(Sales[[#This Row],[ShipDate]])</f>
        <v>2019</v>
      </c>
      <c r="D6170" t="s">
        <v>113</v>
      </c>
      <c r="E6170" t="s">
        <v>31</v>
      </c>
      <c r="F6170" t="s">
        <v>38</v>
      </c>
      <c r="G6170" t="s">
        <v>11</v>
      </c>
      <c r="H6170" t="s">
        <v>60</v>
      </c>
      <c r="I6170" t="s">
        <v>63</v>
      </c>
      <c r="J6170" t="s">
        <v>13</v>
      </c>
      <c r="K6170" t="s">
        <v>2606</v>
      </c>
      <c r="L6170" t="s">
        <v>30</v>
      </c>
      <c r="N6170" t="str">
        <f>IF(ISBLANK(Sales[[#This Row],[return]]),"No",Sales[[#This Row],[return]])</f>
        <v>No</v>
      </c>
      <c r="O6170" s="2">
        <v>43473</v>
      </c>
      <c r="P6170" s="8" t="str">
        <f>TEXT(DAY(Sales[[#This Row],[OrderDate]]),"ddd")</f>
        <v>Sun</v>
      </c>
      <c r="Q6170" s="8" t="str">
        <f>TEXT(MONTH(Sales[[#This Row],[ShipDate]])*29,"mmm")</f>
        <v>Jan</v>
      </c>
      <c r="R6170">
        <v>278</v>
      </c>
      <c r="S6170" t="s">
        <v>2612</v>
      </c>
      <c r="T6170" t="s">
        <v>28</v>
      </c>
      <c r="U6170">
        <v>98115</v>
      </c>
      <c r="V6170" s="1">
        <v>0</v>
      </c>
      <c r="W6170">
        <v>80</v>
      </c>
      <c r="X6170">
        <v>2</v>
      </c>
      <c r="Y6170">
        <v>893</v>
      </c>
      <c r="AD6170"/>
    </row>
    <row r="6171" spans="1:30" x14ac:dyDescent="0.25">
      <c r="A6171" t="s">
        <v>40</v>
      </c>
      <c r="B6171" s="2">
        <v>43689</v>
      </c>
      <c r="C6171" s="35">
        <f>YEAR(Sales[[#This Row],[ShipDate]])</f>
        <v>2019</v>
      </c>
      <c r="D6171" t="s">
        <v>36</v>
      </c>
      <c r="E6171" t="s">
        <v>18</v>
      </c>
      <c r="F6171" t="s">
        <v>59</v>
      </c>
      <c r="G6171" t="s">
        <v>25</v>
      </c>
      <c r="H6171" t="s">
        <v>313</v>
      </c>
      <c r="I6171" t="s">
        <v>32</v>
      </c>
      <c r="J6171" t="s">
        <v>13</v>
      </c>
      <c r="K6171" t="s">
        <v>1667</v>
      </c>
      <c r="L6171" t="s">
        <v>30</v>
      </c>
      <c r="N6171" t="str">
        <f>IF(ISBLANK(Sales[[#This Row],[return]]),"No",Sales[[#This Row],[return]])</f>
        <v>No</v>
      </c>
      <c r="O6171" s="2">
        <v>43684</v>
      </c>
      <c r="P6171" s="8" t="str">
        <f>TEXT(DAY(Sales[[#This Row],[OrderDate]]),"ddd")</f>
        <v>Sat</v>
      </c>
      <c r="Q6171" s="8" t="str">
        <f>TEXT(MONTH(Sales[[#This Row],[ShipDate]])*29,"mmm")</f>
        <v>Aug</v>
      </c>
      <c r="R6171">
        <v>1682</v>
      </c>
      <c r="S6171" t="s">
        <v>1973</v>
      </c>
      <c r="T6171" t="s">
        <v>28</v>
      </c>
      <c r="U6171">
        <v>95123</v>
      </c>
      <c r="V6171" s="1">
        <v>0</v>
      </c>
      <c r="W6171">
        <v>115</v>
      </c>
      <c r="X6171">
        <v>5</v>
      </c>
      <c r="Y6171">
        <v>245</v>
      </c>
      <c r="AD6171"/>
    </row>
    <row r="6172" spans="1:30" x14ac:dyDescent="0.25">
      <c r="A6172" t="s">
        <v>24</v>
      </c>
      <c r="B6172" s="2">
        <v>43601</v>
      </c>
      <c r="C6172" s="35">
        <f>YEAR(Sales[[#This Row],[ShipDate]])</f>
        <v>2019</v>
      </c>
      <c r="D6172" t="s">
        <v>19</v>
      </c>
      <c r="E6172" t="s">
        <v>18</v>
      </c>
      <c r="F6172" t="s">
        <v>45</v>
      </c>
      <c r="G6172" t="s">
        <v>25</v>
      </c>
      <c r="H6172" t="s">
        <v>146</v>
      </c>
      <c r="I6172" t="s">
        <v>149</v>
      </c>
      <c r="J6172" t="s">
        <v>13</v>
      </c>
      <c r="K6172" t="s">
        <v>900</v>
      </c>
      <c r="L6172" t="s">
        <v>92</v>
      </c>
      <c r="N6172" t="str">
        <f>IF(ISBLANK(Sales[[#This Row],[return]]),"No",Sales[[#This Row],[return]])</f>
        <v>No</v>
      </c>
      <c r="O6172" s="2">
        <v>43596</v>
      </c>
      <c r="P6172" s="8" t="str">
        <f>TEXT(DAY(Sales[[#This Row],[OrderDate]]),"ddd")</f>
        <v>Wed</v>
      </c>
      <c r="Q6172" s="8" t="str">
        <f>TEXT(MONTH(Sales[[#This Row],[ShipDate]])*29,"mmm")</f>
        <v>May</v>
      </c>
      <c r="R6172">
        <v>1239</v>
      </c>
      <c r="S6172" t="s">
        <v>1769</v>
      </c>
      <c r="T6172" t="s">
        <v>90</v>
      </c>
      <c r="U6172">
        <v>10024</v>
      </c>
      <c r="V6172" s="1">
        <v>0</v>
      </c>
      <c r="W6172">
        <v>13</v>
      </c>
      <c r="X6172">
        <v>3</v>
      </c>
      <c r="Y6172">
        <v>44</v>
      </c>
      <c r="AD6172"/>
    </row>
    <row r="6173" spans="1:30" x14ac:dyDescent="0.25">
      <c r="A6173" t="s">
        <v>10</v>
      </c>
      <c r="B6173" s="2">
        <v>43648</v>
      </c>
      <c r="C6173" s="35">
        <f>YEAR(Sales[[#This Row],[ShipDate]])</f>
        <v>2019</v>
      </c>
      <c r="D6173" t="s">
        <v>36</v>
      </c>
      <c r="E6173" t="s">
        <v>18</v>
      </c>
      <c r="F6173" t="s">
        <v>39</v>
      </c>
      <c r="G6173" t="s">
        <v>25</v>
      </c>
      <c r="H6173" t="s">
        <v>457</v>
      </c>
      <c r="I6173" t="s">
        <v>32</v>
      </c>
      <c r="J6173" t="s">
        <v>13</v>
      </c>
      <c r="K6173" t="s">
        <v>865</v>
      </c>
      <c r="L6173" t="s">
        <v>30</v>
      </c>
      <c r="N6173" t="str">
        <f>IF(ISBLANK(Sales[[#This Row],[return]]),"No",Sales[[#This Row],[return]])</f>
        <v>No</v>
      </c>
      <c r="O6173" s="2">
        <v>43642</v>
      </c>
      <c r="P6173" s="8" t="str">
        <f>TEXT(DAY(Sales[[#This Row],[OrderDate]]),"ddd")</f>
        <v>Thu</v>
      </c>
      <c r="Q6173" s="8" t="str">
        <f>TEXT(MONTH(Sales[[#This Row],[ShipDate]])*29,"mmm")</f>
        <v>Jul</v>
      </c>
      <c r="R6173">
        <v>588</v>
      </c>
      <c r="S6173" t="s">
        <v>1767</v>
      </c>
      <c r="T6173" t="s">
        <v>28</v>
      </c>
      <c r="U6173">
        <v>92105</v>
      </c>
      <c r="V6173" s="1">
        <v>0</v>
      </c>
      <c r="W6173">
        <v>2</v>
      </c>
      <c r="X6173">
        <v>12</v>
      </c>
      <c r="Y6173">
        <v>84</v>
      </c>
      <c r="AD6173"/>
    </row>
    <row r="6174" spans="1:30" x14ac:dyDescent="0.25">
      <c r="A6174" t="s">
        <v>40</v>
      </c>
      <c r="B6174" s="2">
        <v>43833</v>
      </c>
      <c r="C6174" s="35">
        <f>YEAR(Sales[[#This Row],[ShipDate]])</f>
        <v>2020</v>
      </c>
      <c r="D6174" t="s">
        <v>36</v>
      </c>
      <c r="E6174" t="s">
        <v>31</v>
      </c>
      <c r="F6174" t="s">
        <v>50</v>
      </c>
      <c r="G6174" t="s">
        <v>25</v>
      </c>
      <c r="H6174" t="s">
        <v>368</v>
      </c>
      <c r="I6174" t="s">
        <v>32</v>
      </c>
      <c r="J6174" t="s">
        <v>13</v>
      </c>
      <c r="K6174" t="s">
        <v>2850</v>
      </c>
      <c r="L6174" t="s">
        <v>30</v>
      </c>
      <c r="M6174" t="s">
        <v>82</v>
      </c>
      <c r="N6174" t="str">
        <f>IF(ISBLANK(Sales[[#This Row],[return]]),"No",Sales[[#This Row],[return]])</f>
        <v>Yes</v>
      </c>
      <c r="O6174" s="2">
        <v>43829</v>
      </c>
      <c r="P6174" s="8" t="str">
        <f>TEXT(DAY(Sales[[#This Row],[OrderDate]]),"ddd")</f>
        <v>Mon</v>
      </c>
      <c r="Q6174" s="8" t="str">
        <f>TEXT(MONTH(Sales[[#This Row],[ShipDate]])*29,"mmm")</f>
        <v>Jan</v>
      </c>
      <c r="R6174">
        <v>414</v>
      </c>
      <c r="S6174" t="s">
        <v>935</v>
      </c>
      <c r="T6174" t="s">
        <v>28</v>
      </c>
      <c r="U6174">
        <v>94533</v>
      </c>
      <c r="V6174" s="1">
        <v>0.2</v>
      </c>
      <c r="W6174">
        <v>5</v>
      </c>
      <c r="X6174">
        <v>2</v>
      </c>
      <c r="Y6174">
        <v>14</v>
      </c>
      <c r="AD6174"/>
    </row>
    <row r="6175" spans="1:30" x14ac:dyDescent="0.25">
      <c r="A6175" t="s">
        <v>40</v>
      </c>
      <c r="B6175" s="2">
        <v>43833</v>
      </c>
      <c r="C6175" s="35">
        <f>YEAR(Sales[[#This Row],[ShipDate]])</f>
        <v>2020</v>
      </c>
      <c r="D6175" t="s">
        <v>36</v>
      </c>
      <c r="E6175" t="s">
        <v>31</v>
      </c>
      <c r="F6175" t="s">
        <v>50</v>
      </c>
      <c r="G6175" t="s">
        <v>25</v>
      </c>
      <c r="H6175" t="s">
        <v>368</v>
      </c>
      <c r="I6175" t="s">
        <v>32</v>
      </c>
      <c r="J6175" t="s">
        <v>13</v>
      </c>
      <c r="K6175" t="s">
        <v>2850</v>
      </c>
      <c r="L6175" t="s">
        <v>30</v>
      </c>
      <c r="M6175" t="s">
        <v>82</v>
      </c>
      <c r="N6175" t="str">
        <f>IF(ISBLANK(Sales[[#This Row],[return]]),"No",Sales[[#This Row],[return]])</f>
        <v>Yes</v>
      </c>
      <c r="O6175" s="2">
        <v>43829</v>
      </c>
      <c r="P6175" s="8" t="str">
        <f>TEXT(DAY(Sales[[#This Row],[OrderDate]]),"ddd")</f>
        <v>Mon</v>
      </c>
      <c r="Q6175" s="8" t="str">
        <f>TEXT(MONTH(Sales[[#This Row],[ShipDate]])*29,"mmm")</f>
        <v>Jan</v>
      </c>
      <c r="R6175">
        <v>679</v>
      </c>
      <c r="S6175" t="s">
        <v>1704</v>
      </c>
      <c r="T6175" t="s">
        <v>28</v>
      </c>
      <c r="U6175">
        <v>94533</v>
      </c>
      <c r="V6175" s="1">
        <v>0.2</v>
      </c>
      <c r="W6175">
        <v>6</v>
      </c>
      <c r="X6175">
        <v>2</v>
      </c>
      <c r="Y6175">
        <v>21</v>
      </c>
      <c r="AD6175"/>
    </row>
    <row r="6176" spans="1:30" x14ac:dyDescent="0.25">
      <c r="A6176" t="s">
        <v>24</v>
      </c>
      <c r="B6176" s="2">
        <v>43783</v>
      </c>
      <c r="C6176" s="35">
        <f>YEAR(Sales[[#This Row],[ShipDate]])</f>
        <v>2019</v>
      </c>
      <c r="D6176" t="s">
        <v>113</v>
      </c>
      <c r="E6176" t="s">
        <v>18</v>
      </c>
      <c r="F6176" t="s">
        <v>43</v>
      </c>
      <c r="G6176" t="s">
        <v>11</v>
      </c>
      <c r="H6176" t="s">
        <v>1204</v>
      </c>
      <c r="I6176" t="s">
        <v>180</v>
      </c>
      <c r="J6176" t="s">
        <v>13</v>
      </c>
      <c r="K6176" t="s">
        <v>1156</v>
      </c>
      <c r="L6176" t="s">
        <v>17</v>
      </c>
      <c r="N6176" t="str">
        <f>IF(ISBLANK(Sales[[#This Row],[return]]),"No",Sales[[#This Row],[return]])</f>
        <v>No</v>
      </c>
      <c r="O6176" s="2">
        <v>43780</v>
      </c>
      <c r="P6176" s="8" t="str">
        <f>TEXT(DAY(Sales[[#This Row],[OrderDate]]),"ddd")</f>
        <v>Wed</v>
      </c>
      <c r="Q6176" s="8" t="str">
        <f>TEXT(MONTH(Sales[[#This Row],[ShipDate]])*29,"mmm")</f>
        <v>Nov</v>
      </c>
      <c r="R6176">
        <v>620</v>
      </c>
      <c r="S6176" t="s">
        <v>3185</v>
      </c>
      <c r="T6176" t="s">
        <v>15</v>
      </c>
      <c r="U6176">
        <v>37918</v>
      </c>
      <c r="V6176" s="1">
        <v>0.2</v>
      </c>
      <c r="W6176">
        <v>14</v>
      </c>
      <c r="X6176">
        <v>5</v>
      </c>
      <c r="Y6176">
        <v>89</v>
      </c>
      <c r="AD6176"/>
    </row>
    <row r="6177" spans="1:30" x14ac:dyDescent="0.25">
      <c r="A6177" t="s">
        <v>40</v>
      </c>
      <c r="B6177" s="2">
        <v>43603</v>
      </c>
      <c r="C6177" s="35">
        <f>YEAR(Sales[[#This Row],[ShipDate]])</f>
        <v>2019</v>
      </c>
      <c r="D6177" t="s">
        <v>36</v>
      </c>
      <c r="E6177" t="s">
        <v>18</v>
      </c>
      <c r="F6177" t="s">
        <v>39</v>
      </c>
      <c r="G6177" t="s">
        <v>25</v>
      </c>
      <c r="H6177" t="s">
        <v>146</v>
      </c>
      <c r="I6177" t="s">
        <v>149</v>
      </c>
      <c r="J6177" t="s">
        <v>13</v>
      </c>
      <c r="K6177" t="s">
        <v>1318</v>
      </c>
      <c r="L6177" t="s">
        <v>92</v>
      </c>
      <c r="N6177" t="str">
        <f>IF(ISBLANK(Sales[[#This Row],[return]]),"No",Sales[[#This Row],[return]])</f>
        <v>No</v>
      </c>
      <c r="O6177" s="2">
        <v>43599</v>
      </c>
      <c r="P6177" s="8" t="str">
        <f>TEXT(DAY(Sales[[#This Row],[OrderDate]]),"ddd")</f>
        <v>Sat</v>
      </c>
      <c r="Q6177" s="8" t="str">
        <f>TEXT(MONTH(Sales[[#This Row],[ShipDate]])*29,"mmm")</f>
        <v>May</v>
      </c>
      <c r="R6177">
        <v>1667</v>
      </c>
      <c r="S6177" t="s">
        <v>1692</v>
      </c>
      <c r="T6177" t="s">
        <v>90</v>
      </c>
      <c r="U6177">
        <v>10035</v>
      </c>
      <c r="V6177" s="1">
        <v>0</v>
      </c>
      <c r="W6177">
        <v>6</v>
      </c>
      <c r="X6177">
        <v>2</v>
      </c>
      <c r="Y6177">
        <v>23</v>
      </c>
      <c r="AD6177"/>
    </row>
    <row r="6178" spans="1:30" x14ac:dyDescent="0.25">
      <c r="A6178" t="s">
        <v>40</v>
      </c>
      <c r="B6178" s="2">
        <v>43603</v>
      </c>
      <c r="C6178" s="35">
        <f>YEAR(Sales[[#This Row],[ShipDate]])</f>
        <v>2019</v>
      </c>
      <c r="D6178" t="s">
        <v>36</v>
      </c>
      <c r="E6178" t="s">
        <v>18</v>
      </c>
      <c r="F6178" t="s">
        <v>48</v>
      </c>
      <c r="G6178" t="s">
        <v>46</v>
      </c>
      <c r="H6178" t="s">
        <v>146</v>
      </c>
      <c r="I6178" t="s">
        <v>149</v>
      </c>
      <c r="J6178" t="s">
        <v>13</v>
      </c>
      <c r="K6178" t="s">
        <v>1318</v>
      </c>
      <c r="L6178" t="s">
        <v>92</v>
      </c>
      <c r="N6178" t="str">
        <f>IF(ISBLANK(Sales[[#This Row],[return]]),"No",Sales[[#This Row],[return]])</f>
        <v>No</v>
      </c>
      <c r="O6178" s="2">
        <v>43599</v>
      </c>
      <c r="P6178" s="8" t="str">
        <f>TEXT(DAY(Sales[[#This Row],[OrderDate]]),"ddd")</f>
        <v>Sat</v>
      </c>
      <c r="Q6178" s="8" t="str">
        <f>TEXT(MONTH(Sales[[#This Row],[ShipDate]])*29,"mmm")</f>
        <v>May</v>
      </c>
      <c r="R6178">
        <v>775</v>
      </c>
      <c r="S6178" t="s">
        <v>2525</v>
      </c>
      <c r="T6178" t="s">
        <v>90</v>
      </c>
      <c r="U6178">
        <v>10035</v>
      </c>
      <c r="V6178" s="1">
        <v>0</v>
      </c>
      <c r="W6178">
        <v>135</v>
      </c>
      <c r="X6178">
        <v>3</v>
      </c>
      <c r="Y6178">
        <v>540</v>
      </c>
      <c r="AD6178"/>
    </row>
    <row r="6179" spans="1:30" x14ac:dyDescent="0.25">
      <c r="A6179" t="s">
        <v>10</v>
      </c>
      <c r="B6179" s="2">
        <v>43823</v>
      </c>
      <c r="C6179" s="35">
        <f>YEAR(Sales[[#This Row],[ShipDate]])</f>
        <v>2019</v>
      </c>
      <c r="D6179" t="s">
        <v>36</v>
      </c>
      <c r="E6179" t="s">
        <v>18</v>
      </c>
      <c r="F6179" t="s">
        <v>23</v>
      </c>
      <c r="G6179" t="s">
        <v>11</v>
      </c>
      <c r="H6179" t="s">
        <v>146</v>
      </c>
      <c r="I6179" t="s">
        <v>149</v>
      </c>
      <c r="J6179" t="s">
        <v>13</v>
      </c>
      <c r="K6179" t="s">
        <v>999</v>
      </c>
      <c r="L6179" t="s">
        <v>92</v>
      </c>
      <c r="N6179" t="str">
        <f>IF(ISBLANK(Sales[[#This Row],[return]]),"No",Sales[[#This Row],[return]])</f>
        <v>No</v>
      </c>
      <c r="O6179" s="2">
        <v>43817</v>
      </c>
      <c r="P6179" s="8" t="str">
        <f>TEXT(DAY(Sales[[#This Row],[OrderDate]]),"ddd")</f>
        <v>Wed</v>
      </c>
      <c r="Q6179" s="8" t="str">
        <f>TEXT(MONTH(Sales[[#This Row],[ShipDate]])*29,"mmm")</f>
        <v>Dec</v>
      </c>
      <c r="R6179">
        <v>1203</v>
      </c>
      <c r="S6179" t="s">
        <v>1457</v>
      </c>
      <c r="T6179" t="s">
        <v>90</v>
      </c>
      <c r="U6179">
        <v>10009</v>
      </c>
      <c r="V6179" s="1">
        <v>0.1</v>
      </c>
      <c r="W6179">
        <v>140</v>
      </c>
      <c r="X6179">
        <v>9</v>
      </c>
      <c r="Y6179">
        <v>1142</v>
      </c>
      <c r="AD6179"/>
    </row>
    <row r="6180" spans="1:30" x14ac:dyDescent="0.25">
      <c r="A6180" t="s">
        <v>10</v>
      </c>
      <c r="B6180" s="2">
        <v>43823</v>
      </c>
      <c r="C6180" s="35">
        <f>YEAR(Sales[[#This Row],[ShipDate]])</f>
        <v>2019</v>
      </c>
      <c r="D6180" t="s">
        <v>36</v>
      </c>
      <c r="E6180" t="s">
        <v>18</v>
      </c>
      <c r="F6180" t="s">
        <v>45</v>
      </c>
      <c r="G6180" t="s">
        <v>25</v>
      </c>
      <c r="H6180" t="s">
        <v>146</v>
      </c>
      <c r="I6180" t="s">
        <v>149</v>
      </c>
      <c r="J6180" t="s">
        <v>13</v>
      </c>
      <c r="K6180" t="s">
        <v>999</v>
      </c>
      <c r="L6180" t="s">
        <v>92</v>
      </c>
      <c r="N6180" t="str">
        <f>IF(ISBLANK(Sales[[#This Row],[return]]),"No",Sales[[#This Row],[return]])</f>
        <v>No</v>
      </c>
      <c r="O6180" s="2">
        <v>43817</v>
      </c>
      <c r="P6180" s="8" t="str">
        <f>TEXT(DAY(Sales[[#This Row],[OrderDate]]),"ddd")</f>
        <v>Wed</v>
      </c>
      <c r="Q6180" s="8" t="str">
        <f>TEXT(MONTH(Sales[[#This Row],[ShipDate]])*29,"mmm")</f>
        <v>Dec</v>
      </c>
      <c r="R6180">
        <v>1419</v>
      </c>
      <c r="S6180" t="s">
        <v>2181</v>
      </c>
      <c r="T6180" t="s">
        <v>90</v>
      </c>
      <c r="U6180">
        <v>10009</v>
      </c>
      <c r="V6180" s="1">
        <v>0</v>
      </c>
      <c r="W6180">
        <v>1</v>
      </c>
      <c r="X6180">
        <v>2</v>
      </c>
      <c r="Y6180">
        <v>3</v>
      </c>
      <c r="AD6180"/>
    </row>
    <row r="6181" spans="1:30" x14ac:dyDescent="0.25">
      <c r="A6181" t="s">
        <v>10</v>
      </c>
      <c r="B6181" s="2">
        <v>43823</v>
      </c>
      <c r="C6181" s="35">
        <f>YEAR(Sales[[#This Row],[ShipDate]])</f>
        <v>2019</v>
      </c>
      <c r="D6181" t="s">
        <v>36</v>
      </c>
      <c r="E6181" t="s">
        <v>18</v>
      </c>
      <c r="F6181" t="s">
        <v>45</v>
      </c>
      <c r="G6181" t="s">
        <v>25</v>
      </c>
      <c r="H6181" t="s">
        <v>146</v>
      </c>
      <c r="I6181" t="s">
        <v>149</v>
      </c>
      <c r="J6181" t="s">
        <v>13</v>
      </c>
      <c r="K6181" t="s">
        <v>999</v>
      </c>
      <c r="L6181" t="s">
        <v>92</v>
      </c>
      <c r="N6181" t="str">
        <f>IF(ISBLANK(Sales[[#This Row],[return]]),"No",Sales[[#This Row],[return]])</f>
        <v>No</v>
      </c>
      <c r="O6181" s="2">
        <v>43817</v>
      </c>
      <c r="P6181" s="8" t="str">
        <f>TEXT(DAY(Sales[[#This Row],[OrderDate]]),"ddd")</f>
        <v>Wed</v>
      </c>
      <c r="Q6181" s="8" t="str">
        <f>TEXT(MONTH(Sales[[#This Row],[ShipDate]])*29,"mmm")</f>
        <v>Dec</v>
      </c>
      <c r="R6181">
        <v>1508</v>
      </c>
      <c r="S6181" t="s">
        <v>1780</v>
      </c>
      <c r="T6181" t="s">
        <v>90</v>
      </c>
      <c r="U6181">
        <v>10009</v>
      </c>
      <c r="V6181" s="1">
        <v>0</v>
      </c>
      <c r="W6181">
        <v>17</v>
      </c>
      <c r="X6181">
        <v>6</v>
      </c>
      <c r="Y6181">
        <v>39</v>
      </c>
      <c r="AD6181"/>
    </row>
    <row r="6182" spans="1:30" x14ac:dyDescent="0.25">
      <c r="A6182" t="s">
        <v>10</v>
      </c>
      <c r="B6182" s="2">
        <v>43823</v>
      </c>
      <c r="C6182" s="35">
        <f>YEAR(Sales[[#This Row],[ShipDate]])</f>
        <v>2019</v>
      </c>
      <c r="D6182" t="s">
        <v>36</v>
      </c>
      <c r="E6182" t="s">
        <v>18</v>
      </c>
      <c r="F6182" t="s">
        <v>52</v>
      </c>
      <c r="G6182" t="s">
        <v>25</v>
      </c>
      <c r="H6182" t="s">
        <v>146</v>
      </c>
      <c r="I6182" t="s">
        <v>149</v>
      </c>
      <c r="J6182" t="s">
        <v>13</v>
      </c>
      <c r="K6182" t="s">
        <v>999</v>
      </c>
      <c r="L6182" t="s">
        <v>92</v>
      </c>
      <c r="N6182" t="str">
        <f>IF(ISBLANK(Sales[[#This Row],[return]]),"No",Sales[[#This Row],[return]])</f>
        <v>No</v>
      </c>
      <c r="O6182" s="2">
        <v>43817</v>
      </c>
      <c r="P6182" s="8" t="str">
        <f>TEXT(DAY(Sales[[#This Row],[OrderDate]]),"ddd")</f>
        <v>Wed</v>
      </c>
      <c r="Q6182" s="8" t="str">
        <f>TEXT(MONTH(Sales[[#This Row],[ShipDate]])*29,"mmm")</f>
        <v>Dec</v>
      </c>
      <c r="R6182">
        <v>953</v>
      </c>
      <c r="S6182" t="s">
        <v>351</v>
      </c>
      <c r="T6182" t="s">
        <v>90</v>
      </c>
      <c r="U6182">
        <v>10009</v>
      </c>
      <c r="V6182" s="1">
        <v>0</v>
      </c>
      <c r="W6182">
        <v>511</v>
      </c>
      <c r="X6182">
        <v>13</v>
      </c>
      <c r="Y6182">
        <v>1705</v>
      </c>
      <c r="AD6182"/>
    </row>
    <row r="6183" spans="1:30" x14ac:dyDescent="0.25">
      <c r="A6183" t="s">
        <v>24</v>
      </c>
      <c r="B6183" s="2">
        <v>43658</v>
      </c>
      <c r="C6183" s="35">
        <f>YEAR(Sales[[#This Row],[ShipDate]])</f>
        <v>2019</v>
      </c>
      <c r="D6183" t="s">
        <v>113</v>
      </c>
      <c r="E6183" t="s">
        <v>31</v>
      </c>
      <c r="F6183" t="s">
        <v>45</v>
      </c>
      <c r="G6183" t="s">
        <v>25</v>
      </c>
      <c r="H6183" t="s">
        <v>164</v>
      </c>
      <c r="I6183" t="s">
        <v>120</v>
      </c>
      <c r="J6183" t="s">
        <v>13</v>
      </c>
      <c r="K6183" t="s">
        <v>2632</v>
      </c>
      <c r="L6183" t="s">
        <v>68</v>
      </c>
      <c r="N6183" t="str">
        <f>IF(ISBLANK(Sales[[#This Row],[return]]),"No",Sales[[#This Row],[return]])</f>
        <v>No</v>
      </c>
      <c r="O6183" s="2">
        <v>43655</v>
      </c>
      <c r="P6183" s="8" t="str">
        <f>TEXT(DAY(Sales[[#This Row],[OrderDate]]),"ddd")</f>
        <v>Mon</v>
      </c>
      <c r="Q6183" s="8" t="str">
        <f>TEXT(MONTH(Sales[[#This Row],[ShipDate]])*29,"mmm")</f>
        <v>Jul</v>
      </c>
      <c r="R6183">
        <v>1325</v>
      </c>
      <c r="S6183" t="s">
        <v>2754</v>
      </c>
      <c r="T6183" t="s">
        <v>66</v>
      </c>
      <c r="U6183">
        <v>60610</v>
      </c>
      <c r="V6183" s="1">
        <v>0.2</v>
      </c>
      <c r="W6183">
        <v>3</v>
      </c>
      <c r="X6183">
        <v>5</v>
      </c>
      <c r="Y6183">
        <v>9</v>
      </c>
      <c r="AD6183"/>
    </row>
    <row r="6184" spans="1:30" x14ac:dyDescent="0.25">
      <c r="A6184" t="s">
        <v>24</v>
      </c>
      <c r="B6184" s="2">
        <v>43658</v>
      </c>
      <c r="C6184" s="35">
        <f>YEAR(Sales[[#This Row],[ShipDate]])</f>
        <v>2019</v>
      </c>
      <c r="D6184" t="s">
        <v>113</v>
      </c>
      <c r="E6184" t="s">
        <v>31</v>
      </c>
      <c r="F6184" t="s">
        <v>52</v>
      </c>
      <c r="G6184" t="s">
        <v>25</v>
      </c>
      <c r="H6184" t="s">
        <v>164</v>
      </c>
      <c r="I6184" t="s">
        <v>120</v>
      </c>
      <c r="J6184" t="s">
        <v>13</v>
      </c>
      <c r="K6184" t="s">
        <v>2632</v>
      </c>
      <c r="L6184" t="s">
        <v>68</v>
      </c>
      <c r="N6184" t="str">
        <f>IF(ISBLANK(Sales[[#This Row],[return]]),"No",Sales[[#This Row],[return]])</f>
        <v>No</v>
      </c>
      <c r="O6184" s="2">
        <v>43655</v>
      </c>
      <c r="P6184" s="8" t="str">
        <f>TEXT(DAY(Sales[[#This Row],[OrderDate]]),"ddd")</f>
        <v>Mon</v>
      </c>
      <c r="Q6184" s="8" t="str">
        <f>TEXT(MONTH(Sales[[#This Row],[ShipDate]])*29,"mmm")</f>
        <v>Jul</v>
      </c>
      <c r="R6184">
        <v>300</v>
      </c>
      <c r="S6184" t="s">
        <v>2058</v>
      </c>
      <c r="T6184" t="s">
        <v>66</v>
      </c>
      <c r="U6184">
        <v>60610</v>
      </c>
      <c r="V6184" s="1">
        <v>0.8</v>
      </c>
      <c r="W6184">
        <v>-146</v>
      </c>
      <c r="X6184">
        <v>9</v>
      </c>
      <c r="Y6184">
        <v>58</v>
      </c>
      <c r="AD6184"/>
    </row>
    <row r="6185" spans="1:30" x14ac:dyDescent="0.25">
      <c r="A6185" t="s">
        <v>40</v>
      </c>
      <c r="B6185" s="2">
        <v>43701</v>
      </c>
      <c r="C6185" s="35">
        <f>YEAR(Sales[[#This Row],[ShipDate]])</f>
        <v>2019</v>
      </c>
      <c r="D6185" t="s">
        <v>36</v>
      </c>
      <c r="E6185" t="s">
        <v>18</v>
      </c>
      <c r="F6185" t="s">
        <v>59</v>
      </c>
      <c r="G6185" t="s">
        <v>25</v>
      </c>
      <c r="H6185" t="s">
        <v>686</v>
      </c>
      <c r="I6185" t="s">
        <v>585</v>
      </c>
      <c r="J6185" t="s">
        <v>13</v>
      </c>
      <c r="K6185" t="s">
        <v>3119</v>
      </c>
      <c r="L6185" t="s">
        <v>92</v>
      </c>
      <c r="N6185" t="str">
        <f>IF(ISBLANK(Sales[[#This Row],[return]]),"No",Sales[[#This Row],[return]])</f>
        <v>No</v>
      </c>
      <c r="O6185" s="2">
        <v>43696</v>
      </c>
      <c r="P6185" s="8" t="str">
        <f>TEXT(DAY(Sales[[#This Row],[OrderDate]]),"ddd")</f>
        <v>Thu</v>
      </c>
      <c r="Q6185" s="8" t="str">
        <f>TEXT(MONTH(Sales[[#This Row],[ShipDate]])*29,"mmm")</f>
        <v>Aug</v>
      </c>
      <c r="R6185">
        <v>1802</v>
      </c>
      <c r="S6185" t="s">
        <v>1786</v>
      </c>
      <c r="T6185" t="s">
        <v>90</v>
      </c>
      <c r="U6185">
        <v>1841</v>
      </c>
      <c r="V6185" s="1">
        <v>0</v>
      </c>
      <c r="W6185">
        <v>9</v>
      </c>
      <c r="X6185">
        <v>3</v>
      </c>
      <c r="Y6185">
        <v>19</v>
      </c>
      <c r="AD6185"/>
    </row>
    <row r="6186" spans="1:30" x14ac:dyDescent="0.25">
      <c r="A6186" t="s">
        <v>10</v>
      </c>
      <c r="B6186" s="2">
        <v>43677</v>
      </c>
      <c r="C6186" s="35">
        <f>YEAR(Sales[[#This Row],[ShipDate]])</f>
        <v>2019</v>
      </c>
      <c r="D6186" t="s">
        <v>607</v>
      </c>
      <c r="E6186" t="s">
        <v>18</v>
      </c>
      <c r="F6186" t="s">
        <v>48</v>
      </c>
      <c r="G6186" t="s">
        <v>46</v>
      </c>
      <c r="H6186" t="s">
        <v>164</v>
      </c>
      <c r="I6186" t="s">
        <v>120</v>
      </c>
      <c r="J6186" t="s">
        <v>13</v>
      </c>
      <c r="K6186" t="s">
        <v>599</v>
      </c>
      <c r="L6186" t="s">
        <v>68</v>
      </c>
      <c r="N6186" t="str">
        <f>IF(ISBLANK(Sales[[#This Row],[return]]),"No",Sales[[#This Row],[return]])</f>
        <v>No</v>
      </c>
      <c r="O6186" s="2">
        <v>43677</v>
      </c>
      <c r="P6186" s="8" t="str">
        <f>TEXT(DAY(Sales[[#This Row],[OrderDate]]),"ddd")</f>
        <v>Tue</v>
      </c>
      <c r="Q6186" s="8" t="str">
        <f>TEXT(MONTH(Sales[[#This Row],[ShipDate]])*29,"mmm")</f>
        <v>Jul</v>
      </c>
      <c r="R6186">
        <v>1108</v>
      </c>
      <c r="S6186" t="s">
        <v>920</v>
      </c>
      <c r="T6186" t="s">
        <v>66</v>
      </c>
      <c r="U6186">
        <v>60653</v>
      </c>
      <c r="V6186" s="1">
        <v>0.2</v>
      </c>
      <c r="W6186">
        <v>4</v>
      </c>
      <c r="X6186">
        <v>1</v>
      </c>
      <c r="Y6186">
        <v>37</v>
      </c>
      <c r="AD6186"/>
    </row>
    <row r="6187" spans="1:30" x14ac:dyDescent="0.25">
      <c r="A6187" t="s">
        <v>24</v>
      </c>
      <c r="B6187" s="2">
        <v>43725</v>
      </c>
      <c r="C6187" s="35">
        <f>YEAR(Sales[[#This Row],[ShipDate]])</f>
        <v>2019</v>
      </c>
      <c r="D6187" t="s">
        <v>113</v>
      </c>
      <c r="E6187" t="s">
        <v>31</v>
      </c>
      <c r="F6187" t="s">
        <v>59</v>
      </c>
      <c r="G6187" t="s">
        <v>25</v>
      </c>
      <c r="H6187" t="s">
        <v>1393</v>
      </c>
      <c r="I6187" t="s">
        <v>58</v>
      </c>
      <c r="J6187" t="s">
        <v>13</v>
      </c>
      <c r="K6187" t="s">
        <v>2695</v>
      </c>
      <c r="L6187" t="s">
        <v>17</v>
      </c>
      <c r="N6187" t="str">
        <f>IF(ISBLANK(Sales[[#This Row],[return]]),"No",Sales[[#This Row],[return]])</f>
        <v>No</v>
      </c>
      <c r="O6187" s="2">
        <v>43722</v>
      </c>
      <c r="P6187" s="8" t="str">
        <f>TEXT(DAY(Sales[[#This Row],[OrderDate]]),"ddd")</f>
        <v>Sat</v>
      </c>
      <c r="Q6187" s="8" t="str">
        <f>TEXT(MONTH(Sales[[#This Row],[ShipDate]])*29,"mmm")</f>
        <v>Sep</v>
      </c>
      <c r="R6187">
        <v>1787</v>
      </c>
      <c r="S6187" t="s">
        <v>2185</v>
      </c>
      <c r="T6187" t="s">
        <v>15</v>
      </c>
      <c r="U6187">
        <v>27604</v>
      </c>
      <c r="V6187" s="1">
        <v>0.2</v>
      </c>
      <c r="W6187">
        <v>23</v>
      </c>
      <c r="X6187">
        <v>3</v>
      </c>
      <c r="Y6187">
        <v>74</v>
      </c>
      <c r="AD6187"/>
    </row>
    <row r="6188" spans="1:30" x14ac:dyDescent="0.25">
      <c r="A6188" t="s">
        <v>24</v>
      </c>
      <c r="B6188" s="2">
        <v>43725</v>
      </c>
      <c r="C6188" s="35">
        <f>YEAR(Sales[[#This Row],[ShipDate]])</f>
        <v>2019</v>
      </c>
      <c r="D6188" t="s">
        <v>113</v>
      </c>
      <c r="E6188" t="s">
        <v>31</v>
      </c>
      <c r="F6188" t="s">
        <v>52</v>
      </c>
      <c r="G6188" t="s">
        <v>25</v>
      </c>
      <c r="H6188" t="s">
        <v>1393</v>
      </c>
      <c r="I6188" t="s">
        <v>58</v>
      </c>
      <c r="J6188" t="s">
        <v>13</v>
      </c>
      <c r="K6188" t="s">
        <v>2695</v>
      </c>
      <c r="L6188" t="s">
        <v>17</v>
      </c>
      <c r="N6188" t="str">
        <f>IF(ISBLANK(Sales[[#This Row],[return]]),"No",Sales[[#This Row],[return]])</f>
        <v>No</v>
      </c>
      <c r="O6188" s="2">
        <v>43722</v>
      </c>
      <c r="P6188" s="8" t="str">
        <f>TEXT(DAY(Sales[[#This Row],[OrderDate]]),"ddd")</f>
        <v>Sat</v>
      </c>
      <c r="Q6188" s="8" t="str">
        <f>TEXT(MONTH(Sales[[#This Row],[ShipDate]])*29,"mmm")</f>
        <v>Sep</v>
      </c>
      <c r="R6188">
        <v>18</v>
      </c>
      <c r="S6188" t="s">
        <v>1960</v>
      </c>
      <c r="T6188" t="s">
        <v>15</v>
      </c>
      <c r="U6188">
        <v>27604</v>
      </c>
      <c r="V6188" s="1">
        <v>0.2</v>
      </c>
      <c r="W6188">
        <v>94</v>
      </c>
      <c r="X6188">
        <v>4</v>
      </c>
      <c r="Y6188">
        <v>943</v>
      </c>
      <c r="AD6188"/>
    </row>
    <row r="6189" spans="1:30" x14ac:dyDescent="0.25">
      <c r="A6189" t="s">
        <v>40</v>
      </c>
      <c r="B6189" s="2">
        <v>43825</v>
      </c>
      <c r="C6189" s="35">
        <f>YEAR(Sales[[#This Row],[ShipDate]])</f>
        <v>2019</v>
      </c>
      <c r="D6189" t="s">
        <v>36</v>
      </c>
      <c r="E6189" t="s">
        <v>31</v>
      </c>
      <c r="F6189" t="s">
        <v>45</v>
      </c>
      <c r="G6189" t="s">
        <v>25</v>
      </c>
      <c r="H6189" t="s">
        <v>330</v>
      </c>
      <c r="I6189" t="s">
        <v>333</v>
      </c>
      <c r="J6189" t="s">
        <v>13</v>
      </c>
      <c r="K6189" t="s">
        <v>2623</v>
      </c>
      <c r="L6189" t="s">
        <v>30</v>
      </c>
      <c r="N6189" t="str">
        <f>IF(ISBLANK(Sales[[#This Row],[return]]),"No",Sales[[#This Row],[return]])</f>
        <v>No</v>
      </c>
      <c r="O6189" s="2">
        <v>43821</v>
      </c>
      <c r="P6189" s="8" t="str">
        <f>TEXT(DAY(Sales[[#This Row],[OrderDate]]),"ddd")</f>
        <v>Sun</v>
      </c>
      <c r="Q6189" s="8" t="str">
        <f>TEXT(MONTH(Sales[[#This Row],[ShipDate]])*29,"mmm")</f>
        <v>Dec</v>
      </c>
      <c r="R6189">
        <v>515</v>
      </c>
      <c r="S6189" t="s">
        <v>700</v>
      </c>
      <c r="T6189" t="s">
        <v>28</v>
      </c>
      <c r="U6189">
        <v>88220</v>
      </c>
      <c r="V6189" s="1">
        <v>0</v>
      </c>
      <c r="W6189">
        <v>1</v>
      </c>
      <c r="X6189">
        <v>3</v>
      </c>
      <c r="Y6189">
        <v>4</v>
      </c>
      <c r="AD6189"/>
    </row>
    <row r="6190" spans="1:30" x14ac:dyDescent="0.25">
      <c r="A6190" t="s">
        <v>40</v>
      </c>
      <c r="B6190" s="2">
        <v>43825</v>
      </c>
      <c r="C6190" s="35">
        <f>YEAR(Sales[[#This Row],[ShipDate]])</f>
        <v>2019</v>
      </c>
      <c r="D6190" t="s">
        <v>36</v>
      </c>
      <c r="E6190" t="s">
        <v>31</v>
      </c>
      <c r="F6190" t="s">
        <v>39</v>
      </c>
      <c r="G6190" t="s">
        <v>25</v>
      </c>
      <c r="H6190" t="s">
        <v>330</v>
      </c>
      <c r="I6190" t="s">
        <v>333</v>
      </c>
      <c r="J6190" t="s">
        <v>13</v>
      </c>
      <c r="K6190" t="s">
        <v>2623</v>
      </c>
      <c r="L6190" t="s">
        <v>30</v>
      </c>
      <c r="N6190" t="str">
        <f>IF(ISBLANK(Sales[[#This Row],[return]]),"No",Sales[[#This Row],[return]])</f>
        <v>No</v>
      </c>
      <c r="O6190" s="2">
        <v>43821</v>
      </c>
      <c r="P6190" s="8" t="str">
        <f>TEXT(DAY(Sales[[#This Row],[OrderDate]]),"ddd")</f>
        <v>Sun</v>
      </c>
      <c r="Q6190" s="8" t="str">
        <f>TEXT(MONTH(Sales[[#This Row],[ShipDate]])*29,"mmm")</f>
        <v>Dec</v>
      </c>
      <c r="R6190">
        <v>589</v>
      </c>
      <c r="S6190" t="s">
        <v>496</v>
      </c>
      <c r="T6190" t="s">
        <v>28</v>
      </c>
      <c r="U6190">
        <v>88220</v>
      </c>
      <c r="V6190" s="1">
        <v>0</v>
      </c>
      <c r="W6190">
        <v>10</v>
      </c>
      <c r="X6190">
        <v>3</v>
      </c>
      <c r="Y6190">
        <v>37</v>
      </c>
      <c r="AD6190"/>
    </row>
    <row r="6191" spans="1:30" x14ac:dyDescent="0.25">
      <c r="A6191" t="s">
        <v>40</v>
      </c>
      <c r="B6191" s="2">
        <v>43825</v>
      </c>
      <c r="C6191" s="35">
        <f>YEAR(Sales[[#This Row],[ShipDate]])</f>
        <v>2019</v>
      </c>
      <c r="D6191" t="s">
        <v>36</v>
      </c>
      <c r="E6191" t="s">
        <v>31</v>
      </c>
      <c r="F6191" t="s">
        <v>33</v>
      </c>
      <c r="G6191" t="s">
        <v>25</v>
      </c>
      <c r="H6191" t="s">
        <v>330</v>
      </c>
      <c r="I6191" t="s">
        <v>333</v>
      </c>
      <c r="J6191" t="s">
        <v>13</v>
      </c>
      <c r="K6191" t="s">
        <v>2623</v>
      </c>
      <c r="L6191" t="s">
        <v>30</v>
      </c>
      <c r="N6191" t="str">
        <f>IF(ISBLANK(Sales[[#This Row],[return]]),"No",Sales[[#This Row],[return]])</f>
        <v>No</v>
      </c>
      <c r="O6191" s="2">
        <v>43821</v>
      </c>
      <c r="P6191" s="8" t="str">
        <f>TEXT(DAY(Sales[[#This Row],[OrderDate]]),"ddd")</f>
        <v>Sun</v>
      </c>
      <c r="Q6191" s="8" t="str">
        <f>TEXT(MONTH(Sales[[#This Row],[ShipDate]])*29,"mmm")</f>
        <v>Dec</v>
      </c>
      <c r="R6191">
        <v>228</v>
      </c>
      <c r="S6191" t="s">
        <v>2171</v>
      </c>
      <c r="T6191" t="s">
        <v>28</v>
      </c>
      <c r="U6191">
        <v>88220</v>
      </c>
      <c r="V6191" s="1">
        <v>0</v>
      </c>
      <c r="W6191">
        <v>9</v>
      </c>
      <c r="X6191">
        <v>5</v>
      </c>
      <c r="Y6191">
        <v>18</v>
      </c>
      <c r="AD6191"/>
    </row>
    <row r="6192" spans="1:30" x14ac:dyDescent="0.25">
      <c r="A6192" t="s">
        <v>40</v>
      </c>
      <c r="B6192" s="2">
        <v>43825</v>
      </c>
      <c r="C6192" s="35">
        <f>YEAR(Sales[[#This Row],[ShipDate]])</f>
        <v>2019</v>
      </c>
      <c r="D6192" t="s">
        <v>36</v>
      </c>
      <c r="E6192" t="s">
        <v>31</v>
      </c>
      <c r="F6192" t="s">
        <v>48</v>
      </c>
      <c r="G6192" t="s">
        <v>46</v>
      </c>
      <c r="H6192" t="s">
        <v>330</v>
      </c>
      <c r="I6192" t="s">
        <v>333</v>
      </c>
      <c r="J6192" t="s">
        <v>13</v>
      </c>
      <c r="K6192" t="s">
        <v>2623</v>
      </c>
      <c r="L6192" t="s">
        <v>30</v>
      </c>
      <c r="N6192" t="str">
        <f>IF(ISBLANK(Sales[[#This Row],[return]]),"No",Sales[[#This Row],[return]])</f>
        <v>No</v>
      </c>
      <c r="O6192" s="2">
        <v>43821</v>
      </c>
      <c r="P6192" s="8" t="str">
        <f>TEXT(DAY(Sales[[#This Row],[OrderDate]]),"ddd")</f>
        <v>Sun</v>
      </c>
      <c r="Q6192" s="8" t="str">
        <f>TEXT(MONTH(Sales[[#This Row],[ShipDate]])*29,"mmm")</f>
        <v>Dec</v>
      </c>
      <c r="R6192">
        <v>912</v>
      </c>
      <c r="S6192" t="s">
        <v>2479</v>
      </c>
      <c r="T6192" t="s">
        <v>28</v>
      </c>
      <c r="U6192">
        <v>88220</v>
      </c>
      <c r="V6192" s="1">
        <v>0.2</v>
      </c>
      <c r="W6192">
        <v>7</v>
      </c>
      <c r="X6192">
        <v>4</v>
      </c>
      <c r="Y6192">
        <v>67</v>
      </c>
      <c r="AD6192"/>
    </row>
    <row r="6193" spans="1:30" x14ac:dyDescent="0.25">
      <c r="A6193" t="s">
        <v>10</v>
      </c>
      <c r="B6193" s="2">
        <v>43496</v>
      </c>
      <c r="C6193" s="35">
        <f>YEAR(Sales[[#This Row],[ShipDate]])</f>
        <v>2019</v>
      </c>
      <c r="D6193" t="s">
        <v>19</v>
      </c>
      <c r="E6193" t="s">
        <v>69</v>
      </c>
      <c r="F6193" t="s">
        <v>43</v>
      </c>
      <c r="G6193" t="s">
        <v>11</v>
      </c>
      <c r="H6193" t="s">
        <v>787</v>
      </c>
      <c r="I6193" t="s">
        <v>32</v>
      </c>
      <c r="J6193" t="s">
        <v>13</v>
      </c>
      <c r="K6193" t="s">
        <v>2997</v>
      </c>
      <c r="L6193" t="s">
        <v>30</v>
      </c>
      <c r="M6193" t="s">
        <v>82</v>
      </c>
      <c r="N6193" t="str">
        <f>IF(ISBLANK(Sales[[#This Row],[return]]),"No",Sales[[#This Row],[return]])</f>
        <v>Yes</v>
      </c>
      <c r="O6193" s="2">
        <v>43493</v>
      </c>
      <c r="P6193" s="8" t="str">
        <f>TEXT(DAY(Sales[[#This Row],[OrderDate]]),"ddd")</f>
        <v>Sat</v>
      </c>
      <c r="Q6193" s="8" t="str">
        <f>TEXT(MONTH(Sales[[#This Row],[ShipDate]])*29,"mmm")</f>
        <v>Jan</v>
      </c>
      <c r="R6193">
        <v>492</v>
      </c>
      <c r="S6193" t="s">
        <v>2593</v>
      </c>
      <c r="T6193" t="s">
        <v>28</v>
      </c>
      <c r="U6193">
        <v>92627</v>
      </c>
      <c r="V6193" s="1">
        <v>0</v>
      </c>
      <c r="W6193">
        <v>13</v>
      </c>
      <c r="X6193">
        <v>3</v>
      </c>
      <c r="Y6193">
        <v>38</v>
      </c>
      <c r="AD6193"/>
    </row>
    <row r="6194" spans="1:30" x14ac:dyDescent="0.25">
      <c r="A6194" t="s">
        <v>10</v>
      </c>
      <c r="B6194" s="2">
        <v>43496</v>
      </c>
      <c r="C6194" s="35">
        <f>YEAR(Sales[[#This Row],[ShipDate]])</f>
        <v>2019</v>
      </c>
      <c r="D6194" t="s">
        <v>19</v>
      </c>
      <c r="E6194" t="s">
        <v>69</v>
      </c>
      <c r="F6194" t="s">
        <v>99</v>
      </c>
      <c r="G6194" t="s">
        <v>46</v>
      </c>
      <c r="H6194" t="s">
        <v>787</v>
      </c>
      <c r="I6194" t="s">
        <v>32</v>
      </c>
      <c r="J6194" t="s">
        <v>13</v>
      </c>
      <c r="K6194" t="s">
        <v>2997</v>
      </c>
      <c r="L6194" t="s">
        <v>30</v>
      </c>
      <c r="M6194" t="s">
        <v>82</v>
      </c>
      <c r="N6194" t="str">
        <f>IF(ISBLANK(Sales[[#This Row],[return]]),"No",Sales[[#This Row],[return]])</f>
        <v>Yes</v>
      </c>
      <c r="O6194" s="2">
        <v>43493</v>
      </c>
      <c r="P6194" s="8" t="str">
        <f>TEXT(DAY(Sales[[#This Row],[OrderDate]]),"ddd")</f>
        <v>Sat</v>
      </c>
      <c r="Q6194" s="8" t="str">
        <f>TEXT(MONTH(Sales[[#This Row],[ShipDate]])*29,"mmm")</f>
        <v>Jan</v>
      </c>
      <c r="R6194">
        <v>1006</v>
      </c>
      <c r="S6194" t="s">
        <v>2398</v>
      </c>
      <c r="T6194" t="s">
        <v>28</v>
      </c>
      <c r="U6194">
        <v>92627</v>
      </c>
      <c r="V6194" s="1">
        <v>0</v>
      </c>
      <c r="W6194">
        <v>26</v>
      </c>
      <c r="X6194">
        <v>3</v>
      </c>
      <c r="Y6194">
        <v>240</v>
      </c>
      <c r="AD6194"/>
    </row>
    <row r="6195" spans="1:30" x14ac:dyDescent="0.25">
      <c r="A6195" t="s">
        <v>24</v>
      </c>
      <c r="B6195" s="2">
        <v>43744</v>
      </c>
      <c r="C6195" s="35">
        <f>YEAR(Sales[[#This Row],[ShipDate]])</f>
        <v>2019</v>
      </c>
      <c r="D6195" t="s">
        <v>19</v>
      </c>
      <c r="E6195" t="s">
        <v>31</v>
      </c>
      <c r="F6195" t="s">
        <v>43</v>
      </c>
      <c r="G6195" t="s">
        <v>11</v>
      </c>
      <c r="H6195" t="s">
        <v>834</v>
      </c>
      <c r="I6195" t="s">
        <v>188</v>
      </c>
      <c r="J6195" t="s">
        <v>13</v>
      </c>
      <c r="K6195" t="s">
        <v>2660</v>
      </c>
      <c r="L6195" t="s">
        <v>17</v>
      </c>
      <c r="N6195" t="str">
        <f>IF(ISBLANK(Sales[[#This Row],[return]]),"No",Sales[[#This Row],[return]])</f>
        <v>No</v>
      </c>
      <c r="O6195" s="2">
        <v>43740</v>
      </c>
      <c r="P6195" s="8" t="str">
        <f>TEXT(DAY(Sales[[#This Row],[OrderDate]]),"ddd")</f>
        <v>Mon</v>
      </c>
      <c r="Q6195" s="8" t="str">
        <f>TEXT(MONTH(Sales[[#This Row],[ShipDate]])*29,"mmm")</f>
        <v>Oct</v>
      </c>
      <c r="R6195">
        <v>1054</v>
      </c>
      <c r="S6195" t="s">
        <v>2661</v>
      </c>
      <c r="T6195" t="s">
        <v>15</v>
      </c>
      <c r="U6195">
        <v>36116</v>
      </c>
      <c r="V6195" s="1">
        <v>0</v>
      </c>
      <c r="W6195">
        <v>3</v>
      </c>
      <c r="X6195">
        <v>2</v>
      </c>
      <c r="Y6195">
        <v>10</v>
      </c>
      <c r="AD6195"/>
    </row>
    <row r="6196" spans="1:30" x14ac:dyDescent="0.25">
      <c r="A6196" t="s">
        <v>40</v>
      </c>
      <c r="B6196" s="2">
        <v>43643</v>
      </c>
      <c r="C6196" s="35">
        <f>YEAR(Sales[[#This Row],[ShipDate]])</f>
        <v>2019</v>
      </c>
      <c r="D6196" t="s">
        <v>19</v>
      </c>
      <c r="E6196" t="s">
        <v>18</v>
      </c>
      <c r="F6196" t="s">
        <v>21</v>
      </c>
      <c r="G6196" t="s">
        <v>11</v>
      </c>
      <c r="H6196" t="s">
        <v>146</v>
      </c>
      <c r="I6196" t="s">
        <v>149</v>
      </c>
      <c r="J6196" t="s">
        <v>13</v>
      </c>
      <c r="K6196" t="s">
        <v>1108</v>
      </c>
      <c r="L6196" t="s">
        <v>92</v>
      </c>
      <c r="N6196" t="str">
        <f>IF(ISBLANK(Sales[[#This Row],[return]]),"No",Sales[[#This Row],[return]])</f>
        <v>No</v>
      </c>
      <c r="O6196" s="2">
        <v>43641</v>
      </c>
      <c r="P6196" s="8" t="str">
        <f>TEXT(DAY(Sales[[#This Row],[OrderDate]]),"ddd")</f>
        <v>Wed</v>
      </c>
      <c r="Q6196" s="8" t="str">
        <f>TEXT(MONTH(Sales[[#This Row],[ShipDate]])*29,"mmm")</f>
        <v>Jun</v>
      </c>
      <c r="R6196">
        <v>530</v>
      </c>
      <c r="S6196" t="s">
        <v>1163</v>
      </c>
      <c r="T6196" t="s">
        <v>90</v>
      </c>
      <c r="U6196">
        <v>10024</v>
      </c>
      <c r="V6196" s="1">
        <v>0.2</v>
      </c>
      <c r="W6196">
        <v>-5</v>
      </c>
      <c r="X6196">
        <v>1</v>
      </c>
      <c r="Y6196">
        <v>401</v>
      </c>
      <c r="AD6196"/>
    </row>
    <row r="6197" spans="1:30" x14ac:dyDescent="0.25">
      <c r="A6197" t="s">
        <v>10</v>
      </c>
      <c r="B6197" s="2">
        <v>43510</v>
      </c>
      <c r="C6197" s="35">
        <f>YEAR(Sales[[#This Row],[ShipDate]])</f>
        <v>2019</v>
      </c>
      <c r="D6197" t="s">
        <v>19</v>
      </c>
      <c r="E6197" t="s">
        <v>31</v>
      </c>
      <c r="F6197" t="s">
        <v>50</v>
      </c>
      <c r="G6197" t="s">
        <v>25</v>
      </c>
      <c r="H6197" t="s">
        <v>79</v>
      </c>
      <c r="I6197" t="s">
        <v>32</v>
      </c>
      <c r="J6197" t="s">
        <v>13</v>
      </c>
      <c r="K6197" t="s">
        <v>416</v>
      </c>
      <c r="L6197" t="s">
        <v>30</v>
      </c>
      <c r="N6197" t="str">
        <f>IF(ISBLANK(Sales[[#This Row],[return]]),"No",Sales[[#This Row],[return]])</f>
        <v>No</v>
      </c>
      <c r="O6197" s="2">
        <v>43507</v>
      </c>
      <c r="P6197" s="8" t="str">
        <f>TEXT(DAY(Sales[[#This Row],[OrderDate]]),"ddd")</f>
        <v>Wed</v>
      </c>
      <c r="Q6197" s="8" t="str">
        <f>TEXT(MONTH(Sales[[#This Row],[ShipDate]])*29,"mmm")</f>
        <v>Feb</v>
      </c>
      <c r="R6197">
        <v>54</v>
      </c>
      <c r="S6197" t="s">
        <v>3250</v>
      </c>
      <c r="T6197" t="s">
        <v>28</v>
      </c>
      <c r="U6197">
        <v>94110</v>
      </c>
      <c r="V6197" s="1">
        <v>0.2</v>
      </c>
      <c r="W6197">
        <v>8</v>
      </c>
      <c r="X6197">
        <v>7</v>
      </c>
      <c r="Y6197">
        <v>21</v>
      </c>
      <c r="AD6197"/>
    </row>
    <row r="6198" spans="1:30" x14ac:dyDescent="0.25">
      <c r="A6198" t="s">
        <v>40</v>
      </c>
      <c r="B6198" s="2">
        <v>43778</v>
      </c>
      <c r="C6198" s="35">
        <f>YEAR(Sales[[#This Row],[ShipDate]])</f>
        <v>2019</v>
      </c>
      <c r="D6198" t="s">
        <v>36</v>
      </c>
      <c r="E6198" t="s">
        <v>18</v>
      </c>
      <c r="F6198" t="s">
        <v>99</v>
      </c>
      <c r="G6198" t="s">
        <v>46</v>
      </c>
      <c r="H6198" t="s">
        <v>146</v>
      </c>
      <c r="I6198" t="s">
        <v>149</v>
      </c>
      <c r="J6198" t="s">
        <v>13</v>
      </c>
      <c r="K6198" t="s">
        <v>1332</v>
      </c>
      <c r="L6198" t="s">
        <v>92</v>
      </c>
      <c r="N6198" t="str">
        <f>IF(ISBLANK(Sales[[#This Row],[return]]),"No",Sales[[#This Row],[return]])</f>
        <v>No</v>
      </c>
      <c r="O6198" s="2">
        <v>43774</v>
      </c>
      <c r="P6198" s="8" t="str">
        <f>TEXT(DAY(Sales[[#This Row],[OrderDate]]),"ddd")</f>
        <v>Thu</v>
      </c>
      <c r="Q6198" s="8" t="str">
        <f>TEXT(MONTH(Sales[[#This Row],[ShipDate]])*29,"mmm")</f>
        <v>Nov</v>
      </c>
      <c r="R6198">
        <v>601</v>
      </c>
      <c r="S6198" t="s">
        <v>848</v>
      </c>
      <c r="T6198" t="s">
        <v>90</v>
      </c>
      <c r="U6198">
        <v>10009</v>
      </c>
      <c r="V6198" s="1">
        <v>0</v>
      </c>
      <c r="W6198">
        <v>172</v>
      </c>
      <c r="X6198">
        <v>5</v>
      </c>
      <c r="Y6198">
        <v>391</v>
      </c>
      <c r="AD6198"/>
    </row>
    <row r="6199" spans="1:30" x14ac:dyDescent="0.25">
      <c r="A6199" t="s">
        <v>40</v>
      </c>
      <c r="B6199" s="2">
        <v>43541</v>
      </c>
      <c r="C6199" s="35">
        <f>YEAR(Sales[[#This Row],[ShipDate]])</f>
        <v>2019</v>
      </c>
      <c r="D6199" t="s">
        <v>36</v>
      </c>
      <c r="E6199" t="s">
        <v>31</v>
      </c>
      <c r="F6199" t="s">
        <v>39</v>
      </c>
      <c r="G6199" t="s">
        <v>25</v>
      </c>
      <c r="H6199" t="s">
        <v>79</v>
      </c>
      <c r="I6199" t="s">
        <v>32</v>
      </c>
      <c r="J6199" t="s">
        <v>13</v>
      </c>
      <c r="K6199" t="s">
        <v>2744</v>
      </c>
      <c r="L6199" t="s">
        <v>30</v>
      </c>
      <c r="N6199" t="str">
        <f>IF(ISBLANK(Sales[[#This Row],[return]]),"No",Sales[[#This Row],[return]])</f>
        <v>No</v>
      </c>
      <c r="O6199" s="2">
        <v>43536</v>
      </c>
      <c r="P6199" s="8" t="str">
        <f>TEXT(DAY(Sales[[#This Row],[OrderDate]]),"ddd")</f>
        <v>Thu</v>
      </c>
      <c r="Q6199" s="8" t="str">
        <f>TEXT(MONTH(Sales[[#This Row],[ShipDate]])*29,"mmm")</f>
        <v>Mar</v>
      </c>
      <c r="R6199">
        <v>418</v>
      </c>
      <c r="S6199" t="s">
        <v>817</v>
      </c>
      <c r="T6199" t="s">
        <v>28</v>
      </c>
      <c r="U6199">
        <v>94122</v>
      </c>
      <c r="V6199" s="1">
        <v>0</v>
      </c>
      <c r="W6199">
        <v>10</v>
      </c>
      <c r="X6199">
        <v>3</v>
      </c>
      <c r="Y6199">
        <v>243</v>
      </c>
      <c r="AD6199"/>
    </row>
    <row r="6200" spans="1:30" x14ac:dyDescent="0.25">
      <c r="A6200" t="s">
        <v>40</v>
      </c>
      <c r="B6200" s="2">
        <v>43775</v>
      </c>
      <c r="C6200" s="35">
        <f>YEAR(Sales[[#This Row],[ShipDate]])</f>
        <v>2019</v>
      </c>
      <c r="D6200" t="s">
        <v>36</v>
      </c>
      <c r="E6200" t="s">
        <v>31</v>
      </c>
      <c r="F6200" t="s">
        <v>150</v>
      </c>
      <c r="G6200" t="s">
        <v>25</v>
      </c>
      <c r="H6200" t="s">
        <v>2750</v>
      </c>
      <c r="I6200" t="s">
        <v>1449</v>
      </c>
      <c r="J6200" t="s">
        <v>13</v>
      </c>
      <c r="K6200" t="s">
        <v>2682</v>
      </c>
      <c r="L6200" t="s">
        <v>68</v>
      </c>
      <c r="N6200" t="str">
        <f>IF(ISBLANK(Sales[[#This Row],[return]]),"No",Sales[[#This Row],[return]])</f>
        <v>No</v>
      </c>
      <c r="O6200" s="2">
        <v>43771</v>
      </c>
      <c r="P6200" s="8" t="str">
        <f>TEXT(DAY(Sales[[#This Row],[OrderDate]]),"ddd")</f>
        <v>Mon</v>
      </c>
      <c r="Q6200" s="8" t="str">
        <f>TEXT(MONTH(Sales[[#This Row],[ShipDate]])*29,"mmm")</f>
        <v>Nov</v>
      </c>
      <c r="R6200">
        <v>1507</v>
      </c>
      <c r="S6200" t="s">
        <v>281</v>
      </c>
      <c r="T6200" t="s">
        <v>66</v>
      </c>
      <c r="U6200">
        <v>66212</v>
      </c>
      <c r="V6200" s="1">
        <v>0</v>
      </c>
      <c r="W6200">
        <v>9</v>
      </c>
      <c r="X6200">
        <v>3</v>
      </c>
      <c r="Y6200">
        <v>18</v>
      </c>
      <c r="AD6200"/>
    </row>
    <row r="6201" spans="1:30" x14ac:dyDescent="0.25">
      <c r="A6201" t="s">
        <v>40</v>
      </c>
      <c r="B6201" s="2">
        <v>43775</v>
      </c>
      <c r="C6201" s="35">
        <f>YEAR(Sales[[#This Row],[ShipDate]])</f>
        <v>2019</v>
      </c>
      <c r="D6201" t="s">
        <v>36</v>
      </c>
      <c r="E6201" t="s">
        <v>31</v>
      </c>
      <c r="F6201" t="s">
        <v>45</v>
      </c>
      <c r="G6201" t="s">
        <v>25</v>
      </c>
      <c r="H6201" t="s">
        <v>2750</v>
      </c>
      <c r="I6201" t="s">
        <v>1449</v>
      </c>
      <c r="J6201" t="s">
        <v>13</v>
      </c>
      <c r="K6201" t="s">
        <v>2682</v>
      </c>
      <c r="L6201" t="s">
        <v>68</v>
      </c>
      <c r="N6201" t="str">
        <f>IF(ISBLANK(Sales[[#This Row],[return]]),"No",Sales[[#This Row],[return]])</f>
        <v>No</v>
      </c>
      <c r="O6201" s="2">
        <v>43771</v>
      </c>
      <c r="P6201" s="8" t="str">
        <f>TEXT(DAY(Sales[[#This Row],[OrderDate]]),"ddd")</f>
        <v>Mon</v>
      </c>
      <c r="Q6201" s="8" t="str">
        <f>TEXT(MONTH(Sales[[#This Row],[ShipDate]])*29,"mmm")</f>
        <v>Nov</v>
      </c>
      <c r="R6201">
        <v>329</v>
      </c>
      <c r="S6201" t="s">
        <v>384</v>
      </c>
      <c r="T6201" t="s">
        <v>66</v>
      </c>
      <c r="U6201">
        <v>66212</v>
      </c>
      <c r="V6201" s="1">
        <v>0</v>
      </c>
      <c r="W6201">
        <v>9</v>
      </c>
      <c r="X6201">
        <v>6</v>
      </c>
      <c r="Y6201">
        <v>28</v>
      </c>
      <c r="AD6201"/>
    </row>
    <row r="6202" spans="1:30" x14ac:dyDescent="0.25">
      <c r="A6202" t="s">
        <v>40</v>
      </c>
      <c r="B6202" s="2">
        <v>43619</v>
      </c>
      <c r="C6202" s="35">
        <f>YEAR(Sales[[#This Row],[ShipDate]])</f>
        <v>2019</v>
      </c>
      <c r="D6202" t="s">
        <v>36</v>
      </c>
      <c r="E6202" t="s">
        <v>18</v>
      </c>
      <c r="F6202" t="s">
        <v>45</v>
      </c>
      <c r="G6202" t="s">
        <v>25</v>
      </c>
      <c r="H6202" t="s">
        <v>457</v>
      </c>
      <c r="I6202" t="s">
        <v>32</v>
      </c>
      <c r="J6202" t="s">
        <v>13</v>
      </c>
      <c r="K6202" t="s">
        <v>1526</v>
      </c>
      <c r="L6202" t="s">
        <v>30</v>
      </c>
      <c r="N6202" t="str">
        <f>IF(ISBLANK(Sales[[#This Row],[return]]),"No",Sales[[#This Row],[return]])</f>
        <v>No</v>
      </c>
      <c r="O6202" s="2">
        <v>43615</v>
      </c>
      <c r="P6202" s="8" t="str">
        <f>TEXT(DAY(Sales[[#This Row],[OrderDate]]),"ddd")</f>
        <v>Mon</v>
      </c>
      <c r="Q6202" s="8" t="str">
        <f>TEXT(MONTH(Sales[[#This Row],[ShipDate]])*29,"mmm")</f>
        <v>Jun</v>
      </c>
      <c r="R6202">
        <v>520</v>
      </c>
      <c r="S6202" t="s">
        <v>1947</v>
      </c>
      <c r="T6202" t="s">
        <v>28</v>
      </c>
      <c r="U6202">
        <v>92037</v>
      </c>
      <c r="V6202" s="1">
        <v>0</v>
      </c>
      <c r="W6202">
        <v>10</v>
      </c>
      <c r="X6202">
        <v>6</v>
      </c>
      <c r="Y6202">
        <v>35</v>
      </c>
      <c r="AD6202"/>
    </row>
    <row r="6203" spans="1:30" x14ac:dyDescent="0.25">
      <c r="A6203" t="s">
        <v>24</v>
      </c>
      <c r="B6203" s="2">
        <v>43753</v>
      </c>
      <c r="C6203" s="35">
        <f>YEAR(Sales[[#This Row],[ShipDate]])</f>
        <v>2019</v>
      </c>
      <c r="D6203" t="s">
        <v>113</v>
      </c>
      <c r="E6203" t="s">
        <v>18</v>
      </c>
      <c r="F6203" t="s">
        <v>52</v>
      </c>
      <c r="G6203" t="s">
        <v>25</v>
      </c>
      <c r="H6203" t="s">
        <v>146</v>
      </c>
      <c r="I6203" t="s">
        <v>149</v>
      </c>
      <c r="J6203" t="s">
        <v>13</v>
      </c>
      <c r="K6203" t="s">
        <v>975</v>
      </c>
      <c r="L6203" t="s">
        <v>92</v>
      </c>
      <c r="N6203" t="str">
        <f>IF(ISBLANK(Sales[[#This Row],[return]]),"No",Sales[[#This Row],[return]])</f>
        <v>No</v>
      </c>
      <c r="O6203" s="2">
        <v>43751</v>
      </c>
      <c r="P6203" s="8" t="str">
        <f>TEXT(DAY(Sales[[#This Row],[OrderDate]]),"ddd")</f>
        <v>Fri</v>
      </c>
      <c r="Q6203" s="8" t="str">
        <f>TEXT(MONTH(Sales[[#This Row],[ShipDate]])*29,"mmm")</f>
        <v>Oct</v>
      </c>
      <c r="R6203">
        <v>172</v>
      </c>
      <c r="S6203" t="s">
        <v>1710</v>
      </c>
      <c r="T6203" t="s">
        <v>90</v>
      </c>
      <c r="U6203">
        <v>10009</v>
      </c>
      <c r="V6203" s="1">
        <v>0</v>
      </c>
      <c r="W6203">
        <v>253</v>
      </c>
      <c r="X6203">
        <v>5</v>
      </c>
      <c r="Y6203">
        <v>905</v>
      </c>
      <c r="AD6203"/>
    </row>
    <row r="6204" spans="1:30" x14ac:dyDescent="0.25">
      <c r="A6204" t="s">
        <v>40</v>
      </c>
      <c r="B6204" s="2">
        <v>43803</v>
      </c>
      <c r="C6204" s="35">
        <f>YEAR(Sales[[#This Row],[ShipDate]])</f>
        <v>2019</v>
      </c>
      <c r="D6204" t="s">
        <v>36</v>
      </c>
      <c r="E6204" t="s">
        <v>18</v>
      </c>
      <c r="F6204" t="s">
        <v>45</v>
      </c>
      <c r="G6204" t="s">
        <v>25</v>
      </c>
      <c r="H6204" t="s">
        <v>302</v>
      </c>
      <c r="I6204" t="s">
        <v>137</v>
      </c>
      <c r="J6204" t="s">
        <v>13</v>
      </c>
      <c r="K6204" t="s">
        <v>951</v>
      </c>
      <c r="L6204" t="s">
        <v>92</v>
      </c>
      <c r="N6204" t="str">
        <f>IF(ISBLANK(Sales[[#This Row],[return]]),"No",Sales[[#This Row],[return]])</f>
        <v>No</v>
      </c>
      <c r="O6204" s="2">
        <v>43799</v>
      </c>
      <c r="P6204" s="8" t="str">
        <f>TEXT(DAY(Sales[[#This Row],[OrderDate]]),"ddd")</f>
        <v>Mon</v>
      </c>
      <c r="Q6204" s="8" t="str">
        <f>TEXT(MONTH(Sales[[#This Row],[ShipDate]])*29,"mmm")</f>
        <v>Dec</v>
      </c>
      <c r="R6204">
        <v>362</v>
      </c>
      <c r="S6204" t="s">
        <v>1662</v>
      </c>
      <c r="T6204" t="s">
        <v>90</v>
      </c>
      <c r="U6204">
        <v>19711</v>
      </c>
      <c r="V6204" s="1">
        <v>0</v>
      </c>
      <c r="W6204">
        <v>45</v>
      </c>
      <c r="X6204">
        <v>6</v>
      </c>
      <c r="Y6204">
        <v>156</v>
      </c>
      <c r="AD6204"/>
    </row>
    <row r="6205" spans="1:30" x14ac:dyDescent="0.25">
      <c r="A6205" t="s">
        <v>40</v>
      </c>
      <c r="B6205" s="2">
        <v>43714</v>
      </c>
      <c r="C6205" s="35">
        <f>YEAR(Sales[[#This Row],[ShipDate]])</f>
        <v>2019</v>
      </c>
      <c r="D6205" t="s">
        <v>19</v>
      </c>
      <c r="E6205" t="s">
        <v>18</v>
      </c>
      <c r="F6205" t="s">
        <v>38</v>
      </c>
      <c r="G6205" t="s">
        <v>11</v>
      </c>
      <c r="H6205" t="s">
        <v>79</v>
      </c>
      <c r="I6205" t="s">
        <v>32</v>
      </c>
      <c r="J6205" t="s">
        <v>13</v>
      </c>
      <c r="K6205" t="s">
        <v>73</v>
      </c>
      <c r="L6205" t="s">
        <v>30</v>
      </c>
      <c r="N6205" t="str">
        <f>IF(ISBLANK(Sales[[#This Row],[return]]),"No",Sales[[#This Row],[return]])</f>
        <v>No</v>
      </c>
      <c r="O6205" s="2">
        <v>43712</v>
      </c>
      <c r="P6205" s="8" t="str">
        <f>TEXT(DAY(Sales[[#This Row],[OrderDate]]),"ddd")</f>
        <v>Wed</v>
      </c>
      <c r="Q6205" s="8" t="str">
        <f>TEXT(MONTH(Sales[[#This Row],[ShipDate]])*29,"mmm")</f>
        <v>Sep</v>
      </c>
      <c r="R6205">
        <v>383</v>
      </c>
      <c r="S6205" t="s">
        <v>1367</v>
      </c>
      <c r="T6205" t="s">
        <v>28</v>
      </c>
      <c r="U6205">
        <v>94122</v>
      </c>
      <c r="V6205" s="1">
        <v>0.2</v>
      </c>
      <c r="W6205">
        <v>92</v>
      </c>
      <c r="X6205">
        <v>8</v>
      </c>
      <c r="Y6205">
        <v>1478</v>
      </c>
      <c r="AD6205"/>
    </row>
    <row r="6206" spans="1:30" x14ac:dyDescent="0.25">
      <c r="A6206" t="s">
        <v>40</v>
      </c>
      <c r="B6206" s="2">
        <v>43714</v>
      </c>
      <c r="C6206" s="35">
        <f>YEAR(Sales[[#This Row],[ShipDate]])</f>
        <v>2019</v>
      </c>
      <c r="D6206" t="s">
        <v>19</v>
      </c>
      <c r="E6206" t="s">
        <v>18</v>
      </c>
      <c r="F6206" t="s">
        <v>50</v>
      </c>
      <c r="G6206" t="s">
        <v>25</v>
      </c>
      <c r="H6206" t="s">
        <v>79</v>
      </c>
      <c r="I6206" t="s">
        <v>32</v>
      </c>
      <c r="J6206" t="s">
        <v>13</v>
      </c>
      <c r="K6206" t="s">
        <v>73</v>
      </c>
      <c r="L6206" t="s">
        <v>30</v>
      </c>
      <c r="N6206" t="str">
        <f>IF(ISBLANK(Sales[[#This Row],[return]]),"No",Sales[[#This Row],[return]])</f>
        <v>No</v>
      </c>
      <c r="O6206" s="2">
        <v>43712</v>
      </c>
      <c r="P6206" s="8" t="str">
        <f>TEXT(DAY(Sales[[#This Row],[OrderDate]]),"ddd")</f>
        <v>Wed</v>
      </c>
      <c r="Q6206" s="8" t="str">
        <f>TEXT(MONTH(Sales[[#This Row],[ShipDate]])*29,"mmm")</f>
        <v>Sep</v>
      </c>
      <c r="R6206">
        <v>67</v>
      </c>
      <c r="S6206" t="s">
        <v>1753</v>
      </c>
      <c r="T6206" t="s">
        <v>28</v>
      </c>
      <c r="U6206">
        <v>94122</v>
      </c>
      <c r="V6206" s="1">
        <v>0.2</v>
      </c>
      <c r="W6206">
        <v>4</v>
      </c>
      <c r="X6206">
        <v>6</v>
      </c>
      <c r="Y6206">
        <v>13</v>
      </c>
      <c r="AD6206"/>
    </row>
    <row r="6207" spans="1:30" x14ac:dyDescent="0.25">
      <c r="A6207" t="s">
        <v>24</v>
      </c>
      <c r="B6207" s="2">
        <v>43804</v>
      </c>
      <c r="C6207" s="35">
        <f>YEAR(Sales[[#This Row],[ShipDate]])</f>
        <v>2019</v>
      </c>
      <c r="D6207" t="s">
        <v>113</v>
      </c>
      <c r="E6207" t="s">
        <v>31</v>
      </c>
      <c r="F6207" t="s">
        <v>59</v>
      </c>
      <c r="G6207" t="s">
        <v>25</v>
      </c>
      <c r="H6207" t="s">
        <v>79</v>
      </c>
      <c r="I6207" t="s">
        <v>32</v>
      </c>
      <c r="J6207" t="s">
        <v>13</v>
      </c>
      <c r="K6207" t="s">
        <v>416</v>
      </c>
      <c r="L6207" t="s">
        <v>30</v>
      </c>
      <c r="N6207" t="str">
        <f>IF(ISBLANK(Sales[[#This Row],[return]]),"No",Sales[[#This Row],[return]])</f>
        <v>No</v>
      </c>
      <c r="O6207" s="2">
        <v>43801</v>
      </c>
      <c r="P6207" s="8" t="str">
        <f>TEXT(DAY(Sales[[#This Row],[OrderDate]]),"ddd")</f>
        <v>Mon</v>
      </c>
      <c r="Q6207" s="8" t="str">
        <f>TEXT(MONTH(Sales[[#This Row],[ShipDate]])*29,"mmm")</f>
        <v>Dec</v>
      </c>
      <c r="R6207">
        <v>1736</v>
      </c>
      <c r="S6207" t="s">
        <v>2780</v>
      </c>
      <c r="T6207" t="s">
        <v>28</v>
      </c>
      <c r="U6207">
        <v>94122</v>
      </c>
      <c r="V6207" s="1">
        <v>0</v>
      </c>
      <c r="W6207">
        <v>54</v>
      </c>
      <c r="X6207">
        <v>2</v>
      </c>
      <c r="Y6207">
        <v>110</v>
      </c>
      <c r="AD6207"/>
    </row>
    <row r="6208" spans="1:30" x14ac:dyDescent="0.25">
      <c r="A6208" t="s">
        <v>24</v>
      </c>
      <c r="B6208" s="2">
        <v>43804</v>
      </c>
      <c r="C6208" s="35">
        <f>YEAR(Sales[[#This Row],[ShipDate]])</f>
        <v>2019</v>
      </c>
      <c r="D6208" t="s">
        <v>113</v>
      </c>
      <c r="E6208" t="s">
        <v>31</v>
      </c>
      <c r="F6208" t="s">
        <v>59</v>
      </c>
      <c r="G6208" t="s">
        <v>25</v>
      </c>
      <c r="H6208" t="s">
        <v>79</v>
      </c>
      <c r="I6208" t="s">
        <v>32</v>
      </c>
      <c r="J6208" t="s">
        <v>13</v>
      </c>
      <c r="K6208" t="s">
        <v>416</v>
      </c>
      <c r="L6208" t="s">
        <v>30</v>
      </c>
      <c r="N6208" t="str">
        <f>IF(ISBLANK(Sales[[#This Row],[return]]),"No",Sales[[#This Row],[return]])</f>
        <v>No</v>
      </c>
      <c r="O6208" s="2">
        <v>43801</v>
      </c>
      <c r="P6208" s="8" t="str">
        <f>TEXT(DAY(Sales[[#This Row],[OrderDate]]),"ddd")</f>
        <v>Mon</v>
      </c>
      <c r="Q6208" s="8" t="str">
        <f>TEXT(MONTH(Sales[[#This Row],[ShipDate]])*29,"mmm")</f>
        <v>Dec</v>
      </c>
      <c r="R6208">
        <v>1759</v>
      </c>
      <c r="S6208" t="s">
        <v>2240</v>
      </c>
      <c r="T6208" t="s">
        <v>28</v>
      </c>
      <c r="U6208">
        <v>94122</v>
      </c>
      <c r="V6208" s="1">
        <v>0</v>
      </c>
      <c r="W6208">
        <v>4</v>
      </c>
      <c r="X6208">
        <v>2</v>
      </c>
      <c r="Y6208">
        <v>9</v>
      </c>
      <c r="AD6208"/>
    </row>
    <row r="6209" spans="1:30" x14ac:dyDescent="0.25">
      <c r="A6209" t="s">
        <v>24</v>
      </c>
      <c r="B6209" s="2">
        <v>43804</v>
      </c>
      <c r="C6209" s="35">
        <f>YEAR(Sales[[#This Row],[ShipDate]])</f>
        <v>2019</v>
      </c>
      <c r="D6209" t="s">
        <v>113</v>
      </c>
      <c r="E6209" t="s">
        <v>31</v>
      </c>
      <c r="F6209" t="s">
        <v>39</v>
      </c>
      <c r="G6209" t="s">
        <v>25</v>
      </c>
      <c r="H6209" t="s">
        <v>79</v>
      </c>
      <c r="I6209" t="s">
        <v>32</v>
      </c>
      <c r="J6209" t="s">
        <v>13</v>
      </c>
      <c r="K6209" t="s">
        <v>416</v>
      </c>
      <c r="L6209" t="s">
        <v>30</v>
      </c>
      <c r="N6209" t="str">
        <f>IF(ISBLANK(Sales[[#This Row],[return]]),"No",Sales[[#This Row],[return]])</f>
        <v>No</v>
      </c>
      <c r="O6209" s="2">
        <v>43801</v>
      </c>
      <c r="P6209" s="8" t="str">
        <f>TEXT(DAY(Sales[[#This Row],[OrderDate]]),"ddd")</f>
        <v>Mon</v>
      </c>
      <c r="Q6209" s="8" t="str">
        <f>TEXT(MONTH(Sales[[#This Row],[ShipDate]])*29,"mmm")</f>
        <v>Dec</v>
      </c>
      <c r="R6209">
        <v>646</v>
      </c>
      <c r="S6209" t="s">
        <v>2056</v>
      </c>
      <c r="T6209" t="s">
        <v>28</v>
      </c>
      <c r="U6209">
        <v>94122</v>
      </c>
      <c r="V6209" s="1">
        <v>0</v>
      </c>
      <c r="W6209">
        <v>151</v>
      </c>
      <c r="X6209">
        <v>9</v>
      </c>
      <c r="Y6209">
        <v>560</v>
      </c>
      <c r="AD6209"/>
    </row>
    <row r="6210" spans="1:30" x14ac:dyDescent="0.25">
      <c r="A6210" t="s">
        <v>40</v>
      </c>
      <c r="B6210" s="2">
        <v>43820</v>
      </c>
      <c r="C6210" s="35">
        <f>YEAR(Sales[[#This Row],[ShipDate]])</f>
        <v>2019</v>
      </c>
      <c r="D6210" t="s">
        <v>36</v>
      </c>
      <c r="E6210" t="s">
        <v>18</v>
      </c>
      <c r="F6210" t="s">
        <v>23</v>
      </c>
      <c r="G6210" t="s">
        <v>11</v>
      </c>
      <c r="H6210" t="s">
        <v>1552</v>
      </c>
      <c r="I6210" t="s">
        <v>174</v>
      </c>
      <c r="J6210" t="s">
        <v>13</v>
      </c>
      <c r="K6210" t="s">
        <v>1408</v>
      </c>
      <c r="L6210" t="s">
        <v>17</v>
      </c>
      <c r="N6210" t="str">
        <f>IF(ISBLANK(Sales[[#This Row],[return]]),"No",Sales[[#This Row],[return]])</f>
        <v>No</v>
      </c>
      <c r="O6210" s="2">
        <v>43816</v>
      </c>
      <c r="P6210" s="8" t="str">
        <f>TEXT(DAY(Sales[[#This Row],[OrderDate]]),"ddd")</f>
        <v>Tue</v>
      </c>
      <c r="Q6210" s="8" t="str">
        <f>TEXT(MONTH(Sales[[#This Row],[ShipDate]])*29,"mmm")</f>
        <v>Dec</v>
      </c>
      <c r="R6210">
        <v>850</v>
      </c>
      <c r="S6210" t="s">
        <v>1233</v>
      </c>
      <c r="T6210" t="s">
        <v>15</v>
      </c>
      <c r="U6210">
        <v>23320</v>
      </c>
      <c r="V6210" s="1">
        <v>0</v>
      </c>
      <c r="W6210">
        <v>81</v>
      </c>
      <c r="X6210">
        <v>5</v>
      </c>
      <c r="Y6210">
        <v>505</v>
      </c>
      <c r="AD6210"/>
    </row>
    <row r="6211" spans="1:30" x14ac:dyDescent="0.25">
      <c r="A6211" t="s">
        <v>40</v>
      </c>
      <c r="B6211" s="2">
        <v>43737</v>
      </c>
      <c r="C6211" s="35">
        <f>YEAR(Sales[[#This Row],[ShipDate]])</f>
        <v>2019</v>
      </c>
      <c r="D6211" t="s">
        <v>36</v>
      </c>
      <c r="E6211" t="s">
        <v>18</v>
      </c>
      <c r="F6211" t="s">
        <v>39</v>
      </c>
      <c r="G6211" t="s">
        <v>25</v>
      </c>
      <c r="H6211" t="s">
        <v>680</v>
      </c>
      <c r="I6211" t="s">
        <v>174</v>
      </c>
      <c r="J6211" t="s">
        <v>13</v>
      </c>
      <c r="K6211" t="s">
        <v>615</v>
      </c>
      <c r="L6211" t="s">
        <v>17</v>
      </c>
      <c r="N6211" t="str">
        <f>IF(ISBLANK(Sales[[#This Row],[return]]),"No",Sales[[#This Row],[return]])</f>
        <v>No</v>
      </c>
      <c r="O6211" s="2">
        <v>43733</v>
      </c>
      <c r="P6211" s="8" t="str">
        <f>TEXT(DAY(Sales[[#This Row],[OrderDate]]),"ddd")</f>
        <v>Wed</v>
      </c>
      <c r="Q6211" s="8" t="str">
        <f>TEXT(MONTH(Sales[[#This Row],[ShipDate]])*29,"mmm")</f>
        <v>Sep</v>
      </c>
      <c r="R6211">
        <v>1512</v>
      </c>
      <c r="S6211" t="s">
        <v>1888</v>
      </c>
      <c r="T6211" t="s">
        <v>15</v>
      </c>
      <c r="U6211">
        <v>23223</v>
      </c>
      <c r="V6211" s="1">
        <v>0</v>
      </c>
      <c r="W6211">
        <v>48</v>
      </c>
      <c r="X6211">
        <v>5</v>
      </c>
      <c r="Y6211">
        <v>178</v>
      </c>
      <c r="AD6211"/>
    </row>
    <row r="6212" spans="1:30" x14ac:dyDescent="0.25">
      <c r="A6212" t="s">
        <v>40</v>
      </c>
      <c r="B6212" s="2">
        <v>43822</v>
      </c>
      <c r="C6212" s="35">
        <f>YEAR(Sales[[#This Row],[ShipDate]])</f>
        <v>2019</v>
      </c>
      <c r="D6212" t="s">
        <v>36</v>
      </c>
      <c r="E6212" t="s">
        <v>18</v>
      </c>
      <c r="F6212" t="s">
        <v>43</v>
      </c>
      <c r="G6212" t="s">
        <v>11</v>
      </c>
      <c r="H6212" t="s">
        <v>790</v>
      </c>
      <c r="I6212" t="s">
        <v>233</v>
      </c>
      <c r="J6212" t="s">
        <v>13</v>
      </c>
      <c r="K6212" t="s">
        <v>1137</v>
      </c>
      <c r="L6212" t="s">
        <v>30</v>
      </c>
      <c r="N6212" t="str">
        <f>IF(ISBLANK(Sales[[#This Row],[return]]),"No",Sales[[#This Row],[return]])</f>
        <v>No</v>
      </c>
      <c r="O6212" s="2">
        <v>43818</v>
      </c>
      <c r="P6212" s="8" t="str">
        <f>TEXT(DAY(Sales[[#This Row],[OrderDate]]),"ddd")</f>
        <v>Thu</v>
      </c>
      <c r="Q6212" s="8" t="str">
        <f>TEXT(MONTH(Sales[[#This Row],[ShipDate]])*29,"mmm")</f>
        <v>Dec</v>
      </c>
      <c r="R6212">
        <v>1220</v>
      </c>
      <c r="S6212" t="s">
        <v>1175</v>
      </c>
      <c r="T6212" t="s">
        <v>28</v>
      </c>
      <c r="U6212">
        <v>80134</v>
      </c>
      <c r="V6212" s="1">
        <v>0.2</v>
      </c>
      <c r="W6212">
        <v>4</v>
      </c>
      <c r="X6212">
        <v>5</v>
      </c>
      <c r="Y6212">
        <v>13</v>
      </c>
      <c r="AD6212"/>
    </row>
    <row r="6213" spans="1:30" x14ac:dyDescent="0.25">
      <c r="A6213" t="s">
        <v>40</v>
      </c>
      <c r="B6213" s="2">
        <v>43822</v>
      </c>
      <c r="C6213" s="35">
        <f>YEAR(Sales[[#This Row],[ShipDate]])</f>
        <v>2019</v>
      </c>
      <c r="D6213" t="s">
        <v>36</v>
      </c>
      <c r="E6213" t="s">
        <v>18</v>
      </c>
      <c r="F6213" t="s">
        <v>21</v>
      </c>
      <c r="G6213" t="s">
        <v>11</v>
      </c>
      <c r="H6213" t="s">
        <v>790</v>
      </c>
      <c r="I6213" t="s">
        <v>233</v>
      </c>
      <c r="J6213" t="s">
        <v>13</v>
      </c>
      <c r="K6213" t="s">
        <v>1137</v>
      </c>
      <c r="L6213" t="s">
        <v>30</v>
      </c>
      <c r="N6213" t="str">
        <f>IF(ISBLANK(Sales[[#This Row],[return]]),"No",Sales[[#This Row],[return]])</f>
        <v>No</v>
      </c>
      <c r="O6213" s="2">
        <v>43818</v>
      </c>
      <c r="P6213" s="8" t="str">
        <f>TEXT(DAY(Sales[[#This Row],[OrderDate]]),"ddd")</f>
        <v>Thu</v>
      </c>
      <c r="Q6213" s="8" t="str">
        <f>TEXT(MONTH(Sales[[#This Row],[ShipDate]])*29,"mmm")</f>
        <v>Dec</v>
      </c>
      <c r="R6213">
        <v>1228</v>
      </c>
      <c r="S6213" t="s">
        <v>3116</v>
      </c>
      <c r="T6213" t="s">
        <v>28</v>
      </c>
      <c r="U6213">
        <v>80134</v>
      </c>
      <c r="V6213" s="1">
        <v>0.7</v>
      </c>
      <c r="W6213">
        <v>-184</v>
      </c>
      <c r="X6213">
        <v>7</v>
      </c>
      <c r="Y6213">
        <v>102</v>
      </c>
      <c r="AD6213"/>
    </row>
    <row r="6214" spans="1:30" x14ac:dyDescent="0.25">
      <c r="A6214" t="s">
        <v>40</v>
      </c>
      <c r="B6214" s="2">
        <v>43822</v>
      </c>
      <c r="C6214" s="35">
        <f>YEAR(Sales[[#This Row],[ShipDate]])</f>
        <v>2019</v>
      </c>
      <c r="D6214" t="s">
        <v>36</v>
      </c>
      <c r="E6214" t="s">
        <v>18</v>
      </c>
      <c r="F6214" t="s">
        <v>39</v>
      </c>
      <c r="G6214" t="s">
        <v>25</v>
      </c>
      <c r="H6214" t="s">
        <v>790</v>
      </c>
      <c r="I6214" t="s">
        <v>233</v>
      </c>
      <c r="J6214" t="s">
        <v>13</v>
      </c>
      <c r="K6214" t="s">
        <v>1137</v>
      </c>
      <c r="L6214" t="s">
        <v>30</v>
      </c>
      <c r="N6214" t="str">
        <f>IF(ISBLANK(Sales[[#This Row],[return]]),"No",Sales[[#This Row],[return]])</f>
        <v>No</v>
      </c>
      <c r="O6214" s="2">
        <v>43818</v>
      </c>
      <c r="P6214" s="8" t="str">
        <f>TEXT(DAY(Sales[[#This Row],[OrderDate]]),"ddd")</f>
        <v>Thu</v>
      </c>
      <c r="Q6214" s="8" t="str">
        <f>TEXT(MONTH(Sales[[#This Row],[ShipDate]])*29,"mmm")</f>
        <v>Dec</v>
      </c>
      <c r="R6214">
        <v>1554</v>
      </c>
      <c r="S6214" t="s">
        <v>1738</v>
      </c>
      <c r="T6214" t="s">
        <v>28</v>
      </c>
      <c r="U6214">
        <v>80134</v>
      </c>
      <c r="V6214" s="1">
        <v>0.2</v>
      </c>
      <c r="W6214">
        <v>-18</v>
      </c>
      <c r="X6214">
        <v>2</v>
      </c>
      <c r="Y6214">
        <v>78</v>
      </c>
      <c r="AD6214"/>
    </row>
    <row r="6215" spans="1:30" x14ac:dyDescent="0.25">
      <c r="A6215" t="s">
        <v>10</v>
      </c>
      <c r="B6215" s="2">
        <v>43580</v>
      </c>
      <c r="C6215" s="35">
        <f>YEAR(Sales[[#This Row],[ShipDate]])</f>
        <v>2019</v>
      </c>
      <c r="D6215" t="s">
        <v>113</v>
      </c>
      <c r="E6215" t="s">
        <v>18</v>
      </c>
      <c r="F6215" t="s">
        <v>48</v>
      </c>
      <c r="G6215" t="s">
        <v>46</v>
      </c>
      <c r="H6215" t="s">
        <v>837</v>
      </c>
      <c r="I6215" t="s">
        <v>169</v>
      </c>
      <c r="J6215" t="s">
        <v>13</v>
      </c>
      <c r="K6215" t="s">
        <v>1332</v>
      </c>
      <c r="L6215" t="s">
        <v>30</v>
      </c>
      <c r="N6215" t="str">
        <f>IF(ISBLANK(Sales[[#This Row],[return]]),"No",Sales[[#This Row],[return]])</f>
        <v>No</v>
      </c>
      <c r="O6215" s="2">
        <v>43579</v>
      </c>
      <c r="P6215" s="8" t="str">
        <f>TEXT(DAY(Sales[[#This Row],[OrderDate]]),"ddd")</f>
        <v>Tue</v>
      </c>
      <c r="Q6215" s="8" t="str">
        <f>TEXT(MONTH(Sales[[#This Row],[ShipDate]])*29,"mmm")</f>
        <v>Apr</v>
      </c>
      <c r="R6215">
        <v>157</v>
      </c>
      <c r="S6215" t="s">
        <v>568</v>
      </c>
      <c r="T6215" t="s">
        <v>28</v>
      </c>
      <c r="U6215">
        <v>85204</v>
      </c>
      <c r="V6215" s="1">
        <v>0.2</v>
      </c>
      <c r="W6215">
        <v>35</v>
      </c>
      <c r="X6215">
        <v>10</v>
      </c>
      <c r="Y6215">
        <v>552</v>
      </c>
      <c r="AD6215"/>
    </row>
    <row r="6216" spans="1:30" x14ac:dyDescent="0.25">
      <c r="A6216" t="s">
        <v>40</v>
      </c>
      <c r="B6216" s="2">
        <v>43645</v>
      </c>
      <c r="C6216" s="35">
        <f>YEAR(Sales[[#This Row],[ShipDate]])</f>
        <v>2019</v>
      </c>
      <c r="D6216" t="s">
        <v>19</v>
      </c>
      <c r="E6216" t="s">
        <v>31</v>
      </c>
      <c r="F6216" t="s">
        <v>43</v>
      </c>
      <c r="G6216" t="s">
        <v>11</v>
      </c>
      <c r="H6216" t="s">
        <v>60</v>
      </c>
      <c r="I6216" t="s">
        <v>63</v>
      </c>
      <c r="J6216" t="s">
        <v>13</v>
      </c>
      <c r="K6216" t="s">
        <v>2666</v>
      </c>
      <c r="L6216" t="s">
        <v>30</v>
      </c>
      <c r="N6216" t="str">
        <f>IF(ISBLANK(Sales[[#This Row],[return]]),"No",Sales[[#This Row],[return]])</f>
        <v>No</v>
      </c>
      <c r="O6216" s="2">
        <v>43643</v>
      </c>
      <c r="P6216" s="8" t="str">
        <f>TEXT(DAY(Sales[[#This Row],[OrderDate]]),"ddd")</f>
        <v>Fri</v>
      </c>
      <c r="Q6216" s="8" t="str">
        <f>TEXT(MONTH(Sales[[#This Row],[ShipDate]])*29,"mmm")</f>
        <v>Jun</v>
      </c>
      <c r="R6216">
        <v>627</v>
      </c>
      <c r="S6216" t="s">
        <v>805</v>
      </c>
      <c r="T6216" t="s">
        <v>28</v>
      </c>
      <c r="U6216">
        <v>98105</v>
      </c>
      <c r="V6216" s="1">
        <v>0</v>
      </c>
      <c r="W6216">
        <v>40</v>
      </c>
      <c r="X6216">
        <v>3</v>
      </c>
      <c r="Y6216">
        <v>126</v>
      </c>
      <c r="AD6216"/>
    </row>
    <row r="6217" spans="1:30" x14ac:dyDescent="0.25">
      <c r="A6217" t="s">
        <v>40</v>
      </c>
      <c r="B6217" s="2">
        <v>43645</v>
      </c>
      <c r="C6217" s="35">
        <f>YEAR(Sales[[#This Row],[ShipDate]])</f>
        <v>2019</v>
      </c>
      <c r="D6217" t="s">
        <v>19</v>
      </c>
      <c r="E6217" t="s">
        <v>31</v>
      </c>
      <c r="F6217" t="s">
        <v>59</v>
      </c>
      <c r="G6217" t="s">
        <v>25</v>
      </c>
      <c r="H6217" t="s">
        <v>60</v>
      </c>
      <c r="I6217" t="s">
        <v>63</v>
      </c>
      <c r="J6217" t="s">
        <v>13</v>
      </c>
      <c r="K6217" t="s">
        <v>2666</v>
      </c>
      <c r="L6217" t="s">
        <v>30</v>
      </c>
      <c r="N6217" t="str">
        <f>IF(ISBLANK(Sales[[#This Row],[return]]),"No",Sales[[#This Row],[return]])</f>
        <v>No</v>
      </c>
      <c r="O6217" s="2">
        <v>43643</v>
      </c>
      <c r="P6217" s="8" t="str">
        <f>TEXT(DAY(Sales[[#This Row],[OrderDate]]),"ddd")</f>
        <v>Fri</v>
      </c>
      <c r="Q6217" s="8" t="str">
        <f>TEXT(MONTH(Sales[[#This Row],[ShipDate]])*29,"mmm")</f>
        <v>Jun</v>
      </c>
      <c r="R6217">
        <v>1797</v>
      </c>
      <c r="S6217" t="s">
        <v>1917</v>
      </c>
      <c r="T6217" t="s">
        <v>28</v>
      </c>
      <c r="U6217">
        <v>98105</v>
      </c>
      <c r="V6217" s="1">
        <v>0</v>
      </c>
      <c r="W6217">
        <v>9</v>
      </c>
      <c r="X6217">
        <v>3</v>
      </c>
      <c r="Y6217">
        <v>19</v>
      </c>
      <c r="AD6217"/>
    </row>
    <row r="6218" spans="1:30" x14ac:dyDescent="0.25">
      <c r="A6218" t="s">
        <v>40</v>
      </c>
      <c r="B6218" s="2">
        <v>43645</v>
      </c>
      <c r="C6218" s="35">
        <f>YEAR(Sales[[#This Row],[ShipDate]])</f>
        <v>2019</v>
      </c>
      <c r="D6218" t="s">
        <v>19</v>
      </c>
      <c r="E6218" t="s">
        <v>31</v>
      </c>
      <c r="F6218" t="s">
        <v>99</v>
      </c>
      <c r="G6218" t="s">
        <v>46</v>
      </c>
      <c r="H6218" t="s">
        <v>60</v>
      </c>
      <c r="I6218" t="s">
        <v>63</v>
      </c>
      <c r="J6218" t="s">
        <v>13</v>
      </c>
      <c r="K6218" t="s">
        <v>2666</v>
      </c>
      <c r="L6218" t="s">
        <v>30</v>
      </c>
      <c r="N6218" t="str">
        <f>IF(ISBLANK(Sales[[#This Row],[return]]),"No",Sales[[#This Row],[return]])</f>
        <v>No</v>
      </c>
      <c r="O6218" s="2">
        <v>43643</v>
      </c>
      <c r="P6218" s="8" t="str">
        <f>TEXT(DAY(Sales[[#This Row],[OrderDate]]),"ddd")</f>
        <v>Fri</v>
      </c>
      <c r="Q6218" s="8" t="str">
        <f>TEXT(MONTH(Sales[[#This Row],[ShipDate]])*29,"mmm")</f>
        <v>Jun</v>
      </c>
      <c r="R6218">
        <v>1024</v>
      </c>
      <c r="S6218" t="s">
        <v>440</v>
      </c>
      <c r="T6218" t="s">
        <v>28</v>
      </c>
      <c r="U6218">
        <v>98105</v>
      </c>
      <c r="V6218" s="1">
        <v>0</v>
      </c>
      <c r="W6218">
        <v>245</v>
      </c>
      <c r="X6218">
        <v>5</v>
      </c>
      <c r="Y6218">
        <v>1287</v>
      </c>
      <c r="AD6218"/>
    </row>
    <row r="6219" spans="1:30" x14ac:dyDescent="0.25">
      <c r="A6219" t="s">
        <v>10</v>
      </c>
      <c r="B6219" s="2">
        <v>43736</v>
      </c>
      <c r="C6219" s="35">
        <f>YEAR(Sales[[#This Row],[ShipDate]])</f>
        <v>2019</v>
      </c>
      <c r="D6219" t="s">
        <v>36</v>
      </c>
      <c r="E6219" t="s">
        <v>18</v>
      </c>
      <c r="F6219" t="s">
        <v>290</v>
      </c>
      <c r="G6219" t="s">
        <v>25</v>
      </c>
      <c r="H6219" t="s">
        <v>1288</v>
      </c>
      <c r="I6219" t="s">
        <v>32</v>
      </c>
      <c r="J6219" t="s">
        <v>13</v>
      </c>
      <c r="K6219" t="s">
        <v>1401</v>
      </c>
      <c r="L6219" t="s">
        <v>30</v>
      </c>
      <c r="N6219" t="str">
        <f>IF(ISBLANK(Sales[[#This Row],[return]]),"No",Sales[[#This Row],[return]])</f>
        <v>No</v>
      </c>
      <c r="O6219" s="2">
        <v>43730</v>
      </c>
      <c r="P6219" s="8" t="str">
        <f>TEXT(DAY(Sales[[#This Row],[OrderDate]]),"ddd")</f>
        <v>Sun</v>
      </c>
      <c r="Q6219" s="8" t="str">
        <f>TEXT(MONTH(Sales[[#This Row],[ShipDate]])*29,"mmm")</f>
        <v>Sep</v>
      </c>
      <c r="R6219">
        <v>671</v>
      </c>
      <c r="S6219" t="s">
        <v>289</v>
      </c>
      <c r="T6219" t="s">
        <v>28</v>
      </c>
      <c r="U6219">
        <v>92704</v>
      </c>
      <c r="V6219" s="1">
        <v>0</v>
      </c>
      <c r="W6219">
        <v>6</v>
      </c>
      <c r="X6219">
        <v>2</v>
      </c>
      <c r="Y6219">
        <v>22</v>
      </c>
      <c r="AD6219"/>
    </row>
    <row r="6220" spans="1:30" x14ac:dyDescent="0.25">
      <c r="A6220" t="s">
        <v>40</v>
      </c>
      <c r="B6220" s="2">
        <v>43689</v>
      </c>
      <c r="C6220" s="35">
        <f>YEAR(Sales[[#This Row],[ShipDate]])</f>
        <v>2019</v>
      </c>
      <c r="D6220" t="s">
        <v>36</v>
      </c>
      <c r="E6220" t="s">
        <v>18</v>
      </c>
      <c r="F6220" t="s">
        <v>45</v>
      </c>
      <c r="G6220" t="s">
        <v>25</v>
      </c>
      <c r="H6220" t="s">
        <v>553</v>
      </c>
      <c r="I6220" t="s">
        <v>149</v>
      </c>
      <c r="J6220" t="s">
        <v>13</v>
      </c>
      <c r="K6220" t="s">
        <v>1212</v>
      </c>
      <c r="L6220" t="s">
        <v>92</v>
      </c>
      <c r="N6220" t="str">
        <f>IF(ISBLANK(Sales[[#This Row],[return]]),"No",Sales[[#This Row],[return]])</f>
        <v>No</v>
      </c>
      <c r="O6220" s="2">
        <v>43684</v>
      </c>
      <c r="P6220" s="8" t="str">
        <f>TEXT(DAY(Sales[[#This Row],[OrderDate]]),"ddd")</f>
        <v>Sat</v>
      </c>
      <c r="Q6220" s="8" t="str">
        <f>TEXT(MONTH(Sales[[#This Row],[ShipDate]])*29,"mmm")</f>
        <v>Aug</v>
      </c>
      <c r="R6220">
        <v>1326</v>
      </c>
      <c r="S6220" t="s">
        <v>479</v>
      </c>
      <c r="T6220" t="s">
        <v>90</v>
      </c>
      <c r="U6220">
        <v>11561</v>
      </c>
      <c r="V6220" s="1">
        <v>0</v>
      </c>
      <c r="W6220">
        <v>5</v>
      </c>
      <c r="X6220">
        <v>2</v>
      </c>
      <c r="Y6220">
        <v>12</v>
      </c>
      <c r="AD6220"/>
    </row>
    <row r="6221" spans="1:30" x14ac:dyDescent="0.25">
      <c r="A6221" t="s">
        <v>40</v>
      </c>
      <c r="B6221" s="2">
        <v>43689</v>
      </c>
      <c r="C6221" s="35">
        <f>YEAR(Sales[[#This Row],[ShipDate]])</f>
        <v>2019</v>
      </c>
      <c r="D6221" t="s">
        <v>36</v>
      </c>
      <c r="E6221" t="s">
        <v>18</v>
      </c>
      <c r="F6221" t="s">
        <v>45</v>
      </c>
      <c r="G6221" t="s">
        <v>25</v>
      </c>
      <c r="H6221" t="s">
        <v>553</v>
      </c>
      <c r="I6221" t="s">
        <v>149</v>
      </c>
      <c r="J6221" t="s">
        <v>13</v>
      </c>
      <c r="K6221" t="s">
        <v>1212</v>
      </c>
      <c r="L6221" t="s">
        <v>92</v>
      </c>
      <c r="N6221" t="str">
        <f>IF(ISBLANK(Sales[[#This Row],[return]]),"No",Sales[[#This Row],[return]])</f>
        <v>No</v>
      </c>
      <c r="O6221" s="2">
        <v>43684</v>
      </c>
      <c r="P6221" s="8" t="str">
        <f>TEXT(DAY(Sales[[#This Row],[OrderDate]]),"ddd")</f>
        <v>Sat</v>
      </c>
      <c r="Q6221" s="8" t="str">
        <f>TEXT(MONTH(Sales[[#This Row],[ShipDate]])*29,"mmm")</f>
        <v>Aug</v>
      </c>
      <c r="R6221">
        <v>1508</v>
      </c>
      <c r="S6221" t="s">
        <v>1780</v>
      </c>
      <c r="T6221" t="s">
        <v>90</v>
      </c>
      <c r="U6221">
        <v>11561</v>
      </c>
      <c r="V6221" s="1">
        <v>0</v>
      </c>
      <c r="W6221">
        <v>26</v>
      </c>
      <c r="X6221">
        <v>10</v>
      </c>
      <c r="Y6221">
        <v>105</v>
      </c>
      <c r="AD6221"/>
    </row>
    <row r="6222" spans="1:30" x14ac:dyDescent="0.25">
      <c r="A6222" t="s">
        <v>40</v>
      </c>
      <c r="B6222" s="2">
        <v>43721</v>
      </c>
      <c r="C6222" s="35">
        <f>YEAR(Sales[[#This Row],[ShipDate]])</f>
        <v>2019</v>
      </c>
      <c r="D6222" t="s">
        <v>19</v>
      </c>
      <c r="E6222" t="s">
        <v>18</v>
      </c>
      <c r="F6222" t="s">
        <v>150</v>
      </c>
      <c r="G6222" t="s">
        <v>25</v>
      </c>
      <c r="H6222" t="s">
        <v>164</v>
      </c>
      <c r="I6222" t="s">
        <v>120</v>
      </c>
      <c r="J6222" t="s">
        <v>13</v>
      </c>
      <c r="K6222" t="s">
        <v>301</v>
      </c>
      <c r="L6222" t="s">
        <v>68</v>
      </c>
      <c r="N6222" t="str">
        <f>IF(ISBLANK(Sales[[#This Row],[return]]),"No",Sales[[#This Row],[return]])</f>
        <v>No</v>
      </c>
      <c r="O6222" s="2">
        <v>43719</v>
      </c>
      <c r="P6222" s="8" t="str">
        <f>TEXT(DAY(Sales[[#This Row],[OrderDate]]),"ddd")</f>
        <v>Wed</v>
      </c>
      <c r="Q6222" s="8" t="str">
        <f>TEXT(MONTH(Sales[[#This Row],[ShipDate]])*29,"mmm")</f>
        <v>Sep</v>
      </c>
      <c r="R6222">
        <v>51</v>
      </c>
      <c r="S6222" t="s">
        <v>1646</v>
      </c>
      <c r="T6222" t="s">
        <v>66</v>
      </c>
      <c r="U6222">
        <v>60623</v>
      </c>
      <c r="V6222" s="1">
        <v>0.2</v>
      </c>
      <c r="W6222">
        <v>3</v>
      </c>
      <c r="X6222">
        <v>4</v>
      </c>
      <c r="Y6222">
        <v>11</v>
      </c>
      <c r="AD6222"/>
    </row>
    <row r="6223" spans="1:30" x14ac:dyDescent="0.25">
      <c r="A6223" t="s">
        <v>40</v>
      </c>
      <c r="B6223" s="2">
        <v>43721</v>
      </c>
      <c r="C6223" s="35">
        <f>YEAR(Sales[[#This Row],[ShipDate]])</f>
        <v>2019</v>
      </c>
      <c r="D6223" t="s">
        <v>19</v>
      </c>
      <c r="E6223" t="s">
        <v>18</v>
      </c>
      <c r="F6223" t="s">
        <v>59</v>
      </c>
      <c r="G6223" t="s">
        <v>25</v>
      </c>
      <c r="H6223" t="s">
        <v>164</v>
      </c>
      <c r="I6223" t="s">
        <v>120</v>
      </c>
      <c r="J6223" t="s">
        <v>13</v>
      </c>
      <c r="K6223" t="s">
        <v>301</v>
      </c>
      <c r="L6223" t="s">
        <v>68</v>
      </c>
      <c r="N6223" t="str">
        <f>IF(ISBLANK(Sales[[#This Row],[return]]),"No",Sales[[#This Row],[return]])</f>
        <v>No</v>
      </c>
      <c r="O6223" s="2">
        <v>43719</v>
      </c>
      <c r="P6223" s="8" t="str">
        <f>TEXT(DAY(Sales[[#This Row],[OrderDate]]),"ddd")</f>
        <v>Wed</v>
      </c>
      <c r="Q6223" s="8" t="str">
        <f>TEXT(MONTH(Sales[[#This Row],[ShipDate]])*29,"mmm")</f>
        <v>Sep</v>
      </c>
      <c r="R6223">
        <v>1721</v>
      </c>
      <c r="S6223" t="s">
        <v>1954</v>
      </c>
      <c r="T6223" t="s">
        <v>66</v>
      </c>
      <c r="U6223">
        <v>60623</v>
      </c>
      <c r="V6223" s="1">
        <v>0.2</v>
      </c>
      <c r="W6223">
        <v>6</v>
      </c>
      <c r="X6223">
        <v>6</v>
      </c>
      <c r="Y6223">
        <v>21</v>
      </c>
      <c r="AD6223"/>
    </row>
    <row r="6224" spans="1:30" x14ac:dyDescent="0.25">
      <c r="A6224" t="s">
        <v>40</v>
      </c>
      <c r="B6224" s="2">
        <v>43765</v>
      </c>
      <c r="C6224" s="35">
        <f>YEAR(Sales[[#This Row],[ShipDate]])</f>
        <v>2019</v>
      </c>
      <c r="D6224" t="s">
        <v>36</v>
      </c>
      <c r="E6224" t="s">
        <v>18</v>
      </c>
      <c r="F6224" t="s">
        <v>48</v>
      </c>
      <c r="G6224" t="s">
        <v>46</v>
      </c>
      <c r="H6224" t="s">
        <v>706</v>
      </c>
      <c r="I6224" t="s">
        <v>37</v>
      </c>
      <c r="J6224" t="s">
        <v>13</v>
      </c>
      <c r="K6224" t="s">
        <v>2553</v>
      </c>
      <c r="L6224" t="s">
        <v>17</v>
      </c>
      <c r="N6224" t="str">
        <f>IF(ISBLANK(Sales[[#This Row],[return]]),"No",Sales[[#This Row],[return]])</f>
        <v>No</v>
      </c>
      <c r="O6224" s="2">
        <v>43761</v>
      </c>
      <c r="P6224" s="8" t="str">
        <f>TEXT(DAY(Sales[[#This Row],[OrderDate]]),"ddd")</f>
        <v>Mon</v>
      </c>
      <c r="Q6224" s="8" t="str">
        <f>TEXT(MONTH(Sales[[#This Row],[ShipDate]])*29,"mmm")</f>
        <v>Oct</v>
      </c>
      <c r="R6224">
        <v>1653</v>
      </c>
      <c r="S6224" t="s">
        <v>2439</v>
      </c>
      <c r="T6224" t="s">
        <v>15</v>
      </c>
      <c r="U6224">
        <v>32216</v>
      </c>
      <c r="V6224" s="1">
        <v>0.2</v>
      </c>
      <c r="W6224">
        <v>108</v>
      </c>
      <c r="X6224">
        <v>3</v>
      </c>
      <c r="Y6224">
        <v>864</v>
      </c>
      <c r="AD6224"/>
    </row>
    <row r="6225" spans="1:30" x14ac:dyDescent="0.25">
      <c r="A6225" t="s">
        <v>40</v>
      </c>
      <c r="B6225" s="2">
        <v>43774</v>
      </c>
      <c r="C6225" s="35">
        <f>YEAR(Sales[[#This Row],[ShipDate]])</f>
        <v>2019</v>
      </c>
      <c r="D6225" t="s">
        <v>36</v>
      </c>
      <c r="E6225" t="s">
        <v>31</v>
      </c>
      <c r="F6225" t="s">
        <v>104</v>
      </c>
      <c r="G6225" t="s">
        <v>25</v>
      </c>
      <c r="H6225" t="s">
        <v>164</v>
      </c>
      <c r="I6225" t="s">
        <v>120</v>
      </c>
      <c r="J6225" t="s">
        <v>13</v>
      </c>
      <c r="K6225" t="s">
        <v>2776</v>
      </c>
      <c r="L6225" t="s">
        <v>68</v>
      </c>
      <c r="N6225" t="str">
        <f>IF(ISBLANK(Sales[[#This Row],[return]]),"No",Sales[[#This Row],[return]])</f>
        <v>No</v>
      </c>
      <c r="O6225" s="2">
        <v>43769</v>
      </c>
      <c r="P6225" s="8" t="str">
        <f>TEXT(DAY(Sales[[#This Row],[OrderDate]]),"ddd")</f>
        <v>Tue</v>
      </c>
      <c r="Q6225" s="8" t="str">
        <f>TEXT(MONTH(Sales[[#This Row],[ShipDate]])*29,"mmm")</f>
        <v>Nov</v>
      </c>
      <c r="R6225">
        <v>2</v>
      </c>
      <c r="S6225" t="s">
        <v>593</v>
      </c>
      <c r="T6225" t="s">
        <v>66</v>
      </c>
      <c r="U6225">
        <v>60610</v>
      </c>
      <c r="V6225" s="1">
        <v>0.2</v>
      </c>
      <c r="W6225">
        <v>3</v>
      </c>
      <c r="X6225">
        <v>3</v>
      </c>
      <c r="Y6225">
        <v>10</v>
      </c>
      <c r="AD6225"/>
    </row>
    <row r="6226" spans="1:30" x14ac:dyDescent="0.25">
      <c r="A6226" t="s">
        <v>40</v>
      </c>
      <c r="B6226" s="2">
        <v>43774</v>
      </c>
      <c r="C6226" s="35">
        <f>YEAR(Sales[[#This Row],[ShipDate]])</f>
        <v>2019</v>
      </c>
      <c r="D6226" t="s">
        <v>36</v>
      </c>
      <c r="E6226" t="s">
        <v>31</v>
      </c>
      <c r="F6226" t="s">
        <v>48</v>
      </c>
      <c r="G6226" t="s">
        <v>46</v>
      </c>
      <c r="H6226" t="s">
        <v>164</v>
      </c>
      <c r="I6226" t="s">
        <v>120</v>
      </c>
      <c r="J6226" t="s">
        <v>13</v>
      </c>
      <c r="K6226" t="s">
        <v>2776</v>
      </c>
      <c r="L6226" t="s">
        <v>68</v>
      </c>
      <c r="N6226" t="str">
        <f>IF(ISBLANK(Sales[[#This Row],[return]]),"No",Sales[[#This Row],[return]])</f>
        <v>No</v>
      </c>
      <c r="O6226" s="2">
        <v>43769</v>
      </c>
      <c r="P6226" s="8" t="str">
        <f>TEXT(DAY(Sales[[#This Row],[OrderDate]]),"ddd")</f>
        <v>Tue</v>
      </c>
      <c r="Q6226" s="8" t="str">
        <f>TEXT(MONTH(Sales[[#This Row],[ShipDate]])*29,"mmm")</f>
        <v>Nov</v>
      </c>
      <c r="R6226">
        <v>451</v>
      </c>
      <c r="S6226" t="s">
        <v>984</v>
      </c>
      <c r="T6226" t="s">
        <v>66</v>
      </c>
      <c r="U6226">
        <v>60610</v>
      </c>
      <c r="V6226" s="1">
        <v>0.2</v>
      </c>
      <c r="W6226">
        <v>38</v>
      </c>
      <c r="X6226">
        <v>4</v>
      </c>
      <c r="Y6226">
        <v>509</v>
      </c>
      <c r="AD6226"/>
    </row>
    <row r="6227" spans="1:30" x14ac:dyDescent="0.25">
      <c r="A6227" t="s">
        <v>10</v>
      </c>
      <c r="B6227" s="2">
        <v>43807</v>
      </c>
      <c r="C6227" s="35">
        <f>YEAR(Sales[[#This Row],[ShipDate]])</f>
        <v>2019</v>
      </c>
      <c r="D6227" t="s">
        <v>19</v>
      </c>
      <c r="E6227" t="s">
        <v>18</v>
      </c>
      <c r="F6227" t="s">
        <v>33</v>
      </c>
      <c r="G6227" t="s">
        <v>25</v>
      </c>
      <c r="H6227" t="s">
        <v>146</v>
      </c>
      <c r="I6227" t="s">
        <v>149</v>
      </c>
      <c r="J6227" t="s">
        <v>13</v>
      </c>
      <c r="K6227" t="s">
        <v>1712</v>
      </c>
      <c r="L6227" t="s">
        <v>92</v>
      </c>
      <c r="N6227" t="str">
        <f>IF(ISBLANK(Sales[[#This Row],[return]]),"No",Sales[[#This Row],[return]])</f>
        <v>No</v>
      </c>
      <c r="O6227" s="2">
        <v>43804</v>
      </c>
      <c r="P6227" s="8" t="str">
        <f>TEXT(DAY(Sales[[#This Row],[OrderDate]]),"ddd")</f>
        <v>Thu</v>
      </c>
      <c r="Q6227" s="8" t="str">
        <f>TEXT(MONTH(Sales[[#This Row],[ShipDate]])*29,"mmm")</f>
        <v>Dec</v>
      </c>
      <c r="R6227">
        <v>231</v>
      </c>
      <c r="S6227" t="s">
        <v>1762</v>
      </c>
      <c r="T6227" t="s">
        <v>90</v>
      </c>
      <c r="U6227">
        <v>10024</v>
      </c>
      <c r="V6227" s="1">
        <v>0</v>
      </c>
      <c r="W6227">
        <v>5</v>
      </c>
      <c r="X6227">
        <v>3</v>
      </c>
      <c r="Y6227">
        <v>11</v>
      </c>
      <c r="AD6227"/>
    </row>
    <row r="6228" spans="1:30" x14ac:dyDescent="0.25">
      <c r="A6228" t="s">
        <v>10</v>
      </c>
      <c r="B6228" s="2">
        <v>43807</v>
      </c>
      <c r="C6228" s="35">
        <f>YEAR(Sales[[#This Row],[ShipDate]])</f>
        <v>2019</v>
      </c>
      <c r="D6228" t="s">
        <v>19</v>
      </c>
      <c r="E6228" t="s">
        <v>18</v>
      </c>
      <c r="F6228" t="s">
        <v>59</v>
      </c>
      <c r="G6228" t="s">
        <v>25</v>
      </c>
      <c r="H6228" t="s">
        <v>146</v>
      </c>
      <c r="I6228" t="s">
        <v>149</v>
      </c>
      <c r="J6228" t="s">
        <v>13</v>
      </c>
      <c r="K6228" t="s">
        <v>1712</v>
      </c>
      <c r="L6228" t="s">
        <v>92</v>
      </c>
      <c r="N6228" t="str">
        <f>IF(ISBLANK(Sales[[#This Row],[return]]),"No",Sales[[#This Row],[return]])</f>
        <v>No</v>
      </c>
      <c r="O6228" s="2">
        <v>43804</v>
      </c>
      <c r="P6228" s="8" t="str">
        <f>TEXT(DAY(Sales[[#This Row],[OrderDate]]),"ddd")</f>
        <v>Thu</v>
      </c>
      <c r="Q6228" s="8" t="str">
        <f>TEXT(MONTH(Sales[[#This Row],[ShipDate]])*29,"mmm")</f>
        <v>Dec</v>
      </c>
      <c r="R6228">
        <v>1530</v>
      </c>
      <c r="S6228" t="s">
        <v>3239</v>
      </c>
      <c r="T6228" t="s">
        <v>90</v>
      </c>
      <c r="U6228">
        <v>10024</v>
      </c>
      <c r="V6228" s="1">
        <v>0</v>
      </c>
      <c r="W6228">
        <v>10</v>
      </c>
      <c r="X6228">
        <v>6</v>
      </c>
      <c r="Y6228">
        <v>22</v>
      </c>
      <c r="AD6228"/>
    </row>
    <row r="6229" spans="1:30" x14ac:dyDescent="0.25">
      <c r="A6229" t="s">
        <v>40</v>
      </c>
      <c r="B6229" s="2">
        <v>43547</v>
      </c>
      <c r="C6229" s="35">
        <f>YEAR(Sales[[#This Row],[ShipDate]])</f>
        <v>2019</v>
      </c>
      <c r="D6229" t="s">
        <v>19</v>
      </c>
      <c r="E6229" t="s">
        <v>18</v>
      </c>
      <c r="F6229" t="s">
        <v>104</v>
      </c>
      <c r="G6229" t="s">
        <v>25</v>
      </c>
      <c r="H6229" t="s">
        <v>1363</v>
      </c>
      <c r="I6229" t="s">
        <v>93</v>
      </c>
      <c r="J6229" t="s">
        <v>13</v>
      </c>
      <c r="K6229" t="s">
        <v>153</v>
      </c>
      <c r="L6229" t="s">
        <v>92</v>
      </c>
      <c r="N6229" t="str">
        <f>IF(ISBLANK(Sales[[#This Row],[return]]),"No",Sales[[#This Row],[return]])</f>
        <v>No</v>
      </c>
      <c r="O6229" s="2">
        <v>43545</v>
      </c>
      <c r="P6229" s="8" t="str">
        <f>TEXT(DAY(Sales[[#This Row],[OrderDate]]),"ddd")</f>
        <v>Sat</v>
      </c>
      <c r="Q6229" s="8" t="str">
        <f>TEXT(MONTH(Sales[[#This Row],[ShipDate]])*29,"mmm")</f>
        <v>Mar</v>
      </c>
      <c r="R6229">
        <v>456</v>
      </c>
      <c r="S6229" t="s">
        <v>779</v>
      </c>
      <c r="T6229" t="s">
        <v>90</v>
      </c>
      <c r="U6229">
        <v>19601</v>
      </c>
      <c r="V6229" s="1">
        <v>0.2</v>
      </c>
      <c r="W6229">
        <v>3</v>
      </c>
      <c r="X6229">
        <v>3</v>
      </c>
      <c r="Y6229">
        <v>9</v>
      </c>
      <c r="AD6229"/>
    </row>
    <row r="6230" spans="1:30" x14ac:dyDescent="0.25">
      <c r="A6230" t="s">
        <v>40</v>
      </c>
      <c r="B6230" s="2">
        <v>43713</v>
      </c>
      <c r="C6230" s="35">
        <f>YEAR(Sales[[#This Row],[ShipDate]])</f>
        <v>2019</v>
      </c>
      <c r="D6230" t="s">
        <v>36</v>
      </c>
      <c r="E6230" t="s">
        <v>18</v>
      </c>
      <c r="F6230" t="s">
        <v>99</v>
      </c>
      <c r="G6230" t="s">
        <v>46</v>
      </c>
      <c r="H6230" t="s">
        <v>362</v>
      </c>
      <c r="I6230" t="s">
        <v>365</v>
      </c>
      <c r="J6230" t="s">
        <v>13</v>
      </c>
      <c r="K6230" t="s">
        <v>1276</v>
      </c>
      <c r="L6230" t="s">
        <v>17</v>
      </c>
      <c r="N6230" t="str">
        <f>IF(ISBLANK(Sales[[#This Row],[return]]),"No",Sales[[#This Row],[return]])</f>
        <v>No</v>
      </c>
      <c r="O6230" s="2">
        <v>43708</v>
      </c>
      <c r="P6230" s="8" t="str">
        <f>TEXT(DAY(Sales[[#This Row],[OrderDate]]),"ddd")</f>
        <v>Tue</v>
      </c>
      <c r="Q6230" s="8" t="str">
        <f>TEXT(MONTH(Sales[[#This Row],[ShipDate]])*29,"mmm")</f>
        <v>Sep</v>
      </c>
      <c r="R6230">
        <v>1278</v>
      </c>
      <c r="S6230" t="s">
        <v>2355</v>
      </c>
      <c r="T6230" t="s">
        <v>15</v>
      </c>
      <c r="U6230">
        <v>71203</v>
      </c>
      <c r="V6230" s="1">
        <v>0</v>
      </c>
      <c r="W6230">
        <v>218</v>
      </c>
      <c r="X6230">
        <v>2</v>
      </c>
      <c r="Y6230">
        <v>660</v>
      </c>
      <c r="AD6230"/>
    </row>
    <row r="6231" spans="1:30" x14ac:dyDescent="0.25">
      <c r="A6231" t="s">
        <v>40</v>
      </c>
      <c r="B6231" s="2">
        <v>43524</v>
      </c>
      <c r="C6231" s="35">
        <f>YEAR(Sales[[#This Row],[ShipDate]])</f>
        <v>2019</v>
      </c>
      <c r="D6231" t="s">
        <v>19</v>
      </c>
      <c r="E6231" t="s">
        <v>69</v>
      </c>
      <c r="F6231" t="s">
        <v>23</v>
      </c>
      <c r="G6231" t="s">
        <v>11</v>
      </c>
      <c r="H6231" t="s">
        <v>26</v>
      </c>
      <c r="I6231" t="s">
        <v>32</v>
      </c>
      <c r="J6231" t="s">
        <v>13</v>
      </c>
      <c r="K6231" t="s">
        <v>3033</v>
      </c>
      <c r="L6231" t="s">
        <v>30</v>
      </c>
      <c r="M6231" t="s">
        <v>82</v>
      </c>
      <c r="N6231" t="str">
        <f>IF(ISBLANK(Sales[[#This Row],[return]]),"No",Sales[[#This Row],[return]])</f>
        <v>Yes</v>
      </c>
      <c r="O6231" s="2">
        <v>43522</v>
      </c>
      <c r="P6231" s="8" t="str">
        <f>TEXT(DAY(Sales[[#This Row],[OrderDate]]),"ddd")</f>
        <v>Thu</v>
      </c>
      <c r="Q6231" s="8" t="str">
        <f>TEXT(MONTH(Sales[[#This Row],[ShipDate]])*29,"mmm")</f>
        <v>Feb</v>
      </c>
      <c r="R6231">
        <v>786</v>
      </c>
      <c r="S6231" t="s">
        <v>1105</v>
      </c>
      <c r="T6231" t="s">
        <v>28</v>
      </c>
      <c r="U6231">
        <v>90036</v>
      </c>
      <c r="V6231" s="1">
        <v>0.2</v>
      </c>
      <c r="W6231">
        <v>89</v>
      </c>
      <c r="X6231">
        <v>3</v>
      </c>
      <c r="Y6231">
        <v>892</v>
      </c>
      <c r="AD6231"/>
    </row>
    <row r="6232" spans="1:30" x14ac:dyDescent="0.25">
      <c r="A6232" t="s">
        <v>40</v>
      </c>
      <c r="B6232" s="2">
        <v>43524</v>
      </c>
      <c r="C6232" s="35">
        <f>YEAR(Sales[[#This Row],[ShipDate]])</f>
        <v>2019</v>
      </c>
      <c r="D6232" t="s">
        <v>19</v>
      </c>
      <c r="E6232" t="s">
        <v>69</v>
      </c>
      <c r="F6232" t="s">
        <v>52</v>
      </c>
      <c r="G6232" t="s">
        <v>25</v>
      </c>
      <c r="H6232" t="s">
        <v>26</v>
      </c>
      <c r="I6232" t="s">
        <v>32</v>
      </c>
      <c r="J6232" t="s">
        <v>13</v>
      </c>
      <c r="K6232" t="s">
        <v>3033</v>
      </c>
      <c r="L6232" t="s">
        <v>30</v>
      </c>
      <c r="M6232" t="s">
        <v>82</v>
      </c>
      <c r="N6232" t="str">
        <f>IF(ISBLANK(Sales[[#This Row],[return]]),"No",Sales[[#This Row],[return]])</f>
        <v>Yes</v>
      </c>
      <c r="O6232" s="2">
        <v>43522</v>
      </c>
      <c r="P6232" s="8" t="str">
        <f>TEXT(DAY(Sales[[#This Row],[OrderDate]]),"ddd")</f>
        <v>Thu</v>
      </c>
      <c r="Q6232" s="8" t="str">
        <f>TEXT(MONTH(Sales[[#This Row],[ShipDate]])*29,"mmm")</f>
        <v>Feb</v>
      </c>
      <c r="R6232">
        <v>950</v>
      </c>
      <c r="S6232" t="s">
        <v>992</v>
      </c>
      <c r="T6232" t="s">
        <v>28</v>
      </c>
      <c r="U6232">
        <v>90036</v>
      </c>
      <c r="V6232" s="1">
        <v>0</v>
      </c>
      <c r="W6232">
        <v>22</v>
      </c>
      <c r="X6232">
        <v>4</v>
      </c>
      <c r="Y6232">
        <v>82</v>
      </c>
      <c r="AD6232"/>
    </row>
    <row r="6233" spans="1:30" x14ac:dyDescent="0.25">
      <c r="A6233" t="s">
        <v>40</v>
      </c>
      <c r="B6233" s="2">
        <v>43524</v>
      </c>
      <c r="C6233" s="35">
        <f>YEAR(Sales[[#This Row],[ShipDate]])</f>
        <v>2019</v>
      </c>
      <c r="D6233" t="s">
        <v>19</v>
      </c>
      <c r="E6233" t="s">
        <v>69</v>
      </c>
      <c r="F6233" t="s">
        <v>59</v>
      </c>
      <c r="G6233" t="s">
        <v>25</v>
      </c>
      <c r="H6233" t="s">
        <v>26</v>
      </c>
      <c r="I6233" t="s">
        <v>32</v>
      </c>
      <c r="J6233" t="s">
        <v>13</v>
      </c>
      <c r="K6233" t="s">
        <v>3033</v>
      </c>
      <c r="L6233" t="s">
        <v>30</v>
      </c>
      <c r="M6233" t="s">
        <v>82</v>
      </c>
      <c r="N6233" t="str">
        <f>IF(ISBLANK(Sales[[#This Row],[return]]),"No",Sales[[#This Row],[return]])</f>
        <v>Yes</v>
      </c>
      <c r="O6233" s="2">
        <v>43522</v>
      </c>
      <c r="P6233" s="8" t="str">
        <f>TEXT(DAY(Sales[[#This Row],[OrderDate]]),"ddd")</f>
        <v>Thu</v>
      </c>
      <c r="Q6233" s="8" t="str">
        <f>TEXT(MONTH(Sales[[#This Row],[ShipDate]])*29,"mmm")</f>
        <v>Feb</v>
      </c>
      <c r="R6233">
        <v>1700</v>
      </c>
      <c r="S6233" t="s">
        <v>671</v>
      </c>
      <c r="T6233" t="s">
        <v>28</v>
      </c>
      <c r="U6233">
        <v>90036</v>
      </c>
      <c r="V6233" s="1">
        <v>0</v>
      </c>
      <c r="W6233">
        <v>110</v>
      </c>
      <c r="X6233">
        <v>4</v>
      </c>
      <c r="Y6233">
        <v>224</v>
      </c>
      <c r="AD6233"/>
    </row>
    <row r="6234" spans="1:30" x14ac:dyDescent="0.25">
      <c r="A6234" t="s">
        <v>40</v>
      </c>
      <c r="B6234" s="2">
        <v>43524</v>
      </c>
      <c r="C6234" s="35">
        <f>YEAR(Sales[[#This Row],[ShipDate]])</f>
        <v>2019</v>
      </c>
      <c r="D6234" t="s">
        <v>19</v>
      </c>
      <c r="E6234" t="s">
        <v>69</v>
      </c>
      <c r="F6234" t="s">
        <v>59</v>
      </c>
      <c r="G6234" t="s">
        <v>25</v>
      </c>
      <c r="H6234" t="s">
        <v>26</v>
      </c>
      <c r="I6234" t="s">
        <v>32</v>
      </c>
      <c r="J6234" t="s">
        <v>13</v>
      </c>
      <c r="K6234" t="s">
        <v>3033</v>
      </c>
      <c r="L6234" t="s">
        <v>30</v>
      </c>
      <c r="M6234" t="s">
        <v>82</v>
      </c>
      <c r="N6234" t="str">
        <f>IF(ISBLANK(Sales[[#This Row],[return]]),"No",Sales[[#This Row],[return]])</f>
        <v>Yes</v>
      </c>
      <c r="O6234" s="2">
        <v>43522</v>
      </c>
      <c r="P6234" s="8" t="str">
        <f>TEXT(DAY(Sales[[#This Row],[OrderDate]]),"ddd")</f>
        <v>Thu</v>
      </c>
      <c r="Q6234" s="8" t="str">
        <f>TEXT(MONTH(Sales[[#This Row],[ShipDate]])*29,"mmm")</f>
        <v>Feb</v>
      </c>
      <c r="R6234">
        <v>1718</v>
      </c>
      <c r="S6234" t="s">
        <v>1746</v>
      </c>
      <c r="T6234" t="s">
        <v>28</v>
      </c>
      <c r="U6234">
        <v>90036</v>
      </c>
      <c r="V6234" s="1">
        <v>0</v>
      </c>
      <c r="W6234">
        <v>11</v>
      </c>
      <c r="X6234">
        <v>4</v>
      </c>
      <c r="Y6234">
        <v>23</v>
      </c>
      <c r="AD6234"/>
    </row>
    <row r="6235" spans="1:30" x14ac:dyDescent="0.25">
      <c r="A6235" t="s">
        <v>40</v>
      </c>
      <c r="B6235" s="2">
        <v>43524</v>
      </c>
      <c r="C6235" s="35">
        <f>YEAR(Sales[[#This Row],[ShipDate]])</f>
        <v>2019</v>
      </c>
      <c r="D6235" t="s">
        <v>19</v>
      </c>
      <c r="E6235" t="s">
        <v>69</v>
      </c>
      <c r="F6235" t="s">
        <v>48</v>
      </c>
      <c r="G6235" t="s">
        <v>46</v>
      </c>
      <c r="H6235" t="s">
        <v>26</v>
      </c>
      <c r="I6235" t="s">
        <v>32</v>
      </c>
      <c r="J6235" t="s">
        <v>13</v>
      </c>
      <c r="K6235" t="s">
        <v>3033</v>
      </c>
      <c r="L6235" t="s">
        <v>30</v>
      </c>
      <c r="M6235" t="s">
        <v>82</v>
      </c>
      <c r="N6235" t="str">
        <f>IF(ISBLANK(Sales[[#This Row],[return]]),"No",Sales[[#This Row],[return]])</f>
        <v>Yes</v>
      </c>
      <c r="O6235" s="2">
        <v>43522</v>
      </c>
      <c r="P6235" s="8" t="str">
        <f>TEXT(DAY(Sales[[#This Row],[OrderDate]]),"ddd")</f>
        <v>Thu</v>
      </c>
      <c r="Q6235" s="8" t="str">
        <f>TEXT(MONTH(Sales[[#This Row],[ShipDate]])*29,"mmm")</f>
        <v>Feb</v>
      </c>
      <c r="R6235">
        <v>1577</v>
      </c>
      <c r="S6235" t="s">
        <v>2493</v>
      </c>
      <c r="T6235" t="s">
        <v>28</v>
      </c>
      <c r="U6235">
        <v>90036</v>
      </c>
      <c r="V6235" s="1">
        <v>0.2</v>
      </c>
      <c r="W6235">
        <v>67</v>
      </c>
      <c r="X6235">
        <v>8</v>
      </c>
      <c r="Y6235">
        <v>890</v>
      </c>
      <c r="AD6235"/>
    </row>
    <row r="6236" spans="1:30" x14ac:dyDescent="0.25">
      <c r="A6236" t="s">
        <v>40</v>
      </c>
      <c r="B6236" s="2">
        <v>43674</v>
      </c>
      <c r="C6236" s="35">
        <f>YEAR(Sales[[#This Row],[ShipDate]])</f>
        <v>2019</v>
      </c>
      <c r="D6236" t="s">
        <v>36</v>
      </c>
      <c r="E6236" t="s">
        <v>31</v>
      </c>
      <c r="F6236" t="s">
        <v>50</v>
      </c>
      <c r="G6236" t="s">
        <v>25</v>
      </c>
      <c r="H6236" t="s">
        <v>146</v>
      </c>
      <c r="I6236" t="s">
        <v>149</v>
      </c>
      <c r="J6236" t="s">
        <v>13</v>
      </c>
      <c r="K6236" t="s">
        <v>1076</v>
      </c>
      <c r="L6236" t="s">
        <v>92</v>
      </c>
      <c r="N6236" t="str">
        <f>IF(ISBLANK(Sales[[#This Row],[return]]),"No",Sales[[#This Row],[return]])</f>
        <v>No</v>
      </c>
      <c r="O6236" s="2">
        <v>43669</v>
      </c>
      <c r="P6236" s="8" t="str">
        <f>TEXT(DAY(Sales[[#This Row],[OrderDate]]),"ddd")</f>
        <v>Mon</v>
      </c>
      <c r="Q6236" s="8" t="str">
        <f>TEXT(MONTH(Sales[[#This Row],[ShipDate]])*29,"mmm")</f>
        <v>Jul</v>
      </c>
      <c r="R6236">
        <v>135</v>
      </c>
      <c r="S6236" t="s">
        <v>919</v>
      </c>
      <c r="T6236" t="s">
        <v>90</v>
      </c>
      <c r="U6236">
        <v>10009</v>
      </c>
      <c r="V6236" s="1">
        <v>0.2</v>
      </c>
      <c r="W6236">
        <v>4</v>
      </c>
      <c r="X6236">
        <v>3</v>
      </c>
      <c r="Y6236">
        <v>13</v>
      </c>
      <c r="AD6236"/>
    </row>
    <row r="6237" spans="1:30" x14ac:dyDescent="0.25">
      <c r="A6237" t="s">
        <v>10</v>
      </c>
      <c r="B6237" s="2">
        <v>43718</v>
      </c>
      <c r="C6237" s="35">
        <f>YEAR(Sales[[#This Row],[ShipDate]])</f>
        <v>2019</v>
      </c>
      <c r="D6237" t="s">
        <v>36</v>
      </c>
      <c r="E6237" t="s">
        <v>31</v>
      </c>
      <c r="F6237" t="s">
        <v>39</v>
      </c>
      <c r="G6237" t="s">
        <v>25</v>
      </c>
      <c r="H6237" t="s">
        <v>26</v>
      </c>
      <c r="I6237" t="s">
        <v>32</v>
      </c>
      <c r="J6237" t="s">
        <v>13</v>
      </c>
      <c r="K6237" t="s">
        <v>982</v>
      </c>
      <c r="L6237" t="s">
        <v>30</v>
      </c>
      <c r="N6237" t="str">
        <f>IF(ISBLANK(Sales[[#This Row],[return]]),"No",Sales[[#This Row],[return]])</f>
        <v>No</v>
      </c>
      <c r="O6237" s="2">
        <v>43712</v>
      </c>
      <c r="P6237" s="8" t="str">
        <f>TEXT(DAY(Sales[[#This Row],[OrderDate]]),"ddd")</f>
        <v>Wed</v>
      </c>
      <c r="Q6237" s="8" t="str">
        <f>TEXT(MONTH(Sales[[#This Row],[ShipDate]])*29,"mmm")</f>
        <v>Sep</v>
      </c>
      <c r="R6237">
        <v>1361</v>
      </c>
      <c r="S6237" t="s">
        <v>1980</v>
      </c>
      <c r="T6237" t="s">
        <v>28</v>
      </c>
      <c r="U6237">
        <v>90032</v>
      </c>
      <c r="V6237" s="1">
        <v>0</v>
      </c>
      <c r="W6237">
        <v>1</v>
      </c>
      <c r="X6237">
        <v>4</v>
      </c>
      <c r="Y6237">
        <v>54</v>
      </c>
      <c r="AD6237"/>
    </row>
    <row r="6238" spans="1:30" x14ac:dyDescent="0.25">
      <c r="A6238" t="s">
        <v>40</v>
      </c>
      <c r="B6238" s="2">
        <v>43812</v>
      </c>
      <c r="C6238" s="35">
        <f>YEAR(Sales[[#This Row],[ShipDate]])</f>
        <v>2019</v>
      </c>
      <c r="D6238" t="s">
        <v>36</v>
      </c>
      <c r="E6238" t="s">
        <v>18</v>
      </c>
      <c r="F6238" t="s">
        <v>21</v>
      </c>
      <c r="G6238" t="s">
        <v>11</v>
      </c>
      <c r="H6238" t="s">
        <v>72</v>
      </c>
      <c r="I6238" t="s">
        <v>74</v>
      </c>
      <c r="J6238" t="s">
        <v>13</v>
      </c>
      <c r="K6238" t="s">
        <v>753</v>
      </c>
      <c r="L6238" t="s">
        <v>68</v>
      </c>
      <c r="N6238" t="str">
        <f>IF(ISBLANK(Sales[[#This Row],[return]]),"No",Sales[[#This Row],[return]])</f>
        <v>No</v>
      </c>
      <c r="O6238" s="2">
        <v>43807</v>
      </c>
      <c r="P6238" s="8" t="str">
        <f>TEXT(DAY(Sales[[#This Row],[OrderDate]]),"ddd")</f>
        <v>Sun</v>
      </c>
      <c r="Q6238" s="8" t="str">
        <f>TEXT(MONTH(Sales[[#This Row],[ShipDate]])*29,"mmm")</f>
        <v>Dec</v>
      </c>
      <c r="R6238">
        <v>1429</v>
      </c>
      <c r="S6238" t="s">
        <v>1120</v>
      </c>
      <c r="T6238" t="s">
        <v>66</v>
      </c>
      <c r="U6238">
        <v>53711</v>
      </c>
      <c r="V6238" s="1">
        <v>0</v>
      </c>
      <c r="W6238">
        <v>41</v>
      </c>
      <c r="X6238">
        <v>4</v>
      </c>
      <c r="Y6238">
        <v>460</v>
      </c>
      <c r="AD6238"/>
    </row>
    <row r="6239" spans="1:30" x14ac:dyDescent="0.25">
      <c r="A6239" t="s">
        <v>40</v>
      </c>
      <c r="B6239" s="2">
        <v>43812</v>
      </c>
      <c r="C6239" s="35">
        <f>YEAR(Sales[[#This Row],[ShipDate]])</f>
        <v>2019</v>
      </c>
      <c r="D6239" t="s">
        <v>36</v>
      </c>
      <c r="E6239" t="s">
        <v>18</v>
      </c>
      <c r="F6239" t="s">
        <v>33</v>
      </c>
      <c r="G6239" t="s">
        <v>25</v>
      </c>
      <c r="H6239" t="s">
        <v>72</v>
      </c>
      <c r="I6239" t="s">
        <v>74</v>
      </c>
      <c r="J6239" t="s">
        <v>13</v>
      </c>
      <c r="K6239" t="s">
        <v>753</v>
      </c>
      <c r="L6239" t="s">
        <v>68</v>
      </c>
      <c r="N6239" t="str">
        <f>IF(ISBLANK(Sales[[#This Row],[return]]),"No",Sales[[#This Row],[return]])</f>
        <v>No</v>
      </c>
      <c r="O6239" s="2">
        <v>43807</v>
      </c>
      <c r="P6239" s="8" t="str">
        <f>TEXT(DAY(Sales[[#This Row],[OrderDate]]),"ddd")</f>
        <v>Sun</v>
      </c>
      <c r="Q6239" s="8" t="str">
        <f>TEXT(MONTH(Sales[[#This Row],[ShipDate]])*29,"mmm")</f>
        <v>Dec</v>
      </c>
      <c r="R6239">
        <v>179</v>
      </c>
      <c r="S6239" t="s">
        <v>1019</v>
      </c>
      <c r="T6239" t="s">
        <v>66</v>
      </c>
      <c r="U6239">
        <v>53711</v>
      </c>
      <c r="V6239" s="1">
        <v>0</v>
      </c>
      <c r="W6239">
        <v>28</v>
      </c>
      <c r="X6239">
        <v>2</v>
      </c>
      <c r="Y6239">
        <v>61</v>
      </c>
      <c r="AD6239"/>
    </row>
    <row r="6240" spans="1:30" x14ac:dyDescent="0.25">
      <c r="A6240" t="s">
        <v>40</v>
      </c>
      <c r="B6240" s="2">
        <v>43812</v>
      </c>
      <c r="C6240" s="35">
        <f>YEAR(Sales[[#This Row],[ShipDate]])</f>
        <v>2019</v>
      </c>
      <c r="D6240" t="s">
        <v>36</v>
      </c>
      <c r="E6240" t="s">
        <v>18</v>
      </c>
      <c r="F6240" t="s">
        <v>52</v>
      </c>
      <c r="G6240" t="s">
        <v>25</v>
      </c>
      <c r="H6240" t="s">
        <v>72</v>
      </c>
      <c r="I6240" t="s">
        <v>74</v>
      </c>
      <c r="J6240" t="s">
        <v>13</v>
      </c>
      <c r="K6240" t="s">
        <v>753</v>
      </c>
      <c r="L6240" t="s">
        <v>68</v>
      </c>
      <c r="N6240" t="str">
        <f>IF(ISBLANK(Sales[[#This Row],[return]]),"No",Sales[[#This Row],[return]])</f>
        <v>No</v>
      </c>
      <c r="O6240" s="2">
        <v>43807</v>
      </c>
      <c r="P6240" s="8" t="str">
        <f>TEXT(DAY(Sales[[#This Row],[OrderDate]]),"ddd")</f>
        <v>Sun</v>
      </c>
      <c r="Q6240" s="8" t="str">
        <f>TEXT(MONTH(Sales[[#This Row],[ShipDate]])*29,"mmm")</f>
        <v>Dec</v>
      </c>
      <c r="R6240">
        <v>865</v>
      </c>
      <c r="S6240" t="s">
        <v>2025</v>
      </c>
      <c r="T6240" t="s">
        <v>66</v>
      </c>
      <c r="U6240">
        <v>53711</v>
      </c>
      <c r="V6240" s="1">
        <v>0</v>
      </c>
      <c r="W6240">
        <v>305</v>
      </c>
      <c r="X6240">
        <v>3</v>
      </c>
      <c r="Y6240">
        <v>1090</v>
      </c>
      <c r="AD6240"/>
    </row>
    <row r="6241" spans="1:30" x14ac:dyDescent="0.25">
      <c r="A6241" t="s">
        <v>40</v>
      </c>
      <c r="B6241" s="2">
        <v>43812</v>
      </c>
      <c r="C6241" s="35">
        <f>YEAR(Sales[[#This Row],[ShipDate]])</f>
        <v>2019</v>
      </c>
      <c r="D6241" t="s">
        <v>36</v>
      </c>
      <c r="E6241" t="s">
        <v>18</v>
      </c>
      <c r="F6241" t="s">
        <v>59</v>
      </c>
      <c r="G6241" t="s">
        <v>25</v>
      </c>
      <c r="H6241" t="s">
        <v>72</v>
      </c>
      <c r="I6241" t="s">
        <v>74</v>
      </c>
      <c r="J6241" t="s">
        <v>13</v>
      </c>
      <c r="K6241" t="s">
        <v>753</v>
      </c>
      <c r="L6241" t="s">
        <v>68</v>
      </c>
      <c r="N6241" t="str">
        <f>IF(ISBLANK(Sales[[#This Row],[return]]),"No",Sales[[#This Row],[return]])</f>
        <v>No</v>
      </c>
      <c r="O6241" s="2">
        <v>43807</v>
      </c>
      <c r="P6241" s="8" t="str">
        <f>TEXT(DAY(Sales[[#This Row],[OrderDate]]),"ddd")</f>
        <v>Sun</v>
      </c>
      <c r="Q6241" s="8" t="str">
        <f>TEXT(MONTH(Sales[[#This Row],[ShipDate]])*29,"mmm")</f>
        <v>Dec</v>
      </c>
      <c r="R6241">
        <v>93</v>
      </c>
      <c r="S6241" t="s">
        <v>595</v>
      </c>
      <c r="T6241" t="s">
        <v>66</v>
      </c>
      <c r="U6241">
        <v>53711</v>
      </c>
      <c r="V6241" s="1">
        <v>0</v>
      </c>
      <c r="W6241">
        <v>13</v>
      </c>
      <c r="X6241">
        <v>4</v>
      </c>
      <c r="Y6241">
        <v>28</v>
      </c>
      <c r="AD6241"/>
    </row>
    <row r="6242" spans="1:30" x14ac:dyDescent="0.25">
      <c r="A6242" t="s">
        <v>40</v>
      </c>
      <c r="B6242" s="2">
        <v>43812</v>
      </c>
      <c r="C6242" s="35">
        <f>YEAR(Sales[[#This Row],[ShipDate]])</f>
        <v>2019</v>
      </c>
      <c r="D6242" t="s">
        <v>36</v>
      </c>
      <c r="E6242" t="s">
        <v>18</v>
      </c>
      <c r="F6242" t="s">
        <v>99</v>
      </c>
      <c r="G6242" t="s">
        <v>46</v>
      </c>
      <c r="H6242" t="s">
        <v>72</v>
      </c>
      <c r="I6242" t="s">
        <v>74</v>
      </c>
      <c r="J6242" t="s">
        <v>13</v>
      </c>
      <c r="K6242" t="s">
        <v>753</v>
      </c>
      <c r="L6242" t="s">
        <v>68</v>
      </c>
      <c r="N6242" t="str">
        <f>IF(ISBLANK(Sales[[#This Row],[return]]),"No",Sales[[#This Row],[return]])</f>
        <v>No</v>
      </c>
      <c r="O6242" s="2">
        <v>43807</v>
      </c>
      <c r="P6242" s="8" t="str">
        <f>TEXT(DAY(Sales[[#This Row],[OrderDate]]),"ddd")</f>
        <v>Sun</v>
      </c>
      <c r="Q6242" s="8" t="str">
        <f>TEXT(MONTH(Sales[[#This Row],[ShipDate]])*29,"mmm")</f>
        <v>Dec</v>
      </c>
      <c r="R6242">
        <v>1005</v>
      </c>
      <c r="S6242" t="s">
        <v>2353</v>
      </c>
      <c r="T6242" t="s">
        <v>66</v>
      </c>
      <c r="U6242">
        <v>53711</v>
      </c>
      <c r="V6242" s="1">
        <v>0</v>
      </c>
      <c r="W6242">
        <v>32</v>
      </c>
      <c r="X6242">
        <v>3</v>
      </c>
      <c r="Y6242">
        <v>178</v>
      </c>
      <c r="AD6242"/>
    </row>
    <row r="6243" spans="1:30" x14ac:dyDescent="0.25">
      <c r="A6243" t="s">
        <v>10</v>
      </c>
      <c r="B6243" s="2">
        <v>43718</v>
      </c>
      <c r="C6243" s="35">
        <f>YEAR(Sales[[#This Row],[ShipDate]])</f>
        <v>2019</v>
      </c>
      <c r="D6243" t="s">
        <v>36</v>
      </c>
      <c r="E6243" t="s">
        <v>18</v>
      </c>
      <c r="F6243" t="s">
        <v>99</v>
      </c>
      <c r="G6243" t="s">
        <v>46</v>
      </c>
      <c r="H6243" t="s">
        <v>88</v>
      </c>
      <c r="I6243" t="s">
        <v>93</v>
      </c>
      <c r="J6243" t="s">
        <v>13</v>
      </c>
      <c r="K6243" t="s">
        <v>1429</v>
      </c>
      <c r="L6243" t="s">
        <v>92</v>
      </c>
      <c r="N6243" t="str">
        <f>IF(ISBLANK(Sales[[#This Row],[return]]),"No",Sales[[#This Row],[return]])</f>
        <v>No</v>
      </c>
      <c r="O6243" s="2">
        <v>43712</v>
      </c>
      <c r="P6243" s="8" t="str">
        <f>TEXT(DAY(Sales[[#This Row],[OrderDate]]),"ddd")</f>
        <v>Wed</v>
      </c>
      <c r="Q6243" s="8" t="str">
        <f>TEXT(MONTH(Sales[[#This Row],[ShipDate]])*29,"mmm")</f>
        <v>Sep</v>
      </c>
      <c r="R6243">
        <v>969</v>
      </c>
      <c r="S6243" t="s">
        <v>2537</v>
      </c>
      <c r="T6243" t="s">
        <v>90</v>
      </c>
      <c r="U6243">
        <v>19120</v>
      </c>
      <c r="V6243" s="1">
        <v>0.2</v>
      </c>
      <c r="W6243">
        <v>-1</v>
      </c>
      <c r="X6243">
        <v>4</v>
      </c>
      <c r="Y6243">
        <v>19</v>
      </c>
      <c r="AD6243"/>
    </row>
    <row r="6244" spans="1:30" x14ac:dyDescent="0.25">
      <c r="A6244" t="s">
        <v>24</v>
      </c>
      <c r="B6244" s="2">
        <v>43607</v>
      </c>
      <c r="C6244" s="35">
        <f>YEAR(Sales[[#This Row],[ShipDate]])</f>
        <v>2019</v>
      </c>
      <c r="D6244" t="s">
        <v>19</v>
      </c>
      <c r="E6244" t="s">
        <v>69</v>
      </c>
      <c r="F6244" t="s">
        <v>52</v>
      </c>
      <c r="G6244" t="s">
        <v>25</v>
      </c>
      <c r="H6244" t="s">
        <v>171</v>
      </c>
      <c r="I6244" t="s">
        <v>299</v>
      </c>
      <c r="J6244" t="s">
        <v>13</v>
      </c>
      <c r="K6244" t="s">
        <v>2932</v>
      </c>
      <c r="L6244" t="s">
        <v>68</v>
      </c>
      <c r="N6244" t="str">
        <f>IF(ISBLANK(Sales[[#This Row],[return]]),"No",Sales[[#This Row],[return]])</f>
        <v>No</v>
      </c>
      <c r="O6244" s="2">
        <v>43603</v>
      </c>
      <c r="P6244" s="8" t="str">
        <f>TEXT(DAY(Sales[[#This Row],[OrderDate]]),"ddd")</f>
        <v>Wed</v>
      </c>
      <c r="Q6244" s="8" t="str">
        <f>TEXT(MONTH(Sales[[#This Row],[ShipDate]])*29,"mmm")</f>
        <v>May</v>
      </c>
      <c r="R6244">
        <v>171</v>
      </c>
      <c r="S6244" t="s">
        <v>2004</v>
      </c>
      <c r="T6244" t="s">
        <v>66</v>
      </c>
      <c r="U6244">
        <v>65807</v>
      </c>
      <c r="V6244" s="1">
        <v>0</v>
      </c>
      <c r="W6244">
        <v>198</v>
      </c>
      <c r="X6244">
        <v>7</v>
      </c>
      <c r="Y6244">
        <v>707</v>
      </c>
      <c r="AD6244"/>
    </row>
    <row r="6245" spans="1:30" x14ac:dyDescent="0.25">
      <c r="A6245" t="s">
        <v>24</v>
      </c>
      <c r="B6245" s="2">
        <v>43607</v>
      </c>
      <c r="C6245" s="35">
        <f>YEAR(Sales[[#This Row],[ShipDate]])</f>
        <v>2019</v>
      </c>
      <c r="D6245" t="s">
        <v>19</v>
      </c>
      <c r="E6245" t="s">
        <v>69</v>
      </c>
      <c r="F6245" t="s">
        <v>50</v>
      </c>
      <c r="G6245" t="s">
        <v>25</v>
      </c>
      <c r="H6245" t="s">
        <v>171</v>
      </c>
      <c r="I6245" t="s">
        <v>299</v>
      </c>
      <c r="J6245" t="s">
        <v>13</v>
      </c>
      <c r="K6245" t="s">
        <v>2932</v>
      </c>
      <c r="L6245" t="s">
        <v>68</v>
      </c>
      <c r="N6245" t="str">
        <f>IF(ISBLANK(Sales[[#This Row],[return]]),"No",Sales[[#This Row],[return]])</f>
        <v>No</v>
      </c>
      <c r="O6245" s="2">
        <v>43603</v>
      </c>
      <c r="P6245" s="8" t="str">
        <f>TEXT(DAY(Sales[[#This Row],[OrderDate]]),"ddd")</f>
        <v>Wed</v>
      </c>
      <c r="Q6245" s="8" t="str">
        <f>TEXT(MONTH(Sales[[#This Row],[ShipDate]])*29,"mmm")</f>
        <v>May</v>
      </c>
      <c r="R6245">
        <v>1598</v>
      </c>
      <c r="S6245" t="s">
        <v>2156</v>
      </c>
      <c r="T6245" t="s">
        <v>66</v>
      </c>
      <c r="U6245">
        <v>65807</v>
      </c>
      <c r="V6245" s="1">
        <v>0</v>
      </c>
      <c r="W6245">
        <v>21</v>
      </c>
      <c r="X6245">
        <v>7</v>
      </c>
      <c r="Y6245">
        <v>43</v>
      </c>
      <c r="AD6245"/>
    </row>
    <row r="6246" spans="1:30" x14ac:dyDescent="0.25">
      <c r="A6246" t="s">
        <v>24</v>
      </c>
      <c r="B6246" s="2">
        <v>43607</v>
      </c>
      <c r="C6246" s="35">
        <f>YEAR(Sales[[#This Row],[ShipDate]])</f>
        <v>2019</v>
      </c>
      <c r="D6246" t="s">
        <v>19</v>
      </c>
      <c r="E6246" t="s">
        <v>69</v>
      </c>
      <c r="F6246" t="s">
        <v>48</v>
      </c>
      <c r="G6246" t="s">
        <v>46</v>
      </c>
      <c r="H6246" t="s">
        <v>171</v>
      </c>
      <c r="I6246" t="s">
        <v>299</v>
      </c>
      <c r="J6246" t="s">
        <v>13</v>
      </c>
      <c r="K6246" t="s">
        <v>2932</v>
      </c>
      <c r="L6246" t="s">
        <v>68</v>
      </c>
      <c r="N6246" t="str">
        <f>IF(ISBLANK(Sales[[#This Row],[return]]),"No",Sales[[#This Row],[return]])</f>
        <v>No</v>
      </c>
      <c r="O6246" s="2">
        <v>43603</v>
      </c>
      <c r="P6246" s="8" t="str">
        <f>TEXT(DAY(Sales[[#This Row],[OrderDate]]),"ddd")</f>
        <v>Wed</v>
      </c>
      <c r="Q6246" s="8" t="str">
        <f>TEXT(MONTH(Sales[[#This Row],[ShipDate]])*29,"mmm")</f>
        <v>May</v>
      </c>
      <c r="R6246">
        <v>1106</v>
      </c>
      <c r="S6246" t="s">
        <v>820</v>
      </c>
      <c r="T6246" t="s">
        <v>66</v>
      </c>
      <c r="U6246">
        <v>65807</v>
      </c>
      <c r="V6246" s="1">
        <v>0</v>
      </c>
      <c r="W6246">
        <v>2</v>
      </c>
      <c r="X6246">
        <v>5</v>
      </c>
      <c r="Y6246">
        <v>115</v>
      </c>
      <c r="AD6246"/>
    </row>
    <row r="6247" spans="1:30" x14ac:dyDescent="0.25">
      <c r="A6247" t="s">
        <v>40</v>
      </c>
      <c r="B6247" s="2">
        <v>43763</v>
      </c>
      <c r="C6247" s="35">
        <f>YEAR(Sales[[#This Row],[ShipDate]])</f>
        <v>2019</v>
      </c>
      <c r="D6247" t="s">
        <v>36</v>
      </c>
      <c r="E6247" t="s">
        <v>69</v>
      </c>
      <c r="F6247" t="s">
        <v>59</v>
      </c>
      <c r="G6247" t="s">
        <v>25</v>
      </c>
      <c r="H6247" t="s">
        <v>527</v>
      </c>
      <c r="I6247" t="s">
        <v>252</v>
      </c>
      <c r="J6247" t="s">
        <v>13</v>
      </c>
      <c r="K6247" t="s">
        <v>2996</v>
      </c>
      <c r="L6247" t="s">
        <v>92</v>
      </c>
      <c r="N6247" t="str">
        <f>IF(ISBLANK(Sales[[#This Row],[return]]),"No",Sales[[#This Row],[return]])</f>
        <v>No</v>
      </c>
      <c r="O6247" s="2">
        <v>43759</v>
      </c>
      <c r="P6247" s="8" t="str">
        <f>TEXT(DAY(Sales[[#This Row],[OrderDate]]),"ddd")</f>
        <v>Sat</v>
      </c>
      <c r="Q6247" s="8" t="str">
        <f>TEXT(MONTH(Sales[[#This Row],[ShipDate]])*29,"mmm")</f>
        <v>Oct</v>
      </c>
      <c r="R6247">
        <v>1365</v>
      </c>
      <c r="S6247" t="s">
        <v>3236</v>
      </c>
      <c r="T6247" t="s">
        <v>90</v>
      </c>
      <c r="U6247">
        <v>44107</v>
      </c>
      <c r="V6247" s="1">
        <v>0.2</v>
      </c>
      <c r="W6247">
        <v>1</v>
      </c>
      <c r="X6247">
        <v>1</v>
      </c>
      <c r="Y6247">
        <v>4</v>
      </c>
      <c r="AD6247"/>
    </row>
    <row r="6248" spans="1:30" x14ac:dyDescent="0.25">
      <c r="A6248" t="s">
        <v>40</v>
      </c>
      <c r="B6248" s="2">
        <v>43763</v>
      </c>
      <c r="C6248" s="35">
        <f>YEAR(Sales[[#This Row],[ShipDate]])</f>
        <v>2019</v>
      </c>
      <c r="D6248" t="s">
        <v>36</v>
      </c>
      <c r="E6248" t="s">
        <v>69</v>
      </c>
      <c r="F6248" t="s">
        <v>52</v>
      </c>
      <c r="G6248" t="s">
        <v>25</v>
      </c>
      <c r="H6248" t="s">
        <v>527</v>
      </c>
      <c r="I6248" t="s">
        <v>252</v>
      </c>
      <c r="J6248" t="s">
        <v>13</v>
      </c>
      <c r="K6248" t="s">
        <v>2996</v>
      </c>
      <c r="L6248" t="s">
        <v>92</v>
      </c>
      <c r="N6248" t="str">
        <f>IF(ISBLANK(Sales[[#This Row],[return]]),"No",Sales[[#This Row],[return]])</f>
        <v>No</v>
      </c>
      <c r="O6248" s="2">
        <v>43759</v>
      </c>
      <c r="P6248" s="8" t="str">
        <f>TEXT(DAY(Sales[[#This Row],[OrderDate]]),"ddd")</f>
        <v>Sat</v>
      </c>
      <c r="Q6248" s="8" t="str">
        <f>TEXT(MONTH(Sales[[#This Row],[ShipDate]])*29,"mmm")</f>
        <v>Oct</v>
      </c>
      <c r="R6248">
        <v>171</v>
      </c>
      <c r="S6248" t="s">
        <v>2004</v>
      </c>
      <c r="T6248" t="s">
        <v>90</v>
      </c>
      <c r="U6248">
        <v>44107</v>
      </c>
      <c r="V6248" s="1">
        <v>0.2</v>
      </c>
      <c r="W6248">
        <v>16</v>
      </c>
      <c r="X6248">
        <v>2</v>
      </c>
      <c r="Y6248">
        <v>162</v>
      </c>
      <c r="AD6248"/>
    </row>
    <row r="6249" spans="1:30" x14ac:dyDescent="0.25">
      <c r="A6249" t="s">
        <v>40</v>
      </c>
      <c r="B6249" s="2">
        <v>43763</v>
      </c>
      <c r="C6249" s="35">
        <f>YEAR(Sales[[#This Row],[ShipDate]])</f>
        <v>2019</v>
      </c>
      <c r="D6249" t="s">
        <v>36</v>
      </c>
      <c r="E6249" t="s">
        <v>69</v>
      </c>
      <c r="F6249" t="s">
        <v>50</v>
      </c>
      <c r="G6249" t="s">
        <v>25</v>
      </c>
      <c r="H6249" t="s">
        <v>527</v>
      </c>
      <c r="I6249" t="s">
        <v>252</v>
      </c>
      <c r="J6249" t="s">
        <v>13</v>
      </c>
      <c r="K6249" t="s">
        <v>2996</v>
      </c>
      <c r="L6249" t="s">
        <v>92</v>
      </c>
      <c r="N6249" t="str">
        <f>IF(ISBLANK(Sales[[#This Row],[return]]),"No",Sales[[#This Row],[return]])</f>
        <v>No</v>
      </c>
      <c r="O6249" s="2">
        <v>43759</v>
      </c>
      <c r="P6249" s="8" t="str">
        <f>TEXT(DAY(Sales[[#This Row],[OrderDate]]),"ddd")</f>
        <v>Sat</v>
      </c>
      <c r="Q6249" s="8" t="str">
        <f>TEXT(MONTH(Sales[[#This Row],[ShipDate]])*29,"mmm")</f>
        <v>Oct</v>
      </c>
      <c r="R6249">
        <v>1458</v>
      </c>
      <c r="S6249" t="s">
        <v>3235</v>
      </c>
      <c r="T6249" t="s">
        <v>90</v>
      </c>
      <c r="U6249">
        <v>44107</v>
      </c>
      <c r="V6249" s="1">
        <v>0.7</v>
      </c>
      <c r="W6249">
        <v>-5</v>
      </c>
      <c r="X6249">
        <v>4</v>
      </c>
      <c r="Y6249">
        <v>6</v>
      </c>
      <c r="AD6249"/>
    </row>
    <row r="6250" spans="1:30" x14ac:dyDescent="0.25">
      <c r="A6250" t="s">
        <v>10</v>
      </c>
      <c r="B6250" s="2">
        <v>43630</v>
      </c>
      <c r="C6250" s="35">
        <f>YEAR(Sales[[#This Row],[ShipDate]])</f>
        <v>2019</v>
      </c>
      <c r="D6250" t="s">
        <v>36</v>
      </c>
      <c r="E6250" t="s">
        <v>18</v>
      </c>
      <c r="F6250" t="s">
        <v>50</v>
      </c>
      <c r="G6250" t="s">
        <v>25</v>
      </c>
      <c r="H6250" t="s">
        <v>2183</v>
      </c>
      <c r="I6250" t="s">
        <v>371</v>
      </c>
      <c r="J6250" t="s">
        <v>13</v>
      </c>
      <c r="K6250" t="s">
        <v>1590</v>
      </c>
      <c r="L6250" t="s">
        <v>92</v>
      </c>
      <c r="N6250" t="str">
        <f>IF(ISBLANK(Sales[[#This Row],[return]]),"No",Sales[[#This Row],[return]])</f>
        <v>No</v>
      </c>
      <c r="O6250" s="2">
        <v>43624</v>
      </c>
      <c r="P6250" s="8" t="str">
        <f>TEXT(DAY(Sales[[#This Row],[OrderDate]]),"ddd")</f>
        <v>Sun</v>
      </c>
      <c r="Q6250" s="8" t="str">
        <f>TEXT(MONTH(Sales[[#This Row],[ShipDate]])*29,"mmm")</f>
        <v>Jun</v>
      </c>
      <c r="R6250">
        <v>1645</v>
      </c>
      <c r="S6250" t="s">
        <v>1961</v>
      </c>
      <c r="T6250" t="s">
        <v>90</v>
      </c>
      <c r="U6250">
        <v>6360</v>
      </c>
      <c r="V6250" s="1">
        <v>0</v>
      </c>
      <c r="W6250">
        <v>5</v>
      </c>
      <c r="X6250">
        <v>2</v>
      </c>
      <c r="Y6250">
        <v>10</v>
      </c>
      <c r="AD6250"/>
    </row>
    <row r="6251" spans="1:30" x14ac:dyDescent="0.25">
      <c r="A6251" t="s">
        <v>40</v>
      </c>
      <c r="B6251" s="2">
        <v>43824</v>
      </c>
      <c r="C6251" s="35">
        <f>YEAR(Sales[[#This Row],[ShipDate]])</f>
        <v>2019</v>
      </c>
      <c r="D6251" t="s">
        <v>19</v>
      </c>
      <c r="E6251" t="s">
        <v>31</v>
      </c>
      <c r="F6251" t="s">
        <v>59</v>
      </c>
      <c r="G6251" t="s">
        <v>25</v>
      </c>
      <c r="H6251" t="s">
        <v>1477</v>
      </c>
      <c r="I6251" t="s">
        <v>120</v>
      </c>
      <c r="J6251" t="s">
        <v>13</v>
      </c>
      <c r="K6251" t="s">
        <v>350</v>
      </c>
      <c r="L6251" t="s">
        <v>68</v>
      </c>
      <c r="N6251" t="str">
        <f>IF(ISBLANK(Sales[[#This Row],[return]]),"No",Sales[[#This Row],[return]])</f>
        <v>No</v>
      </c>
      <c r="O6251" s="2">
        <v>43822</v>
      </c>
      <c r="P6251" s="8" t="str">
        <f>TEXT(DAY(Sales[[#This Row],[OrderDate]]),"ddd")</f>
        <v>Mon</v>
      </c>
      <c r="Q6251" s="8" t="str">
        <f>TEXT(MONTH(Sales[[#This Row],[ShipDate]])*29,"mmm")</f>
        <v>Dec</v>
      </c>
      <c r="R6251">
        <v>1736</v>
      </c>
      <c r="S6251" t="s">
        <v>2780</v>
      </c>
      <c r="T6251" t="s">
        <v>66</v>
      </c>
      <c r="U6251">
        <v>61107</v>
      </c>
      <c r="V6251" s="1">
        <v>0.2</v>
      </c>
      <c r="W6251">
        <v>64</v>
      </c>
      <c r="X6251">
        <v>4</v>
      </c>
      <c r="Y6251">
        <v>176</v>
      </c>
      <c r="AD6251"/>
    </row>
    <row r="6252" spans="1:30" x14ac:dyDescent="0.25">
      <c r="A6252" t="s">
        <v>40</v>
      </c>
      <c r="B6252" s="2">
        <v>43824</v>
      </c>
      <c r="C6252" s="35">
        <f>YEAR(Sales[[#This Row],[ShipDate]])</f>
        <v>2019</v>
      </c>
      <c r="D6252" t="s">
        <v>19</v>
      </c>
      <c r="E6252" t="s">
        <v>31</v>
      </c>
      <c r="F6252" t="s">
        <v>50</v>
      </c>
      <c r="G6252" t="s">
        <v>25</v>
      </c>
      <c r="H6252" t="s">
        <v>1477</v>
      </c>
      <c r="I6252" t="s">
        <v>120</v>
      </c>
      <c r="J6252" t="s">
        <v>13</v>
      </c>
      <c r="K6252" t="s">
        <v>350</v>
      </c>
      <c r="L6252" t="s">
        <v>68</v>
      </c>
      <c r="N6252" t="str">
        <f>IF(ISBLANK(Sales[[#This Row],[return]]),"No",Sales[[#This Row],[return]])</f>
        <v>No</v>
      </c>
      <c r="O6252" s="2">
        <v>43822</v>
      </c>
      <c r="P6252" s="8" t="str">
        <f>TEXT(DAY(Sales[[#This Row],[OrderDate]]),"ddd")</f>
        <v>Mon</v>
      </c>
      <c r="Q6252" s="8" t="str">
        <f>TEXT(MONTH(Sales[[#This Row],[ShipDate]])*29,"mmm")</f>
        <v>Dec</v>
      </c>
      <c r="R6252">
        <v>1646</v>
      </c>
      <c r="S6252" t="s">
        <v>335</v>
      </c>
      <c r="T6252" t="s">
        <v>66</v>
      </c>
      <c r="U6252">
        <v>61107</v>
      </c>
      <c r="V6252" s="1">
        <v>0.8</v>
      </c>
      <c r="W6252">
        <v>-22</v>
      </c>
      <c r="X6252">
        <v>4</v>
      </c>
      <c r="Y6252">
        <v>14</v>
      </c>
      <c r="AD6252"/>
    </row>
    <row r="6253" spans="1:30" x14ac:dyDescent="0.25">
      <c r="A6253" t="s">
        <v>40</v>
      </c>
      <c r="B6253" s="2">
        <v>43811</v>
      </c>
      <c r="C6253" s="35">
        <f>YEAR(Sales[[#This Row],[ShipDate]])</f>
        <v>2019</v>
      </c>
      <c r="D6253" t="s">
        <v>36</v>
      </c>
      <c r="E6253" t="s">
        <v>18</v>
      </c>
      <c r="F6253" t="s">
        <v>99</v>
      </c>
      <c r="G6253" t="s">
        <v>46</v>
      </c>
      <c r="H6253" t="s">
        <v>79</v>
      </c>
      <c r="I6253" t="s">
        <v>32</v>
      </c>
      <c r="J6253" t="s">
        <v>13</v>
      </c>
      <c r="K6253" t="s">
        <v>666</v>
      </c>
      <c r="L6253" t="s">
        <v>30</v>
      </c>
      <c r="N6253" t="str">
        <f>IF(ISBLANK(Sales[[#This Row],[return]]),"No",Sales[[#This Row],[return]])</f>
        <v>No</v>
      </c>
      <c r="O6253" s="2">
        <v>43807</v>
      </c>
      <c r="P6253" s="8" t="str">
        <f>TEXT(DAY(Sales[[#This Row],[OrderDate]]),"ddd")</f>
        <v>Sun</v>
      </c>
      <c r="Q6253" s="8" t="str">
        <f>TEXT(MONTH(Sales[[#This Row],[ShipDate]])*29,"mmm")</f>
        <v>Dec</v>
      </c>
      <c r="R6253">
        <v>1469</v>
      </c>
      <c r="S6253" t="s">
        <v>659</v>
      </c>
      <c r="T6253" t="s">
        <v>28</v>
      </c>
      <c r="U6253">
        <v>94110</v>
      </c>
      <c r="V6253" s="1">
        <v>0</v>
      </c>
      <c r="W6253">
        <v>38</v>
      </c>
      <c r="X6253">
        <v>5</v>
      </c>
      <c r="Y6253">
        <v>180</v>
      </c>
      <c r="AD6253"/>
    </row>
    <row r="6254" spans="1:30" x14ac:dyDescent="0.25">
      <c r="A6254" t="s">
        <v>40</v>
      </c>
      <c r="B6254" s="2">
        <v>43811</v>
      </c>
      <c r="C6254" s="35">
        <f>YEAR(Sales[[#This Row],[ShipDate]])</f>
        <v>2019</v>
      </c>
      <c r="D6254" t="s">
        <v>36</v>
      </c>
      <c r="E6254" t="s">
        <v>18</v>
      </c>
      <c r="F6254" t="s">
        <v>574</v>
      </c>
      <c r="G6254" t="s">
        <v>46</v>
      </c>
      <c r="H6254" t="s">
        <v>79</v>
      </c>
      <c r="I6254" t="s">
        <v>32</v>
      </c>
      <c r="J6254" t="s">
        <v>13</v>
      </c>
      <c r="K6254" t="s">
        <v>666</v>
      </c>
      <c r="L6254" t="s">
        <v>30</v>
      </c>
      <c r="N6254" t="str">
        <f>IF(ISBLANK(Sales[[#This Row],[return]]),"No",Sales[[#This Row],[return]])</f>
        <v>No</v>
      </c>
      <c r="O6254" s="2">
        <v>43807</v>
      </c>
      <c r="P6254" s="8" t="str">
        <f>TEXT(DAY(Sales[[#This Row],[OrderDate]]),"ddd")</f>
        <v>Sun</v>
      </c>
      <c r="Q6254" s="8" t="str">
        <f>TEXT(MONTH(Sales[[#This Row],[ShipDate]])*29,"mmm")</f>
        <v>Dec</v>
      </c>
      <c r="R6254">
        <v>1453</v>
      </c>
      <c r="S6254" t="s">
        <v>667</v>
      </c>
      <c r="T6254" t="s">
        <v>28</v>
      </c>
      <c r="U6254">
        <v>94110</v>
      </c>
      <c r="V6254" s="1">
        <v>0.2</v>
      </c>
      <c r="W6254">
        <v>435</v>
      </c>
      <c r="X6254">
        <v>3</v>
      </c>
      <c r="Y6254">
        <v>1200</v>
      </c>
      <c r="AD6254"/>
    </row>
    <row r="6255" spans="1:30" x14ac:dyDescent="0.25">
      <c r="A6255" t="s">
        <v>40</v>
      </c>
      <c r="B6255" s="2">
        <v>43811</v>
      </c>
      <c r="C6255" s="35">
        <f>YEAR(Sales[[#This Row],[ShipDate]])</f>
        <v>2019</v>
      </c>
      <c r="D6255" t="s">
        <v>36</v>
      </c>
      <c r="E6255" t="s">
        <v>18</v>
      </c>
      <c r="F6255" t="s">
        <v>59</v>
      </c>
      <c r="G6255" t="s">
        <v>25</v>
      </c>
      <c r="H6255" t="s">
        <v>79</v>
      </c>
      <c r="I6255" t="s">
        <v>32</v>
      </c>
      <c r="J6255" t="s">
        <v>13</v>
      </c>
      <c r="K6255" t="s">
        <v>666</v>
      </c>
      <c r="L6255" t="s">
        <v>30</v>
      </c>
      <c r="N6255" t="str">
        <f>IF(ISBLANK(Sales[[#This Row],[return]]),"No",Sales[[#This Row],[return]])</f>
        <v>No</v>
      </c>
      <c r="O6255" s="2">
        <v>43807</v>
      </c>
      <c r="P6255" s="8" t="str">
        <f>TEXT(DAY(Sales[[#This Row],[OrderDate]]),"ddd")</f>
        <v>Sun</v>
      </c>
      <c r="Q6255" s="8" t="str">
        <f>TEXT(MONTH(Sales[[#This Row],[ShipDate]])*29,"mmm")</f>
        <v>Dec</v>
      </c>
      <c r="R6255">
        <v>1655</v>
      </c>
      <c r="S6255" t="s">
        <v>668</v>
      </c>
      <c r="T6255" t="s">
        <v>28</v>
      </c>
      <c r="U6255">
        <v>94110</v>
      </c>
      <c r="V6255" s="1">
        <v>0</v>
      </c>
      <c r="W6255">
        <v>13</v>
      </c>
      <c r="X6255">
        <v>5</v>
      </c>
      <c r="Y6255">
        <v>27</v>
      </c>
      <c r="AD6255"/>
    </row>
    <row r="6256" spans="1:30" x14ac:dyDescent="0.25">
      <c r="A6256" t="s">
        <v>40</v>
      </c>
      <c r="B6256" s="2">
        <v>43811</v>
      </c>
      <c r="C6256" s="35">
        <f>YEAR(Sales[[#This Row],[ShipDate]])</f>
        <v>2019</v>
      </c>
      <c r="D6256" t="s">
        <v>36</v>
      </c>
      <c r="E6256" t="s">
        <v>18</v>
      </c>
      <c r="F6256" t="s">
        <v>38</v>
      </c>
      <c r="G6256" t="s">
        <v>11</v>
      </c>
      <c r="H6256" t="s">
        <v>79</v>
      </c>
      <c r="I6256" t="s">
        <v>32</v>
      </c>
      <c r="J6256" t="s">
        <v>13</v>
      </c>
      <c r="K6256" t="s">
        <v>666</v>
      </c>
      <c r="L6256" t="s">
        <v>30</v>
      </c>
      <c r="N6256" t="str">
        <f>IF(ISBLANK(Sales[[#This Row],[return]]),"No",Sales[[#This Row],[return]])</f>
        <v>No</v>
      </c>
      <c r="O6256" s="2">
        <v>43807</v>
      </c>
      <c r="P6256" s="8" t="str">
        <f>TEXT(DAY(Sales[[#This Row],[OrderDate]]),"ddd")</f>
        <v>Sun</v>
      </c>
      <c r="Q6256" s="8" t="str">
        <f>TEXT(MONTH(Sales[[#This Row],[ShipDate]])*29,"mmm")</f>
        <v>Dec</v>
      </c>
      <c r="R6256">
        <v>318</v>
      </c>
      <c r="S6256" t="s">
        <v>669</v>
      </c>
      <c r="T6256" t="s">
        <v>28</v>
      </c>
      <c r="U6256">
        <v>94110</v>
      </c>
      <c r="V6256" s="1">
        <v>0.2</v>
      </c>
      <c r="W6256">
        <v>-113</v>
      </c>
      <c r="X6256">
        <v>7</v>
      </c>
      <c r="Y6256">
        <v>1004</v>
      </c>
      <c r="AD6256"/>
    </row>
    <row r="6257" spans="1:30" x14ac:dyDescent="0.25">
      <c r="A6257" t="s">
        <v>40</v>
      </c>
      <c r="B6257" s="2">
        <v>43811</v>
      </c>
      <c r="C6257" s="35">
        <f>YEAR(Sales[[#This Row],[ShipDate]])</f>
        <v>2019</v>
      </c>
      <c r="D6257" t="s">
        <v>36</v>
      </c>
      <c r="E6257" t="s">
        <v>18</v>
      </c>
      <c r="F6257" t="s">
        <v>59</v>
      </c>
      <c r="G6257" t="s">
        <v>25</v>
      </c>
      <c r="H6257" t="s">
        <v>79</v>
      </c>
      <c r="I6257" t="s">
        <v>32</v>
      </c>
      <c r="J6257" t="s">
        <v>13</v>
      </c>
      <c r="K6257" t="s">
        <v>666</v>
      </c>
      <c r="L6257" t="s">
        <v>30</v>
      </c>
      <c r="N6257" t="str">
        <f>IF(ISBLANK(Sales[[#This Row],[return]]),"No",Sales[[#This Row],[return]])</f>
        <v>No</v>
      </c>
      <c r="O6257" s="2">
        <v>43807</v>
      </c>
      <c r="P6257" s="8" t="str">
        <f>TEXT(DAY(Sales[[#This Row],[OrderDate]]),"ddd")</f>
        <v>Sun</v>
      </c>
      <c r="Q6257" s="8" t="str">
        <f>TEXT(MONTH(Sales[[#This Row],[ShipDate]])*29,"mmm")</f>
        <v>Dec</v>
      </c>
      <c r="R6257">
        <v>1662</v>
      </c>
      <c r="S6257" t="s">
        <v>3162</v>
      </c>
      <c r="T6257" t="s">
        <v>28</v>
      </c>
      <c r="U6257">
        <v>94110</v>
      </c>
      <c r="V6257" s="1">
        <v>0</v>
      </c>
      <c r="W6257">
        <v>5</v>
      </c>
      <c r="X6257">
        <v>1</v>
      </c>
      <c r="Y6257">
        <v>10</v>
      </c>
      <c r="AD6257"/>
    </row>
    <row r="6258" spans="1:30" x14ac:dyDescent="0.25">
      <c r="A6258" t="s">
        <v>40</v>
      </c>
      <c r="B6258" s="2">
        <v>43811</v>
      </c>
      <c r="C6258" s="35">
        <f>YEAR(Sales[[#This Row],[ShipDate]])</f>
        <v>2019</v>
      </c>
      <c r="D6258" t="s">
        <v>36</v>
      </c>
      <c r="E6258" t="s">
        <v>18</v>
      </c>
      <c r="F6258" t="s">
        <v>33</v>
      </c>
      <c r="G6258" t="s">
        <v>25</v>
      </c>
      <c r="H6258" t="s">
        <v>79</v>
      </c>
      <c r="I6258" t="s">
        <v>32</v>
      </c>
      <c r="J6258" t="s">
        <v>13</v>
      </c>
      <c r="K6258" t="s">
        <v>666</v>
      </c>
      <c r="L6258" t="s">
        <v>30</v>
      </c>
      <c r="N6258" t="str">
        <f>IF(ISBLANK(Sales[[#This Row],[return]]),"No",Sales[[#This Row],[return]])</f>
        <v>No</v>
      </c>
      <c r="O6258" s="2">
        <v>43807</v>
      </c>
      <c r="P6258" s="8" t="str">
        <f>TEXT(DAY(Sales[[#This Row],[OrderDate]]),"ddd")</f>
        <v>Sun</v>
      </c>
      <c r="Q6258" s="8" t="str">
        <f>TEXT(MONTH(Sales[[#This Row],[ShipDate]])*29,"mmm")</f>
        <v>Dec</v>
      </c>
      <c r="R6258">
        <v>1442</v>
      </c>
      <c r="S6258" t="s">
        <v>670</v>
      </c>
      <c r="T6258" t="s">
        <v>28</v>
      </c>
      <c r="U6258">
        <v>94110</v>
      </c>
      <c r="V6258" s="1">
        <v>0</v>
      </c>
      <c r="W6258">
        <v>14</v>
      </c>
      <c r="X6258">
        <v>9</v>
      </c>
      <c r="Y6258">
        <v>28</v>
      </c>
      <c r="AD6258"/>
    </row>
    <row r="6259" spans="1:30" x14ac:dyDescent="0.25">
      <c r="A6259" t="s">
        <v>40</v>
      </c>
      <c r="B6259" s="2">
        <v>43811</v>
      </c>
      <c r="C6259" s="35">
        <f>YEAR(Sales[[#This Row],[ShipDate]])</f>
        <v>2019</v>
      </c>
      <c r="D6259" t="s">
        <v>36</v>
      </c>
      <c r="E6259" t="s">
        <v>18</v>
      </c>
      <c r="F6259" t="s">
        <v>59</v>
      </c>
      <c r="G6259" t="s">
        <v>25</v>
      </c>
      <c r="H6259" t="s">
        <v>79</v>
      </c>
      <c r="I6259" t="s">
        <v>32</v>
      </c>
      <c r="J6259" t="s">
        <v>13</v>
      </c>
      <c r="K6259" t="s">
        <v>666</v>
      </c>
      <c r="L6259" t="s">
        <v>30</v>
      </c>
      <c r="N6259" t="str">
        <f>IF(ISBLANK(Sales[[#This Row],[return]]),"No",Sales[[#This Row],[return]])</f>
        <v>No</v>
      </c>
      <c r="O6259" s="2">
        <v>43807</v>
      </c>
      <c r="P6259" s="8" t="str">
        <f>TEXT(DAY(Sales[[#This Row],[OrderDate]]),"ddd")</f>
        <v>Sun</v>
      </c>
      <c r="Q6259" s="8" t="str">
        <f>TEXT(MONTH(Sales[[#This Row],[ShipDate]])*29,"mmm")</f>
        <v>Dec</v>
      </c>
      <c r="R6259">
        <v>1700</v>
      </c>
      <c r="S6259" t="s">
        <v>671</v>
      </c>
      <c r="T6259" t="s">
        <v>28</v>
      </c>
      <c r="U6259">
        <v>94110</v>
      </c>
      <c r="V6259" s="1">
        <v>0</v>
      </c>
      <c r="W6259">
        <v>27</v>
      </c>
      <c r="X6259">
        <v>1</v>
      </c>
      <c r="Y6259">
        <v>56</v>
      </c>
      <c r="AD6259"/>
    </row>
    <row r="6260" spans="1:30" x14ac:dyDescent="0.25">
      <c r="A6260" t="s">
        <v>40</v>
      </c>
      <c r="B6260" s="2">
        <v>43811</v>
      </c>
      <c r="C6260" s="35">
        <f>YEAR(Sales[[#This Row],[ShipDate]])</f>
        <v>2019</v>
      </c>
      <c r="D6260" t="s">
        <v>36</v>
      </c>
      <c r="E6260" t="s">
        <v>18</v>
      </c>
      <c r="F6260" t="s">
        <v>21</v>
      </c>
      <c r="G6260" t="s">
        <v>11</v>
      </c>
      <c r="H6260" t="s">
        <v>79</v>
      </c>
      <c r="I6260" t="s">
        <v>32</v>
      </c>
      <c r="J6260" t="s">
        <v>13</v>
      </c>
      <c r="K6260" t="s">
        <v>666</v>
      </c>
      <c r="L6260" t="s">
        <v>30</v>
      </c>
      <c r="N6260" t="str">
        <f>IF(ISBLANK(Sales[[#This Row],[return]]),"No",Sales[[#This Row],[return]])</f>
        <v>No</v>
      </c>
      <c r="O6260" s="2">
        <v>43807</v>
      </c>
      <c r="P6260" s="8" t="str">
        <f>TEXT(DAY(Sales[[#This Row],[OrderDate]]),"ddd")</f>
        <v>Sun</v>
      </c>
      <c r="Q6260" s="8" t="str">
        <f>TEXT(MONTH(Sales[[#This Row],[ShipDate]])*29,"mmm")</f>
        <v>Dec</v>
      </c>
      <c r="R6260">
        <v>1228</v>
      </c>
      <c r="S6260" t="s">
        <v>3102</v>
      </c>
      <c r="T6260" t="s">
        <v>28</v>
      </c>
      <c r="U6260">
        <v>94110</v>
      </c>
      <c r="V6260" s="1">
        <v>0.15</v>
      </c>
      <c r="W6260">
        <v>31</v>
      </c>
      <c r="X6260">
        <v>13</v>
      </c>
      <c r="Y6260">
        <v>1337</v>
      </c>
      <c r="AD6260"/>
    </row>
    <row r="6261" spans="1:30" x14ac:dyDescent="0.25">
      <c r="A6261" t="s">
        <v>40</v>
      </c>
      <c r="B6261" s="2">
        <v>43811</v>
      </c>
      <c r="C6261" s="35">
        <f>YEAR(Sales[[#This Row],[ShipDate]])</f>
        <v>2019</v>
      </c>
      <c r="D6261" t="s">
        <v>36</v>
      </c>
      <c r="E6261" t="s">
        <v>18</v>
      </c>
      <c r="F6261" t="s">
        <v>23</v>
      </c>
      <c r="G6261" t="s">
        <v>11</v>
      </c>
      <c r="H6261" t="s">
        <v>79</v>
      </c>
      <c r="I6261" t="s">
        <v>32</v>
      </c>
      <c r="J6261" t="s">
        <v>13</v>
      </c>
      <c r="K6261" t="s">
        <v>666</v>
      </c>
      <c r="L6261" t="s">
        <v>30</v>
      </c>
      <c r="N6261" t="str">
        <f>IF(ISBLANK(Sales[[#This Row],[return]]),"No",Sales[[#This Row],[return]])</f>
        <v>No</v>
      </c>
      <c r="O6261" s="2">
        <v>43807</v>
      </c>
      <c r="P6261" s="8" t="str">
        <f>TEXT(DAY(Sales[[#This Row],[OrderDate]]),"ddd")</f>
        <v>Sun</v>
      </c>
      <c r="Q6261" s="8" t="str">
        <f>TEXT(MONTH(Sales[[#This Row],[ShipDate]])*29,"mmm")</f>
        <v>Dec</v>
      </c>
      <c r="R6261">
        <v>1180</v>
      </c>
      <c r="S6261" t="s">
        <v>672</v>
      </c>
      <c r="T6261" t="s">
        <v>28</v>
      </c>
      <c r="U6261">
        <v>94110</v>
      </c>
      <c r="V6261" s="1">
        <v>0.2</v>
      </c>
      <c r="W6261">
        <v>-18</v>
      </c>
      <c r="X6261">
        <v>2</v>
      </c>
      <c r="Y6261">
        <v>114</v>
      </c>
      <c r="AD6261"/>
    </row>
    <row r="6262" spans="1:30" x14ac:dyDescent="0.25">
      <c r="A6262" t="s">
        <v>10</v>
      </c>
      <c r="B6262" s="2">
        <v>43737</v>
      </c>
      <c r="C6262" s="35">
        <f>YEAR(Sales[[#This Row],[ShipDate]])</f>
        <v>2019</v>
      </c>
      <c r="D6262" t="s">
        <v>36</v>
      </c>
      <c r="E6262" t="s">
        <v>18</v>
      </c>
      <c r="F6262" t="s">
        <v>99</v>
      </c>
      <c r="G6262" t="s">
        <v>46</v>
      </c>
      <c r="H6262" t="s">
        <v>1302</v>
      </c>
      <c r="I6262" t="s">
        <v>324</v>
      </c>
      <c r="J6262" t="s">
        <v>13</v>
      </c>
      <c r="K6262" t="s">
        <v>857</v>
      </c>
      <c r="L6262" t="s">
        <v>68</v>
      </c>
      <c r="N6262" t="str">
        <f>IF(ISBLANK(Sales[[#This Row],[return]]),"No",Sales[[#This Row],[return]])</f>
        <v>No</v>
      </c>
      <c r="O6262" s="2">
        <v>43731</v>
      </c>
      <c r="P6262" s="8" t="str">
        <f>TEXT(DAY(Sales[[#This Row],[OrderDate]]),"ddd")</f>
        <v>Mon</v>
      </c>
      <c r="Q6262" s="8" t="str">
        <f>TEXT(MONTH(Sales[[#This Row],[ShipDate]])*29,"mmm")</f>
        <v>Sep</v>
      </c>
      <c r="R6262">
        <v>922</v>
      </c>
      <c r="S6262" t="s">
        <v>361</v>
      </c>
      <c r="T6262" t="s">
        <v>66</v>
      </c>
      <c r="U6262">
        <v>74133</v>
      </c>
      <c r="V6262" s="1">
        <v>0</v>
      </c>
      <c r="W6262">
        <v>102</v>
      </c>
      <c r="X6262">
        <v>4</v>
      </c>
      <c r="Y6262">
        <v>292</v>
      </c>
      <c r="AD6262"/>
    </row>
    <row r="6263" spans="1:30" x14ac:dyDescent="0.25">
      <c r="A6263" t="s">
        <v>40</v>
      </c>
      <c r="B6263" s="2">
        <v>43532</v>
      </c>
      <c r="C6263" s="35">
        <f>YEAR(Sales[[#This Row],[ShipDate]])</f>
        <v>2019</v>
      </c>
      <c r="D6263" t="s">
        <v>36</v>
      </c>
      <c r="E6263" t="s">
        <v>31</v>
      </c>
      <c r="F6263" t="s">
        <v>38</v>
      </c>
      <c r="G6263" t="s">
        <v>11</v>
      </c>
      <c r="H6263" t="s">
        <v>26</v>
      </c>
      <c r="I6263" t="s">
        <v>32</v>
      </c>
      <c r="J6263" t="s">
        <v>13</v>
      </c>
      <c r="K6263" t="s">
        <v>2686</v>
      </c>
      <c r="L6263" t="s">
        <v>30</v>
      </c>
      <c r="M6263" t="s">
        <v>82</v>
      </c>
      <c r="N6263" t="str">
        <f>IF(ISBLANK(Sales[[#This Row],[return]]),"No",Sales[[#This Row],[return]])</f>
        <v>Yes</v>
      </c>
      <c r="O6263" s="2">
        <v>43527</v>
      </c>
      <c r="P6263" s="8" t="str">
        <f>TEXT(DAY(Sales[[#This Row],[OrderDate]]),"ddd")</f>
        <v>Tue</v>
      </c>
      <c r="Q6263" s="8" t="str">
        <f>TEXT(MONTH(Sales[[#This Row],[ShipDate]])*29,"mmm")</f>
        <v>Mar</v>
      </c>
      <c r="R6263">
        <v>980</v>
      </c>
      <c r="S6263" t="s">
        <v>1557</v>
      </c>
      <c r="T6263" t="s">
        <v>28</v>
      </c>
      <c r="U6263">
        <v>90004</v>
      </c>
      <c r="V6263" s="1">
        <v>0.2</v>
      </c>
      <c r="W6263">
        <v>-15</v>
      </c>
      <c r="X6263">
        <v>7</v>
      </c>
      <c r="Y6263">
        <v>400</v>
      </c>
      <c r="AD6263"/>
    </row>
    <row r="6264" spans="1:30" x14ac:dyDescent="0.25">
      <c r="A6264" t="s">
        <v>10</v>
      </c>
      <c r="B6264" s="2">
        <v>43603</v>
      </c>
      <c r="C6264" s="35">
        <f>YEAR(Sales[[#This Row],[ShipDate]])</f>
        <v>2019</v>
      </c>
      <c r="D6264" t="s">
        <v>36</v>
      </c>
      <c r="E6264" t="s">
        <v>31</v>
      </c>
      <c r="F6264" t="s">
        <v>38</v>
      </c>
      <c r="G6264" t="s">
        <v>11</v>
      </c>
      <c r="H6264" t="s">
        <v>79</v>
      </c>
      <c r="I6264" t="s">
        <v>32</v>
      </c>
      <c r="J6264" t="s">
        <v>13</v>
      </c>
      <c r="K6264" t="s">
        <v>2724</v>
      </c>
      <c r="L6264" t="s">
        <v>30</v>
      </c>
      <c r="N6264" t="str">
        <f>IF(ISBLANK(Sales[[#This Row],[return]]),"No",Sales[[#This Row],[return]])</f>
        <v>No</v>
      </c>
      <c r="O6264" s="2">
        <v>43597</v>
      </c>
      <c r="P6264" s="8" t="str">
        <f>TEXT(DAY(Sales[[#This Row],[OrderDate]]),"ddd")</f>
        <v>Thu</v>
      </c>
      <c r="Q6264" s="8" t="str">
        <f>TEXT(MONTH(Sales[[#This Row],[ShipDate]])*29,"mmm")</f>
        <v>May</v>
      </c>
      <c r="R6264">
        <v>980</v>
      </c>
      <c r="S6264" t="s">
        <v>1557</v>
      </c>
      <c r="T6264" t="s">
        <v>28</v>
      </c>
      <c r="U6264">
        <v>94122</v>
      </c>
      <c r="V6264" s="1">
        <v>0.2</v>
      </c>
      <c r="W6264">
        <v>-11</v>
      </c>
      <c r="X6264">
        <v>5</v>
      </c>
      <c r="Y6264">
        <v>285</v>
      </c>
      <c r="AD6264"/>
    </row>
    <row r="6265" spans="1:30" x14ac:dyDescent="0.25">
      <c r="A6265" t="s">
        <v>10</v>
      </c>
      <c r="B6265" s="2">
        <v>43603</v>
      </c>
      <c r="C6265" s="35">
        <f>YEAR(Sales[[#This Row],[ShipDate]])</f>
        <v>2019</v>
      </c>
      <c r="D6265" t="s">
        <v>36</v>
      </c>
      <c r="E6265" t="s">
        <v>31</v>
      </c>
      <c r="F6265" t="s">
        <v>52</v>
      </c>
      <c r="G6265" t="s">
        <v>25</v>
      </c>
      <c r="H6265" t="s">
        <v>79</v>
      </c>
      <c r="I6265" t="s">
        <v>32</v>
      </c>
      <c r="J6265" t="s">
        <v>13</v>
      </c>
      <c r="K6265" t="s">
        <v>2724</v>
      </c>
      <c r="L6265" t="s">
        <v>30</v>
      </c>
      <c r="N6265" t="str">
        <f>IF(ISBLANK(Sales[[#This Row],[return]]),"No",Sales[[#This Row],[return]])</f>
        <v>No</v>
      </c>
      <c r="O6265" s="2">
        <v>43597</v>
      </c>
      <c r="P6265" s="8" t="str">
        <f>TEXT(DAY(Sales[[#This Row],[OrderDate]]),"ddd")</f>
        <v>Thu</v>
      </c>
      <c r="Q6265" s="8" t="str">
        <f>TEXT(MONTH(Sales[[#This Row],[ShipDate]])*29,"mmm")</f>
        <v>May</v>
      </c>
      <c r="R6265">
        <v>858</v>
      </c>
      <c r="S6265" t="s">
        <v>2264</v>
      </c>
      <c r="T6265" t="s">
        <v>28</v>
      </c>
      <c r="U6265">
        <v>94122</v>
      </c>
      <c r="V6265" s="1">
        <v>0</v>
      </c>
      <c r="W6265">
        <v>2</v>
      </c>
      <c r="X6265">
        <v>1</v>
      </c>
      <c r="Y6265">
        <v>8</v>
      </c>
      <c r="AD6265"/>
    </row>
    <row r="6266" spans="1:30" x14ac:dyDescent="0.25">
      <c r="A6266" t="s">
        <v>10</v>
      </c>
      <c r="B6266" s="2">
        <v>43603</v>
      </c>
      <c r="C6266" s="35">
        <f>YEAR(Sales[[#This Row],[ShipDate]])</f>
        <v>2019</v>
      </c>
      <c r="D6266" t="s">
        <v>36</v>
      </c>
      <c r="E6266" t="s">
        <v>31</v>
      </c>
      <c r="F6266" t="s">
        <v>290</v>
      </c>
      <c r="G6266" t="s">
        <v>25</v>
      </c>
      <c r="H6266" t="s">
        <v>79</v>
      </c>
      <c r="I6266" t="s">
        <v>32</v>
      </c>
      <c r="J6266" t="s">
        <v>13</v>
      </c>
      <c r="K6266" t="s">
        <v>2724</v>
      </c>
      <c r="L6266" t="s">
        <v>30</v>
      </c>
      <c r="N6266" t="str">
        <f>IF(ISBLANK(Sales[[#This Row],[return]]),"No",Sales[[#This Row],[return]])</f>
        <v>No</v>
      </c>
      <c r="O6266" s="2">
        <v>43597</v>
      </c>
      <c r="P6266" s="8" t="str">
        <f>TEXT(DAY(Sales[[#This Row],[OrderDate]]),"ddd")</f>
        <v>Thu</v>
      </c>
      <c r="Q6266" s="8" t="str">
        <f>TEXT(MONTH(Sales[[#This Row],[ShipDate]])*29,"mmm")</f>
        <v>May</v>
      </c>
      <c r="R6266">
        <v>461</v>
      </c>
      <c r="S6266" t="s">
        <v>2204</v>
      </c>
      <c r="T6266" t="s">
        <v>28</v>
      </c>
      <c r="U6266">
        <v>94122</v>
      </c>
      <c r="V6266" s="1">
        <v>0</v>
      </c>
      <c r="W6266">
        <v>5</v>
      </c>
      <c r="X6266">
        <v>2</v>
      </c>
      <c r="Y6266">
        <v>239</v>
      </c>
      <c r="AD6266"/>
    </row>
    <row r="6267" spans="1:30" x14ac:dyDescent="0.25">
      <c r="A6267" t="s">
        <v>10</v>
      </c>
      <c r="B6267" s="2">
        <v>43603</v>
      </c>
      <c r="C6267" s="35">
        <f>YEAR(Sales[[#This Row],[ShipDate]])</f>
        <v>2019</v>
      </c>
      <c r="D6267" t="s">
        <v>36</v>
      </c>
      <c r="E6267" t="s">
        <v>31</v>
      </c>
      <c r="F6267" t="s">
        <v>50</v>
      </c>
      <c r="G6267" t="s">
        <v>25</v>
      </c>
      <c r="H6267" t="s">
        <v>79</v>
      </c>
      <c r="I6267" t="s">
        <v>32</v>
      </c>
      <c r="J6267" t="s">
        <v>13</v>
      </c>
      <c r="K6267" t="s">
        <v>2724</v>
      </c>
      <c r="L6267" t="s">
        <v>30</v>
      </c>
      <c r="N6267" t="str">
        <f>IF(ISBLANK(Sales[[#This Row],[return]]),"No",Sales[[#This Row],[return]])</f>
        <v>No</v>
      </c>
      <c r="O6267" s="2">
        <v>43597</v>
      </c>
      <c r="P6267" s="8" t="str">
        <f>TEXT(DAY(Sales[[#This Row],[OrderDate]]),"ddd")</f>
        <v>Thu</v>
      </c>
      <c r="Q6267" s="8" t="str">
        <f>TEXT(MONTH(Sales[[#This Row],[ShipDate]])*29,"mmm")</f>
        <v>May</v>
      </c>
      <c r="R6267">
        <v>536</v>
      </c>
      <c r="S6267" t="s">
        <v>2214</v>
      </c>
      <c r="T6267" t="s">
        <v>28</v>
      </c>
      <c r="U6267">
        <v>94122</v>
      </c>
      <c r="V6267" s="1">
        <v>0.2</v>
      </c>
      <c r="W6267">
        <v>6</v>
      </c>
      <c r="X6267">
        <v>4</v>
      </c>
      <c r="Y6267">
        <v>19</v>
      </c>
      <c r="AD6267"/>
    </row>
    <row r="6268" spans="1:30" x14ac:dyDescent="0.25">
      <c r="A6268" t="s">
        <v>40</v>
      </c>
      <c r="B6268" s="2">
        <v>43702</v>
      </c>
      <c r="C6268" s="35">
        <f>YEAR(Sales[[#This Row],[ShipDate]])</f>
        <v>2019</v>
      </c>
      <c r="D6268" t="s">
        <v>36</v>
      </c>
      <c r="E6268" t="s">
        <v>18</v>
      </c>
      <c r="F6268" t="s">
        <v>43</v>
      </c>
      <c r="G6268" t="s">
        <v>11</v>
      </c>
      <c r="H6268" t="s">
        <v>684</v>
      </c>
      <c r="I6268" t="s">
        <v>233</v>
      </c>
      <c r="J6268" t="s">
        <v>13</v>
      </c>
      <c r="K6268" t="s">
        <v>1610</v>
      </c>
      <c r="L6268" t="s">
        <v>30</v>
      </c>
      <c r="N6268" t="str">
        <f>IF(ISBLANK(Sales[[#This Row],[return]]),"No",Sales[[#This Row],[return]])</f>
        <v>No</v>
      </c>
      <c r="O6268" s="2">
        <v>43698</v>
      </c>
      <c r="P6268" s="8" t="str">
        <f>TEXT(DAY(Sales[[#This Row],[OrderDate]]),"ddd")</f>
        <v>Sat</v>
      </c>
      <c r="Q6268" s="8" t="str">
        <f>TEXT(MONTH(Sales[[#This Row],[ShipDate]])*29,"mmm")</f>
        <v>Aug</v>
      </c>
      <c r="R6268">
        <v>485</v>
      </c>
      <c r="S6268" t="s">
        <v>1505</v>
      </c>
      <c r="T6268" t="s">
        <v>28</v>
      </c>
      <c r="U6268">
        <v>80027</v>
      </c>
      <c r="V6268" s="1">
        <v>0.2</v>
      </c>
      <c r="W6268">
        <v>7</v>
      </c>
      <c r="X6268">
        <v>3</v>
      </c>
      <c r="Y6268">
        <v>23</v>
      </c>
      <c r="AD6268"/>
    </row>
    <row r="6269" spans="1:30" x14ac:dyDescent="0.25">
      <c r="A6269" t="s">
        <v>40</v>
      </c>
      <c r="B6269" s="2">
        <v>43702</v>
      </c>
      <c r="C6269" s="35">
        <f>YEAR(Sales[[#This Row],[ShipDate]])</f>
        <v>2019</v>
      </c>
      <c r="D6269" t="s">
        <v>36</v>
      </c>
      <c r="E6269" t="s">
        <v>18</v>
      </c>
      <c r="F6269" t="s">
        <v>59</v>
      </c>
      <c r="G6269" t="s">
        <v>25</v>
      </c>
      <c r="H6269" t="s">
        <v>684</v>
      </c>
      <c r="I6269" t="s">
        <v>233</v>
      </c>
      <c r="J6269" t="s">
        <v>13</v>
      </c>
      <c r="K6269" t="s">
        <v>1610</v>
      </c>
      <c r="L6269" t="s">
        <v>30</v>
      </c>
      <c r="N6269" t="str">
        <f>IF(ISBLANK(Sales[[#This Row],[return]]),"No",Sales[[#This Row],[return]])</f>
        <v>No</v>
      </c>
      <c r="O6269" s="2">
        <v>43698</v>
      </c>
      <c r="P6269" s="8" t="str">
        <f>TEXT(DAY(Sales[[#This Row],[OrderDate]]),"ddd")</f>
        <v>Sat</v>
      </c>
      <c r="Q6269" s="8" t="str">
        <f>TEXT(MONTH(Sales[[#This Row],[ShipDate]])*29,"mmm")</f>
        <v>Aug</v>
      </c>
      <c r="R6269">
        <v>1477</v>
      </c>
      <c r="S6269" t="s">
        <v>315</v>
      </c>
      <c r="T6269" t="s">
        <v>28</v>
      </c>
      <c r="U6269">
        <v>80027</v>
      </c>
      <c r="V6269" s="1">
        <v>0.2</v>
      </c>
      <c r="W6269">
        <v>2</v>
      </c>
      <c r="X6269">
        <v>1</v>
      </c>
      <c r="Y6269">
        <v>7</v>
      </c>
      <c r="AD6269"/>
    </row>
    <row r="6270" spans="1:30" x14ac:dyDescent="0.25">
      <c r="A6270" t="s">
        <v>40</v>
      </c>
      <c r="B6270" s="2">
        <v>43702</v>
      </c>
      <c r="C6270" s="35">
        <f>YEAR(Sales[[#This Row],[ShipDate]])</f>
        <v>2019</v>
      </c>
      <c r="D6270" t="s">
        <v>36</v>
      </c>
      <c r="E6270" t="s">
        <v>18</v>
      </c>
      <c r="F6270" t="s">
        <v>39</v>
      </c>
      <c r="G6270" t="s">
        <v>25</v>
      </c>
      <c r="H6270" t="s">
        <v>684</v>
      </c>
      <c r="I6270" t="s">
        <v>233</v>
      </c>
      <c r="J6270" t="s">
        <v>13</v>
      </c>
      <c r="K6270" t="s">
        <v>1610</v>
      </c>
      <c r="L6270" t="s">
        <v>30</v>
      </c>
      <c r="N6270" t="str">
        <f>IF(ISBLANK(Sales[[#This Row],[return]]),"No",Sales[[#This Row],[return]])</f>
        <v>No</v>
      </c>
      <c r="O6270" s="2">
        <v>43698</v>
      </c>
      <c r="P6270" s="8" t="str">
        <f>TEXT(DAY(Sales[[#This Row],[OrderDate]]),"ddd")</f>
        <v>Sat</v>
      </c>
      <c r="Q6270" s="8" t="str">
        <f>TEXT(MONTH(Sales[[#This Row],[ShipDate]])*29,"mmm")</f>
        <v>Aug</v>
      </c>
      <c r="R6270">
        <v>1336</v>
      </c>
      <c r="S6270" t="s">
        <v>1042</v>
      </c>
      <c r="T6270" t="s">
        <v>28</v>
      </c>
      <c r="U6270">
        <v>80027</v>
      </c>
      <c r="V6270" s="1">
        <v>0.2</v>
      </c>
      <c r="W6270">
        <v>21</v>
      </c>
      <c r="X6270">
        <v>3</v>
      </c>
      <c r="Y6270">
        <v>237</v>
      </c>
      <c r="AD6270"/>
    </row>
    <row r="6271" spans="1:30" x14ac:dyDescent="0.25">
      <c r="A6271" t="s">
        <v>40</v>
      </c>
      <c r="B6271" s="2">
        <v>43761</v>
      </c>
      <c r="C6271" s="35">
        <f>YEAR(Sales[[#This Row],[ShipDate]])</f>
        <v>2019</v>
      </c>
      <c r="D6271" t="s">
        <v>36</v>
      </c>
      <c r="E6271" t="s">
        <v>18</v>
      </c>
      <c r="F6271" t="s">
        <v>38</v>
      </c>
      <c r="G6271" t="s">
        <v>11</v>
      </c>
      <c r="H6271" t="s">
        <v>164</v>
      </c>
      <c r="I6271" t="s">
        <v>120</v>
      </c>
      <c r="J6271" t="s">
        <v>13</v>
      </c>
      <c r="K6271" t="s">
        <v>3114</v>
      </c>
      <c r="L6271" t="s">
        <v>68</v>
      </c>
      <c r="N6271" t="str">
        <f>IF(ISBLANK(Sales[[#This Row],[return]]),"No",Sales[[#This Row],[return]])</f>
        <v>No</v>
      </c>
      <c r="O6271" s="2">
        <v>43757</v>
      </c>
      <c r="P6271" s="8" t="str">
        <f>TEXT(DAY(Sales[[#This Row],[OrderDate]]),"ddd")</f>
        <v>Thu</v>
      </c>
      <c r="Q6271" s="8" t="str">
        <f>TEXT(MONTH(Sales[[#This Row],[ShipDate]])*29,"mmm")</f>
        <v>Oct</v>
      </c>
      <c r="R6271">
        <v>979</v>
      </c>
      <c r="S6271" t="s">
        <v>1293</v>
      </c>
      <c r="T6271" t="s">
        <v>66</v>
      </c>
      <c r="U6271">
        <v>60623</v>
      </c>
      <c r="V6271" s="1">
        <v>0.5</v>
      </c>
      <c r="W6271">
        <v>-68</v>
      </c>
      <c r="X6271">
        <v>1</v>
      </c>
      <c r="Y6271">
        <v>91</v>
      </c>
      <c r="AD6271"/>
    </row>
    <row r="6272" spans="1:30" x14ac:dyDescent="0.25">
      <c r="A6272" t="s">
        <v>40</v>
      </c>
      <c r="B6272" s="2">
        <v>43808</v>
      </c>
      <c r="C6272" s="35">
        <f>YEAR(Sales[[#This Row],[ShipDate]])</f>
        <v>2019</v>
      </c>
      <c r="D6272" t="s">
        <v>36</v>
      </c>
      <c r="E6272" t="s">
        <v>31</v>
      </c>
      <c r="F6272" t="s">
        <v>43</v>
      </c>
      <c r="G6272" t="s">
        <v>11</v>
      </c>
      <c r="H6272" t="s">
        <v>88</v>
      </c>
      <c r="I6272" t="s">
        <v>93</v>
      </c>
      <c r="J6272" t="s">
        <v>13</v>
      </c>
      <c r="K6272" t="s">
        <v>413</v>
      </c>
      <c r="L6272" t="s">
        <v>92</v>
      </c>
      <c r="N6272" t="str">
        <f>IF(ISBLANK(Sales[[#This Row],[return]]),"No",Sales[[#This Row],[return]])</f>
        <v>No</v>
      </c>
      <c r="O6272" s="2">
        <v>43803</v>
      </c>
      <c r="P6272" s="8" t="str">
        <f>TEXT(DAY(Sales[[#This Row],[OrderDate]]),"ddd")</f>
        <v>Wed</v>
      </c>
      <c r="Q6272" s="8" t="str">
        <f>TEXT(MONTH(Sales[[#This Row],[ShipDate]])*29,"mmm")</f>
        <v>Dec</v>
      </c>
      <c r="R6272">
        <v>789</v>
      </c>
      <c r="S6272" t="s">
        <v>2615</v>
      </c>
      <c r="T6272" t="s">
        <v>90</v>
      </c>
      <c r="U6272">
        <v>19134</v>
      </c>
      <c r="V6272" s="1">
        <v>0.2</v>
      </c>
      <c r="W6272">
        <v>7</v>
      </c>
      <c r="X6272">
        <v>2</v>
      </c>
      <c r="Y6272">
        <v>55</v>
      </c>
      <c r="AD6272"/>
    </row>
    <row r="6273" spans="1:30" x14ac:dyDescent="0.25">
      <c r="A6273" t="s">
        <v>40</v>
      </c>
      <c r="B6273" s="2">
        <v>43808</v>
      </c>
      <c r="C6273" s="35">
        <f>YEAR(Sales[[#This Row],[ShipDate]])</f>
        <v>2019</v>
      </c>
      <c r="D6273" t="s">
        <v>36</v>
      </c>
      <c r="E6273" t="s">
        <v>31</v>
      </c>
      <c r="F6273" t="s">
        <v>23</v>
      </c>
      <c r="G6273" t="s">
        <v>11</v>
      </c>
      <c r="H6273" t="s">
        <v>88</v>
      </c>
      <c r="I6273" t="s">
        <v>93</v>
      </c>
      <c r="J6273" t="s">
        <v>13</v>
      </c>
      <c r="K6273" t="s">
        <v>413</v>
      </c>
      <c r="L6273" t="s">
        <v>92</v>
      </c>
      <c r="N6273" t="str">
        <f>IF(ISBLANK(Sales[[#This Row],[return]]),"No",Sales[[#This Row],[return]])</f>
        <v>No</v>
      </c>
      <c r="O6273" s="2">
        <v>43803</v>
      </c>
      <c r="P6273" s="8" t="str">
        <f>TEXT(DAY(Sales[[#This Row],[OrderDate]]),"ddd")</f>
        <v>Wed</v>
      </c>
      <c r="Q6273" s="8" t="str">
        <f>TEXT(MONTH(Sales[[#This Row],[ShipDate]])*29,"mmm")</f>
        <v>Dec</v>
      </c>
      <c r="R6273">
        <v>739</v>
      </c>
      <c r="S6273" t="s">
        <v>1422</v>
      </c>
      <c r="T6273" t="s">
        <v>90</v>
      </c>
      <c r="U6273">
        <v>19134</v>
      </c>
      <c r="V6273" s="1">
        <v>0.3</v>
      </c>
      <c r="W6273">
        <v>-10</v>
      </c>
      <c r="X6273">
        <v>10</v>
      </c>
      <c r="Y6273">
        <v>240</v>
      </c>
      <c r="AD6273"/>
    </row>
    <row r="6274" spans="1:30" x14ac:dyDescent="0.25">
      <c r="A6274" t="s">
        <v>40</v>
      </c>
      <c r="B6274" s="2">
        <v>43808</v>
      </c>
      <c r="C6274" s="35">
        <f>YEAR(Sales[[#This Row],[ShipDate]])</f>
        <v>2019</v>
      </c>
      <c r="D6274" t="s">
        <v>36</v>
      </c>
      <c r="E6274" t="s">
        <v>31</v>
      </c>
      <c r="F6274" t="s">
        <v>45</v>
      </c>
      <c r="G6274" t="s">
        <v>25</v>
      </c>
      <c r="H6274" t="s">
        <v>88</v>
      </c>
      <c r="I6274" t="s">
        <v>93</v>
      </c>
      <c r="J6274" t="s">
        <v>13</v>
      </c>
      <c r="K6274" t="s">
        <v>413</v>
      </c>
      <c r="L6274" t="s">
        <v>92</v>
      </c>
      <c r="N6274" t="str">
        <f>IF(ISBLANK(Sales[[#This Row],[return]]),"No",Sales[[#This Row],[return]])</f>
        <v>No</v>
      </c>
      <c r="O6274" s="2">
        <v>43803</v>
      </c>
      <c r="P6274" s="8" t="str">
        <f>TEXT(DAY(Sales[[#This Row],[OrderDate]]),"ddd")</f>
        <v>Wed</v>
      </c>
      <c r="Q6274" s="8" t="str">
        <f>TEXT(MONTH(Sales[[#This Row],[ShipDate]])*29,"mmm")</f>
        <v>Dec</v>
      </c>
      <c r="R6274">
        <v>525</v>
      </c>
      <c r="S6274" t="s">
        <v>2002</v>
      </c>
      <c r="T6274" t="s">
        <v>90</v>
      </c>
      <c r="U6274">
        <v>19134</v>
      </c>
      <c r="V6274" s="1">
        <v>0.2</v>
      </c>
      <c r="W6274">
        <v>3</v>
      </c>
      <c r="X6274">
        <v>3</v>
      </c>
      <c r="Y6274">
        <v>13</v>
      </c>
      <c r="AD6274"/>
    </row>
    <row r="6275" spans="1:30" x14ac:dyDescent="0.25">
      <c r="A6275" t="s">
        <v>40</v>
      </c>
      <c r="B6275" s="2">
        <v>43808</v>
      </c>
      <c r="C6275" s="35">
        <f>YEAR(Sales[[#This Row],[ShipDate]])</f>
        <v>2019</v>
      </c>
      <c r="D6275" t="s">
        <v>36</v>
      </c>
      <c r="E6275" t="s">
        <v>31</v>
      </c>
      <c r="F6275" t="s">
        <v>59</v>
      </c>
      <c r="G6275" t="s">
        <v>25</v>
      </c>
      <c r="H6275" t="s">
        <v>88</v>
      </c>
      <c r="I6275" t="s">
        <v>93</v>
      </c>
      <c r="J6275" t="s">
        <v>13</v>
      </c>
      <c r="K6275" t="s">
        <v>413</v>
      </c>
      <c r="L6275" t="s">
        <v>92</v>
      </c>
      <c r="N6275" t="str">
        <f>IF(ISBLANK(Sales[[#This Row],[return]]),"No",Sales[[#This Row],[return]])</f>
        <v>No</v>
      </c>
      <c r="O6275" s="2">
        <v>43803</v>
      </c>
      <c r="P6275" s="8" t="str">
        <f>TEXT(DAY(Sales[[#This Row],[OrderDate]]),"ddd")</f>
        <v>Wed</v>
      </c>
      <c r="Q6275" s="8" t="str">
        <f>TEXT(MONTH(Sales[[#This Row],[ShipDate]])*29,"mmm")</f>
        <v>Dec</v>
      </c>
      <c r="R6275">
        <v>1753</v>
      </c>
      <c r="S6275" t="s">
        <v>2838</v>
      </c>
      <c r="T6275" t="s">
        <v>90</v>
      </c>
      <c r="U6275">
        <v>19134</v>
      </c>
      <c r="V6275" s="1">
        <v>0.2</v>
      </c>
      <c r="W6275">
        <v>9</v>
      </c>
      <c r="X6275">
        <v>5</v>
      </c>
      <c r="Y6275">
        <v>24</v>
      </c>
      <c r="AD6275"/>
    </row>
    <row r="6276" spans="1:30" x14ac:dyDescent="0.25">
      <c r="A6276" t="s">
        <v>40</v>
      </c>
      <c r="B6276" s="2">
        <v>43808</v>
      </c>
      <c r="C6276" s="35">
        <f>YEAR(Sales[[#This Row],[ShipDate]])</f>
        <v>2019</v>
      </c>
      <c r="D6276" t="s">
        <v>36</v>
      </c>
      <c r="E6276" t="s">
        <v>31</v>
      </c>
      <c r="F6276" t="s">
        <v>99</v>
      </c>
      <c r="G6276" t="s">
        <v>46</v>
      </c>
      <c r="H6276" t="s">
        <v>88</v>
      </c>
      <c r="I6276" t="s">
        <v>93</v>
      </c>
      <c r="J6276" t="s">
        <v>13</v>
      </c>
      <c r="K6276" t="s">
        <v>413</v>
      </c>
      <c r="L6276" t="s">
        <v>92</v>
      </c>
      <c r="N6276" t="str">
        <f>IF(ISBLANK(Sales[[#This Row],[return]]),"No",Sales[[#This Row],[return]])</f>
        <v>No</v>
      </c>
      <c r="O6276" s="2">
        <v>43803</v>
      </c>
      <c r="P6276" s="8" t="str">
        <f>TEXT(DAY(Sales[[#This Row],[OrderDate]]),"ddd")</f>
        <v>Wed</v>
      </c>
      <c r="Q6276" s="8" t="str">
        <f>TEXT(MONTH(Sales[[#This Row],[ShipDate]])*29,"mmm")</f>
        <v>Dec</v>
      </c>
      <c r="R6276">
        <v>1006</v>
      </c>
      <c r="S6276" t="s">
        <v>2398</v>
      </c>
      <c r="T6276" t="s">
        <v>90</v>
      </c>
      <c r="U6276">
        <v>19134</v>
      </c>
      <c r="V6276" s="1">
        <v>0.2</v>
      </c>
      <c r="W6276">
        <v>-29</v>
      </c>
      <c r="X6276">
        <v>4</v>
      </c>
      <c r="Y6276">
        <v>256</v>
      </c>
      <c r="AD6276"/>
    </row>
    <row r="6277" spans="1:30" x14ac:dyDescent="0.25">
      <c r="A6277" t="s">
        <v>24</v>
      </c>
      <c r="B6277" s="2">
        <v>43685</v>
      </c>
      <c r="C6277" s="35">
        <f>YEAR(Sales[[#This Row],[ShipDate]])</f>
        <v>2019</v>
      </c>
      <c r="D6277" t="s">
        <v>113</v>
      </c>
      <c r="E6277" t="s">
        <v>31</v>
      </c>
      <c r="F6277" t="s">
        <v>59</v>
      </c>
      <c r="G6277" t="s">
        <v>25</v>
      </c>
      <c r="H6277" t="s">
        <v>680</v>
      </c>
      <c r="I6277" t="s">
        <v>20</v>
      </c>
      <c r="J6277" t="s">
        <v>13</v>
      </c>
      <c r="K6277" t="s">
        <v>2666</v>
      </c>
      <c r="L6277" t="s">
        <v>17</v>
      </c>
      <c r="N6277" t="str">
        <f>IF(ISBLANK(Sales[[#This Row],[return]]),"No",Sales[[#This Row],[return]])</f>
        <v>No</v>
      </c>
      <c r="O6277" s="2">
        <v>43682</v>
      </c>
      <c r="P6277" s="8" t="str">
        <f>TEXT(DAY(Sales[[#This Row],[OrderDate]]),"ddd")</f>
        <v>Thu</v>
      </c>
      <c r="Q6277" s="8" t="str">
        <f>TEXT(MONTH(Sales[[#This Row],[ShipDate]])*29,"mmm")</f>
        <v>Aug</v>
      </c>
      <c r="R6277">
        <v>93</v>
      </c>
      <c r="S6277" t="s">
        <v>595</v>
      </c>
      <c r="T6277" t="s">
        <v>15</v>
      </c>
      <c r="U6277">
        <v>40475</v>
      </c>
      <c r="V6277" s="1">
        <v>0</v>
      </c>
      <c r="W6277">
        <v>6</v>
      </c>
      <c r="X6277">
        <v>2</v>
      </c>
      <c r="Y6277">
        <v>14</v>
      </c>
      <c r="AD6277"/>
    </row>
    <row r="6278" spans="1:30" x14ac:dyDescent="0.25">
      <c r="A6278" t="s">
        <v>10</v>
      </c>
      <c r="B6278" s="2">
        <v>43803</v>
      </c>
      <c r="C6278" s="35">
        <f>YEAR(Sales[[#This Row],[ShipDate]])</f>
        <v>2019</v>
      </c>
      <c r="D6278" t="s">
        <v>36</v>
      </c>
      <c r="E6278" t="s">
        <v>69</v>
      </c>
      <c r="F6278" t="s">
        <v>43</v>
      </c>
      <c r="G6278" t="s">
        <v>11</v>
      </c>
      <c r="H6278" t="s">
        <v>1151</v>
      </c>
      <c r="I6278" t="s">
        <v>1150</v>
      </c>
      <c r="J6278" t="s">
        <v>13</v>
      </c>
      <c r="K6278" t="s">
        <v>275</v>
      </c>
      <c r="L6278" t="s">
        <v>92</v>
      </c>
      <c r="N6278" t="str">
        <f>IF(ISBLANK(Sales[[#This Row],[return]]),"No",Sales[[#This Row],[return]])</f>
        <v>No</v>
      </c>
      <c r="O6278" s="2">
        <v>43797</v>
      </c>
      <c r="P6278" s="8" t="str">
        <f>TEXT(DAY(Sales[[#This Row],[OrderDate]]),"ddd")</f>
        <v>Sat</v>
      </c>
      <c r="Q6278" s="8" t="str">
        <f>TEXT(MONTH(Sales[[#This Row],[ShipDate]])*29,"mmm")</f>
        <v>Dec</v>
      </c>
      <c r="R6278">
        <v>577</v>
      </c>
      <c r="S6278" t="s">
        <v>1210</v>
      </c>
      <c r="T6278" t="s">
        <v>90</v>
      </c>
      <c r="U6278">
        <v>21215</v>
      </c>
      <c r="V6278" s="1">
        <v>0</v>
      </c>
      <c r="W6278">
        <v>8</v>
      </c>
      <c r="X6278">
        <v>5</v>
      </c>
      <c r="Y6278">
        <v>21</v>
      </c>
      <c r="AD6278"/>
    </row>
    <row r="6279" spans="1:30" x14ac:dyDescent="0.25">
      <c r="A6279" t="s">
        <v>10</v>
      </c>
      <c r="B6279" s="2">
        <v>43803</v>
      </c>
      <c r="C6279" s="35">
        <f>YEAR(Sales[[#This Row],[ShipDate]])</f>
        <v>2019</v>
      </c>
      <c r="D6279" t="s">
        <v>36</v>
      </c>
      <c r="E6279" t="s">
        <v>69</v>
      </c>
      <c r="F6279" t="s">
        <v>43</v>
      </c>
      <c r="G6279" t="s">
        <v>11</v>
      </c>
      <c r="H6279" t="s">
        <v>1151</v>
      </c>
      <c r="I6279" t="s">
        <v>1150</v>
      </c>
      <c r="J6279" t="s">
        <v>13</v>
      </c>
      <c r="K6279" t="s">
        <v>275</v>
      </c>
      <c r="L6279" t="s">
        <v>92</v>
      </c>
      <c r="N6279" t="str">
        <f>IF(ISBLANK(Sales[[#This Row],[return]]),"No",Sales[[#This Row],[return]])</f>
        <v>No</v>
      </c>
      <c r="O6279" s="2">
        <v>43797</v>
      </c>
      <c r="P6279" s="8" t="str">
        <f>TEXT(DAY(Sales[[#This Row],[OrderDate]]),"ddd")</f>
        <v>Sat</v>
      </c>
      <c r="Q6279" s="8" t="str">
        <f>TEXT(MONTH(Sales[[#This Row],[ShipDate]])*29,"mmm")</f>
        <v>Dec</v>
      </c>
      <c r="R6279">
        <v>1043</v>
      </c>
      <c r="S6279" t="s">
        <v>446</v>
      </c>
      <c r="T6279" t="s">
        <v>90</v>
      </c>
      <c r="U6279">
        <v>21215</v>
      </c>
      <c r="V6279" s="1">
        <v>0</v>
      </c>
      <c r="W6279">
        <v>273</v>
      </c>
      <c r="X6279">
        <v>5</v>
      </c>
      <c r="Y6279">
        <v>1049</v>
      </c>
      <c r="AD6279"/>
    </row>
    <row r="6280" spans="1:30" x14ac:dyDescent="0.25">
      <c r="A6280" t="s">
        <v>10</v>
      </c>
      <c r="B6280" s="2">
        <v>43803</v>
      </c>
      <c r="C6280" s="35">
        <f>YEAR(Sales[[#This Row],[ShipDate]])</f>
        <v>2019</v>
      </c>
      <c r="D6280" t="s">
        <v>36</v>
      </c>
      <c r="E6280" t="s">
        <v>69</v>
      </c>
      <c r="F6280" t="s">
        <v>45</v>
      </c>
      <c r="G6280" t="s">
        <v>25</v>
      </c>
      <c r="H6280" t="s">
        <v>1151</v>
      </c>
      <c r="I6280" t="s">
        <v>1150</v>
      </c>
      <c r="J6280" t="s">
        <v>13</v>
      </c>
      <c r="K6280" t="s">
        <v>275</v>
      </c>
      <c r="L6280" t="s">
        <v>92</v>
      </c>
      <c r="N6280" t="str">
        <f>IF(ISBLANK(Sales[[#This Row],[return]]),"No",Sales[[#This Row],[return]])</f>
        <v>No</v>
      </c>
      <c r="O6280" s="2">
        <v>43797</v>
      </c>
      <c r="P6280" s="8" t="str">
        <f>TEXT(DAY(Sales[[#This Row],[OrderDate]]),"ddd")</f>
        <v>Sat</v>
      </c>
      <c r="Q6280" s="8" t="str">
        <f>TEXT(MONTH(Sales[[#This Row],[ShipDate]])*29,"mmm")</f>
        <v>Dec</v>
      </c>
      <c r="R6280">
        <v>321</v>
      </c>
      <c r="S6280" t="s">
        <v>1651</v>
      </c>
      <c r="T6280" t="s">
        <v>90</v>
      </c>
      <c r="U6280">
        <v>21215</v>
      </c>
      <c r="V6280" s="1">
        <v>0</v>
      </c>
      <c r="W6280">
        <v>1</v>
      </c>
      <c r="X6280">
        <v>1</v>
      </c>
      <c r="Y6280">
        <v>2</v>
      </c>
      <c r="AD6280"/>
    </row>
    <row r="6281" spans="1:30" x14ac:dyDescent="0.25">
      <c r="A6281" t="s">
        <v>10</v>
      </c>
      <c r="B6281" s="2">
        <v>43745</v>
      </c>
      <c r="C6281" s="35">
        <f>YEAR(Sales[[#This Row],[ShipDate]])</f>
        <v>2019</v>
      </c>
      <c r="D6281" t="s">
        <v>36</v>
      </c>
      <c r="E6281" t="s">
        <v>18</v>
      </c>
      <c r="F6281" t="s">
        <v>59</v>
      </c>
      <c r="G6281" t="s">
        <v>25</v>
      </c>
      <c r="H6281" t="s">
        <v>84</v>
      </c>
      <c r="I6281" t="s">
        <v>87</v>
      </c>
      <c r="J6281" t="s">
        <v>13</v>
      </c>
      <c r="K6281" t="s">
        <v>256</v>
      </c>
      <c r="L6281" t="s">
        <v>68</v>
      </c>
      <c r="N6281" t="str">
        <f>IF(ISBLANK(Sales[[#This Row],[return]]),"No",Sales[[#This Row],[return]])</f>
        <v>No</v>
      </c>
      <c r="O6281" s="2">
        <v>43739</v>
      </c>
      <c r="P6281" s="8" t="str">
        <f>TEXT(DAY(Sales[[#This Row],[OrderDate]]),"ddd")</f>
        <v>Sun</v>
      </c>
      <c r="Q6281" s="8" t="str">
        <f>TEXT(MONTH(Sales[[#This Row],[ShipDate]])*29,"mmm")</f>
        <v>Oct</v>
      </c>
      <c r="R6281">
        <v>1708</v>
      </c>
      <c r="S6281" t="s">
        <v>1784</v>
      </c>
      <c r="T6281" t="s">
        <v>66</v>
      </c>
      <c r="U6281">
        <v>68025</v>
      </c>
      <c r="V6281" s="1">
        <v>0</v>
      </c>
      <c r="W6281">
        <v>50</v>
      </c>
      <c r="X6281">
        <v>1</v>
      </c>
      <c r="Y6281">
        <v>105</v>
      </c>
      <c r="AD6281"/>
    </row>
    <row r="6282" spans="1:30" x14ac:dyDescent="0.25">
      <c r="A6282" t="s">
        <v>40</v>
      </c>
      <c r="B6282" s="2">
        <v>43632</v>
      </c>
      <c r="C6282" s="35">
        <f>YEAR(Sales[[#This Row],[ShipDate]])</f>
        <v>2019</v>
      </c>
      <c r="D6282" t="s">
        <v>36</v>
      </c>
      <c r="E6282" t="s">
        <v>18</v>
      </c>
      <c r="F6282" t="s">
        <v>99</v>
      </c>
      <c r="G6282" t="s">
        <v>46</v>
      </c>
      <c r="H6282" t="s">
        <v>1269</v>
      </c>
      <c r="I6282" t="s">
        <v>252</v>
      </c>
      <c r="J6282" t="s">
        <v>13</v>
      </c>
      <c r="K6282" t="s">
        <v>1517</v>
      </c>
      <c r="L6282" t="s">
        <v>92</v>
      </c>
      <c r="N6282" t="str">
        <f>IF(ISBLANK(Sales[[#This Row],[return]]),"No",Sales[[#This Row],[return]])</f>
        <v>No</v>
      </c>
      <c r="O6282" s="2">
        <v>43628</v>
      </c>
      <c r="P6282" s="8" t="str">
        <f>TEXT(DAY(Sales[[#This Row],[OrderDate]]),"ddd")</f>
        <v>Thu</v>
      </c>
      <c r="Q6282" s="8" t="str">
        <f>TEXT(MONTH(Sales[[#This Row],[ShipDate]])*29,"mmm")</f>
        <v>Jun</v>
      </c>
      <c r="R6282">
        <v>1096</v>
      </c>
      <c r="S6282" t="s">
        <v>476</v>
      </c>
      <c r="T6282" t="s">
        <v>90</v>
      </c>
      <c r="U6282">
        <v>43302</v>
      </c>
      <c r="V6282" s="1">
        <v>0.2</v>
      </c>
      <c r="W6282">
        <v>19</v>
      </c>
      <c r="X6282">
        <v>2</v>
      </c>
      <c r="Y6282">
        <v>64</v>
      </c>
      <c r="AD6282"/>
    </row>
    <row r="6283" spans="1:30" x14ac:dyDescent="0.25">
      <c r="A6283" t="s">
        <v>40</v>
      </c>
      <c r="B6283" s="2">
        <v>43608</v>
      </c>
      <c r="C6283" s="35">
        <f>YEAR(Sales[[#This Row],[ShipDate]])</f>
        <v>2019</v>
      </c>
      <c r="D6283" t="s">
        <v>36</v>
      </c>
      <c r="E6283" t="s">
        <v>18</v>
      </c>
      <c r="F6283" t="s">
        <v>43</v>
      </c>
      <c r="G6283" t="s">
        <v>11</v>
      </c>
      <c r="H6283" t="s">
        <v>146</v>
      </c>
      <c r="I6283" t="s">
        <v>149</v>
      </c>
      <c r="J6283" t="s">
        <v>13</v>
      </c>
      <c r="K6283" t="s">
        <v>1243</v>
      </c>
      <c r="L6283" t="s">
        <v>92</v>
      </c>
      <c r="N6283" t="str">
        <f>IF(ISBLANK(Sales[[#This Row],[return]]),"No",Sales[[#This Row],[return]])</f>
        <v>No</v>
      </c>
      <c r="O6283" s="2">
        <v>43603</v>
      </c>
      <c r="P6283" s="8" t="str">
        <f>TEXT(DAY(Sales[[#This Row],[OrderDate]]),"ddd")</f>
        <v>Wed</v>
      </c>
      <c r="Q6283" s="8" t="str">
        <f>TEXT(MONTH(Sales[[#This Row],[ShipDate]])*29,"mmm")</f>
        <v>May</v>
      </c>
      <c r="R6283">
        <v>1056</v>
      </c>
      <c r="S6283" t="s">
        <v>1361</v>
      </c>
      <c r="T6283" t="s">
        <v>90</v>
      </c>
      <c r="U6283">
        <v>10024</v>
      </c>
      <c r="V6283" s="1">
        <v>0</v>
      </c>
      <c r="W6283">
        <v>6</v>
      </c>
      <c r="X6283">
        <v>2</v>
      </c>
      <c r="Y6283">
        <v>15</v>
      </c>
      <c r="AD6283"/>
    </row>
    <row r="6284" spans="1:30" x14ac:dyDescent="0.25">
      <c r="A6284" t="s">
        <v>40</v>
      </c>
      <c r="B6284" s="2">
        <v>43608</v>
      </c>
      <c r="C6284" s="35">
        <f>YEAR(Sales[[#This Row],[ShipDate]])</f>
        <v>2019</v>
      </c>
      <c r="D6284" t="s">
        <v>36</v>
      </c>
      <c r="E6284" t="s">
        <v>18</v>
      </c>
      <c r="F6284" t="s">
        <v>50</v>
      </c>
      <c r="G6284" t="s">
        <v>25</v>
      </c>
      <c r="H6284" t="s">
        <v>146</v>
      </c>
      <c r="I6284" t="s">
        <v>149</v>
      </c>
      <c r="J6284" t="s">
        <v>13</v>
      </c>
      <c r="K6284" t="s">
        <v>1243</v>
      </c>
      <c r="L6284" t="s">
        <v>92</v>
      </c>
      <c r="N6284" t="str">
        <f>IF(ISBLANK(Sales[[#This Row],[return]]),"No",Sales[[#This Row],[return]])</f>
        <v>No</v>
      </c>
      <c r="O6284" s="2">
        <v>43603</v>
      </c>
      <c r="P6284" s="8" t="str">
        <f>TEXT(DAY(Sales[[#This Row],[OrderDate]]),"ddd")</f>
        <v>Wed</v>
      </c>
      <c r="Q6284" s="8" t="str">
        <f>TEXT(MONTH(Sales[[#This Row],[ShipDate]])*29,"mmm")</f>
        <v>May</v>
      </c>
      <c r="R6284">
        <v>57</v>
      </c>
      <c r="S6284" t="s">
        <v>3168</v>
      </c>
      <c r="T6284" t="s">
        <v>90</v>
      </c>
      <c r="U6284">
        <v>10024</v>
      </c>
      <c r="V6284" s="1">
        <v>0.2</v>
      </c>
      <c r="W6284">
        <v>1</v>
      </c>
      <c r="X6284">
        <v>1</v>
      </c>
      <c r="Y6284">
        <v>3</v>
      </c>
      <c r="AD6284"/>
    </row>
    <row r="6285" spans="1:30" x14ac:dyDescent="0.25">
      <c r="A6285" t="s">
        <v>10</v>
      </c>
      <c r="B6285" s="2">
        <v>43495</v>
      </c>
      <c r="C6285" s="35">
        <f>YEAR(Sales[[#This Row],[ShipDate]])</f>
        <v>2019</v>
      </c>
      <c r="D6285" t="s">
        <v>19</v>
      </c>
      <c r="E6285" t="s">
        <v>18</v>
      </c>
      <c r="F6285" t="s">
        <v>45</v>
      </c>
      <c r="G6285" t="s">
        <v>25</v>
      </c>
      <c r="H6285" t="s">
        <v>1585</v>
      </c>
      <c r="I6285" t="s">
        <v>252</v>
      </c>
      <c r="J6285" t="s">
        <v>13</v>
      </c>
      <c r="K6285" t="s">
        <v>1199</v>
      </c>
      <c r="L6285" t="s">
        <v>92</v>
      </c>
      <c r="N6285" t="str">
        <f>IF(ISBLANK(Sales[[#This Row],[return]]),"No",Sales[[#This Row],[return]])</f>
        <v>No</v>
      </c>
      <c r="O6285" s="2">
        <v>43492</v>
      </c>
      <c r="P6285" s="8" t="str">
        <f>TEXT(DAY(Sales[[#This Row],[OrderDate]]),"ddd")</f>
        <v>Fri</v>
      </c>
      <c r="Q6285" s="8" t="str">
        <f>TEXT(MONTH(Sales[[#This Row],[ShipDate]])*29,"mmm")</f>
        <v>Jan</v>
      </c>
      <c r="R6285">
        <v>1126</v>
      </c>
      <c r="S6285" t="s">
        <v>906</v>
      </c>
      <c r="T6285" t="s">
        <v>90</v>
      </c>
      <c r="U6285">
        <v>44240</v>
      </c>
      <c r="V6285" s="1">
        <v>0.2</v>
      </c>
      <c r="W6285">
        <v>2</v>
      </c>
      <c r="X6285">
        <v>3</v>
      </c>
      <c r="Y6285">
        <v>14</v>
      </c>
      <c r="AD6285"/>
    </row>
    <row r="6286" spans="1:30" x14ac:dyDescent="0.25">
      <c r="A6286" t="s">
        <v>10</v>
      </c>
      <c r="B6286" s="2">
        <v>43495</v>
      </c>
      <c r="C6286" s="35">
        <f>YEAR(Sales[[#This Row],[ShipDate]])</f>
        <v>2019</v>
      </c>
      <c r="D6286" t="s">
        <v>19</v>
      </c>
      <c r="E6286" t="s">
        <v>18</v>
      </c>
      <c r="F6286" t="s">
        <v>99</v>
      </c>
      <c r="G6286" t="s">
        <v>46</v>
      </c>
      <c r="H6286" t="s">
        <v>1585</v>
      </c>
      <c r="I6286" t="s">
        <v>252</v>
      </c>
      <c r="J6286" t="s">
        <v>13</v>
      </c>
      <c r="K6286" t="s">
        <v>1199</v>
      </c>
      <c r="L6286" t="s">
        <v>92</v>
      </c>
      <c r="N6286" t="str">
        <f>IF(ISBLANK(Sales[[#This Row],[return]]),"No",Sales[[#This Row],[return]])</f>
        <v>No</v>
      </c>
      <c r="O6286" s="2">
        <v>43492</v>
      </c>
      <c r="P6286" s="8" t="str">
        <f>TEXT(DAY(Sales[[#This Row],[OrderDate]]),"ddd")</f>
        <v>Fri</v>
      </c>
      <c r="Q6286" s="8" t="str">
        <f>TEXT(MONTH(Sales[[#This Row],[ShipDate]])*29,"mmm")</f>
        <v>Jan</v>
      </c>
      <c r="R6286">
        <v>141</v>
      </c>
      <c r="S6286" t="s">
        <v>2443</v>
      </c>
      <c r="T6286" t="s">
        <v>90</v>
      </c>
      <c r="U6286">
        <v>44240</v>
      </c>
      <c r="V6286" s="1">
        <v>0.2</v>
      </c>
      <c r="W6286">
        <v>-9</v>
      </c>
      <c r="X6286">
        <v>3</v>
      </c>
      <c r="Y6286">
        <v>72</v>
      </c>
      <c r="AD6286"/>
    </row>
    <row r="6287" spans="1:30" x14ac:dyDescent="0.25">
      <c r="A6287" t="s">
        <v>10</v>
      </c>
      <c r="B6287" s="2">
        <v>43495</v>
      </c>
      <c r="C6287" s="35">
        <f>YEAR(Sales[[#This Row],[ShipDate]])</f>
        <v>2019</v>
      </c>
      <c r="D6287" t="s">
        <v>19</v>
      </c>
      <c r="E6287" t="s">
        <v>18</v>
      </c>
      <c r="F6287" t="s">
        <v>48</v>
      </c>
      <c r="G6287" t="s">
        <v>46</v>
      </c>
      <c r="H6287" t="s">
        <v>1585</v>
      </c>
      <c r="I6287" t="s">
        <v>252</v>
      </c>
      <c r="J6287" t="s">
        <v>13</v>
      </c>
      <c r="K6287" t="s">
        <v>1199</v>
      </c>
      <c r="L6287" t="s">
        <v>92</v>
      </c>
      <c r="N6287" t="str">
        <f>IF(ISBLANK(Sales[[#This Row],[return]]),"No",Sales[[#This Row],[return]])</f>
        <v>No</v>
      </c>
      <c r="O6287" s="2">
        <v>43492</v>
      </c>
      <c r="P6287" s="8" t="str">
        <f>TEXT(DAY(Sales[[#This Row],[OrderDate]]),"ddd")</f>
        <v>Fri</v>
      </c>
      <c r="Q6287" s="8" t="str">
        <f>TEXT(MONTH(Sales[[#This Row],[ShipDate]])*29,"mmm")</f>
        <v>Jan</v>
      </c>
      <c r="R6287">
        <v>944</v>
      </c>
      <c r="S6287" t="s">
        <v>345</v>
      </c>
      <c r="T6287" t="s">
        <v>90</v>
      </c>
      <c r="U6287">
        <v>44240</v>
      </c>
      <c r="V6287" s="1">
        <v>0.4</v>
      </c>
      <c r="W6287">
        <v>-27</v>
      </c>
      <c r="X6287">
        <v>3</v>
      </c>
      <c r="Y6287">
        <v>108</v>
      </c>
      <c r="AD6287"/>
    </row>
    <row r="6288" spans="1:30" x14ac:dyDescent="0.25">
      <c r="A6288" t="s">
        <v>24</v>
      </c>
      <c r="B6288" s="2">
        <v>43811</v>
      </c>
      <c r="C6288" s="35">
        <f>YEAR(Sales[[#This Row],[ShipDate]])</f>
        <v>2019</v>
      </c>
      <c r="D6288" t="s">
        <v>19</v>
      </c>
      <c r="E6288" t="s">
        <v>31</v>
      </c>
      <c r="F6288" t="s">
        <v>52</v>
      </c>
      <c r="G6288" t="s">
        <v>25</v>
      </c>
      <c r="H6288" t="s">
        <v>79</v>
      </c>
      <c r="I6288" t="s">
        <v>32</v>
      </c>
      <c r="J6288" t="s">
        <v>13</v>
      </c>
      <c r="K6288" t="s">
        <v>523</v>
      </c>
      <c r="L6288" t="s">
        <v>30</v>
      </c>
      <c r="M6288" t="s">
        <v>82</v>
      </c>
      <c r="N6288" t="str">
        <f>IF(ISBLANK(Sales[[#This Row],[return]]),"No",Sales[[#This Row],[return]])</f>
        <v>Yes</v>
      </c>
      <c r="O6288" s="2">
        <v>43807</v>
      </c>
      <c r="P6288" s="8" t="str">
        <f>TEXT(DAY(Sales[[#This Row],[OrderDate]]),"ddd")</f>
        <v>Sun</v>
      </c>
      <c r="Q6288" s="8" t="str">
        <f>TEXT(MONTH(Sales[[#This Row],[ShipDate]])*29,"mmm")</f>
        <v>Dec</v>
      </c>
      <c r="R6288">
        <v>294</v>
      </c>
      <c r="S6288" t="s">
        <v>2774</v>
      </c>
      <c r="T6288" t="s">
        <v>28</v>
      </c>
      <c r="U6288">
        <v>94109</v>
      </c>
      <c r="V6288" s="1">
        <v>0</v>
      </c>
      <c r="W6288">
        <v>21</v>
      </c>
      <c r="X6288">
        <v>1</v>
      </c>
      <c r="Y6288">
        <v>69</v>
      </c>
      <c r="AD6288"/>
    </row>
    <row r="6289" spans="1:30" x14ac:dyDescent="0.25">
      <c r="A6289" t="s">
        <v>40</v>
      </c>
      <c r="B6289" s="2">
        <v>43828</v>
      </c>
      <c r="C6289" s="35">
        <f>YEAR(Sales[[#This Row],[ShipDate]])</f>
        <v>2019</v>
      </c>
      <c r="D6289" t="s">
        <v>36</v>
      </c>
      <c r="E6289" t="s">
        <v>18</v>
      </c>
      <c r="F6289" t="s">
        <v>52</v>
      </c>
      <c r="G6289" t="s">
        <v>25</v>
      </c>
      <c r="H6289" t="s">
        <v>146</v>
      </c>
      <c r="I6289" t="s">
        <v>149</v>
      </c>
      <c r="J6289" t="s">
        <v>13</v>
      </c>
      <c r="K6289" t="s">
        <v>664</v>
      </c>
      <c r="L6289" t="s">
        <v>92</v>
      </c>
      <c r="N6289" t="str">
        <f>IF(ISBLANK(Sales[[#This Row],[return]]),"No",Sales[[#This Row],[return]])</f>
        <v>No</v>
      </c>
      <c r="O6289" s="2">
        <v>43823</v>
      </c>
      <c r="P6289" s="8" t="str">
        <f>TEXT(DAY(Sales[[#This Row],[OrderDate]]),"ddd")</f>
        <v>Tue</v>
      </c>
      <c r="Q6289" s="8" t="str">
        <f>TEXT(MONTH(Sales[[#This Row],[ShipDate]])*29,"mmm")</f>
        <v>Dec</v>
      </c>
      <c r="R6289">
        <v>1502</v>
      </c>
      <c r="S6289" t="s">
        <v>665</v>
      </c>
      <c r="T6289" t="s">
        <v>90</v>
      </c>
      <c r="U6289">
        <v>10024</v>
      </c>
      <c r="V6289" s="1">
        <v>0</v>
      </c>
      <c r="W6289">
        <v>10</v>
      </c>
      <c r="X6289">
        <v>3</v>
      </c>
      <c r="Y6289">
        <v>36</v>
      </c>
      <c r="AD6289"/>
    </row>
    <row r="6290" spans="1:30" x14ac:dyDescent="0.25">
      <c r="A6290" t="s">
        <v>24</v>
      </c>
      <c r="B6290" s="2">
        <v>43700</v>
      </c>
      <c r="C6290" s="35">
        <f>YEAR(Sales[[#This Row],[ShipDate]])</f>
        <v>2019</v>
      </c>
      <c r="D6290" t="s">
        <v>19</v>
      </c>
      <c r="E6290" t="s">
        <v>31</v>
      </c>
      <c r="F6290" t="s">
        <v>43</v>
      </c>
      <c r="G6290" t="s">
        <v>11</v>
      </c>
      <c r="H6290" t="s">
        <v>146</v>
      </c>
      <c r="I6290" t="s">
        <v>149</v>
      </c>
      <c r="J6290" t="s">
        <v>13</v>
      </c>
      <c r="K6290" t="s">
        <v>929</v>
      </c>
      <c r="L6290" t="s">
        <v>92</v>
      </c>
      <c r="N6290" t="str">
        <f>IF(ISBLANK(Sales[[#This Row],[return]]),"No",Sales[[#This Row],[return]])</f>
        <v>No</v>
      </c>
      <c r="O6290" s="2">
        <v>43695</v>
      </c>
      <c r="P6290" s="8" t="str">
        <f>TEXT(DAY(Sales[[#This Row],[OrderDate]]),"ddd")</f>
        <v>Wed</v>
      </c>
      <c r="Q6290" s="8" t="str">
        <f>TEXT(MONTH(Sales[[#This Row],[ShipDate]])*29,"mmm")</f>
        <v>Aug</v>
      </c>
      <c r="R6290">
        <v>493</v>
      </c>
      <c r="S6290" t="s">
        <v>930</v>
      </c>
      <c r="T6290" t="s">
        <v>90</v>
      </c>
      <c r="U6290">
        <v>10011</v>
      </c>
      <c r="V6290" s="1">
        <v>0</v>
      </c>
      <c r="W6290">
        <v>16</v>
      </c>
      <c r="X6290">
        <v>2</v>
      </c>
      <c r="Y6290">
        <v>40</v>
      </c>
      <c r="AD6290"/>
    </row>
    <row r="6291" spans="1:30" x14ac:dyDescent="0.25">
      <c r="A6291" t="s">
        <v>24</v>
      </c>
      <c r="B6291" s="2">
        <v>43700</v>
      </c>
      <c r="C6291" s="35">
        <f>YEAR(Sales[[#This Row],[ShipDate]])</f>
        <v>2019</v>
      </c>
      <c r="D6291" t="s">
        <v>19</v>
      </c>
      <c r="E6291" t="s">
        <v>31</v>
      </c>
      <c r="F6291" t="s">
        <v>43</v>
      </c>
      <c r="G6291" t="s">
        <v>11</v>
      </c>
      <c r="H6291" t="s">
        <v>146</v>
      </c>
      <c r="I6291" t="s">
        <v>149</v>
      </c>
      <c r="J6291" t="s">
        <v>13</v>
      </c>
      <c r="K6291" t="s">
        <v>929</v>
      </c>
      <c r="L6291" t="s">
        <v>92</v>
      </c>
      <c r="N6291" t="str">
        <f>IF(ISBLANK(Sales[[#This Row],[return]]),"No",Sales[[#This Row],[return]])</f>
        <v>No</v>
      </c>
      <c r="O6291" s="2">
        <v>43695</v>
      </c>
      <c r="P6291" s="8" t="str">
        <f>TEXT(DAY(Sales[[#This Row],[OrderDate]]),"ddd")</f>
        <v>Wed</v>
      </c>
      <c r="Q6291" s="8" t="str">
        <f>TEXT(MONTH(Sales[[#This Row],[ShipDate]])*29,"mmm")</f>
        <v>Aug</v>
      </c>
      <c r="R6291">
        <v>498</v>
      </c>
      <c r="S6291" t="s">
        <v>931</v>
      </c>
      <c r="T6291" t="s">
        <v>90</v>
      </c>
      <c r="U6291">
        <v>10011</v>
      </c>
      <c r="V6291" s="1">
        <v>0</v>
      </c>
      <c r="W6291">
        <v>3</v>
      </c>
      <c r="X6291">
        <v>2</v>
      </c>
      <c r="Y6291">
        <v>10</v>
      </c>
      <c r="AD6291"/>
    </row>
    <row r="6292" spans="1:30" x14ac:dyDescent="0.25">
      <c r="A6292" t="s">
        <v>24</v>
      </c>
      <c r="B6292" s="2">
        <v>43700</v>
      </c>
      <c r="C6292" s="35">
        <f>YEAR(Sales[[#This Row],[ShipDate]])</f>
        <v>2019</v>
      </c>
      <c r="D6292" t="s">
        <v>19</v>
      </c>
      <c r="E6292" t="s">
        <v>31</v>
      </c>
      <c r="F6292" t="s">
        <v>50</v>
      </c>
      <c r="G6292" t="s">
        <v>25</v>
      </c>
      <c r="H6292" t="s">
        <v>146</v>
      </c>
      <c r="I6292" t="s">
        <v>149</v>
      </c>
      <c r="J6292" t="s">
        <v>13</v>
      </c>
      <c r="K6292" t="s">
        <v>929</v>
      </c>
      <c r="L6292" t="s">
        <v>92</v>
      </c>
      <c r="N6292" t="str">
        <f>IF(ISBLANK(Sales[[#This Row],[return]]),"No",Sales[[#This Row],[return]])</f>
        <v>No</v>
      </c>
      <c r="O6292" s="2">
        <v>43695</v>
      </c>
      <c r="P6292" s="8" t="str">
        <f>TEXT(DAY(Sales[[#This Row],[OrderDate]]),"ddd")</f>
        <v>Wed</v>
      </c>
      <c r="Q6292" s="8" t="str">
        <f>TEXT(MONTH(Sales[[#This Row],[ShipDate]])*29,"mmm")</f>
        <v>Aug</v>
      </c>
      <c r="R6292">
        <v>1338</v>
      </c>
      <c r="S6292" t="s">
        <v>932</v>
      </c>
      <c r="T6292" t="s">
        <v>90</v>
      </c>
      <c r="U6292">
        <v>10011</v>
      </c>
      <c r="V6292" s="1">
        <v>0.2</v>
      </c>
      <c r="W6292">
        <v>34</v>
      </c>
      <c r="X6292">
        <v>9</v>
      </c>
      <c r="Y6292">
        <v>107</v>
      </c>
      <c r="AD6292"/>
    </row>
    <row r="6293" spans="1:30" x14ac:dyDescent="0.25">
      <c r="A6293" t="s">
        <v>24</v>
      </c>
      <c r="B6293" s="2">
        <v>43700</v>
      </c>
      <c r="C6293" s="35">
        <f>YEAR(Sales[[#This Row],[ShipDate]])</f>
        <v>2019</v>
      </c>
      <c r="D6293" t="s">
        <v>19</v>
      </c>
      <c r="E6293" t="s">
        <v>31</v>
      </c>
      <c r="F6293" t="s">
        <v>48</v>
      </c>
      <c r="G6293" t="s">
        <v>46</v>
      </c>
      <c r="H6293" t="s">
        <v>146</v>
      </c>
      <c r="I6293" t="s">
        <v>149</v>
      </c>
      <c r="J6293" t="s">
        <v>13</v>
      </c>
      <c r="K6293" t="s">
        <v>929</v>
      </c>
      <c r="L6293" t="s">
        <v>92</v>
      </c>
      <c r="N6293" t="str">
        <f>IF(ISBLANK(Sales[[#This Row],[return]]),"No",Sales[[#This Row],[return]])</f>
        <v>No</v>
      </c>
      <c r="O6293" s="2">
        <v>43695</v>
      </c>
      <c r="P6293" s="8" t="str">
        <f>TEXT(DAY(Sales[[#This Row],[OrderDate]]),"ddd")</f>
        <v>Wed</v>
      </c>
      <c r="Q6293" s="8" t="str">
        <f>TEXT(MONTH(Sales[[#This Row],[ShipDate]])*29,"mmm")</f>
        <v>Aug</v>
      </c>
      <c r="R6293">
        <v>778</v>
      </c>
      <c r="S6293" t="s">
        <v>933</v>
      </c>
      <c r="T6293" t="s">
        <v>90</v>
      </c>
      <c r="U6293">
        <v>10011</v>
      </c>
      <c r="V6293" s="1">
        <v>0</v>
      </c>
      <c r="W6293">
        <v>11</v>
      </c>
      <c r="X6293">
        <v>1</v>
      </c>
      <c r="Y6293">
        <v>38</v>
      </c>
      <c r="AD6293"/>
    </row>
    <row r="6294" spans="1:30" x14ac:dyDescent="0.25">
      <c r="A6294" t="s">
        <v>24</v>
      </c>
      <c r="B6294" s="2">
        <v>43700</v>
      </c>
      <c r="C6294" s="35">
        <f>YEAR(Sales[[#This Row],[ShipDate]])</f>
        <v>2019</v>
      </c>
      <c r="D6294" t="s">
        <v>19</v>
      </c>
      <c r="E6294" t="s">
        <v>31</v>
      </c>
      <c r="F6294" t="s">
        <v>43</v>
      </c>
      <c r="G6294" t="s">
        <v>11</v>
      </c>
      <c r="H6294" t="s">
        <v>146</v>
      </c>
      <c r="I6294" t="s">
        <v>149</v>
      </c>
      <c r="J6294" t="s">
        <v>13</v>
      </c>
      <c r="K6294" t="s">
        <v>929</v>
      </c>
      <c r="L6294" t="s">
        <v>92</v>
      </c>
      <c r="N6294" t="str">
        <f>IF(ISBLANK(Sales[[#This Row],[return]]),"No",Sales[[#This Row],[return]])</f>
        <v>No</v>
      </c>
      <c r="O6294" s="2">
        <v>43695</v>
      </c>
      <c r="P6294" s="8" t="str">
        <f>TEXT(DAY(Sales[[#This Row],[OrderDate]]),"ddd")</f>
        <v>Wed</v>
      </c>
      <c r="Q6294" s="8" t="str">
        <f>TEXT(MONTH(Sales[[#This Row],[ShipDate]])*29,"mmm")</f>
        <v>Aug</v>
      </c>
      <c r="R6294">
        <v>1447</v>
      </c>
      <c r="S6294" t="s">
        <v>3143</v>
      </c>
      <c r="T6294" t="s">
        <v>90</v>
      </c>
      <c r="U6294">
        <v>10011</v>
      </c>
      <c r="V6294" s="1">
        <v>0</v>
      </c>
      <c r="W6294">
        <v>27</v>
      </c>
      <c r="X6294">
        <v>3</v>
      </c>
      <c r="Y6294">
        <v>88</v>
      </c>
      <c r="AD6294"/>
    </row>
    <row r="6295" spans="1:30" x14ac:dyDescent="0.25">
      <c r="A6295" t="s">
        <v>10</v>
      </c>
      <c r="B6295" s="2">
        <v>43809</v>
      </c>
      <c r="C6295" s="35">
        <f>YEAR(Sales[[#This Row],[ShipDate]])</f>
        <v>2019</v>
      </c>
      <c r="D6295" t="s">
        <v>36</v>
      </c>
      <c r="E6295" t="s">
        <v>18</v>
      </c>
      <c r="F6295" t="s">
        <v>43</v>
      </c>
      <c r="G6295" t="s">
        <v>11</v>
      </c>
      <c r="H6295" t="s">
        <v>1334</v>
      </c>
      <c r="I6295" t="s">
        <v>389</v>
      </c>
      <c r="J6295" t="s">
        <v>13</v>
      </c>
      <c r="K6295" t="s">
        <v>3119</v>
      </c>
      <c r="L6295" t="s">
        <v>92</v>
      </c>
      <c r="N6295" t="str">
        <f>IF(ISBLANK(Sales[[#This Row],[return]]),"No",Sales[[#This Row],[return]])</f>
        <v>No</v>
      </c>
      <c r="O6295" s="2">
        <v>43803</v>
      </c>
      <c r="P6295" s="8" t="str">
        <f>TEXT(DAY(Sales[[#This Row],[OrderDate]]),"ddd")</f>
        <v>Wed</v>
      </c>
      <c r="Q6295" s="8" t="str">
        <f>TEXT(MONTH(Sales[[#This Row],[ShipDate]])*29,"mmm")</f>
        <v>Dec</v>
      </c>
      <c r="R6295">
        <v>1563</v>
      </c>
      <c r="S6295" t="s">
        <v>3203</v>
      </c>
      <c r="T6295" t="s">
        <v>90</v>
      </c>
      <c r="U6295">
        <v>7501</v>
      </c>
      <c r="V6295" s="1">
        <v>0</v>
      </c>
      <c r="W6295">
        <v>2</v>
      </c>
      <c r="X6295">
        <v>1</v>
      </c>
      <c r="Y6295">
        <v>13</v>
      </c>
      <c r="AD6295"/>
    </row>
    <row r="6296" spans="1:30" x14ac:dyDescent="0.25">
      <c r="A6296" t="s">
        <v>10</v>
      </c>
      <c r="B6296" s="2">
        <v>43809</v>
      </c>
      <c r="C6296" s="35">
        <f>YEAR(Sales[[#This Row],[ShipDate]])</f>
        <v>2019</v>
      </c>
      <c r="D6296" t="s">
        <v>36</v>
      </c>
      <c r="E6296" t="s">
        <v>18</v>
      </c>
      <c r="F6296" t="s">
        <v>23</v>
      </c>
      <c r="G6296" t="s">
        <v>11</v>
      </c>
      <c r="H6296" t="s">
        <v>1334</v>
      </c>
      <c r="I6296" t="s">
        <v>389</v>
      </c>
      <c r="J6296" t="s">
        <v>13</v>
      </c>
      <c r="K6296" t="s">
        <v>3119</v>
      </c>
      <c r="L6296" t="s">
        <v>92</v>
      </c>
      <c r="N6296" t="str">
        <f>IF(ISBLANK(Sales[[#This Row],[return]]),"No",Sales[[#This Row],[return]])</f>
        <v>No</v>
      </c>
      <c r="O6296" s="2">
        <v>43803</v>
      </c>
      <c r="P6296" s="8" t="str">
        <f>TEXT(DAY(Sales[[#This Row],[OrderDate]]),"ddd")</f>
        <v>Wed</v>
      </c>
      <c r="Q6296" s="8" t="str">
        <f>TEXT(MONTH(Sales[[#This Row],[ShipDate]])*29,"mmm")</f>
        <v>Dec</v>
      </c>
      <c r="R6296">
        <v>763</v>
      </c>
      <c r="S6296" t="s">
        <v>434</v>
      </c>
      <c r="T6296" t="s">
        <v>90</v>
      </c>
      <c r="U6296">
        <v>7501</v>
      </c>
      <c r="V6296" s="1">
        <v>0</v>
      </c>
      <c r="W6296">
        <v>18</v>
      </c>
      <c r="X6296">
        <v>3</v>
      </c>
      <c r="Y6296">
        <v>303</v>
      </c>
      <c r="AD6296"/>
    </row>
    <row r="6297" spans="1:30" x14ac:dyDescent="0.25">
      <c r="A6297" t="s">
        <v>10</v>
      </c>
      <c r="B6297" s="2">
        <v>43809</v>
      </c>
      <c r="C6297" s="35">
        <f>YEAR(Sales[[#This Row],[ShipDate]])</f>
        <v>2019</v>
      </c>
      <c r="D6297" t="s">
        <v>36</v>
      </c>
      <c r="E6297" t="s">
        <v>18</v>
      </c>
      <c r="F6297" t="s">
        <v>23</v>
      </c>
      <c r="G6297" t="s">
        <v>11</v>
      </c>
      <c r="H6297" t="s">
        <v>1334</v>
      </c>
      <c r="I6297" t="s">
        <v>389</v>
      </c>
      <c r="J6297" t="s">
        <v>13</v>
      </c>
      <c r="K6297" t="s">
        <v>3119</v>
      </c>
      <c r="L6297" t="s">
        <v>92</v>
      </c>
      <c r="N6297" t="str">
        <f>IF(ISBLANK(Sales[[#This Row],[return]]),"No",Sales[[#This Row],[return]])</f>
        <v>No</v>
      </c>
      <c r="O6297" s="2">
        <v>43803</v>
      </c>
      <c r="P6297" s="8" t="str">
        <f>TEXT(DAY(Sales[[#This Row],[OrderDate]]),"ddd")</f>
        <v>Wed</v>
      </c>
      <c r="Q6297" s="8" t="str">
        <f>TEXT(MONTH(Sales[[#This Row],[ShipDate]])*29,"mmm")</f>
        <v>Dec</v>
      </c>
      <c r="R6297">
        <v>772</v>
      </c>
      <c r="S6297" t="s">
        <v>349</v>
      </c>
      <c r="T6297" t="s">
        <v>90</v>
      </c>
      <c r="U6297">
        <v>7501</v>
      </c>
      <c r="V6297" s="1">
        <v>0</v>
      </c>
      <c r="W6297">
        <v>46</v>
      </c>
      <c r="X6297">
        <v>3</v>
      </c>
      <c r="Y6297">
        <v>182</v>
      </c>
      <c r="AD6297"/>
    </row>
    <row r="6298" spans="1:30" x14ac:dyDescent="0.25">
      <c r="A6298" t="s">
        <v>10</v>
      </c>
      <c r="B6298" s="2">
        <v>43805</v>
      </c>
      <c r="C6298" s="35">
        <f>YEAR(Sales[[#This Row],[ShipDate]])</f>
        <v>2019</v>
      </c>
      <c r="D6298" t="s">
        <v>19</v>
      </c>
      <c r="E6298" t="s">
        <v>18</v>
      </c>
      <c r="F6298" t="s">
        <v>43</v>
      </c>
      <c r="G6298" t="s">
        <v>11</v>
      </c>
      <c r="H6298" t="s">
        <v>1415</v>
      </c>
      <c r="I6298" t="s">
        <v>233</v>
      </c>
      <c r="J6298" t="s">
        <v>13</v>
      </c>
      <c r="K6298" t="s">
        <v>231</v>
      </c>
      <c r="L6298" t="s">
        <v>30</v>
      </c>
      <c r="N6298" t="str">
        <f>IF(ISBLANK(Sales[[#This Row],[return]]),"No",Sales[[#This Row],[return]])</f>
        <v>No</v>
      </c>
      <c r="O6298" s="2">
        <v>43802</v>
      </c>
      <c r="P6298" s="8" t="str">
        <f>TEXT(DAY(Sales[[#This Row],[OrderDate]]),"ddd")</f>
        <v>Tue</v>
      </c>
      <c r="Q6298" s="8" t="str">
        <f>TEXT(MONTH(Sales[[#This Row],[ShipDate]])*29,"mmm")</f>
        <v>Dec</v>
      </c>
      <c r="R6298">
        <v>497</v>
      </c>
      <c r="S6298" t="s">
        <v>1225</v>
      </c>
      <c r="T6298" t="s">
        <v>28</v>
      </c>
      <c r="U6298">
        <v>80229</v>
      </c>
      <c r="V6298" s="1">
        <v>0.2</v>
      </c>
      <c r="W6298">
        <v>5</v>
      </c>
      <c r="X6298">
        <v>1</v>
      </c>
      <c r="Y6298">
        <v>16</v>
      </c>
      <c r="AD6298"/>
    </row>
    <row r="6299" spans="1:30" x14ac:dyDescent="0.25">
      <c r="A6299" t="s">
        <v>10</v>
      </c>
      <c r="B6299" s="2">
        <v>43805</v>
      </c>
      <c r="C6299" s="35">
        <f>YEAR(Sales[[#This Row],[ShipDate]])</f>
        <v>2019</v>
      </c>
      <c r="D6299" t="s">
        <v>19</v>
      </c>
      <c r="E6299" t="s">
        <v>18</v>
      </c>
      <c r="F6299" t="s">
        <v>43</v>
      </c>
      <c r="G6299" t="s">
        <v>11</v>
      </c>
      <c r="H6299" t="s">
        <v>1415</v>
      </c>
      <c r="I6299" t="s">
        <v>233</v>
      </c>
      <c r="J6299" t="s">
        <v>13</v>
      </c>
      <c r="K6299" t="s">
        <v>231</v>
      </c>
      <c r="L6299" t="s">
        <v>30</v>
      </c>
      <c r="N6299" t="str">
        <f>IF(ISBLANK(Sales[[#This Row],[return]]),"No",Sales[[#This Row],[return]])</f>
        <v>No</v>
      </c>
      <c r="O6299" s="2">
        <v>43802</v>
      </c>
      <c r="P6299" s="8" t="str">
        <f>TEXT(DAY(Sales[[#This Row],[OrderDate]]),"ddd")</f>
        <v>Tue</v>
      </c>
      <c r="Q6299" s="8" t="str">
        <f>TEXT(MONTH(Sales[[#This Row],[ShipDate]])*29,"mmm")</f>
        <v>Dec</v>
      </c>
      <c r="R6299">
        <v>1505</v>
      </c>
      <c r="S6299" t="s">
        <v>447</v>
      </c>
      <c r="T6299" t="s">
        <v>28</v>
      </c>
      <c r="U6299">
        <v>80229</v>
      </c>
      <c r="V6299" s="1">
        <v>0.2</v>
      </c>
      <c r="W6299">
        <v>7</v>
      </c>
      <c r="X6299">
        <v>3</v>
      </c>
      <c r="Y6299">
        <v>23</v>
      </c>
      <c r="AD6299"/>
    </row>
    <row r="6300" spans="1:30" x14ac:dyDescent="0.25">
      <c r="A6300" t="s">
        <v>10</v>
      </c>
      <c r="B6300" s="2">
        <v>43805</v>
      </c>
      <c r="C6300" s="35">
        <f>YEAR(Sales[[#This Row],[ShipDate]])</f>
        <v>2019</v>
      </c>
      <c r="D6300" t="s">
        <v>19</v>
      </c>
      <c r="E6300" t="s">
        <v>18</v>
      </c>
      <c r="F6300" t="s">
        <v>43</v>
      </c>
      <c r="G6300" t="s">
        <v>11</v>
      </c>
      <c r="H6300" t="s">
        <v>1415</v>
      </c>
      <c r="I6300" t="s">
        <v>233</v>
      </c>
      <c r="J6300" t="s">
        <v>13</v>
      </c>
      <c r="K6300" t="s">
        <v>231</v>
      </c>
      <c r="L6300" t="s">
        <v>30</v>
      </c>
      <c r="N6300" t="str">
        <f>IF(ISBLANK(Sales[[#This Row],[return]]),"No",Sales[[#This Row],[return]])</f>
        <v>No</v>
      </c>
      <c r="O6300" s="2">
        <v>43802</v>
      </c>
      <c r="P6300" s="8" t="str">
        <f>TEXT(DAY(Sales[[#This Row],[OrderDate]]),"ddd")</f>
        <v>Tue</v>
      </c>
      <c r="Q6300" s="8" t="str">
        <f>TEXT(MONTH(Sales[[#This Row],[ShipDate]])*29,"mmm")</f>
        <v>Dec</v>
      </c>
      <c r="R6300">
        <v>577</v>
      </c>
      <c r="S6300" t="s">
        <v>1210</v>
      </c>
      <c r="T6300" t="s">
        <v>28</v>
      </c>
      <c r="U6300">
        <v>80229</v>
      </c>
      <c r="V6300" s="1">
        <v>0.2</v>
      </c>
      <c r="W6300">
        <v>3</v>
      </c>
      <c r="X6300">
        <v>5</v>
      </c>
      <c r="Y6300">
        <v>17</v>
      </c>
      <c r="AD6300"/>
    </row>
    <row r="6301" spans="1:30" x14ac:dyDescent="0.25">
      <c r="A6301" t="s">
        <v>10</v>
      </c>
      <c r="B6301" s="2">
        <v>43805</v>
      </c>
      <c r="C6301" s="35">
        <f>YEAR(Sales[[#This Row],[ShipDate]])</f>
        <v>2019</v>
      </c>
      <c r="D6301" t="s">
        <v>19</v>
      </c>
      <c r="E6301" t="s">
        <v>18</v>
      </c>
      <c r="F6301" t="s">
        <v>59</v>
      </c>
      <c r="G6301" t="s">
        <v>25</v>
      </c>
      <c r="H6301" t="s">
        <v>1415</v>
      </c>
      <c r="I6301" t="s">
        <v>233</v>
      </c>
      <c r="J6301" t="s">
        <v>13</v>
      </c>
      <c r="K6301" t="s">
        <v>231</v>
      </c>
      <c r="L6301" t="s">
        <v>30</v>
      </c>
      <c r="N6301" t="str">
        <f>IF(ISBLANK(Sales[[#This Row],[return]]),"No",Sales[[#This Row],[return]])</f>
        <v>No</v>
      </c>
      <c r="O6301" s="2">
        <v>43802</v>
      </c>
      <c r="P6301" s="8" t="str">
        <f>TEXT(DAY(Sales[[#This Row],[OrderDate]]),"ddd")</f>
        <v>Tue</v>
      </c>
      <c r="Q6301" s="8" t="str">
        <f>TEXT(MONTH(Sales[[#This Row],[ShipDate]])*29,"mmm")</f>
        <v>Dec</v>
      </c>
      <c r="R6301">
        <v>1654</v>
      </c>
      <c r="S6301" t="s">
        <v>2072</v>
      </c>
      <c r="T6301" t="s">
        <v>28</v>
      </c>
      <c r="U6301">
        <v>80229</v>
      </c>
      <c r="V6301" s="1">
        <v>0.2</v>
      </c>
      <c r="W6301">
        <v>4</v>
      </c>
      <c r="X6301">
        <v>2</v>
      </c>
      <c r="Y6301">
        <v>10</v>
      </c>
      <c r="AD6301"/>
    </row>
    <row r="6302" spans="1:30" x14ac:dyDescent="0.25">
      <c r="A6302" t="s">
        <v>10</v>
      </c>
      <c r="B6302" s="2">
        <v>43805</v>
      </c>
      <c r="C6302" s="35">
        <f>YEAR(Sales[[#This Row],[ShipDate]])</f>
        <v>2019</v>
      </c>
      <c r="D6302" t="s">
        <v>19</v>
      </c>
      <c r="E6302" t="s">
        <v>18</v>
      </c>
      <c r="F6302" t="s">
        <v>45</v>
      </c>
      <c r="G6302" t="s">
        <v>25</v>
      </c>
      <c r="H6302" t="s">
        <v>1415</v>
      </c>
      <c r="I6302" t="s">
        <v>233</v>
      </c>
      <c r="J6302" t="s">
        <v>13</v>
      </c>
      <c r="K6302" t="s">
        <v>231</v>
      </c>
      <c r="L6302" t="s">
        <v>30</v>
      </c>
      <c r="N6302" t="str">
        <f>IF(ISBLANK(Sales[[#This Row],[return]]),"No",Sales[[#This Row],[return]])</f>
        <v>No</v>
      </c>
      <c r="O6302" s="2">
        <v>43802</v>
      </c>
      <c r="P6302" s="8" t="str">
        <f>TEXT(DAY(Sales[[#This Row],[OrderDate]]),"ddd")</f>
        <v>Tue</v>
      </c>
      <c r="Q6302" s="8" t="str">
        <f>TEXT(MONTH(Sales[[#This Row],[ShipDate]])*29,"mmm")</f>
        <v>Dec</v>
      </c>
      <c r="R6302">
        <v>1161</v>
      </c>
      <c r="S6302" t="s">
        <v>800</v>
      </c>
      <c r="T6302" t="s">
        <v>28</v>
      </c>
      <c r="U6302">
        <v>80229</v>
      </c>
      <c r="V6302" s="1">
        <v>0.2</v>
      </c>
      <c r="W6302">
        <v>1</v>
      </c>
      <c r="X6302">
        <v>6</v>
      </c>
      <c r="Y6302">
        <v>13</v>
      </c>
      <c r="AD6302"/>
    </row>
    <row r="6303" spans="1:30" x14ac:dyDescent="0.25">
      <c r="A6303" t="s">
        <v>10</v>
      </c>
      <c r="B6303" s="2">
        <v>43805</v>
      </c>
      <c r="C6303" s="35">
        <f>YEAR(Sales[[#This Row],[ShipDate]])</f>
        <v>2019</v>
      </c>
      <c r="D6303" t="s">
        <v>19</v>
      </c>
      <c r="E6303" t="s">
        <v>18</v>
      </c>
      <c r="F6303" t="s">
        <v>290</v>
      </c>
      <c r="G6303" t="s">
        <v>25</v>
      </c>
      <c r="H6303" t="s">
        <v>1415</v>
      </c>
      <c r="I6303" t="s">
        <v>233</v>
      </c>
      <c r="J6303" t="s">
        <v>13</v>
      </c>
      <c r="K6303" t="s">
        <v>231</v>
      </c>
      <c r="L6303" t="s">
        <v>30</v>
      </c>
      <c r="N6303" t="str">
        <f>IF(ISBLANK(Sales[[#This Row],[return]]),"No",Sales[[#This Row],[return]])</f>
        <v>No</v>
      </c>
      <c r="O6303" s="2">
        <v>43802</v>
      </c>
      <c r="P6303" s="8" t="str">
        <f>TEXT(DAY(Sales[[#This Row],[OrderDate]]),"ddd")</f>
        <v>Tue</v>
      </c>
      <c r="Q6303" s="8" t="str">
        <f>TEXT(MONTH(Sales[[#This Row],[ShipDate]])*29,"mmm")</f>
        <v>Dec</v>
      </c>
      <c r="R6303">
        <v>597</v>
      </c>
      <c r="S6303" t="s">
        <v>3251</v>
      </c>
      <c r="T6303" t="s">
        <v>28</v>
      </c>
      <c r="U6303">
        <v>80229</v>
      </c>
      <c r="V6303" s="1">
        <v>0.2</v>
      </c>
      <c r="W6303">
        <v>6</v>
      </c>
      <c r="X6303">
        <v>7</v>
      </c>
      <c r="Y6303">
        <v>47</v>
      </c>
      <c r="AD6303"/>
    </row>
    <row r="6304" spans="1:30" x14ac:dyDescent="0.25">
      <c r="A6304" t="s">
        <v>10</v>
      </c>
      <c r="B6304" s="2">
        <v>43805</v>
      </c>
      <c r="C6304" s="35">
        <f>YEAR(Sales[[#This Row],[ShipDate]])</f>
        <v>2019</v>
      </c>
      <c r="D6304" t="s">
        <v>19</v>
      </c>
      <c r="E6304" t="s">
        <v>18</v>
      </c>
      <c r="F6304" t="s">
        <v>99</v>
      </c>
      <c r="G6304" t="s">
        <v>46</v>
      </c>
      <c r="H6304" t="s">
        <v>1415</v>
      </c>
      <c r="I6304" t="s">
        <v>233</v>
      </c>
      <c r="J6304" t="s">
        <v>13</v>
      </c>
      <c r="K6304" t="s">
        <v>231</v>
      </c>
      <c r="L6304" t="s">
        <v>30</v>
      </c>
      <c r="N6304" t="str">
        <f>IF(ISBLANK(Sales[[#This Row],[return]]),"No",Sales[[#This Row],[return]])</f>
        <v>No</v>
      </c>
      <c r="O6304" s="2">
        <v>43802</v>
      </c>
      <c r="P6304" s="8" t="str">
        <f>TEXT(DAY(Sales[[#This Row],[OrderDate]]),"ddd")</f>
        <v>Tue</v>
      </c>
      <c r="Q6304" s="8" t="str">
        <f>TEXT(MONTH(Sales[[#This Row],[ShipDate]])*29,"mmm")</f>
        <v>Dec</v>
      </c>
      <c r="R6304">
        <v>1077</v>
      </c>
      <c r="S6304" t="s">
        <v>2477</v>
      </c>
      <c r="T6304" t="s">
        <v>28</v>
      </c>
      <c r="U6304">
        <v>80229</v>
      </c>
      <c r="V6304" s="1">
        <v>0.2</v>
      </c>
      <c r="W6304">
        <v>11</v>
      </c>
      <c r="X6304">
        <v>6</v>
      </c>
      <c r="Y6304">
        <v>77</v>
      </c>
      <c r="AD6304"/>
    </row>
    <row r="6305" spans="1:30" x14ac:dyDescent="0.25">
      <c r="A6305" t="s">
        <v>10</v>
      </c>
      <c r="B6305" s="2">
        <v>43805</v>
      </c>
      <c r="C6305" s="35">
        <f>YEAR(Sales[[#This Row],[ShipDate]])</f>
        <v>2019</v>
      </c>
      <c r="D6305" t="s">
        <v>19</v>
      </c>
      <c r="E6305" t="s">
        <v>18</v>
      </c>
      <c r="F6305" t="s">
        <v>99</v>
      </c>
      <c r="G6305" t="s">
        <v>46</v>
      </c>
      <c r="H6305" t="s">
        <v>1415</v>
      </c>
      <c r="I6305" t="s">
        <v>233</v>
      </c>
      <c r="J6305" t="s">
        <v>13</v>
      </c>
      <c r="K6305" t="s">
        <v>231</v>
      </c>
      <c r="L6305" t="s">
        <v>30</v>
      </c>
      <c r="N6305" t="str">
        <f>IF(ISBLANK(Sales[[#This Row],[return]]),"No",Sales[[#This Row],[return]])</f>
        <v>No</v>
      </c>
      <c r="O6305" s="2">
        <v>43802</v>
      </c>
      <c r="P6305" s="8" t="str">
        <f>TEXT(DAY(Sales[[#This Row],[OrderDate]]),"ddd")</f>
        <v>Tue</v>
      </c>
      <c r="Q6305" s="8" t="str">
        <f>TEXT(MONTH(Sales[[#This Row],[ShipDate]])*29,"mmm")</f>
        <v>Dec</v>
      </c>
      <c r="R6305">
        <v>1077</v>
      </c>
      <c r="S6305" t="s">
        <v>2477</v>
      </c>
      <c r="T6305" t="s">
        <v>28</v>
      </c>
      <c r="U6305">
        <v>80229</v>
      </c>
      <c r="V6305" s="1">
        <v>0.2</v>
      </c>
      <c r="W6305">
        <v>14</v>
      </c>
      <c r="X6305">
        <v>8</v>
      </c>
      <c r="Y6305">
        <v>102</v>
      </c>
      <c r="AD6305"/>
    </row>
    <row r="6306" spans="1:30" x14ac:dyDescent="0.25">
      <c r="A6306" t="s">
        <v>24</v>
      </c>
      <c r="B6306" s="2">
        <v>43793</v>
      </c>
      <c r="C6306" s="35">
        <f>YEAR(Sales[[#This Row],[ShipDate]])</f>
        <v>2019</v>
      </c>
      <c r="D6306" t="s">
        <v>36</v>
      </c>
      <c r="E6306" t="s">
        <v>31</v>
      </c>
      <c r="F6306" t="s">
        <v>50</v>
      </c>
      <c r="G6306" t="s">
        <v>25</v>
      </c>
      <c r="H6306" t="s">
        <v>60</v>
      </c>
      <c r="I6306" t="s">
        <v>63</v>
      </c>
      <c r="J6306" t="s">
        <v>13</v>
      </c>
      <c r="K6306" t="s">
        <v>259</v>
      </c>
      <c r="L6306" t="s">
        <v>30</v>
      </c>
      <c r="M6306" t="s">
        <v>82</v>
      </c>
      <c r="N6306" t="str">
        <f>IF(ISBLANK(Sales[[#This Row],[return]]),"No",Sales[[#This Row],[return]])</f>
        <v>Yes</v>
      </c>
      <c r="O6306" s="2">
        <v>43786</v>
      </c>
      <c r="P6306" s="8" t="str">
        <f>TEXT(DAY(Sales[[#This Row],[OrderDate]]),"ddd")</f>
        <v>Tue</v>
      </c>
      <c r="Q6306" s="8" t="str">
        <f>TEXT(MONTH(Sales[[#This Row],[ShipDate]])*29,"mmm")</f>
        <v>Nov</v>
      </c>
      <c r="R6306">
        <v>414</v>
      </c>
      <c r="S6306" t="s">
        <v>935</v>
      </c>
      <c r="T6306" t="s">
        <v>28</v>
      </c>
      <c r="U6306">
        <v>98103</v>
      </c>
      <c r="V6306" s="1">
        <v>0.2</v>
      </c>
      <c r="W6306">
        <v>5</v>
      </c>
      <c r="X6306">
        <v>2</v>
      </c>
      <c r="Y6306">
        <v>14</v>
      </c>
      <c r="AD6306"/>
    </row>
    <row r="6307" spans="1:30" x14ac:dyDescent="0.25">
      <c r="A6307" t="s">
        <v>10</v>
      </c>
      <c r="B6307" s="2">
        <v>43725</v>
      </c>
      <c r="C6307" s="35">
        <f>YEAR(Sales[[#This Row],[ShipDate]])</f>
        <v>2019</v>
      </c>
      <c r="D6307" t="s">
        <v>113</v>
      </c>
      <c r="E6307" t="s">
        <v>31</v>
      </c>
      <c r="F6307" t="s">
        <v>59</v>
      </c>
      <c r="G6307" t="s">
        <v>25</v>
      </c>
      <c r="H6307" t="s">
        <v>491</v>
      </c>
      <c r="I6307" t="s">
        <v>32</v>
      </c>
      <c r="J6307" t="s">
        <v>13</v>
      </c>
      <c r="K6307" t="s">
        <v>492</v>
      </c>
      <c r="L6307" t="s">
        <v>30</v>
      </c>
      <c r="N6307" t="str">
        <f>IF(ISBLANK(Sales[[#This Row],[return]]),"No",Sales[[#This Row],[return]])</f>
        <v>No</v>
      </c>
      <c r="O6307" s="2">
        <v>43724</v>
      </c>
      <c r="P6307" s="8" t="str">
        <f>TEXT(DAY(Sales[[#This Row],[OrderDate]]),"ddd")</f>
        <v>Mon</v>
      </c>
      <c r="Q6307" s="8" t="str">
        <f>TEXT(MONTH(Sales[[#This Row],[ShipDate]])*29,"mmm")</f>
        <v>Sep</v>
      </c>
      <c r="R6307">
        <v>129</v>
      </c>
      <c r="S6307" t="s">
        <v>3149</v>
      </c>
      <c r="T6307" t="s">
        <v>28</v>
      </c>
      <c r="U6307">
        <v>90301</v>
      </c>
      <c r="V6307" s="1">
        <v>0</v>
      </c>
      <c r="W6307">
        <v>4</v>
      </c>
      <c r="X6307">
        <v>2</v>
      </c>
      <c r="Y6307">
        <v>9</v>
      </c>
      <c r="AD6307"/>
    </row>
    <row r="6308" spans="1:30" x14ac:dyDescent="0.25">
      <c r="A6308" t="s">
        <v>10</v>
      </c>
      <c r="B6308" s="2">
        <v>43725</v>
      </c>
      <c r="C6308" s="35">
        <f>YEAR(Sales[[#This Row],[ShipDate]])</f>
        <v>2019</v>
      </c>
      <c r="D6308" t="s">
        <v>113</v>
      </c>
      <c r="E6308" t="s">
        <v>31</v>
      </c>
      <c r="F6308" t="s">
        <v>45</v>
      </c>
      <c r="G6308" t="s">
        <v>25</v>
      </c>
      <c r="H6308" t="s">
        <v>491</v>
      </c>
      <c r="I6308" t="s">
        <v>32</v>
      </c>
      <c r="J6308" t="s">
        <v>13</v>
      </c>
      <c r="K6308" t="s">
        <v>492</v>
      </c>
      <c r="L6308" t="s">
        <v>30</v>
      </c>
      <c r="N6308" t="str">
        <f>IF(ISBLANK(Sales[[#This Row],[return]]),"No",Sales[[#This Row],[return]])</f>
        <v>No</v>
      </c>
      <c r="O6308" s="2">
        <v>43724</v>
      </c>
      <c r="P6308" s="8" t="str">
        <f>TEXT(DAY(Sales[[#This Row],[OrderDate]]),"ddd")</f>
        <v>Mon</v>
      </c>
      <c r="Q6308" s="8" t="str">
        <f>TEXT(MONTH(Sales[[#This Row],[ShipDate]])*29,"mmm")</f>
        <v>Sep</v>
      </c>
      <c r="R6308">
        <v>1146</v>
      </c>
      <c r="S6308" t="s">
        <v>493</v>
      </c>
      <c r="T6308" t="s">
        <v>28</v>
      </c>
      <c r="U6308">
        <v>90301</v>
      </c>
      <c r="V6308" s="1">
        <v>0</v>
      </c>
      <c r="W6308">
        <v>2</v>
      </c>
      <c r="X6308">
        <v>1</v>
      </c>
      <c r="Y6308">
        <v>6</v>
      </c>
      <c r="AD6308"/>
    </row>
    <row r="6309" spans="1:30" x14ac:dyDescent="0.25">
      <c r="A6309" t="s">
        <v>24</v>
      </c>
      <c r="B6309" s="2">
        <v>43596</v>
      </c>
      <c r="C6309" s="35">
        <f>YEAR(Sales[[#This Row],[ShipDate]])</f>
        <v>2019</v>
      </c>
      <c r="D6309" t="s">
        <v>113</v>
      </c>
      <c r="E6309" t="s">
        <v>69</v>
      </c>
      <c r="F6309" t="s">
        <v>38</v>
      </c>
      <c r="G6309" t="s">
        <v>11</v>
      </c>
      <c r="H6309" t="s">
        <v>60</v>
      </c>
      <c r="I6309" t="s">
        <v>63</v>
      </c>
      <c r="J6309" t="s">
        <v>13</v>
      </c>
      <c r="K6309" t="s">
        <v>2914</v>
      </c>
      <c r="L6309" t="s">
        <v>30</v>
      </c>
      <c r="N6309" t="str">
        <f>IF(ISBLANK(Sales[[#This Row],[return]]),"No",Sales[[#This Row],[return]])</f>
        <v>No</v>
      </c>
      <c r="O6309" s="2">
        <v>43594</v>
      </c>
      <c r="P6309" s="8" t="str">
        <f>TEXT(DAY(Sales[[#This Row],[OrderDate]]),"ddd")</f>
        <v>Mon</v>
      </c>
      <c r="Q6309" s="8" t="str">
        <f>TEXT(MONTH(Sales[[#This Row],[ShipDate]])*29,"mmm")</f>
        <v>May</v>
      </c>
      <c r="R6309">
        <v>1356</v>
      </c>
      <c r="S6309" t="s">
        <v>2717</v>
      </c>
      <c r="T6309" t="s">
        <v>28</v>
      </c>
      <c r="U6309">
        <v>98105</v>
      </c>
      <c r="V6309" s="1">
        <v>0</v>
      </c>
      <c r="W6309">
        <v>63</v>
      </c>
      <c r="X6309">
        <v>1</v>
      </c>
      <c r="Y6309">
        <v>287</v>
      </c>
      <c r="AD6309"/>
    </row>
    <row r="6310" spans="1:30" x14ac:dyDescent="0.25">
      <c r="A6310" t="s">
        <v>24</v>
      </c>
      <c r="B6310" s="2">
        <v>43596</v>
      </c>
      <c r="C6310" s="35">
        <f>YEAR(Sales[[#This Row],[ShipDate]])</f>
        <v>2019</v>
      </c>
      <c r="D6310" t="s">
        <v>113</v>
      </c>
      <c r="E6310" t="s">
        <v>69</v>
      </c>
      <c r="F6310" t="s">
        <v>39</v>
      </c>
      <c r="G6310" t="s">
        <v>25</v>
      </c>
      <c r="H6310" t="s">
        <v>60</v>
      </c>
      <c r="I6310" t="s">
        <v>63</v>
      </c>
      <c r="J6310" t="s">
        <v>13</v>
      </c>
      <c r="K6310" t="s">
        <v>2914</v>
      </c>
      <c r="L6310" t="s">
        <v>30</v>
      </c>
      <c r="N6310" t="str">
        <f>IF(ISBLANK(Sales[[#This Row],[return]]),"No",Sales[[#This Row],[return]])</f>
        <v>No</v>
      </c>
      <c r="O6310" s="2">
        <v>43594</v>
      </c>
      <c r="P6310" s="8" t="str">
        <f>TEXT(DAY(Sales[[#This Row],[OrderDate]]),"ddd")</f>
        <v>Mon</v>
      </c>
      <c r="Q6310" s="8" t="str">
        <f>TEXT(MONTH(Sales[[#This Row],[ShipDate]])*29,"mmm")</f>
        <v>May</v>
      </c>
      <c r="R6310">
        <v>817</v>
      </c>
      <c r="S6310" t="s">
        <v>154</v>
      </c>
      <c r="T6310" t="s">
        <v>28</v>
      </c>
      <c r="U6310">
        <v>98105</v>
      </c>
      <c r="V6310" s="1">
        <v>0</v>
      </c>
      <c r="W6310">
        <v>26</v>
      </c>
      <c r="X6310">
        <v>3</v>
      </c>
      <c r="Y6310">
        <v>104</v>
      </c>
      <c r="AD6310"/>
    </row>
    <row r="6311" spans="1:30" x14ac:dyDescent="0.25">
      <c r="A6311" t="s">
        <v>24</v>
      </c>
      <c r="B6311" s="2">
        <v>43596</v>
      </c>
      <c r="C6311" s="35">
        <f>YEAR(Sales[[#This Row],[ShipDate]])</f>
        <v>2019</v>
      </c>
      <c r="D6311" t="s">
        <v>113</v>
      </c>
      <c r="E6311" t="s">
        <v>69</v>
      </c>
      <c r="F6311" t="s">
        <v>39</v>
      </c>
      <c r="G6311" t="s">
        <v>25</v>
      </c>
      <c r="H6311" t="s">
        <v>60</v>
      </c>
      <c r="I6311" t="s">
        <v>63</v>
      </c>
      <c r="J6311" t="s">
        <v>13</v>
      </c>
      <c r="K6311" t="s">
        <v>2914</v>
      </c>
      <c r="L6311" t="s">
        <v>30</v>
      </c>
      <c r="N6311" t="str">
        <f>IF(ISBLANK(Sales[[#This Row],[return]]),"No",Sales[[#This Row],[return]])</f>
        <v>No</v>
      </c>
      <c r="O6311" s="2">
        <v>43594</v>
      </c>
      <c r="P6311" s="8" t="str">
        <f>TEXT(DAY(Sales[[#This Row],[OrderDate]]),"ddd")</f>
        <v>Mon</v>
      </c>
      <c r="Q6311" s="8" t="str">
        <f>TEXT(MONTH(Sales[[#This Row],[ShipDate]])*29,"mmm")</f>
        <v>May</v>
      </c>
      <c r="R6311">
        <v>1362</v>
      </c>
      <c r="S6311" t="s">
        <v>2187</v>
      </c>
      <c r="T6311" t="s">
        <v>28</v>
      </c>
      <c r="U6311">
        <v>98105</v>
      </c>
      <c r="V6311" s="1">
        <v>0</v>
      </c>
      <c r="W6311">
        <v>3</v>
      </c>
      <c r="X6311">
        <v>4</v>
      </c>
      <c r="Y6311">
        <v>67</v>
      </c>
      <c r="AD6311"/>
    </row>
    <row r="6312" spans="1:30" x14ac:dyDescent="0.25">
      <c r="A6312" t="s">
        <v>24</v>
      </c>
      <c r="B6312" s="2">
        <v>43596</v>
      </c>
      <c r="C6312" s="35">
        <f>YEAR(Sales[[#This Row],[ShipDate]])</f>
        <v>2019</v>
      </c>
      <c r="D6312" t="s">
        <v>113</v>
      </c>
      <c r="E6312" t="s">
        <v>69</v>
      </c>
      <c r="F6312" t="s">
        <v>50</v>
      </c>
      <c r="G6312" t="s">
        <v>25</v>
      </c>
      <c r="H6312" t="s">
        <v>60</v>
      </c>
      <c r="I6312" t="s">
        <v>63</v>
      </c>
      <c r="J6312" t="s">
        <v>13</v>
      </c>
      <c r="K6312" t="s">
        <v>2914</v>
      </c>
      <c r="L6312" t="s">
        <v>30</v>
      </c>
      <c r="N6312" t="str">
        <f>IF(ISBLANK(Sales[[#This Row],[return]]),"No",Sales[[#This Row],[return]])</f>
        <v>No</v>
      </c>
      <c r="O6312" s="2">
        <v>43594</v>
      </c>
      <c r="P6312" s="8" t="str">
        <f>TEXT(DAY(Sales[[#This Row],[OrderDate]]),"ddd")</f>
        <v>Mon</v>
      </c>
      <c r="Q6312" s="8" t="str">
        <f>TEXT(MONTH(Sales[[#This Row],[ShipDate]])*29,"mmm")</f>
        <v>May</v>
      </c>
      <c r="R6312">
        <v>717</v>
      </c>
      <c r="S6312" t="s">
        <v>2224</v>
      </c>
      <c r="T6312" t="s">
        <v>28</v>
      </c>
      <c r="U6312">
        <v>98105</v>
      </c>
      <c r="V6312" s="1">
        <v>0.2</v>
      </c>
      <c r="W6312">
        <v>46</v>
      </c>
      <c r="X6312">
        <v>5</v>
      </c>
      <c r="Y6312">
        <v>148</v>
      </c>
      <c r="AD6312"/>
    </row>
    <row r="6313" spans="1:30" x14ac:dyDescent="0.25">
      <c r="A6313" t="s">
        <v>24</v>
      </c>
      <c r="B6313" s="2">
        <v>43596</v>
      </c>
      <c r="C6313" s="35">
        <f>YEAR(Sales[[#This Row],[ShipDate]])</f>
        <v>2019</v>
      </c>
      <c r="D6313" t="s">
        <v>113</v>
      </c>
      <c r="E6313" t="s">
        <v>69</v>
      </c>
      <c r="F6313" t="s">
        <v>99</v>
      </c>
      <c r="G6313" t="s">
        <v>46</v>
      </c>
      <c r="H6313" t="s">
        <v>60</v>
      </c>
      <c r="I6313" t="s">
        <v>63</v>
      </c>
      <c r="J6313" t="s">
        <v>13</v>
      </c>
      <c r="K6313" t="s">
        <v>2914</v>
      </c>
      <c r="L6313" t="s">
        <v>30</v>
      </c>
      <c r="N6313" t="str">
        <f>IF(ISBLANK(Sales[[#This Row],[return]]),"No",Sales[[#This Row],[return]])</f>
        <v>No</v>
      </c>
      <c r="O6313" s="2">
        <v>43594</v>
      </c>
      <c r="P6313" s="8" t="str">
        <f>TEXT(DAY(Sales[[#This Row],[OrderDate]]),"ddd")</f>
        <v>Mon</v>
      </c>
      <c r="Q6313" s="8" t="str">
        <f>TEXT(MONTH(Sales[[#This Row],[ShipDate]])*29,"mmm")</f>
        <v>May</v>
      </c>
      <c r="R6313">
        <v>1328</v>
      </c>
      <c r="S6313" t="s">
        <v>2424</v>
      </c>
      <c r="T6313" t="s">
        <v>28</v>
      </c>
      <c r="U6313">
        <v>98105</v>
      </c>
      <c r="V6313" s="1">
        <v>0</v>
      </c>
      <c r="W6313">
        <v>88</v>
      </c>
      <c r="X6313">
        <v>2</v>
      </c>
      <c r="Y6313">
        <v>200</v>
      </c>
      <c r="AD6313"/>
    </row>
    <row r="6314" spans="1:30" x14ac:dyDescent="0.25">
      <c r="A6314" t="s">
        <v>24</v>
      </c>
      <c r="B6314" s="2">
        <v>43776</v>
      </c>
      <c r="C6314" s="35">
        <f>YEAR(Sales[[#This Row],[ShipDate]])</f>
        <v>2019</v>
      </c>
      <c r="D6314" t="s">
        <v>113</v>
      </c>
      <c r="E6314" t="s">
        <v>69</v>
      </c>
      <c r="F6314" t="s">
        <v>59</v>
      </c>
      <c r="G6314" t="s">
        <v>25</v>
      </c>
      <c r="H6314" t="s">
        <v>1249</v>
      </c>
      <c r="I6314" t="s">
        <v>142</v>
      </c>
      <c r="J6314" t="s">
        <v>13</v>
      </c>
      <c r="K6314" t="s">
        <v>587</v>
      </c>
      <c r="L6314" t="s">
        <v>68</v>
      </c>
      <c r="N6314" t="str">
        <f>IF(ISBLANK(Sales[[#This Row],[return]]),"No",Sales[[#This Row],[return]])</f>
        <v>No</v>
      </c>
      <c r="O6314" s="2">
        <v>43774</v>
      </c>
      <c r="P6314" s="8" t="str">
        <f>TEXT(DAY(Sales[[#This Row],[OrderDate]]),"ddd")</f>
        <v>Thu</v>
      </c>
      <c r="Q6314" s="8" t="str">
        <f>TEXT(MONTH(Sales[[#This Row],[ShipDate]])*29,"mmm")</f>
        <v>Nov</v>
      </c>
      <c r="R6314">
        <v>129</v>
      </c>
      <c r="S6314" t="s">
        <v>3149</v>
      </c>
      <c r="T6314" t="s">
        <v>66</v>
      </c>
      <c r="U6314">
        <v>46142</v>
      </c>
      <c r="V6314" s="1">
        <v>0</v>
      </c>
      <c r="W6314">
        <v>2</v>
      </c>
      <c r="X6314">
        <v>1</v>
      </c>
      <c r="Y6314">
        <v>4</v>
      </c>
      <c r="AD6314"/>
    </row>
    <row r="6315" spans="1:30" x14ac:dyDescent="0.25">
      <c r="A6315" t="s">
        <v>24</v>
      </c>
      <c r="B6315" s="2">
        <v>43776</v>
      </c>
      <c r="C6315" s="35">
        <f>YEAR(Sales[[#This Row],[ShipDate]])</f>
        <v>2019</v>
      </c>
      <c r="D6315" t="s">
        <v>113</v>
      </c>
      <c r="E6315" t="s">
        <v>69</v>
      </c>
      <c r="F6315" t="s">
        <v>59</v>
      </c>
      <c r="G6315" t="s">
        <v>25</v>
      </c>
      <c r="H6315" t="s">
        <v>1249</v>
      </c>
      <c r="I6315" t="s">
        <v>142</v>
      </c>
      <c r="J6315" t="s">
        <v>13</v>
      </c>
      <c r="K6315" t="s">
        <v>587</v>
      </c>
      <c r="L6315" t="s">
        <v>68</v>
      </c>
      <c r="N6315" t="str">
        <f>IF(ISBLANK(Sales[[#This Row],[return]]),"No",Sales[[#This Row],[return]])</f>
        <v>No</v>
      </c>
      <c r="O6315" s="2">
        <v>43774</v>
      </c>
      <c r="P6315" s="8" t="str">
        <f>TEXT(DAY(Sales[[#This Row],[OrderDate]]),"ddd")</f>
        <v>Thu</v>
      </c>
      <c r="Q6315" s="8" t="str">
        <f>TEXT(MONTH(Sales[[#This Row],[ShipDate]])*29,"mmm")</f>
        <v>Nov</v>
      </c>
      <c r="R6315">
        <v>538</v>
      </c>
      <c r="S6315" t="s">
        <v>109</v>
      </c>
      <c r="T6315" t="s">
        <v>66</v>
      </c>
      <c r="U6315">
        <v>46142</v>
      </c>
      <c r="V6315" s="1">
        <v>0</v>
      </c>
      <c r="W6315">
        <v>82</v>
      </c>
      <c r="X6315">
        <v>3</v>
      </c>
      <c r="Y6315">
        <v>168</v>
      </c>
      <c r="AD6315"/>
    </row>
    <row r="6316" spans="1:30" x14ac:dyDescent="0.25">
      <c r="A6316" t="s">
        <v>24</v>
      </c>
      <c r="B6316" s="2">
        <v>43776</v>
      </c>
      <c r="C6316" s="35">
        <f>YEAR(Sales[[#This Row],[ShipDate]])</f>
        <v>2019</v>
      </c>
      <c r="D6316" t="s">
        <v>113</v>
      </c>
      <c r="E6316" t="s">
        <v>69</v>
      </c>
      <c r="F6316" t="s">
        <v>59</v>
      </c>
      <c r="G6316" t="s">
        <v>25</v>
      </c>
      <c r="H6316" t="s">
        <v>1249</v>
      </c>
      <c r="I6316" t="s">
        <v>142</v>
      </c>
      <c r="J6316" t="s">
        <v>13</v>
      </c>
      <c r="K6316" t="s">
        <v>587</v>
      </c>
      <c r="L6316" t="s">
        <v>68</v>
      </c>
      <c r="N6316" t="str">
        <f>IF(ISBLANK(Sales[[#This Row],[return]]),"No",Sales[[#This Row],[return]])</f>
        <v>No</v>
      </c>
      <c r="O6316" s="2">
        <v>43774</v>
      </c>
      <c r="P6316" s="8" t="str">
        <f>TEXT(DAY(Sales[[#This Row],[OrderDate]]),"ddd")</f>
        <v>Thu</v>
      </c>
      <c r="Q6316" s="8" t="str">
        <f>TEXT(MONTH(Sales[[#This Row],[ShipDate]])*29,"mmm")</f>
        <v>Nov</v>
      </c>
      <c r="R6316">
        <v>1524</v>
      </c>
      <c r="S6316" t="s">
        <v>1706</v>
      </c>
      <c r="T6316" t="s">
        <v>66</v>
      </c>
      <c r="U6316">
        <v>46142</v>
      </c>
      <c r="V6316" s="1">
        <v>0</v>
      </c>
      <c r="W6316">
        <v>31</v>
      </c>
      <c r="X6316">
        <v>10</v>
      </c>
      <c r="Y6316">
        <v>68</v>
      </c>
      <c r="AD6316"/>
    </row>
    <row r="6317" spans="1:30" x14ac:dyDescent="0.25">
      <c r="A6317" t="s">
        <v>10</v>
      </c>
      <c r="B6317" s="2">
        <v>43670</v>
      </c>
      <c r="C6317" s="35">
        <f>YEAR(Sales[[#This Row],[ShipDate]])</f>
        <v>2019</v>
      </c>
      <c r="D6317" t="s">
        <v>113</v>
      </c>
      <c r="E6317" t="s">
        <v>69</v>
      </c>
      <c r="F6317" t="s">
        <v>99</v>
      </c>
      <c r="G6317" t="s">
        <v>46</v>
      </c>
      <c r="H6317" t="s">
        <v>1432</v>
      </c>
      <c r="I6317" t="s">
        <v>74</v>
      </c>
      <c r="J6317" t="s">
        <v>13</v>
      </c>
      <c r="K6317" t="s">
        <v>710</v>
      </c>
      <c r="L6317" t="s">
        <v>68</v>
      </c>
      <c r="N6317" t="str">
        <f>IF(ISBLANK(Sales[[#This Row],[return]]),"No",Sales[[#This Row],[return]])</f>
        <v>No</v>
      </c>
      <c r="O6317" s="2">
        <v>43669</v>
      </c>
      <c r="P6317" s="8" t="str">
        <f>TEXT(DAY(Sales[[#This Row],[OrderDate]]),"ddd")</f>
        <v>Mon</v>
      </c>
      <c r="Q6317" s="8" t="str">
        <f>TEXT(MONTH(Sales[[#This Row],[ShipDate]])*29,"mmm")</f>
        <v>Jul</v>
      </c>
      <c r="R6317">
        <v>1011</v>
      </c>
      <c r="S6317" t="s">
        <v>2503</v>
      </c>
      <c r="T6317" t="s">
        <v>66</v>
      </c>
      <c r="U6317">
        <v>53142</v>
      </c>
      <c r="V6317" s="1">
        <v>0</v>
      </c>
      <c r="W6317">
        <v>144</v>
      </c>
      <c r="X6317">
        <v>5</v>
      </c>
      <c r="Y6317">
        <v>400</v>
      </c>
      <c r="AD6317"/>
    </row>
    <row r="6318" spans="1:30" x14ac:dyDescent="0.25">
      <c r="A6318" t="s">
        <v>10</v>
      </c>
      <c r="B6318" s="2">
        <v>43562</v>
      </c>
      <c r="C6318" s="35">
        <f>YEAR(Sales[[#This Row],[ShipDate]])</f>
        <v>2019</v>
      </c>
      <c r="D6318" t="s">
        <v>36</v>
      </c>
      <c r="E6318" t="s">
        <v>18</v>
      </c>
      <c r="F6318" t="s">
        <v>59</v>
      </c>
      <c r="G6318" t="s">
        <v>25</v>
      </c>
      <c r="H6318" t="s">
        <v>146</v>
      </c>
      <c r="I6318" t="s">
        <v>149</v>
      </c>
      <c r="J6318" t="s">
        <v>13</v>
      </c>
      <c r="K6318" t="s">
        <v>1362</v>
      </c>
      <c r="L6318" t="s">
        <v>92</v>
      </c>
      <c r="N6318" t="str">
        <f>IF(ISBLANK(Sales[[#This Row],[return]]),"No",Sales[[#This Row],[return]])</f>
        <v>No</v>
      </c>
      <c r="O6318" s="2">
        <v>43556</v>
      </c>
      <c r="P6318" s="8" t="str">
        <f>TEXT(DAY(Sales[[#This Row],[OrderDate]]),"ddd")</f>
        <v>Sun</v>
      </c>
      <c r="Q6318" s="8" t="str">
        <f>TEXT(MONTH(Sales[[#This Row],[ShipDate]])*29,"mmm")</f>
        <v>Apr</v>
      </c>
      <c r="R6318">
        <v>1658</v>
      </c>
      <c r="S6318" t="s">
        <v>1630</v>
      </c>
      <c r="T6318" t="s">
        <v>90</v>
      </c>
      <c r="U6318">
        <v>10011</v>
      </c>
      <c r="V6318" s="1">
        <v>0</v>
      </c>
      <c r="W6318">
        <v>19</v>
      </c>
      <c r="X6318">
        <v>9</v>
      </c>
      <c r="Y6318">
        <v>43</v>
      </c>
      <c r="AD6318"/>
    </row>
    <row r="6319" spans="1:30" x14ac:dyDescent="0.25">
      <c r="A6319" t="s">
        <v>24</v>
      </c>
      <c r="B6319" s="2">
        <v>43771</v>
      </c>
      <c r="C6319" s="35">
        <f>YEAR(Sales[[#This Row],[ShipDate]])</f>
        <v>2019</v>
      </c>
      <c r="D6319" t="s">
        <v>19</v>
      </c>
      <c r="E6319" t="s">
        <v>31</v>
      </c>
      <c r="F6319" t="s">
        <v>104</v>
      </c>
      <c r="G6319" t="s">
        <v>25</v>
      </c>
      <c r="H6319" t="s">
        <v>146</v>
      </c>
      <c r="I6319" t="s">
        <v>149</v>
      </c>
      <c r="J6319" t="s">
        <v>13</v>
      </c>
      <c r="K6319" t="s">
        <v>2650</v>
      </c>
      <c r="L6319" t="s">
        <v>92</v>
      </c>
      <c r="N6319" t="str">
        <f>IF(ISBLANK(Sales[[#This Row],[return]]),"No",Sales[[#This Row],[return]])</f>
        <v>No</v>
      </c>
      <c r="O6319" s="2">
        <v>43766</v>
      </c>
      <c r="P6319" s="8" t="str">
        <f>TEXT(DAY(Sales[[#This Row],[OrderDate]]),"ddd")</f>
        <v>Sat</v>
      </c>
      <c r="Q6319" s="8" t="str">
        <f>TEXT(MONTH(Sales[[#This Row],[ShipDate]])*29,"mmm")</f>
        <v>Nov</v>
      </c>
      <c r="R6319">
        <v>1341</v>
      </c>
      <c r="S6319" t="s">
        <v>485</v>
      </c>
      <c r="T6319" t="s">
        <v>90</v>
      </c>
      <c r="U6319">
        <v>10035</v>
      </c>
      <c r="V6319" s="1">
        <v>0</v>
      </c>
      <c r="W6319">
        <v>24</v>
      </c>
      <c r="X6319">
        <v>2</v>
      </c>
      <c r="Y6319">
        <v>48</v>
      </c>
      <c r="AD6319"/>
    </row>
    <row r="6320" spans="1:30" x14ac:dyDescent="0.25">
      <c r="A6320" t="s">
        <v>40</v>
      </c>
      <c r="B6320" s="2">
        <v>43742</v>
      </c>
      <c r="C6320" s="35">
        <f>YEAR(Sales[[#This Row],[ShipDate]])</f>
        <v>2019</v>
      </c>
      <c r="D6320" t="s">
        <v>36</v>
      </c>
      <c r="E6320" t="s">
        <v>18</v>
      </c>
      <c r="F6320" t="s">
        <v>39</v>
      </c>
      <c r="G6320" t="s">
        <v>25</v>
      </c>
      <c r="H6320" t="s">
        <v>178</v>
      </c>
      <c r="I6320" t="s">
        <v>180</v>
      </c>
      <c r="J6320" t="s">
        <v>13</v>
      </c>
      <c r="K6320" t="s">
        <v>3100</v>
      </c>
      <c r="L6320" t="s">
        <v>17</v>
      </c>
      <c r="N6320" t="str">
        <f>IF(ISBLANK(Sales[[#This Row],[return]]),"No",Sales[[#This Row],[return]])</f>
        <v>No</v>
      </c>
      <c r="O6320" s="2">
        <v>43737</v>
      </c>
      <c r="P6320" s="8" t="str">
        <f>TEXT(DAY(Sales[[#This Row],[OrderDate]]),"ddd")</f>
        <v>Sun</v>
      </c>
      <c r="Q6320" s="8" t="str">
        <f>TEXT(MONTH(Sales[[#This Row],[ShipDate]])*29,"mmm")</f>
        <v>Oct</v>
      </c>
      <c r="R6320">
        <v>419</v>
      </c>
      <c r="S6320" t="s">
        <v>1703</v>
      </c>
      <c r="T6320" t="s">
        <v>15</v>
      </c>
      <c r="U6320">
        <v>38109</v>
      </c>
      <c r="V6320" s="1">
        <v>0.2</v>
      </c>
      <c r="W6320">
        <v>-55</v>
      </c>
      <c r="X6320">
        <v>5</v>
      </c>
      <c r="Y6320">
        <v>244</v>
      </c>
      <c r="AD6320"/>
    </row>
    <row r="6321" spans="1:30" x14ac:dyDescent="0.25">
      <c r="A6321" t="s">
        <v>24</v>
      </c>
      <c r="B6321" s="2">
        <v>43637</v>
      </c>
      <c r="C6321" s="35">
        <f>YEAR(Sales[[#This Row],[ShipDate]])</f>
        <v>2019</v>
      </c>
      <c r="D6321" t="s">
        <v>19</v>
      </c>
      <c r="E6321" t="s">
        <v>18</v>
      </c>
      <c r="F6321" t="s">
        <v>43</v>
      </c>
      <c r="G6321" t="s">
        <v>11</v>
      </c>
      <c r="H6321" t="s">
        <v>1399</v>
      </c>
      <c r="I6321" t="s">
        <v>63</v>
      </c>
      <c r="J6321" t="s">
        <v>13</v>
      </c>
      <c r="K6321" t="s">
        <v>269</v>
      </c>
      <c r="L6321" t="s">
        <v>30</v>
      </c>
      <c r="N6321" t="str">
        <f>IF(ISBLANK(Sales[[#This Row],[return]]),"No",Sales[[#This Row],[return]])</f>
        <v>No</v>
      </c>
      <c r="O6321" s="2">
        <v>43633</v>
      </c>
      <c r="P6321" s="8" t="str">
        <f>TEXT(DAY(Sales[[#This Row],[OrderDate]]),"ddd")</f>
        <v>Tue</v>
      </c>
      <c r="Q6321" s="8" t="str">
        <f>TEXT(MONTH(Sales[[#This Row],[ShipDate]])*29,"mmm")</f>
        <v>Jun</v>
      </c>
      <c r="R6321">
        <v>872</v>
      </c>
      <c r="S6321" t="s">
        <v>3132</v>
      </c>
      <c r="T6321" t="s">
        <v>28</v>
      </c>
      <c r="U6321">
        <v>98502</v>
      </c>
      <c r="V6321" s="1">
        <v>0</v>
      </c>
      <c r="W6321">
        <v>47</v>
      </c>
      <c r="X6321">
        <v>3</v>
      </c>
      <c r="Y6321">
        <v>155</v>
      </c>
      <c r="AD6321"/>
    </row>
    <row r="6322" spans="1:30" x14ac:dyDescent="0.25">
      <c r="A6322" t="s">
        <v>24</v>
      </c>
      <c r="B6322" s="2">
        <v>43637</v>
      </c>
      <c r="C6322" s="35">
        <f>YEAR(Sales[[#This Row],[ShipDate]])</f>
        <v>2019</v>
      </c>
      <c r="D6322" t="s">
        <v>19</v>
      </c>
      <c r="E6322" t="s">
        <v>18</v>
      </c>
      <c r="F6322" t="s">
        <v>39</v>
      </c>
      <c r="G6322" t="s">
        <v>25</v>
      </c>
      <c r="H6322" t="s">
        <v>1399</v>
      </c>
      <c r="I6322" t="s">
        <v>63</v>
      </c>
      <c r="J6322" t="s">
        <v>13</v>
      </c>
      <c r="K6322" t="s">
        <v>269</v>
      </c>
      <c r="L6322" t="s">
        <v>30</v>
      </c>
      <c r="N6322" t="str">
        <f>IF(ISBLANK(Sales[[#This Row],[return]]),"No",Sales[[#This Row],[return]])</f>
        <v>No</v>
      </c>
      <c r="O6322" s="2">
        <v>43633</v>
      </c>
      <c r="P6322" s="8" t="str">
        <f>TEXT(DAY(Sales[[#This Row],[OrderDate]]),"ddd")</f>
        <v>Tue</v>
      </c>
      <c r="Q6322" s="8" t="str">
        <f>TEXT(MONTH(Sales[[#This Row],[ShipDate]])*29,"mmm")</f>
        <v>Jun</v>
      </c>
      <c r="R6322">
        <v>1320</v>
      </c>
      <c r="S6322" t="s">
        <v>2041</v>
      </c>
      <c r="T6322" t="s">
        <v>28</v>
      </c>
      <c r="U6322">
        <v>98502</v>
      </c>
      <c r="V6322" s="1">
        <v>0</v>
      </c>
      <c r="W6322">
        <v>4</v>
      </c>
      <c r="X6322">
        <v>1</v>
      </c>
      <c r="Y6322">
        <v>14</v>
      </c>
      <c r="AD6322"/>
    </row>
    <row r="6323" spans="1:30" x14ac:dyDescent="0.25">
      <c r="A6323" t="s">
        <v>40</v>
      </c>
      <c r="B6323" s="2">
        <v>43516</v>
      </c>
      <c r="C6323" s="35">
        <f>YEAR(Sales[[#This Row],[ShipDate]])</f>
        <v>2019</v>
      </c>
      <c r="D6323" t="s">
        <v>36</v>
      </c>
      <c r="E6323" t="s">
        <v>18</v>
      </c>
      <c r="F6323" t="s">
        <v>59</v>
      </c>
      <c r="G6323" t="s">
        <v>25</v>
      </c>
      <c r="H6323" t="s">
        <v>146</v>
      </c>
      <c r="I6323" t="s">
        <v>149</v>
      </c>
      <c r="J6323" t="s">
        <v>13</v>
      </c>
      <c r="K6323" t="s">
        <v>661</v>
      </c>
      <c r="L6323" t="s">
        <v>92</v>
      </c>
      <c r="N6323" t="str">
        <f>IF(ISBLANK(Sales[[#This Row],[return]]),"No",Sales[[#This Row],[return]])</f>
        <v>No</v>
      </c>
      <c r="O6323" s="2">
        <v>43512</v>
      </c>
      <c r="P6323" s="8" t="str">
        <f>TEXT(DAY(Sales[[#This Row],[OrderDate]]),"ddd")</f>
        <v>Mon</v>
      </c>
      <c r="Q6323" s="8" t="str">
        <f>TEXT(MONTH(Sales[[#This Row],[ShipDate]])*29,"mmm")</f>
        <v>Feb</v>
      </c>
      <c r="R6323">
        <v>1705</v>
      </c>
      <c r="S6323" t="s">
        <v>758</v>
      </c>
      <c r="T6323" t="s">
        <v>90</v>
      </c>
      <c r="U6323">
        <v>10035</v>
      </c>
      <c r="V6323" s="1">
        <v>0</v>
      </c>
      <c r="W6323">
        <v>18</v>
      </c>
      <c r="X6323">
        <v>2</v>
      </c>
      <c r="Y6323">
        <v>38</v>
      </c>
      <c r="AD6323"/>
    </row>
    <row r="6324" spans="1:30" x14ac:dyDescent="0.25">
      <c r="A6324" t="s">
        <v>40</v>
      </c>
      <c r="B6324" s="2">
        <v>43804</v>
      </c>
      <c r="C6324" s="35">
        <f>YEAR(Sales[[#This Row],[ShipDate]])</f>
        <v>2019</v>
      </c>
      <c r="D6324" t="s">
        <v>36</v>
      </c>
      <c r="E6324" t="s">
        <v>18</v>
      </c>
      <c r="F6324" t="s">
        <v>59</v>
      </c>
      <c r="G6324" t="s">
        <v>25</v>
      </c>
      <c r="H6324" t="s">
        <v>26</v>
      </c>
      <c r="I6324" t="s">
        <v>32</v>
      </c>
      <c r="J6324" t="s">
        <v>13</v>
      </c>
      <c r="K6324" t="s">
        <v>582</v>
      </c>
      <c r="L6324" t="s">
        <v>30</v>
      </c>
      <c r="M6324" t="s">
        <v>82</v>
      </c>
      <c r="N6324" t="str">
        <f>IF(ISBLANK(Sales[[#This Row],[return]]),"No",Sales[[#This Row],[return]])</f>
        <v>Yes</v>
      </c>
      <c r="O6324" s="2">
        <v>43800</v>
      </c>
      <c r="P6324" s="8" t="str">
        <f>TEXT(DAY(Sales[[#This Row],[OrderDate]]),"ddd")</f>
        <v>Sun</v>
      </c>
      <c r="Q6324" s="8" t="str">
        <f>TEXT(MONTH(Sales[[#This Row],[ShipDate]])*29,"mmm")</f>
        <v>Dec</v>
      </c>
      <c r="R6324">
        <v>1697</v>
      </c>
      <c r="S6324" t="s">
        <v>2125</v>
      </c>
      <c r="T6324" t="s">
        <v>28</v>
      </c>
      <c r="U6324">
        <v>90008</v>
      </c>
      <c r="V6324" s="1">
        <v>0</v>
      </c>
      <c r="W6324">
        <v>22</v>
      </c>
      <c r="X6324">
        <v>7</v>
      </c>
      <c r="Y6324">
        <v>45</v>
      </c>
      <c r="AD6324"/>
    </row>
    <row r="6325" spans="1:30" x14ac:dyDescent="0.25">
      <c r="A6325" t="s">
        <v>40</v>
      </c>
      <c r="B6325" s="2">
        <v>43804</v>
      </c>
      <c r="C6325" s="35">
        <f>YEAR(Sales[[#This Row],[ShipDate]])</f>
        <v>2019</v>
      </c>
      <c r="D6325" t="s">
        <v>36</v>
      </c>
      <c r="E6325" t="s">
        <v>18</v>
      </c>
      <c r="F6325" t="s">
        <v>50</v>
      </c>
      <c r="G6325" t="s">
        <v>25</v>
      </c>
      <c r="H6325" t="s">
        <v>26</v>
      </c>
      <c r="I6325" t="s">
        <v>32</v>
      </c>
      <c r="J6325" t="s">
        <v>13</v>
      </c>
      <c r="K6325" t="s">
        <v>582</v>
      </c>
      <c r="L6325" t="s">
        <v>30</v>
      </c>
      <c r="M6325" t="s">
        <v>82</v>
      </c>
      <c r="N6325" t="str">
        <f>IF(ISBLANK(Sales[[#This Row],[return]]),"No",Sales[[#This Row],[return]])</f>
        <v>Yes</v>
      </c>
      <c r="O6325" s="2">
        <v>43800</v>
      </c>
      <c r="P6325" s="8" t="str">
        <f>TEXT(DAY(Sales[[#This Row],[OrderDate]]),"ddd")</f>
        <v>Sun</v>
      </c>
      <c r="Q6325" s="8" t="str">
        <f>TEXT(MONTH(Sales[[#This Row],[ShipDate]])*29,"mmm")</f>
        <v>Dec</v>
      </c>
      <c r="R6325">
        <v>412</v>
      </c>
      <c r="S6325" t="s">
        <v>1740</v>
      </c>
      <c r="T6325" t="s">
        <v>28</v>
      </c>
      <c r="U6325">
        <v>90008</v>
      </c>
      <c r="V6325" s="1">
        <v>0.2</v>
      </c>
      <c r="W6325">
        <v>4</v>
      </c>
      <c r="X6325">
        <v>2</v>
      </c>
      <c r="Y6325">
        <v>10</v>
      </c>
      <c r="AD6325"/>
    </row>
    <row r="6326" spans="1:30" x14ac:dyDescent="0.25">
      <c r="A6326" t="s">
        <v>40</v>
      </c>
      <c r="B6326" s="2">
        <v>43749</v>
      </c>
      <c r="C6326" s="35">
        <f>YEAR(Sales[[#This Row],[ShipDate]])</f>
        <v>2019</v>
      </c>
      <c r="D6326" t="s">
        <v>36</v>
      </c>
      <c r="E6326" t="s">
        <v>18</v>
      </c>
      <c r="F6326" t="s">
        <v>59</v>
      </c>
      <c r="G6326" t="s">
        <v>25</v>
      </c>
      <c r="H6326" t="s">
        <v>517</v>
      </c>
      <c r="I6326" t="s">
        <v>389</v>
      </c>
      <c r="J6326" t="s">
        <v>13</v>
      </c>
      <c r="K6326" t="s">
        <v>764</v>
      </c>
      <c r="L6326" t="s">
        <v>92</v>
      </c>
      <c r="N6326" t="str">
        <f>IF(ISBLANK(Sales[[#This Row],[return]]),"No",Sales[[#This Row],[return]])</f>
        <v>No</v>
      </c>
      <c r="O6326" s="2">
        <v>43744</v>
      </c>
      <c r="P6326" s="8" t="str">
        <f>TEXT(DAY(Sales[[#This Row],[OrderDate]]),"ddd")</f>
        <v>Fri</v>
      </c>
      <c r="Q6326" s="8" t="str">
        <f>TEXT(MONTH(Sales[[#This Row],[ShipDate]])*29,"mmm")</f>
        <v>Oct</v>
      </c>
      <c r="R6326">
        <v>1821</v>
      </c>
      <c r="S6326" t="s">
        <v>1682</v>
      </c>
      <c r="T6326" t="s">
        <v>90</v>
      </c>
      <c r="U6326">
        <v>7109</v>
      </c>
      <c r="V6326" s="1">
        <v>0</v>
      </c>
      <c r="W6326">
        <v>3</v>
      </c>
      <c r="X6326">
        <v>1</v>
      </c>
      <c r="Y6326">
        <v>6</v>
      </c>
      <c r="AD6326"/>
    </row>
    <row r="6327" spans="1:30" x14ac:dyDescent="0.25">
      <c r="A6327" t="s">
        <v>40</v>
      </c>
      <c r="B6327" s="2">
        <v>43749</v>
      </c>
      <c r="C6327" s="35">
        <f>YEAR(Sales[[#This Row],[ShipDate]])</f>
        <v>2019</v>
      </c>
      <c r="D6327" t="s">
        <v>36</v>
      </c>
      <c r="E6327" t="s">
        <v>18</v>
      </c>
      <c r="F6327" t="s">
        <v>59</v>
      </c>
      <c r="G6327" t="s">
        <v>25</v>
      </c>
      <c r="H6327" t="s">
        <v>517</v>
      </c>
      <c r="I6327" t="s">
        <v>389</v>
      </c>
      <c r="J6327" t="s">
        <v>13</v>
      </c>
      <c r="K6327" t="s">
        <v>764</v>
      </c>
      <c r="L6327" t="s">
        <v>92</v>
      </c>
      <c r="N6327" t="str">
        <f>IF(ISBLANK(Sales[[#This Row],[return]]),"No",Sales[[#This Row],[return]])</f>
        <v>No</v>
      </c>
      <c r="O6327" s="2">
        <v>43744</v>
      </c>
      <c r="P6327" s="8" t="str">
        <f>TEXT(DAY(Sales[[#This Row],[OrderDate]]),"ddd")</f>
        <v>Fri</v>
      </c>
      <c r="Q6327" s="8" t="str">
        <f>TEXT(MONTH(Sales[[#This Row],[ShipDate]])*29,"mmm")</f>
        <v>Oct</v>
      </c>
      <c r="R6327">
        <v>1676</v>
      </c>
      <c r="S6327" t="s">
        <v>1702</v>
      </c>
      <c r="T6327" t="s">
        <v>90</v>
      </c>
      <c r="U6327">
        <v>7109</v>
      </c>
      <c r="V6327" s="1">
        <v>0</v>
      </c>
      <c r="W6327">
        <v>69</v>
      </c>
      <c r="X6327">
        <v>3</v>
      </c>
      <c r="Y6327">
        <v>144</v>
      </c>
      <c r="AD6327"/>
    </row>
    <row r="6328" spans="1:30" x14ac:dyDescent="0.25">
      <c r="A6328" t="s">
        <v>10</v>
      </c>
      <c r="B6328" s="2">
        <v>43672</v>
      </c>
      <c r="C6328" s="35">
        <f>YEAR(Sales[[#This Row],[ShipDate]])</f>
        <v>2019</v>
      </c>
      <c r="D6328" t="s">
        <v>36</v>
      </c>
      <c r="E6328" t="s">
        <v>18</v>
      </c>
      <c r="F6328" t="s">
        <v>39</v>
      </c>
      <c r="G6328" t="s">
        <v>25</v>
      </c>
      <c r="H6328" t="s">
        <v>164</v>
      </c>
      <c r="I6328" t="s">
        <v>120</v>
      </c>
      <c r="J6328" t="s">
        <v>13</v>
      </c>
      <c r="K6328" t="s">
        <v>891</v>
      </c>
      <c r="L6328" t="s">
        <v>68</v>
      </c>
      <c r="N6328" t="str">
        <f>IF(ISBLANK(Sales[[#This Row],[return]]),"No",Sales[[#This Row],[return]])</f>
        <v>No</v>
      </c>
      <c r="O6328" s="2">
        <v>43666</v>
      </c>
      <c r="P6328" s="8" t="str">
        <f>TEXT(DAY(Sales[[#This Row],[OrderDate]]),"ddd")</f>
        <v>Fri</v>
      </c>
      <c r="Q6328" s="8" t="str">
        <f>TEXT(MONTH(Sales[[#This Row],[ShipDate]])*29,"mmm")</f>
        <v>Jul</v>
      </c>
      <c r="R6328">
        <v>1579</v>
      </c>
      <c r="S6328" t="s">
        <v>274</v>
      </c>
      <c r="T6328" t="s">
        <v>66</v>
      </c>
      <c r="U6328">
        <v>60610</v>
      </c>
      <c r="V6328" s="1">
        <v>0.2</v>
      </c>
      <c r="W6328">
        <v>9</v>
      </c>
      <c r="X6328">
        <v>2</v>
      </c>
      <c r="Y6328">
        <v>70</v>
      </c>
      <c r="AD6328"/>
    </row>
    <row r="6329" spans="1:30" x14ac:dyDescent="0.25">
      <c r="A6329" t="s">
        <v>10</v>
      </c>
      <c r="B6329" s="2">
        <v>43672</v>
      </c>
      <c r="C6329" s="35">
        <f>YEAR(Sales[[#This Row],[ShipDate]])</f>
        <v>2019</v>
      </c>
      <c r="D6329" t="s">
        <v>36</v>
      </c>
      <c r="E6329" t="s">
        <v>18</v>
      </c>
      <c r="F6329" t="s">
        <v>43</v>
      </c>
      <c r="G6329" t="s">
        <v>11</v>
      </c>
      <c r="H6329" t="s">
        <v>164</v>
      </c>
      <c r="I6329" t="s">
        <v>120</v>
      </c>
      <c r="J6329" t="s">
        <v>13</v>
      </c>
      <c r="K6329" t="s">
        <v>891</v>
      </c>
      <c r="L6329" t="s">
        <v>68</v>
      </c>
      <c r="N6329" t="str">
        <f>IF(ISBLANK(Sales[[#This Row],[return]]),"No",Sales[[#This Row],[return]])</f>
        <v>No</v>
      </c>
      <c r="O6329" s="2">
        <v>43666</v>
      </c>
      <c r="P6329" s="8" t="str">
        <f>TEXT(DAY(Sales[[#This Row],[OrderDate]]),"ddd")</f>
        <v>Fri</v>
      </c>
      <c r="Q6329" s="8" t="str">
        <f>TEXT(MONTH(Sales[[#This Row],[ShipDate]])*29,"mmm")</f>
        <v>Jul</v>
      </c>
      <c r="R6329">
        <v>470</v>
      </c>
      <c r="S6329" t="s">
        <v>3167</v>
      </c>
      <c r="T6329" t="s">
        <v>66</v>
      </c>
      <c r="U6329">
        <v>60610</v>
      </c>
      <c r="V6329" s="1">
        <v>0.6</v>
      </c>
      <c r="W6329">
        <v>-6</v>
      </c>
      <c r="X6329">
        <v>1</v>
      </c>
      <c r="Y6329">
        <v>9</v>
      </c>
      <c r="AD6329"/>
    </row>
    <row r="6330" spans="1:30" x14ac:dyDescent="0.25">
      <c r="A6330" t="s">
        <v>40</v>
      </c>
      <c r="B6330" s="2">
        <v>43469</v>
      </c>
      <c r="C6330" s="35">
        <f>YEAR(Sales[[#This Row],[ShipDate]])</f>
        <v>2019</v>
      </c>
      <c r="D6330" t="s">
        <v>19</v>
      </c>
      <c r="E6330" t="s">
        <v>31</v>
      </c>
      <c r="F6330" t="s">
        <v>99</v>
      </c>
      <c r="G6330" t="s">
        <v>46</v>
      </c>
      <c r="H6330" t="s">
        <v>26</v>
      </c>
      <c r="I6330" t="s">
        <v>32</v>
      </c>
      <c r="J6330" t="s">
        <v>13</v>
      </c>
      <c r="K6330" t="s">
        <v>2846</v>
      </c>
      <c r="L6330" t="s">
        <v>30</v>
      </c>
      <c r="N6330" t="str">
        <f>IF(ISBLANK(Sales[[#This Row],[return]]),"No",Sales[[#This Row],[return]])</f>
        <v>No</v>
      </c>
      <c r="O6330" s="2">
        <v>43467</v>
      </c>
      <c r="P6330" s="8" t="str">
        <f>TEXT(DAY(Sales[[#This Row],[OrderDate]]),"ddd")</f>
        <v>Mon</v>
      </c>
      <c r="Q6330" s="8" t="str">
        <f>TEXT(MONTH(Sales[[#This Row],[ShipDate]])*29,"mmm")</f>
        <v>Jan</v>
      </c>
      <c r="R6330">
        <v>957</v>
      </c>
      <c r="S6330" t="s">
        <v>2381</v>
      </c>
      <c r="T6330" t="s">
        <v>28</v>
      </c>
      <c r="U6330">
        <v>90032</v>
      </c>
      <c r="V6330" s="1">
        <v>0</v>
      </c>
      <c r="W6330">
        <v>6</v>
      </c>
      <c r="X6330">
        <v>1</v>
      </c>
      <c r="Y6330">
        <v>17</v>
      </c>
      <c r="AD6330"/>
    </row>
    <row r="6331" spans="1:30" x14ac:dyDescent="0.25">
      <c r="A6331" t="s">
        <v>24</v>
      </c>
      <c r="B6331" s="2">
        <v>43671</v>
      </c>
      <c r="C6331" s="35">
        <f>YEAR(Sales[[#This Row],[ShipDate]])</f>
        <v>2019</v>
      </c>
      <c r="D6331" t="s">
        <v>19</v>
      </c>
      <c r="E6331" t="s">
        <v>31</v>
      </c>
      <c r="F6331" t="s">
        <v>45</v>
      </c>
      <c r="G6331" t="s">
        <v>25</v>
      </c>
      <c r="H6331" t="s">
        <v>55</v>
      </c>
      <c r="I6331" t="s">
        <v>32</v>
      </c>
      <c r="J6331" t="s">
        <v>13</v>
      </c>
      <c r="K6331" t="s">
        <v>971</v>
      </c>
      <c r="L6331" t="s">
        <v>30</v>
      </c>
      <c r="N6331" t="str">
        <f>IF(ISBLANK(Sales[[#This Row],[return]]),"No",Sales[[#This Row],[return]])</f>
        <v>No</v>
      </c>
      <c r="O6331" s="2">
        <v>43667</v>
      </c>
      <c r="P6331" s="8" t="str">
        <f>TEXT(DAY(Sales[[#This Row],[OrderDate]]),"ddd")</f>
        <v>Sat</v>
      </c>
      <c r="Q6331" s="8" t="str">
        <f>TEXT(MONTH(Sales[[#This Row],[ShipDate]])*29,"mmm")</f>
        <v>Jul</v>
      </c>
      <c r="R6331">
        <v>1174</v>
      </c>
      <c r="S6331" t="s">
        <v>2084</v>
      </c>
      <c r="T6331" t="s">
        <v>28</v>
      </c>
      <c r="U6331">
        <v>94521</v>
      </c>
      <c r="V6331" s="1">
        <v>0</v>
      </c>
      <c r="W6331">
        <v>2</v>
      </c>
      <c r="X6331">
        <v>2</v>
      </c>
      <c r="Y6331">
        <v>4</v>
      </c>
      <c r="AD6331"/>
    </row>
    <row r="6332" spans="1:30" x14ac:dyDescent="0.25">
      <c r="A6332" t="s">
        <v>24</v>
      </c>
      <c r="B6332" s="2">
        <v>43671</v>
      </c>
      <c r="C6332" s="35">
        <f>YEAR(Sales[[#This Row],[ShipDate]])</f>
        <v>2019</v>
      </c>
      <c r="D6332" t="s">
        <v>19</v>
      </c>
      <c r="E6332" t="s">
        <v>31</v>
      </c>
      <c r="F6332" t="s">
        <v>48</v>
      </c>
      <c r="G6332" t="s">
        <v>46</v>
      </c>
      <c r="H6332" t="s">
        <v>55</v>
      </c>
      <c r="I6332" t="s">
        <v>32</v>
      </c>
      <c r="J6332" t="s">
        <v>13</v>
      </c>
      <c r="K6332" t="s">
        <v>971</v>
      </c>
      <c r="L6332" t="s">
        <v>30</v>
      </c>
      <c r="N6332" t="str">
        <f>IF(ISBLANK(Sales[[#This Row],[return]]),"No",Sales[[#This Row],[return]])</f>
        <v>No</v>
      </c>
      <c r="O6332" s="2">
        <v>43667</v>
      </c>
      <c r="P6332" s="8" t="str">
        <f>TEXT(DAY(Sales[[#This Row],[OrderDate]]),"ddd")</f>
        <v>Sat</v>
      </c>
      <c r="Q6332" s="8" t="str">
        <f>TEXT(MONTH(Sales[[#This Row],[ShipDate]])*29,"mmm")</f>
        <v>Jul</v>
      </c>
      <c r="R6332">
        <v>1295</v>
      </c>
      <c r="S6332" t="s">
        <v>2435</v>
      </c>
      <c r="T6332" t="s">
        <v>28</v>
      </c>
      <c r="U6332">
        <v>94521</v>
      </c>
      <c r="V6332" s="1">
        <v>0.2</v>
      </c>
      <c r="W6332">
        <v>122</v>
      </c>
      <c r="X6332">
        <v>9</v>
      </c>
      <c r="Y6332">
        <v>1626</v>
      </c>
      <c r="AD6332"/>
    </row>
    <row r="6333" spans="1:30" x14ac:dyDescent="0.25">
      <c r="A6333" t="s">
        <v>40</v>
      </c>
      <c r="B6333" s="2">
        <v>43791</v>
      </c>
      <c r="C6333" s="35">
        <f>YEAR(Sales[[#This Row],[ShipDate]])</f>
        <v>2019</v>
      </c>
      <c r="D6333" t="s">
        <v>19</v>
      </c>
      <c r="E6333" t="s">
        <v>18</v>
      </c>
      <c r="F6333" t="s">
        <v>43</v>
      </c>
      <c r="G6333" t="s">
        <v>11</v>
      </c>
      <c r="H6333" t="s">
        <v>79</v>
      </c>
      <c r="I6333" t="s">
        <v>32</v>
      </c>
      <c r="J6333" t="s">
        <v>13</v>
      </c>
      <c r="K6333" t="s">
        <v>869</v>
      </c>
      <c r="L6333" t="s">
        <v>30</v>
      </c>
      <c r="N6333" t="str">
        <f>IF(ISBLANK(Sales[[#This Row],[return]]),"No",Sales[[#This Row],[return]])</f>
        <v>No</v>
      </c>
      <c r="O6333" s="2">
        <v>43789</v>
      </c>
      <c r="P6333" s="8" t="str">
        <f>TEXT(DAY(Sales[[#This Row],[OrderDate]]),"ddd")</f>
        <v>Fri</v>
      </c>
      <c r="Q6333" s="8" t="str">
        <f>TEXT(MONTH(Sales[[#This Row],[ShipDate]])*29,"mmm")</f>
        <v>Nov</v>
      </c>
      <c r="R6333">
        <v>458</v>
      </c>
      <c r="S6333" t="s">
        <v>694</v>
      </c>
      <c r="T6333" t="s">
        <v>28</v>
      </c>
      <c r="U6333">
        <v>94110</v>
      </c>
      <c r="V6333" s="1">
        <v>0</v>
      </c>
      <c r="W6333">
        <v>17</v>
      </c>
      <c r="X6333">
        <v>3</v>
      </c>
      <c r="Y6333">
        <v>43</v>
      </c>
      <c r="AD6333"/>
    </row>
    <row r="6334" spans="1:30" x14ac:dyDescent="0.25">
      <c r="A6334" t="s">
        <v>40</v>
      </c>
      <c r="B6334" s="2">
        <v>43791</v>
      </c>
      <c r="C6334" s="35">
        <f>YEAR(Sales[[#This Row],[ShipDate]])</f>
        <v>2019</v>
      </c>
      <c r="D6334" t="s">
        <v>19</v>
      </c>
      <c r="E6334" t="s">
        <v>18</v>
      </c>
      <c r="F6334" t="s">
        <v>50</v>
      </c>
      <c r="G6334" t="s">
        <v>25</v>
      </c>
      <c r="H6334" t="s">
        <v>79</v>
      </c>
      <c r="I6334" t="s">
        <v>32</v>
      </c>
      <c r="J6334" t="s">
        <v>13</v>
      </c>
      <c r="K6334" t="s">
        <v>869</v>
      </c>
      <c r="L6334" t="s">
        <v>30</v>
      </c>
      <c r="N6334" t="str">
        <f>IF(ISBLANK(Sales[[#This Row],[return]]),"No",Sales[[#This Row],[return]])</f>
        <v>No</v>
      </c>
      <c r="O6334" s="2">
        <v>43789</v>
      </c>
      <c r="P6334" s="8" t="str">
        <f>TEXT(DAY(Sales[[#This Row],[OrderDate]]),"ddd")</f>
        <v>Fri</v>
      </c>
      <c r="Q6334" s="8" t="str">
        <f>TEXT(MONTH(Sales[[#This Row],[ShipDate]])*29,"mmm")</f>
        <v>Nov</v>
      </c>
      <c r="R6334">
        <v>701</v>
      </c>
      <c r="S6334" t="s">
        <v>870</v>
      </c>
      <c r="T6334" t="s">
        <v>28</v>
      </c>
      <c r="U6334">
        <v>94110</v>
      </c>
      <c r="V6334" s="1">
        <v>0.2</v>
      </c>
      <c r="W6334">
        <v>27</v>
      </c>
      <c r="X6334">
        <v>7</v>
      </c>
      <c r="Y6334">
        <v>84</v>
      </c>
      <c r="AD6334"/>
    </row>
    <row r="6335" spans="1:30" x14ac:dyDescent="0.25">
      <c r="A6335" t="s">
        <v>40</v>
      </c>
      <c r="B6335" s="2">
        <v>43510</v>
      </c>
      <c r="C6335" s="35">
        <f>YEAR(Sales[[#This Row],[ShipDate]])</f>
        <v>2019</v>
      </c>
      <c r="D6335" t="s">
        <v>36</v>
      </c>
      <c r="E6335" t="s">
        <v>18</v>
      </c>
      <c r="F6335" t="s">
        <v>43</v>
      </c>
      <c r="G6335" t="s">
        <v>11</v>
      </c>
      <c r="H6335" t="s">
        <v>107</v>
      </c>
      <c r="I6335" t="s">
        <v>70</v>
      </c>
      <c r="J6335" t="s">
        <v>13</v>
      </c>
      <c r="K6335" t="s">
        <v>1119</v>
      </c>
      <c r="L6335" t="s">
        <v>68</v>
      </c>
      <c r="N6335" t="str">
        <f>IF(ISBLANK(Sales[[#This Row],[return]]),"No",Sales[[#This Row],[return]])</f>
        <v>No</v>
      </c>
      <c r="O6335" s="2">
        <v>43505</v>
      </c>
      <c r="P6335" s="8" t="str">
        <f>TEXT(DAY(Sales[[#This Row],[OrderDate]]),"ddd")</f>
        <v>Mon</v>
      </c>
      <c r="Q6335" s="8" t="str">
        <f>TEXT(MONTH(Sales[[#This Row],[ShipDate]])*29,"mmm")</f>
        <v>Feb</v>
      </c>
      <c r="R6335">
        <v>1496</v>
      </c>
      <c r="S6335" t="s">
        <v>1487</v>
      </c>
      <c r="T6335" t="s">
        <v>66</v>
      </c>
      <c r="U6335">
        <v>77070</v>
      </c>
      <c r="V6335" s="1">
        <v>0.6</v>
      </c>
      <c r="W6335">
        <v>-3</v>
      </c>
      <c r="X6335">
        <v>2</v>
      </c>
      <c r="Y6335">
        <v>4</v>
      </c>
      <c r="AD6335"/>
    </row>
    <row r="6336" spans="1:30" x14ac:dyDescent="0.25">
      <c r="A6336" t="s">
        <v>40</v>
      </c>
      <c r="B6336" s="2">
        <v>43510</v>
      </c>
      <c r="C6336" s="35">
        <f>YEAR(Sales[[#This Row],[ShipDate]])</f>
        <v>2019</v>
      </c>
      <c r="D6336" t="s">
        <v>36</v>
      </c>
      <c r="E6336" t="s">
        <v>18</v>
      </c>
      <c r="F6336" t="s">
        <v>52</v>
      </c>
      <c r="G6336" t="s">
        <v>25</v>
      </c>
      <c r="H6336" t="s">
        <v>107</v>
      </c>
      <c r="I6336" t="s">
        <v>70</v>
      </c>
      <c r="J6336" t="s">
        <v>13</v>
      </c>
      <c r="K6336" t="s">
        <v>1119</v>
      </c>
      <c r="L6336" t="s">
        <v>68</v>
      </c>
      <c r="N6336" t="str">
        <f>IF(ISBLANK(Sales[[#This Row],[return]]),"No",Sales[[#This Row],[return]])</f>
        <v>No</v>
      </c>
      <c r="O6336" s="2">
        <v>43505</v>
      </c>
      <c r="P6336" s="8" t="str">
        <f>TEXT(DAY(Sales[[#This Row],[OrderDate]]),"ddd")</f>
        <v>Mon</v>
      </c>
      <c r="Q6336" s="8" t="str">
        <f>TEXT(MONTH(Sales[[#This Row],[ShipDate]])*29,"mmm")</f>
        <v>Feb</v>
      </c>
      <c r="R6336">
        <v>300</v>
      </c>
      <c r="S6336" t="s">
        <v>2058</v>
      </c>
      <c r="T6336" t="s">
        <v>66</v>
      </c>
      <c r="U6336">
        <v>77070</v>
      </c>
      <c r="V6336" s="1">
        <v>0.8</v>
      </c>
      <c r="W6336">
        <v>-32</v>
      </c>
      <c r="X6336">
        <v>2</v>
      </c>
      <c r="Y6336">
        <v>13</v>
      </c>
      <c r="AD6336"/>
    </row>
    <row r="6337" spans="1:30" x14ac:dyDescent="0.25">
      <c r="A6337" t="s">
        <v>40</v>
      </c>
      <c r="B6337" s="2">
        <v>43510</v>
      </c>
      <c r="C6337" s="35">
        <f>YEAR(Sales[[#This Row],[ShipDate]])</f>
        <v>2019</v>
      </c>
      <c r="D6337" t="s">
        <v>36</v>
      </c>
      <c r="E6337" t="s">
        <v>18</v>
      </c>
      <c r="F6337" t="s">
        <v>50</v>
      </c>
      <c r="G6337" t="s">
        <v>25</v>
      </c>
      <c r="H6337" t="s">
        <v>107</v>
      </c>
      <c r="I6337" t="s">
        <v>70</v>
      </c>
      <c r="J6337" t="s">
        <v>13</v>
      </c>
      <c r="K6337" t="s">
        <v>1119</v>
      </c>
      <c r="L6337" t="s">
        <v>68</v>
      </c>
      <c r="N6337" t="str">
        <f>IF(ISBLANK(Sales[[#This Row],[return]]),"No",Sales[[#This Row],[return]])</f>
        <v>No</v>
      </c>
      <c r="O6337" s="2">
        <v>43505</v>
      </c>
      <c r="P6337" s="8" t="str">
        <f>TEXT(DAY(Sales[[#This Row],[OrderDate]]),"ddd")</f>
        <v>Mon</v>
      </c>
      <c r="Q6337" s="8" t="str">
        <f>TEXT(MONTH(Sales[[#This Row],[ShipDate]])*29,"mmm")</f>
        <v>Feb</v>
      </c>
      <c r="R6337">
        <v>703</v>
      </c>
      <c r="S6337" t="s">
        <v>703</v>
      </c>
      <c r="T6337" t="s">
        <v>66</v>
      </c>
      <c r="U6337">
        <v>77070</v>
      </c>
      <c r="V6337" s="1">
        <v>0.8</v>
      </c>
      <c r="W6337">
        <v>-417</v>
      </c>
      <c r="X6337">
        <v>4</v>
      </c>
      <c r="Y6337">
        <v>253</v>
      </c>
      <c r="AD6337"/>
    </row>
    <row r="6338" spans="1:30" x14ac:dyDescent="0.25">
      <c r="A6338" t="s">
        <v>40</v>
      </c>
      <c r="B6338" s="2">
        <v>43510</v>
      </c>
      <c r="C6338" s="35">
        <f>YEAR(Sales[[#This Row],[ShipDate]])</f>
        <v>2019</v>
      </c>
      <c r="D6338" t="s">
        <v>36</v>
      </c>
      <c r="E6338" t="s">
        <v>18</v>
      </c>
      <c r="F6338" t="s">
        <v>99</v>
      </c>
      <c r="G6338" t="s">
        <v>46</v>
      </c>
      <c r="H6338" t="s">
        <v>107</v>
      </c>
      <c r="I6338" t="s">
        <v>70</v>
      </c>
      <c r="J6338" t="s">
        <v>13</v>
      </c>
      <c r="K6338" t="s">
        <v>1119</v>
      </c>
      <c r="L6338" t="s">
        <v>68</v>
      </c>
      <c r="N6338" t="str">
        <f>IF(ISBLANK(Sales[[#This Row],[return]]),"No",Sales[[#This Row],[return]])</f>
        <v>No</v>
      </c>
      <c r="O6338" s="2">
        <v>43505</v>
      </c>
      <c r="P6338" s="8" t="str">
        <f>TEXT(DAY(Sales[[#This Row],[OrderDate]]),"ddd")</f>
        <v>Mon</v>
      </c>
      <c r="Q6338" s="8" t="str">
        <f>TEXT(MONTH(Sales[[#This Row],[ShipDate]])*29,"mmm")</f>
        <v>Feb</v>
      </c>
      <c r="R6338">
        <v>1329</v>
      </c>
      <c r="S6338" t="s">
        <v>2433</v>
      </c>
      <c r="T6338" t="s">
        <v>66</v>
      </c>
      <c r="U6338">
        <v>77070</v>
      </c>
      <c r="V6338" s="1">
        <v>0.2</v>
      </c>
      <c r="W6338">
        <v>16</v>
      </c>
      <c r="X6338">
        <v>2</v>
      </c>
      <c r="Y6338">
        <v>128</v>
      </c>
      <c r="AD6338"/>
    </row>
    <row r="6339" spans="1:30" x14ac:dyDescent="0.25">
      <c r="A6339" t="s">
        <v>24</v>
      </c>
      <c r="B6339" s="2">
        <v>43573</v>
      </c>
      <c r="C6339" s="35">
        <f>YEAR(Sales[[#This Row],[ShipDate]])</f>
        <v>2019</v>
      </c>
      <c r="D6339" t="s">
        <v>113</v>
      </c>
      <c r="E6339" t="s">
        <v>31</v>
      </c>
      <c r="F6339" t="s">
        <v>43</v>
      </c>
      <c r="G6339" t="s">
        <v>11</v>
      </c>
      <c r="H6339" t="s">
        <v>12</v>
      </c>
      <c r="I6339" t="s">
        <v>651</v>
      </c>
      <c r="J6339" t="s">
        <v>13</v>
      </c>
      <c r="K6339" t="s">
        <v>2594</v>
      </c>
      <c r="L6339" t="s">
        <v>30</v>
      </c>
      <c r="N6339" t="str">
        <f>IF(ISBLANK(Sales[[#This Row],[return]]),"No",Sales[[#This Row],[return]])</f>
        <v>No</v>
      </c>
      <c r="O6339" s="2">
        <v>43570</v>
      </c>
      <c r="P6339" s="8" t="str">
        <f>TEXT(DAY(Sales[[#This Row],[OrderDate]]),"ddd")</f>
        <v>Sun</v>
      </c>
      <c r="Q6339" s="8" t="str">
        <f>TEXT(MONTH(Sales[[#This Row],[ShipDate]])*29,"mmm")</f>
        <v>Apr</v>
      </c>
      <c r="R6339">
        <v>869</v>
      </c>
      <c r="S6339" t="s">
        <v>3270</v>
      </c>
      <c r="T6339" t="s">
        <v>28</v>
      </c>
      <c r="U6339">
        <v>89015</v>
      </c>
      <c r="V6339" s="1">
        <v>0</v>
      </c>
      <c r="W6339">
        <v>71</v>
      </c>
      <c r="X6339">
        <v>5</v>
      </c>
      <c r="Y6339">
        <v>196</v>
      </c>
      <c r="AD6339"/>
    </row>
    <row r="6340" spans="1:30" x14ac:dyDescent="0.25">
      <c r="A6340" t="s">
        <v>24</v>
      </c>
      <c r="B6340" s="2">
        <v>43635</v>
      </c>
      <c r="C6340" s="35">
        <f>YEAR(Sales[[#This Row],[ShipDate]])</f>
        <v>2019</v>
      </c>
      <c r="D6340" t="s">
        <v>19</v>
      </c>
      <c r="E6340" t="s">
        <v>31</v>
      </c>
      <c r="F6340" t="s">
        <v>48</v>
      </c>
      <c r="G6340" t="s">
        <v>46</v>
      </c>
      <c r="H6340" t="s">
        <v>26</v>
      </c>
      <c r="I6340" t="s">
        <v>32</v>
      </c>
      <c r="J6340" t="s">
        <v>13</v>
      </c>
      <c r="K6340" t="s">
        <v>486</v>
      </c>
      <c r="L6340" t="s">
        <v>30</v>
      </c>
      <c r="N6340" t="str">
        <f>IF(ISBLANK(Sales[[#This Row],[return]]),"No",Sales[[#This Row],[return]])</f>
        <v>No</v>
      </c>
      <c r="O6340" s="2">
        <v>43631</v>
      </c>
      <c r="P6340" s="8" t="str">
        <f>TEXT(DAY(Sales[[#This Row],[OrderDate]]),"ddd")</f>
        <v>Sun</v>
      </c>
      <c r="Q6340" s="8" t="str">
        <f>TEXT(MONTH(Sales[[#This Row],[ShipDate]])*29,"mmm")</f>
        <v>Jun</v>
      </c>
      <c r="R6340">
        <v>1244</v>
      </c>
      <c r="S6340" t="s">
        <v>2517</v>
      </c>
      <c r="T6340" t="s">
        <v>28</v>
      </c>
      <c r="U6340">
        <v>90032</v>
      </c>
      <c r="V6340" s="1">
        <v>0.2</v>
      </c>
      <c r="W6340">
        <v>7</v>
      </c>
      <c r="X6340">
        <v>1</v>
      </c>
      <c r="Y6340">
        <v>120</v>
      </c>
      <c r="AD6340"/>
    </row>
    <row r="6341" spans="1:30" x14ac:dyDescent="0.25">
      <c r="A6341" t="s">
        <v>40</v>
      </c>
      <c r="B6341" s="2">
        <v>43832</v>
      </c>
      <c r="C6341" s="35">
        <f>YEAR(Sales[[#This Row],[ShipDate]])</f>
        <v>2020</v>
      </c>
      <c r="D6341" t="s">
        <v>36</v>
      </c>
      <c r="E6341" t="s">
        <v>18</v>
      </c>
      <c r="F6341" t="s">
        <v>23</v>
      </c>
      <c r="G6341" t="s">
        <v>11</v>
      </c>
      <c r="H6341" t="s">
        <v>26</v>
      </c>
      <c r="I6341" t="s">
        <v>32</v>
      </c>
      <c r="J6341" t="s">
        <v>13</v>
      </c>
      <c r="K6341" t="s">
        <v>1190</v>
      </c>
      <c r="L6341" t="s">
        <v>30</v>
      </c>
      <c r="N6341" t="str">
        <f>IF(ISBLANK(Sales[[#This Row],[return]]),"No",Sales[[#This Row],[return]])</f>
        <v>No</v>
      </c>
      <c r="O6341" s="2">
        <v>43828</v>
      </c>
      <c r="P6341" s="8" t="str">
        <f>TEXT(DAY(Sales[[#This Row],[OrderDate]]),"ddd")</f>
        <v>Sun</v>
      </c>
      <c r="Q6341" s="8" t="str">
        <f>TEXT(MONTH(Sales[[#This Row],[ShipDate]])*29,"mmm")</f>
        <v>Jan</v>
      </c>
      <c r="R6341">
        <v>755</v>
      </c>
      <c r="S6341" t="s">
        <v>1310</v>
      </c>
      <c r="T6341" t="s">
        <v>28</v>
      </c>
      <c r="U6341">
        <v>90049</v>
      </c>
      <c r="V6341" s="1">
        <v>0.2</v>
      </c>
      <c r="W6341">
        <v>-44</v>
      </c>
      <c r="X6341">
        <v>4</v>
      </c>
      <c r="Y6341">
        <v>394</v>
      </c>
      <c r="AD6341"/>
    </row>
    <row r="6342" spans="1:30" x14ac:dyDescent="0.25">
      <c r="A6342" t="s">
        <v>40</v>
      </c>
      <c r="B6342" s="2">
        <v>43832</v>
      </c>
      <c r="C6342" s="35">
        <f>YEAR(Sales[[#This Row],[ShipDate]])</f>
        <v>2020</v>
      </c>
      <c r="D6342" t="s">
        <v>36</v>
      </c>
      <c r="E6342" t="s">
        <v>18</v>
      </c>
      <c r="F6342" t="s">
        <v>48</v>
      </c>
      <c r="G6342" t="s">
        <v>46</v>
      </c>
      <c r="H6342" t="s">
        <v>26</v>
      </c>
      <c r="I6342" t="s">
        <v>32</v>
      </c>
      <c r="J6342" t="s">
        <v>13</v>
      </c>
      <c r="K6342" t="s">
        <v>1190</v>
      </c>
      <c r="L6342" t="s">
        <v>30</v>
      </c>
      <c r="N6342" t="str">
        <f>IF(ISBLANK(Sales[[#This Row],[return]]),"No",Sales[[#This Row],[return]])</f>
        <v>No</v>
      </c>
      <c r="O6342" s="2">
        <v>43828</v>
      </c>
      <c r="P6342" s="8" t="str">
        <f>TEXT(DAY(Sales[[#This Row],[OrderDate]]),"ddd")</f>
        <v>Sun</v>
      </c>
      <c r="Q6342" s="8" t="str">
        <f>TEXT(MONTH(Sales[[#This Row],[ShipDate]])*29,"mmm")</f>
        <v>Jan</v>
      </c>
      <c r="R6342">
        <v>102</v>
      </c>
      <c r="S6342" t="s">
        <v>421</v>
      </c>
      <c r="T6342" t="s">
        <v>28</v>
      </c>
      <c r="U6342">
        <v>90049</v>
      </c>
      <c r="V6342" s="1">
        <v>0.2</v>
      </c>
      <c r="W6342">
        <v>23</v>
      </c>
      <c r="X6342">
        <v>3</v>
      </c>
      <c r="Y6342">
        <v>302</v>
      </c>
      <c r="AD6342"/>
    </row>
    <row r="6343" spans="1:30" x14ac:dyDescent="0.25">
      <c r="A6343" t="s">
        <v>24</v>
      </c>
      <c r="B6343" s="2">
        <v>43699</v>
      </c>
      <c r="C6343" s="35">
        <f>YEAR(Sales[[#This Row],[ShipDate]])</f>
        <v>2019</v>
      </c>
      <c r="D6343" t="s">
        <v>19</v>
      </c>
      <c r="E6343" t="s">
        <v>18</v>
      </c>
      <c r="F6343" t="s">
        <v>23</v>
      </c>
      <c r="G6343" t="s">
        <v>11</v>
      </c>
      <c r="H6343" t="s">
        <v>88</v>
      </c>
      <c r="I6343" t="s">
        <v>93</v>
      </c>
      <c r="J6343" t="s">
        <v>13</v>
      </c>
      <c r="K6343" t="s">
        <v>1119</v>
      </c>
      <c r="L6343" t="s">
        <v>92</v>
      </c>
      <c r="N6343" t="str">
        <f>IF(ISBLANK(Sales[[#This Row],[return]]),"No",Sales[[#This Row],[return]])</f>
        <v>No</v>
      </c>
      <c r="O6343" s="2">
        <v>43694</v>
      </c>
      <c r="P6343" s="8" t="str">
        <f>TEXT(DAY(Sales[[#This Row],[OrderDate]]),"ddd")</f>
        <v>Tue</v>
      </c>
      <c r="Q6343" s="8" t="str">
        <f>TEXT(MONTH(Sales[[#This Row],[ShipDate]])*29,"mmm")</f>
        <v>Aug</v>
      </c>
      <c r="R6343">
        <v>828</v>
      </c>
      <c r="S6343" t="s">
        <v>858</v>
      </c>
      <c r="T6343" t="s">
        <v>90</v>
      </c>
      <c r="U6343">
        <v>19134</v>
      </c>
      <c r="V6343" s="1">
        <v>0.3</v>
      </c>
      <c r="W6343">
        <v>-631</v>
      </c>
      <c r="X6343">
        <v>9</v>
      </c>
      <c r="Y6343">
        <v>4416</v>
      </c>
      <c r="AD6343"/>
    </row>
    <row r="6344" spans="1:30" x14ac:dyDescent="0.25">
      <c r="A6344" t="s">
        <v>40</v>
      </c>
      <c r="B6344" s="2">
        <v>43797</v>
      </c>
      <c r="C6344" s="35">
        <f>YEAR(Sales[[#This Row],[ShipDate]])</f>
        <v>2019</v>
      </c>
      <c r="D6344" t="s">
        <v>36</v>
      </c>
      <c r="E6344" t="s">
        <v>18</v>
      </c>
      <c r="F6344" t="s">
        <v>99</v>
      </c>
      <c r="G6344" t="s">
        <v>46</v>
      </c>
      <c r="H6344" t="s">
        <v>235</v>
      </c>
      <c r="I6344" t="s">
        <v>58</v>
      </c>
      <c r="J6344" t="s">
        <v>13</v>
      </c>
      <c r="K6344" t="s">
        <v>236</v>
      </c>
      <c r="L6344" t="s">
        <v>17</v>
      </c>
      <c r="N6344" t="str">
        <f>IF(ISBLANK(Sales[[#This Row],[return]]),"No",Sales[[#This Row],[return]])</f>
        <v>No</v>
      </c>
      <c r="O6344" s="2">
        <v>43792</v>
      </c>
      <c r="P6344" s="8" t="str">
        <f>TEXT(DAY(Sales[[#This Row],[OrderDate]]),"ddd")</f>
        <v>Mon</v>
      </c>
      <c r="Q6344" s="8" t="str">
        <f>TEXT(MONTH(Sales[[#This Row],[ShipDate]])*29,"mmm")</f>
        <v>Nov</v>
      </c>
      <c r="R6344">
        <v>1085</v>
      </c>
      <c r="S6344" t="s">
        <v>237</v>
      </c>
      <c r="T6344" t="s">
        <v>15</v>
      </c>
      <c r="U6344">
        <v>28205</v>
      </c>
      <c r="V6344" s="1">
        <v>0.2</v>
      </c>
      <c r="W6344">
        <v>18</v>
      </c>
      <c r="X6344">
        <v>8</v>
      </c>
      <c r="Y6344">
        <v>74</v>
      </c>
      <c r="AD6344"/>
    </row>
    <row r="6345" spans="1:30" x14ac:dyDescent="0.25">
      <c r="A6345" t="s">
        <v>40</v>
      </c>
      <c r="B6345" s="2">
        <v>43797</v>
      </c>
      <c r="C6345" s="35">
        <f>YEAR(Sales[[#This Row],[ShipDate]])</f>
        <v>2019</v>
      </c>
      <c r="D6345" t="s">
        <v>36</v>
      </c>
      <c r="E6345" t="s">
        <v>18</v>
      </c>
      <c r="F6345" t="s">
        <v>48</v>
      </c>
      <c r="G6345" t="s">
        <v>46</v>
      </c>
      <c r="H6345" t="s">
        <v>235</v>
      </c>
      <c r="I6345" t="s">
        <v>58</v>
      </c>
      <c r="J6345" t="s">
        <v>13</v>
      </c>
      <c r="K6345" t="s">
        <v>236</v>
      </c>
      <c r="L6345" t="s">
        <v>17</v>
      </c>
      <c r="N6345" t="str">
        <f>IF(ISBLANK(Sales[[#This Row],[return]]),"No",Sales[[#This Row],[return]])</f>
        <v>No</v>
      </c>
      <c r="O6345" s="2">
        <v>43792</v>
      </c>
      <c r="P6345" s="8" t="str">
        <f>TEXT(DAY(Sales[[#This Row],[OrderDate]]),"ddd")</f>
        <v>Mon</v>
      </c>
      <c r="Q6345" s="8" t="str">
        <f>TEXT(MONTH(Sales[[#This Row],[ShipDate]])*29,"mmm")</f>
        <v>Nov</v>
      </c>
      <c r="R6345">
        <v>1486</v>
      </c>
      <c r="S6345" t="s">
        <v>238</v>
      </c>
      <c r="T6345" t="s">
        <v>15</v>
      </c>
      <c r="U6345">
        <v>28205</v>
      </c>
      <c r="V6345" s="1">
        <v>0.2</v>
      </c>
      <c r="W6345">
        <v>2</v>
      </c>
      <c r="X6345">
        <v>1</v>
      </c>
      <c r="Y6345">
        <v>28</v>
      </c>
      <c r="AD6345"/>
    </row>
    <row r="6346" spans="1:30" x14ac:dyDescent="0.25">
      <c r="A6346" t="s">
        <v>40</v>
      </c>
      <c r="B6346" s="2">
        <v>43797</v>
      </c>
      <c r="C6346" s="35">
        <f>YEAR(Sales[[#This Row],[ShipDate]])</f>
        <v>2019</v>
      </c>
      <c r="D6346" t="s">
        <v>36</v>
      </c>
      <c r="E6346" t="s">
        <v>18</v>
      </c>
      <c r="F6346" t="s">
        <v>45</v>
      </c>
      <c r="G6346" t="s">
        <v>25</v>
      </c>
      <c r="H6346" t="s">
        <v>235</v>
      </c>
      <c r="I6346" t="s">
        <v>58</v>
      </c>
      <c r="J6346" t="s">
        <v>13</v>
      </c>
      <c r="K6346" t="s">
        <v>236</v>
      </c>
      <c r="L6346" t="s">
        <v>17</v>
      </c>
      <c r="N6346" t="str">
        <f>IF(ISBLANK(Sales[[#This Row],[return]]),"No",Sales[[#This Row],[return]])</f>
        <v>No</v>
      </c>
      <c r="O6346" s="2">
        <v>43792</v>
      </c>
      <c r="P6346" s="8" t="str">
        <f>TEXT(DAY(Sales[[#This Row],[OrderDate]]),"ddd")</f>
        <v>Mon</v>
      </c>
      <c r="Q6346" s="8" t="str">
        <f>TEXT(MONTH(Sales[[#This Row],[ShipDate]])*29,"mmm")</f>
        <v>Nov</v>
      </c>
      <c r="R6346">
        <v>1170</v>
      </c>
      <c r="S6346" t="s">
        <v>239</v>
      </c>
      <c r="T6346" t="s">
        <v>15</v>
      </c>
      <c r="U6346">
        <v>28205</v>
      </c>
      <c r="V6346" s="1">
        <v>0.2</v>
      </c>
      <c r="W6346">
        <v>1</v>
      </c>
      <c r="X6346">
        <v>1</v>
      </c>
      <c r="Y6346">
        <v>3</v>
      </c>
      <c r="AD6346"/>
    </row>
    <row r="6347" spans="1:30" x14ac:dyDescent="0.25">
      <c r="A6347" t="s">
        <v>40</v>
      </c>
      <c r="B6347" s="2">
        <v>43702</v>
      </c>
      <c r="C6347" s="35">
        <f>YEAR(Sales[[#This Row],[ShipDate]])</f>
        <v>2019</v>
      </c>
      <c r="D6347" t="s">
        <v>36</v>
      </c>
      <c r="E6347" t="s">
        <v>31</v>
      </c>
      <c r="F6347" t="s">
        <v>290</v>
      </c>
      <c r="G6347" t="s">
        <v>25</v>
      </c>
      <c r="H6347" t="s">
        <v>79</v>
      </c>
      <c r="I6347" t="s">
        <v>32</v>
      </c>
      <c r="J6347" t="s">
        <v>13</v>
      </c>
      <c r="K6347" t="s">
        <v>2692</v>
      </c>
      <c r="L6347" t="s">
        <v>30</v>
      </c>
      <c r="N6347" t="str">
        <f>IF(ISBLANK(Sales[[#This Row],[return]]),"No",Sales[[#This Row],[return]])</f>
        <v>No</v>
      </c>
      <c r="O6347" s="2">
        <v>43697</v>
      </c>
      <c r="P6347" s="8" t="str">
        <f>TEXT(DAY(Sales[[#This Row],[OrderDate]]),"ddd")</f>
        <v>Fri</v>
      </c>
      <c r="Q6347" s="8" t="str">
        <f>TEXT(MONTH(Sales[[#This Row],[ShipDate]])*29,"mmm")</f>
        <v>Aug</v>
      </c>
      <c r="R6347">
        <v>81</v>
      </c>
      <c r="S6347" t="s">
        <v>1993</v>
      </c>
      <c r="T6347" t="s">
        <v>28</v>
      </c>
      <c r="U6347">
        <v>94109</v>
      </c>
      <c r="V6347" s="1">
        <v>0</v>
      </c>
      <c r="W6347">
        <v>5</v>
      </c>
      <c r="X6347">
        <v>3</v>
      </c>
      <c r="Y6347">
        <v>17</v>
      </c>
      <c r="AD6347"/>
    </row>
    <row r="6348" spans="1:30" x14ac:dyDescent="0.25">
      <c r="A6348" t="s">
        <v>40</v>
      </c>
      <c r="B6348" s="2">
        <v>43702</v>
      </c>
      <c r="C6348" s="35">
        <f>YEAR(Sales[[#This Row],[ShipDate]])</f>
        <v>2019</v>
      </c>
      <c r="D6348" t="s">
        <v>36</v>
      </c>
      <c r="E6348" t="s">
        <v>31</v>
      </c>
      <c r="F6348" t="s">
        <v>39</v>
      </c>
      <c r="G6348" t="s">
        <v>25</v>
      </c>
      <c r="H6348" t="s">
        <v>79</v>
      </c>
      <c r="I6348" t="s">
        <v>32</v>
      </c>
      <c r="J6348" t="s">
        <v>13</v>
      </c>
      <c r="K6348" t="s">
        <v>2692</v>
      </c>
      <c r="L6348" t="s">
        <v>30</v>
      </c>
      <c r="N6348" t="str">
        <f>IF(ISBLANK(Sales[[#This Row],[return]]),"No",Sales[[#This Row],[return]])</f>
        <v>No</v>
      </c>
      <c r="O6348" s="2">
        <v>43697</v>
      </c>
      <c r="P6348" s="8" t="str">
        <f>TEXT(DAY(Sales[[#This Row],[OrderDate]]),"ddd")</f>
        <v>Fri</v>
      </c>
      <c r="Q6348" s="8" t="str">
        <f>TEXT(MONTH(Sales[[#This Row],[ShipDate]])*29,"mmm")</f>
        <v>Aug</v>
      </c>
      <c r="R6348">
        <v>462</v>
      </c>
      <c r="S6348" t="s">
        <v>264</v>
      </c>
      <c r="T6348" t="s">
        <v>28</v>
      </c>
      <c r="U6348">
        <v>94109</v>
      </c>
      <c r="V6348" s="1">
        <v>0</v>
      </c>
      <c r="W6348">
        <v>63</v>
      </c>
      <c r="X6348">
        <v>6</v>
      </c>
      <c r="Y6348">
        <v>227</v>
      </c>
      <c r="AD6348"/>
    </row>
    <row r="6349" spans="1:30" x14ac:dyDescent="0.25">
      <c r="A6349" t="s">
        <v>40</v>
      </c>
      <c r="B6349" s="2">
        <v>43702</v>
      </c>
      <c r="C6349" s="35">
        <f>YEAR(Sales[[#This Row],[ShipDate]])</f>
        <v>2019</v>
      </c>
      <c r="D6349" t="s">
        <v>36</v>
      </c>
      <c r="E6349" t="s">
        <v>31</v>
      </c>
      <c r="F6349" t="s">
        <v>48</v>
      </c>
      <c r="G6349" t="s">
        <v>46</v>
      </c>
      <c r="H6349" t="s">
        <v>79</v>
      </c>
      <c r="I6349" t="s">
        <v>32</v>
      </c>
      <c r="J6349" t="s">
        <v>13</v>
      </c>
      <c r="K6349" t="s">
        <v>2692</v>
      </c>
      <c r="L6349" t="s">
        <v>30</v>
      </c>
      <c r="N6349" t="str">
        <f>IF(ISBLANK(Sales[[#This Row],[return]]),"No",Sales[[#This Row],[return]])</f>
        <v>No</v>
      </c>
      <c r="O6349" s="2">
        <v>43697</v>
      </c>
      <c r="P6349" s="8" t="str">
        <f>TEXT(DAY(Sales[[#This Row],[OrderDate]]),"ddd")</f>
        <v>Fri</v>
      </c>
      <c r="Q6349" s="8" t="str">
        <f>TEXT(MONTH(Sales[[#This Row],[ShipDate]])*29,"mmm")</f>
        <v>Aug</v>
      </c>
      <c r="R6349">
        <v>1279</v>
      </c>
      <c r="S6349" t="s">
        <v>2328</v>
      </c>
      <c r="T6349" t="s">
        <v>28</v>
      </c>
      <c r="U6349">
        <v>94109</v>
      </c>
      <c r="V6349" s="1">
        <v>0.2</v>
      </c>
      <c r="W6349">
        <v>11</v>
      </c>
      <c r="X6349">
        <v>3</v>
      </c>
      <c r="Y6349">
        <v>108</v>
      </c>
      <c r="AD6349"/>
    </row>
    <row r="6350" spans="1:30" x14ac:dyDescent="0.25">
      <c r="A6350" t="s">
        <v>24</v>
      </c>
      <c r="B6350" s="2">
        <v>43823</v>
      </c>
      <c r="C6350" s="35">
        <f>YEAR(Sales[[#This Row],[ShipDate]])</f>
        <v>2019</v>
      </c>
      <c r="D6350" t="s">
        <v>113</v>
      </c>
      <c r="E6350" t="s">
        <v>18</v>
      </c>
      <c r="F6350" t="s">
        <v>50</v>
      </c>
      <c r="G6350" t="s">
        <v>25</v>
      </c>
      <c r="H6350" t="s">
        <v>1536</v>
      </c>
      <c r="I6350" t="s">
        <v>252</v>
      </c>
      <c r="J6350" t="s">
        <v>13</v>
      </c>
      <c r="K6350" t="s">
        <v>369</v>
      </c>
      <c r="L6350" t="s">
        <v>92</v>
      </c>
      <c r="N6350" t="str">
        <f>IF(ISBLANK(Sales[[#This Row],[return]]),"No",Sales[[#This Row],[return]])</f>
        <v>No</v>
      </c>
      <c r="O6350" s="2">
        <v>43821</v>
      </c>
      <c r="P6350" s="8" t="str">
        <f>TEXT(DAY(Sales[[#This Row],[OrderDate]]),"ddd")</f>
        <v>Sun</v>
      </c>
      <c r="Q6350" s="8" t="str">
        <f>TEXT(MONTH(Sales[[#This Row],[ShipDate]])*29,"mmm")</f>
        <v>Dec</v>
      </c>
      <c r="R6350">
        <v>135</v>
      </c>
      <c r="S6350" t="s">
        <v>919</v>
      </c>
      <c r="T6350" t="s">
        <v>90</v>
      </c>
      <c r="U6350">
        <v>43615</v>
      </c>
      <c r="V6350" s="1">
        <v>0.7</v>
      </c>
      <c r="W6350">
        <v>-1</v>
      </c>
      <c r="X6350">
        <v>1</v>
      </c>
      <c r="Y6350">
        <v>2</v>
      </c>
      <c r="AD6350"/>
    </row>
    <row r="6351" spans="1:30" x14ac:dyDescent="0.25">
      <c r="A6351" t="s">
        <v>24</v>
      </c>
      <c r="B6351" s="2">
        <v>43823</v>
      </c>
      <c r="C6351" s="35">
        <f>YEAR(Sales[[#This Row],[ShipDate]])</f>
        <v>2019</v>
      </c>
      <c r="D6351" t="s">
        <v>113</v>
      </c>
      <c r="E6351" t="s">
        <v>18</v>
      </c>
      <c r="F6351" t="s">
        <v>48</v>
      </c>
      <c r="G6351" t="s">
        <v>46</v>
      </c>
      <c r="H6351" t="s">
        <v>1536</v>
      </c>
      <c r="I6351" t="s">
        <v>252</v>
      </c>
      <c r="J6351" t="s">
        <v>13</v>
      </c>
      <c r="K6351" t="s">
        <v>369</v>
      </c>
      <c r="L6351" t="s">
        <v>92</v>
      </c>
      <c r="N6351" t="str">
        <f>IF(ISBLANK(Sales[[#This Row],[return]]),"No",Sales[[#This Row],[return]])</f>
        <v>No</v>
      </c>
      <c r="O6351" s="2">
        <v>43821</v>
      </c>
      <c r="P6351" s="8" t="str">
        <f>TEXT(DAY(Sales[[#This Row],[OrderDate]]),"ddd")</f>
        <v>Sun</v>
      </c>
      <c r="Q6351" s="8" t="str">
        <f>TEXT(MONTH(Sales[[#This Row],[ShipDate]])*29,"mmm")</f>
        <v>Dec</v>
      </c>
      <c r="R6351">
        <v>1250</v>
      </c>
      <c r="S6351" t="s">
        <v>2352</v>
      </c>
      <c r="T6351" t="s">
        <v>90</v>
      </c>
      <c r="U6351">
        <v>43615</v>
      </c>
      <c r="V6351" s="1">
        <v>0.4</v>
      </c>
      <c r="W6351">
        <v>94</v>
      </c>
      <c r="X6351">
        <v>7</v>
      </c>
      <c r="Y6351">
        <v>630</v>
      </c>
      <c r="AD6351"/>
    </row>
    <row r="6352" spans="1:30" x14ac:dyDescent="0.25">
      <c r="A6352" t="s">
        <v>40</v>
      </c>
      <c r="B6352" s="2">
        <v>43636</v>
      </c>
      <c r="C6352" s="35">
        <f>YEAR(Sales[[#This Row],[ShipDate]])</f>
        <v>2019</v>
      </c>
      <c r="D6352" t="s">
        <v>36</v>
      </c>
      <c r="E6352" t="s">
        <v>31</v>
      </c>
      <c r="F6352" t="s">
        <v>43</v>
      </c>
      <c r="G6352" t="s">
        <v>11</v>
      </c>
      <c r="H6352" t="s">
        <v>1568</v>
      </c>
      <c r="I6352" t="s">
        <v>180</v>
      </c>
      <c r="J6352" t="s">
        <v>13</v>
      </c>
      <c r="K6352" t="s">
        <v>541</v>
      </c>
      <c r="L6352" t="s">
        <v>17</v>
      </c>
      <c r="M6352" t="s">
        <v>82</v>
      </c>
      <c r="N6352" t="str">
        <f>IF(ISBLANK(Sales[[#This Row],[return]]),"No",Sales[[#This Row],[return]])</f>
        <v>Yes</v>
      </c>
      <c r="O6352" s="2">
        <v>43631</v>
      </c>
      <c r="P6352" s="8" t="str">
        <f>TEXT(DAY(Sales[[#This Row],[OrderDate]]),"ddd")</f>
        <v>Sun</v>
      </c>
      <c r="Q6352" s="8" t="str">
        <f>TEXT(MONTH(Sales[[#This Row],[ShipDate]])*29,"mmm")</f>
        <v>Jun</v>
      </c>
      <c r="R6352">
        <v>1505</v>
      </c>
      <c r="S6352" t="s">
        <v>447</v>
      </c>
      <c r="T6352" t="s">
        <v>15</v>
      </c>
      <c r="U6352">
        <v>37211</v>
      </c>
      <c r="V6352" s="1">
        <v>0.2</v>
      </c>
      <c r="W6352">
        <v>9</v>
      </c>
      <c r="X6352">
        <v>4</v>
      </c>
      <c r="Y6352">
        <v>31</v>
      </c>
      <c r="AD6352"/>
    </row>
    <row r="6353" spans="1:30" x14ac:dyDescent="0.25">
      <c r="A6353" t="s">
        <v>40</v>
      </c>
      <c r="B6353" s="2">
        <v>43636</v>
      </c>
      <c r="C6353" s="35">
        <f>YEAR(Sales[[#This Row],[ShipDate]])</f>
        <v>2019</v>
      </c>
      <c r="D6353" t="s">
        <v>36</v>
      </c>
      <c r="E6353" t="s">
        <v>31</v>
      </c>
      <c r="F6353" t="s">
        <v>38</v>
      </c>
      <c r="G6353" t="s">
        <v>11</v>
      </c>
      <c r="H6353" t="s">
        <v>1568</v>
      </c>
      <c r="I6353" t="s">
        <v>180</v>
      </c>
      <c r="J6353" t="s">
        <v>13</v>
      </c>
      <c r="K6353" t="s">
        <v>541</v>
      </c>
      <c r="L6353" t="s">
        <v>17</v>
      </c>
      <c r="M6353" t="s">
        <v>82</v>
      </c>
      <c r="N6353" t="str">
        <f>IF(ISBLANK(Sales[[#This Row],[return]]),"No",Sales[[#This Row],[return]])</f>
        <v>Yes</v>
      </c>
      <c r="O6353" s="2">
        <v>43631</v>
      </c>
      <c r="P6353" s="8" t="str">
        <f>TEXT(DAY(Sales[[#This Row],[OrderDate]]),"ddd")</f>
        <v>Sun</v>
      </c>
      <c r="Q6353" s="8" t="str">
        <f>TEXT(MONTH(Sales[[#This Row],[ShipDate]])*29,"mmm")</f>
        <v>Jun</v>
      </c>
      <c r="R6353">
        <v>280</v>
      </c>
      <c r="S6353" t="s">
        <v>3271</v>
      </c>
      <c r="T6353" t="s">
        <v>15</v>
      </c>
      <c r="U6353">
        <v>37211</v>
      </c>
      <c r="V6353" s="1">
        <v>0.4</v>
      </c>
      <c r="W6353">
        <v>-28</v>
      </c>
      <c r="X6353">
        <v>2</v>
      </c>
      <c r="Y6353">
        <v>121</v>
      </c>
      <c r="AD6353"/>
    </row>
    <row r="6354" spans="1:30" x14ac:dyDescent="0.25">
      <c r="A6354" t="s">
        <v>40</v>
      </c>
      <c r="B6354" s="2">
        <v>43636</v>
      </c>
      <c r="C6354" s="35">
        <f>YEAR(Sales[[#This Row],[ShipDate]])</f>
        <v>2019</v>
      </c>
      <c r="D6354" t="s">
        <v>36</v>
      </c>
      <c r="E6354" t="s">
        <v>31</v>
      </c>
      <c r="F6354" t="s">
        <v>39</v>
      </c>
      <c r="G6354" t="s">
        <v>25</v>
      </c>
      <c r="H6354" t="s">
        <v>1568</v>
      </c>
      <c r="I6354" t="s">
        <v>180</v>
      </c>
      <c r="J6354" t="s">
        <v>13</v>
      </c>
      <c r="K6354" t="s">
        <v>541</v>
      </c>
      <c r="L6354" t="s">
        <v>17</v>
      </c>
      <c r="M6354" t="s">
        <v>82</v>
      </c>
      <c r="N6354" t="str">
        <f>IF(ISBLANK(Sales[[#This Row],[return]]),"No",Sales[[#This Row],[return]])</f>
        <v>Yes</v>
      </c>
      <c r="O6354" s="2">
        <v>43631</v>
      </c>
      <c r="P6354" s="8" t="str">
        <f>TEXT(DAY(Sales[[#This Row],[OrderDate]]),"ddd")</f>
        <v>Sun</v>
      </c>
      <c r="Q6354" s="8" t="str">
        <f>TEXT(MONTH(Sales[[#This Row],[ShipDate]])*29,"mmm")</f>
        <v>Jun</v>
      </c>
      <c r="R6354">
        <v>866</v>
      </c>
      <c r="S6354" t="s">
        <v>916</v>
      </c>
      <c r="T6354" t="s">
        <v>15</v>
      </c>
      <c r="U6354">
        <v>37211</v>
      </c>
      <c r="V6354" s="1">
        <v>0.2</v>
      </c>
      <c r="W6354">
        <v>18</v>
      </c>
      <c r="X6354">
        <v>1</v>
      </c>
      <c r="Y6354">
        <v>143</v>
      </c>
      <c r="AD6354"/>
    </row>
    <row r="6355" spans="1:30" x14ac:dyDescent="0.25">
      <c r="A6355" t="s">
        <v>40</v>
      </c>
      <c r="B6355" s="2">
        <v>43636</v>
      </c>
      <c r="C6355" s="35">
        <f>YEAR(Sales[[#This Row],[ShipDate]])</f>
        <v>2019</v>
      </c>
      <c r="D6355" t="s">
        <v>36</v>
      </c>
      <c r="E6355" t="s">
        <v>31</v>
      </c>
      <c r="F6355" t="s">
        <v>59</v>
      </c>
      <c r="G6355" t="s">
        <v>25</v>
      </c>
      <c r="H6355" t="s">
        <v>1568</v>
      </c>
      <c r="I6355" t="s">
        <v>180</v>
      </c>
      <c r="J6355" t="s">
        <v>13</v>
      </c>
      <c r="K6355" t="s">
        <v>541</v>
      </c>
      <c r="L6355" t="s">
        <v>17</v>
      </c>
      <c r="M6355" t="s">
        <v>82</v>
      </c>
      <c r="N6355" t="str">
        <f>IF(ISBLANK(Sales[[#This Row],[return]]),"No",Sales[[#This Row],[return]])</f>
        <v>Yes</v>
      </c>
      <c r="O6355" s="2">
        <v>43631</v>
      </c>
      <c r="P6355" s="8" t="str">
        <f>TEXT(DAY(Sales[[#This Row],[OrderDate]]),"ddd")</f>
        <v>Sun</v>
      </c>
      <c r="Q6355" s="8" t="str">
        <f>TEXT(MONTH(Sales[[#This Row],[ShipDate]])*29,"mmm")</f>
        <v>Jun</v>
      </c>
      <c r="R6355">
        <v>1752</v>
      </c>
      <c r="S6355" t="s">
        <v>1787</v>
      </c>
      <c r="T6355" t="s">
        <v>15</v>
      </c>
      <c r="U6355">
        <v>37211</v>
      </c>
      <c r="V6355" s="1">
        <v>0.2</v>
      </c>
      <c r="W6355">
        <v>30</v>
      </c>
      <c r="X6355">
        <v>5</v>
      </c>
      <c r="Y6355">
        <v>91</v>
      </c>
      <c r="AD6355"/>
    </row>
    <row r="6356" spans="1:30" x14ac:dyDescent="0.25">
      <c r="A6356" t="s">
        <v>40</v>
      </c>
      <c r="B6356" s="2">
        <v>43636</v>
      </c>
      <c r="C6356" s="35">
        <f>YEAR(Sales[[#This Row],[ShipDate]])</f>
        <v>2019</v>
      </c>
      <c r="D6356" t="s">
        <v>36</v>
      </c>
      <c r="E6356" t="s">
        <v>31</v>
      </c>
      <c r="F6356" t="s">
        <v>52</v>
      </c>
      <c r="G6356" t="s">
        <v>25</v>
      </c>
      <c r="H6356" t="s">
        <v>1568</v>
      </c>
      <c r="I6356" t="s">
        <v>180</v>
      </c>
      <c r="J6356" t="s">
        <v>13</v>
      </c>
      <c r="K6356" t="s">
        <v>541</v>
      </c>
      <c r="L6356" t="s">
        <v>17</v>
      </c>
      <c r="M6356" t="s">
        <v>82</v>
      </c>
      <c r="N6356" t="str">
        <f>IF(ISBLANK(Sales[[#This Row],[return]]),"No",Sales[[#This Row],[return]])</f>
        <v>Yes</v>
      </c>
      <c r="O6356" s="2">
        <v>43631</v>
      </c>
      <c r="P6356" s="8" t="str">
        <f>TEXT(DAY(Sales[[#This Row],[OrderDate]]),"ddd")</f>
        <v>Sun</v>
      </c>
      <c r="Q6356" s="8" t="str">
        <f>TEXT(MONTH(Sales[[#This Row],[ShipDate]])*29,"mmm")</f>
        <v>Jun</v>
      </c>
      <c r="R6356">
        <v>1502</v>
      </c>
      <c r="S6356" t="s">
        <v>665</v>
      </c>
      <c r="T6356" t="s">
        <v>15</v>
      </c>
      <c r="U6356">
        <v>37211</v>
      </c>
      <c r="V6356" s="1">
        <v>0.2</v>
      </c>
      <c r="W6356">
        <v>7</v>
      </c>
      <c r="X6356">
        <v>8</v>
      </c>
      <c r="Y6356">
        <v>77</v>
      </c>
      <c r="AD6356"/>
    </row>
    <row r="6357" spans="1:30" x14ac:dyDescent="0.25">
      <c r="A6357" t="s">
        <v>40</v>
      </c>
      <c r="B6357" s="2">
        <v>43636</v>
      </c>
      <c r="C6357" s="35">
        <f>YEAR(Sales[[#This Row],[ShipDate]])</f>
        <v>2019</v>
      </c>
      <c r="D6357" t="s">
        <v>36</v>
      </c>
      <c r="E6357" t="s">
        <v>31</v>
      </c>
      <c r="F6357" t="s">
        <v>48</v>
      </c>
      <c r="G6357" t="s">
        <v>46</v>
      </c>
      <c r="H6357" t="s">
        <v>1568</v>
      </c>
      <c r="I6357" t="s">
        <v>180</v>
      </c>
      <c r="J6357" t="s">
        <v>13</v>
      </c>
      <c r="K6357" t="s">
        <v>541</v>
      </c>
      <c r="L6357" t="s">
        <v>17</v>
      </c>
      <c r="M6357" t="s">
        <v>82</v>
      </c>
      <c r="N6357" t="str">
        <f>IF(ISBLANK(Sales[[#This Row],[return]]),"No",Sales[[#This Row],[return]])</f>
        <v>Yes</v>
      </c>
      <c r="O6357" s="2">
        <v>43631</v>
      </c>
      <c r="P6357" s="8" t="str">
        <f>TEXT(DAY(Sales[[#This Row],[OrderDate]]),"ddd")</f>
        <v>Sun</v>
      </c>
      <c r="Q6357" s="8" t="str">
        <f>TEXT(MONTH(Sales[[#This Row],[ShipDate]])*29,"mmm")</f>
        <v>Jun</v>
      </c>
      <c r="R6357">
        <v>884</v>
      </c>
      <c r="S6357" t="s">
        <v>2473</v>
      </c>
      <c r="T6357" t="s">
        <v>15</v>
      </c>
      <c r="U6357">
        <v>37211</v>
      </c>
      <c r="V6357" s="1">
        <v>0.2</v>
      </c>
      <c r="W6357">
        <v>27</v>
      </c>
      <c r="X6357">
        <v>3</v>
      </c>
      <c r="Y6357">
        <v>240</v>
      </c>
      <c r="AD6357"/>
    </row>
    <row r="6358" spans="1:30" x14ac:dyDescent="0.25">
      <c r="A6358" t="s">
        <v>40</v>
      </c>
      <c r="B6358" s="2">
        <v>43636</v>
      </c>
      <c r="C6358" s="35">
        <f>YEAR(Sales[[#This Row],[ShipDate]])</f>
        <v>2019</v>
      </c>
      <c r="D6358" t="s">
        <v>36</v>
      </c>
      <c r="E6358" t="s">
        <v>31</v>
      </c>
      <c r="F6358" t="s">
        <v>48</v>
      </c>
      <c r="G6358" t="s">
        <v>46</v>
      </c>
      <c r="H6358" t="s">
        <v>1568</v>
      </c>
      <c r="I6358" t="s">
        <v>180</v>
      </c>
      <c r="J6358" t="s">
        <v>13</v>
      </c>
      <c r="K6358" t="s">
        <v>541</v>
      </c>
      <c r="L6358" t="s">
        <v>17</v>
      </c>
      <c r="M6358" t="s">
        <v>82</v>
      </c>
      <c r="N6358" t="str">
        <f>IF(ISBLANK(Sales[[#This Row],[return]]),"No",Sales[[#This Row],[return]])</f>
        <v>Yes</v>
      </c>
      <c r="O6358" s="2">
        <v>43631</v>
      </c>
      <c r="P6358" s="8" t="str">
        <f>TEXT(DAY(Sales[[#This Row],[OrderDate]]),"ddd")</f>
        <v>Sun</v>
      </c>
      <c r="Q6358" s="8" t="str">
        <f>TEXT(MONTH(Sales[[#This Row],[ShipDate]])*29,"mmm")</f>
        <v>Jun</v>
      </c>
      <c r="R6358">
        <v>1396</v>
      </c>
      <c r="S6358" t="s">
        <v>2453</v>
      </c>
      <c r="T6358" t="s">
        <v>15</v>
      </c>
      <c r="U6358">
        <v>37211</v>
      </c>
      <c r="V6358" s="1">
        <v>0.2</v>
      </c>
      <c r="W6358">
        <v>224</v>
      </c>
      <c r="X6358">
        <v>8</v>
      </c>
      <c r="Y6358">
        <v>2240</v>
      </c>
      <c r="AD6358"/>
    </row>
    <row r="6359" spans="1:30" x14ac:dyDescent="0.25">
      <c r="A6359" t="s">
        <v>40</v>
      </c>
      <c r="B6359" s="2">
        <v>43803</v>
      </c>
      <c r="C6359" s="35">
        <f>YEAR(Sales[[#This Row],[ShipDate]])</f>
        <v>2019</v>
      </c>
      <c r="D6359" t="s">
        <v>36</v>
      </c>
      <c r="E6359" t="s">
        <v>18</v>
      </c>
      <c r="F6359" t="s">
        <v>39</v>
      </c>
      <c r="G6359" t="s">
        <v>25</v>
      </c>
      <c r="H6359" t="s">
        <v>177</v>
      </c>
      <c r="I6359" t="s">
        <v>692</v>
      </c>
      <c r="J6359" t="s">
        <v>13</v>
      </c>
      <c r="K6359" t="s">
        <v>1498</v>
      </c>
      <c r="L6359" t="s">
        <v>17</v>
      </c>
      <c r="N6359" t="str">
        <f>IF(ISBLANK(Sales[[#This Row],[return]]),"No",Sales[[#This Row],[return]])</f>
        <v>No</v>
      </c>
      <c r="O6359" s="2">
        <v>43799</v>
      </c>
      <c r="P6359" s="8" t="str">
        <f>TEXT(DAY(Sales[[#This Row],[OrderDate]]),"ddd")</f>
        <v>Mon</v>
      </c>
      <c r="Q6359" s="8" t="str">
        <f>TEXT(MONTH(Sales[[#This Row],[ShipDate]])*29,"mmm")</f>
        <v>Dec</v>
      </c>
      <c r="R6359">
        <v>817</v>
      </c>
      <c r="S6359" t="s">
        <v>154</v>
      </c>
      <c r="T6359" t="s">
        <v>15</v>
      </c>
      <c r="U6359">
        <v>39212</v>
      </c>
      <c r="V6359" s="1">
        <v>0</v>
      </c>
      <c r="W6359">
        <v>43</v>
      </c>
      <c r="X6359">
        <v>5</v>
      </c>
      <c r="Y6359">
        <v>174</v>
      </c>
      <c r="AD6359"/>
    </row>
    <row r="6360" spans="1:30" x14ac:dyDescent="0.25">
      <c r="A6360" t="s">
        <v>24</v>
      </c>
      <c r="B6360" s="2">
        <v>43574</v>
      </c>
      <c r="C6360" s="35">
        <f>YEAR(Sales[[#This Row],[ShipDate]])</f>
        <v>2019</v>
      </c>
      <c r="D6360" t="s">
        <v>113</v>
      </c>
      <c r="E6360" t="s">
        <v>18</v>
      </c>
      <c r="F6360" t="s">
        <v>43</v>
      </c>
      <c r="G6360" t="s">
        <v>11</v>
      </c>
      <c r="H6360" t="s">
        <v>88</v>
      </c>
      <c r="I6360" t="s">
        <v>93</v>
      </c>
      <c r="J6360" t="s">
        <v>13</v>
      </c>
      <c r="K6360" t="s">
        <v>1169</v>
      </c>
      <c r="L6360" t="s">
        <v>92</v>
      </c>
      <c r="N6360" t="str">
        <f>IF(ISBLANK(Sales[[#This Row],[return]]),"No",Sales[[#This Row],[return]])</f>
        <v>No</v>
      </c>
      <c r="O6360" s="2">
        <v>43572</v>
      </c>
      <c r="P6360" s="8" t="str">
        <f>TEXT(DAY(Sales[[#This Row],[OrderDate]]),"ddd")</f>
        <v>Tue</v>
      </c>
      <c r="Q6360" s="8" t="str">
        <f>TEXT(MONTH(Sales[[#This Row],[ShipDate]])*29,"mmm")</f>
        <v>Apr</v>
      </c>
      <c r="R6360">
        <v>564</v>
      </c>
      <c r="S6360" t="s">
        <v>1170</v>
      </c>
      <c r="T6360" t="s">
        <v>90</v>
      </c>
      <c r="U6360">
        <v>19120</v>
      </c>
      <c r="V6360" s="1">
        <v>0.2</v>
      </c>
      <c r="W6360">
        <v>5</v>
      </c>
      <c r="X6360">
        <v>3</v>
      </c>
      <c r="Y6360">
        <v>60</v>
      </c>
      <c r="AD6360"/>
    </row>
    <row r="6361" spans="1:30" x14ac:dyDescent="0.25">
      <c r="A6361" t="s">
        <v>40</v>
      </c>
      <c r="B6361" s="2">
        <v>43630</v>
      </c>
      <c r="C6361" s="35">
        <f>YEAR(Sales[[#This Row],[ShipDate]])</f>
        <v>2019</v>
      </c>
      <c r="D6361" t="s">
        <v>19</v>
      </c>
      <c r="E6361" t="s">
        <v>18</v>
      </c>
      <c r="F6361" t="s">
        <v>59</v>
      </c>
      <c r="G6361" t="s">
        <v>25</v>
      </c>
      <c r="H6361" t="s">
        <v>1585</v>
      </c>
      <c r="I6361" t="s">
        <v>63</v>
      </c>
      <c r="J6361" t="s">
        <v>13</v>
      </c>
      <c r="K6361" t="s">
        <v>1108</v>
      </c>
      <c r="L6361" t="s">
        <v>30</v>
      </c>
      <c r="N6361" t="str">
        <f>IF(ISBLANK(Sales[[#This Row],[return]]),"No",Sales[[#This Row],[return]])</f>
        <v>No</v>
      </c>
      <c r="O6361" s="2">
        <v>43628</v>
      </c>
      <c r="P6361" s="8" t="str">
        <f>TEXT(DAY(Sales[[#This Row],[OrderDate]]),"ddd")</f>
        <v>Thu</v>
      </c>
      <c r="Q6361" s="8" t="str">
        <f>TEXT(MONTH(Sales[[#This Row],[ShipDate]])*29,"mmm")</f>
        <v>Jun</v>
      </c>
      <c r="R6361">
        <v>1806</v>
      </c>
      <c r="S6361" t="s">
        <v>2053</v>
      </c>
      <c r="T6361" t="s">
        <v>28</v>
      </c>
      <c r="U6361">
        <v>98031</v>
      </c>
      <c r="V6361" s="1">
        <v>0</v>
      </c>
      <c r="W6361">
        <v>9</v>
      </c>
      <c r="X6361">
        <v>3</v>
      </c>
      <c r="Y6361">
        <v>19</v>
      </c>
      <c r="AD6361"/>
    </row>
    <row r="6362" spans="1:30" x14ac:dyDescent="0.25">
      <c r="A6362" t="s">
        <v>40</v>
      </c>
      <c r="B6362" s="2">
        <v>43630</v>
      </c>
      <c r="C6362" s="35">
        <f>YEAR(Sales[[#This Row],[ShipDate]])</f>
        <v>2019</v>
      </c>
      <c r="D6362" t="s">
        <v>19</v>
      </c>
      <c r="E6362" t="s">
        <v>18</v>
      </c>
      <c r="F6362" t="s">
        <v>48</v>
      </c>
      <c r="G6362" t="s">
        <v>46</v>
      </c>
      <c r="H6362" t="s">
        <v>1585</v>
      </c>
      <c r="I6362" t="s">
        <v>63</v>
      </c>
      <c r="J6362" t="s">
        <v>13</v>
      </c>
      <c r="K6362" t="s">
        <v>1108</v>
      </c>
      <c r="L6362" t="s">
        <v>30</v>
      </c>
      <c r="N6362" t="str">
        <f>IF(ISBLANK(Sales[[#This Row],[return]]),"No",Sales[[#This Row],[return]])</f>
        <v>No</v>
      </c>
      <c r="O6362" s="2">
        <v>43628</v>
      </c>
      <c r="P6362" s="8" t="str">
        <f>TEXT(DAY(Sales[[#This Row],[OrderDate]]),"ddd")</f>
        <v>Thu</v>
      </c>
      <c r="Q6362" s="8" t="str">
        <f>TEXT(MONTH(Sales[[#This Row],[ShipDate]])*29,"mmm")</f>
        <v>Jun</v>
      </c>
      <c r="R6362">
        <v>1232</v>
      </c>
      <c r="S6362" t="s">
        <v>2365</v>
      </c>
      <c r="T6362" t="s">
        <v>28</v>
      </c>
      <c r="U6362">
        <v>98031</v>
      </c>
      <c r="V6362" s="1">
        <v>0.2</v>
      </c>
      <c r="W6362">
        <v>9</v>
      </c>
      <c r="X6362">
        <v>3</v>
      </c>
      <c r="Y6362">
        <v>72</v>
      </c>
      <c r="AD6362"/>
    </row>
    <row r="6363" spans="1:30" x14ac:dyDescent="0.25">
      <c r="A6363" t="s">
        <v>10</v>
      </c>
      <c r="B6363" s="2">
        <v>43551</v>
      </c>
      <c r="C6363" s="35">
        <f>YEAR(Sales[[#This Row],[ShipDate]])</f>
        <v>2019</v>
      </c>
      <c r="D6363" t="s">
        <v>36</v>
      </c>
      <c r="E6363" t="s">
        <v>18</v>
      </c>
      <c r="F6363" t="s">
        <v>23</v>
      </c>
      <c r="G6363" t="s">
        <v>11</v>
      </c>
      <c r="H6363" t="s">
        <v>1302</v>
      </c>
      <c r="I6363" t="s">
        <v>324</v>
      </c>
      <c r="J6363" t="s">
        <v>13</v>
      </c>
      <c r="K6363" t="s">
        <v>246</v>
      </c>
      <c r="L6363" t="s">
        <v>68</v>
      </c>
      <c r="N6363" t="str">
        <f>IF(ISBLANK(Sales[[#This Row],[return]]),"No",Sales[[#This Row],[return]])</f>
        <v>No</v>
      </c>
      <c r="O6363" s="2">
        <v>43545</v>
      </c>
      <c r="P6363" s="8" t="str">
        <f>TEXT(DAY(Sales[[#This Row],[OrderDate]]),"ddd")</f>
        <v>Sat</v>
      </c>
      <c r="Q6363" s="8" t="str">
        <f>TEXT(MONTH(Sales[[#This Row],[ShipDate]])*29,"mmm")</f>
        <v>Mar</v>
      </c>
      <c r="R6363">
        <v>759</v>
      </c>
      <c r="S6363" t="s">
        <v>1305</v>
      </c>
      <c r="T6363" t="s">
        <v>66</v>
      </c>
      <c r="U6363">
        <v>74133</v>
      </c>
      <c r="V6363" s="1">
        <v>0</v>
      </c>
      <c r="W6363">
        <v>524</v>
      </c>
      <c r="X6363">
        <v>6</v>
      </c>
      <c r="Y6363">
        <v>1806</v>
      </c>
      <c r="AD6363"/>
    </row>
    <row r="6364" spans="1:30" x14ac:dyDescent="0.25">
      <c r="A6364" t="s">
        <v>40</v>
      </c>
      <c r="B6364" s="2">
        <v>43782</v>
      </c>
      <c r="C6364" s="35">
        <f>YEAR(Sales[[#This Row],[ShipDate]])</f>
        <v>2019</v>
      </c>
      <c r="D6364" t="s">
        <v>36</v>
      </c>
      <c r="E6364" t="s">
        <v>31</v>
      </c>
      <c r="F6364" t="s">
        <v>23</v>
      </c>
      <c r="G6364" t="s">
        <v>11</v>
      </c>
      <c r="H6364" t="s">
        <v>457</v>
      </c>
      <c r="I6364" t="s">
        <v>32</v>
      </c>
      <c r="J6364" t="s">
        <v>13</v>
      </c>
      <c r="K6364" t="s">
        <v>2610</v>
      </c>
      <c r="L6364" t="s">
        <v>30</v>
      </c>
      <c r="N6364" t="str">
        <f>IF(ISBLANK(Sales[[#This Row],[return]]),"No",Sales[[#This Row],[return]])</f>
        <v>No</v>
      </c>
      <c r="O6364" s="2">
        <v>43778</v>
      </c>
      <c r="P6364" s="8" t="str">
        <f>TEXT(DAY(Sales[[#This Row],[OrderDate]]),"ddd")</f>
        <v>Mon</v>
      </c>
      <c r="Q6364" s="8" t="str">
        <f>TEXT(MONTH(Sales[[#This Row],[ShipDate]])*29,"mmm")</f>
        <v>Nov</v>
      </c>
      <c r="R6364">
        <v>996</v>
      </c>
      <c r="S6364" t="s">
        <v>1112</v>
      </c>
      <c r="T6364" t="s">
        <v>28</v>
      </c>
      <c r="U6364">
        <v>92105</v>
      </c>
      <c r="V6364" s="1">
        <v>0.2</v>
      </c>
      <c r="W6364">
        <v>52</v>
      </c>
      <c r="X6364">
        <v>3</v>
      </c>
      <c r="Y6364">
        <v>523</v>
      </c>
      <c r="AD6364"/>
    </row>
    <row r="6365" spans="1:30" x14ac:dyDescent="0.25">
      <c r="A6365" t="s">
        <v>40</v>
      </c>
      <c r="B6365" s="2">
        <v>43819</v>
      </c>
      <c r="C6365" s="35">
        <f>YEAR(Sales[[#This Row],[ShipDate]])</f>
        <v>2019</v>
      </c>
      <c r="D6365" t="s">
        <v>36</v>
      </c>
      <c r="E6365" t="s">
        <v>69</v>
      </c>
      <c r="F6365" t="s">
        <v>43</v>
      </c>
      <c r="G6365" t="s">
        <v>11</v>
      </c>
      <c r="H6365" t="s">
        <v>60</v>
      </c>
      <c r="I6365" t="s">
        <v>63</v>
      </c>
      <c r="J6365" t="s">
        <v>13</v>
      </c>
      <c r="K6365" t="s">
        <v>2999</v>
      </c>
      <c r="L6365" t="s">
        <v>30</v>
      </c>
      <c r="N6365" t="str">
        <f>IF(ISBLANK(Sales[[#This Row],[return]]),"No",Sales[[#This Row],[return]])</f>
        <v>No</v>
      </c>
      <c r="O6365" s="2">
        <v>43814</v>
      </c>
      <c r="P6365" s="8" t="str">
        <f>TEXT(DAY(Sales[[#This Row],[OrderDate]]),"ddd")</f>
        <v>Sun</v>
      </c>
      <c r="Q6365" s="8" t="str">
        <f>TEXT(MONTH(Sales[[#This Row],[ShipDate]])*29,"mmm")</f>
        <v>Dec</v>
      </c>
      <c r="R6365">
        <v>1057</v>
      </c>
      <c r="S6365" t="s">
        <v>987</v>
      </c>
      <c r="T6365" t="s">
        <v>28</v>
      </c>
      <c r="U6365">
        <v>98115</v>
      </c>
      <c r="V6365" s="1">
        <v>0</v>
      </c>
      <c r="W6365">
        <v>10</v>
      </c>
      <c r="X6365">
        <v>3</v>
      </c>
      <c r="Y6365">
        <v>23</v>
      </c>
      <c r="AD6365"/>
    </row>
    <row r="6366" spans="1:30" x14ac:dyDescent="0.25">
      <c r="A6366" t="s">
        <v>24</v>
      </c>
      <c r="B6366" s="2">
        <v>43826</v>
      </c>
      <c r="C6366" s="35">
        <f>YEAR(Sales[[#This Row],[ShipDate]])</f>
        <v>2019</v>
      </c>
      <c r="D6366" t="s">
        <v>19</v>
      </c>
      <c r="E6366" t="s">
        <v>31</v>
      </c>
      <c r="F6366" t="s">
        <v>21</v>
      </c>
      <c r="G6366" t="s">
        <v>11</v>
      </c>
      <c r="H6366" t="s">
        <v>1690</v>
      </c>
      <c r="I6366" t="s">
        <v>655</v>
      </c>
      <c r="J6366" t="s">
        <v>13</v>
      </c>
      <c r="K6366" t="s">
        <v>2584</v>
      </c>
      <c r="L6366" t="s">
        <v>92</v>
      </c>
      <c r="N6366" t="str">
        <f>IF(ISBLANK(Sales[[#This Row],[return]]),"No",Sales[[#This Row],[return]])</f>
        <v>No</v>
      </c>
      <c r="O6366" s="2">
        <v>43821</v>
      </c>
      <c r="P6366" s="8" t="str">
        <f>TEXT(DAY(Sales[[#This Row],[OrderDate]]),"ddd")</f>
        <v>Sun</v>
      </c>
      <c r="Q6366" s="8" t="str">
        <f>TEXT(MONTH(Sales[[#This Row],[ShipDate]])*29,"mmm")</f>
        <v>Dec</v>
      </c>
      <c r="R6366">
        <v>382</v>
      </c>
      <c r="S6366" t="s">
        <v>1620</v>
      </c>
      <c r="T6366" t="s">
        <v>90</v>
      </c>
      <c r="U6366">
        <v>2908</v>
      </c>
      <c r="V6366" s="1">
        <v>0</v>
      </c>
      <c r="W6366">
        <v>51</v>
      </c>
      <c r="X6366">
        <v>1</v>
      </c>
      <c r="Y6366">
        <v>221</v>
      </c>
      <c r="AD6366"/>
    </row>
    <row r="6367" spans="1:30" x14ac:dyDescent="0.25">
      <c r="A6367" t="s">
        <v>24</v>
      </c>
      <c r="B6367" s="2">
        <v>43826</v>
      </c>
      <c r="C6367" s="35">
        <f>YEAR(Sales[[#This Row],[ShipDate]])</f>
        <v>2019</v>
      </c>
      <c r="D6367" t="s">
        <v>19</v>
      </c>
      <c r="E6367" t="s">
        <v>31</v>
      </c>
      <c r="F6367" t="s">
        <v>290</v>
      </c>
      <c r="G6367" t="s">
        <v>25</v>
      </c>
      <c r="H6367" t="s">
        <v>1690</v>
      </c>
      <c r="I6367" t="s">
        <v>655</v>
      </c>
      <c r="J6367" t="s">
        <v>13</v>
      </c>
      <c r="K6367" t="s">
        <v>2584</v>
      </c>
      <c r="L6367" t="s">
        <v>92</v>
      </c>
      <c r="N6367" t="str">
        <f>IF(ISBLANK(Sales[[#This Row],[return]]),"No",Sales[[#This Row],[return]])</f>
        <v>No</v>
      </c>
      <c r="O6367" s="2">
        <v>43821</v>
      </c>
      <c r="P6367" s="8" t="str">
        <f>TEXT(DAY(Sales[[#This Row],[OrderDate]]),"ddd")</f>
        <v>Sun</v>
      </c>
      <c r="Q6367" s="8" t="str">
        <f>TEXT(MONTH(Sales[[#This Row],[ShipDate]])*29,"mmm")</f>
        <v>Dec</v>
      </c>
      <c r="R6367">
        <v>1308</v>
      </c>
      <c r="S6367" t="s">
        <v>743</v>
      </c>
      <c r="T6367" t="s">
        <v>90</v>
      </c>
      <c r="U6367">
        <v>2908</v>
      </c>
      <c r="V6367" s="1">
        <v>0</v>
      </c>
      <c r="W6367">
        <v>35</v>
      </c>
      <c r="X6367">
        <v>6</v>
      </c>
      <c r="Y6367">
        <v>695</v>
      </c>
      <c r="AD6367"/>
    </row>
    <row r="6368" spans="1:30" x14ac:dyDescent="0.25">
      <c r="A6368" t="s">
        <v>40</v>
      </c>
      <c r="B6368" s="2">
        <v>43579</v>
      </c>
      <c r="C6368" s="35">
        <f>YEAR(Sales[[#This Row],[ShipDate]])</f>
        <v>2019</v>
      </c>
      <c r="D6368" t="s">
        <v>36</v>
      </c>
      <c r="E6368" t="s">
        <v>18</v>
      </c>
      <c r="F6368" t="s">
        <v>50</v>
      </c>
      <c r="G6368" t="s">
        <v>25</v>
      </c>
      <c r="H6368" t="s">
        <v>428</v>
      </c>
      <c r="I6368" t="s">
        <v>133</v>
      </c>
      <c r="J6368" t="s">
        <v>13</v>
      </c>
      <c r="K6368" t="s">
        <v>1442</v>
      </c>
      <c r="L6368" t="s">
        <v>68</v>
      </c>
      <c r="N6368" t="str">
        <f>IF(ISBLANK(Sales[[#This Row],[return]]),"No",Sales[[#This Row],[return]])</f>
        <v>No</v>
      </c>
      <c r="O6368" s="2">
        <v>43575</v>
      </c>
      <c r="P6368" s="8" t="str">
        <f>TEXT(DAY(Sales[[#This Row],[OrderDate]]),"ddd")</f>
        <v>Fri</v>
      </c>
      <c r="Q6368" s="8" t="str">
        <f>TEXT(MONTH(Sales[[#This Row],[ShipDate]])*29,"mmm")</f>
        <v>Apr</v>
      </c>
      <c r="R6368">
        <v>408</v>
      </c>
      <c r="S6368" t="s">
        <v>1090</v>
      </c>
      <c r="T6368" t="s">
        <v>66</v>
      </c>
      <c r="U6368">
        <v>48234</v>
      </c>
      <c r="V6368" s="1">
        <v>0</v>
      </c>
      <c r="W6368">
        <v>18</v>
      </c>
      <c r="X6368">
        <v>4</v>
      </c>
      <c r="Y6368">
        <v>37</v>
      </c>
      <c r="AD6368"/>
    </row>
    <row r="6369" spans="1:30" x14ac:dyDescent="0.25">
      <c r="A6369" t="s">
        <v>40</v>
      </c>
      <c r="B6369" s="2">
        <v>43579</v>
      </c>
      <c r="C6369" s="35">
        <f>YEAR(Sales[[#This Row],[ShipDate]])</f>
        <v>2019</v>
      </c>
      <c r="D6369" t="s">
        <v>36</v>
      </c>
      <c r="E6369" t="s">
        <v>18</v>
      </c>
      <c r="F6369" t="s">
        <v>50</v>
      </c>
      <c r="G6369" t="s">
        <v>25</v>
      </c>
      <c r="H6369" t="s">
        <v>428</v>
      </c>
      <c r="I6369" t="s">
        <v>133</v>
      </c>
      <c r="J6369" t="s">
        <v>13</v>
      </c>
      <c r="K6369" t="s">
        <v>1442</v>
      </c>
      <c r="L6369" t="s">
        <v>68</v>
      </c>
      <c r="N6369" t="str">
        <f>IF(ISBLANK(Sales[[#This Row],[return]]),"No",Sales[[#This Row],[return]])</f>
        <v>No</v>
      </c>
      <c r="O6369" s="2">
        <v>43575</v>
      </c>
      <c r="P6369" s="8" t="str">
        <f>TEXT(DAY(Sales[[#This Row],[OrderDate]]),"ddd")</f>
        <v>Fri</v>
      </c>
      <c r="Q6369" s="8" t="str">
        <f>TEXT(MONTH(Sales[[#This Row],[ShipDate]])*29,"mmm")</f>
        <v>Apr</v>
      </c>
      <c r="R6369">
        <v>1310</v>
      </c>
      <c r="S6369" t="s">
        <v>952</v>
      </c>
      <c r="T6369" t="s">
        <v>66</v>
      </c>
      <c r="U6369">
        <v>48234</v>
      </c>
      <c r="V6369" s="1">
        <v>0</v>
      </c>
      <c r="W6369">
        <v>70</v>
      </c>
      <c r="X6369">
        <v>7</v>
      </c>
      <c r="Y6369">
        <v>147</v>
      </c>
      <c r="AD6369"/>
    </row>
    <row r="6370" spans="1:30" x14ac:dyDescent="0.25">
      <c r="A6370" t="s">
        <v>10</v>
      </c>
      <c r="B6370" s="2">
        <v>43495</v>
      </c>
      <c r="C6370" s="35">
        <f>YEAR(Sales[[#This Row],[ShipDate]])</f>
        <v>2019</v>
      </c>
      <c r="D6370" t="s">
        <v>36</v>
      </c>
      <c r="E6370" t="s">
        <v>18</v>
      </c>
      <c r="F6370" t="s">
        <v>150</v>
      </c>
      <c r="G6370" t="s">
        <v>25</v>
      </c>
      <c r="H6370" t="s">
        <v>2234</v>
      </c>
      <c r="I6370" t="s">
        <v>598</v>
      </c>
      <c r="J6370" t="s">
        <v>13</v>
      </c>
      <c r="K6370" t="s">
        <v>910</v>
      </c>
      <c r="L6370" t="s">
        <v>17</v>
      </c>
      <c r="N6370" t="str">
        <f>IF(ISBLANK(Sales[[#This Row],[return]]),"No",Sales[[#This Row],[return]])</f>
        <v>No</v>
      </c>
      <c r="O6370" s="2">
        <v>43489</v>
      </c>
      <c r="P6370" s="8" t="str">
        <f>TEXT(DAY(Sales[[#This Row],[OrderDate]]),"ddd")</f>
        <v>Tue</v>
      </c>
      <c r="Q6370" s="8" t="str">
        <f>TEXT(MONTH(Sales[[#This Row],[ShipDate]])*29,"mmm")</f>
        <v>Jan</v>
      </c>
      <c r="R6370">
        <v>1353</v>
      </c>
      <c r="S6370" t="s">
        <v>2220</v>
      </c>
      <c r="T6370" t="s">
        <v>15</v>
      </c>
      <c r="U6370">
        <v>30080</v>
      </c>
      <c r="V6370" s="1">
        <v>0</v>
      </c>
      <c r="W6370">
        <v>0</v>
      </c>
      <c r="X6370">
        <v>3</v>
      </c>
      <c r="Y6370">
        <v>6</v>
      </c>
      <c r="AD6370"/>
    </row>
    <row r="6371" spans="1:30" x14ac:dyDescent="0.25">
      <c r="A6371" t="s">
        <v>40</v>
      </c>
      <c r="B6371" s="2">
        <v>43796</v>
      </c>
      <c r="C6371" s="35">
        <f>YEAR(Sales[[#This Row],[ShipDate]])</f>
        <v>2019</v>
      </c>
      <c r="D6371" t="s">
        <v>36</v>
      </c>
      <c r="E6371" t="s">
        <v>18</v>
      </c>
      <c r="F6371" t="s">
        <v>43</v>
      </c>
      <c r="G6371" t="s">
        <v>11</v>
      </c>
      <c r="H6371" t="s">
        <v>164</v>
      </c>
      <c r="I6371" t="s">
        <v>120</v>
      </c>
      <c r="J6371" t="s">
        <v>13</v>
      </c>
      <c r="K6371" t="s">
        <v>798</v>
      </c>
      <c r="L6371" t="s">
        <v>68</v>
      </c>
      <c r="N6371" t="str">
        <f>IF(ISBLANK(Sales[[#This Row],[return]]),"No",Sales[[#This Row],[return]])</f>
        <v>No</v>
      </c>
      <c r="O6371" s="2">
        <v>43792</v>
      </c>
      <c r="P6371" s="8" t="str">
        <f>TEXT(DAY(Sales[[#This Row],[OrderDate]]),"ddd")</f>
        <v>Mon</v>
      </c>
      <c r="Q6371" s="8" t="str">
        <f>TEXT(MONTH(Sales[[#This Row],[ShipDate]])*29,"mmm")</f>
        <v>Nov</v>
      </c>
      <c r="R6371">
        <v>469</v>
      </c>
      <c r="S6371" t="s">
        <v>1480</v>
      </c>
      <c r="T6371" t="s">
        <v>66</v>
      </c>
      <c r="U6371">
        <v>60610</v>
      </c>
      <c r="V6371" s="1">
        <v>0.6</v>
      </c>
      <c r="W6371">
        <v>-4</v>
      </c>
      <c r="X6371">
        <v>1</v>
      </c>
      <c r="Y6371">
        <v>6</v>
      </c>
      <c r="AD6371"/>
    </row>
    <row r="6372" spans="1:30" x14ac:dyDescent="0.25">
      <c r="A6372" t="s">
        <v>40</v>
      </c>
      <c r="B6372" s="2">
        <v>43796</v>
      </c>
      <c r="C6372" s="35">
        <f>YEAR(Sales[[#This Row],[ShipDate]])</f>
        <v>2019</v>
      </c>
      <c r="D6372" t="s">
        <v>36</v>
      </c>
      <c r="E6372" t="s">
        <v>18</v>
      </c>
      <c r="F6372" t="s">
        <v>33</v>
      </c>
      <c r="G6372" t="s">
        <v>25</v>
      </c>
      <c r="H6372" t="s">
        <v>164</v>
      </c>
      <c r="I6372" t="s">
        <v>120</v>
      </c>
      <c r="J6372" t="s">
        <v>13</v>
      </c>
      <c r="K6372" t="s">
        <v>798</v>
      </c>
      <c r="L6372" t="s">
        <v>68</v>
      </c>
      <c r="N6372" t="str">
        <f>IF(ISBLANK(Sales[[#This Row],[return]]),"No",Sales[[#This Row],[return]])</f>
        <v>No</v>
      </c>
      <c r="O6372" s="2">
        <v>43792</v>
      </c>
      <c r="P6372" s="8" t="str">
        <f>TEXT(DAY(Sales[[#This Row],[OrderDate]]),"ddd")</f>
        <v>Mon</v>
      </c>
      <c r="Q6372" s="8" t="str">
        <f>TEXT(MONTH(Sales[[#This Row],[ShipDate]])*29,"mmm")</f>
        <v>Nov</v>
      </c>
      <c r="R6372">
        <v>243</v>
      </c>
      <c r="S6372" t="s">
        <v>1641</v>
      </c>
      <c r="T6372" t="s">
        <v>66</v>
      </c>
      <c r="U6372">
        <v>60610</v>
      </c>
      <c r="V6372" s="1">
        <v>0.2</v>
      </c>
      <c r="W6372">
        <v>4</v>
      </c>
      <c r="X6372">
        <v>5</v>
      </c>
      <c r="Y6372">
        <v>12</v>
      </c>
      <c r="AD6372"/>
    </row>
    <row r="6373" spans="1:30" x14ac:dyDescent="0.25">
      <c r="A6373" t="s">
        <v>40</v>
      </c>
      <c r="B6373" s="2">
        <v>43796</v>
      </c>
      <c r="C6373" s="35">
        <f>YEAR(Sales[[#This Row],[ShipDate]])</f>
        <v>2019</v>
      </c>
      <c r="D6373" t="s">
        <v>36</v>
      </c>
      <c r="E6373" t="s">
        <v>18</v>
      </c>
      <c r="F6373" t="s">
        <v>48</v>
      </c>
      <c r="G6373" t="s">
        <v>46</v>
      </c>
      <c r="H6373" t="s">
        <v>164</v>
      </c>
      <c r="I6373" t="s">
        <v>120</v>
      </c>
      <c r="J6373" t="s">
        <v>13</v>
      </c>
      <c r="K6373" t="s">
        <v>798</v>
      </c>
      <c r="L6373" t="s">
        <v>68</v>
      </c>
      <c r="N6373" t="str">
        <f>IF(ISBLANK(Sales[[#This Row],[return]]),"No",Sales[[#This Row],[return]])</f>
        <v>No</v>
      </c>
      <c r="O6373" s="2">
        <v>43792</v>
      </c>
      <c r="P6373" s="8" t="str">
        <f>TEXT(DAY(Sales[[#This Row],[OrderDate]]),"ddd")</f>
        <v>Mon</v>
      </c>
      <c r="Q6373" s="8" t="str">
        <f>TEXT(MONTH(Sales[[#This Row],[ShipDate]])*29,"mmm")</f>
        <v>Nov</v>
      </c>
      <c r="R6373">
        <v>1577</v>
      </c>
      <c r="S6373" t="s">
        <v>2493</v>
      </c>
      <c r="T6373" t="s">
        <v>66</v>
      </c>
      <c r="U6373">
        <v>60610</v>
      </c>
      <c r="V6373" s="1">
        <v>0.2</v>
      </c>
      <c r="W6373">
        <v>17</v>
      </c>
      <c r="X6373">
        <v>2</v>
      </c>
      <c r="Y6373">
        <v>222</v>
      </c>
      <c r="AD6373"/>
    </row>
    <row r="6374" spans="1:30" x14ac:dyDescent="0.25">
      <c r="A6374" t="s">
        <v>24</v>
      </c>
      <c r="B6374" s="2">
        <v>43702</v>
      </c>
      <c r="C6374" s="35">
        <f>YEAR(Sales[[#This Row],[ShipDate]])</f>
        <v>2019</v>
      </c>
      <c r="D6374" t="s">
        <v>36</v>
      </c>
      <c r="E6374" t="s">
        <v>31</v>
      </c>
      <c r="F6374" t="s">
        <v>43</v>
      </c>
      <c r="G6374" t="s">
        <v>11</v>
      </c>
      <c r="H6374" t="s">
        <v>60</v>
      </c>
      <c r="I6374" t="s">
        <v>63</v>
      </c>
      <c r="J6374" t="s">
        <v>13</v>
      </c>
      <c r="K6374" t="s">
        <v>2719</v>
      </c>
      <c r="L6374" t="s">
        <v>30</v>
      </c>
      <c r="N6374" t="str">
        <f>IF(ISBLANK(Sales[[#This Row],[return]]),"No",Sales[[#This Row],[return]])</f>
        <v>No</v>
      </c>
      <c r="O6374" s="2">
        <v>43695</v>
      </c>
      <c r="P6374" s="8" t="str">
        <f>TEXT(DAY(Sales[[#This Row],[OrderDate]]),"ddd")</f>
        <v>Wed</v>
      </c>
      <c r="Q6374" s="8" t="str">
        <f>TEXT(MONTH(Sales[[#This Row],[ShipDate]])*29,"mmm")</f>
        <v>Aug</v>
      </c>
      <c r="R6374">
        <v>470</v>
      </c>
      <c r="S6374" t="s">
        <v>3167</v>
      </c>
      <c r="T6374" t="s">
        <v>28</v>
      </c>
      <c r="U6374">
        <v>98103</v>
      </c>
      <c r="V6374" s="1">
        <v>0</v>
      </c>
      <c r="W6374">
        <v>22</v>
      </c>
      <c r="X6374">
        <v>3</v>
      </c>
      <c r="Y6374">
        <v>66</v>
      </c>
      <c r="AD6374"/>
    </row>
    <row r="6375" spans="1:30" x14ac:dyDescent="0.25">
      <c r="A6375" t="s">
        <v>24</v>
      </c>
      <c r="B6375" s="2">
        <v>43702</v>
      </c>
      <c r="C6375" s="35">
        <f>YEAR(Sales[[#This Row],[ShipDate]])</f>
        <v>2019</v>
      </c>
      <c r="D6375" t="s">
        <v>36</v>
      </c>
      <c r="E6375" t="s">
        <v>31</v>
      </c>
      <c r="F6375" t="s">
        <v>39</v>
      </c>
      <c r="G6375" t="s">
        <v>25</v>
      </c>
      <c r="H6375" t="s">
        <v>60</v>
      </c>
      <c r="I6375" t="s">
        <v>63</v>
      </c>
      <c r="J6375" t="s">
        <v>13</v>
      </c>
      <c r="K6375" t="s">
        <v>2719</v>
      </c>
      <c r="L6375" t="s">
        <v>30</v>
      </c>
      <c r="N6375" t="str">
        <f>IF(ISBLANK(Sales[[#This Row],[return]]),"No",Sales[[#This Row],[return]])</f>
        <v>No</v>
      </c>
      <c r="O6375" s="2">
        <v>43695</v>
      </c>
      <c r="P6375" s="8" t="str">
        <f>TEXT(DAY(Sales[[#This Row],[OrderDate]]),"ddd")</f>
        <v>Wed</v>
      </c>
      <c r="Q6375" s="8" t="str">
        <f>TEXT(MONTH(Sales[[#This Row],[ShipDate]])*29,"mmm")</f>
        <v>Aug</v>
      </c>
      <c r="R6375">
        <v>982</v>
      </c>
      <c r="S6375" t="s">
        <v>705</v>
      </c>
      <c r="T6375" t="s">
        <v>28</v>
      </c>
      <c r="U6375">
        <v>98103</v>
      </c>
      <c r="V6375" s="1">
        <v>0</v>
      </c>
      <c r="W6375">
        <v>290</v>
      </c>
      <c r="X6375">
        <v>7</v>
      </c>
      <c r="Y6375">
        <v>1000</v>
      </c>
      <c r="AD6375"/>
    </row>
    <row r="6376" spans="1:30" x14ac:dyDescent="0.25">
      <c r="A6376" t="s">
        <v>24</v>
      </c>
      <c r="B6376" s="2">
        <v>43702</v>
      </c>
      <c r="C6376" s="35">
        <f>YEAR(Sales[[#This Row],[ShipDate]])</f>
        <v>2019</v>
      </c>
      <c r="D6376" t="s">
        <v>36</v>
      </c>
      <c r="E6376" t="s">
        <v>31</v>
      </c>
      <c r="F6376" t="s">
        <v>50</v>
      </c>
      <c r="G6376" t="s">
        <v>25</v>
      </c>
      <c r="H6376" t="s">
        <v>60</v>
      </c>
      <c r="I6376" t="s">
        <v>63</v>
      </c>
      <c r="J6376" t="s">
        <v>13</v>
      </c>
      <c r="K6376" t="s">
        <v>2719</v>
      </c>
      <c r="L6376" t="s">
        <v>30</v>
      </c>
      <c r="N6376" t="str">
        <f>IF(ISBLANK(Sales[[#This Row],[return]]),"No",Sales[[#This Row],[return]])</f>
        <v>No</v>
      </c>
      <c r="O6376" s="2">
        <v>43695</v>
      </c>
      <c r="P6376" s="8" t="str">
        <f>TEXT(DAY(Sales[[#This Row],[OrderDate]]),"ddd")</f>
        <v>Wed</v>
      </c>
      <c r="Q6376" s="8" t="str">
        <f>TEXT(MONTH(Sales[[#This Row],[ShipDate]])*29,"mmm")</f>
        <v>Aug</v>
      </c>
      <c r="R6376">
        <v>650</v>
      </c>
      <c r="S6376" t="s">
        <v>2164</v>
      </c>
      <c r="T6376" t="s">
        <v>28</v>
      </c>
      <c r="U6376">
        <v>98103</v>
      </c>
      <c r="V6376" s="1">
        <v>0.2</v>
      </c>
      <c r="W6376">
        <v>943</v>
      </c>
      <c r="X6376">
        <v>9</v>
      </c>
      <c r="Y6376">
        <v>2794</v>
      </c>
      <c r="AD6376"/>
    </row>
    <row r="6377" spans="1:30" x14ac:dyDescent="0.25">
      <c r="A6377" t="s">
        <v>24</v>
      </c>
      <c r="B6377" s="2">
        <v>43594</v>
      </c>
      <c r="C6377" s="35">
        <f>YEAR(Sales[[#This Row],[ShipDate]])</f>
        <v>2019</v>
      </c>
      <c r="D6377" t="s">
        <v>19</v>
      </c>
      <c r="E6377" t="s">
        <v>18</v>
      </c>
      <c r="F6377" t="s">
        <v>52</v>
      </c>
      <c r="G6377" t="s">
        <v>25</v>
      </c>
      <c r="H6377" t="s">
        <v>1579</v>
      </c>
      <c r="I6377" t="s">
        <v>32</v>
      </c>
      <c r="J6377" t="s">
        <v>13</v>
      </c>
      <c r="K6377" t="s">
        <v>1097</v>
      </c>
      <c r="L6377" t="s">
        <v>30</v>
      </c>
      <c r="N6377" t="str">
        <f>IF(ISBLANK(Sales[[#This Row],[return]]),"No",Sales[[#This Row],[return]])</f>
        <v>No</v>
      </c>
      <c r="O6377" s="2">
        <v>43589</v>
      </c>
      <c r="P6377" s="8" t="str">
        <f>TEXT(DAY(Sales[[#This Row],[OrderDate]]),"ddd")</f>
        <v>Wed</v>
      </c>
      <c r="Q6377" s="8" t="str">
        <f>TEXT(MONTH(Sales[[#This Row],[ShipDate]])*29,"mmm")</f>
        <v>May</v>
      </c>
      <c r="R6377">
        <v>40</v>
      </c>
      <c r="S6377" t="s">
        <v>354</v>
      </c>
      <c r="T6377" t="s">
        <v>28</v>
      </c>
      <c r="U6377">
        <v>92683</v>
      </c>
      <c r="V6377" s="1">
        <v>0</v>
      </c>
      <c r="W6377">
        <v>73</v>
      </c>
      <c r="X6377">
        <v>2</v>
      </c>
      <c r="Y6377">
        <v>243</v>
      </c>
      <c r="AD6377"/>
    </row>
    <row r="6378" spans="1:30" x14ac:dyDescent="0.25">
      <c r="A6378" t="s">
        <v>40</v>
      </c>
      <c r="B6378" s="2">
        <v>43517</v>
      </c>
      <c r="C6378" s="35">
        <f>YEAR(Sales[[#This Row],[ShipDate]])</f>
        <v>2019</v>
      </c>
      <c r="D6378" t="s">
        <v>36</v>
      </c>
      <c r="E6378" t="s">
        <v>31</v>
      </c>
      <c r="F6378" t="s">
        <v>39</v>
      </c>
      <c r="G6378" t="s">
        <v>25</v>
      </c>
      <c r="H6378" t="s">
        <v>368</v>
      </c>
      <c r="I6378" t="s">
        <v>371</v>
      </c>
      <c r="J6378" t="s">
        <v>13</v>
      </c>
      <c r="K6378" t="s">
        <v>929</v>
      </c>
      <c r="L6378" t="s">
        <v>92</v>
      </c>
      <c r="N6378" t="str">
        <f>IF(ISBLANK(Sales[[#This Row],[return]]),"No",Sales[[#This Row],[return]])</f>
        <v>No</v>
      </c>
      <c r="O6378" s="2">
        <v>43512</v>
      </c>
      <c r="P6378" s="8" t="str">
        <f>TEXT(DAY(Sales[[#This Row],[OrderDate]]),"ddd")</f>
        <v>Mon</v>
      </c>
      <c r="Q6378" s="8" t="str">
        <f>TEXT(MONTH(Sales[[#This Row],[ShipDate]])*29,"mmm")</f>
        <v>Feb</v>
      </c>
      <c r="R6378">
        <v>658</v>
      </c>
      <c r="S6378" t="s">
        <v>2107</v>
      </c>
      <c r="T6378" t="s">
        <v>90</v>
      </c>
      <c r="U6378">
        <v>6824</v>
      </c>
      <c r="V6378" s="1">
        <v>0</v>
      </c>
      <c r="W6378">
        <v>81</v>
      </c>
      <c r="X6378">
        <v>3</v>
      </c>
      <c r="Y6378">
        <v>580</v>
      </c>
      <c r="AD6378"/>
    </row>
    <row r="6379" spans="1:30" x14ac:dyDescent="0.25">
      <c r="A6379" t="s">
        <v>40</v>
      </c>
      <c r="B6379" s="2">
        <v>43517</v>
      </c>
      <c r="C6379" s="35">
        <f>YEAR(Sales[[#This Row],[ShipDate]])</f>
        <v>2019</v>
      </c>
      <c r="D6379" t="s">
        <v>36</v>
      </c>
      <c r="E6379" t="s">
        <v>31</v>
      </c>
      <c r="F6379" t="s">
        <v>48</v>
      </c>
      <c r="G6379" t="s">
        <v>46</v>
      </c>
      <c r="H6379" t="s">
        <v>368</v>
      </c>
      <c r="I6379" t="s">
        <v>371</v>
      </c>
      <c r="J6379" t="s">
        <v>13</v>
      </c>
      <c r="K6379" t="s">
        <v>929</v>
      </c>
      <c r="L6379" t="s">
        <v>92</v>
      </c>
      <c r="N6379" t="str">
        <f>IF(ISBLANK(Sales[[#This Row],[return]]),"No",Sales[[#This Row],[return]])</f>
        <v>No</v>
      </c>
      <c r="O6379" s="2">
        <v>43512</v>
      </c>
      <c r="P6379" s="8" t="str">
        <f>TEXT(DAY(Sales[[#This Row],[OrderDate]]),"ddd")</f>
        <v>Mon</v>
      </c>
      <c r="Q6379" s="8" t="str">
        <f>TEXT(MONTH(Sales[[#This Row],[ShipDate]])*29,"mmm")</f>
        <v>Feb</v>
      </c>
      <c r="R6379">
        <v>306</v>
      </c>
      <c r="S6379" t="s">
        <v>2450</v>
      </c>
      <c r="T6379" t="s">
        <v>90</v>
      </c>
      <c r="U6379">
        <v>6824</v>
      </c>
      <c r="V6379" s="1">
        <v>0</v>
      </c>
      <c r="W6379">
        <v>7</v>
      </c>
      <c r="X6379">
        <v>1</v>
      </c>
      <c r="Y6379">
        <v>15</v>
      </c>
      <c r="AD6379"/>
    </row>
    <row r="6380" spans="1:30" x14ac:dyDescent="0.25">
      <c r="A6380" t="s">
        <v>24</v>
      </c>
      <c r="B6380" s="2">
        <v>43776</v>
      </c>
      <c r="C6380" s="35">
        <f>YEAR(Sales[[#This Row],[ShipDate]])</f>
        <v>2019</v>
      </c>
      <c r="D6380" t="s">
        <v>19</v>
      </c>
      <c r="E6380" t="s">
        <v>69</v>
      </c>
      <c r="F6380" t="s">
        <v>23</v>
      </c>
      <c r="G6380" t="s">
        <v>11</v>
      </c>
      <c r="H6380" t="s">
        <v>171</v>
      </c>
      <c r="I6380" t="s">
        <v>252</v>
      </c>
      <c r="J6380" t="s">
        <v>13</v>
      </c>
      <c r="K6380" t="s">
        <v>2952</v>
      </c>
      <c r="L6380" t="s">
        <v>92</v>
      </c>
      <c r="N6380" t="str">
        <f>IF(ISBLANK(Sales[[#This Row],[return]]),"No",Sales[[#This Row],[return]])</f>
        <v>No</v>
      </c>
      <c r="O6380" s="2">
        <v>43771</v>
      </c>
      <c r="P6380" s="8" t="str">
        <f>TEXT(DAY(Sales[[#This Row],[OrderDate]]),"ddd")</f>
        <v>Mon</v>
      </c>
      <c r="Q6380" s="8" t="str">
        <f>TEXT(MONTH(Sales[[#This Row],[ShipDate]])*29,"mmm")</f>
        <v>Nov</v>
      </c>
      <c r="R6380">
        <v>1214</v>
      </c>
      <c r="S6380" t="s">
        <v>1256</v>
      </c>
      <c r="T6380" t="s">
        <v>90</v>
      </c>
      <c r="U6380">
        <v>45503</v>
      </c>
      <c r="V6380" s="1">
        <v>0.3</v>
      </c>
      <c r="W6380">
        <v>-36</v>
      </c>
      <c r="X6380">
        <v>2</v>
      </c>
      <c r="Y6380">
        <v>155</v>
      </c>
      <c r="AD6380"/>
    </row>
    <row r="6381" spans="1:30" x14ac:dyDescent="0.25">
      <c r="A6381" t="s">
        <v>10</v>
      </c>
      <c r="B6381" s="2">
        <v>43610</v>
      </c>
      <c r="C6381" s="35">
        <f>YEAR(Sales[[#This Row],[ShipDate]])</f>
        <v>2019</v>
      </c>
      <c r="D6381" t="s">
        <v>607</v>
      </c>
      <c r="E6381" t="s">
        <v>18</v>
      </c>
      <c r="F6381" t="s">
        <v>43</v>
      </c>
      <c r="G6381" t="s">
        <v>11</v>
      </c>
      <c r="H6381" t="s">
        <v>146</v>
      </c>
      <c r="I6381" t="s">
        <v>149</v>
      </c>
      <c r="J6381" t="s">
        <v>13</v>
      </c>
      <c r="K6381" t="s">
        <v>1181</v>
      </c>
      <c r="L6381" t="s">
        <v>92</v>
      </c>
      <c r="N6381" t="str">
        <f>IF(ISBLANK(Sales[[#This Row],[return]]),"No",Sales[[#This Row],[return]])</f>
        <v>No</v>
      </c>
      <c r="O6381" s="2">
        <v>43610</v>
      </c>
      <c r="P6381" s="8" t="str">
        <f>TEXT(DAY(Sales[[#This Row],[OrderDate]]),"ddd")</f>
        <v>Wed</v>
      </c>
      <c r="Q6381" s="8" t="str">
        <f>TEXT(MONTH(Sales[[#This Row],[ShipDate]])*29,"mmm")</f>
        <v>May</v>
      </c>
      <c r="R6381">
        <v>547</v>
      </c>
      <c r="S6381" t="s">
        <v>957</v>
      </c>
      <c r="T6381" t="s">
        <v>90</v>
      </c>
      <c r="U6381">
        <v>10009</v>
      </c>
      <c r="V6381" s="1">
        <v>0</v>
      </c>
      <c r="W6381">
        <v>6</v>
      </c>
      <c r="X6381">
        <v>3</v>
      </c>
      <c r="Y6381">
        <v>19</v>
      </c>
      <c r="AD6381"/>
    </row>
    <row r="6382" spans="1:30" x14ac:dyDescent="0.25">
      <c r="A6382" t="s">
        <v>10</v>
      </c>
      <c r="B6382" s="2">
        <v>43610</v>
      </c>
      <c r="C6382" s="35">
        <f>YEAR(Sales[[#This Row],[ShipDate]])</f>
        <v>2019</v>
      </c>
      <c r="D6382" t="s">
        <v>607</v>
      </c>
      <c r="E6382" t="s">
        <v>18</v>
      </c>
      <c r="F6382" t="s">
        <v>150</v>
      </c>
      <c r="G6382" t="s">
        <v>25</v>
      </c>
      <c r="H6382" t="s">
        <v>146</v>
      </c>
      <c r="I6382" t="s">
        <v>149</v>
      </c>
      <c r="J6382" t="s">
        <v>13</v>
      </c>
      <c r="K6382" t="s">
        <v>1181</v>
      </c>
      <c r="L6382" t="s">
        <v>92</v>
      </c>
      <c r="N6382" t="str">
        <f>IF(ISBLANK(Sales[[#This Row],[return]]),"No",Sales[[#This Row],[return]])</f>
        <v>No</v>
      </c>
      <c r="O6382" s="2">
        <v>43610</v>
      </c>
      <c r="P6382" s="8" t="str">
        <f>TEXT(DAY(Sales[[#This Row],[OrderDate]]),"ddd")</f>
        <v>Wed</v>
      </c>
      <c r="Q6382" s="8" t="str">
        <f>TEXT(MONTH(Sales[[#This Row],[ShipDate]])*29,"mmm")</f>
        <v>May</v>
      </c>
      <c r="R6382">
        <v>51</v>
      </c>
      <c r="S6382" t="s">
        <v>1646</v>
      </c>
      <c r="T6382" t="s">
        <v>90</v>
      </c>
      <c r="U6382">
        <v>10009</v>
      </c>
      <c r="V6382" s="1">
        <v>0</v>
      </c>
      <c r="W6382">
        <v>1</v>
      </c>
      <c r="X6382">
        <v>1</v>
      </c>
      <c r="Y6382">
        <v>3</v>
      </c>
      <c r="AD6382"/>
    </row>
    <row r="6383" spans="1:30" x14ac:dyDescent="0.25">
      <c r="A6383" t="s">
        <v>10</v>
      </c>
      <c r="B6383" s="2">
        <v>43610</v>
      </c>
      <c r="C6383" s="35">
        <f>YEAR(Sales[[#This Row],[ShipDate]])</f>
        <v>2019</v>
      </c>
      <c r="D6383" t="s">
        <v>607</v>
      </c>
      <c r="E6383" t="s">
        <v>18</v>
      </c>
      <c r="F6383" t="s">
        <v>50</v>
      </c>
      <c r="G6383" t="s">
        <v>25</v>
      </c>
      <c r="H6383" t="s">
        <v>146</v>
      </c>
      <c r="I6383" t="s">
        <v>149</v>
      </c>
      <c r="J6383" t="s">
        <v>13</v>
      </c>
      <c r="K6383" t="s">
        <v>1181</v>
      </c>
      <c r="L6383" t="s">
        <v>92</v>
      </c>
      <c r="N6383" t="str">
        <f>IF(ISBLANK(Sales[[#This Row],[return]]),"No",Sales[[#This Row],[return]])</f>
        <v>No</v>
      </c>
      <c r="O6383" s="2">
        <v>43610</v>
      </c>
      <c r="P6383" s="8" t="str">
        <f>TEXT(DAY(Sales[[#This Row],[OrderDate]]),"ddd")</f>
        <v>Wed</v>
      </c>
      <c r="Q6383" s="8" t="str">
        <f>TEXT(MONTH(Sales[[#This Row],[ShipDate]])*29,"mmm")</f>
        <v>May</v>
      </c>
      <c r="R6383">
        <v>683</v>
      </c>
      <c r="S6383" t="s">
        <v>1877</v>
      </c>
      <c r="T6383" t="s">
        <v>90</v>
      </c>
      <c r="U6383">
        <v>10009</v>
      </c>
      <c r="V6383" s="1">
        <v>0.2</v>
      </c>
      <c r="W6383">
        <v>207</v>
      </c>
      <c r="X6383">
        <v>5</v>
      </c>
      <c r="Y6383">
        <v>664</v>
      </c>
      <c r="AD6383"/>
    </row>
    <row r="6384" spans="1:30" x14ac:dyDescent="0.25">
      <c r="A6384" t="s">
        <v>10</v>
      </c>
      <c r="B6384" s="2">
        <v>43610</v>
      </c>
      <c r="C6384" s="35">
        <f>YEAR(Sales[[#This Row],[ShipDate]])</f>
        <v>2019</v>
      </c>
      <c r="D6384" t="s">
        <v>607</v>
      </c>
      <c r="E6384" t="s">
        <v>18</v>
      </c>
      <c r="F6384" t="s">
        <v>99</v>
      </c>
      <c r="G6384" t="s">
        <v>46</v>
      </c>
      <c r="H6384" t="s">
        <v>146</v>
      </c>
      <c r="I6384" t="s">
        <v>149</v>
      </c>
      <c r="J6384" t="s">
        <v>13</v>
      </c>
      <c r="K6384" t="s">
        <v>1181</v>
      </c>
      <c r="L6384" t="s">
        <v>92</v>
      </c>
      <c r="N6384" t="str">
        <f>IF(ISBLANK(Sales[[#This Row],[return]]),"No",Sales[[#This Row],[return]])</f>
        <v>No</v>
      </c>
      <c r="O6384" s="2">
        <v>43610</v>
      </c>
      <c r="P6384" s="8" t="str">
        <f>TEXT(DAY(Sales[[#This Row],[OrderDate]]),"ddd")</f>
        <v>Wed</v>
      </c>
      <c r="Q6384" s="8" t="str">
        <f>TEXT(MONTH(Sales[[#This Row],[ShipDate]])*29,"mmm")</f>
        <v>May</v>
      </c>
      <c r="R6384">
        <v>916</v>
      </c>
      <c r="S6384" t="s">
        <v>136</v>
      </c>
      <c r="T6384" t="s">
        <v>90</v>
      </c>
      <c r="U6384">
        <v>10009</v>
      </c>
      <c r="V6384" s="1">
        <v>0</v>
      </c>
      <c r="W6384">
        <v>13</v>
      </c>
      <c r="X6384">
        <v>8</v>
      </c>
      <c r="Y6384">
        <v>120</v>
      </c>
      <c r="AD6384"/>
    </row>
    <row r="6385" spans="1:30" x14ac:dyDescent="0.25">
      <c r="A6385" t="s">
        <v>24</v>
      </c>
      <c r="B6385" s="2">
        <v>43587</v>
      </c>
      <c r="C6385" s="35">
        <f>YEAR(Sales[[#This Row],[ShipDate]])</f>
        <v>2019</v>
      </c>
      <c r="D6385" t="s">
        <v>36</v>
      </c>
      <c r="E6385" t="s">
        <v>18</v>
      </c>
      <c r="F6385" t="s">
        <v>59</v>
      </c>
      <c r="G6385" t="s">
        <v>25</v>
      </c>
      <c r="H6385" t="s">
        <v>26</v>
      </c>
      <c r="I6385" t="s">
        <v>32</v>
      </c>
      <c r="J6385" t="s">
        <v>13</v>
      </c>
      <c r="K6385" t="s">
        <v>1196</v>
      </c>
      <c r="L6385" t="s">
        <v>30</v>
      </c>
      <c r="N6385" t="str">
        <f>IF(ISBLANK(Sales[[#This Row],[return]]),"No",Sales[[#This Row],[return]])</f>
        <v>No</v>
      </c>
      <c r="O6385" s="2">
        <v>43580</v>
      </c>
      <c r="P6385" s="8" t="str">
        <f>TEXT(DAY(Sales[[#This Row],[OrderDate]]),"ddd")</f>
        <v>Wed</v>
      </c>
      <c r="Q6385" s="8" t="str">
        <f>TEXT(MONTH(Sales[[#This Row],[ShipDate]])*29,"mmm")</f>
        <v>May</v>
      </c>
      <c r="R6385">
        <v>1531</v>
      </c>
      <c r="S6385" t="s">
        <v>3136</v>
      </c>
      <c r="T6385" t="s">
        <v>28</v>
      </c>
      <c r="U6385">
        <v>90032</v>
      </c>
      <c r="V6385" s="1">
        <v>0</v>
      </c>
      <c r="W6385">
        <v>9</v>
      </c>
      <c r="X6385">
        <v>3</v>
      </c>
      <c r="Y6385">
        <v>19</v>
      </c>
      <c r="AD6385"/>
    </row>
    <row r="6386" spans="1:30" x14ac:dyDescent="0.25">
      <c r="A6386" t="s">
        <v>24</v>
      </c>
      <c r="B6386" s="2">
        <v>43587</v>
      </c>
      <c r="C6386" s="35">
        <f>YEAR(Sales[[#This Row],[ShipDate]])</f>
        <v>2019</v>
      </c>
      <c r="D6386" t="s">
        <v>36</v>
      </c>
      <c r="E6386" t="s">
        <v>18</v>
      </c>
      <c r="F6386" t="s">
        <v>50</v>
      </c>
      <c r="G6386" t="s">
        <v>25</v>
      </c>
      <c r="H6386" t="s">
        <v>26</v>
      </c>
      <c r="I6386" t="s">
        <v>32</v>
      </c>
      <c r="J6386" t="s">
        <v>13</v>
      </c>
      <c r="K6386" t="s">
        <v>1196</v>
      </c>
      <c r="L6386" t="s">
        <v>30</v>
      </c>
      <c r="N6386" t="str">
        <f>IF(ISBLANK(Sales[[#This Row],[return]]),"No",Sales[[#This Row],[return]])</f>
        <v>No</v>
      </c>
      <c r="O6386" s="2">
        <v>43580</v>
      </c>
      <c r="P6386" s="8" t="str">
        <f>TEXT(DAY(Sales[[#This Row],[OrderDate]]),"ddd")</f>
        <v>Wed</v>
      </c>
      <c r="Q6386" s="8" t="str">
        <f>TEXT(MONTH(Sales[[#This Row],[ShipDate]])*29,"mmm")</f>
        <v>May</v>
      </c>
      <c r="R6386">
        <v>1529</v>
      </c>
      <c r="S6386" t="s">
        <v>1742</v>
      </c>
      <c r="T6386" t="s">
        <v>28</v>
      </c>
      <c r="U6386">
        <v>90032</v>
      </c>
      <c r="V6386" s="1">
        <v>0.2</v>
      </c>
      <c r="W6386">
        <v>28</v>
      </c>
      <c r="X6386">
        <v>3</v>
      </c>
      <c r="Y6386">
        <v>73</v>
      </c>
      <c r="AD6386"/>
    </row>
    <row r="6387" spans="1:30" x14ac:dyDescent="0.25">
      <c r="A6387" t="s">
        <v>40</v>
      </c>
      <c r="B6387" s="2">
        <v>43785</v>
      </c>
      <c r="C6387" s="35">
        <f>YEAR(Sales[[#This Row],[ShipDate]])</f>
        <v>2019</v>
      </c>
      <c r="D6387" t="s">
        <v>36</v>
      </c>
      <c r="E6387" t="s">
        <v>18</v>
      </c>
      <c r="F6387" t="s">
        <v>150</v>
      </c>
      <c r="G6387" t="s">
        <v>25</v>
      </c>
      <c r="H6387" t="s">
        <v>245</v>
      </c>
      <c r="I6387" t="s">
        <v>248</v>
      </c>
      <c r="J6387" t="s">
        <v>13</v>
      </c>
      <c r="K6387" t="s">
        <v>1130</v>
      </c>
      <c r="L6387" t="s">
        <v>68</v>
      </c>
      <c r="N6387" t="str">
        <f>IF(ISBLANK(Sales[[#This Row],[return]]),"No",Sales[[#This Row],[return]])</f>
        <v>No</v>
      </c>
      <c r="O6387" s="2">
        <v>43780</v>
      </c>
      <c r="P6387" s="8" t="str">
        <f>TEXT(DAY(Sales[[#This Row],[OrderDate]]),"ddd")</f>
        <v>Wed</v>
      </c>
      <c r="Q6387" s="8" t="str">
        <f>TEXT(MONTH(Sales[[#This Row],[ShipDate]])*29,"mmm")</f>
        <v>Nov</v>
      </c>
      <c r="R6387">
        <v>1608</v>
      </c>
      <c r="S6387" t="s">
        <v>516</v>
      </c>
      <c r="T6387" t="s">
        <v>66</v>
      </c>
      <c r="U6387">
        <v>50322</v>
      </c>
      <c r="V6387" s="1">
        <v>0</v>
      </c>
      <c r="W6387">
        <v>22</v>
      </c>
      <c r="X6387">
        <v>4</v>
      </c>
      <c r="Y6387">
        <v>46</v>
      </c>
      <c r="AD6387"/>
    </row>
    <row r="6388" spans="1:30" x14ac:dyDescent="0.25">
      <c r="A6388" t="s">
        <v>24</v>
      </c>
      <c r="B6388" s="2">
        <v>43824</v>
      </c>
      <c r="C6388" s="35">
        <f>YEAR(Sales[[#This Row],[ShipDate]])</f>
        <v>2019</v>
      </c>
      <c r="D6388" t="s">
        <v>113</v>
      </c>
      <c r="E6388" t="s">
        <v>18</v>
      </c>
      <c r="F6388" t="s">
        <v>38</v>
      </c>
      <c r="G6388" t="s">
        <v>11</v>
      </c>
      <c r="H6388" t="s">
        <v>428</v>
      </c>
      <c r="I6388" t="s">
        <v>133</v>
      </c>
      <c r="J6388" t="s">
        <v>13</v>
      </c>
      <c r="K6388" t="s">
        <v>910</v>
      </c>
      <c r="L6388" t="s">
        <v>68</v>
      </c>
      <c r="N6388" t="str">
        <f>IF(ISBLANK(Sales[[#This Row],[return]]),"No",Sales[[#This Row],[return]])</f>
        <v>No</v>
      </c>
      <c r="O6388" s="2">
        <v>43821</v>
      </c>
      <c r="P6388" s="8" t="str">
        <f>TEXT(DAY(Sales[[#This Row],[OrderDate]]),"ddd")</f>
        <v>Sun</v>
      </c>
      <c r="Q6388" s="8" t="str">
        <f>TEXT(MONTH(Sales[[#This Row],[ShipDate]])*29,"mmm")</f>
        <v>Dec</v>
      </c>
      <c r="R6388">
        <v>311</v>
      </c>
      <c r="S6388" t="s">
        <v>270</v>
      </c>
      <c r="T6388" t="s">
        <v>66</v>
      </c>
      <c r="U6388">
        <v>48227</v>
      </c>
      <c r="V6388" s="1">
        <v>0</v>
      </c>
      <c r="W6388">
        <v>70</v>
      </c>
      <c r="X6388">
        <v>2</v>
      </c>
      <c r="Y6388">
        <v>412</v>
      </c>
      <c r="AD6388"/>
    </row>
    <row r="6389" spans="1:30" x14ac:dyDescent="0.25">
      <c r="A6389" t="s">
        <v>24</v>
      </c>
      <c r="B6389" s="2">
        <v>43824</v>
      </c>
      <c r="C6389" s="35">
        <f>YEAR(Sales[[#This Row],[ShipDate]])</f>
        <v>2019</v>
      </c>
      <c r="D6389" t="s">
        <v>113</v>
      </c>
      <c r="E6389" t="s">
        <v>18</v>
      </c>
      <c r="F6389" t="s">
        <v>23</v>
      </c>
      <c r="G6389" t="s">
        <v>11</v>
      </c>
      <c r="H6389" t="s">
        <v>428</v>
      </c>
      <c r="I6389" t="s">
        <v>133</v>
      </c>
      <c r="J6389" t="s">
        <v>13</v>
      </c>
      <c r="K6389" t="s">
        <v>910</v>
      </c>
      <c r="L6389" t="s">
        <v>68</v>
      </c>
      <c r="N6389" t="str">
        <f>IF(ISBLANK(Sales[[#This Row],[return]]),"No",Sales[[#This Row],[return]])</f>
        <v>No</v>
      </c>
      <c r="O6389" s="2">
        <v>43821</v>
      </c>
      <c r="P6389" s="8" t="str">
        <f>TEXT(DAY(Sales[[#This Row],[OrderDate]]),"ddd")</f>
        <v>Sun</v>
      </c>
      <c r="Q6389" s="8" t="str">
        <f>TEXT(MONTH(Sales[[#This Row],[ShipDate]])*29,"mmm")</f>
        <v>Dec</v>
      </c>
      <c r="R6389">
        <v>837</v>
      </c>
      <c r="S6389" t="s">
        <v>1100</v>
      </c>
      <c r="T6389" t="s">
        <v>66</v>
      </c>
      <c r="U6389">
        <v>48227</v>
      </c>
      <c r="V6389" s="1">
        <v>0</v>
      </c>
      <c r="W6389">
        <v>413</v>
      </c>
      <c r="X6389">
        <v>7</v>
      </c>
      <c r="Y6389">
        <v>1587</v>
      </c>
      <c r="AD6389"/>
    </row>
    <row r="6390" spans="1:30" x14ac:dyDescent="0.25">
      <c r="A6390" t="s">
        <v>24</v>
      </c>
      <c r="B6390" s="2">
        <v>43824</v>
      </c>
      <c r="C6390" s="35">
        <f>YEAR(Sales[[#This Row],[ShipDate]])</f>
        <v>2019</v>
      </c>
      <c r="D6390" t="s">
        <v>113</v>
      </c>
      <c r="E6390" t="s">
        <v>18</v>
      </c>
      <c r="F6390" t="s">
        <v>99</v>
      </c>
      <c r="G6390" t="s">
        <v>46</v>
      </c>
      <c r="H6390" t="s">
        <v>428</v>
      </c>
      <c r="I6390" t="s">
        <v>133</v>
      </c>
      <c r="J6390" t="s">
        <v>13</v>
      </c>
      <c r="K6390" t="s">
        <v>910</v>
      </c>
      <c r="L6390" t="s">
        <v>68</v>
      </c>
      <c r="N6390" t="str">
        <f>IF(ISBLANK(Sales[[#This Row],[return]]),"No",Sales[[#This Row],[return]])</f>
        <v>No</v>
      </c>
      <c r="O6390" s="2">
        <v>43821</v>
      </c>
      <c r="P6390" s="8" t="str">
        <f>TEXT(DAY(Sales[[#This Row],[OrderDate]]),"ddd")</f>
        <v>Sun</v>
      </c>
      <c r="Q6390" s="8" t="str">
        <f>TEXT(MONTH(Sales[[#This Row],[ShipDate]])*29,"mmm")</f>
        <v>Dec</v>
      </c>
      <c r="R6390">
        <v>1014</v>
      </c>
      <c r="S6390" t="s">
        <v>242</v>
      </c>
      <c r="T6390" t="s">
        <v>66</v>
      </c>
      <c r="U6390">
        <v>48227</v>
      </c>
      <c r="V6390" s="1">
        <v>0</v>
      </c>
      <c r="W6390">
        <v>31</v>
      </c>
      <c r="X6390">
        <v>1</v>
      </c>
      <c r="Y6390">
        <v>85</v>
      </c>
      <c r="AD6390"/>
    </row>
    <row r="6391" spans="1:30" x14ac:dyDescent="0.25">
      <c r="A6391" t="s">
        <v>24</v>
      </c>
      <c r="B6391" s="2">
        <v>43824</v>
      </c>
      <c r="C6391" s="35">
        <f>YEAR(Sales[[#This Row],[ShipDate]])</f>
        <v>2019</v>
      </c>
      <c r="D6391" t="s">
        <v>113</v>
      </c>
      <c r="E6391" t="s">
        <v>18</v>
      </c>
      <c r="F6391" t="s">
        <v>99</v>
      </c>
      <c r="G6391" t="s">
        <v>46</v>
      </c>
      <c r="H6391" t="s">
        <v>428</v>
      </c>
      <c r="I6391" t="s">
        <v>133</v>
      </c>
      <c r="J6391" t="s">
        <v>13</v>
      </c>
      <c r="K6391" t="s">
        <v>910</v>
      </c>
      <c r="L6391" t="s">
        <v>68</v>
      </c>
      <c r="N6391" t="str">
        <f>IF(ISBLANK(Sales[[#This Row],[return]]),"No",Sales[[#This Row],[return]])</f>
        <v>No</v>
      </c>
      <c r="O6391" s="2">
        <v>43821</v>
      </c>
      <c r="P6391" s="8" t="str">
        <f>TEXT(DAY(Sales[[#This Row],[OrderDate]]),"ddd")</f>
        <v>Sun</v>
      </c>
      <c r="Q6391" s="8" t="str">
        <f>TEXT(MONTH(Sales[[#This Row],[ShipDate]])*29,"mmm")</f>
        <v>Dec</v>
      </c>
      <c r="R6391">
        <v>1097</v>
      </c>
      <c r="S6391" t="s">
        <v>2327</v>
      </c>
      <c r="T6391" t="s">
        <v>66</v>
      </c>
      <c r="U6391">
        <v>48227</v>
      </c>
      <c r="V6391" s="1">
        <v>0</v>
      </c>
      <c r="W6391">
        <v>64</v>
      </c>
      <c r="X6391">
        <v>5</v>
      </c>
      <c r="Y6391">
        <v>200</v>
      </c>
      <c r="AD6391"/>
    </row>
    <row r="6392" spans="1:30" x14ac:dyDescent="0.25">
      <c r="A6392" t="s">
        <v>24</v>
      </c>
      <c r="B6392" s="2">
        <v>43793</v>
      </c>
      <c r="C6392" s="35">
        <f>YEAR(Sales[[#This Row],[ShipDate]])</f>
        <v>2019</v>
      </c>
      <c r="D6392" t="s">
        <v>19</v>
      </c>
      <c r="E6392" t="s">
        <v>31</v>
      </c>
      <c r="F6392" t="s">
        <v>43</v>
      </c>
      <c r="G6392" t="s">
        <v>11</v>
      </c>
      <c r="H6392" t="s">
        <v>146</v>
      </c>
      <c r="I6392" t="s">
        <v>149</v>
      </c>
      <c r="J6392" t="s">
        <v>13</v>
      </c>
      <c r="K6392" t="s">
        <v>2648</v>
      </c>
      <c r="L6392" t="s">
        <v>92</v>
      </c>
      <c r="N6392" t="str">
        <f>IF(ISBLANK(Sales[[#This Row],[return]]),"No",Sales[[#This Row],[return]])</f>
        <v>No</v>
      </c>
      <c r="O6392" s="2">
        <v>43789</v>
      </c>
      <c r="P6392" s="8" t="str">
        <f>TEXT(DAY(Sales[[#This Row],[OrderDate]]),"ddd")</f>
        <v>Fri</v>
      </c>
      <c r="Q6392" s="8" t="str">
        <f>TEXT(MONTH(Sales[[#This Row],[ShipDate]])*29,"mmm")</f>
        <v>Nov</v>
      </c>
      <c r="R6392">
        <v>1562</v>
      </c>
      <c r="S6392" t="s">
        <v>1485</v>
      </c>
      <c r="T6392" t="s">
        <v>90</v>
      </c>
      <c r="U6392">
        <v>10035</v>
      </c>
      <c r="V6392" s="1">
        <v>0</v>
      </c>
      <c r="W6392">
        <v>9</v>
      </c>
      <c r="X6392">
        <v>3</v>
      </c>
      <c r="Y6392">
        <v>51</v>
      </c>
      <c r="AD6392"/>
    </row>
    <row r="6393" spans="1:30" x14ac:dyDescent="0.25">
      <c r="A6393" t="s">
        <v>24</v>
      </c>
      <c r="B6393" s="2">
        <v>43793</v>
      </c>
      <c r="C6393" s="35">
        <f>YEAR(Sales[[#This Row],[ShipDate]])</f>
        <v>2019</v>
      </c>
      <c r="D6393" t="s">
        <v>19</v>
      </c>
      <c r="E6393" t="s">
        <v>31</v>
      </c>
      <c r="F6393" t="s">
        <v>48</v>
      </c>
      <c r="G6393" t="s">
        <v>46</v>
      </c>
      <c r="H6393" t="s">
        <v>146</v>
      </c>
      <c r="I6393" t="s">
        <v>149</v>
      </c>
      <c r="J6393" t="s">
        <v>13</v>
      </c>
      <c r="K6393" t="s">
        <v>2648</v>
      </c>
      <c r="L6393" t="s">
        <v>92</v>
      </c>
      <c r="N6393" t="str">
        <f>IF(ISBLANK(Sales[[#This Row],[return]]),"No",Sales[[#This Row],[return]])</f>
        <v>No</v>
      </c>
      <c r="O6393" s="2">
        <v>43789</v>
      </c>
      <c r="P6393" s="8" t="str">
        <f>TEXT(DAY(Sales[[#This Row],[OrderDate]]),"ddd")</f>
        <v>Fri</v>
      </c>
      <c r="Q6393" s="8" t="str">
        <f>TEXT(MONTH(Sales[[#This Row],[ShipDate]])*29,"mmm")</f>
        <v>Nov</v>
      </c>
      <c r="R6393">
        <v>146</v>
      </c>
      <c r="S6393" t="s">
        <v>772</v>
      </c>
      <c r="T6393" t="s">
        <v>90</v>
      </c>
      <c r="U6393">
        <v>10035</v>
      </c>
      <c r="V6393" s="1">
        <v>0</v>
      </c>
      <c r="W6393">
        <v>171</v>
      </c>
      <c r="X6393">
        <v>1</v>
      </c>
      <c r="Y6393">
        <v>570</v>
      </c>
      <c r="AD6393"/>
    </row>
    <row r="6394" spans="1:30" x14ac:dyDescent="0.25">
      <c r="A6394" t="s">
        <v>24</v>
      </c>
      <c r="B6394" s="2">
        <v>43793</v>
      </c>
      <c r="C6394" s="35">
        <f>YEAR(Sales[[#This Row],[ShipDate]])</f>
        <v>2019</v>
      </c>
      <c r="D6394" t="s">
        <v>19</v>
      </c>
      <c r="E6394" t="s">
        <v>31</v>
      </c>
      <c r="F6394" t="s">
        <v>99</v>
      </c>
      <c r="G6394" t="s">
        <v>46</v>
      </c>
      <c r="H6394" t="s">
        <v>146</v>
      </c>
      <c r="I6394" t="s">
        <v>149</v>
      </c>
      <c r="J6394" t="s">
        <v>13</v>
      </c>
      <c r="K6394" t="s">
        <v>2648</v>
      </c>
      <c r="L6394" t="s">
        <v>92</v>
      </c>
      <c r="N6394" t="str">
        <f>IF(ISBLANK(Sales[[#This Row],[return]]),"No",Sales[[#This Row],[return]])</f>
        <v>No</v>
      </c>
      <c r="O6394" s="2">
        <v>43789</v>
      </c>
      <c r="P6394" s="8" t="str">
        <f>TEXT(DAY(Sales[[#This Row],[OrderDate]]),"ddd")</f>
        <v>Fri</v>
      </c>
      <c r="Q6394" s="8" t="str">
        <f>TEXT(MONTH(Sales[[#This Row],[ShipDate]])*29,"mmm")</f>
        <v>Nov</v>
      </c>
      <c r="R6394">
        <v>1061</v>
      </c>
      <c r="S6394" t="s">
        <v>2496</v>
      </c>
      <c r="T6394" t="s">
        <v>90</v>
      </c>
      <c r="U6394">
        <v>10035</v>
      </c>
      <c r="V6394" s="1">
        <v>0</v>
      </c>
      <c r="W6394">
        <v>1</v>
      </c>
      <c r="X6394">
        <v>3</v>
      </c>
      <c r="Y6394">
        <v>3</v>
      </c>
      <c r="AD6394"/>
    </row>
    <row r="6395" spans="1:30" x14ac:dyDescent="0.25">
      <c r="A6395" t="s">
        <v>40</v>
      </c>
      <c r="B6395" s="2">
        <v>43620</v>
      </c>
      <c r="C6395" s="35">
        <f>YEAR(Sales[[#This Row],[ShipDate]])</f>
        <v>2019</v>
      </c>
      <c r="D6395" t="s">
        <v>36</v>
      </c>
      <c r="E6395" t="s">
        <v>31</v>
      </c>
      <c r="F6395" t="s">
        <v>59</v>
      </c>
      <c r="G6395" t="s">
        <v>25</v>
      </c>
      <c r="H6395" t="s">
        <v>26</v>
      </c>
      <c r="I6395" t="s">
        <v>32</v>
      </c>
      <c r="J6395" t="s">
        <v>13</v>
      </c>
      <c r="K6395" t="s">
        <v>2652</v>
      </c>
      <c r="L6395" t="s">
        <v>30</v>
      </c>
      <c r="N6395" t="str">
        <f>IF(ISBLANK(Sales[[#This Row],[return]]),"No",Sales[[#This Row],[return]])</f>
        <v>No</v>
      </c>
      <c r="O6395" s="2">
        <v>43615</v>
      </c>
      <c r="P6395" s="8" t="str">
        <f>TEXT(DAY(Sales[[#This Row],[OrderDate]]),"ddd")</f>
        <v>Mon</v>
      </c>
      <c r="Q6395" s="8" t="str">
        <f>TEXT(MONTH(Sales[[#This Row],[ShipDate]])*29,"mmm")</f>
        <v>Jun</v>
      </c>
      <c r="R6395">
        <v>1348</v>
      </c>
      <c r="S6395" t="s">
        <v>1863</v>
      </c>
      <c r="T6395" t="s">
        <v>28</v>
      </c>
      <c r="U6395">
        <v>90004</v>
      </c>
      <c r="V6395" s="1">
        <v>0</v>
      </c>
      <c r="W6395">
        <v>18</v>
      </c>
      <c r="X6395">
        <v>4</v>
      </c>
      <c r="Y6395">
        <v>38</v>
      </c>
      <c r="AD6395"/>
    </row>
    <row r="6396" spans="1:30" x14ac:dyDescent="0.25">
      <c r="A6396" t="s">
        <v>10</v>
      </c>
      <c r="B6396" s="2">
        <v>43719</v>
      </c>
      <c r="C6396" s="35">
        <f>YEAR(Sales[[#This Row],[ShipDate]])</f>
        <v>2019</v>
      </c>
      <c r="D6396" t="s">
        <v>36</v>
      </c>
      <c r="E6396" t="s">
        <v>69</v>
      </c>
      <c r="F6396" t="s">
        <v>39</v>
      </c>
      <c r="G6396" t="s">
        <v>25</v>
      </c>
      <c r="H6396" t="s">
        <v>34</v>
      </c>
      <c r="I6396" t="s">
        <v>37</v>
      </c>
      <c r="J6396" t="s">
        <v>13</v>
      </c>
      <c r="K6396" t="s">
        <v>2904</v>
      </c>
      <c r="L6396" t="s">
        <v>17</v>
      </c>
      <c r="N6396" t="str">
        <f>IF(ISBLANK(Sales[[#This Row],[return]]),"No",Sales[[#This Row],[return]])</f>
        <v>No</v>
      </c>
      <c r="O6396" s="2">
        <v>43713</v>
      </c>
      <c r="P6396" s="8" t="str">
        <f>TEXT(DAY(Sales[[#This Row],[OrderDate]]),"ddd")</f>
        <v>Thu</v>
      </c>
      <c r="Q6396" s="8" t="str">
        <f>TEXT(MONTH(Sales[[#This Row],[ShipDate]])*29,"mmm")</f>
        <v>Sep</v>
      </c>
      <c r="R6396">
        <v>776</v>
      </c>
      <c r="S6396" t="s">
        <v>412</v>
      </c>
      <c r="T6396" t="s">
        <v>15</v>
      </c>
      <c r="U6396">
        <v>33311</v>
      </c>
      <c r="V6396" s="1">
        <v>0.2</v>
      </c>
      <c r="W6396">
        <v>-29</v>
      </c>
      <c r="X6396">
        <v>2</v>
      </c>
      <c r="Y6396">
        <v>147</v>
      </c>
      <c r="AD6396"/>
    </row>
    <row r="6397" spans="1:30" x14ac:dyDescent="0.25">
      <c r="A6397" t="s">
        <v>24</v>
      </c>
      <c r="B6397" s="2">
        <v>43550</v>
      </c>
      <c r="C6397" s="35">
        <f>YEAR(Sales[[#This Row],[ShipDate]])</f>
        <v>2019</v>
      </c>
      <c r="D6397" t="s">
        <v>113</v>
      </c>
      <c r="E6397" t="s">
        <v>69</v>
      </c>
      <c r="F6397" t="s">
        <v>50</v>
      </c>
      <c r="G6397" t="s">
        <v>25</v>
      </c>
      <c r="H6397" t="s">
        <v>60</v>
      </c>
      <c r="I6397" t="s">
        <v>63</v>
      </c>
      <c r="J6397" t="s">
        <v>13</v>
      </c>
      <c r="K6397" t="s">
        <v>2942</v>
      </c>
      <c r="L6397" t="s">
        <v>30</v>
      </c>
      <c r="N6397" t="str">
        <f>IF(ISBLANK(Sales[[#This Row],[return]]),"No",Sales[[#This Row],[return]])</f>
        <v>No</v>
      </c>
      <c r="O6397" s="2">
        <v>43547</v>
      </c>
      <c r="P6397" s="8" t="str">
        <f>TEXT(DAY(Sales[[#This Row],[OrderDate]]),"ddd")</f>
        <v>Mon</v>
      </c>
      <c r="Q6397" s="8" t="str">
        <f>TEXT(MONTH(Sales[[#This Row],[ShipDate]])*29,"mmm")</f>
        <v>Mar</v>
      </c>
      <c r="R6397">
        <v>414</v>
      </c>
      <c r="S6397" t="s">
        <v>935</v>
      </c>
      <c r="T6397" t="s">
        <v>28</v>
      </c>
      <c r="U6397">
        <v>98105</v>
      </c>
      <c r="V6397" s="1">
        <v>0.2</v>
      </c>
      <c r="W6397">
        <v>11</v>
      </c>
      <c r="X6397">
        <v>5</v>
      </c>
      <c r="Y6397">
        <v>35</v>
      </c>
      <c r="AD6397"/>
    </row>
    <row r="6398" spans="1:30" x14ac:dyDescent="0.25">
      <c r="A6398" t="s">
        <v>40</v>
      </c>
      <c r="B6398" s="2">
        <v>43716</v>
      </c>
      <c r="C6398" s="35">
        <f>YEAR(Sales[[#This Row],[ShipDate]])</f>
        <v>2019</v>
      </c>
      <c r="D6398" t="s">
        <v>36</v>
      </c>
      <c r="E6398" t="s">
        <v>18</v>
      </c>
      <c r="F6398" t="s">
        <v>99</v>
      </c>
      <c r="G6398" t="s">
        <v>46</v>
      </c>
      <c r="H6398" t="s">
        <v>553</v>
      </c>
      <c r="I6398" t="s">
        <v>149</v>
      </c>
      <c r="J6398" t="s">
        <v>13</v>
      </c>
      <c r="K6398" t="s">
        <v>1322</v>
      </c>
      <c r="L6398" t="s">
        <v>92</v>
      </c>
      <c r="N6398" t="str">
        <f>IF(ISBLANK(Sales[[#This Row],[return]]),"No",Sales[[#This Row],[return]])</f>
        <v>No</v>
      </c>
      <c r="O6398" s="2">
        <v>43712</v>
      </c>
      <c r="P6398" s="8" t="str">
        <f>TEXT(DAY(Sales[[#This Row],[OrderDate]]),"ddd")</f>
        <v>Wed</v>
      </c>
      <c r="Q6398" s="8" t="str">
        <f>TEXT(MONTH(Sales[[#This Row],[ShipDate]])*29,"mmm")</f>
        <v>Sep</v>
      </c>
      <c r="R6398">
        <v>1605</v>
      </c>
      <c r="S6398" t="s">
        <v>128</v>
      </c>
      <c r="T6398" t="s">
        <v>90</v>
      </c>
      <c r="U6398">
        <v>11561</v>
      </c>
      <c r="V6398" s="1">
        <v>0</v>
      </c>
      <c r="W6398">
        <v>40</v>
      </c>
      <c r="X6398">
        <v>4</v>
      </c>
      <c r="Y6398">
        <v>92</v>
      </c>
      <c r="AD6398"/>
    </row>
    <row r="6399" spans="1:30" x14ac:dyDescent="0.25">
      <c r="A6399" t="s">
        <v>40</v>
      </c>
      <c r="B6399" s="2">
        <v>43587</v>
      </c>
      <c r="C6399" s="35">
        <f>YEAR(Sales[[#This Row],[ShipDate]])</f>
        <v>2019</v>
      </c>
      <c r="D6399" t="s">
        <v>36</v>
      </c>
      <c r="E6399" t="s">
        <v>18</v>
      </c>
      <c r="F6399" t="s">
        <v>52</v>
      </c>
      <c r="G6399" t="s">
        <v>25</v>
      </c>
      <c r="H6399" t="s">
        <v>261</v>
      </c>
      <c r="I6399" t="s">
        <v>58</v>
      </c>
      <c r="J6399" t="s">
        <v>13</v>
      </c>
      <c r="K6399" t="s">
        <v>1661</v>
      </c>
      <c r="L6399" t="s">
        <v>17</v>
      </c>
      <c r="N6399" t="str">
        <f>IF(ISBLANK(Sales[[#This Row],[return]]),"No",Sales[[#This Row],[return]])</f>
        <v>No</v>
      </c>
      <c r="O6399" s="2">
        <v>43583</v>
      </c>
      <c r="P6399" s="8" t="str">
        <f>TEXT(DAY(Sales[[#This Row],[OrderDate]]),"ddd")</f>
        <v>Sat</v>
      </c>
      <c r="Q6399" s="8" t="str">
        <f>TEXT(MONTH(Sales[[#This Row],[ShipDate]])*29,"mmm")</f>
        <v>May</v>
      </c>
      <c r="R6399">
        <v>794</v>
      </c>
      <c r="S6399" t="s">
        <v>2253</v>
      </c>
      <c r="T6399" t="s">
        <v>15</v>
      </c>
      <c r="U6399">
        <v>28403</v>
      </c>
      <c r="V6399" s="1">
        <v>0.2</v>
      </c>
      <c r="W6399">
        <v>5</v>
      </c>
      <c r="X6399">
        <v>3</v>
      </c>
      <c r="Y6399">
        <v>28</v>
      </c>
      <c r="AD6399"/>
    </row>
    <row r="6400" spans="1:30" x14ac:dyDescent="0.25">
      <c r="A6400" t="s">
        <v>40</v>
      </c>
      <c r="B6400" s="2">
        <v>43820</v>
      </c>
      <c r="C6400" s="35">
        <f>YEAR(Sales[[#This Row],[ShipDate]])</f>
        <v>2019</v>
      </c>
      <c r="D6400" t="s">
        <v>36</v>
      </c>
      <c r="E6400" t="s">
        <v>31</v>
      </c>
      <c r="F6400" t="s">
        <v>290</v>
      </c>
      <c r="G6400" t="s">
        <v>25</v>
      </c>
      <c r="H6400" t="s">
        <v>861</v>
      </c>
      <c r="I6400" t="s">
        <v>32</v>
      </c>
      <c r="J6400" t="s">
        <v>13</v>
      </c>
      <c r="K6400" t="s">
        <v>483</v>
      </c>
      <c r="L6400" t="s">
        <v>30</v>
      </c>
      <c r="N6400" t="str">
        <f>IF(ISBLANK(Sales[[#This Row],[return]]),"No",Sales[[#This Row],[return]])</f>
        <v>No</v>
      </c>
      <c r="O6400" s="2">
        <v>43816</v>
      </c>
      <c r="P6400" s="8" t="str">
        <f>TEXT(DAY(Sales[[#This Row],[OrderDate]]),"ddd")</f>
        <v>Tue</v>
      </c>
      <c r="Q6400" s="8" t="str">
        <f>TEXT(MONTH(Sales[[#This Row],[ShipDate]])*29,"mmm")</f>
        <v>Dec</v>
      </c>
      <c r="R6400">
        <v>672</v>
      </c>
      <c r="S6400" t="s">
        <v>2118</v>
      </c>
      <c r="T6400" t="s">
        <v>28</v>
      </c>
      <c r="U6400">
        <v>92804</v>
      </c>
      <c r="V6400" s="1">
        <v>0</v>
      </c>
      <c r="W6400">
        <v>4</v>
      </c>
      <c r="X6400">
        <v>1</v>
      </c>
      <c r="Y6400">
        <v>14</v>
      </c>
      <c r="AD6400"/>
    </row>
    <row r="6401" spans="1:30" x14ac:dyDescent="0.25">
      <c r="A6401" t="s">
        <v>40</v>
      </c>
      <c r="B6401" s="2">
        <v>43820</v>
      </c>
      <c r="C6401" s="35">
        <f>YEAR(Sales[[#This Row],[ShipDate]])</f>
        <v>2019</v>
      </c>
      <c r="D6401" t="s">
        <v>36</v>
      </c>
      <c r="E6401" t="s">
        <v>31</v>
      </c>
      <c r="F6401" t="s">
        <v>39</v>
      </c>
      <c r="G6401" t="s">
        <v>25</v>
      </c>
      <c r="H6401" t="s">
        <v>861</v>
      </c>
      <c r="I6401" t="s">
        <v>32</v>
      </c>
      <c r="J6401" t="s">
        <v>13</v>
      </c>
      <c r="K6401" t="s">
        <v>483</v>
      </c>
      <c r="L6401" t="s">
        <v>30</v>
      </c>
      <c r="N6401" t="str">
        <f>IF(ISBLANK(Sales[[#This Row],[return]]),"No",Sales[[#This Row],[return]])</f>
        <v>No</v>
      </c>
      <c r="O6401" s="2">
        <v>43816</v>
      </c>
      <c r="P6401" s="8" t="str">
        <f>TEXT(DAY(Sales[[#This Row],[OrderDate]]),"ddd")</f>
        <v>Tue</v>
      </c>
      <c r="Q6401" s="8" t="str">
        <f>TEXT(MONTH(Sales[[#This Row],[ShipDate]])*29,"mmm")</f>
        <v>Dec</v>
      </c>
      <c r="R6401">
        <v>907</v>
      </c>
      <c r="S6401" t="s">
        <v>2217</v>
      </c>
      <c r="T6401" t="s">
        <v>28</v>
      </c>
      <c r="U6401">
        <v>92804</v>
      </c>
      <c r="V6401" s="1">
        <v>0</v>
      </c>
      <c r="W6401">
        <v>125</v>
      </c>
      <c r="X6401">
        <v>4</v>
      </c>
      <c r="Y6401">
        <v>481</v>
      </c>
      <c r="AD6401"/>
    </row>
    <row r="6402" spans="1:30" x14ac:dyDescent="0.25">
      <c r="A6402" t="s">
        <v>40</v>
      </c>
      <c r="B6402" s="2">
        <v>43723</v>
      </c>
      <c r="C6402" s="35">
        <f>YEAR(Sales[[#This Row],[ShipDate]])</f>
        <v>2019</v>
      </c>
      <c r="D6402" t="s">
        <v>36</v>
      </c>
      <c r="E6402" t="s">
        <v>31</v>
      </c>
      <c r="F6402" t="s">
        <v>48</v>
      </c>
      <c r="G6402" t="s">
        <v>46</v>
      </c>
      <c r="H6402" t="s">
        <v>117</v>
      </c>
      <c r="I6402" t="s">
        <v>120</v>
      </c>
      <c r="J6402" t="s">
        <v>13</v>
      </c>
      <c r="K6402" t="s">
        <v>118</v>
      </c>
      <c r="L6402" t="s">
        <v>68</v>
      </c>
      <c r="N6402" t="str">
        <f>IF(ISBLANK(Sales[[#This Row],[return]]),"No",Sales[[#This Row],[return]])</f>
        <v>No</v>
      </c>
      <c r="O6402" s="2">
        <v>43718</v>
      </c>
      <c r="P6402" s="8" t="str">
        <f>TEXT(DAY(Sales[[#This Row],[OrderDate]]),"ddd")</f>
        <v>Tue</v>
      </c>
      <c r="Q6402" s="8" t="str">
        <f>TEXT(MONTH(Sales[[#This Row],[ShipDate]])*29,"mmm")</f>
        <v>Sep</v>
      </c>
      <c r="R6402">
        <v>1251</v>
      </c>
      <c r="S6402" t="s">
        <v>119</v>
      </c>
      <c r="T6402" t="s">
        <v>66</v>
      </c>
      <c r="U6402">
        <v>60540</v>
      </c>
      <c r="V6402" s="1">
        <v>0.2</v>
      </c>
      <c r="W6402">
        <v>17</v>
      </c>
      <c r="X6402">
        <v>4</v>
      </c>
      <c r="Y6402">
        <v>147</v>
      </c>
      <c r="AD6402"/>
    </row>
    <row r="6403" spans="1:30" x14ac:dyDescent="0.25">
      <c r="A6403" t="s">
        <v>40</v>
      </c>
      <c r="B6403" s="2">
        <v>43699</v>
      </c>
      <c r="C6403" s="35">
        <f>YEAR(Sales[[#This Row],[ShipDate]])</f>
        <v>2019</v>
      </c>
      <c r="D6403" t="s">
        <v>36</v>
      </c>
      <c r="E6403" t="s">
        <v>31</v>
      </c>
      <c r="F6403" t="s">
        <v>99</v>
      </c>
      <c r="G6403" t="s">
        <v>46</v>
      </c>
      <c r="H6403" t="s">
        <v>60</v>
      </c>
      <c r="I6403" t="s">
        <v>63</v>
      </c>
      <c r="J6403" t="s">
        <v>13</v>
      </c>
      <c r="K6403" t="s">
        <v>2585</v>
      </c>
      <c r="L6403" t="s">
        <v>30</v>
      </c>
      <c r="N6403" t="str">
        <f>IF(ISBLANK(Sales[[#This Row],[return]]),"No",Sales[[#This Row],[return]])</f>
        <v>No</v>
      </c>
      <c r="O6403" s="2">
        <v>43695</v>
      </c>
      <c r="P6403" s="8" t="str">
        <f>TEXT(DAY(Sales[[#This Row],[OrderDate]]),"ddd")</f>
        <v>Wed</v>
      </c>
      <c r="Q6403" s="8" t="str">
        <f>TEXT(MONTH(Sales[[#This Row],[ShipDate]])*29,"mmm")</f>
        <v>Aug</v>
      </c>
      <c r="R6403">
        <v>1283</v>
      </c>
      <c r="S6403" t="s">
        <v>2360</v>
      </c>
      <c r="T6403" t="s">
        <v>28</v>
      </c>
      <c r="U6403">
        <v>98105</v>
      </c>
      <c r="V6403" s="1">
        <v>0</v>
      </c>
      <c r="W6403">
        <v>371</v>
      </c>
      <c r="X6403">
        <v>2</v>
      </c>
      <c r="Y6403">
        <v>844</v>
      </c>
      <c r="AD6403"/>
    </row>
    <row r="6404" spans="1:30" x14ac:dyDescent="0.25">
      <c r="A6404" t="s">
        <v>40</v>
      </c>
      <c r="B6404" s="2">
        <v>43699</v>
      </c>
      <c r="C6404" s="35">
        <f>YEAR(Sales[[#This Row],[ShipDate]])</f>
        <v>2019</v>
      </c>
      <c r="D6404" t="s">
        <v>36</v>
      </c>
      <c r="E6404" t="s">
        <v>31</v>
      </c>
      <c r="F6404" t="s">
        <v>99</v>
      </c>
      <c r="G6404" t="s">
        <v>46</v>
      </c>
      <c r="H6404" t="s">
        <v>60</v>
      </c>
      <c r="I6404" t="s">
        <v>63</v>
      </c>
      <c r="J6404" t="s">
        <v>13</v>
      </c>
      <c r="K6404" t="s">
        <v>2585</v>
      </c>
      <c r="L6404" t="s">
        <v>30</v>
      </c>
      <c r="N6404" t="str">
        <f>IF(ISBLANK(Sales[[#This Row],[return]]),"No",Sales[[#This Row],[return]])</f>
        <v>No</v>
      </c>
      <c r="O6404" s="2">
        <v>43695</v>
      </c>
      <c r="P6404" s="8" t="str">
        <f>TEXT(DAY(Sales[[#This Row],[OrderDate]]),"ddd")</f>
        <v>Wed</v>
      </c>
      <c r="Q6404" s="8" t="str">
        <f>TEXT(MONTH(Sales[[#This Row],[ShipDate]])*29,"mmm")</f>
        <v>Aug</v>
      </c>
      <c r="R6404">
        <v>919</v>
      </c>
      <c r="S6404" t="s">
        <v>1014</v>
      </c>
      <c r="T6404" t="s">
        <v>28</v>
      </c>
      <c r="U6404">
        <v>98105</v>
      </c>
      <c r="V6404" s="1">
        <v>0</v>
      </c>
      <c r="W6404">
        <v>224</v>
      </c>
      <c r="X6404">
        <v>9</v>
      </c>
      <c r="Y6404">
        <v>1496</v>
      </c>
      <c r="AD6404"/>
    </row>
    <row r="6405" spans="1:30" x14ac:dyDescent="0.25">
      <c r="A6405" t="s">
        <v>40</v>
      </c>
      <c r="B6405" s="2">
        <v>43664</v>
      </c>
      <c r="C6405" s="35">
        <f>YEAR(Sales[[#This Row],[ShipDate]])</f>
        <v>2019</v>
      </c>
      <c r="D6405" t="s">
        <v>36</v>
      </c>
      <c r="E6405" t="s">
        <v>18</v>
      </c>
      <c r="F6405" t="s">
        <v>43</v>
      </c>
      <c r="G6405" t="s">
        <v>11</v>
      </c>
      <c r="H6405" t="s">
        <v>1579</v>
      </c>
      <c r="I6405" t="s">
        <v>32</v>
      </c>
      <c r="J6405" t="s">
        <v>13</v>
      </c>
      <c r="K6405" t="s">
        <v>1153</v>
      </c>
      <c r="L6405" t="s">
        <v>30</v>
      </c>
      <c r="N6405" t="str">
        <f>IF(ISBLANK(Sales[[#This Row],[return]]),"No",Sales[[#This Row],[return]])</f>
        <v>No</v>
      </c>
      <c r="O6405" s="2">
        <v>43660</v>
      </c>
      <c r="P6405" s="8" t="str">
        <f>TEXT(DAY(Sales[[#This Row],[OrderDate]]),"ddd")</f>
        <v>Sat</v>
      </c>
      <c r="Q6405" s="8" t="str">
        <f>TEXT(MONTH(Sales[[#This Row],[ShipDate]])*29,"mmm")</f>
        <v>Jul</v>
      </c>
      <c r="R6405">
        <v>509</v>
      </c>
      <c r="S6405" t="s">
        <v>1165</v>
      </c>
      <c r="T6405" t="s">
        <v>28</v>
      </c>
      <c r="U6405">
        <v>92683</v>
      </c>
      <c r="V6405" s="1">
        <v>0</v>
      </c>
      <c r="W6405">
        <v>50</v>
      </c>
      <c r="X6405">
        <v>3</v>
      </c>
      <c r="Y6405">
        <v>277</v>
      </c>
      <c r="AD6405"/>
    </row>
    <row r="6406" spans="1:30" x14ac:dyDescent="0.25">
      <c r="A6406" t="s">
        <v>40</v>
      </c>
      <c r="B6406" s="2">
        <v>43664</v>
      </c>
      <c r="C6406" s="35">
        <f>YEAR(Sales[[#This Row],[ShipDate]])</f>
        <v>2019</v>
      </c>
      <c r="D6406" t="s">
        <v>36</v>
      </c>
      <c r="E6406" t="s">
        <v>18</v>
      </c>
      <c r="F6406" t="s">
        <v>43</v>
      </c>
      <c r="G6406" t="s">
        <v>11</v>
      </c>
      <c r="H6406" t="s">
        <v>1579</v>
      </c>
      <c r="I6406" t="s">
        <v>32</v>
      </c>
      <c r="J6406" t="s">
        <v>13</v>
      </c>
      <c r="K6406" t="s">
        <v>1153</v>
      </c>
      <c r="L6406" t="s">
        <v>30</v>
      </c>
      <c r="N6406" t="str">
        <f>IF(ISBLANK(Sales[[#This Row],[return]]),"No",Sales[[#This Row],[return]])</f>
        <v>No</v>
      </c>
      <c r="O6406" s="2">
        <v>43660</v>
      </c>
      <c r="P6406" s="8" t="str">
        <f>TEXT(DAY(Sales[[#This Row],[OrderDate]]),"ddd")</f>
        <v>Sat</v>
      </c>
      <c r="Q6406" s="8" t="str">
        <f>TEXT(MONTH(Sales[[#This Row],[ShipDate]])*29,"mmm")</f>
        <v>Jul</v>
      </c>
      <c r="R6406">
        <v>549</v>
      </c>
      <c r="S6406" t="s">
        <v>403</v>
      </c>
      <c r="T6406" t="s">
        <v>28</v>
      </c>
      <c r="U6406">
        <v>92683</v>
      </c>
      <c r="V6406" s="1">
        <v>0</v>
      </c>
      <c r="W6406">
        <v>8</v>
      </c>
      <c r="X6406">
        <v>3</v>
      </c>
      <c r="Y6406">
        <v>19</v>
      </c>
      <c r="AD6406"/>
    </row>
    <row r="6407" spans="1:30" x14ac:dyDescent="0.25">
      <c r="A6407" t="s">
        <v>40</v>
      </c>
      <c r="B6407" s="2">
        <v>43664</v>
      </c>
      <c r="C6407" s="35">
        <f>YEAR(Sales[[#This Row],[ShipDate]])</f>
        <v>2019</v>
      </c>
      <c r="D6407" t="s">
        <v>36</v>
      </c>
      <c r="E6407" t="s">
        <v>18</v>
      </c>
      <c r="F6407" t="s">
        <v>45</v>
      </c>
      <c r="G6407" t="s">
        <v>25</v>
      </c>
      <c r="H6407" t="s">
        <v>1579</v>
      </c>
      <c r="I6407" t="s">
        <v>32</v>
      </c>
      <c r="J6407" t="s">
        <v>13</v>
      </c>
      <c r="K6407" t="s">
        <v>1153</v>
      </c>
      <c r="L6407" t="s">
        <v>30</v>
      </c>
      <c r="N6407" t="str">
        <f>IF(ISBLANK(Sales[[#This Row],[return]]),"No",Sales[[#This Row],[return]])</f>
        <v>No</v>
      </c>
      <c r="O6407" s="2">
        <v>43660</v>
      </c>
      <c r="P6407" s="8" t="str">
        <f>TEXT(DAY(Sales[[#This Row],[OrderDate]]),"ddd")</f>
        <v>Sat</v>
      </c>
      <c r="Q6407" s="8" t="str">
        <f>TEXT(MONTH(Sales[[#This Row],[ShipDate]])*29,"mmm")</f>
        <v>Jul</v>
      </c>
      <c r="R6407">
        <v>361</v>
      </c>
      <c r="S6407" t="s">
        <v>105</v>
      </c>
      <c r="T6407" t="s">
        <v>28</v>
      </c>
      <c r="U6407">
        <v>92683</v>
      </c>
      <c r="V6407" s="1">
        <v>0</v>
      </c>
      <c r="W6407">
        <v>21</v>
      </c>
      <c r="X6407">
        <v>4</v>
      </c>
      <c r="Y6407">
        <v>72</v>
      </c>
      <c r="AD6407"/>
    </row>
    <row r="6408" spans="1:30" x14ac:dyDescent="0.25">
      <c r="A6408" t="s">
        <v>40</v>
      </c>
      <c r="B6408" s="2">
        <v>43664</v>
      </c>
      <c r="C6408" s="35">
        <f>YEAR(Sales[[#This Row],[ShipDate]])</f>
        <v>2019</v>
      </c>
      <c r="D6408" t="s">
        <v>36</v>
      </c>
      <c r="E6408" t="s">
        <v>18</v>
      </c>
      <c r="F6408" t="s">
        <v>150</v>
      </c>
      <c r="G6408" t="s">
        <v>25</v>
      </c>
      <c r="H6408" t="s">
        <v>1579</v>
      </c>
      <c r="I6408" t="s">
        <v>32</v>
      </c>
      <c r="J6408" t="s">
        <v>13</v>
      </c>
      <c r="K6408" t="s">
        <v>1153</v>
      </c>
      <c r="L6408" t="s">
        <v>30</v>
      </c>
      <c r="N6408" t="str">
        <f>IF(ISBLANK(Sales[[#This Row],[return]]),"No",Sales[[#This Row],[return]])</f>
        <v>No</v>
      </c>
      <c r="O6408" s="2">
        <v>43660</v>
      </c>
      <c r="P6408" s="8" t="str">
        <f>TEXT(DAY(Sales[[#This Row],[OrderDate]]),"ddd")</f>
        <v>Sat</v>
      </c>
      <c r="Q6408" s="8" t="str">
        <f>TEXT(MONTH(Sales[[#This Row],[ShipDate]])*29,"mmm")</f>
        <v>Jul</v>
      </c>
      <c r="R6408">
        <v>1216</v>
      </c>
      <c r="S6408" t="s">
        <v>3154</v>
      </c>
      <c r="T6408" t="s">
        <v>28</v>
      </c>
      <c r="U6408">
        <v>92683</v>
      </c>
      <c r="V6408" s="1">
        <v>0</v>
      </c>
      <c r="W6408">
        <v>2</v>
      </c>
      <c r="X6408">
        <v>4</v>
      </c>
      <c r="Y6408">
        <v>5</v>
      </c>
      <c r="AD6408"/>
    </row>
    <row r="6409" spans="1:30" x14ac:dyDescent="0.25">
      <c r="A6409" t="s">
        <v>40</v>
      </c>
      <c r="B6409" s="2">
        <v>43664</v>
      </c>
      <c r="C6409" s="35">
        <f>YEAR(Sales[[#This Row],[ShipDate]])</f>
        <v>2019</v>
      </c>
      <c r="D6409" t="s">
        <v>36</v>
      </c>
      <c r="E6409" t="s">
        <v>18</v>
      </c>
      <c r="F6409" t="s">
        <v>50</v>
      </c>
      <c r="G6409" t="s">
        <v>25</v>
      </c>
      <c r="H6409" t="s">
        <v>1579</v>
      </c>
      <c r="I6409" t="s">
        <v>32</v>
      </c>
      <c r="J6409" t="s">
        <v>13</v>
      </c>
      <c r="K6409" t="s">
        <v>1153</v>
      </c>
      <c r="L6409" t="s">
        <v>30</v>
      </c>
      <c r="N6409" t="str">
        <f>IF(ISBLANK(Sales[[#This Row],[return]]),"No",Sales[[#This Row],[return]])</f>
        <v>No</v>
      </c>
      <c r="O6409" s="2">
        <v>43660</v>
      </c>
      <c r="P6409" s="8" t="str">
        <f>TEXT(DAY(Sales[[#This Row],[OrderDate]]),"ddd")</f>
        <v>Sat</v>
      </c>
      <c r="Q6409" s="8" t="str">
        <f>TEXT(MONTH(Sales[[#This Row],[ShipDate]])*29,"mmm")</f>
        <v>Jul</v>
      </c>
      <c r="R6409">
        <v>67</v>
      </c>
      <c r="S6409" t="s">
        <v>1753</v>
      </c>
      <c r="T6409" t="s">
        <v>28</v>
      </c>
      <c r="U6409">
        <v>92683</v>
      </c>
      <c r="V6409" s="1">
        <v>0.2</v>
      </c>
      <c r="W6409">
        <v>1</v>
      </c>
      <c r="X6409">
        <v>2</v>
      </c>
      <c r="Y6409">
        <v>4</v>
      </c>
      <c r="AD6409"/>
    </row>
    <row r="6410" spans="1:30" x14ac:dyDescent="0.25">
      <c r="A6410" t="s">
        <v>40</v>
      </c>
      <c r="B6410" s="2">
        <v>43664</v>
      </c>
      <c r="C6410" s="35">
        <f>YEAR(Sales[[#This Row],[ShipDate]])</f>
        <v>2019</v>
      </c>
      <c r="D6410" t="s">
        <v>36</v>
      </c>
      <c r="E6410" t="s">
        <v>18</v>
      </c>
      <c r="F6410" t="s">
        <v>99</v>
      </c>
      <c r="G6410" t="s">
        <v>46</v>
      </c>
      <c r="H6410" t="s">
        <v>1579</v>
      </c>
      <c r="I6410" t="s">
        <v>32</v>
      </c>
      <c r="J6410" t="s">
        <v>13</v>
      </c>
      <c r="K6410" t="s">
        <v>1153</v>
      </c>
      <c r="L6410" t="s">
        <v>30</v>
      </c>
      <c r="N6410" t="str">
        <f>IF(ISBLANK(Sales[[#This Row],[return]]),"No",Sales[[#This Row],[return]])</f>
        <v>No</v>
      </c>
      <c r="O6410" s="2">
        <v>43660</v>
      </c>
      <c r="P6410" s="8" t="str">
        <f>TEXT(DAY(Sales[[#This Row],[OrderDate]]),"ddd")</f>
        <v>Sat</v>
      </c>
      <c r="Q6410" s="8" t="str">
        <f>TEXT(MONTH(Sales[[#This Row],[ShipDate]])*29,"mmm")</f>
        <v>Jul</v>
      </c>
      <c r="R6410">
        <v>1473</v>
      </c>
      <c r="S6410" t="s">
        <v>781</v>
      </c>
      <c r="T6410" t="s">
        <v>28</v>
      </c>
      <c r="U6410">
        <v>92683</v>
      </c>
      <c r="V6410" s="1">
        <v>0</v>
      </c>
      <c r="W6410">
        <v>20</v>
      </c>
      <c r="X6410">
        <v>3</v>
      </c>
      <c r="Y6410">
        <v>141</v>
      </c>
      <c r="AD6410"/>
    </row>
    <row r="6411" spans="1:30" x14ac:dyDescent="0.25">
      <c r="A6411" t="s">
        <v>40</v>
      </c>
      <c r="B6411" s="2">
        <v>43664</v>
      </c>
      <c r="C6411" s="35">
        <f>YEAR(Sales[[#This Row],[ShipDate]])</f>
        <v>2019</v>
      </c>
      <c r="D6411" t="s">
        <v>36</v>
      </c>
      <c r="E6411" t="s">
        <v>18</v>
      </c>
      <c r="F6411" t="s">
        <v>48</v>
      </c>
      <c r="G6411" t="s">
        <v>46</v>
      </c>
      <c r="H6411" t="s">
        <v>1579</v>
      </c>
      <c r="I6411" t="s">
        <v>32</v>
      </c>
      <c r="J6411" t="s">
        <v>13</v>
      </c>
      <c r="K6411" t="s">
        <v>1153</v>
      </c>
      <c r="L6411" t="s">
        <v>30</v>
      </c>
      <c r="N6411" t="str">
        <f>IF(ISBLANK(Sales[[#This Row],[return]]),"No",Sales[[#This Row],[return]])</f>
        <v>No</v>
      </c>
      <c r="O6411" s="2">
        <v>43660</v>
      </c>
      <c r="P6411" s="8" t="str">
        <f>TEXT(DAY(Sales[[#This Row],[OrderDate]]),"ddd")</f>
        <v>Sat</v>
      </c>
      <c r="Q6411" s="8" t="str">
        <f>TEXT(MONTH(Sales[[#This Row],[ShipDate]])*29,"mmm")</f>
        <v>Jul</v>
      </c>
      <c r="R6411">
        <v>726</v>
      </c>
      <c r="S6411" t="s">
        <v>112</v>
      </c>
      <c r="T6411" t="s">
        <v>28</v>
      </c>
      <c r="U6411">
        <v>92683</v>
      </c>
      <c r="V6411" s="1">
        <v>0.2</v>
      </c>
      <c r="W6411">
        <v>53</v>
      </c>
      <c r="X6411">
        <v>3</v>
      </c>
      <c r="Y6411">
        <v>470</v>
      </c>
      <c r="AD6411"/>
    </row>
    <row r="6412" spans="1:30" x14ac:dyDescent="0.25">
      <c r="A6412" t="s">
        <v>10</v>
      </c>
      <c r="B6412" s="2">
        <v>43661</v>
      </c>
      <c r="C6412" s="35">
        <f>YEAR(Sales[[#This Row],[ShipDate]])</f>
        <v>2019</v>
      </c>
      <c r="D6412" t="s">
        <v>36</v>
      </c>
      <c r="E6412" t="s">
        <v>18</v>
      </c>
      <c r="F6412" t="s">
        <v>39</v>
      </c>
      <c r="G6412" t="s">
        <v>25</v>
      </c>
      <c r="H6412" t="s">
        <v>604</v>
      </c>
      <c r="I6412" t="s">
        <v>371</v>
      </c>
      <c r="J6412" t="s">
        <v>13</v>
      </c>
      <c r="K6412" t="s">
        <v>1588</v>
      </c>
      <c r="L6412" t="s">
        <v>92</v>
      </c>
      <c r="N6412" t="str">
        <f>IF(ISBLANK(Sales[[#This Row],[return]]),"No",Sales[[#This Row],[return]])</f>
        <v>No</v>
      </c>
      <c r="O6412" s="2">
        <v>43655</v>
      </c>
      <c r="P6412" s="8" t="str">
        <f>TEXT(DAY(Sales[[#This Row],[OrderDate]]),"ddd")</f>
        <v>Mon</v>
      </c>
      <c r="Q6412" s="8" t="str">
        <f>TEXT(MONTH(Sales[[#This Row],[ShipDate]])*29,"mmm")</f>
        <v>Jul</v>
      </c>
      <c r="R6412">
        <v>1554</v>
      </c>
      <c r="S6412" t="s">
        <v>1738</v>
      </c>
      <c r="T6412" t="s">
        <v>90</v>
      </c>
      <c r="U6412">
        <v>6040</v>
      </c>
      <c r="V6412" s="1">
        <v>0</v>
      </c>
      <c r="W6412">
        <v>4</v>
      </c>
      <c r="X6412">
        <v>4</v>
      </c>
      <c r="Y6412">
        <v>196</v>
      </c>
      <c r="AD6412"/>
    </row>
    <row r="6413" spans="1:30" x14ac:dyDescent="0.25">
      <c r="A6413" t="s">
        <v>10</v>
      </c>
      <c r="B6413" s="2">
        <v>43661</v>
      </c>
      <c r="C6413" s="35">
        <f>YEAR(Sales[[#This Row],[ShipDate]])</f>
        <v>2019</v>
      </c>
      <c r="D6413" t="s">
        <v>36</v>
      </c>
      <c r="E6413" t="s">
        <v>18</v>
      </c>
      <c r="F6413" t="s">
        <v>59</v>
      </c>
      <c r="G6413" t="s">
        <v>25</v>
      </c>
      <c r="H6413" t="s">
        <v>604</v>
      </c>
      <c r="I6413" t="s">
        <v>371</v>
      </c>
      <c r="J6413" t="s">
        <v>13</v>
      </c>
      <c r="K6413" t="s">
        <v>1588</v>
      </c>
      <c r="L6413" t="s">
        <v>92</v>
      </c>
      <c r="N6413" t="str">
        <f>IF(ISBLANK(Sales[[#This Row],[return]]),"No",Sales[[#This Row],[return]])</f>
        <v>No</v>
      </c>
      <c r="O6413" s="2">
        <v>43655</v>
      </c>
      <c r="P6413" s="8" t="str">
        <f>TEXT(DAY(Sales[[#This Row],[OrderDate]]),"ddd")</f>
        <v>Mon</v>
      </c>
      <c r="Q6413" s="8" t="str">
        <f>TEXT(MONTH(Sales[[#This Row],[ShipDate]])*29,"mmm")</f>
        <v>Jul</v>
      </c>
      <c r="R6413">
        <v>1707</v>
      </c>
      <c r="S6413" t="s">
        <v>1819</v>
      </c>
      <c r="T6413" t="s">
        <v>90</v>
      </c>
      <c r="U6413">
        <v>6040</v>
      </c>
      <c r="V6413" s="1">
        <v>0</v>
      </c>
      <c r="W6413">
        <v>135</v>
      </c>
      <c r="X6413">
        <v>5</v>
      </c>
      <c r="Y6413">
        <v>275</v>
      </c>
      <c r="AD6413"/>
    </row>
    <row r="6414" spans="1:30" x14ac:dyDescent="0.25">
      <c r="A6414" t="s">
        <v>10</v>
      </c>
      <c r="B6414" s="2">
        <v>43661</v>
      </c>
      <c r="C6414" s="35">
        <f>YEAR(Sales[[#This Row],[ShipDate]])</f>
        <v>2019</v>
      </c>
      <c r="D6414" t="s">
        <v>36</v>
      </c>
      <c r="E6414" t="s">
        <v>18</v>
      </c>
      <c r="F6414" t="s">
        <v>45</v>
      </c>
      <c r="G6414" t="s">
        <v>25</v>
      </c>
      <c r="H6414" t="s">
        <v>604</v>
      </c>
      <c r="I6414" t="s">
        <v>371</v>
      </c>
      <c r="J6414" t="s">
        <v>13</v>
      </c>
      <c r="K6414" t="s">
        <v>1588</v>
      </c>
      <c r="L6414" t="s">
        <v>92</v>
      </c>
      <c r="N6414" t="str">
        <f>IF(ISBLANK(Sales[[#This Row],[return]]),"No",Sales[[#This Row],[return]])</f>
        <v>No</v>
      </c>
      <c r="O6414" s="2">
        <v>43655</v>
      </c>
      <c r="P6414" s="8" t="str">
        <f>TEXT(DAY(Sales[[#This Row],[OrderDate]]),"ddd")</f>
        <v>Mon</v>
      </c>
      <c r="Q6414" s="8" t="str">
        <f>TEXT(MONTH(Sales[[#This Row],[ShipDate]])*29,"mmm")</f>
        <v>Jul</v>
      </c>
      <c r="R6414">
        <v>1319</v>
      </c>
      <c r="S6414" t="s">
        <v>1860</v>
      </c>
      <c r="T6414" t="s">
        <v>90</v>
      </c>
      <c r="U6414">
        <v>6040</v>
      </c>
      <c r="V6414" s="1">
        <v>0</v>
      </c>
      <c r="W6414">
        <v>49</v>
      </c>
      <c r="X6414">
        <v>6</v>
      </c>
      <c r="Y6414">
        <v>119</v>
      </c>
      <c r="AD6414"/>
    </row>
    <row r="6415" spans="1:30" x14ac:dyDescent="0.25">
      <c r="A6415" t="s">
        <v>10</v>
      </c>
      <c r="B6415" s="2">
        <v>43661</v>
      </c>
      <c r="C6415" s="35">
        <f>YEAR(Sales[[#This Row],[ShipDate]])</f>
        <v>2019</v>
      </c>
      <c r="D6415" t="s">
        <v>36</v>
      </c>
      <c r="E6415" t="s">
        <v>18</v>
      </c>
      <c r="F6415" t="s">
        <v>48</v>
      </c>
      <c r="G6415" t="s">
        <v>46</v>
      </c>
      <c r="H6415" t="s">
        <v>604</v>
      </c>
      <c r="I6415" t="s">
        <v>371</v>
      </c>
      <c r="J6415" t="s">
        <v>13</v>
      </c>
      <c r="K6415" t="s">
        <v>1588</v>
      </c>
      <c r="L6415" t="s">
        <v>92</v>
      </c>
      <c r="N6415" t="str">
        <f>IF(ISBLANK(Sales[[#This Row],[return]]),"No",Sales[[#This Row],[return]])</f>
        <v>No</v>
      </c>
      <c r="O6415" s="2">
        <v>43655</v>
      </c>
      <c r="P6415" s="8" t="str">
        <f>TEXT(DAY(Sales[[#This Row],[OrderDate]]),"ddd")</f>
        <v>Mon</v>
      </c>
      <c r="Q6415" s="8" t="str">
        <f>TEXT(MONTH(Sales[[#This Row],[ShipDate]])*29,"mmm")</f>
        <v>Jul</v>
      </c>
      <c r="R6415">
        <v>518</v>
      </c>
      <c r="S6415" t="s">
        <v>2351</v>
      </c>
      <c r="T6415" t="s">
        <v>90</v>
      </c>
      <c r="U6415">
        <v>6040</v>
      </c>
      <c r="V6415" s="1">
        <v>0</v>
      </c>
      <c r="W6415">
        <v>75</v>
      </c>
      <c r="X6415">
        <v>2</v>
      </c>
      <c r="Y6415">
        <v>258</v>
      </c>
      <c r="AD6415"/>
    </row>
    <row r="6416" spans="1:30" x14ac:dyDescent="0.25">
      <c r="A6416" t="s">
        <v>40</v>
      </c>
      <c r="B6416" s="2">
        <v>43619</v>
      </c>
      <c r="C6416" s="35">
        <f>YEAR(Sales[[#This Row],[ShipDate]])</f>
        <v>2019</v>
      </c>
      <c r="D6416" t="s">
        <v>36</v>
      </c>
      <c r="E6416" t="s">
        <v>69</v>
      </c>
      <c r="F6416" t="s">
        <v>43</v>
      </c>
      <c r="G6416" t="s">
        <v>11</v>
      </c>
      <c r="H6416" t="s">
        <v>2318</v>
      </c>
      <c r="I6416" t="s">
        <v>216</v>
      </c>
      <c r="J6416" t="s">
        <v>13</v>
      </c>
      <c r="K6416" t="s">
        <v>2971</v>
      </c>
      <c r="L6416" t="s">
        <v>30</v>
      </c>
      <c r="N6416" t="str">
        <f>IF(ISBLANK(Sales[[#This Row],[return]]),"No",Sales[[#This Row],[return]])</f>
        <v>No</v>
      </c>
      <c r="O6416" s="2">
        <v>43615</v>
      </c>
      <c r="P6416" s="8" t="str">
        <f>TEXT(DAY(Sales[[#This Row],[OrderDate]]),"ddd")</f>
        <v>Mon</v>
      </c>
      <c r="Q6416" s="8" t="str">
        <f>TEXT(MONTH(Sales[[#This Row],[ShipDate]])*29,"mmm")</f>
        <v>Jun</v>
      </c>
      <c r="R6416">
        <v>1562</v>
      </c>
      <c r="S6416" t="s">
        <v>1485</v>
      </c>
      <c r="T6416" t="s">
        <v>28</v>
      </c>
      <c r="U6416">
        <v>97224</v>
      </c>
      <c r="V6416" s="1">
        <v>0.2</v>
      </c>
      <c r="W6416">
        <v>0</v>
      </c>
      <c r="X6416">
        <v>1</v>
      </c>
      <c r="Y6416">
        <v>14</v>
      </c>
      <c r="AD6416"/>
    </row>
    <row r="6417" spans="1:30" x14ac:dyDescent="0.25">
      <c r="A6417" t="s">
        <v>40</v>
      </c>
      <c r="B6417" s="2">
        <v>43619</v>
      </c>
      <c r="C6417" s="35">
        <f>YEAR(Sales[[#This Row],[ShipDate]])</f>
        <v>2019</v>
      </c>
      <c r="D6417" t="s">
        <v>36</v>
      </c>
      <c r="E6417" t="s">
        <v>69</v>
      </c>
      <c r="F6417" t="s">
        <v>48</v>
      </c>
      <c r="G6417" t="s">
        <v>46</v>
      </c>
      <c r="H6417" t="s">
        <v>2318</v>
      </c>
      <c r="I6417" t="s">
        <v>216</v>
      </c>
      <c r="J6417" t="s">
        <v>13</v>
      </c>
      <c r="K6417" t="s">
        <v>2971</v>
      </c>
      <c r="L6417" t="s">
        <v>30</v>
      </c>
      <c r="N6417" t="str">
        <f>IF(ISBLANK(Sales[[#This Row],[return]]),"No",Sales[[#This Row],[return]])</f>
        <v>No</v>
      </c>
      <c r="O6417" s="2">
        <v>43615</v>
      </c>
      <c r="P6417" s="8" t="str">
        <f>TEXT(DAY(Sales[[#This Row],[OrderDate]]),"ddd")</f>
        <v>Mon</v>
      </c>
      <c r="Q6417" s="8" t="str">
        <f>TEXT(MONTH(Sales[[#This Row],[ShipDate]])*29,"mmm")</f>
        <v>Jun</v>
      </c>
      <c r="R6417">
        <v>995</v>
      </c>
      <c r="S6417" t="s">
        <v>2336</v>
      </c>
      <c r="T6417" t="s">
        <v>28</v>
      </c>
      <c r="U6417">
        <v>97224</v>
      </c>
      <c r="V6417" s="1">
        <v>0.2</v>
      </c>
      <c r="W6417">
        <v>18</v>
      </c>
      <c r="X6417">
        <v>1</v>
      </c>
      <c r="Y6417">
        <v>157</v>
      </c>
      <c r="AD6417"/>
    </row>
    <row r="6418" spans="1:30" x14ac:dyDescent="0.25">
      <c r="A6418" t="s">
        <v>40</v>
      </c>
      <c r="B6418" s="2">
        <v>43619</v>
      </c>
      <c r="C6418" s="35">
        <f>YEAR(Sales[[#This Row],[ShipDate]])</f>
        <v>2019</v>
      </c>
      <c r="D6418" t="s">
        <v>36</v>
      </c>
      <c r="E6418" t="s">
        <v>69</v>
      </c>
      <c r="F6418" t="s">
        <v>99</v>
      </c>
      <c r="G6418" t="s">
        <v>46</v>
      </c>
      <c r="H6418" t="s">
        <v>2318</v>
      </c>
      <c r="I6418" t="s">
        <v>216</v>
      </c>
      <c r="J6418" t="s">
        <v>13</v>
      </c>
      <c r="K6418" t="s">
        <v>2971</v>
      </c>
      <c r="L6418" t="s">
        <v>30</v>
      </c>
      <c r="N6418" t="str">
        <f>IF(ISBLANK(Sales[[#This Row],[return]]),"No",Sales[[#This Row],[return]])</f>
        <v>No</v>
      </c>
      <c r="O6418" s="2">
        <v>43615</v>
      </c>
      <c r="P6418" s="8" t="str">
        <f>TEXT(DAY(Sales[[#This Row],[OrderDate]]),"ddd")</f>
        <v>Mon</v>
      </c>
      <c r="Q6418" s="8" t="str">
        <f>TEXT(MONTH(Sales[[#This Row],[ShipDate]])*29,"mmm")</f>
        <v>Jun</v>
      </c>
      <c r="R6418">
        <v>1409</v>
      </c>
      <c r="S6418" t="s">
        <v>373</v>
      </c>
      <c r="T6418" t="s">
        <v>28</v>
      </c>
      <c r="U6418">
        <v>97224</v>
      </c>
      <c r="V6418" s="1">
        <v>0.2</v>
      </c>
      <c r="W6418">
        <v>-3</v>
      </c>
      <c r="X6418">
        <v>2</v>
      </c>
      <c r="Y6418">
        <v>35</v>
      </c>
      <c r="AD6418"/>
    </row>
    <row r="6419" spans="1:30" x14ac:dyDescent="0.25">
      <c r="A6419" t="s">
        <v>10</v>
      </c>
      <c r="B6419" s="2">
        <v>43773</v>
      </c>
      <c r="C6419" s="35">
        <f>YEAR(Sales[[#This Row],[ShipDate]])</f>
        <v>2019</v>
      </c>
      <c r="D6419" t="s">
        <v>607</v>
      </c>
      <c r="E6419" t="s">
        <v>69</v>
      </c>
      <c r="F6419" t="s">
        <v>39</v>
      </c>
      <c r="G6419" t="s">
        <v>25</v>
      </c>
      <c r="H6419" t="s">
        <v>2691</v>
      </c>
      <c r="I6419" t="s">
        <v>70</v>
      </c>
      <c r="J6419" t="s">
        <v>13</v>
      </c>
      <c r="K6419" t="s">
        <v>372</v>
      </c>
      <c r="L6419" t="s">
        <v>68</v>
      </c>
      <c r="N6419" t="str">
        <f>IF(ISBLANK(Sales[[#This Row],[return]]),"No",Sales[[#This Row],[return]])</f>
        <v>No</v>
      </c>
      <c r="O6419" s="2">
        <v>43773</v>
      </c>
      <c r="P6419" s="8" t="str">
        <f>TEXT(DAY(Sales[[#This Row],[OrderDate]]),"ddd")</f>
        <v>Wed</v>
      </c>
      <c r="Q6419" s="8" t="str">
        <f>TEXT(MONTH(Sales[[#This Row],[ShipDate]])*29,"mmm")</f>
        <v>Nov</v>
      </c>
      <c r="R6419">
        <v>1359</v>
      </c>
      <c r="S6419" t="s">
        <v>432</v>
      </c>
      <c r="T6419" t="s">
        <v>66</v>
      </c>
      <c r="U6419">
        <v>77803</v>
      </c>
      <c r="V6419" s="1">
        <v>0.2</v>
      </c>
      <c r="W6419">
        <v>-13</v>
      </c>
      <c r="X6419">
        <v>3</v>
      </c>
      <c r="Y6419">
        <v>53</v>
      </c>
      <c r="AD6419"/>
    </row>
    <row r="6420" spans="1:30" x14ac:dyDescent="0.25">
      <c r="A6420" t="s">
        <v>10</v>
      </c>
      <c r="B6420" s="2">
        <v>43773</v>
      </c>
      <c r="C6420" s="35">
        <f>YEAR(Sales[[#This Row],[ShipDate]])</f>
        <v>2019</v>
      </c>
      <c r="D6420" t="s">
        <v>607</v>
      </c>
      <c r="E6420" t="s">
        <v>69</v>
      </c>
      <c r="F6420" t="s">
        <v>50</v>
      </c>
      <c r="G6420" t="s">
        <v>25</v>
      </c>
      <c r="H6420" t="s">
        <v>2691</v>
      </c>
      <c r="I6420" t="s">
        <v>70</v>
      </c>
      <c r="J6420" t="s">
        <v>13</v>
      </c>
      <c r="K6420" t="s">
        <v>372</v>
      </c>
      <c r="L6420" t="s">
        <v>68</v>
      </c>
      <c r="N6420" t="str">
        <f>IF(ISBLANK(Sales[[#This Row],[return]]),"No",Sales[[#This Row],[return]])</f>
        <v>No</v>
      </c>
      <c r="O6420" s="2">
        <v>43773</v>
      </c>
      <c r="P6420" s="8" t="str">
        <f>TEXT(DAY(Sales[[#This Row],[OrderDate]]),"ddd")</f>
        <v>Wed</v>
      </c>
      <c r="Q6420" s="8" t="str">
        <f>TEXT(MONTH(Sales[[#This Row],[ShipDate]])*29,"mmm")</f>
        <v>Nov</v>
      </c>
      <c r="R6420">
        <v>1443</v>
      </c>
      <c r="S6420" t="s">
        <v>2226</v>
      </c>
      <c r="T6420" t="s">
        <v>66</v>
      </c>
      <c r="U6420">
        <v>77803</v>
      </c>
      <c r="V6420" s="1">
        <v>0.8</v>
      </c>
      <c r="W6420">
        <v>-2</v>
      </c>
      <c r="X6420">
        <v>2</v>
      </c>
      <c r="Y6420">
        <v>1</v>
      </c>
      <c r="AD6420"/>
    </row>
    <row r="6421" spans="1:30" x14ac:dyDescent="0.25">
      <c r="A6421" t="s">
        <v>10</v>
      </c>
      <c r="B6421" s="2">
        <v>43773</v>
      </c>
      <c r="C6421" s="35">
        <f>YEAR(Sales[[#This Row],[ShipDate]])</f>
        <v>2019</v>
      </c>
      <c r="D6421" t="s">
        <v>607</v>
      </c>
      <c r="E6421" t="s">
        <v>69</v>
      </c>
      <c r="F6421" t="s">
        <v>50</v>
      </c>
      <c r="G6421" t="s">
        <v>25</v>
      </c>
      <c r="H6421" t="s">
        <v>2691</v>
      </c>
      <c r="I6421" t="s">
        <v>70</v>
      </c>
      <c r="J6421" t="s">
        <v>13</v>
      </c>
      <c r="K6421" t="s">
        <v>372</v>
      </c>
      <c r="L6421" t="s">
        <v>68</v>
      </c>
      <c r="N6421" t="str">
        <f>IF(ISBLANK(Sales[[#This Row],[return]]),"No",Sales[[#This Row],[return]])</f>
        <v>No</v>
      </c>
      <c r="O6421" s="2">
        <v>43773</v>
      </c>
      <c r="P6421" s="8" t="str">
        <f>TEXT(DAY(Sales[[#This Row],[OrderDate]]),"ddd")</f>
        <v>Wed</v>
      </c>
      <c r="Q6421" s="8" t="str">
        <f>TEXT(MONTH(Sales[[#This Row],[ShipDate]])*29,"mmm")</f>
        <v>Nov</v>
      </c>
      <c r="R6421">
        <v>1645</v>
      </c>
      <c r="S6421" t="s">
        <v>1961</v>
      </c>
      <c r="T6421" t="s">
        <v>66</v>
      </c>
      <c r="U6421">
        <v>77803</v>
      </c>
      <c r="V6421" s="1">
        <v>0.8</v>
      </c>
      <c r="W6421">
        <v>-6</v>
      </c>
      <c r="X6421">
        <v>4</v>
      </c>
      <c r="Y6421">
        <v>4</v>
      </c>
      <c r="AD6421"/>
    </row>
    <row r="6422" spans="1:30" x14ac:dyDescent="0.25">
      <c r="A6422" t="s">
        <v>10</v>
      </c>
      <c r="B6422" s="2">
        <v>43773</v>
      </c>
      <c r="C6422" s="35">
        <f>YEAR(Sales[[#This Row],[ShipDate]])</f>
        <v>2019</v>
      </c>
      <c r="D6422" t="s">
        <v>607</v>
      </c>
      <c r="E6422" t="s">
        <v>69</v>
      </c>
      <c r="F6422" t="s">
        <v>50</v>
      </c>
      <c r="G6422" t="s">
        <v>25</v>
      </c>
      <c r="H6422" t="s">
        <v>2691</v>
      </c>
      <c r="I6422" t="s">
        <v>70</v>
      </c>
      <c r="J6422" t="s">
        <v>13</v>
      </c>
      <c r="K6422" t="s">
        <v>372</v>
      </c>
      <c r="L6422" t="s">
        <v>68</v>
      </c>
      <c r="N6422" t="str">
        <f>IF(ISBLANK(Sales[[#This Row],[return]]),"No",Sales[[#This Row],[return]])</f>
        <v>No</v>
      </c>
      <c r="O6422" s="2">
        <v>43773</v>
      </c>
      <c r="P6422" s="8" t="str">
        <f>TEXT(DAY(Sales[[#This Row],[OrderDate]]),"ddd")</f>
        <v>Wed</v>
      </c>
      <c r="Q6422" s="8" t="str">
        <f>TEXT(MONTH(Sales[[#This Row],[ShipDate]])*29,"mmm")</f>
        <v>Nov</v>
      </c>
      <c r="R6422">
        <v>709</v>
      </c>
      <c r="S6422" t="s">
        <v>1060</v>
      </c>
      <c r="T6422" t="s">
        <v>66</v>
      </c>
      <c r="U6422">
        <v>77803</v>
      </c>
      <c r="V6422" s="1">
        <v>0.8</v>
      </c>
      <c r="W6422">
        <v>-13</v>
      </c>
      <c r="X6422">
        <v>6</v>
      </c>
      <c r="Y6422">
        <v>8</v>
      </c>
      <c r="AD6422"/>
    </row>
    <row r="6423" spans="1:30" x14ac:dyDescent="0.25">
      <c r="A6423" t="s">
        <v>24</v>
      </c>
      <c r="B6423" s="2">
        <v>43826</v>
      </c>
      <c r="C6423" s="35">
        <f>YEAR(Sales[[#This Row],[ShipDate]])</f>
        <v>2019</v>
      </c>
      <c r="D6423" t="s">
        <v>113</v>
      </c>
      <c r="E6423" t="s">
        <v>18</v>
      </c>
      <c r="F6423" t="s">
        <v>39</v>
      </c>
      <c r="G6423" t="s">
        <v>25</v>
      </c>
      <c r="H6423" t="s">
        <v>399</v>
      </c>
      <c r="I6423" t="s">
        <v>70</v>
      </c>
      <c r="J6423" t="s">
        <v>13</v>
      </c>
      <c r="K6423" t="s">
        <v>1240</v>
      </c>
      <c r="L6423" t="s">
        <v>68</v>
      </c>
      <c r="N6423" t="str">
        <f>IF(ISBLANK(Sales[[#This Row],[return]]),"No",Sales[[#This Row],[return]])</f>
        <v>No</v>
      </c>
      <c r="O6423" s="2">
        <v>43823</v>
      </c>
      <c r="P6423" s="8" t="str">
        <f>TEXT(DAY(Sales[[#This Row],[OrderDate]]),"ddd")</f>
        <v>Tue</v>
      </c>
      <c r="Q6423" s="8" t="str">
        <f>TEXT(MONTH(Sales[[#This Row],[ShipDate]])*29,"mmm")</f>
        <v>Dec</v>
      </c>
      <c r="R6423">
        <v>543</v>
      </c>
      <c r="S6423" t="s">
        <v>960</v>
      </c>
      <c r="T6423" t="s">
        <v>66</v>
      </c>
      <c r="U6423">
        <v>75220</v>
      </c>
      <c r="V6423" s="1">
        <v>0.2</v>
      </c>
      <c r="W6423">
        <v>20</v>
      </c>
      <c r="X6423">
        <v>2</v>
      </c>
      <c r="Y6423">
        <v>264</v>
      </c>
      <c r="AD6423"/>
    </row>
    <row r="6424" spans="1:30" x14ac:dyDescent="0.25">
      <c r="A6424" t="s">
        <v>40</v>
      </c>
      <c r="B6424" s="2">
        <v>43824</v>
      </c>
      <c r="C6424" s="35">
        <f>YEAR(Sales[[#This Row],[ShipDate]])</f>
        <v>2019</v>
      </c>
      <c r="D6424" t="s">
        <v>19</v>
      </c>
      <c r="E6424" t="s">
        <v>18</v>
      </c>
      <c r="F6424" t="s">
        <v>59</v>
      </c>
      <c r="G6424" t="s">
        <v>25</v>
      </c>
      <c r="H6424" t="s">
        <v>1461</v>
      </c>
      <c r="I6424" t="s">
        <v>70</v>
      </c>
      <c r="J6424" t="s">
        <v>13</v>
      </c>
      <c r="K6424" t="s">
        <v>1429</v>
      </c>
      <c r="L6424" t="s">
        <v>68</v>
      </c>
      <c r="N6424" t="str">
        <f>IF(ISBLANK(Sales[[#This Row],[return]]),"No",Sales[[#This Row],[return]])</f>
        <v>No</v>
      </c>
      <c r="O6424" s="2">
        <v>43822</v>
      </c>
      <c r="P6424" s="8" t="str">
        <f>TEXT(DAY(Sales[[#This Row],[OrderDate]]),"ddd")</f>
        <v>Mon</v>
      </c>
      <c r="Q6424" s="8" t="str">
        <f>TEXT(MONTH(Sales[[#This Row],[ShipDate]])*29,"mmm")</f>
        <v>Dec</v>
      </c>
      <c r="R6424">
        <v>1490</v>
      </c>
      <c r="S6424" t="s">
        <v>1900</v>
      </c>
      <c r="T6424" t="s">
        <v>66</v>
      </c>
      <c r="U6424">
        <v>77840</v>
      </c>
      <c r="V6424" s="1">
        <v>0.2</v>
      </c>
      <c r="W6424">
        <v>10</v>
      </c>
      <c r="X6424">
        <v>8</v>
      </c>
      <c r="Y6424">
        <v>29</v>
      </c>
      <c r="AD6424"/>
    </row>
    <row r="6425" spans="1:30" x14ac:dyDescent="0.25">
      <c r="A6425" t="s">
        <v>40</v>
      </c>
      <c r="B6425" s="2">
        <v>43824</v>
      </c>
      <c r="C6425" s="35">
        <f>YEAR(Sales[[#This Row],[ShipDate]])</f>
        <v>2019</v>
      </c>
      <c r="D6425" t="s">
        <v>19</v>
      </c>
      <c r="E6425" t="s">
        <v>18</v>
      </c>
      <c r="F6425" t="s">
        <v>52</v>
      </c>
      <c r="G6425" t="s">
        <v>25</v>
      </c>
      <c r="H6425" t="s">
        <v>1461</v>
      </c>
      <c r="I6425" t="s">
        <v>70</v>
      </c>
      <c r="J6425" t="s">
        <v>13</v>
      </c>
      <c r="K6425" t="s">
        <v>1429</v>
      </c>
      <c r="L6425" t="s">
        <v>68</v>
      </c>
      <c r="N6425" t="str">
        <f>IF(ISBLANK(Sales[[#This Row],[return]]),"No",Sales[[#This Row],[return]])</f>
        <v>No</v>
      </c>
      <c r="O6425" s="2">
        <v>43822</v>
      </c>
      <c r="P6425" s="8" t="str">
        <f>TEXT(DAY(Sales[[#This Row],[OrderDate]]),"ddd")</f>
        <v>Mon</v>
      </c>
      <c r="Q6425" s="8" t="str">
        <f>TEXT(MONTH(Sales[[#This Row],[ShipDate]])*29,"mmm")</f>
        <v>Dec</v>
      </c>
      <c r="R6425">
        <v>37</v>
      </c>
      <c r="S6425" t="s">
        <v>1964</v>
      </c>
      <c r="T6425" t="s">
        <v>66</v>
      </c>
      <c r="U6425">
        <v>77840</v>
      </c>
      <c r="V6425" s="1">
        <v>0.8</v>
      </c>
      <c r="W6425">
        <v>-75</v>
      </c>
      <c r="X6425">
        <v>8</v>
      </c>
      <c r="Y6425">
        <v>29</v>
      </c>
      <c r="AD6425"/>
    </row>
    <row r="6426" spans="1:30" x14ac:dyDescent="0.25">
      <c r="A6426" t="s">
        <v>40</v>
      </c>
      <c r="B6426" s="2">
        <v>43527</v>
      </c>
      <c r="C6426" s="35">
        <f>YEAR(Sales[[#This Row],[ShipDate]])</f>
        <v>2019</v>
      </c>
      <c r="D6426" t="s">
        <v>36</v>
      </c>
      <c r="E6426" t="s">
        <v>18</v>
      </c>
      <c r="F6426" t="s">
        <v>43</v>
      </c>
      <c r="G6426" t="s">
        <v>11</v>
      </c>
      <c r="H6426" t="s">
        <v>787</v>
      </c>
      <c r="I6426" t="s">
        <v>32</v>
      </c>
      <c r="J6426" t="s">
        <v>13</v>
      </c>
      <c r="K6426" t="s">
        <v>320</v>
      </c>
      <c r="L6426" t="s">
        <v>30</v>
      </c>
      <c r="M6426" t="s">
        <v>82</v>
      </c>
      <c r="N6426" t="str">
        <f>IF(ISBLANK(Sales[[#This Row],[return]]),"No",Sales[[#This Row],[return]])</f>
        <v>Yes</v>
      </c>
      <c r="O6426" s="2">
        <v>43522</v>
      </c>
      <c r="P6426" s="8" t="str">
        <f>TEXT(DAY(Sales[[#This Row],[OrderDate]]),"ddd")</f>
        <v>Thu</v>
      </c>
      <c r="Q6426" s="8" t="str">
        <f>TEXT(MONTH(Sales[[#This Row],[ShipDate]])*29,"mmm")</f>
        <v>Mar</v>
      </c>
      <c r="R6426">
        <v>1537</v>
      </c>
      <c r="S6426" t="s">
        <v>2645</v>
      </c>
      <c r="T6426" t="s">
        <v>28</v>
      </c>
      <c r="U6426">
        <v>92627</v>
      </c>
      <c r="V6426" s="1">
        <v>0</v>
      </c>
      <c r="W6426">
        <v>16</v>
      </c>
      <c r="X6426">
        <v>2</v>
      </c>
      <c r="Y6426">
        <v>92</v>
      </c>
      <c r="AD6426"/>
    </row>
    <row r="6427" spans="1:30" x14ac:dyDescent="0.25">
      <c r="A6427" t="s">
        <v>40</v>
      </c>
      <c r="B6427" s="2">
        <v>43527</v>
      </c>
      <c r="C6427" s="35">
        <f>YEAR(Sales[[#This Row],[ShipDate]])</f>
        <v>2019</v>
      </c>
      <c r="D6427" t="s">
        <v>36</v>
      </c>
      <c r="E6427" t="s">
        <v>18</v>
      </c>
      <c r="F6427" t="s">
        <v>59</v>
      </c>
      <c r="G6427" t="s">
        <v>25</v>
      </c>
      <c r="H6427" t="s">
        <v>787</v>
      </c>
      <c r="I6427" t="s">
        <v>32</v>
      </c>
      <c r="J6427" t="s">
        <v>13</v>
      </c>
      <c r="K6427" t="s">
        <v>320</v>
      </c>
      <c r="L6427" t="s">
        <v>30</v>
      </c>
      <c r="M6427" t="s">
        <v>82</v>
      </c>
      <c r="N6427" t="str">
        <f>IF(ISBLANK(Sales[[#This Row],[return]]),"No",Sales[[#This Row],[return]])</f>
        <v>Yes</v>
      </c>
      <c r="O6427" s="2">
        <v>43522</v>
      </c>
      <c r="P6427" s="8" t="str">
        <f>TEXT(DAY(Sales[[#This Row],[OrderDate]]),"ddd")</f>
        <v>Thu</v>
      </c>
      <c r="Q6427" s="8" t="str">
        <f>TEXT(MONTH(Sales[[#This Row],[ShipDate]])*29,"mmm")</f>
        <v>Mar</v>
      </c>
      <c r="R6427">
        <v>936</v>
      </c>
      <c r="S6427" t="s">
        <v>3255</v>
      </c>
      <c r="T6427" t="s">
        <v>28</v>
      </c>
      <c r="U6427">
        <v>92627</v>
      </c>
      <c r="V6427" s="1">
        <v>0</v>
      </c>
      <c r="W6427">
        <v>13</v>
      </c>
      <c r="X6427">
        <v>4</v>
      </c>
      <c r="Y6427">
        <v>30</v>
      </c>
      <c r="AD6427"/>
    </row>
    <row r="6428" spans="1:30" x14ac:dyDescent="0.25">
      <c r="A6428" t="s">
        <v>40</v>
      </c>
      <c r="B6428" s="2">
        <v>43527</v>
      </c>
      <c r="C6428" s="35">
        <f>YEAR(Sales[[#This Row],[ShipDate]])</f>
        <v>2019</v>
      </c>
      <c r="D6428" t="s">
        <v>36</v>
      </c>
      <c r="E6428" t="s">
        <v>18</v>
      </c>
      <c r="F6428" t="s">
        <v>48</v>
      </c>
      <c r="G6428" t="s">
        <v>46</v>
      </c>
      <c r="H6428" t="s">
        <v>787</v>
      </c>
      <c r="I6428" t="s">
        <v>32</v>
      </c>
      <c r="J6428" t="s">
        <v>13</v>
      </c>
      <c r="K6428" t="s">
        <v>320</v>
      </c>
      <c r="L6428" t="s">
        <v>30</v>
      </c>
      <c r="M6428" t="s">
        <v>82</v>
      </c>
      <c r="N6428" t="str">
        <f>IF(ISBLANK(Sales[[#This Row],[return]]),"No",Sales[[#This Row],[return]])</f>
        <v>Yes</v>
      </c>
      <c r="O6428" s="2">
        <v>43522</v>
      </c>
      <c r="P6428" s="8" t="str">
        <f>TEXT(DAY(Sales[[#This Row],[OrderDate]]),"ddd")</f>
        <v>Thu</v>
      </c>
      <c r="Q6428" s="8" t="str">
        <f>TEXT(MONTH(Sales[[#This Row],[ShipDate]])*29,"mmm")</f>
        <v>Mar</v>
      </c>
      <c r="R6428">
        <v>33</v>
      </c>
      <c r="S6428" t="s">
        <v>562</v>
      </c>
      <c r="T6428" t="s">
        <v>28</v>
      </c>
      <c r="U6428">
        <v>92627</v>
      </c>
      <c r="V6428" s="1">
        <v>0.2</v>
      </c>
      <c r="W6428">
        <v>19</v>
      </c>
      <c r="X6428">
        <v>2</v>
      </c>
      <c r="Y6428">
        <v>259</v>
      </c>
      <c r="AD6428"/>
    </row>
    <row r="6429" spans="1:30" x14ac:dyDescent="0.25">
      <c r="A6429" t="s">
        <v>10</v>
      </c>
      <c r="B6429" s="2">
        <v>43674</v>
      </c>
      <c r="C6429" s="35">
        <f>YEAR(Sales[[#This Row],[ShipDate]])</f>
        <v>2019</v>
      </c>
      <c r="D6429" t="s">
        <v>19</v>
      </c>
      <c r="E6429" t="s">
        <v>18</v>
      </c>
      <c r="F6429" t="s">
        <v>43</v>
      </c>
      <c r="G6429" t="s">
        <v>11</v>
      </c>
      <c r="H6429" t="s">
        <v>88</v>
      </c>
      <c r="I6429" t="s">
        <v>93</v>
      </c>
      <c r="J6429" t="s">
        <v>13</v>
      </c>
      <c r="K6429" t="s">
        <v>1362</v>
      </c>
      <c r="L6429" t="s">
        <v>92</v>
      </c>
      <c r="N6429" t="str">
        <f>IF(ISBLANK(Sales[[#This Row],[return]]),"No",Sales[[#This Row],[return]])</f>
        <v>No</v>
      </c>
      <c r="O6429" s="2">
        <v>43671</v>
      </c>
      <c r="P6429" s="8" t="str">
        <f>TEXT(DAY(Sales[[#This Row],[OrderDate]]),"ddd")</f>
        <v>Wed</v>
      </c>
      <c r="Q6429" s="8" t="str">
        <f>TEXT(MONTH(Sales[[#This Row],[ShipDate]])*29,"mmm")</f>
        <v>Jul</v>
      </c>
      <c r="R6429">
        <v>547</v>
      </c>
      <c r="S6429" t="s">
        <v>957</v>
      </c>
      <c r="T6429" t="s">
        <v>90</v>
      </c>
      <c r="U6429">
        <v>19143</v>
      </c>
      <c r="V6429" s="1">
        <v>0.2</v>
      </c>
      <c r="W6429">
        <v>3</v>
      </c>
      <c r="X6429">
        <v>4</v>
      </c>
      <c r="Y6429">
        <v>20</v>
      </c>
      <c r="AD6429"/>
    </row>
    <row r="6430" spans="1:30" x14ac:dyDescent="0.25">
      <c r="A6430" t="s">
        <v>10</v>
      </c>
      <c r="B6430" s="2">
        <v>43674</v>
      </c>
      <c r="C6430" s="35">
        <f>YEAR(Sales[[#This Row],[ShipDate]])</f>
        <v>2019</v>
      </c>
      <c r="D6430" t="s">
        <v>19</v>
      </c>
      <c r="E6430" t="s">
        <v>18</v>
      </c>
      <c r="F6430" t="s">
        <v>38</v>
      </c>
      <c r="G6430" t="s">
        <v>11</v>
      </c>
      <c r="H6430" t="s">
        <v>88</v>
      </c>
      <c r="I6430" t="s">
        <v>93</v>
      </c>
      <c r="J6430" t="s">
        <v>13</v>
      </c>
      <c r="K6430" t="s">
        <v>1362</v>
      </c>
      <c r="L6430" t="s">
        <v>92</v>
      </c>
      <c r="N6430" t="str">
        <f>IF(ISBLANK(Sales[[#This Row],[return]]),"No",Sales[[#This Row],[return]])</f>
        <v>No</v>
      </c>
      <c r="O6430" s="2">
        <v>43671</v>
      </c>
      <c r="P6430" s="8" t="str">
        <f>TEXT(DAY(Sales[[#This Row],[OrderDate]]),"ddd")</f>
        <v>Wed</v>
      </c>
      <c r="Q6430" s="8" t="str">
        <f>TEXT(MONTH(Sales[[#This Row],[ShipDate]])*29,"mmm")</f>
        <v>Jul</v>
      </c>
      <c r="R6430">
        <v>383</v>
      </c>
      <c r="S6430" t="s">
        <v>1367</v>
      </c>
      <c r="T6430" t="s">
        <v>90</v>
      </c>
      <c r="U6430">
        <v>19143</v>
      </c>
      <c r="V6430" s="1">
        <v>0.4</v>
      </c>
      <c r="W6430">
        <v>-35</v>
      </c>
      <c r="X6430">
        <v>1</v>
      </c>
      <c r="Y6430">
        <v>139</v>
      </c>
      <c r="AD6430"/>
    </row>
    <row r="6431" spans="1:30" x14ac:dyDescent="0.25">
      <c r="A6431" t="s">
        <v>10</v>
      </c>
      <c r="B6431" s="2">
        <v>43674</v>
      </c>
      <c r="C6431" s="35">
        <f>YEAR(Sales[[#This Row],[ShipDate]])</f>
        <v>2019</v>
      </c>
      <c r="D6431" t="s">
        <v>19</v>
      </c>
      <c r="E6431" t="s">
        <v>18</v>
      </c>
      <c r="F6431" t="s">
        <v>290</v>
      </c>
      <c r="G6431" t="s">
        <v>25</v>
      </c>
      <c r="H6431" t="s">
        <v>88</v>
      </c>
      <c r="I6431" t="s">
        <v>93</v>
      </c>
      <c r="J6431" t="s">
        <v>13</v>
      </c>
      <c r="K6431" t="s">
        <v>1362</v>
      </c>
      <c r="L6431" t="s">
        <v>92</v>
      </c>
      <c r="N6431" t="str">
        <f>IF(ISBLANK(Sales[[#This Row],[return]]),"No",Sales[[#This Row],[return]])</f>
        <v>No</v>
      </c>
      <c r="O6431" s="2">
        <v>43671</v>
      </c>
      <c r="P6431" s="8" t="str">
        <f>TEXT(DAY(Sales[[#This Row],[OrderDate]]),"ddd")</f>
        <v>Wed</v>
      </c>
      <c r="Q6431" s="8" t="str">
        <f>TEXT(MONTH(Sales[[#This Row],[ShipDate]])*29,"mmm")</f>
        <v>Jul</v>
      </c>
      <c r="R6431">
        <v>78</v>
      </c>
      <c r="S6431" t="s">
        <v>1998</v>
      </c>
      <c r="T6431" t="s">
        <v>90</v>
      </c>
      <c r="U6431">
        <v>19143</v>
      </c>
      <c r="V6431" s="1">
        <v>0.2</v>
      </c>
      <c r="W6431">
        <v>4</v>
      </c>
      <c r="X6431">
        <v>3</v>
      </c>
      <c r="Y6431">
        <v>38</v>
      </c>
      <c r="AD6431"/>
    </row>
    <row r="6432" spans="1:30" x14ac:dyDescent="0.25">
      <c r="A6432" t="s">
        <v>10</v>
      </c>
      <c r="B6432" s="2">
        <v>43674</v>
      </c>
      <c r="C6432" s="35">
        <f>YEAR(Sales[[#This Row],[ShipDate]])</f>
        <v>2019</v>
      </c>
      <c r="D6432" t="s">
        <v>19</v>
      </c>
      <c r="E6432" t="s">
        <v>18</v>
      </c>
      <c r="F6432" t="s">
        <v>59</v>
      </c>
      <c r="G6432" t="s">
        <v>25</v>
      </c>
      <c r="H6432" t="s">
        <v>88</v>
      </c>
      <c r="I6432" t="s">
        <v>93</v>
      </c>
      <c r="J6432" t="s">
        <v>13</v>
      </c>
      <c r="K6432" t="s">
        <v>1362</v>
      </c>
      <c r="L6432" t="s">
        <v>92</v>
      </c>
      <c r="N6432" t="str">
        <f>IF(ISBLANK(Sales[[#This Row],[return]]),"No",Sales[[#This Row],[return]])</f>
        <v>No</v>
      </c>
      <c r="O6432" s="2">
        <v>43671</v>
      </c>
      <c r="P6432" s="8" t="str">
        <f>TEXT(DAY(Sales[[#This Row],[OrderDate]]),"ddd")</f>
        <v>Wed</v>
      </c>
      <c r="Q6432" s="8" t="str">
        <f>TEXT(MONTH(Sales[[#This Row],[ShipDate]])*29,"mmm")</f>
        <v>Jul</v>
      </c>
      <c r="R6432">
        <v>1820</v>
      </c>
      <c r="S6432" t="s">
        <v>501</v>
      </c>
      <c r="T6432" t="s">
        <v>90</v>
      </c>
      <c r="U6432">
        <v>19143</v>
      </c>
      <c r="V6432" s="1">
        <v>0.2</v>
      </c>
      <c r="W6432">
        <v>7</v>
      </c>
      <c r="X6432">
        <v>4</v>
      </c>
      <c r="Y6432">
        <v>21</v>
      </c>
      <c r="AD6432"/>
    </row>
    <row r="6433" spans="1:30" x14ac:dyDescent="0.25">
      <c r="A6433" t="s">
        <v>10</v>
      </c>
      <c r="B6433" s="2">
        <v>43674</v>
      </c>
      <c r="C6433" s="35">
        <f>YEAR(Sales[[#This Row],[ShipDate]])</f>
        <v>2019</v>
      </c>
      <c r="D6433" t="s">
        <v>19</v>
      </c>
      <c r="E6433" t="s">
        <v>18</v>
      </c>
      <c r="F6433" t="s">
        <v>39</v>
      </c>
      <c r="G6433" t="s">
        <v>25</v>
      </c>
      <c r="H6433" t="s">
        <v>88</v>
      </c>
      <c r="I6433" t="s">
        <v>93</v>
      </c>
      <c r="J6433" t="s">
        <v>13</v>
      </c>
      <c r="K6433" t="s">
        <v>1362</v>
      </c>
      <c r="L6433" t="s">
        <v>92</v>
      </c>
      <c r="N6433" t="str">
        <f>IF(ISBLANK(Sales[[#This Row],[return]]),"No",Sales[[#This Row],[return]])</f>
        <v>No</v>
      </c>
      <c r="O6433" s="2">
        <v>43671</v>
      </c>
      <c r="P6433" s="8" t="str">
        <f>TEXT(DAY(Sales[[#This Row],[OrderDate]]),"ddd")</f>
        <v>Wed</v>
      </c>
      <c r="Q6433" s="8" t="str">
        <f>TEXT(MONTH(Sales[[#This Row],[ShipDate]])*29,"mmm")</f>
        <v>Jul</v>
      </c>
      <c r="R6433">
        <v>635</v>
      </c>
      <c r="S6433" t="s">
        <v>716</v>
      </c>
      <c r="T6433" t="s">
        <v>90</v>
      </c>
      <c r="U6433">
        <v>19143</v>
      </c>
      <c r="V6433" s="1">
        <v>0.2</v>
      </c>
      <c r="W6433">
        <v>-26</v>
      </c>
      <c r="X6433">
        <v>5</v>
      </c>
      <c r="Y6433">
        <v>260</v>
      </c>
      <c r="AD6433"/>
    </row>
    <row r="6434" spans="1:30" x14ac:dyDescent="0.25">
      <c r="A6434" t="s">
        <v>10</v>
      </c>
      <c r="B6434" s="2">
        <v>43737</v>
      </c>
      <c r="C6434" s="35">
        <f>YEAR(Sales[[#This Row],[ShipDate]])</f>
        <v>2019</v>
      </c>
      <c r="D6434" t="s">
        <v>607</v>
      </c>
      <c r="E6434" t="s">
        <v>69</v>
      </c>
      <c r="F6434" t="s">
        <v>43</v>
      </c>
      <c r="G6434" t="s">
        <v>11</v>
      </c>
      <c r="H6434" t="s">
        <v>2930</v>
      </c>
      <c r="I6434" t="s">
        <v>252</v>
      </c>
      <c r="J6434" t="s">
        <v>13</v>
      </c>
      <c r="K6434" t="s">
        <v>303</v>
      </c>
      <c r="L6434" t="s">
        <v>92</v>
      </c>
      <c r="N6434" t="str">
        <f>IF(ISBLANK(Sales[[#This Row],[return]]),"No",Sales[[#This Row],[return]])</f>
        <v>No</v>
      </c>
      <c r="O6434" s="2">
        <v>43737</v>
      </c>
      <c r="P6434" s="8" t="str">
        <f>TEXT(DAY(Sales[[#This Row],[OrderDate]]),"ddd")</f>
        <v>Sun</v>
      </c>
      <c r="Q6434" s="8" t="str">
        <f>TEXT(MONTH(Sales[[#This Row],[ShipDate]])*29,"mmm")</f>
        <v>Sep</v>
      </c>
      <c r="R6434">
        <v>678</v>
      </c>
      <c r="S6434" t="s">
        <v>1325</v>
      </c>
      <c r="T6434" t="s">
        <v>90</v>
      </c>
      <c r="U6434">
        <v>44060</v>
      </c>
      <c r="V6434" s="1">
        <v>0.2</v>
      </c>
      <c r="W6434">
        <v>7</v>
      </c>
      <c r="X6434">
        <v>4</v>
      </c>
      <c r="Y6434">
        <v>21</v>
      </c>
      <c r="AD6434"/>
    </row>
    <row r="6435" spans="1:30" x14ac:dyDescent="0.25">
      <c r="A6435" t="s">
        <v>10</v>
      </c>
      <c r="B6435" s="2">
        <v>43737</v>
      </c>
      <c r="C6435" s="35">
        <f>YEAR(Sales[[#This Row],[ShipDate]])</f>
        <v>2019</v>
      </c>
      <c r="D6435" t="s">
        <v>607</v>
      </c>
      <c r="E6435" t="s">
        <v>69</v>
      </c>
      <c r="F6435" t="s">
        <v>23</v>
      </c>
      <c r="G6435" t="s">
        <v>11</v>
      </c>
      <c r="H6435" t="s">
        <v>2930</v>
      </c>
      <c r="I6435" t="s">
        <v>252</v>
      </c>
      <c r="J6435" t="s">
        <v>13</v>
      </c>
      <c r="K6435" t="s">
        <v>303</v>
      </c>
      <c r="L6435" t="s">
        <v>92</v>
      </c>
      <c r="N6435" t="str">
        <f>IF(ISBLANK(Sales[[#This Row],[return]]),"No",Sales[[#This Row],[return]])</f>
        <v>No</v>
      </c>
      <c r="O6435" s="2">
        <v>43737</v>
      </c>
      <c r="P6435" s="8" t="str">
        <f>TEXT(DAY(Sales[[#This Row],[OrderDate]]),"ddd")</f>
        <v>Sun</v>
      </c>
      <c r="Q6435" s="8" t="str">
        <f>TEXT(MONTH(Sales[[#This Row],[ShipDate]])*29,"mmm")</f>
        <v>Sep</v>
      </c>
      <c r="R6435">
        <v>773</v>
      </c>
      <c r="S6435" t="s">
        <v>3110</v>
      </c>
      <c r="T6435" t="s">
        <v>90</v>
      </c>
      <c r="U6435">
        <v>44060</v>
      </c>
      <c r="V6435" s="1">
        <v>0.3</v>
      </c>
      <c r="W6435">
        <v>-15</v>
      </c>
      <c r="X6435">
        <v>1</v>
      </c>
      <c r="Y6435">
        <v>64</v>
      </c>
      <c r="AD6435"/>
    </row>
    <row r="6436" spans="1:30" x14ac:dyDescent="0.25">
      <c r="A6436" t="s">
        <v>10</v>
      </c>
      <c r="B6436" s="2">
        <v>43737</v>
      </c>
      <c r="C6436" s="35">
        <f>YEAR(Sales[[#This Row],[ShipDate]])</f>
        <v>2019</v>
      </c>
      <c r="D6436" t="s">
        <v>607</v>
      </c>
      <c r="E6436" t="s">
        <v>69</v>
      </c>
      <c r="F6436" t="s">
        <v>38</v>
      </c>
      <c r="G6436" t="s">
        <v>11</v>
      </c>
      <c r="H6436" t="s">
        <v>2930</v>
      </c>
      <c r="I6436" t="s">
        <v>252</v>
      </c>
      <c r="J6436" t="s">
        <v>13</v>
      </c>
      <c r="K6436" t="s">
        <v>303</v>
      </c>
      <c r="L6436" t="s">
        <v>92</v>
      </c>
      <c r="N6436" t="str">
        <f>IF(ISBLANK(Sales[[#This Row],[return]]),"No",Sales[[#This Row],[return]])</f>
        <v>No</v>
      </c>
      <c r="O6436" s="2">
        <v>43737</v>
      </c>
      <c r="P6436" s="8" t="str">
        <f>TEXT(DAY(Sales[[#This Row],[OrderDate]]),"ddd")</f>
        <v>Sun</v>
      </c>
      <c r="Q6436" s="8" t="str">
        <f>TEXT(MONTH(Sales[[#This Row],[ShipDate]])*29,"mmm")</f>
        <v>Sep</v>
      </c>
      <c r="R6436">
        <v>1357</v>
      </c>
      <c r="S6436" t="s">
        <v>1309</v>
      </c>
      <c r="T6436" t="s">
        <v>90</v>
      </c>
      <c r="U6436">
        <v>44060</v>
      </c>
      <c r="V6436" s="1">
        <v>0.4</v>
      </c>
      <c r="W6436">
        <v>-189</v>
      </c>
      <c r="X6436">
        <v>2</v>
      </c>
      <c r="Y6436">
        <v>344</v>
      </c>
      <c r="AD6436"/>
    </row>
    <row r="6437" spans="1:30" x14ac:dyDescent="0.25">
      <c r="A6437" t="s">
        <v>10</v>
      </c>
      <c r="B6437" s="2">
        <v>43737</v>
      </c>
      <c r="C6437" s="35">
        <f>YEAR(Sales[[#This Row],[ShipDate]])</f>
        <v>2019</v>
      </c>
      <c r="D6437" t="s">
        <v>607</v>
      </c>
      <c r="E6437" t="s">
        <v>69</v>
      </c>
      <c r="F6437" t="s">
        <v>59</v>
      </c>
      <c r="G6437" t="s">
        <v>25</v>
      </c>
      <c r="H6437" t="s">
        <v>2930</v>
      </c>
      <c r="I6437" t="s">
        <v>252</v>
      </c>
      <c r="J6437" t="s">
        <v>13</v>
      </c>
      <c r="K6437" t="s">
        <v>303</v>
      </c>
      <c r="L6437" t="s">
        <v>92</v>
      </c>
      <c r="N6437" t="str">
        <f>IF(ISBLANK(Sales[[#This Row],[return]]),"No",Sales[[#This Row],[return]])</f>
        <v>No</v>
      </c>
      <c r="O6437" s="2">
        <v>43737</v>
      </c>
      <c r="P6437" s="8" t="str">
        <f>TEXT(DAY(Sales[[#This Row],[OrderDate]]),"ddd")</f>
        <v>Sun</v>
      </c>
      <c r="Q6437" s="8" t="str">
        <f>TEXT(MONTH(Sales[[#This Row],[ShipDate]])*29,"mmm")</f>
        <v>Sep</v>
      </c>
      <c r="R6437">
        <v>1722</v>
      </c>
      <c r="S6437" t="s">
        <v>2825</v>
      </c>
      <c r="T6437" t="s">
        <v>90</v>
      </c>
      <c r="U6437">
        <v>44060</v>
      </c>
      <c r="V6437" s="1">
        <v>0.2</v>
      </c>
      <c r="W6437">
        <v>3</v>
      </c>
      <c r="X6437">
        <v>2</v>
      </c>
      <c r="Y6437">
        <v>8</v>
      </c>
      <c r="AD6437"/>
    </row>
    <row r="6438" spans="1:30" x14ac:dyDescent="0.25">
      <c r="A6438" t="s">
        <v>10</v>
      </c>
      <c r="B6438" s="2">
        <v>43737</v>
      </c>
      <c r="C6438" s="35">
        <f>YEAR(Sales[[#This Row],[ShipDate]])</f>
        <v>2019</v>
      </c>
      <c r="D6438" t="s">
        <v>607</v>
      </c>
      <c r="E6438" t="s">
        <v>69</v>
      </c>
      <c r="F6438" t="s">
        <v>59</v>
      </c>
      <c r="G6438" t="s">
        <v>25</v>
      </c>
      <c r="H6438" t="s">
        <v>2930</v>
      </c>
      <c r="I6438" t="s">
        <v>252</v>
      </c>
      <c r="J6438" t="s">
        <v>13</v>
      </c>
      <c r="K6438" t="s">
        <v>303</v>
      </c>
      <c r="L6438" t="s">
        <v>92</v>
      </c>
      <c r="N6438" t="str">
        <f>IF(ISBLANK(Sales[[#This Row],[return]]),"No",Sales[[#This Row],[return]])</f>
        <v>No</v>
      </c>
      <c r="O6438" s="2">
        <v>43737</v>
      </c>
      <c r="P6438" s="8" t="str">
        <f>TEXT(DAY(Sales[[#This Row],[OrderDate]]),"ddd")</f>
        <v>Sun</v>
      </c>
      <c r="Q6438" s="8" t="str">
        <f>TEXT(MONTH(Sales[[#This Row],[ShipDate]])*29,"mmm")</f>
        <v>Sep</v>
      </c>
      <c r="R6438">
        <v>1832</v>
      </c>
      <c r="S6438" t="s">
        <v>1748</v>
      </c>
      <c r="T6438" t="s">
        <v>90</v>
      </c>
      <c r="U6438">
        <v>44060</v>
      </c>
      <c r="V6438" s="1">
        <v>0.2</v>
      </c>
      <c r="W6438">
        <v>5</v>
      </c>
      <c r="X6438">
        <v>3</v>
      </c>
      <c r="Y6438">
        <v>16</v>
      </c>
      <c r="AD6438"/>
    </row>
    <row r="6439" spans="1:30" x14ac:dyDescent="0.25">
      <c r="A6439" t="s">
        <v>10</v>
      </c>
      <c r="B6439" s="2">
        <v>43737</v>
      </c>
      <c r="C6439" s="35">
        <f>YEAR(Sales[[#This Row],[ShipDate]])</f>
        <v>2019</v>
      </c>
      <c r="D6439" t="s">
        <v>607</v>
      </c>
      <c r="E6439" t="s">
        <v>69</v>
      </c>
      <c r="F6439" t="s">
        <v>99</v>
      </c>
      <c r="G6439" t="s">
        <v>46</v>
      </c>
      <c r="H6439" t="s">
        <v>2930</v>
      </c>
      <c r="I6439" t="s">
        <v>252</v>
      </c>
      <c r="J6439" t="s">
        <v>13</v>
      </c>
      <c r="K6439" t="s">
        <v>303</v>
      </c>
      <c r="L6439" t="s">
        <v>92</v>
      </c>
      <c r="N6439" t="str">
        <f>IF(ISBLANK(Sales[[#This Row],[return]]),"No",Sales[[#This Row],[return]])</f>
        <v>No</v>
      </c>
      <c r="O6439" s="2">
        <v>43737</v>
      </c>
      <c r="P6439" s="8" t="str">
        <f>TEXT(DAY(Sales[[#This Row],[OrderDate]]),"ddd")</f>
        <v>Sun</v>
      </c>
      <c r="Q6439" s="8" t="str">
        <f>TEXT(MONTH(Sales[[#This Row],[ShipDate]])*29,"mmm")</f>
        <v>Sep</v>
      </c>
      <c r="R6439">
        <v>1013</v>
      </c>
      <c r="S6439" t="s">
        <v>738</v>
      </c>
      <c r="T6439" t="s">
        <v>90</v>
      </c>
      <c r="U6439">
        <v>44060</v>
      </c>
      <c r="V6439" s="1">
        <v>0.2</v>
      </c>
      <c r="W6439">
        <v>66</v>
      </c>
      <c r="X6439">
        <v>3</v>
      </c>
      <c r="Y6439">
        <v>240</v>
      </c>
      <c r="AD6439"/>
    </row>
    <row r="6440" spans="1:30" x14ac:dyDescent="0.25">
      <c r="A6440" t="s">
        <v>24</v>
      </c>
      <c r="B6440" s="2">
        <v>43734</v>
      </c>
      <c r="C6440" s="35">
        <f>YEAR(Sales[[#This Row],[ShipDate]])</f>
        <v>2019</v>
      </c>
      <c r="D6440" t="s">
        <v>113</v>
      </c>
      <c r="E6440" t="s">
        <v>18</v>
      </c>
      <c r="F6440" t="s">
        <v>59</v>
      </c>
      <c r="G6440" t="s">
        <v>25</v>
      </c>
      <c r="H6440" t="s">
        <v>660</v>
      </c>
      <c r="I6440" t="s">
        <v>37</v>
      </c>
      <c r="J6440" t="s">
        <v>13</v>
      </c>
      <c r="K6440" t="s">
        <v>1725</v>
      </c>
      <c r="L6440" t="s">
        <v>17</v>
      </c>
      <c r="N6440" t="str">
        <f>IF(ISBLANK(Sales[[#This Row],[return]]),"No",Sales[[#This Row],[return]])</f>
        <v>No</v>
      </c>
      <c r="O6440" s="2">
        <v>43731</v>
      </c>
      <c r="P6440" s="8" t="str">
        <f>TEXT(DAY(Sales[[#This Row],[OrderDate]]),"ddd")</f>
        <v>Mon</v>
      </c>
      <c r="Q6440" s="8" t="str">
        <f>TEXT(MONTH(Sales[[#This Row],[ShipDate]])*29,"mmm")</f>
        <v>Sep</v>
      </c>
      <c r="R6440">
        <v>1737</v>
      </c>
      <c r="S6440" t="s">
        <v>1785</v>
      </c>
      <c r="T6440" t="s">
        <v>15</v>
      </c>
      <c r="U6440">
        <v>33178</v>
      </c>
      <c r="V6440" s="1">
        <v>0.2</v>
      </c>
      <c r="W6440">
        <v>88</v>
      </c>
      <c r="X6440">
        <v>3</v>
      </c>
      <c r="Y6440">
        <v>252</v>
      </c>
      <c r="AD6440"/>
    </row>
    <row r="6441" spans="1:30" x14ac:dyDescent="0.25">
      <c r="A6441" t="s">
        <v>40</v>
      </c>
      <c r="B6441" s="2">
        <v>43828</v>
      </c>
      <c r="C6441" s="35">
        <f>YEAR(Sales[[#This Row],[ShipDate]])</f>
        <v>2019</v>
      </c>
      <c r="D6441" t="s">
        <v>36</v>
      </c>
      <c r="E6441" t="s">
        <v>31</v>
      </c>
      <c r="F6441" t="s">
        <v>39</v>
      </c>
      <c r="G6441" t="s">
        <v>25</v>
      </c>
      <c r="H6441" t="s">
        <v>26</v>
      </c>
      <c r="I6441" t="s">
        <v>32</v>
      </c>
      <c r="J6441" t="s">
        <v>13</v>
      </c>
      <c r="K6441" t="s">
        <v>390</v>
      </c>
      <c r="L6441" t="s">
        <v>30</v>
      </c>
      <c r="N6441" t="str">
        <f>IF(ISBLANK(Sales[[#This Row],[return]]),"No",Sales[[#This Row],[return]])</f>
        <v>No</v>
      </c>
      <c r="O6441" s="2">
        <v>43824</v>
      </c>
      <c r="P6441" s="8" t="str">
        <f>TEXT(DAY(Sales[[#This Row],[OrderDate]]),"ddd")</f>
        <v>Wed</v>
      </c>
      <c r="Q6441" s="8" t="str">
        <f>TEXT(MONTH(Sales[[#This Row],[ShipDate]])*29,"mmm")</f>
        <v>Dec</v>
      </c>
      <c r="R6441">
        <v>1559</v>
      </c>
      <c r="S6441" t="s">
        <v>3153</v>
      </c>
      <c r="T6441" t="s">
        <v>28</v>
      </c>
      <c r="U6441">
        <v>90008</v>
      </c>
      <c r="V6441" s="1">
        <v>0</v>
      </c>
      <c r="W6441">
        <v>3</v>
      </c>
      <c r="X6441">
        <v>2</v>
      </c>
      <c r="Y6441">
        <v>271</v>
      </c>
      <c r="AD6441"/>
    </row>
    <row r="6442" spans="1:30" x14ac:dyDescent="0.25">
      <c r="A6442" t="s">
        <v>40</v>
      </c>
      <c r="B6442" s="2">
        <v>43828</v>
      </c>
      <c r="C6442" s="35">
        <f>YEAR(Sales[[#This Row],[ShipDate]])</f>
        <v>2019</v>
      </c>
      <c r="D6442" t="s">
        <v>36</v>
      </c>
      <c r="E6442" t="s">
        <v>31</v>
      </c>
      <c r="F6442" t="s">
        <v>50</v>
      </c>
      <c r="G6442" t="s">
        <v>25</v>
      </c>
      <c r="H6442" t="s">
        <v>26</v>
      </c>
      <c r="I6442" t="s">
        <v>32</v>
      </c>
      <c r="J6442" t="s">
        <v>13</v>
      </c>
      <c r="K6442" t="s">
        <v>390</v>
      </c>
      <c r="L6442" t="s">
        <v>30</v>
      </c>
      <c r="N6442" t="str">
        <f>IF(ISBLANK(Sales[[#This Row],[return]]),"No",Sales[[#This Row],[return]])</f>
        <v>No</v>
      </c>
      <c r="O6442" s="2">
        <v>43824</v>
      </c>
      <c r="P6442" s="8" t="str">
        <f>TEXT(DAY(Sales[[#This Row],[OrderDate]]),"ddd")</f>
        <v>Wed</v>
      </c>
      <c r="Q6442" s="8" t="str">
        <f>TEXT(MONTH(Sales[[#This Row],[ShipDate]])*29,"mmm")</f>
        <v>Dec</v>
      </c>
      <c r="R6442">
        <v>685</v>
      </c>
      <c r="S6442" t="s">
        <v>1990</v>
      </c>
      <c r="T6442" t="s">
        <v>28</v>
      </c>
      <c r="U6442">
        <v>90008</v>
      </c>
      <c r="V6442" s="1">
        <v>0.2</v>
      </c>
      <c r="W6442">
        <v>52</v>
      </c>
      <c r="X6442">
        <v>3</v>
      </c>
      <c r="Y6442">
        <v>154</v>
      </c>
      <c r="AD6442"/>
    </row>
    <row r="6443" spans="1:30" x14ac:dyDescent="0.25">
      <c r="A6443" t="s">
        <v>40</v>
      </c>
      <c r="B6443" s="2">
        <v>43735</v>
      </c>
      <c r="C6443" s="35">
        <f>YEAR(Sales[[#This Row],[ShipDate]])</f>
        <v>2019</v>
      </c>
      <c r="D6443" t="s">
        <v>36</v>
      </c>
      <c r="E6443" t="s">
        <v>31</v>
      </c>
      <c r="F6443" t="s">
        <v>43</v>
      </c>
      <c r="G6443" t="s">
        <v>11</v>
      </c>
      <c r="H6443" t="s">
        <v>684</v>
      </c>
      <c r="I6443" t="s">
        <v>233</v>
      </c>
      <c r="J6443" t="s">
        <v>13</v>
      </c>
      <c r="K6443" t="s">
        <v>2693</v>
      </c>
      <c r="L6443" t="s">
        <v>30</v>
      </c>
      <c r="N6443" t="str">
        <f>IF(ISBLANK(Sales[[#This Row],[return]]),"No",Sales[[#This Row],[return]])</f>
        <v>No</v>
      </c>
      <c r="O6443" s="2">
        <v>43731</v>
      </c>
      <c r="P6443" s="8" t="str">
        <f>TEXT(DAY(Sales[[#This Row],[OrderDate]]),"ddd")</f>
        <v>Mon</v>
      </c>
      <c r="Q6443" s="8" t="str">
        <f>TEXT(MONTH(Sales[[#This Row],[ShipDate]])*29,"mmm")</f>
        <v>Sep</v>
      </c>
      <c r="R6443">
        <v>123</v>
      </c>
      <c r="S6443" t="s">
        <v>715</v>
      </c>
      <c r="T6443" t="s">
        <v>28</v>
      </c>
      <c r="U6443">
        <v>80027</v>
      </c>
      <c r="V6443" s="1">
        <v>0.2</v>
      </c>
      <c r="W6443">
        <v>4</v>
      </c>
      <c r="X6443">
        <v>3</v>
      </c>
      <c r="Y6443">
        <v>29</v>
      </c>
      <c r="AD6443"/>
    </row>
    <row r="6444" spans="1:30" x14ac:dyDescent="0.25">
      <c r="A6444" t="s">
        <v>24</v>
      </c>
      <c r="B6444" s="2">
        <v>43559</v>
      </c>
      <c r="C6444" s="35">
        <f>YEAR(Sales[[#This Row],[ShipDate]])</f>
        <v>2019</v>
      </c>
      <c r="D6444" t="s">
        <v>113</v>
      </c>
      <c r="E6444" t="s">
        <v>69</v>
      </c>
      <c r="F6444" t="s">
        <v>38</v>
      </c>
      <c r="G6444" t="s">
        <v>11</v>
      </c>
      <c r="H6444" t="s">
        <v>249</v>
      </c>
      <c r="I6444" t="s">
        <v>598</v>
      </c>
      <c r="J6444" t="s">
        <v>13</v>
      </c>
      <c r="K6444" t="s">
        <v>2912</v>
      </c>
      <c r="L6444" t="s">
        <v>17</v>
      </c>
      <c r="N6444" t="str">
        <f>IF(ISBLANK(Sales[[#This Row],[return]]),"No",Sales[[#This Row],[return]])</f>
        <v>No</v>
      </c>
      <c r="O6444" s="2">
        <v>43557</v>
      </c>
      <c r="P6444" s="8" t="str">
        <f>TEXT(DAY(Sales[[#This Row],[OrderDate]]),"ddd")</f>
        <v>Mon</v>
      </c>
      <c r="Q6444" s="8" t="str">
        <f>TEXT(MONTH(Sales[[#This Row],[ShipDate]])*29,"mmm")</f>
        <v>Apr</v>
      </c>
      <c r="R6444">
        <v>311</v>
      </c>
      <c r="S6444" t="s">
        <v>270</v>
      </c>
      <c r="T6444" t="s">
        <v>15</v>
      </c>
      <c r="U6444">
        <v>31907</v>
      </c>
      <c r="V6444" s="1">
        <v>0</v>
      </c>
      <c r="W6444">
        <v>70</v>
      </c>
      <c r="X6444">
        <v>2</v>
      </c>
      <c r="Y6444">
        <v>412</v>
      </c>
      <c r="AD6444"/>
    </row>
    <row r="6445" spans="1:30" x14ac:dyDescent="0.25">
      <c r="A6445" t="s">
        <v>24</v>
      </c>
      <c r="B6445" s="2">
        <v>43559</v>
      </c>
      <c r="C6445" s="35">
        <f>YEAR(Sales[[#This Row],[ShipDate]])</f>
        <v>2019</v>
      </c>
      <c r="D6445" t="s">
        <v>113</v>
      </c>
      <c r="E6445" t="s">
        <v>69</v>
      </c>
      <c r="F6445" t="s">
        <v>99</v>
      </c>
      <c r="G6445" t="s">
        <v>46</v>
      </c>
      <c r="H6445" t="s">
        <v>249</v>
      </c>
      <c r="I6445" t="s">
        <v>598</v>
      </c>
      <c r="J6445" t="s">
        <v>13</v>
      </c>
      <c r="K6445" t="s">
        <v>2912</v>
      </c>
      <c r="L6445" t="s">
        <v>17</v>
      </c>
      <c r="N6445" t="str">
        <f>IF(ISBLANK(Sales[[#This Row],[return]]),"No",Sales[[#This Row],[return]])</f>
        <v>No</v>
      </c>
      <c r="O6445" s="2">
        <v>43557</v>
      </c>
      <c r="P6445" s="8" t="str">
        <f>TEXT(DAY(Sales[[#This Row],[OrderDate]]),"ddd")</f>
        <v>Mon</v>
      </c>
      <c r="Q6445" s="8" t="str">
        <f>TEXT(MONTH(Sales[[#This Row],[ShipDate]])*29,"mmm")</f>
        <v>Apr</v>
      </c>
      <c r="R6445">
        <v>1116</v>
      </c>
      <c r="S6445" t="s">
        <v>552</v>
      </c>
      <c r="T6445" t="s">
        <v>15</v>
      </c>
      <c r="U6445">
        <v>31907</v>
      </c>
      <c r="V6445" s="1">
        <v>0</v>
      </c>
      <c r="W6445">
        <v>130</v>
      </c>
      <c r="X6445">
        <v>4</v>
      </c>
      <c r="Y6445">
        <v>360</v>
      </c>
      <c r="AD6445"/>
    </row>
    <row r="6446" spans="1:30" x14ac:dyDescent="0.25">
      <c r="A6446" t="s">
        <v>10</v>
      </c>
      <c r="B6446" s="2">
        <v>43789</v>
      </c>
      <c r="C6446" s="35">
        <f>YEAR(Sales[[#This Row],[ShipDate]])</f>
        <v>2019</v>
      </c>
      <c r="D6446" t="s">
        <v>113</v>
      </c>
      <c r="E6446" t="s">
        <v>18</v>
      </c>
      <c r="F6446" t="s">
        <v>48</v>
      </c>
      <c r="G6446" t="s">
        <v>46</v>
      </c>
      <c r="H6446" t="s">
        <v>1579</v>
      </c>
      <c r="I6446" t="s">
        <v>32</v>
      </c>
      <c r="J6446" t="s">
        <v>13</v>
      </c>
      <c r="K6446" t="s">
        <v>219</v>
      </c>
      <c r="L6446" t="s">
        <v>30</v>
      </c>
      <c r="N6446" t="str">
        <f>IF(ISBLANK(Sales[[#This Row],[return]]),"No",Sales[[#This Row],[return]])</f>
        <v>No</v>
      </c>
      <c r="O6446" s="2">
        <v>43788</v>
      </c>
      <c r="P6446" s="8" t="str">
        <f>TEXT(DAY(Sales[[#This Row],[OrderDate]]),"ddd")</f>
        <v>Thu</v>
      </c>
      <c r="Q6446" s="8" t="str">
        <f>TEXT(MONTH(Sales[[#This Row],[ShipDate]])*29,"mmm")</f>
        <v>Nov</v>
      </c>
      <c r="R6446">
        <v>1491</v>
      </c>
      <c r="S6446" t="s">
        <v>775</v>
      </c>
      <c r="T6446" t="s">
        <v>28</v>
      </c>
      <c r="U6446">
        <v>92683</v>
      </c>
      <c r="V6446" s="1">
        <v>0.2</v>
      </c>
      <c r="W6446">
        <v>2</v>
      </c>
      <c r="X6446">
        <v>4</v>
      </c>
      <c r="Y6446">
        <v>32</v>
      </c>
      <c r="AD6446"/>
    </row>
    <row r="6447" spans="1:30" x14ac:dyDescent="0.25">
      <c r="A6447" t="s">
        <v>24</v>
      </c>
      <c r="B6447" s="2">
        <v>43702</v>
      </c>
      <c r="C6447" s="35">
        <f>YEAR(Sales[[#This Row],[ShipDate]])</f>
        <v>2019</v>
      </c>
      <c r="D6447" t="s">
        <v>19</v>
      </c>
      <c r="E6447" t="s">
        <v>31</v>
      </c>
      <c r="F6447" t="s">
        <v>23</v>
      </c>
      <c r="G6447" t="s">
        <v>11</v>
      </c>
      <c r="H6447" t="s">
        <v>60</v>
      </c>
      <c r="I6447" t="s">
        <v>63</v>
      </c>
      <c r="J6447" t="s">
        <v>13</v>
      </c>
      <c r="K6447" t="s">
        <v>2678</v>
      </c>
      <c r="L6447" t="s">
        <v>30</v>
      </c>
      <c r="N6447" t="str">
        <f>IF(ISBLANK(Sales[[#This Row],[return]]),"No",Sales[[#This Row],[return]])</f>
        <v>No</v>
      </c>
      <c r="O6447" s="2">
        <v>43698</v>
      </c>
      <c r="P6447" s="8" t="str">
        <f>TEXT(DAY(Sales[[#This Row],[OrderDate]]),"ddd")</f>
        <v>Sat</v>
      </c>
      <c r="Q6447" s="8" t="str">
        <f>TEXT(MONTH(Sales[[#This Row],[ShipDate]])*29,"mmm")</f>
        <v>Aug</v>
      </c>
      <c r="R6447">
        <v>1233</v>
      </c>
      <c r="S6447" t="s">
        <v>355</v>
      </c>
      <c r="T6447" t="s">
        <v>28</v>
      </c>
      <c r="U6447">
        <v>98115</v>
      </c>
      <c r="V6447" s="1">
        <v>0.2</v>
      </c>
      <c r="W6447">
        <v>39</v>
      </c>
      <c r="X6447">
        <v>6</v>
      </c>
      <c r="Y6447">
        <v>389</v>
      </c>
      <c r="AD6447"/>
    </row>
    <row r="6448" spans="1:30" x14ac:dyDescent="0.25">
      <c r="A6448" t="s">
        <v>24</v>
      </c>
      <c r="B6448" s="2">
        <v>43702</v>
      </c>
      <c r="C6448" s="35">
        <f>YEAR(Sales[[#This Row],[ShipDate]])</f>
        <v>2019</v>
      </c>
      <c r="D6448" t="s">
        <v>19</v>
      </c>
      <c r="E6448" t="s">
        <v>31</v>
      </c>
      <c r="F6448" t="s">
        <v>39</v>
      </c>
      <c r="G6448" t="s">
        <v>25</v>
      </c>
      <c r="H6448" t="s">
        <v>60</v>
      </c>
      <c r="I6448" t="s">
        <v>63</v>
      </c>
      <c r="J6448" t="s">
        <v>13</v>
      </c>
      <c r="K6448" t="s">
        <v>2678</v>
      </c>
      <c r="L6448" t="s">
        <v>30</v>
      </c>
      <c r="N6448" t="str">
        <f>IF(ISBLANK(Sales[[#This Row],[return]]),"No",Sales[[#This Row],[return]])</f>
        <v>No</v>
      </c>
      <c r="O6448" s="2">
        <v>43698</v>
      </c>
      <c r="P6448" s="8" t="str">
        <f>TEXT(DAY(Sales[[#This Row],[OrderDate]]),"ddd")</f>
        <v>Sat</v>
      </c>
      <c r="Q6448" s="8" t="str">
        <f>TEXT(MONTH(Sales[[#This Row],[ShipDate]])*29,"mmm")</f>
        <v>Aug</v>
      </c>
      <c r="R6448">
        <v>659</v>
      </c>
      <c r="S6448" t="s">
        <v>1085</v>
      </c>
      <c r="T6448" t="s">
        <v>28</v>
      </c>
      <c r="U6448">
        <v>98115</v>
      </c>
      <c r="V6448" s="1">
        <v>0</v>
      </c>
      <c r="W6448">
        <v>34</v>
      </c>
      <c r="X6448">
        <v>6</v>
      </c>
      <c r="Y6448">
        <v>573</v>
      </c>
      <c r="AD6448"/>
    </row>
    <row r="6449" spans="1:30" x14ac:dyDescent="0.25">
      <c r="A6449" t="s">
        <v>24</v>
      </c>
      <c r="B6449" s="2">
        <v>43702</v>
      </c>
      <c r="C6449" s="35">
        <f>YEAR(Sales[[#This Row],[ShipDate]])</f>
        <v>2019</v>
      </c>
      <c r="D6449" t="s">
        <v>19</v>
      </c>
      <c r="E6449" t="s">
        <v>31</v>
      </c>
      <c r="F6449" t="s">
        <v>99</v>
      </c>
      <c r="G6449" t="s">
        <v>46</v>
      </c>
      <c r="H6449" t="s">
        <v>60</v>
      </c>
      <c r="I6449" t="s">
        <v>63</v>
      </c>
      <c r="J6449" t="s">
        <v>13</v>
      </c>
      <c r="K6449" t="s">
        <v>2678</v>
      </c>
      <c r="L6449" t="s">
        <v>30</v>
      </c>
      <c r="N6449" t="str">
        <f>IF(ISBLANK(Sales[[#This Row],[return]]),"No",Sales[[#This Row],[return]])</f>
        <v>No</v>
      </c>
      <c r="O6449" s="2">
        <v>43698</v>
      </c>
      <c r="P6449" s="8" t="str">
        <f>TEXT(DAY(Sales[[#This Row],[OrderDate]]),"ddd")</f>
        <v>Sat</v>
      </c>
      <c r="Q6449" s="8" t="str">
        <f>TEXT(MONTH(Sales[[#This Row],[ShipDate]])*29,"mmm")</f>
        <v>Aug</v>
      </c>
      <c r="R6449">
        <v>957</v>
      </c>
      <c r="S6449" t="s">
        <v>2381</v>
      </c>
      <c r="T6449" t="s">
        <v>28</v>
      </c>
      <c r="U6449">
        <v>98115</v>
      </c>
      <c r="V6449" s="1">
        <v>0</v>
      </c>
      <c r="W6449">
        <v>12</v>
      </c>
      <c r="X6449">
        <v>2</v>
      </c>
      <c r="Y6449">
        <v>33</v>
      </c>
      <c r="AD6449"/>
    </row>
    <row r="6450" spans="1:30" x14ac:dyDescent="0.25">
      <c r="A6450" t="s">
        <v>10</v>
      </c>
      <c r="B6450" s="2">
        <v>43652</v>
      </c>
      <c r="C6450" s="35">
        <f>YEAR(Sales[[#This Row],[ShipDate]])</f>
        <v>2019</v>
      </c>
      <c r="D6450" t="s">
        <v>19</v>
      </c>
      <c r="E6450" t="s">
        <v>31</v>
      </c>
      <c r="F6450" t="s">
        <v>59</v>
      </c>
      <c r="G6450" t="s">
        <v>25</v>
      </c>
      <c r="H6450" t="s">
        <v>107</v>
      </c>
      <c r="I6450" t="s">
        <v>70</v>
      </c>
      <c r="J6450" t="s">
        <v>13</v>
      </c>
      <c r="K6450" t="s">
        <v>2635</v>
      </c>
      <c r="L6450" t="s">
        <v>68</v>
      </c>
      <c r="N6450" t="str">
        <f>IF(ISBLANK(Sales[[#This Row],[return]]),"No",Sales[[#This Row],[return]])</f>
        <v>No</v>
      </c>
      <c r="O6450" s="2">
        <v>43649</v>
      </c>
      <c r="P6450" s="8" t="str">
        <f>TEXT(DAY(Sales[[#This Row],[OrderDate]]),"ddd")</f>
        <v>Tue</v>
      </c>
      <c r="Q6450" s="8" t="str">
        <f>TEXT(MONTH(Sales[[#This Row],[ShipDate]])*29,"mmm")</f>
        <v>Jul</v>
      </c>
      <c r="R6450">
        <v>1682</v>
      </c>
      <c r="S6450" t="s">
        <v>1973</v>
      </c>
      <c r="T6450" t="s">
        <v>66</v>
      </c>
      <c r="U6450">
        <v>77041</v>
      </c>
      <c r="V6450" s="1">
        <v>0.2</v>
      </c>
      <c r="W6450">
        <v>92</v>
      </c>
      <c r="X6450">
        <v>7</v>
      </c>
      <c r="Y6450">
        <v>274</v>
      </c>
      <c r="AD6450"/>
    </row>
    <row r="6451" spans="1:30" x14ac:dyDescent="0.25">
      <c r="A6451" t="s">
        <v>10</v>
      </c>
      <c r="B6451" s="2">
        <v>43652</v>
      </c>
      <c r="C6451" s="35">
        <f>YEAR(Sales[[#This Row],[ShipDate]])</f>
        <v>2019</v>
      </c>
      <c r="D6451" t="s">
        <v>19</v>
      </c>
      <c r="E6451" t="s">
        <v>31</v>
      </c>
      <c r="F6451" t="s">
        <v>340</v>
      </c>
      <c r="G6451" t="s">
        <v>46</v>
      </c>
      <c r="H6451" t="s">
        <v>107</v>
      </c>
      <c r="I6451" t="s">
        <v>70</v>
      </c>
      <c r="J6451" t="s">
        <v>13</v>
      </c>
      <c r="K6451" t="s">
        <v>2635</v>
      </c>
      <c r="L6451" t="s">
        <v>68</v>
      </c>
      <c r="N6451" t="str">
        <f>IF(ISBLANK(Sales[[#This Row],[return]]),"No",Sales[[#This Row],[return]])</f>
        <v>No</v>
      </c>
      <c r="O6451" s="2">
        <v>43649</v>
      </c>
      <c r="P6451" s="8" t="str">
        <f>TEXT(DAY(Sales[[#This Row],[OrderDate]]),"ddd")</f>
        <v>Tue</v>
      </c>
      <c r="Q6451" s="8" t="str">
        <f>TEXT(MONTH(Sales[[#This Row],[ShipDate]])*29,"mmm")</f>
        <v>Jul</v>
      </c>
      <c r="R6451">
        <v>801</v>
      </c>
      <c r="S6451" t="s">
        <v>2873</v>
      </c>
      <c r="T6451" t="s">
        <v>66</v>
      </c>
      <c r="U6451">
        <v>77041</v>
      </c>
      <c r="V6451" s="1">
        <v>0.4</v>
      </c>
      <c r="W6451">
        <v>50</v>
      </c>
      <c r="X6451">
        <v>3</v>
      </c>
      <c r="Y6451">
        <v>597</v>
      </c>
      <c r="AD6451"/>
    </row>
    <row r="6452" spans="1:30" x14ac:dyDescent="0.25">
      <c r="A6452" t="s">
        <v>24</v>
      </c>
      <c r="B6452" s="2">
        <v>43800</v>
      </c>
      <c r="C6452" s="35">
        <f>YEAR(Sales[[#This Row],[ShipDate]])</f>
        <v>2019</v>
      </c>
      <c r="D6452" t="s">
        <v>113</v>
      </c>
      <c r="E6452" t="s">
        <v>18</v>
      </c>
      <c r="F6452" t="s">
        <v>59</v>
      </c>
      <c r="G6452" t="s">
        <v>25</v>
      </c>
      <c r="H6452" t="s">
        <v>395</v>
      </c>
      <c r="I6452" t="s">
        <v>233</v>
      </c>
      <c r="J6452" t="s">
        <v>13</v>
      </c>
      <c r="K6452" t="s">
        <v>1274</v>
      </c>
      <c r="L6452" t="s">
        <v>30</v>
      </c>
      <c r="N6452" t="str">
        <f>IF(ISBLANK(Sales[[#This Row],[return]]),"No",Sales[[#This Row],[return]])</f>
        <v>No</v>
      </c>
      <c r="O6452" s="2">
        <v>43797</v>
      </c>
      <c r="P6452" s="8" t="str">
        <f>TEXT(DAY(Sales[[#This Row],[OrderDate]]),"ddd")</f>
        <v>Sat</v>
      </c>
      <c r="Q6452" s="8" t="str">
        <f>TEXT(MONTH(Sales[[#This Row],[ShipDate]])*29,"mmm")</f>
        <v>Dec</v>
      </c>
      <c r="R6452">
        <v>539</v>
      </c>
      <c r="S6452" t="s">
        <v>752</v>
      </c>
      <c r="T6452" t="s">
        <v>28</v>
      </c>
      <c r="U6452">
        <v>80219</v>
      </c>
      <c r="V6452" s="1">
        <v>0.2</v>
      </c>
      <c r="W6452">
        <v>31</v>
      </c>
      <c r="X6452">
        <v>2</v>
      </c>
      <c r="Y6452">
        <v>89</v>
      </c>
      <c r="AD6452"/>
    </row>
    <row r="6453" spans="1:30" x14ac:dyDescent="0.25">
      <c r="A6453" t="s">
        <v>40</v>
      </c>
      <c r="B6453" s="2">
        <v>43619</v>
      </c>
      <c r="C6453" s="35">
        <f>YEAR(Sales[[#This Row],[ShipDate]])</f>
        <v>2019</v>
      </c>
      <c r="D6453" t="s">
        <v>19</v>
      </c>
      <c r="E6453" t="s">
        <v>31</v>
      </c>
      <c r="F6453" t="s">
        <v>23</v>
      </c>
      <c r="G6453" t="s">
        <v>11</v>
      </c>
      <c r="H6453" t="s">
        <v>1624</v>
      </c>
      <c r="I6453" t="s">
        <v>142</v>
      </c>
      <c r="J6453" t="s">
        <v>13</v>
      </c>
      <c r="K6453" t="s">
        <v>2585</v>
      </c>
      <c r="L6453" t="s">
        <v>68</v>
      </c>
      <c r="N6453" t="str">
        <f>IF(ISBLANK(Sales[[#This Row],[return]]),"No",Sales[[#This Row],[return]])</f>
        <v>No</v>
      </c>
      <c r="O6453" s="2">
        <v>43617</v>
      </c>
      <c r="P6453" s="8" t="str">
        <f>TEXT(DAY(Sales[[#This Row],[OrderDate]]),"ddd")</f>
        <v>Sun</v>
      </c>
      <c r="Q6453" s="8" t="str">
        <f>TEXT(MONTH(Sales[[#This Row],[ShipDate]])*29,"mmm")</f>
        <v>Jun</v>
      </c>
      <c r="R6453">
        <v>825</v>
      </c>
      <c r="S6453" t="s">
        <v>1088</v>
      </c>
      <c r="T6453" t="s">
        <v>66</v>
      </c>
      <c r="U6453">
        <v>46203</v>
      </c>
      <c r="V6453" s="1">
        <v>0</v>
      </c>
      <c r="W6453">
        <v>539</v>
      </c>
      <c r="X6453">
        <v>6</v>
      </c>
      <c r="Y6453">
        <v>1926</v>
      </c>
      <c r="AD6453"/>
    </row>
    <row r="6454" spans="1:30" x14ac:dyDescent="0.25">
      <c r="A6454" t="s">
        <v>40</v>
      </c>
      <c r="B6454" s="2">
        <v>43619</v>
      </c>
      <c r="C6454" s="35">
        <f>YEAR(Sales[[#This Row],[ShipDate]])</f>
        <v>2019</v>
      </c>
      <c r="D6454" t="s">
        <v>19</v>
      </c>
      <c r="E6454" t="s">
        <v>31</v>
      </c>
      <c r="F6454" t="s">
        <v>50</v>
      </c>
      <c r="G6454" t="s">
        <v>25</v>
      </c>
      <c r="H6454" t="s">
        <v>1624</v>
      </c>
      <c r="I6454" t="s">
        <v>142</v>
      </c>
      <c r="J6454" t="s">
        <v>13</v>
      </c>
      <c r="K6454" t="s">
        <v>2585</v>
      </c>
      <c r="L6454" t="s">
        <v>68</v>
      </c>
      <c r="N6454" t="str">
        <f>IF(ISBLANK(Sales[[#This Row],[return]]),"No",Sales[[#This Row],[return]])</f>
        <v>No</v>
      </c>
      <c r="O6454" s="2">
        <v>43617</v>
      </c>
      <c r="P6454" s="8" t="str">
        <f>TEXT(DAY(Sales[[#This Row],[OrderDate]]),"ddd")</f>
        <v>Sun</v>
      </c>
      <c r="Q6454" s="8" t="str">
        <f>TEXT(MONTH(Sales[[#This Row],[ShipDate]])*29,"mmm")</f>
        <v>Jun</v>
      </c>
      <c r="R6454">
        <v>415</v>
      </c>
      <c r="S6454" t="s">
        <v>2310</v>
      </c>
      <c r="T6454" t="s">
        <v>66</v>
      </c>
      <c r="U6454">
        <v>46203</v>
      </c>
      <c r="V6454" s="1">
        <v>0</v>
      </c>
      <c r="W6454">
        <v>9</v>
      </c>
      <c r="X6454">
        <v>2</v>
      </c>
      <c r="Y6454">
        <v>17</v>
      </c>
      <c r="AD6454"/>
    </row>
    <row r="6455" spans="1:30" x14ac:dyDescent="0.25">
      <c r="A6455" t="s">
        <v>40</v>
      </c>
      <c r="B6455" s="2">
        <v>43619</v>
      </c>
      <c r="C6455" s="35">
        <f>YEAR(Sales[[#This Row],[ShipDate]])</f>
        <v>2019</v>
      </c>
      <c r="D6455" t="s">
        <v>19</v>
      </c>
      <c r="E6455" t="s">
        <v>31</v>
      </c>
      <c r="F6455" t="s">
        <v>52</v>
      </c>
      <c r="G6455" t="s">
        <v>25</v>
      </c>
      <c r="H6455" t="s">
        <v>1624</v>
      </c>
      <c r="I6455" t="s">
        <v>142</v>
      </c>
      <c r="J6455" t="s">
        <v>13</v>
      </c>
      <c r="K6455" t="s">
        <v>2585</v>
      </c>
      <c r="L6455" t="s">
        <v>68</v>
      </c>
      <c r="N6455" t="str">
        <f>IF(ISBLANK(Sales[[#This Row],[return]]),"No",Sales[[#This Row],[return]])</f>
        <v>No</v>
      </c>
      <c r="O6455" s="2">
        <v>43617</v>
      </c>
      <c r="P6455" s="8" t="str">
        <f>TEXT(DAY(Sales[[#This Row],[OrderDate]]),"ddd")</f>
        <v>Sun</v>
      </c>
      <c r="Q6455" s="8" t="str">
        <f>TEXT(MONTH(Sales[[#This Row],[ShipDate]])*29,"mmm")</f>
        <v>Jun</v>
      </c>
      <c r="R6455">
        <v>852</v>
      </c>
      <c r="S6455" t="s">
        <v>3099</v>
      </c>
      <c r="T6455" t="s">
        <v>66</v>
      </c>
      <c r="U6455">
        <v>46203</v>
      </c>
      <c r="V6455" s="1">
        <v>0</v>
      </c>
      <c r="W6455">
        <v>794</v>
      </c>
      <c r="X6455">
        <v>8</v>
      </c>
      <c r="Y6455">
        <v>2405</v>
      </c>
      <c r="AD6455"/>
    </row>
    <row r="6456" spans="1:30" x14ac:dyDescent="0.25">
      <c r="A6456" t="s">
        <v>40</v>
      </c>
      <c r="B6456" s="2">
        <v>43619</v>
      </c>
      <c r="C6456" s="35">
        <f>YEAR(Sales[[#This Row],[ShipDate]])</f>
        <v>2019</v>
      </c>
      <c r="D6456" t="s">
        <v>19</v>
      </c>
      <c r="E6456" t="s">
        <v>31</v>
      </c>
      <c r="F6456" t="s">
        <v>99</v>
      </c>
      <c r="G6456" t="s">
        <v>46</v>
      </c>
      <c r="H6456" t="s">
        <v>1624</v>
      </c>
      <c r="I6456" t="s">
        <v>142</v>
      </c>
      <c r="J6456" t="s">
        <v>13</v>
      </c>
      <c r="K6456" t="s">
        <v>2585</v>
      </c>
      <c r="L6456" t="s">
        <v>68</v>
      </c>
      <c r="N6456" t="str">
        <f>IF(ISBLANK(Sales[[#This Row],[return]]),"No",Sales[[#This Row],[return]])</f>
        <v>No</v>
      </c>
      <c r="O6456" s="2">
        <v>43617</v>
      </c>
      <c r="P6456" s="8" t="str">
        <f>TEXT(DAY(Sales[[#This Row],[OrderDate]]),"ddd")</f>
        <v>Sun</v>
      </c>
      <c r="Q6456" s="8" t="str">
        <f>TEXT(MONTH(Sales[[#This Row],[ShipDate]])*29,"mmm")</f>
        <v>Jun</v>
      </c>
      <c r="R6456">
        <v>1023</v>
      </c>
      <c r="S6456" t="s">
        <v>2399</v>
      </c>
      <c r="T6456" t="s">
        <v>66</v>
      </c>
      <c r="U6456">
        <v>46203</v>
      </c>
      <c r="V6456" s="1">
        <v>0</v>
      </c>
      <c r="W6456">
        <v>15</v>
      </c>
      <c r="X6456">
        <v>1</v>
      </c>
      <c r="Y6456">
        <v>40</v>
      </c>
      <c r="AD6456"/>
    </row>
    <row r="6457" spans="1:30" x14ac:dyDescent="0.25">
      <c r="A6457" t="s">
        <v>40</v>
      </c>
      <c r="B6457" s="2">
        <v>43619</v>
      </c>
      <c r="C6457" s="35">
        <f>YEAR(Sales[[#This Row],[ShipDate]])</f>
        <v>2019</v>
      </c>
      <c r="D6457" t="s">
        <v>19</v>
      </c>
      <c r="E6457" t="s">
        <v>31</v>
      </c>
      <c r="F6457" t="s">
        <v>99</v>
      </c>
      <c r="G6457" t="s">
        <v>46</v>
      </c>
      <c r="H6457" t="s">
        <v>1624</v>
      </c>
      <c r="I6457" t="s">
        <v>142</v>
      </c>
      <c r="J6457" t="s">
        <v>13</v>
      </c>
      <c r="K6457" t="s">
        <v>2585</v>
      </c>
      <c r="L6457" t="s">
        <v>68</v>
      </c>
      <c r="N6457" t="str">
        <f>IF(ISBLANK(Sales[[#This Row],[return]]),"No",Sales[[#This Row],[return]])</f>
        <v>No</v>
      </c>
      <c r="O6457" s="2">
        <v>43617</v>
      </c>
      <c r="P6457" s="8" t="str">
        <f>TEXT(DAY(Sales[[#This Row],[OrderDate]]),"ddd")</f>
        <v>Sun</v>
      </c>
      <c r="Q6457" s="8" t="str">
        <f>TEXT(MONTH(Sales[[#This Row],[ShipDate]])*29,"mmm")</f>
        <v>Jun</v>
      </c>
      <c r="R6457">
        <v>1068</v>
      </c>
      <c r="S6457" t="s">
        <v>2548</v>
      </c>
      <c r="T6457" t="s">
        <v>66</v>
      </c>
      <c r="U6457">
        <v>46203</v>
      </c>
      <c r="V6457" s="1">
        <v>0</v>
      </c>
      <c r="W6457">
        <v>16</v>
      </c>
      <c r="X6457">
        <v>3</v>
      </c>
      <c r="Y6457">
        <v>84</v>
      </c>
      <c r="AD6457"/>
    </row>
    <row r="6458" spans="1:30" x14ac:dyDescent="0.25">
      <c r="A6458" t="s">
        <v>10</v>
      </c>
      <c r="B6458" s="2">
        <v>43620</v>
      </c>
      <c r="C6458" s="35">
        <f>YEAR(Sales[[#This Row],[ShipDate]])</f>
        <v>2019</v>
      </c>
      <c r="D6458" t="s">
        <v>36</v>
      </c>
      <c r="E6458" t="s">
        <v>18</v>
      </c>
      <c r="F6458" t="s">
        <v>43</v>
      </c>
      <c r="G6458" t="s">
        <v>11</v>
      </c>
      <c r="H6458" t="s">
        <v>249</v>
      </c>
      <c r="I6458" t="s">
        <v>142</v>
      </c>
      <c r="J6458" t="s">
        <v>13</v>
      </c>
      <c r="K6458" t="s">
        <v>1437</v>
      </c>
      <c r="L6458" t="s">
        <v>68</v>
      </c>
      <c r="N6458" t="str">
        <f>IF(ISBLANK(Sales[[#This Row],[return]]),"No",Sales[[#This Row],[return]])</f>
        <v>No</v>
      </c>
      <c r="O6458" s="2">
        <v>43614</v>
      </c>
      <c r="P6458" s="8" t="str">
        <f>TEXT(DAY(Sales[[#This Row],[OrderDate]]),"ddd")</f>
        <v>Sun</v>
      </c>
      <c r="Q6458" s="8" t="str">
        <f>TEXT(MONTH(Sales[[#This Row],[ShipDate]])*29,"mmm")</f>
        <v>Jun</v>
      </c>
      <c r="R6458">
        <v>592</v>
      </c>
      <c r="S6458" t="s">
        <v>602</v>
      </c>
      <c r="T6458" t="s">
        <v>66</v>
      </c>
      <c r="U6458">
        <v>47201</v>
      </c>
      <c r="V6458" s="1">
        <v>0</v>
      </c>
      <c r="W6458">
        <v>3</v>
      </c>
      <c r="X6458">
        <v>3</v>
      </c>
      <c r="Y6458">
        <v>6</v>
      </c>
      <c r="AD6458"/>
    </row>
    <row r="6459" spans="1:30" x14ac:dyDescent="0.25">
      <c r="A6459" t="s">
        <v>10</v>
      </c>
      <c r="B6459" s="2">
        <v>43620</v>
      </c>
      <c r="C6459" s="35">
        <f>YEAR(Sales[[#This Row],[ShipDate]])</f>
        <v>2019</v>
      </c>
      <c r="D6459" t="s">
        <v>36</v>
      </c>
      <c r="E6459" t="s">
        <v>18</v>
      </c>
      <c r="F6459" t="s">
        <v>50</v>
      </c>
      <c r="G6459" t="s">
        <v>25</v>
      </c>
      <c r="H6459" t="s">
        <v>249</v>
      </c>
      <c r="I6459" t="s">
        <v>142</v>
      </c>
      <c r="J6459" t="s">
        <v>13</v>
      </c>
      <c r="K6459" t="s">
        <v>1437</v>
      </c>
      <c r="L6459" t="s">
        <v>68</v>
      </c>
      <c r="N6459" t="str">
        <f>IF(ISBLANK(Sales[[#This Row],[return]]),"No",Sales[[#This Row],[return]])</f>
        <v>No</v>
      </c>
      <c r="O6459" s="2">
        <v>43614</v>
      </c>
      <c r="P6459" s="8" t="str">
        <f>TEXT(DAY(Sales[[#This Row],[OrderDate]]),"ddd")</f>
        <v>Sun</v>
      </c>
      <c r="Q6459" s="8" t="str">
        <f>TEXT(MONTH(Sales[[#This Row],[ShipDate]])*29,"mmm")</f>
        <v>Jun</v>
      </c>
      <c r="R6459">
        <v>1426</v>
      </c>
      <c r="S6459" t="s">
        <v>2079</v>
      </c>
      <c r="T6459" t="s">
        <v>66</v>
      </c>
      <c r="U6459">
        <v>47201</v>
      </c>
      <c r="V6459" s="1">
        <v>0</v>
      </c>
      <c r="W6459">
        <v>20</v>
      </c>
      <c r="X6459">
        <v>1</v>
      </c>
      <c r="Y6459">
        <v>43</v>
      </c>
      <c r="AD6459"/>
    </row>
    <row r="6460" spans="1:30" x14ac:dyDescent="0.25">
      <c r="A6460" t="s">
        <v>10</v>
      </c>
      <c r="B6460" s="2">
        <v>43620</v>
      </c>
      <c r="C6460" s="35">
        <f>YEAR(Sales[[#This Row],[ShipDate]])</f>
        <v>2019</v>
      </c>
      <c r="D6460" t="s">
        <v>36</v>
      </c>
      <c r="E6460" t="s">
        <v>18</v>
      </c>
      <c r="F6460" t="s">
        <v>59</v>
      </c>
      <c r="G6460" t="s">
        <v>25</v>
      </c>
      <c r="H6460" t="s">
        <v>249</v>
      </c>
      <c r="I6460" t="s">
        <v>142</v>
      </c>
      <c r="J6460" t="s">
        <v>13</v>
      </c>
      <c r="K6460" t="s">
        <v>1437</v>
      </c>
      <c r="L6460" t="s">
        <v>68</v>
      </c>
      <c r="N6460" t="str">
        <f>IF(ISBLANK(Sales[[#This Row],[return]]),"No",Sales[[#This Row],[return]])</f>
        <v>No</v>
      </c>
      <c r="O6460" s="2">
        <v>43614</v>
      </c>
      <c r="P6460" s="8" t="str">
        <f>TEXT(DAY(Sales[[#This Row],[OrderDate]]),"ddd")</f>
        <v>Sun</v>
      </c>
      <c r="Q6460" s="8" t="str">
        <f>TEXT(MONTH(Sales[[#This Row],[ShipDate]])*29,"mmm")</f>
        <v>Jun</v>
      </c>
      <c r="R6460">
        <v>97</v>
      </c>
      <c r="S6460" t="s">
        <v>454</v>
      </c>
      <c r="T6460" t="s">
        <v>66</v>
      </c>
      <c r="U6460">
        <v>47201</v>
      </c>
      <c r="V6460" s="1">
        <v>0</v>
      </c>
      <c r="W6460">
        <v>4</v>
      </c>
      <c r="X6460">
        <v>1</v>
      </c>
      <c r="Y6460">
        <v>8</v>
      </c>
      <c r="AD6460"/>
    </row>
    <row r="6461" spans="1:30" x14ac:dyDescent="0.25">
      <c r="A6461" t="s">
        <v>10</v>
      </c>
      <c r="B6461" s="2">
        <v>43620</v>
      </c>
      <c r="C6461" s="35">
        <f>YEAR(Sales[[#This Row],[ShipDate]])</f>
        <v>2019</v>
      </c>
      <c r="D6461" t="s">
        <v>36</v>
      </c>
      <c r="E6461" t="s">
        <v>18</v>
      </c>
      <c r="F6461" t="s">
        <v>52</v>
      </c>
      <c r="G6461" t="s">
        <v>25</v>
      </c>
      <c r="H6461" t="s">
        <v>249</v>
      </c>
      <c r="I6461" t="s">
        <v>142</v>
      </c>
      <c r="J6461" t="s">
        <v>13</v>
      </c>
      <c r="K6461" t="s">
        <v>1437</v>
      </c>
      <c r="L6461" t="s">
        <v>68</v>
      </c>
      <c r="N6461" t="str">
        <f>IF(ISBLANK(Sales[[#This Row],[return]]),"No",Sales[[#This Row],[return]])</f>
        <v>No</v>
      </c>
      <c r="O6461" s="2">
        <v>43614</v>
      </c>
      <c r="P6461" s="8" t="str">
        <f>TEXT(DAY(Sales[[#This Row],[OrderDate]]),"ddd")</f>
        <v>Sun</v>
      </c>
      <c r="Q6461" s="8" t="str">
        <f>TEXT(MONTH(Sales[[#This Row],[ShipDate]])*29,"mmm")</f>
        <v>Jun</v>
      </c>
      <c r="R6461">
        <v>857</v>
      </c>
      <c r="S6461" t="s">
        <v>1683</v>
      </c>
      <c r="T6461" t="s">
        <v>66</v>
      </c>
      <c r="U6461">
        <v>47201</v>
      </c>
      <c r="V6461" s="1">
        <v>0</v>
      </c>
      <c r="W6461">
        <v>121</v>
      </c>
      <c r="X6461">
        <v>2</v>
      </c>
      <c r="Y6461">
        <v>465</v>
      </c>
      <c r="AD6461"/>
    </row>
    <row r="6462" spans="1:30" x14ac:dyDescent="0.25">
      <c r="A6462" t="s">
        <v>10</v>
      </c>
      <c r="B6462" s="2">
        <v>43778</v>
      </c>
      <c r="C6462" s="35">
        <f>YEAR(Sales[[#This Row],[ShipDate]])</f>
        <v>2019</v>
      </c>
      <c r="D6462" t="s">
        <v>36</v>
      </c>
      <c r="E6462" t="s">
        <v>18</v>
      </c>
      <c r="F6462" t="s">
        <v>59</v>
      </c>
      <c r="G6462" t="s">
        <v>25</v>
      </c>
      <c r="H6462" t="s">
        <v>126</v>
      </c>
      <c r="I6462" t="s">
        <v>129</v>
      </c>
      <c r="J6462" t="s">
        <v>13</v>
      </c>
      <c r="K6462" t="s">
        <v>1287</v>
      </c>
      <c r="L6462" t="s">
        <v>68</v>
      </c>
      <c r="N6462" t="str">
        <f>IF(ISBLANK(Sales[[#This Row],[return]]),"No",Sales[[#This Row],[return]])</f>
        <v>No</v>
      </c>
      <c r="O6462" s="2">
        <v>43772</v>
      </c>
      <c r="P6462" s="8" t="str">
        <f>TEXT(DAY(Sales[[#This Row],[OrderDate]]),"ddd")</f>
        <v>Tue</v>
      </c>
      <c r="Q6462" s="8" t="str">
        <f>TEXT(MONTH(Sales[[#This Row],[ShipDate]])*29,"mmm")</f>
        <v>Nov</v>
      </c>
      <c r="R6462">
        <v>1769</v>
      </c>
      <c r="S6462" t="s">
        <v>2028</v>
      </c>
      <c r="T6462" t="s">
        <v>66</v>
      </c>
      <c r="U6462">
        <v>55122</v>
      </c>
      <c r="V6462" s="1">
        <v>0</v>
      </c>
      <c r="W6462">
        <v>4</v>
      </c>
      <c r="X6462">
        <v>2</v>
      </c>
      <c r="Y6462">
        <v>9</v>
      </c>
      <c r="AD6462"/>
    </row>
    <row r="6463" spans="1:30" x14ac:dyDescent="0.25">
      <c r="A6463" t="s">
        <v>10</v>
      </c>
      <c r="B6463" s="2">
        <v>43778</v>
      </c>
      <c r="C6463" s="35">
        <f>YEAR(Sales[[#This Row],[ShipDate]])</f>
        <v>2019</v>
      </c>
      <c r="D6463" t="s">
        <v>36</v>
      </c>
      <c r="E6463" t="s">
        <v>18</v>
      </c>
      <c r="F6463" t="s">
        <v>33</v>
      </c>
      <c r="G6463" t="s">
        <v>25</v>
      </c>
      <c r="H6463" t="s">
        <v>126</v>
      </c>
      <c r="I6463" t="s">
        <v>129</v>
      </c>
      <c r="J6463" t="s">
        <v>13</v>
      </c>
      <c r="K6463" t="s">
        <v>1287</v>
      </c>
      <c r="L6463" t="s">
        <v>68</v>
      </c>
      <c r="N6463" t="str">
        <f>IF(ISBLANK(Sales[[#This Row],[return]]),"No",Sales[[#This Row],[return]])</f>
        <v>No</v>
      </c>
      <c r="O6463" s="2">
        <v>43772</v>
      </c>
      <c r="P6463" s="8" t="str">
        <f>TEXT(DAY(Sales[[#This Row],[OrderDate]]),"ddd")</f>
        <v>Tue</v>
      </c>
      <c r="Q6463" s="8" t="str">
        <f>TEXT(MONTH(Sales[[#This Row],[ShipDate]])*29,"mmm")</f>
        <v>Nov</v>
      </c>
      <c r="R6463">
        <v>224</v>
      </c>
      <c r="S6463" t="s">
        <v>1652</v>
      </c>
      <c r="T6463" t="s">
        <v>66</v>
      </c>
      <c r="U6463">
        <v>55122</v>
      </c>
      <c r="V6463" s="1">
        <v>0</v>
      </c>
      <c r="W6463">
        <v>7</v>
      </c>
      <c r="X6463">
        <v>3</v>
      </c>
      <c r="Y6463">
        <v>15</v>
      </c>
      <c r="AD6463"/>
    </row>
    <row r="6464" spans="1:30" x14ac:dyDescent="0.25">
      <c r="A6464" t="s">
        <v>10</v>
      </c>
      <c r="B6464" s="2">
        <v>43778</v>
      </c>
      <c r="C6464" s="35">
        <f>YEAR(Sales[[#This Row],[ShipDate]])</f>
        <v>2019</v>
      </c>
      <c r="D6464" t="s">
        <v>36</v>
      </c>
      <c r="E6464" t="s">
        <v>18</v>
      </c>
      <c r="F6464" t="s">
        <v>39</v>
      </c>
      <c r="G6464" t="s">
        <v>25</v>
      </c>
      <c r="H6464" t="s">
        <v>126</v>
      </c>
      <c r="I6464" t="s">
        <v>129</v>
      </c>
      <c r="J6464" t="s">
        <v>13</v>
      </c>
      <c r="K6464" t="s">
        <v>1287</v>
      </c>
      <c r="L6464" t="s">
        <v>68</v>
      </c>
      <c r="N6464" t="str">
        <f>IF(ISBLANK(Sales[[#This Row],[return]]),"No",Sales[[#This Row],[return]])</f>
        <v>No</v>
      </c>
      <c r="O6464" s="2">
        <v>43772</v>
      </c>
      <c r="P6464" s="8" t="str">
        <f>TEXT(DAY(Sales[[#This Row],[OrderDate]]),"ddd")</f>
        <v>Tue</v>
      </c>
      <c r="Q6464" s="8" t="str">
        <f>TEXT(MONTH(Sales[[#This Row],[ShipDate]])*29,"mmm")</f>
        <v>Nov</v>
      </c>
      <c r="R6464">
        <v>1513</v>
      </c>
      <c r="S6464" t="s">
        <v>839</v>
      </c>
      <c r="T6464" t="s">
        <v>66</v>
      </c>
      <c r="U6464">
        <v>55122</v>
      </c>
      <c r="V6464" s="1">
        <v>0</v>
      </c>
      <c r="W6464">
        <v>14</v>
      </c>
      <c r="X6464">
        <v>5</v>
      </c>
      <c r="Y6464">
        <v>52</v>
      </c>
      <c r="AD6464"/>
    </row>
    <row r="6465" spans="1:30" x14ac:dyDescent="0.25">
      <c r="A6465" t="s">
        <v>24</v>
      </c>
      <c r="B6465" s="2">
        <v>43605</v>
      </c>
      <c r="C6465" s="35">
        <f>YEAR(Sales[[#This Row],[ShipDate]])</f>
        <v>2019</v>
      </c>
      <c r="D6465" t="s">
        <v>113</v>
      </c>
      <c r="E6465" t="s">
        <v>18</v>
      </c>
      <c r="F6465" t="s">
        <v>48</v>
      </c>
      <c r="G6465" t="s">
        <v>46</v>
      </c>
      <c r="H6465" t="s">
        <v>213</v>
      </c>
      <c r="I6465" t="s">
        <v>216</v>
      </c>
      <c r="J6465" t="s">
        <v>13</v>
      </c>
      <c r="K6465" t="s">
        <v>1496</v>
      </c>
      <c r="L6465" t="s">
        <v>30</v>
      </c>
      <c r="N6465" t="str">
        <f>IF(ISBLANK(Sales[[#This Row],[return]]),"No",Sales[[#This Row],[return]])</f>
        <v>No</v>
      </c>
      <c r="O6465" s="2">
        <v>43603</v>
      </c>
      <c r="P6465" s="8" t="str">
        <f>TEXT(DAY(Sales[[#This Row],[OrderDate]]),"ddd")</f>
        <v>Wed</v>
      </c>
      <c r="Q6465" s="8" t="str">
        <f>TEXT(MONTH(Sales[[#This Row],[ShipDate]])*29,"mmm")</f>
        <v>May</v>
      </c>
      <c r="R6465">
        <v>34</v>
      </c>
      <c r="S6465" t="s">
        <v>2386</v>
      </c>
      <c r="T6465" t="s">
        <v>28</v>
      </c>
      <c r="U6465">
        <v>97206</v>
      </c>
      <c r="V6465" s="1">
        <v>0.2</v>
      </c>
      <c r="W6465">
        <v>39</v>
      </c>
      <c r="X6465">
        <v>2</v>
      </c>
      <c r="Y6465">
        <v>345</v>
      </c>
      <c r="AD6465"/>
    </row>
    <row r="6466" spans="1:30" x14ac:dyDescent="0.25">
      <c r="A6466" t="s">
        <v>24</v>
      </c>
      <c r="B6466" s="2">
        <v>43789</v>
      </c>
      <c r="C6466" s="35">
        <f>YEAR(Sales[[#This Row],[ShipDate]])</f>
        <v>2019</v>
      </c>
      <c r="D6466" t="s">
        <v>19</v>
      </c>
      <c r="E6466" t="s">
        <v>31</v>
      </c>
      <c r="F6466" t="s">
        <v>50</v>
      </c>
      <c r="G6466" t="s">
        <v>25</v>
      </c>
      <c r="H6466" t="s">
        <v>2801</v>
      </c>
      <c r="I6466" t="s">
        <v>252</v>
      </c>
      <c r="J6466" t="s">
        <v>13</v>
      </c>
      <c r="K6466" t="s">
        <v>2716</v>
      </c>
      <c r="L6466" t="s">
        <v>92</v>
      </c>
      <c r="N6466" t="str">
        <f>IF(ISBLANK(Sales[[#This Row],[return]]),"No",Sales[[#This Row],[return]])</f>
        <v>No</v>
      </c>
      <c r="O6466" s="2">
        <v>43785</v>
      </c>
      <c r="P6466" s="8" t="str">
        <f>TEXT(DAY(Sales[[#This Row],[OrderDate]]),"ddd")</f>
        <v>Mon</v>
      </c>
      <c r="Q6466" s="8" t="str">
        <f>TEXT(MONTH(Sales[[#This Row],[ShipDate]])*29,"mmm")</f>
        <v>Nov</v>
      </c>
      <c r="R6466">
        <v>1318</v>
      </c>
      <c r="S6466" t="s">
        <v>928</v>
      </c>
      <c r="T6466" t="s">
        <v>90</v>
      </c>
      <c r="U6466">
        <v>44035</v>
      </c>
      <c r="V6466" s="1">
        <v>0.7</v>
      </c>
      <c r="W6466">
        <v>-1</v>
      </c>
      <c r="X6466">
        <v>1</v>
      </c>
      <c r="Y6466">
        <v>2</v>
      </c>
      <c r="AD6466"/>
    </row>
    <row r="6467" spans="1:30" x14ac:dyDescent="0.25">
      <c r="A6467" t="s">
        <v>40</v>
      </c>
      <c r="B6467" s="2">
        <v>43526</v>
      </c>
      <c r="C6467" s="35">
        <f>YEAR(Sales[[#This Row],[ShipDate]])</f>
        <v>2019</v>
      </c>
      <c r="D6467" t="s">
        <v>36</v>
      </c>
      <c r="E6467" t="s">
        <v>18</v>
      </c>
      <c r="F6467" t="s">
        <v>52</v>
      </c>
      <c r="G6467" t="s">
        <v>25</v>
      </c>
      <c r="H6467" t="s">
        <v>2297</v>
      </c>
      <c r="I6467" t="s">
        <v>32</v>
      </c>
      <c r="J6467" t="s">
        <v>13</v>
      </c>
      <c r="K6467" t="s">
        <v>337</v>
      </c>
      <c r="L6467" t="s">
        <v>30</v>
      </c>
      <c r="N6467" t="str">
        <f>IF(ISBLANK(Sales[[#This Row],[return]]),"No",Sales[[#This Row],[return]])</f>
        <v>No</v>
      </c>
      <c r="O6467" s="2">
        <v>43522</v>
      </c>
      <c r="P6467" s="8" t="str">
        <f>TEXT(DAY(Sales[[#This Row],[OrderDate]]),"ddd")</f>
        <v>Thu</v>
      </c>
      <c r="Q6467" s="8" t="str">
        <f>TEXT(MONTH(Sales[[#This Row],[ShipDate]])*29,"mmm")</f>
        <v>Mar</v>
      </c>
      <c r="R6467">
        <v>1584</v>
      </c>
      <c r="S6467" t="s">
        <v>953</v>
      </c>
      <c r="T6467" t="s">
        <v>28</v>
      </c>
      <c r="U6467">
        <v>93101</v>
      </c>
      <c r="V6467" s="1">
        <v>0</v>
      </c>
      <c r="W6467">
        <v>100</v>
      </c>
      <c r="X6467">
        <v>7</v>
      </c>
      <c r="Y6467">
        <v>357</v>
      </c>
      <c r="AD6467"/>
    </row>
    <row r="6468" spans="1:30" x14ac:dyDescent="0.25">
      <c r="A6468" t="s">
        <v>10</v>
      </c>
      <c r="B6468" s="2">
        <v>43825</v>
      </c>
      <c r="C6468" s="35">
        <f>YEAR(Sales[[#This Row],[ShipDate]])</f>
        <v>2019</v>
      </c>
      <c r="D6468" t="s">
        <v>607</v>
      </c>
      <c r="E6468" t="s">
        <v>31</v>
      </c>
      <c r="F6468" t="s">
        <v>39</v>
      </c>
      <c r="G6468" t="s">
        <v>25</v>
      </c>
      <c r="H6468" t="s">
        <v>84</v>
      </c>
      <c r="I6468" t="s">
        <v>87</v>
      </c>
      <c r="J6468" t="s">
        <v>13</v>
      </c>
      <c r="K6468" t="s">
        <v>1071</v>
      </c>
      <c r="L6468" t="s">
        <v>68</v>
      </c>
      <c r="N6468" t="str">
        <f>IF(ISBLANK(Sales[[#This Row],[return]]),"No",Sales[[#This Row],[return]])</f>
        <v>No</v>
      </c>
      <c r="O6468" s="2">
        <v>43825</v>
      </c>
      <c r="P6468" s="8" t="str">
        <f>TEXT(DAY(Sales[[#This Row],[OrderDate]]),"ddd")</f>
        <v>Thu</v>
      </c>
      <c r="Q6468" s="8" t="str">
        <f>TEXT(MONTH(Sales[[#This Row],[ShipDate]])*29,"mmm")</f>
        <v>Dec</v>
      </c>
      <c r="R6468">
        <v>1558</v>
      </c>
      <c r="S6468" t="s">
        <v>815</v>
      </c>
      <c r="T6468" t="s">
        <v>66</v>
      </c>
      <c r="U6468">
        <v>68025</v>
      </c>
      <c r="V6468" s="1">
        <v>0</v>
      </c>
      <c r="W6468">
        <v>38</v>
      </c>
      <c r="X6468">
        <v>2</v>
      </c>
      <c r="Y6468">
        <v>751</v>
      </c>
      <c r="AD6468"/>
    </row>
    <row r="6469" spans="1:30" x14ac:dyDescent="0.25">
      <c r="A6469" t="s">
        <v>24</v>
      </c>
      <c r="B6469" s="2">
        <v>43502</v>
      </c>
      <c r="C6469" s="35">
        <f>YEAR(Sales[[#This Row],[ShipDate]])</f>
        <v>2019</v>
      </c>
      <c r="D6469" t="s">
        <v>36</v>
      </c>
      <c r="E6469" t="s">
        <v>18</v>
      </c>
      <c r="F6469" t="s">
        <v>38</v>
      </c>
      <c r="G6469" t="s">
        <v>11</v>
      </c>
      <c r="H6469" t="s">
        <v>230</v>
      </c>
      <c r="I6469" t="s">
        <v>120</v>
      </c>
      <c r="J6469" t="s">
        <v>13</v>
      </c>
      <c r="K6469" t="s">
        <v>1475</v>
      </c>
      <c r="L6469" t="s">
        <v>68</v>
      </c>
      <c r="N6469" t="str">
        <f>IF(ISBLANK(Sales[[#This Row],[return]]),"No",Sales[[#This Row],[return]])</f>
        <v>No</v>
      </c>
      <c r="O6469" s="2">
        <v>43495</v>
      </c>
      <c r="P6469" s="8" t="str">
        <f>TEXT(DAY(Sales[[#This Row],[OrderDate]]),"ddd")</f>
        <v>Mon</v>
      </c>
      <c r="Q6469" s="8" t="str">
        <f>TEXT(MONTH(Sales[[#This Row],[ShipDate]])*29,"mmm")</f>
        <v>Feb</v>
      </c>
      <c r="R6469">
        <v>279</v>
      </c>
      <c r="S6469" t="s">
        <v>1368</v>
      </c>
      <c r="T6469" t="s">
        <v>66</v>
      </c>
      <c r="U6469">
        <v>60505</v>
      </c>
      <c r="V6469" s="1">
        <v>0.5</v>
      </c>
      <c r="W6469">
        <v>-47</v>
      </c>
      <c r="X6469">
        <v>1</v>
      </c>
      <c r="Y6469">
        <v>69</v>
      </c>
      <c r="AD6469"/>
    </row>
    <row r="6470" spans="1:30" x14ac:dyDescent="0.25">
      <c r="A6470" t="s">
        <v>24</v>
      </c>
      <c r="B6470" s="2">
        <v>43502</v>
      </c>
      <c r="C6470" s="35">
        <f>YEAR(Sales[[#This Row],[ShipDate]])</f>
        <v>2019</v>
      </c>
      <c r="D6470" t="s">
        <v>36</v>
      </c>
      <c r="E6470" t="s">
        <v>18</v>
      </c>
      <c r="F6470" t="s">
        <v>45</v>
      </c>
      <c r="G6470" t="s">
        <v>25</v>
      </c>
      <c r="H6470" t="s">
        <v>230</v>
      </c>
      <c r="I6470" t="s">
        <v>120</v>
      </c>
      <c r="J6470" t="s">
        <v>13</v>
      </c>
      <c r="K6470" t="s">
        <v>1475</v>
      </c>
      <c r="L6470" t="s">
        <v>68</v>
      </c>
      <c r="N6470" t="str">
        <f>IF(ISBLANK(Sales[[#This Row],[return]]),"No",Sales[[#This Row],[return]])</f>
        <v>No</v>
      </c>
      <c r="O6470" s="2">
        <v>43495</v>
      </c>
      <c r="P6470" s="8" t="str">
        <f>TEXT(DAY(Sales[[#This Row],[OrderDate]]),"ddd")</f>
        <v>Mon</v>
      </c>
      <c r="Q6470" s="8" t="str">
        <f>TEXT(MONTH(Sales[[#This Row],[ShipDate]])*29,"mmm")</f>
        <v>Feb</v>
      </c>
      <c r="R6470">
        <v>1326</v>
      </c>
      <c r="S6470" t="s">
        <v>479</v>
      </c>
      <c r="T6470" t="s">
        <v>66</v>
      </c>
      <c r="U6470">
        <v>60505</v>
      </c>
      <c r="V6470" s="1">
        <v>0.2</v>
      </c>
      <c r="W6470">
        <v>3</v>
      </c>
      <c r="X6470">
        <v>2</v>
      </c>
      <c r="Y6470">
        <v>9</v>
      </c>
      <c r="AD6470"/>
    </row>
    <row r="6471" spans="1:30" x14ac:dyDescent="0.25">
      <c r="A6471" t="s">
        <v>24</v>
      </c>
      <c r="B6471" s="2">
        <v>43502</v>
      </c>
      <c r="C6471" s="35">
        <f>YEAR(Sales[[#This Row],[ShipDate]])</f>
        <v>2019</v>
      </c>
      <c r="D6471" t="s">
        <v>36</v>
      </c>
      <c r="E6471" t="s">
        <v>18</v>
      </c>
      <c r="F6471" t="s">
        <v>290</v>
      </c>
      <c r="G6471" t="s">
        <v>25</v>
      </c>
      <c r="H6471" t="s">
        <v>230</v>
      </c>
      <c r="I6471" t="s">
        <v>120</v>
      </c>
      <c r="J6471" t="s">
        <v>13</v>
      </c>
      <c r="K6471" t="s">
        <v>1475</v>
      </c>
      <c r="L6471" t="s">
        <v>68</v>
      </c>
      <c r="N6471" t="str">
        <f>IF(ISBLANK(Sales[[#This Row],[return]]),"No",Sales[[#This Row],[return]])</f>
        <v>No</v>
      </c>
      <c r="O6471" s="2">
        <v>43495</v>
      </c>
      <c r="P6471" s="8" t="str">
        <f>TEXT(DAY(Sales[[#This Row],[OrderDate]]),"ddd")</f>
        <v>Mon</v>
      </c>
      <c r="Q6471" s="8" t="str">
        <f>TEXT(MONTH(Sales[[#This Row],[ShipDate]])*29,"mmm")</f>
        <v>Feb</v>
      </c>
      <c r="R6471">
        <v>88</v>
      </c>
      <c r="S6471" t="s">
        <v>983</v>
      </c>
      <c r="T6471" t="s">
        <v>66</v>
      </c>
      <c r="U6471">
        <v>60505</v>
      </c>
      <c r="V6471" s="1">
        <v>0.2</v>
      </c>
      <c r="W6471">
        <v>3</v>
      </c>
      <c r="X6471">
        <v>4</v>
      </c>
      <c r="Y6471">
        <v>32</v>
      </c>
      <c r="AD6471"/>
    </row>
    <row r="6472" spans="1:30" x14ac:dyDescent="0.25">
      <c r="A6472" t="s">
        <v>24</v>
      </c>
      <c r="B6472" s="2">
        <v>43502</v>
      </c>
      <c r="C6472" s="35">
        <f>YEAR(Sales[[#This Row],[ShipDate]])</f>
        <v>2019</v>
      </c>
      <c r="D6472" t="s">
        <v>36</v>
      </c>
      <c r="E6472" t="s">
        <v>18</v>
      </c>
      <c r="F6472" t="s">
        <v>48</v>
      </c>
      <c r="G6472" t="s">
        <v>46</v>
      </c>
      <c r="H6472" t="s">
        <v>230</v>
      </c>
      <c r="I6472" t="s">
        <v>120</v>
      </c>
      <c r="J6472" t="s">
        <v>13</v>
      </c>
      <c r="K6472" t="s">
        <v>1475</v>
      </c>
      <c r="L6472" t="s">
        <v>68</v>
      </c>
      <c r="N6472" t="str">
        <f>IF(ISBLANK(Sales[[#This Row],[return]]),"No",Sales[[#This Row],[return]])</f>
        <v>No</v>
      </c>
      <c r="O6472" s="2">
        <v>43495</v>
      </c>
      <c r="P6472" s="8" t="str">
        <f>TEXT(DAY(Sales[[#This Row],[OrderDate]]),"ddd")</f>
        <v>Mon</v>
      </c>
      <c r="Q6472" s="8" t="str">
        <f>TEXT(MONTH(Sales[[#This Row],[ShipDate]])*29,"mmm")</f>
        <v>Feb</v>
      </c>
      <c r="R6472">
        <v>1397</v>
      </c>
      <c r="S6472" t="s">
        <v>2505</v>
      </c>
      <c r="T6472" t="s">
        <v>66</v>
      </c>
      <c r="U6472">
        <v>60505</v>
      </c>
      <c r="V6472" s="1">
        <v>0.2</v>
      </c>
      <c r="W6472">
        <v>250</v>
      </c>
      <c r="X6472">
        <v>4</v>
      </c>
      <c r="Y6472">
        <v>2003</v>
      </c>
      <c r="AD6472"/>
    </row>
    <row r="6473" spans="1:30" x14ac:dyDescent="0.25">
      <c r="A6473" t="s">
        <v>40</v>
      </c>
      <c r="B6473" s="2">
        <v>43532</v>
      </c>
      <c r="C6473" s="35">
        <f>YEAR(Sales[[#This Row],[ShipDate]])</f>
        <v>2019</v>
      </c>
      <c r="D6473" t="s">
        <v>36</v>
      </c>
      <c r="E6473" t="s">
        <v>18</v>
      </c>
      <c r="F6473" t="s">
        <v>52</v>
      </c>
      <c r="G6473" t="s">
        <v>25</v>
      </c>
      <c r="H6473" t="s">
        <v>1189</v>
      </c>
      <c r="I6473" t="s">
        <v>20</v>
      </c>
      <c r="J6473" t="s">
        <v>13</v>
      </c>
      <c r="K6473" t="s">
        <v>1475</v>
      </c>
      <c r="L6473" t="s">
        <v>17</v>
      </c>
      <c r="N6473" t="str">
        <f>IF(ISBLANK(Sales[[#This Row],[return]]),"No",Sales[[#This Row],[return]])</f>
        <v>No</v>
      </c>
      <c r="O6473" s="2">
        <v>43527</v>
      </c>
      <c r="P6473" s="8" t="str">
        <f>TEXT(DAY(Sales[[#This Row],[OrderDate]]),"ddd")</f>
        <v>Tue</v>
      </c>
      <c r="Q6473" s="8" t="str">
        <f>TEXT(MONTH(Sales[[#This Row],[ShipDate]])*29,"mmm")</f>
        <v>Mar</v>
      </c>
      <c r="R6473">
        <v>38</v>
      </c>
      <c r="S6473" t="s">
        <v>1779</v>
      </c>
      <c r="T6473" t="s">
        <v>15</v>
      </c>
      <c r="U6473">
        <v>42071</v>
      </c>
      <c r="V6473" s="1">
        <v>0</v>
      </c>
      <c r="W6473">
        <v>20</v>
      </c>
      <c r="X6473">
        <v>5</v>
      </c>
      <c r="Y6473">
        <v>73</v>
      </c>
      <c r="AD6473"/>
    </row>
    <row r="6474" spans="1:30" x14ac:dyDescent="0.25">
      <c r="A6474" t="s">
        <v>10</v>
      </c>
      <c r="B6474" s="2">
        <v>43790</v>
      </c>
      <c r="C6474" s="35">
        <f>YEAR(Sales[[#This Row],[ShipDate]])</f>
        <v>2019</v>
      </c>
      <c r="D6474" t="s">
        <v>113</v>
      </c>
      <c r="E6474" t="s">
        <v>18</v>
      </c>
      <c r="F6474" t="s">
        <v>45</v>
      </c>
      <c r="G6474" t="s">
        <v>25</v>
      </c>
      <c r="H6474" t="s">
        <v>1002</v>
      </c>
      <c r="I6474" t="s">
        <v>58</v>
      </c>
      <c r="J6474" t="s">
        <v>13</v>
      </c>
      <c r="K6474" t="s">
        <v>1203</v>
      </c>
      <c r="L6474" t="s">
        <v>17</v>
      </c>
      <c r="N6474" t="str">
        <f>IF(ISBLANK(Sales[[#This Row],[return]]),"No",Sales[[#This Row],[return]])</f>
        <v>No</v>
      </c>
      <c r="O6474" s="2">
        <v>43789</v>
      </c>
      <c r="P6474" s="8" t="str">
        <f>TEXT(DAY(Sales[[#This Row],[OrderDate]]),"ddd")</f>
        <v>Fri</v>
      </c>
      <c r="Q6474" s="8" t="str">
        <f>TEXT(MONTH(Sales[[#This Row],[ShipDate]])*29,"mmm")</f>
        <v>Nov</v>
      </c>
      <c r="R6474">
        <v>1508</v>
      </c>
      <c r="S6474" t="s">
        <v>1780</v>
      </c>
      <c r="T6474" t="s">
        <v>15</v>
      </c>
      <c r="U6474">
        <v>27217</v>
      </c>
      <c r="V6474" s="1">
        <v>0.2</v>
      </c>
      <c r="W6474">
        <v>2</v>
      </c>
      <c r="X6474">
        <v>3</v>
      </c>
      <c r="Y6474">
        <v>29</v>
      </c>
      <c r="AD6474"/>
    </row>
    <row r="6475" spans="1:30" x14ac:dyDescent="0.25">
      <c r="A6475" t="s">
        <v>10</v>
      </c>
      <c r="B6475" s="2">
        <v>43790</v>
      </c>
      <c r="C6475" s="35">
        <f>YEAR(Sales[[#This Row],[ShipDate]])</f>
        <v>2019</v>
      </c>
      <c r="D6475" t="s">
        <v>113</v>
      </c>
      <c r="E6475" t="s">
        <v>18</v>
      </c>
      <c r="F6475" t="s">
        <v>45</v>
      </c>
      <c r="G6475" t="s">
        <v>25</v>
      </c>
      <c r="H6475" t="s">
        <v>1002</v>
      </c>
      <c r="I6475" t="s">
        <v>58</v>
      </c>
      <c r="J6475" t="s">
        <v>13</v>
      </c>
      <c r="K6475" t="s">
        <v>1203</v>
      </c>
      <c r="L6475" t="s">
        <v>17</v>
      </c>
      <c r="N6475" t="str">
        <f>IF(ISBLANK(Sales[[#This Row],[return]]),"No",Sales[[#This Row],[return]])</f>
        <v>No</v>
      </c>
      <c r="O6475" s="2">
        <v>43789</v>
      </c>
      <c r="P6475" s="8" t="str">
        <f>TEXT(DAY(Sales[[#This Row],[OrderDate]]),"ddd")</f>
        <v>Fri</v>
      </c>
      <c r="Q6475" s="8" t="str">
        <f>TEXT(MONTH(Sales[[#This Row],[ShipDate]])*29,"mmm")</f>
        <v>Nov</v>
      </c>
      <c r="R6475">
        <v>1152</v>
      </c>
      <c r="S6475" t="s">
        <v>1789</v>
      </c>
      <c r="T6475" t="s">
        <v>15</v>
      </c>
      <c r="U6475">
        <v>27217</v>
      </c>
      <c r="V6475" s="1">
        <v>0.2</v>
      </c>
      <c r="W6475">
        <v>3</v>
      </c>
      <c r="X6475">
        <v>7</v>
      </c>
      <c r="Y6475">
        <v>24</v>
      </c>
      <c r="AD6475"/>
    </row>
    <row r="6476" spans="1:30" x14ac:dyDescent="0.25">
      <c r="A6476" t="s">
        <v>40</v>
      </c>
      <c r="B6476" s="2">
        <v>43736</v>
      </c>
      <c r="C6476" s="35">
        <f>YEAR(Sales[[#This Row],[ShipDate]])</f>
        <v>2019</v>
      </c>
      <c r="D6476" t="s">
        <v>36</v>
      </c>
      <c r="E6476" t="s">
        <v>69</v>
      </c>
      <c r="F6476" t="s">
        <v>48</v>
      </c>
      <c r="G6476" t="s">
        <v>46</v>
      </c>
      <c r="H6476" t="s">
        <v>1176</v>
      </c>
      <c r="I6476" t="s">
        <v>252</v>
      </c>
      <c r="J6476" t="s">
        <v>13</v>
      </c>
      <c r="K6476" t="s">
        <v>2973</v>
      </c>
      <c r="L6476" t="s">
        <v>92</v>
      </c>
      <c r="N6476" t="str">
        <f>IF(ISBLANK(Sales[[#This Row],[return]]),"No",Sales[[#This Row],[return]])</f>
        <v>No</v>
      </c>
      <c r="O6476" s="2">
        <v>43732</v>
      </c>
      <c r="P6476" s="8" t="str">
        <f>TEXT(DAY(Sales[[#This Row],[OrderDate]]),"ddd")</f>
        <v>Tue</v>
      </c>
      <c r="Q6476" s="8" t="str">
        <f>TEXT(MONTH(Sales[[#This Row],[ShipDate]])*29,"mmm")</f>
        <v>Sep</v>
      </c>
      <c r="R6476">
        <v>144</v>
      </c>
      <c r="S6476" t="s">
        <v>2531</v>
      </c>
      <c r="T6476" t="s">
        <v>90</v>
      </c>
      <c r="U6476">
        <v>43130</v>
      </c>
      <c r="V6476" s="1">
        <v>0.4</v>
      </c>
      <c r="W6476">
        <v>-253</v>
      </c>
      <c r="X6476">
        <v>3</v>
      </c>
      <c r="Y6476">
        <v>1170</v>
      </c>
      <c r="AD6476"/>
    </row>
    <row r="6477" spans="1:30" x14ac:dyDescent="0.25">
      <c r="A6477" t="s">
        <v>10</v>
      </c>
      <c r="B6477" s="2">
        <v>43737</v>
      </c>
      <c r="C6477" s="35">
        <f>YEAR(Sales[[#This Row],[ShipDate]])</f>
        <v>2019</v>
      </c>
      <c r="D6477" t="s">
        <v>36</v>
      </c>
      <c r="E6477" t="s">
        <v>18</v>
      </c>
      <c r="F6477" t="s">
        <v>23</v>
      </c>
      <c r="G6477" t="s">
        <v>11</v>
      </c>
      <c r="H6477" t="s">
        <v>26</v>
      </c>
      <c r="I6477" t="s">
        <v>32</v>
      </c>
      <c r="J6477" t="s">
        <v>13</v>
      </c>
      <c r="K6477" t="s">
        <v>1504</v>
      </c>
      <c r="L6477" t="s">
        <v>30</v>
      </c>
      <c r="M6477" t="s">
        <v>82</v>
      </c>
      <c r="N6477" t="str">
        <f>IF(ISBLANK(Sales[[#This Row],[return]]),"No",Sales[[#This Row],[return]])</f>
        <v>Yes</v>
      </c>
      <c r="O6477" s="2">
        <v>43731</v>
      </c>
      <c r="P6477" s="8" t="str">
        <f>TEXT(DAY(Sales[[#This Row],[OrderDate]]),"ddd")</f>
        <v>Mon</v>
      </c>
      <c r="Q6477" s="8" t="str">
        <f>TEXT(MONTH(Sales[[#This Row],[ShipDate]])*29,"mmm")</f>
        <v>Sep</v>
      </c>
      <c r="R6477">
        <v>786</v>
      </c>
      <c r="S6477" t="s">
        <v>1105</v>
      </c>
      <c r="T6477" t="s">
        <v>28</v>
      </c>
      <c r="U6477">
        <v>90036</v>
      </c>
      <c r="V6477" s="1">
        <v>0.2</v>
      </c>
      <c r="W6477">
        <v>59</v>
      </c>
      <c r="X6477">
        <v>2</v>
      </c>
      <c r="Y6477">
        <v>595</v>
      </c>
      <c r="AD6477"/>
    </row>
    <row r="6478" spans="1:30" x14ac:dyDescent="0.25">
      <c r="A6478" t="s">
        <v>10</v>
      </c>
      <c r="B6478" s="2">
        <v>43737</v>
      </c>
      <c r="C6478" s="35">
        <f>YEAR(Sales[[#This Row],[ShipDate]])</f>
        <v>2019</v>
      </c>
      <c r="D6478" t="s">
        <v>36</v>
      </c>
      <c r="E6478" t="s">
        <v>18</v>
      </c>
      <c r="F6478" t="s">
        <v>59</v>
      </c>
      <c r="G6478" t="s">
        <v>25</v>
      </c>
      <c r="H6478" t="s">
        <v>26</v>
      </c>
      <c r="I6478" t="s">
        <v>32</v>
      </c>
      <c r="J6478" t="s">
        <v>13</v>
      </c>
      <c r="K6478" t="s">
        <v>1504</v>
      </c>
      <c r="L6478" t="s">
        <v>30</v>
      </c>
      <c r="M6478" t="s">
        <v>82</v>
      </c>
      <c r="N6478" t="str">
        <f>IF(ISBLANK(Sales[[#This Row],[return]]),"No",Sales[[#This Row],[return]])</f>
        <v>Yes</v>
      </c>
      <c r="O6478" s="2">
        <v>43731</v>
      </c>
      <c r="P6478" s="8" t="str">
        <f>TEXT(DAY(Sales[[#This Row],[OrderDate]]),"ddd")</f>
        <v>Mon</v>
      </c>
      <c r="Q6478" s="8" t="str">
        <f>TEXT(MONTH(Sales[[#This Row],[ShipDate]])*29,"mmm")</f>
        <v>Sep</v>
      </c>
      <c r="R6478">
        <v>1701</v>
      </c>
      <c r="S6478" t="s">
        <v>1763</v>
      </c>
      <c r="T6478" t="s">
        <v>28</v>
      </c>
      <c r="U6478">
        <v>90036</v>
      </c>
      <c r="V6478" s="1">
        <v>0</v>
      </c>
      <c r="W6478">
        <v>97</v>
      </c>
      <c r="X6478">
        <v>8</v>
      </c>
      <c r="Y6478">
        <v>211</v>
      </c>
      <c r="AD6478"/>
    </row>
    <row r="6479" spans="1:30" x14ac:dyDescent="0.25">
      <c r="A6479" t="s">
        <v>10</v>
      </c>
      <c r="B6479" s="2">
        <v>43737</v>
      </c>
      <c r="C6479" s="35">
        <f>YEAR(Sales[[#This Row],[ShipDate]])</f>
        <v>2019</v>
      </c>
      <c r="D6479" t="s">
        <v>36</v>
      </c>
      <c r="E6479" t="s">
        <v>18</v>
      </c>
      <c r="F6479" t="s">
        <v>50</v>
      </c>
      <c r="G6479" t="s">
        <v>25</v>
      </c>
      <c r="H6479" t="s">
        <v>26</v>
      </c>
      <c r="I6479" t="s">
        <v>32</v>
      </c>
      <c r="J6479" t="s">
        <v>13</v>
      </c>
      <c r="K6479" t="s">
        <v>1504</v>
      </c>
      <c r="L6479" t="s">
        <v>30</v>
      </c>
      <c r="M6479" t="s">
        <v>82</v>
      </c>
      <c r="N6479" t="str">
        <f>IF(ISBLANK(Sales[[#This Row],[return]]),"No",Sales[[#This Row],[return]])</f>
        <v>Yes</v>
      </c>
      <c r="O6479" s="2">
        <v>43731</v>
      </c>
      <c r="P6479" s="8" t="str">
        <f>TEXT(DAY(Sales[[#This Row],[OrderDate]]),"ddd")</f>
        <v>Mon</v>
      </c>
      <c r="Q6479" s="8" t="str">
        <f>TEXT(MONTH(Sales[[#This Row],[ShipDate]])*29,"mmm")</f>
        <v>Sep</v>
      </c>
      <c r="R6479">
        <v>901</v>
      </c>
      <c r="S6479" t="s">
        <v>1879</v>
      </c>
      <c r="T6479" t="s">
        <v>28</v>
      </c>
      <c r="U6479">
        <v>90036</v>
      </c>
      <c r="V6479" s="1">
        <v>0.2</v>
      </c>
      <c r="W6479">
        <v>24</v>
      </c>
      <c r="X6479">
        <v>3</v>
      </c>
      <c r="Y6479">
        <v>73</v>
      </c>
      <c r="AD6479"/>
    </row>
    <row r="6480" spans="1:30" x14ac:dyDescent="0.25">
      <c r="A6480" t="s">
        <v>40</v>
      </c>
      <c r="B6480" s="2">
        <v>43725</v>
      </c>
      <c r="C6480" s="35">
        <f>YEAR(Sales[[#This Row],[ShipDate]])</f>
        <v>2019</v>
      </c>
      <c r="D6480" t="s">
        <v>19</v>
      </c>
      <c r="E6480" t="s">
        <v>18</v>
      </c>
      <c r="F6480" t="s">
        <v>21</v>
      </c>
      <c r="G6480" t="s">
        <v>11</v>
      </c>
      <c r="H6480" t="s">
        <v>1152</v>
      </c>
      <c r="I6480" t="s">
        <v>585</v>
      </c>
      <c r="J6480" t="s">
        <v>13</v>
      </c>
      <c r="K6480" t="s">
        <v>1343</v>
      </c>
      <c r="L6480" t="s">
        <v>92</v>
      </c>
      <c r="N6480" t="str">
        <f>IF(ISBLANK(Sales[[#This Row],[return]]),"No",Sales[[#This Row],[return]])</f>
        <v>No</v>
      </c>
      <c r="O6480" s="2">
        <v>43723</v>
      </c>
      <c r="P6480" s="8" t="str">
        <f>TEXT(DAY(Sales[[#This Row],[OrderDate]]),"ddd")</f>
        <v>Sun</v>
      </c>
      <c r="Q6480" s="8" t="str">
        <f>TEXT(MONTH(Sales[[#This Row],[ShipDate]])*29,"mmm")</f>
        <v>Sep</v>
      </c>
      <c r="R6480">
        <v>168</v>
      </c>
      <c r="S6480" t="s">
        <v>115</v>
      </c>
      <c r="T6480" t="s">
        <v>90</v>
      </c>
      <c r="U6480">
        <v>2149</v>
      </c>
      <c r="V6480" s="1">
        <v>0</v>
      </c>
      <c r="W6480">
        <v>204</v>
      </c>
      <c r="X6480">
        <v>3</v>
      </c>
      <c r="Y6480">
        <v>783</v>
      </c>
      <c r="AD6480"/>
    </row>
    <row r="6481" spans="1:30" x14ac:dyDescent="0.25">
      <c r="A6481" t="s">
        <v>40</v>
      </c>
      <c r="B6481" s="2">
        <v>43725</v>
      </c>
      <c r="C6481" s="35">
        <f>YEAR(Sales[[#This Row],[ShipDate]])</f>
        <v>2019</v>
      </c>
      <c r="D6481" t="s">
        <v>19</v>
      </c>
      <c r="E6481" t="s">
        <v>18</v>
      </c>
      <c r="F6481" t="s">
        <v>45</v>
      </c>
      <c r="G6481" t="s">
        <v>25</v>
      </c>
      <c r="H6481" t="s">
        <v>1152</v>
      </c>
      <c r="I6481" t="s">
        <v>585</v>
      </c>
      <c r="J6481" t="s">
        <v>13</v>
      </c>
      <c r="K6481" t="s">
        <v>1343</v>
      </c>
      <c r="L6481" t="s">
        <v>92</v>
      </c>
      <c r="N6481" t="str">
        <f>IF(ISBLANK(Sales[[#This Row],[return]]),"No",Sales[[#This Row],[return]])</f>
        <v>No</v>
      </c>
      <c r="O6481" s="2">
        <v>43723</v>
      </c>
      <c r="P6481" s="8" t="str">
        <f>TEXT(DAY(Sales[[#This Row],[OrderDate]]),"ddd")</f>
        <v>Sun</v>
      </c>
      <c r="Q6481" s="8" t="str">
        <f>TEXT(MONTH(Sales[[#This Row],[ShipDate]])*29,"mmm")</f>
        <v>Sep</v>
      </c>
      <c r="R6481">
        <v>251</v>
      </c>
      <c r="S6481" t="s">
        <v>663</v>
      </c>
      <c r="T6481" t="s">
        <v>90</v>
      </c>
      <c r="U6481">
        <v>2149</v>
      </c>
      <c r="V6481" s="1">
        <v>0</v>
      </c>
      <c r="W6481">
        <v>7</v>
      </c>
      <c r="X6481">
        <v>2</v>
      </c>
      <c r="Y6481">
        <v>16</v>
      </c>
      <c r="AD6481"/>
    </row>
    <row r="6482" spans="1:30" x14ac:dyDescent="0.25">
      <c r="A6482" t="s">
        <v>40</v>
      </c>
      <c r="B6482" s="2">
        <v>43725</v>
      </c>
      <c r="C6482" s="35">
        <f>YEAR(Sales[[#This Row],[ShipDate]])</f>
        <v>2019</v>
      </c>
      <c r="D6482" t="s">
        <v>19</v>
      </c>
      <c r="E6482" t="s">
        <v>18</v>
      </c>
      <c r="F6482" t="s">
        <v>50</v>
      </c>
      <c r="G6482" t="s">
        <v>25</v>
      </c>
      <c r="H6482" t="s">
        <v>1152</v>
      </c>
      <c r="I6482" t="s">
        <v>585</v>
      </c>
      <c r="J6482" t="s">
        <v>13</v>
      </c>
      <c r="K6482" t="s">
        <v>1343</v>
      </c>
      <c r="L6482" t="s">
        <v>92</v>
      </c>
      <c r="N6482" t="str">
        <f>IF(ISBLANK(Sales[[#This Row],[return]]),"No",Sales[[#This Row],[return]])</f>
        <v>No</v>
      </c>
      <c r="O6482" s="2">
        <v>43723</v>
      </c>
      <c r="P6482" s="8" t="str">
        <f>TEXT(DAY(Sales[[#This Row],[OrderDate]]),"ddd")</f>
        <v>Sun</v>
      </c>
      <c r="Q6482" s="8" t="str">
        <f>TEXT(MONTH(Sales[[#This Row],[ShipDate]])*29,"mmm")</f>
        <v>Sep</v>
      </c>
      <c r="R6482">
        <v>1644</v>
      </c>
      <c r="S6482" t="s">
        <v>1670</v>
      </c>
      <c r="T6482" t="s">
        <v>90</v>
      </c>
      <c r="U6482">
        <v>2149</v>
      </c>
      <c r="V6482" s="1">
        <v>0</v>
      </c>
      <c r="W6482">
        <v>116</v>
      </c>
      <c r="X6482">
        <v>7</v>
      </c>
      <c r="Y6482">
        <v>242</v>
      </c>
      <c r="AD6482"/>
    </row>
    <row r="6483" spans="1:30" x14ac:dyDescent="0.25">
      <c r="A6483" t="s">
        <v>40</v>
      </c>
      <c r="B6483" s="2">
        <v>43725</v>
      </c>
      <c r="C6483" s="35">
        <f>YEAR(Sales[[#This Row],[ShipDate]])</f>
        <v>2019</v>
      </c>
      <c r="D6483" t="s">
        <v>19</v>
      </c>
      <c r="E6483" t="s">
        <v>18</v>
      </c>
      <c r="F6483" t="s">
        <v>48</v>
      </c>
      <c r="G6483" t="s">
        <v>46</v>
      </c>
      <c r="H6483" t="s">
        <v>1152</v>
      </c>
      <c r="I6483" t="s">
        <v>585</v>
      </c>
      <c r="J6483" t="s">
        <v>13</v>
      </c>
      <c r="K6483" t="s">
        <v>1343</v>
      </c>
      <c r="L6483" t="s">
        <v>92</v>
      </c>
      <c r="N6483" t="str">
        <f>IF(ISBLANK(Sales[[#This Row],[return]]),"No",Sales[[#This Row],[return]])</f>
        <v>No</v>
      </c>
      <c r="O6483" s="2">
        <v>43723</v>
      </c>
      <c r="P6483" s="8" t="str">
        <f>TEXT(DAY(Sales[[#This Row],[OrderDate]]),"ddd")</f>
        <v>Sun</v>
      </c>
      <c r="Q6483" s="8" t="str">
        <f>TEXT(MONTH(Sales[[#This Row],[ShipDate]])*29,"mmm")</f>
        <v>Sep</v>
      </c>
      <c r="R6483">
        <v>729</v>
      </c>
      <c r="S6483" t="s">
        <v>2431</v>
      </c>
      <c r="T6483" t="s">
        <v>90</v>
      </c>
      <c r="U6483">
        <v>2149</v>
      </c>
      <c r="V6483" s="1">
        <v>0</v>
      </c>
      <c r="W6483">
        <v>12</v>
      </c>
      <c r="X6483">
        <v>1</v>
      </c>
      <c r="Y6483">
        <v>40</v>
      </c>
      <c r="AD6483"/>
    </row>
    <row r="6484" spans="1:30" x14ac:dyDescent="0.25">
      <c r="A6484" t="s">
        <v>40</v>
      </c>
      <c r="B6484" s="2">
        <v>43682</v>
      </c>
      <c r="C6484" s="35">
        <f>YEAR(Sales[[#This Row],[ShipDate]])</f>
        <v>2019</v>
      </c>
      <c r="D6484" t="s">
        <v>36</v>
      </c>
      <c r="E6484" t="s">
        <v>31</v>
      </c>
      <c r="F6484" t="s">
        <v>59</v>
      </c>
      <c r="G6484" t="s">
        <v>25</v>
      </c>
      <c r="H6484" t="s">
        <v>88</v>
      </c>
      <c r="I6484" t="s">
        <v>93</v>
      </c>
      <c r="J6484" t="s">
        <v>13</v>
      </c>
      <c r="K6484" t="s">
        <v>435</v>
      </c>
      <c r="L6484" t="s">
        <v>92</v>
      </c>
      <c r="N6484" t="str">
        <f>IF(ISBLANK(Sales[[#This Row],[return]]),"No",Sales[[#This Row],[return]])</f>
        <v>No</v>
      </c>
      <c r="O6484" s="2">
        <v>43677</v>
      </c>
      <c r="P6484" s="8" t="str">
        <f>TEXT(DAY(Sales[[#This Row],[OrderDate]]),"ddd")</f>
        <v>Tue</v>
      </c>
      <c r="Q6484" s="8" t="str">
        <f>TEXT(MONTH(Sales[[#This Row],[ShipDate]])*29,"mmm")</f>
        <v>Aug</v>
      </c>
      <c r="R6484">
        <v>1791</v>
      </c>
      <c r="S6484" t="s">
        <v>2818</v>
      </c>
      <c r="T6484" t="s">
        <v>90</v>
      </c>
      <c r="U6484">
        <v>19134</v>
      </c>
      <c r="V6484" s="1">
        <v>0.2</v>
      </c>
      <c r="W6484">
        <v>18</v>
      </c>
      <c r="X6484">
        <v>3</v>
      </c>
      <c r="Y6484">
        <v>55</v>
      </c>
      <c r="AD6484"/>
    </row>
    <row r="6485" spans="1:30" x14ac:dyDescent="0.25">
      <c r="A6485" t="s">
        <v>40</v>
      </c>
      <c r="B6485" s="2">
        <v>43544</v>
      </c>
      <c r="C6485" s="35">
        <f>YEAR(Sales[[#This Row],[ShipDate]])</f>
        <v>2019</v>
      </c>
      <c r="D6485" t="s">
        <v>19</v>
      </c>
      <c r="E6485" t="s">
        <v>31</v>
      </c>
      <c r="F6485" t="s">
        <v>52</v>
      </c>
      <c r="G6485" t="s">
        <v>25</v>
      </c>
      <c r="H6485" t="s">
        <v>26</v>
      </c>
      <c r="I6485" t="s">
        <v>32</v>
      </c>
      <c r="J6485" t="s">
        <v>13</v>
      </c>
      <c r="K6485" t="s">
        <v>2795</v>
      </c>
      <c r="L6485" t="s">
        <v>30</v>
      </c>
      <c r="M6485" t="s">
        <v>82</v>
      </c>
      <c r="N6485" t="str">
        <f>IF(ISBLANK(Sales[[#This Row],[return]]),"No",Sales[[#This Row],[return]])</f>
        <v>Yes</v>
      </c>
      <c r="O6485" s="2">
        <v>43542</v>
      </c>
      <c r="P6485" s="8" t="str">
        <f>TEXT(DAY(Sales[[#This Row],[OrderDate]]),"ddd")</f>
        <v>Wed</v>
      </c>
      <c r="Q6485" s="8" t="str">
        <f>TEXT(MONTH(Sales[[#This Row],[ShipDate]])*29,"mmm")</f>
        <v>Mar</v>
      </c>
      <c r="R6485">
        <v>638</v>
      </c>
      <c r="S6485" t="s">
        <v>223</v>
      </c>
      <c r="T6485" t="s">
        <v>28</v>
      </c>
      <c r="U6485">
        <v>90032</v>
      </c>
      <c r="V6485" s="1">
        <v>0</v>
      </c>
      <c r="W6485">
        <v>26</v>
      </c>
      <c r="X6485">
        <v>7</v>
      </c>
      <c r="Y6485">
        <v>91</v>
      </c>
      <c r="AD6485"/>
    </row>
    <row r="6486" spans="1:30" x14ac:dyDescent="0.25">
      <c r="A6486" t="s">
        <v>24</v>
      </c>
      <c r="B6486" s="2">
        <v>43702</v>
      </c>
      <c r="C6486" s="35">
        <f>YEAR(Sales[[#This Row],[ShipDate]])</f>
        <v>2019</v>
      </c>
      <c r="D6486" t="s">
        <v>36</v>
      </c>
      <c r="E6486" t="s">
        <v>18</v>
      </c>
      <c r="F6486" t="s">
        <v>50</v>
      </c>
      <c r="G6486" t="s">
        <v>25</v>
      </c>
      <c r="H6486" t="s">
        <v>527</v>
      </c>
      <c r="I6486" t="s">
        <v>252</v>
      </c>
      <c r="J6486" t="s">
        <v>13</v>
      </c>
      <c r="K6486" t="s">
        <v>912</v>
      </c>
      <c r="L6486" t="s">
        <v>92</v>
      </c>
      <c r="N6486" t="str">
        <f>IF(ISBLANK(Sales[[#This Row],[return]]),"No",Sales[[#This Row],[return]])</f>
        <v>No</v>
      </c>
      <c r="O6486" s="2">
        <v>43695</v>
      </c>
      <c r="P6486" s="8" t="str">
        <f>TEXT(DAY(Sales[[#This Row],[OrderDate]]),"ddd")</f>
        <v>Wed</v>
      </c>
      <c r="Q6486" s="8" t="str">
        <f>TEXT(MONTH(Sales[[#This Row],[ShipDate]])*29,"mmm")</f>
        <v>Aug</v>
      </c>
      <c r="R6486">
        <v>695</v>
      </c>
      <c r="S6486" t="s">
        <v>2222</v>
      </c>
      <c r="T6486" t="s">
        <v>90</v>
      </c>
      <c r="U6486">
        <v>44107</v>
      </c>
      <c r="V6486" s="1">
        <v>0.7</v>
      </c>
      <c r="W6486">
        <v>-8</v>
      </c>
      <c r="X6486">
        <v>3</v>
      </c>
      <c r="Y6486">
        <v>11</v>
      </c>
      <c r="AD6486"/>
    </row>
    <row r="6487" spans="1:30" x14ac:dyDescent="0.25">
      <c r="A6487" t="s">
        <v>40</v>
      </c>
      <c r="B6487" s="2">
        <v>43671</v>
      </c>
      <c r="C6487" s="35">
        <f>YEAR(Sales[[#This Row],[ShipDate]])</f>
        <v>2019</v>
      </c>
      <c r="D6487" t="s">
        <v>36</v>
      </c>
      <c r="E6487" t="s">
        <v>31</v>
      </c>
      <c r="F6487" t="s">
        <v>23</v>
      </c>
      <c r="G6487" t="s">
        <v>11</v>
      </c>
      <c r="H6487" t="s">
        <v>2112</v>
      </c>
      <c r="I6487" t="s">
        <v>1928</v>
      </c>
      <c r="J6487" t="s">
        <v>13</v>
      </c>
      <c r="K6487" t="s">
        <v>2588</v>
      </c>
      <c r="L6487" t="s">
        <v>68</v>
      </c>
      <c r="N6487" t="str">
        <f>IF(ISBLANK(Sales[[#This Row],[return]]),"No",Sales[[#This Row],[return]])</f>
        <v>No</v>
      </c>
      <c r="O6487" s="2">
        <v>43666</v>
      </c>
      <c r="P6487" s="8" t="str">
        <f>TEXT(DAY(Sales[[#This Row],[OrderDate]]),"ddd")</f>
        <v>Fri</v>
      </c>
      <c r="Q6487" s="8" t="str">
        <f>TEXT(MONTH(Sales[[#This Row],[ShipDate]])*29,"mmm")</f>
        <v>Jul</v>
      </c>
      <c r="R6487">
        <v>1179</v>
      </c>
      <c r="S6487" t="s">
        <v>1182</v>
      </c>
      <c r="T6487" t="s">
        <v>66</v>
      </c>
      <c r="U6487">
        <v>57103</v>
      </c>
      <c r="V6487" s="1">
        <v>0</v>
      </c>
      <c r="W6487">
        <v>27</v>
      </c>
      <c r="X6487">
        <v>3</v>
      </c>
      <c r="Y6487">
        <v>183</v>
      </c>
      <c r="AD6487"/>
    </row>
    <row r="6488" spans="1:30" x14ac:dyDescent="0.25">
      <c r="A6488" t="s">
        <v>40</v>
      </c>
      <c r="B6488" s="2">
        <v>43671</v>
      </c>
      <c r="C6488" s="35">
        <f>YEAR(Sales[[#This Row],[ShipDate]])</f>
        <v>2019</v>
      </c>
      <c r="D6488" t="s">
        <v>36</v>
      </c>
      <c r="E6488" t="s">
        <v>31</v>
      </c>
      <c r="F6488" t="s">
        <v>52</v>
      </c>
      <c r="G6488" t="s">
        <v>25</v>
      </c>
      <c r="H6488" t="s">
        <v>2112</v>
      </c>
      <c r="I6488" t="s">
        <v>1928</v>
      </c>
      <c r="J6488" t="s">
        <v>13</v>
      </c>
      <c r="K6488" t="s">
        <v>2588</v>
      </c>
      <c r="L6488" t="s">
        <v>68</v>
      </c>
      <c r="N6488" t="str">
        <f>IF(ISBLANK(Sales[[#This Row],[return]]),"No",Sales[[#This Row],[return]])</f>
        <v>No</v>
      </c>
      <c r="O6488" s="2">
        <v>43666</v>
      </c>
      <c r="P6488" s="8" t="str">
        <f>TEXT(DAY(Sales[[#This Row],[OrderDate]]),"ddd")</f>
        <v>Fri</v>
      </c>
      <c r="Q6488" s="8" t="str">
        <f>TEXT(MONTH(Sales[[#This Row],[ShipDate]])*29,"mmm")</f>
        <v>Jul</v>
      </c>
      <c r="R6488">
        <v>9</v>
      </c>
      <c r="S6488" t="s">
        <v>3139</v>
      </c>
      <c r="T6488" t="s">
        <v>66</v>
      </c>
      <c r="U6488">
        <v>57103</v>
      </c>
      <c r="V6488" s="1">
        <v>0</v>
      </c>
      <c r="W6488">
        <v>112</v>
      </c>
      <c r="X6488">
        <v>2</v>
      </c>
      <c r="Y6488">
        <v>416</v>
      </c>
      <c r="AD6488"/>
    </row>
    <row r="6489" spans="1:30" x14ac:dyDescent="0.25">
      <c r="A6489" t="s">
        <v>40</v>
      </c>
      <c r="B6489" s="2">
        <v>43671</v>
      </c>
      <c r="C6489" s="35">
        <f>YEAR(Sales[[#This Row],[ShipDate]])</f>
        <v>2019</v>
      </c>
      <c r="D6489" t="s">
        <v>36</v>
      </c>
      <c r="E6489" t="s">
        <v>31</v>
      </c>
      <c r="F6489" t="s">
        <v>33</v>
      </c>
      <c r="G6489" t="s">
        <v>25</v>
      </c>
      <c r="H6489" t="s">
        <v>2112</v>
      </c>
      <c r="I6489" t="s">
        <v>1928</v>
      </c>
      <c r="J6489" t="s">
        <v>13</v>
      </c>
      <c r="K6489" t="s">
        <v>2588</v>
      </c>
      <c r="L6489" t="s">
        <v>68</v>
      </c>
      <c r="N6489" t="str">
        <f>IF(ISBLANK(Sales[[#This Row],[return]]),"No",Sales[[#This Row],[return]])</f>
        <v>No</v>
      </c>
      <c r="O6489" s="2">
        <v>43666</v>
      </c>
      <c r="P6489" s="8" t="str">
        <f>TEXT(DAY(Sales[[#This Row],[OrderDate]]),"ddd")</f>
        <v>Fri</v>
      </c>
      <c r="Q6489" s="8" t="str">
        <f>TEXT(MONTH(Sales[[#This Row],[ShipDate]])*29,"mmm")</f>
        <v>Jul</v>
      </c>
      <c r="R6489">
        <v>194</v>
      </c>
      <c r="S6489" t="s">
        <v>1965</v>
      </c>
      <c r="T6489" t="s">
        <v>66</v>
      </c>
      <c r="U6489">
        <v>57103</v>
      </c>
      <c r="V6489" s="1">
        <v>0</v>
      </c>
      <c r="W6489">
        <v>7</v>
      </c>
      <c r="X6489">
        <v>2</v>
      </c>
      <c r="Y6489">
        <v>15</v>
      </c>
      <c r="AD6489"/>
    </row>
    <row r="6490" spans="1:30" x14ac:dyDescent="0.25">
      <c r="A6490" t="s">
        <v>40</v>
      </c>
      <c r="B6490" s="2">
        <v>43671</v>
      </c>
      <c r="C6490" s="35">
        <f>YEAR(Sales[[#This Row],[ShipDate]])</f>
        <v>2019</v>
      </c>
      <c r="D6490" t="s">
        <v>36</v>
      </c>
      <c r="E6490" t="s">
        <v>31</v>
      </c>
      <c r="F6490" t="s">
        <v>50</v>
      </c>
      <c r="G6490" t="s">
        <v>25</v>
      </c>
      <c r="H6490" t="s">
        <v>2112</v>
      </c>
      <c r="I6490" t="s">
        <v>1928</v>
      </c>
      <c r="J6490" t="s">
        <v>13</v>
      </c>
      <c r="K6490" t="s">
        <v>2588</v>
      </c>
      <c r="L6490" t="s">
        <v>68</v>
      </c>
      <c r="N6490" t="str">
        <f>IF(ISBLANK(Sales[[#This Row],[return]]),"No",Sales[[#This Row],[return]])</f>
        <v>No</v>
      </c>
      <c r="O6490" s="2">
        <v>43666</v>
      </c>
      <c r="P6490" s="8" t="str">
        <f>TEXT(DAY(Sales[[#This Row],[OrderDate]]),"ddd")</f>
        <v>Fri</v>
      </c>
      <c r="Q6490" s="8" t="str">
        <f>TEXT(MONTH(Sales[[#This Row],[ShipDate]])*29,"mmm")</f>
        <v>Jul</v>
      </c>
      <c r="R6490">
        <v>265</v>
      </c>
      <c r="S6490" t="s">
        <v>855</v>
      </c>
      <c r="T6490" t="s">
        <v>66</v>
      </c>
      <c r="U6490">
        <v>57103</v>
      </c>
      <c r="V6490" s="1">
        <v>0</v>
      </c>
      <c r="W6490">
        <v>20</v>
      </c>
      <c r="X6490">
        <v>5</v>
      </c>
      <c r="Y6490">
        <v>43</v>
      </c>
      <c r="AD6490"/>
    </row>
    <row r="6491" spans="1:30" x14ac:dyDescent="0.25">
      <c r="A6491" t="s">
        <v>40</v>
      </c>
      <c r="B6491" s="2">
        <v>43671</v>
      </c>
      <c r="C6491" s="35">
        <f>YEAR(Sales[[#This Row],[ShipDate]])</f>
        <v>2019</v>
      </c>
      <c r="D6491" t="s">
        <v>36</v>
      </c>
      <c r="E6491" t="s">
        <v>31</v>
      </c>
      <c r="F6491" t="s">
        <v>50</v>
      </c>
      <c r="G6491" t="s">
        <v>25</v>
      </c>
      <c r="H6491" t="s">
        <v>2112</v>
      </c>
      <c r="I6491" t="s">
        <v>1928</v>
      </c>
      <c r="J6491" t="s">
        <v>13</v>
      </c>
      <c r="K6491" t="s">
        <v>2588</v>
      </c>
      <c r="L6491" t="s">
        <v>68</v>
      </c>
      <c r="N6491" t="str">
        <f>IF(ISBLANK(Sales[[#This Row],[return]]),"No",Sales[[#This Row],[return]])</f>
        <v>No</v>
      </c>
      <c r="O6491" s="2">
        <v>43666</v>
      </c>
      <c r="P6491" s="8" t="str">
        <f>TEXT(DAY(Sales[[#This Row],[OrderDate]]),"ddd")</f>
        <v>Fri</v>
      </c>
      <c r="Q6491" s="8" t="str">
        <f>TEXT(MONTH(Sales[[#This Row],[ShipDate]])*29,"mmm")</f>
        <v>Jul</v>
      </c>
      <c r="R6491">
        <v>415</v>
      </c>
      <c r="S6491" t="s">
        <v>2310</v>
      </c>
      <c r="T6491" t="s">
        <v>66</v>
      </c>
      <c r="U6491">
        <v>57103</v>
      </c>
      <c r="V6491" s="1">
        <v>0</v>
      </c>
      <c r="W6491">
        <v>30</v>
      </c>
      <c r="X6491">
        <v>7</v>
      </c>
      <c r="Y6491">
        <v>61</v>
      </c>
      <c r="AD6491"/>
    </row>
    <row r="6492" spans="1:30" x14ac:dyDescent="0.25">
      <c r="A6492" t="s">
        <v>40</v>
      </c>
      <c r="B6492" s="2">
        <v>43671</v>
      </c>
      <c r="C6492" s="35">
        <f>YEAR(Sales[[#This Row],[ShipDate]])</f>
        <v>2019</v>
      </c>
      <c r="D6492" t="s">
        <v>36</v>
      </c>
      <c r="E6492" t="s">
        <v>31</v>
      </c>
      <c r="F6492" t="s">
        <v>99</v>
      </c>
      <c r="G6492" t="s">
        <v>46</v>
      </c>
      <c r="H6492" t="s">
        <v>2112</v>
      </c>
      <c r="I6492" t="s">
        <v>1928</v>
      </c>
      <c r="J6492" t="s">
        <v>13</v>
      </c>
      <c r="K6492" t="s">
        <v>2588</v>
      </c>
      <c r="L6492" t="s">
        <v>68</v>
      </c>
      <c r="N6492" t="str">
        <f>IF(ISBLANK(Sales[[#This Row],[return]]),"No",Sales[[#This Row],[return]])</f>
        <v>No</v>
      </c>
      <c r="O6492" s="2">
        <v>43666</v>
      </c>
      <c r="P6492" s="8" t="str">
        <f>TEXT(DAY(Sales[[#This Row],[OrderDate]]),"ddd")</f>
        <v>Fri</v>
      </c>
      <c r="Q6492" s="8" t="str">
        <f>TEXT(MONTH(Sales[[#This Row],[ShipDate]])*29,"mmm")</f>
        <v>Jul</v>
      </c>
      <c r="R6492">
        <v>1008</v>
      </c>
      <c r="S6492" t="s">
        <v>2559</v>
      </c>
      <c r="T6492" t="s">
        <v>66</v>
      </c>
      <c r="U6492">
        <v>57103</v>
      </c>
      <c r="V6492" s="1">
        <v>0</v>
      </c>
      <c r="W6492">
        <v>133</v>
      </c>
      <c r="X6492">
        <v>3</v>
      </c>
      <c r="Y6492">
        <v>390</v>
      </c>
      <c r="AD6492"/>
    </row>
    <row r="6493" spans="1:30" x14ac:dyDescent="0.25">
      <c r="A6493" t="s">
        <v>40</v>
      </c>
      <c r="B6493" s="2">
        <v>43633</v>
      </c>
      <c r="C6493" s="35">
        <f>YEAR(Sales[[#This Row],[ShipDate]])</f>
        <v>2019</v>
      </c>
      <c r="D6493" t="s">
        <v>36</v>
      </c>
      <c r="E6493" t="s">
        <v>18</v>
      </c>
      <c r="F6493" t="s">
        <v>45</v>
      </c>
      <c r="G6493" t="s">
        <v>25</v>
      </c>
      <c r="H6493" t="s">
        <v>171</v>
      </c>
      <c r="I6493" t="s">
        <v>174</v>
      </c>
      <c r="J6493" t="s">
        <v>13</v>
      </c>
      <c r="K6493" t="s">
        <v>201</v>
      </c>
      <c r="L6493" t="s">
        <v>17</v>
      </c>
      <c r="N6493" t="str">
        <f>IF(ISBLANK(Sales[[#This Row],[return]]),"No",Sales[[#This Row],[return]])</f>
        <v>No</v>
      </c>
      <c r="O6493" s="2">
        <v>43629</v>
      </c>
      <c r="P6493" s="8" t="str">
        <f>TEXT(DAY(Sales[[#This Row],[OrderDate]]),"ddd")</f>
        <v>Fri</v>
      </c>
      <c r="Q6493" s="8" t="str">
        <f>TEXT(MONTH(Sales[[#This Row],[ShipDate]])*29,"mmm")</f>
        <v>Jun</v>
      </c>
      <c r="R6493">
        <v>352</v>
      </c>
      <c r="S6493" t="s">
        <v>1800</v>
      </c>
      <c r="T6493" t="s">
        <v>15</v>
      </c>
      <c r="U6493">
        <v>22153</v>
      </c>
      <c r="V6493" s="1">
        <v>0</v>
      </c>
      <c r="W6493">
        <v>51</v>
      </c>
      <c r="X6493">
        <v>7</v>
      </c>
      <c r="Y6493">
        <v>182</v>
      </c>
      <c r="AD6493"/>
    </row>
    <row r="6494" spans="1:30" x14ac:dyDescent="0.25">
      <c r="A6494" t="s">
        <v>10</v>
      </c>
      <c r="B6494" s="2">
        <v>43610</v>
      </c>
      <c r="C6494" s="35">
        <f>YEAR(Sales[[#This Row],[ShipDate]])</f>
        <v>2019</v>
      </c>
      <c r="D6494" t="s">
        <v>36</v>
      </c>
      <c r="E6494" t="s">
        <v>18</v>
      </c>
      <c r="F6494" t="s">
        <v>33</v>
      </c>
      <c r="G6494" t="s">
        <v>25</v>
      </c>
      <c r="H6494" t="s">
        <v>1465</v>
      </c>
      <c r="I6494" t="s">
        <v>70</v>
      </c>
      <c r="J6494" t="s">
        <v>13</v>
      </c>
      <c r="K6494" t="s">
        <v>1235</v>
      </c>
      <c r="L6494" t="s">
        <v>68</v>
      </c>
      <c r="N6494" t="str">
        <f>IF(ISBLANK(Sales[[#This Row],[return]]),"No",Sales[[#This Row],[return]])</f>
        <v>No</v>
      </c>
      <c r="O6494" s="2">
        <v>43604</v>
      </c>
      <c r="P6494" s="8" t="str">
        <f>TEXT(DAY(Sales[[#This Row],[OrderDate]]),"ddd")</f>
        <v>Thu</v>
      </c>
      <c r="Q6494" s="8" t="str">
        <f>TEXT(MONTH(Sales[[#This Row],[ShipDate]])*29,"mmm")</f>
        <v>May</v>
      </c>
      <c r="R6494">
        <v>200</v>
      </c>
      <c r="S6494" t="s">
        <v>2111</v>
      </c>
      <c r="T6494" t="s">
        <v>66</v>
      </c>
      <c r="U6494">
        <v>75023</v>
      </c>
      <c r="V6494" s="1">
        <v>0.2</v>
      </c>
      <c r="W6494">
        <v>4</v>
      </c>
      <c r="X6494">
        <v>4</v>
      </c>
      <c r="Y6494">
        <v>13</v>
      </c>
      <c r="AD6494"/>
    </row>
    <row r="6495" spans="1:30" x14ac:dyDescent="0.25">
      <c r="A6495" t="s">
        <v>10</v>
      </c>
      <c r="B6495" s="2">
        <v>43610</v>
      </c>
      <c r="C6495" s="35">
        <f>YEAR(Sales[[#This Row],[ShipDate]])</f>
        <v>2019</v>
      </c>
      <c r="D6495" t="s">
        <v>36</v>
      </c>
      <c r="E6495" t="s">
        <v>18</v>
      </c>
      <c r="F6495" t="s">
        <v>48</v>
      </c>
      <c r="G6495" t="s">
        <v>46</v>
      </c>
      <c r="H6495" t="s">
        <v>1465</v>
      </c>
      <c r="I6495" t="s">
        <v>70</v>
      </c>
      <c r="J6495" t="s">
        <v>13</v>
      </c>
      <c r="K6495" t="s">
        <v>1235</v>
      </c>
      <c r="L6495" t="s">
        <v>68</v>
      </c>
      <c r="N6495" t="str">
        <f>IF(ISBLANK(Sales[[#This Row],[return]]),"No",Sales[[#This Row],[return]])</f>
        <v>No</v>
      </c>
      <c r="O6495" s="2">
        <v>43604</v>
      </c>
      <c r="P6495" s="8" t="str">
        <f>TEXT(DAY(Sales[[#This Row],[OrderDate]]),"ddd")</f>
        <v>Thu</v>
      </c>
      <c r="Q6495" s="8" t="str">
        <f>TEXT(MONTH(Sales[[#This Row],[ShipDate]])*29,"mmm")</f>
        <v>May</v>
      </c>
      <c r="R6495">
        <v>940</v>
      </c>
      <c r="S6495" t="s">
        <v>2348</v>
      </c>
      <c r="T6495" t="s">
        <v>66</v>
      </c>
      <c r="U6495">
        <v>75023</v>
      </c>
      <c r="V6495" s="1">
        <v>0.2</v>
      </c>
      <c r="W6495">
        <v>10</v>
      </c>
      <c r="X6495">
        <v>1</v>
      </c>
      <c r="Y6495">
        <v>96</v>
      </c>
      <c r="AD6495"/>
    </row>
    <row r="6496" spans="1:30" x14ac:dyDescent="0.25">
      <c r="A6496" t="s">
        <v>40</v>
      </c>
      <c r="B6496" s="2">
        <v>43644</v>
      </c>
      <c r="C6496" s="35">
        <f>YEAR(Sales[[#This Row],[ShipDate]])</f>
        <v>2019</v>
      </c>
      <c r="D6496" t="s">
        <v>36</v>
      </c>
      <c r="E6496" t="s">
        <v>18</v>
      </c>
      <c r="F6496" t="s">
        <v>45</v>
      </c>
      <c r="G6496" t="s">
        <v>25</v>
      </c>
      <c r="H6496" t="s">
        <v>675</v>
      </c>
      <c r="I6496" t="s">
        <v>32</v>
      </c>
      <c r="J6496" t="s">
        <v>13</v>
      </c>
      <c r="K6496" t="s">
        <v>676</v>
      </c>
      <c r="L6496" t="s">
        <v>30</v>
      </c>
      <c r="N6496" t="str">
        <f>IF(ISBLANK(Sales[[#This Row],[return]]),"No",Sales[[#This Row],[return]])</f>
        <v>No</v>
      </c>
      <c r="O6496" s="2">
        <v>43640</v>
      </c>
      <c r="P6496" s="8" t="str">
        <f>TEXT(DAY(Sales[[#This Row],[OrderDate]]),"ddd")</f>
        <v>Tue</v>
      </c>
      <c r="Q6496" s="8" t="str">
        <f>TEXT(MONTH(Sales[[#This Row],[ShipDate]])*29,"mmm")</f>
        <v>Jun</v>
      </c>
      <c r="R6496">
        <v>376</v>
      </c>
      <c r="S6496" t="s">
        <v>677</v>
      </c>
      <c r="T6496" t="s">
        <v>28</v>
      </c>
      <c r="U6496">
        <v>92646</v>
      </c>
      <c r="V6496" s="1">
        <v>0</v>
      </c>
      <c r="W6496">
        <v>26</v>
      </c>
      <c r="X6496">
        <v>8</v>
      </c>
      <c r="Y6496">
        <v>96</v>
      </c>
      <c r="AD6496"/>
    </row>
    <row r="6497" spans="1:30" x14ac:dyDescent="0.25">
      <c r="A6497" t="s">
        <v>40</v>
      </c>
      <c r="B6497" s="2">
        <v>43737</v>
      </c>
      <c r="C6497" s="35">
        <f>YEAR(Sales[[#This Row],[ShipDate]])</f>
        <v>2019</v>
      </c>
      <c r="D6497" t="s">
        <v>36</v>
      </c>
      <c r="E6497" t="s">
        <v>31</v>
      </c>
      <c r="F6497" t="s">
        <v>104</v>
      </c>
      <c r="G6497" t="s">
        <v>25</v>
      </c>
      <c r="H6497" t="s">
        <v>527</v>
      </c>
      <c r="I6497" t="s">
        <v>252</v>
      </c>
      <c r="J6497" t="s">
        <v>13</v>
      </c>
      <c r="K6497" t="s">
        <v>2581</v>
      </c>
      <c r="L6497" t="s">
        <v>92</v>
      </c>
      <c r="N6497" t="str">
        <f>IF(ISBLANK(Sales[[#This Row],[return]]),"No",Sales[[#This Row],[return]])</f>
        <v>No</v>
      </c>
      <c r="O6497" s="2">
        <v>43733</v>
      </c>
      <c r="P6497" s="8" t="str">
        <f>TEXT(DAY(Sales[[#This Row],[OrderDate]]),"ddd")</f>
        <v>Wed</v>
      </c>
      <c r="Q6497" s="8" t="str">
        <f>TEXT(MONTH(Sales[[#This Row],[ShipDate]])*29,"mmm")</f>
        <v>Sep</v>
      </c>
      <c r="R6497">
        <v>1438</v>
      </c>
      <c r="S6497" t="s">
        <v>1975</v>
      </c>
      <c r="T6497" t="s">
        <v>90</v>
      </c>
      <c r="U6497">
        <v>44107</v>
      </c>
      <c r="V6497" s="1">
        <v>0.2</v>
      </c>
      <c r="W6497">
        <v>9</v>
      </c>
      <c r="X6497">
        <v>4</v>
      </c>
      <c r="Y6497">
        <v>24</v>
      </c>
      <c r="AD6497"/>
    </row>
    <row r="6498" spans="1:30" x14ac:dyDescent="0.25">
      <c r="A6498" t="s">
        <v>24</v>
      </c>
      <c r="B6498" s="2">
        <v>43566</v>
      </c>
      <c r="C6498" s="35">
        <f>YEAR(Sales[[#This Row],[ShipDate]])</f>
        <v>2019</v>
      </c>
      <c r="D6498" t="s">
        <v>113</v>
      </c>
      <c r="E6498" t="s">
        <v>18</v>
      </c>
      <c r="F6498" t="s">
        <v>33</v>
      </c>
      <c r="G6498" t="s">
        <v>25</v>
      </c>
      <c r="H6498" t="s">
        <v>706</v>
      </c>
      <c r="I6498" t="s">
        <v>37</v>
      </c>
      <c r="J6498" t="s">
        <v>13</v>
      </c>
      <c r="K6498" t="s">
        <v>771</v>
      </c>
      <c r="L6498" t="s">
        <v>17</v>
      </c>
      <c r="N6498" t="str">
        <f>IF(ISBLANK(Sales[[#This Row],[return]]),"No",Sales[[#This Row],[return]])</f>
        <v>No</v>
      </c>
      <c r="O6498" s="2">
        <v>43564</v>
      </c>
      <c r="P6498" s="8" t="str">
        <f>TEXT(DAY(Sales[[#This Row],[OrderDate]]),"ddd")</f>
        <v>Mon</v>
      </c>
      <c r="Q6498" s="8" t="str">
        <f>TEXT(MONTH(Sales[[#This Row],[ShipDate]])*29,"mmm")</f>
        <v>Apr</v>
      </c>
      <c r="R6498">
        <v>187</v>
      </c>
      <c r="S6498" t="s">
        <v>1783</v>
      </c>
      <c r="T6498" t="s">
        <v>15</v>
      </c>
      <c r="U6498">
        <v>32216</v>
      </c>
      <c r="V6498" s="1">
        <v>0.2</v>
      </c>
      <c r="W6498">
        <v>5</v>
      </c>
      <c r="X6498">
        <v>3</v>
      </c>
      <c r="Y6498">
        <v>15</v>
      </c>
      <c r="AD6498"/>
    </row>
    <row r="6499" spans="1:30" x14ac:dyDescent="0.25">
      <c r="A6499" t="s">
        <v>24</v>
      </c>
      <c r="B6499" s="2">
        <v>43566</v>
      </c>
      <c r="C6499" s="35">
        <f>YEAR(Sales[[#This Row],[ShipDate]])</f>
        <v>2019</v>
      </c>
      <c r="D6499" t="s">
        <v>113</v>
      </c>
      <c r="E6499" t="s">
        <v>18</v>
      </c>
      <c r="F6499" t="s">
        <v>59</v>
      </c>
      <c r="G6499" t="s">
        <v>25</v>
      </c>
      <c r="H6499" t="s">
        <v>706</v>
      </c>
      <c r="I6499" t="s">
        <v>37</v>
      </c>
      <c r="J6499" t="s">
        <v>13</v>
      </c>
      <c r="K6499" t="s">
        <v>771</v>
      </c>
      <c r="L6499" t="s">
        <v>17</v>
      </c>
      <c r="N6499" t="str">
        <f>IF(ISBLANK(Sales[[#This Row],[return]]),"No",Sales[[#This Row],[return]])</f>
        <v>No</v>
      </c>
      <c r="O6499" s="2">
        <v>43564</v>
      </c>
      <c r="P6499" s="8" t="str">
        <f>TEXT(DAY(Sales[[#This Row],[OrderDate]]),"ddd")</f>
        <v>Mon</v>
      </c>
      <c r="Q6499" s="8" t="str">
        <f>TEXT(MONTH(Sales[[#This Row],[ShipDate]])*29,"mmm")</f>
        <v>Apr</v>
      </c>
      <c r="R6499">
        <v>1708</v>
      </c>
      <c r="S6499" t="s">
        <v>1784</v>
      </c>
      <c r="T6499" t="s">
        <v>15</v>
      </c>
      <c r="U6499">
        <v>32216</v>
      </c>
      <c r="V6499" s="1">
        <v>0.2</v>
      </c>
      <c r="W6499">
        <v>88</v>
      </c>
      <c r="X6499">
        <v>3</v>
      </c>
      <c r="Y6499">
        <v>252</v>
      </c>
      <c r="AD6499"/>
    </row>
    <row r="6500" spans="1:30" x14ac:dyDescent="0.25">
      <c r="A6500" t="s">
        <v>24</v>
      </c>
      <c r="B6500" s="2">
        <v>43566</v>
      </c>
      <c r="C6500" s="35">
        <f>YEAR(Sales[[#This Row],[ShipDate]])</f>
        <v>2019</v>
      </c>
      <c r="D6500" t="s">
        <v>113</v>
      </c>
      <c r="E6500" t="s">
        <v>18</v>
      </c>
      <c r="F6500" t="s">
        <v>50</v>
      </c>
      <c r="G6500" t="s">
        <v>25</v>
      </c>
      <c r="H6500" t="s">
        <v>706</v>
      </c>
      <c r="I6500" t="s">
        <v>37</v>
      </c>
      <c r="J6500" t="s">
        <v>13</v>
      </c>
      <c r="K6500" t="s">
        <v>771</v>
      </c>
      <c r="L6500" t="s">
        <v>17</v>
      </c>
      <c r="N6500" t="str">
        <f>IF(ISBLANK(Sales[[#This Row],[return]]),"No",Sales[[#This Row],[return]])</f>
        <v>No</v>
      </c>
      <c r="O6500" s="2">
        <v>43564</v>
      </c>
      <c r="P6500" s="8" t="str">
        <f>TEXT(DAY(Sales[[#This Row],[OrderDate]]),"ddd")</f>
        <v>Mon</v>
      </c>
      <c r="Q6500" s="8" t="str">
        <f>TEXT(MONTH(Sales[[#This Row],[ShipDate]])*29,"mmm")</f>
        <v>Apr</v>
      </c>
      <c r="R6500">
        <v>234</v>
      </c>
      <c r="S6500" t="s">
        <v>1793</v>
      </c>
      <c r="T6500" t="s">
        <v>15</v>
      </c>
      <c r="U6500">
        <v>32216</v>
      </c>
      <c r="V6500" s="1">
        <v>0.7</v>
      </c>
      <c r="W6500">
        <v>-13</v>
      </c>
      <c r="X6500">
        <v>1</v>
      </c>
      <c r="Y6500">
        <v>17</v>
      </c>
      <c r="AD6500"/>
    </row>
    <row r="6501" spans="1:30" x14ac:dyDescent="0.25">
      <c r="A6501" t="s">
        <v>40</v>
      </c>
      <c r="B6501" s="2">
        <v>43599</v>
      </c>
      <c r="C6501" s="35">
        <f>YEAR(Sales[[#This Row],[ShipDate]])</f>
        <v>2019</v>
      </c>
      <c r="D6501" t="s">
        <v>19</v>
      </c>
      <c r="E6501" t="s">
        <v>18</v>
      </c>
      <c r="F6501" t="s">
        <v>43</v>
      </c>
      <c r="G6501" t="s">
        <v>11</v>
      </c>
      <c r="H6501" t="s">
        <v>1351</v>
      </c>
      <c r="I6501" t="s">
        <v>389</v>
      </c>
      <c r="J6501" t="s">
        <v>13</v>
      </c>
      <c r="K6501" t="s">
        <v>871</v>
      </c>
      <c r="L6501" t="s">
        <v>92</v>
      </c>
      <c r="N6501" t="str">
        <f>IF(ISBLANK(Sales[[#This Row],[return]]),"No",Sales[[#This Row],[return]])</f>
        <v>No</v>
      </c>
      <c r="O6501" s="2">
        <v>43597</v>
      </c>
      <c r="P6501" s="8" t="str">
        <f>TEXT(DAY(Sales[[#This Row],[OrderDate]]),"ddd")</f>
        <v>Thu</v>
      </c>
      <c r="Q6501" s="8" t="str">
        <f>TEXT(MONTH(Sales[[#This Row],[ShipDate]])*29,"mmm")</f>
        <v>May</v>
      </c>
      <c r="R6501">
        <v>491</v>
      </c>
      <c r="S6501" t="s">
        <v>1247</v>
      </c>
      <c r="T6501" t="s">
        <v>90</v>
      </c>
      <c r="U6501">
        <v>8360</v>
      </c>
      <c r="V6501" s="1">
        <v>0</v>
      </c>
      <c r="W6501">
        <v>15</v>
      </c>
      <c r="X6501">
        <v>5</v>
      </c>
      <c r="Y6501">
        <v>43</v>
      </c>
      <c r="AD6501"/>
    </row>
    <row r="6502" spans="1:30" x14ac:dyDescent="0.25">
      <c r="A6502" t="s">
        <v>40</v>
      </c>
      <c r="B6502" s="2">
        <v>43599</v>
      </c>
      <c r="C6502" s="35">
        <f>YEAR(Sales[[#This Row],[ShipDate]])</f>
        <v>2019</v>
      </c>
      <c r="D6502" t="s">
        <v>19</v>
      </c>
      <c r="E6502" t="s">
        <v>18</v>
      </c>
      <c r="F6502" t="s">
        <v>33</v>
      </c>
      <c r="G6502" t="s">
        <v>25</v>
      </c>
      <c r="H6502" t="s">
        <v>1351</v>
      </c>
      <c r="I6502" t="s">
        <v>389</v>
      </c>
      <c r="J6502" t="s">
        <v>13</v>
      </c>
      <c r="K6502" t="s">
        <v>871</v>
      </c>
      <c r="L6502" t="s">
        <v>92</v>
      </c>
      <c r="N6502" t="str">
        <f>IF(ISBLANK(Sales[[#This Row],[return]]),"No",Sales[[#This Row],[return]])</f>
        <v>No</v>
      </c>
      <c r="O6502" s="2">
        <v>43597</v>
      </c>
      <c r="P6502" s="8" t="str">
        <f>TEXT(DAY(Sales[[#This Row],[OrderDate]]),"ddd")</f>
        <v>Thu</v>
      </c>
      <c r="Q6502" s="8" t="str">
        <f>TEXT(MONTH(Sales[[#This Row],[ShipDate]])*29,"mmm")</f>
        <v>May</v>
      </c>
      <c r="R6502">
        <v>1463</v>
      </c>
      <c r="S6502" t="s">
        <v>1971</v>
      </c>
      <c r="T6502" t="s">
        <v>90</v>
      </c>
      <c r="U6502">
        <v>8360</v>
      </c>
      <c r="V6502" s="1">
        <v>0</v>
      </c>
      <c r="W6502">
        <v>3</v>
      </c>
      <c r="X6502">
        <v>2</v>
      </c>
      <c r="Y6502">
        <v>6</v>
      </c>
      <c r="AD6502"/>
    </row>
    <row r="6503" spans="1:30" x14ac:dyDescent="0.25">
      <c r="A6503" t="s">
        <v>40</v>
      </c>
      <c r="B6503" s="2">
        <v>43599</v>
      </c>
      <c r="C6503" s="35">
        <f>YEAR(Sales[[#This Row],[ShipDate]])</f>
        <v>2019</v>
      </c>
      <c r="D6503" t="s">
        <v>19</v>
      </c>
      <c r="E6503" t="s">
        <v>18</v>
      </c>
      <c r="F6503" t="s">
        <v>290</v>
      </c>
      <c r="G6503" t="s">
        <v>25</v>
      </c>
      <c r="H6503" t="s">
        <v>1351</v>
      </c>
      <c r="I6503" t="s">
        <v>389</v>
      </c>
      <c r="J6503" t="s">
        <v>13</v>
      </c>
      <c r="K6503" t="s">
        <v>871</v>
      </c>
      <c r="L6503" t="s">
        <v>92</v>
      </c>
      <c r="N6503" t="str">
        <f>IF(ISBLANK(Sales[[#This Row],[return]]),"No",Sales[[#This Row],[return]])</f>
        <v>No</v>
      </c>
      <c r="O6503" s="2">
        <v>43597</v>
      </c>
      <c r="P6503" s="8" t="str">
        <f>TEXT(DAY(Sales[[#This Row],[OrderDate]]),"ddd")</f>
        <v>Thu</v>
      </c>
      <c r="Q6503" s="8" t="str">
        <f>TEXT(MONTH(Sales[[#This Row],[ShipDate]])*29,"mmm")</f>
        <v>May</v>
      </c>
      <c r="R6503">
        <v>89</v>
      </c>
      <c r="S6503" t="s">
        <v>1739</v>
      </c>
      <c r="T6503" t="s">
        <v>90</v>
      </c>
      <c r="U6503">
        <v>8360</v>
      </c>
      <c r="V6503" s="1">
        <v>0</v>
      </c>
      <c r="W6503">
        <v>4</v>
      </c>
      <c r="X6503">
        <v>2</v>
      </c>
      <c r="Y6503">
        <v>17</v>
      </c>
      <c r="AD6503"/>
    </row>
    <row r="6504" spans="1:30" x14ac:dyDescent="0.25">
      <c r="A6504" t="s">
        <v>40</v>
      </c>
      <c r="B6504" s="2">
        <v>43599</v>
      </c>
      <c r="C6504" s="35">
        <f>YEAR(Sales[[#This Row],[ShipDate]])</f>
        <v>2019</v>
      </c>
      <c r="D6504" t="s">
        <v>19</v>
      </c>
      <c r="E6504" t="s">
        <v>18</v>
      </c>
      <c r="F6504" t="s">
        <v>99</v>
      </c>
      <c r="G6504" t="s">
        <v>46</v>
      </c>
      <c r="H6504" t="s">
        <v>1351</v>
      </c>
      <c r="I6504" t="s">
        <v>389</v>
      </c>
      <c r="J6504" t="s">
        <v>13</v>
      </c>
      <c r="K6504" t="s">
        <v>871</v>
      </c>
      <c r="L6504" t="s">
        <v>92</v>
      </c>
      <c r="N6504" t="str">
        <f>IF(ISBLANK(Sales[[#This Row],[return]]),"No",Sales[[#This Row],[return]])</f>
        <v>No</v>
      </c>
      <c r="O6504" s="2">
        <v>43597</v>
      </c>
      <c r="P6504" s="8" t="str">
        <f>TEXT(DAY(Sales[[#This Row],[OrderDate]]),"ddd")</f>
        <v>Thu</v>
      </c>
      <c r="Q6504" s="8" t="str">
        <f>TEXT(MONTH(Sales[[#This Row],[ShipDate]])*29,"mmm")</f>
        <v>May</v>
      </c>
      <c r="R6504">
        <v>1069</v>
      </c>
      <c r="S6504" t="s">
        <v>2417</v>
      </c>
      <c r="T6504" t="s">
        <v>90</v>
      </c>
      <c r="U6504">
        <v>8360</v>
      </c>
      <c r="V6504" s="1">
        <v>0</v>
      </c>
      <c r="W6504">
        <v>35</v>
      </c>
      <c r="X6504">
        <v>5</v>
      </c>
      <c r="Y6504">
        <v>87</v>
      </c>
      <c r="AD6504"/>
    </row>
    <row r="6505" spans="1:30" x14ac:dyDescent="0.25">
      <c r="A6505" t="s">
        <v>24</v>
      </c>
      <c r="B6505" s="2">
        <v>43732</v>
      </c>
      <c r="C6505" s="35">
        <f>YEAR(Sales[[#This Row],[ShipDate]])</f>
        <v>2019</v>
      </c>
      <c r="D6505" t="s">
        <v>113</v>
      </c>
      <c r="E6505" t="s">
        <v>18</v>
      </c>
      <c r="F6505" t="s">
        <v>48</v>
      </c>
      <c r="G6505" t="s">
        <v>46</v>
      </c>
      <c r="H6505" t="s">
        <v>261</v>
      </c>
      <c r="I6505" t="s">
        <v>137</v>
      </c>
      <c r="J6505" t="s">
        <v>13</v>
      </c>
      <c r="K6505" t="s">
        <v>934</v>
      </c>
      <c r="L6505" t="s">
        <v>92</v>
      </c>
      <c r="N6505" t="str">
        <f>IF(ISBLANK(Sales[[#This Row],[return]]),"No",Sales[[#This Row],[return]])</f>
        <v>No</v>
      </c>
      <c r="O6505" s="2">
        <v>43730</v>
      </c>
      <c r="P6505" s="8" t="str">
        <f>TEXT(DAY(Sales[[#This Row],[OrderDate]]),"ddd")</f>
        <v>Sun</v>
      </c>
      <c r="Q6505" s="8" t="str">
        <f>TEXT(MONTH(Sales[[#This Row],[ShipDate]])*29,"mmm")</f>
        <v>Sep</v>
      </c>
      <c r="R6505">
        <v>726</v>
      </c>
      <c r="S6505" t="s">
        <v>112</v>
      </c>
      <c r="T6505" t="s">
        <v>90</v>
      </c>
      <c r="U6505">
        <v>19805</v>
      </c>
      <c r="V6505" s="1">
        <v>0</v>
      </c>
      <c r="W6505">
        <v>114</v>
      </c>
      <c r="X6505">
        <v>2</v>
      </c>
      <c r="Y6505">
        <v>392</v>
      </c>
      <c r="AD6505"/>
    </row>
    <row r="6506" spans="1:30" x14ac:dyDescent="0.25">
      <c r="A6506" t="s">
        <v>10</v>
      </c>
      <c r="B6506" s="2">
        <v>43718</v>
      </c>
      <c r="C6506" s="35">
        <f>YEAR(Sales[[#This Row],[ShipDate]])</f>
        <v>2019</v>
      </c>
      <c r="D6506" t="s">
        <v>607</v>
      </c>
      <c r="E6506" t="s">
        <v>18</v>
      </c>
      <c r="F6506" t="s">
        <v>59</v>
      </c>
      <c r="G6506" t="s">
        <v>25</v>
      </c>
      <c r="H6506" t="s">
        <v>146</v>
      </c>
      <c r="I6506" t="s">
        <v>149</v>
      </c>
      <c r="J6506" t="s">
        <v>13</v>
      </c>
      <c r="K6506" t="s">
        <v>532</v>
      </c>
      <c r="L6506" t="s">
        <v>92</v>
      </c>
      <c r="N6506" t="str">
        <f>IF(ISBLANK(Sales[[#This Row],[return]]),"No",Sales[[#This Row],[return]])</f>
        <v>No</v>
      </c>
      <c r="O6506" s="2">
        <v>43718</v>
      </c>
      <c r="P6506" s="8" t="str">
        <f>TEXT(DAY(Sales[[#This Row],[OrderDate]]),"ddd")</f>
        <v>Tue</v>
      </c>
      <c r="Q6506" s="8" t="str">
        <f>TEXT(MONTH(Sales[[#This Row],[ShipDate]])*29,"mmm")</f>
        <v>Sep</v>
      </c>
      <c r="R6506">
        <v>1348</v>
      </c>
      <c r="S6506" t="s">
        <v>1863</v>
      </c>
      <c r="T6506" t="s">
        <v>90</v>
      </c>
      <c r="U6506">
        <v>10024</v>
      </c>
      <c r="V6506" s="1">
        <v>0</v>
      </c>
      <c r="W6506">
        <v>9</v>
      </c>
      <c r="X6506">
        <v>2</v>
      </c>
      <c r="Y6506">
        <v>19</v>
      </c>
      <c r="AD6506"/>
    </row>
    <row r="6507" spans="1:30" x14ac:dyDescent="0.25">
      <c r="A6507" t="s">
        <v>40</v>
      </c>
      <c r="B6507" s="2">
        <v>43552</v>
      </c>
      <c r="C6507" s="35">
        <f>YEAR(Sales[[#This Row],[ShipDate]])</f>
        <v>2019</v>
      </c>
      <c r="D6507" t="s">
        <v>36</v>
      </c>
      <c r="E6507" t="s">
        <v>18</v>
      </c>
      <c r="F6507" t="s">
        <v>23</v>
      </c>
      <c r="G6507" t="s">
        <v>11</v>
      </c>
      <c r="H6507" t="s">
        <v>146</v>
      </c>
      <c r="I6507" t="s">
        <v>149</v>
      </c>
      <c r="J6507" t="s">
        <v>13</v>
      </c>
      <c r="K6507" t="s">
        <v>1133</v>
      </c>
      <c r="L6507" t="s">
        <v>92</v>
      </c>
      <c r="N6507" t="str">
        <f>IF(ISBLANK(Sales[[#This Row],[return]]),"No",Sales[[#This Row],[return]])</f>
        <v>No</v>
      </c>
      <c r="O6507" s="2">
        <v>43548</v>
      </c>
      <c r="P6507" s="8" t="str">
        <f>TEXT(DAY(Sales[[#This Row],[OrderDate]]),"ddd")</f>
        <v>Tue</v>
      </c>
      <c r="Q6507" s="8" t="str">
        <f>TEXT(MONTH(Sales[[#This Row],[ShipDate]])*29,"mmm")</f>
        <v>Mar</v>
      </c>
      <c r="R6507">
        <v>737</v>
      </c>
      <c r="S6507" t="s">
        <v>1375</v>
      </c>
      <c r="T6507" t="s">
        <v>90</v>
      </c>
      <c r="U6507">
        <v>10011</v>
      </c>
      <c r="V6507" s="1">
        <v>0.1</v>
      </c>
      <c r="W6507">
        <v>60</v>
      </c>
      <c r="X6507">
        <v>2</v>
      </c>
      <c r="Y6507">
        <v>272</v>
      </c>
      <c r="AD6507"/>
    </row>
    <row r="6508" spans="1:30" x14ac:dyDescent="0.25">
      <c r="A6508" t="s">
        <v>40</v>
      </c>
      <c r="B6508" s="2">
        <v>43737</v>
      </c>
      <c r="C6508" s="35">
        <f>YEAR(Sales[[#This Row],[ShipDate]])</f>
        <v>2019</v>
      </c>
      <c r="D6508" t="s">
        <v>36</v>
      </c>
      <c r="E6508" t="s">
        <v>31</v>
      </c>
      <c r="F6508" t="s">
        <v>340</v>
      </c>
      <c r="G6508" t="s">
        <v>46</v>
      </c>
      <c r="H6508" t="s">
        <v>26</v>
      </c>
      <c r="I6508" t="s">
        <v>32</v>
      </c>
      <c r="J6508" t="s">
        <v>13</v>
      </c>
      <c r="K6508" t="s">
        <v>554</v>
      </c>
      <c r="L6508" t="s">
        <v>30</v>
      </c>
      <c r="N6508" t="str">
        <f>IF(ISBLANK(Sales[[#This Row],[return]]),"No",Sales[[#This Row],[return]])</f>
        <v>No</v>
      </c>
      <c r="O6508" s="2">
        <v>43732</v>
      </c>
      <c r="P6508" s="8" t="str">
        <f>TEXT(DAY(Sales[[#This Row],[OrderDate]]),"ddd")</f>
        <v>Tue</v>
      </c>
      <c r="Q6508" s="8" t="str">
        <f>TEXT(MONTH(Sales[[#This Row],[ShipDate]])*29,"mmm")</f>
        <v>Sep</v>
      </c>
      <c r="R6508">
        <v>1466</v>
      </c>
      <c r="S6508" t="s">
        <v>2893</v>
      </c>
      <c r="T6508" t="s">
        <v>28</v>
      </c>
      <c r="U6508">
        <v>90008</v>
      </c>
      <c r="V6508" s="1">
        <v>0.2</v>
      </c>
      <c r="W6508">
        <v>177</v>
      </c>
      <c r="X6508">
        <v>3</v>
      </c>
      <c r="Y6508">
        <v>506</v>
      </c>
      <c r="AD6508"/>
    </row>
    <row r="6509" spans="1:30" x14ac:dyDescent="0.25">
      <c r="A6509" t="s">
        <v>40</v>
      </c>
      <c r="B6509" s="2">
        <v>43737</v>
      </c>
      <c r="C6509" s="35">
        <f>YEAR(Sales[[#This Row],[ShipDate]])</f>
        <v>2019</v>
      </c>
      <c r="D6509" t="s">
        <v>36</v>
      </c>
      <c r="E6509" t="s">
        <v>31</v>
      </c>
      <c r="F6509" t="s">
        <v>48</v>
      </c>
      <c r="G6509" t="s">
        <v>46</v>
      </c>
      <c r="H6509" t="s">
        <v>26</v>
      </c>
      <c r="I6509" t="s">
        <v>32</v>
      </c>
      <c r="J6509" t="s">
        <v>13</v>
      </c>
      <c r="K6509" t="s">
        <v>554</v>
      </c>
      <c r="L6509" t="s">
        <v>30</v>
      </c>
      <c r="N6509" t="str">
        <f>IF(ISBLANK(Sales[[#This Row],[return]]),"No",Sales[[#This Row],[return]])</f>
        <v>No</v>
      </c>
      <c r="O6509" s="2">
        <v>43732</v>
      </c>
      <c r="P6509" s="8" t="str">
        <f>TEXT(DAY(Sales[[#This Row],[OrderDate]]),"ddd")</f>
        <v>Tue</v>
      </c>
      <c r="Q6509" s="8" t="str">
        <f>TEXT(MONTH(Sales[[#This Row],[ShipDate]])*29,"mmm")</f>
        <v>Sep</v>
      </c>
      <c r="R6509">
        <v>1629</v>
      </c>
      <c r="S6509" t="s">
        <v>2387</v>
      </c>
      <c r="T6509" t="s">
        <v>28</v>
      </c>
      <c r="U6509">
        <v>90008</v>
      </c>
      <c r="V6509" s="1">
        <v>0.2</v>
      </c>
      <c r="W6509">
        <v>75</v>
      </c>
      <c r="X6509">
        <v>3</v>
      </c>
      <c r="Y6509">
        <v>859</v>
      </c>
      <c r="AD6509"/>
    </row>
    <row r="6510" spans="1:30" x14ac:dyDescent="0.25">
      <c r="A6510" t="s">
        <v>40</v>
      </c>
      <c r="B6510" s="2">
        <v>43787</v>
      </c>
      <c r="C6510" s="35">
        <f>YEAR(Sales[[#This Row],[ShipDate]])</f>
        <v>2019</v>
      </c>
      <c r="D6510" t="s">
        <v>36</v>
      </c>
      <c r="E6510" t="s">
        <v>18</v>
      </c>
      <c r="F6510" t="s">
        <v>23</v>
      </c>
      <c r="G6510" t="s">
        <v>11</v>
      </c>
      <c r="H6510" t="s">
        <v>60</v>
      </c>
      <c r="I6510" t="s">
        <v>63</v>
      </c>
      <c r="J6510" t="s">
        <v>13</v>
      </c>
      <c r="K6510" t="s">
        <v>326</v>
      </c>
      <c r="L6510" t="s">
        <v>30</v>
      </c>
      <c r="N6510" t="str">
        <f>IF(ISBLANK(Sales[[#This Row],[return]]),"No",Sales[[#This Row],[return]])</f>
        <v>No</v>
      </c>
      <c r="O6510" s="2">
        <v>43782</v>
      </c>
      <c r="P6510" s="8" t="str">
        <f>TEXT(DAY(Sales[[#This Row],[OrderDate]]),"ddd")</f>
        <v>Fri</v>
      </c>
      <c r="Q6510" s="8" t="str">
        <f>TEXT(MONTH(Sales[[#This Row],[ShipDate]])*29,"mmm")</f>
        <v>Nov</v>
      </c>
      <c r="R6510">
        <v>770</v>
      </c>
      <c r="S6510" t="s">
        <v>794</v>
      </c>
      <c r="T6510" t="s">
        <v>28</v>
      </c>
      <c r="U6510">
        <v>98103</v>
      </c>
      <c r="V6510" s="1">
        <v>0.2</v>
      </c>
      <c r="W6510">
        <v>150</v>
      </c>
      <c r="X6510">
        <v>6</v>
      </c>
      <c r="Y6510">
        <v>2405</v>
      </c>
      <c r="AD6510"/>
    </row>
    <row r="6511" spans="1:30" x14ac:dyDescent="0.25">
      <c r="A6511" t="s">
        <v>40</v>
      </c>
      <c r="B6511" s="2">
        <v>43787</v>
      </c>
      <c r="C6511" s="35">
        <f>YEAR(Sales[[#This Row],[ShipDate]])</f>
        <v>2019</v>
      </c>
      <c r="D6511" t="s">
        <v>36</v>
      </c>
      <c r="E6511" t="s">
        <v>18</v>
      </c>
      <c r="F6511" t="s">
        <v>33</v>
      </c>
      <c r="G6511" t="s">
        <v>25</v>
      </c>
      <c r="H6511" t="s">
        <v>60</v>
      </c>
      <c r="I6511" t="s">
        <v>63</v>
      </c>
      <c r="J6511" t="s">
        <v>13</v>
      </c>
      <c r="K6511" t="s">
        <v>326</v>
      </c>
      <c r="L6511" t="s">
        <v>30</v>
      </c>
      <c r="N6511" t="str">
        <f>IF(ISBLANK(Sales[[#This Row],[return]]),"No",Sales[[#This Row],[return]])</f>
        <v>No</v>
      </c>
      <c r="O6511" s="2">
        <v>43782</v>
      </c>
      <c r="P6511" s="8" t="str">
        <f>TEXT(DAY(Sales[[#This Row],[OrderDate]]),"ddd")</f>
        <v>Fri</v>
      </c>
      <c r="Q6511" s="8" t="str">
        <f>TEXT(MONTH(Sales[[#This Row],[ShipDate]])*29,"mmm")</f>
        <v>Nov</v>
      </c>
      <c r="R6511">
        <v>243</v>
      </c>
      <c r="S6511" t="s">
        <v>1641</v>
      </c>
      <c r="T6511" t="s">
        <v>28</v>
      </c>
      <c r="U6511">
        <v>98103</v>
      </c>
      <c r="V6511" s="1">
        <v>0</v>
      </c>
      <c r="W6511">
        <v>4</v>
      </c>
      <c r="X6511">
        <v>3</v>
      </c>
      <c r="Y6511">
        <v>9</v>
      </c>
      <c r="AD6511"/>
    </row>
    <row r="6512" spans="1:30" x14ac:dyDescent="0.25">
      <c r="A6512" t="s">
        <v>40</v>
      </c>
      <c r="B6512" s="2">
        <v>43787</v>
      </c>
      <c r="C6512" s="35">
        <f>YEAR(Sales[[#This Row],[ShipDate]])</f>
        <v>2019</v>
      </c>
      <c r="D6512" t="s">
        <v>36</v>
      </c>
      <c r="E6512" t="s">
        <v>18</v>
      </c>
      <c r="F6512" t="s">
        <v>39</v>
      </c>
      <c r="G6512" t="s">
        <v>25</v>
      </c>
      <c r="H6512" t="s">
        <v>60</v>
      </c>
      <c r="I6512" t="s">
        <v>63</v>
      </c>
      <c r="J6512" t="s">
        <v>13</v>
      </c>
      <c r="K6512" t="s">
        <v>326</v>
      </c>
      <c r="L6512" t="s">
        <v>30</v>
      </c>
      <c r="N6512" t="str">
        <f>IF(ISBLANK(Sales[[#This Row],[return]]),"No",Sales[[#This Row],[return]])</f>
        <v>No</v>
      </c>
      <c r="O6512" s="2">
        <v>43782</v>
      </c>
      <c r="P6512" s="8" t="str">
        <f>TEXT(DAY(Sales[[#This Row],[OrderDate]]),"ddd")</f>
        <v>Fri</v>
      </c>
      <c r="Q6512" s="8" t="str">
        <f>TEXT(MONTH(Sales[[#This Row],[ShipDate]])*29,"mmm")</f>
        <v>Nov</v>
      </c>
      <c r="R6512">
        <v>1484</v>
      </c>
      <c r="S6512" t="s">
        <v>341</v>
      </c>
      <c r="T6512" t="s">
        <v>28</v>
      </c>
      <c r="U6512">
        <v>98103</v>
      </c>
      <c r="V6512" s="1">
        <v>0</v>
      </c>
      <c r="W6512">
        <v>10</v>
      </c>
      <c r="X6512">
        <v>3</v>
      </c>
      <c r="Y6512">
        <v>345</v>
      </c>
      <c r="AD6512"/>
    </row>
    <row r="6513" spans="1:30" x14ac:dyDescent="0.25">
      <c r="A6513" t="s">
        <v>40</v>
      </c>
      <c r="B6513" s="2">
        <v>43787</v>
      </c>
      <c r="C6513" s="35">
        <f>YEAR(Sales[[#This Row],[ShipDate]])</f>
        <v>2019</v>
      </c>
      <c r="D6513" t="s">
        <v>36</v>
      </c>
      <c r="E6513" t="s">
        <v>18</v>
      </c>
      <c r="F6513" t="s">
        <v>50</v>
      </c>
      <c r="G6513" t="s">
        <v>25</v>
      </c>
      <c r="H6513" t="s">
        <v>60</v>
      </c>
      <c r="I6513" t="s">
        <v>63</v>
      </c>
      <c r="J6513" t="s">
        <v>13</v>
      </c>
      <c r="K6513" t="s">
        <v>326</v>
      </c>
      <c r="L6513" t="s">
        <v>30</v>
      </c>
      <c r="N6513" t="str">
        <f>IF(ISBLANK(Sales[[#This Row],[return]]),"No",Sales[[#This Row],[return]])</f>
        <v>No</v>
      </c>
      <c r="O6513" s="2">
        <v>43782</v>
      </c>
      <c r="P6513" s="8" t="str">
        <f>TEXT(DAY(Sales[[#This Row],[OrderDate]]),"ddd")</f>
        <v>Fri</v>
      </c>
      <c r="Q6513" s="8" t="str">
        <f>TEXT(MONTH(Sales[[#This Row],[ShipDate]])*29,"mmm")</f>
        <v>Nov</v>
      </c>
      <c r="R6513">
        <v>685</v>
      </c>
      <c r="S6513" t="s">
        <v>1990</v>
      </c>
      <c r="T6513" t="s">
        <v>28</v>
      </c>
      <c r="U6513">
        <v>98103</v>
      </c>
      <c r="V6513" s="1">
        <v>0.2</v>
      </c>
      <c r="W6513">
        <v>190</v>
      </c>
      <c r="X6513">
        <v>11</v>
      </c>
      <c r="Y6513">
        <v>563</v>
      </c>
      <c r="AD6513"/>
    </row>
    <row r="6514" spans="1:30" x14ac:dyDescent="0.25">
      <c r="A6514" t="s">
        <v>24</v>
      </c>
      <c r="B6514" s="2">
        <v>43781</v>
      </c>
      <c r="C6514" s="35">
        <f>YEAR(Sales[[#This Row],[ShipDate]])</f>
        <v>2019</v>
      </c>
      <c r="D6514" t="s">
        <v>19</v>
      </c>
      <c r="E6514" t="s">
        <v>69</v>
      </c>
      <c r="F6514" t="s">
        <v>99</v>
      </c>
      <c r="G6514" t="s">
        <v>46</v>
      </c>
      <c r="H6514" t="s">
        <v>474</v>
      </c>
      <c r="I6514" t="s">
        <v>32</v>
      </c>
      <c r="J6514" t="s">
        <v>13</v>
      </c>
      <c r="K6514" t="s">
        <v>2923</v>
      </c>
      <c r="L6514" t="s">
        <v>30</v>
      </c>
      <c r="M6514" t="s">
        <v>82</v>
      </c>
      <c r="N6514" t="str">
        <f>IF(ISBLANK(Sales[[#This Row],[return]]),"No",Sales[[#This Row],[return]])</f>
        <v>Yes</v>
      </c>
      <c r="O6514" s="2">
        <v>43776</v>
      </c>
      <c r="P6514" s="8" t="str">
        <f>TEXT(DAY(Sales[[#This Row],[OrderDate]]),"ddd")</f>
        <v>Sat</v>
      </c>
      <c r="Q6514" s="8" t="str">
        <f>TEXT(MONTH(Sales[[#This Row],[ShipDate]])*29,"mmm")</f>
        <v>Nov</v>
      </c>
      <c r="R6514">
        <v>140</v>
      </c>
      <c r="S6514" t="s">
        <v>2499</v>
      </c>
      <c r="T6514" t="s">
        <v>28</v>
      </c>
      <c r="U6514">
        <v>94513</v>
      </c>
      <c r="V6514" s="1">
        <v>0</v>
      </c>
      <c r="W6514">
        <v>14</v>
      </c>
      <c r="X6514">
        <v>3</v>
      </c>
      <c r="Y6514">
        <v>60</v>
      </c>
      <c r="AD6514"/>
    </row>
    <row r="6515" spans="1:30" x14ac:dyDescent="0.25">
      <c r="A6515" t="s">
        <v>24</v>
      </c>
      <c r="B6515" s="2">
        <v>43781</v>
      </c>
      <c r="C6515" s="35">
        <f>YEAR(Sales[[#This Row],[ShipDate]])</f>
        <v>2019</v>
      </c>
      <c r="D6515" t="s">
        <v>19</v>
      </c>
      <c r="E6515" t="s">
        <v>69</v>
      </c>
      <c r="F6515" t="s">
        <v>48</v>
      </c>
      <c r="G6515" t="s">
        <v>46</v>
      </c>
      <c r="H6515" t="s">
        <v>474</v>
      </c>
      <c r="I6515" t="s">
        <v>32</v>
      </c>
      <c r="J6515" t="s">
        <v>13</v>
      </c>
      <c r="K6515" t="s">
        <v>2923</v>
      </c>
      <c r="L6515" t="s">
        <v>30</v>
      </c>
      <c r="M6515" t="s">
        <v>82</v>
      </c>
      <c r="N6515" t="str">
        <f>IF(ISBLANK(Sales[[#This Row],[return]]),"No",Sales[[#This Row],[return]])</f>
        <v>Yes</v>
      </c>
      <c r="O6515" s="2">
        <v>43776</v>
      </c>
      <c r="P6515" s="8" t="str">
        <f>TEXT(DAY(Sales[[#This Row],[OrderDate]]),"ddd")</f>
        <v>Sat</v>
      </c>
      <c r="Q6515" s="8" t="str">
        <f>TEXT(MONTH(Sales[[#This Row],[ShipDate]])*29,"mmm")</f>
        <v>Nov</v>
      </c>
      <c r="R6515">
        <v>1277</v>
      </c>
      <c r="S6515" t="s">
        <v>2432</v>
      </c>
      <c r="T6515" t="s">
        <v>28</v>
      </c>
      <c r="U6515">
        <v>94513</v>
      </c>
      <c r="V6515" s="1">
        <v>0.2</v>
      </c>
      <c r="W6515">
        <v>67</v>
      </c>
      <c r="X6515">
        <v>7</v>
      </c>
      <c r="Y6515">
        <v>762</v>
      </c>
      <c r="AD6515"/>
    </row>
    <row r="6516" spans="1:30" x14ac:dyDescent="0.25">
      <c r="A6516" t="s">
        <v>40</v>
      </c>
      <c r="B6516" s="2">
        <v>43804</v>
      </c>
      <c r="C6516" s="35">
        <f>YEAR(Sales[[#This Row],[ShipDate]])</f>
        <v>2019</v>
      </c>
      <c r="D6516" t="s">
        <v>36</v>
      </c>
      <c r="E6516" t="s">
        <v>18</v>
      </c>
      <c r="F6516" t="s">
        <v>23</v>
      </c>
      <c r="G6516" t="s">
        <v>11</v>
      </c>
      <c r="H6516" t="s">
        <v>88</v>
      </c>
      <c r="I6516" t="s">
        <v>93</v>
      </c>
      <c r="J6516" t="s">
        <v>13</v>
      </c>
      <c r="K6516" t="s">
        <v>963</v>
      </c>
      <c r="L6516" t="s">
        <v>92</v>
      </c>
      <c r="N6516" t="str">
        <f>IF(ISBLANK(Sales[[#This Row],[return]]),"No",Sales[[#This Row],[return]])</f>
        <v>No</v>
      </c>
      <c r="O6516" s="2">
        <v>43800</v>
      </c>
      <c r="P6516" s="8" t="str">
        <f>TEXT(DAY(Sales[[#This Row],[OrderDate]]),"ddd")</f>
        <v>Sun</v>
      </c>
      <c r="Q6516" s="8" t="str">
        <f>TEXT(MONTH(Sales[[#This Row],[ShipDate]])*29,"mmm")</f>
        <v>Dec</v>
      </c>
      <c r="R6516">
        <v>742</v>
      </c>
      <c r="S6516" t="s">
        <v>825</v>
      </c>
      <c r="T6516" t="s">
        <v>90</v>
      </c>
      <c r="U6516">
        <v>19140</v>
      </c>
      <c r="V6516" s="1">
        <v>0.3</v>
      </c>
      <c r="W6516">
        <v>-28</v>
      </c>
      <c r="X6516">
        <v>2</v>
      </c>
      <c r="Y6516">
        <v>399</v>
      </c>
      <c r="AD6516"/>
    </row>
    <row r="6517" spans="1:30" x14ac:dyDescent="0.25">
      <c r="A6517" t="s">
        <v>40</v>
      </c>
      <c r="B6517" s="2">
        <v>43804</v>
      </c>
      <c r="C6517" s="35">
        <f>YEAR(Sales[[#This Row],[ShipDate]])</f>
        <v>2019</v>
      </c>
      <c r="D6517" t="s">
        <v>36</v>
      </c>
      <c r="E6517" t="s">
        <v>18</v>
      </c>
      <c r="F6517" t="s">
        <v>33</v>
      </c>
      <c r="G6517" t="s">
        <v>25</v>
      </c>
      <c r="H6517" t="s">
        <v>88</v>
      </c>
      <c r="I6517" t="s">
        <v>93</v>
      </c>
      <c r="J6517" t="s">
        <v>13</v>
      </c>
      <c r="K6517" t="s">
        <v>963</v>
      </c>
      <c r="L6517" t="s">
        <v>92</v>
      </c>
      <c r="N6517" t="str">
        <f>IF(ISBLANK(Sales[[#This Row],[return]]),"No",Sales[[#This Row],[return]])</f>
        <v>No</v>
      </c>
      <c r="O6517" s="2">
        <v>43800</v>
      </c>
      <c r="P6517" s="8" t="str">
        <f>TEXT(DAY(Sales[[#This Row],[OrderDate]]),"ddd")</f>
        <v>Sun</v>
      </c>
      <c r="Q6517" s="8" t="str">
        <f>TEXT(MONTH(Sales[[#This Row],[ShipDate]])*29,"mmm")</f>
        <v>Dec</v>
      </c>
      <c r="R6517">
        <v>191</v>
      </c>
      <c r="S6517" t="s">
        <v>1926</v>
      </c>
      <c r="T6517" t="s">
        <v>90</v>
      </c>
      <c r="U6517">
        <v>19140</v>
      </c>
      <c r="V6517" s="1">
        <v>0.2</v>
      </c>
      <c r="W6517">
        <v>5</v>
      </c>
      <c r="X6517">
        <v>4</v>
      </c>
      <c r="Y6517">
        <v>16</v>
      </c>
      <c r="AD6517"/>
    </row>
    <row r="6518" spans="1:30" x14ac:dyDescent="0.25">
      <c r="A6518" t="s">
        <v>40</v>
      </c>
      <c r="B6518" s="2">
        <v>43804</v>
      </c>
      <c r="C6518" s="35">
        <f>YEAR(Sales[[#This Row],[ShipDate]])</f>
        <v>2019</v>
      </c>
      <c r="D6518" t="s">
        <v>36</v>
      </c>
      <c r="E6518" t="s">
        <v>18</v>
      </c>
      <c r="F6518" t="s">
        <v>50</v>
      </c>
      <c r="G6518" t="s">
        <v>25</v>
      </c>
      <c r="H6518" t="s">
        <v>88</v>
      </c>
      <c r="I6518" t="s">
        <v>93</v>
      </c>
      <c r="J6518" t="s">
        <v>13</v>
      </c>
      <c r="K6518" t="s">
        <v>963</v>
      </c>
      <c r="L6518" t="s">
        <v>92</v>
      </c>
      <c r="N6518" t="str">
        <f>IF(ISBLANK(Sales[[#This Row],[return]]),"No",Sales[[#This Row],[return]])</f>
        <v>No</v>
      </c>
      <c r="O6518" s="2">
        <v>43800</v>
      </c>
      <c r="P6518" s="8" t="str">
        <f>TEXT(DAY(Sales[[#This Row],[OrderDate]]),"ddd")</f>
        <v>Sun</v>
      </c>
      <c r="Q6518" s="8" t="str">
        <f>TEXT(MONTH(Sales[[#This Row],[ShipDate]])*29,"mmm")</f>
        <v>Dec</v>
      </c>
      <c r="R6518">
        <v>54</v>
      </c>
      <c r="S6518" t="s">
        <v>3250</v>
      </c>
      <c r="T6518" t="s">
        <v>90</v>
      </c>
      <c r="U6518">
        <v>19140</v>
      </c>
      <c r="V6518" s="1">
        <v>0.7</v>
      </c>
      <c r="W6518">
        <v>-6</v>
      </c>
      <c r="X6518">
        <v>7</v>
      </c>
      <c r="Y6518">
        <v>8</v>
      </c>
      <c r="AD6518"/>
    </row>
    <row r="6519" spans="1:30" x14ac:dyDescent="0.25">
      <c r="A6519" t="s">
        <v>10</v>
      </c>
      <c r="B6519" s="2">
        <v>43819</v>
      </c>
      <c r="C6519" s="35">
        <f>YEAR(Sales[[#This Row],[ShipDate]])</f>
        <v>2019</v>
      </c>
      <c r="D6519" t="s">
        <v>36</v>
      </c>
      <c r="E6519" t="s">
        <v>69</v>
      </c>
      <c r="F6519" t="s">
        <v>43</v>
      </c>
      <c r="G6519" t="s">
        <v>11</v>
      </c>
      <c r="H6519" t="s">
        <v>164</v>
      </c>
      <c r="I6519" t="s">
        <v>120</v>
      </c>
      <c r="J6519" t="s">
        <v>13</v>
      </c>
      <c r="K6519" t="s">
        <v>204</v>
      </c>
      <c r="L6519" t="s">
        <v>68</v>
      </c>
      <c r="N6519" t="str">
        <f>IF(ISBLANK(Sales[[#This Row],[return]]),"No",Sales[[#This Row],[return]])</f>
        <v>No</v>
      </c>
      <c r="O6519" s="2">
        <v>43813</v>
      </c>
      <c r="P6519" s="8" t="str">
        <f>TEXT(DAY(Sales[[#This Row],[OrderDate]]),"ddd")</f>
        <v>Sat</v>
      </c>
      <c r="Q6519" s="8" t="str">
        <f>TEXT(MONTH(Sales[[#This Row],[ShipDate]])*29,"mmm")</f>
        <v>Dec</v>
      </c>
      <c r="R6519">
        <v>1054</v>
      </c>
      <c r="S6519" t="s">
        <v>2661</v>
      </c>
      <c r="T6519" t="s">
        <v>66</v>
      </c>
      <c r="U6519">
        <v>60653</v>
      </c>
      <c r="V6519" s="1">
        <v>0.6</v>
      </c>
      <c r="W6519">
        <v>-1</v>
      </c>
      <c r="X6519">
        <v>1</v>
      </c>
      <c r="Y6519">
        <v>2</v>
      </c>
      <c r="AD6519"/>
    </row>
    <row r="6520" spans="1:30" x14ac:dyDescent="0.25">
      <c r="A6520" t="s">
        <v>10</v>
      </c>
      <c r="B6520" s="2">
        <v>43819</v>
      </c>
      <c r="C6520" s="35">
        <f>YEAR(Sales[[#This Row],[ShipDate]])</f>
        <v>2019</v>
      </c>
      <c r="D6520" t="s">
        <v>36</v>
      </c>
      <c r="E6520" t="s">
        <v>69</v>
      </c>
      <c r="F6520" t="s">
        <v>99</v>
      </c>
      <c r="G6520" t="s">
        <v>46</v>
      </c>
      <c r="H6520" t="s">
        <v>164</v>
      </c>
      <c r="I6520" t="s">
        <v>120</v>
      </c>
      <c r="J6520" t="s">
        <v>13</v>
      </c>
      <c r="K6520" t="s">
        <v>204</v>
      </c>
      <c r="L6520" t="s">
        <v>68</v>
      </c>
      <c r="N6520" t="str">
        <f>IF(ISBLANK(Sales[[#This Row],[return]]),"No",Sales[[#This Row],[return]])</f>
        <v>No</v>
      </c>
      <c r="O6520" s="2">
        <v>43813</v>
      </c>
      <c r="P6520" s="8" t="str">
        <f>TEXT(DAY(Sales[[#This Row],[OrderDate]]),"ddd")</f>
        <v>Sat</v>
      </c>
      <c r="Q6520" s="8" t="str">
        <f>TEXT(MONTH(Sales[[#This Row],[ShipDate]])*29,"mmm")</f>
        <v>Dec</v>
      </c>
      <c r="R6520">
        <v>956</v>
      </c>
      <c r="S6520" t="s">
        <v>2380</v>
      </c>
      <c r="T6520" t="s">
        <v>66</v>
      </c>
      <c r="U6520">
        <v>60653</v>
      </c>
      <c r="V6520" s="1">
        <v>0.2</v>
      </c>
      <c r="W6520">
        <v>28</v>
      </c>
      <c r="X6520">
        <v>3</v>
      </c>
      <c r="Y6520">
        <v>228</v>
      </c>
      <c r="AD6520"/>
    </row>
    <row r="6521" spans="1:30" x14ac:dyDescent="0.25">
      <c r="A6521" t="s">
        <v>10</v>
      </c>
      <c r="B6521" s="2">
        <v>43819</v>
      </c>
      <c r="C6521" s="35">
        <f>YEAR(Sales[[#This Row],[ShipDate]])</f>
        <v>2019</v>
      </c>
      <c r="D6521" t="s">
        <v>36</v>
      </c>
      <c r="E6521" t="s">
        <v>69</v>
      </c>
      <c r="F6521" t="s">
        <v>48</v>
      </c>
      <c r="G6521" t="s">
        <v>46</v>
      </c>
      <c r="H6521" t="s">
        <v>164</v>
      </c>
      <c r="I6521" t="s">
        <v>120</v>
      </c>
      <c r="J6521" t="s">
        <v>13</v>
      </c>
      <c r="K6521" t="s">
        <v>204</v>
      </c>
      <c r="L6521" t="s">
        <v>68</v>
      </c>
      <c r="N6521" t="str">
        <f>IF(ISBLANK(Sales[[#This Row],[return]]),"No",Sales[[#This Row],[return]])</f>
        <v>No</v>
      </c>
      <c r="O6521" s="2">
        <v>43813</v>
      </c>
      <c r="P6521" s="8" t="str">
        <f>TEXT(DAY(Sales[[#This Row],[OrderDate]]),"ddd")</f>
        <v>Sat</v>
      </c>
      <c r="Q6521" s="8" t="str">
        <f>TEXT(MONTH(Sales[[#This Row],[ShipDate]])*29,"mmm")</f>
        <v>Dec</v>
      </c>
      <c r="R6521">
        <v>1400</v>
      </c>
      <c r="S6521" t="s">
        <v>2467</v>
      </c>
      <c r="T6521" t="s">
        <v>66</v>
      </c>
      <c r="U6521">
        <v>60653</v>
      </c>
      <c r="V6521" s="1">
        <v>0.2</v>
      </c>
      <c r="W6521">
        <v>20</v>
      </c>
      <c r="X6521">
        <v>3</v>
      </c>
      <c r="Y6521">
        <v>53</v>
      </c>
      <c r="AD6521"/>
    </row>
    <row r="6522" spans="1:30" x14ac:dyDescent="0.25">
      <c r="A6522" t="s">
        <v>40</v>
      </c>
      <c r="B6522" s="2">
        <v>43786</v>
      </c>
      <c r="C6522" s="35">
        <f>YEAR(Sales[[#This Row],[ShipDate]])</f>
        <v>2019</v>
      </c>
      <c r="D6522" t="s">
        <v>36</v>
      </c>
      <c r="E6522" t="s">
        <v>31</v>
      </c>
      <c r="F6522" t="s">
        <v>59</v>
      </c>
      <c r="G6522" t="s">
        <v>25</v>
      </c>
      <c r="H6522" t="s">
        <v>249</v>
      </c>
      <c r="I6522" t="s">
        <v>252</v>
      </c>
      <c r="J6522" t="s">
        <v>13</v>
      </c>
      <c r="K6522" t="s">
        <v>937</v>
      </c>
      <c r="L6522" t="s">
        <v>92</v>
      </c>
      <c r="N6522" t="str">
        <f>IF(ISBLANK(Sales[[#This Row],[return]]),"No",Sales[[#This Row],[return]])</f>
        <v>No</v>
      </c>
      <c r="O6522" s="2">
        <v>43781</v>
      </c>
      <c r="P6522" s="8" t="str">
        <f>TEXT(DAY(Sales[[#This Row],[OrderDate]]),"ddd")</f>
        <v>Thu</v>
      </c>
      <c r="Q6522" s="8" t="str">
        <f>TEXT(MONTH(Sales[[#This Row],[ShipDate]])*29,"mmm")</f>
        <v>Nov</v>
      </c>
      <c r="R6522">
        <v>1524</v>
      </c>
      <c r="S6522" t="s">
        <v>1706</v>
      </c>
      <c r="T6522" t="s">
        <v>90</v>
      </c>
      <c r="U6522">
        <v>43229</v>
      </c>
      <c r="V6522" s="1">
        <v>0.2</v>
      </c>
      <c r="W6522">
        <v>4</v>
      </c>
      <c r="X6522">
        <v>2</v>
      </c>
      <c r="Y6522">
        <v>11</v>
      </c>
      <c r="AD6522"/>
    </row>
    <row r="6523" spans="1:30" x14ac:dyDescent="0.25">
      <c r="A6523" t="s">
        <v>40</v>
      </c>
      <c r="B6523" s="2">
        <v>43786</v>
      </c>
      <c r="C6523" s="35">
        <f>YEAR(Sales[[#This Row],[ShipDate]])</f>
        <v>2019</v>
      </c>
      <c r="D6523" t="s">
        <v>36</v>
      </c>
      <c r="E6523" t="s">
        <v>31</v>
      </c>
      <c r="F6523" t="s">
        <v>99</v>
      </c>
      <c r="G6523" t="s">
        <v>46</v>
      </c>
      <c r="H6523" t="s">
        <v>249</v>
      </c>
      <c r="I6523" t="s">
        <v>252</v>
      </c>
      <c r="J6523" t="s">
        <v>13</v>
      </c>
      <c r="K6523" t="s">
        <v>937</v>
      </c>
      <c r="L6523" t="s">
        <v>92</v>
      </c>
      <c r="N6523" t="str">
        <f>IF(ISBLANK(Sales[[#This Row],[return]]),"No",Sales[[#This Row],[return]])</f>
        <v>No</v>
      </c>
      <c r="O6523" s="2">
        <v>43781</v>
      </c>
      <c r="P6523" s="8" t="str">
        <f>TEXT(DAY(Sales[[#This Row],[OrderDate]]),"ddd")</f>
        <v>Thu</v>
      </c>
      <c r="Q6523" s="8" t="str">
        <f>TEXT(MONTH(Sales[[#This Row],[ShipDate]])*29,"mmm")</f>
        <v>Nov</v>
      </c>
      <c r="R6523">
        <v>1604</v>
      </c>
      <c r="S6523" t="s">
        <v>997</v>
      </c>
      <c r="T6523" t="s">
        <v>90</v>
      </c>
      <c r="U6523">
        <v>43229</v>
      </c>
      <c r="V6523" s="1">
        <v>0.2</v>
      </c>
      <c r="W6523">
        <v>3</v>
      </c>
      <c r="X6523">
        <v>2</v>
      </c>
      <c r="Y6523">
        <v>19</v>
      </c>
      <c r="AD6523"/>
    </row>
    <row r="6524" spans="1:30" x14ac:dyDescent="0.25">
      <c r="A6524" t="s">
        <v>40</v>
      </c>
      <c r="B6524" s="2">
        <v>43517</v>
      </c>
      <c r="C6524" s="35">
        <f>YEAR(Sales[[#This Row],[ShipDate]])</f>
        <v>2019</v>
      </c>
      <c r="D6524" t="s">
        <v>19</v>
      </c>
      <c r="E6524" t="s">
        <v>31</v>
      </c>
      <c r="F6524" t="s">
        <v>52</v>
      </c>
      <c r="G6524" t="s">
        <v>25</v>
      </c>
      <c r="H6524" t="s">
        <v>2227</v>
      </c>
      <c r="I6524" t="s">
        <v>598</v>
      </c>
      <c r="J6524" t="s">
        <v>13</v>
      </c>
      <c r="K6524" t="s">
        <v>2681</v>
      </c>
      <c r="L6524" t="s">
        <v>17</v>
      </c>
      <c r="N6524" t="str">
        <f>IF(ISBLANK(Sales[[#This Row],[return]]),"No",Sales[[#This Row],[return]])</f>
        <v>No</v>
      </c>
      <c r="O6524" s="2">
        <v>43515</v>
      </c>
      <c r="P6524" s="8" t="str">
        <f>TEXT(DAY(Sales[[#This Row],[OrderDate]]),"ddd")</f>
        <v>Thu</v>
      </c>
      <c r="Q6524" s="8" t="str">
        <f>TEXT(MONTH(Sales[[#This Row],[ShipDate]])*29,"mmm")</f>
        <v>Feb</v>
      </c>
      <c r="R6524">
        <v>954</v>
      </c>
      <c r="S6524" t="s">
        <v>344</v>
      </c>
      <c r="T6524" t="s">
        <v>15</v>
      </c>
      <c r="U6524">
        <v>30076</v>
      </c>
      <c r="V6524" s="1">
        <v>0</v>
      </c>
      <c r="W6524">
        <v>361</v>
      </c>
      <c r="X6524">
        <v>7</v>
      </c>
      <c r="Y6524">
        <v>1246</v>
      </c>
      <c r="AD6524"/>
    </row>
    <row r="6525" spans="1:30" x14ac:dyDescent="0.25">
      <c r="A6525" t="s">
        <v>40</v>
      </c>
      <c r="B6525" s="2">
        <v>43799</v>
      </c>
      <c r="C6525" s="35">
        <f>YEAR(Sales[[#This Row],[ShipDate]])</f>
        <v>2019</v>
      </c>
      <c r="D6525" t="s">
        <v>36</v>
      </c>
      <c r="E6525" t="s">
        <v>18</v>
      </c>
      <c r="F6525" t="s">
        <v>48</v>
      </c>
      <c r="G6525" t="s">
        <v>46</v>
      </c>
      <c r="H6525" t="s">
        <v>249</v>
      </c>
      <c r="I6525" t="s">
        <v>252</v>
      </c>
      <c r="J6525" t="s">
        <v>13</v>
      </c>
      <c r="K6525" t="s">
        <v>1471</v>
      </c>
      <c r="L6525" t="s">
        <v>92</v>
      </c>
      <c r="N6525" t="str">
        <f>IF(ISBLANK(Sales[[#This Row],[return]]),"No",Sales[[#This Row],[return]])</f>
        <v>No</v>
      </c>
      <c r="O6525" s="2">
        <v>43795</v>
      </c>
      <c r="P6525" s="8" t="str">
        <f>TEXT(DAY(Sales[[#This Row],[OrderDate]]),"ddd")</f>
        <v>Thu</v>
      </c>
      <c r="Q6525" s="8" t="str">
        <f>TEXT(MONTH(Sales[[#This Row],[ShipDate]])*29,"mmm")</f>
        <v>Nov</v>
      </c>
      <c r="R6525">
        <v>1108</v>
      </c>
      <c r="S6525" t="s">
        <v>920</v>
      </c>
      <c r="T6525" t="s">
        <v>90</v>
      </c>
      <c r="U6525">
        <v>43229</v>
      </c>
      <c r="V6525" s="1">
        <v>0.4</v>
      </c>
      <c r="W6525">
        <v>-40</v>
      </c>
      <c r="X6525">
        <v>8</v>
      </c>
      <c r="Y6525">
        <v>221</v>
      </c>
      <c r="AD6525"/>
    </row>
    <row r="6526" spans="1:30" x14ac:dyDescent="0.25">
      <c r="A6526" t="s">
        <v>24</v>
      </c>
      <c r="B6526" s="2">
        <v>43573</v>
      </c>
      <c r="C6526" s="35">
        <f>YEAR(Sales[[#This Row],[ShipDate]])</f>
        <v>2019</v>
      </c>
      <c r="D6526" t="s">
        <v>113</v>
      </c>
      <c r="E6526" t="s">
        <v>31</v>
      </c>
      <c r="F6526" t="s">
        <v>290</v>
      </c>
      <c r="G6526" t="s">
        <v>25</v>
      </c>
      <c r="H6526" t="s">
        <v>2775</v>
      </c>
      <c r="I6526" t="s">
        <v>188</v>
      </c>
      <c r="J6526" t="s">
        <v>13</v>
      </c>
      <c r="K6526" t="s">
        <v>2634</v>
      </c>
      <c r="L6526" t="s">
        <v>17</v>
      </c>
      <c r="N6526" t="str">
        <f>IF(ISBLANK(Sales[[#This Row],[return]]),"No",Sales[[#This Row],[return]])</f>
        <v>No</v>
      </c>
      <c r="O6526" s="2">
        <v>43571</v>
      </c>
      <c r="P6526" s="8" t="str">
        <f>TEXT(DAY(Sales[[#This Row],[OrderDate]]),"ddd")</f>
        <v>Mon</v>
      </c>
      <c r="Q6526" s="8" t="str">
        <f>TEXT(MONTH(Sales[[#This Row],[ShipDate]])*29,"mmm")</f>
        <v>Apr</v>
      </c>
      <c r="R6526">
        <v>461</v>
      </c>
      <c r="S6526" t="s">
        <v>2204</v>
      </c>
      <c r="T6526" t="s">
        <v>15</v>
      </c>
      <c r="U6526">
        <v>35244</v>
      </c>
      <c r="V6526" s="1">
        <v>0</v>
      </c>
      <c r="W6526">
        <v>10</v>
      </c>
      <c r="X6526">
        <v>4</v>
      </c>
      <c r="Y6526">
        <v>477</v>
      </c>
      <c r="AD6526"/>
    </row>
    <row r="6527" spans="1:30" x14ac:dyDescent="0.25">
      <c r="A6527" t="s">
        <v>24</v>
      </c>
      <c r="B6527" s="2">
        <v>43573</v>
      </c>
      <c r="C6527" s="35">
        <f>YEAR(Sales[[#This Row],[ShipDate]])</f>
        <v>2019</v>
      </c>
      <c r="D6527" t="s">
        <v>113</v>
      </c>
      <c r="E6527" t="s">
        <v>31</v>
      </c>
      <c r="F6527" t="s">
        <v>99</v>
      </c>
      <c r="G6527" t="s">
        <v>46</v>
      </c>
      <c r="H6527" t="s">
        <v>2775</v>
      </c>
      <c r="I6527" t="s">
        <v>188</v>
      </c>
      <c r="J6527" t="s">
        <v>13</v>
      </c>
      <c r="K6527" t="s">
        <v>2634</v>
      </c>
      <c r="L6527" t="s">
        <v>17</v>
      </c>
      <c r="N6527" t="str">
        <f>IF(ISBLANK(Sales[[#This Row],[return]]),"No",Sales[[#This Row],[return]])</f>
        <v>No</v>
      </c>
      <c r="O6527" s="2">
        <v>43571</v>
      </c>
      <c r="P6527" s="8" t="str">
        <f>TEXT(DAY(Sales[[#This Row],[OrderDate]]),"ddd")</f>
        <v>Mon</v>
      </c>
      <c r="Q6527" s="8" t="str">
        <f>TEXT(MONTH(Sales[[#This Row],[ShipDate]])*29,"mmm")</f>
        <v>Apr</v>
      </c>
      <c r="R6527">
        <v>1408</v>
      </c>
      <c r="S6527" t="s">
        <v>2578</v>
      </c>
      <c r="T6527" t="s">
        <v>15</v>
      </c>
      <c r="U6527">
        <v>35244</v>
      </c>
      <c r="V6527" s="1">
        <v>0</v>
      </c>
      <c r="W6527">
        <v>2</v>
      </c>
      <c r="X6527">
        <v>2</v>
      </c>
      <c r="Y6527">
        <v>26</v>
      </c>
      <c r="AD6527"/>
    </row>
    <row r="6528" spans="1:30" x14ac:dyDescent="0.25">
      <c r="A6528" t="s">
        <v>10</v>
      </c>
      <c r="B6528" s="2">
        <v>43570</v>
      </c>
      <c r="C6528" s="35">
        <f>YEAR(Sales[[#This Row],[ShipDate]])</f>
        <v>2019</v>
      </c>
      <c r="D6528" t="s">
        <v>19</v>
      </c>
      <c r="E6528" t="s">
        <v>18</v>
      </c>
      <c r="F6528" t="s">
        <v>59</v>
      </c>
      <c r="G6528" t="s">
        <v>25</v>
      </c>
      <c r="H6528" t="s">
        <v>1690</v>
      </c>
      <c r="I6528" t="s">
        <v>655</v>
      </c>
      <c r="J6528" t="s">
        <v>13</v>
      </c>
      <c r="K6528" t="s">
        <v>857</v>
      </c>
      <c r="L6528" t="s">
        <v>92</v>
      </c>
      <c r="N6528" t="str">
        <f>IF(ISBLANK(Sales[[#This Row],[return]]),"No",Sales[[#This Row],[return]])</f>
        <v>No</v>
      </c>
      <c r="O6528" s="2">
        <v>43567</v>
      </c>
      <c r="P6528" s="8" t="str">
        <f>TEXT(DAY(Sales[[#This Row],[OrderDate]]),"ddd")</f>
        <v>Thu</v>
      </c>
      <c r="Q6528" s="8" t="str">
        <f>TEXT(MONTH(Sales[[#This Row],[ShipDate]])*29,"mmm")</f>
        <v>Apr</v>
      </c>
      <c r="R6528">
        <v>1744</v>
      </c>
      <c r="S6528" t="s">
        <v>1983</v>
      </c>
      <c r="T6528" t="s">
        <v>90</v>
      </c>
      <c r="U6528">
        <v>2908</v>
      </c>
      <c r="V6528" s="1">
        <v>0</v>
      </c>
      <c r="W6528">
        <v>18</v>
      </c>
      <c r="X6528">
        <v>4</v>
      </c>
      <c r="Y6528">
        <v>40</v>
      </c>
      <c r="AD6528"/>
    </row>
    <row r="6529" spans="1:30" x14ac:dyDescent="0.25">
      <c r="A6529" t="s">
        <v>10</v>
      </c>
      <c r="B6529" s="2">
        <v>43570</v>
      </c>
      <c r="C6529" s="35">
        <f>YEAR(Sales[[#This Row],[ShipDate]])</f>
        <v>2019</v>
      </c>
      <c r="D6529" t="s">
        <v>19</v>
      </c>
      <c r="E6529" t="s">
        <v>18</v>
      </c>
      <c r="F6529" t="s">
        <v>50</v>
      </c>
      <c r="G6529" t="s">
        <v>25</v>
      </c>
      <c r="H6529" t="s">
        <v>1690</v>
      </c>
      <c r="I6529" t="s">
        <v>655</v>
      </c>
      <c r="J6529" t="s">
        <v>13</v>
      </c>
      <c r="K6529" t="s">
        <v>857</v>
      </c>
      <c r="L6529" t="s">
        <v>92</v>
      </c>
      <c r="N6529" t="str">
        <f>IF(ISBLANK(Sales[[#This Row],[return]]),"No",Sales[[#This Row],[return]])</f>
        <v>No</v>
      </c>
      <c r="O6529" s="2">
        <v>43567</v>
      </c>
      <c r="P6529" s="8" t="str">
        <f>TEXT(DAY(Sales[[#This Row],[OrderDate]]),"ddd")</f>
        <v>Thu</v>
      </c>
      <c r="Q6529" s="8" t="str">
        <f>TEXT(MONTH(Sales[[#This Row],[ShipDate]])*29,"mmm")</f>
        <v>Apr</v>
      </c>
      <c r="R6529">
        <v>1519</v>
      </c>
      <c r="S6529" t="s">
        <v>572</v>
      </c>
      <c r="T6529" t="s">
        <v>90</v>
      </c>
      <c r="U6529">
        <v>2908</v>
      </c>
      <c r="V6529" s="1">
        <v>0</v>
      </c>
      <c r="W6529">
        <v>13</v>
      </c>
      <c r="X6529">
        <v>5</v>
      </c>
      <c r="Y6529">
        <v>30</v>
      </c>
      <c r="AD6529"/>
    </row>
    <row r="6530" spans="1:30" x14ac:dyDescent="0.25">
      <c r="A6530" t="s">
        <v>10</v>
      </c>
      <c r="B6530" s="2">
        <v>43544</v>
      </c>
      <c r="C6530" s="35">
        <f>YEAR(Sales[[#This Row],[ShipDate]])</f>
        <v>2019</v>
      </c>
      <c r="D6530" t="s">
        <v>607</v>
      </c>
      <c r="E6530" t="s">
        <v>18</v>
      </c>
      <c r="F6530" t="s">
        <v>59</v>
      </c>
      <c r="G6530" t="s">
        <v>25</v>
      </c>
      <c r="H6530" t="s">
        <v>107</v>
      </c>
      <c r="I6530" t="s">
        <v>70</v>
      </c>
      <c r="J6530" t="s">
        <v>13</v>
      </c>
      <c r="K6530" t="s">
        <v>1377</v>
      </c>
      <c r="L6530" t="s">
        <v>68</v>
      </c>
      <c r="N6530" t="str">
        <f>IF(ISBLANK(Sales[[#This Row],[return]]),"No",Sales[[#This Row],[return]])</f>
        <v>No</v>
      </c>
      <c r="O6530" s="2">
        <v>43544</v>
      </c>
      <c r="P6530" s="8" t="str">
        <f>TEXT(DAY(Sales[[#This Row],[OrderDate]]),"ddd")</f>
        <v>Fri</v>
      </c>
      <c r="Q6530" s="8" t="str">
        <f>TEXT(MONTH(Sales[[#This Row],[ShipDate]])*29,"mmm")</f>
        <v>Mar</v>
      </c>
      <c r="R6530">
        <v>538</v>
      </c>
      <c r="S6530" t="s">
        <v>109</v>
      </c>
      <c r="T6530" t="s">
        <v>66</v>
      </c>
      <c r="U6530">
        <v>77041</v>
      </c>
      <c r="V6530" s="1">
        <v>0.2</v>
      </c>
      <c r="W6530">
        <v>19</v>
      </c>
      <c r="X6530">
        <v>2</v>
      </c>
      <c r="Y6530">
        <v>57</v>
      </c>
      <c r="AD6530"/>
    </row>
    <row r="6531" spans="1:30" x14ac:dyDescent="0.25">
      <c r="A6531" t="s">
        <v>10</v>
      </c>
      <c r="B6531" s="2">
        <v>43544</v>
      </c>
      <c r="C6531" s="35">
        <f>YEAR(Sales[[#This Row],[ShipDate]])</f>
        <v>2019</v>
      </c>
      <c r="D6531" t="s">
        <v>607</v>
      </c>
      <c r="E6531" t="s">
        <v>18</v>
      </c>
      <c r="F6531" t="s">
        <v>59</v>
      </c>
      <c r="G6531" t="s">
        <v>25</v>
      </c>
      <c r="H6531" t="s">
        <v>107</v>
      </c>
      <c r="I6531" t="s">
        <v>70</v>
      </c>
      <c r="J6531" t="s">
        <v>13</v>
      </c>
      <c r="K6531" t="s">
        <v>1377</v>
      </c>
      <c r="L6531" t="s">
        <v>68</v>
      </c>
      <c r="N6531" t="str">
        <f>IF(ISBLANK(Sales[[#This Row],[return]]),"No",Sales[[#This Row],[return]])</f>
        <v>No</v>
      </c>
      <c r="O6531" s="2">
        <v>43544</v>
      </c>
      <c r="P6531" s="8" t="str">
        <f>TEXT(DAY(Sales[[#This Row],[OrderDate]]),"ddd")</f>
        <v>Fri</v>
      </c>
      <c r="Q6531" s="8" t="str">
        <f>TEXT(MONTH(Sales[[#This Row],[ShipDate]])*29,"mmm")</f>
        <v>Mar</v>
      </c>
      <c r="R6531">
        <v>1709</v>
      </c>
      <c r="S6531" t="s">
        <v>280</v>
      </c>
      <c r="T6531" t="s">
        <v>66</v>
      </c>
      <c r="U6531">
        <v>77041</v>
      </c>
      <c r="V6531" s="1">
        <v>0.2</v>
      </c>
      <c r="W6531">
        <v>103</v>
      </c>
      <c r="X6531">
        <v>7</v>
      </c>
      <c r="Y6531">
        <v>274</v>
      </c>
      <c r="AD6531"/>
    </row>
    <row r="6532" spans="1:30" x14ac:dyDescent="0.25">
      <c r="A6532" t="s">
        <v>40</v>
      </c>
      <c r="B6532" s="2">
        <v>43817</v>
      </c>
      <c r="C6532" s="35">
        <f>YEAR(Sales[[#This Row],[ShipDate]])</f>
        <v>2019</v>
      </c>
      <c r="D6532" t="s">
        <v>36</v>
      </c>
      <c r="E6532" t="s">
        <v>18</v>
      </c>
      <c r="F6532" t="s">
        <v>43</v>
      </c>
      <c r="G6532" t="s">
        <v>11</v>
      </c>
      <c r="H6532" t="s">
        <v>79</v>
      </c>
      <c r="I6532" t="s">
        <v>32</v>
      </c>
      <c r="J6532" t="s">
        <v>13</v>
      </c>
      <c r="K6532" t="s">
        <v>840</v>
      </c>
      <c r="L6532" t="s">
        <v>30</v>
      </c>
      <c r="N6532" t="str">
        <f>IF(ISBLANK(Sales[[#This Row],[return]]),"No",Sales[[#This Row],[return]])</f>
        <v>No</v>
      </c>
      <c r="O6532" s="2">
        <v>43812</v>
      </c>
      <c r="P6532" s="8" t="str">
        <f>TEXT(DAY(Sales[[#This Row],[OrderDate]]),"ddd")</f>
        <v>Fri</v>
      </c>
      <c r="Q6532" s="8" t="str">
        <f>TEXT(MONTH(Sales[[#This Row],[ShipDate]])*29,"mmm")</f>
        <v>Dec</v>
      </c>
      <c r="R6532">
        <v>564</v>
      </c>
      <c r="S6532" t="s">
        <v>1170</v>
      </c>
      <c r="T6532" t="s">
        <v>28</v>
      </c>
      <c r="U6532">
        <v>94122</v>
      </c>
      <c r="V6532" s="1">
        <v>0</v>
      </c>
      <c r="W6532">
        <v>54</v>
      </c>
      <c r="X6532">
        <v>8</v>
      </c>
      <c r="Y6532">
        <v>201</v>
      </c>
      <c r="AD6532"/>
    </row>
    <row r="6533" spans="1:30" x14ac:dyDescent="0.25">
      <c r="A6533" t="s">
        <v>40</v>
      </c>
      <c r="B6533" s="2">
        <v>43817</v>
      </c>
      <c r="C6533" s="35">
        <f>YEAR(Sales[[#This Row],[ShipDate]])</f>
        <v>2019</v>
      </c>
      <c r="D6533" t="s">
        <v>36</v>
      </c>
      <c r="E6533" t="s">
        <v>18</v>
      </c>
      <c r="F6533" t="s">
        <v>59</v>
      </c>
      <c r="G6533" t="s">
        <v>25</v>
      </c>
      <c r="H6533" t="s">
        <v>79</v>
      </c>
      <c r="I6533" t="s">
        <v>32</v>
      </c>
      <c r="J6533" t="s">
        <v>13</v>
      </c>
      <c r="K6533" t="s">
        <v>840</v>
      </c>
      <c r="L6533" t="s">
        <v>30</v>
      </c>
      <c r="N6533" t="str">
        <f>IF(ISBLANK(Sales[[#This Row],[return]]),"No",Sales[[#This Row],[return]])</f>
        <v>No</v>
      </c>
      <c r="O6533" s="2">
        <v>43812</v>
      </c>
      <c r="P6533" s="8" t="str">
        <f>TEXT(DAY(Sales[[#This Row],[OrderDate]]),"ddd")</f>
        <v>Fri</v>
      </c>
      <c r="Q6533" s="8" t="str">
        <f>TEXT(MONTH(Sales[[#This Row],[ShipDate]])*29,"mmm")</f>
        <v>Dec</v>
      </c>
      <c r="R6533">
        <v>1773</v>
      </c>
      <c r="S6533" t="s">
        <v>2186</v>
      </c>
      <c r="T6533" t="s">
        <v>28</v>
      </c>
      <c r="U6533">
        <v>94122</v>
      </c>
      <c r="V6533" s="1">
        <v>0</v>
      </c>
      <c r="W6533">
        <v>6</v>
      </c>
      <c r="X6533">
        <v>2</v>
      </c>
      <c r="Y6533">
        <v>13</v>
      </c>
      <c r="AD6533"/>
    </row>
    <row r="6534" spans="1:30" x14ac:dyDescent="0.25">
      <c r="A6534" t="s">
        <v>40</v>
      </c>
      <c r="B6534" s="2">
        <v>43817</v>
      </c>
      <c r="C6534" s="35">
        <f>YEAR(Sales[[#This Row],[ShipDate]])</f>
        <v>2019</v>
      </c>
      <c r="D6534" t="s">
        <v>36</v>
      </c>
      <c r="E6534" t="s">
        <v>18</v>
      </c>
      <c r="F6534" t="s">
        <v>33</v>
      </c>
      <c r="G6534" t="s">
        <v>25</v>
      </c>
      <c r="H6534" t="s">
        <v>79</v>
      </c>
      <c r="I6534" t="s">
        <v>32</v>
      </c>
      <c r="J6534" t="s">
        <v>13</v>
      </c>
      <c r="K6534" t="s">
        <v>840</v>
      </c>
      <c r="L6534" t="s">
        <v>30</v>
      </c>
      <c r="N6534" t="str">
        <f>IF(ISBLANK(Sales[[#This Row],[return]]),"No",Sales[[#This Row],[return]])</f>
        <v>No</v>
      </c>
      <c r="O6534" s="2">
        <v>43812</v>
      </c>
      <c r="P6534" s="8" t="str">
        <f>TEXT(DAY(Sales[[#This Row],[OrderDate]]),"ddd")</f>
        <v>Fri</v>
      </c>
      <c r="Q6534" s="8" t="str">
        <f>TEXT(MONTH(Sales[[#This Row],[ShipDate]])*29,"mmm")</f>
        <v>Dec</v>
      </c>
      <c r="R6534">
        <v>198</v>
      </c>
      <c r="S6534" t="s">
        <v>2105</v>
      </c>
      <c r="T6534" t="s">
        <v>28</v>
      </c>
      <c r="U6534">
        <v>94122</v>
      </c>
      <c r="V6534" s="1">
        <v>0</v>
      </c>
      <c r="W6534">
        <v>4</v>
      </c>
      <c r="X6534">
        <v>3</v>
      </c>
      <c r="Y6534">
        <v>9</v>
      </c>
      <c r="AD6534"/>
    </row>
    <row r="6535" spans="1:30" x14ac:dyDescent="0.25">
      <c r="A6535" t="s">
        <v>40</v>
      </c>
      <c r="B6535" s="2">
        <v>43817</v>
      </c>
      <c r="C6535" s="35">
        <f>YEAR(Sales[[#This Row],[ShipDate]])</f>
        <v>2019</v>
      </c>
      <c r="D6535" t="s">
        <v>36</v>
      </c>
      <c r="E6535" t="s">
        <v>18</v>
      </c>
      <c r="F6535" t="s">
        <v>59</v>
      </c>
      <c r="G6535" t="s">
        <v>25</v>
      </c>
      <c r="H6535" t="s">
        <v>79</v>
      </c>
      <c r="I6535" t="s">
        <v>32</v>
      </c>
      <c r="J6535" t="s">
        <v>13</v>
      </c>
      <c r="K6535" t="s">
        <v>840</v>
      </c>
      <c r="L6535" t="s">
        <v>30</v>
      </c>
      <c r="N6535" t="str">
        <f>IF(ISBLANK(Sales[[#This Row],[return]]),"No",Sales[[#This Row],[return]])</f>
        <v>No</v>
      </c>
      <c r="O6535" s="2">
        <v>43812</v>
      </c>
      <c r="P6535" s="8" t="str">
        <f>TEXT(DAY(Sales[[#This Row],[OrderDate]]),"ddd")</f>
        <v>Fri</v>
      </c>
      <c r="Q6535" s="8" t="str">
        <f>TEXT(MONTH(Sales[[#This Row],[ShipDate]])*29,"mmm")</f>
        <v>Dec</v>
      </c>
      <c r="R6535">
        <v>1796</v>
      </c>
      <c r="S6535" t="s">
        <v>1806</v>
      </c>
      <c r="T6535" t="s">
        <v>28</v>
      </c>
      <c r="U6535">
        <v>94122</v>
      </c>
      <c r="V6535" s="1">
        <v>0</v>
      </c>
      <c r="W6535">
        <v>19</v>
      </c>
      <c r="X6535">
        <v>6</v>
      </c>
      <c r="Y6535">
        <v>39</v>
      </c>
      <c r="AD6535"/>
    </row>
    <row r="6536" spans="1:30" x14ac:dyDescent="0.25">
      <c r="A6536" t="s">
        <v>40</v>
      </c>
      <c r="B6536" s="2">
        <v>43831</v>
      </c>
      <c r="C6536" s="35">
        <f>YEAR(Sales[[#This Row],[ShipDate]])</f>
        <v>2020</v>
      </c>
      <c r="D6536" t="s">
        <v>36</v>
      </c>
      <c r="E6536" t="s">
        <v>18</v>
      </c>
      <c r="F6536" t="s">
        <v>59</v>
      </c>
      <c r="G6536" t="s">
        <v>25</v>
      </c>
      <c r="H6536" t="s">
        <v>2273</v>
      </c>
      <c r="I6536" t="s">
        <v>333</v>
      </c>
      <c r="J6536" t="s">
        <v>13</v>
      </c>
      <c r="K6536" t="s">
        <v>1332</v>
      </c>
      <c r="L6536" t="s">
        <v>30</v>
      </c>
      <c r="N6536" t="str">
        <f>IF(ISBLANK(Sales[[#This Row],[return]]),"No",Sales[[#This Row],[return]])</f>
        <v>No</v>
      </c>
      <c r="O6536" s="2">
        <v>43827</v>
      </c>
      <c r="P6536" s="8" t="str">
        <f>TEXT(DAY(Sales[[#This Row],[OrderDate]]),"ddd")</f>
        <v>Sat</v>
      </c>
      <c r="Q6536" s="8" t="str">
        <f>TEXT(MONTH(Sales[[#This Row],[ShipDate]])*29,"mmm")</f>
        <v>Jan</v>
      </c>
      <c r="R6536">
        <v>1750</v>
      </c>
      <c r="S6536" t="s">
        <v>1946</v>
      </c>
      <c r="T6536" t="s">
        <v>28</v>
      </c>
      <c r="U6536">
        <v>87105</v>
      </c>
      <c r="V6536" s="1">
        <v>0</v>
      </c>
      <c r="W6536">
        <v>2</v>
      </c>
      <c r="X6536">
        <v>1</v>
      </c>
      <c r="Y6536">
        <v>4</v>
      </c>
      <c r="AD6536"/>
    </row>
    <row r="6537" spans="1:30" x14ac:dyDescent="0.25">
      <c r="A6537" t="s">
        <v>40</v>
      </c>
      <c r="B6537" s="2">
        <v>43831</v>
      </c>
      <c r="C6537" s="35">
        <f>YEAR(Sales[[#This Row],[ShipDate]])</f>
        <v>2020</v>
      </c>
      <c r="D6537" t="s">
        <v>36</v>
      </c>
      <c r="E6537" t="s">
        <v>18</v>
      </c>
      <c r="F6537" t="s">
        <v>39</v>
      </c>
      <c r="G6537" t="s">
        <v>25</v>
      </c>
      <c r="H6537" t="s">
        <v>2273</v>
      </c>
      <c r="I6537" t="s">
        <v>333</v>
      </c>
      <c r="J6537" t="s">
        <v>13</v>
      </c>
      <c r="K6537" t="s">
        <v>1332</v>
      </c>
      <c r="L6537" t="s">
        <v>30</v>
      </c>
      <c r="N6537" t="str">
        <f>IF(ISBLANK(Sales[[#This Row],[return]]),"No",Sales[[#This Row],[return]])</f>
        <v>No</v>
      </c>
      <c r="O6537" s="2">
        <v>43827</v>
      </c>
      <c r="P6537" s="8" t="str">
        <f>TEXT(DAY(Sales[[#This Row],[OrderDate]]),"ddd")</f>
        <v>Sat</v>
      </c>
      <c r="Q6537" s="8" t="str">
        <f>TEXT(MONTH(Sales[[#This Row],[ShipDate]])*29,"mmm")</f>
        <v>Jan</v>
      </c>
      <c r="R6537">
        <v>581</v>
      </c>
      <c r="S6537" t="s">
        <v>717</v>
      </c>
      <c r="T6537" t="s">
        <v>28</v>
      </c>
      <c r="U6537">
        <v>87105</v>
      </c>
      <c r="V6537" s="1">
        <v>0</v>
      </c>
      <c r="W6537">
        <v>34</v>
      </c>
      <c r="X6537">
        <v>5</v>
      </c>
      <c r="Y6537">
        <v>118</v>
      </c>
      <c r="AD6537"/>
    </row>
    <row r="6538" spans="1:30" x14ac:dyDescent="0.25">
      <c r="A6538" t="s">
        <v>10</v>
      </c>
      <c r="B6538" s="2">
        <v>43791</v>
      </c>
      <c r="C6538" s="35">
        <f>YEAR(Sales[[#This Row],[ShipDate]])</f>
        <v>2019</v>
      </c>
      <c r="D6538" t="s">
        <v>36</v>
      </c>
      <c r="E6538" t="s">
        <v>18</v>
      </c>
      <c r="F6538" t="s">
        <v>43</v>
      </c>
      <c r="G6538" t="s">
        <v>11</v>
      </c>
      <c r="H6538" t="s">
        <v>282</v>
      </c>
      <c r="I6538" t="s">
        <v>32</v>
      </c>
      <c r="J6538" t="s">
        <v>13</v>
      </c>
      <c r="K6538" t="s">
        <v>1540</v>
      </c>
      <c r="L6538" t="s">
        <v>30</v>
      </c>
      <c r="N6538" t="str">
        <f>IF(ISBLANK(Sales[[#This Row],[return]]),"No",Sales[[#This Row],[return]])</f>
        <v>No</v>
      </c>
      <c r="O6538" s="2">
        <v>43785</v>
      </c>
      <c r="P6538" s="8" t="str">
        <f>TEXT(DAY(Sales[[#This Row],[OrderDate]]),"ddd")</f>
        <v>Mon</v>
      </c>
      <c r="Q6538" s="8" t="str">
        <f>TEXT(MONTH(Sales[[#This Row],[ShipDate]])*29,"mmm")</f>
        <v>Nov</v>
      </c>
      <c r="R6538">
        <v>490</v>
      </c>
      <c r="S6538" t="s">
        <v>1439</v>
      </c>
      <c r="T6538" t="s">
        <v>28</v>
      </c>
      <c r="U6538">
        <v>95661</v>
      </c>
      <c r="V6538" s="1">
        <v>0</v>
      </c>
      <c r="W6538">
        <v>5</v>
      </c>
      <c r="X6538">
        <v>3</v>
      </c>
      <c r="Y6538">
        <v>17</v>
      </c>
      <c r="AD6538"/>
    </row>
    <row r="6539" spans="1:30" x14ac:dyDescent="0.25">
      <c r="A6539" t="s">
        <v>10</v>
      </c>
      <c r="B6539" s="2">
        <v>43693</v>
      </c>
      <c r="C6539" s="35">
        <f>YEAR(Sales[[#This Row],[ShipDate]])</f>
        <v>2019</v>
      </c>
      <c r="D6539" t="s">
        <v>607</v>
      </c>
      <c r="E6539" t="s">
        <v>18</v>
      </c>
      <c r="F6539" t="s">
        <v>39</v>
      </c>
      <c r="G6539" t="s">
        <v>25</v>
      </c>
      <c r="H6539" t="s">
        <v>197</v>
      </c>
      <c r="I6539" t="s">
        <v>180</v>
      </c>
      <c r="J6539" t="s">
        <v>13</v>
      </c>
      <c r="K6539" t="s">
        <v>1460</v>
      </c>
      <c r="L6539" t="s">
        <v>17</v>
      </c>
      <c r="N6539" t="str">
        <f>IF(ISBLANK(Sales[[#This Row],[return]]),"No",Sales[[#This Row],[return]])</f>
        <v>No</v>
      </c>
      <c r="O6539" s="2">
        <v>43693</v>
      </c>
      <c r="P6539" s="8" t="str">
        <f>TEXT(DAY(Sales[[#This Row],[OrderDate]]),"ddd")</f>
        <v>Mon</v>
      </c>
      <c r="Q6539" s="8" t="str">
        <f>TEXT(MONTH(Sales[[#This Row],[ShipDate]])*29,"mmm")</f>
        <v>Aug</v>
      </c>
      <c r="R6539">
        <v>53</v>
      </c>
      <c r="S6539" t="s">
        <v>1891</v>
      </c>
      <c r="T6539" t="s">
        <v>15</v>
      </c>
      <c r="U6539">
        <v>38401</v>
      </c>
      <c r="V6539" s="1">
        <v>0.2</v>
      </c>
      <c r="W6539">
        <v>-1</v>
      </c>
      <c r="X6539">
        <v>4</v>
      </c>
      <c r="Y6539">
        <v>67</v>
      </c>
      <c r="AD6539"/>
    </row>
    <row r="6540" spans="1:30" x14ac:dyDescent="0.25">
      <c r="A6540" t="s">
        <v>10</v>
      </c>
      <c r="B6540" s="2">
        <v>43693</v>
      </c>
      <c r="C6540" s="35">
        <f>YEAR(Sales[[#This Row],[ShipDate]])</f>
        <v>2019</v>
      </c>
      <c r="D6540" t="s">
        <v>607</v>
      </c>
      <c r="E6540" t="s">
        <v>18</v>
      </c>
      <c r="F6540" t="s">
        <v>50</v>
      </c>
      <c r="G6540" t="s">
        <v>25</v>
      </c>
      <c r="H6540" t="s">
        <v>197</v>
      </c>
      <c r="I6540" t="s">
        <v>180</v>
      </c>
      <c r="J6540" t="s">
        <v>13</v>
      </c>
      <c r="K6540" t="s">
        <v>1460</v>
      </c>
      <c r="L6540" t="s">
        <v>17</v>
      </c>
      <c r="N6540" t="str">
        <f>IF(ISBLANK(Sales[[#This Row],[return]]),"No",Sales[[#This Row],[return]])</f>
        <v>No</v>
      </c>
      <c r="O6540" s="2">
        <v>43693</v>
      </c>
      <c r="P6540" s="8" t="str">
        <f>TEXT(DAY(Sales[[#This Row],[OrderDate]]),"ddd")</f>
        <v>Mon</v>
      </c>
      <c r="Q6540" s="8" t="str">
        <f>TEXT(MONTH(Sales[[#This Row],[ShipDate]])*29,"mmm")</f>
        <v>Aug</v>
      </c>
      <c r="R6540">
        <v>1338</v>
      </c>
      <c r="S6540" t="s">
        <v>932</v>
      </c>
      <c r="T6540" t="s">
        <v>15</v>
      </c>
      <c r="U6540">
        <v>38401</v>
      </c>
      <c r="V6540" s="1">
        <v>0.7</v>
      </c>
      <c r="W6540">
        <v>-11</v>
      </c>
      <c r="X6540">
        <v>3</v>
      </c>
      <c r="Y6540">
        <v>13</v>
      </c>
      <c r="AD6540"/>
    </row>
    <row r="6541" spans="1:30" x14ac:dyDescent="0.25">
      <c r="A6541" t="s">
        <v>24</v>
      </c>
      <c r="B6541" s="2">
        <v>43505</v>
      </c>
      <c r="C6541" s="35">
        <f>YEAR(Sales[[#This Row],[ShipDate]])</f>
        <v>2019</v>
      </c>
      <c r="D6541" t="s">
        <v>113</v>
      </c>
      <c r="E6541" t="s">
        <v>18</v>
      </c>
      <c r="F6541" t="s">
        <v>21</v>
      </c>
      <c r="G6541" t="s">
        <v>11</v>
      </c>
      <c r="H6541" t="s">
        <v>531</v>
      </c>
      <c r="I6541" t="s">
        <v>174</v>
      </c>
      <c r="J6541" t="s">
        <v>13</v>
      </c>
      <c r="K6541" t="s">
        <v>1133</v>
      </c>
      <c r="L6541" t="s">
        <v>17</v>
      </c>
      <c r="N6541" t="str">
        <f>IF(ISBLANK(Sales[[#This Row],[return]]),"No",Sales[[#This Row],[return]])</f>
        <v>No</v>
      </c>
      <c r="O6541" s="2">
        <v>43502</v>
      </c>
      <c r="P6541" s="8" t="str">
        <f>TEXT(DAY(Sales[[#This Row],[OrderDate]]),"ddd")</f>
        <v>Fri</v>
      </c>
      <c r="Q6541" s="8" t="str">
        <f>TEXT(MONTH(Sales[[#This Row],[ShipDate]])*29,"mmm")</f>
        <v>Feb</v>
      </c>
      <c r="R6541">
        <v>379</v>
      </c>
      <c r="S6541" t="s">
        <v>1008</v>
      </c>
      <c r="T6541" t="s">
        <v>15</v>
      </c>
      <c r="U6541">
        <v>22204</v>
      </c>
      <c r="V6541" s="1">
        <v>0</v>
      </c>
      <c r="W6541">
        <v>79</v>
      </c>
      <c r="X6541">
        <v>3</v>
      </c>
      <c r="Y6541">
        <v>360</v>
      </c>
      <c r="AD6541"/>
    </row>
    <row r="6542" spans="1:30" x14ac:dyDescent="0.25">
      <c r="A6542" t="s">
        <v>10</v>
      </c>
      <c r="B6542" s="2">
        <v>43716</v>
      </c>
      <c r="C6542" s="35">
        <f>YEAR(Sales[[#This Row],[ShipDate]])</f>
        <v>2019</v>
      </c>
      <c r="D6542" t="s">
        <v>36</v>
      </c>
      <c r="E6542" t="s">
        <v>18</v>
      </c>
      <c r="F6542" t="s">
        <v>45</v>
      </c>
      <c r="G6542" t="s">
        <v>25</v>
      </c>
      <c r="H6542" t="s">
        <v>1411</v>
      </c>
      <c r="I6542" t="s">
        <v>32</v>
      </c>
      <c r="J6542" t="s">
        <v>13</v>
      </c>
      <c r="K6542" t="s">
        <v>1167</v>
      </c>
      <c r="L6542" t="s">
        <v>30</v>
      </c>
      <c r="N6542" t="str">
        <f>IF(ISBLANK(Sales[[#This Row],[return]]),"No",Sales[[#This Row],[return]])</f>
        <v>No</v>
      </c>
      <c r="O6542" s="2">
        <v>43710</v>
      </c>
      <c r="P6542" s="8" t="str">
        <f>TEXT(DAY(Sales[[#This Row],[OrderDate]]),"ddd")</f>
        <v>Mon</v>
      </c>
      <c r="Q6542" s="8" t="str">
        <f>TEXT(MONTH(Sales[[#This Row],[ShipDate]])*29,"mmm")</f>
        <v>Sep</v>
      </c>
      <c r="R6542">
        <v>1215</v>
      </c>
      <c r="S6542" t="s">
        <v>2180</v>
      </c>
      <c r="T6542" t="s">
        <v>28</v>
      </c>
      <c r="U6542">
        <v>93309</v>
      </c>
      <c r="V6542" s="1">
        <v>0</v>
      </c>
      <c r="W6542">
        <v>3</v>
      </c>
      <c r="X6542">
        <v>5</v>
      </c>
      <c r="Y6542">
        <v>9</v>
      </c>
      <c r="AD6542"/>
    </row>
    <row r="6543" spans="1:30" x14ac:dyDescent="0.25">
      <c r="A6543" t="s">
        <v>10</v>
      </c>
      <c r="B6543" s="2">
        <v>43716</v>
      </c>
      <c r="C6543" s="35">
        <f>YEAR(Sales[[#This Row],[ShipDate]])</f>
        <v>2019</v>
      </c>
      <c r="D6543" t="s">
        <v>36</v>
      </c>
      <c r="E6543" t="s">
        <v>18</v>
      </c>
      <c r="F6543" t="s">
        <v>33</v>
      </c>
      <c r="G6543" t="s">
        <v>25</v>
      </c>
      <c r="H6543" t="s">
        <v>1411</v>
      </c>
      <c r="I6543" t="s">
        <v>32</v>
      </c>
      <c r="J6543" t="s">
        <v>13</v>
      </c>
      <c r="K6543" t="s">
        <v>1167</v>
      </c>
      <c r="L6543" t="s">
        <v>30</v>
      </c>
      <c r="N6543" t="str">
        <f>IF(ISBLANK(Sales[[#This Row],[return]]),"No",Sales[[#This Row],[return]])</f>
        <v>No</v>
      </c>
      <c r="O6543" s="2">
        <v>43710</v>
      </c>
      <c r="P6543" s="8" t="str">
        <f>TEXT(DAY(Sales[[#This Row],[OrderDate]]),"ddd")</f>
        <v>Mon</v>
      </c>
      <c r="Q6543" s="8" t="str">
        <f>TEXT(MONTH(Sales[[#This Row],[ShipDate]])*29,"mmm")</f>
        <v>Sep</v>
      </c>
      <c r="R6543">
        <v>215</v>
      </c>
      <c r="S6543" t="s">
        <v>417</v>
      </c>
      <c r="T6543" t="s">
        <v>28</v>
      </c>
      <c r="U6543">
        <v>93309</v>
      </c>
      <c r="V6543" s="1">
        <v>0</v>
      </c>
      <c r="W6543">
        <v>37</v>
      </c>
      <c r="X6543">
        <v>5</v>
      </c>
      <c r="Y6543">
        <v>74</v>
      </c>
      <c r="AD6543"/>
    </row>
    <row r="6544" spans="1:30" x14ac:dyDescent="0.25">
      <c r="A6544" t="s">
        <v>10</v>
      </c>
      <c r="B6544" s="2">
        <v>43716</v>
      </c>
      <c r="C6544" s="35">
        <f>YEAR(Sales[[#This Row],[ShipDate]])</f>
        <v>2019</v>
      </c>
      <c r="D6544" t="s">
        <v>36</v>
      </c>
      <c r="E6544" t="s">
        <v>18</v>
      </c>
      <c r="F6544" t="s">
        <v>48</v>
      </c>
      <c r="G6544" t="s">
        <v>46</v>
      </c>
      <c r="H6544" t="s">
        <v>1411</v>
      </c>
      <c r="I6544" t="s">
        <v>32</v>
      </c>
      <c r="J6544" t="s">
        <v>13</v>
      </c>
      <c r="K6544" t="s">
        <v>1167</v>
      </c>
      <c r="L6544" t="s">
        <v>30</v>
      </c>
      <c r="N6544" t="str">
        <f>IF(ISBLANK(Sales[[#This Row],[return]]),"No",Sales[[#This Row],[return]])</f>
        <v>No</v>
      </c>
      <c r="O6544" s="2">
        <v>43710</v>
      </c>
      <c r="P6544" s="8" t="str">
        <f>TEXT(DAY(Sales[[#This Row],[OrderDate]]),"ddd")</f>
        <v>Mon</v>
      </c>
      <c r="Q6544" s="8" t="str">
        <f>TEXT(MONTH(Sales[[#This Row],[ShipDate]])*29,"mmm")</f>
        <v>Sep</v>
      </c>
      <c r="R6544">
        <v>1228</v>
      </c>
      <c r="S6544" t="s">
        <v>2349</v>
      </c>
      <c r="T6544" t="s">
        <v>28</v>
      </c>
      <c r="U6544">
        <v>93309</v>
      </c>
      <c r="V6544" s="1">
        <v>0.2</v>
      </c>
      <c r="W6544">
        <v>13</v>
      </c>
      <c r="X6544">
        <v>2</v>
      </c>
      <c r="Y6544">
        <v>202</v>
      </c>
      <c r="AD6544"/>
    </row>
    <row r="6545" spans="1:30" x14ac:dyDescent="0.25">
      <c r="A6545" t="s">
        <v>40</v>
      </c>
      <c r="B6545" s="2">
        <v>43716</v>
      </c>
      <c r="C6545" s="35">
        <f>YEAR(Sales[[#This Row],[ShipDate]])</f>
        <v>2019</v>
      </c>
      <c r="D6545" t="s">
        <v>36</v>
      </c>
      <c r="E6545" t="s">
        <v>69</v>
      </c>
      <c r="F6545" t="s">
        <v>50</v>
      </c>
      <c r="G6545" t="s">
        <v>25</v>
      </c>
      <c r="H6545" t="s">
        <v>3045</v>
      </c>
      <c r="I6545" t="s">
        <v>32</v>
      </c>
      <c r="J6545" t="s">
        <v>13</v>
      </c>
      <c r="K6545" t="s">
        <v>2980</v>
      </c>
      <c r="L6545" t="s">
        <v>30</v>
      </c>
      <c r="N6545" t="str">
        <f>IF(ISBLANK(Sales[[#This Row],[return]]),"No",Sales[[#This Row],[return]])</f>
        <v>No</v>
      </c>
      <c r="O6545" s="2">
        <v>43711</v>
      </c>
      <c r="P6545" s="8" t="str">
        <f>TEXT(DAY(Sales[[#This Row],[OrderDate]]),"ddd")</f>
        <v>Tue</v>
      </c>
      <c r="Q6545" s="8" t="str">
        <f>TEXT(MONTH(Sales[[#This Row],[ShipDate]])*29,"mmm")</f>
        <v>Sep</v>
      </c>
      <c r="R6545">
        <v>1492</v>
      </c>
      <c r="S6545" t="s">
        <v>3159</v>
      </c>
      <c r="T6545" t="s">
        <v>28</v>
      </c>
      <c r="U6545">
        <v>91941</v>
      </c>
      <c r="V6545" s="1">
        <v>0.2</v>
      </c>
      <c r="W6545">
        <v>29</v>
      </c>
      <c r="X6545">
        <v>5</v>
      </c>
      <c r="Y6545">
        <v>83</v>
      </c>
      <c r="AD6545"/>
    </row>
    <row r="6546" spans="1:30" x14ac:dyDescent="0.25">
      <c r="A6546" t="s">
        <v>40</v>
      </c>
      <c r="B6546" s="2">
        <v>43716</v>
      </c>
      <c r="C6546" s="35">
        <f>YEAR(Sales[[#This Row],[ShipDate]])</f>
        <v>2019</v>
      </c>
      <c r="D6546" t="s">
        <v>36</v>
      </c>
      <c r="E6546" t="s">
        <v>69</v>
      </c>
      <c r="F6546" t="s">
        <v>99</v>
      </c>
      <c r="G6546" t="s">
        <v>46</v>
      </c>
      <c r="H6546" t="s">
        <v>3045</v>
      </c>
      <c r="I6546" t="s">
        <v>32</v>
      </c>
      <c r="J6546" t="s">
        <v>13</v>
      </c>
      <c r="K6546" t="s">
        <v>2980</v>
      </c>
      <c r="L6546" t="s">
        <v>30</v>
      </c>
      <c r="N6546" t="str">
        <f>IF(ISBLANK(Sales[[#This Row],[return]]),"No",Sales[[#This Row],[return]])</f>
        <v>No</v>
      </c>
      <c r="O6546" s="2">
        <v>43711</v>
      </c>
      <c r="P6546" s="8" t="str">
        <f>TEXT(DAY(Sales[[#This Row],[OrderDate]]),"ddd")</f>
        <v>Tue</v>
      </c>
      <c r="Q6546" s="8" t="str">
        <f>TEXT(MONTH(Sales[[#This Row],[ShipDate]])*29,"mmm")</f>
        <v>Sep</v>
      </c>
      <c r="R6546">
        <v>956</v>
      </c>
      <c r="S6546" t="s">
        <v>2380</v>
      </c>
      <c r="T6546" t="s">
        <v>28</v>
      </c>
      <c r="U6546">
        <v>91941</v>
      </c>
      <c r="V6546" s="1">
        <v>0</v>
      </c>
      <c r="W6546">
        <v>85</v>
      </c>
      <c r="X6546">
        <v>3</v>
      </c>
      <c r="Y6546">
        <v>285</v>
      </c>
      <c r="AD6546"/>
    </row>
    <row r="6547" spans="1:30" x14ac:dyDescent="0.25">
      <c r="A6547" t="s">
        <v>40</v>
      </c>
      <c r="B6547" s="2">
        <v>43740</v>
      </c>
      <c r="C6547" s="35">
        <f>YEAR(Sales[[#This Row],[ShipDate]])</f>
        <v>2019</v>
      </c>
      <c r="D6547" t="s">
        <v>19</v>
      </c>
      <c r="E6547" t="s">
        <v>69</v>
      </c>
      <c r="F6547" t="s">
        <v>99</v>
      </c>
      <c r="G6547" t="s">
        <v>46</v>
      </c>
      <c r="H6547" t="s">
        <v>26</v>
      </c>
      <c r="I6547" t="s">
        <v>32</v>
      </c>
      <c r="J6547" t="s">
        <v>13</v>
      </c>
      <c r="K6547" t="s">
        <v>3033</v>
      </c>
      <c r="L6547" t="s">
        <v>30</v>
      </c>
      <c r="N6547" t="str">
        <f>IF(ISBLANK(Sales[[#This Row],[return]]),"No",Sales[[#This Row],[return]])</f>
        <v>No</v>
      </c>
      <c r="O6547" s="2">
        <v>43738</v>
      </c>
      <c r="P6547" s="8" t="str">
        <f>TEXT(DAY(Sales[[#This Row],[OrderDate]]),"ddd")</f>
        <v>Mon</v>
      </c>
      <c r="Q6547" s="8" t="str">
        <f>TEXT(MONTH(Sales[[#This Row],[ShipDate]])*29,"mmm")</f>
        <v>Oct</v>
      </c>
      <c r="R6547">
        <v>1329</v>
      </c>
      <c r="S6547" t="s">
        <v>2433</v>
      </c>
      <c r="T6547" t="s">
        <v>28</v>
      </c>
      <c r="U6547">
        <v>90049</v>
      </c>
      <c r="V6547" s="1">
        <v>0</v>
      </c>
      <c r="W6547">
        <v>48</v>
      </c>
      <c r="X6547">
        <v>2</v>
      </c>
      <c r="Y6547">
        <v>160</v>
      </c>
      <c r="AD6547"/>
    </row>
    <row r="6548" spans="1:30" x14ac:dyDescent="0.25">
      <c r="A6548" t="s">
        <v>24</v>
      </c>
      <c r="B6548" s="2">
        <v>43725</v>
      </c>
      <c r="C6548" s="35">
        <f>YEAR(Sales[[#This Row],[ShipDate]])</f>
        <v>2019</v>
      </c>
      <c r="D6548" t="s">
        <v>36</v>
      </c>
      <c r="E6548" t="s">
        <v>18</v>
      </c>
      <c r="F6548" t="s">
        <v>99</v>
      </c>
      <c r="G6548" t="s">
        <v>46</v>
      </c>
      <c r="H6548" t="s">
        <v>171</v>
      </c>
      <c r="I6548" t="s">
        <v>252</v>
      </c>
      <c r="J6548" t="s">
        <v>13</v>
      </c>
      <c r="K6548" t="s">
        <v>1261</v>
      </c>
      <c r="L6548" t="s">
        <v>92</v>
      </c>
      <c r="N6548" t="str">
        <f>IF(ISBLANK(Sales[[#This Row],[return]]),"No",Sales[[#This Row],[return]])</f>
        <v>No</v>
      </c>
      <c r="O6548" s="2">
        <v>43718</v>
      </c>
      <c r="P6548" s="8" t="str">
        <f>TEXT(DAY(Sales[[#This Row],[OrderDate]]),"ddd")</f>
        <v>Tue</v>
      </c>
      <c r="Q6548" s="8" t="str">
        <f>TEXT(MONTH(Sales[[#This Row],[ShipDate]])*29,"mmm")</f>
        <v>Sep</v>
      </c>
      <c r="R6548">
        <v>1085</v>
      </c>
      <c r="S6548" t="s">
        <v>237</v>
      </c>
      <c r="T6548" t="s">
        <v>90</v>
      </c>
      <c r="U6548">
        <v>45503</v>
      </c>
      <c r="V6548" s="1">
        <v>0.2</v>
      </c>
      <c r="W6548">
        <v>9</v>
      </c>
      <c r="X6548">
        <v>4</v>
      </c>
      <c r="Y6548">
        <v>37</v>
      </c>
      <c r="AD6548"/>
    </row>
    <row r="6549" spans="1:30" x14ac:dyDescent="0.25">
      <c r="A6549" t="s">
        <v>24</v>
      </c>
      <c r="B6549" s="2">
        <v>43725</v>
      </c>
      <c r="C6549" s="35">
        <f>YEAR(Sales[[#This Row],[ShipDate]])</f>
        <v>2019</v>
      </c>
      <c r="D6549" t="s">
        <v>36</v>
      </c>
      <c r="E6549" t="s">
        <v>18</v>
      </c>
      <c r="F6549" t="s">
        <v>48</v>
      </c>
      <c r="G6549" t="s">
        <v>46</v>
      </c>
      <c r="H6549" t="s">
        <v>171</v>
      </c>
      <c r="I6549" t="s">
        <v>252</v>
      </c>
      <c r="J6549" t="s">
        <v>13</v>
      </c>
      <c r="K6549" t="s">
        <v>1261</v>
      </c>
      <c r="L6549" t="s">
        <v>92</v>
      </c>
      <c r="N6549" t="str">
        <f>IF(ISBLANK(Sales[[#This Row],[return]]),"No",Sales[[#This Row],[return]])</f>
        <v>No</v>
      </c>
      <c r="O6549" s="2">
        <v>43718</v>
      </c>
      <c r="P6549" s="8" t="str">
        <f>TEXT(DAY(Sales[[#This Row],[OrderDate]]),"ddd")</f>
        <v>Tue</v>
      </c>
      <c r="Q6549" s="8" t="str">
        <f>TEXT(MONTH(Sales[[#This Row],[ShipDate]])*29,"mmm")</f>
        <v>Sep</v>
      </c>
      <c r="R6549">
        <v>436</v>
      </c>
      <c r="S6549" t="s">
        <v>2538</v>
      </c>
      <c r="T6549" t="s">
        <v>90</v>
      </c>
      <c r="U6549">
        <v>45503</v>
      </c>
      <c r="V6549" s="1">
        <v>0.4</v>
      </c>
      <c r="W6549">
        <v>-56</v>
      </c>
      <c r="X6549">
        <v>2</v>
      </c>
      <c r="Y6549">
        <v>260</v>
      </c>
      <c r="AD6549"/>
    </row>
    <row r="6550" spans="1:30" x14ac:dyDescent="0.25">
      <c r="A6550" t="s">
        <v>40</v>
      </c>
      <c r="B6550" s="2">
        <v>43706</v>
      </c>
      <c r="C6550" s="35">
        <f>YEAR(Sales[[#This Row],[ShipDate]])</f>
        <v>2019</v>
      </c>
      <c r="D6550" t="s">
        <v>36</v>
      </c>
      <c r="E6550" t="s">
        <v>31</v>
      </c>
      <c r="F6550" t="s">
        <v>50</v>
      </c>
      <c r="G6550" t="s">
        <v>25</v>
      </c>
      <c r="H6550" t="s">
        <v>146</v>
      </c>
      <c r="I6550" t="s">
        <v>149</v>
      </c>
      <c r="J6550" t="s">
        <v>13</v>
      </c>
      <c r="K6550" t="s">
        <v>503</v>
      </c>
      <c r="L6550" t="s">
        <v>92</v>
      </c>
      <c r="N6550" t="str">
        <f>IF(ISBLANK(Sales[[#This Row],[return]]),"No",Sales[[#This Row],[return]])</f>
        <v>No</v>
      </c>
      <c r="O6550" s="2">
        <v>43701</v>
      </c>
      <c r="P6550" s="8" t="str">
        <f>TEXT(DAY(Sales[[#This Row],[OrderDate]]),"ddd")</f>
        <v>Tue</v>
      </c>
      <c r="Q6550" s="8" t="str">
        <f>TEXT(MONTH(Sales[[#This Row],[ShipDate]])*29,"mmm")</f>
        <v>Aug</v>
      </c>
      <c r="R6550">
        <v>68</v>
      </c>
      <c r="S6550" t="s">
        <v>1056</v>
      </c>
      <c r="T6550" t="s">
        <v>90</v>
      </c>
      <c r="U6550">
        <v>10024</v>
      </c>
      <c r="V6550" s="1">
        <v>0.2</v>
      </c>
      <c r="W6550">
        <v>1</v>
      </c>
      <c r="X6550">
        <v>1</v>
      </c>
      <c r="Y6550">
        <v>4</v>
      </c>
      <c r="AD6550"/>
    </row>
    <row r="6551" spans="1:30" x14ac:dyDescent="0.25">
      <c r="A6551" t="s">
        <v>40</v>
      </c>
      <c r="B6551" s="2">
        <v>43706</v>
      </c>
      <c r="C6551" s="35">
        <f>YEAR(Sales[[#This Row],[ShipDate]])</f>
        <v>2019</v>
      </c>
      <c r="D6551" t="s">
        <v>36</v>
      </c>
      <c r="E6551" t="s">
        <v>31</v>
      </c>
      <c r="F6551" t="s">
        <v>50</v>
      </c>
      <c r="G6551" t="s">
        <v>25</v>
      </c>
      <c r="H6551" t="s">
        <v>146</v>
      </c>
      <c r="I6551" t="s">
        <v>149</v>
      </c>
      <c r="J6551" t="s">
        <v>13</v>
      </c>
      <c r="K6551" t="s">
        <v>503</v>
      </c>
      <c r="L6551" t="s">
        <v>92</v>
      </c>
      <c r="N6551" t="str">
        <f>IF(ISBLANK(Sales[[#This Row],[return]]),"No",Sales[[#This Row],[return]])</f>
        <v>No</v>
      </c>
      <c r="O6551" s="2">
        <v>43701</v>
      </c>
      <c r="P6551" s="8" t="str">
        <f>TEXT(DAY(Sales[[#This Row],[OrderDate]]),"ddd")</f>
        <v>Tue</v>
      </c>
      <c r="Q6551" s="8" t="str">
        <f>TEXT(MONTH(Sales[[#This Row],[ShipDate]])*29,"mmm")</f>
        <v>Aug</v>
      </c>
      <c r="R6551">
        <v>535</v>
      </c>
      <c r="S6551" t="s">
        <v>49</v>
      </c>
      <c r="T6551" t="s">
        <v>90</v>
      </c>
      <c r="U6551">
        <v>10024</v>
      </c>
      <c r="V6551" s="1">
        <v>0.2</v>
      </c>
      <c r="W6551">
        <v>8</v>
      </c>
      <c r="X6551">
        <v>4</v>
      </c>
      <c r="Y6551">
        <v>25</v>
      </c>
      <c r="AD6551"/>
    </row>
    <row r="6552" spans="1:30" x14ac:dyDescent="0.25">
      <c r="A6552" t="s">
        <v>24</v>
      </c>
      <c r="B6552" s="2">
        <v>43805</v>
      </c>
      <c r="C6552" s="35">
        <f>YEAR(Sales[[#This Row],[ShipDate]])</f>
        <v>2019</v>
      </c>
      <c r="D6552" t="s">
        <v>113</v>
      </c>
      <c r="E6552" t="s">
        <v>18</v>
      </c>
      <c r="F6552" t="s">
        <v>59</v>
      </c>
      <c r="G6552" t="s">
        <v>25</v>
      </c>
      <c r="H6552" t="s">
        <v>1465</v>
      </c>
      <c r="I6552" t="s">
        <v>70</v>
      </c>
      <c r="J6552" t="s">
        <v>13</v>
      </c>
      <c r="K6552" t="s">
        <v>582</v>
      </c>
      <c r="L6552" t="s">
        <v>68</v>
      </c>
      <c r="N6552" t="str">
        <f>IF(ISBLANK(Sales[[#This Row],[return]]),"No",Sales[[#This Row],[return]])</f>
        <v>No</v>
      </c>
      <c r="O6552" s="2">
        <v>43802</v>
      </c>
      <c r="P6552" s="8" t="str">
        <f>TEXT(DAY(Sales[[#This Row],[OrderDate]]),"ddd")</f>
        <v>Tue</v>
      </c>
      <c r="Q6552" s="8" t="str">
        <f>TEXT(MONTH(Sales[[#This Row],[ShipDate]])*29,"mmm")</f>
        <v>Dec</v>
      </c>
      <c r="R6552">
        <v>1798</v>
      </c>
      <c r="S6552" t="s">
        <v>1644</v>
      </c>
      <c r="T6552" t="s">
        <v>66</v>
      </c>
      <c r="U6552">
        <v>75023</v>
      </c>
      <c r="V6552" s="1">
        <v>0.2</v>
      </c>
      <c r="W6552">
        <v>4</v>
      </c>
      <c r="X6552">
        <v>2</v>
      </c>
      <c r="Y6552">
        <v>10</v>
      </c>
      <c r="AD6552"/>
    </row>
    <row r="6553" spans="1:30" x14ac:dyDescent="0.25">
      <c r="A6553" t="s">
        <v>40</v>
      </c>
      <c r="B6553" s="2">
        <v>43532</v>
      </c>
      <c r="C6553" s="35">
        <f>YEAR(Sales[[#This Row],[ShipDate]])</f>
        <v>2019</v>
      </c>
      <c r="D6553" t="s">
        <v>36</v>
      </c>
      <c r="E6553" t="s">
        <v>18</v>
      </c>
      <c r="F6553" t="s">
        <v>23</v>
      </c>
      <c r="G6553" t="s">
        <v>11</v>
      </c>
      <c r="H6553" t="s">
        <v>26</v>
      </c>
      <c r="I6553" t="s">
        <v>32</v>
      </c>
      <c r="J6553" t="s">
        <v>13</v>
      </c>
      <c r="K6553" t="s">
        <v>1488</v>
      </c>
      <c r="L6553" t="s">
        <v>30</v>
      </c>
      <c r="M6553" t="s">
        <v>82</v>
      </c>
      <c r="N6553" t="str">
        <f>IF(ISBLANK(Sales[[#This Row],[return]]),"No",Sales[[#This Row],[return]])</f>
        <v>Yes</v>
      </c>
      <c r="O6553" s="2">
        <v>43527</v>
      </c>
      <c r="P6553" s="8" t="str">
        <f>TEXT(DAY(Sales[[#This Row],[OrderDate]]),"ddd")</f>
        <v>Tue</v>
      </c>
      <c r="Q6553" s="8" t="str">
        <f>TEXT(MONTH(Sales[[#This Row],[ShipDate]])*29,"mmm")</f>
        <v>Mar</v>
      </c>
      <c r="R6553">
        <v>1182</v>
      </c>
      <c r="S6553" t="s">
        <v>156</v>
      </c>
      <c r="T6553" t="s">
        <v>28</v>
      </c>
      <c r="U6553">
        <v>90008</v>
      </c>
      <c r="V6553" s="1">
        <v>0.2</v>
      </c>
      <c r="W6553">
        <v>-17</v>
      </c>
      <c r="X6553">
        <v>3</v>
      </c>
      <c r="Y6553">
        <v>170</v>
      </c>
      <c r="AD6553"/>
    </row>
    <row r="6554" spans="1:30" x14ac:dyDescent="0.25">
      <c r="A6554" t="s">
        <v>40</v>
      </c>
      <c r="B6554" s="2">
        <v>43532</v>
      </c>
      <c r="C6554" s="35">
        <f>YEAR(Sales[[#This Row],[ShipDate]])</f>
        <v>2019</v>
      </c>
      <c r="D6554" t="s">
        <v>36</v>
      </c>
      <c r="E6554" t="s">
        <v>18</v>
      </c>
      <c r="F6554" t="s">
        <v>99</v>
      </c>
      <c r="G6554" t="s">
        <v>46</v>
      </c>
      <c r="H6554" t="s">
        <v>26</v>
      </c>
      <c r="I6554" t="s">
        <v>32</v>
      </c>
      <c r="J6554" t="s">
        <v>13</v>
      </c>
      <c r="K6554" t="s">
        <v>1488</v>
      </c>
      <c r="L6554" t="s">
        <v>30</v>
      </c>
      <c r="M6554" t="s">
        <v>82</v>
      </c>
      <c r="N6554" t="str">
        <f>IF(ISBLANK(Sales[[#This Row],[return]]),"No",Sales[[#This Row],[return]])</f>
        <v>Yes</v>
      </c>
      <c r="O6554" s="2">
        <v>43527</v>
      </c>
      <c r="P6554" s="8" t="str">
        <f>TEXT(DAY(Sales[[#This Row],[OrderDate]]),"ddd")</f>
        <v>Tue</v>
      </c>
      <c r="Q6554" s="8" t="str">
        <f>TEXT(MONTH(Sales[[#This Row],[ShipDate]])*29,"mmm")</f>
        <v>Mar</v>
      </c>
      <c r="R6554">
        <v>918</v>
      </c>
      <c r="S6554" t="s">
        <v>2413</v>
      </c>
      <c r="T6554" t="s">
        <v>28</v>
      </c>
      <c r="U6554">
        <v>90008</v>
      </c>
      <c r="V6554" s="1">
        <v>0</v>
      </c>
      <c r="W6554">
        <v>441</v>
      </c>
      <c r="X6554">
        <v>8</v>
      </c>
      <c r="Y6554">
        <v>1049</v>
      </c>
      <c r="AD6554"/>
    </row>
    <row r="6555" spans="1:30" x14ac:dyDescent="0.25">
      <c r="A6555" t="s">
        <v>40</v>
      </c>
      <c r="B6555" s="2">
        <v>43592</v>
      </c>
      <c r="C6555" s="35">
        <f>YEAR(Sales[[#This Row],[ShipDate]])</f>
        <v>2019</v>
      </c>
      <c r="D6555" t="s">
        <v>36</v>
      </c>
      <c r="E6555" t="s">
        <v>31</v>
      </c>
      <c r="F6555" t="s">
        <v>43</v>
      </c>
      <c r="G6555" t="s">
        <v>11</v>
      </c>
      <c r="H6555" t="s">
        <v>386</v>
      </c>
      <c r="I6555" t="s">
        <v>389</v>
      </c>
      <c r="J6555" t="s">
        <v>13</v>
      </c>
      <c r="K6555" t="s">
        <v>278</v>
      </c>
      <c r="L6555" t="s">
        <v>92</v>
      </c>
      <c r="N6555" t="str">
        <f>IF(ISBLANK(Sales[[#This Row],[return]]),"No",Sales[[#This Row],[return]])</f>
        <v>No</v>
      </c>
      <c r="O6555" s="2">
        <v>43587</v>
      </c>
      <c r="P6555" s="8" t="str">
        <f>TEXT(DAY(Sales[[#This Row],[OrderDate]]),"ddd")</f>
        <v>Mon</v>
      </c>
      <c r="Q6555" s="8" t="str">
        <f>TEXT(MONTH(Sales[[#This Row],[ShipDate]])*29,"mmm")</f>
        <v>May</v>
      </c>
      <c r="R6555">
        <v>554</v>
      </c>
      <c r="S6555" t="s">
        <v>1145</v>
      </c>
      <c r="T6555" t="s">
        <v>90</v>
      </c>
      <c r="U6555">
        <v>7090</v>
      </c>
      <c r="V6555" s="1">
        <v>0</v>
      </c>
      <c r="W6555">
        <v>13</v>
      </c>
      <c r="X6555">
        <v>3</v>
      </c>
      <c r="Y6555">
        <v>130</v>
      </c>
      <c r="AD6555"/>
    </row>
    <row r="6556" spans="1:30" x14ac:dyDescent="0.25">
      <c r="A6556" t="s">
        <v>24</v>
      </c>
      <c r="B6556" s="2">
        <v>43677</v>
      </c>
      <c r="C6556" s="35">
        <f>YEAR(Sales[[#This Row],[ShipDate]])</f>
        <v>2019</v>
      </c>
      <c r="D6556" t="s">
        <v>19</v>
      </c>
      <c r="E6556" t="s">
        <v>18</v>
      </c>
      <c r="F6556" t="s">
        <v>43</v>
      </c>
      <c r="G6556" t="s">
        <v>11</v>
      </c>
      <c r="H6556" t="s">
        <v>706</v>
      </c>
      <c r="I6556" t="s">
        <v>37</v>
      </c>
      <c r="J6556" t="s">
        <v>13</v>
      </c>
      <c r="K6556" t="s">
        <v>826</v>
      </c>
      <c r="L6556" t="s">
        <v>17</v>
      </c>
      <c r="N6556" t="str">
        <f>IF(ISBLANK(Sales[[#This Row],[return]]),"No",Sales[[#This Row],[return]])</f>
        <v>No</v>
      </c>
      <c r="O6556" s="2">
        <v>43673</v>
      </c>
      <c r="P6556" s="8" t="str">
        <f>TEXT(DAY(Sales[[#This Row],[OrderDate]]),"ddd")</f>
        <v>Fri</v>
      </c>
      <c r="Q6556" s="8" t="str">
        <f>TEXT(MONTH(Sales[[#This Row],[ShipDate]])*29,"mmm")</f>
        <v>Jul</v>
      </c>
      <c r="R6556">
        <v>560</v>
      </c>
      <c r="S6556" t="s">
        <v>3179</v>
      </c>
      <c r="T6556" t="s">
        <v>15</v>
      </c>
      <c r="U6556">
        <v>32216</v>
      </c>
      <c r="V6556" s="1">
        <v>0.2</v>
      </c>
      <c r="W6556">
        <v>-2</v>
      </c>
      <c r="X6556">
        <v>3</v>
      </c>
      <c r="Y6556">
        <v>91</v>
      </c>
      <c r="AD6556"/>
    </row>
    <row r="6557" spans="1:30" x14ac:dyDescent="0.25">
      <c r="A6557" t="s">
        <v>40</v>
      </c>
      <c r="B6557" s="2">
        <v>43757</v>
      </c>
      <c r="C6557" s="35">
        <f>YEAR(Sales[[#This Row],[ShipDate]])</f>
        <v>2019</v>
      </c>
      <c r="D6557" t="s">
        <v>19</v>
      </c>
      <c r="E6557" t="s">
        <v>18</v>
      </c>
      <c r="F6557" t="s">
        <v>45</v>
      </c>
      <c r="G6557" t="s">
        <v>25</v>
      </c>
      <c r="H6557" t="s">
        <v>457</v>
      </c>
      <c r="I6557" t="s">
        <v>32</v>
      </c>
      <c r="J6557" t="s">
        <v>13</v>
      </c>
      <c r="K6557" t="s">
        <v>777</v>
      </c>
      <c r="L6557" t="s">
        <v>30</v>
      </c>
      <c r="N6557" t="str">
        <f>IF(ISBLANK(Sales[[#This Row],[return]]),"No",Sales[[#This Row],[return]])</f>
        <v>No</v>
      </c>
      <c r="O6557" s="2">
        <v>43755</v>
      </c>
      <c r="P6557" s="8" t="str">
        <f>TEXT(DAY(Sales[[#This Row],[OrderDate]]),"ddd")</f>
        <v>Tue</v>
      </c>
      <c r="Q6557" s="8" t="str">
        <f>TEXT(MONTH(Sales[[#This Row],[ShipDate]])*29,"mmm")</f>
        <v>Oct</v>
      </c>
      <c r="R6557">
        <v>541</v>
      </c>
      <c r="S6557" t="s">
        <v>1696</v>
      </c>
      <c r="T6557" t="s">
        <v>28</v>
      </c>
      <c r="U6557">
        <v>92037</v>
      </c>
      <c r="V6557" s="1">
        <v>0</v>
      </c>
      <c r="W6557">
        <v>3</v>
      </c>
      <c r="X6557">
        <v>4</v>
      </c>
      <c r="Y6557">
        <v>11</v>
      </c>
      <c r="AD6557"/>
    </row>
    <row r="6558" spans="1:30" x14ac:dyDescent="0.25">
      <c r="A6558" t="s">
        <v>40</v>
      </c>
      <c r="B6558" s="2">
        <v>43733</v>
      </c>
      <c r="C6558" s="35">
        <f>YEAR(Sales[[#This Row],[ShipDate]])</f>
        <v>2019</v>
      </c>
      <c r="D6558" t="s">
        <v>36</v>
      </c>
      <c r="E6558" t="s">
        <v>18</v>
      </c>
      <c r="F6558" t="s">
        <v>52</v>
      </c>
      <c r="G6558" t="s">
        <v>25</v>
      </c>
      <c r="H6558" t="s">
        <v>249</v>
      </c>
      <c r="I6558" t="s">
        <v>598</v>
      </c>
      <c r="J6558" t="s">
        <v>13</v>
      </c>
      <c r="K6558" t="s">
        <v>1315</v>
      </c>
      <c r="L6558" t="s">
        <v>17</v>
      </c>
      <c r="N6558" t="str">
        <f>IF(ISBLANK(Sales[[#This Row],[return]]),"No",Sales[[#This Row],[return]])</f>
        <v>No</v>
      </c>
      <c r="O6558" s="2">
        <v>43729</v>
      </c>
      <c r="P6558" s="8" t="str">
        <f>TEXT(DAY(Sales[[#This Row],[OrderDate]]),"ddd")</f>
        <v>Sat</v>
      </c>
      <c r="Q6558" s="8" t="str">
        <f>TEXT(MONTH(Sales[[#This Row],[ShipDate]])*29,"mmm")</f>
        <v>Sep</v>
      </c>
      <c r="R6558">
        <v>142</v>
      </c>
      <c r="S6558" t="s">
        <v>2049</v>
      </c>
      <c r="T6558" t="s">
        <v>15</v>
      </c>
      <c r="U6558">
        <v>31907</v>
      </c>
      <c r="V6558" s="1">
        <v>0</v>
      </c>
      <c r="W6558">
        <v>24</v>
      </c>
      <c r="X6558">
        <v>1</v>
      </c>
      <c r="Y6558">
        <v>80</v>
      </c>
      <c r="AD6558"/>
    </row>
    <row r="6559" spans="1:30" x14ac:dyDescent="0.25">
      <c r="A6559" t="s">
        <v>40</v>
      </c>
      <c r="B6559" s="2">
        <v>43801</v>
      </c>
      <c r="C6559" s="35">
        <f>YEAR(Sales[[#This Row],[ShipDate]])</f>
        <v>2019</v>
      </c>
      <c r="D6559" t="s">
        <v>36</v>
      </c>
      <c r="E6559" t="s">
        <v>31</v>
      </c>
      <c r="F6559" t="s">
        <v>104</v>
      </c>
      <c r="G6559" t="s">
        <v>25</v>
      </c>
      <c r="H6559" t="s">
        <v>146</v>
      </c>
      <c r="I6559" t="s">
        <v>149</v>
      </c>
      <c r="J6559" t="s">
        <v>13</v>
      </c>
      <c r="K6559" t="s">
        <v>2598</v>
      </c>
      <c r="L6559" t="s">
        <v>92</v>
      </c>
      <c r="N6559" t="str">
        <f>IF(ISBLANK(Sales[[#This Row],[return]]),"No",Sales[[#This Row],[return]])</f>
        <v>No</v>
      </c>
      <c r="O6559" s="2">
        <v>43797</v>
      </c>
      <c r="P6559" s="8" t="str">
        <f>TEXT(DAY(Sales[[#This Row],[OrderDate]]),"ddd")</f>
        <v>Sat</v>
      </c>
      <c r="Q6559" s="8" t="str">
        <f>TEXT(MONTH(Sales[[#This Row],[ShipDate]])*29,"mmm")</f>
        <v>Dec</v>
      </c>
      <c r="R6559">
        <v>343</v>
      </c>
      <c r="S6559" t="s">
        <v>1869</v>
      </c>
      <c r="T6559" t="s">
        <v>90</v>
      </c>
      <c r="U6559">
        <v>10035</v>
      </c>
      <c r="V6559" s="1">
        <v>0</v>
      </c>
      <c r="W6559">
        <v>36</v>
      </c>
      <c r="X6559">
        <v>2</v>
      </c>
      <c r="Y6559">
        <v>80</v>
      </c>
      <c r="AD6559"/>
    </row>
    <row r="6560" spans="1:30" x14ac:dyDescent="0.25">
      <c r="A6560" t="s">
        <v>40</v>
      </c>
      <c r="B6560" s="2">
        <v>43801</v>
      </c>
      <c r="C6560" s="35">
        <f>YEAR(Sales[[#This Row],[ShipDate]])</f>
        <v>2019</v>
      </c>
      <c r="D6560" t="s">
        <v>36</v>
      </c>
      <c r="E6560" t="s">
        <v>31</v>
      </c>
      <c r="F6560" t="s">
        <v>48</v>
      </c>
      <c r="G6560" t="s">
        <v>46</v>
      </c>
      <c r="H6560" t="s">
        <v>146</v>
      </c>
      <c r="I6560" t="s">
        <v>149</v>
      </c>
      <c r="J6560" t="s">
        <v>13</v>
      </c>
      <c r="K6560" t="s">
        <v>2598</v>
      </c>
      <c r="L6560" t="s">
        <v>92</v>
      </c>
      <c r="N6560" t="str">
        <f>IF(ISBLANK(Sales[[#This Row],[return]]),"No",Sales[[#This Row],[return]])</f>
        <v>No</v>
      </c>
      <c r="O6560" s="2">
        <v>43797</v>
      </c>
      <c r="P6560" s="8" t="str">
        <f>TEXT(DAY(Sales[[#This Row],[OrderDate]]),"ddd")</f>
        <v>Sat</v>
      </c>
      <c r="Q6560" s="8" t="str">
        <f>TEXT(MONTH(Sales[[#This Row],[ShipDate]])*29,"mmm")</f>
        <v>Dec</v>
      </c>
      <c r="R6560">
        <v>775</v>
      </c>
      <c r="S6560" t="s">
        <v>2525</v>
      </c>
      <c r="T6560" t="s">
        <v>90</v>
      </c>
      <c r="U6560">
        <v>10035</v>
      </c>
      <c r="V6560" s="1">
        <v>0</v>
      </c>
      <c r="W6560">
        <v>495</v>
      </c>
      <c r="X6560">
        <v>11</v>
      </c>
      <c r="Y6560">
        <v>1980</v>
      </c>
      <c r="AD6560"/>
    </row>
    <row r="6561" spans="1:30" x14ac:dyDescent="0.25">
      <c r="A6561" t="s">
        <v>10</v>
      </c>
      <c r="B6561" s="2">
        <v>43774</v>
      </c>
      <c r="C6561" s="35">
        <f>YEAR(Sales[[#This Row],[ShipDate]])</f>
        <v>2019</v>
      </c>
      <c r="D6561" t="s">
        <v>36</v>
      </c>
      <c r="E6561" t="s">
        <v>18</v>
      </c>
      <c r="F6561" t="s">
        <v>23</v>
      </c>
      <c r="G6561" t="s">
        <v>11</v>
      </c>
      <c r="H6561" t="s">
        <v>79</v>
      </c>
      <c r="I6561" t="s">
        <v>32</v>
      </c>
      <c r="J6561" t="s">
        <v>13</v>
      </c>
      <c r="K6561" t="s">
        <v>1528</v>
      </c>
      <c r="L6561" t="s">
        <v>30</v>
      </c>
      <c r="M6561" t="s">
        <v>82</v>
      </c>
      <c r="N6561" t="str">
        <f>IF(ISBLANK(Sales[[#This Row],[return]]),"No",Sales[[#This Row],[return]])</f>
        <v>Yes</v>
      </c>
      <c r="O6561" s="2">
        <v>43768</v>
      </c>
      <c r="P6561" s="8" t="str">
        <f>TEXT(DAY(Sales[[#This Row],[OrderDate]]),"ddd")</f>
        <v>Mon</v>
      </c>
      <c r="Q6561" s="8" t="str">
        <f>TEXT(MONTH(Sales[[#This Row],[ShipDate]])*29,"mmm")</f>
        <v>Nov</v>
      </c>
      <c r="R6561">
        <v>762</v>
      </c>
      <c r="S6561" t="s">
        <v>145</v>
      </c>
      <c r="T6561" t="s">
        <v>28</v>
      </c>
      <c r="U6561">
        <v>94122</v>
      </c>
      <c r="V6561" s="1">
        <v>0.2</v>
      </c>
      <c r="W6561">
        <v>-1</v>
      </c>
      <c r="X6561">
        <v>1</v>
      </c>
      <c r="Y6561">
        <v>72</v>
      </c>
      <c r="AD6561"/>
    </row>
    <row r="6562" spans="1:30" x14ac:dyDescent="0.25">
      <c r="A6562" t="s">
        <v>10</v>
      </c>
      <c r="B6562" s="2">
        <v>43774</v>
      </c>
      <c r="C6562" s="35">
        <f>YEAR(Sales[[#This Row],[ShipDate]])</f>
        <v>2019</v>
      </c>
      <c r="D6562" t="s">
        <v>36</v>
      </c>
      <c r="E6562" t="s">
        <v>18</v>
      </c>
      <c r="F6562" t="s">
        <v>59</v>
      </c>
      <c r="G6562" t="s">
        <v>25</v>
      </c>
      <c r="H6562" t="s">
        <v>79</v>
      </c>
      <c r="I6562" t="s">
        <v>32</v>
      </c>
      <c r="J6562" t="s">
        <v>13</v>
      </c>
      <c r="K6562" t="s">
        <v>1528</v>
      </c>
      <c r="L6562" t="s">
        <v>30</v>
      </c>
      <c r="M6562" t="s">
        <v>82</v>
      </c>
      <c r="N6562" t="str">
        <f>IF(ISBLANK(Sales[[#This Row],[return]]),"No",Sales[[#This Row],[return]])</f>
        <v>Yes</v>
      </c>
      <c r="O6562" s="2">
        <v>43768</v>
      </c>
      <c r="P6562" s="8" t="str">
        <f>TEXT(DAY(Sales[[#This Row],[OrderDate]]),"ddd")</f>
        <v>Mon</v>
      </c>
      <c r="Q6562" s="8" t="str">
        <f>TEXT(MONTH(Sales[[#This Row],[ShipDate]])*29,"mmm")</f>
        <v>Nov</v>
      </c>
      <c r="R6562">
        <v>1621</v>
      </c>
      <c r="S6562" t="s">
        <v>3243</v>
      </c>
      <c r="T6562" t="s">
        <v>28</v>
      </c>
      <c r="U6562">
        <v>94122</v>
      </c>
      <c r="V6562" s="1">
        <v>0</v>
      </c>
      <c r="W6562">
        <v>4</v>
      </c>
      <c r="X6562">
        <v>2</v>
      </c>
      <c r="Y6562">
        <v>7</v>
      </c>
      <c r="AD6562"/>
    </row>
    <row r="6563" spans="1:30" x14ac:dyDescent="0.25">
      <c r="A6563" t="s">
        <v>10</v>
      </c>
      <c r="B6563" s="2">
        <v>43774</v>
      </c>
      <c r="C6563" s="35">
        <f>YEAR(Sales[[#This Row],[ShipDate]])</f>
        <v>2019</v>
      </c>
      <c r="D6563" t="s">
        <v>36</v>
      </c>
      <c r="E6563" t="s">
        <v>18</v>
      </c>
      <c r="F6563" t="s">
        <v>45</v>
      </c>
      <c r="G6563" t="s">
        <v>25</v>
      </c>
      <c r="H6563" t="s">
        <v>79</v>
      </c>
      <c r="I6563" t="s">
        <v>32</v>
      </c>
      <c r="J6563" t="s">
        <v>13</v>
      </c>
      <c r="K6563" t="s">
        <v>1528</v>
      </c>
      <c r="L6563" t="s">
        <v>30</v>
      </c>
      <c r="M6563" t="s">
        <v>82</v>
      </c>
      <c r="N6563" t="str">
        <f>IF(ISBLANK(Sales[[#This Row],[return]]),"No",Sales[[#This Row],[return]])</f>
        <v>Yes</v>
      </c>
      <c r="O6563" s="2">
        <v>43768</v>
      </c>
      <c r="P6563" s="8" t="str">
        <f>TEXT(DAY(Sales[[#This Row],[OrderDate]]),"ddd")</f>
        <v>Mon</v>
      </c>
      <c r="Q6563" s="8" t="str">
        <f>TEXT(MONTH(Sales[[#This Row],[ShipDate]])*29,"mmm")</f>
        <v>Nov</v>
      </c>
      <c r="R6563">
        <v>29</v>
      </c>
      <c r="S6563" t="s">
        <v>380</v>
      </c>
      <c r="T6563" t="s">
        <v>28</v>
      </c>
      <c r="U6563">
        <v>94122</v>
      </c>
      <c r="V6563" s="1">
        <v>0</v>
      </c>
      <c r="W6563">
        <v>7</v>
      </c>
      <c r="X6563">
        <v>5</v>
      </c>
      <c r="Y6563">
        <v>20</v>
      </c>
      <c r="AD6563"/>
    </row>
    <row r="6564" spans="1:30" x14ac:dyDescent="0.25">
      <c r="A6564" t="s">
        <v>10</v>
      </c>
      <c r="B6564" s="2">
        <v>43774</v>
      </c>
      <c r="C6564" s="35">
        <f>YEAR(Sales[[#This Row],[ShipDate]])</f>
        <v>2019</v>
      </c>
      <c r="D6564" t="s">
        <v>36</v>
      </c>
      <c r="E6564" t="s">
        <v>18</v>
      </c>
      <c r="F6564" t="s">
        <v>33</v>
      </c>
      <c r="G6564" t="s">
        <v>25</v>
      </c>
      <c r="H6564" t="s">
        <v>79</v>
      </c>
      <c r="I6564" t="s">
        <v>32</v>
      </c>
      <c r="J6564" t="s">
        <v>13</v>
      </c>
      <c r="K6564" t="s">
        <v>1528</v>
      </c>
      <c r="L6564" t="s">
        <v>30</v>
      </c>
      <c r="M6564" t="s">
        <v>82</v>
      </c>
      <c r="N6564" t="str">
        <f>IF(ISBLANK(Sales[[#This Row],[return]]),"No",Sales[[#This Row],[return]])</f>
        <v>Yes</v>
      </c>
      <c r="O6564" s="2">
        <v>43768</v>
      </c>
      <c r="P6564" s="8" t="str">
        <f>TEXT(DAY(Sales[[#This Row],[OrderDate]]),"ddd")</f>
        <v>Mon</v>
      </c>
      <c r="Q6564" s="8" t="str">
        <f>TEXT(MONTH(Sales[[#This Row],[ShipDate]])*29,"mmm")</f>
        <v>Nov</v>
      </c>
      <c r="R6564">
        <v>211</v>
      </c>
      <c r="S6564" t="s">
        <v>3068</v>
      </c>
      <c r="T6564" t="s">
        <v>28</v>
      </c>
      <c r="U6564">
        <v>94122</v>
      </c>
      <c r="V6564" s="1">
        <v>0</v>
      </c>
      <c r="W6564">
        <v>21</v>
      </c>
      <c r="X6564">
        <v>6</v>
      </c>
      <c r="Y6564">
        <v>44</v>
      </c>
      <c r="AD6564"/>
    </row>
    <row r="6565" spans="1:30" x14ac:dyDescent="0.25">
      <c r="A6565" t="s">
        <v>10</v>
      </c>
      <c r="B6565" s="2">
        <v>43774</v>
      </c>
      <c r="C6565" s="35">
        <f>YEAR(Sales[[#This Row],[ShipDate]])</f>
        <v>2019</v>
      </c>
      <c r="D6565" t="s">
        <v>36</v>
      </c>
      <c r="E6565" t="s">
        <v>18</v>
      </c>
      <c r="F6565" t="s">
        <v>52</v>
      </c>
      <c r="G6565" t="s">
        <v>25</v>
      </c>
      <c r="H6565" t="s">
        <v>79</v>
      </c>
      <c r="I6565" t="s">
        <v>32</v>
      </c>
      <c r="J6565" t="s">
        <v>13</v>
      </c>
      <c r="K6565" t="s">
        <v>1528</v>
      </c>
      <c r="L6565" t="s">
        <v>30</v>
      </c>
      <c r="M6565" t="s">
        <v>82</v>
      </c>
      <c r="N6565" t="str">
        <f>IF(ISBLANK(Sales[[#This Row],[return]]),"No",Sales[[#This Row],[return]])</f>
        <v>Yes</v>
      </c>
      <c r="O6565" s="2">
        <v>43768</v>
      </c>
      <c r="P6565" s="8" t="str">
        <f>TEXT(DAY(Sales[[#This Row],[OrderDate]]),"ddd")</f>
        <v>Mon</v>
      </c>
      <c r="Q6565" s="8" t="str">
        <f>TEXT(MONTH(Sales[[#This Row],[ShipDate]])*29,"mmm")</f>
        <v>Nov</v>
      </c>
      <c r="R6565">
        <v>40</v>
      </c>
      <c r="S6565" t="s">
        <v>354</v>
      </c>
      <c r="T6565" t="s">
        <v>28</v>
      </c>
      <c r="U6565">
        <v>94122</v>
      </c>
      <c r="V6565" s="1">
        <v>0</v>
      </c>
      <c r="W6565">
        <v>511</v>
      </c>
      <c r="X6565">
        <v>14</v>
      </c>
      <c r="Y6565">
        <v>1702</v>
      </c>
      <c r="AD6565"/>
    </row>
    <row r="6566" spans="1:30" x14ac:dyDescent="0.25">
      <c r="A6566" t="s">
        <v>10</v>
      </c>
      <c r="B6566" s="2">
        <v>43774</v>
      </c>
      <c r="C6566" s="35">
        <f>YEAR(Sales[[#This Row],[ShipDate]])</f>
        <v>2019</v>
      </c>
      <c r="D6566" t="s">
        <v>36</v>
      </c>
      <c r="E6566" t="s">
        <v>18</v>
      </c>
      <c r="F6566" t="s">
        <v>48</v>
      </c>
      <c r="G6566" t="s">
        <v>46</v>
      </c>
      <c r="H6566" t="s">
        <v>79</v>
      </c>
      <c r="I6566" t="s">
        <v>32</v>
      </c>
      <c r="J6566" t="s">
        <v>13</v>
      </c>
      <c r="K6566" t="s">
        <v>1528</v>
      </c>
      <c r="L6566" t="s">
        <v>30</v>
      </c>
      <c r="M6566" t="s">
        <v>82</v>
      </c>
      <c r="N6566" t="str">
        <f>IF(ISBLANK(Sales[[#This Row],[return]]),"No",Sales[[#This Row],[return]])</f>
        <v>Yes</v>
      </c>
      <c r="O6566" s="2">
        <v>43768</v>
      </c>
      <c r="P6566" s="8" t="str">
        <f>TEXT(DAY(Sales[[#This Row],[OrderDate]]),"ddd")</f>
        <v>Mon</v>
      </c>
      <c r="Q6566" s="8" t="str">
        <f>TEXT(MONTH(Sales[[#This Row],[ShipDate]])*29,"mmm")</f>
        <v>Nov</v>
      </c>
      <c r="R6566">
        <v>733</v>
      </c>
      <c r="S6566" t="s">
        <v>2326</v>
      </c>
      <c r="T6566" t="s">
        <v>28</v>
      </c>
      <c r="U6566">
        <v>94122</v>
      </c>
      <c r="V6566" s="1">
        <v>0.2</v>
      </c>
      <c r="W6566">
        <v>17</v>
      </c>
      <c r="X6566">
        <v>2</v>
      </c>
      <c r="Y6566">
        <v>148</v>
      </c>
      <c r="AD6566"/>
    </row>
    <row r="6567" spans="1:30" x14ac:dyDescent="0.25">
      <c r="A6567" t="s">
        <v>24</v>
      </c>
      <c r="B6567" s="2">
        <v>43786</v>
      </c>
      <c r="C6567" s="35">
        <f>YEAR(Sales[[#This Row],[ShipDate]])</f>
        <v>2019</v>
      </c>
      <c r="D6567" t="s">
        <v>19</v>
      </c>
      <c r="E6567" t="s">
        <v>18</v>
      </c>
      <c r="F6567" t="s">
        <v>99</v>
      </c>
      <c r="G6567" t="s">
        <v>46</v>
      </c>
      <c r="H6567" t="s">
        <v>1589</v>
      </c>
      <c r="I6567" t="s">
        <v>32</v>
      </c>
      <c r="J6567" t="s">
        <v>13</v>
      </c>
      <c r="K6567" t="s">
        <v>1385</v>
      </c>
      <c r="L6567" t="s">
        <v>30</v>
      </c>
      <c r="N6567" t="str">
        <f>IF(ISBLANK(Sales[[#This Row],[return]]),"No",Sales[[#This Row],[return]])</f>
        <v>No</v>
      </c>
      <c r="O6567" s="2">
        <v>43782</v>
      </c>
      <c r="P6567" s="8" t="str">
        <f>TEXT(DAY(Sales[[#This Row],[OrderDate]]),"ddd")</f>
        <v>Fri</v>
      </c>
      <c r="Q6567" s="8" t="str">
        <f>TEXT(MONTH(Sales[[#This Row],[ShipDate]])*29,"mmm")</f>
        <v>Nov</v>
      </c>
      <c r="R6567">
        <v>957</v>
      </c>
      <c r="S6567" t="s">
        <v>2381</v>
      </c>
      <c r="T6567" t="s">
        <v>28</v>
      </c>
      <c r="U6567">
        <v>93030</v>
      </c>
      <c r="V6567" s="1">
        <v>0</v>
      </c>
      <c r="W6567">
        <v>29</v>
      </c>
      <c r="X6567">
        <v>5</v>
      </c>
      <c r="Y6567">
        <v>83</v>
      </c>
      <c r="AD6567"/>
    </row>
    <row r="6568" spans="1:30" x14ac:dyDescent="0.25">
      <c r="A6568" t="s">
        <v>24</v>
      </c>
      <c r="B6568" s="2">
        <v>43650</v>
      </c>
      <c r="C6568" s="35">
        <f>YEAR(Sales[[#This Row],[ShipDate]])</f>
        <v>2019</v>
      </c>
      <c r="D6568" t="s">
        <v>36</v>
      </c>
      <c r="E6568" t="s">
        <v>69</v>
      </c>
      <c r="F6568" t="s">
        <v>23</v>
      </c>
      <c r="G6568" t="s">
        <v>11</v>
      </c>
      <c r="H6568" t="s">
        <v>1140</v>
      </c>
      <c r="I6568" t="s">
        <v>149</v>
      </c>
      <c r="J6568" t="s">
        <v>13</v>
      </c>
      <c r="K6568" t="s">
        <v>2982</v>
      </c>
      <c r="L6568" t="s">
        <v>92</v>
      </c>
      <c r="N6568" t="str">
        <f>IF(ISBLANK(Sales[[#This Row],[return]]),"No",Sales[[#This Row],[return]])</f>
        <v>No</v>
      </c>
      <c r="O6568" s="2">
        <v>43643</v>
      </c>
      <c r="P6568" s="8" t="str">
        <f>TEXT(DAY(Sales[[#This Row],[OrderDate]]),"ddd")</f>
        <v>Fri</v>
      </c>
      <c r="Q6568" s="8" t="str">
        <f>TEXT(MONTH(Sales[[#This Row],[ShipDate]])*29,"mmm")</f>
        <v>Jul</v>
      </c>
      <c r="R6568">
        <v>1457</v>
      </c>
      <c r="S6568" t="s">
        <v>845</v>
      </c>
      <c r="T6568" t="s">
        <v>90</v>
      </c>
      <c r="U6568">
        <v>13601</v>
      </c>
      <c r="V6568" s="1">
        <v>0.1</v>
      </c>
      <c r="W6568">
        <v>32</v>
      </c>
      <c r="X6568">
        <v>3</v>
      </c>
      <c r="Y6568">
        <v>192</v>
      </c>
      <c r="AD6568"/>
    </row>
    <row r="6569" spans="1:30" x14ac:dyDescent="0.25">
      <c r="A6569" t="s">
        <v>24</v>
      </c>
      <c r="B6569" s="2">
        <v>43509</v>
      </c>
      <c r="C6569" s="35">
        <f>YEAR(Sales[[#This Row],[ShipDate]])</f>
        <v>2019</v>
      </c>
      <c r="D6569" t="s">
        <v>113</v>
      </c>
      <c r="E6569" t="s">
        <v>18</v>
      </c>
      <c r="F6569" t="s">
        <v>59</v>
      </c>
      <c r="G6569" t="s">
        <v>25</v>
      </c>
      <c r="H6569" t="s">
        <v>1149</v>
      </c>
      <c r="I6569" t="s">
        <v>1150</v>
      </c>
      <c r="J6569" t="s">
        <v>13</v>
      </c>
      <c r="K6569" t="s">
        <v>1352</v>
      </c>
      <c r="L6569" t="s">
        <v>92</v>
      </c>
      <c r="N6569" t="str">
        <f>IF(ISBLANK(Sales[[#This Row],[return]]),"No",Sales[[#This Row],[return]])</f>
        <v>No</v>
      </c>
      <c r="O6569" s="2">
        <v>43506</v>
      </c>
      <c r="P6569" s="8" t="str">
        <f>TEXT(DAY(Sales[[#This Row],[OrderDate]]),"ddd")</f>
        <v>Tue</v>
      </c>
      <c r="Q6569" s="8" t="str">
        <f>TEXT(MONTH(Sales[[#This Row],[ShipDate]])*29,"mmm")</f>
        <v>Feb</v>
      </c>
      <c r="R6569">
        <v>881</v>
      </c>
      <c r="S6569" t="s">
        <v>1707</v>
      </c>
      <c r="T6569" t="s">
        <v>90</v>
      </c>
      <c r="U6569">
        <v>20735</v>
      </c>
      <c r="V6569" s="1">
        <v>0</v>
      </c>
      <c r="W6569">
        <v>11</v>
      </c>
      <c r="X6569">
        <v>4</v>
      </c>
      <c r="Y6569">
        <v>23</v>
      </c>
      <c r="AD6569"/>
    </row>
    <row r="6570" spans="1:30" x14ac:dyDescent="0.25">
      <c r="A6570" t="s">
        <v>24</v>
      </c>
      <c r="B6570" s="2">
        <v>43614</v>
      </c>
      <c r="C6570" s="35">
        <f>YEAR(Sales[[#This Row],[ShipDate]])</f>
        <v>2019</v>
      </c>
      <c r="D6570" t="s">
        <v>113</v>
      </c>
      <c r="E6570" t="s">
        <v>31</v>
      </c>
      <c r="F6570" t="s">
        <v>290</v>
      </c>
      <c r="G6570" t="s">
        <v>25</v>
      </c>
      <c r="H6570" t="s">
        <v>684</v>
      </c>
      <c r="I6570" t="s">
        <v>20</v>
      </c>
      <c r="J6570" t="s">
        <v>13</v>
      </c>
      <c r="K6570" t="s">
        <v>673</v>
      </c>
      <c r="L6570" t="s">
        <v>17</v>
      </c>
      <c r="N6570" t="str">
        <f>IF(ISBLANK(Sales[[#This Row],[return]]),"No",Sales[[#This Row],[return]])</f>
        <v>No</v>
      </c>
      <c r="O6570" s="2">
        <v>43611</v>
      </c>
      <c r="P6570" s="8" t="str">
        <f>TEXT(DAY(Sales[[#This Row],[OrderDate]]),"ddd")</f>
        <v>Thu</v>
      </c>
      <c r="Q6570" s="8" t="str">
        <f>TEXT(MONTH(Sales[[#This Row],[ShipDate]])*29,"mmm")</f>
        <v>May</v>
      </c>
      <c r="R6570">
        <v>1051</v>
      </c>
      <c r="S6570" t="s">
        <v>893</v>
      </c>
      <c r="T6570" t="s">
        <v>15</v>
      </c>
      <c r="U6570">
        <v>40214</v>
      </c>
      <c r="V6570" s="1">
        <v>0</v>
      </c>
      <c r="W6570">
        <v>1</v>
      </c>
      <c r="X6570">
        <v>2</v>
      </c>
      <c r="Y6570">
        <v>26</v>
      </c>
      <c r="AD6570"/>
    </row>
    <row r="6571" spans="1:30" x14ac:dyDescent="0.25">
      <c r="A6571" t="s">
        <v>24</v>
      </c>
      <c r="B6571" s="2">
        <v>43614</v>
      </c>
      <c r="C6571" s="35">
        <f>YEAR(Sales[[#This Row],[ShipDate]])</f>
        <v>2019</v>
      </c>
      <c r="D6571" t="s">
        <v>113</v>
      </c>
      <c r="E6571" t="s">
        <v>31</v>
      </c>
      <c r="F6571" t="s">
        <v>52</v>
      </c>
      <c r="G6571" t="s">
        <v>25</v>
      </c>
      <c r="H6571" t="s">
        <v>684</v>
      </c>
      <c r="I6571" t="s">
        <v>20</v>
      </c>
      <c r="J6571" t="s">
        <v>13</v>
      </c>
      <c r="K6571" t="s">
        <v>673</v>
      </c>
      <c r="L6571" t="s">
        <v>17</v>
      </c>
      <c r="N6571" t="str">
        <f>IF(ISBLANK(Sales[[#This Row],[return]]),"No",Sales[[#This Row],[return]])</f>
        <v>No</v>
      </c>
      <c r="O6571" s="2">
        <v>43611</v>
      </c>
      <c r="P6571" s="8" t="str">
        <f>TEXT(DAY(Sales[[#This Row],[OrderDate]]),"ddd")</f>
        <v>Thu</v>
      </c>
      <c r="Q6571" s="8" t="str">
        <f>TEXT(MONTH(Sales[[#This Row],[ShipDate]])*29,"mmm")</f>
        <v>May</v>
      </c>
      <c r="R6571">
        <v>294</v>
      </c>
      <c r="S6571" t="s">
        <v>2774</v>
      </c>
      <c r="T6571" t="s">
        <v>15</v>
      </c>
      <c r="U6571">
        <v>40214</v>
      </c>
      <c r="V6571" s="1">
        <v>0</v>
      </c>
      <c r="W6571">
        <v>63</v>
      </c>
      <c r="X6571">
        <v>3</v>
      </c>
      <c r="Y6571">
        <v>208</v>
      </c>
      <c r="AD6571"/>
    </row>
    <row r="6572" spans="1:30" x14ac:dyDescent="0.25">
      <c r="A6572" t="s">
        <v>24</v>
      </c>
      <c r="B6572" s="2">
        <v>43796</v>
      </c>
      <c r="C6572" s="35">
        <f>YEAR(Sales[[#This Row],[ShipDate]])</f>
        <v>2019</v>
      </c>
      <c r="D6572" t="s">
        <v>113</v>
      </c>
      <c r="E6572" t="s">
        <v>18</v>
      </c>
      <c r="F6572" t="s">
        <v>45</v>
      </c>
      <c r="G6572" t="s">
        <v>25</v>
      </c>
      <c r="H6572" t="s">
        <v>79</v>
      </c>
      <c r="I6572" t="s">
        <v>32</v>
      </c>
      <c r="J6572" t="s">
        <v>13</v>
      </c>
      <c r="K6572" t="s">
        <v>1281</v>
      </c>
      <c r="L6572" t="s">
        <v>30</v>
      </c>
      <c r="N6572" t="str">
        <f>IF(ISBLANK(Sales[[#This Row],[return]]),"No",Sales[[#This Row],[return]])</f>
        <v>No</v>
      </c>
      <c r="O6572" s="2">
        <v>43793</v>
      </c>
      <c r="P6572" s="8" t="str">
        <f>TEXT(DAY(Sales[[#This Row],[OrderDate]]),"ddd")</f>
        <v>Tue</v>
      </c>
      <c r="Q6572" s="8" t="str">
        <f>TEXT(MONTH(Sales[[#This Row],[ShipDate]])*29,"mmm")</f>
        <v>Nov</v>
      </c>
      <c r="R6572">
        <v>325</v>
      </c>
      <c r="S6572" t="s">
        <v>1818</v>
      </c>
      <c r="T6572" t="s">
        <v>28</v>
      </c>
      <c r="U6572">
        <v>94110</v>
      </c>
      <c r="V6572" s="1">
        <v>0</v>
      </c>
      <c r="W6572">
        <v>10</v>
      </c>
      <c r="X6572">
        <v>4</v>
      </c>
      <c r="Y6572">
        <v>28</v>
      </c>
      <c r="AD6572"/>
    </row>
    <row r="6573" spans="1:30" x14ac:dyDescent="0.25">
      <c r="A6573" t="s">
        <v>24</v>
      </c>
      <c r="B6573" s="2">
        <v>43738</v>
      </c>
      <c r="C6573" s="35">
        <f>YEAR(Sales[[#This Row],[ShipDate]])</f>
        <v>2019</v>
      </c>
      <c r="D6573" t="s">
        <v>36</v>
      </c>
      <c r="E6573" t="s">
        <v>18</v>
      </c>
      <c r="F6573" t="s">
        <v>52</v>
      </c>
      <c r="G6573" t="s">
        <v>25</v>
      </c>
      <c r="H6573" t="s">
        <v>79</v>
      </c>
      <c r="I6573" t="s">
        <v>32</v>
      </c>
      <c r="J6573" t="s">
        <v>13</v>
      </c>
      <c r="K6573" t="s">
        <v>396</v>
      </c>
      <c r="L6573" t="s">
        <v>30</v>
      </c>
      <c r="N6573" t="str">
        <f>IF(ISBLANK(Sales[[#This Row],[return]]),"No",Sales[[#This Row],[return]])</f>
        <v>No</v>
      </c>
      <c r="O6573" s="2">
        <v>43731</v>
      </c>
      <c r="P6573" s="8" t="str">
        <f>TEXT(DAY(Sales[[#This Row],[OrderDate]]),"ddd")</f>
        <v>Mon</v>
      </c>
      <c r="Q6573" s="8" t="str">
        <f>TEXT(MONTH(Sales[[#This Row],[ShipDate]])*29,"mmm")</f>
        <v>Sep</v>
      </c>
      <c r="R6573">
        <v>142</v>
      </c>
      <c r="S6573" t="s">
        <v>2049</v>
      </c>
      <c r="T6573" t="s">
        <v>28</v>
      </c>
      <c r="U6573">
        <v>94122</v>
      </c>
      <c r="V6573" s="1">
        <v>0</v>
      </c>
      <c r="W6573">
        <v>48</v>
      </c>
      <c r="X6573">
        <v>2</v>
      </c>
      <c r="Y6573">
        <v>161</v>
      </c>
      <c r="AD6573"/>
    </row>
    <row r="6574" spans="1:30" x14ac:dyDescent="0.25">
      <c r="A6574" t="s">
        <v>24</v>
      </c>
      <c r="B6574" s="2">
        <v>43738</v>
      </c>
      <c r="C6574" s="35">
        <f>YEAR(Sales[[#This Row],[ShipDate]])</f>
        <v>2019</v>
      </c>
      <c r="D6574" t="s">
        <v>36</v>
      </c>
      <c r="E6574" t="s">
        <v>18</v>
      </c>
      <c r="F6574" t="s">
        <v>50</v>
      </c>
      <c r="G6574" t="s">
        <v>25</v>
      </c>
      <c r="H6574" t="s">
        <v>79</v>
      </c>
      <c r="I6574" t="s">
        <v>32</v>
      </c>
      <c r="J6574" t="s">
        <v>13</v>
      </c>
      <c r="K6574" t="s">
        <v>396</v>
      </c>
      <c r="L6574" t="s">
        <v>30</v>
      </c>
      <c r="N6574" t="str">
        <f>IF(ISBLANK(Sales[[#This Row],[return]]),"No",Sales[[#This Row],[return]])</f>
        <v>No</v>
      </c>
      <c r="O6574" s="2">
        <v>43731</v>
      </c>
      <c r="P6574" s="8" t="str">
        <f>TEXT(DAY(Sales[[#This Row],[OrderDate]]),"ddd")</f>
        <v>Mon</v>
      </c>
      <c r="Q6574" s="8" t="str">
        <f>TEXT(MONTH(Sales[[#This Row],[ShipDate]])*29,"mmm")</f>
        <v>Sep</v>
      </c>
      <c r="R6574">
        <v>60</v>
      </c>
      <c r="S6574" t="s">
        <v>3217</v>
      </c>
      <c r="T6574" t="s">
        <v>28</v>
      </c>
      <c r="U6574">
        <v>94122</v>
      </c>
      <c r="V6574" s="1">
        <v>0.2</v>
      </c>
      <c r="W6574">
        <v>9</v>
      </c>
      <c r="X6574">
        <v>6</v>
      </c>
      <c r="Y6574">
        <v>26</v>
      </c>
      <c r="AD6574"/>
    </row>
    <row r="6575" spans="1:30" x14ac:dyDescent="0.25">
      <c r="A6575" t="s">
        <v>40</v>
      </c>
      <c r="B6575" s="2">
        <v>43772</v>
      </c>
      <c r="C6575" s="35">
        <f>YEAR(Sales[[#This Row],[ShipDate]])</f>
        <v>2019</v>
      </c>
      <c r="D6575" t="s">
        <v>19</v>
      </c>
      <c r="E6575" t="s">
        <v>18</v>
      </c>
      <c r="F6575" t="s">
        <v>38</v>
      </c>
      <c r="G6575" t="s">
        <v>11</v>
      </c>
      <c r="H6575" t="s">
        <v>1409</v>
      </c>
      <c r="I6575" t="s">
        <v>63</v>
      </c>
      <c r="J6575" t="s">
        <v>13</v>
      </c>
      <c r="K6575" t="s">
        <v>886</v>
      </c>
      <c r="L6575" t="s">
        <v>30</v>
      </c>
      <c r="N6575" t="str">
        <f>IF(ISBLANK(Sales[[#This Row],[return]]),"No",Sales[[#This Row],[return]])</f>
        <v>No</v>
      </c>
      <c r="O6575" s="2">
        <v>43770</v>
      </c>
      <c r="P6575" s="8" t="str">
        <f>TEXT(DAY(Sales[[#This Row],[OrderDate]]),"ddd")</f>
        <v>Sun</v>
      </c>
      <c r="Q6575" s="8" t="str">
        <f>TEXT(MONTH(Sales[[#This Row],[ShipDate]])*29,"mmm")</f>
        <v>Nov</v>
      </c>
      <c r="R6575">
        <v>830</v>
      </c>
      <c r="S6575" t="s">
        <v>1410</v>
      </c>
      <c r="T6575" t="s">
        <v>28</v>
      </c>
      <c r="U6575">
        <v>98226</v>
      </c>
      <c r="V6575" s="1">
        <v>0</v>
      </c>
      <c r="W6575">
        <v>240</v>
      </c>
      <c r="X6575">
        <v>9</v>
      </c>
      <c r="Y6575">
        <v>2666</v>
      </c>
      <c r="AD6575"/>
    </row>
    <row r="6576" spans="1:30" x14ac:dyDescent="0.25">
      <c r="A6576" t="s">
        <v>40</v>
      </c>
      <c r="B6576" s="2">
        <v>43772</v>
      </c>
      <c r="C6576" s="35">
        <f>YEAR(Sales[[#This Row],[ShipDate]])</f>
        <v>2019</v>
      </c>
      <c r="D6576" t="s">
        <v>19</v>
      </c>
      <c r="E6576" t="s">
        <v>18</v>
      </c>
      <c r="F6576" t="s">
        <v>50</v>
      </c>
      <c r="G6576" t="s">
        <v>25</v>
      </c>
      <c r="H6576" t="s">
        <v>1409</v>
      </c>
      <c r="I6576" t="s">
        <v>63</v>
      </c>
      <c r="J6576" t="s">
        <v>13</v>
      </c>
      <c r="K6576" t="s">
        <v>886</v>
      </c>
      <c r="L6576" t="s">
        <v>30</v>
      </c>
      <c r="N6576" t="str">
        <f>IF(ISBLANK(Sales[[#This Row],[return]]),"No",Sales[[#This Row],[return]])</f>
        <v>No</v>
      </c>
      <c r="O6576" s="2">
        <v>43770</v>
      </c>
      <c r="P6576" s="8" t="str">
        <f>TEXT(DAY(Sales[[#This Row],[OrderDate]]),"ddd")</f>
        <v>Sun</v>
      </c>
      <c r="Q6576" s="8" t="str">
        <f>TEXT(MONTH(Sales[[#This Row],[ShipDate]])*29,"mmm")</f>
        <v>Nov</v>
      </c>
      <c r="R6576">
        <v>709</v>
      </c>
      <c r="S6576" t="s">
        <v>1060</v>
      </c>
      <c r="T6576" t="s">
        <v>28</v>
      </c>
      <c r="U6576">
        <v>98226</v>
      </c>
      <c r="V6576" s="1">
        <v>0.2</v>
      </c>
      <c r="W6576">
        <v>8</v>
      </c>
      <c r="X6576">
        <v>5</v>
      </c>
      <c r="Y6576">
        <v>25</v>
      </c>
      <c r="AD6576"/>
    </row>
    <row r="6577" spans="1:30" x14ac:dyDescent="0.25">
      <c r="A6577" t="s">
        <v>10</v>
      </c>
      <c r="B6577" s="2">
        <v>43746</v>
      </c>
      <c r="C6577" s="35">
        <f>YEAR(Sales[[#This Row],[ShipDate]])</f>
        <v>2019</v>
      </c>
      <c r="D6577" t="s">
        <v>36</v>
      </c>
      <c r="E6577" t="s">
        <v>31</v>
      </c>
      <c r="F6577" t="s">
        <v>48</v>
      </c>
      <c r="G6577" t="s">
        <v>46</v>
      </c>
      <c r="H6577" t="s">
        <v>146</v>
      </c>
      <c r="I6577" t="s">
        <v>149</v>
      </c>
      <c r="J6577" t="s">
        <v>13</v>
      </c>
      <c r="K6577" t="s">
        <v>2743</v>
      </c>
      <c r="L6577" t="s">
        <v>92</v>
      </c>
      <c r="N6577" t="str">
        <f>IF(ISBLANK(Sales[[#This Row],[return]]),"No",Sales[[#This Row],[return]])</f>
        <v>No</v>
      </c>
      <c r="O6577" s="2">
        <v>43740</v>
      </c>
      <c r="P6577" s="8" t="str">
        <f>TEXT(DAY(Sales[[#This Row],[OrderDate]]),"ddd")</f>
        <v>Mon</v>
      </c>
      <c r="Q6577" s="8" t="str">
        <f>TEXT(MONTH(Sales[[#This Row],[ShipDate]])*29,"mmm")</f>
        <v>Oct</v>
      </c>
      <c r="R6577">
        <v>1272</v>
      </c>
      <c r="S6577" t="s">
        <v>2879</v>
      </c>
      <c r="T6577" t="s">
        <v>90</v>
      </c>
      <c r="U6577">
        <v>10035</v>
      </c>
      <c r="V6577" s="1">
        <v>0</v>
      </c>
      <c r="W6577">
        <v>17</v>
      </c>
      <c r="X6577">
        <v>1</v>
      </c>
      <c r="Y6577">
        <v>66</v>
      </c>
      <c r="AD6577"/>
    </row>
    <row r="6578" spans="1:30" x14ac:dyDescent="0.25">
      <c r="A6578" t="s">
        <v>40</v>
      </c>
      <c r="B6578" s="2">
        <v>43510</v>
      </c>
      <c r="C6578" s="35">
        <f>YEAR(Sales[[#This Row],[ShipDate]])</f>
        <v>2019</v>
      </c>
      <c r="D6578" t="s">
        <v>36</v>
      </c>
      <c r="E6578" t="s">
        <v>69</v>
      </c>
      <c r="F6578" t="s">
        <v>21</v>
      </c>
      <c r="G6578" t="s">
        <v>11</v>
      </c>
      <c r="H6578" t="s">
        <v>3002</v>
      </c>
      <c r="I6578" t="s">
        <v>32</v>
      </c>
      <c r="J6578" t="s">
        <v>13</v>
      </c>
      <c r="K6578" t="s">
        <v>2939</v>
      </c>
      <c r="L6578" t="s">
        <v>30</v>
      </c>
      <c r="N6578" t="str">
        <f>IF(ISBLANK(Sales[[#This Row],[return]]),"No",Sales[[#This Row],[return]])</f>
        <v>No</v>
      </c>
      <c r="O6578" s="2">
        <v>43506</v>
      </c>
      <c r="P6578" s="8" t="str">
        <f>TEXT(DAY(Sales[[#This Row],[OrderDate]]),"ddd")</f>
        <v>Tue</v>
      </c>
      <c r="Q6578" s="8" t="str">
        <f>TEXT(MONTH(Sales[[#This Row],[ShipDate]])*29,"mmm")</f>
        <v>Feb</v>
      </c>
      <c r="R6578">
        <v>379</v>
      </c>
      <c r="S6578" t="s">
        <v>1008</v>
      </c>
      <c r="T6578" t="s">
        <v>28</v>
      </c>
      <c r="U6578">
        <v>92677</v>
      </c>
      <c r="V6578" s="1">
        <v>0.15</v>
      </c>
      <c r="W6578">
        <v>17</v>
      </c>
      <c r="X6578">
        <v>2</v>
      </c>
      <c r="Y6578">
        <v>204</v>
      </c>
      <c r="AD6578"/>
    </row>
    <row r="6579" spans="1:30" x14ac:dyDescent="0.25">
      <c r="A6579" t="s">
        <v>10</v>
      </c>
      <c r="B6579" s="2">
        <v>43526</v>
      </c>
      <c r="C6579" s="35">
        <f>YEAR(Sales[[#This Row],[ShipDate]])</f>
        <v>2019</v>
      </c>
      <c r="D6579" t="s">
        <v>607</v>
      </c>
      <c r="E6579" t="s">
        <v>31</v>
      </c>
      <c r="F6579" t="s">
        <v>50</v>
      </c>
      <c r="G6579" t="s">
        <v>25</v>
      </c>
      <c r="H6579" t="s">
        <v>1473</v>
      </c>
      <c r="I6579" t="s">
        <v>70</v>
      </c>
      <c r="J6579" t="s">
        <v>13</v>
      </c>
      <c r="K6579" t="s">
        <v>1033</v>
      </c>
      <c r="L6579" t="s">
        <v>68</v>
      </c>
      <c r="N6579" t="str">
        <f>IF(ISBLANK(Sales[[#This Row],[return]]),"No",Sales[[#This Row],[return]])</f>
        <v>No</v>
      </c>
      <c r="O6579" s="2">
        <v>43526</v>
      </c>
      <c r="P6579" s="8" t="str">
        <f>TEXT(DAY(Sales[[#This Row],[OrderDate]]),"ddd")</f>
        <v>Mon</v>
      </c>
      <c r="Q6579" s="8" t="str">
        <f>TEXT(MONTH(Sales[[#This Row],[ShipDate]])*29,"mmm")</f>
        <v>Mar</v>
      </c>
      <c r="R6579">
        <v>67</v>
      </c>
      <c r="S6579" t="s">
        <v>1753</v>
      </c>
      <c r="T6579" t="s">
        <v>66</v>
      </c>
      <c r="U6579">
        <v>76706</v>
      </c>
      <c r="V6579" s="1">
        <v>0.8</v>
      </c>
      <c r="W6579">
        <v>-1</v>
      </c>
      <c r="X6579">
        <v>1</v>
      </c>
      <c r="Y6579">
        <v>1</v>
      </c>
      <c r="AD6579"/>
    </row>
    <row r="6580" spans="1:30" x14ac:dyDescent="0.25">
      <c r="A6580" t="s">
        <v>40</v>
      </c>
      <c r="B6580" s="2">
        <v>43630</v>
      </c>
      <c r="C6580" s="35">
        <f>YEAR(Sales[[#This Row],[ShipDate]])</f>
        <v>2019</v>
      </c>
      <c r="D6580" t="s">
        <v>19</v>
      </c>
      <c r="E6580" t="s">
        <v>18</v>
      </c>
      <c r="F6580" t="s">
        <v>43</v>
      </c>
      <c r="G6580" t="s">
        <v>11</v>
      </c>
      <c r="H6580" t="s">
        <v>164</v>
      </c>
      <c r="I6580" t="s">
        <v>120</v>
      </c>
      <c r="J6580" t="s">
        <v>13</v>
      </c>
      <c r="K6580" t="s">
        <v>272</v>
      </c>
      <c r="L6580" t="s">
        <v>68</v>
      </c>
      <c r="N6580" t="str">
        <f>IF(ISBLANK(Sales[[#This Row],[return]]),"No",Sales[[#This Row],[return]])</f>
        <v>No</v>
      </c>
      <c r="O6580" s="2">
        <v>43628</v>
      </c>
      <c r="P6580" s="8" t="str">
        <f>TEXT(DAY(Sales[[#This Row],[OrderDate]]),"ddd")</f>
        <v>Thu</v>
      </c>
      <c r="Q6580" s="8" t="str">
        <f>TEXT(MONTH(Sales[[#This Row],[ShipDate]])*29,"mmm")</f>
        <v>Jun</v>
      </c>
      <c r="R6580">
        <v>572</v>
      </c>
      <c r="S6580" t="s">
        <v>1326</v>
      </c>
      <c r="T6580" t="s">
        <v>66</v>
      </c>
      <c r="U6580">
        <v>60610</v>
      </c>
      <c r="V6580" s="1">
        <v>0.6</v>
      </c>
      <c r="W6580">
        <v>-7</v>
      </c>
      <c r="X6580">
        <v>3</v>
      </c>
      <c r="Y6580">
        <v>9</v>
      </c>
      <c r="AD6580"/>
    </row>
    <row r="6581" spans="1:30" x14ac:dyDescent="0.25">
      <c r="A6581" t="s">
        <v>40</v>
      </c>
      <c r="B6581" s="2">
        <v>43727</v>
      </c>
      <c r="C6581" s="35">
        <f>YEAR(Sales[[#This Row],[ShipDate]])</f>
        <v>2019</v>
      </c>
      <c r="D6581" t="s">
        <v>36</v>
      </c>
      <c r="E6581" t="s">
        <v>31</v>
      </c>
      <c r="F6581" t="s">
        <v>23</v>
      </c>
      <c r="G6581" t="s">
        <v>11</v>
      </c>
      <c r="H6581" t="s">
        <v>527</v>
      </c>
      <c r="I6581" t="s">
        <v>389</v>
      </c>
      <c r="J6581" t="s">
        <v>13</v>
      </c>
      <c r="K6581" t="s">
        <v>2710</v>
      </c>
      <c r="L6581" t="s">
        <v>92</v>
      </c>
      <c r="N6581" t="str">
        <f>IF(ISBLANK(Sales[[#This Row],[return]]),"No",Sales[[#This Row],[return]])</f>
        <v>No</v>
      </c>
      <c r="O6581" s="2">
        <v>43723</v>
      </c>
      <c r="P6581" s="8" t="str">
        <f>TEXT(DAY(Sales[[#This Row],[OrderDate]]),"ddd")</f>
        <v>Sun</v>
      </c>
      <c r="Q6581" s="8" t="str">
        <f>TEXT(MONTH(Sales[[#This Row],[ShipDate]])*29,"mmm")</f>
        <v>Sep</v>
      </c>
      <c r="R6581">
        <v>1380</v>
      </c>
      <c r="S6581" t="s">
        <v>1562</v>
      </c>
      <c r="T6581" t="s">
        <v>90</v>
      </c>
      <c r="U6581">
        <v>8701</v>
      </c>
      <c r="V6581" s="1">
        <v>0</v>
      </c>
      <c r="W6581">
        <v>144</v>
      </c>
      <c r="X6581">
        <v>4</v>
      </c>
      <c r="Y6581">
        <v>513</v>
      </c>
      <c r="AD6581"/>
    </row>
    <row r="6582" spans="1:30" x14ac:dyDescent="0.25">
      <c r="A6582" t="s">
        <v>40</v>
      </c>
      <c r="B6582" s="2">
        <v>43727</v>
      </c>
      <c r="C6582" s="35">
        <f>YEAR(Sales[[#This Row],[ShipDate]])</f>
        <v>2019</v>
      </c>
      <c r="D6582" t="s">
        <v>36</v>
      </c>
      <c r="E6582" t="s">
        <v>31</v>
      </c>
      <c r="F6582" t="s">
        <v>43</v>
      </c>
      <c r="G6582" t="s">
        <v>11</v>
      </c>
      <c r="H6582" t="s">
        <v>527</v>
      </c>
      <c r="I6582" t="s">
        <v>389</v>
      </c>
      <c r="J6582" t="s">
        <v>13</v>
      </c>
      <c r="K6582" t="s">
        <v>2710</v>
      </c>
      <c r="L6582" t="s">
        <v>92</v>
      </c>
      <c r="N6582" t="str">
        <f>IF(ISBLANK(Sales[[#This Row],[return]]),"No",Sales[[#This Row],[return]])</f>
        <v>No</v>
      </c>
      <c r="O6582" s="2">
        <v>43723</v>
      </c>
      <c r="P6582" s="8" t="str">
        <f>TEXT(DAY(Sales[[#This Row],[OrderDate]]),"ddd")</f>
        <v>Sun</v>
      </c>
      <c r="Q6582" s="8" t="str">
        <f>TEXT(MONTH(Sales[[#This Row],[ShipDate]])*29,"mmm")</f>
        <v>Sep</v>
      </c>
      <c r="R6582">
        <v>496</v>
      </c>
      <c r="S6582" t="s">
        <v>1493</v>
      </c>
      <c r="T6582" t="s">
        <v>90</v>
      </c>
      <c r="U6582">
        <v>8701</v>
      </c>
      <c r="V6582" s="1">
        <v>0</v>
      </c>
      <c r="W6582">
        <v>19</v>
      </c>
      <c r="X6582">
        <v>5</v>
      </c>
      <c r="Y6582">
        <v>47</v>
      </c>
      <c r="AD6582"/>
    </row>
    <row r="6583" spans="1:30" x14ac:dyDescent="0.25">
      <c r="A6583" t="s">
        <v>40</v>
      </c>
      <c r="B6583" s="2">
        <v>43727</v>
      </c>
      <c r="C6583" s="35">
        <f>YEAR(Sales[[#This Row],[ShipDate]])</f>
        <v>2019</v>
      </c>
      <c r="D6583" t="s">
        <v>36</v>
      </c>
      <c r="E6583" t="s">
        <v>31</v>
      </c>
      <c r="F6583" t="s">
        <v>39</v>
      </c>
      <c r="G6583" t="s">
        <v>25</v>
      </c>
      <c r="H6583" t="s">
        <v>527</v>
      </c>
      <c r="I6583" t="s">
        <v>389</v>
      </c>
      <c r="J6583" t="s">
        <v>13</v>
      </c>
      <c r="K6583" t="s">
        <v>2710</v>
      </c>
      <c r="L6583" t="s">
        <v>92</v>
      </c>
      <c r="N6583" t="str">
        <f>IF(ISBLANK(Sales[[#This Row],[return]]),"No",Sales[[#This Row],[return]])</f>
        <v>No</v>
      </c>
      <c r="O6583" s="2">
        <v>43723</v>
      </c>
      <c r="P6583" s="8" t="str">
        <f>TEXT(DAY(Sales[[#This Row],[OrderDate]]),"ddd")</f>
        <v>Sun</v>
      </c>
      <c r="Q6583" s="8" t="str">
        <f>TEXT(MONTH(Sales[[#This Row],[ShipDate]])*29,"mmm")</f>
        <v>Sep</v>
      </c>
      <c r="R6583">
        <v>470</v>
      </c>
      <c r="S6583" t="s">
        <v>3161</v>
      </c>
      <c r="T6583" t="s">
        <v>90</v>
      </c>
      <c r="U6583">
        <v>8701</v>
      </c>
      <c r="V6583" s="1">
        <v>0</v>
      </c>
      <c r="W6583">
        <v>0</v>
      </c>
      <c r="X6583">
        <v>2</v>
      </c>
      <c r="Y6583">
        <v>82</v>
      </c>
      <c r="AD6583"/>
    </row>
    <row r="6584" spans="1:30" x14ac:dyDescent="0.25">
      <c r="A6584" t="s">
        <v>40</v>
      </c>
      <c r="B6584" s="2">
        <v>43727</v>
      </c>
      <c r="C6584" s="35">
        <f>YEAR(Sales[[#This Row],[ShipDate]])</f>
        <v>2019</v>
      </c>
      <c r="D6584" t="s">
        <v>36</v>
      </c>
      <c r="E6584" t="s">
        <v>31</v>
      </c>
      <c r="F6584" t="s">
        <v>48</v>
      </c>
      <c r="G6584" t="s">
        <v>46</v>
      </c>
      <c r="H6584" t="s">
        <v>527</v>
      </c>
      <c r="I6584" t="s">
        <v>389</v>
      </c>
      <c r="J6584" t="s">
        <v>13</v>
      </c>
      <c r="K6584" t="s">
        <v>2710</v>
      </c>
      <c r="L6584" t="s">
        <v>92</v>
      </c>
      <c r="N6584" t="str">
        <f>IF(ISBLANK(Sales[[#This Row],[return]]),"No",Sales[[#This Row],[return]])</f>
        <v>No</v>
      </c>
      <c r="O6584" s="2">
        <v>43723</v>
      </c>
      <c r="P6584" s="8" t="str">
        <f>TEXT(DAY(Sales[[#This Row],[OrderDate]]),"ddd")</f>
        <v>Sun</v>
      </c>
      <c r="Q6584" s="8" t="str">
        <f>TEXT(MONTH(Sales[[#This Row],[ShipDate]])*29,"mmm")</f>
        <v>Sep</v>
      </c>
      <c r="R6584">
        <v>1272</v>
      </c>
      <c r="S6584" t="s">
        <v>2879</v>
      </c>
      <c r="T6584" t="s">
        <v>90</v>
      </c>
      <c r="U6584">
        <v>8701</v>
      </c>
      <c r="V6584" s="1">
        <v>0</v>
      </c>
      <c r="W6584">
        <v>103</v>
      </c>
      <c r="X6584">
        <v>6</v>
      </c>
      <c r="Y6584">
        <v>396</v>
      </c>
      <c r="AD6584"/>
    </row>
    <row r="6585" spans="1:30" x14ac:dyDescent="0.25">
      <c r="A6585" t="s">
        <v>40</v>
      </c>
      <c r="B6585" s="2">
        <v>43788</v>
      </c>
      <c r="C6585" s="35">
        <f>YEAR(Sales[[#This Row],[ShipDate]])</f>
        <v>2019</v>
      </c>
      <c r="D6585" t="s">
        <v>36</v>
      </c>
      <c r="E6585" t="s">
        <v>18</v>
      </c>
      <c r="F6585" t="s">
        <v>45</v>
      </c>
      <c r="G6585" t="s">
        <v>25</v>
      </c>
      <c r="H6585" t="s">
        <v>26</v>
      </c>
      <c r="I6585" t="s">
        <v>32</v>
      </c>
      <c r="J6585" t="s">
        <v>13</v>
      </c>
      <c r="K6585" t="s">
        <v>1522</v>
      </c>
      <c r="L6585" t="s">
        <v>30</v>
      </c>
      <c r="N6585" t="str">
        <f>IF(ISBLANK(Sales[[#This Row],[return]]),"No",Sales[[#This Row],[return]])</f>
        <v>No</v>
      </c>
      <c r="O6585" s="2">
        <v>43783</v>
      </c>
      <c r="P6585" s="8" t="str">
        <f>TEXT(DAY(Sales[[#This Row],[OrderDate]]),"ddd")</f>
        <v>Sat</v>
      </c>
      <c r="Q6585" s="8" t="str">
        <f>TEXT(MONTH(Sales[[#This Row],[ShipDate]])*29,"mmm")</f>
        <v>Nov</v>
      </c>
      <c r="R6585">
        <v>1164</v>
      </c>
      <c r="S6585" t="s">
        <v>1876</v>
      </c>
      <c r="T6585" t="s">
        <v>28</v>
      </c>
      <c r="U6585">
        <v>90049</v>
      </c>
      <c r="V6585" s="1">
        <v>0</v>
      </c>
      <c r="W6585">
        <v>10</v>
      </c>
      <c r="X6585">
        <v>8</v>
      </c>
      <c r="Y6585">
        <v>34</v>
      </c>
      <c r="AD6585"/>
    </row>
    <row r="6586" spans="1:30" x14ac:dyDescent="0.25">
      <c r="A6586" t="s">
        <v>40</v>
      </c>
      <c r="B6586" s="2">
        <v>43827</v>
      </c>
      <c r="C6586" s="35">
        <f>YEAR(Sales[[#This Row],[ShipDate]])</f>
        <v>2019</v>
      </c>
      <c r="D6586" t="s">
        <v>36</v>
      </c>
      <c r="E6586" t="s">
        <v>18</v>
      </c>
      <c r="F6586" t="s">
        <v>23</v>
      </c>
      <c r="G6586" t="s">
        <v>11</v>
      </c>
      <c r="H6586" t="s">
        <v>1184</v>
      </c>
      <c r="I6586" t="s">
        <v>365</v>
      </c>
      <c r="J6586" t="s">
        <v>13</v>
      </c>
      <c r="K6586" t="s">
        <v>1532</v>
      </c>
      <c r="L6586" t="s">
        <v>17</v>
      </c>
      <c r="N6586" t="str">
        <f>IF(ISBLANK(Sales[[#This Row],[return]]),"No",Sales[[#This Row],[return]])</f>
        <v>No</v>
      </c>
      <c r="O6586" s="2">
        <v>43823</v>
      </c>
      <c r="P6586" s="8" t="str">
        <f>TEXT(DAY(Sales[[#This Row],[OrderDate]]),"ddd")</f>
        <v>Tue</v>
      </c>
      <c r="Q6586" s="8" t="str">
        <f>TEXT(MONTH(Sales[[#This Row],[ShipDate]])*29,"mmm")</f>
        <v>Dec</v>
      </c>
      <c r="R6586">
        <v>908</v>
      </c>
      <c r="S6586" t="s">
        <v>1521</v>
      </c>
      <c r="T6586" t="s">
        <v>15</v>
      </c>
      <c r="U6586">
        <v>70506</v>
      </c>
      <c r="V6586" s="1">
        <v>0</v>
      </c>
      <c r="W6586">
        <v>61</v>
      </c>
      <c r="X6586">
        <v>4</v>
      </c>
      <c r="Y6586">
        <v>233</v>
      </c>
      <c r="AD6586"/>
    </row>
    <row r="6587" spans="1:30" x14ac:dyDescent="0.25">
      <c r="A6587" t="s">
        <v>40</v>
      </c>
      <c r="B6587" s="2">
        <v>43827</v>
      </c>
      <c r="C6587" s="35">
        <f>YEAR(Sales[[#This Row],[ShipDate]])</f>
        <v>2019</v>
      </c>
      <c r="D6587" t="s">
        <v>36</v>
      </c>
      <c r="E6587" t="s">
        <v>18</v>
      </c>
      <c r="F6587" t="s">
        <v>340</v>
      </c>
      <c r="G6587" t="s">
        <v>46</v>
      </c>
      <c r="H6587" t="s">
        <v>1184</v>
      </c>
      <c r="I6587" t="s">
        <v>365</v>
      </c>
      <c r="J6587" t="s">
        <v>13</v>
      </c>
      <c r="K6587" t="s">
        <v>1532</v>
      </c>
      <c r="L6587" t="s">
        <v>17</v>
      </c>
      <c r="N6587" t="str">
        <f>IF(ISBLANK(Sales[[#This Row],[return]]),"No",Sales[[#This Row],[return]])</f>
        <v>No</v>
      </c>
      <c r="O6587" s="2">
        <v>43823</v>
      </c>
      <c r="P6587" s="8" t="str">
        <f>TEXT(DAY(Sales[[#This Row],[OrderDate]]),"ddd")</f>
        <v>Tue</v>
      </c>
      <c r="Q6587" s="8" t="str">
        <f>TEXT(MONTH(Sales[[#This Row],[ShipDate]])*29,"mmm")</f>
        <v>Dec</v>
      </c>
      <c r="R6587">
        <v>537</v>
      </c>
      <c r="S6587" t="s">
        <v>2545</v>
      </c>
      <c r="T6587" t="s">
        <v>15</v>
      </c>
      <c r="U6587">
        <v>70506</v>
      </c>
      <c r="V6587" s="1">
        <v>0</v>
      </c>
      <c r="W6587">
        <v>240</v>
      </c>
      <c r="X6587">
        <v>3</v>
      </c>
      <c r="Y6587">
        <v>480</v>
      </c>
      <c r="AD6587"/>
    </row>
    <row r="6588" spans="1:30" x14ac:dyDescent="0.25">
      <c r="A6588" t="s">
        <v>40</v>
      </c>
      <c r="B6588" s="2">
        <v>43720</v>
      </c>
      <c r="C6588" s="35">
        <f>YEAR(Sales[[#This Row],[ShipDate]])</f>
        <v>2019</v>
      </c>
      <c r="D6588" t="s">
        <v>36</v>
      </c>
      <c r="E6588" t="s">
        <v>18</v>
      </c>
      <c r="F6588" t="s">
        <v>39</v>
      </c>
      <c r="G6588" t="s">
        <v>25</v>
      </c>
      <c r="H6588" t="s">
        <v>213</v>
      </c>
      <c r="I6588" t="s">
        <v>216</v>
      </c>
      <c r="J6588" t="s">
        <v>13</v>
      </c>
      <c r="K6588" t="s">
        <v>331</v>
      </c>
      <c r="L6588" t="s">
        <v>30</v>
      </c>
      <c r="M6588" t="s">
        <v>82</v>
      </c>
      <c r="N6588" t="str">
        <f>IF(ISBLANK(Sales[[#This Row],[return]]),"No",Sales[[#This Row],[return]])</f>
        <v>Yes</v>
      </c>
      <c r="O6588" s="2">
        <v>43715</v>
      </c>
      <c r="P6588" s="8" t="str">
        <f>TEXT(DAY(Sales[[#This Row],[OrderDate]]),"ddd")</f>
        <v>Sat</v>
      </c>
      <c r="Q6588" s="8" t="str">
        <f>TEXT(MONTH(Sales[[#This Row],[ShipDate]])*29,"mmm")</f>
        <v>Sep</v>
      </c>
      <c r="R6588">
        <v>790</v>
      </c>
      <c r="S6588" t="s">
        <v>1873</v>
      </c>
      <c r="T6588" t="s">
        <v>28</v>
      </c>
      <c r="U6588">
        <v>97206</v>
      </c>
      <c r="V6588" s="1">
        <v>0.2</v>
      </c>
      <c r="W6588">
        <v>2</v>
      </c>
      <c r="X6588">
        <v>3</v>
      </c>
      <c r="Y6588">
        <v>38</v>
      </c>
      <c r="AD6588"/>
    </row>
    <row r="6589" spans="1:30" x14ac:dyDescent="0.25">
      <c r="A6589" t="s">
        <v>40</v>
      </c>
      <c r="B6589" s="2">
        <v>43720</v>
      </c>
      <c r="C6589" s="35">
        <f>YEAR(Sales[[#This Row],[ShipDate]])</f>
        <v>2019</v>
      </c>
      <c r="D6589" t="s">
        <v>36</v>
      </c>
      <c r="E6589" t="s">
        <v>18</v>
      </c>
      <c r="F6589" t="s">
        <v>99</v>
      </c>
      <c r="G6589" t="s">
        <v>46</v>
      </c>
      <c r="H6589" t="s">
        <v>213</v>
      </c>
      <c r="I6589" t="s">
        <v>216</v>
      </c>
      <c r="J6589" t="s">
        <v>13</v>
      </c>
      <c r="K6589" t="s">
        <v>331</v>
      </c>
      <c r="L6589" t="s">
        <v>30</v>
      </c>
      <c r="M6589" t="s">
        <v>82</v>
      </c>
      <c r="N6589" t="str">
        <f>IF(ISBLANK(Sales[[#This Row],[return]]),"No",Sales[[#This Row],[return]])</f>
        <v>Yes</v>
      </c>
      <c r="O6589" s="2">
        <v>43715</v>
      </c>
      <c r="P6589" s="8" t="str">
        <f>TEXT(DAY(Sales[[#This Row],[OrderDate]]),"ddd")</f>
        <v>Sat</v>
      </c>
      <c r="Q6589" s="8" t="str">
        <f>TEXT(MONTH(Sales[[#This Row],[ShipDate]])*29,"mmm")</f>
        <v>Sep</v>
      </c>
      <c r="R6589">
        <v>1032</v>
      </c>
      <c r="S6589" t="s">
        <v>2379</v>
      </c>
      <c r="T6589" t="s">
        <v>28</v>
      </c>
      <c r="U6589">
        <v>97206</v>
      </c>
      <c r="V6589" s="1">
        <v>0.2</v>
      </c>
      <c r="W6589">
        <v>80</v>
      </c>
      <c r="X6589">
        <v>7</v>
      </c>
      <c r="Y6589">
        <v>280</v>
      </c>
      <c r="AD6589"/>
    </row>
    <row r="6590" spans="1:30" x14ac:dyDescent="0.25">
      <c r="A6590" t="s">
        <v>10</v>
      </c>
      <c r="B6590" s="2">
        <v>43546</v>
      </c>
      <c r="C6590" s="35">
        <f>YEAR(Sales[[#This Row],[ShipDate]])</f>
        <v>2019</v>
      </c>
      <c r="D6590" t="s">
        <v>19</v>
      </c>
      <c r="E6590" t="s">
        <v>18</v>
      </c>
      <c r="F6590" t="s">
        <v>43</v>
      </c>
      <c r="G6590" t="s">
        <v>11</v>
      </c>
      <c r="H6590" t="s">
        <v>1395</v>
      </c>
      <c r="I6590" t="s">
        <v>32</v>
      </c>
      <c r="J6590" t="s">
        <v>13</v>
      </c>
      <c r="K6590" t="s">
        <v>771</v>
      </c>
      <c r="L6590" t="s">
        <v>30</v>
      </c>
      <c r="N6590" t="str">
        <f>IF(ISBLANK(Sales[[#This Row],[return]]),"No",Sales[[#This Row],[return]])</f>
        <v>No</v>
      </c>
      <c r="O6590" s="2">
        <v>43543</v>
      </c>
      <c r="P6590" s="8" t="str">
        <f>TEXT(DAY(Sales[[#This Row],[OrderDate]]),"ddd")</f>
        <v>Thu</v>
      </c>
      <c r="Q6590" s="8" t="str">
        <f>TEXT(MONTH(Sales[[#This Row],[ShipDate]])*29,"mmm")</f>
        <v>Mar</v>
      </c>
      <c r="R6590">
        <v>104</v>
      </c>
      <c r="S6590" t="s">
        <v>1396</v>
      </c>
      <c r="T6590" t="s">
        <v>28</v>
      </c>
      <c r="U6590">
        <v>93727</v>
      </c>
      <c r="V6590" s="1">
        <v>0</v>
      </c>
      <c r="W6590">
        <v>13</v>
      </c>
      <c r="X6590">
        <v>1</v>
      </c>
      <c r="Y6590">
        <v>31</v>
      </c>
      <c r="AD6590"/>
    </row>
    <row r="6591" spans="1:30" x14ac:dyDescent="0.25">
      <c r="A6591" t="s">
        <v>10</v>
      </c>
      <c r="B6591" s="2">
        <v>43546</v>
      </c>
      <c r="C6591" s="35">
        <f>YEAR(Sales[[#This Row],[ShipDate]])</f>
        <v>2019</v>
      </c>
      <c r="D6591" t="s">
        <v>19</v>
      </c>
      <c r="E6591" t="s">
        <v>18</v>
      </c>
      <c r="F6591" t="s">
        <v>38</v>
      </c>
      <c r="G6591" t="s">
        <v>11</v>
      </c>
      <c r="H6591" t="s">
        <v>1395</v>
      </c>
      <c r="I6591" t="s">
        <v>32</v>
      </c>
      <c r="J6591" t="s">
        <v>13</v>
      </c>
      <c r="K6591" t="s">
        <v>771</v>
      </c>
      <c r="L6591" t="s">
        <v>30</v>
      </c>
      <c r="N6591" t="str">
        <f>IF(ISBLANK(Sales[[#This Row],[return]]),"No",Sales[[#This Row],[return]])</f>
        <v>No</v>
      </c>
      <c r="O6591" s="2">
        <v>43543</v>
      </c>
      <c r="P6591" s="8" t="str">
        <f>TEXT(DAY(Sales[[#This Row],[OrderDate]]),"ddd")</f>
        <v>Thu</v>
      </c>
      <c r="Q6591" s="8" t="str">
        <f>TEXT(MONTH(Sales[[#This Row],[ShipDate]])*29,"mmm")</f>
        <v>Mar</v>
      </c>
      <c r="R6591">
        <v>429</v>
      </c>
      <c r="S6591" t="s">
        <v>1073</v>
      </c>
      <c r="T6591" t="s">
        <v>28</v>
      </c>
      <c r="U6591">
        <v>93727</v>
      </c>
      <c r="V6591" s="1">
        <v>0.2</v>
      </c>
      <c r="W6591">
        <v>9</v>
      </c>
      <c r="X6591">
        <v>5</v>
      </c>
      <c r="Y6591">
        <v>697</v>
      </c>
      <c r="AD6591"/>
    </row>
    <row r="6592" spans="1:30" x14ac:dyDescent="0.25">
      <c r="A6592" t="s">
        <v>10</v>
      </c>
      <c r="B6592" s="2">
        <v>43546</v>
      </c>
      <c r="C6592" s="35">
        <f>YEAR(Sales[[#This Row],[ShipDate]])</f>
        <v>2019</v>
      </c>
      <c r="D6592" t="s">
        <v>19</v>
      </c>
      <c r="E6592" t="s">
        <v>18</v>
      </c>
      <c r="F6592" t="s">
        <v>50</v>
      </c>
      <c r="G6592" t="s">
        <v>25</v>
      </c>
      <c r="H6592" t="s">
        <v>1395</v>
      </c>
      <c r="I6592" t="s">
        <v>32</v>
      </c>
      <c r="J6592" t="s">
        <v>13</v>
      </c>
      <c r="K6592" t="s">
        <v>771</v>
      </c>
      <c r="L6592" t="s">
        <v>30</v>
      </c>
      <c r="N6592" t="str">
        <f>IF(ISBLANK(Sales[[#This Row],[return]]),"No",Sales[[#This Row],[return]])</f>
        <v>No</v>
      </c>
      <c r="O6592" s="2">
        <v>43543</v>
      </c>
      <c r="P6592" s="8" t="str">
        <f>TEXT(DAY(Sales[[#This Row],[OrderDate]]),"ddd")</f>
        <v>Thu</v>
      </c>
      <c r="Q6592" s="8" t="str">
        <f>TEXT(MONTH(Sales[[#This Row],[ShipDate]])*29,"mmm")</f>
        <v>Mar</v>
      </c>
      <c r="R6592">
        <v>1489</v>
      </c>
      <c r="S6592" t="s">
        <v>1908</v>
      </c>
      <c r="T6592" t="s">
        <v>28</v>
      </c>
      <c r="U6592">
        <v>93727</v>
      </c>
      <c r="V6592" s="1">
        <v>0.2</v>
      </c>
      <c r="W6592">
        <v>5</v>
      </c>
      <c r="X6592">
        <v>2</v>
      </c>
      <c r="Y6592">
        <v>15</v>
      </c>
      <c r="AD6592"/>
    </row>
    <row r="6593" spans="1:30" x14ac:dyDescent="0.25">
      <c r="A6593" t="s">
        <v>10</v>
      </c>
      <c r="B6593" s="2">
        <v>43546</v>
      </c>
      <c r="C6593" s="35">
        <f>YEAR(Sales[[#This Row],[ShipDate]])</f>
        <v>2019</v>
      </c>
      <c r="D6593" t="s">
        <v>19</v>
      </c>
      <c r="E6593" t="s">
        <v>18</v>
      </c>
      <c r="F6593" t="s">
        <v>50</v>
      </c>
      <c r="G6593" t="s">
        <v>25</v>
      </c>
      <c r="H6593" t="s">
        <v>1395</v>
      </c>
      <c r="I6593" t="s">
        <v>32</v>
      </c>
      <c r="J6593" t="s">
        <v>13</v>
      </c>
      <c r="K6593" t="s">
        <v>771</v>
      </c>
      <c r="L6593" t="s">
        <v>30</v>
      </c>
      <c r="N6593" t="str">
        <f>IF(ISBLANK(Sales[[#This Row],[return]]),"No",Sales[[#This Row],[return]])</f>
        <v>No</v>
      </c>
      <c r="O6593" s="2">
        <v>43543</v>
      </c>
      <c r="P6593" s="8" t="str">
        <f>TEXT(DAY(Sales[[#This Row],[OrderDate]]),"ddd")</f>
        <v>Thu</v>
      </c>
      <c r="Q6593" s="8" t="str">
        <f>TEXT(MONTH(Sales[[#This Row],[ShipDate]])*29,"mmm")</f>
        <v>Mar</v>
      </c>
      <c r="R6593">
        <v>1312</v>
      </c>
      <c r="S6593" t="s">
        <v>3144</v>
      </c>
      <c r="T6593" t="s">
        <v>28</v>
      </c>
      <c r="U6593">
        <v>93727</v>
      </c>
      <c r="V6593" s="1">
        <v>0.2</v>
      </c>
      <c r="W6593">
        <v>9</v>
      </c>
      <c r="X6593">
        <v>7</v>
      </c>
      <c r="Y6593">
        <v>27</v>
      </c>
      <c r="AD6593"/>
    </row>
    <row r="6594" spans="1:30" x14ac:dyDescent="0.25">
      <c r="A6594" t="s">
        <v>10</v>
      </c>
      <c r="B6594" s="2">
        <v>43681</v>
      </c>
      <c r="C6594" s="35">
        <f>YEAR(Sales[[#This Row],[ShipDate]])</f>
        <v>2019</v>
      </c>
      <c r="D6594" t="s">
        <v>19</v>
      </c>
      <c r="E6594" t="s">
        <v>31</v>
      </c>
      <c r="F6594" t="s">
        <v>50</v>
      </c>
      <c r="G6594" t="s">
        <v>25</v>
      </c>
      <c r="H6594" t="s">
        <v>2807</v>
      </c>
      <c r="I6594" t="s">
        <v>32</v>
      </c>
      <c r="J6594" t="s">
        <v>13</v>
      </c>
      <c r="K6594" t="s">
        <v>402</v>
      </c>
      <c r="L6594" t="s">
        <v>30</v>
      </c>
      <c r="N6594" t="str">
        <f>IF(ISBLANK(Sales[[#This Row],[return]]),"No",Sales[[#This Row],[return]])</f>
        <v>No</v>
      </c>
      <c r="O6594" s="2">
        <v>43678</v>
      </c>
      <c r="P6594" s="8" t="str">
        <f>TEXT(DAY(Sales[[#This Row],[OrderDate]]),"ddd")</f>
        <v>Sun</v>
      </c>
      <c r="Q6594" s="8" t="str">
        <f>TEXT(MONTH(Sales[[#This Row],[ShipDate]])*29,"mmm")</f>
        <v>Aug</v>
      </c>
      <c r="R6594">
        <v>702</v>
      </c>
      <c r="S6594" t="s">
        <v>308</v>
      </c>
      <c r="T6594" t="s">
        <v>28</v>
      </c>
      <c r="U6594">
        <v>93905</v>
      </c>
      <c r="V6594" s="1">
        <v>0.2</v>
      </c>
      <c r="W6594">
        <v>19</v>
      </c>
      <c r="X6594">
        <v>2</v>
      </c>
      <c r="Y6594">
        <v>55</v>
      </c>
      <c r="AD6594"/>
    </row>
    <row r="6595" spans="1:30" x14ac:dyDescent="0.25">
      <c r="A6595" t="s">
        <v>40</v>
      </c>
      <c r="B6595" s="2">
        <v>43590</v>
      </c>
      <c r="C6595" s="35">
        <f>YEAR(Sales[[#This Row],[ShipDate]])</f>
        <v>2019</v>
      </c>
      <c r="D6595" t="s">
        <v>36</v>
      </c>
      <c r="E6595" t="s">
        <v>69</v>
      </c>
      <c r="F6595" t="s">
        <v>33</v>
      </c>
      <c r="G6595" t="s">
        <v>25</v>
      </c>
      <c r="H6595" t="s">
        <v>1280</v>
      </c>
      <c r="I6595" t="s">
        <v>37</v>
      </c>
      <c r="J6595" t="s">
        <v>13</v>
      </c>
      <c r="K6595" t="s">
        <v>2987</v>
      </c>
      <c r="L6595" t="s">
        <v>17</v>
      </c>
      <c r="N6595" t="str">
        <f>IF(ISBLANK(Sales[[#This Row],[return]]),"No",Sales[[#This Row],[return]])</f>
        <v>No</v>
      </c>
      <c r="O6595" s="2">
        <v>43585</v>
      </c>
      <c r="P6595" s="8" t="str">
        <f>TEXT(DAY(Sales[[#This Row],[OrderDate]]),"ddd")</f>
        <v>Mon</v>
      </c>
      <c r="Q6595" s="8" t="str">
        <f>TEXT(MONTH(Sales[[#This Row],[ShipDate]])*29,"mmm")</f>
        <v>May</v>
      </c>
      <c r="R6595">
        <v>181</v>
      </c>
      <c r="S6595" t="s">
        <v>1732</v>
      </c>
      <c r="T6595" t="s">
        <v>15</v>
      </c>
      <c r="U6595">
        <v>33437</v>
      </c>
      <c r="V6595" s="1">
        <v>0.2</v>
      </c>
      <c r="W6595">
        <v>2</v>
      </c>
      <c r="X6595">
        <v>2</v>
      </c>
      <c r="Y6595">
        <v>5</v>
      </c>
      <c r="AD6595"/>
    </row>
    <row r="6596" spans="1:30" x14ac:dyDescent="0.25">
      <c r="A6596" t="s">
        <v>40</v>
      </c>
      <c r="B6596" s="2">
        <v>43590</v>
      </c>
      <c r="C6596" s="35">
        <f>YEAR(Sales[[#This Row],[ShipDate]])</f>
        <v>2019</v>
      </c>
      <c r="D6596" t="s">
        <v>36</v>
      </c>
      <c r="E6596" t="s">
        <v>69</v>
      </c>
      <c r="F6596" t="s">
        <v>45</v>
      </c>
      <c r="G6596" t="s">
        <v>25</v>
      </c>
      <c r="H6596" t="s">
        <v>1280</v>
      </c>
      <c r="I6596" t="s">
        <v>37</v>
      </c>
      <c r="J6596" t="s">
        <v>13</v>
      </c>
      <c r="K6596" t="s">
        <v>2987</v>
      </c>
      <c r="L6596" t="s">
        <v>17</v>
      </c>
      <c r="N6596" t="str">
        <f>IF(ISBLANK(Sales[[#This Row],[return]]),"No",Sales[[#This Row],[return]])</f>
        <v>No</v>
      </c>
      <c r="O6596" s="2">
        <v>43585</v>
      </c>
      <c r="P6596" s="8" t="str">
        <f>TEXT(DAY(Sales[[#This Row],[OrderDate]]),"ddd")</f>
        <v>Mon</v>
      </c>
      <c r="Q6596" s="8" t="str">
        <f>TEXT(MONTH(Sales[[#This Row],[ShipDate]])*29,"mmm")</f>
        <v>May</v>
      </c>
      <c r="R6596">
        <v>1508</v>
      </c>
      <c r="S6596" t="s">
        <v>1780</v>
      </c>
      <c r="T6596" t="s">
        <v>15</v>
      </c>
      <c r="U6596">
        <v>33437</v>
      </c>
      <c r="V6596" s="1">
        <v>0.2</v>
      </c>
      <c r="W6596">
        <v>5</v>
      </c>
      <c r="X6596">
        <v>3</v>
      </c>
      <c r="Y6596">
        <v>16</v>
      </c>
      <c r="AD6596"/>
    </row>
    <row r="6597" spans="1:30" x14ac:dyDescent="0.25">
      <c r="A6597" t="s">
        <v>40</v>
      </c>
      <c r="B6597" s="2">
        <v>43590</v>
      </c>
      <c r="C6597" s="35">
        <f>YEAR(Sales[[#This Row],[ShipDate]])</f>
        <v>2019</v>
      </c>
      <c r="D6597" t="s">
        <v>36</v>
      </c>
      <c r="E6597" t="s">
        <v>69</v>
      </c>
      <c r="F6597" t="s">
        <v>33</v>
      </c>
      <c r="G6597" t="s">
        <v>25</v>
      </c>
      <c r="H6597" t="s">
        <v>1280</v>
      </c>
      <c r="I6597" t="s">
        <v>37</v>
      </c>
      <c r="J6597" t="s">
        <v>13</v>
      </c>
      <c r="K6597" t="s">
        <v>2987</v>
      </c>
      <c r="L6597" t="s">
        <v>17</v>
      </c>
      <c r="N6597" t="str">
        <f>IF(ISBLANK(Sales[[#This Row],[return]]),"No",Sales[[#This Row],[return]])</f>
        <v>No</v>
      </c>
      <c r="O6597" s="2">
        <v>43585</v>
      </c>
      <c r="P6597" s="8" t="str">
        <f>TEXT(DAY(Sales[[#This Row],[OrderDate]]),"ddd")</f>
        <v>Mon</v>
      </c>
      <c r="Q6597" s="8" t="str">
        <f>TEXT(MONTH(Sales[[#This Row],[ShipDate]])*29,"mmm")</f>
        <v>May</v>
      </c>
      <c r="R6597">
        <v>208</v>
      </c>
      <c r="S6597" t="s">
        <v>1745</v>
      </c>
      <c r="T6597" t="s">
        <v>15</v>
      </c>
      <c r="U6597">
        <v>33437</v>
      </c>
      <c r="V6597" s="1">
        <v>0.2</v>
      </c>
      <c r="W6597">
        <v>4</v>
      </c>
      <c r="X6597">
        <v>3</v>
      </c>
      <c r="Y6597">
        <v>12</v>
      </c>
      <c r="AD6597"/>
    </row>
    <row r="6598" spans="1:30" x14ac:dyDescent="0.25">
      <c r="A6598" t="s">
        <v>10</v>
      </c>
      <c r="B6598" s="2">
        <v>43792</v>
      </c>
      <c r="C6598" s="35">
        <f>YEAR(Sales[[#This Row],[ShipDate]])</f>
        <v>2019</v>
      </c>
      <c r="D6598" t="s">
        <v>36</v>
      </c>
      <c r="E6598" t="s">
        <v>18</v>
      </c>
      <c r="F6598" t="s">
        <v>21</v>
      </c>
      <c r="G6598" t="s">
        <v>11</v>
      </c>
      <c r="H6598" t="s">
        <v>1472</v>
      </c>
      <c r="I6598" t="s">
        <v>70</v>
      </c>
      <c r="J6598" t="s">
        <v>13</v>
      </c>
      <c r="K6598" t="s">
        <v>1406</v>
      </c>
      <c r="L6598" t="s">
        <v>68</v>
      </c>
      <c r="N6598" t="str">
        <f>IF(ISBLANK(Sales[[#This Row],[return]]),"No",Sales[[#This Row],[return]])</f>
        <v>No</v>
      </c>
      <c r="O6598" s="2">
        <v>43786</v>
      </c>
      <c r="P6598" s="8" t="str">
        <f>TEXT(DAY(Sales[[#This Row],[OrderDate]]),"ddd")</f>
        <v>Tue</v>
      </c>
      <c r="Q6598" s="8" t="str">
        <f>TEXT(MONTH(Sales[[#This Row],[ShipDate]])*29,"mmm")</f>
        <v>Nov</v>
      </c>
      <c r="R6598">
        <v>167</v>
      </c>
      <c r="S6598" t="s">
        <v>1428</v>
      </c>
      <c r="T6598" t="s">
        <v>66</v>
      </c>
      <c r="U6598">
        <v>78521</v>
      </c>
      <c r="V6598" s="1">
        <v>0.32</v>
      </c>
      <c r="W6598">
        <v>-14</v>
      </c>
      <c r="X6598">
        <v>2</v>
      </c>
      <c r="Y6598">
        <v>328</v>
      </c>
      <c r="AD6598"/>
    </row>
    <row r="6599" spans="1:30" x14ac:dyDescent="0.25">
      <c r="A6599" t="s">
        <v>40</v>
      </c>
      <c r="B6599" s="2">
        <v>43555</v>
      </c>
      <c r="C6599" s="35">
        <f>YEAR(Sales[[#This Row],[ShipDate]])</f>
        <v>2019</v>
      </c>
      <c r="D6599" t="s">
        <v>36</v>
      </c>
      <c r="E6599" t="s">
        <v>69</v>
      </c>
      <c r="F6599" t="s">
        <v>59</v>
      </c>
      <c r="G6599" t="s">
        <v>25</v>
      </c>
      <c r="H6599" t="s">
        <v>1395</v>
      </c>
      <c r="I6599" t="s">
        <v>32</v>
      </c>
      <c r="J6599" t="s">
        <v>13</v>
      </c>
      <c r="K6599" t="s">
        <v>3040</v>
      </c>
      <c r="L6599" t="s">
        <v>30</v>
      </c>
      <c r="N6599" t="str">
        <f>IF(ISBLANK(Sales[[#This Row],[return]]),"No",Sales[[#This Row],[return]])</f>
        <v>No</v>
      </c>
      <c r="O6599" s="2">
        <v>43551</v>
      </c>
      <c r="P6599" s="8" t="str">
        <f>TEXT(DAY(Sales[[#This Row],[OrderDate]]),"ddd")</f>
        <v>Fri</v>
      </c>
      <c r="Q6599" s="8" t="str">
        <f>TEXT(MONTH(Sales[[#This Row],[ShipDate]])*29,"mmm")</f>
        <v>Mar</v>
      </c>
      <c r="R6599">
        <v>1706</v>
      </c>
      <c r="S6599" t="s">
        <v>348</v>
      </c>
      <c r="T6599" t="s">
        <v>28</v>
      </c>
      <c r="U6599">
        <v>93727</v>
      </c>
      <c r="V6599" s="1">
        <v>0</v>
      </c>
      <c r="W6599">
        <v>53</v>
      </c>
      <c r="X6599">
        <v>2</v>
      </c>
      <c r="Y6599">
        <v>111</v>
      </c>
      <c r="AD6599"/>
    </row>
    <row r="6600" spans="1:30" x14ac:dyDescent="0.25">
      <c r="A6600" t="s">
        <v>40</v>
      </c>
      <c r="B6600" s="2">
        <v>43555</v>
      </c>
      <c r="C6600" s="35">
        <f>YEAR(Sales[[#This Row],[ShipDate]])</f>
        <v>2019</v>
      </c>
      <c r="D6600" t="s">
        <v>36</v>
      </c>
      <c r="E6600" t="s">
        <v>69</v>
      </c>
      <c r="F6600" t="s">
        <v>59</v>
      </c>
      <c r="G6600" t="s">
        <v>25</v>
      </c>
      <c r="H6600" t="s">
        <v>1395</v>
      </c>
      <c r="I6600" t="s">
        <v>32</v>
      </c>
      <c r="J6600" t="s">
        <v>13</v>
      </c>
      <c r="K6600" t="s">
        <v>3040</v>
      </c>
      <c r="L6600" t="s">
        <v>30</v>
      </c>
      <c r="N6600" t="str">
        <f>IF(ISBLANK(Sales[[#This Row],[return]]),"No",Sales[[#This Row],[return]])</f>
        <v>No</v>
      </c>
      <c r="O6600" s="2">
        <v>43551</v>
      </c>
      <c r="P6600" s="8" t="str">
        <f>TEXT(DAY(Sales[[#This Row],[OrderDate]]),"ddd")</f>
        <v>Fri</v>
      </c>
      <c r="Q6600" s="8" t="str">
        <f>TEXT(MONTH(Sales[[#This Row],[ShipDate]])*29,"mmm")</f>
        <v>Mar</v>
      </c>
      <c r="R6600">
        <v>1781</v>
      </c>
      <c r="S6600" t="s">
        <v>2150</v>
      </c>
      <c r="T6600" t="s">
        <v>28</v>
      </c>
      <c r="U6600">
        <v>93727</v>
      </c>
      <c r="V6600" s="1">
        <v>0</v>
      </c>
      <c r="W6600">
        <v>21</v>
      </c>
      <c r="X6600">
        <v>2</v>
      </c>
      <c r="Y6600">
        <v>46</v>
      </c>
      <c r="AD6600"/>
    </row>
    <row r="6601" spans="1:30" x14ac:dyDescent="0.25">
      <c r="A6601" t="s">
        <v>40</v>
      </c>
      <c r="B6601" s="2">
        <v>43555</v>
      </c>
      <c r="C6601" s="35">
        <f>YEAR(Sales[[#This Row],[ShipDate]])</f>
        <v>2019</v>
      </c>
      <c r="D6601" t="s">
        <v>36</v>
      </c>
      <c r="E6601" t="s">
        <v>69</v>
      </c>
      <c r="F6601" t="s">
        <v>59</v>
      </c>
      <c r="G6601" t="s">
        <v>25</v>
      </c>
      <c r="H6601" t="s">
        <v>1395</v>
      </c>
      <c r="I6601" t="s">
        <v>32</v>
      </c>
      <c r="J6601" t="s">
        <v>13</v>
      </c>
      <c r="K6601" t="s">
        <v>3040</v>
      </c>
      <c r="L6601" t="s">
        <v>30</v>
      </c>
      <c r="N6601" t="str">
        <f>IF(ISBLANK(Sales[[#This Row],[return]]),"No",Sales[[#This Row],[return]])</f>
        <v>No</v>
      </c>
      <c r="O6601" s="2">
        <v>43551</v>
      </c>
      <c r="P6601" s="8" t="str">
        <f>TEXT(DAY(Sales[[#This Row],[OrderDate]]),"ddd")</f>
        <v>Fri</v>
      </c>
      <c r="Q6601" s="8" t="str">
        <f>TEXT(MONTH(Sales[[#This Row],[ShipDate]])*29,"mmm")</f>
        <v>Mar</v>
      </c>
      <c r="R6601">
        <v>1600</v>
      </c>
      <c r="S6601" t="s">
        <v>2311</v>
      </c>
      <c r="T6601" t="s">
        <v>28</v>
      </c>
      <c r="U6601">
        <v>93727</v>
      </c>
      <c r="V6601" s="1">
        <v>0</v>
      </c>
      <c r="W6601">
        <v>6</v>
      </c>
      <c r="X6601">
        <v>3</v>
      </c>
      <c r="Y6601">
        <v>12</v>
      </c>
      <c r="AD6601"/>
    </row>
    <row r="6602" spans="1:30" x14ac:dyDescent="0.25">
      <c r="A6602" t="s">
        <v>40</v>
      </c>
      <c r="B6602" s="2">
        <v>43641</v>
      </c>
      <c r="C6602" s="35">
        <f>YEAR(Sales[[#This Row],[ShipDate]])</f>
        <v>2019</v>
      </c>
      <c r="D6602" t="s">
        <v>36</v>
      </c>
      <c r="E6602" t="s">
        <v>69</v>
      </c>
      <c r="F6602" t="s">
        <v>50</v>
      </c>
      <c r="G6602" t="s">
        <v>25</v>
      </c>
      <c r="H6602" t="s">
        <v>1271</v>
      </c>
      <c r="I6602" t="s">
        <v>1272</v>
      </c>
      <c r="J6602" t="s">
        <v>13</v>
      </c>
      <c r="K6602" t="s">
        <v>979</v>
      </c>
      <c r="L6602" t="s">
        <v>92</v>
      </c>
      <c r="N6602" t="str">
        <f>IF(ISBLANK(Sales[[#This Row],[return]]),"No",Sales[[#This Row],[return]])</f>
        <v>No</v>
      </c>
      <c r="O6602" s="2">
        <v>43637</v>
      </c>
      <c r="P6602" s="8" t="str">
        <f>TEXT(DAY(Sales[[#This Row],[OrderDate]]),"ddd")</f>
        <v>Sat</v>
      </c>
      <c r="Q6602" s="8" t="str">
        <f>TEXT(MONTH(Sales[[#This Row],[ShipDate]])*29,"mmm")</f>
        <v>Jun</v>
      </c>
      <c r="R6602">
        <v>1850</v>
      </c>
      <c r="S6602" t="s">
        <v>2160</v>
      </c>
      <c r="T6602" t="s">
        <v>90</v>
      </c>
      <c r="U6602">
        <v>26003</v>
      </c>
      <c r="V6602" s="1">
        <v>0</v>
      </c>
      <c r="W6602">
        <v>3</v>
      </c>
      <c r="X6602">
        <v>2</v>
      </c>
      <c r="Y6602">
        <v>6</v>
      </c>
      <c r="AD6602"/>
    </row>
    <row r="6603" spans="1:30" x14ac:dyDescent="0.25">
      <c r="A6603" t="s">
        <v>40</v>
      </c>
      <c r="B6603" s="2">
        <v>43641</v>
      </c>
      <c r="C6603" s="35">
        <f>YEAR(Sales[[#This Row],[ShipDate]])</f>
        <v>2019</v>
      </c>
      <c r="D6603" t="s">
        <v>36</v>
      </c>
      <c r="E6603" t="s">
        <v>69</v>
      </c>
      <c r="F6603" t="s">
        <v>50</v>
      </c>
      <c r="G6603" t="s">
        <v>25</v>
      </c>
      <c r="H6603" t="s">
        <v>1271</v>
      </c>
      <c r="I6603" t="s">
        <v>1272</v>
      </c>
      <c r="J6603" t="s">
        <v>13</v>
      </c>
      <c r="K6603" t="s">
        <v>979</v>
      </c>
      <c r="L6603" t="s">
        <v>92</v>
      </c>
      <c r="N6603" t="str">
        <f>IF(ISBLANK(Sales[[#This Row],[return]]),"No",Sales[[#This Row],[return]])</f>
        <v>No</v>
      </c>
      <c r="O6603" s="2">
        <v>43637</v>
      </c>
      <c r="P6603" s="8" t="str">
        <f>TEXT(DAY(Sales[[#This Row],[OrderDate]]),"ddd")</f>
        <v>Sat</v>
      </c>
      <c r="Q6603" s="8" t="str">
        <f>TEXT(MONTH(Sales[[#This Row],[ShipDate]])*29,"mmm")</f>
        <v>Jun</v>
      </c>
      <c r="R6603">
        <v>905</v>
      </c>
      <c r="S6603" t="s">
        <v>212</v>
      </c>
      <c r="T6603" t="s">
        <v>90</v>
      </c>
      <c r="U6603">
        <v>26003</v>
      </c>
      <c r="V6603" s="1">
        <v>0</v>
      </c>
      <c r="W6603">
        <v>40</v>
      </c>
      <c r="X6603">
        <v>5</v>
      </c>
      <c r="Y6603">
        <v>82</v>
      </c>
      <c r="AD6603"/>
    </row>
    <row r="6604" spans="1:30" x14ac:dyDescent="0.25">
      <c r="A6604" t="s">
        <v>40</v>
      </c>
      <c r="B6604" s="2">
        <v>43641</v>
      </c>
      <c r="C6604" s="35">
        <f>YEAR(Sales[[#This Row],[ShipDate]])</f>
        <v>2019</v>
      </c>
      <c r="D6604" t="s">
        <v>36</v>
      </c>
      <c r="E6604" t="s">
        <v>69</v>
      </c>
      <c r="F6604" t="s">
        <v>59</v>
      </c>
      <c r="G6604" t="s">
        <v>25</v>
      </c>
      <c r="H6604" t="s">
        <v>1271</v>
      </c>
      <c r="I6604" t="s">
        <v>1272</v>
      </c>
      <c r="J6604" t="s">
        <v>13</v>
      </c>
      <c r="K6604" t="s">
        <v>979</v>
      </c>
      <c r="L6604" t="s">
        <v>92</v>
      </c>
      <c r="N6604" t="str">
        <f>IF(ISBLANK(Sales[[#This Row],[return]]),"No",Sales[[#This Row],[return]])</f>
        <v>No</v>
      </c>
      <c r="O6604" s="2">
        <v>43637</v>
      </c>
      <c r="P6604" s="8" t="str">
        <f>TEXT(DAY(Sales[[#This Row],[OrderDate]]),"ddd")</f>
        <v>Sat</v>
      </c>
      <c r="Q6604" s="8" t="str">
        <f>TEXT(MONTH(Sales[[#This Row],[ShipDate]])*29,"mmm")</f>
        <v>Jun</v>
      </c>
      <c r="R6604">
        <v>1700</v>
      </c>
      <c r="S6604" t="s">
        <v>671</v>
      </c>
      <c r="T6604" t="s">
        <v>90</v>
      </c>
      <c r="U6604">
        <v>26003</v>
      </c>
      <c r="V6604" s="1">
        <v>0</v>
      </c>
      <c r="W6604">
        <v>219</v>
      </c>
      <c r="X6604">
        <v>8</v>
      </c>
      <c r="Y6604">
        <v>448</v>
      </c>
      <c r="AD6604"/>
    </row>
    <row r="6605" spans="1:30" x14ac:dyDescent="0.25">
      <c r="A6605" t="s">
        <v>40</v>
      </c>
      <c r="B6605" s="2">
        <v>43799</v>
      </c>
      <c r="C6605" s="35">
        <f>YEAR(Sales[[#This Row],[ShipDate]])</f>
        <v>2019</v>
      </c>
      <c r="D6605" t="s">
        <v>36</v>
      </c>
      <c r="E6605" t="s">
        <v>18</v>
      </c>
      <c r="F6605" t="s">
        <v>21</v>
      </c>
      <c r="G6605" t="s">
        <v>11</v>
      </c>
      <c r="H6605" t="s">
        <v>34</v>
      </c>
      <c r="I6605" t="s">
        <v>37</v>
      </c>
      <c r="J6605" t="s">
        <v>13</v>
      </c>
      <c r="K6605" t="s">
        <v>1494</v>
      </c>
      <c r="L6605" t="s">
        <v>17</v>
      </c>
      <c r="N6605" t="str">
        <f>IF(ISBLANK(Sales[[#This Row],[return]]),"No",Sales[[#This Row],[return]])</f>
        <v>No</v>
      </c>
      <c r="O6605" s="2">
        <v>43794</v>
      </c>
      <c r="P6605" s="8" t="str">
        <f>TEXT(DAY(Sales[[#This Row],[OrderDate]]),"ddd")</f>
        <v>Wed</v>
      </c>
      <c r="Q6605" s="8" t="str">
        <f>TEXT(MONTH(Sales[[#This Row],[ShipDate]])*29,"mmm")</f>
        <v>Nov</v>
      </c>
      <c r="R6605">
        <v>1228</v>
      </c>
      <c r="S6605" t="s">
        <v>3121</v>
      </c>
      <c r="T6605" t="s">
        <v>15</v>
      </c>
      <c r="U6605">
        <v>33311</v>
      </c>
      <c r="V6605" s="1">
        <v>0.2</v>
      </c>
      <c r="W6605">
        <v>-81</v>
      </c>
      <c r="X6605">
        <v>5</v>
      </c>
      <c r="Y6605">
        <v>724</v>
      </c>
      <c r="AD6605"/>
    </row>
    <row r="6606" spans="1:30" x14ac:dyDescent="0.25">
      <c r="A6606" t="s">
        <v>10</v>
      </c>
      <c r="B6606" s="2">
        <v>43650</v>
      </c>
      <c r="C6606" s="35">
        <f>YEAR(Sales[[#This Row],[ShipDate]])</f>
        <v>2019</v>
      </c>
      <c r="D6606" t="s">
        <v>113</v>
      </c>
      <c r="E6606" t="s">
        <v>31</v>
      </c>
      <c r="F6606" t="s">
        <v>45</v>
      </c>
      <c r="G6606" t="s">
        <v>25</v>
      </c>
      <c r="H6606" t="s">
        <v>1002</v>
      </c>
      <c r="I6606" t="s">
        <v>58</v>
      </c>
      <c r="J6606" t="s">
        <v>13</v>
      </c>
      <c r="K6606" t="s">
        <v>2719</v>
      </c>
      <c r="L6606" t="s">
        <v>17</v>
      </c>
      <c r="N6606" t="str">
        <f>IF(ISBLANK(Sales[[#This Row],[return]]),"No",Sales[[#This Row],[return]])</f>
        <v>No</v>
      </c>
      <c r="O6606" s="2">
        <v>43649</v>
      </c>
      <c r="P6606" s="8" t="str">
        <f>TEXT(DAY(Sales[[#This Row],[OrderDate]]),"ddd")</f>
        <v>Tue</v>
      </c>
      <c r="Q6606" s="8" t="str">
        <f>TEXT(MONTH(Sales[[#This Row],[ShipDate]])*29,"mmm")</f>
        <v>Jul</v>
      </c>
      <c r="R6606">
        <v>29</v>
      </c>
      <c r="S6606" t="s">
        <v>380</v>
      </c>
      <c r="T6606" t="s">
        <v>15</v>
      </c>
      <c r="U6606">
        <v>27217</v>
      </c>
      <c r="V6606" s="1">
        <v>0.2</v>
      </c>
      <c r="W6606">
        <v>2</v>
      </c>
      <c r="X6606">
        <v>3</v>
      </c>
      <c r="Y6606">
        <v>10</v>
      </c>
      <c r="AD6606"/>
    </row>
    <row r="6607" spans="1:30" x14ac:dyDescent="0.25">
      <c r="A6607" t="s">
        <v>40</v>
      </c>
      <c r="B6607" s="2">
        <v>43723</v>
      </c>
      <c r="C6607" s="35">
        <f>YEAR(Sales[[#This Row],[ShipDate]])</f>
        <v>2019</v>
      </c>
      <c r="D6607" t="s">
        <v>36</v>
      </c>
      <c r="E6607" t="s">
        <v>69</v>
      </c>
      <c r="F6607" t="s">
        <v>59</v>
      </c>
      <c r="G6607" t="s">
        <v>25</v>
      </c>
      <c r="H6607" t="s">
        <v>249</v>
      </c>
      <c r="I6607" t="s">
        <v>598</v>
      </c>
      <c r="J6607" t="s">
        <v>13</v>
      </c>
      <c r="K6607" t="s">
        <v>2946</v>
      </c>
      <c r="L6607" t="s">
        <v>17</v>
      </c>
      <c r="N6607" t="str">
        <f>IF(ISBLANK(Sales[[#This Row],[return]]),"No",Sales[[#This Row],[return]])</f>
        <v>No</v>
      </c>
      <c r="O6607" s="2">
        <v>43719</v>
      </c>
      <c r="P6607" s="8" t="str">
        <f>TEXT(DAY(Sales[[#This Row],[OrderDate]]),"ddd")</f>
        <v>Wed</v>
      </c>
      <c r="Q6607" s="8" t="str">
        <f>TEXT(MONTH(Sales[[#This Row],[ShipDate]])*29,"mmm")</f>
        <v>Sep</v>
      </c>
      <c r="R6607">
        <v>1730</v>
      </c>
      <c r="S6607" t="s">
        <v>2799</v>
      </c>
      <c r="T6607" t="s">
        <v>15</v>
      </c>
      <c r="U6607">
        <v>31907</v>
      </c>
      <c r="V6607" s="1">
        <v>0</v>
      </c>
      <c r="W6607">
        <v>85</v>
      </c>
      <c r="X6607">
        <v>7</v>
      </c>
      <c r="Y6607">
        <v>185</v>
      </c>
      <c r="AD6607"/>
    </row>
    <row r="6608" spans="1:30" x14ac:dyDescent="0.25">
      <c r="A6608" t="s">
        <v>40</v>
      </c>
      <c r="B6608" s="2">
        <v>43522</v>
      </c>
      <c r="C6608" s="35">
        <f>YEAR(Sales[[#This Row],[ShipDate]])</f>
        <v>2019</v>
      </c>
      <c r="D6608" t="s">
        <v>36</v>
      </c>
      <c r="E6608" t="s">
        <v>18</v>
      </c>
      <c r="F6608" t="s">
        <v>99</v>
      </c>
      <c r="G6608" t="s">
        <v>46</v>
      </c>
      <c r="H6608" t="s">
        <v>1321</v>
      </c>
      <c r="I6608" t="s">
        <v>70</v>
      </c>
      <c r="J6608" t="s">
        <v>13</v>
      </c>
      <c r="K6608" t="s">
        <v>256</v>
      </c>
      <c r="L6608" t="s">
        <v>68</v>
      </c>
      <c r="N6608" t="str">
        <f>IF(ISBLANK(Sales[[#This Row],[return]]),"No",Sales[[#This Row],[return]])</f>
        <v>No</v>
      </c>
      <c r="O6608" s="2">
        <v>43517</v>
      </c>
      <c r="P6608" s="8" t="str">
        <f>TEXT(DAY(Sales[[#This Row],[OrderDate]]),"ddd")</f>
        <v>Sat</v>
      </c>
      <c r="Q6608" s="8" t="str">
        <f>TEXT(MONTH(Sales[[#This Row],[ShipDate]])*29,"mmm")</f>
        <v>Feb</v>
      </c>
      <c r="R6608">
        <v>1095</v>
      </c>
      <c r="S6608" t="s">
        <v>618</v>
      </c>
      <c r="T6608" t="s">
        <v>66</v>
      </c>
      <c r="U6608">
        <v>75007</v>
      </c>
      <c r="V6608" s="1">
        <v>0.2</v>
      </c>
      <c r="W6608">
        <v>-3</v>
      </c>
      <c r="X6608">
        <v>1</v>
      </c>
      <c r="Y6608">
        <v>48</v>
      </c>
      <c r="AD6608"/>
    </row>
    <row r="6609" spans="1:30" x14ac:dyDescent="0.25">
      <c r="A6609" t="s">
        <v>24</v>
      </c>
      <c r="B6609" s="2">
        <v>43534</v>
      </c>
      <c r="C6609" s="35">
        <f>YEAR(Sales[[#This Row],[ShipDate]])</f>
        <v>2019</v>
      </c>
      <c r="D6609" t="s">
        <v>19</v>
      </c>
      <c r="E6609" t="s">
        <v>31</v>
      </c>
      <c r="F6609" t="s">
        <v>39</v>
      </c>
      <c r="G6609" t="s">
        <v>25</v>
      </c>
      <c r="H6609" t="s">
        <v>79</v>
      </c>
      <c r="I6609" t="s">
        <v>32</v>
      </c>
      <c r="J6609" t="s">
        <v>13</v>
      </c>
      <c r="K6609" t="s">
        <v>292</v>
      </c>
      <c r="L6609" t="s">
        <v>30</v>
      </c>
      <c r="N6609" t="str">
        <f>IF(ISBLANK(Sales[[#This Row],[return]]),"No",Sales[[#This Row],[return]])</f>
        <v>No</v>
      </c>
      <c r="O6609" s="2">
        <v>43530</v>
      </c>
      <c r="P6609" s="8" t="str">
        <f>TEXT(DAY(Sales[[#This Row],[OrderDate]]),"ddd")</f>
        <v>Fri</v>
      </c>
      <c r="Q6609" s="8" t="str">
        <f>TEXT(MONTH(Sales[[#This Row],[ShipDate]])*29,"mmm")</f>
        <v>Mar</v>
      </c>
      <c r="R6609">
        <v>666</v>
      </c>
      <c r="S6609" t="s">
        <v>563</v>
      </c>
      <c r="T6609" t="s">
        <v>28</v>
      </c>
      <c r="U6609">
        <v>94109</v>
      </c>
      <c r="V6609" s="1">
        <v>0</v>
      </c>
      <c r="W6609">
        <v>17</v>
      </c>
      <c r="X6609">
        <v>2</v>
      </c>
      <c r="Y6609">
        <v>68</v>
      </c>
      <c r="AD6609"/>
    </row>
    <row r="6610" spans="1:30" x14ac:dyDescent="0.25">
      <c r="A6610" t="s">
        <v>10</v>
      </c>
      <c r="B6610" s="2">
        <v>43565</v>
      </c>
      <c r="C6610" s="35">
        <f>YEAR(Sales[[#This Row],[ShipDate]])</f>
        <v>2019</v>
      </c>
      <c r="D6610" t="s">
        <v>607</v>
      </c>
      <c r="E6610" t="s">
        <v>18</v>
      </c>
      <c r="F6610" t="s">
        <v>59</v>
      </c>
      <c r="G6610" t="s">
        <v>25</v>
      </c>
      <c r="H6610" t="s">
        <v>581</v>
      </c>
      <c r="I6610" t="s">
        <v>70</v>
      </c>
      <c r="J6610" t="s">
        <v>13</v>
      </c>
      <c r="K6610" t="s">
        <v>3117</v>
      </c>
      <c r="L6610" t="s">
        <v>68</v>
      </c>
      <c r="N6610" t="str">
        <f>IF(ISBLANK(Sales[[#This Row],[return]]),"No",Sales[[#This Row],[return]])</f>
        <v>No</v>
      </c>
      <c r="O6610" s="2">
        <v>43565</v>
      </c>
      <c r="P6610" s="8" t="str">
        <f>TEXT(DAY(Sales[[#This Row],[OrderDate]]),"ddd")</f>
        <v>Tue</v>
      </c>
      <c r="Q6610" s="8" t="str">
        <f>TEXT(MONTH(Sales[[#This Row],[ShipDate]])*29,"mmm")</f>
        <v>Apr</v>
      </c>
      <c r="R6610">
        <v>1685</v>
      </c>
      <c r="S6610" t="s">
        <v>903</v>
      </c>
      <c r="T6610" t="s">
        <v>66</v>
      </c>
      <c r="U6610">
        <v>78745</v>
      </c>
      <c r="V6610" s="1">
        <v>0.2</v>
      </c>
      <c r="W6610">
        <v>4</v>
      </c>
      <c r="X6610">
        <v>2</v>
      </c>
      <c r="Y6610">
        <v>10</v>
      </c>
      <c r="AD6610"/>
    </row>
    <row r="6611" spans="1:30" x14ac:dyDescent="0.25">
      <c r="A6611" t="s">
        <v>10</v>
      </c>
      <c r="B6611" s="2">
        <v>43565</v>
      </c>
      <c r="C6611" s="35">
        <f>YEAR(Sales[[#This Row],[ShipDate]])</f>
        <v>2019</v>
      </c>
      <c r="D6611" t="s">
        <v>607</v>
      </c>
      <c r="E6611" t="s">
        <v>18</v>
      </c>
      <c r="F6611" t="s">
        <v>99</v>
      </c>
      <c r="G6611" t="s">
        <v>46</v>
      </c>
      <c r="H6611" t="s">
        <v>581</v>
      </c>
      <c r="I6611" t="s">
        <v>70</v>
      </c>
      <c r="J6611" t="s">
        <v>13</v>
      </c>
      <c r="K6611" t="s">
        <v>3117</v>
      </c>
      <c r="L6611" t="s">
        <v>68</v>
      </c>
      <c r="N6611" t="str">
        <f>IF(ISBLANK(Sales[[#This Row],[return]]),"No",Sales[[#This Row],[return]])</f>
        <v>No</v>
      </c>
      <c r="O6611" s="2">
        <v>43565</v>
      </c>
      <c r="P6611" s="8" t="str">
        <f>TEXT(DAY(Sales[[#This Row],[OrderDate]]),"ddd")</f>
        <v>Tue</v>
      </c>
      <c r="Q6611" s="8" t="str">
        <f>TEXT(MONTH(Sales[[#This Row],[ShipDate]])*29,"mmm")</f>
        <v>Apr</v>
      </c>
      <c r="R6611">
        <v>1023</v>
      </c>
      <c r="S6611" t="s">
        <v>2399</v>
      </c>
      <c r="T6611" t="s">
        <v>66</v>
      </c>
      <c r="U6611">
        <v>78745</v>
      </c>
      <c r="V6611" s="1">
        <v>0.2</v>
      </c>
      <c r="W6611">
        <v>20</v>
      </c>
      <c r="X6611">
        <v>3</v>
      </c>
      <c r="Y6611">
        <v>96</v>
      </c>
      <c r="AD6611"/>
    </row>
    <row r="6612" spans="1:30" x14ac:dyDescent="0.25">
      <c r="A6612" t="s">
        <v>10</v>
      </c>
      <c r="B6612" s="2">
        <v>43763</v>
      </c>
      <c r="C6612" s="35">
        <f>YEAR(Sales[[#This Row],[ShipDate]])</f>
        <v>2019</v>
      </c>
      <c r="D6612" t="s">
        <v>36</v>
      </c>
      <c r="E6612" t="s">
        <v>31</v>
      </c>
      <c r="F6612" t="s">
        <v>59</v>
      </c>
      <c r="G6612" t="s">
        <v>25</v>
      </c>
      <c r="H6612" t="s">
        <v>88</v>
      </c>
      <c r="I6612" t="s">
        <v>93</v>
      </c>
      <c r="J6612" t="s">
        <v>13</v>
      </c>
      <c r="K6612" t="s">
        <v>2667</v>
      </c>
      <c r="L6612" t="s">
        <v>92</v>
      </c>
      <c r="N6612" t="str">
        <f>IF(ISBLANK(Sales[[#This Row],[return]]),"No",Sales[[#This Row],[return]])</f>
        <v>No</v>
      </c>
      <c r="O6612" s="2">
        <v>43757</v>
      </c>
      <c r="P6612" s="8" t="str">
        <f>TEXT(DAY(Sales[[#This Row],[OrderDate]]),"ddd")</f>
        <v>Thu</v>
      </c>
      <c r="Q6612" s="8" t="str">
        <f>TEXT(MONTH(Sales[[#This Row],[ShipDate]])*29,"mmm")</f>
        <v>Oct</v>
      </c>
      <c r="R6612">
        <v>936</v>
      </c>
      <c r="S6612" t="s">
        <v>3255</v>
      </c>
      <c r="T6612" t="s">
        <v>90</v>
      </c>
      <c r="U6612">
        <v>19120</v>
      </c>
      <c r="V6612" s="1">
        <v>0.2</v>
      </c>
      <c r="W6612">
        <v>7</v>
      </c>
      <c r="X6612">
        <v>4</v>
      </c>
      <c r="Y6612">
        <v>24</v>
      </c>
      <c r="AD6612"/>
    </row>
    <row r="6613" spans="1:30" x14ac:dyDescent="0.25">
      <c r="A6613" t="s">
        <v>10</v>
      </c>
      <c r="B6613" s="2">
        <v>43763</v>
      </c>
      <c r="C6613" s="35">
        <f>YEAR(Sales[[#This Row],[ShipDate]])</f>
        <v>2019</v>
      </c>
      <c r="D6613" t="s">
        <v>36</v>
      </c>
      <c r="E6613" t="s">
        <v>31</v>
      </c>
      <c r="F6613" t="s">
        <v>45</v>
      </c>
      <c r="G6613" t="s">
        <v>25</v>
      </c>
      <c r="H6613" t="s">
        <v>88</v>
      </c>
      <c r="I6613" t="s">
        <v>93</v>
      </c>
      <c r="J6613" t="s">
        <v>13</v>
      </c>
      <c r="K6613" t="s">
        <v>2667</v>
      </c>
      <c r="L6613" t="s">
        <v>92</v>
      </c>
      <c r="N6613" t="str">
        <f>IF(ISBLANK(Sales[[#This Row],[return]]),"No",Sales[[#This Row],[return]])</f>
        <v>No</v>
      </c>
      <c r="O6613" s="2">
        <v>43757</v>
      </c>
      <c r="P6613" s="8" t="str">
        <f>TEXT(DAY(Sales[[#This Row],[OrderDate]]),"ddd")</f>
        <v>Thu</v>
      </c>
      <c r="Q6613" s="8" t="str">
        <f>TEXT(MONTH(Sales[[#This Row],[ShipDate]])*29,"mmm")</f>
        <v>Oct</v>
      </c>
      <c r="R6613">
        <v>350</v>
      </c>
      <c r="S6613" t="s">
        <v>2197</v>
      </c>
      <c r="T6613" t="s">
        <v>90</v>
      </c>
      <c r="U6613">
        <v>19120</v>
      </c>
      <c r="V6613" s="1">
        <v>0.2</v>
      </c>
      <c r="W6613">
        <v>9</v>
      </c>
      <c r="X6613">
        <v>7</v>
      </c>
      <c r="Y6613">
        <v>123</v>
      </c>
      <c r="AD6613"/>
    </row>
    <row r="6614" spans="1:30" x14ac:dyDescent="0.25">
      <c r="A6614" t="s">
        <v>10</v>
      </c>
      <c r="B6614" s="2">
        <v>43763</v>
      </c>
      <c r="C6614" s="35">
        <f>YEAR(Sales[[#This Row],[ShipDate]])</f>
        <v>2019</v>
      </c>
      <c r="D6614" t="s">
        <v>36</v>
      </c>
      <c r="E6614" t="s">
        <v>31</v>
      </c>
      <c r="F6614" t="s">
        <v>48</v>
      </c>
      <c r="G6614" t="s">
        <v>46</v>
      </c>
      <c r="H6614" t="s">
        <v>88</v>
      </c>
      <c r="I6614" t="s">
        <v>93</v>
      </c>
      <c r="J6614" t="s">
        <v>13</v>
      </c>
      <c r="K6614" t="s">
        <v>2667</v>
      </c>
      <c r="L6614" t="s">
        <v>92</v>
      </c>
      <c r="N6614" t="str">
        <f>IF(ISBLANK(Sales[[#This Row],[return]]),"No",Sales[[#This Row],[return]])</f>
        <v>No</v>
      </c>
      <c r="O6614" s="2">
        <v>43757</v>
      </c>
      <c r="P6614" s="8" t="str">
        <f>TEXT(DAY(Sales[[#This Row],[OrderDate]]),"ddd")</f>
        <v>Thu</v>
      </c>
      <c r="Q6614" s="8" t="str">
        <f>TEXT(MONTH(Sales[[#This Row],[ShipDate]])*29,"mmm")</f>
        <v>Oct</v>
      </c>
      <c r="R6614">
        <v>518</v>
      </c>
      <c r="S6614" t="s">
        <v>2351</v>
      </c>
      <c r="T6614" t="s">
        <v>90</v>
      </c>
      <c r="U6614">
        <v>19120</v>
      </c>
      <c r="V6614" s="1">
        <v>0.4</v>
      </c>
      <c r="W6614">
        <v>-57</v>
      </c>
      <c r="X6614">
        <v>4</v>
      </c>
      <c r="Y6614">
        <v>310</v>
      </c>
      <c r="AD6614"/>
    </row>
    <row r="6615" spans="1:30" x14ac:dyDescent="0.25">
      <c r="A6615" t="s">
        <v>10</v>
      </c>
      <c r="B6615" s="2">
        <v>43585</v>
      </c>
      <c r="C6615" s="35">
        <f>YEAR(Sales[[#This Row],[ShipDate]])</f>
        <v>2019</v>
      </c>
      <c r="D6615" t="s">
        <v>36</v>
      </c>
      <c r="E6615" t="s">
        <v>18</v>
      </c>
      <c r="F6615" t="s">
        <v>39</v>
      </c>
      <c r="G6615" t="s">
        <v>25</v>
      </c>
      <c r="H6615" t="s">
        <v>164</v>
      </c>
      <c r="I6615" t="s">
        <v>120</v>
      </c>
      <c r="J6615" t="s">
        <v>13</v>
      </c>
      <c r="K6615" t="s">
        <v>1462</v>
      </c>
      <c r="L6615" t="s">
        <v>68</v>
      </c>
      <c r="N6615" t="str">
        <f>IF(ISBLANK(Sales[[#This Row],[return]]),"No",Sales[[#This Row],[return]])</f>
        <v>No</v>
      </c>
      <c r="O6615" s="2">
        <v>43579</v>
      </c>
      <c r="P6615" s="8" t="str">
        <f>TEXT(DAY(Sales[[#This Row],[OrderDate]]),"ddd")</f>
        <v>Tue</v>
      </c>
      <c r="Q6615" s="8" t="str">
        <f>TEXT(MONTH(Sales[[#This Row],[ShipDate]])*29,"mmm")</f>
        <v>Apr</v>
      </c>
      <c r="R6615">
        <v>1383</v>
      </c>
      <c r="S6615" t="s">
        <v>181</v>
      </c>
      <c r="T6615" t="s">
        <v>66</v>
      </c>
      <c r="U6615">
        <v>60610</v>
      </c>
      <c r="V6615" s="1">
        <v>0.2</v>
      </c>
      <c r="W6615">
        <v>-18</v>
      </c>
      <c r="X6615">
        <v>1</v>
      </c>
      <c r="Y6615">
        <v>73</v>
      </c>
      <c r="AD6615"/>
    </row>
    <row r="6616" spans="1:30" x14ac:dyDescent="0.25">
      <c r="A6616" t="s">
        <v>10</v>
      </c>
      <c r="B6616" s="2">
        <v>43585</v>
      </c>
      <c r="C6616" s="35">
        <f>YEAR(Sales[[#This Row],[ShipDate]])</f>
        <v>2019</v>
      </c>
      <c r="D6616" t="s">
        <v>36</v>
      </c>
      <c r="E6616" t="s">
        <v>18</v>
      </c>
      <c r="F6616" t="s">
        <v>50</v>
      </c>
      <c r="G6616" t="s">
        <v>25</v>
      </c>
      <c r="H6616" t="s">
        <v>164</v>
      </c>
      <c r="I6616" t="s">
        <v>120</v>
      </c>
      <c r="J6616" t="s">
        <v>13</v>
      </c>
      <c r="K6616" t="s">
        <v>1462</v>
      </c>
      <c r="L6616" t="s">
        <v>68</v>
      </c>
      <c r="N6616" t="str">
        <f>IF(ISBLANK(Sales[[#This Row],[return]]),"No",Sales[[#This Row],[return]])</f>
        <v>No</v>
      </c>
      <c r="O6616" s="2">
        <v>43579</v>
      </c>
      <c r="P6616" s="8" t="str">
        <f>TEXT(DAY(Sales[[#This Row],[OrderDate]]),"ddd")</f>
        <v>Tue</v>
      </c>
      <c r="Q6616" s="8" t="str">
        <f>TEXT(MONTH(Sales[[#This Row],[ShipDate]])*29,"mmm")</f>
        <v>Apr</v>
      </c>
      <c r="R6616">
        <v>43</v>
      </c>
      <c r="S6616" t="s">
        <v>3219</v>
      </c>
      <c r="T6616" t="s">
        <v>66</v>
      </c>
      <c r="U6616">
        <v>60610</v>
      </c>
      <c r="V6616" s="1">
        <v>0.8</v>
      </c>
      <c r="W6616">
        <v>-18</v>
      </c>
      <c r="X6616">
        <v>5</v>
      </c>
      <c r="Y6616">
        <v>10</v>
      </c>
      <c r="AD6616"/>
    </row>
    <row r="6617" spans="1:30" x14ac:dyDescent="0.25">
      <c r="A6617" t="s">
        <v>24</v>
      </c>
      <c r="B6617" s="2">
        <v>43779</v>
      </c>
      <c r="C6617" s="35">
        <f>YEAR(Sales[[#This Row],[ShipDate]])</f>
        <v>2019</v>
      </c>
      <c r="D6617" t="s">
        <v>19</v>
      </c>
      <c r="E6617" t="s">
        <v>69</v>
      </c>
      <c r="F6617" t="s">
        <v>59</v>
      </c>
      <c r="G6617" t="s">
        <v>25</v>
      </c>
      <c r="H6617" t="s">
        <v>209</v>
      </c>
      <c r="I6617" t="s">
        <v>129</v>
      </c>
      <c r="J6617" t="s">
        <v>13</v>
      </c>
      <c r="K6617" t="s">
        <v>966</v>
      </c>
      <c r="L6617" t="s">
        <v>68</v>
      </c>
      <c r="N6617" t="str">
        <f>IF(ISBLANK(Sales[[#This Row],[return]]),"No",Sales[[#This Row],[return]])</f>
        <v>No</v>
      </c>
      <c r="O6617" s="2">
        <v>43775</v>
      </c>
      <c r="P6617" s="8" t="str">
        <f>TEXT(DAY(Sales[[#This Row],[OrderDate]]),"ddd")</f>
        <v>Fri</v>
      </c>
      <c r="Q6617" s="8" t="str">
        <f>TEXT(MONTH(Sales[[#This Row],[ShipDate]])*29,"mmm")</f>
        <v>Nov</v>
      </c>
      <c r="R6617">
        <v>538</v>
      </c>
      <c r="S6617" t="s">
        <v>109</v>
      </c>
      <c r="T6617" t="s">
        <v>66</v>
      </c>
      <c r="U6617">
        <v>55407</v>
      </c>
      <c r="V6617" s="1">
        <v>0</v>
      </c>
      <c r="W6617">
        <v>12</v>
      </c>
      <c r="X6617">
        <v>1</v>
      </c>
      <c r="Y6617">
        <v>26</v>
      </c>
      <c r="AD6617"/>
    </row>
    <row r="6618" spans="1:30" x14ac:dyDescent="0.25">
      <c r="A6618" t="s">
        <v>24</v>
      </c>
      <c r="B6618" s="2">
        <v>43779</v>
      </c>
      <c r="C6618" s="35">
        <f>YEAR(Sales[[#This Row],[ShipDate]])</f>
        <v>2019</v>
      </c>
      <c r="D6618" t="s">
        <v>19</v>
      </c>
      <c r="E6618" t="s">
        <v>69</v>
      </c>
      <c r="F6618" t="s">
        <v>45</v>
      </c>
      <c r="G6618" t="s">
        <v>25</v>
      </c>
      <c r="H6618" t="s">
        <v>209</v>
      </c>
      <c r="I6618" t="s">
        <v>129</v>
      </c>
      <c r="J6618" t="s">
        <v>13</v>
      </c>
      <c r="K6618" t="s">
        <v>966</v>
      </c>
      <c r="L6618" t="s">
        <v>68</v>
      </c>
      <c r="N6618" t="str">
        <f>IF(ISBLANK(Sales[[#This Row],[return]]),"No",Sales[[#This Row],[return]])</f>
        <v>No</v>
      </c>
      <c r="O6618" s="2">
        <v>43775</v>
      </c>
      <c r="P6618" s="8" t="str">
        <f>TEXT(DAY(Sales[[#This Row],[OrderDate]]),"ddd")</f>
        <v>Fri</v>
      </c>
      <c r="Q6618" s="8" t="str">
        <f>TEXT(MONTH(Sales[[#This Row],[ShipDate]])*29,"mmm")</f>
        <v>Nov</v>
      </c>
      <c r="R6618">
        <v>1155</v>
      </c>
      <c r="S6618" t="s">
        <v>2120</v>
      </c>
      <c r="T6618" t="s">
        <v>66</v>
      </c>
      <c r="U6618">
        <v>55407</v>
      </c>
      <c r="V6618" s="1">
        <v>0</v>
      </c>
      <c r="W6618">
        <v>4</v>
      </c>
      <c r="X6618">
        <v>5</v>
      </c>
      <c r="Y6618">
        <v>14</v>
      </c>
      <c r="AD6618"/>
    </row>
    <row r="6619" spans="1:30" x14ac:dyDescent="0.25">
      <c r="A6619" t="s">
        <v>24</v>
      </c>
      <c r="B6619" s="2">
        <v>43676</v>
      </c>
      <c r="C6619" s="35">
        <f>YEAR(Sales[[#This Row],[ShipDate]])</f>
        <v>2019</v>
      </c>
      <c r="D6619" t="s">
        <v>36</v>
      </c>
      <c r="E6619" t="s">
        <v>69</v>
      </c>
      <c r="F6619" t="s">
        <v>50</v>
      </c>
      <c r="G6619" t="s">
        <v>25</v>
      </c>
      <c r="H6619" t="s">
        <v>146</v>
      </c>
      <c r="I6619" t="s">
        <v>149</v>
      </c>
      <c r="J6619" t="s">
        <v>13</v>
      </c>
      <c r="K6619" t="s">
        <v>549</v>
      </c>
      <c r="L6619" t="s">
        <v>92</v>
      </c>
      <c r="N6619" t="str">
        <f>IF(ISBLANK(Sales[[#This Row],[return]]),"No",Sales[[#This Row],[return]])</f>
        <v>No</v>
      </c>
      <c r="O6619" s="2">
        <v>43669</v>
      </c>
      <c r="P6619" s="8" t="str">
        <f>TEXT(DAY(Sales[[#This Row],[OrderDate]]),"ddd")</f>
        <v>Mon</v>
      </c>
      <c r="Q6619" s="8" t="str">
        <f>TEXT(MONTH(Sales[[#This Row],[ShipDate]])*29,"mmm")</f>
        <v>Jul</v>
      </c>
      <c r="R6619">
        <v>1630</v>
      </c>
      <c r="S6619" t="s">
        <v>606</v>
      </c>
      <c r="T6619" t="s">
        <v>90</v>
      </c>
      <c r="U6619">
        <v>10011</v>
      </c>
      <c r="V6619" s="1">
        <v>0.2</v>
      </c>
      <c r="W6619">
        <v>4</v>
      </c>
      <c r="X6619">
        <v>3</v>
      </c>
      <c r="Y6619">
        <v>14</v>
      </c>
      <c r="AD6619"/>
    </row>
    <row r="6620" spans="1:30" x14ac:dyDescent="0.25">
      <c r="A6620" t="s">
        <v>40</v>
      </c>
      <c r="B6620" s="2">
        <v>43582</v>
      </c>
      <c r="C6620" s="35">
        <f>YEAR(Sales[[#This Row],[ShipDate]])</f>
        <v>2019</v>
      </c>
      <c r="D6620" t="s">
        <v>19</v>
      </c>
      <c r="E6620" t="s">
        <v>18</v>
      </c>
      <c r="F6620" t="s">
        <v>99</v>
      </c>
      <c r="G6620" t="s">
        <v>46</v>
      </c>
      <c r="H6620" t="s">
        <v>79</v>
      </c>
      <c r="I6620" t="s">
        <v>32</v>
      </c>
      <c r="J6620" t="s">
        <v>13</v>
      </c>
      <c r="K6620" t="s">
        <v>1512</v>
      </c>
      <c r="L6620" t="s">
        <v>30</v>
      </c>
      <c r="N6620" t="str">
        <f>IF(ISBLANK(Sales[[#This Row],[return]]),"No",Sales[[#This Row],[return]])</f>
        <v>No</v>
      </c>
      <c r="O6620" s="2">
        <v>43580</v>
      </c>
      <c r="P6620" s="8" t="str">
        <f>TEXT(DAY(Sales[[#This Row],[OrderDate]]),"ddd")</f>
        <v>Wed</v>
      </c>
      <c r="Q6620" s="8" t="str">
        <f>TEXT(MONTH(Sales[[#This Row],[ShipDate]])*29,"mmm")</f>
        <v>Apr</v>
      </c>
      <c r="R6620">
        <v>1469</v>
      </c>
      <c r="S6620" t="s">
        <v>659</v>
      </c>
      <c r="T6620" t="s">
        <v>28</v>
      </c>
      <c r="U6620">
        <v>94109</v>
      </c>
      <c r="V6620" s="1">
        <v>0</v>
      </c>
      <c r="W6620">
        <v>23</v>
      </c>
      <c r="X6620">
        <v>3</v>
      </c>
      <c r="Y6620">
        <v>108</v>
      </c>
      <c r="AD6620"/>
    </row>
    <row r="6621" spans="1:30" x14ac:dyDescent="0.25">
      <c r="A6621" t="s">
        <v>40</v>
      </c>
      <c r="B6621" s="2">
        <v>43761</v>
      </c>
      <c r="C6621" s="35">
        <f>YEAR(Sales[[#This Row],[ShipDate]])</f>
        <v>2019</v>
      </c>
      <c r="D6621" t="s">
        <v>36</v>
      </c>
      <c r="E6621" t="s">
        <v>31</v>
      </c>
      <c r="F6621" t="s">
        <v>43</v>
      </c>
      <c r="G6621" t="s">
        <v>11</v>
      </c>
      <c r="H6621" t="s">
        <v>686</v>
      </c>
      <c r="I6621" t="s">
        <v>585</v>
      </c>
      <c r="J6621" t="s">
        <v>13</v>
      </c>
      <c r="K6621" t="s">
        <v>687</v>
      </c>
      <c r="L6621" t="s">
        <v>92</v>
      </c>
      <c r="N6621" t="str">
        <f>IF(ISBLANK(Sales[[#This Row],[return]]),"No",Sales[[#This Row],[return]])</f>
        <v>No</v>
      </c>
      <c r="O6621" s="2">
        <v>43757</v>
      </c>
      <c r="P6621" s="8" t="str">
        <f>TEXT(DAY(Sales[[#This Row],[OrderDate]]),"ddd")</f>
        <v>Thu</v>
      </c>
      <c r="Q6621" s="8" t="str">
        <f>TEXT(MONTH(Sales[[#This Row],[ShipDate]])*29,"mmm")</f>
        <v>Oct</v>
      </c>
      <c r="R6621">
        <v>1620</v>
      </c>
      <c r="S6621" t="s">
        <v>688</v>
      </c>
      <c r="T6621" t="s">
        <v>90</v>
      </c>
      <c r="U6621">
        <v>1841</v>
      </c>
      <c r="V6621" s="1">
        <v>0</v>
      </c>
      <c r="W6621">
        <v>15</v>
      </c>
      <c r="X6621">
        <v>4</v>
      </c>
      <c r="Y6621">
        <v>57</v>
      </c>
      <c r="AD6621"/>
    </row>
    <row r="6622" spans="1:30" x14ac:dyDescent="0.25">
      <c r="A6622" t="s">
        <v>40</v>
      </c>
      <c r="B6622" s="2">
        <v>43761</v>
      </c>
      <c r="C6622" s="35">
        <f>YEAR(Sales[[#This Row],[ShipDate]])</f>
        <v>2019</v>
      </c>
      <c r="D6622" t="s">
        <v>36</v>
      </c>
      <c r="E6622" t="s">
        <v>31</v>
      </c>
      <c r="F6622" t="s">
        <v>39</v>
      </c>
      <c r="G6622" t="s">
        <v>25</v>
      </c>
      <c r="H6622" t="s">
        <v>686</v>
      </c>
      <c r="I6622" t="s">
        <v>585</v>
      </c>
      <c r="J6622" t="s">
        <v>13</v>
      </c>
      <c r="K6622" t="s">
        <v>687</v>
      </c>
      <c r="L6622" t="s">
        <v>92</v>
      </c>
      <c r="N6622" t="str">
        <f>IF(ISBLANK(Sales[[#This Row],[return]]),"No",Sales[[#This Row],[return]])</f>
        <v>No</v>
      </c>
      <c r="O6622" s="2">
        <v>43757</v>
      </c>
      <c r="P6622" s="8" t="str">
        <f>TEXT(DAY(Sales[[#This Row],[OrderDate]]),"ddd")</f>
        <v>Thu</v>
      </c>
      <c r="Q6622" s="8" t="str">
        <f>TEXT(MONTH(Sales[[#This Row],[ShipDate]])*29,"mmm")</f>
        <v>Oct</v>
      </c>
      <c r="R6622">
        <v>473</v>
      </c>
      <c r="S6622" t="s">
        <v>689</v>
      </c>
      <c r="T6622" t="s">
        <v>90</v>
      </c>
      <c r="U6622">
        <v>1841</v>
      </c>
      <c r="V6622" s="1">
        <v>0</v>
      </c>
      <c r="W6622">
        <v>9</v>
      </c>
      <c r="X6622">
        <v>3</v>
      </c>
      <c r="Y6622">
        <v>33</v>
      </c>
      <c r="AD6622"/>
    </row>
    <row r="6623" spans="1:30" x14ac:dyDescent="0.25">
      <c r="A6623" t="s">
        <v>10</v>
      </c>
      <c r="B6623" s="2">
        <v>43762</v>
      </c>
      <c r="C6623" s="35">
        <f>YEAR(Sales[[#This Row],[ShipDate]])</f>
        <v>2019</v>
      </c>
      <c r="D6623" t="s">
        <v>113</v>
      </c>
      <c r="E6623" t="s">
        <v>31</v>
      </c>
      <c r="F6623" t="s">
        <v>43</v>
      </c>
      <c r="G6623" t="s">
        <v>11</v>
      </c>
      <c r="H6623" t="s">
        <v>1339</v>
      </c>
      <c r="I6623" t="s">
        <v>655</v>
      </c>
      <c r="J6623" t="s">
        <v>13</v>
      </c>
      <c r="K6623" t="s">
        <v>2594</v>
      </c>
      <c r="L6623" t="s">
        <v>92</v>
      </c>
      <c r="N6623" t="str">
        <f>IF(ISBLANK(Sales[[#This Row],[return]]),"No",Sales[[#This Row],[return]])</f>
        <v>No</v>
      </c>
      <c r="O6623" s="2">
        <v>43761</v>
      </c>
      <c r="P6623" s="8" t="str">
        <f>TEXT(DAY(Sales[[#This Row],[OrderDate]]),"ddd")</f>
        <v>Mon</v>
      </c>
      <c r="Q6623" s="8" t="str">
        <f>TEXT(MONTH(Sales[[#This Row],[ShipDate]])*29,"mmm")</f>
        <v>Oct</v>
      </c>
      <c r="R6623">
        <v>503</v>
      </c>
      <c r="S6623" t="s">
        <v>1573</v>
      </c>
      <c r="T6623" t="s">
        <v>90</v>
      </c>
      <c r="U6623">
        <v>2920</v>
      </c>
      <c r="V6623" s="1">
        <v>0</v>
      </c>
      <c r="W6623">
        <v>51</v>
      </c>
      <c r="X6623">
        <v>2</v>
      </c>
      <c r="Y6623">
        <v>211</v>
      </c>
      <c r="AD6623"/>
    </row>
    <row r="6624" spans="1:30" x14ac:dyDescent="0.25">
      <c r="A6624" t="s">
        <v>10</v>
      </c>
      <c r="B6624" s="2">
        <v>43762</v>
      </c>
      <c r="C6624" s="35">
        <f>YEAR(Sales[[#This Row],[ShipDate]])</f>
        <v>2019</v>
      </c>
      <c r="D6624" t="s">
        <v>113</v>
      </c>
      <c r="E6624" t="s">
        <v>31</v>
      </c>
      <c r="F6624" t="s">
        <v>43</v>
      </c>
      <c r="G6624" t="s">
        <v>11</v>
      </c>
      <c r="H6624" t="s">
        <v>1339</v>
      </c>
      <c r="I6624" t="s">
        <v>655</v>
      </c>
      <c r="J6624" t="s">
        <v>13</v>
      </c>
      <c r="K6624" t="s">
        <v>2594</v>
      </c>
      <c r="L6624" t="s">
        <v>92</v>
      </c>
      <c r="N6624" t="str">
        <f>IF(ISBLANK(Sales[[#This Row],[return]]),"No",Sales[[#This Row],[return]])</f>
        <v>No</v>
      </c>
      <c r="O6624" s="2">
        <v>43761</v>
      </c>
      <c r="P6624" s="8" t="str">
        <f>TEXT(DAY(Sales[[#This Row],[OrderDate]]),"ddd")</f>
        <v>Mon</v>
      </c>
      <c r="Q6624" s="8" t="str">
        <f>TEXT(MONTH(Sales[[#This Row],[ShipDate]])*29,"mmm")</f>
        <v>Oct</v>
      </c>
      <c r="R6624">
        <v>552</v>
      </c>
      <c r="S6624" t="s">
        <v>1131</v>
      </c>
      <c r="T6624" t="s">
        <v>90</v>
      </c>
      <c r="U6624">
        <v>2920</v>
      </c>
      <c r="V6624" s="1">
        <v>0</v>
      </c>
      <c r="W6624">
        <v>15</v>
      </c>
      <c r="X6624">
        <v>4</v>
      </c>
      <c r="Y6624">
        <v>35</v>
      </c>
      <c r="AD6624"/>
    </row>
    <row r="6625" spans="1:30" x14ac:dyDescent="0.25">
      <c r="A6625" t="s">
        <v>10</v>
      </c>
      <c r="B6625" s="2">
        <v>43762</v>
      </c>
      <c r="C6625" s="35">
        <f>YEAR(Sales[[#This Row],[ShipDate]])</f>
        <v>2019</v>
      </c>
      <c r="D6625" t="s">
        <v>113</v>
      </c>
      <c r="E6625" t="s">
        <v>31</v>
      </c>
      <c r="F6625" t="s">
        <v>38</v>
      </c>
      <c r="G6625" t="s">
        <v>11</v>
      </c>
      <c r="H6625" t="s">
        <v>1339</v>
      </c>
      <c r="I6625" t="s">
        <v>655</v>
      </c>
      <c r="J6625" t="s">
        <v>13</v>
      </c>
      <c r="K6625" t="s">
        <v>2594</v>
      </c>
      <c r="L6625" t="s">
        <v>92</v>
      </c>
      <c r="N6625" t="str">
        <f>IF(ISBLANK(Sales[[#This Row],[return]]),"No",Sales[[#This Row],[return]])</f>
        <v>No</v>
      </c>
      <c r="O6625" s="2">
        <v>43761</v>
      </c>
      <c r="P6625" s="8" t="str">
        <f>TEXT(DAY(Sales[[#This Row],[OrderDate]]),"ddd")</f>
        <v>Mon</v>
      </c>
      <c r="Q6625" s="8" t="str">
        <f>TEXT(MONTH(Sales[[#This Row],[ShipDate]])*29,"mmm")</f>
        <v>Oct</v>
      </c>
      <c r="R6625">
        <v>1201</v>
      </c>
      <c r="S6625" t="s">
        <v>3157</v>
      </c>
      <c r="T6625" t="s">
        <v>90</v>
      </c>
      <c r="U6625">
        <v>2920</v>
      </c>
      <c r="V6625" s="1">
        <v>0.3</v>
      </c>
      <c r="W6625">
        <v>-128</v>
      </c>
      <c r="X6625">
        <v>3</v>
      </c>
      <c r="Y6625">
        <v>638</v>
      </c>
      <c r="AD6625"/>
    </row>
    <row r="6626" spans="1:30" x14ac:dyDescent="0.25">
      <c r="A6626" t="s">
        <v>10</v>
      </c>
      <c r="B6626" s="2">
        <v>43762</v>
      </c>
      <c r="C6626" s="35">
        <f>YEAR(Sales[[#This Row],[ShipDate]])</f>
        <v>2019</v>
      </c>
      <c r="D6626" t="s">
        <v>113</v>
      </c>
      <c r="E6626" t="s">
        <v>31</v>
      </c>
      <c r="F6626" t="s">
        <v>38</v>
      </c>
      <c r="G6626" t="s">
        <v>11</v>
      </c>
      <c r="H6626" t="s">
        <v>1339</v>
      </c>
      <c r="I6626" t="s">
        <v>655</v>
      </c>
      <c r="J6626" t="s">
        <v>13</v>
      </c>
      <c r="K6626" t="s">
        <v>2594</v>
      </c>
      <c r="L6626" t="s">
        <v>92</v>
      </c>
      <c r="N6626" t="str">
        <f>IF(ISBLANK(Sales[[#This Row],[return]]),"No",Sales[[#This Row],[return]])</f>
        <v>No</v>
      </c>
      <c r="O6626" s="2">
        <v>43761</v>
      </c>
      <c r="P6626" s="8" t="str">
        <f>TEXT(DAY(Sales[[#This Row],[OrderDate]]),"ddd")</f>
        <v>Mon</v>
      </c>
      <c r="Q6626" s="8" t="str">
        <f>TEXT(MONTH(Sales[[#This Row],[ShipDate]])*29,"mmm")</f>
        <v>Oct</v>
      </c>
      <c r="R6626">
        <v>964</v>
      </c>
      <c r="S6626" t="s">
        <v>1316</v>
      </c>
      <c r="T6626" t="s">
        <v>90</v>
      </c>
      <c r="U6626">
        <v>2920</v>
      </c>
      <c r="V6626" s="1">
        <v>0.3</v>
      </c>
      <c r="W6626">
        <v>-14</v>
      </c>
      <c r="X6626">
        <v>4</v>
      </c>
      <c r="Y6626">
        <v>241</v>
      </c>
      <c r="AD6626"/>
    </row>
    <row r="6627" spans="1:30" x14ac:dyDescent="0.25">
      <c r="A6627" t="s">
        <v>10</v>
      </c>
      <c r="B6627" s="2">
        <v>43762</v>
      </c>
      <c r="C6627" s="35">
        <f>YEAR(Sales[[#This Row],[ShipDate]])</f>
        <v>2019</v>
      </c>
      <c r="D6627" t="s">
        <v>113</v>
      </c>
      <c r="E6627" t="s">
        <v>31</v>
      </c>
      <c r="F6627" t="s">
        <v>52</v>
      </c>
      <c r="G6627" t="s">
        <v>25</v>
      </c>
      <c r="H6627" t="s">
        <v>1339</v>
      </c>
      <c r="I6627" t="s">
        <v>655</v>
      </c>
      <c r="J6627" t="s">
        <v>13</v>
      </c>
      <c r="K6627" t="s">
        <v>2594</v>
      </c>
      <c r="L6627" t="s">
        <v>92</v>
      </c>
      <c r="N6627" t="str">
        <f>IF(ISBLANK(Sales[[#This Row],[return]]),"No",Sales[[#This Row],[return]])</f>
        <v>No</v>
      </c>
      <c r="O6627" s="2">
        <v>43761</v>
      </c>
      <c r="P6627" s="8" t="str">
        <f>TEXT(DAY(Sales[[#This Row],[OrderDate]]),"ddd")</f>
        <v>Mon</v>
      </c>
      <c r="Q6627" s="8" t="str">
        <f>TEXT(MONTH(Sales[[#This Row],[ShipDate]])*29,"mmm")</f>
        <v>Oct</v>
      </c>
      <c r="R6627">
        <v>861</v>
      </c>
      <c r="S6627" t="s">
        <v>1720</v>
      </c>
      <c r="T6627" t="s">
        <v>90</v>
      </c>
      <c r="U6627">
        <v>2920</v>
      </c>
      <c r="V6627" s="1">
        <v>0</v>
      </c>
      <c r="W6627">
        <v>1</v>
      </c>
      <c r="X6627">
        <v>1</v>
      </c>
      <c r="Y6627">
        <v>2</v>
      </c>
      <c r="AD6627"/>
    </row>
    <row r="6628" spans="1:30" x14ac:dyDescent="0.25">
      <c r="A6628" t="s">
        <v>10</v>
      </c>
      <c r="B6628" s="2">
        <v>43762</v>
      </c>
      <c r="C6628" s="35">
        <f>YEAR(Sales[[#This Row],[ShipDate]])</f>
        <v>2019</v>
      </c>
      <c r="D6628" t="s">
        <v>113</v>
      </c>
      <c r="E6628" t="s">
        <v>31</v>
      </c>
      <c r="F6628" t="s">
        <v>59</v>
      </c>
      <c r="G6628" t="s">
        <v>25</v>
      </c>
      <c r="H6628" t="s">
        <v>1339</v>
      </c>
      <c r="I6628" t="s">
        <v>655</v>
      </c>
      <c r="J6628" t="s">
        <v>13</v>
      </c>
      <c r="K6628" t="s">
        <v>2594</v>
      </c>
      <c r="L6628" t="s">
        <v>92</v>
      </c>
      <c r="N6628" t="str">
        <f>IF(ISBLANK(Sales[[#This Row],[return]]),"No",Sales[[#This Row],[return]])</f>
        <v>No</v>
      </c>
      <c r="O6628" s="2">
        <v>43761</v>
      </c>
      <c r="P6628" s="8" t="str">
        <f>TEXT(DAY(Sales[[#This Row],[OrderDate]]),"ddd")</f>
        <v>Mon</v>
      </c>
      <c r="Q6628" s="8" t="str">
        <f>TEXT(MONTH(Sales[[#This Row],[ShipDate]])*29,"mmm")</f>
        <v>Oct</v>
      </c>
      <c r="R6628">
        <v>1655</v>
      </c>
      <c r="S6628" t="s">
        <v>668</v>
      </c>
      <c r="T6628" t="s">
        <v>90</v>
      </c>
      <c r="U6628">
        <v>2920</v>
      </c>
      <c r="V6628" s="1">
        <v>0</v>
      </c>
      <c r="W6628">
        <v>21</v>
      </c>
      <c r="X6628">
        <v>8</v>
      </c>
      <c r="Y6628">
        <v>43</v>
      </c>
      <c r="AD6628"/>
    </row>
    <row r="6629" spans="1:30" x14ac:dyDescent="0.25">
      <c r="A6629" t="s">
        <v>10</v>
      </c>
      <c r="B6629" s="2">
        <v>43616</v>
      </c>
      <c r="C6629" s="35">
        <f>YEAR(Sales[[#This Row],[ShipDate]])</f>
        <v>2019</v>
      </c>
      <c r="D6629" t="s">
        <v>113</v>
      </c>
      <c r="E6629" t="s">
        <v>18</v>
      </c>
      <c r="F6629" t="s">
        <v>21</v>
      </c>
      <c r="G6629" t="s">
        <v>11</v>
      </c>
      <c r="H6629" t="s">
        <v>1184</v>
      </c>
      <c r="I6629" t="s">
        <v>365</v>
      </c>
      <c r="J6629" t="s">
        <v>13</v>
      </c>
      <c r="K6629" t="s">
        <v>897</v>
      </c>
      <c r="L6629" t="s">
        <v>17</v>
      </c>
      <c r="N6629" t="str">
        <f>IF(ISBLANK(Sales[[#This Row],[return]]),"No",Sales[[#This Row],[return]])</f>
        <v>No</v>
      </c>
      <c r="O6629" s="2">
        <v>43615</v>
      </c>
      <c r="P6629" s="8" t="str">
        <f>TEXT(DAY(Sales[[#This Row],[OrderDate]]),"ddd")</f>
        <v>Mon</v>
      </c>
      <c r="Q6629" s="8" t="str">
        <f>TEXT(MONTH(Sales[[#This Row],[ShipDate]])*29,"mmm")</f>
        <v>May</v>
      </c>
      <c r="R6629">
        <v>1428</v>
      </c>
      <c r="S6629" t="s">
        <v>1185</v>
      </c>
      <c r="T6629" t="s">
        <v>15</v>
      </c>
      <c r="U6629">
        <v>70506</v>
      </c>
      <c r="V6629" s="1">
        <v>0</v>
      </c>
      <c r="W6629">
        <v>34</v>
      </c>
      <c r="X6629">
        <v>2</v>
      </c>
      <c r="Y6629">
        <v>242</v>
      </c>
      <c r="AD6629"/>
    </row>
    <row r="6630" spans="1:30" x14ac:dyDescent="0.25">
      <c r="A6630" t="s">
        <v>10</v>
      </c>
      <c r="B6630" s="2">
        <v>43616</v>
      </c>
      <c r="C6630" s="35">
        <f>YEAR(Sales[[#This Row],[ShipDate]])</f>
        <v>2019</v>
      </c>
      <c r="D6630" t="s">
        <v>113</v>
      </c>
      <c r="E6630" t="s">
        <v>18</v>
      </c>
      <c r="F6630" t="s">
        <v>43</v>
      </c>
      <c r="G6630" t="s">
        <v>11</v>
      </c>
      <c r="H6630" t="s">
        <v>1184</v>
      </c>
      <c r="I6630" t="s">
        <v>365</v>
      </c>
      <c r="J6630" t="s">
        <v>13</v>
      </c>
      <c r="K6630" t="s">
        <v>897</v>
      </c>
      <c r="L6630" t="s">
        <v>17</v>
      </c>
      <c r="N6630" t="str">
        <f>IF(ISBLANK(Sales[[#This Row],[return]]),"No",Sales[[#This Row],[return]])</f>
        <v>No</v>
      </c>
      <c r="O6630" s="2">
        <v>43615</v>
      </c>
      <c r="P6630" s="8" t="str">
        <f>TEXT(DAY(Sales[[#This Row],[OrderDate]]),"ddd")</f>
        <v>Mon</v>
      </c>
      <c r="Q6630" s="8" t="str">
        <f>TEXT(MONTH(Sales[[#This Row],[ShipDate]])*29,"mmm")</f>
        <v>May</v>
      </c>
      <c r="R6630">
        <v>91</v>
      </c>
      <c r="S6630" t="s">
        <v>1191</v>
      </c>
      <c r="T6630" t="s">
        <v>15</v>
      </c>
      <c r="U6630">
        <v>70506</v>
      </c>
      <c r="V6630" s="1">
        <v>0</v>
      </c>
      <c r="W6630">
        <v>3</v>
      </c>
      <c r="X6630">
        <v>3</v>
      </c>
      <c r="Y6630">
        <v>8</v>
      </c>
      <c r="AD6630"/>
    </row>
    <row r="6631" spans="1:30" x14ac:dyDescent="0.25">
      <c r="A6631" t="s">
        <v>10</v>
      </c>
      <c r="B6631" s="2">
        <v>43616</v>
      </c>
      <c r="C6631" s="35">
        <f>YEAR(Sales[[#This Row],[ShipDate]])</f>
        <v>2019</v>
      </c>
      <c r="D6631" t="s">
        <v>113</v>
      </c>
      <c r="E6631" t="s">
        <v>18</v>
      </c>
      <c r="F6631" t="s">
        <v>50</v>
      </c>
      <c r="G6631" t="s">
        <v>25</v>
      </c>
      <c r="H6631" t="s">
        <v>1184</v>
      </c>
      <c r="I6631" t="s">
        <v>365</v>
      </c>
      <c r="J6631" t="s">
        <v>13</v>
      </c>
      <c r="K6631" t="s">
        <v>897</v>
      </c>
      <c r="L6631" t="s">
        <v>17</v>
      </c>
      <c r="N6631" t="str">
        <f>IF(ISBLANK(Sales[[#This Row],[return]]),"No",Sales[[#This Row],[return]])</f>
        <v>No</v>
      </c>
      <c r="O6631" s="2">
        <v>43615</v>
      </c>
      <c r="P6631" s="8" t="str">
        <f>TEXT(DAY(Sales[[#This Row],[OrderDate]]),"ddd")</f>
        <v>Mon</v>
      </c>
      <c r="Q6631" s="8" t="str">
        <f>TEXT(MONTH(Sales[[#This Row],[ShipDate]])*29,"mmm")</f>
        <v>May</v>
      </c>
      <c r="R6631">
        <v>235</v>
      </c>
      <c r="S6631" t="s">
        <v>1756</v>
      </c>
      <c r="T6631" t="s">
        <v>15</v>
      </c>
      <c r="U6631">
        <v>70506</v>
      </c>
      <c r="V6631" s="1">
        <v>0</v>
      </c>
      <c r="W6631">
        <v>2</v>
      </c>
      <c r="X6631">
        <v>1</v>
      </c>
      <c r="Y6631">
        <v>4</v>
      </c>
      <c r="AD6631"/>
    </row>
    <row r="6632" spans="1:30" x14ac:dyDescent="0.25">
      <c r="A6632" t="s">
        <v>40</v>
      </c>
      <c r="B6632" s="2">
        <v>43675</v>
      </c>
      <c r="C6632" s="35">
        <f>YEAR(Sales[[#This Row],[ShipDate]])</f>
        <v>2019</v>
      </c>
      <c r="D6632" t="s">
        <v>36</v>
      </c>
      <c r="E6632" t="s">
        <v>18</v>
      </c>
      <c r="F6632" t="s">
        <v>33</v>
      </c>
      <c r="G6632" t="s">
        <v>25</v>
      </c>
      <c r="H6632" t="s">
        <v>88</v>
      </c>
      <c r="I6632" t="s">
        <v>93</v>
      </c>
      <c r="J6632" t="s">
        <v>13</v>
      </c>
      <c r="K6632" t="s">
        <v>1773</v>
      </c>
      <c r="L6632" t="s">
        <v>92</v>
      </c>
      <c r="N6632" t="str">
        <f>IF(ISBLANK(Sales[[#This Row],[return]]),"No",Sales[[#This Row],[return]])</f>
        <v>No</v>
      </c>
      <c r="O6632" s="2">
        <v>43671</v>
      </c>
      <c r="P6632" s="8" t="str">
        <f>TEXT(DAY(Sales[[#This Row],[OrderDate]]),"ddd")</f>
        <v>Wed</v>
      </c>
      <c r="Q6632" s="8" t="str">
        <f>TEXT(MONTH(Sales[[#This Row],[ShipDate]])*29,"mmm")</f>
        <v>Jul</v>
      </c>
      <c r="R6632">
        <v>200</v>
      </c>
      <c r="S6632" t="s">
        <v>2111</v>
      </c>
      <c r="T6632" t="s">
        <v>90</v>
      </c>
      <c r="U6632">
        <v>19134</v>
      </c>
      <c r="V6632" s="1">
        <v>0.2</v>
      </c>
      <c r="W6632">
        <v>1</v>
      </c>
      <c r="X6632">
        <v>1</v>
      </c>
      <c r="Y6632">
        <v>3</v>
      </c>
      <c r="AD6632"/>
    </row>
    <row r="6633" spans="1:30" x14ac:dyDescent="0.25">
      <c r="A6633" t="s">
        <v>40</v>
      </c>
      <c r="B6633" s="2">
        <v>43650</v>
      </c>
      <c r="C6633" s="35">
        <f>YEAR(Sales[[#This Row],[ShipDate]])</f>
        <v>2019</v>
      </c>
      <c r="D6633" t="s">
        <v>36</v>
      </c>
      <c r="E6633" t="s">
        <v>31</v>
      </c>
      <c r="F6633" t="s">
        <v>43</v>
      </c>
      <c r="G6633" t="s">
        <v>11</v>
      </c>
      <c r="H6633" t="s">
        <v>178</v>
      </c>
      <c r="I6633" t="s">
        <v>180</v>
      </c>
      <c r="J6633" t="s">
        <v>13</v>
      </c>
      <c r="K6633" t="s">
        <v>27</v>
      </c>
      <c r="L6633" t="s">
        <v>17</v>
      </c>
      <c r="N6633" t="str">
        <f>IF(ISBLANK(Sales[[#This Row],[return]]),"No",Sales[[#This Row],[return]])</f>
        <v>No</v>
      </c>
      <c r="O6633" s="2">
        <v>43646</v>
      </c>
      <c r="P6633" s="8" t="str">
        <f>TEXT(DAY(Sales[[#This Row],[OrderDate]]),"ddd")</f>
        <v>Mon</v>
      </c>
      <c r="Q6633" s="8" t="str">
        <f>TEXT(MONTH(Sales[[#This Row],[ShipDate]])*29,"mmm")</f>
        <v>Jul</v>
      </c>
      <c r="R6633">
        <v>108</v>
      </c>
      <c r="S6633" t="s">
        <v>1591</v>
      </c>
      <c r="T6633" t="s">
        <v>15</v>
      </c>
      <c r="U6633">
        <v>38109</v>
      </c>
      <c r="V6633" s="1">
        <v>0.2</v>
      </c>
      <c r="W6633">
        <v>5</v>
      </c>
      <c r="X6633">
        <v>2</v>
      </c>
      <c r="Y6633">
        <v>20</v>
      </c>
      <c r="AD6633"/>
    </row>
    <row r="6634" spans="1:30" x14ac:dyDescent="0.25">
      <c r="A6634" t="s">
        <v>40</v>
      </c>
      <c r="B6634" s="2">
        <v>43681</v>
      </c>
      <c r="C6634" s="35">
        <f>YEAR(Sales[[#This Row],[ShipDate]])</f>
        <v>2019</v>
      </c>
      <c r="D6634" t="s">
        <v>36</v>
      </c>
      <c r="E6634" t="s">
        <v>69</v>
      </c>
      <c r="F6634" t="s">
        <v>99</v>
      </c>
      <c r="G6634" t="s">
        <v>46</v>
      </c>
      <c r="H6634" t="s">
        <v>34</v>
      </c>
      <c r="I6634" t="s">
        <v>37</v>
      </c>
      <c r="J6634" t="s">
        <v>13</v>
      </c>
      <c r="K6634" t="s">
        <v>979</v>
      </c>
      <c r="L6634" t="s">
        <v>17</v>
      </c>
      <c r="N6634" t="str">
        <f>IF(ISBLANK(Sales[[#This Row],[return]]),"No",Sales[[#This Row],[return]])</f>
        <v>No</v>
      </c>
      <c r="O6634" s="2">
        <v>43677</v>
      </c>
      <c r="P6634" s="8" t="str">
        <f>TEXT(DAY(Sales[[#This Row],[OrderDate]]),"ddd")</f>
        <v>Tue</v>
      </c>
      <c r="Q6634" s="8" t="str">
        <f>TEXT(MONTH(Sales[[#This Row],[ShipDate]])*29,"mmm")</f>
        <v>Aug</v>
      </c>
      <c r="R6634">
        <v>1580</v>
      </c>
      <c r="S6634" t="s">
        <v>2416</v>
      </c>
      <c r="T6634" t="s">
        <v>15</v>
      </c>
      <c r="U6634">
        <v>33311</v>
      </c>
      <c r="V6634" s="1">
        <v>0.2</v>
      </c>
      <c r="W6634">
        <v>8</v>
      </c>
      <c r="X6634">
        <v>2</v>
      </c>
      <c r="Y6634">
        <v>41</v>
      </c>
      <c r="AD6634"/>
    </row>
    <row r="6635" spans="1:30" x14ac:dyDescent="0.25">
      <c r="A6635" t="s">
        <v>40</v>
      </c>
      <c r="B6635" s="2">
        <v>43526</v>
      </c>
      <c r="C6635" s="35">
        <f>YEAR(Sales[[#This Row],[ShipDate]])</f>
        <v>2019</v>
      </c>
      <c r="D6635" t="s">
        <v>36</v>
      </c>
      <c r="E6635" t="s">
        <v>18</v>
      </c>
      <c r="F6635" t="s">
        <v>50</v>
      </c>
      <c r="G6635" t="s">
        <v>25</v>
      </c>
      <c r="H6635" t="s">
        <v>164</v>
      </c>
      <c r="I6635" t="s">
        <v>120</v>
      </c>
      <c r="J6635" t="s">
        <v>13</v>
      </c>
      <c r="K6635" t="s">
        <v>1156</v>
      </c>
      <c r="L6635" t="s">
        <v>68</v>
      </c>
      <c r="N6635" t="str">
        <f>IF(ISBLANK(Sales[[#This Row],[return]]),"No",Sales[[#This Row],[return]])</f>
        <v>No</v>
      </c>
      <c r="O6635" s="2">
        <v>43521</v>
      </c>
      <c r="P6635" s="8" t="str">
        <f>TEXT(DAY(Sales[[#This Row],[OrderDate]]),"ddd")</f>
        <v>Wed</v>
      </c>
      <c r="Q6635" s="8" t="str">
        <f>TEXT(MONTH(Sales[[#This Row],[ShipDate]])*29,"mmm")</f>
        <v>Mar</v>
      </c>
      <c r="R6635">
        <v>256</v>
      </c>
      <c r="S6635" t="s">
        <v>227</v>
      </c>
      <c r="T6635" t="s">
        <v>66</v>
      </c>
      <c r="U6635">
        <v>60623</v>
      </c>
      <c r="V6635" s="1">
        <v>0.8</v>
      </c>
      <c r="W6635">
        <v>-3</v>
      </c>
      <c r="X6635">
        <v>3</v>
      </c>
      <c r="Y6635">
        <v>2</v>
      </c>
      <c r="AD6635"/>
    </row>
    <row r="6636" spans="1:30" x14ac:dyDescent="0.25">
      <c r="A6636" t="s">
        <v>10</v>
      </c>
      <c r="B6636" s="2">
        <v>43481</v>
      </c>
      <c r="C6636" s="35">
        <f>YEAR(Sales[[#This Row],[ShipDate]])</f>
        <v>2019</v>
      </c>
      <c r="D6636" t="s">
        <v>607</v>
      </c>
      <c r="E6636" t="s">
        <v>31</v>
      </c>
      <c r="F6636" t="s">
        <v>43</v>
      </c>
      <c r="G6636" t="s">
        <v>11</v>
      </c>
      <c r="H6636" t="s">
        <v>26</v>
      </c>
      <c r="I6636" t="s">
        <v>32</v>
      </c>
      <c r="J6636" t="s">
        <v>13</v>
      </c>
      <c r="K6636" t="s">
        <v>3127</v>
      </c>
      <c r="L6636" t="s">
        <v>30</v>
      </c>
      <c r="N6636" t="str">
        <f>IF(ISBLANK(Sales[[#This Row],[return]]),"No",Sales[[#This Row],[return]])</f>
        <v>No</v>
      </c>
      <c r="O6636" s="2">
        <v>43481</v>
      </c>
      <c r="P6636" s="8" t="str">
        <f>TEXT(DAY(Sales[[#This Row],[OrderDate]]),"ddd")</f>
        <v>Mon</v>
      </c>
      <c r="Q6636" s="8" t="str">
        <f>TEXT(MONTH(Sales[[#This Row],[ShipDate]])*29,"mmm")</f>
        <v>Jan</v>
      </c>
      <c r="R6636">
        <v>570</v>
      </c>
      <c r="S6636" t="s">
        <v>42</v>
      </c>
      <c r="T6636" t="s">
        <v>28</v>
      </c>
      <c r="U6636">
        <v>90008</v>
      </c>
      <c r="V6636" s="1">
        <v>0</v>
      </c>
      <c r="W6636">
        <v>8</v>
      </c>
      <c r="X6636">
        <v>4</v>
      </c>
      <c r="Y6636">
        <v>28</v>
      </c>
      <c r="AD6636"/>
    </row>
    <row r="6637" spans="1:30" x14ac:dyDescent="0.25">
      <c r="A6637" t="s">
        <v>10</v>
      </c>
      <c r="B6637" s="2">
        <v>43481</v>
      </c>
      <c r="C6637" s="35">
        <f>YEAR(Sales[[#This Row],[ShipDate]])</f>
        <v>2019</v>
      </c>
      <c r="D6637" t="s">
        <v>607</v>
      </c>
      <c r="E6637" t="s">
        <v>31</v>
      </c>
      <c r="F6637" t="s">
        <v>38</v>
      </c>
      <c r="G6637" t="s">
        <v>11</v>
      </c>
      <c r="H6637" t="s">
        <v>26</v>
      </c>
      <c r="I6637" t="s">
        <v>32</v>
      </c>
      <c r="J6637" t="s">
        <v>13</v>
      </c>
      <c r="K6637" t="s">
        <v>3127</v>
      </c>
      <c r="L6637" t="s">
        <v>30</v>
      </c>
      <c r="N6637" t="str">
        <f>IF(ISBLANK(Sales[[#This Row],[return]]),"No",Sales[[#This Row],[return]])</f>
        <v>No</v>
      </c>
      <c r="O6637" s="2">
        <v>43481</v>
      </c>
      <c r="P6637" s="8" t="str">
        <f>TEXT(DAY(Sales[[#This Row],[OrderDate]]),"ddd")</f>
        <v>Mon</v>
      </c>
      <c r="Q6637" s="8" t="str">
        <f>TEXT(MONTH(Sales[[#This Row],[ShipDate]])*29,"mmm")</f>
        <v>Jan</v>
      </c>
      <c r="R6637">
        <v>980</v>
      </c>
      <c r="S6637" t="s">
        <v>1557</v>
      </c>
      <c r="T6637" t="s">
        <v>28</v>
      </c>
      <c r="U6637">
        <v>90008</v>
      </c>
      <c r="V6637" s="1">
        <v>0.2</v>
      </c>
      <c r="W6637">
        <v>-15</v>
      </c>
      <c r="X6637">
        <v>7</v>
      </c>
      <c r="Y6637">
        <v>400</v>
      </c>
      <c r="AD6637"/>
    </row>
    <row r="6638" spans="1:30" x14ac:dyDescent="0.25">
      <c r="A6638" t="s">
        <v>40</v>
      </c>
      <c r="B6638" s="2">
        <v>43761</v>
      </c>
      <c r="C6638" s="35">
        <f>YEAR(Sales[[#This Row],[ShipDate]])</f>
        <v>2019</v>
      </c>
      <c r="D6638" t="s">
        <v>36</v>
      </c>
      <c r="E6638" t="s">
        <v>18</v>
      </c>
      <c r="F6638" t="s">
        <v>50</v>
      </c>
      <c r="G6638" t="s">
        <v>25</v>
      </c>
      <c r="H6638" t="s">
        <v>79</v>
      </c>
      <c r="I6638" t="s">
        <v>32</v>
      </c>
      <c r="J6638" t="s">
        <v>13</v>
      </c>
      <c r="K6638" t="s">
        <v>1327</v>
      </c>
      <c r="L6638" t="s">
        <v>30</v>
      </c>
      <c r="N6638" t="str">
        <f>IF(ISBLANK(Sales[[#This Row],[return]]),"No",Sales[[#This Row],[return]])</f>
        <v>No</v>
      </c>
      <c r="O6638" s="2">
        <v>43757</v>
      </c>
      <c r="P6638" s="8" t="str">
        <f>TEXT(DAY(Sales[[#This Row],[OrderDate]]),"ddd")</f>
        <v>Thu</v>
      </c>
      <c r="Q6638" s="8" t="str">
        <f>TEXT(MONTH(Sales[[#This Row],[ShipDate]])*29,"mmm")</f>
        <v>Oct</v>
      </c>
      <c r="R6638">
        <v>948</v>
      </c>
      <c r="S6638" t="s">
        <v>2233</v>
      </c>
      <c r="T6638" t="s">
        <v>28</v>
      </c>
      <c r="U6638">
        <v>94122</v>
      </c>
      <c r="V6638" s="1">
        <v>0.2</v>
      </c>
      <c r="W6638">
        <v>14</v>
      </c>
      <c r="X6638">
        <v>3</v>
      </c>
      <c r="Y6638">
        <v>40</v>
      </c>
      <c r="AD6638"/>
    </row>
    <row r="6639" spans="1:30" x14ac:dyDescent="0.25">
      <c r="A6639" t="s">
        <v>40</v>
      </c>
      <c r="B6639" s="2">
        <v>43776</v>
      </c>
      <c r="C6639" s="35">
        <f>YEAR(Sales[[#This Row],[ShipDate]])</f>
        <v>2019</v>
      </c>
      <c r="D6639" t="s">
        <v>36</v>
      </c>
      <c r="E6639" t="s">
        <v>31</v>
      </c>
      <c r="F6639" t="s">
        <v>33</v>
      </c>
      <c r="G6639" t="s">
        <v>25</v>
      </c>
      <c r="H6639" t="s">
        <v>797</v>
      </c>
      <c r="I6639" t="s">
        <v>598</v>
      </c>
      <c r="J6639" t="s">
        <v>13</v>
      </c>
      <c r="K6639" t="s">
        <v>194</v>
      </c>
      <c r="L6639" t="s">
        <v>17</v>
      </c>
      <c r="N6639" t="str">
        <f>IF(ISBLANK(Sales[[#This Row],[return]]),"No",Sales[[#This Row],[return]])</f>
        <v>No</v>
      </c>
      <c r="O6639" s="2">
        <v>43772</v>
      </c>
      <c r="P6639" s="8" t="str">
        <f>TEXT(DAY(Sales[[#This Row],[OrderDate]]),"ddd")</f>
        <v>Tue</v>
      </c>
      <c r="Q6639" s="8" t="str">
        <f>TEXT(MONTH(Sales[[#This Row],[ShipDate]])*29,"mmm")</f>
        <v>Nov</v>
      </c>
      <c r="R6639">
        <v>183</v>
      </c>
      <c r="S6639" t="s">
        <v>1078</v>
      </c>
      <c r="T6639" t="s">
        <v>15</v>
      </c>
      <c r="U6639">
        <v>30318</v>
      </c>
      <c r="V6639" s="1">
        <v>0</v>
      </c>
      <c r="W6639">
        <v>6</v>
      </c>
      <c r="X6639">
        <v>3</v>
      </c>
      <c r="Y6639">
        <v>12</v>
      </c>
      <c r="AD6639"/>
    </row>
    <row r="6640" spans="1:30" x14ac:dyDescent="0.25">
      <c r="A6640" t="s">
        <v>10</v>
      </c>
      <c r="B6640" s="2">
        <v>43711</v>
      </c>
      <c r="C6640" s="35">
        <f>YEAR(Sales[[#This Row],[ShipDate]])</f>
        <v>2019</v>
      </c>
      <c r="D6640" t="s">
        <v>36</v>
      </c>
      <c r="E6640" t="s">
        <v>69</v>
      </c>
      <c r="F6640" t="s">
        <v>38</v>
      </c>
      <c r="G6640" t="s">
        <v>11</v>
      </c>
      <c r="H6640" t="s">
        <v>60</v>
      </c>
      <c r="I6640" t="s">
        <v>63</v>
      </c>
      <c r="J6640" t="s">
        <v>13</v>
      </c>
      <c r="K6640" t="s">
        <v>3001</v>
      </c>
      <c r="L6640" t="s">
        <v>30</v>
      </c>
      <c r="N6640" t="str">
        <f>IF(ISBLANK(Sales[[#This Row],[return]]),"No",Sales[[#This Row],[return]])</f>
        <v>No</v>
      </c>
      <c r="O6640" s="2">
        <v>43705</v>
      </c>
      <c r="P6640" s="8" t="str">
        <f>TEXT(DAY(Sales[[#This Row],[OrderDate]]),"ddd")</f>
        <v>Sat</v>
      </c>
      <c r="Q6640" s="8" t="str">
        <f>TEXT(MONTH(Sales[[#This Row],[ShipDate]])*29,"mmm")</f>
        <v>Sep</v>
      </c>
      <c r="R6640">
        <v>847</v>
      </c>
      <c r="S6640" t="s">
        <v>632</v>
      </c>
      <c r="T6640" t="s">
        <v>28</v>
      </c>
      <c r="U6640">
        <v>98105</v>
      </c>
      <c r="V6640" s="1">
        <v>0</v>
      </c>
      <c r="W6640">
        <v>250</v>
      </c>
      <c r="X6640">
        <v>5</v>
      </c>
      <c r="Y6640">
        <v>1138</v>
      </c>
      <c r="AD6640"/>
    </row>
    <row r="6641" spans="1:30" x14ac:dyDescent="0.25">
      <c r="A6641" t="s">
        <v>10</v>
      </c>
      <c r="B6641" s="2">
        <v>43711</v>
      </c>
      <c r="C6641" s="35">
        <f>YEAR(Sales[[#This Row],[ShipDate]])</f>
        <v>2019</v>
      </c>
      <c r="D6641" t="s">
        <v>36</v>
      </c>
      <c r="E6641" t="s">
        <v>69</v>
      </c>
      <c r="F6641" t="s">
        <v>45</v>
      </c>
      <c r="G6641" t="s">
        <v>25</v>
      </c>
      <c r="H6641" t="s">
        <v>60</v>
      </c>
      <c r="I6641" t="s">
        <v>63</v>
      </c>
      <c r="J6641" t="s">
        <v>13</v>
      </c>
      <c r="K6641" t="s">
        <v>3001</v>
      </c>
      <c r="L6641" t="s">
        <v>30</v>
      </c>
      <c r="N6641" t="str">
        <f>IF(ISBLANK(Sales[[#This Row],[return]]),"No",Sales[[#This Row],[return]])</f>
        <v>No</v>
      </c>
      <c r="O6641" s="2">
        <v>43705</v>
      </c>
      <c r="P6641" s="8" t="str">
        <f>TEXT(DAY(Sales[[#This Row],[OrderDate]]),"ddd")</f>
        <v>Sat</v>
      </c>
      <c r="Q6641" s="8" t="str">
        <f>TEXT(MONTH(Sales[[#This Row],[ShipDate]])*29,"mmm")</f>
        <v>Sep</v>
      </c>
      <c r="R6641">
        <v>1161</v>
      </c>
      <c r="S6641" t="s">
        <v>800</v>
      </c>
      <c r="T6641" t="s">
        <v>28</v>
      </c>
      <c r="U6641">
        <v>98105</v>
      </c>
      <c r="V6641" s="1">
        <v>0</v>
      </c>
      <c r="W6641">
        <v>1</v>
      </c>
      <c r="X6641">
        <v>2</v>
      </c>
      <c r="Y6641">
        <v>6</v>
      </c>
      <c r="AD6641"/>
    </row>
    <row r="6642" spans="1:30" x14ac:dyDescent="0.25">
      <c r="A6642" t="s">
        <v>10</v>
      </c>
      <c r="B6642" s="2">
        <v>43711</v>
      </c>
      <c r="C6642" s="35">
        <f>YEAR(Sales[[#This Row],[ShipDate]])</f>
        <v>2019</v>
      </c>
      <c r="D6642" t="s">
        <v>36</v>
      </c>
      <c r="E6642" t="s">
        <v>69</v>
      </c>
      <c r="F6642" t="s">
        <v>50</v>
      </c>
      <c r="G6642" t="s">
        <v>25</v>
      </c>
      <c r="H6642" t="s">
        <v>60</v>
      </c>
      <c r="I6642" t="s">
        <v>63</v>
      </c>
      <c r="J6642" t="s">
        <v>13</v>
      </c>
      <c r="K6642" t="s">
        <v>3001</v>
      </c>
      <c r="L6642" t="s">
        <v>30</v>
      </c>
      <c r="N6642" t="str">
        <f>IF(ISBLANK(Sales[[#This Row],[return]]),"No",Sales[[#This Row],[return]])</f>
        <v>No</v>
      </c>
      <c r="O6642" s="2">
        <v>43705</v>
      </c>
      <c r="P6642" s="8" t="str">
        <f>TEXT(DAY(Sales[[#This Row],[OrderDate]]),"ddd")</f>
        <v>Sat</v>
      </c>
      <c r="Q6642" s="8" t="str">
        <f>TEXT(MONTH(Sales[[#This Row],[ShipDate]])*29,"mmm")</f>
        <v>Sep</v>
      </c>
      <c r="R6642">
        <v>712</v>
      </c>
      <c r="S6642" t="s">
        <v>793</v>
      </c>
      <c r="T6642" t="s">
        <v>28</v>
      </c>
      <c r="U6642">
        <v>98105</v>
      </c>
      <c r="V6642" s="1">
        <v>0.2</v>
      </c>
      <c r="W6642">
        <v>32</v>
      </c>
      <c r="X6642">
        <v>5</v>
      </c>
      <c r="Y6642">
        <v>100</v>
      </c>
      <c r="AD6642"/>
    </row>
    <row r="6643" spans="1:30" x14ac:dyDescent="0.25">
      <c r="A6643" t="s">
        <v>10</v>
      </c>
      <c r="B6643" s="2">
        <v>43711</v>
      </c>
      <c r="C6643" s="35">
        <f>YEAR(Sales[[#This Row],[ShipDate]])</f>
        <v>2019</v>
      </c>
      <c r="D6643" t="s">
        <v>36</v>
      </c>
      <c r="E6643" t="s">
        <v>69</v>
      </c>
      <c r="F6643" t="s">
        <v>48</v>
      </c>
      <c r="G6643" t="s">
        <v>46</v>
      </c>
      <c r="H6643" t="s">
        <v>60</v>
      </c>
      <c r="I6643" t="s">
        <v>63</v>
      </c>
      <c r="J6643" t="s">
        <v>13</v>
      </c>
      <c r="K6643" t="s">
        <v>3001</v>
      </c>
      <c r="L6643" t="s">
        <v>30</v>
      </c>
      <c r="N6643" t="str">
        <f>IF(ISBLANK(Sales[[#This Row],[return]]),"No",Sales[[#This Row],[return]])</f>
        <v>No</v>
      </c>
      <c r="O6643" s="2">
        <v>43705</v>
      </c>
      <c r="P6643" s="8" t="str">
        <f>TEXT(DAY(Sales[[#This Row],[OrderDate]]),"ddd")</f>
        <v>Sat</v>
      </c>
      <c r="Q6643" s="8" t="str">
        <f>TEXT(MONTH(Sales[[#This Row],[ShipDate]])*29,"mmm")</f>
        <v>Sep</v>
      </c>
      <c r="R6643">
        <v>136</v>
      </c>
      <c r="S6643" t="s">
        <v>2888</v>
      </c>
      <c r="T6643" t="s">
        <v>28</v>
      </c>
      <c r="U6643">
        <v>98105</v>
      </c>
      <c r="V6643" s="1">
        <v>0.2</v>
      </c>
      <c r="W6643">
        <v>11</v>
      </c>
      <c r="X6643">
        <v>4</v>
      </c>
      <c r="Y6643">
        <v>35</v>
      </c>
      <c r="AD6643"/>
    </row>
    <row r="6644" spans="1:30" x14ac:dyDescent="0.25">
      <c r="A6644" t="s">
        <v>40</v>
      </c>
      <c r="B6644" s="2">
        <v>43744</v>
      </c>
      <c r="C6644" s="35">
        <f>YEAR(Sales[[#This Row],[ShipDate]])</f>
        <v>2019</v>
      </c>
      <c r="D6644" t="s">
        <v>36</v>
      </c>
      <c r="E6644" t="s">
        <v>18</v>
      </c>
      <c r="F6644" t="s">
        <v>50</v>
      </c>
      <c r="G6644" t="s">
        <v>25</v>
      </c>
      <c r="H6644" t="s">
        <v>1066</v>
      </c>
      <c r="I6644" t="s">
        <v>133</v>
      </c>
      <c r="J6644" t="s">
        <v>13</v>
      </c>
      <c r="K6644" t="s">
        <v>1067</v>
      </c>
      <c r="L6644" t="s">
        <v>68</v>
      </c>
      <c r="N6644" t="str">
        <f>IF(ISBLANK(Sales[[#This Row],[return]]),"No",Sales[[#This Row],[return]])</f>
        <v>No</v>
      </c>
      <c r="O6644" s="2">
        <v>43740</v>
      </c>
      <c r="P6644" s="8" t="str">
        <f>TEXT(DAY(Sales[[#This Row],[OrderDate]]),"ddd")</f>
        <v>Mon</v>
      </c>
      <c r="Q6644" s="8" t="str">
        <f>TEXT(MONTH(Sales[[#This Row],[ShipDate]])*29,"mmm")</f>
        <v>Oct</v>
      </c>
      <c r="R6644">
        <v>688</v>
      </c>
      <c r="S6644" t="s">
        <v>1068</v>
      </c>
      <c r="T6644" t="s">
        <v>66</v>
      </c>
      <c r="U6644">
        <v>48183</v>
      </c>
      <c r="V6644" s="1">
        <v>0</v>
      </c>
      <c r="W6644">
        <v>27</v>
      </c>
      <c r="X6644">
        <v>3</v>
      </c>
      <c r="Y6644">
        <v>58</v>
      </c>
      <c r="AD6644"/>
    </row>
    <row r="6645" spans="1:30" x14ac:dyDescent="0.25">
      <c r="A6645" t="s">
        <v>40</v>
      </c>
      <c r="B6645" s="2">
        <v>43744</v>
      </c>
      <c r="C6645" s="35">
        <f>YEAR(Sales[[#This Row],[ShipDate]])</f>
        <v>2019</v>
      </c>
      <c r="D6645" t="s">
        <v>36</v>
      </c>
      <c r="E6645" t="s">
        <v>18</v>
      </c>
      <c r="F6645" t="s">
        <v>43</v>
      </c>
      <c r="G6645" t="s">
        <v>11</v>
      </c>
      <c r="H6645" t="s">
        <v>1066</v>
      </c>
      <c r="I6645" t="s">
        <v>133</v>
      </c>
      <c r="J6645" t="s">
        <v>13</v>
      </c>
      <c r="K6645" t="s">
        <v>1067</v>
      </c>
      <c r="L6645" t="s">
        <v>68</v>
      </c>
      <c r="N6645" t="str">
        <f>IF(ISBLANK(Sales[[#This Row],[return]]),"No",Sales[[#This Row],[return]])</f>
        <v>No</v>
      </c>
      <c r="O6645" s="2">
        <v>43740</v>
      </c>
      <c r="P6645" s="8" t="str">
        <f>TEXT(DAY(Sales[[#This Row],[OrderDate]]),"ddd")</f>
        <v>Mon</v>
      </c>
      <c r="Q6645" s="8" t="str">
        <f>TEXT(MONTH(Sales[[#This Row],[ShipDate]])*29,"mmm")</f>
        <v>Oct</v>
      </c>
      <c r="R6645">
        <v>1186</v>
      </c>
      <c r="S6645" t="s">
        <v>1069</v>
      </c>
      <c r="T6645" t="s">
        <v>66</v>
      </c>
      <c r="U6645">
        <v>48183</v>
      </c>
      <c r="V6645" s="1">
        <v>0</v>
      </c>
      <c r="W6645">
        <v>57</v>
      </c>
      <c r="X6645">
        <v>11</v>
      </c>
      <c r="Y6645">
        <v>158</v>
      </c>
      <c r="AD6645"/>
    </row>
    <row r="6646" spans="1:30" x14ac:dyDescent="0.25">
      <c r="A6646" t="s">
        <v>40</v>
      </c>
      <c r="B6646" s="2">
        <v>43744</v>
      </c>
      <c r="C6646" s="35">
        <f>YEAR(Sales[[#This Row],[ShipDate]])</f>
        <v>2019</v>
      </c>
      <c r="D6646" t="s">
        <v>36</v>
      </c>
      <c r="E6646" t="s">
        <v>18</v>
      </c>
      <c r="F6646" t="s">
        <v>45</v>
      </c>
      <c r="G6646" t="s">
        <v>25</v>
      </c>
      <c r="H6646" t="s">
        <v>1066</v>
      </c>
      <c r="I6646" t="s">
        <v>133</v>
      </c>
      <c r="J6646" t="s">
        <v>13</v>
      </c>
      <c r="K6646" t="s">
        <v>1067</v>
      </c>
      <c r="L6646" t="s">
        <v>68</v>
      </c>
      <c r="N6646" t="str">
        <f>IF(ISBLANK(Sales[[#This Row],[return]]),"No",Sales[[#This Row],[return]])</f>
        <v>No</v>
      </c>
      <c r="O6646" s="2">
        <v>43740</v>
      </c>
      <c r="P6646" s="8" t="str">
        <f>TEXT(DAY(Sales[[#This Row],[OrderDate]]),"ddd")</f>
        <v>Mon</v>
      </c>
      <c r="Q6646" s="8" t="str">
        <f>TEXT(MONTH(Sales[[#This Row],[ShipDate]])*29,"mmm")</f>
        <v>Oct</v>
      </c>
      <c r="R6646">
        <v>251</v>
      </c>
      <c r="S6646" t="s">
        <v>663</v>
      </c>
      <c r="T6646" t="s">
        <v>66</v>
      </c>
      <c r="U6646">
        <v>48183</v>
      </c>
      <c r="V6646" s="1">
        <v>0</v>
      </c>
      <c r="W6646">
        <v>23</v>
      </c>
      <c r="X6646">
        <v>7</v>
      </c>
      <c r="Y6646">
        <v>57</v>
      </c>
      <c r="AD6646"/>
    </row>
    <row r="6647" spans="1:30" x14ac:dyDescent="0.25">
      <c r="A6647" t="s">
        <v>40</v>
      </c>
      <c r="B6647" s="2">
        <v>43744</v>
      </c>
      <c r="C6647" s="35">
        <f>YEAR(Sales[[#This Row],[ShipDate]])</f>
        <v>2019</v>
      </c>
      <c r="D6647" t="s">
        <v>36</v>
      </c>
      <c r="E6647" t="s">
        <v>18</v>
      </c>
      <c r="F6647" t="s">
        <v>50</v>
      </c>
      <c r="G6647" t="s">
        <v>25</v>
      </c>
      <c r="H6647" t="s">
        <v>1066</v>
      </c>
      <c r="I6647" t="s">
        <v>133</v>
      </c>
      <c r="J6647" t="s">
        <v>13</v>
      </c>
      <c r="K6647" t="s">
        <v>1067</v>
      </c>
      <c r="L6647" t="s">
        <v>68</v>
      </c>
      <c r="N6647" t="str">
        <f>IF(ISBLANK(Sales[[#This Row],[return]]),"No",Sales[[#This Row],[return]])</f>
        <v>No</v>
      </c>
      <c r="O6647" s="2">
        <v>43740</v>
      </c>
      <c r="P6647" s="8" t="str">
        <f>TEXT(DAY(Sales[[#This Row],[OrderDate]]),"ddd")</f>
        <v>Mon</v>
      </c>
      <c r="Q6647" s="8" t="str">
        <f>TEXT(MONTH(Sales[[#This Row],[ShipDate]])*29,"mmm")</f>
        <v>Oct</v>
      </c>
      <c r="R6647">
        <v>237</v>
      </c>
      <c r="S6647" t="s">
        <v>1070</v>
      </c>
      <c r="T6647" t="s">
        <v>66</v>
      </c>
      <c r="U6647">
        <v>48183</v>
      </c>
      <c r="V6647" s="1">
        <v>0</v>
      </c>
      <c r="W6647">
        <v>1</v>
      </c>
      <c r="X6647">
        <v>1</v>
      </c>
      <c r="Y6647">
        <v>3</v>
      </c>
      <c r="AD6647"/>
    </row>
    <row r="6648" spans="1:30" x14ac:dyDescent="0.25">
      <c r="A6648" t="s">
        <v>40</v>
      </c>
      <c r="B6648" s="2">
        <v>43756</v>
      </c>
      <c r="C6648" s="35">
        <f>YEAR(Sales[[#This Row],[ShipDate]])</f>
        <v>2019</v>
      </c>
      <c r="D6648" t="s">
        <v>36</v>
      </c>
      <c r="E6648" t="s">
        <v>69</v>
      </c>
      <c r="F6648" t="s">
        <v>50</v>
      </c>
      <c r="G6648" t="s">
        <v>25</v>
      </c>
      <c r="H6648" t="s">
        <v>164</v>
      </c>
      <c r="I6648" t="s">
        <v>120</v>
      </c>
      <c r="J6648" t="s">
        <v>13</v>
      </c>
      <c r="K6648" t="s">
        <v>3015</v>
      </c>
      <c r="L6648" t="s">
        <v>68</v>
      </c>
      <c r="N6648" t="str">
        <f>IF(ISBLANK(Sales[[#This Row],[return]]),"No",Sales[[#This Row],[return]])</f>
        <v>No</v>
      </c>
      <c r="O6648" s="2">
        <v>43752</v>
      </c>
      <c r="P6648" s="8" t="str">
        <f>TEXT(DAY(Sales[[#This Row],[OrderDate]]),"ddd")</f>
        <v>Sat</v>
      </c>
      <c r="Q6648" s="8" t="str">
        <f>TEXT(MONTH(Sales[[#This Row],[ShipDate]])*29,"mmm")</f>
        <v>Oct</v>
      </c>
      <c r="R6648">
        <v>422</v>
      </c>
      <c r="S6648" t="s">
        <v>2006</v>
      </c>
      <c r="T6648" t="s">
        <v>66</v>
      </c>
      <c r="U6648">
        <v>60623</v>
      </c>
      <c r="V6648" s="1">
        <v>0.8</v>
      </c>
      <c r="W6648">
        <v>-24</v>
      </c>
      <c r="X6648">
        <v>1</v>
      </c>
      <c r="Y6648">
        <v>13</v>
      </c>
      <c r="AD6648"/>
    </row>
    <row r="6649" spans="1:30" x14ac:dyDescent="0.25">
      <c r="A6649" t="s">
        <v>40</v>
      </c>
      <c r="B6649" s="2">
        <v>43756</v>
      </c>
      <c r="C6649" s="35">
        <f>YEAR(Sales[[#This Row],[ShipDate]])</f>
        <v>2019</v>
      </c>
      <c r="D6649" t="s">
        <v>36</v>
      </c>
      <c r="E6649" t="s">
        <v>69</v>
      </c>
      <c r="F6649" t="s">
        <v>50</v>
      </c>
      <c r="G6649" t="s">
        <v>25</v>
      </c>
      <c r="H6649" t="s">
        <v>164</v>
      </c>
      <c r="I6649" t="s">
        <v>120</v>
      </c>
      <c r="J6649" t="s">
        <v>13</v>
      </c>
      <c r="K6649" t="s">
        <v>3015</v>
      </c>
      <c r="L6649" t="s">
        <v>68</v>
      </c>
      <c r="N6649" t="str">
        <f>IF(ISBLANK(Sales[[#This Row],[return]]),"No",Sales[[#This Row],[return]])</f>
        <v>No</v>
      </c>
      <c r="O6649" s="2">
        <v>43752</v>
      </c>
      <c r="P6649" s="8" t="str">
        <f>TEXT(DAY(Sales[[#This Row],[OrderDate]]),"ddd")</f>
        <v>Sat</v>
      </c>
      <c r="Q6649" s="8" t="str">
        <f>TEXT(MONTH(Sales[[#This Row],[ShipDate]])*29,"mmm")</f>
        <v>Oct</v>
      </c>
      <c r="R6649">
        <v>714</v>
      </c>
      <c r="S6649" t="s">
        <v>3158</v>
      </c>
      <c r="T6649" t="s">
        <v>66</v>
      </c>
      <c r="U6649">
        <v>60623</v>
      </c>
      <c r="V6649" s="1">
        <v>0.8</v>
      </c>
      <c r="W6649">
        <v>-42</v>
      </c>
      <c r="X6649">
        <v>9</v>
      </c>
      <c r="Y6649">
        <v>27</v>
      </c>
      <c r="AD6649"/>
    </row>
    <row r="6650" spans="1:30" x14ac:dyDescent="0.25">
      <c r="A6650" t="s">
        <v>40</v>
      </c>
      <c r="B6650" s="2">
        <v>43682</v>
      </c>
      <c r="C6650" s="35">
        <f>YEAR(Sales[[#This Row],[ShipDate]])</f>
        <v>2019</v>
      </c>
      <c r="D6650" t="s">
        <v>36</v>
      </c>
      <c r="E6650" t="s">
        <v>18</v>
      </c>
      <c r="F6650" t="s">
        <v>48</v>
      </c>
      <c r="G6650" t="s">
        <v>46</v>
      </c>
      <c r="H6650" t="s">
        <v>88</v>
      </c>
      <c r="I6650" t="s">
        <v>93</v>
      </c>
      <c r="J6650" t="s">
        <v>13</v>
      </c>
      <c r="K6650" t="s">
        <v>1535</v>
      </c>
      <c r="L6650" t="s">
        <v>92</v>
      </c>
      <c r="N6650" t="str">
        <f>IF(ISBLANK(Sales[[#This Row],[return]]),"No",Sales[[#This Row],[return]])</f>
        <v>No</v>
      </c>
      <c r="O6650" s="2">
        <v>43677</v>
      </c>
      <c r="P6650" s="8" t="str">
        <f>TEXT(DAY(Sales[[#This Row],[OrderDate]]),"ddd")</f>
        <v>Tue</v>
      </c>
      <c r="Q6650" s="8" t="str">
        <f>TEXT(MONTH(Sales[[#This Row],[ShipDate]])*29,"mmm")</f>
        <v>Aug</v>
      </c>
      <c r="R6650">
        <v>1296</v>
      </c>
      <c r="S6650" t="s">
        <v>2440</v>
      </c>
      <c r="T6650" t="s">
        <v>90</v>
      </c>
      <c r="U6650">
        <v>19134</v>
      </c>
      <c r="V6650" s="1">
        <v>0.4</v>
      </c>
      <c r="W6650">
        <v>-57</v>
      </c>
      <c r="X6650">
        <v>4</v>
      </c>
      <c r="Y6650">
        <v>286</v>
      </c>
      <c r="AD6650"/>
    </row>
    <row r="6651" spans="1:30" x14ac:dyDescent="0.25">
      <c r="A6651" t="s">
        <v>10</v>
      </c>
      <c r="B6651" s="2">
        <v>43835</v>
      </c>
      <c r="C6651" s="35">
        <f>YEAR(Sales[[#This Row],[ShipDate]])</f>
        <v>2020</v>
      </c>
      <c r="D6651" t="s">
        <v>36</v>
      </c>
      <c r="E6651" t="s">
        <v>69</v>
      </c>
      <c r="F6651" t="s">
        <v>52</v>
      </c>
      <c r="G6651" t="s">
        <v>25</v>
      </c>
      <c r="H6651" t="s">
        <v>249</v>
      </c>
      <c r="I6651" t="s">
        <v>142</v>
      </c>
      <c r="J6651" t="s">
        <v>13</v>
      </c>
      <c r="K6651" t="s">
        <v>966</v>
      </c>
      <c r="L6651" t="s">
        <v>68</v>
      </c>
      <c r="N6651" t="str">
        <f>IF(ISBLANK(Sales[[#This Row],[return]]),"No",Sales[[#This Row],[return]])</f>
        <v>No</v>
      </c>
      <c r="O6651" s="2">
        <v>43829</v>
      </c>
      <c r="P6651" s="8" t="str">
        <f>TEXT(DAY(Sales[[#This Row],[OrderDate]]),"ddd")</f>
        <v>Mon</v>
      </c>
      <c r="Q6651" s="8" t="str">
        <f>TEXT(MONTH(Sales[[#This Row],[ShipDate]])*29,"mmm")</f>
        <v>Jan</v>
      </c>
      <c r="R6651">
        <v>613</v>
      </c>
      <c r="S6651" t="s">
        <v>967</v>
      </c>
      <c r="T6651" t="s">
        <v>66</v>
      </c>
      <c r="U6651">
        <v>47201</v>
      </c>
      <c r="V6651" s="1">
        <v>0</v>
      </c>
      <c r="W6651">
        <v>57</v>
      </c>
      <c r="X6651">
        <v>2</v>
      </c>
      <c r="Y6651">
        <v>209</v>
      </c>
      <c r="AD6651"/>
    </row>
    <row r="6652" spans="1:30" x14ac:dyDescent="0.25">
      <c r="A6652" t="s">
        <v>40</v>
      </c>
      <c r="B6652" s="2">
        <v>43793</v>
      </c>
      <c r="C6652" s="35">
        <f>YEAR(Sales[[#This Row],[ShipDate]])</f>
        <v>2019</v>
      </c>
      <c r="D6652" t="s">
        <v>36</v>
      </c>
      <c r="E6652" t="s">
        <v>18</v>
      </c>
      <c r="F6652" t="s">
        <v>43</v>
      </c>
      <c r="G6652" t="s">
        <v>11</v>
      </c>
      <c r="H6652" t="s">
        <v>26</v>
      </c>
      <c r="I6652" t="s">
        <v>32</v>
      </c>
      <c r="J6652" t="s">
        <v>13</v>
      </c>
      <c r="K6652" t="s">
        <v>1111</v>
      </c>
      <c r="L6652" t="s">
        <v>30</v>
      </c>
      <c r="N6652" t="str">
        <f>IF(ISBLANK(Sales[[#This Row],[return]]),"No",Sales[[#This Row],[return]])</f>
        <v>No</v>
      </c>
      <c r="O6652" s="2">
        <v>43788</v>
      </c>
      <c r="P6652" s="8" t="str">
        <f>TEXT(DAY(Sales[[#This Row],[OrderDate]]),"ddd")</f>
        <v>Thu</v>
      </c>
      <c r="Q6652" s="8" t="str">
        <f>TEXT(MONTH(Sales[[#This Row],[ShipDate]])*29,"mmm")</f>
        <v>Nov</v>
      </c>
      <c r="R6652">
        <v>617</v>
      </c>
      <c r="S6652" t="s">
        <v>3208</v>
      </c>
      <c r="T6652" t="s">
        <v>28</v>
      </c>
      <c r="U6652">
        <v>90049</v>
      </c>
      <c r="V6652" s="1">
        <v>0</v>
      </c>
      <c r="W6652">
        <v>7</v>
      </c>
      <c r="X6652">
        <v>1</v>
      </c>
      <c r="Y6652">
        <v>19</v>
      </c>
      <c r="AD6652"/>
    </row>
    <row r="6653" spans="1:30" x14ac:dyDescent="0.25">
      <c r="A6653" t="s">
        <v>40</v>
      </c>
      <c r="B6653" s="2">
        <v>43793</v>
      </c>
      <c r="C6653" s="35">
        <f>YEAR(Sales[[#This Row],[ShipDate]])</f>
        <v>2019</v>
      </c>
      <c r="D6653" t="s">
        <v>36</v>
      </c>
      <c r="E6653" t="s">
        <v>18</v>
      </c>
      <c r="F6653" t="s">
        <v>39</v>
      </c>
      <c r="G6653" t="s">
        <v>25</v>
      </c>
      <c r="H6653" t="s">
        <v>26</v>
      </c>
      <c r="I6653" t="s">
        <v>32</v>
      </c>
      <c r="J6653" t="s">
        <v>13</v>
      </c>
      <c r="K6653" t="s">
        <v>1111</v>
      </c>
      <c r="L6653" t="s">
        <v>30</v>
      </c>
      <c r="N6653" t="str">
        <f>IF(ISBLANK(Sales[[#This Row],[return]]),"No",Sales[[#This Row],[return]])</f>
        <v>No</v>
      </c>
      <c r="O6653" s="2">
        <v>43788</v>
      </c>
      <c r="P6653" s="8" t="str">
        <f>TEXT(DAY(Sales[[#This Row],[OrderDate]]),"ddd")</f>
        <v>Thu</v>
      </c>
      <c r="Q6653" s="8" t="str">
        <f>TEXT(MONTH(Sales[[#This Row],[ShipDate]])*29,"mmm")</f>
        <v>Nov</v>
      </c>
      <c r="R6653">
        <v>666</v>
      </c>
      <c r="S6653" t="s">
        <v>563</v>
      </c>
      <c r="T6653" t="s">
        <v>28</v>
      </c>
      <c r="U6653">
        <v>90049</v>
      </c>
      <c r="V6653" s="1">
        <v>0</v>
      </c>
      <c r="W6653">
        <v>76</v>
      </c>
      <c r="X6653">
        <v>9</v>
      </c>
      <c r="Y6653">
        <v>305</v>
      </c>
      <c r="AD6653"/>
    </row>
    <row r="6654" spans="1:30" x14ac:dyDescent="0.25">
      <c r="A6654" t="s">
        <v>40</v>
      </c>
      <c r="B6654" s="2">
        <v>43504</v>
      </c>
      <c r="C6654" s="35">
        <f>YEAR(Sales[[#This Row],[ShipDate]])</f>
        <v>2019</v>
      </c>
      <c r="D6654" t="s">
        <v>36</v>
      </c>
      <c r="E6654" t="s">
        <v>18</v>
      </c>
      <c r="F6654" t="s">
        <v>59</v>
      </c>
      <c r="G6654" t="s">
        <v>25</v>
      </c>
      <c r="H6654" t="s">
        <v>630</v>
      </c>
      <c r="I6654" t="s">
        <v>37</v>
      </c>
      <c r="J6654" t="s">
        <v>13</v>
      </c>
      <c r="K6654" t="s">
        <v>1347</v>
      </c>
      <c r="L6654" t="s">
        <v>17</v>
      </c>
      <c r="N6654" t="str">
        <f>IF(ISBLANK(Sales[[#This Row],[return]]),"No",Sales[[#This Row],[return]])</f>
        <v>No</v>
      </c>
      <c r="O6654" s="2">
        <v>43499</v>
      </c>
      <c r="P6654" s="8" t="str">
        <f>TEXT(DAY(Sales[[#This Row],[OrderDate]]),"ddd")</f>
        <v>Tue</v>
      </c>
      <c r="Q6654" s="8" t="str">
        <f>TEXT(MONTH(Sales[[#This Row],[ShipDate]])*29,"mmm")</f>
        <v>Feb</v>
      </c>
      <c r="R6654">
        <v>13</v>
      </c>
      <c r="S6654" t="s">
        <v>2257</v>
      </c>
      <c r="T6654" t="s">
        <v>15</v>
      </c>
      <c r="U6654">
        <v>33024</v>
      </c>
      <c r="V6654" s="1">
        <v>0.2</v>
      </c>
      <c r="W6654">
        <v>40</v>
      </c>
      <c r="X6654">
        <v>3</v>
      </c>
      <c r="Y6654">
        <v>115</v>
      </c>
      <c r="AD6654"/>
    </row>
    <row r="6655" spans="1:30" x14ac:dyDescent="0.25">
      <c r="A6655" t="s">
        <v>40</v>
      </c>
      <c r="B6655" s="2">
        <v>43504</v>
      </c>
      <c r="C6655" s="35">
        <f>YEAR(Sales[[#This Row],[ShipDate]])</f>
        <v>2019</v>
      </c>
      <c r="D6655" t="s">
        <v>36</v>
      </c>
      <c r="E6655" t="s">
        <v>18</v>
      </c>
      <c r="F6655" t="s">
        <v>50</v>
      </c>
      <c r="G6655" t="s">
        <v>25</v>
      </c>
      <c r="H6655" t="s">
        <v>630</v>
      </c>
      <c r="I6655" t="s">
        <v>37</v>
      </c>
      <c r="J6655" t="s">
        <v>13</v>
      </c>
      <c r="K6655" t="s">
        <v>1347</v>
      </c>
      <c r="L6655" t="s">
        <v>17</v>
      </c>
      <c r="N6655" t="str">
        <f>IF(ISBLANK(Sales[[#This Row],[return]]),"No",Sales[[#This Row],[return]])</f>
        <v>No</v>
      </c>
      <c r="O6655" s="2">
        <v>43499</v>
      </c>
      <c r="P6655" s="8" t="str">
        <f>TEXT(DAY(Sales[[#This Row],[OrderDate]]),"ddd")</f>
        <v>Tue</v>
      </c>
      <c r="Q6655" s="8" t="str">
        <f>TEXT(MONTH(Sales[[#This Row],[ShipDate]])*29,"mmm")</f>
        <v>Feb</v>
      </c>
      <c r="R6655">
        <v>692</v>
      </c>
      <c r="S6655" t="s">
        <v>1750</v>
      </c>
      <c r="T6655" t="s">
        <v>15</v>
      </c>
      <c r="U6655">
        <v>33024</v>
      </c>
      <c r="V6655" s="1">
        <v>0.7</v>
      </c>
      <c r="W6655">
        <v>-3</v>
      </c>
      <c r="X6655">
        <v>2</v>
      </c>
      <c r="Y6655">
        <v>4</v>
      </c>
      <c r="AD6655"/>
    </row>
    <row r="6656" spans="1:30" x14ac:dyDescent="0.25">
      <c r="A6656" t="s">
        <v>40</v>
      </c>
      <c r="B6656" s="2">
        <v>43623</v>
      </c>
      <c r="C6656" s="35">
        <f>YEAR(Sales[[#This Row],[ShipDate]])</f>
        <v>2019</v>
      </c>
      <c r="D6656" t="s">
        <v>36</v>
      </c>
      <c r="E6656" t="s">
        <v>31</v>
      </c>
      <c r="F6656" t="s">
        <v>43</v>
      </c>
      <c r="G6656" t="s">
        <v>11</v>
      </c>
      <c r="H6656" t="s">
        <v>304</v>
      </c>
      <c r="I6656" t="s">
        <v>180</v>
      </c>
      <c r="J6656" t="s">
        <v>13</v>
      </c>
      <c r="K6656" t="s">
        <v>402</v>
      </c>
      <c r="L6656" t="s">
        <v>17</v>
      </c>
      <c r="N6656" t="str">
        <f>IF(ISBLANK(Sales[[#This Row],[return]]),"No",Sales[[#This Row],[return]])</f>
        <v>No</v>
      </c>
      <c r="O6656" s="2">
        <v>43619</v>
      </c>
      <c r="P6656" s="8" t="str">
        <f>TEXT(DAY(Sales[[#This Row],[OrderDate]]),"ddd")</f>
        <v>Tue</v>
      </c>
      <c r="Q6656" s="8" t="str">
        <f>TEXT(MONTH(Sales[[#This Row],[ShipDate]])*29,"mmm")</f>
        <v>Jun</v>
      </c>
      <c r="R6656">
        <v>549</v>
      </c>
      <c r="S6656" t="s">
        <v>403</v>
      </c>
      <c r="T6656" t="s">
        <v>15</v>
      </c>
      <c r="U6656">
        <v>37064</v>
      </c>
      <c r="V6656" s="1">
        <v>0.2</v>
      </c>
      <c r="W6656">
        <v>10</v>
      </c>
      <c r="X6656">
        <v>7</v>
      </c>
      <c r="Y6656">
        <v>35</v>
      </c>
      <c r="AD6656"/>
    </row>
    <row r="6657" spans="1:30" x14ac:dyDescent="0.25">
      <c r="A6657" t="s">
        <v>24</v>
      </c>
      <c r="B6657" s="2">
        <v>43720</v>
      </c>
      <c r="C6657" s="35">
        <f>YEAR(Sales[[#This Row],[ShipDate]])</f>
        <v>2019</v>
      </c>
      <c r="D6657" t="s">
        <v>19</v>
      </c>
      <c r="E6657" t="s">
        <v>31</v>
      </c>
      <c r="F6657" t="s">
        <v>99</v>
      </c>
      <c r="G6657" t="s">
        <v>46</v>
      </c>
      <c r="H6657" t="s">
        <v>107</v>
      </c>
      <c r="I6657" t="s">
        <v>70</v>
      </c>
      <c r="J6657" t="s">
        <v>13</v>
      </c>
      <c r="K6657" t="s">
        <v>2658</v>
      </c>
      <c r="L6657" t="s">
        <v>68</v>
      </c>
      <c r="N6657" t="str">
        <f>IF(ISBLANK(Sales[[#This Row],[return]]),"No",Sales[[#This Row],[return]])</f>
        <v>No</v>
      </c>
      <c r="O6657" s="2">
        <v>43716</v>
      </c>
      <c r="P6657" s="8" t="str">
        <f>TEXT(DAY(Sales[[#This Row],[OrderDate]]),"ddd")</f>
        <v>Sun</v>
      </c>
      <c r="Q6657" s="8" t="str">
        <f>TEXT(MONTH(Sales[[#This Row],[ShipDate]])*29,"mmm")</f>
        <v>Sep</v>
      </c>
      <c r="R6657">
        <v>1076</v>
      </c>
      <c r="S6657" t="s">
        <v>2366</v>
      </c>
      <c r="T6657" t="s">
        <v>66</v>
      </c>
      <c r="U6657">
        <v>77070</v>
      </c>
      <c r="V6657" s="1">
        <v>0.2</v>
      </c>
      <c r="W6657">
        <v>20</v>
      </c>
      <c r="X6657">
        <v>6</v>
      </c>
      <c r="Y6657">
        <v>85</v>
      </c>
      <c r="AD6657"/>
    </row>
    <row r="6658" spans="1:30" x14ac:dyDescent="0.25">
      <c r="A6658" t="s">
        <v>24</v>
      </c>
      <c r="B6658" s="2">
        <v>43721</v>
      </c>
      <c r="C6658" s="35">
        <f>YEAR(Sales[[#This Row],[ShipDate]])</f>
        <v>2019</v>
      </c>
      <c r="D6658" t="s">
        <v>113</v>
      </c>
      <c r="E6658" t="s">
        <v>31</v>
      </c>
      <c r="F6658" t="s">
        <v>45</v>
      </c>
      <c r="G6658" t="s">
        <v>25</v>
      </c>
      <c r="H6658" t="s">
        <v>686</v>
      </c>
      <c r="I6658" t="s">
        <v>585</v>
      </c>
      <c r="J6658" t="s">
        <v>13</v>
      </c>
      <c r="K6658" t="s">
        <v>2658</v>
      </c>
      <c r="L6658" t="s">
        <v>92</v>
      </c>
      <c r="N6658" t="str">
        <f>IF(ISBLANK(Sales[[#This Row],[return]]),"No",Sales[[#This Row],[return]])</f>
        <v>No</v>
      </c>
      <c r="O6658" s="2">
        <v>43718</v>
      </c>
      <c r="P6658" s="8" t="str">
        <f>TEXT(DAY(Sales[[#This Row],[OrderDate]]),"ddd")</f>
        <v>Tue</v>
      </c>
      <c r="Q6658" s="8" t="str">
        <f>TEXT(MONTH(Sales[[#This Row],[ShipDate]])*29,"mmm")</f>
        <v>Sep</v>
      </c>
      <c r="R6658">
        <v>539</v>
      </c>
      <c r="S6658" t="s">
        <v>3212</v>
      </c>
      <c r="T6658" t="s">
        <v>90</v>
      </c>
      <c r="U6658">
        <v>1841</v>
      </c>
      <c r="V6658" s="1">
        <v>0</v>
      </c>
      <c r="W6658">
        <v>4</v>
      </c>
      <c r="X6658">
        <v>2</v>
      </c>
      <c r="Y6658">
        <v>15</v>
      </c>
      <c r="AD6658"/>
    </row>
    <row r="6659" spans="1:30" x14ac:dyDescent="0.25">
      <c r="A6659" t="s">
        <v>24</v>
      </c>
      <c r="B6659" s="2">
        <v>43752</v>
      </c>
      <c r="C6659" s="35">
        <f>YEAR(Sales[[#This Row],[ShipDate]])</f>
        <v>2019</v>
      </c>
      <c r="D6659" t="s">
        <v>113</v>
      </c>
      <c r="E6659" t="s">
        <v>69</v>
      </c>
      <c r="F6659" t="s">
        <v>50</v>
      </c>
      <c r="G6659" t="s">
        <v>25</v>
      </c>
      <c r="H6659" t="s">
        <v>79</v>
      </c>
      <c r="I6659" t="s">
        <v>32</v>
      </c>
      <c r="J6659" t="s">
        <v>13</v>
      </c>
      <c r="K6659" t="s">
        <v>318</v>
      </c>
      <c r="L6659" t="s">
        <v>30</v>
      </c>
      <c r="N6659" t="str">
        <f>IF(ISBLANK(Sales[[#This Row],[return]]),"No",Sales[[#This Row],[return]])</f>
        <v>No</v>
      </c>
      <c r="O6659" s="2">
        <v>43750</v>
      </c>
      <c r="P6659" s="8" t="str">
        <f>TEXT(DAY(Sales[[#This Row],[OrderDate]]),"ddd")</f>
        <v>Thu</v>
      </c>
      <c r="Q6659" s="8" t="str">
        <f>TEXT(MONTH(Sales[[#This Row],[ShipDate]])*29,"mmm")</f>
        <v>Oct</v>
      </c>
      <c r="R6659">
        <v>407</v>
      </c>
      <c r="S6659" t="s">
        <v>2019</v>
      </c>
      <c r="T6659" t="s">
        <v>28</v>
      </c>
      <c r="U6659">
        <v>94110</v>
      </c>
      <c r="V6659" s="1">
        <v>0.2</v>
      </c>
      <c r="W6659">
        <v>37</v>
      </c>
      <c r="X6659">
        <v>5</v>
      </c>
      <c r="Y6659">
        <v>102</v>
      </c>
      <c r="AD6659"/>
    </row>
    <row r="6660" spans="1:30" x14ac:dyDescent="0.25">
      <c r="A6660" t="s">
        <v>24</v>
      </c>
      <c r="B6660" s="2">
        <v>43752</v>
      </c>
      <c r="C6660" s="35">
        <f>YEAR(Sales[[#This Row],[ShipDate]])</f>
        <v>2019</v>
      </c>
      <c r="D6660" t="s">
        <v>113</v>
      </c>
      <c r="E6660" t="s">
        <v>69</v>
      </c>
      <c r="F6660" t="s">
        <v>99</v>
      </c>
      <c r="G6660" t="s">
        <v>46</v>
      </c>
      <c r="H6660" t="s">
        <v>79</v>
      </c>
      <c r="I6660" t="s">
        <v>32</v>
      </c>
      <c r="J6660" t="s">
        <v>13</v>
      </c>
      <c r="K6660" t="s">
        <v>318</v>
      </c>
      <c r="L6660" t="s">
        <v>30</v>
      </c>
      <c r="N6660" t="str">
        <f>IF(ISBLANK(Sales[[#This Row],[return]]),"No",Sales[[#This Row],[return]])</f>
        <v>No</v>
      </c>
      <c r="O6660" s="2">
        <v>43750</v>
      </c>
      <c r="P6660" s="8" t="str">
        <f>TEXT(DAY(Sales[[#This Row],[OrderDate]]),"ddd")</f>
        <v>Thu</v>
      </c>
      <c r="Q6660" s="8" t="str">
        <f>TEXT(MONTH(Sales[[#This Row],[ShipDate]])*29,"mmm")</f>
        <v>Oct</v>
      </c>
      <c r="R6660">
        <v>1059</v>
      </c>
      <c r="S6660" t="s">
        <v>2549</v>
      </c>
      <c r="T6660" t="s">
        <v>28</v>
      </c>
      <c r="U6660">
        <v>94110</v>
      </c>
      <c r="V6660" s="1">
        <v>0</v>
      </c>
      <c r="W6660">
        <v>0</v>
      </c>
      <c r="X6660">
        <v>1</v>
      </c>
      <c r="Y6660">
        <v>1</v>
      </c>
      <c r="AD6660"/>
    </row>
    <row r="6661" spans="1:30" x14ac:dyDescent="0.25">
      <c r="A6661" t="s">
        <v>24</v>
      </c>
      <c r="B6661" s="2">
        <v>43557</v>
      </c>
      <c r="C6661" s="35">
        <f>YEAR(Sales[[#This Row],[ShipDate]])</f>
        <v>2019</v>
      </c>
      <c r="D6661" t="s">
        <v>19</v>
      </c>
      <c r="E6661" t="s">
        <v>18</v>
      </c>
      <c r="F6661" t="s">
        <v>39</v>
      </c>
      <c r="G6661" t="s">
        <v>25</v>
      </c>
      <c r="H6661" t="s">
        <v>1184</v>
      </c>
      <c r="I6661" t="s">
        <v>142</v>
      </c>
      <c r="J6661" t="s">
        <v>13</v>
      </c>
      <c r="K6661" t="s">
        <v>1514</v>
      </c>
      <c r="L6661" t="s">
        <v>68</v>
      </c>
      <c r="N6661" t="str">
        <f>IF(ISBLANK(Sales[[#This Row],[return]]),"No",Sales[[#This Row],[return]])</f>
        <v>No</v>
      </c>
      <c r="O6661" s="2">
        <v>43553</v>
      </c>
      <c r="P6661" s="8" t="str">
        <f>TEXT(DAY(Sales[[#This Row],[OrderDate]]),"ddd")</f>
        <v>Sun</v>
      </c>
      <c r="Q6661" s="8" t="str">
        <f>TEXT(MONTH(Sales[[#This Row],[ShipDate]])*29,"mmm")</f>
        <v>Apr</v>
      </c>
      <c r="R6661">
        <v>101</v>
      </c>
      <c r="S6661" t="s">
        <v>1933</v>
      </c>
      <c r="T6661" t="s">
        <v>66</v>
      </c>
      <c r="U6661">
        <v>47905</v>
      </c>
      <c r="V6661" s="1">
        <v>0</v>
      </c>
      <c r="W6661">
        <v>21</v>
      </c>
      <c r="X6661">
        <v>5</v>
      </c>
      <c r="Y6661">
        <v>81</v>
      </c>
      <c r="AD6661"/>
    </row>
    <row r="6662" spans="1:30" x14ac:dyDescent="0.25">
      <c r="A6662" t="s">
        <v>40</v>
      </c>
      <c r="B6662" s="2">
        <v>43556</v>
      </c>
      <c r="C6662" s="35">
        <f>YEAR(Sales[[#This Row],[ShipDate]])</f>
        <v>2019</v>
      </c>
      <c r="D6662" t="s">
        <v>19</v>
      </c>
      <c r="E6662" t="s">
        <v>18</v>
      </c>
      <c r="F6662" t="s">
        <v>43</v>
      </c>
      <c r="G6662" t="s">
        <v>11</v>
      </c>
      <c r="H6662" t="s">
        <v>527</v>
      </c>
      <c r="I6662" t="s">
        <v>32</v>
      </c>
      <c r="J6662" t="s">
        <v>13</v>
      </c>
      <c r="K6662" t="s">
        <v>1013</v>
      </c>
      <c r="L6662" t="s">
        <v>30</v>
      </c>
      <c r="N6662" t="str">
        <f>IF(ISBLANK(Sales[[#This Row],[return]]),"No",Sales[[#This Row],[return]])</f>
        <v>No</v>
      </c>
      <c r="O6662" s="2">
        <v>43554</v>
      </c>
      <c r="P6662" s="8" t="str">
        <f>TEXT(DAY(Sales[[#This Row],[OrderDate]]),"ddd")</f>
        <v>Mon</v>
      </c>
      <c r="Q6662" s="8" t="str">
        <f>TEXT(MONTH(Sales[[#This Row],[ShipDate]])*29,"mmm")</f>
        <v>Apr</v>
      </c>
      <c r="R6662">
        <v>673</v>
      </c>
      <c r="S6662" t="s">
        <v>1127</v>
      </c>
      <c r="T6662" t="s">
        <v>28</v>
      </c>
      <c r="U6662">
        <v>90712</v>
      </c>
      <c r="V6662" s="1">
        <v>0</v>
      </c>
      <c r="W6662">
        <v>40</v>
      </c>
      <c r="X6662">
        <v>5</v>
      </c>
      <c r="Y6662">
        <v>94</v>
      </c>
      <c r="AD6662"/>
    </row>
    <row r="6663" spans="1:30" x14ac:dyDescent="0.25">
      <c r="A6663" t="s">
        <v>40</v>
      </c>
      <c r="B6663" s="2">
        <v>43667</v>
      </c>
      <c r="C6663" s="35">
        <f>YEAR(Sales[[#This Row],[ShipDate]])</f>
        <v>2019</v>
      </c>
      <c r="D6663" t="s">
        <v>36</v>
      </c>
      <c r="E6663" t="s">
        <v>69</v>
      </c>
      <c r="F6663" t="s">
        <v>574</v>
      </c>
      <c r="G6663" t="s">
        <v>46</v>
      </c>
      <c r="H6663" t="s">
        <v>26</v>
      </c>
      <c r="I6663" t="s">
        <v>32</v>
      </c>
      <c r="J6663" t="s">
        <v>13</v>
      </c>
      <c r="K6663" t="s">
        <v>2989</v>
      </c>
      <c r="L6663" t="s">
        <v>30</v>
      </c>
      <c r="N6663" t="str">
        <f>IF(ISBLANK(Sales[[#This Row],[return]]),"No",Sales[[#This Row],[return]])</f>
        <v>No</v>
      </c>
      <c r="O6663" s="2">
        <v>43663</v>
      </c>
      <c r="P6663" s="8" t="str">
        <f>TEXT(DAY(Sales[[#This Row],[OrderDate]]),"ddd")</f>
        <v>Tue</v>
      </c>
      <c r="Q6663" s="8" t="str">
        <f>TEXT(MONTH(Sales[[#This Row],[ShipDate]])*29,"mmm")</f>
        <v>Jul</v>
      </c>
      <c r="R6663">
        <v>372</v>
      </c>
      <c r="S6663" t="s">
        <v>2396</v>
      </c>
      <c r="T6663" t="s">
        <v>28</v>
      </c>
      <c r="U6663">
        <v>90036</v>
      </c>
      <c r="V6663" s="1">
        <v>0.2</v>
      </c>
      <c r="W6663">
        <v>90</v>
      </c>
      <c r="X6663">
        <v>2</v>
      </c>
      <c r="Y6663">
        <v>480</v>
      </c>
      <c r="AD6663"/>
    </row>
    <row r="6664" spans="1:30" x14ac:dyDescent="0.25">
      <c r="A6664" t="s">
        <v>24</v>
      </c>
      <c r="B6664" s="2">
        <v>43739</v>
      </c>
      <c r="C6664" s="35">
        <f>YEAR(Sales[[#This Row],[ShipDate]])</f>
        <v>2019</v>
      </c>
      <c r="D6664" t="s">
        <v>113</v>
      </c>
      <c r="E6664" t="s">
        <v>31</v>
      </c>
      <c r="F6664" t="s">
        <v>104</v>
      </c>
      <c r="G6664" t="s">
        <v>25</v>
      </c>
      <c r="H6664" t="s">
        <v>1510</v>
      </c>
      <c r="I6664" t="s">
        <v>149</v>
      </c>
      <c r="J6664" t="s">
        <v>13</v>
      </c>
      <c r="K6664" t="s">
        <v>390</v>
      </c>
      <c r="L6664" t="s">
        <v>92</v>
      </c>
      <c r="N6664" t="str">
        <f>IF(ISBLANK(Sales[[#This Row],[return]]),"No",Sales[[#This Row],[return]])</f>
        <v>No</v>
      </c>
      <c r="O6664" s="2">
        <v>43737</v>
      </c>
      <c r="P6664" s="8" t="str">
        <f>TEXT(DAY(Sales[[#This Row],[OrderDate]]),"ddd")</f>
        <v>Sun</v>
      </c>
      <c r="Q6664" s="8" t="str">
        <f>TEXT(MONTH(Sales[[#This Row],[ShipDate]])*29,"mmm")</f>
        <v>Oct</v>
      </c>
      <c r="R6664">
        <v>981</v>
      </c>
      <c r="S6664" t="s">
        <v>2762</v>
      </c>
      <c r="T6664" t="s">
        <v>90</v>
      </c>
      <c r="U6664">
        <v>11550</v>
      </c>
      <c r="V6664" s="1">
        <v>0</v>
      </c>
      <c r="W6664">
        <v>4</v>
      </c>
      <c r="X6664">
        <v>3</v>
      </c>
      <c r="Y6664">
        <v>8</v>
      </c>
      <c r="AD6664"/>
    </row>
    <row r="6665" spans="1:30" x14ac:dyDescent="0.25">
      <c r="A6665" t="s">
        <v>40</v>
      </c>
      <c r="B6665" s="2">
        <v>43589</v>
      </c>
      <c r="C6665" s="35">
        <f>YEAR(Sales[[#This Row],[ShipDate]])</f>
        <v>2019</v>
      </c>
      <c r="D6665" t="s">
        <v>36</v>
      </c>
      <c r="E6665" t="s">
        <v>18</v>
      </c>
      <c r="F6665" t="s">
        <v>33</v>
      </c>
      <c r="G6665" t="s">
        <v>25</v>
      </c>
      <c r="H6665" t="s">
        <v>1866</v>
      </c>
      <c r="I6665" t="s">
        <v>389</v>
      </c>
      <c r="J6665" t="s">
        <v>13</v>
      </c>
      <c r="K6665" t="s">
        <v>1315</v>
      </c>
      <c r="L6665" t="s">
        <v>92</v>
      </c>
      <c r="N6665" t="str">
        <f>IF(ISBLANK(Sales[[#This Row],[return]]),"No",Sales[[#This Row],[return]])</f>
        <v>No</v>
      </c>
      <c r="O6665" s="2">
        <v>43584</v>
      </c>
      <c r="P6665" s="8" t="str">
        <f>TEXT(DAY(Sales[[#This Row],[OrderDate]]),"ddd")</f>
        <v>Sun</v>
      </c>
      <c r="Q6665" s="8" t="str">
        <f>TEXT(MONTH(Sales[[#This Row],[ShipDate]])*29,"mmm")</f>
        <v>May</v>
      </c>
      <c r="R6665">
        <v>455</v>
      </c>
      <c r="S6665" t="s">
        <v>2174</v>
      </c>
      <c r="T6665" t="s">
        <v>90</v>
      </c>
      <c r="U6665">
        <v>7050</v>
      </c>
      <c r="V6665" s="1">
        <v>0</v>
      </c>
      <c r="W6665">
        <v>2</v>
      </c>
      <c r="X6665">
        <v>1</v>
      </c>
      <c r="Y6665">
        <v>5</v>
      </c>
      <c r="AD6665"/>
    </row>
    <row r="6666" spans="1:30" x14ac:dyDescent="0.25">
      <c r="A6666" t="s">
        <v>24</v>
      </c>
      <c r="B6666" s="2">
        <v>43572</v>
      </c>
      <c r="C6666" s="35">
        <f>YEAR(Sales[[#This Row],[ShipDate]])</f>
        <v>2019</v>
      </c>
      <c r="D6666" t="s">
        <v>113</v>
      </c>
      <c r="E6666" t="s">
        <v>18</v>
      </c>
      <c r="F6666" t="s">
        <v>45</v>
      </c>
      <c r="G6666" t="s">
        <v>25</v>
      </c>
      <c r="H6666" t="s">
        <v>531</v>
      </c>
      <c r="I6666" t="s">
        <v>174</v>
      </c>
      <c r="J6666" t="s">
        <v>13</v>
      </c>
      <c r="K6666" t="s">
        <v>532</v>
      </c>
      <c r="L6666" t="s">
        <v>17</v>
      </c>
      <c r="N6666" t="str">
        <f>IF(ISBLANK(Sales[[#This Row],[return]]),"No",Sales[[#This Row],[return]])</f>
        <v>No</v>
      </c>
      <c r="O6666" s="2">
        <v>43570</v>
      </c>
      <c r="P6666" s="8" t="str">
        <f>TEXT(DAY(Sales[[#This Row],[OrderDate]]),"ddd")</f>
        <v>Sun</v>
      </c>
      <c r="Q6666" s="8" t="str">
        <f>TEXT(MONTH(Sales[[#This Row],[ShipDate]])*29,"mmm")</f>
        <v>Apr</v>
      </c>
      <c r="R6666">
        <v>628</v>
      </c>
      <c r="S6666" t="s">
        <v>533</v>
      </c>
      <c r="T6666" t="s">
        <v>15</v>
      </c>
      <c r="U6666">
        <v>22204</v>
      </c>
      <c r="V6666" s="1">
        <v>0</v>
      </c>
      <c r="W6666">
        <v>2</v>
      </c>
      <c r="X6666">
        <v>1</v>
      </c>
      <c r="Y6666">
        <v>5</v>
      </c>
      <c r="AD6666"/>
    </row>
    <row r="6667" spans="1:30" x14ac:dyDescent="0.25">
      <c r="A6667" t="s">
        <v>10</v>
      </c>
      <c r="B6667" s="2">
        <v>43622</v>
      </c>
      <c r="C6667" s="35">
        <f>YEAR(Sales[[#This Row],[ShipDate]])</f>
        <v>2019</v>
      </c>
      <c r="D6667" t="s">
        <v>113</v>
      </c>
      <c r="E6667" t="s">
        <v>18</v>
      </c>
      <c r="F6667" t="s">
        <v>48</v>
      </c>
      <c r="G6667" t="s">
        <v>46</v>
      </c>
      <c r="H6667" t="s">
        <v>2335</v>
      </c>
      <c r="I6667" t="s">
        <v>70</v>
      </c>
      <c r="J6667" t="s">
        <v>13</v>
      </c>
      <c r="K6667" t="s">
        <v>1496</v>
      </c>
      <c r="L6667" t="s">
        <v>68</v>
      </c>
      <c r="N6667" t="str">
        <f>IF(ISBLANK(Sales[[#This Row],[return]]),"No",Sales[[#This Row],[return]])</f>
        <v>No</v>
      </c>
      <c r="O6667" s="2">
        <v>43621</v>
      </c>
      <c r="P6667" s="8" t="str">
        <f>TEXT(DAY(Sales[[#This Row],[OrderDate]]),"ddd")</f>
        <v>Thu</v>
      </c>
      <c r="Q6667" s="8" t="str">
        <f>TEXT(MONTH(Sales[[#This Row],[ShipDate]])*29,"mmm")</f>
        <v>Jun</v>
      </c>
      <c r="R6667">
        <v>995</v>
      </c>
      <c r="S6667" t="s">
        <v>2336</v>
      </c>
      <c r="T6667" t="s">
        <v>66</v>
      </c>
      <c r="U6667">
        <v>77581</v>
      </c>
      <c r="V6667" s="1">
        <v>0.2</v>
      </c>
      <c r="W6667">
        <v>53</v>
      </c>
      <c r="X6667">
        <v>3</v>
      </c>
      <c r="Y6667">
        <v>470</v>
      </c>
      <c r="AD6667"/>
    </row>
    <row r="6668" spans="1:30" x14ac:dyDescent="0.25">
      <c r="A6668" t="s">
        <v>40</v>
      </c>
      <c r="B6668" s="2">
        <v>43806</v>
      </c>
      <c r="C6668" s="35">
        <f>YEAR(Sales[[#This Row],[ShipDate]])</f>
        <v>2019</v>
      </c>
      <c r="D6668" t="s">
        <v>19</v>
      </c>
      <c r="E6668" t="s">
        <v>18</v>
      </c>
      <c r="F6668" t="s">
        <v>59</v>
      </c>
      <c r="G6668" t="s">
        <v>25</v>
      </c>
      <c r="H6668" t="s">
        <v>457</v>
      </c>
      <c r="I6668" t="s">
        <v>32</v>
      </c>
      <c r="J6668" t="s">
        <v>13</v>
      </c>
      <c r="K6668" t="s">
        <v>1010</v>
      </c>
      <c r="L6668" t="s">
        <v>30</v>
      </c>
      <c r="N6668" t="str">
        <f>IF(ISBLANK(Sales[[#This Row],[return]]),"No",Sales[[#This Row],[return]])</f>
        <v>No</v>
      </c>
      <c r="O6668" s="2">
        <v>43804</v>
      </c>
      <c r="P6668" s="8" t="str">
        <f>TEXT(DAY(Sales[[#This Row],[OrderDate]]),"ddd")</f>
        <v>Thu</v>
      </c>
      <c r="Q6668" s="8" t="str">
        <f>TEXT(MONTH(Sales[[#This Row],[ShipDate]])*29,"mmm")</f>
        <v>Dec</v>
      </c>
      <c r="R6668">
        <v>1758</v>
      </c>
      <c r="S6668" t="s">
        <v>621</v>
      </c>
      <c r="T6668" t="s">
        <v>28</v>
      </c>
      <c r="U6668">
        <v>92024</v>
      </c>
      <c r="V6668" s="1">
        <v>0</v>
      </c>
      <c r="W6668">
        <v>42</v>
      </c>
      <c r="X6668">
        <v>3</v>
      </c>
      <c r="Y6668">
        <v>93</v>
      </c>
      <c r="AD6668"/>
    </row>
    <row r="6669" spans="1:30" x14ac:dyDescent="0.25">
      <c r="A6669" t="s">
        <v>40</v>
      </c>
      <c r="B6669" s="2">
        <v>43635</v>
      </c>
      <c r="C6669" s="35">
        <f>YEAR(Sales[[#This Row],[ShipDate]])</f>
        <v>2019</v>
      </c>
      <c r="D6669" t="s">
        <v>36</v>
      </c>
      <c r="E6669" t="s">
        <v>18</v>
      </c>
      <c r="F6669" t="s">
        <v>21</v>
      </c>
      <c r="G6669" t="s">
        <v>11</v>
      </c>
      <c r="H6669" t="s">
        <v>362</v>
      </c>
      <c r="I6669" t="s">
        <v>58</v>
      </c>
      <c r="J6669" t="s">
        <v>13</v>
      </c>
      <c r="K6669" t="s">
        <v>1522</v>
      </c>
      <c r="L6669" t="s">
        <v>17</v>
      </c>
      <c r="N6669" t="str">
        <f>IF(ISBLANK(Sales[[#This Row],[return]]),"No",Sales[[#This Row],[return]])</f>
        <v>No</v>
      </c>
      <c r="O6669" s="2">
        <v>43631</v>
      </c>
      <c r="P6669" s="8" t="str">
        <f>TEXT(DAY(Sales[[#This Row],[OrderDate]]),"ddd")</f>
        <v>Sun</v>
      </c>
      <c r="Q6669" s="8" t="str">
        <f>TEXT(MONTH(Sales[[#This Row],[ShipDate]])*29,"mmm")</f>
        <v>Jun</v>
      </c>
      <c r="R6669">
        <v>1228</v>
      </c>
      <c r="S6669" t="s">
        <v>3116</v>
      </c>
      <c r="T6669" t="s">
        <v>15</v>
      </c>
      <c r="U6669">
        <v>28110</v>
      </c>
      <c r="V6669" s="1">
        <v>0.2</v>
      </c>
      <c r="W6669">
        <v>-4</v>
      </c>
      <c r="X6669">
        <v>2</v>
      </c>
      <c r="Y6669">
        <v>78</v>
      </c>
      <c r="AD6669"/>
    </row>
    <row r="6670" spans="1:30" x14ac:dyDescent="0.25">
      <c r="A6670" t="s">
        <v>40</v>
      </c>
      <c r="B6670" s="2">
        <v>43635</v>
      </c>
      <c r="C6670" s="35">
        <f>YEAR(Sales[[#This Row],[ShipDate]])</f>
        <v>2019</v>
      </c>
      <c r="D6670" t="s">
        <v>36</v>
      </c>
      <c r="E6670" t="s">
        <v>18</v>
      </c>
      <c r="F6670" t="s">
        <v>23</v>
      </c>
      <c r="G6670" t="s">
        <v>11</v>
      </c>
      <c r="H6670" t="s">
        <v>362</v>
      </c>
      <c r="I6670" t="s">
        <v>58</v>
      </c>
      <c r="J6670" t="s">
        <v>13</v>
      </c>
      <c r="K6670" t="s">
        <v>1522</v>
      </c>
      <c r="L6670" t="s">
        <v>17</v>
      </c>
      <c r="N6670" t="str">
        <f>IF(ISBLANK(Sales[[#This Row],[return]]),"No",Sales[[#This Row],[return]])</f>
        <v>No</v>
      </c>
      <c r="O6670" s="2">
        <v>43631</v>
      </c>
      <c r="P6670" s="8" t="str">
        <f>TEXT(DAY(Sales[[#This Row],[OrderDate]]),"ddd")</f>
        <v>Sun</v>
      </c>
      <c r="Q6670" s="8" t="str">
        <f>TEXT(MONTH(Sales[[#This Row],[ShipDate]])*29,"mmm")</f>
        <v>Jun</v>
      </c>
      <c r="R6670">
        <v>752</v>
      </c>
      <c r="S6670" t="s">
        <v>3120</v>
      </c>
      <c r="T6670" t="s">
        <v>15</v>
      </c>
      <c r="U6670">
        <v>28110</v>
      </c>
      <c r="V6670" s="1">
        <v>0.2</v>
      </c>
      <c r="W6670">
        <v>52</v>
      </c>
      <c r="X6670">
        <v>3</v>
      </c>
      <c r="Y6670">
        <v>698</v>
      </c>
      <c r="AD6670"/>
    </row>
    <row r="6671" spans="1:30" x14ac:dyDescent="0.25">
      <c r="A6671" t="s">
        <v>10</v>
      </c>
      <c r="B6671" s="2">
        <v>43731</v>
      </c>
      <c r="C6671" s="35">
        <f>YEAR(Sales[[#This Row],[ShipDate]])</f>
        <v>2019</v>
      </c>
      <c r="D6671" t="s">
        <v>36</v>
      </c>
      <c r="E6671" t="s">
        <v>18</v>
      </c>
      <c r="F6671" t="s">
        <v>39</v>
      </c>
      <c r="G6671" t="s">
        <v>25</v>
      </c>
      <c r="H6671" t="s">
        <v>480</v>
      </c>
      <c r="I6671" t="s">
        <v>389</v>
      </c>
      <c r="J6671" t="s">
        <v>13</v>
      </c>
      <c r="K6671" t="s">
        <v>228</v>
      </c>
      <c r="L6671" t="s">
        <v>92</v>
      </c>
      <c r="N6671" t="str">
        <f>IF(ISBLANK(Sales[[#This Row],[return]]),"No",Sales[[#This Row],[return]])</f>
        <v>No</v>
      </c>
      <c r="O6671" s="2">
        <v>43725</v>
      </c>
      <c r="P6671" s="8" t="str">
        <f>TEXT(DAY(Sales[[#This Row],[OrderDate]]),"ddd")</f>
        <v>Tue</v>
      </c>
      <c r="Q6671" s="8" t="str">
        <f>TEXT(MONTH(Sales[[#This Row],[ShipDate]])*29,"mmm")</f>
        <v>Sep</v>
      </c>
      <c r="R6671">
        <v>1456</v>
      </c>
      <c r="S6671" t="s">
        <v>184</v>
      </c>
      <c r="T6671" t="s">
        <v>90</v>
      </c>
      <c r="U6671">
        <v>7960</v>
      </c>
      <c r="V6671" s="1">
        <v>0</v>
      </c>
      <c r="W6671">
        <v>10</v>
      </c>
      <c r="X6671">
        <v>3</v>
      </c>
      <c r="Y6671">
        <v>34</v>
      </c>
      <c r="AD6671"/>
    </row>
    <row r="6672" spans="1:30" x14ac:dyDescent="0.25">
      <c r="A6672" t="s">
        <v>10</v>
      </c>
      <c r="B6672" s="2">
        <v>43731</v>
      </c>
      <c r="C6672" s="35">
        <f>YEAR(Sales[[#This Row],[ShipDate]])</f>
        <v>2019</v>
      </c>
      <c r="D6672" t="s">
        <v>36</v>
      </c>
      <c r="E6672" t="s">
        <v>18</v>
      </c>
      <c r="F6672" t="s">
        <v>340</v>
      </c>
      <c r="G6672" t="s">
        <v>46</v>
      </c>
      <c r="H6672" t="s">
        <v>480</v>
      </c>
      <c r="I6672" t="s">
        <v>389</v>
      </c>
      <c r="J6672" t="s">
        <v>13</v>
      </c>
      <c r="K6672" t="s">
        <v>228</v>
      </c>
      <c r="L6672" t="s">
        <v>92</v>
      </c>
      <c r="N6672" t="str">
        <f>IF(ISBLANK(Sales[[#This Row],[return]]),"No",Sales[[#This Row],[return]])</f>
        <v>No</v>
      </c>
      <c r="O6672" s="2">
        <v>43725</v>
      </c>
      <c r="P6672" s="8" t="str">
        <f>TEXT(DAY(Sales[[#This Row],[OrderDate]]),"ddd")</f>
        <v>Tue</v>
      </c>
      <c r="Q6672" s="8" t="str">
        <f>TEXT(MONTH(Sales[[#This Row],[ShipDate]])*29,"mmm")</f>
        <v>Sep</v>
      </c>
      <c r="R6672">
        <v>986</v>
      </c>
      <c r="S6672" t="s">
        <v>2372</v>
      </c>
      <c r="T6672" t="s">
        <v>90</v>
      </c>
      <c r="U6672">
        <v>7960</v>
      </c>
      <c r="V6672" s="1">
        <v>0</v>
      </c>
      <c r="W6672">
        <v>226</v>
      </c>
      <c r="X6672">
        <v>4</v>
      </c>
      <c r="Y6672">
        <v>480</v>
      </c>
      <c r="AD6672"/>
    </row>
    <row r="6673" spans="1:30" x14ac:dyDescent="0.25">
      <c r="A6673" t="s">
        <v>24</v>
      </c>
      <c r="B6673" s="2">
        <v>43705</v>
      </c>
      <c r="C6673" s="35">
        <f>YEAR(Sales[[#This Row],[ShipDate]])</f>
        <v>2019</v>
      </c>
      <c r="D6673" t="s">
        <v>36</v>
      </c>
      <c r="E6673" t="s">
        <v>18</v>
      </c>
      <c r="F6673" t="s">
        <v>104</v>
      </c>
      <c r="G6673" t="s">
        <v>25</v>
      </c>
      <c r="H6673" t="s">
        <v>451</v>
      </c>
      <c r="I6673" t="s">
        <v>129</v>
      </c>
      <c r="J6673" t="s">
        <v>13</v>
      </c>
      <c r="K6673" t="s">
        <v>859</v>
      </c>
      <c r="L6673" t="s">
        <v>68</v>
      </c>
      <c r="N6673" t="str">
        <f>IF(ISBLANK(Sales[[#This Row],[return]]),"No",Sales[[#This Row],[return]])</f>
        <v>No</v>
      </c>
      <c r="O6673" s="2">
        <v>43698</v>
      </c>
      <c r="P6673" s="8" t="str">
        <f>TEXT(DAY(Sales[[#This Row],[OrderDate]]),"ddd")</f>
        <v>Sat</v>
      </c>
      <c r="Q6673" s="8" t="str">
        <f>TEXT(MONTH(Sales[[#This Row],[ShipDate]])*29,"mmm")</f>
        <v>Aug</v>
      </c>
      <c r="R6673">
        <v>1438</v>
      </c>
      <c r="S6673" t="s">
        <v>1975</v>
      </c>
      <c r="T6673" t="s">
        <v>66</v>
      </c>
      <c r="U6673">
        <v>55044</v>
      </c>
      <c r="V6673" s="1">
        <v>0</v>
      </c>
      <c r="W6673">
        <v>7</v>
      </c>
      <c r="X6673">
        <v>2</v>
      </c>
      <c r="Y6673">
        <v>15</v>
      </c>
      <c r="AD6673"/>
    </row>
    <row r="6674" spans="1:30" x14ac:dyDescent="0.25">
      <c r="A6674" t="s">
        <v>24</v>
      </c>
      <c r="B6674" s="2">
        <v>43705</v>
      </c>
      <c r="C6674" s="35">
        <f>YEAR(Sales[[#This Row],[ShipDate]])</f>
        <v>2019</v>
      </c>
      <c r="D6674" t="s">
        <v>36</v>
      </c>
      <c r="E6674" t="s">
        <v>18</v>
      </c>
      <c r="F6674" t="s">
        <v>290</v>
      </c>
      <c r="G6674" t="s">
        <v>25</v>
      </c>
      <c r="H6674" t="s">
        <v>451</v>
      </c>
      <c r="I6674" t="s">
        <v>129</v>
      </c>
      <c r="J6674" t="s">
        <v>13</v>
      </c>
      <c r="K6674" t="s">
        <v>859</v>
      </c>
      <c r="L6674" t="s">
        <v>68</v>
      </c>
      <c r="N6674" t="str">
        <f>IF(ISBLANK(Sales[[#This Row],[return]]),"No",Sales[[#This Row],[return]])</f>
        <v>No</v>
      </c>
      <c r="O6674" s="2">
        <v>43698</v>
      </c>
      <c r="P6674" s="8" t="str">
        <f>TEXT(DAY(Sales[[#This Row],[OrderDate]]),"ddd")</f>
        <v>Sat</v>
      </c>
      <c r="Q6674" s="8" t="str">
        <f>TEXT(MONTH(Sales[[#This Row],[ShipDate]])*29,"mmm")</f>
        <v>Aug</v>
      </c>
      <c r="R6674">
        <v>77</v>
      </c>
      <c r="S6674" t="s">
        <v>1715</v>
      </c>
      <c r="T6674" t="s">
        <v>66</v>
      </c>
      <c r="U6674">
        <v>55044</v>
      </c>
      <c r="V6674" s="1">
        <v>0</v>
      </c>
      <c r="W6674">
        <v>11</v>
      </c>
      <c r="X6674">
        <v>4</v>
      </c>
      <c r="Y6674">
        <v>37</v>
      </c>
      <c r="AD6674"/>
    </row>
    <row r="6675" spans="1:30" x14ac:dyDescent="0.25">
      <c r="A6675" t="s">
        <v>24</v>
      </c>
      <c r="B6675" s="2">
        <v>43705</v>
      </c>
      <c r="C6675" s="35">
        <f>YEAR(Sales[[#This Row],[ShipDate]])</f>
        <v>2019</v>
      </c>
      <c r="D6675" t="s">
        <v>36</v>
      </c>
      <c r="E6675" t="s">
        <v>18</v>
      </c>
      <c r="F6675" t="s">
        <v>150</v>
      </c>
      <c r="G6675" t="s">
        <v>25</v>
      </c>
      <c r="H6675" t="s">
        <v>451</v>
      </c>
      <c r="I6675" t="s">
        <v>129</v>
      </c>
      <c r="J6675" t="s">
        <v>13</v>
      </c>
      <c r="K6675" t="s">
        <v>859</v>
      </c>
      <c r="L6675" t="s">
        <v>68</v>
      </c>
      <c r="N6675" t="str">
        <f>IF(ISBLANK(Sales[[#This Row],[return]]),"No",Sales[[#This Row],[return]])</f>
        <v>No</v>
      </c>
      <c r="O6675" s="2">
        <v>43698</v>
      </c>
      <c r="P6675" s="8" t="str">
        <f>TEXT(DAY(Sales[[#This Row],[OrderDate]]),"ddd")</f>
        <v>Sat</v>
      </c>
      <c r="Q6675" s="8" t="str">
        <f>TEXT(MONTH(Sales[[#This Row],[ShipDate]])*29,"mmm")</f>
        <v>Aug</v>
      </c>
      <c r="R6675">
        <v>109</v>
      </c>
      <c r="S6675" t="s">
        <v>2017</v>
      </c>
      <c r="T6675" t="s">
        <v>66</v>
      </c>
      <c r="U6675">
        <v>55044</v>
      </c>
      <c r="V6675" s="1">
        <v>0</v>
      </c>
      <c r="W6675">
        <v>17</v>
      </c>
      <c r="X6675">
        <v>7</v>
      </c>
      <c r="Y6675">
        <v>35</v>
      </c>
      <c r="AD6675"/>
    </row>
    <row r="6676" spans="1:30" x14ac:dyDescent="0.25">
      <c r="A6676" t="s">
        <v>10</v>
      </c>
      <c r="B6676" s="2">
        <v>43492</v>
      </c>
      <c r="C6676" s="35">
        <f>YEAR(Sales[[#This Row],[ShipDate]])</f>
        <v>2019</v>
      </c>
      <c r="D6676" t="s">
        <v>36</v>
      </c>
      <c r="E6676" t="s">
        <v>69</v>
      </c>
      <c r="F6676" t="s">
        <v>50</v>
      </c>
      <c r="G6676" t="s">
        <v>25</v>
      </c>
      <c r="H6676" t="s">
        <v>177</v>
      </c>
      <c r="I6676" t="s">
        <v>133</v>
      </c>
      <c r="J6676" t="s">
        <v>13</v>
      </c>
      <c r="K6676" t="s">
        <v>2973</v>
      </c>
      <c r="L6676" t="s">
        <v>68</v>
      </c>
      <c r="N6676" t="str">
        <f>IF(ISBLANK(Sales[[#This Row],[return]]),"No",Sales[[#This Row],[return]])</f>
        <v>No</v>
      </c>
      <c r="O6676" s="2">
        <v>43486</v>
      </c>
      <c r="P6676" s="8" t="str">
        <f>TEXT(DAY(Sales[[#This Row],[OrderDate]]),"ddd")</f>
        <v>Sat</v>
      </c>
      <c r="Q6676" s="8" t="str">
        <f>TEXT(MONTH(Sales[[#This Row],[ShipDate]])*29,"mmm")</f>
        <v>Jan</v>
      </c>
      <c r="R6676">
        <v>244</v>
      </c>
      <c r="S6676" t="s">
        <v>1959</v>
      </c>
      <c r="T6676" t="s">
        <v>66</v>
      </c>
      <c r="U6676">
        <v>49201</v>
      </c>
      <c r="V6676" s="1">
        <v>0</v>
      </c>
      <c r="W6676">
        <v>42</v>
      </c>
      <c r="X6676">
        <v>4</v>
      </c>
      <c r="Y6676">
        <v>90</v>
      </c>
      <c r="AD6676"/>
    </row>
    <row r="6677" spans="1:30" x14ac:dyDescent="0.25">
      <c r="A6677" t="s">
        <v>10</v>
      </c>
      <c r="B6677" s="2">
        <v>43492</v>
      </c>
      <c r="C6677" s="35">
        <f>YEAR(Sales[[#This Row],[ShipDate]])</f>
        <v>2019</v>
      </c>
      <c r="D6677" t="s">
        <v>36</v>
      </c>
      <c r="E6677" t="s">
        <v>69</v>
      </c>
      <c r="F6677" t="s">
        <v>50</v>
      </c>
      <c r="G6677" t="s">
        <v>25</v>
      </c>
      <c r="H6677" t="s">
        <v>177</v>
      </c>
      <c r="I6677" t="s">
        <v>133</v>
      </c>
      <c r="J6677" t="s">
        <v>13</v>
      </c>
      <c r="K6677" t="s">
        <v>2973</v>
      </c>
      <c r="L6677" t="s">
        <v>68</v>
      </c>
      <c r="N6677" t="str">
        <f>IF(ISBLANK(Sales[[#This Row],[return]]),"No",Sales[[#This Row],[return]])</f>
        <v>No</v>
      </c>
      <c r="O6677" s="2">
        <v>43486</v>
      </c>
      <c r="P6677" s="8" t="str">
        <f>TEXT(DAY(Sales[[#This Row],[OrderDate]]),"ddd")</f>
        <v>Sat</v>
      </c>
      <c r="Q6677" s="8" t="str">
        <f>TEXT(MONTH(Sales[[#This Row],[ShipDate]])*29,"mmm")</f>
        <v>Jan</v>
      </c>
      <c r="R6677">
        <v>237</v>
      </c>
      <c r="S6677" t="s">
        <v>1070</v>
      </c>
      <c r="T6677" t="s">
        <v>66</v>
      </c>
      <c r="U6677">
        <v>49201</v>
      </c>
      <c r="V6677" s="1">
        <v>0</v>
      </c>
      <c r="W6677">
        <v>7</v>
      </c>
      <c r="X6677">
        <v>5</v>
      </c>
      <c r="Y6677">
        <v>14</v>
      </c>
      <c r="AD6677"/>
    </row>
    <row r="6678" spans="1:30" x14ac:dyDescent="0.25">
      <c r="A6678" t="s">
        <v>10</v>
      </c>
      <c r="B6678" s="2">
        <v>43492</v>
      </c>
      <c r="C6678" s="35">
        <f>YEAR(Sales[[#This Row],[ShipDate]])</f>
        <v>2019</v>
      </c>
      <c r="D6678" t="s">
        <v>36</v>
      </c>
      <c r="E6678" t="s">
        <v>69</v>
      </c>
      <c r="F6678" t="s">
        <v>48</v>
      </c>
      <c r="G6678" t="s">
        <v>46</v>
      </c>
      <c r="H6678" t="s">
        <v>177</v>
      </c>
      <c r="I6678" t="s">
        <v>133</v>
      </c>
      <c r="J6678" t="s">
        <v>13</v>
      </c>
      <c r="K6678" t="s">
        <v>2973</v>
      </c>
      <c r="L6678" t="s">
        <v>68</v>
      </c>
      <c r="N6678" t="str">
        <f>IF(ISBLANK(Sales[[#This Row],[return]]),"No",Sales[[#This Row],[return]])</f>
        <v>No</v>
      </c>
      <c r="O6678" s="2">
        <v>43486</v>
      </c>
      <c r="P6678" s="8" t="str">
        <f>TEXT(DAY(Sales[[#This Row],[OrderDate]]),"ddd")</f>
        <v>Sat</v>
      </c>
      <c r="Q6678" s="8" t="str">
        <f>TEXT(MONTH(Sales[[#This Row],[ShipDate]])*29,"mmm")</f>
        <v>Jan</v>
      </c>
      <c r="R6678">
        <v>164</v>
      </c>
      <c r="S6678" t="s">
        <v>2877</v>
      </c>
      <c r="T6678" t="s">
        <v>66</v>
      </c>
      <c r="U6678">
        <v>49201</v>
      </c>
      <c r="V6678" s="1">
        <v>0</v>
      </c>
      <c r="W6678">
        <v>49</v>
      </c>
      <c r="X6678">
        <v>1</v>
      </c>
      <c r="Y6678">
        <v>165</v>
      </c>
      <c r="AD6678"/>
    </row>
    <row r="6679" spans="1:30" x14ac:dyDescent="0.25">
      <c r="A6679" t="s">
        <v>10</v>
      </c>
      <c r="B6679" s="2">
        <v>43492</v>
      </c>
      <c r="C6679" s="35">
        <f>YEAR(Sales[[#This Row],[ShipDate]])</f>
        <v>2019</v>
      </c>
      <c r="D6679" t="s">
        <v>36</v>
      </c>
      <c r="E6679" t="s">
        <v>69</v>
      </c>
      <c r="F6679" t="s">
        <v>99</v>
      </c>
      <c r="G6679" t="s">
        <v>46</v>
      </c>
      <c r="H6679" t="s">
        <v>177</v>
      </c>
      <c r="I6679" t="s">
        <v>133</v>
      </c>
      <c r="J6679" t="s">
        <v>13</v>
      </c>
      <c r="K6679" t="s">
        <v>2973</v>
      </c>
      <c r="L6679" t="s">
        <v>68</v>
      </c>
      <c r="N6679" t="str">
        <f>IF(ISBLANK(Sales[[#This Row],[return]]),"No",Sales[[#This Row],[return]])</f>
        <v>No</v>
      </c>
      <c r="O6679" s="2">
        <v>43486</v>
      </c>
      <c r="P6679" s="8" t="str">
        <f>TEXT(DAY(Sales[[#This Row],[OrderDate]]),"ddd")</f>
        <v>Sat</v>
      </c>
      <c r="Q6679" s="8" t="str">
        <f>TEXT(MONTH(Sales[[#This Row],[ShipDate]])*29,"mmm")</f>
        <v>Jan</v>
      </c>
      <c r="R6679">
        <v>1007</v>
      </c>
      <c r="S6679" t="s">
        <v>2420</v>
      </c>
      <c r="T6679" t="s">
        <v>66</v>
      </c>
      <c r="U6679">
        <v>49201</v>
      </c>
      <c r="V6679" s="1">
        <v>0</v>
      </c>
      <c r="W6679">
        <v>112</v>
      </c>
      <c r="X6679">
        <v>5</v>
      </c>
      <c r="Y6679">
        <v>620</v>
      </c>
      <c r="AD6679"/>
    </row>
    <row r="6680" spans="1:30" x14ac:dyDescent="0.25">
      <c r="A6680" t="s">
        <v>10</v>
      </c>
      <c r="B6680" s="2">
        <v>43492</v>
      </c>
      <c r="C6680" s="35">
        <f>YEAR(Sales[[#This Row],[ShipDate]])</f>
        <v>2019</v>
      </c>
      <c r="D6680" t="s">
        <v>36</v>
      </c>
      <c r="E6680" t="s">
        <v>69</v>
      </c>
      <c r="F6680" t="s">
        <v>340</v>
      </c>
      <c r="G6680" t="s">
        <v>46</v>
      </c>
      <c r="H6680" t="s">
        <v>177</v>
      </c>
      <c r="I6680" t="s">
        <v>133</v>
      </c>
      <c r="J6680" t="s">
        <v>13</v>
      </c>
      <c r="K6680" t="s">
        <v>2973</v>
      </c>
      <c r="L6680" t="s">
        <v>68</v>
      </c>
      <c r="N6680" t="str">
        <f>IF(ISBLANK(Sales[[#This Row],[return]]),"No",Sales[[#This Row],[return]])</f>
        <v>No</v>
      </c>
      <c r="O6680" s="2">
        <v>43486</v>
      </c>
      <c r="P6680" s="8" t="str">
        <f>TEXT(DAY(Sales[[#This Row],[OrderDate]]),"ddd")</f>
        <v>Sat</v>
      </c>
      <c r="Q6680" s="8" t="str">
        <f>TEXT(MONTH(Sales[[#This Row],[ShipDate]])*29,"mmm")</f>
        <v>Jan</v>
      </c>
      <c r="R6680">
        <v>892</v>
      </c>
      <c r="S6680" t="s">
        <v>3050</v>
      </c>
      <c r="T6680" t="s">
        <v>66</v>
      </c>
      <c r="U6680">
        <v>49201</v>
      </c>
      <c r="V6680" s="1">
        <v>0.1</v>
      </c>
      <c r="W6680">
        <v>152</v>
      </c>
      <c r="X6680">
        <v>3</v>
      </c>
      <c r="Y6680">
        <v>351</v>
      </c>
      <c r="AD6680"/>
    </row>
    <row r="6681" spans="1:30" x14ac:dyDescent="0.25">
      <c r="A6681" t="s">
        <v>40</v>
      </c>
      <c r="B6681" s="2">
        <v>43725</v>
      </c>
      <c r="C6681" s="35">
        <f>YEAR(Sales[[#This Row],[ShipDate]])</f>
        <v>2019</v>
      </c>
      <c r="D6681" t="s">
        <v>19</v>
      </c>
      <c r="E6681" t="s">
        <v>69</v>
      </c>
      <c r="F6681" t="s">
        <v>38</v>
      </c>
      <c r="G6681" t="s">
        <v>11</v>
      </c>
      <c r="H6681" t="s">
        <v>79</v>
      </c>
      <c r="I6681" t="s">
        <v>32</v>
      </c>
      <c r="J6681" t="s">
        <v>13</v>
      </c>
      <c r="K6681" t="s">
        <v>195</v>
      </c>
      <c r="L6681" t="s">
        <v>30</v>
      </c>
      <c r="N6681" t="str">
        <f>IF(ISBLANK(Sales[[#This Row],[return]]),"No",Sales[[#This Row],[return]])</f>
        <v>No</v>
      </c>
      <c r="O6681" s="2">
        <v>43723</v>
      </c>
      <c r="P6681" s="8" t="str">
        <f>TEXT(DAY(Sales[[#This Row],[OrderDate]]),"ddd")</f>
        <v>Sun</v>
      </c>
      <c r="Q6681" s="8" t="str">
        <f>TEXT(MONTH(Sales[[#This Row],[ShipDate]])*29,"mmm")</f>
        <v>Sep</v>
      </c>
      <c r="R6681">
        <v>370</v>
      </c>
      <c r="S6681" t="s">
        <v>439</v>
      </c>
      <c r="T6681" t="s">
        <v>28</v>
      </c>
      <c r="U6681">
        <v>94109</v>
      </c>
      <c r="V6681" s="1">
        <v>0.2</v>
      </c>
      <c r="W6681">
        <v>11</v>
      </c>
      <c r="X6681">
        <v>1</v>
      </c>
      <c r="Y6681">
        <v>301</v>
      </c>
      <c r="AD6681"/>
    </row>
    <row r="6682" spans="1:30" x14ac:dyDescent="0.25">
      <c r="A6682" t="s">
        <v>40</v>
      </c>
      <c r="B6682" s="2">
        <v>43574</v>
      </c>
      <c r="C6682" s="35">
        <f>YEAR(Sales[[#This Row],[ShipDate]])</f>
        <v>2019</v>
      </c>
      <c r="D6682" t="s">
        <v>36</v>
      </c>
      <c r="E6682" t="s">
        <v>31</v>
      </c>
      <c r="F6682" t="s">
        <v>43</v>
      </c>
      <c r="G6682" t="s">
        <v>11</v>
      </c>
      <c r="H6682" t="s">
        <v>480</v>
      </c>
      <c r="I6682" t="s">
        <v>389</v>
      </c>
      <c r="J6682" t="s">
        <v>13</v>
      </c>
      <c r="K6682" t="s">
        <v>2667</v>
      </c>
      <c r="L6682" t="s">
        <v>92</v>
      </c>
      <c r="N6682" t="str">
        <f>IF(ISBLANK(Sales[[#This Row],[return]]),"No",Sales[[#This Row],[return]])</f>
        <v>No</v>
      </c>
      <c r="O6682" s="2">
        <v>43569</v>
      </c>
      <c r="P6682" s="8" t="str">
        <f>TEXT(DAY(Sales[[#This Row],[OrderDate]]),"ddd")</f>
        <v>Sat</v>
      </c>
      <c r="Q6682" s="8" t="str">
        <f>TEXT(MONTH(Sales[[#This Row],[ShipDate]])*29,"mmm")</f>
        <v>Apr</v>
      </c>
      <c r="R6682">
        <v>1563</v>
      </c>
      <c r="S6682" t="s">
        <v>1338</v>
      </c>
      <c r="T6682" t="s">
        <v>90</v>
      </c>
      <c r="U6682">
        <v>7960</v>
      </c>
      <c r="V6682" s="1">
        <v>0</v>
      </c>
      <c r="W6682">
        <v>20</v>
      </c>
      <c r="X6682">
        <v>5</v>
      </c>
      <c r="Y6682">
        <v>74</v>
      </c>
      <c r="AD6682"/>
    </row>
    <row r="6683" spans="1:30" x14ac:dyDescent="0.25">
      <c r="A6683" t="s">
        <v>24</v>
      </c>
      <c r="B6683" s="2">
        <v>43762</v>
      </c>
      <c r="C6683" s="35">
        <f>YEAR(Sales[[#This Row],[ShipDate]])</f>
        <v>2019</v>
      </c>
      <c r="D6683" t="s">
        <v>113</v>
      </c>
      <c r="E6683" t="s">
        <v>69</v>
      </c>
      <c r="F6683" t="s">
        <v>104</v>
      </c>
      <c r="G6683" t="s">
        <v>25</v>
      </c>
      <c r="H6683" t="s">
        <v>146</v>
      </c>
      <c r="I6683" t="s">
        <v>149</v>
      </c>
      <c r="J6683" t="s">
        <v>13</v>
      </c>
      <c r="K6683" t="s">
        <v>2905</v>
      </c>
      <c r="L6683" t="s">
        <v>92</v>
      </c>
      <c r="N6683" t="str">
        <f>IF(ISBLANK(Sales[[#This Row],[return]]),"No",Sales[[#This Row],[return]])</f>
        <v>No</v>
      </c>
      <c r="O6683" s="2">
        <v>43760</v>
      </c>
      <c r="P6683" s="8" t="str">
        <f>TEXT(DAY(Sales[[#This Row],[OrderDate]]),"ddd")</f>
        <v>Sun</v>
      </c>
      <c r="Q6683" s="8" t="str">
        <f>TEXT(MONTH(Sales[[#This Row],[ShipDate]])*29,"mmm")</f>
        <v>Oct</v>
      </c>
      <c r="R6683">
        <v>774</v>
      </c>
      <c r="S6683" t="s">
        <v>265</v>
      </c>
      <c r="T6683" t="s">
        <v>90</v>
      </c>
      <c r="U6683">
        <v>10024</v>
      </c>
      <c r="V6683" s="1">
        <v>0</v>
      </c>
      <c r="W6683">
        <v>29</v>
      </c>
      <c r="X6683">
        <v>5</v>
      </c>
      <c r="Y6683">
        <v>64</v>
      </c>
      <c r="AD6683"/>
    </row>
    <row r="6684" spans="1:30" x14ac:dyDescent="0.25">
      <c r="A6684" t="s">
        <v>24</v>
      </c>
      <c r="B6684" s="2">
        <v>43762</v>
      </c>
      <c r="C6684" s="35">
        <f>YEAR(Sales[[#This Row],[ShipDate]])</f>
        <v>2019</v>
      </c>
      <c r="D6684" t="s">
        <v>113</v>
      </c>
      <c r="E6684" t="s">
        <v>69</v>
      </c>
      <c r="F6684" t="s">
        <v>48</v>
      </c>
      <c r="G6684" t="s">
        <v>46</v>
      </c>
      <c r="H6684" t="s">
        <v>146</v>
      </c>
      <c r="I6684" t="s">
        <v>149</v>
      </c>
      <c r="J6684" t="s">
        <v>13</v>
      </c>
      <c r="K6684" t="s">
        <v>2905</v>
      </c>
      <c r="L6684" t="s">
        <v>92</v>
      </c>
      <c r="N6684" t="str">
        <f>IF(ISBLANK(Sales[[#This Row],[return]]),"No",Sales[[#This Row],[return]])</f>
        <v>No</v>
      </c>
      <c r="O6684" s="2">
        <v>43760</v>
      </c>
      <c r="P6684" s="8" t="str">
        <f>TEXT(DAY(Sales[[#This Row],[OrderDate]]),"ddd")</f>
        <v>Sun</v>
      </c>
      <c r="Q6684" s="8" t="str">
        <f>TEXT(MONTH(Sales[[#This Row],[ShipDate]])*29,"mmm")</f>
        <v>Oct</v>
      </c>
      <c r="R6684">
        <v>893</v>
      </c>
      <c r="S6684" t="s">
        <v>901</v>
      </c>
      <c r="T6684" t="s">
        <v>90</v>
      </c>
      <c r="U6684">
        <v>10024</v>
      </c>
      <c r="V6684" s="1">
        <v>0</v>
      </c>
      <c r="W6684">
        <v>1</v>
      </c>
      <c r="X6684">
        <v>1</v>
      </c>
      <c r="Y6684">
        <v>53</v>
      </c>
      <c r="AD6684"/>
    </row>
    <row r="6685" spans="1:30" x14ac:dyDescent="0.25">
      <c r="A6685" t="s">
        <v>24</v>
      </c>
      <c r="B6685" s="2">
        <v>43762</v>
      </c>
      <c r="C6685" s="35">
        <f>YEAR(Sales[[#This Row],[ShipDate]])</f>
        <v>2019</v>
      </c>
      <c r="D6685" t="s">
        <v>113</v>
      </c>
      <c r="E6685" t="s">
        <v>69</v>
      </c>
      <c r="F6685" t="s">
        <v>48</v>
      </c>
      <c r="G6685" t="s">
        <v>46</v>
      </c>
      <c r="H6685" t="s">
        <v>146</v>
      </c>
      <c r="I6685" t="s">
        <v>149</v>
      </c>
      <c r="J6685" t="s">
        <v>13</v>
      </c>
      <c r="K6685" t="s">
        <v>2905</v>
      </c>
      <c r="L6685" t="s">
        <v>92</v>
      </c>
      <c r="N6685" t="str">
        <f>IF(ISBLANK(Sales[[#This Row],[return]]),"No",Sales[[#This Row],[return]])</f>
        <v>No</v>
      </c>
      <c r="O6685" s="2">
        <v>43760</v>
      </c>
      <c r="P6685" s="8" t="str">
        <f>TEXT(DAY(Sales[[#This Row],[OrderDate]]),"ddd")</f>
        <v>Sun</v>
      </c>
      <c r="Q6685" s="8" t="str">
        <f>TEXT(MONTH(Sales[[#This Row],[ShipDate]])*29,"mmm")</f>
        <v>Oct</v>
      </c>
      <c r="R6685">
        <v>1294</v>
      </c>
      <c r="S6685" t="s">
        <v>2468</v>
      </c>
      <c r="T6685" t="s">
        <v>90</v>
      </c>
      <c r="U6685">
        <v>10024</v>
      </c>
      <c r="V6685" s="1">
        <v>0</v>
      </c>
      <c r="W6685">
        <v>648</v>
      </c>
      <c r="X6685">
        <v>8</v>
      </c>
      <c r="Y6685">
        <v>2400</v>
      </c>
      <c r="AD6685"/>
    </row>
    <row r="6686" spans="1:30" x14ac:dyDescent="0.25">
      <c r="A6686" t="s">
        <v>24</v>
      </c>
      <c r="B6686" s="2">
        <v>43762</v>
      </c>
      <c r="C6686" s="35">
        <f>YEAR(Sales[[#This Row],[ShipDate]])</f>
        <v>2019</v>
      </c>
      <c r="D6686" t="s">
        <v>113</v>
      </c>
      <c r="E6686" t="s">
        <v>69</v>
      </c>
      <c r="F6686" t="s">
        <v>574</v>
      </c>
      <c r="G6686" t="s">
        <v>46</v>
      </c>
      <c r="H6686" t="s">
        <v>146</v>
      </c>
      <c r="I6686" t="s">
        <v>149</v>
      </c>
      <c r="J6686" t="s">
        <v>13</v>
      </c>
      <c r="K6686" t="s">
        <v>2905</v>
      </c>
      <c r="L6686" t="s">
        <v>92</v>
      </c>
      <c r="N6686" t="str">
        <f>IF(ISBLANK(Sales[[#This Row],[return]]),"No",Sales[[#This Row],[return]])</f>
        <v>No</v>
      </c>
      <c r="O6686" s="2">
        <v>43760</v>
      </c>
      <c r="P6686" s="8" t="str">
        <f>TEXT(DAY(Sales[[#This Row],[OrderDate]]),"ddd")</f>
        <v>Sun</v>
      </c>
      <c r="Q6686" s="8" t="str">
        <f>TEXT(MONTH(Sales[[#This Row],[ShipDate]])*29,"mmm")</f>
        <v>Oct</v>
      </c>
      <c r="R6686">
        <v>399</v>
      </c>
      <c r="S6686" t="s">
        <v>2521</v>
      </c>
      <c r="T6686" t="s">
        <v>90</v>
      </c>
      <c r="U6686">
        <v>10024</v>
      </c>
      <c r="V6686" s="1">
        <v>0.2</v>
      </c>
      <c r="W6686">
        <v>3920</v>
      </c>
      <c r="X6686">
        <v>4</v>
      </c>
      <c r="Y6686">
        <v>11200</v>
      </c>
      <c r="AD6686"/>
    </row>
    <row r="6687" spans="1:30" x14ac:dyDescent="0.25">
      <c r="A6687" t="s">
        <v>24</v>
      </c>
      <c r="B6687" s="2">
        <v>43560</v>
      </c>
      <c r="C6687" s="35">
        <f>YEAR(Sales[[#This Row],[ShipDate]])</f>
        <v>2019</v>
      </c>
      <c r="D6687" t="s">
        <v>113</v>
      </c>
      <c r="E6687" t="s">
        <v>18</v>
      </c>
      <c r="F6687" t="s">
        <v>45</v>
      </c>
      <c r="G6687" t="s">
        <v>25</v>
      </c>
      <c r="H6687" t="s">
        <v>164</v>
      </c>
      <c r="I6687" t="s">
        <v>120</v>
      </c>
      <c r="J6687" t="s">
        <v>13</v>
      </c>
      <c r="K6687" t="s">
        <v>771</v>
      </c>
      <c r="L6687" t="s">
        <v>68</v>
      </c>
      <c r="N6687" t="str">
        <f>IF(ISBLANK(Sales[[#This Row],[return]]),"No",Sales[[#This Row],[return]])</f>
        <v>No</v>
      </c>
      <c r="O6687" s="2">
        <v>43558</v>
      </c>
      <c r="P6687" s="8" t="str">
        <f>TEXT(DAY(Sales[[#This Row],[OrderDate]]),"ddd")</f>
        <v>Tue</v>
      </c>
      <c r="Q6687" s="8" t="str">
        <f>TEXT(MONTH(Sales[[#This Row],[ShipDate]])*29,"mmm")</f>
        <v>Apr</v>
      </c>
      <c r="R6687">
        <v>1304</v>
      </c>
      <c r="S6687" t="s">
        <v>762</v>
      </c>
      <c r="T6687" t="s">
        <v>66</v>
      </c>
      <c r="U6687">
        <v>60653</v>
      </c>
      <c r="V6687" s="1">
        <v>0.2</v>
      </c>
      <c r="W6687">
        <v>2</v>
      </c>
      <c r="X6687">
        <v>3</v>
      </c>
      <c r="Y6687">
        <v>7</v>
      </c>
      <c r="AD6687"/>
    </row>
    <row r="6688" spans="1:30" x14ac:dyDescent="0.25">
      <c r="A6688" t="s">
        <v>24</v>
      </c>
      <c r="B6688" s="2">
        <v>43775</v>
      </c>
      <c r="C6688" s="35">
        <f>YEAR(Sales[[#This Row],[ShipDate]])</f>
        <v>2019</v>
      </c>
      <c r="D6688" t="s">
        <v>36</v>
      </c>
      <c r="E6688" t="s">
        <v>18</v>
      </c>
      <c r="F6688" t="s">
        <v>50</v>
      </c>
      <c r="G6688" t="s">
        <v>25</v>
      </c>
      <c r="H6688" t="s">
        <v>60</v>
      </c>
      <c r="I6688" t="s">
        <v>63</v>
      </c>
      <c r="J6688" t="s">
        <v>13</v>
      </c>
      <c r="K6688" t="s">
        <v>1319</v>
      </c>
      <c r="L6688" t="s">
        <v>30</v>
      </c>
      <c r="N6688" t="str">
        <f>IF(ISBLANK(Sales[[#This Row],[return]]),"No",Sales[[#This Row],[return]])</f>
        <v>No</v>
      </c>
      <c r="O6688" s="2">
        <v>43768</v>
      </c>
      <c r="P6688" s="8" t="str">
        <f>TEXT(DAY(Sales[[#This Row],[OrderDate]]),"ddd")</f>
        <v>Mon</v>
      </c>
      <c r="Q6688" s="8" t="str">
        <f>TEXT(MONTH(Sales[[#This Row],[ShipDate]])*29,"mmm")</f>
        <v>Nov</v>
      </c>
      <c r="R6688">
        <v>415</v>
      </c>
      <c r="S6688" t="s">
        <v>2310</v>
      </c>
      <c r="T6688" t="s">
        <v>28</v>
      </c>
      <c r="U6688">
        <v>98115</v>
      </c>
      <c r="V6688" s="1">
        <v>0.2</v>
      </c>
      <c r="W6688">
        <v>5</v>
      </c>
      <c r="X6688">
        <v>2</v>
      </c>
      <c r="Y6688">
        <v>14</v>
      </c>
      <c r="AD6688"/>
    </row>
    <row r="6689" spans="1:30" x14ac:dyDescent="0.25">
      <c r="A6689" t="s">
        <v>24</v>
      </c>
      <c r="B6689" s="2">
        <v>43775</v>
      </c>
      <c r="C6689" s="35">
        <f>YEAR(Sales[[#This Row],[ShipDate]])</f>
        <v>2019</v>
      </c>
      <c r="D6689" t="s">
        <v>36</v>
      </c>
      <c r="E6689" t="s">
        <v>18</v>
      </c>
      <c r="F6689" t="s">
        <v>50</v>
      </c>
      <c r="G6689" t="s">
        <v>25</v>
      </c>
      <c r="H6689" t="s">
        <v>60</v>
      </c>
      <c r="I6689" t="s">
        <v>63</v>
      </c>
      <c r="J6689" t="s">
        <v>13</v>
      </c>
      <c r="K6689" t="s">
        <v>1319</v>
      </c>
      <c r="L6689" t="s">
        <v>30</v>
      </c>
      <c r="N6689" t="str">
        <f>IF(ISBLANK(Sales[[#This Row],[return]]),"No",Sales[[#This Row],[return]])</f>
        <v>No</v>
      </c>
      <c r="O6689" s="2">
        <v>43768</v>
      </c>
      <c r="P6689" s="8" t="str">
        <f>TEXT(DAY(Sales[[#This Row],[OrderDate]]),"ddd")</f>
        <v>Mon</v>
      </c>
      <c r="Q6689" s="8" t="str">
        <f>TEXT(MONTH(Sales[[#This Row],[ShipDate]])*29,"mmm")</f>
        <v>Nov</v>
      </c>
      <c r="R6689">
        <v>717</v>
      </c>
      <c r="S6689" t="s">
        <v>2224</v>
      </c>
      <c r="T6689" t="s">
        <v>28</v>
      </c>
      <c r="U6689">
        <v>98115</v>
      </c>
      <c r="V6689" s="1">
        <v>0.2</v>
      </c>
      <c r="W6689">
        <v>28</v>
      </c>
      <c r="X6689">
        <v>3</v>
      </c>
      <c r="Y6689">
        <v>89</v>
      </c>
      <c r="AD6689"/>
    </row>
    <row r="6690" spans="1:30" x14ac:dyDescent="0.25">
      <c r="A6690" t="s">
        <v>40</v>
      </c>
      <c r="B6690" s="2">
        <v>43483</v>
      </c>
      <c r="C6690" s="35">
        <f>YEAR(Sales[[#This Row],[ShipDate]])</f>
        <v>2019</v>
      </c>
      <c r="D6690" t="s">
        <v>36</v>
      </c>
      <c r="E6690" t="s">
        <v>18</v>
      </c>
      <c r="F6690" t="s">
        <v>104</v>
      </c>
      <c r="G6690" t="s">
        <v>25</v>
      </c>
      <c r="H6690" t="s">
        <v>2026</v>
      </c>
      <c r="I6690" t="s">
        <v>180</v>
      </c>
      <c r="J6690" t="s">
        <v>13</v>
      </c>
      <c r="K6690" t="s">
        <v>41</v>
      </c>
      <c r="L6690" t="s">
        <v>17</v>
      </c>
      <c r="M6690" t="s">
        <v>82</v>
      </c>
      <c r="N6690" t="str">
        <f>IF(ISBLANK(Sales[[#This Row],[return]]),"No",Sales[[#This Row],[return]])</f>
        <v>Yes</v>
      </c>
      <c r="O6690" s="2">
        <v>43479</v>
      </c>
      <c r="P6690" s="8" t="str">
        <f>TEXT(DAY(Sales[[#This Row],[OrderDate]]),"ddd")</f>
        <v>Sat</v>
      </c>
      <c r="Q6690" s="8" t="str">
        <f>TEXT(MONTH(Sales[[#This Row],[ShipDate]])*29,"mmm")</f>
        <v>Jan</v>
      </c>
      <c r="R6690">
        <v>4</v>
      </c>
      <c r="S6690" t="s">
        <v>3172</v>
      </c>
      <c r="T6690" t="s">
        <v>15</v>
      </c>
      <c r="U6690">
        <v>37604</v>
      </c>
      <c r="V6690" s="1">
        <v>0.2</v>
      </c>
      <c r="W6690">
        <v>7</v>
      </c>
      <c r="X6690">
        <v>3</v>
      </c>
      <c r="Y6690">
        <v>18</v>
      </c>
      <c r="AD6690"/>
    </row>
    <row r="6691" spans="1:30" x14ac:dyDescent="0.25">
      <c r="A6691" t="s">
        <v>40</v>
      </c>
      <c r="B6691" s="2">
        <v>43483</v>
      </c>
      <c r="C6691" s="35">
        <f>YEAR(Sales[[#This Row],[ShipDate]])</f>
        <v>2019</v>
      </c>
      <c r="D6691" t="s">
        <v>36</v>
      </c>
      <c r="E6691" t="s">
        <v>18</v>
      </c>
      <c r="F6691" t="s">
        <v>59</v>
      </c>
      <c r="G6691" t="s">
        <v>25</v>
      </c>
      <c r="H6691" t="s">
        <v>2026</v>
      </c>
      <c r="I6691" t="s">
        <v>180</v>
      </c>
      <c r="J6691" t="s">
        <v>13</v>
      </c>
      <c r="K6691" t="s">
        <v>41</v>
      </c>
      <c r="L6691" t="s">
        <v>17</v>
      </c>
      <c r="M6691" t="s">
        <v>82</v>
      </c>
      <c r="N6691" t="str">
        <f>IF(ISBLANK(Sales[[#This Row],[return]]),"No",Sales[[#This Row],[return]])</f>
        <v>Yes</v>
      </c>
      <c r="O6691" s="2">
        <v>43479</v>
      </c>
      <c r="P6691" s="8" t="str">
        <f>TEXT(DAY(Sales[[#This Row],[OrderDate]]),"ddd")</f>
        <v>Sat</v>
      </c>
      <c r="Q6691" s="8" t="str">
        <f>TEXT(MONTH(Sales[[#This Row],[ShipDate]])*29,"mmm")</f>
        <v>Jan</v>
      </c>
      <c r="R6691">
        <v>1726</v>
      </c>
      <c r="S6691" t="s">
        <v>2040</v>
      </c>
      <c r="T6691" t="s">
        <v>15</v>
      </c>
      <c r="U6691">
        <v>37604</v>
      </c>
      <c r="V6691" s="1">
        <v>0.2</v>
      </c>
      <c r="W6691">
        <v>13</v>
      </c>
      <c r="X6691">
        <v>7</v>
      </c>
      <c r="Y6691">
        <v>36</v>
      </c>
      <c r="AD6691"/>
    </row>
    <row r="6692" spans="1:30" x14ac:dyDescent="0.25">
      <c r="A6692" t="s">
        <v>40</v>
      </c>
      <c r="B6692" s="2">
        <v>43483</v>
      </c>
      <c r="C6692" s="35">
        <f>YEAR(Sales[[#This Row],[ShipDate]])</f>
        <v>2019</v>
      </c>
      <c r="D6692" t="s">
        <v>36</v>
      </c>
      <c r="E6692" t="s">
        <v>18</v>
      </c>
      <c r="F6692" t="s">
        <v>50</v>
      </c>
      <c r="G6692" t="s">
        <v>25</v>
      </c>
      <c r="H6692" t="s">
        <v>2026</v>
      </c>
      <c r="I6692" t="s">
        <v>180</v>
      </c>
      <c r="J6692" t="s">
        <v>13</v>
      </c>
      <c r="K6692" t="s">
        <v>41</v>
      </c>
      <c r="L6692" t="s">
        <v>17</v>
      </c>
      <c r="M6692" t="s">
        <v>82</v>
      </c>
      <c r="N6692" t="str">
        <f>IF(ISBLANK(Sales[[#This Row],[return]]),"No",Sales[[#This Row],[return]])</f>
        <v>Yes</v>
      </c>
      <c r="O6692" s="2">
        <v>43479</v>
      </c>
      <c r="P6692" s="8" t="str">
        <f>TEXT(DAY(Sales[[#This Row],[OrderDate]]),"ddd")</f>
        <v>Sat</v>
      </c>
      <c r="Q6692" s="8" t="str">
        <f>TEXT(MONTH(Sales[[#This Row],[ShipDate]])*29,"mmm")</f>
        <v>Jan</v>
      </c>
      <c r="R6692">
        <v>241</v>
      </c>
      <c r="S6692" t="s">
        <v>1722</v>
      </c>
      <c r="T6692" t="s">
        <v>15</v>
      </c>
      <c r="U6692">
        <v>37604</v>
      </c>
      <c r="V6692" s="1">
        <v>0.7</v>
      </c>
      <c r="W6692">
        <v>-2</v>
      </c>
      <c r="X6692">
        <v>2</v>
      </c>
      <c r="Y6692">
        <v>3</v>
      </c>
      <c r="AD6692"/>
    </row>
    <row r="6693" spans="1:30" x14ac:dyDescent="0.25">
      <c r="A6693" t="s">
        <v>40</v>
      </c>
      <c r="B6693" s="2">
        <v>43483</v>
      </c>
      <c r="C6693" s="35">
        <f>YEAR(Sales[[#This Row],[ShipDate]])</f>
        <v>2019</v>
      </c>
      <c r="D6693" t="s">
        <v>36</v>
      </c>
      <c r="E6693" t="s">
        <v>18</v>
      </c>
      <c r="F6693" t="s">
        <v>50</v>
      </c>
      <c r="G6693" t="s">
        <v>25</v>
      </c>
      <c r="H6693" t="s">
        <v>2026</v>
      </c>
      <c r="I6693" t="s">
        <v>180</v>
      </c>
      <c r="J6693" t="s">
        <v>13</v>
      </c>
      <c r="K6693" t="s">
        <v>41</v>
      </c>
      <c r="L6693" t="s">
        <v>17</v>
      </c>
      <c r="M6693" t="s">
        <v>82</v>
      </c>
      <c r="N6693" t="str">
        <f>IF(ISBLANK(Sales[[#This Row],[return]]),"No",Sales[[#This Row],[return]])</f>
        <v>Yes</v>
      </c>
      <c r="O6693" s="2">
        <v>43479</v>
      </c>
      <c r="P6693" s="8" t="str">
        <f>TEXT(DAY(Sales[[#This Row],[OrderDate]]),"ddd")</f>
        <v>Sat</v>
      </c>
      <c r="Q6693" s="8" t="str">
        <f>TEXT(MONTH(Sales[[#This Row],[ShipDate]])*29,"mmm")</f>
        <v>Jan</v>
      </c>
      <c r="R6693">
        <v>902</v>
      </c>
      <c r="S6693" t="s">
        <v>1678</v>
      </c>
      <c r="T6693" t="s">
        <v>15</v>
      </c>
      <c r="U6693">
        <v>37604</v>
      </c>
      <c r="V6693" s="1">
        <v>0.7</v>
      </c>
      <c r="W6693">
        <v>-5</v>
      </c>
      <c r="X6693">
        <v>5</v>
      </c>
      <c r="Y6693">
        <v>6</v>
      </c>
      <c r="AD6693"/>
    </row>
    <row r="6694" spans="1:30" x14ac:dyDescent="0.25">
      <c r="A6694" t="s">
        <v>40</v>
      </c>
      <c r="B6694" s="2">
        <v>43483</v>
      </c>
      <c r="C6694" s="35">
        <f>YEAR(Sales[[#This Row],[ShipDate]])</f>
        <v>2019</v>
      </c>
      <c r="D6694" t="s">
        <v>36</v>
      </c>
      <c r="E6694" t="s">
        <v>18</v>
      </c>
      <c r="F6694" t="s">
        <v>48</v>
      </c>
      <c r="G6694" t="s">
        <v>46</v>
      </c>
      <c r="H6694" t="s">
        <v>2026</v>
      </c>
      <c r="I6694" t="s">
        <v>180</v>
      </c>
      <c r="J6694" t="s">
        <v>13</v>
      </c>
      <c r="K6694" t="s">
        <v>41</v>
      </c>
      <c r="L6694" t="s">
        <v>17</v>
      </c>
      <c r="M6694" t="s">
        <v>82</v>
      </c>
      <c r="N6694" t="str">
        <f>IF(ISBLANK(Sales[[#This Row],[return]]),"No",Sales[[#This Row],[return]])</f>
        <v>Yes</v>
      </c>
      <c r="O6694" s="2">
        <v>43479</v>
      </c>
      <c r="P6694" s="8" t="str">
        <f>TEXT(DAY(Sales[[#This Row],[OrderDate]]),"ddd")</f>
        <v>Sat</v>
      </c>
      <c r="Q6694" s="8" t="str">
        <f>TEXT(MONTH(Sales[[#This Row],[ShipDate]])*29,"mmm")</f>
        <v>Jan</v>
      </c>
      <c r="R6694">
        <v>911</v>
      </c>
      <c r="S6694" t="s">
        <v>770</v>
      </c>
      <c r="T6694" t="s">
        <v>15</v>
      </c>
      <c r="U6694">
        <v>37604</v>
      </c>
      <c r="V6694" s="1">
        <v>0.2</v>
      </c>
      <c r="W6694">
        <v>7</v>
      </c>
      <c r="X6694">
        <v>2</v>
      </c>
      <c r="Y6694">
        <v>112</v>
      </c>
      <c r="AD6694"/>
    </row>
    <row r="6695" spans="1:30" x14ac:dyDescent="0.25">
      <c r="A6695" t="s">
        <v>24</v>
      </c>
      <c r="B6695" s="2">
        <v>43803</v>
      </c>
      <c r="C6695" s="35">
        <f>YEAR(Sales[[#This Row],[ShipDate]])</f>
        <v>2019</v>
      </c>
      <c r="D6695" t="s">
        <v>113</v>
      </c>
      <c r="E6695" t="s">
        <v>18</v>
      </c>
      <c r="F6695" t="s">
        <v>43</v>
      </c>
      <c r="G6695" t="s">
        <v>11</v>
      </c>
      <c r="H6695" t="s">
        <v>88</v>
      </c>
      <c r="I6695" t="s">
        <v>93</v>
      </c>
      <c r="J6695" t="s">
        <v>13</v>
      </c>
      <c r="K6695" t="s">
        <v>1007</v>
      </c>
      <c r="L6695" t="s">
        <v>92</v>
      </c>
      <c r="N6695" t="str">
        <f>IF(ISBLANK(Sales[[#This Row],[return]]),"No",Sales[[#This Row],[return]])</f>
        <v>No</v>
      </c>
      <c r="O6695" s="2">
        <v>43800</v>
      </c>
      <c r="P6695" s="8" t="str">
        <f>TEXT(DAY(Sales[[#This Row],[OrderDate]]),"ddd")</f>
        <v>Sun</v>
      </c>
      <c r="Q6695" s="8" t="str">
        <f>TEXT(MONTH(Sales[[#This Row],[ShipDate]])*29,"mmm")</f>
        <v>Dec</v>
      </c>
      <c r="R6695">
        <v>1593</v>
      </c>
      <c r="S6695" t="s">
        <v>3182</v>
      </c>
      <c r="T6695" t="s">
        <v>90</v>
      </c>
      <c r="U6695">
        <v>19120</v>
      </c>
      <c r="V6695" s="1">
        <v>0.2</v>
      </c>
      <c r="W6695">
        <v>14</v>
      </c>
      <c r="X6695">
        <v>5</v>
      </c>
      <c r="Y6695">
        <v>79</v>
      </c>
      <c r="AD6695"/>
    </row>
    <row r="6696" spans="1:30" x14ac:dyDescent="0.25">
      <c r="A6696" t="s">
        <v>24</v>
      </c>
      <c r="B6696" s="2">
        <v>43803</v>
      </c>
      <c r="C6696" s="35">
        <f>YEAR(Sales[[#This Row],[ShipDate]])</f>
        <v>2019</v>
      </c>
      <c r="D6696" t="s">
        <v>113</v>
      </c>
      <c r="E6696" t="s">
        <v>18</v>
      </c>
      <c r="F6696" t="s">
        <v>39</v>
      </c>
      <c r="G6696" t="s">
        <v>25</v>
      </c>
      <c r="H6696" t="s">
        <v>88</v>
      </c>
      <c r="I6696" t="s">
        <v>93</v>
      </c>
      <c r="J6696" t="s">
        <v>13</v>
      </c>
      <c r="K6696" t="s">
        <v>1007</v>
      </c>
      <c r="L6696" t="s">
        <v>92</v>
      </c>
      <c r="N6696" t="str">
        <f>IF(ISBLANK(Sales[[#This Row],[return]]),"No",Sales[[#This Row],[return]])</f>
        <v>No</v>
      </c>
      <c r="O6696" s="2">
        <v>43800</v>
      </c>
      <c r="P6696" s="8" t="str">
        <f>TEXT(DAY(Sales[[#This Row],[OrderDate]]),"ddd")</f>
        <v>Sun</v>
      </c>
      <c r="Q6696" s="8" t="str">
        <f>TEXT(MONTH(Sales[[#This Row],[ShipDate]])*29,"mmm")</f>
        <v>Dec</v>
      </c>
      <c r="R6696">
        <v>1267</v>
      </c>
      <c r="S6696" t="s">
        <v>801</v>
      </c>
      <c r="T6696" t="s">
        <v>90</v>
      </c>
      <c r="U6696">
        <v>19120</v>
      </c>
      <c r="V6696" s="1">
        <v>0.2</v>
      </c>
      <c r="W6696">
        <v>2</v>
      </c>
      <c r="X6696">
        <v>3</v>
      </c>
      <c r="Y6696">
        <v>37</v>
      </c>
      <c r="AD6696"/>
    </row>
    <row r="6697" spans="1:30" x14ac:dyDescent="0.25">
      <c r="A6697" t="s">
        <v>40</v>
      </c>
      <c r="B6697" s="2">
        <v>43524</v>
      </c>
      <c r="C6697" s="35">
        <f>YEAR(Sales[[#This Row],[ShipDate]])</f>
        <v>2019</v>
      </c>
      <c r="D6697" t="s">
        <v>36</v>
      </c>
      <c r="E6697" t="s">
        <v>31</v>
      </c>
      <c r="F6697" t="s">
        <v>59</v>
      </c>
      <c r="G6697" t="s">
        <v>25</v>
      </c>
      <c r="H6697" t="s">
        <v>88</v>
      </c>
      <c r="I6697" t="s">
        <v>93</v>
      </c>
      <c r="J6697" t="s">
        <v>13</v>
      </c>
      <c r="K6697" t="s">
        <v>124</v>
      </c>
      <c r="L6697" t="s">
        <v>92</v>
      </c>
      <c r="N6697" t="str">
        <f>IF(ISBLANK(Sales[[#This Row],[return]]),"No",Sales[[#This Row],[return]])</f>
        <v>No</v>
      </c>
      <c r="O6697" s="2">
        <v>43520</v>
      </c>
      <c r="P6697" s="8" t="str">
        <f>TEXT(DAY(Sales[[#This Row],[OrderDate]]),"ddd")</f>
        <v>Tue</v>
      </c>
      <c r="Q6697" s="8" t="str">
        <f>TEXT(MONTH(Sales[[#This Row],[ShipDate]])*29,"mmm")</f>
        <v>Feb</v>
      </c>
      <c r="R6697">
        <v>1787</v>
      </c>
      <c r="S6697" t="s">
        <v>2185</v>
      </c>
      <c r="T6697" t="s">
        <v>90</v>
      </c>
      <c r="U6697">
        <v>19134</v>
      </c>
      <c r="V6697" s="1">
        <v>0.2</v>
      </c>
      <c r="W6697">
        <v>39</v>
      </c>
      <c r="X6697">
        <v>5</v>
      </c>
      <c r="Y6697">
        <v>124</v>
      </c>
      <c r="AD6697"/>
    </row>
    <row r="6698" spans="1:30" x14ac:dyDescent="0.25">
      <c r="A6698" t="s">
        <v>40</v>
      </c>
      <c r="B6698" s="2">
        <v>43524</v>
      </c>
      <c r="C6698" s="35">
        <f>YEAR(Sales[[#This Row],[ShipDate]])</f>
        <v>2019</v>
      </c>
      <c r="D6698" t="s">
        <v>36</v>
      </c>
      <c r="E6698" t="s">
        <v>31</v>
      </c>
      <c r="F6698" t="s">
        <v>99</v>
      </c>
      <c r="G6698" t="s">
        <v>46</v>
      </c>
      <c r="H6698" t="s">
        <v>88</v>
      </c>
      <c r="I6698" t="s">
        <v>93</v>
      </c>
      <c r="J6698" t="s">
        <v>13</v>
      </c>
      <c r="K6698" t="s">
        <v>124</v>
      </c>
      <c r="L6698" t="s">
        <v>92</v>
      </c>
      <c r="N6698" t="str">
        <f>IF(ISBLANK(Sales[[#This Row],[return]]),"No",Sales[[#This Row],[return]])</f>
        <v>No</v>
      </c>
      <c r="O6698" s="2">
        <v>43520</v>
      </c>
      <c r="P6698" s="8" t="str">
        <f>TEXT(DAY(Sales[[#This Row],[OrderDate]]),"ddd")</f>
        <v>Tue</v>
      </c>
      <c r="Q6698" s="8" t="str">
        <f>TEXT(MONTH(Sales[[#This Row],[ShipDate]])*29,"mmm")</f>
        <v>Feb</v>
      </c>
      <c r="R6698">
        <v>1278</v>
      </c>
      <c r="S6698" t="s">
        <v>2355</v>
      </c>
      <c r="T6698" t="s">
        <v>90</v>
      </c>
      <c r="U6698">
        <v>19134</v>
      </c>
      <c r="V6698" s="1">
        <v>0.2</v>
      </c>
      <c r="W6698">
        <v>214</v>
      </c>
      <c r="X6698">
        <v>5</v>
      </c>
      <c r="Y6698">
        <v>1320</v>
      </c>
      <c r="AD6698"/>
    </row>
    <row r="6699" spans="1:30" x14ac:dyDescent="0.25">
      <c r="A6699" t="s">
        <v>40</v>
      </c>
      <c r="B6699" s="2">
        <v>43492</v>
      </c>
      <c r="C6699" s="35">
        <f>YEAR(Sales[[#This Row],[ShipDate]])</f>
        <v>2019</v>
      </c>
      <c r="D6699" t="s">
        <v>36</v>
      </c>
      <c r="E6699" t="s">
        <v>69</v>
      </c>
      <c r="F6699" t="s">
        <v>574</v>
      </c>
      <c r="G6699" t="s">
        <v>46</v>
      </c>
      <c r="H6699" t="s">
        <v>810</v>
      </c>
      <c r="I6699" t="s">
        <v>812</v>
      </c>
      <c r="J6699" t="s">
        <v>13</v>
      </c>
      <c r="K6699" t="s">
        <v>267</v>
      </c>
      <c r="L6699" t="s">
        <v>30</v>
      </c>
      <c r="N6699" t="str">
        <f>IF(ISBLANK(Sales[[#This Row],[return]]),"No",Sales[[#This Row],[return]])</f>
        <v>No</v>
      </c>
      <c r="O6699" s="2">
        <v>43487</v>
      </c>
      <c r="P6699" s="8" t="str">
        <f>TEXT(DAY(Sales[[#This Row],[OrderDate]]),"ddd")</f>
        <v>Sun</v>
      </c>
      <c r="Q6699" s="8" t="str">
        <f>TEXT(MONTH(Sales[[#This Row],[ShipDate]])*29,"mmm")</f>
        <v>Jan</v>
      </c>
      <c r="R6699">
        <v>398</v>
      </c>
      <c r="S6699" t="s">
        <v>811</v>
      </c>
      <c r="T6699" t="s">
        <v>28</v>
      </c>
      <c r="U6699">
        <v>59405</v>
      </c>
      <c r="V6699" s="1">
        <v>0</v>
      </c>
      <c r="W6699">
        <v>1380</v>
      </c>
      <c r="X6699">
        <v>5</v>
      </c>
      <c r="Y6699">
        <v>3000</v>
      </c>
      <c r="AD6699"/>
    </row>
    <row r="6700" spans="1:30" x14ac:dyDescent="0.25">
      <c r="A6700" t="s">
        <v>40</v>
      </c>
      <c r="B6700" s="2">
        <v>43492</v>
      </c>
      <c r="C6700" s="35">
        <f>YEAR(Sales[[#This Row],[ShipDate]])</f>
        <v>2019</v>
      </c>
      <c r="D6700" t="s">
        <v>36</v>
      </c>
      <c r="E6700" t="s">
        <v>69</v>
      </c>
      <c r="F6700" t="s">
        <v>39</v>
      </c>
      <c r="G6700" t="s">
        <v>25</v>
      </c>
      <c r="H6700" t="s">
        <v>810</v>
      </c>
      <c r="I6700" t="s">
        <v>812</v>
      </c>
      <c r="J6700" t="s">
        <v>13</v>
      </c>
      <c r="K6700" t="s">
        <v>267</v>
      </c>
      <c r="L6700" t="s">
        <v>30</v>
      </c>
      <c r="N6700" t="str">
        <f>IF(ISBLANK(Sales[[#This Row],[return]]),"No",Sales[[#This Row],[return]])</f>
        <v>No</v>
      </c>
      <c r="O6700" s="2">
        <v>43487</v>
      </c>
      <c r="P6700" s="8" t="str">
        <f>TEXT(DAY(Sales[[#This Row],[OrderDate]]),"ddd")</f>
        <v>Sun</v>
      </c>
      <c r="Q6700" s="8" t="str">
        <f>TEXT(MONTH(Sales[[#This Row],[ShipDate]])*29,"mmm")</f>
        <v>Jan</v>
      </c>
      <c r="R6700">
        <v>113</v>
      </c>
      <c r="S6700" t="s">
        <v>813</v>
      </c>
      <c r="T6700" t="s">
        <v>28</v>
      </c>
      <c r="U6700">
        <v>59405</v>
      </c>
      <c r="V6700" s="1">
        <v>0</v>
      </c>
      <c r="W6700">
        <v>14</v>
      </c>
      <c r="X6700">
        <v>3</v>
      </c>
      <c r="Y6700">
        <v>51</v>
      </c>
      <c r="AD6700"/>
    </row>
    <row r="6701" spans="1:30" x14ac:dyDescent="0.25">
      <c r="A6701" t="s">
        <v>40</v>
      </c>
      <c r="B6701" s="2">
        <v>43492</v>
      </c>
      <c r="C6701" s="35">
        <f>YEAR(Sales[[#This Row],[ShipDate]])</f>
        <v>2019</v>
      </c>
      <c r="D6701" t="s">
        <v>36</v>
      </c>
      <c r="E6701" t="s">
        <v>69</v>
      </c>
      <c r="F6701" t="s">
        <v>59</v>
      </c>
      <c r="G6701" t="s">
        <v>25</v>
      </c>
      <c r="H6701" t="s">
        <v>810</v>
      </c>
      <c r="I6701" t="s">
        <v>812</v>
      </c>
      <c r="J6701" t="s">
        <v>13</v>
      </c>
      <c r="K6701" t="s">
        <v>267</v>
      </c>
      <c r="L6701" t="s">
        <v>30</v>
      </c>
      <c r="N6701" t="str">
        <f>IF(ISBLANK(Sales[[#This Row],[return]]),"No",Sales[[#This Row],[return]])</f>
        <v>No</v>
      </c>
      <c r="O6701" s="2">
        <v>43487</v>
      </c>
      <c r="P6701" s="8" t="str">
        <f>TEXT(DAY(Sales[[#This Row],[OrderDate]]),"ddd")</f>
        <v>Sun</v>
      </c>
      <c r="Q6701" s="8" t="str">
        <f>TEXT(MONTH(Sales[[#This Row],[ShipDate]])*29,"mmm")</f>
        <v>Jan</v>
      </c>
      <c r="R6701">
        <v>780</v>
      </c>
      <c r="S6701" t="s">
        <v>814</v>
      </c>
      <c r="T6701" t="s">
        <v>28</v>
      </c>
      <c r="U6701">
        <v>59405</v>
      </c>
      <c r="V6701" s="1">
        <v>0</v>
      </c>
      <c r="W6701">
        <v>5</v>
      </c>
      <c r="X6701">
        <v>2</v>
      </c>
      <c r="Y6701">
        <v>12</v>
      </c>
      <c r="AD6701"/>
    </row>
    <row r="6702" spans="1:30" x14ac:dyDescent="0.25">
      <c r="A6702" t="s">
        <v>40</v>
      </c>
      <c r="B6702" s="2">
        <v>43492</v>
      </c>
      <c r="C6702" s="35">
        <f>YEAR(Sales[[#This Row],[ShipDate]])</f>
        <v>2019</v>
      </c>
      <c r="D6702" t="s">
        <v>36</v>
      </c>
      <c r="E6702" t="s">
        <v>69</v>
      </c>
      <c r="F6702" t="s">
        <v>39</v>
      </c>
      <c r="G6702" t="s">
        <v>25</v>
      </c>
      <c r="H6702" t="s">
        <v>810</v>
      </c>
      <c r="I6702" t="s">
        <v>812</v>
      </c>
      <c r="J6702" t="s">
        <v>13</v>
      </c>
      <c r="K6702" t="s">
        <v>267</v>
      </c>
      <c r="L6702" t="s">
        <v>30</v>
      </c>
      <c r="N6702" t="str">
        <f>IF(ISBLANK(Sales[[#This Row],[return]]),"No",Sales[[#This Row],[return]])</f>
        <v>No</v>
      </c>
      <c r="O6702" s="2">
        <v>43487</v>
      </c>
      <c r="P6702" s="8" t="str">
        <f>TEXT(DAY(Sales[[#This Row],[OrderDate]]),"ddd")</f>
        <v>Sun</v>
      </c>
      <c r="Q6702" s="8" t="str">
        <f>TEXT(MONTH(Sales[[#This Row],[ShipDate]])*29,"mmm")</f>
        <v>Jan</v>
      </c>
      <c r="R6702">
        <v>1558</v>
      </c>
      <c r="S6702" t="s">
        <v>815</v>
      </c>
      <c r="T6702" t="s">
        <v>28</v>
      </c>
      <c r="U6702">
        <v>59405</v>
      </c>
      <c r="V6702" s="1">
        <v>0</v>
      </c>
      <c r="W6702">
        <v>56</v>
      </c>
      <c r="X6702">
        <v>3</v>
      </c>
      <c r="Y6702">
        <v>1126</v>
      </c>
      <c r="AD6702"/>
    </row>
    <row r="6703" spans="1:30" x14ac:dyDescent="0.25">
      <c r="A6703" t="s">
        <v>40</v>
      </c>
      <c r="B6703" s="2">
        <v>43660</v>
      </c>
      <c r="C6703" s="35">
        <f>YEAR(Sales[[#This Row],[ShipDate]])</f>
        <v>2019</v>
      </c>
      <c r="D6703" t="s">
        <v>36</v>
      </c>
      <c r="E6703" t="s">
        <v>69</v>
      </c>
      <c r="F6703" t="s">
        <v>39</v>
      </c>
      <c r="G6703" t="s">
        <v>25</v>
      </c>
      <c r="H6703" t="s">
        <v>230</v>
      </c>
      <c r="I6703" t="s">
        <v>120</v>
      </c>
      <c r="J6703" t="s">
        <v>13</v>
      </c>
      <c r="K6703" t="s">
        <v>3017</v>
      </c>
      <c r="L6703" t="s">
        <v>68</v>
      </c>
      <c r="N6703" t="str">
        <f>IF(ISBLANK(Sales[[#This Row],[return]]),"No",Sales[[#This Row],[return]])</f>
        <v>No</v>
      </c>
      <c r="O6703" s="2">
        <v>43656</v>
      </c>
      <c r="P6703" s="8" t="str">
        <f>TEXT(DAY(Sales[[#This Row],[OrderDate]]),"ddd")</f>
        <v>Tue</v>
      </c>
      <c r="Q6703" s="8" t="str">
        <f>TEXT(MONTH(Sales[[#This Row],[ShipDate]])*29,"mmm")</f>
        <v>Jul</v>
      </c>
      <c r="R6703">
        <v>646</v>
      </c>
      <c r="S6703" t="s">
        <v>2056</v>
      </c>
      <c r="T6703" t="s">
        <v>66</v>
      </c>
      <c r="U6703">
        <v>60505</v>
      </c>
      <c r="V6703" s="1">
        <v>0.2</v>
      </c>
      <c r="W6703">
        <v>26</v>
      </c>
      <c r="X6703">
        <v>6</v>
      </c>
      <c r="Y6703">
        <v>298</v>
      </c>
      <c r="AD6703"/>
    </row>
    <row r="6704" spans="1:30" x14ac:dyDescent="0.25">
      <c r="A6704" t="s">
        <v>24</v>
      </c>
      <c r="B6704" s="2">
        <v>43503</v>
      </c>
      <c r="C6704" s="35">
        <f>YEAR(Sales[[#This Row],[ShipDate]])</f>
        <v>2019</v>
      </c>
      <c r="D6704" t="s">
        <v>19</v>
      </c>
      <c r="E6704" t="s">
        <v>69</v>
      </c>
      <c r="F6704" t="s">
        <v>43</v>
      </c>
      <c r="G6704" t="s">
        <v>11</v>
      </c>
      <c r="H6704" t="s">
        <v>164</v>
      </c>
      <c r="I6704" t="s">
        <v>120</v>
      </c>
      <c r="J6704" t="s">
        <v>13</v>
      </c>
      <c r="K6704" t="s">
        <v>1039</v>
      </c>
      <c r="L6704" t="s">
        <v>68</v>
      </c>
      <c r="N6704" t="str">
        <f>IF(ISBLANK(Sales[[#This Row],[return]]),"No",Sales[[#This Row],[return]])</f>
        <v>No</v>
      </c>
      <c r="O6704" s="2">
        <v>43499</v>
      </c>
      <c r="P6704" s="8" t="str">
        <f>TEXT(DAY(Sales[[#This Row],[OrderDate]]),"ddd")</f>
        <v>Tue</v>
      </c>
      <c r="Q6704" s="8" t="str">
        <f>TEXT(MONTH(Sales[[#This Row],[ShipDate]])*29,"mmm")</f>
        <v>Feb</v>
      </c>
      <c r="R6704">
        <v>558</v>
      </c>
      <c r="S6704" t="s">
        <v>2944</v>
      </c>
      <c r="T6704" t="s">
        <v>66</v>
      </c>
      <c r="U6704">
        <v>60610</v>
      </c>
      <c r="V6704" s="1">
        <v>0.6</v>
      </c>
      <c r="W6704">
        <v>-26</v>
      </c>
      <c r="X6704">
        <v>1</v>
      </c>
      <c r="Y6704">
        <v>22</v>
      </c>
      <c r="AD6704"/>
    </row>
    <row r="6705" spans="1:30" x14ac:dyDescent="0.25">
      <c r="A6705" t="s">
        <v>24</v>
      </c>
      <c r="B6705" s="2">
        <v>43503</v>
      </c>
      <c r="C6705" s="35">
        <f>YEAR(Sales[[#This Row],[ShipDate]])</f>
        <v>2019</v>
      </c>
      <c r="D6705" t="s">
        <v>19</v>
      </c>
      <c r="E6705" t="s">
        <v>69</v>
      </c>
      <c r="F6705" t="s">
        <v>59</v>
      </c>
      <c r="G6705" t="s">
        <v>25</v>
      </c>
      <c r="H6705" t="s">
        <v>164</v>
      </c>
      <c r="I6705" t="s">
        <v>120</v>
      </c>
      <c r="J6705" t="s">
        <v>13</v>
      </c>
      <c r="K6705" t="s">
        <v>1039</v>
      </c>
      <c r="L6705" t="s">
        <v>68</v>
      </c>
      <c r="N6705" t="str">
        <f>IF(ISBLANK(Sales[[#This Row],[return]]),"No",Sales[[#This Row],[return]])</f>
        <v>No</v>
      </c>
      <c r="O6705" s="2">
        <v>43499</v>
      </c>
      <c r="P6705" s="8" t="str">
        <f>TEXT(DAY(Sales[[#This Row],[OrderDate]]),"ddd")</f>
        <v>Tue</v>
      </c>
      <c r="Q6705" s="8" t="str">
        <f>TEXT(MONTH(Sales[[#This Row],[ShipDate]])*29,"mmm")</f>
        <v>Feb</v>
      </c>
      <c r="R6705">
        <v>1800</v>
      </c>
      <c r="S6705" t="s">
        <v>2032</v>
      </c>
      <c r="T6705" t="s">
        <v>66</v>
      </c>
      <c r="U6705">
        <v>60610</v>
      </c>
      <c r="V6705" s="1">
        <v>0.2</v>
      </c>
      <c r="W6705">
        <v>2</v>
      </c>
      <c r="X6705">
        <v>1</v>
      </c>
      <c r="Y6705">
        <v>5</v>
      </c>
      <c r="AD6705"/>
    </row>
    <row r="6706" spans="1:30" x14ac:dyDescent="0.25">
      <c r="A6706" t="s">
        <v>24</v>
      </c>
      <c r="B6706" s="2">
        <v>43503</v>
      </c>
      <c r="C6706" s="35">
        <f>YEAR(Sales[[#This Row],[ShipDate]])</f>
        <v>2019</v>
      </c>
      <c r="D6706" t="s">
        <v>19</v>
      </c>
      <c r="E6706" t="s">
        <v>69</v>
      </c>
      <c r="F6706" t="s">
        <v>59</v>
      </c>
      <c r="G6706" t="s">
        <v>25</v>
      </c>
      <c r="H6706" t="s">
        <v>164</v>
      </c>
      <c r="I6706" t="s">
        <v>120</v>
      </c>
      <c r="J6706" t="s">
        <v>13</v>
      </c>
      <c r="K6706" t="s">
        <v>1039</v>
      </c>
      <c r="L6706" t="s">
        <v>68</v>
      </c>
      <c r="N6706" t="str">
        <f>IF(ISBLANK(Sales[[#This Row],[return]]),"No",Sales[[#This Row],[return]])</f>
        <v>No</v>
      </c>
      <c r="O6706" s="2">
        <v>43499</v>
      </c>
      <c r="P6706" s="8" t="str">
        <f>TEXT(DAY(Sales[[#This Row],[OrderDate]]),"ddd")</f>
        <v>Tue</v>
      </c>
      <c r="Q6706" s="8" t="str">
        <f>TEXT(MONTH(Sales[[#This Row],[ShipDate]])*29,"mmm")</f>
        <v>Feb</v>
      </c>
      <c r="R6706">
        <v>1684</v>
      </c>
      <c r="S6706" t="s">
        <v>1966</v>
      </c>
      <c r="T6706" t="s">
        <v>66</v>
      </c>
      <c r="U6706">
        <v>60610</v>
      </c>
      <c r="V6706" s="1">
        <v>0.2</v>
      </c>
      <c r="W6706">
        <v>24</v>
      </c>
      <c r="X6706">
        <v>2</v>
      </c>
      <c r="Y6706">
        <v>66</v>
      </c>
      <c r="AD6706"/>
    </row>
    <row r="6707" spans="1:30" x14ac:dyDescent="0.25">
      <c r="A6707" t="s">
        <v>24</v>
      </c>
      <c r="B6707" s="2">
        <v>43503</v>
      </c>
      <c r="C6707" s="35">
        <f>YEAR(Sales[[#This Row],[ShipDate]])</f>
        <v>2019</v>
      </c>
      <c r="D6707" t="s">
        <v>19</v>
      </c>
      <c r="E6707" t="s">
        <v>69</v>
      </c>
      <c r="F6707" t="s">
        <v>59</v>
      </c>
      <c r="G6707" t="s">
        <v>25</v>
      </c>
      <c r="H6707" t="s">
        <v>164</v>
      </c>
      <c r="I6707" t="s">
        <v>120</v>
      </c>
      <c r="J6707" t="s">
        <v>13</v>
      </c>
      <c r="K6707" t="s">
        <v>1039</v>
      </c>
      <c r="L6707" t="s">
        <v>68</v>
      </c>
      <c r="N6707" t="str">
        <f>IF(ISBLANK(Sales[[#This Row],[return]]),"No",Sales[[#This Row],[return]])</f>
        <v>No</v>
      </c>
      <c r="O6707" s="2">
        <v>43499</v>
      </c>
      <c r="P6707" s="8" t="str">
        <f>TEXT(DAY(Sales[[#This Row],[OrderDate]]),"ddd")</f>
        <v>Tue</v>
      </c>
      <c r="Q6707" s="8" t="str">
        <f>TEXT(MONTH(Sales[[#This Row],[ShipDate]])*29,"mmm")</f>
        <v>Feb</v>
      </c>
      <c r="R6707">
        <v>1680</v>
      </c>
      <c r="S6707" t="s">
        <v>2039</v>
      </c>
      <c r="T6707" t="s">
        <v>66</v>
      </c>
      <c r="U6707">
        <v>60610</v>
      </c>
      <c r="V6707" s="1">
        <v>0.2</v>
      </c>
      <c r="W6707">
        <v>147</v>
      </c>
      <c r="X6707">
        <v>5</v>
      </c>
      <c r="Y6707">
        <v>419</v>
      </c>
      <c r="AD6707"/>
    </row>
    <row r="6708" spans="1:30" x14ac:dyDescent="0.25">
      <c r="A6708" t="s">
        <v>10</v>
      </c>
      <c r="B6708" s="2">
        <v>43833</v>
      </c>
      <c r="C6708" s="35">
        <f>YEAR(Sales[[#This Row],[ShipDate]])</f>
        <v>2020</v>
      </c>
      <c r="D6708" t="s">
        <v>36</v>
      </c>
      <c r="E6708" t="s">
        <v>69</v>
      </c>
      <c r="F6708" t="s">
        <v>39</v>
      </c>
      <c r="G6708" t="s">
        <v>25</v>
      </c>
      <c r="H6708" t="s">
        <v>1568</v>
      </c>
      <c r="I6708" t="s">
        <v>180</v>
      </c>
      <c r="J6708" t="s">
        <v>13</v>
      </c>
      <c r="K6708" t="s">
        <v>2938</v>
      </c>
      <c r="L6708" t="s">
        <v>17</v>
      </c>
      <c r="N6708" t="str">
        <f>IF(ISBLANK(Sales[[#This Row],[return]]),"No",Sales[[#This Row],[return]])</f>
        <v>No</v>
      </c>
      <c r="O6708" s="2">
        <v>43827</v>
      </c>
      <c r="P6708" s="8" t="str">
        <f>TEXT(DAY(Sales[[#This Row],[OrderDate]]),"ddd")</f>
        <v>Sat</v>
      </c>
      <c r="Q6708" s="8" t="str">
        <f>TEXT(MONTH(Sales[[#This Row],[ShipDate]])*29,"mmm")</f>
        <v>Jan</v>
      </c>
      <c r="R6708">
        <v>418</v>
      </c>
      <c r="S6708" t="s">
        <v>817</v>
      </c>
      <c r="T6708" t="s">
        <v>15</v>
      </c>
      <c r="U6708">
        <v>37211</v>
      </c>
      <c r="V6708" s="1">
        <v>0.2</v>
      </c>
      <c r="W6708">
        <v>-13</v>
      </c>
      <c r="X6708">
        <v>1</v>
      </c>
      <c r="Y6708">
        <v>65</v>
      </c>
      <c r="AD6708"/>
    </row>
    <row r="6709" spans="1:30" x14ac:dyDescent="0.25">
      <c r="A6709" t="s">
        <v>40</v>
      </c>
      <c r="B6709" s="2">
        <v>43531</v>
      </c>
      <c r="C6709" s="35">
        <f>YEAR(Sales[[#This Row],[ShipDate]])</f>
        <v>2019</v>
      </c>
      <c r="D6709" t="s">
        <v>36</v>
      </c>
      <c r="E6709" t="s">
        <v>18</v>
      </c>
      <c r="F6709" t="s">
        <v>59</v>
      </c>
      <c r="G6709" t="s">
        <v>25</v>
      </c>
      <c r="H6709" t="s">
        <v>399</v>
      </c>
      <c r="I6709" t="s">
        <v>70</v>
      </c>
      <c r="J6709" t="s">
        <v>13</v>
      </c>
      <c r="K6709" t="s">
        <v>1132</v>
      </c>
      <c r="L6709" t="s">
        <v>68</v>
      </c>
      <c r="N6709" t="str">
        <f>IF(ISBLANK(Sales[[#This Row],[return]]),"No",Sales[[#This Row],[return]])</f>
        <v>No</v>
      </c>
      <c r="O6709" s="2">
        <v>43527</v>
      </c>
      <c r="P6709" s="8" t="str">
        <f>TEXT(DAY(Sales[[#This Row],[OrderDate]]),"ddd")</f>
        <v>Tue</v>
      </c>
      <c r="Q6709" s="8" t="str">
        <f>TEXT(MONTH(Sales[[#This Row],[ShipDate]])*29,"mmm")</f>
        <v>Mar</v>
      </c>
      <c r="R6709">
        <v>925</v>
      </c>
      <c r="S6709" t="s">
        <v>2051</v>
      </c>
      <c r="T6709" t="s">
        <v>66</v>
      </c>
      <c r="U6709">
        <v>75081</v>
      </c>
      <c r="V6709" s="1">
        <v>0.2</v>
      </c>
      <c r="W6709">
        <v>10</v>
      </c>
      <c r="X6709">
        <v>8</v>
      </c>
      <c r="Y6709">
        <v>27</v>
      </c>
      <c r="AD6709"/>
    </row>
    <row r="6710" spans="1:30" x14ac:dyDescent="0.25">
      <c r="A6710" t="s">
        <v>10</v>
      </c>
      <c r="B6710" s="2">
        <v>43663</v>
      </c>
      <c r="C6710" s="35">
        <f>YEAR(Sales[[#This Row],[ShipDate]])</f>
        <v>2019</v>
      </c>
      <c r="D6710" t="s">
        <v>36</v>
      </c>
      <c r="E6710" t="s">
        <v>18</v>
      </c>
      <c r="F6710" t="s">
        <v>45</v>
      </c>
      <c r="G6710" t="s">
        <v>25</v>
      </c>
      <c r="H6710" t="s">
        <v>2099</v>
      </c>
      <c r="I6710" t="s">
        <v>248</v>
      </c>
      <c r="J6710" t="s">
        <v>13</v>
      </c>
      <c r="K6710" t="s">
        <v>1525</v>
      </c>
      <c r="L6710" t="s">
        <v>68</v>
      </c>
      <c r="N6710" t="str">
        <f>IF(ISBLANK(Sales[[#This Row],[return]]),"No",Sales[[#This Row],[return]])</f>
        <v>No</v>
      </c>
      <c r="O6710" s="2">
        <v>43657</v>
      </c>
      <c r="P6710" s="8" t="str">
        <f>TEXT(DAY(Sales[[#This Row],[OrderDate]]),"ddd")</f>
        <v>Wed</v>
      </c>
      <c r="Q6710" s="8" t="str">
        <f>TEXT(MONTH(Sales[[#This Row],[ShipDate]])*29,"mmm")</f>
        <v>Jul</v>
      </c>
      <c r="R6710">
        <v>1508</v>
      </c>
      <c r="S6710" t="s">
        <v>1780</v>
      </c>
      <c r="T6710" t="s">
        <v>66</v>
      </c>
      <c r="U6710">
        <v>50701</v>
      </c>
      <c r="V6710" s="1">
        <v>0</v>
      </c>
      <c r="W6710">
        <v>12</v>
      </c>
      <c r="X6710">
        <v>4</v>
      </c>
      <c r="Y6710">
        <v>30</v>
      </c>
      <c r="AD6710"/>
    </row>
    <row r="6711" spans="1:30" x14ac:dyDescent="0.25">
      <c r="A6711" t="s">
        <v>40</v>
      </c>
      <c r="B6711" s="2">
        <v>43622</v>
      </c>
      <c r="C6711" s="35">
        <f>YEAR(Sales[[#This Row],[ShipDate]])</f>
        <v>2019</v>
      </c>
      <c r="D6711" t="s">
        <v>36</v>
      </c>
      <c r="E6711" t="s">
        <v>69</v>
      </c>
      <c r="F6711" t="s">
        <v>39</v>
      </c>
      <c r="G6711" t="s">
        <v>25</v>
      </c>
      <c r="H6711" t="s">
        <v>1534</v>
      </c>
      <c r="I6711" t="s">
        <v>252</v>
      </c>
      <c r="J6711" t="s">
        <v>13</v>
      </c>
      <c r="K6711" t="s">
        <v>2989</v>
      </c>
      <c r="L6711" t="s">
        <v>92</v>
      </c>
      <c r="N6711" t="str">
        <f>IF(ISBLANK(Sales[[#This Row],[return]]),"No",Sales[[#This Row],[return]])</f>
        <v>No</v>
      </c>
      <c r="O6711" s="2">
        <v>43618</v>
      </c>
      <c r="P6711" s="8" t="str">
        <f>TEXT(DAY(Sales[[#This Row],[OrderDate]]),"ddd")</f>
        <v>Mon</v>
      </c>
      <c r="Q6711" s="8" t="str">
        <f>TEXT(MONTH(Sales[[#This Row],[ShipDate]])*29,"mmm")</f>
        <v>Jun</v>
      </c>
      <c r="R6711">
        <v>113</v>
      </c>
      <c r="S6711" t="s">
        <v>813</v>
      </c>
      <c r="T6711" t="s">
        <v>90</v>
      </c>
      <c r="U6711">
        <v>44052</v>
      </c>
      <c r="V6711" s="1">
        <v>0.2</v>
      </c>
      <c r="W6711">
        <v>2</v>
      </c>
      <c r="X6711">
        <v>2</v>
      </c>
      <c r="Y6711">
        <v>27</v>
      </c>
      <c r="AD6711"/>
    </row>
    <row r="6712" spans="1:30" x14ac:dyDescent="0.25">
      <c r="A6712" t="s">
        <v>40</v>
      </c>
      <c r="B6712" s="2">
        <v>43622</v>
      </c>
      <c r="C6712" s="35">
        <f>YEAR(Sales[[#This Row],[ShipDate]])</f>
        <v>2019</v>
      </c>
      <c r="D6712" t="s">
        <v>36</v>
      </c>
      <c r="E6712" t="s">
        <v>69</v>
      </c>
      <c r="F6712" t="s">
        <v>48</v>
      </c>
      <c r="G6712" t="s">
        <v>46</v>
      </c>
      <c r="H6712" t="s">
        <v>1534</v>
      </c>
      <c r="I6712" t="s">
        <v>252</v>
      </c>
      <c r="J6712" t="s">
        <v>13</v>
      </c>
      <c r="K6712" t="s">
        <v>2989</v>
      </c>
      <c r="L6712" t="s">
        <v>92</v>
      </c>
      <c r="N6712" t="str">
        <f>IF(ISBLANK(Sales[[#This Row],[return]]),"No",Sales[[#This Row],[return]])</f>
        <v>No</v>
      </c>
      <c r="O6712" s="2">
        <v>43618</v>
      </c>
      <c r="P6712" s="8" t="str">
        <f>TEXT(DAY(Sales[[#This Row],[OrderDate]]),"ddd")</f>
        <v>Mon</v>
      </c>
      <c r="Q6712" s="8" t="str">
        <f>TEXT(MONTH(Sales[[#This Row],[ShipDate]])*29,"mmm")</f>
        <v>Jun</v>
      </c>
      <c r="R6712">
        <v>478</v>
      </c>
      <c r="S6712" t="s">
        <v>884</v>
      </c>
      <c r="T6712" t="s">
        <v>90</v>
      </c>
      <c r="U6712">
        <v>44052</v>
      </c>
      <c r="V6712" s="1">
        <v>0.4</v>
      </c>
      <c r="W6712">
        <v>-1</v>
      </c>
      <c r="X6712">
        <v>1</v>
      </c>
      <c r="Y6712">
        <v>3</v>
      </c>
      <c r="AD6712"/>
    </row>
    <row r="6713" spans="1:30" x14ac:dyDescent="0.25">
      <c r="A6713" t="s">
        <v>40</v>
      </c>
      <c r="B6713" s="2">
        <v>43713</v>
      </c>
      <c r="C6713" s="35">
        <f>YEAR(Sales[[#This Row],[ShipDate]])</f>
        <v>2019</v>
      </c>
      <c r="D6713" t="s">
        <v>36</v>
      </c>
      <c r="E6713" t="s">
        <v>69</v>
      </c>
      <c r="F6713" t="s">
        <v>290</v>
      </c>
      <c r="G6713" t="s">
        <v>25</v>
      </c>
      <c r="H6713" t="s">
        <v>899</v>
      </c>
      <c r="I6713" t="s">
        <v>216</v>
      </c>
      <c r="J6713" t="s">
        <v>13</v>
      </c>
      <c r="K6713" t="s">
        <v>2971</v>
      </c>
      <c r="L6713" t="s">
        <v>30</v>
      </c>
      <c r="N6713" t="str">
        <f>IF(ISBLANK(Sales[[#This Row],[return]]),"No",Sales[[#This Row],[return]])</f>
        <v>No</v>
      </c>
      <c r="O6713" s="2">
        <v>43708</v>
      </c>
      <c r="P6713" s="8" t="str">
        <f>TEXT(DAY(Sales[[#This Row],[OrderDate]]),"ddd")</f>
        <v>Tue</v>
      </c>
      <c r="Q6713" s="8" t="str">
        <f>TEXT(MONTH(Sales[[#This Row],[ShipDate]])*29,"mmm")</f>
        <v>Sep</v>
      </c>
      <c r="R6713">
        <v>80</v>
      </c>
      <c r="S6713" t="s">
        <v>1774</v>
      </c>
      <c r="T6713" t="s">
        <v>28</v>
      </c>
      <c r="U6713">
        <v>97301</v>
      </c>
      <c r="V6713" s="1">
        <v>0.2</v>
      </c>
      <c r="W6713">
        <v>1</v>
      </c>
      <c r="X6713">
        <v>2</v>
      </c>
      <c r="Y6713">
        <v>6</v>
      </c>
      <c r="AD6713"/>
    </row>
    <row r="6714" spans="1:30" x14ac:dyDescent="0.25">
      <c r="A6714" t="s">
        <v>40</v>
      </c>
      <c r="B6714" s="2">
        <v>43721</v>
      </c>
      <c r="C6714" s="35">
        <f>YEAR(Sales[[#This Row],[ShipDate]])</f>
        <v>2019</v>
      </c>
      <c r="D6714" t="s">
        <v>19</v>
      </c>
      <c r="E6714" t="s">
        <v>18</v>
      </c>
      <c r="F6714" t="s">
        <v>52</v>
      </c>
      <c r="G6714" t="s">
        <v>25</v>
      </c>
      <c r="H6714" t="s">
        <v>1551</v>
      </c>
      <c r="I6714" t="s">
        <v>20</v>
      </c>
      <c r="J6714" t="s">
        <v>13</v>
      </c>
      <c r="K6714" t="s">
        <v>1216</v>
      </c>
      <c r="L6714" t="s">
        <v>17</v>
      </c>
      <c r="N6714" t="str">
        <f>IF(ISBLANK(Sales[[#This Row],[return]]),"No",Sales[[#This Row],[return]])</f>
        <v>No</v>
      </c>
      <c r="O6714" s="2">
        <v>43719</v>
      </c>
      <c r="P6714" s="8" t="str">
        <f>TEXT(DAY(Sales[[#This Row],[OrderDate]]),"ddd")</f>
        <v>Wed</v>
      </c>
      <c r="Q6714" s="8" t="str">
        <f>TEXT(MONTH(Sales[[#This Row],[ShipDate]])*29,"mmm")</f>
        <v>Sep</v>
      </c>
      <c r="R6714">
        <v>654</v>
      </c>
      <c r="S6714" t="s">
        <v>744</v>
      </c>
      <c r="T6714" t="s">
        <v>15</v>
      </c>
      <c r="U6714">
        <v>40324</v>
      </c>
      <c r="V6714" s="1">
        <v>0</v>
      </c>
      <c r="W6714">
        <v>51</v>
      </c>
      <c r="X6714">
        <v>4</v>
      </c>
      <c r="Y6714">
        <v>196</v>
      </c>
      <c r="AD6714"/>
    </row>
    <row r="6715" spans="1:30" x14ac:dyDescent="0.25">
      <c r="A6715" t="s">
        <v>40</v>
      </c>
      <c r="B6715" s="2">
        <v>43721</v>
      </c>
      <c r="C6715" s="35">
        <f>YEAR(Sales[[#This Row],[ShipDate]])</f>
        <v>2019</v>
      </c>
      <c r="D6715" t="s">
        <v>19</v>
      </c>
      <c r="E6715" t="s">
        <v>18</v>
      </c>
      <c r="F6715" t="s">
        <v>150</v>
      </c>
      <c r="G6715" t="s">
        <v>25</v>
      </c>
      <c r="H6715" t="s">
        <v>1551</v>
      </c>
      <c r="I6715" t="s">
        <v>20</v>
      </c>
      <c r="J6715" t="s">
        <v>13</v>
      </c>
      <c r="K6715" t="s">
        <v>1216</v>
      </c>
      <c r="L6715" t="s">
        <v>17</v>
      </c>
      <c r="N6715" t="str">
        <f>IF(ISBLANK(Sales[[#This Row],[return]]),"No",Sales[[#This Row],[return]])</f>
        <v>No</v>
      </c>
      <c r="O6715" s="2">
        <v>43719</v>
      </c>
      <c r="P6715" s="8" t="str">
        <f>TEXT(DAY(Sales[[#This Row],[OrderDate]]),"ddd")</f>
        <v>Wed</v>
      </c>
      <c r="Q6715" s="8" t="str">
        <f>TEXT(MONTH(Sales[[#This Row],[ShipDate]])*29,"mmm")</f>
        <v>Sep</v>
      </c>
      <c r="R6715">
        <v>42</v>
      </c>
      <c r="S6715" t="s">
        <v>1699</v>
      </c>
      <c r="T6715" t="s">
        <v>15</v>
      </c>
      <c r="U6715">
        <v>40324</v>
      </c>
      <c r="V6715" s="1">
        <v>0</v>
      </c>
      <c r="W6715">
        <v>7</v>
      </c>
      <c r="X6715">
        <v>4</v>
      </c>
      <c r="Y6715">
        <v>14</v>
      </c>
      <c r="AD6715"/>
    </row>
    <row r="6716" spans="1:30" x14ac:dyDescent="0.25">
      <c r="A6716" t="s">
        <v>40</v>
      </c>
      <c r="B6716" s="2">
        <v>43775</v>
      </c>
      <c r="C6716" s="35">
        <f>YEAR(Sales[[#This Row],[ShipDate]])</f>
        <v>2019</v>
      </c>
      <c r="D6716" t="s">
        <v>36</v>
      </c>
      <c r="E6716" t="s">
        <v>31</v>
      </c>
      <c r="F6716" t="s">
        <v>43</v>
      </c>
      <c r="G6716" t="s">
        <v>11</v>
      </c>
      <c r="H6716" t="s">
        <v>88</v>
      </c>
      <c r="I6716" t="s">
        <v>93</v>
      </c>
      <c r="J6716" t="s">
        <v>13</v>
      </c>
      <c r="K6716" t="s">
        <v>2690</v>
      </c>
      <c r="L6716" t="s">
        <v>92</v>
      </c>
      <c r="N6716" t="str">
        <f>IF(ISBLANK(Sales[[#This Row],[return]]),"No",Sales[[#This Row],[return]])</f>
        <v>No</v>
      </c>
      <c r="O6716" s="2">
        <v>43771</v>
      </c>
      <c r="P6716" s="8" t="str">
        <f>TEXT(DAY(Sales[[#This Row],[OrderDate]]),"ddd")</f>
        <v>Mon</v>
      </c>
      <c r="Q6716" s="8" t="str">
        <f>TEXT(MONTH(Sales[[#This Row],[ShipDate]])*29,"mmm")</f>
        <v>Nov</v>
      </c>
      <c r="R6716">
        <v>576</v>
      </c>
      <c r="S6716" t="s">
        <v>1400</v>
      </c>
      <c r="T6716" t="s">
        <v>90</v>
      </c>
      <c r="U6716">
        <v>19140</v>
      </c>
      <c r="V6716" s="1">
        <v>0.2</v>
      </c>
      <c r="W6716">
        <v>1</v>
      </c>
      <c r="X6716">
        <v>1</v>
      </c>
      <c r="Y6716">
        <v>3</v>
      </c>
      <c r="AD6716"/>
    </row>
    <row r="6717" spans="1:30" x14ac:dyDescent="0.25">
      <c r="A6717" t="s">
        <v>40</v>
      </c>
      <c r="B6717" s="2">
        <v>43775</v>
      </c>
      <c r="C6717" s="35">
        <f>YEAR(Sales[[#This Row],[ShipDate]])</f>
        <v>2019</v>
      </c>
      <c r="D6717" t="s">
        <v>36</v>
      </c>
      <c r="E6717" t="s">
        <v>31</v>
      </c>
      <c r="F6717" t="s">
        <v>52</v>
      </c>
      <c r="G6717" t="s">
        <v>25</v>
      </c>
      <c r="H6717" t="s">
        <v>88</v>
      </c>
      <c r="I6717" t="s">
        <v>93</v>
      </c>
      <c r="J6717" t="s">
        <v>13</v>
      </c>
      <c r="K6717" t="s">
        <v>2690</v>
      </c>
      <c r="L6717" t="s">
        <v>92</v>
      </c>
      <c r="N6717" t="str">
        <f>IF(ISBLANK(Sales[[#This Row],[return]]),"No",Sales[[#This Row],[return]])</f>
        <v>No</v>
      </c>
      <c r="O6717" s="2">
        <v>43771</v>
      </c>
      <c r="P6717" s="8" t="str">
        <f>TEXT(DAY(Sales[[#This Row],[OrderDate]]),"ddd")</f>
        <v>Mon</v>
      </c>
      <c r="Q6717" s="8" t="str">
        <f>TEXT(MONTH(Sales[[#This Row],[ShipDate]])*29,"mmm")</f>
        <v>Nov</v>
      </c>
      <c r="R6717">
        <v>336</v>
      </c>
      <c r="S6717" t="s">
        <v>1637</v>
      </c>
      <c r="T6717" t="s">
        <v>90</v>
      </c>
      <c r="U6717">
        <v>19140</v>
      </c>
      <c r="V6717" s="1">
        <v>0.2</v>
      </c>
      <c r="W6717">
        <v>1</v>
      </c>
      <c r="X6717">
        <v>3</v>
      </c>
      <c r="Y6717">
        <v>20</v>
      </c>
      <c r="AD6717"/>
    </row>
    <row r="6718" spans="1:30" x14ac:dyDescent="0.25">
      <c r="A6718" t="s">
        <v>40</v>
      </c>
      <c r="B6718" s="2">
        <v>43775</v>
      </c>
      <c r="C6718" s="35">
        <f>YEAR(Sales[[#This Row],[ShipDate]])</f>
        <v>2019</v>
      </c>
      <c r="D6718" t="s">
        <v>36</v>
      </c>
      <c r="E6718" t="s">
        <v>31</v>
      </c>
      <c r="F6718" t="s">
        <v>104</v>
      </c>
      <c r="G6718" t="s">
        <v>25</v>
      </c>
      <c r="H6718" t="s">
        <v>88</v>
      </c>
      <c r="I6718" t="s">
        <v>93</v>
      </c>
      <c r="J6718" t="s">
        <v>13</v>
      </c>
      <c r="K6718" t="s">
        <v>2690</v>
      </c>
      <c r="L6718" t="s">
        <v>92</v>
      </c>
      <c r="N6718" t="str">
        <f>IF(ISBLANK(Sales[[#This Row],[return]]),"No",Sales[[#This Row],[return]])</f>
        <v>No</v>
      </c>
      <c r="O6718" s="2">
        <v>43771</v>
      </c>
      <c r="P6718" s="8" t="str">
        <f>TEXT(DAY(Sales[[#This Row],[OrderDate]]),"ddd")</f>
        <v>Mon</v>
      </c>
      <c r="Q6718" s="8" t="str">
        <f>TEXT(MONTH(Sales[[#This Row],[ShipDate]])*29,"mmm")</f>
        <v>Nov</v>
      </c>
      <c r="R6718">
        <v>456</v>
      </c>
      <c r="S6718" t="s">
        <v>779</v>
      </c>
      <c r="T6718" t="s">
        <v>90</v>
      </c>
      <c r="U6718">
        <v>19140</v>
      </c>
      <c r="V6718" s="1">
        <v>0.2</v>
      </c>
      <c r="W6718">
        <v>3</v>
      </c>
      <c r="X6718">
        <v>3</v>
      </c>
      <c r="Y6718">
        <v>9</v>
      </c>
      <c r="AD6718"/>
    </row>
    <row r="6719" spans="1:30" x14ac:dyDescent="0.25">
      <c r="A6719" t="s">
        <v>40</v>
      </c>
      <c r="B6719" s="2">
        <v>43775</v>
      </c>
      <c r="C6719" s="35">
        <f>YEAR(Sales[[#This Row],[ShipDate]])</f>
        <v>2019</v>
      </c>
      <c r="D6719" t="s">
        <v>36</v>
      </c>
      <c r="E6719" t="s">
        <v>31</v>
      </c>
      <c r="F6719" t="s">
        <v>48</v>
      </c>
      <c r="G6719" t="s">
        <v>46</v>
      </c>
      <c r="H6719" t="s">
        <v>88</v>
      </c>
      <c r="I6719" t="s">
        <v>93</v>
      </c>
      <c r="J6719" t="s">
        <v>13</v>
      </c>
      <c r="K6719" t="s">
        <v>2690</v>
      </c>
      <c r="L6719" t="s">
        <v>92</v>
      </c>
      <c r="N6719" t="str">
        <f>IF(ISBLANK(Sales[[#This Row],[return]]),"No",Sales[[#This Row],[return]])</f>
        <v>No</v>
      </c>
      <c r="O6719" s="2">
        <v>43771</v>
      </c>
      <c r="P6719" s="8" t="str">
        <f>TEXT(DAY(Sales[[#This Row],[OrderDate]]),"ddd")</f>
        <v>Mon</v>
      </c>
      <c r="Q6719" s="8" t="str">
        <f>TEXT(MONTH(Sales[[#This Row],[ShipDate]])*29,"mmm")</f>
        <v>Nov</v>
      </c>
      <c r="R6719">
        <v>1629</v>
      </c>
      <c r="S6719" t="s">
        <v>2387</v>
      </c>
      <c r="T6719" t="s">
        <v>90</v>
      </c>
      <c r="U6719">
        <v>19140</v>
      </c>
      <c r="V6719" s="1">
        <v>0.4</v>
      </c>
      <c r="W6719">
        <v>-186</v>
      </c>
      <c r="X6719">
        <v>4</v>
      </c>
      <c r="Y6719">
        <v>859</v>
      </c>
      <c r="AD6719"/>
    </row>
    <row r="6720" spans="1:30" x14ac:dyDescent="0.25">
      <c r="A6720" t="s">
        <v>40</v>
      </c>
      <c r="B6720" s="2">
        <v>43608</v>
      </c>
      <c r="C6720" s="35">
        <f>YEAR(Sales[[#This Row],[ShipDate]])</f>
        <v>2019</v>
      </c>
      <c r="D6720" t="s">
        <v>36</v>
      </c>
      <c r="E6720" t="s">
        <v>31</v>
      </c>
      <c r="F6720" t="s">
        <v>50</v>
      </c>
      <c r="G6720" t="s">
        <v>25</v>
      </c>
      <c r="H6720" t="s">
        <v>773</v>
      </c>
      <c r="I6720" t="s">
        <v>188</v>
      </c>
      <c r="J6720" t="s">
        <v>13</v>
      </c>
      <c r="K6720" t="s">
        <v>2747</v>
      </c>
      <c r="L6720" t="s">
        <v>17</v>
      </c>
      <c r="N6720" t="str">
        <f>IF(ISBLANK(Sales[[#This Row],[return]]),"No",Sales[[#This Row],[return]])</f>
        <v>No</v>
      </c>
      <c r="O6720" s="2">
        <v>43604</v>
      </c>
      <c r="P6720" s="8" t="str">
        <f>TEXT(DAY(Sales[[#This Row],[OrderDate]]),"ddd")</f>
        <v>Thu</v>
      </c>
      <c r="Q6720" s="8" t="str">
        <f>TEXT(MONTH(Sales[[#This Row],[ShipDate]])*29,"mmm")</f>
        <v>May</v>
      </c>
      <c r="R6720">
        <v>1641</v>
      </c>
      <c r="S6720" t="s">
        <v>2777</v>
      </c>
      <c r="T6720" t="s">
        <v>15</v>
      </c>
      <c r="U6720">
        <v>35810</v>
      </c>
      <c r="V6720" s="1">
        <v>0</v>
      </c>
      <c r="W6720">
        <v>13</v>
      </c>
      <c r="X6720">
        <v>4</v>
      </c>
      <c r="Y6720">
        <v>26</v>
      </c>
      <c r="AD6720"/>
    </row>
    <row r="6721" spans="1:30" x14ac:dyDescent="0.25">
      <c r="A6721" t="s">
        <v>24</v>
      </c>
      <c r="B6721" s="2">
        <v>43772</v>
      </c>
      <c r="C6721" s="35">
        <f>YEAR(Sales[[#This Row],[ShipDate]])</f>
        <v>2019</v>
      </c>
      <c r="D6721" t="s">
        <v>36</v>
      </c>
      <c r="E6721" t="s">
        <v>31</v>
      </c>
      <c r="F6721" t="s">
        <v>104</v>
      </c>
      <c r="G6721" t="s">
        <v>25</v>
      </c>
      <c r="H6721" t="s">
        <v>399</v>
      </c>
      <c r="I6721" t="s">
        <v>70</v>
      </c>
      <c r="J6721" t="s">
        <v>13</v>
      </c>
      <c r="K6721" t="s">
        <v>292</v>
      </c>
      <c r="L6721" t="s">
        <v>68</v>
      </c>
      <c r="N6721" t="str">
        <f>IF(ISBLANK(Sales[[#This Row],[return]]),"No",Sales[[#This Row],[return]])</f>
        <v>No</v>
      </c>
      <c r="O6721" s="2">
        <v>43765</v>
      </c>
      <c r="P6721" s="8" t="str">
        <f>TEXT(DAY(Sales[[#This Row],[OrderDate]]),"ddd")</f>
        <v>Fri</v>
      </c>
      <c r="Q6721" s="8" t="str">
        <f>TEXT(MONTH(Sales[[#This Row],[ShipDate]])*29,"mmm")</f>
        <v>Nov</v>
      </c>
      <c r="R6721">
        <v>8</v>
      </c>
      <c r="S6721" t="s">
        <v>1872</v>
      </c>
      <c r="T6721" t="s">
        <v>66</v>
      </c>
      <c r="U6721">
        <v>75081</v>
      </c>
      <c r="V6721" s="1">
        <v>0.2</v>
      </c>
      <c r="W6721">
        <v>6</v>
      </c>
      <c r="X6721">
        <v>2</v>
      </c>
      <c r="Y6721">
        <v>16</v>
      </c>
      <c r="AD6721"/>
    </row>
    <row r="6722" spans="1:30" x14ac:dyDescent="0.25">
      <c r="A6722" t="s">
        <v>24</v>
      </c>
      <c r="B6722" s="2">
        <v>43772</v>
      </c>
      <c r="C6722" s="35">
        <f>YEAR(Sales[[#This Row],[ShipDate]])</f>
        <v>2019</v>
      </c>
      <c r="D6722" t="s">
        <v>36</v>
      </c>
      <c r="E6722" t="s">
        <v>31</v>
      </c>
      <c r="F6722" t="s">
        <v>59</v>
      </c>
      <c r="G6722" t="s">
        <v>25</v>
      </c>
      <c r="H6722" t="s">
        <v>399</v>
      </c>
      <c r="I6722" t="s">
        <v>70</v>
      </c>
      <c r="J6722" t="s">
        <v>13</v>
      </c>
      <c r="K6722" t="s">
        <v>292</v>
      </c>
      <c r="L6722" t="s">
        <v>68</v>
      </c>
      <c r="N6722" t="str">
        <f>IF(ISBLANK(Sales[[#This Row],[return]]),"No",Sales[[#This Row],[return]])</f>
        <v>No</v>
      </c>
      <c r="O6722" s="2">
        <v>43765</v>
      </c>
      <c r="P6722" s="8" t="str">
        <f>TEXT(DAY(Sales[[#This Row],[OrderDate]]),"ddd")</f>
        <v>Fri</v>
      </c>
      <c r="Q6722" s="8" t="str">
        <f>TEXT(MONTH(Sales[[#This Row],[ShipDate]])*29,"mmm")</f>
        <v>Nov</v>
      </c>
      <c r="R6722">
        <v>1770</v>
      </c>
      <c r="S6722" t="s">
        <v>924</v>
      </c>
      <c r="T6722" t="s">
        <v>66</v>
      </c>
      <c r="U6722">
        <v>75081</v>
      </c>
      <c r="V6722" s="1">
        <v>0.2</v>
      </c>
      <c r="W6722">
        <v>3</v>
      </c>
      <c r="X6722">
        <v>2</v>
      </c>
      <c r="Y6722">
        <v>8</v>
      </c>
      <c r="AD6722"/>
    </row>
    <row r="6723" spans="1:30" x14ac:dyDescent="0.25">
      <c r="A6723" t="s">
        <v>40</v>
      </c>
      <c r="B6723" s="2">
        <v>43826</v>
      </c>
      <c r="C6723" s="35">
        <f>YEAR(Sales[[#This Row],[ShipDate]])</f>
        <v>2019</v>
      </c>
      <c r="D6723" t="s">
        <v>36</v>
      </c>
      <c r="E6723" t="s">
        <v>31</v>
      </c>
      <c r="F6723" t="s">
        <v>43</v>
      </c>
      <c r="G6723" t="s">
        <v>11</v>
      </c>
      <c r="H6723" t="s">
        <v>1263</v>
      </c>
      <c r="I6723" t="s">
        <v>371</v>
      </c>
      <c r="J6723" t="s">
        <v>13</v>
      </c>
      <c r="K6723" t="s">
        <v>2659</v>
      </c>
      <c r="L6723" t="s">
        <v>92</v>
      </c>
      <c r="N6723" t="str">
        <f>IF(ISBLANK(Sales[[#This Row],[return]]),"No",Sales[[#This Row],[return]])</f>
        <v>No</v>
      </c>
      <c r="O6723" s="2">
        <v>43822</v>
      </c>
      <c r="P6723" s="8" t="str">
        <f>TEXT(DAY(Sales[[#This Row],[OrderDate]]),"ddd")</f>
        <v>Mon</v>
      </c>
      <c r="Q6723" s="8" t="str">
        <f>TEXT(MONTH(Sales[[#This Row],[ShipDate]])*29,"mmm")</f>
        <v>Dec</v>
      </c>
      <c r="R6723">
        <v>1547</v>
      </c>
      <c r="S6723" t="s">
        <v>3137</v>
      </c>
      <c r="T6723" t="s">
        <v>90</v>
      </c>
      <c r="U6723">
        <v>6457</v>
      </c>
      <c r="V6723" s="1">
        <v>0</v>
      </c>
      <c r="W6723">
        <v>38</v>
      </c>
      <c r="X6723">
        <v>3</v>
      </c>
      <c r="Y6723">
        <v>182</v>
      </c>
      <c r="AD6723"/>
    </row>
    <row r="6724" spans="1:30" x14ac:dyDescent="0.25">
      <c r="A6724" t="s">
        <v>10</v>
      </c>
      <c r="B6724" s="2">
        <v>43709</v>
      </c>
      <c r="C6724" s="35">
        <f>YEAR(Sales[[#This Row],[ShipDate]])</f>
        <v>2019</v>
      </c>
      <c r="D6724" t="s">
        <v>607</v>
      </c>
      <c r="E6724" t="s">
        <v>31</v>
      </c>
      <c r="F6724" t="s">
        <v>38</v>
      </c>
      <c r="G6724" t="s">
        <v>11</v>
      </c>
      <c r="H6724" t="s">
        <v>60</v>
      </c>
      <c r="I6724" t="s">
        <v>63</v>
      </c>
      <c r="J6724" t="s">
        <v>13</v>
      </c>
      <c r="K6724" t="s">
        <v>2614</v>
      </c>
      <c r="L6724" t="s">
        <v>30</v>
      </c>
      <c r="N6724" t="str">
        <f>IF(ISBLANK(Sales[[#This Row],[return]]),"No",Sales[[#This Row],[return]])</f>
        <v>No</v>
      </c>
      <c r="O6724" s="2">
        <v>43709</v>
      </c>
      <c r="P6724" s="8" t="str">
        <f>TEXT(DAY(Sales[[#This Row],[OrderDate]]),"ddd")</f>
        <v>Sun</v>
      </c>
      <c r="Q6724" s="8" t="str">
        <f>TEXT(MONTH(Sales[[#This Row],[ShipDate]])*29,"mmm")</f>
        <v>Sep</v>
      </c>
      <c r="R6724">
        <v>965</v>
      </c>
      <c r="S6724" t="s">
        <v>449</v>
      </c>
      <c r="T6724" t="s">
        <v>28</v>
      </c>
      <c r="U6724">
        <v>98103</v>
      </c>
      <c r="V6724" s="1">
        <v>0</v>
      </c>
      <c r="W6724">
        <v>45</v>
      </c>
      <c r="X6724">
        <v>4</v>
      </c>
      <c r="Y6724">
        <v>284</v>
      </c>
      <c r="AD6724"/>
    </row>
    <row r="6725" spans="1:30" x14ac:dyDescent="0.25">
      <c r="A6725" t="s">
        <v>10</v>
      </c>
      <c r="B6725" s="2">
        <v>43709</v>
      </c>
      <c r="C6725" s="35">
        <f>YEAR(Sales[[#This Row],[ShipDate]])</f>
        <v>2019</v>
      </c>
      <c r="D6725" t="s">
        <v>607</v>
      </c>
      <c r="E6725" t="s">
        <v>31</v>
      </c>
      <c r="F6725" t="s">
        <v>52</v>
      </c>
      <c r="G6725" t="s">
        <v>25</v>
      </c>
      <c r="H6725" t="s">
        <v>60</v>
      </c>
      <c r="I6725" t="s">
        <v>63</v>
      </c>
      <c r="J6725" t="s">
        <v>13</v>
      </c>
      <c r="K6725" t="s">
        <v>2614</v>
      </c>
      <c r="L6725" t="s">
        <v>30</v>
      </c>
      <c r="N6725" t="str">
        <f>IF(ISBLANK(Sales[[#This Row],[return]]),"No",Sales[[#This Row],[return]])</f>
        <v>No</v>
      </c>
      <c r="O6725" s="2">
        <v>43709</v>
      </c>
      <c r="P6725" s="8" t="str">
        <f>TEXT(DAY(Sales[[#This Row],[OrderDate]]),"ddd")</f>
        <v>Sun</v>
      </c>
      <c r="Q6725" s="8" t="str">
        <f>TEXT(MONTH(Sales[[#This Row],[ShipDate]])*29,"mmm")</f>
        <v>Sep</v>
      </c>
      <c r="R6725">
        <v>855</v>
      </c>
      <c r="S6725" t="s">
        <v>2109</v>
      </c>
      <c r="T6725" t="s">
        <v>28</v>
      </c>
      <c r="U6725">
        <v>98103</v>
      </c>
      <c r="V6725" s="1">
        <v>0</v>
      </c>
      <c r="W6725">
        <v>104</v>
      </c>
      <c r="X6725">
        <v>4</v>
      </c>
      <c r="Y6725">
        <v>315</v>
      </c>
      <c r="AD6725"/>
    </row>
    <row r="6726" spans="1:30" x14ac:dyDescent="0.25">
      <c r="A6726" t="s">
        <v>40</v>
      </c>
      <c r="B6726" s="2">
        <v>43503</v>
      </c>
      <c r="C6726" s="35">
        <f>YEAR(Sales[[#This Row],[ShipDate]])</f>
        <v>2019</v>
      </c>
      <c r="D6726" t="s">
        <v>36</v>
      </c>
      <c r="E6726" t="s">
        <v>31</v>
      </c>
      <c r="F6726" t="s">
        <v>43</v>
      </c>
      <c r="G6726" t="s">
        <v>11</v>
      </c>
      <c r="H6726" t="s">
        <v>457</v>
      </c>
      <c r="I6726" t="s">
        <v>32</v>
      </c>
      <c r="J6726" t="s">
        <v>13</v>
      </c>
      <c r="K6726" t="s">
        <v>2685</v>
      </c>
      <c r="L6726" t="s">
        <v>30</v>
      </c>
      <c r="N6726" t="str">
        <f>IF(ISBLANK(Sales[[#This Row],[return]]),"No",Sales[[#This Row],[return]])</f>
        <v>No</v>
      </c>
      <c r="O6726" s="2">
        <v>43498</v>
      </c>
      <c r="P6726" s="8" t="str">
        <f>TEXT(DAY(Sales[[#This Row],[OrderDate]]),"ddd")</f>
        <v>Mon</v>
      </c>
      <c r="Q6726" s="8" t="str">
        <f>TEXT(MONTH(Sales[[#This Row],[ShipDate]])*29,"mmm")</f>
        <v>Feb</v>
      </c>
      <c r="R6726">
        <v>556</v>
      </c>
      <c r="S6726" t="s">
        <v>1446</v>
      </c>
      <c r="T6726" t="s">
        <v>28</v>
      </c>
      <c r="U6726">
        <v>92105</v>
      </c>
      <c r="V6726" s="1">
        <v>0</v>
      </c>
      <c r="W6726">
        <v>13</v>
      </c>
      <c r="X6726">
        <v>2</v>
      </c>
      <c r="Y6726">
        <v>211</v>
      </c>
      <c r="AD6726"/>
    </row>
    <row r="6727" spans="1:30" x14ac:dyDescent="0.25">
      <c r="A6727" t="s">
        <v>40</v>
      </c>
      <c r="B6727" s="2">
        <v>43503</v>
      </c>
      <c r="C6727" s="35">
        <f>YEAR(Sales[[#This Row],[ShipDate]])</f>
        <v>2019</v>
      </c>
      <c r="D6727" t="s">
        <v>36</v>
      </c>
      <c r="E6727" t="s">
        <v>31</v>
      </c>
      <c r="F6727" t="s">
        <v>50</v>
      </c>
      <c r="G6727" t="s">
        <v>25</v>
      </c>
      <c r="H6727" t="s">
        <v>457</v>
      </c>
      <c r="I6727" t="s">
        <v>32</v>
      </c>
      <c r="J6727" t="s">
        <v>13</v>
      </c>
      <c r="K6727" t="s">
        <v>2685</v>
      </c>
      <c r="L6727" t="s">
        <v>30</v>
      </c>
      <c r="N6727" t="str">
        <f>IF(ISBLANK(Sales[[#This Row],[return]]),"No",Sales[[#This Row],[return]])</f>
        <v>No</v>
      </c>
      <c r="O6727" s="2">
        <v>43498</v>
      </c>
      <c r="P6727" s="8" t="str">
        <f>TEXT(DAY(Sales[[#This Row],[OrderDate]]),"ddd")</f>
        <v>Mon</v>
      </c>
      <c r="Q6727" s="8" t="str">
        <f>TEXT(MONTH(Sales[[#This Row],[ShipDate]])*29,"mmm")</f>
        <v>Feb</v>
      </c>
      <c r="R6727">
        <v>688</v>
      </c>
      <c r="S6727" t="s">
        <v>1068</v>
      </c>
      <c r="T6727" t="s">
        <v>28</v>
      </c>
      <c r="U6727">
        <v>92105</v>
      </c>
      <c r="V6727" s="1">
        <v>0.2</v>
      </c>
      <c r="W6727">
        <v>10</v>
      </c>
      <c r="X6727">
        <v>2</v>
      </c>
      <c r="Y6727">
        <v>31</v>
      </c>
      <c r="AD6727"/>
    </row>
    <row r="6728" spans="1:30" x14ac:dyDescent="0.25">
      <c r="A6728" t="s">
        <v>40</v>
      </c>
      <c r="B6728" s="2">
        <v>43503</v>
      </c>
      <c r="C6728" s="35">
        <f>YEAR(Sales[[#This Row],[ShipDate]])</f>
        <v>2019</v>
      </c>
      <c r="D6728" t="s">
        <v>36</v>
      </c>
      <c r="E6728" t="s">
        <v>31</v>
      </c>
      <c r="F6728" t="s">
        <v>340</v>
      </c>
      <c r="G6728" t="s">
        <v>46</v>
      </c>
      <c r="H6728" t="s">
        <v>457</v>
      </c>
      <c r="I6728" t="s">
        <v>32</v>
      </c>
      <c r="J6728" t="s">
        <v>13</v>
      </c>
      <c r="K6728" t="s">
        <v>2685</v>
      </c>
      <c r="L6728" t="s">
        <v>30</v>
      </c>
      <c r="N6728" t="str">
        <f>IF(ISBLANK(Sales[[#This Row],[return]]),"No",Sales[[#This Row],[return]])</f>
        <v>No</v>
      </c>
      <c r="O6728" s="2">
        <v>43498</v>
      </c>
      <c r="P6728" s="8" t="str">
        <f>TEXT(DAY(Sales[[#This Row],[OrderDate]]),"ddd")</f>
        <v>Mon</v>
      </c>
      <c r="Q6728" s="8" t="str">
        <f>TEXT(MONTH(Sales[[#This Row],[ShipDate]])*29,"mmm")</f>
        <v>Feb</v>
      </c>
      <c r="R6728">
        <v>882</v>
      </c>
      <c r="S6728" t="s">
        <v>2891</v>
      </c>
      <c r="T6728" t="s">
        <v>28</v>
      </c>
      <c r="U6728">
        <v>92105</v>
      </c>
      <c r="V6728" s="1">
        <v>0.2</v>
      </c>
      <c r="W6728">
        <v>39</v>
      </c>
      <c r="X6728">
        <v>2</v>
      </c>
      <c r="Y6728">
        <v>240</v>
      </c>
      <c r="AD6728"/>
    </row>
    <row r="6729" spans="1:30" x14ac:dyDescent="0.25">
      <c r="A6729" t="s">
        <v>24</v>
      </c>
      <c r="B6729" s="2">
        <v>43823</v>
      </c>
      <c r="C6729" s="35">
        <f>YEAR(Sales[[#This Row],[ShipDate]])</f>
        <v>2019</v>
      </c>
      <c r="D6729" t="s">
        <v>19</v>
      </c>
      <c r="E6729" t="s">
        <v>18</v>
      </c>
      <c r="F6729" t="s">
        <v>50</v>
      </c>
      <c r="G6729" t="s">
        <v>25</v>
      </c>
      <c r="H6729" t="s">
        <v>79</v>
      </c>
      <c r="I6729" t="s">
        <v>32</v>
      </c>
      <c r="J6729" t="s">
        <v>13</v>
      </c>
      <c r="K6729" t="s">
        <v>1429</v>
      </c>
      <c r="L6729" t="s">
        <v>30</v>
      </c>
      <c r="N6729" t="str">
        <f>IF(ISBLANK(Sales[[#This Row],[return]]),"No",Sales[[#This Row],[return]])</f>
        <v>No</v>
      </c>
      <c r="O6729" s="2">
        <v>43818</v>
      </c>
      <c r="P6729" s="8" t="str">
        <f>TEXT(DAY(Sales[[#This Row],[OrderDate]]),"ddd")</f>
        <v>Thu</v>
      </c>
      <c r="Q6729" s="8" t="str">
        <f>TEXT(MONTH(Sales[[#This Row],[ShipDate]])*29,"mmm")</f>
        <v>Dec</v>
      </c>
      <c r="R6729">
        <v>513</v>
      </c>
      <c r="S6729" t="s">
        <v>1677</v>
      </c>
      <c r="T6729" t="s">
        <v>28</v>
      </c>
      <c r="U6729">
        <v>94110</v>
      </c>
      <c r="V6729" s="1">
        <v>0.2</v>
      </c>
      <c r="W6729">
        <v>11</v>
      </c>
      <c r="X6729">
        <v>2</v>
      </c>
      <c r="Y6729">
        <v>37</v>
      </c>
      <c r="AD6729"/>
    </row>
    <row r="6730" spans="1:30" x14ac:dyDescent="0.25">
      <c r="A6730" t="s">
        <v>24</v>
      </c>
      <c r="B6730" s="2">
        <v>43791</v>
      </c>
      <c r="C6730" s="35">
        <f>YEAR(Sales[[#This Row],[ShipDate]])</f>
        <v>2019</v>
      </c>
      <c r="D6730" t="s">
        <v>19</v>
      </c>
      <c r="E6730" t="s">
        <v>31</v>
      </c>
      <c r="F6730" t="s">
        <v>39</v>
      </c>
      <c r="G6730" t="s">
        <v>25</v>
      </c>
      <c r="H6730" t="s">
        <v>146</v>
      </c>
      <c r="I6730" t="s">
        <v>149</v>
      </c>
      <c r="J6730" t="s">
        <v>13</v>
      </c>
      <c r="K6730" t="s">
        <v>416</v>
      </c>
      <c r="L6730" t="s">
        <v>92</v>
      </c>
      <c r="N6730" t="str">
        <f>IF(ISBLANK(Sales[[#This Row],[return]]),"No",Sales[[#This Row],[return]])</f>
        <v>No</v>
      </c>
      <c r="O6730" s="2">
        <v>43786</v>
      </c>
      <c r="P6730" s="8" t="str">
        <f>TEXT(DAY(Sales[[#This Row],[OrderDate]]),"ddd")</f>
        <v>Tue</v>
      </c>
      <c r="Q6730" s="8" t="str">
        <f>TEXT(MONTH(Sales[[#This Row],[ShipDate]])*29,"mmm")</f>
        <v>Nov</v>
      </c>
      <c r="R6730">
        <v>514</v>
      </c>
      <c r="S6730" t="s">
        <v>731</v>
      </c>
      <c r="T6730" t="s">
        <v>90</v>
      </c>
      <c r="U6730">
        <v>10011</v>
      </c>
      <c r="V6730" s="1">
        <v>0</v>
      </c>
      <c r="W6730">
        <v>349</v>
      </c>
      <c r="X6730">
        <v>3</v>
      </c>
      <c r="Y6730">
        <v>1248</v>
      </c>
      <c r="AD6730"/>
    </row>
    <row r="6731" spans="1:30" x14ac:dyDescent="0.25">
      <c r="A6731" t="s">
        <v>40</v>
      </c>
      <c r="B6731" s="2">
        <v>43795</v>
      </c>
      <c r="C6731" s="35">
        <f>YEAR(Sales[[#This Row],[ShipDate]])</f>
        <v>2019</v>
      </c>
      <c r="D6731" t="s">
        <v>19</v>
      </c>
      <c r="E6731" t="s">
        <v>31</v>
      </c>
      <c r="F6731" t="s">
        <v>50</v>
      </c>
      <c r="G6731" t="s">
        <v>25</v>
      </c>
      <c r="H6731" t="s">
        <v>2804</v>
      </c>
      <c r="I6731" t="s">
        <v>199</v>
      </c>
      <c r="J6731" t="s">
        <v>13</v>
      </c>
      <c r="K6731" t="s">
        <v>1033</v>
      </c>
      <c r="L6731" t="s">
        <v>17</v>
      </c>
      <c r="N6731" t="str">
        <f>IF(ISBLANK(Sales[[#This Row],[return]]),"No",Sales[[#This Row],[return]])</f>
        <v>No</v>
      </c>
      <c r="O6731" s="2">
        <v>43793</v>
      </c>
      <c r="P6731" s="8" t="str">
        <f>TEXT(DAY(Sales[[#This Row],[OrderDate]]),"ddd")</f>
        <v>Tue</v>
      </c>
      <c r="Q6731" s="8" t="str">
        <f>TEXT(MONTH(Sales[[#This Row],[ShipDate]])*29,"mmm")</f>
        <v>Nov</v>
      </c>
      <c r="R6731">
        <v>1647</v>
      </c>
      <c r="S6731" t="s">
        <v>3214</v>
      </c>
      <c r="T6731" t="s">
        <v>15</v>
      </c>
      <c r="U6731">
        <v>29483</v>
      </c>
      <c r="V6731" s="1">
        <v>0</v>
      </c>
      <c r="W6731">
        <v>157</v>
      </c>
      <c r="X6731">
        <v>8</v>
      </c>
      <c r="Y6731">
        <v>328</v>
      </c>
      <c r="AD6731"/>
    </row>
    <row r="6732" spans="1:30" x14ac:dyDescent="0.25">
      <c r="A6732" t="s">
        <v>40</v>
      </c>
      <c r="B6732" s="2">
        <v>43795</v>
      </c>
      <c r="C6732" s="35">
        <f>YEAR(Sales[[#This Row],[ShipDate]])</f>
        <v>2019</v>
      </c>
      <c r="D6732" t="s">
        <v>19</v>
      </c>
      <c r="E6732" t="s">
        <v>31</v>
      </c>
      <c r="F6732" t="s">
        <v>48</v>
      </c>
      <c r="G6732" t="s">
        <v>46</v>
      </c>
      <c r="H6732" t="s">
        <v>2804</v>
      </c>
      <c r="I6732" t="s">
        <v>199</v>
      </c>
      <c r="J6732" t="s">
        <v>13</v>
      </c>
      <c r="K6732" t="s">
        <v>1033</v>
      </c>
      <c r="L6732" t="s">
        <v>17</v>
      </c>
      <c r="N6732" t="str">
        <f>IF(ISBLANK(Sales[[#This Row],[return]]),"No",Sales[[#This Row],[return]])</f>
        <v>No</v>
      </c>
      <c r="O6732" s="2">
        <v>43793</v>
      </c>
      <c r="P6732" s="8" t="str">
        <f>TEXT(DAY(Sales[[#This Row],[OrderDate]]),"ddd")</f>
        <v>Tue</v>
      </c>
      <c r="Q6732" s="8" t="str">
        <f>TEXT(MONTH(Sales[[#This Row],[ShipDate]])*29,"mmm")</f>
        <v>Nov</v>
      </c>
      <c r="R6732">
        <v>1104</v>
      </c>
      <c r="S6732" t="s">
        <v>2390</v>
      </c>
      <c r="T6732" t="s">
        <v>15</v>
      </c>
      <c r="U6732">
        <v>29483</v>
      </c>
      <c r="V6732" s="1">
        <v>0</v>
      </c>
      <c r="W6732">
        <v>40</v>
      </c>
      <c r="X6732">
        <v>2</v>
      </c>
      <c r="Y6732">
        <v>79</v>
      </c>
      <c r="AD6732"/>
    </row>
    <row r="6733" spans="1:30" x14ac:dyDescent="0.25">
      <c r="A6733" t="s">
        <v>40</v>
      </c>
      <c r="B6733" s="2">
        <v>43686</v>
      </c>
      <c r="C6733" s="35">
        <f>YEAR(Sales[[#This Row],[ShipDate]])</f>
        <v>2019</v>
      </c>
      <c r="D6733" t="s">
        <v>36</v>
      </c>
      <c r="E6733" t="s">
        <v>18</v>
      </c>
      <c r="F6733" t="s">
        <v>50</v>
      </c>
      <c r="G6733" t="s">
        <v>25</v>
      </c>
      <c r="H6733" t="s">
        <v>1624</v>
      </c>
      <c r="I6733" t="s">
        <v>142</v>
      </c>
      <c r="J6733" t="s">
        <v>13</v>
      </c>
      <c r="K6733" t="s">
        <v>3091</v>
      </c>
      <c r="L6733" t="s">
        <v>68</v>
      </c>
      <c r="N6733" t="str">
        <f>IF(ISBLANK(Sales[[#This Row],[return]]),"No",Sales[[#This Row],[return]])</f>
        <v>No</v>
      </c>
      <c r="O6733" s="2">
        <v>43682</v>
      </c>
      <c r="P6733" s="8" t="str">
        <f>TEXT(DAY(Sales[[#This Row],[OrderDate]]),"ddd")</f>
        <v>Thu</v>
      </c>
      <c r="Q6733" s="8" t="str">
        <f>TEXT(MONTH(Sales[[#This Row],[ShipDate]])*29,"mmm")</f>
        <v>Aug</v>
      </c>
      <c r="R6733">
        <v>1310</v>
      </c>
      <c r="S6733" t="s">
        <v>952</v>
      </c>
      <c r="T6733" t="s">
        <v>66</v>
      </c>
      <c r="U6733">
        <v>46203</v>
      </c>
      <c r="V6733" s="1">
        <v>0</v>
      </c>
      <c r="W6733">
        <v>60</v>
      </c>
      <c r="X6733">
        <v>6</v>
      </c>
      <c r="Y6733">
        <v>126</v>
      </c>
      <c r="AD6733"/>
    </row>
    <row r="6734" spans="1:30" x14ac:dyDescent="0.25">
      <c r="A6734" t="s">
        <v>40</v>
      </c>
      <c r="B6734" s="2">
        <v>43686</v>
      </c>
      <c r="C6734" s="35">
        <f>YEAR(Sales[[#This Row],[ShipDate]])</f>
        <v>2019</v>
      </c>
      <c r="D6734" t="s">
        <v>36</v>
      </c>
      <c r="E6734" t="s">
        <v>18</v>
      </c>
      <c r="F6734" t="s">
        <v>33</v>
      </c>
      <c r="G6734" t="s">
        <v>25</v>
      </c>
      <c r="H6734" t="s">
        <v>1624</v>
      </c>
      <c r="I6734" t="s">
        <v>142</v>
      </c>
      <c r="J6734" t="s">
        <v>13</v>
      </c>
      <c r="K6734" t="s">
        <v>3091</v>
      </c>
      <c r="L6734" t="s">
        <v>68</v>
      </c>
      <c r="N6734" t="str">
        <f>IF(ISBLANK(Sales[[#This Row],[return]]),"No",Sales[[#This Row],[return]])</f>
        <v>No</v>
      </c>
      <c r="O6734" s="2">
        <v>43682</v>
      </c>
      <c r="P6734" s="8" t="str">
        <f>TEXT(DAY(Sales[[#This Row],[OrderDate]]),"ddd")</f>
        <v>Thu</v>
      </c>
      <c r="Q6734" s="8" t="str">
        <f>TEXT(MONTH(Sales[[#This Row],[ShipDate]])*29,"mmm")</f>
        <v>Aug</v>
      </c>
      <c r="R6734">
        <v>182</v>
      </c>
      <c r="S6734" t="s">
        <v>2114</v>
      </c>
      <c r="T6734" t="s">
        <v>66</v>
      </c>
      <c r="U6734">
        <v>46203</v>
      </c>
      <c r="V6734" s="1">
        <v>0</v>
      </c>
      <c r="W6734">
        <v>67</v>
      </c>
      <c r="X6734">
        <v>9</v>
      </c>
      <c r="Y6734">
        <v>133</v>
      </c>
      <c r="AD6734"/>
    </row>
    <row r="6735" spans="1:30" x14ac:dyDescent="0.25">
      <c r="A6735" t="s">
        <v>40</v>
      </c>
      <c r="B6735" s="2">
        <v>43686</v>
      </c>
      <c r="C6735" s="35">
        <f>YEAR(Sales[[#This Row],[ShipDate]])</f>
        <v>2019</v>
      </c>
      <c r="D6735" t="s">
        <v>36</v>
      </c>
      <c r="E6735" t="s">
        <v>18</v>
      </c>
      <c r="F6735" t="s">
        <v>99</v>
      </c>
      <c r="G6735" t="s">
        <v>46</v>
      </c>
      <c r="H6735" t="s">
        <v>1624</v>
      </c>
      <c r="I6735" t="s">
        <v>142</v>
      </c>
      <c r="J6735" t="s">
        <v>13</v>
      </c>
      <c r="K6735" t="s">
        <v>3091</v>
      </c>
      <c r="L6735" t="s">
        <v>68</v>
      </c>
      <c r="N6735" t="str">
        <f>IF(ISBLANK(Sales[[#This Row],[return]]),"No",Sales[[#This Row],[return]])</f>
        <v>No</v>
      </c>
      <c r="O6735" s="2">
        <v>43682</v>
      </c>
      <c r="P6735" s="8" t="str">
        <f>TEXT(DAY(Sales[[#This Row],[OrderDate]]),"ddd")</f>
        <v>Thu</v>
      </c>
      <c r="Q6735" s="8" t="str">
        <f>TEXT(MONTH(Sales[[#This Row],[ShipDate]])*29,"mmm")</f>
        <v>Aug</v>
      </c>
      <c r="R6735">
        <v>1023</v>
      </c>
      <c r="S6735" t="s">
        <v>2399</v>
      </c>
      <c r="T6735" t="s">
        <v>66</v>
      </c>
      <c r="U6735">
        <v>46203</v>
      </c>
      <c r="V6735" s="1">
        <v>0</v>
      </c>
      <c r="W6735">
        <v>30</v>
      </c>
      <c r="X6735">
        <v>2</v>
      </c>
      <c r="Y6735">
        <v>80</v>
      </c>
      <c r="AD6735"/>
    </row>
    <row r="6736" spans="1:30" x14ac:dyDescent="0.25">
      <c r="A6736" t="s">
        <v>10</v>
      </c>
      <c r="B6736" s="2">
        <v>43743</v>
      </c>
      <c r="C6736" s="35">
        <f>YEAR(Sales[[#This Row],[ShipDate]])</f>
        <v>2019</v>
      </c>
      <c r="D6736" t="s">
        <v>36</v>
      </c>
      <c r="E6736" t="s">
        <v>18</v>
      </c>
      <c r="F6736" t="s">
        <v>104</v>
      </c>
      <c r="G6736" t="s">
        <v>25</v>
      </c>
      <c r="H6736" t="s">
        <v>1032</v>
      </c>
      <c r="I6736" t="s">
        <v>149</v>
      </c>
      <c r="J6736" t="s">
        <v>13</v>
      </c>
      <c r="K6736" t="s">
        <v>1606</v>
      </c>
      <c r="L6736" t="s">
        <v>92</v>
      </c>
      <c r="N6736" t="str">
        <f>IF(ISBLANK(Sales[[#This Row],[return]]),"No",Sales[[#This Row],[return]])</f>
        <v>No</v>
      </c>
      <c r="O6736" s="2">
        <v>43737</v>
      </c>
      <c r="P6736" s="8" t="str">
        <f>TEXT(DAY(Sales[[#This Row],[OrderDate]]),"ddd")</f>
        <v>Sun</v>
      </c>
      <c r="Q6736" s="8" t="str">
        <f>TEXT(MONTH(Sales[[#This Row],[ShipDate]])*29,"mmm")</f>
        <v>Oct</v>
      </c>
      <c r="R6736">
        <v>1501</v>
      </c>
      <c r="S6736" t="s">
        <v>332</v>
      </c>
      <c r="T6736" t="s">
        <v>90</v>
      </c>
      <c r="U6736">
        <v>10550</v>
      </c>
      <c r="V6736" s="1">
        <v>0</v>
      </c>
      <c r="W6736">
        <v>11</v>
      </c>
      <c r="X6736">
        <v>3</v>
      </c>
      <c r="Y6736">
        <v>23</v>
      </c>
      <c r="AD6736"/>
    </row>
    <row r="6737" spans="1:30" x14ac:dyDescent="0.25">
      <c r="A6737" t="s">
        <v>10</v>
      </c>
      <c r="B6737" s="2">
        <v>43743</v>
      </c>
      <c r="C6737" s="35">
        <f>YEAR(Sales[[#This Row],[ShipDate]])</f>
        <v>2019</v>
      </c>
      <c r="D6737" t="s">
        <v>36</v>
      </c>
      <c r="E6737" t="s">
        <v>18</v>
      </c>
      <c r="F6737" t="s">
        <v>59</v>
      </c>
      <c r="G6737" t="s">
        <v>25</v>
      </c>
      <c r="H6737" t="s">
        <v>1032</v>
      </c>
      <c r="I6737" t="s">
        <v>149</v>
      </c>
      <c r="J6737" t="s">
        <v>13</v>
      </c>
      <c r="K6737" t="s">
        <v>1606</v>
      </c>
      <c r="L6737" t="s">
        <v>92</v>
      </c>
      <c r="N6737" t="str">
        <f>IF(ISBLANK(Sales[[#This Row],[return]]),"No",Sales[[#This Row],[return]])</f>
        <v>No</v>
      </c>
      <c r="O6737" s="2">
        <v>43737</v>
      </c>
      <c r="P6737" s="8" t="str">
        <f>TEXT(DAY(Sales[[#This Row],[OrderDate]]),"ddd")</f>
        <v>Sun</v>
      </c>
      <c r="Q6737" s="8" t="str">
        <f>TEXT(MONTH(Sales[[#This Row],[ShipDate]])*29,"mmm")</f>
        <v>Oct</v>
      </c>
      <c r="R6737">
        <v>1486</v>
      </c>
      <c r="S6737" t="s">
        <v>3260</v>
      </c>
      <c r="T6737" t="s">
        <v>90</v>
      </c>
      <c r="U6737">
        <v>10550</v>
      </c>
      <c r="V6737" s="1">
        <v>0</v>
      </c>
      <c r="W6737">
        <v>24</v>
      </c>
      <c r="X6737">
        <v>5</v>
      </c>
      <c r="Y6737">
        <v>52</v>
      </c>
      <c r="AD6737"/>
    </row>
    <row r="6738" spans="1:30" x14ac:dyDescent="0.25">
      <c r="A6738" t="s">
        <v>40</v>
      </c>
      <c r="B6738" s="2">
        <v>43695</v>
      </c>
      <c r="C6738" s="35">
        <f>YEAR(Sales[[#This Row],[ShipDate]])</f>
        <v>2019</v>
      </c>
      <c r="D6738" t="s">
        <v>36</v>
      </c>
      <c r="E6738" t="s">
        <v>18</v>
      </c>
      <c r="F6738" t="s">
        <v>43</v>
      </c>
      <c r="G6738" t="s">
        <v>11</v>
      </c>
      <c r="H6738" t="s">
        <v>178</v>
      </c>
      <c r="I6738" t="s">
        <v>180</v>
      </c>
      <c r="J6738" t="s">
        <v>13</v>
      </c>
      <c r="K6738" t="s">
        <v>1371</v>
      </c>
      <c r="L6738" t="s">
        <v>17</v>
      </c>
      <c r="N6738" t="str">
        <f>IF(ISBLANK(Sales[[#This Row],[return]]),"No",Sales[[#This Row],[return]])</f>
        <v>No</v>
      </c>
      <c r="O6738" s="2">
        <v>43690</v>
      </c>
      <c r="P6738" s="8" t="str">
        <f>TEXT(DAY(Sales[[#This Row],[OrderDate]]),"ddd")</f>
        <v>Fri</v>
      </c>
      <c r="Q6738" s="8" t="str">
        <f>TEXT(MONTH(Sales[[#This Row],[ShipDate]])*29,"mmm")</f>
        <v>Aug</v>
      </c>
      <c r="R6738">
        <v>585</v>
      </c>
      <c r="S6738" t="s">
        <v>1282</v>
      </c>
      <c r="T6738" t="s">
        <v>15</v>
      </c>
      <c r="U6738">
        <v>38109</v>
      </c>
      <c r="V6738" s="1">
        <v>0.2</v>
      </c>
      <c r="W6738">
        <v>0</v>
      </c>
      <c r="X6738">
        <v>1</v>
      </c>
      <c r="Y6738">
        <v>32</v>
      </c>
      <c r="AD6738"/>
    </row>
    <row r="6739" spans="1:30" x14ac:dyDescent="0.25">
      <c r="A6739" t="s">
        <v>40</v>
      </c>
      <c r="B6739" s="2">
        <v>43695</v>
      </c>
      <c r="C6739" s="35">
        <f>YEAR(Sales[[#This Row],[ShipDate]])</f>
        <v>2019</v>
      </c>
      <c r="D6739" t="s">
        <v>36</v>
      </c>
      <c r="E6739" t="s">
        <v>18</v>
      </c>
      <c r="F6739" t="s">
        <v>23</v>
      </c>
      <c r="G6739" t="s">
        <v>11</v>
      </c>
      <c r="H6739" t="s">
        <v>178</v>
      </c>
      <c r="I6739" t="s">
        <v>180</v>
      </c>
      <c r="J6739" t="s">
        <v>13</v>
      </c>
      <c r="K6739" t="s">
        <v>1371</v>
      </c>
      <c r="L6739" t="s">
        <v>17</v>
      </c>
      <c r="N6739" t="str">
        <f>IF(ISBLANK(Sales[[#This Row],[return]]),"No",Sales[[#This Row],[return]])</f>
        <v>No</v>
      </c>
      <c r="O6739" s="2">
        <v>43690</v>
      </c>
      <c r="P6739" s="8" t="str">
        <f>TEXT(DAY(Sales[[#This Row],[OrderDate]]),"ddd")</f>
        <v>Fri</v>
      </c>
      <c r="Q6739" s="8" t="str">
        <f>TEXT(MONTH(Sales[[#This Row],[ShipDate]])*29,"mmm")</f>
        <v>Aug</v>
      </c>
      <c r="R6739">
        <v>844</v>
      </c>
      <c r="S6739" t="s">
        <v>1444</v>
      </c>
      <c r="T6739" t="s">
        <v>15</v>
      </c>
      <c r="U6739">
        <v>38109</v>
      </c>
      <c r="V6739" s="1">
        <v>0.2</v>
      </c>
      <c r="W6739">
        <v>48</v>
      </c>
      <c r="X6739">
        <v>2</v>
      </c>
      <c r="Y6739">
        <v>424</v>
      </c>
      <c r="AD6739"/>
    </row>
    <row r="6740" spans="1:30" x14ac:dyDescent="0.25">
      <c r="A6740" t="s">
        <v>40</v>
      </c>
      <c r="B6740" s="2">
        <v>43695</v>
      </c>
      <c r="C6740" s="35">
        <f>YEAR(Sales[[#This Row],[ShipDate]])</f>
        <v>2019</v>
      </c>
      <c r="D6740" t="s">
        <v>36</v>
      </c>
      <c r="E6740" t="s">
        <v>18</v>
      </c>
      <c r="F6740" t="s">
        <v>104</v>
      </c>
      <c r="G6740" t="s">
        <v>25</v>
      </c>
      <c r="H6740" t="s">
        <v>178</v>
      </c>
      <c r="I6740" t="s">
        <v>180</v>
      </c>
      <c r="J6740" t="s">
        <v>13</v>
      </c>
      <c r="K6740" t="s">
        <v>1371</v>
      </c>
      <c r="L6740" t="s">
        <v>17</v>
      </c>
      <c r="N6740" t="str">
        <f>IF(ISBLANK(Sales[[#This Row],[return]]),"No",Sales[[#This Row],[return]])</f>
        <v>No</v>
      </c>
      <c r="O6740" s="2">
        <v>43690</v>
      </c>
      <c r="P6740" s="8" t="str">
        <f>TEXT(DAY(Sales[[#This Row],[OrderDate]]),"ddd")</f>
        <v>Fri</v>
      </c>
      <c r="Q6740" s="8" t="str">
        <f>TEXT(MONTH(Sales[[#This Row],[ShipDate]])*29,"mmm")</f>
        <v>Aug</v>
      </c>
      <c r="R6740">
        <v>456</v>
      </c>
      <c r="S6740" t="s">
        <v>779</v>
      </c>
      <c r="T6740" t="s">
        <v>15</v>
      </c>
      <c r="U6740">
        <v>38109</v>
      </c>
      <c r="V6740" s="1">
        <v>0.2</v>
      </c>
      <c r="W6740">
        <v>5</v>
      </c>
      <c r="X6740">
        <v>5</v>
      </c>
      <c r="Y6740">
        <v>15</v>
      </c>
      <c r="AD6740"/>
    </row>
    <row r="6741" spans="1:30" x14ac:dyDescent="0.25">
      <c r="A6741" t="s">
        <v>40</v>
      </c>
      <c r="B6741" s="2">
        <v>43695</v>
      </c>
      <c r="C6741" s="35">
        <f>YEAR(Sales[[#This Row],[ShipDate]])</f>
        <v>2019</v>
      </c>
      <c r="D6741" t="s">
        <v>36</v>
      </c>
      <c r="E6741" t="s">
        <v>18</v>
      </c>
      <c r="F6741" t="s">
        <v>150</v>
      </c>
      <c r="G6741" t="s">
        <v>25</v>
      </c>
      <c r="H6741" t="s">
        <v>178</v>
      </c>
      <c r="I6741" t="s">
        <v>180</v>
      </c>
      <c r="J6741" t="s">
        <v>13</v>
      </c>
      <c r="K6741" t="s">
        <v>1371</v>
      </c>
      <c r="L6741" t="s">
        <v>17</v>
      </c>
      <c r="N6741" t="str">
        <f>IF(ISBLANK(Sales[[#This Row],[return]]),"No",Sales[[#This Row],[return]])</f>
        <v>No</v>
      </c>
      <c r="O6741" s="2">
        <v>43690</v>
      </c>
      <c r="P6741" s="8" t="str">
        <f>TEXT(DAY(Sales[[#This Row],[OrderDate]]),"ddd")</f>
        <v>Fri</v>
      </c>
      <c r="Q6741" s="8" t="str">
        <f>TEXT(MONTH(Sales[[#This Row],[ShipDate]])*29,"mmm")</f>
        <v>Aug</v>
      </c>
      <c r="R6741">
        <v>1507</v>
      </c>
      <c r="S6741" t="s">
        <v>281</v>
      </c>
      <c r="T6741" t="s">
        <v>15</v>
      </c>
      <c r="U6741">
        <v>38109</v>
      </c>
      <c r="V6741" s="1">
        <v>0.2</v>
      </c>
      <c r="W6741">
        <v>9</v>
      </c>
      <c r="X6741">
        <v>5</v>
      </c>
      <c r="Y6741">
        <v>24</v>
      </c>
      <c r="AD6741"/>
    </row>
    <row r="6742" spans="1:30" x14ac:dyDescent="0.25">
      <c r="A6742" t="s">
        <v>40</v>
      </c>
      <c r="B6742" s="2">
        <v>43695</v>
      </c>
      <c r="C6742" s="35">
        <f>YEAR(Sales[[#This Row],[ShipDate]])</f>
        <v>2019</v>
      </c>
      <c r="D6742" t="s">
        <v>36</v>
      </c>
      <c r="E6742" t="s">
        <v>18</v>
      </c>
      <c r="F6742" t="s">
        <v>52</v>
      </c>
      <c r="G6742" t="s">
        <v>25</v>
      </c>
      <c r="H6742" t="s">
        <v>178</v>
      </c>
      <c r="I6742" t="s">
        <v>180</v>
      </c>
      <c r="J6742" t="s">
        <v>13</v>
      </c>
      <c r="K6742" t="s">
        <v>1371</v>
      </c>
      <c r="L6742" t="s">
        <v>17</v>
      </c>
      <c r="N6742" t="str">
        <f>IF(ISBLANK(Sales[[#This Row],[return]]),"No",Sales[[#This Row],[return]])</f>
        <v>No</v>
      </c>
      <c r="O6742" s="2">
        <v>43690</v>
      </c>
      <c r="P6742" s="8" t="str">
        <f>TEXT(DAY(Sales[[#This Row],[OrderDate]]),"ddd")</f>
        <v>Fri</v>
      </c>
      <c r="Q6742" s="8" t="str">
        <f>TEXT(MONTH(Sales[[#This Row],[ShipDate]])*29,"mmm")</f>
        <v>Aug</v>
      </c>
      <c r="R6742">
        <v>304</v>
      </c>
      <c r="S6742" t="s">
        <v>942</v>
      </c>
      <c r="T6742" t="s">
        <v>15</v>
      </c>
      <c r="U6742">
        <v>38109</v>
      </c>
      <c r="V6742" s="1">
        <v>0.2</v>
      </c>
      <c r="W6742">
        <v>31</v>
      </c>
      <c r="X6742">
        <v>7</v>
      </c>
      <c r="Y6742">
        <v>272</v>
      </c>
      <c r="AD6742"/>
    </row>
    <row r="6743" spans="1:30" x14ac:dyDescent="0.25">
      <c r="A6743" t="s">
        <v>40</v>
      </c>
      <c r="B6743" s="2">
        <v>43695</v>
      </c>
      <c r="C6743" s="35">
        <f>YEAR(Sales[[#This Row],[ShipDate]])</f>
        <v>2019</v>
      </c>
      <c r="D6743" t="s">
        <v>36</v>
      </c>
      <c r="E6743" t="s">
        <v>18</v>
      </c>
      <c r="F6743" t="s">
        <v>50</v>
      </c>
      <c r="G6743" t="s">
        <v>25</v>
      </c>
      <c r="H6743" t="s">
        <v>178</v>
      </c>
      <c r="I6743" t="s">
        <v>180</v>
      </c>
      <c r="J6743" t="s">
        <v>13</v>
      </c>
      <c r="K6743" t="s">
        <v>1371</v>
      </c>
      <c r="L6743" t="s">
        <v>17</v>
      </c>
      <c r="N6743" t="str">
        <f>IF(ISBLANK(Sales[[#This Row],[return]]),"No",Sales[[#This Row],[return]])</f>
        <v>No</v>
      </c>
      <c r="O6743" s="2">
        <v>43690</v>
      </c>
      <c r="P6743" s="8" t="str">
        <f>TEXT(DAY(Sales[[#This Row],[OrderDate]]),"ddd")</f>
        <v>Fri</v>
      </c>
      <c r="Q6743" s="8" t="str">
        <f>TEXT(MONTH(Sales[[#This Row],[ShipDate]])*29,"mmm")</f>
        <v>Aug</v>
      </c>
      <c r="R6743">
        <v>687</v>
      </c>
      <c r="S6743" t="s">
        <v>1628</v>
      </c>
      <c r="T6743" t="s">
        <v>15</v>
      </c>
      <c r="U6743">
        <v>38109</v>
      </c>
      <c r="V6743" s="1">
        <v>0.7</v>
      </c>
      <c r="W6743">
        <v>-1238</v>
      </c>
      <c r="X6743">
        <v>6</v>
      </c>
      <c r="Y6743">
        <v>1615</v>
      </c>
      <c r="AD6743"/>
    </row>
    <row r="6744" spans="1:30" x14ac:dyDescent="0.25">
      <c r="A6744" t="s">
        <v>40</v>
      </c>
      <c r="B6744" s="2">
        <v>43695</v>
      </c>
      <c r="C6744" s="35">
        <f>YEAR(Sales[[#This Row],[ShipDate]])</f>
        <v>2019</v>
      </c>
      <c r="D6744" t="s">
        <v>36</v>
      </c>
      <c r="E6744" t="s">
        <v>18</v>
      </c>
      <c r="F6744" t="s">
        <v>99</v>
      </c>
      <c r="G6744" t="s">
        <v>46</v>
      </c>
      <c r="H6744" t="s">
        <v>178</v>
      </c>
      <c r="I6744" t="s">
        <v>180</v>
      </c>
      <c r="J6744" t="s">
        <v>13</v>
      </c>
      <c r="K6744" t="s">
        <v>1371</v>
      </c>
      <c r="L6744" t="s">
        <v>17</v>
      </c>
      <c r="N6744" t="str">
        <f>IF(ISBLANK(Sales[[#This Row],[return]]),"No",Sales[[#This Row],[return]])</f>
        <v>No</v>
      </c>
      <c r="O6744" s="2">
        <v>43690</v>
      </c>
      <c r="P6744" s="8" t="str">
        <f>TEXT(DAY(Sales[[#This Row],[OrderDate]]),"ddd")</f>
        <v>Fri</v>
      </c>
      <c r="Q6744" s="8" t="str">
        <f>TEXT(MONTH(Sales[[#This Row],[ShipDate]])*29,"mmm")</f>
        <v>Aug</v>
      </c>
      <c r="R6744">
        <v>1059</v>
      </c>
      <c r="S6744" t="s">
        <v>2549</v>
      </c>
      <c r="T6744" t="s">
        <v>15</v>
      </c>
      <c r="U6744">
        <v>38109</v>
      </c>
      <c r="V6744" s="1">
        <v>0.2</v>
      </c>
      <c r="W6744">
        <v>0</v>
      </c>
      <c r="X6744">
        <v>2</v>
      </c>
      <c r="Y6744">
        <v>2</v>
      </c>
      <c r="AD6744"/>
    </row>
    <row r="6745" spans="1:30" x14ac:dyDescent="0.25">
      <c r="A6745" t="s">
        <v>10</v>
      </c>
      <c r="B6745" s="2">
        <v>43718</v>
      </c>
      <c r="C6745" s="35">
        <f>YEAR(Sales[[#This Row],[ShipDate]])</f>
        <v>2019</v>
      </c>
      <c r="D6745" t="s">
        <v>607</v>
      </c>
      <c r="E6745" t="s">
        <v>31</v>
      </c>
      <c r="F6745" t="s">
        <v>23</v>
      </c>
      <c r="G6745" t="s">
        <v>11</v>
      </c>
      <c r="H6745" t="s">
        <v>26</v>
      </c>
      <c r="I6745" t="s">
        <v>32</v>
      </c>
      <c r="J6745" t="s">
        <v>13</v>
      </c>
      <c r="K6745" t="s">
        <v>2635</v>
      </c>
      <c r="L6745" t="s">
        <v>30</v>
      </c>
      <c r="N6745" t="str">
        <f>IF(ISBLANK(Sales[[#This Row],[return]]),"No",Sales[[#This Row],[return]])</f>
        <v>No</v>
      </c>
      <c r="O6745" s="2">
        <v>43718</v>
      </c>
      <c r="P6745" s="8" t="str">
        <f>TEXT(DAY(Sales[[#This Row],[OrderDate]]),"ddd")</f>
        <v>Tue</v>
      </c>
      <c r="Q6745" s="8" t="str">
        <f>TEXT(MONTH(Sales[[#This Row],[ShipDate]])*29,"mmm")</f>
        <v>Sep</v>
      </c>
      <c r="R6745">
        <v>529</v>
      </c>
      <c r="S6745" t="s">
        <v>550</v>
      </c>
      <c r="T6745" t="s">
        <v>28</v>
      </c>
      <c r="U6745">
        <v>90004</v>
      </c>
      <c r="V6745" s="1">
        <v>0.2</v>
      </c>
      <c r="W6745">
        <v>27</v>
      </c>
      <c r="X6745">
        <v>3</v>
      </c>
      <c r="Y6745">
        <v>362</v>
      </c>
      <c r="AD6745"/>
    </row>
    <row r="6746" spans="1:30" x14ac:dyDescent="0.25">
      <c r="A6746" t="s">
        <v>10</v>
      </c>
      <c r="B6746" s="2">
        <v>43718</v>
      </c>
      <c r="C6746" s="35">
        <f>YEAR(Sales[[#This Row],[ShipDate]])</f>
        <v>2019</v>
      </c>
      <c r="D6746" t="s">
        <v>607</v>
      </c>
      <c r="E6746" t="s">
        <v>31</v>
      </c>
      <c r="F6746" t="s">
        <v>50</v>
      </c>
      <c r="G6746" t="s">
        <v>25</v>
      </c>
      <c r="H6746" t="s">
        <v>26</v>
      </c>
      <c r="I6746" t="s">
        <v>32</v>
      </c>
      <c r="J6746" t="s">
        <v>13</v>
      </c>
      <c r="K6746" t="s">
        <v>2635</v>
      </c>
      <c r="L6746" t="s">
        <v>30</v>
      </c>
      <c r="N6746" t="str">
        <f>IF(ISBLANK(Sales[[#This Row],[return]]),"No",Sales[[#This Row],[return]])</f>
        <v>No</v>
      </c>
      <c r="O6746" s="2">
        <v>43718</v>
      </c>
      <c r="P6746" s="8" t="str">
        <f>TEXT(DAY(Sales[[#This Row],[OrderDate]]),"ddd")</f>
        <v>Tue</v>
      </c>
      <c r="Q6746" s="8" t="str">
        <f>TEXT(MONTH(Sales[[#This Row],[ShipDate]])*29,"mmm")</f>
        <v>Sep</v>
      </c>
      <c r="R6746">
        <v>260</v>
      </c>
      <c r="S6746" t="s">
        <v>575</v>
      </c>
      <c r="T6746" t="s">
        <v>28</v>
      </c>
      <c r="U6746">
        <v>90004</v>
      </c>
      <c r="V6746" s="1">
        <v>0.2</v>
      </c>
      <c r="W6746">
        <v>2</v>
      </c>
      <c r="X6746">
        <v>2</v>
      </c>
      <c r="Y6746">
        <v>7</v>
      </c>
      <c r="AD6746"/>
    </row>
    <row r="6747" spans="1:30" x14ac:dyDescent="0.25">
      <c r="A6747" t="s">
        <v>40</v>
      </c>
      <c r="B6747" s="2">
        <v>43749</v>
      </c>
      <c r="C6747" s="35">
        <f>YEAR(Sales[[#This Row],[ShipDate]])</f>
        <v>2019</v>
      </c>
      <c r="D6747" t="s">
        <v>36</v>
      </c>
      <c r="E6747" t="s">
        <v>18</v>
      </c>
      <c r="F6747" t="s">
        <v>50</v>
      </c>
      <c r="G6747" t="s">
        <v>25</v>
      </c>
      <c r="H6747" t="s">
        <v>107</v>
      </c>
      <c r="I6747" t="s">
        <v>70</v>
      </c>
      <c r="J6747" t="s">
        <v>13</v>
      </c>
      <c r="K6747" t="s">
        <v>1117</v>
      </c>
      <c r="L6747" t="s">
        <v>68</v>
      </c>
      <c r="N6747" t="str">
        <f>IF(ISBLANK(Sales[[#This Row],[return]]),"No",Sales[[#This Row],[return]])</f>
        <v>No</v>
      </c>
      <c r="O6747" s="2">
        <v>43745</v>
      </c>
      <c r="P6747" s="8" t="str">
        <f>TEXT(DAY(Sales[[#This Row],[OrderDate]]),"ddd")</f>
        <v>Sat</v>
      </c>
      <c r="Q6747" s="8" t="str">
        <f>TEXT(MONTH(Sales[[#This Row],[ShipDate]])*29,"mmm")</f>
        <v>Oct</v>
      </c>
      <c r="R6747">
        <v>1520</v>
      </c>
      <c r="S6747" t="s">
        <v>71</v>
      </c>
      <c r="T6747" t="s">
        <v>66</v>
      </c>
      <c r="U6747">
        <v>77036</v>
      </c>
      <c r="V6747" s="1">
        <v>0.8</v>
      </c>
      <c r="W6747">
        <v>-6</v>
      </c>
      <c r="X6747">
        <v>5</v>
      </c>
      <c r="Y6747">
        <v>4</v>
      </c>
      <c r="AD6747"/>
    </row>
    <row r="6748" spans="1:30" x14ac:dyDescent="0.25">
      <c r="A6748" t="s">
        <v>10</v>
      </c>
      <c r="B6748" s="2">
        <v>43709</v>
      </c>
      <c r="C6748" s="35">
        <f>YEAR(Sales[[#This Row],[ShipDate]])</f>
        <v>2019</v>
      </c>
      <c r="D6748" t="s">
        <v>36</v>
      </c>
      <c r="E6748" t="s">
        <v>69</v>
      </c>
      <c r="F6748" t="s">
        <v>99</v>
      </c>
      <c r="G6748" t="s">
        <v>46</v>
      </c>
      <c r="H6748" t="s">
        <v>249</v>
      </c>
      <c r="I6748" t="s">
        <v>598</v>
      </c>
      <c r="J6748" t="s">
        <v>13</v>
      </c>
      <c r="K6748" t="s">
        <v>2998</v>
      </c>
      <c r="L6748" t="s">
        <v>17</v>
      </c>
      <c r="N6748" t="str">
        <f>IF(ISBLANK(Sales[[#This Row],[return]]),"No",Sales[[#This Row],[return]])</f>
        <v>No</v>
      </c>
      <c r="O6748" s="2">
        <v>43703</v>
      </c>
      <c r="P6748" s="8" t="str">
        <f>TEXT(DAY(Sales[[#This Row],[OrderDate]]),"ddd")</f>
        <v>Thu</v>
      </c>
      <c r="Q6748" s="8" t="str">
        <f>TEXT(MONTH(Sales[[#This Row],[ShipDate]])*29,"mmm")</f>
        <v>Sep</v>
      </c>
      <c r="R6748">
        <v>1469</v>
      </c>
      <c r="S6748" t="s">
        <v>659</v>
      </c>
      <c r="T6748" t="s">
        <v>15</v>
      </c>
      <c r="U6748">
        <v>31907</v>
      </c>
      <c r="V6748" s="1">
        <v>0</v>
      </c>
      <c r="W6748">
        <v>15</v>
      </c>
      <c r="X6748">
        <v>2</v>
      </c>
      <c r="Y6748">
        <v>72</v>
      </c>
      <c r="AD6748"/>
    </row>
    <row r="6749" spans="1:30" x14ac:dyDescent="0.25">
      <c r="A6749" t="s">
        <v>24</v>
      </c>
      <c r="B6749" s="2">
        <v>43660</v>
      </c>
      <c r="C6749" s="35">
        <f>YEAR(Sales[[#This Row],[ShipDate]])</f>
        <v>2019</v>
      </c>
      <c r="D6749" t="s">
        <v>19</v>
      </c>
      <c r="E6749" t="s">
        <v>18</v>
      </c>
      <c r="F6749" t="s">
        <v>43</v>
      </c>
      <c r="G6749" t="s">
        <v>11</v>
      </c>
      <c r="H6749" t="s">
        <v>249</v>
      </c>
      <c r="I6749" t="s">
        <v>598</v>
      </c>
      <c r="J6749" t="s">
        <v>13</v>
      </c>
      <c r="K6749" t="s">
        <v>1335</v>
      </c>
      <c r="L6749" t="s">
        <v>17</v>
      </c>
      <c r="N6749" t="str">
        <f>IF(ISBLANK(Sales[[#This Row],[return]]),"No",Sales[[#This Row],[return]])</f>
        <v>No</v>
      </c>
      <c r="O6749" s="2">
        <v>43656</v>
      </c>
      <c r="P6749" s="8" t="str">
        <f>TEXT(DAY(Sales[[#This Row],[OrderDate]]),"ddd")</f>
        <v>Tue</v>
      </c>
      <c r="Q6749" s="8" t="str">
        <f>TEXT(MONTH(Sales[[#This Row],[ShipDate]])*29,"mmm")</f>
        <v>Jul</v>
      </c>
      <c r="R6749">
        <v>550</v>
      </c>
      <c r="S6749" t="s">
        <v>1380</v>
      </c>
      <c r="T6749" t="s">
        <v>15</v>
      </c>
      <c r="U6749">
        <v>31907</v>
      </c>
      <c r="V6749" s="1">
        <v>0</v>
      </c>
      <c r="W6749">
        <v>8</v>
      </c>
      <c r="X6749">
        <v>3</v>
      </c>
      <c r="Y6749">
        <v>19</v>
      </c>
      <c r="AD6749"/>
    </row>
    <row r="6750" spans="1:30" x14ac:dyDescent="0.25">
      <c r="A6750" t="s">
        <v>40</v>
      </c>
      <c r="B6750" s="2">
        <v>43804</v>
      </c>
      <c r="C6750" s="35">
        <f>YEAR(Sales[[#This Row],[ShipDate]])</f>
        <v>2019</v>
      </c>
      <c r="D6750" t="s">
        <v>19</v>
      </c>
      <c r="E6750" t="s">
        <v>18</v>
      </c>
      <c r="F6750" t="s">
        <v>99</v>
      </c>
      <c r="G6750" t="s">
        <v>46</v>
      </c>
      <c r="H6750" t="s">
        <v>706</v>
      </c>
      <c r="I6750" t="s">
        <v>37</v>
      </c>
      <c r="J6750" t="s">
        <v>13</v>
      </c>
      <c r="K6750" t="s">
        <v>1356</v>
      </c>
      <c r="L6750" t="s">
        <v>17</v>
      </c>
      <c r="N6750" t="str">
        <f>IF(ISBLANK(Sales[[#This Row],[return]]),"No",Sales[[#This Row],[return]])</f>
        <v>No</v>
      </c>
      <c r="O6750" s="2">
        <v>43802</v>
      </c>
      <c r="P6750" s="8" t="str">
        <f>TEXT(DAY(Sales[[#This Row],[OrderDate]]),"ddd")</f>
        <v>Tue</v>
      </c>
      <c r="Q6750" s="8" t="str">
        <f>TEXT(MONTH(Sales[[#This Row],[ShipDate]])*29,"mmm")</f>
        <v>Dec</v>
      </c>
      <c r="R6750">
        <v>958</v>
      </c>
      <c r="S6750" t="s">
        <v>2458</v>
      </c>
      <c r="T6750" t="s">
        <v>15</v>
      </c>
      <c r="U6750">
        <v>32216</v>
      </c>
      <c r="V6750" s="1">
        <v>0.2</v>
      </c>
      <c r="W6750">
        <v>7</v>
      </c>
      <c r="X6750">
        <v>1</v>
      </c>
      <c r="Y6750">
        <v>48</v>
      </c>
      <c r="AD6750"/>
    </row>
    <row r="6751" spans="1:30" x14ac:dyDescent="0.25">
      <c r="A6751" t="s">
        <v>24</v>
      </c>
      <c r="B6751" s="2">
        <v>43830</v>
      </c>
      <c r="C6751" s="35">
        <f>YEAR(Sales[[#This Row],[ShipDate]])</f>
        <v>2019</v>
      </c>
      <c r="D6751" t="s">
        <v>36</v>
      </c>
      <c r="E6751" t="s">
        <v>69</v>
      </c>
      <c r="F6751" t="s">
        <v>23</v>
      </c>
      <c r="G6751" t="s">
        <v>11</v>
      </c>
      <c r="H6751" t="s">
        <v>2307</v>
      </c>
      <c r="I6751" t="s">
        <v>169</v>
      </c>
      <c r="J6751" t="s">
        <v>13</v>
      </c>
      <c r="K6751" t="s">
        <v>3005</v>
      </c>
      <c r="L6751" t="s">
        <v>30</v>
      </c>
      <c r="N6751" t="str">
        <f>IF(ISBLANK(Sales[[#This Row],[return]]),"No",Sales[[#This Row],[return]])</f>
        <v>No</v>
      </c>
      <c r="O6751" s="2">
        <v>43823</v>
      </c>
      <c r="P6751" s="8" t="str">
        <f>TEXT(DAY(Sales[[#This Row],[OrderDate]]),"ddd")</f>
        <v>Tue</v>
      </c>
      <c r="Q6751" s="8" t="str">
        <f>TEXT(MONTH(Sales[[#This Row],[ShipDate]])*29,"mmm")</f>
        <v>Dec</v>
      </c>
      <c r="R6751">
        <v>760</v>
      </c>
      <c r="S6751" t="s">
        <v>1159</v>
      </c>
      <c r="T6751" t="s">
        <v>28</v>
      </c>
      <c r="U6751">
        <v>85224</v>
      </c>
      <c r="V6751" s="1">
        <v>0.2</v>
      </c>
      <c r="W6751">
        <v>105</v>
      </c>
      <c r="X6751">
        <v>3</v>
      </c>
      <c r="Y6751">
        <v>842</v>
      </c>
      <c r="AD6751"/>
    </row>
    <row r="6752" spans="1:30" x14ac:dyDescent="0.25">
      <c r="A6752" t="s">
        <v>24</v>
      </c>
      <c r="B6752" s="2">
        <v>43830</v>
      </c>
      <c r="C6752" s="35">
        <f>YEAR(Sales[[#This Row],[ShipDate]])</f>
        <v>2019</v>
      </c>
      <c r="D6752" t="s">
        <v>36</v>
      </c>
      <c r="E6752" t="s">
        <v>69</v>
      </c>
      <c r="F6752" t="s">
        <v>43</v>
      </c>
      <c r="G6752" t="s">
        <v>11</v>
      </c>
      <c r="H6752" t="s">
        <v>2307</v>
      </c>
      <c r="I6752" t="s">
        <v>169</v>
      </c>
      <c r="J6752" t="s">
        <v>13</v>
      </c>
      <c r="K6752" t="s">
        <v>3005</v>
      </c>
      <c r="L6752" t="s">
        <v>30</v>
      </c>
      <c r="N6752" t="str">
        <f>IF(ISBLANK(Sales[[#This Row],[return]]),"No",Sales[[#This Row],[return]])</f>
        <v>No</v>
      </c>
      <c r="O6752" s="2">
        <v>43823</v>
      </c>
      <c r="P6752" s="8" t="str">
        <f>TEXT(DAY(Sales[[#This Row],[OrderDate]]),"ddd")</f>
        <v>Tue</v>
      </c>
      <c r="Q6752" s="8" t="str">
        <f>TEXT(MONTH(Sales[[#This Row],[ShipDate]])*29,"mmm")</f>
        <v>Dec</v>
      </c>
      <c r="R6752">
        <v>91</v>
      </c>
      <c r="S6752" t="s">
        <v>1191</v>
      </c>
      <c r="T6752" t="s">
        <v>28</v>
      </c>
      <c r="U6752">
        <v>85224</v>
      </c>
      <c r="V6752" s="1">
        <v>0.2</v>
      </c>
      <c r="W6752">
        <v>2</v>
      </c>
      <c r="X6752">
        <v>4</v>
      </c>
      <c r="Y6752">
        <v>9</v>
      </c>
      <c r="AD6752"/>
    </row>
    <row r="6753" spans="1:30" x14ac:dyDescent="0.25">
      <c r="A6753" t="s">
        <v>40</v>
      </c>
      <c r="B6753" s="2">
        <v>43593</v>
      </c>
      <c r="C6753" s="35">
        <f>YEAR(Sales[[#This Row],[ShipDate]])</f>
        <v>2019</v>
      </c>
      <c r="D6753" t="s">
        <v>36</v>
      </c>
      <c r="E6753" t="s">
        <v>18</v>
      </c>
      <c r="F6753" t="s">
        <v>59</v>
      </c>
      <c r="G6753" t="s">
        <v>25</v>
      </c>
      <c r="H6753" t="s">
        <v>2228</v>
      </c>
      <c r="I6753" t="s">
        <v>174</v>
      </c>
      <c r="J6753" t="s">
        <v>13</v>
      </c>
      <c r="K6753" t="s">
        <v>707</v>
      </c>
      <c r="L6753" t="s">
        <v>17</v>
      </c>
      <c r="N6753" t="str">
        <f>IF(ISBLANK(Sales[[#This Row],[return]]),"No",Sales[[#This Row],[return]])</f>
        <v>No</v>
      </c>
      <c r="O6753" s="2">
        <v>43589</v>
      </c>
      <c r="P6753" s="8" t="str">
        <f>TEXT(DAY(Sales[[#This Row],[OrderDate]]),"ddd")</f>
        <v>Wed</v>
      </c>
      <c r="Q6753" s="8" t="str">
        <f>TEXT(MONTH(Sales[[#This Row],[ShipDate]])*29,"mmm")</f>
        <v>May</v>
      </c>
      <c r="R6753">
        <v>338</v>
      </c>
      <c r="S6753" t="s">
        <v>3234</v>
      </c>
      <c r="T6753" t="s">
        <v>15</v>
      </c>
      <c r="U6753">
        <v>23602</v>
      </c>
      <c r="V6753" s="1">
        <v>0</v>
      </c>
      <c r="W6753">
        <v>4</v>
      </c>
      <c r="X6753">
        <v>1</v>
      </c>
      <c r="Y6753">
        <v>9</v>
      </c>
      <c r="AD6753"/>
    </row>
    <row r="6754" spans="1:30" x14ac:dyDescent="0.25">
      <c r="A6754" t="s">
        <v>40</v>
      </c>
      <c r="B6754" s="2">
        <v>43593</v>
      </c>
      <c r="C6754" s="35">
        <f>YEAR(Sales[[#This Row],[ShipDate]])</f>
        <v>2019</v>
      </c>
      <c r="D6754" t="s">
        <v>36</v>
      </c>
      <c r="E6754" t="s">
        <v>18</v>
      </c>
      <c r="F6754" t="s">
        <v>39</v>
      </c>
      <c r="G6754" t="s">
        <v>25</v>
      </c>
      <c r="H6754" t="s">
        <v>2228</v>
      </c>
      <c r="I6754" t="s">
        <v>174</v>
      </c>
      <c r="J6754" t="s">
        <v>13</v>
      </c>
      <c r="K6754" t="s">
        <v>707</v>
      </c>
      <c r="L6754" t="s">
        <v>17</v>
      </c>
      <c r="N6754" t="str">
        <f>IF(ISBLANK(Sales[[#This Row],[return]]),"No",Sales[[#This Row],[return]])</f>
        <v>No</v>
      </c>
      <c r="O6754" s="2">
        <v>43589</v>
      </c>
      <c r="P6754" s="8" t="str">
        <f>TEXT(DAY(Sales[[#This Row],[OrderDate]]),"ddd")</f>
        <v>Wed</v>
      </c>
      <c r="Q6754" s="8" t="str">
        <f>TEXT(MONTH(Sales[[#This Row],[ShipDate]])*29,"mmm")</f>
        <v>May</v>
      </c>
      <c r="R6754">
        <v>1546</v>
      </c>
      <c r="S6754" t="s">
        <v>1788</v>
      </c>
      <c r="T6754" t="s">
        <v>15</v>
      </c>
      <c r="U6754">
        <v>23602</v>
      </c>
      <c r="V6754" s="1">
        <v>0</v>
      </c>
      <c r="W6754">
        <v>5</v>
      </c>
      <c r="X6754">
        <v>1</v>
      </c>
      <c r="Y6754">
        <v>17</v>
      </c>
      <c r="AD6754"/>
    </row>
    <row r="6755" spans="1:30" x14ac:dyDescent="0.25">
      <c r="A6755" t="s">
        <v>40</v>
      </c>
      <c r="B6755" s="2">
        <v>43593</v>
      </c>
      <c r="C6755" s="35">
        <f>YEAR(Sales[[#This Row],[ShipDate]])</f>
        <v>2019</v>
      </c>
      <c r="D6755" t="s">
        <v>36</v>
      </c>
      <c r="E6755" t="s">
        <v>18</v>
      </c>
      <c r="F6755" t="s">
        <v>39</v>
      </c>
      <c r="G6755" t="s">
        <v>25</v>
      </c>
      <c r="H6755" t="s">
        <v>2228</v>
      </c>
      <c r="I6755" t="s">
        <v>174</v>
      </c>
      <c r="J6755" t="s">
        <v>13</v>
      </c>
      <c r="K6755" t="s">
        <v>707</v>
      </c>
      <c r="L6755" t="s">
        <v>17</v>
      </c>
      <c r="N6755" t="str">
        <f>IF(ISBLANK(Sales[[#This Row],[return]]),"No",Sales[[#This Row],[return]])</f>
        <v>No</v>
      </c>
      <c r="O6755" s="2">
        <v>43589</v>
      </c>
      <c r="P6755" s="8" t="str">
        <f>TEXT(DAY(Sales[[#This Row],[OrderDate]]),"ddd")</f>
        <v>Wed</v>
      </c>
      <c r="Q6755" s="8" t="str">
        <f>TEXT(MONTH(Sales[[#This Row],[ShipDate]])*29,"mmm")</f>
        <v>May</v>
      </c>
      <c r="R6755">
        <v>982</v>
      </c>
      <c r="S6755" t="s">
        <v>705</v>
      </c>
      <c r="T6755" t="s">
        <v>15</v>
      </c>
      <c r="U6755">
        <v>23602</v>
      </c>
      <c r="V6755" s="1">
        <v>0</v>
      </c>
      <c r="W6755">
        <v>166</v>
      </c>
      <c r="X6755">
        <v>4</v>
      </c>
      <c r="Y6755">
        <v>571</v>
      </c>
      <c r="AD6755"/>
    </row>
    <row r="6756" spans="1:30" x14ac:dyDescent="0.25">
      <c r="A6756" t="s">
        <v>40</v>
      </c>
      <c r="B6756" s="2">
        <v>43593</v>
      </c>
      <c r="C6756" s="35">
        <f>YEAR(Sales[[#This Row],[ShipDate]])</f>
        <v>2019</v>
      </c>
      <c r="D6756" t="s">
        <v>36</v>
      </c>
      <c r="E6756" t="s">
        <v>18</v>
      </c>
      <c r="F6756" t="s">
        <v>59</v>
      </c>
      <c r="G6756" t="s">
        <v>25</v>
      </c>
      <c r="H6756" t="s">
        <v>2228</v>
      </c>
      <c r="I6756" t="s">
        <v>174</v>
      </c>
      <c r="J6756" t="s">
        <v>13</v>
      </c>
      <c r="K6756" t="s">
        <v>707</v>
      </c>
      <c r="L6756" t="s">
        <v>17</v>
      </c>
      <c r="N6756" t="str">
        <f>IF(ISBLANK(Sales[[#This Row],[return]]),"No",Sales[[#This Row],[return]])</f>
        <v>No</v>
      </c>
      <c r="O6756" s="2">
        <v>43589</v>
      </c>
      <c r="P6756" s="8" t="str">
        <f>TEXT(DAY(Sales[[#This Row],[OrderDate]]),"ddd")</f>
        <v>Wed</v>
      </c>
      <c r="Q6756" s="8" t="str">
        <f>TEXT(MONTH(Sales[[#This Row],[ShipDate]])*29,"mmm")</f>
        <v>May</v>
      </c>
      <c r="R6756">
        <v>1835</v>
      </c>
      <c r="S6756" t="s">
        <v>1689</v>
      </c>
      <c r="T6756" t="s">
        <v>15</v>
      </c>
      <c r="U6756">
        <v>23602</v>
      </c>
      <c r="V6756" s="1">
        <v>0</v>
      </c>
      <c r="W6756">
        <v>16</v>
      </c>
      <c r="X6756">
        <v>5</v>
      </c>
      <c r="Y6756">
        <v>32</v>
      </c>
      <c r="AD6756"/>
    </row>
    <row r="6757" spans="1:30" x14ac:dyDescent="0.25">
      <c r="A6757" t="s">
        <v>40</v>
      </c>
      <c r="B6757" s="2">
        <v>43720</v>
      </c>
      <c r="C6757" s="35">
        <f>YEAR(Sales[[#This Row],[ShipDate]])</f>
        <v>2019</v>
      </c>
      <c r="D6757" t="s">
        <v>36</v>
      </c>
      <c r="E6757" t="s">
        <v>31</v>
      </c>
      <c r="F6757" t="s">
        <v>52</v>
      </c>
      <c r="G6757" t="s">
        <v>25</v>
      </c>
      <c r="H6757" t="s">
        <v>1568</v>
      </c>
      <c r="I6757" t="s">
        <v>180</v>
      </c>
      <c r="J6757" t="s">
        <v>13</v>
      </c>
      <c r="K6757" t="s">
        <v>2688</v>
      </c>
      <c r="L6757" t="s">
        <v>17</v>
      </c>
      <c r="N6757" t="str">
        <f>IF(ISBLANK(Sales[[#This Row],[return]]),"No",Sales[[#This Row],[return]])</f>
        <v>No</v>
      </c>
      <c r="O6757" s="2">
        <v>43715</v>
      </c>
      <c r="P6757" s="8" t="str">
        <f>TEXT(DAY(Sales[[#This Row],[OrderDate]]),"ddd")</f>
        <v>Sat</v>
      </c>
      <c r="Q6757" s="8" t="str">
        <f>TEXT(MONTH(Sales[[#This Row],[ShipDate]])*29,"mmm")</f>
        <v>Sep</v>
      </c>
      <c r="R6757">
        <v>611</v>
      </c>
      <c r="S6757" t="s">
        <v>844</v>
      </c>
      <c r="T6757" t="s">
        <v>15</v>
      </c>
      <c r="U6757">
        <v>37211</v>
      </c>
      <c r="V6757" s="1">
        <v>0.2</v>
      </c>
      <c r="W6757">
        <v>7</v>
      </c>
      <c r="X6757">
        <v>2</v>
      </c>
      <c r="Y6757">
        <v>82</v>
      </c>
      <c r="AD6757"/>
    </row>
    <row r="6758" spans="1:30" x14ac:dyDescent="0.25">
      <c r="A6758" t="s">
        <v>10</v>
      </c>
      <c r="B6758" s="2">
        <v>43715</v>
      </c>
      <c r="C6758" s="35">
        <f>YEAR(Sales[[#This Row],[ShipDate]])</f>
        <v>2019</v>
      </c>
      <c r="D6758" t="s">
        <v>607</v>
      </c>
      <c r="E6758" t="s">
        <v>18</v>
      </c>
      <c r="F6758" t="s">
        <v>43</v>
      </c>
      <c r="G6758" t="s">
        <v>11</v>
      </c>
      <c r="H6758" t="s">
        <v>1251</v>
      </c>
      <c r="I6758" t="s">
        <v>299</v>
      </c>
      <c r="J6758" t="s">
        <v>13</v>
      </c>
      <c r="K6758" t="s">
        <v>888</v>
      </c>
      <c r="L6758" t="s">
        <v>68</v>
      </c>
      <c r="N6758" t="str">
        <f>IF(ISBLANK(Sales[[#This Row],[return]]),"No",Sales[[#This Row],[return]])</f>
        <v>No</v>
      </c>
      <c r="O6758" s="2">
        <v>43715</v>
      </c>
      <c r="P6758" s="8" t="str">
        <f>TEXT(DAY(Sales[[#This Row],[OrderDate]]),"ddd")</f>
        <v>Sat</v>
      </c>
      <c r="Q6758" s="8" t="str">
        <f>TEXT(MONTH(Sales[[#This Row],[ShipDate]])*29,"mmm")</f>
        <v>Sep</v>
      </c>
      <c r="R6758">
        <v>483</v>
      </c>
      <c r="S6758" t="s">
        <v>1252</v>
      </c>
      <c r="T6758" t="s">
        <v>66</v>
      </c>
      <c r="U6758">
        <v>63301</v>
      </c>
      <c r="V6758" s="1">
        <v>0</v>
      </c>
      <c r="W6758">
        <v>38</v>
      </c>
      <c r="X6758">
        <v>5</v>
      </c>
      <c r="Y6758">
        <v>135</v>
      </c>
      <c r="AD6758"/>
    </row>
    <row r="6759" spans="1:30" x14ac:dyDescent="0.25">
      <c r="A6759" t="s">
        <v>10</v>
      </c>
      <c r="B6759" s="2">
        <v>43715</v>
      </c>
      <c r="C6759" s="35">
        <f>YEAR(Sales[[#This Row],[ShipDate]])</f>
        <v>2019</v>
      </c>
      <c r="D6759" t="s">
        <v>607</v>
      </c>
      <c r="E6759" t="s">
        <v>18</v>
      </c>
      <c r="F6759" t="s">
        <v>99</v>
      </c>
      <c r="G6759" t="s">
        <v>46</v>
      </c>
      <c r="H6759" t="s">
        <v>1251</v>
      </c>
      <c r="I6759" t="s">
        <v>299</v>
      </c>
      <c r="J6759" t="s">
        <v>13</v>
      </c>
      <c r="K6759" t="s">
        <v>888</v>
      </c>
      <c r="L6759" t="s">
        <v>68</v>
      </c>
      <c r="N6759" t="str">
        <f>IF(ISBLANK(Sales[[#This Row],[return]]),"No",Sales[[#This Row],[return]])</f>
        <v>No</v>
      </c>
      <c r="O6759" s="2">
        <v>43715</v>
      </c>
      <c r="P6759" s="8" t="str">
        <f>TEXT(DAY(Sales[[#This Row],[OrderDate]]),"ddd")</f>
        <v>Sat</v>
      </c>
      <c r="Q6759" s="8" t="str">
        <f>TEXT(MONTH(Sales[[#This Row],[ShipDate]])*29,"mmm")</f>
        <v>Sep</v>
      </c>
      <c r="R6759">
        <v>1058</v>
      </c>
      <c r="S6759" t="s">
        <v>2397</v>
      </c>
      <c r="T6759" t="s">
        <v>66</v>
      </c>
      <c r="U6759">
        <v>63301</v>
      </c>
      <c r="V6759" s="1">
        <v>0</v>
      </c>
      <c r="W6759">
        <v>47</v>
      </c>
      <c r="X6759">
        <v>4</v>
      </c>
      <c r="Y6759">
        <v>114</v>
      </c>
      <c r="AD6759"/>
    </row>
    <row r="6760" spans="1:30" x14ac:dyDescent="0.25">
      <c r="A6760" t="s">
        <v>24</v>
      </c>
      <c r="B6760" s="2">
        <v>43578</v>
      </c>
      <c r="C6760" s="35">
        <f>YEAR(Sales[[#This Row],[ShipDate]])</f>
        <v>2019</v>
      </c>
      <c r="D6760" t="s">
        <v>113</v>
      </c>
      <c r="E6760" t="s">
        <v>18</v>
      </c>
      <c r="F6760" t="s">
        <v>23</v>
      </c>
      <c r="G6760" t="s">
        <v>11</v>
      </c>
      <c r="H6760" t="s">
        <v>1151</v>
      </c>
      <c r="I6760" t="s">
        <v>1150</v>
      </c>
      <c r="J6760" t="s">
        <v>13</v>
      </c>
      <c r="K6760" t="s">
        <v>236</v>
      </c>
      <c r="L6760" t="s">
        <v>92</v>
      </c>
      <c r="N6760" t="str">
        <f>IF(ISBLANK(Sales[[#This Row],[return]]),"No",Sales[[#This Row],[return]])</f>
        <v>No</v>
      </c>
      <c r="O6760" s="2">
        <v>43576</v>
      </c>
      <c r="P6760" s="8" t="str">
        <f>TEXT(DAY(Sales[[#This Row],[OrderDate]]),"ddd")</f>
        <v>Sat</v>
      </c>
      <c r="Q6760" s="8" t="str">
        <f>TEXT(MONTH(Sales[[#This Row],[ShipDate]])*29,"mmm")</f>
        <v>Apr</v>
      </c>
      <c r="R6760">
        <v>753</v>
      </c>
      <c r="S6760" t="s">
        <v>3090</v>
      </c>
      <c r="T6760" t="s">
        <v>90</v>
      </c>
      <c r="U6760">
        <v>21215</v>
      </c>
      <c r="V6760" s="1">
        <v>0</v>
      </c>
      <c r="W6760">
        <v>227</v>
      </c>
      <c r="X6760">
        <v>9</v>
      </c>
      <c r="Y6760">
        <v>909</v>
      </c>
      <c r="AD6760"/>
    </row>
    <row r="6761" spans="1:30" x14ac:dyDescent="0.25">
      <c r="A6761" t="s">
        <v>40</v>
      </c>
      <c r="B6761" s="2">
        <v>43637</v>
      </c>
      <c r="C6761" s="35">
        <f>YEAR(Sales[[#This Row],[ShipDate]])</f>
        <v>2019</v>
      </c>
      <c r="D6761" t="s">
        <v>19</v>
      </c>
      <c r="E6761" t="s">
        <v>31</v>
      </c>
      <c r="F6761" t="s">
        <v>43</v>
      </c>
      <c r="G6761" t="s">
        <v>11</v>
      </c>
      <c r="H6761" t="s">
        <v>302</v>
      </c>
      <c r="I6761" t="s">
        <v>252</v>
      </c>
      <c r="J6761" t="s">
        <v>13</v>
      </c>
      <c r="K6761" t="s">
        <v>2648</v>
      </c>
      <c r="L6761" t="s">
        <v>92</v>
      </c>
      <c r="N6761" t="str">
        <f>IF(ISBLANK(Sales[[#This Row],[return]]),"No",Sales[[#This Row],[return]])</f>
        <v>No</v>
      </c>
      <c r="O6761" s="2">
        <v>43635</v>
      </c>
      <c r="P6761" s="8" t="str">
        <f>TEXT(DAY(Sales[[#This Row],[OrderDate]]),"ddd")</f>
        <v>Thu</v>
      </c>
      <c r="Q6761" s="8" t="str">
        <f>TEXT(MONTH(Sales[[#This Row],[ShipDate]])*29,"mmm")</f>
        <v>Jun</v>
      </c>
      <c r="R6761">
        <v>469</v>
      </c>
      <c r="S6761" t="s">
        <v>1480</v>
      </c>
      <c r="T6761" t="s">
        <v>90</v>
      </c>
      <c r="U6761">
        <v>43055</v>
      </c>
      <c r="V6761" s="1">
        <v>0.2</v>
      </c>
      <c r="W6761">
        <v>7</v>
      </c>
      <c r="X6761">
        <v>3</v>
      </c>
      <c r="Y6761">
        <v>39</v>
      </c>
      <c r="AD6761"/>
    </row>
    <row r="6762" spans="1:30" x14ac:dyDescent="0.25">
      <c r="A6762" t="s">
        <v>40</v>
      </c>
      <c r="B6762" s="2">
        <v>43637</v>
      </c>
      <c r="C6762" s="35">
        <f>YEAR(Sales[[#This Row],[ShipDate]])</f>
        <v>2019</v>
      </c>
      <c r="D6762" t="s">
        <v>19</v>
      </c>
      <c r="E6762" t="s">
        <v>31</v>
      </c>
      <c r="F6762" t="s">
        <v>23</v>
      </c>
      <c r="G6762" t="s">
        <v>11</v>
      </c>
      <c r="H6762" t="s">
        <v>302</v>
      </c>
      <c r="I6762" t="s">
        <v>252</v>
      </c>
      <c r="J6762" t="s">
        <v>13</v>
      </c>
      <c r="K6762" t="s">
        <v>2648</v>
      </c>
      <c r="L6762" t="s">
        <v>92</v>
      </c>
      <c r="N6762" t="str">
        <f>IF(ISBLANK(Sales[[#This Row],[return]]),"No",Sales[[#This Row],[return]])</f>
        <v>No</v>
      </c>
      <c r="O6762" s="2">
        <v>43635</v>
      </c>
      <c r="P6762" s="8" t="str">
        <f>TEXT(DAY(Sales[[#This Row],[OrderDate]]),"ddd")</f>
        <v>Thu</v>
      </c>
      <c r="Q6762" s="8" t="str">
        <f>TEXT(MONTH(Sales[[#This Row],[ShipDate]])*29,"mmm")</f>
        <v>Jun</v>
      </c>
      <c r="R6762">
        <v>751</v>
      </c>
      <c r="S6762" t="s">
        <v>600</v>
      </c>
      <c r="T6762" t="s">
        <v>90</v>
      </c>
      <c r="U6762">
        <v>43055</v>
      </c>
      <c r="V6762" s="1">
        <v>0.3</v>
      </c>
      <c r="W6762">
        <v>-43</v>
      </c>
      <c r="X6762">
        <v>6</v>
      </c>
      <c r="Y6762">
        <v>760</v>
      </c>
      <c r="AD6762"/>
    </row>
    <row r="6763" spans="1:30" x14ac:dyDescent="0.25">
      <c r="A6763" t="s">
        <v>40</v>
      </c>
      <c r="B6763" s="2">
        <v>43637</v>
      </c>
      <c r="C6763" s="35">
        <f>YEAR(Sales[[#This Row],[ShipDate]])</f>
        <v>2019</v>
      </c>
      <c r="D6763" t="s">
        <v>19</v>
      </c>
      <c r="E6763" t="s">
        <v>31</v>
      </c>
      <c r="F6763" t="s">
        <v>99</v>
      </c>
      <c r="G6763" t="s">
        <v>46</v>
      </c>
      <c r="H6763" t="s">
        <v>302</v>
      </c>
      <c r="I6763" t="s">
        <v>252</v>
      </c>
      <c r="J6763" t="s">
        <v>13</v>
      </c>
      <c r="K6763" t="s">
        <v>2648</v>
      </c>
      <c r="L6763" t="s">
        <v>92</v>
      </c>
      <c r="N6763" t="str">
        <f>IF(ISBLANK(Sales[[#This Row],[return]]),"No",Sales[[#This Row],[return]])</f>
        <v>No</v>
      </c>
      <c r="O6763" s="2">
        <v>43635</v>
      </c>
      <c r="P6763" s="8" t="str">
        <f>TEXT(DAY(Sales[[#This Row],[OrderDate]]),"ddd")</f>
        <v>Thu</v>
      </c>
      <c r="Q6763" s="8" t="str">
        <f>TEXT(MONTH(Sales[[#This Row],[ShipDate]])*29,"mmm")</f>
        <v>Jun</v>
      </c>
      <c r="R6763">
        <v>1073</v>
      </c>
      <c r="S6763" t="s">
        <v>2535</v>
      </c>
      <c r="T6763" t="s">
        <v>90</v>
      </c>
      <c r="U6763">
        <v>43055</v>
      </c>
      <c r="V6763" s="1">
        <v>0.2</v>
      </c>
      <c r="W6763">
        <v>2</v>
      </c>
      <c r="X6763">
        <v>9</v>
      </c>
      <c r="Y6763">
        <v>122</v>
      </c>
      <c r="AD6763"/>
    </row>
    <row r="6764" spans="1:30" x14ac:dyDescent="0.25">
      <c r="A6764" t="s">
        <v>40</v>
      </c>
      <c r="B6764" s="2">
        <v>43577</v>
      </c>
      <c r="C6764" s="35">
        <f>YEAR(Sales[[#This Row],[ShipDate]])</f>
        <v>2019</v>
      </c>
      <c r="D6764" t="s">
        <v>36</v>
      </c>
      <c r="E6764" t="s">
        <v>18</v>
      </c>
      <c r="F6764" t="s">
        <v>23</v>
      </c>
      <c r="G6764" t="s">
        <v>11</v>
      </c>
      <c r="H6764" t="s">
        <v>26</v>
      </c>
      <c r="I6764" t="s">
        <v>32</v>
      </c>
      <c r="J6764" t="s">
        <v>13</v>
      </c>
      <c r="K6764" t="s">
        <v>1147</v>
      </c>
      <c r="L6764" t="s">
        <v>30</v>
      </c>
      <c r="M6764" t="s">
        <v>82</v>
      </c>
      <c r="N6764" t="str">
        <f>IF(ISBLANK(Sales[[#This Row],[return]]),"No",Sales[[#This Row],[return]])</f>
        <v>Yes</v>
      </c>
      <c r="O6764" s="2">
        <v>43572</v>
      </c>
      <c r="P6764" s="8" t="str">
        <f>TEXT(DAY(Sales[[#This Row],[OrderDate]]),"ddd")</f>
        <v>Tue</v>
      </c>
      <c r="Q6764" s="8" t="str">
        <f>TEXT(MONTH(Sales[[#This Row],[ShipDate]])*29,"mmm")</f>
        <v>Apr</v>
      </c>
      <c r="R6764">
        <v>773</v>
      </c>
      <c r="S6764" t="s">
        <v>3110</v>
      </c>
      <c r="T6764" t="s">
        <v>28</v>
      </c>
      <c r="U6764">
        <v>90008</v>
      </c>
      <c r="V6764" s="1">
        <v>0.2</v>
      </c>
      <c r="W6764">
        <v>-19</v>
      </c>
      <c r="X6764">
        <v>3</v>
      </c>
      <c r="Y6764">
        <v>218</v>
      </c>
      <c r="AD6764"/>
    </row>
    <row r="6765" spans="1:30" x14ac:dyDescent="0.25">
      <c r="A6765" t="s">
        <v>40</v>
      </c>
      <c r="B6765" s="2">
        <v>43577</v>
      </c>
      <c r="C6765" s="35">
        <f>YEAR(Sales[[#This Row],[ShipDate]])</f>
        <v>2019</v>
      </c>
      <c r="D6765" t="s">
        <v>36</v>
      </c>
      <c r="E6765" t="s">
        <v>18</v>
      </c>
      <c r="F6765" t="s">
        <v>33</v>
      </c>
      <c r="G6765" t="s">
        <v>25</v>
      </c>
      <c r="H6765" t="s">
        <v>26</v>
      </c>
      <c r="I6765" t="s">
        <v>32</v>
      </c>
      <c r="J6765" t="s">
        <v>13</v>
      </c>
      <c r="K6765" t="s">
        <v>1147</v>
      </c>
      <c r="L6765" t="s">
        <v>30</v>
      </c>
      <c r="M6765" t="s">
        <v>82</v>
      </c>
      <c r="N6765" t="str">
        <f>IF(ISBLANK(Sales[[#This Row],[return]]),"No",Sales[[#This Row],[return]])</f>
        <v>Yes</v>
      </c>
      <c r="O6765" s="2">
        <v>43572</v>
      </c>
      <c r="P6765" s="8" t="str">
        <f>TEXT(DAY(Sales[[#This Row],[OrderDate]]),"ddd")</f>
        <v>Tue</v>
      </c>
      <c r="Q6765" s="8" t="str">
        <f>TEXT(MONTH(Sales[[#This Row],[ShipDate]])*29,"mmm")</f>
        <v>Apr</v>
      </c>
      <c r="R6765">
        <v>228</v>
      </c>
      <c r="S6765" t="s">
        <v>2171</v>
      </c>
      <c r="T6765" t="s">
        <v>28</v>
      </c>
      <c r="U6765">
        <v>90008</v>
      </c>
      <c r="V6765" s="1">
        <v>0</v>
      </c>
      <c r="W6765">
        <v>3</v>
      </c>
      <c r="X6765">
        <v>2</v>
      </c>
      <c r="Y6765">
        <v>7</v>
      </c>
      <c r="AD6765"/>
    </row>
    <row r="6766" spans="1:30" x14ac:dyDescent="0.25">
      <c r="A6766" t="s">
        <v>40</v>
      </c>
      <c r="B6766" s="2">
        <v>43577</v>
      </c>
      <c r="C6766" s="35">
        <f>YEAR(Sales[[#This Row],[ShipDate]])</f>
        <v>2019</v>
      </c>
      <c r="D6766" t="s">
        <v>36</v>
      </c>
      <c r="E6766" t="s">
        <v>18</v>
      </c>
      <c r="F6766" t="s">
        <v>59</v>
      </c>
      <c r="G6766" t="s">
        <v>25</v>
      </c>
      <c r="H6766" t="s">
        <v>26</v>
      </c>
      <c r="I6766" t="s">
        <v>32</v>
      </c>
      <c r="J6766" t="s">
        <v>13</v>
      </c>
      <c r="K6766" t="s">
        <v>1147</v>
      </c>
      <c r="L6766" t="s">
        <v>30</v>
      </c>
      <c r="M6766" t="s">
        <v>82</v>
      </c>
      <c r="N6766" t="str">
        <f>IF(ISBLANK(Sales[[#This Row],[return]]),"No",Sales[[#This Row],[return]])</f>
        <v>Yes</v>
      </c>
      <c r="O6766" s="2">
        <v>43572</v>
      </c>
      <c r="P6766" s="8" t="str">
        <f>TEXT(DAY(Sales[[#This Row],[OrderDate]]),"ddd")</f>
        <v>Tue</v>
      </c>
      <c r="Q6766" s="8" t="str">
        <f>TEXT(MONTH(Sales[[#This Row],[ShipDate]])*29,"mmm")</f>
        <v>Apr</v>
      </c>
      <c r="R6766">
        <v>1348</v>
      </c>
      <c r="S6766" t="s">
        <v>1863</v>
      </c>
      <c r="T6766" t="s">
        <v>28</v>
      </c>
      <c r="U6766">
        <v>90008</v>
      </c>
      <c r="V6766" s="1">
        <v>0</v>
      </c>
      <c r="W6766">
        <v>14</v>
      </c>
      <c r="X6766">
        <v>3</v>
      </c>
      <c r="Y6766">
        <v>28</v>
      </c>
      <c r="AD6766"/>
    </row>
    <row r="6767" spans="1:30" x14ac:dyDescent="0.25">
      <c r="A6767" t="s">
        <v>40</v>
      </c>
      <c r="B6767" s="2">
        <v>43577</v>
      </c>
      <c r="C6767" s="35">
        <f>YEAR(Sales[[#This Row],[ShipDate]])</f>
        <v>2019</v>
      </c>
      <c r="D6767" t="s">
        <v>36</v>
      </c>
      <c r="E6767" t="s">
        <v>18</v>
      </c>
      <c r="F6767" t="s">
        <v>150</v>
      </c>
      <c r="G6767" t="s">
        <v>25</v>
      </c>
      <c r="H6767" t="s">
        <v>26</v>
      </c>
      <c r="I6767" t="s">
        <v>32</v>
      </c>
      <c r="J6767" t="s">
        <v>13</v>
      </c>
      <c r="K6767" t="s">
        <v>1147</v>
      </c>
      <c r="L6767" t="s">
        <v>30</v>
      </c>
      <c r="M6767" t="s">
        <v>82</v>
      </c>
      <c r="N6767" t="str">
        <f>IF(ISBLANK(Sales[[#This Row],[return]]),"No",Sales[[#This Row],[return]])</f>
        <v>Yes</v>
      </c>
      <c r="O6767" s="2">
        <v>43572</v>
      </c>
      <c r="P6767" s="8" t="str">
        <f>TEXT(DAY(Sales[[#This Row],[OrderDate]]),"ddd")</f>
        <v>Tue</v>
      </c>
      <c r="Q6767" s="8" t="str">
        <f>TEXT(MONTH(Sales[[#This Row],[ShipDate]])*29,"mmm")</f>
        <v>Apr</v>
      </c>
      <c r="R6767">
        <v>1518</v>
      </c>
      <c r="S6767" t="s">
        <v>1821</v>
      </c>
      <c r="T6767" t="s">
        <v>28</v>
      </c>
      <c r="U6767">
        <v>90008</v>
      </c>
      <c r="V6767" s="1">
        <v>0</v>
      </c>
      <c r="W6767">
        <v>4</v>
      </c>
      <c r="X6767">
        <v>5</v>
      </c>
      <c r="Y6767">
        <v>11</v>
      </c>
      <c r="AD6767"/>
    </row>
    <row r="6768" spans="1:30" x14ac:dyDescent="0.25">
      <c r="A6768" t="s">
        <v>40</v>
      </c>
      <c r="B6768" s="2">
        <v>43577</v>
      </c>
      <c r="C6768" s="35">
        <f>YEAR(Sales[[#This Row],[ShipDate]])</f>
        <v>2019</v>
      </c>
      <c r="D6768" t="s">
        <v>36</v>
      </c>
      <c r="E6768" t="s">
        <v>18</v>
      </c>
      <c r="F6768" t="s">
        <v>33</v>
      </c>
      <c r="G6768" t="s">
        <v>25</v>
      </c>
      <c r="H6768" t="s">
        <v>26</v>
      </c>
      <c r="I6768" t="s">
        <v>32</v>
      </c>
      <c r="J6768" t="s">
        <v>13</v>
      </c>
      <c r="K6768" t="s">
        <v>1147</v>
      </c>
      <c r="L6768" t="s">
        <v>30</v>
      </c>
      <c r="M6768" t="s">
        <v>82</v>
      </c>
      <c r="N6768" t="str">
        <f>IF(ISBLANK(Sales[[#This Row],[return]]),"No",Sales[[#This Row],[return]])</f>
        <v>Yes</v>
      </c>
      <c r="O6768" s="2">
        <v>43572</v>
      </c>
      <c r="P6768" s="8" t="str">
        <f>TEXT(DAY(Sales[[#This Row],[OrderDate]]),"ddd")</f>
        <v>Tue</v>
      </c>
      <c r="Q6768" s="8" t="str">
        <f>TEXT(MONTH(Sales[[#This Row],[ShipDate]])*29,"mmm")</f>
        <v>Apr</v>
      </c>
      <c r="R6768">
        <v>181</v>
      </c>
      <c r="S6768" t="s">
        <v>1732</v>
      </c>
      <c r="T6768" t="s">
        <v>28</v>
      </c>
      <c r="U6768">
        <v>90008</v>
      </c>
      <c r="V6768" s="1">
        <v>0</v>
      </c>
      <c r="W6768">
        <v>11</v>
      </c>
      <c r="X6768">
        <v>8</v>
      </c>
      <c r="Y6768">
        <v>23</v>
      </c>
      <c r="AD6768"/>
    </row>
    <row r="6769" spans="1:30" x14ac:dyDescent="0.25">
      <c r="A6769" t="s">
        <v>40</v>
      </c>
      <c r="B6769" s="2">
        <v>43577</v>
      </c>
      <c r="C6769" s="35">
        <f>YEAR(Sales[[#This Row],[ShipDate]])</f>
        <v>2019</v>
      </c>
      <c r="D6769" t="s">
        <v>36</v>
      </c>
      <c r="E6769" t="s">
        <v>18</v>
      </c>
      <c r="F6769" t="s">
        <v>99</v>
      </c>
      <c r="G6769" t="s">
        <v>46</v>
      </c>
      <c r="H6769" t="s">
        <v>26</v>
      </c>
      <c r="I6769" t="s">
        <v>32</v>
      </c>
      <c r="J6769" t="s">
        <v>13</v>
      </c>
      <c r="K6769" t="s">
        <v>1147</v>
      </c>
      <c r="L6769" t="s">
        <v>30</v>
      </c>
      <c r="M6769" t="s">
        <v>82</v>
      </c>
      <c r="N6769" t="str">
        <f>IF(ISBLANK(Sales[[#This Row],[return]]),"No",Sales[[#This Row],[return]])</f>
        <v>Yes</v>
      </c>
      <c r="O6769" s="2">
        <v>43572</v>
      </c>
      <c r="P6769" s="8" t="str">
        <f>TEXT(DAY(Sales[[#This Row],[OrderDate]]),"ddd")</f>
        <v>Tue</v>
      </c>
      <c r="Q6769" s="8" t="str">
        <f>TEXT(MONTH(Sales[[#This Row],[ShipDate]])*29,"mmm")</f>
        <v>Apr</v>
      </c>
      <c r="R6769">
        <v>1034</v>
      </c>
      <c r="S6769" t="s">
        <v>1057</v>
      </c>
      <c r="T6769" t="s">
        <v>28</v>
      </c>
      <c r="U6769">
        <v>90008</v>
      </c>
      <c r="V6769" s="1">
        <v>0</v>
      </c>
      <c r="W6769">
        <v>47</v>
      </c>
      <c r="X6769">
        <v>11</v>
      </c>
      <c r="Y6769">
        <v>275</v>
      </c>
      <c r="AD6769"/>
    </row>
    <row r="6770" spans="1:30" x14ac:dyDescent="0.25">
      <c r="A6770" t="s">
        <v>40</v>
      </c>
      <c r="B6770" s="2">
        <v>43796</v>
      </c>
      <c r="C6770" s="35">
        <f>YEAR(Sales[[#This Row],[ShipDate]])</f>
        <v>2019</v>
      </c>
      <c r="D6770" t="s">
        <v>19</v>
      </c>
      <c r="E6770" t="s">
        <v>69</v>
      </c>
      <c r="F6770" t="s">
        <v>39</v>
      </c>
      <c r="G6770" t="s">
        <v>25</v>
      </c>
      <c r="H6770" t="s">
        <v>693</v>
      </c>
      <c r="I6770" t="s">
        <v>133</v>
      </c>
      <c r="J6770" t="s">
        <v>13</v>
      </c>
      <c r="K6770" t="s">
        <v>2899</v>
      </c>
      <c r="L6770" t="s">
        <v>68</v>
      </c>
      <c r="N6770" t="str">
        <f>IF(ISBLANK(Sales[[#This Row],[return]]),"No",Sales[[#This Row],[return]])</f>
        <v>No</v>
      </c>
      <c r="O6770" s="2">
        <v>43794</v>
      </c>
      <c r="P6770" s="8" t="str">
        <f>TEXT(DAY(Sales[[#This Row],[OrderDate]]),"ddd")</f>
        <v>Wed</v>
      </c>
      <c r="Q6770" s="8" t="str">
        <f>TEXT(MONTH(Sales[[#This Row],[ShipDate]])*29,"mmm")</f>
        <v>Nov</v>
      </c>
      <c r="R6770">
        <v>1202</v>
      </c>
      <c r="S6770" t="s">
        <v>1634</v>
      </c>
      <c r="T6770" t="s">
        <v>66</v>
      </c>
      <c r="U6770">
        <v>48187</v>
      </c>
      <c r="V6770" s="1">
        <v>0</v>
      </c>
      <c r="W6770">
        <v>0</v>
      </c>
      <c r="X6770">
        <v>3</v>
      </c>
      <c r="Y6770">
        <v>502</v>
      </c>
      <c r="AD6770"/>
    </row>
    <row r="6771" spans="1:30" x14ac:dyDescent="0.25">
      <c r="A6771" t="s">
        <v>10</v>
      </c>
      <c r="B6771" s="2">
        <v>43703</v>
      </c>
      <c r="C6771" s="35">
        <f>YEAR(Sales[[#This Row],[ShipDate]])</f>
        <v>2019</v>
      </c>
      <c r="D6771" t="s">
        <v>19</v>
      </c>
      <c r="E6771" t="s">
        <v>18</v>
      </c>
      <c r="F6771" t="s">
        <v>43</v>
      </c>
      <c r="G6771" t="s">
        <v>11</v>
      </c>
      <c r="H6771" t="s">
        <v>1390</v>
      </c>
      <c r="I6771" t="s">
        <v>37</v>
      </c>
      <c r="J6771" t="s">
        <v>13</v>
      </c>
      <c r="K6771" t="s">
        <v>3101</v>
      </c>
      <c r="L6771" t="s">
        <v>17</v>
      </c>
      <c r="N6771" t="str">
        <f>IF(ISBLANK(Sales[[#This Row],[return]]),"No",Sales[[#This Row],[return]])</f>
        <v>No</v>
      </c>
      <c r="O6771" s="2">
        <v>43700</v>
      </c>
      <c r="P6771" s="8" t="str">
        <f>TEXT(DAY(Sales[[#This Row],[OrderDate]]),"ddd")</f>
        <v>Mon</v>
      </c>
      <c r="Q6771" s="8" t="str">
        <f>TEXT(MONTH(Sales[[#This Row],[ShipDate]])*29,"mmm")</f>
        <v>Aug</v>
      </c>
      <c r="R6771">
        <v>587</v>
      </c>
      <c r="S6771" t="s">
        <v>1391</v>
      </c>
      <c r="T6771" t="s">
        <v>15</v>
      </c>
      <c r="U6771">
        <v>32303</v>
      </c>
      <c r="V6771" s="1">
        <v>0.2</v>
      </c>
      <c r="W6771">
        <v>0</v>
      </c>
      <c r="X6771">
        <v>2</v>
      </c>
      <c r="Y6771">
        <v>3</v>
      </c>
      <c r="AD6771"/>
    </row>
    <row r="6772" spans="1:30" x14ac:dyDescent="0.25">
      <c r="A6772" t="s">
        <v>10</v>
      </c>
      <c r="B6772" s="2">
        <v>43703</v>
      </c>
      <c r="C6772" s="35">
        <f>YEAR(Sales[[#This Row],[ShipDate]])</f>
        <v>2019</v>
      </c>
      <c r="D6772" t="s">
        <v>19</v>
      </c>
      <c r="E6772" t="s">
        <v>18</v>
      </c>
      <c r="F6772" t="s">
        <v>59</v>
      </c>
      <c r="G6772" t="s">
        <v>25</v>
      </c>
      <c r="H6772" t="s">
        <v>1390</v>
      </c>
      <c r="I6772" t="s">
        <v>37</v>
      </c>
      <c r="J6772" t="s">
        <v>13</v>
      </c>
      <c r="K6772" t="s">
        <v>3101</v>
      </c>
      <c r="L6772" t="s">
        <v>17</v>
      </c>
      <c r="N6772" t="str">
        <f>IF(ISBLANK(Sales[[#This Row],[return]]),"No",Sales[[#This Row],[return]])</f>
        <v>No</v>
      </c>
      <c r="O6772" s="2">
        <v>43700</v>
      </c>
      <c r="P6772" s="8" t="str">
        <f>TEXT(DAY(Sales[[#This Row],[OrderDate]]),"ddd")</f>
        <v>Mon</v>
      </c>
      <c r="Q6772" s="8" t="str">
        <f>TEXT(MONTH(Sales[[#This Row],[ShipDate]])*29,"mmm")</f>
        <v>Aug</v>
      </c>
      <c r="R6772">
        <v>905</v>
      </c>
      <c r="S6772" t="s">
        <v>3240</v>
      </c>
      <c r="T6772" t="s">
        <v>15</v>
      </c>
      <c r="U6772">
        <v>32303</v>
      </c>
      <c r="V6772" s="1">
        <v>0.2</v>
      </c>
      <c r="W6772">
        <v>15</v>
      </c>
      <c r="X6772">
        <v>2</v>
      </c>
      <c r="Y6772">
        <v>50</v>
      </c>
      <c r="AD6772"/>
    </row>
    <row r="6773" spans="1:30" x14ac:dyDescent="0.25">
      <c r="A6773" t="s">
        <v>10</v>
      </c>
      <c r="B6773" s="2">
        <v>43703</v>
      </c>
      <c r="C6773" s="35">
        <f>YEAR(Sales[[#This Row],[ShipDate]])</f>
        <v>2019</v>
      </c>
      <c r="D6773" t="s">
        <v>19</v>
      </c>
      <c r="E6773" t="s">
        <v>18</v>
      </c>
      <c r="F6773" t="s">
        <v>59</v>
      </c>
      <c r="G6773" t="s">
        <v>25</v>
      </c>
      <c r="H6773" t="s">
        <v>1390</v>
      </c>
      <c r="I6773" t="s">
        <v>37</v>
      </c>
      <c r="J6773" t="s">
        <v>13</v>
      </c>
      <c r="K6773" t="s">
        <v>3101</v>
      </c>
      <c r="L6773" t="s">
        <v>17</v>
      </c>
      <c r="N6773" t="str">
        <f>IF(ISBLANK(Sales[[#This Row],[return]]),"No",Sales[[#This Row],[return]])</f>
        <v>No</v>
      </c>
      <c r="O6773" s="2">
        <v>43700</v>
      </c>
      <c r="P6773" s="8" t="str">
        <f>TEXT(DAY(Sales[[#This Row],[OrderDate]]),"ddd")</f>
        <v>Mon</v>
      </c>
      <c r="Q6773" s="8" t="str">
        <f>TEXT(MONTH(Sales[[#This Row],[ShipDate]])*29,"mmm")</f>
        <v>Aug</v>
      </c>
      <c r="R6773">
        <v>128</v>
      </c>
      <c r="S6773" t="s">
        <v>3244</v>
      </c>
      <c r="T6773" t="s">
        <v>15</v>
      </c>
      <c r="U6773">
        <v>32303</v>
      </c>
      <c r="V6773" s="1">
        <v>0.2</v>
      </c>
      <c r="W6773">
        <v>3</v>
      </c>
      <c r="X6773">
        <v>5</v>
      </c>
      <c r="Y6773">
        <v>9</v>
      </c>
      <c r="AD6773"/>
    </row>
    <row r="6774" spans="1:30" x14ac:dyDescent="0.25">
      <c r="A6774" t="s">
        <v>10</v>
      </c>
      <c r="B6774" s="2">
        <v>43703</v>
      </c>
      <c r="C6774" s="35">
        <f>YEAR(Sales[[#This Row],[ShipDate]])</f>
        <v>2019</v>
      </c>
      <c r="D6774" t="s">
        <v>19</v>
      </c>
      <c r="E6774" t="s">
        <v>18</v>
      </c>
      <c r="F6774" t="s">
        <v>52</v>
      </c>
      <c r="G6774" t="s">
        <v>25</v>
      </c>
      <c r="H6774" t="s">
        <v>1390</v>
      </c>
      <c r="I6774" t="s">
        <v>37</v>
      </c>
      <c r="J6774" t="s">
        <v>13</v>
      </c>
      <c r="K6774" t="s">
        <v>3101</v>
      </c>
      <c r="L6774" t="s">
        <v>17</v>
      </c>
      <c r="N6774" t="str">
        <f>IF(ISBLANK(Sales[[#This Row],[return]]),"No",Sales[[#This Row],[return]])</f>
        <v>No</v>
      </c>
      <c r="O6774" s="2">
        <v>43700</v>
      </c>
      <c r="P6774" s="8" t="str">
        <f>TEXT(DAY(Sales[[#This Row],[OrderDate]]),"ddd")</f>
        <v>Mon</v>
      </c>
      <c r="Q6774" s="8" t="str">
        <f>TEXT(MONTH(Sales[[#This Row],[ShipDate]])*29,"mmm")</f>
        <v>Aug</v>
      </c>
      <c r="R6774">
        <v>631</v>
      </c>
      <c r="S6774" t="s">
        <v>2033</v>
      </c>
      <c r="T6774" t="s">
        <v>15</v>
      </c>
      <c r="U6774">
        <v>32303</v>
      </c>
      <c r="V6774" s="1">
        <v>0.2</v>
      </c>
      <c r="W6774">
        <v>12</v>
      </c>
      <c r="X6774">
        <v>6</v>
      </c>
      <c r="Y6774">
        <v>161</v>
      </c>
      <c r="AD6774"/>
    </row>
    <row r="6775" spans="1:30" x14ac:dyDescent="0.25">
      <c r="A6775" t="s">
        <v>10</v>
      </c>
      <c r="B6775" s="2">
        <v>43703</v>
      </c>
      <c r="C6775" s="35">
        <f>YEAR(Sales[[#This Row],[ShipDate]])</f>
        <v>2019</v>
      </c>
      <c r="D6775" t="s">
        <v>19</v>
      </c>
      <c r="E6775" t="s">
        <v>18</v>
      </c>
      <c r="F6775" t="s">
        <v>48</v>
      </c>
      <c r="G6775" t="s">
        <v>46</v>
      </c>
      <c r="H6775" t="s">
        <v>1390</v>
      </c>
      <c r="I6775" t="s">
        <v>37</v>
      </c>
      <c r="J6775" t="s">
        <v>13</v>
      </c>
      <c r="K6775" t="s">
        <v>3101</v>
      </c>
      <c r="L6775" t="s">
        <v>17</v>
      </c>
      <c r="N6775" t="str">
        <f>IF(ISBLANK(Sales[[#This Row],[return]]),"No",Sales[[#This Row],[return]])</f>
        <v>No</v>
      </c>
      <c r="O6775" s="2">
        <v>43700</v>
      </c>
      <c r="P6775" s="8" t="str">
        <f>TEXT(DAY(Sales[[#This Row],[OrderDate]]),"ddd")</f>
        <v>Mon</v>
      </c>
      <c r="Q6775" s="8" t="str">
        <f>TEXT(MONTH(Sales[[#This Row],[ShipDate]])*29,"mmm")</f>
        <v>Aug</v>
      </c>
      <c r="R6775">
        <v>1393</v>
      </c>
      <c r="S6775" t="s">
        <v>2392</v>
      </c>
      <c r="T6775" t="s">
        <v>15</v>
      </c>
      <c r="U6775">
        <v>32303</v>
      </c>
      <c r="V6775" s="1">
        <v>0.2</v>
      </c>
      <c r="W6775">
        <v>328</v>
      </c>
      <c r="X6775">
        <v>13</v>
      </c>
      <c r="Y6775">
        <v>4368</v>
      </c>
      <c r="AD6775"/>
    </row>
    <row r="6776" spans="1:30" x14ac:dyDescent="0.25">
      <c r="A6776" t="s">
        <v>24</v>
      </c>
      <c r="B6776" s="2">
        <v>43558</v>
      </c>
      <c r="C6776" s="35">
        <f>YEAR(Sales[[#This Row],[ShipDate]])</f>
        <v>2019</v>
      </c>
      <c r="D6776" t="s">
        <v>113</v>
      </c>
      <c r="E6776" t="s">
        <v>31</v>
      </c>
      <c r="F6776" t="s">
        <v>43</v>
      </c>
      <c r="G6776" t="s">
        <v>11</v>
      </c>
      <c r="H6776" t="s">
        <v>1374</v>
      </c>
      <c r="I6776" t="s">
        <v>199</v>
      </c>
      <c r="J6776" t="s">
        <v>13</v>
      </c>
      <c r="K6776" t="s">
        <v>2605</v>
      </c>
      <c r="L6776" t="s">
        <v>17</v>
      </c>
      <c r="N6776" t="str">
        <f>IF(ISBLANK(Sales[[#This Row],[return]]),"No",Sales[[#This Row],[return]])</f>
        <v>No</v>
      </c>
      <c r="O6776" s="2">
        <v>43556</v>
      </c>
      <c r="P6776" s="8" t="str">
        <f>TEXT(DAY(Sales[[#This Row],[OrderDate]]),"ddd")</f>
        <v>Sun</v>
      </c>
      <c r="Q6776" s="8" t="str">
        <f>TEXT(MONTH(Sales[[#This Row],[ShipDate]])*29,"mmm")</f>
        <v>Apr</v>
      </c>
      <c r="R6776">
        <v>504</v>
      </c>
      <c r="S6776" t="s">
        <v>234</v>
      </c>
      <c r="T6776" t="s">
        <v>15</v>
      </c>
      <c r="U6776">
        <v>29501</v>
      </c>
      <c r="V6776" s="1">
        <v>0</v>
      </c>
      <c r="W6776">
        <v>22</v>
      </c>
      <c r="X6776">
        <v>3</v>
      </c>
      <c r="Y6776">
        <v>128</v>
      </c>
      <c r="AD6776"/>
    </row>
    <row r="6777" spans="1:30" x14ac:dyDescent="0.25">
      <c r="A6777" t="s">
        <v>40</v>
      </c>
      <c r="B6777" s="2">
        <v>43545</v>
      </c>
      <c r="C6777" s="35">
        <f>YEAR(Sales[[#This Row],[ShipDate]])</f>
        <v>2019</v>
      </c>
      <c r="D6777" t="s">
        <v>36</v>
      </c>
      <c r="E6777" t="s">
        <v>31</v>
      </c>
      <c r="F6777" t="s">
        <v>39</v>
      </c>
      <c r="G6777" t="s">
        <v>25</v>
      </c>
      <c r="H6777" t="s">
        <v>26</v>
      </c>
      <c r="I6777" t="s">
        <v>32</v>
      </c>
      <c r="J6777" t="s">
        <v>13</v>
      </c>
      <c r="K6777" t="s">
        <v>2613</v>
      </c>
      <c r="L6777" t="s">
        <v>30</v>
      </c>
      <c r="N6777" t="str">
        <f>IF(ISBLANK(Sales[[#This Row],[return]]),"No",Sales[[#This Row],[return]])</f>
        <v>No</v>
      </c>
      <c r="O6777" s="2">
        <v>43540</v>
      </c>
      <c r="P6777" s="8" t="str">
        <f>TEXT(DAY(Sales[[#This Row],[OrderDate]]),"ddd")</f>
        <v>Mon</v>
      </c>
      <c r="Q6777" s="8" t="str">
        <f>TEXT(MONTH(Sales[[#This Row],[ShipDate]])*29,"mmm")</f>
        <v>Mar</v>
      </c>
      <c r="R6777">
        <v>533</v>
      </c>
      <c r="S6777" t="s">
        <v>1950</v>
      </c>
      <c r="T6777" t="s">
        <v>28</v>
      </c>
      <c r="U6777">
        <v>90032</v>
      </c>
      <c r="V6777" s="1">
        <v>0</v>
      </c>
      <c r="W6777">
        <v>81</v>
      </c>
      <c r="X6777">
        <v>2</v>
      </c>
      <c r="Y6777">
        <v>310</v>
      </c>
      <c r="AD6777"/>
    </row>
    <row r="6778" spans="1:30" x14ac:dyDescent="0.25">
      <c r="A6778" t="s">
        <v>40</v>
      </c>
      <c r="B6778" s="2">
        <v>43545</v>
      </c>
      <c r="C6778" s="35">
        <f>YEAR(Sales[[#This Row],[ShipDate]])</f>
        <v>2019</v>
      </c>
      <c r="D6778" t="s">
        <v>36</v>
      </c>
      <c r="E6778" t="s">
        <v>31</v>
      </c>
      <c r="F6778" t="s">
        <v>52</v>
      </c>
      <c r="G6778" t="s">
        <v>25</v>
      </c>
      <c r="H6778" t="s">
        <v>26</v>
      </c>
      <c r="I6778" t="s">
        <v>32</v>
      </c>
      <c r="J6778" t="s">
        <v>13</v>
      </c>
      <c r="K6778" t="s">
        <v>2613</v>
      </c>
      <c r="L6778" t="s">
        <v>30</v>
      </c>
      <c r="N6778" t="str">
        <f>IF(ISBLANK(Sales[[#This Row],[return]]),"No",Sales[[#This Row],[return]])</f>
        <v>No</v>
      </c>
      <c r="O6778" s="2">
        <v>43540</v>
      </c>
      <c r="P6778" s="8" t="str">
        <f>TEXT(DAY(Sales[[#This Row],[OrderDate]]),"ddd")</f>
        <v>Mon</v>
      </c>
      <c r="Q6778" s="8" t="str">
        <f>TEXT(MONTH(Sales[[#This Row],[ShipDate]])*29,"mmm")</f>
        <v>Mar</v>
      </c>
      <c r="R6778">
        <v>335</v>
      </c>
      <c r="S6778" t="s">
        <v>1034</v>
      </c>
      <c r="T6778" t="s">
        <v>28</v>
      </c>
      <c r="U6778">
        <v>90032</v>
      </c>
      <c r="V6778" s="1">
        <v>0</v>
      </c>
      <c r="W6778">
        <v>55</v>
      </c>
      <c r="X6778">
        <v>3</v>
      </c>
      <c r="Y6778">
        <v>141</v>
      </c>
      <c r="AD6778"/>
    </row>
    <row r="6779" spans="1:30" x14ac:dyDescent="0.25">
      <c r="A6779" t="s">
        <v>40</v>
      </c>
      <c r="B6779" s="2">
        <v>43545</v>
      </c>
      <c r="C6779" s="35">
        <f>YEAR(Sales[[#This Row],[ShipDate]])</f>
        <v>2019</v>
      </c>
      <c r="D6779" t="s">
        <v>36</v>
      </c>
      <c r="E6779" t="s">
        <v>31</v>
      </c>
      <c r="F6779" t="s">
        <v>50</v>
      </c>
      <c r="G6779" t="s">
        <v>25</v>
      </c>
      <c r="H6779" t="s">
        <v>26</v>
      </c>
      <c r="I6779" t="s">
        <v>32</v>
      </c>
      <c r="J6779" t="s">
        <v>13</v>
      </c>
      <c r="K6779" t="s">
        <v>2613</v>
      </c>
      <c r="L6779" t="s">
        <v>30</v>
      </c>
      <c r="N6779" t="str">
        <f>IF(ISBLANK(Sales[[#This Row],[return]]),"No",Sales[[#This Row],[return]])</f>
        <v>No</v>
      </c>
      <c r="O6779" s="2">
        <v>43540</v>
      </c>
      <c r="P6779" s="8" t="str">
        <f>TEXT(DAY(Sales[[#This Row],[OrderDate]]),"ddd")</f>
        <v>Mon</v>
      </c>
      <c r="Q6779" s="8" t="str">
        <f>TEXT(MONTH(Sales[[#This Row],[ShipDate]])*29,"mmm")</f>
        <v>Mar</v>
      </c>
      <c r="R6779">
        <v>1316</v>
      </c>
      <c r="S6779" t="s">
        <v>1832</v>
      </c>
      <c r="T6779" t="s">
        <v>28</v>
      </c>
      <c r="U6779">
        <v>90032</v>
      </c>
      <c r="V6779" s="1">
        <v>0.2</v>
      </c>
      <c r="W6779">
        <v>7</v>
      </c>
      <c r="X6779">
        <v>5</v>
      </c>
      <c r="Y6779">
        <v>20</v>
      </c>
      <c r="AD6779"/>
    </row>
    <row r="6780" spans="1:30" x14ac:dyDescent="0.25">
      <c r="A6780" t="s">
        <v>40</v>
      </c>
      <c r="B6780" s="2">
        <v>43545</v>
      </c>
      <c r="C6780" s="35">
        <f>YEAR(Sales[[#This Row],[ShipDate]])</f>
        <v>2019</v>
      </c>
      <c r="D6780" t="s">
        <v>36</v>
      </c>
      <c r="E6780" t="s">
        <v>31</v>
      </c>
      <c r="F6780" t="s">
        <v>50</v>
      </c>
      <c r="G6780" t="s">
        <v>25</v>
      </c>
      <c r="H6780" t="s">
        <v>26</v>
      </c>
      <c r="I6780" t="s">
        <v>32</v>
      </c>
      <c r="J6780" t="s">
        <v>13</v>
      </c>
      <c r="K6780" t="s">
        <v>2613</v>
      </c>
      <c r="L6780" t="s">
        <v>30</v>
      </c>
      <c r="N6780" t="str">
        <f>IF(ISBLANK(Sales[[#This Row],[return]]),"No",Sales[[#This Row],[return]])</f>
        <v>No</v>
      </c>
      <c r="O6780" s="2">
        <v>43540</v>
      </c>
      <c r="P6780" s="8" t="str">
        <f>TEXT(DAY(Sales[[#This Row],[OrderDate]]),"ddd")</f>
        <v>Mon</v>
      </c>
      <c r="Q6780" s="8" t="str">
        <f>TEXT(MONTH(Sales[[#This Row],[ShipDate]])*29,"mmm")</f>
        <v>Mar</v>
      </c>
      <c r="R6780">
        <v>1843</v>
      </c>
      <c r="S6780" t="s">
        <v>3237</v>
      </c>
      <c r="T6780" t="s">
        <v>28</v>
      </c>
      <c r="U6780">
        <v>90032</v>
      </c>
      <c r="V6780" s="1">
        <v>0.2</v>
      </c>
      <c r="W6780">
        <v>23</v>
      </c>
      <c r="X6780">
        <v>6</v>
      </c>
      <c r="Y6780">
        <v>70</v>
      </c>
      <c r="AD6780"/>
    </row>
    <row r="6781" spans="1:30" x14ac:dyDescent="0.25">
      <c r="A6781" t="s">
        <v>40</v>
      </c>
      <c r="B6781" s="2">
        <v>43604</v>
      </c>
      <c r="C6781" s="35">
        <f>YEAR(Sales[[#This Row],[ShipDate]])</f>
        <v>2019</v>
      </c>
      <c r="D6781" t="s">
        <v>36</v>
      </c>
      <c r="E6781" t="s">
        <v>31</v>
      </c>
      <c r="F6781" t="s">
        <v>290</v>
      </c>
      <c r="G6781" t="s">
        <v>25</v>
      </c>
      <c r="H6781" t="s">
        <v>60</v>
      </c>
      <c r="I6781" t="s">
        <v>63</v>
      </c>
      <c r="J6781" t="s">
        <v>13</v>
      </c>
      <c r="K6781" t="s">
        <v>85</v>
      </c>
      <c r="L6781" t="s">
        <v>30</v>
      </c>
      <c r="N6781" t="str">
        <f>IF(ISBLANK(Sales[[#This Row],[return]]),"No",Sales[[#This Row],[return]])</f>
        <v>No</v>
      </c>
      <c r="O6781" s="2">
        <v>43599</v>
      </c>
      <c r="P6781" s="8" t="str">
        <f>TEXT(DAY(Sales[[#This Row],[OrderDate]]),"ddd")</f>
        <v>Sat</v>
      </c>
      <c r="Q6781" s="8" t="str">
        <f>TEXT(MONTH(Sales[[#This Row],[ShipDate]])*29,"mmm")</f>
        <v>May</v>
      </c>
      <c r="R6781">
        <v>1051</v>
      </c>
      <c r="S6781" t="s">
        <v>893</v>
      </c>
      <c r="T6781" t="s">
        <v>28</v>
      </c>
      <c r="U6781">
        <v>98103</v>
      </c>
      <c r="V6781" s="1">
        <v>0</v>
      </c>
      <c r="W6781">
        <v>2</v>
      </c>
      <c r="X6781">
        <v>5</v>
      </c>
      <c r="Y6781">
        <v>64</v>
      </c>
      <c r="AD6781"/>
    </row>
    <row r="6782" spans="1:30" x14ac:dyDescent="0.25">
      <c r="A6782" t="s">
        <v>40</v>
      </c>
      <c r="B6782" s="2">
        <v>43604</v>
      </c>
      <c r="C6782" s="35">
        <f>YEAR(Sales[[#This Row],[ShipDate]])</f>
        <v>2019</v>
      </c>
      <c r="D6782" t="s">
        <v>36</v>
      </c>
      <c r="E6782" t="s">
        <v>31</v>
      </c>
      <c r="F6782" t="s">
        <v>59</v>
      </c>
      <c r="G6782" t="s">
        <v>25</v>
      </c>
      <c r="H6782" t="s">
        <v>60</v>
      </c>
      <c r="I6782" t="s">
        <v>63</v>
      </c>
      <c r="J6782" t="s">
        <v>13</v>
      </c>
      <c r="K6782" t="s">
        <v>85</v>
      </c>
      <c r="L6782" t="s">
        <v>30</v>
      </c>
      <c r="N6782" t="str">
        <f>IF(ISBLANK(Sales[[#This Row],[return]]),"No",Sales[[#This Row],[return]])</f>
        <v>No</v>
      </c>
      <c r="O6782" s="2">
        <v>43599</v>
      </c>
      <c r="P6782" s="8" t="str">
        <f>TEXT(DAY(Sales[[#This Row],[OrderDate]]),"ddd")</f>
        <v>Sat</v>
      </c>
      <c r="Q6782" s="8" t="str">
        <f>TEXT(MONTH(Sales[[#This Row],[ShipDate]])*29,"mmm")</f>
        <v>May</v>
      </c>
      <c r="R6782">
        <v>1710</v>
      </c>
      <c r="S6782" t="s">
        <v>1636</v>
      </c>
      <c r="T6782" t="s">
        <v>28</v>
      </c>
      <c r="U6782">
        <v>98103</v>
      </c>
      <c r="V6782" s="1">
        <v>0</v>
      </c>
      <c r="W6782">
        <v>207</v>
      </c>
      <c r="X6782">
        <v>9</v>
      </c>
      <c r="Y6782">
        <v>440</v>
      </c>
      <c r="AD6782"/>
    </row>
    <row r="6783" spans="1:30" x14ac:dyDescent="0.25">
      <c r="A6783" t="s">
        <v>10</v>
      </c>
      <c r="B6783" s="2">
        <v>43740</v>
      </c>
      <c r="C6783" s="35">
        <f>YEAR(Sales[[#This Row],[ShipDate]])</f>
        <v>2019</v>
      </c>
      <c r="D6783" t="s">
        <v>113</v>
      </c>
      <c r="E6783" t="s">
        <v>18</v>
      </c>
      <c r="F6783" t="s">
        <v>23</v>
      </c>
      <c r="G6783" t="s">
        <v>11</v>
      </c>
      <c r="H6783" t="s">
        <v>313</v>
      </c>
      <c r="I6783" t="s">
        <v>32</v>
      </c>
      <c r="J6783" t="s">
        <v>13</v>
      </c>
      <c r="K6783" t="s">
        <v>1240</v>
      </c>
      <c r="L6783" t="s">
        <v>30</v>
      </c>
      <c r="N6783" t="str">
        <f>IF(ISBLANK(Sales[[#This Row],[return]]),"No",Sales[[#This Row],[return]])</f>
        <v>No</v>
      </c>
      <c r="O6783" s="2">
        <v>43739</v>
      </c>
      <c r="P6783" s="8" t="str">
        <f>TEXT(DAY(Sales[[#This Row],[OrderDate]]),"ddd")</f>
        <v>Sun</v>
      </c>
      <c r="Q6783" s="8" t="str">
        <f>TEXT(MONTH(Sales[[#This Row],[ShipDate]])*29,"mmm")</f>
        <v>Oct</v>
      </c>
      <c r="R6783">
        <v>1089</v>
      </c>
      <c r="S6783" t="s">
        <v>1241</v>
      </c>
      <c r="T6783" t="s">
        <v>28</v>
      </c>
      <c r="U6783">
        <v>95123</v>
      </c>
      <c r="V6783" s="1">
        <v>0.2</v>
      </c>
      <c r="W6783">
        <v>10</v>
      </c>
      <c r="X6783">
        <v>4</v>
      </c>
      <c r="Y6783">
        <v>109</v>
      </c>
      <c r="AD6783"/>
    </row>
    <row r="6784" spans="1:30" x14ac:dyDescent="0.25">
      <c r="A6784" t="s">
        <v>10</v>
      </c>
      <c r="B6784" s="2">
        <v>43740</v>
      </c>
      <c r="C6784" s="35">
        <f>YEAR(Sales[[#This Row],[ShipDate]])</f>
        <v>2019</v>
      </c>
      <c r="D6784" t="s">
        <v>113</v>
      </c>
      <c r="E6784" t="s">
        <v>18</v>
      </c>
      <c r="F6784" t="s">
        <v>52</v>
      </c>
      <c r="G6784" t="s">
        <v>25</v>
      </c>
      <c r="H6784" t="s">
        <v>313</v>
      </c>
      <c r="I6784" t="s">
        <v>32</v>
      </c>
      <c r="J6784" t="s">
        <v>13</v>
      </c>
      <c r="K6784" t="s">
        <v>1240</v>
      </c>
      <c r="L6784" t="s">
        <v>30</v>
      </c>
      <c r="N6784" t="str">
        <f>IF(ISBLANK(Sales[[#This Row],[return]]),"No",Sales[[#This Row],[return]])</f>
        <v>No</v>
      </c>
      <c r="O6784" s="2">
        <v>43739</v>
      </c>
      <c r="P6784" s="8" t="str">
        <f>TEXT(DAY(Sales[[#This Row],[OrderDate]]),"ddd")</f>
        <v>Sun</v>
      </c>
      <c r="Q6784" s="8" t="str">
        <f>TEXT(MONTH(Sales[[#This Row],[ShipDate]])*29,"mmm")</f>
        <v>Oct</v>
      </c>
      <c r="R6784">
        <v>284</v>
      </c>
      <c r="S6784" t="s">
        <v>3122</v>
      </c>
      <c r="T6784" t="s">
        <v>28</v>
      </c>
      <c r="U6784">
        <v>95123</v>
      </c>
      <c r="V6784" s="1">
        <v>0</v>
      </c>
      <c r="W6784">
        <v>60</v>
      </c>
      <c r="X6784">
        <v>2</v>
      </c>
      <c r="Y6784">
        <v>242</v>
      </c>
      <c r="AD6784"/>
    </row>
    <row r="6785" spans="1:30" x14ac:dyDescent="0.25">
      <c r="A6785" t="s">
        <v>10</v>
      </c>
      <c r="B6785" s="2">
        <v>43740</v>
      </c>
      <c r="C6785" s="35">
        <f>YEAR(Sales[[#This Row],[ShipDate]])</f>
        <v>2019</v>
      </c>
      <c r="D6785" t="s">
        <v>113</v>
      </c>
      <c r="E6785" t="s">
        <v>18</v>
      </c>
      <c r="F6785" t="s">
        <v>50</v>
      </c>
      <c r="G6785" t="s">
        <v>25</v>
      </c>
      <c r="H6785" t="s">
        <v>313</v>
      </c>
      <c r="I6785" t="s">
        <v>32</v>
      </c>
      <c r="J6785" t="s">
        <v>13</v>
      </c>
      <c r="K6785" t="s">
        <v>1240</v>
      </c>
      <c r="L6785" t="s">
        <v>30</v>
      </c>
      <c r="N6785" t="str">
        <f>IF(ISBLANK(Sales[[#This Row],[return]]),"No",Sales[[#This Row],[return]])</f>
        <v>No</v>
      </c>
      <c r="O6785" s="2">
        <v>43739</v>
      </c>
      <c r="P6785" s="8" t="str">
        <f>TEXT(DAY(Sales[[#This Row],[OrderDate]]),"ddd")</f>
        <v>Sun</v>
      </c>
      <c r="Q6785" s="8" t="str">
        <f>TEXT(MONTH(Sales[[#This Row],[ShipDate]])*29,"mmm")</f>
        <v>Oct</v>
      </c>
      <c r="R6785">
        <v>1639</v>
      </c>
      <c r="S6785" t="s">
        <v>1828</v>
      </c>
      <c r="T6785" t="s">
        <v>28</v>
      </c>
      <c r="U6785">
        <v>95123</v>
      </c>
      <c r="V6785" s="1">
        <v>0.2</v>
      </c>
      <c r="W6785">
        <v>1</v>
      </c>
      <c r="X6785">
        <v>1</v>
      </c>
      <c r="Y6785">
        <v>1</v>
      </c>
      <c r="AD6785"/>
    </row>
    <row r="6786" spans="1:30" x14ac:dyDescent="0.25">
      <c r="A6786" t="s">
        <v>10</v>
      </c>
      <c r="B6786" s="2">
        <v>43740</v>
      </c>
      <c r="C6786" s="35">
        <f>YEAR(Sales[[#This Row],[ShipDate]])</f>
        <v>2019</v>
      </c>
      <c r="D6786" t="s">
        <v>113</v>
      </c>
      <c r="E6786" t="s">
        <v>18</v>
      </c>
      <c r="F6786" t="s">
        <v>50</v>
      </c>
      <c r="G6786" t="s">
        <v>25</v>
      </c>
      <c r="H6786" t="s">
        <v>313</v>
      </c>
      <c r="I6786" t="s">
        <v>32</v>
      </c>
      <c r="J6786" t="s">
        <v>13</v>
      </c>
      <c r="K6786" t="s">
        <v>1240</v>
      </c>
      <c r="L6786" t="s">
        <v>30</v>
      </c>
      <c r="N6786" t="str">
        <f>IF(ISBLANK(Sales[[#This Row],[return]]),"No",Sales[[#This Row],[return]])</f>
        <v>No</v>
      </c>
      <c r="O6786" s="2">
        <v>43739</v>
      </c>
      <c r="P6786" s="8" t="str">
        <f>TEXT(DAY(Sales[[#This Row],[OrderDate]]),"ddd")</f>
        <v>Sun</v>
      </c>
      <c r="Q6786" s="8" t="str">
        <f>TEXT(MONTH(Sales[[#This Row],[ShipDate]])*29,"mmm")</f>
        <v>Oct</v>
      </c>
      <c r="R6786">
        <v>1519</v>
      </c>
      <c r="S6786" t="s">
        <v>572</v>
      </c>
      <c r="T6786" t="s">
        <v>28</v>
      </c>
      <c r="U6786">
        <v>95123</v>
      </c>
      <c r="V6786" s="1">
        <v>0.2</v>
      </c>
      <c r="W6786">
        <v>21</v>
      </c>
      <c r="X6786">
        <v>13</v>
      </c>
      <c r="Y6786">
        <v>62</v>
      </c>
      <c r="AD6786"/>
    </row>
    <row r="6787" spans="1:30" x14ac:dyDescent="0.25">
      <c r="A6787" t="s">
        <v>24</v>
      </c>
      <c r="B6787" s="2">
        <v>43637</v>
      </c>
      <c r="C6787" s="35">
        <f>YEAR(Sales[[#This Row],[ShipDate]])</f>
        <v>2019</v>
      </c>
      <c r="D6787" t="s">
        <v>19</v>
      </c>
      <c r="E6787" t="s">
        <v>18</v>
      </c>
      <c r="F6787" t="s">
        <v>23</v>
      </c>
      <c r="G6787" t="s">
        <v>11</v>
      </c>
      <c r="H6787" t="s">
        <v>1374</v>
      </c>
      <c r="I6787" t="s">
        <v>20</v>
      </c>
      <c r="J6787" t="s">
        <v>13</v>
      </c>
      <c r="K6787" t="s">
        <v>179</v>
      </c>
      <c r="L6787" t="s">
        <v>17</v>
      </c>
      <c r="N6787" t="str">
        <f>IF(ISBLANK(Sales[[#This Row],[return]]),"No",Sales[[#This Row],[return]])</f>
        <v>No</v>
      </c>
      <c r="O6787" s="2">
        <v>43632</v>
      </c>
      <c r="P6787" s="8" t="str">
        <f>TEXT(DAY(Sales[[#This Row],[OrderDate]]),"ddd")</f>
        <v>Mon</v>
      </c>
      <c r="Q6787" s="8" t="str">
        <f>TEXT(MONTH(Sales[[#This Row],[ShipDate]])*29,"mmm")</f>
        <v>Jun</v>
      </c>
      <c r="R6787">
        <v>737</v>
      </c>
      <c r="S6787" t="s">
        <v>1375</v>
      </c>
      <c r="T6787" t="s">
        <v>15</v>
      </c>
      <c r="U6787">
        <v>41042</v>
      </c>
      <c r="V6787" s="1">
        <v>0</v>
      </c>
      <c r="W6787">
        <v>91</v>
      </c>
      <c r="X6787">
        <v>2</v>
      </c>
      <c r="Y6787">
        <v>302</v>
      </c>
      <c r="AD6787"/>
    </row>
    <row r="6788" spans="1:30" x14ac:dyDescent="0.25">
      <c r="A6788" t="s">
        <v>24</v>
      </c>
      <c r="B6788" s="2">
        <v>43637</v>
      </c>
      <c r="C6788" s="35">
        <f>YEAR(Sales[[#This Row],[ShipDate]])</f>
        <v>2019</v>
      </c>
      <c r="D6788" t="s">
        <v>19</v>
      </c>
      <c r="E6788" t="s">
        <v>18</v>
      </c>
      <c r="F6788" t="s">
        <v>52</v>
      </c>
      <c r="G6788" t="s">
        <v>25</v>
      </c>
      <c r="H6788" t="s">
        <v>1374</v>
      </c>
      <c r="I6788" t="s">
        <v>20</v>
      </c>
      <c r="J6788" t="s">
        <v>13</v>
      </c>
      <c r="K6788" t="s">
        <v>179</v>
      </c>
      <c r="L6788" t="s">
        <v>17</v>
      </c>
      <c r="N6788" t="str">
        <f>IF(ISBLANK(Sales[[#This Row],[return]]),"No",Sales[[#This Row],[return]])</f>
        <v>No</v>
      </c>
      <c r="O6788" s="2">
        <v>43632</v>
      </c>
      <c r="P6788" s="8" t="str">
        <f>TEXT(DAY(Sales[[#This Row],[OrderDate]]),"ddd")</f>
        <v>Mon</v>
      </c>
      <c r="Q6788" s="8" t="str">
        <f>TEXT(MONTH(Sales[[#This Row],[ShipDate]])*29,"mmm")</f>
        <v>Jun</v>
      </c>
      <c r="R6788">
        <v>657</v>
      </c>
      <c r="S6788" t="s">
        <v>2012</v>
      </c>
      <c r="T6788" t="s">
        <v>15</v>
      </c>
      <c r="U6788">
        <v>41042</v>
      </c>
      <c r="V6788" s="1">
        <v>0</v>
      </c>
      <c r="W6788">
        <v>51</v>
      </c>
      <c r="X6788">
        <v>3</v>
      </c>
      <c r="Y6788">
        <v>181</v>
      </c>
      <c r="AD6788"/>
    </row>
    <row r="6789" spans="1:30" x14ac:dyDescent="0.25">
      <c r="A6789" t="s">
        <v>24</v>
      </c>
      <c r="B6789" s="2">
        <v>43637</v>
      </c>
      <c r="C6789" s="35">
        <f>YEAR(Sales[[#This Row],[ShipDate]])</f>
        <v>2019</v>
      </c>
      <c r="D6789" t="s">
        <v>19</v>
      </c>
      <c r="E6789" t="s">
        <v>18</v>
      </c>
      <c r="F6789" t="s">
        <v>48</v>
      </c>
      <c r="G6789" t="s">
        <v>46</v>
      </c>
      <c r="H6789" t="s">
        <v>1374</v>
      </c>
      <c r="I6789" t="s">
        <v>20</v>
      </c>
      <c r="J6789" t="s">
        <v>13</v>
      </c>
      <c r="K6789" t="s">
        <v>179</v>
      </c>
      <c r="L6789" t="s">
        <v>17</v>
      </c>
      <c r="N6789" t="str">
        <f>IF(ISBLANK(Sales[[#This Row],[return]]),"No",Sales[[#This Row],[return]])</f>
        <v>No</v>
      </c>
      <c r="O6789" s="2">
        <v>43632</v>
      </c>
      <c r="P6789" s="8" t="str">
        <f>TEXT(DAY(Sales[[#This Row],[OrderDate]]),"ddd")</f>
        <v>Mon</v>
      </c>
      <c r="Q6789" s="8" t="str">
        <f>TEXT(MONTH(Sales[[#This Row],[ShipDate]])*29,"mmm")</f>
        <v>Jun</v>
      </c>
      <c r="R6789">
        <v>447</v>
      </c>
      <c r="S6789" t="s">
        <v>2451</v>
      </c>
      <c r="T6789" t="s">
        <v>15</v>
      </c>
      <c r="U6789">
        <v>41042</v>
      </c>
      <c r="V6789" s="1">
        <v>0</v>
      </c>
      <c r="W6789">
        <v>17</v>
      </c>
      <c r="X6789">
        <v>1</v>
      </c>
      <c r="Y6789">
        <v>66</v>
      </c>
      <c r="AD6789"/>
    </row>
    <row r="6790" spans="1:30" x14ac:dyDescent="0.25">
      <c r="A6790" t="s">
        <v>24</v>
      </c>
      <c r="B6790" s="2">
        <v>43637</v>
      </c>
      <c r="C6790" s="35">
        <f>YEAR(Sales[[#This Row],[ShipDate]])</f>
        <v>2019</v>
      </c>
      <c r="D6790" t="s">
        <v>19</v>
      </c>
      <c r="E6790" t="s">
        <v>18</v>
      </c>
      <c r="F6790" t="s">
        <v>48</v>
      </c>
      <c r="G6790" t="s">
        <v>46</v>
      </c>
      <c r="H6790" t="s">
        <v>1374</v>
      </c>
      <c r="I6790" t="s">
        <v>20</v>
      </c>
      <c r="J6790" t="s">
        <v>13</v>
      </c>
      <c r="K6790" t="s">
        <v>179</v>
      </c>
      <c r="L6790" t="s">
        <v>17</v>
      </c>
      <c r="N6790" t="str">
        <f>IF(ISBLANK(Sales[[#This Row],[return]]),"No",Sales[[#This Row],[return]])</f>
        <v>No</v>
      </c>
      <c r="O6790" s="2">
        <v>43632</v>
      </c>
      <c r="P6790" s="8" t="str">
        <f>TEXT(DAY(Sales[[#This Row],[OrderDate]]),"ddd")</f>
        <v>Mon</v>
      </c>
      <c r="Q6790" s="8" t="str">
        <f>TEXT(MONTH(Sales[[#This Row],[ShipDate]])*29,"mmm")</f>
        <v>Jun</v>
      </c>
      <c r="R6790">
        <v>1322</v>
      </c>
      <c r="S6790" t="s">
        <v>2452</v>
      </c>
      <c r="T6790" t="s">
        <v>15</v>
      </c>
      <c r="U6790">
        <v>41042</v>
      </c>
      <c r="V6790" s="1">
        <v>0</v>
      </c>
      <c r="W6790">
        <v>52</v>
      </c>
      <c r="X6790">
        <v>2</v>
      </c>
      <c r="Y6790">
        <v>192</v>
      </c>
      <c r="AD6790"/>
    </row>
    <row r="6791" spans="1:30" x14ac:dyDescent="0.25">
      <c r="A6791" t="s">
        <v>40</v>
      </c>
      <c r="B6791" s="2">
        <v>43738</v>
      </c>
      <c r="C6791" s="35">
        <f>YEAR(Sales[[#This Row],[ShipDate]])</f>
        <v>2019</v>
      </c>
      <c r="D6791" t="s">
        <v>36</v>
      </c>
      <c r="E6791" t="s">
        <v>69</v>
      </c>
      <c r="F6791" t="s">
        <v>23</v>
      </c>
      <c r="G6791" t="s">
        <v>11</v>
      </c>
      <c r="H6791" t="s">
        <v>1574</v>
      </c>
      <c r="I6791" t="s">
        <v>37</v>
      </c>
      <c r="J6791" t="s">
        <v>13</v>
      </c>
      <c r="K6791" t="s">
        <v>2942</v>
      </c>
      <c r="L6791" t="s">
        <v>17</v>
      </c>
      <c r="N6791" t="str">
        <f>IF(ISBLANK(Sales[[#This Row],[return]]),"No",Sales[[#This Row],[return]])</f>
        <v>No</v>
      </c>
      <c r="O6791" s="2">
        <v>43734</v>
      </c>
      <c r="P6791" s="8" t="str">
        <f>TEXT(DAY(Sales[[#This Row],[OrderDate]]),"ddd")</f>
        <v>Thu</v>
      </c>
      <c r="Q6791" s="8" t="str">
        <f>TEXT(MONTH(Sales[[#This Row],[ShipDate]])*29,"mmm")</f>
        <v>Sep</v>
      </c>
      <c r="R6791">
        <v>1206</v>
      </c>
      <c r="S6791" t="s">
        <v>1160</v>
      </c>
      <c r="T6791" t="s">
        <v>15</v>
      </c>
      <c r="U6791">
        <v>33023</v>
      </c>
      <c r="V6791" s="1">
        <v>0.2</v>
      </c>
      <c r="W6791">
        <v>-58</v>
      </c>
      <c r="X6791">
        <v>4</v>
      </c>
      <c r="Y6791">
        <v>419</v>
      </c>
      <c r="AD6791"/>
    </row>
    <row r="6792" spans="1:30" x14ac:dyDescent="0.25">
      <c r="A6792" t="s">
        <v>24</v>
      </c>
      <c r="B6792" s="2">
        <v>43545</v>
      </c>
      <c r="C6792" s="35">
        <f>YEAR(Sales[[#This Row],[ShipDate]])</f>
        <v>2019</v>
      </c>
      <c r="D6792" t="s">
        <v>19</v>
      </c>
      <c r="E6792" t="s">
        <v>18</v>
      </c>
      <c r="F6792" t="s">
        <v>50</v>
      </c>
      <c r="G6792" t="s">
        <v>25</v>
      </c>
      <c r="H6792" t="s">
        <v>1176</v>
      </c>
      <c r="I6792" t="s">
        <v>32</v>
      </c>
      <c r="J6792" t="s">
        <v>13</v>
      </c>
      <c r="K6792" t="s">
        <v>246</v>
      </c>
      <c r="L6792" t="s">
        <v>30</v>
      </c>
      <c r="N6792" t="str">
        <f>IF(ISBLANK(Sales[[#This Row],[return]]),"No",Sales[[#This Row],[return]])</f>
        <v>No</v>
      </c>
      <c r="O6792" s="2">
        <v>43541</v>
      </c>
      <c r="P6792" s="8" t="str">
        <f>TEXT(DAY(Sales[[#This Row],[OrderDate]]),"ddd")</f>
        <v>Tue</v>
      </c>
      <c r="Q6792" s="8" t="str">
        <f>TEXT(MONTH(Sales[[#This Row],[ShipDate]])*29,"mmm")</f>
        <v>Mar</v>
      </c>
      <c r="R6792">
        <v>795</v>
      </c>
      <c r="S6792" t="s">
        <v>1749</v>
      </c>
      <c r="T6792" t="s">
        <v>28</v>
      </c>
      <c r="U6792">
        <v>93534</v>
      </c>
      <c r="V6792" s="1">
        <v>0.2</v>
      </c>
      <c r="W6792">
        <v>6</v>
      </c>
      <c r="X6792">
        <v>2</v>
      </c>
      <c r="Y6792">
        <v>17</v>
      </c>
      <c r="AD6792"/>
    </row>
    <row r="6793" spans="1:30" x14ac:dyDescent="0.25">
      <c r="A6793" t="s">
        <v>24</v>
      </c>
      <c r="B6793" s="2">
        <v>43817</v>
      </c>
      <c r="C6793" s="35">
        <f>YEAR(Sales[[#This Row],[ShipDate]])</f>
        <v>2019</v>
      </c>
      <c r="D6793" t="s">
        <v>36</v>
      </c>
      <c r="E6793" t="s">
        <v>31</v>
      </c>
      <c r="F6793" t="s">
        <v>48</v>
      </c>
      <c r="G6793" t="s">
        <v>46</v>
      </c>
      <c r="H6793" t="s">
        <v>2513</v>
      </c>
      <c r="I6793" t="s">
        <v>585</v>
      </c>
      <c r="J6793" t="s">
        <v>13</v>
      </c>
      <c r="K6793" t="s">
        <v>2625</v>
      </c>
      <c r="L6793" t="s">
        <v>92</v>
      </c>
      <c r="N6793" t="str">
        <f>IF(ISBLANK(Sales[[#This Row],[return]]),"No",Sales[[#This Row],[return]])</f>
        <v>No</v>
      </c>
      <c r="O6793" s="2">
        <v>43810</v>
      </c>
      <c r="P6793" s="8" t="str">
        <f>TEXT(DAY(Sales[[#This Row],[OrderDate]]),"ddd")</f>
        <v>Wed</v>
      </c>
      <c r="Q6793" s="8" t="str">
        <f>TEXT(MONTH(Sales[[#This Row],[ShipDate]])*29,"mmm")</f>
        <v>Dec</v>
      </c>
      <c r="R6793">
        <v>1281</v>
      </c>
      <c r="S6793" t="s">
        <v>2344</v>
      </c>
      <c r="T6793" t="s">
        <v>90</v>
      </c>
      <c r="U6793">
        <v>2740</v>
      </c>
      <c r="V6793" s="1">
        <v>0</v>
      </c>
      <c r="W6793">
        <v>4</v>
      </c>
      <c r="X6793">
        <v>3</v>
      </c>
      <c r="Y6793">
        <v>129</v>
      </c>
      <c r="AD6793"/>
    </row>
    <row r="6794" spans="1:30" x14ac:dyDescent="0.25">
      <c r="A6794" t="s">
        <v>40</v>
      </c>
      <c r="B6794" s="2">
        <v>43584</v>
      </c>
      <c r="C6794" s="35">
        <f>YEAR(Sales[[#This Row],[ShipDate]])</f>
        <v>2019</v>
      </c>
      <c r="D6794" t="s">
        <v>36</v>
      </c>
      <c r="E6794" t="s">
        <v>18</v>
      </c>
      <c r="F6794" t="s">
        <v>45</v>
      </c>
      <c r="G6794" t="s">
        <v>25</v>
      </c>
      <c r="H6794" t="s">
        <v>2307</v>
      </c>
      <c r="I6794" t="s">
        <v>169</v>
      </c>
      <c r="J6794" t="s">
        <v>13</v>
      </c>
      <c r="K6794" t="s">
        <v>1754</v>
      </c>
      <c r="L6794" t="s">
        <v>30</v>
      </c>
      <c r="M6794" t="s">
        <v>82</v>
      </c>
      <c r="N6794" t="str">
        <f>IF(ISBLANK(Sales[[#This Row],[return]]),"No",Sales[[#This Row],[return]])</f>
        <v>Yes</v>
      </c>
      <c r="O6794" s="2">
        <v>43580</v>
      </c>
      <c r="P6794" s="8" t="str">
        <f>TEXT(DAY(Sales[[#This Row],[OrderDate]]),"ddd")</f>
        <v>Wed</v>
      </c>
      <c r="Q6794" s="8" t="str">
        <f>TEXT(MONTH(Sales[[#This Row],[ShipDate]])*29,"mmm")</f>
        <v>Apr</v>
      </c>
      <c r="R6794">
        <v>1132</v>
      </c>
      <c r="S6794" t="s">
        <v>86</v>
      </c>
      <c r="T6794" t="s">
        <v>28</v>
      </c>
      <c r="U6794">
        <v>85224</v>
      </c>
      <c r="V6794" s="1">
        <v>0.2</v>
      </c>
      <c r="W6794">
        <v>1</v>
      </c>
      <c r="X6794">
        <v>4</v>
      </c>
      <c r="Y6794">
        <v>9</v>
      </c>
      <c r="AD6794"/>
    </row>
    <row r="6795" spans="1:30" x14ac:dyDescent="0.25">
      <c r="A6795" t="s">
        <v>40</v>
      </c>
      <c r="B6795" s="2">
        <v>43832</v>
      </c>
      <c r="C6795" s="35">
        <f>YEAR(Sales[[#This Row],[ShipDate]])</f>
        <v>2020</v>
      </c>
      <c r="D6795" t="s">
        <v>36</v>
      </c>
      <c r="E6795" t="s">
        <v>31</v>
      </c>
      <c r="F6795" t="s">
        <v>43</v>
      </c>
      <c r="G6795" t="s">
        <v>11</v>
      </c>
      <c r="H6795" t="s">
        <v>60</v>
      </c>
      <c r="I6795" t="s">
        <v>63</v>
      </c>
      <c r="J6795" t="s">
        <v>13</v>
      </c>
      <c r="K6795" t="s">
        <v>2667</v>
      </c>
      <c r="L6795" t="s">
        <v>30</v>
      </c>
      <c r="N6795" t="str">
        <f>IF(ISBLANK(Sales[[#This Row],[return]]),"No",Sales[[#This Row],[return]])</f>
        <v>No</v>
      </c>
      <c r="O6795" s="2">
        <v>43827</v>
      </c>
      <c r="P6795" s="8" t="str">
        <f>TEXT(DAY(Sales[[#This Row],[OrderDate]]),"ddd")</f>
        <v>Sat</v>
      </c>
      <c r="Q6795" s="8" t="str">
        <f>TEXT(MONTH(Sales[[#This Row],[ShipDate]])*29,"mmm")</f>
        <v>Jan</v>
      </c>
      <c r="R6795">
        <v>22</v>
      </c>
      <c r="S6795" t="s">
        <v>636</v>
      </c>
      <c r="T6795" t="s">
        <v>28</v>
      </c>
      <c r="U6795">
        <v>98103</v>
      </c>
      <c r="V6795" s="1">
        <v>0</v>
      </c>
      <c r="W6795">
        <v>3</v>
      </c>
      <c r="X6795">
        <v>2</v>
      </c>
      <c r="Y6795">
        <v>7</v>
      </c>
      <c r="AD6795"/>
    </row>
    <row r="6796" spans="1:30" x14ac:dyDescent="0.25">
      <c r="A6796" t="s">
        <v>10</v>
      </c>
      <c r="B6796" s="2">
        <v>43814</v>
      </c>
      <c r="C6796" s="35">
        <f>YEAR(Sales[[#This Row],[ShipDate]])</f>
        <v>2019</v>
      </c>
      <c r="D6796" t="s">
        <v>36</v>
      </c>
      <c r="E6796" t="s">
        <v>18</v>
      </c>
      <c r="F6796" t="s">
        <v>50</v>
      </c>
      <c r="G6796" t="s">
        <v>25</v>
      </c>
      <c r="H6796" t="s">
        <v>1624</v>
      </c>
      <c r="I6796" t="s">
        <v>142</v>
      </c>
      <c r="J6796" t="s">
        <v>13</v>
      </c>
      <c r="K6796" t="s">
        <v>1205</v>
      </c>
      <c r="L6796" t="s">
        <v>68</v>
      </c>
      <c r="N6796" t="str">
        <f>IF(ISBLANK(Sales[[#This Row],[return]]),"No",Sales[[#This Row],[return]])</f>
        <v>No</v>
      </c>
      <c r="O6796" s="2">
        <v>43808</v>
      </c>
      <c r="P6796" s="8" t="str">
        <f>TEXT(DAY(Sales[[#This Row],[OrderDate]]),"ddd")</f>
        <v>Mon</v>
      </c>
      <c r="Q6796" s="8" t="str">
        <f>TEXT(MONTH(Sales[[#This Row],[ShipDate]])*29,"mmm")</f>
        <v>Dec</v>
      </c>
      <c r="R6796">
        <v>542</v>
      </c>
      <c r="S6796" t="s">
        <v>183</v>
      </c>
      <c r="T6796" t="s">
        <v>66</v>
      </c>
      <c r="U6796">
        <v>46203</v>
      </c>
      <c r="V6796" s="1">
        <v>0</v>
      </c>
      <c r="W6796">
        <v>5</v>
      </c>
      <c r="X6796">
        <v>5</v>
      </c>
      <c r="Y6796">
        <v>10</v>
      </c>
      <c r="AD6796"/>
    </row>
    <row r="6797" spans="1:30" x14ac:dyDescent="0.25">
      <c r="A6797" t="s">
        <v>10</v>
      </c>
      <c r="B6797" s="2">
        <v>43814</v>
      </c>
      <c r="C6797" s="35">
        <f>YEAR(Sales[[#This Row],[ShipDate]])</f>
        <v>2019</v>
      </c>
      <c r="D6797" t="s">
        <v>36</v>
      </c>
      <c r="E6797" t="s">
        <v>18</v>
      </c>
      <c r="F6797" t="s">
        <v>59</v>
      </c>
      <c r="G6797" t="s">
        <v>25</v>
      </c>
      <c r="H6797" t="s">
        <v>1624</v>
      </c>
      <c r="I6797" t="s">
        <v>142</v>
      </c>
      <c r="J6797" t="s">
        <v>13</v>
      </c>
      <c r="K6797" t="s">
        <v>1205</v>
      </c>
      <c r="L6797" t="s">
        <v>68</v>
      </c>
      <c r="N6797" t="str">
        <f>IF(ISBLANK(Sales[[#This Row],[return]]),"No",Sales[[#This Row],[return]])</f>
        <v>No</v>
      </c>
      <c r="O6797" s="2">
        <v>43808</v>
      </c>
      <c r="P6797" s="8" t="str">
        <f>TEXT(DAY(Sales[[#This Row],[OrderDate]]),"ddd")</f>
        <v>Mon</v>
      </c>
      <c r="Q6797" s="8" t="str">
        <f>TEXT(MONTH(Sales[[#This Row],[ShipDate]])*29,"mmm")</f>
        <v>Dec</v>
      </c>
      <c r="R6797">
        <v>1659</v>
      </c>
      <c r="S6797" t="s">
        <v>2098</v>
      </c>
      <c r="T6797" t="s">
        <v>66</v>
      </c>
      <c r="U6797">
        <v>46203</v>
      </c>
      <c r="V6797" s="1">
        <v>0</v>
      </c>
      <c r="W6797">
        <v>15</v>
      </c>
      <c r="X6797">
        <v>5</v>
      </c>
      <c r="Y6797">
        <v>33</v>
      </c>
      <c r="AD6797"/>
    </row>
    <row r="6798" spans="1:30" x14ac:dyDescent="0.25">
      <c r="A6798" t="s">
        <v>40</v>
      </c>
      <c r="B6798" s="2">
        <v>43558</v>
      </c>
      <c r="C6798" s="35">
        <f>YEAR(Sales[[#This Row],[ShipDate]])</f>
        <v>2019</v>
      </c>
      <c r="D6798" t="s">
        <v>36</v>
      </c>
      <c r="E6798" t="s">
        <v>69</v>
      </c>
      <c r="F6798" t="s">
        <v>39</v>
      </c>
      <c r="G6798" t="s">
        <v>25</v>
      </c>
      <c r="H6798" t="s">
        <v>249</v>
      </c>
      <c r="I6798" t="s">
        <v>598</v>
      </c>
      <c r="J6798" t="s">
        <v>13</v>
      </c>
      <c r="K6798" t="s">
        <v>2943</v>
      </c>
      <c r="L6798" t="s">
        <v>17</v>
      </c>
      <c r="N6798" t="str">
        <f>IF(ISBLANK(Sales[[#This Row],[return]]),"No",Sales[[#This Row],[return]])</f>
        <v>No</v>
      </c>
      <c r="O6798" s="2">
        <v>43554</v>
      </c>
      <c r="P6798" s="8" t="str">
        <f>TEXT(DAY(Sales[[#This Row],[OrderDate]]),"ddd")</f>
        <v>Mon</v>
      </c>
      <c r="Q6798" s="8" t="str">
        <f>TEXT(MONTH(Sales[[#This Row],[ShipDate]])*29,"mmm")</f>
        <v>Apr</v>
      </c>
      <c r="R6798">
        <v>103</v>
      </c>
      <c r="S6798" t="s">
        <v>125</v>
      </c>
      <c r="T6798" t="s">
        <v>15</v>
      </c>
      <c r="U6798">
        <v>31907</v>
      </c>
      <c r="V6798" s="1">
        <v>0</v>
      </c>
      <c r="W6798">
        <v>17</v>
      </c>
      <c r="X6798">
        <v>1</v>
      </c>
      <c r="Y6798">
        <v>60</v>
      </c>
      <c r="AD6798"/>
    </row>
    <row r="6799" spans="1:30" x14ac:dyDescent="0.25">
      <c r="A6799" t="s">
        <v>10</v>
      </c>
      <c r="B6799" s="2">
        <v>43704</v>
      </c>
      <c r="C6799" s="35">
        <f>YEAR(Sales[[#This Row],[ShipDate]])</f>
        <v>2019</v>
      </c>
      <c r="D6799" t="s">
        <v>607</v>
      </c>
      <c r="E6799" t="s">
        <v>31</v>
      </c>
      <c r="F6799" t="s">
        <v>59</v>
      </c>
      <c r="G6799" t="s">
        <v>25</v>
      </c>
      <c r="H6799" t="s">
        <v>88</v>
      </c>
      <c r="I6799" t="s">
        <v>93</v>
      </c>
      <c r="J6799" t="s">
        <v>13</v>
      </c>
      <c r="K6799" t="s">
        <v>535</v>
      </c>
      <c r="L6799" t="s">
        <v>92</v>
      </c>
      <c r="N6799" t="str">
        <f>IF(ISBLANK(Sales[[#This Row],[return]]),"No",Sales[[#This Row],[return]])</f>
        <v>No</v>
      </c>
      <c r="O6799" s="2">
        <v>43704</v>
      </c>
      <c r="P6799" s="8" t="str">
        <f>TEXT(DAY(Sales[[#This Row],[OrderDate]]),"ddd")</f>
        <v>Fri</v>
      </c>
      <c r="Q6799" s="8" t="str">
        <f>TEXT(MONTH(Sales[[#This Row],[ShipDate]])*29,"mmm")</f>
        <v>Aug</v>
      </c>
      <c r="R6799">
        <v>1780</v>
      </c>
      <c r="S6799" t="s">
        <v>1930</v>
      </c>
      <c r="T6799" t="s">
        <v>90</v>
      </c>
      <c r="U6799">
        <v>19120</v>
      </c>
      <c r="V6799" s="1">
        <v>0.2</v>
      </c>
      <c r="W6799">
        <v>4</v>
      </c>
      <c r="X6799">
        <v>3</v>
      </c>
      <c r="Y6799">
        <v>13</v>
      </c>
      <c r="AD6799"/>
    </row>
    <row r="6800" spans="1:30" x14ac:dyDescent="0.25">
      <c r="A6800" t="s">
        <v>10</v>
      </c>
      <c r="B6800" s="2">
        <v>43704</v>
      </c>
      <c r="C6800" s="35">
        <f>YEAR(Sales[[#This Row],[ShipDate]])</f>
        <v>2019</v>
      </c>
      <c r="D6800" t="s">
        <v>607</v>
      </c>
      <c r="E6800" t="s">
        <v>31</v>
      </c>
      <c r="F6800" t="s">
        <v>99</v>
      </c>
      <c r="G6800" t="s">
        <v>46</v>
      </c>
      <c r="H6800" t="s">
        <v>88</v>
      </c>
      <c r="I6800" t="s">
        <v>93</v>
      </c>
      <c r="J6800" t="s">
        <v>13</v>
      </c>
      <c r="K6800" t="s">
        <v>535</v>
      </c>
      <c r="L6800" t="s">
        <v>92</v>
      </c>
      <c r="N6800" t="str">
        <f>IF(ISBLANK(Sales[[#This Row],[return]]),"No",Sales[[#This Row],[return]])</f>
        <v>No</v>
      </c>
      <c r="O6800" s="2">
        <v>43704</v>
      </c>
      <c r="P6800" s="8" t="str">
        <f>TEXT(DAY(Sales[[#This Row],[OrderDate]]),"ddd")</f>
        <v>Fri</v>
      </c>
      <c r="Q6800" s="8" t="str">
        <f>TEXT(MONTH(Sales[[#This Row],[ShipDate]])*29,"mmm")</f>
        <v>Aug</v>
      </c>
      <c r="R6800">
        <v>1031</v>
      </c>
      <c r="S6800" t="s">
        <v>558</v>
      </c>
      <c r="T6800" t="s">
        <v>90</v>
      </c>
      <c r="U6800">
        <v>19120</v>
      </c>
      <c r="V6800" s="1">
        <v>0.2</v>
      </c>
      <c r="W6800">
        <v>210</v>
      </c>
      <c r="X6800">
        <v>14</v>
      </c>
      <c r="Y6800">
        <v>1120</v>
      </c>
      <c r="AD6800"/>
    </row>
    <row r="6801" spans="1:30" x14ac:dyDescent="0.25">
      <c r="A6801" t="s">
        <v>40</v>
      </c>
      <c r="B6801" s="2">
        <v>43727</v>
      </c>
      <c r="C6801" s="35">
        <f>YEAR(Sales[[#This Row],[ShipDate]])</f>
        <v>2019</v>
      </c>
      <c r="D6801" t="s">
        <v>36</v>
      </c>
      <c r="E6801" t="s">
        <v>31</v>
      </c>
      <c r="F6801" t="s">
        <v>59</v>
      </c>
      <c r="G6801" t="s">
        <v>25</v>
      </c>
      <c r="H6801" t="s">
        <v>107</v>
      </c>
      <c r="I6801" t="s">
        <v>70</v>
      </c>
      <c r="J6801" t="s">
        <v>13</v>
      </c>
      <c r="K6801" t="s">
        <v>712</v>
      </c>
      <c r="L6801" t="s">
        <v>68</v>
      </c>
      <c r="N6801" t="str">
        <f>IF(ISBLANK(Sales[[#This Row],[return]]),"No",Sales[[#This Row],[return]])</f>
        <v>No</v>
      </c>
      <c r="O6801" s="2">
        <v>43723</v>
      </c>
      <c r="P6801" s="8" t="str">
        <f>TEXT(DAY(Sales[[#This Row],[OrderDate]]),"ddd")</f>
        <v>Sun</v>
      </c>
      <c r="Q6801" s="8" t="str">
        <f>TEXT(MONTH(Sales[[#This Row],[ShipDate]])*29,"mmm")</f>
        <v>Sep</v>
      </c>
      <c r="R6801">
        <v>1688</v>
      </c>
      <c r="S6801" t="s">
        <v>713</v>
      </c>
      <c r="T6801" t="s">
        <v>66</v>
      </c>
      <c r="U6801">
        <v>77070</v>
      </c>
      <c r="V6801" s="1">
        <v>0.2</v>
      </c>
      <c r="W6801">
        <v>12</v>
      </c>
      <c r="X6801">
        <v>8</v>
      </c>
      <c r="Y6801">
        <v>32</v>
      </c>
      <c r="AD6801"/>
    </row>
    <row r="6802" spans="1:30" x14ac:dyDescent="0.25">
      <c r="A6802" t="s">
        <v>40</v>
      </c>
      <c r="B6802" s="2">
        <v>43611</v>
      </c>
      <c r="C6802" s="35">
        <f>YEAR(Sales[[#This Row],[ShipDate]])</f>
        <v>2019</v>
      </c>
      <c r="D6802" t="s">
        <v>36</v>
      </c>
      <c r="E6802" t="s">
        <v>69</v>
      </c>
      <c r="F6802" t="s">
        <v>45</v>
      </c>
      <c r="G6802" t="s">
        <v>25</v>
      </c>
      <c r="H6802" t="s">
        <v>79</v>
      </c>
      <c r="I6802" t="s">
        <v>32</v>
      </c>
      <c r="J6802" t="s">
        <v>13</v>
      </c>
      <c r="K6802" t="s">
        <v>2970</v>
      </c>
      <c r="L6802" t="s">
        <v>30</v>
      </c>
      <c r="N6802" t="str">
        <f>IF(ISBLANK(Sales[[#This Row],[return]]),"No",Sales[[#This Row],[return]])</f>
        <v>No</v>
      </c>
      <c r="O6802" s="2">
        <v>43607</v>
      </c>
      <c r="P6802" s="8" t="str">
        <f>TEXT(DAY(Sales[[#This Row],[OrderDate]]),"ddd")</f>
        <v>Sun</v>
      </c>
      <c r="Q6802" s="8" t="str">
        <f>TEXT(MONTH(Sales[[#This Row],[ShipDate]])*29,"mmm")</f>
        <v>May</v>
      </c>
      <c r="R6802">
        <v>1149</v>
      </c>
      <c r="S6802" t="s">
        <v>601</v>
      </c>
      <c r="T6802" t="s">
        <v>28</v>
      </c>
      <c r="U6802">
        <v>94109</v>
      </c>
      <c r="V6802" s="1">
        <v>0</v>
      </c>
      <c r="W6802">
        <v>1</v>
      </c>
      <c r="X6802">
        <v>1</v>
      </c>
      <c r="Y6802">
        <v>3</v>
      </c>
      <c r="AD6802"/>
    </row>
    <row r="6803" spans="1:30" x14ac:dyDescent="0.25">
      <c r="A6803" t="s">
        <v>40</v>
      </c>
      <c r="B6803" s="2">
        <v>43611</v>
      </c>
      <c r="C6803" s="35">
        <f>YEAR(Sales[[#This Row],[ShipDate]])</f>
        <v>2019</v>
      </c>
      <c r="D6803" t="s">
        <v>36</v>
      </c>
      <c r="E6803" t="s">
        <v>69</v>
      </c>
      <c r="F6803" t="s">
        <v>45</v>
      </c>
      <c r="G6803" t="s">
        <v>25</v>
      </c>
      <c r="H6803" t="s">
        <v>79</v>
      </c>
      <c r="I6803" t="s">
        <v>32</v>
      </c>
      <c r="J6803" t="s">
        <v>13</v>
      </c>
      <c r="K6803" t="s">
        <v>2970</v>
      </c>
      <c r="L6803" t="s">
        <v>30</v>
      </c>
      <c r="N6803" t="str">
        <f>IF(ISBLANK(Sales[[#This Row],[return]]),"No",Sales[[#This Row],[return]])</f>
        <v>No</v>
      </c>
      <c r="O6803" s="2">
        <v>43607</v>
      </c>
      <c r="P6803" s="8" t="str">
        <f>TEXT(DAY(Sales[[#This Row],[OrderDate]]),"ddd")</f>
        <v>Sun</v>
      </c>
      <c r="Q6803" s="8" t="str">
        <f>TEXT(MONTH(Sales[[#This Row],[ShipDate]])*29,"mmm")</f>
        <v>May</v>
      </c>
      <c r="R6803">
        <v>1168</v>
      </c>
      <c r="S6803" t="s">
        <v>526</v>
      </c>
      <c r="T6803" t="s">
        <v>28</v>
      </c>
      <c r="U6803">
        <v>94109</v>
      </c>
      <c r="V6803" s="1">
        <v>0</v>
      </c>
      <c r="W6803">
        <v>3</v>
      </c>
      <c r="X6803">
        <v>3</v>
      </c>
      <c r="Y6803">
        <v>10</v>
      </c>
      <c r="AD6803"/>
    </row>
    <row r="6804" spans="1:30" x14ac:dyDescent="0.25">
      <c r="A6804" t="s">
        <v>40</v>
      </c>
      <c r="B6804" s="2">
        <v>43762</v>
      </c>
      <c r="C6804" s="35">
        <f>YEAR(Sales[[#This Row],[ShipDate]])</f>
        <v>2019</v>
      </c>
      <c r="D6804" t="s">
        <v>19</v>
      </c>
      <c r="E6804" t="s">
        <v>18</v>
      </c>
      <c r="F6804" t="s">
        <v>23</v>
      </c>
      <c r="G6804" t="s">
        <v>11</v>
      </c>
      <c r="H6804" t="s">
        <v>1419</v>
      </c>
      <c r="I6804" t="s">
        <v>233</v>
      </c>
      <c r="J6804" t="s">
        <v>13</v>
      </c>
      <c r="K6804" t="s">
        <v>1261</v>
      </c>
      <c r="L6804" t="s">
        <v>30</v>
      </c>
      <c r="N6804" t="str">
        <f>IF(ISBLANK(Sales[[#This Row],[return]]),"No",Sales[[#This Row],[return]])</f>
        <v>No</v>
      </c>
      <c r="O6804" s="2">
        <v>43760</v>
      </c>
      <c r="P6804" s="8" t="str">
        <f>TEXT(DAY(Sales[[#This Row],[OrderDate]]),"ddd")</f>
        <v>Sun</v>
      </c>
      <c r="Q6804" s="8" t="str">
        <f>TEXT(MONTH(Sales[[#This Row],[ShipDate]])*29,"mmm")</f>
        <v>Oct</v>
      </c>
      <c r="R6804">
        <v>1207</v>
      </c>
      <c r="S6804" t="s">
        <v>1154</v>
      </c>
      <c r="T6804" t="s">
        <v>28</v>
      </c>
      <c r="U6804">
        <v>80525</v>
      </c>
      <c r="V6804" s="1">
        <v>0.2</v>
      </c>
      <c r="W6804">
        <v>-29</v>
      </c>
      <c r="X6804">
        <v>4</v>
      </c>
      <c r="Y6804">
        <v>579</v>
      </c>
      <c r="AD6804"/>
    </row>
    <row r="6805" spans="1:30" x14ac:dyDescent="0.25">
      <c r="A6805" t="s">
        <v>40</v>
      </c>
      <c r="B6805" s="2">
        <v>43762</v>
      </c>
      <c r="C6805" s="35">
        <f>YEAR(Sales[[#This Row],[ShipDate]])</f>
        <v>2019</v>
      </c>
      <c r="D6805" t="s">
        <v>19</v>
      </c>
      <c r="E6805" t="s">
        <v>18</v>
      </c>
      <c r="F6805" t="s">
        <v>50</v>
      </c>
      <c r="G6805" t="s">
        <v>25</v>
      </c>
      <c r="H6805" t="s">
        <v>1419</v>
      </c>
      <c r="I6805" t="s">
        <v>233</v>
      </c>
      <c r="J6805" t="s">
        <v>13</v>
      </c>
      <c r="K6805" t="s">
        <v>1261</v>
      </c>
      <c r="L6805" t="s">
        <v>30</v>
      </c>
      <c r="N6805" t="str">
        <f>IF(ISBLANK(Sales[[#This Row],[return]]),"No",Sales[[#This Row],[return]])</f>
        <v>No</v>
      </c>
      <c r="O6805" s="2">
        <v>43760</v>
      </c>
      <c r="P6805" s="8" t="str">
        <f>TEXT(DAY(Sales[[#This Row],[OrderDate]]),"ddd")</f>
        <v>Sun</v>
      </c>
      <c r="Q6805" s="8" t="str">
        <f>TEXT(MONTH(Sales[[#This Row],[ShipDate]])*29,"mmm")</f>
        <v>Oct</v>
      </c>
      <c r="R6805">
        <v>1521</v>
      </c>
      <c r="S6805" t="s">
        <v>795</v>
      </c>
      <c r="T6805" t="s">
        <v>28</v>
      </c>
      <c r="U6805">
        <v>80525</v>
      </c>
      <c r="V6805" s="1">
        <v>0.7</v>
      </c>
      <c r="W6805">
        <v>-3</v>
      </c>
      <c r="X6805">
        <v>4</v>
      </c>
      <c r="Y6805">
        <v>3</v>
      </c>
      <c r="AD6805"/>
    </row>
    <row r="6806" spans="1:30" x14ac:dyDescent="0.25">
      <c r="A6806" t="s">
        <v>24</v>
      </c>
      <c r="B6806" s="2">
        <v>43736</v>
      </c>
      <c r="C6806" s="35">
        <f>YEAR(Sales[[#This Row],[ShipDate]])</f>
        <v>2019</v>
      </c>
      <c r="D6806" t="s">
        <v>19</v>
      </c>
      <c r="E6806" t="s">
        <v>69</v>
      </c>
      <c r="F6806" t="s">
        <v>290</v>
      </c>
      <c r="G6806" t="s">
        <v>25</v>
      </c>
      <c r="H6806" t="s">
        <v>79</v>
      </c>
      <c r="I6806" t="s">
        <v>32</v>
      </c>
      <c r="J6806" t="s">
        <v>13</v>
      </c>
      <c r="K6806" t="s">
        <v>318</v>
      </c>
      <c r="L6806" t="s">
        <v>30</v>
      </c>
      <c r="N6806" t="str">
        <f>IF(ISBLANK(Sales[[#This Row],[return]]),"No",Sales[[#This Row],[return]])</f>
        <v>No</v>
      </c>
      <c r="O6806" s="2">
        <v>43732</v>
      </c>
      <c r="P6806" s="8" t="str">
        <f>TEXT(DAY(Sales[[#This Row],[OrderDate]]),"ddd")</f>
        <v>Tue</v>
      </c>
      <c r="Q6806" s="8" t="str">
        <f>TEXT(MONTH(Sales[[#This Row],[ShipDate]])*29,"mmm")</f>
        <v>Sep</v>
      </c>
      <c r="R6806">
        <v>90</v>
      </c>
      <c r="S6806" t="s">
        <v>890</v>
      </c>
      <c r="T6806" t="s">
        <v>28</v>
      </c>
      <c r="U6806">
        <v>94110</v>
      </c>
      <c r="V6806" s="1">
        <v>0</v>
      </c>
      <c r="W6806">
        <v>2</v>
      </c>
      <c r="X6806">
        <v>2</v>
      </c>
      <c r="Y6806">
        <v>7</v>
      </c>
      <c r="AD6806"/>
    </row>
    <row r="6807" spans="1:30" x14ac:dyDescent="0.25">
      <c r="A6807" t="s">
        <v>24</v>
      </c>
      <c r="B6807" s="2">
        <v>43736</v>
      </c>
      <c r="C6807" s="35">
        <f>YEAR(Sales[[#This Row],[ShipDate]])</f>
        <v>2019</v>
      </c>
      <c r="D6807" t="s">
        <v>19</v>
      </c>
      <c r="E6807" t="s">
        <v>69</v>
      </c>
      <c r="F6807" t="s">
        <v>59</v>
      </c>
      <c r="G6807" t="s">
        <v>25</v>
      </c>
      <c r="H6807" t="s">
        <v>79</v>
      </c>
      <c r="I6807" t="s">
        <v>32</v>
      </c>
      <c r="J6807" t="s">
        <v>13</v>
      </c>
      <c r="K6807" t="s">
        <v>318</v>
      </c>
      <c r="L6807" t="s">
        <v>30</v>
      </c>
      <c r="N6807" t="str">
        <f>IF(ISBLANK(Sales[[#This Row],[return]]),"No",Sales[[#This Row],[return]])</f>
        <v>No</v>
      </c>
      <c r="O6807" s="2">
        <v>43732</v>
      </c>
      <c r="P6807" s="8" t="str">
        <f>TEXT(DAY(Sales[[#This Row],[OrderDate]]),"ddd")</f>
        <v>Tue</v>
      </c>
      <c r="Q6807" s="8" t="str">
        <f>TEXT(MONTH(Sales[[#This Row],[ShipDate]])*29,"mmm")</f>
        <v>Sep</v>
      </c>
      <c r="R6807">
        <v>148</v>
      </c>
      <c r="S6807" t="s">
        <v>2126</v>
      </c>
      <c r="T6807" t="s">
        <v>28</v>
      </c>
      <c r="U6807">
        <v>94110</v>
      </c>
      <c r="V6807" s="1">
        <v>0</v>
      </c>
      <c r="W6807">
        <v>15</v>
      </c>
      <c r="X6807">
        <v>6</v>
      </c>
      <c r="Y6807">
        <v>31</v>
      </c>
      <c r="AD6807"/>
    </row>
    <row r="6808" spans="1:30" x14ac:dyDescent="0.25">
      <c r="A6808" t="s">
        <v>10</v>
      </c>
      <c r="B6808" s="2">
        <v>43760</v>
      </c>
      <c r="C6808" s="35">
        <f>YEAR(Sales[[#This Row],[ShipDate]])</f>
        <v>2019</v>
      </c>
      <c r="D6808" t="s">
        <v>607</v>
      </c>
      <c r="E6808" t="s">
        <v>18</v>
      </c>
      <c r="F6808" t="s">
        <v>38</v>
      </c>
      <c r="G6808" t="s">
        <v>11</v>
      </c>
      <c r="H6808" t="s">
        <v>1248</v>
      </c>
      <c r="I6808" t="s">
        <v>324</v>
      </c>
      <c r="J6808" t="s">
        <v>13</v>
      </c>
      <c r="K6808" t="s">
        <v>1239</v>
      </c>
      <c r="L6808" t="s">
        <v>68</v>
      </c>
      <c r="N6808" t="str">
        <f>IF(ISBLANK(Sales[[#This Row],[return]]),"No",Sales[[#This Row],[return]])</f>
        <v>No</v>
      </c>
      <c r="O6808" s="2">
        <v>43760</v>
      </c>
      <c r="P6808" s="8" t="str">
        <f>TEXT(DAY(Sales[[#This Row],[OrderDate]]),"ddd")</f>
        <v>Sun</v>
      </c>
      <c r="Q6808" s="8" t="str">
        <f>TEXT(MONTH(Sales[[#This Row],[ShipDate]])*29,"mmm")</f>
        <v>Oct</v>
      </c>
      <c r="R6808">
        <v>310</v>
      </c>
      <c r="S6808" t="s">
        <v>431</v>
      </c>
      <c r="T6808" t="s">
        <v>66</v>
      </c>
      <c r="U6808">
        <v>73505</v>
      </c>
      <c r="V6808" s="1">
        <v>0</v>
      </c>
      <c r="W6808">
        <v>55</v>
      </c>
      <c r="X6808">
        <v>2</v>
      </c>
      <c r="Y6808">
        <v>249</v>
      </c>
      <c r="AD6808"/>
    </row>
    <row r="6809" spans="1:30" x14ac:dyDescent="0.25">
      <c r="A6809" t="s">
        <v>10</v>
      </c>
      <c r="B6809" s="2">
        <v>43760</v>
      </c>
      <c r="C6809" s="35">
        <f>YEAR(Sales[[#This Row],[ShipDate]])</f>
        <v>2019</v>
      </c>
      <c r="D6809" t="s">
        <v>607</v>
      </c>
      <c r="E6809" t="s">
        <v>18</v>
      </c>
      <c r="F6809" t="s">
        <v>39</v>
      </c>
      <c r="G6809" t="s">
        <v>25</v>
      </c>
      <c r="H6809" t="s">
        <v>1248</v>
      </c>
      <c r="I6809" t="s">
        <v>324</v>
      </c>
      <c r="J6809" t="s">
        <v>13</v>
      </c>
      <c r="K6809" t="s">
        <v>1239</v>
      </c>
      <c r="L6809" t="s">
        <v>68</v>
      </c>
      <c r="N6809" t="str">
        <f>IF(ISBLANK(Sales[[#This Row],[return]]),"No",Sales[[#This Row],[return]])</f>
        <v>No</v>
      </c>
      <c r="O6809" s="2">
        <v>43760</v>
      </c>
      <c r="P6809" s="8" t="str">
        <f>TEXT(DAY(Sales[[#This Row],[OrderDate]]),"ddd")</f>
        <v>Sun</v>
      </c>
      <c r="Q6809" s="8" t="str">
        <f>TEXT(MONTH(Sales[[#This Row],[ShipDate]])*29,"mmm")</f>
        <v>Oct</v>
      </c>
      <c r="R6809">
        <v>656</v>
      </c>
      <c r="S6809" t="s">
        <v>1853</v>
      </c>
      <c r="T6809" t="s">
        <v>66</v>
      </c>
      <c r="U6809">
        <v>73505</v>
      </c>
      <c r="V6809" s="1">
        <v>0</v>
      </c>
      <c r="W6809">
        <v>23</v>
      </c>
      <c r="X6809">
        <v>3</v>
      </c>
      <c r="Y6809">
        <v>333</v>
      </c>
      <c r="AD6809"/>
    </row>
    <row r="6810" spans="1:30" x14ac:dyDescent="0.25">
      <c r="A6810" t="s">
        <v>40</v>
      </c>
      <c r="B6810" s="2">
        <v>43727</v>
      </c>
      <c r="C6810" s="35">
        <f>YEAR(Sales[[#This Row],[ShipDate]])</f>
        <v>2019</v>
      </c>
      <c r="D6810" t="s">
        <v>36</v>
      </c>
      <c r="E6810" t="s">
        <v>31</v>
      </c>
      <c r="F6810" t="s">
        <v>99</v>
      </c>
      <c r="G6810" t="s">
        <v>46</v>
      </c>
      <c r="H6810" t="s">
        <v>171</v>
      </c>
      <c r="I6810" t="s">
        <v>252</v>
      </c>
      <c r="J6810" t="s">
        <v>13</v>
      </c>
      <c r="K6810" t="s">
        <v>2776</v>
      </c>
      <c r="L6810" t="s">
        <v>92</v>
      </c>
      <c r="N6810" t="str">
        <f>IF(ISBLANK(Sales[[#This Row],[return]]),"No",Sales[[#This Row],[return]])</f>
        <v>No</v>
      </c>
      <c r="O6810" s="2">
        <v>43722</v>
      </c>
      <c r="P6810" s="8" t="str">
        <f>TEXT(DAY(Sales[[#This Row],[OrderDate]]),"ddd")</f>
        <v>Sat</v>
      </c>
      <c r="Q6810" s="8" t="str">
        <f>TEXT(MONTH(Sales[[#This Row],[ShipDate]])*29,"mmm")</f>
        <v>Sep</v>
      </c>
      <c r="R6810">
        <v>1029</v>
      </c>
      <c r="S6810" t="s">
        <v>509</v>
      </c>
      <c r="T6810" t="s">
        <v>90</v>
      </c>
      <c r="U6810">
        <v>45503</v>
      </c>
      <c r="V6810" s="1">
        <v>0.2</v>
      </c>
      <c r="W6810">
        <v>190</v>
      </c>
      <c r="X6810">
        <v>7</v>
      </c>
      <c r="Y6810">
        <v>896</v>
      </c>
      <c r="AD6810"/>
    </row>
    <row r="6811" spans="1:30" x14ac:dyDescent="0.25">
      <c r="A6811" t="s">
        <v>40</v>
      </c>
      <c r="B6811" s="2">
        <v>43820</v>
      </c>
      <c r="C6811" s="35">
        <f>YEAR(Sales[[#This Row],[ShipDate]])</f>
        <v>2019</v>
      </c>
      <c r="D6811" t="s">
        <v>36</v>
      </c>
      <c r="E6811" t="s">
        <v>18</v>
      </c>
      <c r="F6811" t="s">
        <v>39</v>
      </c>
      <c r="G6811" t="s">
        <v>25</v>
      </c>
      <c r="H6811" t="s">
        <v>531</v>
      </c>
      <c r="I6811" t="s">
        <v>174</v>
      </c>
      <c r="J6811" t="s">
        <v>13</v>
      </c>
      <c r="K6811" t="s">
        <v>1515</v>
      </c>
      <c r="L6811" t="s">
        <v>17</v>
      </c>
      <c r="N6811" t="str">
        <f>IF(ISBLANK(Sales[[#This Row],[return]]),"No",Sales[[#This Row],[return]])</f>
        <v>No</v>
      </c>
      <c r="O6811" s="2">
        <v>43816</v>
      </c>
      <c r="P6811" s="8" t="str">
        <f>TEXT(DAY(Sales[[#This Row],[OrderDate]]),"ddd")</f>
        <v>Tue</v>
      </c>
      <c r="Q6811" s="8" t="str">
        <f>TEXT(MONTH(Sales[[#This Row],[ShipDate]])*29,"mmm")</f>
        <v>Dec</v>
      </c>
      <c r="R6811">
        <v>100</v>
      </c>
      <c r="S6811" t="s">
        <v>487</v>
      </c>
      <c r="T6811" t="s">
        <v>15</v>
      </c>
      <c r="U6811">
        <v>22204</v>
      </c>
      <c r="V6811" s="1">
        <v>0</v>
      </c>
      <c r="W6811">
        <v>158</v>
      </c>
      <c r="X6811">
        <v>3</v>
      </c>
      <c r="Y6811">
        <v>544</v>
      </c>
      <c r="AD6811"/>
    </row>
    <row r="6812" spans="1:30" x14ac:dyDescent="0.25">
      <c r="A6812" t="s">
        <v>24</v>
      </c>
      <c r="B6812" s="2">
        <v>43807</v>
      </c>
      <c r="C6812" s="35">
        <f>YEAR(Sales[[#This Row],[ShipDate]])</f>
        <v>2019</v>
      </c>
      <c r="D6812" t="s">
        <v>113</v>
      </c>
      <c r="E6812" t="s">
        <v>18</v>
      </c>
      <c r="F6812" t="s">
        <v>52</v>
      </c>
      <c r="G6812" t="s">
        <v>25</v>
      </c>
      <c r="H6812" t="s">
        <v>249</v>
      </c>
      <c r="I6812" t="s">
        <v>142</v>
      </c>
      <c r="J6812" t="s">
        <v>13</v>
      </c>
      <c r="K6812" t="s">
        <v>991</v>
      </c>
      <c r="L6812" t="s">
        <v>68</v>
      </c>
      <c r="N6812" t="str">
        <f>IF(ISBLANK(Sales[[#This Row],[return]]),"No",Sales[[#This Row],[return]])</f>
        <v>No</v>
      </c>
      <c r="O6812" s="2">
        <v>43804</v>
      </c>
      <c r="P6812" s="8" t="str">
        <f>TEXT(DAY(Sales[[#This Row],[OrderDate]]),"ddd")</f>
        <v>Thu</v>
      </c>
      <c r="Q6812" s="8" t="str">
        <f>TEXT(MONTH(Sales[[#This Row],[ShipDate]])*29,"mmm")</f>
        <v>Dec</v>
      </c>
      <c r="R6812">
        <v>950</v>
      </c>
      <c r="S6812" t="s">
        <v>992</v>
      </c>
      <c r="T6812" t="s">
        <v>66</v>
      </c>
      <c r="U6812">
        <v>47201</v>
      </c>
      <c r="V6812" s="1">
        <v>0</v>
      </c>
      <c r="W6812">
        <v>17</v>
      </c>
      <c r="X6812">
        <v>3</v>
      </c>
      <c r="Y6812">
        <v>61</v>
      </c>
      <c r="AD6812"/>
    </row>
    <row r="6813" spans="1:30" x14ac:dyDescent="0.25">
      <c r="A6813" t="s">
        <v>24</v>
      </c>
      <c r="B6813" s="2">
        <v>43807</v>
      </c>
      <c r="C6813" s="35">
        <f>YEAR(Sales[[#This Row],[ShipDate]])</f>
        <v>2019</v>
      </c>
      <c r="D6813" t="s">
        <v>113</v>
      </c>
      <c r="E6813" t="s">
        <v>18</v>
      </c>
      <c r="F6813" t="s">
        <v>59</v>
      </c>
      <c r="G6813" t="s">
        <v>25</v>
      </c>
      <c r="H6813" t="s">
        <v>249</v>
      </c>
      <c r="I6813" t="s">
        <v>142</v>
      </c>
      <c r="J6813" t="s">
        <v>13</v>
      </c>
      <c r="K6813" t="s">
        <v>991</v>
      </c>
      <c r="L6813" t="s">
        <v>68</v>
      </c>
      <c r="N6813" t="str">
        <f>IF(ISBLANK(Sales[[#This Row],[return]]),"No",Sales[[#This Row],[return]])</f>
        <v>No</v>
      </c>
      <c r="O6813" s="2">
        <v>43804</v>
      </c>
      <c r="P6813" s="8" t="str">
        <f>TEXT(DAY(Sales[[#This Row],[OrderDate]]),"ddd")</f>
        <v>Thu</v>
      </c>
      <c r="Q6813" s="8" t="str">
        <f>TEXT(MONTH(Sales[[#This Row],[ShipDate]])*29,"mmm")</f>
        <v>Dec</v>
      </c>
      <c r="R6813">
        <v>1476</v>
      </c>
      <c r="S6813" t="s">
        <v>993</v>
      </c>
      <c r="T6813" t="s">
        <v>66</v>
      </c>
      <c r="U6813">
        <v>47201</v>
      </c>
      <c r="V6813" s="1">
        <v>0</v>
      </c>
      <c r="W6813">
        <v>18</v>
      </c>
      <c r="X6813">
        <v>5</v>
      </c>
      <c r="Y6813">
        <v>39</v>
      </c>
      <c r="AD6813"/>
    </row>
    <row r="6814" spans="1:30" x14ac:dyDescent="0.25">
      <c r="A6814" t="s">
        <v>24</v>
      </c>
      <c r="B6814" s="2">
        <v>43807</v>
      </c>
      <c r="C6814" s="35">
        <f>YEAR(Sales[[#This Row],[ShipDate]])</f>
        <v>2019</v>
      </c>
      <c r="D6814" t="s">
        <v>113</v>
      </c>
      <c r="E6814" t="s">
        <v>18</v>
      </c>
      <c r="F6814" t="s">
        <v>99</v>
      </c>
      <c r="G6814" t="s">
        <v>46</v>
      </c>
      <c r="H6814" t="s">
        <v>249</v>
      </c>
      <c r="I6814" t="s">
        <v>142</v>
      </c>
      <c r="J6814" t="s">
        <v>13</v>
      </c>
      <c r="K6814" t="s">
        <v>991</v>
      </c>
      <c r="L6814" t="s">
        <v>68</v>
      </c>
      <c r="N6814" t="str">
        <f>IF(ISBLANK(Sales[[#This Row],[return]]),"No",Sales[[#This Row],[return]])</f>
        <v>No</v>
      </c>
      <c r="O6814" s="2">
        <v>43804</v>
      </c>
      <c r="P6814" s="8" t="str">
        <f>TEXT(DAY(Sales[[#This Row],[OrderDate]]),"ddd")</f>
        <v>Thu</v>
      </c>
      <c r="Q6814" s="8" t="str">
        <f>TEXT(MONTH(Sales[[#This Row],[ShipDate]])*29,"mmm")</f>
        <v>Dec</v>
      </c>
      <c r="R6814">
        <v>913</v>
      </c>
      <c r="S6814" t="s">
        <v>821</v>
      </c>
      <c r="T6814" t="s">
        <v>66</v>
      </c>
      <c r="U6814">
        <v>47201</v>
      </c>
      <c r="V6814" s="1">
        <v>0</v>
      </c>
      <c r="W6814">
        <v>41</v>
      </c>
      <c r="X6814">
        <v>3</v>
      </c>
      <c r="Y6814">
        <v>99</v>
      </c>
      <c r="AD6814"/>
    </row>
    <row r="6815" spans="1:30" x14ac:dyDescent="0.25">
      <c r="A6815" t="s">
        <v>10</v>
      </c>
      <c r="B6815" s="2">
        <v>43787</v>
      </c>
      <c r="C6815" s="35">
        <f>YEAR(Sales[[#This Row],[ShipDate]])</f>
        <v>2019</v>
      </c>
      <c r="D6815" t="s">
        <v>36</v>
      </c>
      <c r="E6815" t="s">
        <v>18</v>
      </c>
      <c r="F6815" t="s">
        <v>59</v>
      </c>
      <c r="G6815" t="s">
        <v>25</v>
      </c>
      <c r="H6815" t="s">
        <v>581</v>
      </c>
      <c r="I6815" t="s">
        <v>70</v>
      </c>
      <c r="J6815" t="s">
        <v>13</v>
      </c>
      <c r="K6815" t="s">
        <v>637</v>
      </c>
      <c r="L6815" t="s">
        <v>68</v>
      </c>
      <c r="N6815" t="str">
        <f>IF(ISBLANK(Sales[[#This Row],[return]]),"No",Sales[[#This Row],[return]])</f>
        <v>No</v>
      </c>
      <c r="O6815" s="2">
        <v>43781</v>
      </c>
      <c r="P6815" s="8" t="str">
        <f>TEXT(DAY(Sales[[#This Row],[OrderDate]]),"ddd")</f>
        <v>Thu</v>
      </c>
      <c r="Q6815" s="8" t="str">
        <f>TEXT(MONTH(Sales[[#This Row],[ShipDate]])*29,"mmm")</f>
        <v>Nov</v>
      </c>
      <c r="R6815">
        <v>1657</v>
      </c>
      <c r="S6815" t="s">
        <v>391</v>
      </c>
      <c r="T6815" t="s">
        <v>66</v>
      </c>
      <c r="U6815">
        <v>78745</v>
      </c>
      <c r="V6815" s="1">
        <v>0.2</v>
      </c>
      <c r="W6815">
        <v>6</v>
      </c>
      <c r="X6815">
        <v>3</v>
      </c>
      <c r="Y6815">
        <v>16</v>
      </c>
      <c r="AD6815"/>
    </row>
    <row r="6816" spans="1:30" x14ac:dyDescent="0.25">
      <c r="A6816" t="s">
        <v>10</v>
      </c>
      <c r="B6816" s="2">
        <v>43787</v>
      </c>
      <c r="C6816" s="35">
        <f>YEAR(Sales[[#This Row],[ShipDate]])</f>
        <v>2019</v>
      </c>
      <c r="D6816" t="s">
        <v>36</v>
      </c>
      <c r="E6816" t="s">
        <v>18</v>
      </c>
      <c r="F6816" t="s">
        <v>39</v>
      </c>
      <c r="G6816" t="s">
        <v>25</v>
      </c>
      <c r="H6816" t="s">
        <v>581</v>
      </c>
      <c r="I6816" t="s">
        <v>70</v>
      </c>
      <c r="J6816" t="s">
        <v>13</v>
      </c>
      <c r="K6816" t="s">
        <v>637</v>
      </c>
      <c r="L6816" t="s">
        <v>68</v>
      </c>
      <c r="N6816" t="str">
        <f>IF(ISBLANK(Sales[[#This Row],[return]]),"No",Sales[[#This Row],[return]])</f>
        <v>No</v>
      </c>
      <c r="O6816" s="2">
        <v>43781</v>
      </c>
      <c r="P6816" s="8" t="str">
        <f>TEXT(DAY(Sales[[#This Row],[OrderDate]]),"ddd")</f>
        <v>Thu</v>
      </c>
      <c r="Q6816" s="8" t="str">
        <f>TEXT(MONTH(Sales[[#This Row],[ShipDate]])*29,"mmm")</f>
        <v>Nov</v>
      </c>
      <c r="R6816">
        <v>1553</v>
      </c>
      <c r="S6816" t="s">
        <v>1772</v>
      </c>
      <c r="T6816" t="s">
        <v>66</v>
      </c>
      <c r="U6816">
        <v>78745</v>
      </c>
      <c r="V6816" s="1">
        <v>0.2</v>
      </c>
      <c r="W6816">
        <v>-47</v>
      </c>
      <c r="X6816">
        <v>3</v>
      </c>
      <c r="Y6816">
        <v>540</v>
      </c>
      <c r="AD6816"/>
    </row>
    <row r="6817" spans="1:30" x14ac:dyDescent="0.25">
      <c r="A6817" t="s">
        <v>10</v>
      </c>
      <c r="B6817" s="2">
        <v>43787</v>
      </c>
      <c r="C6817" s="35">
        <f>YEAR(Sales[[#This Row],[ShipDate]])</f>
        <v>2019</v>
      </c>
      <c r="D6817" t="s">
        <v>36</v>
      </c>
      <c r="E6817" t="s">
        <v>18</v>
      </c>
      <c r="F6817" t="s">
        <v>59</v>
      </c>
      <c r="G6817" t="s">
        <v>25</v>
      </c>
      <c r="H6817" t="s">
        <v>581</v>
      </c>
      <c r="I6817" t="s">
        <v>70</v>
      </c>
      <c r="J6817" t="s">
        <v>13</v>
      </c>
      <c r="K6817" t="s">
        <v>637</v>
      </c>
      <c r="L6817" t="s">
        <v>68</v>
      </c>
      <c r="N6817" t="str">
        <f>IF(ISBLANK(Sales[[#This Row],[return]]),"No",Sales[[#This Row],[return]])</f>
        <v>No</v>
      </c>
      <c r="O6817" s="2">
        <v>43781</v>
      </c>
      <c r="P6817" s="8" t="str">
        <f>TEXT(DAY(Sales[[#This Row],[OrderDate]]),"ddd")</f>
        <v>Thu</v>
      </c>
      <c r="Q6817" s="8" t="str">
        <f>TEXT(MONTH(Sales[[#This Row],[ShipDate]])*29,"mmm")</f>
        <v>Nov</v>
      </c>
      <c r="R6817">
        <v>1767</v>
      </c>
      <c r="S6817" t="s">
        <v>1981</v>
      </c>
      <c r="T6817" t="s">
        <v>66</v>
      </c>
      <c r="U6817">
        <v>78745</v>
      </c>
      <c r="V6817" s="1">
        <v>0.2</v>
      </c>
      <c r="W6817">
        <v>70</v>
      </c>
      <c r="X6817">
        <v>9</v>
      </c>
      <c r="Y6817">
        <v>223</v>
      </c>
      <c r="AD6817"/>
    </row>
    <row r="6818" spans="1:30" x14ac:dyDescent="0.25">
      <c r="A6818" t="s">
        <v>10</v>
      </c>
      <c r="B6818" s="2">
        <v>43750</v>
      </c>
      <c r="C6818" s="35">
        <f>YEAR(Sales[[#This Row],[ShipDate]])</f>
        <v>2019</v>
      </c>
      <c r="D6818" t="s">
        <v>607</v>
      </c>
      <c r="E6818" t="s">
        <v>18</v>
      </c>
      <c r="F6818" t="s">
        <v>38</v>
      </c>
      <c r="G6818" t="s">
        <v>11</v>
      </c>
      <c r="H6818" t="s">
        <v>1271</v>
      </c>
      <c r="I6818" t="s">
        <v>1272</v>
      </c>
      <c r="J6818" t="s">
        <v>13</v>
      </c>
      <c r="K6818" t="s">
        <v>690</v>
      </c>
      <c r="L6818" t="s">
        <v>92</v>
      </c>
      <c r="N6818" t="str">
        <f>IF(ISBLANK(Sales[[#This Row],[return]]),"No",Sales[[#This Row],[return]])</f>
        <v>No</v>
      </c>
      <c r="O6818" s="2">
        <v>43750</v>
      </c>
      <c r="P6818" s="8" t="str">
        <f>TEXT(DAY(Sales[[#This Row],[OrderDate]]),"ddd")</f>
        <v>Thu</v>
      </c>
      <c r="Q6818" s="8" t="str">
        <f>TEXT(MONTH(Sales[[#This Row],[ShipDate]])*29,"mmm")</f>
        <v>Oct</v>
      </c>
      <c r="R6818">
        <v>423</v>
      </c>
      <c r="S6818" t="s">
        <v>3189</v>
      </c>
      <c r="T6818" t="s">
        <v>90</v>
      </c>
      <c r="U6818">
        <v>26003</v>
      </c>
      <c r="V6818" s="1">
        <v>0.3</v>
      </c>
      <c r="W6818">
        <v>-77</v>
      </c>
      <c r="X6818">
        <v>3</v>
      </c>
      <c r="Y6818">
        <v>673</v>
      </c>
      <c r="AD6818"/>
    </row>
    <row r="6819" spans="1:30" x14ac:dyDescent="0.25">
      <c r="A6819" t="s">
        <v>24</v>
      </c>
      <c r="B6819" s="2">
        <v>43798</v>
      </c>
      <c r="C6819" s="35">
        <f>YEAR(Sales[[#This Row],[ShipDate]])</f>
        <v>2019</v>
      </c>
      <c r="D6819" t="s">
        <v>113</v>
      </c>
      <c r="E6819" t="s">
        <v>18</v>
      </c>
      <c r="F6819" t="s">
        <v>50</v>
      </c>
      <c r="G6819" t="s">
        <v>25</v>
      </c>
      <c r="H6819" t="s">
        <v>1477</v>
      </c>
      <c r="I6819" t="s">
        <v>120</v>
      </c>
      <c r="J6819" t="s">
        <v>13</v>
      </c>
      <c r="K6819" t="s">
        <v>611</v>
      </c>
      <c r="L6819" t="s">
        <v>68</v>
      </c>
      <c r="N6819" t="str">
        <f>IF(ISBLANK(Sales[[#This Row],[return]]),"No",Sales[[#This Row],[return]])</f>
        <v>No</v>
      </c>
      <c r="O6819" s="2">
        <v>43795</v>
      </c>
      <c r="P6819" s="8" t="str">
        <f>TEXT(DAY(Sales[[#This Row],[OrderDate]]),"ddd")</f>
        <v>Thu</v>
      </c>
      <c r="Q6819" s="8" t="str">
        <f>TEXT(MONTH(Sales[[#This Row],[ShipDate]])*29,"mmm")</f>
        <v>Nov</v>
      </c>
      <c r="R6819">
        <v>700</v>
      </c>
      <c r="S6819" t="s">
        <v>566</v>
      </c>
      <c r="T6819" t="s">
        <v>66</v>
      </c>
      <c r="U6819">
        <v>61107</v>
      </c>
      <c r="V6819" s="1">
        <v>0.8</v>
      </c>
      <c r="W6819">
        <v>-54</v>
      </c>
      <c r="X6819">
        <v>8</v>
      </c>
      <c r="Y6819">
        <v>34</v>
      </c>
      <c r="AD6819"/>
    </row>
    <row r="6820" spans="1:30" x14ac:dyDescent="0.25">
      <c r="A6820" t="s">
        <v>40</v>
      </c>
      <c r="B6820" s="2">
        <v>43832</v>
      </c>
      <c r="C6820" s="35">
        <f>YEAR(Sales[[#This Row],[ShipDate]])</f>
        <v>2020</v>
      </c>
      <c r="D6820" t="s">
        <v>36</v>
      </c>
      <c r="E6820" t="s">
        <v>18</v>
      </c>
      <c r="F6820" t="s">
        <v>43</v>
      </c>
      <c r="G6820" t="s">
        <v>11</v>
      </c>
      <c r="H6820" t="s">
        <v>1223</v>
      </c>
      <c r="I6820" t="s">
        <v>63</v>
      </c>
      <c r="J6820" t="s">
        <v>13</v>
      </c>
      <c r="K6820" t="s">
        <v>396</v>
      </c>
      <c r="L6820" t="s">
        <v>30</v>
      </c>
      <c r="M6820" t="s">
        <v>82</v>
      </c>
      <c r="N6820" t="str">
        <f>IF(ISBLANK(Sales[[#This Row],[return]]),"No",Sales[[#This Row],[return]])</f>
        <v>Yes</v>
      </c>
      <c r="O6820" s="2">
        <v>43828</v>
      </c>
      <c r="P6820" s="8" t="str">
        <f>TEXT(DAY(Sales[[#This Row],[OrderDate]]),"ddd")</f>
        <v>Sun</v>
      </c>
      <c r="Q6820" s="8" t="str">
        <f>TEXT(MONTH(Sales[[#This Row],[ShipDate]])*29,"mmm")</f>
        <v>Jan</v>
      </c>
      <c r="R6820">
        <v>789</v>
      </c>
      <c r="S6820" t="s">
        <v>2615</v>
      </c>
      <c r="T6820" t="s">
        <v>28</v>
      </c>
      <c r="U6820">
        <v>98026</v>
      </c>
      <c r="V6820" s="1">
        <v>0</v>
      </c>
      <c r="W6820">
        <v>21</v>
      </c>
      <c r="X6820">
        <v>2</v>
      </c>
      <c r="Y6820">
        <v>68</v>
      </c>
      <c r="AD6820"/>
    </row>
    <row r="6821" spans="1:30" x14ac:dyDescent="0.25">
      <c r="A6821" t="s">
        <v>40</v>
      </c>
      <c r="B6821" s="2">
        <v>43832</v>
      </c>
      <c r="C6821" s="35">
        <f>YEAR(Sales[[#This Row],[ShipDate]])</f>
        <v>2020</v>
      </c>
      <c r="D6821" t="s">
        <v>36</v>
      </c>
      <c r="E6821" t="s">
        <v>18</v>
      </c>
      <c r="F6821" t="s">
        <v>150</v>
      </c>
      <c r="G6821" t="s">
        <v>25</v>
      </c>
      <c r="H6821" t="s">
        <v>1223</v>
      </c>
      <c r="I6821" t="s">
        <v>63</v>
      </c>
      <c r="J6821" t="s">
        <v>13</v>
      </c>
      <c r="K6821" t="s">
        <v>396</v>
      </c>
      <c r="L6821" t="s">
        <v>30</v>
      </c>
      <c r="M6821" t="s">
        <v>82</v>
      </c>
      <c r="N6821" t="str">
        <f>IF(ISBLANK(Sales[[#This Row],[return]]),"No",Sales[[#This Row],[return]])</f>
        <v>Yes</v>
      </c>
      <c r="O6821" s="2">
        <v>43828</v>
      </c>
      <c r="P6821" s="8" t="str">
        <f>TEXT(DAY(Sales[[#This Row],[OrderDate]]),"ddd")</f>
        <v>Sun</v>
      </c>
      <c r="Q6821" s="8" t="str">
        <f>TEXT(MONTH(Sales[[#This Row],[ShipDate]])*29,"mmm")</f>
        <v>Jan</v>
      </c>
      <c r="R6821">
        <v>49</v>
      </c>
      <c r="S6821" t="s">
        <v>3067</v>
      </c>
      <c r="T6821" t="s">
        <v>28</v>
      </c>
      <c r="U6821">
        <v>98026</v>
      </c>
      <c r="V6821" s="1">
        <v>0</v>
      </c>
      <c r="W6821">
        <v>10</v>
      </c>
      <c r="X6821">
        <v>5</v>
      </c>
      <c r="Y6821">
        <v>20</v>
      </c>
      <c r="AD6821"/>
    </row>
    <row r="6822" spans="1:30" x14ac:dyDescent="0.25">
      <c r="A6822" t="s">
        <v>40</v>
      </c>
      <c r="B6822" s="2">
        <v>43728</v>
      </c>
      <c r="C6822" s="35">
        <f>YEAR(Sales[[#This Row],[ShipDate]])</f>
        <v>2019</v>
      </c>
      <c r="D6822" t="s">
        <v>36</v>
      </c>
      <c r="E6822" t="s">
        <v>31</v>
      </c>
      <c r="F6822" t="s">
        <v>150</v>
      </c>
      <c r="G6822" t="s">
        <v>25</v>
      </c>
      <c r="H6822" t="s">
        <v>79</v>
      </c>
      <c r="I6822" t="s">
        <v>32</v>
      </c>
      <c r="J6822" t="s">
        <v>13</v>
      </c>
      <c r="K6822" t="s">
        <v>2776</v>
      </c>
      <c r="L6822" t="s">
        <v>30</v>
      </c>
      <c r="N6822" t="str">
        <f>IF(ISBLANK(Sales[[#This Row],[return]]),"No",Sales[[#This Row],[return]])</f>
        <v>No</v>
      </c>
      <c r="O6822" s="2">
        <v>43724</v>
      </c>
      <c r="P6822" s="8" t="str">
        <f>TEXT(DAY(Sales[[#This Row],[OrderDate]]),"ddd")</f>
        <v>Mon</v>
      </c>
      <c r="Q6822" s="8" t="str">
        <f>TEXT(MONTH(Sales[[#This Row],[ShipDate]])*29,"mmm")</f>
        <v>Sep</v>
      </c>
      <c r="R6822">
        <v>1219</v>
      </c>
      <c r="S6822" t="s">
        <v>251</v>
      </c>
      <c r="T6822" t="s">
        <v>28</v>
      </c>
      <c r="U6822">
        <v>94110</v>
      </c>
      <c r="V6822" s="1">
        <v>0</v>
      </c>
      <c r="W6822">
        <v>9</v>
      </c>
      <c r="X6822">
        <v>5</v>
      </c>
      <c r="Y6822">
        <v>18</v>
      </c>
      <c r="AD6822"/>
    </row>
    <row r="6823" spans="1:30" x14ac:dyDescent="0.25">
      <c r="A6823" t="s">
        <v>10</v>
      </c>
      <c r="B6823" s="2">
        <v>43766</v>
      </c>
      <c r="C6823" s="35">
        <f>YEAR(Sales[[#This Row],[ShipDate]])</f>
        <v>2019</v>
      </c>
      <c r="D6823" t="s">
        <v>113</v>
      </c>
      <c r="E6823" t="s">
        <v>31</v>
      </c>
      <c r="F6823" t="s">
        <v>21</v>
      </c>
      <c r="G6823" t="s">
        <v>11</v>
      </c>
      <c r="H6823" t="s">
        <v>79</v>
      </c>
      <c r="I6823" t="s">
        <v>32</v>
      </c>
      <c r="J6823" t="s">
        <v>13</v>
      </c>
      <c r="K6823" t="s">
        <v>3127</v>
      </c>
      <c r="L6823" t="s">
        <v>30</v>
      </c>
      <c r="N6823" t="str">
        <f>IF(ISBLANK(Sales[[#This Row],[return]]),"No",Sales[[#This Row],[return]])</f>
        <v>No</v>
      </c>
      <c r="O6823" s="2">
        <v>43765</v>
      </c>
      <c r="P6823" s="8" t="str">
        <f>TEXT(DAY(Sales[[#This Row],[OrderDate]]),"ddd")</f>
        <v>Fri</v>
      </c>
      <c r="Q6823" s="8" t="str">
        <f>TEXT(MONTH(Sales[[#This Row],[ShipDate]])*29,"mmm")</f>
        <v>Oct</v>
      </c>
      <c r="R6823">
        <v>1228</v>
      </c>
      <c r="S6823" t="s">
        <v>3109</v>
      </c>
      <c r="T6823" t="s">
        <v>28</v>
      </c>
      <c r="U6823">
        <v>94110</v>
      </c>
      <c r="V6823" s="1">
        <v>0.15</v>
      </c>
      <c r="W6823">
        <v>7</v>
      </c>
      <c r="X6823">
        <v>5</v>
      </c>
      <c r="Y6823">
        <v>557</v>
      </c>
      <c r="AD6823"/>
    </row>
    <row r="6824" spans="1:30" x14ac:dyDescent="0.25">
      <c r="A6824" t="s">
        <v>10</v>
      </c>
      <c r="B6824" s="2">
        <v>43766</v>
      </c>
      <c r="C6824" s="35">
        <f>YEAR(Sales[[#This Row],[ShipDate]])</f>
        <v>2019</v>
      </c>
      <c r="D6824" t="s">
        <v>113</v>
      </c>
      <c r="E6824" t="s">
        <v>31</v>
      </c>
      <c r="F6824" t="s">
        <v>48</v>
      </c>
      <c r="G6824" t="s">
        <v>46</v>
      </c>
      <c r="H6824" t="s">
        <v>79</v>
      </c>
      <c r="I6824" t="s">
        <v>32</v>
      </c>
      <c r="J6824" t="s">
        <v>13</v>
      </c>
      <c r="K6824" t="s">
        <v>3127</v>
      </c>
      <c r="L6824" t="s">
        <v>30</v>
      </c>
      <c r="N6824" t="str">
        <f>IF(ISBLANK(Sales[[#This Row],[return]]),"No",Sales[[#This Row],[return]])</f>
        <v>No</v>
      </c>
      <c r="O6824" s="2">
        <v>43765</v>
      </c>
      <c r="P6824" s="8" t="str">
        <f>TEXT(DAY(Sales[[#This Row],[OrderDate]]),"ddd")</f>
        <v>Fri</v>
      </c>
      <c r="Q6824" s="8" t="str">
        <f>TEXT(MONTH(Sales[[#This Row],[ShipDate]])*29,"mmm")</f>
        <v>Oct</v>
      </c>
      <c r="R6824">
        <v>941</v>
      </c>
      <c r="S6824" t="s">
        <v>2472</v>
      </c>
      <c r="T6824" t="s">
        <v>28</v>
      </c>
      <c r="U6824">
        <v>94110</v>
      </c>
      <c r="V6824" s="1">
        <v>0.2</v>
      </c>
      <c r="W6824">
        <v>35</v>
      </c>
      <c r="X6824">
        <v>4</v>
      </c>
      <c r="Y6824">
        <v>96</v>
      </c>
      <c r="AD6824"/>
    </row>
    <row r="6825" spans="1:30" x14ac:dyDescent="0.25">
      <c r="A6825" t="s">
        <v>40</v>
      </c>
      <c r="B6825" s="2">
        <v>43680</v>
      </c>
      <c r="C6825" s="35">
        <f>YEAR(Sales[[#This Row],[ShipDate]])</f>
        <v>2019</v>
      </c>
      <c r="D6825" t="s">
        <v>36</v>
      </c>
      <c r="E6825" t="s">
        <v>31</v>
      </c>
      <c r="F6825" t="s">
        <v>150</v>
      </c>
      <c r="G6825" t="s">
        <v>25</v>
      </c>
      <c r="H6825" t="s">
        <v>581</v>
      </c>
      <c r="I6825" t="s">
        <v>70</v>
      </c>
      <c r="J6825" t="s">
        <v>13</v>
      </c>
      <c r="K6825" t="s">
        <v>628</v>
      </c>
      <c r="L6825" t="s">
        <v>68</v>
      </c>
      <c r="N6825" t="str">
        <f>IF(ISBLANK(Sales[[#This Row],[return]]),"No",Sales[[#This Row],[return]])</f>
        <v>No</v>
      </c>
      <c r="O6825" s="2">
        <v>43675</v>
      </c>
      <c r="P6825" s="8" t="str">
        <f>TEXT(DAY(Sales[[#This Row],[OrderDate]]),"ddd")</f>
        <v>Sun</v>
      </c>
      <c r="Q6825" s="8" t="str">
        <f>TEXT(MONTH(Sales[[#This Row],[ShipDate]])*29,"mmm")</f>
        <v>Aug</v>
      </c>
      <c r="R6825">
        <v>151</v>
      </c>
      <c r="S6825" t="s">
        <v>2287</v>
      </c>
      <c r="T6825" t="s">
        <v>66</v>
      </c>
      <c r="U6825">
        <v>78745</v>
      </c>
      <c r="V6825" s="1">
        <v>0.2</v>
      </c>
      <c r="W6825">
        <v>0</v>
      </c>
      <c r="X6825">
        <v>2</v>
      </c>
      <c r="Y6825">
        <v>3</v>
      </c>
      <c r="AD6825"/>
    </row>
    <row r="6826" spans="1:30" x14ac:dyDescent="0.25">
      <c r="A6826" t="s">
        <v>40</v>
      </c>
      <c r="B6826" s="2">
        <v>43680</v>
      </c>
      <c r="C6826" s="35">
        <f>YEAR(Sales[[#This Row],[ShipDate]])</f>
        <v>2019</v>
      </c>
      <c r="D6826" t="s">
        <v>36</v>
      </c>
      <c r="E6826" t="s">
        <v>31</v>
      </c>
      <c r="F6826" t="s">
        <v>48</v>
      </c>
      <c r="G6826" t="s">
        <v>46</v>
      </c>
      <c r="H6826" t="s">
        <v>581</v>
      </c>
      <c r="I6826" t="s">
        <v>70</v>
      </c>
      <c r="J6826" t="s">
        <v>13</v>
      </c>
      <c r="K6826" t="s">
        <v>628</v>
      </c>
      <c r="L6826" t="s">
        <v>68</v>
      </c>
      <c r="N6826" t="str">
        <f>IF(ISBLANK(Sales[[#This Row],[return]]),"No",Sales[[#This Row],[return]])</f>
        <v>No</v>
      </c>
      <c r="O6826" s="2">
        <v>43675</v>
      </c>
      <c r="P6826" s="8" t="str">
        <f>TEXT(DAY(Sales[[#This Row],[OrderDate]]),"ddd")</f>
        <v>Sun</v>
      </c>
      <c r="Q6826" s="8" t="str">
        <f>TEXT(MONTH(Sales[[#This Row],[ShipDate]])*29,"mmm")</f>
        <v>Aug</v>
      </c>
      <c r="R6826">
        <v>441</v>
      </c>
      <c r="S6826" t="s">
        <v>877</v>
      </c>
      <c r="T6826" t="s">
        <v>66</v>
      </c>
      <c r="U6826">
        <v>78745</v>
      </c>
      <c r="V6826" s="1">
        <v>0.2</v>
      </c>
      <c r="W6826">
        <v>16</v>
      </c>
      <c r="X6826">
        <v>1</v>
      </c>
      <c r="Y6826">
        <v>125</v>
      </c>
      <c r="AD6826"/>
    </row>
    <row r="6827" spans="1:30" x14ac:dyDescent="0.25">
      <c r="A6827" t="s">
        <v>10</v>
      </c>
      <c r="B6827" s="2">
        <v>43775</v>
      </c>
      <c r="C6827" s="35">
        <f>YEAR(Sales[[#This Row],[ShipDate]])</f>
        <v>2019</v>
      </c>
      <c r="D6827" t="s">
        <v>19</v>
      </c>
      <c r="E6827" t="s">
        <v>18</v>
      </c>
      <c r="F6827" t="s">
        <v>59</v>
      </c>
      <c r="G6827" t="s">
        <v>25</v>
      </c>
      <c r="H6827" t="s">
        <v>261</v>
      </c>
      <c r="I6827" t="s">
        <v>58</v>
      </c>
      <c r="J6827" t="s">
        <v>13</v>
      </c>
      <c r="K6827" t="s">
        <v>1141</v>
      </c>
      <c r="L6827" t="s">
        <v>17</v>
      </c>
      <c r="N6827" t="str">
        <f>IF(ISBLANK(Sales[[#This Row],[return]]),"No",Sales[[#This Row],[return]])</f>
        <v>No</v>
      </c>
      <c r="O6827" s="2">
        <v>43772</v>
      </c>
      <c r="P6827" s="8" t="str">
        <f>TEXT(DAY(Sales[[#This Row],[OrderDate]]),"ddd")</f>
        <v>Tue</v>
      </c>
      <c r="Q6827" s="8" t="str">
        <f>TEXT(MONTH(Sales[[#This Row],[ShipDate]])*29,"mmm")</f>
        <v>Nov</v>
      </c>
      <c r="R6827">
        <v>1524</v>
      </c>
      <c r="S6827" t="s">
        <v>1706</v>
      </c>
      <c r="T6827" t="s">
        <v>15</v>
      </c>
      <c r="U6827">
        <v>28403</v>
      </c>
      <c r="V6827" s="1">
        <v>0.2</v>
      </c>
      <c r="W6827">
        <v>5</v>
      </c>
      <c r="X6827">
        <v>3</v>
      </c>
      <c r="Y6827">
        <v>16</v>
      </c>
      <c r="AD6827"/>
    </row>
    <row r="6828" spans="1:30" x14ac:dyDescent="0.25">
      <c r="A6828" t="s">
        <v>40</v>
      </c>
      <c r="B6828" s="2">
        <v>43678</v>
      </c>
      <c r="C6828" s="35">
        <f>YEAR(Sales[[#This Row],[ShipDate]])</f>
        <v>2019</v>
      </c>
      <c r="D6828" t="s">
        <v>36</v>
      </c>
      <c r="E6828" t="s">
        <v>31</v>
      </c>
      <c r="F6828" t="s">
        <v>39</v>
      </c>
      <c r="G6828" t="s">
        <v>25</v>
      </c>
      <c r="H6828" t="s">
        <v>79</v>
      </c>
      <c r="I6828" t="s">
        <v>32</v>
      </c>
      <c r="J6828" t="s">
        <v>13</v>
      </c>
      <c r="K6828" t="s">
        <v>2756</v>
      </c>
      <c r="L6828" t="s">
        <v>30</v>
      </c>
      <c r="N6828" t="str">
        <f>IF(ISBLANK(Sales[[#This Row],[return]]),"No",Sales[[#This Row],[return]])</f>
        <v>No</v>
      </c>
      <c r="O6828" s="2">
        <v>43674</v>
      </c>
      <c r="P6828" s="8" t="str">
        <f>TEXT(DAY(Sales[[#This Row],[OrderDate]]),"ddd")</f>
        <v>Sat</v>
      </c>
      <c r="Q6828" s="8" t="str">
        <f>TEXT(MONTH(Sales[[#This Row],[ShipDate]])*29,"mmm")</f>
        <v>Aug</v>
      </c>
      <c r="R6828">
        <v>1528</v>
      </c>
      <c r="S6828" t="s">
        <v>658</v>
      </c>
      <c r="T6828" t="s">
        <v>28</v>
      </c>
      <c r="U6828">
        <v>94110</v>
      </c>
      <c r="V6828" s="1">
        <v>0</v>
      </c>
      <c r="W6828">
        <v>4</v>
      </c>
      <c r="X6828">
        <v>1</v>
      </c>
      <c r="Y6828">
        <v>15</v>
      </c>
      <c r="AD6828"/>
    </row>
    <row r="6829" spans="1:30" x14ac:dyDescent="0.25">
      <c r="A6829" t="s">
        <v>40</v>
      </c>
      <c r="B6829" s="2">
        <v>43678</v>
      </c>
      <c r="C6829" s="35">
        <f>YEAR(Sales[[#This Row],[ShipDate]])</f>
        <v>2019</v>
      </c>
      <c r="D6829" t="s">
        <v>36</v>
      </c>
      <c r="E6829" t="s">
        <v>31</v>
      </c>
      <c r="F6829" t="s">
        <v>50</v>
      </c>
      <c r="G6829" t="s">
        <v>25</v>
      </c>
      <c r="H6829" t="s">
        <v>79</v>
      </c>
      <c r="I6829" t="s">
        <v>32</v>
      </c>
      <c r="J6829" t="s">
        <v>13</v>
      </c>
      <c r="K6829" t="s">
        <v>2756</v>
      </c>
      <c r="L6829" t="s">
        <v>30</v>
      </c>
      <c r="N6829" t="str">
        <f>IF(ISBLANK(Sales[[#This Row],[return]]),"No",Sales[[#This Row],[return]])</f>
        <v>No</v>
      </c>
      <c r="O6829" s="2">
        <v>43674</v>
      </c>
      <c r="P6829" s="8" t="str">
        <f>TEXT(DAY(Sales[[#This Row],[OrderDate]]),"ddd")</f>
        <v>Sat</v>
      </c>
      <c r="Q6829" s="8" t="str">
        <f>TEXT(MONTH(Sales[[#This Row],[ShipDate]])*29,"mmm")</f>
        <v>Aug</v>
      </c>
      <c r="R6829">
        <v>1850</v>
      </c>
      <c r="S6829" t="s">
        <v>2160</v>
      </c>
      <c r="T6829" t="s">
        <v>28</v>
      </c>
      <c r="U6829">
        <v>94110</v>
      </c>
      <c r="V6829" s="1">
        <v>0.2</v>
      </c>
      <c r="W6829">
        <v>4</v>
      </c>
      <c r="X6829">
        <v>4</v>
      </c>
      <c r="Y6829">
        <v>10</v>
      </c>
      <c r="AD6829"/>
    </row>
    <row r="6830" spans="1:30" x14ac:dyDescent="0.25">
      <c r="A6830" t="s">
        <v>40</v>
      </c>
      <c r="B6830" s="2">
        <v>43678</v>
      </c>
      <c r="C6830" s="35">
        <f>YEAR(Sales[[#This Row],[ShipDate]])</f>
        <v>2019</v>
      </c>
      <c r="D6830" t="s">
        <v>36</v>
      </c>
      <c r="E6830" t="s">
        <v>31</v>
      </c>
      <c r="F6830" t="s">
        <v>48</v>
      </c>
      <c r="G6830" t="s">
        <v>46</v>
      </c>
      <c r="H6830" t="s">
        <v>79</v>
      </c>
      <c r="I6830" t="s">
        <v>32</v>
      </c>
      <c r="J6830" t="s">
        <v>13</v>
      </c>
      <c r="K6830" t="s">
        <v>2756</v>
      </c>
      <c r="L6830" t="s">
        <v>30</v>
      </c>
      <c r="N6830" t="str">
        <f>IF(ISBLANK(Sales[[#This Row],[return]]),"No",Sales[[#This Row],[return]])</f>
        <v>No</v>
      </c>
      <c r="O6830" s="2">
        <v>43674</v>
      </c>
      <c r="P6830" s="8" t="str">
        <f>TEXT(DAY(Sales[[#This Row],[OrderDate]]),"ddd")</f>
        <v>Sat</v>
      </c>
      <c r="Q6830" s="8" t="str">
        <f>TEXT(MONTH(Sales[[#This Row],[ShipDate]])*29,"mmm")</f>
        <v>Aug</v>
      </c>
      <c r="R6830">
        <v>1629</v>
      </c>
      <c r="S6830" t="s">
        <v>2387</v>
      </c>
      <c r="T6830" t="s">
        <v>28</v>
      </c>
      <c r="U6830">
        <v>94110</v>
      </c>
      <c r="V6830" s="1">
        <v>0.2</v>
      </c>
      <c r="W6830">
        <v>100</v>
      </c>
      <c r="X6830">
        <v>4</v>
      </c>
      <c r="Y6830">
        <v>1146</v>
      </c>
      <c r="AD6830"/>
    </row>
    <row r="6831" spans="1:30" x14ac:dyDescent="0.25">
      <c r="A6831" t="s">
        <v>40</v>
      </c>
      <c r="B6831" s="2">
        <v>43571</v>
      </c>
      <c r="C6831" s="35">
        <f>YEAR(Sales[[#This Row],[ShipDate]])</f>
        <v>2019</v>
      </c>
      <c r="D6831" t="s">
        <v>36</v>
      </c>
      <c r="E6831" t="s">
        <v>18</v>
      </c>
      <c r="F6831" t="s">
        <v>45</v>
      </c>
      <c r="G6831" t="s">
        <v>25</v>
      </c>
      <c r="H6831" t="s">
        <v>1002</v>
      </c>
      <c r="I6831" t="s">
        <v>58</v>
      </c>
      <c r="J6831" t="s">
        <v>13</v>
      </c>
      <c r="K6831" t="s">
        <v>175</v>
      </c>
      <c r="L6831" t="s">
        <v>17</v>
      </c>
      <c r="N6831" t="str">
        <f>IF(ISBLANK(Sales[[#This Row],[return]]),"No",Sales[[#This Row],[return]])</f>
        <v>No</v>
      </c>
      <c r="O6831" s="2">
        <v>43566</v>
      </c>
      <c r="P6831" s="8" t="str">
        <f>TEXT(DAY(Sales[[#This Row],[OrderDate]]),"ddd")</f>
        <v>Wed</v>
      </c>
      <c r="Q6831" s="8" t="str">
        <f>TEXT(MONTH(Sales[[#This Row],[ShipDate]])*29,"mmm")</f>
        <v>Apr</v>
      </c>
      <c r="R6831">
        <v>1259</v>
      </c>
      <c r="S6831" t="s">
        <v>2248</v>
      </c>
      <c r="T6831" t="s">
        <v>15</v>
      </c>
      <c r="U6831">
        <v>27217</v>
      </c>
      <c r="V6831" s="1">
        <v>0.2</v>
      </c>
      <c r="W6831">
        <v>0</v>
      </c>
      <c r="X6831">
        <v>1</v>
      </c>
      <c r="Y6831">
        <v>2</v>
      </c>
      <c r="AD6831"/>
    </row>
    <row r="6832" spans="1:30" x14ac:dyDescent="0.25">
      <c r="A6832" t="s">
        <v>40</v>
      </c>
      <c r="B6832" s="2">
        <v>43571</v>
      </c>
      <c r="C6832" s="35">
        <f>YEAR(Sales[[#This Row],[ShipDate]])</f>
        <v>2019</v>
      </c>
      <c r="D6832" t="s">
        <v>36</v>
      </c>
      <c r="E6832" t="s">
        <v>18</v>
      </c>
      <c r="F6832" t="s">
        <v>45</v>
      </c>
      <c r="G6832" t="s">
        <v>25</v>
      </c>
      <c r="H6832" t="s">
        <v>1002</v>
      </c>
      <c r="I6832" t="s">
        <v>58</v>
      </c>
      <c r="J6832" t="s">
        <v>13</v>
      </c>
      <c r="K6832" t="s">
        <v>175</v>
      </c>
      <c r="L6832" t="s">
        <v>17</v>
      </c>
      <c r="N6832" t="str">
        <f>IF(ISBLANK(Sales[[#This Row],[return]]),"No",Sales[[#This Row],[return]])</f>
        <v>No</v>
      </c>
      <c r="O6832" s="2">
        <v>43566</v>
      </c>
      <c r="P6832" s="8" t="str">
        <f>TEXT(DAY(Sales[[#This Row],[OrderDate]]),"ddd")</f>
        <v>Wed</v>
      </c>
      <c r="Q6832" s="8" t="str">
        <f>TEXT(MONTH(Sales[[#This Row],[ShipDate]])*29,"mmm")</f>
        <v>Apr</v>
      </c>
      <c r="R6832">
        <v>1136</v>
      </c>
      <c r="S6832" t="s">
        <v>2267</v>
      </c>
      <c r="T6832" t="s">
        <v>15</v>
      </c>
      <c r="U6832">
        <v>27217</v>
      </c>
      <c r="V6832" s="1">
        <v>0.2</v>
      </c>
      <c r="W6832">
        <v>2</v>
      </c>
      <c r="X6832">
        <v>8</v>
      </c>
      <c r="Y6832">
        <v>21</v>
      </c>
      <c r="AD6832"/>
    </row>
    <row r="6833" spans="1:30" x14ac:dyDescent="0.25">
      <c r="A6833" t="s">
        <v>10</v>
      </c>
      <c r="B6833" s="2">
        <v>43540</v>
      </c>
      <c r="C6833" s="35">
        <f>YEAR(Sales[[#This Row],[ShipDate]])</f>
        <v>2019</v>
      </c>
      <c r="D6833" t="s">
        <v>36</v>
      </c>
      <c r="E6833" t="s">
        <v>18</v>
      </c>
      <c r="F6833" t="s">
        <v>48</v>
      </c>
      <c r="G6833" t="s">
        <v>46</v>
      </c>
      <c r="H6833" t="s">
        <v>88</v>
      </c>
      <c r="I6833" t="s">
        <v>93</v>
      </c>
      <c r="J6833" t="s">
        <v>13</v>
      </c>
      <c r="K6833" t="s">
        <v>95</v>
      </c>
      <c r="L6833" t="s">
        <v>92</v>
      </c>
      <c r="N6833" t="str">
        <f>IF(ISBLANK(Sales[[#This Row],[return]]),"No",Sales[[#This Row],[return]])</f>
        <v>No</v>
      </c>
      <c r="O6833" s="2">
        <v>43534</v>
      </c>
      <c r="P6833" s="8" t="str">
        <f>TEXT(DAY(Sales[[#This Row],[OrderDate]]),"ddd")</f>
        <v>Tue</v>
      </c>
      <c r="Q6833" s="8" t="str">
        <f>TEXT(MONTH(Sales[[#This Row],[ShipDate]])*29,"mmm")</f>
        <v>Mar</v>
      </c>
      <c r="R6833">
        <v>1172</v>
      </c>
      <c r="S6833" t="s">
        <v>366</v>
      </c>
      <c r="T6833" t="s">
        <v>90</v>
      </c>
      <c r="U6833">
        <v>19140</v>
      </c>
      <c r="V6833" s="1">
        <v>0.4</v>
      </c>
      <c r="W6833">
        <v>-11</v>
      </c>
      <c r="X6833">
        <v>3</v>
      </c>
      <c r="Y6833">
        <v>54</v>
      </c>
      <c r="AD6833"/>
    </row>
    <row r="6834" spans="1:30" x14ac:dyDescent="0.25">
      <c r="A6834" t="s">
        <v>24</v>
      </c>
      <c r="B6834" s="2">
        <v>43728</v>
      </c>
      <c r="C6834" s="35">
        <f>YEAR(Sales[[#This Row],[ShipDate]])</f>
        <v>2019</v>
      </c>
      <c r="D6834" t="s">
        <v>113</v>
      </c>
      <c r="E6834" t="s">
        <v>18</v>
      </c>
      <c r="F6834" t="s">
        <v>45</v>
      </c>
      <c r="G6834" t="s">
        <v>25</v>
      </c>
      <c r="H6834" t="s">
        <v>531</v>
      </c>
      <c r="I6834" t="s">
        <v>70</v>
      </c>
      <c r="J6834" t="s">
        <v>13</v>
      </c>
      <c r="K6834" t="s">
        <v>1371</v>
      </c>
      <c r="L6834" t="s">
        <v>68</v>
      </c>
      <c r="N6834" t="str">
        <f>IF(ISBLANK(Sales[[#This Row],[return]]),"No",Sales[[#This Row],[return]])</f>
        <v>No</v>
      </c>
      <c r="O6834" s="2">
        <v>43726</v>
      </c>
      <c r="P6834" s="8" t="str">
        <f>TEXT(DAY(Sales[[#This Row],[OrderDate]]),"ddd")</f>
        <v>Wed</v>
      </c>
      <c r="Q6834" s="8" t="str">
        <f>TEXT(MONTH(Sales[[#This Row],[ShipDate]])*29,"mmm")</f>
        <v>Sep</v>
      </c>
      <c r="R6834">
        <v>1128</v>
      </c>
      <c r="S6834" t="s">
        <v>580</v>
      </c>
      <c r="T6834" t="s">
        <v>66</v>
      </c>
      <c r="U6834">
        <v>76017</v>
      </c>
      <c r="V6834" s="1">
        <v>0.2</v>
      </c>
      <c r="W6834">
        <v>1</v>
      </c>
      <c r="X6834">
        <v>2</v>
      </c>
      <c r="Y6834">
        <v>9</v>
      </c>
      <c r="AD6834"/>
    </row>
    <row r="6835" spans="1:30" x14ac:dyDescent="0.25">
      <c r="A6835" t="s">
        <v>24</v>
      </c>
      <c r="B6835" s="2">
        <v>43728</v>
      </c>
      <c r="C6835" s="35">
        <f>YEAR(Sales[[#This Row],[ShipDate]])</f>
        <v>2019</v>
      </c>
      <c r="D6835" t="s">
        <v>113</v>
      </c>
      <c r="E6835" t="s">
        <v>18</v>
      </c>
      <c r="F6835" t="s">
        <v>39</v>
      </c>
      <c r="G6835" t="s">
        <v>25</v>
      </c>
      <c r="H6835" t="s">
        <v>531</v>
      </c>
      <c r="I6835" t="s">
        <v>70</v>
      </c>
      <c r="J6835" t="s">
        <v>13</v>
      </c>
      <c r="K6835" t="s">
        <v>1371</v>
      </c>
      <c r="L6835" t="s">
        <v>68</v>
      </c>
      <c r="N6835" t="str">
        <f>IF(ISBLANK(Sales[[#This Row],[return]]),"No",Sales[[#This Row],[return]])</f>
        <v>No</v>
      </c>
      <c r="O6835" s="2">
        <v>43726</v>
      </c>
      <c r="P6835" s="8" t="str">
        <f>TEXT(DAY(Sales[[#This Row],[OrderDate]]),"ddd")</f>
        <v>Wed</v>
      </c>
      <c r="Q6835" s="8" t="str">
        <f>TEXT(MONTH(Sales[[#This Row],[ShipDate]])*29,"mmm")</f>
        <v>Sep</v>
      </c>
      <c r="R6835">
        <v>52</v>
      </c>
      <c r="S6835" t="s">
        <v>1645</v>
      </c>
      <c r="T6835" t="s">
        <v>66</v>
      </c>
      <c r="U6835">
        <v>76017</v>
      </c>
      <c r="V6835" s="1">
        <v>0.2</v>
      </c>
      <c r="W6835">
        <v>-3</v>
      </c>
      <c r="X6835">
        <v>2</v>
      </c>
      <c r="Y6835">
        <v>48</v>
      </c>
      <c r="AD6835"/>
    </row>
    <row r="6836" spans="1:30" x14ac:dyDescent="0.25">
      <c r="A6836" t="s">
        <v>10</v>
      </c>
      <c r="B6836" s="2">
        <v>43700</v>
      </c>
      <c r="C6836" s="35">
        <f>YEAR(Sales[[#This Row],[ShipDate]])</f>
        <v>2019</v>
      </c>
      <c r="D6836" t="s">
        <v>113</v>
      </c>
      <c r="E6836" t="s">
        <v>18</v>
      </c>
      <c r="F6836" t="s">
        <v>38</v>
      </c>
      <c r="G6836" t="s">
        <v>11</v>
      </c>
      <c r="H6836" t="s">
        <v>79</v>
      </c>
      <c r="I6836" t="s">
        <v>32</v>
      </c>
      <c r="J6836" t="s">
        <v>13</v>
      </c>
      <c r="K6836" t="s">
        <v>1231</v>
      </c>
      <c r="L6836" t="s">
        <v>30</v>
      </c>
      <c r="N6836" t="str">
        <f>IF(ISBLANK(Sales[[#This Row],[return]]),"No",Sales[[#This Row],[return]])</f>
        <v>No</v>
      </c>
      <c r="O6836" s="2">
        <v>43699</v>
      </c>
      <c r="P6836" s="8" t="str">
        <f>TEXT(DAY(Sales[[#This Row],[OrderDate]]),"ddd")</f>
        <v>Sun</v>
      </c>
      <c r="Q6836" s="8" t="str">
        <f>TEXT(MONTH(Sales[[#This Row],[ShipDate]])*29,"mmm")</f>
        <v>Aug</v>
      </c>
      <c r="R6836">
        <v>848</v>
      </c>
      <c r="S6836" t="s">
        <v>257</v>
      </c>
      <c r="T6836" t="s">
        <v>28</v>
      </c>
      <c r="U6836">
        <v>94110</v>
      </c>
      <c r="V6836" s="1">
        <v>0.2</v>
      </c>
      <c r="W6836">
        <v>3</v>
      </c>
      <c r="X6836">
        <v>1</v>
      </c>
      <c r="Y6836">
        <v>210</v>
      </c>
      <c r="AD6836"/>
    </row>
    <row r="6837" spans="1:30" x14ac:dyDescent="0.25">
      <c r="A6837" t="s">
        <v>40</v>
      </c>
      <c r="B6837" s="2">
        <v>43562</v>
      </c>
      <c r="C6837" s="35">
        <f>YEAR(Sales[[#This Row],[ShipDate]])</f>
        <v>2019</v>
      </c>
      <c r="D6837" t="s">
        <v>36</v>
      </c>
      <c r="E6837" t="s">
        <v>18</v>
      </c>
      <c r="F6837" t="s">
        <v>43</v>
      </c>
      <c r="G6837" t="s">
        <v>11</v>
      </c>
      <c r="H6837" t="s">
        <v>88</v>
      </c>
      <c r="I6837" t="s">
        <v>93</v>
      </c>
      <c r="J6837" t="s">
        <v>13</v>
      </c>
      <c r="K6837" t="s">
        <v>1306</v>
      </c>
      <c r="L6837" t="s">
        <v>92</v>
      </c>
      <c r="N6837" t="str">
        <f>IF(ISBLANK(Sales[[#This Row],[return]]),"No",Sales[[#This Row],[return]])</f>
        <v>No</v>
      </c>
      <c r="O6837" s="2">
        <v>43558</v>
      </c>
      <c r="P6837" s="8" t="str">
        <f>TEXT(DAY(Sales[[#This Row],[OrderDate]]),"ddd")</f>
        <v>Tue</v>
      </c>
      <c r="Q6837" s="8" t="str">
        <f>TEXT(MONTH(Sales[[#This Row],[ShipDate]])*29,"mmm")</f>
        <v>Apr</v>
      </c>
      <c r="R6837">
        <v>1505</v>
      </c>
      <c r="S6837" t="s">
        <v>447</v>
      </c>
      <c r="T6837" t="s">
        <v>90</v>
      </c>
      <c r="U6837">
        <v>19143</v>
      </c>
      <c r="V6837" s="1">
        <v>0.2</v>
      </c>
      <c r="W6837">
        <v>8</v>
      </c>
      <c r="X6837">
        <v>4</v>
      </c>
      <c r="Y6837">
        <v>25</v>
      </c>
      <c r="AD6837"/>
    </row>
    <row r="6838" spans="1:30" x14ac:dyDescent="0.25">
      <c r="A6838" t="s">
        <v>40</v>
      </c>
      <c r="B6838" s="2">
        <v>43808</v>
      </c>
      <c r="C6838" s="35">
        <f>YEAR(Sales[[#This Row],[ShipDate]])</f>
        <v>2019</v>
      </c>
      <c r="D6838" t="s">
        <v>36</v>
      </c>
      <c r="E6838" t="s">
        <v>18</v>
      </c>
      <c r="F6838" t="s">
        <v>50</v>
      </c>
      <c r="G6838" t="s">
        <v>25</v>
      </c>
      <c r="H6838" t="s">
        <v>1580</v>
      </c>
      <c r="I6838" t="s">
        <v>63</v>
      </c>
      <c r="J6838" t="s">
        <v>13</v>
      </c>
      <c r="K6838" t="s">
        <v>1013</v>
      </c>
      <c r="L6838" t="s">
        <v>30</v>
      </c>
      <c r="N6838" t="str">
        <f>IF(ISBLANK(Sales[[#This Row],[return]]),"No",Sales[[#This Row],[return]])</f>
        <v>No</v>
      </c>
      <c r="O6838" s="2">
        <v>43804</v>
      </c>
      <c r="P6838" s="8" t="str">
        <f>TEXT(DAY(Sales[[#This Row],[OrderDate]]),"ddd")</f>
        <v>Thu</v>
      </c>
      <c r="Q6838" s="8" t="str">
        <f>TEXT(MONTH(Sales[[#This Row],[ShipDate]])*29,"mmm")</f>
        <v>Dec</v>
      </c>
      <c r="R6838">
        <v>722</v>
      </c>
      <c r="S6838" t="s">
        <v>1668</v>
      </c>
      <c r="T6838" t="s">
        <v>28</v>
      </c>
      <c r="U6838">
        <v>98006</v>
      </c>
      <c r="V6838" s="1">
        <v>0.2</v>
      </c>
      <c r="W6838">
        <v>8</v>
      </c>
      <c r="X6838">
        <v>3</v>
      </c>
      <c r="Y6838">
        <v>25</v>
      </c>
      <c r="AD6838"/>
    </row>
    <row r="6839" spans="1:30" x14ac:dyDescent="0.25">
      <c r="A6839" t="s">
        <v>40</v>
      </c>
      <c r="B6839" s="2">
        <v>43808</v>
      </c>
      <c r="C6839" s="35">
        <f>YEAR(Sales[[#This Row],[ShipDate]])</f>
        <v>2019</v>
      </c>
      <c r="D6839" t="s">
        <v>36</v>
      </c>
      <c r="E6839" t="s">
        <v>18</v>
      </c>
      <c r="F6839" t="s">
        <v>50</v>
      </c>
      <c r="G6839" t="s">
        <v>25</v>
      </c>
      <c r="H6839" t="s">
        <v>1580</v>
      </c>
      <c r="I6839" t="s">
        <v>63</v>
      </c>
      <c r="J6839" t="s">
        <v>13</v>
      </c>
      <c r="K6839" t="s">
        <v>1013</v>
      </c>
      <c r="L6839" t="s">
        <v>30</v>
      </c>
      <c r="N6839" t="str">
        <f>IF(ISBLANK(Sales[[#This Row],[return]]),"No",Sales[[#This Row],[return]])</f>
        <v>No</v>
      </c>
      <c r="O6839" s="2">
        <v>43804</v>
      </c>
      <c r="P6839" s="8" t="str">
        <f>TEXT(DAY(Sales[[#This Row],[OrderDate]]),"ddd")</f>
        <v>Thu</v>
      </c>
      <c r="Q6839" s="8" t="str">
        <f>TEXT(MONTH(Sales[[#This Row],[ShipDate]])*29,"mmm")</f>
        <v>Dec</v>
      </c>
      <c r="R6839">
        <v>1850</v>
      </c>
      <c r="S6839" t="s">
        <v>2160</v>
      </c>
      <c r="T6839" t="s">
        <v>28</v>
      </c>
      <c r="U6839">
        <v>98006</v>
      </c>
      <c r="V6839" s="1">
        <v>0.2</v>
      </c>
      <c r="W6839">
        <v>5</v>
      </c>
      <c r="X6839">
        <v>6</v>
      </c>
      <c r="Y6839">
        <v>15</v>
      </c>
      <c r="AD6839"/>
    </row>
    <row r="6840" spans="1:30" x14ac:dyDescent="0.25">
      <c r="A6840" t="s">
        <v>40</v>
      </c>
      <c r="B6840" s="2">
        <v>43574</v>
      </c>
      <c r="C6840" s="35">
        <f>YEAR(Sales[[#This Row],[ShipDate]])</f>
        <v>2019</v>
      </c>
      <c r="D6840" t="s">
        <v>36</v>
      </c>
      <c r="E6840" t="s">
        <v>18</v>
      </c>
      <c r="F6840" t="s">
        <v>21</v>
      </c>
      <c r="G6840" t="s">
        <v>11</v>
      </c>
      <c r="H6840" t="s">
        <v>146</v>
      </c>
      <c r="I6840" t="s">
        <v>149</v>
      </c>
      <c r="J6840" t="s">
        <v>13</v>
      </c>
      <c r="K6840" t="s">
        <v>1532</v>
      </c>
      <c r="L6840" t="s">
        <v>92</v>
      </c>
      <c r="N6840" t="str">
        <f>IF(ISBLANK(Sales[[#This Row],[return]]),"No",Sales[[#This Row],[return]])</f>
        <v>No</v>
      </c>
      <c r="O6840" s="2">
        <v>43569</v>
      </c>
      <c r="P6840" s="8" t="str">
        <f>TEXT(DAY(Sales[[#This Row],[OrderDate]]),"ddd")</f>
        <v>Sat</v>
      </c>
      <c r="Q6840" s="8" t="str">
        <f>TEXT(MONTH(Sales[[#This Row],[ShipDate]])*29,"mmm")</f>
        <v>Apr</v>
      </c>
      <c r="R6840">
        <v>390</v>
      </c>
      <c r="S6840" t="s">
        <v>1533</v>
      </c>
      <c r="T6840" t="s">
        <v>90</v>
      </c>
      <c r="U6840">
        <v>10024</v>
      </c>
      <c r="V6840" s="1">
        <v>0.2</v>
      </c>
      <c r="W6840">
        <v>9</v>
      </c>
      <c r="X6840">
        <v>3</v>
      </c>
      <c r="Y6840">
        <v>242</v>
      </c>
      <c r="AD6840"/>
    </row>
    <row r="6841" spans="1:30" x14ac:dyDescent="0.25">
      <c r="A6841" t="s">
        <v>40</v>
      </c>
      <c r="B6841" s="2">
        <v>43574</v>
      </c>
      <c r="C6841" s="35">
        <f>YEAR(Sales[[#This Row],[ShipDate]])</f>
        <v>2019</v>
      </c>
      <c r="D6841" t="s">
        <v>36</v>
      </c>
      <c r="E6841" t="s">
        <v>18</v>
      </c>
      <c r="F6841" t="s">
        <v>50</v>
      </c>
      <c r="G6841" t="s">
        <v>25</v>
      </c>
      <c r="H6841" t="s">
        <v>146</v>
      </c>
      <c r="I6841" t="s">
        <v>149</v>
      </c>
      <c r="J6841" t="s">
        <v>13</v>
      </c>
      <c r="K6841" t="s">
        <v>1532</v>
      </c>
      <c r="L6841" t="s">
        <v>92</v>
      </c>
      <c r="N6841" t="str">
        <f>IF(ISBLANK(Sales[[#This Row],[return]]),"No",Sales[[#This Row],[return]])</f>
        <v>No</v>
      </c>
      <c r="O6841" s="2">
        <v>43569</v>
      </c>
      <c r="P6841" s="8" t="str">
        <f>TEXT(DAY(Sales[[#This Row],[OrderDate]]),"ddd")</f>
        <v>Sat</v>
      </c>
      <c r="Q6841" s="8" t="str">
        <f>TEXT(MONTH(Sales[[#This Row],[ShipDate]])*29,"mmm")</f>
        <v>Apr</v>
      </c>
      <c r="R6841">
        <v>260</v>
      </c>
      <c r="S6841" t="s">
        <v>575</v>
      </c>
      <c r="T6841" t="s">
        <v>90</v>
      </c>
      <c r="U6841">
        <v>10024</v>
      </c>
      <c r="V6841" s="1">
        <v>0.2</v>
      </c>
      <c r="W6841">
        <v>4</v>
      </c>
      <c r="X6841">
        <v>3</v>
      </c>
      <c r="Y6841">
        <v>11</v>
      </c>
      <c r="AD6841"/>
    </row>
    <row r="6842" spans="1:30" x14ac:dyDescent="0.25">
      <c r="A6842" t="s">
        <v>24</v>
      </c>
      <c r="B6842" s="2">
        <v>43790</v>
      </c>
      <c r="C6842" s="35">
        <f>YEAR(Sales[[#This Row],[ShipDate]])</f>
        <v>2019</v>
      </c>
      <c r="D6842" t="s">
        <v>113</v>
      </c>
      <c r="E6842" t="s">
        <v>18</v>
      </c>
      <c r="F6842" t="s">
        <v>23</v>
      </c>
      <c r="G6842" t="s">
        <v>11</v>
      </c>
      <c r="H6842" t="s">
        <v>107</v>
      </c>
      <c r="I6842" t="s">
        <v>70</v>
      </c>
      <c r="J6842" t="s">
        <v>13</v>
      </c>
      <c r="K6842" t="s">
        <v>1106</v>
      </c>
      <c r="L6842" t="s">
        <v>68</v>
      </c>
      <c r="N6842" t="str">
        <f>IF(ISBLANK(Sales[[#This Row],[return]]),"No",Sales[[#This Row],[return]])</f>
        <v>No</v>
      </c>
      <c r="O6842" s="2">
        <v>43788</v>
      </c>
      <c r="P6842" s="8" t="str">
        <f>TEXT(DAY(Sales[[#This Row],[OrderDate]]),"ddd")</f>
        <v>Thu</v>
      </c>
      <c r="Q6842" s="8" t="str">
        <f>TEXT(MONTH(Sales[[#This Row],[ShipDate]])*29,"mmm")</f>
        <v>Nov</v>
      </c>
      <c r="R6842">
        <v>773</v>
      </c>
      <c r="S6842" t="s">
        <v>3110</v>
      </c>
      <c r="T6842" t="s">
        <v>66</v>
      </c>
      <c r="U6842">
        <v>77095</v>
      </c>
      <c r="V6842" s="1">
        <v>0.3</v>
      </c>
      <c r="W6842">
        <v>-46</v>
      </c>
      <c r="X6842">
        <v>3</v>
      </c>
      <c r="Y6842">
        <v>191</v>
      </c>
      <c r="AD6842"/>
    </row>
    <row r="6843" spans="1:30" x14ac:dyDescent="0.25">
      <c r="A6843" t="s">
        <v>24</v>
      </c>
      <c r="B6843" s="2">
        <v>43790</v>
      </c>
      <c r="C6843" s="35">
        <f>YEAR(Sales[[#This Row],[ShipDate]])</f>
        <v>2019</v>
      </c>
      <c r="D6843" t="s">
        <v>113</v>
      </c>
      <c r="E6843" t="s">
        <v>18</v>
      </c>
      <c r="F6843" t="s">
        <v>45</v>
      </c>
      <c r="G6843" t="s">
        <v>25</v>
      </c>
      <c r="H6843" t="s">
        <v>107</v>
      </c>
      <c r="I6843" t="s">
        <v>70</v>
      </c>
      <c r="J6843" t="s">
        <v>13</v>
      </c>
      <c r="K6843" t="s">
        <v>1106</v>
      </c>
      <c r="L6843" t="s">
        <v>68</v>
      </c>
      <c r="N6843" t="str">
        <f>IF(ISBLANK(Sales[[#This Row],[return]]),"No",Sales[[#This Row],[return]])</f>
        <v>No</v>
      </c>
      <c r="O6843" s="2">
        <v>43788</v>
      </c>
      <c r="P6843" s="8" t="str">
        <f>TEXT(DAY(Sales[[#This Row],[OrderDate]]),"ddd")</f>
        <v>Thu</v>
      </c>
      <c r="Q6843" s="8" t="str">
        <f>TEXT(MONTH(Sales[[#This Row],[ShipDate]])*29,"mmm")</f>
        <v>Nov</v>
      </c>
      <c r="R6843">
        <v>253</v>
      </c>
      <c r="S6843" t="s">
        <v>1656</v>
      </c>
      <c r="T6843" t="s">
        <v>66</v>
      </c>
      <c r="U6843">
        <v>77095</v>
      </c>
      <c r="V6843" s="1">
        <v>0.2</v>
      </c>
      <c r="W6843">
        <v>4</v>
      </c>
      <c r="X6843">
        <v>5</v>
      </c>
      <c r="Y6843">
        <v>13</v>
      </c>
      <c r="AD6843"/>
    </row>
    <row r="6844" spans="1:30" x14ac:dyDescent="0.25">
      <c r="A6844" t="s">
        <v>24</v>
      </c>
      <c r="B6844" s="2">
        <v>43790</v>
      </c>
      <c r="C6844" s="35">
        <f>YEAR(Sales[[#This Row],[ShipDate]])</f>
        <v>2019</v>
      </c>
      <c r="D6844" t="s">
        <v>113</v>
      </c>
      <c r="E6844" t="s">
        <v>18</v>
      </c>
      <c r="F6844" t="s">
        <v>50</v>
      </c>
      <c r="G6844" t="s">
        <v>25</v>
      </c>
      <c r="H6844" t="s">
        <v>107</v>
      </c>
      <c r="I6844" t="s">
        <v>70</v>
      </c>
      <c r="J6844" t="s">
        <v>13</v>
      </c>
      <c r="K6844" t="s">
        <v>1106</v>
      </c>
      <c r="L6844" t="s">
        <v>68</v>
      </c>
      <c r="N6844" t="str">
        <f>IF(ISBLANK(Sales[[#This Row],[return]]),"No",Sales[[#This Row],[return]])</f>
        <v>No</v>
      </c>
      <c r="O6844" s="2">
        <v>43788</v>
      </c>
      <c r="P6844" s="8" t="str">
        <f>TEXT(DAY(Sales[[#This Row],[OrderDate]]),"ddd")</f>
        <v>Thu</v>
      </c>
      <c r="Q6844" s="8" t="str">
        <f>TEXT(MONTH(Sales[[#This Row],[ShipDate]])*29,"mmm")</f>
        <v>Nov</v>
      </c>
      <c r="R6844">
        <v>651</v>
      </c>
      <c r="S6844" t="s">
        <v>802</v>
      </c>
      <c r="T6844" t="s">
        <v>66</v>
      </c>
      <c r="U6844">
        <v>77095</v>
      </c>
      <c r="V6844" s="1">
        <v>0.8</v>
      </c>
      <c r="W6844">
        <v>-2288</v>
      </c>
      <c r="X6844">
        <v>6</v>
      </c>
      <c r="Y6844">
        <v>1525</v>
      </c>
      <c r="AD6844"/>
    </row>
    <row r="6845" spans="1:30" x14ac:dyDescent="0.25">
      <c r="A6845" t="s">
        <v>10</v>
      </c>
      <c r="B6845" s="2">
        <v>43504</v>
      </c>
      <c r="C6845" s="35">
        <f>YEAR(Sales[[#This Row],[ShipDate]])</f>
        <v>2019</v>
      </c>
      <c r="D6845" t="s">
        <v>19</v>
      </c>
      <c r="E6845" t="s">
        <v>18</v>
      </c>
      <c r="F6845" t="s">
        <v>45</v>
      </c>
      <c r="G6845" t="s">
        <v>25</v>
      </c>
      <c r="H6845" t="s">
        <v>1473</v>
      </c>
      <c r="I6845" t="s">
        <v>70</v>
      </c>
      <c r="J6845" t="s">
        <v>13</v>
      </c>
      <c r="K6845" t="s">
        <v>15</v>
      </c>
      <c r="L6845" t="s">
        <v>68</v>
      </c>
      <c r="N6845" t="str">
        <f>IF(ISBLANK(Sales[[#This Row],[return]]),"No",Sales[[#This Row],[return]])</f>
        <v>No</v>
      </c>
      <c r="O6845" s="2">
        <v>43501</v>
      </c>
      <c r="P6845" s="8" t="str">
        <f>TEXT(DAY(Sales[[#This Row],[OrderDate]]),"ddd")</f>
        <v>Thu</v>
      </c>
      <c r="Q6845" s="8" t="str">
        <f>TEXT(MONTH(Sales[[#This Row],[ShipDate]])*29,"mmm")</f>
        <v>Feb</v>
      </c>
      <c r="R6845">
        <v>1508</v>
      </c>
      <c r="S6845" t="s">
        <v>1780</v>
      </c>
      <c r="T6845" t="s">
        <v>66</v>
      </c>
      <c r="U6845">
        <v>76706</v>
      </c>
      <c r="V6845" s="1">
        <v>0.2</v>
      </c>
      <c r="W6845">
        <v>1</v>
      </c>
      <c r="X6845">
        <v>5</v>
      </c>
      <c r="Y6845">
        <v>7</v>
      </c>
      <c r="AD6845"/>
    </row>
    <row r="6846" spans="1:30" x14ac:dyDescent="0.25">
      <c r="A6846" t="s">
        <v>10</v>
      </c>
      <c r="B6846" s="2">
        <v>43504</v>
      </c>
      <c r="C6846" s="35">
        <f>YEAR(Sales[[#This Row],[ShipDate]])</f>
        <v>2019</v>
      </c>
      <c r="D6846" t="s">
        <v>19</v>
      </c>
      <c r="E6846" t="s">
        <v>18</v>
      </c>
      <c r="F6846" t="s">
        <v>50</v>
      </c>
      <c r="G6846" t="s">
        <v>25</v>
      </c>
      <c r="H6846" t="s">
        <v>1473</v>
      </c>
      <c r="I6846" t="s">
        <v>70</v>
      </c>
      <c r="J6846" t="s">
        <v>13</v>
      </c>
      <c r="K6846" t="s">
        <v>15</v>
      </c>
      <c r="L6846" t="s">
        <v>68</v>
      </c>
      <c r="N6846" t="str">
        <f>IF(ISBLANK(Sales[[#This Row],[return]]),"No",Sales[[#This Row],[return]])</f>
        <v>No</v>
      </c>
      <c r="O6846" s="2">
        <v>43501</v>
      </c>
      <c r="P6846" s="8" t="str">
        <f>TEXT(DAY(Sales[[#This Row],[OrderDate]]),"ddd")</f>
        <v>Thu</v>
      </c>
      <c r="Q6846" s="8" t="str">
        <f>TEXT(MONTH(Sales[[#This Row],[ShipDate]])*29,"mmm")</f>
        <v>Feb</v>
      </c>
      <c r="R6846">
        <v>897</v>
      </c>
      <c r="S6846" t="s">
        <v>998</v>
      </c>
      <c r="T6846" t="s">
        <v>66</v>
      </c>
      <c r="U6846">
        <v>76706</v>
      </c>
      <c r="V6846" s="1">
        <v>0.8</v>
      </c>
      <c r="W6846">
        <v>-427</v>
      </c>
      <c r="X6846">
        <v>4</v>
      </c>
      <c r="Y6846">
        <v>244</v>
      </c>
      <c r="AD6846"/>
    </row>
    <row r="6847" spans="1:30" x14ac:dyDescent="0.25">
      <c r="A6847" t="s">
        <v>40</v>
      </c>
      <c r="B6847" s="2">
        <v>43801</v>
      </c>
      <c r="C6847" s="35">
        <f>YEAR(Sales[[#This Row],[ShipDate]])</f>
        <v>2019</v>
      </c>
      <c r="D6847" t="s">
        <v>36</v>
      </c>
      <c r="E6847" t="s">
        <v>18</v>
      </c>
      <c r="F6847" t="s">
        <v>33</v>
      </c>
      <c r="G6847" t="s">
        <v>25</v>
      </c>
      <c r="H6847" t="s">
        <v>457</v>
      </c>
      <c r="I6847" t="s">
        <v>32</v>
      </c>
      <c r="J6847" t="s">
        <v>13</v>
      </c>
      <c r="K6847" t="s">
        <v>840</v>
      </c>
      <c r="L6847" t="s">
        <v>30</v>
      </c>
      <c r="N6847" t="str">
        <f>IF(ISBLANK(Sales[[#This Row],[return]]),"No",Sales[[#This Row],[return]])</f>
        <v>No</v>
      </c>
      <c r="O6847" s="2">
        <v>43797</v>
      </c>
      <c r="P6847" s="8" t="str">
        <f>TEXT(DAY(Sales[[#This Row],[OrderDate]]),"ddd")</f>
        <v>Sat</v>
      </c>
      <c r="Q6847" s="8" t="str">
        <f>TEXT(MONTH(Sales[[#This Row],[ShipDate]])*29,"mmm")</f>
        <v>Dec</v>
      </c>
      <c r="R6847">
        <v>1365</v>
      </c>
      <c r="S6847" t="s">
        <v>565</v>
      </c>
      <c r="T6847" t="s">
        <v>28</v>
      </c>
      <c r="U6847">
        <v>92037</v>
      </c>
      <c r="V6847" s="1">
        <v>0</v>
      </c>
      <c r="W6847">
        <v>29</v>
      </c>
      <c r="X6847">
        <v>5</v>
      </c>
      <c r="Y6847">
        <v>63</v>
      </c>
      <c r="AD6847"/>
    </row>
    <row r="6848" spans="1:30" x14ac:dyDescent="0.25">
      <c r="A6848" t="s">
        <v>40</v>
      </c>
      <c r="B6848" s="2">
        <v>43798</v>
      </c>
      <c r="C6848" s="35">
        <f>YEAR(Sales[[#This Row],[ShipDate]])</f>
        <v>2019</v>
      </c>
      <c r="D6848" t="s">
        <v>36</v>
      </c>
      <c r="E6848" t="s">
        <v>31</v>
      </c>
      <c r="F6848" t="s">
        <v>59</v>
      </c>
      <c r="G6848" t="s">
        <v>25</v>
      </c>
      <c r="H6848" t="s">
        <v>1176</v>
      </c>
      <c r="I6848" t="s">
        <v>93</v>
      </c>
      <c r="J6848" t="s">
        <v>13</v>
      </c>
      <c r="K6848" t="s">
        <v>2730</v>
      </c>
      <c r="L6848" t="s">
        <v>92</v>
      </c>
      <c r="N6848" t="str">
        <f>IF(ISBLANK(Sales[[#This Row],[return]]),"No",Sales[[#This Row],[return]])</f>
        <v>No</v>
      </c>
      <c r="O6848" s="2">
        <v>43793</v>
      </c>
      <c r="P6848" s="8" t="str">
        <f>TEXT(DAY(Sales[[#This Row],[OrderDate]]),"ddd")</f>
        <v>Tue</v>
      </c>
      <c r="Q6848" s="8" t="str">
        <f>TEXT(MONTH(Sales[[#This Row],[ShipDate]])*29,"mmm")</f>
        <v>Nov</v>
      </c>
      <c r="R6848">
        <v>1712</v>
      </c>
      <c r="S6848" t="s">
        <v>2280</v>
      </c>
      <c r="T6848" t="s">
        <v>90</v>
      </c>
      <c r="U6848">
        <v>17602</v>
      </c>
      <c r="V6848" s="1">
        <v>0.2</v>
      </c>
      <c r="W6848">
        <v>83</v>
      </c>
      <c r="X6848">
        <v>7</v>
      </c>
      <c r="Y6848">
        <v>230</v>
      </c>
      <c r="AD6848"/>
    </row>
    <row r="6849" spans="1:30" x14ac:dyDescent="0.25">
      <c r="A6849" t="s">
        <v>40</v>
      </c>
      <c r="B6849" s="2">
        <v>43798</v>
      </c>
      <c r="C6849" s="35">
        <f>YEAR(Sales[[#This Row],[ShipDate]])</f>
        <v>2019</v>
      </c>
      <c r="D6849" t="s">
        <v>36</v>
      </c>
      <c r="E6849" t="s">
        <v>31</v>
      </c>
      <c r="F6849" t="s">
        <v>48</v>
      </c>
      <c r="G6849" t="s">
        <v>46</v>
      </c>
      <c r="H6849" t="s">
        <v>1176</v>
      </c>
      <c r="I6849" t="s">
        <v>93</v>
      </c>
      <c r="J6849" t="s">
        <v>13</v>
      </c>
      <c r="K6849" t="s">
        <v>2730</v>
      </c>
      <c r="L6849" t="s">
        <v>92</v>
      </c>
      <c r="N6849" t="str">
        <f>IF(ISBLANK(Sales[[#This Row],[return]]),"No",Sales[[#This Row],[return]])</f>
        <v>No</v>
      </c>
      <c r="O6849" s="2">
        <v>43793</v>
      </c>
      <c r="P6849" s="8" t="str">
        <f>TEXT(DAY(Sales[[#This Row],[OrderDate]]),"ddd")</f>
        <v>Tue</v>
      </c>
      <c r="Q6849" s="8" t="str">
        <f>TEXT(MONTH(Sales[[#This Row],[ShipDate]])*29,"mmm")</f>
        <v>Nov</v>
      </c>
      <c r="R6849">
        <v>342</v>
      </c>
      <c r="S6849" t="s">
        <v>2429</v>
      </c>
      <c r="T6849" t="s">
        <v>90</v>
      </c>
      <c r="U6849">
        <v>17602</v>
      </c>
      <c r="V6849" s="1">
        <v>0.4</v>
      </c>
      <c r="W6849">
        <v>-15</v>
      </c>
      <c r="X6849">
        <v>2</v>
      </c>
      <c r="Y6849">
        <v>90</v>
      </c>
      <c r="AD6849"/>
    </row>
    <row r="6850" spans="1:30" x14ac:dyDescent="0.25">
      <c r="A6850" t="s">
        <v>24</v>
      </c>
      <c r="B6850" s="2">
        <v>43762</v>
      </c>
      <c r="C6850" s="35">
        <f>YEAR(Sales[[#This Row],[ShipDate]])</f>
        <v>2019</v>
      </c>
      <c r="D6850" t="s">
        <v>19</v>
      </c>
      <c r="E6850" t="s">
        <v>31</v>
      </c>
      <c r="F6850" t="s">
        <v>43</v>
      </c>
      <c r="G6850" t="s">
        <v>11</v>
      </c>
      <c r="H6850" t="s">
        <v>79</v>
      </c>
      <c r="I6850" t="s">
        <v>32</v>
      </c>
      <c r="J6850" t="s">
        <v>13</v>
      </c>
      <c r="K6850" t="s">
        <v>3071</v>
      </c>
      <c r="L6850" t="s">
        <v>30</v>
      </c>
      <c r="M6850" t="s">
        <v>82</v>
      </c>
      <c r="N6850" t="str">
        <f>IF(ISBLANK(Sales[[#This Row],[return]]),"No",Sales[[#This Row],[return]])</f>
        <v>Yes</v>
      </c>
      <c r="O6850" s="2">
        <v>43757</v>
      </c>
      <c r="P6850" s="8" t="str">
        <f>TEXT(DAY(Sales[[#This Row],[OrderDate]]),"ddd")</f>
        <v>Thu</v>
      </c>
      <c r="Q6850" s="8" t="str">
        <f>TEXT(MONTH(Sales[[#This Row],[ShipDate]])*29,"mmm")</f>
        <v>Oct</v>
      </c>
      <c r="R6850">
        <v>996</v>
      </c>
      <c r="S6850" t="s">
        <v>3178</v>
      </c>
      <c r="T6850" t="s">
        <v>28</v>
      </c>
      <c r="U6850">
        <v>94110</v>
      </c>
      <c r="V6850" s="1">
        <v>0</v>
      </c>
      <c r="W6850">
        <v>10</v>
      </c>
      <c r="X6850">
        <v>2</v>
      </c>
      <c r="Y6850">
        <v>31</v>
      </c>
      <c r="AD6850"/>
    </row>
    <row r="6851" spans="1:30" x14ac:dyDescent="0.25">
      <c r="A6851" t="s">
        <v>24</v>
      </c>
      <c r="B6851" s="2">
        <v>43762</v>
      </c>
      <c r="C6851" s="35">
        <f>YEAR(Sales[[#This Row],[ShipDate]])</f>
        <v>2019</v>
      </c>
      <c r="D6851" t="s">
        <v>19</v>
      </c>
      <c r="E6851" t="s">
        <v>31</v>
      </c>
      <c r="F6851" t="s">
        <v>38</v>
      </c>
      <c r="G6851" t="s">
        <v>11</v>
      </c>
      <c r="H6851" t="s">
        <v>79</v>
      </c>
      <c r="I6851" t="s">
        <v>32</v>
      </c>
      <c r="J6851" t="s">
        <v>13</v>
      </c>
      <c r="K6851" t="s">
        <v>3071</v>
      </c>
      <c r="L6851" t="s">
        <v>30</v>
      </c>
      <c r="M6851" t="s">
        <v>82</v>
      </c>
      <c r="N6851" t="str">
        <f>IF(ISBLANK(Sales[[#This Row],[return]]),"No",Sales[[#This Row],[return]])</f>
        <v>Yes</v>
      </c>
      <c r="O6851" s="2">
        <v>43757</v>
      </c>
      <c r="P6851" s="8" t="str">
        <f>TEXT(DAY(Sales[[#This Row],[OrderDate]]),"ddd")</f>
        <v>Thu</v>
      </c>
      <c r="Q6851" s="8" t="str">
        <f>TEXT(MONTH(Sales[[#This Row],[ShipDate]])*29,"mmm")</f>
        <v>Oct</v>
      </c>
      <c r="R6851">
        <v>133</v>
      </c>
      <c r="S6851" t="s">
        <v>1273</v>
      </c>
      <c r="T6851" t="s">
        <v>28</v>
      </c>
      <c r="U6851">
        <v>94110</v>
      </c>
      <c r="V6851" s="1">
        <v>0.2</v>
      </c>
      <c r="W6851">
        <v>-3</v>
      </c>
      <c r="X6851">
        <v>2</v>
      </c>
      <c r="Y6851">
        <v>24</v>
      </c>
      <c r="AD6851"/>
    </row>
    <row r="6852" spans="1:30" x14ac:dyDescent="0.25">
      <c r="A6852" t="s">
        <v>24</v>
      </c>
      <c r="B6852" s="2">
        <v>43762</v>
      </c>
      <c r="C6852" s="35">
        <f>YEAR(Sales[[#This Row],[ShipDate]])</f>
        <v>2019</v>
      </c>
      <c r="D6852" t="s">
        <v>19</v>
      </c>
      <c r="E6852" t="s">
        <v>31</v>
      </c>
      <c r="F6852" t="s">
        <v>104</v>
      </c>
      <c r="G6852" t="s">
        <v>25</v>
      </c>
      <c r="H6852" t="s">
        <v>79</v>
      </c>
      <c r="I6852" t="s">
        <v>32</v>
      </c>
      <c r="J6852" t="s">
        <v>13</v>
      </c>
      <c r="K6852" t="s">
        <v>3071</v>
      </c>
      <c r="L6852" t="s">
        <v>30</v>
      </c>
      <c r="M6852" t="s">
        <v>82</v>
      </c>
      <c r="N6852" t="str">
        <f>IF(ISBLANK(Sales[[#This Row],[return]]),"No",Sales[[#This Row],[return]])</f>
        <v>Yes</v>
      </c>
      <c r="O6852" s="2">
        <v>43757</v>
      </c>
      <c r="P6852" s="8" t="str">
        <f>TEXT(DAY(Sales[[#This Row],[OrderDate]]),"ddd")</f>
        <v>Thu</v>
      </c>
      <c r="Q6852" s="8" t="str">
        <f>TEXT(MONTH(Sales[[#This Row],[ShipDate]])*29,"mmm")</f>
        <v>Oct</v>
      </c>
      <c r="R6852">
        <v>128</v>
      </c>
      <c r="S6852" t="s">
        <v>2202</v>
      </c>
      <c r="T6852" t="s">
        <v>28</v>
      </c>
      <c r="U6852">
        <v>94110</v>
      </c>
      <c r="V6852" s="1">
        <v>0</v>
      </c>
      <c r="W6852">
        <v>4</v>
      </c>
      <c r="X6852">
        <v>2</v>
      </c>
      <c r="Y6852">
        <v>9</v>
      </c>
      <c r="AD6852"/>
    </row>
    <row r="6853" spans="1:30" x14ac:dyDescent="0.25">
      <c r="A6853" t="s">
        <v>24</v>
      </c>
      <c r="B6853" s="2">
        <v>43762</v>
      </c>
      <c r="C6853" s="35">
        <f>YEAR(Sales[[#This Row],[ShipDate]])</f>
        <v>2019</v>
      </c>
      <c r="D6853" t="s">
        <v>19</v>
      </c>
      <c r="E6853" t="s">
        <v>31</v>
      </c>
      <c r="F6853" t="s">
        <v>33</v>
      </c>
      <c r="G6853" t="s">
        <v>25</v>
      </c>
      <c r="H6853" t="s">
        <v>79</v>
      </c>
      <c r="I6853" t="s">
        <v>32</v>
      </c>
      <c r="J6853" t="s">
        <v>13</v>
      </c>
      <c r="K6853" t="s">
        <v>3071</v>
      </c>
      <c r="L6853" t="s">
        <v>30</v>
      </c>
      <c r="M6853" t="s">
        <v>82</v>
      </c>
      <c r="N6853" t="str">
        <f>IF(ISBLANK(Sales[[#This Row],[return]]),"No",Sales[[#This Row],[return]])</f>
        <v>Yes</v>
      </c>
      <c r="O6853" s="2">
        <v>43757</v>
      </c>
      <c r="P6853" s="8" t="str">
        <f>TEXT(DAY(Sales[[#This Row],[OrderDate]]),"ddd")</f>
        <v>Thu</v>
      </c>
      <c r="Q6853" s="8" t="str">
        <f>TEXT(MONTH(Sales[[#This Row],[ShipDate]])*29,"mmm")</f>
        <v>Oct</v>
      </c>
      <c r="R6853">
        <v>229</v>
      </c>
      <c r="S6853" t="s">
        <v>2173</v>
      </c>
      <c r="T6853" t="s">
        <v>28</v>
      </c>
      <c r="U6853">
        <v>94110</v>
      </c>
      <c r="V6853" s="1">
        <v>0</v>
      </c>
      <c r="W6853">
        <v>15</v>
      </c>
      <c r="X6853">
        <v>10</v>
      </c>
      <c r="Y6853">
        <v>32</v>
      </c>
      <c r="AD6853"/>
    </row>
    <row r="6854" spans="1:30" x14ac:dyDescent="0.25">
      <c r="A6854" t="s">
        <v>24</v>
      </c>
      <c r="B6854" s="2">
        <v>43636</v>
      </c>
      <c r="C6854" s="35">
        <f>YEAR(Sales[[#This Row],[ShipDate]])</f>
        <v>2019</v>
      </c>
      <c r="D6854" t="s">
        <v>113</v>
      </c>
      <c r="E6854" t="s">
        <v>31</v>
      </c>
      <c r="F6854" t="s">
        <v>59</v>
      </c>
      <c r="G6854" t="s">
        <v>25</v>
      </c>
      <c r="H6854" t="s">
        <v>1257</v>
      </c>
      <c r="I6854" t="s">
        <v>120</v>
      </c>
      <c r="J6854" t="s">
        <v>13</v>
      </c>
      <c r="K6854" t="s">
        <v>2630</v>
      </c>
      <c r="L6854" t="s">
        <v>68</v>
      </c>
      <c r="M6854" t="s">
        <v>82</v>
      </c>
      <c r="N6854" t="str">
        <f>IF(ISBLANK(Sales[[#This Row],[return]]),"No",Sales[[#This Row],[return]])</f>
        <v>Yes</v>
      </c>
      <c r="O6854" s="2">
        <v>43633</v>
      </c>
      <c r="P6854" s="8" t="str">
        <f>TEXT(DAY(Sales[[#This Row],[OrderDate]]),"ddd")</f>
        <v>Tue</v>
      </c>
      <c r="Q6854" s="8" t="str">
        <f>TEXT(MONTH(Sales[[#This Row],[ShipDate]])*29,"mmm")</f>
        <v>Jun</v>
      </c>
      <c r="R6854">
        <v>1351</v>
      </c>
      <c r="S6854" t="s">
        <v>3252</v>
      </c>
      <c r="T6854" t="s">
        <v>66</v>
      </c>
      <c r="U6854">
        <v>60076</v>
      </c>
      <c r="V6854" s="1">
        <v>0.2</v>
      </c>
      <c r="W6854">
        <v>4</v>
      </c>
      <c r="X6854">
        <v>2</v>
      </c>
      <c r="Y6854">
        <v>12</v>
      </c>
      <c r="AD6854"/>
    </row>
    <row r="6855" spans="1:30" x14ac:dyDescent="0.25">
      <c r="A6855" t="s">
        <v>24</v>
      </c>
      <c r="B6855" s="2">
        <v>43636</v>
      </c>
      <c r="C6855" s="35">
        <f>YEAR(Sales[[#This Row],[ShipDate]])</f>
        <v>2019</v>
      </c>
      <c r="D6855" t="s">
        <v>113</v>
      </c>
      <c r="E6855" t="s">
        <v>31</v>
      </c>
      <c r="F6855" t="s">
        <v>50</v>
      </c>
      <c r="G6855" t="s">
        <v>25</v>
      </c>
      <c r="H6855" t="s">
        <v>1257</v>
      </c>
      <c r="I6855" t="s">
        <v>120</v>
      </c>
      <c r="J6855" t="s">
        <v>13</v>
      </c>
      <c r="K6855" t="s">
        <v>2630</v>
      </c>
      <c r="L6855" t="s">
        <v>68</v>
      </c>
      <c r="M6855" t="s">
        <v>82</v>
      </c>
      <c r="N6855" t="str">
        <f>IF(ISBLANK(Sales[[#This Row],[return]]),"No",Sales[[#This Row],[return]])</f>
        <v>Yes</v>
      </c>
      <c r="O6855" s="2">
        <v>43633</v>
      </c>
      <c r="P6855" s="8" t="str">
        <f>TEXT(DAY(Sales[[#This Row],[OrderDate]]),"ddd")</f>
        <v>Tue</v>
      </c>
      <c r="Q6855" s="8" t="str">
        <f>TEXT(MONTH(Sales[[#This Row],[ShipDate]])*29,"mmm")</f>
        <v>Jun</v>
      </c>
      <c r="R6855">
        <v>237</v>
      </c>
      <c r="S6855" t="s">
        <v>1070</v>
      </c>
      <c r="T6855" t="s">
        <v>66</v>
      </c>
      <c r="U6855">
        <v>60076</v>
      </c>
      <c r="V6855" s="1">
        <v>0.8</v>
      </c>
      <c r="W6855">
        <v>-4</v>
      </c>
      <c r="X6855">
        <v>4</v>
      </c>
      <c r="Y6855">
        <v>2</v>
      </c>
      <c r="AD6855"/>
    </row>
    <row r="6856" spans="1:30" x14ac:dyDescent="0.25">
      <c r="A6856" t="s">
        <v>24</v>
      </c>
      <c r="B6856" s="2">
        <v>43636</v>
      </c>
      <c r="C6856" s="35">
        <f>YEAR(Sales[[#This Row],[ShipDate]])</f>
        <v>2019</v>
      </c>
      <c r="D6856" t="s">
        <v>113</v>
      </c>
      <c r="E6856" t="s">
        <v>31</v>
      </c>
      <c r="F6856" t="s">
        <v>50</v>
      </c>
      <c r="G6856" t="s">
        <v>25</v>
      </c>
      <c r="H6856" t="s">
        <v>1257</v>
      </c>
      <c r="I6856" t="s">
        <v>120</v>
      </c>
      <c r="J6856" t="s">
        <v>13</v>
      </c>
      <c r="K6856" t="s">
        <v>2630</v>
      </c>
      <c r="L6856" t="s">
        <v>68</v>
      </c>
      <c r="M6856" t="s">
        <v>82</v>
      </c>
      <c r="N6856" t="str">
        <f>IF(ISBLANK(Sales[[#This Row],[return]]),"No",Sales[[#This Row],[return]])</f>
        <v>Yes</v>
      </c>
      <c r="O6856" s="2">
        <v>43633</v>
      </c>
      <c r="P6856" s="8" t="str">
        <f>TEXT(DAY(Sales[[#This Row],[OrderDate]]),"ddd")</f>
        <v>Tue</v>
      </c>
      <c r="Q6856" s="8" t="str">
        <f>TEXT(MONTH(Sales[[#This Row],[ShipDate]])*29,"mmm")</f>
        <v>Jun</v>
      </c>
      <c r="R6856">
        <v>639</v>
      </c>
      <c r="S6856" t="s">
        <v>2100</v>
      </c>
      <c r="T6856" t="s">
        <v>66</v>
      </c>
      <c r="U6856">
        <v>60076</v>
      </c>
      <c r="V6856" s="1">
        <v>0.8</v>
      </c>
      <c r="W6856">
        <v>-16</v>
      </c>
      <c r="X6856">
        <v>4</v>
      </c>
      <c r="Y6856">
        <v>9</v>
      </c>
      <c r="AD6856"/>
    </row>
    <row r="6857" spans="1:30" x14ac:dyDescent="0.25">
      <c r="A6857" t="s">
        <v>24</v>
      </c>
      <c r="B6857" s="2">
        <v>43713</v>
      </c>
      <c r="C6857" s="35">
        <f>YEAR(Sales[[#This Row],[ShipDate]])</f>
        <v>2019</v>
      </c>
      <c r="D6857" t="s">
        <v>19</v>
      </c>
      <c r="E6857" t="s">
        <v>18</v>
      </c>
      <c r="F6857" t="s">
        <v>43</v>
      </c>
      <c r="G6857" t="s">
        <v>11</v>
      </c>
      <c r="H6857" t="s">
        <v>146</v>
      </c>
      <c r="I6857" t="s">
        <v>149</v>
      </c>
      <c r="J6857" t="s">
        <v>13</v>
      </c>
      <c r="K6857" t="s">
        <v>807</v>
      </c>
      <c r="L6857" t="s">
        <v>92</v>
      </c>
      <c r="N6857" t="str">
        <f>IF(ISBLANK(Sales[[#This Row],[return]]),"No",Sales[[#This Row],[return]])</f>
        <v>No</v>
      </c>
      <c r="O6857" s="2">
        <v>43709</v>
      </c>
      <c r="P6857" s="8" t="str">
        <f>TEXT(DAY(Sales[[#This Row],[OrderDate]]),"ddd")</f>
        <v>Sun</v>
      </c>
      <c r="Q6857" s="8" t="str">
        <f>TEXT(MONTH(Sales[[#This Row],[ShipDate]])*29,"mmm")</f>
        <v>Sep</v>
      </c>
      <c r="R6857">
        <v>1445</v>
      </c>
      <c r="S6857" t="s">
        <v>3193</v>
      </c>
      <c r="T6857" t="s">
        <v>90</v>
      </c>
      <c r="U6857">
        <v>10009</v>
      </c>
      <c r="V6857" s="1">
        <v>0</v>
      </c>
      <c r="W6857">
        <v>39</v>
      </c>
      <c r="X6857">
        <v>5</v>
      </c>
      <c r="Y6857">
        <v>115</v>
      </c>
      <c r="AD6857"/>
    </row>
    <row r="6858" spans="1:30" x14ac:dyDescent="0.25">
      <c r="A6858" t="s">
        <v>40</v>
      </c>
      <c r="B6858" s="2">
        <v>43773</v>
      </c>
      <c r="C6858" s="35">
        <f>YEAR(Sales[[#This Row],[ShipDate]])</f>
        <v>2019</v>
      </c>
      <c r="D6858" t="s">
        <v>36</v>
      </c>
      <c r="E6858" t="s">
        <v>69</v>
      </c>
      <c r="F6858" t="s">
        <v>45</v>
      </c>
      <c r="G6858" t="s">
        <v>25</v>
      </c>
      <c r="H6858" t="s">
        <v>399</v>
      </c>
      <c r="I6858" t="s">
        <v>70</v>
      </c>
      <c r="J6858" t="s">
        <v>13</v>
      </c>
      <c r="K6858" t="s">
        <v>2937</v>
      </c>
      <c r="L6858" t="s">
        <v>68</v>
      </c>
      <c r="N6858" t="str">
        <f>IF(ISBLANK(Sales[[#This Row],[return]]),"No",Sales[[#This Row],[return]])</f>
        <v>No</v>
      </c>
      <c r="O6858" s="2">
        <v>43769</v>
      </c>
      <c r="P6858" s="8" t="str">
        <f>TEXT(DAY(Sales[[#This Row],[OrderDate]]),"ddd")</f>
        <v>Tue</v>
      </c>
      <c r="Q6858" s="8" t="str">
        <f>TEXT(MONTH(Sales[[#This Row],[ShipDate]])*29,"mmm")</f>
        <v>Nov</v>
      </c>
      <c r="R6858">
        <v>1168</v>
      </c>
      <c r="S6858" t="s">
        <v>526</v>
      </c>
      <c r="T6858" t="s">
        <v>66</v>
      </c>
      <c r="U6858">
        <v>75217</v>
      </c>
      <c r="V6858" s="1">
        <v>0.2</v>
      </c>
      <c r="W6858">
        <v>1</v>
      </c>
      <c r="X6858">
        <v>2</v>
      </c>
      <c r="Y6858">
        <v>5</v>
      </c>
      <c r="AD6858"/>
    </row>
    <row r="6859" spans="1:30" x14ac:dyDescent="0.25">
      <c r="A6859" t="s">
        <v>24</v>
      </c>
      <c r="B6859" s="2">
        <v>43501</v>
      </c>
      <c r="C6859" s="35">
        <f>YEAR(Sales[[#This Row],[ShipDate]])</f>
        <v>2019</v>
      </c>
      <c r="D6859" t="s">
        <v>36</v>
      </c>
      <c r="E6859" t="s">
        <v>18</v>
      </c>
      <c r="F6859" t="s">
        <v>33</v>
      </c>
      <c r="G6859" t="s">
        <v>25</v>
      </c>
      <c r="H6859" t="s">
        <v>146</v>
      </c>
      <c r="I6859" t="s">
        <v>149</v>
      </c>
      <c r="J6859" t="s">
        <v>13</v>
      </c>
      <c r="K6859" t="s">
        <v>1555</v>
      </c>
      <c r="L6859" t="s">
        <v>92</v>
      </c>
      <c r="N6859" t="str">
        <f>IF(ISBLANK(Sales[[#This Row],[return]]),"No",Sales[[#This Row],[return]])</f>
        <v>No</v>
      </c>
      <c r="O6859" s="2">
        <v>43494</v>
      </c>
      <c r="P6859" s="8" t="str">
        <f>TEXT(DAY(Sales[[#This Row],[OrderDate]]),"ddd")</f>
        <v>Sun</v>
      </c>
      <c r="Q6859" s="8" t="str">
        <f>TEXT(MONTH(Sales[[#This Row],[ShipDate]])*29,"mmm")</f>
        <v>Feb</v>
      </c>
      <c r="R6859">
        <v>1264</v>
      </c>
      <c r="S6859" t="s">
        <v>1658</v>
      </c>
      <c r="T6859" t="s">
        <v>90</v>
      </c>
      <c r="U6859">
        <v>10011</v>
      </c>
      <c r="V6859" s="1">
        <v>0</v>
      </c>
      <c r="W6859">
        <v>2</v>
      </c>
      <c r="X6859">
        <v>2</v>
      </c>
      <c r="Y6859">
        <v>5</v>
      </c>
      <c r="AD6859"/>
    </row>
    <row r="6860" spans="1:30" x14ac:dyDescent="0.25">
      <c r="A6860" t="s">
        <v>10</v>
      </c>
      <c r="B6860" s="2">
        <v>43652</v>
      </c>
      <c r="C6860" s="35">
        <f>YEAR(Sales[[#This Row],[ShipDate]])</f>
        <v>2019</v>
      </c>
      <c r="D6860" t="s">
        <v>36</v>
      </c>
      <c r="E6860" t="s">
        <v>18</v>
      </c>
      <c r="F6860" t="s">
        <v>43</v>
      </c>
      <c r="G6860" t="s">
        <v>11</v>
      </c>
      <c r="H6860" t="s">
        <v>146</v>
      </c>
      <c r="I6860" t="s">
        <v>149</v>
      </c>
      <c r="J6860" t="s">
        <v>13</v>
      </c>
      <c r="K6860" t="s">
        <v>1007</v>
      </c>
      <c r="L6860" t="s">
        <v>92</v>
      </c>
      <c r="N6860" t="str">
        <f>IF(ISBLANK(Sales[[#This Row],[return]]),"No",Sales[[#This Row],[return]])</f>
        <v>No</v>
      </c>
      <c r="O6860" s="2">
        <v>43646</v>
      </c>
      <c r="P6860" s="8" t="str">
        <f>TEXT(DAY(Sales[[#This Row],[OrderDate]]),"ddd")</f>
        <v>Mon</v>
      </c>
      <c r="Q6860" s="8" t="str">
        <f>TEXT(MONTH(Sales[[#This Row],[ShipDate]])*29,"mmm")</f>
        <v>Jul</v>
      </c>
      <c r="R6860">
        <v>620</v>
      </c>
      <c r="S6860" t="s">
        <v>3192</v>
      </c>
      <c r="T6860" t="s">
        <v>90</v>
      </c>
      <c r="U6860">
        <v>10024</v>
      </c>
      <c r="V6860" s="1">
        <v>0</v>
      </c>
      <c r="W6860">
        <v>10</v>
      </c>
      <c r="X6860">
        <v>1</v>
      </c>
      <c r="Y6860">
        <v>22</v>
      </c>
      <c r="AD6860"/>
    </row>
    <row r="6861" spans="1:30" x14ac:dyDescent="0.25">
      <c r="A6861" t="s">
        <v>10</v>
      </c>
      <c r="B6861" s="2">
        <v>43652</v>
      </c>
      <c r="C6861" s="35">
        <f>YEAR(Sales[[#This Row],[ShipDate]])</f>
        <v>2019</v>
      </c>
      <c r="D6861" t="s">
        <v>36</v>
      </c>
      <c r="E6861" t="s">
        <v>18</v>
      </c>
      <c r="F6861" t="s">
        <v>39</v>
      </c>
      <c r="G6861" t="s">
        <v>25</v>
      </c>
      <c r="H6861" t="s">
        <v>146</v>
      </c>
      <c r="I6861" t="s">
        <v>149</v>
      </c>
      <c r="J6861" t="s">
        <v>13</v>
      </c>
      <c r="K6861" t="s">
        <v>1007</v>
      </c>
      <c r="L6861" t="s">
        <v>92</v>
      </c>
      <c r="N6861" t="str">
        <f>IF(ISBLANK(Sales[[#This Row],[return]]),"No",Sales[[#This Row],[return]])</f>
        <v>No</v>
      </c>
      <c r="O6861" s="2">
        <v>43646</v>
      </c>
      <c r="P6861" s="8" t="str">
        <f>TEXT(DAY(Sales[[#This Row],[OrderDate]]),"ddd")</f>
        <v>Mon</v>
      </c>
      <c r="Q6861" s="8" t="str">
        <f>TEXT(MONTH(Sales[[#This Row],[ShipDate]])*29,"mmm")</f>
        <v>Jul</v>
      </c>
      <c r="R6861">
        <v>1512</v>
      </c>
      <c r="S6861" t="s">
        <v>1888</v>
      </c>
      <c r="T6861" t="s">
        <v>90</v>
      </c>
      <c r="U6861">
        <v>10024</v>
      </c>
      <c r="V6861" s="1">
        <v>0</v>
      </c>
      <c r="W6861">
        <v>67</v>
      </c>
      <c r="X6861">
        <v>7</v>
      </c>
      <c r="Y6861">
        <v>249</v>
      </c>
      <c r="AD6861"/>
    </row>
    <row r="6862" spans="1:30" x14ac:dyDescent="0.25">
      <c r="A6862" t="s">
        <v>40</v>
      </c>
      <c r="B6862" s="2">
        <v>43748</v>
      </c>
      <c r="C6862" s="35">
        <f>YEAR(Sales[[#This Row],[ShipDate]])</f>
        <v>2019</v>
      </c>
      <c r="D6862" t="s">
        <v>36</v>
      </c>
      <c r="E6862" t="s">
        <v>31</v>
      </c>
      <c r="F6862" t="s">
        <v>43</v>
      </c>
      <c r="G6862" t="s">
        <v>11</v>
      </c>
      <c r="H6862" t="s">
        <v>2036</v>
      </c>
      <c r="I6862" t="s">
        <v>32</v>
      </c>
      <c r="J6862" t="s">
        <v>13</v>
      </c>
      <c r="K6862" t="s">
        <v>259</v>
      </c>
      <c r="L6862" t="s">
        <v>30</v>
      </c>
      <c r="M6862" t="s">
        <v>82</v>
      </c>
      <c r="N6862" t="str">
        <f>IF(ISBLANK(Sales[[#This Row],[return]]),"No",Sales[[#This Row],[return]])</f>
        <v>Yes</v>
      </c>
      <c r="O6862" s="2">
        <v>43743</v>
      </c>
      <c r="P6862" s="8" t="str">
        <f>TEXT(DAY(Sales[[#This Row],[OrderDate]]),"ddd")</f>
        <v>Thu</v>
      </c>
      <c r="Q6862" s="8" t="str">
        <f>TEXT(MONTH(Sales[[#This Row],[ShipDate]])*29,"mmm")</f>
        <v>Oct</v>
      </c>
      <c r="R6862">
        <v>487</v>
      </c>
      <c r="S6862" t="s">
        <v>1547</v>
      </c>
      <c r="T6862" t="s">
        <v>28</v>
      </c>
      <c r="U6862">
        <v>95928</v>
      </c>
      <c r="V6862" s="1">
        <v>0</v>
      </c>
      <c r="W6862">
        <v>27</v>
      </c>
      <c r="X6862">
        <v>5</v>
      </c>
      <c r="Y6862">
        <v>73</v>
      </c>
      <c r="AD6862"/>
    </row>
    <row r="6863" spans="1:30" x14ac:dyDescent="0.25">
      <c r="A6863" t="s">
        <v>40</v>
      </c>
      <c r="B6863" s="2">
        <v>43748</v>
      </c>
      <c r="C6863" s="35">
        <f>YEAR(Sales[[#This Row],[ShipDate]])</f>
        <v>2019</v>
      </c>
      <c r="D6863" t="s">
        <v>36</v>
      </c>
      <c r="E6863" t="s">
        <v>31</v>
      </c>
      <c r="F6863" t="s">
        <v>38</v>
      </c>
      <c r="G6863" t="s">
        <v>11</v>
      </c>
      <c r="H6863" t="s">
        <v>2036</v>
      </c>
      <c r="I6863" t="s">
        <v>32</v>
      </c>
      <c r="J6863" t="s">
        <v>13</v>
      </c>
      <c r="K6863" t="s">
        <v>259</v>
      </c>
      <c r="L6863" t="s">
        <v>30</v>
      </c>
      <c r="M6863" t="s">
        <v>82</v>
      </c>
      <c r="N6863" t="str">
        <f>IF(ISBLANK(Sales[[#This Row],[return]]),"No",Sales[[#This Row],[return]])</f>
        <v>Yes</v>
      </c>
      <c r="O6863" s="2">
        <v>43743</v>
      </c>
      <c r="P6863" s="8" t="str">
        <f>TEXT(DAY(Sales[[#This Row],[OrderDate]]),"ddd")</f>
        <v>Thu</v>
      </c>
      <c r="Q6863" s="8" t="str">
        <f>TEXT(MONTH(Sales[[#This Row],[ShipDate]])*29,"mmm")</f>
        <v>Oct</v>
      </c>
      <c r="R6863">
        <v>964</v>
      </c>
      <c r="S6863" t="s">
        <v>1316</v>
      </c>
      <c r="T6863" t="s">
        <v>28</v>
      </c>
      <c r="U6863">
        <v>95928</v>
      </c>
      <c r="V6863" s="1">
        <v>0.2</v>
      </c>
      <c r="W6863">
        <v>5</v>
      </c>
      <c r="X6863">
        <v>3</v>
      </c>
      <c r="Y6863">
        <v>206</v>
      </c>
      <c r="AD6863"/>
    </row>
    <row r="6864" spans="1:30" x14ac:dyDescent="0.25">
      <c r="A6864" t="s">
        <v>40</v>
      </c>
      <c r="B6864" s="2">
        <v>43748</v>
      </c>
      <c r="C6864" s="35">
        <f>YEAR(Sales[[#This Row],[ShipDate]])</f>
        <v>2019</v>
      </c>
      <c r="D6864" t="s">
        <v>36</v>
      </c>
      <c r="E6864" t="s">
        <v>31</v>
      </c>
      <c r="F6864" t="s">
        <v>23</v>
      </c>
      <c r="G6864" t="s">
        <v>11</v>
      </c>
      <c r="H6864" t="s">
        <v>2036</v>
      </c>
      <c r="I6864" t="s">
        <v>32</v>
      </c>
      <c r="J6864" t="s">
        <v>13</v>
      </c>
      <c r="K6864" t="s">
        <v>259</v>
      </c>
      <c r="L6864" t="s">
        <v>30</v>
      </c>
      <c r="M6864" t="s">
        <v>82</v>
      </c>
      <c r="N6864" t="str">
        <f>IF(ISBLANK(Sales[[#This Row],[return]]),"No",Sales[[#This Row],[return]])</f>
        <v>Yes</v>
      </c>
      <c r="O6864" s="2">
        <v>43743</v>
      </c>
      <c r="P6864" s="8" t="str">
        <f>TEXT(DAY(Sales[[#This Row],[OrderDate]]),"ddd")</f>
        <v>Thu</v>
      </c>
      <c r="Q6864" s="8" t="str">
        <f>TEXT(MONTH(Sales[[#This Row],[ShipDate]])*29,"mmm")</f>
        <v>Oct</v>
      </c>
      <c r="R6864">
        <v>745</v>
      </c>
      <c r="S6864" t="s">
        <v>1232</v>
      </c>
      <c r="T6864" t="s">
        <v>28</v>
      </c>
      <c r="U6864">
        <v>95928</v>
      </c>
      <c r="V6864" s="1">
        <v>0.2</v>
      </c>
      <c r="W6864">
        <v>-60</v>
      </c>
      <c r="X6864">
        <v>4</v>
      </c>
      <c r="Y6864">
        <v>435</v>
      </c>
      <c r="AD6864"/>
    </row>
    <row r="6865" spans="1:30" x14ac:dyDescent="0.25">
      <c r="A6865" t="s">
        <v>40</v>
      </c>
      <c r="B6865" s="2">
        <v>43748</v>
      </c>
      <c r="C6865" s="35">
        <f>YEAR(Sales[[#This Row],[ShipDate]])</f>
        <v>2019</v>
      </c>
      <c r="D6865" t="s">
        <v>36</v>
      </c>
      <c r="E6865" t="s">
        <v>31</v>
      </c>
      <c r="F6865" t="s">
        <v>52</v>
      </c>
      <c r="G6865" t="s">
        <v>25</v>
      </c>
      <c r="H6865" t="s">
        <v>2036</v>
      </c>
      <c r="I6865" t="s">
        <v>32</v>
      </c>
      <c r="J6865" t="s">
        <v>13</v>
      </c>
      <c r="K6865" t="s">
        <v>259</v>
      </c>
      <c r="L6865" t="s">
        <v>30</v>
      </c>
      <c r="M6865" t="s">
        <v>82</v>
      </c>
      <c r="N6865" t="str">
        <f>IF(ISBLANK(Sales[[#This Row],[return]]),"No",Sales[[#This Row],[return]])</f>
        <v>Yes</v>
      </c>
      <c r="O6865" s="2">
        <v>43743</v>
      </c>
      <c r="P6865" s="8" t="str">
        <f>TEXT(DAY(Sales[[#This Row],[OrderDate]]),"ddd")</f>
        <v>Thu</v>
      </c>
      <c r="Q6865" s="8" t="str">
        <f>TEXT(MONTH(Sales[[#This Row],[ShipDate]])*29,"mmm")</f>
        <v>Oct</v>
      </c>
      <c r="R6865">
        <v>862</v>
      </c>
      <c r="S6865" t="s">
        <v>1730</v>
      </c>
      <c r="T6865" t="s">
        <v>28</v>
      </c>
      <c r="U6865">
        <v>95928</v>
      </c>
      <c r="V6865" s="1">
        <v>0</v>
      </c>
      <c r="W6865">
        <v>4</v>
      </c>
      <c r="X6865">
        <v>4</v>
      </c>
      <c r="Y6865">
        <v>16</v>
      </c>
      <c r="AD6865"/>
    </row>
    <row r="6866" spans="1:30" x14ac:dyDescent="0.25">
      <c r="A6866" t="s">
        <v>40</v>
      </c>
      <c r="B6866" s="2">
        <v>43748</v>
      </c>
      <c r="C6866" s="35">
        <f>YEAR(Sales[[#This Row],[ShipDate]])</f>
        <v>2019</v>
      </c>
      <c r="D6866" t="s">
        <v>36</v>
      </c>
      <c r="E6866" t="s">
        <v>31</v>
      </c>
      <c r="F6866" t="s">
        <v>150</v>
      </c>
      <c r="G6866" t="s">
        <v>25</v>
      </c>
      <c r="H6866" t="s">
        <v>2036</v>
      </c>
      <c r="I6866" t="s">
        <v>32</v>
      </c>
      <c r="J6866" t="s">
        <v>13</v>
      </c>
      <c r="K6866" t="s">
        <v>259</v>
      </c>
      <c r="L6866" t="s">
        <v>30</v>
      </c>
      <c r="M6866" t="s">
        <v>82</v>
      </c>
      <c r="N6866" t="str">
        <f>IF(ISBLANK(Sales[[#This Row],[return]]),"No",Sales[[#This Row],[return]])</f>
        <v>Yes</v>
      </c>
      <c r="O6866" s="2">
        <v>43743</v>
      </c>
      <c r="P6866" s="8" t="str">
        <f>TEXT(DAY(Sales[[#This Row],[OrderDate]]),"ddd")</f>
        <v>Thu</v>
      </c>
      <c r="Q6866" s="8" t="str">
        <f>TEXT(MONTH(Sales[[#This Row],[ShipDate]])*29,"mmm")</f>
        <v>Oct</v>
      </c>
      <c r="R6866">
        <v>1507</v>
      </c>
      <c r="S6866" t="s">
        <v>281</v>
      </c>
      <c r="T6866" t="s">
        <v>28</v>
      </c>
      <c r="U6866">
        <v>95928</v>
      </c>
      <c r="V6866" s="1">
        <v>0</v>
      </c>
      <c r="W6866">
        <v>7</v>
      </c>
      <c r="X6866">
        <v>5</v>
      </c>
      <c r="Y6866">
        <v>15</v>
      </c>
      <c r="AD6866"/>
    </row>
    <row r="6867" spans="1:30" x14ac:dyDescent="0.25">
      <c r="A6867" t="s">
        <v>40</v>
      </c>
      <c r="B6867" s="2">
        <v>43748</v>
      </c>
      <c r="C6867" s="35">
        <f>YEAR(Sales[[#This Row],[ShipDate]])</f>
        <v>2019</v>
      </c>
      <c r="D6867" t="s">
        <v>36</v>
      </c>
      <c r="E6867" t="s">
        <v>31</v>
      </c>
      <c r="F6867" t="s">
        <v>48</v>
      </c>
      <c r="G6867" t="s">
        <v>46</v>
      </c>
      <c r="H6867" t="s">
        <v>2036</v>
      </c>
      <c r="I6867" t="s">
        <v>32</v>
      </c>
      <c r="J6867" t="s">
        <v>13</v>
      </c>
      <c r="K6867" t="s">
        <v>259</v>
      </c>
      <c r="L6867" t="s">
        <v>30</v>
      </c>
      <c r="M6867" t="s">
        <v>82</v>
      </c>
      <c r="N6867" t="str">
        <f>IF(ISBLANK(Sales[[#This Row],[return]]),"No",Sales[[#This Row],[return]])</f>
        <v>Yes</v>
      </c>
      <c r="O6867" s="2">
        <v>43743</v>
      </c>
      <c r="P6867" s="8" t="str">
        <f>TEXT(DAY(Sales[[#This Row],[OrderDate]]),"ddd")</f>
        <v>Thu</v>
      </c>
      <c r="Q6867" s="8" t="str">
        <f>TEXT(MONTH(Sales[[#This Row],[ShipDate]])*29,"mmm")</f>
        <v>Oct</v>
      </c>
      <c r="R6867">
        <v>1491</v>
      </c>
      <c r="S6867" t="s">
        <v>3155</v>
      </c>
      <c r="T6867" t="s">
        <v>28</v>
      </c>
      <c r="U6867">
        <v>95928</v>
      </c>
      <c r="V6867" s="1">
        <v>0.2</v>
      </c>
      <c r="W6867">
        <v>3</v>
      </c>
      <c r="X6867">
        <v>1</v>
      </c>
      <c r="Y6867">
        <v>8</v>
      </c>
      <c r="AD6867"/>
    </row>
    <row r="6868" spans="1:30" x14ac:dyDescent="0.25">
      <c r="A6868" t="s">
        <v>40</v>
      </c>
      <c r="B6868" s="2">
        <v>43509</v>
      </c>
      <c r="C6868" s="35">
        <f>YEAR(Sales[[#This Row],[ShipDate]])</f>
        <v>2019</v>
      </c>
      <c r="D6868" t="s">
        <v>19</v>
      </c>
      <c r="E6868" t="s">
        <v>31</v>
      </c>
      <c r="F6868" t="s">
        <v>23</v>
      </c>
      <c r="G6868" t="s">
        <v>11</v>
      </c>
      <c r="H6868" t="s">
        <v>60</v>
      </c>
      <c r="I6868" t="s">
        <v>63</v>
      </c>
      <c r="J6868" t="s">
        <v>13</v>
      </c>
      <c r="K6868" t="s">
        <v>2757</v>
      </c>
      <c r="L6868" t="s">
        <v>30</v>
      </c>
      <c r="M6868" t="s">
        <v>82</v>
      </c>
      <c r="N6868" t="str">
        <f>IF(ISBLANK(Sales[[#This Row],[return]]),"No",Sales[[#This Row],[return]])</f>
        <v>Yes</v>
      </c>
      <c r="O6868" s="2">
        <v>43507</v>
      </c>
      <c r="P6868" s="8" t="str">
        <f>TEXT(DAY(Sales[[#This Row],[OrderDate]]),"ddd")</f>
        <v>Wed</v>
      </c>
      <c r="Q6868" s="8" t="str">
        <f>TEXT(MONTH(Sales[[#This Row],[ShipDate]])*29,"mmm")</f>
        <v>Feb</v>
      </c>
      <c r="R6868">
        <v>759</v>
      </c>
      <c r="S6868" t="s">
        <v>1305</v>
      </c>
      <c r="T6868" t="s">
        <v>28</v>
      </c>
      <c r="U6868">
        <v>98105</v>
      </c>
      <c r="V6868" s="1">
        <v>0.2</v>
      </c>
      <c r="W6868">
        <v>108</v>
      </c>
      <c r="X6868">
        <v>4</v>
      </c>
      <c r="Y6868">
        <v>963</v>
      </c>
      <c r="AD6868"/>
    </row>
    <row r="6869" spans="1:30" x14ac:dyDescent="0.25">
      <c r="A6869" t="s">
        <v>40</v>
      </c>
      <c r="B6869" s="2">
        <v>43509</v>
      </c>
      <c r="C6869" s="35">
        <f>YEAR(Sales[[#This Row],[ShipDate]])</f>
        <v>2019</v>
      </c>
      <c r="D6869" t="s">
        <v>19</v>
      </c>
      <c r="E6869" t="s">
        <v>31</v>
      </c>
      <c r="F6869" t="s">
        <v>48</v>
      </c>
      <c r="G6869" t="s">
        <v>46</v>
      </c>
      <c r="H6869" t="s">
        <v>60</v>
      </c>
      <c r="I6869" t="s">
        <v>63</v>
      </c>
      <c r="J6869" t="s">
        <v>13</v>
      </c>
      <c r="K6869" t="s">
        <v>2757</v>
      </c>
      <c r="L6869" t="s">
        <v>30</v>
      </c>
      <c r="M6869" t="s">
        <v>82</v>
      </c>
      <c r="N6869" t="str">
        <f>IF(ISBLANK(Sales[[#This Row],[return]]),"No",Sales[[#This Row],[return]])</f>
        <v>Yes</v>
      </c>
      <c r="O6869" s="2">
        <v>43507</v>
      </c>
      <c r="P6869" s="8" t="str">
        <f>TEXT(DAY(Sales[[#This Row],[OrderDate]]),"ddd")</f>
        <v>Wed</v>
      </c>
      <c r="Q6869" s="8" t="str">
        <f>TEXT(MONTH(Sales[[#This Row],[ShipDate]])*29,"mmm")</f>
        <v>Feb</v>
      </c>
      <c r="R6869">
        <v>1001</v>
      </c>
      <c r="S6869" t="s">
        <v>2465</v>
      </c>
      <c r="T6869" t="s">
        <v>28</v>
      </c>
      <c r="U6869">
        <v>98105</v>
      </c>
      <c r="V6869" s="1">
        <v>0.2</v>
      </c>
      <c r="W6869">
        <v>8</v>
      </c>
      <c r="X6869">
        <v>3</v>
      </c>
      <c r="Y6869">
        <v>89</v>
      </c>
      <c r="AD6869"/>
    </row>
    <row r="6870" spans="1:30" x14ac:dyDescent="0.25">
      <c r="A6870" t="s">
        <v>40</v>
      </c>
      <c r="B6870" s="2">
        <v>43490</v>
      </c>
      <c r="C6870" s="35">
        <f>YEAR(Sales[[#This Row],[ShipDate]])</f>
        <v>2019</v>
      </c>
      <c r="D6870" t="s">
        <v>36</v>
      </c>
      <c r="E6870" t="s">
        <v>69</v>
      </c>
      <c r="F6870" t="s">
        <v>39</v>
      </c>
      <c r="G6870" t="s">
        <v>25</v>
      </c>
      <c r="H6870" t="s">
        <v>60</v>
      </c>
      <c r="I6870" t="s">
        <v>63</v>
      </c>
      <c r="J6870" t="s">
        <v>13</v>
      </c>
      <c r="K6870" t="s">
        <v>1054</v>
      </c>
      <c r="L6870" t="s">
        <v>30</v>
      </c>
      <c r="N6870" t="str">
        <f>IF(ISBLANK(Sales[[#This Row],[return]]),"No",Sales[[#This Row],[return]])</f>
        <v>No</v>
      </c>
      <c r="O6870" s="2">
        <v>43486</v>
      </c>
      <c r="P6870" s="8" t="str">
        <f>TEXT(DAY(Sales[[#This Row],[OrderDate]]),"ddd")</f>
        <v>Sat</v>
      </c>
      <c r="Q6870" s="8" t="str">
        <f>TEXT(MONTH(Sales[[#This Row],[ShipDate]])*29,"mmm")</f>
        <v>Jan</v>
      </c>
      <c r="R6870">
        <v>418</v>
      </c>
      <c r="S6870" t="s">
        <v>817</v>
      </c>
      <c r="T6870" t="s">
        <v>28</v>
      </c>
      <c r="U6870">
        <v>98115</v>
      </c>
      <c r="V6870" s="1">
        <v>0</v>
      </c>
      <c r="W6870">
        <v>10</v>
      </c>
      <c r="X6870">
        <v>3</v>
      </c>
      <c r="Y6870">
        <v>243</v>
      </c>
      <c r="AD6870"/>
    </row>
    <row r="6871" spans="1:30" x14ac:dyDescent="0.25">
      <c r="A6871" t="s">
        <v>40</v>
      </c>
      <c r="B6871" s="2">
        <v>43490</v>
      </c>
      <c r="C6871" s="35">
        <f>YEAR(Sales[[#This Row],[ShipDate]])</f>
        <v>2019</v>
      </c>
      <c r="D6871" t="s">
        <v>36</v>
      </c>
      <c r="E6871" t="s">
        <v>69</v>
      </c>
      <c r="F6871" t="s">
        <v>99</v>
      </c>
      <c r="G6871" t="s">
        <v>46</v>
      </c>
      <c r="H6871" t="s">
        <v>60</v>
      </c>
      <c r="I6871" t="s">
        <v>63</v>
      </c>
      <c r="J6871" t="s">
        <v>13</v>
      </c>
      <c r="K6871" t="s">
        <v>1054</v>
      </c>
      <c r="L6871" t="s">
        <v>30</v>
      </c>
      <c r="N6871" t="str">
        <f>IF(ISBLANK(Sales[[#This Row],[return]]),"No",Sales[[#This Row],[return]])</f>
        <v>No</v>
      </c>
      <c r="O6871" s="2">
        <v>43486</v>
      </c>
      <c r="P6871" s="8" t="str">
        <f>TEXT(DAY(Sales[[#This Row],[OrderDate]]),"ddd")</f>
        <v>Sat</v>
      </c>
      <c r="Q6871" s="8" t="str">
        <f>TEXT(MONTH(Sales[[#This Row],[ShipDate]])*29,"mmm")</f>
        <v>Jan</v>
      </c>
      <c r="R6871">
        <v>1015</v>
      </c>
      <c r="S6871" t="s">
        <v>1055</v>
      </c>
      <c r="T6871" t="s">
        <v>28</v>
      </c>
      <c r="U6871">
        <v>98115</v>
      </c>
      <c r="V6871" s="1">
        <v>0</v>
      </c>
      <c r="W6871">
        <v>86</v>
      </c>
      <c r="X6871">
        <v>3</v>
      </c>
      <c r="Y6871">
        <v>180</v>
      </c>
      <c r="AD6871"/>
    </row>
    <row r="6872" spans="1:30" x14ac:dyDescent="0.25">
      <c r="A6872" t="s">
        <v>40</v>
      </c>
      <c r="B6872" s="2">
        <v>43490</v>
      </c>
      <c r="C6872" s="35">
        <f>YEAR(Sales[[#This Row],[ShipDate]])</f>
        <v>2019</v>
      </c>
      <c r="D6872" t="s">
        <v>36</v>
      </c>
      <c r="E6872" t="s">
        <v>69</v>
      </c>
      <c r="F6872" t="s">
        <v>50</v>
      </c>
      <c r="G6872" t="s">
        <v>25</v>
      </c>
      <c r="H6872" t="s">
        <v>60</v>
      </c>
      <c r="I6872" t="s">
        <v>63</v>
      </c>
      <c r="J6872" t="s">
        <v>13</v>
      </c>
      <c r="K6872" t="s">
        <v>1054</v>
      </c>
      <c r="L6872" t="s">
        <v>30</v>
      </c>
      <c r="N6872" t="str">
        <f>IF(ISBLANK(Sales[[#This Row],[return]]),"No",Sales[[#This Row],[return]])</f>
        <v>No</v>
      </c>
      <c r="O6872" s="2">
        <v>43486</v>
      </c>
      <c r="P6872" s="8" t="str">
        <f>TEXT(DAY(Sales[[#This Row],[OrderDate]]),"ddd")</f>
        <v>Sat</v>
      </c>
      <c r="Q6872" s="8" t="str">
        <f>TEXT(MONTH(Sales[[#This Row],[ShipDate]])*29,"mmm")</f>
        <v>Jan</v>
      </c>
      <c r="R6872">
        <v>1634</v>
      </c>
      <c r="S6872" t="s">
        <v>647</v>
      </c>
      <c r="T6872" t="s">
        <v>28</v>
      </c>
      <c r="U6872">
        <v>98115</v>
      </c>
      <c r="V6872" s="1">
        <v>0.2</v>
      </c>
      <c r="W6872">
        <v>34</v>
      </c>
      <c r="X6872">
        <v>6</v>
      </c>
      <c r="Y6872">
        <v>100</v>
      </c>
      <c r="AD6872"/>
    </row>
    <row r="6873" spans="1:30" x14ac:dyDescent="0.25">
      <c r="A6873" t="s">
        <v>40</v>
      </c>
      <c r="B6873" s="2">
        <v>43490</v>
      </c>
      <c r="C6873" s="35">
        <f>YEAR(Sales[[#This Row],[ShipDate]])</f>
        <v>2019</v>
      </c>
      <c r="D6873" t="s">
        <v>36</v>
      </c>
      <c r="E6873" t="s">
        <v>69</v>
      </c>
      <c r="F6873" t="s">
        <v>50</v>
      </c>
      <c r="G6873" t="s">
        <v>25</v>
      </c>
      <c r="H6873" t="s">
        <v>60</v>
      </c>
      <c r="I6873" t="s">
        <v>63</v>
      </c>
      <c r="J6873" t="s">
        <v>13</v>
      </c>
      <c r="K6873" t="s">
        <v>1054</v>
      </c>
      <c r="L6873" t="s">
        <v>30</v>
      </c>
      <c r="N6873" t="str">
        <f>IF(ISBLANK(Sales[[#This Row],[return]]),"No",Sales[[#This Row],[return]])</f>
        <v>No</v>
      </c>
      <c r="O6873" s="2">
        <v>43486</v>
      </c>
      <c r="P6873" s="8" t="str">
        <f>TEXT(DAY(Sales[[#This Row],[OrderDate]]),"ddd")</f>
        <v>Sat</v>
      </c>
      <c r="Q6873" s="8" t="str">
        <f>TEXT(MONTH(Sales[[#This Row],[ShipDate]])*29,"mmm")</f>
        <v>Jan</v>
      </c>
      <c r="R6873">
        <v>1647</v>
      </c>
      <c r="S6873" t="s">
        <v>130</v>
      </c>
      <c r="T6873" t="s">
        <v>28</v>
      </c>
      <c r="U6873">
        <v>98115</v>
      </c>
      <c r="V6873" s="1">
        <v>0.2</v>
      </c>
      <c r="W6873">
        <v>9</v>
      </c>
      <c r="X6873">
        <v>4</v>
      </c>
      <c r="Y6873">
        <v>28</v>
      </c>
      <c r="AD6873"/>
    </row>
    <row r="6874" spans="1:30" x14ac:dyDescent="0.25">
      <c r="A6874" t="s">
        <v>40</v>
      </c>
      <c r="B6874" s="2">
        <v>43490</v>
      </c>
      <c r="C6874" s="35">
        <f>YEAR(Sales[[#This Row],[ShipDate]])</f>
        <v>2019</v>
      </c>
      <c r="D6874" t="s">
        <v>36</v>
      </c>
      <c r="E6874" t="s">
        <v>69</v>
      </c>
      <c r="F6874" t="s">
        <v>21</v>
      </c>
      <c r="G6874" t="s">
        <v>11</v>
      </c>
      <c r="H6874" t="s">
        <v>60</v>
      </c>
      <c r="I6874" t="s">
        <v>63</v>
      </c>
      <c r="J6874" t="s">
        <v>13</v>
      </c>
      <c r="K6874" t="s">
        <v>1054</v>
      </c>
      <c r="L6874" t="s">
        <v>30</v>
      </c>
      <c r="N6874" t="str">
        <f>IF(ISBLANK(Sales[[#This Row],[return]]),"No",Sales[[#This Row],[return]])</f>
        <v>No</v>
      </c>
      <c r="O6874" s="2">
        <v>43486</v>
      </c>
      <c r="P6874" s="8" t="str">
        <f>TEXT(DAY(Sales[[#This Row],[OrderDate]]),"ddd")</f>
        <v>Sat</v>
      </c>
      <c r="Q6874" s="8" t="str">
        <f>TEXT(MONTH(Sales[[#This Row],[ShipDate]])*29,"mmm")</f>
        <v>Jan</v>
      </c>
      <c r="R6874">
        <v>1228</v>
      </c>
      <c r="S6874" t="s">
        <v>3108</v>
      </c>
      <c r="T6874" t="s">
        <v>28</v>
      </c>
      <c r="U6874">
        <v>98115</v>
      </c>
      <c r="V6874" s="1">
        <v>0</v>
      </c>
      <c r="W6874">
        <v>19</v>
      </c>
      <c r="X6874">
        <v>1</v>
      </c>
      <c r="Y6874">
        <v>85</v>
      </c>
      <c r="AD6874"/>
    </row>
    <row r="6875" spans="1:30" x14ac:dyDescent="0.25">
      <c r="A6875" t="s">
        <v>40</v>
      </c>
      <c r="B6875" s="2">
        <v>43490</v>
      </c>
      <c r="C6875" s="35">
        <f>YEAR(Sales[[#This Row],[ShipDate]])</f>
        <v>2019</v>
      </c>
      <c r="D6875" t="s">
        <v>36</v>
      </c>
      <c r="E6875" t="s">
        <v>69</v>
      </c>
      <c r="F6875" t="s">
        <v>50</v>
      </c>
      <c r="G6875" t="s">
        <v>25</v>
      </c>
      <c r="H6875" t="s">
        <v>60</v>
      </c>
      <c r="I6875" t="s">
        <v>63</v>
      </c>
      <c r="J6875" t="s">
        <v>13</v>
      </c>
      <c r="K6875" t="s">
        <v>1054</v>
      </c>
      <c r="L6875" t="s">
        <v>30</v>
      </c>
      <c r="N6875" t="str">
        <f>IF(ISBLANK(Sales[[#This Row],[return]]),"No",Sales[[#This Row],[return]])</f>
        <v>No</v>
      </c>
      <c r="O6875" s="2">
        <v>43486</v>
      </c>
      <c r="P6875" s="8" t="str">
        <f>TEXT(DAY(Sales[[#This Row],[OrderDate]]),"ddd")</f>
        <v>Sat</v>
      </c>
      <c r="Q6875" s="8" t="str">
        <f>TEXT(MONTH(Sales[[#This Row],[ShipDate]])*29,"mmm")</f>
        <v>Jan</v>
      </c>
      <c r="R6875">
        <v>68</v>
      </c>
      <c r="S6875" t="s">
        <v>1056</v>
      </c>
      <c r="T6875" t="s">
        <v>28</v>
      </c>
      <c r="U6875">
        <v>98115</v>
      </c>
      <c r="V6875" s="1">
        <v>0.2</v>
      </c>
      <c r="W6875">
        <v>7</v>
      </c>
      <c r="X6875">
        <v>5</v>
      </c>
      <c r="Y6875">
        <v>19</v>
      </c>
      <c r="AD6875"/>
    </row>
    <row r="6876" spans="1:30" x14ac:dyDescent="0.25">
      <c r="A6876" t="s">
        <v>40</v>
      </c>
      <c r="B6876" s="2">
        <v>43660</v>
      </c>
      <c r="C6876" s="35">
        <f>YEAR(Sales[[#This Row],[ShipDate]])</f>
        <v>2019</v>
      </c>
      <c r="D6876" t="s">
        <v>36</v>
      </c>
      <c r="E6876" t="s">
        <v>18</v>
      </c>
      <c r="F6876" t="s">
        <v>39</v>
      </c>
      <c r="G6876" t="s">
        <v>25</v>
      </c>
      <c r="H6876" t="s">
        <v>164</v>
      </c>
      <c r="I6876" t="s">
        <v>120</v>
      </c>
      <c r="J6876" t="s">
        <v>13</v>
      </c>
      <c r="K6876" t="s">
        <v>1199</v>
      </c>
      <c r="L6876" t="s">
        <v>68</v>
      </c>
      <c r="N6876" t="str">
        <f>IF(ISBLANK(Sales[[#This Row],[return]]),"No",Sales[[#This Row],[return]])</f>
        <v>No</v>
      </c>
      <c r="O6876" s="2">
        <v>43655</v>
      </c>
      <c r="P6876" s="8" t="str">
        <f>TEXT(DAY(Sales[[#This Row],[OrderDate]]),"ddd")</f>
        <v>Mon</v>
      </c>
      <c r="Q6876" s="8" t="str">
        <f>TEXT(MONTH(Sales[[#This Row],[ShipDate]])*29,"mmm")</f>
        <v>Jul</v>
      </c>
      <c r="R6876">
        <v>1344</v>
      </c>
      <c r="S6876" t="s">
        <v>1807</v>
      </c>
      <c r="T6876" t="s">
        <v>66</v>
      </c>
      <c r="U6876">
        <v>60610</v>
      </c>
      <c r="V6876" s="1">
        <v>0.2</v>
      </c>
      <c r="W6876">
        <v>14</v>
      </c>
      <c r="X6876">
        <v>5</v>
      </c>
      <c r="Y6876">
        <v>229</v>
      </c>
      <c r="AD6876"/>
    </row>
    <row r="6877" spans="1:30" x14ac:dyDescent="0.25">
      <c r="A6877" t="s">
        <v>24</v>
      </c>
      <c r="B6877" s="2">
        <v>43593</v>
      </c>
      <c r="C6877" s="35">
        <f>YEAR(Sales[[#This Row],[ShipDate]])</f>
        <v>2019</v>
      </c>
      <c r="D6877" t="s">
        <v>19</v>
      </c>
      <c r="E6877" t="s">
        <v>31</v>
      </c>
      <c r="F6877" t="s">
        <v>39</v>
      </c>
      <c r="G6877" t="s">
        <v>25</v>
      </c>
      <c r="H6877" t="s">
        <v>26</v>
      </c>
      <c r="I6877" t="s">
        <v>32</v>
      </c>
      <c r="J6877" t="s">
        <v>13</v>
      </c>
      <c r="K6877" t="s">
        <v>2651</v>
      </c>
      <c r="L6877" t="s">
        <v>30</v>
      </c>
      <c r="N6877" t="str">
        <f>IF(ISBLANK(Sales[[#This Row],[return]]),"No",Sales[[#This Row],[return]])</f>
        <v>No</v>
      </c>
      <c r="O6877" s="2">
        <v>43588</v>
      </c>
      <c r="P6877" s="8" t="str">
        <f>TEXT(DAY(Sales[[#This Row],[OrderDate]]),"ddd")</f>
        <v>Tue</v>
      </c>
      <c r="Q6877" s="8" t="str">
        <f>TEXT(MONTH(Sales[[#This Row],[ShipDate]])*29,"mmm")</f>
        <v>May</v>
      </c>
      <c r="R6877">
        <v>1110</v>
      </c>
      <c r="S6877" t="s">
        <v>1910</v>
      </c>
      <c r="T6877" t="s">
        <v>28</v>
      </c>
      <c r="U6877">
        <v>90004</v>
      </c>
      <c r="V6877" s="1">
        <v>0</v>
      </c>
      <c r="W6877">
        <v>19</v>
      </c>
      <c r="X6877">
        <v>2</v>
      </c>
      <c r="Y6877">
        <v>70</v>
      </c>
      <c r="AD6877"/>
    </row>
    <row r="6878" spans="1:30" x14ac:dyDescent="0.25">
      <c r="A6878" t="s">
        <v>24</v>
      </c>
      <c r="B6878" s="2">
        <v>43593</v>
      </c>
      <c r="C6878" s="35">
        <f>YEAR(Sales[[#This Row],[ShipDate]])</f>
        <v>2019</v>
      </c>
      <c r="D6878" t="s">
        <v>19</v>
      </c>
      <c r="E6878" t="s">
        <v>31</v>
      </c>
      <c r="F6878" t="s">
        <v>39</v>
      </c>
      <c r="G6878" t="s">
        <v>25</v>
      </c>
      <c r="H6878" t="s">
        <v>26</v>
      </c>
      <c r="I6878" t="s">
        <v>32</v>
      </c>
      <c r="J6878" t="s">
        <v>13</v>
      </c>
      <c r="K6878" t="s">
        <v>2651</v>
      </c>
      <c r="L6878" t="s">
        <v>30</v>
      </c>
      <c r="N6878" t="str">
        <f>IF(ISBLANK(Sales[[#This Row],[return]]),"No",Sales[[#This Row],[return]])</f>
        <v>No</v>
      </c>
      <c r="O6878" s="2">
        <v>43588</v>
      </c>
      <c r="P6878" s="8" t="str">
        <f>TEXT(DAY(Sales[[#This Row],[OrderDate]]),"ddd")</f>
        <v>Tue</v>
      </c>
      <c r="Q6878" s="8" t="str">
        <f>TEXT(MONTH(Sales[[#This Row],[ShipDate]])*29,"mmm")</f>
        <v>May</v>
      </c>
      <c r="R6878">
        <v>659</v>
      </c>
      <c r="S6878" t="s">
        <v>1085</v>
      </c>
      <c r="T6878" t="s">
        <v>28</v>
      </c>
      <c r="U6878">
        <v>90004</v>
      </c>
      <c r="V6878" s="1">
        <v>0</v>
      </c>
      <c r="W6878">
        <v>46</v>
      </c>
      <c r="X6878">
        <v>8</v>
      </c>
      <c r="Y6878">
        <v>763</v>
      </c>
      <c r="AD6878"/>
    </row>
    <row r="6879" spans="1:30" x14ac:dyDescent="0.25">
      <c r="A6879" t="s">
        <v>40</v>
      </c>
      <c r="B6879" s="2">
        <v>43801</v>
      </c>
      <c r="C6879" s="35">
        <f>YEAR(Sales[[#This Row],[ShipDate]])</f>
        <v>2019</v>
      </c>
      <c r="D6879" t="s">
        <v>36</v>
      </c>
      <c r="E6879" t="s">
        <v>18</v>
      </c>
      <c r="F6879" t="s">
        <v>52</v>
      </c>
      <c r="G6879" t="s">
        <v>25</v>
      </c>
      <c r="H6879" t="s">
        <v>2247</v>
      </c>
      <c r="I6879" t="s">
        <v>58</v>
      </c>
      <c r="J6879" t="s">
        <v>13</v>
      </c>
      <c r="K6879" t="s">
        <v>571</v>
      </c>
      <c r="L6879" t="s">
        <v>17</v>
      </c>
      <c r="N6879" t="str">
        <f>IF(ISBLANK(Sales[[#This Row],[return]]),"No",Sales[[#This Row],[return]])</f>
        <v>No</v>
      </c>
      <c r="O6879" s="2">
        <v>43796</v>
      </c>
      <c r="P6879" s="8" t="str">
        <f>TEXT(DAY(Sales[[#This Row],[OrderDate]]),"ddd")</f>
        <v>Fri</v>
      </c>
      <c r="Q6879" s="8" t="str">
        <f>TEXT(MONTH(Sales[[#This Row],[ShipDate]])*29,"mmm")</f>
        <v>Dec</v>
      </c>
      <c r="R6879">
        <v>286</v>
      </c>
      <c r="S6879" t="s">
        <v>2023</v>
      </c>
      <c r="T6879" t="s">
        <v>15</v>
      </c>
      <c r="U6879">
        <v>28806</v>
      </c>
      <c r="V6879" s="1">
        <v>0.2</v>
      </c>
      <c r="W6879">
        <v>4</v>
      </c>
      <c r="X6879">
        <v>1</v>
      </c>
      <c r="Y6879">
        <v>44</v>
      </c>
      <c r="AD6879"/>
    </row>
    <row r="6880" spans="1:30" x14ac:dyDescent="0.25">
      <c r="A6880" t="s">
        <v>40</v>
      </c>
      <c r="B6880" s="2">
        <v>43801</v>
      </c>
      <c r="C6880" s="35">
        <f>YEAR(Sales[[#This Row],[ShipDate]])</f>
        <v>2019</v>
      </c>
      <c r="D6880" t="s">
        <v>36</v>
      </c>
      <c r="E6880" t="s">
        <v>18</v>
      </c>
      <c r="F6880" t="s">
        <v>45</v>
      </c>
      <c r="G6880" t="s">
        <v>25</v>
      </c>
      <c r="H6880" t="s">
        <v>2247</v>
      </c>
      <c r="I6880" t="s">
        <v>58</v>
      </c>
      <c r="J6880" t="s">
        <v>13</v>
      </c>
      <c r="K6880" t="s">
        <v>571</v>
      </c>
      <c r="L6880" t="s">
        <v>17</v>
      </c>
      <c r="N6880" t="str">
        <f>IF(ISBLANK(Sales[[#This Row],[return]]),"No",Sales[[#This Row],[return]])</f>
        <v>No</v>
      </c>
      <c r="O6880" s="2">
        <v>43796</v>
      </c>
      <c r="P6880" s="8" t="str">
        <f>TEXT(DAY(Sales[[#This Row],[OrderDate]]),"ddd")</f>
        <v>Fri</v>
      </c>
      <c r="Q6880" s="8" t="str">
        <f>TEXT(MONTH(Sales[[#This Row],[ShipDate]])*29,"mmm")</f>
        <v>Dec</v>
      </c>
      <c r="R6880">
        <v>1259</v>
      </c>
      <c r="S6880" t="s">
        <v>2248</v>
      </c>
      <c r="T6880" t="s">
        <v>15</v>
      </c>
      <c r="U6880">
        <v>28806</v>
      </c>
      <c r="V6880" s="1">
        <v>0.2</v>
      </c>
      <c r="W6880">
        <v>1</v>
      </c>
      <c r="X6880">
        <v>5</v>
      </c>
      <c r="Y6880">
        <v>9</v>
      </c>
      <c r="AD6880"/>
    </row>
    <row r="6881" spans="1:30" x14ac:dyDescent="0.25">
      <c r="A6881" t="s">
        <v>40</v>
      </c>
      <c r="B6881" s="2">
        <v>43593</v>
      </c>
      <c r="C6881" s="35">
        <f>YEAR(Sales[[#This Row],[ShipDate]])</f>
        <v>2019</v>
      </c>
      <c r="D6881" t="s">
        <v>36</v>
      </c>
      <c r="E6881" t="s">
        <v>31</v>
      </c>
      <c r="F6881" t="s">
        <v>43</v>
      </c>
      <c r="G6881" t="s">
        <v>11</v>
      </c>
      <c r="H6881" t="s">
        <v>88</v>
      </c>
      <c r="I6881" t="s">
        <v>93</v>
      </c>
      <c r="J6881" t="s">
        <v>13</v>
      </c>
      <c r="K6881" t="s">
        <v>2685</v>
      </c>
      <c r="L6881" t="s">
        <v>92</v>
      </c>
      <c r="N6881" t="str">
        <f>IF(ISBLANK(Sales[[#This Row],[return]]),"No",Sales[[#This Row],[return]])</f>
        <v>No</v>
      </c>
      <c r="O6881" s="2">
        <v>43588</v>
      </c>
      <c r="P6881" s="8" t="str">
        <f>TEXT(DAY(Sales[[#This Row],[OrderDate]]),"ddd")</f>
        <v>Tue</v>
      </c>
      <c r="Q6881" s="8" t="str">
        <f>TEXT(MONTH(Sales[[#This Row],[ShipDate]])*29,"mmm")</f>
        <v>May</v>
      </c>
      <c r="R6881">
        <v>415</v>
      </c>
      <c r="S6881" t="s">
        <v>3194</v>
      </c>
      <c r="T6881" t="s">
        <v>90</v>
      </c>
      <c r="U6881">
        <v>19134</v>
      </c>
      <c r="V6881" s="1">
        <v>0.2</v>
      </c>
      <c r="W6881">
        <v>7</v>
      </c>
      <c r="X6881">
        <v>2</v>
      </c>
      <c r="Y6881">
        <v>32</v>
      </c>
      <c r="AD6881"/>
    </row>
    <row r="6882" spans="1:30" x14ac:dyDescent="0.25">
      <c r="A6882" t="s">
        <v>40</v>
      </c>
      <c r="B6882" s="2">
        <v>43593</v>
      </c>
      <c r="C6882" s="35">
        <f>YEAR(Sales[[#This Row],[ShipDate]])</f>
        <v>2019</v>
      </c>
      <c r="D6882" t="s">
        <v>36</v>
      </c>
      <c r="E6882" t="s">
        <v>31</v>
      </c>
      <c r="F6882" t="s">
        <v>38</v>
      </c>
      <c r="G6882" t="s">
        <v>11</v>
      </c>
      <c r="H6882" t="s">
        <v>88</v>
      </c>
      <c r="I6882" t="s">
        <v>93</v>
      </c>
      <c r="J6882" t="s">
        <v>13</v>
      </c>
      <c r="K6882" t="s">
        <v>2685</v>
      </c>
      <c r="L6882" t="s">
        <v>92</v>
      </c>
      <c r="N6882" t="str">
        <f>IF(ISBLANK(Sales[[#This Row],[return]]),"No",Sales[[#This Row],[return]])</f>
        <v>No</v>
      </c>
      <c r="O6882" s="2">
        <v>43588</v>
      </c>
      <c r="P6882" s="8" t="str">
        <f>TEXT(DAY(Sales[[#This Row],[OrderDate]]),"ddd")</f>
        <v>Tue</v>
      </c>
      <c r="Q6882" s="8" t="str">
        <f>TEXT(MONTH(Sales[[#This Row],[ShipDate]])*29,"mmm")</f>
        <v>May</v>
      </c>
      <c r="R6882">
        <v>310</v>
      </c>
      <c r="S6882" t="s">
        <v>431</v>
      </c>
      <c r="T6882" t="s">
        <v>90</v>
      </c>
      <c r="U6882">
        <v>19134</v>
      </c>
      <c r="V6882" s="1">
        <v>0.4</v>
      </c>
      <c r="W6882">
        <v>-112</v>
      </c>
      <c r="X6882">
        <v>5</v>
      </c>
      <c r="Y6882">
        <v>373</v>
      </c>
      <c r="AD6882"/>
    </row>
    <row r="6883" spans="1:30" x14ac:dyDescent="0.25">
      <c r="A6883" t="s">
        <v>40</v>
      </c>
      <c r="B6883" s="2">
        <v>43593</v>
      </c>
      <c r="C6883" s="35">
        <f>YEAR(Sales[[#This Row],[ShipDate]])</f>
        <v>2019</v>
      </c>
      <c r="D6883" t="s">
        <v>36</v>
      </c>
      <c r="E6883" t="s">
        <v>31</v>
      </c>
      <c r="F6883" t="s">
        <v>150</v>
      </c>
      <c r="G6883" t="s">
        <v>25</v>
      </c>
      <c r="H6883" t="s">
        <v>88</v>
      </c>
      <c r="I6883" t="s">
        <v>93</v>
      </c>
      <c r="J6883" t="s">
        <v>13</v>
      </c>
      <c r="K6883" t="s">
        <v>2685</v>
      </c>
      <c r="L6883" t="s">
        <v>92</v>
      </c>
      <c r="N6883" t="str">
        <f>IF(ISBLANK(Sales[[#This Row],[return]]),"No",Sales[[#This Row],[return]])</f>
        <v>No</v>
      </c>
      <c r="O6883" s="2">
        <v>43588</v>
      </c>
      <c r="P6883" s="8" t="str">
        <f>TEXT(DAY(Sales[[#This Row],[OrderDate]]),"ddd")</f>
        <v>Tue</v>
      </c>
      <c r="Q6883" s="8" t="str">
        <f>TEXT(MONTH(Sales[[#This Row],[ShipDate]])*29,"mmm")</f>
        <v>May</v>
      </c>
      <c r="R6883">
        <v>109</v>
      </c>
      <c r="S6883" t="s">
        <v>2017</v>
      </c>
      <c r="T6883" t="s">
        <v>90</v>
      </c>
      <c r="U6883">
        <v>19134</v>
      </c>
      <c r="V6883" s="1">
        <v>0.2</v>
      </c>
      <c r="W6883">
        <v>3</v>
      </c>
      <c r="X6883">
        <v>2</v>
      </c>
      <c r="Y6883">
        <v>8</v>
      </c>
      <c r="AD6883"/>
    </row>
    <row r="6884" spans="1:30" x14ac:dyDescent="0.25">
      <c r="A6884" t="s">
        <v>40</v>
      </c>
      <c r="B6884" s="2">
        <v>43593</v>
      </c>
      <c r="C6884" s="35">
        <f>YEAR(Sales[[#This Row],[ShipDate]])</f>
        <v>2019</v>
      </c>
      <c r="D6884" t="s">
        <v>36</v>
      </c>
      <c r="E6884" t="s">
        <v>31</v>
      </c>
      <c r="F6884" t="s">
        <v>50</v>
      </c>
      <c r="G6884" t="s">
        <v>25</v>
      </c>
      <c r="H6884" t="s">
        <v>88</v>
      </c>
      <c r="I6884" t="s">
        <v>93</v>
      </c>
      <c r="J6884" t="s">
        <v>13</v>
      </c>
      <c r="K6884" t="s">
        <v>2685</v>
      </c>
      <c r="L6884" t="s">
        <v>92</v>
      </c>
      <c r="N6884" t="str">
        <f>IF(ISBLANK(Sales[[#This Row],[return]]),"No",Sales[[#This Row],[return]])</f>
        <v>No</v>
      </c>
      <c r="O6884" s="2">
        <v>43588</v>
      </c>
      <c r="P6884" s="8" t="str">
        <f>TEXT(DAY(Sales[[#This Row],[OrderDate]]),"ddd")</f>
        <v>Tue</v>
      </c>
      <c r="Q6884" s="8" t="str">
        <f>TEXT(MONTH(Sales[[#This Row],[ShipDate]])*29,"mmm")</f>
        <v>May</v>
      </c>
      <c r="R6884">
        <v>1649</v>
      </c>
      <c r="S6884" t="s">
        <v>1962</v>
      </c>
      <c r="T6884" t="s">
        <v>90</v>
      </c>
      <c r="U6884">
        <v>19134</v>
      </c>
      <c r="V6884" s="1">
        <v>0.7</v>
      </c>
      <c r="W6884">
        <v>-18</v>
      </c>
      <c r="X6884">
        <v>4</v>
      </c>
      <c r="Y6884">
        <v>26</v>
      </c>
      <c r="AD6884"/>
    </row>
    <row r="6885" spans="1:30" x14ac:dyDescent="0.25">
      <c r="A6885" t="s">
        <v>40</v>
      </c>
      <c r="B6885" s="2">
        <v>43593</v>
      </c>
      <c r="C6885" s="35">
        <f>YEAR(Sales[[#This Row],[ShipDate]])</f>
        <v>2019</v>
      </c>
      <c r="D6885" t="s">
        <v>36</v>
      </c>
      <c r="E6885" t="s">
        <v>31</v>
      </c>
      <c r="F6885" t="s">
        <v>50</v>
      </c>
      <c r="G6885" t="s">
        <v>25</v>
      </c>
      <c r="H6885" t="s">
        <v>88</v>
      </c>
      <c r="I6885" t="s">
        <v>93</v>
      </c>
      <c r="J6885" t="s">
        <v>13</v>
      </c>
      <c r="K6885" t="s">
        <v>2685</v>
      </c>
      <c r="L6885" t="s">
        <v>92</v>
      </c>
      <c r="N6885" t="str">
        <f>IF(ISBLANK(Sales[[#This Row],[return]]),"No",Sales[[#This Row],[return]])</f>
        <v>No</v>
      </c>
      <c r="O6885" s="2">
        <v>43588</v>
      </c>
      <c r="P6885" s="8" t="str">
        <f>TEXT(DAY(Sales[[#This Row],[OrderDate]]),"ddd")</f>
        <v>Tue</v>
      </c>
      <c r="Q6885" s="8" t="str">
        <f>TEXT(MONTH(Sales[[#This Row],[ShipDate]])*29,"mmm")</f>
        <v>May</v>
      </c>
      <c r="R6885">
        <v>1639</v>
      </c>
      <c r="S6885" t="s">
        <v>3256</v>
      </c>
      <c r="T6885" t="s">
        <v>90</v>
      </c>
      <c r="U6885">
        <v>19134</v>
      </c>
      <c r="V6885" s="1">
        <v>0.7</v>
      </c>
      <c r="W6885">
        <v>-45</v>
      </c>
      <c r="X6885">
        <v>5</v>
      </c>
      <c r="Y6885">
        <v>64</v>
      </c>
      <c r="AD6885"/>
    </row>
    <row r="6886" spans="1:30" x14ac:dyDescent="0.25">
      <c r="A6886" t="s">
        <v>10</v>
      </c>
      <c r="B6886" s="2">
        <v>43581</v>
      </c>
      <c r="C6886" s="35">
        <f>YEAR(Sales[[#This Row],[ShipDate]])</f>
        <v>2019</v>
      </c>
      <c r="D6886" t="s">
        <v>113</v>
      </c>
      <c r="E6886" t="s">
        <v>69</v>
      </c>
      <c r="F6886" t="s">
        <v>45</v>
      </c>
      <c r="G6886" t="s">
        <v>25</v>
      </c>
      <c r="H6886" t="s">
        <v>1568</v>
      </c>
      <c r="I6886" t="s">
        <v>180</v>
      </c>
      <c r="J6886" t="s">
        <v>13</v>
      </c>
      <c r="K6886" t="s">
        <v>217</v>
      </c>
      <c r="L6886" t="s">
        <v>17</v>
      </c>
      <c r="N6886" t="str">
        <f>IF(ISBLANK(Sales[[#This Row],[return]]),"No",Sales[[#This Row],[return]])</f>
        <v>No</v>
      </c>
      <c r="O6886" s="2">
        <v>43580</v>
      </c>
      <c r="P6886" s="8" t="str">
        <f>TEXT(DAY(Sales[[#This Row],[OrderDate]]),"ddd")</f>
        <v>Wed</v>
      </c>
      <c r="Q6886" s="8" t="str">
        <f>TEXT(MONTH(Sales[[#This Row],[ShipDate]])*29,"mmm")</f>
        <v>Apr</v>
      </c>
      <c r="R6886">
        <v>1499</v>
      </c>
      <c r="S6886" t="s">
        <v>427</v>
      </c>
      <c r="T6886" t="s">
        <v>15</v>
      </c>
      <c r="U6886">
        <v>37211</v>
      </c>
      <c r="V6886" s="1">
        <v>0.2</v>
      </c>
      <c r="W6886">
        <v>7</v>
      </c>
      <c r="X6886">
        <v>5</v>
      </c>
      <c r="Y6886">
        <v>68</v>
      </c>
      <c r="AD6886"/>
    </row>
    <row r="6887" spans="1:30" x14ac:dyDescent="0.25">
      <c r="A6887" t="s">
        <v>10</v>
      </c>
      <c r="B6887" s="2">
        <v>43581</v>
      </c>
      <c r="C6887" s="35">
        <f>YEAR(Sales[[#This Row],[ShipDate]])</f>
        <v>2019</v>
      </c>
      <c r="D6887" t="s">
        <v>113</v>
      </c>
      <c r="E6887" t="s">
        <v>69</v>
      </c>
      <c r="F6887" t="s">
        <v>45</v>
      </c>
      <c r="G6887" t="s">
        <v>25</v>
      </c>
      <c r="H6887" t="s">
        <v>1568</v>
      </c>
      <c r="I6887" t="s">
        <v>180</v>
      </c>
      <c r="J6887" t="s">
        <v>13</v>
      </c>
      <c r="K6887" t="s">
        <v>217</v>
      </c>
      <c r="L6887" t="s">
        <v>17</v>
      </c>
      <c r="N6887" t="str">
        <f>IF(ISBLANK(Sales[[#This Row],[return]]),"No",Sales[[#This Row],[return]])</f>
        <v>No</v>
      </c>
      <c r="O6887" s="2">
        <v>43580</v>
      </c>
      <c r="P6887" s="8" t="str">
        <f>TEXT(DAY(Sales[[#This Row],[OrderDate]]),"ddd")</f>
        <v>Wed</v>
      </c>
      <c r="Q6887" s="8" t="str">
        <f>TEXT(MONTH(Sales[[#This Row],[ShipDate]])*29,"mmm")</f>
        <v>Apr</v>
      </c>
      <c r="R6887">
        <v>1126</v>
      </c>
      <c r="S6887" t="s">
        <v>906</v>
      </c>
      <c r="T6887" t="s">
        <v>15</v>
      </c>
      <c r="U6887">
        <v>37211</v>
      </c>
      <c r="V6887" s="1">
        <v>0.2</v>
      </c>
      <c r="W6887">
        <v>5</v>
      </c>
      <c r="X6887">
        <v>9</v>
      </c>
      <c r="Y6887">
        <v>42</v>
      </c>
      <c r="AD6887"/>
    </row>
    <row r="6888" spans="1:30" x14ac:dyDescent="0.25">
      <c r="A6888" t="s">
        <v>24</v>
      </c>
      <c r="B6888" s="2">
        <v>43756</v>
      </c>
      <c r="C6888" s="35">
        <f>YEAR(Sales[[#This Row],[ShipDate]])</f>
        <v>2019</v>
      </c>
      <c r="D6888" t="s">
        <v>113</v>
      </c>
      <c r="E6888" t="s">
        <v>31</v>
      </c>
      <c r="F6888" t="s">
        <v>43</v>
      </c>
      <c r="G6888" t="s">
        <v>11</v>
      </c>
      <c r="H6888" t="s">
        <v>146</v>
      </c>
      <c r="I6888" t="s">
        <v>149</v>
      </c>
      <c r="J6888" t="s">
        <v>13</v>
      </c>
      <c r="K6888" t="s">
        <v>791</v>
      </c>
      <c r="L6888" t="s">
        <v>92</v>
      </c>
      <c r="N6888" t="str">
        <f>IF(ISBLANK(Sales[[#This Row],[return]]),"No",Sales[[#This Row],[return]])</f>
        <v>No</v>
      </c>
      <c r="O6888" s="2">
        <v>43754</v>
      </c>
      <c r="P6888" s="8" t="str">
        <f>TEXT(DAY(Sales[[#This Row],[OrderDate]]),"ddd")</f>
        <v>Mon</v>
      </c>
      <c r="Q6888" s="8" t="str">
        <f>TEXT(MONTH(Sales[[#This Row],[ShipDate]])*29,"mmm")</f>
        <v>Oct</v>
      </c>
      <c r="R6888">
        <v>627</v>
      </c>
      <c r="S6888" t="s">
        <v>805</v>
      </c>
      <c r="T6888" t="s">
        <v>90</v>
      </c>
      <c r="U6888">
        <v>10011</v>
      </c>
      <c r="V6888" s="1">
        <v>0</v>
      </c>
      <c r="W6888">
        <v>175</v>
      </c>
      <c r="X6888">
        <v>13</v>
      </c>
      <c r="Y6888">
        <v>547</v>
      </c>
      <c r="AD6888"/>
    </row>
    <row r="6889" spans="1:30" x14ac:dyDescent="0.25">
      <c r="A6889" t="s">
        <v>24</v>
      </c>
      <c r="B6889" s="2">
        <v>43731</v>
      </c>
      <c r="C6889" s="35">
        <f>YEAR(Sales[[#This Row],[ShipDate]])</f>
        <v>2019</v>
      </c>
      <c r="D6889" t="s">
        <v>113</v>
      </c>
      <c r="E6889" t="s">
        <v>18</v>
      </c>
      <c r="F6889" t="s">
        <v>99</v>
      </c>
      <c r="G6889" t="s">
        <v>46</v>
      </c>
      <c r="H6889" t="s">
        <v>60</v>
      </c>
      <c r="I6889" t="s">
        <v>63</v>
      </c>
      <c r="J6889" t="s">
        <v>13</v>
      </c>
      <c r="K6889" t="s">
        <v>1886</v>
      </c>
      <c r="L6889" t="s">
        <v>30</v>
      </c>
      <c r="N6889" t="str">
        <f>IF(ISBLANK(Sales[[#This Row],[return]]),"No",Sales[[#This Row],[return]])</f>
        <v>No</v>
      </c>
      <c r="O6889" s="2">
        <v>43729</v>
      </c>
      <c r="P6889" s="8" t="str">
        <f>TEXT(DAY(Sales[[#This Row],[OrderDate]]),"ddd")</f>
        <v>Sat</v>
      </c>
      <c r="Q6889" s="8" t="str">
        <f>TEXT(MONTH(Sales[[#This Row],[ShipDate]])*29,"mmm")</f>
        <v>Sep</v>
      </c>
      <c r="R6889">
        <v>1020</v>
      </c>
      <c r="S6889" t="s">
        <v>776</v>
      </c>
      <c r="T6889" t="s">
        <v>28</v>
      </c>
      <c r="U6889">
        <v>98103</v>
      </c>
      <c r="V6889" s="1">
        <v>0</v>
      </c>
      <c r="W6889">
        <v>26</v>
      </c>
      <c r="X6889">
        <v>2</v>
      </c>
      <c r="Y6889">
        <v>80</v>
      </c>
      <c r="AD6889"/>
    </row>
    <row r="6890" spans="1:30" x14ac:dyDescent="0.25">
      <c r="A6890" t="s">
        <v>24</v>
      </c>
      <c r="B6890" s="2">
        <v>43731</v>
      </c>
      <c r="C6890" s="35">
        <f>YEAR(Sales[[#This Row],[ShipDate]])</f>
        <v>2019</v>
      </c>
      <c r="D6890" t="s">
        <v>113</v>
      </c>
      <c r="E6890" t="s">
        <v>18</v>
      </c>
      <c r="F6890" t="s">
        <v>99</v>
      </c>
      <c r="G6890" t="s">
        <v>46</v>
      </c>
      <c r="H6890" t="s">
        <v>60</v>
      </c>
      <c r="I6890" t="s">
        <v>63</v>
      </c>
      <c r="J6890" t="s">
        <v>13</v>
      </c>
      <c r="K6890" t="s">
        <v>1886</v>
      </c>
      <c r="L6890" t="s">
        <v>30</v>
      </c>
      <c r="N6890" t="str">
        <f>IF(ISBLANK(Sales[[#This Row],[return]]),"No",Sales[[#This Row],[return]])</f>
        <v>No</v>
      </c>
      <c r="O6890" s="2">
        <v>43729</v>
      </c>
      <c r="P6890" s="8" t="str">
        <f>TEXT(DAY(Sales[[#This Row],[OrderDate]]),"ddd")</f>
        <v>Sat</v>
      </c>
      <c r="Q6890" s="8" t="str">
        <f>TEXT(MONTH(Sales[[#This Row],[ShipDate]])*29,"mmm")</f>
        <v>Sep</v>
      </c>
      <c r="R6890">
        <v>1469</v>
      </c>
      <c r="S6890" t="s">
        <v>659</v>
      </c>
      <c r="T6890" t="s">
        <v>28</v>
      </c>
      <c r="U6890">
        <v>98103</v>
      </c>
      <c r="V6890" s="1">
        <v>0</v>
      </c>
      <c r="W6890">
        <v>15</v>
      </c>
      <c r="X6890">
        <v>2</v>
      </c>
      <c r="Y6890">
        <v>72</v>
      </c>
      <c r="AD6890"/>
    </row>
    <row r="6891" spans="1:30" x14ac:dyDescent="0.25">
      <c r="A6891" t="s">
        <v>40</v>
      </c>
      <c r="B6891" s="2">
        <v>43538</v>
      </c>
      <c r="C6891" s="35">
        <f>YEAR(Sales[[#This Row],[ShipDate]])</f>
        <v>2019</v>
      </c>
      <c r="D6891" t="s">
        <v>36</v>
      </c>
      <c r="E6891" t="s">
        <v>18</v>
      </c>
      <c r="F6891" t="s">
        <v>38</v>
      </c>
      <c r="G6891" t="s">
        <v>11</v>
      </c>
      <c r="H6891" t="s">
        <v>399</v>
      </c>
      <c r="I6891" t="s">
        <v>70</v>
      </c>
      <c r="J6891" t="s">
        <v>13</v>
      </c>
      <c r="K6891" t="s">
        <v>784</v>
      </c>
      <c r="L6891" t="s">
        <v>68</v>
      </c>
      <c r="N6891" t="str">
        <f>IF(ISBLANK(Sales[[#This Row],[return]]),"No",Sales[[#This Row],[return]])</f>
        <v>No</v>
      </c>
      <c r="O6891" s="2">
        <v>43534</v>
      </c>
      <c r="P6891" s="8" t="str">
        <f>TEXT(DAY(Sales[[#This Row],[OrderDate]]),"ddd")</f>
        <v>Tue</v>
      </c>
      <c r="Q6891" s="8" t="str">
        <f>TEXT(MONTH(Sales[[#This Row],[ShipDate]])*29,"mmm")</f>
        <v>Mar</v>
      </c>
      <c r="R6891">
        <v>320</v>
      </c>
      <c r="S6891" t="s">
        <v>1052</v>
      </c>
      <c r="T6891" t="s">
        <v>66</v>
      </c>
      <c r="U6891">
        <v>75217</v>
      </c>
      <c r="V6891" s="1">
        <v>0.3</v>
      </c>
      <c r="W6891">
        <v>-173</v>
      </c>
      <c r="X6891">
        <v>4</v>
      </c>
      <c r="Y6891">
        <v>933</v>
      </c>
      <c r="AD6891"/>
    </row>
    <row r="6892" spans="1:30" x14ac:dyDescent="0.25">
      <c r="A6892" t="s">
        <v>40</v>
      </c>
      <c r="B6892" s="2">
        <v>43700</v>
      </c>
      <c r="C6892" s="35">
        <f>YEAR(Sales[[#This Row],[ShipDate]])</f>
        <v>2019</v>
      </c>
      <c r="D6892" t="s">
        <v>36</v>
      </c>
      <c r="E6892" t="s">
        <v>31</v>
      </c>
      <c r="F6892" t="s">
        <v>50</v>
      </c>
      <c r="G6892" t="s">
        <v>25</v>
      </c>
      <c r="H6892" t="s">
        <v>686</v>
      </c>
      <c r="I6892" t="s">
        <v>585</v>
      </c>
      <c r="J6892" t="s">
        <v>13</v>
      </c>
      <c r="K6892" t="s">
        <v>350</v>
      </c>
      <c r="L6892" t="s">
        <v>92</v>
      </c>
      <c r="N6892" t="str">
        <f>IF(ISBLANK(Sales[[#This Row],[return]]),"No",Sales[[#This Row],[return]])</f>
        <v>No</v>
      </c>
      <c r="O6892" s="2">
        <v>43696</v>
      </c>
      <c r="P6892" s="8" t="str">
        <f>TEXT(DAY(Sales[[#This Row],[OrderDate]]),"ddd")</f>
        <v>Thu</v>
      </c>
      <c r="Q6892" s="8" t="str">
        <f>TEXT(MONTH(Sales[[#This Row],[ShipDate]])*29,"mmm")</f>
        <v>Aug</v>
      </c>
      <c r="R6892">
        <v>650</v>
      </c>
      <c r="S6892" t="s">
        <v>2164</v>
      </c>
      <c r="T6892" t="s">
        <v>90</v>
      </c>
      <c r="U6892">
        <v>1841</v>
      </c>
      <c r="V6892" s="1">
        <v>0</v>
      </c>
      <c r="W6892">
        <v>182</v>
      </c>
      <c r="X6892">
        <v>1</v>
      </c>
      <c r="Y6892">
        <v>388</v>
      </c>
      <c r="AD6892"/>
    </row>
    <row r="6893" spans="1:30" x14ac:dyDescent="0.25">
      <c r="A6893" t="s">
        <v>40</v>
      </c>
      <c r="B6893" s="2">
        <v>43780</v>
      </c>
      <c r="C6893" s="35">
        <f>YEAR(Sales[[#This Row],[ShipDate]])</f>
        <v>2019</v>
      </c>
      <c r="D6893" t="s">
        <v>36</v>
      </c>
      <c r="E6893" t="s">
        <v>18</v>
      </c>
      <c r="F6893" t="s">
        <v>52</v>
      </c>
      <c r="G6893" t="s">
        <v>25</v>
      </c>
      <c r="H6893" t="s">
        <v>302</v>
      </c>
      <c r="I6893" t="s">
        <v>137</v>
      </c>
      <c r="J6893" t="s">
        <v>13</v>
      </c>
      <c r="K6893" t="s">
        <v>73</v>
      </c>
      <c r="L6893" t="s">
        <v>92</v>
      </c>
      <c r="M6893" t="s">
        <v>82</v>
      </c>
      <c r="N6893" t="str">
        <f>IF(ISBLANK(Sales[[#This Row],[return]]),"No",Sales[[#This Row],[return]])</f>
        <v>Yes</v>
      </c>
      <c r="O6893" s="2">
        <v>43776</v>
      </c>
      <c r="P6893" s="8" t="str">
        <f>TEXT(DAY(Sales[[#This Row],[OrderDate]]),"ddd")</f>
        <v>Sat</v>
      </c>
      <c r="Q6893" s="8" t="str">
        <f>TEXT(MONTH(Sales[[#This Row],[ShipDate]])*29,"mmm")</f>
        <v>Nov</v>
      </c>
      <c r="R6893">
        <v>812</v>
      </c>
      <c r="S6893" t="s">
        <v>624</v>
      </c>
      <c r="T6893" t="s">
        <v>90</v>
      </c>
      <c r="U6893">
        <v>19711</v>
      </c>
      <c r="V6893" s="1">
        <v>0</v>
      </c>
      <c r="W6893">
        <v>33</v>
      </c>
      <c r="X6893">
        <v>7</v>
      </c>
      <c r="Y6893">
        <v>101</v>
      </c>
      <c r="AD6893"/>
    </row>
    <row r="6894" spans="1:30" x14ac:dyDescent="0.25">
      <c r="A6894" t="s">
        <v>24</v>
      </c>
      <c r="B6894" s="2">
        <v>43725</v>
      </c>
      <c r="C6894" s="35">
        <f>YEAR(Sales[[#This Row],[ShipDate]])</f>
        <v>2019</v>
      </c>
      <c r="D6894" t="s">
        <v>113</v>
      </c>
      <c r="E6894" t="s">
        <v>18</v>
      </c>
      <c r="F6894" t="s">
        <v>48</v>
      </c>
      <c r="G6894" t="s">
        <v>46</v>
      </c>
      <c r="H6894" t="s">
        <v>164</v>
      </c>
      <c r="I6894" t="s">
        <v>120</v>
      </c>
      <c r="J6894" t="s">
        <v>13</v>
      </c>
      <c r="K6894" t="s">
        <v>320</v>
      </c>
      <c r="L6894" t="s">
        <v>68</v>
      </c>
      <c r="N6894" t="str">
        <f>IF(ISBLANK(Sales[[#This Row],[return]]),"No",Sales[[#This Row],[return]])</f>
        <v>No</v>
      </c>
      <c r="O6894" s="2">
        <v>43723</v>
      </c>
      <c r="P6894" s="8" t="str">
        <f>TEXT(DAY(Sales[[#This Row],[OrderDate]]),"ddd")</f>
        <v>Sun</v>
      </c>
      <c r="Q6894" s="8" t="str">
        <f>TEXT(MONTH(Sales[[#This Row],[ShipDate]])*29,"mmm")</f>
        <v>Sep</v>
      </c>
      <c r="R6894">
        <v>175</v>
      </c>
      <c r="S6894" t="s">
        <v>325</v>
      </c>
      <c r="T6894" t="s">
        <v>66</v>
      </c>
      <c r="U6894">
        <v>60653</v>
      </c>
      <c r="V6894" s="1">
        <v>0.2</v>
      </c>
      <c r="W6894">
        <v>20</v>
      </c>
      <c r="X6894">
        <v>3</v>
      </c>
      <c r="Y6894">
        <v>324</v>
      </c>
      <c r="AD6894"/>
    </row>
    <row r="6895" spans="1:30" x14ac:dyDescent="0.25">
      <c r="A6895" t="s">
        <v>24</v>
      </c>
      <c r="B6895" s="2">
        <v>43749</v>
      </c>
      <c r="C6895" s="35">
        <f>YEAR(Sales[[#This Row],[ShipDate]])</f>
        <v>2019</v>
      </c>
      <c r="D6895" t="s">
        <v>113</v>
      </c>
      <c r="E6895" t="s">
        <v>31</v>
      </c>
      <c r="F6895" t="s">
        <v>43</v>
      </c>
      <c r="G6895" t="s">
        <v>11</v>
      </c>
      <c r="H6895" t="s">
        <v>527</v>
      </c>
      <c r="I6895" t="s">
        <v>252</v>
      </c>
      <c r="J6895" t="s">
        <v>13</v>
      </c>
      <c r="K6895" t="s">
        <v>2601</v>
      </c>
      <c r="L6895" t="s">
        <v>92</v>
      </c>
      <c r="N6895" t="str">
        <f>IF(ISBLANK(Sales[[#This Row],[return]]),"No",Sales[[#This Row],[return]])</f>
        <v>No</v>
      </c>
      <c r="O6895" s="2">
        <v>43747</v>
      </c>
      <c r="P6895" s="8" t="str">
        <f>TEXT(DAY(Sales[[#This Row],[OrderDate]]),"ddd")</f>
        <v>Mon</v>
      </c>
      <c r="Q6895" s="8" t="str">
        <f>TEXT(MONTH(Sales[[#This Row],[ShipDate]])*29,"mmm")</f>
        <v>Oct</v>
      </c>
      <c r="R6895">
        <v>1186</v>
      </c>
      <c r="S6895" t="s">
        <v>1069</v>
      </c>
      <c r="T6895" t="s">
        <v>90</v>
      </c>
      <c r="U6895">
        <v>44107</v>
      </c>
      <c r="V6895" s="1">
        <v>0.2</v>
      </c>
      <c r="W6895">
        <v>9</v>
      </c>
      <c r="X6895">
        <v>4</v>
      </c>
      <c r="Y6895">
        <v>46</v>
      </c>
      <c r="AD6895"/>
    </row>
    <row r="6896" spans="1:30" x14ac:dyDescent="0.25">
      <c r="A6896" t="s">
        <v>24</v>
      </c>
      <c r="B6896" s="2">
        <v>43721</v>
      </c>
      <c r="C6896" s="35">
        <f>YEAR(Sales[[#This Row],[ShipDate]])</f>
        <v>2019</v>
      </c>
      <c r="D6896" t="s">
        <v>19</v>
      </c>
      <c r="E6896" t="s">
        <v>31</v>
      </c>
      <c r="F6896" t="s">
        <v>39</v>
      </c>
      <c r="G6896" t="s">
        <v>25</v>
      </c>
      <c r="H6896" t="s">
        <v>146</v>
      </c>
      <c r="I6896" t="s">
        <v>149</v>
      </c>
      <c r="J6896" t="s">
        <v>13</v>
      </c>
      <c r="K6896" t="s">
        <v>2779</v>
      </c>
      <c r="L6896" t="s">
        <v>92</v>
      </c>
      <c r="N6896" t="str">
        <f>IF(ISBLANK(Sales[[#This Row],[return]]),"No",Sales[[#This Row],[return]])</f>
        <v>No</v>
      </c>
      <c r="O6896" s="2">
        <v>43716</v>
      </c>
      <c r="P6896" s="8" t="str">
        <f>TEXT(DAY(Sales[[#This Row],[OrderDate]]),"ddd")</f>
        <v>Sun</v>
      </c>
      <c r="Q6896" s="8" t="str">
        <f>TEXT(MONTH(Sales[[#This Row],[ShipDate]])*29,"mmm")</f>
        <v>Sep</v>
      </c>
      <c r="R6896">
        <v>101</v>
      </c>
      <c r="S6896" t="s">
        <v>1933</v>
      </c>
      <c r="T6896" t="s">
        <v>90</v>
      </c>
      <c r="U6896">
        <v>10024</v>
      </c>
      <c r="V6896" s="1">
        <v>0</v>
      </c>
      <c r="W6896">
        <v>17</v>
      </c>
      <c r="X6896">
        <v>4</v>
      </c>
      <c r="Y6896">
        <v>65</v>
      </c>
      <c r="AD6896"/>
    </row>
    <row r="6897" spans="1:30" x14ac:dyDescent="0.25">
      <c r="A6897" t="s">
        <v>40</v>
      </c>
      <c r="B6897" s="2">
        <v>43733</v>
      </c>
      <c r="C6897" s="35">
        <f>YEAR(Sales[[#This Row],[ShipDate]])</f>
        <v>2019</v>
      </c>
      <c r="D6897" t="s">
        <v>19</v>
      </c>
      <c r="E6897" t="s">
        <v>18</v>
      </c>
      <c r="F6897" t="s">
        <v>52</v>
      </c>
      <c r="G6897" t="s">
        <v>25</v>
      </c>
      <c r="H6897" t="s">
        <v>60</v>
      </c>
      <c r="I6897" t="s">
        <v>63</v>
      </c>
      <c r="J6897" t="s">
        <v>13</v>
      </c>
      <c r="K6897" t="s">
        <v>1486</v>
      </c>
      <c r="L6897" t="s">
        <v>30</v>
      </c>
      <c r="N6897" t="str">
        <f>IF(ISBLANK(Sales[[#This Row],[return]]),"No",Sales[[#This Row],[return]])</f>
        <v>No</v>
      </c>
      <c r="O6897" s="2">
        <v>43731</v>
      </c>
      <c r="P6897" s="8" t="str">
        <f>TEXT(DAY(Sales[[#This Row],[OrderDate]]),"ddd")</f>
        <v>Mon</v>
      </c>
      <c r="Q6897" s="8" t="str">
        <f>TEXT(MONTH(Sales[[#This Row],[ShipDate]])*29,"mmm")</f>
        <v>Sep</v>
      </c>
      <c r="R6897">
        <v>292</v>
      </c>
      <c r="S6897" t="s">
        <v>2043</v>
      </c>
      <c r="T6897" t="s">
        <v>28</v>
      </c>
      <c r="U6897">
        <v>98105</v>
      </c>
      <c r="V6897" s="1">
        <v>0</v>
      </c>
      <c r="W6897">
        <v>34</v>
      </c>
      <c r="X6897">
        <v>2</v>
      </c>
      <c r="Y6897">
        <v>120</v>
      </c>
      <c r="AD6897"/>
    </row>
    <row r="6898" spans="1:30" x14ac:dyDescent="0.25">
      <c r="A6898" t="s">
        <v>40</v>
      </c>
      <c r="B6898" s="2">
        <v>43733</v>
      </c>
      <c r="C6898" s="35">
        <f>YEAR(Sales[[#This Row],[ShipDate]])</f>
        <v>2019</v>
      </c>
      <c r="D6898" t="s">
        <v>19</v>
      </c>
      <c r="E6898" t="s">
        <v>18</v>
      </c>
      <c r="F6898" t="s">
        <v>39</v>
      </c>
      <c r="G6898" t="s">
        <v>25</v>
      </c>
      <c r="H6898" t="s">
        <v>60</v>
      </c>
      <c r="I6898" t="s">
        <v>63</v>
      </c>
      <c r="J6898" t="s">
        <v>13</v>
      </c>
      <c r="K6898" t="s">
        <v>1486</v>
      </c>
      <c r="L6898" t="s">
        <v>30</v>
      </c>
      <c r="N6898" t="str">
        <f>IF(ISBLANK(Sales[[#This Row],[return]]),"No",Sales[[#This Row],[return]])</f>
        <v>No</v>
      </c>
      <c r="O6898" s="2">
        <v>43731</v>
      </c>
      <c r="P6898" s="8" t="str">
        <f>TEXT(DAY(Sales[[#This Row],[OrderDate]]),"ddd")</f>
        <v>Mon</v>
      </c>
      <c r="Q6898" s="8" t="str">
        <f>TEXT(MONTH(Sales[[#This Row],[ShipDate]])*29,"mmm")</f>
        <v>Sep</v>
      </c>
      <c r="R6898">
        <v>1513</v>
      </c>
      <c r="S6898" t="s">
        <v>839</v>
      </c>
      <c r="T6898" t="s">
        <v>28</v>
      </c>
      <c r="U6898">
        <v>98105</v>
      </c>
      <c r="V6898" s="1">
        <v>0</v>
      </c>
      <c r="W6898">
        <v>8</v>
      </c>
      <c r="X6898">
        <v>3</v>
      </c>
      <c r="Y6898">
        <v>31</v>
      </c>
      <c r="AD6898"/>
    </row>
    <row r="6899" spans="1:30" x14ac:dyDescent="0.25">
      <c r="A6899" t="s">
        <v>40</v>
      </c>
      <c r="B6899" s="2">
        <v>43733</v>
      </c>
      <c r="C6899" s="35">
        <f>YEAR(Sales[[#This Row],[ShipDate]])</f>
        <v>2019</v>
      </c>
      <c r="D6899" t="s">
        <v>19</v>
      </c>
      <c r="E6899" t="s">
        <v>18</v>
      </c>
      <c r="F6899" t="s">
        <v>50</v>
      </c>
      <c r="G6899" t="s">
        <v>25</v>
      </c>
      <c r="H6899" t="s">
        <v>60</v>
      </c>
      <c r="I6899" t="s">
        <v>63</v>
      </c>
      <c r="J6899" t="s">
        <v>13</v>
      </c>
      <c r="K6899" t="s">
        <v>1486</v>
      </c>
      <c r="L6899" t="s">
        <v>30</v>
      </c>
      <c r="N6899" t="str">
        <f>IF(ISBLANK(Sales[[#This Row],[return]]),"No",Sales[[#This Row],[return]])</f>
        <v>No</v>
      </c>
      <c r="O6899" s="2">
        <v>43731</v>
      </c>
      <c r="P6899" s="8" t="str">
        <f>TEXT(DAY(Sales[[#This Row],[OrderDate]]),"ddd")</f>
        <v>Mon</v>
      </c>
      <c r="Q6899" s="8" t="str">
        <f>TEXT(MONTH(Sales[[#This Row],[ShipDate]])*29,"mmm")</f>
        <v>Sep</v>
      </c>
      <c r="R6899">
        <v>265</v>
      </c>
      <c r="S6899" t="s">
        <v>855</v>
      </c>
      <c r="T6899" t="s">
        <v>28</v>
      </c>
      <c r="U6899">
        <v>98105</v>
      </c>
      <c r="V6899" s="1">
        <v>0.2</v>
      </c>
      <c r="W6899">
        <v>2</v>
      </c>
      <c r="X6899">
        <v>1</v>
      </c>
      <c r="Y6899">
        <v>7</v>
      </c>
      <c r="AD6899"/>
    </row>
    <row r="6900" spans="1:30" x14ac:dyDescent="0.25">
      <c r="A6900" t="s">
        <v>10</v>
      </c>
      <c r="B6900" s="2">
        <v>43704</v>
      </c>
      <c r="C6900" s="35">
        <f>YEAR(Sales[[#This Row],[ShipDate]])</f>
        <v>2019</v>
      </c>
      <c r="D6900" t="s">
        <v>113</v>
      </c>
      <c r="E6900" t="s">
        <v>69</v>
      </c>
      <c r="F6900" t="s">
        <v>39</v>
      </c>
      <c r="G6900" t="s">
        <v>25</v>
      </c>
      <c r="H6900" t="s">
        <v>428</v>
      </c>
      <c r="I6900" t="s">
        <v>133</v>
      </c>
      <c r="J6900" t="s">
        <v>13</v>
      </c>
      <c r="K6900" t="s">
        <v>2994</v>
      </c>
      <c r="L6900" t="s">
        <v>68</v>
      </c>
      <c r="N6900" t="str">
        <f>IF(ISBLANK(Sales[[#This Row],[return]]),"No",Sales[[#This Row],[return]])</f>
        <v>No</v>
      </c>
      <c r="O6900" s="2">
        <v>43703</v>
      </c>
      <c r="P6900" s="8" t="str">
        <f>TEXT(DAY(Sales[[#This Row],[OrderDate]]),"ddd")</f>
        <v>Thu</v>
      </c>
      <c r="Q6900" s="8" t="str">
        <f>TEXT(MONTH(Sales[[#This Row],[ShipDate]])*29,"mmm")</f>
        <v>Aug</v>
      </c>
      <c r="R6900">
        <v>1113</v>
      </c>
      <c r="S6900" t="s">
        <v>1992</v>
      </c>
      <c r="T6900" t="s">
        <v>66</v>
      </c>
      <c r="U6900">
        <v>48234</v>
      </c>
      <c r="V6900" s="1">
        <v>0</v>
      </c>
      <c r="W6900">
        <v>14</v>
      </c>
      <c r="X6900">
        <v>4</v>
      </c>
      <c r="Y6900">
        <v>54</v>
      </c>
      <c r="AD6900"/>
    </row>
    <row r="6901" spans="1:30" x14ac:dyDescent="0.25">
      <c r="A6901" t="s">
        <v>40</v>
      </c>
      <c r="B6901" s="2">
        <v>43713</v>
      </c>
      <c r="C6901" s="35">
        <f>YEAR(Sales[[#This Row],[ShipDate]])</f>
        <v>2019</v>
      </c>
      <c r="D6901" t="s">
        <v>36</v>
      </c>
      <c r="E6901" t="s">
        <v>18</v>
      </c>
      <c r="F6901" t="s">
        <v>39</v>
      </c>
      <c r="G6901" t="s">
        <v>25</v>
      </c>
      <c r="H6901" t="s">
        <v>79</v>
      </c>
      <c r="I6901" t="s">
        <v>32</v>
      </c>
      <c r="J6901" t="s">
        <v>13</v>
      </c>
      <c r="K6901" t="s">
        <v>1618</v>
      </c>
      <c r="L6901" t="s">
        <v>30</v>
      </c>
      <c r="N6901" t="str">
        <f>IF(ISBLANK(Sales[[#This Row],[return]]),"No",Sales[[#This Row],[return]])</f>
        <v>No</v>
      </c>
      <c r="O6901" s="2">
        <v>43708</v>
      </c>
      <c r="P6901" s="8" t="str">
        <f>TEXT(DAY(Sales[[#This Row],[OrderDate]]),"ddd")</f>
        <v>Tue</v>
      </c>
      <c r="Q6901" s="8" t="str">
        <f>TEXT(MONTH(Sales[[#This Row],[ShipDate]])*29,"mmm")</f>
        <v>Sep</v>
      </c>
      <c r="R6901">
        <v>1483</v>
      </c>
      <c r="S6901" t="s">
        <v>980</v>
      </c>
      <c r="T6901" t="s">
        <v>28</v>
      </c>
      <c r="U6901">
        <v>94109</v>
      </c>
      <c r="V6901" s="1">
        <v>0</v>
      </c>
      <c r="W6901">
        <v>10</v>
      </c>
      <c r="X6901">
        <v>3</v>
      </c>
      <c r="Y6901">
        <v>194</v>
      </c>
      <c r="AD6901"/>
    </row>
    <row r="6902" spans="1:30" x14ac:dyDescent="0.25">
      <c r="A6902" t="s">
        <v>10</v>
      </c>
      <c r="B6902" s="2">
        <v>43519</v>
      </c>
      <c r="C6902" s="35">
        <f>YEAR(Sales[[#This Row],[ShipDate]])</f>
        <v>2019</v>
      </c>
      <c r="D6902" t="s">
        <v>36</v>
      </c>
      <c r="E6902" t="s">
        <v>69</v>
      </c>
      <c r="F6902" t="s">
        <v>59</v>
      </c>
      <c r="G6902" t="s">
        <v>25</v>
      </c>
      <c r="H6902" t="s">
        <v>1135</v>
      </c>
      <c r="I6902" t="s">
        <v>389</v>
      </c>
      <c r="J6902" t="s">
        <v>13</v>
      </c>
      <c r="K6902" t="s">
        <v>2898</v>
      </c>
      <c r="L6902" t="s">
        <v>92</v>
      </c>
      <c r="N6902" t="str">
        <f>IF(ISBLANK(Sales[[#This Row],[return]]),"No",Sales[[#This Row],[return]])</f>
        <v>No</v>
      </c>
      <c r="O6902" s="2">
        <v>43513</v>
      </c>
      <c r="P6902" s="8" t="str">
        <f>TEXT(DAY(Sales[[#This Row],[OrderDate]]),"ddd")</f>
        <v>Tue</v>
      </c>
      <c r="Q6902" s="8" t="str">
        <f>TEXT(MONTH(Sales[[#This Row],[ShipDate]])*29,"mmm")</f>
        <v>Feb</v>
      </c>
      <c r="R6902">
        <v>96</v>
      </c>
      <c r="S6902" t="s">
        <v>3211</v>
      </c>
      <c r="T6902" t="s">
        <v>90</v>
      </c>
      <c r="U6902">
        <v>8861</v>
      </c>
      <c r="V6902" s="1">
        <v>0</v>
      </c>
      <c r="W6902">
        <v>6</v>
      </c>
      <c r="X6902">
        <v>2</v>
      </c>
      <c r="Y6902">
        <v>12</v>
      </c>
      <c r="AD6902"/>
    </row>
    <row r="6903" spans="1:30" x14ac:dyDescent="0.25">
      <c r="A6903" t="s">
        <v>10</v>
      </c>
      <c r="B6903" s="2">
        <v>43519</v>
      </c>
      <c r="C6903" s="35">
        <f>YEAR(Sales[[#This Row],[ShipDate]])</f>
        <v>2019</v>
      </c>
      <c r="D6903" t="s">
        <v>36</v>
      </c>
      <c r="E6903" t="s">
        <v>69</v>
      </c>
      <c r="F6903" t="s">
        <v>39</v>
      </c>
      <c r="G6903" t="s">
        <v>25</v>
      </c>
      <c r="H6903" t="s">
        <v>1135</v>
      </c>
      <c r="I6903" t="s">
        <v>389</v>
      </c>
      <c r="J6903" t="s">
        <v>13</v>
      </c>
      <c r="K6903" t="s">
        <v>2898</v>
      </c>
      <c r="L6903" t="s">
        <v>92</v>
      </c>
      <c r="N6903" t="str">
        <f>IF(ISBLANK(Sales[[#This Row],[return]]),"No",Sales[[#This Row],[return]])</f>
        <v>No</v>
      </c>
      <c r="O6903" s="2">
        <v>43513</v>
      </c>
      <c r="P6903" s="8" t="str">
        <f>TEXT(DAY(Sales[[#This Row],[OrderDate]]),"ddd")</f>
        <v>Tue</v>
      </c>
      <c r="Q6903" s="8" t="str">
        <f>TEXT(MONTH(Sales[[#This Row],[ShipDate]])*29,"mmm")</f>
        <v>Feb</v>
      </c>
      <c r="R6903">
        <v>637</v>
      </c>
      <c r="S6903" t="s">
        <v>1940</v>
      </c>
      <c r="T6903" t="s">
        <v>90</v>
      </c>
      <c r="U6903">
        <v>8861</v>
      </c>
      <c r="V6903" s="1">
        <v>0</v>
      </c>
      <c r="W6903">
        <v>40</v>
      </c>
      <c r="X6903">
        <v>5</v>
      </c>
      <c r="Y6903">
        <v>166</v>
      </c>
      <c r="AD6903"/>
    </row>
    <row r="6904" spans="1:30" x14ac:dyDescent="0.25">
      <c r="A6904" t="s">
        <v>40</v>
      </c>
      <c r="B6904" s="2">
        <v>43626</v>
      </c>
      <c r="C6904" s="35">
        <f>YEAR(Sales[[#This Row],[ShipDate]])</f>
        <v>2019</v>
      </c>
      <c r="D6904" t="s">
        <v>19</v>
      </c>
      <c r="E6904" t="s">
        <v>31</v>
      </c>
      <c r="F6904" t="s">
        <v>290</v>
      </c>
      <c r="G6904" t="s">
        <v>25</v>
      </c>
      <c r="H6904" t="s">
        <v>399</v>
      </c>
      <c r="I6904" t="s">
        <v>70</v>
      </c>
      <c r="J6904" t="s">
        <v>13</v>
      </c>
      <c r="K6904" t="s">
        <v>982</v>
      </c>
      <c r="L6904" t="s">
        <v>68</v>
      </c>
      <c r="N6904" t="str">
        <f>IF(ISBLANK(Sales[[#This Row],[return]]),"No",Sales[[#This Row],[return]])</f>
        <v>No</v>
      </c>
      <c r="O6904" s="2">
        <v>43624</v>
      </c>
      <c r="P6904" s="8" t="str">
        <f>TEXT(DAY(Sales[[#This Row],[OrderDate]]),"ddd")</f>
        <v>Sun</v>
      </c>
      <c r="Q6904" s="8" t="str">
        <f>TEXT(MONTH(Sales[[#This Row],[ShipDate]])*29,"mmm")</f>
        <v>Jun</v>
      </c>
      <c r="R6904">
        <v>88</v>
      </c>
      <c r="S6904" t="s">
        <v>983</v>
      </c>
      <c r="T6904" t="s">
        <v>66</v>
      </c>
      <c r="U6904">
        <v>75081</v>
      </c>
      <c r="V6904" s="1">
        <v>0.2</v>
      </c>
      <c r="W6904">
        <v>2</v>
      </c>
      <c r="X6904">
        <v>3</v>
      </c>
      <c r="Y6904">
        <v>24</v>
      </c>
      <c r="AD6904"/>
    </row>
    <row r="6905" spans="1:30" x14ac:dyDescent="0.25">
      <c r="A6905" t="s">
        <v>40</v>
      </c>
      <c r="B6905" s="2">
        <v>43626</v>
      </c>
      <c r="C6905" s="35">
        <f>YEAR(Sales[[#This Row],[ShipDate]])</f>
        <v>2019</v>
      </c>
      <c r="D6905" t="s">
        <v>19</v>
      </c>
      <c r="E6905" t="s">
        <v>31</v>
      </c>
      <c r="F6905" t="s">
        <v>59</v>
      </c>
      <c r="G6905" t="s">
        <v>25</v>
      </c>
      <c r="H6905" t="s">
        <v>399</v>
      </c>
      <c r="I6905" t="s">
        <v>70</v>
      </c>
      <c r="J6905" t="s">
        <v>13</v>
      </c>
      <c r="K6905" t="s">
        <v>982</v>
      </c>
      <c r="L6905" t="s">
        <v>68</v>
      </c>
      <c r="N6905" t="str">
        <f>IF(ISBLANK(Sales[[#This Row],[return]]),"No",Sales[[#This Row],[return]])</f>
        <v>No</v>
      </c>
      <c r="O6905" s="2">
        <v>43624</v>
      </c>
      <c r="P6905" s="8" t="str">
        <f>TEXT(DAY(Sales[[#This Row],[OrderDate]]),"ddd")</f>
        <v>Sun</v>
      </c>
      <c r="Q6905" s="8" t="str">
        <f>TEXT(MONTH(Sales[[#This Row],[ShipDate]])*29,"mmm")</f>
        <v>Jun</v>
      </c>
      <c r="R6905">
        <v>538</v>
      </c>
      <c r="S6905" t="s">
        <v>109</v>
      </c>
      <c r="T6905" t="s">
        <v>66</v>
      </c>
      <c r="U6905">
        <v>75081</v>
      </c>
      <c r="V6905" s="1">
        <v>0.2</v>
      </c>
      <c r="W6905">
        <v>29</v>
      </c>
      <c r="X6905">
        <v>3</v>
      </c>
      <c r="Y6905">
        <v>85</v>
      </c>
      <c r="AD6905"/>
    </row>
    <row r="6906" spans="1:30" x14ac:dyDescent="0.25">
      <c r="A6906" t="s">
        <v>40</v>
      </c>
      <c r="B6906" s="2">
        <v>43626</v>
      </c>
      <c r="C6906" s="35">
        <f>YEAR(Sales[[#This Row],[ShipDate]])</f>
        <v>2019</v>
      </c>
      <c r="D6906" t="s">
        <v>19</v>
      </c>
      <c r="E6906" t="s">
        <v>31</v>
      </c>
      <c r="F6906" t="s">
        <v>48</v>
      </c>
      <c r="G6906" t="s">
        <v>46</v>
      </c>
      <c r="H6906" t="s">
        <v>399</v>
      </c>
      <c r="I6906" t="s">
        <v>70</v>
      </c>
      <c r="J6906" t="s">
        <v>13</v>
      </c>
      <c r="K6906" t="s">
        <v>982</v>
      </c>
      <c r="L6906" t="s">
        <v>68</v>
      </c>
      <c r="N6906" t="str">
        <f>IF(ISBLANK(Sales[[#This Row],[return]]),"No",Sales[[#This Row],[return]])</f>
        <v>No</v>
      </c>
      <c r="O6906" s="2">
        <v>43624</v>
      </c>
      <c r="P6906" s="8" t="str">
        <f>TEXT(DAY(Sales[[#This Row],[OrderDate]]),"ddd")</f>
        <v>Sun</v>
      </c>
      <c r="Q6906" s="8" t="str">
        <f>TEXT(MONTH(Sales[[#This Row],[ShipDate]])*29,"mmm")</f>
        <v>Jun</v>
      </c>
      <c r="R6906">
        <v>451</v>
      </c>
      <c r="S6906" t="s">
        <v>984</v>
      </c>
      <c r="T6906" t="s">
        <v>66</v>
      </c>
      <c r="U6906">
        <v>75081</v>
      </c>
      <c r="V6906" s="1">
        <v>0.2</v>
      </c>
      <c r="W6906">
        <v>29</v>
      </c>
      <c r="X6906">
        <v>3</v>
      </c>
      <c r="Y6906">
        <v>382</v>
      </c>
      <c r="AD6906"/>
    </row>
    <row r="6907" spans="1:30" x14ac:dyDescent="0.25">
      <c r="A6907" t="s">
        <v>24</v>
      </c>
      <c r="B6907" s="2">
        <v>43684</v>
      </c>
      <c r="C6907" s="35">
        <f>YEAR(Sales[[#This Row],[ShipDate]])</f>
        <v>2019</v>
      </c>
      <c r="D6907" t="s">
        <v>113</v>
      </c>
      <c r="E6907" t="s">
        <v>31</v>
      </c>
      <c r="F6907" t="s">
        <v>104</v>
      </c>
      <c r="G6907" t="s">
        <v>25</v>
      </c>
      <c r="H6907" t="s">
        <v>2314</v>
      </c>
      <c r="I6907" t="s">
        <v>233</v>
      </c>
      <c r="J6907" t="s">
        <v>13</v>
      </c>
      <c r="K6907" t="s">
        <v>2667</v>
      </c>
      <c r="L6907" t="s">
        <v>30</v>
      </c>
      <c r="N6907" t="str">
        <f>IF(ISBLANK(Sales[[#This Row],[return]]),"No",Sales[[#This Row],[return]])</f>
        <v>No</v>
      </c>
      <c r="O6907" s="2">
        <v>43681</v>
      </c>
      <c r="P6907" s="8" t="str">
        <f>TEXT(DAY(Sales[[#This Row],[OrderDate]]),"ddd")</f>
        <v>Wed</v>
      </c>
      <c r="Q6907" s="8" t="str">
        <f>TEXT(MONTH(Sales[[#This Row],[ShipDate]])*29,"mmm")</f>
        <v>Aug</v>
      </c>
      <c r="R6907">
        <v>1048</v>
      </c>
      <c r="S6907" t="s">
        <v>3175</v>
      </c>
      <c r="T6907" t="s">
        <v>28</v>
      </c>
      <c r="U6907">
        <v>80538</v>
      </c>
      <c r="V6907" s="1">
        <v>0.2</v>
      </c>
      <c r="W6907">
        <v>3</v>
      </c>
      <c r="X6907">
        <v>1</v>
      </c>
      <c r="Y6907">
        <v>9</v>
      </c>
      <c r="AD6907"/>
    </row>
    <row r="6908" spans="1:30" x14ac:dyDescent="0.25">
      <c r="A6908" t="s">
        <v>24</v>
      </c>
      <c r="B6908" s="2">
        <v>43684</v>
      </c>
      <c r="C6908" s="35">
        <f>YEAR(Sales[[#This Row],[ShipDate]])</f>
        <v>2019</v>
      </c>
      <c r="D6908" t="s">
        <v>113</v>
      </c>
      <c r="E6908" t="s">
        <v>31</v>
      </c>
      <c r="F6908" t="s">
        <v>59</v>
      </c>
      <c r="G6908" t="s">
        <v>25</v>
      </c>
      <c r="H6908" t="s">
        <v>2314</v>
      </c>
      <c r="I6908" t="s">
        <v>233</v>
      </c>
      <c r="J6908" t="s">
        <v>13</v>
      </c>
      <c r="K6908" t="s">
        <v>2667</v>
      </c>
      <c r="L6908" t="s">
        <v>30</v>
      </c>
      <c r="N6908" t="str">
        <f>IF(ISBLANK(Sales[[#This Row],[return]]),"No",Sales[[#This Row],[return]])</f>
        <v>No</v>
      </c>
      <c r="O6908" s="2">
        <v>43681</v>
      </c>
      <c r="P6908" s="8" t="str">
        <f>TEXT(DAY(Sales[[#This Row],[OrderDate]]),"ddd")</f>
        <v>Wed</v>
      </c>
      <c r="Q6908" s="8" t="str">
        <f>TEXT(MONTH(Sales[[#This Row],[ShipDate]])*29,"mmm")</f>
        <v>Aug</v>
      </c>
      <c r="R6908">
        <v>788</v>
      </c>
      <c r="S6908" t="s">
        <v>2773</v>
      </c>
      <c r="T6908" t="s">
        <v>28</v>
      </c>
      <c r="U6908">
        <v>80538</v>
      </c>
      <c r="V6908" s="1">
        <v>0.2</v>
      </c>
      <c r="W6908">
        <v>3</v>
      </c>
      <c r="X6908">
        <v>2</v>
      </c>
      <c r="Y6908">
        <v>8</v>
      </c>
      <c r="AD6908"/>
    </row>
    <row r="6909" spans="1:30" x14ac:dyDescent="0.25">
      <c r="A6909" t="s">
        <v>10</v>
      </c>
      <c r="B6909" s="2">
        <v>43642</v>
      </c>
      <c r="C6909" s="35">
        <f>YEAR(Sales[[#This Row],[ShipDate]])</f>
        <v>2019</v>
      </c>
      <c r="D6909" t="s">
        <v>36</v>
      </c>
      <c r="E6909" t="s">
        <v>18</v>
      </c>
      <c r="F6909" t="s">
        <v>50</v>
      </c>
      <c r="G6909" t="s">
        <v>25</v>
      </c>
      <c r="H6909" t="s">
        <v>696</v>
      </c>
      <c r="I6909" t="s">
        <v>149</v>
      </c>
      <c r="J6909" t="s">
        <v>13</v>
      </c>
      <c r="K6909" t="s">
        <v>760</v>
      </c>
      <c r="L6909" t="s">
        <v>92</v>
      </c>
      <c r="N6909" t="str">
        <f>IF(ISBLANK(Sales[[#This Row],[return]]),"No",Sales[[#This Row],[return]])</f>
        <v>No</v>
      </c>
      <c r="O6909" s="2">
        <v>43636</v>
      </c>
      <c r="P6909" s="8" t="str">
        <f>TEXT(DAY(Sales[[#This Row],[OrderDate]]),"ddd")</f>
        <v>Fri</v>
      </c>
      <c r="Q6909" s="8" t="str">
        <f>TEXT(MONTH(Sales[[#This Row],[ShipDate]])*29,"mmm")</f>
        <v>Jun</v>
      </c>
      <c r="R6909">
        <v>43</v>
      </c>
      <c r="S6909" t="s">
        <v>739</v>
      </c>
      <c r="T6909" t="s">
        <v>90</v>
      </c>
      <c r="U6909">
        <v>10801</v>
      </c>
      <c r="V6909" s="1">
        <v>0.2</v>
      </c>
      <c r="W6909">
        <v>19</v>
      </c>
      <c r="X6909">
        <v>3</v>
      </c>
      <c r="Y6909">
        <v>51</v>
      </c>
      <c r="AD6909"/>
    </row>
    <row r="6910" spans="1:30" x14ac:dyDescent="0.25">
      <c r="A6910" t="s">
        <v>10</v>
      </c>
      <c r="B6910" s="2">
        <v>43642</v>
      </c>
      <c r="C6910" s="35">
        <f>YEAR(Sales[[#This Row],[ShipDate]])</f>
        <v>2019</v>
      </c>
      <c r="D6910" t="s">
        <v>36</v>
      </c>
      <c r="E6910" t="s">
        <v>18</v>
      </c>
      <c r="F6910" t="s">
        <v>99</v>
      </c>
      <c r="G6910" t="s">
        <v>46</v>
      </c>
      <c r="H6910" t="s">
        <v>696</v>
      </c>
      <c r="I6910" t="s">
        <v>149</v>
      </c>
      <c r="J6910" t="s">
        <v>13</v>
      </c>
      <c r="K6910" t="s">
        <v>760</v>
      </c>
      <c r="L6910" t="s">
        <v>92</v>
      </c>
      <c r="N6910" t="str">
        <f>IF(ISBLANK(Sales[[#This Row],[return]]),"No",Sales[[#This Row],[return]])</f>
        <v>No</v>
      </c>
      <c r="O6910" s="2">
        <v>43636</v>
      </c>
      <c r="P6910" s="8" t="str">
        <f>TEXT(DAY(Sales[[#This Row],[OrderDate]]),"ddd")</f>
        <v>Fri</v>
      </c>
      <c r="Q6910" s="8" t="str">
        <f>TEXT(MONTH(Sales[[#This Row],[ShipDate]])*29,"mmm")</f>
        <v>Jun</v>
      </c>
      <c r="R6910">
        <v>141</v>
      </c>
      <c r="S6910" t="s">
        <v>2443</v>
      </c>
      <c r="T6910" t="s">
        <v>90</v>
      </c>
      <c r="U6910">
        <v>10801</v>
      </c>
      <c r="V6910" s="1">
        <v>0</v>
      </c>
      <c r="W6910">
        <v>15</v>
      </c>
      <c r="X6910">
        <v>5</v>
      </c>
      <c r="Y6910">
        <v>150</v>
      </c>
      <c r="AD6910"/>
    </row>
    <row r="6911" spans="1:30" x14ac:dyDescent="0.25">
      <c r="A6911" t="s">
        <v>40</v>
      </c>
      <c r="B6911" s="2">
        <v>43644</v>
      </c>
      <c r="C6911" s="35">
        <f>YEAR(Sales[[#This Row],[ShipDate]])</f>
        <v>2019</v>
      </c>
      <c r="D6911" t="s">
        <v>36</v>
      </c>
      <c r="E6911" t="s">
        <v>18</v>
      </c>
      <c r="F6911" t="s">
        <v>50</v>
      </c>
      <c r="G6911" t="s">
        <v>25</v>
      </c>
      <c r="H6911" t="s">
        <v>1339</v>
      </c>
      <c r="I6911" t="s">
        <v>655</v>
      </c>
      <c r="J6911" t="s">
        <v>13</v>
      </c>
      <c r="K6911" t="s">
        <v>1452</v>
      </c>
      <c r="L6911" t="s">
        <v>92</v>
      </c>
      <c r="N6911" t="str">
        <f>IF(ISBLANK(Sales[[#This Row],[return]]),"No",Sales[[#This Row],[return]])</f>
        <v>No</v>
      </c>
      <c r="O6911" s="2">
        <v>43640</v>
      </c>
      <c r="P6911" s="8" t="str">
        <f>TEXT(DAY(Sales[[#This Row],[OrderDate]]),"ddd")</f>
        <v>Tue</v>
      </c>
      <c r="Q6911" s="8" t="str">
        <f>TEXT(MONTH(Sales[[#This Row],[ShipDate]])*29,"mmm")</f>
        <v>Jun</v>
      </c>
      <c r="R6911">
        <v>702</v>
      </c>
      <c r="S6911" t="s">
        <v>308</v>
      </c>
      <c r="T6911" t="s">
        <v>90</v>
      </c>
      <c r="U6911">
        <v>2920</v>
      </c>
      <c r="V6911" s="1">
        <v>0</v>
      </c>
      <c r="W6911">
        <v>48</v>
      </c>
      <c r="X6911">
        <v>3</v>
      </c>
      <c r="Y6911">
        <v>103</v>
      </c>
      <c r="AD6911"/>
    </row>
    <row r="6912" spans="1:30" x14ac:dyDescent="0.25">
      <c r="A6912" t="s">
        <v>40</v>
      </c>
      <c r="B6912" s="2">
        <v>43755</v>
      </c>
      <c r="C6912" s="35">
        <f>YEAR(Sales[[#This Row],[ShipDate]])</f>
        <v>2019</v>
      </c>
      <c r="D6912" t="s">
        <v>36</v>
      </c>
      <c r="E6912" t="s">
        <v>31</v>
      </c>
      <c r="F6912" t="s">
        <v>59</v>
      </c>
      <c r="G6912" t="s">
        <v>25</v>
      </c>
      <c r="H6912" t="s">
        <v>88</v>
      </c>
      <c r="I6912" t="s">
        <v>93</v>
      </c>
      <c r="J6912" t="s">
        <v>13</v>
      </c>
      <c r="K6912" t="s">
        <v>494</v>
      </c>
      <c r="L6912" t="s">
        <v>92</v>
      </c>
      <c r="N6912" t="str">
        <f>IF(ISBLANK(Sales[[#This Row],[return]]),"No",Sales[[#This Row],[return]])</f>
        <v>No</v>
      </c>
      <c r="O6912" s="2">
        <v>43751</v>
      </c>
      <c r="P6912" s="8" t="str">
        <f>TEXT(DAY(Sales[[#This Row],[OrderDate]]),"ddd")</f>
        <v>Fri</v>
      </c>
      <c r="Q6912" s="8" t="str">
        <f>TEXT(MONTH(Sales[[#This Row],[ShipDate]])*29,"mmm")</f>
        <v>Oct</v>
      </c>
      <c r="R6912">
        <v>1302</v>
      </c>
      <c r="S6912" t="s">
        <v>495</v>
      </c>
      <c r="T6912" t="s">
        <v>90</v>
      </c>
      <c r="U6912">
        <v>19140</v>
      </c>
      <c r="V6912" s="1">
        <v>0.2</v>
      </c>
      <c r="W6912">
        <v>4</v>
      </c>
      <c r="X6912">
        <v>2</v>
      </c>
      <c r="Y6912">
        <v>12</v>
      </c>
      <c r="AD6912"/>
    </row>
    <row r="6913" spans="1:30" x14ac:dyDescent="0.25">
      <c r="A6913" t="s">
        <v>40</v>
      </c>
      <c r="B6913" s="2">
        <v>43755</v>
      </c>
      <c r="C6913" s="35">
        <f>YEAR(Sales[[#This Row],[ShipDate]])</f>
        <v>2019</v>
      </c>
      <c r="D6913" t="s">
        <v>36</v>
      </c>
      <c r="E6913" t="s">
        <v>31</v>
      </c>
      <c r="F6913" t="s">
        <v>59</v>
      </c>
      <c r="G6913" t="s">
        <v>25</v>
      </c>
      <c r="H6913" t="s">
        <v>88</v>
      </c>
      <c r="I6913" t="s">
        <v>93</v>
      </c>
      <c r="J6913" t="s">
        <v>13</v>
      </c>
      <c r="K6913" t="s">
        <v>494</v>
      </c>
      <c r="L6913" t="s">
        <v>92</v>
      </c>
      <c r="N6913" t="str">
        <f>IF(ISBLANK(Sales[[#This Row],[return]]),"No",Sales[[#This Row],[return]])</f>
        <v>No</v>
      </c>
      <c r="O6913" s="2">
        <v>43751</v>
      </c>
      <c r="P6913" s="8" t="str">
        <f>TEXT(DAY(Sales[[#This Row],[OrderDate]]),"ddd")</f>
        <v>Fri</v>
      </c>
      <c r="Q6913" s="8" t="str">
        <f>TEXT(MONTH(Sales[[#This Row],[ShipDate]])*29,"mmm")</f>
        <v>Oct</v>
      </c>
      <c r="R6913">
        <v>98</v>
      </c>
      <c r="S6913" t="s">
        <v>3150</v>
      </c>
      <c r="T6913" t="s">
        <v>90</v>
      </c>
      <c r="U6913">
        <v>19140</v>
      </c>
      <c r="V6913" s="1">
        <v>0.2</v>
      </c>
      <c r="W6913">
        <v>6</v>
      </c>
      <c r="X6913">
        <v>4</v>
      </c>
      <c r="Y6913">
        <v>18</v>
      </c>
      <c r="AD6913"/>
    </row>
    <row r="6914" spans="1:30" x14ac:dyDescent="0.25">
      <c r="A6914" t="s">
        <v>40</v>
      </c>
      <c r="B6914" s="2">
        <v>43755</v>
      </c>
      <c r="C6914" s="35">
        <f>YEAR(Sales[[#This Row],[ShipDate]])</f>
        <v>2019</v>
      </c>
      <c r="D6914" t="s">
        <v>36</v>
      </c>
      <c r="E6914" t="s">
        <v>31</v>
      </c>
      <c r="F6914" t="s">
        <v>39</v>
      </c>
      <c r="G6914" t="s">
        <v>25</v>
      </c>
      <c r="H6914" t="s">
        <v>88</v>
      </c>
      <c r="I6914" t="s">
        <v>93</v>
      </c>
      <c r="J6914" t="s">
        <v>13</v>
      </c>
      <c r="K6914" t="s">
        <v>494</v>
      </c>
      <c r="L6914" t="s">
        <v>92</v>
      </c>
      <c r="N6914" t="str">
        <f>IF(ISBLANK(Sales[[#This Row],[return]]),"No",Sales[[#This Row],[return]])</f>
        <v>No</v>
      </c>
      <c r="O6914" s="2">
        <v>43751</v>
      </c>
      <c r="P6914" s="8" t="str">
        <f>TEXT(DAY(Sales[[#This Row],[OrderDate]]),"ddd")</f>
        <v>Fri</v>
      </c>
      <c r="Q6914" s="8" t="str">
        <f>TEXT(MONTH(Sales[[#This Row],[ShipDate]])*29,"mmm")</f>
        <v>Oct</v>
      </c>
      <c r="R6914">
        <v>589</v>
      </c>
      <c r="S6914" t="s">
        <v>496</v>
      </c>
      <c r="T6914" t="s">
        <v>90</v>
      </c>
      <c r="U6914">
        <v>19140</v>
      </c>
      <c r="V6914" s="1">
        <v>0.2</v>
      </c>
      <c r="W6914">
        <v>6</v>
      </c>
      <c r="X6914">
        <v>6</v>
      </c>
      <c r="Y6914">
        <v>60</v>
      </c>
      <c r="AD6914"/>
    </row>
    <row r="6915" spans="1:30" x14ac:dyDescent="0.25">
      <c r="A6915" t="s">
        <v>40</v>
      </c>
      <c r="B6915" s="2">
        <v>43755</v>
      </c>
      <c r="C6915" s="35">
        <f>YEAR(Sales[[#This Row],[ShipDate]])</f>
        <v>2019</v>
      </c>
      <c r="D6915" t="s">
        <v>36</v>
      </c>
      <c r="E6915" t="s">
        <v>31</v>
      </c>
      <c r="F6915" t="s">
        <v>33</v>
      </c>
      <c r="G6915" t="s">
        <v>25</v>
      </c>
      <c r="H6915" t="s">
        <v>88</v>
      </c>
      <c r="I6915" t="s">
        <v>93</v>
      </c>
      <c r="J6915" t="s">
        <v>13</v>
      </c>
      <c r="K6915" t="s">
        <v>494</v>
      </c>
      <c r="L6915" t="s">
        <v>92</v>
      </c>
      <c r="N6915" t="str">
        <f>IF(ISBLANK(Sales[[#This Row],[return]]),"No",Sales[[#This Row],[return]])</f>
        <v>No</v>
      </c>
      <c r="O6915" s="2">
        <v>43751</v>
      </c>
      <c r="P6915" s="8" t="str">
        <f>TEXT(DAY(Sales[[#This Row],[OrderDate]]),"ddd")</f>
        <v>Fri</v>
      </c>
      <c r="Q6915" s="8" t="str">
        <f>TEXT(MONTH(Sales[[#This Row],[ShipDate]])*29,"mmm")</f>
        <v>Oct</v>
      </c>
      <c r="R6915">
        <v>197</v>
      </c>
      <c r="S6915" t="s">
        <v>497</v>
      </c>
      <c r="T6915" t="s">
        <v>90</v>
      </c>
      <c r="U6915">
        <v>19140</v>
      </c>
      <c r="V6915" s="1">
        <v>0.2</v>
      </c>
      <c r="W6915">
        <v>9</v>
      </c>
      <c r="X6915">
        <v>3</v>
      </c>
      <c r="Y6915">
        <v>25</v>
      </c>
      <c r="AD6915"/>
    </row>
    <row r="6916" spans="1:30" x14ac:dyDescent="0.25">
      <c r="A6916" t="s">
        <v>40</v>
      </c>
      <c r="B6916" s="2">
        <v>43713</v>
      </c>
      <c r="C6916" s="35">
        <f>YEAR(Sales[[#This Row],[ShipDate]])</f>
        <v>2019</v>
      </c>
      <c r="D6916" t="s">
        <v>36</v>
      </c>
      <c r="E6916" t="s">
        <v>18</v>
      </c>
      <c r="F6916" t="s">
        <v>52</v>
      </c>
      <c r="G6916" t="s">
        <v>25</v>
      </c>
      <c r="H6916" t="s">
        <v>686</v>
      </c>
      <c r="I6916" t="s">
        <v>142</v>
      </c>
      <c r="J6916" t="s">
        <v>13</v>
      </c>
      <c r="K6916" t="s">
        <v>863</v>
      </c>
      <c r="L6916" t="s">
        <v>68</v>
      </c>
      <c r="N6916" t="str">
        <f>IF(ISBLANK(Sales[[#This Row],[return]]),"No",Sales[[#This Row],[return]])</f>
        <v>No</v>
      </c>
      <c r="O6916" s="2">
        <v>43708</v>
      </c>
      <c r="P6916" s="8" t="str">
        <f>TEXT(DAY(Sales[[#This Row],[OrderDate]]),"ddd")</f>
        <v>Tue</v>
      </c>
      <c r="Q6916" s="8" t="str">
        <f>TEXT(MONTH(Sales[[#This Row],[ShipDate]])*29,"mmm")</f>
        <v>Sep</v>
      </c>
      <c r="R6916">
        <v>1583</v>
      </c>
      <c r="S6916" t="s">
        <v>976</v>
      </c>
      <c r="T6916" t="s">
        <v>66</v>
      </c>
      <c r="U6916">
        <v>46226</v>
      </c>
      <c r="V6916" s="1">
        <v>0</v>
      </c>
      <c r="W6916">
        <v>166</v>
      </c>
      <c r="X6916">
        <v>9</v>
      </c>
      <c r="Y6916">
        <v>639</v>
      </c>
      <c r="AD6916"/>
    </row>
    <row r="6917" spans="1:30" x14ac:dyDescent="0.25">
      <c r="A6917" t="s">
        <v>24</v>
      </c>
      <c r="B6917" s="2">
        <v>43678</v>
      </c>
      <c r="C6917" s="35">
        <f>YEAR(Sales[[#This Row],[ShipDate]])</f>
        <v>2019</v>
      </c>
      <c r="D6917" t="s">
        <v>19</v>
      </c>
      <c r="E6917" t="s">
        <v>18</v>
      </c>
      <c r="F6917" t="s">
        <v>43</v>
      </c>
      <c r="G6917" t="s">
        <v>11</v>
      </c>
      <c r="H6917" t="s">
        <v>60</v>
      </c>
      <c r="I6917" t="s">
        <v>63</v>
      </c>
      <c r="J6917" t="s">
        <v>13</v>
      </c>
      <c r="K6917" t="s">
        <v>1270</v>
      </c>
      <c r="L6917" t="s">
        <v>30</v>
      </c>
      <c r="N6917" t="str">
        <f>IF(ISBLANK(Sales[[#This Row],[return]]),"No",Sales[[#This Row],[return]])</f>
        <v>No</v>
      </c>
      <c r="O6917" s="2">
        <v>43673</v>
      </c>
      <c r="P6917" s="8" t="str">
        <f>TEXT(DAY(Sales[[#This Row],[OrderDate]]),"ddd")</f>
        <v>Fri</v>
      </c>
      <c r="Q6917" s="8" t="str">
        <f>TEXT(MONTH(Sales[[#This Row],[ShipDate]])*29,"mmm")</f>
        <v>Aug</v>
      </c>
      <c r="R6917">
        <v>1505</v>
      </c>
      <c r="S6917" t="s">
        <v>447</v>
      </c>
      <c r="T6917" t="s">
        <v>28</v>
      </c>
      <c r="U6917">
        <v>98115</v>
      </c>
      <c r="V6917" s="1">
        <v>0</v>
      </c>
      <c r="W6917">
        <v>11</v>
      </c>
      <c r="X6917">
        <v>3</v>
      </c>
      <c r="Y6917">
        <v>24</v>
      </c>
      <c r="AD6917"/>
    </row>
    <row r="6918" spans="1:30" x14ac:dyDescent="0.25">
      <c r="A6918" t="s">
        <v>24</v>
      </c>
      <c r="B6918" s="2">
        <v>43678</v>
      </c>
      <c r="C6918" s="35">
        <f>YEAR(Sales[[#This Row],[ShipDate]])</f>
        <v>2019</v>
      </c>
      <c r="D6918" t="s">
        <v>19</v>
      </c>
      <c r="E6918" t="s">
        <v>18</v>
      </c>
      <c r="F6918" t="s">
        <v>59</v>
      </c>
      <c r="G6918" t="s">
        <v>25</v>
      </c>
      <c r="H6918" t="s">
        <v>60</v>
      </c>
      <c r="I6918" t="s">
        <v>63</v>
      </c>
      <c r="J6918" t="s">
        <v>13</v>
      </c>
      <c r="K6918" t="s">
        <v>1270</v>
      </c>
      <c r="L6918" t="s">
        <v>30</v>
      </c>
      <c r="N6918" t="str">
        <f>IF(ISBLANK(Sales[[#This Row],[return]]),"No",Sales[[#This Row],[return]])</f>
        <v>No</v>
      </c>
      <c r="O6918" s="2">
        <v>43673</v>
      </c>
      <c r="P6918" s="8" t="str">
        <f>TEXT(DAY(Sales[[#This Row],[OrderDate]]),"ddd")</f>
        <v>Fri</v>
      </c>
      <c r="Q6918" s="8" t="str">
        <f>TEXT(MONTH(Sales[[#This Row],[ShipDate]])*29,"mmm")</f>
        <v>Aug</v>
      </c>
      <c r="R6918">
        <v>1832</v>
      </c>
      <c r="S6918" t="s">
        <v>1748</v>
      </c>
      <c r="T6918" t="s">
        <v>28</v>
      </c>
      <c r="U6918">
        <v>98115</v>
      </c>
      <c r="V6918" s="1">
        <v>0</v>
      </c>
      <c r="W6918">
        <v>6</v>
      </c>
      <c r="X6918">
        <v>2</v>
      </c>
      <c r="Y6918">
        <v>13</v>
      </c>
      <c r="AD6918"/>
    </row>
    <row r="6919" spans="1:30" x14ac:dyDescent="0.25">
      <c r="A6919" t="s">
        <v>24</v>
      </c>
      <c r="B6919" s="2">
        <v>43678</v>
      </c>
      <c r="C6919" s="35">
        <f>YEAR(Sales[[#This Row],[ShipDate]])</f>
        <v>2019</v>
      </c>
      <c r="D6919" t="s">
        <v>19</v>
      </c>
      <c r="E6919" t="s">
        <v>18</v>
      </c>
      <c r="F6919" t="s">
        <v>59</v>
      </c>
      <c r="G6919" t="s">
        <v>25</v>
      </c>
      <c r="H6919" t="s">
        <v>60</v>
      </c>
      <c r="I6919" t="s">
        <v>63</v>
      </c>
      <c r="J6919" t="s">
        <v>13</v>
      </c>
      <c r="K6919" t="s">
        <v>1270</v>
      </c>
      <c r="L6919" t="s">
        <v>30</v>
      </c>
      <c r="N6919" t="str">
        <f>IF(ISBLANK(Sales[[#This Row],[return]]),"No",Sales[[#This Row],[return]])</f>
        <v>No</v>
      </c>
      <c r="O6919" s="2">
        <v>43673</v>
      </c>
      <c r="P6919" s="8" t="str">
        <f>TEXT(DAY(Sales[[#This Row],[OrderDate]]),"ddd")</f>
        <v>Fri</v>
      </c>
      <c r="Q6919" s="8" t="str">
        <f>TEXT(MONTH(Sales[[#This Row],[ShipDate]])*29,"mmm")</f>
        <v>Aug</v>
      </c>
      <c r="R6919">
        <v>1085</v>
      </c>
      <c r="S6919" t="s">
        <v>3215</v>
      </c>
      <c r="T6919" t="s">
        <v>28</v>
      </c>
      <c r="U6919">
        <v>98115</v>
      </c>
      <c r="V6919" s="1">
        <v>0</v>
      </c>
      <c r="W6919">
        <v>12</v>
      </c>
      <c r="X6919">
        <v>4</v>
      </c>
      <c r="Y6919">
        <v>26</v>
      </c>
      <c r="AD6919"/>
    </row>
    <row r="6920" spans="1:30" x14ac:dyDescent="0.25">
      <c r="A6920" t="s">
        <v>24</v>
      </c>
      <c r="B6920" s="2">
        <v>43678</v>
      </c>
      <c r="C6920" s="35">
        <f>YEAR(Sales[[#This Row],[ShipDate]])</f>
        <v>2019</v>
      </c>
      <c r="D6920" t="s">
        <v>19</v>
      </c>
      <c r="E6920" t="s">
        <v>18</v>
      </c>
      <c r="F6920" t="s">
        <v>99</v>
      </c>
      <c r="G6920" t="s">
        <v>46</v>
      </c>
      <c r="H6920" t="s">
        <v>60</v>
      </c>
      <c r="I6920" t="s">
        <v>63</v>
      </c>
      <c r="J6920" t="s">
        <v>13</v>
      </c>
      <c r="K6920" t="s">
        <v>1270</v>
      </c>
      <c r="L6920" t="s">
        <v>30</v>
      </c>
      <c r="N6920" t="str">
        <f>IF(ISBLANK(Sales[[#This Row],[return]]),"No",Sales[[#This Row],[return]])</f>
        <v>No</v>
      </c>
      <c r="O6920" s="2">
        <v>43673</v>
      </c>
      <c r="P6920" s="8" t="str">
        <f>TEXT(DAY(Sales[[#This Row],[OrderDate]]),"ddd")</f>
        <v>Fri</v>
      </c>
      <c r="Q6920" s="8" t="str">
        <f>TEXT(MONTH(Sales[[#This Row],[ShipDate]])*29,"mmm")</f>
        <v>Aug</v>
      </c>
      <c r="R6920">
        <v>1473</v>
      </c>
      <c r="S6920" t="s">
        <v>781</v>
      </c>
      <c r="T6920" t="s">
        <v>28</v>
      </c>
      <c r="U6920">
        <v>98115</v>
      </c>
      <c r="V6920" s="1">
        <v>0</v>
      </c>
      <c r="W6920">
        <v>33</v>
      </c>
      <c r="X6920">
        <v>5</v>
      </c>
      <c r="Y6920">
        <v>235</v>
      </c>
      <c r="AD6920"/>
    </row>
    <row r="6921" spans="1:30" x14ac:dyDescent="0.25">
      <c r="A6921" t="s">
        <v>10</v>
      </c>
      <c r="B6921" s="2">
        <v>43595</v>
      </c>
      <c r="C6921" s="35">
        <f>YEAR(Sales[[#This Row],[ShipDate]])</f>
        <v>2019</v>
      </c>
      <c r="D6921" t="s">
        <v>36</v>
      </c>
      <c r="E6921" t="s">
        <v>31</v>
      </c>
      <c r="F6921" t="s">
        <v>50</v>
      </c>
      <c r="G6921" t="s">
        <v>25</v>
      </c>
      <c r="H6921" t="s">
        <v>88</v>
      </c>
      <c r="I6921" t="s">
        <v>93</v>
      </c>
      <c r="J6921" t="s">
        <v>13</v>
      </c>
      <c r="K6921" t="s">
        <v>2631</v>
      </c>
      <c r="L6921" t="s">
        <v>92</v>
      </c>
      <c r="N6921" t="str">
        <f>IF(ISBLANK(Sales[[#This Row],[return]]),"No",Sales[[#This Row],[return]])</f>
        <v>No</v>
      </c>
      <c r="O6921" s="2">
        <v>43589</v>
      </c>
      <c r="P6921" s="8" t="str">
        <f>TEXT(DAY(Sales[[#This Row],[OrderDate]]),"ddd")</f>
        <v>Wed</v>
      </c>
      <c r="Q6921" s="8" t="str">
        <f>TEXT(MONTH(Sales[[#This Row],[ShipDate]])*29,"mmm")</f>
        <v>May</v>
      </c>
      <c r="R6921">
        <v>336</v>
      </c>
      <c r="S6921" t="s">
        <v>3261</v>
      </c>
      <c r="T6921" t="s">
        <v>90</v>
      </c>
      <c r="U6921">
        <v>19140</v>
      </c>
      <c r="V6921" s="1">
        <v>0.7</v>
      </c>
      <c r="W6921">
        <v>-2</v>
      </c>
      <c r="X6921">
        <v>2</v>
      </c>
      <c r="Y6921">
        <v>2</v>
      </c>
      <c r="AD6921"/>
    </row>
    <row r="6922" spans="1:30" x14ac:dyDescent="0.25">
      <c r="A6922" t="s">
        <v>10</v>
      </c>
      <c r="B6922" s="2">
        <v>43595</v>
      </c>
      <c r="C6922" s="35">
        <f>YEAR(Sales[[#This Row],[ShipDate]])</f>
        <v>2019</v>
      </c>
      <c r="D6922" t="s">
        <v>36</v>
      </c>
      <c r="E6922" t="s">
        <v>31</v>
      </c>
      <c r="F6922" t="s">
        <v>50</v>
      </c>
      <c r="G6922" t="s">
        <v>25</v>
      </c>
      <c r="H6922" t="s">
        <v>88</v>
      </c>
      <c r="I6922" t="s">
        <v>93</v>
      </c>
      <c r="J6922" t="s">
        <v>13</v>
      </c>
      <c r="K6922" t="s">
        <v>2631</v>
      </c>
      <c r="L6922" t="s">
        <v>92</v>
      </c>
      <c r="N6922" t="str">
        <f>IF(ISBLANK(Sales[[#This Row],[return]]),"No",Sales[[#This Row],[return]])</f>
        <v>No</v>
      </c>
      <c r="O6922" s="2">
        <v>43589</v>
      </c>
      <c r="P6922" s="8" t="str">
        <f>TEXT(DAY(Sales[[#This Row],[OrderDate]]),"ddd")</f>
        <v>Wed</v>
      </c>
      <c r="Q6922" s="8" t="str">
        <f>TEXT(MONTH(Sales[[#This Row],[ShipDate]])*29,"mmm")</f>
        <v>May</v>
      </c>
      <c r="R6922">
        <v>177</v>
      </c>
      <c r="S6922" t="s">
        <v>3267</v>
      </c>
      <c r="T6922" t="s">
        <v>90</v>
      </c>
      <c r="U6922">
        <v>19140</v>
      </c>
      <c r="V6922" s="1">
        <v>0.7</v>
      </c>
      <c r="W6922">
        <v>-8</v>
      </c>
      <c r="X6922">
        <v>3</v>
      </c>
      <c r="Y6922">
        <v>9</v>
      </c>
      <c r="AD6922"/>
    </row>
    <row r="6923" spans="1:30" x14ac:dyDescent="0.25">
      <c r="A6923" t="s">
        <v>40</v>
      </c>
      <c r="B6923" s="2">
        <v>43733</v>
      </c>
      <c r="C6923" s="35">
        <f>YEAR(Sales[[#This Row],[ShipDate]])</f>
        <v>2019</v>
      </c>
      <c r="D6923" t="s">
        <v>36</v>
      </c>
      <c r="E6923" t="s">
        <v>18</v>
      </c>
      <c r="F6923" t="s">
        <v>59</v>
      </c>
      <c r="G6923" t="s">
        <v>25</v>
      </c>
      <c r="H6923" t="s">
        <v>79</v>
      </c>
      <c r="I6923" t="s">
        <v>32</v>
      </c>
      <c r="J6923" t="s">
        <v>13</v>
      </c>
      <c r="K6923" t="s">
        <v>571</v>
      </c>
      <c r="L6923" t="s">
        <v>30</v>
      </c>
      <c r="N6923" t="str">
        <f>IF(ISBLANK(Sales[[#This Row],[return]]),"No",Sales[[#This Row],[return]])</f>
        <v>No</v>
      </c>
      <c r="O6923" s="2">
        <v>43729</v>
      </c>
      <c r="P6923" s="8" t="str">
        <f>TEXT(DAY(Sales[[#This Row],[OrderDate]]),"ddd")</f>
        <v>Sat</v>
      </c>
      <c r="Q6923" s="8" t="str">
        <f>TEXT(MONTH(Sales[[#This Row],[ShipDate]])*29,"mmm")</f>
        <v>Sep</v>
      </c>
      <c r="R6923">
        <v>97</v>
      </c>
      <c r="S6923" t="s">
        <v>454</v>
      </c>
      <c r="T6923" t="s">
        <v>28</v>
      </c>
      <c r="U6923">
        <v>94109</v>
      </c>
      <c r="V6923" s="1">
        <v>0</v>
      </c>
      <c r="W6923">
        <v>28</v>
      </c>
      <c r="X6923">
        <v>7</v>
      </c>
      <c r="Y6923">
        <v>56</v>
      </c>
      <c r="AD6923"/>
    </row>
    <row r="6924" spans="1:30" x14ac:dyDescent="0.25">
      <c r="A6924" t="s">
        <v>10</v>
      </c>
      <c r="B6924" s="2">
        <v>43620</v>
      </c>
      <c r="C6924" s="35">
        <f>YEAR(Sales[[#This Row],[ShipDate]])</f>
        <v>2019</v>
      </c>
      <c r="D6924" t="s">
        <v>607</v>
      </c>
      <c r="E6924" t="s">
        <v>69</v>
      </c>
      <c r="F6924" t="s">
        <v>50</v>
      </c>
      <c r="G6924" t="s">
        <v>25</v>
      </c>
      <c r="H6924" t="s">
        <v>1549</v>
      </c>
      <c r="I6924" t="s">
        <v>786</v>
      </c>
      <c r="J6924" t="s">
        <v>13</v>
      </c>
      <c r="K6924" t="s">
        <v>2938</v>
      </c>
      <c r="L6924" t="s">
        <v>17</v>
      </c>
      <c r="N6924" t="str">
        <f>IF(ISBLANK(Sales[[#This Row],[return]]),"No",Sales[[#This Row],[return]])</f>
        <v>No</v>
      </c>
      <c r="O6924" s="2">
        <v>43620</v>
      </c>
      <c r="P6924" s="8" t="str">
        <f>TEXT(DAY(Sales[[#This Row],[OrderDate]]),"ddd")</f>
        <v>Wed</v>
      </c>
      <c r="Q6924" s="8" t="str">
        <f>TEXT(MONTH(Sales[[#This Row],[ShipDate]])*29,"mmm")</f>
        <v>Jun</v>
      </c>
      <c r="R6924">
        <v>928</v>
      </c>
      <c r="S6924" t="s">
        <v>2162</v>
      </c>
      <c r="T6924" t="s">
        <v>15</v>
      </c>
      <c r="U6924">
        <v>72401</v>
      </c>
      <c r="V6924" s="1">
        <v>0</v>
      </c>
      <c r="W6924">
        <v>4</v>
      </c>
      <c r="X6924">
        <v>3</v>
      </c>
      <c r="Y6924">
        <v>10</v>
      </c>
      <c r="AD6924"/>
    </row>
    <row r="6925" spans="1:30" x14ac:dyDescent="0.25">
      <c r="A6925" t="s">
        <v>10</v>
      </c>
      <c r="B6925" s="2">
        <v>43620</v>
      </c>
      <c r="C6925" s="35">
        <f>YEAR(Sales[[#This Row],[ShipDate]])</f>
        <v>2019</v>
      </c>
      <c r="D6925" t="s">
        <v>607</v>
      </c>
      <c r="E6925" t="s">
        <v>69</v>
      </c>
      <c r="F6925" t="s">
        <v>50</v>
      </c>
      <c r="G6925" t="s">
        <v>25</v>
      </c>
      <c r="H6925" t="s">
        <v>1549</v>
      </c>
      <c r="I6925" t="s">
        <v>786</v>
      </c>
      <c r="J6925" t="s">
        <v>13</v>
      </c>
      <c r="K6925" t="s">
        <v>2938</v>
      </c>
      <c r="L6925" t="s">
        <v>17</v>
      </c>
      <c r="N6925" t="str">
        <f>IF(ISBLANK(Sales[[#This Row],[return]]),"No",Sales[[#This Row],[return]])</f>
        <v>No</v>
      </c>
      <c r="O6925" s="2">
        <v>43620</v>
      </c>
      <c r="P6925" s="8" t="str">
        <f>TEXT(DAY(Sales[[#This Row],[OrderDate]]),"ddd")</f>
        <v>Wed</v>
      </c>
      <c r="Q6925" s="8" t="str">
        <f>TEXT(MONTH(Sales[[#This Row],[ShipDate]])*29,"mmm")</f>
        <v>Jun</v>
      </c>
      <c r="R6925">
        <v>716</v>
      </c>
      <c r="S6925" t="s">
        <v>1685</v>
      </c>
      <c r="T6925" t="s">
        <v>15</v>
      </c>
      <c r="U6925">
        <v>72401</v>
      </c>
      <c r="V6925" s="1">
        <v>0</v>
      </c>
      <c r="W6925">
        <v>54</v>
      </c>
      <c r="X6925">
        <v>7</v>
      </c>
      <c r="Y6925">
        <v>108</v>
      </c>
      <c r="AD6925"/>
    </row>
    <row r="6926" spans="1:30" x14ac:dyDescent="0.25">
      <c r="A6926" t="s">
        <v>24</v>
      </c>
      <c r="B6926" s="2">
        <v>43701</v>
      </c>
      <c r="C6926" s="35">
        <f>YEAR(Sales[[#This Row],[ShipDate]])</f>
        <v>2019</v>
      </c>
      <c r="D6926" t="s">
        <v>36</v>
      </c>
      <c r="E6926" t="s">
        <v>69</v>
      </c>
      <c r="F6926" t="s">
        <v>23</v>
      </c>
      <c r="G6926" t="s">
        <v>11</v>
      </c>
      <c r="H6926" t="s">
        <v>107</v>
      </c>
      <c r="I6926" t="s">
        <v>70</v>
      </c>
      <c r="J6926" t="s">
        <v>13</v>
      </c>
      <c r="K6926" t="s">
        <v>2907</v>
      </c>
      <c r="L6926" t="s">
        <v>68</v>
      </c>
      <c r="N6926" t="str">
        <f>IF(ISBLANK(Sales[[#This Row],[return]]),"No",Sales[[#This Row],[return]])</f>
        <v>No</v>
      </c>
      <c r="O6926" s="2">
        <v>43694</v>
      </c>
      <c r="P6926" s="8" t="str">
        <f>TEXT(DAY(Sales[[#This Row],[OrderDate]]),"ddd")</f>
        <v>Tue</v>
      </c>
      <c r="Q6926" s="8" t="str">
        <f>TEXT(MONTH(Sales[[#This Row],[ShipDate]])*29,"mmm")</f>
        <v>Aug</v>
      </c>
      <c r="R6926">
        <v>1385</v>
      </c>
      <c r="S6926" t="s">
        <v>1455</v>
      </c>
      <c r="T6926" t="s">
        <v>66</v>
      </c>
      <c r="U6926">
        <v>77095</v>
      </c>
      <c r="V6926" s="1">
        <v>0.3</v>
      </c>
      <c r="W6926">
        <v>-2</v>
      </c>
      <c r="X6926">
        <v>4</v>
      </c>
      <c r="Y6926">
        <v>75</v>
      </c>
      <c r="AD6926"/>
    </row>
    <row r="6927" spans="1:30" x14ac:dyDescent="0.25">
      <c r="A6927" t="s">
        <v>24</v>
      </c>
      <c r="B6927" s="2">
        <v>43701</v>
      </c>
      <c r="C6927" s="35">
        <f>YEAR(Sales[[#This Row],[ShipDate]])</f>
        <v>2019</v>
      </c>
      <c r="D6927" t="s">
        <v>36</v>
      </c>
      <c r="E6927" t="s">
        <v>69</v>
      </c>
      <c r="F6927" t="s">
        <v>43</v>
      </c>
      <c r="G6927" t="s">
        <v>11</v>
      </c>
      <c r="H6927" t="s">
        <v>107</v>
      </c>
      <c r="I6927" t="s">
        <v>70</v>
      </c>
      <c r="J6927" t="s">
        <v>13</v>
      </c>
      <c r="K6927" t="s">
        <v>2907</v>
      </c>
      <c r="L6927" t="s">
        <v>68</v>
      </c>
      <c r="N6927" t="str">
        <f>IF(ISBLANK(Sales[[#This Row],[return]]),"No",Sales[[#This Row],[return]])</f>
        <v>No</v>
      </c>
      <c r="O6927" s="2">
        <v>43694</v>
      </c>
      <c r="P6927" s="8" t="str">
        <f>TEXT(DAY(Sales[[#This Row],[OrderDate]]),"ddd")</f>
        <v>Tue</v>
      </c>
      <c r="Q6927" s="8" t="str">
        <f>TEXT(MONTH(Sales[[#This Row],[ShipDate]])*29,"mmm")</f>
        <v>Aug</v>
      </c>
      <c r="R6927">
        <v>19</v>
      </c>
      <c r="S6927" t="s">
        <v>1490</v>
      </c>
      <c r="T6927" t="s">
        <v>66</v>
      </c>
      <c r="U6927">
        <v>77095</v>
      </c>
      <c r="V6927" s="1">
        <v>0.6</v>
      </c>
      <c r="W6927">
        <v>-22</v>
      </c>
      <c r="X6927">
        <v>2</v>
      </c>
      <c r="Y6927">
        <v>17</v>
      </c>
      <c r="AD6927"/>
    </row>
    <row r="6928" spans="1:30" x14ac:dyDescent="0.25">
      <c r="A6928" t="s">
        <v>24</v>
      </c>
      <c r="B6928" s="2">
        <v>43701</v>
      </c>
      <c r="C6928" s="35">
        <f>YEAR(Sales[[#This Row],[ShipDate]])</f>
        <v>2019</v>
      </c>
      <c r="D6928" t="s">
        <v>36</v>
      </c>
      <c r="E6928" t="s">
        <v>69</v>
      </c>
      <c r="F6928" t="s">
        <v>290</v>
      </c>
      <c r="G6928" t="s">
        <v>25</v>
      </c>
      <c r="H6928" t="s">
        <v>107</v>
      </c>
      <c r="I6928" t="s">
        <v>70</v>
      </c>
      <c r="J6928" t="s">
        <v>13</v>
      </c>
      <c r="K6928" t="s">
        <v>2907</v>
      </c>
      <c r="L6928" t="s">
        <v>68</v>
      </c>
      <c r="N6928" t="str">
        <f>IF(ISBLANK(Sales[[#This Row],[return]]),"No",Sales[[#This Row],[return]])</f>
        <v>No</v>
      </c>
      <c r="O6928" s="2">
        <v>43694</v>
      </c>
      <c r="P6928" s="8" t="str">
        <f>TEXT(DAY(Sales[[#This Row],[OrderDate]]),"ddd")</f>
        <v>Tue</v>
      </c>
      <c r="Q6928" s="8" t="str">
        <f>TEXT(MONTH(Sales[[#This Row],[ShipDate]])*29,"mmm")</f>
        <v>Aug</v>
      </c>
      <c r="R6928">
        <v>63</v>
      </c>
      <c r="S6928" t="s">
        <v>2319</v>
      </c>
      <c r="T6928" t="s">
        <v>66</v>
      </c>
      <c r="U6928">
        <v>77095</v>
      </c>
      <c r="V6928" s="1">
        <v>0.2</v>
      </c>
      <c r="W6928">
        <v>-1</v>
      </c>
      <c r="X6928">
        <v>2</v>
      </c>
      <c r="Y6928">
        <v>6</v>
      </c>
      <c r="AD6928"/>
    </row>
    <row r="6929" spans="1:30" x14ac:dyDescent="0.25">
      <c r="A6929" t="s">
        <v>24</v>
      </c>
      <c r="B6929" s="2">
        <v>43701</v>
      </c>
      <c r="C6929" s="35">
        <f>YEAR(Sales[[#This Row],[ShipDate]])</f>
        <v>2019</v>
      </c>
      <c r="D6929" t="s">
        <v>36</v>
      </c>
      <c r="E6929" t="s">
        <v>69</v>
      </c>
      <c r="F6929" t="s">
        <v>45</v>
      </c>
      <c r="G6929" t="s">
        <v>25</v>
      </c>
      <c r="H6929" t="s">
        <v>107</v>
      </c>
      <c r="I6929" t="s">
        <v>70</v>
      </c>
      <c r="J6929" t="s">
        <v>13</v>
      </c>
      <c r="K6929" t="s">
        <v>2907</v>
      </c>
      <c r="L6929" t="s">
        <v>68</v>
      </c>
      <c r="N6929" t="str">
        <f>IF(ISBLANK(Sales[[#This Row],[return]]),"No",Sales[[#This Row],[return]])</f>
        <v>No</v>
      </c>
      <c r="O6929" s="2">
        <v>43694</v>
      </c>
      <c r="P6929" s="8" t="str">
        <f>TEXT(DAY(Sales[[#This Row],[OrderDate]]),"ddd")</f>
        <v>Tue</v>
      </c>
      <c r="Q6929" s="8" t="str">
        <f>TEXT(MONTH(Sales[[#This Row],[ShipDate]])*29,"mmm")</f>
        <v>Aug</v>
      </c>
      <c r="R6929">
        <v>245</v>
      </c>
      <c r="S6929" t="s">
        <v>2119</v>
      </c>
      <c r="T6929" t="s">
        <v>66</v>
      </c>
      <c r="U6929">
        <v>77095</v>
      </c>
      <c r="V6929" s="1">
        <v>0.2</v>
      </c>
      <c r="W6929">
        <v>1</v>
      </c>
      <c r="X6929">
        <v>3</v>
      </c>
      <c r="Y6929">
        <v>8</v>
      </c>
      <c r="AD6929"/>
    </row>
    <row r="6930" spans="1:30" x14ac:dyDescent="0.25">
      <c r="A6930" t="s">
        <v>24</v>
      </c>
      <c r="B6930" s="2">
        <v>43701</v>
      </c>
      <c r="C6930" s="35">
        <f>YEAR(Sales[[#This Row],[ShipDate]])</f>
        <v>2019</v>
      </c>
      <c r="D6930" t="s">
        <v>36</v>
      </c>
      <c r="E6930" t="s">
        <v>69</v>
      </c>
      <c r="F6930" t="s">
        <v>52</v>
      </c>
      <c r="G6930" t="s">
        <v>25</v>
      </c>
      <c r="H6930" t="s">
        <v>107</v>
      </c>
      <c r="I6930" t="s">
        <v>70</v>
      </c>
      <c r="J6930" t="s">
        <v>13</v>
      </c>
      <c r="K6930" t="s">
        <v>2907</v>
      </c>
      <c r="L6930" t="s">
        <v>68</v>
      </c>
      <c r="N6930" t="str">
        <f>IF(ISBLANK(Sales[[#This Row],[return]]),"No",Sales[[#This Row],[return]])</f>
        <v>No</v>
      </c>
      <c r="O6930" s="2">
        <v>43694</v>
      </c>
      <c r="P6930" s="8" t="str">
        <f>TEXT(DAY(Sales[[#This Row],[OrderDate]]),"ddd")</f>
        <v>Tue</v>
      </c>
      <c r="Q6930" s="8" t="str">
        <f>TEXT(MONTH(Sales[[#This Row],[ShipDate]])*29,"mmm")</f>
        <v>Aug</v>
      </c>
      <c r="R6930">
        <v>304</v>
      </c>
      <c r="S6930" t="s">
        <v>942</v>
      </c>
      <c r="T6930" t="s">
        <v>66</v>
      </c>
      <c r="U6930">
        <v>77095</v>
      </c>
      <c r="V6930" s="1">
        <v>0.8</v>
      </c>
      <c r="W6930">
        <v>-99</v>
      </c>
      <c r="X6930">
        <v>4</v>
      </c>
      <c r="Y6930">
        <v>39</v>
      </c>
      <c r="AD6930"/>
    </row>
    <row r="6931" spans="1:30" x14ac:dyDescent="0.25">
      <c r="A6931" t="s">
        <v>10</v>
      </c>
      <c r="B6931" s="2">
        <v>43802</v>
      </c>
      <c r="C6931" s="35">
        <f>YEAR(Sales[[#This Row],[ShipDate]])</f>
        <v>2019</v>
      </c>
      <c r="D6931" t="s">
        <v>36</v>
      </c>
      <c r="E6931" t="s">
        <v>18</v>
      </c>
      <c r="F6931" t="s">
        <v>48</v>
      </c>
      <c r="G6931" t="s">
        <v>46</v>
      </c>
      <c r="H6931" t="s">
        <v>26</v>
      </c>
      <c r="I6931" t="s">
        <v>32</v>
      </c>
      <c r="J6931" t="s">
        <v>13</v>
      </c>
      <c r="K6931" t="s">
        <v>3119</v>
      </c>
      <c r="L6931" t="s">
        <v>30</v>
      </c>
      <c r="N6931" t="str">
        <f>IF(ISBLANK(Sales[[#This Row],[return]]),"No",Sales[[#This Row],[return]])</f>
        <v>No</v>
      </c>
      <c r="O6931" s="2">
        <v>43796</v>
      </c>
      <c r="P6931" s="8" t="str">
        <f>TEXT(DAY(Sales[[#This Row],[OrderDate]]),"ddd")</f>
        <v>Fri</v>
      </c>
      <c r="Q6931" s="8" t="str">
        <f>TEXT(MONTH(Sales[[#This Row],[ShipDate]])*29,"mmm")</f>
        <v>Dec</v>
      </c>
      <c r="R6931">
        <v>783</v>
      </c>
      <c r="S6931" t="s">
        <v>2339</v>
      </c>
      <c r="T6931" t="s">
        <v>28</v>
      </c>
      <c r="U6931">
        <v>90036</v>
      </c>
      <c r="V6931" s="1">
        <v>0.2</v>
      </c>
      <c r="W6931">
        <v>6</v>
      </c>
      <c r="X6931">
        <v>4</v>
      </c>
      <c r="Y6931">
        <v>58</v>
      </c>
      <c r="AD6931"/>
    </row>
    <row r="6932" spans="1:30" x14ac:dyDescent="0.25">
      <c r="A6932" t="s">
        <v>24</v>
      </c>
      <c r="B6932" s="2">
        <v>43681</v>
      </c>
      <c r="C6932" s="35">
        <f>YEAR(Sales[[#This Row],[ShipDate]])</f>
        <v>2019</v>
      </c>
      <c r="D6932" t="s">
        <v>113</v>
      </c>
      <c r="E6932" t="s">
        <v>18</v>
      </c>
      <c r="F6932" t="s">
        <v>48</v>
      </c>
      <c r="G6932" t="s">
        <v>46</v>
      </c>
      <c r="H6932" t="s">
        <v>235</v>
      </c>
      <c r="I6932" t="s">
        <v>58</v>
      </c>
      <c r="J6932" t="s">
        <v>13</v>
      </c>
      <c r="K6932" t="s">
        <v>1754</v>
      </c>
      <c r="L6932" t="s">
        <v>17</v>
      </c>
      <c r="N6932" t="str">
        <f>IF(ISBLANK(Sales[[#This Row],[return]]),"No",Sales[[#This Row],[return]])</f>
        <v>No</v>
      </c>
      <c r="O6932" s="2">
        <v>43678</v>
      </c>
      <c r="P6932" s="8" t="str">
        <f>TEXT(DAY(Sales[[#This Row],[OrderDate]]),"ddd")</f>
        <v>Sun</v>
      </c>
      <c r="Q6932" s="8" t="str">
        <f>TEXT(MONTH(Sales[[#This Row],[ShipDate]])*29,"mmm")</f>
        <v>Aug</v>
      </c>
      <c r="R6932">
        <v>1178</v>
      </c>
      <c r="S6932" t="s">
        <v>2370</v>
      </c>
      <c r="T6932" t="s">
        <v>15</v>
      </c>
      <c r="U6932">
        <v>28205</v>
      </c>
      <c r="V6932" s="1">
        <v>0.2</v>
      </c>
      <c r="W6932">
        <v>17</v>
      </c>
      <c r="X6932">
        <v>5</v>
      </c>
      <c r="Y6932">
        <v>272</v>
      </c>
      <c r="AD6932"/>
    </row>
    <row r="6933" spans="1:30" x14ac:dyDescent="0.25">
      <c r="A6933" t="s">
        <v>24</v>
      </c>
      <c r="B6933" s="2">
        <v>43657</v>
      </c>
      <c r="C6933" s="35">
        <f>YEAR(Sales[[#This Row],[ShipDate]])</f>
        <v>2019</v>
      </c>
      <c r="D6933" t="s">
        <v>113</v>
      </c>
      <c r="E6933" t="s">
        <v>69</v>
      </c>
      <c r="F6933" t="s">
        <v>43</v>
      </c>
      <c r="G6933" t="s">
        <v>11</v>
      </c>
      <c r="H6933" t="s">
        <v>2918</v>
      </c>
      <c r="I6933" t="s">
        <v>32</v>
      </c>
      <c r="J6933" t="s">
        <v>13</v>
      </c>
      <c r="K6933" t="s">
        <v>2899</v>
      </c>
      <c r="L6933" t="s">
        <v>30</v>
      </c>
      <c r="N6933" t="str">
        <f>IF(ISBLANK(Sales[[#This Row],[return]]),"No",Sales[[#This Row],[return]])</f>
        <v>No</v>
      </c>
      <c r="O6933" s="2">
        <v>43654</v>
      </c>
      <c r="P6933" s="8" t="str">
        <f>TEXT(DAY(Sales[[#This Row],[OrderDate]]),"ddd")</f>
        <v>Sun</v>
      </c>
      <c r="Q6933" s="8" t="str">
        <f>TEXT(MONTH(Sales[[#This Row],[ShipDate]])*29,"mmm")</f>
        <v>Jul</v>
      </c>
      <c r="R6933">
        <v>510</v>
      </c>
      <c r="S6933" t="s">
        <v>542</v>
      </c>
      <c r="T6933" t="s">
        <v>28</v>
      </c>
      <c r="U6933">
        <v>90660</v>
      </c>
      <c r="V6933" s="1">
        <v>0</v>
      </c>
      <c r="W6933">
        <v>63</v>
      </c>
      <c r="X6933">
        <v>5</v>
      </c>
      <c r="Y6933">
        <v>146</v>
      </c>
      <c r="AD6933"/>
    </row>
    <row r="6934" spans="1:30" x14ac:dyDescent="0.25">
      <c r="A6934" t="s">
        <v>10</v>
      </c>
      <c r="B6934" s="2">
        <v>43643</v>
      </c>
      <c r="C6934" s="35">
        <f>YEAR(Sales[[#This Row],[ShipDate]])</f>
        <v>2019</v>
      </c>
      <c r="D6934" t="s">
        <v>113</v>
      </c>
      <c r="E6934" t="s">
        <v>69</v>
      </c>
      <c r="F6934" t="s">
        <v>59</v>
      </c>
      <c r="G6934" t="s">
        <v>25</v>
      </c>
      <c r="H6934" t="s">
        <v>428</v>
      </c>
      <c r="I6934" t="s">
        <v>133</v>
      </c>
      <c r="J6934" t="s">
        <v>13</v>
      </c>
      <c r="K6934" t="s">
        <v>1029</v>
      </c>
      <c r="L6934" t="s">
        <v>68</v>
      </c>
      <c r="N6934" t="str">
        <f>IF(ISBLANK(Sales[[#This Row],[return]]),"No",Sales[[#This Row],[return]])</f>
        <v>No</v>
      </c>
      <c r="O6934" s="2">
        <v>43642</v>
      </c>
      <c r="P6934" s="8" t="str">
        <f>TEXT(DAY(Sales[[#This Row],[OrderDate]]),"ddd")</f>
        <v>Thu</v>
      </c>
      <c r="Q6934" s="8" t="str">
        <f>TEXT(MONTH(Sales[[#This Row],[ShipDate]])*29,"mmm")</f>
        <v>Jun</v>
      </c>
      <c r="R6934">
        <v>131</v>
      </c>
      <c r="S6934" t="s">
        <v>3232</v>
      </c>
      <c r="T6934" t="s">
        <v>66</v>
      </c>
      <c r="U6934">
        <v>48227</v>
      </c>
      <c r="V6934" s="1">
        <v>0</v>
      </c>
      <c r="W6934">
        <v>2</v>
      </c>
      <c r="X6934">
        <v>1</v>
      </c>
      <c r="Y6934">
        <v>5</v>
      </c>
      <c r="AD6934"/>
    </row>
    <row r="6935" spans="1:30" x14ac:dyDescent="0.25">
      <c r="A6935" t="s">
        <v>10</v>
      </c>
      <c r="B6935" s="2">
        <v>43643</v>
      </c>
      <c r="C6935" s="35">
        <f>YEAR(Sales[[#This Row],[ShipDate]])</f>
        <v>2019</v>
      </c>
      <c r="D6935" t="s">
        <v>113</v>
      </c>
      <c r="E6935" t="s">
        <v>69</v>
      </c>
      <c r="F6935" t="s">
        <v>45</v>
      </c>
      <c r="G6935" t="s">
        <v>25</v>
      </c>
      <c r="H6935" t="s">
        <v>428</v>
      </c>
      <c r="I6935" t="s">
        <v>133</v>
      </c>
      <c r="J6935" t="s">
        <v>13</v>
      </c>
      <c r="K6935" t="s">
        <v>1029</v>
      </c>
      <c r="L6935" t="s">
        <v>68</v>
      </c>
      <c r="N6935" t="str">
        <f>IF(ISBLANK(Sales[[#This Row],[return]]),"No",Sales[[#This Row],[return]])</f>
        <v>No</v>
      </c>
      <c r="O6935" s="2">
        <v>43642</v>
      </c>
      <c r="P6935" s="8" t="str">
        <f>TEXT(DAY(Sales[[#This Row],[OrderDate]]),"ddd")</f>
        <v>Thu</v>
      </c>
      <c r="Q6935" s="8" t="str">
        <f>TEXT(MONTH(Sales[[#This Row],[ShipDate]])*29,"mmm")</f>
        <v>Jun</v>
      </c>
      <c r="R6935">
        <v>676</v>
      </c>
      <c r="S6935" t="s">
        <v>2138</v>
      </c>
      <c r="T6935" t="s">
        <v>66</v>
      </c>
      <c r="U6935">
        <v>48227</v>
      </c>
      <c r="V6935" s="1">
        <v>0</v>
      </c>
      <c r="W6935">
        <v>5</v>
      </c>
      <c r="X6935">
        <v>4</v>
      </c>
      <c r="Y6935">
        <v>16</v>
      </c>
      <c r="AD6935"/>
    </row>
    <row r="6936" spans="1:30" x14ac:dyDescent="0.25">
      <c r="A6936" t="s">
        <v>10</v>
      </c>
      <c r="B6936" s="2">
        <v>43643</v>
      </c>
      <c r="C6936" s="35">
        <f>YEAR(Sales[[#This Row],[ShipDate]])</f>
        <v>2019</v>
      </c>
      <c r="D6936" t="s">
        <v>113</v>
      </c>
      <c r="E6936" t="s">
        <v>69</v>
      </c>
      <c r="F6936" t="s">
        <v>48</v>
      </c>
      <c r="G6936" t="s">
        <v>46</v>
      </c>
      <c r="H6936" t="s">
        <v>428</v>
      </c>
      <c r="I6936" t="s">
        <v>133</v>
      </c>
      <c r="J6936" t="s">
        <v>13</v>
      </c>
      <c r="K6936" t="s">
        <v>1029</v>
      </c>
      <c r="L6936" t="s">
        <v>68</v>
      </c>
      <c r="N6936" t="str">
        <f>IF(ISBLANK(Sales[[#This Row],[return]]),"No",Sales[[#This Row],[return]])</f>
        <v>No</v>
      </c>
      <c r="O6936" s="2">
        <v>43642</v>
      </c>
      <c r="P6936" s="8" t="str">
        <f>TEXT(DAY(Sales[[#This Row],[OrderDate]]),"ddd")</f>
        <v>Thu</v>
      </c>
      <c r="Q6936" s="8" t="str">
        <f>TEXT(MONTH(Sales[[#This Row],[ShipDate]])*29,"mmm")</f>
        <v>Jun</v>
      </c>
      <c r="R6936">
        <v>1178</v>
      </c>
      <c r="S6936" t="s">
        <v>2370</v>
      </c>
      <c r="T6936" t="s">
        <v>66</v>
      </c>
      <c r="U6936">
        <v>48227</v>
      </c>
      <c r="V6936" s="1">
        <v>0</v>
      </c>
      <c r="W6936">
        <v>136</v>
      </c>
      <c r="X6936">
        <v>8</v>
      </c>
      <c r="Y6936">
        <v>544</v>
      </c>
      <c r="AD6936"/>
    </row>
    <row r="6937" spans="1:30" x14ac:dyDescent="0.25">
      <c r="A6937" t="s">
        <v>40</v>
      </c>
      <c r="B6937" s="2">
        <v>43557</v>
      </c>
      <c r="C6937" s="35">
        <f>YEAR(Sales[[#This Row],[ShipDate]])</f>
        <v>2019</v>
      </c>
      <c r="D6937" t="s">
        <v>19</v>
      </c>
      <c r="E6937" t="s">
        <v>31</v>
      </c>
      <c r="F6937" t="s">
        <v>50</v>
      </c>
      <c r="G6937" t="s">
        <v>25</v>
      </c>
      <c r="H6937" t="s">
        <v>797</v>
      </c>
      <c r="I6937" t="s">
        <v>598</v>
      </c>
      <c r="J6937" t="s">
        <v>13</v>
      </c>
      <c r="K6937" t="s">
        <v>2610</v>
      </c>
      <c r="L6937" t="s">
        <v>17</v>
      </c>
      <c r="N6937" t="str">
        <f>IF(ISBLANK(Sales[[#This Row],[return]]),"No",Sales[[#This Row],[return]])</f>
        <v>No</v>
      </c>
      <c r="O6937" s="2">
        <v>43555</v>
      </c>
      <c r="P6937" s="8" t="str">
        <f>TEXT(DAY(Sales[[#This Row],[OrderDate]]),"ddd")</f>
        <v>Tue</v>
      </c>
      <c r="Q6937" s="8" t="str">
        <f>TEXT(MONTH(Sales[[#This Row],[ShipDate]])*29,"mmm")</f>
        <v>Apr</v>
      </c>
      <c r="R6937">
        <v>903</v>
      </c>
      <c r="S6937" t="s">
        <v>569</v>
      </c>
      <c r="T6937" t="s">
        <v>15</v>
      </c>
      <c r="U6937">
        <v>30318</v>
      </c>
      <c r="V6937" s="1">
        <v>0</v>
      </c>
      <c r="W6937">
        <v>17</v>
      </c>
      <c r="X6937">
        <v>1</v>
      </c>
      <c r="Y6937">
        <v>35</v>
      </c>
      <c r="AD6937"/>
    </row>
    <row r="6938" spans="1:30" x14ac:dyDescent="0.25">
      <c r="A6938" t="s">
        <v>40</v>
      </c>
      <c r="B6938" s="2">
        <v>43557</v>
      </c>
      <c r="C6938" s="35">
        <f>YEAR(Sales[[#This Row],[ShipDate]])</f>
        <v>2019</v>
      </c>
      <c r="D6938" t="s">
        <v>19</v>
      </c>
      <c r="E6938" t="s">
        <v>31</v>
      </c>
      <c r="F6938" t="s">
        <v>50</v>
      </c>
      <c r="G6938" t="s">
        <v>25</v>
      </c>
      <c r="H6938" t="s">
        <v>797</v>
      </c>
      <c r="I6938" t="s">
        <v>598</v>
      </c>
      <c r="J6938" t="s">
        <v>13</v>
      </c>
      <c r="K6938" t="s">
        <v>2610</v>
      </c>
      <c r="L6938" t="s">
        <v>17</v>
      </c>
      <c r="N6938" t="str">
        <f>IF(ISBLANK(Sales[[#This Row],[return]]),"No",Sales[[#This Row],[return]])</f>
        <v>No</v>
      </c>
      <c r="O6938" s="2">
        <v>43555</v>
      </c>
      <c r="P6938" s="8" t="str">
        <f>TEXT(DAY(Sales[[#This Row],[OrderDate]]),"ddd")</f>
        <v>Tue</v>
      </c>
      <c r="Q6938" s="8" t="str">
        <f>TEXT(MONTH(Sales[[#This Row],[ShipDate]])*29,"mmm")</f>
        <v>Apr</v>
      </c>
      <c r="R6938">
        <v>266</v>
      </c>
      <c r="S6938" t="s">
        <v>102</v>
      </c>
      <c r="T6938" t="s">
        <v>15</v>
      </c>
      <c r="U6938">
        <v>30318</v>
      </c>
      <c r="V6938" s="1">
        <v>0</v>
      </c>
      <c r="W6938">
        <v>31</v>
      </c>
      <c r="X6938">
        <v>4</v>
      </c>
      <c r="Y6938">
        <v>64</v>
      </c>
      <c r="AD6938"/>
    </row>
    <row r="6939" spans="1:30" x14ac:dyDescent="0.25">
      <c r="A6939" t="s">
        <v>40</v>
      </c>
      <c r="B6939" s="2">
        <v>43557</v>
      </c>
      <c r="C6939" s="35">
        <f>YEAR(Sales[[#This Row],[ShipDate]])</f>
        <v>2019</v>
      </c>
      <c r="D6939" t="s">
        <v>19</v>
      </c>
      <c r="E6939" t="s">
        <v>31</v>
      </c>
      <c r="F6939" t="s">
        <v>574</v>
      </c>
      <c r="G6939" t="s">
        <v>46</v>
      </c>
      <c r="H6939" t="s">
        <v>797</v>
      </c>
      <c r="I6939" t="s">
        <v>598</v>
      </c>
      <c r="J6939" t="s">
        <v>13</v>
      </c>
      <c r="K6939" t="s">
        <v>2610</v>
      </c>
      <c r="L6939" t="s">
        <v>17</v>
      </c>
      <c r="N6939" t="str">
        <f>IF(ISBLANK(Sales[[#This Row],[return]]),"No",Sales[[#This Row],[return]])</f>
        <v>No</v>
      </c>
      <c r="O6939" s="2">
        <v>43555</v>
      </c>
      <c r="P6939" s="8" t="str">
        <f>TEXT(DAY(Sales[[#This Row],[OrderDate]]),"ddd")</f>
        <v>Tue</v>
      </c>
      <c r="Q6939" s="8" t="str">
        <f>TEXT(MONTH(Sales[[#This Row],[ShipDate]])*29,"mmm")</f>
        <v>Apr</v>
      </c>
      <c r="R6939">
        <v>798</v>
      </c>
      <c r="S6939" t="s">
        <v>573</v>
      </c>
      <c r="T6939" t="s">
        <v>15</v>
      </c>
      <c r="U6939">
        <v>30318</v>
      </c>
      <c r="V6939" s="1">
        <v>0</v>
      </c>
      <c r="W6939">
        <v>1440</v>
      </c>
      <c r="X6939">
        <v>5</v>
      </c>
      <c r="Y6939">
        <v>3000</v>
      </c>
      <c r="AD6939"/>
    </row>
    <row r="6940" spans="1:30" x14ac:dyDescent="0.25">
      <c r="A6940" t="s">
        <v>40</v>
      </c>
      <c r="B6940" s="2">
        <v>43730</v>
      </c>
      <c r="C6940" s="35">
        <f>YEAR(Sales[[#This Row],[ShipDate]])</f>
        <v>2019</v>
      </c>
      <c r="D6940" t="s">
        <v>36</v>
      </c>
      <c r="E6940" t="s">
        <v>31</v>
      </c>
      <c r="F6940" t="s">
        <v>59</v>
      </c>
      <c r="G6940" t="s">
        <v>25</v>
      </c>
      <c r="H6940" t="s">
        <v>846</v>
      </c>
      <c r="I6940" t="s">
        <v>74</v>
      </c>
      <c r="J6940" t="s">
        <v>13</v>
      </c>
      <c r="K6940" t="s">
        <v>1077</v>
      </c>
      <c r="L6940" t="s">
        <v>68</v>
      </c>
      <c r="N6940" t="str">
        <f>IF(ISBLANK(Sales[[#This Row],[return]]),"No",Sales[[#This Row],[return]])</f>
        <v>No</v>
      </c>
      <c r="O6940" s="2">
        <v>43726</v>
      </c>
      <c r="P6940" s="8" t="str">
        <f>TEXT(DAY(Sales[[#This Row],[OrderDate]]),"ddd")</f>
        <v>Wed</v>
      </c>
      <c r="Q6940" s="8" t="str">
        <f>TEXT(MONTH(Sales[[#This Row],[ShipDate]])*29,"mmm")</f>
        <v>Sep</v>
      </c>
      <c r="R6940">
        <v>96</v>
      </c>
      <c r="S6940" t="s">
        <v>3169</v>
      </c>
      <c r="T6940" t="s">
        <v>66</v>
      </c>
      <c r="U6940">
        <v>54302</v>
      </c>
      <c r="V6940" s="1">
        <v>0</v>
      </c>
      <c r="W6940">
        <v>10</v>
      </c>
      <c r="X6940">
        <v>4</v>
      </c>
      <c r="Y6940">
        <v>23</v>
      </c>
      <c r="AD6940"/>
    </row>
    <row r="6941" spans="1:30" x14ac:dyDescent="0.25">
      <c r="A6941" t="s">
        <v>40</v>
      </c>
      <c r="B6941" s="2">
        <v>43820</v>
      </c>
      <c r="C6941" s="35">
        <f>YEAR(Sales[[#This Row],[ShipDate]])</f>
        <v>2019</v>
      </c>
      <c r="D6941" t="s">
        <v>36</v>
      </c>
      <c r="E6941" t="s">
        <v>18</v>
      </c>
      <c r="F6941" t="s">
        <v>50</v>
      </c>
      <c r="G6941" t="s">
        <v>25</v>
      </c>
      <c r="H6941" t="s">
        <v>79</v>
      </c>
      <c r="I6941" t="s">
        <v>32</v>
      </c>
      <c r="J6941" t="s">
        <v>13</v>
      </c>
      <c r="K6941" t="s">
        <v>400</v>
      </c>
      <c r="L6941" t="s">
        <v>30</v>
      </c>
      <c r="N6941" t="str">
        <f>IF(ISBLANK(Sales[[#This Row],[return]]),"No",Sales[[#This Row],[return]])</f>
        <v>No</v>
      </c>
      <c r="O6941" s="2">
        <v>43816</v>
      </c>
      <c r="P6941" s="8" t="str">
        <f>TEXT(DAY(Sales[[#This Row],[OrderDate]]),"ddd")</f>
        <v>Tue</v>
      </c>
      <c r="Q6941" s="8" t="str">
        <f>TEXT(MONTH(Sales[[#This Row],[ShipDate]])*29,"mmm")</f>
        <v>Dec</v>
      </c>
      <c r="R6941">
        <v>57</v>
      </c>
      <c r="S6941" t="s">
        <v>3168</v>
      </c>
      <c r="T6941" t="s">
        <v>28</v>
      </c>
      <c r="U6941">
        <v>94122</v>
      </c>
      <c r="V6941" s="1">
        <v>0.2</v>
      </c>
      <c r="W6941">
        <v>5</v>
      </c>
      <c r="X6941">
        <v>5</v>
      </c>
      <c r="Y6941">
        <v>15</v>
      </c>
      <c r="AD6941"/>
    </row>
    <row r="6942" spans="1:30" x14ac:dyDescent="0.25">
      <c r="A6942" t="s">
        <v>40</v>
      </c>
      <c r="B6942" s="2">
        <v>43820</v>
      </c>
      <c r="C6942" s="35">
        <f>YEAR(Sales[[#This Row],[ShipDate]])</f>
        <v>2019</v>
      </c>
      <c r="D6942" t="s">
        <v>36</v>
      </c>
      <c r="E6942" t="s">
        <v>18</v>
      </c>
      <c r="F6942" t="s">
        <v>59</v>
      </c>
      <c r="G6942" t="s">
        <v>25</v>
      </c>
      <c r="H6942" t="s">
        <v>79</v>
      </c>
      <c r="I6942" t="s">
        <v>32</v>
      </c>
      <c r="J6942" t="s">
        <v>13</v>
      </c>
      <c r="K6942" t="s">
        <v>400</v>
      </c>
      <c r="L6942" t="s">
        <v>30</v>
      </c>
      <c r="N6942" t="str">
        <f>IF(ISBLANK(Sales[[#This Row],[return]]),"No",Sales[[#This Row],[return]])</f>
        <v>No</v>
      </c>
      <c r="O6942" s="2">
        <v>43816</v>
      </c>
      <c r="P6942" s="8" t="str">
        <f>TEXT(DAY(Sales[[#This Row],[OrderDate]]),"ddd")</f>
        <v>Tue</v>
      </c>
      <c r="Q6942" s="8" t="str">
        <f>TEXT(MONTH(Sales[[#This Row],[ShipDate]])*29,"mmm")</f>
        <v>Dec</v>
      </c>
      <c r="R6942">
        <v>129</v>
      </c>
      <c r="S6942" t="s">
        <v>3149</v>
      </c>
      <c r="T6942" t="s">
        <v>28</v>
      </c>
      <c r="U6942">
        <v>94122</v>
      </c>
      <c r="V6942" s="1">
        <v>0</v>
      </c>
      <c r="W6942">
        <v>6</v>
      </c>
      <c r="X6942">
        <v>3</v>
      </c>
      <c r="Y6942">
        <v>13</v>
      </c>
      <c r="AD6942"/>
    </row>
    <row r="6943" spans="1:30" x14ac:dyDescent="0.25">
      <c r="A6943" t="s">
        <v>10</v>
      </c>
      <c r="B6943" s="2">
        <v>43594</v>
      </c>
      <c r="C6943" s="35">
        <f>YEAR(Sales[[#This Row],[ShipDate]])</f>
        <v>2019</v>
      </c>
      <c r="D6943" t="s">
        <v>19</v>
      </c>
      <c r="E6943" t="s">
        <v>18</v>
      </c>
      <c r="F6943" t="s">
        <v>52</v>
      </c>
      <c r="G6943" t="s">
        <v>25</v>
      </c>
      <c r="H6943" t="s">
        <v>2048</v>
      </c>
      <c r="I6943" t="s">
        <v>32</v>
      </c>
      <c r="J6943" t="s">
        <v>13</v>
      </c>
      <c r="K6943" t="s">
        <v>1313</v>
      </c>
      <c r="L6943" t="s">
        <v>30</v>
      </c>
      <c r="N6943" t="str">
        <f>IF(ISBLANK(Sales[[#This Row],[return]]),"No",Sales[[#This Row],[return]])</f>
        <v>No</v>
      </c>
      <c r="O6943" s="2">
        <v>43591</v>
      </c>
      <c r="P6943" s="8" t="str">
        <f>TEXT(DAY(Sales[[#This Row],[OrderDate]]),"ddd")</f>
        <v>Fri</v>
      </c>
      <c r="Q6943" s="8" t="str">
        <f>TEXT(MONTH(Sales[[#This Row],[ShipDate]])*29,"mmm")</f>
        <v>May</v>
      </c>
      <c r="R6943">
        <v>611</v>
      </c>
      <c r="S6943" t="s">
        <v>844</v>
      </c>
      <c r="T6943" t="s">
        <v>28</v>
      </c>
      <c r="U6943">
        <v>91730</v>
      </c>
      <c r="V6943" s="1">
        <v>0</v>
      </c>
      <c r="W6943">
        <v>41</v>
      </c>
      <c r="X6943">
        <v>3</v>
      </c>
      <c r="Y6943">
        <v>153</v>
      </c>
      <c r="AD6943"/>
    </row>
    <row r="6944" spans="1:30" x14ac:dyDescent="0.25">
      <c r="A6944" t="s">
        <v>40</v>
      </c>
      <c r="B6944" s="2">
        <v>43709</v>
      </c>
      <c r="C6944" s="35">
        <f>YEAR(Sales[[#This Row],[ShipDate]])</f>
        <v>2019</v>
      </c>
      <c r="D6944" t="s">
        <v>36</v>
      </c>
      <c r="E6944" t="s">
        <v>18</v>
      </c>
      <c r="F6944" t="s">
        <v>59</v>
      </c>
      <c r="G6944" t="s">
        <v>25</v>
      </c>
      <c r="H6944" t="s">
        <v>304</v>
      </c>
      <c r="I6944" t="s">
        <v>180</v>
      </c>
      <c r="J6944" t="s">
        <v>13</v>
      </c>
      <c r="K6944" t="s">
        <v>1433</v>
      </c>
      <c r="L6944" t="s">
        <v>17</v>
      </c>
      <c r="N6944" t="str">
        <f>IF(ISBLANK(Sales[[#This Row],[return]]),"No",Sales[[#This Row],[return]])</f>
        <v>No</v>
      </c>
      <c r="O6944" s="2">
        <v>43704</v>
      </c>
      <c r="P6944" s="8" t="str">
        <f>TEXT(DAY(Sales[[#This Row],[OrderDate]]),"ddd")</f>
        <v>Fri</v>
      </c>
      <c r="Q6944" s="8" t="str">
        <f>TEXT(MONTH(Sales[[#This Row],[ShipDate]])*29,"mmm")</f>
        <v>Sep</v>
      </c>
      <c r="R6944">
        <v>1821</v>
      </c>
      <c r="S6944" t="s">
        <v>1682</v>
      </c>
      <c r="T6944" t="s">
        <v>15</v>
      </c>
      <c r="U6944">
        <v>37064</v>
      </c>
      <c r="V6944" s="1">
        <v>0.2</v>
      </c>
      <c r="W6944">
        <v>2</v>
      </c>
      <c r="X6944">
        <v>1</v>
      </c>
      <c r="Y6944">
        <v>5</v>
      </c>
      <c r="AD6944"/>
    </row>
    <row r="6945" spans="1:30" x14ac:dyDescent="0.25">
      <c r="A6945" t="s">
        <v>40</v>
      </c>
      <c r="B6945" s="2">
        <v>43787</v>
      </c>
      <c r="C6945" s="35">
        <f>YEAR(Sales[[#This Row],[ShipDate]])</f>
        <v>2019</v>
      </c>
      <c r="D6945" t="s">
        <v>36</v>
      </c>
      <c r="E6945" t="s">
        <v>18</v>
      </c>
      <c r="F6945" t="s">
        <v>39</v>
      </c>
      <c r="G6945" t="s">
        <v>25</v>
      </c>
      <c r="H6945" t="s">
        <v>146</v>
      </c>
      <c r="I6945" t="s">
        <v>149</v>
      </c>
      <c r="J6945" t="s">
        <v>13</v>
      </c>
      <c r="K6945" t="s">
        <v>766</v>
      </c>
      <c r="L6945" t="s">
        <v>92</v>
      </c>
      <c r="N6945" t="str">
        <f>IF(ISBLANK(Sales[[#This Row],[return]]),"No",Sales[[#This Row],[return]])</f>
        <v>No</v>
      </c>
      <c r="O6945" s="2">
        <v>43782</v>
      </c>
      <c r="P6945" s="8" t="str">
        <f>TEXT(DAY(Sales[[#This Row],[OrderDate]]),"ddd")</f>
        <v>Fri</v>
      </c>
      <c r="Q6945" s="8" t="str">
        <f>TEXT(MONTH(Sales[[#This Row],[ShipDate]])*29,"mmm")</f>
        <v>Nov</v>
      </c>
      <c r="R6945">
        <v>1269</v>
      </c>
      <c r="S6945" t="s">
        <v>1053</v>
      </c>
      <c r="T6945" t="s">
        <v>90</v>
      </c>
      <c r="U6945">
        <v>10009</v>
      </c>
      <c r="V6945" s="1">
        <v>0</v>
      </c>
      <c r="W6945">
        <v>3</v>
      </c>
      <c r="X6945">
        <v>1</v>
      </c>
      <c r="Y6945">
        <v>11</v>
      </c>
      <c r="AD6945"/>
    </row>
    <row r="6946" spans="1:30" x14ac:dyDescent="0.25">
      <c r="A6946" t="s">
        <v>24</v>
      </c>
      <c r="B6946" s="2">
        <v>43606</v>
      </c>
      <c r="C6946" s="35">
        <f>YEAR(Sales[[#This Row],[ShipDate]])</f>
        <v>2019</v>
      </c>
      <c r="D6946" t="s">
        <v>36</v>
      </c>
      <c r="E6946" t="s">
        <v>18</v>
      </c>
      <c r="F6946" t="s">
        <v>104</v>
      </c>
      <c r="G6946" t="s">
        <v>25</v>
      </c>
      <c r="H6946" t="s">
        <v>2245</v>
      </c>
      <c r="I6946" t="s">
        <v>692</v>
      </c>
      <c r="J6946" t="s">
        <v>13</v>
      </c>
      <c r="K6946" t="s">
        <v>1350</v>
      </c>
      <c r="L6946" t="s">
        <v>17</v>
      </c>
      <c r="N6946" t="str">
        <f>IF(ISBLANK(Sales[[#This Row],[return]]),"No",Sales[[#This Row],[return]])</f>
        <v>No</v>
      </c>
      <c r="O6946" s="2">
        <v>43599</v>
      </c>
      <c r="P6946" s="8" t="str">
        <f>TEXT(DAY(Sales[[#This Row],[OrderDate]]),"ddd")</f>
        <v>Sat</v>
      </c>
      <c r="Q6946" s="8" t="str">
        <f>TEXT(MONTH(Sales[[#This Row],[ShipDate]])*29,"mmm")</f>
        <v>May</v>
      </c>
      <c r="R6946">
        <v>629</v>
      </c>
      <c r="S6946" t="s">
        <v>2246</v>
      </c>
      <c r="T6946" t="s">
        <v>15</v>
      </c>
      <c r="U6946">
        <v>39503</v>
      </c>
      <c r="V6946" s="1">
        <v>0</v>
      </c>
      <c r="W6946">
        <v>24</v>
      </c>
      <c r="X6946">
        <v>9</v>
      </c>
      <c r="Y6946">
        <v>49</v>
      </c>
      <c r="AD6946"/>
    </row>
    <row r="6947" spans="1:30" x14ac:dyDescent="0.25">
      <c r="A6947" t="s">
        <v>24</v>
      </c>
      <c r="B6947" s="2">
        <v>43648</v>
      </c>
      <c r="C6947" s="35">
        <f>YEAR(Sales[[#This Row],[ShipDate]])</f>
        <v>2019</v>
      </c>
      <c r="D6947" t="s">
        <v>36</v>
      </c>
      <c r="E6947" t="s">
        <v>69</v>
      </c>
      <c r="F6947" t="s">
        <v>45</v>
      </c>
      <c r="G6947" t="s">
        <v>25</v>
      </c>
      <c r="H6947" t="s">
        <v>171</v>
      </c>
      <c r="I6947" t="s">
        <v>216</v>
      </c>
      <c r="J6947" t="s">
        <v>13</v>
      </c>
      <c r="K6947" t="s">
        <v>2991</v>
      </c>
      <c r="L6947" t="s">
        <v>30</v>
      </c>
      <c r="N6947" t="str">
        <f>IF(ISBLANK(Sales[[#This Row],[return]]),"No",Sales[[#This Row],[return]])</f>
        <v>No</v>
      </c>
      <c r="O6947" s="2">
        <v>43641</v>
      </c>
      <c r="P6947" s="8" t="str">
        <f>TEXT(DAY(Sales[[#This Row],[OrderDate]]),"ddd")</f>
        <v>Wed</v>
      </c>
      <c r="Q6947" s="8" t="str">
        <f>TEXT(MONTH(Sales[[#This Row],[ShipDate]])*29,"mmm")</f>
        <v>Jul</v>
      </c>
      <c r="R6947">
        <v>590</v>
      </c>
      <c r="S6947" t="s">
        <v>1718</v>
      </c>
      <c r="T6947" t="s">
        <v>28</v>
      </c>
      <c r="U6947">
        <v>97477</v>
      </c>
      <c r="V6947" s="1">
        <v>0.2</v>
      </c>
      <c r="W6947">
        <v>1</v>
      </c>
      <c r="X6947">
        <v>2</v>
      </c>
      <c r="Y6947">
        <v>5</v>
      </c>
      <c r="AD6947"/>
    </row>
    <row r="6948" spans="1:30" x14ac:dyDescent="0.25">
      <c r="A6948" t="s">
        <v>24</v>
      </c>
      <c r="B6948" s="2">
        <v>43648</v>
      </c>
      <c r="C6948" s="35">
        <f>YEAR(Sales[[#This Row],[ShipDate]])</f>
        <v>2019</v>
      </c>
      <c r="D6948" t="s">
        <v>36</v>
      </c>
      <c r="E6948" t="s">
        <v>69</v>
      </c>
      <c r="F6948" t="s">
        <v>150</v>
      </c>
      <c r="G6948" t="s">
        <v>25</v>
      </c>
      <c r="H6948" t="s">
        <v>171</v>
      </c>
      <c r="I6948" t="s">
        <v>216</v>
      </c>
      <c r="J6948" t="s">
        <v>13</v>
      </c>
      <c r="K6948" t="s">
        <v>2991</v>
      </c>
      <c r="L6948" t="s">
        <v>30</v>
      </c>
      <c r="N6948" t="str">
        <f>IF(ISBLANK(Sales[[#This Row],[return]]),"No",Sales[[#This Row],[return]])</f>
        <v>No</v>
      </c>
      <c r="O6948" s="2">
        <v>43641</v>
      </c>
      <c r="P6948" s="8" t="str">
        <f>TEXT(DAY(Sales[[#This Row],[OrderDate]]),"ddd")</f>
        <v>Wed</v>
      </c>
      <c r="Q6948" s="8" t="str">
        <f>TEXT(MONTH(Sales[[#This Row],[ShipDate]])*29,"mmm")</f>
        <v>Jul</v>
      </c>
      <c r="R6948">
        <v>1289</v>
      </c>
      <c r="S6948" t="s">
        <v>2044</v>
      </c>
      <c r="T6948" t="s">
        <v>28</v>
      </c>
      <c r="U6948">
        <v>97477</v>
      </c>
      <c r="V6948" s="1">
        <v>0.2</v>
      </c>
      <c r="W6948">
        <v>-2</v>
      </c>
      <c r="X6948">
        <v>3</v>
      </c>
      <c r="Y6948">
        <v>11</v>
      </c>
      <c r="AD6948"/>
    </row>
    <row r="6949" spans="1:30" x14ac:dyDescent="0.25">
      <c r="A6949" t="s">
        <v>24</v>
      </c>
      <c r="B6949" s="2">
        <v>43648</v>
      </c>
      <c r="C6949" s="35">
        <f>YEAR(Sales[[#This Row],[ShipDate]])</f>
        <v>2019</v>
      </c>
      <c r="D6949" t="s">
        <v>36</v>
      </c>
      <c r="E6949" t="s">
        <v>69</v>
      </c>
      <c r="F6949" t="s">
        <v>33</v>
      </c>
      <c r="G6949" t="s">
        <v>25</v>
      </c>
      <c r="H6949" t="s">
        <v>171</v>
      </c>
      <c r="I6949" t="s">
        <v>216</v>
      </c>
      <c r="J6949" t="s">
        <v>13</v>
      </c>
      <c r="K6949" t="s">
        <v>2991</v>
      </c>
      <c r="L6949" t="s">
        <v>30</v>
      </c>
      <c r="N6949" t="str">
        <f>IF(ISBLANK(Sales[[#This Row],[return]]),"No",Sales[[#This Row],[return]])</f>
        <v>No</v>
      </c>
      <c r="O6949" s="2">
        <v>43641</v>
      </c>
      <c r="P6949" s="8" t="str">
        <f>TEXT(DAY(Sales[[#This Row],[OrderDate]]),"ddd")</f>
        <v>Wed</v>
      </c>
      <c r="Q6949" s="8" t="str">
        <f>TEXT(MONTH(Sales[[#This Row],[ShipDate]])*29,"mmm")</f>
        <v>Jul</v>
      </c>
      <c r="R6949">
        <v>122</v>
      </c>
      <c r="S6949" t="s">
        <v>769</v>
      </c>
      <c r="T6949" t="s">
        <v>28</v>
      </c>
      <c r="U6949">
        <v>97477</v>
      </c>
      <c r="V6949" s="1">
        <v>0.2</v>
      </c>
      <c r="W6949">
        <v>27</v>
      </c>
      <c r="X6949">
        <v>6</v>
      </c>
      <c r="Y6949">
        <v>71</v>
      </c>
      <c r="AD6949"/>
    </row>
    <row r="6950" spans="1:30" x14ac:dyDescent="0.25">
      <c r="A6950" t="s">
        <v>24</v>
      </c>
      <c r="B6950" s="2">
        <v>43672</v>
      </c>
      <c r="C6950" s="35">
        <f>YEAR(Sales[[#This Row],[ShipDate]])</f>
        <v>2019</v>
      </c>
      <c r="D6950" t="s">
        <v>113</v>
      </c>
      <c r="E6950" t="s">
        <v>18</v>
      </c>
      <c r="F6950" t="s">
        <v>59</v>
      </c>
      <c r="G6950" t="s">
        <v>25</v>
      </c>
      <c r="H6950" t="s">
        <v>26</v>
      </c>
      <c r="I6950" t="s">
        <v>32</v>
      </c>
      <c r="J6950" t="s">
        <v>13</v>
      </c>
      <c r="K6950" t="s">
        <v>100</v>
      </c>
      <c r="L6950" t="s">
        <v>30</v>
      </c>
      <c r="N6950" t="str">
        <f>IF(ISBLANK(Sales[[#This Row],[return]]),"No",Sales[[#This Row],[return]])</f>
        <v>No</v>
      </c>
      <c r="O6950" s="2">
        <v>43669</v>
      </c>
      <c r="P6950" s="8" t="str">
        <f>TEXT(DAY(Sales[[#This Row],[OrderDate]]),"ddd")</f>
        <v>Mon</v>
      </c>
      <c r="Q6950" s="8" t="str">
        <f>TEXT(MONTH(Sales[[#This Row],[ShipDate]])*29,"mmm")</f>
        <v>Jul</v>
      </c>
      <c r="R6950">
        <v>1621</v>
      </c>
      <c r="S6950" t="s">
        <v>1826</v>
      </c>
      <c r="T6950" t="s">
        <v>28</v>
      </c>
      <c r="U6950">
        <v>90045</v>
      </c>
      <c r="V6950" s="1">
        <v>0</v>
      </c>
      <c r="W6950">
        <v>28</v>
      </c>
      <c r="X6950">
        <v>9</v>
      </c>
      <c r="Y6950">
        <v>58</v>
      </c>
      <c r="AD6950"/>
    </row>
    <row r="6951" spans="1:30" x14ac:dyDescent="0.25">
      <c r="A6951" t="s">
        <v>24</v>
      </c>
      <c r="B6951" s="2">
        <v>43672</v>
      </c>
      <c r="C6951" s="35">
        <f>YEAR(Sales[[#This Row],[ShipDate]])</f>
        <v>2019</v>
      </c>
      <c r="D6951" t="s">
        <v>113</v>
      </c>
      <c r="E6951" t="s">
        <v>18</v>
      </c>
      <c r="F6951" t="s">
        <v>50</v>
      </c>
      <c r="G6951" t="s">
        <v>25</v>
      </c>
      <c r="H6951" t="s">
        <v>26</v>
      </c>
      <c r="I6951" t="s">
        <v>32</v>
      </c>
      <c r="J6951" t="s">
        <v>13</v>
      </c>
      <c r="K6951" t="s">
        <v>100</v>
      </c>
      <c r="L6951" t="s">
        <v>30</v>
      </c>
      <c r="N6951" t="str">
        <f>IF(ISBLANK(Sales[[#This Row],[return]]),"No",Sales[[#This Row],[return]])</f>
        <v>No</v>
      </c>
      <c r="O6951" s="2">
        <v>43669</v>
      </c>
      <c r="P6951" s="8" t="str">
        <f>TEXT(DAY(Sales[[#This Row],[OrderDate]]),"ddd")</f>
        <v>Mon</v>
      </c>
      <c r="Q6951" s="8" t="str">
        <f>TEXT(MONTH(Sales[[#This Row],[ShipDate]])*29,"mmm")</f>
        <v>Jul</v>
      </c>
      <c r="R6951">
        <v>412</v>
      </c>
      <c r="S6951" t="s">
        <v>1740</v>
      </c>
      <c r="T6951" t="s">
        <v>28</v>
      </c>
      <c r="U6951">
        <v>90045</v>
      </c>
      <c r="V6951" s="1">
        <v>0.2</v>
      </c>
      <c r="W6951">
        <v>6</v>
      </c>
      <c r="X6951">
        <v>3</v>
      </c>
      <c r="Y6951">
        <v>15</v>
      </c>
      <c r="AD6951"/>
    </row>
    <row r="6952" spans="1:30" x14ac:dyDescent="0.25">
      <c r="A6952" t="s">
        <v>24</v>
      </c>
      <c r="B6952" s="2">
        <v>43597</v>
      </c>
      <c r="C6952" s="35">
        <f>YEAR(Sales[[#This Row],[ShipDate]])</f>
        <v>2019</v>
      </c>
      <c r="D6952" t="s">
        <v>607</v>
      </c>
      <c r="E6952" t="s">
        <v>18</v>
      </c>
      <c r="F6952" t="s">
        <v>33</v>
      </c>
      <c r="G6952" t="s">
        <v>25</v>
      </c>
      <c r="H6952" t="s">
        <v>60</v>
      </c>
      <c r="I6952" t="s">
        <v>63</v>
      </c>
      <c r="J6952" t="s">
        <v>13</v>
      </c>
      <c r="K6952" t="s">
        <v>869</v>
      </c>
      <c r="L6952" t="s">
        <v>30</v>
      </c>
      <c r="N6952" t="str">
        <f>IF(ISBLANK(Sales[[#This Row],[return]]),"No",Sales[[#This Row],[return]])</f>
        <v>No</v>
      </c>
      <c r="O6952" s="2">
        <v>43596</v>
      </c>
      <c r="P6952" s="8" t="str">
        <f>TEXT(DAY(Sales[[#This Row],[OrderDate]]),"ddd")</f>
        <v>Wed</v>
      </c>
      <c r="Q6952" s="8" t="str">
        <f>TEXT(MONTH(Sales[[#This Row],[ShipDate]])*29,"mmm")</f>
        <v>May</v>
      </c>
      <c r="R6952">
        <v>210</v>
      </c>
      <c r="S6952" t="s">
        <v>1824</v>
      </c>
      <c r="T6952" t="s">
        <v>28</v>
      </c>
      <c r="U6952">
        <v>98103</v>
      </c>
      <c r="V6952" s="1">
        <v>0</v>
      </c>
      <c r="W6952">
        <v>18</v>
      </c>
      <c r="X6952">
        <v>3</v>
      </c>
      <c r="Y6952">
        <v>38</v>
      </c>
      <c r="AD6952"/>
    </row>
    <row r="6953" spans="1:30" x14ac:dyDescent="0.25">
      <c r="A6953" t="s">
        <v>24</v>
      </c>
      <c r="B6953" s="2">
        <v>43597</v>
      </c>
      <c r="C6953" s="35">
        <f>YEAR(Sales[[#This Row],[ShipDate]])</f>
        <v>2019</v>
      </c>
      <c r="D6953" t="s">
        <v>607</v>
      </c>
      <c r="E6953" t="s">
        <v>18</v>
      </c>
      <c r="F6953" t="s">
        <v>59</v>
      </c>
      <c r="G6953" t="s">
        <v>25</v>
      </c>
      <c r="H6953" t="s">
        <v>60</v>
      </c>
      <c r="I6953" t="s">
        <v>63</v>
      </c>
      <c r="J6953" t="s">
        <v>13</v>
      </c>
      <c r="K6953" t="s">
        <v>869</v>
      </c>
      <c r="L6953" t="s">
        <v>30</v>
      </c>
      <c r="N6953" t="str">
        <f>IF(ISBLANK(Sales[[#This Row],[return]]),"No",Sales[[#This Row],[return]])</f>
        <v>No</v>
      </c>
      <c r="O6953" s="2">
        <v>43596</v>
      </c>
      <c r="P6953" s="8" t="str">
        <f>TEXT(DAY(Sales[[#This Row],[OrderDate]]),"ddd")</f>
        <v>Wed</v>
      </c>
      <c r="Q6953" s="8" t="str">
        <f>TEXT(MONTH(Sales[[#This Row],[ShipDate]])*29,"mmm")</f>
        <v>May</v>
      </c>
      <c r="R6953">
        <v>131</v>
      </c>
      <c r="S6953" t="s">
        <v>1903</v>
      </c>
      <c r="T6953" t="s">
        <v>28</v>
      </c>
      <c r="U6953">
        <v>98103</v>
      </c>
      <c r="V6953" s="1">
        <v>0</v>
      </c>
      <c r="W6953">
        <v>17</v>
      </c>
      <c r="X6953">
        <v>6</v>
      </c>
      <c r="Y6953">
        <v>37</v>
      </c>
      <c r="AD6953"/>
    </row>
    <row r="6954" spans="1:30" x14ac:dyDescent="0.25">
      <c r="A6954" t="s">
        <v>24</v>
      </c>
      <c r="B6954" s="2">
        <v>43597</v>
      </c>
      <c r="C6954" s="35">
        <f>YEAR(Sales[[#This Row],[ShipDate]])</f>
        <v>2019</v>
      </c>
      <c r="D6954" t="s">
        <v>607</v>
      </c>
      <c r="E6954" t="s">
        <v>18</v>
      </c>
      <c r="F6954" t="s">
        <v>50</v>
      </c>
      <c r="G6954" t="s">
        <v>25</v>
      </c>
      <c r="H6954" t="s">
        <v>60</v>
      </c>
      <c r="I6954" t="s">
        <v>63</v>
      </c>
      <c r="J6954" t="s">
        <v>13</v>
      </c>
      <c r="K6954" t="s">
        <v>869</v>
      </c>
      <c r="L6954" t="s">
        <v>30</v>
      </c>
      <c r="N6954" t="str">
        <f>IF(ISBLANK(Sales[[#This Row],[return]]),"No",Sales[[#This Row],[return]])</f>
        <v>No</v>
      </c>
      <c r="O6954" s="2">
        <v>43596</v>
      </c>
      <c r="P6954" s="8" t="str">
        <f>TEXT(DAY(Sales[[#This Row],[OrderDate]]),"ddd")</f>
        <v>Wed</v>
      </c>
      <c r="Q6954" s="8" t="str">
        <f>TEXT(MONTH(Sales[[#This Row],[ShipDate]])*29,"mmm")</f>
        <v>May</v>
      </c>
      <c r="R6954">
        <v>46</v>
      </c>
      <c r="S6954" t="s">
        <v>3226</v>
      </c>
      <c r="T6954" t="s">
        <v>28</v>
      </c>
      <c r="U6954">
        <v>98103</v>
      </c>
      <c r="V6954" s="1">
        <v>0.2</v>
      </c>
      <c r="W6954">
        <v>9</v>
      </c>
      <c r="X6954">
        <v>2</v>
      </c>
      <c r="Y6954">
        <v>26</v>
      </c>
      <c r="AD6954"/>
    </row>
    <row r="6955" spans="1:30" x14ac:dyDescent="0.25">
      <c r="A6955" t="s">
        <v>40</v>
      </c>
      <c r="B6955" s="2">
        <v>43597</v>
      </c>
      <c r="C6955" s="35">
        <f>YEAR(Sales[[#This Row],[ShipDate]])</f>
        <v>2019</v>
      </c>
      <c r="D6955" t="s">
        <v>36</v>
      </c>
      <c r="E6955" t="s">
        <v>69</v>
      </c>
      <c r="F6955" t="s">
        <v>574</v>
      </c>
      <c r="G6955" t="s">
        <v>46</v>
      </c>
      <c r="H6955" t="s">
        <v>26</v>
      </c>
      <c r="I6955" t="s">
        <v>32</v>
      </c>
      <c r="J6955" t="s">
        <v>13</v>
      </c>
      <c r="K6955" t="s">
        <v>2913</v>
      </c>
      <c r="L6955" t="s">
        <v>30</v>
      </c>
      <c r="N6955" t="str">
        <f>IF(ISBLANK(Sales[[#This Row],[return]]),"No",Sales[[#This Row],[return]])</f>
        <v>No</v>
      </c>
      <c r="O6955" s="2">
        <v>43593</v>
      </c>
      <c r="P6955" s="8" t="str">
        <f>TEXT(DAY(Sales[[#This Row],[OrderDate]]),"ddd")</f>
        <v>Sun</v>
      </c>
      <c r="Q6955" s="8" t="str">
        <f>TEXT(MONTH(Sales[[#This Row],[ShipDate]])*29,"mmm")</f>
        <v>May</v>
      </c>
      <c r="R6955">
        <v>400</v>
      </c>
      <c r="S6955" t="s">
        <v>2354</v>
      </c>
      <c r="T6955" t="s">
        <v>28</v>
      </c>
      <c r="U6955">
        <v>90032</v>
      </c>
      <c r="V6955" s="1">
        <v>0.2</v>
      </c>
      <c r="W6955">
        <v>1050</v>
      </c>
      <c r="X6955">
        <v>6</v>
      </c>
      <c r="Y6955">
        <v>3360</v>
      </c>
      <c r="AD6955"/>
    </row>
    <row r="6956" spans="1:30" x14ac:dyDescent="0.25">
      <c r="A6956" t="s">
        <v>10</v>
      </c>
      <c r="B6956" s="2">
        <v>43633</v>
      </c>
      <c r="C6956" s="35">
        <f>YEAR(Sales[[#This Row],[ShipDate]])</f>
        <v>2019</v>
      </c>
      <c r="D6956" t="s">
        <v>36</v>
      </c>
      <c r="E6956" t="s">
        <v>18</v>
      </c>
      <c r="F6956" t="s">
        <v>50</v>
      </c>
      <c r="G6956" t="s">
        <v>25</v>
      </c>
      <c r="H6956" t="s">
        <v>2270</v>
      </c>
      <c r="I6956" t="s">
        <v>58</v>
      </c>
      <c r="J6956" t="s">
        <v>13</v>
      </c>
      <c r="K6956" t="s">
        <v>900</v>
      </c>
      <c r="L6956" t="s">
        <v>17</v>
      </c>
      <c r="N6956" t="str">
        <f>IF(ISBLANK(Sales[[#This Row],[return]]),"No",Sales[[#This Row],[return]])</f>
        <v>No</v>
      </c>
      <c r="O6956" s="2">
        <v>43627</v>
      </c>
      <c r="P6956" s="8" t="str">
        <f>TEXT(DAY(Sales[[#This Row],[OrderDate]]),"ddd")</f>
        <v>Wed</v>
      </c>
      <c r="Q6956" s="8" t="str">
        <f>TEXT(MONTH(Sales[[#This Row],[ShipDate]])*29,"mmm")</f>
        <v>Jun</v>
      </c>
      <c r="R6956">
        <v>54</v>
      </c>
      <c r="S6956" t="s">
        <v>3133</v>
      </c>
      <c r="T6956" t="s">
        <v>15</v>
      </c>
      <c r="U6956">
        <v>28601</v>
      </c>
      <c r="V6956" s="1">
        <v>0.7</v>
      </c>
      <c r="W6956">
        <v>-4</v>
      </c>
      <c r="X6956">
        <v>4</v>
      </c>
      <c r="Y6956">
        <v>5</v>
      </c>
      <c r="AD6956"/>
    </row>
    <row r="6957" spans="1:30" x14ac:dyDescent="0.25">
      <c r="A6957" t="s">
        <v>40</v>
      </c>
      <c r="B6957" s="2">
        <v>43737</v>
      </c>
      <c r="C6957" s="35">
        <f>YEAR(Sales[[#This Row],[ShipDate]])</f>
        <v>2019</v>
      </c>
      <c r="D6957" t="s">
        <v>36</v>
      </c>
      <c r="E6957" t="s">
        <v>69</v>
      </c>
      <c r="F6957" t="s">
        <v>50</v>
      </c>
      <c r="G6957" t="s">
        <v>25</v>
      </c>
      <c r="H6957" t="s">
        <v>1572</v>
      </c>
      <c r="I6957" t="s">
        <v>37</v>
      </c>
      <c r="J6957" t="s">
        <v>13</v>
      </c>
      <c r="K6957" t="s">
        <v>2932</v>
      </c>
      <c r="L6957" t="s">
        <v>17</v>
      </c>
      <c r="N6957" t="str">
        <f>IF(ISBLANK(Sales[[#This Row],[return]]),"No",Sales[[#This Row],[return]])</f>
        <v>No</v>
      </c>
      <c r="O6957" s="2">
        <v>43732</v>
      </c>
      <c r="P6957" s="8" t="str">
        <f>TEXT(DAY(Sales[[#This Row],[OrderDate]]),"ddd")</f>
        <v>Tue</v>
      </c>
      <c r="Q6957" s="8" t="str">
        <f>TEXT(MONTH(Sales[[#This Row],[ShipDate]])*29,"mmm")</f>
        <v>Sep</v>
      </c>
      <c r="R6957">
        <v>1646</v>
      </c>
      <c r="S6957" t="s">
        <v>335</v>
      </c>
      <c r="T6957" t="s">
        <v>15</v>
      </c>
      <c r="U6957">
        <v>33021</v>
      </c>
      <c r="V6957" s="1">
        <v>0.7</v>
      </c>
      <c r="W6957">
        <v>-11</v>
      </c>
      <c r="X6957">
        <v>3</v>
      </c>
      <c r="Y6957">
        <v>16</v>
      </c>
      <c r="AD6957"/>
    </row>
    <row r="6958" spans="1:30" x14ac:dyDescent="0.25">
      <c r="A6958" t="s">
        <v>40</v>
      </c>
      <c r="B6958" s="2">
        <v>43737</v>
      </c>
      <c r="C6958" s="35">
        <f>YEAR(Sales[[#This Row],[ShipDate]])</f>
        <v>2019</v>
      </c>
      <c r="D6958" t="s">
        <v>36</v>
      </c>
      <c r="E6958" t="s">
        <v>69</v>
      </c>
      <c r="F6958" t="s">
        <v>48</v>
      </c>
      <c r="G6958" t="s">
        <v>46</v>
      </c>
      <c r="H6958" t="s">
        <v>1572</v>
      </c>
      <c r="I6958" t="s">
        <v>37</v>
      </c>
      <c r="J6958" t="s">
        <v>13</v>
      </c>
      <c r="K6958" t="s">
        <v>2932</v>
      </c>
      <c r="L6958" t="s">
        <v>17</v>
      </c>
      <c r="N6958" t="str">
        <f>IF(ISBLANK(Sales[[#This Row],[return]]),"No",Sales[[#This Row],[return]])</f>
        <v>No</v>
      </c>
      <c r="O6958" s="2">
        <v>43732</v>
      </c>
      <c r="P6958" s="8" t="str">
        <f>TEXT(DAY(Sales[[#This Row],[OrderDate]]),"ddd")</f>
        <v>Tue</v>
      </c>
      <c r="Q6958" s="8" t="str">
        <f>TEXT(MONTH(Sales[[#This Row],[ShipDate]])*29,"mmm")</f>
        <v>Sep</v>
      </c>
      <c r="R6958">
        <v>1611</v>
      </c>
      <c r="S6958" t="s">
        <v>2428</v>
      </c>
      <c r="T6958" t="s">
        <v>15</v>
      </c>
      <c r="U6958">
        <v>33021</v>
      </c>
      <c r="V6958" s="1">
        <v>0.2</v>
      </c>
      <c r="W6958">
        <v>38</v>
      </c>
      <c r="X6958">
        <v>5</v>
      </c>
      <c r="Y6958">
        <v>384</v>
      </c>
      <c r="AD6958"/>
    </row>
    <row r="6959" spans="1:30" x14ac:dyDescent="0.25">
      <c r="A6959" t="s">
        <v>40</v>
      </c>
      <c r="B6959" s="2">
        <v>43616</v>
      </c>
      <c r="C6959" s="35">
        <f>YEAR(Sales[[#This Row],[ShipDate]])</f>
        <v>2019</v>
      </c>
      <c r="D6959" t="s">
        <v>36</v>
      </c>
      <c r="E6959" t="s">
        <v>31</v>
      </c>
      <c r="F6959" t="s">
        <v>45</v>
      </c>
      <c r="G6959" t="s">
        <v>25</v>
      </c>
      <c r="H6959" t="s">
        <v>60</v>
      </c>
      <c r="I6959" t="s">
        <v>63</v>
      </c>
      <c r="J6959" t="s">
        <v>13</v>
      </c>
      <c r="K6959" t="s">
        <v>2819</v>
      </c>
      <c r="L6959" t="s">
        <v>30</v>
      </c>
      <c r="N6959" t="str">
        <f>IF(ISBLANK(Sales[[#This Row],[return]]),"No",Sales[[#This Row],[return]])</f>
        <v>No</v>
      </c>
      <c r="O6959" s="2">
        <v>43612</v>
      </c>
      <c r="P6959" s="8" t="str">
        <f>TEXT(DAY(Sales[[#This Row],[OrderDate]]),"ddd")</f>
        <v>Fri</v>
      </c>
      <c r="Q6959" s="8" t="str">
        <f>TEXT(MONTH(Sales[[#This Row],[ShipDate]])*29,"mmm")</f>
        <v>May</v>
      </c>
      <c r="R6959">
        <v>1508</v>
      </c>
      <c r="S6959" t="s">
        <v>1780</v>
      </c>
      <c r="T6959" t="s">
        <v>28</v>
      </c>
      <c r="U6959">
        <v>98103</v>
      </c>
      <c r="V6959" s="1">
        <v>0</v>
      </c>
      <c r="W6959">
        <v>8</v>
      </c>
      <c r="X6959">
        <v>3</v>
      </c>
      <c r="Y6959">
        <v>31</v>
      </c>
      <c r="AD6959"/>
    </row>
    <row r="6960" spans="1:30" x14ac:dyDescent="0.25">
      <c r="A6960" t="s">
        <v>40</v>
      </c>
      <c r="B6960" s="2">
        <v>43616</v>
      </c>
      <c r="C6960" s="35">
        <f>YEAR(Sales[[#This Row],[ShipDate]])</f>
        <v>2019</v>
      </c>
      <c r="D6960" t="s">
        <v>36</v>
      </c>
      <c r="E6960" t="s">
        <v>31</v>
      </c>
      <c r="F6960" t="s">
        <v>99</v>
      </c>
      <c r="G6960" t="s">
        <v>46</v>
      </c>
      <c r="H6960" t="s">
        <v>60</v>
      </c>
      <c r="I6960" t="s">
        <v>63</v>
      </c>
      <c r="J6960" t="s">
        <v>13</v>
      </c>
      <c r="K6960" t="s">
        <v>2819</v>
      </c>
      <c r="L6960" t="s">
        <v>30</v>
      </c>
      <c r="N6960" t="str">
        <f>IF(ISBLANK(Sales[[#This Row],[return]]),"No",Sales[[#This Row],[return]])</f>
        <v>No</v>
      </c>
      <c r="O6960" s="2">
        <v>43612</v>
      </c>
      <c r="P6960" s="8" t="str">
        <f>TEXT(DAY(Sales[[#This Row],[OrderDate]]),"ddd")</f>
        <v>Fri</v>
      </c>
      <c r="Q6960" s="8" t="str">
        <f>TEXT(MONTH(Sales[[#This Row],[ShipDate]])*29,"mmm")</f>
        <v>May</v>
      </c>
      <c r="R6960">
        <v>1003</v>
      </c>
      <c r="S6960" t="s">
        <v>2350</v>
      </c>
      <c r="T6960" t="s">
        <v>28</v>
      </c>
      <c r="U6960">
        <v>98103</v>
      </c>
      <c r="V6960" s="1">
        <v>0</v>
      </c>
      <c r="W6960">
        <v>10</v>
      </c>
      <c r="X6960">
        <v>6</v>
      </c>
      <c r="Y6960">
        <v>98</v>
      </c>
      <c r="AD6960"/>
    </row>
    <row r="6961" spans="1:30" x14ac:dyDescent="0.25">
      <c r="A6961" t="s">
        <v>40</v>
      </c>
      <c r="B6961" s="2">
        <v>43729</v>
      </c>
      <c r="C6961" s="35">
        <f>YEAR(Sales[[#This Row],[ShipDate]])</f>
        <v>2019</v>
      </c>
      <c r="D6961" t="s">
        <v>36</v>
      </c>
      <c r="E6961" t="s">
        <v>69</v>
      </c>
      <c r="F6961" t="s">
        <v>59</v>
      </c>
      <c r="G6961" t="s">
        <v>25</v>
      </c>
      <c r="H6961" t="s">
        <v>88</v>
      </c>
      <c r="I6961" t="s">
        <v>93</v>
      </c>
      <c r="J6961" t="s">
        <v>13</v>
      </c>
      <c r="K6961" t="s">
        <v>587</v>
      </c>
      <c r="L6961" t="s">
        <v>92</v>
      </c>
      <c r="N6961" t="str">
        <f>IF(ISBLANK(Sales[[#This Row],[return]]),"No",Sales[[#This Row],[return]])</f>
        <v>No</v>
      </c>
      <c r="O6961" s="2">
        <v>43724</v>
      </c>
      <c r="P6961" s="8" t="str">
        <f>TEXT(DAY(Sales[[#This Row],[OrderDate]]),"ddd")</f>
        <v>Mon</v>
      </c>
      <c r="Q6961" s="8" t="str">
        <f>TEXT(MONTH(Sales[[#This Row],[ShipDate]])*29,"mmm")</f>
        <v>Sep</v>
      </c>
      <c r="R6961">
        <v>1837</v>
      </c>
      <c r="S6961" t="s">
        <v>1766</v>
      </c>
      <c r="T6961" t="s">
        <v>90</v>
      </c>
      <c r="U6961">
        <v>19143</v>
      </c>
      <c r="V6961" s="1">
        <v>0.2</v>
      </c>
      <c r="W6961">
        <v>7</v>
      </c>
      <c r="X6961">
        <v>4</v>
      </c>
      <c r="Y6961">
        <v>21</v>
      </c>
      <c r="AD6961"/>
    </row>
    <row r="6962" spans="1:30" x14ac:dyDescent="0.25">
      <c r="A6962" t="s">
        <v>24</v>
      </c>
      <c r="B6962" s="2">
        <v>43831</v>
      </c>
      <c r="C6962" s="35">
        <f>YEAR(Sales[[#This Row],[ShipDate]])</f>
        <v>2020</v>
      </c>
      <c r="D6962" t="s">
        <v>36</v>
      </c>
      <c r="E6962" t="s">
        <v>18</v>
      </c>
      <c r="F6962" t="s">
        <v>45</v>
      </c>
      <c r="G6962" t="s">
        <v>25</v>
      </c>
      <c r="H6962" t="s">
        <v>399</v>
      </c>
      <c r="I6962" t="s">
        <v>70</v>
      </c>
      <c r="J6962" t="s">
        <v>13</v>
      </c>
      <c r="K6962" t="s">
        <v>1246</v>
      </c>
      <c r="L6962" t="s">
        <v>68</v>
      </c>
      <c r="M6962" t="s">
        <v>82</v>
      </c>
      <c r="N6962" t="str">
        <f>IF(ISBLANK(Sales[[#This Row],[return]]),"No",Sales[[#This Row],[return]])</f>
        <v>Yes</v>
      </c>
      <c r="O6962" s="2">
        <v>43824</v>
      </c>
      <c r="P6962" s="8" t="str">
        <f>TEXT(DAY(Sales[[#This Row],[OrderDate]]),"ddd")</f>
        <v>Wed</v>
      </c>
      <c r="Q6962" s="8" t="str">
        <f>TEXT(MONTH(Sales[[#This Row],[ShipDate]])*29,"mmm")</f>
        <v>Jan</v>
      </c>
      <c r="R6962">
        <v>1156</v>
      </c>
      <c r="S6962" t="s">
        <v>2218</v>
      </c>
      <c r="T6962" t="s">
        <v>66</v>
      </c>
      <c r="U6962">
        <v>75081</v>
      </c>
      <c r="V6962" s="1">
        <v>0.2</v>
      </c>
      <c r="W6962">
        <v>2</v>
      </c>
      <c r="X6962">
        <v>2</v>
      </c>
      <c r="Y6962">
        <v>32</v>
      </c>
      <c r="AD6962"/>
    </row>
    <row r="6963" spans="1:30" x14ac:dyDescent="0.25">
      <c r="A6963" t="s">
        <v>24</v>
      </c>
      <c r="B6963" s="2">
        <v>43831</v>
      </c>
      <c r="C6963" s="35">
        <f>YEAR(Sales[[#This Row],[ShipDate]])</f>
        <v>2020</v>
      </c>
      <c r="D6963" t="s">
        <v>36</v>
      </c>
      <c r="E6963" t="s">
        <v>18</v>
      </c>
      <c r="F6963" t="s">
        <v>290</v>
      </c>
      <c r="G6963" t="s">
        <v>25</v>
      </c>
      <c r="H6963" t="s">
        <v>399</v>
      </c>
      <c r="I6963" t="s">
        <v>70</v>
      </c>
      <c r="J6963" t="s">
        <v>13</v>
      </c>
      <c r="K6963" t="s">
        <v>1246</v>
      </c>
      <c r="L6963" t="s">
        <v>68</v>
      </c>
      <c r="M6963" t="s">
        <v>82</v>
      </c>
      <c r="N6963" t="str">
        <f>IF(ISBLANK(Sales[[#This Row],[return]]),"No",Sales[[#This Row],[return]])</f>
        <v>Yes</v>
      </c>
      <c r="O6963" s="2">
        <v>43824</v>
      </c>
      <c r="P6963" s="8" t="str">
        <f>TEXT(DAY(Sales[[#This Row],[OrderDate]]),"ddd")</f>
        <v>Wed</v>
      </c>
      <c r="Q6963" s="8" t="str">
        <f>TEXT(MONTH(Sales[[#This Row],[ShipDate]])*29,"mmm")</f>
        <v>Jan</v>
      </c>
      <c r="R6963">
        <v>1504</v>
      </c>
      <c r="S6963" t="s">
        <v>608</v>
      </c>
      <c r="T6963" t="s">
        <v>66</v>
      </c>
      <c r="U6963">
        <v>75081</v>
      </c>
      <c r="V6963" s="1">
        <v>0.2</v>
      </c>
      <c r="W6963">
        <v>5</v>
      </c>
      <c r="X6963">
        <v>7</v>
      </c>
      <c r="Y6963">
        <v>45</v>
      </c>
      <c r="AD6963"/>
    </row>
    <row r="6964" spans="1:30" x14ac:dyDescent="0.25">
      <c r="A6964" t="s">
        <v>24</v>
      </c>
      <c r="B6964" s="2">
        <v>43831</v>
      </c>
      <c r="C6964" s="35">
        <f>YEAR(Sales[[#This Row],[ShipDate]])</f>
        <v>2020</v>
      </c>
      <c r="D6964" t="s">
        <v>36</v>
      </c>
      <c r="E6964" t="s">
        <v>18</v>
      </c>
      <c r="F6964" t="s">
        <v>50</v>
      </c>
      <c r="G6964" t="s">
        <v>25</v>
      </c>
      <c r="H6964" t="s">
        <v>399</v>
      </c>
      <c r="I6964" t="s">
        <v>70</v>
      </c>
      <c r="J6964" t="s">
        <v>13</v>
      </c>
      <c r="K6964" t="s">
        <v>1246</v>
      </c>
      <c r="L6964" t="s">
        <v>68</v>
      </c>
      <c r="M6964" t="s">
        <v>82</v>
      </c>
      <c r="N6964" t="str">
        <f>IF(ISBLANK(Sales[[#This Row],[return]]),"No",Sales[[#This Row],[return]])</f>
        <v>Yes</v>
      </c>
      <c r="O6964" s="2">
        <v>43824</v>
      </c>
      <c r="P6964" s="8" t="str">
        <f>TEXT(DAY(Sales[[#This Row],[OrderDate]]),"ddd")</f>
        <v>Wed</v>
      </c>
      <c r="Q6964" s="8" t="str">
        <f>TEXT(MONTH(Sales[[#This Row],[ShipDate]])*29,"mmm")</f>
        <v>Jan</v>
      </c>
      <c r="R6964">
        <v>1630</v>
      </c>
      <c r="S6964" t="s">
        <v>3224</v>
      </c>
      <c r="T6964" t="s">
        <v>66</v>
      </c>
      <c r="U6964">
        <v>75081</v>
      </c>
      <c r="V6964" s="1">
        <v>0.8</v>
      </c>
      <c r="W6964">
        <v>-5</v>
      </c>
      <c r="X6964">
        <v>3</v>
      </c>
      <c r="Y6964">
        <v>3</v>
      </c>
      <c r="AD6964"/>
    </row>
    <row r="6965" spans="1:30" x14ac:dyDescent="0.25">
      <c r="A6965" t="s">
        <v>24</v>
      </c>
      <c r="B6965" s="2">
        <v>43831</v>
      </c>
      <c r="C6965" s="35">
        <f>YEAR(Sales[[#This Row],[ShipDate]])</f>
        <v>2020</v>
      </c>
      <c r="D6965" t="s">
        <v>36</v>
      </c>
      <c r="E6965" t="s">
        <v>18</v>
      </c>
      <c r="F6965" t="s">
        <v>50</v>
      </c>
      <c r="G6965" t="s">
        <v>25</v>
      </c>
      <c r="H6965" t="s">
        <v>399</v>
      </c>
      <c r="I6965" t="s">
        <v>70</v>
      </c>
      <c r="J6965" t="s">
        <v>13</v>
      </c>
      <c r="K6965" t="s">
        <v>1246</v>
      </c>
      <c r="L6965" t="s">
        <v>68</v>
      </c>
      <c r="M6965" t="s">
        <v>82</v>
      </c>
      <c r="N6965" t="str">
        <f>IF(ISBLANK(Sales[[#This Row],[return]]),"No",Sales[[#This Row],[return]])</f>
        <v>Yes</v>
      </c>
      <c r="O6965" s="2">
        <v>43824</v>
      </c>
      <c r="P6965" s="8" t="str">
        <f>TEXT(DAY(Sales[[#This Row],[OrderDate]]),"ddd")</f>
        <v>Wed</v>
      </c>
      <c r="Q6965" s="8" t="str">
        <f>TEXT(MONTH(Sales[[#This Row],[ShipDate]])*29,"mmm")</f>
        <v>Jan</v>
      </c>
      <c r="R6965">
        <v>1647</v>
      </c>
      <c r="S6965" t="s">
        <v>3214</v>
      </c>
      <c r="T6965" t="s">
        <v>66</v>
      </c>
      <c r="U6965">
        <v>75081</v>
      </c>
      <c r="V6965" s="1">
        <v>0.8</v>
      </c>
      <c r="W6965">
        <v>-66</v>
      </c>
      <c r="X6965">
        <v>5</v>
      </c>
      <c r="Y6965">
        <v>41</v>
      </c>
      <c r="AD6965"/>
    </row>
    <row r="6966" spans="1:30" x14ac:dyDescent="0.25">
      <c r="A6966" t="s">
        <v>24</v>
      </c>
      <c r="B6966" s="2">
        <v>43831</v>
      </c>
      <c r="C6966" s="35">
        <f>YEAR(Sales[[#This Row],[ShipDate]])</f>
        <v>2020</v>
      </c>
      <c r="D6966" t="s">
        <v>36</v>
      </c>
      <c r="E6966" t="s">
        <v>18</v>
      </c>
      <c r="F6966" t="s">
        <v>50</v>
      </c>
      <c r="G6966" t="s">
        <v>25</v>
      </c>
      <c r="H6966" t="s">
        <v>399</v>
      </c>
      <c r="I6966" t="s">
        <v>70</v>
      </c>
      <c r="J6966" t="s">
        <v>13</v>
      </c>
      <c r="K6966" t="s">
        <v>1246</v>
      </c>
      <c r="L6966" t="s">
        <v>68</v>
      </c>
      <c r="M6966" t="s">
        <v>82</v>
      </c>
      <c r="N6966" t="str">
        <f>IF(ISBLANK(Sales[[#This Row],[return]]),"No",Sales[[#This Row],[return]])</f>
        <v>Yes</v>
      </c>
      <c r="O6966" s="2">
        <v>43824</v>
      </c>
      <c r="P6966" s="8" t="str">
        <f>TEXT(DAY(Sales[[#This Row],[OrderDate]]),"ddd")</f>
        <v>Wed</v>
      </c>
      <c r="Q6966" s="8" t="str">
        <f>TEXT(MONTH(Sales[[#This Row],[ShipDate]])*29,"mmm")</f>
        <v>Jan</v>
      </c>
      <c r="R6966">
        <v>1649</v>
      </c>
      <c r="S6966" t="s">
        <v>1962</v>
      </c>
      <c r="T6966" t="s">
        <v>66</v>
      </c>
      <c r="U6966">
        <v>75081</v>
      </c>
      <c r="V6966" s="1">
        <v>0.8</v>
      </c>
      <c r="W6966">
        <v>-59</v>
      </c>
      <c r="X6966">
        <v>9</v>
      </c>
      <c r="Y6966">
        <v>40</v>
      </c>
      <c r="AD6966"/>
    </row>
    <row r="6967" spans="1:30" x14ac:dyDescent="0.25">
      <c r="A6967" t="s">
        <v>40</v>
      </c>
      <c r="B6967" s="2">
        <v>43811</v>
      </c>
      <c r="C6967" s="35">
        <f>YEAR(Sales[[#This Row],[ShipDate]])</f>
        <v>2019</v>
      </c>
      <c r="D6967" t="s">
        <v>36</v>
      </c>
      <c r="E6967" t="s">
        <v>31</v>
      </c>
      <c r="F6967" t="s">
        <v>150</v>
      </c>
      <c r="G6967" t="s">
        <v>25</v>
      </c>
      <c r="H6967" t="s">
        <v>336</v>
      </c>
      <c r="I6967" t="s">
        <v>70</v>
      </c>
      <c r="J6967" t="s">
        <v>13</v>
      </c>
      <c r="K6967" t="s">
        <v>429</v>
      </c>
      <c r="L6967" t="s">
        <v>68</v>
      </c>
      <c r="N6967" t="str">
        <f>IF(ISBLANK(Sales[[#This Row],[return]]),"No",Sales[[#This Row],[return]])</f>
        <v>No</v>
      </c>
      <c r="O6967" s="2">
        <v>43806</v>
      </c>
      <c r="P6967" s="8" t="str">
        <f>TEXT(DAY(Sales[[#This Row],[OrderDate]]),"ddd")</f>
        <v>Sat</v>
      </c>
      <c r="Q6967" s="8" t="str">
        <f>TEXT(MONTH(Sales[[#This Row],[ShipDate]])*29,"mmm")</f>
        <v>Dec</v>
      </c>
      <c r="R6967">
        <v>326</v>
      </c>
      <c r="S6967" t="s">
        <v>1805</v>
      </c>
      <c r="T6967" t="s">
        <v>66</v>
      </c>
      <c r="U6967">
        <v>78207</v>
      </c>
      <c r="V6967" s="1">
        <v>0.2</v>
      </c>
      <c r="W6967">
        <v>1</v>
      </c>
      <c r="X6967">
        <v>3</v>
      </c>
      <c r="Y6967">
        <v>4</v>
      </c>
      <c r="AD6967"/>
    </row>
    <row r="6968" spans="1:30" x14ac:dyDescent="0.25">
      <c r="A6968" t="s">
        <v>40</v>
      </c>
      <c r="B6968" s="2">
        <v>43811</v>
      </c>
      <c r="C6968" s="35">
        <f>YEAR(Sales[[#This Row],[ShipDate]])</f>
        <v>2019</v>
      </c>
      <c r="D6968" t="s">
        <v>36</v>
      </c>
      <c r="E6968" t="s">
        <v>31</v>
      </c>
      <c r="F6968" t="s">
        <v>59</v>
      </c>
      <c r="G6968" t="s">
        <v>25</v>
      </c>
      <c r="H6968" t="s">
        <v>336</v>
      </c>
      <c r="I6968" t="s">
        <v>70</v>
      </c>
      <c r="J6968" t="s">
        <v>13</v>
      </c>
      <c r="K6968" t="s">
        <v>429</v>
      </c>
      <c r="L6968" t="s">
        <v>68</v>
      </c>
      <c r="N6968" t="str">
        <f>IF(ISBLANK(Sales[[#This Row],[return]]),"No",Sales[[#This Row],[return]])</f>
        <v>No</v>
      </c>
      <c r="O6968" s="2">
        <v>43806</v>
      </c>
      <c r="P6968" s="8" t="str">
        <f>TEXT(DAY(Sales[[#This Row],[OrderDate]]),"ddd")</f>
        <v>Sat</v>
      </c>
      <c r="Q6968" s="8" t="str">
        <f>TEXT(MONTH(Sales[[#This Row],[ShipDate]])*29,"mmm")</f>
        <v>Dec</v>
      </c>
      <c r="R6968">
        <v>1795</v>
      </c>
      <c r="S6968" t="s">
        <v>208</v>
      </c>
      <c r="T6968" t="s">
        <v>66</v>
      </c>
      <c r="U6968">
        <v>78207</v>
      </c>
      <c r="V6968" s="1">
        <v>0.2</v>
      </c>
      <c r="W6968">
        <v>5</v>
      </c>
      <c r="X6968">
        <v>3</v>
      </c>
      <c r="Y6968">
        <v>16</v>
      </c>
      <c r="AD6968"/>
    </row>
    <row r="6969" spans="1:30" x14ac:dyDescent="0.25">
      <c r="A6969" t="s">
        <v>40</v>
      </c>
      <c r="B6969" s="2">
        <v>43658</v>
      </c>
      <c r="C6969" s="35">
        <f>YEAR(Sales[[#This Row],[ShipDate]])</f>
        <v>2019</v>
      </c>
      <c r="D6969" t="s">
        <v>36</v>
      </c>
      <c r="E6969" t="s">
        <v>18</v>
      </c>
      <c r="F6969" t="s">
        <v>45</v>
      </c>
      <c r="G6969" t="s">
        <v>25</v>
      </c>
      <c r="H6969" t="s">
        <v>583</v>
      </c>
      <c r="I6969" t="s">
        <v>585</v>
      </c>
      <c r="J6969" t="s">
        <v>13</v>
      </c>
      <c r="K6969" t="s">
        <v>584</v>
      </c>
      <c r="L6969" t="s">
        <v>92</v>
      </c>
      <c r="N6969" t="str">
        <f>IF(ISBLANK(Sales[[#This Row],[return]]),"No",Sales[[#This Row],[return]])</f>
        <v>No</v>
      </c>
      <c r="O6969" s="2">
        <v>43654</v>
      </c>
      <c r="P6969" s="8" t="str">
        <f>TEXT(DAY(Sales[[#This Row],[OrderDate]]),"ddd")</f>
        <v>Sun</v>
      </c>
      <c r="Q6969" s="8" t="str">
        <f>TEXT(MONTH(Sales[[#This Row],[ShipDate]])*29,"mmm")</f>
        <v>Jul</v>
      </c>
      <c r="R6969">
        <v>332</v>
      </c>
      <c r="S6969" t="s">
        <v>385</v>
      </c>
      <c r="T6969" t="s">
        <v>90</v>
      </c>
      <c r="U6969">
        <v>1852</v>
      </c>
      <c r="V6969" s="1">
        <v>0</v>
      </c>
      <c r="W6969">
        <v>3</v>
      </c>
      <c r="X6969">
        <v>3</v>
      </c>
      <c r="Y6969">
        <v>8</v>
      </c>
      <c r="AD6969"/>
    </row>
    <row r="6970" spans="1:30" x14ac:dyDescent="0.25">
      <c r="A6970" t="s">
        <v>40</v>
      </c>
      <c r="B6970" s="2">
        <v>43658</v>
      </c>
      <c r="C6970" s="35">
        <f>YEAR(Sales[[#This Row],[ShipDate]])</f>
        <v>2019</v>
      </c>
      <c r="D6970" t="s">
        <v>36</v>
      </c>
      <c r="E6970" t="s">
        <v>18</v>
      </c>
      <c r="F6970" t="s">
        <v>59</v>
      </c>
      <c r="G6970" t="s">
        <v>25</v>
      </c>
      <c r="H6970" t="s">
        <v>583</v>
      </c>
      <c r="I6970" t="s">
        <v>585</v>
      </c>
      <c r="J6970" t="s">
        <v>13</v>
      </c>
      <c r="K6970" t="s">
        <v>584</v>
      </c>
      <c r="L6970" t="s">
        <v>92</v>
      </c>
      <c r="N6970" t="str">
        <f>IF(ISBLANK(Sales[[#This Row],[return]]),"No",Sales[[#This Row],[return]])</f>
        <v>No</v>
      </c>
      <c r="O6970" s="2">
        <v>43654</v>
      </c>
      <c r="P6970" s="8" t="str">
        <f>TEXT(DAY(Sales[[#This Row],[OrderDate]]),"ddd")</f>
        <v>Sun</v>
      </c>
      <c r="Q6970" s="8" t="str">
        <f>TEXT(MONTH(Sales[[#This Row],[ShipDate]])*29,"mmm")</f>
        <v>Jul</v>
      </c>
      <c r="R6970">
        <v>538</v>
      </c>
      <c r="S6970" t="s">
        <v>109</v>
      </c>
      <c r="T6970" t="s">
        <v>90</v>
      </c>
      <c r="U6970">
        <v>1852</v>
      </c>
      <c r="V6970" s="1">
        <v>0</v>
      </c>
      <c r="W6970">
        <v>12</v>
      </c>
      <c r="X6970">
        <v>2</v>
      </c>
      <c r="Y6970">
        <v>25</v>
      </c>
      <c r="AD6970"/>
    </row>
    <row r="6971" spans="1:30" x14ac:dyDescent="0.25">
      <c r="A6971" t="s">
        <v>40</v>
      </c>
      <c r="B6971" s="2">
        <v>43658</v>
      </c>
      <c r="C6971" s="35">
        <f>YEAR(Sales[[#This Row],[ShipDate]])</f>
        <v>2019</v>
      </c>
      <c r="D6971" t="s">
        <v>36</v>
      </c>
      <c r="E6971" t="s">
        <v>18</v>
      </c>
      <c r="F6971" t="s">
        <v>45</v>
      </c>
      <c r="G6971" t="s">
        <v>25</v>
      </c>
      <c r="H6971" t="s">
        <v>583</v>
      </c>
      <c r="I6971" t="s">
        <v>585</v>
      </c>
      <c r="J6971" t="s">
        <v>13</v>
      </c>
      <c r="K6971" t="s">
        <v>584</v>
      </c>
      <c r="L6971" t="s">
        <v>92</v>
      </c>
      <c r="N6971" t="str">
        <f>IF(ISBLANK(Sales[[#This Row],[return]]),"No",Sales[[#This Row],[return]])</f>
        <v>No</v>
      </c>
      <c r="O6971" s="2">
        <v>43654</v>
      </c>
      <c r="P6971" s="8" t="str">
        <f>TEXT(DAY(Sales[[#This Row],[OrderDate]]),"ddd")</f>
        <v>Sun</v>
      </c>
      <c r="Q6971" s="8" t="str">
        <f>TEXT(MONTH(Sales[[#This Row],[ShipDate]])*29,"mmm")</f>
        <v>Jul</v>
      </c>
      <c r="R6971">
        <v>324</v>
      </c>
      <c r="S6971" t="s">
        <v>586</v>
      </c>
      <c r="T6971" t="s">
        <v>90</v>
      </c>
      <c r="U6971">
        <v>1852</v>
      </c>
      <c r="V6971" s="1">
        <v>0</v>
      </c>
      <c r="W6971">
        <v>4</v>
      </c>
      <c r="X6971">
        <v>2</v>
      </c>
      <c r="Y6971">
        <v>13</v>
      </c>
      <c r="AD6971"/>
    </row>
    <row r="6972" spans="1:30" x14ac:dyDescent="0.25">
      <c r="A6972" t="s">
        <v>10</v>
      </c>
      <c r="B6972" s="2">
        <v>43826</v>
      </c>
      <c r="C6972" s="35">
        <f>YEAR(Sales[[#This Row],[ShipDate]])</f>
        <v>2019</v>
      </c>
      <c r="D6972" t="s">
        <v>607</v>
      </c>
      <c r="E6972" t="s">
        <v>31</v>
      </c>
      <c r="F6972" t="s">
        <v>45</v>
      </c>
      <c r="G6972" t="s">
        <v>25</v>
      </c>
      <c r="H6972" t="s">
        <v>302</v>
      </c>
      <c r="I6972" t="s">
        <v>252</v>
      </c>
      <c r="J6972" t="s">
        <v>13</v>
      </c>
      <c r="K6972" t="s">
        <v>462</v>
      </c>
      <c r="L6972" t="s">
        <v>92</v>
      </c>
      <c r="N6972" t="str">
        <f>IF(ISBLANK(Sales[[#This Row],[return]]),"No",Sales[[#This Row],[return]])</f>
        <v>No</v>
      </c>
      <c r="O6972" s="2">
        <v>43826</v>
      </c>
      <c r="P6972" s="8" t="str">
        <f>TEXT(DAY(Sales[[#This Row],[OrderDate]]),"ddd")</f>
        <v>Fri</v>
      </c>
      <c r="Q6972" s="8" t="str">
        <f>TEXT(MONTH(Sales[[#This Row],[ShipDate]])*29,"mmm")</f>
        <v>Dec</v>
      </c>
      <c r="R6972">
        <v>323</v>
      </c>
      <c r="S6972" t="s">
        <v>338</v>
      </c>
      <c r="T6972" t="s">
        <v>90</v>
      </c>
      <c r="U6972">
        <v>43055</v>
      </c>
      <c r="V6972" s="1">
        <v>0.2</v>
      </c>
      <c r="W6972">
        <v>4</v>
      </c>
      <c r="X6972">
        <v>4</v>
      </c>
      <c r="Y6972">
        <v>13</v>
      </c>
      <c r="AD6972"/>
    </row>
    <row r="6973" spans="1:30" x14ac:dyDescent="0.25">
      <c r="A6973" t="s">
        <v>10</v>
      </c>
      <c r="B6973" s="2">
        <v>43826</v>
      </c>
      <c r="C6973" s="35">
        <f>YEAR(Sales[[#This Row],[ShipDate]])</f>
        <v>2019</v>
      </c>
      <c r="D6973" t="s">
        <v>607</v>
      </c>
      <c r="E6973" t="s">
        <v>31</v>
      </c>
      <c r="F6973" t="s">
        <v>48</v>
      </c>
      <c r="G6973" t="s">
        <v>46</v>
      </c>
      <c r="H6973" t="s">
        <v>302</v>
      </c>
      <c r="I6973" t="s">
        <v>252</v>
      </c>
      <c r="J6973" t="s">
        <v>13</v>
      </c>
      <c r="K6973" t="s">
        <v>462</v>
      </c>
      <c r="L6973" t="s">
        <v>92</v>
      </c>
      <c r="N6973" t="str">
        <f>IF(ISBLANK(Sales[[#This Row],[return]]),"No",Sales[[#This Row],[return]])</f>
        <v>No</v>
      </c>
      <c r="O6973" s="2">
        <v>43826</v>
      </c>
      <c r="P6973" s="8" t="str">
        <f>TEXT(DAY(Sales[[#This Row],[OrderDate]]),"ddd")</f>
        <v>Fri</v>
      </c>
      <c r="Q6973" s="8" t="str">
        <f>TEXT(MONTH(Sales[[#This Row],[ShipDate]])*29,"mmm")</f>
        <v>Dec</v>
      </c>
      <c r="R6973">
        <v>154</v>
      </c>
      <c r="S6973" t="s">
        <v>2512</v>
      </c>
      <c r="T6973" t="s">
        <v>90</v>
      </c>
      <c r="U6973">
        <v>43055</v>
      </c>
      <c r="V6973" s="1">
        <v>0.4</v>
      </c>
      <c r="W6973">
        <v>-36</v>
      </c>
      <c r="X6973">
        <v>2</v>
      </c>
      <c r="Y6973">
        <v>164</v>
      </c>
      <c r="AD6973"/>
    </row>
    <row r="6974" spans="1:30" x14ac:dyDescent="0.25">
      <c r="A6974" t="s">
        <v>40</v>
      </c>
      <c r="B6974" s="2">
        <v>43728</v>
      </c>
      <c r="C6974" s="35">
        <f>YEAR(Sales[[#This Row],[ShipDate]])</f>
        <v>2019</v>
      </c>
      <c r="D6974" t="s">
        <v>36</v>
      </c>
      <c r="E6974" t="s">
        <v>18</v>
      </c>
      <c r="F6974" t="s">
        <v>45</v>
      </c>
      <c r="G6974" t="s">
        <v>25</v>
      </c>
      <c r="H6974" t="s">
        <v>60</v>
      </c>
      <c r="I6974" t="s">
        <v>63</v>
      </c>
      <c r="J6974" t="s">
        <v>13</v>
      </c>
      <c r="K6974" t="s">
        <v>1596</v>
      </c>
      <c r="L6974" t="s">
        <v>30</v>
      </c>
      <c r="N6974" t="str">
        <f>IF(ISBLANK(Sales[[#This Row],[return]]),"No",Sales[[#This Row],[return]])</f>
        <v>No</v>
      </c>
      <c r="O6974" s="2">
        <v>43723</v>
      </c>
      <c r="P6974" s="8" t="str">
        <f>TEXT(DAY(Sales[[#This Row],[OrderDate]]),"ddd")</f>
        <v>Sun</v>
      </c>
      <c r="Q6974" s="8" t="str">
        <f>TEXT(MONTH(Sales[[#This Row],[ShipDate]])*29,"mmm")</f>
        <v>Sep</v>
      </c>
      <c r="R6974">
        <v>323</v>
      </c>
      <c r="S6974" t="s">
        <v>338</v>
      </c>
      <c r="T6974" t="s">
        <v>28</v>
      </c>
      <c r="U6974">
        <v>98103</v>
      </c>
      <c r="V6974" s="1">
        <v>0</v>
      </c>
      <c r="W6974">
        <v>5</v>
      </c>
      <c r="X6974">
        <v>3</v>
      </c>
      <c r="Y6974">
        <v>12</v>
      </c>
      <c r="AD6974"/>
    </row>
    <row r="6975" spans="1:30" x14ac:dyDescent="0.25">
      <c r="A6975" t="s">
        <v>24</v>
      </c>
      <c r="B6975" s="2">
        <v>43731</v>
      </c>
      <c r="C6975" s="35">
        <f>YEAR(Sales[[#This Row],[ShipDate]])</f>
        <v>2019</v>
      </c>
      <c r="D6975" t="s">
        <v>19</v>
      </c>
      <c r="E6975" t="s">
        <v>18</v>
      </c>
      <c r="F6975" t="s">
        <v>59</v>
      </c>
      <c r="G6975" t="s">
        <v>25</v>
      </c>
      <c r="H6975" t="s">
        <v>1918</v>
      </c>
      <c r="I6975" t="s">
        <v>87</v>
      </c>
      <c r="J6975" t="s">
        <v>13</v>
      </c>
      <c r="K6975" t="s">
        <v>1301</v>
      </c>
      <c r="L6975" t="s">
        <v>68</v>
      </c>
      <c r="N6975" t="str">
        <f>IF(ISBLANK(Sales[[#This Row],[return]]),"No",Sales[[#This Row],[return]])</f>
        <v>No</v>
      </c>
      <c r="O6975" s="2">
        <v>43726</v>
      </c>
      <c r="P6975" s="8" t="str">
        <f>TEXT(DAY(Sales[[#This Row],[OrderDate]]),"ddd")</f>
        <v>Wed</v>
      </c>
      <c r="Q6975" s="8" t="str">
        <f>TEXT(MONTH(Sales[[#This Row],[ShipDate]])*29,"mmm")</f>
        <v>Sep</v>
      </c>
      <c r="R6975">
        <v>97</v>
      </c>
      <c r="S6975" t="s">
        <v>454</v>
      </c>
      <c r="T6975" t="s">
        <v>66</v>
      </c>
      <c r="U6975">
        <v>68801</v>
      </c>
      <c r="V6975" s="1">
        <v>0</v>
      </c>
      <c r="W6975">
        <v>8</v>
      </c>
      <c r="X6975">
        <v>2</v>
      </c>
      <c r="Y6975">
        <v>16</v>
      </c>
      <c r="AD6975"/>
    </row>
    <row r="6976" spans="1:30" x14ac:dyDescent="0.25">
      <c r="A6976" t="s">
        <v>10</v>
      </c>
      <c r="B6976" s="2">
        <v>43559</v>
      </c>
      <c r="C6976" s="35">
        <f>YEAR(Sales[[#This Row],[ShipDate]])</f>
        <v>2019</v>
      </c>
      <c r="D6976" t="s">
        <v>19</v>
      </c>
      <c r="E6976" t="s">
        <v>31</v>
      </c>
      <c r="F6976" t="s">
        <v>23</v>
      </c>
      <c r="G6976" t="s">
        <v>11</v>
      </c>
      <c r="H6976" t="s">
        <v>706</v>
      </c>
      <c r="I6976" t="s">
        <v>37</v>
      </c>
      <c r="J6976" t="s">
        <v>13</v>
      </c>
      <c r="K6976" t="s">
        <v>1077</v>
      </c>
      <c r="L6976" t="s">
        <v>17</v>
      </c>
      <c r="N6976" t="str">
        <f>IF(ISBLANK(Sales[[#This Row],[return]]),"No",Sales[[#This Row],[return]])</f>
        <v>No</v>
      </c>
      <c r="O6976" s="2">
        <v>43556</v>
      </c>
      <c r="P6976" s="8" t="str">
        <f>TEXT(DAY(Sales[[#This Row],[OrderDate]]),"ddd")</f>
        <v>Sun</v>
      </c>
      <c r="Q6976" s="8" t="str">
        <f>TEXT(MONTH(Sales[[#This Row],[ShipDate]])*29,"mmm")</f>
        <v>Apr</v>
      </c>
      <c r="R6976">
        <v>773</v>
      </c>
      <c r="S6976" t="s">
        <v>3110</v>
      </c>
      <c r="T6976" t="s">
        <v>15</v>
      </c>
      <c r="U6976">
        <v>32216</v>
      </c>
      <c r="V6976" s="1">
        <v>0.2</v>
      </c>
      <c r="W6976">
        <v>-19</v>
      </c>
      <c r="X6976">
        <v>3</v>
      </c>
      <c r="Y6976">
        <v>218</v>
      </c>
      <c r="AD6976"/>
    </row>
    <row r="6977" spans="1:30" x14ac:dyDescent="0.25">
      <c r="A6977" t="s">
        <v>10</v>
      </c>
      <c r="B6977" s="2">
        <v>43559</v>
      </c>
      <c r="C6977" s="35">
        <f>YEAR(Sales[[#This Row],[ShipDate]])</f>
        <v>2019</v>
      </c>
      <c r="D6977" t="s">
        <v>19</v>
      </c>
      <c r="E6977" t="s">
        <v>31</v>
      </c>
      <c r="F6977" t="s">
        <v>52</v>
      </c>
      <c r="G6977" t="s">
        <v>25</v>
      </c>
      <c r="H6977" t="s">
        <v>706</v>
      </c>
      <c r="I6977" t="s">
        <v>37</v>
      </c>
      <c r="J6977" t="s">
        <v>13</v>
      </c>
      <c r="K6977" t="s">
        <v>1077</v>
      </c>
      <c r="L6977" t="s">
        <v>17</v>
      </c>
      <c r="N6977" t="str">
        <f>IF(ISBLANK(Sales[[#This Row],[return]]),"No",Sales[[#This Row],[return]])</f>
        <v>No</v>
      </c>
      <c r="O6977" s="2">
        <v>43556</v>
      </c>
      <c r="P6977" s="8" t="str">
        <f>TEXT(DAY(Sales[[#This Row],[OrderDate]]),"ddd")</f>
        <v>Sun</v>
      </c>
      <c r="Q6977" s="8" t="str">
        <f>TEXT(MONTH(Sales[[#This Row],[ShipDate]])*29,"mmm")</f>
        <v>Apr</v>
      </c>
      <c r="R6977">
        <v>1502</v>
      </c>
      <c r="S6977" t="s">
        <v>665</v>
      </c>
      <c r="T6977" t="s">
        <v>15</v>
      </c>
      <c r="U6977">
        <v>32216</v>
      </c>
      <c r="V6977" s="1">
        <v>0.2</v>
      </c>
      <c r="W6977">
        <v>2</v>
      </c>
      <c r="X6977">
        <v>3</v>
      </c>
      <c r="Y6977">
        <v>21</v>
      </c>
      <c r="AD6977"/>
    </row>
    <row r="6978" spans="1:30" x14ac:dyDescent="0.25">
      <c r="A6978" t="s">
        <v>10</v>
      </c>
      <c r="B6978" s="2">
        <v>43559</v>
      </c>
      <c r="C6978" s="35">
        <f>YEAR(Sales[[#This Row],[ShipDate]])</f>
        <v>2019</v>
      </c>
      <c r="D6978" t="s">
        <v>19</v>
      </c>
      <c r="E6978" t="s">
        <v>31</v>
      </c>
      <c r="F6978" t="s">
        <v>33</v>
      </c>
      <c r="G6978" t="s">
        <v>25</v>
      </c>
      <c r="H6978" t="s">
        <v>706</v>
      </c>
      <c r="I6978" t="s">
        <v>37</v>
      </c>
      <c r="J6978" t="s">
        <v>13</v>
      </c>
      <c r="K6978" t="s">
        <v>1077</v>
      </c>
      <c r="L6978" t="s">
        <v>17</v>
      </c>
      <c r="N6978" t="str">
        <f>IF(ISBLANK(Sales[[#This Row],[return]]),"No",Sales[[#This Row],[return]])</f>
        <v>No</v>
      </c>
      <c r="O6978" s="2">
        <v>43556</v>
      </c>
      <c r="P6978" s="8" t="str">
        <f>TEXT(DAY(Sales[[#This Row],[OrderDate]]),"ddd")</f>
        <v>Sun</v>
      </c>
      <c r="Q6978" s="8" t="str">
        <f>TEXT(MONTH(Sales[[#This Row],[ShipDate]])*29,"mmm")</f>
        <v>Apr</v>
      </c>
      <c r="R6978">
        <v>203</v>
      </c>
      <c r="S6978" t="s">
        <v>1899</v>
      </c>
      <c r="T6978" t="s">
        <v>15</v>
      </c>
      <c r="U6978">
        <v>32216</v>
      </c>
      <c r="V6978" s="1">
        <v>0.2</v>
      </c>
      <c r="W6978">
        <v>2</v>
      </c>
      <c r="X6978">
        <v>3</v>
      </c>
      <c r="Y6978">
        <v>6</v>
      </c>
      <c r="AD6978"/>
    </row>
    <row r="6979" spans="1:30" x14ac:dyDescent="0.25">
      <c r="A6979" t="s">
        <v>10</v>
      </c>
      <c r="B6979" s="2">
        <v>43559</v>
      </c>
      <c r="C6979" s="35">
        <f>YEAR(Sales[[#This Row],[ShipDate]])</f>
        <v>2019</v>
      </c>
      <c r="D6979" t="s">
        <v>19</v>
      </c>
      <c r="E6979" t="s">
        <v>31</v>
      </c>
      <c r="F6979" t="s">
        <v>48</v>
      </c>
      <c r="G6979" t="s">
        <v>46</v>
      </c>
      <c r="H6979" t="s">
        <v>706</v>
      </c>
      <c r="I6979" t="s">
        <v>37</v>
      </c>
      <c r="J6979" t="s">
        <v>13</v>
      </c>
      <c r="K6979" t="s">
        <v>1077</v>
      </c>
      <c r="L6979" t="s">
        <v>17</v>
      </c>
      <c r="N6979" t="str">
        <f>IF(ISBLANK(Sales[[#This Row],[return]]),"No",Sales[[#This Row],[return]])</f>
        <v>No</v>
      </c>
      <c r="O6979" s="2">
        <v>43556</v>
      </c>
      <c r="P6979" s="8" t="str">
        <f>TEXT(DAY(Sales[[#This Row],[OrderDate]]),"ddd")</f>
        <v>Sun</v>
      </c>
      <c r="Q6979" s="8" t="str">
        <f>TEXT(MONTH(Sales[[#This Row],[ShipDate]])*29,"mmm")</f>
        <v>Apr</v>
      </c>
      <c r="R6979">
        <v>1071</v>
      </c>
      <c r="S6979" t="s">
        <v>2409</v>
      </c>
      <c r="T6979" t="s">
        <v>15</v>
      </c>
      <c r="U6979">
        <v>32216</v>
      </c>
      <c r="V6979" s="1">
        <v>0.2</v>
      </c>
      <c r="W6979">
        <v>-6</v>
      </c>
      <c r="X6979">
        <v>3</v>
      </c>
      <c r="Y6979">
        <v>24</v>
      </c>
      <c r="AD6979"/>
    </row>
    <row r="6980" spans="1:30" x14ac:dyDescent="0.25">
      <c r="A6980" t="s">
        <v>40</v>
      </c>
      <c r="B6980" s="2">
        <v>43629</v>
      </c>
      <c r="C6980" s="35">
        <f>YEAR(Sales[[#This Row],[ShipDate]])</f>
        <v>2019</v>
      </c>
      <c r="D6980" t="s">
        <v>19</v>
      </c>
      <c r="E6980" t="s">
        <v>18</v>
      </c>
      <c r="F6980" t="s">
        <v>21</v>
      </c>
      <c r="G6980" t="s">
        <v>11</v>
      </c>
      <c r="H6980" t="s">
        <v>60</v>
      </c>
      <c r="I6980" t="s">
        <v>63</v>
      </c>
      <c r="J6980" t="s">
        <v>13</v>
      </c>
      <c r="K6980" t="s">
        <v>1303</v>
      </c>
      <c r="L6980" t="s">
        <v>30</v>
      </c>
      <c r="N6980" t="str">
        <f>IF(ISBLANK(Sales[[#This Row],[return]]),"No",Sales[[#This Row],[return]])</f>
        <v>No</v>
      </c>
      <c r="O6980" s="2">
        <v>43627</v>
      </c>
      <c r="P6980" s="8" t="str">
        <f>TEXT(DAY(Sales[[#This Row],[OrderDate]]),"ddd")</f>
        <v>Wed</v>
      </c>
      <c r="Q6980" s="8" t="str">
        <f>TEXT(MONTH(Sales[[#This Row],[ShipDate]])*29,"mmm")</f>
        <v>Jun</v>
      </c>
      <c r="R6980">
        <v>1228</v>
      </c>
      <c r="S6980" t="s">
        <v>3112</v>
      </c>
      <c r="T6980" t="s">
        <v>28</v>
      </c>
      <c r="U6980">
        <v>98103</v>
      </c>
      <c r="V6980" s="1">
        <v>0</v>
      </c>
      <c r="W6980">
        <v>42</v>
      </c>
      <c r="X6980">
        <v>3</v>
      </c>
      <c r="Y6980">
        <v>174</v>
      </c>
      <c r="AD6980"/>
    </row>
    <row r="6981" spans="1:30" x14ac:dyDescent="0.25">
      <c r="A6981" t="s">
        <v>40</v>
      </c>
      <c r="B6981" s="2">
        <v>43629</v>
      </c>
      <c r="C6981" s="35">
        <f>YEAR(Sales[[#This Row],[ShipDate]])</f>
        <v>2019</v>
      </c>
      <c r="D6981" t="s">
        <v>19</v>
      </c>
      <c r="E6981" t="s">
        <v>18</v>
      </c>
      <c r="F6981" t="s">
        <v>59</v>
      </c>
      <c r="G6981" t="s">
        <v>25</v>
      </c>
      <c r="H6981" t="s">
        <v>60</v>
      </c>
      <c r="I6981" t="s">
        <v>63</v>
      </c>
      <c r="J6981" t="s">
        <v>13</v>
      </c>
      <c r="K6981" t="s">
        <v>1303</v>
      </c>
      <c r="L6981" t="s">
        <v>30</v>
      </c>
      <c r="N6981" t="str">
        <f>IF(ISBLANK(Sales[[#This Row],[return]]),"No",Sales[[#This Row],[return]])</f>
        <v>No</v>
      </c>
      <c r="O6981" s="2">
        <v>43627</v>
      </c>
      <c r="P6981" s="8" t="str">
        <f>TEXT(DAY(Sales[[#This Row],[OrderDate]]),"ddd")</f>
        <v>Wed</v>
      </c>
      <c r="Q6981" s="8" t="str">
        <f>TEXT(MONTH(Sales[[#This Row],[ShipDate]])*29,"mmm")</f>
        <v>Jun</v>
      </c>
      <c r="R6981">
        <v>1734</v>
      </c>
      <c r="S6981" t="s">
        <v>519</v>
      </c>
      <c r="T6981" t="s">
        <v>28</v>
      </c>
      <c r="U6981">
        <v>98103</v>
      </c>
      <c r="V6981" s="1">
        <v>0</v>
      </c>
      <c r="W6981">
        <v>18</v>
      </c>
      <c r="X6981">
        <v>2</v>
      </c>
      <c r="Y6981">
        <v>38</v>
      </c>
      <c r="AD6981"/>
    </row>
    <row r="6982" spans="1:30" x14ac:dyDescent="0.25">
      <c r="A6982" t="s">
        <v>40</v>
      </c>
      <c r="B6982" s="2">
        <v>43629</v>
      </c>
      <c r="C6982" s="35">
        <f>YEAR(Sales[[#This Row],[ShipDate]])</f>
        <v>2019</v>
      </c>
      <c r="D6982" t="s">
        <v>19</v>
      </c>
      <c r="E6982" t="s">
        <v>18</v>
      </c>
      <c r="F6982" t="s">
        <v>39</v>
      </c>
      <c r="G6982" t="s">
        <v>25</v>
      </c>
      <c r="H6982" t="s">
        <v>60</v>
      </c>
      <c r="I6982" t="s">
        <v>63</v>
      </c>
      <c r="J6982" t="s">
        <v>13</v>
      </c>
      <c r="K6982" t="s">
        <v>1303</v>
      </c>
      <c r="L6982" t="s">
        <v>30</v>
      </c>
      <c r="N6982" t="str">
        <f>IF(ISBLANK(Sales[[#This Row],[return]]),"No",Sales[[#This Row],[return]])</f>
        <v>No</v>
      </c>
      <c r="O6982" s="2">
        <v>43627</v>
      </c>
      <c r="P6982" s="8" t="str">
        <f>TEXT(DAY(Sales[[#This Row],[OrderDate]]),"ddd")</f>
        <v>Wed</v>
      </c>
      <c r="Q6982" s="8" t="str">
        <f>TEXT(MONTH(Sales[[#This Row],[ShipDate]])*29,"mmm")</f>
        <v>Jun</v>
      </c>
      <c r="R6982">
        <v>282</v>
      </c>
      <c r="S6982" t="s">
        <v>3148</v>
      </c>
      <c r="T6982" t="s">
        <v>28</v>
      </c>
      <c r="U6982">
        <v>98103</v>
      </c>
      <c r="V6982" s="1">
        <v>0</v>
      </c>
      <c r="W6982">
        <v>1</v>
      </c>
      <c r="X6982">
        <v>2</v>
      </c>
      <c r="Y6982">
        <v>103</v>
      </c>
      <c r="AD6982"/>
    </row>
    <row r="6983" spans="1:30" x14ac:dyDescent="0.25">
      <c r="A6983" t="s">
        <v>40</v>
      </c>
      <c r="B6983" s="2">
        <v>43629</v>
      </c>
      <c r="C6983" s="35">
        <f>YEAR(Sales[[#This Row],[ShipDate]])</f>
        <v>2019</v>
      </c>
      <c r="D6983" t="s">
        <v>19</v>
      </c>
      <c r="E6983" t="s">
        <v>18</v>
      </c>
      <c r="F6983" t="s">
        <v>50</v>
      </c>
      <c r="G6983" t="s">
        <v>25</v>
      </c>
      <c r="H6983" t="s">
        <v>60</v>
      </c>
      <c r="I6983" t="s">
        <v>63</v>
      </c>
      <c r="J6983" t="s">
        <v>13</v>
      </c>
      <c r="K6983" t="s">
        <v>1303</v>
      </c>
      <c r="L6983" t="s">
        <v>30</v>
      </c>
      <c r="N6983" t="str">
        <f>IF(ISBLANK(Sales[[#This Row],[return]]),"No",Sales[[#This Row],[return]])</f>
        <v>No</v>
      </c>
      <c r="O6983" s="2">
        <v>43627</v>
      </c>
      <c r="P6983" s="8" t="str">
        <f>TEXT(DAY(Sales[[#This Row],[OrderDate]]),"ddd")</f>
        <v>Wed</v>
      </c>
      <c r="Q6983" s="8" t="str">
        <f>TEXT(MONTH(Sales[[#This Row],[ShipDate]])*29,"mmm")</f>
        <v>Jun</v>
      </c>
      <c r="R6983">
        <v>54</v>
      </c>
      <c r="S6983" t="s">
        <v>3250</v>
      </c>
      <c r="T6983" t="s">
        <v>28</v>
      </c>
      <c r="U6983">
        <v>98103</v>
      </c>
      <c r="V6983" s="1">
        <v>0.2</v>
      </c>
      <c r="W6983">
        <v>7</v>
      </c>
      <c r="X6983">
        <v>6</v>
      </c>
      <c r="Y6983">
        <v>18</v>
      </c>
      <c r="AD6983"/>
    </row>
    <row r="6984" spans="1:30" x14ac:dyDescent="0.25">
      <c r="A6984" t="s">
        <v>40</v>
      </c>
      <c r="B6984" s="2">
        <v>43629</v>
      </c>
      <c r="C6984" s="35">
        <f>YEAR(Sales[[#This Row],[ShipDate]])</f>
        <v>2019</v>
      </c>
      <c r="D6984" t="s">
        <v>19</v>
      </c>
      <c r="E6984" t="s">
        <v>18</v>
      </c>
      <c r="F6984" t="s">
        <v>340</v>
      </c>
      <c r="G6984" t="s">
        <v>46</v>
      </c>
      <c r="H6984" t="s">
        <v>60</v>
      </c>
      <c r="I6984" t="s">
        <v>63</v>
      </c>
      <c r="J6984" t="s">
        <v>13</v>
      </c>
      <c r="K6984" t="s">
        <v>1303</v>
      </c>
      <c r="L6984" t="s">
        <v>30</v>
      </c>
      <c r="N6984" t="str">
        <f>IF(ISBLANK(Sales[[#This Row],[return]]),"No",Sales[[#This Row],[return]])</f>
        <v>No</v>
      </c>
      <c r="O6984" s="2">
        <v>43627</v>
      </c>
      <c r="P6984" s="8" t="str">
        <f>TEXT(DAY(Sales[[#This Row],[OrderDate]]),"ddd")</f>
        <v>Wed</v>
      </c>
      <c r="Q6984" s="8" t="str">
        <f>TEXT(MONTH(Sales[[#This Row],[ShipDate]])*29,"mmm")</f>
        <v>Jun</v>
      </c>
      <c r="R6984">
        <v>434</v>
      </c>
      <c r="S6984" t="s">
        <v>2475</v>
      </c>
      <c r="T6984" t="s">
        <v>28</v>
      </c>
      <c r="U6984">
        <v>98103</v>
      </c>
      <c r="V6984" s="1">
        <v>0.2</v>
      </c>
      <c r="W6984">
        <v>130</v>
      </c>
      <c r="X6984">
        <v>5</v>
      </c>
      <c r="Y6984">
        <v>386</v>
      </c>
      <c r="AD6984"/>
    </row>
    <row r="6985" spans="1:30" x14ac:dyDescent="0.25">
      <c r="A6985" t="s">
        <v>24</v>
      </c>
      <c r="B6985" s="2">
        <v>43746</v>
      </c>
      <c r="C6985" s="35">
        <f>YEAR(Sales[[#This Row],[ShipDate]])</f>
        <v>2019</v>
      </c>
      <c r="D6985" t="s">
        <v>19</v>
      </c>
      <c r="E6985" t="s">
        <v>18</v>
      </c>
      <c r="F6985" t="s">
        <v>39</v>
      </c>
      <c r="G6985" t="s">
        <v>25</v>
      </c>
      <c r="H6985" t="s">
        <v>200</v>
      </c>
      <c r="I6985" t="s">
        <v>149</v>
      </c>
      <c r="J6985" t="s">
        <v>13</v>
      </c>
      <c r="K6985" t="s">
        <v>1102</v>
      </c>
      <c r="L6985" t="s">
        <v>92</v>
      </c>
      <c r="N6985" t="str">
        <f>IF(ISBLANK(Sales[[#This Row],[return]]),"No",Sales[[#This Row],[return]])</f>
        <v>No</v>
      </c>
      <c r="O6985" s="2">
        <v>43741</v>
      </c>
      <c r="P6985" s="8" t="str">
        <f>TEXT(DAY(Sales[[#This Row],[OrderDate]]),"ddd")</f>
        <v>Tue</v>
      </c>
      <c r="Q6985" s="8" t="str">
        <f>TEXT(MONTH(Sales[[#This Row],[ShipDate]])*29,"mmm")</f>
        <v>Oct</v>
      </c>
      <c r="R6985">
        <v>1667</v>
      </c>
      <c r="S6985" t="s">
        <v>1692</v>
      </c>
      <c r="T6985" t="s">
        <v>90</v>
      </c>
      <c r="U6985">
        <v>14609</v>
      </c>
      <c r="V6985" s="1">
        <v>0</v>
      </c>
      <c r="W6985">
        <v>6</v>
      </c>
      <c r="X6985">
        <v>2</v>
      </c>
      <c r="Y6985">
        <v>23</v>
      </c>
      <c r="AD6985"/>
    </row>
    <row r="6986" spans="1:30" x14ac:dyDescent="0.25">
      <c r="A6986" t="s">
        <v>40</v>
      </c>
      <c r="B6986" s="2">
        <v>43572</v>
      </c>
      <c r="C6986" s="35">
        <f>YEAR(Sales[[#This Row],[ShipDate]])</f>
        <v>2019</v>
      </c>
      <c r="D6986" t="s">
        <v>19</v>
      </c>
      <c r="E6986" t="s">
        <v>31</v>
      </c>
      <c r="F6986" t="s">
        <v>59</v>
      </c>
      <c r="G6986" t="s">
        <v>25</v>
      </c>
      <c r="H6986" t="s">
        <v>26</v>
      </c>
      <c r="I6986" t="s">
        <v>32</v>
      </c>
      <c r="J6986" t="s">
        <v>13</v>
      </c>
      <c r="K6986" t="s">
        <v>2632</v>
      </c>
      <c r="L6986" t="s">
        <v>30</v>
      </c>
      <c r="N6986" t="str">
        <f>IF(ISBLANK(Sales[[#This Row],[return]]),"No",Sales[[#This Row],[return]])</f>
        <v>No</v>
      </c>
      <c r="O6986" s="2">
        <v>43570</v>
      </c>
      <c r="P6986" s="8" t="str">
        <f>TEXT(DAY(Sales[[#This Row],[OrderDate]]),"ddd")</f>
        <v>Sun</v>
      </c>
      <c r="Q6986" s="8" t="str">
        <f>TEXT(MONTH(Sales[[#This Row],[ShipDate]])*29,"mmm")</f>
        <v>Apr</v>
      </c>
      <c r="R6986">
        <v>1673</v>
      </c>
      <c r="S6986" t="s">
        <v>316</v>
      </c>
      <c r="T6986" t="s">
        <v>28</v>
      </c>
      <c r="U6986">
        <v>90049</v>
      </c>
      <c r="V6986" s="1">
        <v>0</v>
      </c>
      <c r="W6986">
        <v>36</v>
      </c>
      <c r="X6986">
        <v>3</v>
      </c>
      <c r="Y6986">
        <v>79</v>
      </c>
      <c r="AD6986"/>
    </row>
    <row r="6987" spans="1:30" x14ac:dyDescent="0.25">
      <c r="A6987" t="s">
        <v>24</v>
      </c>
      <c r="B6987" s="2">
        <v>43496</v>
      </c>
      <c r="C6987" s="35">
        <f>YEAR(Sales[[#This Row],[ShipDate]])</f>
        <v>2019</v>
      </c>
      <c r="D6987" t="s">
        <v>19</v>
      </c>
      <c r="E6987" t="s">
        <v>31</v>
      </c>
      <c r="F6987" t="s">
        <v>50</v>
      </c>
      <c r="G6987" t="s">
        <v>25</v>
      </c>
      <c r="H6987" t="s">
        <v>2775</v>
      </c>
      <c r="I6987" t="s">
        <v>188</v>
      </c>
      <c r="J6987" t="s">
        <v>13</v>
      </c>
      <c r="K6987" t="s">
        <v>2581</v>
      </c>
      <c r="L6987" t="s">
        <v>17</v>
      </c>
      <c r="N6987" t="str">
        <f>IF(ISBLANK(Sales[[#This Row],[return]]),"No",Sales[[#This Row],[return]])</f>
        <v>No</v>
      </c>
      <c r="O6987" s="2">
        <v>43491</v>
      </c>
      <c r="P6987" s="8" t="str">
        <f>TEXT(DAY(Sales[[#This Row],[OrderDate]]),"ddd")</f>
        <v>Thu</v>
      </c>
      <c r="Q6987" s="8" t="str">
        <f>TEXT(MONTH(Sales[[#This Row],[ShipDate]])*29,"mmm")</f>
        <v>Jan</v>
      </c>
      <c r="R6987">
        <v>263</v>
      </c>
      <c r="S6987" t="s">
        <v>370</v>
      </c>
      <c r="T6987" t="s">
        <v>15</v>
      </c>
      <c r="U6987">
        <v>35244</v>
      </c>
      <c r="V6987" s="1">
        <v>0</v>
      </c>
      <c r="W6987">
        <v>3</v>
      </c>
      <c r="X6987">
        <v>2</v>
      </c>
      <c r="Y6987">
        <v>7</v>
      </c>
      <c r="AD6987"/>
    </row>
    <row r="6988" spans="1:30" x14ac:dyDescent="0.25">
      <c r="A6988" t="s">
        <v>24</v>
      </c>
      <c r="B6988" s="2">
        <v>43496</v>
      </c>
      <c r="C6988" s="35">
        <f>YEAR(Sales[[#This Row],[ShipDate]])</f>
        <v>2019</v>
      </c>
      <c r="D6988" t="s">
        <v>19</v>
      </c>
      <c r="E6988" t="s">
        <v>31</v>
      </c>
      <c r="F6988" t="s">
        <v>45</v>
      </c>
      <c r="G6988" t="s">
        <v>25</v>
      </c>
      <c r="H6988" t="s">
        <v>2775</v>
      </c>
      <c r="I6988" t="s">
        <v>188</v>
      </c>
      <c r="J6988" t="s">
        <v>13</v>
      </c>
      <c r="K6988" t="s">
        <v>2581</v>
      </c>
      <c r="L6988" t="s">
        <v>17</v>
      </c>
      <c r="N6988" t="str">
        <f>IF(ISBLANK(Sales[[#This Row],[return]]),"No",Sales[[#This Row],[return]])</f>
        <v>No</v>
      </c>
      <c r="O6988" s="2">
        <v>43491</v>
      </c>
      <c r="P6988" s="8" t="str">
        <f>TEXT(DAY(Sales[[#This Row],[OrderDate]]),"ddd")</f>
        <v>Thu</v>
      </c>
      <c r="Q6988" s="8" t="str">
        <f>TEXT(MONTH(Sales[[#This Row],[ShipDate]])*29,"mmm")</f>
        <v>Jan</v>
      </c>
      <c r="R6988">
        <v>1125</v>
      </c>
      <c r="S6988" t="s">
        <v>319</v>
      </c>
      <c r="T6988" t="s">
        <v>15</v>
      </c>
      <c r="U6988">
        <v>35244</v>
      </c>
      <c r="V6988" s="1">
        <v>0</v>
      </c>
      <c r="W6988">
        <v>4</v>
      </c>
      <c r="X6988">
        <v>7</v>
      </c>
      <c r="Y6988">
        <v>15</v>
      </c>
      <c r="AD6988"/>
    </row>
    <row r="6989" spans="1:30" x14ac:dyDescent="0.25">
      <c r="A6989" t="s">
        <v>10</v>
      </c>
      <c r="B6989" s="2">
        <v>43647</v>
      </c>
      <c r="C6989" s="35">
        <f>YEAR(Sales[[#This Row],[ShipDate]])</f>
        <v>2019</v>
      </c>
      <c r="D6989" t="s">
        <v>36</v>
      </c>
      <c r="E6989" t="s">
        <v>18</v>
      </c>
      <c r="F6989" t="s">
        <v>48</v>
      </c>
      <c r="G6989" t="s">
        <v>46</v>
      </c>
      <c r="H6989" t="s">
        <v>1857</v>
      </c>
      <c r="I6989" t="s">
        <v>120</v>
      </c>
      <c r="J6989" t="s">
        <v>13</v>
      </c>
      <c r="K6989" t="s">
        <v>943</v>
      </c>
      <c r="L6989" t="s">
        <v>68</v>
      </c>
      <c r="N6989" t="str">
        <f>IF(ISBLANK(Sales[[#This Row],[return]]),"No",Sales[[#This Row],[return]])</f>
        <v>No</v>
      </c>
      <c r="O6989" s="2">
        <v>43641</v>
      </c>
      <c r="P6989" s="8" t="str">
        <f>TEXT(DAY(Sales[[#This Row],[OrderDate]]),"ddd")</f>
        <v>Wed</v>
      </c>
      <c r="Q6989" s="8" t="str">
        <f>TEXT(MONTH(Sales[[#This Row],[ShipDate]])*29,"mmm")</f>
        <v>Jul</v>
      </c>
      <c r="R6989">
        <v>733</v>
      </c>
      <c r="S6989" t="s">
        <v>2326</v>
      </c>
      <c r="T6989" t="s">
        <v>66</v>
      </c>
      <c r="U6989">
        <v>60440</v>
      </c>
      <c r="V6989" s="1">
        <v>0.2</v>
      </c>
      <c r="W6989">
        <v>17</v>
      </c>
      <c r="X6989">
        <v>2</v>
      </c>
      <c r="Y6989">
        <v>148</v>
      </c>
      <c r="AD6989"/>
    </row>
    <row r="6990" spans="1:30" x14ac:dyDescent="0.25">
      <c r="A6990" t="s">
        <v>10</v>
      </c>
      <c r="B6990" s="2">
        <v>43595</v>
      </c>
      <c r="C6990" s="35">
        <f>YEAR(Sales[[#This Row],[ShipDate]])</f>
        <v>2019</v>
      </c>
      <c r="D6990" t="s">
        <v>113</v>
      </c>
      <c r="E6990" t="s">
        <v>31</v>
      </c>
      <c r="F6990" t="s">
        <v>23</v>
      </c>
      <c r="G6990" t="s">
        <v>11</v>
      </c>
      <c r="H6990" t="s">
        <v>706</v>
      </c>
      <c r="I6990" t="s">
        <v>58</v>
      </c>
      <c r="J6990" t="s">
        <v>13</v>
      </c>
      <c r="K6990" t="s">
        <v>819</v>
      </c>
      <c r="L6990" t="s">
        <v>17</v>
      </c>
      <c r="N6990" t="str">
        <f>IF(ISBLANK(Sales[[#This Row],[return]]),"No",Sales[[#This Row],[return]])</f>
        <v>No</v>
      </c>
      <c r="O6990" s="2">
        <v>43594</v>
      </c>
      <c r="P6990" s="8" t="str">
        <f>TEXT(DAY(Sales[[#This Row],[OrderDate]]),"ddd")</f>
        <v>Mon</v>
      </c>
      <c r="Q6990" s="8" t="str">
        <f>TEXT(MONTH(Sales[[#This Row],[ShipDate]])*29,"mmm")</f>
        <v>May</v>
      </c>
      <c r="R6990">
        <v>792</v>
      </c>
      <c r="S6990" t="s">
        <v>1379</v>
      </c>
      <c r="T6990" t="s">
        <v>15</v>
      </c>
      <c r="U6990">
        <v>28540</v>
      </c>
      <c r="V6990" s="1">
        <v>0.2</v>
      </c>
      <c r="W6990">
        <v>26</v>
      </c>
      <c r="X6990">
        <v>3</v>
      </c>
      <c r="Y6990">
        <v>207</v>
      </c>
      <c r="AD6990"/>
    </row>
    <row r="6991" spans="1:30" x14ac:dyDescent="0.25">
      <c r="A6991" t="s">
        <v>10</v>
      </c>
      <c r="B6991" s="2">
        <v>43595</v>
      </c>
      <c r="C6991" s="35">
        <f>YEAR(Sales[[#This Row],[ShipDate]])</f>
        <v>2019</v>
      </c>
      <c r="D6991" t="s">
        <v>113</v>
      </c>
      <c r="E6991" t="s">
        <v>31</v>
      </c>
      <c r="F6991" t="s">
        <v>104</v>
      </c>
      <c r="G6991" t="s">
        <v>25</v>
      </c>
      <c r="H6991" t="s">
        <v>706</v>
      </c>
      <c r="I6991" t="s">
        <v>58</v>
      </c>
      <c r="J6991" t="s">
        <v>13</v>
      </c>
      <c r="K6991" t="s">
        <v>819</v>
      </c>
      <c r="L6991" t="s">
        <v>17</v>
      </c>
      <c r="N6991" t="str">
        <f>IF(ISBLANK(Sales[[#This Row],[return]]),"No",Sales[[#This Row],[return]])</f>
        <v>No</v>
      </c>
      <c r="O6991" s="2">
        <v>43594</v>
      </c>
      <c r="P6991" s="8" t="str">
        <f>TEXT(DAY(Sales[[#This Row],[OrderDate]]),"ddd")</f>
        <v>Mon</v>
      </c>
      <c r="Q6991" s="8" t="str">
        <f>TEXT(MONTH(Sales[[#This Row],[ShipDate]])*29,"mmm")</f>
        <v>May</v>
      </c>
      <c r="R6991">
        <v>1589</v>
      </c>
      <c r="S6991" t="s">
        <v>255</v>
      </c>
      <c r="T6991" t="s">
        <v>15</v>
      </c>
      <c r="U6991">
        <v>28540</v>
      </c>
      <c r="V6991" s="1">
        <v>0.2</v>
      </c>
      <c r="W6991">
        <v>22</v>
      </c>
      <c r="X6991">
        <v>3</v>
      </c>
      <c r="Y6991">
        <v>65</v>
      </c>
      <c r="AD6991"/>
    </row>
    <row r="6992" spans="1:30" x14ac:dyDescent="0.25">
      <c r="A6992" t="s">
        <v>10</v>
      </c>
      <c r="B6992" s="2">
        <v>43516</v>
      </c>
      <c r="C6992" s="35">
        <f>YEAR(Sales[[#This Row],[ShipDate]])</f>
        <v>2019</v>
      </c>
      <c r="D6992" t="s">
        <v>113</v>
      </c>
      <c r="E6992" t="s">
        <v>69</v>
      </c>
      <c r="F6992" t="s">
        <v>43</v>
      </c>
      <c r="G6992" t="s">
        <v>11</v>
      </c>
      <c r="H6992" t="s">
        <v>26</v>
      </c>
      <c r="I6992" t="s">
        <v>32</v>
      </c>
      <c r="J6992" t="s">
        <v>13</v>
      </c>
      <c r="K6992" t="s">
        <v>2907</v>
      </c>
      <c r="L6992" t="s">
        <v>30</v>
      </c>
      <c r="N6992" t="str">
        <f>IF(ISBLANK(Sales[[#This Row],[return]]),"No",Sales[[#This Row],[return]])</f>
        <v>No</v>
      </c>
      <c r="O6992" s="2">
        <v>43515</v>
      </c>
      <c r="P6992" s="8" t="str">
        <f>TEXT(DAY(Sales[[#This Row],[OrderDate]]),"ddd")</f>
        <v>Thu</v>
      </c>
      <c r="Q6992" s="8" t="str">
        <f>TEXT(MONTH(Sales[[#This Row],[ShipDate]])*29,"mmm")</f>
        <v>Feb</v>
      </c>
      <c r="R6992">
        <v>1563</v>
      </c>
      <c r="S6992" t="s">
        <v>1338</v>
      </c>
      <c r="T6992" t="s">
        <v>28</v>
      </c>
      <c r="U6992">
        <v>90045</v>
      </c>
      <c r="V6992" s="1">
        <v>0</v>
      </c>
      <c r="W6992">
        <v>12</v>
      </c>
      <c r="X6992">
        <v>3</v>
      </c>
      <c r="Y6992">
        <v>45</v>
      </c>
      <c r="AD6992"/>
    </row>
    <row r="6993" spans="1:30" x14ac:dyDescent="0.25">
      <c r="A6993" t="s">
        <v>10</v>
      </c>
      <c r="B6993" s="2">
        <v>43516</v>
      </c>
      <c r="C6993" s="35">
        <f>YEAR(Sales[[#This Row],[ShipDate]])</f>
        <v>2019</v>
      </c>
      <c r="D6993" t="s">
        <v>113</v>
      </c>
      <c r="E6993" t="s">
        <v>69</v>
      </c>
      <c r="F6993" t="s">
        <v>45</v>
      </c>
      <c r="G6993" t="s">
        <v>25</v>
      </c>
      <c r="H6993" t="s">
        <v>26</v>
      </c>
      <c r="I6993" t="s">
        <v>32</v>
      </c>
      <c r="J6993" t="s">
        <v>13</v>
      </c>
      <c r="K6993" t="s">
        <v>2907</v>
      </c>
      <c r="L6993" t="s">
        <v>30</v>
      </c>
      <c r="N6993" t="str">
        <f>IF(ISBLANK(Sales[[#This Row],[return]]),"No",Sales[[#This Row],[return]])</f>
        <v>No</v>
      </c>
      <c r="O6993" s="2">
        <v>43515</v>
      </c>
      <c r="P6993" s="8" t="str">
        <f>TEXT(DAY(Sales[[#This Row],[OrderDate]]),"ddd")</f>
        <v>Thu</v>
      </c>
      <c r="Q6993" s="8" t="str">
        <f>TEXT(MONTH(Sales[[#This Row],[ShipDate]])*29,"mmm")</f>
        <v>Feb</v>
      </c>
      <c r="R6993">
        <v>1135</v>
      </c>
      <c r="S6993" t="s">
        <v>1948</v>
      </c>
      <c r="T6993" t="s">
        <v>28</v>
      </c>
      <c r="U6993">
        <v>90045</v>
      </c>
      <c r="V6993" s="1">
        <v>0</v>
      </c>
      <c r="W6993">
        <v>3</v>
      </c>
      <c r="X6993">
        <v>3</v>
      </c>
      <c r="Y6993">
        <v>13</v>
      </c>
      <c r="AD6993"/>
    </row>
    <row r="6994" spans="1:30" x14ac:dyDescent="0.25">
      <c r="A6994" t="s">
        <v>10</v>
      </c>
      <c r="B6994" s="2">
        <v>43578</v>
      </c>
      <c r="C6994" s="35">
        <f>YEAR(Sales[[#This Row],[ShipDate]])</f>
        <v>2019</v>
      </c>
      <c r="D6994" t="s">
        <v>36</v>
      </c>
      <c r="E6994" t="s">
        <v>69</v>
      </c>
      <c r="F6994" t="s">
        <v>59</v>
      </c>
      <c r="G6994" t="s">
        <v>25</v>
      </c>
      <c r="H6994" t="s">
        <v>684</v>
      </c>
      <c r="I6994" t="s">
        <v>233</v>
      </c>
      <c r="J6994" t="s">
        <v>13</v>
      </c>
      <c r="K6994" t="s">
        <v>2952</v>
      </c>
      <c r="L6994" t="s">
        <v>30</v>
      </c>
      <c r="N6994" t="str">
        <f>IF(ISBLANK(Sales[[#This Row],[return]]),"No",Sales[[#This Row],[return]])</f>
        <v>No</v>
      </c>
      <c r="O6994" s="2">
        <v>43572</v>
      </c>
      <c r="P6994" s="8" t="str">
        <f>TEXT(DAY(Sales[[#This Row],[OrderDate]]),"ddd")</f>
        <v>Tue</v>
      </c>
      <c r="Q6994" s="8" t="str">
        <f>TEXT(MONTH(Sales[[#This Row],[ShipDate]])*29,"mmm")</f>
        <v>Apr</v>
      </c>
      <c r="R6994">
        <v>1830</v>
      </c>
      <c r="S6994" t="s">
        <v>902</v>
      </c>
      <c r="T6994" t="s">
        <v>28</v>
      </c>
      <c r="U6994">
        <v>80027</v>
      </c>
      <c r="V6994" s="1">
        <v>0.2</v>
      </c>
      <c r="W6994">
        <v>7</v>
      </c>
      <c r="X6994">
        <v>4</v>
      </c>
      <c r="Y6994">
        <v>21</v>
      </c>
      <c r="AD6994"/>
    </row>
    <row r="6995" spans="1:30" x14ac:dyDescent="0.25">
      <c r="A6995" t="s">
        <v>10</v>
      </c>
      <c r="B6995" s="2">
        <v>43578</v>
      </c>
      <c r="C6995" s="35">
        <f>YEAR(Sales[[#This Row],[ShipDate]])</f>
        <v>2019</v>
      </c>
      <c r="D6995" t="s">
        <v>36</v>
      </c>
      <c r="E6995" t="s">
        <v>69</v>
      </c>
      <c r="F6995" t="s">
        <v>50</v>
      </c>
      <c r="G6995" t="s">
        <v>25</v>
      </c>
      <c r="H6995" t="s">
        <v>684</v>
      </c>
      <c r="I6995" t="s">
        <v>233</v>
      </c>
      <c r="J6995" t="s">
        <v>13</v>
      </c>
      <c r="K6995" t="s">
        <v>2952</v>
      </c>
      <c r="L6995" t="s">
        <v>30</v>
      </c>
      <c r="N6995" t="str">
        <f>IF(ISBLANK(Sales[[#This Row],[return]]),"No",Sales[[#This Row],[return]])</f>
        <v>No</v>
      </c>
      <c r="O6995" s="2">
        <v>43572</v>
      </c>
      <c r="P6995" s="8" t="str">
        <f>TEXT(DAY(Sales[[#This Row],[OrderDate]]),"ddd")</f>
        <v>Tue</v>
      </c>
      <c r="Q6995" s="8" t="str">
        <f>TEXT(MONTH(Sales[[#This Row],[ShipDate]])*29,"mmm")</f>
        <v>Apr</v>
      </c>
      <c r="R6995">
        <v>719</v>
      </c>
      <c r="S6995" t="s">
        <v>695</v>
      </c>
      <c r="T6995" t="s">
        <v>28</v>
      </c>
      <c r="U6995">
        <v>80027</v>
      </c>
      <c r="V6995" s="1">
        <v>0.7</v>
      </c>
      <c r="W6995">
        <v>-16</v>
      </c>
      <c r="X6995">
        <v>2</v>
      </c>
      <c r="Y6995">
        <v>22</v>
      </c>
      <c r="AD6995"/>
    </row>
    <row r="6996" spans="1:30" x14ac:dyDescent="0.25">
      <c r="A6996" t="s">
        <v>10</v>
      </c>
      <c r="B6996" s="2">
        <v>43578</v>
      </c>
      <c r="C6996" s="35">
        <f>YEAR(Sales[[#This Row],[ShipDate]])</f>
        <v>2019</v>
      </c>
      <c r="D6996" t="s">
        <v>36</v>
      </c>
      <c r="E6996" t="s">
        <v>69</v>
      </c>
      <c r="F6996" t="s">
        <v>50</v>
      </c>
      <c r="G6996" t="s">
        <v>25</v>
      </c>
      <c r="H6996" t="s">
        <v>684</v>
      </c>
      <c r="I6996" t="s">
        <v>233</v>
      </c>
      <c r="J6996" t="s">
        <v>13</v>
      </c>
      <c r="K6996" t="s">
        <v>2952</v>
      </c>
      <c r="L6996" t="s">
        <v>30</v>
      </c>
      <c r="N6996" t="str">
        <f>IF(ISBLANK(Sales[[#This Row],[return]]),"No",Sales[[#This Row],[return]])</f>
        <v>No</v>
      </c>
      <c r="O6996" s="2">
        <v>43572</v>
      </c>
      <c r="P6996" s="8" t="str">
        <f>TEXT(DAY(Sales[[#This Row],[OrderDate]]),"ddd")</f>
        <v>Tue</v>
      </c>
      <c r="Q6996" s="8" t="str">
        <f>TEXT(MONTH(Sales[[#This Row],[ShipDate]])*29,"mmm")</f>
        <v>Apr</v>
      </c>
      <c r="R6996">
        <v>929</v>
      </c>
      <c r="S6996" t="s">
        <v>708</v>
      </c>
      <c r="T6996" t="s">
        <v>28</v>
      </c>
      <c r="U6996">
        <v>80027</v>
      </c>
      <c r="V6996" s="1">
        <v>0.7</v>
      </c>
      <c r="W6996">
        <v>-9</v>
      </c>
      <c r="X6996">
        <v>5</v>
      </c>
      <c r="Y6996">
        <v>12</v>
      </c>
      <c r="AD6996"/>
    </row>
    <row r="6997" spans="1:30" x14ac:dyDescent="0.25">
      <c r="A6997" t="s">
        <v>10</v>
      </c>
      <c r="B6997" s="2">
        <v>43578</v>
      </c>
      <c r="C6997" s="35">
        <f>YEAR(Sales[[#This Row],[ShipDate]])</f>
        <v>2019</v>
      </c>
      <c r="D6997" t="s">
        <v>36</v>
      </c>
      <c r="E6997" t="s">
        <v>69</v>
      </c>
      <c r="F6997" t="s">
        <v>50</v>
      </c>
      <c r="G6997" t="s">
        <v>25</v>
      </c>
      <c r="H6997" t="s">
        <v>684</v>
      </c>
      <c r="I6997" t="s">
        <v>233</v>
      </c>
      <c r="J6997" t="s">
        <v>13</v>
      </c>
      <c r="K6997" t="s">
        <v>2952</v>
      </c>
      <c r="L6997" t="s">
        <v>30</v>
      </c>
      <c r="N6997" t="str">
        <f>IF(ISBLANK(Sales[[#This Row],[return]]),"No",Sales[[#This Row],[return]])</f>
        <v>No</v>
      </c>
      <c r="O6997" s="2">
        <v>43572</v>
      </c>
      <c r="P6997" s="8" t="str">
        <f>TEXT(DAY(Sales[[#This Row],[OrderDate]]),"ddd")</f>
        <v>Tue</v>
      </c>
      <c r="Q6997" s="8" t="str">
        <f>TEXT(MONTH(Sales[[#This Row],[ShipDate]])*29,"mmm")</f>
        <v>Apr</v>
      </c>
      <c r="R6997">
        <v>410</v>
      </c>
      <c r="S6997" t="s">
        <v>1036</v>
      </c>
      <c r="T6997" t="s">
        <v>28</v>
      </c>
      <c r="U6997">
        <v>80027</v>
      </c>
      <c r="V6997" s="1">
        <v>0.7</v>
      </c>
      <c r="W6997">
        <v>-7</v>
      </c>
      <c r="X6997">
        <v>6</v>
      </c>
      <c r="Y6997">
        <v>9</v>
      </c>
      <c r="AD6997"/>
    </row>
    <row r="6998" spans="1:30" x14ac:dyDescent="0.25">
      <c r="A6998" t="s">
        <v>10</v>
      </c>
      <c r="B6998" s="2">
        <v>43578</v>
      </c>
      <c r="C6998" s="35">
        <f>YEAR(Sales[[#This Row],[ShipDate]])</f>
        <v>2019</v>
      </c>
      <c r="D6998" t="s">
        <v>36</v>
      </c>
      <c r="E6998" t="s">
        <v>69</v>
      </c>
      <c r="F6998" t="s">
        <v>340</v>
      </c>
      <c r="G6998" t="s">
        <v>46</v>
      </c>
      <c r="H6998" t="s">
        <v>684</v>
      </c>
      <c r="I6998" t="s">
        <v>233</v>
      </c>
      <c r="J6998" t="s">
        <v>13</v>
      </c>
      <c r="K6998" t="s">
        <v>2952</v>
      </c>
      <c r="L6998" t="s">
        <v>30</v>
      </c>
      <c r="N6998" t="str">
        <f>IF(ISBLANK(Sales[[#This Row],[return]]),"No",Sales[[#This Row],[return]])</f>
        <v>No</v>
      </c>
      <c r="O6998" s="2">
        <v>43572</v>
      </c>
      <c r="P6998" s="8" t="str">
        <f>TEXT(DAY(Sales[[#This Row],[OrderDate]]),"ddd")</f>
        <v>Tue</v>
      </c>
      <c r="Q6998" s="8" t="str">
        <f>TEXT(MONTH(Sales[[#This Row],[ShipDate]])*29,"mmm")</f>
        <v>Apr</v>
      </c>
      <c r="R6998">
        <v>988</v>
      </c>
      <c r="S6998" t="s">
        <v>339</v>
      </c>
      <c r="T6998" t="s">
        <v>28</v>
      </c>
      <c r="U6998">
        <v>80027</v>
      </c>
      <c r="V6998" s="1">
        <v>0.7</v>
      </c>
      <c r="W6998">
        <v>-3400</v>
      </c>
      <c r="X6998">
        <v>5</v>
      </c>
      <c r="Y6998">
        <v>2550</v>
      </c>
      <c r="AD6998"/>
    </row>
    <row r="6999" spans="1:30" x14ac:dyDescent="0.25">
      <c r="A6999" t="s">
        <v>40</v>
      </c>
      <c r="B6999" s="2">
        <v>43770</v>
      </c>
      <c r="C6999" s="35">
        <f>YEAR(Sales[[#This Row],[ShipDate]])</f>
        <v>2019</v>
      </c>
      <c r="D6999" t="s">
        <v>36</v>
      </c>
      <c r="E6999" t="s">
        <v>69</v>
      </c>
      <c r="F6999" t="s">
        <v>59</v>
      </c>
      <c r="G6999" t="s">
        <v>25</v>
      </c>
      <c r="H6999" t="s">
        <v>837</v>
      </c>
      <c r="I6999" t="s">
        <v>169</v>
      </c>
      <c r="J6999" t="s">
        <v>13</v>
      </c>
      <c r="K6999" t="s">
        <v>310</v>
      </c>
      <c r="L6999" t="s">
        <v>30</v>
      </c>
      <c r="N6999" t="str">
        <f>IF(ISBLANK(Sales[[#This Row],[return]]),"No",Sales[[#This Row],[return]])</f>
        <v>No</v>
      </c>
      <c r="O6999" s="2">
        <v>43765</v>
      </c>
      <c r="P6999" s="8" t="str">
        <f>TEXT(DAY(Sales[[#This Row],[OrderDate]]),"ddd")</f>
        <v>Fri</v>
      </c>
      <c r="Q6999" s="8" t="str">
        <f>TEXT(MONTH(Sales[[#This Row],[ShipDate]])*29,"mmm")</f>
        <v>Nov</v>
      </c>
      <c r="R6999">
        <v>1672</v>
      </c>
      <c r="S6999" t="s">
        <v>3035</v>
      </c>
      <c r="T6999" t="s">
        <v>28</v>
      </c>
      <c r="U6999">
        <v>85204</v>
      </c>
      <c r="V6999" s="1">
        <v>0.2</v>
      </c>
      <c r="W6999">
        <v>16</v>
      </c>
      <c r="X6999">
        <v>1</v>
      </c>
      <c r="Y6999">
        <v>45</v>
      </c>
      <c r="AD6999"/>
    </row>
    <row r="7000" spans="1:30" x14ac:dyDescent="0.25">
      <c r="A7000" t="s">
        <v>10</v>
      </c>
      <c r="B7000" s="2">
        <v>43781</v>
      </c>
      <c r="C7000" s="35">
        <f>YEAR(Sales[[#This Row],[ShipDate]])</f>
        <v>2019</v>
      </c>
      <c r="D7000" t="s">
        <v>607</v>
      </c>
      <c r="E7000" t="s">
        <v>69</v>
      </c>
      <c r="F7000" t="s">
        <v>23</v>
      </c>
      <c r="G7000" t="s">
        <v>11</v>
      </c>
      <c r="H7000" t="s">
        <v>1297</v>
      </c>
      <c r="I7000" t="s">
        <v>169</v>
      </c>
      <c r="J7000" t="s">
        <v>13</v>
      </c>
      <c r="K7000" t="s">
        <v>2935</v>
      </c>
      <c r="L7000" t="s">
        <v>30</v>
      </c>
      <c r="N7000" t="str">
        <f>IF(ISBLANK(Sales[[#This Row],[return]]),"No",Sales[[#This Row],[return]])</f>
        <v>No</v>
      </c>
      <c r="O7000" s="2">
        <v>43781</v>
      </c>
      <c r="P7000" s="8" t="str">
        <f>TEXT(DAY(Sales[[#This Row],[OrderDate]]),"ddd")</f>
        <v>Thu</v>
      </c>
      <c r="Q7000" s="8" t="str">
        <f>TEXT(MONTH(Sales[[#This Row],[ShipDate]])*29,"mmm")</f>
        <v>Nov</v>
      </c>
      <c r="R7000">
        <v>791</v>
      </c>
      <c r="S7000" t="s">
        <v>1244</v>
      </c>
      <c r="T7000" t="s">
        <v>28</v>
      </c>
      <c r="U7000">
        <v>85301</v>
      </c>
      <c r="V7000" s="1">
        <v>0.2</v>
      </c>
      <c r="W7000">
        <v>10</v>
      </c>
      <c r="X7000">
        <v>2</v>
      </c>
      <c r="Y7000">
        <v>114</v>
      </c>
      <c r="AD7000"/>
    </row>
    <row r="7001" spans="1:30" x14ac:dyDescent="0.25">
      <c r="A7001" t="s">
        <v>10</v>
      </c>
      <c r="B7001" s="2">
        <v>43781</v>
      </c>
      <c r="C7001" s="35">
        <f>YEAR(Sales[[#This Row],[ShipDate]])</f>
        <v>2019</v>
      </c>
      <c r="D7001" t="s">
        <v>607</v>
      </c>
      <c r="E7001" t="s">
        <v>69</v>
      </c>
      <c r="F7001" t="s">
        <v>43</v>
      </c>
      <c r="G7001" t="s">
        <v>11</v>
      </c>
      <c r="H7001" t="s">
        <v>1297</v>
      </c>
      <c r="I7001" t="s">
        <v>169</v>
      </c>
      <c r="J7001" t="s">
        <v>13</v>
      </c>
      <c r="K7001" t="s">
        <v>2935</v>
      </c>
      <c r="L7001" t="s">
        <v>30</v>
      </c>
      <c r="N7001" t="str">
        <f>IF(ISBLANK(Sales[[#This Row],[return]]),"No",Sales[[#This Row],[return]])</f>
        <v>No</v>
      </c>
      <c r="O7001" s="2">
        <v>43781</v>
      </c>
      <c r="P7001" s="8" t="str">
        <f>TEXT(DAY(Sales[[#This Row],[OrderDate]]),"ddd")</f>
        <v>Thu</v>
      </c>
      <c r="Q7001" s="8" t="str">
        <f>TEXT(MONTH(Sales[[#This Row],[ShipDate]])*29,"mmm")</f>
        <v>Nov</v>
      </c>
      <c r="R7001">
        <v>1548</v>
      </c>
      <c r="S7001" t="s">
        <v>3177</v>
      </c>
      <c r="T7001" t="s">
        <v>28</v>
      </c>
      <c r="U7001">
        <v>85301</v>
      </c>
      <c r="V7001" s="1">
        <v>0.2</v>
      </c>
      <c r="W7001">
        <v>-6</v>
      </c>
      <c r="X7001">
        <v>2</v>
      </c>
      <c r="Y7001">
        <v>114</v>
      </c>
      <c r="AD7001"/>
    </row>
    <row r="7002" spans="1:30" x14ac:dyDescent="0.25">
      <c r="A7002" t="s">
        <v>10</v>
      </c>
      <c r="B7002" s="2">
        <v>43781</v>
      </c>
      <c r="C7002" s="35">
        <f>YEAR(Sales[[#This Row],[ShipDate]])</f>
        <v>2019</v>
      </c>
      <c r="D7002" t="s">
        <v>607</v>
      </c>
      <c r="E7002" t="s">
        <v>69</v>
      </c>
      <c r="F7002" t="s">
        <v>59</v>
      </c>
      <c r="G7002" t="s">
        <v>25</v>
      </c>
      <c r="H7002" t="s">
        <v>1297</v>
      </c>
      <c r="I7002" t="s">
        <v>169</v>
      </c>
      <c r="J7002" t="s">
        <v>13</v>
      </c>
      <c r="K7002" t="s">
        <v>2935</v>
      </c>
      <c r="L7002" t="s">
        <v>30</v>
      </c>
      <c r="N7002" t="str">
        <f>IF(ISBLANK(Sales[[#This Row],[return]]),"No",Sales[[#This Row],[return]])</f>
        <v>No</v>
      </c>
      <c r="O7002" s="2">
        <v>43781</v>
      </c>
      <c r="P7002" s="8" t="str">
        <f>TEXT(DAY(Sales[[#This Row],[OrderDate]]),"ddd")</f>
        <v>Thu</v>
      </c>
      <c r="Q7002" s="8" t="str">
        <f>TEXT(MONTH(Sales[[#This Row],[ShipDate]])*29,"mmm")</f>
        <v>Nov</v>
      </c>
      <c r="R7002">
        <v>1776</v>
      </c>
      <c r="S7002" t="s">
        <v>2096</v>
      </c>
      <c r="T7002" t="s">
        <v>28</v>
      </c>
      <c r="U7002">
        <v>85301</v>
      </c>
      <c r="V7002" s="1">
        <v>0.2</v>
      </c>
      <c r="W7002">
        <v>8</v>
      </c>
      <c r="X7002">
        <v>5</v>
      </c>
      <c r="Y7002">
        <v>23</v>
      </c>
      <c r="AD7002"/>
    </row>
    <row r="7003" spans="1:30" x14ac:dyDescent="0.25">
      <c r="A7003" t="s">
        <v>10</v>
      </c>
      <c r="B7003" s="2">
        <v>43781</v>
      </c>
      <c r="C7003" s="35">
        <f>YEAR(Sales[[#This Row],[ShipDate]])</f>
        <v>2019</v>
      </c>
      <c r="D7003" t="s">
        <v>607</v>
      </c>
      <c r="E7003" t="s">
        <v>69</v>
      </c>
      <c r="F7003" t="s">
        <v>48</v>
      </c>
      <c r="G7003" t="s">
        <v>46</v>
      </c>
      <c r="H7003" t="s">
        <v>1297</v>
      </c>
      <c r="I7003" t="s">
        <v>169</v>
      </c>
      <c r="J7003" t="s">
        <v>13</v>
      </c>
      <c r="K7003" t="s">
        <v>2935</v>
      </c>
      <c r="L7003" t="s">
        <v>30</v>
      </c>
      <c r="N7003" t="str">
        <f>IF(ISBLANK(Sales[[#This Row],[return]]),"No",Sales[[#This Row],[return]])</f>
        <v>No</v>
      </c>
      <c r="O7003" s="2">
        <v>43781</v>
      </c>
      <c r="P7003" s="8" t="str">
        <f>TEXT(DAY(Sales[[#This Row],[OrderDate]]),"ddd")</f>
        <v>Thu</v>
      </c>
      <c r="Q7003" s="8" t="str">
        <f>TEXT(MONTH(Sales[[#This Row],[ShipDate]])*29,"mmm")</f>
        <v>Nov</v>
      </c>
      <c r="R7003">
        <v>478</v>
      </c>
      <c r="S7003" t="s">
        <v>884</v>
      </c>
      <c r="T7003" t="s">
        <v>28</v>
      </c>
      <c r="U7003">
        <v>85301</v>
      </c>
      <c r="V7003" s="1">
        <v>0.2</v>
      </c>
      <c r="W7003">
        <v>1</v>
      </c>
      <c r="X7003">
        <v>2</v>
      </c>
      <c r="Y7003">
        <v>8</v>
      </c>
      <c r="AD7003"/>
    </row>
    <row r="7004" spans="1:30" x14ac:dyDescent="0.25">
      <c r="A7004" t="s">
        <v>10</v>
      </c>
      <c r="B7004" s="2">
        <v>43781</v>
      </c>
      <c r="C7004" s="35">
        <f>YEAR(Sales[[#This Row],[ShipDate]])</f>
        <v>2019</v>
      </c>
      <c r="D7004" t="s">
        <v>607</v>
      </c>
      <c r="E7004" t="s">
        <v>69</v>
      </c>
      <c r="F7004" t="s">
        <v>48</v>
      </c>
      <c r="G7004" t="s">
        <v>46</v>
      </c>
      <c r="H7004" t="s">
        <v>1297</v>
      </c>
      <c r="I7004" t="s">
        <v>169</v>
      </c>
      <c r="J7004" t="s">
        <v>13</v>
      </c>
      <c r="K7004" t="s">
        <v>2935</v>
      </c>
      <c r="L7004" t="s">
        <v>30</v>
      </c>
      <c r="N7004" t="str">
        <f>IF(ISBLANK(Sales[[#This Row],[return]]),"No",Sales[[#This Row],[return]])</f>
        <v>No</v>
      </c>
      <c r="O7004" s="2">
        <v>43781</v>
      </c>
      <c r="P7004" s="8" t="str">
        <f>TEXT(DAY(Sales[[#This Row],[OrderDate]]),"ddd")</f>
        <v>Thu</v>
      </c>
      <c r="Q7004" s="8" t="str">
        <f>TEXT(MONTH(Sales[[#This Row],[ShipDate]])*29,"mmm")</f>
        <v>Nov</v>
      </c>
      <c r="R7004">
        <v>1393</v>
      </c>
      <c r="S7004" t="s">
        <v>2392</v>
      </c>
      <c r="T7004" t="s">
        <v>28</v>
      </c>
      <c r="U7004">
        <v>85301</v>
      </c>
      <c r="V7004" s="1">
        <v>0.2</v>
      </c>
      <c r="W7004">
        <v>50</v>
      </c>
      <c r="X7004">
        <v>2</v>
      </c>
      <c r="Y7004">
        <v>672</v>
      </c>
      <c r="AD7004"/>
    </row>
    <row r="7005" spans="1:30" x14ac:dyDescent="0.25">
      <c r="A7005" t="s">
        <v>10</v>
      </c>
      <c r="B7005" s="2">
        <v>43781</v>
      </c>
      <c r="C7005" s="35">
        <f>YEAR(Sales[[#This Row],[ShipDate]])</f>
        <v>2019</v>
      </c>
      <c r="D7005" t="s">
        <v>607</v>
      </c>
      <c r="E7005" t="s">
        <v>69</v>
      </c>
      <c r="F7005" t="s">
        <v>99</v>
      </c>
      <c r="G7005" t="s">
        <v>46</v>
      </c>
      <c r="H7005" t="s">
        <v>1297</v>
      </c>
      <c r="I7005" t="s">
        <v>169</v>
      </c>
      <c r="J7005" t="s">
        <v>13</v>
      </c>
      <c r="K7005" t="s">
        <v>2935</v>
      </c>
      <c r="L7005" t="s">
        <v>30</v>
      </c>
      <c r="N7005" t="str">
        <f>IF(ISBLANK(Sales[[#This Row],[return]]),"No",Sales[[#This Row],[return]])</f>
        <v>No</v>
      </c>
      <c r="O7005" s="2">
        <v>43781</v>
      </c>
      <c r="P7005" s="8" t="str">
        <f>TEXT(DAY(Sales[[#This Row],[OrderDate]]),"ddd")</f>
        <v>Thu</v>
      </c>
      <c r="Q7005" s="8" t="str">
        <f>TEXT(MONTH(Sales[[#This Row],[ShipDate]])*29,"mmm")</f>
        <v>Nov</v>
      </c>
      <c r="R7005">
        <v>1080</v>
      </c>
      <c r="S7005" t="s">
        <v>414</v>
      </c>
      <c r="T7005" t="s">
        <v>28</v>
      </c>
      <c r="U7005">
        <v>85301</v>
      </c>
      <c r="V7005" s="1">
        <v>0.2</v>
      </c>
      <c r="W7005">
        <v>13</v>
      </c>
      <c r="X7005">
        <v>4</v>
      </c>
      <c r="Y7005">
        <v>42</v>
      </c>
      <c r="AD7005"/>
    </row>
    <row r="7006" spans="1:30" x14ac:dyDescent="0.25">
      <c r="A7006" t="s">
        <v>10</v>
      </c>
      <c r="B7006" s="2">
        <v>43784</v>
      </c>
      <c r="C7006" s="35">
        <f>YEAR(Sales[[#This Row],[ShipDate]])</f>
        <v>2019</v>
      </c>
      <c r="D7006" t="s">
        <v>19</v>
      </c>
      <c r="E7006" t="s">
        <v>31</v>
      </c>
      <c r="F7006" t="s">
        <v>50</v>
      </c>
      <c r="G7006" t="s">
        <v>25</v>
      </c>
      <c r="H7006" t="s">
        <v>146</v>
      </c>
      <c r="I7006" t="s">
        <v>149</v>
      </c>
      <c r="J7006" t="s">
        <v>13</v>
      </c>
      <c r="K7006" t="s">
        <v>730</v>
      </c>
      <c r="L7006" t="s">
        <v>92</v>
      </c>
      <c r="N7006" t="str">
        <f>IF(ISBLANK(Sales[[#This Row],[return]]),"No",Sales[[#This Row],[return]])</f>
        <v>No</v>
      </c>
      <c r="O7006" s="2">
        <v>43781</v>
      </c>
      <c r="P7006" s="8" t="str">
        <f>TEXT(DAY(Sales[[#This Row],[OrderDate]]),"ddd")</f>
        <v>Thu</v>
      </c>
      <c r="Q7006" s="8" t="str">
        <f>TEXT(MONTH(Sales[[#This Row],[ShipDate]])*29,"mmm")</f>
        <v>Nov</v>
      </c>
      <c r="R7006">
        <v>242</v>
      </c>
      <c r="S7006" t="s">
        <v>273</v>
      </c>
      <c r="T7006" t="s">
        <v>90</v>
      </c>
      <c r="U7006">
        <v>10024</v>
      </c>
      <c r="V7006" s="1">
        <v>0.2</v>
      </c>
      <c r="W7006">
        <v>5</v>
      </c>
      <c r="X7006">
        <v>5</v>
      </c>
      <c r="Y7006">
        <v>16</v>
      </c>
      <c r="AD7006"/>
    </row>
    <row r="7007" spans="1:30" x14ac:dyDescent="0.25">
      <c r="A7007" t="s">
        <v>24</v>
      </c>
      <c r="B7007" s="2">
        <v>43680</v>
      </c>
      <c r="C7007" s="35">
        <f>YEAR(Sales[[#This Row],[ShipDate]])</f>
        <v>2019</v>
      </c>
      <c r="D7007" t="s">
        <v>113</v>
      </c>
      <c r="E7007" t="s">
        <v>18</v>
      </c>
      <c r="F7007" t="s">
        <v>48</v>
      </c>
      <c r="G7007" t="s">
        <v>46</v>
      </c>
      <c r="H7007" t="s">
        <v>164</v>
      </c>
      <c r="I7007" t="s">
        <v>120</v>
      </c>
      <c r="J7007" t="s">
        <v>13</v>
      </c>
      <c r="K7007" t="s">
        <v>941</v>
      </c>
      <c r="L7007" t="s">
        <v>68</v>
      </c>
      <c r="N7007" t="str">
        <f>IF(ISBLANK(Sales[[#This Row],[return]]),"No",Sales[[#This Row],[return]])</f>
        <v>No</v>
      </c>
      <c r="O7007" s="2">
        <v>43678</v>
      </c>
      <c r="P7007" s="8" t="str">
        <f>TEXT(DAY(Sales[[#This Row],[OrderDate]]),"ddd")</f>
        <v>Sun</v>
      </c>
      <c r="Q7007" s="8" t="str">
        <f>TEXT(MONTH(Sales[[#This Row],[ShipDate]])*29,"mmm")</f>
        <v>Aug</v>
      </c>
      <c r="R7007">
        <v>944</v>
      </c>
      <c r="S7007" t="s">
        <v>345</v>
      </c>
      <c r="T7007" t="s">
        <v>66</v>
      </c>
      <c r="U7007">
        <v>60653</v>
      </c>
      <c r="V7007" s="1">
        <v>0.2</v>
      </c>
      <c r="W7007">
        <v>6</v>
      </c>
      <c r="X7007">
        <v>2</v>
      </c>
      <c r="Y7007">
        <v>96</v>
      </c>
      <c r="AD7007"/>
    </row>
    <row r="7008" spans="1:30" x14ac:dyDescent="0.25">
      <c r="A7008" t="s">
        <v>40</v>
      </c>
      <c r="B7008" s="2">
        <v>43569</v>
      </c>
      <c r="C7008" s="35">
        <f>YEAR(Sales[[#This Row],[ShipDate]])</f>
        <v>2019</v>
      </c>
      <c r="D7008" t="s">
        <v>36</v>
      </c>
      <c r="E7008" t="s">
        <v>18</v>
      </c>
      <c r="F7008" t="s">
        <v>43</v>
      </c>
      <c r="G7008" t="s">
        <v>11</v>
      </c>
      <c r="H7008" t="s">
        <v>88</v>
      </c>
      <c r="I7008" t="s">
        <v>93</v>
      </c>
      <c r="J7008" t="s">
        <v>13</v>
      </c>
      <c r="K7008" t="s">
        <v>396</v>
      </c>
      <c r="L7008" t="s">
        <v>92</v>
      </c>
      <c r="N7008" t="str">
        <f>IF(ISBLANK(Sales[[#This Row],[return]]),"No",Sales[[#This Row],[return]])</f>
        <v>No</v>
      </c>
      <c r="O7008" s="2">
        <v>43565</v>
      </c>
      <c r="P7008" s="8" t="str">
        <f>TEXT(DAY(Sales[[#This Row],[OrderDate]]),"ddd")</f>
        <v>Tue</v>
      </c>
      <c r="Q7008" s="8" t="str">
        <f>TEXT(MONTH(Sales[[#This Row],[ShipDate]])*29,"mmm")</f>
        <v>Apr</v>
      </c>
      <c r="R7008">
        <v>996</v>
      </c>
      <c r="S7008" t="s">
        <v>3178</v>
      </c>
      <c r="T7008" t="s">
        <v>90</v>
      </c>
      <c r="U7008">
        <v>19143</v>
      </c>
      <c r="V7008" s="1">
        <v>0.2</v>
      </c>
      <c r="W7008">
        <v>6</v>
      </c>
      <c r="X7008">
        <v>3</v>
      </c>
      <c r="Y7008">
        <v>37</v>
      </c>
      <c r="AD7008"/>
    </row>
    <row r="7009" spans="1:30" x14ac:dyDescent="0.25">
      <c r="A7009" t="s">
        <v>40</v>
      </c>
      <c r="B7009" s="2">
        <v>43569</v>
      </c>
      <c r="C7009" s="35">
        <f>YEAR(Sales[[#This Row],[ShipDate]])</f>
        <v>2019</v>
      </c>
      <c r="D7009" t="s">
        <v>36</v>
      </c>
      <c r="E7009" t="s">
        <v>18</v>
      </c>
      <c r="F7009" t="s">
        <v>52</v>
      </c>
      <c r="G7009" t="s">
        <v>25</v>
      </c>
      <c r="H7009" t="s">
        <v>88</v>
      </c>
      <c r="I7009" t="s">
        <v>93</v>
      </c>
      <c r="J7009" t="s">
        <v>13</v>
      </c>
      <c r="K7009" t="s">
        <v>396</v>
      </c>
      <c r="L7009" t="s">
        <v>92</v>
      </c>
      <c r="N7009" t="str">
        <f>IF(ISBLANK(Sales[[#This Row],[return]]),"No",Sales[[#This Row],[return]])</f>
        <v>No</v>
      </c>
      <c r="O7009" s="2">
        <v>43565</v>
      </c>
      <c r="P7009" s="8" t="str">
        <f>TEXT(DAY(Sales[[#This Row],[OrderDate]]),"ddd")</f>
        <v>Tue</v>
      </c>
      <c r="Q7009" s="8" t="str">
        <f>TEXT(MONTH(Sales[[#This Row],[ShipDate]])*29,"mmm")</f>
        <v>Apr</v>
      </c>
      <c r="R7009">
        <v>1582</v>
      </c>
      <c r="S7009" t="s">
        <v>1759</v>
      </c>
      <c r="T7009" t="s">
        <v>90</v>
      </c>
      <c r="U7009">
        <v>19143</v>
      </c>
      <c r="V7009" s="1">
        <v>0.2</v>
      </c>
      <c r="W7009">
        <v>22</v>
      </c>
      <c r="X7009">
        <v>4</v>
      </c>
      <c r="Y7009">
        <v>195</v>
      </c>
      <c r="AD7009"/>
    </row>
    <row r="7010" spans="1:30" x14ac:dyDescent="0.25">
      <c r="A7010" t="s">
        <v>40</v>
      </c>
      <c r="B7010" s="2">
        <v>43572</v>
      </c>
      <c r="C7010" s="35">
        <f>YEAR(Sales[[#This Row],[ShipDate]])</f>
        <v>2019</v>
      </c>
      <c r="D7010" t="s">
        <v>36</v>
      </c>
      <c r="E7010" t="s">
        <v>31</v>
      </c>
      <c r="F7010" t="s">
        <v>23</v>
      </c>
      <c r="G7010" t="s">
        <v>11</v>
      </c>
      <c r="H7010" t="s">
        <v>556</v>
      </c>
      <c r="I7010" t="s">
        <v>32</v>
      </c>
      <c r="J7010" t="s">
        <v>13</v>
      </c>
      <c r="K7010" t="s">
        <v>2719</v>
      </c>
      <c r="L7010" t="s">
        <v>30</v>
      </c>
      <c r="N7010" t="str">
        <f>IF(ISBLANK(Sales[[#This Row],[return]]),"No",Sales[[#This Row],[return]])</f>
        <v>No</v>
      </c>
      <c r="O7010" s="2">
        <v>43568</v>
      </c>
      <c r="P7010" s="8" t="str">
        <f>TEXT(DAY(Sales[[#This Row],[OrderDate]]),"ddd")</f>
        <v>Fri</v>
      </c>
      <c r="Q7010" s="8" t="str">
        <f>TEXT(MONTH(Sales[[#This Row],[ShipDate]])*29,"mmm")</f>
        <v>Apr</v>
      </c>
      <c r="R7010">
        <v>773</v>
      </c>
      <c r="S7010" t="s">
        <v>3110</v>
      </c>
      <c r="T7010" t="s">
        <v>28</v>
      </c>
      <c r="U7010">
        <v>92345</v>
      </c>
      <c r="V7010" s="1">
        <v>0.2</v>
      </c>
      <c r="W7010">
        <v>-38</v>
      </c>
      <c r="X7010">
        <v>6</v>
      </c>
      <c r="Y7010">
        <v>437</v>
      </c>
      <c r="AD7010"/>
    </row>
    <row r="7011" spans="1:30" x14ac:dyDescent="0.25">
      <c r="A7011" t="s">
        <v>40</v>
      </c>
      <c r="B7011" s="2">
        <v>43832</v>
      </c>
      <c r="C7011" s="35">
        <f>YEAR(Sales[[#This Row],[ShipDate]])</f>
        <v>2020</v>
      </c>
      <c r="D7011" t="s">
        <v>36</v>
      </c>
      <c r="E7011" t="s">
        <v>69</v>
      </c>
      <c r="F7011" t="s">
        <v>45</v>
      </c>
      <c r="G7011" t="s">
        <v>25</v>
      </c>
      <c r="H7011" t="s">
        <v>1921</v>
      </c>
      <c r="I7011" t="s">
        <v>1922</v>
      </c>
      <c r="J7011" t="s">
        <v>13</v>
      </c>
      <c r="K7011" t="s">
        <v>195</v>
      </c>
      <c r="L7011" t="s">
        <v>68</v>
      </c>
      <c r="N7011" t="str">
        <f>IF(ISBLANK(Sales[[#This Row],[return]]),"No",Sales[[#This Row],[return]])</f>
        <v>No</v>
      </c>
      <c r="O7011" s="2">
        <v>43827</v>
      </c>
      <c r="P7011" s="8" t="str">
        <f>TEXT(DAY(Sales[[#This Row],[OrderDate]]),"ddd")</f>
        <v>Sat</v>
      </c>
      <c r="Q7011" s="8" t="str">
        <f>TEXT(MONTH(Sales[[#This Row],[ShipDate]])*29,"mmm")</f>
        <v>Jan</v>
      </c>
      <c r="R7011">
        <v>1508</v>
      </c>
      <c r="S7011" t="s">
        <v>1780</v>
      </c>
      <c r="T7011" t="s">
        <v>66</v>
      </c>
      <c r="U7011">
        <v>58103</v>
      </c>
      <c r="V7011" s="1">
        <v>0</v>
      </c>
      <c r="W7011">
        <v>1</v>
      </c>
      <c r="X7011">
        <v>1</v>
      </c>
      <c r="Y7011">
        <v>2</v>
      </c>
      <c r="AD7011"/>
    </row>
    <row r="7012" spans="1:30" x14ac:dyDescent="0.25">
      <c r="A7012" t="s">
        <v>40</v>
      </c>
      <c r="B7012" s="2">
        <v>43832</v>
      </c>
      <c r="C7012" s="35">
        <f>YEAR(Sales[[#This Row],[ShipDate]])</f>
        <v>2020</v>
      </c>
      <c r="D7012" t="s">
        <v>36</v>
      </c>
      <c r="E7012" t="s">
        <v>69</v>
      </c>
      <c r="F7012" t="s">
        <v>50</v>
      </c>
      <c r="G7012" t="s">
        <v>25</v>
      </c>
      <c r="H7012" t="s">
        <v>1921</v>
      </c>
      <c r="I7012" t="s">
        <v>1922</v>
      </c>
      <c r="J7012" t="s">
        <v>13</v>
      </c>
      <c r="K7012" t="s">
        <v>195</v>
      </c>
      <c r="L7012" t="s">
        <v>68</v>
      </c>
      <c r="N7012" t="str">
        <f>IF(ISBLANK(Sales[[#This Row],[return]]),"No",Sales[[#This Row],[return]])</f>
        <v>No</v>
      </c>
      <c r="O7012" s="2">
        <v>43827</v>
      </c>
      <c r="P7012" s="8" t="str">
        <f>TEXT(DAY(Sales[[#This Row],[OrderDate]]),"ddd")</f>
        <v>Sat</v>
      </c>
      <c r="Q7012" s="8" t="str">
        <f>TEXT(MONTH(Sales[[#This Row],[ShipDate]])*29,"mmm")</f>
        <v>Jan</v>
      </c>
      <c r="R7012">
        <v>1645</v>
      </c>
      <c r="S7012" t="s">
        <v>1961</v>
      </c>
      <c r="T7012" t="s">
        <v>66</v>
      </c>
      <c r="U7012">
        <v>58103</v>
      </c>
      <c r="V7012" s="1">
        <v>0</v>
      </c>
      <c r="W7012">
        <v>13</v>
      </c>
      <c r="X7012">
        <v>5</v>
      </c>
      <c r="Y7012">
        <v>26</v>
      </c>
      <c r="AD7012"/>
    </row>
    <row r="7013" spans="1:30" x14ac:dyDescent="0.25">
      <c r="A7013" t="s">
        <v>40</v>
      </c>
      <c r="B7013" s="2">
        <v>43636</v>
      </c>
      <c r="C7013" s="35">
        <f>YEAR(Sales[[#This Row],[ShipDate]])</f>
        <v>2019</v>
      </c>
      <c r="D7013" t="s">
        <v>36</v>
      </c>
      <c r="E7013" t="s">
        <v>18</v>
      </c>
      <c r="F7013" t="s">
        <v>45</v>
      </c>
      <c r="G7013" t="s">
        <v>25</v>
      </c>
      <c r="H7013" t="s">
        <v>26</v>
      </c>
      <c r="I7013" t="s">
        <v>32</v>
      </c>
      <c r="J7013" t="s">
        <v>13</v>
      </c>
      <c r="K7013" t="s">
        <v>2123</v>
      </c>
      <c r="L7013" t="s">
        <v>30</v>
      </c>
      <c r="N7013" t="str">
        <f>IF(ISBLANK(Sales[[#This Row],[return]]),"No",Sales[[#This Row],[return]])</f>
        <v>No</v>
      </c>
      <c r="O7013" s="2">
        <v>43631</v>
      </c>
      <c r="P7013" s="8" t="str">
        <f>TEXT(DAY(Sales[[#This Row],[OrderDate]]),"ddd")</f>
        <v>Sun</v>
      </c>
      <c r="Q7013" s="8" t="str">
        <f>TEXT(MONTH(Sales[[#This Row],[ShipDate]])*29,"mmm")</f>
        <v>Jun</v>
      </c>
      <c r="R7013">
        <v>522</v>
      </c>
      <c r="S7013" t="s">
        <v>594</v>
      </c>
      <c r="T7013" t="s">
        <v>28</v>
      </c>
      <c r="U7013">
        <v>90036</v>
      </c>
      <c r="V7013" s="1">
        <v>0</v>
      </c>
      <c r="W7013">
        <v>2</v>
      </c>
      <c r="X7013">
        <v>1</v>
      </c>
      <c r="Y7013">
        <v>4</v>
      </c>
      <c r="AD7013"/>
    </row>
    <row r="7014" spans="1:30" x14ac:dyDescent="0.25">
      <c r="A7014" t="s">
        <v>24</v>
      </c>
      <c r="B7014" s="2">
        <v>43566</v>
      </c>
      <c r="C7014" s="35">
        <f>YEAR(Sales[[#This Row],[ShipDate]])</f>
        <v>2019</v>
      </c>
      <c r="D7014" t="s">
        <v>113</v>
      </c>
      <c r="E7014" t="s">
        <v>69</v>
      </c>
      <c r="F7014" t="s">
        <v>33</v>
      </c>
      <c r="G7014" t="s">
        <v>25</v>
      </c>
      <c r="H7014" t="s">
        <v>146</v>
      </c>
      <c r="I7014" t="s">
        <v>149</v>
      </c>
      <c r="J7014" t="s">
        <v>13</v>
      </c>
      <c r="K7014" t="s">
        <v>3010</v>
      </c>
      <c r="L7014" t="s">
        <v>92</v>
      </c>
      <c r="N7014" t="str">
        <f>IF(ISBLANK(Sales[[#This Row],[return]]),"No",Sales[[#This Row],[return]])</f>
        <v>No</v>
      </c>
      <c r="O7014" s="2">
        <v>43564</v>
      </c>
      <c r="P7014" s="8" t="str">
        <f>TEXT(DAY(Sales[[#This Row],[OrderDate]]),"ddd")</f>
        <v>Mon</v>
      </c>
      <c r="Q7014" s="8" t="str">
        <f>TEXT(MONTH(Sales[[#This Row],[ShipDate]])*29,"mmm")</f>
        <v>Apr</v>
      </c>
      <c r="R7014">
        <v>455</v>
      </c>
      <c r="S7014" t="s">
        <v>2174</v>
      </c>
      <c r="T7014" t="s">
        <v>90</v>
      </c>
      <c r="U7014">
        <v>10011</v>
      </c>
      <c r="V7014" s="1">
        <v>0</v>
      </c>
      <c r="W7014">
        <v>5</v>
      </c>
      <c r="X7014">
        <v>2</v>
      </c>
      <c r="Y7014">
        <v>10</v>
      </c>
      <c r="AD7014"/>
    </row>
    <row r="7015" spans="1:30" x14ac:dyDescent="0.25">
      <c r="A7015" t="s">
        <v>24</v>
      </c>
      <c r="B7015" s="2">
        <v>43566</v>
      </c>
      <c r="C7015" s="35">
        <f>YEAR(Sales[[#This Row],[ShipDate]])</f>
        <v>2019</v>
      </c>
      <c r="D7015" t="s">
        <v>113</v>
      </c>
      <c r="E7015" t="s">
        <v>69</v>
      </c>
      <c r="F7015" t="s">
        <v>59</v>
      </c>
      <c r="G7015" t="s">
        <v>25</v>
      </c>
      <c r="H7015" t="s">
        <v>146</v>
      </c>
      <c r="I7015" t="s">
        <v>149</v>
      </c>
      <c r="J7015" t="s">
        <v>13</v>
      </c>
      <c r="K7015" t="s">
        <v>3010</v>
      </c>
      <c r="L7015" t="s">
        <v>92</v>
      </c>
      <c r="N7015" t="str">
        <f>IF(ISBLANK(Sales[[#This Row],[return]]),"No",Sales[[#This Row],[return]])</f>
        <v>No</v>
      </c>
      <c r="O7015" s="2">
        <v>43564</v>
      </c>
      <c r="P7015" s="8" t="str">
        <f>TEXT(DAY(Sales[[#This Row],[OrderDate]]),"ddd")</f>
        <v>Mon</v>
      </c>
      <c r="Q7015" s="8" t="str">
        <f>TEXT(MONTH(Sales[[#This Row],[ShipDate]])*29,"mmm")</f>
        <v>Apr</v>
      </c>
      <c r="R7015">
        <v>1816</v>
      </c>
      <c r="S7015" t="s">
        <v>1664</v>
      </c>
      <c r="T7015" t="s">
        <v>90</v>
      </c>
      <c r="U7015">
        <v>10011</v>
      </c>
      <c r="V7015" s="1">
        <v>0</v>
      </c>
      <c r="W7015">
        <v>6</v>
      </c>
      <c r="X7015">
        <v>2</v>
      </c>
      <c r="Y7015">
        <v>13</v>
      </c>
      <c r="AD7015"/>
    </row>
    <row r="7016" spans="1:30" x14ac:dyDescent="0.25">
      <c r="A7016" t="s">
        <v>24</v>
      </c>
      <c r="B7016" s="2">
        <v>43566</v>
      </c>
      <c r="C7016" s="35">
        <f>YEAR(Sales[[#This Row],[ShipDate]])</f>
        <v>2019</v>
      </c>
      <c r="D7016" t="s">
        <v>113</v>
      </c>
      <c r="E7016" t="s">
        <v>69</v>
      </c>
      <c r="F7016" t="s">
        <v>45</v>
      </c>
      <c r="G7016" t="s">
        <v>25</v>
      </c>
      <c r="H7016" t="s">
        <v>146</v>
      </c>
      <c r="I7016" t="s">
        <v>149</v>
      </c>
      <c r="J7016" t="s">
        <v>13</v>
      </c>
      <c r="K7016" t="s">
        <v>3010</v>
      </c>
      <c r="L7016" t="s">
        <v>92</v>
      </c>
      <c r="N7016" t="str">
        <f>IF(ISBLANK(Sales[[#This Row],[return]]),"No",Sales[[#This Row],[return]])</f>
        <v>No</v>
      </c>
      <c r="O7016" s="2">
        <v>43564</v>
      </c>
      <c r="P7016" s="8" t="str">
        <f>TEXT(DAY(Sales[[#This Row],[OrderDate]]),"ddd")</f>
        <v>Mon</v>
      </c>
      <c r="Q7016" s="8" t="str">
        <f>TEXT(MONTH(Sales[[#This Row],[ShipDate]])*29,"mmm")</f>
        <v>Apr</v>
      </c>
      <c r="R7016">
        <v>376</v>
      </c>
      <c r="S7016" t="s">
        <v>677</v>
      </c>
      <c r="T7016" t="s">
        <v>90</v>
      </c>
      <c r="U7016">
        <v>10011</v>
      </c>
      <c r="V7016" s="1">
        <v>0</v>
      </c>
      <c r="W7016">
        <v>10</v>
      </c>
      <c r="X7016">
        <v>3</v>
      </c>
      <c r="Y7016">
        <v>36</v>
      </c>
      <c r="AD7016"/>
    </row>
    <row r="7017" spans="1:30" x14ac:dyDescent="0.25">
      <c r="A7017" t="s">
        <v>24</v>
      </c>
      <c r="B7017" s="2">
        <v>43566</v>
      </c>
      <c r="C7017" s="35">
        <f>YEAR(Sales[[#This Row],[ShipDate]])</f>
        <v>2019</v>
      </c>
      <c r="D7017" t="s">
        <v>113</v>
      </c>
      <c r="E7017" t="s">
        <v>69</v>
      </c>
      <c r="F7017" t="s">
        <v>33</v>
      </c>
      <c r="G7017" t="s">
        <v>25</v>
      </c>
      <c r="H7017" t="s">
        <v>146</v>
      </c>
      <c r="I7017" t="s">
        <v>149</v>
      </c>
      <c r="J7017" t="s">
        <v>13</v>
      </c>
      <c r="K7017" t="s">
        <v>3010</v>
      </c>
      <c r="L7017" t="s">
        <v>92</v>
      </c>
      <c r="N7017" t="str">
        <f>IF(ISBLANK(Sales[[#This Row],[return]]),"No",Sales[[#This Row],[return]])</f>
        <v>No</v>
      </c>
      <c r="O7017" s="2">
        <v>43564</v>
      </c>
      <c r="P7017" s="8" t="str">
        <f>TEXT(DAY(Sales[[#This Row],[OrderDate]]),"ddd")</f>
        <v>Mon</v>
      </c>
      <c r="Q7017" s="8" t="str">
        <f>TEXT(MONTH(Sales[[#This Row],[ShipDate]])*29,"mmm")</f>
        <v>Apr</v>
      </c>
      <c r="R7017">
        <v>243</v>
      </c>
      <c r="S7017" t="s">
        <v>1641</v>
      </c>
      <c r="T7017" t="s">
        <v>90</v>
      </c>
      <c r="U7017">
        <v>10011</v>
      </c>
      <c r="V7017" s="1">
        <v>0</v>
      </c>
      <c r="W7017">
        <v>4</v>
      </c>
      <c r="X7017">
        <v>3</v>
      </c>
      <c r="Y7017">
        <v>9</v>
      </c>
      <c r="AD7017"/>
    </row>
    <row r="7018" spans="1:30" x14ac:dyDescent="0.25">
      <c r="A7018" t="s">
        <v>24</v>
      </c>
      <c r="B7018" s="2">
        <v>43566</v>
      </c>
      <c r="C7018" s="35">
        <f>YEAR(Sales[[#This Row],[ShipDate]])</f>
        <v>2019</v>
      </c>
      <c r="D7018" t="s">
        <v>113</v>
      </c>
      <c r="E7018" t="s">
        <v>69</v>
      </c>
      <c r="F7018" t="s">
        <v>39</v>
      </c>
      <c r="G7018" t="s">
        <v>25</v>
      </c>
      <c r="H7018" t="s">
        <v>146</v>
      </c>
      <c r="I7018" t="s">
        <v>149</v>
      </c>
      <c r="J7018" t="s">
        <v>13</v>
      </c>
      <c r="K7018" t="s">
        <v>3010</v>
      </c>
      <c r="L7018" t="s">
        <v>92</v>
      </c>
      <c r="N7018" t="str">
        <f>IF(ISBLANK(Sales[[#This Row],[return]]),"No",Sales[[#This Row],[return]])</f>
        <v>No</v>
      </c>
      <c r="O7018" s="2">
        <v>43564</v>
      </c>
      <c r="P7018" s="8" t="str">
        <f>TEXT(DAY(Sales[[#This Row],[OrderDate]]),"ddd")</f>
        <v>Mon</v>
      </c>
      <c r="Q7018" s="8" t="str">
        <f>TEXT(MONTH(Sales[[#This Row],[ShipDate]])*29,"mmm")</f>
        <v>Apr</v>
      </c>
      <c r="R7018">
        <v>1202</v>
      </c>
      <c r="S7018" t="s">
        <v>1634</v>
      </c>
      <c r="T7018" t="s">
        <v>90</v>
      </c>
      <c r="U7018">
        <v>10011</v>
      </c>
      <c r="V7018" s="1">
        <v>0</v>
      </c>
      <c r="W7018">
        <v>0</v>
      </c>
      <c r="X7018">
        <v>3</v>
      </c>
      <c r="Y7018">
        <v>502</v>
      </c>
      <c r="AD7018"/>
    </row>
    <row r="7019" spans="1:30" x14ac:dyDescent="0.25">
      <c r="A7019" t="s">
        <v>24</v>
      </c>
      <c r="B7019" s="2">
        <v>43566</v>
      </c>
      <c r="C7019" s="35">
        <f>YEAR(Sales[[#This Row],[ShipDate]])</f>
        <v>2019</v>
      </c>
      <c r="D7019" t="s">
        <v>113</v>
      </c>
      <c r="E7019" t="s">
        <v>69</v>
      </c>
      <c r="F7019" t="s">
        <v>59</v>
      </c>
      <c r="G7019" t="s">
        <v>25</v>
      </c>
      <c r="H7019" t="s">
        <v>146</v>
      </c>
      <c r="I7019" t="s">
        <v>149</v>
      </c>
      <c r="J7019" t="s">
        <v>13</v>
      </c>
      <c r="K7019" t="s">
        <v>3010</v>
      </c>
      <c r="L7019" t="s">
        <v>92</v>
      </c>
      <c r="N7019" t="str">
        <f>IF(ISBLANK(Sales[[#This Row],[return]]),"No",Sales[[#This Row],[return]])</f>
        <v>No</v>
      </c>
      <c r="O7019" s="2">
        <v>43564</v>
      </c>
      <c r="P7019" s="8" t="str">
        <f>TEXT(DAY(Sales[[#This Row],[OrderDate]]),"ddd")</f>
        <v>Mon</v>
      </c>
      <c r="Q7019" s="8" t="str">
        <f>TEXT(MONTH(Sales[[#This Row],[ShipDate]])*29,"mmm")</f>
        <v>Apr</v>
      </c>
      <c r="R7019">
        <v>464</v>
      </c>
      <c r="S7019" t="s">
        <v>3012</v>
      </c>
      <c r="T7019" t="s">
        <v>90</v>
      </c>
      <c r="U7019">
        <v>10011</v>
      </c>
      <c r="V7019" s="1">
        <v>0</v>
      </c>
      <c r="W7019">
        <v>92</v>
      </c>
      <c r="X7019">
        <v>4</v>
      </c>
      <c r="Y7019">
        <v>192</v>
      </c>
      <c r="AD7019"/>
    </row>
    <row r="7020" spans="1:30" x14ac:dyDescent="0.25">
      <c r="A7020" t="s">
        <v>10</v>
      </c>
      <c r="B7020" s="2">
        <v>43796</v>
      </c>
      <c r="C7020" s="35">
        <f>YEAR(Sales[[#This Row],[ShipDate]])</f>
        <v>2019</v>
      </c>
      <c r="D7020" t="s">
        <v>113</v>
      </c>
      <c r="E7020" t="s">
        <v>18</v>
      </c>
      <c r="F7020" t="s">
        <v>43</v>
      </c>
      <c r="G7020" t="s">
        <v>11</v>
      </c>
      <c r="H7020" t="s">
        <v>803</v>
      </c>
      <c r="I7020" t="s">
        <v>299</v>
      </c>
      <c r="J7020" t="s">
        <v>13</v>
      </c>
      <c r="K7020" t="s">
        <v>804</v>
      </c>
      <c r="L7020" t="s">
        <v>68</v>
      </c>
      <c r="N7020" t="str">
        <f>IF(ISBLANK(Sales[[#This Row],[return]]),"No",Sales[[#This Row],[return]])</f>
        <v>No</v>
      </c>
      <c r="O7020" s="2">
        <v>43795</v>
      </c>
      <c r="P7020" s="8" t="str">
        <f>TEXT(DAY(Sales[[#This Row],[OrderDate]]),"ddd")</f>
        <v>Thu</v>
      </c>
      <c r="Q7020" s="8" t="str">
        <f>TEXT(MONTH(Sales[[#This Row],[ShipDate]])*29,"mmm")</f>
        <v>Nov</v>
      </c>
      <c r="R7020">
        <v>627</v>
      </c>
      <c r="S7020" t="s">
        <v>805</v>
      </c>
      <c r="T7020" t="s">
        <v>66</v>
      </c>
      <c r="U7020">
        <v>64118</v>
      </c>
      <c r="V7020" s="1">
        <v>0</v>
      </c>
      <c r="W7020">
        <v>40</v>
      </c>
      <c r="X7020">
        <v>3</v>
      </c>
      <c r="Y7020">
        <v>126</v>
      </c>
      <c r="AD7020"/>
    </row>
    <row r="7021" spans="1:30" x14ac:dyDescent="0.25">
      <c r="A7021" t="s">
        <v>10</v>
      </c>
      <c r="B7021" s="2">
        <v>43796</v>
      </c>
      <c r="C7021" s="35">
        <f>YEAR(Sales[[#This Row],[ShipDate]])</f>
        <v>2019</v>
      </c>
      <c r="D7021" t="s">
        <v>113</v>
      </c>
      <c r="E7021" t="s">
        <v>18</v>
      </c>
      <c r="F7021" t="s">
        <v>99</v>
      </c>
      <c r="G7021" t="s">
        <v>46</v>
      </c>
      <c r="H7021" t="s">
        <v>803</v>
      </c>
      <c r="I7021" t="s">
        <v>299</v>
      </c>
      <c r="J7021" t="s">
        <v>13</v>
      </c>
      <c r="K7021" t="s">
        <v>804</v>
      </c>
      <c r="L7021" t="s">
        <v>68</v>
      </c>
      <c r="N7021" t="str">
        <f>IF(ISBLANK(Sales[[#This Row],[return]]),"No",Sales[[#This Row],[return]])</f>
        <v>No</v>
      </c>
      <c r="O7021" s="2">
        <v>43795</v>
      </c>
      <c r="P7021" s="8" t="str">
        <f>TEXT(DAY(Sales[[#This Row],[OrderDate]]),"ddd")</f>
        <v>Thu</v>
      </c>
      <c r="Q7021" s="8" t="str">
        <f>TEXT(MONTH(Sales[[#This Row],[ShipDate]])*29,"mmm")</f>
        <v>Nov</v>
      </c>
      <c r="R7021">
        <v>1404</v>
      </c>
      <c r="S7021" t="s">
        <v>806</v>
      </c>
      <c r="T7021" t="s">
        <v>66</v>
      </c>
      <c r="U7021">
        <v>64118</v>
      </c>
      <c r="V7021" s="1">
        <v>0</v>
      </c>
      <c r="W7021">
        <v>12</v>
      </c>
      <c r="X7021">
        <v>2</v>
      </c>
      <c r="Y7021">
        <v>38</v>
      </c>
      <c r="AD7021"/>
    </row>
    <row r="7022" spans="1:30" x14ac:dyDescent="0.25">
      <c r="A7022" t="s">
        <v>40</v>
      </c>
      <c r="B7022" s="2">
        <v>43817</v>
      </c>
      <c r="C7022" s="35">
        <f>YEAR(Sales[[#This Row],[ShipDate]])</f>
        <v>2019</v>
      </c>
      <c r="D7022" t="s">
        <v>36</v>
      </c>
      <c r="E7022" t="s">
        <v>31</v>
      </c>
      <c r="F7022" t="s">
        <v>21</v>
      </c>
      <c r="G7022" t="s">
        <v>11</v>
      </c>
      <c r="H7022" t="s">
        <v>146</v>
      </c>
      <c r="I7022" t="s">
        <v>149</v>
      </c>
      <c r="J7022" t="s">
        <v>13</v>
      </c>
      <c r="K7022" t="s">
        <v>646</v>
      </c>
      <c r="L7022" t="s">
        <v>92</v>
      </c>
      <c r="N7022" t="str">
        <f>IF(ISBLANK(Sales[[#This Row],[return]]),"No",Sales[[#This Row],[return]])</f>
        <v>No</v>
      </c>
      <c r="O7022" s="2">
        <v>43812</v>
      </c>
      <c r="P7022" s="8" t="str">
        <f>TEXT(DAY(Sales[[#This Row],[OrderDate]]),"ddd")</f>
        <v>Fri</v>
      </c>
      <c r="Q7022" s="8" t="str">
        <f>TEXT(MONTH(Sales[[#This Row],[ShipDate]])*29,"mmm")</f>
        <v>Dec</v>
      </c>
      <c r="R7022">
        <v>379</v>
      </c>
      <c r="S7022" t="s">
        <v>1008</v>
      </c>
      <c r="T7022" t="s">
        <v>90</v>
      </c>
      <c r="U7022">
        <v>10024</v>
      </c>
      <c r="V7022" s="1">
        <v>0.2</v>
      </c>
      <c r="W7022">
        <v>7</v>
      </c>
      <c r="X7022">
        <v>3</v>
      </c>
      <c r="Y7022">
        <v>288</v>
      </c>
      <c r="AD7022"/>
    </row>
    <row r="7023" spans="1:30" x14ac:dyDescent="0.25">
      <c r="A7023" t="s">
        <v>10</v>
      </c>
      <c r="B7023" s="2">
        <v>43778</v>
      </c>
      <c r="C7023" s="35">
        <f>YEAR(Sales[[#This Row],[ShipDate]])</f>
        <v>2019</v>
      </c>
      <c r="D7023" t="s">
        <v>36</v>
      </c>
      <c r="E7023" t="s">
        <v>18</v>
      </c>
      <c r="F7023" t="s">
        <v>38</v>
      </c>
      <c r="G7023" t="s">
        <v>11</v>
      </c>
      <c r="H7023" t="s">
        <v>1411</v>
      </c>
      <c r="I7023" t="s">
        <v>32</v>
      </c>
      <c r="J7023" t="s">
        <v>13</v>
      </c>
      <c r="K7023" t="s">
        <v>1169</v>
      </c>
      <c r="L7023" t="s">
        <v>30</v>
      </c>
      <c r="N7023" t="str">
        <f>IF(ISBLANK(Sales[[#This Row],[return]]),"No",Sales[[#This Row],[return]])</f>
        <v>No</v>
      </c>
      <c r="O7023" s="2">
        <v>43772</v>
      </c>
      <c r="P7023" s="8" t="str">
        <f>TEXT(DAY(Sales[[#This Row],[OrderDate]]),"ddd")</f>
        <v>Tue</v>
      </c>
      <c r="Q7023" s="8" t="str">
        <f>TEXT(MONTH(Sales[[#This Row],[ShipDate]])*29,"mmm")</f>
        <v>Nov</v>
      </c>
      <c r="R7023">
        <v>1386</v>
      </c>
      <c r="S7023" t="s">
        <v>1611</v>
      </c>
      <c r="T7023" t="s">
        <v>28</v>
      </c>
      <c r="U7023">
        <v>93309</v>
      </c>
      <c r="V7023" s="1">
        <v>0.2</v>
      </c>
      <c r="W7023">
        <v>36</v>
      </c>
      <c r="X7023">
        <v>4</v>
      </c>
      <c r="Y7023">
        <v>486</v>
      </c>
      <c r="AD7023"/>
    </row>
    <row r="7024" spans="1:30" x14ac:dyDescent="0.25">
      <c r="A7024" t="s">
        <v>40</v>
      </c>
      <c r="B7024" s="2">
        <v>43811</v>
      </c>
      <c r="C7024" s="35">
        <f>YEAR(Sales[[#This Row],[ShipDate]])</f>
        <v>2019</v>
      </c>
      <c r="D7024" t="s">
        <v>36</v>
      </c>
      <c r="E7024" t="s">
        <v>18</v>
      </c>
      <c r="F7024" t="s">
        <v>52</v>
      </c>
      <c r="G7024" t="s">
        <v>25</v>
      </c>
      <c r="H7024" t="s">
        <v>1553</v>
      </c>
      <c r="I7024" t="s">
        <v>692</v>
      </c>
      <c r="J7024" t="s">
        <v>13</v>
      </c>
      <c r="K7024" t="s">
        <v>41</v>
      </c>
      <c r="L7024" t="s">
        <v>17</v>
      </c>
      <c r="N7024" t="str">
        <f>IF(ISBLANK(Sales[[#This Row],[return]]),"No",Sales[[#This Row],[return]])</f>
        <v>No</v>
      </c>
      <c r="O7024" s="2">
        <v>43806</v>
      </c>
      <c r="P7024" s="8" t="str">
        <f>TEXT(DAY(Sales[[#This Row],[OrderDate]]),"ddd")</f>
        <v>Sat</v>
      </c>
      <c r="Q7024" s="8" t="str">
        <f>TEXT(MONTH(Sales[[#This Row],[ShipDate]])*29,"mmm")</f>
        <v>Dec</v>
      </c>
      <c r="R7024">
        <v>612</v>
      </c>
      <c r="S7024" t="s">
        <v>1684</v>
      </c>
      <c r="T7024" t="s">
        <v>15</v>
      </c>
      <c r="U7024">
        <v>39401</v>
      </c>
      <c r="V7024" s="1">
        <v>0</v>
      </c>
      <c r="W7024">
        <v>90</v>
      </c>
      <c r="X7024">
        <v>4</v>
      </c>
      <c r="Y7024">
        <v>321</v>
      </c>
      <c r="AD7024"/>
    </row>
    <row r="7025" spans="1:30" x14ac:dyDescent="0.25">
      <c r="A7025" t="s">
        <v>40</v>
      </c>
      <c r="B7025" s="2">
        <v>43811</v>
      </c>
      <c r="C7025" s="35">
        <f>YEAR(Sales[[#This Row],[ShipDate]])</f>
        <v>2019</v>
      </c>
      <c r="D7025" t="s">
        <v>36</v>
      </c>
      <c r="E7025" t="s">
        <v>18</v>
      </c>
      <c r="F7025" t="s">
        <v>99</v>
      </c>
      <c r="G7025" t="s">
        <v>46</v>
      </c>
      <c r="H7025" t="s">
        <v>1553</v>
      </c>
      <c r="I7025" t="s">
        <v>692</v>
      </c>
      <c r="J7025" t="s">
        <v>13</v>
      </c>
      <c r="K7025" t="s">
        <v>41</v>
      </c>
      <c r="L7025" t="s">
        <v>17</v>
      </c>
      <c r="N7025" t="str">
        <f>IF(ISBLANK(Sales[[#This Row],[return]]),"No",Sales[[#This Row],[return]])</f>
        <v>No</v>
      </c>
      <c r="O7025" s="2">
        <v>43806</v>
      </c>
      <c r="P7025" s="8" t="str">
        <f>TEXT(DAY(Sales[[#This Row],[OrderDate]]),"ddd")</f>
        <v>Sat</v>
      </c>
      <c r="Q7025" s="8" t="str">
        <f>TEXT(MONTH(Sales[[#This Row],[ShipDate]])*29,"mmm")</f>
        <v>Dec</v>
      </c>
      <c r="R7025">
        <v>1080</v>
      </c>
      <c r="S7025" t="s">
        <v>414</v>
      </c>
      <c r="T7025" t="s">
        <v>15</v>
      </c>
      <c r="U7025">
        <v>39401</v>
      </c>
      <c r="V7025" s="1">
        <v>0</v>
      </c>
      <c r="W7025">
        <v>23</v>
      </c>
      <c r="X7025">
        <v>4</v>
      </c>
      <c r="Y7025">
        <v>52</v>
      </c>
      <c r="AD7025"/>
    </row>
    <row r="7026" spans="1:30" x14ac:dyDescent="0.25">
      <c r="A7026" t="s">
        <v>40</v>
      </c>
      <c r="B7026" s="2">
        <v>43551</v>
      </c>
      <c r="C7026" s="35">
        <f>YEAR(Sales[[#This Row],[ShipDate]])</f>
        <v>2019</v>
      </c>
      <c r="D7026" t="s">
        <v>36</v>
      </c>
      <c r="E7026" t="s">
        <v>18</v>
      </c>
      <c r="F7026" t="s">
        <v>39</v>
      </c>
      <c r="G7026" t="s">
        <v>25</v>
      </c>
      <c r="H7026" t="s">
        <v>773</v>
      </c>
      <c r="I7026" t="s">
        <v>70</v>
      </c>
      <c r="J7026" t="s">
        <v>13</v>
      </c>
      <c r="K7026" t="s">
        <v>1178</v>
      </c>
      <c r="L7026" t="s">
        <v>68</v>
      </c>
      <c r="N7026" t="str">
        <f>IF(ISBLANK(Sales[[#This Row],[return]]),"No",Sales[[#This Row],[return]])</f>
        <v>No</v>
      </c>
      <c r="O7026" s="2">
        <v>43547</v>
      </c>
      <c r="P7026" s="8" t="str">
        <f>TEXT(DAY(Sales[[#This Row],[OrderDate]]),"ddd")</f>
        <v>Mon</v>
      </c>
      <c r="Q7026" s="8" t="str">
        <f>TEXT(MONTH(Sales[[#This Row],[ShipDate]])*29,"mmm")</f>
        <v>Mar</v>
      </c>
      <c r="R7026">
        <v>648</v>
      </c>
      <c r="S7026" t="s">
        <v>778</v>
      </c>
      <c r="T7026" t="s">
        <v>66</v>
      </c>
      <c r="U7026">
        <v>77340</v>
      </c>
      <c r="V7026" s="1">
        <v>0.2</v>
      </c>
      <c r="W7026">
        <v>-32</v>
      </c>
      <c r="X7026">
        <v>2</v>
      </c>
      <c r="Y7026">
        <v>144</v>
      </c>
      <c r="AD7026"/>
    </row>
    <row r="7027" spans="1:30" x14ac:dyDescent="0.25">
      <c r="A7027" t="s">
        <v>40</v>
      </c>
      <c r="B7027" s="2">
        <v>43586</v>
      </c>
      <c r="C7027" s="35">
        <f>YEAR(Sales[[#This Row],[ShipDate]])</f>
        <v>2019</v>
      </c>
      <c r="D7027" t="s">
        <v>36</v>
      </c>
      <c r="E7027" t="s">
        <v>31</v>
      </c>
      <c r="F7027" t="s">
        <v>21</v>
      </c>
      <c r="G7027" t="s">
        <v>11</v>
      </c>
      <c r="H7027" t="s">
        <v>64</v>
      </c>
      <c r="I7027" t="s">
        <v>70</v>
      </c>
      <c r="J7027" t="s">
        <v>13</v>
      </c>
      <c r="K7027" t="s">
        <v>243</v>
      </c>
      <c r="L7027" t="s">
        <v>68</v>
      </c>
      <c r="M7027" t="s">
        <v>82</v>
      </c>
      <c r="N7027" t="str">
        <f>IF(ISBLANK(Sales[[#This Row],[return]]),"No",Sales[[#This Row],[return]])</f>
        <v>Yes</v>
      </c>
      <c r="O7027" s="2">
        <v>43582</v>
      </c>
      <c r="P7027" s="8" t="str">
        <f>TEXT(DAY(Sales[[#This Row],[OrderDate]]),"ddd")</f>
        <v>Fri</v>
      </c>
      <c r="Q7027" s="8" t="str">
        <f>TEXT(MONTH(Sales[[#This Row],[ShipDate]])*29,"mmm")</f>
        <v>May</v>
      </c>
      <c r="R7027">
        <v>1427</v>
      </c>
      <c r="S7027" t="s">
        <v>592</v>
      </c>
      <c r="T7027" t="s">
        <v>66</v>
      </c>
      <c r="U7027">
        <v>76106</v>
      </c>
      <c r="V7027" s="1">
        <v>0.32</v>
      </c>
      <c r="W7027">
        <v>-42</v>
      </c>
      <c r="X7027">
        <v>4</v>
      </c>
      <c r="Y7027">
        <v>220</v>
      </c>
      <c r="AD7027"/>
    </row>
    <row r="7028" spans="1:30" x14ac:dyDescent="0.25">
      <c r="A7028" t="s">
        <v>40</v>
      </c>
      <c r="B7028" s="2">
        <v>43586</v>
      </c>
      <c r="C7028" s="35">
        <f>YEAR(Sales[[#This Row],[ShipDate]])</f>
        <v>2019</v>
      </c>
      <c r="D7028" t="s">
        <v>36</v>
      </c>
      <c r="E7028" t="s">
        <v>31</v>
      </c>
      <c r="F7028" t="s">
        <v>33</v>
      </c>
      <c r="G7028" t="s">
        <v>25</v>
      </c>
      <c r="H7028" t="s">
        <v>64</v>
      </c>
      <c r="I7028" t="s">
        <v>70</v>
      </c>
      <c r="J7028" t="s">
        <v>13</v>
      </c>
      <c r="K7028" t="s">
        <v>243</v>
      </c>
      <c r="L7028" t="s">
        <v>68</v>
      </c>
      <c r="M7028" t="s">
        <v>82</v>
      </c>
      <c r="N7028" t="str">
        <f>IF(ISBLANK(Sales[[#This Row],[return]]),"No",Sales[[#This Row],[return]])</f>
        <v>Yes</v>
      </c>
      <c r="O7028" s="2">
        <v>43582</v>
      </c>
      <c r="P7028" s="8" t="str">
        <f>TEXT(DAY(Sales[[#This Row],[OrderDate]]),"ddd")</f>
        <v>Fri</v>
      </c>
      <c r="Q7028" s="8" t="str">
        <f>TEXT(MONTH(Sales[[#This Row],[ShipDate]])*29,"mmm")</f>
        <v>May</v>
      </c>
      <c r="R7028">
        <v>232</v>
      </c>
      <c r="S7028" t="s">
        <v>3156</v>
      </c>
      <c r="T7028" t="s">
        <v>66</v>
      </c>
      <c r="U7028">
        <v>76106</v>
      </c>
      <c r="V7028" s="1">
        <v>0.2</v>
      </c>
      <c r="W7028">
        <v>12</v>
      </c>
      <c r="X7028">
        <v>4</v>
      </c>
      <c r="Y7028">
        <v>33</v>
      </c>
      <c r="AD7028"/>
    </row>
    <row r="7029" spans="1:30" x14ac:dyDescent="0.25">
      <c r="A7029" t="s">
        <v>24</v>
      </c>
      <c r="B7029" s="2">
        <v>43579</v>
      </c>
      <c r="C7029" s="35">
        <f>YEAR(Sales[[#This Row],[ShipDate]])</f>
        <v>2019</v>
      </c>
      <c r="D7029" t="s">
        <v>113</v>
      </c>
      <c r="E7029" t="s">
        <v>18</v>
      </c>
      <c r="F7029" t="s">
        <v>43</v>
      </c>
      <c r="G7029" t="s">
        <v>11</v>
      </c>
      <c r="H7029" t="s">
        <v>79</v>
      </c>
      <c r="I7029" t="s">
        <v>32</v>
      </c>
      <c r="J7029" t="s">
        <v>13</v>
      </c>
      <c r="K7029" t="s">
        <v>1161</v>
      </c>
      <c r="L7029" t="s">
        <v>30</v>
      </c>
      <c r="N7029" t="str">
        <f>IF(ISBLANK(Sales[[#This Row],[return]]),"No",Sales[[#This Row],[return]])</f>
        <v>No</v>
      </c>
      <c r="O7029" s="2">
        <v>43577</v>
      </c>
      <c r="P7029" s="8" t="str">
        <f>TEXT(DAY(Sales[[#This Row],[OrderDate]]),"ddd")</f>
        <v>Sun</v>
      </c>
      <c r="Q7029" s="8" t="str">
        <f>TEXT(MONTH(Sales[[#This Row],[ShipDate]])*29,"mmm")</f>
        <v>Apr</v>
      </c>
      <c r="R7029">
        <v>591</v>
      </c>
      <c r="S7029" t="s">
        <v>1213</v>
      </c>
      <c r="T7029" t="s">
        <v>28</v>
      </c>
      <c r="U7029">
        <v>94122</v>
      </c>
      <c r="V7029" s="1">
        <v>0</v>
      </c>
      <c r="W7029">
        <v>6</v>
      </c>
      <c r="X7029">
        <v>2</v>
      </c>
      <c r="Y7029">
        <v>18</v>
      </c>
      <c r="AD7029"/>
    </row>
    <row r="7030" spans="1:30" x14ac:dyDescent="0.25">
      <c r="A7030" t="s">
        <v>10</v>
      </c>
      <c r="B7030" s="2">
        <v>43806</v>
      </c>
      <c r="C7030" s="35">
        <f>YEAR(Sales[[#This Row],[ShipDate]])</f>
        <v>2019</v>
      </c>
      <c r="D7030" t="s">
        <v>36</v>
      </c>
      <c r="E7030" t="s">
        <v>18</v>
      </c>
      <c r="F7030" t="s">
        <v>39</v>
      </c>
      <c r="G7030" t="s">
        <v>25</v>
      </c>
      <c r="H7030" t="s">
        <v>407</v>
      </c>
      <c r="I7030" t="s">
        <v>133</v>
      </c>
      <c r="J7030" t="s">
        <v>13</v>
      </c>
      <c r="K7030" t="s">
        <v>408</v>
      </c>
      <c r="L7030" t="s">
        <v>68</v>
      </c>
      <c r="N7030" t="str">
        <f>IF(ISBLANK(Sales[[#This Row],[return]]),"No",Sales[[#This Row],[return]])</f>
        <v>No</v>
      </c>
      <c r="O7030" s="2">
        <v>43800</v>
      </c>
      <c r="P7030" s="8" t="str">
        <f>TEXT(DAY(Sales[[#This Row],[OrderDate]]),"ddd")</f>
        <v>Sun</v>
      </c>
      <c r="Q7030" s="8" t="str">
        <f>TEXT(MONTH(Sales[[#This Row],[ShipDate]])*29,"mmm")</f>
        <v>Dec</v>
      </c>
      <c r="R7030">
        <v>1555</v>
      </c>
      <c r="S7030" t="s">
        <v>409</v>
      </c>
      <c r="T7030" t="s">
        <v>66</v>
      </c>
      <c r="U7030">
        <v>48601</v>
      </c>
      <c r="V7030" s="1">
        <v>0</v>
      </c>
      <c r="W7030">
        <v>6</v>
      </c>
      <c r="X7030">
        <v>4</v>
      </c>
      <c r="Y7030">
        <v>84</v>
      </c>
      <c r="AD7030"/>
    </row>
    <row r="7031" spans="1:30" x14ac:dyDescent="0.25">
      <c r="A7031" t="s">
        <v>10</v>
      </c>
      <c r="B7031" s="2">
        <v>43806</v>
      </c>
      <c r="C7031" s="35">
        <f>YEAR(Sales[[#This Row],[ShipDate]])</f>
        <v>2019</v>
      </c>
      <c r="D7031" t="s">
        <v>36</v>
      </c>
      <c r="E7031" t="s">
        <v>18</v>
      </c>
      <c r="F7031" t="s">
        <v>48</v>
      </c>
      <c r="G7031" t="s">
        <v>46</v>
      </c>
      <c r="H7031" t="s">
        <v>407</v>
      </c>
      <c r="I7031" t="s">
        <v>133</v>
      </c>
      <c r="J7031" t="s">
        <v>13</v>
      </c>
      <c r="K7031" t="s">
        <v>408</v>
      </c>
      <c r="L7031" t="s">
        <v>68</v>
      </c>
      <c r="N7031" t="str">
        <f>IF(ISBLANK(Sales[[#This Row],[return]]),"No",Sales[[#This Row],[return]])</f>
        <v>No</v>
      </c>
      <c r="O7031" s="2">
        <v>43800</v>
      </c>
      <c r="P7031" s="8" t="str">
        <f>TEXT(DAY(Sales[[#This Row],[OrderDate]]),"ddd")</f>
        <v>Sun</v>
      </c>
      <c r="Q7031" s="8" t="str">
        <f>TEXT(MONTH(Sales[[#This Row],[ShipDate]])*29,"mmm")</f>
        <v>Dec</v>
      </c>
      <c r="R7031">
        <v>1248</v>
      </c>
      <c r="S7031" t="s">
        <v>410</v>
      </c>
      <c r="T7031" t="s">
        <v>66</v>
      </c>
      <c r="U7031">
        <v>48601</v>
      </c>
      <c r="V7031" s="1">
        <v>0</v>
      </c>
      <c r="W7031">
        <v>36</v>
      </c>
      <c r="X7031">
        <v>2</v>
      </c>
      <c r="Y7031">
        <v>132</v>
      </c>
      <c r="AD7031"/>
    </row>
    <row r="7032" spans="1:30" x14ac:dyDescent="0.25">
      <c r="A7032" t="s">
        <v>10</v>
      </c>
      <c r="B7032" s="2">
        <v>43806</v>
      </c>
      <c r="C7032" s="35">
        <f>YEAR(Sales[[#This Row],[ShipDate]])</f>
        <v>2019</v>
      </c>
      <c r="D7032" t="s">
        <v>36</v>
      </c>
      <c r="E7032" t="s">
        <v>18</v>
      </c>
      <c r="F7032" t="s">
        <v>50</v>
      </c>
      <c r="G7032" t="s">
        <v>25</v>
      </c>
      <c r="H7032" t="s">
        <v>407</v>
      </c>
      <c r="I7032" t="s">
        <v>133</v>
      </c>
      <c r="J7032" t="s">
        <v>13</v>
      </c>
      <c r="K7032" t="s">
        <v>408</v>
      </c>
      <c r="L7032" t="s">
        <v>68</v>
      </c>
      <c r="N7032" t="str">
        <f>IF(ISBLANK(Sales[[#This Row],[return]]),"No",Sales[[#This Row],[return]])</f>
        <v>No</v>
      </c>
      <c r="O7032" s="2">
        <v>43800</v>
      </c>
      <c r="P7032" s="8" t="str">
        <f>TEXT(DAY(Sales[[#This Row],[OrderDate]]),"ddd")</f>
        <v>Sun</v>
      </c>
      <c r="Q7032" s="8" t="str">
        <f>TEXT(MONTH(Sales[[#This Row],[ShipDate]])*29,"mmm")</f>
        <v>Dec</v>
      </c>
      <c r="R7032">
        <v>242</v>
      </c>
      <c r="S7032" t="s">
        <v>273</v>
      </c>
      <c r="T7032" t="s">
        <v>66</v>
      </c>
      <c r="U7032">
        <v>48601</v>
      </c>
      <c r="V7032" s="1">
        <v>0</v>
      </c>
      <c r="W7032">
        <v>7</v>
      </c>
      <c r="X7032">
        <v>4</v>
      </c>
      <c r="Y7032">
        <v>16</v>
      </c>
      <c r="AD7032"/>
    </row>
    <row r="7033" spans="1:30" x14ac:dyDescent="0.25">
      <c r="A7033" t="s">
        <v>10</v>
      </c>
      <c r="B7033" s="2">
        <v>43806</v>
      </c>
      <c r="C7033" s="35">
        <f>YEAR(Sales[[#This Row],[ShipDate]])</f>
        <v>2019</v>
      </c>
      <c r="D7033" t="s">
        <v>36</v>
      </c>
      <c r="E7033" t="s">
        <v>18</v>
      </c>
      <c r="F7033" t="s">
        <v>150</v>
      </c>
      <c r="G7033" t="s">
        <v>25</v>
      </c>
      <c r="H7033" t="s">
        <v>407</v>
      </c>
      <c r="I7033" t="s">
        <v>133</v>
      </c>
      <c r="J7033" t="s">
        <v>13</v>
      </c>
      <c r="K7033" t="s">
        <v>408</v>
      </c>
      <c r="L7033" t="s">
        <v>68</v>
      </c>
      <c r="N7033" t="str">
        <f>IF(ISBLANK(Sales[[#This Row],[return]]),"No",Sales[[#This Row],[return]])</f>
        <v>No</v>
      </c>
      <c r="O7033" s="2">
        <v>43800</v>
      </c>
      <c r="P7033" s="8" t="str">
        <f>TEXT(DAY(Sales[[#This Row],[OrderDate]]),"ddd")</f>
        <v>Sun</v>
      </c>
      <c r="Q7033" s="8" t="str">
        <f>TEXT(MONTH(Sales[[#This Row],[ShipDate]])*29,"mmm")</f>
        <v>Dec</v>
      </c>
      <c r="R7033">
        <v>111</v>
      </c>
      <c r="S7033" t="s">
        <v>411</v>
      </c>
      <c r="T7033" t="s">
        <v>66</v>
      </c>
      <c r="U7033">
        <v>48601</v>
      </c>
      <c r="V7033" s="1">
        <v>0</v>
      </c>
      <c r="W7033">
        <v>16</v>
      </c>
      <c r="X7033">
        <v>9</v>
      </c>
      <c r="Y7033">
        <v>52</v>
      </c>
      <c r="AD7033"/>
    </row>
    <row r="7034" spans="1:30" x14ac:dyDescent="0.25">
      <c r="A7034" t="s">
        <v>10</v>
      </c>
      <c r="B7034" s="2">
        <v>43806</v>
      </c>
      <c r="C7034" s="35">
        <f>YEAR(Sales[[#This Row],[ShipDate]])</f>
        <v>2019</v>
      </c>
      <c r="D7034" t="s">
        <v>36</v>
      </c>
      <c r="E7034" t="s">
        <v>18</v>
      </c>
      <c r="F7034" t="s">
        <v>39</v>
      </c>
      <c r="G7034" t="s">
        <v>25</v>
      </c>
      <c r="H7034" t="s">
        <v>407</v>
      </c>
      <c r="I7034" t="s">
        <v>133</v>
      </c>
      <c r="J7034" t="s">
        <v>13</v>
      </c>
      <c r="K7034" t="s">
        <v>408</v>
      </c>
      <c r="L7034" t="s">
        <v>68</v>
      </c>
      <c r="N7034" t="str">
        <f>IF(ISBLANK(Sales[[#This Row],[return]]),"No",Sales[[#This Row],[return]])</f>
        <v>No</v>
      </c>
      <c r="O7034" s="2">
        <v>43800</v>
      </c>
      <c r="P7034" s="8" t="str">
        <f>TEXT(DAY(Sales[[#This Row],[OrderDate]]),"ddd")</f>
        <v>Sun</v>
      </c>
      <c r="Q7034" s="8" t="str">
        <f>TEXT(MONTH(Sales[[#This Row],[ShipDate]])*29,"mmm")</f>
        <v>Dec</v>
      </c>
      <c r="R7034">
        <v>776</v>
      </c>
      <c r="S7034" t="s">
        <v>412</v>
      </c>
      <c r="T7034" t="s">
        <v>66</v>
      </c>
      <c r="U7034">
        <v>48601</v>
      </c>
      <c r="V7034" s="1">
        <v>0</v>
      </c>
      <c r="W7034">
        <v>4</v>
      </c>
      <c r="X7034">
        <v>1</v>
      </c>
      <c r="Y7034">
        <v>92</v>
      </c>
      <c r="AD7034"/>
    </row>
    <row r="7035" spans="1:30" x14ac:dyDescent="0.25">
      <c r="A7035" t="s">
        <v>24</v>
      </c>
      <c r="B7035" s="2">
        <v>43758</v>
      </c>
      <c r="C7035" s="35">
        <f>YEAR(Sales[[#This Row],[ShipDate]])</f>
        <v>2019</v>
      </c>
      <c r="D7035" t="s">
        <v>36</v>
      </c>
      <c r="E7035" t="s">
        <v>31</v>
      </c>
      <c r="F7035" t="s">
        <v>50</v>
      </c>
      <c r="G7035" t="s">
        <v>25</v>
      </c>
      <c r="H7035" t="s">
        <v>1412</v>
      </c>
      <c r="I7035" t="s">
        <v>32</v>
      </c>
      <c r="J7035" t="s">
        <v>13</v>
      </c>
      <c r="K7035" t="s">
        <v>2660</v>
      </c>
      <c r="L7035" t="s">
        <v>30</v>
      </c>
      <c r="N7035" t="str">
        <f>IF(ISBLANK(Sales[[#This Row],[return]]),"No",Sales[[#This Row],[return]])</f>
        <v>No</v>
      </c>
      <c r="O7035" s="2">
        <v>43751</v>
      </c>
      <c r="P7035" s="8" t="str">
        <f>TEXT(DAY(Sales[[#This Row],[OrderDate]]),"ddd")</f>
        <v>Fri</v>
      </c>
      <c r="Q7035" s="8" t="str">
        <f>TEXT(MONTH(Sales[[#This Row],[ShipDate]])*29,"mmm")</f>
        <v>Oct</v>
      </c>
      <c r="R7035">
        <v>651</v>
      </c>
      <c r="S7035" t="s">
        <v>802</v>
      </c>
      <c r="T7035" t="s">
        <v>28</v>
      </c>
      <c r="U7035">
        <v>95823</v>
      </c>
      <c r="V7035" s="1">
        <v>0.2</v>
      </c>
      <c r="W7035">
        <v>1906</v>
      </c>
      <c r="X7035">
        <v>5</v>
      </c>
      <c r="Y7035">
        <v>5084</v>
      </c>
      <c r="AD7035"/>
    </row>
    <row r="7036" spans="1:30" x14ac:dyDescent="0.25">
      <c r="A7036" t="s">
        <v>24</v>
      </c>
      <c r="B7036" s="2">
        <v>43758</v>
      </c>
      <c r="C7036" s="35">
        <f>YEAR(Sales[[#This Row],[ShipDate]])</f>
        <v>2019</v>
      </c>
      <c r="D7036" t="s">
        <v>36</v>
      </c>
      <c r="E7036" t="s">
        <v>31</v>
      </c>
      <c r="F7036" t="s">
        <v>99</v>
      </c>
      <c r="G7036" t="s">
        <v>46</v>
      </c>
      <c r="H7036" t="s">
        <v>1412</v>
      </c>
      <c r="I7036" t="s">
        <v>32</v>
      </c>
      <c r="J7036" t="s">
        <v>13</v>
      </c>
      <c r="K7036" t="s">
        <v>2660</v>
      </c>
      <c r="L7036" t="s">
        <v>30</v>
      </c>
      <c r="N7036" t="str">
        <f>IF(ISBLANK(Sales[[#This Row],[return]]),"No",Sales[[#This Row],[return]])</f>
        <v>No</v>
      </c>
      <c r="O7036" s="2">
        <v>43751</v>
      </c>
      <c r="P7036" s="8" t="str">
        <f>TEXT(DAY(Sales[[#This Row],[OrderDate]]),"ddd")</f>
        <v>Fri</v>
      </c>
      <c r="Q7036" s="8" t="str">
        <f>TEXT(MONTH(Sales[[#This Row],[ShipDate]])*29,"mmm")</f>
        <v>Oct</v>
      </c>
      <c r="R7036">
        <v>1021</v>
      </c>
      <c r="S7036" t="s">
        <v>633</v>
      </c>
      <c r="T7036" t="s">
        <v>28</v>
      </c>
      <c r="U7036">
        <v>95823</v>
      </c>
      <c r="V7036" s="1">
        <v>0</v>
      </c>
      <c r="W7036">
        <v>40</v>
      </c>
      <c r="X7036">
        <v>6</v>
      </c>
      <c r="Y7036">
        <v>210</v>
      </c>
      <c r="AD7036"/>
    </row>
    <row r="7037" spans="1:30" x14ac:dyDescent="0.25">
      <c r="A7037" t="s">
        <v>24</v>
      </c>
      <c r="B7037" s="2">
        <v>43758</v>
      </c>
      <c r="C7037" s="35">
        <f>YEAR(Sales[[#This Row],[ShipDate]])</f>
        <v>2019</v>
      </c>
      <c r="D7037" t="s">
        <v>36</v>
      </c>
      <c r="E7037" t="s">
        <v>31</v>
      </c>
      <c r="F7037" t="s">
        <v>48</v>
      </c>
      <c r="G7037" t="s">
        <v>46</v>
      </c>
      <c r="H7037" t="s">
        <v>1412</v>
      </c>
      <c r="I7037" t="s">
        <v>32</v>
      </c>
      <c r="J7037" t="s">
        <v>13</v>
      </c>
      <c r="K7037" t="s">
        <v>2660</v>
      </c>
      <c r="L7037" t="s">
        <v>30</v>
      </c>
      <c r="N7037" t="str">
        <f>IF(ISBLANK(Sales[[#This Row],[return]]),"No",Sales[[#This Row],[return]])</f>
        <v>No</v>
      </c>
      <c r="O7037" s="2">
        <v>43751</v>
      </c>
      <c r="P7037" s="8" t="str">
        <f>TEXT(DAY(Sales[[#This Row],[OrderDate]]),"ddd")</f>
        <v>Fri</v>
      </c>
      <c r="Q7037" s="8" t="str">
        <f>TEXT(MONTH(Sales[[#This Row],[ShipDate]])*29,"mmm")</f>
        <v>Oct</v>
      </c>
      <c r="R7037">
        <v>139</v>
      </c>
      <c r="S7037" t="s">
        <v>2546</v>
      </c>
      <c r="T7037" t="s">
        <v>28</v>
      </c>
      <c r="U7037">
        <v>95823</v>
      </c>
      <c r="V7037" s="1">
        <v>0.2</v>
      </c>
      <c r="W7037">
        <v>-8</v>
      </c>
      <c r="X7037">
        <v>2</v>
      </c>
      <c r="Y7037">
        <v>32</v>
      </c>
      <c r="AD7037"/>
    </row>
    <row r="7038" spans="1:30" x14ac:dyDescent="0.25">
      <c r="A7038" t="s">
        <v>24</v>
      </c>
      <c r="B7038" s="2">
        <v>43523</v>
      </c>
      <c r="C7038" s="35">
        <f>YEAR(Sales[[#This Row],[ShipDate]])</f>
        <v>2019</v>
      </c>
      <c r="D7038" t="s">
        <v>36</v>
      </c>
      <c r="E7038" t="s">
        <v>69</v>
      </c>
      <c r="F7038" t="s">
        <v>43</v>
      </c>
      <c r="G7038" t="s">
        <v>11</v>
      </c>
      <c r="H7038" t="s">
        <v>166</v>
      </c>
      <c r="I7038" t="s">
        <v>169</v>
      </c>
      <c r="J7038" t="s">
        <v>13</v>
      </c>
      <c r="K7038" t="s">
        <v>2967</v>
      </c>
      <c r="L7038" t="s">
        <v>30</v>
      </c>
      <c r="N7038" t="str">
        <f>IF(ISBLANK(Sales[[#This Row],[return]]),"No",Sales[[#This Row],[return]])</f>
        <v>No</v>
      </c>
      <c r="O7038" s="2">
        <v>43516</v>
      </c>
      <c r="P7038" s="8" t="str">
        <f>TEXT(DAY(Sales[[#This Row],[OrderDate]]),"ddd")</f>
        <v>Fri</v>
      </c>
      <c r="Q7038" s="8" t="str">
        <f>TEXT(MONTH(Sales[[#This Row],[ShipDate]])*29,"mmm")</f>
        <v>Feb</v>
      </c>
      <c r="R7038">
        <v>871</v>
      </c>
      <c r="S7038" t="s">
        <v>3173</v>
      </c>
      <c r="T7038" t="s">
        <v>28</v>
      </c>
      <c r="U7038">
        <v>85234</v>
      </c>
      <c r="V7038" s="1">
        <v>0.2</v>
      </c>
      <c r="W7038">
        <v>16</v>
      </c>
      <c r="X7038">
        <v>2</v>
      </c>
      <c r="Y7038">
        <v>69</v>
      </c>
      <c r="AD7038"/>
    </row>
    <row r="7039" spans="1:30" x14ac:dyDescent="0.25">
      <c r="A7039" t="s">
        <v>24</v>
      </c>
      <c r="B7039" s="2">
        <v>43523</v>
      </c>
      <c r="C7039" s="35">
        <f>YEAR(Sales[[#This Row],[ShipDate]])</f>
        <v>2019</v>
      </c>
      <c r="D7039" t="s">
        <v>36</v>
      </c>
      <c r="E7039" t="s">
        <v>69</v>
      </c>
      <c r="F7039" t="s">
        <v>38</v>
      </c>
      <c r="G7039" t="s">
        <v>11</v>
      </c>
      <c r="H7039" t="s">
        <v>166</v>
      </c>
      <c r="I7039" t="s">
        <v>169</v>
      </c>
      <c r="J7039" t="s">
        <v>13</v>
      </c>
      <c r="K7039" t="s">
        <v>2967</v>
      </c>
      <c r="L7039" t="s">
        <v>30</v>
      </c>
      <c r="N7039" t="str">
        <f>IF(ISBLANK(Sales[[#This Row],[return]]),"No",Sales[[#This Row],[return]])</f>
        <v>No</v>
      </c>
      <c r="O7039" s="2">
        <v>43516</v>
      </c>
      <c r="P7039" s="8" t="str">
        <f>TEXT(DAY(Sales[[#This Row],[OrderDate]]),"ddd")</f>
        <v>Fri</v>
      </c>
      <c r="Q7039" s="8" t="str">
        <f>TEXT(MONTH(Sales[[#This Row],[ShipDate]])*29,"mmm")</f>
        <v>Feb</v>
      </c>
      <c r="R7039">
        <v>964</v>
      </c>
      <c r="S7039" t="s">
        <v>1316</v>
      </c>
      <c r="T7039" t="s">
        <v>28</v>
      </c>
      <c r="U7039">
        <v>85234</v>
      </c>
      <c r="V7039" s="1">
        <v>0.5</v>
      </c>
      <c r="W7039">
        <v>-186</v>
      </c>
      <c r="X7039">
        <v>9</v>
      </c>
      <c r="Y7039">
        <v>387</v>
      </c>
      <c r="AD7039"/>
    </row>
    <row r="7040" spans="1:30" x14ac:dyDescent="0.25">
      <c r="A7040" t="s">
        <v>24</v>
      </c>
      <c r="B7040" s="2">
        <v>43523</v>
      </c>
      <c r="C7040" s="35">
        <f>YEAR(Sales[[#This Row],[ShipDate]])</f>
        <v>2019</v>
      </c>
      <c r="D7040" t="s">
        <v>36</v>
      </c>
      <c r="E7040" t="s">
        <v>69</v>
      </c>
      <c r="F7040" t="s">
        <v>39</v>
      </c>
      <c r="G7040" t="s">
        <v>25</v>
      </c>
      <c r="H7040" t="s">
        <v>166</v>
      </c>
      <c r="I7040" t="s">
        <v>169</v>
      </c>
      <c r="J7040" t="s">
        <v>13</v>
      </c>
      <c r="K7040" t="s">
        <v>2967</v>
      </c>
      <c r="L7040" t="s">
        <v>30</v>
      </c>
      <c r="N7040" t="str">
        <f>IF(ISBLANK(Sales[[#This Row],[return]]),"No",Sales[[#This Row],[return]])</f>
        <v>No</v>
      </c>
      <c r="O7040" s="2">
        <v>43516</v>
      </c>
      <c r="P7040" s="8" t="str">
        <f>TEXT(DAY(Sales[[#This Row],[OrderDate]]),"ddd")</f>
        <v>Fri</v>
      </c>
      <c r="Q7040" s="8" t="str">
        <f>TEXT(MONTH(Sales[[#This Row],[ShipDate]])*29,"mmm")</f>
        <v>Feb</v>
      </c>
      <c r="R7040">
        <v>636</v>
      </c>
      <c r="S7040" t="s">
        <v>1815</v>
      </c>
      <c r="T7040" t="s">
        <v>28</v>
      </c>
      <c r="U7040">
        <v>85234</v>
      </c>
      <c r="V7040" s="1">
        <v>0.2</v>
      </c>
      <c r="W7040">
        <v>-6</v>
      </c>
      <c r="X7040">
        <v>2</v>
      </c>
      <c r="Y7040">
        <v>51</v>
      </c>
      <c r="AD7040"/>
    </row>
    <row r="7041" spans="1:30" x14ac:dyDescent="0.25">
      <c r="A7041" t="s">
        <v>24</v>
      </c>
      <c r="B7041" s="2">
        <v>43523</v>
      </c>
      <c r="C7041" s="35">
        <f>YEAR(Sales[[#This Row],[ShipDate]])</f>
        <v>2019</v>
      </c>
      <c r="D7041" t="s">
        <v>36</v>
      </c>
      <c r="E7041" t="s">
        <v>69</v>
      </c>
      <c r="F7041" t="s">
        <v>104</v>
      </c>
      <c r="G7041" t="s">
        <v>25</v>
      </c>
      <c r="H7041" t="s">
        <v>166</v>
      </c>
      <c r="I7041" t="s">
        <v>169</v>
      </c>
      <c r="J7041" t="s">
        <v>13</v>
      </c>
      <c r="K7041" t="s">
        <v>2967</v>
      </c>
      <c r="L7041" t="s">
        <v>30</v>
      </c>
      <c r="N7041" t="str">
        <f>IF(ISBLANK(Sales[[#This Row],[return]]),"No",Sales[[#This Row],[return]])</f>
        <v>No</v>
      </c>
      <c r="O7041" s="2">
        <v>43516</v>
      </c>
      <c r="P7041" s="8" t="str">
        <f>TEXT(DAY(Sales[[#This Row],[OrderDate]]),"ddd")</f>
        <v>Fri</v>
      </c>
      <c r="Q7041" s="8" t="str">
        <f>TEXT(MONTH(Sales[[#This Row],[ShipDate]])*29,"mmm")</f>
        <v>Feb</v>
      </c>
      <c r="R7041">
        <v>981</v>
      </c>
      <c r="S7041" t="s">
        <v>2762</v>
      </c>
      <c r="T7041" t="s">
        <v>28</v>
      </c>
      <c r="U7041">
        <v>85234</v>
      </c>
      <c r="V7041" s="1">
        <v>0.2</v>
      </c>
      <c r="W7041">
        <v>4</v>
      </c>
      <c r="X7041">
        <v>5</v>
      </c>
      <c r="Y7041">
        <v>11</v>
      </c>
      <c r="AD7041"/>
    </row>
    <row r="7042" spans="1:30" x14ac:dyDescent="0.25">
      <c r="A7042" t="s">
        <v>24</v>
      </c>
      <c r="B7042" s="2">
        <v>43523</v>
      </c>
      <c r="C7042" s="35">
        <f>YEAR(Sales[[#This Row],[ShipDate]])</f>
        <v>2019</v>
      </c>
      <c r="D7042" t="s">
        <v>36</v>
      </c>
      <c r="E7042" t="s">
        <v>69</v>
      </c>
      <c r="F7042" t="s">
        <v>99</v>
      </c>
      <c r="G7042" t="s">
        <v>46</v>
      </c>
      <c r="H7042" t="s">
        <v>166</v>
      </c>
      <c r="I7042" t="s">
        <v>169</v>
      </c>
      <c r="J7042" t="s">
        <v>13</v>
      </c>
      <c r="K7042" t="s">
        <v>2967</v>
      </c>
      <c r="L7042" t="s">
        <v>30</v>
      </c>
      <c r="N7042" t="str">
        <f>IF(ISBLANK(Sales[[#This Row],[return]]),"No",Sales[[#This Row],[return]])</f>
        <v>No</v>
      </c>
      <c r="O7042" s="2">
        <v>43516</v>
      </c>
      <c r="P7042" s="8" t="str">
        <f>TEXT(DAY(Sales[[#This Row],[OrderDate]]),"ddd")</f>
        <v>Fri</v>
      </c>
      <c r="Q7042" s="8" t="str">
        <f>TEXT(MONTH(Sales[[#This Row],[ShipDate]])*29,"mmm")</f>
        <v>Feb</v>
      </c>
      <c r="R7042">
        <v>1097</v>
      </c>
      <c r="S7042" t="s">
        <v>2327</v>
      </c>
      <c r="T7042" t="s">
        <v>28</v>
      </c>
      <c r="U7042">
        <v>85234</v>
      </c>
      <c r="V7042" s="1">
        <v>0.2</v>
      </c>
      <c r="W7042">
        <v>5</v>
      </c>
      <c r="X7042">
        <v>1</v>
      </c>
      <c r="Y7042">
        <v>32</v>
      </c>
      <c r="AD7042"/>
    </row>
    <row r="7043" spans="1:30" x14ac:dyDescent="0.25">
      <c r="A7043" t="s">
        <v>24</v>
      </c>
      <c r="B7043" s="2">
        <v>43523</v>
      </c>
      <c r="C7043" s="35">
        <f>YEAR(Sales[[#This Row],[ShipDate]])</f>
        <v>2019</v>
      </c>
      <c r="D7043" t="s">
        <v>36</v>
      </c>
      <c r="E7043" t="s">
        <v>69</v>
      </c>
      <c r="F7043" t="s">
        <v>48</v>
      </c>
      <c r="G7043" t="s">
        <v>46</v>
      </c>
      <c r="H7043" t="s">
        <v>166</v>
      </c>
      <c r="I7043" t="s">
        <v>169</v>
      </c>
      <c r="J7043" t="s">
        <v>13</v>
      </c>
      <c r="K7043" t="s">
        <v>2967</v>
      </c>
      <c r="L7043" t="s">
        <v>30</v>
      </c>
      <c r="N7043" t="str">
        <f>IF(ISBLANK(Sales[[#This Row],[return]]),"No",Sales[[#This Row],[return]])</f>
        <v>No</v>
      </c>
      <c r="O7043" s="2">
        <v>43516</v>
      </c>
      <c r="P7043" s="8" t="str">
        <f>TEXT(DAY(Sales[[#This Row],[OrderDate]]),"ddd")</f>
        <v>Fri</v>
      </c>
      <c r="Q7043" s="8" t="str">
        <f>TEXT(MONTH(Sales[[#This Row],[ShipDate]])*29,"mmm")</f>
        <v>Feb</v>
      </c>
      <c r="R7043">
        <v>1577</v>
      </c>
      <c r="S7043" t="s">
        <v>2493</v>
      </c>
      <c r="T7043" t="s">
        <v>28</v>
      </c>
      <c r="U7043">
        <v>85234</v>
      </c>
      <c r="V7043" s="1">
        <v>0.2</v>
      </c>
      <c r="W7043">
        <v>25</v>
      </c>
      <c r="X7043">
        <v>3</v>
      </c>
      <c r="Y7043">
        <v>334</v>
      </c>
      <c r="AD7043"/>
    </row>
    <row r="7044" spans="1:30" x14ac:dyDescent="0.25">
      <c r="A7044" t="s">
        <v>10</v>
      </c>
      <c r="B7044" s="2">
        <v>43733</v>
      </c>
      <c r="C7044" s="35">
        <f>YEAR(Sales[[#This Row],[ShipDate]])</f>
        <v>2019</v>
      </c>
      <c r="D7044" t="s">
        <v>19</v>
      </c>
      <c r="E7044" t="s">
        <v>31</v>
      </c>
      <c r="F7044" t="s">
        <v>50</v>
      </c>
      <c r="G7044" t="s">
        <v>25</v>
      </c>
      <c r="H7044" t="s">
        <v>146</v>
      </c>
      <c r="I7044" t="s">
        <v>149</v>
      </c>
      <c r="J7044" t="s">
        <v>13</v>
      </c>
      <c r="K7044" t="s">
        <v>2730</v>
      </c>
      <c r="L7044" t="s">
        <v>92</v>
      </c>
      <c r="N7044" t="str">
        <f>IF(ISBLANK(Sales[[#This Row],[return]]),"No",Sales[[#This Row],[return]])</f>
        <v>No</v>
      </c>
      <c r="O7044" s="2">
        <v>43730</v>
      </c>
      <c r="P7044" s="8" t="str">
        <f>TEXT(DAY(Sales[[#This Row],[OrderDate]]),"ddd")</f>
        <v>Sun</v>
      </c>
      <c r="Q7044" s="8" t="str">
        <f>TEXT(MONTH(Sales[[#This Row],[ShipDate]])*29,"mmm")</f>
        <v>Sep</v>
      </c>
      <c r="R7044">
        <v>698</v>
      </c>
      <c r="S7044" t="s">
        <v>1836</v>
      </c>
      <c r="T7044" t="s">
        <v>90</v>
      </c>
      <c r="U7044">
        <v>10009</v>
      </c>
      <c r="V7044" s="1">
        <v>0.2</v>
      </c>
      <c r="W7044">
        <v>15</v>
      </c>
      <c r="X7044">
        <v>3</v>
      </c>
      <c r="Y7044">
        <v>40</v>
      </c>
      <c r="AD7044"/>
    </row>
    <row r="7045" spans="1:30" x14ac:dyDescent="0.25">
      <c r="A7045" t="s">
        <v>24</v>
      </c>
      <c r="B7045" s="2">
        <v>43526</v>
      </c>
      <c r="C7045" s="35">
        <f>YEAR(Sales[[#This Row],[ShipDate]])</f>
        <v>2019</v>
      </c>
      <c r="D7045" t="s">
        <v>36</v>
      </c>
      <c r="E7045" t="s">
        <v>31</v>
      </c>
      <c r="F7045" t="s">
        <v>150</v>
      </c>
      <c r="G7045" t="s">
        <v>25</v>
      </c>
      <c r="H7045" t="s">
        <v>60</v>
      </c>
      <c r="I7045" t="s">
        <v>63</v>
      </c>
      <c r="J7045" t="s">
        <v>13</v>
      </c>
      <c r="K7045" t="s">
        <v>2703</v>
      </c>
      <c r="L7045" t="s">
        <v>30</v>
      </c>
      <c r="N7045" t="str">
        <f>IF(ISBLANK(Sales[[#This Row],[return]]),"No",Sales[[#This Row],[return]])</f>
        <v>No</v>
      </c>
      <c r="O7045" s="2">
        <v>43519</v>
      </c>
      <c r="P7045" s="8" t="str">
        <f>TEXT(DAY(Sales[[#This Row],[OrderDate]]),"ddd")</f>
        <v>Mon</v>
      </c>
      <c r="Q7045" s="8" t="str">
        <f>TEXT(MONTH(Sales[[#This Row],[ShipDate]])*29,"mmm")</f>
        <v>Mar</v>
      </c>
      <c r="R7045">
        <v>120</v>
      </c>
      <c r="S7045" t="s">
        <v>2857</v>
      </c>
      <c r="T7045" t="s">
        <v>28</v>
      </c>
      <c r="U7045">
        <v>98115</v>
      </c>
      <c r="V7045" s="1">
        <v>0</v>
      </c>
      <c r="W7045">
        <v>0</v>
      </c>
      <c r="X7045">
        <v>5</v>
      </c>
      <c r="Y7045">
        <v>8</v>
      </c>
      <c r="AD7045"/>
    </row>
    <row r="7046" spans="1:30" x14ac:dyDescent="0.25">
      <c r="A7046" t="s">
        <v>24</v>
      </c>
      <c r="B7046" s="2">
        <v>43526</v>
      </c>
      <c r="C7046" s="35">
        <f>YEAR(Sales[[#This Row],[ShipDate]])</f>
        <v>2019</v>
      </c>
      <c r="D7046" t="s">
        <v>36</v>
      </c>
      <c r="E7046" t="s">
        <v>31</v>
      </c>
      <c r="F7046" t="s">
        <v>48</v>
      </c>
      <c r="G7046" t="s">
        <v>46</v>
      </c>
      <c r="H7046" t="s">
        <v>60</v>
      </c>
      <c r="I7046" t="s">
        <v>63</v>
      </c>
      <c r="J7046" t="s">
        <v>13</v>
      </c>
      <c r="K7046" t="s">
        <v>2703</v>
      </c>
      <c r="L7046" t="s">
        <v>30</v>
      </c>
      <c r="N7046" t="str">
        <f>IF(ISBLANK(Sales[[#This Row],[return]]),"No",Sales[[#This Row],[return]])</f>
        <v>No</v>
      </c>
      <c r="O7046" s="2">
        <v>43519</v>
      </c>
      <c r="P7046" s="8" t="str">
        <f>TEXT(DAY(Sales[[#This Row],[OrderDate]]),"ddd")</f>
        <v>Mon</v>
      </c>
      <c r="Q7046" s="8" t="str">
        <f>TEXT(MONTH(Sales[[#This Row],[ShipDate]])*29,"mmm")</f>
        <v>Mar</v>
      </c>
      <c r="R7046">
        <v>931</v>
      </c>
      <c r="S7046" t="s">
        <v>2437</v>
      </c>
      <c r="T7046" t="s">
        <v>28</v>
      </c>
      <c r="U7046">
        <v>98115</v>
      </c>
      <c r="V7046" s="1">
        <v>0.2</v>
      </c>
      <c r="W7046">
        <v>25</v>
      </c>
      <c r="X7046">
        <v>5</v>
      </c>
      <c r="Y7046">
        <v>72</v>
      </c>
      <c r="AD7046"/>
    </row>
    <row r="7047" spans="1:30" x14ac:dyDescent="0.25">
      <c r="A7047" t="s">
        <v>40</v>
      </c>
      <c r="B7047" s="2">
        <v>43818</v>
      </c>
      <c r="C7047" s="35">
        <f>YEAR(Sales[[#This Row],[ShipDate]])</f>
        <v>2019</v>
      </c>
      <c r="D7047" t="s">
        <v>36</v>
      </c>
      <c r="E7047" t="s">
        <v>31</v>
      </c>
      <c r="F7047" t="s">
        <v>45</v>
      </c>
      <c r="G7047" t="s">
        <v>25</v>
      </c>
      <c r="H7047" t="s">
        <v>2680</v>
      </c>
      <c r="I7047" t="s">
        <v>120</v>
      </c>
      <c r="J7047" t="s">
        <v>13</v>
      </c>
      <c r="K7047" t="s">
        <v>653</v>
      </c>
      <c r="L7047" t="s">
        <v>68</v>
      </c>
      <c r="N7047" t="str">
        <f>IF(ISBLANK(Sales[[#This Row],[return]]),"No",Sales[[#This Row],[return]])</f>
        <v>No</v>
      </c>
      <c r="O7047" s="2">
        <v>43814</v>
      </c>
      <c r="P7047" s="8" t="str">
        <f>TEXT(DAY(Sales[[#This Row],[OrderDate]]),"ddd")</f>
        <v>Sun</v>
      </c>
      <c r="Q7047" s="8" t="str">
        <f>TEXT(MONTH(Sales[[#This Row],[ShipDate]])*29,"mmm")</f>
        <v>Dec</v>
      </c>
      <c r="R7047">
        <v>1120</v>
      </c>
      <c r="S7047" t="s">
        <v>2050</v>
      </c>
      <c r="T7047" t="s">
        <v>66</v>
      </c>
      <c r="U7047">
        <v>60302</v>
      </c>
      <c r="V7047" s="1">
        <v>0.2</v>
      </c>
      <c r="W7047">
        <v>1</v>
      </c>
      <c r="X7047">
        <v>7</v>
      </c>
      <c r="Y7047">
        <v>10</v>
      </c>
      <c r="AD7047"/>
    </row>
    <row r="7048" spans="1:30" x14ac:dyDescent="0.25">
      <c r="A7048" t="s">
        <v>10</v>
      </c>
      <c r="B7048" s="2">
        <v>43831</v>
      </c>
      <c r="C7048" s="35">
        <f>YEAR(Sales[[#This Row],[ShipDate]])</f>
        <v>2020</v>
      </c>
      <c r="D7048" t="s">
        <v>36</v>
      </c>
      <c r="E7048" t="s">
        <v>31</v>
      </c>
      <c r="F7048" t="s">
        <v>59</v>
      </c>
      <c r="G7048" t="s">
        <v>25</v>
      </c>
      <c r="H7048" t="s">
        <v>2583</v>
      </c>
      <c r="I7048" t="s">
        <v>70</v>
      </c>
      <c r="J7048" t="s">
        <v>13</v>
      </c>
      <c r="K7048" t="s">
        <v>830</v>
      </c>
      <c r="L7048" t="s">
        <v>68</v>
      </c>
      <c r="N7048" t="str">
        <f>IF(ISBLANK(Sales[[#This Row],[return]]),"No",Sales[[#This Row],[return]])</f>
        <v>No</v>
      </c>
      <c r="O7048" s="2">
        <v>43825</v>
      </c>
      <c r="P7048" s="8" t="str">
        <f>TEXT(DAY(Sales[[#This Row],[OrderDate]]),"ddd")</f>
        <v>Thu</v>
      </c>
      <c r="Q7048" s="8" t="str">
        <f>TEXT(MONTH(Sales[[#This Row],[ShipDate]])*29,"mmm")</f>
        <v>Jan</v>
      </c>
      <c r="R7048">
        <v>1756</v>
      </c>
      <c r="S7048" t="s">
        <v>2205</v>
      </c>
      <c r="T7048" t="s">
        <v>66</v>
      </c>
      <c r="U7048">
        <v>79762</v>
      </c>
      <c r="V7048" s="1">
        <v>0.2</v>
      </c>
      <c r="W7048">
        <v>6</v>
      </c>
      <c r="X7048">
        <v>3</v>
      </c>
      <c r="Y7048">
        <v>16</v>
      </c>
      <c r="AD7048"/>
    </row>
    <row r="7049" spans="1:30" x14ac:dyDescent="0.25">
      <c r="A7049" t="s">
        <v>10</v>
      </c>
      <c r="B7049" s="2">
        <v>43785</v>
      </c>
      <c r="C7049" s="35">
        <f>YEAR(Sales[[#This Row],[ShipDate]])</f>
        <v>2019</v>
      </c>
      <c r="D7049" t="s">
        <v>607</v>
      </c>
      <c r="E7049" t="s">
        <v>31</v>
      </c>
      <c r="F7049" t="s">
        <v>340</v>
      </c>
      <c r="G7049" t="s">
        <v>46</v>
      </c>
      <c r="H7049" t="s">
        <v>79</v>
      </c>
      <c r="I7049" t="s">
        <v>32</v>
      </c>
      <c r="J7049" t="s">
        <v>13</v>
      </c>
      <c r="K7049" t="s">
        <v>2849</v>
      </c>
      <c r="L7049" t="s">
        <v>30</v>
      </c>
      <c r="M7049" t="s">
        <v>82</v>
      </c>
      <c r="N7049" t="str">
        <f>IF(ISBLANK(Sales[[#This Row],[return]]),"No",Sales[[#This Row],[return]])</f>
        <v>Yes</v>
      </c>
      <c r="O7049" s="2">
        <v>43785</v>
      </c>
      <c r="P7049" s="8" t="str">
        <f>TEXT(DAY(Sales[[#This Row],[OrderDate]]),"ddd")</f>
        <v>Mon</v>
      </c>
      <c r="Q7049" s="8" t="str">
        <f>TEXT(MONTH(Sales[[#This Row],[ShipDate]])*29,"mmm")</f>
        <v>Nov</v>
      </c>
      <c r="R7049">
        <v>275</v>
      </c>
      <c r="S7049" t="s">
        <v>2527</v>
      </c>
      <c r="T7049" t="s">
        <v>28</v>
      </c>
      <c r="U7049">
        <v>94122</v>
      </c>
      <c r="V7049" s="1">
        <v>0.2</v>
      </c>
      <c r="W7049">
        <v>216</v>
      </c>
      <c r="X7049">
        <v>3</v>
      </c>
      <c r="Y7049">
        <v>1920</v>
      </c>
      <c r="AD7049"/>
    </row>
    <row r="7050" spans="1:30" x14ac:dyDescent="0.25">
      <c r="A7050" t="s">
        <v>40</v>
      </c>
      <c r="B7050" s="2">
        <v>43642</v>
      </c>
      <c r="C7050" s="35">
        <f>YEAR(Sales[[#This Row],[ShipDate]])</f>
        <v>2019</v>
      </c>
      <c r="D7050" t="s">
        <v>19</v>
      </c>
      <c r="E7050" t="s">
        <v>18</v>
      </c>
      <c r="F7050" t="s">
        <v>43</v>
      </c>
      <c r="G7050" t="s">
        <v>11</v>
      </c>
      <c r="H7050" t="s">
        <v>146</v>
      </c>
      <c r="I7050" t="s">
        <v>149</v>
      </c>
      <c r="J7050" t="s">
        <v>13</v>
      </c>
      <c r="K7050" t="s">
        <v>1346</v>
      </c>
      <c r="L7050" t="s">
        <v>92</v>
      </c>
      <c r="N7050" t="str">
        <f>IF(ISBLANK(Sales[[#This Row],[return]]),"No",Sales[[#This Row],[return]])</f>
        <v>No</v>
      </c>
      <c r="O7050" s="2">
        <v>43640</v>
      </c>
      <c r="P7050" s="8" t="str">
        <f>TEXT(DAY(Sales[[#This Row],[OrderDate]]),"ddd")</f>
        <v>Tue</v>
      </c>
      <c r="Q7050" s="8" t="str">
        <f>TEXT(MONTH(Sales[[#This Row],[ShipDate]])*29,"mmm")</f>
        <v>Jun</v>
      </c>
      <c r="R7050">
        <v>509</v>
      </c>
      <c r="S7050" t="s">
        <v>1165</v>
      </c>
      <c r="T7050" t="s">
        <v>90</v>
      </c>
      <c r="U7050">
        <v>10011</v>
      </c>
      <c r="V7050" s="1">
        <v>0</v>
      </c>
      <c r="W7050">
        <v>50</v>
      </c>
      <c r="X7050">
        <v>3</v>
      </c>
      <c r="Y7050">
        <v>277</v>
      </c>
      <c r="AD7050"/>
    </row>
    <row r="7051" spans="1:30" x14ac:dyDescent="0.25">
      <c r="A7051" t="s">
        <v>40</v>
      </c>
      <c r="B7051" s="2">
        <v>43642</v>
      </c>
      <c r="C7051" s="35">
        <f>YEAR(Sales[[#This Row],[ShipDate]])</f>
        <v>2019</v>
      </c>
      <c r="D7051" t="s">
        <v>19</v>
      </c>
      <c r="E7051" t="s">
        <v>18</v>
      </c>
      <c r="F7051" t="s">
        <v>23</v>
      </c>
      <c r="G7051" t="s">
        <v>11</v>
      </c>
      <c r="H7051" t="s">
        <v>146</v>
      </c>
      <c r="I7051" t="s">
        <v>149</v>
      </c>
      <c r="J7051" t="s">
        <v>13</v>
      </c>
      <c r="K7051" t="s">
        <v>1346</v>
      </c>
      <c r="L7051" t="s">
        <v>92</v>
      </c>
      <c r="N7051" t="str">
        <f>IF(ISBLANK(Sales[[#This Row],[return]]),"No",Sales[[#This Row],[return]])</f>
        <v>No</v>
      </c>
      <c r="O7051" s="2">
        <v>43640</v>
      </c>
      <c r="P7051" s="8" t="str">
        <f>TEXT(DAY(Sales[[#This Row],[OrderDate]]),"ddd")</f>
        <v>Tue</v>
      </c>
      <c r="Q7051" s="8" t="str">
        <f>TEXT(MONTH(Sales[[#This Row],[ShipDate]])*29,"mmm")</f>
        <v>Jun</v>
      </c>
      <c r="R7051">
        <v>746</v>
      </c>
      <c r="S7051" t="s">
        <v>513</v>
      </c>
      <c r="T7051" t="s">
        <v>90</v>
      </c>
      <c r="U7051">
        <v>10011</v>
      </c>
      <c r="V7051" s="1">
        <v>0.1</v>
      </c>
      <c r="W7051">
        <v>33</v>
      </c>
      <c r="X7051">
        <v>2</v>
      </c>
      <c r="Y7051">
        <v>173</v>
      </c>
      <c r="AD7051"/>
    </row>
    <row r="7052" spans="1:30" x14ac:dyDescent="0.25">
      <c r="A7052" t="s">
        <v>24</v>
      </c>
      <c r="B7052" s="2">
        <v>43663</v>
      </c>
      <c r="C7052" s="35">
        <f>YEAR(Sales[[#This Row],[ShipDate]])</f>
        <v>2019</v>
      </c>
      <c r="D7052" t="s">
        <v>19</v>
      </c>
      <c r="E7052" t="s">
        <v>18</v>
      </c>
      <c r="F7052" t="s">
        <v>43</v>
      </c>
      <c r="G7052" t="s">
        <v>11</v>
      </c>
      <c r="H7052" t="s">
        <v>88</v>
      </c>
      <c r="I7052" t="s">
        <v>93</v>
      </c>
      <c r="J7052" t="s">
        <v>13</v>
      </c>
      <c r="K7052" t="s">
        <v>1250</v>
      </c>
      <c r="L7052" t="s">
        <v>92</v>
      </c>
      <c r="N7052" t="str">
        <f>IF(ISBLANK(Sales[[#This Row],[return]]),"No",Sales[[#This Row],[return]])</f>
        <v>No</v>
      </c>
      <c r="O7052" s="2">
        <v>43659</v>
      </c>
      <c r="P7052" s="8" t="str">
        <f>TEXT(DAY(Sales[[#This Row],[OrderDate]]),"ddd")</f>
        <v>Fri</v>
      </c>
      <c r="Q7052" s="8" t="str">
        <f>TEXT(MONTH(Sales[[#This Row],[ShipDate]])*29,"mmm")</f>
        <v>Jul</v>
      </c>
      <c r="R7052">
        <v>1183</v>
      </c>
      <c r="S7052" t="s">
        <v>1329</v>
      </c>
      <c r="T7052" t="s">
        <v>90</v>
      </c>
      <c r="U7052">
        <v>19140</v>
      </c>
      <c r="V7052" s="1">
        <v>0.2</v>
      </c>
      <c r="W7052">
        <v>19</v>
      </c>
      <c r="X7052">
        <v>9</v>
      </c>
      <c r="Y7052">
        <v>91</v>
      </c>
      <c r="AD7052"/>
    </row>
    <row r="7053" spans="1:30" x14ac:dyDescent="0.25">
      <c r="A7053" t="s">
        <v>24</v>
      </c>
      <c r="B7053" s="2">
        <v>43663</v>
      </c>
      <c r="C7053" s="35">
        <f>YEAR(Sales[[#This Row],[ShipDate]])</f>
        <v>2019</v>
      </c>
      <c r="D7053" t="s">
        <v>19</v>
      </c>
      <c r="E7053" t="s">
        <v>18</v>
      </c>
      <c r="F7053" t="s">
        <v>48</v>
      </c>
      <c r="G7053" t="s">
        <v>46</v>
      </c>
      <c r="H7053" t="s">
        <v>88</v>
      </c>
      <c r="I7053" t="s">
        <v>93</v>
      </c>
      <c r="J7053" t="s">
        <v>13</v>
      </c>
      <c r="K7053" t="s">
        <v>1250</v>
      </c>
      <c r="L7053" t="s">
        <v>92</v>
      </c>
      <c r="N7053" t="str">
        <f>IF(ISBLANK(Sales[[#This Row],[return]]),"No",Sales[[#This Row],[return]])</f>
        <v>No</v>
      </c>
      <c r="O7053" s="2">
        <v>43659</v>
      </c>
      <c r="P7053" s="8" t="str">
        <f>TEXT(DAY(Sales[[#This Row],[OrderDate]]),"ddd")</f>
        <v>Fri</v>
      </c>
      <c r="Q7053" s="8" t="str">
        <f>TEXT(MONTH(Sales[[#This Row],[ShipDate]])*29,"mmm")</f>
        <v>Jul</v>
      </c>
      <c r="R7053">
        <v>442</v>
      </c>
      <c r="S7053" t="s">
        <v>2446</v>
      </c>
      <c r="T7053" t="s">
        <v>90</v>
      </c>
      <c r="U7053">
        <v>19140</v>
      </c>
      <c r="V7053" s="1">
        <v>0.4</v>
      </c>
      <c r="W7053">
        <v>-7</v>
      </c>
      <c r="X7053">
        <v>1</v>
      </c>
      <c r="Y7053">
        <v>40</v>
      </c>
      <c r="AD7053"/>
    </row>
    <row r="7054" spans="1:30" x14ac:dyDescent="0.25">
      <c r="A7054" t="s">
        <v>24</v>
      </c>
      <c r="B7054" s="2">
        <v>43726</v>
      </c>
      <c r="C7054" s="35">
        <f>YEAR(Sales[[#This Row],[ShipDate]])</f>
        <v>2019</v>
      </c>
      <c r="D7054" t="s">
        <v>113</v>
      </c>
      <c r="E7054" t="s">
        <v>18</v>
      </c>
      <c r="F7054" t="s">
        <v>43</v>
      </c>
      <c r="G7054" t="s">
        <v>11</v>
      </c>
      <c r="H7054" t="s">
        <v>88</v>
      </c>
      <c r="I7054" t="s">
        <v>93</v>
      </c>
      <c r="J7054" t="s">
        <v>13</v>
      </c>
      <c r="K7054" t="s">
        <v>1171</v>
      </c>
      <c r="L7054" t="s">
        <v>92</v>
      </c>
      <c r="N7054" t="str">
        <f>IF(ISBLANK(Sales[[#This Row],[return]]),"No",Sales[[#This Row],[return]])</f>
        <v>No</v>
      </c>
      <c r="O7054" s="2">
        <v>43724</v>
      </c>
      <c r="P7054" s="8" t="str">
        <f>TEXT(DAY(Sales[[#This Row],[OrderDate]]),"ddd")</f>
        <v>Mon</v>
      </c>
      <c r="Q7054" s="8" t="str">
        <f>TEXT(MONTH(Sales[[#This Row],[ShipDate]])*29,"mmm")</f>
        <v>Sep</v>
      </c>
      <c r="R7054">
        <v>568</v>
      </c>
      <c r="S7054" t="s">
        <v>1172</v>
      </c>
      <c r="T7054" t="s">
        <v>90</v>
      </c>
      <c r="U7054">
        <v>19143</v>
      </c>
      <c r="V7054" s="1">
        <v>0.2</v>
      </c>
      <c r="W7054">
        <v>2</v>
      </c>
      <c r="X7054">
        <v>3</v>
      </c>
      <c r="Y7054">
        <v>23</v>
      </c>
      <c r="AD7054"/>
    </row>
    <row r="7055" spans="1:30" x14ac:dyDescent="0.25">
      <c r="A7055" t="s">
        <v>24</v>
      </c>
      <c r="B7055" s="2">
        <v>43726</v>
      </c>
      <c r="C7055" s="35">
        <f>YEAR(Sales[[#This Row],[ShipDate]])</f>
        <v>2019</v>
      </c>
      <c r="D7055" t="s">
        <v>113</v>
      </c>
      <c r="E7055" t="s">
        <v>18</v>
      </c>
      <c r="F7055" t="s">
        <v>50</v>
      </c>
      <c r="G7055" t="s">
        <v>25</v>
      </c>
      <c r="H7055" t="s">
        <v>88</v>
      </c>
      <c r="I7055" t="s">
        <v>93</v>
      </c>
      <c r="J7055" t="s">
        <v>13</v>
      </c>
      <c r="K7055" t="s">
        <v>1171</v>
      </c>
      <c r="L7055" t="s">
        <v>92</v>
      </c>
      <c r="N7055" t="str">
        <f>IF(ISBLANK(Sales[[#This Row],[return]]),"No",Sales[[#This Row],[return]])</f>
        <v>No</v>
      </c>
      <c r="O7055" s="2">
        <v>43724</v>
      </c>
      <c r="P7055" s="8" t="str">
        <f>TEXT(DAY(Sales[[#This Row],[OrderDate]]),"ddd")</f>
        <v>Mon</v>
      </c>
      <c r="Q7055" s="8" t="str">
        <f>TEXT(MONTH(Sales[[#This Row],[ShipDate]])*29,"mmm")</f>
        <v>Sep</v>
      </c>
      <c r="R7055">
        <v>327</v>
      </c>
      <c r="S7055" t="s">
        <v>1751</v>
      </c>
      <c r="T7055" t="s">
        <v>90</v>
      </c>
      <c r="U7055">
        <v>19143</v>
      </c>
      <c r="V7055" s="1">
        <v>0.7</v>
      </c>
      <c r="W7055">
        <v>-3</v>
      </c>
      <c r="X7055">
        <v>2</v>
      </c>
      <c r="Y7055">
        <v>3</v>
      </c>
      <c r="AD7055"/>
    </row>
    <row r="7056" spans="1:30" x14ac:dyDescent="0.25">
      <c r="A7056" t="s">
        <v>24</v>
      </c>
      <c r="B7056" s="2">
        <v>43726</v>
      </c>
      <c r="C7056" s="35">
        <f>YEAR(Sales[[#This Row],[ShipDate]])</f>
        <v>2019</v>
      </c>
      <c r="D7056" t="s">
        <v>113</v>
      </c>
      <c r="E7056" t="s">
        <v>18</v>
      </c>
      <c r="F7056" t="s">
        <v>50</v>
      </c>
      <c r="G7056" t="s">
        <v>25</v>
      </c>
      <c r="H7056" t="s">
        <v>88</v>
      </c>
      <c r="I7056" t="s">
        <v>93</v>
      </c>
      <c r="J7056" t="s">
        <v>13</v>
      </c>
      <c r="K7056" t="s">
        <v>1171</v>
      </c>
      <c r="L7056" t="s">
        <v>92</v>
      </c>
      <c r="N7056" t="str">
        <f>IF(ISBLANK(Sales[[#This Row],[return]]),"No",Sales[[#This Row],[return]])</f>
        <v>No</v>
      </c>
      <c r="O7056" s="2">
        <v>43724</v>
      </c>
      <c r="P7056" s="8" t="str">
        <f>TEXT(DAY(Sales[[#This Row],[OrderDate]]),"ddd")</f>
        <v>Mon</v>
      </c>
      <c r="Q7056" s="8" t="str">
        <f>TEXT(MONTH(Sales[[#This Row],[ShipDate]])*29,"mmm")</f>
        <v>Sep</v>
      </c>
      <c r="R7056">
        <v>687</v>
      </c>
      <c r="S7056" t="s">
        <v>1628</v>
      </c>
      <c r="T7056" t="s">
        <v>90</v>
      </c>
      <c r="U7056">
        <v>19143</v>
      </c>
      <c r="V7056" s="1">
        <v>0.7</v>
      </c>
      <c r="W7056">
        <v>-413</v>
      </c>
      <c r="X7056">
        <v>2</v>
      </c>
      <c r="Y7056">
        <v>538</v>
      </c>
      <c r="AD7056"/>
    </row>
    <row r="7057" spans="1:30" x14ac:dyDescent="0.25">
      <c r="A7057" t="s">
        <v>24</v>
      </c>
      <c r="B7057" s="2">
        <v>43726</v>
      </c>
      <c r="C7057" s="35">
        <f>YEAR(Sales[[#This Row],[ShipDate]])</f>
        <v>2019</v>
      </c>
      <c r="D7057" t="s">
        <v>113</v>
      </c>
      <c r="E7057" t="s">
        <v>18</v>
      </c>
      <c r="F7057" t="s">
        <v>99</v>
      </c>
      <c r="G7057" t="s">
        <v>46</v>
      </c>
      <c r="H7057" t="s">
        <v>88</v>
      </c>
      <c r="I7057" t="s">
        <v>93</v>
      </c>
      <c r="J7057" t="s">
        <v>13</v>
      </c>
      <c r="K7057" t="s">
        <v>1171</v>
      </c>
      <c r="L7057" t="s">
        <v>92</v>
      </c>
      <c r="N7057" t="str">
        <f>IF(ISBLANK(Sales[[#This Row],[return]]),"No",Sales[[#This Row],[return]])</f>
        <v>No</v>
      </c>
      <c r="O7057" s="2">
        <v>43724</v>
      </c>
      <c r="P7057" s="8" t="str">
        <f>TEXT(DAY(Sales[[#This Row],[OrderDate]]),"ddd")</f>
        <v>Mon</v>
      </c>
      <c r="Q7057" s="8" t="str">
        <f>TEXT(MONTH(Sales[[#This Row],[ShipDate]])*29,"mmm")</f>
        <v>Sep</v>
      </c>
      <c r="R7057">
        <v>1000</v>
      </c>
      <c r="S7057" t="s">
        <v>488</v>
      </c>
      <c r="T7057" t="s">
        <v>90</v>
      </c>
      <c r="U7057">
        <v>19143</v>
      </c>
      <c r="V7057" s="1">
        <v>0.2</v>
      </c>
      <c r="W7057">
        <v>14</v>
      </c>
      <c r="X7057">
        <v>2</v>
      </c>
      <c r="Y7057">
        <v>48</v>
      </c>
      <c r="AD7057"/>
    </row>
    <row r="7058" spans="1:30" x14ac:dyDescent="0.25">
      <c r="A7058" t="s">
        <v>24</v>
      </c>
      <c r="B7058" s="2">
        <v>43726</v>
      </c>
      <c r="C7058" s="35">
        <f>YEAR(Sales[[#This Row],[ShipDate]])</f>
        <v>2019</v>
      </c>
      <c r="D7058" t="s">
        <v>113</v>
      </c>
      <c r="E7058" t="s">
        <v>18</v>
      </c>
      <c r="F7058" t="s">
        <v>99</v>
      </c>
      <c r="G7058" t="s">
        <v>46</v>
      </c>
      <c r="H7058" t="s">
        <v>88</v>
      </c>
      <c r="I7058" t="s">
        <v>93</v>
      </c>
      <c r="J7058" t="s">
        <v>13</v>
      </c>
      <c r="K7058" t="s">
        <v>1171</v>
      </c>
      <c r="L7058" t="s">
        <v>92</v>
      </c>
      <c r="N7058" t="str">
        <f>IF(ISBLANK(Sales[[#This Row],[return]]),"No",Sales[[#This Row],[return]])</f>
        <v>No</v>
      </c>
      <c r="O7058" s="2">
        <v>43724</v>
      </c>
      <c r="P7058" s="8" t="str">
        <f>TEXT(DAY(Sales[[#This Row],[OrderDate]]),"ddd")</f>
        <v>Mon</v>
      </c>
      <c r="Q7058" s="8" t="str">
        <f>TEXT(MONTH(Sales[[#This Row],[ShipDate]])*29,"mmm")</f>
        <v>Sep</v>
      </c>
      <c r="R7058">
        <v>1025</v>
      </c>
      <c r="S7058" t="s">
        <v>2358</v>
      </c>
      <c r="T7058" t="s">
        <v>90</v>
      </c>
      <c r="U7058">
        <v>19143</v>
      </c>
      <c r="V7058" s="1">
        <v>0.2</v>
      </c>
      <c r="W7058">
        <v>20</v>
      </c>
      <c r="X7058">
        <v>3</v>
      </c>
      <c r="Y7058">
        <v>72</v>
      </c>
      <c r="AD7058"/>
    </row>
    <row r="7059" spans="1:30" x14ac:dyDescent="0.25">
      <c r="A7059" t="s">
        <v>40</v>
      </c>
      <c r="B7059" s="2">
        <v>43575</v>
      </c>
      <c r="C7059" s="35">
        <f>YEAR(Sales[[#This Row],[ShipDate]])</f>
        <v>2019</v>
      </c>
      <c r="D7059" t="s">
        <v>36</v>
      </c>
      <c r="E7059" t="s">
        <v>18</v>
      </c>
      <c r="F7059" t="s">
        <v>50</v>
      </c>
      <c r="G7059" t="s">
        <v>25</v>
      </c>
      <c r="H7059" t="s">
        <v>249</v>
      </c>
      <c r="I7059" t="s">
        <v>252</v>
      </c>
      <c r="J7059" t="s">
        <v>13</v>
      </c>
      <c r="K7059" t="s">
        <v>664</v>
      </c>
      <c r="L7059" t="s">
        <v>92</v>
      </c>
      <c r="N7059" t="str">
        <f>IF(ISBLANK(Sales[[#This Row],[return]]),"No",Sales[[#This Row],[return]])</f>
        <v>No</v>
      </c>
      <c r="O7059" s="2">
        <v>43571</v>
      </c>
      <c r="P7059" s="8" t="str">
        <f>TEXT(DAY(Sales[[#This Row],[OrderDate]]),"ddd")</f>
        <v>Mon</v>
      </c>
      <c r="Q7059" s="8" t="str">
        <f>TEXT(MONTH(Sales[[#This Row],[ShipDate]])*29,"mmm")</f>
        <v>Apr</v>
      </c>
      <c r="R7059">
        <v>1489</v>
      </c>
      <c r="S7059" t="s">
        <v>1908</v>
      </c>
      <c r="T7059" t="s">
        <v>90</v>
      </c>
      <c r="U7059">
        <v>43229</v>
      </c>
      <c r="V7059" s="1">
        <v>0.7</v>
      </c>
      <c r="W7059">
        <v>-10</v>
      </c>
      <c r="X7059">
        <v>5</v>
      </c>
      <c r="Y7059">
        <v>14</v>
      </c>
      <c r="AD7059"/>
    </row>
    <row r="7060" spans="1:30" x14ac:dyDescent="0.25">
      <c r="A7060" t="s">
        <v>40</v>
      </c>
      <c r="B7060" s="2">
        <v>43549</v>
      </c>
      <c r="C7060" s="35">
        <f>YEAR(Sales[[#This Row],[ShipDate]])</f>
        <v>2019</v>
      </c>
      <c r="D7060" t="s">
        <v>19</v>
      </c>
      <c r="E7060" t="s">
        <v>31</v>
      </c>
      <c r="F7060" t="s">
        <v>290</v>
      </c>
      <c r="G7060" t="s">
        <v>25</v>
      </c>
      <c r="H7060" t="s">
        <v>146</v>
      </c>
      <c r="I7060" t="s">
        <v>149</v>
      </c>
      <c r="J7060" t="s">
        <v>13</v>
      </c>
      <c r="K7060" t="s">
        <v>382</v>
      </c>
      <c r="L7060" t="s">
        <v>92</v>
      </c>
      <c r="N7060" t="str">
        <f>IF(ISBLANK(Sales[[#This Row],[return]]),"No",Sales[[#This Row],[return]])</f>
        <v>No</v>
      </c>
      <c r="O7060" s="2">
        <v>43547</v>
      </c>
      <c r="P7060" s="8" t="str">
        <f>TEXT(DAY(Sales[[#This Row],[OrderDate]]),"ddd")</f>
        <v>Mon</v>
      </c>
      <c r="Q7060" s="8" t="str">
        <f>TEXT(MONTH(Sales[[#This Row],[ShipDate]])*29,"mmm")</f>
        <v>Mar</v>
      </c>
      <c r="R7060">
        <v>1308</v>
      </c>
      <c r="S7060" t="s">
        <v>743</v>
      </c>
      <c r="T7060" t="s">
        <v>90</v>
      </c>
      <c r="U7060">
        <v>10011</v>
      </c>
      <c r="V7060" s="1">
        <v>0</v>
      </c>
      <c r="W7060">
        <v>17</v>
      </c>
      <c r="X7060">
        <v>3</v>
      </c>
      <c r="Y7060">
        <v>348</v>
      </c>
      <c r="AD7060"/>
    </row>
    <row r="7061" spans="1:30" x14ac:dyDescent="0.25">
      <c r="A7061" t="s">
        <v>40</v>
      </c>
      <c r="B7061" s="2">
        <v>43831</v>
      </c>
      <c r="C7061" s="35">
        <f>YEAR(Sales[[#This Row],[ShipDate]])</f>
        <v>2020</v>
      </c>
      <c r="D7061" t="s">
        <v>36</v>
      </c>
      <c r="E7061" t="s">
        <v>18</v>
      </c>
      <c r="F7061" t="s">
        <v>21</v>
      </c>
      <c r="G7061" t="s">
        <v>11</v>
      </c>
      <c r="H7061" t="s">
        <v>2115</v>
      </c>
      <c r="I7061" t="s">
        <v>70</v>
      </c>
      <c r="J7061" t="s">
        <v>13</v>
      </c>
      <c r="K7061" t="s">
        <v>1953</v>
      </c>
      <c r="L7061" t="s">
        <v>68</v>
      </c>
      <c r="M7061" t="s">
        <v>82</v>
      </c>
      <c r="N7061" t="str">
        <f>IF(ISBLANK(Sales[[#This Row],[return]]),"No",Sales[[#This Row],[return]])</f>
        <v>Yes</v>
      </c>
      <c r="O7061" s="2">
        <v>43827</v>
      </c>
      <c r="P7061" s="8" t="str">
        <f>TEXT(DAY(Sales[[#This Row],[OrderDate]]),"ddd")</f>
        <v>Sat</v>
      </c>
      <c r="Q7061" s="8" t="str">
        <f>TEXT(MONTH(Sales[[#This Row],[ShipDate]])*29,"mmm")</f>
        <v>Jan</v>
      </c>
      <c r="R7061">
        <v>391</v>
      </c>
      <c r="S7061" t="s">
        <v>510</v>
      </c>
      <c r="T7061" t="s">
        <v>66</v>
      </c>
      <c r="U7061">
        <v>78664</v>
      </c>
      <c r="V7061" s="1">
        <v>0.32</v>
      </c>
      <c r="W7061">
        <v>-12</v>
      </c>
      <c r="X7061">
        <v>2</v>
      </c>
      <c r="Y7061">
        <v>79</v>
      </c>
      <c r="AD7061"/>
    </row>
    <row r="7062" spans="1:30" x14ac:dyDescent="0.25">
      <c r="A7062" t="s">
        <v>40</v>
      </c>
      <c r="B7062" s="2">
        <v>43831</v>
      </c>
      <c r="C7062" s="35">
        <f>YEAR(Sales[[#This Row],[ShipDate]])</f>
        <v>2020</v>
      </c>
      <c r="D7062" t="s">
        <v>36</v>
      </c>
      <c r="E7062" t="s">
        <v>18</v>
      </c>
      <c r="F7062" t="s">
        <v>45</v>
      </c>
      <c r="G7062" t="s">
        <v>25</v>
      </c>
      <c r="H7062" t="s">
        <v>2115</v>
      </c>
      <c r="I7062" t="s">
        <v>70</v>
      </c>
      <c r="J7062" t="s">
        <v>13</v>
      </c>
      <c r="K7062" t="s">
        <v>1953</v>
      </c>
      <c r="L7062" t="s">
        <v>68</v>
      </c>
      <c r="M7062" t="s">
        <v>82</v>
      </c>
      <c r="N7062" t="str">
        <f>IF(ISBLANK(Sales[[#This Row],[return]]),"No",Sales[[#This Row],[return]])</f>
        <v>Yes</v>
      </c>
      <c r="O7062" s="2">
        <v>43827</v>
      </c>
      <c r="P7062" s="8" t="str">
        <f>TEXT(DAY(Sales[[#This Row],[OrderDate]]),"ddd")</f>
        <v>Sat</v>
      </c>
      <c r="Q7062" s="8" t="str">
        <f>TEXT(MONTH(Sales[[#This Row],[ShipDate]])*29,"mmm")</f>
        <v>Jan</v>
      </c>
      <c r="R7062">
        <v>1499</v>
      </c>
      <c r="S7062" t="s">
        <v>427</v>
      </c>
      <c r="T7062" t="s">
        <v>66</v>
      </c>
      <c r="U7062">
        <v>78664</v>
      </c>
      <c r="V7062" s="1">
        <v>0.2</v>
      </c>
      <c r="W7062">
        <v>3</v>
      </c>
      <c r="X7062">
        <v>2</v>
      </c>
      <c r="Y7062">
        <v>27</v>
      </c>
      <c r="AD7062"/>
    </row>
    <row r="7063" spans="1:30" x14ac:dyDescent="0.25">
      <c r="A7063" t="s">
        <v>40</v>
      </c>
      <c r="B7063" s="2">
        <v>43688</v>
      </c>
      <c r="C7063" s="35">
        <f>YEAR(Sales[[#This Row],[ShipDate]])</f>
        <v>2019</v>
      </c>
      <c r="D7063" t="s">
        <v>36</v>
      </c>
      <c r="E7063" t="s">
        <v>31</v>
      </c>
      <c r="F7063" t="s">
        <v>59</v>
      </c>
      <c r="G7063" t="s">
        <v>25</v>
      </c>
      <c r="H7063" t="s">
        <v>2132</v>
      </c>
      <c r="I7063" t="s">
        <v>70</v>
      </c>
      <c r="J7063" t="s">
        <v>13</v>
      </c>
      <c r="K7063" t="s">
        <v>2604</v>
      </c>
      <c r="L7063" t="s">
        <v>68</v>
      </c>
      <c r="N7063" t="str">
        <f>IF(ISBLANK(Sales[[#This Row],[return]]),"No",Sales[[#This Row],[return]])</f>
        <v>No</v>
      </c>
      <c r="O7063" s="2">
        <v>43683</v>
      </c>
      <c r="P7063" s="8" t="str">
        <f>TEXT(DAY(Sales[[#This Row],[OrderDate]]),"ddd")</f>
        <v>Fri</v>
      </c>
      <c r="Q7063" s="8" t="str">
        <f>TEXT(MONTH(Sales[[#This Row],[ShipDate]])*29,"mmm")</f>
        <v>Aug</v>
      </c>
      <c r="R7063">
        <v>13</v>
      </c>
      <c r="S7063" t="s">
        <v>2257</v>
      </c>
      <c r="T7063" t="s">
        <v>66</v>
      </c>
      <c r="U7063">
        <v>75104</v>
      </c>
      <c r="V7063" s="1">
        <v>0.2</v>
      </c>
      <c r="W7063">
        <v>40</v>
      </c>
      <c r="X7063">
        <v>3</v>
      </c>
      <c r="Y7063">
        <v>115</v>
      </c>
      <c r="AD7063"/>
    </row>
    <row r="7064" spans="1:30" x14ac:dyDescent="0.25">
      <c r="A7064" t="s">
        <v>40</v>
      </c>
      <c r="B7064" s="2">
        <v>43662</v>
      </c>
      <c r="C7064" s="35">
        <f>YEAR(Sales[[#This Row],[ShipDate]])</f>
        <v>2019</v>
      </c>
      <c r="D7064" t="s">
        <v>36</v>
      </c>
      <c r="E7064" t="s">
        <v>31</v>
      </c>
      <c r="F7064" t="s">
        <v>50</v>
      </c>
      <c r="G7064" t="s">
        <v>25</v>
      </c>
      <c r="H7064" t="s">
        <v>457</v>
      </c>
      <c r="I7064" t="s">
        <v>32</v>
      </c>
      <c r="J7064" t="s">
        <v>13</v>
      </c>
      <c r="K7064" t="s">
        <v>2655</v>
      </c>
      <c r="L7064" t="s">
        <v>30</v>
      </c>
      <c r="N7064" t="str">
        <f>IF(ISBLANK(Sales[[#This Row],[return]]),"No",Sales[[#This Row],[return]])</f>
        <v>No</v>
      </c>
      <c r="O7064" s="2">
        <v>43657</v>
      </c>
      <c r="P7064" s="8" t="str">
        <f>TEXT(DAY(Sales[[#This Row],[OrderDate]]),"ddd")</f>
        <v>Wed</v>
      </c>
      <c r="Q7064" s="8" t="str">
        <f>TEXT(MONTH(Sales[[#This Row],[ShipDate]])*29,"mmm")</f>
        <v>Jul</v>
      </c>
      <c r="R7064">
        <v>47</v>
      </c>
      <c r="S7064" t="s">
        <v>3257</v>
      </c>
      <c r="T7064" t="s">
        <v>28</v>
      </c>
      <c r="U7064">
        <v>92105</v>
      </c>
      <c r="V7064" s="1">
        <v>0.2</v>
      </c>
      <c r="W7064">
        <v>9</v>
      </c>
      <c r="X7064">
        <v>5</v>
      </c>
      <c r="Y7064">
        <v>30</v>
      </c>
      <c r="AD7064"/>
    </row>
    <row r="7065" spans="1:30" x14ac:dyDescent="0.25">
      <c r="A7065" t="s">
        <v>40</v>
      </c>
      <c r="B7065" s="2">
        <v>43662</v>
      </c>
      <c r="C7065" s="35">
        <f>YEAR(Sales[[#This Row],[ShipDate]])</f>
        <v>2019</v>
      </c>
      <c r="D7065" t="s">
        <v>36</v>
      </c>
      <c r="E7065" t="s">
        <v>31</v>
      </c>
      <c r="F7065" t="s">
        <v>48</v>
      </c>
      <c r="G7065" t="s">
        <v>46</v>
      </c>
      <c r="H7065" t="s">
        <v>457</v>
      </c>
      <c r="I7065" t="s">
        <v>32</v>
      </c>
      <c r="J7065" t="s">
        <v>13</v>
      </c>
      <c r="K7065" t="s">
        <v>2655</v>
      </c>
      <c r="L7065" t="s">
        <v>30</v>
      </c>
      <c r="N7065" t="str">
        <f>IF(ISBLANK(Sales[[#This Row],[return]]),"No",Sales[[#This Row],[return]])</f>
        <v>No</v>
      </c>
      <c r="O7065" s="2">
        <v>43657</v>
      </c>
      <c r="P7065" s="8" t="str">
        <f>TEXT(DAY(Sales[[#This Row],[OrderDate]]),"ddd")</f>
        <v>Wed</v>
      </c>
      <c r="Q7065" s="8" t="str">
        <f>TEXT(MONTH(Sales[[#This Row],[ShipDate]])*29,"mmm")</f>
        <v>Jul</v>
      </c>
      <c r="R7065">
        <v>302</v>
      </c>
      <c r="S7065" t="s">
        <v>1065</v>
      </c>
      <c r="T7065" t="s">
        <v>28</v>
      </c>
      <c r="U7065">
        <v>92105</v>
      </c>
      <c r="V7065" s="1">
        <v>0.2</v>
      </c>
      <c r="W7065">
        <v>5</v>
      </c>
      <c r="X7065">
        <v>6</v>
      </c>
      <c r="Y7065">
        <v>72</v>
      </c>
      <c r="AD7065"/>
    </row>
    <row r="7066" spans="1:30" x14ac:dyDescent="0.25">
      <c r="A7066" t="s">
        <v>40</v>
      </c>
      <c r="B7066" s="2">
        <v>43580</v>
      </c>
      <c r="C7066" s="35">
        <f>YEAR(Sales[[#This Row],[ShipDate]])</f>
        <v>2019</v>
      </c>
      <c r="D7066" t="s">
        <v>19</v>
      </c>
      <c r="E7066" t="s">
        <v>18</v>
      </c>
      <c r="F7066" t="s">
        <v>43</v>
      </c>
      <c r="G7066" t="s">
        <v>11</v>
      </c>
      <c r="H7066" t="s">
        <v>300</v>
      </c>
      <c r="I7066" t="s">
        <v>32</v>
      </c>
      <c r="J7066" t="s">
        <v>13</v>
      </c>
      <c r="K7066" t="s">
        <v>1047</v>
      </c>
      <c r="L7066" t="s">
        <v>30</v>
      </c>
      <c r="M7066" t="s">
        <v>82</v>
      </c>
      <c r="N7066" t="str">
        <f>IF(ISBLANK(Sales[[#This Row],[return]]),"No",Sales[[#This Row],[return]])</f>
        <v>Yes</v>
      </c>
      <c r="O7066" s="2">
        <v>43578</v>
      </c>
      <c r="P7066" s="8" t="str">
        <f>TEXT(DAY(Sales[[#This Row],[OrderDate]]),"ddd")</f>
        <v>Mon</v>
      </c>
      <c r="Q7066" s="8" t="str">
        <f>TEXT(MONTH(Sales[[#This Row],[ShipDate]])*29,"mmm")</f>
        <v>Apr</v>
      </c>
      <c r="R7066">
        <v>553</v>
      </c>
      <c r="S7066" t="s">
        <v>1331</v>
      </c>
      <c r="T7066" t="s">
        <v>28</v>
      </c>
      <c r="U7066">
        <v>91104</v>
      </c>
      <c r="V7066" s="1">
        <v>0</v>
      </c>
      <c r="W7066">
        <v>8</v>
      </c>
      <c r="X7066">
        <v>2</v>
      </c>
      <c r="Y7066">
        <v>24</v>
      </c>
      <c r="AD7066"/>
    </row>
    <row r="7067" spans="1:30" x14ac:dyDescent="0.25">
      <c r="A7067" t="s">
        <v>40</v>
      </c>
      <c r="B7067" s="2">
        <v>43580</v>
      </c>
      <c r="C7067" s="35">
        <f>YEAR(Sales[[#This Row],[ShipDate]])</f>
        <v>2019</v>
      </c>
      <c r="D7067" t="s">
        <v>19</v>
      </c>
      <c r="E7067" t="s">
        <v>18</v>
      </c>
      <c r="F7067" t="s">
        <v>43</v>
      </c>
      <c r="G7067" t="s">
        <v>11</v>
      </c>
      <c r="H7067" t="s">
        <v>300</v>
      </c>
      <c r="I7067" t="s">
        <v>32</v>
      </c>
      <c r="J7067" t="s">
        <v>13</v>
      </c>
      <c r="K7067" t="s">
        <v>1047</v>
      </c>
      <c r="L7067" t="s">
        <v>30</v>
      </c>
      <c r="M7067" t="s">
        <v>82</v>
      </c>
      <c r="N7067" t="str">
        <f>IF(ISBLANK(Sales[[#This Row],[return]]),"No",Sales[[#This Row],[return]])</f>
        <v>Yes</v>
      </c>
      <c r="O7067" s="2">
        <v>43578</v>
      </c>
      <c r="P7067" s="8" t="str">
        <f>TEXT(DAY(Sales[[#This Row],[OrderDate]]),"ddd")</f>
        <v>Mon</v>
      </c>
      <c r="Q7067" s="8" t="str">
        <f>TEXT(MONTH(Sales[[#This Row],[ShipDate]])*29,"mmm")</f>
        <v>Apr</v>
      </c>
      <c r="R7067">
        <v>496</v>
      </c>
      <c r="S7067" t="s">
        <v>1493</v>
      </c>
      <c r="T7067" t="s">
        <v>28</v>
      </c>
      <c r="U7067">
        <v>91104</v>
      </c>
      <c r="V7067" s="1">
        <v>0</v>
      </c>
      <c r="W7067">
        <v>27</v>
      </c>
      <c r="X7067">
        <v>7</v>
      </c>
      <c r="Y7067">
        <v>66</v>
      </c>
      <c r="AD7067"/>
    </row>
    <row r="7068" spans="1:30" x14ac:dyDescent="0.25">
      <c r="A7068" t="s">
        <v>40</v>
      </c>
      <c r="B7068" s="2">
        <v>43580</v>
      </c>
      <c r="C7068" s="35">
        <f>YEAR(Sales[[#This Row],[ShipDate]])</f>
        <v>2019</v>
      </c>
      <c r="D7068" t="s">
        <v>19</v>
      </c>
      <c r="E7068" t="s">
        <v>18</v>
      </c>
      <c r="F7068" t="s">
        <v>50</v>
      </c>
      <c r="G7068" t="s">
        <v>25</v>
      </c>
      <c r="H7068" t="s">
        <v>300</v>
      </c>
      <c r="I7068" t="s">
        <v>32</v>
      </c>
      <c r="J7068" t="s">
        <v>13</v>
      </c>
      <c r="K7068" t="s">
        <v>1047</v>
      </c>
      <c r="L7068" t="s">
        <v>30</v>
      </c>
      <c r="M7068" t="s">
        <v>82</v>
      </c>
      <c r="N7068" t="str">
        <f>IF(ISBLANK(Sales[[#This Row],[return]]),"No",Sales[[#This Row],[return]])</f>
        <v>Yes</v>
      </c>
      <c r="O7068" s="2">
        <v>43578</v>
      </c>
      <c r="P7068" s="8" t="str">
        <f>TEXT(DAY(Sales[[#This Row],[OrderDate]]),"ddd")</f>
        <v>Mon</v>
      </c>
      <c r="Q7068" s="8" t="str">
        <f>TEXT(MONTH(Sales[[#This Row],[ShipDate]])*29,"mmm")</f>
        <v>Apr</v>
      </c>
      <c r="R7068">
        <v>688</v>
      </c>
      <c r="S7068" t="s">
        <v>1068</v>
      </c>
      <c r="T7068" t="s">
        <v>28</v>
      </c>
      <c r="U7068">
        <v>91104</v>
      </c>
      <c r="V7068" s="1">
        <v>0.2</v>
      </c>
      <c r="W7068">
        <v>30</v>
      </c>
      <c r="X7068">
        <v>6</v>
      </c>
      <c r="Y7068">
        <v>93</v>
      </c>
      <c r="AD7068"/>
    </row>
    <row r="7069" spans="1:30" x14ac:dyDescent="0.25">
      <c r="A7069" t="s">
        <v>40</v>
      </c>
      <c r="B7069" s="2">
        <v>43536</v>
      </c>
      <c r="C7069" s="35">
        <f>YEAR(Sales[[#This Row],[ShipDate]])</f>
        <v>2019</v>
      </c>
      <c r="D7069" t="s">
        <v>36</v>
      </c>
      <c r="E7069" t="s">
        <v>69</v>
      </c>
      <c r="F7069" t="s">
        <v>99</v>
      </c>
      <c r="G7069" t="s">
        <v>46</v>
      </c>
      <c r="H7069" t="s">
        <v>1149</v>
      </c>
      <c r="I7069" t="s">
        <v>1150</v>
      </c>
      <c r="J7069" t="s">
        <v>13</v>
      </c>
      <c r="K7069" t="s">
        <v>2971</v>
      </c>
      <c r="L7069" t="s">
        <v>92</v>
      </c>
      <c r="N7069" t="str">
        <f>IF(ISBLANK(Sales[[#This Row],[return]]),"No",Sales[[#This Row],[return]])</f>
        <v>No</v>
      </c>
      <c r="O7069" s="2">
        <v>43531</v>
      </c>
      <c r="P7069" s="8" t="str">
        <f>TEXT(DAY(Sales[[#This Row],[OrderDate]]),"ddd")</f>
        <v>Sat</v>
      </c>
      <c r="Q7069" s="8" t="str">
        <f>TEXT(MONTH(Sales[[#This Row],[ShipDate]])*29,"mmm")</f>
        <v>Mar</v>
      </c>
      <c r="R7069">
        <v>1003</v>
      </c>
      <c r="S7069" t="s">
        <v>2350</v>
      </c>
      <c r="T7069" t="s">
        <v>90</v>
      </c>
      <c r="U7069">
        <v>20735</v>
      </c>
      <c r="V7069" s="1">
        <v>0</v>
      </c>
      <c r="W7069">
        <v>5</v>
      </c>
      <c r="X7069">
        <v>3</v>
      </c>
      <c r="Y7069">
        <v>49</v>
      </c>
      <c r="AD7069"/>
    </row>
    <row r="7070" spans="1:30" x14ac:dyDescent="0.25">
      <c r="A7070" t="s">
        <v>40</v>
      </c>
      <c r="B7070" s="2">
        <v>43636</v>
      </c>
      <c r="C7070" s="35">
        <f>YEAR(Sales[[#This Row],[ShipDate]])</f>
        <v>2019</v>
      </c>
      <c r="D7070" t="s">
        <v>36</v>
      </c>
      <c r="E7070" t="s">
        <v>31</v>
      </c>
      <c r="F7070" t="s">
        <v>45</v>
      </c>
      <c r="G7070" t="s">
        <v>25</v>
      </c>
      <c r="H7070" t="s">
        <v>477</v>
      </c>
      <c r="I7070" t="s">
        <v>58</v>
      </c>
      <c r="J7070" t="s">
        <v>13</v>
      </c>
      <c r="K7070" t="s">
        <v>478</v>
      </c>
      <c r="L7070" t="s">
        <v>17</v>
      </c>
      <c r="N7070" t="str">
        <f>IF(ISBLANK(Sales[[#This Row],[return]]),"No",Sales[[#This Row],[return]])</f>
        <v>No</v>
      </c>
      <c r="O7070" s="2">
        <v>43632</v>
      </c>
      <c r="P7070" s="8" t="str">
        <f>TEXT(DAY(Sales[[#This Row],[OrderDate]]),"ddd")</f>
        <v>Mon</v>
      </c>
      <c r="Q7070" s="8" t="str">
        <f>TEXT(MONTH(Sales[[#This Row],[ShipDate]])*29,"mmm")</f>
        <v>Jun</v>
      </c>
      <c r="R7070">
        <v>1326</v>
      </c>
      <c r="S7070" t="s">
        <v>479</v>
      </c>
      <c r="T7070" t="s">
        <v>15</v>
      </c>
      <c r="U7070">
        <v>27514</v>
      </c>
      <c r="V7070" s="1">
        <v>0.2</v>
      </c>
      <c r="W7070">
        <v>5</v>
      </c>
      <c r="X7070">
        <v>3</v>
      </c>
      <c r="Y7070">
        <v>14</v>
      </c>
      <c r="AD7070"/>
    </row>
    <row r="7071" spans="1:30" x14ac:dyDescent="0.25">
      <c r="A7071" t="s">
        <v>10</v>
      </c>
      <c r="B7071" s="2">
        <v>43802</v>
      </c>
      <c r="C7071" s="35">
        <f>YEAR(Sales[[#This Row],[ShipDate]])</f>
        <v>2019</v>
      </c>
      <c r="D7071" t="s">
        <v>607</v>
      </c>
      <c r="E7071" t="s">
        <v>18</v>
      </c>
      <c r="F7071" t="s">
        <v>59</v>
      </c>
      <c r="G7071" t="s">
        <v>25</v>
      </c>
      <c r="H7071" t="s">
        <v>457</v>
      </c>
      <c r="I7071" t="s">
        <v>32</v>
      </c>
      <c r="J7071" t="s">
        <v>13</v>
      </c>
      <c r="K7071" t="s">
        <v>1153</v>
      </c>
      <c r="L7071" t="s">
        <v>30</v>
      </c>
      <c r="N7071" t="str">
        <f>IF(ISBLANK(Sales[[#This Row],[return]]),"No",Sales[[#This Row],[return]])</f>
        <v>No</v>
      </c>
      <c r="O7071" s="2">
        <v>43802</v>
      </c>
      <c r="P7071" s="8" t="str">
        <f>TEXT(DAY(Sales[[#This Row],[OrderDate]]),"ddd")</f>
        <v>Tue</v>
      </c>
      <c r="Q7071" s="8" t="str">
        <f>TEXT(MONTH(Sales[[#This Row],[ShipDate]])*29,"mmm")</f>
        <v>Dec</v>
      </c>
      <c r="R7071">
        <v>1678</v>
      </c>
      <c r="S7071" t="s">
        <v>1840</v>
      </c>
      <c r="T7071" t="s">
        <v>28</v>
      </c>
      <c r="U7071">
        <v>92024</v>
      </c>
      <c r="V7071" s="1">
        <v>0</v>
      </c>
      <c r="W7071">
        <v>80</v>
      </c>
      <c r="X7071">
        <v>3</v>
      </c>
      <c r="Y7071">
        <v>166</v>
      </c>
      <c r="AD7071"/>
    </row>
    <row r="7072" spans="1:30" x14ac:dyDescent="0.25">
      <c r="A7072" t="s">
        <v>24</v>
      </c>
      <c r="B7072" s="2">
        <v>43619</v>
      </c>
      <c r="C7072" s="35">
        <f>YEAR(Sales[[#This Row],[ShipDate]])</f>
        <v>2019</v>
      </c>
      <c r="D7072" t="s">
        <v>36</v>
      </c>
      <c r="E7072" t="s">
        <v>18</v>
      </c>
      <c r="F7072" t="s">
        <v>43</v>
      </c>
      <c r="G7072" t="s">
        <v>11</v>
      </c>
      <c r="H7072" t="s">
        <v>1302</v>
      </c>
      <c r="I7072" t="s">
        <v>324</v>
      </c>
      <c r="J7072" t="s">
        <v>13</v>
      </c>
      <c r="K7072" t="s">
        <v>190</v>
      </c>
      <c r="L7072" t="s">
        <v>68</v>
      </c>
      <c r="N7072" t="str">
        <f>IF(ISBLANK(Sales[[#This Row],[return]]),"No",Sales[[#This Row],[return]])</f>
        <v>No</v>
      </c>
      <c r="O7072" s="2">
        <v>43612</v>
      </c>
      <c r="P7072" s="8" t="str">
        <f>TEXT(DAY(Sales[[#This Row],[OrderDate]]),"ddd")</f>
        <v>Fri</v>
      </c>
      <c r="Q7072" s="8" t="str">
        <f>TEXT(MONTH(Sales[[#This Row],[ShipDate]])*29,"mmm")</f>
        <v>Jun</v>
      </c>
      <c r="R7072">
        <v>594</v>
      </c>
      <c r="S7072" t="s">
        <v>3089</v>
      </c>
      <c r="T7072" t="s">
        <v>66</v>
      </c>
      <c r="U7072">
        <v>74133</v>
      </c>
      <c r="V7072" s="1">
        <v>0</v>
      </c>
      <c r="W7072">
        <v>138</v>
      </c>
      <c r="X7072">
        <v>5</v>
      </c>
      <c r="Y7072">
        <v>477</v>
      </c>
      <c r="AD7072"/>
    </row>
    <row r="7073" spans="1:30" x14ac:dyDescent="0.25">
      <c r="A7073" t="s">
        <v>10</v>
      </c>
      <c r="B7073" s="2">
        <v>43629</v>
      </c>
      <c r="C7073" s="35">
        <f>YEAR(Sales[[#This Row],[ShipDate]])</f>
        <v>2019</v>
      </c>
      <c r="D7073" t="s">
        <v>19</v>
      </c>
      <c r="E7073" t="s">
        <v>31</v>
      </c>
      <c r="F7073" t="s">
        <v>45</v>
      </c>
      <c r="G7073" t="s">
        <v>25</v>
      </c>
      <c r="H7073" t="s">
        <v>2385</v>
      </c>
      <c r="I7073" t="s">
        <v>32</v>
      </c>
      <c r="J7073" t="s">
        <v>13</v>
      </c>
      <c r="K7073" t="s">
        <v>2737</v>
      </c>
      <c r="L7073" t="s">
        <v>30</v>
      </c>
      <c r="N7073" t="str">
        <f>IF(ISBLANK(Sales[[#This Row],[return]]),"No",Sales[[#This Row],[return]])</f>
        <v>No</v>
      </c>
      <c r="O7073" s="2">
        <v>43626</v>
      </c>
      <c r="P7073" s="8" t="str">
        <f>TEXT(DAY(Sales[[#This Row],[OrderDate]]),"ddd")</f>
        <v>Tue</v>
      </c>
      <c r="Q7073" s="8" t="str">
        <f>TEXT(MONTH(Sales[[#This Row],[ShipDate]])*29,"mmm")</f>
        <v>Jun</v>
      </c>
      <c r="R7073">
        <v>1415</v>
      </c>
      <c r="S7073" t="s">
        <v>2764</v>
      </c>
      <c r="T7073" t="s">
        <v>28</v>
      </c>
      <c r="U7073">
        <v>91360</v>
      </c>
      <c r="V7073" s="1">
        <v>0</v>
      </c>
      <c r="W7073">
        <v>4</v>
      </c>
      <c r="X7073">
        <v>7</v>
      </c>
      <c r="Y7073">
        <v>15</v>
      </c>
      <c r="AD7073"/>
    </row>
    <row r="7074" spans="1:30" x14ac:dyDescent="0.25">
      <c r="A7074" t="s">
        <v>10</v>
      </c>
      <c r="B7074" s="2">
        <v>43791</v>
      </c>
      <c r="C7074" s="35">
        <f>YEAR(Sales[[#This Row],[ShipDate]])</f>
        <v>2019</v>
      </c>
      <c r="D7074" t="s">
        <v>36</v>
      </c>
      <c r="E7074" t="s">
        <v>18</v>
      </c>
      <c r="F7074" t="s">
        <v>39</v>
      </c>
      <c r="G7074" t="s">
        <v>25</v>
      </c>
      <c r="H7074" t="s">
        <v>457</v>
      </c>
      <c r="I7074" t="s">
        <v>32</v>
      </c>
      <c r="J7074" t="s">
        <v>13</v>
      </c>
      <c r="K7074" t="s">
        <v>1498</v>
      </c>
      <c r="L7074" t="s">
        <v>30</v>
      </c>
      <c r="N7074" t="str">
        <f>IF(ISBLANK(Sales[[#This Row],[return]]),"No",Sales[[#This Row],[return]])</f>
        <v>No</v>
      </c>
      <c r="O7074" s="2">
        <v>43785</v>
      </c>
      <c r="P7074" s="8" t="str">
        <f>TEXT(DAY(Sales[[#This Row],[OrderDate]]),"ddd")</f>
        <v>Mon</v>
      </c>
      <c r="Q7074" s="8" t="str">
        <f>TEXT(MONTH(Sales[[#This Row],[ShipDate]])*29,"mmm")</f>
        <v>Nov</v>
      </c>
      <c r="R7074">
        <v>1557</v>
      </c>
      <c r="S7074" t="s">
        <v>944</v>
      </c>
      <c r="T7074" t="s">
        <v>28</v>
      </c>
      <c r="U7074">
        <v>92105</v>
      </c>
      <c r="V7074" s="1">
        <v>0</v>
      </c>
      <c r="W7074">
        <v>24</v>
      </c>
      <c r="X7074">
        <v>8</v>
      </c>
      <c r="Y7074">
        <v>811</v>
      </c>
      <c r="AD7074"/>
    </row>
    <row r="7075" spans="1:30" x14ac:dyDescent="0.25">
      <c r="A7075" t="s">
        <v>24</v>
      </c>
      <c r="B7075" s="2">
        <v>43652</v>
      </c>
      <c r="C7075" s="35">
        <f>YEAR(Sales[[#This Row],[ShipDate]])</f>
        <v>2019</v>
      </c>
      <c r="D7075" t="s">
        <v>36</v>
      </c>
      <c r="E7075" t="s">
        <v>18</v>
      </c>
      <c r="F7075" t="s">
        <v>50</v>
      </c>
      <c r="G7075" t="s">
        <v>25</v>
      </c>
      <c r="H7075" t="s">
        <v>26</v>
      </c>
      <c r="I7075" t="s">
        <v>32</v>
      </c>
      <c r="J7075" t="s">
        <v>13</v>
      </c>
      <c r="K7075" t="s">
        <v>1234</v>
      </c>
      <c r="L7075" t="s">
        <v>30</v>
      </c>
      <c r="M7075" t="s">
        <v>82</v>
      </c>
      <c r="N7075" t="str">
        <f>IF(ISBLANK(Sales[[#This Row],[return]]),"No",Sales[[#This Row],[return]])</f>
        <v>Yes</v>
      </c>
      <c r="O7075" s="2">
        <v>43645</v>
      </c>
      <c r="P7075" s="8" t="str">
        <f>TEXT(DAY(Sales[[#This Row],[OrderDate]]),"ddd")</f>
        <v>Sun</v>
      </c>
      <c r="Q7075" s="8" t="str">
        <f>TEXT(MONTH(Sales[[#This Row],[ShipDate]])*29,"mmm")</f>
        <v>Jul</v>
      </c>
      <c r="R7075">
        <v>1426</v>
      </c>
      <c r="S7075" t="s">
        <v>2079</v>
      </c>
      <c r="T7075" t="s">
        <v>28</v>
      </c>
      <c r="U7075">
        <v>90004</v>
      </c>
      <c r="V7075" s="1">
        <v>0.2</v>
      </c>
      <c r="W7075">
        <v>102</v>
      </c>
      <c r="X7075">
        <v>9</v>
      </c>
      <c r="Y7075">
        <v>313</v>
      </c>
      <c r="AD7075"/>
    </row>
    <row r="7076" spans="1:30" x14ac:dyDescent="0.25">
      <c r="A7076" t="s">
        <v>24</v>
      </c>
      <c r="B7076" s="2">
        <v>43809</v>
      </c>
      <c r="C7076" s="35">
        <f>YEAR(Sales[[#This Row],[ShipDate]])</f>
        <v>2019</v>
      </c>
      <c r="D7076" t="s">
        <v>113</v>
      </c>
      <c r="E7076" t="s">
        <v>18</v>
      </c>
      <c r="F7076" t="s">
        <v>48</v>
      </c>
      <c r="G7076" t="s">
        <v>46</v>
      </c>
      <c r="H7076" t="s">
        <v>26</v>
      </c>
      <c r="I7076" t="s">
        <v>32</v>
      </c>
      <c r="J7076" t="s">
        <v>13</v>
      </c>
      <c r="K7076" t="s">
        <v>876</v>
      </c>
      <c r="L7076" t="s">
        <v>30</v>
      </c>
      <c r="M7076" t="s">
        <v>82</v>
      </c>
      <c r="N7076" t="str">
        <f>IF(ISBLANK(Sales[[#This Row],[return]]),"No",Sales[[#This Row],[return]])</f>
        <v>Yes</v>
      </c>
      <c r="O7076" s="2">
        <v>43806</v>
      </c>
      <c r="P7076" s="8" t="str">
        <f>TEXT(DAY(Sales[[#This Row],[OrderDate]]),"ddd")</f>
        <v>Sat</v>
      </c>
      <c r="Q7076" s="8" t="str">
        <f>TEXT(MONTH(Sales[[#This Row],[ShipDate]])*29,"mmm")</f>
        <v>Dec</v>
      </c>
      <c r="R7076">
        <v>441</v>
      </c>
      <c r="S7076" t="s">
        <v>877</v>
      </c>
      <c r="T7076" t="s">
        <v>28</v>
      </c>
      <c r="U7076">
        <v>90008</v>
      </c>
      <c r="V7076" s="1">
        <v>0.2</v>
      </c>
      <c r="W7076">
        <v>47</v>
      </c>
      <c r="X7076">
        <v>3</v>
      </c>
      <c r="Y7076">
        <v>374</v>
      </c>
      <c r="AD7076"/>
    </row>
    <row r="7077" spans="1:30" x14ac:dyDescent="0.25">
      <c r="A7077" t="s">
        <v>24</v>
      </c>
      <c r="B7077" s="2">
        <v>43787</v>
      </c>
      <c r="C7077" s="35">
        <f>YEAR(Sales[[#This Row],[ShipDate]])</f>
        <v>2019</v>
      </c>
      <c r="D7077" t="s">
        <v>19</v>
      </c>
      <c r="E7077" t="s">
        <v>31</v>
      </c>
      <c r="F7077" t="s">
        <v>39</v>
      </c>
      <c r="G7077" t="s">
        <v>25</v>
      </c>
      <c r="H7077" t="s">
        <v>1140</v>
      </c>
      <c r="I7077" t="s">
        <v>149</v>
      </c>
      <c r="J7077" t="s">
        <v>13</v>
      </c>
      <c r="K7077" t="s">
        <v>2666</v>
      </c>
      <c r="L7077" t="s">
        <v>92</v>
      </c>
      <c r="N7077" t="str">
        <f>IF(ISBLANK(Sales[[#This Row],[return]]),"No",Sales[[#This Row],[return]])</f>
        <v>No</v>
      </c>
      <c r="O7077" s="2">
        <v>43783</v>
      </c>
      <c r="P7077" s="8" t="str">
        <f>TEXT(DAY(Sales[[#This Row],[OrderDate]]),"ddd")</f>
        <v>Sat</v>
      </c>
      <c r="Q7077" s="8" t="str">
        <f>TEXT(MONTH(Sales[[#This Row],[ShipDate]])*29,"mmm")</f>
        <v>Nov</v>
      </c>
      <c r="R7077">
        <v>985</v>
      </c>
      <c r="S7077" t="s">
        <v>1729</v>
      </c>
      <c r="T7077" t="s">
        <v>90</v>
      </c>
      <c r="U7077">
        <v>13601</v>
      </c>
      <c r="V7077" s="1">
        <v>0</v>
      </c>
      <c r="W7077">
        <v>25</v>
      </c>
      <c r="X7077">
        <v>6</v>
      </c>
      <c r="Y7077">
        <v>96</v>
      </c>
      <c r="AD7077"/>
    </row>
    <row r="7078" spans="1:30" x14ac:dyDescent="0.25">
      <c r="A7078" t="s">
        <v>10</v>
      </c>
      <c r="B7078" s="2">
        <v>43697</v>
      </c>
      <c r="C7078" s="35">
        <f>YEAR(Sales[[#This Row],[ShipDate]])</f>
        <v>2019</v>
      </c>
      <c r="D7078" t="s">
        <v>607</v>
      </c>
      <c r="E7078" t="s">
        <v>31</v>
      </c>
      <c r="F7078" t="s">
        <v>39</v>
      </c>
      <c r="G7078" t="s">
        <v>25</v>
      </c>
      <c r="H7078" t="s">
        <v>304</v>
      </c>
      <c r="I7078" t="s">
        <v>585</v>
      </c>
      <c r="J7078" t="s">
        <v>13</v>
      </c>
      <c r="K7078" t="s">
        <v>2636</v>
      </c>
      <c r="L7078" t="s">
        <v>92</v>
      </c>
      <c r="N7078" t="str">
        <f>IF(ISBLANK(Sales[[#This Row],[return]]),"No",Sales[[#This Row],[return]])</f>
        <v>No</v>
      </c>
      <c r="O7078" s="2">
        <v>43697</v>
      </c>
      <c r="P7078" s="8" t="str">
        <f>TEXT(DAY(Sales[[#This Row],[OrderDate]]),"ddd")</f>
        <v>Fri</v>
      </c>
      <c r="Q7078" s="8" t="str">
        <f>TEXT(MONTH(Sales[[#This Row],[ShipDate]])*29,"mmm")</f>
        <v>Aug</v>
      </c>
      <c r="R7078">
        <v>1113</v>
      </c>
      <c r="S7078" t="s">
        <v>1992</v>
      </c>
      <c r="T7078" t="s">
        <v>90</v>
      </c>
      <c r="U7078">
        <v>2038</v>
      </c>
      <c r="V7078" s="1">
        <v>0</v>
      </c>
      <c r="W7078">
        <v>10</v>
      </c>
      <c r="X7078">
        <v>3</v>
      </c>
      <c r="Y7078">
        <v>40</v>
      </c>
      <c r="AD7078"/>
    </row>
    <row r="7079" spans="1:30" x14ac:dyDescent="0.25">
      <c r="A7079" t="s">
        <v>10</v>
      </c>
      <c r="B7079" s="2">
        <v>43802</v>
      </c>
      <c r="C7079" s="35">
        <f>YEAR(Sales[[#This Row],[ShipDate]])</f>
        <v>2019</v>
      </c>
      <c r="D7079" t="s">
        <v>19</v>
      </c>
      <c r="E7079" t="s">
        <v>31</v>
      </c>
      <c r="F7079" t="s">
        <v>99</v>
      </c>
      <c r="G7079" t="s">
        <v>46</v>
      </c>
      <c r="H7079" t="s">
        <v>1110</v>
      </c>
      <c r="I7079" t="s">
        <v>70</v>
      </c>
      <c r="J7079" t="s">
        <v>13</v>
      </c>
      <c r="K7079" t="s">
        <v>646</v>
      </c>
      <c r="L7079" t="s">
        <v>68</v>
      </c>
      <c r="N7079" t="str">
        <f>IF(ISBLANK(Sales[[#This Row],[return]]),"No",Sales[[#This Row],[return]])</f>
        <v>No</v>
      </c>
      <c r="O7079" s="2">
        <v>43799</v>
      </c>
      <c r="P7079" s="8" t="str">
        <f>TEXT(DAY(Sales[[#This Row],[OrderDate]]),"ddd")</f>
        <v>Mon</v>
      </c>
      <c r="Q7079" s="8" t="str">
        <f>TEXT(MONTH(Sales[[#This Row],[ShipDate]])*29,"mmm")</f>
        <v>Dec</v>
      </c>
      <c r="R7079">
        <v>1410</v>
      </c>
      <c r="S7079" t="s">
        <v>226</v>
      </c>
      <c r="T7079" t="s">
        <v>66</v>
      </c>
      <c r="U7079">
        <v>79907</v>
      </c>
      <c r="V7079" s="1">
        <v>0.2</v>
      </c>
      <c r="W7079">
        <v>-11</v>
      </c>
      <c r="X7079">
        <v>3</v>
      </c>
      <c r="Y7079">
        <v>96</v>
      </c>
      <c r="AD7079"/>
    </row>
    <row r="7080" spans="1:30" x14ac:dyDescent="0.25">
      <c r="A7080" t="s">
        <v>40</v>
      </c>
      <c r="B7080" s="2">
        <v>43744</v>
      </c>
      <c r="C7080" s="35">
        <f>YEAR(Sales[[#This Row],[ShipDate]])</f>
        <v>2019</v>
      </c>
      <c r="D7080" t="s">
        <v>36</v>
      </c>
      <c r="E7080" t="s">
        <v>18</v>
      </c>
      <c r="F7080" t="s">
        <v>43</v>
      </c>
      <c r="G7080" t="s">
        <v>11</v>
      </c>
      <c r="H7080" t="s">
        <v>79</v>
      </c>
      <c r="I7080" t="s">
        <v>32</v>
      </c>
      <c r="J7080" t="s">
        <v>13</v>
      </c>
      <c r="K7080" t="s">
        <v>1337</v>
      </c>
      <c r="L7080" t="s">
        <v>30</v>
      </c>
      <c r="M7080" t="s">
        <v>82</v>
      </c>
      <c r="N7080" t="str">
        <f>IF(ISBLANK(Sales[[#This Row],[return]]),"No",Sales[[#This Row],[return]])</f>
        <v>Yes</v>
      </c>
      <c r="O7080" s="2">
        <v>43740</v>
      </c>
      <c r="P7080" s="8" t="str">
        <f>TEXT(DAY(Sales[[#This Row],[OrderDate]]),"ddd")</f>
        <v>Mon</v>
      </c>
      <c r="Q7080" s="8" t="str">
        <f>TEXT(MONTH(Sales[[#This Row],[ShipDate]])*29,"mmm")</f>
        <v>Oct</v>
      </c>
      <c r="R7080">
        <v>486</v>
      </c>
      <c r="S7080" t="s">
        <v>1129</v>
      </c>
      <c r="T7080" t="s">
        <v>28</v>
      </c>
      <c r="U7080">
        <v>94109</v>
      </c>
      <c r="V7080" s="1">
        <v>0</v>
      </c>
      <c r="W7080">
        <v>6</v>
      </c>
      <c r="X7080">
        <v>2</v>
      </c>
      <c r="Y7080">
        <v>17</v>
      </c>
      <c r="AD7080"/>
    </row>
    <row r="7081" spans="1:30" x14ac:dyDescent="0.25">
      <c r="A7081" t="s">
        <v>40</v>
      </c>
      <c r="B7081" s="2">
        <v>43744</v>
      </c>
      <c r="C7081" s="35">
        <f>YEAR(Sales[[#This Row],[ShipDate]])</f>
        <v>2019</v>
      </c>
      <c r="D7081" t="s">
        <v>36</v>
      </c>
      <c r="E7081" t="s">
        <v>18</v>
      </c>
      <c r="F7081" t="s">
        <v>340</v>
      </c>
      <c r="G7081" t="s">
        <v>46</v>
      </c>
      <c r="H7081" t="s">
        <v>79</v>
      </c>
      <c r="I7081" t="s">
        <v>32</v>
      </c>
      <c r="J7081" t="s">
        <v>13</v>
      </c>
      <c r="K7081" t="s">
        <v>1337</v>
      </c>
      <c r="L7081" t="s">
        <v>30</v>
      </c>
      <c r="M7081" t="s">
        <v>82</v>
      </c>
      <c r="N7081" t="str">
        <f>IF(ISBLANK(Sales[[#This Row],[return]]),"No",Sales[[#This Row],[return]])</f>
        <v>Yes</v>
      </c>
      <c r="O7081" s="2">
        <v>43740</v>
      </c>
      <c r="P7081" s="8" t="str">
        <f>TEXT(DAY(Sales[[#This Row],[OrderDate]]),"ddd")</f>
        <v>Mon</v>
      </c>
      <c r="Q7081" s="8" t="str">
        <f>TEXT(MONTH(Sales[[#This Row],[ShipDate]])*29,"mmm")</f>
        <v>Oct</v>
      </c>
      <c r="R7081">
        <v>1354</v>
      </c>
      <c r="S7081" t="s">
        <v>2362</v>
      </c>
      <c r="T7081" t="s">
        <v>28</v>
      </c>
      <c r="U7081">
        <v>94109</v>
      </c>
      <c r="V7081" s="1">
        <v>0.2</v>
      </c>
      <c r="W7081">
        <v>32</v>
      </c>
      <c r="X7081">
        <v>11</v>
      </c>
      <c r="Y7081">
        <v>369</v>
      </c>
      <c r="AD7081"/>
    </row>
    <row r="7082" spans="1:30" x14ac:dyDescent="0.25">
      <c r="A7082" t="s">
        <v>40</v>
      </c>
      <c r="B7082" s="2">
        <v>43749</v>
      </c>
      <c r="C7082" s="35">
        <f>YEAR(Sales[[#This Row],[ShipDate]])</f>
        <v>2019</v>
      </c>
      <c r="D7082" t="s">
        <v>36</v>
      </c>
      <c r="E7082" t="s">
        <v>18</v>
      </c>
      <c r="F7082" t="s">
        <v>45</v>
      </c>
      <c r="G7082" t="s">
        <v>25</v>
      </c>
      <c r="H7082" t="s">
        <v>2307</v>
      </c>
      <c r="I7082" t="s">
        <v>169</v>
      </c>
      <c r="J7082" t="s">
        <v>13</v>
      </c>
      <c r="K7082" t="s">
        <v>863</v>
      </c>
      <c r="L7082" t="s">
        <v>30</v>
      </c>
      <c r="N7082" t="str">
        <f>IF(ISBLANK(Sales[[#This Row],[return]]),"No",Sales[[#This Row],[return]])</f>
        <v>No</v>
      </c>
      <c r="O7082" s="2">
        <v>43744</v>
      </c>
      <c r="P7082" s="8" t="str">
        <f>TEXT(DAY(Sales[[#This Row],[OrderDate]]),"ddd")</f>
        <v>Fri</v>
      </c>
      <c r="Q7082" s="8" t="str">
        <f>TEXT(MONTH(Sales[[#This Row],[ShipDate]])*29,"mmm")</f>
        <v>Oct</v>
      </c>
      <c r="R7082">
        <v>255</v>
      </c>
      <c r="S7082" t="s">
        <v>2102</v>
      </c>
      <c r="T7082" t="s">
        <v>28</v>
      </c>
      <c r="U7082">
        <v>85224</v>
      </c>
      <c r="V7082" s="1">
        <v>0.2</v>
      </c>
      <c r="W7082">
        <v>2</v>
      </c>
      <c r="X7082">
        <v>2</v>
      </c>
      <c r="Y7082">
        <v>9</v>
      </c>
      <c r="AD7082"/>
    </row>
    <row r="7083" spans="1:30" x14ac:dyDescent="0.25">
      <c r="A7083" t="s">
        <v>24</v>
      </c>
      <c r="B7083" s="2">
        <v>43820</v>
      </c>
      <c r="C7083" s="35">
        <f>YEAR(Sales[[#This Row],[ShipDate]])</f>
        <v>2019</v>
      </c>
      <c r="D7083" t="s">
        <v>19</v>
      </c>
      <c r="E7083" t="s">
        <v>31</v>
      </c>
      <c r="F7083" t="s">
        <v>43</v>
      </c>
      <c r="G7083" t="s">
        <v>11</v>
      </c>
      <c r="H7083" t="s">
        <v>1049</v>
      </c>
      <c r="I7083" t="s">
        <v>32</v>
      </c>
      <c r="J7083" t="s">
        <v>13</v>
      </c>
      <c r="K7083" t="s">
        <v>2840</v>
      </c>
      <c r="L7083" t="s">
        <v>30</v>
      </c>
      <c r="M7083" t="s">
        <v>82</v>
      </c>
      <c r="N7083" t="str">
        <f>IF(ISBLANK(Sales[[#This Row],[return]]),"No",Sales[[#This Row],[return]])</f>
        <v>Yes</v>
      </c>
      <c r="O7083" s="2">
        <v>43815</v>
      </c>
      <c r="P7083" s="8" t="str">
        <f>TEXT(DAY(Sales[[#This Row],[OrderDate]]),"ddd")</f>
        <v>Mon</v>
      </c>
      <c r="Q7083" s="8" t="str">
        <f>TEXT(MONTH(Sales[[#This Row],[ShipDate]])*29,"mmm")</f>
        <v>Dec</v>
      </c>
      <c r="R7083">
        <v>496</v>
      </c>
      <c r="S7083" t="s">
        <v>1493</v>
      </c>
      <c r="T7083" t="s">
        <v>28</v>
      </c>
      <c r="U7083">
        <v>92054</v>
      </c>
      <c r="V7083" s="1">
        <v>0</v>
      </c>
      <c r="W7083">
        <v>8</v>
      </c>
      <c r="X7083">
        <v>2</v>
      </c>
      <c r="Y7083">
        <v>19</v>
      </c>
      <c r="AD7083"/>
    </row>
    <row r="7084" spans="1:30" x14ac:dyDescent="0.25">
      <c r="A7084" t="s">
        <v>24</v>
      </c>
      <c r="B7084" s="2">
        <v>43820</v>
      </c>
      <c r="C7084" s="35">
        <f>YEAR(Sales[[#This Row],[ShipDate]])</f>
        <v>2019</v>
      </c>
      <c r="D7084" t="s">
        <v>19</v>
      </c>
      <c r="E7084" t="s">
        <v>31</v>
      </c>
      <c r="F7084" t="s">
        <v>23</v>
      </c>
      <c r="G7084" t="s">
        <v>11</v>
      </c>
      <c r="H7084" t="s">
        <v>1049</v>
      </c>
      <c r="I7084" t="s">
        <v>32</v>
      </c>
      <c r="J7084" t="s">
        <v>13</v>
      </c>
      <c r="K7084" t="s">
        <v>2840</v>
      </c>
      <c r="L7084" t="s">
        <v>30</v>
      </c>
      <c r="M7084" t="s">
        <v>82</v>
      </c>
      <c r="N7084" t="str">
        <f>IF(ISBLANK(Sales[[#This Row],[return]]),"No",Sales[[#This Row],[return]])</f>
        <v>Yes</v>
      </c>
      <c r="O7084" s="2">
        <v>43815</v>
      </c>
      <c r="P7084" s="8" t="str">
        <f>TEXT(DAY(Sales[[#This Row],[OrderDate]]),"ddd")</f>
        <v>Mon</v>
      </c>
      <c r="Q7084" s="8" t="str">
        <f>TEXT(MONTH(Sales[[#This Row],[ShipDate]])*29,"mmm")</f>
        <v>Dec</v>
      </c>
      <c r="R7084">
        <v>747</v>
      </c>
      <c r="S7084" t="s">
        <v>91</v>
      </c>
      <c r="T7084" t="s">
        <v>28</v>
      </c>
      <c r="U7084">
        <v>92054</v>
      </c>
      <c r="V7084" s="1">
        <v>0.2</v>
      </c>
      <c r="W7084">
        <v>9</v>
      </c>
      <c r="X7084">
        <v>2</v>
      </c>
      <c r="Y7084">
        <v>82</v>
      </c>
      <c r="AD7084"/>
    </row>
    <row r="7085" spans="1:30" x14ac:dyDescent="0.25">
      <c r="A7085" t="s">
        <v>24</v>
      </c>
      <c r="B7085" s="2">
        <v>43820</v>
      </c>
      <c r="C7085" s="35">
        <f>YEAR(Sales[[#This Row],[ShipDate]])</f>
        <v>2019</v>
      </c>
      <c r="D7085" t="s">
        <v>19</v>
      </c>
      <c r="E7085" t="s">
        <v>31</v>
      </c>
      <c r="F7085" t="s">
        <v>23</v>
      </c>
      <c r="G7085" t="s">
        <v>11</v>
      </c>
      <c r="H7085" t="s">
        <v>1049</v>
      </c>
      <c r="I7085" t="s">
        <v>32</v>
      </c>
      <c r="J7085" t="s">
        <v>13</v>
      </c>
      <c r="K7085" t="s">
        <v>2840</v>
      </c>
      <c r="L7085" t="s">
        <v>30</v>
      </c>
      <c r="M7085" t="s">
        <v>82</v>
      </c>
      <c r="N7085" t="str">
        <f>IF(ISBLANK(Sales[[#This Row],[return]]),"No",Sales[[#This Row],[return]])</f>
        <v>Yes</v>
      </c>
      <c r="O7085" s="2">
        <v>43815</v>
      </c>
      <c r="P7085" s="8" t="str">
        <f>TEXT(DAY(Sales[[#This Row],[OrderDate]]),"ddd")</f>
        <v>Mon</v>
      </c>
      <c r="Q7085" s="8" t="str">
        <f>TEXT(MONTH(Sales[[#This Row],[ShipDate]])*29,"mmm")</f>
        <v>Dec</v>
      </c>
      <c r="R7085">
        <v>772</v>
      </c>
      <c r="S7085" t="s">
        <v>349</v>
      </c>
      <c r="T7085" t="s">
        <v>28</v>
      </c>
      <c r="U7085">
        <v>92054</v>
      </c>
      <c r="V7085" s="1">
        <v>0.2</v>
      </c>
      <c r="W7085">
        <v>6</v>
      </c>
      <c r="X7085">
        <v>2</v>
      </c>
      <c r="Y7085">
        <v>97</v>
      </c>
      <c r="AD7085"/>
    </row>
    <row r="7086" spans="1:30" x14ac:dyDescent="0.25">
      <c r="A7086" t="s">
        <v>24</v>
      </c>
      <c r="B7086" s="2">
        <v>43820</v>
      </c>
      <c r="C7086" s="35">
        <f>YEAR(Sales[[#This Row],[ShipDate]])</f>
        <v>2019</v>
      </c>
      <c r="D7086" t="s">
        <v>19</v>
      </c>
      <c r="E7086" t="s">
        <v>31</v>
      </c>
      <c r="F7086" t="s">
        <v>50</v>
      </c>
      <c r="G7086" t="s">
        <v>25</v>
      </c>
      <c r="H7086" t="s">
        <v>1049</v>
      </c>
      <c r="I7086" t="s">
        <v>32</v>
      </c>
      <c r="J7086" t="s">
        <v>13</v>
      </c>
      <c r="K7086" t="s">
        <v>2840</v>
      </c>
      <c r="L7086" t="s">
        <v>30</v>
      </c>
      <c r="M7086" t="s">
        <v>82</v>
      </c>
      <c r="N7086" t="str">
        <f>IF(ISBLANK(Sales[[#This Row],[return]]),"No",Sales[[#This Row],[return]])</f>
        <v>Yes</v>
      </c>
      <c r="O7086" s="2">
        <v>43815</v>
      </c>
      <c r="P7086" s="8" t="str">
        <f>TEXT(DAY(Sales[[#This Row],[OrderDate]]),"ddd")</f>
        <v>Mon</v>
      </c>
      <c r="Q7086" s="8" t="str">
        <f>TEXT(MONTH(Sales[[#This Row],[ShipDate]])*29,"mmm")</f>
        <v>Dec</v>
      </c>
      <c r="R7086">
        <v>1318</v>
      </c>
      <c r="S7086" t="s">
        <v>928</v>
      </c>
      <c r="T7086" t="s">
        <v>28</v>
      </c>
      <c r="U7086">
        <v>92054</v>
      </c>
      <c r="V7086" s="1">
        <v>0.2</v>
      </c>
      <c r="W7086">
        <v>8</v>
      </c>
      <c r="X7086">
        <v>5</v>
      </c>
      <c r="Y7086">
        <v>24</v>
      </c>
      <c r="AD7086"/>
    </row>
    <row r="7087" spans="1:30" x14ac:dyDescent="0.25">
      <c r="A7087" t="s">
        <v>10</v>
      </c>
      <c r="B7087" s="2">
        <v>43646</v>
      </c>
      <c r="C7087" s="35">
        <f>YEAR(Sales[[#This Row],[ShipDate]])</f>
        <v>2019</v>
      </c>
      <c r="D7087" t="s">
        <v>113</v>
      </c>
      <c r="E7087" t="s">
        <v>18</v>
      </c>
      <c r="F7087" t="s">
        <v>38</v>
      </c>
      <c r="G7087" t="s">
        <v>11</v>
      </c>
      <c r="H7087" t="s">
        <v>399</v>
      </c>
      <c r="I7087" t="s">
        <v>70</v>
      </c>
      <c r="J7087" t="s">
        <v>13</v>
      </c>
      <c r="K7087" t="s">
        <v>951</v>
      </c>
      <c r="L7087" t="s">
        <v>68</v>
      </c>
      <c r="N7087" t="str">
        <f>IF(ISBLANK(Sales[[#This Row],[return]]),"No",Sales[[#This Row],[return]])</f>
        <v>No</v>
      </c>
      <c r="O7087" s="2">
        <v>43645</v>
      </c>
      <c r="P7087" s="8" t="str">
        <f>TEXT(DAY(Sales[[#This Row],[OrderDate]]),"ddd")</f>
        <v>Sun</v>
      </c>
      <c r="Q7087" s="8" t="str">
        <f>TEXT(MONTH(Sales[[#This Row],[ShipDate]])*29,"mmm")</f>
        <v>Jun</v>
      </c>
      <c r="R7087">
        <v>317</v>
      </c>
      <c r="S7087" t="s">
        <v>1107</v>
      </c>
      <c r="T7087" t="s">
        <v>66</v>
      </c>
      <c r="U7087">
        <v>75220</v>
      </c>
      <c r="V7087" s="1">
        <v>0.3</v>
      </c>
      <c r="W7087">
        <v>-40</v>
      </c>
      <c r="X7087">
        <v>3</v>
      </c>
      <c r="Y7087">
        <v>307</v>
      </c>
      <c r="AD7087"/>
    </row>
    <row r="7088" spans="1:30" x14ac:dyDescent="0.25">
      <c r="A7088" t="s">
        <v>10</v>
      </c>
      <c r="B7088" s="2">
        <v>43646</v>
      </c>
      <c r="C7088" s="35">
        <f>YEAR(Sales[[#This Row],[ShipDate]])</f>
        <v>2019</v>
      </c>
      <c r="D7088" t="s">
        <v>113</v>
      </c>
      <c r="E7088" t="s">
        <v>18</v>
      </c>
      <c r="F7088" t="s">
        <v>21</v>
      </c>
      <c r="G7088" t="s">
        <v>11</v>
      </c>
      <c r="H7088" t="s">
        <v>399</v>
      </c>
      <c r="I7088" t="s">
        <v>70</v>
      </c>
      <c r="J7088" t="s">
        <v>13</v>
      </c>
      <c r="K7088" t="s">
        <v>951</v>
      </c>
      <c r="L7088" t="s">
        <v>68</v>
      </c>
      <c r="N7088" t="str">
        <f>IF(ISBLANK(Sales[[#This Row],[return]]),"No",Sales[[#This Row],[return]])</f>
        <v>No</v>
      </c>
      <c r="O7088" s="2">
        <v>43645</v>
      </c>
      <c r="P7088" s="8" t="str">
        <f>TEXT(DAY(Sales[[#This Row],[OrderDate]]),"ddd")</f>
        <v>Sun</v>
      </c>
      <c r="Q7088" s="8" t="str">
        <f>TEXT(MONTH(Sales[[#This Row],[ShipDate]])*29,"mmm")</f>
        <v>Jun</v>
      </c>
      <c r="R7088">
        <v>1228</v>
      </c>
      <c r="S7088" t="s">
        <v>3111</v>
      </c>
      <c r="T7088" t="s">
        <v>66</v>
      </c>
      <c r="U7088">
        <v>75220</v>
      </c>
      <c r="V7088" s="1">
        <v>0.32</v>
      </c>
      <c r="W7088">
        <v>-96</v>
      </c>
      <c r="X7088">
        <v>3</v>
      </c>
      <c r="Y7088">
        <v>410</v>
      </c>
      <c r="AD7088"/>
    </row>
    <row r="7089" spans="1:30" x14ac:dyDescent="0.25">
      <c r="A7089" t="s">
        <v>10</v>
      </c>
      <c r="B7089" s="2">
        <v>43646</v>
      </c>
      <c r="C7089" s="35">
        <f>YEAR(Sales[[#This Row],[ShipDate]])</f>
        <v>2019</v>
      </c>
      <c r="D7089" t="s">
        <v>113</v>
      </c>
      <c r="E7089" t="s">
        <v>18</v>
      </c>
      <c r="F7089" t="s">
        <v>52</v>
      </c>
      <c r="G7089" t="s">
        <v>25</v>
      </c>
      <c r="H7089" t="s">
        <v>399</v>
      </c>
      <c r="I7089" t="s">
        <v>70</v>
      </c>
      <c r="J7089" t="s">
        <v>13</v>
      </c>
      <c r="K7089" t="s">
        <v>951</v>
      </c>
      <c r="L7089" t="s">
        <v>68</v>
      </c>
      <c r="N7089" t="str">
        <f>IF(ISBLANK(Sales[[#This Row],[return]]),"No",Sales[[#This Row],[return]])</f>
        <v>No</v>
      </c>
      <c r="O7089" s="2">
        <v>43645</v>
      </c>
      <c r="P7089" s="8" t="str">
        <f>TEXT(DAY(Sales[[#This Row],[OrderDate]]),"ddd")</f>
        <v>Sun</v>
      </c>
      <c r="Q7089" s="8" t="str">
        <f>TEXT(MONTH(Sales[[#This Row],[ShipDate]])*29,"mmm")</f>
        <v>Jun</v>
      </c>
      <c r="R7089">
        <v>297</v>
      </c>
      <c r="S7089" t="s">
        <v>1673</v>
      </c>
      <c r="T7089" t="s">
        <v>66</v>
      </c>
      <c r="U7089">
        <v>75220</v>
      </c>
      <c r="V7089" s="1">
        <v>0.8</v>
      </c>
      <c r="W7089">
        <v>-55</v>
      </c>
      <c r="X7089">
        <v>2</v>
      </c>
      <c r="Y7089">
        <v>21</v>
      </c>
      <c r="AD7089"/>
    </row>
    <row r="7090" spans="1:30" x14ac:dyDescent="0.25">
      <c r="A7090" t="s">
        <v>10</v>
      </c>
      <c r="B7090" s="2">
        <v>43820</v>
      </c>
      <c r="C7090" s="35">
        <f>YEAR(Sales[[#This Row],[ShipDate]])</f>
        <v>2019</v>
      </c>
      <c r="D7090" t="s">
        <v>607</v>
      </c>
      <c r="E7090" t="s">
        <v>69</v>
      </c>
      <c r="F7090" t="s">
        <v>43</v>
      </c>
      <c r="G7090" t="s">
        <v>11</v>
      </c>
      <c r="H7090" t="s">
        <v>84</v>
      </c>
      <c r="I7090" t="s">
        <v>87</v>
      </c>
      <c r="J7090" t="s">
        <v>13</v>
      </c>
      <c r="K7090" t="s">
        <v>224</v>
      </c>
      <c r="L7090" t="s">
        <v>68</v>
      </c>
      <c r="N7090" t="str">
        <f>IF(ISBLANK(Sales[[#This Row],[return]]),"No",Sales[[#This Row],[return]])</f>
        <v>No</v>
      </c>
      <c r="O7090" s="2">
        <v>43820</v>
      </c>
      <c r="P7090" s="8" t="str">
        <f>TEXT(DAY(Sales[[#This Row],[OrderDate]]),"ddd")</f>
        <v>Sat</v>
      </c>
      <c r="Q7090" s="8" t="str">
        <f>TEXT(MONTH(Sales[[#This Row],[ShipDate]])*29,"mmm")</f>
        <v>Dec</v>
      </c>
      <c r="R7090">
        <v>1505</v>
      </c>
      <c r="S7090" t="s">
        <v>447</v>
      </c>
      <c r="T7090" t="s">
        <v>66</v>
      </c>
      <c r="U7090">
        <v>68025</v>
      </c>
      <c r="V7090" s="1">
        <v>0</v>
      </c>
      <c r="W7090">
        <v>7</v>
      </c>
      <c r="X7090">
        <v>2</v>
      </c>
      <c r="Y7090">
        <v>16</v>
      </c>
      <c r="AD7090"/>
    </row>
    <row r="7091" spans="1:30" x14ac:dyDescent="0.25">
      <c r="A7091" t="s">
        <v>24</v>
      </c>
      <c r="B7091" s="2">
        <v>43819</v>
      </c>
      <c r="C7091" s="35">
        <f>YEAR(Sales[[#This Row],[ShipDate]])</f>
        <v>2019</v>
      </c>
      <c r="D7091" t="s">
        <v>19</v>
      </c>
      <c r="E7091" t="s">
        <v>31</v>
      </c>
      <c r="F7091" t="s">
        <v>33</v>
      </c>
      <c r="G7091" t="s">
        <v>25</v>
      </c>
      <c r="H7091" t="s">
        <v>2626</v>
      </c>
      <c r="I7091" t="s">
        <v>32</v>
      </c>
      <c r="J7091" t="s">
        <v>13</v>
      </c>
      <c r="K7091" t="s">
        <v>2682</v>
      </c>
      <c r="L7091" t="s">
        <v>30</v>
      </c>
      <c r="N7091" t="str">
        <f>IF(ISBLANK(Sales[[#This Row],[return]]),"No",Sales[[#This Row],[return]])</f>
        <v>No</v>
      </c>
      <c r="O7091" s="2">
        <v>43815</v>
      </c>
      <c r="P7091" s="8" t="str">
        <f>TEXT(DAY(Sales[[#This Row],[OrderDate]]),"ddd")</f>
        <v>Mon</v>
      </c>
      <c r="Q7091" s="8" t="str">
        <f>TEXT(MONTH(Sales[[#This Row],[ShipDate]])*29,"mmm")</f>
        <v>Dec</v>
      </c>
      <c r="R7091">
        <v>182</v>
      </c>
      <c r="S7091" t="s">
        <v>2114</v>
      </c>
      <c r="T7091" t="s">
        <v>28</v>
      </c>
      <c r="U7091">
        <v>94086</v>
      </c>
      <c r="V7091" s="1">
        <v>0</v>
      </c>
      <c r="W7091">
        <v>22</v>
      </c>
      <c r="X7091">
        <v>3</v>
      </c>
      <c r="Y7091">
        <v>44</v>
      </c>
      <c r="AD7091"/>
    </row>
    <row r="7092" spans="1:30" x14ac:dyDescent="0.25">
      <c r="A7092" t="s">
        <v>24</v>
      </c>
      <c r="B7092" s="2">
        <v>43819</v>
      </c>
      <c r="C7092" s="35">
        <f>YEAR(Sales[[#This Row],[ShipDate]])</f>
        <v>2019</v>
      </c>
      <c r="D7092" t="s">
        <v>19</v>
      </c>
      <c r="E7092" t="s">
        <v>31</v>
      </c>
      <c r="F7092" t="s">
        <v>45</v>
      </c>
      <c r="G7092" t="s">
        <v>25</v>
      </c>
      <c r="H7092" t="s">
        <v>2626</v>
      </c>
      <c r="I7092" t="s">
        <v>32</v>
      </c>
      <c r="J7092" t="s">
        <v>13</v>
      </c>
      <c r="K7092" t="s">
        <v>2682</v>
      </c>
      <c r="L7092" t="s">
        <v>30</v>
      </c>
      <c r="N7092" t="str">
        <f>IF(ISBLANK(Sales[[#This Row],[return]]),"No",Sales[[#This Row],[return]])</f>
        <v>No</v>
      </c>
      <c r="O7092" s="2">
        <v>43815</v>
      </c>
      <c r="P7092" s="8" t="str">
        <f>TEXT(DAY(Sales[[#This Row],[OrderDate]]),"ddd")</f>
        <v>Mon</v>
      </c>
      <c r="Q7092" s="8" t="str">
        <f>TEXT(MONTH(Sales[[#This Row],[ShipDate]])*29,"mmm")</f>
        <v>Dec</v>
      </c>
      <c r="R7092">
        <v>375</v>
      </c>
      <c r="S7092" t="s">
        <v>2810</v>
      </c>
      <c r="T7092" t="s">
        <v>28</v>
      </c>
      <c r="U7092">
        <v>94086</v>
      </c>
      <c r="V7092" s="1">
        <v>0</v>
      </c>
      <c r="W7092">
        <v>9</v>
      </c>
      <c r="X7092">
        <v>5</v>
      </c>
      <c r="Y7092">
        <v>30</v>
      </c>
      <c r="AD7092"/>
    </row>
    <row r="7093" spans="1:30" x14ac:dyDescent="0.25">
      <c r="A7093" t="s">
        <v>24</v>
      </c>
      <c r="B7093" s="2">
        <v>43819</v>
      </c>
      <c r="C7093" s="35">
        <f>YEAR(Sales[[#This Row],[ShipDate]])</f>
        <v>2019</v>
      </c>
      <c r="D7093" t="s">
        <v>19</v>
      </c>
      <c r="E7093" t="s">
        <v>31</v>
      </c>
      <c r="F7093" t="s">
        <v>50</v>
      </c>
      <c r="G7093" t="s">
        <v>25</v>
      </c>
      <c r="H7093" t="s">
        <v>2626</v>
      </c>
      <c r="I7093" t="s">
        <v>32</v>
      </c>
      <c r="J7093" t="s">
        <v>13</v>
      </c>
      <c r="K7093" t="s">
        <v>2682</v>
      </c>
      <c r="L7093" t="s">
        <v>30</v>
      </c>
      <c r="N7093" t="str">
        <f>IF(ISBLANK(Sales[[#This Row],[return]]),"No",Sales[[#This Row],[return]])</f>
        <v>No</v>
      </c>
      <c r="O7093" s="2">
        <v>43815</v>
      </c>
      <c r="P7093" s="8" t="str">
        <f>TEXT(DAY(Sales[[#This Row],[OrderDate]]),"ddd")</f>
        <v>Mon</v>
      </c>
      <c r="Q7093" s="8" t="str">
        <f>TEXT(MONTH(Sales[[#This Row],[ShipDate]])*29,"mmm")</f>
        <v>Dec</v>
      </c>
      <c r="R7093">
        <v>71</v>
      </c>
      <c r="S7093" t="s">
        <v>1880</v>
      </c>
      <c r="T7093" t="s">
        <v>28</v>
      </c>
      <c r="U7093">
        <v>94086</v>
      </c>
      <c r="V7093" s="1">
        <v>0.2</v>
      </c>
      <c r="W7093">
        <v>2</v>
      </c>
      <c r="X7093">
        <v>2</v>
      </c>
      <c r="Y7093">
        <v>6</v>
      </c>
      <c r="AD7093"/>
    </row>
    <row r="7094" spans="1:30" x14ac:dyDescent="0.25">
      <c r="A7094" t="s">
        <v>24</v>
      </c>
      <c r="B7094" s="2">
        <v>43819</v>
      </c>
      <c r="C7094" s="35">
        <f>YEAR(Sales[[#This Row],[ShipDate]])</f>
        <v>2019</v>
      </c>
      <c r="D7094" t="s">
        <v>19</v>
      </c>
      <c r="E7094" t="s">
        <v>31</v>
      </c>
      <c r="F7094" t="s">
        <v>99</v>
      </c>
      <c r="G7094" t="s">
        <v>46</v>
      </c>
      <c r="H7094" t="s">
        <v>2626</v>
      </c>
      <c r="I7094" t="s">
        <v>32</v>
      </c>
      <c r="J7094" t="s">
        <v>13</v>
      </c>
      <c r="K7094" t="s">
        <v>2682</v>
      </c>
      <c r="L7094" t="s">
        <v>30</v>
      </c>
      <c r="N7094" t="str">
        <f>IF(ISBLANK(Sales[[#This Row],[return]]),"No",Sales[[#This Row],[return]])</f>
        <v>No</v>
      </c>
      <c r="O7094" s="2">
        <v>43815</v>
      </c>
      <c r="P7094" s="8" t="str">
        <f>TEXT(DAY(Sales[[#This Row],[OrderDate]]),"ddd")</f>
        <v>Mon</v>
      </c>
      <c r="Q7094" s="8" t="str">
        <f>TEXT(MONTH(Sales[[#This Row],[ShipDate]])*29,"mmm")</f>
        <v>Dec</v>
      </c>
      <c r="R7094">
        <v>921</v>
      </c>
      <c r="S7094" t="s">
        <v>2876</v>
      </c>
      <c r="T7094" t="s">
        <v>28</v>
      </c>
      <c r="U7094">
        <v>94086</v>
      </c>
      <c r="V7094" s="1">
        <v>0</v>
      </c>
      <c r="W7094">
        <v>46</v>
      </c>
      <c r="X7094">
        <v>5</v>
      </c>
      <c r="Y7094">
        <v>190</v>
      </c>
      <c r="AD7094"/>
    </row>
    <row r="7095" spans="1:30" x14ac:dyDescent="0.25">
      <c r="A7095" t="s">
        <v>24</v>
      </c>
      <c r="B7095" s="2">
        <v>43819</v>
      </c>
      <c r="C7095" s="35">
        <f>YEAR(Sales[[#This Row],[ShipDate]])</f>
        <v>2019</v>
      </c>
      <c r="D7095" t="s">
        <v>19</v>
      </c>
      <c r="E7095" t="s">
        <v>31</v>
      </c>
      <c r="F7095" t="s">
        <v>99</v>
      </c>
      <c r="G7095" t="s">
        <v>46</v>
      </c>
      <c r="H7095" t="s">
        <v>2626</v>
      </c>
      <c r="I7095" t="s">
        <v>32</v>
      </c>
      <c r="J7095" t="s">
        <v>13</v>
      </c>
      <c r="K7095" t="s">
        <v>2682</v>
      </c>
      <c r="L7095" t="s">
        <v>30</v>
      </c>
      <c r="N7095" t="str">
        <f>IF(ISBLANK(Sales[[#This Row],[return]]),"No",Sales[[#This Row],[return]])</f>
        <v>No</v>
      </c>
      <c r="O7095" s="2">
        <v>43815</v>
      </c>
      <c r="P7095" s="8" t="str">
        <f>TEXT(DAY(Sales[[#This Row],[OrderDate]]),"ddd")</f>
        <v>Mon</v>
      </c>
      <c r="Q7095" s="8" t="str">
        <f>TEXT(MONTH(Sales[[#This Row],[ShipDate]])*29,"mmm")</f>
        <v>Dec</v>
      </c>
      <c r="R7095">
        <v>1094</v>
      </c>
      <c r="S7095" t="s">
        <v>2442</v>
      </c>
      <c r="T7095" t="s">
        <v>28</v>
      </c>
      <c r="U7095">
        <v>94086</v>
      </c>
      <c r="V7095" s="1">
        <v>0</v>
      </c>
      <c r="W7095">
        <v>31</v>
      </c>
      <c r="X7095">
        <v>5</v>
      </c>
      <c r="Y7095">
        <v>150</v>
      </c>
      <c r="AD7095"/>
    </row>
    <row r="7096" spans="1:30" x14ac:dyDescent="0.25">
      <c r="A7096" t="s">
        <v>10</v>
      </c>
      <c r="B7096" s="2">
        <v>43725</v>
      </c>
      <c r="C7096" s="35">
        <f>YEAR(Sales[[#This Row],[ShipDate]])</f>
        <v>2019</v>
      </c>
      <c r="D7096" t="s">
        <v>607</v>
      </c>
      <c r="E7096" t="s">
        <v>18</v>
      </c>
      <c r="F7096" t="s">
        <v>59</v>
      </c>
      <c r="G7096" t="s">
        <v>25</v>
      </c>
      <c r="H7096" t="s">
        <v>60</v>
      </c>
      <c r="I7096" t="s">
        <v>63</v>
      </c>
      <c r="J7096" t="s">
        <v>13</v>
      </c>
      <c r="K7096" t="s">
        <v>1119</v>
      </c>
      <c r="L7096" t="s">
        <v>30</v>
      </c>
      <c r="N7096" t="str">
        <f>IF(ISBLANK(Sales[[#This Row],[return]]),"No",Sales[[#This Row],[return]])</f>
        <v>No</v>
      </c>
      <c r="O7096" s="2">
        <v>43725</v>
      </c>
      <c r="P7096" s="8" t="str">
        <f>TEXT(DAY(Sales[[#This Row],[OrderDate]]),"ddd")</f>
        <v>Tue</v>
      </c>
      <c r="Q7096" s="8" t="str">
        <f>TEXT(MONTH(Sales[[#This Row],[ShipDate]])*29,"mmm")</f>
        <v>Sep</v>
      </c>
      <c r="R7096">
        <v>1783</v>
      </c>
      <c r="S7096" t="s">
        <v>1898</v>
      </c>
      <c r="T7096" t="s">
        <v>28</v>
      </c>
      <c r="U7096">
        <v>98115</v>
      </c>
      <c r="V7096" s="1">
        <v>0</v>
      </c>
      <c r="W7096">
        <v>6</v>
      </c>
      <c r="X7096">
        <v>2</v>
      </c>
      <c r="Y7096">
        <v>13</v>
      </c>
      <c r="AD7096"/>
    </row>
    <row r="7097" spans="1:30" x14ac:dyDescent="0.25">
      <c r="A7097" t="s">
        <v>24</v>
      </c>
      <c r="B7097" s="2">
        <v>43722</v>
      </c>
      <c r="C7097" s="35">
        <f>YEAR(Sales[[#This Row],[ShipDate]])</f>
        <v>2019</v>
      </c>
      <c r="D7097" t="s">
        <v>19</v>
      </c>
      <c r="E7097" t="s">
        <v>18</v>
      </c>
      <c r="F7097" t="s">
        <v>23</v>
      </c>
      <c r="G7097" t="s">
        <v>11</v>
      </c>
      <c r="H7097" t="s">
        <v>26</v>
      </c>
      <c r="I7097" t="s">
        <v>32</v>
      </c>
      <c r="J7097" t="s">
        <v>13</v>
      </c>
      <c r="K7097" t="s">
        <v>1228</v>
      </c>
      <c r="L7097" t="s">
        <v>30</v>
      </c>
      <c r="N7097" t="str">
        <f>IF(ISBLANK(Sales[[#This Row],[return]]),"No",Sales[[#This Row],[return]])</f>
        <v>No</v>
      </c>
      <c r="O7097" s="2">
        <v>43717</v>
      </c>
      <c r="P7097" s="8" t="str">
        <f>TEXT(DAY(Sales[[#This Row],[OrderDate]]),"ddd")</f>
        <v>Mon</v>
      </c>
      <c r="Q7097" s="8" t="str">
        <f>TEXT(MONTH(Sales[[#This Row],[ShipDate]])*29,"mmm")</f>
        <v>Sep</v>
      </c>
      <c r="R7097">
        <v>1179</v>
      </c>
      <c r="S7097" t="s">
        <v>1182</v>
      </c>
      <c r="T7097" t="s">
        <v>28</v>
      </c>
      <c r="U7097">
        <v>90004</v>
      </c>
      <c r="V7097" s="1">
        <v>0.2</v>
      </c>
      <c r="W7097">
        <v>-15</v>
      </c>
      <c r="X7097">
        <v>5</v>
      </c>
      <c r="Y7097">
        <v>244</v>
      </c>
      <c r="AD7097"/>
    </row>
    <row r="7098" spans="1:30" x14ac:dyDescent="0.25">
      <c r="A7098" t="s">
        <v>24</v>
      </c>
      <c r="B7098" s="2">
        <v>43722</v>
      </c>
      <c r="C7098" s="35">
        <f>YEAR(Sales[[#This Row],[ShipDate]])</f>
        <v>2019</v>
      </c>
      <c r="D7098" t="s">
        <v>19</v>
      </c>
      <c r="E7098" t="s">
        <v>18</v>
      </c>
      <c r="F7098" t="s">
        <v>45</v>
      </c>
      <c r="G7098" t="s">
        <v>25</v>
      </c>
      <c r="H7098" t="s">
        <v>26</v>
      </c>
      <c r="I7098" t="s">
        <v>32</v>
      </c>
      <c r="J7098" t="s">
        <v>13</v>
      </c>
      <c r="K7098" t="s">
        <v>1228</v>
      </c>
      <c r="L7098" t="s">
        <v>30</v>
      </c>
      <c r="N7098" t="str">
        <f>IF(ISBLANK(Sales[[#This Row],[return]]),"No",Sales[[#This Row],[return]])</f>
        <v>No</v>
      </c>
      <c r="O7098" s="2">
        <v>43717</v>
      </c>
      <c r="P7098" s="8" t="str">
        <f>TEXT(DAY(Sales[[#This Row],[OrderDate]]),"ddd")</f>
        <v>Mon</v>
      </c>
      <c r="Q7098" s="8" t="str">
        <f>TEXT(MONTH(Sales[[#This Row],[ShipDate]])*29,"mmm")</f>
        <v>Sep</v>
      </c>
      <c r="R7098">
        <v>1167</v>
      </c>
      <c r="S7098" t="s">
        <v>1810</v>
      </c>
      <c r="T7098" t="s">
        <v>28</v>
      </c>
      <c r="U7098">
        <v>90004</v>
      </c>
      <c r="V7098" s="1">
        <v>0</v>
      </c>
      <c r="W7098">
        <v>2</v>
      </c>
      <c r="X7098">
        <v>2</v>
      </c>
      <c r="Y7098">
        <v>7</v>
      </c>
      <c r="AD7098"/>
    </row>
    <row r="7099" spans="1:30" x14ac:dyDescent="0.25">
      <c r="A7099" t="s">
        <v>24</v>
      </c>
      <c r="B7099" s="2">
        <v>43722</v>
      </c>
      <c r="C7099" s="35">
        <f>YEAR(Sales[[#This Row],[ShipDate]])</f>
        <v>2019</v>
      </c>
      <c r="D7099" t="s">
        <v>19</v>
      </c>
      <c r="E7099" t="s">
        <v>18</v>
      </c>
      <c r="F7099" t="s">
        <v>59</v>
      </c>
      <c r="G7099" t="s">
        <v>25</v>
      </c>
      <c r="H7099" t="s">
        <v>26</v>
      </c>
      <c r="I7099" t="s">
        <v>32</v>
      </c>
      <c r="J7099" t="s">
        <v>13</v>
      </c>
      <c r="K7099" t="s">
        <v>1228</v>
      </c>
      <c r="L7099" t="s">
        <v>30</v>
      </c>
      <c r="N7099" t="str">
        <f>IF(ISBLANK(Sales[[#This Row],[return]]),"No",Sales[[#This Row],[return]])</f>
        <v>No</v>
      </c>
      <c r="O7099" s="2">
        <v>43717</v>
      </c>
      <c r="P7099" s="8" t="str">
        <f>TEXT(DAY(Sales[[#This Row],[OrderDate]]),"ddd")</f>
        <v>Mon</v>
      </c>
      <c r="Q7099" s="8" t="str">
        <f>TEXT(MONTH(Sales[[#This Row],[ShipDate]])*29,"mmm")</f>
        <v>Sep</v>
      </c>
      <c r="R7099">
        <v>152</v>
      </c>
      <c r="S7099" t="s">
        <v>2068</v>
      </c>
      <c r="T7099" t="s">
        <v>28</v>
      </c>
      <c r="U7099">
        <v>90004</v>
      </c>
      <c r="V7099" s="1">
        <v>0</v>
      </c>
      <c r="W7099">
        <v>23</v>
      </c>
      <c r="X7099">
        <v>9</v>
      </c>
      <c r="Y7099">
        <v>48</v>
      </c>
      <c r="AD7099"/>
    </row>
    <row r="7100" spans="1:30" x14ac:dyDescent="0.25">
      <c r="A7100" t="s">
        <v>10</v>
      </c>
      <c r="B7100" s="2">
        <v>43793</v>
      </c>
      <c r="C7100" s="35">
        <f>YEAR(Sales[[#This Row],[ShipDate]])</f>
        <v>2019</v>
      </c>
      <c r="D7100" t="s">
        <v>607</v>
      </c>
      <c r="E7100" t="s">
        <v>18</v>
      </c>
      <c r="F7100" t="s">
        <v>38</v>
      </c>
      <c r="G7100" t="s">
        <v>11</v>
      </c>
      <c r="H7100" t="s">
        <v>26</v>
      </c>
      <c r="I7100" t="s">
        <v>32</v>
      </c>
      <c r="J7100" t="s">
        <v>13</v>
      </c>
      <c r="K7100" t="s">
        <v>1295</v>
      </c>
      <c r="L7100" t="s">
        <v>30</v>
      </c>
      <c r="N7100" t="str">
        <f>IF(ISBLANK(Sales[[#This Row],[return]]),"No",Sales[[#This Row],[return]])</f>
        <v>No</v>
      </c>
      <c r="O7100" s="2">
        <v>43793</v>
      </c>
      <c r="P7100" s="8" t="str">
        <f>TEXT(DAY(Sales[[#This Row],[OrderDate]]),"ddd")</f>
        <v>Tue</v>
      </c>
      <c r="Q7100" s="8" t="str">
        <f>TEXT(MONTH(Sales[[#This Row],[ShipDate]])*29,"mmm")</f>
        <v>Nov</v>
      </c>
      <c r="R7100">
        <v>829</v>
      </c>
      <c r="S7100" t="s">
        <v>1296</v>
      </c>
      <c r="T7100" t="s">
        <v>28</v>
      </c>
      <c r="U7100">
        <v>90008</v>
      </c>
      <c r="V7100" s="1">
        <v>0.2</v>
      </c>
      <c r="W7100">
        <v>-2</v>
      </c>
      <c r="X7100">
        <v>2</v>
      </c>
      <c r="Y7100">
        <v>71</v>
      </c>
      <c r="AD7100"/>
    </row>
    <row r="7101" spans="1:30" x14ac:dyDescent="0.25">
      <c r="A7101" t="s">
        <v>10</v>
      </c>
      <c r="B7101" s="2">
        <v>43793</v>
      </c>
      <c r="C7101" s="35">
        <f>YEAR(Sales[[#This Row],[ShipDate]])</f>
        <v>2019</v>
      </c>
      <c r="D7101" t="s">
        <v>607</v>
      </c>
      <c r="E7101" t="s">
        <v>18</v>
      </c>
      <c r="F7101" t="s">
        <v>38</v>
      </c>
      <c r="G7101" t="s">
        <v>11</v>
      </c>
      <c r="H7101" t="s">
        <v>26</v>
      </c>
      <c r="I7101" t="s">
        <v>32</v>
      </c>
      <c r="J7101" t="s">
        <v>13</v>
      </c>
      <c r="K7101" t="s">
        <v>1295</v>
      </c>
      <c r="L7101" t="s">
        <v>30</v>
      </c>
      <c r="N7101" t="str">
        <f>IF(ISBLANK(Sales[[#This Row],[return]]),"No",Sales[[#This Row],[return]])</f>
        <v>No</v>
      </c>
      <c r="O7101" s="2">
        <v>43793</v>
      </c>
      <c r="P7101" s="8" t="str">
        <f>TEXT(DAY(Sales[[#This Row],[OrderDate]]),"ddd")</f>
        <v>Tue</v>
      </c>
      <c r="Q7101" s="8" t="str">
        <f>TEXT(MONTH(Sales[[#This Row],[ShipDate]])*29,"mmm")</f>
        <v>Nov</v>
      </c>
      <c r="R7101">
        <v>847</v>
      </c>
      <c r="S7101" t="s">
        <v>632</v>
      </c>
      <c r="T7101" t="s">
        <v>28</v>
      </c>
      <c r="U7101">
        <v>90008</v>
      </c>
      <c r="V7101" s="1">
        <v>0.2</v>
      </c>
      <c r="W7101">
        <v>9</v>
      </c>
      <c r="X7101">
        <v>2</v>
      </c>
      <c r="Y7101">
        <v>364</v>
      </c>
      <c r="AD7101"/>
    </row>
    <row r="7102" spans="1:30" x14ac:dyDescent="0.25">
      <c r="A7102" t="s">
        <v>40</v>
      </c>
      <c r="B7102" s="2">
        <v>43716</v>
      </c>
      <c r="C7102" s="35">
        <f>YEAR(Sales[[#This Row],[ShipDate]])</f>
        <v>2019</v>
      </c>
      <c r="D7102" t="s">
        <v>36</v>
      </c>
      <c r="E7102" t="s">
        <v>31</v>
      </c>
      <c r="F7102" t="s">
        <v>50</v>
      </c>
      <c r="G7102" t="s">
        <v>25</v>
      </c>
      <c r="H7102" t="s">
        <v>1211</v>
      </c>
      <c r="I7102" t="s">
        <v>32</v>
      </c>
      <c r="J7102" t="s">
        <v>13</v>
      </c>
      <c r="K7102" t="s">
        <v>243</v>
      </c>
      <c r="L7102" t="s">
        <v>30</v>
      </c>
      <c r="N7102" t="str">
        <f>IF(ISBLANK(Sales[[#This Row],[return]]),"No",Sales[[#This Row],[return]])</f>
        <v>No</v>
      </c>
      <c r="O7102" s="2">
        <v>43712</v>
      </c>
      <c r="P7102" s="8" t="str">
        <f>TEXT(DAY(Sales[[#This Row],[OrderDate]]),"ddd")</f>
        <v>Wed</v>
      </c>
      <c r="Q7102" s="8" t="str">
        <f>TEXT(MONTH(Sales[[#This Row],[ShipDate]])*29,"mmm")</f>
        <v>Sep</v>
      </c>
      <c r="R7102">
        <v>1316</v>
      </c>
      <c r="S7102" t="s">
        <v>1832</v>
      </c>
      <c r="T7102" t="s">
        <v>28</v>
      </c>
      <c r="U7102">
        <v>94601</v>
      </c>
      <c r="V7102" s="1">
        <v>0.2</v>
      </c>
      <c r="W7102">
        <v>4</v>
      </c>
      <c r="X7102">
        <v>3</v>
      </c>
      <c r="Y7102">
        <v>12</v>
      </c>
      <c r="AD7102"/>
    </row>
    <row r="7103" spans="1:30" x14ac:dyDescent="0.25">
      <c r="A7103" t="s">
        <v>40</v>
      </c>
      <c r="B7103" s="2">
        <v>43715</v>
      </c>
      <c r="C7103" s="35">
        <f>YEAR(Sales[[#This Row],[ShipDate]])</f>
        <v>2019</v>
      </c>
      <c r="D7103" t="s">
        <v>36</v>
      </c>
      <c r="E7103" t="s">
        <v>69</v>
      </c>
      <c r="F7103" t="s">
        <v>39</v>
      </c>
      <c r="G7103" t="s">
        <v>25</v>
      </c>
      <c r="H7103" t="s">
        <v>177</v>
      </c>
      <c r="I7103" t="s">
        <v>133</v>
      </c>
      <c r="J7103" t="s">
        <v>13</v>
      </c>
      <c r="K7103" t="s">
        <v>2919</v>
      </c>
      <c r="L7103" t="s">
        <v>68</v>
      </c>
      <c r="N7103" t="str">
        <f>IF(ISBLANK(Sales[[#This Row],[return]]),"No",Sales[[#This Row],[return]])</f>
        <v>No</v>
      </c>
      <c r="O7103" s="2">
        <v>43710</v>
      </c>
      <c r="P7103" s="8" t="str">
        <f>TEXT(DAY(Sales[[#This Row],[OrderDate]]),"ddd")</f>
        <v>Mon</v>
      </c>
      <c r="Q7103" s="8" t="str">
        <f>TEXT(MONTH(Sales[[#This Row],[ShipDate]])*29,"mmm")</f>
        <v>Sep</v>
      </c>
      <c r="R7103">
        <v>644</v>
      </c>
      <c r="S7103" t="s">
        <v>1736</v>
      </c>
      <c r="T7103" t="s">
        <v>66</v>
      </c>
      <c r="U7103">
        <v>49201</v>
      </c>
      <c r="V7103" s="1">
        <v>0</v>
      </c>
      <c r="W7103">
        <v>81</v>
      </c>
      <c r="X7103">
        <v>2</v>
      </c>
      <c r="Y7103">
        <v>352</v>
      </c>
      <c r="AD7103"/>
    </row>
    <row r="7104" spans="1:30" x14ac:dyDescent="0.25">
      <c r="A7104" t="s">
        <v>40</v>
      </c>
      <c r="B7104" s="2">
        <v>43715</v>
      </c>
      <c r="C7104" s="35">
        <f>YEAR(Sales[[#This Row],[ShipDate]])</f>
        <v>2019</v>
      </c>
      <c r="D7104" t="s">
        <v>36</v>
      </c>
      <c r="E7104" t="s">
        <v>69</v>
      </c>
      <c r="F7104" t="s">
        <v>48</v>
      </c>
      <c r="G7104" t="s">
        <v>46</v>
      </c>
      <c r="H7104" t="s">
        <v>177</v>
      </c>
      <c r="I7104" t="s">
        <v>133</v>
      </c>
      <c r="J7104" t="s">
        <v>13</v>
      </c>
      <c r="K7104" t="s">
        <v>2919</v>
      </c>
      <c r="L7104" t="s">
        <v>68</v>
      </c>
      <c r="N7104" t="str">
        <f>IF(ISBLANK(Sales[[#This Row],[return]]),"No",Sales[[#This Row],[return]])</f>
        <v>No</v>
      </c>
      <c r="O7104" s="2">
        <v>43710</v>
      </c>
      <c r="P7104" s="8" t="str">
        <f>TEXT(DAY(Sales[[#This Row],[OrderDate]]),"ddd")</f>
        <v>Mon</v>
      </c>
      <c r="Q7104" s="8" t="str">
        <f>TEXT(MONTH(Sales[[#This Row],[ShipDate]])*29,"mmm")</f>
        <v>Sep</v>
      </c>
      <c r="R7104">
        <v>1294</v>
      </c>
      <c r="S7104" t="s">
        <v>2468</v>
      </c>
      <c r="T7104" t="s">
        <v>66</v>
      </c>
      <c r="U7104">
        <v>49201</v>
      </c>
      <c r="V7104" s="1">
        <v>0</v>
      </c>
      <c r="W7104">
        <v>324</v>
      </c>
      <c r="X7104">
        <v>4</v>
      </c>
      <c r="Y7104">
        <v>1200</v>
      </c>
      <c r="AD7104"/>
    </row>
    <row r="7105" spans="1:30" x14ac:dyDescent="0.25">
      <c r="A7105" t="s">
        <v>40</v>
      </c>
      <c r="B7105" s="2">
        <v>43715</v>
      </c>
      <c r="C7105" s="35">
        <f>YEAR(Sales[[#This Row],[ShipDate]])</f>
        <v>2019</v>
      </c>
      <c r="D7105" t="s">
        <v>36</v>
      </c>
      <c r="E7105" t="s">
        <v>69</v>
      </c>
      <c r="F7105" t="s">
        <v>99</v>
      </c>
      <c r="G7105" t="s">
        <v>46</v>
      </c>
      <c r="H7105" t="s">
        <v>177</v>
      </c>
      <c r="I7105" t="s">
        <v>133</v>
      </c>
      <c r="J7105" t="s">
        <v>13</v>
      </c>
      <c r="K7105" t="s">
        <v>2919</v>
      </c>
      <c r="L7105" t="s">
        <v>68</v>
      </c>
      <c r="N7105" t="str">
        <f>IF(ISBLANK(Sales[[#This Row],[return]]),"No",Sales[[#This Row],[return]])</f>
        <v>No</v>
      </c>
      <c r="O7105" s="2">
        <v>43710</v>
      </c>
      <c r="P7105" s="8" t="str">
        <f>TEXT(DAY(Sales[[#This Row],[OrderDate]]),"ddd")</f>
        <v>Mon</v>
      </c>
      <c r="Q7105" s="8" t="str">
        <f>TEXT(MONTH(Sales[[#This Row],[ShipDate]])*29,"mmm")</f>
        <v>Sep</v>
      </c>
      <c r="R7105">
        <v>1067</v>
      </c>
      <c r="S7105" t="s">
        <v>2874</v>
      </c>
      <c r="T7105" t="s">
        <v>66</v>
      </c>
      <c r="U7105">
        <v>49201</v>
      </c>
      <c r="V7105" s="1">
        <v>0</v>
      </c>
      <c r="W7105">
        <v>829</v>
      </c>
      <c r="X7105">
        <v>7</v>
      </c>
      <c r="Y7105">
        <v>1929</v>
      </c>
      <c r="AD7105"/>
    </row>
    <row r="7106" spans="1:30" x14ac:dyDescent="0.25">
      <c r="A7106" t="s">
        <v>24</v>
      </c>
      <c r="B7106" s="2">
        <v>43786</v>
      </c>
      <c r="C7106" s="35">
        <f>YEAR(Sales[[#This Row],[ShipDate]])</f>
        <v>2019</v>
      </c>
      <c r="D7106" t="s">
        <v>36</v>
      </c>
      <c r="E7106" t="s">
        <v>69</v>
      </c>
      <c r="F7106" t="s">
        <v>23</v>
      </c>
      <c r="G7106" t="s">
        <v>11</v>
      </c>
      <c r="H7106" t="s">
        <v>26</v>
      </c>
      <c r="I7106" t="s">
        <v>32</v>
      </c>
      <c r="J7106" t="s">
        <v>13</v>
      </c>
      <c r="K7106" t="s">
        <v>2943</v>
      </c>
      <c r="L7106" t="s">
        <v>30</v>
      </c>
      <c r="N7106" t="str">
        <f>IF(ISBLANK(Sales[[#This Row],[return]]),"No",Sales[[#This Row],[return]])</f>
        <v>No</v>
      </c>
      <c r="O7106" s="2">
        <v>43779</v>
      </c>
      <c r="P7106" s="8" t="str">
        <f>TEXT(DAY(Sales[[#This Row],[OrderDate]]),"ddd")</f>
        <v>Tue</v>
      </c>
      <c r="Q7106" s="8" t="str">
        <f>TEXT(MONTH(Sales[[#This Row],[ShipDate]])*29,"mmm")</f>
        <v>Nov</v>
      </c>
      <c r="R7106">
        <v>758</v>
      </c>
      <c r="S7106" t="s">
        <v>1414</v>
      </c>
      <c r="T7106" t="s">
        <v>28</v>
      </c>
      <c r="U7106">
        <v>90008</v>
      </c>
      <c r="V7106" s="1">
        <v>0.2</v>
      </c>
      <c r="W7106">
        <v>-36</v>
      </c>
      <c r="X7106">
        <v>2</v>
      </c>
      <c r="Y7106">
        <v>241</v>
      </c>
      <c r="AD7106"/>
    </row>
    <row r="7107" spans="1:30" x14ac:dyDescent="0.25">
      <c r="A7107" t="s">
        <v>40</v>
      </c>
      <c r="B7107" s="2">
        <v>43587</v>
      </c>
      <c r="C7107" s="35">
        <f>YEAR(Sales[[#This Row],[ShipDate]])</f>
        <v>2019</v>
      </c>
      <c r="D7107" t="s">
        <v>36</v>
      </c>
      <c r="E7107" t="s">
        <v>18</v>
      </c>
      <c r="F7107" t="s">
        <v>48</v>
      </c>
      <c r="G7107" t="s">
        <v>46</v>
      </c>
      <c r="H7107" t="s">
        <v>2550</v>
      </c>
      <c r="I7107" t="s">
        <v>37</v>
      </c>
      <c r="J7107" t="s">
        <v>13</v>
      </c>
      <c r="K7107" t="s">
        <v>1483</v>
      </c>
      <c r="L7107" t="s">
        <v>17</v>
      </c>
      <c r="N7107" t="str">
        <f>IF(ISBLANK(Sales[[#This Row],[return]]),"No",Sales[[#This Row],[return]])</f>
        <v>No</v>
      </c>
      <c r="O7107" s="2">
        <v>43583</v>
      </c>
      <c r="P7107" s="8" t="str">
        <f>TEXT(DAY(Sales[[#This Row],[OrderDate]]),"ddd")</f>
        <v>Sat</v>
      </c>
      <c r="Q7107" s="8" t="str">
        <f>TEXT(MONTH(Sales[[#This Row],[ShipDate]])*29,"mmm")</f>
        <v>May</v>
      </c>
      <c r="R7107">
        <v>1399</v>
      </c>
      <c r="S7107" t="s">
        <v>2551</v>
      </c>
      <c r="T7107" t="s">
        <v>15</v>
      </c>
      <c r="U7107">
        <v>34741</v>
      </c>
      <c r="V7107" s="1">
        <v>0.2</v>
      </c>
      <c r="W7107">
        <v>85</v>
      </c>
      <c r="X7107">
        <v>2</v>
      </c>
      <c r="Y7107">
        <v>752</v>
      </c>
      <c r="AD7107"/>
    </row>
    <row r="7108" spans="1:30" x14ac:dyDescent="0.25">
      <c r="A7108" t="s">
        <v>40</v>
      </c>
      <c r="B7108" s="2">
        <v>43602</v>
      </c>
      <c r="C7108" s="35">
        <f>YEAR(Sales[[#This Row],[ShipDate]])</f>
        <v>2019</v>
      </c>
      <c r="D7108" t="s">
        <v>36</v>
      </c>
      <c r="E7108" t="s">
        <v>69</v>
      </c>
      <c r="F7108" t="s">
        <v>23</v>
      </c>
      <c r="G7108" t="s">
        <v>11</v>
      </c>
      <c r="H7108" t="s">
        <v>88</v>
      </c>
      <c r="I7108" t="s">
        <v>93</v>
      </c>
      <c r="J7108" t="s">
        <v>13</v>
      </c>
      <c r="K7108" t="s">
        <v>2973</v>
      </c>
      <c r="L7108" t="s">
        <v>92</v>
      </c>
      <c r="N7108" t="str">
        <f>IF(ISBLANK(Sales[[#This Row],[return]]),"No",Sales[[#This Row],[return]])</f>
        <v>No</v>
      </c>
      <c r="O7108" s="2">
        <v>43598</v>
      </c>
      <c r="P7108" s="8" t="str">
        <f>TEXT(DAY(Sales[[#This Row],[OrderDate]]),"ddd")</f>
        <v>Fri</v>
      </c>
      <c r="Q7108" s="8" t="str">
        <f>TEXT(MONTH(Sales[[#This Row],[ShipDate]])*29,"mmm")</f>
        <v>May</v>
      </c>
      <c r="R7108">
        <v>1209</v>
      </c>
      <c r="S7108" t="s">
        <v>950</v>
      </c>
      <c r="T7108" t="s">
        <v>90</v>
      </c>
      <c r="U7108">
        <v>19140</v>
      </c>
      <c r="V7108" s="1">
        <v>0.3</v>
      </c>
      <c r="W7108">
        <v>-124</v>
      </c>
      <c r="X7108">
        <v>5</v>
      </c>
      <c r="Y7108">
        <v>458</v>
      </c>
      <c r="AD7108"/>
    </row>
    <row r="7109" spans="1:30" x14ac:dyDescent="0.25">
      <c r="A7109" t="s">
        <v>40</v>
      </c>
      <c r="B7109" s="2">
        <v>43590</v>
      </c>
      <c r="C7109" s="35">
        <f>YEAR(Sales[[#This Row],[ShipDate]])</f>
        <v>2019</v>
      </c>
      <c r="D7109" t="s">
        <v>36</v>
      </c>
      <c r="E7109" t="s">
        <v>31</v>
      </c>
      <c r="F7109" t="s">
        <v>43</v>
      </c>
      <c r="G7109" t="s">
        <v>11</v>
      </c>
      <c r="H7109" t="s">
        <v>79</v>
      </c>
      <c r="I7109" t="s">
        <v>32</v>
      </c>
      <c r="J7109" t="s">
        <v>13</v>
      </c>
      <c r="K7109" t="s">
        <v>560</v>
      </c>
      <c r="L7109" t="s">
        <v>30</v>
      </c>
      <c r="N7109" t="str">
        <f>IF(ISBLANK(Sales[[#This Row],[return]]),"No",Sales[[#This Row],[return]])</f>
        <v>No</v>
      </c>
      <c r="O7109" s="2">
        <v>43585</v>
      </c>
      <c r="P7109" s="8" t="str">
        <f>TEXT(DAY(Sales[[#This Row],[OrderDate]]),"ddd")</f>
        <v>Mon</v>
      </c>
      <c r="Q7109" s="8" t="str">
        <f>TEXT(MONTH(Sales[[#This Row],[ShipDate]])*29,"mmm")</f>
        <v>May</v>
      </c>
      <c r="R7109">
        <v>1449</v>
      </c>
      <c r="S7109" t="s">
        <v>3174</v>
      </c>
      <c r="T7109" t="s">
        <v>28</v>
      </c>
      <c r="U7109">
        <v>94110</v>
      </c>
      <c r="V7109" s="1">
        <v>0</v>
      </c>
      <c r="W7109">
        <v>21</v>
      </c>
      <c r="X7109">
        <v>2</v>
      </c>
      <c r="Y7109">
        <v>65</v>
      </c>
      <c r="AD7109"/>
    </row>
    <row r="7110" spans="1:30" x14ac:dyDescent="0.25">
      <c r="A7110" t="s">
        <v>40</v>
      </c>
      <c r="B7110" s="2">
        <v>43590</v>
      </c>
      <c r="C7110" s="35">
        <f>YEAR(Sales[[#This Row],[ShipDate]])</f>
        <v>2019</v>
      </c>
      <c r="D7110" t="s">
        <v>36</v>
      </c>
      <c r="E7110" t="s">
        <v>31</v>
      </c>
      <c r="F7110" t="s">
        <v>104</v>
      </c>
      <c r="G7110" t="s">
        <v>25</v>
      </c>
      <c r="H7110" t="s">
        <v>79</v>
      </c>
      <c r="I7110" t="s">
        <v>32</v>
      </c>
      <c r="J7110" t="s">
        <v>13</v>
      </c>
      <c r="K7110" t="s">
        <v>560</v>
      </c>
      <c r="L7110" t="s">
        <v>30</v>
      </c>
      <c r="N7110" t="str">
        <f>IF(ISBLANK(Sales[[#This Row],[return]]),"No",Sales[[#This Row],[return]])</f>
        <v>No</v>
      </c>
      <c r="O7110" s="2">
        <v>43585</v>
      </c>
      <c r="P7110" s="8" t="str">
        <f>TEXT(DAY(Sales[[#This Row],[OrderDate]]),"ddd")</f>
        <v>Mon</v>
      </c>
      <c r="Q7110" s="8" t="str">
        <f>TEXT(MONTH(Sales[[#This Row],[ShipDate]])*29,"mmm")</f>
        <v>May</v>
      </c>
      <c r="R7110">
        <v>4</v>
      </c>
      <c r="S7110" t="s">
        <v>3172</v>
      </c>
      <c r="T7110" t="s">
        <v>28</v>
      </c>
      <c r="U7110">
        <v>94110</v>
      </c>
      <c r="V7110" s="1">
        <v>0</v>
      </c>
      <c r="W7110">
        <v>15</v>
      </c>
      <c r="X7110">
        <v>4</v>
      </c>
      <c r="Y7110">
        <v>31</v>
      </c>
      <c r="AD7110"/>
    </row>
    <row r="7111" spans="1:30" x14ac:dyDescent="0.25">
      <c r="A7111" t="s">
        <v>24</v>
      </c>
      <c r="B7111" s="2">
        <v>43744</v>
      </c>
      <c r="C7111" s="35">
        <f>YEAR(Sales[[#This Row],[ShipDate]])</f>
        <v>2019</v>
      </c>
      <c r="D7111" t="s">
        <v>36</v>
      </c>
      <c r="E7111" t="s">
        <v>18</v>
      </c>
      <c r="F7111" t="s">
        <v>290</v>
      </c>
      <c r="G7111" t="s">
        <v>25</v>
      </c>
      <c r="H7111" t="s">
        <v>2302</v>
      </c>
      <c r="I7111" t="s">
        <v>32</v>
      </c>
      <c r="J7111" t="s">
        <v>13</v>
      </c>
      <c r="K7111" t="s">
        <v>1117</v>
      </c>
      <c r="L7111" t="s">
        <v>30</v>
      </c>
      <c r="N7111" t="str">
        <f>IF(ISBLANK(Sales[[#This Row],[return]]),"No",Sales[[#This Row],[return]])</f>
        <v>No</v>
      </c>
      <c r="O7111" s="2">
        <v>43737</v>
      </c>
      <c r="P7111" s="8" t="str">
        <f>TEXT(DAY(Sales[[#This Row],[OrderDate]]),"ddd")</f>
        <v>Sun</v>
      </c>
      <c r="Q7111" s="8" t="str">
        <f>TEXT(MONTH(Sales[[#This Row],[ShipDate]])*29,"mmm")</f>
        <v>Oct</v>
      </c>
      <c r="R7111">
        <v>78</v>
      </c>
      <c r="S7111" t="s">
        <v>3218</v>
      </c>
      <c r="T7111" t="s">
        <v>28</v>
      </c>
      <c r="U7111">
        <v>95240</v>
      </c>
      <c r="V7111" s="1">
        <v>0</v>
      </c>
      <c r="W7111">
        <v>28</v>
      </c>
      <c r="X7111">
        <v>7</v>
      </c>
      <c r="Y7111">
        <v>97</v>
      </c>
      <c r="AD7111"/>
    </row>
    <row r="7112" spans="1:30" x14ac:dyDescent="0.25">
      <c r="A7112" t="s">
        <v>10</v>
      </c>
      <c r="B7112" s="2">
        <v>43646</v>
      </c>
      <c r="C7112" s="35">
        <f>YEAR(Sales[[#This Row],[ShipDate]])</f>
        <v>2019</v>
      </c>
      <c r="D7112" t="s">
        <v>113</v>
      </c>
      <c r="E7112" t="s">
        <v>18</v>
      </c>
      <c r="F7112" t="s">
        <v>45</v>
      </c>
      <c r="G7112" t="s">
        <v>25</v>
      </c>
      <c r="H7112" t="s">
        <v>26</v>
      </c>
      <c r="I7112" t="s">
        <v>32</v>
      </c>
      <c r="J7112" t="s">
        <v>13</v>
      </c>
      <c r="K7112" t="s">
        <v>1130</v>
      </c>
      <c r="L7112" t="s">
        <v>30</v>
      </c>
      <c r="N7112" t="str">
        <f>IF(ISBLANK(Sales[[#This Row],[return]]),"No",Sales[[#This Row],[return]])</f>
        <v>No</v>
      </c>
      <c r="O7112" s="2">
        <v>43645</v>
      </c>
      <c r="P7112" s="8" t="str">
        <f>TEXT(DAY(Sales[[#This Row],[OrderDate]]),"ddd")</f>
        <v>Sun</v>
      </c>
      <c r="Q7112" s="8" t="str">
        <f>TEXT(MONTH(Sales[[#This Row],[ShipDate]])*29,"mmm")</f>
        <v>Jun</v>
      </c>
      <c r="R7112">
        <v>1143</v>
      </c>
      <c r="S7112" t="s">
        <v>1803</v>
      </c>
      <c r="T7112" t="s">
        <v>28</v>
      </c>
      <c r="U7112">
        <v>90049</v>
      </c>
      <c r="V7112" s="1">
        <v>0</v>
      </c>
      <c r="W7112">
        <v>3</v>
      </c>
      <c r="X7112">
        <v>2</v>
      </c>
      <c r="Y7112">
        <v>12</v>
      </c>
      <c r="AD7112"/>
    </row>
    <row r="7113" spans="1:30" x14ac:dyDescent="0.25">
      <c r="A7113" t="s">
        <v>10</v>
      </c>
      <c r="B7113" s="2">
        <v>43646</v>
      </c>
      <c r="C7113" s="35">
        <f>YEAR(Sales[[#This Row],[ShipDate]])</f>
        <v>2019</v>
      </c>
      <c r="D7113" t="s">
        <v>113</v>
      </c>
      <c r="E7113" t="s">
        <v>18</v>
      </c>
      <c r="F7113" t="s">
        <v>39</v>
      </c>
      <c r="G7113" t="s">
        <v>25</v>
      </c>
      <c r="H7113" t="s">
        <v>26</v>
      </c>
      <c r="I7113" t="s">
        <v>32</v>
      </c>
      <c r="J7113" t="s">
        <v>13</v>
      </c>
      <c r="K7113" t="s">
        <v>1130</v>
      </c>
      <c r="L7113" t="s">
        <v>30</v>
      </c>
      <c r="N7113" t="str">
        <f>IF(ISBLANK(Sales[[#This Row],[return]]),"No",Sales[[#This Row],[return]])</f>
        <v>No</v>
      </c>
      <c r="O7113" s="2">
        <v>43645</v>
      </c>
      <c r="P7113" s="8" t="str">
        <f>TEXT(DAY(Sales[[#This Row],[OrderDate]]),"ddd")</f>
        <v>Sun</v>
      </c>
      <c r="Q7113" s="8" t="str">
        <f>TEXT(MONTH(Sales[[#This Row],[ShipDate]])*29,"mmm")</f>
        <v>Jun</v>
      </c>
      <c r="R7113">
        <v>1579</v>
      </c>
      <c r="S7113" t="s">
        <v>274</v>
      </c>
      <c r="T7113" t="s">
        <v>28</v>
      </c>
      <c r="U7113">
        <v>90049</v>
      </c>
      <c r="V7113" s="1">
        <v>0</v>
      </c>
      <c r="W7113">
        <v>39</v>
      </c>
      <c r="X7113">
        <v>3</v>
      </c>
      <c r="Y7113">
        <v>131</v>
      </c>
      <c r="AD7113"/>
    </row>
    <row r="7114" spans="1:30" x14ac:dyDescent="0.25">
      <c r="A7114" t="s">
        <v>10</v>
      </c>
      <c r="B7114" s="2">
        <v>43646</v>
      </c>
      <c r="C7114" s="35">
        <f>YEAR(Sales[[#This Row],[ShipDate]])</f>
        <v>2019</v>
      </c>
      <c r="D7114" t="s">
        <v>113</v>
      </c>
      <c r="E7114" t="s">
        <v>18</v>
      </c>
      <c r="F7114" t="s">
        <v>50</v>
      </c>
      <c r="G7114" t="s">
        <v>25</v>
      </c>
      <c r="H7114" t="s">
        <v>26</v>
      </c>
      <c r="I7114" t="s">
        <v>32</v>
      </c>
      <c r="J7114" t="s">
        <v>13</v>
      </c>
      <c r="K7114" t="s">
        <v>1130</v>
      </c>
      <c r="L7114" t="s">
        <v>30</v>
      </c>
      <c r="N7114" t="str">
        <f>IF(ISBLANK(Sales[[#This Row],[return]]),"No",Sales[[#This Row],[return]])</f>
        <v>No</v>
      </c>
      <c r="O7114" s="2">
        <v>43645</v>
      </c>
      <c r="P7114" s="8" t="str">
        <f>TEXT(DAY(Sales[[#This Row],[OrderDate]]),"ddd")</f>
        <v>Sun</v>
      </c>
      <c r="Q7114" s="8" t="str">
        <f>TEXT(MONTH(Sales[[#This Row],[ShipDate]])*29,"mmm")</f>
        <v>Jun</v>
      </c>
      <c r="R7114">
        <v>686</v>
      </c>
      <c r="S7114" t="s">
        <v>1839</v>
      </c>
      <c r="T7114" t="s">
        <v>28</v>
      </c>
      <c r="U7114">
        <v>90049</v>
      </c>
      <c r="V7114" s="1">
        <v>0.2</v>
      </c>
      <c r="W7114">
        <v>302</v>
      </c>
      <c r="X7114">
        <v>5</v>
      </c>
      <c r="Y7114">
        <v>896</v>
      </c>
      <c r="AD7114"/>
    </row>
    <row r="7115" spans="1:30" x14ac:dyDescent="0.25">
      <c r="A7115" t="s">
        <v>10</v>
      </c>
      <c r="B7115" s="2">
        <v>43646</v>
      </c>
      <c r="C7115" s="35">
        <f>YEAR(Sales[[#This Row],[ShipDate]])</f>
        <v>2019</v>
      </c>
      <c r="D7115" t="s">
        <v>113</v>
      </c>
      <c r="E7115" t="s">
        <v>18</v>
      </c>
      <c r="F7115" t="s">
        <v>99</v>
      </c>
      <c r="G7115" t="s">
        <v>46</v>
      </c>
      <c r="H7115" t="s">
        <v>26</v>
      </c>
      <c r="I7115" t="s">
        <v>32</v>
      </c>
      <c r="J7115" t="s">
        <v>13</v>
      </c>
      <c r="K7115" t="s">
        <v>1130</v>
      </c>
      <c r="L7115" t="s">
        <v>30</v>
      </c>
      <c r="N7115" t="str">
        <f>IF(ISBLANK(Sales[[#This Row],[return]]),"No",Sales[[#This Row],[return]])</f>
        <v>No</v>
      </c>
      <c r="O7115" s="2">
        <v>43645</v>
      </c>
      <c r="P7115" s="8" t="str">
        <f>TEXT(DAY(Sales[[#This Row],[OrderDate]]),"ddd")</f>
        <v>Sun</v>
      </c>
      <c r="Q7115" s="8" t="str">
        <f>TEXT(MONTH(Sales[[#This Row],[ShipDate]])*29,"mmm")</f>
        <v>Jun</v>
      </c>
      <c r="R7115">
        <v>602</v>
      </c>
      <c r="S7115" t="s">
        <v>2377</v>
      </c>
      <c r="T7115" t="s">
        <v>28</v>
      </c>
      <c r="U7115">
        <v>90049</v>
      </c>
      <c r="V7115" s="1">
        <v>0</v>
      </c>
      <c r="W7115">
        <v>22</v>
      </c>
      <c r="X7115">
        <v>3</v>
      </c>
      <c r="Y7115">
        <v>62</v>
      </c>
      <c r="AD7115"/>
    </row>
    <row r="7116" spans="1:30" x14ac:dyDescent="0.25">
      <c r="A7116" t="s">
        <v>24</v>
      </c>
      <c r="B7116" s="2">
        <v>43510</v>
      </c>
      <c r="C7116" s="35">
        <f>YEAR(Sales[[#This Row],[ShipDate]])</f>
        <v>2019</v>
      </c>
      <c r="D7116" t="s">
        <v>113</v>
      </c>
      <c r="E7116" t="s">
        <v>18</v>
      </c>
      <c r="F7116" t="s">
        <v>43</v>
      </c>
      <c r="G7116" t="s">
        <v>11</v>
      </c>
      <c r="H7116" t="s">
        <v>249</v>
      </c>
      <c r="I7116" t="s">
        <v>252</v>
      </c>
      <c r="J7116" t="s">
        <v>13</v>
      </c>
      <c r="K7116" t="s">
        <v>1164</v>
      </c>
      <c r="L7116" t="s">
        <v>92</v>
      </c>
      <c r="N7116" t="str">
        <f>IF(ISBLANK(Sales[[#This Row],[return]]),"No",Sales[[#This Row],[return]])</f>
        <v>No</v>
      </c>
      <c r="O7116" s="2">
        <v>43507</v>
      </c>
      <c r="P7116" s="8" t="str">
        <f>TEXT(DAY(Sales[[#This Row],[OrderDate]]),"ddd")</f>
        <v>Wed</v>
      </c>
      <c r="Q7116" s="8" t="str">
        <f>TEXT(MONTH(Sales[[#This Row],[ShipDate]])*29,"mmm")</f>
        <v>Feb</v>
      </c>
      <c r="R7116">
        <v>509</v>
      </c>
      <c r="S7116" t="s">
        <v>1165</v>
      </c>
      <c r="T7116" t="s">
        <v>90</v>
      </c>
      <c r="U7116">
        <v>43229</v>
      </c>
      <c r="V7116" s="1">
        <v>0.2</v>
      </c>
      <c r="W7116">
        <v>-4</v>
      </c>
      <c r="X7116">
        <v>2</v>
      </c>
      <c r="Y7116">
        <v>148</v>
      </c>
      <c r="AD7116"/>
    </row>
    <row r="7117" spans="1:30" x14ac:dyDescent="0.25">
      <c r="A7117" t="s">
        <v>24</v>
      </c>
      <c r="B7117" s="2">
        <v>43789</v>
      </c>
      <c r="C7117" s="35">
        <f>YEAR(Sales[[#This Row],[ShipDate]])</f>
        <v>2019</v>
      </c>
      <c r="D7117" t="s">
        <v>113</v>
      </c>
      <c r="E7117" t="s">
        <v>18</v>
      </c>
      <c r="F7117" t="s">
        <v>45</v>
      </c>
      <c r="G7117" t="s">
        <v>25</v>
      </c>
      <c r="H7117" t="s">
        <v>1152</v>
      </c>
      <c r="I7117" t="s">
        <v>585</v>
      </c>
      <c r="J7117" t="s">
        <v>13</v>
      </c>
      <c r="K7117" t="s">
        <v>764</v>
      </c>
      <c r="L7117" t="s">
        <v>92</v>
      </c>
      <c r="M7117" t="s">
        <v>82</v>
      </c>
      <c r="N7117" t="str">
        <f>IF(ISBLANK(Sales[[#This Row],[return]]),"No",Sales[[#This Row],[return]])</f>
        <v>Yes</v>
      </c>
      <c r="O7117" s="2">
        <v>43786</v>
      </c>
      <c r="P7117" s="8" t="str">
        <f>TEXT(DAY(Sales[[#This Row],[OrderDate]]),"ddd")</f>
        <v>Tue</v>
      </c>
      <c r="Q7117" s="8" t="str">
        <f>TEXT(MONTH(Sales[[#This Row],[ShipDate]])*29,"mmm")</f>
        <v>Nov</v>
      </c>
      <c r="R7117">
        <v>1499</v>
      </c>
      <c r="S7117" t="s">
        <v>427</v>
      </c>
      <c r="T7117" t="s">
        <v>90</v>
      </c>
      <c r="U7117">
        <v>2149</v>
      </c>
      <c r="V7117" s="1">
        <v>0</v>
      </c>
      <c r="W7117">
        <v>14</v>
      </c>
      <c r="X7117">
        <v>3</v>
      </c>
      <c r="Y7117">
        <v>51</v>
      </c>
      <c r="AD7117"/>
    </row>
    <row r="7118" spans="1:30" x14ac:dyDescent="0.25">
      <c r="A7118" t="s">
        <v>40</v>
      </c>
      <c r="B7118" s="2">
        <v>43483</v>
      </c>
      <c r="C7118" s="35">
        <f>YEAR(Sales[[#This Row],[ShipDate]])</f>
        <v>2019</v>
      </c>
      <c r="D7118" t="s">
        <v>19</v>
      </c>
      <c r="E7118" t="s">
        <v>18</v>
      </c>
      <c r="F7118" t="s">
        <v>23</v>
      </c>
      <c r="G7118" t="s">
        <v>11</v>
      </c>
      <c r="H7118" t="s">
        <v>177</v>
      </c>
      <c r="I7118" t="s">
        <v>133</v>
      </c>
      <c r="J7118" t="s">
        <v>13</v>
      </c>
      <c r="K7118" t="s">
        <v>1299</v>
      </c>
      <c r="L7118" t="s">
        <v>68</v>
      </c>
      <c r="N7118" t="str">
        <f>IF(ISBLANK(Sales[[#This Row],[return]]),"No",Sales[[#This Row],[return]])</f>
        <v>No</v>
      </c>
      <c r="O7118" s="2">
        <v>43481</v>
      </c>
      <c r="P7118" s="8" t="str">
        <f>TEXT(DAY(Sales[[#This Row],[OrderDate]]),"ddd")</f>
        <v>Mon</v>
      </c>
      <c r="Q7118" s="8" t="str">
        <f>TEXT(MONTH(Sales[[#This Row],[ShipDate]])*29,"mmm")</f>
        <v>Jan</v>
      </c>
      <c r="R7118">
        <v>1213</v>
      </c>
      <c r="S7118" t="s">
        <v>1300</v>
      </c>
      <c r="T7118" t="s">
        <v>66</v>
      </c>
      <c r="U7118">
        <v>49201</v>
      </c>
      <c r="V7118" s="1">
        <v>0</v>
      </c>
      <c r="W7118">
        <v>73</v>
      </c>
      <c r="X7118">
        <v>3</v>
      </c>
      <c r="Y7118">
        <v>303</v>
      </c>
      <c r="AD7118"/>
    </row>
    <row r="7119" spans="1:30" x14ac:dyDescent="0.25">
      <c r="A7119" t="s">
        <v>40</v>
      </c>
      <c r="B7119" s="2">
        <v>43483</v>
      </c>
      <c r="C7119" s="35">
        <f>YEAR(Sales[[#This Row],[ShipDate]])</f>
        <v>2019</v>
      </c>
      <c r="D7119" t="s">
        <v>19</v>
      </c>
      <c r="E7119" t="s">
        <v>18</v>
      </c>
      <c r="F7119" t="s">
        <v>50</v>
      </c>
      <c r="G7119" t="s">
        <v>25</v>
      </c>
      <c r="H7119" t="s">
        <v>177</v>
      </c>
      <c r="I7119" t="s">
        <v>133</v>
      </c>
      <c r="J7119" t="s">
        <v>13</v>
      </c>
      <c r="K7119" t="s">
        <v>1299</v>
      </c>
      <c r="L7119" t="s">
        <v>68</v>
      </c>
      <c r="N7119" t="str">
        <f>IF(ISBLANK(Sales[[#This Row],[return]]),"No",Sales[[#This Row],[return]])</f>
        <v>No</v>
      </c>
      <c r="O7119" s="2">
        <v>43481</v>
      </c>
      <c r="P7119" s="8" t="str">
        <f>TEXT(DAY(Sales[[#This Row],[OrderDate]]),"ddd")</f>
        <v>Mon</v>
      </c>
      <c r="Q7119" s="8" t="str">
        <f>TEXT(MONTH(Sales[[#This Row],[ShipDate]])*29,"mmm")</f>
        <v>Jan</v>
      </c>
      <c r="R7119">
        <v>684</v>
      </c>
      <c r="S7119" t="s">
        <v>590</v>
      </c>
      <c r="T7119" t="s">
        <v>66</v>
      </c>
      <c r="U7119">
        <v>49201</v>
      </c>
      <c r="V7119" s="1">
        <v>0</v>
      </c>
      <c r="W7119">
        <v>2504</v>
      </c>
      <c r="X7119">
        <v>4</v>
      </c>
      <c r="Y7119">
        <v>5444</v>
      </c>
      <c r="AD7119"/>
    </row>
    <row r="7120" spans="1:30" x14ac:dyDescent="0.25">
      <c r="A7120" t="s">
        <v>40</v>
      </c>
      <c r="B7120" s="2">
        <v>43483</v>
      </c>
      <c r="C7120" s="35">
        <f>YEAR(Sales[[#This Row],[ShipDate]])</f>
        <v>2019</v>
      </c>
      <c r="D7120" t="s">
        <v>19</v>
      </c>
      <c r="E7120" t="s">
        <v>18</v>
      </c>
      <c r="F7120" t="s">
        <v>59</v>
      </c>
      <c r="G7120" t="s">
        <v>25</v>
      </c>
      <c r="H7120" t="s">
        <v>177</v>
      </c>
      <c r="I7120" t="s">
        <v>133</v>
      </c>
      <c r="J7120" t="s">
        <v>13</v>
      </c>
      <c r="K7120" t="s">
        <v>1299</v>
      </c>
      <c r="L7120" t="s">
        <v>68</v>
      </c>
      <c r="N7120" t="str">
        <f>IF(ISBLANK(Sales[[#This Row],[return]]),"No",Sales[[#This Row],[return]])</f>
        <v>No</v>
      </c>
      <c r="O7120" s="2">
        <v>43481</v>
      </c>
      <c r="P7120" s="8" t="str">
        <f>TEXT(DAY(Sales[[#This Row],[OrderDate]]),"ddd")</f>
        <v>Mon</v>
      </c>
      <c r="Q7120" s="8" t="str">
        <f>TEXT(MONTH(Sales[[#This Row],[ShipDate]])*29,"mmm")</f>
        <v>Jan</v>
      </c>
      <c r="R7120">
        <v>1573</v>
      </c>
      <c r="S7120" t="s">
        <v>1935</v>
      </c>
      <c r="T7120" t="s">
        <v>66</v>
      </c>
      <c r="U7120">
        <v>49201</v>
      </c>
      <c r="V7120" s="1">
        <v>0</v>
      </c>
      <c r="W7120">
        <v>25</v>
      </c>
      <c r="X7120">
        <v>7</v>
      </c>
      <c r="Y7120">
        <v>56</v>
      </c>
      <c r="AD7120"/>
    </row>
    <row r="7121" spans="1:30" x14ac:dyDescent="0.25">
      <c r="A7121" t="s">
        <v>40</v>
      </c>
      <c r="B7121" s="2">
        <v>43646</v>
      </c>
      <c r="C7121" s="35">
        <f>YEAR(Sales[[#This Row],[ShipDate]])</f>
        <v>2019</v>
      </c>
      <c r="D7121" t="s">
        <v>36</v>
      </c>
      <c r="E7121" t="s">
        <v>18</v>
      </c>
      <c r="F7121" t="s">
        <v>99</v>
      </c>
      <c r="G7121" t="s">
        <v>46</v>
      </c>
      <c r="H7121" t="s">
        <v>395</v>
      </c>
      <c r="I7121" t="s">
        <v>233</v>
      </c>
      <c r="J7121" t="s">
        <v>13</v>
      </c>
      <c r="K7121" t="s">
        <v>1369</v>
      </c>
      <c r="L7121" t="s">
        <v>30</v>
      </c>
      <c r="N7121" t="str">
        <f>IF(ISBLANK(Sales[[#This Row],[return]]),"No",Sales[[#This Row],[return]])</f>
        <v>No</v>
      </c>
      <c r="O7121" s="2">
        <v>43642</v>
      </c>
      <c r="P7121" s="8" t="str">
        <f>TEXT(DAY(Sales[[#This Row],[OrderDate]]),"ddd")</f>
        <v>Thu</v>
      </c>
      <c r="Q7121" s="8" t="str">
        <f>TEXT(MONTH(Sales[[#This Row],[ShipDate]])*29,"mmm")</f>
        <v>Jun</v>
      </c>
      <c r="R7121">
        <v>958</v>
      </c>
      <c r="S7121" t="s">
        <v>2458</v>
      </c>
      <c r="T7121" t="s">
        <v>28</v>
      </c>
      <c r="U7121">
        <v>80219</v>
      </c>
      <c r="V7121" s="1">
        <v>0.2</v>
      </c>
      <c r="W7121">
        <v>65</v>
      </c>
      <c r="X7121">
        <v>9</v>
      </c>
      <c r="Y7121">
        <v>432</v>
      </c>
      <c r="AD7121"/>
    </row>
    <row r="7122" spans="1:30" x14ac:dyDescent="0.25">
      <c r="A7122" t="s">
        <v>40</v>
      </c>
      <c r="B7122" s="2">
        <v>43824</v>
      </c>
      <c r="C7122" s="35">
        <f>YEAR(Sales[[#This Row],[ShipDate]])</f>
        <v>2019</v>
      </c>
      <c r="D7122" t="s">
        <v>36</v>
      </c>
      <c r="E7122" t="s">
        <v>31</v>
      </c>
      <c r="F7122" t="s">
        <v>39</v>
      </c>
      <c r="G7122" t="s">
        <v>25</v>
      </c>
      <c r="H7122" t="s">
        <v>1211</v>
      </c>
      <c r="I7122" t="s">
        <v>32</v>
      </c>
      <c r="J7122" t="s">
        <v>13</v>
      </c>
      <c r="K7122" t="s">
        <v>2719</v>
      </c>
      <c r="L7122" t="s">
        <v>30</v>
      </c>
      <c r="N7122" t="str">
        <f>IF(ISBLANK(Sales[[#This Row],[return]]),"No",Sales[[#This Row],[return]])</f>
        <v>No</v>
      </c>
      <c r="O7122" s="2">
        <v>43820</v>
      </c>
      <c r="P7122" s="8" t="str">
        <f>TEXT(DAY(Sales[[#This Row],[OrderDate]]),"ddd")</f>
        <v>Sat</v>
      </c>
      <c r="Q7122" s="8" t="str">
        <f>TEXT(MONTH(Sales[[#This Row],[ShipDate]])*29,"mmm")</f>
        <v>Dec</v>
      </c>
      <c r="R7122">
        <v>982</v>
      </c>
      <c r="S7122" t="s">
        <v>705</v>
      </c>
      <c r="T7122" t="s">
        <v>28</v>
      </c>
      <c r="U7122">
        <v>94601</v>
      </c>
      <c r="V7122" s="1">
        <v>0</v>
      </c>
      <c r="W7122">
        <v>290</v>
      </c>
      <c r="X7122">
        <v>7</v>
      </c>
      <c r="Y7122">
        <v>1000</v>
      </c>
      <c r="AD7122"/>
    </row>
    <row r="7123" spans="1:30" x14ac:dyDescent="0.25">
      <c r="A7123" t="s">
        <v>24</v>
      </c>
      <c r="B7123" s="2">
        <v>43734</v>
      </c>
      <c r="C7123" s="35">
        <f>YEAR(Sales[[#This Row],[ShipDate]])</f>
        <v>2019</v>
      </c>
      <c r="D7123" t="s">
        <v>113</v>
      </c>
      <c r="E7123" t="s">
        <v>69</v>
      </c>
      <c r="F7123" t="s">
        <v>104</v>
      </c>
      <c r="G7123" t="s">
        <v>25</v>
      </c>
      <c r="H7123" t="s">
        <v>1419</v>
      </c>
      <c r="I7123" t="s">
        <v>233</v>
      </c>
      <c r="J7123" t="s">
        <v>13</v>
      </c>
      <c r="K7123" t="s">
        <v>3001</v>
      </c>
      <c r="L7123" t="s">
        <v>30</v>
      </c>
      <c r="N7123" t="str">
        <f>IF(ISBLANK(Sales[[#This Row],[return]]),"No",Sales[[#This Row],[return]])</f>
        <v>No</v>
      </c>
      <c r="O7123" s="2">
        <v>43731</v>
      </c>
      <c r="P7123" s="8" t="str">
        <f>TEXT(DAY(Sales[[#This Row],[OrderDate]]),"ddd")</f>
        <v>Mon</v>
      </c>
      <c r="Q7123" s="8" t="str">
        <f>TEXT(MONTH(Sales[[#This Row],[ShipDate]])*29,"mmm")</f>
        <v>Sep</v>
      </c>
      <c r="R7123">
        <v>1614</v>
      </c>
      <c r="S7123" t="s">
        <v>1976</v>
      </c>
      <c r="T7123" t="s">
        <v>28</v>
      </c>
      <c r="U7123">
        <v>80525</v>
      </c>
      <c r="V7123" s="1">
        <v>0.2</v>
      </c>
      <c r="W7123">
        <v>5</v>
      </c>
      <c r="X7123">
        <v>3</v>
      </c>
      <c r="Y7123">
        <v>14</v>
      </c>
      <c r="AD7123"/>
    </row>
    <row r="7124" spans="1:30" x14ac:dyDescent="0.25">
      <c r="A7124" t="s">
        <v>40</v>
      </c>
      <c r="B7124" s="2">
        <v>43658</v>
      </c>
      <c r="C7124" s="35">
        <f>YEAR(Sales[[#This Row],[ShipDate]])</f>
        <v>2019</v>
      </c>
      <c r="D7124" t="s">
        <v>36</v>
      </c>
      <c r="E7124" t="s">
        <v>69</v>
      </c>
      <c r="F7124" t="s">
        <v>43</v>
      </c>
      <c r="G7124" t="s">
        <v>11</v>
      </c>
      <c r="H7124" t="s">
        <v>60</v>
      </c>
      <c r="I7124" t="s">
        <v>63</v>
      </c>
      <c r="J7124" t="s">
        <v>13</v>
      </c>
      <c r="K7124" t="s">
        <v>2970</v>
      </c>
      <c r="L7124" t="s">
        <v>30</v>
      </c>
      <c r="N7124" t="str">
        <f>IF(ISBLANK(Sales[[#This Row],[return]]),"No",Sales[[#This Row],[return]])</f>
        <v>No</v>
      </c>
      <c r="O7124" s="2">
        <v>43654</v>
      </c>
      <c r="P7124" s="8" t="str">
        <f>TEXT(DAY(Sales[[#This Row],[OrderDate]]),"ddd")</f>
        <v>Sun</v>
      </c>
      <c r="Q7124" s="8" t="str">
        <f>TEXT(MONTH(Sales[[#This Row],[ShipDate]])*29,"mmm")</f>
        <v>Jul</v>
      </c>
      <c r="R7124">
        <v>1052</v>
      </c>
      <c r="S7124" t="s">
        <v>1173</v>
      </c>
      <c r="T7124" t="s">
        <v>28</v>
      </c>
      <c r="U7124">
        <v>98115</v>
      </c>
      <c r="V7124" s="1">
        <v>0</v>
      </c>
      <c r="W7124">
        <v>5</v>
      </c>
      <c r="X7124">
        <v>3</v>
      </c>
      <c r="Y7124">
        <v>16</v>
      </c>
      <c r="AD7124"/>
    </row>
    <row r="7125" spans="1:30" x14ac:dyDescent="0.25">
      <c r="A7125" t="s">
        <v>40</v>
      </c>
      <c r="B7125" s="2">
        <v>43658</v>
      </c>
      <c r="C7125" s="35">
        <f>YEAR(Sales[[#This Row],[ShipDate]])</f>
        <v>2019</v>
      </c>
      <c r="D7125" t="s">
        <v>36</v>
      </c>
      <c r="E7125" t="s">
        <v>69</v>
      </c>
      <c r="F7125" t="s">
        <v>45</v>
      </c>
      <c r="G7125" t="s">
        <v>25</v>
      </c>
      <c r="H7125" t="s">
        <v>60</v>
      </c>
      <c r="I7125" t="s">
        <v>63</v>
      </c>
      <c r="J7125" t="s">
        <v>13</v>
      </c>
      <c r="K7125" t="s">
        <v>2970</v>
      </c>
      <c r="L7125" t="s">
        <v>30</v>
      </c>
      <c r="N7125" t="str">
        <f>IF(ISBLANK(Sales[[#This Row],[return]]),"No",Sales[[#This Row],[return]])</f>
        <v>No</v>
      </c>
      <c r="O7125" s="2">
        <v>43654</v>
      </c>
      <c r="P7125" s="8" t="str">
        <f>TEXT(DAY(Sales[[#This Row],[OrderDate]]),"ddd")</f>
        <v>Sun</v>
      </c>
      <c r="Q7125" s="8" t="str">
        <f>TEXT(MONTH(Sales[[#This Row],[ShipDate]])*29,"mmm")</f>
        <v>Jul</v>
      </c>
      <c r="R7125">
        <v>1848</v>
      </c>
      <c r="S7125" t="s">
        <v>864</v>
      </c>
      <c r="T7125" t="s">
        <v>28</v>
      </c>
      <c r="U7125">
        <v>98115</v>
      </c>
      <c r="V7125" s="1">
        <v>0</v>
      </c>
      <c r="W7125">
        <v>6</v>
      </c>
      <c r="X7125">
        <v>3</v>
      </c>
      <c r="Y7125">
        <v>18</v>
      </c>
      <c r="AD7125"/>
    </row>
    <row r="7126" spans="1:30" x14ac:dyDescent="0.25">
      <c r="A7126" t="s">
        <v>40</v>
      </c>
      <c r="B7126" s="2">
        <v>43658</v>
      </c>
      <c r="C7126" s="35">
        <f>YEAR(Sales[[#This Row],[ShipDate]])</f>
        <v>2019</v>
      </c>
      <c r="D7126" t="s">
        <v>36</v>
      </c>
      <c r="E7126" t="s">
        <v>69</v>
      </c>
      <c r="F7126" t="s">
        <v>45</v>
      </c>
      <c r="G7126" t="s">
        <v>25</v>
      </c>
      <c r="H7126" t="s">
        <v>60</v>
      </c>
      <c r="I7126" t="s">
        <v>63</v>
      </c>
      <c r="J7126" t="s">
        <v>13</v>
      </c>
      <c r="K7126" t="s">
        <v>2970</v>
      </c>
      <c r="L7126" t="s">
        <v>30</v>
      </c>
      <c r="N7126" t="str">
        <f>IF(ISBLANK(Sales[[#This Row],[return]]),"No",Sales[[#This Row],[return]])</f>
        <v>No</v>
      </c>
      <c r="O7126" s="2">
        <v>43654</v>
      </c>
      <c r="P7126" s="8" t="str">
        <f>TEXT(DAY(Sales[[#This Row],[OrderDate]]),"ddd")</f>
        <v>Sun</v>
      </c>
      <c r="Q7126" s="8" t="str">
        <f>TEXT(MONTH(Sales[[#This Row],[ShipDate]])*29,"mmm")</f>
        <v>Jul</v>
      </c>
      <c r="R7126">
        <v>475</v>
      </c>
      <c r="S7126" t="s">
        <v>638</v>
      </c>
      <c r="T7126" t="s">
        <v>28</v>
      </c>
      <c r="U7126">
        <v>98115</v>
      </c>
      <c r="V7126" s="1">
        <v>0</v>
      </c>
      <c r="W7126">
        <v>4</v>
      </c>
      <c r="X7126">
        <v>4</v>
      </c>
      <c r="Y7126">
        <v>13</v>
      </c>
      <c r="AD7126"/>
    </row>
    <row r="7127" spans="1:30" x14ac:dyDescent="0.25">
      <c r="A7127" t="s">
        <v>40</v>
      </c>
      <c r="B7127" s="2">
        <v>43658</v>
      </c>
      <c r="C7127" s="35">
        <f>YEAR(Sales[[#This Row],[ShipDate]])</f>
        <v>2019</v>
      </c>
      <c r="D7127" t="s">
        <v>36</v>
      </c>
      <c r="E7127" t="s">
        <v>69</v>
      </c>
      <c r="F7127" t="s">
        <v>50</v>
      </c>
      <c r="G7127" t="s">
        <v>25</v>
      </c>
      <c r="H7127" t="s">
        <v>60</v>
      </c>
      <c r="I7127" t="s">
        <v>63</v>
      </c>
      <c r="J7127" t="s">
        <v>13</v>
      </c>
      <c r="K7127" t="s">
        <v>2970</v>
      </c>
      <c r="L7127" t="s">
        <v>30</v>
      </c>
      <c r="N7127" t="str">
        <f>IF(ISBLANK(Sales[[#This Row],[return]]),"No",Sales[[#This Row],[return]])</f>
        <v>No</v>
      </c>
      <c r="O7127" s="2">
        <v>43654</v>
      </c>
      <c r="P7127" s="8" t="str">
        <f>TEXT(DAY(Sales[[#This Row],[OrderDate]]),"ddd")</f>
        <v>Sun</v>
      </c>
      <c r="Q7127" s="8" t="str">
        <f>TEXT(MONTH(Sales[[#This Row],[ShipDate]])*29,"mmm")</f>
        <v>Jul</v>
      </c>
      <c r="R7127">
        <v>719</v>
      </c>
      <c r="S7127" t="s">
        <v>695</v>
      </c>
      <c r="T7127" t="s">
        <v>28</v>
      </c>
      <c r="U7127">
        <v>98115</v>
      </c>
      <c r="V7127" s="1">
        <v>0.2</v>
      </c>
      <c r="W7127">
        <v>30</v>
      </c>
      <c r="X7127">
        <v>3</v>
      </c>
      <c r="Y7127">
        <v>86</v>
      </c>
      <c r="AD7127"/>
    </row>
    <row r="7128" spans="1:30" x14ac:dyDescent="0.25">
      <c r="A7128" t="s">
        <v>10</v>
      </c>
      <c r="B7128" s="2">
        <v>43698</v>
      </c>
      <c r="C7128" s="35">
        <f>YEAR(Sales[[#This Row],[ShipDate]])</f>
        <v>2019</v>
      </c>
      <c r="D7128" t="s">
        <v>36</v>
      </c>
      <c r="E7128" t="s">
        <v>18</v>
      </c>
      <c r="F7128" t="s">
        <v>52</v>
      </c>
      <c r="G7128" t="s">
        <v>25</v>
      </c>
      <c r="H7128" t="s">
        <v>964</v>
      </c>
      <c r="I7128" t="s">
        <v>389</v>
      </c>
      <c r="J7128" t="s">
        <v>13</v>
      </c>
      <c r="K7128" t="s">
        <v>1190</v>
      </c>
      <c r="L7128" t="s">
        <v>92</v>
      </c>
      <c r="N7128" t="str">
        <f>IF(ISBLANK(Sales[[#This Row],[return]]),"No",Sales[[#This Row],[return]])</f>
        <v>No</v>
      </c>
      <c r="O7128" s="2">
        <v>43692</v>
      </c>
      <c r="P7128" s="8" t="str">
        <f>TEXT(DAY(Sales[[#This Row],[OrderDate]]),"ddd")</f>
        <v>Sun</v>
      </c>
      <c r="Q7128" s="8" t="str">
        <f>TEXT(MONTH(Sales[[#This Row],[ShipDate]])*29,"mmm")</f>
        <v>Aug</v>
      </c>
      <c r="R7128">
        <v>654</v>
      </c>
      <c r="S7128" t="s">
        <v>744</v>
      </c>
      <c r="T7128" t="s">
        <v>90</v>
      </c>
      <c r="U7128">
        <v>7060</v>
      </c>
      <c r="V7128" s="1">
        <v>0</v>
      </c>
      <c r="W7128">
        <v>25</v>
      </c>
      <c r="X7128">
        <v>2</v>
      </c>
      <c r="Y7128">
        <v>98</v>
      </c>
      <c r="AD7128"/>
    </row>
    <row r="7129" spans="1:30" x14ac:dyDescent="0.25">
      <c r="A7129" t="s">
        <v>10</v>
      </c>
      <c r="B7129" s="2">
        <v>43786</v>
      </c>
      <c r="C7129" s="35">
        <f>YEAR(Sales[[#This Row],[ShipDate]])</f>
        <v>2019</v>
      </c>
      <c r="D7129" t="s">
        <v>19</v>
      </c>
      <c r="E7129" t="s">
        <v>18</v>
      </c>
      <c r="F7129" t="s">
        <v>48</v>
      </c>
      <c r="G7129" t="s">
        <v>46</v>
      </c>
      <c r="H7129" t="s">
        <v>926</v>
      </c>
      <c r="I7129" t="s">
        <v>252</v>
      </c>
      <c r="J7129" t="s">
        <v>13</v>
      </c>
      <c r="K7129" t="s">
        <v>927</v>
      </c>
      <c r="L7129" t="s">
        <v>92</v>
      </c>
      <c r="N7129" t="str">
        <f>IF(ISBLANK(Sales[[#This Row],[return]]),"No",Sales[[#This Row],[return]])</f>
        <v>No</v>
      </c>
      <c r="O7129" s="2">
        <v>43783</v>
      </c>
      <c r="P7129" s="8" t="str">
        <f>TEXT(DAY(Sales[[#This Row],[OrderDate]]),"ddd")</f>
        <v>Sat</v>
      </c>
      <c r="Q7129" s="8" t="str">
        <f>TEXT(MONTH(Sales[[#This Row],[ShipDate]])*29,"mmm")</f>
        <v>Nov</v>
      </c>
      <c r="R7129">
        <v>1321</v>
      </c>
      <c r="S7129" t="s">
        <v>448</v>
      </c>
      <c r="T7129" t="s">
        <v>90</v>
      </c>
      <c r="U7129">
        <v>43123</v>
      </c>
      <c r="V7129" s="1">
        <v>0.4</v>
      </c>
      <c r="W7129">
        <v>16</v>
      </c>
      <c r="X7129">
        <v>10</v>
      </c>
      <c r="Y7129">
        <v>120</v>
      </c>
      <c r="AD7129"/>
    </row>
    <row r="7130" spans="1:30" x14ac:dyDescent="0.25">
      <c r="A7130" t="s">
        <v>10</v>
      </c>
      <c r="B7130" s="2">
        <v>43786</v>
      </c>
      <c r="C7130" s="35">
        <f>YEAR(Sales[[#This Row],[ShipDate]])</f>
        <v>2019</v>
      </c>
      <c r="D7130" t="s">
        <v>19</v>
      </c>
      <c r="E7130" t="s">
        <v>18</v>
      </c>
      <c r="F7130" t="s">
        <v>50</v>
      </c>
      <c r="G7130" t="s">
        <v>25</v>
      </c>
      <c r="H7130" t="s">
        <v>926</v>
      </c>
      <c r="I7130" t="s">
        <v>252</v>
      </c>
      <c r="J7130" t="s">
        <v>13</v>
      </c>
      <c r="K7130" t="s">
        <v>927</v>
      </c>
      <c r="L7130" t="s">
        <v>92</v>
      </c>
      <c r="N7130" t="str">
        <f>IF(ISBLANK(Sales[[#This Row],[return]]),"No",Sales[[#This Row],[return]])</f>
        <v>No</v>
      </c>
      <c r="O7130" s="2">
        <v>43783</v>
      </c>
      <c r="P7130" s="8" t="str">
        <f>TEXT(DAY(Sales[[#This Row],[OrderDate]]),"ddd")</f>
        <v>Sat</v>
      </c>
      <c r="Q7130" s="8" t="str">
        <f>TEXT(MONTH(Sales[[#This Row],[ShipDate]])*29,"mmm")</f>
        <v>Nov</v>
      </c>
      <c r="R7130">
        <v>1318</v>
      </c>
      <c r="S7130" t="s">
        <v>928</v>
      </c>
      <c r="T7130" t="s">
        <v>90</v>
      </c>
      <c r="U7130">
        <v>43123</v>
      </c>
      <c r="V7130" s="1">
        <v>0.7</v>
      </c>
      <c r="W7130">
        <v>-3</v>
      </c>
      <c r="X7130">
        <v>2</v>
      </c>
      <c r="Y7130">
        <v>4</v>
      </c>
      <c r="AD7130"/>
    </row>
    <row r="7131" spans="1:30" x14ac:dyDescent="0.25">
      <c r="A7131" t="s">
        <v>24</v>
      </c>
      <c r="B7131" s="2">
        <v>43807</v>
      </c>
      <c r="C7131" s="35">
        <f>YEAR(Sales[[#This Row],[ShipDate]])</f>
        <v>2019</v>
      </c>
      <c r="D7131" t="s">
        <v>36</v>
      </c>
      <c r="E7131" t="s">
        <v>31</v>
      </c>
      <c r="F7131" t="s">
        <v>59</v>
      </c>
      <c r="G7131" t="s">
        <v>25</v>
      </c>
      <c r="H7131" t="s">
        <v>336</v>
      </c>
      <c r="I7131" t="s">
        <v>70</v>
      </c>
      <c r="J7131" t="s">
        <v>13</v>
      </c>
      <c r="K7131" t="s">
        <v>791</v>
      </c>
      <c r="L7131" t="s">
        <v>68</v>
      </c>
      <c r="N7131" t="str">
        <f>IF(ISBLANK(Sales[[#This Row],[return]]),"No",Sales[[#This Row],[return]])</f>
        <v>No</v>
      </c>
      <c r="O7131" s="2">
        <v>43800</v>
      </c>
      <c r="P7131" s="8" t="str">
        <f>TEXT(DAY(Sales[[#This Row],[OrderDate]]),"ddd")</f>
        <v>Sun</v>
      </c>
      <c r="Q7131" s="8" t="str">
        <f>TEXT(MONTH(Sales[[#This Row],[ShipDate]])*29,"mmm")</f>
        <v>Dec</v>
      </c>
      <c r="R7131">
        <v>1804</v>
      </c>
      <c r="S7131" t="s">
        <v>2238</v>
      </c>
      <c r="T7131" t="s">
        <v>66</v>
      </c>
      <c r="U7131">
        <v>78207</v>
      </c>
      <c r="V7131" s="1">
        <v>0.2</v>
      </c>
      <c r="W7131">
        <v>4</v>
      </c>
      <c r="X7131">
        <v>2</v>
      </c>
      <c r="Y7131">
        <v>10</v>
      </c>
      <c r="AD7131"/>
    </row>
    <row r="7132" spans="1:30" x14ac:dyDescent="0.25">
      <c r="A7132" t="s">
        <v>10</v>
      </c>
      <c r="B7132" s="2">
        <v>43480</v>
      </c>
      <c r="C7132" s="35">
        <f>YEAR(Sales[[#This Row],[ShipDate]])</f>
        <v>2019</v>
      </c>
      <c r="D7132" t="s">
        <v>113</v>
      </c>
      <c r="E7132" t="s">
        <v>18</v>
      </c>
      <c r="F7132" t="s">
        <v>104</v>
      </c>
      <c r="G7132" t="s">
        <v>25</v>
      </c>
      <c r="H7132" t="s">
        <v>706</v>
      </c>
      <c r="I7132" t="s">
        <v>58</v>
      </c>
      <c r="J7132" t="s">
        <v>13</v>
      </c>
      <c r="K7132" t="s">
        <v>991</v>
      </c>
      <c r="L7132" t="s">
        <v>17</v>
      </c>
      <c r="N7132" t="str">
        <f>IF(ISBLANK(Sales[[#This Row],[return]]),"No",Sales[[#This Row],[return]])</f>
        <v>No</v>
      </c>
      <c r="O7132" s="2">
        <v>43479</v>
      </c>
      <c r="P7132" s="8" t="str">
        <f>TEXT(DAY(Sales[[#This Row],[OrderDate]]),"ddd")</f>
        <v>Sat</v>
      </c>
      <c r="Q7132" s="8" t="str">
        <f>TEXT(MONTH(Sales[[#This Row],[ShipDate]])*29,"mmm")</f>
        <v>Jan</v>
      </c>
      <c r="R7132">
        <v>1589</v>
      </c>
      <c r="S7132" t="s">
        <v>255</v>
      </c>
      <c r="T7132" t="s">
        <v>15</v>
      </c>
      <c r="U7132">
        <v>28540</v>
      </c>
      <c r="V7132" s="1">
        <v>0.2</v>
      </c>
      <c r="W7132">
        <v>7</v>
      </c>
      <c r="X7132">
        <v>1</v>
      </c>
      <c r="Y7132">
        <v>22</v>
      </c>
      <c r="AD7132"/>
    </row>
    <row r="7133" spans="1:30" x14ac:dyDescent="0.25">
      <c r="A7133" t="s">
        <v>10</v>
      </c>
      <c r="B7133" s="2">
        <v>43480</v>
      </c>
      <c r="C7133" s="35">
        <f>YEAR(Sales[[#This Row],[ShipDate]])</f>
        <v>2019</v>
      </c>
      <c r="D7133" t="s">
        <v>113</v>
      </c>
      <c r="E7133" t="s">
        <v>18</v>
      </c>
      <c r="F7133" t="s">
        <v>48</v>
      </c>
      <c r="G7133" t="s">
        <v>46</v>
      </c>
      <c r="H7133" t="s">
        <v>706</v>
      </c>
      <c r="I7133" t="s">
        <v>58</v>
      </c>
      <c r="J7133" t="s">
        <v>13</v>
      </c>
      <c r="K7133" t="s">
        <v>991</v>
      </c>
      <c r="L7133" t="s">
        <v>17</v>
      </c>
      <c r="N7133" t="str">
        <f>IF(ISBLANK(Sales[[#This Row],[return]]),"No",Sales[[#This Row],[return]])</f>
        <v>No</v>
      </c>
      <c r="O7133" s="2">
        <v>43479</v>
      </c>
      <c r="P7133" s="8" t="str">
        <f>TEXT(DAY(Sales[[#This Row],[OrderDate]]),"ddd")</f>
        <v>Sat</v>
      </c>
      <c r="Q7133" s="8" t="str">
        <f>TEXT(MONTH(Sales[[#This Row],[ShipDate]])*29,"mmm")</f>
        <v>Jan</v>
      </c>
      <c r="R7133">
        <v>1423</v>
      </c>
      <c r="S7133" t="s">
        <v>2371</v>
      </c>
      <c r="T7133" t="s">
        <v>15</v>
      </c>
      <c r="U7133">
        <v>28540</v>
      </c>
      <c r="V7133" s="1">
        <v>0.2</v>
      </c>
      <c r="W7133">
        <v>1</v>
      </c>
      <c r="X7133">
        <v>5</v>
      </c>
      <c r="Y7133">
        <v>8</v>
      </c>
      <c r="AD7133"/>
    </row>
    <row r="7134" spans="1:30" x14ac:dyDescent="0.25">
      <c r="A7134" t="s">
        <v>40</v>
      </c>
      <c r="B7134" s="2">
        <v>43639</v>
      </c>
      <c r="C7134" s="35">
        <f>YEAR(Sales[[#This Row],[ShipDate]])</f>
        <v>2019</v>
      </c>
      <c r="D7134" t="s">
        <v>36</v>
      </c>
      <c r="E7134" t="s">
        <v>18</v>
      </c>
      <c r="F7134" t="s">
        <v>43</v>
      </c>
      <c r="G7134" t="s">
        <v>11</v>
      </c>
      <c r="H7134" t="s">
        <v>79</v>
      </c>
      <c r="I7134" t="s">
        <v>32</v>
      </c>
      <c r="J7134" t="s">
        <v>13</v>
      </c>
      <c r="K7134" t="s">
        <v>1346</v>
      </c>
      <c r="L7134" t="s">
        <v>30</v>
      </c>
      <c r="N7134" t="str">
        <f>IF(ISBLANK(Sales[[#This Row],[return]]),"No",Sales[[#This Row],[return]])</f>
        <v>No</v>
      </c>
      <c r="O7134" s="2">
        <v>43635</v>
      </c>
      <c r="P7134" s="8" t="str">
        <f>TEXT(DAY(Sales[[#This Row],[OrderDate]]),"ddd")</f>
        <v>Thu</v>
      </c>
      <c r="Q7134" s="8" t="str">
        <f>TEXT(MONTH(Sales[[#This Row],[ShipDate]])*29,"mmm")</f>
        <v>Jun</v>
      </c>
      <c r="R7134">
        <v>489</v>
      </c>
      <c r="S7134" t="s">
        <v>1215</v>
      </c>
      <c r="T7134" t="s">
        <v>28</v>
      </c>
      <c r="U7134">
        <v>94109</v>
      </c>
      <c r="V7134" s="1">
        <v>0</v>
      </c>
      <c r="W7134">
        <v>21</v>
      </c>
      <c r="X7134">
        <v>4</v>
      </c>
      <c r="Y7134">
        <v>50</v>
      </c>
      <c r="AD7134"/>
    </row>
    <row r="7135" spans="1:30" x14ac:dyDescent="0.25">
      <c r="A7135" t="s">
        <v>40</v>
      </c>
      <c r="B7135" s="2">
        <v>43639</v>
      </c>
      <c r="C7135" s="35">
        <f>YEAR(Sales[[#This Row],[ShipDate]])</f>
        <v>2019</v>
      </c>
      <c r="D7135" t="s">
        <v>36</v>
      </c>
      <c r="E7135" t="s">
        <v>18</v>
      </c>
      <c r="F7135" t="s">
        <v>59</v>
      </c>
      <c r="G7135" t="s">
        <v>25</v>
      </c>
      <c r="H7135" t="s">
        <v>79</v>
      </c>
      <c r="I7135" t="s">
        <v>32</v>
      </c>
      <c r="J7135" t="s">
        <v>13</v>
      </c>
      <c r="K7135" t="s">
        <v>1346</v>
      </c>
      <c r="L7135" t="s">
        <v>30</v>
      </c>
      <c r="N7135" t="str">
        <f>IF(ISBLANK(Sales[[#This Row],[return]]),"No",Sales[[#This Row],[return]])</f>
        <v>No</v>
      </c>
      <c r="O7135" s="2">
        <v>43635</v>
      </c>
      <c r="P7135" s="8" t="str">
        <f>TEXT(DAY(Sales[[#This Row],[OrderDate]]),"ddd")</f>
        <v>Thu</v>
      </c>
      <c r="Q7135" s="8" t="str">
        <f>TEXT(MONTH(Sales[[#This Row],[ShipDate]])*29,"mmm")</f>
        <v>Jun</v>
      </c>
      <c r="R7135">
        <v>1699</v>
      </c>
      <c r="S7135" t="s">
        <v>2200</v>
      </c>
      <c r="T7135" t="s">
        <v>28</v>
      </c>
      <c r="U7135">
        <v>94109</v>
      </c>
      <c r="V7135" s="1">
        <v>0</v>
      </c>
      <c r="W7135">
        <v>12</v>
      </c>
      <c r="X7135">
        <v>2</v>
      </c>
      <c r="Y7135">
        <v>25</v>
      </c>
      <c r="AD7135"/>
    </row>
    <row r="7136" spans="1:30" x14ac:dyDescent="0.25">
      <c r="A7136" t="s">
        <v>40</v>
      </c>
      <c r="B7136" s="2">
        <v>43608</v>
      </c>
      <c r="C7136" s="35">
        <f>YEAR(Sales[[#This Row],[ShipDate]])</f>
        <v>2019</v>
      </c>
      <c r="D7136" t="s">
        <v>36</v>
      </c>
      <c r="E7136" t="s">
        <v>18</v>
      </c>
      <c r="F7136" t="s">
        <v>21</v>
      </c>
      <c r="G7136" t="s">
        <v>11</v>
      </c>
      <c r="H7136" t="s">
        <v>797</v>
      </c>
      <c r="I7136" t="s">
        <v>598</v>
      </c>
      <c r="J7136" t="s">
        <v>13</v>
      </c>
      <c r="K7136" t="s">
        <v>1347</v>
      </c>
      <c r="L7136" t="s">
        <v>17</v>
      </c>
      <c r="N7136" t="str">
        <f>IF(ISBLANK(Sales[[#This Row],[return]]),"No",Sales[[#This Row],[return]])</f>
        <v>No</v>
      </c>
      <c r="O7136" s="2">
        <v>43604</v>
      </c>
      <c r="P7136" s="8" t="str">
        <f>TEXT(DAY(Sales[[#This Row],[OrderDate]]),"ddd")</f>
        <v>Thu</v>
      </c>
      <c r="Q7136" s="8" t="str">
        <f>TEXT(MONTH(Sales[[#This Row],[ShipDate]])*29,"mmm")</f>
        <v>May</v>
      </c>
      <c r="R7136">
        <v>1228</v>
      </c>
      <c r="S7136" t="s">
        <v>3097</v>
      </c>
      <c r="T7136" t="s">
        <v>15</v>
      </c>
      <c r="U7136">
        <v>30318</v>
      </c>
      <c r="V7136" s="1">
        <v>0</v>
      </c>
      <c r="W7136">
        <v>375</v>
      </c>
      <c r="X7136">
        <v>9</v>
      </c>
      <c r="Y7136">
        <v>1629</v>
      </c>
      <c r="AD7136"/>
    </row>
    <row r="7137" spans="1:30" x14ac:dyDescent="0.25">
      <c r="A7137" t="s">
        <v>40</v>
      </c>
      <c r="B7137" s="2">
        <v>43608</v>
      </c>
      <c r="C7137" s="35">
        <f>YEAR(Sales[[#This Row],[ShipDate]])</f>
        <v>2019</v>
      </c>
      <c r="D7137" t="s">
        <v>36</v>
      </c>
      <c r="E7137" t="s">
        <v>18</v>
      </c>
      <c r="F7137" t="s">
        <v>59</v>
      </c>
      <c r="G7137" t="s">
        <v>25</v>
      </c>
      <c r="H7137" t="s">
        <v>797</v>
      </c>
      <c r="I7137" t="s">
        <v>598</v>
      </c>
      <c r="J7137" t="s">
        <v>13</v>
      </c>
      <c r="K7137" t="s">
        <v>1347</v>
      </c>
      <c r="L7137" t="s">
        <v>17</v>
      </c>
      <c r="N7137" t="str">
        <f>IF(ISBLANK(Sales[[#This Row],[return]]),"No",Sales[[#This Row],[return]])</f>
        <v>No</v>
      </c>
      <c r="O7137" s="2">
        <v>43604</v>
      </c>
      <c r="P7137" s="8" t="str">
        <f>TEXT(DAY(Sales[[#This Row],[OrderDate]]),"ddd")</f>
        <v>Thu</v>
      </c>
      <c r="Q7137" s="8" t="str">
        <f>TEXT(MONTH(Sales[[#This Row],[ShipDate]])*29,"mmm")</f>
        <v>May</v>
      </c>
      <c r="R7137">
        <v>1741</v>
      </c>
      <c r="S7137" t="s">
        <v>1713</v>
      </c>
      <c r="T7137" t="s">
        <v>15</v>
      </c>
      <c r="U7137">
        <v>30318</v>
      </c>
      <c r="V7137" s="1">
        <v>0</v>
      </c>
      <c r="W7137">
        <v>141</v>
      </c>
      <c r="X7137">
        <v>7</v>
      </c>
      <c r="Y7137">
        <v>287</v>
      </c>
      <c r="AD7137"/>
    </row>
    <row r="7138" spans="1:30" x14ac:dyDescent="0.25">
      <c r="A7138" t="s">
        <v>40</v>
      </c>
      <c r="B7138" s="2">
        <v>43608</v>
      </c>
      <c r="C7138" s="35">
        <f>YEAR(Sales[[#This Row],[ShipDate]])</f>
        <v>2019</v>
      </c>
      <c r="D7138" t="s">
        <v>36</v>
      </c>
      <c r="E7138" t="s">
        <v>18</v>
      </c>
      <c r="F7138" t="s">
        <v>48</v>
      </c>
      <c r="G7138" t="s">
        <v>46</v>
      </c>
      <c r="H7138" t="s">
        <v>797</v>
      </c>
      <c r="I7138" t="s">
        <v>598</v>
      </c>
      <c r="J7138" t="s">
        <v>13</v>
      </c>
      <c r="K7138" t="s">
        <v>1347</v>
      </c>
      <c r="L7138" t="s">
        <v>17</v>
      </c>
      <c r="N7138" t="str">
        <f>IF(ISBLANK(Sales[[#This Row],[return]]),"No",Sales[[#This Row],[return]])</f>
        <v>No</v>
      </c>
      <c r="O7138" s="2">
        <v>43604</v>
      </c>
      <c r="P7138" s="8" t="str">
        <f>TEXT(DAY(Sales[[#This Row],[OrderDate]]),"ddd")</f>
        <v>Thu</v>
      </c>
      <c r="Q7138" s="8" t="str">
        <f>TEXT(MONTH(Sales[[#This Row],[ShipDate]])*29,"mmm")</f>
        <v>May</v>
      </c>
      <c r="R7138">
        <v>1173</v>
      </c>
      <c r="S7138" t="s">
        <v>2388</v>
      </c>
      <c r="T7138" t="s">
        <v>15</v>
      </c>
      <c r="U7138">
        <v>30318</v>
      </c>
      <c r="V7138" s="1">
        <v>0</v>
      </c>
      <c r="W7138">
        <v>98</v>
      </c>
      <c r="X7138">
        <v>3</v>
      </c>
      <c r="Y7138">
        <v>378</v>
      </c>
      <c r="AD7138"/>
    </row>
    <row r="7139" spans="1:30" x14ac:dyDescent="0.25">
      <c r="A7139" t="s">
        <v>40</v>
      </c>
      <c r="B7139" s="2">
        <v>43608</v>
      </c>
      <c r="C7139" s="35">
        <f>YEAR(Sales[[#This Row],[ShipDate]])</f>
        <v>2019</v>
      </c>
      <c r="D7139" t="s">
        <v>36</v>
      </c>
      <c r="E7139" t="s">
        <v>18</v>
      </c>
      <c r="F7139" t="s">
        <v>99</v>
      </c>
      <c r="G7139" t="s">
        <v>46</v>
      </c>
      <c r="H7139" t="s">
        <v>797</v>
      </c>
      <c r="I7139" t="s">
        <v>598</v>
      </c>
      <c r="J7139" t="s">
        <v>13</v>
      </c>
      <c r="K7139" t="s">
        <v>1347</v>
      </c>
      <c r="L7139" t="s">
        <v>17</v>
      </c>
      <c r="N7139" t="str">
        <f>IF(ISBLANK(Sales[[#This Row],[return]]),"No",Sales[[#This Row],[return]])</f>
        <v>No</v>
      </c>
      <c r="O7139" s="2">
        <v>43604</v>
      </c>
      <c r="P7139" s="8" t="str">
        <f>TEXT(DAY(Sales[[#This Row],[OrderDate]]),"ddd")</f>
        <v>Thu</v>
      </c>
      <c r="Q7139" s="8" t="str">
        <f>TEXT(MONTH(Sales[[#This Row],[ShipDate]])*29,"mmm")</f>
        <v>May</v>
      </c>
      <c r="R7139">
        <v>967</v>
      </c>
      <c r="S7139" t="s">
        <v>2497</v>
      </c>
      <c r="T7139" t="s">
        <v>15</v>
      </c>
      <c r="U7139">
        <v>30318</v>
      </c>
      <c r="V7139" s="1">
        <v>0</v>
      </c>
      <c r="W7139">
        <v>4</v>
      </c>
      <c r="X7139">
        <v>4</v>
      </c>
      <c r="Y7139">
        <v>68</v>
      </c>
      <c r="AD7139"/>
    </row>
    <row r="7140" spans="1:30" x14ac:dyDescent="0.25">
      <c r="A7140" t="s">
        <v>40</v>
      </c>
      <c r="B7140" s="2">
        <v>43493</v>
      </c>
      <c r="C7140" s="35">
        <f>YEAR(Sales[[#This Row],[ShipDate]])</f>
        <v>2019</v>
      </c>
      <c r="D7140" t="s">
        <v>36</v>
      </c>
      <c r="E7140" t="s">
        <v>31</v>
      </c>
      <c r="F7140" t="s">
        <v>59</v>
      </c>
      <c r="G7140" t="s">
        <v>25</v>
      </c>
      <c r="H7140" t="s">
        <v>60</v>
      </c>
      <c r="I7140" t="s">
        <v>63</v>
      </c>
      <c r="J7140" t="s">
        <v>13</v>
      </c>
      <c r="K7140" t="s">
        <v>1081</v>
      </c>
      <c r="L7140" t="s">
        <v>30</v>
      </c>
      <c r="N7140" t="str">
        <f>IF(ISBLANK(Sales[[#This Row],[return]]),"No",Sales[[#This Row],[return]])</f>
        <v>No</v>
      </c>
      <c r="O7140" s="2">
        <v>43488</v>
      </c>
      <c r="P7140" s="8" t="str">
        <f>TEXT(DAY(Sales[[#This Row],[OrderDate]]),"ddd")</f>
        <v>Mon</v>
      </c>
      <c r="Q7140" s="8" t="str">
        <f>TEXT(MONTH(Sales[[#This Row],[ShipDate]])*29,"mmm")</f>
        <v>Jan</v>
      </c>
      <c r="R7140">
        <v>1713</v>
      </c>
      <c r="S7140" t="s">
        <v>1709</v>
      </c>
      <c r="T7140" t="s">
        <v>28</v>
      </c>
      <c r="U7140">
        <v>98103</v>
      </c>
      <c r="V7140" s="1">
        <v>0</v>
      </c>
      <c r="W7140">
        <v>3</v>
      </c>
      <c r="X7140">
        <v>1</v>
      </c>
      <c r="Y7140">
        <v>6</v>
      </c>
      <c r="AD7140"/>
    </row>
    <row r="7141" spans="1:30" x14ac:dyDescent="0.25">
      <c r="A7141" t="s">
        <v>40</v>
      </c>
      <c r="B7141" s="2">
        <v>43493</v>
      </c>
      <c r="C7141" s="35">
        <f>YEAR(Sales[[#This Row],[ShipDate]])</f>
        <v>2019</v>
      </c>
      <c r="D7141" t="s">
        <v>36</v>
      </c>
      <c r="E7141" t="s">
        <v>31</v>
      </c>
      <c r="F7141" t="s">
        <v>59</v>
      </c>
      <c r="G7141" t="s">
        <v>25</v>
      </c>
      <c r="H7141" t="s">
        <v>60</v>
      </c>
      <c r="I7141" t="s">
        <v>63</v>
      </c>
      <c r="J7141" t="s">
        <v>13</v>
      </c>
      <c r="K7141" t="s">
        <v>1081</v>
      </c>
      <c r="L7141" t="s">
        <v>30</v>
      </c>
      <c r="N7141" t="str">
        <f>IF(ISBLANK(Sales[[#This Row],[return]]),"No",Sales[[#This Row],[return]])</f>
        <v>No</v>
      </c>
      <c r="O7141" s="2">
        <v>43488</v>
      </c>
      <c r="P7141" s="8" t="str">
        <f>TEXT(DAY(Sales[[#This Row],[OrderDate]]),"ddd")</f>
        <v>Mon</v>
      </c>
      <c r="Q7141" s="8" t="str">
        <f>TEXT(MONTH(Sales[[#This Row],[ShipDate]])*29,"mmm")</f>
        <v>Jan</v>
      </c>
      <c r="R7141">
        <v>1816</v>
      </c>
      <c r="S7141" t="s">
        <v>1664</v>
      </c>
      <c r="T7141" t="s">
        <v>28</v>
      </c>
      <c r="U7141">
        <v>98103</v>
      </c>
      <c r="V7141" s="1">
        <v>0</v>
      </c>
      <c r="W7141">
        <v>12</v>
      </c>
      <c r="X7141">
        <v>4</v>
      </c>
      <c r="Y7141">
        <v>26</v>
      </c>
      <c r="AD7141"/>
    </row>
    <row r="7142" spans="1:30" x14ac:dyDescent="0.25">
      <c r="A7142" t="s">
        <v>40</v>
      </c>
      <c r="B7142" s="2">
        <v>43493</v>
      </c>
      <c r="C7142" s="35">
        <f>YEAR(Sales[[#This Row],[ShipDate]])</f>
        <v>2019</v>
      </c>
      <c r="D7142" t="s">
        <v>36</v>
      </c>
      <c r="E7142" t="s">
        <v>31</v>
      </c>
      <c r="F7142" t="s">
        <v>50</v>
      </c>
      <c r="G7142" t="s">
        <v>25</v>
      </c>
      <c r="H7142" t="s">
        <v>60</v>
      </c>
      <c r="I7142" t="s">
        <v>63</v>
      </c>
      <c r="J7142" t="s">
        <v>13</v>
      </c>
      <c r="K7142" t="s">
        <v>1081</v>
      </c>
      <c r="L7142" t="s">
        <v>30</v>
      </c>
      <c r="N7142" t="str">
        <f>IF(ISBLANK(Sales[[#This Row],[return]]),"No",Sales[[#This Row],[return]])</f>
        <v>No</v>
      </c>
      <c r="O7142" s="2">
        <v>43488</v>
      </c>
      <c r="P7142" s="8" t="str">
        <f>TEXT(DAY(Sales[[#This Row],[OrderDate]]),"ddd")</f>
        <v>Mon</v>
      </c>
      <c r="Q7142" s="8" t="str">
        <f>TEXT(MONTH(Sales[[#This Row],[ShipDate]])*29,"mmm")</f>
        <v>Jan</v>
      </c>
      <c r="R7142">
        <v>1316</v>
      </c>
      <c r="S7142" t="s">
        <v>1832</v>
      </c>
      <c r="T7142" t="s">
        <v>28</v>
      </c>
      <c r="U7142">
        <v>98103</v>
      </c>
      <c r="V7142" s="1">
        <v>0.2</v>
      </c>
      <c r="W7142">
        <v>7</v>
      </c>
      <c r="X7142">
        <v>5</v>
      </c>
      <c r="Y7142">
        <v>20</v>
      </c>
      <c r="AD7142"/>
    </row>
    <row r="7143" spans="1:30" x14ac:dyDescent="0.25">
      <c r="A7143" t="s">
        <v>40</v>
      </c>
      <c r="B7143" s="2">
        <v>43493</v>
      </c>
      <c r="C7143" s="35">
        <f>YEAR(Sales[[#This Row],[ShipDate]])</f>
        <v>2019</v>
      </c>
      <c r="D7143" t="s">
        <v>36</v>
      </c>
      <c r="E7143" t="s">
        <v>31</v>
      </c>
      <c r="F7143" t="s">
        <v>48</v>
      </c>
      <c r="G7143" t="s">
        <v>46</v>
      </c>
      <c r="H7143" t="s">
        <v>60</v>
      </c>
      <c r="I7143" t="s">
        <v>63</v>
      </c>
      <c r="J7143" t="s">
        <v>13</v>
      </c>
      <c r="K7143" t="s">
        <v>1081</v>
      </c>
      <c r="L7143" t="s">
        <v>30</v>
      </c>
      <c r="N7143" t="str">
        <f>IF(ISBLANK(Sales[[#This Row],[return]]),"No",Sales[[#This Row],[return]])</f>
        <v>No</v>
      </c>
      <c r="O7143" s="2">
        <v>43488</v>
      </c>
      <c r="P7143" s="8" t="str">
        <f>TEXT(DAY(Sales[[#This Row],[OrderDate]]),"ddd")</f>
        <v>Mon</v>
      </c>
      <c r="Q7143" s="8" t="str">
        <f>TEXT(MONTH(Sales[[#This Row],[ShipDate]])*29,"mmm")</f>
        <v>Jan</v>
      </c>
      <c r="R7143">
        <v>783</v>
      </c>
      <c r="S7143" t="s">
        <v>2339</v>
      </c>
      <c r="T7143" t="s">
        <v>28</v>
      </c>
      <c r="U7143">
        <v>98103</v>
      </c>
      <c r="V7143" s="1">
        <v>0.2</v>
      </c>
      <c r="W7143">
        <v>9</v>
      </c>
      <c r="X7143">
        <v>6</v>
      </c>
      <c r="Y7143">
        <v>86</v>
      </c>
      <c r="AD7143"/>
    </row>
    <row r="7144" spans="1:30" x14ac:dyDescent="0.25">
      <c r="A7144" t="s">
        <v>40</v>
      </c>
      <c r="B7144" s="2">
        <v>43812</v>
      </c>
      <c r="C7144" s="35">
        <f>YEAR(Sales[[#This Row],[ShipDate]])</f>
        <v>2019</v>
      </c>
      <c r="D7144" t="s">
        <v>36</v>
      </c>
      <c r="E7144" t="s">
        <v>31</v>
      </c>
      <c r="F7144" t="s">
        <v>23</v>
      </c>
      <c r="G7144" t="s">
        <v>11</v>
      </c>
      <c r="H7144" t="s">
        <v>428</v>
      </c>
      <c r="I7144" t="s">
        <v>133</v>
      </c>
      <c r="J7144" t="s">
        <v>13</v>
      </c>
      <c r="K7144" t="s">
        <v>2624</v>
      </c>
      <c r="L7144" t="s">
        <v>68</v>
      </c>
      <c r="N7144" t="str">
        <f>IF(ISBLANK(Sales[[#This Row],[return]]),"No",Sales[[#This Row],[return]])</f>
        <v>No</v>
      </c>
      <c r="O7144" s="2">
        <v>43808</v>
      </c>
      <c r="P7144" s="8" t="str">
        <f>TEXT(DAY(Sales[[#This Row],[OrderDate]]),"ddd")</f>
        <v>Mon</v>
      </c>
      <c r="Q7144" s="8" t="str">
        <f>TEXT(MONTH(Sales[[#This Row],[ShipDate]])*29,"mmm")</f>
        <v>Dec</v>
      </c>
      <c r="R7144">
        <v>752</v>
      </c>
      <c r="S7144" t="s">
        <v>3120</v>
      </c>
      <c r="T7144" t="s">
        <v>66</v>
      </c>
      <c r="U7144">
        <v>48234</v>
      </c>
      <c r="V7144" s="1">
        <v>0</v>
      </c>
      <c r="W7144">
        <v>227</v>
      </c>
      <c r="X7144">
        <v>3</v>
      </c>
      <c r="Y7144">
        <v>873</v>
      </c>
      <c r="AD7144"/>
    </row>
    <row r="7145" spans="1:30" x14ac:dyDescent="0.25">
      <c r="A7145" t="s">
        <v>40</v>
      </c>
      <c r="B7145" s="2">
        <v>43812</v>
      </c>
      <c r="C7145" s="35">
        <f>YEAR(Sales[[#This Row],[ShipDate]])</f>
        <v>2019</v>
      </c>
      <c r="D7145" t="s">
        <v>36</v>
      </c>
      <c r="E7145" t="s">
        <v>31</v>
      </c>
      <c r="F7145" t="s">
        <v>50</v>
      </c>
      <c r="G7145" t="s">
        <v>25</v>
      </c>
      <c r="H7145" t="s">
        <v>428</v>
      </c>
      <c r="I7145" t="s">
        <v>133</v>
      </c>
      <c r="J7145" t="s">
        <v>13</v>
      </c>
      <c r="K7145" t="s">
        <v>2624</v>
      </c>
      <c r="L7145" t="s">
        <v>68</v>
      </c>
      <c r="N7145" t="str">
        <f>IF(ISBLANK(Sales[[#This Row],[return]]),"No",Sales[[#This Row],[return]])</f>
        <v>No</v>
      </c>
      <c r="O7145" s="2">
        <v>43808</v>
      </c>
      <c r="P7145" s="8" t="str">
        <f>TEXT(DAY(Sales[[#This Row],[OrderDate]]),"ddd")</f>
        <v>Mon</v>
      </c>
      <c r="Q7145" s="8" t="str">
        <f>TEXT(MONTH(Sales[[#This Row],[ShipDate]])*29,"mmm")</f>
        <v>Dec</v>
      </c>
      <c r="R7145">
        <v>1634</v>
      </c>
      <c r="S7145" t="s">
        <v>647</v>
      </c>
      <c r="T7145" t="s">
        <v>66</v>
      </c>
      <c r="U7145">
        <v>48234</v>
      </c>
      <c r="V7145" s="1">
        <v>0</v>
      </c>
      <c r="W7145">
        <v>20</v>
      </c>
      <c r="X7145">
        <v>2</v>
      </c>
      <c r="Y7145">
        <v>42</v>
      </c>
      <c r="AD7145"/>
    </row>
    <row r="7146" spans="1:30" x14ac:dyDescent="0.25">
      <c r="A7146" t="s">
        <v>40</v>
      </c>
      <c r="B7146" s="2">
        <v>43812</v>
      </c>
      <c r="C7146" s="35">
        <f>YEAR(Sales[[#This Row],[ShipDate]])</f>
        <v>2019</v>
      </c>
      <c r="D7146" t="s">
        <v>36</v>
      </c>
      <c r="E7146" t="s">
        <v>31</v>
      </c>
      <c r="F7146" t="s">
        <v>59</v>
      </c>
      <c r="G7146" t="s">
        <v>25</v>
      </c>
      <c r="H7146" t="s">
        <v>428</v>
      </c>
      <c r="I7146" t="s">
        <v>133</v>
      </c>
      <c r="J7146" t="s">
        <v>13</v>
      </c>
      <c r="K7146" t="s">
        <v>2624</v>
      </c>
      <c r="L7146" t="s">
        <v>68</v>
      </c>
      <c r="N7146" t="str">
        <f>IF(ISBLANK(Sales[[#This Row],[return]]),"No",Sales[[#This Row],[return]])</f>
        <v>No</v>
      </c>
      <c r="O7146" s="2">
        <v>43808</v>
      </c>
      <c r="P7146" s="8" t="str">
        <f>TEXT(DAY(Sales[[#This Row],[OrderDate]]),"ddd")</f>
        <v>Mon</v>
      </c>
      <c r="Q7146" s="8" t="str">
        <f>TEXT(MONTH(Sales[[#This Row],[ShipDate]])*29,"mmm")</f>
        <v>Dec</v>
      </c>
      <c r="R7146">
        <v>1742</v>
      </c>
      <c r="S7146" t="s">
        <v>2301</v>
      </c>
      <c r="T7146" t="s">
        <v>66</v>
      </c>
      <c r="U7146">
        <v>48234</v>
      </c>
      <c r="V7146" s="1">
        <v>0</v>
      </c>
      <c r="W7146">
        <v>6</v>
      </c>
      <c r="X7146">
        <v>2</v>
      </c>
      <c r="Y7146">
        <v>13</v>
      </c>
      <c r="AD7146"/>
    </row>
    <row r="7147" spans="1:30" x14ac:dyDescent="0.25">
      <c r="A7147" t="s">
        <v>40</v>
      </c>
      <c r="B7147" s="2">
        <v>43498</v>
      </c>
      <c r="C7147" s="35">
        <f>YEAR(Sales[[#This Row],[ShipDate]])</f>
        <v>2019</v>
      </c>
      <c r="D7147" t="s">
        <v>36</v>
      </c>
      <c r="E7147" t="s">
        <v>18</v>
      </c>
      <c r="F7147" t="s">
        <v>290</v>
      </c>
      <c r="G7147" t="s">
        <v>25</v>
      </c>
      <c r="H7147" t="s">
        <v>79</v>
      </c>
      <c r="I7147" t="s">
        <v>32</v>
      </c>
      <c r="J7147" t="s">
        <v>13</v>
      </c>
      <c r="K7147" t="s">
        <v>1220</v>
      </c>
      <c r="L7147" t="s">
        <v>30</v>
      </c>
      <c r="N7147" t="str">
        <f>IF(ISBLANK(Sales[[#This Row],[return]]),"No",Sales[[#This Row],[return]])</f>
        <v>No</v>
      </c>
      <c r="O7147" s="2">
        <v>43494</v>
      </c>
      <c r="P7147" s="8" t="str">
        <f>TEXT(DAY(Sales[[#This Row],[OrderDate]]),"ddd")</f>
        <v>Sun</v>
      </c>
      <c r="Q7147" s="8" t="str">
        <f>TEXT(MONTH(Sales[[#This Row],[ShipDate]])*29,"mmm")</f>
        <v>Feb</v>
      </c>
      <c r="R7147">
        <v>82</v>
      </c>
      <c r="S7147" t="s">
        <v>2212</v>
      </c>
      <c r="T7147" t="s">
        <v>28</v>
      </c>
      <c r="U7147">
        <v>94109</v>
      </c>
      <c r="V7147" s="1">
        <v>0</v>
      </c>
      <c r="W7147">
        <v>2</v>
      </c>
      <c r="X7147">
        <v>1</v>
      </c>
      <c r="Y7147">
        <v>9</v>
      </c>
      <c r="AD7147"/>
    </row>
    <row r="7148" spans="1:30" x14ac:dyDescent="0.25">
      <c r="A7148" t="s">
        <v>40</v>
      </c>
      <c r="B7148" s="2">
        <v>43498</v>
      </c>
      <c r="C7148" s="35">
        <f>YEAR(Sales[[#This Row],[ShipDate]])</f>
        <v>2019</v>
      </c>
      <c r="D7148" t="s">
        <v>36</v>
      </c>
      <c r="E7148" t="s">
        <v>18</v>
      </c>
      <c r="F7148" t="s">
        <v>45</v>
      </c>
      <c r="G7148" t="s">
        <v>25</v>
      </c>
      <c r="H7148" t="s">
        <v>79</v>
      </c>
      <c r="I7148" t="s">
        <v>32</v>
      </c>
      <c r="J7148" t="s">
        <v>13</v>
      </c>
      <c r="K7148" t="s">
        <v>1220</v>
      </c>
      <c r="L7148" t="s">
        <v>30</v>
      </c>
      <c r="N7148" t="str">
        <f>IF(ISBLANK(Sales[[#This Row],[return]]),"No",Sales[[#This Row],[return]])</f>
        <v>No</v>
      </c>
      <c r="O7148" s="2">
        <v>43494</v>
      </c>
      <c r="P7148" s="8" t="str">
        <f>TEXT(DAY(Sales[[#This Row],[OrderDate]]),"ddd")</f>
        <v>Sun</v>
      </c>
      <c r="Q7148" s="8" t="str">
        <f>TEXT(MONTH(Sales[[#This Row],[ShipDate]])*29,"mmm")</f>
        <v>Feb</v>
      </c>
      <c r="R7148">
        <v>1155</v>
      </c>
      <c r="S7148" t="s">
        <v>2120</v>
      </c>
      <c r="T7148" t="s">
        <v>28</v>
      </c>
      <c r="U7148">
        <v>94109</v>
      </c>
      <c r="V7148" s="1">
        <v>0</v>
      </c>
      <c r="W7148">
        <v>2</v>
      </c>
      <c r="X7148">
        <v>3</v>
      </c>
      <c r="Y7148">
        <v>8</v>
      </c>
      <c r="AD7148"/>
    </row>
    <row r="7149" spans="1:30" x14ac:dyDescent="0.25">
      <c r="A7149" t="s">
        <v>40</v>
      </c>
      <c r="B7149" s="2">
        <v>43498</v>
      </c>
      <c r="C7149" s="35">
        <f>YEAR(Sales[[#This Row],[ShipDate]])</f>
        <v>2019</v>
      </c>
      <c r="D7149" t="s">
        <v>36</v>
      </c>
      <c r="E7149" t="s">
        <v>18</v>
      </c>
      <c r="F7149" t="s">
        <v>50</v>
      </c>
      <c r="G7149" t="s">
        <v>25</v>
      </c>
      <c r="H7149" t="s">
        <v>79</v>
      </c>
      <c r="I7149" t="s">
        <v>32</v>
      </c>
      <c r="J7149" t="s">
        <v>13</v>
      </c>
      <c r="K7149" t="s">
        <v>1220</v>
      </c>
      <c r="L7149" t="s">
        <v>30</v>
      </c>
      <c r="N7149" t="str">
        <f>IF(ISBLANK(Sales[[#This Row],[return]]),"No",Sales[[#This Row],[return]])</f>
        <v>No</v>
      </c>
      <c r="O7149" s="2">
        <v>43494</v>
      </c>
      <c r="P7149" s="8" t="str">
        <f>TEXT(DAY(Sales[[#This Row],[OrderDate]]),"ddd")</f>
        <v>Sun</v>
      </c>
      <c r="Q7149" s="8" t="str">
        <f>TEXT(MONTH(Sales[[#This Row],[ShipDate]])*29,"mmm")</f>
        <v>Feb</v>
      </c>
      <c r="R7149">
        <v>449</v>
      </c>
      <c r="S7149" t="s">
        <v>788</v>
      </c>
      <c r="T7149" t="s">
        <v>28</v>
      </c>
      <c r="U7149">
        <v>94109</v>
      </c>
      <c r="V7149" s="1">
        <v>0.2</v>
      </c>
      <c r="W7149">
        <v>40</v>
      </c>
      <c r="X7149">
        <v>8</v>
      </c>
      <c r="Y7149">
        <v>120</v>
      </c>
      <c r="AD7149"/>
    </row>
    <row r="7150" spans="1:30" x14ac:dyDescent="0.25">
      <c r="A7150" t="s">
        <v>24</v>
      </c>
      <c r="B7150" s="2">
        <v>43690</v>
      </c>
      <c r="C7150" s="35">
        <f>YEAR(Sales[[#This Row],[ShipDate]])</f>
        <v>2019</v>
      </c>
      <c r="D7150" t="s">
        <v>113</v>
      </c>
      <c r="E7150" t="s">
        <v>31</v>
      </c>
      <c r="F7150" t="s">
        <v>59</v>
      </c>
      <c r="G7150" t="s">
        <v>25</v>
      </c>
      <c r="H7150" t="s">
        <v>2752</v>
      </c>
      <c r="I7150" t="s">
        <v>70</v>
      </c>
      <c r="J7150" t="s">
        <v>13</v>
      </c>
      <c r="K7150" t="s">
        <v>937</v>
      </c>
      <c r="L7150" t="s">
        <v>68</v>
      </c>
      <c r="N7150" t="str">
        <f>IF(ISBLANK(Sales[[#This Row],[return]]),"No",Sales[[#This Row],[return]])</f>
        <v>No</v>
      </c>
      <c r="O7150" s="2">
        <v>43688</v>
      </c>
      <c r="P7150" s="8" t="str">
        <f>TEXT(DAY(Sales[[#This Row],[OrderDate]]),"ddd")</f>
        <v>Wed</v>
      </c>
      <c r="Q7150" s="8" t="str">
        <f>TEXT(MONTH(Sales[[#This Row],[ShipDate]])*29,"mmm")</f>
        <v>Aug</v>
      </c>
      <c r="R7150">
        <v>1658</v>
      </c>
      <c r="S7150" t="s">
        <v>3221</v>
      </c>
      <c r="T7150" t="s">
        <v>66</v>
      </c>
      <c r="U7150">
        <v>76021</v>
      </c>
      <c r="V7150" s="1">
        <v>0.2</v>
      </c>
      <c r="W7150">
        <v>10</v>
      </c>
      <c r="X7150">
        <v>4</v>
      </c>
      <c r="Y7150">
        <v>30</v>
      </c>
      <c r="AD7150"/>
    </row>
    <row r="7151" spans="1:30" x14ac:dyDescent="0.25">
      <c r="A7151" t="s">
        <v>24</v>
      </c>
      <c r="B7151" s="2">
        <v>43690</v>
      </c>
      <c r="C7151" s="35">
        <f>YEAR(Sales[[#This Row],[ShipDate]])</f>
        <v>2019</v>
      </c>
      <c r="D7151" t="s">
        <v>113</v>
      </c>
      <c r="E7151" t="s">
        <v>31</v>
      </c>
      <c r="F7151" t="s">
        <v>45</v>
      </c>
      <c r="G7151" t="s">
        <v>25</v>
      </c>
      <c r="H7151" t="s">
        <v>2752</v>
      </c>
      <c r="I7151" t="s">
        <v>70</v>
      </c>
      <c r="J7151" t="s">
        <v>13</v>
      </c>
      <c r="K7151" t="s">
        <v>937</v>
      </c>
      <c r="L7151" t="s">
        <v>68</v>
      </c>
      <c r="N7151" t="str">
        <f>IF(ISBLANK(Sales[[#This Row],[return]]),"No",Sales[[#This Row],[return]])</f>
        <v>No</v>
      </c>
      <c r="O7151" s="2">
        <v>43688</v>
      </c>
      <c r="P7151" s="8" t="str">
        <f>TEXT(DAY(Sales[[#This Row],[OrderDate]]),"ddd")</f>
        <v>Wed</v>
      </c>
      <c r="Q7151" s="8" t="str">
        <f>TEXT(MONTH(Sales[[#This Row],[ShipDate]])*29,"mmm")</f>
        <v>Aug</v>
      </c>
      <c r="R7151">
        <v>321</v>
      </c>
      <c r="S7151" t="s">
        <v>1651</v>
      </c>
      <c r="T7151" t="s">
        <v>66</v>
      </c>
      <c r="U7151">
        <v>76021</v>
      </c>
      <c r="V7151" s="1">
        <v>0.2</v>
      </c>
      <c r="W7151">
        <v>3</v>
      </c>
      <c r="X7151">
        <v>7</v>
      </c>
      <c r="Y7151">
        <v>9</v>
      </c>
      <c r="AD7151"/>
    </row>
    <row r="7152" spans="1:30" x14ac:dyDescent="0.25">
      <c r="A7152" t="s">
        <v>24</v>
      </c>
      <c r="B7152" s="2">
        <v>43690</v>
      </c>
      <c r="C7152" s="35">
        <f>YEAR(Sales[[#This Row],[ShipDate]])</f>
        <v>2019</v>
      </c>
      <c r="D7152" t="s">
        <v>113</v>
      </c>
      <c r="E7152" t="s">
        <v>31</v>
      </c>
      <c r="F7152" t="s">
        <v>50</v>
      </c>
      <c r="G7152" t="s">
        <v>25</v>
      </c>
      <c r="H7152" t="s">
        <v>2752</v>
      </c>
      <c r="I7152" t="s">
        <v>70</v>
      </c>
      <c r="J7152" t="s">
        <v>13</v>
      </c>
      <c r="K7152" t="s">
        <v>937</v>
      </c>
      <c r="L7152" t="s">
        <v>68</v>
      </c>
      <c r="N7152" t="str">
        <f>IF(ISBLANK(Sales[[#This Row],[return]]),"No",Sales[[#This Row],[return]])</f>
        <v>No</v>
      </c>
      <c r="O7152" s="2">
        <v>43688</v>
      </c>
      <c r="P7152" s="8" t="str">
        <f>TEXT(DAY(Sales[[#This Row],[OrderDate]]),"ddd")</f>
        <v>Wed</v>
      </c>
      <c r="Q7152" s="8" t="str">
        <f>TEXT(MONTH(Sales[[#This Row],[ShipDate]])*29,"mmm")</f>
        <v>Aug</v>
      </c>
      <c r="R7152">
        <v>664</v>
      </c>
      <c r="S7152" t="s">
        <v>1929</v>
      </c>
      <c r="T7152" t="s">
        <v>66</v>
      </c>
      <c r="U7152">
        <v>76021</v>
      </c>
      <c r="V7152" s="1">
        <v>0.8</v>
      </c>
      <c r="W7152">
        <v>-23</v>
      </c>
      <c r="X7152">
        <v>8</v>
      </c>
      <c r="Y7152">
        <v>13</v>
      </c>
      <c r="AD7152"/>
    </row>
    <row r="7153" spans="1:30" x14ac:dyDescent="0.25">
      <c r="A7153" t="s">
        <v>24</v>
      </c>
      <c r="B7153" s="2">
        <v>43690</v>
      </c>
      <c r="C7153" s="35">
        <f>YEAR(Sales[[#This Row],[ShipDate]])</f>
        <v>2019</v>
      </c>
      <c r="D7153" t="s">
        <v>113</v>
      </c>
      <c r="E7153" t="s">
        <v>31</v>
      </c>
      <c r="F7153" t="s">
        <v>48</v>
      </c>
      <c r="G7153" t="s">
        <v>46</v>
      </c>
      <c r="H7153" t="s">
        <v>2752</v>
      </c>
      <c r="I7153" t="s">
        <v>70</v>
      </c>
      <c r="J7153" t="s">
        <v>13</v>
      </c>
      <c r="K7153" t="s">
        <v>937</v>
      </c>
      <c r="L7153" t="s">
        <v>68</v>
      </c>
      <c r="N7153" t="str">
        <f>IF(ISBLANK(Sales[[#This Row],[return]]),"No",Sales[[#This Row],[return]])</f>
        <v>No</v>
      </c>
      <c r="O7153" s="2">
        <v>43688</v>
      </c>
      <c r="P7153" s="8" t="str">
        <f>TEXT(DAY(Sales[[#This Row],[OrderDate]]),"ddd")</f>
        <v>Wed</v>
      </c>
      <c r="Q7153" s="8" t="str">
        <f>TEXT(MONTH(Sales[[#This Row],[ShipDate]])*29,"mmm")</f>
        <v>Aug</v>
      </c>
      <c r="R7153">
        <v>1322</v>
      </c>
      <c r="S7153" t="s">
        <v>2452</v>
      </c>
      <c r="T7153" t="s">
        <v>66</v>
      </c>
      <c r="U7153">
        <v>76021</v>
      </c>
      <c r="V7153" s="1">
        <v>0.2</v>
      </c>
      <c r="W7153">
        <v>13</v>
      </c>
      <c r="X7153">
        <v>2</v>
      </c>
      <c r="Y7153">
        <v>154</v>
      </c>
      <c r="AD7153"/>
    </row>
    <row r="7154" spans="1:30" x14ac:dyDescent="0.25">
      <c r="A7154" t="s">
        <v>40</v>
      </c>
      <c r="B7154" s="2">
        <v>43768</v>
      </c>
      <c r="C7154" s="35">
        <f>YEAR(Sales[[#This Row],[ShipDate]])</f>
        <v>2019</v>
      </c>
      <c r="D7154" t="s">
        <v>19</v>
      </c>
      <c r="E7154" t="s">
        <v>18</v>
      </c>
      <c r="F7154" t="s">
        <v>43</v>
      </c>
      <c r="G7154" t="s">
        <v>11</v>
      </c>
      <c r="H7154" t="s">
        <v>783</v>
      </c>
      <c r="I7154" t="s">
        <v>58</v>
      </c>
      <c r="J7154" t="s">
        <v>13</v>
      </c>
      <c r="K7154" t="s">
        <v>236</v>
      </c>
      <c r="L7154" t="s">
        <v>17</v>
      </c>
      <c r="N7154" t="str">
        <f>IF(ISBLANK(Sales[[#This Row],[return]]),"No",Sales[[#This Row],[return]])</f>
        <v>No</v>
      </c>
      <c r="O7154" s="2">
        <v>43766</v>
      </c>
      <c r="P7154" s="8" t="str">
        <f>TEXT(DAY(Sales[[#This Row],[OrderDate]]),"ddd")</f>
        <v>Sat</v>
      </c>
      <c r="Q7154" s="8" t="str">
        <f>TEXT(MONTH(Sales[[#This Row],[ShipDate]])*29,"mmm")</f>
        <v>Oct</v>
      </c>
      <c r="R7154">
        <v>465</v>
      </c>
      <c r="S7154" t="s">
        <v>3181</v>
      </c>
      <c r="T7154" t="s">
        <v>15</v>
      </c>
      <c r="U7154">
        <v>28314</v>
      </c>
      <c r="V7154" s="1">
        <v>0.2</v>
      </c>
      <c r="W7154">
        <v>16</v>
      </c>
      <c r="X7154">
        <v>3</v>
      </c>
      <c r="Y7154">
        <v>78</v>
      </c>
      <c r="AD7154"/>
    </row>
    <row r="7155" spans="1:30" x14ac:dyDescent="0.25">
      <c r="A7155" t="s">
        <v>40</v>
      </c>
      <c r="B7155" s="2">
        <v>43768</v>
      </c>
      <c r="C7155" s="35">
        <f>YEAR(Sales[[#This Row],[ShipDate]])</f>
        <v>2019</v>
      </c>
      <c r="D7155" t="s">
        <v>19</v>
      </c>
      <c r="E7155" t="s">
        <v>18</v>
      </c>
      <c r="F7155" t="s">
        <v>39</v>
      </c>
      <c r="G7155" t="s">
        <v>25</v>
      </c>
      <c r="H7155" t="s">
        <v>783</v>
      </c>
      <c r="I7155" t="s">
        <v>58</v>
      </c>
      <c r="J7155" t="s">
        <v>13</v>
      </c>
      <c r="K7155" t="s">
        <v>236</v>
      </c>
      <c r="L7155" t="s">
        <v>17</v>
      </c>
      <c r="N7155" t="str">
        <f>IF(ISBLANK(Sales[[#This Row],[return]]),"No",Sales[[#This Row],[return]])</f>
        <v>No</v>
      </c>
      <c r="O7155" s="2">
        <v>43766</v>
      </c>
      <c r="P7155" s="8" t="str">
        <f>TEXT(DAY(Sales[[#This Row],[OrderDate]]),"ddd")</f>
        <v>Sat</v>
      </c>
      <c r="Q7155" s="8" t="str">
        <f>TEXT(MONTH(Sales[[#This Row],[ShipDate]])*29,"mmm")</f>
        <v>Oct</v>
      </c>
      <c r="R7155">
        <v>776</v>
      </c>
      <c r="S7155" t="s">
        <v>412</v>
      </c>
      <c r="T7155" t="s">
        <v>15</v>
      </c>
      <c r="U7155">
        <v>28314</v>
      </c>
      <c r="V7155" s="1">
        <v>0.2</v>
      </c>
      <c r="W7155">
        <v>-29</v>
      </c>
      <c r="X7155">
        <v>2</v>
      </c>
      <c r="Y7155">
        <v>147</v>
      </c>
      <c r="AD7155"/>
    </row>
    <row r="7156" spans="1:30" x14ac:dyDescent="0.25">
      <c r="A7156" t="s">
        <v>40</v>
      </c>
      <c r="B7156" s="2">
        <v>43768</v>
      </c>
      <c r="C7156" s="35">
        <f>YEAR(Sales[[#This Row],[ShipDate]])</f>
        <v>2019</v>
      </c>
      <c r="D7156" t="s">
        <v>19</v>
      </c>
      <c r="E7156" t="s">
        <v>18</v>
      </c>
      <c r="F7156" t="s">
        <v>59</v>
      </c>
      <c r="G7156" t="s">
        <v>25</v>
      </c>
      <c r="H7156" t="s">
        <v>783</v>
      </c>
      <c r="I7156" t="s">
        <v>58</v>
      </c>
      <c r="J7156" t="s">
        <v>13</v>
      </c>
      <c r="K7156" t="s">
        <v>236</v>
      </c>
      <c r="L7156" t="s">
        <v>17</v>
      </c>
      <c r="N7156" t="str">
        <f>IF(ISBLANK(Sales[[#This Row],[return]]),"No",Sales[[#This Row],[return]])</f>
        <v>No</v>
      </c>
      <c r="O7156" s="2">
        <v>43766</v>
      </c>
      <c r="P7156" s="8" t="str">
        <f>TEXT(DAY(Sales[[#This Row],[OrderDate]]),"ddd")</f>
        <v>Sat</v>
      </c>
      <c r="Q7156" s="8" t="str">
        <f>TEXT(MONTH(Sales[[#This Row],[ShipDate]])*29,"mmm")</f>
        <v>Oct</v>
      </c>
      <c r="R7156">
        <v>1731</v>
      </c>
      <c r="S7156" t="s">
        <v>1648</v>
      </c>
      <c r="T7156" t="s">
        <v>15</v>
      </c>
      <c r="U7156">
        <v>28314</v>
      </c>
      <c r="V7156" s="1">
        <v>0.2</v>
      </c>
      <c r="W7156">
        <v>16</v>
      </c>
      <c r="X7156">
        <v>3</v>
      </c>
      <c r="Y7156">
        <v>48</v>
      </c>
      <c r="AD7156"/>
    </row>
    <row r="7157" spans="1:30" x14ac:dyDescent="0.25">
      <c r="A7157" t="s">
        <v>40</v>
      </c>
      <c r="B7157" s="2">
        <v>43812</v>
      </c>
      <c r="C7157" s="35">
        <f>YEAR(Sales[[#This Row],[ShipDate]])</f>
        <v>2019</v>
      </c>
      <c r="D7157" t="s">
        <v>36</v>
      </c>
      <c r="E7157" t="s">
        <v>31</v>
      </c>
      <c r="F7157" t="s">
        <v>59</v>
      </c>
      <c r="G7157" t="s">
        <v>25</v>
      </c>
      <c r="H7157" t="s">
        <v>271</v>
      </c>
      <c r="I7157" t="s">
        <v>169</v>
      </c>
      <c r="J7157" t="s">
        <v>13</v>
      </c>
      <c r="K7157" t="s">
        <v>2621</v>
      </c>
      <c r="L7157" t="s">
        <v>30</v>
      </c>
      <c r="N7157" t="str">
        <f>IF(ISBLANK(Sales[[#This Row],[return]]),"No",Sales[[#This Row],[return]])</f>
        <v>No</v>
      </c>
      <c r="O7157" s="2">
        <v>43808</v>
      </c>
      <c r="P7157" s="8" t="str">
        <f>TEXT(DAY(Sales[[#This Row],[OrderDate]]),"ddd")</f>
        <v>Mon</v>
      </c>
      <c r="Q7157" s="8" t="str">
        <f>TEXT(MONTH(Sales[[#This Row],[ShipDate]])*29,"mmm")</f>
        <v>Dec</v>
      </c>
      <c r="R7157">
        <v>1111</v>
      </c>
      <c r="S7157" t="s">
        <v>2289</v>
      </c>
      <c r="T7157" t="s">
        <v>28</v>
      </c>
      <c r="U7157">
        <v>85023</v>
      </c>
      <c r="V7157" s="1">
        <v>0.2</v>
      </c>
      <c r="W7157">
        <v>147</v>
      </c>
      <c r="X7157">
        <v>5</v>
      </c>
      <c r="Y7157">
        <v>419</v>
      </c>
      <c r="AD7157"/>
    </row>
    <row r="7158" spans="1:30" x14ac:dyDescent="0.25">
      <c r="A7158" t="s">
        <v>40</v>
      </c>
      <c r="B7158" s="2">
        <v>43812</v>
      </c>
      <c r="C7158" s="35">
        <f>YEAR(Sales[[#This Row],[ShipDate]])</f>
        <v>2019</v>
      </c>
      <c r="D7158" t="s">
        <v>36</v>
      </c>
      <c r="E7158" t="s">
        <v>31</v>
      </c>
      <c r="F7158" t="s">
        <v>50</v>
      </c>
      <c r="G7158" t="s">
        <v>25</v>
      </c>
      <c r="H7158" t="s">
        <v>271</v>
      </c>
      <c r="I7158" t="s">
        <v>169</v>
      </c>
      <c r="J7158" t="s">
        <v>13</v>
      </c>
      <c r="K7158" t="s">
        <v>2621</v>
      </c>
      <c r="L7158" t="s">
        <v>30</v>
      </c>
      <c r="N7158" t="str">
        <f>IF(ISBLANK(Sales[[#This Row],[return]]),"No",Sales[[#This Row],[return]])</f>
        <v>No</v>
      </c>
      <c r="O7158" s="2">
        <v>43808</v>
      </c>
      <c r="P7158" s="8" t="str">
        <f>TEXT(DAY(Sales[[#This Row],[OrderDate]]),"ddd")</f>
        <v>Mon</v>
      </c>
      <c r="Q7158" s="8" t="str">
        <f>TEXT(MONTH(Sales[[#This Row],[ShipDate]])*29,"mmm")</f>
        <v>Dec</v>
      </c>
      <c r="R7158">
        <v>61</v>
      </c>
      <c r="S7158" t="s">
        <v>3213</v>
      </c>
      <c r="T7158" t="s">
        <v>28</v>
      </c>
      <c r="U7158">
        <v>85023</v>
      </c>
      <c r="V7158" s="1">
        <v>0.7</v>
      </c>
      <c r="W7158">
        <v>-10</v>
      </c>
      <c r="X7158">
        <v>3</v>
      </c>
      <c r="Y7158">
        <v>13</v>
      </c>
      <c r="AD7158"/>
    </row>
    <row r="7159" spans="1:30" x14ac:dyDescent="0.25">
      <c r="A7159" t="s">
        <v>40</v>
      </c>
      <c r="B7159" s="2">
        <v>43553</v>
      </c>
      <c r="C7159" s="35">
        <f>YEAR(Sales[[#This Row],[ShipDate]])</f>
        <v>2019</v>
      </c>
      <c r="D7159" t="s">
        <v>19</v>
      </c>
      <c r="E7159" t="s">
        <v>18</v>
      </c>
      <c r="F7159" t="s">
        <v>43</v>
      </c>
      <c r="G7159" t="s">
        <v>11</v>
      </c>
      <c r="H7159" t="s">
        <v>88</v>
      </c>
      <c r="I7159" t="s">
        <v>93</v>
      </c>
      <c r="J7159" t="s">
        <v>13</v>
      </c>
      <c r="K7159" t="s">
        <v>76</v>
      </c>
      <c r="L7159" t="s">
        <v>92</v>
      </c>
      <c r="N7159" t="str">
        <f>IF(ISBLANK(Sales[[#This Row],[return]]),"No",Sales[[#This Row],[return]])</f>
        <v>No</v>
      </c>
      <c r="O7159" s="2">
        <v>43551</v>
      </c>
      <c r="P7159" s="8" t="str">
        <f>TEXT(DAY(Sales[[#This Row],[OrderDate]]),"ddd")</f>
        <v>Fri</v>
      </c>
      <c r="Q7159" s="8" t="str">
        <f>TEXT(MONTH(Sales[[#This Row],[ShipDate]])*29,"mmm")</f>
        <v>Mar</v>
      </c>
      <c r="R7159">
        <v>568</v>
      </c>
      <c r="S7159" t="s">
        <v>1172</v>
      </c>
      <c r="T7159" t="s">
        <v>90</v>
      </c>
      <c r="U7159">
        <v>19120</v>
      </c>
      <c r="V7159" s="1">
        <v>0.2</v>
      </c>
      <c r="W7159">
        <v>2</v>
      </c>
      <c r="X7159">
        <v>2</v>
      </c>
      <c r="Y7159">
        <v>15</v>
      </c>
      <c r="AD7159"/>
    </row>
    <row r="7160" spans="1:30" x14ac:dyDescent="0.25">
      <c r="A7160" t="s">
        <v>40</v>
      </c>
      <c r="B7160" s="2">
        <v>43654</v>
      </c>
      <c r="C7160" s="35">
        <f>YEAR(Sales[[#This Row],[ShipDate]])</f>
        <v>2019</v>
      </c>
      <c r="D7160" t="s">
        <v>36</v>
      </c>
      <c r="E7160" t="s">
        <v>18</v>
      </c>
      <c r="F7160" t="s">
        <v>39</v>
      </c>
      <c r="G7160" t="s">
        <v>25</v>
      </c>
      <c r="H7160" t="s">
        <v>26</v>
      </c>
      <c r="I7160" t="s">
        <v>32</v>
      </c>
      <c r="J7160" t="s">
        <v>13</v>
      </c>
      <c r="K7160" t="s">
        <v>1555</v>
      </c>
      <c r="L7160" t="s">
        <v>30</v>
      </c>
      <c r="N7160" t="str">
        <f>IF(ISBLANK(Sales[[#This Row],[return]]),"No",Sales[[#This Row],[return]])</f>
        <v>No</v>
      </c>
      <c r="O7160" s="2">
        <v>43649</v>
      </c>
      <c r="P7160" s="8" t="str">
        <f>TEXT(DAY(Sales[[#This Row],[OrderDate]]),"ddd")</f>
        <v>Tue</v>
      </c>
      <c r="Q7160" s="8" t="str">
        <f>TEXT(MONTH(Sales[[#This Row],[ShipDate]])*29,"mmm")</f>
        <v>Jul</v>
      </c>
      <c r="R7160">
        <v>1359</v>
      </c>
      <c r="S7160" t="s">
        <v>432</v>
      </c>
      <c r="T7160" t="s">
        <v>28</v>
      </c>
      <c r="U7160">
        <v>90004</v>
      </c>
      <c r="V7160" s="1">
        <v>0</v>
      </c>
      <c r="W7160">
        <v>1</v>
      </c>
      <c r="X7160">
        <v>4</v>
      </c>
      <c r="Y7160">
        <v>88</v>
      </c>
      <c r="AD7160"/>
    </row>
    <row r="7161" spans="1:30" x14ac:dyDescent="0.25">
      <c r="A7161" t="s">
        <v>10</v>
      </c>
      <c r="B7161" s="2">
        <v>43723</v>
      </c>
      <c r="C7161" s="35">
        <f>YEAR(Sales[[#This Row],[ShipDate]])</f>
        <v>2019</v>
      </c>
      <c r="D7161" t="s">
        <v>36</v>
      </c>
      <c r="E7161" t="s">
        <v>31</v>
      </c>
      <c r="F7161" t="s">
        <v>33</v>
      </c>
      <c r="G7161" t="s">
        <v>25</v>
      </c>
      <c r="H7161" t="s">
        <v>1465</v>
      </c>
      <c r="I7161" t="s">
        <v>70</v>
      </c>
      <c r="J7161" t="s">
        <v>13</v>
      </c>
      <c r="K7161" t="s">
        <v>557</v>
      </c>
      <c r="L7161" t="s">
        <v>68</v>
      </c>
      <c r="N7161" t="str">
        <f>IF(ISBLANK(Sales[[#This Row],[return]]),"No",Sales[[#This Row],[return]])</f>
        <v>No</v>
      </c>
      <c r="O7161" s="2">
        <v>43717</v>
      </c>
      <c r="P7161" s="8" t="str">
        <f>TEXT(DAY(Sales[[#This Row],[OrderDate]]),"ddd")</f>
        <v>Mon</v>
      </c>
      <c r="Q7161" s="8" t="str">
        <f>TEXT(MONTH(Sales[[#This Row],[ShipDate]])*29,"mmm")</f>
        <v>Sep</v>
      </c>
      <c r="R7161">
        <v>222</v>
      </c>
      <c r="S7161" t="s">
        <v>203</v>
      </c>
      <c r="T7161" t="s">
        <v>66</v>
      </c>
      <c r="U7161">
        <v>75023</v>
      </c>
      <c r="V7161" s="1">
        <v>0.2</v>
      </c>
      <c r="W7161">
        <v>3</v>
      </c>
      <c r="X7161">
        <v>4</v>
      </c>
      <c r="Y7161">
        <v>10</v>
      </c>
      <c r="AD7161"/>
    </row>
    <row r="7162" spans="1:30" x14ac:dyDescent="0.25">
      <c r="A7162" t="s">
        <v>10</v>
      </c>
      <c r="B7162" s="2">
        <v>43727</v>
      </c>
      <c r="C7162" s="35">
        <f>YEAR(Sales[[#This Row],[ShipDate]])</f>
        <v>2019</v>
      </c>
      <c r="D7162" t="s">
        <v>36</v>
      </c>
      <c r="E7162" t="s">
        <v>18</v>
      </c>
      <c r="F7162" t="s">
        <v>45</v>
      </c>
      <c r="G7162" t="s">
        <v>25</v>
      </c>
      <c r="H7162" t="s">
        <v>2247</v>
      </c>
      <c r="I7162" t="s">
        <v>58</v>
      </c>
      <c r="J7162" t="s">
        <v>13</v>
      </c>
      <c r="K7162" t="s">
        <v>1512</v>
      </c>
      <c r="L7162" t="s">
        <v>17</v>
      </c>
      <c r="N7162" t="str">
        <f>IF(ISBLANK(Sales[[#This Row],[return]]),"No",Sales[[#This Row],[return]])</f>
        <v>No</v>
      </c>
      <c r="O7162" s="2">
        <v>43721</v>
      </c>
      <c r="P7162" s="8" t="str">
        <f>TEXT(DAY(Sales[[#This Row],[OrderDate]]),"ddd")</f>
        <v>Fri</v>
      </c>
      <c r="Q7162" s="8" t="str">
        <f>TEXT(MONTH(Sales[[#This Row],[ShipDate]])*29,"mmm")</f>
        <v>Sep</v>
      </c>
      <c r="R7162">
        <v>676</v>
      </c>
      <c r="S7162" t="s">
        <v>2138</v>
      </c>
      <c r="T7162" t="s">
        <v>15</v>
      </c>
      <c r="U7162">
        <v>28806</v>
      </c>
      <c r="V7162" s="1">
        <v>0.2</v>
      </c>
      <c r="W7162">
        <v>3</v>
      </c>
      <c r="X7162">
        <v>5</v>
      </c>
      <c r="Y7162">
        <v>16</v>
      </c>
      <c r="AD7162"/>
    </row>
    <row r="7163" spans="1:30" x14ac:dyDescent="0.25">
      <c r="A7163" t="s">
        <v>40</v>
      </c>
      <c r="B7163" s="2">
        <v>43731</v>
      </c>
      <c r="C7163" s="35">
        <f>YEAR(Sales[[#This Row],[ShipDate]])</f>
        <v>2019</v>
      </c>
      <c r="D7163" t="s">
        <v>36</v>
      </c>
      <c r="E7163" t="s">
        <v>31</v>
      </c>
      <c r="F7163" t="s">
        <v>39</v>
      </c>
      <c r="G7163" t="s">
        <v>25</v>
      </c>
      <c r="H7163" t="s">
        <v>123</v>
      </c>
      <c r="I7163" t="s">
        <v>37</v>
      </c>
      <c r="J7163" t="s">
        <v>13</v>
      </c>
      <c r="K7163" t="s">
        <v>124</v>
      </c>
      <c r="L7163" t="s">
        <v>17</v>
      </c>
      <c r="N7163" t="str">
        <f>IF(ISBLANK(Sales[[#This Row],[return]]),"No",Sales[[#This Row],[return]])</f>
        <v>No</v>
      </c>
      <c r="O7163" s="2">
        <v>43727</v>
      </c>
      <c r="P7163" s="8" t="str">
        <f>TEXT(DAY(Sales[[#This Row],[OrderDate]]),"ddd")</f>
        <v>Thu</v>
      </c>
      <c r="Q7163" s="8" t="str">
        <f>TEXT(MONTH(Sales[[#This Row],[ShipDate]])*29,"mmm")</f>
        <v>Sep</v>
      </c>
      <c r="R7163">
        <v>103</v>
      </c>
      <c r="S7163" t="s">
        <v>125</v>
      </c>
      <c r="T7163" t="s">
        <v>15</v>
      </c>
      <c r="U7163">
        <v>32935</v>
      </c>
      <c r="V7163" s="1">
        <v>0.2</v>
      </c>
      <c r="W7163">
        <v>10</v>
      </c>
      <c r="X7163">
        <v>2</v>
      </c>
      <c r="Y7163">
        <v>96</v>
      </c>
      <c r="AD7163"/>
    </row>
    <row r="7164" spans="1:30" x14ac:dyDescent="0.25">
      <c r="A7164" t="s">
        <v>40</v>
      </c>
      <c r="B7164" s="2">
        <v>43772</v>
      </c>
      <c r="C7164" s="35">
        <f>YEAR(Sales[[#This Row],[ShipDate]])</f>
        <v>2019</v>
      </c>
      <c r="D7164" t="s">
        <v>36</v>
      </c>
      <c r="E7164" t="s">
        <v>31</v>
      </c>
      <c r="F7164" t="s">
        <v>43</v>
      </c>
      <c r="G7164" t="s">
        <v>11</v>
      </c>
      <c r="H7164" t="s">
        <v>970</v>
      </c>
      <c r="I7164" t="s">
        <v>63</v>
      </c>
      <c r="J7164" t="s">
        <v>13</v>
      </c>
      <c r="K7164" t="s">
        <v>2660</v>
      </c>
      <c r="L7164" t="s">
        <v>30</v>
      </c>
      <c r="N7164" t="str">
        <f>IF(ISBLANK(Sales[[#This Row],[return]]),"No",Sales[[#This Row],[return]])</f>
        <v>No</v>
      </c>
      <c r="O7164" s="2">
        <v>43768</v>
      </c>
      <c r="P7164" s="8" t="str">
        <f>TEXT(DAY(Sales[[#This Row],[OrderDate]]),"ddd")</f>
        <v>Mon</v>
      </c>
      <c r="Q7164" s="8" t="str">
        <f>TEXT(MONTH(Sales[[#This Row],[ShipDate]])*29,"mmm")</f>
        <v>Nov</v>
      </c>
      <c r="R7164">
        <v>1046</v>
      </c>
      <c r="S7164" t="s">
        <v>1383</v>
      </c>
      <c r="T7164" t="s">
        <v>28</v>
      </c>
      <c r="U7164">
        <v>98661</v>
      </c>
      <c r="V7164" s="1">
        <v>0</v>
      </c>
      <c r="W7164">
        <v>4</v>
      </c>
      <c r="X7164">
        <v>2</v>
      </c>
      <c r="Y7164">
        <v>10</v>
      </c>
      <c r="AD7164"/>
    </row>
    <row r="7165" spans="1:30" x14ac:dyDescent="0.25">
      <c r="A7165" t="s">
        <v>40</v>
      </c>
      <c r="B7165" s="2">
        <v>43703</v>
      </c>
      <c r="C7165" s="35">
        <f>YEAR(Sales[[#This Row],[ShipDate]])</f>
        <v>2019</v>
      </c>
      <c r="D7165" t="s">
        <v>19</v>
      </c>
      <c r="E7165" t="s">
        <v>18</v>
      </c>
      <c r="F7165" t="s">
        <v>59</v>
      </c>
      <c r="G7165" t="s">
        <v>25</v>
      </c>
      <c r="H7165" t="s">
        <v>1176</v>
      </c>
      <c r="I7165" t="s">
        <v>252</v>
      </c>
      <c r="J7165" t="s">
        <v>13</v>
      </c>
      <c r="K7165" t="s">
        <v>1238</v>
      </c>
      <c r="L7165" t="s">
        <v>92</v>
      </c>
      <c r="N7165" t="str">
        <f>IF(ISBLANK(Sales[[#This Row],[return]]),"No",Sales[[#This Row],[return]])</f>
        <v>No</v>
      </c>
      <c r="O7165" s="2">
        <v>43701</v>
      </c>
      <c r="P7165" s="8" t="str">
        <f>TEXT(DAY(Sales[[#This Row],[OrderDate]]),"ddd")</f>
        <v>Tue</v>
      </c>
      <c r="Q7165" s="8" t="str">
        <f>TEXT(MONTH(Sales[[#This Row],[ShipDate]])*29,"mmm")</f>
        <v>Aug</v>
      </c>
      <c r="R7165">
        <v>1763</v>
      </c>
      <c r="S7165" t="s">
        <v>1855</v>
      </c>
      <c r="T7165" t="s">
        <v>90</v>
      </c>
      <c r="U7165">
        <v>43130</v>
      </c>
      <c r="V7165" s="1">
        <v>0.2</v>
      </c>
      <c r="W7165">
        <v>4</v>
      </c>
      <c r="X7165">
        <v>2</v>
      </c>
      <c r="Y7165">
        <v>10</v>
      </c>
      <c r="AD7165"/>
    </row>
    <row r="7166" spans="1:30" x14ac:dyDescent="0.25">
      <c r="A7166" t="s">
        <v>40</v>
      </c>
      <c r="B7166" s="2">
        <v>43703</v>
      </c>
      <c r="C7166" s="35">
        <f>YEAR(Sales[[#This Row],[ShipDate]])</f>
        <v>2019</v>
      </c>
      <c r="D7166" t="s">
        <v>19</v>
      </c>
      <c r="E7166" t="s">
        <v>18</v>
      </c>
      <c r="F7166" t="s">
        <v>52</v>
      </c>
      <c r="G7166" t="s">
        <v>25</v>
      </c>
      <c r="H7166" t="s">
        <v>1176</v>
      </c>
      <c r="I7166" t="s">
        <v>252</v>
      </c>
      <c r="J7166" t="s">
        <v>13</v>
      </c>
      <c r="K7166" t="s">
        <v>1238</v>
      </c>
      <c r="L7166" t="s">
        <v>92</v>
      </c>
      <c r="N7166" t="str">
        <f>IF(ISBLANK(Sales[[#This Row],[return]]),"No",Sales[[#This Row],[return]])</f>
        <v>No</v>
      </c>
      <c r="O7166" s="2">
        <v>43701</v>
      </c>
      <c r="P7166" s="8" t="str">
        <f>TEXT(DAY(Sales[[#This Row],[OrderDate]]),"ddd")</f>
        <v>Tue</v>
      </c>
      <c r="Q7166" s="8" t="str">
        <f>TEXT(MONTH(Sales[[#This Row],[ShipDate]])*29,"mmm")</f>
        <v>Aug</v>
      </c>
      <c r="R7166">
        <v>171</v>
      </c>
      <c r="S7166" t="s">
        <v>2004</v>
      </c>
      <c r="T7166" t="s">
        <v>90</v>
      </c>
      <c r="U7166">
        <v>43130</v>
      </c>
      <c r="V7166" s="1">
        <v>0.2</v>
      </c>
      <c r="W7166">
        <v>65</v>
      </c>
      <c r="X7166">
        <v>8</v>
      </c>
      <c r="Y7166">
        <v>646</v>
      </c>
      <c r="AD7166"/>
    </row>
    <row r="7167" spans="1:30" x14ac:dyDescent="0.25">
      <c r="A7167" t="s">
        <v>10</v>
      </c>
      <c r="B7167" s="2">
        <v>43803</v>
      </c>
      <c r="C7167" s="35">
        <f>YEAR(Sales[[#This Row],[ShipDate]])</f>
        <v>2019</v>
      </c>
      <c r="D7167" t="s">
        <v>607</v>
      </c>
      <c r="E7167" t="s">
        <v>31</v>
      </c>
      <c r="F7167" t="s">
        <v>23</v>
      </c>
      <c r="G7167" t="s">
        <v>11</v>
      </c>
      <c r="H7167" t="s">
        <v>88</v>
      </c>
      <c r="I7167" t="s">
        <v>93</v>
      </c>
      <c r="J7167" t="s">
        <v>13</v>
      </c>
      <c r="K7167" t="s">
        <v>27</v>
      </c>
      <c r="L7167" t="s">
        <v>92</v>
      </c>
      <c r="N7167" t="str">
        <f>IF(ISBLANK(Sales[[#This Row],[return]]),"No",Sales[[#This Row],[return]])</f>
        <v>No</v>
      </c>
      <c r="O7167" s="2">
        <v>43803</v>
      </c>
      <c r="P7167" s="8" t="str">
        <f>TEXT(DAY(Sales[[#This Row],[OrderDate]]),"ddd")</f>
        <v>Wed</v>
      </c>
      <c r="Q7167" s="8" t="str">
        <f>TEXT(MONTH(Sales[[#This Row],[ShipDate]])*29,"mmm")</f>
        <v>Dec</v>
      </c>
      <c r="R7167">
        <v>1374</v>
      </c>
      <c r="S7167" t="s">
        <v>1612</v>
      </c>
      <c r="T7167" t="s">
        <v>90</v>
      </c>
      <c r="U7167">
        <v>19143</v>
      </c>
      <c r="V7167" s="1">
        <v>0.3</v>
      </c>
      <c r="W7167">
        <v>-3</v>
      </c>
      <c r="X7167">
        <v>7</v>
      </c>
      <c r="Y7167">
        <v>189</v>
      </c>
      <c r="AD7167"/>
    </row>
    <row r="7168" spans="1:30" x14ac:dyDescent="0.25">
      <c r="A7168" t="s">
        <v>40</v>
      </c>
      <c r="B7168" s="2">
        <v>43731</v>
      </c>
      <c r="C7168" s="35">
        <f>YEAR(Sales[[#This Row],[ShipDate]])</f>
        <v>2019</v>
      </c>
      <c r="D7168" t="s">
        <v>36</v>
      </c>
      <c r="E7168" t="s">
        <v>69</v>
      </c>
      <c r="F7168" t="s">
        <v>45</v>
      </c>
      <c r="G7168" t="s">
        <v>25</v>
      </c>
      <c r="H7168" t="s">
        <v>249</v>
      </c>
      <c r="I7168" t="s">
        <v>598</v>
      </c>
      <c r="J7168" t="s">
        <v>13</v>
      </c>
      <c r="K7168" t="s">
        <v>2985</v>
      </c>
      <c r="L7168" t="s">
        <v>17</v>
      </c>
      <c r="N7168" t="str">
        <f>IF(ISBLANK(Sales[[#This Row],[return]]),"No",Sales[[#This Row],[return]])</f>
        <v>No</v>
      </c>
      <c r="O7168" s="2">
        <v>43727</v>
      </c>
      <c r="P7168" s="8" t="str">
        <f>TEXT(DAY(Sales[[#This Row],[OrderDate]]),"ddd")</f>
        <v>Thu</v>
      </c>
      <c r="Q7168" s="8" t="str">
        <f>TEXT(MONTH(Sales[[#This Row],[ShipDate]])*29,"mmm")</f>
        <v>Sep</v>
      </c>
      <c r="R7168">
        <v>1418</v>
      </c>
      <c r="S7168" t="s">
        <v>1698</v>
      </c>
      <c r="T7168" t="s">
        <v>15</v>
      </c>
      <c r="U7168">
        <v>31907</v>
      </c>
      <c r="V7168" s="1">
        <v>0</v>
      </c>
      <c r="W7168">
        <v>13</v>
      </c>
      <c r="X7168">
        <v>5</v>
      </c>
      <c r="Y7168">
        <v>35</v>
      </c>
      <c r="AD7168"/>
    </row>
    <row r="7169" spans="1:30" x14ac:dyDescent="0.25">
      <c r="A7169" t="s">
        <v>10</v>
      </c>
      <c r="B7169" s="2">
        <v>43729</v>
      </c>
      <c r="C7169" s="35">
        <f>YEAR(Sales[[#This Row],[ShipDate]])</f>
        <v>2019</v>
      </c>
      <c r="D7169" t="s">
        <v>36</v>
      </c>
      <c r="E7169" t="s">
        <v>69</v>
      </c>
      <c r="F7169" t="s">
        <v>39</v>
      </c>
      <c r="G7169" t="s">
        <v>25</v>
      </c>
      <c r="H7169" t="s">
        <v>1144</v>
      </c>
      <c r="I7169" t="s">
        <v>371</v>
      </c>
      <c r="J7169" t="s">
        <v>13</v>
      </c>
      <c r="K7169" t="s">
        <v>2911</v>
      </c>
      <c r="L7169" t="s">
        <v>92</v>
      </c>
      <c r="N7169" t="str">
        <f>IF(ISBLANK(Sales[[#This Row],[return]]),"No",Sales[[#This Row],[return]])</f>
        <v>No</v>
      </c>
      <c r="O7169" s="2">
        <v>43723</v>
      </c>
      <c r="P7169" s="8" t="str">
        <f>TEXT(DAY(Sales[[#This Row],[OrderDate]]),"ddd")</f>
        <v>Sun</v>
      </c>
      <c r="Q7169" s="8" t="str">
        <f>TEXT(MONTH(Sales[[#This Row],[ShipDate]])*29,"mmm")</f>
        <v>Sep</v>
      </c>
      <c r="R7169">
        <v>584</v>
      </c>
      <c r="S7169" t="s">
        <v>3129</v>
      </c>
      <c r="T7169" t="s">
        <v>90</v>
      </c>
      <c r="U7169">
        <v>6708</v>
      </c>
      <c r="V7169" s="1">
        <v>0</v>
      </c>
      <c r="W7169">
        <v>11</v>
      </c>
      <c r="X7169">
        <v>2</v>
      </c>
      <c r="Y7169">
        <v>39</v>
      </c>
      <c r="AD7169"/>
    </row>
    <row r="7170" spans="1:30" x14ac:dyDescent="0.25">
      <c r="A7170" t="s">
        <v>10</v>
      </c>
      <c r="B7170" s="2">
        <v>43729</v>
      </c>
      <c r="C7170" s="35">
        <f>YEAR(Sales[[#This Row],[ShipDate]])</f>
        <v>2019</v>
      </c>
      <c r="D7170" t="s">
        <v>36</v>
      </c>
      <c r="E7170" t="s">
        <v>69</v>
      </c>
      <c r="F7170" t="s">
        <v>99</v>
      </c>
      <c r="G7170" t="s">
        <v>46</v>
      </c>
      <c r="H7170" t="s">
        <v>1144</v>
      </c>
      <c r="I7170" t="s">
        <v>371</v>
      </c>
      <c r="J7170" t="s">
        <v>13</v>
      </c>
      <c r="K7170" t="s">
        <v>2911</v>
      </c>
      <c r="L7170" t="s">
        <v>92</v>
      </c>
      <c r="N7170" t="str">
        <f>IF(ISBLANK(Sales[[#This Row],[return]]),"No",Sales[[#This Row],[return]])</f>
        <v>No</v>
      </c>
      <c r="O7170" s="2">
        <v>43723</v>
      </c>
      <c r="P7170" s="8" t="str">
        <f>TEXT(DAY(Sales[[#This Row],[OrderDate]]),"ddd")</f>
        <v>Sun</v>
      </c>
      <c r="Q7170" s="8" t="str">
        <f>TEXT(MONTH(Sales[[#This Row],[ShipDate]])*29,"mmm")</f>
        <v>Sep</v>
      </c>
      <c r="R7170">
        <v>1091</v>
      </c>
      <c r="S7170" t="s">
        <v>3054</v>
      </c>
      <c r="T7170" t="s">
        <v>90</v>
      </c>
      <c r="U7170">
        <v>6708</v>
      </c>
      <c r="V7170" s="1">
        <v>0</v>
      </c>
      <c r="W7170">
        <v>11</v>
      </c>
      <c r="X7170">
        <v>2</v>
      </c>
      <c r="Y7170">
        <v>60</v>
      </c>
      <c r="AD7170"/>
    </row>
    <row r="7171" spans="1:30" x14ac:dyDescent="0.25">
      <c r="A7171" t="s">
        <v>10</v>
      </c>
      <c r="B7171" s="2">
        <v>43767</v>
      </c>
      <c r="C7171" s="35">
        <f>YEAR(Sales[[#This Row],[ShipDate]])</f>
        <v>2019</v>
      </c>
      <c r="D7171" t="s">
        <v>36</v>
      </c>
      <c r="E7171" t="s">
        <v>31</v>
      </c>
      <c r="F7171" t="s">
        <v>43</v>
      </c>
      <c r="G7171" t="s">
        <v>11</v>
      </c>
      <c r="H7171" t="s">
        <v>200</v>
      </c>
      <c r="I7171" t="s">
        <v>149</v>
      </c>
      <c r="J7171" t="s">
        <v>13</v>
      </c>
      <c r="K7171" t="s">
        <v>194</v>
      </c>
      <c r="L7171" t="s">
        <v>92</v>
      </c>
      <c r="N7171" t="str">
        <f>IF(ISBLANK(Sales[[#This Row],[return]]),"No",Sales[[#This Row],[return]])</f>
        <v>No</v>
      </c>
      <c r="O7171" s="2">
        <v>43761</v>
      </c>
      <c r="P7171" s="8" t="str">
        <f>TEXT(DAY(Sales[[#This Row],[OrderDate]]),"ddd")</f>
        <v>Mon</v>
      </c>
      <c r="Q7171" s="8" t="str">
        <f>TEXT(MONTH(Sales[[#This Row],[ShipDate]])*29,"mmm")</f>
        <v>Oct</v>
      </c>
      <c r="R7171">
        <v>550</v>
      </c>
      <c r="S7171" t="s">
        <v>1380</v>
      </c>
      <c r="T7171" t="s">
        <v>90</v>
      </c>
      <c r="U7171">
        <v>14609</v>
      </c>
      <c r="V7171" s="1">
        <v>0</v>
      </c>
      <c r="W7171">
        <v>29</v>
      </c>
      <c r="X7171">
        <v>11</v>
      </c>
      <c r="Y7171">
        <v>69</v>
      </c>
      <c r="AD7171"/>
    </row>
    <row r="7172" spans="1:30" x14ac:dyDescent="0.25">
      <c r="A7172" t="s">
        <v>10</v>
      </c>
      <c r="B7172" s="2">
        <v>43767</v>
      </c>
      <c r="C7172" s="35">
        <f>YEAR(Sales[[#This Row],[ShipDate]])</f>
        <v>2019</v>
      </c>
      <c r="D7172" t="s">
        <v>36</v>
      </c>
      <c r="E7172" t="s">
        <v>31</v>
      </c>
      <c r="F7172" t="s">
        <v>59</v>
      </c>
      <c r="G7172" t="s">
        <v>25</v>
      </c>
      <c r="H7172" t="s">
        <v>200</v>
      </c>
      <c r="I7172" t="s">
        <v>149</v>
      </c>
      <c r="J7172" t="s">
        <v>13</v>
      </c>
      <c r="K7172" t="s">
        <v>194</v>
      </c>
      <c r="L7172" t="s">
        <v>92</v>
      </c>
      <c r="N7172" t="str">
        <f>IF(ISBLANK(Sales[[#This Row],[return]]),"No",Sales[[#This Row],[return]])</f>
        <v>No</v>
      </c>
      <c r="O7172" s="2">
        <v>43761</v>
      </c>
      <c r="P7172" s="8" t="str">
        <f>TEXT(DAY(Sales[[#This Row],[OrderDate]]),"ddd")</f>
        <v>Mon</v>
      </c>
      <c r="Q7172" s="8" t="str">
        <f>TEXT(MONTH(Sales[[#This Row],[ShipDate]])*29,"mmm")</f>
        <v>Oct</v>
      </c>
      <c r="R7172">
        <v>1766</v>
      </c>
      <c r="S7172" t="s">
        <v>2829</v>
      </c>
      <c r="T7172" t="s">
        <v>90</v>
      </c>
      <c r="U7172">
        <v>14609</v>
      </c>
      <c r="V7172" s="1">
        <v>0</v>
      </c>
      <c r="W7172">
        <v>6</v>
      </c>
      <c r="X7172">
        <v>2</v>
      </c>
      <c r="Y7172">
        <v>12</v>
      </c>
      <c r="AD7172"/>
    </row>
    <row r="7173" spans="1:30" x14ac:dyDescent="0.25">
      <c r="A7173" t="s">
        <v>10</v>
      </c>
      <c r="B7173" s="2">
        <v>43767</v>
      </c>
      <c r="C7173" s="35">
        <f>YEAR(Sales[[#This Row],[ShipDate]])</f>
        <v>2019</v>
      </c>
      <c r="D7173" t="s">
        <v>36</v>
      </c>
      <c r="E7173" t="s">
        <v>31</v>
      </c>
      <c r="F7173" t="s">
        <v>59</v>
      </c>
      <c r="G7173" t="s">
        <v>25</v>
      </c>
      <c r="H7173" t="s">
        <v>200</v>
      </c>
      <c r="I7173" t="s">
        <v>149</v>
      </c>
      <c r="J7173" t="s">
        <v>13</v>
      </c>
      <c r="K7173" t="s">
        <v>194</v>
      </c>
      <c r="L7173" t="s">
        <v>92</v>
      </c>
      <c r="N7173" t="str">
        <f>IF(ISBLANK(Sales[[#This Row],[return]]),"No",Sales[[#This Row],[return]])</f>
        <v>No</v>
      </c>
      <c r="O7173" s="2">
        <v>43761</v>
      </c>
      <c r="P7173" s="8" t="str">
        <f>TEXT(DAY(Sales[[#This Row],[OrderDate]]),"ddd")</f>
        <v>Mon</v>
      </c>
      <c r="Q7173" s="8" t="str">
        <f>TEXT(MONTH(Sales[[#This Row],[ShipDate]])*29,"mmm")</f>
        <v>Oct</v>
      </c>
      <c r="R7173">
        <v>1839</v>
      </c>
      <c r="S7173" t="s">
        <v>443</v>
      </c>
      <c r="T7173" t="s">
        <v>90</v>
      </c>
      <c r="U7173">
        <v>14609</v>
      </c>
      <c r="V7173" s="1">
        <v>0</v>
      </c>
      <c r="W7173">
        <v>12</v>
      </c>
      <c r="X7173">
        <v>5</v>
      </c>
      <c r="Y7173">
        <v>26</v>
      </c>
      <c r="AD7173"/>
    </row>
    <row r="7174" spans="1:30" x14ac:dyDescent="0.25">
      <c r="A7174" t="s">
        <v>10</v>
      </c>
      <c r="B7174" s="2">
        <v>43767</v>
      </c>
      <c r="C7174" s="35">
        <f>YEAR(Sales[[#This Row],[ShipDate]])</f>
        <v>2019</v>
      </c>
      <c r="D7174" t="s">
        <v>36</v>
      </c>
      <c r="E7174" t="s">
        <v>31</v>
      </c>
      <c r="F7174" t="s">
        <v>48</v>
      </c>
      <c r="G7174" t="s">
        <v>46</v>
      </c>
      <c r="H7174" t="s">
        <v>200</v>
      </c>
      <c r="I7174" t="s">
        <v>149</v>
      </c>
      <c r="J7174" t="s">
        <v>13</v>
      </c>
      <c r="K7174" t="s">
        <v>194</v>
      </c>
      <c r="L7174" t="s">
        <v>92</v>
      </c>
      <c r="N7174" t="str">
        <f>IF(ISBLANK(Sales[[#This Row],[return]]),"No",Sales[[#This Row],[return]])</f>
        <v>No</v>
      </c>
      <c r="O7174" s="2">
        <v>43761</v>
      </c>
      <c r="P7174" s="8" t="str">
        <f>TEXT(DAY(Sales[[#This Row],[OrderDate]]),"ddd")</f>
        <v>Mon</v>
      </c>
      <c r="Q7174" s="8" t="str">
        <f>TEXT(MONTH(Sales[[#This Row],[ShipDate]])*29,"mmm")</f>
        <v>Oct</v>
      </c>
      <c r="R7174">
        <v>891</v>
      </c>
      <c r="S7174" t="s">
        <v>3096</v>
      </c>
      <c r="T7174" t="s">
        <v>90</v>
      </c>
      <c r="U7174">
        <v>14609</v>
      </c>
      <c r="V7174" s="1">
        <v>0</v>
      </c>
      <c r="W7174">
        <v>10</v>
      </c>
      <c r="X7174">
        <v>3</v>
      </c>
      <c r="Y7174">
        <v>36</v>
      </c>
      <c r="AD7174"/>
    </row>
    <row r="7175" spans="1:30" x14ac:dyDescent="0.25">
      <c r="A7175" t="s">
        <v>40</v>
      </c>
      <c r="B7175" s="2">
        <v>43668</v>
      </c>
      <c r="C7175" s="35">
        <f>YEAR(Sales[[#This Row],[ShipDate]])</f>
        <v>2019</v>
      </c>
      <c r="D7175" t="s">
        <v>36</v>
      </c>
      <c r="E7175" t="s">
        <v>18</v>
      </c>
      <c r="F7175" t="s">
        <v>43</v>
      </c>
      <c r="G7175" t="s">
        <v>11</v>
      </c>
      <c r="H7175" t="s">
        <v>437</v>
      </c>
      <c r="I7175" t="s">
        <v>37</v>
      </c>
      <c r="J7175" t="s">
        <v>13</v>
      </c>
      <c r="K7175" t="s">
        <v>1373</v>
      </c>
      <c r="L7175" t="s">
        <v>17</v>
      </c>
      <c r="N7175" t="str">
        <f>IF(ISBLANK(Sales[[#This Row],[return]]),"No",Sales[[#This Row],[return]])</f>
        <v>No</v>
      </c>
      <c r="O7175" s="2">
        <v>43663</v>
      </c>
      <c r="P7175" s="8" t="str">
        <f>TEXT(DAY(Sales[[#This Row],[OrderDate]]),"ddd")</f>
        <v>Tue</v>
      </c>
      <c r="Q7175" s="8" t="str">
        <f>TEXT(MONTH(Sales[[#This Row],[ShipDate]])*29,"mmm")</f>
        <v>Jul</v>
      </c>
      <c r="R7175">
        <v>394</v>
      </c>
      <c r="S7175" t="s">
        <v>1509</v>
      </c>
      <c r="T7175" t="s">
        <v>15</v>
      </c>
      <c r="U7175">
        <v>33614</v>
      </c>
      <c r="V7175" s="1">
        <v>0.2</v>
      </c>
      <c r="W7175">
        <v>2</v>
      </c>
      <c r="X7175">
        <v>2</v>
      </c>
      <c r="Y7175">
        <v>8</v>
      </c>
      <c r="AD7175"/>
    </row>
    <row r="7176" spans="1:30" x14ac:dyDescent="0.25">
      <c r="A7176" t="s">
        <v>24</v>
      </c>
      <c r="B7176" s="2">
        <v>43656</v>
      </c>
      <c r="C7176" s="35">
        <f>YEAR(Sales[[#This Row],[ShipDate]])</f>
        <v>2019</v>
      </c>
      <c r="D7176" t="s">
        <v>36</v>
      </c>
      <c r="E7176" t="s">
        <v>18</v>
      </c>
      <c r="F7176" t="s">
        <v>43</v>
      </c>
      <c r="G7176" t="s">
        <v>11</v>
      </c>
      <c r="H7176" t="s">
        <v>2042</v>
      </c>
      <c r="I7176" t="s">
        <v>333</v>
      </c>
      <c r="J7176" t="s">
        <v>13</v>
      </c>
      <c r="K7176" t="s">
        <v>934</v>
      </c>
      <c r="L7176" t="s">
        <v>30</v>
      </c>
      <c r="M7176" t="s">
        <v>82</v>
      </c>
      <c r="N7176" t="str">
        <f>IF(ISBLANK(Sales[[#This Row],[return]]),"No",Sales[[#This Row],[return]])</f>
        <v>Yes</v>
      </c>
      <c r="O7176" s="2">
        <v>43649</v>
      </c>
      <c r="P7176" s="8" t="str">
        <f>TEXT(DAY(Sales[[#This Row],[OrderDate]]),"ddd")</f>
        <v>Tue</v>
      </c>
      <c r="Q7176" s="8" t="str">
        <f>TEXT(MONTH(Sales[[#This Row],[ShipDate]])*29,"mmm")</f>
        <v>Jul</v>
      </c>
      <c r="R7176">
        <v>1547</v>
      </c>
      <c r="S7176" t="s">
        <v>3137</v>
      </c>
      <c r="T7176" t="s">
        <v>28</v>
      </c>
      <c r="U7176">
        <v>87401</v>
      </c>
      <c r="V7176" s="1">
        <v>0</v>
      </c>
      <c r="W7176">
        <v>115</v>
      </c>
      <c r="X7176">
        <v>9</v>
      </c>
      <c r="Y7176">
        <v>546</v>
      </c>
      <c r="AD7176"/>
    </row>
    <row r="7177" spans="1:30" x14ac:dyDescent="0.25">
      <c r="A7177" t="s">
        <v>40</v>
      </c>
      <c r="B7177" s="2">
        <v>43615</v>
      </c>
      <c r="C7177" s="35">
        <f>YEAR(Sales[[#This Row],[ShipDate]])</f>
        <v>2019</v>
      </c>
      <c r="D7177" t="s">
        <v>19</v>
      </c>
      <c r="E7177" t="s">
        <v>18</v>
      </c>
      <c r="F7177" t="s">
        <v>23</v>
      </c>
      <c r="G7177" t="s">
        <v>11</v>
      </c>
      <c r="H7177" t="s">
        <v>197</v>
      </c>
      <c r="I7177" t="s">
        <v>199</v>
      </c>
      <c r="J7177" t="s">
        <v>13</v>
      </c>
      <c r="K7177" t="s">
        <v>3091</v>
      </c>
      <c r="L7177" t="s">
        <v>17</v>
      </c>
      <c r="N7177" t="str">
        <f>IF(ISBLANK(Sales[[#This Row],[return]]),"No",Sales[[#This Row],[return]])</f>
        <v>No</v>
      </c>
      <c r="O7177" s="2">
        <v>43613</v>
      </c>
      <c r="P7177" s="8" t="str">
        <f>TEXT(DAY(Sales[[#This Row],[OrderDate]]),"ddd")</f>
        <v>Sat</v>
      </c>
      <c r="Q7177" s="8" t="str">
        <f>TEXT(MONTH(Sales[[#This Row],[ShipDate]])*29,"mmm")</f>
        <v>May</v>
      </c>
      <c r="R7177">
        <v>1181</v>
      </c>
      <c r="S7177" t="s">
        <v>198</v>
      </c>
      <c r="T7177" t="s">
        <v>15</v>
      </c>
      <c r="U7177">
        <v>29203</v>
      </c>
      <c r="V7177" s="1">
        <v>0</v>
      </c>
      <c r="W7177">
        <v>33</v>
      </c>
      <c r="X7177">
        <v>2</v>
      </c>
      <c r="Y7177">
        <v>302</v>
      </c>
      <c r="AD7177"/>
    </row>
    <row r="7178" spans="1:30" x14ac:dyDescent="0.25">
      <c r="A7178" t="s">
        <v>24</v>
      </c>
      <c r="B7178" s="2">
        <v>43549</v>
      </c>
      <c r="C7178" s="35">
        <f>YEAR(Sales[[#This Row],[ShipDate]])</f>
        <v>2019</v>
      </c>
      <c r="D7178" t="s">
        <v>113</v>
      </c>
      <c r="E7178" t="s">
        <v>18</v>
      </c>
      <c r="F7178" t="s">
        <v>39</v>
      </c>
      <c r="G7178" t="s">
        <v>25</v>
      </c>
      <c r="H7178" t="s">
        <v>60</v>
      </c>
      <c r="I7178" t="s">
        <v>63</v>
      </c>
      <c r="J7178" t="s">
        <v>13</v>
      </c>
      <c r="K7178" t="s">
        <v>723</v>
      </c>
      <c r="L7178" t="s">
        <v>30</v>
      </c>
      <c r="M7178" t="s">
        <v>82</v>
      </c>
      <c r="N7178" t="str">
        <f>IF(ISBLANK(Sales[[#This Row],[return]]),"No",Sales[[#This Row],[return]])</f>
        <v>Yes</v>
      </c>
      <c r="O7178" s="2">
        <v>43547</v>
      </c>
      <c r="P7178" s="8" t="str">
        <f>TEXT(DAY(Sales[[#This Row],[OrderDate]]),"ddd")</f>
        <v>Mon</v>
      </c>
      <c r="Q7178" s="8" t="str">
        <f>TEXT(MONTH(Sales[[#This Row],[ShipDate]])*29,"mmm")</f>
        <v>Mar</v>
      </c>
      <c r="R7178">
        <v>54</v>
      </c>
      <c r="S7178" t="s">
        <v>1997</v>
      </c>
      <c r="T7178" t="s">
        <v>28</v>
      </c>
      <c r="U7178">
        <v>98115</v>
      </c>
      <c r="V7178" s="1">
        <v>0</v>
      </c>
      <c r="W7178">
        <v>5</v>
      </c>
      <c r="X7178">
        <v>2</v>
      </c>
      <c r="Y7178">
        <v>32</v>
      </c>
      <c r="AD7178"/>
    </row>
    <row r="7179" spans="1:30" x14ac:dyDescent="0.25">
      <c r="A7179" t="s">
        <v>24</v>
      </c>
      <c r="B7179" s="2">
        <v>43549</v>
      </c>
      <c r="C7179" s="35">
        <f>YEAR(Sales[[#This Row],[ShipDate]])</f>
        <v>2019</v>
      </c>
      <c r="D7179" t="s">
        <v>113</v>
      </c>
      <c r="E7179" t="s">
        <v>18</v>
      </c>
      <c r="F7179" t="s">
        <v>59</v>
      </c>
      <c r="G7179" t="s">
        <v>25</v>
      </c>
      <c r="H7179" t="s">
        <v>60</v>
      </c>
      <c r="I7179" t="s">
        <v>63</v>
      </c>
      <c r="J7179" t="s">
        <v>13</v>
      </c>
      <c r="K7179" t="s">
        <v>723</v>
      </c>
      <c r="L7179" t="s">
        <v>30</v>
      </c>
      <c r="M7179" t="s">
        <v>82</v>
      </c>
      <c r="N7179" t="str">
        <f>IF(ISBLANK(Sales[[#This Row],[return]]),"No",Sales[[#This Row],[return]])</f>
        <v>Yes</v>
      </c>
      <c r="O7179" s="2">
        <v>43547</v>
      </c>
      <c r="P7179" s="8" t="str">
        <f>TEXT(DAY(Sales[[#This Row],[OrderDate]]),"ddd")</f>
        <v>Mon</v>
      </c>
      <c r="Q7179" s="8" t="str">
        <f>TEXT(MONTH(Sales[[#This Row],[ShipDate]])*29,"mmm")</f>
        <v>Mar</v>
      </c>
      <c r="R7179">
        <v>1689</v>
      </c>
      <c r="S7179" t="s">
        <v>856</v>
      </c>
      <c r="T7179" t="s">
        <v>28</v>
      </c>
      <c r="U7179">
        <v>98115</v>
      </c>
      <c r="V7179" s="1">
        <v>0</v>
      </c>
      <c r="W7179">
        <v>10</v>
      </c>
      <c r="X7179">
        <v>3</v>
      </c>
      <c r="Y7179">
        <v>20</v>
      </c>
      <c r="AD7179"/>
    </row>
    <row r="7180" spans="1:30" x14ac:dyDescent="0.25">
      <c r="A7180" t="s">
        <v>24</v>
      </c>
      <c r="B7180" s="2">
        <v>43549</v>
      </c>
      <c r="C7180" s="35">
        <f>YEAR(Sales[[#This Row],[ShipDate]])</f>
        <v>2019</v>
      </c>
      <c r="D7180" t="s">
        <v>113</v>
      </c>
      <c r="E7180" t="s">
        <v>18</v>
      </c>
      <c r="F7180" t="s">
        <v>574</v>
      </c>
      <c r="G7180" t="s">
        <v>46</v>
      </c>
      <c r="H7180" t="s">
        <v>60</v>
      </c>
      <c r="I7180" t="s">
        <v>63</v>
      </c>
      <c r="J7180" t="s">
        <v>13</v>
      </c>
      <c r="K7180" t="s">
        <v>723</v>
      </c>
      <c r="L7180" t="s">
        <v>30</v>
      </c>
      <c r="M7180" t="s">
        <v>82</v>
      </c>
      <c r="N7180" t="str">
        <f>IF(ISBLANK(Sales[[#This Row],[return]]),"No",Sales[[#This Row],[return]])</f>
        <v>Yes</v>
      </c>
      <c r="O7180" s="2">
        <v>43547</v>
      </c>
      <c r="P7180" s="8" t="str">
        <f>TEXT(DAY(Sales[[#This Row],[OrderDate]]),"ddd")</f>
        <v>Mon</v>
      </c>
      <c r="Q7180" s="8" t="str">
        <f>TEXT(MONTH(Sales[[#This Row],[ShipDate]])*29,"mmm")</f>
        <v>Mar</v>
      </c>
      <c r="R7180">
        <v>399</v>
      </c>
      <c r="S7180" t="s">
        <v>2521</v>
      </c>
      <c r="T7180" t="s">
        <v>28</v>
      </c>
      <c r="U7180">
        <v>98115</v>
      </c>
      <c r="V7180" s="1">
        <v>0</v>
      </c>
      <c r="W7180">
        <v>6720</v>
      </c>
      <c r="X7180">
        <v>4</v>
      </c>
      <c r="Y7180">
        <v>14000</v>
      </c>
      <c r="AD7180"/>
    </row>
    <row r="7181" spans="1:30" x14ac:dyDescent="0.25">
      <c r="A7181" t="s">
        <v>24</v>
      </c>
      <c r="B7181" s="2">
        <v>43740</v>
      </c>
      <c r="C7181" s="35">
        <f>YEAR(Sales[[#This Row],[ShipDate]])</f>
        <v>2019</v>
      </c>
      <c r="D7181" t="s">
        <v>113</v>
      </c>
      <c r="E7181" t="s">
        <v>18</v>
      </c>
      <c r="F7181" t="s">
        <v>43</v>
      </c>
      <c r="G7181" t="s">
        <v>11</v>
      </c>
      <c r="H7181" t="s">
        <v>1411</v>
      </c>
      <c r="I7181" t="s">
        <v>32</v>
      </c>
      <c r="J7181" t="s">
        <v>13</v>
      </c>
      <c r="K7181" t="s">
        <v>1281</v>
      </c>
      <c r="L7181" t="s">
        <v>30</v>
      </c>
      <c r="M7181" t="s">
        <v>82</v>
      </c>
      <c r="N7181" t="str">
        <f>IF(ISBLANK(Sales[[#This Row],[return]]),"No",Sales[[#This Row],[return]])</f>
        <v>Yes</v>
      </c>
      <c r="O7181" s="2">
        <v>43737</v>
      </c>
      <c r="P7181" s="8" t="str">
        <f>TEXT(DAY(Sales[[#This Row],[OrderDate]]),"ddd")</f>
        <v>Sun</v>
      </c>
      <c r="Q7181" s="8" t="str">
        <f>TEXT(MONTH(Sales[[#This Row],[ShipDate]])*29,"mmm")</f>
        <v>Oct</v>
      </c>
      <c r="R7181">
        <v>872</v>
      </c>
      <c r="S7181" t="s">
        <v>3132</v>
      </c>
      <c r="T7181" t="s">
        <v>28</v>
      </c>
      <c r="U7181">
        <v>93309</v>
      </c>
      <c r="V7181" s="1">
        <v>0</v>
      </c>
      <c r="W7181">
        <v>16</v>
      </c>
      <c r="X7181">
        <v>1</v>
      </c>
      <c r="Y7181">
        <v>52</v>
      </c>
      <c r="AD7181"/>
    </row>
    <row r="7182" spans="1:30" x14ac:dyDescent="0.25">
      <c r="A7182" t="s">
        <v>24</v>
      </c>
      <c r="B7182" s="2">
        <v>43740</v>
      </c>
      <c r="C7182" s="35">
        <f>YEAR(Sales[[#This Row],[ShipDate]])</f>
        <v>2019</v>
      </c>
      <c r="D7182" t="s">
        <v>113</v>
      </c>
      <c r="E7182" t="s">
        <v>18</v>
      </c>
      <c r="F7182" t="s">
        <v>23</v>
      </c>
      <c r="G7182" t="s">
        <v>11</v>
      </c>
      <c r="H7182" t="s">
        <v>1411</v>
      </c>
      <c r="I7182" t="s">
        <v>32</v>
      </c>
      <c r="J7182" t="s">
        <v>13</v>
      </c>
      <c r="K7182" t="s">
        <v>1281</v>
      </c>
      <c r="L7182" t="s">
        <v>30</v>
      </c>
      <c r="M7182" t="s">
        <v>82</v>
      </c>
      <c r="N7182" t="str">
        <f>IF(ISBLANK(Sales[[#This Row],[return]]),"No",Sales[[#This Row],[return]])</f>
        <v>Yes</v>
      </c>
      <c r="O7182" s="2">
        <v>43737</v>
      </c>
      <c r="P7182" s="8" t="str">
        <f>TEXT(DAY(Sales[[#This Row],[OrderDate]]),"ddd")</f>
        <v>Sun</v>
      </c>
      <c r="Q7182" s="8" t="str">
        <f>TEXT(MONTH(Sales[[#This Row],[ShipDate]])*29,"mmm")</f>
        <v>Oct</v>
      </c>
      <c r="R7182">
        <v>977</v>
      </c>
      <c r="S7182" t="s">
        <v>1417</v>
      </c>
      <c r="T7182" t="s">
        <v>28</v>
      </c>
      <c r="U7182">
        <v>93309</v>
      </c>
      <c r="V7182" s="1">
        <v>0.2</v>
      </c>
      <c r="W7182">
        <v>0</v>
      </c>
      <c r="X7182">
        <v>1</v>
      </c>
      <c r="Y7182">
        <v>73</v>
      </c>
      <c r="AD7182"/>
    </row>
    <row r="7183" spans="1:30" x14ac:dyDescent="0.25">
      <c r="A7183" t="s">
        <v>24</v>
      </c>
      <c r="B7183" s="2">
        <v>43740</v>
      </c>
      <c r="C7183" s="35">
        <f>YEAR(Sales[[#This Row],[ShipDate]])</f>
        <v>2019</v>
      </c>
      <c r="D7183" t="s">
        <v>113</v>
      </c>
      <c r="E7183" t="s">
        <v>18</v>
      </c>
      <c r="F7183" t="s">
        <v>52</v>
      </c>
      <c r="G7183" t="s">
        <v>25</v>
      </c>
      <c r="H7183" t="s">
        <v>1411</v>
      </c>
      <c r="I7183" t="s">
        <v>32</v>
      </c>
      <c r="J7183" t="s">
        <v>13</v>
      </c>
      <c r="K7183" t="s">
        <v>1281</v>
      </c>
      <c r="L7183" t="s">
        <v>30</v>
      </c>
      <c r="M7183" t="s">
        <v>82</v>
      </c>
      <c r="N7183" t="str">
        <f>IF(ISBLANK(Sales[[#This Row],[return]]),"No",Sales[[#This Row],[return]])</f>
        <v>Yes</v>
      </c>
      <c r="O7183" s="2">
        <v>43737</v>
      </c>
      <c r="P7183" s="8" t="str">
        <f>TEXT(DAY(Sales[[#This Row],[OrderDate]]),"ddd")</f>
        <v>Sun</v>
      </c>
      <c r="Q7183" s="8" t="str">
        <f>TEXT(MONTH(Sales[[#This Row],[ShipDate]])*29,"mmm")</f>
        <v>Oct</v>
      </c>
      <c r="R7183">
        <v>654</v>
      </c>
      <c r="S7183" t="s">
        <v>744</v>
      </c>
      <c r="T7183" t="s">
        <v>28</v>
      </c>
      <c r="U7183">
        <v>93309</v>
      </c>
      <c r="V7183" s="1">
        <v>0</v>
      </c>
      <c r="W7183">
        <v>25</v>
      </c>
      <c r="X7183">
        <v>2</v>
      </c>
      <c r="Y7183">
        <v>98</v>
      </c>
      <c r="AD7183"/>
    </row>
    <row r="7184" spans="1:30" x14ac:dyDescent="0.25">
      <c r="A7184" t="s">
        <v>24</v>
      </c>
      <c r="B7184" s="2">
        <v>43740</v>
      </c>
      <c r="C7184" s="35">
        <f>YEAR(Sales[[#This Row],[ShipDate]])</f>
        <v>2019</v>
      </c>
      <c r="D7184" t="s">
        <v>113</v>
      </c>
      <c r="E7184" t="s">
        <v>18</v>
      </c>
      <c r="F7184" t="s">
        <v>150</v>
      </c>
      <c r="G7184" t="s">
        <v>25</v>
      </c>
      <c r="H7184" t="s">
        <v>1411</v>
      </c>
      <c r="I7184" t="s">
        <v>32</v>
      </c>
      <c r="J7184" t="s">
        <v>13</v>
      </c>
      <c r="K7184" t="s">
        <v>1281</v>
      </c>
      <c r="L7184" t="s">
        <v>30</v>
      </c>
      <c r="M7184" t="s">
        <v>82</v>
      </c>
      <c r="N7184" t="str">
        <f>IF(ISBLANK(Sales[[#This Row],[return]]),"No",Sales[[#This Row],[return]])</f>
        <v>Yes</v>
      </c>
      <c r="O7184" s="2">
        <v>43737</v>
      </c>
      <c r="P7184" s="8" t="str">
        <f>TEXT(DAY(Sales[[#This Row],[OrderDate]]),"ddd")</f>
        <v>Sun</v>
      </c>
      <c r="Q7184" s="8" t="str">
        <f>TEXT(MONTH(Sales[[#This Row],[ShipDate]])*29,"mmm")</f>
        <v>Oct</v>
      </c>
      <c r="R7184">
        <v>109</v>
      </c>
      <c r="S7184" t="s">
        <v>2017</v>
      </c>
      <c r="T7184" t="s">
        <v>28</v>
      </c>
      <c r="U7184">
        <v>93309</v>
      </c>
      <c r="V7184" s="1">
        <v>0</v>
      </c>
      <c r="W7184">
        <v>17</v>
      </c>
      <c r="X7184">
        <v>7</v>
      </c>
      <c r="Y7184">
        <v>35</v>
      </c>
      <c r="AD7184"/>
    </row>
    <row r="7185" spans="1:30" x14ac:dyDescent="0.25">
      <c r="A7185" t="s">
        <v>24</v>
      </c>
      <c r="B7185" s="2">
        <v>43740</v>
      </c>
      <c r="C7185" s="35">
        <f>YEAR(Sales[[#This Row],[ShipDate]])</f>
        <v>2019</v>
      </c>
      <c r="D7185" t="s">
        <v>113</v>
      </c>
      <c r="E7185" t="s">
        <v>18</v>
      </c>
      <c r="F7185" t="s">
        <v>50</v>
      </c>
      <c r="G7185" t="s">
        <v>25</v>
      </c>
      <c r="H7185" t="s">
        <v>1411</v>
      </c>
      <c r="I7185" t="s">
        <v>32</v>
      </c>
      <c r="J7185" t="s">
        <v>13</v>
      </c>
      <c r="K7185" t="s">
        <v>1281</v>
      </c>
      <c r="L7185" t="s">
        <v>30</v>
      </c>
      <c r="M7185" t="s">
        <v>82</v>
      </c>
      <c r="N7185" t="str">
        <f>IF(ISBLANK(Sales[[#This Row],[return]]),"No",Sales[[#This Row],[return]])</f>
        <v>Yes</v>
      </c>
      <c r="O7185" s="2">
        <v>43737</v>
      </c>
      <c r="P7185" s="8" t="str">
        <f>TEXT(DAY(Sales[[#This Row],[OrderDate]]),"ddd")</f>
        <v>Sun</v>
      </c>
      <c r="Q7185" s="8" t="str">
        <f>TEXT(MONTH(Sales[[#This Row],[ShipDate]])*29,"mmm")</f>
        <v>Oct</v>
      </c>
      <c r="R7185">
        <v>328</v>
      </c>
      <c r="S7185" t="s">
        <v>1882</v>
      </c>
      <c r="T7185" t="s">
        <v>28</v>
      </c>
      <c r="U7185">
        <v>93309</v>
      </c>
      <c r="V7185" s="1">
        <v>0.2</v>
      </c>
      <c r="W7185">
        <v>16</v>
      </c>
      <c r="X7185">
        <v>2</v>
      </c>
      <c r="Y7185">
        <v>47</v>
      </c>
      <c r="AD7185"/>
    </row>
    <row r="7186" spans="1:30" x14ac:dyDescent="0.25">
      <c r="A7186" t="s">
        <v>40</v>
      </c>
      <c r="B7186" s="2">
        <v>43596</v>
      </c>
      <c r="C7186" s="35">
        <f>YEAR(Sales[[#This Row],[ShipDate]])</f>
        <v>2019</v>
      </c>
      <c r="D7186" t="s">
        <v>36</v>
      </c>
      <c r="E7186" t="s">
        <v>69</v>
      </c>
      <c r="F7186" t="s">
        <v>45</v>
      </c>
      <c r="G7186" t="s">
        <v>25</v>
      </c>
      <c r="H7186" t="s">
        <v>164</v>
      </c>
      <c r="I7186" t="s">
        <v>120</v>
      </c>
      <c r="J7186" t="s">
        <v>13</v>
      </c>
      <c r="K7186" t="s">
        <v>2991</v>
      </c>
      <c r="L7186" t="s">
        <v>68</v>
      </c>
      <c r="N7186" t="str">
        <f>IF(ISBLANK(Sales[[#This Row],[return]]),"No",Sales[[#This Row],[return]])</f>
        <v>No</v>
      </c>
      <c r="O7186" s="2">
        <v>43591</v>
      </c>
      <c r="P7186" s="8" t="str">
        <f>TEXT(DAY(Sales[[#This Row],[OrderDate]]),"ddd")</f>
        <v>Fri</v>
      </c>
      <c r="Q7186" s="8" t="str">
        <f>TEXT(MONTH(Sales[[#This Row],[ShipDate]])*29,"mmm")</f>
        <v>May</v>
      </c>
      <c r="R7186">
        <v>341</v>
      </c>
      <c r="S7186" t="s">
        <v>2828</v>
      </c>
      <c r="T7186" t="s">
        <v>66</v>
      </c>
      <c r="U7186">
        <v>60623</v>
      </c>
      <c r="V7186" s="1">
        <v>0.2</v>
      </c>
      <c r="W7186">
        <v>1</v>
      </c>
      <c r="X7186">
        <v>3</v>
      </c>
      <c r="Y7186">
        <v>6</v>
      </c>
      <c r="AD7186"/>
    </row>
    <row r="7187" spans="1:30" x14ac:dyDescent="0.25">
      <c r="A7187" t="s">
        <v>40</v>
      </c>
      <c r="B7187" s="2">
        <v>43596</v>
      </c>
      <c r="C7187" s="35">
        <f>YEAR(Sales[[#This Row],[ShipDate]])</f>
        <v>2019</v>
      </c>
      <c r="D7187" t="s">
        <v>36</v>
      </c>
      <c r="E7187" t="s">
        <v>69</v>
      </c>
      <c r="F7187" t="s">
        <v>99</v>
      </c>
      <c r="G7187" t="s">
        <v>46</v>
      </c>
      <c r="H7187" t="s">
        <v>164</v>
      </c>
      <c r="I7187" t="s">
        <v>120</v>
      </c>
      <c r="J7187" t="s">
        <v>13</v>
      </c>
      <c r="K7187" t="s">
        <v>2991</v>
      </c>
      <c r="L7187" t="s">
        <v>68</v>
      </c>
      <c r="N7187" t="str">
        <f>IF(ISBLANK(Sales[[#This Row],[return]]),"No",Sales[[#This Row],[return]])</f>
        <v>No</v>
      </c>
      <c r="O7187" s="2">
        <v>43591</v>
      </c>
      <c r="P7187" s="8" t="str">
        <f>TEXT(DAY(Sales[[#This Row],[OrderDate]]),"ddd")</f>
        <v>Fri</v>
      </c>
      <c r="Q7187" s="8" t="str">
        <f>TEXT(MONTH(Sales[[#This Row],[ShipDate]])*29,"mmm")</f>
        <v>May</v>
      </c>
      <c r="R7187">
        <v>922</v>
      </c>
      <c r="S7187" t="s">
        <v>361</v>
      </c>
      <c r="T7187" t="s">
        <v>66</v>
      </c>
      <c r="U7187">
        <v>60623</v>
      </c>
      <c r="V7187" s="1">
        <v>0.2</v>
      </c>
      <c r="W7187">
        <v>77</v>
      </c>
      <c r="X7187">
        <v>7</v>
      </c>
      <c r="Y7187">
        <v>409</v>
      </c>
      <c r="AD7187"/>
    </row>
    <row r="7188" spans="1:30" x14ac:dyDescent="0.25">
      <c r="A7188" t="s">
        <v>10</v>
      </c>
      <c r="B7188" s="2">
        <v>43602</v>
      </c>
      <c r="C7188" s="35">
        <f>YEAR(Sales[[#This Row],[ShipDate]])</f>
        <v>2019</v>
      </c>
      <c r="D7188" t="s">
        <v>36</v>
      </c>
      <c r="E7188" t="s">
        <v>69</v>
      </c>
      <c r="F7188" t="s">
        <v>43</v>
      </c>
      <c r="G7188" t="s">
        <v>11</v>
      </c>
      <c r="H7188" t="s">
        <v>581</v>
      </c>
      <c r="I7188" t="s">
        <v>70</v>
      </c>
      <c r="J7188" t="s">
        <v>13</v>
      </c>
      <c r="K7188" t="s">
        <v>2929</v>
      </c>
      <c r="L7188" t="s">
        <v>68</v>
      </c>
      <c r="N7188" t="str">
        <f>IF(ISBLANK(Sales[[#This Row],[return]]),"No",Sales[[#This Row],[return]])</f>
        <v>No</v>
      </c>
      <c r="O7188" s="2">
        <v>43596</v>
      </c>
      <c r="P7188" s="8" t="str">
        <f>TEXT(DAY(Sales[[#This Row],[OrderDate]]),"ddd")</f>
        <v>Wed</v>
      </c>
      <c r="Q7188" s="8" t="str">
        <f>TEXT(MONTH(Sales[[#This Row],[ShipDate]])*29,"mmm")</f>
        <v>May</v>
      </c>
      <c r="R7188">
        <v>1533</v>
      </c>
      <c r="S7188" t="s">
        <v>561</v>
      </c>
      <c r="T7188" t="s">
        <v>66</v>
      </c>
      <c r="U7188">
        <v>78745</v>
      </c>
      <c r="V7188" s="1">
        <v>0.6</v>
      </c>
      <c r="W7188">
        <v>-7</v>
      </c>
      <c r="X7188">
        <v>1</v>
      </c>
      <c r="Y7188">
        <v>8</v>
      </c>
      <c r="AD7188"/>
    </row>
    <row r="7189" spans="1:30" x14ac:dyDescent="0.25">
      <c r="A7189" t="s">
        <v>10</v>
      </c>
      <c r="B7189" s="2">
        <v>43602</v>
      </c>
      <c r="C7189" s="35">
        <f>YEAR(Sales[[#This Row],[ShipDate]])</f>
        <v>2019</v>
      </c>
      <c r="D7189" t="s">
        <v>36</v>
      </c>
      <c r="E7189" t="s">
        <v>69</v>
      </c>
      <c r="F7189" t="s">
        <v>45</v>
      </c>
      <c r="G7189" t="s">
        <v>25</v>
      </c>
      <c r="H7189" t="s">
        <v>581</v>
      </c>
      <c r="I7189" t="s">
        <v>70</v>
      </c>
      <c r="J7189" t="s">
        <v>13</v>
      </c>
      <c r="K7189" t="s">
        <v>2929</v>
      </c>
      <c r="L7189" t="s">
        <v>68</v>
      </c>
      <c r="N7189" t="str">
        <f>IF(ISBLANK(Sales[[#This Row],[return]]),"No",Sales[[#This Row],[return]])</f>
        <v>No</v>
      </c>
      <c r="O7189" s="2">
        <v>43596</v>
      </c>
      <c r="P7189" s="8" t="str">
        <f>TEXT(DAY(Sales[[#This Row],[OrderDate]]),"ddd")</f>
        <v>Wed</v>
      </c>
      <c r="Q7189" s="8" t="str">
        <f>TEXT(MONTH(Sales[[#This Row],[ShipDate]])*29,"mmm")</f>
        <v>May</v>
      </c>
      <c r="R7189">
        <v>1165</v>
      </c>
      <c r="S7189" t="s">
        <v>2153</v>
      </c>
      <c r="T7189" t="s">
        <v>66</v>
      </c>
      <c r="U7189">
        <v>78745</v>
      </c>
      <c r="V7189" s="1">
        <v>0.2</v>
      </c>
      <c r="W7189">
        <v>1</v>
      </c>
      <c r="X7189">
        <v>2</v>
      </c>
      <c r="Y7189">
        <v>5</v>
      </c>
      <c r="AD7189"/>
    </row>
    <row r="7190" spans="1:30" x14ac:dyDescent="0.25">
      <c r="A7190" t="s">
        <v>10</v>
      </c>
      <c r="B7190" s="2">
        <v>43602</v>
      </c>
      <c r="C7190" s="35">
        <f>YEAR(Sales[[#This Row],[ShipDate]])</f>
        <v>2019</v>
      </c>
      <c r="D7190" t="s">
        <v>36</v>
      </c>
      <c r="E7190" t="s">
        <v>69</v>
      </c>
      <c r="F7190" t="s">
        <v>59</v>
      </c>
      <c r="G7190" t="s">
        <v>25</v>
      </c>
      <c r="H7190" t="s">
        <v>581</v>
      </c>
      <c r="I7190" t="s">
        <v>70</v>
      </c>
      <c r="J7190" t="s">
        <v>13</v>
      </c>
      <c r="K7190" t="s">
        <v>2929</v>
      </c>
      <c r="L7190" t="s">
        <v>68</v>
      </c>
      <c r="N7190" t="str">
        <f>IF(ISBLANK(Sales[[#This Row],[return]]),"No",Sales[[#This Row],[return]])</f>
        <v>No</v>
      </c>
      <c r="O7190" s="2">
        <v>43596</v>
      </c>
      <c r="P7190" s="8" t="str">
        <f>TEXT(DAY(Sales[[#This Row],[OrderDate]]),"ddd")</f>
        <v>Wed</v>
      </c>
      <c r="Q7190" s="8" t="str">
        <f>TEXT(MONTH(Sales[[#This Row],[ShipDate]])*29,"mmm")</f>
        <v>May</v>
      </c>
      <c r="R7190">
        <v>1721</v>
      </c>
      <c r="S7190" t="s">
        <v>1954</v>
      </c>
      <c r="T7190" t="s">
        <v>66</v>
      </c>
      <c r="U7190">
        <v>78745</v>
      </c>
      <c r="V7190" s="1">
        <v>0.2</v>
      </c>
      <c r="W7190">
        <v>2</v>
      </c>
      <c r="X7190">
        <v>2</v>
      </c>
      <c r="Y7190">
        <v>7</v>
      </c>
      <c r="AD7190"/>
    </row>
    <row r="7191" spans="1:30" x14ac:dyDescent="0.25">
      <c r="A7191" t="s">
        <v>10</v>
      </c>
      <c r="B7191" s="2">
        <v>43602</v>
      </c>
      <c r="C7191" s="35">
        <f>YEAR(Sales[[#This Row],[ShipDate]])</f>
        <v>2019</v>
      </c>
      <c r="D7191" t="s">
        <v>36</v>
      </c>
      <c r="E7191" t="s">
        <v>69</v>
      </c>
      <c r="F7191" t="s">
        <v>39</v>
      </c>
      <c r="G7191" t="s">
        <v>25</v>
      </c>
      <c r="H7191" t="s">
        <v>581</v>
      </c>
      <c r="I7191" t="s">
        <v>70</v>
      </c>
      <c r="J7191" t="s">
        <v>13</v>
      </c>
      <c r="K7191" t="s">
        <v>2929</v>
      </c>
      <c r="L7191" t="s">
        <v>68</v>
      </c>
      <c r="N7191" t="str">
        <f>IF(ISBLANK(Sales[[#This Row],[return]]),"No",Sales[[#This Row],[return]])</f>
        <v>No</v>
      </c>
      <c r="O7191" s="2">
        <v>43596</v>
      </c>
      <c r="P7191" s="8" t="str">
        <f>TEXT(DAY(Sales[[#This Row],[OrderDate]]),"ddd")</f>
        <v>Wed</v>
      </c>
      <c r="Q7191" s="8" t="str">
        <f>TEXT(MONTH(Sales[[#This Row],[ShipDate]])*29,"mmm")</f>
        <v>May</v>
      </c>
      <c r="R7191">
        <v>1375</v>
      </c>
      <c r="S7191" t="s">
        <v>484</v>
      </c>
      <c r="T7191" t="s">
        <v>66</v>
      </c>
      <c r="U7191">
        <v>78745</v>
      </c>
      <c r="V7191" s="1">
        <v>0.2</v>
      </c>
      <c r="W7191">
        <v>-15</v>
      </c>
      <c r="X7191">
        <v>2</v>
      </c>
      <c r="Y7191">
        <v>74</v>
      </c>
      <c r="AD7191"/>
    </row>
    <row r="7192" spans="1:30" x14ac:dyDescent="0.25">
      <c r="A7192" t="s">
        <v>24</v>
      </c>
      <c r="B7192" s="2">
        <v>43714</v>
      </c>
      <c r="C7192" s="35">
        <f>YEAR(Sales[[#This Row],[ShipDate]])</f>
        <v>2019</v>
      </c>
      <c r="D7192" t="s">
        <v>113</v>
      </c>
      <c r="E7192" t="s">
        <v>31</v>
      </c>
      <c r="F7192" t="s">
        <v>21</v>
      </c>
      <c r="G7192" t="s">
        <v>11</v>
      </c>
      <c r="H7192" t="s">
        <v>164</v>
      </c>
      <c r="I7192" t="s">
        <v>120</v>
      </c>
      <c r="J7192" t="s">
        <v>13</v>
      </c>
      <c r="K7192" t="s">
        <v>2585</v>
      </c>
      <c r="L7192" t="s">
        <v>68</v>
      </c>
      <c r="N7192" t="str">
        <f>IF(ISBLANK(Sales[[#This Row],[return]]),"No",Sales[[#This Row],[return]])</f>
        <v>No</v>
      </c>
      <c r="O7192" s="2">
        <v>43712</v>
      </c>
      <c r="P7192" s="8" t="str">
        <f>TEXT(DAY(Sales[[#This Row],[OrderDate]]),"ddd")</f>
        <v>Wed</v>
      </c>
      <c r="Q7192" s="8" t="str">
        <f>TEXT(MONTH(Sales[[#This Row],[ShipDate]])*29,"mmm")</f>
        <v>Sep</v>
      </c>
      <c r="R7192">
        <v>381</v>
      </c>
      <c r="S7192" t="s">
        <v>2586</v>
      </c>
      <c r="T7192" t="s">
        <v>66</v>
      </c>
      <c r="U7192">
        <v>60653</v>
      </c>
      <c r="V7192" s="1">
        <v>0.3</v>
      </c>
      <c r="W7192">
        <v>-118</v>
      </c>
      <c r="X7192">
        <v>9</v>
      </c>
      <c r="Y7192">
        <v>825</v>
      </c>
      <c r="AD7192"/>
    </row>
    <row r="7193" spans="1:30" x14ac:dyDescent="0.25">
      <c r="A7193" t="s">
        <v>24</v>
      </c>
      <c r="B7193" s="2">
        <v>43714</v>
      </c>
      <c r="C7193" s="35">
        <f>YEAR(Sales[[#This Row],[ShipDate]])</f>
        <v>2019</v>
      </c>
      <c r="D7193" t="s">
        <v>113</v>
      </c>
      <c r="E7193" t="s">
        <v>31</v>
      </c>
      <c r="F7193" t="s">
        <v>45</v>
      </c>
      <c r="G7193" t="s">
        <v>25</v>
      </c>
      <c r="H7193" t="s">
        <v>164</v>
      </c>
      <c r="I7193" t="s">
        <v>120</v>
      </c>
      <c r="J7193" t="s">
        <v>13</v>
      </c>
      <c r="K7193" t="s">
        <v>2585</v>
      </c>
      <c r="L7193" t="s">
        <v>68</v>
      </c>
      <c r="N7193" t="str">
        <f>IF(ISBLANK(Sales[[#This Row],[return]]),"No",Sales[[#This Row],[return]])</f>
        <v>No</v>
      </c>
      <c r="O7193" s="2">
        <v>43712</v>
      </c>
      <c r="P7193" s="8" t="str">
        <f>TEXT(DAY(Sales[[#This Row],[OrderDate]]),"ddd")</f>
        <v>Wed</v>
      </c>
      <c r="Q7193" s="8" t="str">
        <f>TEXT(MONTH(Sales[[#This Row],[ShipDate]])*29,"mmm")</f>
        <v>Sep</v>
      </c>
      <c r="R7193">
        <v>1412</v>
      </c>
      <c r="S7193" t="s">
        <v>286</v>
      </c>
      <c r="T7193" t="s">
        <v>66</v>
      </c>
      <c r="U7193">
        <v>60653</v>
      </c>
      <c r="V7193" s="1">
        <v>0.2</v>
      </c>
      <c r="W7193">
        <v>1</v>
      </c>
      <c r="X7193">
        <v>3</v>
      </c>
      <c r="Y7193">
        <v>7</v>
      </c>
      <c r="AD7193"/>
    </row>
    <row r="7194" spans="1:30" x14ac:dyDescent="0.25">
      <c r="A7194" t="s">
        <v>24</v>
      </c>
      <c r="B7194" s="2">
        <v>43714</v>
      </c>
      <c r="C7194" s="35">
        <f>YEAR(Sales[[#This Row],[ShipDate]])</f>
        <v>2019</v>
      </c>
      <c r="D7194" t="s">
        <v>113</v>
      </c>
      <c r="E7194" t="s">
        <v>31</v>
      </c>
      <c r="F7194" t="s">
        <v>59</v>
      </c>
      <c r="G7194" t="s">
        <v>25</v>
      </c>
      <c r="H7194" t="s">
        <v>164</v>
      </c>
      <c r="I7194" t="s">
        <v>120</v>
      </c>
      <c r="J7194" t="s">
        <v>13</v>
      </c>
      <c r="K7194" t="s">
        <v>2585</v>
      </c>
      <c r="L7194" t="s">
        <v>68</v>
      </c>
      <c r="N7194" t="str">
        <f>IF(ISBLANK(Sales[[#This Row],[return]]),"No",Sales[[#This Row],[return]])</f>
        <v>No</v>
      </c>
      <c r="O7194" s="2">
        <v>43712</v>
      </c>
      <c r="P7194" s="8" t="str">
        <f>TEXT(DAY(Sales[[#This Row],[OrderDate]]),"ddd")</f>
        <v>Wed</v>
      </c>
      <c r="Q7194" s="8" t="str">
        <f>TEXT(MONTH(Sales[[#This Row],[ShipDate]])*29,"mmm")</f>
        <v>Sep</v>
      </c>
      <c r="R7194">
        <v>936</v>
      </c>
      <c r="S7194" t="s">
        <v>3255</v>
      </c>
      <c r="T7194" t="s">
        <v>66</v>
      </c>
      <c r="U7194">
        <v>60653</v>
      </c>
      <c r="V7194" s="1">
        <v>0.2</v>
      </c>
      <c r="W7194">
        <v>6</v>
      </c>
      <c r="X7194">
        <v>3</v>
      </c>
      <c r="Y7194">
        <v>18</v>
      </c>
      <c r="AD7194"/>
    </row>
    <row r="7195" spans="1:30" x14ac:dyDescent="0.25">
      <c r="A7195" t="s">
        <v>40</v>
      </c>
      <c r="B7195" s="2">
        <v>43658</v>
      </c>
      <c r="C7195" s="35">
        <f>YEAR(Sales[[#This Row],[ShipDate]])</f>
        <v>2019</v>
      </c>
      <c r="D7195" t="s">
        <v>36</v>
      </c>
      <c r="E7195" t="s">
        <v>31</v>
      </c>
      <c r="F7195" t="s">
        <v>43</v>
      </c>
      <c r="G7195" t="s">
        <v>11</v>
      </c>
      <c r="H7195" t="s">
        <v>302</v>
      </c>
      <c r="I7195" t="s">
        <v>137</v>
      </c>
      <c r="J7195" t="s">
        <v>13</v>
      </c>
      <c r="K7195" t="s">
        <v>2644</v>
      </c>
      <c r="L7195" t="s">
        <v>92</v>
      </c>
      <c r="N7195" t="str">
        <f>IF(ISBLANK(Sales[[#This Row],[return]]),"No",Sales[[#This Row],[return]])</f>
        <v>No</v>
      </c>
      <c r="O7195" s="2">
        <v>43654</v>
      </c>
      <c r="P7195" s="8" t="str">
        <f>TEXT(DAY(Sales[[#This Row],[OrderDate]]),"ddd")</f>
        <v>Sun</v>
      </c>
      <c r="Q7195" s="8" t="str">
        <f>TEXT(MONTH(Sales[[#This Row],[ShipDate]])*29,"mmm")</f>
        <v>Jul</v>
      </c>
      <c r="R7195">
        <v>1564</v>
      </c>
      <c r="S7195" t="s">
        <v>1174</v>
      </c>
      <c r="T7195" t="s">
        <v>90</v>
      </c>
      <c r="U7195">
        <v>19711</v>
      </c>
      <c r="V7195" s="1">
        <v>0</v>
      </c>
      <c r="W7195">
        <v>9</v>
      </c>
      <c r="X7195">
        <v>2</v>
      </c>
      <c r="Y7195">
        <v>40</v>
      </c>
      <c r="AD7195"/>
    </row>
    <row r="7196" spans="1:30" x14ac:dyDescent="0.25">
      <c r="A7196" t="s">
        <v>40</v>
      </c>
      <c r="B7196" s="2">
        <v>43658</v>
      </c>
      <c r="C7196" s="35">
        <f>YEAR(Sales[[#This Row],[ShipDate]])</f>
        <v>2019</v>
      </c>
      <c r="D7196" t="s">
        <v>36</v>
      </c>
      <c r="E7196" t="s">
        <v>31</v>
      </c>
      <c r="F7196" t="s">
        <v>43</v>
      </c>
      <c r="G7196" t="s">
        <v>11</v>
      </c>
      <c r="H7196" t="s">
        <v>302</v>
      </c>
      <c r="I7196" t="s">
        <v>137</v>
      </c>
      <c r="J7196" t="s">
        <v>13</v>
      </c>
      <c r="K7196" t="s">
        <v>2644</v>
      </c>
      <c r="L7196" t="s">
        <v>92</v>
      </c>
      <c r="N7196" t="str">
        <f>IF(ISBLANK(Sales[[#This Row],[return]]),"No",Sales[[#This Row],[return]])</f>
        <v>No</v>
      </c>
      <c r="O7196" s="2">
        <v>43654</v>
      </c>
      <c r="P7196" s="8" t="str">
        <f>TEXT(DAY(Sales[[#This Row],[OrderDate]]),"ddd")</f>
        <v>Sun</v>
      </c>
      <c r="Q7196" s="8" t="str">
        <f>TEXT(MONTH(Sales[[#This Row],[ShipDate]])*29,"mmm")</f>
        <v>Jul</v>
      </c>
      <c r="R7196">
        <v>19</v>
      </c>
      <c r="S7196" t="s">
        <v>1490</v>
      </c>
      <c r="T7196" t="s">
        <v>90</v>
      </c>
      <c r="U7196">
        <v>19711</v>
      </c>
      <c r="V7196" s="1">
        <v>0</v>
      </c>
      <c r="W7196">
        <v>6</v>
      </c>
      <c r="X7196">
        <v>4</v>
      </c>
      <c r="Y7196">
        <v>84</v>
      </c>
      <c r="AD7196"/>
    </row>
    <row r="7197" spans="1:30" x14ac:dyDescent="0.25">
      <c r="A7197" t="s">
        <v>40</v>
      </c>
      <c r="B7197" s="2">
        <v>43658</v>
      </c>
      <c r="C7197" s="35">
        <f>YEAR(Sales[[#This Row],[ShipDate]])</f>
        <v>2019</v>
      </c>
      <c r="D7197" t="s">
        <v>36</v>
      </c>
      <c r="E7197" t="s">
        <v>31</v>
      </c>
      <c r="F7197" t="s">
        <v>45</v>
      </c>
      <c r="G7197" t="s">
        <v>25</v>
      </c>
      <c r="H7197" t="s">
        <v>302</v>
      </c>
      <c r="I7197" t="s">
        <v>137</v>
      </c>
      <c r="J7197" t="s">
        <v>13</v>
      </c>
      <c r="K7197" t="s">
        <v>2644</v>
      </c>
      <c r="L7197" t="s">
        <v>92</v>
      </c>
      <c r="N7197" t="str">
        <f>IF(ISBLANK(Sales[[#This Row],[return]]),"No",Sales[[#This Row],[return]])</f>
        <v>No</v>
      </c>
      <c r="O7197" s="2">
        <v>43654</v>
      </c>
      <c r="P7197" s="8" t="str">
        <f>TEXT(DAY(Sales[[#This Row],[OrderDate]]),"ddd")</f>
        <v>Sun</v>
      </c>
      <c r="Q7197" s="8" t="str">
        <f>TEXT(MONTH(Sales[[#This Row],[ShipDate]])*29,"mmm")</f>
        <v>Jul</v>
      </c>
      <c r="R7197">
        <v>887</v>
      </c>
      <c r="S7197" t="s">
        <v>1768</v>
      </c>
      <c r="T7197" t="s">
        <v>90</v>
      </c>
      <c r="U7197">
        <v>19711</v>
      </c>
      <c r="V7197" s="1">
        <v>0</v>
      </c>
      <c r="W7197">
        <v>45</v>
      </c>
      <c r="X7197">
        <v>5</v>
      </c>
      <c r="Y7197">
        <v>175</v>
      </c>
      <c r="AD7197"/>
    </row>
    <row r="7198" spans="1:30" x14ac:dyDescent="0.25">
      <c r="A7198" t="s">
        <v>40</v>
      </c>
      <c r="B7198" s="2">
        <v>43658</v>
      </c>
      <c r="C7198" s="35">
        <f>YEAR(Sales[[#This Row],[ShipDate]])</f>
        <v>2019</v>
      </c>
      <c r="D7198" t="s">
        <v>36</v>
      </c>
      <c r="E7198" t="s">
        <v>31</v>
      </c>
      <c r="F7198" t="s">
        <v>45</v>
      </c>
      <c r="G7198" t="s">
        <v>25</v>
      </c>
      <c r="H7198" t="s">
        <v>302</v>
      </c>
      <c r="I7198" t="s">
        <v>137</v>
      </c>
      <c r="J7198" t="s">
        <v>13</v>
      </c>
      <c r="K7198" t="s">
        <v>2644</v>
      </c>
      <c r="L7198" t="s">
        <v>92</v>
      </c>
      <c r="N7198" t="str">
        <f>IF(ISBLANK(Sales[[#This Row],[return]]),"No",Sales[[#This Row],[return]])</f>
        <v>No</v>
      </c>
      <c r="O7198" s="2">
        <v>43654</v>
      </c>
      <c r="P7198" s="8" t="str">
        <f>TEXT(DAY(Sales[[#This Row],[OrderDate]]),"ddd")</f>
        <v>Sun</v>
      </c>
      <c r="Q7198" s="8" t="str">
        <f>TEXT(MONTH(Sales[[#This Row],[ShipDate]])*29,"mmm")</f>
        <v>Jul</v>
      </c>
      <c r="R7198">
        <v>1140</v>
      </c>
      <c r="S7198" t="s">
        <v>1994</v>
      </c>
      <c r="T7198" t="s">
        <v>90</v>
      </c>
      <c r="U7198">
        <v>19711</v>
      </c>
      <c r="V7198" s="1">
        <v>0</v>
      </c>
      <c r="W7198">
        <v>9</v>
      </c>
      <c r="X7198">
        <v>7</v>
      </c>
      <c r="Y7198">
        <v>29</v>
      </c>
      <c r="AD7198"/>
    </row>
    <row r="7199" spans="1:30" x14ac:dyDescent="0.25">
      <c r="A7199" t="s">
        <v>40</v>
      </c>
      <c r="B7199" s="2">
        <v>43658</v>
      </c>
      <c r="C7199" s="35">
        <f>YEAR(Sales[[#This Row],[ShipDate]])</f>
        <v>2019</v>
      </c>
      <c r="D7199" t="s">
        <v>36</v>
      </c>
      <c r="E7199" t="s">
        <v>31</v>
      </c>
      <c r="F7199" t="s">
        <v>99</v>
      </c>
      <c r="G7199" t="s">
        <v>46</v>
      </c>
      <c r="H7199" t="s">
        <v>302</v>
      </c>
      <c r="I7199" t="s">
        <v>137</v>
      </c>
      <c r="J7199" t="s">
        <v>13</v>
      </c>
      <c r="K7199" t="s">
        <v>2644</v>
      </c>
      <c r="L7199" t="s">
        <v>92</v>
      </c>
      <c r="N7199" t="str">
        <f>IF(ISBLANK(Sales[[#This Row],[return]]),"No",Sales[[#This Row],[return]])</f>
        <v>No</v>
      </c>
      <c r="O7199" s="2">
        <v>43654</v>
      </c>
      <c r="P7199" s="8" t="str">
        <f>TEXT(DAY(Sales[[#This Row],[OrderDate]]),"ddd")</f>
        <v>Sun</v>
      </c>
      <c r="Q7199" s="8" t="str">
        <f>TEXT(MONTH(Sales[[#This Row],[ShipDate]])*29,"mmm")</f>
        <v>Jul</v>
      </c>
      <c r="R7199">
        <v>1058</v>
      </c>
      <c r="S7199" t="s">
        <v>2397</v>
      </c>
      <c r="T7199" t="s">
        <v>90</v>
      </c>
      <c r="U7199">
        <v>19711</v>
      </c>
      <c r="V7199" s="1">
        <v>0</v>
      </c>
      <c r="W7199">
        <v>58</v>
      </c>
      <c r="X7199">
        <v>5</v>
      </c>
      <c r="Y7199">
        <v>142</v>
      </c>
      <c r="AD7199"/>
    </row>
    <row r="7200" spans="1:30" x14ac:dyDescent="0.25">
      <c r="A7200" t="s">
        <v>24</v>
      </c>
      <c r="B7200" s="2">
        <v>43539</v>
      </c>
      <c r="C7200" s="35">
        <f>YEAR(Sales[[#This Row],[ShipDate]])</f>
        <v>2019</v>
      </c>
      <c r="D7200" t="s">
        <v>19</v>
      </c>
      <c r="E7200" t="s">
        <v>31</v>
      </c>
      <c r="F7200" t="s">
        <v>99</v>
      </c>
      <c r="G7200" t="s">
        <v>46</v>
      </c>
      <c r="H7200" t="s">
        <v>79</v>
      </c>
      <c r="I7200" t="s">
        <v>32</v>
      </c>
      <c r="J7200" t="s">
        <v>13</v>
      </c>
      <c r="K7200" t="s">
        <v>2678</v>
      </c>
      <c r="L7200" t="s">
        <v>30</v>
      </c>
      <c r="N7200" t="str">
        <f>IF(ISBLANK(Sales[[#This Row],[return]]),"No",Sales[[#This Row],[return]])</f>
        <v>No</v>
      </c>
      <c r="O7200" s="2">
        <v>43534</v>
      </c>
      <c r="P7200" s="8" t="str">
        <f>TEXT(DAY(Sales[[#This Row],[OrderDate]]),"ddd")</f>
        <v>Tue</v>
      </c>
      <c r="Q7200" s="8" t="str">
        <f>TEXT(MONTH(Sales[[#This Row],[ShipDate]])*29,"mmm")</f>
        <v>Mar</v>
      </c>
      <c r="R7200">
        <v>1068</v>
      </c>
      <c r="S7200" t="s">
        <v>2548</v>
      </c>
      <c r="T7200" t="s">
        <v>28</v>
      </c>
      <c r="U7200">
        <v>94109</v>
      </c>
      <c r="V7200" s="1">
        <v>0</v>
      </c>
      <c r="W7200">
        <v>21</v>
      </c>
      <c r="X7200">
        <v>4</v>
      </c>
      <c r="Y7200">
        <v>112</v>
      </c>
      <c r="AD7200"/>
    </row>
    <row r="7201" spans="1:30" x14ac:dyDescent="0.25">
      <c r="A7201" t="s">
        <v>24</v>
      </c>
      <c r="B7201" s="2">
        <v>43729</v>
      </c>
      <c r="C7201" s="35">
        <f>YEAR(Sales[[#This Row],[ShipDate]])</f>
        <v>2019</v>
      </c>
      <c r="D7201" t="s">
        <v>113</v>
      </c>
      <c r="E7201" t="s">
        <v>69</v>
      </c>
      <c r="F7201" t="s">
        <v>104</v>
      </c>
      <c r="G7201" t="s">
        <v>25</v>
      </c>
      <c r="H7201" t="s">
        <v>399</v>
      </c>
      <c r="I7201" t="s">
        <v>70</v>
      </c>
      <c r="J7201" t="s">
        <v>13</v>
      </c>
      <c r="K7201" t="s">
        <v>241</v>
      </c>
      <c r="L7201" t="s">
        <v>68</v>
      </c>
      <c r="N7201" t="str">
        <f>IF(ISBLANK(Sales[[#This Row],[return]]),"No",Sales[[#This Row],[return]])</f>
        <v>No</v>
      </c>
      <c r="O7201" s="2">
        <v>43726</v>
      </c>
      <c r="P7201" s="8" t="str">
        <f>TEXT(DAY(Sales[[#This Row],[OrderDate]]),"ddd")</f>
        <v>Wed</v>
      </c>
      <c r="Q7201" s="8" t="str">
        <f>TEXT(MONTH(Sales[[#This Row],[ShipDate]])*29,"mmm")</f>
        <v>Sep</v>
      </c>
      <c r="R7201">
        <v>946</v>
      </c>
      <c r="S7201" t="s">
        <v>3094</v>
      </c>
      <c r="T7201" t="s">
        <v>66</v>
      </c>
      <c r="U7201">
        <v>75220</v>
      </c>
      <c r="V7201" s="1">
        <v>0.2</v>
      </c>
      <c r="W7201">
        <v>36</v>
      </c>
      <c r="X7201">
        <v>4</v>
      </c>
      <c r="Y7201">
        <v>115</v>
      </c>
      <c r="AD7201"/>
    </row>
    <row r="7202" spans="1:30" x14ac:dyDescent="0.25">
      <c r="A7202" t="s">
        <v>40</v>
      </c>
      <c r="B7202" s="2">
        <v>43548</v>
      </c>
      <c r="C7202" s="35">
        <f>YEAR(Sales[[#This Row],[ShipDate]])</f>
        <v>2019</v>
      </c>
      <c r="D7202" t="s">
        <v>36</v>
      </c>
      <c r="E7202" t="s">
        <v>31</v>
      </c>
      <c r="F7202" t="s">
        <v>52</v>
      </c>
      <c r="G7202" t="s">
        <v>25</v>
      </c>
      <c r="H7202" t="s">
        <v>26</v>
      </c>
      <c r="I7202" t="s">
        <v>32</v>
      </c>
      <c r="J7202" t="s">
        <v>13</v>
      </c>
      <c r="K7202" t="s">
        <v>2737</v>
      </c>
      <c r="L7202" t="s">
        <v>30</v>
      </c>
      <c r="N7202" t="str">
        <f>IF(ISBLANK(Sales[[#This Row],[return]]),"No",Sales[[#This Row],[return]])</f>
        <v>No</v>
      </c>
      <c r="O7202" s="2">
        <v>43543</v>
      </c>
      <c r="P7202" s="8" t="str">
        <f>TEXT(DAY(Sales[[#This Row],[OrderDate]]),"ddd")</f>
        <v>Thu</v>
      </c>
      <c r="Q7202" s="8" t="str">
        <f>TEXT(MONTH(Sales[[#This Row],[ShipDate]])*29,"mmm")</f>
        <v>Mar</v>
      </c>
      <c r="R7202">
        <v>286</v>
      </c>
      <c r="S7202" t="s">
        <v>2023</v>
      </c>
      <c r="T7202" t="s">
        <v>28</v>
      </c>
      <c r="U7202">
        <v>90008</v>
      </c>
      <c r="V7202" s="1">
        <v>0</v>
      </c>
      <c r="W7202">
        <v>107</v>
      </c>
      <c r="X7202">
        <v>7</v>
      </c>
      <c r="Y7202">
        <v>381</v>
      </c>
      <c r="AD7202"/>
    </row>
    <row r="7203" spans="1:30" x14ac:dyDescent="0.25">
      <c r="A7203" t="s">
        <v>10</v>
      </c>
      <c r="B7203" s="2">
        <v>43560</v>
      </c>
      <c r="C7203" s="35">
        <f>YEAR(Sales[[#This Row],[ShipDate]])</f>
        <v>2019</v>
      </c>
      <c r="D7203" t="s">
        <v>113</v>
      </c>
      <c r="E7203" t="s">
        <v>69</v>
      </c>
      <c r="F7203" t="s">
        <v>45</v>
      </c>
      <c r="G7203" t="s">
        <v>25</v>
      </c>
      <c r="H7203" t="s">
        <v>146</v>
      </c>
      <c r="I7203" t="s">
        <v>149</v>
      </c>
      <c r="J7203" t="s">
        <v>13</v>
      </c>
      <c r="K7203" t="s">
        <v>2905</v>
      </c>
      <c r="L7203" t="s">
        <v>92</v>
      </c>
      <c r="N7203" t="str">
        <f>IF(ISBLANK(Sales[[#This Row],[return]]),"No",Sales[[#This Row],[return]])</f>
        <v>No</v>
      </c>
      <c r="O7203" s="2">
        <v>43559</v>
      </c>
      <c r="P7203" s="8" t="str">
        <f>TEXT(DAY(Sales[[#This Row],[OrderDate]]),"ddd")</f>
        <v>Wed</v>
      </c>
      <c r="Q7203" s="8" t="str">
        <f>TEXT(MONTH(Sales[[#This Row],[ShipDate]])*29,"mmm")</f>
        <v>Apr</v>
      </c>
      <c r="R7203">
        <v>1141</v>
      </c>
      <c r="S7203" t="s">
        <v>2177</v>
      </c>
      <c r="T7203" t="s">
        <v>90</v>
      </c>
      <c r="U7203">
        <v>10035</v>
      </c>
      <c r="V7203" s="1">
        <v>0</v>
      </c>
      <c r="W7203">
        <v>2</v>
      </c>
      <c r="X7203">
        <v>4</v>
      </c>
      <c r="Y7203">
        <v>7</v>
      </c>
      <c r="AD7203"/>
    </row>
    <row r="7204" spans="1:30" x14ac:dyDescent="0.25">
      <c r="A7204" t="s">
        <v>24</v>
      </c>
      <c r="B7204" s="2">
        <v>43822</v>
      </c>
      <c r="C7204" s="35">
        <f>YEAR(Sales[[#This Row],[ShipDate]])</f>
        <v>2019</v>
      </c>
      <c r="D7204" t="s">
        <v>19</v>
      </c>
      <c r="E7204" t="s">
        <v>18</v>
      </c>
      <c r="F7204" t="s">
        <v>21</v>
      </c>
      <c r="G7204" t="s">
        <v>11</v>
      </c>
      <c r="H7204" t="s">
        <v>1237</v>
      </c>
      <c r="I7204" t="s">
        <v>32</v>
      </c>
      <c r="J7204" t="s">
        <v>13</v>
      </c>
      <c r="K7204" t="s">
        <v>623</v>
      </c>
      <c r="L7204" t="s">
        <v>30</v>
      </c>
      <c r="M7204" t="s">
        <v>82</v>
      </c>
      <c r="N7204" t="str">
        <f>IF(ISBLANK(Sales[[#This Row],[return]]),"No",Sales[[#This Row],[return]])</f>
        <v>Yes</v>
      </c>
      <c r="O7204" s="2">
        <v>43817</v>
      </c>
      <c r="P7204" s="8" t="str">
        <f>TEXT(DAY(Sales[[#This Row],[OrderDate]]),"ddd")</f>
        <v>Wed</v>
      </c>
      <c r="Q7204" s="8" t="str">
        <f>TEXT(MONTH(Sales[[#This Row],[ShipDate]])*29,"mmm")</f>
        <v>Dec</v>
      </c>
      <c r="R7204">
        <v>386</v>
      </c>
      <c r="S7204" t="s">
        <v>3062</v>
      </c>
      <c r="T7204" t="s">
        <v>28</v>
      </c>
      <c r="U7204">
        <v>92024</v>
      </c>
      <c r="V7204" s="1">
        <v>0.15</v>
      </c>
      <c r="W7204">
        <v>-13</v>
      </c>
      <c r="X7204">
        <v>1</v>
      </c>
      <c r="Y7204">
        <v>120</v>
      </c>
      <c r="AD7204"/>
    </row>
    <row r="7205" spans="1:30" x14ac:dyDescent="0.25">
      <c r="A7205" t="s">
        <v>24</v>
      </c>
      <c r="B7205" s="2">
        <v>43822</v>
      </c>
      <c r="C7205" s="35">
        <f>YEAR(Sales[[#This Row],[ShipDate]])</f>
        <v>2019</v>
      </c>
      <c r="D7205" t="s">
        <v>19</v>
      </c>
      <c r="E7205" t="s">
        <v>18</v>
      </c>
      <c r="F7205" t="s">
        <v>50</v>
      </c>
      <c r="G7205" t="s">
        <v>25</v>
      </c>
      <c r="H7205" t="s">
        <v>1237</v>
      </c>
      <c r="I7205" t="s">
        <v>32</v>
      </c>
      <c r="J7205" t="s">
        <v>13</v>
      </c>
      <c r="K7205" t="s">
        <v>623</v>
      </c>
      <c r="L7205" t="s">
        <v>30</v>
      </c>
      <c r="M7205" t="s">
        <v>82</v>
      </c>
      <c r="N7205" t="str">
        <f>IF(ISBLANK(Sales[[#This Row],[return]]),"No",Sales[[#This Row],[return]])</f>
        <v>Yes</v>
      </c>
      <c r="O7205" s="2">
        <v>43817</v>
      </c>
      <c r="P7205" s="8" t="str">
        <f>TEXT(DAY(Sales[[#This Row],[OrderDate]]),"ddd")</f>
        <v>Wed</v>
      </c>
      <c r="Q7205" s="8" t="str">
        <f>TEXT(MONTH(Sales[[#This Row],[ShipDate]])*29,"mmm")</f>
        <v>Dec</v>
      </c>
      <c r="R7205">
        <v>328</v>
      </c>
      <c r="S7205" t="s">
        <v>1882</v>
      </c>
      <c r="T7205" t="s">
        <v>28</v>
      </c>
      <c r="U7205">
        <v>92024</v>
      </c>
      <c r="V7205" s="1">
        <v>0.2</v>
      </c>
      <c r="W7205">
        <v>16</v>
      </c>
      <c r="X7205">
        <v>2</v>
      </c>
      <c r="Y7205">
        <v>47</v>
      </c>
      <c r="AD7205"/>
    </row>
    <row r="7206" spans="1:30" x14ac:dyDescent="0.25">
      <c r="A7206" t="s">
        <v>24</v>
      </c>
      <c r="B7206" s="2">
        <v>43822</v>
      </c>
      <c r="C7206" s="35">
        <f>YEAR(Sales[[#This Row],[ShipDate]])</f>
        <v>2019</v>
      </c>
      <c r="D7206" t="s">
        <v>19</v>
      </c>
      <c r="E7206" t="s">
        <v>18</v>
      </c>
      <c r="F7206" t="s">
        <v>99</v>
      </c>
      <c r="G7206" t="s">
        <v>46</v>
      </c>
      <c r="H7206" t="s">
        <v>1237</v>
      </c>
      <c r="I7206" t="s">
        <v>32</v>
      </c>
      <c r="J7206" t="s">
        <v>13</v>
      </c>
      <c r="K7206" t="s">
        <v>623</v>
      </c>
      <c r="L7206" t="s">
        <v>30</v>
      </c>
      <c r="M7206" t="s">
        <v>82</v>
      </c>
      <c r="N7206" t="str">
        <f>IF(ISBLANK(Sales[[#This Row],[return]]),"No",Sales[[#This Row],[return]])</f>
        <v>Yes</v>
      </c>
      <c r="O7206" s="2">
        <v>43817</v>
      </c>
      <c r="P7206" s="8" t="str">
        <f>TEXT(DAY(Sales[[#This Row],[OrderDate]]),"ddd")</f>
        <v>Wed</v>
      </c>
      <c r="Q7206" s="8" t="str">
        <f>TEXT(MONTH(Sales[[#This Row],[ShipDate]])*29,"mmm")</f>
        <v>Dec</v>
      </c>
      <c r="R7206">
        <v>1015</v>
      </c>
      <c r="S7206" t="s">
        <v>1055</v>
      </c>
      <c r="T7206" t="s">
        <v>28</v>
      </c>
      <c r="U7206">
        <v>92024</v>
      </c>
      <c r="V7206" s="1">
        <v>0</v>
      </c>
      <c r="W7206">
        <v>58</v>
      </c>
      <c r="X7206">
        <v>2</v>
      </c>
      <c r="Y7206">
        <v>120</v>
      </c>
      <c r="AD7206"/>
    </row>
    <row r="7207" spans="1:30" x14ac:dyDescent="0.25">
      <c r="A7207" t="s">
        <v>40</v>
      </c>
      <c r="B7207" s="2">
        <v>43826</v>
      </c>
      <c r="C7207" s="35">
        <f>YEAR(Sales[[#This Row],[ShipDate]])</f>
        <v>2019</v>
      </c>
      <c r="D7207" t="s">
        <v>36</v>
      </c>
      <c r="E7207" t="s">
        <v>18</v>
      </c>
      <c r="F7207" t="s">
        <v>43</v>
      </c>
      <c r="G7207" t="s">
        <v>11</v>
      </c>
      <c r="H7207" t="s">
        <v>1576</v>
      </c>
      <c r="I7207" t="s">
        <v>180</v>
      </c>
      <c r="J7207" t="s">
        <v>13</v>
      </c>
      <c r="K7207" t="s">
        <v>843</v>
      </c>
      <c r="L7207" t="s">
        <v>17</v>
      </c>
      <c r="N7207" t="str">
        <f>IF(ISBLANK(Sales[[#This Row],[return]]),"No",Sales[[#This Row],[return]])</f>
        <v>No</v>
      </c>
      <c r="O7207" s="2">
        <v>43822</v>
      </c>
      <c r="P7207" s="8" t="str">
        <f>TEXT(DAY(Sales[[#This Row],[OrderDate]]),"ddd")</f>
        <v>Mon</v>
      </c>
      <c r="Q7207" s="8" t="str">
        <f>TEXT(MONTH(Sales[[#This Row],[ShipDate]])*29,"mmm")</f>
        <v>Dec</v>
      </c>
      <c r="R7207">
        <v>620</v>
      </c>
      <c r="S7207" t="s">
        <v>3145</v>
      </c>
      <c r="T7207" t="s">
        <v>15</v>
      </c>
      <c r="U7207">
        <v>37075</v>
      </c>
      <c r="V7207" s="1">
        <v>0.2</v>
      </c>
      <c r="W7207">
        <v>19</v>
      </c>
      <c r="X7207">
        <v>4</v>
      </c>
      <c r="Y7207">
        <v>73</v>
      </c>
      <c r="AD7207"/>
    </row>
    <row r="7208" spans="1:30" x14ac:dyDescent="0.25">
      <c r="A7208" t="s">
        <v>40</v>
      </c>
      <c r="B7208" s="2">
        <v>43826</v>
      </c>
      <c r="C7208" s="35">
        <f>YEAR(Sales[[#This Row],[ShipDate]])</f>
        <v>2019</v>
      </c>
      <c r="D7208" t="s">
        <v>36</v>
      </c>
      <c r="E7208" t="s">
        <v>18</v>
      </c>
      <c r="F7208" t="s">
        <v>39</v>
      </c>
      <c r="G7208" t="s">
        <v>25</v>
      </c>
      <c r="H7208" t="s">
        <v>1576</v>
      </c>
      <c r="I7208" t="s">
        <v>180</v>
      </c>
      <c r="J7208" t="s">
        <v>13</v>
      </c>
      <c r="K7208" t="s">
        <v>843</v>
      </c>
      <c r="L7208" t="s">
        <v>17</v>
      </c>
      <c r="N7208" t="str">
        <f>IF(ISBLANK(Sales[[#This Row],[return]]),"No",Sales[[#This Row],[return]])</f>
        <v>No</v>
      </c>
      <c r="O7208" s="2">
        <v>43822</v>
      </c>
      <c r="P7208" s="8" t="str">
        <f>TEXT(DAY(Sales[[#This Row],[OrderDate]]),"ddd")</f>
        <v>Mon</v>
      </c>
      <c r="Q7208" s="8" t="str">
        <f>TEXT(MONTH(Sales[[#This Row],[ShipDate]])*29,"mmm")</f>
        <v>Dec</v>
      </c>
      <c r="R7208">
        <v>1383</v>
      </c>
      <c r="S7208" t="s">
        <v>181</v>
      </c>
      <c r="T7208" t="s">
        <v>15</v>
      </c>
      <c r="U7208">
        <v>37075</v>
      </c>
      <c r="V7208" s="1">
        <v>0.2</v>
      </c>
      <c r="W7208">
        <v>-55</v>
      </c>
      <c r="X7208">
        <v>3</v>
      </c>
      <c r="Y7208">
        <v>218</v>
      </c>
      <c r="AD7208"/>
    </row>
    <row r="7209" spans="1:30" x14ac:dyDescent="0.25">
      <c r="A7209" t="s">
        <v>40</v>
      </c>
      <c r="B7209" s="2">
        <v>43826</v>
      </c>
      <c r="C7209" s="35">
        <f>YEAR(Sales[[#This Row],[ShipDate]])</f>
        <v>2019</v>
      </c>
      <c r="D7209" t="s">
        <v>36</v>
      </c>
      <c r="E7209" t="s">
        <v>18</v>
      </c>
      <c r="F7209" t="s">
        <v>45</v>
      </c>
      <c r="G7209" t="s">
        <v>25</v>
      </c>
      <c r="H7209" t="s">
        <v>1576</v>
      </c>
      <c r="I7209" t="s">
        <v>180</v>
      </c>
      <c r="J7209" t="s">
        <v>13</v>
      </c>
      <c r="K7209" t="s">
        <v>843</v>
      </c>
      <c r="L7209" t="s">
        <v>17</v>
      </c>
      <c r="N7209" t="str">
        <f>IF(ISBLANK(Sales[[#This Row],[return]]),"No",Sales[[#This Row],[return]])</f>
        <v>No</v>
      </c>
      <c r="O7209" s="2">
        <v>43822</v>
      </c>
      <c r="P7209" s="8" t="str">
        <f>TEXT(DAY(Sales[[#This Row],[OrderDate]]),"ddd")</f>
        <v>Mon</v>
      </c>
      <c r="Q7209" s="8" t="str">
        <f>TEXT(MONTH(Sales[[#This Row],[ShipDate]])*29,"mmm")</f>
        <v>Dec</v>
      </c>
      <c r="R7209">
        <v>1259</v>
      </c>
      <c r="S7209" t="s">
        <v>2248</v>
      </c>
      <c r="T7209" t="s">
        <v>15</v>
      </c>
      <c r="U7209">
        <v>37075</v>
      </c>
      <c r="V7209" s="1">
        <v>0.2</v>
      </c>
      <c r="W7209">
        <v>1</v>
      </c>
      <c r="X7209">
        <v>7</v>
      </c>
      <c r="Y7209">
        <v>12</v>
      </c>
      <c r="AD7209"/>
    </row>
    <row r="7210" spans="1:30" x14ac:dyDescent="0.25">
      <c r="A7210" t="s">
        <v>24</v>
      </c>
      <c r="B7210" s="2">
        <v>43723</v>
      </c>
      <c r="C7210" s="35">
        <f>YEAR(Sales[[#This Row],[ShipDate]])</f>
        <v>2019</v>
      </c>
      <c r="D7210" t="s">
        <v>113</v>
      </c>
      <c r="E7210" t="s">
        <v>18</v>
      </c>
      <c r="F7210" t="s">
        <v>59</v>
      </c>
      <c r="G7210" t="s">
        <v>25</v>
      </c>
      <c r="H7210" t="s">
        <v>1151</v>
      </c>
      <c r="I7210" t="s">
        <v>1150</v>
      </c>
      <c r="J7210" t="s">
        <v>13</v>
      </c>
      <c r="K7210" t="s">
        <v>1712</v>
      </c>
      <c r="L7210" t="s">
        <v>92</v>
      </c>
      <c r="N7210" t="str">
        <f>IF(ISBLANK(Sales[[#This Row],[return]]),"No",Sales[[#This Row],[return]])</f>
        <v>No</v>
      </c>
      <c r="O7210" s="2">
        <v>43720</v>
      </c>
      <c r="P7210" s="8" t="str">
        <f>TEXT(DAY(Sales[[#This Row],[OrderDate]]),"ddd")</f>
        <v>Thu</v>
      </c>
      <c r="Q7210" s="8" t="str">
        <f>TEXT(MONTH(Sales[[#This Row],[ShipDate]])*29,"mmm")</f>
        <v>Sep</v>
      </c>
      <c r="R7210">
        <v>97</v>
      </c>
      <c r="S7210" t="s">
        <v>454</v>
      </c>
      <c r="T7210" t="s">
        <v>90</v>
      </c>
      <c r="U7210">
        <v>21215</v>
      </c>
      <c r="V7210" s="1">
        <v>0</v>
      </c>
      <c r="W7210">
        <v>20</v>
      </c>
      <c r="X7210">
        <v>5</v>
      </c>
      <c r="Y7210">
        <v>40</v>
      </c>
      <c r="AD7210"/>
    </row>
    <row r="7211" spans="1:30" x14ac:dyDescent="0.25">
      <c r="A7211" t="s">
        <v>24</v>
      </c>
      <c r="B7211" s="2">
        <v>43723</v>
      </c>
      <c r="C7211" s="35">
        <f>YEAR(Sales[[#This Row],[ShipDate]])</f>
        <v>2019</v>
      </c>
      <c r="D7211" t="s">
        <v>113</v>
      </c>
      <c r="E7211" t="s">
        <v>18</v>
      </c>
      <c r="F7211" t="s">
        <v>59</v>
      </c>
      <c r="G7211" t="s">
        <v>25</v>
      </c>
      <c r="H7211" t="s">
        <v>1151</v>
      </c>
      <c r="I7211" t="s">
        <v>1150</v>
      </c>
      <c r="J7211" t="s">
        <v>13</v>
      </c>
      <c r="K7211" t="s">
        <v>1712</v>
      </c>
      <c r="L7211" t="s">
        <v>92</v>
      </c>
      <c r="N7211" t="str">
        <f>IF(ISBLANK(Sales[[#This Row],[return]]),"No",Sales[[#This Row],[return]])</f>
        <v>No</v>
      </c>
      <c r="O7211" s="2">
        <v>43720</v>
      </c>
      <c r="P7211" s="8" t="str">
        <f>TEXT(DAY(Sales[[#This Row],[OrderDate]]),"ddd")</f>
        <v>Thu</v>
      </c>
      <c r="Q7211" s="8" t="str">
        <f>TEXT(MONTH(Sales[[#This Row],[ShipDate]])*29,"mmm")</f>
        <v>Sep</v>
      </c>
      <c r="R7211">
        <v>1734</v>
      </c>
      <c r="S7211" t="s">
        <v>519</v>
      </c>
      <c r="T7211" t="s">
        <v>90</v>
      </c>
      <c r="U7211">
        <v>21215</v>
      </c>
      <c r="V7211" s="1">
        <v>0</v>
      </c>
      <c r="W7211">
        <v>46</v>
      </c>
      <c r="X7211">
        <v>5</v>
      </c>
      <c r="Y7211">
        <v>95</v>
      </c>
      <c r="AD7211"/>
    </row>
    <row r="7212" spans="1:30" x14ac:dyDescent="0.25">
      <c r="A7212" t="s">
        <v>24</v>
      </c>
      <c r="B7212" s="2">
        <v>43723</v>
      </c>
      <c r="C7212" s="35">
        <f>YEAR(Sales[[#This Row],[ShipDate]])</f>
        <v>2019</v>
      </c>
      <c r="D7212" t="s">
        <v>113</v>
      </c>
      <c r="E7212" t="s">
        <v>18</v>
      </c>
      <c r="F7212" t="s">
        <v>52</v>
      </c>
      <c r="G7212" t="s">
        <v>25</v>
      </c>
      <c r="H7212" t="s">
        <v>1151</v>
      </c>
      <c r="I7212" t="s">
        <v>1150</v>
      </c>
      <c r="J7212" t="s">
        <v>13</v>
      </c>
      <c r="K7212" t="s">
        <v>1712</v>
      </c>
      <c r="L7212" t="s">
        <v>92</v>
      </c>
      <c r="N7212" t="str">
        <f>IF(ISBLANK(Sales[[#This Row],[return]]),"No",Sales[[#This Row],[return]])</f>
        <v>No</v>
      </c>
      <c r="O7212" s="2">
        <v>43720</v>
      </c>
      <c r="P7212" s="8" t="str">
        <f>TEXT(DAY(Sales[[#This Row],[OrderDate]]),"ddd")</f>
        <v>Thu</v>
      </c>
      <c r="Q7212" s="8" t="str">
        <f>TEXT(MONTH(Sales[[#This Row],[ShipDate]])*29,"mmm")</f>
        <v>Sep</v>
      </c>
      <c r="R7212">
        <v>638</v>
      </c>
      <c r="S7212" t="s">
        <v>223</v>
      </c>
      <c r="T7212" t="s">
        <v>90</v>
      </c>
      <c r="U7212">
        <v>21215</v>
      </c>
      <c r="V7212" s="1">
        <v>0</v>
      </c>
      <c r="W7212">
        <v>26</v>
      </c>
      <c r="X7212">
        <v>7</v>
      </c>
      <c r="Y7212">
        <v>91</v>
      </c>
      <c r="AD7212"/>
    </row>
    <row r="7213" spans="1:30" x14ac:dyDescent="0.25">
      <c r="A7213" t="s">
        <v>10</v>
      </c>
      <c r="B7213" s="2">
        <v>43621</v>
      </c>
      <c r="C7213" s="35">
        <f>YEAR(Sales[[#This Row],[ShipDate]])</f>
        <v>2019</v>
      </c>
      <c r="D7213" t="s">
        <v>19</v>
      </c>
      <c r="E7213" t="s">
        <v>18</v>
      </c>
      <c r="F7213" t="s">
        <v>104</v>
      </c>
      <c r="G7213" t="s">
        <v>25</v>
      </c>
      <c r="H7213" t="s">
        <v>837</v>
      </c>
      <c r="I7213" t="s">
        <v>169</v>
      </c>
      <c r="J7213" t="s">
        <v>13</v>
      </c>
      <c r="K7213" t="s">
        <v>631</v>
      </c>
      <c r="L7213" t="s">
        <v>30</v>
      </c>
      <c r="N7213" t="str">
        <f>IF(ISBLANK(Sales[[#This Row],[return]]),"No",Sales[[#This Row],[return]])</f>
        <v>No</v>
      </c>
      <c r="O7213" s="2">
        <v>43618</v>
      </c>
      <c r="P7213" s="8" t="str">
        <f>TEXT(DAY(Sales[[#This Row],[OrderDate]]),"ddd")</f>
        <v>Mon</v>
      </c>
      <c r="Q7213" s="8" t="str">
        <f>TEXT(MONTH(Sales[[#This Row],[ShipDate]])*29,"mmm")</f>
        <v>Jun</v>
      </c>
      <c r="R7213">
        <v>1048</v>
      </c>
      <c r="S7213" t="s">
        <v>3175</v>
      </c>
      <c r="T7213" t="s">
        <v>28</v>
      </c>
      <c r="U7213">
        <v>85204</v>
      </c>
      <c r="V7213" s="1">
        <v>0.2</v>
      </c>
      <c r="W7213">
        <v>16</v>
      </c>
      <c r="X7213">
        <v>5</v>
      </c>
      <c r="Y7213">
        <v>44</v>
      </c>
      <c r="AD7213"/>
    </row>
    <row r="7214" spans="1:30" x14ac:dyDescent="0.25">
      <c r="A7214" t="s">
        <v>10</v>
      </c>
      <c r="B7214" s="2">
        <v>43621</v>
      </c>
      <c r="C7214" s="35">
        <f>YEAR(Sales[[#This Row],[ShipDate]])</f>
        <v>2019</v>
      </c>
      <c r="D7214" t="s">
        <v>19</v>
      </c>
      <c r="E7214" t="s">
        <v>18</v>
      </c>
      <c r="F7214" t="s">
        <v>59</v>
      </c>
      <c r="G7214" t="s">
        <v>25</v>
      </c>
      <c r="H7214" t="s">
        <v>837</v>
      </c>
      <c r="I7214" t="s">
        <v>169</v>
      </c>
      <c r="J7214" t="s">
        <v>13</v>
      </c>
      <c r="K7214" t="s">
        <v>631</v>
      </c>
      <c r="L7214" t="s">
        <v>30</v>
      </c>
      <c r="N7214" t="str">
        <f>IF(ISBLANK(Sales[[#This Row],[return]]),"No",Sales[[#This Row],[return]])</f>
        <v>No</v>
      </c>
      <c r="O7214" s="2">
        <v>43618</v>
      </c>
      <c r="P7214" s="8" t="str">
        <f>TEXT(DAY(Sales[[#This Row],[OrderDate]]),"ddd")</f>
        <v>Mon</v>
      </c>
      <c r="Q7214" s="8" t="str">
        <f>TEXT(MONTH(Sales[[#This Row],[ShipDate]])*29,"mmm")</f>
        <v>Jun</v>
      </c>
      <c r="R7214">
        <v>1839</v>
      </c>
      <c r="S7214" t="s">
        <v>443</v>
      </c>
      <c r="T7214" t="s">
        <v>28</v>
      </c>
      <c r="U7214">
        <v>85204</v>
      </c>
      <c r="V7214" s="1">
        <v>0.2</v>
      </c>
      <c r="W7214">
        <v>8</v>
      </c>
      <c r="X7214">
        <v>6</v>
      </c>
      <c r="Y7214">
        <v>25</v>
      </c>
      <c r="AD7214"/>
    </row>
    <row r="7215" spans="1:30" x14ac:dyDescent="0.25">
      <c r="A7215" t="s">
        <v>40</v>
      </c>
      <c r="B7215" s="2">
        <v>43684</v>
      </c>
      <c r="C7215" s="35">
        <f>YEAR(Sales[[#This Row],[ShipDate]])</f>
        <v>2019</v>
      </c>
      <c r="D7215" t="s">
        <v>36</v>
      </c>
      <c r="E7215" t="s">
        <v>18</v>
      </c>
      <c r="F7215" t="s">
        <v>99</v>
      </c>
      <c r="G7215" t="s">
        <v>46</v>
      </c>
      <c r="H7215" t="s">
        <v>268</v>
      </c>
      <c r="I7215" t="s">
        <v>120</v>
      </c>
      <c r="J7215" t="s">
        <v>13</v>
      </c>
      <c r="K7215" t="s">
        <v>1496</v>
      </c>
      <c r="L7215" t="s">
        <v>68</v>
      </c>
      <c r="N7215" t="str">
        <f>IF(ISBLANK(Sales[[#This Row],[return]]),"No",Sales[[#This Row],[return]])</f>
        <v>No</v>
      </c>
      <c r="O7215" s="2">
        <v>43680</v>
      </c>
      <c r="P7215" s="8" t="str">
        <f>TEXT(DAY(Sales[[#This Row],[OrderDate]]),"ddd")</f>
        <v>Tue</v>
      </c>
      <c r="Q7215" s="8" t="str">
        <f>TEXT(MONTH(Sales[[#This Row],[ShipDate]])*29,"mmm")</f>
        <v>Aug</v>
      </c>
      <c r="R7215">
        <v>957</v>
      </c>
      <c r="S7215" t="s">
        <v>2381</v>
      </c>
      <c r="T7215" t="s">
        <v>66</v>
      </c>
      <c r="U7215">
        <v>61701</v>
      </c>
      <c r="V7215" s="1">
        <v>0.2</v>
      </c>
      <c r="W7215">
        <v>7</v>
      </c>
      <c r="X7215">
        <v>3</v>
      </c>
      <c r="Y7215">
        <v>40</v>
      </c>
      <c r="AD7215"/>
    </row>
    <row r="7216" spans="1:30" x14ac:dyDescent="0.25">
      <c r="A7216" t="s">
        <v>24</v>
      </c>
      <c r="B7216" s="2">
        <v>43578</v>
      </c>
      <c r="C7216" s="35">
        <f>YEAR(Sales[[#This Row],[ShipDate]])</f>
        <v>2019</v>
      </c>
      <c r="D7216" t="s">
        <v>113</v>
      </c>
      <c r="E7216" t="s">
        <v>31</v>
      </c>
      <c r="F7216" t="s">
        <v>59</v>
      </c>
      <c r="G7216" t="s">
        <v>25</v>
      </c>
      <c r="H7216" t="s">
        <v>107</v>
      </c>
      <c r="I7216" t="s">
        <v>70</v>
      </c>
      <c r="J7216" t="s">
        <v>13</v>
      </c>
      <c r="K7216" t="s">
        <v>2625</v>
      </c>
      <c r="L7216" t="s">
        <v>68</v>
      </c>
      <c r="N7216" t="str">
        <f>IF(ISBLANK(Sales[[#This Row],[return]]),"No",Sales[[#This Row],[return]])</f>
        <v>No</v>
      </c>
      <c r="O7216" s="2">
        <v>43576</v>
      </c>
      <c r="P7216" s="8" t="str">
        <f>TEXT(DAY(Sales[[#This Row],[OrderDate]]),"ddd")</f>
        <v>Sat</v>
      </c>
      <c r="Q7216" s="8" t="str">
        <f>TEXT(MONTH(Sales[[#This Row],[ShipDate]])*29,"mmm")</f>
        <v>Apr</v>
      </c>
      <c r="R7216">
        <v>1836</v>
      </c>
      <c r="S7216" t="s">
        <v>1758</v>
      </c>
      <c r="T7216" t="s">
        <v>66</v>
      </c>
      <c r="U7216">
        <v>77070</v>
      </c>
      <c r="V7216" s="1">
        <v>0.2</v>
      </c>
      <c r="W7216">
        <v>7</v>
      </c>
      <c r="X7216">
        <v>4</v>
      </c>
      <c r="Y7216">
        <v>21</v>
      </c>
      <c r="AD7216"/>
    </row>
    <row r="7217" spans="1:30" x14ac:dyDescent="0.25">
      <c r="A7217" t="s">
        <v>24</v>
      </c>
      <c r="B7217" s="2">
        <v>43578</v>
      </c>
      <c r="C7217" s="35">
        <f>YEAR(Sales[[#This Row],[ShipDate]])</f>
        <v>2019</v>
      </c>
      <c r="D7217" t="s">
        <v>113</v>
      </c>
      <c r="E7217" t="s">
        <v>31</v>
      </c>
      <c r="F7217" t="s">
        <v>99</v>
      </c>
      <c r="G7217" t="s">
        <v>46</v>
      </c>
      <c r="H7217" t="s">
        <v>107</v>
      </c>
      <c r="I7217" t="s">
        <v>70</v>
      </c>
      <c r="J7217" t="s">
        <v>13</v>
      </c>
      <c r="K7217" t="s">
        <v>2625</v>
      </c>
      <c r="L7217" t="s">
        <v>68</v>
      </c>
      <c r="N7217" t="str">
        <f>IF(ISBLANK(Sales[[#This Row],[return]]),"No",Sales[[#This Row],[return]])</f>
        <v>No</v>
      </c>
      <c r="O7217" s="2">
        <v>43576</v>
      </c>
      <c r="P7217" s="8" t="str">
        <f>TEXT(DAY(Sales[[#This Row],[OrderDate]]),"ddd")</f>
        <v>Sat</v>
      </c>
      <c r="Q7217" s="8" t="str">
        <f>TEXT(MONTH(Sales[[#This Row],[ShipDate]])*29,"mmm")</f>
        <v>Apr</v>
      </c>
      <c r="R7217">
        <v>1019</v>
      </c>
      <c r="S7217" t="s">
        <v>202</v>
      </c>
      <c r="T7217" t="s">
        <v>66</v>
      </c>
      <c r="U7217">
        <v>77070</v>
      </c>
      <c r="V7217" s="1">
        <v>0.2</v>
      </c>
      <c r="W7217">
        <v>8</v>
      </c>
      <c r="X7217">
        <v>3</v>
      </c>
      <c r="Y7217">
        <v>48</v>
      </c>
      <c r="AD7217"/>
    </row>
    <row r="7218" spans="1:30" x14ac:dyDescent="0.25">
      <c r="A7218" t="s">
        <v>40</v>
      </c>
      <c r="B7218" s="2">
        <v>43639</v>
      </c>
      <c r="C7218" s="35">
        <f>YEAR(Sales[[#This Row],[ShipDate]])</f>
        <v>2019</v>
      </c>
      <c r="D7218" t="s">
        <v>36</v>
      </c>
      <c r="E7218" t="s">
        <v>31</v>
      </c>
      <c r="F7218" t="s">
        <v>59</v>
      </c>
      <c r="G7218" t="s">
        <v>25</v>
      </c>
      <c r="H7218" t="s">
        <v>146</v>
      </c>
      <c r="I7218" t="s">
        <v>149</v>
      </c>
      <c r="J7218" t="s">
        <v>13</v>
      </c>
      <c r="K7218" t="s">
        <v>622</v>
      </c>
      <c r="L7218" t="s">
        <v>92</v>
      </c>
      <c r="N7218" t="str">
        <f>IF(ISBLANK(Sales[[#This Row],[return]]),"No",Sales[[#This Row],[return]])</f>
        <v>No</v>
      </c>
      <c r="O7218" s="2">
        <v>43635</v>
      </c>
      <c r="P7218" s="8" t="str">
        <f>TEXT(DAY(Sales[[#This Row],[OrderDate]]),"ddd")</f>
        <v>Thu</v>
      </c>
      <c r="Q7218" s="8" t="str">
        <f>TEXT(MONTH(Sales[[#This Row],[ShipDate]])*29,"mmm")</f>
        <v>Jun</v>
      </c>
      <c r="R7218">
        <v>1739</v>
      </c>
      <c r="S7218" t="s">
        <v>162</v>
      </c>
      <c r="T7218" t="s">
        <v>90</v>
      </c>
      <c r="U7218">
        <v>10035</v>
      </c>
      <c r="V7218" s="1">
        <v>0</v>
      </c>
      <c r="W7218">
        <v>46</v>
      </c>
      <c r="X7218">
        <v>2</v>
      </c>
      <c r="Y7218">
        <v>98</v>
      </c>
      <c r="AD7218"/>
    </row>
    <row r="7219" spans="1:30" x14ac:dyDescent="0.25">
      <c r="A7219" t="s">
        <v>40</v>
      </c>
      <c r="B7219" s="2">
        <v>43639</v>
      </c>
      <c r="C7219" s="35">
        <f>YEAR(Sales[[#This Row],[ShipDate]])</f>
        <v>2019</v>
      </c>
      <c r="D7219" t="s">
        <v>36</v>
      </c>
      <c r="E7219" t="s">
        <v>31</v>
      </c>
      <c r="F7219" t="s">
        <v>99</v>
      </c>
      <c r="G7219" t="s">
        <v>46</v>
      </c>
      <c r="H7219" t="s">
        <v>146</v>
      </c>
      <c r="I7219" t="s">
        <v>149</v>
      </c>
      <c r="J7219" t="s">
        <v>13</v>
      </c>
      <c r="K7219" t="s">
        <v>622</v>
      </c>
      <c r="L7219" t="s">
        <v>92</v>
      </c>
      <c r="N7219" t="str">
        <f>IF(ISBLANK(Sales[[#This Row],[return]]),"No",Sales[[#This Row],[return]])</f>
        <v>No</v>
      </c>
      <c r="O7219" s="2">
        <v>43635</v>
      </c>
      <c r="P7219" s="8" t="str">
        <f>TEXT(DAY(Sales[[#This Row],[OrderDate]]),"ddd")</f>
        <v>Thu</v>
      </c>
      <c r="Q7219" s="8" t="str">
        <f>TEXT(MONTH(Sales[[#This Row],[ShipDate]])*29,"mmm")</f>
        <v>Jun</v>
      </c>
      <c r="R7219">
        <v>1467</v>
      </c>
      <c r="S7219" t="s">
        <v>974</v>
      </c>
      <c r="T7219" t="s">
        <v>90</v>
      </c>
      <c r="U7219">
        <v>10035</v>
      </c>
      <c r="V7219" s="1">
        <v>0</v>
      </c>
      <c r="W7219">
        <v>10</v>
      </c>
      <c r="X7219">
        <v>8</v>
      </c>
      <c r="Y7219">
        <v>103</v>
      </c>
      <c r="AD7219"/>
    </row>
    <row r="7220" spans="1:30" x14ac:dyDescent="0.25">
      <c r="A7220" t="s">
        <v>24</v>
      </c>
      <c r="B7220" s="2">
        <v>43626</v>
      </c>
      <c r="C7220" s="35">
        <f>YEAR(Sales[[#This Row],[ShipDate]])</f>
        <v>2019</v>
      </c>
      <c r="D7220" t="s">
        <v>36</v>
      </c>
      <c r="E7220" t="s">
        <v>18</v>
      </c>
      <c r="F7220" t="s">
        <v>21</v>
      </c>
      <c r="G7220" t="s">
        <v>11</v>
      </c>
      <c r="H7220" t="s">
        <v>630</v>
      </c>
      <c r="I7220" t="s">
        <v>37</v>
      </c>
      <c r="J7220" t="s">
        <v>13</v>
      </c>
      <c r="K7220" t="s">
        <v>1136</v>
      </c>
      <c r="L7220" t="s">
        <v>17</v>
      </c>
      <c r="N7220" t="str">
        <f>IF(ISBLANK(Sales[[#This Row],[return]]),"No",Sales[[#This Row],[return]])</f>
        <v>No</v>
      </c>
      <c r="O7220" s="2">
        <v>43619</v>
      </c>
      <c r="P7220" s="8" t="str">
        <f>TEXT(DAY(Sales[[#This Row],[OrderDate]]),"ddd")</f>
        <v>Tue</v>
      </c>
      <c r="Q7220" s="8" t="str">
        <f>TEXT(MONTH(Sales[[#This Row],[ShipDate]])*29,"mmm")</f>
        <v>Jun</v>
      </c>
      <c r="R7220">
        <v>385</v>
      </c>
      <c r="S7220" t="s">
        <v>748</v>
      </c>
      <c r="T7220" t="s">
        <v>15</v>
      </c>
      <c r="U7220">
        <v>33024</v>
      </c>
      <c r="V7220" s="1">
        <v>0.2</v>
      </c>
      <c r="W7220">
        <v>0</v>
      </c>
      <c r="X7220">
        <v>2</v>
      </c>
      <c r="Y7220">
        <v>242</v>
      </c>
      <c r="AD7220"/>
    </row>
    <row r="7221" spans="1:30" x14ac:dyDescent="0.25">
      <c r="A7221" t="s">
        <v>24</v>
      </c>
      <c r="B7221" s="2">
        <v>43626</v>
      </c>
      <c r="C7221" s="35">
        <f>YEAR(Sales[[#This Row],[ShipDate]])</f>
        <v>2019</v>
      </c>
      <c r="D7221" t="s">
        <v>36</v>
      </c>
      <c r="E7221" t="s">
        <v>18</v>
      </c>
      <c r="F7221" t="s">
        <v>52</v>
      </c>
      <c r="G7221" t="s">
        <v>25</v>
      </c>
      <c r="H7221" t="s">
        <v>630</v>
      </c>
      <c r="I7221" t="s">
        <v>37</v>
      </c>
      <c r="J7221" t="s">
        <v>13</v>
      </c>
      <c r="K7221" t="s">
        <v>1136</v>
      </c>
      <c r="L7221" t="s">
        <v>17</v>
      </c>
      <c r="N7221" t="str">
        <f>IF(ISBLANK(Sales[[#This Row],[return]]),"No",Sales[[#This Row],[return]])</f>
        <v>No</v>
      </c>
      <c r="O7221" s="2">
        <v>43619</v>
      </c>
      <c r="P7221" s="8" t="str">
        <f>TEXT(DAY(Sales[[#This Row],[OrderDate]]),"ddd")</f>
        <v>Tue</v>
      </c>
      <c r="Q7221" s="8" t="str">
        <f>TEXT(MONTH(Sales[[#This Row],[ShipDate]])*29,"mmm")</f>
        <v>Jun</v>
      </c>
      <c r="R7221">
        <v>366</v>
      </c>
      <c r="S7221" t="s">
        <v>398</v>
      </c>
      <c r="T7221" t="s">
        <v>15</v>
      </c>
      <c r="U7221">
        <v>33024</v>
      </c>
      <c r="V7221" s="1">
        <v>0.2</v>
      </c>
      <c r="W7221">
        <v>1</v>
      </c>
      <c r="X7221">
        <v>2</v>
      </c>
      <c r="Y7221">
        <v>5</v>
      </c>
      <c r="AD7221"/>
    </row>
    <row r="7222" spans="1:30" x14ac:dyDescent="0.25">
      <c r="A7222" t="s">
        <v>24</v>
      </c>
      <c r="B7222" s="2">
        <v>43626</v>
      </c>
      <c r="C7222" s="35">
        <f>YEAR(Sales[[#This Row],[ShipDate]])</f>
        <v>2019</v>
      </c>
      <c r="D7222" t="s">
        <v>36</v>
      </c>
      <c r="E7222" t="s">
        <v>18</v>
      </c>
      <c r="F7222" t="s">
        <v>59</v>
      </c>
      <c r="G7222" t="s">
        <v>25</v>
      </c>
      <c r="H7222" t="s">
        <v>630</v>
      </c>
      <c r="I7222" t="s">
        <v>37</v>
      </c>
      <c r="J7222" t="s">
        <v>13</v>
      </c>
      <c r="K7222" t="s">
        <v>1136</v>
      </c>
      <c r="L7222" t="s">
        <v>17</v>
      </c>
      <c r="N7222" t="str">
        <f>IF(ISBLANK(Sales[[#This Row],[return]]),"No",Sales[[#This Row],[return]])</f>
        <v>No</v>
      </c>
      <c r="O7222" s="2">
        <v>43619</v>
      </c>
      <c r="P7222" s="8" t="str">
        <f>TEXT(DAY(Sales[[#This Row],[OrderDate]]),"ddd")</f>
        <v>Tue</v>
      </c>
      <c r="Q7222" s="8" t="str">
        <f>TEXT(MONTH(Sales[[#This Row],[ShipDate]])*29,"mmm")</f>
        <v>Jun</v>
      </c>
      <c r="R7222">
        <v>1809</v>
      </c>
      <c r="S7222" t="s">
        <v>1812</v>
      </c>
      <c r="T7222" t="s">
        <v>15</v>
      </c>
      <c r="U7222">
        <v>33024</v>
      </c>
      <c r="V7222" s="1">
        <v>0.2</v>
      </c>
      <c r="W7222">
        <v>5</v>
      </c>
      <c r="X7222">
        <v>3</v>
      </c>
      <c r="Y7222">
        <v>16</v>
      </c>
      <c r="AD7222"/>
    </row>
    <row r="7223" spans="1:30" x14ac:dyDescent="0.25">
      <c r="A7223" t="s">
        <v>24</v>
      </c>
      <c r="B7223" s="2">
        <v>43626</v>
      </c>
      <c r="C7223" s="35">
        <f>YEAR(Sales[[#This Row],[ShipDate]])</f>
        <v>2019</v>
      </c>
      <c r="D7223" t="s">
        <v>36</v>
      </c>
      <c r="E7223" t="s">
        <v>18</v>
      </c>
      <c r="F7223" t="s">
        <v>52</v>
      </c>
      <c r="G7223" t="s">
        <v>25</v>
      </c>
      <c r="H7223" t="s">
        <v>630</v>
      </c>
      <c r="I7223" t="s">
        <v>37</v>
      </c>
      <c r="J7223" t="s">
        <v>13</v>
      </c>
      <c r="K7223" t="s">
        <v>1136</v>
      </c>
      <c r="L7223" t="s">
        <v>17</v>
      </c>
      <c r="N7223" t="str">
        <f>IF(ISBLANK(Sales[[#This Row],[return]]),"No",Sales[[#This Row],[return]])</f>
        <v>No</v>
      </c>
      <c r="O7223" s="2">
        <v>43619</v>
      </c>
      <c r="P7223" s="8" t="str">
        <f>TEXT(DAY(Sales[[#This Row],[OrderDate]]),"ddd")</f>
        <v>Tue</v>
      </c>
      <c r="Q7223" s="8" t="str">
        <f>TEXT(MONTH(Sales[[#This Row],[ShipDate]])*29,"mmm")</f>
        <v>Jun</v>
      </c>
      <c r="R7223">
        <v>610</v>
      </c>
      <c r="S7223" t="s">
        <v>2196</v>
      </c>
      <c r="T7223" t="s">
        <v>15</v>
      </c>
      <c r="U7223">
        <v>33024</v>
      </c>
      <c r="V7223" s="1">
        <v>0.2</v>
      </c>
      <c r="W7223">
        <v>2</v>
      </c>
      <c r="X7223">
        <v>7</v>
      </c>
      <c r="Y7223">
        <v>24</v>
      </c>
      <c r="AD7223"/>
    </row>
    <row r="7224" spans="1:30" x14ac:dyDescent="0.25">
      <c r="A7224" t="s">
        <v>24</v>
      </c>
      <c r="B7224" s="2">
        <v>43626</v>
      </c>
      <c r="C7224" s="35">
        <f>YEAR(Sales[[#This Row],[ShipDate]])</f>
        <v>2019</v>
      </c>
      <c r="D7224" t="s">
        <v>36</v>
      </c>
      <c r="E7224" t="s">
        <v>18</v>
      </c>
      <c r="F7224" t="s">
        <v>50</v>
      </c>
      <c r="G7224" t="s">
        <v>25</v>
      </c>
      <c r="H7224" t="s">
        <v>630</v>
      </c>
      <c r="I7224" t="s">
        <v>37</v>
      </c>
      <c r="J7224" t="s">
        <v>13</v>
      </c>
      <c r="K7224" t="s">
        <v>1136</v>
      </c>
      <c r="L7224" t="s">
        <v>17</v>
      </c>
      <c r="N7224" t="str">
        <f>IF(ISBLANK(Sales[[#This Row],[return]]),"No",Sales[[#This Row],[return]])</f>
        <v>No</v>
      </c>
      <c r="O7224" s="2">
        <v>43619</v>
      </c>
      <c r="P7224" s="8" t="str">
        <f>TEXT(DAY(Sales[[#This Row],[OrderDate]]),"ddd")</f>
        <v>Tue</v>
      </c>
      <c r="Q7224" s="8" t="str">
        <f>TEXT(MONTH(Sales[[#This Row],[ShipDate]])*29,"mmm")</f>
        <v>Jun</v>
      </c>
      <c r="R7224">
        <v>1650</v>
      </c>
      <c r="S7224" t="s">
        <v>2163</v>
      </c>
      <c r="T7224" t="s">
        <v>15</v>
      </c>
      <c r="U7224">
        <v>33024</v>
      </c>
      <c r="V7224" s="1">
        <v>0.7</v>
      </c>
      <c r="W7224">
        <v>-3</v>
      </c>
      <c r="X7224">
        <v>3</v>
      </c>
      <c r="Y7224">
        <v>5</v>
      </c>
      <c r="AD7224"/>
    </row>
    <row r="7225" spans="1:30" x14ac:dyDescent="0.25">
      <c r="A7225" t="s">
        <v>24</v>
      </c>
      <c r="B7225" s="2">
        <v>43626</v>
      </c>
      <c r="C7225" s="35">
        <f>YEAR(Sales[[#This Row],[ShipDate]])</f>
        <v>2019</v>
      </c>
      <c r="D7225" t="s">
        <v>36</v>
      </c>
      <c r="E7225" t="s">
        <v>18</v>
      </c>
      <c r="F7225" t="s">
        <v>99</v>
      </c>
      <c r="G7225" t="s">
        <v>46</v>
      </c>
      <c r="H7225" t="s">
        <v>630</v>
      </c>
      <c r="I7225" t="s">
        <v>37</v>
      </c>
      <c r="J7225" t="s">
        <v>13</v>
      </c>
      <c r="K7225" t="s">
        <v>1136</v>
      </c>
      <c r="L7225" t="s">
        <v>17</v>
      </c>
      <c r="N7225" t="str">
        <f>IF(ISBLANK(Sales[[#This Row],[return]]),"No",Sales[[#This Row],[return]])</f>
        <v>No</v>
      </c>
      <c r="O7225" s="2">
        <v>43619</v>
      </c>
      <c r="P7225" s="8" t="str">
        <f>TEXT(DAY(Sales[[#This Row],[OrderDate]]),"ddd")</f>
        <v>Tue</v>
      </c>
      <c r="Q7225" s="8" t="str">
        <f>TEXT(MONTH(Sales[[#This Row],[ShipDate]])*29,"mmm")</f>
        <v>Jun</v>
      </c>
      <c r="R7225">
        <v>1024</v>
      </c>
      <c r="S7225" t="s">
        <v>440</v>
      </c>
      <c r="T7225" t="s">
        <v>15</v>
      </c>
      <c r="U7225">
        <v>33024</v>
      </c>
      <c r="V7225" s="1">
        <v>0.2</v>
      </c>
      <c r="W7225">
        <v>-3</v>
      </c>
      <c r="X7225">
        <v>1</v>
      </c>
      <c r="Y7225">
        <v>206</v>
      </c>
      <c r="AD7225"/>
    </row>
    <row r="7226" spans="1:30" x14ac:dyDescent="0.25">
      <c r="A7226" t="s">
        <v>24</v>
      </c>
      <c r="B7226" s="2">
        <v>43626</v>
      </c>
      <c r="C7226" s="35">
        <f>YEAR(Sales[[#This Row],[ShipDate]])</f>
        <v>2019</v>
      </c>
      <c r="D7226" t="s">
        <v>36</v>
      </c>
      <c r="E7226" t="s">
        <v>18</v>
      </c>
      <c r="F7226" t="s">
        <v>99</v>
      </c>
      <c r="G7226" t="s">
        <v>46</v>
      </c>
      <c r="H7226" t="s">
        <v>630</v>
      </c>
      <c r="I7226" t="s">
        <v>37</v>
      </c>
      <c r="J7226" t="s">
        <v>13</v>
      </c>
      <c r="K7226" t="s">
        <v>1136</v>
      </c>
      <c r="L7226" t="s">
        <v>17</v>
      </c>
      <c r="N7226" t="str">
        <f>IF(ISBLANK(Sales[[#This Row],[return]]),"No",Sales[[#This Row],[return]])</f>
        <v>No</v>
      </c>
      <c r="O7226" s="2">
        <v>43619</v>
      </c>
      <c r="P7226" s="8" t="str">
        <f>TEXT(DAY(Sales[[#This Row],[OrderDate]]),"ddd")</f>
        <v>Tue</v>
      </c>
      <c r="Q7226" s="8" t="str">
        <f>TEXT(MONTH(Sales[[#This Row],[ShipDate]])*29,"mmm")</f>
        <v>Jun</v>
      </c>
      <c r="R7226">
        <v>1615</v>
      </c>
      <c r="S7226" t="s">
        <v>2490</v>
      </c>
      <c r="T7226" t="s">
        <v>15</v>
      </c>
      <c r="U7226">
        <v>33024</v>
      </c>
      <c r="V7226" s="1">
        <v>0.2</v>
      </c>
      <c r="W7226">
        <v>-4</v>
      </c>
      <c r="X7226">
        <v>2</v>
      </c>
      <c r="Y7226">
        <v>110</v>
      </c>
      <c r="AD7226"/>
    </row>
    <row r="7227" spans="1:30" x14ac:dyDescent="0.25">
      <c r="A7227" t="s">
        <v>24</v>
      </c>
      <c r="B7227" s="2">
        <v>43626</v>
      </c>
      <c r="C7227" s="35">
        <f>YEAR(Sales[[#This Row],[ShipDate]])</f>
        <v>2019</v>
      </c>
      <c r="D7227" t="s">
        <v>36</v>
      </c>
      <c r="E7227" t="s">
        <v>18</v>
      </c>
      <c r="F7227" t="s">
        <v>48</v>
      </c>
      <c r="G7227" t="s">
        <v>46</v>
      </c>
      <c r="H7227" t="s">
        <v>630</v>
      </c>
      <c r="I7227" t="s">
        <v>37</v>
      </c>
      <c r="J7227" t="s">
        <v>13</v>
      </c>
      <c r="K7227" t="s">
        <v>1136</v>
      </c>
      <c r="L7227" t="s">
        <v>17</v>
      </c>
      <c r="N7227" t="str">
        <f>IF(ISBLANK(Sales[[#This Row],[return]]),"No",Sales[[#This Row],[return]])</f>
        <v>No</v>
      </c>
      <c r="O7227" s="2">
        <v>43619</v>
      </c>
      <c r="P7227" s="8" t="str">
        <f>TEXT(DAY(Sales[[#This Row],[OrderDate]]),"ddd")</f>
        <v>Tue</v>
      </c>
      <c r="Q7227" s="8" t="str">
        <f>TEXT(MONTH(Sales[[#This Row],[ShipDate]])*29,"mmm")</f>
        <v>Jun</v>
      </c>
      <c r="R7227">
        <v>1612</v>
      </c>
      <c r="S7227" t="s">
        <v>2482</v>
      </c>
      <c r="T7227" t="s">
        <v>15</v>
      </c>
      <c r="U7227">
        <v>33024</v>
      </c>
      <c r="V7227" s="1">
        <v>0.2</v>
      </c>
      <c r="W7227">
        <v>50</v>
      </c>
      <c r="X7227">
        <v>5</v>
      </c>
      <c r="Y7227">
        <v>504</v>
      </c>
      <c r="AD7227"/>
    </row>
    <row r="7228" spans="1:30" x14ac:dyDescent="0.25">
      <c r="A7228" t="s">
        <v>24</v>
      </c>
      <c r="B7228" s="2">
        <v>43546</v>
      </c>
      <c r="C7228" s="35">
        <f>YEAR(Sales[[#This Row],[ShipDate]])</f>
        <v>2019</v>
      </c>
      <c r="D7228" t="s">
        <v>19</v>
      </c>
      <c r="E7228" t="s">
        <v>18</v>
      </c>
      <c r="F7228" t="s">
        <v>33</v>
      </c>
      <c r="G7228" t="s">
        <v>25</v>
      </c>
      <c r="H7228" t="s">
        <v>146</v>
      </c>
      <c r="I7228" t="s">
        <v>149</v>
      </c>
      <c r="J7228" t="s">
        <v>13</v>
      </c>
      <c r="K7228" t="s">
        <v>1445</v>
      </c>
      <c r="L7228" t="s">
        <v>92</v>
      </c>
      <c r="N7228" t="str">
        <f>IF(ISBLANK(Sales[[#This Row],[return]]),"No",Sales[[#This Row],[return]])</f>
        <v>No</v>
      </c>
      <c r="O7228" s="2">
        <v>43541</v>
      </c>
      <c r="P7228" s="8" t="str">
        <f>TEXT(DAY(Sales[[#This Row],[OrderDate]]),"ddd")</f>
        <v>Tue</v>
      </c>
      <c r="Q7228" s="8" t="str">
        <f>TEXT(MONTH(Sales[[#This Row],[ShipDate]])*29,"mmm")</f>
        <v>Mar</v>
      </c>
      <c r="R7228">
        <v>194</v>
      </c>
      <c r="S7228" t="s">
        <v>1965</v>
      </c>
      <c r="T7228" t="s">
        <v>90</v>
      </c>
      <c r="U7228">
        <v>10011</v>
      </c>
      <c r="V7228" s="1">
        <v>0</v>
      </c>
      <c r="W7228">
        <v>3</v>
      </c>
      <c r="X7228">
        <v>1</v>
      </c>
      <c r="Y7228">
        <v>7</v>
      </c>
      <c r="AD7228"/>
    </row>
    <row r="7229" spans="1:30" x14ac:dyDescent="0.25">
      <c r="A7229" t="s">
        <v>24</v>
      </c>
      <c r="B7229" s="2">
        <v>43546</v>
      </c>
      <c r="C7229" s="35">
        <f>YEAR(Sales[[#This Row],[ShipDate]])</f>
        <v>2019</v>
      </c>
      <c r="D7229" t="s">
        <v>19</v>
      </c>
      <c r="E7229" t="s">
        <v>18</v>
      </c>
      <c r="F7229" t="s">
        <v>39</v>
      </c>
      <c r="G7229" t="s">
        <v>25</v>
      </c>
      <c r="H7229" t="s">
        <v>146</v>
      </c>
      <c r="I7229" t="s">
        <v>149</v>
      </c>
      <c r="J7229" t="s">
        <v>13</v>
      </c>
      <c r="K7229" t="s">
        <v>1445</v>
      </c>
      <c r="L7229" t="s">
        <v>92</v>
      </c>
      <c r="N7229" t="str">
        <f>IF(ISBLANK(Sales[[#This Row],[return]]),"No",Sales[[#This Row],[return]])</f>
        <v>No</v>
      </c>
      <c r="O7229" s="2">
        <v>43541</v>
      </c>
      <c r="P7229" s="8" t="str">
        <f>TEXT(DAY(Sales[[#This Row],[OrderDate]]),"ddd")</f>
        <v>Tue</v>
      </c>
      <c r="Q7229" s="8" t="str">
        <f>TEXT(MONTH(Sales[[#This Row],[ShipDate]])*29,"mmm")</f>
        <v>Mar</v>
      </c>
      <c r="R7229">
        <v>1543</v>
      </c>
      <c r="S7229" t="s">
        <v>360</v>
      </c>
      <c r="T7229" t="s">
        <v>90</v>
      </c>
      <c r="U7229">
        <v>10011</v>
      </c>
      <c r="V7229" s="1">
        <v>0</v>
      </c>
      <c r="W7229">
        <v>12</v>
      </c>
      <c r="X7229">
        <v>3</v>
      </c>
      <c r="Y7229">
        <v>47</v>
      </c>
      <c r="AD7229"/>
    </row>
    <row r="7230" spans="1:30" x14ac:dyDescent="0.25">
      <c r="A7230" t="s">
        <v>24</v>
      </c>
      <c r="B7230" s="2">
        <v>43546</v>
      </c>
      <c r="C7230" s="35">
        <f>YEAR(Sales[[#This Row],[ShipDate]])</f>
        <v>2019</v>
      </c>
      <c r="D7230" t="s">
        <v>19</v>
      </c>
      <c r="E7230" t="s">
        <v>18</v>
      </c>
      <c r="F7230" t="s">
        <v>33</v>
      </c>
      <c r="G7230" t="s">
        <v>25</v>
      </c>
      <c r="H7230" t="s">
        <v>146</v>
      </c>
      <c r="I7230" t="s">
        <v>149</v>
      </c>
      <c r="J7230" t="s">
        <v>13</v>
      </c>
      <c r="K7230" t="s">
        <v>1445</v>
      </c>
      <c r="L7230" t="s">
        <v>92</v>
      </c>
      <c r="N7230" t="str">
        <f>IF(ISBLANK(Sales[[#This Row],[return]]),"No",Sales[[#This Row],[return]])</f>
        <v>No</v>
      </c>
      <c r="O7230" s="2">
        <v>43541</v>
      </c>
      <c r="P7230" s="8" t="str">
        <f>TEXT(DAY(Sales[[#This Row],[OrderDate]]),"ddd")</f>
        <v>Tue</v>
      </c>
      <c r="Q7230" s="8" t="str">
        <f>TEXT(MONTH(Sales[[#This Row],[ShipDate]])*29,"mmm")</f>
        <v>Mar</v>
      </c>
      <c r="R7230">
        <v>205</v>
      </c>
      <c r="S7230" t="s">
        <v>1724</v>
      </c>
      <c r="T7230" t="s">
        <v>90</v>
      </c>
      <c r="U7230">
        <v>10011</v>
      </c>
      <c r="V7230" s="1">
        <v>0</v>
      </c>
      <c r="W7230">
        <v>9</v>
      </c>
      <c r="X7230">
        <v>5</v>
      </c>
      <c r="Y7230">
        <v>19</v>
      </c>
      <c r="AD7230"/>
    </row>
    <row r="7231" spans="1:30" x14ac:dyDescent="0.25">
      <c r="A7231" t="s">
        <v>24</v>
      </c>
      <c r="B7231" s="2">
        <v>43546</v>
      </c>
      <c r="C7231" s="35">
        <f>YEAR(Sales[[#This Row],[ShipDate]])</f>
        <v>2019</v>
      </c>
      <c r="D7231" t="s">
        <v>19</v>
      </c>
      <c r="E7231" t="s">
        <v>18</v>
      </c>
      <c r="F7231" t="s">
        <v>45</v>
      </c>
      <c r="G7231" t="s">
        <v>25</v>
      </c>
      <c r="H7231" t="s">
        <v>146</v>
      </c>
      <c r="I7231" t="s">
        <v>149</v>
      </c>
      <c r="J7231" t="s">
        <v>13</v>
      </c>
      <c r="K7231" t="s">
        <v>1445</v>
      </c>
      <c r="L7231" t="s">
        <v>92</v>
      </c>
      <c r="N7231" t="str">
        <f>IF(ISBLANK(Sales[[#This Row],[return]]),"No",Sales[[#This Row],[return]])</f>
        <v>No</v>
      </c>
      <c r="O7231" s="2">
        <v>43541</v>
      </c>
      <c r="P7231" s="8" t="str">
        <f>TEXT(DAY(Sales[[#This Row],[OrderDate]]),"ddd")</f>
        <v>Tue</v>
      </c>
      <c r="Q7231" s="8" t="str">
        <f>TEXT(MONTH(Sales[[#This Row],[ShipDate]])*29,"mmm")</f>
        <v>Mar</v>
      </c>
      <c r="R7231">
        <v>1038</v>
      </c>
      <c r="S7231" t="s">
        <v>106</v>
      </c>
      <c r="T7231" t="s">
        <v>90</v>
      </c>
      <c r="U7231">
        <v>10011</v>
      </c>
      <c r="V7231" s="1">
        <v>0</v>
      </c>
      <c r="W7231">
        <v>22</v>
      </c>
      <c r="X7231">
        <v>6</v>
      </c>
      <c r="Y7231">
        <v>59</v>
      </c>
      <c r="AD7231"/>
    </row>
    <row r="7232" spans="1:30" x14ac:dyDescent="0.25">
      <c r="A7232" t="s">
        <v>24</v>
      </c>
      <c r="B7232" s="2">
        <v>43546</v>
      </c>
      <c r="C7232" s="35">
        <f>YEAR(Sales[[#This Row],[ShipDate]])</f>
        <v>2019</v>
      </c>
      <c r="D7232" t="s">
        <v>19</v>
      </c>
      <c r="E7232" t="s">
        <v>18</v>
      </c>
      <c r="F7232" t="s">
        <v>39</v>
      </c>
      <c r="G7232" t="s">
        <v>25</v>
      </c>
      <c r="H7232" t="s">
        <v>146</v>
      </c>
      <c r="I7232" t="s">
        <v>149</v>
      </c>
      <c r="J7232" t="s">
        <v>13</v>
      </c>
      <c r="K7232" t="s">
        <v>1445</v>
      </c>
      <c r="L7232" t="s">
        <v>92</v>
      </c>
      <c r="N7232" t="str">
        <f>IF(ISBLANK(Sales[[#This Row],[return]]),"No",Sales[[#This Row],[return]])</f>
        <v>No</v>
      </c>
      <c r="O7232" s="2">
        <v>43541</v>
      </c>
      <c r="P7232" s="8" t="str">
        <f>TEXT(DAY(Sales[[#This Row],[OrderDate]]),"ddd")</f>
        <v>Tue</v>
      </c>
      <c r="Q7232" s="8" t="str">
        <f>TEXT(MONTH(Sales[[#This Row],[ShipDate]])*29,"mmm")</f>
        <v>Mar</v>
      </c>
      <c r="R7232">
        <v>1113</v>
      </c>
      <c r="S7232" t="s">
        <v>1992</v>
      </c>
      <c r="T7232" t="s">
        <v>90</v>
      </c>
      <c r="U7232">
        <v>10011</v>
      </c>
      <c r="V7232" s="1">
        <v>0</v>
      </c>
      <c r="W7232">
        <v>28</v>
      </c>
      <c r="X7232">
        <v>8</v>
      </c>
      <c r="Y7232">
        <v>107</v>
      </c>
      <c r="AD7232"/>
    </row>
    <row r="7233" spans="1:30" x14ac:dyDescent="0.25">
      <c r="A7233" t="s">
        <v>24</v>
      </c>
      <c r="B7233" s="2">
        <v>43546</v>
      </c>
      <c r="C7233" s="35">
        <f>YEAR(Sales[[#This Row],[ShipDate]])</f>
        <v>2019</v>
      </c>
      <c r="D7233" t="s">
        <v>19</v>
      </c>
      <c r="E7233" t="s">
        <v>18</v>
      </c>
      <c r="F7233" t="s">
        <v>50</v>
      </c>
      <c r="G7233" t="s">
        <v>25</v>
      </c>
      <c r="H7233" t="s">
        <v>146</v>
      </c>
      <c r="I7233" t="s">
        <v>149</v>
      </c>
      <c r="J7233" t="s">
        <v>13</v>
      </c>
      <c r="K7233" t="s">
        <v>1445</v>
      </c>
      <c r="L7233" t="s">
        <v>92</v>
      </c>
      <c r="N7233" t="str">
        <f>IF(ISBLANK(Sales[[#This Row],[return]]),"No",Sales[[#This Row],[return]])</f>
        <v>No</v>
      </c>
      <c r="O7233" s="2">
        <v>43541</v>
      </c>
      <c r="P7233" s="8" t="str">
        <f>TEXT(DAY(Sales[[#This Row],[OrderDate]]),"ddd")</f>
        <v>Tue</v>
      </c>
      <c r="Q7233" s="8" t="str">
        <f>TEXT(MONTH(Sales[[#This Row],[ShipDate]])*29,"mmm")</f>
        <v>Mar</v>
      </c>
      <c r="R7233">
        <v>57</v>
      </c>
      <c r="S7233" t="s">
        <v>3168</v>
      </c>
      <c r="T7233" t="s">
        <v>90</v>
      </c>
      <c r="U7233">
        <v>10011</v>
      </c>
      <c r="V7233" s="1">
        <v>0.2</v>
      </c>
      <c r="W7233">
        <v>3</v>
      </c>
      <c r="X7233">
        <v>3</v>
      </c>
      <c r="Y7233">
        <v>9</v>
      </c>
      <c r="AD7233"/>
    </row>
    <row r="7234" spans="1:30" x14ac:dyDescent="0.25">
      <c r="A7234" t="s">
        <v>24</v>
      </c>
      <c r="B7234" s="2">
        <v>43546</v>
      </c>
      <c r="C7234" s="35">
        <f>YEAR(Sales[[#This Row],[ShipDate]])</f>
        <v>2019</v>
      </c>
      <c r="D7234" t="s">
        <v>19</v>
      </c>
      <c r="E7234" t="s">
        <v>18</v>
      </c>
      <c r="F7234" t="s">
        <v>99</v>
      </c>
      <c r="G7234" t="s">
        <v>46</v>
      </c>
      <c r="H7234" t="s">
        <v>146</v>
      </c>
      <c r="I7234" t="s">
        <v>149</v>
      </c>
      <c r="J7234" t="s">
        <v>13</v>
      </c>
      <c r="K7234" t="s">
        <v>1445</v>
      </c>
      <c r="L7234" t="s">
        <v>92</v>
      </c>
      <c r="N7234" t="str">
        <f>IF(ISBLANK(Sales[[#This Row],[return]]),"No",Sales[[#This Row],[return]])</f>
        <v>No</v>
      </c>
      <c r="O7234" s="2">
        <v>43541</v>
      </c>
      <c r="P7234" s="8" t="str">
        <f>TEXT(DAY(Sales[[#This Row],[OrderDate]]),"ddd")</f>
        <v>Tue</v>
      </c>
      <c r="Q7234" s="8" t="str">
        <f>TEXT(MONTH(Sales[[#This Row],[ShipDate]])*29,"mmm")</f>
        <v>Mar</v>
      </c>
      <c r="R7234">
        <v>1404</v>
      </c>
      <c r="S7234" t="s">
        <v>806</v>
      </c>
      <c r="T7234" t="s">
        <v>90</v>
      </c>
      <c r="U7234">
        <v>10011</v>
      </c>
      <c r="V7234" s="1">
        <v>0</v>
      </c>
      <c r="W7234">
        <v>18</v>
      </c>
      <c r="X7234">
        <v>3</v>
      </c>
      <c r="Y7234">
        <v>57</v>
      </c>
      <c r="AD7234"/>
    </row>
    <row r="7235" spans="1:30" x14ac:dyDescent="0.25">
      <c r="A7235" t="s">
        <v>24</v>
      </c>
      <c r="B7235" s="2">
        <v>43546</v>
      </c>
      <c r="C7235" s="35">
        <f>YEAR(Sales[[#This Row],[ShipDate]])</f>
        <v>2019</v>
      </c>
      <c r="D7235" t="s">
        <v>19</v>
      </c>
      <c r="E7235" t="s">
        <v>18</v>
      </c>
      <c r="F7235" t="s">
        <v>48</v>
      </c>
      <c r="G7235" t="s">
        <v>46</v>
      </c>
      <c r="H7235" t="s">
        <v>146</v>
      </c>
      <c r="I7235" t="s">
        <v>149</v>
      </c>
      <c r="J7235" t="s">
        <v>13</v>
      </c>
      <c r="K7235" t="s">
        <v>1445</v>
      </c>
      <c r="L7235" t="s">
        <v>92</v>
      </c>
      <c r="N7235" t="str">
        <f>IF(ISBLANK(Sales[[#This Row],[return]]),"No",Sales[[#This Row],[return]])</f>
        <v>No</v>
      </c>
      <c r="O7235" s="2">
        <v>43541</v>
      </c>
      <c r="P7235" s="8" t="str">
        <f>TEXT(DAY(Sales[[#This Row],[OrderDate]]),"ddd")</f>
        <v>Tue</v>
      </c>
      <c r="Q7235" s="8" t="str">
        <f>TEXT(MONTH(Sales[[#This Row],[ShipDate]])*29,"mmm")</f>
        <v>Mar</v>
      </c>
      <c r="R7235">
        <v>444</v>
      </c>
      <c r="S7235" t="s">
        <v>759</v>
      </c>
      <c r="T7235" t="s">
        <v>90</v>
      </c>
      <c r="U7235">
        <v>10011</v>
      </c>
      <c r="V7235" s="1">
        <v>0</v>
      </c>
      <c r="W7235">
        <v>31</v>
      </c>
      <c r="X7235">
        <v>6</v>
      </c>
      <c r="Y7235">
        <v>120</v>
      </c>
      <c r="AD7235"/>
    </row>
    <row r="7236" spans="1:30" x14ac:dyDescent="0.25">
      <c r="A7236" t="s">
        <v>24</v>
      </c>
      <c r="B7236" s="2">
        <v>43546</v>
      </c>
      <c r="C7236" s="35">
        <f>YEAR(Sales[[#This Row],[ShipDate]])</f>
        <v>2019</v>
      </c>
      <c r="D7236" t="s">
        <v>19</v>
      </c>
      <c r="E7236" t="s">
        <v>18</v>
      </c>
      <c r="F7236" t="s">
        <v>99</v>
      </c>
      <c r="G7236" t="s">
        <v>46</v>
      </c>
      <c r="H7236" t="s">
        <v>146</v>
      </c>
      <c r="I7236" t="s">
        <v>149</v>
      </c>
      <c r="J7236" t="s">
        <v>13</v>
      </c>
      <c r="K7236" t="s">
        <v>1445</v>
      </c>
      <c r="L7236" t="s">
        <v>92</v>
      </c>
      <c r="N7236" t="str">
        <f>IF(ISBLANK(Sales[[#This Row],[return]]),"No",Sales[[#This Row],[return]])</f>
        <v>No</v>
      </c>
      <c r="O7236" s="2">
        <v>43541</v>
      </c>
      <c r="P7236" s="8" t="str">
        <f>TEXT(DAY(Sales[[#This Row],[OrderDate]]),"ddd")</f>
        <v>Tue</v>
      </c>
      <c r="Q7236" s="8" t="str">
        <f>TEXT(MONTH(Sales[[#This Row],[ShipDate]])*29,"mmm")</f>
        <v>Mar</v>
      </c>
      <c r="R7236">
        <v>966</v>
      </c>
      <c r="S7236" t="s">
        <v>2333</v>
      </c>
      <c r="T7236" t="s">
        <v>90</v>
      </c>
      <c r="U7236">
        <v>10011</v>
      </c>
      <c r="V7236" s="1">
        <v>0</v>
      </c>
      <c r="W7236">
        <v>14</v>
      </c>
      <c r="X7236">
        <v>8</v>
      </c>
      <c r="Y7236">
        <v>72</v>
      </c>
      <c r="AD7236"/>
    </row>
    <row r="7237" spans="1:30" x14ac:dyDescent="0.25">
      <c r="A7237" t="s">
        <v>24</v>
      </c>
      <c r="B7237" s="2">
        <v>43629</v>
      </c>
      <c r="C7237" s="35">
        <f>YEAR(Sales[[#This Row],[ShipDate]])</f>
        <v>2019</v>
      </c>
      <c r="D7237" t="s">
        <v>113</v>
      </c>
      <c r="E7237" t="s">
        <v>69</v>
      </c>
      <c r="F7237" t="s">
        <v>33</v>
      </c>
      <c r="G7237" t="s">
        <v>25</v>
      </c>
      <c r="H7237" t="s">
        <v>26</v>
      </c>
      <c r="I7237" t="s">
        <v>32</v>
      </c>
      <c r="J7237" t="s">
        <v>13</v>
      </c>
      <c r="K7237" t="s">
        <v>768</v>
      </c>
      <c r="L7237" t="s">
        <v>30</v>
      </c>
      <c r="M7237" t="s">
        <v>82</v>
      </c>
      <c r="N7237" t="str">
        <f>IF(ISBLANK(Sales[[#This Row],[return]]),"No",Sales[[#This Row],[return]])</f>
        <v>Yes</v>
      </c>
      <c r="O7237" s="2">
        <v>43626</v>
      </c>
      <c r="P7237" s="8" t="str">
        <f>TEXT(DAY(Sales[[#This Row],[OrderDate]]),"ddd")</f>
        <v>Tue</v>
      </c>
      <c r="Q7237" s="8" t="str">
        <f>TEXT(MONTH(Sales[[#This Row],[ShipDate]])*29,"mmm")</f>
        <v>Jun</v>
      </c>
      <c r="R7237">
        <v>122</v>
      </c>
      <c r="S7237" t="s">
        <v>769</v>
      </c>
      <c r="T7237" t="s">
        <v>28</v>
      </c>
      <c r="U7237">
        <v>90045</v>
      </c>
      <c r="V7237" s="1">
        <v>0</v>
      </c>
      <c r="W7237">
        <v>15</v>
      </c>
      <c r="X7237">
        <v>2</v>
      </c>
      <c r="Y7237">
        <v>30</v>
      </c>
      <c r="AD7237"/>
    </row>
    <row r="7238" spans="1:30" x14ac:dyDescent="0.25">
      <c r="A7238" t="s">
        <v>24</v>
      </c>
      <c r="B7238" s="2">
        <v>43629</v>
      </c>
      <c r="C7238" s="35">
        <f>YEAR(Sales[[#This Row],[ShipDate]])</f>
        <v>2019</v>
      </c>
      <c r="D7238" t="s">
        <v>113</v>
      </c>
      <c r="E7238" t="s">
        <v>69</v>
      </c>
      <c r="F7238" t="s">
        <v>21</v>
      </c>
      <c r="G7238" t="s">
        <v>11</v>
      </c>
      <c r="H7238" t="s">
        <v>26</v>
      </c>
      <c r="I7238" t="s">
        <v>32</v>
      </c>
      <c r="J7238" t="s">
        <v>13</v>
      </c>
      <c r="K7238" t="s">
        <v>768</v>
      </c>
      <c r="L7238" t="s">
        <v>30</v>
      </c>
      <c r="M7238" t="s">
        <v>82</v>
      </c>
      <c r="N7238" t="str">
        <f>IF(ISBLANK(Sales[[#This Row],[return]]),"No",Sales[[#This Row],[return]])</f>
        <v>Yes</v>
      </c>
      <c r="O7238" s="2">
        <v>43626</v>
      </c>
      <c r="P7238" s="8" t="str">
        <f>TEXT(DAY(Sales[[#This Row],[OrderDate]]),"ddd")</f>
        <v>Tue</v>
      </c>
      <c r="Q7238" s="8" t="str">
        <f>TEXT(MONTH(Sales[[#This Row],[ShipDate]])*29,"mmm")</f>
        <v>Jun</v>
      </c>
      <c r="R7238">
        <v>1228</v>
      </c>
      <c r="S7238" t="s">
        <v>3103</v>
      </c>
      <c r="T7238" t="s">
        <v>28</v>
      </c>
      <c r="U7238">
        <v>90045</v>
      </c>
      <c r="V7238" s="1">
        <v>0.15</v>
      </c>
      <c r="W7238">
        <v>-30</v>
      </c>
      <c r="X7238">
        <v>5</v>
      </c>
      <c r="Y7238">
        <v>514</v>
      </c>
      <c r="AD7238"/>
    </row>
    <row r="7239" spans="1:30" x14ac:dyDescent="0.25">
      <c r="A7239" t="s">
        <v>24</v>
      </c>
      <c r="B7239" s="2">
        <v>43629</v>
      </c>
      <c r="C7239" s="35">
        <f>YEAR(Sales[[#This Row],[ShipDate]])</f>
        <v>2019</v>
      </c>
      <c r="D7239" t="s">
        <v>113</v>
      </c>
      <c r="E7239" t="s">
        <v>69</v>
      </c>
      <c r="F7239" t="s">
        <v>48</v>
      </c>
      <c r="G7239" t="s">
        <v>46</v>
      </c>
      <c r="H7239" t="s">
        <v>26</v>
      </c>
      <c r="I7239" t="s">
        <v>32</v>
      </c>
      <c r="J7239" t="s">
        <v>13</v>
      </c>
      <c r="K7239" t="s">
        <v>768</v>
      </c>
      <c r="L7239" t="s">
        <v>30</v>
      </c>
      <c r="M7239" t="s">
        <v>82</v>
      </c>
      <c r="N7239" t="str">
        <f>IF(ISBLANK(Sales[[#This Row],[return]]),"No",Sales[[#This Row],[return]])</f>
        <v>Yes</v>
      </c>
      <c r="O7239" s="2">
        <v>43626</v>
      </c>
      <c r="P7239" s="8" t="str">
        <f>TEXT(DAY(Sales[[#This Row],[OrderDate]]),"ddd")</f>
        <v>Tue</v>
      </c>
      <c r="Q7239" s="8" t="str">
        <f>TEXT(MONTH(Sales[[#This Row],[ShipDate]])*29,"mmm")</f>
        <v>Jun</v>
      </c>
      <c r="R7239">
        <v>911</v>
      </c>
      <c r="S7239" t="s">
        <v>770</v>
      </c>
      <c r="T7239" t="s">
        <v>28</v>
      </c>
      <c r="U7239">
        <v>90045</v>
      </c>
      <c r="V7239" s="1">
        <v>0.2</v>
      </c>
      <c r="W7239">
        <v>17</v>
      </c>
      <c r="X7239">
        <v>5</v>
      </c>
      <c r="Y7239">
        <v>280</v>
      </c>
      <c r="AD7239"/>
    </row>
    <row r="7240" spans="1:30" x14ac:dyDescent="0.25">
      <c r="A7240" t="s">
        <v>24</v>
      </c>
      <c r="B7240" s="2">
        <v>43683</v>
      </c>
      <c r="C7240" s="35">
        <f>YEAR(Sales[[#This Row],[ShipDate]])</f>
        <v>2019</v>
      </c>
      <c r="D7240" t="s">
        <v>36</v>
      </c>
      <c r="E7240" t="s">
        <v>18</v>
      </c>
      <c r="F7240" t="s">
        <v>48</v>
      </c>
      <c r="G7240" t="s">
        <v>46</v>
      </c>
      <c r="H7240" t="s">
        <v>1151</v>
      </c>
      <c r="I7240" t="s">
        <v>1150</v>
      </c>
      <c r="J7240" t="s">
        <v>13</v>
      </c>
      <c r="K7240" t="s">
        <v>1047</v>
      </c>
      <c r="L7240" t="s">
        <v>92</v>
      </c>
      <c r="N7240" t="str">
        <f>IF(ISBLANK(Sales[[#This Row],[return]]),"No",Sales[[#This Row],[return]])</f>
        <v>No</v>
      </c>
      <c r="O7240" s="2">
        <v>43676</v>
      </c>
      <c r="P7240" s="8" t="str">
        <f>TEXT(DAY(Sales[[#This Row],[OrderDate]]),"ddd")</f>
        <v>Mon</v>
      </c>
      <c r="Q7240" s="8" t="str">
        <f>TEXT(MONTH(Sales[[#This Row],[ShipDate]])*29,"mmm")</f>
        <v>Aug</v>
      </c>
      <c r="R7240">
        <v>931</v>
      </c>
      <c r="S7240" t="s">
        <v>2437</v>
      </c>
      <c r="T7240" t="s">
        <v>90</v>
      </c>
      <c r="U7240">
        <v>21215</v>
      </c>
      <c r="V7240" s="1">
        <v>0</v>
      </c>
      <c r="W7240">
        <v>43</v>
      </c>
      <c r="X7240">
        <v>5</v>
      </c>
      <c r="Y7240">
        <v>90</v>
      </c>
      <c r="AD7240"/>
    </row>
    <row r="7241" spans="1:30" x14ac:dyDescent="0.25">
      <c r="A7241" t="s">
        <v>10</v>
      </c>
      <c r="B7241" s="2">
        <v>43746</v>
      </c>
      <c r="C7241" s="35">
        <f>YEAR(Sales[[#This Row],[ShipDate]])</f>
        <v>2019</v>
      </c>
      <c r="D7241" t="s">
        <v>36</v>
      </c>
      <c r="E7241" t="s">
        <v>18</v>
      </c>
      <c r="F7241" t="s">
        <v>21</v>
      </c>
      <c r="G7241" t="s">
        <v>11</v>
      </c>
      <c r="H7241" t="s">
        <v>171</v>
      </c>
      <c r="I7241" t="s">
        <v>216</v>
      </c>
      <c r="J7241" t="s">
        <v>13</v>
      </c>
      <c r="K7241" t="s">
        <v>1621</v>
      </c>
      <c r="L7241" t="s">
        <v>30</v>
      </c>
      <c r="N7241" t="str">
        <f>IF(ISBLANK(Sales[[#This Row],[return]]),"No",Sales[[#This Row],[return]])</f>
        <v>No</v>
      </c>
      <c r="O7241" s="2">
        <v>43740</v>
      </c>
      <c r="P7241" s="8" t="str">
        <f>TEXT(DAY(Sales[[#This Row],[OrderDate]]),"ddd")</f>
        <v>Mon</v>
      </c>
      <c r="Q7241" s="8" t="str">
        <f>TEXT(MONTH(Sales[[#This Row],[ShipDate]])*29,"mmm")</f>
        <v>Oct</v>
      </c>
      <c r="R7241">
        <v>1228</v>
      </c>
      <c r="S7241" t="s">
        <v>3102</v>
      </c>
      <c r="T7241" t="s">
        <v>28</v>
      </c>
      <c r="U7241">
        <v>97477</v>
      </c>
      <c r="V7241" s="1">
        <v>0.7</v>
      </c>
      <c r="W7241">
        <v>-385</v>
      </c>
      <c r="X7241">
        <v>6</v>
      </c>
      <c r="Y7241">
        <v>218</v>
      </c>
      <c r="AD7241"/>
    </row>
    <row r="7242" spans="1:30" x14ac:dyDescent="0.25">
      <c r="A7242" t="s">
        <v>10</v>
      </c>
      <c r="B7242" s="2">
        <v>43746</v>
      </c>
      <c r="C7242" s="35">
        <f>YEAR(Sales[[#This Row],[ShipDate]])</f>
        <v>2019</v>
      </c>
      <c r="D7242" t="s">
        <v>36</v>
      </c>
      <c r="E7242" t="s">
        <v>18</v>
      </c>
      <c r="F7242" t="s">
        <v>290</v>
      </c>
      <c r="G7242" t="s">
        <v>25</v>
      </c>
      <c r="H7242" t="s">
        <v>171</v>
      </c>
      <c r="I7242" t="s">
        <v>216</v>
      </c>
      <c r="J7242" t="s">
        <v>13</v>
      </c>
      <c r="K7242" t="s">
        <v>1621</v>
      </c>
      <c r="L7242" t="s">
        <v>30</v>
      </c>
      <c r="N7242" t="str">
        <f>IF(ISBLANK(Sales[[#This Row],[return]]),"No",Sales[[#This Row],[return]])</f>
        <v>No</v>
      </c>
      <c r="O7242" s="2">
        <v>43740</v>
      </c>
      <c r="P7242" s="8" t="str">
        <f>TEXT(DAY(Sales[[#This Row],[OrderDate]]),"ddd")</f>
        <v>Mon</v>
      </c>
      <c r="Q7242" s="8" t="str">
        <f>TEXT(MONTH(Sales[[#This Row],[ShipDate]])*29,"mmm")</f>
        <v>Oct</v>
      </c>
      <c r="R7242">
        <v>86</v>
      </c>
      <c r="S7242" t="s">
        <v>1046</v>
      </c>
      <c r="T7242" t="s">
        <v>28</v>
      </c>
      <c r="U7242">
        <v>97477</v>
      </c>
      <c r="V7242" s="1">
        <v>0.2</v>
      </c>
      <c r="W7242">
        <v>4</v>
      </c>
      <c r="X7242">
        <v>6</v>
      </c>
      <c r="Y7242">
        <v>39</v>
      </c>
      <c r="AD7242"/>
    </row>
    <row r="7243" spans="1:30" x14ac:dyDescent="0.25">
      <c r="A7243" t="s">
        <v>10</v>
      </c>
      <c r="B7243" s="2">
        <v>43746</v>
      </c>
      <c r="C7243" s="35">
        <f>YEAR(Sales[[#This Row],[ShipDate]])</f>
        <v>2019</v>
      </c>
      <c r="D7243" t="s">
        <v>36</v>
      </c>
      <c r="E7243" t="s">
        <v>18</v>
      </c>
      <c r="F7243" t="s">
        <v>45</v>
      </c>
      <c r="G7243" t="s">
        <v>25</v>
      </c>
      <c r="H7243" t="s">
        <v>171</v>
      </c>
      <c r="I7243" t="s">
        <v>216</v>
      </c>
      <c r="J7243" t="s">
        <v>13</v>
      </c>
      <c r="K7243" t="s">
        <v>1621</v>
      </c>
      <c r="L7243" t="s">
        <v>30</v>
      </c>
      <c r="N7243" t="str">
        <f>IF(ISBLANK(Sales[[#This Row],[return]]),"No",Sales[[#This Row],[return]])</f>
        <v>No</v>
      </c>
      <c r="O7243" s="2">
        <v>43740</v>
      </c>
      <c r="P7243" s="8" t="str">
        <f>TEXT(DAY(Sales[[#This Row],[OrderDate]]),"ddd")</f>
        <v>Mon</v>
      </c>
      <c r="Q7243" s="8" t="str">
        <f>TEXT(MONTH(Sales[[#This Row],[ShipDate]])*29,"mmm")</f>
        <v>Oct</v>
      </c>
      <c r="R7243">
        <v>308</v>
      </c>
      <c r="S7243" t="s">
        <v>2242</v>
      </c>
      <c r="T7243" t="s">
        <v>28</v>
      </c>
      <c r="U7243">
        <v>97477</v>
      </c>
      <c r="V7243" s="1">
        <v>0.2</v>
      </c>
      <c r="W7243">
        <v>11</v>
      </c>
      <c r="X7243">
        <v>7</v>
      </c>
      <c r="Y7243">
        <v>95</v>
      </c>
      <c r="AD7243"/>
    </row>
    <row r="7244" spans="1:30" x14ac:dyDescent="0.25">
      <c r="A7244" t="s">
        <v>10</v>
      </c>
      <c r="B7244" s="2">
        <v>43746</v>
      </c>
      <c r="C7244" s="35">
        <f>YEAR(Sales[[#This Row],[ShipDate]])</f>
        <v>2019</v>
      </c>
      <c r="D7244" t="s">
        <v>36</v>
      </c>
      <c r="E7244" t="s">
        <v>18</v>
      </c>
      <c r="F7244" t="s">
        <v>50</v>
      </c>
      <c r="G7244" t="s">
        <v>25</v>
      </c>
      <c r="H7244" t="s">
        <v>171</v>
      </c>
      <c r="I7244" t="s">
        <v>216</v>
      </c>
      <c r="J7244" t="s">
        <v>13</v>
      </c>
      <c r="K7244" t="s">
        <v>1621</v>
      </c>
      <c r="L7244" t="s">
        <v>30</v>
      </c>
      <c r="N7244" t="str">
        <f>IF(ISBLANK(Sales[[#This Row],[return]]),"No",Sales[[#This Row],[return]])</f>
        <v>No</v>
      </c>
      <c r="O7244" s="2">
        <v>43740</v>
      </c>
      <c r="P7244" s="8" t="str">
        <f>TEXT(DAY(Sales[[#This Row],[OrderDate]]),"ddd")</f>
        <v>Mon</v>
      </c>
      <c r="Q7244" s="8" t="str">
        <f>TEXT(MONTH(Sales[[#This Row],[ShipDate]])*29,"mmm")</f>
        <v>Oct</v>
      </c>
      <c r="R7244">
        <v>711</v>
      </c>
      <c r="S7244" t="s">
        <v>1844</v>
      </c>
      <c r="T7244" t="s">
        <v>28</v>
      </c>
      <c r="U7244">
        <v>97477</v>
      </c>
      <c r="V7244" s="1">
        <v>0.7</v>
      </c>
      <c r="W7244">
        <v>-17</v>
      </c>
      <c r="X7244">
        <v>7</v>
      </c>
      <c r="Y7244">
        <v>23</v>
      </c>
      <c r="AD7244"/>
    </row>
    <row r="7245" spans="1:30" x14ac:dyDescent="0.25">
      <c r="A7245" t="s">
        <v>10</v>
      </c>
      <c r="B7245" s="2">
        <v>43785</v>
      </c>
      <c r="C7245" s="35">
        <f>YEAR(Sales[[#This Row],[ShipDate]])</f>
        <v>2019</v>
      </c>
      <c r="D7245" t="s">
        <v>36</v>
      </c>
      <c r="E7245" t="s">
        <v>18</v>
      </c>
      <c r="F7245" t="s">
        <v>99</v>
      </c>
      <c r="G7245" t="s">
        <v>46</v>
      </c>
      <c r="H7245" t="s">
        <v>1605</v>
      </c>
      <c r="I7245" t="s">
        <v>32</v>
      </c>
      <c r="J7245" t="s">
        <v>13</v>
      </c>
      <c r="K7245" t="s">
        <v>1595</v>
      </c>
      <c r="L7245" t="s">
        <v>30</v>
      </c>
      <c r="N7245" t="str">
        <f>IF(ISBLANK(Sales[[#This Row],[return]]),"No",Sales[[#This Row],[return]])</f>
        <v>No</v>
      </c>
      <c r="O7245" s="2">
        <v>43779</v>
      </c>
      <c r="P7245" s="8" t="str">
        <f>TEXT(DAY(Sales[[#This Row],[OrderDate]]),"ddd")</f>
        <v>Tue</v>
      </c>
      <c r="Q7245" s="8" t="str">
        <f>TEXT(MONTH(Sales[[#This Row],[ShipDate]])*29,"mmm")</f>
        <v>Nov</v>
      </c>
      <c r="R7245">
        <v>1081</v>
      </c>
      <c r="S7245" t="s">
        <v>733</v>
      </c>
      <c r="T7245" t="s">
        <v>28</v>
      </c>
      <c r="U7245">
        <v>95351</v>
      </c>
      <c r="V7245" s="1">
        <v>0</v>
      </c>
      <c r="W7245">
        <v>44</v>
      </c>
      <c r="X7245">
        <v>7</v>
      </c>
      <c r="Y7245">
        <v>112</v>
      </c>
      <c r="AD7245"/>
    </row>
    <row r="7246" spans="1:30" x14ac:dyDescent="0.25">
      <c r="A7246" t="s">
        <v>40</v>
      </c>
      <c r="B7246" s="2">
        <v>43810</v>
      </c>
      <c r="C7246" s="35">
        <f>YEAR(Sales[[#This Row],[ShipDate]])</f>
        <v>2019</v>
      </c>
      <c r="D7246" t="s">
        <v>19</v>
      </c>
      <c r="E7246" t="s">
        <v>69</v>
      </c>
      <c r="F7246" t="s">
        <v>21</v>
      </c>
      <c r="G7246" t="s">
        <v>11</v>
      </c>
      <c r="H7246" t="s">
        <v>2807</v>
      </c>
      <c r="I7246" t="s">
        <v>32</v>
      </c>
      <c r="J7246" t="s">
        <v>13</v>
      </c>
      <c r="K7246" t="s">
        <v>2946</v>
      </c>
      <c r="L7246" t="s">
        <v>30</v>
      </c>
      <c r="N7246" t="str">
        <f>IF(ISBLANK(Sales[[#This Row],[return]]),"No",Sales[[#This Row],[return]])</f>
        <v>No</v>
      </c>
      <c r="O7246" s="2">
        <v>43808</v>
      </c>
      <c r="P7246" s="8" t="str">
        <f>TEXT(DAY(Sales[[#This Row],[OrderDate]]),"ddd")</f>
        <v>Mon</v>
      </c>
      <c r="Q7246" s="8" t="str">
        <f>TEXT(MONTH(Sales[[#This Row],[ShipDate]])*29,"mmm")</f>
        <v>Dec</v>
      </c>
      <c r="R7246">
        <v>1228</v>
      </c>
      <c r="S7246" t="s">
        <v>3112</v>
      </c>
      <c r="T7246" t="s">
        <v>28</v>
      </c>
      <c r="U7246">
        <v>93905</v>
      </c>
      <c r="V7246" s="1">
        <v>0.15</v>
      </c>
      <c r="W7246">
        <v>16</v>
      </c>
      <c r="X7246">
        <v>3</v>
      </c>
      <c r="Y7246">
        <v>148</v>
      </c>
      <c r="AD7246"/>
    </row>
    <row r="7247" spans="1:30" x14ac:dyDescent="0.25">
      <c r="A7247" t="s">
        <v>24</v>
      </c>
      <c r="B7247" s="2">
        <v>43775</v>
      </c>
      <c r="C7247" s="35">
        <f>YEAR(Sales[[#This Row],[ShipDate]])</f>
        <v>2019</v>
      </c>
      <c r="D7247" t="s">
        <v>19</v>
      </c>
      <c r="E7247" t="s">
        <v>31</v>
      </c>
      <c r="F7247" t="s">
        <v>290</v>
      </c>
      <c r="G7247" t="s">
        <v>25</v>
      </c>
      <c r="H7247" t="s">
        <v>249</v>
      </c>
      <c r="I7247" t="s">
        <v>252</v>
      </c>
      <c r="J7247" t="s">
        <v>13</v>
      </c>
      <c r="K7247" t="s">
        <v>971</v>
      </c>
      <c r="L7247" t="s">
        <v>92</v>
      </c>
      <c r="N7247" t="str">
        <f>IF(ISBLANK(Sales[[#This Row],[return]]),"No",Sales[[#This Row],[return]])</f>
        <v>No</v>
      </c>
      <c r="O7247" s="2">
        <v>43771</v>
      </c>
      <c r="P7247" s="8" t="str">
        <f>TEXT(DAY(Sales[[#This Row],[OrderDate]]),"ddd")</f>
        <v>Mon</v>
      </c>
      <c r="Q7247" s="8" t="str">
        <f>TEXT(MONTH(Sales[[#This Row],[ShipDate]])*29,"mmm")</f>
        <v>Nov</v>
      </c>
      <c r="R7247">
        <v>1307</v>
      </c>
      <c r="S7247" t="s">
        <v>505</v>
      </c>
      <c r="T7247" t="s">
        <v>90</v>
      </c>
      <c r="U7247">
        <v>43229</v>
      </c>
      <c r="V7247" s="1">
        <v>0.2</v>
      </c>
      <c r="W7247">
        <v>-82</v>
      </c>
      <c r="X7247">
        <v>2</v>
      </c>
      <c r="Y7247">
        <v>385</v>
      </c>
      <c r="AD7247"/>
    </row>
    <row r="7248" spans="1:30" x14ac:dyDescent="0.25">
      <c r="A7248" t="s">
        <v>40</v>
      </c>
      <c r="B7248" s="2">
        <v>43800</v>
      </c>
      <c r="C7248" s="35">
        <f>YEAR(Sales[[#This Row],[ShipDate]])</f>
        <v>2019</v>
      </c>
      <c r="D7248" t="s">
        <v>36</v>
      </c>
      <c r="E7248" t="s">
        <v>69</v>
      </c>
      <c r="F7248" t="s">
        <v>43</v>
      </c>
      <c r="G7248" t="s">
        <v>11</v>
      </c>
      <c r="H7248" t="s">
        <v>680</v>
      </c>
      <c r="I7248" t="s">
        <v>142</v>
      </c>
      <c r="J7248" t="s">
        <v>13</v>
      </c>
      <c r="K7248" t="s">
        <v>2947</v>
      </c>
      <c r="L7248" t="s">
        <v>68</v>
      </c>
      <c r="N7248" t="str">
        <f>IF(ISBLANK(Sales[[#This Row],[return]]),"No",Sales[[#This Row],[return]])</f>
        <v>No</v>
      </c>
      <c r="O7248" s="2">
        <v>43795</v>
      </c>
      <c r="P7248" s="8" t="str">
        <f>TEXT(DAY(Sales[[#This Row],[OrderDate]]),"ddd")</f>
        <v>Thu</v>
      </c>
      <c r="Q7248" s="8" t="str">
        <f>TEXT(MONTH(Sales[[#This Row],[ShipDate]])*29,"mmm")</f>
        <v>Dec</v>
      </c>
      <c r="R7248">
        <v>499</v>
      </c>
      <c r="S7248" t="s">
        <v>1219</v>
      </c>
      <c r="T7248" t="s">
        <v>66</v>
      </c>
      <c r="U7248">
        <v>47374</v>
      </c>
      <c r="V7248" s="1">
        <v>0</v>
      </c>
      <c r="W7248">
        <v>10</v>
      </c>
      <c r="X7248">
        <v>2</v>
      </c>
      <c r="Y7248">
        <v>27</v>
      </c>
      <c r="AD7248"/>
    </row>
    <row r="7249" spans="1:30" x14ac:dyDescent="0.25">
      <c r="A7249" t="s">
        <v>40</v>
      </c>
      <c r="B7249" s="2">
        <v>43800</v>
      </c>
      <c r="C7249" s="35">
        <f>YEAR(Sales[[#This Row],[ShipDate]])</f>
        <v>2019</v>
      </c>
      <c r="D7249" t="s">
        <v>36</v>
      </c>
      <c r="E7249" t="s">
        <v>69</v>
      </c>
      <c r="F7249" t="s">
        <v>23</v>
      </c>
      <c r="G7249" t="s">
        <v>11</v>
      </c>
      <c r="H7249" t="s">
        <v>680</v>
      </c>
      <c r="I7249" t="s">
        <v>142</v>
      </c>
      <c r="J7249" t="s">
        <v>13</v>
      </c>
      <c r="K7249" t="s">
        <v>2947</v>
      </c>
      <c r="L7249" t="s">
        <v>68</v>
      </c>
      <c r="N7249" t="str">
        <f>IF(ISBLANK(Sales[[#This Row],[return]]),"No",Sales[[#This Row],[return]])</f>
        <v>No</v>
      </c>
      <c r="O7249" s="2">
        <v>43795</v>
      </c>
      <c r="P7249" s="8" t="str">
        <f>TEXT(DAY(Sales[[#This Row],[OrderDate]]),"ddd")</f>
        <v>Thu</v>
      </c>
      <c r="Q7249" s="8" t="str">
        <f>TEXT(MONTH(Sales[[#This Row],[ShipDate]])*29,"mmm")</f>
        <v>Dec</v>
      </c>
      <c r="R7249">
        <v>1372</v>
      </c>
      <c r="S7249" t="s">
        <v>342</v>
      </c>
      <c r="T7249" t="s">
        <v>66</v>
      </c>
      <c r="U7249">
        <v>47374</v>
      </c>
      <c r="V7249" s="1">
        <v>0</v>
      </c>
      <c r="W7249">
        <v>240</v>
      </c>
      <c r="X7249">
        <v>3</v>
      </c>
      <c r="Y7249">
        <v>829</v>
      </c>
      <c r="AD7249"/>
    </row>
    <row r="7250" spans="1:30" x14ac:dyDescent="0.25">
      <c r="A7250" t="s">
        <v>40</v>
      </c>
      <c r="B7250" s="2">
        <v>43800</v>
      </c>
      <c r="C7250" s="35">
        <f>YEAR(Sales[[#This Row],[ShipDate]])</f>
        <v>2019</v>
      </c>
      <c r="D7250" t="s">
        <v>36</v>
      </c>
      <c r="E7250" t="s">
        <v>69</v>
      </c>
      <c r="F7250" t="s">
        <v>38</v>
      </c>
      <c r="G7250" t="s">
        <v>11</v>
      </c>
      <c r="H7250" t="s">
        <v>680</v>
      </c>
      <c r="I7250" t="s">
        <v>142</v>
      </c>
      <c r="J7250" t="s">
        <v>13</v>
      </c>
      <c r="K7250" t="s">
        <v>2947</v>
      </c>
      <c r="L7250" t="s">
        <v>68</v>
      </c>
      <c r="N7250" t="str">
        <f>IF(ISBLANK(Sales[[#This Row],[return]]),"No",Sales[[#This Row],[return]])</f>
        <v>No</v>
      </c>
      <c r="O7250" s="2">
        <v>43795</v>
      </c>
      <c r="P7250" s="8" t="str">
        <f>TEXT(DAY(Sales[[#This Row],[OrderDate]]),"ddd")</f>
        <v>Thu</v>
      </c>
      <c r="Q7250" s="8" t="str">
        <f>TEXT(MONTH(Sales[[#This Row],[ShipDate]])*29,"mmm")</f>
        <v>Dec</v>
      </c>
      <c r="R7250">
        <v>964</v>
      </c>
      <c r="S7250" t="s">
        <v>1316</v>
      </c>
      <c r="T7250" t="s">
        <v>66</v>
      </c>
      <c r="U7250">
        <v>47374</v>
      </c>
      <c r="V7250" s="1">
        <v>0</v>
      </c>
      <c r="W7250">
        <v>67</v>
      </c>
      <c r="X7250">
        <v>3</v>
      </c>
      <c r="Y7250">
        <v>258</v>
      </c>
      <c r="AD7250"/>
    </row>
    <row r="7251" spans="1:30" x14ac:dyDescent="0.25">
      <c r="A7251" t="s">
        <v>40</v>
      </c>
      <c r="B7251" s="2">
        <v>43800</v>
      </c>
      <c r="C7251" s="35">
        <f>YEAR(Sales[[#This Row],[ShipDate]])</f>
        <v>2019</v>
      </c>
      <c r="D7251" t="s">
        <v>36</v>
      </c>
      <c r="E7251" t="s">
        <v>69</v>
      </c>
      <c r="F7251" t="s">
        <v>48</v>
      </c>
      <c r="G7251" t="s">
        <v>46</v>
      </c>
      <c r="H7251" t="s">
        <v>680</v>
      </c>
      <c r="I7251" t="s">
        <v>142</v>
      </c>
      <c r="J7251" t="s">
        <v>13</v>
      </c>
      <c r="K7251" t="s">
        <v>2947</v>
      </c>
      <c r="L7251" t="s">
        <v>68</v>
      </c>
      <c r="N7251" t="str">
        <f>IF(ISBLANK(Sales[[#This Row],[return]]),"No",Sales[[#This Row],[return]])</f>
        <v>No</v>
      </c>
      <c r="O7251" s="2">
        <v>43795</v>
      </c>
      <c r="P7251" s="8" t="str">
        <f>TEXT(DAY(Sales[[#This Row],[OrderDate]]),"ddd")</f>
        <v>Thu</v>
      </c>
      <c r="Q7251" s="8" t="str">
        <f>TEXT(MONTH(Sales[[#This Row],[ShipDate]])*29,"mmm")</f>
        <v>Dec</v>
      </c>
      <c r="R7251">
        <v>927</v>
      </c>
      <c r="S7251" t="s">
        <v>2516</v>
      </c>
      <c r="T7251" t="s">
        <v>66</v>
      </c>
      <c r="U7251">
        <v>47374</v>
      </c>
      <c r="V7251" s="1">
        <v>0</v>
      </c>
      <c r="W7251">
        <v>43</v>
      </c>
      <c r="X7251">
        <v>2</v>
      </c>
      <c r="Y7251">
        <v>90</v>
      </c>
      <c r="AD7251"/>
    </row>
    <row r="7252" spans="1:30" x14ac:dyDescent="0.25">
      <c r="A7252" t="s">
        <v>40</v>
      </c>
      <c r="B7252" s="2">
        <v>43800</v>
      </c>
      <c r="C7252" s="35">
        <f>YEAR(Sales[[#This Row],[ShipDate]])</f>
        <v>2019</v>
      </c>
      <c r="D7252" t="s">
        <v>36</v>
      </c>
      <c r="E7252" t="s">
        <v>69</v>
      </c>
      <c r="F7252" t="s">
        <v>48</v>
      </c>
      <c r="G7252" t="s">
        <v>46</v>
      </c>
      <c r="H7252" t="s">
        <v>680</v>
      </c>
      <c r="I7252" t="s">
        <v>142</v>
      </c>
      <c r="J7252" t="s">
        <v>13</v>
      </c>
      <c r="K7252" t="s">
        <v>2947</v>
      </c>
      <c r="L7252" t="s">
        <v>68</v>
      </c>
      <c r="N7252" t="str">
        <f>IF(ISBLANK(Sales[[#This Row],[return]]),"No",Sales[[#This Row],[return]])</f>
        <v>No</v>
      </c>
      <c r="O7252" s="2">
        <v>43795</v>
      </c>
      <c r="P7252" s="8" t="str">
        <f>TEXT(DAY(Sales[[#This Row],[OrderDate]]),"ddd")</f>
        <v>Thu</v>
      </c>
      <c r="Q7252" s="8" t="str">
        <f>TEXT(MONTH(Sales[[#This Row],[ShipDate]])*29,"mmm")</f>
        <v>Dec</v>
      </c>
      <c r="R7252">
        <v>1399</v>
      </c>
      <c r="S7252" t="s">
        <v>2551</v>
      </c>
      <c r="T7252" t="s">
        <v>66</v>
      </c>
      <c r="U7252">
        <v>47374</v>
      </c>
      <c r="V7252" s="1">
        <v>0</v>
      </c>
      <c r="W7252">
        <v>545</v>
      </c>
      <c r="X7252">
        <v>4</v>
      </c>
      <c r="Y7252">
        <v>1880</v>
      </c>
      <c r="AD7252"/>
    </row>
    <row r="7253" spans="1:30" x14ac:dyDescent="0.25">
      <c r="A7253" t="s">
        <v>40</v>
      </c>
      <c r="B7253" s="2">
        <v>43726</v>
      </c>
      <c r="C7253" s="35">
        <f>YEAR(Sales[[#This Row],[ShipDate]])</f>
        <v>2019</v>
      </c>
      <c r="D7253" t="s">
        <v>19</v>
      </c>
      <c r="E7253" t="s">
        <v>69</v>
      </c>
      <c r="F7253" t="s">
        <v>99</v>
      </c>
      <c r="G7253" t="s">
        <v>46</v>
      </c>
      <c r="H7253" t="s">
        <v>1374</v>
      </c>
      <c r="I7253" t="s">
        <v>20</v>
      </c>
      <c r="J7253" t="s">
        <v>13</v>
      </c>
      <c r="K7253" t="s">
        <v>3003</v>
      </c>
      <c r="L7253" t="s">
        <v>17</v>
      </c>
      <c r="N7253" t="str">
        <f>IF(ISBLANK(Sales[[#This Row],[return]]),"No",Sales[[#This Row],[return]])</f>
        <v>No</v>
      </c>
      <c r="O7253" s="2">
        <v>43724</v>
      </c>
      <c r="P7253" s="8" t="str">
        <f>TEXT(DAY(Sales[[#This Row],[OrderDate]]),"ddd")</f>
        <v>Mon</v>
      </c>
      <c r="Q7253" s="8" t="str">
        <f>TEXT(MONTH(Sales[[#This Row],[ShipDate]])*29,"mmm")</f>
        <v>Sep</v>
      </c>
      <c r="R7253">
        <v>961</v>
      </c>
      <c r="S7253" t="s">
        <v>2463</v>
      </c>
      <c r="T7253" t="s">
        <v>15</v>
      </c>
      <c r="U7253">
        <v>41042</v>
      </c>
      <c r="V7253" s="1">
        <v>0</v>
      </c>
      <c r="W7253">
        <v>3</v>
      </c>
      <c r="X7253">
        <v>1</v>
      </c>
      <c r="Y7253">
        <v>18</v>
      </c>
      <c r="AD7253"/>
    </row>
    <row r="7254" spans="1:30" x14ac:dyDescent="0.25">
      <c r="A7254" t="s">
        <v>24</v>
      </c>
      <c r="B7254" s="2">
        <v>43630</v>
      </c>
      <c r="C7254" s="35">
        <f>YEAR(Sales[[#This Row],[ShipDate]])</f>
        <v>2019</v>
      </c>
      <c r="D7254" t="s">
        <v>113</v>
      </c>
      <c r="E7254" t="s">
        <v>18</v>
      </c>
      <c r="F7254" t="s">
        <v>52</v>
      </c>
      <c r="G7254" t="s">
        <v>25</v>
      </c>
      <c r="H7254" t="s">
        <v>26</v>
      </c>
      <c r="I7254" t="s">
        <v>32</v>
      </c>
      <c r="J7254" t="s">
        <v>13</v>
      </c>
      <c r="K7254" t="s">
        <v>80</v>
      </c>
      <c r="L7254" t="s">
        <v>30</v>
      </c>
      <c r="N7254" t="str">
        <f>IF(ISBLANK(Sales[[#This Row],[return]]),"No",Sales[[#This Row],[return]])</f>
        <v>No</v>
      </c>
      <c r="O7254" s="2">
        <v>43627</v>
      </c>
      <c r="P7254" s="8" t="str">
        <f>TEXT(DAY(Sales[[#This Row],[OrderDate]]),"ddd")</f>
        <v>Wed</v>
      </c>
      <c r="Q7254" s="8" t="str">
        <f>TEXT(MONTH(Sales[[#This Row],[ShipDate]])*29,"mmm")</f>
        <v>Jun</v>
      </c>
      <c r="R7254">
        <v>950</v>
      </c>
      <c r="S7254" t="s">
        <v>992</v>
      </c>
      <c r="T7254" t="s">
        <v>28</v>
      </c>
      <c r="U7254">
        <v>90036</v>
      </c>
      <c r="V7254" s="1">
        <v>0</v>
      </c>
      <c r="W7254">
        <v>17</v>
      </c>
      <c r="X7254">
        <v>3</v>
      </c>
      <c r="Y7254">
        <v>61</v>
      </c>
      <c r="AD7254"/>
    </row>
    <row r="7255" spans="1:30" x14ac:dyDescent="0.25">
      <c r="A7255" t="s">
        <v>10</v>
      </c>
      <c r="B7255" s="2">
        <v>43616</v>
      </c>
      <c r="C7255" s="35">
        <f>YEAR(Sales[[#This Row],[ShipDate]])</f>
        <v>2019</v>
      </c>
      <c r="D7255" t="s">
        <v>19</v>
      </c>
      <c r="E7255" t="s">
        <v>31</v>
      </c>
      <c r="F7255" t="s">
        <v>43</v>
      </c>
      <c r="G7255" t="s">
        <v>11</v>
      </c>
      <c r="H7255" t="s">
        <v>55</v>
      </c>
      <c r="I7255" t="s">
        <v>1139</v>
      </c>
      <c r="J7255" t="s">
        <v>13</v>
      </c>
      <c r="K7255" t="s">
        <v>2650</v>
      </c>
      <c r="L7255" t="s">
        <v>92</v>
      </c>
      <c r="N7255" t="str">
        <f>IF(ISBLANK(Sales[[#This Row],[return]]),"No",Sales[[#This Row],[return]])</f>
        <v>No</v>
      </c>
      <c r="O7255" s="2">
        <v>43613</v>
      </c>
      <c r="P7255" s="8" t="str">
        <f>TEXT(DAY(Sales[[#This Row],[OrderDate]]),"ddd")</f>
        <v>Sat</v>
      </c>
      <c r="Q7255" s="8" t="str">
        <f>TEXT(MONTH(Sales[[#This Row],[ShipDate]])*29,"mmm")</f>
        <v>May</v>
      </c>
      <c r="R7255">
        <v>104</v>
      </c>
      <c r="S7255" t="s">
        <v>1396</v>
      </c>
      <c r="T7255" t="s">
        <v>90</v>
      </c>
      <c r="U7255">
        <v>3301</v>
      </c>
      <c r="V7255" s="1">
        <v>0</v>
      </c>
      <c r="W7255">
        <v>101</v>
      </c>
      <c r="X7255">
        <v>8</v>
      </c>
      <c r="Y7255">
        <v>247</v>
      </c>
      <c r="AD7255"/>
    </row>
    <row r="7256" spans="1:30" x14ac:dyDescent="0.25">
      <c r="A7256" t="s">
        <v>40</v>
      </c>
      <c r="B7256" s="2">
        <v>43625</v>
      </c>
      <c r="C7256" s="35">
        <f>YEAR(Sales[[#This Row],[ShipDate]])</f>
        <v>2019</v>
      </c>
      <c r="D7256" t="s">
        <v>36</v>
      </c>
      <c r="E7256" t="s">
        <v>31</v>
      </c>
      <c r="F7256" t="s">
        <v>59</v>
      </c>
      <c r="G7256" t="s">
        <v>25</v>
      </c>
      <c r="H7256" t="s">
        <v>2250</v>
      </c>
      <c r="I7256" t="s">
        <v>37</v>
      </c>
      <c r="J7256" t="s">
        <v>13</v>
      </c>
      <c r="K7256" t="s">
        <v>2632</v>
      </c>
      <c r="L7256" t="s">
        <v>17</v>
      </c>
      <c r="N7256" t="str">
        <f>IF(ISBLANK(Sales[[#This Row],[return]]),"No",Sales[[#This Row],[return]])</f>
        <v>No</v>
      </c>
      <c r="O7256" s="2">
        <v>43621</v>
      </c>
      <c r="P7256" s="8" t="str">
        <f>TEXT(DAY(Sales[[#This Row],[OrderDate]]),"ddd")</f>
        <v>Thu</v>
      </c>
      <c r="Q7256" s="8" t="str">
        <f>TEXT(MONTH(Sales[[#This Row],[ShipDate]])*29,"mmm")</f>
        <v>Jun</v>
      </c>
      <c r="R7256">
        <v>1832</v>
      </c>
      <c r="S7256" t="s">
        <v>1748</v>
      </c>
      <c r="T7256" t="s">
        <v>15</v>
      </c>
      <c r="U7256">
        <v>32839</v>
      </c>
      <c r="V7256" s="1">
        <v>0.2</v>
      </c>
      <c r="W7256">
        <v>7</v>
      </c>
      <c r="X7256">
        <v>4</v>
      </c>
      <c r="Y7256">
        <v>21</v>
      </c>
      <c r="AD7256"/>
    </row>
    <row r="7257" spans="1:30" x14ac:dyDescent="0.25">
      <c r="A7257" t="s">
        <v>40</v>
      </c>
      <c r="B7257" s="2">
        <v>43572</v>
      </c>
      <c r="C7257" s="35">
        <f>YEAR(Sales[[#This Row],[ShipDate]])</f>
        <v>2019</v>
      </c>
      <c r="D7257" t="s">
        <v>36</v>
      </c>
      <c r="E7257" t="s">
        <v>31</v>
      </c>
      <c r="F7257" t="s">
        <v>150</v>
      </c>
      <c r="G7257" t="s">
        <v>25</v>
      </c>
      <c r="H7257" t="s">
        <v>88</v>
      </c>
      <c r="I7257" t="s">
        <v>93</v>
      </c>
      <c r="J7257" t="s">
        <v>13</v>
      </c>
      <c r="K7257" t="s">
        <v>2739</v>
      </c>
      <c r="L7257" t="s">
        <v>92</v>
      </c>
      <c r="N7257" t="str">
        <f>IF(ISBLANK(Sales[[#This Row],[return]]),"No",Sales[[#This Row],[return]])</f>
        <v>No</v>
      </c>
      <c r="O7257" s="2">
        <v>43568</v>
      </c>
      <c r="P7257" s="8" t="str">
        <f>TEXT(DAY(Sales[[#This Row],[OrderDate]]),"ddd")</f>
        <v>Fri</v>
      </c>
      <c r="Q7257" s="8" t="str">
        <f>TEXT(MONTH(Sales[[#This Row],[ShipDate]])*29,"mmm")</f>
        <v>Apr</v>
      </c>
      <c r="R7257">
        <v>1578</v>
      </c>
      <c r="S7257" t="s">
        <v>2184</v>
      </c>
      <c r="T7257" t="s">
        <v>90</v>
      </c>
      <c r="U7257">
        <v>19134</v>
      </c>
      <c r="V7257" s="1">
        <v>0.2</v>
      </c>
      <c r="W7257">
        <v>2</v>
      </c>
      <c r="X7257">
        <v>5</v>
      </c>
      <c r="Y7257">
        <v>8</v>
      </c>
      <c r="AD7257"/>
    </row>
    <row r="7258" spans="1:30" x14ac:dyDescent="0.25">
      <c r="A7258" t="s">
        <v>24</v>
      </c>
      <c r="B7258" s="2">
        <v>43764</v>
      </c>
      <c r="C7258" s="35">
        <f>YEAR(Sales[[#This Row],[ShipDate]])</f>
        <v>2019</v>
      </c>
      <c r="D7258" t="s">
        <v>113</v>
      </c>
      <c r="E7258" t="s">
        <v>18</v>
      </c>
      <c r="F7258" t="s">
        <v>38</v>
      </c>
      <c r="G7258" t="s">
        <v>11</v>
      </c>
      <c r="H7258" t="s">
        <v>1114</v>
      </c>
      <c r="I7258" t="s">
        <v>70</v>
      </c>
      <c r="J7258" t="s">
        <v>13</v>
      </c>
      <c r="K7258" t="s">
        <v>3101</v>
      </c>
      <c r="L7258" t="s">
        <v>68</v>
      </c>
      <c r="N7258" t="str">
        <f>IF(ISBLANK(Sales[[#This Row],[return]]),"No",Sales[[#This Row],[return]])</f>
        <v>No</v>
      </c>
      <c r="O7258" s="2">
        <v>43762</v>
      </c>
      <c r="P7258" s="8" t="str">
        <f>TEXT(DAY(Sales[[#This Row],[OrderDate]]),"ddd")</f>
        <v>Tue</v>
      </c>
      <c r="Q7258" s="8" t="str">
        <f>TEXT(MONTH(Sales[[#This Row],[ShipDate]])*29,"mmm")</f>
        <v>Oct</v>
      </c>
      <c r="R7258">
        <v>820</v>
      </c>
      <c r="S7258" t="s">
        <v>1115</v>
      </c>
      <c r="T7258" t="s">
        <v>66</v>
      </c>
      <c r="U7258">
        <v>76063</v>
      </c>
      <c r="V7258" s="1">
        <v>0.3</v>
      </c>
      <c r="W7258">
        <v>-81</v>
      </c>
      <c r="X7258">
        <v>5</v>
      </c>
      <c r="Y7258">
        <v>517</v>
      </c>
      <c r="AD7258"/>
    </row>
    <row r="7259" spans="1:30" x14ac:dyDescent="0.25">
      <c r="A7259" t="s">
        <v>24</v>
      </c>
      <c r="B7259" s="2">
        <v>43790</v>
      </c>
      <c r="C7259" s="35">
        <f>YEAR(Sales[[#This Row],[ShipDate]])</f>
        <v>2019</v>
      </c>
      <c r="D7259" t="s">
        <v>19</v>
      </c>
      <c r="E7259" t="s">
        <v>18</v>
      </c>
      <c r="F7259" t="s">
        <v>99</v>
      </c>
      <c r="G7259" t="s">
        <v>46</v>
      </c>
      <c r="H7259" t="s">
        <v>117</v>
      </c>
      <c r="I7259" t="s">
        <v>120</v>
      </c>
      <c r="J7259" t="s">
        <v>13</v>
      </c>
      <c r="K7259" t="s">
        <v>1050</v>
      </c>
      <c r="L7259" t="s">
        <v>68</v>
      </c>
      <c r="N7259" t="str">
        <f>IF(ISBLANK(Sales[[#This Row],[return]]),"No",Sales[[#This Row],[return]])</f>
        <v>No</v>
      </c>
      <c r="O7259" s="2">
        <v>43786</v>
      </c>
      <c r="P7259" s="8" t="str">
        <f>TEXT(DAY(Sales[[#This Row],[OrderDate]]),"ddd")</f>
        <v>Tue</v>
      </c>
      <c r="Q7259" s="8" t="str">
        <f>TEXT(MONTH(Sales[[#This Row],[ShipDate]])*29,"mmm")</f>
        <v>Nov</v>
      </c>
      <c r="R7259">
        <v>1015</v>
      </c>
      <c r="S7259" t="s">
        <v>1055</v>
      </c>
      <c r="T7259" t="s">
        <v>66</v>
      </c>
      <c r="U7259">
        <v>60540</v>
      </c>
      <c r="V7259" s="1">
        <v>0.2</v>
      </c>
      <c r="W7259">
        <v>84</v>
      </c>
      <c r="X7259">
        <v>5</v>
      </c>
      <c r="Y7259">
        <v>240</v>
      </c>
      <c r="AD7259"/>
    </row>
    <row r="7260" spans="1:30" x14ac:dyDescent="0.25">
      <c r="A7260" t="s">
        <v>40</v>
      </c>
      <c r="B7260" s="2">
        <v>43596</v>
      </c>
      <c r="C7260" s="35">
        <f>YEAR(Sales[[#This Row],[ShipDate]])</f>
        <v>2019</v>
      </c>
      <c r="D7260" t="s">
        <v>36</v>
      </c>
      <c r="E7260" t="s">
        <v>31</v>
      </c>
      <c r="F7260" t="s">
        <v>23</v>
      </c>
      <c r="G7260" t="s">
        <v>11</v>
      </c>
      <c r="H7260" t="s">
        <v>428</v>
      </c>
      <c r="I7260" t="s">
        <v>133</v>
      </c>
      <c r="J7260" t="s">
        <v>13</v>
      </c>
      <c r="K7260" t="s">
        <v>2614</v>
      </c>
      <c r="L7260" t="s">
        <v>68</v>
      </c>
      <c r="N7260" t="str">
        <f>IF(ISBLANK(Sales[[#This Row],[return]]),"No",Sales[[#This Row],[return]])</f>
        <v>No</v>
      </c>
      <c r="O7260" s="2">
        <v>43592</v>
      </c>
      <c r="P7260" s="8" t="str">
        <f>TEXT(DAY(Sales[[#This Row],[OrderDate]]),"ddd")</f>
        <v>Sat</v>
      </c>
      <c r="Q7260" s="8" t="str">
        <f>TEXT(MONTH(Sales[[#This Row],[ShipDate]])*29,"mmm")</f>
        <v>May</v>
      </c>
      <c r="R7260">
        <v>1385</v>
      </c>
      <c r="S7260" t="s">
        <v>1455</v>
      </c>
      <c r="T7260" t="s">
        <v>66</v>
      </c>
      <c r="U7260">
        <v>48234</v>
      </c>
      <c r="V7260" s="1">
        <v>0</v>
      </c>
      <c r="W7260">
        <v>7</v>
      </c>
      <c r="X7260">
        <v>1</v>
      </c>
      <c r="Y7260">
        <v>27</v>
      </c>
      <c r="AD7260"/>
    </row>
    <row r="7261" spans="1:30" x14ac:dyDescent="0.25">
      <c r="A7261" t="s">
        <v>40</v>
      </c>
      <c r="B7261" s="2">
        <v>43596</v>
      </c>
      <c r="C7261" s="35">
        <f>YEAR(Sales[[#This Row],[ShipDate]])</f>
        <v>2019</v>
      </c>
      <c r="D7261" t="s">
        <v>36</v>
      </c>
      <c r="E7261" t="s">
        <v>31</v>
      </c>
      <c r="F7261" t="s">
        <v>23</v>
      </c>
      <c r="G7261" t="s">
        <v>11</v>
      </c>
      <c r="H7261" t="s">
        <v>428</v>
      </c>
      <c r="I7261" t="s">
        <v>133</v>
      </c>
      <c r="J7261" t="s">
        <v>13</v>
      </c>
      <c r="K7261" t="s">
        <v>2614</v>
      </c>
      <c r="L7261" t="s">
        <v>68</v>
      </c>
      <c r="N7261" t="str">
        <f>IF(ISBLANK(Sales[[#This Row],[return]]),"No",Sales[[#This Row],[return]])</f>
        <v>No</v>
      </c>
      <c r="O7261" s="2">
        <v>43592</v>
      </c>
      <c r="P7261" s="8" t="str">
        <f>TEXT(DAY(Sales[[#This Row],[OrderDate]]),"ddd")</f>
        <v>Sat</v>
      </c>
      <c r="Q7261" s="8" t="str">
        <f>TEXT(MONTH(Sales[[#This Row],[ShipDate]])*29,"mmm")</f>
        <v>May</v>
      </c>
      <c r="R7261">
        <v>1378</v>
      </c>
      <c r="S7261" t="s">
        <v>831</v>
      </c>
      <c r="T7261" t="s">
        <v>66</v>
      </c>
      <c r="U7261">
        <v>48234</v>
      </c>
      <c r="V7261" s="1">
        <v>0</v>
      </c>
      <c r="W7261">
        <v>119</v>
      </c>
      <c r="X7261">
        <v>2</v>
      </c>
      <c r="Y7261">
        <v>477</v>
      </c>
      <c r="AD7261"/>
    </row>
    <row r="7262" spans="1:30" x14ac:dyDescent="0.25">
      <c r="A7262" t="s">
        <v>40</v>
      </c>
      <c r="B7262" s="2">
        <v>43596</v>
      </c>
      <c r="C7262" s="35">
        <f>YEAR(Sales[[#This Row],[ShipDate]])</f>
        <v>2019</v>
      </c>
      <c r="D7262" t="s">
        <v>36</v>
      </c>
      <c r="E7262" t="s">
        <v>31</v>
      </c>
      <c r="F7262" t="s">
        <v>23</v>
      </c>
      <c r="G7262" t="s">
        <v>11</v>
      </c>
      <c r="H7262" t="s">
        <v>428</v>
      </c>
      <c r="I7262" t="s">
        <v>133</v>
      </c>
      <c r="J7262" t="s">
        <v>13</v>
      </c>
      <c r="K7262" t="s">
        <v>2614</v>
      </c>
      <c r="L7262" t="s">
        <v>68</v>
      </c>
      <c r="N7262" t="str">
        <f>IF(ISBLANK(Sales[[#This Row],[return]]),"No",Sales[[#This Row],[return]])</f>
        <v>No</v>
      </c>
      <c r="O7262" s="2">
        <v>43592</v>
      </c>
      <c r="P7262" s="8" t="str">
        <f>TEXT(DAY(Sales[[#This Row],[OrderDate]]),"ddd")</f>
        <v>Sat</v>
      </c>
      <c r="Q7262" s="8" t="str">
        <f>TEXT(MONTH(Sales[[#This Row],[ShipDate]])*29,"mmm")</f>
        <v>May</v>
      </c>
      <c r="R7262">
        <v>824</v>
      </c>
      <c r="S7262" t="s">
        <v>537</v>
      </c>
      <c r="T7262" t="s">
        <v>66</v>
      </c>
      <c r="U7262">
        <v>48234</v>
      </c>
      <c r="V7262" s="1">
        <v>0</v>
      </c>
      <c r="W7262">
        <v>423</v>
      </c>
      <c r="X7262">
        <v>5</v>
      </c>
      <c r="Y7262">
        <v>1459</v>
      </c>
      <c r="AD7262"/>
    </row>
    <row r="7263" spans="1:30" x14ac:dyDescent="0.25">
      <c r="A7263" t="s">
        <v>40</v>
      </c>
      <c r="B7263" s="2">
        <v>43596</v>
      </c>
      <c r="C7263" s="35">
        <f>YEAR(Sales[[#This Row],[ShipDate]])</f>
        <v>2019</v>
      </c>
      <c r="D7263" t="s">
        <v>36</v>
      </c>
      <c r="E7263" t="s">
        <v>31</v>
      </c>
      <c r="F7263" t="s">
        <v>52</v>
      </c>
      <c r="G7263" t="s">
        <v>25</v>
      </c>
      <c r="H7263" t="s">
        <v>428</v>
      </c>
      <c r="I7263" t="s">
        <v>133</v>
      </c>
      <c r="J7263" t="s">
        <v>13</v>
      </c>
      <c r="K7263" t="s">
        <v>2614</v>
      </c>
      <c r="L7263" t="s">
        <v>68</v>
      </c>
      <c r="N7263" t="str">
        <f>IF(ISBLANK(Sales[[#This Row],[return]]),"No",Sales[[#This Row],[return]])</f>
        <v>No</v>
      </c>
      <c r="O7263" s="2">
        <v>43592</v>
      </c>
      <c r="P7263" s="8" t="str">
        <f>TEXT(DAY(Sales[[#This Row],[OrderDate]]),"ddd")</f>
        <v>Sat</v>
      </c>
      <c r="Q7263" s="8" t="str">
        <f>TEXT(MONTH(Sales[[#This Row],[ShipDate]])*29,"mmm")</f>
        <v>May</v>
      </c>
      <c r="R7263">
        <v>304</v>
      </c>
      <c r="S7263" t="s">
        <v>942</v>
      </c>
      <c r="T7263" t="s">
        <v>66</v>
      </c>
      <c r="U7263">
        <v>48234</v>
      </c>
      <c r="V7263" s="1">
        <v>0.1</v>
      </c>
      <c r="W7263">
        <v>18</v>
      </c>
      <c r="X7263">
        <v>2</v>
      </c>
      <c r="Y7263">
        <v>87</v>
      </c>
      <c r="AD7263"/>
    </row>
    <row r="7264" spans="1:30" x14ac:dyDescent="0.25">
      <c r="A7264" t="s">
        <v>24</v>
      </c>
      <c r="B7264" s="2">
        <v>43685</v>
      </c>
      <c r="C7264" s="35">
        <f>YEAR(Sales[[#This Row],[ShipDate]])</f>
        <v>2019</v>
      </c>
      <c r="D7264" t="s">
        <v>19</v>
      </c>
      <c r="E7264" t="s">
        <v>31</v>
      </c>
      <c r="F7264" t="s">
        <v>39</v>
      </c>
      <c r="G7264" t="s">
        <v>25</v>
      </c>
      <c r="H7264" t="s">
        <v>60</v>
      </c>
      <c r="I7264" t="s">
        <v>63</v>
      </c>
      <c r="J7264" t="s">
        <v>13</v>
      </c>
      <c r="K7264" t="s">
        <v>2746</v>
      </c>
      <c r="L7264" t="s">
        <v>30</v>
      </c>
      <c r="N7264" t="str">
        <f>IF(ISBLANK(Sales[[#This Row],[return]]),"No",Sales[[#This Row],[return]])</f>
        <v>No</v>
      </c>
      <c r="O7264" s="2">
        <v>43680</v>
      </c>
      <c r="P7264" s="8" t="str">
        <f>TEXT(DAY(Sales[[#This Row],[OrderDate]]),"ddd")</f>
        <v>Tue</v>
      </c>
      <c r="Q7264" s="8" t="str">
        <f>TEXT(MONTH(Sales[[#This Row],[ShipDate]])*29,"mmm")</f>
        <v>Aug</v>
      </c>
      <c r="R7264">
        <v>985</v>
      </c>
      <c r="S7264" t="s">
        <v>1729</v>
      </c>
      <c r="T7264" t="s">
        <v>28</v>
      </c>
      <c r="U7264">
        <v>98105</v>
      </c>
      <c r="V7264" s="1">
        <v>0</v>
      </c>
      <c r="W7264">
        <v>4</v>
      </c>
      <c r="X7264">
        <v>1</v>
      </c>
      <c r="Y7264">
        <v>16</v>
      </c>
      <c r="AD7264"/>
    </row>
    <row r="7265" spans="1:30" x14ac:dyDescent="0.25">
      <c r="A7265" t="s">
        <v>40</v>
      </c>
      <c r="B7265" s="2">
        <v>43490</v>
      </c>
      <c r="C7265" s="35">
        <f>YEAR(Sales[[#This Row],[ShipDate]])</f>
        <v>2019</v>
      </c>
      <c r="D7265" t="s">
        <v>36</v>
      </c>
      <c r="E7265" t="s">
        <v>18</v>
      </c>
      <c r="F7265" t="s">
        <v>104</v>
      </c>
      <c r="G7265" t="s">
        <v>25</v>
      </c>
      <c r="H7265" t="s">
        <v>230</v>
      </c>
      <c r="I7265" t="s">
        <v>120</v>
      </c>
      <c r="J7265" t="s">
        <v>13</v>
      </c>
      <c r="K7265" t="s">
        <v>1725</v>
      </c>
      <c r="L7265" t="s">
        <v>68</v>
      </c>
      <c r="N7265" t="str">
        <f>IF(ISBLANK(Sales[[#This Row],[return]]),"No",Sales[[#This Row],[return]])</f>
        <v>No</v>
      </c>
      <c r="O7265" s="2">
        <v>43486</v>
      </c>
      <c r="P7265" s="8" t="str">
        <f>TEXT(DAY(Sales[[#This Row],[OrderDate]]),"ddd")</f>
        <v>Sat</v>
      </c>
      <c r="Q7265" s="8" t="str">
        <f>TEXT(MONTH(Sales[[#This Row],[ShipDate]])*29,"mmm")</f>
        <v>Jan</v>
      </c>
      <c r="R7265">
        <v>116</v>
      </c>
      <c r="S7265" t="s">
        <v>978</v>
      </c>
      <c r="T7265" t="s">
        <v>66</v>
      </c>
      <c r="U7265">
        <v>60505</v>
      </c>
      <c r="V7265" s="1">
        <v>0.2</v>
      </c>
      <c r="W7265">
        <v>91</v>
      </c>
      <c r="X7265">
        <v>4</v>
      </c>
      <c r="Y7265">
        <v>269</v>
      </c>
      <c r="AD7265"/>
    </row>
    <row r="7266" spans="1:30" x14ac:dyDescent="0.25">
      <c r="A7266" t="s">
        <v>24</v>
      </c>
      <c r="B7266" s="2">
        <v>43744</v>
      </c>
      <c r="C7266" s="35">
        <f>YEAR(Sales[[#This Row],[ShipDate]])</f>
        <v>2019</v>
      </c>
      <c r="D7266" t="s">
        <v>113</v>
      </c>
      <c r="E7266" t="s">
        <v>18</v>
      </c>
      <c r="F7266" t="s">
        <v>50</v>
      </c>
      <c r="G7266" t="s">
        <v>25</v>
      </c>
      <c r="H7266" t="s">
        <v>209</v>
      </c>
      <c r="I7266" t="s">
        <v>129</v>
      </c>
      <c r="J7266" t="s">
        <v>13</v>
      </c>
      <c r="K7266" t="s">
        <v>1627</v>
      </c>
      <c r="L7266" t="s">
        <v>68</v>
      </c>
      <c r="N7266" t="str">
        <f>IF(ISBLANK(Sales[[#This Row],[return]]),"No",Sales[[#This Row],[return]])</f>
        <v>No</v>
      </c>
      <c r="O7266" s="2">
        <v>43741</v>
      </c>
      <c r="P7266" s="8" t="str">
        <f>TEXT(DAY(Sales[[#This Row],[OrderDate]]),"ddd")</f>
        <v>Tue</v>
      </c>
      <c r="Q7266" s="8" t="str">
        <f>TEXT(MONTH(Sales[[#This Row],[ShipDate]])*29,"mmm")</f>
        <v>Oct</v>
      </c>
      <c r="R7266">
        <v>687</v>
      </c>
      <c r="S7266" t="s">
        <v>1628</v>
      </c>
      <c r="T7266" t="s">
        <v>66</v>
      </c>
      <c r="U7266">
        <v>55407</v>
      </c>
      <c r="V7266" s="1">
        <v>0</v>
      </c>
      <c r="W7266">
        <v>843</v>
      </c>
      <c r="X7266">
        <v>2</v>
      </c>
      <c r="Y7266">
        <v>1794</v>
      </c>
      <c r="AD7266"/>
    </row>
    <row r="7267" spans="1:30" x14ac:dyDescent="0.25">
      <c r="A7267" t="s">
        <v>40</v>
      </c>
      <c r="B7267" s="2">
        <v>43752</v>
      </c>
      <c r="C7267" s="35">
        <f>YEAR(Sales[[#This Row],[ShipDate]])</f>
        <v>2019</v>
      </c>
      <c r="D7267" t="s">
        <v>36</v>
      </c>
      <c r="E7267" t="s">
        <v>18</v>
      </c>
      <c r="F7267" t="s">
        <v>21</v>
      </c>
      <c r="G7267" t="s">
        <v>11</v>
      </c>
      <c r="H7267" t="s">
        <v>146</v>
      </c>
      <c r="I7267" t="s">
        <v>149</v>
      </c>
      <c r="J7267" t="s">
        <v>13</v>
      </c>
      <c r="K7267" t="s">
        <v>1377</v>
      </c>
      <c r="L7267" t="s">
        <v>92</v>
      </c>
      <c r="N7267" t="str">
        <f>IF(ISBLANK(Sales[[#This Row],[return]]),"No",Sales[[#This Row],[return]])</f>
        <v>No</v>
      </c>
      <c r="O7267" s="2">
        <v>43747</v>
      </c>
      <c r="P7267" s="8" t="str">
        <f>TEXT(DAY(Sales[[#This Row],[OrderDate]]),"ddd")</f>
        <v>Mon</v>
      </c>
      <c r="Q7267" s="8" t="str">
        <f>TEXT(MONTH(Sales[[#This Row],[ShipDate]])*29,"mmm")</f>
        <v>Oct</v>
      </c>
      <c r="R7267">
        <v>1228</v>
      </c>
      <c r="S7267" t="s">
        <v>3109</v>
      </c>
      <c r="T7267" t="s">
        <v>90</v>
      </c>
      <c r="U7267">
        <v>10024</v>
      </c>
      <c r="V7267" s="1">
        <v>0.2</v>
      </c>
      <c r="W7267">
        <v>-16</v>
      </c>
      <c r="X7267">
        <v>3</v>
      </c>
      <c r="Y7267">
        <v>314</v>
      </c>
      <c r="AD7267"/>
    </row>
    <row r="7268" spans="1:30" x14ac:dyDescent="0.25">
      <c r="A7268" t="s">
        <v>40</v>
      </c>
      <c r="B7268" s="2">
        <v>43752</v>
      </c>
      <c r="C7268" s="35">
        <f>YEAR(Sales[[#This Row],[ShipDate]])</f>
        <v>2019</v>
      </c>
      <c r="D7268" t="s">
        <v>36</v>
      </c>
      <c r="E7268" t="s">
        <v>18</v>
      </c>
      <c r="F7268" t="s">
        <v>59</v>
      </c>
      <c r="G7268" t="s">
        <v>25</v>
      </c>
      <c r="H7268" t="s">
        <v>146</v>
      </c>
      <c r="I7268" t="s">
        <v>149</v>
      </c>
      <c r="J7268" t="s">
        <v>13</v>
      </c>
      <c r="K7268" t="s">
        <v>1377</v>
      </c>
      <c r="L7268" t="s">
        <v>92</v>
      </c>
      <c r="N7268" t="str">
        <f>IF(ISBLANK(Sales[[#This Row],[return]]),"No",Sales[[#This Row],[return]])</f>
        <v>No</v>
      </c>
      <c r="O7268" s="2">
        <v>43747</v>
      </c>
      <c r="P7268" s="8" t="str">
        <f>TEXT(DAY(Sales[[#This Row],[OrderDate]]),"ddd")</f>
        <v>Mon</v>
      </c>
      <c r="Q7268" s="8" t="str">
        <f>TEXT(MONTH(Sales[[#This Row],[ShipDate]])*29,"mmm")</f>
        <v>Oct</v>
      </c>
      <c r="R7268">
        <v>1570</v>
      </c>
      <c r="S7268" t="s">
        <v>2152</v>
      </c>
      <c r="T7268" t="s">
        <v>90</v>
      </c>
      <c r="U7268">
        <v>10024</v>
      </c>
      <c r="V7268" s="1">
        <v>0</v>
      </c>
      <c r="W7268">
        <v>9</v>
      </c>
      <c r="X7268">
        <v>2</v>
      </c>
      <c r="Y7268">
        <v>19</v>
      </c>
      <c r="AD7268"/>
    </row>
    <row r="7269" spans="1:30" x14ac:dyDescent="0.25">
      <c r="A7269" t="s">
        <v>40</v>
      </c>
      <c r="B7269" s="2">
        <v>43752</v>
      </c>
      <c r="C7269" s="35">
        <f>YEAR(Sales[[#This Row],[ShipDate]])</f>
        <v>2019</v>
      </c>
      <c r="D7269" t="s">
        <v>36</v>
      </c>
      <c r="E7269" t="s">
        <v>18</v>
      </c>
      <c r="F7269" t="s">
        <v>50</v>
      </c>
      <c r="G7269" t="s">
        <v>25</v>
      </c>
      <c r="H7269" t="s">
        <v>146</v>
      </c>
      <c r="I7269" t="s">
        <v>149</v>
      </c>
      <c r="J7269" t="s">
        <v>13</v>
      </c>
      <c r="K7269" t="s">
        <v>1377</v>
      </c>
      <c r="L7269" t="s">
        <v>92</v>
      </c>
      <c r="N7269" t="str">
        <f>IF(ISBLANK(Sales[[#This Row],[return]]),"No",Sales[[#This Row],[return]])</f>
        <v>No</v>
      </c>
      <c r="O7269" s="2">
        <v>43747</v>
      </c>
      <c r="P7269" s="8" t="str">
        <f>TEXT(DAY(Sales[[#This Row],[OrderDate]]),"ddd")</f>
        <v>Mon</v>
      </c>
      <c r="Q7269" s="8" t="str">
        <f>TEXT(MONTH(Sales[[#This Row],[ShipDate]])*29,"mmm")</f>
        <v>Oct</v>
      </c>
      <c r="R7269">
        <v>1315</v>
      </c>
      <c r="S7269" t="s">
        <v>1741</v>
      </c>
      <c r="T7269" t="s">
        <v>90</v>
      </c>
      <c r="U7269">
        <v>10024</v>
      </c>
      <c r="V7269" s="1">
        <v>0.2</v>
      </c>
      <c r="W7269">
        <v>4</v>
      </c>
      <c r="X7269">
        <v>3</v>
      </c>
      <c r="Y7269">
        <v>13</v>
      </c>
      <c r="AD7269"/>
    </row>
    <row r="7270" spans="1:30" x14ac:dyDescent="0.25">
      <c r="A7270" t="s">
        <v>40</v>
      </c>
      <c r="B7270" s="2">
        <v>43752</v>
      </c>
      <c r="C7270" s="35">
        <f>YEAR(Sales[[#This Row],[ShipDate]])</f>
        <v>2019</v>
      </c>
      <c r="D7270" t="s">
        <v>36</v>
      </c>
      <c r="E7270" t="s">
        <v>18</v>
      </c>
      <c r="F7270" t="s">
        <v>50</v>
      </c>
      <c r="G7270" t="s">
        <v>25</v>
      </c>
      <c r="H7270" t="s">
        <v>146</v>
      </c>
      <c r="I7270" t="s">
        <v>149</v>
      </c>
      <c r="J7270" t="s">
        <v>13</v>
      </c>
      <c r="K7270" t="s">
        <v>1377</v>
      </c>
      <c r="L7270" t="s">
        <v>92</v>
      </c>
      <c r="N7270" t="str">
        <f>IF(ISBLANK(Sales[[#This Row],[return]]),"No",Sales[[#This Row],[return]])</f>
        <v>No</v>
      </c>
      <c r="O7270" s="2">
        <v>43747</v>
      </c>
      <c r="P7270" s="8" t="str">
        <f>TEXT(DAY(Sales[[#This Row],[OrderDate]]),"ddd")</f>
        <v>Mon</v>
      </c>
      <c r="Q7270" s="8" t="str">
        <f>TEXT(MONTH(Sales[[#This Row],[ShipDate]])*29,"mmm")</f>
        <v>Oct</v>
      </c>
      <c r="R7270">
        <v>534</v>
      </c>
      <c r="S7270" t="s">
        <v>2216</v>
      </c>
      <c r="T7270" t="s">
        <v>90</v>
      </c>
      <c r="U7270">
        <v>10024</v>
      </c>
      <c r="V7270" s="1">
        <v>0.2</v>
      </c>
      <c r="W7270">
        <v>6</v>
      </c>
      <c r="X7270">
        <v>6</v>
      </c>
      <c r="Y7270">
        <v>18</v>
      </c>
      <c r="AD7270"/>
    </row>
    <row r="7271" spans="1:30" x14ac:dyDescent="0.25">
      <c r="A7271" t="s">
        <v>40</v>
      </c>
      <c r="B7271" s="2">
        <v>43716</v>
      </c>
      <c r="C7271" s="35">
        <f>YEAR(Sales[[#This Row],[ShipDate]])</f>
        <v>2019</v>
      </c>
      <c r="D7271" t="s">
        <v>36</v>
      </c>
      <c r="E7271" t="s">
        <v>18</v>
      </c>
      <c r="F7271" t="s">
        <v>39</v>
      </c>
      <c r="G7271" t="s">
        <v>25</v>
      </c>
      <c r="H7271" t="s">
        <v>26</v>
      </c>
      <c r="I7271" t="s">
        <v>32</v>
      </c>
      <c r="J7271" t="s">
        <v>13</v>
      </c>
      <c r="K7271" t="s">
        <v>1007</v>
      </c>
      <c r="L7271" t="s">
        <v>30</v>
      </c>
      <c r="M7271" t="s">
        <v>82</v>
      </c>
      <c r="N7271" t="str">
        <f>IF(ISBLANK(Sales[[#This Row],[return]]),"No",Sales[[#This Row],[return]])</f>
        <v>Yes</v>
      </c>
      <c r="O7271" s="2">
        <v>43712</v>
      </c>
      <c r="P7271" s="8" t="str">
        <f>TEXT(DAY(Sales[[#This Row],[OrderDate]]),"ddd")</f>
        <v>Wed</v>
      </c>
      <c r="Q7271" s="8" t="str">
        <f>TEXT(MONTH(Sales[[#This Row],[ShipDate]])*29,"mmm")</f>
        <v>Sep</v>
      </c>
      <c r="R7271">
        <v>1579</v>
      </c>
      <c r="S7271" t="s">
        <v>274</v>
      </c>
      <c r="T7271" t="s">
        <v>28</v>
      </c>
      <c r="U7271">
        <v>90004</v>
      </c>
      <c r="V7271" s="1">
        <v>0</v>
      </c>
      <c r="W7271">
        <v>65</v>
      </c>
      <c r="X7271">
        <v>5</v>
      </c>
      <c r="Y7271">
        <v>218</v>
      </c>
      <c r="AD7271"/>
    </row>
    <row r="7272" spans="1:30" x14ac:dyDescent="0.25">
      <c r="A7272" t="s">
        <v>40</v>
      </c>
      <c r="B7272" s="2">
        <v>43716</v>
      </c>
      <c r="C7272" s="35">
        <f>YEAR(Sales[[#This Row],[ShipDate]])</f>
        <v>2019</v>
      </c>
      <c r="D7272" t="s">
        <v>36</v>
      </c>
      <c r="E7272" t="s">
        <v>18</v>
      </c>
      <c r="F7272" t="s">
        <v>50</v>
      </c>
      <c r="G7272" t="s">
        <v>25</v>
      </c>
      <c r="H7272" t="s">
        <v>26</v>
      </c>
      <c r="I7272" t="s">
        <v>32</v>
      </c>
      <c r="J7272" t="s">
        <v>13</v>
      </c>
      <c r="K7272" t="s">
        <v>1007</v>
      </c>
      <c r="L7272" t="s">
        <v>30</v>
      </c>
      <c r="M7272" t="s">
        <v>82</v>
      </c>
      <c r="N7272" t="str">
        <f>IF(ISBLANK(Sales[[#This Row],[return]]),"No",Sales[[#This Row],[return]])</f>
        <v>Yes</v>
      </c>
      <c r="O7272" s="2">
        <v>43712</v>
      </c>
      <c r="P7272" s="8" t="str">
        <f>TEXT(DAY(Sales[[#This Row],[OrderDate]]),"ddd")</f>
        <v>Wed</v>
      </c>
      <c r="Q7272" s="8" t="str">
        <f>TEXT(MONTH(Sales[[#This Row],[ShipDate]])*29,"mmm")</f>
        <v>Sep</v>
      </c>
      <c r="R7272">
        <v>897</v>
      </c>
      <c r="S7272" t="s">
        <v>998</v>
      </c>
      <c r="T7272" t="s">
        <v>28</v>
      </c>
      <c r="U7272">
        <v>90004</v>
      </c>
      <c r="V7272" s="1">
        <v>0.2</v>
      </c>
      <c r="W7272">
        <v>152</v>
      </c>
      <c r="X7272">
        <v>2</v>
      </c>
      <c r="Y7272">
        <v>488</v>
      </c>
      <c r="AD7272"/>
    </row>
    <row r="7273" spans="1:30" x14ac:dyDescent="0.25">
      <c r="A7273" t="s">
        <v>40</v>
      </c>
      <c r="B7273" s="2">
        <v>43716</v>
      </c>
      <c r="C7273" s="35">
        <f>YEAR(Sales[[#This Row],[ShipDate]])</f>
        <v>2019</v>
      </c>
      <c r="D7273" t="s">
        <v>36</v>
      </c>
      <c r="E7273" t="s">
        <v>18</v>
      </c>
      <c r="F7273" t="s">
        <v>48</v>
      </c>
      <c r="G7273" t="s">
        <v>46</v>
      </c>
      <c r="H7273" t="s">
        <v>26</v>
      </c>
      <c r="I7273" t="s">
        <v>32</v>
      </c>
      <c r="J7273" t="s">
        <v>13</v>
      </c>
      <c r="K7273" t="s">
        <v>1007</v>
      </c>
      <c r="L7273" t="s">
        <v>30</v>
      </c>
      <c r="M7273" t="s">
        <v>82</v>
      </c>
      <c r="N7273" t="str">
        <f>IF(ISBLANK(Sales[[#This Row],[return]]),"No",Sales[[#This Row],[return]])</f>
        <v>Yes</v>
      </c>
      <c r="O7273" s="2">
        <v>43712</v>
      </c>
      <c r="P7273" s="8" t="str">
        <f>TEXT(DAY(Sales[[#This Row],[OrderDate]]),"ddd")</f>
        <v>Wed</v>
      </c>
      <c r="Q7273" s="8" t="str">
        <f>TEXT(MONTH(Sales[[#This Row],[ShipDate]])*29,"mmm")</f>
        <v>Sep</v>
      </c>
      <c r="R7273">
        <v>1327</v>
      </c>
      <c r="S7273" t="s">
        <v>2331</v>
      </c>
      <c r="T7273" t="s">
        <v>28</v>
      </c>
      <c r="U7273">
        <v>90004</v>
      </c>
      <c r="V7273" s="1">
        <v>0.2</v>
      </c>
      <c r="W7273">
        <v>2</v>
      </c>
      <c r="X7273">
        <v>1</v>
      </c>
      <c r="Y7273">
        <v>6</v>
      </c>
      <c r="AD7273"/>
    </row>
    <row r="7274" spans="1:30" x14ac:dyDescent="0.25">
      <c r="A7274" t="s">
        <v>10</v>
      </c>
      <c r="B7274" s="2">
        <v>43641</v>
      </c>
      <c r="C7274" s="35">
        <f>YEAR(Sales[[#This Row],[ShipDate]])</f>
        <v>2019</v>
      </c>
      <c r="D7274" t="s">
        <v>36</v>
      </c>
      <c r="E7274" t="s">
        <v>18</v>
      </c>
      <c r="F7274" t="s">
        <v>290</v>
      </c>
      <c r="G7274" t="s">
        <v>25</v>
      </c>
      <c r="H7274" t="s">
        <v>399</v>
      </c>
      <c r="I7274" t="s">
        <v>70</v>
      </c>
      <c r="J7274" t="s">
        <v>13</v>
      </c>
      <c r="K7274" t="s">
        <v>1387</v>
      </c>
      <c r="L7274" t="s">
        <v>68</v>
      </c>
      <c r="N7274" t="str">
        <f>IF(ISBLANK(Sales[[#This Row],[return]]),"No",Sales[[#This Row],[return]])</f>
        <v>No</v>
      </c>
      <c r="O7274" s="2">
        <v>43635</v>
      </c>
      <c r="P7274" s="8" t="str">
        <f>TEXT(DAY(Sales[[#This Row],[OrderDate]]),"ddd")</f>
        <v>Thu</v>
      </c>
      <c r="Q7274" s="8" t="str">
        <f>TEXT(MONTH(Sales[[#This Row],[ShipDate]])*29,"mmm")</f>
        <v>Jun</v>
      </c>
      <c r="R7274">
        <v>672</v>
      </c>
      <c r="S7274" t="s">
        <v>2118</v>
      </c>
      <c r="T7274" t="s">
        <v>66</v>
      </c>
      <c r="U7274">
        <v>75220</v>
      </c>
      <c r="V7274" s="1">
        <v>0.2</v>
      </c>
      <c r="W7274">
        <v>1</v>
      </c>
      <c r="X7274">
        <v>1</v>
      </c>
      <c r="Y7274">
        <v>11</v>
      </c>
      <c r="AD7274"/>
    </row>
    <row r="7275" spans="1:30" x14ac:dyDescent="0.25">
      <c r="A7275" t="s">
        <v>10</v>
      </c>
      <c r="B7275" s="2">
        <v>43641</v>
      </c>
      <c r="C7275" s="35">
        <f>YEAR(Sales[[#This Row],[ShipDate]])</f>
        <v>2019</v>
      </c>
      <c r="D7275" t="s">
        <v>36</v>
      </c>
      <c r="E7275" t="s">
        <v>18</v>
      </c>
      <c r="F7275" t="s">
        <v>39</v>
      </c>
      <c r="G7275" t="s">
        <v>25</v>
      </c>
      <c r="H7275" t="s">
        <v>399</v>
      </c>
      <c r="I7275" t="s">
        <v>70</v>
      </c>
      <c r="J7275" t="s">
        <v>13</v>
      </c>
      <c r="K7275" t="s">
        <v>1387</v>
      </c>
      <c r="L7275" t="s">
        <v>68</v>
      </c>
      <c r="N7275" t="str">
        <f>IF(ISBLANK(Sales[[#This Row],[return]]),"No",Sales[[#This Row],[return]])</f>
        <v>No</v>
      </c>
      <c r="O7275" s="2">
        <v>43635</v>
      </c>
      <c r="P7275" s="8" t="str">
        <f>TEXT(DAY(Sales[[#This Row],[OrderDate]]),"ddd")</f>
        <v>Thu</v>
      </c>
      <c r="Q7275" s="8" t="str">
        <f>TEXT(MONTH(Sales[[#This Row],[ShipDate]])*29,"mmm")</f>
        <v>Jun</v>
      </c>
      <c r="R7275">
        <v>1382</v>
      </c>
      <c r="S7275" t="s">
        <v>196</v>
      </c>
      <c r="T7275" t="s">
        <v>66</v>
      </c>
      <c r="U7275">
        <v>75220</v>
      </c>
      <c r="V7275" s="1">
        <v>0.2</v>
      </c>
      <c r="W7275">
        <v>-33</v>
      </c>
      <c r="X7275">
        <v>2</v>
      </c>
      <c r="Y7275">
        <v>154</v>
      </c>
      <c r="AD7275"/>
    </row>
    <row r="7276" spans="1:30" x14ac:dyDescent="0.25">
      <c r="A7276" t="s">
        <v>40</v>
      </c>
      <c r="B7276" s="2">
        <v>43736</v>
      </c>
      <c r="C7276" s="35">
        <f>YEAR(Sales[[#This Row],[ShipDate]])</f>
        <v>2019</v>
      </c>
      <c r="D7276" t="s">
        <v>36</v>
      </c>
      <c r="E7276" t="s">
        <v>31</v>
      </c>
      <c r="F7276" t="s">
        <v>23</v>
      </c>
      <c r="G7276" t="s">
        <v>11</v>
      </c>
      <c r="H7276" t="s">
        <v>2684</v>
      </c>
      <c r="I7276" t="s">
        <v>129</v>
      </c>
      <c r="J7276" t="s">
        <v>13</v>
      </c>
      <c r="K7276" t="s">
        <v>830</v>
      </c>
      <c r="L7276" t="s">
        <v>68</v>
      </c>
      <c r="N7276" t="str">
        <f>IF(ISBLANK(Sales[[#This Row],[return]]),"No",Sales[[#This Row],[return]])</f>
        <v>No</v>
      </c>
      <c r="O7276" s="2">
        <v>43732</v>
      </c>
      <c r="P7276" s="8" t="str">
        <f>TEXT(DAY(Sales[[#This Row],[OrderDate]]),"ddd")</f>
        <v>Tue</v>
      </c>
      <c r="Q7276" s="8" t="str">
        <f>TEXT(MONTH(Sales[[#This Row],[ShipDate]])*29,"mmm")</f>
        <v>Sep</v>
      </c>
      <c r="R7276">
        <v>737</v>
      </c>
      <c r="S7276" t="s">
        <v>1375</v>
      </c>
      <c r="T7276" t="s">
        <v>66</v>
      </c>
      <c r="U7276">
        <v>56301</v>
      </c>
      <c r="V7276" s="1">
        <v>0</v>
      </c>
      <c r="W7276">
        <v>181</v>
      </c>
      <c r="X7276">
        <v>4</v>
      </c>
      <c r="Y7276">
        <v>604</v>
      </c>
      <c r="AD7276"/>
    </row>
    <row r="7277" spans="1:30" x14ac:dyDescent="0.25">
      <c r="A7277" t="s">
        <v>40</v>
      </c>
      <c r="B7277" s="2">
        <v>43736</v>
      </c>
      <c r="C7277" s="35">
        <f>YEAR(Sales[[#This Row],[ShipDate]])</f>
        <v>2019</v>
      </c>
      <c r="D7277" t="s">
        <v>36</v>
      </c>
      <c r="E7277" t="s">
        <v>31</v>
      </c>
      <c r="F7277" t="s">
        <v>99</v>
      </c>
      <c r="G7277" t="s">
        <v>46</v>
      </c>
      <c r="H7277" t="s">
        <v>2684</v>
      </c>
      <c r="I7277" t="s">
        <v>129</v>
      </c>
      <c r="J7277" t="s">
        <v>13</v>
      </c>
      <c r="K7277" t="s">
        <v>830</v>
      </c>
      <c r="L7277" t="s">
        <v>68</v>
      </c>
      <c r="N7277" t="str">
        <f>IF(ISBLANK(Sales[[#This Row],[return]]),"No",Sales[[#This Row],[return]])</f>
        <v>No</v>
      </c>
      <c r="O7277" s="2">
        <v>43732</v>
      </c>
      <c r="P7277" s="8" t="str">
        <f>TEXT(DAY(Sales[[#This Row],[OrderDate]]),"ddd")</f>
        <v>Tue</v>
      </c>
      <c r="Q7277" s="8" t="str">
        <f>TEXT(MONTH(Sales[[#This Row],[ShipDate]])*29,"mmm")</f>
        <v>Sep</v>
      </c>
      <c r="R7277">
        <v>961</v>
      </c>
      <c r="S7277" t="s">
        <v>2463</v>
      </c>
      <c r="T7277" t="s">
        <v>66</v>
      </c>
      <c r="U7277">
        <v>56301</v>
      </c>
      <c r="V7277" s="1">
        <v>0</v>
      </c>
      <c r="W7277">
        <v>13</v>
      </c>
      <c r="X7277">
        <v>4</v>
      </c>
      <c r="Y7277">
        <v>72</v>
      </c>
      <c r="AD7277"/>
    </row>
    <row r="7278" spans="1:30" x14ac:dyDescent="0.25">
      <c r="A7278" t="s">
        <v>40</v>
      </c>
      <c r="B7278" s="2">
        <v>43736</v>
      </c>
      <c r="C7278" s="35">
        <f>YEAR(Sales[[#This Row],[ShipDate]])</f>
        <v>2019</v>
      </c>
      <c r="D7278" t="s">
        <v>36</v>
      </c>
      <c r="E7278" t="s">
        <v>31</v>
      </c>
      <c r="F7278" t="s">
        <v>99</v>
      </c>
      <c r="G7278" t="s">
        <v>46</v>
      </c>
      <c r="H7278" t="s">
        <v>2684</v>
      </c>
      <c r="I7278" t="s">
        <v>129</v>
      </c>
      <c r="J7278" t="s">
        <v>13</v>
      </c>
      <c r="K7278" t="s">
        <v>830</v>
      </c>
      <c r="L7278" t="s">
        <v>68</v>
      </c>
      <c r="N7278" t="str">
        <f>IF(ISBLANK(Sales[[#This Row],[return]]),"No",Sales[[#This Row],[return]])</f>
        <v>No</v>
      </c>
      <c r="O7278" s="2">
        <v>43732</v>
      </c>
      <c r="P7278" s="8" t="str">
        <f>TEXT(DAY(Sales[[#This Row],[OrderDate]]),"ddd")</f>
        <v>Tue</v>
      </c>
      <c r="Q7278" s="8" t="str">
        <f>TEXT(MONTH(Sales[[#This Row],[ShipDate]])*29,"mmm")</f>
        <v>Sep</v>
      </c>
      <c r="R7278">
        <v>918</v>
      </c>
      <c r="S7278" t="s">
        <v>2413</v>
      </c>
      <c r="T7278" t="s">
        <v>66</v>
      </c>
      <c r="U7278">
        <v>56301</v>
      </c>
      <c r="V7278" s="1">
        <v>0</v>
      </c>
      <c r="W7278">
        <v>275</v>
      </c>
      <c r="X7278">
        <v>5</v>
      </c>
      <c r="Y7278">
        <v>656</v>
      </c>
      <c r="AD7278"/>
    </row>
    <row r="7279" spans="1:30" x14ac:dyDescent="0.25">
      <c r="A7279" t="s">
        <v>24</v>
      </c>
      <c r="B7279" s="2">
        <v>43806</v>
      </c>
      <c r="C7279" s="35">
        <f>YEAR(Sales[[#This Row],[ShipDate]])</f>
        <v>2019</v>
      </c>
      <c r="D7279" t="s">
        <v>36</v>
      </c>
      <c r="E7279" t="s">
        <v>18</v>
      </c>
      <c r="F7279" t="s">
        <v>38</v>
      </c>
      <c r="G7279" t="s">
        <v>11</v>
      </c>
      <c r="H7279" t="s">
        <v>1002</v>
      </c>
      <c r="I7279" t="s">
        <v>58</v>
      </c>
      <c r="J7279" t="s">
        <v>13</v>
      </c>
      <c r="K7279" t="s">
        <v>1347</v>
      </c>
      <c r="L7279" t="s">
        <v>17</v>
      </c>
      <c r="N7279" t="str">
        <f>IF(ISBLANK(Sales[[#This Row],[return]]),"No",Sales[[#This Row],[return]])</f>
        <v>No</v>
      </c>
      <c r="O7279" s="2">
        <v>43799</v>
      </c>
      <c r="P7279" s="8" t="str">
        <f>TEXT(DAY(Sales[[#This Row],[OrderDate]]),"ddd")</f>
        <v>Mon</v>
      </c>
      <c r="Q7279" s="8" t="str">
        <f>TEXT(MONTH(Sales[[#This Row],[ShipDate]])*29,"mmm")</f>
        <v>Dec</v>
      </c>
      <c r="R7279">
        <v>377</v>
      </c>
      <c r="S7279" t="s">
        <v>741</v>
      </c>
      <c r="T7279" t="s">
        <v>15</v>
      </c>
      <c r="U7279">
        <v>27217</v>
      </c>
      <c r="V7279" s="1">
        <v>0.4</v>
      </c>
      <c r="W7279">
        <v>-653</v>
      </c>
      <c r="X7279">
        <v>7</v>
      </c>
      <c r="Y7279">
        <v>1782</v>
      </c>
      <c r="AD7279"/>
    </row>
    <row r="7280" spans="1:30" x14ac:dyDescent="0.25">
      <c r="A7280" t="s">
        <v>24</v>
      </c>
      <c r="B7280" s="2">
        <v>43806</v>
      </c>
      <c r="C7280" s="35">
        <f>YEAR(Sales[[#This Row],[ShipDate]])</f>
        <v>2019</v>
      </c>
      <c r="D7280" t="s">
        <v>36</v>
      </c>
      <c r="E7280" t="s">
        <v>18</v>
      </c>
      <c r="F7280" t="s">
        <v>99</v>
      </c>
      <c r="G7280" t="s">
        <v>46</v>
      </c>
      <c r="H7280" t="s">
        <v>1002</v>
      </c>
      <c r="I7280" t="s">
        <v>58</v>
      </c>
      <c r="J7280" t="s">
        <v>13</v>
      </c>
      <c r="K7280" t="s">
        <v>1347</v>
      </c>
      <c r="L7280" t="s">
        <v>17</v>
      </c>
      <c r="N7280" t="str">
        <f>IF(ISBLANK(Sales[[#This Row],[return]]),"No",Sales[[#This Row],[return]])</f>
        <v>No</v>
      </c>
      <c r="O7280" s="2">
        <v>43799</v>
      </c>
      <c r="P7280" s="8" t="str">
        <f>TEXT(DAY(Sales[[#This Row],[OrderDate]]),"ddd")</f>
        <v>Mon</v>
      </c>
      <c r="Q7280" s="8" t="str">
        <f>TEXT(MONTH(Sales[[#This Row],[ShipDate]])*29,"mmm")</f>
        <v>Dec</v>
      </c>
      <c r="R7280">
        <v>1029</v>
      </c>
      <c r="S7280" t="s">
        <v>509</v>
      </c>
      <c r="T7280" t="s">
        <v>15</v>
      </c>
      <c r="U7280">
        <v>27217</v>
      </c>
      <c r="V7280" s="1">
        <v>0.2</v>
      </c>
      <c r="W7280">
        <v>82</v>
      </c>
      <c r="X7280">
        <v>3</v>
      </c>
      <c r="Y7280">
        <v>384</v>
      </c>
      <c r="AD7280"/>
    </row>
    <row r="7281" spans="1:30" x14ac:dyDescent="0.25">
      <c r="A7281" t="s">
        <v>10</v>
      </c>
      <c r="B7281" s="2">
        <v>43765</v>
      </c>
      <c r="C7281" s="35">
        <f>YEAR(Sales[[#This Row],[ShipDate]])</f>
        <v>2019</v>
      </c>
      <c r="D7281" t="s">
        <v>36</v>
      </c>
      <c r="E7281" t="s">
        <v>31</v>
      </c>
      <c r="F7281" t="s">
        <v>50</v>
      </c>
      <c r="G7281" t="s">
        <v>25</v>
      </c>
      <c r="H7281" t="s">
        <v>1101</v>
      </c>
      <c r="I7281" t="s">
        <v>74</v>
      </c>
      <c r="J7281" t="s">
        <v>13</v>
      </c>
      <c r="K7281" t="s">
        <v>350</v>
      </c>
      <c r="L7281" t="s">
        <v>68</v>
      </c>
      <c r="N7281" t="str">
        <f>IF(ISBLANK(Sales[[#This Row],[return]]),"No",Sales[[#This Row],[return]])</f>
        <v>No</v>
      </c>
      <c r="O7281" s="2">
        <v>43759</v>
      </c>
      <c r="P7281" s="8" t="str">
        <f>TEXT(DAY(Sales[[#This Row],[OrderDate]]),"ddd")</f>
        <v>Sat</v>
      </c>
      <c r="Q7281" s="8" t="str">
        <f>TEXT(MONTH(Sales[[#This Row],[ShipDate]])*29,"mmm")</f>
        <v>Oct</v>
      </c>
      <c r="R7281">
        <v>35</v>
      </c>
      <c r="S7281" t="s">
        <v>467</v>
      </c>
      <c r="T7281" t="s">
        <v>66</v>
      </c>
      <c r="U7281">
        <v>53209</v>
      </c>
      <c r="V7281" s="1">
        <v>0</v>
      </c>
      <c r="W7281">
        <v>11</v>
      </c>
      <c r="X7281">
        <v>5</v>
      </c>
      <c r="Y7281">
        <v>22</v>
      </c>
      <c r="AD7281"/>
    </row>
    <row r="7282" spans="1:30" x14ac:dyDescent="0.25">
      <c r="A7282" t="s">
        <v>10</v>
      </c>
      <c r="B7282" s="2">
        <v>43765</v>
      </c>
      <c r="C7282" s="35">
        <f>YEAR(Sales[[#This Row],[ShipDate]])</f>
        <v>2019</v>
      </c>
      <c r="D7282" t="s">
        <v>36</v>
      </c>
      <c r="E7282" t="s">
        <v>31</v>
      </c>
      <c r="F7282" t="s">
        <v>50</v>
      </c>
      <c r="G7282" t="s">
        <v>25</v>
      </c>
      <c r="H7282" t="s">
        <v>1101</v>
      </c>
      <c r="I7282" t="s">
        <v>74</v>
      </c>
      <c r="J7282" t="s">
        <v>13</v>
      </c>
      <c r="K7282" t="s">
        <v>350</v>
      </c>
      <c r="L7282" t="s">
        <v>68</v>
      </c>
      <c r="N7282" t="str">
        <f>IF(ISBLANK(Sales[[#This Row],[return]]),"No",Sales[[#This Row],[return]])</f>
        <v>No</v>
      </c>
      <c r="O7282" s="2">
        <v>43759</v>
      </c>
      <c r="P7282" s="8" t="str">
        <f>TEXT(DAY(Sales[[#This Row],[OrderDate]]),"ddd")</f>
        <v>Sat</v>
      </c>
      <c r="Q7282" s="8" t="str">
        <f>TEXT(MONTH(Sales[[#This Row],[ShipDate]])*29,"mmm")</f>
        <v>Oct</v>
      </c>
      <c r="R7282">
        <v>692</v>
      </c>
      <c r="S7282" t="s">
        <v>1750</v>
      </c>
      <c r="T7282" t="s">
        <v>66</v>
      </c>
      <c r="U7282">
        <v>53209</v>
      </c>
      <c r="V7282" s="1">
        <v>0</v>
      </c>
      <c r="W7282">
        <v>19</v>
      </c>
      <c r="X7282">
        <v>6</v>
      </c>
      <c r="Y7282">
        <v>39</v>
      </c>
      <c r="AD7282"/>
    </row>
    <row r="7283" spans="1:30" x14ac:dyDescent="0.25">
      <c r="A7283" t="s">
        <v>40</v>
      </c>
      <c r="B7283" s="2">
        <v>43533</v>
      </c>
      <c r="C7283" s="35">
        <f>YEAR(Sales[[#This Row],[ShipDate]])</f>
        <v>2019</v>
      </c>
      <c r="D7283" t="s">
        <v>36</v>
      </c>
      <c r="E7283" t="s">
        <v>18</v>
      </c>
      <c r="F7283" t="s">
        <v>59</v>
      </c>
      <c r="G7283" t="s">
        <v>25</v>
      </c>
      <c r="H7283" t="s">
        <v>107</v>
      </c>
      <c r="I7283" t="s">
        <v>70</v>
      </c>
      <c r="J7283" t="s">
        <v>13</v>
      </c>
      <c r="K7283" t="s">
        <v>140</v>
      </c>
      <c r="L7283" t="s">
        <v>68</v>
      </c>
      <c r="N7283" t="str">
        <f>IF(ISBLANK(Sales[[#This Row],[return]]),"No",Sales[[#This Row],[return]])</f>
        <v>No</v>
      </c>
      <c r="O7283" s="2">
        <v>43528</v>
      </c>
      <c r="P7283" s="8" t="str">
        <f>TEXT(DAY(Sales[[#This Row],[OrderDate]]),"ddd")</f>
        <v>Wed</v>
      </c>
      <c r="Q7283" s="8" t="str">
        <f>TEXT(MONTH(Sales[[#This Row],[ShipDate]])*29,"mmm")</f>
        <v>Mar</v>
      </c>
      <c r="R7283">
        <v>1729</v>
      </c>
      <c r="S7283" t="s">
        <v>2106</v>
      </c>
      <c r="T7283" t="s">
        <v>66</v>
      </c>
      <c r="U7283">
        <v>77041</v>
      </c>
      <c r="V7283" s="1">
        <v>0.2</v>
      </c>
      <c r="W7283">
        <v>32</v>
      </c>
      <c r="X7283">
        <v>2</v>
      </c>
      <c r="Y7283">
        <v>90</v>
      </c>
      <c r="AD7283"/>
    </row>
    <row r="7284" spans="1:30" x14ac:dyDescent="0.25">
      <c r="A7284" t="s">
        <v>24</v>
      </c>
      <c r="B7284" s="2">
        <v>43728</v>
      </c>
      <c r="C7284" s="35">
        <f>YEAR(Sales[[#This Row],[ShipDate]])</f>
        <v>2019</v>
      </c>
      <c r="D7284" t="s">
        <v>113</v>
      </c>
      <c r="E7284" t="s">
        <v>18</v>
      </c>
      <c r="F7284" t="s">
        <v>99</v>
      </c>
      <c r="G7284" t="s">
        <v>46</v>
      </c>
      <c r="H7284" t="s">
        <v>2378</v>
      </c>
      <c r="I7284" t="s">
        <v>1222</v>
      </c>
      <c r="J7284" t="s">
        <v>13</v>
      </c>
      <c r="K7284" t="s">
        <v>1347</v>
      </c>
      <c r="L7284" t="s">
        <v>30</v>
      </c>
      <c r="N7284" t="str">
        <f>IF(ISBLANK(Sales[[#This Row],[return]]),"No",Sales[[#This Row],[return]])</f>
        <v>No</v>
      </c>
      <c r="O7284" s="2">
        <v>43725</v>
      </c>
      <c r="P7284" s="8" t="str">
        <f>TEXT(DAY(Sales[[#This Row],[OrderDate]]),"ddd")</f>
        <v>Tue</v>
      </c>
      <c r="Q7284" s="8" t="str">
        <f>TEXT(MONTH(Sales[[#This Row],[ShipDate]])*29,"mmm")</f>
        <v>Sep</v>
      </c>
      <c r="R7284">
        <v>1025</v>
      </c>
      <c r="S7284" t="s">
        <v>2358</v>
      </c>
      <c r="T7284" t="s">
        <v>28</v>
      </c>
      <c r="U7284">
        <v>83704</v>
      </c>
      <c r="V7284" s="1">
        <v>0</v>
      </c>
      <c r="W7284">
        <v>38</v>
      </c>
      <c r="X7284">
        <v>3</v>
      </c>
      <c r="Y7284">
        <v>90</v>
      </c>
      <c r="AD7284"/>
    </row>
    <row r="7285" spans="1:30" x14ac:dyDescent="0.25">
      <c r="A7285" t="s">
        <v>24</v>
      </c>
      <c r="B7285" s="2">
        <v>43813</v>
      </c>
      <c r="C7285" s="35">
        <f>YEAR(Sales[[#This Row],[ShipDate]])</f>
        <v>2019</v>
      </c>
      <c r="D7285" t="s">
        <v>36</v>
      </c>
      <c r="E7285" t="s">
        <v>69</v>
      </c>
      <c r="F7285" t="s">
        <v>59</v>
      </c>
      <c r="G7285" t="s">
        <v>25</v>
      </c>
      <c r="H7285" t="s">
        <v>79</v>
      </c>
      <c r="I7285" t="s">
        <v>32</v>
      </c>
      <c r="J7285" t="s">
        <v>13</v>
      </c>
      <c r="K7285" t="s">
        <v>2950</v>
      </c>
      <c r="L7285" t="s">
        <v>30</v>
      </c>
      <c r="M7285" t="s">
        <v>82</v>
      </c>
      <c r="N7285" t="str">
        <f>IF(ISBLANK(Sales[[#This Row],[return]]),"No",Sales[[#This Row],[return]])</f>
        <v>Yes</v>
      </c>
      <c r="O7285" s="2">
        <v>43806</v>
      </c>
      <c r="P7285" s="8" t="str">
        <f>TEXT(DAY(Sales[[#This Row],[OrderDate]]),"ddd")</f>
        <v>Sat</v>
      </c>
      <c r="Q7285" s="8" t="str">
        <f>TEXT(MONTH(Sales[[#This Row],[ShipDate]])*29,"mmm")</f>
        <v>Dec</v>
      </c>
      <c r="R7285">
        <v>1346</v>
      </c>
      <c r="S7285" t="s">
        <v>3228</v>
      </c>
      <c r="T7285" t="s">
        <v>28</v>
      </c>
      <c r="U7285">
        <v>94122</v>
      </c>
      <c r="V7285" s="1">
        <v>0</v>
      </c>
      <c r="W7285">
        <v>25</v>
      </c>
      <c r="X7285">
        <v>6</v>
      </c>
      <c r="Y7285">
        <v>50</v>
      </c>
      <c r="AD7285"/>
    </row>
    <row r="7286" spans="1:30" x14ac:dyDescent="0.25">
      <c r="A7286" t="s">
        <v>40</v>
      </c>
      <c r="B7286" s="2">
        <v>43665</v>
      </c>
      <c r="C7286" s="35">
        <f>YEAR(Sales[[#This Row],[ShipDate]])</f>
        <v>2019</v>
      </c>
      <c r="D7286" t="s">
        <v>19</v>
      </c>
      <c r="E7286" t="s">
        <v>31</v>
      </c>
      <c r="F7286" t="s">
        <v>21</v>
      </c>
      <c r="G7286" t="s">
        <v>11</v>
      </c>
      <c r="H7286" t="s">
        <v>1614</v>
      </c>
      <c r="I7286" t="s">
        <v>32</v>
      </c>
      <c r="J7286" t="s">
        <v>13</v>
      </c>
      <c r="K7286" t="s">
        <v>1086</v>
      </c>
      <c r="L7286" t="s">
        <v>30</v>
      </c>
      <c r="M7286" t="s">
        <v>82</v>
      </c>
      <c r="N7286" t="str">
        <f>IF(ISBLANK(Sales[[#This Row],[return]]),"No",Sales[[#This Row],[return]])</f>
        <v>Yes</v>
      </c>
      <c r="O7286" s="2">
        <v>43663</v>
      </c>
      <c r="P7286" s="8" t="str">
        <f>TEXT(DAY(Sales[[#This Row],[OrderDate]]),"ddd")</f>
        <v>Tue</v>
      </c>
      <c r="Q7286" s="8" t="str">
        <f>TEXT(MONTH(Sales[[#This Row],[ShipDate]])*29,"mmm")</f>
        <v>Jul</v>
      </c>
      <c r="R7286">
        <v>169</v>
      </c>
      <c r="S7286" t="s">
        <v>378</v>
      </c>
      <c r="T7286" t="s">
        <v>28</v>
      </c>
      <c r="U7286">
        <v>92307</v>
      </c>
      <c r="V7286" s="1">
        <v>0.15</v>
      </c>
      <c r="W7286">
        <v>211</v>
      </c>
      <c r="X7286">
        <v>5</v>
      </c>
      <c r="Y7286">
        <v>1194</v>
      </c>
      <c r="AD7286"/>
    </row>
    <row r="7287" spans="1:30" x14ac:dyDescent="0.25">
      <c r="A7287" t="s">
        <v>40</v>
      </c>
      <c r="B7287" s="2">
        <v>43665</v>
      </c>
      <c r="C7287" s="35">
        <f>YEAR(Sales[[#This Row],[ShipDate]])</f>
        <v>2019</v>
      </c>
      <c r="D7287" t="s">
        <v>19</v>
      </c>
      <c r="E7287" t="s">
        <v>31</v>
      </c>
      <c r="F7287" t="s">
        <v>39</v>
      </c>
      <c r="G7287" t="s">
        <v>25</v>
      </c>
      <c r="H7287" t="s">
        <v>1614</v>
      </c>
      <c r="I7287" t="s">
        <v>32</v>
      </c>
      <c r="J7287" t="s">
        <v>13</v>
      </c>
      <c r="K7287" t="s">
        <v>1086</v>
      </c>
      <c r="L7287" t="s">
        <v>30</v>
      </c>
      <c r="M7287" t="s">
        <v>82</v>
      </c>
      <c r="N7287" t="str">
        <f>IF(ISBLANK(Sales[[#This Row],[return]]),"No",Sales[[#This Row],[return]])</f>
        <v>Yes</v>
      </c>
      <c r="O7287" s="2">
        <v>43663</v>
      </c>
      <c r="P7287" s="8" t="str">
        <f>TEXT(DAY(Sales[[#This Row],[OrderDate]]),"ddd")</f>
        <v>Tue</v>
      </c>
      <c r="Q7287" s="8" t="str">
        <f>TEXT(MONTH(Sales[[#This Row],[ShipDate]])*29,"mmm")</f>
        <v>Jul</v>
      </c>
      <c r="R7287">
        <v>1514</v>
      </c>
      <c r="S7287" t="s">
        <v>2137</v>
      </c>
      <c r="T7287" t="s">
        <v>28</v>
      </c>
      <c r="U7287">
        <v>92307</v>
      </c>
      <c r="V7287" s="1">
        <v>0</v>
      </c>
      <c r="W7287">
        <v>0</v>
      </c>
      <c r="X7287">
        <v>2</v>
      </c>
      <c r="Y7287">
        <v>11</v>
      </c>
      <c r="AD7287"/>
    </row>
    <row r="7288" spans="1:30" x14ac:dyDescent="0.25">
      <c r="A7288" t="s">
        <v>40</v>
      </c>
      <c r="B7288" s="2">
        <v>43665</v>
      </c>
      <c r="C7288" s="35">
        <f>YEAR(Sales[[#This Row],[ShipDate]])</f>
        <v>2019</v>
      </c>
      <c r="D7288" t="s">
        <v>19</v>
      </c>
      <c r="E7288" t="s">
        <v>31</v>
      </c>
      <c r="F7288" t="s">
        <v>104</v>
      </c>
      <c r="G7288" t="s">
        <v>25</v>
      </c>
      <c r="H7288" t="s">
        <v>1614</v>
      </c>
      <c r="I7288" t="s">
        <v>32</v>
      </c>
      <c r="J7288" t="s">
        <v>13</v>
      </c>
      <c r="K7288" t="s">
        <v>1086</v>
      </c>
      <c r="L7288" t="s">
        <v>30</v>
      </c>
      <c r="M7288" t="s">
        <v>82</v>
      </c>
      <c r="N7288" t="str">
        <f>IF(ISBLANK(Sales[[#This Row],[return]]),"No",Sales[[#This Row],[return]])</f>
        <v>Yes</v>
      </c>
      <c r="O7288" s="2">
        <v>43663</v>
      </c>
      <c r="P7288" s="8" t="str">
        <f>TEXT(DAY(Sales[[#This Row],[OrderDate]]),"ddd")</f>
        <v>Tue</v>
      </c>
      <c r="Q7288" s="8" t="str">
        <f>TEXT(MONTH(Sales[[#This Row],[ShipDate]])*29,"mmm")</f>
        <v>Jul</v>
      </c>
      <c r="R7288">
        <v>1256</v>
      </c>
      <c r="S7288" t="s">
        <v>2073</v>
      </c>
      <c r="T7288" t="s">
        <v>28</v>
      </c>
      <c r="U7288">
        <v>92307</v>
      </c>
      <c r="V7288" s="1">
        <v>0</v>
      </c>
      <c r="W7288">
        <v>29</v>
      </c>
      <c r="X7288">
        <v>5</v>
      </c>
      <c r="Y7288">
        <v>58</v>
      </c>
      <c r="AD7288"/>
    </row>
    <row r="7289" spans="1:30" x14ac:dyDescent="0.25">
      <c r="A7289" t="s">
        <v>40</v>
      </c>
      <c r="B7289" s="2">
        <v>43665</v>
      </c>
      <c r="C7289" s="35">
        <f>YEAR(Sales[[#This Row],[ShipDate]])</f>
        <v>2019</v>
      </c>
      <c r="D7289" t="s">
        <v>19</v>
      </c>
      <c r="E7289" t="s">
        <v>31</v>
      </c>
      <c r="F7289" t="s">
        <v>59</v>
      </c>
      <c r="G7289" t="s">
        <v>25</v>
      </c>
      <c r="H7289" t="s">
        <v>1614</v>
      </c>
      <c r="I7289" t="s">
        <v>32</v>
      </c>
      <c r="J7289" t="s">
        <v>13</v>
      </c>
      <c r="K7289" t="s">
        <v>1086</v>
      </c>
      <c r="L7289" t="s">
        <v>30</v>
      </c>
      <c r="M7289" t="s">
        <v>82</v>
      </c>
      <c r="N7289" t="str">
        <f>IF(ISBLANK(Sales[[#This Row],[return]]),"No",Sales[[#This Row],[return]])</f>
        <v>Yes</v>
      </c>
      <c r="O7289" s="2">
        <v>43663</v>
      </c>
      <c r="P7289" s="8" t="str">
        <f>TEXT(DAY(Sales[[#This Row],[OrderDate]]),"ddd")</f>
        <v>Tue</v>
      </c>
      <c r="Q7289" s="8" t="str">
        <f>TEXT(MONTH(Sales[[#This Row],[ShipDate]])*29,"mmm")</f>
        <v>Jul</v>
      </c>
      <c r="R7289">
        <v>1826</v>
      </c>
      <c r="S7289" t="s">
        <v>2753</v>
      </c>
      <c r="T7289" t="s">
        <v>28</v>
      </c>
      <c r="U7289">
        <v>92307</v>
      </c>
      <c r="V7289" s="1">
        <v>0</v>
      </c>
      <c r="W7289">
        <v>16</v>
      </c>
      <c r="X7289">
        <v>5</v>
      </c>
      <c r="Y7289">
        <v>32</v>
      </c>
      <c r="AD7289"/>
    </row>
    <row r="7290" spans="1:30" x14ac:dyDescent="0.25">
      <c r="A7290" t="s">
        <v>10</v>
      </c>
      <c r="B7290" s="2">
        <v>43732</v>
      </c>
      <c r="C7290" s="35">
        <f>YEAR(Sales[[#This Row],[ShipDate]])</f>
        <v>2019</v>
      </c>
      <c r="D7290" t="s">
        <v>607</v>
      </c>
      <c r="E7290" t="s">
        <v>18</v>
      </c>
      <c r="F7290" t="s">
        <v>43</v>
      </c>
      <c r="G7290" t="s">
        <v>11</v>
      </c>
      <c r="H7290" t="s">
        <v>60</v>
      </c>
      <c r="I7290" t="s">
        <v>63</v>
      </c>
      <c r="J7290" t="s">
        <v>13</v>
      </c>
      <c r="K7290" t="s">
        <v>678</v>
      </c>
      <c r="L7290" t="s">
        <v>30</v>
      </c>
      <c r="N7290" t="str">
        <f>IF(ISBLANK(Sales[[#This Row],[return]]),"No",Sales[[#This Row],[return]])</f>
        <v>No</v>
      </c>
      <c r="O7290" s="2">
        <v>43732</v>
      </c>
      <c r="P7290" s="8" t="str">
        <f>TEXT(DAY(Sales[[#This Row],[OrderDate]]),"ddd")</f>
        <v>Tue</v>
      </c>
      <c r="Q7290" s="8" t="str">
        <f>TEXT(MONTH(Sales[[#This Row],[ShipDate]])*29,"mmm")</f>
        <v>Sep</v>
      </c>
      <c r="R7290">
        <v>12</v>
      </c>
      <c r="S7290" t="s">
        <v>988</v>
      </c>
      <c r="T7290" t="s">
        <v>28</v>
      </c>
      <c r="U7290">
        <v>98115</v>
      </c>
      <c r="V7290" s="1">
        <v>0</v>
      </c>
      <c r="W7290">
        <v>72</v>
      </c>
      <c r="X7290">
        <v>10</v>
      </c>
      <c r="Y7290">
        <v>200</v>
      </c>
      <c r="AD7290"/>
    </row>
    <row r="7291" spans="1:30" x14ac:dyDescent="0.25">
      <c r="A7291" t="s">
        <v>24</v>
      </c>
      <c r="B7291" s="2">
        <v>43619</v>
      </c>
      <c r="C7291" s="35">
        <f>YEAR(Sales[[#This Row],[ShipDate]])</f>
        <v>2019</v>
      </c>
      <c r="D7291" t="s">
        <v>19</v>
      </c>
      <c r="E7291" t="s">
        <v>18</v>
      </c>
      <c r="F7291" t="s">
        <v>21</v>
      </c>
      <c r="G7291" t="s">
        <v>11</v>
      </c>
      <c r="H7291" t="s">
        <v>399</v>
      </c>
      <c r="I7291" t="s">
        <v>70</v>
      </c>
      <c r="J7291" t="s">
        <v>13</v>
      </c>
      <c r="K7291" t="s">
        <v>1315</v>
      </c>
      <c r="L7291" t="s">
        <v>68</v>
      </c>
      <c r="N7291" t="str">
        <f>IF(ISBLANK(Sales[[#This Row],[return]]),"No",Sales[[#This Row],[return]])</f>
        <v>No</v>
      </c>
      <c r="O7291" s="2">
        <v>43615</v>
      </c>
      <c r="P7291" s="8" t="str">
        <f>TEXT(DAY(Sales[[#This Row],[OrderDate]]),"ddd")</f>
        <v>Mon</v>
      </c>
      <c r="Q7291" s="8" t="str">
        <f>TEXT(MONTH(Sales[[#This Row],[ShipDate]])*29,"mmm")</f>
        <v>Jun</v>
      </c>
      <c r="R7291">
        <v>170</v>
      </c>
      <c r="S7291" t="s">
        <v>1229</v>
      </c>
      <c r="T7291" t="s">
        <v>66</v>
      </c>
      <c r="U7291">
        <v>75217</v>
      </c>
      <c r="V7291" s="1">
        <v>0.32</v>
      </c>
      <c r="W7291">
        <v>-6</v>
      </c>
      <c r="X7291">
        <v>1</v>
      </c>
      <c r="Y7291">
        <v>205</v>
      </c>
      <c r="AD7291"/>
    </row>
    <row r="7292" spans="1:30" x14ac:dyDescent="0.25">
      <c r="A7292" t="s">
        <v>40</v>
      </c>
      <c r="B7292" s="2">
        <v>43785</v>
      </c>
      <c r="C7292" s="35">
        <f>YEAR(Sales[[#This Row],[ShipDate]])</f>
        <v>2019</v>
      </c>
      <c r="D7292" t="s">
        <v>19</v>
      </c>
      <c r="E7292" t="s">
        <v>18</v>
      </c>
      <c r="F7292" t="s">
        <v>50</v>
      </c>
      <c r="G7292" t="s">
        <v>25</v>
      </c>
      <c r="H7292" t="s">
        <v>107</v>
      </c>
      <c r="I7292" t="s">
        <v>70</v>
      </c>
      <c r="J7292" t="s">
        <v>13</v>
      </c>
      <c r="K7292" t="s">
        <v>1153</v>
      </c>
      <c r="L7292" t="s">
        <v>68</v>
      </c>
      <c r="N7292" t="str">
        <f>IF(ISBLANK(Sales[[#This Row],[return]]),"No",Sales[[#This Row],[return]])</f>
        <v>No</v>
      </c>
      <c r="O7292" s="2">
        <v>43783</v>
      </c>
      <c r="P7292" s="8" t="str">
        <f>TEXT(DAY(Sales[[#This Row],[OrderDate]]),"ddd")</f>
        <v>Sat</v>
      </c>
      <c r="Q7292" s="8" t="str">
        <f>TEXT(MONTH(Sales[[#This Row],[ShipDate]])*29,"mmm")</f>
        <v>Nov</v>
      </c>
      <c r="R7292">
        <v>1649</v>
      </c>
      <c r="S7292" t="s">
        <v>1962</v>
      </c>
      <c r="T7292" t="s">
        <v>66</v>
      </c>
      <c r="U7292">
        <v>77095</v>
      </c>
      <c r="V7292" s="1">
        <v>0.8</v>
      </c>
      <c r="W7292">
        <v>-33</v>
      </c>
      <c r="X7292">
        <v>5</v>
      </c>
      <c r="Y7292">
        <v>22</v>
      </c>
      <c r="AD7292"/>
    </row>
    <row r="7293" spans="1:30" x14ac:dyDescent="0.25">
      <c r="A7293" t="s">
        <v>24</v>
      </c>
      <c r="B7293" s="2">
        <v>43771</v>
      </c>
      <c r="C7293" s="35">
        <f>YEAR(Sales[[#This Row],[ShipDate]])</f>
        <v>2019</v>
      </c>
      <c r="D7293" t="s">
        <v>113</v>
      </c>
      <c r="E7293" t="s">
        <v>18</v>
      </c>
      <c r="F7293" t="s">
        <v>21</v>
      </c>
      <c r="G7293" t="s">
        <v>11</v>
      </c>
      <c r="H7293" t="s">
        <v>60</v>
      </c>
      <c r="I7293" t="s">
        <v>63</v>
      </c>
      <c r="J7293" t="s">
        <v>13</v>
      </c>
      <c r="K7293" t="s">
        <v>1207</v>
      </c>
      <c r="L7293" t="s">
        <v>30</v>
      </c>
      <c r="N7293" t="str">
        <f>IF(ISBLANK(Sales[[#This Row],[return]]),"No",Sales[[#This Row],[return]])</f>
        <v>No</v>
      </c>
      <c r="O7293" s="2">
        <v>43768</v>
      </c>
      <c r="P7293" s="8" t="str">
        <f>TEXT(DAY(Sales[[#This Row],[OrderDate]]),"ddd")</f>
        <v>Mon</v>
      </c>
      <c r="Q7293" s="8" t="str">
        <f>TEXT(MONTH(Sales[[#This Row],[ShipDate]])*29,"mmm")</f>
        <v>Nov</v>
      </c>
      <c r="R7293">
        <v>309</v>
      </c>
      <c r="S7293" t="s">
        <v>1208</v>
      </c>
      <c r="T7293" t="s">
        <v>28</v>
      </c>
      <c r="U7293">
        <v>98115</v>
      </c>
      <c r="V7293" s="1">
        <v>0</v>
      </c>
      <c r="W7293">
        <v>38</v>
      </c>
      <c r="X7293">
        <v>2</v>
      </c>
      <c r="Y7293">
        <v>200</v>
      </c>
      <c r="AD7293"/>
    </row>
    <row r="7294" spans="1:30" x14ac:dyDescent="0.25">
      <c r="A7294" t="s">
        <v>24</v>
      </c>
      <c r="B7294" s="2">
        <v>43771</v>
      </c>
      <c r="C7294" s="35">
        <f>YEAR(Sales[[#This Row],[ShipDate]])</f>
        <v>2019</v>
      </c>
      <c r="D7294" t="s">
        <v>113</v>
      </c>
      <c r="E7294" t="s">
        <v>18</v>
      </c>
      <c r="F7294" t="s">
        <v>23</v>
      </c>
      <c r="G7294" t="s">
        <v>11</v>
      </c>
      <c r="H7294" t="s">
        <v>60</v>
      </c>
      <c r="I7294" t="s">
        <v>63</v>
      </c>
      <c r="J7294" t="s">
        <v>13</v>
      </c>
      <c r="K7294" t="s">
        <v>1207</v>
      </c>
      <c r="L7294" t="s">
        <v>30</v>
      </c>
      <c r="N7294" t="str">
        <f>IF(ISBLANK(Sales[[#This Row],[return]]),"No",Sales[[#This Row],[return]])</f>
        <v>No</v>
      </c>
      <c r="O7294" s="2">
        <v>43768</v>
      </c>
      <c r="P7294" s="8" t="str">
        <f>TEXT(DAY(Sales[[#This Row],[OrderDate]]),"ddd")</f>
        <v>Mon</v>
      </c>
      <c r="Q7294" s="8" t="str">
        <f>TEXT(MONTH(Sales[[#This Row],[ShipDate]])*29,"mmm")</f>
        <v>Nov</v>
      </c>
      <c r="R7294">
        <v>1179</v>
      </c>
      <c r="S7294" t="s">
        <v>1182</v>
      </c>
      <c r="T7294" t="s">
        <v>28</v>
      </c>
      <c r="U7294">
        <v>98115</v>
      </c>
      <c r="V7294" s="1">
        <v>0.2</v>
      </c>
      <c r="W7294">
        <v>-6</v>
      </c>
      <c r="X7294">
        <v>2</v>
      </c>
      <c r="Y7294">
        <v>98</v>
      </c>
      <c r="AD7294"/>
    </row>
    <row r="7295" spans="1:30" x14ac:dyDescent="0.25">
      <c r="A7295" t="s">
        <v>24</v>
      </c>
      <c r="B7295" s="2">
        <v>43771</v>
      </c>
      <c r="C7295" s="35">
        <f>YEAR(Sales[[#This Row],[ShipDate]])</f>
        <v>2019</v>
      </c>
      <c r="D7295" t="s">
        <v>113</v>
      </c>
      <c r="E7295" t="s">
        <v>18</v>
      </c>
      <c r="F7295" t="s">
        <v>23</v>
      </c>
      <c r="G7295" t="s">
        <v>11</v>
      </c>
      <c r="H7295" t="s">
        <v>60</v>
      </c>
      <c r="I7295" t="s">
        <v>63</v>
      </c>
      <c r="J7295" t="s">
        <v>13</v>
      </c>
      <c r="K7295" t="s">
        <v>1207</v>
      </c>
      <c r="L7295" t="s">
        <v>30</v>
      </c>
      <c r="N7295" t="str">
        <f>IF(ISBLANK(Sales[[#This Row],[return]]),"No",Sales[[#This Row],[return]])</f>
        <v>No</v>
      </c>
      <c r="O7295" s="2">
        <v>43768</v>
      </c>
      <c r="P7295" s="8" t="str">
        <f>TEXT(DAY(Sales[[#This Row],[OrderDate]]),"ddd")</f>
        <v>Mon</v>
      </c>
      <c r="Q7295" s="8" t="str">
        <f>TEXT(MONTH(Sales[[#This Row],[ShipDate]])*29,"mmm")</f>
        <v>Nov</v>
      </c>
      <c r="R7295">
        <v>768</v>
      </c>
      <c r="S7295" t="s">
        <v>1242</v>
      </c>
      <c r="T7295" t="s">
        <v>28</v>
      </c>
      <c r="U7295">
        <v>98115</v>
      </c>
      <c r="V7295" s="1">
        <v>0.2</v>
      </c>
      <c r="W7295">
        <v>-23</v>
      </c>
      <c r="X7295">
        <v>8</v>
      </c>
      <c r="Y7295">
        <v>614</v>
      </c>
      <c r="AD7295"/>
    </row>
    <row r="7296" spans="1:30" x14ac:dyDescent="0.25">
      <c r="A7296" t="s">
        <v>40</v>
      </c>
      <c r="B7296" s="2">
        <v>43776</v>
      </c>
      <c r="C7296" s="35">
        <f>YEAR(Sales[[#This Row],[ShipDate]])</f>
        <v>2019</v>
      </c>
      <c r="D7296" t="s">
        <v>36</v>
      </c>
      <c r="E7296" t="s">
        <v>31</v>
      </c>
      <c r="F7296" t="s">
        <v>59</v>
      </c>
      <c r="G7296" t="s">
        <v>25</v>
      </c>
      <c r="H7296" t="s">
        <v>60</v>
      </c>
      <c r="I7296" t="s">
        <v>63</v>
      </c>
      <c r="J7296" t="s">
        <v>13</v>
      </c>
      <c r="K7296" t="s">
        <v>673</v>
      </c>
      <c r="L7296" t="s">
        <v>30</v>
      </c>
      <c r="N7296" t="str">
        <f>IF(ISBLANK(Sales[[#This Row],[return]]),"No",Sales[[#This Row],[return]])</f>
        <v>No</v>
      </c>
      <c r="O7296" s="2">
        <v>43772</v>
      </c>
      <c r="P7296" s="8" t="str">
        <f>TEXT(DAY(Sales[[#This Row],[OrderDate]]),"ddd")</f>
        <v>Tue</v>
      </c>
      <c r="Q7296" s="8" t="str">
        <f>TEXT(MONTH(Sales[[#This Row],[ShipDate]])*29,"mmm")</f>
        <v>Nov</v>
      </c>
      <c r="R7296">
        <v>1702</v>
      </c>
      <c r="S7296" t="s">
        <v>674</v>
      </c>
      <c r="T7296" t="s">
        <v>28</v>
      </c>
      <c r="U7296">
        <v>98105</v>
      </c>
      <c r="V7296" s="1">
        <v>0</v>
      </c>
      <c r="W7296">
        <v>66</v>
      </c>
      <c r="X7296">
        <v>7</v>
      </c>
      <c r="Y7296">
        <v>140</v>
      </c>
      <c r="AD7296"/>
    </row>
    <row r="7297" spans="1:30" x14ac:dyDescent="0.25">
      <c r="A7297" t="s">
        <v>40</v>
      </c>
      <c r="B7297" s="2">
        <v>43776</v>
      </c>
      <c r="C7297" s="35">
        <f>YEAR(Sales[[#This Row],[ShipDate]])</f>
        <v>2019</v>
      </c>
      <c r="D7297" t="s">
        <v>36</v>
      </c>
      <c r="E7297" t="s">
        <v>31</v>
      </c>
      <c r="F7297" t="s">
        <v>23</v>
      </c>
      <c r="G7297" t="s">
        <v>11</v>
      </c>
      <c r="H7297" t="s">
        <v>60</v>
      </c>
      <c r="I7297" t="s">
        <v>63</v>
      </c>
      <c r="J7297" t="s">
        <v>13</v>
      </c>
      <c r="K7297" t="s">
        <v>673</v>
      </c>
      <c r="L7297" t="s">
        <v>30</v>
      </c>
      <c r="N7297" t="str">
        <f>IF(ISBLANK(Sales[[#This Row],[return]]),"No",Sales[[#This Row],[return]])</f>
        <v>No</v>
      </c>
      <c r="O7297" s="2">
        <v>43772</v>
      </c>
      <c r="P7297" s="8" t="str">
        <f>TEXT(DAY(Sales[[#This Row],[OrderDate]]),"ddd")</f>
        <v>Tue</v>
      </c>
      <c r="Q7297" s="8" t="str">
        <f>TEXT(MONTH(Sales[[#This Row],[ShipDate]])*29,"mmm")</f>
        <v>Nov</v>
      </c>
      <c r="R7297">
        <v>746</v>
      </c>
      <c r="S7297" t="s">
        <v>513</v>
      </c>
      <c r="T7297" t="s">
        <v>28</v>
      </c>
      <c r="U7297">
        <v>98105</v>
      </c>
      <c r="V7297" s="1">
        <v>0.2</v>
      </c>
      <c r="W7297">
        <v>27</v>
      </c>
      <c r="X7297">
        <v>4</v>
      </c>
      <c r="Y7297">
        <v>307</v>
      </c>
      <c r="AD7297"/>
    </row>
    <row r="7298" spans="1:30" x14ac:dyDescent="0.25">
      <c r="A7298" t="s">
        <v>40</v>
      </c>
      <c r="B7298" s="2">
        <v>43758</v>
      </c>
      <c r="C7298" s="35">
        <f>YEAR(Sales[[#This Row],[ShipDate]])</f>
        <v>2019</v>
      </c>
      <c r="D7298" t="s">
        <v>36</v>
      </c>
      <c r="E7298" t="s">
        <v>31</v>
      </c>
      <c r="F7298" t="s">
        <v>43</v>
      </c>
      <c r="G7298" t="s">
        <v>11</v>
      </c>
      <c r="H7298" t="s">
        <v>2385</v>
      </c>
      <c r="I7298" t="s">
        <v>32</v>
      </c>
      <c r="J7298" t="s">
        <v>13</v>
      </c>
      <c r="K7298" t="s">
        <v>2679</v>
      </c>
      <c r="L7298" t="s">
        <v>30</v>
      </c>
      <c r="N7298" t="str">
        <f>IF(ISBLANK(Sales[[#This Row],[return]]),"No",Sales[[#This Row],[return]])</f>
        <v>No</v>
      </c>
      <c r="O7298" s="2">
        <v>43753</v>
      </c>
      <c r="P7298" s="8" t="str">
        <f>TEXT(DAY(Sales[[#This Row],[OrderDate]]),"ddd")</f>
        <v>Sun</v>
      </c>
      <c r="Q7298" s="8" t="str">
        <f>TEXT(MONTH(Sales[[#This Row],[ShipDate]])*29,"mmm")</f>
        <v>Oct</v>
      </c>
      <c r="R7298">
        <v>620</v>
      </c>
      <c r="S7298" t="s">
        <v>3145</v>
      </c>
      <c r="T7298" t="s">
        <v>28</v>
      </c>
      <c r="U7298">
        <v>91360</v>
      </c>
      <c r="V7298" s="1">
        <v>0</v>
      </c>
      <c r="W7298">
        <v>9</v>
      </c>
      <c r="X7298">
        <v>1</v>
      </c>
      <c r="Y7298">
        <v>23</v>
      </c>
      <c r="AD7298"/>
    </row>
    <row r="7299" spans="1:30" x14ac:dyDescent="0.25">
      <c r="A7299" t="s">
        <v>40</v>
      </c>
      <c r="B7299" s="2">
        <v>43758</v>
      </c>
      <c r="C7299" s="35">
        <f>YEAR(Sales[[#This Row],[ShipDate]])</f>
        <v>2019</v>
      </c>
      <c r="D7299" t="s">
        <v>36</v>
      </c>
      <c r="E7299" t="s">
        <v>31</v>
      </c>
      <c r="F7299" t="s">
        <v>33</v>
      </c>
      <c r="G7299" t="s">
        <v>25</v>
      </c>
      <c r="H7299" t="s">
        <v>2385</v>
      </c>
      <c r="I7299" t="s">
        <v>32</v>
      </c>
      <c r="J7299" t="s">
        <v>13</v>
      </c>
      <c r="K7299" t="s">
        <v>2679</v>
      </c>
      <c r="L7299" t="s">
        <v>30</v>
      </c>
      <c r="N7299" t="str">
        <f>IF(ISBLANK(Sales[[#This Row],[return]]),"No",Sales[[#This Row],[return]])</f>
        <v>No</v>
      </c>
      <c r="O7299" s="2">
        <v>43753</v>
      </c>
      <c r="P7299" s="8" t="str">
        <f>TEXT(DAY(Sales[[#This Row],[OrderDate]]),"ddd")</f>
        <v>Sun</v>
      </c>
      <c r="Q7299" s="8" t="str">
        <f>TEXT(MONTH(Sales[[#This Row],[ShipDate]])*29,"mmm")</f>
        <v>Oct</v>
      </c>
      <c r="R7299">
        <v>179</v>
      </c>
      <c r="S7299" t="s">
        <v>1019</v>
      </c>
      <c r="T7299" t="s">
        <v>28</v>
      </c>
      <c r="U7299">
        <v>91360</v>
      </c>
      <c r="V7299" s="1">
        <v>0</v>
      </c>
      <c r="W7299">
        <v>70</v>
      </c>
      <c r="X7299">
        <v>5</v>
      </c>
      <c r="Y7299">
        <v>153</v>
      </c>
      <c r="AD7299"/>
    </row>
    <row r="7300" spans="1:30" x14ac:dyDescent="0.25">
      <c r="A7300" t="s">
        <v>24</v>
      </c>
      <c r="B7300" s="2">
        <v>43783</v>
      </c>
      <c r="C7300" s="35">
        <f>YEAR(Sales[[#This Row],[ShipDate]])</f>
        <v>2019</v>
      </c>
      <c r="D7300" t="s">
        <v>19</v>
      </c>
      <c r="E7300" t="s">
        <v>69</v>
      </c>
      <c r="F7300" t="s">
        <v>50</v>
      </c>
      <c r="G7300" t="s">
        <v>25</v>
      </c>
      <c r="H7300" t="s">
        <v>1572</v>
      </c>
      <c r="I7300" t="s">
        <v>37</v>
      </c>
      <c r="J7300" t="s">
        <v>13</v>
      </c>
      <c r="K7300" t="s">
        <v>2945</v>
      </c>
      <c r="L7300" t="s">
        <v>17</v>
      </c>
      <c r="N7300" t="str">
        <f>IF(ISBLANK(Sales[[#This Row],[return]]),"No",Sales[[#This Row],[return]])</f>
        <v>No</v>
      </c>
      <c r="O7300" s="2">
        <v>43779</v>
      </c>
      <c r="P7300" s="8" t="str">
        <f>TEXT(DAY(Sales[[#This Row],[OrderDate]]),"ddd")</f>
        <v>Tue</v>
      </c>
      <c r="Q7300" s="8" t="str">
        <f>TEXT(MONTH(Sales[[#This Row],[ShipDate]])*29,"mmm")</f>
        <v>Nov</v>
      </c>
      <c r="R7300">
        <v>720</v>
      </c>
      <c r="S7300" t="s">
        <v>2771</v>
      </c>
      <c r="T7300" t="s">
        <v>15</v>
      </c>
      <c r="U7300">
        <v>33021</v>
      </c>
      <c r="V7300" s="1">
        <v>0.7</v>
      </c>
      <c r="W7300">
        <v>-8</v>
      </c>
      <c r="X7300">
        <v>5</v>
      </c>
      <c r="Y7300">
        <v>12</v>
      </c>
      <c r="AD7300"/>
    </row>
    <row r="7301" spans="1:30" x14ac:dyDescent="0.25">
      <c r="A7301" t="s">
        <v>10</v>
      </c>
      <c r="B7301" s="2">
        <v>43813</v>
      </c>
      <c r="C7301" s="35">
        <f>YEAR(Sales[[#This Row],[ShipDate]])</f>
        <v>2019</v>
      </c>
      <c r="D7301" t="s">
        <v>19</v>
      </c>
      <c r="E7301" t="s">
        <v>69</v>
      </c>
      <c r="F7301" t="s">
        <v>104</v>
      </c>
      <c r="G7301" t="s">
        <v>25</v>
      </c>
      <c r="H7301" t="s">
        <v>1002</v>
      </c>
      <c r="I7301" t="s">
        <v>248</v>
      </c>
      <c r="J7301" t="s">
        <v>13</v>
      </c>
      <c r="K7301" t="s">
        <v>3020</v>
      </c>
      <c r="L7301" t="s">
        <v>68</v>
      </c>
      <c r="N7301" t="str">
        <f>IF(ISBLANK(Sales[[#This Row],[return]]),"No",Sales[[#This Row],[return]])</f>
        <v>No</v>
      </c>
      <c r="O7301" s="2">
        <v>43810</v>
      </c>
      <c r="P7301" s="8" t="str">
        <f>TEXT(DAY(Sales[[#This Row],[OrderDate]]),"ddd")</f>
        <v>Wed</v>
      </c>
      <c r="Q7301" s="8" t="str">
        <f>TEXT(MONTH(Sales[[#This Row],[ShipDate]])*29,"mmm")</f>
        <v>Dec</v>
      </c>
      <c r="R7301">
        <v>1253</v>
      </c>
      <c r="S7301" t="s">
        <v>1811</v>
      </c>
      <c r="T7301" t="s">
        <v>66</v>
      </c>
      <c r="U7301">
        <v>52601</v>
      </c>
      <c r="V7301" s="1">
        <v>0</v>
      </c>
      <c r="W7301">
        <v>3</v>
      </c>
      <c r="X7301">
        <v>1</v>
      </c>
      <c r="Y7301">
        <v>7</v>
      </c>
      <c r="AD7301"/>
    </row>
    <row r="7302" spans="1:30" x14ac:dyDescent="0.25">
      <c r="A7302" t="s">
        <v>10</v>
      </c>
      <c r="B7302" s="2">
        <v>43813</v>
      </c>
      <c r="C7302" s="35">
        <f>YEAR(Sales[[#This Row],[ShipDate]])</f>
        <v>2019</v>
      </c>
      <c r="D7302" t="s">
        <v>19</v>
      </c>
      <c r="E7302" t="s">
        <v>69</v>
      </c>
      <c r="F7302" t="s">
        <v>50</v>
      </c>
      <c r="G7302" t="s">
        <v>25</v>
      </c>
      <c r="H7302" t="s">
        <v>1002</v>
      </c>
      <c r="I7302" t="s">
        <v>248</v>
      </c>
      <c r="J7302" t="s">
        <v>13</v>
      </c>
      <c r="K7302" t="s">
        <v>3020</v>
      </c>
      <c r="L7302" t="s">
        <v>68</v>
      </c>
      <c r="N7302" t="str">
        <f>IF(ISBLANK(Sales[[#This Row],[return]]),"No",Sales[[#This Row],[return]])</f>
        <v>No</v>
      </c>
      <c r="O7302" s="2">
        <v>43810</v>
      </c>
      <c r="P7302" s="8" t="str">
        <f>TEXT(DAY(Sales[[#This Row],[OrderDate]]),"ddd")</f>
        <v>Wed</v>
      </c>
      <c r="Q7302" s="8" t="str">
        <f>TEXT(MONTH(Sales[[#This Row],[ShipDate]])*29,"mmm")</f>
        <v>Dec</v>
      </c>
      <c r="R7302">
        <v>1639</v>
      </c>
      <c r="S7302" t="s">
        <v>1828</v>
      </c>
      <c r="T7302" t="s">
        <v>66</v>
      </c>
      <c r="U7302">
        <v>52601</v>
      </c>
      <c r="V7302" s="1">
        <v>0</v>
      </c>
      <c r="W7302">
        <v>3</v>
      </c>
      <c r="X7302">
        <v>3</v>
      </c>
      <c r="Y7302">
        <v>5</v>
      </c>
      <c r="AD7302"/>
    </row>
    <row r="7303" spans="1:30" x14ac:dyDescent="0.25">
      <c r="A7303" t="s">
        <v>40</v>
      </c>
      <c r="B7303" s="2">
        <v>43545</v>
      </c>
      <c r="C7303" s="35">
        <f>YEAR(Sales[[#This Row],[ShipDate]])</f>
        <v>2019</v>
      </c>
      <c r="D7303" t="s">
        <v>36</v>
      </c>
      <c r="E7303" t="s">
        <v>69</v>
      </c>
      <c r="F7303" t="s">
        <v>59</v>
      </c>
      <c r="G7303" t="s">
        <v>25</v>
      </c>
      <c r="H7303" t="s">
        <v>107</v>
      </c>
      <c r="I7303" t="s">
        <v>70</v>
      </c>
      <c r="J7303" t="s">
        <v>13</v>
      </c>
      <c r="K7303" t="s">
        <v>710</v>
      </c>
      <c r="L7303" t="s">
        <v>68</v>
      </c>
      <c r="M7303" t="s">
        <v>82</v>
      </c>
      <c r="N7303" t="str">
        <f>IF(ISBLANK(Sales[[#This Row],[return]]),"No",Sales[[#This Row],[return]])</f>
        <v>Yes</v>
      </c>
      <c r="O7303" s="2">
        <v>43541</v>
      </c>
      <c r="P7303" s="8" t="str">
        <f>TEXT(DAY(Sales[[#This Row],[OrderDate]]),"ddd")</f>
        <v>Tue</v>
      </c>
      <c r="Q7303" s="8" t="str">
        <f>TEXT(MONTH(Sales[[#This Row],[ShipDate]])*29,"mmm")</f>
        <v>Mar</v>
      </c>
      <c r="R7303">
        <v>1693</v>
      </c>
      <c r="S7303" t="s">
        <v>2300</v>
      </c>
      <c r="T7303" t="s">
        <v>66</v>
      </c>
      <c r="U7303">
        <v>77095</v>
      </c>
      <c r="V7303" s="1">
        <v>0.2</v>
      </c>
      <c r="W7303">
        <v>3</v>
      </c>
      <c r="X7303">
        <v>3</v>
      </c>
      <c r="Y7303">
        <v>10</v>
      </c>
      <c r="AD7303"/>
    </row>
    <row r="7304" spans="1:30" x14ac:dyDescent="0.25">
      <c r="A7304" t="s">
        <v>40</v>
      </c>
      <c r="B7304" s="2">
        <v>43545</v>
      </c>
      <c r="C7304" s="35">
        <f>YEAR(Sales[[#This Row],[ShipDate]])</f>
        <v>2019</v>
      </c>
      <c r="D7304" t="s">
        <v>36</v>
      </c>
      <c r="E7304" t="s">
        <v>69</v>
      </c>
      <c r="F7304" t="s">
        <v>50</v>
      </c>
      <c r="G7304" t="s">
        <v>25</v>
      </c>
      <c r="H7304" t="s">
        <v>107</v>
      </c>
      <c r="I7304" t="s">
        <v>70</v>
      </c>
      <c r="J7304" t="s">
        <v>13</v>
      </c>
      <c r="K7304" t="s">
        <v>710</v>
      </c>
      <c r="L7304" t="s">
        <v>68</v>
      </c>
      <c r="M7304" t="s">
        <v>82</v>
      </c>
      <c r="N7304" t="str">
        <f>IF(ISBLANK(Sales[[#This Row],[return]]),"No",Sales[[#This Row],[return]])</f>
        <v>Yes</v>
      </c>
      <c r="O7304" s="2">
        <v>43541</v>
      </c>
      <c r="P7304" s="8" t="str">
        <f>TEXT(DAY(Sales[[#This Row],[OrderDate]]),"ddd")</f>
        <v>Tue</v>
      </c>
      <c r="Q7304" s="8" t="str">
        <f>TEXT(MONTH(Sales[[#This Row],[ShipDate]])*29,"mmm")</f>
        <v>Mar</v>
      </c>
      <c r="R7304">
        <v>697</v>
      </c>
      <c r="S7304" t="s">
        <v>2223</v>
      </c>
      <c r="T7304" t="s">
        <v>66</v>
      </c>
      <c r="U7304">
        <v>77095</v>
      </c>
      <c r="V7304" s="1">
        <v>0.8</v>
      </c>
      <c r="W7304">
        <v>-22</v>
      </c>
      <c r="X7304">
        <v>6</v>
      </c>
      <c r="Y7304">
        <v>14</v>
      </c>
      <c r="AD7304"/>
    </row>
    <row r="7305" spans="1:30" x14ac:dyDescent="0.25">
      <c r="A7305" t="s">
        <v>40</v>
      </c>
      <c r="B7305" s="2">
        <v>43794</v>
      </c>
      <c r="C7305" s="35">
        <f>YEAR(Sales[[#This Row],[ShipDate]])</f>
        <v>2019</v>
      </c>
      <c r="D7305" t="s">
        <v>36</v>
      </c>
      <c r="E7305" t="s">
        <v>18</v>
      </c>
      <c r="F7305" t="s">
        <v>38</v>
      </c>
      <c r="G7305" t="s">
        <v>11</v>
      </c>
      <c r="H7305" t="s">
        <v>1904</v>
      </c>
      <c r="I7305" t="s">
        <v>63</v>
      </c>
      <c r="J7305" t="s">
        <v>13</v>
      </c>
      <c r="K7305" t="s">
        <v>1583</v>
      </c>
      <c r="L7305" t="s">
        <v>30</v>
      </c>
      <c r="M7305" t="s">
        <v>82</v>
      </c>
      <c r="N7305" t="str">
        <f>IF(ISBLANK(Sales[[#This Row],[return]]),"No",Sales[[#This Row],[return]])</f>
        <v>Yes</v>
      </c>
      <c r="O7305" s="2">
        <v>43790</v>
      </c>
      <c r="P7305" s="8" t="str">
        <f>TEXT(DAY(Sales[[#This Row],[OrderDate]]),"ddd")</f>
        <v>Sat</v>
      </c>
      <c r="Q7305" s="8" t="str">
        <f>TEXT(MONTH(Sales[[#This Row],[ShipDate]])*29,"mmm")</f>
        <v>Nov</v>
      </c>
      <c r="R7305">
        <v>1379</v>
      </c>
      <c r="S7305" t="s">
        <v>1418</v>
      </c>
      <c r="T7305" t="s">
        <v>28</v>
      </c>
      <c r="U7305">
        <v>99207</v>
      </c>
      <c r="V7305" s="1">
        <v>0</v>
      </c>
      <c r="W7305">
        <v>21</v>
      </c>
      <c r="X7305">
        <v>1</v>
      </c>
      <c r="Y7305">
        <v>71</v>
      </c>
      <c r="AD7305"/>
    </row>
    <row r="7306" spans="1:30" x14ac:dyDescent="0.25">
      <c r="A7306" t="s">
        <v>10</v>
      </c>
      <c r="B7306" s="2">
        <v>43824</v>
      </c>
      <c r="C7306" s="35">
        <f>YEAR(Sales[[#This Row],[ShipDate]])</f>
        <v>2019</v>
      </c>
      <c r="D7306" t="s">
        <v>19</v>
      </c>
      <c r="E7306" t="s">
        <v>18</v>
      </c>
      <c r="F7306" t="s">
        <v>38</v>
      </c>
      <c r="G7306" t="s">
        <v>11</v>
      </c>
      <c r="H7306" t="s">
        <v>837</v>
      </c>
      <c r="I7306" t="s">
        <v>169</v>
      </c>
      <c r="J7306" t="s">
        <v>13</v>
      </c>
      <c r="K7306" t="s">
        <v>1423</v>
      </c>
      <c r="L7306" t="s">
        <v>30</v>
      </c>
      <c r="N7306" t="str">
        <f>IF(ISBLANK(Sales[[#This Row],[return]]),"No",Sales[[#This Row],[return]])</f>
        <v>No</v>
      </c>
      <c r="O7306" s="2">
        <v>43821</v>
      </c>
      <c r="P7306" s="8" t="str">
        <f>TEXT(DAY(Sales[[#This Row],[OrderDate]]),"ddd")</f>
        <v>Sun</v>
      </c>
      <c r="Q7306" s="8" t="str">
        <f>TEXT(MONTH(Sales[[#This Row],[ShipDate]])*29,"mmm")</f>
        <v>Dec</v>
      </c>
      <c r="R7306">
        <v>979</v>
      </c>
      <c r="S7306" t="s">
        <v>1293</v>
      </c>
      <c r="T7306" t="s">
        <v>28</v>
      </c>
      <c r="U7306">
        <v>85204</v>
      </c>
      <c r="V7306" s="1">
        <v>0.5</v>
      </c>
      <c r="W7306">
        <v>-135</v>
      </c>
      <c r="X7306">
        <v>2</v>
      </c>
      <c r="Y7306">
        <v>183</v>
      </c>
      <c r="AD7306"/>
    </row>
    <row r="7307" spans="1:30" x14ac:dyDescent="0.25">
      <c r="A7307" t="s">
        <v>10</v>
      </c>
      <c r="B7307" s="2">
        <v>43788</v>
      </c>
      <c r="C7307" s="35">
        <f>YEAR(Sales[[#This Row],[ShipDate]])</f>
        <v>2019</v>
      </c>
      <c r="D7307" t="s">
        <v>607</v>
      </c>
      <c r="E7307" t="s">
        <v>69</v>
      </c>
      <c r="F7307" t="s">
        <v>38</v>
      </c>
      <c r="G7307" t="s">
        <v>11</v>
      </c>
      <c r="H7307" t="s">
        <v>146</v>
      </c>
      <c r="I7307" t="s">
        <v>149</v>
      </c>
      <c r="J7307" t="s">
        <v>13</v>
      </c>
      <c r="K7307" t="s">
        <v>2909</v>
      </c>
      <c r="L7307" t="s">
        <v>92</v>
      </c>
      <c r="N7307" t="str">
        <f>IF(ISBLANK(Sales[[#This Row],[return]]),"No",Sales[[#This Row],[return]])</f>
        <v>No</v>
      </c>
      <c r="O7307" s="2">
        <v>43788</v>
      </c>
      <c r="P7307" s="8" t="str">
        <f>TEXT(DAY(Sales[[#This Row],[OrderDate]]),"ddd")</f>
        <v>Thu</v>
      </c>
      <c r="Q7307" s="8" t="str">
        <f>TEXT(MONTH(Sales[[#This Row],[ShipDate]])*29,"mmm")</f>
        <v>Nov</v>
      </c>
      <c r="R7307">
        <v>829</v>
      </c>
      <c r="S7307" t="s">
        <v>1296</v>
      </c>
      <c r="T7307" t="s">
        <v>90</v>
      </c>
      <c r="U7307">
        <v>10011</v>
      </c>
      <c r="V7307" s="1">
        <v>0.4</v>
      </c>
      <c r="W7307">
        <v>-29</v>
      </c>
      <c r="X7307">
        <v>3</v>
      </c>
      <c r="Y7307">
        <v>80</v>
      </c>
      <c r="AD7307"/>
    </row>
    <row r="7308" spans="1:30" x14ac:dyDescent="0.25">
      <c r="A7308" t="s">
        <v>10</v>
      </c>
      <c r="B7308" s="2">
        <v>43788</v>
      </c>
      <c r="C7308" s="35">
        <f>YEAR(Sales[[#This Row],[ShipDate]])</f>
        <v>2019</v>
      </c>
      <c r="D7308" t="s">
        <v>607</v>
      </c>
      <c r="E7308" t="s">
        <v>69</v>
      </c>
      <c r="F7308" t="s">
        <v>50</v>
      </c>
      <c r="G7308" t="s">
        <v>25</v>
      </c>
      <c r="H7308" t="s">
        <v>146</v>
      </c>
      <c r="I7308" t="s">
        <v>149</v>
      </c>
      <c r="J7308" t="s">
        <v>13</v>
      </c>
      <c r="K7308" t="s">
        <v>2909</v>
      </c>
      <c r="L7308" t="s">
        <v>92</v>
      </c>
      <c r="N7308" t="str">
        <f>IF(ISBLANK(Sales[[#This Row],[return]]),"No",Sales[[#This Row],[return]])</f>
        <v>No</v>
      </c>
      <c r="O7308" s="2">
        <v>43788</v>
      </c>
      <c r="P7308" s="8" t="str">
        <f>TEXT(DAY(Sales[[#This Row],[OrderDate]]),"ddd")</f>
        <v>Thu</v>
      </c>
      <c r="Q7308" s="8" t="str">
        <f>TEXT(MONTH(Sales[[#This Row],[ShipDate]])*29,"mmm")</f>
        <v>Nov</v>
      </c>
      <c r="R7308">
        <v>43</v>
      </c>
      <c r="S7308" t="s">
        <v>3219</v>
      </c>
      <c r="T7308" t="s">
        <v>90</v>
      </c>
      <c r="U7308">
        <v>10011</v>
      </c>
      <c r="V7308" s="1">
        <v>0.2</v>
      </c>
      <c r="W7308">
        <v>18</v>
      </c>
      <c r="X7308">
        <v>7</v>
      </c>
      <c r="Y7308">
        <v>58</v>
      </c>
      <c r="AD7308"/>
    </row>
    <row r="7309" spans="1:30" x14ac:dyDescent="0.25">
      <c r="A7309" t="s">
        <v>40</v>
      </c>
      <c r="B7309" s="2">
        <v>43743</v>
      </c>
      <c r="C7309" s="35">
        <f>YEAR(Sales[[#This Row],[ShipDate]])</f>
        <v>2019</v>
      </c>
      <c r="D7309" t="s">
        <v>19</v>
      </c>
      <c r="E7309" t="s">
        <v>69</v>
      </c>
      <c r="F7309" t="s">
        <v>43</v>
      </c>
      <c r="G7309" t="s">
        <v>11</v>
      </c>
      <c r="H7309" t="s">
        <v>146</v>
      </c>
      <c r="I7309" t="s">
        <v>149</v>
      </c>
      <c r="J7309" t="s">
        <v>13</v>
      </c>
      <c r="K7309" t="s">
        <v>966</v>
      </c>
      <c r="L7309" t="s">
        <v>92</v>
      </c>
      <c r="N7309" t="str">
        <f>IF(ISBLANK(Sales[[#This Row],[return]]),"No",Sales[[#This Row],[return]])</f>
        <v>No</v>
      </c>
      <c r="O7309" s="2">
        <v>43741</v>
      </c>
      <c r="P7309" s="8" t="str">
        <f>TEXT(DAY(Sales[[#This Row],[OrderDate]]),"ddd")</f>
        <v>Tue</v>
      </c>
      <c r="Q7309" s="8" t="str">
        <f>TEXT(MONTH(Sales[[#This Row],[ShipDate]])*29,"mmm")</f>
        <v>Oct</v>
      </c>
      <c r="R7309">
        <v>1047</v>
      </c>
      <c r="S7309" t="s">
        <v>244</v>
      </c>
      <c r="T7309" t="s">
        <v>90</v>
      </c>
      <c r="U7309">
        <v>10009</v>
      </c>
      <c r="V7309" s="1">
        <v>0</v>
      </c>
      <c r="W7309">
        <v>22</v>
      </c>
      <c r="X7309">
        <v>4</v>
      </c>
      <c r="Y7309">
        <v>84</v>
      </c>
      <c r="AD7309"/>
    </row>
    <row r="7310" spans="1:30" x14ac:dyDescent="0.25">
      <c r="A7310" t="s">
        <v>40</v>
      </c>
      <c r="B7310" s="2">
        <v>43743</v>
      </c>
      <c r="C7310" s="35">
        <f>YEAR(Sales[[#This Row],[ShipDate]])</f>
        <v>2019</v>
      </c>
      <c r="D7310" t="s">
        <v>19</v>
      </c>
      <c r="E7310" t="s">
        <v>69</v>
      </c>
      <c r="F7310" t="s">
        <v>45</v>
      </c>
      <c r="G7310" t="s">
        <v>25</v>
      </c>
      <c r="H7310" t="s">
        <v>146</v>
      </c>
      <c r="I7310" t="s">
        <v>149</v>
      </c>
      <c r="J7310" t="s">
        <v>13</v>
      </c>
      <c r="K7310" t="s">
        <v>966</v>
      </c>
      <c r="L7310" t="s">
        <v>92</v>
      </c>
      <c r="N7310" t="str">
        <f>IF(ISBLANK(Sales[[#This Row],[return]]),"No",Sales[[#This Row],[return]])</f>
        <v>No</v>
      </c>
      <c r="O7310" s="2">
        <v>43741</v>
      </c>
      <c r="P7310" s="8" t="str">
        <f>TEXT(DAY(Sales[[#This Row],[OrderDate]]),"ddd")</f>
        <v>Tue</v>
      </c>
      <c r="Q7310" s="8" t="str">
        <f>TEXT(MONTH(Sales[[#This Row],[ShipDate]])*29,"mmm")</f>
        <v>Oct</v>
      </c>
      <c r="R7310">
        <v>1325</v>
      </c>
      <c r="S7310" t="s">
        <v>2754</v>
      </c>
      <c r="T7310" t="s">
        <v>90</v>
      </c>
      <c r="U7310">
        <v>10009</v>
      </c>
      <c r="V7310" s="1">
        <v>0</v>
      </c>
      <c r="W7310">
        <v>3</v>
      </c>
      <c r="X7310">
        <v>3</v>
      </c>
      <c r="Y7310">
        <v>7</v>
      </c>
      <c r="AD7310"/>
    </row>
    <row r="7311" spans="1:30" x14ac:dyDescent="0.25">
      <c r="A7311" t="s">
        <v>40</v>
      </c>
      <c r="B7311" s="2">
        <v>43743</v>
      </c>
      <c r="C7311" s="35">
        <f>YEAR(Sales[[#This Row],[ShipDate]])</f>
        <v>2019</v>
      </c>
      <c r="D7311" t="s">
        <v>19</v>
      </c>
      <c r="E7311" t="s">
        <v>69</v>
      </c>
      <c r="F7311" t="s">
        <v>99</v>
      </c>
      <c r="G7311" t="s">
        <v>46</v>
      </c>
      <c r="H7311" t="s">
        <v>146</v>
      </c>
      <c r="I7311" t="s">
        <v>149</v>
      </c>
      <c r="J7311" t="s">
        <v>13</v>
      </c>
      <c r="K7311" t="s">
        <v>966</v>
      </c>
      <c r="L7311" t="s">
        <v>92</v>
      </c>
      <c r="N7311" t="str">
        <f>IF(ISBLANK(Sales[[#This Row],[return]]),"No",Sales[[#This Row],[return]])</f>
        <v>No</v>
      </c>
      <c r="O7311" s="2">
        <v>43741</v>
      </c>
      <c r="P7311" s="8" t="str">
        <f>TEXT(DAY(Sales[[#This Row],[OrderDate]]),"ddd")</f>
        <v>Tue</v>
      </c>
      <c r="Q7311" s="8" t="str">
        <f>TEXT(MONTH(Sales[[#This Row],[ShipDate]])*29,"mmm")</f>
        <v>Oct</v>
      </c>
      <c r="R7311">
        <v>1007</v>
      </c>
      <c r="S7311" t="s">
        <v>2420</v>
      </c>
      <c r="T7311" t="s">
        <v>90</v>
      </c>
      <c r="U7311">
        <v>10009</v>
      </c>
      <c r="V7311" s="1">
        <v>0</v>
      </c>
      <c r="W7311">
        <v>67</v>
      </c>
      <c r="X7311">
        <v>3</v>
      </c>
      <c r="Y7311">
        <v>372</v>
      </c>
      <c r="AD7311"/>
    </row>
    <row r="7312" spans="1:30" x14ac:dyDescent="0.25">
      <c r="A7312" t="s">
        <v>40</v>
      </c>
      <c r="B7312" s="2">
        <v>43692</v>
      </c>
      <c r="C7312" s="35">
        <f>YEAR(Sales[[#This Row],[ShipDate]])</f>
        <v>2019</v>
      </c>
      <c r="D7312" t="s">
        <v>36</v>
      </c>
      <c r="E7312" t="s">
        <v>18</v>
      </c>
      <c r="F7312" t="s">
        <v>43</v>
      </c>
      <c r="G7312" t="s">
        <v>11</v>
      </c>
      <c r="H7312" t="s">
        <v>249</v>
      </c>
      <c r="I7312" t="s">
        <v>142</v>
      </c>
      <c r="J7312" t="s">
        <v>13</v>
      </c>
      <c r="K7312" t="s">
        <v>1431</v>
      </c>
      <c r="L7312" t="s">
        <v>68</v>
      </c>
      <c r="N7312" t="str">
        <f>IF(ISBLANK(Sales[[#This Row],[return]]),"No",Sales[[#This Row],[return]])</f>
        <v>No</v>
      </c>
      <c r="O7312" s="2">
        <v>43687</v>
      </c>
      <c r="P7312" s="8" t="str">
        <f>TEXT(DAY(Sales[[#This Row],[OrderDate]]),"ddd")</f>
        <v>Tue</v>
      </c>
      <c r="Q7312" s="8" t="str">
        <f>TEXT(MONTH(Sales[[#This Row],[ShipDate]])*29,"mmm")</f>
        <v>Aug</v>
      </c>
      <c r="R7312">
        <v>1547</v>
      </c>
      <c r="S7312" t="s">
        <v>3137</v>
      </c>
      <c r="T7312" t="s">
        <v>66</v>
      </c>
      <c r="U7312">
        <v>47201</v>
      </c>
      <c r="V7312" s="1">
        <v>0</v>
      </c>
      <c r="W7312">
        <v>25</v>
      </c>
      <c r="X7312">
        <v>2</v>
      </c>
      <c r="Y7312">
        <v>121</v>
      </c>
      <c r="AD7312"/>
    </row>
    <row r="7313" spans="1:30" x14ac:dyDescent="0.25">
      <c r="A7313" t="s">
        <v>40</v>
      </c>
      <c r="B7313" s="2">
        <v>43692</v>
      </c>
      <c r="C7313" s="35">
        <f>YEAR(Sales[[#This Row],[ShipDate]])</f>
        <v>2019</v>
      </c>
      <c r="D7313" t="s">
        <v>36</v>
      </c>
      <c r="E7313" t="s">
        <v>18</v>
      </c>
      <c r="F7313" t="s">
        <v>104</v>
      </c>
      <c r="G7313" t="s">
        <v>25</v>
      </c>
      <c r="H7313" t="s">
        <v>249</v>
      </c>
      <c r="I7313" t="s">
        <v>142</v>
      </c>
      <c r="J7313" t="s">
        <v>13</v>
      </c>
      <c r="K7313" t="s">
        <v>1431</v>
      </c>
      <c r="L7313" t="s">
        <v>68</v>
      </c>
      <c r="N7313" t="str">
        <f>IF(ISBLANK(Sales[[#This Row],[return]]),"No",Sales[[#This Row],[return]])</f>
        <v>No</v>
      </c>
      <c r="O7313" s="2">
        <v>43687</v>
      </c>
      <c r="P7313" s="8" t="str">
        <f>TEXT(DAY(Sales[[#This Row],[OrderDate]]),"ddd")</f>
        <v>Tue</v>
      </c>
      <c r="Q7313" s="8" t="str">
        <f>TEXT(MONTH(Sales[[#This Row],[ShipDate]])*29,"mmm")</f>
        <v>Aug</v>
      </c>
      <c r="R7313">
        <v>1501</v>
      </c>
      <c r="S7313" t="s">
        <v>332</v>
      </c>
      <c r="T7313" t="s">
        <v>66</v>
      </c>
      <c r="U7313">
        <v>47201</v>
      </c>
      <c r="V7313" s="1">
        <v>0</v>
      </c>
      <c r="W7313">
        <v>35</v>
      </c>
      <c r="X7313">
        <v>6</v>
      </c>
      <c r="Y7313">
        <v>70</v>
      </c>
      <c r="AD7313"/>
    </row>
    <row r="7314" spans="1:30" x14ac:dyDescent="0.25">
      <c r="A7314" t="s">
        <v>40</v>
      </c>
      <c r="B7314" s="2">
        <v>43692</v>
      </c>
      <c r="C7314" s="35">
        <f>YEAR(Sales[[#This Row],[ShipDate]])</f>
        <v>2019</v>
      </c>
      <c r="D7314" t="s">
        <v>36</v>
      </c>
      <c r="E7314" t="s">
        <v>18</v>
      </c>
      <c r="F7314" t="s">
        <v>48</v>
      </c>
      <c r="G7314" t="s">
        <v>46</v>
      </c>
      <c r="H7314" t="s">
        <v>249</v>
      </c>
      <c r="I7314" t="s">
        <v>142</v>
      </c>
      <c r="J7314" t="s">
        <v>13</v>
      </c>
      <c r="K7314" t="s">
        <v>1431</v>
      </c>
      <c r="L7314" t="s">
        <v>68</v>
      </c>
      <c r="N7314" t="str">
        <f>IF(ISBLANK(Sales[[#This Row],[return]]),"No",Sales[[#This Row],[return]])</f>
        <v>No</v>
      </c>
      <c r="O7314" s="2">
        <v>43687</v>
      </c>
      <c r="P7314" s="8" t="str">
        <f>TEXT(DAY(Sales[[#This Row],[OrderDate]]),"ddd")</f>
        <v>Tue</v>
      </c>
      <c r="Q7314" s="8" t="str">
        <f>TEXT(MONTH(Sales[[#This Row],[ShipDate]])*29,"mmm")</f>
        <v>Aug</v>
      </c>
      <c r="R7314">
        <v>33</v>
      </c>
      <c r="S7314" t="s">
        <v>562</v>
      </c>
      <c r="T7314" t="s">
        <v>66</v>
      </c>
      <c r="U7314">
        <v>47201</v>
      </c>
      <c r="V7314" s="1">
        <v>0</v>
      </c>
      <c r="W7314">
        <v>378</v>
      </c>
      <c r="X7314">
        <v>9</v>
      </c>
      <c r="Y7314">
        <v>1454</v>
      </c>
      <c r="AD7314"/>
    </row>
    <row r="7315" spans="1:30" x14ac:dyDescent="0.25">
      <c r="A7315" t="s">
        <v>40</v>
      </c>
      <c r="B7315" s="2">
        <v>43546</v>
      </c>
      <c r="C7315" s="35">
        <f>YEAR(Sales[[#This Row],[ShipDate]])</f>
        <v>2019</v>
      </c>
      <c r="D7315" t="s">
        <v>36</v>
      </c>
      <c r="E7315" t="s">
        <v>31</v>
      </c>
      <c r="F7315" t="s">
        <v>45</v>
      </c>
      <c r="G7315" t="s">
        <v>25</v>
      </c>
      <c r="H7315" t="s">
        <v>26</v>
      </c>
      <c r="I7315" t="s">
        <v>32</v>
      </c>
      <c r="J7315" t="s">
        <v>13</v>
      </c>
      <c r="K7315" t="s">
        <v>2759</v>
      </c>
      <c r="L7315" t="s">
        <v>30</v>
      </c>
      <c r="M7315" t="s">
        <v>82</v>
      </c>
      <c r="N7315" t="str">
        <f>IF(ISBLANK(Sales[[#This Row],[return]]),"No",Sales[[#This Row],[return]])</f>
        <v>Yes</v>
      </c>
      <c r="O7315" s="2">
        <v>43542</v>
      </c>
      <c r="P7315" s="8" t="str">
        <f>TEXT(DAY(Sales[[#This Row],[OrderDate]]),"ddd")</f>
        <v>Wed</v>
      </c>
      <c r="Q7315" s="8" t="str">
        <f>TEXT(MONTH(Sales[[#This Row],[ShipDate]])*29,"mmm")</f>
        <v>Mar</v>
      </c>
      <c r="R7315">
        <v>1305</v>
      </c>
      <c r="S7315" t="s">
        <v>1791</v>
      </c>
      <c r="T7315" t="s">
        <v>28</v>
      </c>
      <c r="U7315">
        <v>90008</v>
      </c>
      <c r="V7315" s="1">
        <v>0</v>
      </c>
      <c r="W7315">
        <v>4</v>
      </c>
      <c r="X7315">
        <v>5</v>
      </c>
      <c r="Y7315">
        <v>14</v>
      </c>
      <c r="AD7315"/>
    </row>
    <row r="7316" spans="1:30" x14ac:dyDescent="0.25">
      <c r="A7316" t="s">
        <v>40</v>
      </c>
      <c r="B7316" s="2">
        <v>43546</v>
      </c>
      <c r="C7316" s="35">
        <f>YEAR(Sales[[#This Row],[ShipDate]])</f>
        <v>2019</v>
      </c>
      <c r="D7316" t="s">
        <v>36</v>
      </c>
      <c r="E7316" t="s">
        <v>31</v>
      </c>
      <c r="F7316" t="s">
        <v>104</v>
      </c>
      <c r="G7316" t="s">
        <v>25</v>
      </c>
      <c r="H7316" t="s">
        <v>26</v>
      </c>
      <c r="I7316" t="s">
        <v>32</v>
      </c>
      <c r="J7316" t="s">
        <v>13</v>
      </c>
      <c r="K7316" t="s">
        <v>2759</v>
      </c>
      <c r="L7316" t="s">
        <v>30</v>
      </c>
      <c r="M7316" t="s">
        <v>82</v>
      </c>
      <c r="N7316" t="str">
        <f>IF(ISBLANK(Sales[[#This Row],[return]]),"No",Sales[[#This Row],[return]])</f>
        <v>Yes</v>
      </c>
      <c r="O7316" s="2">
        <v>43542</v>
      </c>
      <c r="P7316" s="8" t="str">
        <f>TEXT(DAY(Sales[[#This Row],[OrderDate]]),"ddd")</f>
        <v>Wed</v>
      </c>
      <c r="Q7316" s="8" t="str">
        <f>TEXT(MONTH(Sales[[#This Row],[ShipDate]])*29,"mmm")</f>
        <v>Mar</v>
      </c>
      <c r="R7316">
        <v>1255</v>
      </c>
      <c r="S7316" t="s">
        <v>2061</v>
      </c>
      <c r="T7316" t="s">
        <v>28</v>
      </c>
      <c r="U7316">
        <v>90008</v>
      </c>
      <c r="V7316" s="1">
        <v>0</v>
      </c>
      <c r="W7316">
        <v>9</v>
      </c>
      <c r="X7316">
        <v>5</v>
      </c>
      <c r="Y7316">
        <v>19</v>
      </c>
      <c r="AD7316"/>
    </row>
    <row r="7317" spans="1:30" x14ac:dyDescent="0.25">
      <c r="A7317" t="s">
        <v>40</v>
      </c>
      <c r="B7317" s="2">
        <v>43747</v>
      </c>
      <c r="C7317" s="35">
        <f>YEAR(Sales[[#This Row],[ShipDate]])</f>
        <v>2019</v>
      </c>
      <c r="D7317" t="s">
        <v>36</v>
      </c>
      <c r="E7317" t="s">
        <v>31</v>
      </c>
      <c r="F7317" t="s">
        <v>23</v>
      </c>
      <c r="G7317" t="s">
        <v>11</v>
      </c>
      <c r="H7317" t="s">
        <v>146</v>
      </c>
      <c r="I7317" t="s">
        <v>149</v>
      </c>
      <c r="J7317" t="s">
        <v>13</v>
      </c>
      <c r="K7317" t="s">
        <v>2602</v>
      </c>
      <c r="L7317" t="s">
        <v>92</v>
      </c>
      <c r="N7317" t="str">
        <f>IF(ISBLANK(Sales[[#This Row],[return]]),"No",Sales[[#This Row],[return]])</f>
        <v>No</v>
      </c>
      <c r="O7317" s="2">
        <v>43743</v>
      </c>
      <c r="P7317" s="8" t="str">
        <f>TEXT(DAY(Sales[[#This Row],[OrderDate]]),"ddd")</f>
        <v>Thu</v>
      </c>
      <c r="Q7317" s="8" t="str">
        <f>TEXT(MONTH(Sales[[#This Row],[ShipDate]])*29,"mmm")</f>
        <v>Oct</v>
      </c>
      <c r="R7317">
        <v>755</v>
      </c>
      <c r="S7317" t="s">
        <v>1310</v>
      </c>
      <c r="T7317" t="s">
        <v>90</v>
      </c>
      <c r="U7317">
        <v>10035</v>
      </c>
      <c r="V7317" s="1">
        <v>0.1</v>
      </c>
      <c r="W7317">
        <v>2</v>
      </c>
      <c r="X7317">
        <v>2</v>
      </c>
      <c r="Y7317">
        <v>221</v>
      </c>
      <c r="AD7317"/>
    </row>
    <row r="7318" spans="1:30" x14ac:dyDescent="0.25">
      <c r="A7318" t="s">
        <v>40</v>
      </c>
      <c r="B7318" s="2">
        <v>43747</v>
      </c>
      <c r="C7318" s="35">
        <f>YEAR(Sales[[#This Row],[ShipDate]])</f>
        <v>2019</v>
      </c>
      <c r="D7318" t="s">
        <v>36</v>
      </c>
      <c r="E7318" t="s">
        <v>31</v>
      </c>
      <c r="F7318" t="s">
        <v>340</v>
      </c>
      <c r="G7318" t="s">
        <v>46</v>
      </c>
      <c r="H7318" t="s">
        <v>146</v>
      </c>
      <c r="I7318" t="s">
        <v>149</v>
      </c>
      <c r="J7318" t="s">
        <v>13</v>
      </c>
      <c r="K7318" t="s">
        <v>2602</v>
      </c>
      <c r="L7318" t="s">
        <v>92</v>
      </c>
      <c r="N7318" t="str">
        <f>IF(ISBLANK(Sales[[#This Row],[return]]),"No",Sales[[#This Row],[return]])</f>
        <v>No</v>
      </c>
      <c r="O7318" s="2">
        <v>43743</v>
      </c>
      <c r="P7318" s="8" t="str">
        <f>TEXT(DAY(Sales[[#This Row],[OrderDate]]),"ddd")</f>
        <v>Thu</v>
      </c>
      <c r="Q7318" s="8" t="str">
        <f>TEXT(MONTH(Sales[[#This Row],[ShipDate]])*29,"mmm")</f>
        <v>Oct</v>
      </c>
      <c r="R7318">
        <v>20</v>
      </c>
      <c r="S7318" t="s">
        <v>2883</v>
      </c>
      <c r="T7318" t="s">
        <v>90</v>
      </c>
      <c r="U7318">
        <v>10035</v>
      </c>
      <c r="V7318" s="1">
        <v>0</v>
      </c>
      <c r="W7318">
        <v>1352</v>
      </c>
      <c r="X7318">
        <v>4</v>
      </c>
      <c r="Y7318">
        <v>5200</v>
      </c>
      <c r="AD7318"/>
    </row>
    <row r="7319" spans="1:30" x14ac:dyDescent="0.25">
      <c r="A7319" t="s">
        <v>40</v>
      </c>
      <c r="B7319" s="2">
        <v>43747</v>
      </c>
      <c r="C7319" s="35">
        <f>YEAR(Sales[[#This Row],[ShipDate]])</f>
        <v>2019</v>
      </c>
      <c r="D7319" t="s">
        <v>36</v>
      </c>
      <c r="E7319" t="s">
        <v>31</v>
      </c>
      <c r="F7319" t="s">
        <v>48</v>
      </c>
      <c r="G7319" t="s">
        <v>46</v>
      </c>
      <c r="H7319" t="s">
        <v>146</v>
      </c>
      <c r="I7319" t="s">
        <v>149</v>
      </c>
      <c r="J7319" t="s">
        <v>13</v>
      </c>
      <c r="K7319" t="s">
        <v>2602</v>
      </c>
      <c r="L7319" t="s">
        <v>92</v>
      </c>
      <c r="N7319" t="str">
        <f>IF(ISBLANK(Sales[[#This Row],[return]]),"No",Sales[[#This Row],[return]])</f>
        <v>No</v>
      </c>
      <c r="O7319" s="2">
        <v>43743</v>
      </c>
      <c r="P7319" s="8" t="str">
        <f>TEXT(DAY(Sales[[#This Row],[OrderDate]]),"ddd")</f>
        <v>Thu</v>
      </c>
      <c r="Q7319" s="8" t="str">
        <f>TEXT(MONTH(Sales[[#This Row],[ShipDate]])*29,"mmm")</f>
        <v>Oct</v>
      </c>
      <c r="R7319">
        <v>1400</v>
      </c>
      <c r="S7319" t="s">
        <v>2467</v>
      </c>
      <c r="T7319" t="s">
        <v>90</v>
      </c>
      <c r="U7319">
        <v>10035</v>
      </c>
      <c r="V7319" s="1">
        <v>0</v>
      </c>
      <c r="W7319">
        <v>44</v>
      </c>
      <c r="X7319">
        <v>4</v>
      </c>
      <c r="Y7319">
        <v>88</v>
      </c>
      <c r="AD7319"/>
    </row>
    <row r="7320" spans="1:30" x14ac:dyDescent="0.25">
      <c r="A7320" t="s">
        <v>24</v>
      </c>
      <c r="B7320" s="2">
        <v>43806</v>
      </c>
      <c r="C7320" s="35">
        <f>YEAR(Sales[[#This Row],[ShipDate]])</f>
        <v>2019</v>
      </c>
      <c r="D7320" t="s">
        <v>19</v>
      </c>
      <c r="E7320" t="s">
        <v>69</v>
      </c>
      <c r="F7320" t="s">
        <v>38</v>
      </c>
      <c r="G7320" t="s">
        <v>11</v>
      </c>
      <c r="H7320" t="s">
        <v>60</v>
      </c>
      <c r="I7320" t="s">
        <v>63</v>
      </c>
      <c r="J7320" t="s">
        <v>13</v>
      </c>
      <c r="K7320" t="s">
        <v>2903</v>
      </c>
      <c r="L7320" t="s">
        <v>30</v>
      </c>
      <c r="N7320" t="str">
        <f>IF(ISBLANK(Sales[[#This Row],[return]]),"No",Sales[[#This Row],[return]])</f>
        <v>No</v>
      </c>
      <c r="O7320" s="2">
        <v>43802</v>
      </c>
      <c r="P7320" s="8" t="str">
        <f>TEXT(DAY(Sales[[#This Row],[OrderDate]]),"ddd")</f>
        <v>Tue</v>
      </c>
      <c r="Q7320" s="8" t="str">
        <f>TEXT(MONTH(Sales[[#This Row],[ShipDate]])*29,"mmm")</f>
        <v>Dec</v>
      </c>
      <c r="R7320">
        <v>313</v>
      </c>
      <c r="S7320" t="s">
        <v>1314</v>
      </c>
      <c r="T7320" t="s">
        <v>28</v>
      </c>
      <c r="U7320">
        <v>98115</v>
      </c>
      <c r="V7320" s="1">
        <v>0</v>
      </c>
      <c r="W7320">
        <v>89</v>
      </c>
      <c r="X7320">
        <v>2</v>
      </c>
      <c r="Y7320">
        <v>522</v>
      </c>
      <c r="AD7320"/>
    </row>
    <row r="7321" spans="1:30" x14ac:dyDescent="0.25">
      <c r="A7321" t="s">
        <v>10</v>
      </c>
      <c r="B7321" s="2">
        <v>43786</v>
      </c>
      <c r="C7321" s="35">
        <f>YEAR(Sales[[#This Row],[ShipDate]])</f>
        <v>2019</v>
      </c>
      <c r="D7321" t="s">
        <v>36</v>
      </c>
      <c r="E7321" t="s">
        <v>69</v>
      </c>
      <c r="F7321" t="s">
        <v>50</v>
      </c>
      <c r="G7321" t="s">
        <v>25</v>
      </c>
      <c r="H7321" t="s">
        <v>1101</v>
      </c>
      <c r="I7321" t="s">
        <v>74</v>
      </c>
      <c r="J7321" t="s">
        <v>13</v>
      </c>
      <c r="K7321" t="s">
        <v>3025</v>
      </c>
      <c r="L7321" t="s">
        <v>68</v>
      </c>
      <c r="N7321" t="str">
        <f>IF(ISBLANK(Sales[[#This Row],[return]]),"No",Sales[[#This Row],[return]])</f>
        <v>No</v>
      </c>
      <c r="O7321" s="2">
        <v>43780</v>
      </c>
      <c r="P7321" s="8" t="str">
        <f>TEXT(DAY(Sales[[#This Row],[OrderDate]]),"ddd")</f>
        <v>Wed</v>
      </c>
      <c r="Q7321" s="8" t="str">
        <f>TEXT(MONTH(Sales[[#This Row],[ShipDate]])*29,"mmm")</f>
        <v>Nov</v>
      </c>
      <c r="R7321">
        <v>1318</v>
      </c>
      <c r="S7321" t="s">
        <v>928</v>
      </c>
      <c r="T7321" t="s">
        <v>66</v>
      </c>
      <c r="U7321">
        <v>53209</v>
      </c>
      <c r="V7321" s="1">
        <v>0</v>
      </c>
      <c r="W7321">
        <v>9</v>
      </c>
      <c r="X7321">
        <v>3</v>
      </c>
      <c r="Y7321">
        <v>18</v>
      </c>
      <c r="AD7321"/>
    </row>
    <row r="7322" spans="1:30" x14ac:dyDescent="0.25">
      <c r="A7322" t="s">
        <v>40</v>
      </c>
      <c r="B7322" s="2">
        <v>43805</v>
      </c>
      <c r="C7322" s="35">
        <f>YEAR(Sales[[#This Row],[ShipDate]])</f>
        <v>2019</v>
      </c>
      <c r="D7322" t="s">
        <v>36</v>
      </c>
      <c r="E7322" t="s">
        <v>69</v>
      </c>
      <c r="F7322" t="s">
        <v>23</v>
      </c>
      <c r="G7322" t="s">
        <v>11</v>
      </c>
      <c r="H7322" t="s">
        <v>368</v>
      </c>
      <c r="I7322" t="s">
        <v>371</v>
      </c>
      <c r="J7322" t="s">
        <v>13</v>
      </c>
      <c r="K7322" t="s">
        <v>267</v>
      </c>
      <c r="L7322" t="s">
        <v>92</v>
      </c>
      <c r="N7322" t="str">
        <f>IF(ISBLANK(Sales[[#This Row],[return]]),"No",Sales[[#This Row],[return]])</f>
        <v>No</v>
      </c>
      <c r="O7322" s="2">
        <v>43800</v>
      </c>
      <c r="P7322" s="8" t="str">
        <f>TEXT(DAY(Sales[[#This Row],[OrderDate]]),"ddd")</f>
        <v>Sun</v>
      </c>
      <c r="Q7322" s="8" t="str">
        <f>TEXT(MONTH(Sales[[#This Row],[ShipDate]])*29,"mmm")</f>
        <v>Dec</v>
      </c>
      <c r="R7322">
        <v>741</v>
      </c>
      <c r="S7322" t="s">
        <v>1279</v>
      </c>
      <c r="T7322" t="s">
        <v>90</v>
      </c>
      <c r="U7322">
        <v>6824</v>
      </c>
      <c r="V7322" s="1">
        <v>0</v>
      </c>
      <c r="W7322">
        <v>251</v>
      </c>
      <c r="X7322">
        <v>3</v>
      </c>
      <c r="Y7322">
        <v>897</v>
      </c>
      <c r="AD7322"/>
    </row>
    <row r="7323" spans="1:30" x14ac:dyDescent="0.25">
      <c r="A7323" t="s">
        <v>40</v>
      </c>
      <c r="B7323" s="2">
        <v>43805</v>
      </c>
      <c r="C7323" s="35">
        <f>YEAR(Sales[[#This Row],[ShipDate]])</f>
        <v>2019</v>
      </c>
      <c r="D7323" t="s">
        <v>36</v>
      </c>
      <c r="E7323" t="s">
        <v>69</v>
      </c>
      <c r="F7323" t="s">
        <v>59</v>
      </c>
      <c r="G7323" t="s">
        <v>25</v>
      </c>
      <c r="H7323" t="s">
        <v>368</v>
      </c>
      <c r="I7323" t="s">
        <v>371</v>
      </c>
      <c r="J7323" t="s">
        <v>13</v>
      </c>
      <c r="K7323" t="s">
        <v>267</v>
      </c>
      <c r="L7323" t="s">
        <v>92</v>
      </c>
      <c r="N7323" t="str">
        <f>IF(ISBLANK(Sales[[#This Row],[return]]),"No",Sales[[#This Row],[return]])</f>
        <v>No</v>
      </c>
      <c r="O7323" s="2">
        <v>43800</v>
      </c>
      <c r="P7323" s="8" t="str">
        <f>TEXT(DAY(Sales[[#This Row],[OrderDate]]),"ddd")</f>
        <v>Sun</v>
      </c>
      <c r="Q7323" s="8" t="str">
        <f>TEXT(MONTH(Sales[[#This Row],[ShipDate]])*29,"mmm")</f>
        <v>Dec</v>
      </c>
      <c r="R7323">
        <v>1818</v>
      </c>
      <c r="S7323" t="s">
        <v>2003</v>
      </c>
      <c r="T7323" t="s">
        <v>90</v>
      </c>
      <c r="U7323">
        <v>6824</v>
      </c>
      <c r="V7323" s="1">
        <v>0</v>
      </c>
      <c r="W7323">
        <v>9</v>
      </c>
      <c r="X7323">
        <v>3</v>
      </c>
      <c r="Y7323">
        <v>19</v>
      </c>
      <c r="AD7323"/>
    </row>
    <row r="7324" spans="1:30" x14ac:dyDescent="0.25">
      <c r="A7324" t="s">
        <v>10</v>
      </c>
      <c r="B7324" s="2">
        <v>43823</v>
      </c>
      <c r="C7324" s="35">
        <f>YEAR(Sales[[#This Row],[ShipDate]])</f>
        <v>2019</v>
      </c>
      <c r="D7324" t="s">
        <v>36</v>
      </c>
      <c r="E7324" t="s">
        <v>31</v>
      </c>
      <c r="F7324" t="s">
        <v>43</v>
      </c>
      <c r="G7324" t="s">
        <v>11</v>
      </c>
      <c r="H7324" t="s">
        <v>1101</v>
      </c>
      <c r="I7324" t="s">
        <v>74</v>
      </c>
      <c r="J7324" t="s">
        <v>13</v>
      </c>
      <c r="K7324" t="s">
        <v>2644</v>
      </c>
      <c r="L7324" t="s">
        <v>68</v>
      </c>
      <c r="N7324" t="str">
        <f>IF(ISBLANK(Sales[[#This Row],[return]]),"No",Sales[[#This Row],[return]])</f>
        <v>No</v>
      </c>
      <c r="O7324" s="2">
        <v>43817</v>
      </c>
      <c r="P7324" s="8" t="str">
        <f>TEXT(DAY(Sales[[#This Row],[OrderDate]]),"ddd")</f>
        <v>Wed</v>
      </c>
      <c r="Q7324" s="8" t="str">
        <f>TEXT(MONTH(Sales[[#This Row],[ShipDate]])*29,"mmm")</f>
        <v>Dec</v>
      </c>
      <c r="R7324">
        <v>1564</v>
      </c>
      <c r="S7324" t="s">
        <v>1174</v>
      </c>
      <c r="T7324" t="s">
        <v>66</v>
      </c>
      <c r="U7324">
        <v>53209</v>
      </c>
      <c r="V7324" s="1">
        <v>0</v>
      </c>
      <c r="W7324">
        <v>23</v>
      </c>
      <c r="X7324">
        <v>5</v>
      </c>
      <c r="Y7324">
        <v>100</v>
      </c>
      <c r="AD7324"/>
    </row>
    <row r="7325" spans="1:30" x14ac:dyDescent="0.25">
      <c r="A7325" t="s">
        <v>10</v>
      </c>
      <c r="B7325" s="2">
        <v>43823</v>
      </c>
      <c r="C7325" s="35">
        <f>YEAR(Sales[[#This Row],[ShipDate]])</f>
        <v>2019</v>
      </c>
      <c r="D7325" t="s">
        <v>36</v>
      </c>
      <c r="E7325" t="s">
        <v>31</v>
      </c>
      <c r="F7325" t="s">
        <v>99</v>
      </c>
      <c r="G7325" t="s">
        <v>46</v>
      </c>
      <c r="H7325" t="s">
        <v>1101</v>
      </c>
      <c r="I7325" t="s">
        <v>74</v>
      </c>
      <c r="J7325" t="s">
        <v>13</v>
      </c>
      <c r="K7325" t="s">
        <v>2644</v>
      </c>
      <c r="L7325" t="s">
        <v>68</v>
      </c>
      <c r="N7325" t="str">
        <f>IF(ISBLANK(Sales[[#This Row],[return]]),"No",Sales[[#This Row],[return]])</f>
        <v>No</v>
      </c>
      <c r="O7325" s="2">
        <v>43817</v>
      </c>
      <c r="P7325" s="8" t="str">
        <f>TEXT(DAY(Sales[[#This Row],[OrderDate]]),"ddd")</f>
        <v>Wed</v>
      </c>
      <c r="Q7325" s="8" t="str">
        <f>TEXT(MONTH(Sales[[#This Row],[ShipDate]])*29,"mmm")</f>
        <v>Dec</v>
      </c>
      <c r="R7325">
        <v>1064</v>
      </c>
      <c r="S7325" t="s">
        <v>2338</v>
      </c>
      <c r="T7325" t="s">
        <v>66</v>
      </c>
      <c r="U7325">
        <v>53209</v>
      </c>
      <c r="V7325" s="1">
        <v>0</v>
      </c>
      <c r="W7325">
        <v>11</v>
      </c>
      <c r="X7325">
        <v>3</v>
      </c>
      <c r="Y7325">
        <v>29</v>
      </c>
      <c r="AD7325"/>
    </row>
    <row r="7326" spans="1:30" x14ac:dyDescent="0.25">
      <c r="A7326" t="s">
        <v>40</v>
      </c>
      <c r="B7326" s="2">
        <v>43833</v>
      </c>
      <c r="C7326" s="35">
        <f>YEAR(Sales[[#This Row],[ShipDate]])</f>
        <v>2020</v>
      </c>
      <c r="D7326" t="s">
        <v>36</v>
      </c>
      <c r="E7326" t="s">
        <v>18</v>
      </c>
      <c r="F7326" t="s">
        <v>21</v>
      </c>
      <c r="G7326" t="s">
        <v>11</v>
      </c>
      <c r="H7326" t="s">
        <v>146</v>
      </c>
      <c r="I7326" t="s">
        <v>149</v>
      </c>
      <c r="J7326" t="s">
        <v>13</v>
      </c>
      <c r="K7326" t="s">
        <v>3091</v>
      </c>
      <c r="L7326" t="s">
        <v>92</v>
      </c>
      <c r="N7326" t="str">
        <f>IF(ISBLANK(Sales[[#This Row],[return]]),"No",Sales[[#This Row],[return]])</f>
        <v>No</v>
      </c>
      <c r="O7326" s="2">
        <v>43829</v>
      </c>
      <c r="P7326" s="8" t="str">
        <f>TEXT(DAY(Sales[[#This Row],[OrderDate]]),"ddd")</f>
        <v>Mon</v>
      </c>
      <c r="Q7326" s="8" t="str">
        <f>TEXT(MONTH(Sales[[#This Row],[ShipDate]])*29,"mmm")</f>
        <v>Jan</v>
      </c>
      <c r="R7326">
        <v>390</v>
      </c>
      <c r="S7326" t="s">
        <v>1533</v>
      </c>
      <c r="T7326" t="s">
        <v>90</v>
      </c>
      <c r="U7326">
        <v>10009</v>
      </c>
      <c r="V7326" s="1">
        <v>0.2</v>
      </c>
      <c r="W7326">
        <v>12</v>
      </c>
      <c r="X7326">
        <v>4</v>
      </c>
      <c r="Y7326">
        <v>323</v>
      </c>
      <c r="AD7326"/>
    </row>
    <row r="7327" spans="1:30" x14ac:dyDescent="0.25">
      <c r="A7327" t="s">
        <v>40</v>
      </c>
      <c r="B7327" s="2">
        <v>43833</v>
      </c>
      <c r="C7327" s="35">
        <f>YEAR(Sales[[#This Row],[ShipDate]])</f>
        <v>2020</v>
      </c>
      <c r="D7327" t="s">
        <v>36</v>
      </c>
      <c r="E7327" t="s">
        <v>18</v>
      </c>
      <c r="F7327" t="s">
        <v>50</v>
      </c>
      <c r="G7327" t="s">
        <v>25</v>
      </c>
      <c r="H7327" t="s">
        <v>146</v>
      </c>
      <c r="I7327" t="s">
        <v>149</v>
      </c>
      <c r="J7327" t="s">
        <v>13</v>
      </c>
      <c r="K7327" t="s">
        <v>3091</v>
      </c>
      <c r="L7327" t="s">
        <v>92</v>
      </c>
      <c r="N7327" t="str">
        <f>IF(ISBLANK(Sales[[#This Row],[return]]),"No",Sales[[#This Row],[return]])</f>
        <v>No</v>
      </c>
      <c r="O7327" s="2">
        <v>43829</v>
      </c>
      <c r="P7327" s="8" t="str">
        <f>TEXT(DAY(Sales[[#This Row],[OrderDate]]),"ddd")</f>
        <v>Mon</v>
      </c>
      <c r="Q7327" s="8" t="str">
        <f>TEXT(MONTH(Sales[[#This Row],[ShipDate]])*29,"mmm")</f>
        <v>Jan</v>
      </c>
      <c r="R7327">
        <v>1649</v>
      </c>
      <c r="S7327" t="s">
        <v>1962</v>
      </c>
      <c r="T7327" t="s">
        <v>90</v>
      </c>
      <c r="U7327">
        <v>10009</v>
      </c>
      <c r="V7327" s="1">
        <v>0.2</v>
      </c>
      <c r="W7327">
        <v>20</v>
      </c>
      <c r="X7327">
        <v>3</v>
      </c>
      <c r="Y7327">
        <v>53</v>
      </c>
      <c r="AD7327"/>
    </row>
    <row r="7328" spans="1:30" x14ac:dyDescent="0.25">
      <c r="A7328" t="s">
        <v>40</v>
      </c>
      <c r="B7328" s="2">
        <v>43833</v>
      </c>
      <c r="C7328" s="35">
        <f>YEAR(Sales[[#This Row],[ShipDate]])</f>
        <v>2020</v>
      </c>
      <c r="D7328" t="s">
        <v>36</v>
      </c>
      <c r="E7328" t="s">
        <v>18</v>
      </c>
      <c r="F7328" t="s">
        <v>48</v>
      </c>
      <c r="G7328" t="s">
        <v>46</v>
      </c>
      <c r="H7328" t="s">
        <v>146</v>
      </c>
      <c r="I7328" t="s">
        <v>149</v>
      </c>
      <c r="J7328" t="s">
        <v>13</v>
      </c>
      <c r="K7328" t="s">
        <v>3091</v>
      </c>
      <c r="L7328" t="s">
        <v>92</v>
      </c>
      <c r="N7328" t="str">
        <f>IF(ISBLANK(Sales[[#This Row],[return]]),"No",Sales[[#This Row],[return]])</f>
        <v>No</v>
      </c>
      <c r="O7328" s="2">
        <v>43829</v>
      </c>
      <c r="P7328" s="8" t="str">
        <f>TEXT(DAY(Sales[[#This Row],[OrderDate]]),"ddd")</f>
        <v>Mon</v>
      </c>
      <c r="Q7328" s="8" t="str">
        <f>TEXT(MONTH(Sales[[#This Row],[ShipDate]])*29,"mmm")</f>
        <v>Jan</v>
      </c>
      <c r="R7328">
        <v>732</v>
      </c>
      <c r="S7328" t="s">
        <v>2519</v>
      </c>
      <c r="T7328" t="s">
        <v>90</v>
      </c>
      <c r="U7328">
        <v>10009</v>
      </c>
      <c r="V7328" s="1">
        <v>0</v>
      </c>
      <c r="W7328">
        <v>3</v>
      </c>
      <c r="X7328">
        <v>7</v>
      </c>
      <c r="Y7328">
        <v>91</v>
      </c>
      <c r="AD7328"/>
    </row>
    <row r="7329" spans="1:30" x14ac:dyDescent="0.25">
      <c r="A7329" t="s">
        <v>10</v>
      </c>
      <c r="B7329" s="2">
        <v>43624</v>
      </c>
      <c r="C7329" s="35">
        <f>YEAR(Sales[[#This Row],[ShipDate]])</f>
        <v>2019</v>
      </c>
      <c r="D7329" t="s">
        <v>36</v>
      </c>
      <c r="E7329" t="s">
        <v>18</v>
      </c>
      <c r="F7329" t="s">
        <v>59</v>
      </c>
      <c r="G7329" t="s">
        <v>25</v>
      </c>
      <c r="H7329" t="s">
        <v>107</v>
      </c>
      <c r="I7329" t="s">
        <v>70</v>
      </c>
      <c r="J7329" t="s">
        <v>13</v>
      </c>
      <c r="K7329" t="s">
        <v>1502</v>
      </c>
      <c r="L7329" t="s">
        <v>68</v>
      </c>
      <c r="N7329" t="str">
        <f>IF(ISBLANK(Sales[[#This Row],[return]]),"No",Sales[[#This Row],[return]])</f>
        <v>No</v>
      </c>
      <c r="O7329" s="2">
        <v>43618</v>
      </c>
      <c r="P7329" s="8" t="str">
        <f>TEXT(DAY(Sales[[#This Row],[OrderDate]]),"ddd")</f>
        <v>Mon</v>
      </c>
      <c r="Q7329" s="8" t="str">
        <f>TEXT(MONTH(Sales[[#This Row],[ShipDate]])*29,"mmm")</f>
        <v>Jun</v>
      </c>
      <c r="R7329">
        <v>1775</v>
      </c>
      <c r="S7329" t="s">
        <v>1015</v>
      </c>
      <c r="T7329" t="s">
        <v>66</v>
      </c>
      <c r="U7329">
        <v>77070</v>
      </c>
      <c r="V7329" s="1">
        <v>0.2</v>
      </c>
      <c r="W7329">
        <v>4</v>
      </c>
      <c r="X7329">
        <v>2</v>
      </c>
      <c r="Y7329">
        <v>11</v>
      </c>
      <c r="AD7329"/>
    </row>
    <row r="7330" spans="1:30" x14ac:dyDescent="0.25">
      <c r="A7330" t="s">
        <v>40</v>
      </c>
      <c r="B7330" s="2">
        <v>43777</v>
      </c>
      <c r="C7330" s="35">
        <f>YEAR(Sales[[#This Row],[ShipDate]])</f>
        <v>2019</v>
      </c>
      <c r="D7330" t="s">
        <v>36</v>
      </c>
      <c r="E7330" t="s">
        <v>18</v>
      </c>
      <c r="F7330" t="s">
        <v>43</v>
      </c>
      <c r="G7330" t="s">
        <v>11</v>
      </c>
      <c r="H7330" t="s">
        <v>1593</v>
      </c>
      <c r="I7330" t="s">
        <v>333</v>
      </c>
      <c r="J7330" t="s">
        <v>13</v>
      </c>
      <c r="K7330" t="s">
        <v>1594</v>
      </c>
      <c r="L7330" t="s">
        <v>30</v>
      </c>
      <c r="N7330" t="str">
        <f>IF(ISBLANK(Sales[[#This Row],[return]]),"No",Sales[[#This Row],[return]])</f>
        <v>No</v>
      </c>
      <c r="O7330" s="2">
        <v>43772</v>
      </c>
      <c r="P7330" s="8" t="str">
        <f>TEXT(DAY(Sales[[#This Row],[OrderDate]]),"ddd")</f>
        <v>Tue</v>
      </c>
      <c r="Q7330" s="8" t="str">
        <f>TEXT(MONTH(Sales[[#This Row],[ShipDate]])*29,"mmm")</f>
        <v>Nov</v>
      </c>
      <c r="R7330">
        <v>32</v>
      </c>
      <c r="S7330" t="s">
        <v>218</v>
      </c>
      <c r="T7330" t="s">
        <v>28</v>
      </c>
      <c r="U7330">
        <v>88001</v>
      </c>
      <c r="V7330" s="1">
        <v>0</v>
      </c>
      <c r="W7330">
        <v>17</v>
      </c>
      <c r="X7330">
        <v>3</v>
      </c>
      <c r="Y7330">
        <v>41</v>
      </c>
      <c r="AD7330"/>
    </row>
    <row r="7331" spans="1:30" x14ac:dyDescent="0.25">
      <c r="A7331" t="s">
        <v>24</v>
      </c>
      <c r="B7331" s="2">
        <v>43629</v>
      </c>
      <c r="C7331" s="35">
        <f>YEAR(Sales[[#This Row],[ShipDate]])</f>
        <v>2019</v>
      </c>
      <c r="D7331" t="s">
        <v>113</v>
      </c>
      <c r="E7331" t="s">
        <v>18</v>
      </c>
      <c r="F7331" t="s">
        <v>45</v>
      </c>
      <c r="G7331" t="s">
        <v>25</v>
      </c>
      <c r="H7331" t="s">
        <v>26</v>
      </c>
      <c r="I7331" t="s">
        <v>32</v>
      </c>
      <c r="J7331" t="s">
        <v>13</v>
      </c>
      <c r="K7331" t="s">
        <v>1523</v>
      </c>
      <c r="L7331" t="s">
        <v>30</v>
      </c>
      <c r="N7331" t="str">
        <f>IF(ISBLANK(Sales[[#This Row],[return]]),"No",Sales[[#This Row],[return]])</f>
        <v>No</v>
      </c>
      <c r="O7331" s="2">
        <v>43626</v>
      </c>
      <c r="P7331" s="8" t="str">
        <f>TEXT(DAY(Sales[[#This Row],[OrderDate]]),"ddd")</f>
        <v>Tue</v>
      </c>
      <c r="Q7331" s="8" t="str">
        <f>TEXT(MONTH(Sales[[#This Row],[ShipDate]])*29,"mmm")</f>
        <v>Jun</v>
      </c>
      <c r="R7331">
        <v>1169</v>
      </c>
      <c r="S7331" t="s">
        <v>1695</v>
      </c>
      <c r="T7331" t="s">
        <v>28</v>
      </c>
      <c r="U7331">
        <v>90032</v>
      </c>
      <c r="V7331" s="1">
        <v>0</v>
      </c>
      <c r="W7331">
        <v>5</v>
      </c>
      <c r="X7331">
        <v>5</v>
      </c>
      <c r="Y7331">
        <v>16</v>
      </c>
      <c r="AD7331"/>
    </row>
    <row r="7332" spans="1:30" x14ac:dyDescent="0.25">
      <c r="A7332" t="s">
        <v>10</v>
      </c>
      <c r="B7332" s="2">
        <v>43733</v>
      </c>
      <c r="C7332" s="35">
        <f>YEAR(Sales[[#This Row],[ShipDate]])</f>
        <v>2019</v>
      </c>
      <c r="D7332" t="s">
        <v>36</v>
      </c>
      <c r="E7332" t="s">
        <v>31</v>
      </c>
      <c r="F7332" t="s">
        <v>43</v>
      </c>
      <c r="G7332" t="s">
        <v>11</v>
      </c>
      <c r="H7332" t="s">
        <v>171</v>
      </c>
      <c r="I7332" t="s">
        <v>216</v>
      </c>
      <c r="J7332" t="s">
        <v>13</v>
      </c>
      <c r="K7332" t="s">
        <v>2745</v>
      </c>
      <c r="L7332" t="s">
        <v>30</v>
      </c>
      <c r="N7332" t="str">
        <f>IF(ISBLANK(Sales[[#This Row],[return]]),"No",Sales[[#This Row],[return]])</f>
        <v>No</v>
      </c>
      <c r="O7332" s="2">
        <v>43727</v>
      </c>
      <c r="P7332" s="8" t="str">
        <f>TEXT(DAY(Sales[[#This Row],[OrderDate]]),"ddd")</f>
        <v>Thu</v>
      </c>
      <c r="Q7332" s="8" t="str">
        <f>TEXT(MONTH(Sales[[#This Row],[ShipDate]])*29,"mmm")</f>
        <v>Sep</v>
      </c>
      <c r="R7332">
        <v>875</v>
      </c>
      <c r="S7332" t="s">
        <v>3165</v>
      </c>
      <c r="T7332" t="s">
        <v>28</v>
      </c>
      <c r="U7332">
        <v>97477</v>
      </c>
      <c r="V7332" s="1">
        <v>0.2</v>
      </c>
      <c r="W7332">
        <v>61</v>
      </c>
      <c r="X7332">
        <v>8</v>
      </c>
      <c r="Y7332">
        <v>409</v>
      </c>
      <c r="AD7332"/>
    </row>
    <row r="7333" spans="1:30" x14ac:dyDescent="0.25">
      <c r="A7333" t="s">
        <v>10</v>
      </c>
      <c r="B7333" s="2">
        <v>43733</v>
      </c>
      <c r="C7333" s="35">
        <f>YEAR(Sales[[#This Row],[ShipDate]])</f>
        <v>2019</v>
      </c>
      <c r="D7333" t="s">
        <v>36</v>
      </c>
      <c r="E7333" t="s">
        <v>31</v>
      </c>
      <c r="F7333" t="s">
        <v>21</v>
      </c>
      <c r="G7333" t="s">
        <v>11</v>
      </c>
      <c r="H7333" t="s">
        <v>171</v>
      </c>
      <c r="I7333" t="s">
        <v>216</v>
      </c>
      <c r="J7333" t="s">
        <v>13</v>
      </c>
      <c r="K7333" t="s">
        <v>2745</v>
      </c>
      <c r="L7333" t="s">
        <v>30</v>
      </c>
      <c r="N7333" t="str">
        <f>IF(ISBLANK(Sales[[#This Row],[return]]),"No",Sales[[#This Row],[return]])</f>
        <v>No</v>
      </c>
      <c r="O7333" s="2">
        <v>43727</v>
      </c>
      <c r="P7333" s="8" t="str">
        <f>TEXT(DAY(Sales[[#This Row],[OrderDate]]),"ddd")</f>
        <v>Thu</v>
      </c>
      <c r="Q7333" s="8" t="str">
        <f>TEXT(MONTH(Sales[[#This Row],[ShipDate]])*29,"mmm")</f>
        <v>Sep</v>
      </c>
      <c r="R7333">
        <v>1228</v>
      </c>
      <c r="S7333" t="s">
        <v>3102</v>
      </c>
      <c r="T7333" t="s">
        <v>28</v>
      </c>
      <c r="U7333">
        <v>97477</v>
      </c>
      <c r="V7333" s="1">
        <v>0.7</v>
      </c>
      <c r="W7333">
        <v>-128</v>
      </c>
      <c r="X7333">
        <v>2</v>
      </c>
      <c r="Y7333">
        <v>73</v>
      </c>
      <c r="AD7333"/>
    </row>
    <row r="7334" spans="1:30" x14ac:dyDescent="0.25">
      <c r="A7334" t="s">
        <v>10</v>
      </c>
      <c r="B7334" s="2">
        <v>43733</v>
      </c>
      <c r="C7334" s="35">
        <f>YEAR(Sales[[#This Row],[ShipDate]])</f>
        <v>2019</v>
      </c>
      <c r="D7334" t="s">
        <v>36</v>
      </c>
      <c r="E7334" t="s">
        <v>31</v>
      </c>
      <c r="F7334" t="s">
        <v>45</v>
      </c>
      <c r="G7334" t="s">
        <v>25</v>
      </c>
      <c r="H7334" t="s">
        <v>171</v>
      </c>
      <c r="I7334" t="s">
        <v>216</v>
      </c>
      <c r="J7334" t="s">
        <v>13</v>
      </c>
      <c r="K7334" t="s">
        <v>2745</v>
      </c>
      <c r="L7334" t="s">
        <v>30</v>
      </c>
      <c r="N7334" t="str">
        <f>IF(ISBLANK(Sales[[#This Row],[return]]),"No",Sales[[#This Row],[return]])</f>
        <v>No</v>
      </c>
      <c r="O7334" s="2">
        <v>43727</v>
      </c>
      <c r="P7334" s="8" t="str">
        <f>TEXT(DAY(Sales[[#This Row],[OrderDate]]),"ddd")</f>
        <v>Thu</v>
      </c>
      <c r="Q7334" s="8" t="str">
        <f>TEXT(MONTH(Sales[[#This Row],[ShipDate]])*29,"mmm")</f>
        <v>Sep</v>
      </c>
      <c r="R7334">
        <v>1258</v>
      </c>
      <c r="S7334" t="s">
        <v>2130</v>
      </c>
      <c r="T7334" t="s">
        <v>28</v>
      </c>
      <c r="U7334">
        <v>97477</v>
      </c>
      <c r="V7334" s="1">
        <v>0.2</v>
      </c>
      <c r="W7334">
        <v>7</v>
      </c>
      <c r="X7334">
        <v>3</v>
      </c>
      <c r="Y7334">
        <v>24</v>
      </c>
      <c r="AD7334"/>
    </row>
    <row r="7335" spans="1:30" x14ac:dyDescent="0.25">
      <c r="A7335" t="s">
        <v>10</v>
      </c>
      <c r="B7335" s="2">
        <v>43733</v>
      </c>
      <c r="C7335" s="35">
        <f>YEAR(Sales[[#This Row],[ShipDate]])</f>
        <v>2019</v>
      </c>
      <c r="D7335" t="s">
        <v>36</v>
      </c>
      <c r="E7335" t="s">
        <v>31</v>
      </c>
      <c r="F7335" t="s">
        <v>48</v>
      </c>
      <c r="G7335" t="s">
        <v>46</v>
      </c>
      <c r="H7335" t="s">
        <v>171</v>
      </c>
      <c r="I7335" t="s">
        <v>216</v>
      </c>
      <c r="J7335" t="s">
        <v>13</v>
      </c>
      <c r="K7335" t="s">
        <v>2745</v>
      </c>
      <c r="L7335" t="s">
        <v>30</v>
      </c>
      <c r="N7335" t="str">
        <f>IF(ISBLANK(Sales[[#This Row],[return]]),"No",Sales[[#This Row],[return]])</f>
        <v>No</v>
      </c>
      <c r="O7335" s="2">
        <v>43727</v>
      </c>
      <c r="P7335" s="8" t="str">
        <f>TEXT(DAY(Sales[[#This Row],[OrderDate]]),"ddd")</f>
        <v>Thu</v>
      </c>
      <c r="Q7335" s="8" t="str">
        <f>TEXT(MONTH(Sales[[#This Row],[ShipDate]])*29,"mmm")</f>
        <v>Sep</v>
      </c>
      <c r="R7335">
        <v>1103</v>
      </c>
      <c r="S7335" t="s">
        <v>913</v>
      </c>
      <c r="T7335" t="s">
        <v>28</v>
      </c>
      <c r="U7335">
        <v>97477</v>
      </c>
      <c r="V7335" s="1">
        <v>0.2</v>
      </c>
      <c r="W7335">
        <v>19</v>
      </c>
      <c r="X7335">
        <v>3</v>
      </c>
      <c r="Y7335">
        <v>192</v>
      </c>
      <c r="AD7335"/>
    </row>
    <row r="7336" spans="1:30" x14ac:dyDescent="0.25">
      <c r="A7336" t="s">
        <v>10</v>
      </c>
      <c r="B7336" s="2">
        <v>43793</v>
      </c>
      <c r="C7336" s="35">
        <f>YEAR(Sales[[#This Row],[ShipDate]])</f>
        <v>2019</v>
      </c>
      <c r="D7336" t="s">
        <v>36</v>
      </c>
      <c r="E7336" t="s">
        <v>69</v>
      </c>
      <c r="F7336" t="s">
        <v>43</v>
      </c>
      <c r="G7336" t="s">
        <v>11</v>
      </c>
      <c r="H7336" t="s">
        <v>407</v>
      </c>
      <c r="I7336" t="s">
        <v>133</v>
      </c>
      <c r="J7336" t="s">
        <v>13</v>
      </c>
      <c r="K7336" t="s">
        <v>2943</v>
      </c>
      <c r="L7336" t="s">
        <v>68</v>
      </c>
      <c r="N7336" t="str">
        <f>IF(ISBLANK(Sales[[#This Row],[return]]),"No",Sales[[#This Row],[return]])</f>
        <v>No</v>
      </c>
      <c r="O7336" s="2">
        <v>43787</v>
      </c>
      <c r="P7336" s="8" t="str">
        <f>TEXT(DAY(Sales[[#This Row],[OrderDate]]),"ddd")</f>
        <v>Wed</v>
      </c>
      <c r="Q7336" s="8" t="str">
        <f>TEXT(MONTH(Sales[[#This Row],[ShipDate]])*29,"mmm")</f>
        <v>Nov</v>
      </c>
      <c r="R7336">
        <v>394</v>
      </c>
      <c r="S7336" t="s">
        <v>1509</v>
      </c>
      <c r="T7336" t="s">
        <v>66</v>
      </c>
      <c r="U7336">
        <v>48601</v>
      </c>
      <c r="V7336" s="1">
        <v>0</v>
      </c>
      <c r="W7336">
        <v>8</v>
      </c>
      <c r="X7336">
        <v>4</v>
      </c>
      <c r="Y7336">
        <v>20</v>
      </c>
      <c r="AD7336"/>
    </row>
    <row r="7337" spans="1:30" x14ac:dyDescent="0.25">
      <c r="A7337" t="s">
        <v>24</v>
      </c>
      <c r="B7337" s="2">
        <v>43787</v>
      </c>
      <c r="C7337" s="35">
        <f>YEAR(Sales[[#This Row],[ShipDate]])</f>
        <v>2019</v>
      </c>
      <c r="D7337" t="s">
        <v>36</v>
      </c>
      <c r="E7337" t="s">
        <v>69</v>
      </c>
      <c r="F7337" t="s">
        <v>59</v>
      </c>
      <c r="G7337" t="s">
        <v>25</v>
      </c>
      <c r="H7337" t="s">
        <v>171</v>
      </c>
      <c r="I7337" t="s">
        <v>252</v>
      </c>
      <c r="J7337" t="s">
        <v>13</v>
      </c>
      <c r="K7337" t="s">
        <v>2991</v>
      </c>
      <c r="L7337" t="s">
        <v>92</v>
      </c>
      <c r="N7337" t="str">
        <f>IF(ISBLANK(Sales[[#This Row],[return]]),"No",Sales[[#This Row],[return]])</f>
        <v>No</v>
      </c>
      <c r="O7337" s="2">
        <v>43780</v>
      </c>
      <c r="P7337" s="8" t="str">
        <f>TEXT(DAY(Sales[[#This Row],[OrderDate]]),"ddd")</f>
        <v>Wed</v>
      </c>
      <c r="Q7337" s="8" t="str">
        <f>TEXT(MONTH(Sales[[#This Row],[ShipDate]])*29,"mmm")</f>
        <v>Nov</v>
      </c>
      <c r="R7337">
        <v>1827</v>
      </c>
      <c r="S7337" t="s">
        <v>881</v>
      </c>
      <c r="T7337" t="s">
        <v>90</v>
      </c>
      <c r="U7337">
        <v>45503</v>
      </c>
      <c r="V7337" s="1">
        <v>0.2</v>
      </c>
      <c r="W7337">
        <v>4</v>
      </c>
      <c r="X7337">
        <v>2</v>
      </c>
      <c r="Y7337">
        <v>10</v>
      </c>
      <c r="AD7337"/>
    </row>
    <row r="7338" spans="1:30" x14ac:dyDescent="0.25">
      <c r="A7338" t="s">
        <v>10</v>
      </c>
      <c r="B7338" s="2">
        <v>43774</v>
      </c>
      <c r="C7338" s="35">
        <f>YEAR(Sales[[#This Row],[ShipDate]])</f>
        <v>2019</v>
      </c>
      <c r="D7338" t="s">
        <v>19</v>
      </c>
      <c r="E7338" t="s">
        <v>31</v>
      </c>
      <c r="F7338" t="s">
        <v>23</v>
      </c>
      <c r="G7338" t="s">
        <v>11</v>
      </c>
      <c r="H7338" t="s">
        <v>12</v>
      </c>
      <c r="I7338" t="s">
        <v>20</v>
      </c>
      <c r="J7338" t="s">
        <v>13</v>
      </c>
      <c r="K7338" t="s">
        <v>2662</v>
      </c>
      <c r="L7338" t="s">
        <v>17</v>
      </c>
      <c r="N7338" t="str">
        <f>IF(ISBLANK(Sales[[#This Row],[return]]),"No",Sales[[#This Row],[return]])</f>
        <v>No</v>
      </c>
      <c r="O7338" s="2">
        <v>43771</v>
      </c>
      <c r="P7338" s="8" t="str">
        <f>TEXT(DAY(Sales[[#This Row],[OrderDate]]),"ddd")</f>
        <v>Mon</v>
      </c>
      <c r="Q7338" s="8" t="str">
        <f>TEXT(MONTH(Sales[[#This Row],[ShipDate]])*29,"mmm")</f>
        <v>Nov</v>
      </c>
      <c r="R7338">
        <v>833</v>
      </c>
      <c r="S7338" t="s">
        <v>22</v>
      </c>
      <c r="T7338" t="s">
        <v>15</v>
      </c>
      <c r="U7338">
        <v>42420</v>
      </c>
      <c r="V7338" s="1">
        <v>0</v>
      </c>
      <c r="W7338">
        <v>293</v>
      </c>
      <c r="X7338">
        <v>4</v>
      </c>
      <c r="Y7338">
        <v>976</v>
      </c>
      <c r="AD7338"/>
    </row>
    <row r="7339" spans="1:30" x14ac:dyDescent="0.25">
      <c r="A7339" t="s">
        <v>10</v>
      </c>
      <c r="B7339" s="2">
        <v>43774</v>
      </c>
      <c r="C7339" s="35">
        <f>YEAR(Sales[[#This Row],[ShipDate]])</f>
        <v>2019</v>
      </c>
      <c r="D7339" t="s">
        <v>19</v>
      </c>
      <c r="E7339" t="s">
        <v>31</v>
      </c>
      <c r="F7339" t="s">
        <v>104</v>
      </c>
      <c r="G7339" t="s">
        <v>25</v>
      </c>
      <c r="H7339" t="s">
        <v>12</v>
      </c>
      <c r="I7339" t="s">
        <v>20</v>
      </c>
      <c r="J7339" t="s">
        <v>13</v>
      </c>
      <c r="K7339" t="s">
        <v>2662</v>
      </c>
      <c r="L7339" t="s">
        <v>17</v>
      </c>
      <c r="N7339" t="str">
        <f>IF(ISBLANK(Sales[[#This Row],[return]]),"No",Sales[[#This Row],[return]])</f>
        <v>No</v>
      </c>
      <c r="O7339" s="2">
        <v>43771</v>
      </c>
      <c r="P7339" s="8" t="str">
        <f>TEXT(DAY(Sales[[#This Row],[OrderDate]]),"ddd")</f>
        <v>Mon</v>
      </c>
      <c r="Q7339" s="8" t="str">
        <f>TEXT(MONTH(Sales[[#This Row],[ShipDate]])*29,"mmm")</f>
        <v>Nov</v>
      </c>
      <c r="R7339">
        <v>981</v>
      </c>
      <c r="S7339" t="s">
        <v>2762</v>
      </c>
      <c r="T7339" t="s">
        <v>15</v>
      </c>
      <c r="U7339">
        <v>42420</v>
      </c>
      <c r="V7339" s="1">
        <v>0</v>
      </c>
      <c r="W7339">
        <v>3</v>
      </c>
      <c r="X7339">
        <v>2</v>
      </c>
      <c r="Y7339">
        <v>5</v>
      </c>
      <c r="AD7339"/>
    </row>
    <row r="7340" spans="1:30" x14ac:dyDescent="0.25">
      <c r="A7340" t="s">
        <v>10</v>
      </c>
      <c r="B7340" s="2">
        <v>43774</v>
      </c>
      <c r="C7340" s="35">
        <f>YEAR(Sales[[#This Row],[ShipDate]])</f>
        <v>2019</v>
      </c>
      <c r="D7340" t="s">
        <v>19</v>
      </c>
      <c r="E7340" t="s">
        <v>31</v>
      </c>
      <c r="F7340" t="s">
        <v>39</v>
      </c>
      <c r="G7340" t="s">
        <v>25</v>
      </c>
      <c r="H7340" t="s">
        <v>12</v>
      </c>
      <c r="I7340" t="s">
        <v>20</v>
      </c>
      <c r="J7340" t="s">
        <v>13</v>
      </c>
      <c r="K7340" t="s">
        <v>2662</v>
      </c>
      <c r="L7340" t="s">
        <v>17</v>
      </c>
      <c r="N7340" t="str">
        <f>IF(ISBLANK(Sales[[#This Row],[return]]),"No",Sales[[#This Row],[return]])</f>
        <v>No</v>
      </c>
      <c r="O7340" s="2">
        <v>43771</v>
      </c>
      <c r="P7340" s="8" t="str">
        <f>TEXT(DAY(Sales[[#This Row],[OrderDate]]),"ddd")</f>
        <v>Mon</v>
      </c>
      <c r="Q7340" s="8" t="str">
        <f>TEXT(MONTH(Sales[[#This Row],[ShipDate]])*29,"mmm")</f>
        <v>Nov</v>
      </c>
      <c r="R7340">
        <v>1528</v>
      </c>
      <c r="S7340" t="s">
        <v>658</v>
      </c>
      <c r="T7340" t="s">
        <v>15</v>
      </c>
      <c r="U7340">
        <v>42420</v>
      </c>
      <c r="V7340" s="1">
        <v>0</v>
      </c>
      <c r="W7340">
        <v>17</v>
      </c>
      <c r="X7340">
        <v>4</v>
      </c>
      <c r="Y7340">
        <v>60</v>
      </c>
      <c r="AD7340"/>
    </row>
    <row r="7341" spans="1:30" x14ac:dyDescent="0.25">
      <c r="A7341" t="s">
        <v>10</v>
      </c>
      <c r="B7341" s="2">
        <v>43774</v>
      </c>
      <c r="C7341" s="35">
        <f>YEAR(Sales[[#This Row],[ShipDate]])</f>
        <v>2019</v>
      </c>
      <c r="D7341" t="s">
        <v>19</v>
      </c>
      <c r="E7341" t="s">
        <v>31</v>
      </c>
      <c r="F7341" t="s">
        <v>99</v>
      </c>
      <c r="G7341" t="s">
        <v>46</v>
      </c>
      <c r="H7341" t="s">
        <v>12</v>
      </c>
      <c r="I7341" t="s">
        <v>20</v>
      </c>
      <c r="J7341" t="s">
        <v>13</v>
      </c>
      <c r="K7341" t="s">
        <v>2662</v>
      </c>
      <c r="L7341" t="s">
        <v>17</v>
      </c>
      <c r="N7341" t="str">
        <f>IF(ISBLANK(Sales[[#This Row],[return]]),"No",Sales[[#This Row],[return]])</f>
        <v>No</v>
      </c>
      <c r="O7341" s="2">
        <v>43771</v>
      </c>
      <c r="P7341" s="8" t="str">
        <f>TEXT(DAY(Sales[[#This Row],[OrderDate]]),"ddd")</f>
        <v>Mon</v>
      </c>
      <c r="Q7341" s="8" t="str">
        <f>TEXT(MONTH(Sales[[#This Row],[ShipDate]])*29,"mmm")</f>
        <v>Nov</v>
      </c>
      <c r="R7341">
        <v>1004</v>
      </c>
      <c r="S7341" t="s">
        <v>2427</v>
      </c>
      <c r="T7341" t="s">
        <v>15</v>
      </c>
      <c r="U7341">
        <v>42420</v>
      </c>
      <c r="V7341" s="1">
        <v>0</v>
      </c>
      <c r="W7341">
        <v>517</v>
      </c>
      <c r="X7341">
        <v>9</v>
      </c>
      <c r="Y7341">
        <v>2250</v>
      </c>
      <c r="AD7341"/>
    </row>
    <row r="7342" spans="1:30" x14ac:dyDescent="0.25">
      <c r="A7342" t="s">
        <v>24</v>
      </c>
      <c r="B7342" s="2">
        <v>43648</v>
      </c>
      <c r="C7342" s="35">
        <f>YEAR(Sales[[#This Row],[ShipDate]])</f>
        <v>2019</v>
      </c>
      <c r="D7342" t="s">
        <v>113</v>
      </c>
      <c r="E7342" t="s">
        <v>31</v>
      </c>
      <c r="F7342" t="s">
        <v>43</v>
      </c>
      <c r="G7342" t="s">
        <v>11</v>
      </c>
      <c r="H7342" t="s">
        <v>1864</v>
      </c>
      <c r="I7342" t="s">
        <v>371</v>
      </c>
      <c r="J7342" t="s">
        <v>13</v>
      </c>
      <c r="K7342" t="s">
        <v>462</v>
      </c>
      <c r="L7342" t="s">
        <v>92</v>
      </c>
      <c r="N7342" t="str">
        <f>IF(ISBLANK(Sales[[#This Row],[return]]),"No",Sales[[#This Row],[return]])</f>
        <v>No</v>
      </c>
      <c r="O7342" s="2">
        <v>43645</v>
      </c>
      <c r="P7342" s="8" t="str">
        <f>TEXT(DAY(Sales[[#This Row],[OrderDate]]),"ddd")</f>
        <v>Sun</v>
      </c>
      <c r="Q7342" s="8" t="str">
        <f>TEXT(MONTH(Sales[[#This Row],[ShipDate]])*29,"mmm")</f>
        <v>Jul</v>
      </c>
      <c r="R7342">
        <v>492</v>
      </c>
      <c r="S7342" t="s">
        <v>2593</v>
      </c>
      <c r="T7342" t="s">
        <v>90</v>
      </c>
      <c r="U7342">
        <v>6460</v>
      </c>
      <c r="V7342" s="1">
        <v>0</v>
      </c>
      <c r="W7342">
        <v>9</v>
      </c>
      <c r="X7342">
        <v>2</v>
      </c>
      <c r="Y7342">
        <v>25</v>
      </c>
      <c r="AD7342"/>
    </row>
    <row r="7343" spans="1:30" x14ac:dyDescent="0.25">
      <c r="A7343" t="s">
        <v>24</v>
      </c>
      <c r="B7343" s="2">
        <v>43648</v>
      </c>
      <c r="C7343" s="35">
        <f>YEAR(Sales[[#This Row],[ShipDate]])</f>
        <v>2019</v>
      </c>
      <c r="D7343" t="s">
        <v>113</v>
      </c>
      <c r="E7343" t="s">
        <v>31</v>
      </c>
      <c r="F7343" t="s">
        <v>21</v>
      </c>
      <c r="G7343" t="s">
        <v>11</v>
      </c>
      <c r="H7343" t="s">
        <v>1864</v>
      </c>
      <c r="I7343" t="s">
        <v>371</v>
      </c>
      <c r="J7343" t="s">
        <v>13</v>
      </c>
      <c r="K7343" t="s">
        <v>462</v>
      </c>
      <c r="L7343" t="s">
        <v>92</v>
      </c>
      <c r="N7343" t="str">
        <f>IF(ISBLANK(Sales[[#This Row],[return]]),"No",Sales[[#This Row],[return]])</f>
        <v>No</v>
      </c>
      <c r="O7343" s="2">
        <v>43645</v>
      </c>
      <c r="P7343" s="8" t="str">
        <f>TEXT(DAY(Sales[[#This Row],[OrderDate]]),"ddd")</f>
        <v>Sun</v>
      </c>
      <c r="Q7343" s="8" t="str">
        <f>TEXT(MONTH(Sales[[#This Row],[ShipDate]])*29,"mmm")</f>
        <v>Jul</v>
      </c>
      <c r="R7343">
        <v>840</v>
      </c>
      <c r="S7343" t="s">
        <v>1511</v>
      </c>
      <c r="T7343" t="s">
        <v>90</v>
      </c>
      <c r="U7343">
        <v>6460</v>
      </c>
      <c r="V7343" s="1">
        <v>0</v>
      </c>
      <c r="W7343">
        <v>185</v>
      </c>
      <c r="X7343">
        <v>9</v>
      </c>
      <c r="Y7343">
        <v>639</v>
      </c>
      <c r="AD7343"/>
    </row>
    <row r="7344" spans="1:30" x14ac:dyDescent="0.25">
      <c r="A7344" t="s">
        <v>24</v>
      </c>
      <c r="B7344" s="2">
        <v>43648</v>
      </c>
      <c r="C7344" s="35">
        <f>YEAR(Sales[[#This Row],[ShipDate]])</f>
        <v>2019</v>
      </c>
      <c r="D7344" t="s">
        <v>113</v>
      </c>
      <c r="E7344" t="s">
        <v>31</v>
      </c>
      <c r="F7344" t="s">
        <v>290</v>
      </c>
      <c r="G7344" t="s">
        <v>25</v>
      </c>
      <c r="H7344" t="s">
        <v>1864</v>
      </c>
      <c r="I7344" t="s">
        <v>371</v>
      </c>
      <c r="J7344" t="s">
        <v>13</v>
      </c>
      <c r="K7344" t="s">
        <v>462</v>
      </c>
      <c r="L7344" t="s">
        <v>92</v>
      </c>
      <c r="N7344" t="str">
        <f>IF(ISBLANK(Sales[[#This Row],[return]]),"No",Sales[[#This Row],[return]])</f>
        <v>No</v>
      </c>
      <c r="O7344" s="2">
        <v>43645</v>
      </c>
      <c r="P7344" s="8" t="str">
        <f>TEXT(DAY(Sales[[#This Row],[OrderDate]]),"ddd")</f>
        <v>Sun</v>
      </c>
      <c r="Q7344" s="8" t="str">
        <f>TEXT(MONTH(Sales[[#This Row],[ShipDate]])*29,"mmm")</f>
        <v>Jul</v>
      </c>
      <c r="R7344">
        <v>73</v>
      </c>
      <c r="S7344" t="s">
        <v>1808</v>
      </c>
      <c r="T7344" t="s">
        <v>90</v>
      </c>
      <c r="U7344">
        <v>6460</v>
      </c>
      <c r="V7344" s="1">
        <v>0</v>
      </c>
      <c r="W7344">
        <v>8</v>
      </c>
      <c r="X7344">
        <v>3</v>
      </c>
      <c r="Y7344">
        <v>31</v>
      </c>
      <c r="AD7344"/>
    </row>
    <row r="7345" spans="1:30" x14ac:dyDescent="0.25">
      <c r="A7345" t="s">
        <v>40</v>
      </c>
      <c r="B7345" s="2">
        <v>43554</v>
      </c>
      <c r="C7345" s="35">
        <f>YEAR(Sales[[#This Row],[ShipDate]])</f>
        <v>2019</v>
      </c>
      <c r="D7345" t="s">
        <v>36</v>
      </c>
      <c r="E7345" t="s">
        <v>31</v>
      </c>
      <c r="F7345" t="s">
        <v>45</v>
      </c>
      <c r="G7345" t="s">
        <v>25</v>
      </c>
      <c r="H7345" t="s">
        <v>60</v>
      </c>
      <c r="I7345" t="s">
        <v>63</v>
      </c>
      <c r="J7345" t="s">
        <v>13</v>
      </c>
      <c r="K7345" t="s">
        <v>2659</v>
      </c>
      <c r="L7345" t="s">
        <v>30</v>
      </c>
      <c r="N7345" t="str">
        <f>IF(ISBLANK(Sales[[#This Row],[return]]),"No",Sales[[#This Row],[return]])</f>
        <v>No</v>
      </c>
      <c r="O7345" s="2">
        <v>43549</v>
      </c>
      <c r="P7345" s="8" t="str">
        <f>TEXT(DAY(Sales[[#This Row],[OrderDate]]),"ddd")</f>
        <v>Wed</v>
      </c>
      <c r="Q7345" s="8" t="str">
        <f>TEXT(MONTH(Sales[[#This Row],[ShipDate]])*29,"mmm")</f>
        <v>Mar</v>
      </c>
      <c r="R7345">
        <v>1122</v>
      </c>
      <c r="S7345" t="s">
        <v>1655</v>
      </c>
      <c r="T7345" t="s">
        <v>28</v>
      </c>
      <c r="U7345">
        <v>98103</v>
      </c>
      <c r="V7345" s="1">
        <v>0</v>
      </c>
      <c r="W7345">
        <v>7</v>
      </c>
      <c r="X7345">
        <v>2</v>
      </c>
      <c r="Y7345">
        <v>23</v>
      </c>
      <c r="AD7345"/>
    </row>
    <row r="7346" spans="1:30" x14ac:dyDescent="0.25">
      <c r="A7346" t="s">
        <v>24</v>
      </c>
      <c r="B7346" s="2">
        <v>43782</v>
      </c>
      <c r="C7346" s="35">
        <f>YEAR(Sales[[#This Row],[ShipDate]])</f>
        <v>2019</v>
      </c>
      <c r="D7346" t="s">
        <v>19</v>
      </c>
      <c r="E7346" t="s">
        <v>69</v>
      </c>
      <c r="F7346" t="s">
        <v>45</v>
      </c>
      <c r="G7346" t="s">
        <v>25</v>
      </c>
      <c r="H7346" t="s">
        <v>146</v>
      </c>
      <c r="I7346" t="s">
        <v>149</v>
      </c>
      <c r="J7346" t="s">
        <v>13</v>
      </c>
      <c r="K7346" t="s">
        <v>2952</v>
      </c>
      <c r="L7346" t="s">
        <v>92</v>
      </c>
      <c r="N7346" t="str">
        <f>IF(ISBLANK(Sales[[#This Row],[return]]),"No",Sales[[#This Row],[return]])</f>
        <v>No</v>
      </c>
      <c r="O7346" s="2">
        <v>43777</v>
      </c>
      <c r="P7346" s="8" t="str">
        <f>TEXT(DAY(Sales[[#This Row],[OrderDate]]),"ddd")</f>
        <v>Sun</v>
      </c>
      <c r="Q7346" s="8" t="str">
        <f>TEXT(MONTH(Sales[[#This Row],[ShipDate]])*29,"mmm")</f>
        <v>Nov</v>
      </c>
      <c r="R7346">
        <v>1236</v>
      </c>
      <c r="S7346" t="s">
        <v>3024</v>
      </c>
      <c r="T7346" t="s">
        <v>90</v>
      </c>
      <c r="U7346">
        <v>10035</v>
      </c>
      <c r="V7346" s="1">
        <v>0</v>
      </c>
      <c r="W7346">
        <v>33</v>
      </c>
      <c r="X7346">
        <v>5</v>
      </c>
      <c r="Y7346">
        <v>110</v>
      </c>
      <c r="AD7346"/>
    </row>
    <row r="7347" spans="1:30" x14ac:dyDescent="0.25">
      <c r="A7347" t="s">
        <v>40</v>
      </c>
      <c r="B7347" s="2">
        <v>43586</v>
      </c>
      <c r="C7347" s="35">
        <f>YEAR(Sales[[#This Row],[ShipDate]])</f>
        <v>2019</v>
      </c>
      <c r="D7347" t="s">
        <v>36</v>
      </c>
      <c r="E7347" t="s">
        <v>69</v>
      </c>
      <c r="F7347" t="s">
        <v>59</v>
      </c>
      <c r="G7347" t="s">
        <v>25</v>
      </c>
      <c r="H7347" t="s">
        <v>60</v>
      </c>
      <c r="I7347" t="s">
        <v>63</v>
      </c>
      <c r="J7347" t="s">
        <v>13</v>
      </c>
      <c r="K7347" t="s">
        <v>710</v>
      </c>
      <c r="L7347" t="s">
        <v>30</v>
      </c>
      <c r="N7347" t="str">
        <f>IF(ISBLANK(Sales[[#This Row],[return]]),"No",Sales[[#This Row],[return]])</f>
        <v>No</v>
      </c>
      <c r="O7347" s="2">
        <v>43581</v>
      </c>
      <c r="P7347" s="8" t="str">
        <f>TEXT(DAY(Sales[[#This Row],[OrderDate]]),"ddd")</f>
        <v>Thu</v>
      </c>
      <c r="Q7347" s="8" t="str">
        <f>TEXT(MONTH(Sales[[#This Row],[ShipDate]])*29,"mmm")</f>
        <v>May</v>
      </c>
      <c r="R7347">
        <v>1524</v>
      </c>
      <c r="S7347" t="s">
        <v>1706</v>
      </c>
      <c r="T7347" t="s">
        <v>28</v>
      </c>
      <c r="U7347">
        <v>98115</v>
      </c>
      <c r="V7347" s="1">
        <v>0</v>
      </c>
      <c r="W7347">
        <v>9</v>
      </c>
      <c r="X7347">
        <v>3</v>
      </c>
      <c r="Y7347">
        <v>20</v>
      </c>
      <c r="AD7347"/>
    </row>
    <row r="7348" spans="1:30" x14ac:dyDescent="0.25">
      <c r="A7348" t="s">
        <v>40</v>
      </c>
      <c r="B7348" s="2">
        <v>43586</v>
      </c>
      <c r="C7348" s="35">
        <f>YEAR(Sales[[#This Row],[ShipDate]])</f>
        <v>2019</v>
      </c>
      <c r="D7348" t="s">
        <v>36</v>
      </c>
      <c r="E7348" t="s">
        <v>69</v>
      </c>
      <c r="F7348" t="s">
        <v>33</v>
      </c>
      <c r="G7348" t="s">
        <v>25</v>
      </c>
      <c r="H7348" t="s">
        <v>60</v>
      </c>
      <c r="I7348" t="s">
        <v>63</v>
      </c>
      <c r="J7348" t="s">
        <v>13</v>
      </c>
      <c r="K7348" t="s">
        <v>710</v>
      </c>
      <c r="L7348" t="s">
        <v>30</v>
      </c>
      <c r="N7348" t="str">
        <f>IF(ISBLANK(Sales[[#This Row],[return]]),"No",Sales[[#This Row],[return]])</f>
        <v>No</v>
      </c>
      <c r="O7348" s="2">
        <v>43581</v>
      </c>
      <c r="P7348" s="8" t="str">
        <f>TEXT(DAY(Sales[[#This Row],[OrderDate]]),"ddd")</f>
        <v>Thu</v>
      </c>
      <c r="Q7348" s="8" t="str">
        <f>TEXT(MONTH(Sales[[#This Row],[ShipDate]])*29,"mmm")</f>
        <v>May</v>
      </c>
      <c r="R7348">
        <v>185</v>
      </c>
      <c r="S7348" t="s">
        <v>3016</v>
      </c>
      <c r="T7348" t="s">
        <v>28</v>
      </c>
      <c r="U7348">
        <v>98115</v>
      </c>
      <c r="V7348" s="1">
        <v>0</v>
      </c>
      <c r="W7348">
        <v>19</v>
      </c>
      <c r="X7348">
        <v>8</v>
      </c>
      <c r="Y7348">
        <v>39</v>
      </c>
      <c r="AD7348"/>
    </row>
    <row r="7349" spans="1:30" x14ac:dyDescent="0.25">
      <c r="A7349" t="s">
        <v>10</v>
      </c>
      <c r="B7349" s="2">
        <v>43599</v>
      </c>
      <c r="C7349" s="35">
        <f>YEAR(Sales[[#This Row],[ShipDate]])</f>
        <v>2019</v>
      </c>
      <c r="D7349" t="s">
        <v>607</v>
      </c>
      <c r="E7349" t="s">
        <v>18</v>
      </c>
      <c r="F7349" t="s">
        <v>43</v>
      </c>
      <c r="G7349" t="s">
        <v>11</v>
      </c>
      <c r="H7349" t="s">
        <v>1288</v>
      </c>
      <c r="I7349" t="s">
        <v>32</v>
      </c>
      <c r="J7349" t="s">
        <v>13</v>
      </c>
      <c r="K7349" t="s">
        <v>1187</v>
      </c>
      <c r="L7349" t="s">
        <v>30</v>
      </c>
      <c r="N7349" t="str">
        <f>IF(ISBLANK(Sales[[#This Row],[return]]),"No",Sales[[#This Row],[return]])</f>
        <v>No</v>
      </c>
      <c r="O7349" s="2">
        <v>43599</v>
      </c>
      <c r="P7349" s="8" t="str">
        <f>TEXT(DAY(Sales[[#This Row],[OrderDate]]),"ddd")</f>
        <v>Sat</v>
      </c>
      <c r="Q7349" s="8" t="str">
        <f>TEXT(MONTH(Sales[[#This Row],[ShipDate]])*29,"mmm")</f>
        <v>May</v>
      </c>
      <c r="R7349">
        <v>591</v>
      </c>
      <c r="S7349" t="s">
        <v>1213</v>
      </c>
      <c r="T7349" t="s">
        <v>28</v>
      </c>
      <c r="U7349">
        <v>92704</v>
      </c>
      <c r="V7349" s="1">
        <v>0</v>
      </c>
      <c r="W7349">
        <v>6</v>
      </c>
      <c r="X7349">
        <v>2</v>
      </c>
      <c r="Y7349">
        <v>18</v>
      </c>
      <c r="AD7349"/>
    </row>
    <row r="7350" spans="1:30" x14ac:dyDescent="0.25">
      <c r="A7350" t="s">
        <v>10</v>
      </c>
      <c r="B7350" s="2">
        <v>43599</v>
      </c>
      <c r="C7350" s="35">
        <f>YEAR(Sales[[#This Row],[ShipDate]])</f>
        <v>2019</v>
      </c>
      <c r="D7350" t="s">
        <v>607</v>
      </c>
      <c r="E7350" t="s">
        <v>18</v>
      </c>
      <c r="F7350" t="s">
        <v>99</v>
      </c>
      <c r="G7350" t="s">
        <v>46</v>
      </c>
      <c r="H7350" t="s">
        <v>1288</v>
      </c>
      <c r="I7350" t="s">
        <v>32</v>
      </c>
      <c r="J7350" t="s">
        <v>13</v>
      </c>
      <c r="K7350" t="s">
        <v>1187</v>
      </c>
      <c r="L7350" t="s">
        <v>30</v>
      </c>
      <c r="N7350" t="str">
        <f>IF(ISBLANK(Sales[[#This Row],[return]]),"No",Sales[[#This Row],[return]])</f>
        <v>No</v>
      </c>
      <c r="O7350" s="2">
        <v>43599</v>
      </c>
      <c r="P7350" s="8" t="str">
        <f>TEXT(DAY(Sales[[#This Row],[OrderDate]]),"ddd")</f>
        <v>Sat</v>
      </c>
      <c r="Q7350" s="8" t="str">
        <f>TEXT(MONTH(Sales[[#This Row],[ShipDate]])*29,"mmm")</f>
        <v>May</v>
      </c>
      <c r="R7350">
        <v>1330</v>
      </c>
      <c r="S7350" t="s">
        <v>2410</v>
      </c>
      <c r="T7350" t="s">
        <v>28</v>
      </c>
      <c r="U7350">
        <v>92704</v>
      </c>
      <c r="V7350" s="1">
        <v>0</v>
      </c>
      <c r="W7350">
        <v>602</v>
      </c>
      <c r="X7350">
        <v>7</v>
      </c>
      <c r="Y7350">
        <v>1400</v>
      </c>
      <c r="AD7350"/>
    </row>
    <row r="7351" spans="1:30" x14ac:dyDescent="0.25">
      <c r="A7351" t="s">
        <v>24</v>
      </c>
      <c r="B7351" s="2">
        <v>43804</v>
      </c>
      <c r="C7351" s="35">
        <f>YEAR(Sales[[#This Row],[ShipDate]])</f>
        <v>2019</v>
      </c>
      <c r="D7351" t="s">
        <v>113</v>
      </c>
      <c r="E7351" t="s">
        <v>18</v>
      </c>
      <c r="F7351" t="s">
        <v>23</v>
      </c>
      <c r="G7351" t="s">
        <v>11</v>
      </c>
      <c r="H7351" t="s">
        <v>899</v>
      </c>
      <c r="I7351" t="s">
        <v>174</v>
      </c>
      <c r="J7351" t="s">
        <v>13</v>
      </c>
      <c r="K7351" t="s">
        <v>951</v>
      </c>
      <c r="L7351" t="s">
        <v>17</v>
      </c>
      <c r="N7351" t="str">
        <f>IF(ISBLANK(Sales[[#This Row],[return]]),"No",Sales[[#This Row],[return]])</f>
        <v>No</v>
      </c>
      <c r="O7351" s="2">
        <v>43801</v>
      </c>
      <c r="P7351" s="8" t="str">
        <f>TEXT(DAY(Sales[[#This Row],[OrderDate]]),"ddd")</f>
        <v>Mon</v>
      </c>
      <c r="Q7351" s="8" t="str">
        <f>TEXT(MONTH(Sales[[#This Row],[ShipDate]])*29,"mmm")</f>
        <v>Dec</v>
      </c>
      <c r="R7351">
        <v>1211</v>
      </c>
      <c r="S7351" t="s">
        <v>1103</v>
      </c>
      <c r="T7351" t="s">
        <v>15</v>
      </c>
      <c r="U7351">
        <v>24153</v>
      </c>
      <c r="V7351" s="1">
        <v>0</v>
      </c>
      <c r="W7351">
        <v>168</v>
      </c>
      <c r="X7351">
        <v>2</v>
      </c>
      <c r="Y7351">
        <v>702</v>
      </c>
      <c r="AD7351"/>
    </row>
    <row r="7352" spans="1:30" x14ac:dyDescent="0.25">
      <c r="A7352" t="s">
        <v>24</v>
      </c>
      <c r="B7352" s="2">
        <v>43811</v>
      </c>
      <c r="C7352" s="35">
        <f>YEAR(Sales[[#This Row],[ShipDate]])</f>
        <v>2019</v>
      </c>
      <c r="D7352" t="s">
        <v>113</v>
      </c>
      <c r="E7352" t="s">
        <v>18</v>
      </c>
      <c r="F7352" t="s">
        <v>43</v>
      </c>
      <c r="G7352" t="s">
        <v>11</v>
      </c>
      <c r="H7352" t="s">
        <v>88</v>
      </c>
      <c r="I7352" t="s">
        <v>93</v>
      </c>
      <c r="J7352" t="s">
        <v>13</v>
      </c>
      <c r="K7352" t="s">
        <v>1167</v>
      </c>
      <c r="L7352" t="s">
        <v>92</v>
      </c>
      <c r="N7352" t="str">
        <f>IF(ISBLANK(Sales[[#This Row],[return]]),"No",Sales[[#This Row],[return]])</f>
        <v>No</v>
      </c>
      <c r="O7352" s="2">
        <v>43809</v>
      </c>
      <c r="P7352" s="8" t="str">
        <f>TEXT(DAY(Sales[[#This Row],[OrderDate]]),"ddd")</f>
        <v>Tue</v>
      </c>
      <c r="Q7352" s="8" t="str">
        <f>TEXT(MONTH(Sales[[#This Row],[ShipDate]])*29,"mmm")</f>
        <v>Dec</v>
      </c>
      <c r="R7352">
        <v>596</v>
      </c>
      <c r="S7352" t="s">
        <v>1087</v>
      </c>
      <c r="T7352" t="s">
        <v>90</v>
      </c>
      <c r="U7352">
        <v>19140</v>
      </c>
      <c r="V7352" s="1">
        <v>0.2</v>
      </c>
      <c r="W7352">
        <v>23</v>
      </c>
      <c r="X7352">
        <v>2</v>
      </c>
      <c r="Y7352">
        <v>311</v>
      </c>
      <c r="AD7352"/>
    </row>
    <row r="7353" spans="1:30" x14ac:dyDescent="0.25">
      <c r="A7353" t="s">
        <v>24</v>
      </c>
      <c r="B7353" s="2">
        <v>43811</v>
      </c>
      <c r="C7353" s="35">
        <f>YEAR(Sales[[#This Row],[ShipDate]])</f>
        <v>2019</v>
      </c>
      <c r="D7353" t="s">
        <v>113</v>
      </c>
      <c r="E7353" t="s">
        <v>18</v>
      </c>
      <c r="F7353" t="s">
        <v>59</v>
      </c>
      <c r="G7353" t="s">
        <v>25</v>
      </c>
      <c r="H7353" t="s">
        <v>88</v>
      </c>
      <c r="I7353" t="s">
        <v>93</v>
      </c>
      <c r="J7353" t="s">
        <v>13</v>
      </c>
      <c r="K7353" t="s">
        <v>1167</v>
      </c>
      <c r="L7353" t="s">
        <v>92</v>
      </c>
      <c r="N7353" t="str">
        <f>IF(ISBLANK(Sales[[#This Row],[return]]),"No",Sales[[#This Row],[return]])</f>
        <v>No</v>
      </c>
      <c r="O7353" s="2">
        <v>43809</v>
      </c>
      <c r="P7353" s="8" t="str">
        <f>TEXT(DAY(Sales[[#This Row],[OrderDate]]),"ddd")</f>
        <v>Tue</v>
      </c>
      <c r="Q7353" s="8" t="str">
        <f>TEXT(MONTH(Sales[[#This Row],[ShipDate]])*29,"mmm")</f>
        <v>Dec</v>
      </c>
      <c r="R7353">
        <v>1814</v>
      </c>
      <c r="S7353" t="s">
        <v>1727</v>
      </c>
      <c r="T7353" t="s">
        <v>90</v>
      </c>
      <c r="U7353">
        <v>19140</v>
      </c>
      <c r="V7353" s="1">
        <v>0.2</v>
      </c>
      <c r="W7353">
        <v>4</v>
      </c>
      <c r="X7353">
        <v>2</v>
      </c>
      <c r="Y7353">
        <v>10</v>
      </c>
      <c r="AD7353"/>
    </row>
    <row r="7354" spans="1:30" x14ac:dyDescent="0.25">
      <c r="A7354" t="s">
        <v>24</v>
      </c>
      <c r="B7354" s="2">
        <v>43635</v>
      </c>
      <c r="C7354" s="35">
        <f>YEAR(Sales[[#This Row],[ShipDate]])</f>
        <v>2019</v>
      </c>
      <c r="D7354" t="s">
        <v>36</v>
      </c>
      <c r="E7354" t="s">
        <v>18</v>
      </c>
      <c r="F7354" t="s">
        <v>43</v>
      </c>
      <c r="G7354" t="s">
        <v>11</v>
      </c>
      <c r="H7354" t="s">
        <v>543</v>
      </c>
      <c r="I7354" t="s">
        <v>37</v>
      </c>
      <c r="J7354" t="s">
        <v>13</v>
      </c>
      <c r="K7354" t="s">
        <v>283</v>
      </c>
      <c r="L7354" t="s">
        <v>17</v>
      </c>
      <c r="N7354" t="str">
        <f>IF(ISBLANK(Sales[[#This Row],[return]]),"No",Sales[[#This Row],[return]])</f>
        <v>No</v>
      </c>
      <c r="O7354" s="2">
        <v>43628</v>
      </c>
      <c r="P7354" s="8" t="str">
        <f>TEXT(DAY(Sales[[#This Row],[OrderDate]]),"ddd")</f>
        <v>Thu</v>
      </c>
      <c r="Q7354" s="8" t="str">
        <f>TEXT(MONTH(Sales[[#This Row],[ShipDate]])*29,"mmm")</f>
        <v>Jun</v>
      </c>
      <c r="R7354">
        <v>482</v>
      </c>
      <c r="S7354" t="s">
        <v>1124</v>
      </c>
      <c r="T7354" t="s">
        <v>15</v>
      </c>
      <c r="U7354">
        <v>33710</v>
      </c>
      <c r="V7354" s="1">
        <v>0.2</v>
      </c>
      <c r="W7354">
        <v>1</v>
      </c>
      <c r="X7354">
        <v>2</v>
      </c>
      <c r="Y7354">
        <v>17</v>
      </c>
      <c r="AD7354"/>
    </row>
    <row r="7355" spans="1:30" x14ac:dyDescent="0.25">
      <c r="A7355" t="s">
        <v>40</v>
      </c>
      <c r="B7355" s="2">
        <v>43795</v>
      </c>
      <c r="C7355" s="35">
        <f>YEAR(Sales[[#This Row],[ShipDate]])</f>
        <v>2019</v>
      </c>
      <c r="D7355" t="s">
        <v>36</v>
      </c>
      <c r="E7355" t="s">
        <v>18</v>
      </c>
      <c r="F7355" t="s">
        <v>45</v>
      </c>
      <c r="G7355" t="s">
        <v>25</v>
      </c>
      <c r="H7355" t="s">
        <v>107</v>
      </c>
      <c r="I7355" t="s">
        <v>70</v>
      </c>
      <c r="J7355" t="s">
        <v>13</v>
      </c>
      <c r="K7355" t="s">
        <v>1387</v>
      </c>
      <c r="L7355" t="s">
        <v>68</v>
      </c>
      <c r="N7355" t="str">
        <f>IF(ISBLANK(Sales[[#This Row],[return]]),"No",Sales[[#This Row],[return]])</f>
        <v>No</v>
      </c>
      <c r="O7355" s="2">
        <v>43791</v>
      </c>
      <c r="P7355" s="8" t="str">
        <f>TEXT(DAY(Sales[[#This Row],[OrderDate]]),"ddd")</f>
        <v>Sun</v>
      </c>
      <c r="Q7355" s="8" t="str">
        <f>TEXT(MONTH(Sales[[#This Row],[ShipDate]])*29,"mmm")</f>
        <v>Nov</v>
      </c>
      <c r="R7355">
        <v>1128</v>
      </c>
      <c r="S7355" t="s">
        <v>580</v>
      </c>
      <c r="T7355" t="s">
        <v>66</v>
      </c>
      <c r="U7355">
        <v>77070</v>
      </c>
      <c r="V7355" s="1">
        <v>0.2</v>
      </c>
      <c r="W7355">
        <v>2</v>
      </c>
      <c r="X7355">
        <v>8</v>
      </c>
      <c r="Y7355">
        <v>36</v>
      </c>
      <c r="AD7355"/>
    </row>
    <row r="7356" spans="1:30" x14ac:dyDescent="0.25">
      <c r="A7356" t="s">
        <v>24</v>
      </c>
      <c r="B7356" s="2">
        <v>43709</v>
      </c>
      <c r="C7356" s="35">
        <f>YEAR(Sales[[#This Row],[ShipDate]])</f>
        <v>2019</v>
      </c>
      <c r="D7356" t="s">
        <v>113</v>
      </c>
      <c r="E7356" t="s">
        <v>31</v>
      </c>
      <c r="F7356" t="s">
        <v>39</v>
      </c>
      <c r="G7356" t="s">
        <v>25</v>
      </c>
      <c r="H7356" t="s">
        <v>619</v>
      </c>
      <c r="I7356" t="s">
        <v>120</v>
      </c>
      <c r="J7356" t="s">
        <v>13</v>
      </c>
      <c r="K7356" t="s">
        <v>2601</v>
      </c>
      <c r="L7356" t="s">
        <v>68</v>
      </c>
      <c r="M7356" t="s">
        <v>82</v>
      </c>
      <c r="N7356" t="str">
        <f>IF(ISBLANK(Sales[[#This Row],[return]]),"No",Sales[[#This Row],[return]])</f>
        <v>Yes</v>
      </c>
      <c r="O7356" s="2">
        <v>43706</v>
      </c>
      <c r="P7356" s="8" t="str">
        <f>TEXT(DAY(Sales[[#This Row],[OrderDate]]),"ddd")</f>
        <v>Sun</v>
      </c>
      <c r="Q7356" s="8" t="str">
        <f>TEXT(MONTH(Sales[[#This Row],[ShipDate]])*29,"mmm")</f>
        <v>Sep</v>
      </c>
      <c r="R7356">
        <v>113</v>
      </c>
      <c r="S7356" t="s">
        <v>813</v>
      </c>
      <c r="T7356" t="s">
        <v>66</v>
      </c>
      <c r="U7356">
        <v>62301</v>
      </c>
      <c r="V7356" s="1">
        <v>0.2</v>
      </c>
      <c r="W7356">
        <v>2</v>
      </c>
      <c r="X7356">
        <v>2</v>
      </c>
      <c r="Y7356">
        <v>27</v>
      </c>
      <c r="AD7356"/>
    </row>
    <row r="7357" spans="1:30" x14ac:dyDescent="0.25">
      <c r="A7357" t="s">
        <v>24</v>
      </c>
      <c r="B7357" s="2">
        <v>43709</v>
      </c>
      <c r="C7357" s="35">
        <f>YEAR(Sales[[#This Row],[ShipDate]])</f>
        <v>2019</v>
      </c>
      <c r="D7357" t="s">
        <v>113</v>
      </c>
      <c r="E7357" t="s">
        <v>31</v>
      </c>
      <c r="F7357" t="s">
        <v>33</v>
      </c>
      <c r="G7357" t="s">
        <v>25</v>
      </c>
      <c r="H7357" t="s">
        <v>619</v>
      </c>
      <c r="I7357" t="s">
        <v>120</v>
      </c>
      <c r="J7357" t="s">
        <v>13</v>
      </c>
      <c r="K7357" t="s">
        <v>2601</v>
      </c>
      <c r="L7357" t="s">
        <v>68</v>
      </c>
      <c r="M7357" t="s">
        <v>82</v>
      </c>
      <c r="N7357" t="str">
        <f>IF(ISBLANK(Sales[[#This Row],[return]]),"No",Sales[[#This Row],[return]])</f>
        <v>Yes</v>
      </c>
      <c r="O7357" s="2">
        <v>43706</v>
      </c>
      <c r="P7357" s="8" t="str">
        <f>TEXT(DAY(Sales[[#This Row],[OrderDate]]),"ddd")</f>
        <v>Sun</v>
      </c>
      <c r="Q7357" s="8" t="str">
        <f>TEXT(MONTH(Sales[[#This Row],[ShipDate]])*29,"mmm")</f>
        <v>Sep</v>
      </c>
      <c r="R7357">
        <v>215</v>
      </c>
      <c r="S7357" t="s">
        <v>417</v>
      </c>
      <c r="T7357" t="s">
        <v>66</v>
      </c>
      <c r="U7357">
        <v>62301</v>
      </c>
      <c r="V7357" s="1">
        <v>0.2</v>
      </c>
      <c r="W7357">
        <v>18</v>
      </c>
      <c r="X7357">
        <v>4</v>
      </c>
      <c r="Y7357">
        <v>47</v>
      </c>
      <c r="AD7357"/>
    </row>
    <row r="7358" spans="1:30" x14ac:dyDescent="0.25">
      <c r="A7358" t="s">
        <v>24</v>
      </c>
      <c r="B7358" s="2">
        <v>43709</v>
      </c>
      <c r="C7358" s="35">
        <f>YEAR(Sales[[#This Row],[ShipDate]])</f>
        <v>2019</v>
      </c>
      <c r="D7358" t="s">
        <v>113</v>
      </c>
      <c r="E7358" t="s">
        <v>31</v>
      </c>
      <c r="F7358" t="s">
        <v>50</v>
      </c>
      <c r="G7358" t="s">
        <v>25</v>
      </c>
      <c r="H7358" t="s">
        <v>619</v>
      </c>
      <c r="I7358" t="s">
        <v>120</v>
      </c>
      <c r="J7358" t="s">
        <v>13</v>
      </c>
      <c r="K7358" t="s">
        <v>2601</v>
      </c>
      <c r="L7358" t="s">
        <v>68</v>
      </c>
      <c r="M7358" t="s">
        <v>82</v>
      </c>
      <c r="N7358" t="str">
        <f>IF(ISBLANK(Sales[[#This Row],[return]]),"No",Sales[[#This Row],[return]])</f>
        <v>Yes</v>
      </c>
      <c r="O7358" s="2">
        <v>43706</v>
      </c>
      <c r="P7358" s="8" t="str">
        <f>TEXT(DAY(Sales[[#This Row],[OrderDate]]),"ddd")</f>
        <v>Sun</v>
      </c>
      <c r="Q7358" s="8" t="str">
        <f>TEXT(MONTH(Sales[[#This Row],[ShipDate]])*29,"mmm")</f>
        <v>Sep</v>
      </c>
      <c r="R7358">
        <v>1639</v>
      </c>
      <c r="S7358" t="s">
        <v>1828</v>
      </c>
      <c r="T7358" t="s">
        <v>66</v>
      </c>
      <c r="U7358">
        <v>62301</v>
      </c>
      <c r="V7358" s="1">
        <v>0.8</v>
      </c>
      <c r="W7358">
        <v>-5</v>
      </c>
      <c r="X7358">
        <v>9</v>
      </c>
      <c r="Y7358">
        <v>3</v>
      </c>
      <c r="AD7358"/>
    </row>
    <row r="7359" spans="1:30" x14ac:dyDescent="0.25">
      <c r="A7359" t="s">
        <v>40</v>
      </c>
      <c r="B7359" s="2">
        <v>43728</v>
      </c>
      <c r="C7359" s="35">
        <f>YEAR(Sales[[#This Row],[ShipDate]])</f>
        <v>2019</v>
      </c>
      <c r="D7359" t="s">
        <v>36</v>
      </c>
      <c r="E7359" t="s">
        <v>18</v>
      </c>
      <c r="F7359" t="s">
        <v>104</v>
      </c>
      <c r="G7359" t="s">
        <v>25</v>
      </c>
      <c r="H7359" t="s">
        <v>581</v>
      </c>
      <c r="I7359" t="s">
        <v>70</v>
      </c>
      <c r="J7359" t="s">
        <v>13</v>
      </c>
      <c r="K7359" t="s">
        <v>1047</v>
      </c>
      <c r="L7359" t="s">
        <v>68</v>
      </c>
      <c r="N7359" t="str">
        <f>IF(ISBLANK(Sales[[#This Row],[return]]),"No",Sales[[#This Row],[return]])</f>
        <v>No</v>
      </c>
      <c r="O7359" s="2">
        <v>43724</v>
      </c>
      <c r="P7359" s="8" t="str">
        <f>TEXT(DAY(Sales[[#This Row],[OrderDate]]),"ddd")</f>
        <v>Mon</v>
      </c>
      <c r="Q7359" s="8" t="str">
        <f>TEXT(MONTH(Sales[[#This Row],[ShipDate]])*29,"mmm")</f>
        <v>Sep</v>
      </c>
      <c r="R7359">
        <v>1048</v>
      </c>
      <c r="S7359" t="s">
        <v>3175</v>
      </c>
      <c r="T7359" t="s">
        <v>66</v>
      </c>
      <c r="U7359">
        <v>78745</v>
      </c>
      <c r="V7359" s="1">
        <v>0.2</v>
      </c>
      <c r="W7359">
        <v>6</v>
      </c>
      <c r="X7359">
        <v>2</v>
      </c>
      <c r="Y7359">
        <v>18</v>
      </c>
      <c r="AD7359"/>
    </row>
    <row r="7360" spans="1:30" x14ac:dyDescent="0.25">
      <c r="A7360" t="s">
        <v>40</v>
      </c>
      <c r="B7360" s="2">
        <v>43728</v>
      </c>
      <c r="C7360" s="35">
        <f>YEAR(Sales[[#This Row],[ShipDate]])</f>
        <v>2019</v>
      </c>
      <c r="D7360" t="s">
        <v>36</v>
      </c>
      <c r="E7360" t="s">
        <v>18</v>
      </c>
      <c r="F7360" t="s">
        <v>48</v>
      </c>
      <c r="G7360" t="s">
        <v>46</v>
      </c>
      <c r="H7360" t="s">
        <v>581</v>
      </c>
      <c r="I7360" t="s">
        <v>70</v>
      </c>
      <c r="J7360" t="s">
        <v>13</v>
      </c>
      <c r="K7360" t="s">
        <v>1047</v>
      </c>
      <c r="L7360" t="s">
        <v>68</v>
      </c>
      <c r="N7360" t="str">
        <f>IF(ISBLANK(Sales[[#This Row],[return]]),"No",Sales[[#This Row],[return]])</f>
        <v>No</v>
      </c>
      <c r="O7360" s="2">
        <v>43724</v>
      </c>
      <c r="P7360" s="8" t="str">
        <f>TEXT(DAY(Sales[[#This Row],[OrderDate]]),"ddd")</f>
        <v>Mon</v>
      </c>
      <c r="Q7360" s="8" t="str">
        <f>TEXT(MONTH(Sales[[#This Row],[ShipDate]])*29,"mmm")</f>
        <v>Sep</v>
      </c>
      <c r="R7360">
        <v>453</v>
      </c>
      <c r="S7360" t="s">
        <v>1048</v>
      </c>
      <c r="T7360" t="s">
        <v>66</v>
      </c>
      <c r="U7360">
        <v>78745</v>
      </c>
      <c r="V7360" s="1">
        <v>0.2</v>
      </c>
      <c r="W7360">
        <v>6</v>
      </c>
      <c r="X7360">
        <v>1</v>
      </c>
      <c r="Y7360">
        <v>56</v>
      </c>
      <c r="AD7360"/>
    </row>
    <row r="7361" spans="1:30" x14ac:dyDescent="0.25">
      <c r="A7361" t="s">
        <v>40</v>
      </c>
      <c r="B7361" s="2">
        <v>43740</v>
      </c>
      <c r="C7361" s="35">
        <f>YEAR(Sales[[#This Row],[ShipDate]])</f>
        <v>2019</v>
      </c>
      <c r="D7361" t="s">
        <v>19</v>
      </c>
      <c r="E7361" t="s">
        <v>18</v>
      </c>
      <c r="F7361" t="s">
        <v>59</v>
      </c>
      <c r="G7361" t="s">
        <v>25</v>
      </c>
      <c r="H7361" t="s">
        <v>1151</v>
      </c>
      <c r="I7361" t="s">
        <v>1150</v>
      </c>
      <c r="J7361" t="s">
        <v>13</v>
      </c>
      <c r="K7361" t="s">
        <v>1470</v>
      </c>
      <c r="L7361" t="s">
        <v>92</v>
      </c>
      <c r="N7361" t="str">
        <f>IF(ISBLANK(Sales[[#This Row],[return]]),"No",Sales[[#This Row],[return]])</f>
        <v>No</v>
      </c>
      <c r="O7361" s="2">
        <v>43738</v>
      </c>
      <c r="P7361" s="8" t="str">
        <f>TEXT(DAY(Sales[[#This Row],[OrderDate]]),"ddd")</f>
        <v>Mon</v>
      </c>
      <c r="Q7361" s="8" t="str">
        <f>TEXT(MONTH(Sales[[#This Row],[ShipDate]])*29,"mmm")</f>
        <v>Oct</v>
      </c>
      <c r="R7361">
        <v>781</v>
      </c>
      <c r="S7361" t="s">
        <v>1978</v>
      </c>
      <c r="T7361" t="s">
        <v>90</v>
      </c>
      <c r="U7361">
        <v>21215</v>
      </c>
      <c r="V7361" s="1">
        <v>0</v>
      </c>
      <c r="W7361">
        <v>81</v>
      </c>
      <c r="X7361">
        <v>3</v>
      </c>
      <c r="Y7361">
        <v>165</v>
      </c>
      <c r="AD7361"/>
    </row>
    <row r="7362" spans="1:30" x14ac:dyDescent="0.25">
      <c r="A7362" t="s">
        <v>10</v>
      </c>
      <c r="B7362" s="2">
        <v>43768</v>
      </c>
      <c r="C7362" s="35">
        <f>YEAR(Sales[[#This Row],[ShipDate]])</f>
        <v>2019</v>
      </c>
      <c r="D7362" t="s">
        <v>36</v>
      </c>
      <c r="E7362" t="s">
        <v>18</v>
      </c>
      <c r="F7362" t="s">
        <v>150</v>
      </c>
      <c r="G7362" t="s">
        <v>25</v>
      </c>
      <c r="H7362" t="s">
        <v>177</v>
      </c>
      <c r="I7362" t="s">
        <v>692</v>
      </c>
      <c r="J7362" t="s">
        <v>13</v>
      </c>
      <c r="K7362" t="s">
        <v>891</v>
      </c>
      <c r="L7362" t="s">
        <v>17</v>
      </c>
      <c r="N7362" t="str">
        <f>IF(ISBLANK(Sales[[#This Row],[return]]),"No",Sales[[#This Row],[return]])</f>
        <v>No</v>
      </c>
      <c r="O7362" s="2">
        <v>43762</v>
      </c>
      <c r="P7362" s="8" t="str">
        <f>TEXT(DAY(Sales[[#This Row],[OrderDate]]),"ddd")</f>
        <v>Tue</v>
      </c>
      <c r="Q7362" s="8" t="str">
        <f>TEXT(MONTH(Sales[[#This Row],[ShipDate]])*29,"mmm")</f>
        <v>Oct</v>
      </c>
      <c r="R7362">
        <v>1507</v>
      </c>
      <c r="S7362" t="s">
        <v>281</v>
      </c>
      <c r="T7362" t="s">
        <v>15</v>
      </c>
      <c r="U7362">
        <v>39212</v>
      </c>
      <c r="V7362" s="1">
        <v>0</v>
      </c>
      <c r="W7362">
        <v>5</v>
      </c>
      <c r="X7362">
        <v>4</v>
      </c>
      <c r="Y7362">
        <v>12</v>
      </c>
      <c r="AD7362"/>
    </row>
    <row r="7363" spans="1:30" x14ac:dyDescent="0.25">
      <c r="A7363" t="s">
        <v>10</v>
      </c>
      <c r="B7363" s="2">
        <v>43717</v>
      </c>
      <c r="C7363" s="35">
        <f>YEAR(Sales[[#This Row],[ShipDate]])</f>
        <v>2019</v>
      </c>
      <c r="D7363" t="s">
        <v>113</v>
      </c>
      <c r="E7363" t="s">
        <v>69</v>
      </c>
      <c r="F7363" t="s">
        <v>39</v>
      </c>
      <c r="G7363" t="s">
        <v>25</v>
      </c>
      <c r="H7363" t="s">
        <v>1044</v>
      </c>
      <c r="I7363" t="s">
        <v>37</v>
      </c>
      <c r="J7363" t="s">
        <v>13</v>
      </c>
      <c r="K7363" t="s">
        <v>2996</v>
      </c>
      <c r="L7363" t="s">
        <v>17</v>
      </c>
      <c r="N7363" t="str">
        <f>IF(ISBLANK(Sales[[#This Row],[return]]),"No",Sales[[#This Row],[return]])</f>
        <v>No</v>
      </c>
      <c r="O7363" s="2">
        <v>43716</v>
      </c>
      <c r="P7363" s="8" t="str">
        <f>TEXT(DAY(Sales[[#This Row],[OrderDate]]),"ddd")</f>
        <v>Sun</v>
      </c>
      <c r="Q7363" s="8" t="str">
        <f>TEXT(MONTH(Sales[[#This Row],[ShipDate]])*29,"mmm")</f>
        <v>Sep</v>
      </c>
      <c r="R7363">
        <v>502</v>
      </c>
      <c r="S7363" t="s">
        <v>757</v>
      </c>
      <c r="T7363" t="s">
        <v>15</v>
      </c>
      <c r="U7363">
        <v>33012</v>
      </c>
      <c r="V7363" s="1">
        <v>0.2</v>
      </c>
      <c r="W7363">
        <v>5</v>
      </c>
      <c r="X7363">
        <v>5</v>
      </c>
      <c r="Y7363">
        <v>62</v>
      </c>
      <c r="AD7363"/>
    </row>
    <row r="7364" spans="1:30" x14ac:dyDescent="0.25">
      <c r="A7364" t="s">
        <v>10</v>
      </c>
      <c r="B7364" s="2">
        <v>43717</v>
      </c>
      <c r="C7364" s="35">
        <f>YEAR(Sales[[#This Row],[ShipDate]])</f>
        <v>2019</v>
      </c>
      <c r="D7364" t="s">
        <v>113</v>
      </c>
      <c r="E7364" t="s">
        <v>69</v>
      </c>
      <c r="F7364" t="s">
        <v>48</v>
      </c>
      <c r="G7364" t="s">
        <v>46</v>
      </c>
      <c r="H7364" t="s">
        <v>1044</v>
      </c>
      <c r="I7364" t="s">
        <v>37</v>
      </c>
      <c r="J7364" t="s">
        <v>13</v>
      </c>
      <c r="K7364" t="s">
        <v>2996</v>
      </c>
      <c r="L7364" t="s">
        <v>17</v>
      </c>
      <c r="N7364" t="str">
        <f>IF(ISBLANK(Sales[[#This Row],[return]]),"No",Sales[[#This Row],[return]])</f>
        <v>No</v>
      </c>
      <c r="O7364" s="2">
        <v>43716</v>
      </c>
      <c r="P7364" s="8" t="str">
        <f>TEXT(DAY(Sales[[#This Row],[OrderDate]]),"ddd")</f>
        <v>Sun</v>
      </c>
      <c r="Q7364" s="8" t="str">
        <f>TEXT(MONTH(Sales[[#This Row],[ShipDate]])*29,"mmm")</f>
        <v>Sep</v>
      </c>
      <c r="R7364">
        <v>1402</v>
      </c>
      <c r="S7364" t="s">
        <v>2414</v>
      </c>
      <c r="T7364" t="s">
        <v>15</v>
      </c>
      <c r="U7364">
        <v>33012</v>
      </c>
      <c r="V7364" s="1">
        <v>0.2</v>
      </c>
      <c r="W7364">
        <v>14</v>
      </c>
      <c r="X7364">
        <v>3</v>
      </c>
      <c r="Y7364">
        <v>158</v>
      </c>
      <c r="AD7364"/>
    </row>
    <row r="7365" spans="1:30" x14ac:dyDescent="0.25">
      <c r="A7365" t="s">
        <v>40</v>
      </c>
      <c r="B7365" s="2">
        <v>43470</v>
      </c>
      <c r="C7365" s="35">
        <f>YEAR(Sales[[#This Row],[ShipDate]])</f>
        <v>2019</v>
      </c>
      <c r="D7365" t="s">
        <v>36</v>
      </c>
      <c r="E7365" t="s">
        <v>18</v>
      </c>
      <c r="F7365" t="s">
        <v>43</v>
      </c>
      <c r="G7365" t="s">
        <v>11</v>
      </c>
      <c r="H7365" t="s">
        <v>26</v>
      </c>
      <c r="I7365" t="s">
        <v>32</v>
      </c>
      <c r="J7365" t="s">
        <v>13</v>
      </c>
      <c r="K7365" t="s">
        <v>262</v>
      </c>
      <c r="L7365" t="s">
        <v>30</v>
      </c>
      <c r="N7365" t="str">
        <f>IF(ISBLANK(Sales[[#This Row],[return]]),"No",Sales[[#This Row],[return]])</f>
        <v>No</v>
      </c>
      <c r="O7365" s="2">
        <v>43466</v>
      </c>
      <c r="P7365" s="8" t="str">
        <f>TEXT(DAY(Sales[[#This Row],[OrderDate]]),"ddd")</f>
        <v>Sun</v>
      </c>
      <c r="Q7365" s="8" t="str">
        <f>TEXT(MONTH(Sales[[#This Row],[ShipDate]])*29,"mmm")</f>
        <v>Jan</v>
      </c>
      <c r="R7365">
        <v>866</v>
      </c>
      <c r="S7365" t="s">
        <v>3209</v>
      </c>
      <c r="T7365" t="s">
        <v>28</v>
      </c>
      <c r="U7365">
        <v>90036</v>
      </c>
      <c r="V7365" s="1">
        <v>0</v>
      </c>
      <c r="W7365">
        <v>199</v>
      </c>
      <c r="X7365">
        <v>11</v>
      </c>
      <c r="Y7365">
        <v>474</v>
      </c>
      <c r="AD7365"/>
    </row>
    <row r="7366" spans="1:30" x14ac:dyDescent="0.25">
      <c r="A7366" t="s">
        <v>10</v>
      </c>
      <c r="B7366" s="2">
        <v>43719</v>
      </c>
      <c r="C7366" s="35">
        <f>YEAR(Sales[[#This Row],[ShipDate]])</f>
        <v>2019</v>
      </c>
      <c r="D7366" t="s">
        <v>607</v>
      </c>
      <c r="E7366" t="s">
        <v>18</v>
      </c>
      <c r="F7366" t="s">
        <v>43</v>
      </c>
      <c r="G7366" t="s">
        <v>11</v>
      </c>
      <c r="H7366" t="s">
        <v>79</v>
      </c>
      <c r="I7366" t="s">
        <v>32</v>
      </c>
      <c r="J7366" t="s">
        <v>13</v>
      </c>
      <c r="K7366" t="s">
        <v>15</v>
      </c>
      <c r="L7366" t="s">
        <v>30</v>
      </c>
      <c r="N7366" t="str">
        <f>IF(ISBLANK(Sales[[#This Row],[return]]),"No",Sales[[#This Row],[return]])</f>
        <v>No</v>
      </c>
      <c r="O7366" s="2">
        <v>43719</v>
      </c>
      <c r="P7366" s="8" t="str">
        <f>TEXT(DAY(Sales[[#This Row],[OrderDate]]),"ddd")</f>
        <v>Wed</v>
      </c>
      <c r="Q7366" s="8" t="str">
        <f>TEXT(MONTH(Sales[[#This Row],[ShipDate]])*29,"mmm")</f>
        <v>Sep</v>
      </c>
      <c r="R7366">
        <v>30</v>
      </c>
      <c r="S7366" t="s">
        <v>3138</v>
      </c>
      <c r="T7366" t="s">
        <v>28</v>
      </c>
      <c r="U7366">
        <v>94110</v>
      </c>
      <c r="V7366" s="1">
        <v>0</v>
      </c>
      <c r="W7366">
        <v>12</v>
      </c>
      <c r="X7366">
        <v>4</v>
      </c>
      <c r="Y7366">
        <v>32</v>
      </c>
      <c r="AD7366"/>
    </row>
    <row r="7367" spans="1:30" x14ac:dyDescent="0.25">
      <c r="A7367" t="s">
        <v>10</v>
      </c>
      <c r="B7367" s="2">
        <v>43719</v>
      </c>
      <c r="C7367" s="35">
        <f>YEAR(Sales[[#This Row],[ShipDate]])</f>
        <v>2019</v>
      </c>
      <c r="D7367" t="s">
        <v>607</v>
      </c>
      <c r="E7367" t="s">
        <v>18</v>
      </c>
      <c r="F7367" t="s">
        <v>52</v>
      </c>
      <c r="G7367" t="s">
        <v>25</v>
      </c>
      <c r="H7367" t="s">
        <v>79</v>
      </c>
      <c r="I7367" t="s">
        <v>32</v>
      </c>
      <c r="J7367" t="s">
        <v>13</v>
      </c>
      <c r="K7367" t="s">
        <v>15</v>
      </c>
      <c r="L7367" t="s">
        <v>30</v>
      </c>
      <c r="N7367" t="str">
        <f>IF(ISBLANK(Sales[[#This Row],[return]]),"No",Sales[[#This Row],[return]])</f>
        <v>No</v>
      </c>
      <c r="O7367" s="2">
        <v>43719</v>
      </c>
      <c r="P7367" s="8" t="str">
        <f>TEXT(DAY(Sales[[#This Row],[OrderDate]]),"ddd")</f>
        <v>Wed</v>
      </c>
      <c r="Q7367" s="8" t="str">
        <f>TEXT(MONTH(Sales[[#This Row],[ShipDate]])*29,"mmm")</f>
        <v>Sep</v>
      </c>
      <c r="R7367">
        <v>949</v>
      </c>
      <c r="S7367" t="s">
        <v>1902</v>
      </c>
      <c r="T7367" t="s">
        <v>28</v>
      </c>
      <c r="U7367">
        <v>94110</v>
      </c>
      <c r="V7367" s="1">
        <v>0</v>
      </c>
      <c r="W7367">
        <v>114</v>
      </c>
      <c r="X7367">
        <v>5</v>
      </c>
      <c r="Y7367">
        <v>407</v>
      </c>
      <c r="AD7367"/>
    </row>
    <row r="7368" spans="1:30" x14ac:dyDescent="0.25">
      <c r="A7368" t="s">
        <v>40</v>
      </c>
      <c r="B7368" s="2">
        <v>43556</v>
      </c>
      <c r="C7368" s="35">
        <f>YEAR(Sales[[#This Row],[ShipDate]])</f>
        <v>2019</v>
      </c>
      <c r="D7368" t="s">
        <v>36</v>
      </c>
      <c r="E7368" t="s">
        <v>18</v>
      </c>
      <c r="F7368" t="s">
        <v>23</v>
      </c>
      <c r="G7368" t="s">
        <v>11</v>
      </c>
      <c r="H7368" t="s">
        <v>107</v>
      </c>
      <c r="I7368" t="s">
        <v>70</v>
      </c>
      <c r="J7368" t="s">
        <v>13</v>
      </c>
      <c r="K7368" t="s">
        <v>676</v>
      </c>
      <c r="L7368" t="s">
        <v>68</v>
      </c>
      <c r="N7368" t="str">
        <f>IF(ISBLANK(Sales[[#This Row],[return]]),"No",Sales[[#This Row],[return]])</f>
        <v>No</v>
      </c>
      <c r="O7368" s="2">
        <v>43551</v>
      </c>
      <c r="P7368" s="8" t="str">
        <f>TEXT(DAY(Sales[[#This Row],[OrderDate]]),"ddd")</f>
        <v>Fri</v>
      </c>
      <c r="Q7368" s="8" t="str">
        <f>TEXT(MONTH(Sales[[#This Row],[ShipDate]])*29,"mmm")</f>
        <v>Apr</v>
      </c>
      <c r="R7368">
        <v>758</v>
      </c>
      <c r="S7368" t="s">
        <v>1414</v>
      </c>
      <c r="T7368" t="s">
        <v>66</v>
      </c>
      <c r="U7368">
        <v>77070</v>
      </c>
      <c r="V7368" s="1">
        <v>0.3</v>
      </c>
      <c r="W7368">
        <v>-66</v>
      </c>
      <c r="X7368">
        <v>2</v>
      </c>
      <c r="Y7368">
        <v>211</v>
      </c>
      <c r="AD7368"/>
    </row>
    <row r="7369" spans="1:30" x14ac:dyDescent="0.25">
      <c r="A7369" t="s">
        <v>40</v>
      </c>
      <c r="B7369" s="2">
        <v>43556</v>
      </c>
      <c r="C7369" s="35">
        <f>YEAR(Sales[[#This Row],[ShipDate]])</f>
        <v>2019</v>
      </c>
      <c r="D7369" t="s">
        <v>36</v>
      </c>
      <c r="E7369" t="s">
        <v>18</v>
      </c>
      <c r="F7369" t="s">
        <v>23</v>
      </c>
      <c r="G7369" t="s">
        <v>11</v>
      </c>
      <c r="H7369" t="s">
        <v>107</v>
      </c>
      <c r="I7369" t="s">
        <v>70</v>
      </c>
      <c r="J7369" t="s">
        <v>13</v>
      </c>
      <c r="K7369" t="s">
        <v>676</v>
      </c>
      <c r="L7369" t="s">
        <v>68</v>
      </c>
      <c r="N7369" t="str">
        <f>IF(ISBLANK(Sales[[#This Row],[return]]),"No",Sales[[#This Row],[return]])</f>
        <v>No</v>
      </c>
      <c r="O7369" s="2">
        <v>43551</v>
      </c>
      <c r="P7369" s="8" t="str">
        <f>TEXT(DAY(Sales[[#This Row],[OrderDate]]),"ddd")</f>
        <v>Fri</v>
      </c>
      <c r="Q7369" s="8" t="str">
        <f>TEXT(MONTH(Sales[[#This Row],[ShipDate]])*29,"mmm")</f>
        <v>Apr</v>
      </c>
      <c r="R7369">
        <v>744</v>
      </c>
      <c r="S7369" t="s">
        <v>3095</v>
      </c>
      <c r="T7369" t="s">
        <v>66</v>
      </c>
      <c r="U7369">
        <v>77070</v>
      </c>
      <c r="V7369" s="1">
        <v>0.3</v>
      </c>
      <c r="W7369">
        <v>-9</v>
      </c>
      <c r="X7369">
        <v>3</v>
      </c>
      <c r="Y7369">
        <v>601</v>
      </c>
      <c r="AD7369"/>
    </row>
    <row r="7370" spans="1:30" x14ac:dyDescent="0.25">
      <c r="A7370" t="s">
        <v>40</v>
      </c>
      <c r="B7370" s="2">
        <v>43556</v>
      </c>
      <c r="C7370" s="35">
        <f>YEAR(Sales[[#This Row],[ShipDate]])</f>
        <v>2019</v>
      </c>
      <c r="D7370" t="s">
        <v>36</v>
      </c>
      <c r="E7370" t="s">
        <v>18</v>
      </c>
      <c r="F7370" t="s">
        <v>21</v>
      </c>
      <c r="G7370" t="s">
        <v>11</v>
      </c>
      <c r="H7370" t="s">
        <v>107</v>
      </c>
      <c r="I7370" t="s">
        <v>70</v>
      </c>
      <c r="J7370" t="s">
        <v>13</v>
      </c>
      <c r="K7370" t="s">
        <v>676</v>
      </c>
      <c r="L7370" t="s">
        <v>68</v>
      </c>
      <c r="N7370" t="str">
        <f>IF(ISBLANK(Sales[[#This Row],[return]]),"No",Sales[[#This Row],[return]])</f>
        <v>No</v>
      </c>
      <c r="O7370" s="2">
        <v>43551</v>
      </c>
      <c r="P7370" s="8" t="str">
        <f>TEXT(DAY(Sales[[#This Row],[OrderDate]]),"ddd")</f>
        <v>Fri</v>
      </c>
      <c r="Q7370" s="8" t="str">
        <f>TEXT(MONTH(Sales[[#This Row],[ShipDate]])*29,"mmm")</f>
        <v>Apr</v>
      </c>
      <c r="R7370">
        <v>170</v>
      </c>
      <c r="S7370" t="s">
        <v>1229</v>
      </c>
      <c r="T7370" t="s">
        <v>66</v>
      </c>
      <c r="U7370">
        <v>77070</v>
      </c>
      <c r="V7370" s="1">
        <v>0.32</v>
      </c>
      <c r="W7370">
        <v>-30</v>
      </c>
      <c r="X7370">
        <v>5</v>
      </c>
      <c r="Y7370">
        <v>1023</v>
      </c>
      <c r="AD7370"/>
    </row>
    <row r="7371" spans="1:30" x14ac:dyDescent="0.25">
      <c r="A7371" t="s">
        <v>40</v>
      </c>
      <c r="B7371" s="2">
        <v>43556</v>
      </c>
      <c r="C7371" s="35">
        <f>YEAR(Sales[[#This Row],[ShipDate]])</f>
        <v>2019</v>
      </c>
      <c r="D7371" t="s">
        <v>36</v>
      </c>
      <c r="E7371" t="s">
        <v>18</v>
      </c>
      <c r="F7371" t="s">
        <v>99</v>
      </c>
      <c r="G7371" t="s">
        <v>46</v>
      </c>
      <c r="H7371" t="s">
        <v>107</v>
      </c>
      <c r="I7371" t="s">
        <v>70</v>
      </c>
      <c r="J7371" t="s">
        <v>13</v>
      </c>
      <c r="K7371" t="s">
        <v>676</v>
      </c>
      <c r="L7371" t="s">
        <v>68</v>
      </c>
      <c r="N7371" t="str">
        <f>IF(ISBLANK(Sales[[#This Row],[return]]),"No",Sales[[#This Row],[return]])</f>
        <v>No</v>
      </c>
      <c r="O7371" s="2">
        <v>43551</v>
      </c>
      <c r="P7371" s="8" t="str">
        <f>TEXT(DAY(Sales[[#This Row],[OrderDate]]),"ddd")</f>
        <v>Fri</v>
      </c>
      <c r="Q7371" s="8" t="str">
        <f>TEXT(MONTH(Sales[[#This Row],[ShipDate]])*29,"mmm")</f>
        <v>Apr</v>
      </c>
      <c r="R7371">
        <v>959</v>
      </c>
      <c r="S7371" t="s">
        <v>2324</v>
      </c>
      <c r="T7371" t="s">
        <v>66</v>
      </c>
      <c r="U7371">
        <v>77070</v>
      </c>
      <c r="V7371" s="1">
        <v>0.2</v>
      </c>
      <c r="W7371">
        <v>7</v>
      </c>
      <c r="X7371">
        <v>1</v>
      </c>
      <c r="Y7371">
        <v>40</v>
      </c>
      <c r="AD7371"/>
    </row>
    <row r="7372" spans="1:30" x14ac:dyDescent="0.25">
      <c r="A7372" t="s">
        <v>10</v>
      </c>
      <c r="B7372" s="2">
        <v>43591</v>
      </c>
      <c r="C7372" s="35">
        <f>YEAR(Sales[[#This Row],[ShipDate]])</f>
        <v>2019</v>
      </c>
      <c r="D7372" t="s">
        <v>607</v>
      </c>
      <c r="E7372" t="s">
        <v>18</v>
      </c>
      <c r="F7372" t="s">
        <v>33</v>
      </c>
      <c r="G7372" t="s">
        <v>25</v>
      </c>
      <c r="H7372" t="s">
        <v>235</v>
      </c>
      <c r="I7372" t="s">
        <v>58</v>
      </c>
      <c r="J7372" t="s">
        <v>13</v>
      </c>
      <c r="K7372" t="s">
        <v>1540</v>
      </c>
      <c r="L7372" t="s">
        <v>17</v>
      </c>
      <c r="N7372" t="str">
        <f>IF(ISBLANK(Sales[[#This Row],[return]]),"No",Sales[[#This Row],[return]])</f>
        <v>No</v>
      </c>
      <c r="O7372" s="2">
        <v>43591</v>
      </c>
      <c r="P7372" s="8" t="str">
        <f>TEXT(DAY(Sales[[#This Row],[OrderDate]]),"ddd")</f>
        <v>Fri</v>
      </c>
      <c r="Q7372" s="8" t="str">
        <f>TEXT(MONTH(Sales[[#This Row],[ShipDate]])*29,"mmm")</f>
        <v>May</v>
      </c>
      <c r="R7372">
        <v>179</v>
      </c>
      <c r="S7372" t="s">
        <v>1019</v>
      </c>
      <c r="T7372" t="s">
        <v>15</v>
      </c>
      <c r="U7372">
        <v>28205</v>
      </c>
      <c r="V7372" s="1">
        <v>0.2</v>
      </c>
      <c r="W7372">
        <v>40</v>
      </c>
      <c r="X7372">
        <v>5</v>
      </c>
      <c r="Y7372">
        <v>122</v>
      </c>
      <c r="AD7372"/>
    </row>
    <row r="7373" spans="1:30" x14ac:dyDescent="0.25">
      <c r="A7373" t="s">
        <v>10</v>
      </c>
      <c r="B7373" s="2">
        <v>43591</v>
      </c>
      <c r="C7373" s="35">
        <f>YEAR(Sales[[#This Row],[ShipDate]])</f>
        <v>2019</v>
      </c>
      <c r="D7373" t="s">
        <v>607</v>
      </c>
      <c r="E7373" t="s">
        <v>18</v>
      </c>
      <c r="F7373" t="s">
        <v>50</v>
      </c>
      <c r="G7373" t="s">
        <v>25</v>
      </c>
      <c r="H7373" t="s">
        <v>235</v>
      </c>
      <c r="I7373" t="s">
        <v>58</v>
      </c>
      <c r="J7373" t="s">
        <v>13</v>
      </c>
      <c r="K7373" t="s">
        <v>1540</v>
      </c>
      <c r="L7373" t="s">
        <v>17</v>
      </c>
      <c r="N7373" t="str">
        <f>IF(ISBLANK(Sales[[#This Row],[return]]),"No",Sales[[#This Row],[return]])</f>
        <v>No</v>
      </c>
      <c r="O7373" s="2">
        <v>43591</v>
      </c>
      <c r="P7373" s="8" t="str">
        <f>TEXT(DAY(Sales[[#This Row],[OrderDate]]),"ddd")</f>
        <v>Fri</v>
      </c>
      <c r="Q7373" s="8" t="str">
        <f>TEXT(MONTH(Sales[[#This Row],[ShipDate]])*29,"mmm")</f>
        <v>May</v>
      </c>
      <c r="R7373">
        <v>1634</v>
      </c>
      <c r="S7373" t="s">
        <v>647</v>
      </c>
      <c r="T7373" t="s">
        <v>15</v>
      </c>
      <c r="U7373">
        <v>28205</v>
      </c>
      <c r="V7373" s="1">
        <v>0.7</v>
      </c>
      <c r="W7373">
        <v>-53</v>
      </c>
      <c r="X7373">
        <v>11</v>
      </c>
      <c r="Y7373">
        <v>69</v>
      </c>
      <c r="AD7373"/>
    </row>
    <row r="7374" spans="1:30" x14ac:dyDescent="0.25">
      <c r="A7374" t="s">
        <v>10</v>
      </c>
      <c r="B7374" s="2">
        <v>43591</v>
      </c>
      <c r="C7374" s="35">
        <f>YEAR(Sales[[#This Row],[ShipDate]])</f>
        <v>2019</v>
      </c>
      <c r="D7374" t="s">
        <v>607</v>
      </c>
      <c r="E7374" t="s">
        <v>18</v>
      </c>
      <c r="F7374" t="s">
        <v>48</v>
      </c>
      <c r="G7374" t="s">
        <v>46</v>
      </c>
      <c r="H7374" t="s">
        <v>235</v>
      </c>
      <c r="I7374" t="s">
        <v>58</v>
      </c>
      <c r="J7374" t="s">
        <v>13</v>
      </c>
      <c r="K7374" t="s">
        <v>1540</v>
      </c>
      <c r="L7374" t="s">
        <v>17</v>
      </c>
      <c r="N7374" t="str">
        <f>IF(ISBLANK(Sales[[#This Row],[return]]),"No",Sales[[#This Row],[return]])</f>
        <v>No</v>
      </c>
      <c r="O7374" s="2">
        <v>43591</v>
      </c>
      <c r="P7374" s="8" t="str">
        <f>TEXT(DAY(Sales[[#This Row],[OrderDate]]),"ddd")</f>
        <v>Fri</v>
      </c>
      <c r="Q7374" s="8" t="str">
        <f>TEXT(MONTH(Sales[[#This Row],[ShipDate]])*29,"mmm")</f>
        <v>May</v>
      </c>
      <c r="R7374">
        <v>726</v>
      </c>
      <c r="S7374" t="s">
        <v>112</v>
      </c>
      <c r="T7374" t="s">
        <v>15</v>
      </c>
      <c r="U7374">
        <v>28205</v>
      </c>
      <c r="V7374" s="1">
        <v>0.2</v>
      </c>
      <c r="W7374">
        <v>71</v>
      </c>
      <c r="X7374">
        <v>4</v>
      </c>
      <c r="Y7374">
        <v>627</v>
      </c>
      <c r="AD7374"/>
    </row>
    <row r="7375" spans="1:30" x14ac:dyDescent="0.25">
      <c r="A7375" t="s">
        <v>10</v>
      </c>
      <c r="B7375" s="2">
        <v>43591</v>
      </c>
      <c r="C7375" s="35">
        <f>YEAR(Sales[[#This Row],[ShipDate]])</f>
        <v>2019</v>
      </c>
      <c r="D7375" t="s">
        <v>36</v>
      </c>
      <c r="E7375" t="s">
        <v>31</v>
      </c>
      <c r="F7375" t="s">
        <v>50</v>
      </c>
      <c r="G7375" t="s">
        <v>25</v>
      </c>
      <c r="H7375" t="s">
        <v>88</v>
      </c>
      <c r="I7375" t="s">
        <v>93</v>
      </c>
      <c r="J7375" t="s">
        <v>13</v>
      </c>
      <c r="K7375" t="s">
        <v>2711</v>
      </c>
      <c r="L7375" t="s">
        <v>92</v>
      </c>
      <c r="N7375" t="str">
        <f>IF(ISBLANK(Sales[[#This Row],[return]]),"No",Sales[[#This Row],[return]])</f>
        <v>No</v>
      </c>
      <c r="O7375" s="2">
        <v>43585</v>
      </c>
      <c r="P7375" s="8" t="str">
        <f>TEXT(DAY(Sales[[#This Row],[OrderDate]]),"ddd")</f>
        <v>Mon</v>
      </c>
      <c r="Q7375" s="8" t="str">
        <f>TEXT(MONTH(Sales[[#This Row],[ShipDate]])*29,"mmm")</f>
        <v>May</v>
      </c>
      <c r="R7375">
        <v>716</v>
      </c>
      <c r="S7375" t="s">
        <v>1685</v>
      </c>
      <c r="T7375" t="s">
        <v>90</v>
      </c>
      <c r="U7375">
        <v>19143</v>
      </c>
      <c r="V7375" s="1">
        <v>0.7</v>
      </c>
      <c r="W7375">
        <v>-9</v>
      </c>
      <c r="X7375">
        <v>3</v>
      </c>
      <c r="Y7375">
        <v>14</v>
      </c>
      <c r="AD7375"/>
    </row>
    <row r="7376" spans="1:30" x14ac:dyDescent="0.25">
      <c r="A7376" t="s">
        <v>10</v>
      </c>
      <c r="B7376" s="2">
        <v>43591</v>
      </c>
      <c r="C7376" s="35">
        <f>YEAR(Sales[[#This Row],[ShipDate]])</f>
        <v>2019</v>
      </c>
      <c r="D7376" t="s">
        <v>36</v>
      </c>
      <c r="E7376" t="s">
        <v>31</v>
      </c>
      <c r="F7376" t="s">
        <v>48</v>
      </c>
      <c r="G7376" t="s">
        <v>46</v>
      </c>
      <c r="H7376" t="s">
        <v>88</v>
      </c>
      <c r="I7376" t="s">
        <v>93</v>
      </c>
      <c r="J7376" t="s">
        <v>13</v>
      </c>
      <c r="K7376" t="s">
        <v>2711</v>
      </c>
      <c r="L7376" t="s">
        <v>92</v>
      </c>
      <c r="N7376" t="str">
        <f>IF(ISBLANK(Sales[[#This Row],[return]]),"No",Sales[[#This Row],[return]])</f>
        <v>No</v>
      </c>
      <c r="O7376" s="2">
        <v>43585</v>
      </c>
      <c r="P7376" s="8" t="str">
        <f>TEXT(DAY(Sales[[#This Row],[OrderDate]]),"ddd")</f>
        <v>Mon</v>
      </c>
      <c r="Q7376" s="8" t="str">
        <f>TEXT(MONTH(Sales[[#This Row],[ShipDate]])*29,"mmm")</f>
        <v>May</v>
      </c>
      <c r="R7376">
        <v>1295</v>
      </c>
      <c r="S7376" t="s">
        <v>2435</v>
      </c>
      <c r="T7376" t="s">
        <v>90</v>
      </c>
      <c r="U7376">
        <v>19143</v>
      </c>
      <c r="V7376" s="1">
        <v>0.4</v>
      </c>
      <c r="W7376">
        <v>-158</v>
      </c>
      <c r="X7376">
        <v>5</v>
      </c>
      <c r="Y7376">
        <v>678</v>
      </c>
      <c r="AD7376"/>
    </row>
    <row r="7377" spans="1:30" x14ac:dyDescent="0.25">
      <c r="A7377" t="s">
        <v>40</v>
      </c>
      <c r="B7377" s="2">
        <v>43618</v>
      </c>
      <c r="C7377" s="35">
        <f>YEAR(Sales[[#This Row],[ShipDate]])</f>
        <v>2019</v>
      </c>
      <c r="D7377" t="s">
        <v>36</v>
      </c>
      <c r="E7377" t="s">
        <v>69</v>
      </c>
      <c r="F7377" t="s">
        <v>150</v>
      </c>
      <c r="G7377" t="s">
        <v>25</v>
      </c>
      <c r="H7377" t="s">
        <v>1094</v>
      </c>
      <c r="I7377" t="s">
        <v>87</v>
      </c>
      <c r="J7377" t="s">
        <v>13</v>
      </c>
      <c r="K7377" t="s">
        <v>1017</v>
      </c>
      <c r="L7377" t="s">
        <v>68</v>
      </c>
      <c r="N7377" t="str">
        <f>IF(ISBLANK(Sales[[#This Row],[return]]),"No",Sales[[#This Row],[return]])</f>
        <v>No</v>
      </c>
      <c r="O7377" s="2">
        <v>43614</v>
      </c>
      <c r="P7377" s="8" t="str">
        <f>TEXT(DAY(Sales[[#This Row],[OrderDate]]),"ddd")</f>
        <v>Sun</v>
      </c>
      <c r="Q7377" s="8" t="str">
        <f>TEXT(MONTH(Sales[[#This Row],[ShipDate]])*29,"mmm")</f>
        <v>Jun</v>
      </c>
      <c r="R7377">
        <v>1289</v>
      </c>
      <c r="S7377" t="s">
        <v>2044</v>
      </c>
      <c r="T7377" t="s">
        <v>66</v>
      </c>
      <c r="U7377">
        <v>68104</v>
      </c>
      <c r="V7377" s="1">
        <v>0</v>
      </c>
      <c r="W7377">
        <v>1</v>
      </c>
      <c r="X7377">
        <v>5</v>
      </c>
      <c r="Y7377">
        <v>24</v>
      </c>
      <c r="AD7377"/>
    </row>
    <row r="7378" spans="1:30" x14ac:dyDescent="0.25">
      <c r="A7378" t="s">
        <v>40</v>
      </c>
      <c r="B7378" s="2">
        <v>43490</v>
      </c>
      <c r="C7378" s="35">
        <f>YEAR(Sales[[#This Row],[ShipDate]])</f>
        <v>2019</v>
      </c>
      <c r="D7378" t="s">
        <v>36</v>
      </c>
      <c r="E7378" t="s">
        <v>18</v>
      </c>
      <c r="F7378" t="s">
        <v>45</v>
      </c>
      <c r="G7378" t="s">
        <v>25</v>
      </c>
      <c r="H7378" t="s">
        <v>79</v>
      </c>
      <c r="I7378" t="s">
        <v>32</v>
      </c>
      <c r="J7378" t="s">
        <v>13</v>
      </c>
      <c r="K7378" t="s">
        <v>1301</v>
      </c>
      <c r="L7378" t="s">
        <v>30</v>
      </c>
      <c r="N7378" t="str">
        <f>IF(ISBLANK(Sales[[#This Row],[return]]),"No",Sales[[#This Row],[return]])</f>
        <v>No</v>
      </c>
      <c r="O7378" s="2">
        <v>43485</v>
      </c>
      <c r="P7378" s="8" t="str">
        <f>TEXT(DAY(Sales[[#This Row],[OrderDate]]),"ddd")</f>
        <v>Fri</v>
      </c>
      <c r="Q7378" s="8" t="str">
        <f>TEXT(MONTH(Sales[[#This Row],[ShipDate]])*29,"mmm")</f>
        <v>Jan</v>
      </c>
      <c r="R7378">
        <v>1508</v>
      </c>
      <c r="S7378" t="s">
        <v>1780</v>
      </c>
      <c r="T7378" t="s">
        <v>28</v>
      </c>
      <c r="U7378">
        <v>94122</v>
      </c>
      <c r="V7378" s="1">
        <v>0</v>
      </c>
      <c r="W7378">
        <v>8</v>
      </c>
      <c r="X7378">
        <v>5</v>
      </c>
      <c r="Y7378">
        <v>24</v>
      </c>
      <c r="AD7378"/>
    </row>
    <row r="7379" spans="1:30" x14ac:dyDescent="0.25">
      <c r="A7379" t="s">
        <v>40</v>
      </c>
      <c r="B7379" s="2">
        <v>43490</v>
      </c>
      <c r="C7379" s="35">
        <f>YEAR(Sales[[#This Row],[ShipDate]])</f>
        <v>2019</v>
      </c>
      <c r="D7379" t="s">
        <v>36</v>
      </c>
      <c r="E7379" t="s">
        <v>18</v>
      </c>
      <c r="F7379" t="s">
        <v>48</v>
      </c>
      <c r="G7379" t="s">
        <v>46</v>
      </c>
      <c r="H7379" t="s">
        <v>79</v>
      </c>
      <c r="I7379" t="s">
        <v>32</v>
      </c>
      <c r="J7379" t="s">
        <v>13</v>
      </c>
      <c r="K7379" t="s">
        <v>1301</v>
      </c>
      <c r="L7379" t="s">
        <v>30</v>
      </c>
      <c r="N7379" t="str">
        <f>IF(ISBLANK(Sales[[#This Row],[return]]),"No",Sales[[#This Row],[return]])</f>
        <v>No</v>
      </c>
      <c r="O7379" s="2">
        <v>43485</v>
      </c>
      <c r="P7379" s="8" t="str">
        <f>TEXT(DAY(Sales[[#This Row],[OrderDate]]),"ddd")</f>
        <v>Fri</v>
      </c>
      <c r="Q7379" s="8" t="str">
        <f>TEXT(MONTH(Sales[[#This Row],[ShipDate]])*29,"mmm")</f>
        <v>Jan</v>
      </c>
      <c r="R7379">
        <v>1250</v>
      </c>
      <c r="S7379" t="s">
        <v>2352</v>
      </c>
      <c r="T7379" t="s">
        <v>28</v>
      </c>
      <c r="U7379">
        <v>94122</v>
      </c>
      <c r="V7379" s="1">
        <v>0.2</v>
      </c>
      <c r="W7379">
        <v>130</v>
      </c>
      <c r="X7379">
        <v>3</v>
      </c>
      <c r="Y7379">
        <v>360</v>
      </c>
      <c r="AD7379"/>
    </row>
    <row r="7380" spans="1:30" x14ac:dyDescent="0.25">
      <c r="A7380" t="s">
        <v>40</v>
      </c>
      <c r="B7380" s="2">
        <v>43779</v>
      </c>
      <c r="C7380" s="35">
        <f>YEAR(Sales[[#This Row],[ShipDate]])</f>
        <v>2019</v>
      </c>
      <c r="D7380" t="s">
        <v>36</v>
      </c>
      <c r="E7380" t="s">
        <v>18</v>
      </c>
      <c r="F7380" t="s">
        <v>59</v>
      </c>
      <c r="G7380" t="s">
        <v>25</v>
      </c>
      <c r="H7380" t="s">
        <v>146</v>
      </c>
      <c r="I7380" t="s">
        <v>149</v>
      </c>
      <c r="J7380" t="s">
        <v>13</v>
      </c>
      <c r="K7380" t="s">
        <v>995</v>
      </c>
      <c r="L7380" t="s">
        <v>92</v>
      </c>
      <c r="N7380" t="str">
        <f>IF(ISBLANK(Sales[[#This Row],[return]]),"No",Sales[[#This Row],[return]])</f>
        <v>No</v>
      </c>
      <c r="O7380" s="2">
        <v>43775</v>
      </c>
      <c r="P7380" s="8" t="str">
        <f>TEXT(DAY(Sales[[#This Row],[OrderDate]]),"ddd")</f>
        <v>Fri</v>
      </c>
      <c r="Q7380" s="8" t="str">
        <f>TEXT(MONTH(Sales[[#This Row],[ShipDate]])*29,"mmm")</f>
        <v>Nov</v>
      </c>
      <c r="R7380">
        <v>1698</v>
      </c>
      <c r="S7380" t="s">
        <v>1987</v>
      </c>
      <c r="T7380" t="s">
        <v>90</v>
      </c>
      <c r="U7380">
        <v>10011</v>
      </c>
      <c r="V7380" s="1">
        <v>0</v>
      </c>
      <c r="W7380">
        <v>150</v>
      </c>
      <c r="X7380">
        <v>9</v>
      </c>
      <c r="Y7380">
        <v>319</v>
      </c>
      <c r="AD7380"/>
    </row>
    <row r="7381" spans="1:30" x14ac:dyDescent="0.25">
      <c r="A7381" t="s">
        <v>40</v>
      </c>
      <c r="B7381" s="2">
        <v>43538</v>
      </c>
      <c r="C7381" s="35">
        <f>YEAR(Sales[[#This Row],[ShipDate]])</f>
        <v>2019</v>
      </c>
      <c r="D7381" t="s">
        <v>36</v>
      </c>
      <c r="E7381" t="s">
        <v>69</v>
      </c>
      <c r="F7381" t="s">
        <v>43</v>
      </c>
      <c r="G7381" t="s">
        <v>11</v>
      </c>
      <c r="H7381" t="s">
        <v>1016</v>
      </c>
      <c r="I7381" t="s">
        <v>93</v>
      </c>
      <c r="J7381" t="s">
        <v>13</v>
      </c>
      <c r="K7381" t="s">
        <v>2973</v>
      </c>
      <c r="L7381" t="s">
        <v>92</v>
      </c>
      <c r="N7381" t="str">
        <f>IF(ISBLANK(Sales[[#This Row],[return]]),"No",Sales[[#This Row],[return]])</f>
        <v>No</v>
      </c>
      <c r="O7381" s="2">
        <v>43534</v>
      </c>
      <c r="P7381" s="8" t="str">
        <f>TEXT(DAY(Sales[[#This Row],[OrderDate]]),"ddd")</f>
        <v>Tue</v>
      </c>
      <c r="Q7381" s="8" t="str">
        <f>TEXT(MONTH(Sales[[#This Row],[ShipDate]])*29,"mmm")</f>
        <v>Mar</v>
      </c>
      <c r="R7381">
        <v>1618</v>
      </c>
      <c r="S7381" t="s">
        <v>1098</v>
      </c>
      <c r="T7381" t="s">
        <v>90</v>
      </c>
      <c r="U7381">
        <v>19013</v>
      </c>
      <c r="V7381" s="1">
        <v>0.2</v>
      </c>
      <c r="W7381">
        <v>1</v>
      </c>
      <c r="X7381">
        <v>1</v>
      </c>
      <c r="Y7381">
        <v>7</v>
      </c>
      <c r="AD7381"/>
    </row>
    <row r="7382" spans="1:30" x14ac:dyDescent="0.25">
      <c r="A7382" t="s">
        <v>40</v>
      </c>
      <c r="B7382" s="2">
        <v>43538</v>
      </c>
      <c r="C7382" s="35">
        <f>YEAR(Sales[[#This Row],[ShipDate]])</f>
        <v>2019</v>
      </c>
      <c r="D7382" t="s">
        <v>36</v>
      </c>
      <c r="E7382" t="s">
        <v>69</v>
      </c>
      <c r="F7382" t="s">
        <v>43</v>
      </c>
      <c r="G7382" t="s">
        <v>11</v>
      </c>
      <c r="H7382" t="s">
        <v>1016</v>
      </c>
      <c r="I7382" t="s">
        <v>93</v>
      </c>
      <c r="J7382" t="s">
        <v>13</v>
      </c>
      <c r="K7382" t="s">
        <v>2973</v>
      </c>
      <c r="L7382" t="s">
        <v>92</v>
      </c>
      <c r="N7382" t="str">
        <f>IF(ISBLANK(Sales[[#This Row],[return]]),"No",Sales[[#This Row],[return]])</f>
        <v>No</v>
      </c>
      <c r="O7382" s="2">
        <v>43534</v>
      </c>
      <c r="P7382" s="8" t="str">
        <f>TEXT(DAY(Sales[[#This Row],[OrderDate]]),"ddd")</f>
        <v>Tue</v>
      </c>
      <c r="Q7382" s="8" t="str">
        <f>TEXT(MONTH(Sales[[#This Row],[ShipDate]])*29,"mmm")</f>
        <v>Mar</v>
      </c>
      <c r="R7382">
        <v>878</v>
      </c>
      <c r="S7382" t="s">
        <v>1499</v>
      </c>
      <c r="T7382" t="s">
        <v>90</v>
      </c>
      <c r="U7382">
        <v>19013</v>
      </c>
      <c r="V7382" s="1">
        <v>0.2</v>
      </c>
      <c r="W7382">
        <v>12</v>
      </c>
      <c r="X7382">
        <v>2</v>
      </c>
      <c r="Y7382">
        <v>44</v>
      </c>
      <c r="AD7382"/>
    </row>
    <row r="7383" spans="1:30" x14ac:dyDescent="0.25">
      <c r="A7383" t="s">
        <v>40</v>
      </c>
      <c r="B7383" s="2">
        <v>43538</v>
      </c>
      <c r="C7383" s="35">
        <f>YEAR(Sales[[#This Row],[ShipDate]])</f>
        <v>2019</v>
      </c>
      <c r="D7383" t="s">
        <v>36</v>
      </c>
      <c r="E7383" t="s">
        <v>69</v>
      </c>
      <c r="F7383" t="s">
        <v>45</v>
      </c>
      <c r="G7383" t="s">
        <v>25</v>
      </c>
      <c r="H7383" t="s">
        <v>1016</v>
      </c>
      <c r="I7383" t="s">
        <v>93</v>
      </c>
      <c r="J7383" t="s">
        <v>13</v>
      </c>
      <c r="K7383" t="s">
        <v>2973</v>
      </c>
      <c r="L7383" t="s">
        <v>92</v>
      </c>
      <c r="N7383" t="str">
        <f>IF(ISBLANK(Sales[[#This Row],[return]]),"No",Sales[[#This Row],[return]])</f>
        <v>No</v>
      </c>
      <c r="O7383" s="2">
        <v>43534</v>
      </c>
      <c r="P7383" s="8" t="str">
        <f>TEXT(DAY(Sales[[#This Row],[OrderDate]]),"ddd")</f>
        <v>Tue</v>
      </c>
      <c r="Q7383" s="8" t="str">
        <f>TEXT(MONTH(Sales[[#This Row],[ShipDate]])*29,"mmm")</f>
        <v>Mar</v>
      </c>
      <c r="R7383">
        <v>1153</v>
      </c>
      <c r="S7383" t="s">
        <v>2805</v>
      </c>
      <c r="T7383" t="s">
        <v>90</v>
      </c>
      <c r="U7383">
        <v>19013</v>
      </c>
      <c r="V7383" s="1">
        <v>0.2</v>
      </c>
      <c r="W7383">
        <v>1</v>
      </c>
      <c r="X7383">
        <v>2</v>
      </c>
      <c r="Y7383">
        <v>5</v>
      </c>
      <c r="AD7383"/>
    </row>
    <row r="7384" spans="1:30" x14ac:dyDescent="0.25">
      <c r="A7384" t="s">
        <v>40</v>
      </c>
      <c r="B7384" s="2">
        <v>43538</v>
      </c>
      <c r="C7384" s="35">
        <f>YEAR(Sales[[#This Row],[ShipDate]])</f>
        <v>2019</v>
      </c>
      <c r="D7384" t="s">
        <v>36</v>
      </c>
      <c r="E7384" t="s">
        <v>69</v>
      </c>
      <c r="F7384" t="s">
        <v>48</v>
      </c>
      <c r="G7384" t="s">
        <v>46</v>
      </c>
      <c r="H7384" t="s">
        <v>1016</v>
      </c>
      <c r="I7384" t="s">
        <v>93</v>
      </c>
      <c r="J7384" t="s">
        <v>13</v>
      </c>
      <c r="K7384" t="s">
        <v>2973</v>
      </c>
      <c r="L7384" t="s">
        <v>92</v>
      </c>
      <c r="N7384" t="str">
        <f>IF(ISBLANK(Sales[[#This Row],[return]]),"No",Sales[[#This Row],[return]])</f>
        <v>No</v>
      </c>
      <c r="O7384" s="2">
        <v>43534</v>
      </c>
      <c r="P7384" s="8" t="str">
        <f>TEXT(DAY(Sales[[#This Row],[OrderDate]]),"ddd")</f>
        <v>Tue</v>
      </c>
      <c r="Q7384" s="8" t="str">
        <f>TEXT(MONTH(Sales[[#This Row],[ShipDate]])*29,"mmm")</f>
        <v>Mar</v>
      </c>
      <c r="R7384">
        <v>444</v>
      </c>
      <c r="S7384" t="s">
        <v>759</v>
      </c>
      <c r="T7384" t="s">
        <v>90</v>
      </c>
      <c r="U7384">
        <v>19013</v>
      </c>
      <c r="V7384" s="1">
        <v>0.4</v>
      </c>
      <c r="W7384">
        <v>-8</v>
      </c>
      <c r="X7384">
        <v>3</v>
      </c>
      <c r="Y7384">
        <v>36</v>
      </c>
      <c r="AD7384"/>
    </row>
    <row r="7385" spans="1:30" x14ac:dyDescent="0.25">
      <c r="A7385" t="s">
        <v>24</v>
      </c>
      <c r="B7385" s="2">
        <v>43557</v>
      </c>
      <c r="C7385" s="35">
        <f>YEAR(Sales[[#This Row],[ShipDate]])</f>
        <v>2019</v>
      </c>
      <c r="D7385" t="s">
        <v>113</v>
      </c>
      <c r="E7385" t="s">
        <v>31</v>
      </c>
      <c r="F7385" t="s">
        <v>52</v>
      </c>
      <c r="G7385" t="s">
        <v>25</v>
      </c>
      <c r="H7385" t="s">
        <v>531</v>
      </c>
      <c r="I7385" t="s">
        <v>70</v>
      </c>
      <c r="J7385" t="s">
        <v>13</v>
      </c>
      <c r="K7385" t="s">
        <v>2620</v>
      </c>
      <c r="L7385" t="s">
        <v>68</v>
      </c>
      <c r="N7385" t="str">
        <f>IF(ISBLANK(Sales[[#This Row],[return]]),"No",Sales[[#This Row],[return]])</f>
        <v>No</v>
      </c>
      <c r="O7385" s="2">
        <v>43555</v>
      </c>
      <c r="P7385" s="8" t="str">
        <f>TEXT(DAY(Sales[[#This Row],[OrderDate]]),"ddd")</f>
        <v>Tue</v>
      </c>
      <c r="Q7385" s="8" t="str">
        <f>TEXT(MONTH(Sales[[#This Row],[ShipDate]])*29,"mmm")</f>
        <v>Apr</v>
      </c>
      <c r="R7385">
        <v>631</v>
      </c>
      <c r="S7385" t="s">
        <v>2033</v>
      </c>
      <c r="T7385" t="s">
        <v>66</v>
      </c>
      <c r="U7385">
        <v>76017</v>
      </c>
      <c r="V7385" s="1">
        <v>0.8</v>
      </c>
      <c r="W7385">
        <v>-91</v>
      </c>
      <c r="X7385">
        <v>5</v>
      </c>
      <c r="Y7385">
        <v>34</v>
      </c>
      <c r="AD7385"/>
    </row>
    <row r="7386" spans="1:30" x14ac:dyDescent="0.25">
      <c r="A7386" t="s">
        <v>40</v>
      </c>
      <c r="B7386" s="2">
        <v>43734</v>
      </c>
      <c r="C7386" s="35">
        <f>YEAR(Sales[[#This Row],[ShipDate]])</f>
        <v>2019</v>
      </c>
      <c r="D7386" t="s">
        <v>19</v>
      </c>
      <c r="E7386" t="s">
        <v>18</v>
      </c>
      <c r="F7386" t="s">
        <v>99</v>
      </c>
      <c r="G7386" t="s">
        <v>46</v>
      </c>
      <c r="H7386" t="s">
        <v>660</v>
      </c>
      <c r="I7386" t="s">
        <v>37</v>
      </c>
      <c r="J7386" t="s">
        <v>13</v>
      </c>
      <c r="K7386" t="s">
        <v>822</v>
      </c>
      <c r="L7386" t="s">
        <v>17</v>
      </c>
      <c r="N7386" t="str">
        <f>IF(ISBLANK(Sales[[#This Row],[return]]),"No",Sales[[#This Row],[return]])</f>
        <v>No</v>
      </c>
      <c r="O7386" s="2">
        <v>43732</v>
      </c>
      <c r="P7386" s="8" t="str">
        <f>TEXT(DAY(Sales[[#This Row],[OrderDate]]),"ddd")</f>
        <v>Tue</v>
      </c>
      <c r="Q7386" s="8" t="str">
        <f>TEXT(MONTH(Sales[[#This Row],[ShipDate]])*29,"mmm")</f>
        <v>Sep</v>
      </c>
      <c r="R7386">
        <v>1603</v>
      </c>
      <c r="S7386" t="s">
        <v>947</v>
      </c>
      <c r="T7386" t="s">
        <v>15</v>
      </c>
      <c r="U7386">
        <v>33180</v>
      </c>
      <c r="V7386" s="1">
        <v>0.2</v>
      </c>
      <c r="W7386">
        <v>2</v>
      </c>
      <c r="X7386">
        <v>3</v>
      </c>
      <c r="Y7386">
        <v>18</v>
      </c>
      <c r="AD7386"/>
    </row>
    <row r="7387" spans="1:30" x14ac:dyDescent="0.25">
      <c r="A7387" t="s">
        <v>40</v>
      </c>
      <c r="B7387" s="2">
        <v>43734</v>
      </c>
      <c r="C7387" s="35">
        <f>YEAR(Sales[[#This Row],[ShipDate]])</f>
        <v>2019</v>
      </c>
      <c r="D7387" t="s">
        <v>19</v>
      </c>
      <c r="E7387" t="s">
        <v>18</v>
      </c>
      <c r="F7387" t="s">
        <v>33</v>
      </c>
      <c r="G7387" t="s">
        <v>25</v>
      </c>
      <c r="H7387" t="s">
        <v>660</v>
      </c>
      <c r="I7387" t="s">
        <v>37</v>
      </c>
      <c r="J7387" t="s">
        <v>13</v>
      </c>
      <c r="K7387" t="s">
        <v>822</v>
      </c>
      <c r="L7387" t="s">
        <v>17</v>
      </c>
      <c r="N7387" t="str">
        <f>IF(ISBLANK(Sales[[#This Row],[return]]),"No",Sales[[#This Row],[return]])</f>
        <v>No</v>
      </c>
      <c r="O7387" s="2">
        <v>43732</v>
      </c>
      <c r="P7387" s="8" t="str">
        <f>TEXT(DAY(Sales[[#This Row],[OrderDate]]),"ddd")</f>
        <v>Tue</v>
      </c>
      <c r="Q7387" s="8" t="str">
        <f>TEXT(MONTH(Sales[[#This Row],[ShipDate]])*29,"mmm")</f>
        <v>Sep</v>
      </c>
      <c r="R7387">
        <v>532</v>
      </c>
      <c r="S7387" t="s">
        <v>898</v>
      </c>
      <c r="T7387" t="s">
        <v>15</v>
      </c>
      <c r="U7387">
        <v>33180</v>
      </c>
      <c r="V7387" s="1">
        <v>0.2</v>
      </c>
      <c r="W7387">
        <v>86</v>
      </c>
      <c r="X7387">
        <v>3</v>
      </c>
      <c r="Y7387">
        <v>236</v>
      </c>
      <c r="AD7387"/>
    </row>
    <row r="7388" spans="1:30" x14ac:dyDescent="0.25">
      <c r="A7388" t="s">
        <v>10</v>
      </c>
      <c r="B7388" s="2">
        <v>43698</v>
      </c>
      <c r="C7388" s="35">
        <f>YEAR(Sales[[#This Row],[ShipDate]])</f>
        <v>2019</v>
      </c>
      <c r="D7388" t="s">
        <v>607</v>
      </c>
      <c r="E7388" t="s">
        <v>31</v>
      </c>
      <c r="F7388" t="s">
        <v>59</v>
      </c>
      <c r="G7388" t="s">
        <v>25</v>
      </c>
      <c r="H7388" t="s">
        <v>2307</v>
      </c>
      <c r="I7388" t="s">
        <v>169</v>
      </c>
      <c r="J7388" t="s">
        <v>13</v>
      </c>
      <c r="K7388" t="s">
        <v>2679</v>
      </c>
      <c r="L7388" t="s">
        <v>30</v>
      </c>
      <c r="N7388" t="str">
        <f>IF(ISBLANK(Sales[[#This Row],[return]]),"No",Sales[[#This Row],[return]])</f>
        <v>No</v>
      </c>
      <c r="O7388" s="2">
        <v>43698</v>
      </c>
      <c r="P7388" s="8" t="str">
        <f>TEXT(DAY(Sales[[#This Row],[OrderDate]]),"ddd")</f>
        <v>Sat</v>
      </c>
      <c r="Q7388" s="8" t="str">
        <f>TEXT(MONTH(Sales[[#This Row],[ShipDate]])*29,"mmm")</f>
        <v>Aug</v>
      </c>
      <c r="R7388">
        <v>1737</v>
      </c>
      <c r="S7388" t="s">
        <v>1785</v>
      </c>
      <c r="T7388" t="s">
        <v>28</v>
      </c>
      <c r="U7388">
        <v>85224</v>
      </c>
      <c r="V7388" s="1">
        <v>0.2</v>
      </c>
      <c r="W7388">
        <v>29</v>
      </c>
      <c r="X7388">
        <v>1</v>
      </c>
      <c r="Y7388">
        <v>84</v>
      </c>
      <c r="AD7388"/>
    </row>
    <row r="7389" spans="1:30" x14ac:dyDescent="0.25">
      <c r="A7389" t="s">
        <v>24</v>
      </c>
      <c r="B7389" s="2">
        <v>43745</v>
      </c>
      <c r="C7389" s="35">
        <f>YEAR(Sales[[#This Row],[ShipDate]])</f>
        <v>2019</v>
      </c>
      <c r="D7389" t="s">
        <v>19</v>
      </c>
      <c r="E7389" t="s">
        <v>31</v>
      </c>
      <c r="F7389" t="s">
        <v>45</v>
      </c>
      <c r="G7389" t="s">
        <v>25</v>
      </c>
      <c r="H7389" t="s">
        <v>300</v>
      </c>
      <c r="I7389" t="s">
        <v>70</v>
      </c>
      <c r="J7389" t="s">
        <v>13</v>
      </c>
      <c r="K7389" t="s">
        <v>2734</v>
      </c>
      <c r="L7389" t="s">
        <v>68</v>
      </c>
      <c r="N7389" t="str">
        <f>IF(ISBLANK(Sales[[#This Row],[return]]),"No",Sales[[#This Row],[return]])</f>
        <v>No</v>
      </c>
      <c r="O7389" s="2">
        <v>43741</v>
      </c>
      <c r="P7389" s="8" t="str">
        <f>TEXT(DAY(Sales[[#This Row],[OrderDate]]),"ddd")</f>
        <v>Tue</v>
      </c>
      <c r="Q7389" s="8" t="str">
        <f>TEXT(MONTH(Sales[[#This Row],[ShipDate]])*29,"mmm")</f>
        <v>Oct</v>
      </c>
      <c r="R7389">
        <v>459</v>
      </c>
      <c r="S7389" t="s">
        <v>1865</v>
      </c>
      <c r="T7389" t="s">
        <v>66</v>
      </c>
      <c r="U7389">
        <v>77506</v>
      </c>
      <c r="V7389" s="1">
        <v>0.2</v>
      </c>
      <c r="W7389">
        <v>2</v>
      </c>
      <c r="X7389">
        <v>5</v>
      </c>
      <c r="Y7389">
        <v>21</v>
      </c>
      <c r="AD7389"/>
    </row>
    <row r="7390" spans="1:30" x14ac:dyDescent="0.25">
      <c r="A7390" t="s">
        <v>10</v>
      </c>
      <c r="B7390" s="2">
        <v>43826</v>
      </c>
      <c r="C7390" s="35">
        <f>YEAR(Sales[[#This Row],[ShipDate]])</f>
        <v>2019</v>
      </c>
      <c r="D7390" t="s">
        <v>36</v>
      </c>
      <c r="E7390" t="s">
        <v>18</v>
      </c>
      <c r="F7390" t="s">
        <v>39</v>
      </c>
      <c r="G7390" t="s">
        <v>25</v>
      </c>
      <c r="H7390" t="s">
        <v>787</v>
      </c>
      <c r="I7390" t="s">
        <v>32</v>
      </c>
      <c r="J7390" t="s">
        <v>13</v>
      </c>
      <c r="K7390" t="s">
        <v>1385</v>
      </c>
      <c r="L7390" t="s">
        <v>30</v>
      </c>
      <c r="N7390" t="str">
        <f>IF(ISBLANK(Sales[[#This Row],[return]]),"No",Sales[[#This Row],[return]])</f>
        <v>No</v>
      </c>
      <c r="O7390" s="2">
        <v>43820</v>
      </c>
      <c r="P7390" s="8" t="str">
        <f>TEXT(DAY(Sales[[#This Row],[OrderDate]]),"ddd")</f>
        <v>Sat</v>
      </c>
      <c r="Q7390" s="8" t="str">
        <f>TEXT(MONTH(Sales[[#This Row],[ShipDate]])*29,"mmm")</f>
        <v>Dec</v>
      </c>
      <c r="R7390">
        <v>646</v>
      </c>
      <c r="S7390" t="s">
        <v>2056</v>
      </c>
      <c r="T7390" t="s">
        <v>28</v>
      </c>
      <c r="U7390">
        <v>92627</v>
      </c>
      <c r="V7390" s="1">
        <v>0</v>
      </c>
      <c r="W7390">
        <v>34</v>
      </c>
      <c r="X7390">
        <v>2</v>
      </c>
      <c r="Y7390">
        <v>124</v>
      </c>
      <c r="AD7390"/>
    </row>
    <row r="7391" spans="1:30" x14ac:dyDescent="0.25">
      <c r="A7391" t="s">
        <v>10</v>
      </c>
      <c r="B7391" s="2">
        <v>43560</v>
      </c>
      <c r="C7391" s="35">
        <f>YEAR(Sales[[#This Row],[ShipDate]])</f>
        <v>2019</v>
      </c>
      <c r="D7391" t="s">
        <v>113</v>
      </c>
      <c r="E7391" t="s">
        <v>69</v>
      </c>
      <c r="F7391" t="s">
        <v>290</v>
      </c>
      <c r="G7391" t="s">
        <v>25</v>
      </c>
      <c r="H7391" t="s">
        <v>146</v>
      </c>
      <c r="I7391" t="s">
        <v>149</v>
      </c>
      <c r="J7391" t="s">
        <v>13</v>
      </c>
      <c r="K7391" t="s">
        <v>1054</v>
      </c>
      <c r="L7391" t="s">
        <v>92</v>
      </c>
      <c r="N7391" t="str">
        <f>IF(ISBLANK(Sales[[#This Row],[return]]),"No",Sales[[#This Row],[return]])</f>
        <v>No</v>
      </c>
      <c r="O7391" s="2">
        <v>43559</v>
      </c>
      <c r="P7391" s="8" t="str">
        <f>TEXT(DAY(Sales[[#This Row],[OrderDate]]),"ddd")</f>
        <v>Wed</v>
      </c>
      <c r="Q7391" s="8" t="str">
        <f>TEXT(MONTH(Sales[[#This Row],[ShipDate]])*29,"mmm")</f>
        <v>Apr</v>
      </c>
      <c r="R7391">
        <v>1307</v>
      </c>
      <c r="S7391" t="s">
        <v>505</v>
      </c>
      <c r="T7391" t="s">
        <v>90</v>
      </c>
      <c r="U7391">
        <v>10009</v>
      </c>
      <c r="V7391" s="1">
        <v>0</v>
      </c>
      <c r="W7391">
        <v>7</v>
      </c>
      <c r="X7391">
        <v>1</v>
      </c>
      <c r="Y7391">
        <v>240</v>
      </c>
      <c r="AD7391"/>
    </row>
    <row r="7392" spans="1:30" x14ac:dyDescent="0.25">
      <c r="A7392" t="s">
        <v>10</v>
      </c>
      <c r="B7392" s="2">
        <v>43560</v>
      </c>
      <c r="C7392" s="35">
        <f>YEAR(Sales[[#This Row],[ShipDate]])</f>
        <v>2019</v>
      </c>
      <c r="D7392" t="s">
        <v>113</v>
      </c>
      <c r="E7392" t="s">
        <v>69</v>
      </c>
      <c r="F7392" t="s">
        <v>48</v>
      </c>
      <c r="G7392" t="s">
        <v>46</v>
      </c>
      <c r="H7392" t="s">
        <v>146</v>
      </c>
      <c r="I7392" t="s">
        <v>149</v>
      </c>
      <c r="J7392" t="s">
        <v>13</v>
      </c>
      <c r="K7392" t="s">
        <v>1054</v>
      </c>
      <c r="L7392" t="s">
        <v>92</v>
      </c>
      <c r="N7392" t="str">
        <f>IF(ISBLANK(Sales[[#This Row],[return]]),"No",Sales[[#This Row],[return]])</f>
        <v>No</v>
      </c>
      <c r="O7392" s="2">
        <v>43559</v>
      </c>
      <c r="P7392" s="8" t="str">
        <f>TEXT(DAY(Sales[[#This Row],[OrderDate]]),"ddd")</f>
        <v>Wed</v>
      </c>
      <c r="Q7392" s="8" t="str">
        <f>TEXT(MONTH(Sales[[#This Row],[ShipDate]])*29,"mmm")</f>
        <v>Apr</v>
      </c>
      <c r="R7392">
        <v>1240</v>
      </c>
      <c r="S7392" t="s">
        <v>2456</v>
      </c>
      <c r="T7392" t="s">
        <v>90</v>
      </c>
      <c r="U7392">
        <v>10009</v>
      </c>
      <c r="V7392" s="1">
        <v>0</v>
      </c>
      <c r="W7392">
        <v>11</v>
      </c>
      <c r="X7392">
        <v>1</v>
      </c>
      <c r="Y7392">
        <v>41</v>
      </c>
      <c r="AD7392"/>
    </row>
    <row r="7393" spans="1:30" x14ac:dyDescent="0.25">
      <c r="A7393" t="s">
        <v>10</v>
      </c>
      <c r="B7393" s="2">
        <v>43560</v>
      </c>
      <c r="C7393" s="35">
        <f>YEAR(Sales[[#This Row],[ShipDate]])</f>
        <v>2019</v>
      </c>
      <c r="D7393" t="s">
        <v>113</v>
      </c>
      <c r="E7393" t="s">
        <v>69</v>
      </c>
      <c r="F7393" t="s">
        <v>48</v>
      </c>
      <c r="G7393" t="s">
        <v>46</v>
      </c>
      <c r="H7393" t="s">
        <v>146</v>
      </c>
      <c r="I7393" t="s">
        <v>149</v>
      </c>
      <c r="J7393" t="s">
        <v>13</v>
      </c>
      <c r="K7393" t="s">
        <v>1054</v>
      </c>
      <c r="L7393" t="s">
        <v>92</v>
      </c>
      <c r="N7393" t="str">
        <f>IF(ISBLANK(Sales[[#This Row],[return]]),"No",Sales[[#This Row],[return]])</f>
        <v>No</v>
      </c>
      <c r="O7393" s="2">
        <v>43559</v>
      </c>
      <c r="P7393" s="8" t="str">
        <f>TEXT(DAY(Sales[[#This Row],[OrderDate]]),"ddd")</f>
        <v>Wed</v>
      </c>
      <c r="Q7393" s="8" t="str">
        <f>TEXT(MONTH(Sales[[#This Row],[ShipDate]])*29,"mmm")</f>
        <v>Apr</v>
      </c>
      <c r="R7393">
        <v>992</v>
      </c>
      <c r="S7393" t="s">
        <v>849</v>
      </c>
      <c r="T7393" t="s">
        <v>90</v>
      </c>
      <c r="U7393">
        <v>10009</v>
      </c>
      <c r="V7393" s="1">
        <v>0</v>
      </c>
      <c r="W7393">
        <v>33</v>
      </c>
      <c r="X7393">
        <v>2</v>
      </c>
      <c r="Y7393">
        <v>119</v>
      </c>
      <c r="AD7393"/>
    </row>
    <row r="7394" spans="1:30" x14ac:dyDescent="0.25">
      <c r="A7394" t="s">
        <v>40</v>
      </c>
      <c r="B7394" s="2">
        <v>43804</v>
      </c>
      <c r="C7394" s="35">
        <f>YEAR(Sales[[#This Row],[ShipDate]])</f>
        <v>2019</v>
      </c>
      <c r="D7394" t="s">
        <v>36</v>
      </c>
      <c r="E7394" t="s">
        <v>69</v>
      </c>
      <c r="F7394" t="s">
        <v>104</v>
      </c>
      <c r="G7394" t="s">
        <v>25</v>
      </c>
      <c r="H7394" t="s">
        <v>88</v>
      </c>
      <c r="I7394" t="s">
        <v>93</v>
      </c>
      <c r="J7394" t="s">
        <v>13</v>
      </c>
      <c r="K7394" t="s">
        <v>2938</v>
      </c>
      <c r="L7394" t="s">
        <v>92</v>
      </c>
      <c r="N7394" t="str">
        <f>IF(ISBLANK(Sales[[#This Row],[return]]),"No",Sales[[#This Row],[return]])</f>
        <v>No</v>
      </c>
      <c r="O7394" s="2">
        <v>43800</v>
      </c>
      <c r="P7394" s="8" t="str">
        <f>TEXT(DAY(Sales[[#This Row],[OrderDate]]),"ddd")</f>
        <v>Sun</v>
      </c>
      <c r="Q7394" s="8" t="str">
        <f>TEXT(MONTH(Sales[[#This Row],[ShipDate]])*29,"mmm")</f>
        <v>Dec</v>
      </c>
      <c r="R7394">
        <v>1324</v>
      </c>
      <c r="S7394" t="s">
        <v>2842</v>
      </c>
      <c r="T7394" t="s">
        <v>90</v>
      </c>
      <c r="U7394">
        <v>19143</v>
      </c>
      <c r="V7394" s="1">
        <v>0.2</v>
      </c>
      <c r="W7394">
        <v>35</v>
      </c>
      <c r="X7394">
        <v>5</v>
      </c>
      <c r="Y7394">
        <v>105</v>
      </c>
      <c r="AD7394"/>
    </row>
    <row r="7395" spans="1:30" x14ac:dyDescent="0.25">
      <c r="A7395" t="s">
        <v>40</v>
      </c>
      <c r="B7395" s="2">
        <v>43804</v>
      </c>
      <c r="C7395" s="35">
        <f>YEAR(Sales[[#This Row],[ShipDate]])</f>
        <v>2019</v>
      </c>
      <c r="D7395" t="s">
        <v>36</v>
      </c>
      <c r="E7395" t="s">
        <v>69</v>
      </c>
      <c r="F7395" t="s">
        <v>48</v>
      </c>
      <c r="G7395" t="s">
        <v>46</v>
      </c>
      <c r="H7395" t="s">
        <v>88</v>
      </c>
      <c r="I7395" t="s">
        <v>93</v>
      </c>
      <c r="J7395" t="s">
        <v>13</v>
      </c>
      <c r="K7395" t="s">
        <v>2938</v>
      </c>
      <c r="L7395" t="s">
        <v>92</v>
      </c>
      <c r="N7395" t="str">
        <f>IF(ISBLANK(Sales[[#This Row],[return]]),"No",Sales[[#This Row],[return]])</f>
        <v>No</v>
      </c>
      <c r="O7395" s="2">
        <v>43800</v>
      </c>
      <c r="P7395" s="8" t="str">
        <f>TEXT(DAY(Sales[[#This Row],[OrderDate]]),"ddd")</f>
        <v>Sun</v>
      </c>
      <c r="Q7395" s="8" t="str">
        <f>TEXT(MONTH(Sales[[#This Row],[ShipDate]])*29,"mmm")</f>
        <v>Dec</v>
      </c>
      <c r="R7395">
        <v>306</v>
      </c>
      <c r="S7395" t="s">
        <v>2450</v>
      </c>
      <c r="T7395" t="s">
        <v>90</v>
      </c>
      <c r="U7395">
        <v>19143</v>
      </c>
      <c r="V7395" s="1">
        <v>0.4</v>
      </c>
      <c r="W7395">
        <v>9</v>
      </c>
      <c r="X7395">
        <v>7</v>
      </c>
      <c r="Y7395">
        <v>63</v>
      </c>
      <c r="AD7395"/>
    </row>
    <row r="7396" spans="1:30" x14ac:dyDescent="0.25">
      <c r="A7396" t="s">
        <v>40</v>
      </c>
      <c r="B7396" s="2">
        <v>43696</v>
      </c>
      <c r="C7396" s="35">
        <f>YEAR(Sales[[#This Row],[ShipDate]])</f>
        <v>2019</v>
      </c>
      <c r="D7396" t="s">
        <v>36</v>
      </c>
      <c r="E7396" t="s">
        <v>31</v>
      </c>
      <c r="F7396" t="s">
        <v>33</v>
      </c>
      <c r="G7396" t="s">
        <v>25</v>
      </c>
      <c r="H7396" t="s">
        <v>282</v>
      </c>
      <c r="I7396" t="s">
        <v>129</v>
      </c>
      <c r="J7396" t="s">
        <v>13</v>
      </c>
      <c r="K7396" t="s">
        <v>2685</v>
      </c>
      <c r="L7396" t="s">
        <v>68</v>
      </c>
      <c r="N7396" t="str">
        <f>IF(ISBLANK(Sales[[#This Row],[return]]),"No",Sales[[#This Row],[return]])</f>
        <v>No</v>
      </c>
      <c r="O7396" s="2">
        <v>43692</v>
      </c>
      <c r="P7396" s="8" t="str">
        <f>TEXT(DAY(Sales[[#This Row],[OrderDate]]),"ddd")</f>
        <v>Sun</v>
      </c>
      <c r="Q7396" s="8" t="str">
        <f>TEXT(MONTH(Sales[[#This Row],[ShipDate]])*29,"mmm")</f>
        <v>Aug</v>
      </c>
      <c r="R7396">
        <v>204</v>
      </c>
      <c r="S7396" t="s">
        <v>2288</v>
      </c>
      <c r="T7396" t="s">
        <v>66</v>
      </c>
      <c r="U7396">
        <v>55113</v>
      </c>
      <c r="V7396" s="1">
        <v>0</v>
      </c>
      <c r="W7396">
        <v>23</v>
      </c>
      <c r="X7396">
        <v>8</v>
      </c>
      <c r="Y7396">
        <v>50</v>
      </c>
      <c r="AD7396"/>
    </row>
    <row r="7397" spans="1:30" x14ac:dyDescent="0.25">
      <c r="A7397" t="s">
        <v>10</v>
      </c>
      <c r="B7397" s="2">
        <v>43739</v>
      </c>
      <c r="C7397" s="35">
        <f>YEAR(Sales[[#This Row],[ShipDate]])</f>
        <v>2019</v>
      </c>
      <c r="D7397" t="s">
        <v>36</v>
      </c>
      <c r="E7397" t="s">
        <v>18</v>
      </c>
      <c r="F7397" t="s">
        <v>33</v>
      </c>
      <c r="G7397" t="s">
        <v>25</v>
      </c>
      <c r="H7397" t="s">
        <v>146</v>
      </c>
      <c r="I7397" t="s">
        <v>149</v>
      </c>
      <c r="J7397" t="s">
        <v>13</v>
      </c>
      <c r="K7397" t="s">
        <v>599</v>
      </c>
      <c r="L7397" t="s">
        <v>92</v>
      </c>
      <c r="N7397" t="str">
        <f>IF(ISBLANK(Sales[[#This Row],[return]]),"No",Sales[[#This Row],[return]])</f>
        <v>No</v>
      </c>
      <c r="O7397" s="2">
        <v>43733</v>
      </c>
      <c r="P7397" s="8" t="str">
        <f>TEXT(DAY(Sales[[#This Row],[OrderDate]]),"ddd")</f>
        <v>Wed</v>
      </c>
      <c r="Q7397" s="8" t="str">
        <f>TEXT(MONTH(Sales[[#This Row],[ShipDate]])*29,"mmm")</f>
        <v>Oct</v>
      </c>
      <c r="R7397">
        <v>232</v>
      </c>
      <c r="S7397" t="s">
        <v>3156</v>
      </c>
      <c r="T7397" t="s">
        <v>90</v>
      </c>
      <c r="U7397">
        <v>10009</v>
      </c>
      <c r="V7397" s="1">
        <v>0</v>
      </c>
      <c r="W7397">
        <v>10</v>
      </c>
      <c r="X7397">
        <v>2</v>
      </c>
      <c r="Y7397">
        <v>21</v>
      </c>
      <c r="AD7397"/>
    </row>
    <row r="7398" spans="1:30" x14ac:dyDescent="0.25">
      <c r="A7398" t="s">
        <v>10</v>
      </c>
      <c r="B7398" s="2">
        <v>43739</v>
      </c>
      <c r="C7398" s="35">
        <f>YEAR(Sales[[#This Row],[ShipDate]])</f>
        <v>2019</v>
      </c>
      <c r="D7398" t="s">
        <v>36</v>
      </c>
      <c r="E7398" t="s">
        <v>18</v>
      </c>
      <c r="F7398" t="s">
        <v>23</v>
      </c>
      <c r="G7398" t="s">
        <v>11</v>
      </c>
      <c r="H7398" t="s">
        <v>146</v>
      </c>
      <c r="I7398" t="s">
        <v>149</v>
      </c>
      <c r="J7398" t="s">
        <v>13</v>
      </c>
      <c r="K7398" t="s">
        <v>599</v>
      </c>
      <c r="L7398" t="s">
        <v>92</v>
      </c>
      <c r="N7398" t="str">
        <f>IF(ISBLANK(Sales[[#This Row],[return]]),"No",Sales[[#This Row],[return]])</f>
        <v>No</v>
      </c>
      <c r="O7398" s="2">
        <v>43733</v>
      </c>
      <c r="P7398" s="8" t="str">
        <f>TEXT(DAY(Sales[[#This Row],[OrderDate]]),"ddd")</f>
        <v>Wed</v>
      </c>
      <c r="Q7398" s="8" t="str">
        <f>TEXT(MONTH(Sales[[#This Row],[ShipDate]])*29,"mmm")</f>
        <v>Oct</v>
      </c>
      <c r="R7398">
        <v>751</v>
      </c>
      <c r="S7398" t="s">
        <v>600</v>
      </c>
      <c r="T7398" t="s">
        <v>90</v>
      </c>
      <c r="U7398">
        <v>10009</v>
      </c>
      <c r="V7398" s="1">
        <v>0.1</v>
      </c>
      <c r="W7398">
        <v>87</v>
      </c>
      <c r="X7398">
        <v>3</v>
      </c>
      <c r="Y7398">
        <v>489</v>
      </c>
      <c r="AD7398"/>
    </row>
    <row r="7399" spans="1:30" x14ac:dyDescent="0.25">
      <c r="A7399" t="s">
        <v>10</v>
      </c>
      <c r="B7399" s="2">
        <v>43739</v>
      </c>
      <c r="C7399" s="35">
        <f>YEAR(Sales[[#This Row],[ShipDate]])</f>
        <v>2019</v>
      </c>
      <c r="D7399" t="s">
        <v>36</v>
      </c>
      <c r="E7399" t="s">
        <v>18</v>
      </c>
      <c r="F7399" t="s">
        <v>45</v>
      </c>
      <c r="G7399" t="s">
        <v>25</v>
      </c>
      <c r="H7399" t="s">
        <v>146</v>
      </c>
      <c r="I7399" t="s">
        <v>149</v>
      </c>
      <c r="J7399" t="s">
        <v>13</v>
      </c>
      <c r="K7399" t="s">
        <v>599</v>
      </c>
      <c r="L7399" t="s">
        <v>92</v>
      </c>
      <c r="N7399" t="str">
        <f>IF(ISBLANK(Sales[[#This Row],[return]]),"No",Sales[[#This Row],[return]])</f>
        <v>No</v>
      </c>
      <c r="O7399" s="2">
        <v>43733</v>
      </c>
      <c r="P7399" s="8" t="str">
        <f>TEXT(DAY(Sales[[#This Row],[OrderDate]]),"ddd")</f>
        <v>Wed</v>
      </c>
      <c r="Q7399" s="8" t="str">
        <f>TEXT(MONTH(Sales[[#This Row],[ShipDate]])*29,"mmm")</f>
        <v>Oct</v>
      </c>
      <c r="R7399">
        <v>1149</v>
      </c>
      <c r="S7399" t="s">
        <v>601</v>
      </c>
      <c r="T7399" t="s">
        <v>90</v>
      </c>
      <c r="U7399">
        <v>10009</v>
      </c>
      <c r="V7399" s="1">
        <v>0</v>
      </c>
      <c r="W7399">
        <v>1</v>
      </c>
      <c r="X7399">
        <v>2</v>
      </c>
      <c r="Y7399">
        <v>6</v>
      </c>
      <c r="AD7399"/>
    </row>
    <row r="7400" spans="1:30" x14ac:dyDescent="0.25">
      <c r="A7400" t="s">
        <v>10</v>
      </c>
      <c r="B7400" s="2">
        <v>43739</v>
      </c>
      <c r="C7400" s="35">
        <f>YEAR(Sales[[#This Row],[ShipDate]])</f>
        <v>2019</v>
      </c>
      <c r="D7400" t="s">
        <v>36</v>
      </c>
      <c r="E7400" t="s">
        <v>18</v>
      </c>
      <c r="F7400" t="s">
        <v>43</v>
      </c>
      <c r="G7400" t="s">
        <v>11</v>
      </c>
      <c r="H7400" t="s">
        <v>146</v>
      </c>
      <c r="I7400" t="s">
        <v>149</v>
      </c>
      <c r="J7400" t="s">
        <v>13</v>
      </c>
      <c r="K7400" t="s">
        <v>599</v>
      </c>
      <c r="L7400" t="s">
        <v>92</v>
      </c>
      <c r="N7400" t="str">
        <f>IF(ISBLANK(Sales[[#This Row],[return]]),"No",Sales[[#This Row],[return]])</f>
        <v>No</v>
      </c>
      <c r="O7400" s="2">
        <v>43733</v>
      </c>
      <c r="P7400" s="8" t="str">
        <f>TEXT(DAY(Sales[[#This Row],[OrderDate]]),"ddd")</f>
        <v>Wed</v>
      </c>
      <c r="Q7400" s="8" t="str">
        <f>TEXT(MONTH(Sales[[#This Row],[ShipDate]])*29,"mmm")</f>
        <v>Oct</v>
      </c>
      <c r="R7400">
        <v>592</v>
      </c>
      <c r="S7400" t="s">
        <v>602</v>
      </c>
      <c r="T7400" t="s">
        <v>90</v>
      </c>
      <c r="U7400">
        <v>10009</v>
      </c>
      <c r="V7400" s="1">
        <v>0</v>
      </c>
      <c r="W7400">
        <v>21</v>
      </c>
      <c r="X7400">
        <v>8</v>
      </c>
      <c r="Y7400">
        <v>47</v>
      </c>
      <c r="AD7400"/>
    </row>
    <row r="7401" spans="1:30" x14ac:dyDescent="0.25">
      <c r="A7401" t="s">
        <v>24</v>
      </c>
      <c r="B7401" s="2">
        <v>43572</v>
      </c>
      <c r="C7401" s="35">
        <f>YEAR(Sales[[#This Row],[ShipDate]])</f>
        <v>2019</v>
      </c>
      <c r="D7401" t="s">
        <v>113</v>
      </c>
      <c r="E7401" t="s">
        <v>18</v>
      </c>
      <c r="F7401" t="s">
        <v>45</v>
      </c>
      <c r="G7401" t="s">
        <v>25</v>
      </c>
      <c r="H7401" t="s">
        <v>1536</v>
      </c>
      <c r="I7401" t="s">
        <v>252</v>
      </c>
      <c r="J7401" t="s">
        <v>13</v>
      </c>
      <c r="K7401" t="s">
        <v>1013</v>
      </c>
      <c r="L7401" t="s">
        <v>92</v>
      </c>
      <c r="N7401" t="str">
        <f>IF(ISBLANK(Sales[[#This Row],[return]]),"No",Sales[[#This Row],[return]])</f>
        <v>No</v>
      </c>
      <c r="O7401" s="2">
        <v>43569</v>
      </c>
      <c r="P7401" s="8" t="str">
        <f>TEXT(DAY(Sales[[#This Row],[OrderDate]]),"ddd")</f>
        <v>Sat</v>
      </c>
      <c r="Q7401" s="8" t="str">
        <f>TEXT(MONTH(Sales[[#This Row],[ShipDate]])*29,"mmm")</f>
        <v>Apr</v>
      </c>
      <c r="R7401">
        <v>1420</v>
      </c>
      <c r="S7401" t="s">
        <v>1731</v>
      </c>
      <c r="T7401" t="s">
        <v>90</v>
      </c>
      <c r="U7401">
        <v>43615</v>
      </c>
      <c r="V7401" s="1">
        <v>0.2</v>
      </c>
      <c r="W7401">
        <v>21</v>
      </c>
      <c r="X7401">
        <v>3</v>
      </c>
      <c r="Y7401">
        <v>90</v>
      </c>
      <c r="AD7401"/>
    </row>
    <row r="7402" spans="1:30" x14ac:dyDescent="0.25">
      <c r="A7402" t="s">
        <v>24</v>
      </c>
      <c r="B7402" s="2">
        <v>43572</v>
      </c>
      <c r="C7402" s="35">
        <f>YEAR(Sales[[#This Row],[ShipDate]])</f>
        <v>2019</v>
      </c>
      <c r="D7402" t="s">
        <v>113</v>
      </c>
      <c r="E7402" t="s">
        <v>18</v>
      </c>
      <c r="F7402" t="s">
        <v>45</v>
      </c>
      <c r="G7402" t="s">
        <v>25</v>
      </c>
      <c r="H7402" t="s">
        <v>1536</v>
      </c>
      <c r="I7402" t="s">
        <v>252</v>
      </c>
      <c r="J7402" t="s">
        <v>13</v>
      </c>
      <c r="K7402" t="s">
        <v>1013</v>
      </c>
      <c r="L7402" t="s">
        <v>92</v>
      </c>
      <c r="N7402" t="str">
        <f>IF(ISBLANK(Sales[[#This Row],[return]]),"No",Sales[[#This Row],[return]])</f>
        <v>No</v>
      </c>
      <c r="O7402" s="2">
        <v>43569</v>
      </c>
      <c r="P7402" s="8" t="str">
        <f>TEXT(DAY(Sales[[#This Row],[OrderDate]]),"ddd")</f>
        <v>Sat</v>
      </c>
      <c r="Q7402" s="8" t="str">
        <f>TEXT(MONTH(Sales[[#This Row],[ShipDate]])*29,"mmm")</f>
        <v>Apr</v>
      </c>
      <c r="R7402">
        <v>1848</v>
      </c>
      <c r="S7402" t="s">
        <v>864</v>
      </c>
      <c r="T7402" t="s">
        <v>90</v>
      </c>
      <c r="U7402">
        <v>43615</v>
      </c>
      <c r="V7402" s="1">
        <v>0.2</v>
      </c>
      <c r="W7402">
        <v>3</v>
      </c>
      <c r="X7402">
        <v>3</v>
      </c>
      <c r="Y7402">
        <v>15</v>
      </c>
      <c r="AD7402"/>
    </row>
    <row r="7403" spans="1:30" x14ac:dyDescent="0.25">
      <c r="A7403" t="s">
        <v>24</v>
      </c>
      <c r="B7403" s="2">
        <v>43572</v>
      </c>
      <c r="C7403" s="35">
        <f>YEAR(Sales[[#This Row],[ShipDate]])</f>
        <v>2019</v>
      </c>
      <c r="D7403" t="s">
        <v>113</v>
      </c>
      <c r="E7403" t="s">
        <v>18</v>
      </c>
      <c r="F7403" t="s">
        <v>59</v>
      </c>
      <c r="G7403" t="s">
        <v>25</v>
      </c>
      <c r="H7403" t="s">
        <v>1536</v>
      </c>
      <c r="I7403" t="s">
        <v>252</v>
      </c>
      <c r="J7403" t="s">
        <v>13</v>
      </c>
      <c r="K7403" t="s">
        <v>1013</v>
      </c>
      <c r="L7403" t="s">
        <v>92</v>
      </c>
      <c r="N7403" t="str">
        <f>IF(ISBLANK(Sales[[#This Row],[return]]),"No",Sales[[#This Row],[return]])</f>
        <v>No</v>
      </c>
      <c r="O7403" s="2">
        <v>43569</v>
      </c>
      <c r="P7403" s="8" t="str">
        <f>TEXT(DAY(Sales[[#This Row],[OrderDate]]),"ddd")</f>
        <v>Sat</v>
      </c>
      <c r="Q7403" s="8" t="str">
        <f>TEXT(MONTH(Sales[[#This Row],[ShipDate]])*29,"mmm")</f>
        <v>Apr</v>
      </c>
      <c r="R7403">
        <v>1757</v>
      </c>
      <c r="S7403" t="s">
        <v>1062</v>
      </c>
      <c r="T7403" t="s">
        <v>90</v>
      </c>
      <c r="U7403">
        <v>43615</v>
      </c>
      <c r="V7403" s="1">
        <v>0.2</v>
      </c>
      <c r="W7403">
        <v>5</v>
      </c>
      <c r="X7403">
        <v>3</v>
      </c>
      <c r="Y7403">
        <v>14</v>
      </c>
      <c r="AD7403"/>
    </row>
    <row r="7404" spans="1:30" x14ac:dyDescent="0.25">
      <c r="A7404" t="s">
        <v>24</v>
      </c>
      <c r="B7404" s="2">
        <v>43715</v>
      </c>
      <c r="C7404" s="35">
        <f>YEAR(Sales[[#This Row],[ShipDate]])</f>
        <v>2019</v>
      </c>
      <c r="D7404" t="s">
        <v>19</v>
      </c>
      <c r="E7404" t="s">
        <v>18</v>
      </c>
      <c r="F7404" t="s">
        <v>39</v>
      </c>
      <c r="G7404" t="s">
        <v>25</v>
      </c>
      <c r="H7404" t="s">
        <v>1711</v>
      </c>
      <c r="I7404" t="s">
        <v>371</v>
      </c>
      <c r="J7404" t="s">
        <v>13</v>
      </c>
      <c r="K7404" t="s">
        <v>153</v>
      </c>
      <c r="L7404" t="s">
        <v>92</v>
      </c>
      <c r="N7404" t="str">
        <f>IF(ISBLANK(Sales[[#This Row],[return]]),"No",Sales[[#This Row],[return]])</f>
        <v>No</v>
      </c>
      <c r="O7404" s="2">
        <v>43710</v>
      </c>
      <c r="P7404" s="8" t="str">
        <f>TEXT(DAY(Sales[[#This Row],[OrderDate]]),"ddd")</f>
        <v>Mon</v>
      </c>
      <c r="Q7404" s="8" t="str">
        <f>TEXT(MONTH(Sales[[#This Row],[ShipDate]])*29,"mmm")</f>
        <v>Sep</v>
      </c>
      <c r="R7404">
        <v>473</v>
      </c>
      <c r="S7404" t="s">
        <v>689</v>
      </c>
      <c r="T7404" t="s">
        <v>90</v>
      </c>
      <c r="U7404">
        <v>6450</v>
      </c>
      <c r="V7404" s="1">
        <v>0</v>
      </c>
      <c r="W7404">
        <v>3</v>
      </c>
      <c r="X7404">
        <v>1</v>
      </c>
      <c r="Y7404">
        <v>11</v>
      </c>
      <c r="AD7404"/>
    </row>
    <row r="7405" spans="1:30" x14ac:dyDescent="0.25">
      <c r="A7405" t="s">
        <v>24</v>
      </c>
      <c r="B7405" s="2">
        <v>43715</v>
      </c>
      <c r="C7405" s="35">
        <f>YEAR(Sales[[#This Row],[ShipDate]])</f>
        <v>2019</v>
      </c>
      <c r="D7405" t="s">
        <v>19</v>
      </c>
      <c r="E7405" t="s">
        <v>18</v>
      </c>
      <c r="F7405" t="s">
        <v>59</v>
      </c>
      <c r="G7405" t="s">
        <v>25</v>
      </c>
      <c r="H7405" t="s">
        <v>1711</v>
      </c>
      <c r="I7405" t="s">
        <v>371</v>
      </c>
      <c r="J7405" t="s">
        <v>13</v>
      </c>
      <c r="K7405" t="s">
        <v>153</v>
      </c>
      <c r="L7405" t="s">
        <v>92</v>
      </c>
      <c r="N7405" t="str">
        <f>IF(ISBLANK(Sales[[#This Row],[return]]),"No",Sales[[#This Row],[return]])</f>
        <v>No</v>
      </c>
      <c r="O7405" s="2">
        <v>43710</v>
      </c>
      <c r="P7405" s="8" t="str">
        <f>TEXT(DAY(Sales[[#This Row],[OrderDate]]),"ddd")</f>
        <v>Mon</v>
      </c>
      <c r="Q7405" s="8" t="str">
        <f>TEXT(MONTH(Sales[[#This Row],[ShipDate]])*29,"mmm")</f>
        <v>Sep</v>
      </c>
      <c r="R7405">
        <v>1681</v>
      </c>
      <c r="S7405" t="s">
        <v>1977</v>
      </c>
      <c r="T7405" t="s">
        <v>90</v>
      </c>
      <c r="U7405">
        <v>6450</v>
      </c>
      <c r="V7405" s="1">
        <v>0</v>
      </c>
      <c r="W7405">
        <v>73</v>
      </c>
      <c r="X7405">
        <v>3</v>
      </c>
      <c r="Y7405">
        <v>147</v>
      </c>
      <c r="AD7405"/>
    </row>
    <row r="7406" spans="1:30" x14ac:dyDescent="0.25">
      <c r="A7406" t="s">
        <v>24</v>
      </c>
      <c r="B7406" s="2">
        <v>43715</v>
      </c>
      <c r="C7406" s="35">
        <f>YEAR(Sales[[#This Row],[ShipDate]])</f>
        <v>2019</v>
      </c>
      <c r="D7406" t="s">
        <v>19</v>
      </c>
      <c r="E7406" t="s">
        <v>18</v>
      </c>
      <c r="F7406" t="s">
        <v>59</v>
      </c>
      <c r="G7406" t="s">
        <v>25</v>
      </c>
      <c r="H7406" t="s">
        <v>1711</v>
      </c>
      <c r="I7406" t="s">
        <v>371</v>
      </c>
      <c r="J7406" t="s">
        <v>13</v>
      </c>
      <c r="K7406" t="s">
        <v>153</v>
      </c>
      <c r="L7406" t="s">
        <v>92</v>
      </c>
      <c r="N7406" t="str">
        <f>IF(ISBLANK(Sales[[#This Row],[return]]),"No",Sales[[#This Row],[return]])</f>
        <v>No</v>
      </c>
      <c r="O7406" s="2">
        <v>43710</v>
      </c>
      <c r="P7406" s="8" t="str">
        <f>TEXT(DAY(Sales[[#This Row],[OrderDate]]),"ddd")</f>
        <v>Mon</v>
      </c>
      <c r="Q7406" s="8" t="str">
        <f>TEXT(MONTH(Sales[[#This Row],[ShipDate]])*29,"mmm")</f>
        <v>Sep</v>
      </c>
      <c r="R7406">
        <v>1702</v>
      </c>
      <c r="S7406" t="s">
        <v>674</v>
      </c>
      <c r="T7406" t="s">
        <v>90</v>
      </c>
      <c r="U7406">
        <v>6450</v>
      </c>
      <c r="V7406" s="1">
        <v>0</v>
      </c>
      <c r="W7406">
        <v>38</v>
      </c>
      <c r="X7406">
        <v>4</v>
      </c>
      <c r="Y7406">
        <v>80</v>
      </c>
      <c r="AD7406"/>
    </row>
    <row r="7407" spans="1:30" x14ac:dyDescent="0.25">
      <c r="A7407" t="s">
        <v>40</v>
      </c>
      <c r="B7407" s="2">
        <v>43672</v>
      </c>
      <c r="C7407" s="35">
        <f>YEAR(Sales[[#This Row],[ShipDate]])</f>
        <v>2019</v>
      </c>
      <c r="D7407" t="s">
        <v>36</v>
      </c>
      <c r="E7407" t="s">
        <v>18</v>
      </c>
      <c r="F7407" t="s">
        <v>50</v>
      </c>
      <c r="G7407" t="s">
        <v>25</v>
      </c>
      <c r="H7407" t="s">
        <v>164</v>
      </c>
      <c r="I7407" t="s">
        <v>120</v>
      </c>
      <c r="J7407" t="s">
        <v>13</v>
      </c>
      <c r="K7407" t="s">
        <v>1284</v>
      </c>
      <c r="L7407" t="s">
        <v>68</v>
      </c>
      <c r="N7407" t="str">
        <f>IF(ISBLANK(Sales[[#This Row],[return]]),"No",Sales[[#This Row],[return]])</f>
        <v>No</v>
      </c>
      <c r="O7407" s="2">
        <v>43667</v>
      </c>
      <c r="P7407" s="8" t="str">
        <f>TEXT(DAY(Sales[[#This Row],[OrderDate]]),"ddd")</f>
        <v>Sat</v>
      </c>
      <c r="Q7407" s="8" t="str">
        <f>TEXT(MONTH(Sales[[#This Row],[ShipDate]])*29,"mmm")</f>
        <v>Jul</v>
      </c>
      <c r="R7407">
        <v>1630</v>
      </c>
      <c r="S7407" t="s">
        <v>3224</v>
      </c>
      <c r="T7407" t="s">
        <v>66</v>
      </c>
      <c r="U7407">
        <v>60623</v>
      </c>
      <c r="V7407" s="1">
        <v>0.8</v>
      </c>
      <c r="W7407">
        <v>-3</v>
      </c>
      <c r="X7407">
        <v>2</v>
      </c>
      <c r="Y7407">
        <v>2</v>
      </c>
      <c r="AD7407"/>
    </row>
    <row r="7408" spans="1:30" x14ac:dyDescent="0.25">
      <c r="A7408" t="s">
        <v>40</v>
      </c>
      <c r="B7408" s="2">
        <v>43660</v>
      </c>
      <c r="C7408" s="35">
        <f>YEAR(Sales[[#This Row],[ShipDate]])</f>
        <v>2019</v>
      </c>
      <c r="D7408" t="s">
        <v>36</v>
      </c>
      <c r="E7408" t="s">
        <v>69</v>
      </c>
      <c r="F7408" t="s">
        <v>43</v>
      </c>
      <c r="G7408" t="s">
        <v>11</v>
      </c>
      <c r="H7408" t="s">
        <v>1184</v>
      </c>
      <c r="I7408" t="s">
        <v>142</v>
      </c>
      <c r="J7408" t="s">
        <v>13</v>
      </c>
      <c r="K7408" t="s">
        <v>2992</v>
      </c>
      <c r="L7408" t="s">
        <v>68</v>
      </c>
      <c r="M7408" t="s">
        <v>82</v>
      </c>
      <c r="N7408" t="str">
        <f>IF(ISBLANK(Sales[[#This Row],[return]]),"No",Sales[[#This Row],[return]])</f>
        <v>Yes</v>
      </c>
      <c r="O7408" s="2">
        <v>43655</v>
      </c>
      <c r="P7408" s="8" t="str">
        <f>TEXT(DAY(Sales[[#This Row],[OrderDate]]),"ddd")</f>
        <v>Mon</v>
      </c>
      <c r="Q7408" s="8" t="str">
        <f>TEXT(MONTH(Sales[[#This Row],[ShipDate]])*29,"mmm")</f>
        <v>Jul</v>
      </c>
      <c r="R7408">
        <v>556</v>
      </c>
      <c r="S7408" t="s">
        <v>1446</v>
      </c>
      <c r="T7408" t="s">
        <v>66</v>
      </c>
      <c r="U7408">
        <v>47905</v>
      </c>
      <c r="V7408" s="1">
        <v>0</v>
      </c>
      <c r="W7408">
        <v>32</v>
      </c>
      <c r="X7408">
        <v>5</v>
      </c>
      <c r="Y7408">
        <v>526</v>
      </c>
      <c r="AD7408"/>
    </row>
    <row r="7409" spans="1:30" x14ac:dyDescent="0.25">
      <c r="A7409" t="s">
        <v>24</v>
      </c>
      <c r="B7409" s="2">
        <v>43490</v>
      </c>
      <c r="C7409" s="35">
        <f>YEAR(Sales[[#This Row],[ShipDate]])</f>
        <v>2019</v>
      </c>
      <c r="D7409" t="s">
        <v>113</v>
      </c>
      <c r="E7409" t="s">
        <v>31</v>
      </c>
      <c r="F7409" t="s">
        <v>38</v>
      </c>
      <c r="G7409" t="s">
        <v>11</v>
      </c>
      <c r="H7409" t="s">
        <v>428</v>
      </c>
      <c r="I7409" t="s">
        <v>133</v>
      </c>
      <c r="J7409" t="s">
        <v>13</v>
      </c>
      <c r="K7409" t="s">
        <v>819</v>
      </c>
      <c r="L7409" t="s">
        <v>68</v>
      </c>
      <c r="N7409" t="str">
        <f>IF(ISBLANK(Sales[[#This Row],[return]]),"No",Sales[[#This Row],[return]])</f>
        <v>No</v>
      </c>
      <c r="O7409" s="2">
        <v>43488</v>
      </c>
      <c r="P7409" s="8" t="str">
        <f>TEXT(DAY(Sales[[#This Row],[OrderDate]]),"ddd")</f>
        <v>Mon</v>
      </c>
      <c r="Q7409" s="8" t="str">
        <f>TEXT(MONTH(Sales[[#This Row],[ShipDate]])*29,"mmm")</f>
        <v>Jan</v>
      </c>
      <c r="R7409">
        <v>277</v>
      </c>
      <c r="S7409" t="s">
        <v>782</v>
      </c>
      <c r="T7409" t="s">
        <v>66</v>
      </c>
      <c r="U7409">
        <v>48234</v>
      </c>
      <c r="V7409" s="1">
        <v>0</v>
      </c>
      <c r="W7409">
        <v>21</v>
      </c>
      <c r="X7409">
        <v>2</v>
      </c>
      <c r="Y7409">
        <v>211</v>
      </c>
      <c r="AD7409"/>
    </row>
    <row r="7410" spans="1:30" x14ac:dyDescent="0.25">
      <c r="A7410" t="s">
        <v>10</v>
      </c>
      <c r="B7410" s="2">
        <v>43824</v>
      </c>
      <c r="C7410" s="35">
        <f>YEAR(Sales[[#This Row],[ShipDate]])</f>
        <v>2019</v>
      </c>
      <c r="D7410" t="s">
        <v>113</v>
      </c>
      <c r="E7410" t="s">
        <v>69</v>
      </c>
      <c r="F7410" t="s">
        <v>50</v>
      </c>
      <c r="G7410" t="s">
        <v>25</v>
      </c>
      <c r="H7410" t="s">
        <v>26</v>
      </c>
      <c r="I7410" t="s">
        <v>32</v>
      </c>
      <c r="J7410" t="s">
        <v>13</v>
      </c>
      <c r="K7410" t="s">
        <v>363</v>
      </c>
      <c r="L7410" t="s">
        <v>30</v>
      </c>
      <c r="N7410" t="str">
        <f>IF(ISBLANK(Sales[[#This Row],[return]]),"No",Sales[[#This Row],[return]])</f>
        <v>No</v>
      </c>
      <c r="O7410" s="2">
        <v>43823</v>
      </c>
      <c r="P7410" s="8" t="str">
        <f>TEXT(DAY(Sales[[#This Row],[OrderDate]]),"ddd")</f>
        <v>Tue</v>
      </c>
      <c r="Q7410" s="8" t="str">
        <f>TEXT(MONTH(Sales[[#This Row],[ShipDate]])*29,"mmm")</f>
        <v>Dec</v>
      </c>
      <c r="R7410">
        <v>1609</v>
      </c>
      <c r="S7410" t="s">
        <v>792</v>
      </c>
      <c r="T7410" t="s">
        <v>28</v>
      </c>
      <c r="U7410">
        <v>90049</v>
      </c>
      <c r="V7410" s="1">
        <v>0.2</v>
      </c>
      <c r="W7410">
        <v>34</v>
      </c>
      <c r="X7410">
        <v>3</v>
      </c>
      <c r="Y7410">
        <v>90</v>
      </c>
      <c r="AD7410"/>
    </row>
    <row r="7411" spans="1:30" x14ac:dyDescent="0.25">
      <c r="A7411" t="s">
        <v>10</v>
      </c>
      <c r="B7411" s="2">
        <v>43824</v>
      </c>
      <c r="C7411" s="35">
        <f>YEAR(Sales[[#This Row],[ShipDate]])</f>
        <v>2019</v>
      </c>
      <c r="D7411" t="s">
        <v>113</v>
      </c>
      <c r="E7411" t="s">
        <v>69</v>
      </c>
      <c r="F7411" t="s">
        <v>574</v>
      </c>
      <c r="G7411" t="s">
        <v>46</v>
      </c>
      <c r="H7411" t="s">
        <v>26</v>
      </c>
      <c r="I7411" t="s">
        <v>32</v>
      </c>
      <c r="J7411" t="s">
        <v>13</v>
      </c>
      <c r="K7411" t="s">
        <v>363</v>
      </c>
      <c r="L7411" t="s">
        <v>30</v>
      </c>
      <c r="N7411" t="str">
        <f>IF(ISBLANK(Sales[[#This Row],[return]]),"No",Sales[[#This Row],[return]])</f>
        <v>No</v>
      </c>
      <c r="O7411" s="2">
        <v>43823</v>
      </c>
      <c r="P7411" s="8" t="str">
        <f>TEXT(DAY(Sales[[#This Row],[OrderDate]]),"ddd")</f>
        <v>Tue</v>
      </c>
      <c r="Q7411" s="8" t="str">
        <f>TEXT(MONTH(Sales[[#This Row],[ShipDate]])*29,"mmm")</f>
        <v>Dec</v>
      </c>
      <c r="R7411">
        <v>798</v>
      </c>
      <c r="S7411" t="s">
        <v>573</v>
      </c>
      <c r="T7411" t="s">
        <v>28</v>
      </c>
      <c r="U7411">
        <v>90049</v>
      </c>
      <c r="V7411" s="1">
        <v>0.2</v>
      </c>
      <c r="W7411">
        <v>1008</v>
      </c>
      <c r="X7411">
        <v>6</v>
      </c>
      <c r="Y7411">
        <v>2880</v>
      </c>
      <c r="AD7411"/>
    </row>
    <row r="7412" spans="1:30" x14ac:dyDescent="0.25">
      <c r="A7412" t="s">
        <v>40</v>
      </c>
      <c r="B7412" s="2">
        <v>43809</v>
      </c>
      <c r="C7412" s="35">
        <f>YEAR(Sales[[#This Row],[ShipDate]])</f>
        <v>2019</v>
      </c>
      <c r="D7412" t="s">
        <v>19</v>
      </c>
      <c r="E7412" t="s">
        <v>18</v>
      </c>
      <c r="F7412" t="s">
        <v>43</v>
      </c>
      <c r="G7412" t="s">
        <v>11</v>
      </c>
      <c r="H7412" t="s">
        <v>146</v>
      </c>
      <c r="I7412" t="s">
        <v>149</v>
      </c>
      <c r="J7412" t="s">
        <v>13</v>
      </c>
      <c r="K7412" t="s">
        <v>459</v>
      </c>
      <c r="L7412" t="s">
        <v>92</v>
      </c>
      <c r="N7412" t="str">
        <f>IF(ISBLANK(Sales[[#This Row],[return]]),"No",Sales[[#This Row],[return]])</f>
        <v>No</v>
      </c>
      <c r="O7412" s="2">
        <v>43807</v>
      </c>
      <c r="P7412" s="8" t="str">
        <f>TEXT(DAY(Sales[[#This Row],[OrderDate]]),"ddd")</f>
        <v>Sun</v>
      </c>
      <c r="Q7412" s="8" t="str">
        <f>TEXT(MONTH(Sales[[#This Row],[ShipDate]])*29,"mmm")</f>
        <v>Dec</v>
      </c>
      <c r="R7412">
        <v>392</v>
      </c>
      <c r="S7412" t="s">
        <v>1260</v>
      </c>
      <c r="T7412" t="s">
        <v>90</v>
      </c>
      <c r="U7412">
        <v>10035</v>
      </c>
      <c r="V7412" s="1">
        <v>0</v>
      </c>
      <c r="W7412">
        <v>34</v>
      </c>
      <c r="X7412">
        <v>2</v>
      </c>
      <c r="Y7412">
        <v>109</v>
      </c>
      <c r="AD7412"/>
    </row>
    <row r="7413" spans="1:30" x14ac:dyDescent="0.25">
      <c r="A7413" t="s">
        <v>40</v>
      </c>
      <c r="B7413" s="2">
        <v>43809</v>
      </c>
      <c r="C7413" s="35">
        <f>YEAR(Sales[[#This Row],[ShipDate]])</f>
        <v>2019</v>
      </c>
      <c r="D7413" t="s">
        <v>19</v>
      </c>
      <c r="E7413" t="s">
        <v>18</v>
      </c>
      <c r="F7413" t="s">
        <v>59</v>
      </c>
      <c r="G7413" t="s">
        <v>25</v>
      </c>
      <c r="H7413" t="s">
        <v>146</v>
      </c>
      <c r="I7413" t="s">
        <v>149</v>
      </c>
      <c r="J7413" t="s">
        <v>13</v>
      </c>
      <c r="K7413" t="s">
        <v>459</v>
      </c>
      <c r="L7413" t="s">
        <v>92</v>
      </c>
      <c r="N7413" t="str">
        <f>IF(ISBLANK(Sales[[#This Row],[return]]),"No",Sales[[#This Row],[return]])</f>
        <v>No</v>
      </c>
      <c r="O7413" s="2">
        <v>43807</v>
      </c>
      <c r="P7413" s="8" t="str">
        <f>TEXT(DAY(Sales[[#This Row],[OrderDate]]),"ddd")</f>
        <v>Sun</v>
      </c>
      <c r="Q7413" s="8" t="str">
        <f>TEXT(MONTH(Sales[[#This Row],[ShipDate]])*29,"mmm")</f>
        <v>Dec</v>
      </c>
      <c r="R7413">
        <v>1796</v>
      </c>
      <c r="S7413" t="s">
        <v>1806</v>
      </c>
      <c r="T7413" t="s">
        <v>90</v>
      </c>
      <c r="U7413">
        <v>10035</v>
      </c>
      <c r="V7413" s="1">
        <v>0</v>
      </c>
      <c r="W7413">
        <v>9</v>
      </c>
      <c r="X7413">
        <v>3</v>
      </c>
      <c r="Y7413">
        <v>19</v>
      </c>
      <c r="AD7413"/>
    </row>
    <row r="7414" spans="1:30" x14ac:dyDescent="0.25">
      <c r="A7414" t="s">
        <v>40</v>
      </c>
      <c r="B7414" s="2">
        <v>43809</v>
      </c>
      <c r="C7414" s="35">
        <f>YEAR(Sales[[#This Row],[ShipDate]])</f>
        <v>2019</v>
      </c>
      <c r="D7414" t="s">
        <v>19</v>
      </c>
      <c r="E7414" t="s">
        <v>18</v>
      </c>
      <c r="F7414" t="s">
        <v>39</v>
      </c>
      <c r="G7414" t="s">
        <v>25</v>
      </c>
      <c r="H7414" t="s">
        <v>146</v>
      </c>
      <c r="I7414" t="s">
        <v>149</v>
      </c>
      <c r="J7414" t="s">
        <v>13</v>
      </c>
      <c r="K7414" t="s">
        <v>459</v>
      </c>
      <c r="L7414" t="s">
        <v>92</v>
      </c>
      <c r="N7414" t="str">
        <f>IF(ISBLANK(Sales[[#This Row],[return]]),"No",Sales[[#This Row],[return]])</f>
        <v>No</v>
      </c>
      <c r="O7414" s="2">
        <v>43807</v>
      </c>
      <c r="P7414" s="8" t="str">
        <f>TEXT(DAY(Sales[[#This Row],[OrderDate]]),"ddd")</f>
        <v>Sun</v>
      </c>
      <c r="Q7414" s="8" t="str">
        <f>TEXT(MONTH(Sales[[#This Row],[ShipDate]])*29,"mmm")</f>
        <v>Dec</v>
      </c>
      <c r="R7414">
        <v>1383</v>
      </c>
      <c r="S7414" t="s">
        <v>181</v>
      </c>
      <c r="T7414" t="s">
        <v>90</v>
      </c>
      <c r="U7414">
        <v>10035</v>
      </c>
      <c r="V7414" s="1">
        <v>0</v>
      </c>
      <c r="W7414">
        <v>0</v>
      </c>
      <c r="X7414">
        <v>3</v>
      </c>
      <c r="Y7414">
        <v>273</v>
      </c>
      <c r="AD7414"/>
    </row>
    <row r="7415" spans="1:30" x14ac:dyDescent="0.25">
      <c r="A7415" t="s">
        <v>40</v>
      </c>
      <c r="B7415" s="2">
        <v>43809</v>
      </c>
      <c r="C7415" s="35">
        <f>YEAR(Sales[[#This Row],[ShipDate]])</f>
        <v>2019</v>
      </c>
      <c r="D7415" t="s">
        <v>19</v>
      </c>
      <c r="E7415" t="s">
        <v>18</v>
      </c>
      <c r="F7415" t="s">
        <v>39</v>
      </c>
      <c r="G7415" t="s">
        <v>25</v>
      </c>
      <c r="H7415" t="s">
        <v>146</v>
      </c>
      <c r="I7415" t="s">
        <v>149</v>
      </c>
      <c r="J7415" t="s">
        <v>13</v>
      </c>
      <c r="K7415" t="s">
        <v>459</v>
      </c>
      <c r="L7415" t="s">
        <v>92</v>
      </c>
      <c r="N7415" t="str">
        <f>IF(ISBLANK(Sales[[#This Row],[return]]),"No",Sales[[#This Row],[return]])</f>
        <v>No</v>
      </c>
      <c r="O7415" s="2">
        <v>43807</v>
      </c>
      <c r="P7415" s="8" t="str">
        <f>TEXT(DAY(Sales[[#This Row],[OrderDate]]),"ddd")</f>
        <v>Sun</v>
      </c>
      <c r="Q7415" s="8" t="str">
        <f>TEXT(MONTH(Sales[[#This Row],[ShipDate]])*29,"mmm")</f>
        <v>Dec</v>
      </c>
      <c r="R7415">
        <v>935</v>
      </c>
      <c r="S7415" t="s">
        <v>1984</v>
      </c>
      <c r="T7415" t="s">
        <v>90</v>
      </c>
      <c r="U7415">
        <v>10035</v>
      </c>
      <c r="V7415" s="1">
        <v>0</v>
      </c>
      <c r="W7415">
        <v>8</v>
      </c>
      <c r="X7415">
        <v>4</v>
      </c>
      <c r="Y7415">
        <v>32</v>
      </c>
      <c r="AD7415"/>
    </row>
    <row r="7416" spans="1:30" x14ac:dyDescent="0.25">
      <c r="A7416" t="s">
        <v>40</v>
      </c>
      <c r="B7416" s="2">
        <v>43804</v>
      </c>
      <c r="C7416" s="35">
        <f>YEAR(Sales[[#This Row],[ShipDate]])</f>
        <v>2019</v>
      </c>
      <c r="D7416" t="s">
        <v>36</v>
      </c>
      <c r="E7416" t="s">
        <v>18</v>
      </c>
      <c r="F7416" t="s">
        <v>48</v>
      </c>
      <c r="G7416" t="s">
        <v>46</v>
      </c>
      <c r="H7416" t="s">
        <v>395</v>
      </c>
      <c r="I7416" t="s">
        <v>233</v>
      </c>
      <c r="J7416" t="s">
        <v>13</v>
      </c>
      <c r="K7416" t="s">
        <v>894</v>
      </c>
      <c r="L7416" t="s">
        <v>30</v>
      </c>
      <c r="N7416" t="str">
        <f>IF(ISBLANK(Sales[[#This Row],[return]]),"No",Sales[[#This Row],[return]])</f>
        <v>No</v>
      </c>
      <c r="O7416" s="2">
        <v>43800</v>
      </c>
      <c r="P7416" s="8" t="str">
        <f>TEXT(DAY(Sales[[#This Row],[OrderDate]]),"ddd")</f>
        <v>Sun</v>
      </c>
      <c r="Q7416" s="8" t="str">
        <f>TEXT(MONTH(Sales[[#This Row],[ShipDate]])*29,"mmm")</f>
        <v>Dec</v>
      </c>
      <c r="R7416">
        <v>726</v>
      </c>
      <c r="S7416" t="s">
        <v>112</v>
      </c>
      <c r="T7416" t="s">
        <v>28</v>
      </c>
      <c r="U7416">
        <v>80219</v>
      </c>
      <c r="V7416" s="1">
        <v>0.2</v>
      </c>
      <c r="W7416">
        <v>53</v>
      </c>
      <c r="X7416">
        <v>3</v>
      </c>
      <c r="Y7416">
        <v>470</v>
      </c>
      <c r="AD7416"/>
    </row>
    <row r="7417" spans="1:30" x14ac:dyDescent="0.25">
      <c r="A7417" t="s">
        <v>40</v>
      </c>
      <c r="B7417" s="2">
        <v>43804</v>
      </c>
      <c r="C7417" s="35">
        <f>YEAR(Sales[[#This Row],[ShipDate]])</f>
        <v>2019</v>
      </c>
      <c r="D7417" t="s">
        <v>36</v>
      </c>
      <c r="E7417" t="s">
        <v>18</v>
      </c>
      <c r="F7417" t="s">
        <v>48</v>
      </c>
      <c r="G7417" t="s">
        <v>46</v>
      </c>
      <c r="H7417" t="s">
        <v>395</v>
      </c>
      <c r="I7417" t="s">
        <v>233</v>
      </c>
      <c r="J7417" t="s">
        <v>13</v>
      </c>
      <c r="K7417" t="s">
        <v>894</v>
      </c>
      <c r="L7417" t="s">
        <v>30</v>
      </c>
      <c r="N7417" t="str">
        <f>IF(ISBLANK(Sales[[#This Row],[return]]),"No",Sales[[#This Row],[return]])</f>
        <v>No</v>
      </c>
      <c r="O7417" s="2">
        <v>43800</v>
      </c>
      <c r="P7417" s="8" t="str">
        <f>TEXT(DAY(Sales[[#This Row],[OrderDate]]),"ddd")</f>
        <v>Sun</v>
      </c>
      <c r="Q7417" s="8" t="str">
        <f>TEXT(MONTH(Sales[[#This Row],[ShipDate]])*29,"mmm")</f>
        <v>Dec</v>
      </c>
      <c r="R7417">
        <v>162</v>
      </c>
      <c r="S7417" t="s">
        <v>895</v>
      </c>
      <c r="T7417" t="s">
        <v>28</v>
      </c>
      <c r="U7417">
        <v>80219</v>
      </c>
      <c r="V7417" s="1">
        <v>0.2</v>
      </c>
      <c r="W7417">
        <v>9</v>
      </c>
      <c r="X7417">
        <v>2</v>
      </c>
      <c r="Y7417">
        <v>106</v>
      </c>
      <c r="AD7417"/>
    </row>
    <row r="7418" spans="1:30" x14ac:dyDescent="0.25">
      <c r="A7418" t="s">
        <v>40</v>
      </c>
      <c r="B7418" s="2">
        <v>43804</v>
      </c>
      <c r="C7418" s="35">
        <f>YEAR(Sales[[#This Row],[ShipDate]])</f>
        <v>2019</v>
      </c>
      <c r="D7418" t="s">
        <v>36</v>
      </c>
      <c r="E7418" t="s">
        <v>18</v>
      </c>
      <c r="F7418" t="s">
        <v>52</v>
      </c>
      <c r="G7418" t="s">
        <v>25</v>
      </c>
      <c r="H7418" t="s">
        <v>395</v>
      </c>
      <c r="I7418" t="s">
        <v>233</v>
      </c>
      <c r="J7418" t="s">
        <v>13</v>
      </c>
      <c r="K7418" t="s">
        <v>894</v>
      </c>
      <c r="L7418" t="s">
        <v>30</v>
      </c>
      <c r="N7418" t="str">
        <f>IF(ISBLANK(Sales[[#This Row],[return]]),"No",Sales[[#This Row],[return]])</f>
        <v>No</v>
      </c>
      <c r="O7418" s="2">
        <v>43800</v>
      </c>
      <c r="P7418" s="8" t="str">
        <f>TEXT(DAY(Sales[[#This Row],[OrderDate]]),"ddd")</f>
        <v>Sun</v>
      </c>
      <c r="Q7418" s="8" t="str">
        <f>TEXT(MONTH(Sales[[#This Row],[ShipDate]])*29,"mmm")</f>
        <v>Dec</v>
      </c>
      <c r="R7418">
        <v>638</v>
      </c>
      <c r="S7418" t="s">
        <v>223</v>
      </c>
      <c r="T7418" t="s">
        <v>28</v>
      </c>
      <c r="U7418">
        <v>80219</v>
      </c>
      <c r="V7418" s="1">
        <v>0.2</v>
      </c>
      <c r="W7418">
        <v>4</v>
      </c>
      <c r="X7418">
        <v>3</v>
      </c>
      <c r="Y7418">
        <v>31</v>
      </c>
      <c r="AD7418"/>
    </row>
    <row r="7419" spans="1:30" x14ac:dyDescent="0.25">
      <c r="A7419" t="s">
        <v>40</v>
      </c>
      <c r="B7419" s="2">
        <v>43804</v>
      </c>
      <c r="C7419" s="35">
        <f>YEAR(Sales[[#This Row],[ShipDate]])</f>
        <v>2019</v>
      </c>
      <c r="D7419" t="s">
        <v>36</v>
      </c>
      <c r="E7419" t="s">
        <v>18</v>
      </c>
      <c r="F7419" t="s">
        <v>50</v>
      </c>
      <c r="G7419" t="s">
        <v>25</v>
      </c>
      <c r="H7419" t="s">
        <v>395</v>
      </c>
      <c r="I7419" t="s">
        <v>233</v>
      </c>
      <c r="J7419" t="s">
        <v>13</v>
      </c>
      <c r="K7419" t="s">
        <v>894</v>
      </c>
      <c r="L7419" t="s">
        <v>30</v>
      </c>
      <c r="N7419" t="str">
        <f>IF(ISBLANK(Sales[[#This Row],[return]]),"No",Sales[[#This Row],[return]])</f>
        <v>No</v>
      </c>
      <c r="O7419" s="2">
        <v>43800</v>
      </c>
      <c r="P7419" s="8" t="str">
        <f>TEXT(DAY(Sales[[#This Row],[OrderDate]]),"ddd")</f>
        <v>Sun</v>
      </c>
      <c r="Q7419" s="8" t="str">
        <f>TEXT(MONTH(Sales[[#This Row],[ShipDate]])*29,"mmm")</f>
        <v>Dec</v>
      </c>
      <c r="R7419">
        <v>1343</v>
      </c>
      <c r="S7419" t="s">
        <v>896</v>
      </c>
      <c r="T7419" t="s">
        <v>28</v>
      </c>
      <c r="U7419">
        <v>80219</v>
      </c>
      <c r="V7419" s="1">
        <v>0.7</v>
      </c>
      <c r="W7419">
        <v>-5</v>
      </c>
      <c r="X7419">
        <v>7</v>
      </c>
      <c r="Y7419">
        <v>7</v>
      </c>
      <c r="AD7419"/>
    </row>
    <row r="7420" spans="1:30" x14ac:dyDescent="0.25">
      <c r="A7420" t="s">
        <v>40</v>
      </c>
      <c r="B7420" s="2">
        <v>43804</v>
      </c>
      <c r="C7420" s="35">
        <f>YEAR(Sales[[#This Row],[ShipDate]])</f>
        <v>2019</v>
      </c>
      <c r="D7420" t="s">
        <v>36</v>
      </c>
      <c r="E7420" t="s">
        <v>18</v>
      </c>
      <c r="F7420" t="s">
        <v>48</v>
      </c>
      <c r="G7420" t="s">
        <v>46</v>
      </c>
      <c r="H7420" t="s">
        <v>395</v>
      </c>
      <c r="I7420" t="s">
        <v>233</v>
      </c>
      <c r="J7420" t="s">
        <v>13</v>
      </c>
      <c r="K7420" t="s">
        <v>894</v>
      </c>
      <c r="L7420" t="s">
        <v>30</v>
      </c>
      <c r="N7420" t="str">
        <f>IF(ISBLANK(Sales[[#This Row],[return]]),"No",Sales[[#This Row],[return]])</f>
        <v>No</v>
      </c>
      <c r="O7420" s="2">
        <v>43800</v>
      </c>
      <c r="P7420" s="8" t="str">
        <f>TEXT(DAY(Sales[[#This Row],[OrderDate]]),"ddd")</f>
        <v>Sun</v>
      </c>
      <c r="Q7420" s="8" t="str">
        <f>TEXT(MONTH(Sales[[#This Row],[ShipDate]])*29,"mmm")</f>
        <v>Dec</v>
      </c>
      <c r="R7420">
        <v>937</v>
      </c>
      <c r="S7420" t="s">
        <v>312</v>
      </c>
      <c r="T7420" t="s">
        <v>28</v>
      </c>
      <c r="U7420">
        <v>80219</v>
      </c>
      <c r="V7420" s="1">
        <v>0.2</v>
      </c>
      <c r="W7420">
        <v>30</v>
      </c>
      <c r="X7420">
        <v>4</v>
      </c>
      <c r="Y7420">
        <v>406</v>
      </c>
      <c r="AD7420"/>
    </row>
    <row r="7421" spans="1:30" x14ac:dyDescent="0.25">
      <c r="A7421" t="s">
        <v>40</v>
      </c>
      <c r="B7421" s="2">
        <v>43561</v>
      </c>
      <c r="C7421" s="35">
        <f>YEAR(Sales[[#This Row],[ShipDate]])</f>
        <v>2019</v>
      </c>
      <c r="D7421" t="s">
        <v>36</v>
      </c>
      <c r="E7421" t="s">
        <v>18</v>
      </c>
      <c r="F7421" t="s">
        <v>33</v>
      </c>
      <c r="G7421" t="s">
        <v>25</v>
      </c>
      <c r="H7421" t="s">
        <v>186</v>
      </c>
      <c r="I7421" t="s">
        <v>188</v>
      </c>
      <c r="J7421" t="s">
        <v>13</v>
      </c>
      <c r="K7421" t="s">
        <v>1318</v>
      </c>
      <c r="L7421" t="s">
        <v>17</v>
      </c>
      <c r="N7421" t="str">
        <f>IF(ISBLANK(Sales[[#This Row],[return]]),"No",Sales[[#This Row],[return]])</f>
        <v>No</v>
      </c>
      <c r="O7421" s="2">
        <v>43557</v>
      </c>
      <c r="P7421" s="8" t="str">
        <f>TEXT(DAY(Sales[[#This Row],[OrderDate]]),"ddd")</f>
        <v>Mon</v>
      </c>
      <c r="Q7421" s="8" t="str">
        <f>TEXT(MONTH(Sales[[#This Row],[ShipDate]])*29,"mmm")</f>
        <v>Apr</v>
      </c>
      <c r="R7421">
        <v>208</v>
      </c>
      <c r="S7421" t="s">
        <v>1745</v>
      </c>
      <c r="T7421" t="s">
        <v>15</v>
      </c>
      <c r="U7421">
        <v>35601</v>
      </c>
      <c r="V7421" s="1">
        <v>0</v>
      </c>
      <c r="W7421">
        <v>7</v>
      </c>
      <c r="X7421">
        <v>3</v>
      </c>
      <c r="Y7421">
        <v>15</v>
      </c>
      <c r="AD7421"/>
    </row>
    <row r="7422" spans="1:30" x14ac:dyDescent="0.25">
      <c r="A7422" t="s">
        <v>40</v>
      </c>
      <c r="B7422" s="2">
        <v>43823</v>
      </c>
      <c r="C7422" s="35">
        <f>YEAR(Sales[[#This Row],[ShipDate]])</f>
        <v>2019</v>
      </c>
      <c r="D7422" t="s">
        <v>19</v>
      </c>
      <c r="E7422" t="s">
        <v>18</v>
      </c>
      <c r="F7422" t="s">
        <v>104</v>
      </c>
      <c r="G7422" t="s">
        <v>25</v>
      </c>
      <c r="H7422" t="s">
        <v>2021</v>
      </c>
      <c r="I7422" t="s">
        <v>37</v>
      </c>
      <c r="J7422" t="s">
        <v>13</v>
      </c>
      <c r="K7422" t="s">
        <v>753</v>
      </c>
      <c r="L7422" t="s">
        <v>17</v>
      </c>
      <c r="N7422" t="str">
        <f>IF(ISBLANK(Sales[[#This Row],[return]]),"No",Sales[[#This Row],[return]])</f>
        <v>No</v>
      </c>
      <c r="O7422" s="2">
        <v>43821</v>
      </c>
      <c r="P7422" s="8" t="str">
        <f>TEXT(DAY(Sales[[#This Row],[OrderDate]]),"ddd")</f>
        <v>Sun</v>
      </c>
      <c r="Q7422" s="8" t="str">
        <f>TEXT(MONTH(Sales[[#This Row],[ShipDate]])*29,"mmm")</f>
        <v>Dec</v>
      </c>
      <c r="R7422">
        <v>1501</v>
      </c>
      <c r="S7422" t="s">
        <v>332</v>
      </c>
      <c r="T7422" t="s">
        <v>15</v>
      </c>
      <c r="U7422">
        <v>32127</v>
      </c>
      <c r="V7422" s="1">
        <v>0.2</v>
      </c>
      <c r="W7422">
        <v>3</v>
      </c>
      <c r="X7422">
        <v>1</v>
      </c>
      <c r="Y7422">
        <v>8</v>
      </c>
      <c r="AD7422"/>
    </row>
    <row r="7423" spans="1:30" x14ac:dyDescent="0.25">
      <c r="A7423" t="s">
        <v>24</v>
      </c>
      <c r="B7423" s="2">
        <v>43497</v>
      </c>
      <c r="C7423" s="35">
        <f>YEAR(Sales[[#This Row],[ShipDate]])</f>
        <v>2019</v>
      </c>
      <c r="D7423" t="s">
        <v>113</v>
      </c>
      <c r="E7423" t="s">
        <v>18</v>
      </c>
      <c r="F7423" t="s">
        <v>45</v>
      </c>
      <c r="G7423" t="s">
        <v>25</v>
      </c>
      <c r="H7423" t="s">
        <v>88</v>
      </c>
      <c r="I7423" t="s">
        <v>93</v>
      </c>
      <c r="J7423" t="s">
        <v>13</v>
      </c>
      <c r="K7423" t="s">
        <v>1524</v>
      </c>
      <c r="L7423" t="s">
        <v>92</v>
      </c>
      <c r="N7423" t="str">
        <f>IF(ISBLANK(Sales[[#This Row],[return]]),"No",Sales[[#This Row],[return]])</f>
        <v>No</v>
      </c>
      <c r="O7423" s="2">
        <v>43494</v>
      </c>
      <c r="P7423" s="8" t="str">
        <f>TEXT(DAY(Sales[[#This Row],[OrderDate]]),"ddd")</f>
        <v>Sun</v>
      </c>
      <c r="Q7423" s="8" t="str">
        <f>TEXT(MONTH(Sales[[#This Row],[ShipDate]])*29,"mmm")</f>
        <v>Feb</v>
      </c>
      <c r="R7423">
        <v>1312</v>
      </c>
      <c r="S7423" t="s">
        <v>191</v>
      </c>
      <c r="T7423" t="s">
        <v>90</v>
      </c>
      <c r="U7423">
        <v>19120</v>
      </c>
      <c r="V7423" s="1">
        <v>0.2</v>
      </c>
      <c r="W7423">
        <v>0</v>
      </c>
      <c r="X7423">
        <v>2</v>
      </c>
      <c r="Y7423">
        <v>5</v>
      </c>
      <c r="AD7423"/>
    </row>
    <row r="7424" spans="1:30" x14ac:dyDescent="0.25">
      <c r="A7424" t="s">
        <v>40</v>
      </c>
      <c r="B7424" s="2">
        <v>43671</v>
      </c>
      <c r="C7424" s="35">
        <f>YEAR(Sales[[#This Row],[ShipDate]])</f>
        <v>2019</v>
      </c>
      <c r="D7424" t="s">
        <v>36</v>
      </c>
      <c r="E7424" t="s">
        <v>18</v>
      </c>
      <c r="F7424" t="s">
        <v>23</v>
      </c>
      <c r="G7424" t="s">
        <v>11</v>
      </c>
      <c r="H7424" t="s">
        <v>457</v>
      </c>
      <c r="I7424" t="s">
        <v>32</v>
      </c>
      <c r="J7424" t="s">
        <v>13</v>
      </c>
      <c r="K7424" t="s">
        <v>1373</v>
      </c>
      <c r="L7424" t="s">
        <v>30</v>
      </c>
      <c r="N7424" t="str">
        <f>IF(ISBLANK(Sales[[#This Row],[return]]),"No",Sales[[#This Row],[return]])</f>
        <v>No</v>
      </c>
      <c r="O7424" s="2">
        <v>43667</v>
      </c>
      <c r="P7424" s="8" t="str">
        <f>TEXT(DAY(Sales[[#This Row],[OrderDate]]),"ddd")</f>
        <v>Sat</v>
      </c>
      <c r="Q7424" s="8" t="str">
        <f>TEXT(MONTH(Sales[[#This Row],[ShipDate]])*29,"mmm")</f>
        <v>Jul</v>
      </c>
      <c r="R7424">
        <v>845</v>
      </c>
      <c r="S7424" t="s">
        <v>1389</v>
      </c>
      <c r="T7424" t="s">
        <v>28</v>
      </c>
      <c r="U7424">
        <v>92024</v>
      </c>
      <c r="V7424" s="1">
        <v>0.2</v>
      </c>
      <c r="W7424">
        <v>23</v>
      </c>
      <c r="X7424">
        <v>2</v>
      </c>
      <c r="Y7424">
        <v>225</v>
      </c>
      <c r="AD7424"/>
    </row>
    <row r="7425" spans="1:30" x14ac:dyDescent="0.25">
      <c r="A7425" t="s">
        <v>40</v>
      </c>
      <c r="B7425" s="2">
        <v>43671</v>
      </c>
      <c r="C7425" s="35">
        <f>YEAR(Sales[[#This Row],[ShipDate]])</f>
        <v>2019</v>
      </c>
      <c r="D7425" t="s">
        <v>36</v>
      </c>
      <c r="E7425" t="s">
        <v>18</v>
      </c>
      <c r="F7425" t="s">
        <v>59</v>
      </c>
      <c r="G7425" t="s">
        <v>25</v>
      </c>
      <c r="H7425" t="s">
        <v>457</v>
      </c>
      <c r="I7425" t="s">
        <v>32</v>
      </c>
      <c r="J7425" t="s">
        <v>13</v>
      </c>
      <c r="K7425" t="s">
        <v>1373</v>
      </c>
      <c r="L7425" t="s">
        <v>30</v>
      </c>
      <c r="N7425" t="str">
        <f>IF(ISBLANK(Sales[[#This Row],[return]]),"No",Sales[[#This Row],[return]])</f>
        <v>No</v>
      </c>
      <c r="O7425" s="2">
        <v>43667</v>
      </c>
      <c r="P7425" s="8" t="str">
        <f>TEXT(DAY(Sales[[#This Row],[OrderDate]]),"ddd")</f>
        <v>Sat</v>
      </c>
      <c r="Q7425" s="8" t="str">
        <f>TEXT(MONTH(Sales[[#This Row],[ShipDate]])*29,"mmm")</f>
        <v>Jul</v>
      </c>
      <c r="R7425">
        <v>1662</v>
      </c>
      <c r="S7425" t="s">
        <v>2279</v>
      </c>
      <c r="T7425" t="s">
        <v>28</v>
      </c>
      <c r="U7425">
        <v>92024</v>
      </c>
      <c r="V7425" s="1">
        <v>0</v>
      </c>
      <c r="W7425">
        <v>8</v>
      </c>
      <c r="X7425">
        <v>2</v>
      </c>
      <c r="Y7425">
        <v>16</v>
      </c>
      <c r="AD7425"/>
    </row>
    <row r="7426" spans="1:30" x14ac:dyDescent="0.25">
      <c r="A7426" t="s">
        <v>40</v>
      </c>
      <c r="B7426" s="2">
        <v>43671</v>
      </c>
      <c r="C7426" s="35">
        <f>YEAR(Sales[[#This Row],[ShipDate]])</f>
        <v>2019</v>
      </c>
      <c r="D7426" t="s">
        <v>36</v>
      </c>
      <c r="E7426" t="s">
        <v>18</v>
      </c>
      <c r="F7426" t="s">
        <v>50</v>
      </c>
      <c r="G7426" t="s">
        <v>25</v>
      </c>
      <c r="H7426" t="s">
        <v>457</v>
      </c>
      <c r="I7426" t="s">
        <v>32</v>
      </c>
      <c r="J7426" t="s">
        <v>13</v>
      </c>
      <c r="K7426" t="s">
        <v>1373</v>
      </c>
      <c r="L7426" t="s">
        <v>30</v>
      </c>
      <c r="N7426" t="str">
        <f>IF(ISBLANK(Sales[[#This Row],[return]]),"No",Sales[[#This Row],[return]])</f>
        <v>No</v>
      </c>
      <c r="O7426" s="2">
        <v>43667</v>
      </c>
      <c r="P7426" s="8" t="str">
        <f>TEXT(DAY(Sales[[#This Row],[OrderDate]]),"ddd")</f>
        <v>Sat</v>
      </c>
      <c r="Q7426" s="8" t="str">
        <f>TEXT(MONTH(Sales[[#This Row],[ShipDate]])*29,"mmm")</f>
        <v>Jul</v>
      </c>
      <c r="R7426">
        <v>700</v>
      </c>
      <c r="S7426" t="s">
        <v>566</v>
      </c>
      <c r="T7426" t="s">
        <v>28</v>
      </c>
      <c r="U7426">
        <v>92024</v>
      </c>
      <c r="V7426" s="1">
        <v>0.2</v>
      </c>
      <c r="W7426">
        <v>18</v>
      </c>
      <c r="X7426">
        <v>3</v>
      </c>
      <c r="Y7426">
        <v>50</v>
      </c>
      <c r="AD7426"/>
    </row>
    <row r="7427" spans="1:30" x14ac:dyDescent="0.25">
      <c r="A7427" t="s">
        <v>24</v>
      </c>
      <c r="B7427" s="2">
        <v>43692</v>
      </c>
      <c r="C7427" s="35">
        <f>YEAR(Sales[[#This Row],[ShipDate]])</f>
        <v>2019</v>
      </c>
      <c r="D7427" t="s">
        <v>19</v>
      </c>
      <c r="E7427" t="s">
        <v>31</v>
      </c>
      <c r="F7427" t="s">
        <v>59</v>
      </c>
      <c r="G7427" t="s">
        <v>25</v>
      </c>
      <c r="H7427" t="s">
        <v>680</v>
      </c>
      <c r="I7427" t="s">
        <v>142</v>
      </c>
      <c r="J7427" t="s">
        <v>13</v>
      </c>
      <c r="K7427" t="s">
        <v>1045</v>
      </c>
      <c r="L7427" t="s">
        <v>68</v>
      </c>
      <c r="N7427" t="str">
        <f>IF(ISBLANK(Sales[[#This Row],[return]]),"No",Sales[[#This Row],[return]])</f>
        <v>No</v>
      </c>
      <c r="O7427" s="2">
        <v>43687</v>
      </c>
      <c r="P7427" s="8" t="str">
        <f>TEXT(DAY(Sales[[#This Row],[OrderDate]]),"ddd")</f>
        <v>Tue</v>
      </c>
      <c r="Q7427" s="8" t="str">
        <f>TEXT(MONTH(Sales[[#This Row],[ShipDate]])*29,"mmm")</f>
        <v>Aug</v>
      </c>
      <c r="R7427">
        <v>1698</v>
      </c>
      <c r="S7427" t="s">
        <v>1987</v>
      </c>
      <c r="T7427" t="s">
        <v>66</v>
      </c>
      <c r="U7427">
        <v>47374</v>
      </c>
      <c r="V7427" s="1">
        <v>0</v>
      </c>
      <c r="W7427">
        <v>83</v>
      </c>
      <c r="X7427">
        <v>5</v>
      </c>
      <c r="Y7427">
        <v>177</v>
      </c>
      <c r="AD7427"/>
    </row>
    <row r="7428" spans="1:30" x14ac:dyDescent="0.25">
      <c r="A7428" t="s">
        <v>40</v>
      </c>
      <c r="B7428" s="2">
        <v>43623</v>
      </c>
      <c r="C7428" s="35">
        <f>YEAR(Sales[[#This Row],[ShipDate]])</f>
        <v>2019</v>
      </c>
      <c r="D7428" t="s">
        <v>36</v>
      </c>
      <c r="E7428" t="s">
        <v>69</v>
      </c>
      <c r="F7428" t="s">
        <v>39</v>
      </c>
      <c r="G7428" t="s">
        <v>25</v>
      </c>
      <c r="H7428" t="s">
        <v>1904</v>
      </c>
      <c r="I7428" t="s">
        <v>63</v>
      </c>
      <c r="J7428" t="s">
        <v>13</v>
      </c>
      <c r="K7428" t="s">
        <v>3106</v>
      </c>
      <c r="L7428" t="s">
        <v>30</v>
      </c>
      <c r="N7428" t="str">
        <f>IF(ISBLANK(Sales[[#This Row],[return]]),"No",Sales[[#This Row],[return]])</f>
        <v>No</v>
      </c>
      <c r="O7428" s="2">
        <v>43619</v>
      </c>
      <c r="P7428" s="8" t="str">
        <f>TEXT(DAY(Sales[[#This Row],[OrderDate]]),"ddd")</f>
        <v>Tue</v>
      </c>
      <c r="Q7428" s="8" t="str">
        <f>TEXT(MONTH(Sales[[#This Row],[ShipDate]])*29,"mmm")</f>
        <v>Jun</v>
      </c>
      <c r="R7428">
        <v>575</v>
      </c>
      <c r="S7428" t="s">
        <v>827</v>
      </c>
      <c r="T7428" t="s">
        <v>28</v>
      </c>
      <c r="U7428">
        <v>99207</v>
      </c>
      <c r="V7428" s="1">
        <v>0</v>
      </c>
      <c r="W7428">
        <v>5</v>
      </c>
      <c r="X7428">
        <v>9</v>
      </c>
      <c r="Y7428">
        <v>136</v>
      </c>
      <c r="AD7428"/>
    </row>
    <row r="7429" spans="1:30" x14ac:dyDescent="0.25">
      <c r="A7429" t="s">
        <v>10</v>
      </c>
      <c r="B7429" s="2">
        <v>43709</v>
      </c>
      <c r="C7429" s="35">
        <f>YEAR(Sales[[#This Row],[ShipDate]])</f>
        <v>2019</v>
      </c>
      <c r="D7429" t="s">
        <v>607</v>
      </c>
      <c r="E7429" t="s">
        <v>18</v>
      </c>
      <c r="F7429" t="s">
        <v>23</v>
      </c>
      <c r="G7429" t="s">
        <v>11</v>
      </c>
      <c r="H7429" t="s">
        <v>428</v>
      </c>
      <c r="I7429" t="s">
        <v>133</v>
      </c>
      <c r="J7429" t="s">
        <v>13</v>
      </c>
      <c r="K7429" t="s">
        <v>871</v>
      </c>
      <c r="L7429" t="s">
        <v>68</v>
      </c>
      <c r="N7429" t="str">
        <f>IF(ISBLANK(Sales[[#This Row],[return]]),"No",Sales[[#This Row],[return]])</f>
        <v>No</v>
      </c>
      <c r="O7429" s="2">
        <v>43709</v>
      </c>
      <c r="P7429" s="8" t="str">
        <f>TEXT(DAY(Sales[[#This Row],[OrderDate]]),"ddd")</f>
        <v>Sun</v>
      </c>
      <c r="Q7429" s="8" t="str">
        <f>TEXT(MONTH(Sales[[#This Row],[ShipDate]])*29,"mmm")</f>
        <v>Sep</v>
      </c>
      <c r="R7429">
        <v>791</v>
      </c>
      <c r="S7429" t="s">
        <v>1244</v>
      </c>
      <c r="T7429" t="s">
        <v>66</v>
      </c>
      <c r="U7429">
        <v>48205</v>
      </c>
      <c r="V7429" s="1">
        <v>0</v>
      </c>
      <c r="W7429">
        <v>135</v>
      </c>
      <c r="X7429">
        <v>7</v>
      </c>
      <c r="Y7429">
        <v>498</v>
      </c>
      <c r="AD7429"/>
    </row>
    <row r="7430" spans="1:30" x14ac:dyDescent="0.25">
      <c r="A7430" t="s">
        <v>24</v>
      </c>
      <c r="B7430" s="2">
        <v>43802</v>
      </c>
      <c r="C7430" s="35">
        <f>YEAR(Sales[[#This Row],[ShipDate]])</f>
        <v>2019</v>
      </c>
      <c r="D7430" t="s">
        <v>113</v>
      </c>
      <c r="E7430" t="s">
        <v>69</v>
      </c>
      <c r="F7430" t="s">
        <v>43</v>
      </c>
      <c r="G7430" t="s">
        <v>11</v>
      </c>
      <c r="H7430" t="s">
        <v>1269</v>
      </c>
      <c r="I7430" t="s">
        <v>252</v>
      </c>
      <c r="J7430" t="s">
        <v>13</v>
      </c>
      <c r="K7430" t="s">
        <v>2908</v>
      </c>
      <c r="L7430" t="s">
        <v>92</v>
      </c>
      <c r="N7430" t="str">
        <f>IF(ISBLANK(Sales[[#This Row],[return]]),"No",Sales[[#This Row],[return]])</f>
        <v>No</v>
      </c>
      <c r="O7430" s="2">
        <v>43800</v>
      </c>
      <c r="P7430" s="8" t="str">
        <f>TEXT(DAY(Sales[[#This Row],[OrderDate]]),"ddd")</f>
        <v>Sun</v>
      </c>
      <c r="Q7430" s="8" t="str">
        <f>TEXT(MONTH(Sales[[#This Row],[ShipDate]])*29,"mmm")</f>
        <v>Dec</v>
      </c>
      <c r="R7430">
        <v>1046</v>
      </c>
      <c r="S7430" t="s">
        <v>1383</v>
      </c>
      <c r="T7430" t="s">
        <v>90</v>
      </c>
      <c r="U7430">
        <v>43302</v>
      </c>
      <c r="V7430" s="1">
        <v>0.2</v>
      </c>
      <c r="W7430">
        <v>2</v>
      </c>
      <c r="X7430">
        <v>2</v>
      </c>
      <c r="Y7430">
        <v>8</v>
      </c>
      <c r="AD7430"/>
    </row>
    <row r="7431" spans="1:30" x14ac:dyDescent="0.25">
      <c r="A7431" t="s">
        <v>24</v>
      </c>
      <c r="B7431" s="2">
        <v>43609</v>
      </c>
      <c r="C7431" s="35">
        <f>YEAR(Sales[[#This Row],[ShipDate]])</f>
        <v>2019</v>
      </c>
      <c r="D7431" t="s">
        <v>19</v>
      </c>
      <c r="E7431" t="s">
        <v>31</v>
      </c>
      <c r="F7431" t="s">
        <v>23</v>
      </c>
      <c r="G7431" t="s">
        <v>11</v>
      </c>
      <c r="H7431" t="s">
        <v>1204</v>
      </c>
      <c r="I7431" t="s">
        <v>180</v>
      </c>
      <c r="J7431" t="s">
        <v>13</v>
      </c>
      <c r="K7431" t="s">
        <v>2594</v>
      </c>
      <c r="L7431" t="s">
        <v>17</v>
      </c>
      <c r="N7431" t="str">
        <f>IF(ISBLANK(Sales[[#This Row],[return]]),"No",Sales[[#This Row],[return]])</f>
        <v>No</v>
      </c>
      <c r="O7431" s="2">
        <v>43604</v>
      </c>
      <c r="P7431" s="8" t="str">
        <f>TEXT(DAY(Sales[[#This Row],[OrderDate]]),"ddd")</f>
        <v>Thu</v>
      </c>
      <c r="Q7431" s="8" t="str">
        <f>TEXT(MONTH(Sales[[#This Row],[ShipDate]])*29,"mmm")</f>
        <v>May</v>
      </c>
      <c r="R7431">
        <v>1209</v>
      </c>
      <c r="S7431" t="s">
        <v>950</v>
      </c>
      <c r="T7431" t="s">
        <v>15</v>
      </c>
      <c r="U7431">
        <v>37918</v>
      </c>
      <c r="V7431" s="1">
        <v>0.2</v>
      </c>
      <c r="W7431">
        <v>-35</v>
      </c>
      <c r="X7431">
        <v>3</v>
      </c>
      <c r="Y7431">
        <v>314</v>
      </c>
      <c r="AD7431"/>
    </row>
    <row r="7432" spans="1:30" x14ac:dyDescent="0.25">
      <c r="A7432" t="s">
        <v>24</v>
      </c>
      <c r="B7432" s="2">
        <v>43609</v>
      </c>
      <c r="C7432" s="35">
        <f>YEAR(Sales[[#This Row],[ShipDate]])</f>
        <v>2019</v>
      </c>
      <c r="D7432" t="s">
        <v>19</v>
      </c>
      <c r="E7432" t="s">
        <v>31</v>
      </c>
      <c r="F7432" t="s">
        <v>59</v>
      </c>
      <c r="G7432" t="s">
        <v>25</v>
      </c>
      <c r="H7432" t="s">
        <v>1204</v>
      </c>
      <c r="I7432" t="s">
        <v>180</v>
      </c>
      <c r="J7432" t="s">
        <v>13</v>
      </c>
      <c r="K7432" t="s">
        <v>2594</v>
      </c>
      <c r="L7432" t="s">
        <v>17</v>
      </c>
      <c r="N7432" t="str">
        <f>IF(ISBLANK(Sales[[#This Row],[return]]),"No",Sales[[#This Row],[return]])</f>
        <v>No</v>
      </c>
      <c r="O7432" s="2">
        <v>43604</v>
      </c>
      <c r="P7432" s="8" t="str">
        <f>TEXT(DAY(Sales[[#This Row],[OrderDate]]),"ddd")</f>
        <v>Thu</v>
      </c>
      <c r="Q7432" s="8" t="str">
        <f>TEXT(MONTH(Sales[[#This Row],[ShipDate]])*29,"mmm")</f>
        <v>May</v>
      </c>
      <c r="R7432">
        <v>1745</v>
      </c>
      <c r="S7432" t="s">
        <v>1938</v>
      </c>
      <c r="T7432" t="s">
        <v>15</v>
      </c>
      <c r="U7432">
        <v>37918</v>
      </c>
      <c r="V7432" s="1">
        <v>0.2</v>
      </c>
      <c r="W7432">
        <v>10</v>
      </c>
      <c r="X7432">
        <v>7</v>
      </c>
      <c r="Y7432">
        <v>28</v>
      </c>
      <c r="AD7432"/>
    </row>
    <row r="7433" spans="1:30" x14ac:dyDescent="0.25">
      <c r="A7433" t="s">
        <v>40</v>
      </c>
      <c r="B7433" s="2">
        <v>43728</v>
      </c>
      <c r="C7433" s="35">
        <f>YEAR(Sales[[#This Row],[ShipDate]])</f>
        <v>2019</v>
      </c>
      <c r="D7433" t="s">
        <v>36</v>
      </c>
      <c r="E7433" t="s">
        <v>18</v>
      </c>
      <c r="F7433" t="s">
        <v>59</v>
      </c>
      <c r="G7433" t="s">
        <v>25</v>
      </c>
      <c r="H7433" t="s">
        <v>2261</v>
      </c>
      <c r="I7433" t="s">
        <v>180</v>
      </c>
      <c r="J7433" t="s">
        <v>13</v>
      </c>
      <c r="K7433" t="s">
        <v>1013</v>
      </c>
      <c r="L7433" t="s">
        <v>17</v>
      </c>
      <c r="N7433" t="str">
        <f>IF(ISBLANK(Sales[[#This Row],[return]]),"No",Sales[[#This Row],[return]])</f>
        <v>No</v>
      </c>
      <c r="O7433" s="2">
        <v>43723</v>
      </c>
      <c r="P7433" s="8" t="str">
        <f>TEXT(DAY(Sales[[#This Row],[OrderDate]]),"ddd")</f>
        <v>Sun</v>
      </c>
      <c r="Q7433" s="8" t="str">
        <f>TEXT(MONTH(Sales[[#This Row],[ShipDate]])*29,"mmm")</f>
        <v>Sep</v>
      </c>
      <c r="R7433">
        <v>1684</v>
      </c>
      <c r="S7433" t="s">
        <v>1966</v>
      </c>
      <c r="T7433" t="s">
        <v>15</v>
      </c>
      <c r="U7433">
        <v>37087</v>
      </c>
      <c r="V7433" s="1">
        <v>0.2</v>
      </c>
      <c r="W7433">
        <v>59</v>
      </c>
      <c r="X7433">
        <v>5</v>
      </c>
      <c r="Y7433">
        <v>164</v>
      </c>
      <c r="AD7433"/>
    </row>
    <row r="7434" spans="1:30" x14ac:dyDescent="0.25">
      <c r="A7434" t="s">
        <v>40</v>
      </c>
      <c r="B7434" s="2">
        <v>43618</v>
      </c>
      <c r="C7434" s="35">
        <f>YEAR(Sales[[#This Row],[ShipDate]])</f>
        <v>2019</v>
      </c>
      <c r="D7434" t="s">
        <v>36</v>
      </c>
      <c r="E7434" t="s">
        <v>31</v>
      </c>
      <c r="F7434" t="s">
        <v>59</v>
      </c>
      <c r="G7434" t="s">
        <v>25</v>
      </c>
      <c r="H7434" t="s">
        <v>271</v>
      </c>
      <c r="I7434" t="s">
        <v>169</v>
      </c>
      <c r="J7434" t="s">
        <v>13</v>
      </c>
      <c r="K7434" t="s">
        <v>2678</v>
      </c>
      <c r="L7434" t="s">
        <v>30</v>
      </c>
      <c r="N7434" t="str">
        <f>IF(ISBLANK(Sales[[#This Row],[return]]),"No",Sales[[#This Row],[return]])</f>
        <v>No</v>
      </c>
      <c r="O7434" s="2">
        <v>43613</v>
      </c>
      <c r="P7434" s="8" t="str">
        <f>TEXT(DAY(Sales[[#This Row],[OrderDate]]),"ddd")</f>
        <v>Sat</v>
      </c>
      <c r="Q7434" s="8" t="str">
        <f>TEXT(MONTH(Sales[[#This Row],[ShipDate]])*29,"mmm")</f>
        <v>Jun</v>
      </c>
      <c r="R7434">
        <v>1836</v>
      </c>
      <c r="S7434" t="s">
        <v>1758</v>
      </c>
      <c r="T7434" t="s">
        <v>28</v>
      </c>
      <c r="U7434">
        <v>85023</v>
      </c>
      <c r="V7434" s="1">
        <v>0.2</v>
      </c>
      <c r="W7434">
        <v>5</v>
      </c>
      <c r="X7434">
        <v>3</v>
      </c>
      <c r="Y7434">
        <v>16</v>
      </c>
      <c r="AD7434"/>
    </row>
    <row r="7435" spans="1:30" x14ac:dyDescent="0.25">
      <c r="A7435" t="s">
        <v>40</v>
      </c>
      <c r="B7435" s="2">
        <v>43618</v>
      </c>
      <c r="C7435" s="35">
        <f>YEAR(Sales[[#This Row],[ShipDate]])</f>
        <v>2019</v>
      </c>
      <c r="D7435" t="s">
        <v>36</v>
      </c>
      <c r="E7435" t="s">
        <v>31</v>
      </c>
      <c r="F7435" t="s">
        <v>99</v>
      </c>
      <c r="G7435" t="s">
        <v>46</v>
      </c>
      <c r="H7435" t="s">
        <v>271</v>
      </c>
      <c r="I7435" t="s">
        <v>169</v>
      </c>
      <c r="J7435" t="s">
        <v>13</v>
      </c>
      <c r="K7435" t="s">
        <v>2678</v>
      </c>
      <c r="L7435" t="s">
        <v>30</v>
      </c>
      <c r="N7435" t="str">
        <f>IF(ISBLANK(Sales[[#This Row],[return]]),"No",Sales[[#This Row],[return]])</f>
        <v>No</v>
      </c>
      <c r="O7435" s="2">
        <v>43613</v>
      </c>
      <c r="P7435" s="8" t="str">
        <f>TEXT(DAY(Sales[[#This Row],[OrderDate]]),"ddd")</f>
        <v>Sat</v>
      </c>
      <c r="Q7435" s="8" t="str">
        <f>TEXT(MONTH(Sales[[#This Row],[ShipDate]])*29,"mmm")</f>
        <v>Jun</v>
      </c>
      <c r="R7435">
        <v>1014</v>
      </c>
      <c r="S7435" t="s">
        <v>242</v>
      </c>
      <c r="T7435" t="s">
        <v>28</v>
      </c>
      <c r="U7435">
        <v>85023</v>
      </c>
      <c r="V7435" s="1">
        <v>0.2</v>
      </c>
      <c r="W7435">
        <v>54</v>
      </c>
      <c r="X7435">
        <v>4</v>
      </c>
      <c r="Y7435">
        <v>272</v>
      </c>
      <c r="AD7435"/>
    </row>
    <row r="7436" spans="1:30" x14ac:dyDescent="0.25">
      <c r="A7436" t="s">
        <v>40</v>
      </c>
      <c r="B7436" s="2">
        <v>43618</v>
      </c>
      <c r="C7436" s="35">
        <f>YEAR(Sales[[#This Row],[ShipDate]])</f>
        <v>2019</v>
      </c>
      <c r="D7436" t="s">
        <v>36</v>
      </c>
      <c r="E7436" t="s">
        <v>31</v>
      </c>
      <c r="F7436" t="s">
        <v>48</v>
      </c>
      <c r="G7436" t="s">
        <v>46</v>
      </c>
      <c r="H7436" t="s">
        <v>271</v>
      </c>
      <c r="I7436" t="s">
        <v>169</v>
      </c>
      <c r="J7436" t="s">
        <v>13</v>
      </c>
      <c r="K7436" t="s">
        <v>2678</v>
      </c>
      <c r="L7436" t="s">
        <v>30</v>
      </c>
      <c r="N7436" t="str">
        <f>IF(ISBLANK(Sales[[#This Row],[return]]),"No",Sales[[#This Row],[return]])</f>
        <v>No</v>
      </c>
      <c r="O7436" s="2">
        <v>43613</v>
      </c>
      <c r="P7436" s="8" t="str">
        <f>TEXT(DAY(Sales[[#This Row],[OrderDate]]),"ddd")</f>
        <v>Sat</v>
      </c>
      <c r="Q7436" s="8" t="str">
        <f>TEXT(MONTH(Sales[[#This Row],[ShipDate]])*29,"mmm")</f>
        <v>Jun</v>
      </c>
      <c r="R7436">
        <v>1245</v>
      </c>
      <c r="S7436" t="s">
        <v>2480</v>
      </c>
      <c r="T7436" t="s">
        <v>28</v>
      </c>
      <c r="U7436">
        <v>85023</v>
      </c>
      <c r="V7436" s="1">
        <v>0.2</v>
      </c>
      <c r="W7436">
        <v>20</v>
      </c>
      <c r="X7436">
        <v>5</v>
      </c>
      <c r="Y7436">
        <v>196</v>
      </c>
      <c r="AD7436"/>
    </row>
    <row r="7437" spans="1:30" x14ac:dyDescent="0.25">
      <c r="A7437" t="s">
        <v>40</v>
      </c>
      <c r="B7437" s="2">
        <v>43623</v>
      </c>
      <c r="C7437" s="35">
        <f>YEAR(Sales[[#This Row],[ShipDate]])</f>
        <v>2019</v>
      </c>
      <c r="D7437" t="s">
        <v>36</v>
      </c>
      <c r="E7437" t="s">
        <v>31</v>
      </c>
      <c r="F7437" t="s">
        <v>59</v>
      </c>
      <c r="G7437" t="s">
        <v>25</v>
      </c>
      <c r="H7437" t="s">
        <v>26</v>
      </c>
      <c r="I7437" t="s">
        <v>32</v>
      </c>
      <c r="J7437" t="s">
        <v>13</v>
      </c>
      <c r="K7437" t="s">
        <v>653</v>
      </c>
      <c r="L7437" t="s">
        <v>30</v>
      </c>
      <c r="M7437" t="s">
        <v>82</v>
      </c>
      <c r="N7437" t="str">
        <f>IF(ISBLANK(Sales[[#This Row],[return]]),"No",Sales[[#This Row],[return]])</f>
        <v>Yes</v>
      </c>
      <c r="O7437" s="2">
        <v>43619</v>
      </c>
      <c r="P7437" s="8" t="str">
        <f>TEXT(DAY(Sales[[#This Row],[OrderDate]]),"ddd")</f>
        <v>Tue</v>
      </c>
      <c r="Q7437" s="8" t="str">
        <f>TEXT(MONTH(Sales[[#This Row],[ShipDate]])*29,"mmm")</f>
        <v>Jun</v>
      </c>
      <c r="R7437">
        <v>1743</v>
      </c>
      <c r="S7437" t="s">
        <v>1955</v>
      </c>
      <c r="T7437" t="s">
        <v>28</v>
      </c>
      <c r="U7437">
        <v>90036</v>
      </c>
      <c r="V7437" s="1">
        <v>0</v>
      </c>
      <c r="W7437">
        <v>5</v>
      </c>
      <c r="X7437">
        <v>2</v>
      </c>
      <c r="Y7437">
        <v>12</v>
      </c>
      <c r="AD7437"/>
    </row>
    <row r="7438" spans="1:30" x14ac:dyDescent="0.25">
      <c r="A7438" t="s">
        <v>40</v>
      </c>
      <c r="B7438" s="2">
        <v>43623</v>
      </c>
      <c r="C7438" s="35">
        <f>YEAR(Sales[[#This Row],[ShipDate]])</f>
        <v>2019</v>
      </c>
      <c r="D7438" t="s">
        <v>36</v>
      </c>
      <c r="E7438" t="s">
        <v>31</v>
      </c>
      <c r="F7438" t="s">
        <v>50</v>
      </c>
      <c r="G7438" t="s">
        <v>25</v>
      </c>
      <c r="H7438" t="s">
        <v>26</v>
      </c>
      <c r="I7438" t="s">
        <v>32</v>
      </c>
      <c r="J7438" t="s">
        <v>13</v>
      </c>
      <c r="K7438" t="s">
        <v>653</v>
      </c>
      <c r="L7438" t="s">
        <v>30</v>
      </c>
      <c r="M7438" t="s">
        <v>82</v>
      </c>
      <c r="N7438" t="str">
        <f>IF(ISBLANK(Sales[[#This Row],[return]]),"No",Sales[[#This Row],[return]])</f>
        <v>Yes</v>
      </c>
      <c r="O7438" s="2">
        <v>43619</v>
      </c>
      <c r="P7438" s="8" t="str">
        <f>TEXT(DAY(Sales[[#This Row],[OrderDate]]),"ddd")</f>
        <v>Tue</v>
      </c>
      <c r="Q7438" s="8" t="str">
        <f>TEXT(MONTH(Sales[[#This Row],[ShipDate]])*29,"mmm")</f>
        <v>Jun</v>
      </c>
      <c r="R7438">
        <v>1596</v>
      </c>
      <c r="S7438" t="s">
        <v>1843</v>
      </c>
      <c r="T7438" t="s">
        <v>28</v>
      </c>
      <c r="U7438">
        <v>90036</v>
      </c>
      <c r="V7438" s="1">
        <v>0.2</v>
      </c>
      <c r="W7438">
        <v>1</v>
      </c>
      <c r="X7438">
        <v>1</v>
      </c>
      <c r="Y7438">
        <v>4</v>
      </c>
      <c r="AD7438"/>
    </row>
    <row r="7439" spans="1:30" x14ac:dyDescent="0.25">
      <c r="A7439" t="s">
        <v>40</v>
      </c>
      <c r="B7439" s="2">
        <v>43623</v>
      </c>
      <c r="C7439" s="35">
        <f>YEAR(Sales[[#This Row],[ShipDate]])</f>
        <v>2019</v>
      </c>
      <c r="D7439" t="s">
        <v>36</v>
      </c>
      <c r="E7439" t="s">
        <v>31</v>
      </c>
      <c r="F7439" t="s">
        <v>99</v>
      </c>
      <c r="G7439" t="s">
        <v>46</v>
      </c>
      <c r="H7439" t="s">
        <v>26</v>
      </c>
      <c r="I7439" t="s">
        <v>32</v>
      </c>
      <c r="J7439" t="s">
        <v>13</v>
      </c>
      <c r="K7439" t="s">
        <v>653</v>
      </c>
      <c r="L7439" t="s">
        <v>30</v>
      </c>
      <c r="M7439" t="s">
        <v>82</v>
      </c>
      <c r="N7439" t="str">
        <f>IF(ISBLANK(Sales[[#This Row],[return]]),"No",Sales[[#This Row],[return]])</f>
        <v>Yes</v>
      </c>
      <c r="O7439" s="2">
        <v>43619</v>
      </c>
      <c r="P7439" s="8" t="str">
        <f>TEXT(DAY(Sales[[#This Row],[OrderDate]]),"ddd")</f>
        <v>Tue</v>
      </c>
      <c r="Q7439" s="8" t="str">
        <f>TEXT(MONTH(Sales[[#This Row],[ShipDate]])*29,"mmm")</f>
        <v>Jun</v>
      </c>
      <c r="R7439">
        <v>966</v>
      </c>
      <c r="S7439" t="s">
        <v>2333</v>
      </c>
      <c r="T7439" t="s">
        <v>28</v>
      </c>
      <c r="U7439">
        <v>90036</v>
      </c>
      <c r="V7439" s="1">
        <v>0</v>
      </c>
      <c r="W7439">
        <v>9</v>
      </c>
      <c r="X7439">
        <v>5</v>
      </c>
      <c r="Y7439">
        <v>45</v>
      </c>
      <c r="AD7439"/>
    </row>
    <row r="7440" spans="1:30" x14ac:dyDescent="0.25">
      <c r="A7440" t="s">
        <v>40</v>
      </c>
      <c r="B7440" s="2">
        <v>43595</v>
      </c>
      <c r="C7440" s="35">
        <f>YEAR(Sales[[#This Row],[ShipDate]])</f>
        <v>2019</v>
      </c>
      <c r="D7440" t="s">
        <v>36</v>
      </c>
      <c r="E7440" t="s">
        <v>18</v>
      </c>
      <c r="F7440" t="s">
        <v>59</v>
      </c>
      <c r="G7440" t="s">
        <v>25</v>
      </c>
      <c r="H7440" t="s">
        <v>614</v>
      </c>
      <c r="I7440" t="s">
        <v>169</v>
      </c>
      <c r="J7440" t="s">
        <v>13</v>
      </c>
      <c r="K7440" t="s">
        <v>571</v>
      </c>
      <c r="L7440" t="s">
        <v>30</v>
      </c>
      <c r="N7440" t="str">
        <f>IF(ISBLANK(Sales[[#This Row],[return]]),"No",Sales[[#This Row],[return]])</f>
        <v>No</v>
      </c>
      <c r="O7440" s="2">
        <v>43591</v>
      </c>
      <c r="P7440" s="8" t="str">
        <f>TEXT(DAY(Sales[[#This Row],[OrderDate]]),"ddd")</f>
        <v>Fri</v>
      </c>
      <c r="Q7440" s="8" t="str">
        <f>TEXT(MONTH(Sales[[#This Row],[ShipDate]])*29,"mmm")</f>
        <v>May</v>
      </c>
      <c r="R7440">
        <v>1673</v>
      </c>
      <c r="S7440" t="s">
        <v>316</v>
      </c>
      <c r="T7440" t="s">
        <v>28</v>
      </c>
      <c r="U7440">
        <v>85705</v>
      </c>
      <c r="V7440" s="1">
        <v>0.2</v>
      </c>
      <c r="W7440">
        <v>27</v>
      </c>
      <c r="X7440">
        <v>4</v>
      </c>
      <c r="Y7440">
        <v>84</v>
      </c>
      <c r="AD7440"/>
    </row>
    <row r="7441" spans="1:30" x14ac:dyDescent="0.25">
      <c r="A7441" t="s">
        <v>40</v>
      </c>
      <c r="B7441" s="2">
        <v>43509</v>
      </c>
      <c r="C7441" s="35">
        <f>YEAR(Sales[[#This Row],[ShipDate]])</f>
        <v>2019</v>
      </c>
      <c r="D7441" t="s">
        <v>36</v>
      </c>
      <c r="E7441" t="s">
        <v>18</v>
      </c>
      <c r="F7441" t="s">
        <v>39</v>
      </c>
      <c r="G7441" t="s">
        <v>25</v>
      </c>
      <c r="H7441" t="s">
        <v>26</v>
      </c>
      <c r="I7441" t="s">
        <v>32</v>
      </c>
      <c r="J7441" t="s">
        <v>13</v>
      </c>
      <c r="K7441" t="s">
        <v>1519</v>
      </c>
      <c r="L7441" t="s">
        <v>30</v>
      </c>
      <c r="N7441" t="str">
        <f>IF(ISBLANK(Sales[[#This Row],[return]]),"No",Sales[[#This Row],[return]])</f>
        <v>No</v>
      </c>
      <c r="O7441" s="2">
        <v>43505</v>
      </c>
      <c r="P7441" s="8" t="str">
        <f>TEXT(DAY(Sales[[#This Row],[OrderDate]]),"ddd")</f>
        <v>Mon</v>
      </c>
      <c r="Q7441" s="8" t="str">
        <f>TEXT(MONTH(Sales[[#This Row],[ShipDate]])*29,"mmm")</f>
        <v>Feb</v>
      </c>
      <c r="R7441">
        <v>1444</v>
      </c>
      <c r="S7441" t="s">
        <v>1885</v>
      </c>
      <c r="T7441" t="s">
        <v>28</v>
      </c>
      <c r="U7441">
        <v>90032</v>
      </c>
      <c r="V7441" s="1">
        <v>0</v>
      </c>
      <c r="W7441">
        <v>18</v>
      </c>
      <c r="X7441">
        <v>5</v>
      </c>
      <c r="Y7441">
        <v>355</v>
      </c>
      <c r="AD7441"/>
    </row>
    <row r="7442" spans="1:30" x14ac:dyDescent="0.25">
      <c r="A7442" t="s">
        <v>10</v>
      </c>
      <c r="B7442" s="2">
        <v>43559</v>
      </c>
      <c r="C7442" s="35">
        <f>YEAR(Sales[[#This Row],[ShipDate]])</f>
        <v>2019</v>
      </c>
      <c r="D7442" t="s">
        <v>19</v>
      </c>
      <c r="E7442" t="s">
        <v>18</v>
      </c>
      <c r="F7442" t="s">
        <v>104</v>
      </c>
      <c r="G7442" t="s">
        <v>25</v>
      </c>
      <c r="H7442" t="s">
        <v>171</v>
      </c>
      <c r="I7442" t="s">
        <v>299</v>
      </c>
      <c r="J7442" t="s">
        <v>13</v>
      </c>
      <c r="K7442" t="s">
        <v>1171</v>
      </c>
      <c r="L7442" t="s">
        <v>68</v>
      </c>
      <c r="N7442" t="str">
        <f>IF(ISBLANK(Sales[[#This Row],[return]]),"No",Sales[[#This Row],[return]])</f>
        <v>No</v>
      </c>
      <c r="O7442" s="2">
        <v>43556</v>
      </c>
      <c r="P7442" s="8" t="str">
        <f>TEXT(DAY(Sales[[#This Row],[OrderDate]]),"ddd")</f>
        <v>Sun</v>
      </c>
      <c r="Q7442" s="8" t="str">
        <f>TEXT(MONTH(Sales[[#This Row],[ShipDate]])*29,"mmm")</f>
        <v>Apr</v>
      </c>
      <c r="R7442">
        <v>1501</v>
      </c>
      <c r="S7442" t="s">
        <v>332</v>
      </c>
      <c r="T7442" t="s">
        <v>66</v>
      </c>
      <c r="U7442">
        <v>65807</v>
      </c>
      <c r="V7442" s="1">
        <v>0</v>
      </c>
      <c r="W7442">
        <v>13</v>
      </c>
      <c r="X7442">
        <v>5</v>
      </c>
      <c r="Y7442">
        <v>28</v>
      </c>
      <c r="AD7442"/>
    </row>
    <row r="7443" spans="1:30" x14ac:dyDescent="0.25">
      <c r="A7443" t="s">
        <v>10</v>
      </c>
      <c r="B7443" s="2">
        <v>43559</v>
      </c>
      <c r="C7443" s="35">
        <f>YEAR(Sales[[#This Row],[ShipDate]])</f>
        <v>2019</v>
      </c>
      <c r="D7443" t="s">
        <v>19</v>
      </c>
      <c r="E7443" t="s">
        <v>18</v>
      </c>
      <c r="F7443" t="s">
        <v>39</v>
      </c>
      <c r="G7443" t="s">
        <v>25</v>
      </c>
      <c r="H7443" t="s">
        <v>171</v>
      </c>
      <c r="I7443" t="s">
        <v>299</v>
      </c>
      <c r="J7443" t="s">
        <v>13</v>
      </c>
      <c r="K7443" t="s">
        <v>1171</v>
      </c>
      <c r="L7443" t="s">
        <v>68</v>
      </c>
      <c r="N7443" t="str">
        <f>IF(ISBLANK(Sales[[#This Row],[return]]),"No",Sales[[#This Row],[return]])</f>
        <v>No</v>
      </c>
      <c r="O7443" s="2">
        <v>43556</v>
      </c>
      <c r="P7443" s="8" t="str">
        <f>TEXT(DAY(Sales[[#This Row],[OrderDate]]),"ddd")</f>
        <v>Sun</v>
      </c>
      <c r="Q7443" s="8" t="str">
        <f>TEXT(MONTH(Sales[[#This Row],[ShipDate]])*29,"mmm")</f>
        <v>Apr</v>
      </c>
      <c r="R7443">
        <v>790</v>
      </c>
      <c r="S7443" t="s">
        <v>1873</v>
      </c>
      <c r="T7443" t="s">
        <v>66</v>
      </c>
      <c r="U7443">
        <v>65807</v>
      </c>
      <c r="V7443" s="1">
        <v>0</v>
      </c>
      <c r="W7443">
        <v>24</v>
      </c>
      <c r="X7443">
        <v>6</v>
      </c>
      <c r="Y7443">
        <v>94</v>
      </c>
      <c r="AD7443"/>
    </row>
    <row r="7444" spans="1:30" x14ac:dyDescent="0.25">
      <c r="A7444" t="s">
        <v>10</v>
      </c>
      <c r="B7444" s="2">
        <v>43759</v>
      </c>
      <c r="C7444" s="35">
        <f>YEAR(Sales[[#This Row],[ShipDate]])</f>
        <v>2019</v>
      </c>
      <c r="D7444" t="s">
        <v>607</v>
      </c>
      <c r="E7444" t="s">
        <v>69</v>
      </c>
      <c r="F7444" t="s">
        <v>38</v>
      </c>
      <c r="G7444" t="s">
        <v>11</v>
      </c>
      <c r="H7444" t="s">
        <v>2925</v>
      </c>
      <c r="I7444" t="s">
        <v>324</v>
      </c>
      <c r="J7444" t="s">
        <v>13</v>
      </c>
      <c r="K7444" t="s">
        <v>2926</v>
      </c>
      <c r="L7444" t="s">
        <v>68</v>
      </c>
      <c r="N7444" t="str">
        <f>IF(ISBLANK(Sales[[#This Row],[return]]),"No",Sales[[#This Row],[return]])</f>
        <v>No</v>
      </c>
      <c r="O7444" s="2">
        <v>43759</v>
      </c>
      <c r="P7444" s="8" t="str">
        <f>TEXT(DAY(Sales[[#This Row],[OrderDate]]),"ddd")</f>
        <v>Sat</v>
      </c>
      <c r="Q7444" s="8" t="str">
        <f>TEXT(MONTH(Sales[[#This Row],[ShipDate]])*29,"mmm")</f>
        <v>Oct</v>
      </c>
      <c r="R7444">
        <v>312</v>
      </c>
      <c r="S7444" t="s">
        <v>1180</v>
      </c>
      <c r="T7444" t="s">
        <v>66</v>
      </c>
      <c r="U7444">
        <v>74403</v>
      </c>
      <c r="V7444" s="1">
        <v>0</v>
      </c>
      <c r="W7444">
        <v>63</v>
      </c>
      <c r="X7444">
        <v>1</v>
      </c>
      <c r="Y7444">
        <v>262</v>
      </c>
      <c r="AD7444"/>
    </row>
    <row r="7445" spans="1:30" x14ac:dyDescent="0.25">
      <c r="A7445" t="s">
        <v>10</v>
      </c>
      <c r="B7445" s="2">
        <v>43759</v>
      </c>
      <c r="C7445" s="35">
        <f>YEAR(Sales[[#This Row],[ShipDate]])</f>
        <v>2019</v>
      </c>
      <c r="D7445" t="s">
        <v>607</v>
      </c>
      <c r="E7445" t="s">
        <v>69</v>
      </c>
      <c r="F7445" t="s">
        <v>48</v>
      </c>
      <c r="G7445" t="s">
        <v>46</v>
      </c>
      <c r="H7445" t="s">
        <v>2925</v>
      </c>
      <c r="I7445" t="s">
        <v>324</v>
      </c>
      <c r="J7445" t="s">
        <v>13</v>
      </c>
      <c r="K7445" t="s">
        <v>2926</v>
      </c>
      <c r="L7445" t="s">
        <v>68</v>
      </c>
      <c r="N7445" t="str">
        <f>IF(ISBLANK(Sales[[#This Row],[return]]),"No",Sales[[#This Row],[return]])</f>
        <v>No</v>
      </c>
      <c r="O7445" s="2">
        <v>43759</v>
      </c>
      <c r="P7445" s="8" t="str">
        <f>TEXT(DAY(Sales[[#This Row],[OrderDate]]),"ddd")</f>
        <v>Sat</v>
      </c>
      <c r="Q7445" s="8" t="str">
        <f>TEXT(MONTH(Sales[[#This Row],[ShipDate]])*29,"mmm")</f>
        <v>Oct</v>
      </c>
      <c r="R7445">
        <v>1299</v>
      </c>
      <c r="S7445" t="s">
        <v>2426</v>
      </c>
      <c r="T7445" t="s">
        <v>66</v>
      </c>
      <c r="U7445">
        <v>74403</v>
      </c>
      <c r="V7445" s="1">
        <v>0</v>
      </c>
      <c r="W7445">
        <v>374</v>
      </c>
      <c r="X7445">
        <v>8</v>
      </c>
      <c r="Y7445">
        <v>1440</v>
      </c>
      <c r="AD7445"/>
    </row>
    <row r="7446" spans="1:30" x14ac:dyDescent="0.25">
      <c r="A7446" t="s">
        <v>10</v>
      </c>
      <c r="B7446" s="2">
        <v>43532</v>
      </c>
      <c r="C7446" s="35">
        <f>YEAR(Sales[[#This Row],[ShipDate]])</f>
        <v>2019</v>
      </c>
      <c r="D7446" t="s">
        <v>36</v>
      </c>
      <c r="E7446" t="s">
        <v>31</v>
      </c>
      <c r="F7446" t="s">
        <v>290</v>
      </c>
      <c r="G7446" t="s">
        <v>25</v>
      </c>
      <c r="H7446" t="s">
        <v>399</v>
      </c>
      <c r="I7446" t="s">
        <v>70</v>
      </c>
      <c r="J7446" t="s">
        <v>13</v>
      </c>
      <c r="K7446" t="s">
        <v>187</v>
      </c>
      <c r="L7446" t="s">
        <v>68</v>
      </c>
      <c r="N7446" t="str">
        <f>IF(ISBLANK(Sales[[#This Row],[return]]),"No",Sales[[#This Row],[return]])</f>
        <v>No</v>
      </c>
      <c r="O7446" s="2">
        <v>43526</v>
      </c>
      <c r="P7446" s="8" t="str">
        <f>TEXT(DAY(Sales[[#This Row],[OrderDate]]),"ddd")</f>
        <v>Mon</v>
      </c>
      <c r="Q7446" s="8" t="str">
        <f>TEXT(MONTH(Sales[[#This Row],[ShipDate]])*29,"mmm")</f>
        <v>Mar</v>
      </c>
      <c r="R7446">
        <v>1504</v>
      </c>
      <c r="S7446" t="s">
        <v>608</v>
      </c>
      <c r="T7446" t="s">
        <v>66</v>
      </c>
      <c r="U7446">
        <v>75081</v>
      </c>
      <c r="V7446" s="1">
        <v>0.2</v>
      </c>
      <c r="W7446">
        <v>-1</v>
      </c>
      <c r="X7446">
        <v>4</v>
      </c>
      <c r="Y7446">
        <v>7</v>
      </c>
      <c r="AD7446"/>
    </row>
    <row r="7447" spans="1:30" x14ac:dyDescent="0.25">
      <c r="A7447" t="s">
        <v>10</v>
      </c>
      <c r="B7447" s="2">
        <v>43532</v>
      </c>
      <c r="C7447" s="35">
        <f>YEAR(Sales[[#This Row],[ShipDate]])</f>
        <v>2019</v>
      </c>
      <c r="D7447" t="s">
        <v>36</v>
      </c>
      <c r="E7447" t="s">
        <v>31</v>
      </c>
      <c r="F7447" t="s">
        <v>50</v>
      </c>
      <c r="G7447" t="s">
        <v>25</v>
      </c>
      <c r="H7447" t="s">
        <v>399</v>
      </c>
      <c r="I7447" t="s">
        <v>70</v>
      </c>
      <c r="J7447" t="s">
        <v>13</v>
      </c>
      <c r="K7447" t="s">
        <v>187</v>
      </c>
      <c r="L7447" t="s">
        <v>68</v>
      </c>
      <c r="N7447" t="str">
        <f>IF(ISBLANK(Sales[[#This Row],[return]]),"No",Sales[[#This Row],[return]])</f>
        <v>No</v>
      </c>
      <c r="O7447" s="2">
        <v>43526</v>
      </c>
      <c r="P7447" s="8" t="str">
        <f>TEXT(DAY(Sales[[#This Row],[OrderDate]]),"ddd")</f>
        <v>Mon</v>
      </c>
      <c r="Q7447" s="8" t="str">
        <f>TEXT(MONTH(Sales[[#This Row],[ShipDate]])*29,"mmm")</f>
        <v>Mar</v>
      </c>
      <c r="R7447">
        <v>1647</v>
      </c>
      <c r="S7447" t="s">
        <v>130</v>
      </c>
      <c r="T7447" t="s">
        <v>66</v>
      </c>
      <c r="U7447">
        <v>75081</v>
      </c>
      <c r="V7447" s="1">
        <v>0.8</v>
      </c>
      <c r="W7447">
        <v>-20</v>
      </c>
      <c r="X7447">
        <v>7</v>
      </c>
      <c r="Y7447">
        <v>12</v>
      </c>
      <c r="AD7447"/>
    </row>
    <row r="7448" spans="1:30" x14ac:dyDescent="0.25">
      <c r="A7448" t="s">
        <v>10</v>
      </c>
      <c r="B7448" s="2">
        <v>43678</v>
      </c>
      <c r="C7448" s="35">
        <f>YEAR(Sales[[#This Row],[ShipDate]])</f>
        <v>2019</v>
      </c>
      <c r="D7448" t="s">
        <v>19</v>
      </c>
      <c r="E7448" t="s">
        <v>18</v>
      </c>
      <c r="F7448" t="s">
        <v>45</v>
      </c>
      <c r="G7448" t="s">
        <v>25</v>
      </c>
      <c r="H7448" t="s">
        <v>152</v>
      </c>
      <c r="I7448" t="s">
        <v>149</v>
      </c>
      <c r="J7448" t="s">
        <v>13</v>
      </c>
      <c r="K7448" t="s">
        <v>1161</v>
      </c>
      <c r="L7448" t="s">
        <v>92</v>
      </c>
      <c r="N7448" t="str">
        <f>IF(ISBLANK(Sales[[#This Row],[return]]),"No",Sales[[#This Row],[return]])</f>
        <v>No</v>
      </c>
      <c r="O7448" s="2">
        <v>43675</v>
      </c>
      <c r="P7448" s="8" t="str">
        <f>TEXT(DAY(Sales[[#This Row],[OrderDate]]),"ddd")</f>
        <v>Sun</v>
      </c>
      <c r="Q7448" s="8" t="str">
        <f>TEXT(MONTH(Sales[[#This Row],[ShipDate]])*29,"mmm")</f>
        <v>Aug</v>
      </c>
      <c r="R7448">
        <v>1416</v>
      </c>
      <c r="S7448" t="s">
        <v>343</v>
      </c>
      <c r="T7448" t="s">
        <v>90</v>
      </c>
      <c r="U7448">
        <v>12180</v>
      </c>
      <c r="V7448" s="1">
        <v>0</v>
      </c>
      <c r="W7448">
        <v>22</v>
      </c>
      <c r="X7448">
        <v>9</v>
      </c>
      <c r="Y7448">
        <v>60</v>
      </c>
      <c r="AD7448"/>
    </row>
    <row r="7449" spans="1:30" x14ac:dyDescent="0.25">
      <c r="A7449" t="s">
        <v>40</v>
      </c>
      <c r="B7449" s="2">
        <v>43715</v>
      </c>
      <c r="C7449" s="35">
        <f>YEAR(Sales[[#This Row],[ShipDate]])</f>
        <v>2019</v>
      </c>
      <c r="D7449" t="s">
        <v>36</v>
      </c>
      <c r="E7449" t="s">
        <v>18</v>
      </c>
      <c r="F7449" t="s">
        <v>104</v>
      </c>
      <c r="G7449" t="s">
        <v>25</v>
      </c>
      <c r="H7449" t="s">
        <v>1030</v>
      </c>
      <c r="I7449" t="s">
        <v>37</v>
      </c>
      <c r="J7449" t="s">
        <v>13</v>
      </c>
      <c r="K7449" t="s">
        <v>1031</v>
      </c>
      <c r="L7449" t="s">
        <v>17</v>
      </c>
      <c r="N7449" t="str">
        <f>IF(ISBLANK(Sales[[#This Row],[return]]),"No",Sales[[#This Row],[return]])</f>
        <v>No</v>
      </c>
      <c r="O7449" s="2">
        <v>43711</v>
      </c>
      <c r="P7449" s="8" t="str">
        <f>TEXT(DAY(Sales[[#This Row],[OrderDate]]),"ddd")</f>
        <v>Tue</v>
      </c>
      <c r="Q7449" s="8" t="str">
        <f>TEXT(MONTH(Sales[[#This Row],[ShipDate]])*29,"mmm")</f>
        <v>Sep</v>
      </c>
      <c r="R7449">
        <v>4</v>
      </c>
      <c r="S7449" t="s">
        <v>3172</v>
      </c>
      <c r="T7449" t="s">
        <v>15</v>
      </c>
      <c r="U7449">
        <v>32137</v>
      </c>
      <c r="V7449" s="1">
        <v>0.2</v>
      </c>
      <c r="W7449">
        <v>9</v>
      </c>
      <c r="X7449">
        <v>4</v>
      </c>
      <c r="Y7449">
        <v>24</v>
      </c>
      <c r="AD7449"/>
    </row>
    <row r="7450" spans="1:30" x14ac:dyDescent="0.25">
      <c r="A7450" t="s">
        <v>40</v>
      </c>
      <c r="B7450" s="2">
        <v>43825</v>
      </c>
      <c r="C7450" s="35">
        <f>YEAR(Sales[[#This Row],[ShipDate]])</f>
        <v>2019</v>
      </c>
      <c r="D7450" t="s">
        <v>36</v>
      </c>
      <c r="E7450" t="s">
        <v>18</v>
      </c>
      <c r="F7450" t="s">
        <v>38</v>
      </c>
      <c r="G7450" t="s">
        <v>11</v>
      </c>
      <c r="H7450" t="s">
        <v>200</v>
      </c>
      <c r="I7450" t="s">
        <v>129</v>
      </c>
      <c r="J7450" t="s">
        <v>13</v>
      </c>
      <c r="K7450" t="s">
        <v>1104</v>
      </c>
      <c r="L7450" t="s">
        <v>68</v>
      </c>
      <c r="N7450" t="str">
        <f>IF(ISBLANK(Sales[[#This Row],[return]]),"No",Sales[[#This Row],[return]])</f>
        <v>No</v>
      </c>
      <c r="O7450" s="2">
        <v>43821</v>
      </c>
      <c r="P7450" s="8" t="str">
        <f>TEXT(DAY(Sales[[#This Row],[OrderDate]]),"ddd")</f>
        <v>Sun</v>
      </c>
      <c r="Q7450" s="8" t="str">
        <f>TEXT(MONTH(Sales[[#This Row],[ShipDate]])*29,"mmm")</f>
        <v>Dec</v>
      </c>
      <c r="R7450">
        <v>1201</v>
      </c>
      <c r="S7450" t="s">
        <v>3157</v>
      </c>
      <c r="T7450" t="s">
        <v>66</v>
      </c>
      <c r="U7450">
        <v>55901</v>
      </c>
      <c r="V7450" s="1">
        <v>0</v>
      </c>
      <c r="W7450">
        <v>97</v>
      </c>
      <c r="X7450">
        <v>2</v>
      </c>
      <c r="Y7450">
        <v>608</v>
      </c>
      <c r="AD7450"/>
    </row>
    <row r="7451" spans="1:30" x14ac:dyDescent="0.25">
      <c r="A7451" t="s">
        <v>40</v>
      </c>
      <c r="B7451" s="2">
        <v>43825</v>
      </c>
      <c r="C7451" s="35">
        <f>YEAR(Sales[[#This Row],[ShipDate]])</f>
        <v>2019</v>
      </c>
      <c r="D7451" t="s">
        <v>36</v>
      </c>
      <c r="E7451" t="s">
        <v>18</v>
      </c>
      <c r="F7451" t="s">
        <v>39</v>
      </c>
      <c r="G7451" t="s">
        <v>25</v>
      </c>
      <c r="H7451" t="s">
        <v>200</v>
      </c>
      <c r="I7451" t="s">
        <v>129</v>
      </c>
      <c r="J7451" t="s">
        <v>13</v>
      </c>
      <c r="K7451" t="s">
        <v>1104</v>
      </c>
      <c r="L7451" t="s">
        <v>68</v>
      </c>
      <c r="N7451" t="str">
        <f>IF(ISBLANK(Sales[[#This Row],[return]]),"No",Sales[[#This Row],[return]])</f>
        <v>No</v>
      </c>
      <c r="O7451" s="2">
        <v>43821</v>
      </c>
      <c r="P7451" s="8" t="str">
        <f>TEXT(DAY(Sales[[#This Row],[OrderDate]]),"ddd")</f>
        <v>Sun</v>
      </c>
      <c r="Q7451" s="8" t="str">
        <f>TEXT(MONTH(Sales[[#This Row],[ShipDate]])*29,"mmm")</f>
        <v>Dec</v>
      </c>
      <c r="R7451">
        <v>1267</v>
      </c>
      <c r="S7451" t="s">
        <v>801</v>
      </c>
      <c r="T7451" t="s">
        <v>66</v>
      </c>
      <c r="U7451">
        <v>55901</v>
      </c>
      <c r="V7451" s="1">
        <v>0</v>
      </c>
      <c r="W7451">
        <v>8</v>
      </c>
      <c r="X7451">
        <v>2</v>
      </c>
      <c r="Y7451">
        <v>31</v>
      </c>
      <c r="AD7451"/>
    </row>
    <row r="7452" spans="1:30" x14ac:dyDescent="0.25">
      <c r="A7452" t="s">
        <v>40</v>
      </c>
      <c r="B7452" s="2">
        <v>43727</v>
      </c>
      <c r="C7452" s="35">
        <f>YEAR(Sales[[#This Row],[ShipDate]])</f>
        <v>2019</v>
      </c>
      <c r="D7452" t="s">
        <v>36</v>
      </c>
      <c r="E7452" t="s">
        <v>18</v>
      </c>
      <c r="F7452" t="s">
        <v>45</v>
      </c>
      <c r="G7452" t="s">
        <v>25</v>
      </c>
      <c r="H7452" t="s">
        <v>107</v>
      </c>
      <c r="I7452" t="s">
        <v>70</v>
      </c>
      <c r="J7452" t="s">
        <v>13</v>
      </c>
      <c r="K7452" t="s">
        <v>892</v>
      </c>
      <c r="L7452" t="s">
        <v>68</v>
      </c>
      <c r="N7452" t="str">
        <f>IF(ISBLANK(Sales[[#This Row],[return]]),"No",Sales[[#This Row],[return]])</f>
        <v>No</v>
      </c>
      <c r="O7452" s="2">
        <v>43723</v>
      </c>
      <c r="P7452" s="8" t="str">
        <f>TEXT(DAY(Sales[[#This Row],[OrderDate]]),"ddd")</f>
        <v>Sun</v>
      </c>
      <c r="Q7452" s="8" t="str">
        <f>TEXT(MONTH(Sales[[#This Row],[ShipDate]])*29,"mmm")</f>
        <v>Sep</v>
      </c>
      <c r="R7452">
        <v>1319</v>
      </c>
      <c r="S7452" t="s">
        <v>1860</v>
      </c>
      <c r="T7452" t="s">
        <v>66</v>
      </c>
      <c r="U7452">
        <v>77095</v>
      </c>
      <c r="V7452" s="1">
        <v>0.2</v>
      </c>
      <c r="W7452">
        <v>8</v>
      </c>
      <c r="X7452">
        <v>2</v>
      </c>
      <c r="Y7452">
        <v>32</v>
      </c>
      <c r="AD7452"/>
    </row>
    <row r="7453" spans="1:30" x14ac:dyDescent="0.25">
      <c r="A7453" t="s">
        <v>40</v>
      </c>
      <c r="B7453" s="2">
        <v>43581</v>
      </c>
      <c r="C7453" s="35">
        <f>YEAR(Sales[[#This Row],[ShipDate]])</f>
        <v>2019</v>
      </c>
      <c r="D7453" t="s">
        <v>36</v>
      </c>
      <c r="E7453" t="s">
        <v>18</v>
      </c>
      <c r="F7453" t="s">
        <v>39</v>
      </c>
      <c r="G7453" t="s">
        <v>25</v>
      </c>
      <c r="H7453" t="s">
        <v>249</v>
      </c>
      <c r="I7453" t="s">
        <v>598</v>
      </c>
      <c r="J7453" t="s">
        <v>13</v>
      </c>
      <c r="K7453" t="s">
        <v>897</v>
      </c>
      <c r="L7453" t="s">
        <v>17</v>
      </c>
      <c r="N7453" t="str">
        <f>IF(ISBLANK(Sales[[#This Row],[return]]),"No",Sales[[#This Row],[return]])</f>
        <v>No</v>
      </c>
      <c r="O7453" s="2">
        <v>43577</v>
      </c>
      <c r="P7453" s="8" t="str">
        <f>TEXT(DAY(Sales[[#This Row],[OrderDate]]),"ddd")</f>
        <v>Sun</v>
      </c>
      <c r="Q7453" s="8" t="str">
        <f>TEXT(MONTH(Sales[[#This Row],[ShipDate]])*29,"mmm")</f>
        <v>Apr</v>
      </c>
      <c r="R7453">
        <v>1553</v>
      </c>
      <c r="S7453" t="s">
        <v>1772</v>
      </c>
      <c r="T7453" t="s">
        <v>15</v>
      </c>
      <c r="U7453">
        <v>31907</v>
      </c>
      <c r="V7453" s="1">
        <v>0</v>
      </c>
      <c r="W7453">
        <v>88</v>
      </c>
      <c r="X7453">
        <v>3</v>
      </c>
      <c r="Y7453">
        <v>675</v>
      </c>
      <c r="AD7453"/>
    </row>
    <row r="7454" spans="1:30" x14ac:dyDescent="0.25">
      <c r="A7454" t="s">
        <v>10</v>
      </c>
      <c r="B7454" s="2">
        <v>43744</v>
      </c>
      <c r="C7454" s="35">
        <f>YEAR(Sales[[#This Row],[ShipDate]])</f>
        <v>2019</v>
      </c>
      <c r="D7454" t="s">
        <v>607</v>
      </c>
      <c r="E7454" t="s">
        <v>18</v>
      </c>
      <c r="F7454" t="s">
        <v>45</v>
      </c>
      <c r="G7454" t="s">
        <v>25</v>
      </c>
      <c r="H7454" t="s">
        <v>164</v>
      </c>
      <c r="I7454" t="s">
        <v>120</v>
      </c>
      <c r="J7454" t="s">
        <v>13</v>
      </c>
      <c r="K7454" t="s">
        <v>1250</v>
      </c>
      <c r="L7454" t="s">
        <v>68</v>
      </c>
      <c r="N7454" t="str">
        <f>IF(ISBLANK(Sales[[#This Row],[return]]),"No",Sales[[#This Row],[return]])</f>
        <v>No</v>
      </c>
      <c r="O7454" s="2">
        <v>43744</v>
      </c>
      <c r="P7454" s="8" t="str">
        <f>TEXT(DAY(Sales[[#This Row],[OrderDate]]),"ddd")</f>
        <v>Fri</v>
      </c>
      <c r="Q7454" s="8" t="str">
        <f>TEXT(MONTH(Sales[[#This Row],[ShipDate]])*29,"mmm")</f>
        <v>Oct</v>
      </c>
      <c r="R7454">
        <v>1508</v>
      </c>
      <c r="S7454" t="s">
        <v>1780</v>
      </c>
      <c r="T7454" t="s">
        <v>66</v>
      </c>
      <c r="U7454">
        <v>60623</v>
      </c>
      <c r="V7454" s="1">
        <v>0.2</v>
      </c>
      <c r="W7454">
        <v>1</v>
      </c>
      <c r="X7454">
        <v>2</v>
      </c>
      <c r="Y7454">
        <v>19</v>
      </c>
      <c r="AD7454"/>
    </row>
    <row r="7455" spans="1:30" x14ac:dyDescent="0.25">
      <c r="A7455" t="s">
        <v>10</v>
      </c>
      <c r="B7455" s="2">
        <v>43744</v>
      </c>
      <c r="C7455" s="35">
        <f>YEAR(Sales[[#This Row],[ShipDate]])</f>
        <v>2019</v>
      </c>
      <c r="D7455" t="s">
        <v>607</v>
      </c>
      <c r="E7455" t="s">
        <v>18</v>
      </c>
      <c r="F7455" t="s">
        <v>39</v>
      </c>
      <c r="G7455" t="s">
        <v>25</v>
      </c>
      <c r="H7455" t="s">
        <v>164</v>
      </c>
      <c r="I7455" t="s">
        <v>120</v>
      </c>
      <c r="J7455" t="s">
        <v>13</v>
      </c>
      <c r="K7455" t="s">
        <v>1250</v>
      </c>
      <c r="L7455" t="s">
        <v>68</v>
      </c>
      <c r="N7455" t="str">
        <f>IF(ISBLANK(Sales[[#This Row],[return]]),"No",Sales[[#This Row],[return]])</f>
        <v>No</v>
      </c>
      <c r="O7455" s="2">
        <v>43744</v>
      </c>
      <c r="P7455" s="8" t="str">
        <f>TEXT(DAY(Sales[[#This Row],[OrderDate]]),"ddd")</f>
        <v>Fri</v>
      </c>
      <c r="Q7455" s="8" t="str">
        <f>TEXT(MONTH(Sales[[#This Row],[ShipDate]])*29,"mmm")</f>
        <v>Oct</v>
      </c>
      <c r="R7455">
        <v>100</v>
      </c>
      <c r="S7455" t="s">
        <v>487</v>
      </c>
      <c r="T7455" t="s">
        <v>66</v>
      </c>
      <c r="U7455">
        <v>60623</v>
      </c>
      <c r="V7455" s="1">
        <v>0.2</v>
      </c>
      <c r="W7455">
        <v>33</v>
      </c>
      <c r="X7455">
        <v>2</v>
      </c>
      <c r="Y7455">
        <v>290</v>
      </c>
      <c r="AD7455"/>
    </row>
    <row r="7456" spans="1:30" x14ac:dyDescent="0.25">
      <c r="A7456" t="s">
        <v>24</v>
      </c>
      <c r="B7456" s="2">
        <v>43636</v>
      </c>
      <c r="C7456" s="35">
        <f>YEAR(Sales[[#This Row],[ShipDate]])</f>
        <v>2019</v>
      </c>
      <c r="D7456" t="s">
        <v>113</v>
      </c>
      <c r="E7456" t="s">
        <v>18</v>
      </c>
      <c r="F7456" t="s">
        <v>39</v>
      </c>
      <c r="G7456" t="s">
        <v>25</v>
      </c>
      <c r="H7456" t="s">
        <v>1835</v>
      </c>
      <c r="I7456" t="s">
        <v>233</v>
      </c>
      <c r="J7456" t="s">
        <v>13</v>
      </c>
      <c r="K7456" t="s">
        <v>1254</v>
      </c>
      <c r="L7456" t="s">
        <v>30</v>
      </c>
      <c r="N7456" t="str">
        <f>IF(ISBLANK(Sales[[#This Row],[return]]),"No",Sales[[#This Row],[return]])</f>
        <v>No</v>
      </c>
      <c r="O7456" s="2">
        <v>43633</v>
      </c>
      <c r="P7456" s="8" t="str">
        <f>TEXT(DAY(Sales[[#This Row],[OrderDate]]),"ddd")</f>
        <v>Tue</v>
      </c>
      <c r="Q7456" s="8" t="str">
        <f>TEXT(MONTH(Sales[[#This Row],[ShipDate]])*29,"mmm")</f>
        <v>Jun</v>
      </c>
      <c r="R7456">
        <v>419</v>
      </c>
      <c r="S7456" t="s">
        <v>1703</v>
      </c>
      <c r="T7456" t="s">
        <v>28</v>
      </c>
      <c r="U7456">
        <v>80022</v>
      </c>
      <c r="V7456" s="1">
        <v>0.2</v>
      </c>
      <c r="W7456">
        <v>-33</v>
      </c>
      <c r="X7456">
        <v>3</v>
      </c>
      <c r="Y7456">
        <v>146</v>
      </c>
      <c r="AD7456"/>
    </row>
    <row r="7457" spans="1:30" x14ac:dyDescent="0.25">
      <c r="A7457" t="s">
        <v>40</v>
      </c>
      <c r="B7457" s="2">
        <v>43580</v>
      </c>
      <c r="C7457" s="35">
        <f>YEAR(Sales[[#This Row],[ShipDate]])</f>
        <v>2019</v>
      </c>
      <c r="D7457" t="s">
        <v>19</v>
      </c>
      <c r="E7457" t="s">
        <v>18</v>
      </c>
      <c r="F7457" t="s">
        <v>99</v>
      </c>
      <c r="G7457" t="s">
        <v>46</v>
      </c>
      <c r="H7457" t="s">
        <v>686</v>
      </c>
      <c r="I7457" t="s">
        <v>142</v>
      </c>
      <c r="J7457" t="s">
        <v>13</v>
      </c>
      <c r="K7457" t="s">
        <v>963</v>
      </c>
      <c r="L7457" t="s">
        <v>68</v>
      </c>
      <c r="N7457" t="str">
        <f>IF(ISBLANK(Sales[[#This Row],[return]]),"No",Sales[[#This Row],[return]])</f>
        <v>No</v>
      </c>
      <c r="O7457" s="2">
        <v>43578</v>
      </c>
      <c r="P7457" s="8" t="str">
        <f>TEXT(DAY(Sales[[#This Row],[OrderDate]]),"ddd")</f>
        <v>Mon</v>
      </c>
      <c r="Q7457" s="8" t="str">
        <f>TEXT(MONTH(Sales[[#This Row],[ShipDate]])*29,"mmm")</f>
        <v>Apr</v>
      </c>
      <c r="R7457">
        <v>1580</v>
      </c>
      <c r="S7457" t="s">
        <v>2416</v>
      </c>
      <c r="T7457" t="s">
        <v>66</v>
      </c>
      <c r="U7457">
        <v>46226</v>
      </c>
      <c r="V7457" s="1">
        <v>0</v>
      </c>
      <c r="W7457">
        <v>56</v>
      </c>
      <c r="X7457">
        <v>6</v>
      </c>
      <c r="Y7457">
        <v>155</v>
      </c>
      <c r="AD7457"/>
    </row>
    <row r="7458" spans="1:30" x14ac:dyDescent="0.25">
      <c r="A7458" t="s">
        <v>40</v>
      </c>
      <c r="B7458" s="2">
        <v>43685</v>
      </c>
      <c r="C7458" s="35">
        <f>YEAR(Sales[[#This Row],[ShipDate]])</f>
        <v>2019</v>
      </c>
      <c r="D7458" t="s">
        <v>36</v>
      </c>
      <c r="E7458" t="s">
        <v>31</v>
      </c>
      <c r="F7458" t="s">
        <v>50</v>
      </c>
      <c r="G7458" t="s">
        <v>25</v>
      </c>
      <c r="H7458" t="s">
        <v>1321</v>
      </c>
      <c r="I7458" t="s">
        <v>70</v>
      </c>
      <c r="J7458" t="s">
        <v>13</v>
      </c>
      <c r="K7458" t="s">
        <v>2667</v>
      </c>
      <c r="L7458" t="s">
        <v>68</v>
      </c>
      <c r="N7458" t="str">
        <f>IF(ISBLANK(Sales[[#This Row],[return]]),"No",Sales[[#This Row],[return]])</f>
        <v>No</v>
      </c>
      <c r="O7458" s="2">
        <v>43681</v>
      </c>
      <c r="P7458" s="8" t="str">
        <f>TEXT(DAY(Sales[[#This Row],[OrderDate]]),"ddd")</f>
        <v>Wed</v>
      </c>
      <c r="Q7458" s="8" t="str">
        <f>TEXT(MONTH(Sales[[#This Row],[ShipDate]])*29,"mmm")</f>
        <v>Aug</v>
      </c>
      <c r="R7458">
        <v>239</v>
      </c>
      <c r="S7458" t="s">
        <v>977</v>
      </c>
      <c r="T7458" t="s">
        <v>66</v>
      </c>
      <c r="U7458">
        <v>75007</v>
      </c>
      <c r="V7458" s="1">
        <v>0.8</v>
      </c>
      <c r="W7458">
        <v>-6</v>
      </c>
      <c r="X7458">
        <v>3</v>
      </c>
      <c r="Y7458">
        <v>3</v>
      </c>
      <c r="AD7458"/>
    </row>
    <row r="7459" spans="1:30" x14ac:dyDescent="0.25">
      <c r="A7459" t="s">
        <v>10</v>
      </c>
      <c r="B7459" s="2">
        <v>43791</v>
      </c>
      <c r="C7459" s="35">
        <f>YEAR(Sales[[#This Row],[ShipDate]])</f>
        <v>2019</v>
      </c>
      <c r="D7459" t="s">
        <v>19</v>
      </c>
      <c r="E7459" t="s">
        <v>18</v>
      </c>
      <c r="F7459" t="s">
        <v>45</v>
      </c>
      <c r="G7459" t="s">
        <v>25</v>
      </c>
      <c r="H7459" t="s">
        <v>171</v>
      </c>
      <c r="I7459" t="s">
        <v>174</v>
      </c>
      <c r="J7459" t="s">
        <v>13</v>
      </c>
      <c r="K7459" t="s">
        <v>1398</v>
      </c>
      <c r="L7459" t="s">
        <v>17</v>
      </c>
      <c r="N7459" t="str">
        <f>IF(ISBLANK(Sales[[#This Row],[return]]),"No",Sales[[#This Row],[return]])</f>
        <v>No</v>
      </c>
      <c r="O7459" s="2">
        <v>43788</v>
      </c>
      <c r="P7459" s="8" t="str">
        <f>TEXT(DAY(Sales[[#This Row],[OrderDate]]),"ddd")</f>
        <v>Thu</v>
      </c>
      <c r="Q7459" s="8" t="str">
        <f>TEXT(MONTH(Sales[[#This Row],[ShipDate]])*29,"mmm")</f>
        <v>Nov</v>
      </c>
      <c r="R7459">
        <v>1166</v>
      </c>
      <c r="S7459" t="s">
        <v>1969</v>
      </c>
      <c r="T7459" t="s">
        <v>15</v>
      </c>
      <c r="U7459">
        <v>22153</v>
      </c>
      <c r="V7459" s="1">
        <v>0</v>
      </c>
      <c r="W7459">
        <v>7</v>
      </c>
      <c r="X7459">
        <v>7</v>
      </c>
      <c r="Y7459">
        <v>23</v>
      </c>
      <c r="AD7459"/>
    </row>
    <row r="7460" spans="1:30" x14ac:dyDescent="0.25">
      <c r="A7460" t="s">
        <v>40</v>
      </c>
      <c r="B7460" s="2">
        <v>43621</v>
      </c>
      <c r="C7460" s="35">
        <f>YEAR(Sales[[#This Row],[ShipDate]])</f>
        <v>2019</v>
      </c>
      <c r="D7460" t="s">
        <v>36</v>
      </c>
      <c r="E7460" t="s">
        <v>31</v>
      </c>
      <c r="F7460" t="s">
        <v>50</v>
      </c>
      <c r="G7460" t="s">
        <v>25</v>
      </c>
      <c r="H7460" t="s">
        <v>84</v>
      </c>
      <c r="I7460" t="s">
        <v>87</v>
      </c>
      <c r="J7460" t="s">
        <v>13</v>
      </c>
      <c r="K7460" t="s">
        <v>243</v>
      </c>
      <c r="L7460" t="s">
        <v>68</v>
      </c>
      <c r="N7460" t="str">
        <f>IF(ISBLANK(Sales[[#This Row],[return]]),"No",Sales[[#This Row],[return]])</f>
        <v>No</v>
      </c>
      <c r="O7460" s="2">
        <v>43617</v>
      </c>
      <c r="P7460" s="8" t="str">
        <f>TEXT(DAY(Sales[[#This Row],[OrderDate]]),"ddd")</f>
        <v>Sun</v>
      </c>
      <c r="Q7460" s="8" t="str">
        <f>TEXT(MONTH(Sales[[#This Row],[ShipDate]])*29,"mmm")</f>
        <v>Jun</v>
      </c>
      <c r="R7460">
        <v>711</v>
      </c>
      <c r="S7460" t="s">
        <v>1844</v>
      </c>
      <c r="T7460" t="s">
        <v>66</v>
      </c>
      <c r="U7460">
        <v>68025</v>
      </c>
      <c r="V7460" s="1">
        <v>0</v>
      </c>
      <c r="W7460">
        <v>26</v>
      </c>
      <c r="X7460">
        <v>5</v>
      </c>
      <c r="Y7460">
        <v>54</v>
      </c>
      <c r="AD7460"/>
    </row>
    <row r="7461" spans="1:30" x14ac:dyDescent="0.25">
      <c r="A7461" t="s">
        <v>10</v>
      </c>
      <c r="B7461" s="2">
        <v>43799</v>
      </c>
      <c r="C7461" s="35">
        <f>YEAR(Sales[[#This Row],[ShipDate]])</f>
        <v>2019</v>
      </c>
      <c r="D7461" t="s">
        <v>36</v>
      </c>
      <c r="E7461" t="s">
        <v>69</v>
      </c>
      <c r="F7461" t="s">
        <v>50</v>
      </c>
      <c r="G7461" t="s">
        <v>25</v>
      </c>
      <c r="H7461" t="s">
        <v>680</v>
      </c>
      <c r="I7461" t="s">
        <v>20</v>
      </c>
      <c r="J7461" t="s">
        <v>13</v>
      </c>
      <c r="K7461" t="s">
        <v>372</v>
      </c>
      <c r="L7461" t="s">
        <v>17</v>
      </c>
      <c r="N7461" t="str">
        <f>IF(ISBLANK(Sales[[#This Row],[return]]),"No",Sales[[#This Row],[return]])</f>
        <v>No</v>
      </c>
      <c r="O7461" s="2">
        <v>43793</v>
      </c>
      <c r="P7461" s="8" t="str">
        <f>TEXT(DAY(Sales[[#This Row],[OrderDate]]),"ddd")</f>
        <v>Tue</v>
      </c>
      <c r="Q7461" s="8" t="str">
        <f>TEXT(MONTH(Sales[[#This Row],[ShipDate]])*29,"mmm")</f>
        <v>Nov</v>
      </c>
      <c r="R7461">
        <v>237</v>
      </c>
      <c r="S7461" t="s">
        <v>1070</v>
      </c>
      <c r="T7461" t="s">
        <v>15</v>
      </c>
      <c r="U7461">
        <v>40475</v>
      </c>
      <c r="V7461" s="1">
        <v>0</v>
      </c>
      <c r="W7461">
        <v>1</v>
      </c>
      <c r="X7461">
        <v>1</v>
      </c>
      <c r="Y7461">
        <v>3</v>
      </c>
      <c r="AD7461"/>
    </row>
    <row r="7462" spans="1:30" x14ac:dyDescent="0.25">
      <c r="A7462" t="s">
        <v>10</v>
      </c>
      <c r="B7462" s="2">
        <v>43799</v>
      </c>
      <c r="C7462" s="35">
        <f>YEAR(Sales[[#This Row],[ShipDate]])</f>
        <v>2019</v>
      </c>
      <c r="D7462" t="s">
        <v>36</v>
      </c>
      <c r="E7462" t="s">
        <v>69</v>
      </c>
      <c r="F7462" t="s">
        <v>39</v>
      </c>
      <c r="G7462" t="s">
        <v>25</v>
      </c>
      <c r="H7462" t="s">
        <v>680</v>
      </c>
      <c r="I7462" t="s">
        <v>20</v>
      </c>
      <c r="J7462" t="s">
        <v>13</v>
      </c>
      <c r="K7462" t="s">
        <v>372</v>
      </c>
      <c r="L7462" t="s">
        <v>17</v>
      </c>
      <c r="N7462" t="str">
        <f>IF(ISBLANK(Sales[[#This Row],[return]]),"No",Sales[[#This Row],[return]])</f>
        <v>No</v>
      </c>
      <c r="O7462" s="2">
        <v>43793</v>
      </c>
      <c r="P7462" s="8" t="str">
        <f>TEXT(DAY(Sales[[#This Row],[OrderDate]]),"ddd")</f>
        <v>Tue</v>
      </c>
      <c r="Q7462" s="8" t="str">
        <f>TEXT(MONTH(Sales[[#This Row],[ShipDate]])*29,"mmm")</f>
        <v>Nov</v>
      </c>
      <c r="R7462">
        <v>907</v>
      </c>
      <c r="S7462" t="s">
        <v>2217</v>
      </c>
      <c r="T7462" t="s">
        <v>15</v>
      </c>
      <c r="U7462">
        <v>40475</v>
      </c>
      <c r="V7462" s="1">
        <v>0</v>
      </c>
      <c r="W7462">
        <v>375</v>
      </c>
      <c r="X7462">
        <v>12</v>
      </c>
      <c r="Y7462">
        <v>1444</v>
      </c>
      <c r="AD7462"/>
    </row>
    <row r="7463" spans="1:30" x14ac:dyDescent="0.25">
      <c r="A7463" t="s">
        <v>24</v>
      </c>
      <c r="B7463" s="2">
        <v>43835</v>
      </c>
      <c r="C7463" s="35">
        <f>YEAR(Sales[[#This Row],[ShipDate]])</f>
        <v>2020</v>
      </c>
      <c r="D7463" t="s">
        <v>36</v>
      </c>
      <c r="E7463" t="s">
        <v>31</v>
      </c>
      <c r="F7463" t="s">
        <v>43</v>
      </c>
      <c r="G7463" t="s">
        <v>11</v>
      </c>
      <c r="H7463" t="s">
        <v>861</v>
      </c>
      <c r="I7463" t="s">
        <v>32</v>
      </c>
      <c r="J7463" t="s">
        <v>13</v>
      </c>
      <c r="K7463" t="s">
        <v>535</v>
      </c>
      <c r="L7463" t="s">
        <v>30</v>
      </c>
      <c r="N7463" t="str">
        <f>IF(ISBLANK(Sales[[#This Row],[return]]),"No",Sales[[#This Row],[return]])</f>
        <v>No</v>
      </c>
      <c r="O7463" s="2">
        <v>43828</v>
      </c>
      <c r="P7463" s="8" t="str">
        <f>TEXT(DAY(Sales[[#This Row],[OrderDate]]),"ddd")</f>
        <v>Sun</v>
      </c>
      <c r="Q7463" s="8" t="str">
        <f>TEXT(MONTH(Sales[[#This Row],[ShipDate]])*29,"mmm")</f>
        <v>Jan</v>
      </c>
      <c r="R7463">
        <v>1183</v>
      </c>
      <c r="S7463" t="s">
        <v>1329</v>
      </c>
      <c r="T7463" t="s">
        <v>28</v>
      </c>
      <c r="U7463">
        <v>92804</v>
      </c>
      <c r="V7463" s="1">
        <v>0</v>
      </c>
      <c r="W7463">
        <v>37</v>
      </c>
      <c r="X7463">
        <v>8</v>
      </c>
      <c r="Y7463">
        <v>101</v>
      </c>
      <c r="AD7463"/>
    </row>
    <row r="7464" spans="1:30" x14ac:dyDescent="0.25">
      <c r="A7464" t="s">
        <v>24</v>
      </c>
      <c r="B7464" s="2">
        <v>43796</v>
      </c>
      <c r="C7464" s="35">
        <f>YEAR(Sales[[#This Row],[ShipDate]])</f>
        <v>2019</v>
      </c>
      <c r="D7464" t="s">
        <v>36</v>
      </c>
      <c r="E7464" t="s">
        <v>18</v>
      </c>
      <c r="F7464" t="s">
        <v>45</v>
      </c>
      <c r="G7464" t="s">
        <v>25</v>
      </c>
      <c r="H7464" t="s">
        <v>451</v>
      </c>
      <c r="I7464" t="s">
        <v>129</v>
      </c>
      <c r="J7464" t="s">
        <v>13</v>
      </c>
      <c r="K7464" t="s">
        <v>1517</v>
      </c>
      <c r="L7464" t="s">
        <v>68</v>
      </c>
      <c r="N7464" t="str">
        <f>IF(ISBLANK(Sales[[#This Row],[return]]),"No",Sales[[#This Row],[return]])</f>
        <v>No</v>
      </c>
      <c r="O7464" s="2">
        <v>43789</v>
      </c>
      <c r="P7464" s="8" t="str">
        <f>TEXT(DAY(Sales[[#This Row],[OrderDate]]),"ddd")</f>
        <v>Fri</v>
      </c>
      <c r="Q7464" s="8" t="str">
        <f>TEXT(MONTH(Sales[[#This Row],[ShipDate]])*29,"mmm")</f>
        <v>Nov</v>
      </c>
      <c r="R7464">
        <v>1421</v>
      </c>
      <c r="S7464" t="s">
        <v>430</v>
      </c>
      <c r="T7464" t="s">
        <v>66</v>
      </c>
      <c r="U7464">
        <v>55044</v>
      </c>
      <c r="V7464" s="1">
        <v>0</v>
      </c>
      <c r="W7464">
        <v>10</v>
      </c>
      <c r="X7464">
        <v>10</v>
      </c>
      <c r="Y7464">
        <v>22</v>
      </c>
      <c r="AD7464"/>
    </row>
    <row r="7465" spans="1:30" x14ac:dyDescent="0.25">
      <c r="A7465" t="s">
        <v>40</v>
      </c>
      <c r="B7465" s="2">
        <v>43829</v>
      </c>
      <c r="C7465" s="35">
        <f>YEAR(Sales[[#This Row],[ShipDate]])</f>
        <v>2019</v>
      </c>
      <c r="D7465" t="s">
        <v>36</v>
      </c>
      <c r="E7465" t="s">
        <v>31</v>
      </c>
      <c r="F7465" t="s">
        <v>43</v>
      </c>
      <c r="G7465" t="s">
        <v>11</v>
      </c>
      <c r="H7465" t="s">
        <v>146</v>
      </c>
      <c r="I7465" t="s">
        <v>149</v>
      </c>
      <c r="J7465" t="s">
        <v>13</v>
      </c>
      <c r="K7465" t="s">
        <v>243</v>
      </c>
      <c r="L7465" t="s">
        <v>92</v>
      </c>
      <c r="N7465" t="str">
        <f>IF(ISBLANK(Sales[[#This Row],[return]]),"No",Sales[[#This Row],[return]])</f>
        <v>No</v>
      </c>
      <c r="O7465" s="2">
        <v>43824</v>
      </c>
      <c r="P7465" s="8" t="str">
        <f>TEXT(DAY(Sales[[#This Row],[OrderDate]]),"ddd")</f>
        <v>Wed</v>
      </c>
      <c r="Q7465" s="8" t="str">
        <f>TEXT(MONTH(Sales[[#This Row],[ShipDate]])*29,"mmm")</f>
        <v>Dec</v>
      </c>
      <c r="R7465">
        <v>1047</v>
      </c>
      <c r="S7465" t="s">
        <v>244</v>
      </c>
      <c r="T7465" t="s">
        <v>90</v>
      </c>
      <c r="U7465">
        <v>10035</v>
      </c>
      <c r="V7465" s="1">
        <v>0</v>
      </c>
      <c r="W7465">
        <v>11</v>
      </c>
      <c r="X7465">
        <v>2</v>
      </c>
      <c r="Y7465">
        <v>42</v>
      </c>
      <c r="AD7465"/>
    </row>
    <row r="7466" spans="1:30" x14ac:dyDescent="0.25">
      <c r="A7466" t="s">
        <v>40</v>
      </c>
      <c r="B7466" s="2">
        <v>43709</v>
      </c>
      <c r="C7466" s="35">
        <f>YEAR(Sales[[#This Row],[ShipDate]])</f>
        <v>2019</v>
      </c>
      <c r="D7466" t="s">
        <v>36</v>
      </c>
      <c r="E7466" t="s">
        <v>18</v>
      </c>
      <c r="F7466" t="s">
        <v>59</v>
      </c>
      <c r="G7466" t="s">
        <v>25</v>
      </c>
      <c r="H7466" t="s">
        <v>164</v>
      </c>
      <c r="I7466" t="s">
        <v>120</v>
      </c>
      <c r="J7466" t="s">
        <v>13</v>
      </c>
      <c r="K7466" t="s">
        <v>963</v>
      </c>
      <c r="L7466" t="s">
        <v>68</v>
      </c>
      <c r="N7466" t="str">
        <f>IF(ISBLANK(Sales[[#This Row],[return]]),"No",Sales[[#This Row],[return]])</f>
        <v>No</v>
      </c>
      <c r="O7466" s="2">
        <v>43705</v>
      </c>
      <c r="P7466" s="8" t="str">
        <f>TEXT(DAY(Sales[[#This Row],[OrderDate]]),"ddd")</f>
        <v>Sat</v>
      </c>
      <c r="Q7466" s="8" t="str">
        <f>TEXT(MONTH(Sales[[#This Row],[ShipDate]])*29,"mmm")</f>
        <v>Sep</v>
      </c>
      <c r="R7466">
        <v>880</v>
      </c>
      <c r="S7466" t="s">
        <v>2144</v>
      </c>
      <c r="T7466" t="s">
        <v>66</v>
      </c>
      <c r="U7466">
        <v>60623</v>
      </c>
      <c r="V7466" s="1">
        <v>0.2</v>
      </c>
      <c r="W7466">
        <v>9</v>
      </c>
      <c r="X7466">
        <v>5</v>
      </c>
      <c r="Y7466">
        <v>27</v>
      </c>
      <c r="AD7466"/>
    </row>
    <row r="7467" spans="1:30" x14ac:dyDescent="0.25">
      <c r="A7467" t="s">
        <v>40</v>
      </c>
      <c r="B7467" s="2">
        <v>43709</v>
      </c>
      <c r="C7467" s="35">
        <f>YEAR(Sales[[#This Row],[ShipDate]])</f>
        <v>2019</v>
      </c>
      <c r="D7467" t="s">
        <v>36</v>
      </c>
      <c r="E7467" t="s">
        <v>18</v>
      </c>
      <c r="F7467" t="s">
        <v>59</v>
      </c>
      <c r="G7467" t="s">
        <v>25</v>
      </c>
      <c r="H7467" t="s">
        <v>164</v>
      </c>
      <c r="I7467" t="s">
        <v>120</v>
      </c>
      <c r="J7467" t="s">
        <v>13</v>
      </c>
      <c r="K7467" t="s">
        <v>963</v>
      </c>
      <c r="L7467" t="s">
        <v>68</v>
      </c>
      <c r="N7467" t="str">
        <f>IF(ISBLANK(Sales[[#This Row],[return]]),"No",Sales[[#This Row],[return]])</f>
        <v>No</v>
      </c>
      <c r="O7467" s="2">
        <v>43705</v>
      </c>
      <c r="P7467" s="8" t="str">
        <f>TEXT(DAY(Sales[[#This Row],[OrderDate]]),"ddd")</f>
        <v>Sat</v>
      </c>
      <c r="Q7467" s="8" t="str">
        <f>TEXT(MONTH(Sales[[#This Row],[ShipDate]])*29,"mmm")</f>
        <v>Sep</v>
      </c>
      <c r="R7467">
        <v>1839</v>
      </c>
      <c r="S7467" t="s">
        <v>443</v>
      </c>
      <c r="T7467" t="s">
        <v>66</v>
      </c>
      <c r="U7467">
        <v>60623</v>
      </c>
      <c r="V7467" s="1">
        <v>0.2</v>
      </c>
      <c r="W7467">
        <v>8</v>
      </c>
      <c r="X7467">
        <v>6</v>
      </c>
      <c r="Y7467">
        <v>25</v>
      </c>
      <c r="AD7467"/>
    </row>
    <row r="7468" spans="1:30" x14ac:dyDescent="0.25">
      <c r="A7468" t="s">
        <v>40</v>
      </c>
      <c r="B7468" s="2">
        <v>43714</v>
      </c>
      <c r="C7468" s="35">
        <f>YEAR(Sales[[#This Row],[ShipDate]])</f>
        <v>2019</v>
      </c>
      <c r="D7468" t="s">
        <v>36</v>
      </c>
      <c r="E7468" t="s">
        <v>18</v>
      </c>
      <c r="F7468" t="s">
        <v>50</v>
      </c>
      <c r="G7468" t="s">
        <v>25</v>
      </c>
      <c r="H7468" t="s">
        <v>12</v>
      </c>
      <c r="I7468" t="s">
        <v>20</v>
      </c>
      <c r="J7468" t="s">
        <v>13</v>
      </c>
      <c r="K7468" t="s">
        <v>475</v>
      </c>
      <c r="L7468" t="s">
        <v>17</v>
      </c>
      <c r="N7468" t="str">
        <f>IF(ISBLANK(Sales[[#This Row],[return]]),"No",Sales[[#This Row],[return]])</f>
        <v>No</v>
      </c>
      <c r="O7468" s="2">
        <v>43710</v>
      </c>
      <c r="P7468" s="8" t="str">
        <f>TEXT(DAY(Sales[[#This Row],[OrderDate]]),"ddd")</f>
        <v>Mon</v>
      </c>
      <c r="Q7468" s="8" t="str">
        <f>TEXT(MONTH(Sales[[#This Row],[ShipDate]])*29,"mmm")</f>
        <v>Sep</v>
      </c>
      <c r="R7468">
        <v>682</v>
      </c>
      <c r="S7468" t="s">
        <v>260</v>
      </c>
      <c r="T7468" t="s">
        <v>15</v>
      </c>
      <c r="U7468">
        <v>42420</v>
      </c>
      <c r="V7468" s="1">
        <v>0</v>
      </c>
      <c r="W7468">
        <v>757</v>
      </c>
      <c r="X7468">
        <v>3</v>
      </c>
      <c r="Y7468">
        <v>1578</v>
      </c>
      <c r="AD7468"/>
    </row>
    <row r="7469" spans="1:30" x14ac:dyDescent="0.25">
      <c r="A7469" t="s">
        <v>40</v>
      </c>
      <c r="B7469" s="2">
        <v>43681</v>
      </c>
      <c r="C7469" s="35">
        <f>YEAR(Sales[[#This Row],[ShipDate]])</f>
        <v>2019</v>
      </c>
      <c r="D7469" t="s">
        <v>36</v>
      </c>
      <c r="E7469" t="s">
        <v>69</v>
      </c>
      <c r="F7469" t="s">
        <v>59</v>
      </c>
      <c r="G7469" t="s">
        <v>25</v>
      </c>
      <c r="H7469" t="s">
        <v>261</v>
      </c>
      <c r="I7469" t="s">
        <v>137</v>
      </c>
      <c r="J7469" t="s">
        <v>13</v>
      </c>
      <c r="K7469" t="s">
        <v>2914</v>
      </c>
      <c r="L7469" t="s">
        <v>92</v>
      </c>
      <c r="N7469" t="str">
        <f>IF(ISBLANK(Sales[[#This Row],[return]]),"No",Sales[[#This Row],[return]])</f>
        <v>No</v>
      </c>
      <c r="O7469" s="2">
        <v>43677</v>
      </c>
      <c r="P7469" s="8" t="str">
        <f>TEXT(DAY(Sales[[#This Row],[OrderDate]]),"ddd")</f>
        <v>Tue</v>
      </c>
      <c r="Q7469" s="8" t="str">
        <f>TEXT(MONTH(Sales[[#This Row],[ShipDate]])*29,"mmm")</f>
        <v>Aug</v>
      </c>
      <c r="R7469">
        <v>262</v>
      </c>
      <c r="S7469" t="s">
        <v>225</v>
      </c>
      <c r="T7469" t="s">
        <v>90</v>
      </c>
      <c r="U7469">
        <v>19805</v>
      </c>
      <c r="V7469" s="1">
        <v>0</v>
      </c>
      <c r="W7469">
        <v>6</v>
      </c>
      <c r="X7469">
        <v>1</v>
      </c>
      <c r="Y7469">
        <v>12</v>
      </c>
      <c r="AD7469"/>
    </row>
    <row r="7470" spans="1:30" x14ac:dyDescent="0.25">
      <c r="A7470" t="s">
        <v>40</v>
      </c>
      <c r="B7470" s="2">
        <v>43681</v>
      </c>
      <c r="C7470" s="35">
        <f>YEAR(Sales[[#This Row],[ShipDate]])</f>
        <v>2019</v>
      </c>
      <c r="D7470" t="s">
        <v>36</v>
      </c>
      <c r="E7470" t="s">
        <v>69</v>
      </c>
      <c r="F7470" t="s">
        <v>50</v>
      </c>
      <c r="G7470" t="s">
        <v>25</v>
      </c>
      <c r="H7470" t="s">
        <v>261</v>
      </c>
      <c r="I7470" t="s">
        <v>137</v>
      </c>
      <c r="J7470" t="s">
        <v>13</v>
      </c>
      <c r="K7470" t="s">
        <v>2914</v>
      </c>
      <c r="L7470" t="s">
        <v>92</v>
      </c>
      <c r="N7470" t="str">
        <f>IF(ISBLANK(Sales[[#This Row],[return]]),"No",Sales[[#This Row],[return]])</f>
        <v>No</v>
      </c>
      <c r="O7470" s="2">
        <v>43677</v>
      </c>
      <c r="P7470" s="8" t="str">
        <f>TEXT(DAY(Sales[[#This Row],[OrderDate]]),"ddd")</f>
        <v>Tue</v>
      </c>
      <c r="Q7470" s="8" t="str">
        <f>TEXT(MONTH(Sales[[#This Row],[ShipDate]])*29,"mmm")</f>
        <v>Aug</v>
      </c>
      <c r="R7470">
        <v>336</v>
      </c>
      <c r="S7470" t="s">
        <v>3261</v>
      </c>
      <c r="T7470" t="s">
        <v>90</v>
      </c>
      <c r="U7470">
        <v>19805</v>
      </c>
      <c r="V7470" s="1">
        <v>0</v>
      </c>
      <c r="W7470">
        <v>5</v>
      </c>
      <c r="X7470">
        <v>3</v>
      </c>
      <c r="Y7470">
        <v>11</v>
      </c>
      <c r="AD7470"/>
    </row>
    <row r="7471" spans="1:30" x14ac:dyDescent="0.25">
      <c r="A7471" t="s">
        <v>40</v>
      </c>
      <c r="B7471" s="2">
        <v>43681</v>
      </c>
      <c r="C7471" s="35">
        <f>YEAR(Sales[[#This Row],[ShipDate]])</f>
        <v>2019</v>
      </c>
      <c r="D7471" t="s">
        <v>36</v>
      </c>
      <c r="E7471" t="s">
        <v>69</v>
      </c>
      <c r="F7471" t="s">
        <v>50</v>
      </c>
      <c r="G7471" t="s">
        <v>25</v>
      </c>
      <c r="H7471" t="s">
        <v>261</v>
      </c>
      <c r="I7471" t="s">
        <v>137</v>
      </c>
      <c r="J7471" t="s">
        <v>13</v>
      </c>
      <c r="K7471" t="s">
        <v>2914</v>
      </c>
      <c r="L7471" t="s">
        <v>92</v>
      </c>
      <c r="N7471" t="str">
        <f>IF(ISBLANK(Sales[[#This Row],[return]]),"No",Sales[[#This Row],[return]])</f>
        <v>No</v>
      </c>
      <c r="O7471" s="2">
        <v>43677</v>
      </c>
      <c r="P7471" s="8" t="str">
        <f>TEXT(DAY(Sales[[#This Row],[OrderDate]]),"ddd")</f>
        <v>Tue</v>
      </c>
      <c r="Q7471" s="8" t="str">
        <f>TEXT(MONTH(Sales[[#This Row],[ShipDate]])*29,"mmm")</f>
        <v>Aug</v>
      </c>
      <c r="R7471">
        <v>649</v>
      </c>
      <c r="S7471" t="s">
        <v>62</v>
      </c>
      <c r="T7471" t="s">
        <v>90</v>
      </c>
      <c r="U7471">
        <v>19805</v>
      </c>
      <c r="V7471" s="1">
        <v>0</v>
      </c>
      <c r="W7471">
        <v>391</v>
      </c>
      <c r="X7471">
        <v>5</v>
      </c>
      <c r="Y7471">
        <v>850</v>
      </c>
      <c r="AD7471"/>
    </row>
    <row r="7472" spans="1:30" x14ac:dyDescent="0.25">
      <c r="A7472" t="s">
        <v>40</v>
      </c>
      <c r="B7472" s="2">
        <v>43650</v>
      </c>
      <c r="C7472" s="35">
        <f>YEAR(Sales[[#This Row],[ShipDate]])</f>
        <v>2019</v>
      </c>
      <c r="D7472" t="s">
        <v>36</v>
      </c>
      <c r="E7472" t="s">
        <v>18</v>
      </c>
      <c r="F7472" t="s">
        <v>50</v>
      </c>
      <c r="G7472" t="s">
        <v>25</v>
      </c>
      <c r="H7472" t="s">
        <v>209</v>
      </c>
      <c r="I7472" t="s">
        <v>129</v>
      </c>
      <c r="J7472" t="s">
        <v>13</v>
      </c>
      <c r="K7472" t="s">
        <v>1503</v>
      </c>
      <c r="L7472" t="s">
        <v>68</v>
      </c>
      <c r="N7472" t="str">
        <f>IF(ISBLANK(Sales[[#This Row],[return]]),"No",Sales[[#This Row],[return]])</f>
        <v>No</v>
      </c>
      <c r="O7472" s="2">
        <v>43645</v>
      </c>
      <c r="P7472" s="8" t="str">
        <f>TEXT(DAY(Sales[[#This Row],[OrderDate]]),"ddd")</f>
        <v>Sun</v>
      </c>
      <c r="Q7472" s="8" t="str">
        <f>TEXT(MONTH(Sales[[#This Row],[ShipDate]])*29,"mmm")</f>
        <v>Jul</v>
      </c>
      <c r="R7472">
        <v>236</v>
      </c>
      <c r="S7472" t="s">
        <v>176</v>
      </c>
      <c r="T7472" t="s">
        <v>66</v>
      </c>
      <c r="U7472">
        <v>55407</v>
      </c>
      <c r="V7472" s="1">
        <v>0</v>
      </c>
      <c r="W7472">
        <v>6</v>
      </c>
      <c r="X7472">
        <v>2</v>
      </c>
      <c r="Y7472">
        <v>12</v>
      </c>
      <c r="AD7472"/>
    </row>
    <row r="7473" spans="1:30" x14ac:dyDescent="0.25">
      <c r="A7473" t="s">
        <v>40</v>
      </c>
      <c r="B7473" s="2">
        <v>43650</v>
      </c>
      <c r="C7473" s="35">
        <f>YEAR(Sales[[#This Row],[ShipDate]])</f>
        <v>2019</v>
      </c>
      <c r="D7473" t="s">
        <v>36</v>
      </c>
      <c r="E7473" t="s">
        <v>18</v>
      </c>
      <c r="F7473" t="s">
        <v>52</v>
      </c>
      <c r="G7473" t="s">
        <v>25</v>
      </c>
      <c r="H7473" t="s">
        <v>209</v>
      </c>
      <c r="I7473" t="s">
        <v>129</v>
      </c>
      <c r="J7473" t="s">
        <v>13</v>
      </c>
      <c r="K7473" t="s">
        <v>1503</v>
      </c>
      <c r="L7473" t="s">
        <v>68</v>
      </c>
      <c r="N7473" t="str">
        <f>IF(ISBLANK(Sales[[#This Row],[return]]),"No",Sales[[#This Row],[return]])</f>
        <v>No</v>
      </c>
      <c r="O7473" s="2">
        <v>43645</v>
      </c>
      <c r="P7473" s="8" t="str">
        <f>TEXT(DAY(Sales[[#This Row],[OrderDate]]),"ddd")</f>
        <v>Sun</v>
      </c>
      <c r="Q7473" s="8" t="str">
        <f>TEXT(MONTH(Sales[[#This Row],[ShipDate]])*29,"mmm")</f>
        <v>Jul</v>
      </c>
      <c r="R7473">
        <v>284</v>
      </c>
      <c r="S7473" t="s">
        <v>3122</v>
      </c>
      <c r="T7473" t="s">
        <v>66</v>
      </c>
      <c r="U7473">
        <v>55407</v>
      </c>
      <c r="V7473" s="1">
        <v>0</v>
      </c>
      <c r="W7473">
        <v>91</v>
      </c>
      <c r="X7473">
        <v>3</v>
      </c>
      <c r="Y7473">
        <v>363</v>
      </c>
      <c r="AD7473"/>
    </row>
    <row r="7474" spans="1:30" x14ac:dyDescent="0.25">
      <c r="A7474" t="s">
        <v>24</v>
      </c>
      <c r="B7474" s="2">
        <v>43552</v>
      </c>
      <c r="C7474" s="35">
        <f>YEAR(Sales[[#This Row],[ShipDate]])</f>
        <v>2019</v>
      </c>
      <c r="D7474" t="s">
        <v>113</v>
      </c>
      <c r="E7474" t="s">
        <v>69</v>
      </c>
      <c r="F7474" t="s">
        <v>45</v>
      </c>
      <c r="G7474" t="s">
        <v>25</v>
      </c>
      <c r="H7474" t="s">
        <v>60</v>
      </c>
      <c r="I7474" t="s">
        <v>63</v>
      </c>
      <c r="J7474" t="s">
        <v>13</v>
      </c>
      <c r="K7474" t="s">
        <v>2916</v>
      </c>
      <c r="L7474" t="s">
        <v>30</v>
      </c>
      <c r="N7474" t="str">
        <f>IF(ISBLANK(Sales[[#This Row],[return]]),"No",Sales[[#This Row],[return]])</f>
        <v>No</v>
      </c>
      <c r="O7474" s="2">
        <v>43550</v>
      </c>
      <c r="P7474" s="8" t="str">
        <f>TEXT(DAY(Sales[[#This Row],[OrderDate]]),"ddd")</f>
        <v>Thu</v>
      </c>
      <c r="Q7474" s="8" t="str">
        <f>TEXT(MONTH(Sales[[#This Row],[ShipDate]])*29,"mmm")</f>
        <v>Mar</v>
      </c>
      <c r="R7474">
        <v>353</v>
      </c>
      <c r="S7474" t="s">
        <v>1968</v>
      </c>
      <c r="T7474" t="s">
        <v>28</v>
      </c>
      <c r="U7474">
        <v>98105</v>
      </c>
      <c r="V7474" s="1">
        <v>0</v>
      </c>
      <c r="W7474">
        <v>6</v>
      </c>
      <c r="X7474">
        <v>1</v>
      </c>
      <c r="Y7474">
        <v>20</v>
      </c>
      <c r="AD7474"/>
    </row>
    <row r="7475" spans="1:30" x14ac:dyDescent="0.25">
      <c r="A7475" t="s">
        <v>40</v>
      </c>
      <c r="B7475" s="2">
        <v>43469</v>
      </c>
      <c r="C7475" s="35">
        <f>YEAR(Sales[[#This Row],[ShipDate]])</f>
        <v>2019</v>
      </c>
      <c r="D7475" t="s">
        <v>19</v>
      </c>
      <c r="E7475" t="s">
        <v>18</v>
      </c>
      <c r="F7475" t="s">
        <v>38</v>
      </c>
      <c r="G7475" t="s">
        <v>11</v>
      </c>
      <c r="H7475" t="s">
        <v>1110</v>
      </c>
      <c r="I7475" t="s">
        <v>70</v>
      </c>
      <c r="J7475" t="s">
        <v>13</v>
      </c>
      <c r="K7475" t="s">
        <v>1313</v>
      </c>
      <c r="L7475" t="s">
        <v>68</v>
      </c>
      <c r="N7475" t="str">
        <f>IF(ISBLANK(Sales[[#This Row],[return]]),"No",Sales[[#This Row],[return]])</f>
        <v>No</v>
      </c>
      <c r="O7475" s="2">
        <v>43467</v>
      </c>
      <c r="P7475" s="8" t="str">
        <f>TEXT(DAY(Sales[[#This Row],[OrderDate]]),"ddd")</f>
        <v>Mon</v>
      </c>
      <c r="Q7475" s="8" t="str">
        <f>TEXT(MONTH(Sales[[#This Row],[ShipDate]])*29,"mmm")</f>
        <v>Jan</v>
      </c>
      <c r="R7475">
        <v>313</v>
      </c>
      <c r="S7475" t="s">
        <v>1314</v>
      </c>
      <c r="T7475" t="s">
        <v>66</v>
      </c>
      <c r="U7475">
        <v>79907</v>
      </c>
      <c r="V7475" s="1">
        <v>0.3</v>
      </c>
      <c r="W7475">
        <v>-170</v>
      </c>
      <c r="X7475">
        <v>5</v>
      </c>
      <c r="Y7475">
        <v>913</v>
      </c>
      <c r="AD7475"/>
    </row>
    <row r="7476" spans="1:30" x14ac:dyDescent="0.25">
      <c r="A7476" t="s">
        <v>40</v>
      </c>
      <c r="B7476" s="2">
        <v>43469</v>
      </c>
      <c r="C7476" s="35">
        <f>YEAR(Sales[[#This Row],[ShipDate]])</f>
        <v>2019</v>
      </c>
      <c r="D7476" t="s">
        <v>19</v>
      </c>
      <c r="E7476" t="s">
        <v>18</v>
      </c>
      <c r="F7476" t="s">
        <v>45</v>
      </c>
      <c r="G7476" t="s">
        <v>25</v>
      </c>
      <c r="H7476" t="s">
        <v>1110</v>
      </c>
      <c r="I7476" t="s">
        <v>70</v>
      </c>
      <c r="J7476" t="s">
        <v>13</v>
      </c>
      <c r="K7476" t="s">
        <v>1313</v>
      </c>
      <c r="L7476" t="s">
        <v>68</v>
      </c>
      <c r="N7476" t="str">
        <f>IF(ISBLANK(Sales[[#This Row],[return]]),"No",Sales[[#This Row],[return]])</f>
        <v>No</v>
      </c>
      <c r="O7476" s="2">
        <v>43467</v>
      </c>
      <c r="P7476" s="8" t="str">
        <f>TEXT(DAY(Sales[[#This Row],[OrderDate]]),"ddd")</f>
        <v>Mon</v>
      </c>
      <c r="Q7476" s="8" t="str">
        <f>TEXT(MONTH(Sales[[#This Row],[ShipDate]])*29,"mmm")</f>
        <v>Jan</v>
      </c>
      <c r="R7476">
        <v>1133</v>
      </c>
      <c r="S7476" t="s">
        <v>1942</v>
      </c>
      <c r="T7476" t="s">
        <v>66</v>
      </c>
      <c r="U7476">
        <v>79907</v>
      </c>
      <c r="V7476" s="1">
        <v>0.2</v>
      </c>
      <c r="W7476">
        <v>4</v>
      </c>
      <c r="X7476">
        <v>2</v>
      </c>
      <c r="Y7476">
        <v>32</v>
      </c>
      <c r="AD7476"/>
    </row>
    <row r="7477" spans="1:30" x14ac:dyDescent="0.25">
      <c r="A7477" t="s">
        <v>40</v>
      </c>
      <c r="B7477" s="2">
        <v>43469</v>
      </c>
      <c r="C7477" s="35">
        <f>YEAR(Sales[[#This Row],[ShipDate]])</f>
        <v>2019</v>
      </c>
      <c r="D7477" t="s">
        <v>19</v>
      </c>
      <c r="E7477" t="s">
        <v>18</v>
      </c>
      <c r="F7477" t="s">
        <v>39</v>
      </c>
      <c r="G7477" t="s">
        <v>25</v>
      </c>
      <c r="H7477" t="s">
        <v>1110</v>
      </c>
      <c r="I7477" t="s">
        <v>70</v>
      </c>
      <c r="J7477" t="s">
        <v>13</v>
      </c>
      <c r="K7477" t="s">
        <v>1313</v>
      </c>
      <c r="L7477" t="s">
        <v>68</v>
      </c>
      <c r="N7477" t="str">
        <f>IF(ISBLANK(Sales[[#This Row],[return]]),"No",Sales[[#This Row],[return]])</f>
        <v>No</v>
      </c>
      <c r="O7477" s="2">
        <v>43467</v>
      </c>
      <c r="P7477" s="8" t="str">
        <f>TEXT(DAY(Sales[[#This Row],[OrderDate]]),"ddd")</f>
        <v>Mon</v>
      </c>
      <c r="Q7477" s="8" t="str">
        <f>TEXT(MONTH(Sales[[#This Row],[ShipDate]])*29,"mmm")</f>
        <v>Jan</v>
      </c>
      <c r="R7477">
        <v>533</v>
      </c>
      <c r="S7477" t="s">
        <v>1950</v>
      </c>
      <c r="T7477" t="s">
        <v>66</v>
      </c>
      <c r="U7477">
        <v>79907</v>
      </c>
      <c r="V7477" s="1">
        <v>0.2</v>
      </c>
      <c r="W7477">
        <v>28</v>
      </c>
      <c r="X7477">
        <v>3</v>
      </c>
      <c r="Y7477">
        <v>372</v>
      </c>
      <c r="AD7477"/>
    </row>
    <row r="7478" spans="1:30" x14ac:dyDescent="0.25">
      <c r="A7478" t="s">
        <v>40</v>
      </c>
      <c r="B7478" s="2">
        <v>43469</v>
      </c>
      <c r="C7478" s="35">
        <f>YEAR(Sales[[#This Row],[ShipDate]])</f>
        <v>2019</v>
      </c>
      <c r="D7478" t="s">
        <v>19</v>
      </c>
      <c r="E7478" t="s">
        <v>18</v>
      </c>
      <c r="F7478" t="s">
        <v>52</v>
      </c>
      <c r="G7478" t="s">
        <v>25</v>
      </c>
      <c r="H7478" t="s">
        <v>1110</v>
      </c>
      <c r="I7478" t="s">
        <v>70</v>
      </c>
      <c r="J7478" t="s">
        <v>13</v>
      </c>
      <c r="K7478" t="s">
        <v>1313</v>
      </c>
      <c r="L7478" t="s">
        <v>68</v>
      </c>
      <c r="N7478" t="str">
        <f>IF(ISBLANK(Sales[[#This Row],[return]]),"No",Sales[[#This Row],[return]])</f>
        <v>No</v>
      </c>
      <c r="O7478" s="2">
        <v>43467</v>
      </c>
      <c r="P7478" s="8" t="str">
        <f>TEXT(DAY(Sales[[#This Row],[OrderDate]]),"ddd")</f>
        <v>Mon</v>
      </c>
      <c r="Q7478" s="8" t="str">
        <f>TEXT(MONTH(Sales[[#This Row],[ShipDate]])*29,"mmm")</f>
        <v>Jan</v>
      </c>
      <c r="R7478">
        <v>859</v>
      </c>
      <c r="S7478" t="s">
        <v>1956</v>
      </c>
      <c r="T7478" t="s">
        <v>66</v>
      </c>
      <c r="U7478">
        <v>79907</v>
      </c>
      <c r="V7478" s="1">
        <v>0.8</v>
      </c>
      <c r="W7478">
        <v>-14</v>
      </c>
      <c r="X7478">
        <v>2</v>
      </c>
      <c r="Y7478">
        <v>5</v>
      </c>
      <c r="AD7478"/>
    </row>
    <row r="7479" spans="1:30" x14ac:dyDescent="0.25">
      <c r="A7479" t="s">
        <v>40</v>
      </c>
      <c r="B7479" s="2">
        <v>43722</v>
      </c>
      <c r="C7479" s="35">
        <f>YEAR(Sales[[#This Row],[ShipDate]])</f>
        <v>2019</v>
      </c>
      <c r="D7479" t="s">
        <v>36</v>
      </c>
      <c r="E7479" t="s">
        <v>18</v>
      </c>
      <c r="F7479" t="s">
        <v>43</v>
      </c>
      <c r="G7479" t="s">
        <v>11</v>
      </c>
      <c r="H7479" t="s">
        <v>197</v>
      </c>
      <c r="I7479" t="s">
        <v>180</v>
      </c>
      <c r="J7479" t="s">
        <v>13</v>
      </c>
      <c r="K7479" t="s">
        <v>3086</v>
      </c>
      <c r="L7479" t="s">
        <v>17</v>
      </c>
      <c r="N7479" t="str">
        <f>IF(ISBLANK(Sales[[#This Row],[return]]),"No",Sales[[#This Row],[return]])</f>
        <v>No</v>
      </c>
      <c r="O7479" s="2">
        <v>43717</v>
      </c>
      <c r="P7479" s="8" t="str">
        <f>TEXT(DAY(Sales[[#This Row],[OrderDate]]),"ddd")</f>
        <v>Mon</v>
      </c>
      <c r="Q7479" s="8" t="str">
        <f>TEXT(MONTH(Sales[[#This Row],[ShipDate]])*29,"mmm")</f>
        <v>Sep</v>
      </c>
      <c r="R7479">
        <v>592</v>
      </c>
      <c r="S7479" t="s">
        <v>602</v>
      </c>
      <c r="T7479" t="s">
        <v>15</v>
      </c>
      <c r="U7479">
        <v>38401</v>
      </c>
      <c r="V7479" s="1">
        <v>0.2</v>
      </c>
      <c r="W7479">
        <v>4</v>
      </c>
      <c r="X7479">
        <v>3</v>
      </c>
      <c r="Y7479">
        <v>14</v>
      </c>
      <c r="AD7479"/>
    </row>
    <row r="7480" spans="1:30" x14ac:dyDescent="0.25">
      <c r="A7480" t="s">
        <v>40</v>
      </c>
      <c r="B7480" s="2">
        <v>43722</v>
      </c>
      <c r="C7480" s="35">
        <f>YEAR(Sales[[#This Row],[ShipDate]])</f>
        <v>2019</v>
      </c>
      <c r="D7480" t="s">
        <v>36</v>
      </c>
      <c r="E7480" t="s">
        <v>18</v>
      </c>
      <c r="F7480" t="s">
        <v>39</v>
      </c>
      <c r="G7480" t="s">
        <v>25</v>
      </c>
      <c r="H7480" t="s">
        <v>197</v>
      </c>
      <c r="I7480" t="s">
        <v>180</v>
      </c>
      <c r="J7480" t="s">
        <v>13</v>
      </c>
      <c r="K7480" t="s">
        <v>3086</v>
      </c>
      <c r="L7480" t="s">
        <v>17</v>
      </c>
      <c r="N7480" t="str">
        <f>IF(ISBLANK(Sales[[#This Row],[return]]),"No",Sales[[#This Row],[return]])</f>
        <v>No</v>
      </c>
      <c r="O7480" s="2">
        <v>43717</v>
      </c>
      <c r="P7480" s="8" t="str">
        <f>TEXT(DAY(Sales[[#This Row],[OrderDate]]),"ddd")</f>
        <v>Mon</v>
      </c>
      <c r="Q7480" s="8" t="str">
        <f>TEXT(MONTH(Sales[[#This Row],[ShipDate]])*29,"mmm")</f>
        <v>Sep</v>
      </c>
      <c r="R7480">
        <v>662</v>
      </c>
      <c r="S7480" t="s">
        <v>2145</v>
      </c>
      <c r="T7480" t="s">
        <v>15</v>
      </c>
      <c r="U7480">
        <v>38401</v>
      </c>
      <c r="V7480" s="1">
        <v>0.2</v>
      </c>
      <c r="W7480">
        <v>-3</v>
      </c>
      <c r="X7480">
        <v>2</v>
      </c>
      <c r="Y7480">
        <v>258</v>
      </c>
      <c r="AD7480"/>
    </row>
    <row r="7481" spans="1:30" x14ac:dyDescent="0.25">
      <c r="A7481" t="s">
        <v>40</v>
      </c>
      <c r="B7481" s="2">
        <v>43722</v>
      </c>
      <c r="C7481" s="35">
        <f>YEAR(Sales[[#This Row],[ShipDate]])</f>
        <v>2019</v>
      </c>
      <c r="D7481" t="s">
        <v>36</v>
      </c>
      <c r="E7481" t="s">
        <v>18</v>
      </c>
      <c r="F7481" t="s">
        <v>290</v>
      </c>
      <c r="G7481" t="s">
        <v>25</v>
      </c>
      <c r="H7481" t="s">
        <v>197</v>
      </c>
      <c r="I7481" t="s">
        <v>180</v>
      </c>
      <c r="J7481" t="s">
        <v>13</v>
      </c>
      <c r="K7481" t="s">
        <v>3086</v>
      </c>
      <c r="L7481" t="s">
        <v>17</v>
      </c>
      <c r="N7481" t="str">
        <f>IF(ISBLANK(Sales[[#This Row],[return]]),"No",Sales[[#This Row],[return]])</f>
        <v>No</v>
      </c>
      <c r="O7481" s="2">
        <v>43717</v>
      </c>
      <c r="P7481" s="8" t="str">
        <f>TEXT(DAY(Sales[[#This Row],[OrderDate]]),"ddd")</f>
        <v>Mon</v>
      </c>
      <c r="Q7481" s="8" t="str">
        <f>TEXT(MONTH(Sales[[#This Row],[ShipDate]])*29,"mmm")</f>
        <v>Sep</v>
      </c>
      <c r="R7481">
        <v>1504</v>
      </c>
      <c r="S7481" t="s">
        <v>608</v>
      </c>
      <c r="T7481" t="s">
        <v>15</v>
      </c>
      <c r="U7481">
        <v>38401</v>
      </c>
      <c r="V7481" s="1">
        <v>0.2</v>
      </c>
      <c r="W7481">
        <v>-2</v>
      </c>
      <c r="X7481">
        <v>3</v>
      </c>
      <c r="Y7481">
        <v>9</v>
      </c>
      <c r="AD7481"/>
    </row>
    <row r="7482" spans="1:30" x14ac:dyDescent="0.25">
      <c r="A7482" t="s">
        <v>40</v>
      </c>
      <c r="B7482" s="2">
        <v>43722</v>
      </c>
      <c r="C7482" s="35">
        <f>YEAR(Sales[[#This Row],[ShipDate]])</f>
        <v>2019</v>
      </c>
      <c r="D7482" t="s">
        <v>36</v>
      </c>
      <c r="E7482" t="s">
        <v>18</v>
      </c>
      <c r="F7482" t="s">
        <v>59</v>
      </c>
      <c r="G7482" t="s">
        <v>25</v>
      </c>
      <c r="H7482" t="s">
        <v>197</v>
      </c>
      <c r="I7482" t="s">
        <v>180</v>
      </c>
      <c r="J7482" t="s">
        <v>13</v>
      </c>
      <c r="K7482" t="s">
        <v>3086</v>
      </c>
      <c r="L7482" t="s">
        <v>17</v>
      </c>
      <c r="N7482" t="str">
        <f>IF(ISBLANK(Sales[[#This Row],[return]]),"No",Sales[[#This Row],[return]])</f>
        <v>No</v>
      </c>
      <c r="O7482" s="2">
        <v>43717</v>
      </c>
      <c r="P7482" s="8" t="str">
        <f>TEXT(DAY(Sales[[#This Row],[OrderDate]]),"ddd")</f>
        <v>Mon</v>
      </c>
      <c r="Q7482" s="8" t="str">
        <f>TEXT(MONTH(Sales[[#This Row],[ShipDate]])*29,"mmm")</f>
        <v>Sep</v>
      </c>
      <c r="R7482">
        <v>1678</v>
      </c>
      <c r="S7482" t="s">
        <v>1840</v>
      </c>
      <c r="T7482" t="s">
        <v>15</v>
      </c>
      <c r="U7482">
        <v>38401</v>
      </c>
      <c r="V7482" s="1">
        <v>0.2</v>
      </c>
      <c r="W7482">
        <v>62</v>
      </c>
      <c r="X7482">
        <v>4</v>
      </c>
      <c r="Y7482">
        <v>178</v>
      </c>
      <c r="AD7482"/>
    </row>
    <row r="7483" spans="1:30" x14ac:dyDescent="0.25">
      <c r="A7483" t="s">
        <v>40</v>
      </c>
      <c r="B7483" s="2">
        <v>43762</v>
      </c>
      <c r="C7483" s="35">
        <f>YEAR(Sales[[#This Row],[ShipDate]])</f>
        <v>2019</v>
      </c>
      <c r="D7483" t="s">
        <v>36</v>
      </c>
      <c r="E7483" t="s">
        <v>31</v>
      </c>
      <c r="F7483" t="s">
        <v>38</v>
      </c>
      <c r="G7483" t="s">
        <v>11</v>
      </c>
      <c r="H7483" t="s">
        <v>392</v>
      </c>
      <c r="I7483" t="s">
        <v>252</v>
      </c>
      <c r="J7483" t="s">
        <v>13</v>
      </c>
      <c r="K7483" t="s">
        <v>730</v>
      </c>
      <c r="L7483" t="s">
        <v>92</v>
      </c>
      <c r="N7483" t="str">
        <f>IF(ISBLANK(Sales[[#This Row],[return]]),"No",Sales[[#This Row],[return]])</f>
        <v>No</v>
      </c>
      <c r="O7483" s="2">
        <v>43758</v>
      </c>
      <c r="P7483" s="8" t="str">
        <f>TEXT(DAY(Sales[[#This Row],[OrderDate]]),"ddd")</f>
        <v>Fri</v>
      </c>
      <c r="Q7483" s="8" t="str">
        <f>TEXT(MONTH(Sales[[#This Row],[ShipDate]])*29,"mmm")</f>
        <v>Oct</v>
      </c>
      <c r="R7483">
        <v>428</v>
      </c>
      <c r="S7483" t="s">
        <v>53</v>
      </c>
      <c r="T7483" t="s">
        <v>90</v>
      </c>
      <c r="U7483">
        <v>44312</v>
      </c>
      <c r="V7483" s="1">
        <v>0.4</v>
      </c>
      <c r="W7483">
        <v>-76</v>
      </c>
      <c r="X7483">
        <v>2</v>
      </c>
      <c r="Y7483">
        <v>284</v>
      </c>
      <c r="AD7483"/>
    </row>
    <row r="7484" spans="1:30" x14ac:dyDescent="0.25">
      <c r="A7484" t="s">
        <v>40</v>
      </c>
      <c r="B7484" s="2">
        <v>43762</v>
      </c>
      <c r="C7484" s="35">
        <f>YEAR(Sales[[#This Row],[ShipDate]])</f>
        <v>2019</v>
      </c>
      <c r="D7484" t="s">
        <v>36</v>
      </c>
      <c r="E7484" t="s">
        <v>31</v>
      </c>
      <c r="F7484" t="s">
        <v>39</v>
      </c>
      <c r="G7484" t="s">
        <v>25</v>
      </c>
      <c r="H7484" t="s">
        <v>392</v>
      </c>
      <c r="I7484" t="s">
        <v>252</v>
      </c>
      <c r="J7484" t="s">
        <v>13</v>
      </c>
      <c r="K7484" t="s">
        <v>730</v>
      </c>
      <c r="L7484" t="s">
        <v>92</v>
      </c>
      <c r="N7484" t="str">
        <f>IF(ISBLANK(Sales[[#This Row],[return]]),"No",Sales[[#This Row],[return]])</f>
        <v>No</v>
      </c>
      <c r="O7484" s="2">
        <v>43758</v>
      </c>
      <c r="P7484" s="8" t="str">
        <f>TEXT(DAY(Sales[[#This Row],[OrderDate]]),"ddd")</f>
        <v>Fri</v>
      </c>
      <c r="Q7484" s="8" t="str">
        <f>TEXT(MONTH(Sales[[#This Row],[ShipDate]])*29,"mmm")</f>
        <v>Oct</v>
      </c>
      <c r="R7484">
        <v>514</v>
      </c>
      <c r="S7484" t="s">
        <v>731</v>
      </c>
      <c r="T7484" t="s">
        <v>90</v>
      </c>
      <c r="U7484">
        <v>44312</v>
      </c>
      <c r="V7484" s="1">
        <v>0.2</v>
      </c>
      <c r="W7484">
        <v>67</v>
      </c>
      <c r="X7484">
        <v>2</v>
      </c>
      <c r="Y7484">
        <v>665</v>
      </c>
      <c r="AD7484"/>
    </row>
    <row r="7485" spans="1:30" x14ac:dyDescent="0.25">
      <c r="A7485" t="s">
        <v>10</v>
      </c>
      <c r="B7485" s="2">
        <v>43541</v>
      </c>
      <c r="C7485" s="35">
        <f>YEAR(Sales[[#This Row],[ShipDate]])</f>
        <v>2019</v>
      </c>
      <c r="D7485" t="s">
        <v>36</v>
      </c>
      <c r="E7485" t="s">
        <v>18</v>
      </c>
      <c r="F7485" t="s">
        <v>50</v>
      </c>
      <c r="G7485" t="s">
        <v>25</v>
      </c>
      <c r="H7485" t="s">
        <v>428</v>
      </c>
      <c r="I7485" t="s">
        <v>133</v>
      </c>
      <c r="J7485" t="s">
        <v>13</v>
      </c>
      <c r="K7485" t="s">
        <v>334</v>
      </c>
      <c r="L7485" t="s">
        <v>68</v>
      </c>
      <c r="N7485" t="str">
        <f>IF(ISBLANK(Sales[[#This Row],[return]]),"No",Sales[[#This Row],[return]])</f>
        <v>No</v>
      </c>
      <c r="O7485" s="2">
        <v>43535</v>
      </c>
      <c r="P7485" s="8" t="str">
        <f>TEXT(DAY(Sales[[#This Row],[OrderDate]]),"ddd")</f>
        <v>Wed</v>
      </c>
      <c r="Q7485" s="8" t="str">
        <f>TEXT(MONTH(Sales[[#This Row],[ShipDate]])*29,"mmm")</f>
        <v>Mar</v>
      </c>
      <c r="R7485">
        <v>686</v>
      </c>
      <c r="S7485" t="s">
        <v>1839</v>
      </c>
      <c r="T7485" t="s">
        <v>66</v>
      </c>
      <c r="U7485">
        <v>48227</v>
      </c>
      <c r="V7485" s="1">
        <v>0</v>
      </c>
      <c r="W7485">
        <v>421</v>
      </c>
      <c r="X7485">
        <v>4</v>
      </c>
      <c r="Y7485">
        <v>896</v>
      </c>
      <c r="AD7485"/>
    </row>
    <row r="7486" spans="1:30" x14ac:dyDescent="0.25">
      <c r="A7486" t="s">
        <v>10</v>
      </c>
      <c r="B7486" s="2">
        <v>43819</v>
      </c>
      <c r="C7486" s="35">
        <f>YEAR(Sales[[#This Row],[ShipDate]])</f>
        <v>2019</v>
      </c>
      <c r="D7486" t="s">
        <v>36</v>
      </c>
      <c r="E7486" t="s">
        <v>31</v>
      </c>
      <c r="F7486" t="s">
        <v>99</v>
      </c>
      <c r="G7486" t="s">
        <v>46</v>
      </c>
      <c r="H7486" t="s">
        <v>783</v>
      </c>
      <c r="I7486" t="s">
        <v>786</v>
      </c>
      <c r="J7486" t="s">
        <v>13</v>
      </c>
      <c r="K7486" t="s">
        <v>512</v>
      </c>
      <c r="L7486" t="s">
        <v>17</v>
      </c>
      <c r="N7486" t="str">
        <f>IF(ISBLANK(Sales[[#This Row],[return]]),"No",Sales[[#This Row],[return]])</f>
        <v>No</v>
      </c>
      <c r="O7486" s="2">
        <v>43813</v>
      </c>
      <c r="P7486" s="8" t="str">
        <f>TEXT(DAY(Sales[[#This Row],[OrderDate]]),"ddd")</f>
        <v>Sat</v>
      </c>
      <c r="Q7486" s="8" t="str">
        <f>TEXT(MONTH(Sales[[#This Row],[ShipDate]])*29,"mmm")</f>
        <v>Dec</v>
      </c>
      <c r="R7486">
        <v>1096</v>
      </c>
      <c r="S7486" t="s">
        <v>476</v>
      </c>
      <c r="T7486" t="s">
        <v>15</v>
      </c>
      <c r="U7486">
        <v>72701</v>
      </c>
      <c r="V7486" s="1">
        <v>0</v>
      </c>
      <c r="W7486">
        <v>70</v>
      </c>
      <c r="X7486">
        <v>4</v>
      </c>
      <c r="Y7486">
        <v>160</v>
      </c>
      <c r="AD7486"/>
    </row>
    <row r="7487" spans="1:30" x14ac:dyDescent="0.25">
      <c r="A7487" t="s">
        <v>10</v>
      </c>
      <c r="B7487" s="2">
        <v>43819</v>
      </c>
      <c r="C7487" s="35">
        <f>YEAR(Sales[[#This Row],[ShipDate]])</f>
        <v>2019</v>
      </c>
      <c r="D7487" t="s">
        <v>36</v>
      </c>
      <c r="E7487" t="s">
        <v>31</v>
      </c>
      <c r="F7487" t="s">
        <v>99</v>
      </c>
      <c r="G7487" t="s">
        <v>46</v>
      </c>
      <c r="H7487" t="s">
        <v>783</v>
      </c>
      <c r="I7487" t="s">
        <v>786</v>
      </c>
      <c r="J7487" t="s">
        <v>13</v>
      </c>
      <c r="K7487" t="s">
        <v>512</v>
      </c>
      <c r="L7487" t="s">
        <v>17</v>
      </c>
      <c r="N7487" t="str">
        <f>IF(ISBLANK(Sales[[#This Row],[return]]),"No",Sales[[#This Row],[return]])</f>
        <v>No</v>
      </c>
      <c r="O7487" s="2">
        <v>43813</v>
      </c>
      <c r="P7487" s="8" t="str">
        <f>TEXT(DAY(Sales[[#This Row],[OrderDate]]),"ddd")</f>
        <v>Sat</v>
      </c>
      <c r="Q7487" s="8" t="str">
        <f>TEXT(MONTH(Sales[[#This Row],[ShipDate]])*29,"mmm")</f>
        <v>Dec</v>
      </c>
      <c r="R7487">
        <v>966</v>
      </c>
      <c r="S7487" t="s">
        <v>2333</v>
      </c>
      <c r="T7487" t="s">
        <v>15</v>
      </c>
      <c r="U7487">
        <v>72701</v>
      </c>
      <c r="V7487" s="1">
        <v>0</v>
      </c>
      <c r="W7487">
        <v>9</v>
      </c>
      <c r="X7487">
        <v>5</v>
      </c>
      <c r="Y7487">
        <v>45</v>
      </c>
      <c r="AD7487"/>
    </row>
    <row r="7488" spans="1:30" x14ac:dyDescent="0.25">
      <c r="A7488" t="s">
        <v>40</v>
      </c>
      <c r="B7488" s="2">
        <v>43537</v>
      </c>
      <c r="C7488" s="35">
        <f>YEAR(Sales[[#This Row],[ShipDate]])</f>
        <v>2019</v>
      </c>
      <c r="D7488" t="s">
        <v>36</v>
      </c>
      <c r="E7488" t="s">
        <v>18</v>
      </c>
      <c r="F7488" t="s">
        <v>50</v>
      </c>
      <c r="G7488" t="s">
        <v>25</v>
      </c>
      <c r="H7488" t="s">
        <v>26</v>
      </c>
      <c r="I7488" t="s">
        <v>32</v>
      </c>
      <c r="J7488" t="s">
        <v>13</v>
      </c>
      <c r="K7488" t="s">
        <v>210</v>
      </c>
      <c r="L7488" t="s">
        <v>30</v>
      </c>
      <c r="N7488" t="str">
        <f>IF(ISBLANK(Sales[[#This Row],[return]]),"No",Sales[[#This Row],[return]])</f>
        <v>No</v>
      </c>
      <c r="O7488" s="2">
        <v>43533</v>
      </c>
      <c r="P7488" s="8" t="str">
        <f>TEXT(DAY(Sales[[#This Row],[OrderDate]]),"ddd")</f>
        <v>Mon</v>
      </c>
      <c r="Q7488" s="8" t="str">
        <f>TEXT(MONTH(Sales[[#This Row],[ShipDate]])*29,"mmm")</f>
        <v>Mar</v>
      </c>
      <c r="R7488">
        <v>535</v>
      </c>
      <c r="S7488" t="s">
        <v>49</v>
      </c>
      <c r="T7488" t="s">
        <v>28</v>
      </c>
      <c r="U7488">
        <v>90008</v>
      </c>
      <c r="V7488" s="1">
        <v>0.2</v>
      </c>
      <c r="W7488">
        <v>10</v>
      </c>
      <c r="X7488">
        <v>5</v>
      </c>
      <c r="Y7488">
        <v>31</v>
      </c>
      <c r="AD7488"/>
    </row>
    <row r="7489" spans="1:30" x14ac:dyDescent="0.25">
      <c r="A7489" t="s">
        <v>40</v>
      </c>
      <c r="B7489" s="2">
        <v>43537</v>
      </c>
      <c r="C7489" s="35">
        <f>YEAR(Sales[[#This Row],[ShipDate]])</f>
        <v>2019</v>
      </c>
      <c r="D7489" t="s">
        <v>36</v>
      </c>
      <c r="E7489" t="s">
        <v>18</v>
      </c>
      <c r="F7489" t="s">
        <v>574</v>
      </c>
      <c r="G7489" t="s">
        <v>46</v>
      </c>
      <c r="H7489" t="s">
        <v>26</v>
      </c>
      <c r="I7489" t="s">
        <v>32</v>
      </c>
      <c r="J7489" t="s">
        <v>13</v>
      </c>
      <c r="K7489" t="s">
        <v>210</v>
      </c>
      <c r="L7489" t="s">
        <v>30</v>
      </c>
      <c r="N7489" t="str">
        <f>IF(ISBLANK(Sales[[#This Row],[return]]),"No",Sales[[#This Row],[return]])</f>
        <v>No</v>
      </c>
      <c r="O7489" s="2">
        <v>43533</v>
      </c>
      <c r="P7489" s="8" t="str">
        <f>TEXT(DAY(Sales[[#This Row],[OrderDate]]),"ddd")</f>
        <v>Mon</v>
      </c>
      <c r="Q7489" s="8" t="str">
        <f>TEXT(MONTH(Sales[[#This Row],[ShipDate]])*29,"mmm")</f>
        <v>Mar</v>
      </c>
      <c r="R7489">
        <v>796</v>
      </c>
      <c r="S7489" t="s">
        <v>2384</v>
      </c>
      <c r="T7489" t="s">
        <v>28</v>
      </c>
      <c r="U7489">
        <v>90008</v>
      </c>
      <c r="V7489" s="1">
        <v>0.2</v>
      </c>
      <c r="W7489">
        <v>60</v>
      </c>
      <c r="X7489">
        <v>2</v>
      </c>
      <c r="Y7489">
        <v>480</v>
      </c>
      <c r="AD7489"/>
    </row>
    <row r="7490" spans="1:30" x14ac:dyDescent="0.25">
      <c r="A7490" t="s">
        <v>10</v>
      </c>
      <c r="B7490" s="2">
        <v>43723</v>
      </c>
      <c r="C7490" s="35">
        <f>YEAR(Sales[[#This Row],[ShipDate]])</f>
        <v>2019</v>
      </c>
      <c r="D7490" t="s">
        <v>36</v>
      </c>
      <c r="E7490" t="s">
        <v>31</v>
      </c>
      <c r="F7490" t="s">
        <v>39</v>
      </c>
      <c r="G7490" t="s">
        <v>25</v>
      </c>
      <c r="H7490" t="s">
        <v>1374</v>
      </c>
      <c r="I7490" t="s">
        <v>199</v>
      </c>
      <c r="J7490" t="s">
        <v>13</v>
      </c>
      <c r="K7490" t="s">
        <v>470</v>
      </c>
      <c r="L7490" t="s">
        <v>17</v>
      </c>
      <c r="N7490" t="str">
        <f>IF(ISBLANK(Sales[[#This Row],[return]]),"No",Sales[[#This Row],[return]])</f>
        <v>No</v>
      </c>
      <c r="O7490" s="2">
        <v>43717</v>
      </c>
      <c r="P7490" s="8" t="str">
        <f>TEXT(DAY(Sales[[#This Row],[OrderDate]]),"ddd")</f>
        <v>Mon</v>
      </c>
      <c r="Q7490" s="8" t="str">
        <f>TEXT(MONTH(Sales[[#This Row],[ShipDate]])*29,"mmm")</f>
        <v>Sep</v>
      </c>
      <c r="R7490">
        <v>1667</v>
      </c>
      <c r="S7490" t="s">
        <v>1692</v>
      </c>
      <c r="T7490" t="s">
        <v>15</v>
      </c>
      <c r="U7490">
        <v>29501</v>
      </c>
      <c r="V7490" s="1">
        <v>0</v>
      </c>
      <c r="W7490">
        <v>15</v>
      </c>
      <c r="X7490">
        <v>5</v>
      </c>
      <c r="Y7490">
        <v>56</v>
      </c>
      <c r="AD7490"/>
    </row>
    <row r="7491" spans="1:30" x14ac:dyDescent="0.25">
      <c r="A7491" t="s">
        <v>10</v>
      </c>
      <c r="B7491" s="2">
        <v>43723</v>
      </c>
      <c r="C7491" s="35">
        <f>YEAR(Sales[[#This Row],[ShipDate]])</f>
        <v>2019</v>
      </c>
      <c r="D7491" t="s">
        <v>36</v>
      </c>
      <c r="E7491" t="s">
        <v>31</v>
      </c>
      <c r="F7491" t="s">
        <v>39</v>
      </c>
      <c r="G7491" t="s">
        <v>25</v>
      </c>
      <c r="H7491" t="s">
        <v>1374</v>
      </c>
      <c r="I7491" t="s">
        <v>199</v>
      </c>
      <c r="J7491" t="s">
        <v>13</v>
      </c>
      <c r="K7491" t="s">
        <v>470</v>
      </c>
      <c r="L7491" t="s">
        <v>17</v>
      </c>
      <c r="N7491" t="str">
        <f>IF(ISBLANK(Sales[[#This Row],[return]]),"No",Sales[[#This Row],[return]])</f>
        <v>No</v>
      </c>
      <c r="O7491" s="2">
        <v>43717</v>
      </c>
      <c r="P7491" s="8" t="str">
        <f>TEXT(DAY(Sales[[#This Row],[OrderDate]]),"ddd")</f>
        <v>Mon</v>
      </c>
      <c r="Q7491" s="8" t="str">
        <f>TEXT(MONTH(Sales[[#This Row],[ShipDate]])*29,"mmm")</f>
        <v>Sep</v>
      </c>
      <c r="R7491">
        <v>648</v>
      </c>
      <c r="S7491" t="s">
        <v>778</v>
      </c>
      <c r="T7491" t="s">
        <v>15</v>
      </c>
      <c r="U7491">
        <v>29501</v>
      </c>
      <c r="V7491" s="1">
        <v>0</v>
      </c>
      <c r="W7491">
        <v>13</v>
      </c>
      <c r="X7491">
        <v>7</v>
      </c>
      <c r="Y7491">
        <v>629</v>
      </c>
      <c r="AD7491"/>
    </row>
    <row r="7492" spans="1:30" x14ac:dyDescent="0.25">
      <c r="A7492" t="s">
        <v>24</v>
      </c>
      <c r="B7492" s="2">
        <v>43721</v>
      </c>
      <c r="C7492" s="35">
        <f>YEAR(Sales[[#This Row],[ShipDate]])</f>
        <v>2019</v>
      </c>
      <c r="D7492" t="s">
        <v>113</v>
      </c>
      <c r="E7492" t="s">
        <v>31</v>
      </c>
      <c r="F7492" t="s">
        <v>59</v>
      </c>
      <c r="G7492" t="s">
        <v>25</v>
      </c>
      <c r="H7492" t="s">
        <v>392</v>
      </c>
      <c r="I7492" t="s">
        <v>252</v>
      </c>
      <c r="J7492" t="s">
        <v>13</v>
      </c>
      <c r="K7492" t="s">
        <v>699</v>
      </c>
      <c r="L7492" t="s">
        <v>92</v>
      </c>
      <c r="N7492" t="str">
        <f>IF(ISBLANK(Sales[[#This Row],[return]]),"No",Sales[[#This Row],[return]])</f>
        <v>No</v>
      </c>
      <c r="O7492" s="2">
        <v>43718</v>
      </c>
      <c r="P7492" s="8" t="str">
        <f>TEXT(DAY(Sales[[#This Row],[OrderDate]]),"ddd")</f>
        <v>Tue</v>
      </c>
      <c r="Q7492" s="8" t="str">
        <f>TEXT(MONTH(Sales[[#This Row],[ShipDate]])*29,"mmm")</f>
        <v>Sep</v>
      </c>
      <c r="R7492">
        <v>1698</v>
      </c>
      <c r="S7492" t="s">
        <v>1987</v>
      </c>
      <c r="T7492" t="s">
        <v>90</v>
      </c>
      <c r="U7492">
        <v>44312</v>
      </c>
      <c r="V7492" s="1">
        <v>0.2</v>
      </c>
      <c r="W7492">
        <v>29</v>
      </c>
      <c r="X7492">
        <v>3</v>
      </c>
      <c r="Y7492">
        <v>85</v>
      </c>
      <c r="AD7492"/>
    </row>
    <row r="7493" spans="1:30" x14ac:dyDescent="0.25">
      <c r="A7493" t="s">
        <v>40</v>
      </c>
      <c r="B7493" s="2">
        <v>43716</v>
      </c>
      <c r="C7493" s="35">
        <f>YEAR(Sales[[#This Row],[ShipDate]])</f>
        <v>2019</v>
      </c>
      <c r="D7493" t="s">
        <v>36</v>
      </c>
      <c r="E7493" t="s">
        <v>18</v>
      </c>
      <c r="F7493" t="s">
        <v>39</v>
      </c>
      <c r="G7493" t="s">
        <v>25</v>
      </c>
      <c r="H7493" t="s">
        <v>1288</v>
      </c>
      <c r="I7493" t="s">
        <v>32</v>
      </c>
      <c r="J7493" t="s">
        <v>13</v>
      </c>
      <c r="K7493" t="s">
        <v>1350</v>
      </c>
      <c r="L7493" t="s">
        <v>30</v>
      </c>
      <c r="N7493" t="str">
        <f>IF(ISBLANK(Sales[[#This Row],[return]]),"No",Sales[[#This Row],[return]])</f>
        <v>No</v>
      </c>
      <c r="O7493" s="2">
        <v>43712</v>
      </c>
      <c r="P7493" s="8" t="str">
        <f>TEXT(DAY(Sales[[#This Row],[OrderDate]]),"ddd")</f>
        <v>Wed</v>
      </c>
      <c r="Q7493" s="8" t="str">
        <f>TEXT(MONTH(Sales[[#This Row],[ShipDate]])*29,"mmm")</f>
        <v>Sep</v>
      </c>
      <c r="R7493">
        <v>15</v>
      </c>
      <c r="S7493" t="s">
        <v>2283</v>
      </c>
      <c r="T7493" t="s">
        <v>28</v>
      </c>
      <c r="U7493">
        <v>92704</v>
      </c>
      <c r="V7493" s="1">
        <v>0</v>
      </c>
      <c r="W7493">
        <v>105</v>
      </c>
      <c r="X7493">
        <v>2</v>
      </c>
      <c r="Y7493">
        <v>421</v>
      </c>
      <c r="AD7493"/>
    </row>
    <row r="7494" spans="1:30" x14ac:dyDescent="0.25">
      <c r="A7494" t="s">
        <v>24</v>
      </c>
      <c r="B7494" s="2">
        <v>43741</v>
      </c>
      <c r="C7494" s="35">
        <f>YEAR(Sales[[#This Row],[ShipDate]])</f>
        <v>2019</v>
      </c>
      <c r="D7494" t="s">
        <v>113</v>
      </c>
      <c r="E7494" t="s">
        <v>31</v>
      </c>
      <c r="F7494" t="s">
        <v>52</v>
      </c>
      <c r="G7494" t="s">
        <v>25</v>
      </c>
      <c r="H7494" t="s">
        <v>60</v>
      </c>
      <c r="I7494" t="s">
        <v>63</v>
      </c>
      <c r="J7494" t="s">
        <v>13</v>
      </c>
      <c r="K7494" t="s">
        <v>2757</v>
      </c>
      <c r="L7494" t="s">
        <v>30</v>
      </c>
      <c r="M7494" t="s">
        <v>82</v>
      </c>
      <c r="N7494" t="str">
        <f>IF(ISBLANK(Sales[[#This Row],[return]]),"No",Sales[[#This Row],[return]])</f>
        <v>Yes</v>
      </c>
      <c r="O7494" s="2">
        <v>43738</v>
      </c>
      <c r="P7494" s="8" t="str">
        <f>TEXT(DAY(Sales[[#This Row],[OrderDate]]),"ddd")</f>
        <v>Mon</v>
      </c>
      <c r="Q7494" s="8" t="str">
        <f>TEXT(MONTH(Sales[[#This Row],[ShipDate]])*29,"mmm")</f>
        <v>Oct</v>
      </c>
      <c r="R7494">
        <v>460</v>
      </c>
      <c r="S7494" t="s">
        <v>2159</v>
      </c>
      <c r="T7494" t="s">
        <v>28</v>
      </c>
      <c r="U7494">
        <v>98103</v>
      </c>
      <c r="V7494" s="1">
        <v>0</v>
      </c>
      <c r="W7494">
        <v>1</v>
      </c>
      <c r="X7494">
        <v>1</v>
      </c>
      <c r="Y7494">
        <v>4</v>
      </c>
      <c r="AD7494"/>
    </row>
    <row r="7495" spans="1:30" x14ac:dyDescent="0.25">
      <c r="A7495" t="s">
        <v>24</v>
      </c>
      <c r="B7495" s="2">
        <v>43741</v>
      </c>
      <c r="C7495" s="35">
        <f>YEAR(Sales[[#This Row],[ShipDate]])</f>
        <v>2019</v>
      </c>
      <c r="D7495" t="s">
        <v>113</v>
      </c>
      <c r="E7495" t="s">
        <v>31</v>
      </c>
      <c r="F7495" t="s">
        <v>59</v>
      </c>
      <c r="G7495" t="s">
        <v>25</v>
      </c>
      <c r="H7495" t="s">
        <v>60</v>
      </c>
      <c r="I7495" t="s">
        <v>63</v>
      </c>
      <c r="J7495" t="s">
        <v>13</v>
      </c>
      <c r="K7495" t="s">
        <v>2757</v>
      </c>
      <c r="L7495" t="s">
        <v>30</v>
      </c>
      <c r="M7495" t="s">
        <v>82</v>
      </c>
      <c r="N7495" t="str">
        <f>IF(ISBLANK(Sales[[#This Row],[return]]),"No",Sales[[#This Row],[return]])</f>
        <v>Yes</v>
      </c>
      <c r="O7495" s="2">
        <v>43738</v>
      </c>
      <c r="P7495" s="8" t="str">
        <f>TEXT(DAY(Sales[[#This Row],[OrderDate]]),"ddd")</f>
        <v>Mon</v>
      </c>
      <c r="Q7495" s="8" t="str">
        <f>TEXT(MONTH(Sales[[#This Row],[ShipDate]])*29,"mmm")</f>
        <v>Oct</v>
      </c>
      <c r="R7495">
        <v>96</v>
      </c>
      <c r="S7495" t="s">
        <v>3211</v>
      </c>
      <c r="T7495" t="s">
        <v>28</v>
      </c>
      <c r="U7495">
        <v>98103</v>
      </c>
      <c r="V7495" s="1">
        <v>0</v>
      </c>
      <c r="W7495">
        <v>6</v>
      </c>
      <c r="X7495">
        <v>2</v>
      </c>
      <c r="Y7495">
        <v>12</v>
      </c>
      <c r="AD7495"/>
    </row>
    <row r="7496" spans="1:30" x14ac:dyDescent="0.25">
      <c r="A7496" t="s">
        <v>24</v>
      </c>
      <c r="B7496" s="2">
        <v>43741</v>
      </c>
      <c r="C7496" s="35">
        <f>YEAR(Sales[[#This Row],[ShipDate]])</f>
        <v>2019</v>
      </c>
      <c r="D7496" t="s">
        <v>113</v>
      </c>
      <c r="E7496" t="s">
        <v>31</v>
      </c>
      <c r="F7496" t="s">
        <v>59</v>
      </c>
      <c r="G7496" t="s">
        <v>25</v>
      </c>
      <c r="H7496" t="s">
        <v>60</v>
      </c>
      <c r="I7496" t="s">
        <v>63</v>
      </c>
      <c r="J7496" t="s">
        <v>13</v>
      </c>
      <c r="K7496" t="s">
        <v>2757</v>
      </c>
      <c r="L7496" t="s">
        <v>30</v>
      </c>
      <c r="M7496" t="s">
        <v>82</v>
      </c>
      <c r="N7496" t="str">
        <f>IF(ISBLANK(Sales[[#This Row],[return]]),"No",Sales[[#This Row],[return]])</f>
        <v>Yes</v>
      </c>
      <c r="O7496" s="2">
        <v>43738</v>
      </c>
      <c r="P7496" s="8" t="str">
        <f>TEXT(DAY(Sales[[#This Row],[OrderDate]]),"ddd")</f>
        <v>Mon</v>
      </c>
      <c r="Q7496" s="8" t="str">
        <f>TEXT(MONTH(Sales[[#This Row],[ShipDate]])*29,"mmm")</f>
        <v>Oct</v>
      </c>
      <c r="R7496">
        <v>1672</v>
      </c>
      <c r="S7496" t="s">
        <v>3035</v>
      </c>
      <c r="T7496" t="s">
        <v>28</v>
      </c>
      <c r="U7496">
        <v>98103</v>
      </c>
      <c r="V7496" s="1">
        <v>0</v>
      </c>
      <c r="W7496">
        <v>82</v>
      </c>
      <c r="X7496">
        <v>3</v>
      </c>
      <c r="Y7496">
        <v>168</v>
      </c>
      <c r="AD7496"/>
    </row>
    <row r="7497" spans="1:30" x14ac:dyDescent="0.25">
      <c r="A7497" t="s">
        <v>10</v>
      </c>
      <c r="B7497" s="2">
        <v>43804</v>
      </c>
      <c r="C7497" s="35">
        <f>YEAR(Sales[[#This Row],[ShipDate]])</f>
        <v>2019</v>
      </c>
      <c r="D7497" t="s">
        <v>113</v>
      </c>
      <c r="E7497" t="s">
        <v>31</v>
      </c>
      <c r="F7497" t="s">
        <v>43</v>
      </c>
      <c r="G7497" t="s">
        <v>11</v>
      </c>
      <c r="H7497" t="s">
        <v>88</v>
      </c>
      <c r="I7497" t="s">
        <v>93</v>
      </c>
      <c r="J7497" t="s">
        <v>13</v>
      </c>
      <c r="K7497" t="s">
        <v>2599</v>
      </c>
      <c r="L7497" t="s">
        <v>92</v>
      </c>
      <c r="N7497" t="str">
        <f>IF(ISBLANK(Sales[[#This Row],[return]]),"No",Sales[[#This Row],[return]])</f>
        <v>No</v>
      </c>
      <c r="O7497" s="2">
        <v>43803</v>
      </c>
      <c r="P7497" s="8" t="str">
        <f>TEXT(DAY(Sales[[#This Row],[OrderDate]]),"ddd")</f>
        <v>Wed</v>
      </c>
      <c r="Q7497" s="8" t="str">
        <f>TEXT(MONTH(Sales[[#This Row],[ShipDate]])*29,"mmm")</f>
        <v>Dec</v>
      </c>
      <c r="R7497">
        <v>393</v>
      </c>
      <c r="S7497" t="s">
        <v>536</v>
      </c>
      <c r="T7497" t="s">
        <v>90</v>
      </c>
      <c r="U7497">
        <v>19134</v>
      </c>
      <c r="V7497" s="1">
        <v>0.2</v>
      </c>
      <c r="W7497">
        <v>3</v>
      </c>
      <c r="X7497">
        <v>3</v>
      </c>
      <c r="Y7497">
        <v>11</v>
      </c>
      <c r="AD7497"/>
    </row>
    <row r="7498" spans="1:30" x14ac:dyDescent="0.25">
      <c r="A7498" t="s">
        <v>40</v>
      </c>
      <c r="B7498" s="2">
        <v>43744</v>
      </c>
      <c r="C7498" s="35">
        <f>YEAR(Sales[[#This Row],[ShipDate]])</f>
        <v>2019</v>
      </c>
      <c r="D7498" t="s">
        <v>36</v>
      </c>
      <c r="E7498" t="s">
        <v>18</v>
      </c>
      <c r="F7498" t="s">
        <v>59</v>
      </c>
      <c r="G7498" t="s">
        <v>25</v>
      </c>
      <c r="H7498" t="s">
        <v>146</v>
      </c>
      <c r="I7498" t="s">
        <v>149</v>
      </c>
      <c r="J7498" t="s">
        <v>13</v>
      </c>
      <c r="K7498" t="s">
        <v>1335</v>
      </c>
      <c r="L7498" t="s">
        <v>92</v>
      </c>
      <c r="N7498" t="str">
        <f>IF(ISBLANK(Sales[[#This Row],[return]]),"No",Sales[[#This Row],[return]])</f>
        <v>No</v>
      </c>
      <c r="O7498" s="2">
        <v>43740</v>
      </c>
      <c r="P7498" s="8" t="str">
        <f>TEXT(DAY(Sales[[#This Row],[OrderDate]]),"ddd")</f>
        <v>Mon</v>
      </c>
      <c r="Q7498" s="8" t="str">
        <f>TEXT(MONTH(Sales[[#This Row],[ShipDate]])*29,"mmm")</f>
        <v>Oct</v>
      </c>
      <c r="R7498">
        <v>1699</v>
      </c>
      <c r="S7498" t="s">
        <v>2200</v>
      </c>
      <c r="T7498" t="s">
        <v>90</v>
      </c>
      <c r="U7498">
        <v>10011</v>
      </c>
      <c r="V7498" s="1">
        <v>0</v>
      </c>
      <c r="W7498">
        <v>23</v>
      </c>
      <c r="X7498">
        <v>4</v>
      </c>
      <c r="Y7498">
        <v>49</v>
      </c>
      <c r="AD7498"/>
    </row>
    <row r="7499" spans="1:30" x14ac:dyDescent="0.25">
      <c r="A7499" t="s">
        <v>10</v>
      </c>
      <c r="B7499" s="2">
        <v>43722</v>
      </c>
      <c r="C7499" s="35">
        <f>YEAR(Sales[[#This Row],[ShipDate]])</f>
        <v>2019</v>
      </c>
      <c r="D7499" t="s">
        <v>607</v>
      </c>
      <c r="E7499" t="s">
        <v>18</v>
      </c>
      <c r="F7499" t="s">
        <v>45</v>
      </c>
      <c r="G7499" t="s">
        <v>25</v>
      </c>
      <c r="H7499" t="s">
        <v>1866</v>
      </c>
      <c r="I7499" t="s">
        <v>389</v>
      </c>
      <c r="J7499" t="s">
        <v>13</v>
      </c>
      <c r="K7499" t="s">
        <v>1471</v>
      </c>
      <c r="L7499" t="s">
        <v>92</v>
      </c>
      <c r="N7499" t="str">
        <f>IF(ISBLANK(Sales[[#This Row],[return]]),"No",Sales[[#This Row],[return]])</f>
        <v>No</v>
      </c>
      <c r="O7499" s="2">
        <v>43722</v>
      </c>
      <c r="P7499" s="8" t="str">
        <f>TEXT(DAY(Sales[[#This Row],[OrderDate]]),"ddd")</f>
        <v>Sat</v>
      </c>
      <c r="Q7499" s="8" t="str">
        <f>TEXT(MONTH(Sales[[#This Row],[ShipDate]])*29,"mmm")</f>
        <v>Sep</v>
      </c>
      <c r="R7499">
        <v>358</v>
      </c>
      <c r="S7499" t="s">
        <v>1640</v>
      </c>
      <c r="T7499" t="s">
        <v>90</v>
      </c>
      <c r="U7499">
        <v>7050</v>
      </c>
      <c r="V7499" s="1">
        <v>0</v>
      </c>
      <c r="W7499">
        <v>18</v>
      </c>
      <c r="X7499">
        <v>3</v>
      </c>
      <c r="Y7499">
        <v>71</v>
      </c>
      <c r="AD7499"/>
    </row>
    <row r="7500" spans="1:30" x14ac:dyDescent="0.25">
      <c r="A7500" t="s">
        <v>10</v>
      </c>
      <c r="B7500" s="2">
        <v>43529</v>
      </c>
      <c r="C7500" s="35">
        <f>YEAR(Sales[[#This Row],[ShipDate]])</f>
        <v>2019</v>
      </c>
      <c r="D7500" t="s">
        <v>607</v>
      </c>
      <c r="E7500" t="s">
        <v>18</v>
      </c>
      <c r="F7500" t="s">
        <v>33</v>
      </c>
      <c r="G7500" t="s">
        <v>25</v>
      </c>
      <c r="H7500" t="s">
        <v>1101</v>
      </c>
      <c r="I7500" t="s">
        <v>74</v>
      </c>
      <c r="J7500" t="s">
        <v>13</v>
      </c>
      <c r="K7500" t="s">
        <v>73</v>
      </c>
      <c r="L7500" t="s">
        <v>68</v>
      </c>
      <c r="N7500" t="str">
        <f>IF(ISBLANK(Sales[[#This Row],[return]]),"No",Sales[[#This Row],[return]])</f>
        <v>No</v>
      </c>
      <c r="O7500" s="2">
        <v>43529</v>
      </c>
      <c r="P7500" s="8" t="str">
        <f>TEXT(DAY(Sales[[#This Row],[OrderDate]]),"ddd")</f>
        <v>Thu</v>
      </c>
      <c r="Q7500" s="8" t="str">
        <f>TEXT(MONTH(Sales[[#This Row],[ShipDate]])*29,"mmm")</f>
        <v>Mar</v>
      </c>
      <c r="R7500">
        <v>226</v>
      </c>
      <c r="S7500" t="s">
        <v>1851</v>
      </c>
      <c r="T7500" t="s">
        <v>66</v>
      </c>
      <c r="U7500">
        <v>53209</v>
      </c>
      <c r="V7500" s="1">
        <v>0</v>
      </c>
      <c r="W7500">
        <v>12</v>
      </c>
      <c r="X7500">
        <v>2</v>
      </c>
      <c r="Y7500">
        <v>25</v>
      </c>
      <c r="AD7500"/>
    </row>
    <row r="7501" spans="1:30" x14ac:dyDescent="0.25">
      <c r="A7501" t="s">
        <v>10</v>
      </c>
      <c r="B7501" s="2">
        <v>43774</v>
      </c>
      <c r="C7501" s="35">
        <f>YEAR(Sales[[#This Row],[ShipDate]])</f>
        <v>2019</v>
      </c>
      <c r="D7501" t="s">
        <v>113</v>
      </c>
      <c r="E7501" t="s">
        <v>31</v>
      </c>
      <c r="F7501" t="s">
        <v>38</v>
      </c>
      <c r="G7501" t="s">
        <v>11</v>
      </c>
      <c r="H7501" t="s">
        <v>1577</v>
      </c>
      <c r="I7501" t="s">
        <v>58</v>
      </c>
      <c r="J7501" t="s">
        <v>13</v>
      </c>
      <c r="K7501" t="s">
        <v>512</v>
      </c>
      <c r="L7501" t="s">
        <v>17</v>
      </c>
      <c r="N7501" t="str">
        <f>IF(ISBLANK(Sales[[#This Row],[return]]),"No",Sales[[#This Row],[return]])</f>
        <v>No</v>
      </c>
      <c r="O7501" s="2">
        <v>43773</v>
      </c>
      <c r="P7501" s="8" t="str">
        <f>TEXT(DAY(Sales[[#This Row],[OrderDate]]),"ddd")</f>
        <v>Wed</v>
      </c>
      <c r="Q7501" s="8" t="str">
        <f>TEXT(MONTH(Sales[[#This Row],[ShipDate]])*29,"mmm")</f>
        <v>Nov</v>
      </c>
      <c r="R7501">
        <v>827</v>
      </c>
      <c r="S7501" t="s">
        <v>578</v>
      </c>
      <c r="T7501" t="s">
        <v>15</v>
      </c>
      <c r="U7501">
        <v>27405</v>
      </c>
      <c r="V7501" s="1">
        <v>0.4</v>
      </c>
      <c r="W7501">
        <v>-192</v>
      </c>
      <c r="X7501">
        <v>3</v>
      </c>
      <c r="Y7501">
        <v>524</v>
      </c>
      <c r="AD7501"/>
    </row>
    <row r="7502" spans="1:30" x14ac:dyDescent="0.25">
      <c r="A7502" t="s">
        <v>10</v>
      </c>
      <c r="B7502" s="2">
        <v>43774</v>
      </c>
      <c r="C7502" s="35">
        <f>YEAR(Sales[[#This Row],[ShipDate]])</f>
        <v>2019</v>
      </c>
      <c r="D7502" t="s">
        <v>113</v>
      </c>
      <c r="E7502" t="s">
        <v>31</v>
      </c>
      <c r="F7502" t="s">
        <v>48</v>
      </c>
      <c r="G7502" t="s">
        <v>46</v>
      </c>
      <c r="H7502" t="s">
        <v>1577</v>
      </c>
      <c r="I7502" t="s">
        <v>58</v>
      </c>
      <c r="J7502" t="s">
        <v>13</v>
      </c>
      <c r="K7502" t="s">
        <v>512</v>
      </c>
      <c r="L7502" t="s">
        <v>17</v>
      </c>
      <c r="N7502" t="str">
        <f>IF(ISBLANK(Sales[[#This Row],[return]]),"No",Sales[[#This Row],[return]])</f>
        <v>No</v>
      </c>
      <c r="O7502" s="2">
        <v>43773</v>
      </c>
      <c r="P7502" s="8" t="str">
        <f>TEXT(DAY(Sales[[#This Row],[OrderDate]]),"ddd")</f>
        <v>Wed</v>
      </c>
      <c r="Q7502" s="8" t="str">
        <f>TEXT(MONTH(Sales[[#This Row],[ShipDate]])*29,"mmm")</f>
        <v>Nov</v>
      </c>
      <c r="R7502">
        <v>1109</v>
      </c>
      <c r="S7502" t="s">
        <v>2466</v>
      </c>
      <c r="T7502" t="s">
        <v>15</v>
      </c>
      <c r="U7502">
        <v>27405</v>
      </c>
      <c r="V7502" s="1">
        <v>0.2</v>
      </c>
      <c r="W7502">
        <v>119</v>
      </c>
      <c r="X7502">
        <v>5</v>
      </c>
      <c r="Y7502">
        <v>1360</v>
      </c>
      <c r="AD7502"/>
    </row>
    <row r="7503" spans="1:30" x14ac:dyDescent="0.25">
      <c r="A7503" t="s">
        <v>10</v>
      </c>
      <c r="B7503" s="2">
        <v>43801</v>
      </c>
      <c r="C7503" s="35">
        <f>YEAR(Sales[[#This Row],[ShipDate]])</f>
        <v>2019</v>
      </c>
      <c r="D7503" t="s">
        <v>607</v>
      </c>
      <c r="E7503" t="s">
        <v>18</v>
      </c>
      <c r="F7503" t="s">
        <v>50</v>
      </c>
      <c r="G7503" t="s">
        <v>25</v>
      </c>
      <c r="H7503" t="s">
        <v>645</v>
      </c>
      <c r="I7503" t="s">
        <v>169</v>
      </c>
      <c r="J7503" t="s">
        <v>13</v>
      </c>
      <c r="K7503" t="s">
        <v>1332</v>
      </c>
      <c r="L7503" t="s">
        <v>30</v>
      </c>
      <c r="N7503" t="str">
        <f>IF(ISBLANK(Sales[[#This Row],[return]]),"No",Sales[[#This Row],[return]])</f>
        <v>No</v>
      </c>
      <c r="O7503" s="2">
        <v>43801</v>
      </c>
      <c r="P7503" s="8" t="str">
        <f>TEXT(DAY(Sales[[#This Row],[OrderDate]]),"ddd")</f>
        <v>Mon</v>
      </c>
      <c r="Q7503" s="8" t="str">
        <f>TEXT(MONTH(Sales[[#This Row],[ShipDate]])*29,"mmm")</f>
        <v>Dec</v>
      </c>
      <c r="R7503">
        <v>1609</v>
      </c>
      <c r="S7503" t="s">
        <v>792</v>
      </c>
      <c r="T7503" t="s">
        <v>28</v>
      </c>
      <c r="U7503">
        <v>85345</v>
      </c>
      <c r="V7503" s="1">
        <v>0.7</v>
      </c>
      <c r="W7503">
        <v>-45</v>
      </c>
      <c r="X7503">
        <v>6</v>
      </c>
      <c r="Y7503">
        <v>68</v>
      </c>
      <c r="AD7503"/>
    </row>
    <row r="7504" spans="1:30" x14ac:dyDescent="0.25">
      <c r="A7504" t="s">
        <v>40</v>
      </c>
      <c r="B7504" s="2">
        <v>43591</v>
      </c>
      <c r="C7504" s="35">
        <f>YEAR(Sales[[#This Row],[ShipDate]])</f>
        <v>2019</v>
      </c>
      <c r="D7504" t="s">
        <v>36</v>
      </c>
      <c r="E7504" t="s">
        <v>18</v>
      </c>
      <c r="F7504" t="s">
        <v>45</v>
      </c>
      <c r="G7504" t="s">
        <v>25</v>
      </c>
      <c r="H7504" t="s">
        <v>26</v>
      </c>
      <c r="I7504" t="s">
        <v>32</v>
      </c>
      <c r="J7504" t="s">
        <v>13</v>
      </c>
      <c r="K7504" t="s">
        <v>1773</v>
      </c>
      <c r="L7504" t="s">
        <v>30</v>
      </c>
      <c r="N7504" t="str">
        <f>IF(ISBLANK(Sales[[#This Row],[return]]),"No",Sales[[#This Row],[return]])</f>
        <v>No</v>
      </c>
      <c r="O7504" s="2">
        <v>43587</v>
      </c>
      <c r="P7504" s="8" t="str">
        <f>TEXT(DAY(Sales[[#This Row],[OrderDate]]),"ddd")</f>
        <v>Mon</v>
      </c>
      <c r="Q7504" s="8" t="str">
        <f>TEXT(MONTH(Sales[[#This Row],[ShipDate]])*29,"mmm")</f>
        <v>May</v>
      </c>
      <c r="R7504">
        <v>1156</v>
      </c>
      <c r="S7504" t="s">
        <v>2218</v>
      </c>
      <c r="T7504" t="s">
        <v>28</v>
      </c>
      <c r="U7504">
        <v>90049</v>
      </c>
      <c r="V7504" s="1">
        <v>0</v>
      </c>
      <c r="W7504">
        <v>15</v>
      </c>
      <c r="X7504">
        <v>3</v>
      </c>
      <c r="Y7504">
        <v>60</v>
      </c>
      <c r="AD7504"/>
    </row>
    <row r="7505" spans="1:30" x14ac:dyDescent="0.25">
      <c r="A7505" t="s">
        <v>40</v>
      </c>
      <c r="B7505" s="2">
        <v>43591</v>
      </c>
      <c r="C7505" s="35">
        <f>YEAR(Sales[[#This Row],[ShipDate]])</f>
        <v>2019</v>
      </c>
      <c r="D7505" t="s">
        <v>36</v>
      </c>
      <c r="E7505" t="s">
        <v>18</v>
      </c>
      <c r="F7505" t="s">
        <v>59</v>
      </c>
      <c r="G7505" t="s">
        <v>25</v>
      </c>
      <c r="H7505" t="s">
        <v>26</v>
      </c>
      <c r="I7505" t="s">
        <v>32</v>
      </c>
      <c r="J7505" t="s">
        <v>13</v>
      </c>
      <c r="K7505" t="s">
        <v>1773</v>
      </c>
      <c r="L7505" t="s">
        <v>30</v>
      </c>
      <c r="N7505" t="str">
        <f>IF(ISBLANK(Sales[[#This Row],[return]]),"No",Sales[[#This Row],[return]])</f>
        <v>No</v>
      </c>
      <c r="O7505" s="2">
        <v>43587</v>
      </c>
      <c r="P7505" s="8" t="str">
        <f>TEXT(DAY(Sales[[#This Row],[OrderDate]]),"ddd")</f>
        <v>Mon</v>
      </c>
      <c r="Q7505" s="8" t="str">
        <f>TEXT(MONTH(Sales[[#This Row],[ShipDate]])*29,"mmm")</f>
        <v>May</v>
      </c>
      <c r="R7505">
        <v>98</v>
      </c>
      <c r="S7505" t="s">
        <v>3241</v>
      </c>
      <c r="T7505" t="s">
        <v>28</v>
      </c>
      <c r="U7505">
        <v>90049</v>
      </c>
      <c r="V7505" s="1">
        <v>0</v>
      </c>
      <c r="W7505">
        <v>7</v>
      </c>
      <c r="X7505">
        <v>5</v>
      </c>
      <c r="Y7505">
        <v>16</v>
      </c>
      <c r="AD7505"/>
    </row>
    <row r="7506" spans="1:30" x14ac:dyDescent="0.25">
      <c r="A7506" t="s">
        <v>40</v>
      </c>
      <c r="B7506" s="2">
        <v>43591</v>
      </c>
      <c r="C7506" s="35">
        <f>YEAR(Sales[[#This Row],[ShipDate]])</f>
        <v>2019</v>
      </c>
      <c r="D7506" t="s">
        <v>36</v>
      </c>
      <c r="E7506" t="s">
        <v>18</v>
      </c>
      <c r="F7506" t="s">
        <v>59</v>
      </c>
      <c r="G7506" t="s">
        <v>25</v>
      </c>
      <c r="H7506" t="s">
        <v>26</v>
      </c>
      <c r="I7506" t="s">
        <v>32</v>
      </c>
      <c r="J7506" t="s">
        <v>13</v>
      </c>
      <c r="K7506" t="s">
        <v>1773</v>
      </c>
      <c r="L7506" t="s">
        <v>30</v>
      </c>
      <c r="N7506" t="str">
        <f>IF(ISBLANK(Sales[[#This Row],[return]]),"No",Sales[[#This Row],[return]])</f>
        <v>No</v>
      </c>
      <c r="O7506" s="2">
        <v>43587</v>
      </c>
      <c r="P7506" s="8" t="str">
        <f>TEXT(DAY(Sales[[#This Row],[OrderDate]]),"ddd")</f>
        <v>Mon</v>
      </c>
      <c r="Q7506" s="8" t="str">
        <f>TEXT(MONTH(Sales[[#This Row],[ShipDate]])*29,"mmm")</f>
        <v>May</v>
      </c>
      <c r="R7506">
        <v>93</v>
      </c>
      <c r="S7506" t="s">
        <v>595</v>
      </c>
      <c r="T7506" t="s">
        <v>28</v>
      </c>
      <c r="U7506">
        <v>90049</v>
      </c>
      <c r="V7506" s="1">
        <v>0</v>
      </c>
      <c r="W7506">
        <v>16</v>
      </c>
      <c r="X7506">
        <v>5</v>
      </c>
      <c r="Y7506">
        <v>34</v>
      </c>
      <c r="AD7506"/>
    </row>
    <row r="7507" spans="1:30" x14ac:dyDescent="0.25">
      <c r="A7507" t="s">
        <v>40</v>
      </c>
      <c r="B7507" s="2">
        <v>43560</v>
      </c>
      <c r="C7507" s="35">
        <f>YEAR(Sales[[#This Row],[ShipDate]])</f>
        <v>2019</v>
      </c>
      <c r="D7507" t="s">
        <v>36</v>
      </c>
      <c r="E7507" t="s">
        <v>18</v>
      </c>
      <c r="F7507" t="s">
        <v>33</v>
      </c>
      <c r="G7507" t="s">
        <v>25</v>
      </c>
      <c r="H7507" t="s">
        <v>79</v>
      </c>
      <c r="I7507" t="s">
        <v>32</v>
      </c>
      <c r="J7507" t="s">
        <v>13</v>
      </c>
      <c r="K7507" t="s">
        <v>1320</v>
      </c>
      <c r="L7507" t="s">
        <v>30</v>
      </c>
      <c r="N7507" t="str">
        <f>IF(ISBLANK(Sales[[#This Row],[return]]),"No",Sales[[#This Row],[return]])</f>
        <v>No</v>
      </c>
      <c r="O7507" s="2">
        <v>43556</v>
      </c>
      <c r="P7507" s="8" t="str">
        <f>TEXT(DAY(Sales[[#This Row],[OrderDate]]),"ddd")</f>
        <v>Sun</v>
      </c>
      <c r="Q7507" s="8" t="str">
        <f>TEXT(MONTH(Sales[[#This Row],[ShipDate]])*29,"mmm")</f>
        <v>Apr</v>
      </c>
      <c r="R7507">
        <v>207</v>
      </c>
      <c r="S7507" t="s">
        <v>2113</v>
      </c>
      <c r="T7507" t="s">
        <v>28</v>
      </c>
      <c r="U7507">
        <v>94110</v>
      </c>
      <c r="V7507" s="1">
        <v>0</v>
      </c>
      <c r="W7507">
        <v>3</v>
      </c>
      <c r="X7507">
        <v>2</v>
      </c>
      <c r="Y7507">
        <v>6</v>
      </c>
      <c r="AD7507"/>
    </row>
    <row r="7508" spans="1:30" x14ac:dyDescent="0.25">
      <c r="A7508" t="s">
        <v>40</v>
      </c>
      <c r="B7508" s="2">
        <v>43560</v>
      </c>
      <c r="C7508" s="35">
        <f>YEAR(Sales[[#This Row],[ShipDate]])</f>
        <v>2019</v>
      </c>
      <c r="D7508" t="s">
        <v>36</v>
      </c>
      <c r="E7508" t="s">
        <v>18</v>
      </c>
      <c r="F7508" t="s">
        <v>50</v>
      </c>
      <c r="G7508" t="s">
        <v>25</v>
      </c>
      <c r="H7508" t="s">
        <v>79</v>
      </c>
      <c r="I7508" t="s">
        <v>32</v>
      </c>
      <c r="J7508" t="s">
        <v>13</v>
      </c>
      <c r="K7508" t="s">
        <v>1320</v>
      </c>
      <c r="L7508" t="s">
        <v>30</v>
      </c>
      <c r="N7508" t="str">
        <f>IF(ISBLANK(Sales[[#This Row],[return]]),"No",Sales[[#This Row],[return]])</f>
        <v>No</v>
      </c>
      <c r="O7508" s="2">
        <v>43556</v>
      </c>
      <c r="P7508" s="8" t="str">
        <f>TEXT(DAY(Sales[[#This Row],[OrderDate]]),"ddd")</f>
        <v>Sun</v>
      </c>
      <c r="Q7508" s="8" t="str">
        <f>TEXT(MONTH(Sales[[#This Row],[ShipDate]])*29,"mmm")</f>
        <v>Apr</v>
      </c>
      <c r="R7508">
        <v>639</v>
      </c>
      <c r="S7508" t="s">
        <v>2100</v>
      </c>
      <c r="T7508" t="s">
        <v>28</v>
      </c>
      <c r="U7508">
        <v>94110</v>
      </c>
      <c r="V7508" s="1">
        <v>0.2</v>
      </c>
      <c r="W7508">
        <v>38</v>
      </c>
      <c r="X7508">
        <v>13</v>
      </c>
      <c r="Y7508">
        <v>122</v>
      </c>
      <c r="AD7508"/>
    </row>
    <row r="7509" spans="1:30" x14ac:dyDescent="0.25">
      <c r="A7509" t="s">
        <v>24</v>
      </c>
      <c r="B7509" s="2">
        <v>43830</v>
      </c>
      <c r="C7509" s="35">
        <f>YEAR(Sales[[#This Row],[ShipDate]])</f>
        <v>2019</v>
      </c>
      <c r="D7509" t="s">
        <v>36</v>
      </c>
      <c r="E7509" t="s">
        <v>18</v>
      </c>
      <c r="F7509" t="s">
        <v>39</v>
      </c>
      <c r="G7509" t="s">
        <v>25</v>
      </c>
      <c r="H7509" t="s">
        <v>60</v>
      </c>
      <c r="I7509" t="s">
        <v>63</v>
      </c>
      <c r="J7509" t="s">
        <v>13</v>
      </c>
      <c r="K7509" t="s">
        <v>475</v>
      </c>
      <c r="L7509" t="s">
        <v>30</v>
      </c>
      <c r="N7509" t="str">
        <f>IF(ISBLANK(Sales[[#This Row],[return]]),"No",Sales[[#This Row],[return]])</f>
        <v>No</v>
      </c>
      <c r="O7509" s="2">
        <v>43823</v>
      </c>
      <c r="P7509" s="8" t="str">
        <f>TEXT(DAY(Sales[[#This Row],[OrderDate]]),"ddd")</f>
        <v>Tue</v>
      </c>
      <c r="Q7509" s="8" t="str">
        <f>TEXT(MONTH(Sales[[#This Row],[ShipDate]])*29,"mmm")</f>
        <v>Dec</v>
      </c>
      <c r="R7509">
        <v>1202</v>
      </c>
      <c r="S7509" t="s">
        <v>1634</v>
      </c>
      <c r="T7509" t="s">
        <v>28</v>
      </c>
      <c r="U7509">
        <v>98105</v>
      </c>
      <c r="V7509" s="1">
        <v>0</v>
      </c>
      <c r="W7509">
        <v>0</v>
      </c>
      <c r="X7509">
        <v>6</v>
      </c>
      <c r="Y7509">
        <v>1004</v>
      </c>
      <c r="AD7509"/>
    </row>
    <row r="7510" spans="1:30" x14ac:dyDescent="0.25">
      <c r="A7510" t="s">
        <v>10</v>
      </c>
      <c r="B7510" s="2">
        <v>43814</v>
      </c>
      <c r="C7510" s="35">
        <f>YEAR(Sales[[#This Row],[ShipDate]])</f>
        <v>2019</v>
      </c>
      <c r="D7510" t="s">
        <v>36</v>
      </c>
      <c r="E7510" t="s">
        <v>31</v>
      </c>
      <c r="F7510" t="s">
        <v>45</v>
      </c>
      <c r="G7510" t="s">
        <v>25</v>
      </c>
      <c r="H7510" t="s">
        <v>88</v>
      </c>
      <c r="I7510" t="s">
        <v>93</v>
      </c>
      <c r="J7510" t="s">
        <v>13</v>
      </c>
      <c r="K7510" t="s">
        <v>2682</v>
      </c>
      <c r="L7510" t="s">
        <v>92</v>
      </c>
      <c r="N7510" t="str">
        <f>IF(ISBLANK(Sales[[#This Row],[return]]),"No",Sales[[#This Row],[return]])</f>
        <v>No</v>
      </c>
      <c r="O7510" s="2">
        <v>43808</v>
      </c>
      <c r="P7510" s="8" t="str">
        <f>TEXT(DAY(Sales[[#This Row],[OrderDate]]),"ddd")</f>
        <v>Mon</v>
      </c>
      <c r="Q7510" s="8" t="str">
        <f>TEXT(MONTH(Sales[[#This Row],[ShipDate]])*29,"mmm")</f>
        <v>Dec</v>
      </c>
      <c r="R7510">
        <v>475</v>
      </c>
      <c r="S7510" t="s">
        <v>638</v>
      </c>
      <c r="T7510" t="s">
        <v>90</v>
      </c>
      <c r="U7510">
        <v>19143</v>
      </c>
      <c r="V7510" s="1">
        <v>0.2</v>
      </c>
      <c r="W7510">
        <v>0</v>
      </c>
      <c r="X7510">
        <v>1</v>
      </c>
      <c r="Y7510">
        <v>3</v>
      </c>
      <c r="AD7510"/>
    </row>
    <row r="7511" spans="1:30" x14ac:dyDescent="0.25">
      <c r="A7511" t="s">
        <v>24</v>
      </c>
      <c r="B7511" s="2">
        <v>43733</v>
      </c>
      <c r="C7511" s="35">
        <f>YEAR(Sales[[#This Row],[ShipDate]])</f>
        <v>2019</v>
      </c>
      <c r="D7511" t="s">
        <v>36</v>
      </c>
      <c r="E7511" t="s">
        <v>31</v>
      </c>
      <c r="F7511" t="s">
        <v>43</v>
      </c>
      <c r="G7511" t="s">
        <v>11</v>
      </c>
      <c r="H7511" t="s">
        <v>146</v>
      </c>
      <c r="I7511" t="s">
        <v>149</v>
      </c>
      <c r="J7511" t="s">
        <v>13</v>
      </c>
      <c r="K7511" t="s">
        <v>620</v>
      </c>
      <c r="L7511" t="s">
        <v>92</v>
      </c>
      <c r="N7511" t="str">
        <f>IF(ISBLANK(Sales[[#This Row],[return]]),"No",Sales[[#This Row],[return]])</f>
        <v>No</v>
      </c>
      <c r="O7511" s="2">
        <v>43726</v>
      </c>
      <c r="P7511" s="8" t="str">
        <f>TEXT(DAY(Sales[[#This Row],[OrderDate]]),"ddd")</f>
        <v>Wed</v>
      </c>
      <c r="Q7511" s="8" t="str">
        <f>TEXT(MONTH(Sales[[#This Row],[ShipDate]])*29,"mmm")</f>
        <v>Sep</v>
      </c>
      <c r="R7511">
        <v>1595</v>
      </c>
      <c r="S7511" t="s">
        <v>1143</v>
      </c>
      <c r="T7511" t="s">
        <v>90</v>
      </c>
      <c r="U7511">
        <v>10035</v>
      </c>
      <c r="V7511" s="1">
        <v>0</v>
      </c>
      <c r="W7511">
        <v>3</v>
      </c>
      <c r="X7511">
        <v>2</v>
      </c>
      <c r="Y7511">
        <v>10</v>
      </c>
      <c r="AD7511"/>
    </row>
    <row r="7512" spans="1:30" x14ac:dyDescent="0.25">
      <c r="A7512" t="s">
        <v>24</v>
      </c>
      <c r="B7512" s="2">
        <v>43733</v>
      </c>
      <c r="C7512" s="35">
        <f>YEAR(Sales[[#This Row],[ShipDate]])</f>
        <v>2019</v>
      </c>
      <c r="D7512" t="s">
        <v>36</v>
      </c>
      <c r="E7512" t="s">
        <v>31</v>
      </c>
      <c r="F7512" t="s">
        <v>59</v>
      </c>
      <c r="G7512" t="s">
        <v>25</v>
      </c>
      <c r="H7512" t="s">
        <v>146</v>
      </c>
      <c r="I7512" t="s">
        <v>149</v>
      </c>
      <c r="J7512" t="s">
        <v>13</v>
      </c>
      <c r="K7512" t="s">
        <v>620</v>
      </c>
      <c r="L7512" t="s">
        <v>92</v>
      </c>
      <c r="N7512" t="str">
        <f>IF(ISBLANK(Sales[[#This Row],[return]]),"No",Sales[[#This Row],[return]])</f>
        <v>No</v>
      </c>
      <c r="O7512" s="2">
        <v>43726</v>
      </c>
      <c r="P7512" s="8" t="str">
        <f>TEXT(DAY(Sales[[#This Row],[OrderDate]]),"ddd")</f>
        <v>Wed</v>
      </c>
      <c r="Q7512" s="8" t="str">
        <f>TEXT(MONTH(Sales[[#This Row],[ShipDate]])*29,"mmm")</f>
        <v>Sep</v>
      </c>
      <c r="R7512">
        <v>1806</v>
      </c>
      <c r="S7512" t="s">
        <v>2053</v>
      </c>
      <c r="T7512" t="s">
        <v>90</v>
      </c>
      <c r="U7512">
        <v>10035</v>
      </c>
      <c r="V7512" s="1">
        <v>0</v>
      </c>
      <c r="W7512">
        <v>9</v>
      </c>
      <c r="X7512">
        <v>3</v>
      </c>
      <c r="Y7512">
        <v>19</v>
      </c>
      <c r="AD7512"/>
    </row>
    <row r="7513" spans="1:30" x14ac:dyDescent="0.25">
      <c r="A7513" t="s">
        <v>40</v>
      </c>
      <c r="B7513" s="2">
        <v>43741</v>
      </c>
      <c r="C7513" s="35">
        <f>YEAR(Sales[[#This Row],[ShipDate]])</f>
        <v>2019</v>
      </c>
      <c r="D7513" t="s">
        <v>36</v>
      </c>
      <c r="E7513" t="s">
        <v>31</v>
      </c>
      <c r="F7513" t="s">
        <v>39</v>
      </c>
      <c r="G7513" t="s">
        <v>25</v>
      </c>
      <c r="H7513" t="s">
        <v>1269</v>
      </c>
      <c r="I7513" t="s">
        <v>252</v>
      </c>
      <c r="J7513" t="s">
        <v>13</v>
      </c>
      <c r="K7513" t="s">
        <v>2733</v>
      </c>
      <c r="L7513" t="s">
        <v>92</v>
      </c>
      <c r="N7513" t="str">
        <f>IF(ISBLANK(Sales[[#This Row],[return]]),"No",Sales[[#This Row],[return]])</f>
        <v>No</v>
      </c>
      <c r="O7513" s="2">
        <v>43737</v>
      </c>
      <c r="P7513" s="8" t="str">
        <f>TEXT(DAY(Sales[[#This Row],[OrderDate]]),"ddd")</f>
        <v>Sun</v>
      </c>
      <c r="Q7513" s="8" t="str">
        <f>TEXT(MONTH(Sales[[#This Row],[ShipDate]])*29,"mmm")</f>
        <v>Oct</v>
      </c>
      <c r="R7513">
        <v>636</v>
      </c>
      <c r="S7513" t="s">
        <v>1815</v>
      </c>
      <c r="T7513" t="s">
        <v>90</v>
      </c>
      <c r="U7513">
        <v>43302</v>
      </c>
      <c r="V7513" s="1">
        <v>0.2</v>
      </c>
      <c r="W7513">
        <v>-6</v>
      </c>
      <c r="X7513">
        <v>2</v>
      </c>
      <c r="Y7513">
        <v>51</v>
      </c>
      <c r="AD7513"/>
    </row>
    <row r="7514" spans="1:30" x14ac:dyDescent="0.25">
      <c r="A7514" t="s">
        <v>40</v>
      </c>
      <c r="B7514" s="2">
        <v>43547</v>
      </c>
      <c r="C7514" s="35">
        <f>YEAR(Sales[[#This Row],[ShipDate]])</f>
        <v>2019</v>
      </c>
      <c r="D7514" t="s">
        <v>36</v>
      </c>
      <c r="E7514" t="s">
        <v>18</v>
      </c>
      <c r="F7514" t="s">
        <v>45</v>
      </c>
      <c r="G7514" t="s">
        <v>25</v>
      </c>
      <c r="H7514" t="s">
        <v>60</v>
      </c>
      <c r="I7514" t="s">
        <v>63</v>
      </c>
      <c r="J7514" t="s">
        <v>13</v>
      </c>
      <c r="K7514" t="s">
        <v>1498</v>
      </c>
      <c r="L7514" t="s">
        <v>30</v>
      </c>
      <c r="N7514" t="str">
        <f>IF(ISBLANK(Sales[[#This Row],[return]]),"No",Sales[[#This Row],[return]])</f>
        <v>No</v>
      </c>
      <c r="O7514" s="2">
        <v>43542</v>
      </c>
      <c r="P7514" s="8" t="str">
        <f>TEXT(DAY(Sales[[#This Row],[OrderDate]]),"ddd")</f>
        <v>Wed</v>
      </c>
      <c r="Q7514" s="8" t="str">
        <f>TEXT(MONTH(Sales[[#This Row],[ShipDate]])*29,"mmm")</f>
        <v>Mar</v>
      </c>
      <c r="R7514">
        <v>512</v>
      </c>
      <c r="S7514" t="s">
        <v>1775</v>
      </c>
      <c r="T7514" t="s">
        <v>28</v>
      </c>
      <c r="U7514">
        <v>98115</v>
      </c>
      <c r="V7514" s="1">
        <v>0</v>
      </c>
      <c r="W7514">
        <v>21</v>
      </c>
      <c r="X7514">
        <v>4</v>
      </c>
      <c r="Y7514">
        <v>46</v>
      </c>
      <c r="AD7514"/>
    </row>
    <row r="7515" spans="1:30" x14ac:dyDescent="0.25">
      <c r="A7515" t="s">
        <v>40</v>
      </c>
      <c r="B7515" s="2">
        <v>43764</v>
      </c>
      <c r="C7515" s="35">
        <f>YEAR(Sales[[#This Row],[ShipDate]])</f>
        <v>2019</v>
      </c>
      <c r="D7515" t="s">
        <v>36</v>
      </c>
      <c r="E7515" t="s">
        <v>69</v>
      </c>
      <c r="F7515" t="s">
        <v>45</v>
      </c>
      <c r="G7515" t="s">
        <v>25</v>
      </c>
      <c r="H7515" t="s">
        <v>1570</v>
      </c>
      <c r="I7515" t="s">
        <v>37</v>
      </c>
      <c r="J7515" t="s">
        <v>13</v>
      </c>
      <c r="K7515" t="s">
        <v>318</v>
      </c>
      <c r="L7515" t="s">
        <v>17</v>
      </c>
      <c r="N7515" t="str">
        <f>IF(ISBLANK(Sales[[#This Row],[return]]),"No",Sales[[#This Row],[return]])</f>
        <v>No</v>
      </c>
      <c r="O7515" s="2">
        <v>43759</v>
      </c>
      <c r="P7515" s="8" t="str">
        <f>TEXT(DAY(Sales[[#This Row],[OrderDate]]),"ddd")</f>
        <v>Sat</v>
      </c>
      <c r="Q7515" s="8" t="str">
        <f>TEXT(MONTH(Sales[[#This Row],[ShipDate]])*29,"mmm")</f>
        <v>Oct</v>
      </c>
      <c r="R7515">
        <v>1145</v>
      </c>
      <c r="S7515" t="s">
        <v>2129</v>
      </c>
      <c r="T7515" t="s">
        <v>15</v>
      </c>
      <c r="U7515">
        <v>32725</v>
      </c>
      <c r="V7515" s="1">
        <v>0.2</v>
      </c>
      <c r="W7515">
        <v>2</v>
      </c>
      <c r="X7515">
        <v>4</v>
      </c>
      <c r="Y7515">
        <v>18</v>
      </c>
      <c r="AD7515"/>
    </row>
    <row r="7516" spans="1:30" x14ac:dyDescent="0.25">
      <c r="A7516" t="s">
        <v>10</v>
      </c>
      <c r="B7516" s="2">
        <v>43808</v>
      </c>
      <c r="C7516" s="35">
        <f>YEAR(Sales[[#This Row],[ShipDate]])</f>
        <v>2019</v>
      </c>
      <c r="D7516" t="s">
        <v>113</v>
      </c>
      <c r="E7516" t="s">
        <v>18</v>
      </c>
      <c r="F7516" t="s">
        <v>43</v>
      </c>
      <c r="G7516" t="s">
        <v>11</v>
      </c>
      <c r="H7516" t="s">
        <v>491</v>
      </c>
      <c r="I7516" t="s">
        <v>32</v>
      </c>
      <c r="J7516" t="s">
        <v>13</v>
      </c>
      <c r="K7516" t="s">
        <v>661</v>
      </c>
      <c r="L7516" t="s">
        <v>30</v>
      </c>
      <c r="N7516" t="str">
        <f>IF(ISBLANK(Sales[[#This Row],[return]]),"No",Sales[[#This Row],[return]])</f>
        <v>No</v>
      </c>
      <c r="O7516" s="2">
        <v>43807</v>
      </c>
      <c r="P7516" s="8" t="str">
        <f>TEXT(DAY(Sales[[#This Row],[OrderDate]]),"ddd")</f>
        <v>Sun</v>
      </c>
      <c r="Q7516" s="8" t="str">
        <f>TEXT(MONTH(Sales[[#This Row],[ShipDate]])*29,"mmm")</f>
        <v>Dec</v>
      </c>
      <c r="R7516">
        <v>1546</v>
      </c>
      <c r="S7516" t="s">
        <v>3186</v>
      </c>
      <c r="T7516" t="s">
        <v>28</v>
      </c>
      <c r="U7516">
        <v>90301</v>
      </c>
      <c r="V7516" s="1">
        <v>0</v>
      </c>
      <c r="W7516">
        <v>15</v>
      </c>
      <c r="X7516">
        <v>2</v>
      </c>
      <c r="Y7516">
        <v>129</v>
      </c>
      <c r="AD7516"/>
    </row>
    <row r="7517" spans="1:30" x14ac:dyDescent="0.25">
      <c r="A7517" t="s">
        <v>10</v>
      </c>
      <c r="B7517" s="2">
        <v>43808</v>
      </c>
      <c r="C7517" s="35">
        <f>YEAR(Sales[[#This Row],[ShipDate]])</f>
        <v>2019</v>
      </c>
      <c r="D7517" t="s">
        <v>113</v>
      </c>
      <c r="E7517" t="s">
        <v>18</v>
      </c>
      <c r="F7517" t="s">
        <v>39</v>
      </c>
      <c r="G7517" t="s">
        <v>25</v>
      </c>
      <c r="H7517" t="s">
        <v>491</v>
      </c>
      <c r="I7517" t="s">
        <v>32</v>
      </c>
      <c r="J7517" t="s">
        <v>13</v>
      </c>
      <c r="K7517" t="s">
        <v>661</v>
      </c>
      <c r="L7517" t="s">
        <v>30</v>
      </c>
      <c r="N7517" t="str">
        <f>IF(ISBLANK(Sales[[#This Row],[return]]),"No",Sales[[#This Row],[return]])</f>
        <v>No</v>
      </c>
      <c r="O7517" s="2">
        <v>43807</v>
      </c>
      <c r="P7517" s="8" t="str">
        <f>TEXT(DAY(Sales[[#This Row],[OrderDate]]),"ddd")</f>
        <v>Sun</v>
      </c>
      <c r="Q7517" s="8" t="str">
        <f>TEXT(MONTH(Sales[[#This Row],[ShipDate]])*29,"mmm")</f>
        <v>Dec</v>
      </c>
      <c r="R7517">
        <v>118</v>
      </c>
      <c r="S7517" t="s">
        <v>625</v>
      </c>
      <c r="T7517" t="s">
        <v>28</v>
      </c>
      <c r="U7517">
        <v>90301</v>
      </c>
      <c r="V7517" s="1">
        <v>0</v>
      </c>
      <c r="W7517">
        <v>9</v>
      </c>
      <c r="X7517">
        <v>3</v>
      </c>
      <c r="Y7517">
        <v>30</v>
      </c>
      <c r="AD7517"/>
    </row>
    <row r="7518" spans="1:30" x14ac:dyDescent="0.25">
      <c r="A7518" t="s">
        <v>10</v>
      </c>
      <c r="B7518" s="2">
        <v>43808</v>
      </c>
      <c r="C7518" s="35">
        <f>YEAR(Sales[[#This Row],[ShipDate]])</f>
        <v>2019</v>
      </c>
      <c r="D7518" t="s">
        <v>113</v>
      </c>
      <c r="E7518" t="s">
        <v>18</v>
      </c>
      <c r="F7518" t="s">
        <v>59</v>
      </c>
      <c r="G7518" t="s">
        <v>25</v>
      </c>
      <c r="H7518" t="s">
        <v>491</v>
      </c>
      <c r="I7518" t="s">
        <v>32</v>
      </c>
      <c r="J7518" t="s">
        <v>13</v>
      </c>
      <c r="K7518" t="s">
        <v>661</v>
      </c>
      <c r="L7518" t="s">
        <v>30</v>
      </c>
      <c r="N7518" t="str">
        <f>IF(ISBLANK(Sales[[#This Row],[return]]),"No",Sales[[#This Row],[return]])</f>
        <v>No</v>
      </c>
      <c r="O7518" s="2">
        <v>43807</v>
      </c>
      <c r="P7518" s="8" t="str">
        <f>TEXT(DAY(Sales[[#This Row],[OrderDate]]),"ddd")</f>
        <v>Sun</v>
      </c>
      <c r="Q7518" s="8" t="str">
        <f>TEXT(MONTH(Sales[[#This Row],[ShipDate]])*29,"mmm")</f>
        <v>Dec</v>
      </c>
      <c r="R7518">
        <v>1765</v>
      </c>
      <c r="S7518" t="s">
        <v>1825</v>
      </c>
      <c r="T7518" t="s">
        <v>28</v>
      </c>
      <c r="U7518">
        <v>90301</v>
      </c>
      <c r="V7518" s="1">
        <v>0</v>
      </c>
      <c r="W7518">
        <v>29</v>
      </c>
      <c r="X7518">
        <v>9</v>
      </c>
      <c r="Y7518">
        <v>60</v>
      </c>
      <c r="AD7518"/>
    </row>
    <row r="7519" spans="1:30" x14ac:dyDescent="0.25">
      <c r="A7519" t="s">
        <v>40</v>
      </c>
      <c r="B7519" s="2">
        <v>43777</v>
      </c>
      <c r="C7519" s="35">
        <f>YEAR(Sales[[#This Row],[ShipDate]])</f>
        <v>2019</v>
      </c>
      <c r="D7519" t="s">
        <v>36</v>
      </c>
      <c r="E7519" t="s">
        <v>18</v>
      </c>
      <c r="F7519" t="s">
        <v>59</v>
      </c>
      <c r="G7519" t="s">
        <v>25</v>
      </c>
      <c r="H7519" t="s">
        <v>79</v>
      </c>
      <c r="I7519" t="s">
        <v>32</v>
      </c>
      <c r="J7519" t="s">
        <v>13</v>
      </c>
      <c r="K7519" t="s">
        <v>201</v>
      </c>
      <c r="L7519" t="s">
        <v>30</v>
      </c>
      <c r="N7519" t="str">
        <f>IF(ISBLANK(Sales[[#This Row],[return]]),"No",Sales[[#This Row],[return]])</f>
        <v>No</v>
      </c>
      <c r="O7519" s="2">
        <v>43772</v>
      </c>
      <c r="P7519" s="8" t="str">
        <f>TEXT(DAY(Sales[[#This Row],[OrderDate]]),"ddd")</f>
        <v>Tue</v>
      </c>
      <c r="Q7519" s="8" t="str">
        <f>TEXT(MONTH(Sales[[#This Row],[ShipDate]])*29,"mmm")</f>
        <v>Nov</v>
      </c>
      <c r="R7519">
        <v>1792</v>
      </c>
      <c r="S7519" t="s">
        <v>2296</v>
      </c>
      <c r="T7519" t="s">
        <v>28</v>
      </c>
      <c r="U7519">
        <v>94109</v>
      </c>
      <c r="V7519" s="1">
        <v>0</v>
      </c>
      <c r="W7519">
        <v>18</v>
      </c>
      <c r="X7519">
        <v>6</v>
      </c>
      <c r="Y7519">
        <v>36</v>
      </c>
      <c r="AD7519"/>
    </row>
    <row r="7520" spans="1:30" x14ac:dyDescent="0.25">
      <c r="A7520" t="s">
        <v>40</v>
      </c>
      <c r="B7520" s="2">
        <v>43827</v>
      </c>
      <c r="C7520" s="35">
        <f>YEAR(Sales[[#This Row],[ShipDate]])</f>
        <v>2019</v>
      </c>
      <c r="D7520" t="s">
        <v>36</v>
      </c>
      <c r="E7520" t="s">
        <v>31</v>
      </c>
      <c r="F7520" t="s">
        <v>59</v>
      </c>
      <c r="G7520" t="s">
        <v>25</v>
      </c>
      <c r="H7520" t="s">
        <v>2513</v>
      </c>
      <c r="I7520" t="s">
        <v>585</v>
      </c>
      <c r="J7520" t="s">
        <v>13</v>
      </c>
      <c r="K7520" t="s">
        <v>2621</v>
      </c>
      <c r="L7520" t="s">
        <v>92</v>
      </c>
      <c r="N7520" t="str">
        <f>IF(ISBLANK(Sales[[#This Row],[return]]),"No",Sales[[#This Row],[return]])</f>
        <v>No</v>
      </c>
      <c r="O7520" s="2">
        <v>43823</v>
      </c>
      <c r="P7520" s="8" t="str">
        <f>TEXT(DAY(Sales[[#This Row],[OrderDate]]),"ddd")</f>
        <v>Tue</v>
      </c>
      <c r="Q7520" s="8" t="str">
        <f>TEXT(MONTH(Sales[[#This Row],[ShipDate]])*29,"mmm")</f>
        <v>Dec</v>
      </c>
      <c r="R7520">
        <v>1818</v>
      </c>
      <c r="S7520" t="s">
        <v>2003</v>
      </c>
      <c r="T7520" t="s">
        <v>90</v>
      </c>
      <c r="U7520">
        <v>2740</v>
      </c>
      <c r="V7520" s="1">
        <v>0</v>
      </c>
      <c r="W7520">
        <v>9</v>
      </c>
      <c r="X7520">
        <v>3</v>
      </c>
      <c r="Y7520">
        <v>19</v>
      </c>
      <c r="AD7520"/>
    </row>
    <row r="7521" spans="1:30" x14ac:dyDescent="0.25">
      <c r="A7521" t="s">
        <v>40</v>
      </c>
      <c r="B7521" s="2">
        <v>43827</v>
      </c>
      <c r="C7521" s="35">
        <f>YEAR(Sales[[#This Row],[ShipDate]])</f>
        <v>2019</v>
      </c>
      <c r="D7521" t="s">
        <v>36</v>
      </c>
      <c r="E7521" t="s">
        <v>31</v>
      </c>
      <c r="F7521" t="s">
        <v>50</v>
      </c>
      <c r="G7521" t="s">
        <v>25</v>
      </c>
      <c r="H7521" t="s">
        <v>2513</v>
      </c>
      <c r="I7521" t="s">
        <v>585</v>
      </c>
      <c r="J7521" t="s">
        <v>13</v>
      </c>
      <c r="K7521" t="s">
        <v>2621</v>
      </c>
      <c r="L7521" t="s">
        <v>92</v>
      </c>
      <c r="N7521" t="str">
        <f>IF(ISBLANK(Sales[[#This Row],[return]]),"No",Sales[[#This Row],[return]])</f>
        <v>No</v>
      </c>
      <c r="O7521" s="2">
        <v>43823</v>
      </c>
      <c r="P7521" s="8" t="str">
        <f>TEXT(DAY(Sales[[#This Row],[OrderDate]]),"ddd")</f>
        <v>Tue</v>
      </c>
      <c r="Q7521" s="8" t="str">
        <f>TEXT(MONTH(Sales[[#This Row],[ShipDate]])*29,"mmm")</f>
        <v>Dec</v>
      </c>
      <c r="R7521">
        <v>272</v>
      </c>
      <c r="S7521" t="s">
        <v>1674</v>
      </c>
      <c r="T7521" t="s">
        <v>90</v>
      </c>
      <c r="U7521">
        <v>2740</v>
      </c>
      <c r="V7521" s="1">
        <v>0</v>
      </c>
      <c r="W7521">
        <v>6</v>
      </c>
      <c r="X7521">
        <v>5</v>
      </c>
      <c r="Y7521">
        <v>12</v>
      </c>
      <c r="AD7521"/>
    </row>
    <row r="7522" spans="1:30" x14ac:dyDescent="0.25">
      <c r="A7522" t="s">
        <v>40</v>
      </c>
      <c r="B7522" s="2">
        <v>43749</v>
      </c>
      <c r="C7522" s="35">
        <f>YEAR(Sales[[#This Row],[ShipDate]])</f>
        <v>2019</v>
      </c>
      <c r="D7522" t="s">
        <v>36</v>
      </c>
      <c r="E7522" t="s">
        <v>69</v>
      </c>
      <c r="F7522" t="s">
        <v>38</v>
      </c>
      <c r="G7522" t="s">
        <v>11</v>
      </c>
      <c r="H7522" t="s">
        <v>235</v>
      </c>
      <c r="I7522" t="s">
        <v>58</v>
      </c>
      <c r="J7522" t="s">
        <v>13</v>
      </c>
      <c r="K7522" t="s">
        <v>2911</v>
      </c>
      <c r="L7522" t="s">
        <v>17</v>
      </c>
      <c r="N7522" t="str">
        <f>IF(ISBLANK(Sales[[#This Row],[return]]),"No",Sales[[#This Row],[return]])</f>
        <v>No</v>
      </c>
      <c r="O7522" s="2">
        <v>43745</v>
      </c>
      <c r="P7522" s="8" t="str">
        <f>TEXT(DAY(Sales[[#This Row],[OrderDate]]),"ddd")</f>
        <v>Sat</v>
      </c>
      <c r="Q7522" s="8" t="str">
        <f>TEXT(MONTH(Sales[[#This Row],[ShipDate]])*29,"mmm")</f>
        <v>Oct</v>
      </c>
      <c r="R7522">
        <v>964</v>
      </c>
      <c r="S7522" t="s">
        <v>1316</v>
      </c>
      <c r="T7522" t="s">
        <v>15</v>
      </c>
      <c r="U7522">
        <v>28205</v>
      </c>
      <c r="V7522" s="1">
        <v>0.4</v>
      </c>
      <c r="W7522">
        <v>-36</v>
      </c>
      <c r="X7522">
        <v>3</v>
      </c>
      <c r="Y7522">
        <v>155</v>
      </c>
      <c r="AD7522"/>
    </row>
    <row r="7523" spans="1:30" x14ac:dyDescent="0.25">
      <c r="A7523" t="s">
        <v>40</v>
      </c>
      <c r="B7523" s="2">
        <v>43749</v>
      </c>
      <c r="C7523" s="35">
        <f>YEAR(Sales[[#This Row],[ShipDate]])</f>
        <v>2019</v>
      </c>
      <c r="D7523" t="s">
        <v>36</v>
      </c>
      <c r="E7523" t="s">
        <v>69</v>
      </c>
      <c r="F7523" t="s">
        <v>150</v>
      </c>
      <c r="G7523" t="s">
        <v>25</v>
      </c>
      <c r="H7523" t="s">
        <v>235</v>
      </c>
      <c r="I7523" t="s">
        <v>58</v>
      </c>
      <c r="J7523" t="s">
        <v>13</v>
      </c>
      <c r="K7523" t="s">
        <v>2911</v>
      </c>
      <c r="L7523" t="s">
        <v>17</v>
      </c>
      <c r="N7523" t="str">
        <f>IF(ISBLANK(Sales[[#This Row],[return]]),"No",Sales[[#This Row],[return]])</f>
        <v>No</v>
      </c>
      <c r="O7523" s="2">
        <v>43745</v>
      </c>
      <c r="P7523" s="8" t="str">
        <f>TEXT(DAY(Sales[[#This Row],[OrderDate]]),"ddd")</f>
        <v>Sat</v>
      </c>
      <c r="Q7523" s="8" t="str">
        <f>TEXT(MONTH(Sales[[#This Row],[ShipDate]])*29,"mmm")</f>
        <v>Oct</v>
      </c>
      <c r="R7523">
        <v>1507</v>
      </c>
      <c r="S7523" t="s">
        <v>281</v>
      </c>
      <c r="T7523" t="s">
        <v>15</v>
      </c>
      <c r="U7523">
        <v>28205</v>
      </c>
      <c r="V7523" s="1">
        <v>0.2</v>
      </c>
      <c r="W7523">
        <v>6</v>
      </c>
      <c r="X7523">
        <v>3</v>
      </c>
      <c r="Y7523">
        <v>19</v>
      </c>
      <c r="AD7523"/>
    </row>
    <row r="7524" spans="1:30" x14ac:dyDescent="0.25">
      <c r="A7524" t="s">
        <v>40</v>
      </c>
      <c r="B7524" s="2">
        <v>43749</v>
      </c>
      <c r="C7524" s="35">
        <f>YEAR(Sales[[#This Row],[ShipDate]])</f>
        <v>2019</v>
      </c>
      <c r="D7524" t="s">
        <v>36</v>
      </c>
      <c r="E7524" t="s">
        <v>69</v>
      </c>
      <c r="F7524" t="s">
        <v>39</v>
      </c>
      <c r="G7524" t="s">
        <v>25</v>
      </c>
      <c r="H7524" t="s">
        <v>235</v>
      </c>
      <c r="I7524" t="s">
        <v>58</v>
      </c>
      <c r="J7524" t="s">
        <v>13</v>
      </c>
      <c r="K7524" t="s">
        <v>2911</v>
      </c>
      <c r="L7524" t="s">
        <v>17</v>
      </c>
      <c r="N7524" t="str">
        <f>IF(ISBLANK(Sales[[#This Row],[return]]),"No",Sales[[#This Row],[return]])</f>
        <v>No</v>
      </c>
      <c r="O7524" s="2">
        <v>43745</v>
      </c>
      <c r="P7524" s="8" t="str">
        <f>TEXT(DAY(Sales[[#This Row],[OrderDate]]),"ddd")</f>
        <v>Sat</v>
      </c>
      <c r="Q7524" s="8" t="str">
        <f>TEXT(MONTH(Sales[[#This Row],[ShipDate]])*29,"mmm")</f>
        <v>Oct</v>
      </c>
      <c r="R7524">
        <v>100</v>
      </c>
      <c r="S7524" t="s">
        <v>487</v>
      </c>
      <c r="T7524" t="s">
        <v>15</v>
      </c>
      <c r="U7524">
        <v>28205</v>
      </c>
      <c r="V7524" s="1">
        <v>0.2</v>
      </c>
      <c r="W7524">
        <v>65</v>
      </c>
      <c r="X7524">
        <v>4</v>
      </c>
      <c r="Y7524">
        <v>581</v>
      </c>
      <c r="AD7524"/>
    </row>
    <row r="7525" spans="1:30" x14ac:dyDescent="0.25">
      <c r="A7525" t="s">
        <v>40</v>
      </c>
      <c r="B7525" s="2">
        <v>43749</v>
      </c>
      <c r="C7525" s="35">
        <f>YEAR(Sales[[#This Row],[ShipDate]])</f>
        <v>2019</v>
      </c>
      <c r="D7525" t="s">
        <v>36</v>
      </c>
      <c r="E7525" t="s">
        <v>69</v>
      </c>
      <c r="F7525" t="s">
        <v>50</v>
      </c>
      <c r="G7525" t="s">
        <v>25</v>
      </c>
      <c r="H7525" t="s">
        <v>235</v>
      </c>
      <c r="I7525" t="s">
        <v>58</v>
      </c>
      <c r="J7525" t="s">
        <v>13</v>
      </c>
      <c r="K7525" t="s">
        <v>2911</v>
      </c>
      <c r="L7525" t="s">
        <v>17</v>
      </c>
      <c r="N7525" t="str">
        <f>IF(ISBLANK(Sales[[#This Row],[return]]),"No",Sales[[#This Row],[return]])</f>
        <v>No</v>
      </c>
      <c r="O7525" s="2">
        <v>43745</v>
      </c>
      <c r="P7525" s="8" t="str">
        <f>TEXT(DAY(Sales[[#This Row],[OrderDate]]),"ddd")</f>
        <v>Sat</v>
      </c>
      <c r="Q7525" s="8" t="str">
        <f>TEXT(MONTH(Sales[[#This Row],[ShipDate]])*29,"mmm")</f>
        <v>Oct</v>
      </c>
      <c r="R7525">
        <v>1261</v>
      </c>
      <c r="S7525" t="s">
        <v>1957</v>
      </c>
      <c r="T7525" t="s">
        <v>15</v>
      </c>
      <c r="U7525">
        <v>28205</v>
      </c>
      <c r="V7525" s="1">
        <v>0.7</v>
      </c>
      <c r="W7525">
        <v>-34</v>
      </c>
      <c r="X7525">
        <v>6</v>
      </c>
      <c r="Y7525">
        <v>50</v>
      </c>
      <c r="AD7525"/>
    </row>
    <row r="7526" spans="1:30" x14ac:dyDescent="0.25">
      <c r="A7526" t="s">
        <v>40</v>
      </c>
      <c r="B7526" s="2">
        <v>43749</v>
      </c>
      <c r="C7526" s="35">
        <f>YEAR(Sales[[#This Row],[ShipDate]])</f>
        <v>2019</v>
      </c>
      <c r="D7526" t="s">
        <v>36</v>
      </c>
      <c r="E7526" t="s">
        <v>69</v>
      </c>
      <c r="F7526" t="s">
        <v>48</v>
      </c>
      <c r="G7526" t="s">
        <v>46</v>
      </c>
      <c r="H7526" t="s">
        <v>235</v>
      </c>
      <c r="I7526" t="s">
        <v>58</v>
      </c>
      <c r="J7526" t="s">
        <v>13</v>
      </c>
      <c r="K7526" t="s">
        <v>2911</v>
      </c>
      <c r="L7526" t="s">
        <v>17</v>
      </c>
      <c r="N7526" t="str">
        <f>IF(ISBLANK(Sales[[#This Row],[return]]),"No",Sales[[#This Row],[return]])</f>
        <v>No</v>
      </c>
      <c r="O7526" s="2">
        <v>43745</v>
      </c>
      <c r="P7526" s="8" t="str">
        <f>TEXT(DAY(Sales[[#This Row],[OrderDate]]),"ddd")</f>
        <v>Sat</v>
      </c>
      <c r="Q7526" s="8" t="str">
        <f>TEXT(MONTH(Sales[[#This Row],[ShipDate]])*29,"mmm")</f>
        <v>Oct</v>
      </c>
      <c r="R7526">
        <v>1577</v>
      </c>
      <c r="S7526" t="s">
        <v>2493</v>
      </c>
      <c r="T7526" t="s">
        <v>15</v>
      </c>
      <c r="U7526">
        <v>28205</v>
      </c>
      <c r="V7526" s="1">
        <v>0.2</v>
      </c>
      <c r="W7526">
        <v>17</v>
      </c>
      <c r="X7526">
        <v>2</v>
      </c>
      <c r="Y7526">
        <v>222</v>
      </c>
      <c r="AD7526"/>
    </row>
    <row r="7527" spans="1:30" x14ac:dyDescent="0.25">
      <c r="A7527" t="s">
        <v>24</v>
      </c>
      <c r="B7527" s="2">
        <v>43734</v>
      </c>
      <c r="C7527" s="35">
        <f>YEAR(Sales[[#This Row],[ShipDate]])</f>
        <v>2019</v>
      </c>
      <c r="D7527" t="s">
        <v>113</v>
      </c>
      <c r="E7527" t="s">
        <v>18</v>
      </c>
      <c r="F7527" t="s">
        <v>23</v>
      </c>
      <c r="G7527" t="s">
        <v>11</v>
      </c>
      <c r="H7527" t="s">
        <v>164</v>
      </c>
      <c r="I7527" t="s">
        <v>120</v>
      </c>
      <c r="J7527" t="s">
        <v>13</v>
      </c>
      <c r="K7527" t="s">
        <v>3104</v>
      </c>
      <c r="L7527" t="s">
        <v>68</v>
      </c>
      <c r="N7527" t="str">
        <f>IF(ISBLANK(Sales[[#This Row],[return]]),"No",Sales[[#This Row],[return]])</f>
        <v>No</v>
      </c>
      <c r="O7527" s="2">
        <v>43732</v>
      </c>
      <c r="P7527" s="8" t="str">
        <f>TEXT(DAY(Sales[[#This Row],[OrderDate]]),"ddd")</f>
        <v>Tue</v>
      </c>
      <c r="Q7527" s="8" t="str">
        <f>TEXT(MONTH(Sales[[#This Row],[ShipDate]])*29,"mmm")</f>
        <v>Sep</v>
      </c>
      <c r="R7527">
        <v>786</v>
      </c>
      <c r="S7527" t="s">
        <v>1105</v>
      </c>
      <c r="T7527" t="s">
        <v>66</v>
      </c>
      <c r="U7527">
        <v>60623</v>
      </c>
      <c r="V7527" s="1">
        <v>0.3</v>
      </c>
      <c r="W7527">
        <v>-15</v>
      </c>
      <c r="X7527">
        <v>2</v>
      </c>
      <c r="Y7527">
        <v>520</v>
      </c>
      <c r="AD7527"/>
    </row>
    <row r="7528" spans="1:30" x14ac:dyDescent="0.25">
      <c r="A7528" t="s">
        <v>24</v>
      </c>
      <c r="B7528" s="2">
        <v>43734</v>
      </c>
      <c r="C7528" s="35">
        <f>YEAR(Sales[[#This Row],[ShipDate]])</f>
        <v>2019</v>
      </c>
      <c r="D7528" t="s">
        <v>113</v>
      </c>
      <c r="E7528" t="s">
        <v>18</v>
      </c>
      <c r="F7528" t="s">
        <v>59</v>
      </c>
      <c r="G7528" t="s">
        <v>25</v>
      </c>
      <c r="H7528" t="s">
        <v>164</v>
      </c>
      <c r="I7528" t="s">
        <v>120</v>
      </c>
      <c r="J7528" t="s">
        <v>13</v>
      </c>
      <c r="K7528" t="s">
        <v>3104</v>
      </c>
      <c r="L7528" t="s">
        <v>68</v>
      </c>
      <c r="N7528" t="str">
        <f>IF(ISBLANK(Sales[[#This Row],[return]]),"No",Sales[[#This Row],[return]])</f>
        <v>No</v>
      </c>
      <c r="O7528" s="2">
        <v>43732</v>
      </c>
      <c r="P7528" s="8" t="str">
        <f>TEXT(DAY(Sales[[#This Row],[OrderDate]]),"ddd")</f>
        <v>Tue</v>
      </c>
      <c r="Q7528" s="8" t="str">
        <f>TEXT(MONTH(Sales[[#This Row],[ShipDate]])*29,"mmm")</f>
        <v>Sep</v>
      </c>
      <c r="R7528">
        <v>1664</v>
      </c>
      <c r="S7528" t="s">
        <v>1647</v>
      </c>
      <c r="T7528" t="s">
        <v>66</v>
      </c>
      <c r="U7528">
        <v>60623</v>
      </c>
      <c r="V7528" s="1">
        <v>0.2</v>
      </c>
      <c r="W7528">
        <v>4</v>
      </c>
      <c r="X7528">
        <v>3</v>
      </c>
      <c r="Y7528">
        <v>11</v>
      </c>
      <c r="AD7528"/>
    </row>
    <row r="7529" spans="1:30" x14ac:dyDescent="0.25">
      <c r="A7529" t="s">
        <v>24</v>
      </c>
      <c r="B7529" s="2">
        <v>43813</v>
      </c>
      <c r="C7529" s="35">
        <f>YEAR(Sales[[#This Row],[ShipDate]])</f>
        <v>2019</v>
      </c>
      <c r="D7529" t="s">
        <v>19</v>
      </c>
      <c r="E7529" t="s">
        <v>18</v>
      </c>
      <c r="F7529" t="s">
        <v>38</v>
      </c>
      <c r="G7529" t="s">
        <v>11</v>
      </c>
      <c r="H7529" t="s">
        <v>1403</v>
      </c>
      <c r="I7529" t="s">
        <v>651</v>
      </c>
      <c r="J7529" t="s">
        <v>13</v>
      </c>
      <c r="K7529" t="s">
        <v>1005</v>
      </c>
      <c r="L7529" t="s">
        <v>30</v>
      </c>
      <c r="N7529" t="str">
        <f>IF(ISBLANK(Sales[[#This Row],[return]]),"No",Sales[[#This Row],[return]])</f>
        <v>No</v>
      </c>
      <c r="O7529" s="2">
        <v>43809</v>
      </c>
      <c r="P7529" s="8" t="str">
        <f>TEXT(DAY(Sales[[#This Row],[OrderDate]]),"ddd")</f>
        <v>Tue</v>
      </c>
      <c r="Q7529" s="8" t="str">
        <f>TEXT(MONTH(Sales[[#This Row],[ShipDate]])*29,"mmm")</f>
        <v>Dec</v>
      </c>
      <c r="R7529">
        <v>367</v>
      </c>
      <c r="S7529" t="s">
        <v>867</v>
      </c>
      <c r="T7529" t="s">
        <v>28</v>
      </c>
      <c r="U7529">
        <v>89031</v>
      </c>
      <c r="V7529" s="1">
        <v>0</v>
      </c>
      <c r="W7529">
        <v>117</v>
      </c>
      <c r="X7529">
        <v>4</v>
      </c>
      <c r="Y7529">
        <v>1670</v>
      </c>
      <c r="AD7529"/>
    </row>
    <row r="7530" spans="1:30" x14ac:dyDescent="0.25">
      <c r="A7530" t="s">
        <v>24</v>
      </c>
      <c r="B7530" s="2">
        <v>43635</v>
      </c>
      <c r="C7530" s="35">
        <f>YEAR(Sales[[#This Row],[ShipDate]])</f>
        <v>2019</v>
      </c>
      <c r="D7530" t="s">
        <v>36</v>
      </c>
      <c r="E7530" t="s">
        <v>69</v>
      </c>
      <c r="F7530" t="s">
        <v>38</v>
      </c>
      <c r="G7530" t="s">
        <v>11</v>
      </c>
      <c r="H7530" t="s">
        <v>249</v>
      </c>
      <c r="I7530" t="s">
        <v>598</v>
      </c>
      <c r="J7530" t="s">
        <v>13</v>
      </c>
      <c r="K7530" t="s">
        <v>2943</v>
      </c>
      <c r="L7530" t="s">
        <v>17</v>
      </c>
      <c r="N7530" t="str">
        <f>IF(ISBLANK(Sales[[#This Row],[return]]),"No",Sales[[#This Row],[return]])</f>
        <v>No</v>
      </c>
      <c r="O7530" s="2">
        <v>43628</v>
      </c>
      <c r="P7530" s="8" t="str">
        <f>TEXT(DAY(Sales[[#This Row],[OrderDate]]),"ddd")</f>
        <v>Thu</v>
      </c>
      <c r="Q7530" s="8" t="str">
        <f>TEXT(MONTH(Sales[[#This Row],[ShipDate]])*29,"mmm")</f>
        <v>Jun</v>
      </c>
      <c r="R7530">
        <v>908</v>
      </c>
      <c r="S7530" t="s">
        <v>3184</v>
      </c>
      <c r="T7530" t="s">
        <v>15</v>
      </c>
      <c r="U7530">
        <v>31907</v>
      </c>
      <c r="V7530" s="1">
        <v>0</v>
      </c>
      <c r="W7530">
        <v>68</v>
      </c>
      <c r="X7530">
        <v>3</v>
      </c>
      <c r="Y7530">
        <v>453</v>
      </c>
      <c r="AD7530"/>
    </row>
    <row r="7531" spans="1:30" x14ac:dyDescent="0.25">
      <c r="A7531" t="s">
        <v>24</v>
      </c>
      <c r="B7531" s="2">
        <v>43635</v>
      </c>
      <c r="C7531" s="35">
        <f>YEAR(Sales[[#This Row],[ShipDate]])</f>
        <v>2019</v>
      </c>
      <c r="D7531" t="s">
        <v>36</v>
      </c>
      <c r="E7531" t="s">
        <v>69</v>
      </c>
      <c r="F7531" t="s">
        <v>50</v>
      </c>
      <c r="G7531" t="s">
        <v>25</v>
      </c>
      <c r="H7531" t="s">
        <v>249</v>
      </c>
      <c r="I7531" t="s">
        <v>598</v>
      </c>
      <c r="J7531" t="s">
        <v>13</v>
      </c>
      <c r="K7531" t="s">
        <v>2943</v>
      </c>
      <c r="L7531" t="s">
        <v>17</v>
      </c>
      <c r="N7531" t="str">
        <f>IF(ISBLANK(Sales[[#This Row],[return]]),"No",Sales[[#This Row],[return]])</f>
        <v>No</v>
      </c>
      <c r="O7531" s="2">
        <v>43628</v>
      </c>
      <c r="P7531" s="8" t="str">
        <f>TEXT(DAY(Sales[[#This Row],[OrderDate]]),"ddd")</f>
        <v>Thu</v>
      </c>
      <c r="Q7531" s="8" t="str">
        <f>TEXT(MONTH(Sales[[#This Row],[ShipDate]])*29,"mmm")</f>
        <v>Jun</v>
      </c>
      <c r="R7531">
        <v>901</v>
      </c>
      <c r="S7531" t="s">
        <v>1879</v>
      </c>
      <c r="T7531" t="s">
        <v>15</v>
      </c>
      <c r="U7531">
        <v>31907</v>
      </c>
      <c r="V7531" s="1">
        <v>0</v>
      </c>
      <c r="W7531">
        <v>42</v>
      </c>
      <c r="X7531">
        <v>3</v>
      </c>
      <c r="Y7531">
        <v>91</v>
      </c>
      <c r="AD7531"/>
    </row>
    <row r="7532" spans="1:30" x14ac:dyDescent="0.25">
      <c r="A7532" t="s">
        <v>10</v>
      </c>
      <c r="B7532" s="2">
        <v>43536</v>
      </c>
      <c r="C7532" s="35">
        <f>YEAR(Sales[[#This Row],[ShipDate]])</f>
        <v>2019</v>
      </c>
      <c r="D7532" t="s">
        <v>36</v>
      </c>
      <c r="E7532" t="s">
        <v>18</v>
      </c>
      <c r="F7532" t="s">
        <v>33</v>
      </c>
      <c r="G7532" t="s">
        <v>25</v>
      </c>
      <c r="H7532" t="s">
        <v>399</v>
      </c>
      <c r="I7532" t="s">
        <v>70</v>
      </c>
      <c r="J7532" t="s">
        <v>13</v>
      </c>
      <c r="K7532" t="s">
        <v>1486</v>
      </c>
      <c r="L7532" t="s">
        <v>68</v>
      </c>
      <c r="N7532" t="str">
        <f>IF(ISBLANK(Sales[[#This Row],[return]]),"No",Sales[[#This Row],[return]])</f>
        <v>No</v>
      </c>
      <c r="O7532" s="2">
        <v>43530</v>
      </c>
      <c r="P7532" s="8" t="str">
        <f>TEXT(DAY(Sales[[#This Row],[OrderDate]]),"ddd")</f>
        <v>Fri</v>
      </c>
      <c r="Q7532" s="8" t="str">
        <f>TEXT(MONTH(Sales[[#This Row],[ShipDate]])*29,"mmm")</f>
        <v>Mar</v>
      </c>
      <c r="R7532">
        <v>222</v>
      </c>
      <c r="S7532" t="s">
        <v>203</v>
      </c>
      <c r="T7532" t="s">
        <v>66</v>
      </c>
      <c r="U7532">
        <v>75220</v>
      </c>
      <c r="V7532" s="1">
        <v>0.2</v>
      </c>
      <c r="W7532">
        <v>2</v>
      </c>
      <c r="X7532">
        <v>2</v>
      </c>
      <c r="Y7532">
        <v>5</v>
      </c>
      <c r="AD7532"/>
    </row>
    <row r="7533" spans="1:30" x14ac:dyDescent="0.25">
      <c r="A7533" t="s">
        <v>10</v>
      </c>
      <c r="B7533" s="2">
        <v>43536</v>
      </c>
      <c r="C7533" s="35">
        <f>YEAR(Sales[[#This Row],[ShipDate]])</f>
        <v>2019</v>
      </c>
      <c r="D7533" t="s">
        <v>36</v>
      </c>
      <c r="E7533" t="s">
        <v>18</v>
      </c>
      <c r="F7533" t="s">
        <v>45</v>
      </c>
      <c r="G7533" t="s">
        <v>25</v>
      </c>
      <c r="H7533" t="s">
        <v>399</v>
      </c>
      <c r="I7533" t="s">
        <v>70</v>
      </c>
      <c r="J7533" t="s">
        <v>13</v>
      </c>
      <c r="K7533" t="s">
        <v>1486</v>
      </c>
      <c r="L7533" t="s">
        <v>68</v>
      </c>
      <c r="N7533" t="str">
        <f>IF(ISBLANK(Sales[[#This Row],[return]]),"No",Sales[[#This Row],[return]])</f>
        <v>No</v>
      </c>
      <c r="O7533" s="2">
        <v>43530</v>
      </c>
      <c r="P7533" s="8" t="str">
        <f>TEXT(DAY(Sales[[#This Row],[OrderDate]]),"ddd")</f>
        <v>Fri</v>
      </c>
      <c r="Q7533" s="8" t="str">
        <f>TEXT(MONTH(Sales[[#This Row],[ShipDate]])*29,"mmm")</f>
        <v>Mar</v>
      </c>
      <c r="R7533">
        <v>1162</v>
      </c>
      <c r="S7533" t="s">
        <v>724</v>
      </c>
      <c r="T7533" t="s">
        <v>66</v>
      </c>
      <c r="U7533">
        <v>75220</v>
      </c>
      <c r="V7533" s="1">
        <v>0.2</v>
      </c>
      <c r="W7533">
        <v>5</v>
      </c>
      <c r="X7533">
        <v>4</v>
      </c>
      <c r="Y7533">
        <v>63</v>
      </c>
      <c r="AD7533"/>
    </row>
    <row r="7534" spans="1:30" x14ac:dyDescent="0.25">
      <c r="A7534" t="s">
        <v>10</v>
      </c>
      <c r="B7534" s="2">
        <v>43808</v>
      </c>
      <c r="C7534" s="35">
        <f>YEAR(Sales[[#This Row],[ShipDate]])</f>
        <v>2019</v>
      </c>
      <c r="D7534" t="s">
        <v>36</v>
      </c>
      <c r="E7534" t="s">
        <v>18</v>
      </c>
      <c r="F7534" t="s">
        <v>33</v>
      </c>
      <c r="G7534" t="s">
        <v>25</v>
      </c>
      <c r="H7534" t="s">
        <v>146</v>
      </c>
      <c r="I7534" t="s">
        <v>149</v>
      </c>
      <c r="J7534" t="s">
        <v>13</v>
      </c>
      <c r="K7534" t="s">
        <v>1544</v>
      </c>
      <c r="L7534" t="s">
        <v>92</v>
      </c>
      <c r="N7534" t="str">
        <f>IF(ISBLANK(Sales[[#This Row],[return]]),"No",Sales[[#This Row],[return]])</f>
        <v>No</v>
      </c>
      <c r="O7534" s="2">
        <v>43802</v>
      </c>
      <c r="P7534" s="8" t="str">
        <f>TEXT(DAY(Sales[[#This Row],[OrderDate]]),"ddd")</f>
        <v>Tue</v>
      </c>
      <c r="Q7534" s="8" t="str">
        <f>TEXT(MONTH(Sales[[#This Row],[ShipDate]])*29,"mmm")</f>
        <v>Dec</v>
      </c>
      <c r="R7534">
        <v>232</v>
      </c>
      <c r="S7534" t="s">
        <v>719</v>
      </c>
      <c r="T7534" t="s">
        <v>90</v>
      </c>
      <c r="U7534">
        <v>10009</v>
      </c>
      <c r="V7534" s="1">
        <v>0</v>
      </c>
      <c r="W7534">
        <v>2</v>
      </c>
      <c r="X7534">
        <v>1</v>
      </c>
      <c r="Y7534">
        <v>3</v>
      </c>
      <c r="AD7534"/>
    </row>
    <row r="7535" spans="1:30" x14ac:dyDescent="0.25">
      <c r="A7535" t="s">
        <v>10</v>
      </c>
      <c r="B7535" s="2">
        <v>43808</v>
      </c>
      <c r="C7535" s="35">
        <f>YEAR(Sales[[#This Row],[ShipDate]])</f>
        <v>2019</v>
      </c>
      <c r="D7535" t="s">
        <v>36</v>
      </c>
      <c r="E7535" t="s">
        <v>18</v>
      </c>
      <c r="F7535" t="s">
        <v>50</v>
      </c>
      <c r="G7535" t="s">
        <v>25</v>
      </c>
      <c r="H7535" t="s">
        <v>146</v>
      </c>
      <c r="I7535" t="s">
        <v>149</v>
      </c>
      <c r="J7535" t="s">
        <v>13</v>
      </c>
      <c r="K7535" t="s">
        <v>1544</v>
      </c>
      <c r="L7535" t="s">
        <v>92</v>
      </c>
      <c r="N7535" t="str">
        <f>IF(ISBLANK(Sales[[#This Row],[return]]),"No",Sales[[#This Row],[return]])</f>
        <v>No</v>
      </c>
      <c r="O7535" s="2">
        <v>43802</v>
      </c>
      <c r="P7535" s="8" t="str">
        <f>TEXT(DAY(Sales[[#This Row],[OrderDate]]),"ddd")</f>
        <v>Tue</v>
      </c>
      <c r="Q7535" s="8" t="str">
        <f>TEXT(MONTH(Sales[[#This Row],[ShipDate]])*29,"mmm")</f>
        <v>Dec</v>
      </c>
      <c r="R7535">
        <v>1489</v>
      </c>
      <c r="S7535" t="s">
        <v>1908</v>
      </c>
      <c r="T7535" t="s">
        <v>90</v>
      </c>
      <c r="U7535">
        <v>10009</v>
      </c>
      <c r="V7535" s="1">
        <v>0.2</v>
      </c>
      <c r="W7535">
        <v>5</v>
      </c>
      <c r="X7535">
        <v>2</v>
      </c>
      <c r="Y7535">
        <v>15</v>
      </c>
      <c r="AD7535"/>
    </row>
    <row r="7536" spans="1:30" x14ac:dyDescent="0.25">
      <c r="A7536" t="s">
        <v>10</v>
      </c>
      <c r="B7536" s="2">
        <v>43808</v>
      </c>
      <c r="C7536" s="35">
        <f>YEAR(Sales[[#This Row],[ShipDate]])</f>
        <v>2019</v>
      </c>
      <c r="D7536" t="s">
        <v>36</v>
      </c>
      <c r="E7536" t="s">
        <v>18</v>
      </c>
      <c r="F7536" t="s">
        <v>50</v>
      </c>
      <c r="G7536" t="s">
        <v>25</v>
      </c>
      <c r="H7536" t="s">
        <v>146</v>
      </c>
      <c r="I7536" t="s">
        <v>149</v>
      </c>
      <c r="J7536" t="s">
        <v>13</v>
      </c>
      <c r="K7536" t="s">
        <v>1544</v>
      </c>
      <c r="L7536" t="s">
        <v>92</v>
      </c>
      <c r="N7536" t="str">
        <f>IF(ISBLANK(Sales[[#This Row],[return]]),"No",Sales[[#This Row],[return]])</f>
        <v>No</v>
      </c>
      <c r="O7536" s="2">
        <v>43802</v>
      </c>
      <c r="P7536" s="8" t="str">
        <f>TEXT(DAY(Sales[[#This Row],[OrderDate]]),"ddd")</f>
        <v>Tue</v>
      </c>
      <c r="Q7536" s="8" t="str">
        <f>TEXT(MONTH(Sales[[#This Row],[ShipDate]])*29,"mmm")</f>
        <v>Dec</v>
      </c>
      <c r="R7536">
        <v>700</v>
      </c>
      <c r="S7536" t="s">
        <v>566</v>
      </c>
      <c r="T7536" t="s">
        <v>90</v>
      </c>
      <c r="U7536">
        <v>10009</v>
      </c>
      <c r="V7536" s="1">
        <v>0.2</v>
      </c>
      <c r="W7536">
        <v>29</v>
      </c>
      <c r="X7536">
        <v>5</v>
      </c>
      <c r="Y7536">
        <v>84</v>
      </c>
      <c r="AD7536"/>
    </row>
    <row r="7537" spans="1:30" x14ac:dyDescent="0.25">
      <c r="A7537" t="s">
        <v>10</v>
      </c>
      <c r="B7537" s="2">
        <v>43808</v>
      </c>
      <c r="C7537" s="35">
        <f>YEAR(Sales[[#This Row],[ShipDate]])</f>
        <v>2019</v>
      </c>
      <c r="D7537" t="s">
        <v>36</v>
      </c>
      <c r="E7537" t="s">
        <v>18</v>
      </c>
      <c r="F7537" t="s">
        <v>48</v>
      </c>
      <c r="G7537" t="s">
        <v>46</v>
      </c>
      <c r="H7537" t="s">
        <v>146</v>
      </c>
      <c r="I7537" t="s">
        <v>149</v>
      </c>
      <c r="J7537" t="s">
        <v>13</v>
      </c>
      <c r="K7537" t="s">
        <v>1544</v>
      </c>
      <c r="L7537" t="s">
        <v>92</v>
      </c>
      <c r="N7537" t="str">
        <f>IF(ISBLANK(Sales[[#This Row],[return]]),"No",Sales[[#This Row],[return]])</f>
        <v>No</v>
      </c>
      <c r="O7537" s="2">
        <v>43802</v>
      </c>
      <c r="P7537" s="8" t="str">
        <f>TEXT(DAY(Sales[[#This Row],[OrderDate]]),"ddd")</f>
        <v>Tue</v>
      </c>
      <c r="Q7537" s="8" t="str">
        <f>TEXT(MONTH(Sales[[#This Row],[ShipDate]])*29,"mmm")</f>
        <v>Dec</v>
      </c>
      <c r="R7537">
        <v>154</v>
      </c>
      <c r="S7537" t="s">
        <v>2512</v>
      </c>
      <c r="T7537" t="s">
        <v>90</v>
      </c>
      <c r="U7537">
        <v>10009</v>
      </c>
      <c r="V7537" s="1">
        <v>0</v>
      </c>
      <c r="W7537">
        <v>37</v>
      </c>
      <c r="X7537">
        <v>1</v>
      </c>
      <c r="Y7537">
        <v>137</v>
      </c>
      <c r="AD7537"/>
    </row>
    <row r="7538" spans="1:30" x14ac:dyDescent="0.25">
      <c r="A7538" t="s">
        <v>40</v>
      </c>
      <c r="B7538" s="2">
        <v>43647</v>
      </c>
      <c r="C7538" s="35">
        <f>YEAR(Sales[[#This Row],[ShipDate]])</f>
        <v>2019</v>
      </c>
      <c r="D7538" t="s">
        <v>36</v>
      </c>
      <c r="E7538" t="s">
        <v>31</v>
      </c>
      <c r="F7538" t="s">
        <v>23</v>
      </c>
      <c r="G7538" t="s">
        <v>11</v>
      </c>
      <c r="H7538" t="s">
        <v>660</v>
      </c>
      <c r="I7538" t="s">
        <v>37</v>
      </c>
      <c r="J7538" t="s">
        <v>13</v>
      </c>
      <c r="K7538" t="s">
        <v>462</v>
      </c>
      <c r="L7538" t="s">
        <v>17</v>
      </c>
      <c r="N7538" t="str">
        <f>IF(ISBLANK(Sales[[#This Row],[return]]),"No",Sales[[#This Row],[return]])</f>
        <v>No</v>
      </c>
      <c r="O7538" s="2">
        <v>43642</v>
      </c>
      <c r="P7538" s="8" t="str">
        <f>TEXT(DAY(Sales[[#This Row],[OrderDate]]),"ddd")</f>
        <v>Thu</v>
      </c>
      <c r="Q7538" s="8" t="str">
        <f>TEXT(MONTH(Sales[[#This Row],[ShipDate]])*29,"mmm")</f>
        <v>Jul</v>
      </c>
      <c r="R7538">
        <v>831</v>
      </c>
      <c r="S7538" t="s">
        <v>1265</v>
      </c>
      <c r="T7538" t="s">
        <v>15</v>
      </c>
      <c r="U7538">
        <v>33180</v>
      </c>
      <c r="V7538" s="1">
        <v>0.2</v>
      </c>
      <c r="W7538">
        <v>-14</v>
      </c>
      <c r="X7538">
        <v>3</v>
      </c>
      <c r="Y7538">
        <v>274</v>
      </c>
      <c r="AD7538"/>
    </row>
    <row r="7539" spans="1:30" x14ac:dyDescent="0.25">
      <c r="A7539" t="s">
        <v>40</v>
      </c>
      <c r="B7539" s="2">
        <v>43647</v>
      </c>
      <c r="C7539" s="35">
        <f>YEAR(Sales[[#This Row],[ShipDate]])</f>
        <v>2019</v>
      </c>
      <c r="D7539" t="s">
        <v>36</v>
      </c>
      <c r="E7539" t="s">
        <v>31</v>
      </c>
      <c r="F7539" t="s">
        <v>33</v>
      </c>
      <c r="G7539" t="s">
        <v>25</v>
      </c>
      <c r="H7539" t="s">
        <v>660</v>
      </c>
      <c r="I7539" t="s">
        <v>37</v>
      </c>
      <c r="J7539" t="s">
        <v>13</v>
      </c>
      <c r="K7539" t="s">
        <v>462</v>
      </c>
      <c r="L7539" t="s">
        <v>17</v>
      </c>
      <c r="N7539" t="str">
        <f>IF(ISBLANK(Sales[[#This Row],[return]]),"No",Sales[[#This Row],[return]])</f>
        <v>No</v>
      </c>
      <c r="O7539" s="2">
        <v>43642</v>
      </c>
      <c r="P7539" s="8" t="str">
        <f>TEXT(DAY(Sales[[#This Row],[OrderDate]]),"ddd")</f>
        <v>Thu</v>
      </c>
      <c r="Q7539" s="8" t="str">
        <f>TEXT(MONTH(Sales[[#This Row],[ShipDate]])*29,"mmm")</f>
        <v>Jul</v>
      </c>
      <c r="R7539">
        <v>223</v>
      </c>
      <c r="S7539" t="s">
        <v>508</v>
      </c>
      <c r="T7539" t="s">
        <v>15</v>
      </c>
      <c r="U7539">
        <v>33180</v>
      </c>
      <c r="V7539" s="1">
        <v>0.2</v>
      </c>
      <c r="W7539">
        <v>5</v>
      </c>
      <c r="X7539">
        <v>6</v>
      </c>
      <c r="Y7539">
        <v>14</v>
      </c>
      <c r="AD7539"/>
    </row>
    <row r="7540" spans="1:30" x14ac:dyDescent="0.25">
      <c r="A7540" t="s">
        <v>24</v>
      </c>
      <c r="B7540" s="2">
        <v>43814</v>
      </c>
      <c r="C7540" s="35">
        <f>YEAR(Sales[[#This Row],[ShipDate]])</f>
        <v>2019</v>
      </c>
      <c r="D7540" t="s">
        <v>19</v>
      </c>
      <c r="E7540" t="s">
        <v>69</v>
      </c>
      <c r="F7540" t="s">
        <v>50</v>
      </c>
      <c r="G7540" t="s">
        <v>25</v>
      </c>
      <c r="H7540" t="s">
        <v>177</v>
      </c>
      <c r="I7540" t="s">
        <v>692</v>
      </c>
      <c r="J7540" t="s">
        <v>13</v>
      </c>
      <c r="K7540" t="s">
        <v>2927</v>
      </c>
      <c r="L7540" t="s">
        <v>17</v>
      </c>
      <c r="N7540" t="str">
        <f>IF(ISBLANK(Sales[[#This Row],[return]]),"No",Sales[[#This Row],[return]])</f>
        <v>No</v>
      </c>
      <c r="O7540" s="2">
        <v>43809</v>
      </c>
      <c r="P7540" s="8" t="str">
        <f>TEXT(DAY(Sales[[#This Row],[OrderDate]]),"ddd")</f>
        <v>Tue</v>
      </c>
      <c r="Q7540" s="8" t="str">
        <f>TEXT(MONTH(Sales[[#This Row],[ShipDate]])*29,"mmm")</f>
        <v>Dec</v>
      </c>
      <c r="R7540">
        <v>259</v>
      </c>
      <c r="S7540" t="s">
        <v>2219</v>
      </c>
      <c r="T7540" t="s">
        <v>15</v>
      </c>
      <c r="U7540">
        <v>39212</v>
      </c>
      <c r="V7540" s="1">
        <v>0</v>
      </c>
      <c r="W7540">
        <v>22</v>
      </c>
      <c r="X7540">
        <v>8</v>
      </c>
      <c r="Y7540">
        <v>46</v>
      </c>
      <c r="AD7540"/>
    </row>
    <row r="7541" spans="1:30" x14ac:dyDescent="0.25">
      <c r="A7541" t="s">
        <v>24</v>
      </c>
      <c r="B7541" s="2">
        <v>43814</v>
      </c>
      <c r="C7541" s="35">
        <f>YEAR(Sales[[#This Row],[ShipDate]])</f>
        <v>2019</v>
      </c>
      <c r="D7541" t="s">
        <v>19</v>
      </c>
      <c r="E7541" t="s">
        <v>69</v>
      </c>
      <c r="F7541" t="s">
        <v>99</v>
      </c>
      <c r="G7541" t="s">
        <v>46</v>
      </c>
      <c r="H7541" t="s">
        <v>177</v>
      </c>
      <c r="I7541" t="s">
        <v>692</v>
      </c>
      <c r="J7541" t="s">
        <v>13</v>
      </c>
      <c r="K7541" t="s">
        <v>2927</v>
      </c>
      <c r="L7541" t="s">
        <v>17</v>
      </c>
      <c r="N7541" t="str">
        <f>IF(ISBLANK(Sales[[#This Row],[return]]),"No",Sales[[#This Row],[return]])</f>
        <v>No</v>
      </c>
      <c r="O7541" s="2">
        <v>43809</v>
      </c>
      <c r="P7541" s="8" t="str">
        <f>TEXT(DAY(Sales[[#This Row],[OrderDate]]),"ddd")</f>
        <v>Tue</v>
      </c>
      <c r="Q7541" s="8" t="str">
        <f>TEXT(MONTH(Sales[[#This Row],[ShipDate]])*29,"mmm")</f>
        <v>Dec</v>
      </c>
      <c r="R7541">
        <v>1330</v>
      </c>
      <c r="S7541" t="s">
        <v>2410</v>
      </c>
      <c r="T7541" t="s">
        <v>15</v>
      </c>
      <c r="U7541">
        <v>39212</v>
      </c>
      <c r="V7541" s="1">
        <v>0</v>
      </c>
      <c r="W7541">
        <v>258</v>
      </c>
      <c r="X7541">
        <v>3</v>
      </c>
      <c r="Y7541">
        <v>600</v>
      </c>
      <c r="AD7541"/>
    </row>
    <row r="7542" spans="1:30" x14ac:dyDescent="0.25">
      <c r="A7542" t="s">
        <v>24</v>
      </c>
      <c r="B7542" s="2">
        <v>43814</v>
      </c>
      <c r="C7542" s="35">
        <f>YEAR(Sales[[#This Row],[ShipDate]])</f>
        <v>2019</v>
      </c>
      <c r="D7542" t="s">
        <v>19</v>
      </c>
      <c r="E7542" t="s">
        <v>69</v>
      </c>
      <c r="F7542" t="s">
        <v>48</v>
      </c>
      <c r="G7542" t="s">
        <v>46</v>
      </c>
      <c r="H7542" t="s">
        <v>177</v>
      </c>
      <c r="I7542" t="s">
        <v>692</v>
      </c>
      <c r="J7542" t="s">
        <v>13</v>
      </c>
      <c r="K7542" t="s">
        <v>2927</v>
      </c>
      <c r="L7542" t="s">
        <v>17</v>
      </c>
      <c r="N7542" t="str">
        <f>IF(ISBLANK(Sales[[#This Row],[return]]),"No",Sales[[#This Row],[return]])</f>
        <v>No</v>
      </c>
      <c r="O7542" s="2">
        <v>43809</v>
      </c>
      <c r="P7542" s="8" t="str">
        <f>TEXT(DAY(Sales[[#This Row],[OrderDate]]),"ddd")</f>
        <v>Tue</v>
      </c>
      <c r="Q7542" s="8" t="str">
        <f>TEXT(MONTH(Sales[[#This Row],[ShipDate]])*29,"mmm")</f>
        <v>Dec</v>
      </c>
      <c r="R7542">
        <v>479</v>
      </c>
      <c r="S7542" t="s">
        <v>2469</v>
      </c>
      <c r="T7542" t="s">
        <v>15</v>
      </c>
      <c r="U7542">
        <v>39212</v>
      </c>
      <c r="V7542" s="1">
        <v>0</v>
      </c>
      <c r="W7542">
        <v>1</v>
      </c>
      <c r="X7542">
        <v>3</v>
      </c>
      <c r="Y7542">
        <v>39</v>
      </c>
      <c r="AD7542"/>
    </row>
    <row r="7543" spans="1:30" x14ac:dyDescent="0.25">
      <c r="A7543" t="s">
        <v>40</v>
      </c>
      <c r="B7543" s="2">
        <v>43719</v>
      </c>
      <c r="C7543" s="35">
        <f>YEAR(Sales[[#This Row],[ShipDate]])</f>
        <v>2019</v>
      </c>
      <c r="D7543" t="s">
        <v>36</v>
      </c>
      <c r="E7543" t="s">
        <v>31</v>
      </c>
      <c r="F7543" t="s">
        <v>39</v>
      </c>
      <c r="G7543" t="s">
        <v>25</v>
      </c>
      <c r="H7543" t="s">
        <v>146</v>
      </c>
      <c r="I7543" t="s">
        <v>149</v>
      </c>
      <c r="J7543" t="s">
        <v>13</v>
      </c>
      <c r="K7543" t="s">
        <v>2647</v>
      </c>
      <c r="L7543" t="s">
        <v>92</v>
      </c>
      <c r="N7543" t="str">
        <f>IF(ISBLANK(Sales[[#This Row],[return]]),"No",Sales[[#This Row],[return]])</f>
        <v>No</v>
      </c>
      <c r="O7543" s="2">
        <v>43715</v>
      </c>
      <c r="P7543" s="8" t="str">
        <f>TEXT(DAY(Sales[[#This Row],[OrderDate]]),"ddd")</f>
        <v>Sat</v>
      </c>
      <c r="Q7543" s="8" t="str">
        <f>TEXT(MONTH(Sales[[#This Row],[ShipDate]])*29,"mmm")</f>
        <v>Sep</v>
      </c>
      <c r="R7543">
        <v>103</v>
      </c>
      <c r="S7543" t="s">
        <v>125</v>
      </c>
      <c r="T7543" t="s">
        <v>90</v>
      </c>
      <c r="U7543">
        <v>10011</v>
      </c>
      <c r="V7543" s="1">
        <v>0</v>
      </c>
      <c r="W7543">
        <v>134</v>
      </c>
      <c r="X7543">
        <v>8</v>
      </c>
      <c r="Y7543">
        <v>478</v>
      </c>
      <c r="AD7543"/>
    </row>
    <row r="7544" spans="1:30" x14ac:dyDescent="0.25">
      <c r="A7544" t="s">
        <v>24</v>
      </c>
      <c r="B7544" s="2">
        <v>43784</v>
      </c>
      <c r="C7544" s="35">
        <f>YEAR(Sales[[#This Row],[ShipDate]])</f>
        <v>2019</v>
      </c>
      <c r="D7544" t="s">
        <v>19</v>
      </c>
      <c r="E7544" t="s">
        <v>69</v>
      </c>
      <c r="F7544" t="s">
        <v>43</v>
      </c>
      <c r="G7544" t="s">
        <v>11</v>
      </c>
      <c r="H7544" t="s">
        <v>26</v>
      </c>
      <c r="I7544" t="s">
        <v>32</v>
      </c>
      <c r="J7544" t="s">
        <v>13</v>
      </c>
      <c r="K7544" t="s">
        <v>2957</v>
      </c>
      <c r="L7544" t="s">
        <v>30</v>
      </c>
      <c r="N7544" t="str">
        <f>IF(ISBLANK(Sales[[#This Row],[return]]),"No",Sales[[#This Row],[return]])</f>
        <v>No</v>
      </c>
      <c r="O7544" s="2">
        <v>43780</v>
      </c>
      <c r="P7544" s="8" t="str">
        <f>TEXT(DAY(Sales[[#This Row],[OrderDate]]),"ddd")</f>
        <v>Wed</v>
      </c>
      <c r="Q7544" s="8" t="str">
        <f>TEXT(MONTH(Sales[[#This Row],[ShipDate]])*29,"mmm")</f>
        <v>Nov</v>
      </c>
      <c r="R7544">
        <v>486</v>
      </c>
      <c r="S7544" t="s">
        <v>1129</v>
      </c>
      <c r="T7544" t="s">
        <v>28</v>
      </c>
      <c r="U7544">
        <v>90045</v>
      </c>
      <c r="V7544" s="1">
        <v>0</v>
      </c>
      <c r="W7544">
        <v>12</v>
      </c>
      <c r="X7544">
        <v>4</v>
      </c>
      <c r="Y7544">
        <v>35</v>
      </c>
      <c r="AD7544"/>
    </row>
    <row r="7545" spans="1:30" x14ac:dyDescent="0.25">
      <c r="A7545" t="s">
        <v>40</v>
      </c>
      <c r="B7545" s="2">
        <v>43796</v>
      </c>
      <c r="C7545" s="35">
        <f>YEAR(Sales[[#This Row],[ShipDate]])</f>
        <v>2019</v>
      </c>
      <c r="D7545" t="s">
        <v>36</v>
      </c>
      <c r="E7545" t="s">
        <v>31</v>
      </c>
      <c r="F7545" t="s">
        <v>59</v>
      </c>
      <c r="G7545" t="s">
        <v>25</v>
      </c>
      <c r="H7545" t="s">
        <v>164</v>
      </c>
      <c r="I7545" t="s">
        <v>120</v>
      </c>
      <c r="J7545" t="s">
        <v>13</v>
      </c>
      <c r="K7545" t="s">
        <v>1081</v>
      </c>
      <c r="L7545" t="s">
        <v>68</v>
      </c>
      <c r="N7545" t="str">
        <f>IF(ISBLANK(Sales[[#This Row],[return]]),"No",Sales[[#This Row],[return]])</f>
        <v>No</v>
      </c>
      <c r="O7545" s="2">
        <v>43792</v>
      </c>
      <c r="P7545" s="8" t="str">
        <f>TEXT(DAY(Sales[[#This Row],[OrderDate]]),"ddd")</f>
        <v>Mon</v>
      </c>
      <c r="Q7545" s="8" t="str">
        <f>TEXT(MONTH(Sales[[#This Row],[ShipDate]])*29,"mmm")</f>
        <v>Nov</v>
      </c>
      <c r="R7545">
        <v>1756</v>
      </c>
      <c r="S7545" t="s">
        <v>2205</v>
      </c>
      <c r="T7545" t="s">
        <v>66</v>
      </c>
      <c r="U7545">
        <v>60623</v>
      </c>
      <c r="V7545" s="1">
        <v>0.2</v>
      </c>
      <c r="W7545">
        <v>4</v>
      </c>
      <c r="X7545">
        <v>2</v>
      </c>
      <c r="Y7545">
        <v>11</v>
      </c>
      <c r="AD7545"/>
    </row>
    <row r="7546" spans="1:30" x14ac:dyDescent="0.25">
      <c r="A7546" t="s">
        <v>40</v>
      </c>
      <c r="B7546" s="2">
        <v>43500</v>
      </c>
      <c r="C7546" s="35">
        <f>YEAR(Sales[[#This Row],[ShipDate]])</f>
        <v>2019</v>
      </c>
      <c r="D7546" t="s">
        <v>36</v>
      </c>
      <c r="E7546" t="s">
        <v>18</v>
      </c>
      <c r="F7546" t="s">
        <v>23</v>
      </c>
      <c r="G7546" t="s">
        <v>11</v>
      </c>
      <c r="H7546" t="s">
        <v>660</v>
      </c>
      <c r="I7546" t="s">
        <v>37</v>
      </c>
      <c r="J7546" t="s">
        <v>13</v>
      </c>
      <c r="K7546" t="s">
        <v>95</v>
      </c>
      <c r="L7546" t="s">
        <v>17</v>
      </c>
      <c r="N7546" t="str">
        <f>IF(ISBLANK(Sales[[#This Row],[return]]),"No",Sales[[#This Row],[return]])</f>
        <v>No</v>
      </c>
      <c r="O7546" s="2">
        <v>43495</v>
      </c>
      <c r="P7546" s="8" t="str">
        <f>TEXT(DAY(Sales[[#This Row],[OrderDate]]),"ddd")</f>
        <v>Mon</v>
      </c>
      <c r="Q7546" s="8" t="str">
        <f>TEXT(MONTH(Sales[[#This Row],[ShipDate]])*29,"mmm")</f>
        <v>Feb</v>
      </c>
      <c r="R7546">
        <v>1205</v>
      </c>
      <c r="S7546" t="s">
        <v>1571</v>
      </c>
      <c r="T7546" t="s">
        <v>15</v>
      </c>
      <c r="U7546">
        <v>33142</v>
      </c>
      <c r="V7546" s="1">
        <v>0.2</v>
      </c>
      <c r="W7546">
        <v>-68</v>
      </c>
      <c r="X7546">
        <v>4</v>
      </c>
      <c r="Y7546">
        <v>419</v>
      </c>
      <c r="AD7546"/>
    </row>
    <row r="7547" spans="1:30" x14ac:dyDescent="0.25">
      <c r="A7547" t="s">
        <v>40</v>
      </c>
      <c r="B7547" s="2">
        <v>43602</v>
      </c>
      <c r="C7547" s="35">
        <f>YEAR(Sales[[#This Row],[ShipDate]])</f>
        <v>2019</v>
      </c>
      <c r="D7547" t="s">
        <v>36</v>
      </c>
      <c r="E7547" t="s">
        <v>31</v>
      </c>
      <c r="F7547" t="s">
        <v>104</v>
      </c>
      <c r="G7547" t="s">
        <v>25</v>
      </c>
      <c r="H7547" t="s">
        <v>249</v>
      </c>
      <c r="I7547" t="s">
        <v>142</v>
      </c>
      <c r="J7547" t="s">
        <v>13</v>
      </c>
      <c r="K7547" t="s">
        <v>2716</v>
      </c>
      <c r="L7547" t="s">
        <v>68</v>
      </c>
      <c r="N7547" t="str">
        <f>IF(ISBLANK(Sales[[#This Row],[return]]),"No",Sales[[#This Row],[return]])</f>
        <v>No</v>
      </c>
      <c r="O7547" s="2">
        <v>43598</v>
      </c>
      <c r="P7547" s="8" t="str">
        <f>TEXT(DAY(Sales[[#This Row],[OrderDate]]),"ddd")</f>
        <v>Fri</v>
      </c>
      <c r="Q7547" s="8" t="str">
        <f>TEXT(MONTH(Sales[[#This Row],[ShipDate]])*29,"mmm")</f>
        <v>May</v>
      </c>
      <c r="R7547">
        <v>1591</v>
      </c>
      <c r="S7547" t="s">
        <v>461</v>
      </c>
      <c r="T7547" t="s">
        <v>66</v>
      </c>
      <c r="U7547">
        <v>47201</v>
      </c>
      <c r="V7547" s="1">
        <v>0</v>
      </c>
      <c r="W7547">
        <v>81</v>
      </c>
      <c r="X7547">
        <v>2</v>
      </c>
      <c r="Y7547">
        <v>181</v>
      </c>
      <c r="AD7547"/>
    </row>
    <row r="7548" spans="1:30" x14ac:dyDescent="0.25">
      <c r="A7548" t="s">
        <v>40</v>
      </c>
      <c r="B7548" s="2">
        <v>43602</v>
      </c>
      <c r="C7548" s="35">
        <f>YEAR(Sales[[#This Row],[ShipDate]])</f>
        <v>2019</v>
      </c>
      <c r="D7548" t="s">
        <v>36</v>
      </c>
      <c r="E7548" t="s">
        <v>31</v>
      </c>
      <c r="F7548" t="s">
        <v>39</v>
      </c>
      <c r="G7548" t="s">
        <v>25</v>
      </c>
      <c r="H7548" t="s">
        <v>249</v>
      </c>
      <c r="I7548" t="s">
        <v>142</v>
      </c>
      <c r="J7548" t="s">
        <v>13</v>
      </c>
      <c r="K7548" t="s">
        <v>2716</v>
      </c>
      <c r="L7548" t="s">
        <v>68</v>
      </c>
      <c r="N7548" t="str">
        <f>IF(ISBLANK(Sales[[#This Row],[return]]),"No",Sales[[#This Row],[return]])</f>
        <v>No</v>
      </c>
      <c r="O7548" s="2">
        <v>43598</v>
      </c>
      <c r="P7548" s="8" t="str">
        <f>TEXT(DAY(Sales[[#This Row],[OrderDate]]),"ddd")</f>
        <v>Fri</v>
      </c>
      <c r="Q7548" s="8" t="str">
        <f>TEXT(MONTH(Sales[[#This Row],[ShipDate]])*29,"mmm")</f>
        <v>May</v>
      </c>
      <c r="R7548">
        <v>1551</v>
      </c>
      <c r="S7548" t="s">
        <v>1988</v>
      </c>
      <c r="T7548" t="s">
        <v>66</v>
      </c>
      <c r="U7548">
        <v>47201</v>
      </c>
      <c r="V7548" s="1">
        <v>0</v>
      </c>
      <c r="W7548">
        <v>95</v>
      </c>
      <c r="X7548">
        <v>2</v>
      </c>
      <c r="Y7548">
        <v>530</v>
      </c>
      <c r="AD7548"/>
    </row>
    <row r="7549" spans="1:30" x14ac:dyDescent="0.25">
      <c r="A7549" t="s">
        <v>40</v>
      </c>
      <c r="B7549" s="2">
        <v>43602</v>
      </c>
      <c r="C7549" s="35">
        <f>YEAR(Sales[[#This Row],[ShipDate]])</f>
        <v>2019</v>
      </c>
      <c r="D7549" t="s">
        <v>36</v>
      </c>
      <c r="E7549" t="s">
        <v>31</v>
      </c>
      <c r="F7549" t="s">
        <v>50</v>
      </c>
      <c r="G7549" t="s">
        <v>25</v>
      </c>
      <c r="H7549" t="s">
        <v>249</v>
      </c>
      <c r="I7549" t="s">
        <v>142</v>
      </c>
      <c r="J7549" t="s">
        <v>13</v>
      </c>
      <c r="K7549" t="s">
        <v>2716</v>
      </c>
      <c r="L7549" t="s">
        <v>68</v>
      </c>
      <c r="N7549" t="str">
        <f>IF(ISBLANK(Sales[[#This Row],[return]]),"No",Sales[[#This Row],[return]])</f>
        <v>No</v>
      </c>
      <c r="O7549" s="2">
        <v>43598</v>
      </c>
      <c r="P7549" s="8" t="str">
        <f>TEXT(DAY(Sales[[#This Row],[OrderDate]]),"ddd")</f>
        <v>Fri</v>
      </c>
      <c r="Q7549" s="8" t="str">
        <f>TEXT(MONTH(Sales[[#This Row],[ShipDate]])*29,"mmm")</f>
        <v>May</v>
      </c>
      <c r="R7549">
        <v>897</v>
      </c>
      <c r="S7549" t="s">
        <v>998</v>
      </c>
      <c r="T7549" t="s">
        <v>66</v>
      </c>
      <c r="U7549">
        <v>47201</v>
      </c>
      <c r="V7549" s="1">
        <v>0</v>
      </c>
      <c r="W7549">
        <v>412</v>
      </c>
      <c r="X7549">
        <v>3</v>
      </c>
      <c r="Y7549">
        <v>915</v>
      </c>
      <c r="AD7549"/>
    </row>
    <row r="7550" spans="1:30" x14ac:dyDescent="0.25">
      <c r="A7550" t="s">
        <v>40</v>
      </c>
      <c r="B7550" s="2">
        <v>43602</v>
      </c>
      <c r="C7550" s="35">
        <f>YEAR(Sales[[#This Row],[ShipDate]])</f>
        <v>2019</v>
      </c>
      <c r="D7550" t="s">
        <v>36</v>
      </c>
      <c r="E7550" t="s">
        <v>31</v>
      </c>
      <c r="F7550" t="s">
        <v>59</v>
      </c>
      <c r="G7550" t="s">
        <v>25</v>
      </c>
      <c r="H7550" t="s">
        <v>249</v>
      </c>
      <c r="I7550" t="s">
        <v>142</v>
      </c>
      <c r="J7550" t="s">
        <v>13</v>
      </c>
      <c r="K7550" t="s">
        <v>2716</v>
      </c>
      <c r="L7550" t="s">
        <v>68</v>
      </c>
      <c r="N7550" t="str">
        <f>IF(ISBLANK(Sales[[#This Row],[return]]),"No",Sales[[#This Row],[return]])</f>
        <v>No</v>
      </c>
      <c r="O7550" s="2">
        <v>43598</v>
      </c>
      <c r="P7550" s="8" t="str">
        <f>TEXT(DAY(Sales[[#This Row],[OrderDate]]),"ddd")</f>
        <v>Fri</v>
      </c>
      <c r="Q7550" s="8" t="str">
        <f>TEXT(MONTH(Sales[[#This Row],[ShipDate]])*29,"mmm")</f>
        <v>May</v>
      </c>
      <c r="R7550">
        <v>788</v>
      </c>
      <c r="S7550" t="s">
        <v>2773</v>
      </c>
      <c r="T7550" t="s">
        <v>66</v>
      </c>
      <c r="U7550">
        <v>47201</v>
      </c>
      <c r="V7550" s="1">
        <v>0</v>
      </c>
      <c r="W7550">
        <v>7</v>
      </c>
      <c r="X7550">
        <v>3</v>
      </c>
      <c r="Y7550">
        <v>15</v>
      </c>
      <c r="AD7550"/>
    </row>
    <row r="7551" spans="1:30" x14ac:dyDescent="0.25">
      <c r="A7551" t="s">
        <v>40</v>
      </c>
      <c r="B7551" s="2">
        <v>43602</v>
      </c>
      <c r="C7551" s="35">
        <f>YEAR(Sales[[#This Row],[ShipDate]])</f>
        <v>2019</v>
      </c>
      <c r="D7551" t="s">
        <v>36</v>
      </c>
      <c r="E7551" t="s">
        <v>31</v>
      </c>
      <c r="F7551" t="s">
        <v>48</v>
      </c>
      <c r="G7551" t="s">
        <v>46</v>
      </c>
      <c r="H7551" t="s">
        <v>249</v>
      </c>
      <c r="I7551" t="s">
        <v>142</v>
      </c>
      <c r="J7551" t="s">
        <v>13</v>
      </c>
      <c r="K7551" t="s">
        <v>2716</v>
      </c>
      <c r="L7551" t="s">
        <v>68</v>
      </c>
      <c r="N7551" t="str">
        <f>IF(ISBLANK(Sales[[#This Row],[return]]),"No",Sales[[#This Row],[return]])</f>
        <v>No</v>
      </c>
      <c r="O7551" s="2">
        <v>43598</v>
      </c>
      <c r="P7551" s="8" t="str">
        <f>TEXT(DAY(Sales[[#This Row],[OrderDate]]),"ddd")</f>
        <v>Fri</v>
      </c>
      <c r="Q7551" s="8" t="str">
        <f>TEXT(MONTH(Sales[[#This Row],[ShipDate]])*29,"mmm")</f>
        <v>May</v>
      </c>
      <c r="R7551">
        <v>1275</v>
      </c>
      <c r="S7551" t="s">
        <v>2438</v>
      </c>
      <c r="T7551" t="s">
        <v>66</v>
      </c>
      <c r="U7551">
        <v>47201</v>
      </c>
      <c r="V7551" s="1">
        <v>0</v>
      </c>
      <c r="W7551">
        <v>159</v>
      </c>
      <c r="X7551">
        <v>3</v>
      </c>
      <c r="Y7551">
        <v>588</v>
      </c>
      <c r="AD7551"/>
    </row>
    <row r="7552" spans="1:30" x14ac:dyDescent="0.25">
      <c r="A7552" t="s">
        <v>40</v>
      </c>
      <c r="B7552" s="2">
        <v>43484</v>
      </c>
      <c r="C7552" s="35">
        <f>YEAR(Sales[[#This Row],[ShipDate]])</f>
        <v>2019</v>
      </c>
      <c r="D7552" t="s">
        <v>36</v>
      </c>
      <c r="E7552" t="s">
        <v>18</v>
      </c>
      <c r="F7552" t="s">
        <v>59</v>
      </c>
      <c r="G7552" t="s">
        <v>25</v>
      </c>
      <c r="H7552" t="s">
        <v>26</v>
      </c>
      <c r="I7552" t="s">
        <v>32</v>
      </c>
      <c r="J7552" t="s">
        <v>13</v>
      </c>
      <c r="K7552" t="s">
        <v>3086</v>
      </c>
      <c r="L7552" t="s">
        <v>30</v>
      </c>
      <c r="N7552" t="str">
        <f>IF(ISBLANK(Sales[[#This Row],[return]]),"No",Sales[[#This Row],[return]])</f>
        <v>No</v>
      </c>
      <c r="O7552" s="2">
        <v>43479</v>
      </c>
      <c r="P7552" s="8" t="str">
        <f>TEXT(DAY(Sales[[#This Row],[OrderDate]]),"ddd")</f>
        <v>Sat</v>
      </c>
      <c r="Q7552" s="8" t="str">
        <f>TEXT(MONTH(Sales[[#This Row],[ShipDate]])*29,"mmm")</f>
        <v>Jan</v>
      </c>
      <c r="R7552">
        <v>1691</v>
      </c>
      <c r="S7552" t="s">
        <v>1663</v>
      </c>
      <c r="T7552" t="s">
        <v>28</v>
      </c>
      <c r="U7552">
        <v>90036</v>
      </c>
      <c r="V7552" s="1">
        <v>0</v>
      </c>
      <c r="W7552">
        <v>70</v>
      </c>
      <c r="X7552">
        <v>5</v>
      </c>
      <c r="Y7552">
        <v>155</v>
      </c>
      <c r="AD7552"/>
    </row>
    <row r="7553" spans="1:30" x14ac:dyDescent="0.25">
      <c r="A7553" t="s">
        <v>10</v>
      </c>
      <c r="B7553" s="2">
        <v>43750</v>
      </c>
      <c r="C7553" s="35">
        <f>YEAR(Sales[[#This Row],[ShipDate]])</f>
        <v>2019</v>
      </c>
      <c r="D7553" t="s">
        <v>607</v>
      </c>
      <c r="E7553" t="s">
        <v>69</v>
      </c>
      <c r="F7553" t="s">
        <v>59</v>
      </c>
      <c r="G7553" t="s">
        <v>25</v>
      </c>
      <c r="H7553" t="s">
        <v>362</v>
      </c>
      <c r="I7553" t="s">
        <v>58</v>
      </c>
      <c r="J7553" t="s">
        <v>13</v>
      </c>
      <c r="K7553" t="s">
        <v>2992</v>
      </c>
      <c r="L7553" t="s">
        <v>17</v>
      </c>
      <c r="N7553" t="str">
        <f>IF(ISBLANK(Sales[[#This Row],[return]]),"No",Sales[[#This Row],[return]])</f>
        <v>No</v>
      </c>
      <c r="O7553" s="2">
        <v>43750</v>
      </c>
      <c r="P7553" s="8" t="str">
        <f>TEXT(DAY(Sales[[#This Row],[OrderDate]]),"ddd")</f>
        <v>Thu</v>
      </c>
      <c r="Q7553" s="8" t="str">
        <f>TEXT(MONTH(Sales[[#This Row],[ShipDate]])*29,"mmm")</f>
        <v>Oct</v>
      </c>
      <c r="R7553">
        <v>1788</v>
      </c>
      <c r="S7553" t="s">
        <v>3018</v>
      </c>
      <c r="T7553" t="s">
        <v>15</v>
      </c>
      <c r="U7553">
        <v>28110</v>
      </c>
      <c r="V7553" s="1">
        <v>0.2</v>
      </c>
      <c r="W7553">
        <v>3</v>
      </c>
      <c r="X7553">
        <v>2</v>
      </c>
      <c r="Y7553">
        <v>8</v>
      </c>
      <c r="AD7553"/>
    </row>
    <row r="7554" spans="1:30" x14ac:dyDescent="0.25">
      <c r="A7554" t="s">
        <v>10</v>
      </c>
      <c r="B7554" s="2">
        <v>43795</v>
      </c>
      <c r="C7554" s="35">
        <f>YEAR(Sales[[#This Row],[ShipDate]])</f>
        <v>2019</v>
      </c>
      <c r="D7554" t="s">
        <v>19</v>
      </c>
      <c r="E7554" t="s">
        <v>31</v>
      </c>
      <c r="F7554" t="s">
        <v>43</v>
      </c>
      <c r="G7554" t="s">
        <v>11</v>
      </c>
      <c r="H7554" t="s">
        <v>693</v>
      </c>
      <c r="I7554" t="s">
        <v>133</v>
      </c>
      <c r="J7554" t="s">
        <v>13</v>
      </c>
      <c r="K7554" t="s">
        <v>147</v>
      </c>
      <c r="L7554" t="s">
        <v>68</v>
      </c>
      <c r="N7554" t="str">
        <f>IF(ISBLANK(Sales[[#This Row],[return]]),"No",Sales[[#This Row],[return]])</f>
        <v>No</v>
      </c>
      <c r="O7554" s="2">
        <v>43792</v>
      </c>
      <c r="P7554" s="8" t="str">
        <f>TEXT(DAY(Sales[[#This Row],[OrderDate]]),"ddd")</f>
        <v>Mon</v>
      </c>
      <c r="Q7554" s="8" t="str">
        <f>TEXT(MONTH(Sales[[#This Row],[ShipDate]])*29,"mmm")</f>
        <v>Nov</v>
      </c>
      <c r="R7554">
        <v>458</v>
      </c>
      <c r="S7554" t="s">
        <v>694</v>
      </c>
      <c r="T7554" t="s">
        <v>66</v>
      </c>
      <c r="U7554">
        <v>48187</v>
      </c>
      <c r="V7554" s="1">
        <v>0</v>
      </c>
      <c r="W7554">
        <v>11</v>
      </c>
      <c r="X7554">
        <v>2</v>
      </c>
      <c r="Y7554">
        <v>28</v>
      </c>
      <c r="AD7554"/>
    </row>
    <row r="7555" spans="1:30" x14ac:dyDescent="0.25">
      <c r="A7555" t="s">
        <v>10</v>
      </c>
      <c r="B7555" s="2">
        <v>43795</v>
      </c>
      <c r="C7555" s="35">
        <f>YEAR(Sales[[#This Row],[ShipDate]])</f>
        <v>2019</v>
      </c>
      <c r="D7555" t="s">
        <v>19</v>
      </c>
      <c r="E7555" t="s">
        <v>31</v>
      </c>
      <c r="F7555" t="s">
        <v>50</v>
      </c>
      <c r="G7555" t="s">
        <v>25</v>
      </c>
      <c r="H7555" t="s">
        <v>693</v>
      </c>
      <c r="I7555" t="s">
        <v>133</v>
      </c>
      <c r="J7555" t="s">
        <v>13</v>
      </c>
      <c r="K7555" t="s">
        <v>147</v>
      </c>
      <c r="L7555" t="s">
        <v>68</v>
      </c>
      <c r="N7555" t="str">
        <f>IF(ISBLANK(Sales[[#This Row],[return]]),"No",Sales[[#This Row],[return]])</f>
        <v>No</v>
      </c>
      <c r="O7555" s="2">
        <v>43792</v>
      </c>
      <c r="P7555" s="8" t="str">
        <f>TEXT(DAY(Sales[[#This Row],[OrderDate]]),"ddd")</f>
        <v>Mon</v>
      </c>
      <c r="Q7555" s="8" t="str">
        <f>TEXT(MONTH(Sales[[#This Row],[ShipDate]])*29,"mmm")</f>
        <v>Nov</v>
      </c>
      <c r="R7555">
        <v>719</v>
      </c>
      <c r="S7555" t="s">
        <v>695</v>
      </c>
      <c r="T7555" t="s">
        <v>66</v>
      </c>
      <c r="U7555">
        <v>48187</v>
      </c>
      <c r="V7555" s="1">
        <v>0</v>
      </c>
      <c r="W7555">
        <v>138</v>
      </c>
      <c r="X7555">
        <v>8</v>
      </c>
      <c r="Y7555">
        <v>288</v>
      </c>
      <c r="AD7555"/>
    </row>
    <row r="7556" spans="1:30" x14ac:dyDescent="0.25">
      <c r="A7556" t="s">
        <v>40</v>
      </c>
      <c r="B7556" s="2">
        <v>43597</v>
      </c>
      <c r="C7556" s="35">
        <f>YEAR(Sales[[#This Row],[ShipDate]])</f>
        <v>2019</v>
      </c>
      <c r="D7556" t="s">
        <v>36</v>
      </c>
      <c r="E7556" t="s">
        <v>18</v>
      </c>
      <c r="F7556" t="s">
        <v>23</v>
      </c>
      <c r="G7556" t="s">
        <v>11</v>
      </c>
      <c r="H7556" t="s">
        <v>249</v>
      </c>
      <c r="I7556" t="s">
        <v>252</v>
      </c>
      <c r="J7556" t="s">
        <v>13</v>
      </c>
      <c r="K7556" t="s">
        <v>784</v>
      </c>
      <c r="L7556" t="s">
        <v>92</v>
      </c>
      <c r="N7556" t="str">
        <f>IF(ISBLANK(Sales[[#This Row],[return]]),"No",Sales[[#This Row],[return]])</f>
        <v>No</v>
      </c>
      <c r="O7556" s="2">
        <v>43593</v>
      </c>
      <c r="P7556" s="8" t="str">
        <f>TEXT(DAY(Sales[[#This Row],[OrderDate]]),"ddd")</f>
        <v>Sun</v>
      </c>
      <c r="Q7556" s="8" t="str">
        <f>TEXT(MONTH(Sales[[#This Row],[ShipDate]])*29,"mmm")</f>
        <v>May</v>
      </c>
      <c r="R7556">
        <v>739</v>
      </c>
      <c r="S7556" t="s">
        <v>1422</v>
      </c>
      <c r="T7556" t="s">
        <v>90</v>
      </c>
      <c r="U7556">
        <v>43229</v>
      </c>
      <c r="V7556" s="1">
        <v>0.3</v>
      </c>
      <c r="W7556">
        <v>-2</v>
      </c>
      <c r="X7556">
        <v>2</v>
      </c>
      <c r="Y7556">
        <v>48</v>
      </c>
      <c r="AD7556"/>
    </row>
    <row r="7557" spans="1:30" x14ac:dyDescent="0.25">
      <c r="A7557" t="s">
        <v>10</v>
      </c>
      <c r="B7557" s="2">
        <v>43605</v>
      </c>
      <c r="C7557" s="35">
        <f>YEAR(Sales[[#This Row],[ShipDate]])</f>
        <v>2019</v>
      </c>
      <c r="D7557" t="s">
        <v>607</v>
      </c>
      <c r="E7557" t="s">
        <v>31</v>
      </c>
      <c r="F7557" t="s">
        <v>50</v>
      </c>
      <c r="G7557" t="s">
        <v>25</v>
      </c>
      <c r="H7557" t="s">
        <v>1066</v>
      </c>
      <c r="I7557" t="s">
        <v>133</v>
      </c>
      <c r="J7557" t="s">
        <v>13</v>
      </c>
      <c r="K7557" t="s">
        <v>622</v>
      </c>
      <c r="L7557" t="s">
        <v>68</v>
      </c>
      <c r="N7557" t="str">
        <f>IF(ISBLANK(Sales[[#This Row],[return]]),"No",Sales[[#This Row],[return]])</f>
        <v>No</v>
      </c>
      <c r="O7557" s="2">
        <v>43605</v>
      </c>
      <c r="P7557" s="8" t="str">
        <f>TEXT(DAY(Sales[[#This Row],[OrderDate]]),"ddd")</f>
        <v>Fri</v>
      </c>
      <c r="Q7557" s="8" t="str">
        <f>TEXT(MONTH(Sales[[#This Row],[ShipDate]])*29,"mmm")</f>
        <v>May</v>
      </c>
      <c r="R7557">
        <v>1492</v>
      </c>
      <c r="S7557" t="s">
        <v>3159</v>
      </c>
      <c r="T7557" t="s">
        <v>66</v>
      </c>
      <c r="U7557">
        <v>48183</v>
      </c>
      <c r="V7557" s="1">
        <v>0</v>
      </c>
      <c r="W7557">
        <v>20</v>
      </c>
      <c r="X7557">
        <v>2</v>
      </c>
      <c r="Y7557">
        <v>41</v>
      </c>
      <c r="AD7557"/>
    </row>
    <row r="7558" spans="1:30" x14ac:dyDescent="0.25">
      <c r="A7558" t="s">
        <v>24</v>
      </c>
      <c r="B7558" s="2">
        <v>43582</v>
      </c>
      <c r="C7558" s="35">
        <f>YEAR(Sales[[#This Row],[ShipDate]])</f>
        <v>2019</v>
      </c>
      <c r="D7558" t="s">
        <v>113</v>
      </c>
      <c r="E7558" t="s">
        <v>31</v>
      </c>
      <c r="F7558" t="s">
        <v>52</v>
      </c>
      <c r="G7558" t="s">
        <v>25</v>
      </c>
      <c r="H7558" t="s">
        <v>88</v>
      </c>
      <c r="I7558" t="s">
        <v>93</v>
      </c>
      <c r="J7558" t="s">
        <v>13</v>
      </c>
      <c r="K7558" t="s">
        <v>2624</v>
      </c>
      <c r="L7558" t="s">
        <v>92</v>
      </c>
      <c r="N7558" t="str">
        <f>IF(ISBLANK(Sales[[#This Row],[return]]),"No",Sales[[#This Row],[return]])</f>
        <v>No</v>
      </c>
      <c r="O7558" s="2">
        <v>43579</v>
      </c>
      <c r="P7558" s="8" t="str">
        <f>TEXT(DAY(Sales[[#This Row],[OrderDate]]),"ddd")</f>
        <v>Tue</v>
      </c>
      <c r="Q7558" s="8" t="str">
        <f>TEXT(MONTH(Sales[[#This Row],[ShipDate]])*29,"mmm")</f>
        <v>Apr</v>
      </c>
      <c r="R7558">
        <v>66</v>
      </c>
      <c r="S7558" t="s">
        <v>2765</v>
      </c>
      <c r="T7558" t="s">
        <v>90</v>
      </c>
      <c r="U7558">
        <v>19143</v>
      </c>
      <c r="V7558" s="1">
        <v>0.2</v>
      </c>
      <c r="W7558">
        <v>12</v>
      </c>
      <c r="X7558">
        <v>2</v>
      </c>
      <c r="Y7558">
        <v>99</v>
      </c>
      <c r="AD7558"/>
    </row>
    <row r="7559" spans="1:30" x14ac:dyDescent="0.25">
      <c r="A7559" t="s">
        <v>24</v>
      </c>
      <c r="B7559" s="2">
        <v>43582</v>
      </c>
      <c r="C7559" s="35">
        <f>YEAR(Sales[[#This Row],[ShipDate]])</f>
        <v>2019</v>
      </c>
      <c r="D7559" t="s">
        <v>113</v>
      </c>
      <c r="E7559" t="s">
        <v>31</v>
      </c>
      <c r="F7559" t="s">
        <v>50</v>
      </c>
      <c r="G7559" t="s">
        <v>25</v>
      </c>
      <c r="H7559" t="s">
        <v>88</v>
      </c>
      <c r="I7559" t="s">
        <v>93</v>
      </c>
      <c r="J7559" t="s">
        <v>13</v>
      </c>
      <c r="K7559" t="s">
        <v>2624</v>
      </c>
      <c r="L7559" t="s">
        <v>92</v>
      </c>
      <c r="N7559" t="str">
        <f>IF(ISBLANK(Sales[[#This Row],[return]]),"No",Sales[[#This Row],[return]])</f>
        <v>No</v>
      </c>
      <c r="O7559" s="2">
        <v>43579</v>
      </c>
      <c r="P7559" s="8" t="str">
        <f>TEXT(DAY(Sales[[#This Row],[OrderDate]]),"ddd")</f>
        <v>Tue</v>
      </c>
      <c r="Q7559" s="8" t="str">
        <f>TEXT(MONTH(Sales[[#This Row],[ShipDate]])*29,"mmm")</f>
        <v>Apr</v>
      </c>
      <c r="R7559">
        <v>267</v>
      </c>
      <c r="S7559" t="s">
        <v>2168</v>
      </c>
      <c r="T7559" t="s">
        <v>90</v>
      </c>
      <c r="U7559">
        <v>19143</v>
      </c>
      <c r="V7559" s="1">
        <v>0.7</v>
      </c>
      <c r="W7559">
        <v>-1</v>
      </c>
      <c r="X7559">
        <v>2</v>
      </c>
      <c r="Y7559">
        <v>1</v>
      </c>
      <c r="AD7559"/>
    </row>
    <row r="7560" spans="1:30" x14ac:dyDescent="0.25">
      <c r="A7560" t="s">
        <v>24</v>
      </c>
      <c r="B7560" s="2">
        <v>43582</v>
      </c>
      <c r="C7560" s="35">
        <f>YEAR(Sales[[#This Row],[ShipDate]])</f>
        <v>2019</v>
      </c>
      <c r="D7560" t="s">
        <v>113</v>
      </c>
      <c r="E7560" t="s">
        <v>31</v>
      </c>
      <c r="F7560" t="s">
        <v>50</v>
      </c>
      <c r="G7560" t="s">
        <v>25</v>
      </c>
      <c r="H7560" t="s">
        <v>88</v>
      </c>
      <c r="I7560" t="s">
        <v>93</v>
      </c>
      <c r="J7560" t="s">
        <v>13</v>
      </c>
      <c r="K7560" t="s">
        <v>2624</v>
      </c>
      <c r="L7560" t="s">
        <v>92</v>
      </c>
      <c r="N7560" t="str">
        <f>IF(ISBLANK(Sales[[#This Row],[return]]),"No",Sales[[#This Row],[return]])</f>
        <v>No</v>
      </c>
      <c r="O7560" s="2">
        <v>43579</v>
      </c>
      <c r="P7560" s="8" t="str">
        <f>TEXT(DAY(Sales[[#This Row],[OrderDate]]),"ddd")</f>
        <v>Tue</v>
      </c>
      <c r="Q7560" s="8" t="str">
        <f>TEXT(MONTH(Sales[[#This Row],[ShipDate]])*29,"mmm")</f>
        <v>Apr</v>
      </c>
      <c r="R7560">
        <v>705</v>
      </c>
      <c r="S7560" t="s">
        <v>1676</v>
      </c>
      <c r="T7560" t="s">
        <v>90</v>
      </c>
      <c r="U7560">
        <v>19143</v>
      </c>
      <c r="V7560" s="1">
        <v>0.7</v>
      </c>
      <c r="W7560">
        <v>-6</v>
      </c>
      <c r="X7560">
        <v>2</v>
      </c>
      <c r="Y7560">
        <v>8</v>
      </c>
      <c r="AD7560"/>
    </row>
    <row r="7561" spans="1:30" x14ac:dyDescent="0.25">
      <c r="A7561" t="s">
        <v>24</v>
      </c>
      <c r="B7561" s="2">
        <v>43720</v>
      </c>
      <c r="C7561" s="35">
        <f>YEAR(Sales[[#This Row],[ShipDate]])</f>
        <v>2019</v>
      </c>
      <c r="D7561" t="s">
        <v>607</v>
      </c>
      <c r="E7561" t="s">
        <v>69</v>
      </c>
      <c r="F7561" t="s">
        <v>23</v>
      </c>
      <c r="G7561" t="s">
        <v>11</v>
      </c>
      <c r="H7561" t="s">
        <v>553</v>
      </c>
      <c r="I7561" t="s">
        <v>32</v>
      </c>
      <c r="J7561" t="s">
        <v>13</v>
      </c>
      <c r="K7561" t="s">
        <v>2921</v>
      </c>
      <c r="L7561" t="s">
        <v>30</v>
      </c>
      <c r="N7561" t="str">
        <f>IF(ISBLANK(Sales[[#This Row],[return]]),"No",Sales[[#This Row],[return]])</f>
        <v>No</v>
      </c>
      <c r="O7561" s="2">
        <v>43719</v>
      </c>
      <c r="P7561" s="8" t="str">
        <f>TEXT(DAY(Sales[[#This Row],[OrderDate]]),"ddd")</f>
        <v>Wed</v>
      </c>
      <c r="Q7561" s="8" t="str">
        <f>TEXT(MONTH(Sales[[#This Row],[ShipDate]])*29,"mmm")</f>
        <v>Sep</v>
      </c>
      <c r="R7561">
        <v>846</v>
      </c>
      <c r="S7561" t="s">
        <v>1349</v>
      </c>
      <c r="T7561" t="s">
        <v>28</v>
      </c>
      <c r="U7561">
        <v>90805</v>
      </c>
      <c r="V7561" s="1">
        <v>0.2</v>
      </c>
      <c r="W7561">
        <v>257</v>
      </c>
      <c r="X7561">
        <v>8</v>
      </c>
      <c r="Y7561">
        <v>2054</v>
      </c>
      <c r="AD7561"/>
    </row>
    <row r="7562" spans="1:30" x14ac:dyDescent="0.25">
      <c r="A7562" t="s">
        <v>24</v>
      </c>
      <c r="B7562" s="2">
        <v>43720</v>
      </c>
      <c r="C7562" s="35">
        <f>YEAR(Sales[[#This Row],[ShipDate]])</f>
        <v>2019</v>
      </c>
      <c r="D7562" t="s">
        <v>607</v>
      </c>
      <c r="E7562" t="s">
        <v>69</v>
      </c>
      <c r="F7562" t="s">
        <v>104</v>
      </c>
      <c r="G7562" t="s">
        <v>25</v>
      </c>
      <c r="H7562" t="s">
        <v>553</v>
      </c>
      <c r="I7562" t="s">
        <v>32</v>
      </c>
      <c r="J7562" t="s">
        <v>13</v>
      </c>
      <c r="K7562" t="s">
        <v>2921</v>
      </c>
      <c r="L7562" t="s">
        <v>30</v>
      </c>
      <c r="N7562" t="str">
        <f>IF(ISBLANK(Sales[[#This Row],[return]]),"No",Sales[[#This Row],[return]])</f>
        <v>No</v>
      </c>
      <c r="O7562" s="2">
        <v>43719</v>
      </c>
      <c r="P7562" s="8" t="str">
        <f>TEXT(DAY(Sales[[#This Row],[OrderDate]]),"ddd")</f>
        <v>Wed</v>
      </c>
      <c r="Q7562" s="8" t="str">
        <f>TEXT(MONTH(Sales[[#This Row],[ShipDate]])*29,"mmm")</f>
        <v>Sep</v>
      </c>
      <c r="R7562">
        <v>3</v>
      </c>
      <c r="S7562" t="s">
        <v>2229</v>
      </c>
      <c r="T7562" t="s">
        <v>28</v>
      </c>
      <c r="U7562">
        <v>90805</v>
      </c>
      <c r="V7562" s="1">
        <v>0</v>
      </c>
      <c r="W7562">
        <v>11</v>
      </c>
      <c r="X7562">
        <v>2</v>
      </c>
      <c r="Y7562">
        <v>22</v>
      </c>
      <c r="AD7562"/>
    </row>
    <row r="7563" spans="1:30" x14ac:dyDescent="0.25">
      <c r="A7563" t="s">
        <v>24</v>
      </c>
      <c r="B7563" s="2">
        <v>43720</v>
      </c>
      <c r="C7563" s="35">
        <f>YEAR(Sales[[#This Row],[ShipDate]])</f>
        <v>2019</v>
      </c>
      <c r="D7563" t="s">
        <v>607</v>
      </c>
      <c r="E7563" t="s">
        <v>69</v>
      </c>
      <c r="F7563" t="s">
        <v>59</v>
      </c>
      <c r="G7563" t="s">
        <v>25</v>
      </c>
      <c r="H7563" t="s">
        <v>553</v>
      </c>
      <c r="I7563" t="s">
        <v>32</v>
      </c>
      <c r="J7563" t="s">
        <v>13</v>
      </c>
      <c r="K7563" t="s">
        <v>2921</v>
      </c>
      <c r="L7563" t="s">
        <v>30</v>
      </c>
      <c r="N7563" t="str">
        <f>IF(ISBLANK(Sales[[#This Row],[return]]),"No",Sales[[#This Row],[return]])</f>
        <v>No</v>
      </c>
      <c r="O7563" s="2">
        <v>43719</v>
      </c>
      <c r="P7563" s="8" t="str">
        <f>TEXT(DAY(Sales[[#This Row],[OrderDate]]),"ddd")</f>
        <v>Wed</v>
      </c>
      <c r="Q7563" s="8" t="str">
        <f>TEXT(MONTH(Sales[[#This Row],[ShipDate]])*29,"mmm")</f>
        <v>Sep</v>
      </c>
      <c r="R7563">
        <v>1796</v>
      </c>
      <c r="S7563" t="s">
        <v>1806</v>
      </c>
      <c r="T7563" t="s">
        <v>28</v>
      </c>
      <c r="U7563">
        <v>90805</v>
      </c>
      <c r="V7563" s="1">
        <v>0</v>
      </c>
      <c r="W7563">
        <v>6</v>
      </c>
      <c r="X7563">
        <v>2</v>
      </c>
      <c r="Y7563">
        <v>13</v>
      </c>
      <c r="AD7563"/>
    </row>
    <row r="7564" spans="1:30" x14ac:dyDescent="0.25">
      <c r="A7564" t="s">
        <v>24</v>
      </c>
      <c r="B7564" s="2">
        <v>43823</v>
      </c>
      <c r="C7564" s="35">
        <f>YEAR(Sales[[#This Row],[ShipDate]])</f>
        <v>2019</v>
      </c>
      <c r="D7564" t="s">
        <v>113</v>
      </c>
      <c r="E7564" t="s">
        <v>18</v>
      </c>
      <c r="F7564" t="s">
        <v>99</v>
      </c>
      <c r="G7564" t="s">
        <v>46</v>
      </c>
      <c r="H7564" t="s">
        <v>26</v>
      </c>
      <c r="I7564" t="s">
        <v>32</v>
      </c>
      <c r="J7564" t="s">
        <v>13</v>
      </c>
      <c r="K7564" t="s">
        <v>1337</v>
      </c>
      <c r="L7564" t="s">
        <v>30</v>
      </c>
      <c r="N7564" t="str">
        <f>IF(ISBLANK(Sales[[#This Row],[return]]),"No",Sales[[#This Row],[return]])</f>
        <v>No</v>
      </c>
      <c r="O7564" s="2">
        <v>43821</v>
      </c>
      <c r="P7564" s="8" t="str">
        <f>TEXT(DAY(Sales[[#This Row],[OrderDate]]),"ddd")</f>
        <v>Sun</v>
      </c>
      <c r="Q7564" s="8" t="str">
        <f>TEXT(MONTH(Sales[[#This Row],[ShipDate]])*29,"mmm")</f>
        <v>Dec</v>
      </c>
      <c r="R7564">
        <v>956</v>
      </c>
      <c r="S7564" t="s">
        <v>2380</v>
      </c>
      <c r="T7564" t="s">
        <v>28</v>
      </c>
      <c r="U7564">
        <v>90008</v>
      </c>
      <c r="V7564" s="1">
        <v>0</v>
      </c>
      <c r="W7564">
        <v>142</v>
      </c>
      <c r="X7564">
        <v>5</v>
      </c>
      <c r="Y7564">
        <v>475</v>
      </c>
      <c r="AD7564"/>
    </row>
    <row r="7565" spans="1:30" x14ac:dyDescent="0.25">
      <c r="A7565" t="s">
        <v>10</v>
      </c>
      <c r="B7565" s="2">
        <v>43811</v>
      </c>
      <c r="C7565" s="35">
        <f>YEAR(Sales[[#This Row],[ShipDate]])</f>
        <v>2019</v>
      </c>
      <c r="D7565" t="s">
        <v>113</v>
      </c>
      <c r="E7565" t="s">
        <v>31</v>
      </c>
      <c r="F7565" t="s">
        <v>99</v>
      </c>
      <c r="G7565" t="s">
        <v>46</v>
      </c>
      <c r="H7565" t="s">
        <v>2860</v>
      </c>
      <c r="I7565" t="s">
        <v>120</v>
      </c>
      <c r="J7565" t="s">
        <v>13</v>
      </c>
      <c r="K7565" t="s">
        <v>626</v>
      </c>
      <c r="L7565" t="s">
        <v>68</v>
      </c>
      <c r="N7565" t="str">
        <f>IF(ISBLANK(Sales[[#This Row],[return]]),"No",Sales[[#This Row],[return]])</f>
        <v>No</v>
      </c>
      <c r="O7565" s="2">
        <v>43810</v>
      </c>
      <c r="P7565" s="8" t="str">
        <f>TEXT(DAY(Sales[[#This Row],[OrderDate]]),"ddd")</f>
        <v>Wed</v>
      </c>
      <c r="Q7565" s="8" t="str">
        <f>TEXT(MONTH(Sales[[#This Row],[ShipDate]])*29,"mmm")</f>
        <v>Dec</v>
      </c>
      <c r="R7565">
        <v>602</v>
      </c>
      <c r="S7565" t="s">
        <v>2377</v>
      </c>
      <c r="T7565" t="s">
        <v>66</v>
      </c>
      <c r="U7565">
        <v>60067</v>
      </c>
      <c r="V7565" s="1">
        <v>0.2</v>
      </c>
      <c r="W7565">
        <v>23</v>
      </c>
      <c r="X7565">
        <v>7</v>
      </c>
      <c r="Y7565">
        <v>116</v>
      </c>
      <c r="AD7565"/>
    </row>
    <row r="7566" spans="1:30" x14ac:dyDescent="0.25">
      <c r="A7566" t="s">
        <v>10</v>
      </c>
      <c r="B7566" s="2">
        <v>43623</v>
      </c>
      <c r="C7566" s="35">
        <f>YEAR(Sales[[#This Row],[ShipDate]])</f>
        <v>2019</v>
      </c>
      <c r="D7566" t="s">
        <v>19</v>
      </c>
      <c r="E7566" t="s">
        <v>18</v>
      </c>
      <c r="F7566" t="s">
        <v>43</v>
      </c>
      <c r="G7566" t="s">
        <v>11</v>
      </c>
      <c r="H7566" t="s">
        <v>1328</v>
      </c>
      <c r="I7566" t="s">
        <v>70</v>
      </c>
      <c r="J7566" t="s">
        <v>13</v>
      </c>
      <c r="K7566" t="s">
        <v>766</v>
      </c>
      <c r="L7566" t="s">
        <v>68</v>
      </c>
      <c r="N7566" t="str">
        <f>IF(ISBLANK(Sales[[#This Row],[return]]),"No",Sales[[#This Row],[return]])</f>
        <v>No</v>
      </c>
      <c r="O7566" s="2">
        <v>43620</v>
      </c>
      <c r="P7566" s="8" t="str">
        <f>TEXT(DAY(Sales[[#This Row],[OrderDate]]),"ddd")</f>
        <v>Wed</v>
      </c>
      <c r="Q7566" s="8" t="str">
        <f>TEXT(MONTH(Sales[[#This Row],[ShipDate]])*29,"mmm")</f>
        <v>Jun</v>
      </c>
      <c r="R7566">
        <v>1183</v>
      </c>
      <c r="S7566" t="s">
        <v>1329</v>
      </c>
      <c r="T7566" t="s">
        <v>66</v>
      </c>
      <c r="U7566">
        <v>75034</v>
      </c>
      <c r="V7566" s="1">
        <v>0.6</v>
      </c>
      <c r="W7566">
        <v>-17</v>
      </c>
      <c r="X7566">
        <v>6</v>
      </c>
      <c r="Y7566">
        <v>30</v>
      </c>
      <c r="AD7566"/>
    </row>
    <row r="7567" spans="1:30" x14ac:dyDescent="0.25">
      <c r="A7567" t="s">
        <v>10</v>
      </c>
      <c r="B7567" s="2">
        <v>43747</v>
      </c>
      <c r="C7567" s="35">
        <f>YEAR(Sales[[#This Row],[ShipDate]])</f>
        <v>2019</v>
      </c>
      <c r="D7567" t="s">
        <v>36</v>
      </c>
      <c r="E7567" t="s">
        <v>18</v>
      </c>
      <c r="F7567" t="s">
        <v>59</v>
      </c>
      <c r="G7567" t="s">
        <v>25</v>
      </c>
      <c r="H7567" t="s">
        <v>1044</v>
      </c>
      <c r="I7567" t="s">
        <v>37</v>
      </c>
      <c r="J7567" t="s">
        <v>13</v>
      </c>
      <c r="K7567" t="s">
        <v>3101</v>
      </c>
      <c r="L7567" t="s">
        <v>17</v>
      </c>
      <c r="N7567" t="str">
        <f>IF(ISBLANK(Sales[[#This Row],[return]]),"No",Sales[[#This Row],[return]])</f>
        <v>No</v>
      </c>
      <c r="O7567" s="2">
        <v>43741</v>
      </c>
      <c r="P7567" s="8" t="str">
        <f>TEXT(DAY(Sales[[#This Row],[OrderDate]]),"ddd")</f>
        <v>Tue</v>
      </c>
      <c r="Q7567" s="8" t="str">
        <f>TEXT(MONTH(Sales[[#This Row],[ShipDate]])*29,"mmm")</f>
        <v>Oct</v>
      </c>
      <c r="R7567">
        <v>1811</v>
      </c>
      <c r="S7567" t="s">
        <v>2256</v>
      </c>
      <c r="T7567" t="s">
        <v>15</v>
      </c>
      <c r="U7567">
        <v>33012</v>
      </c>
      <c r="V7567" s="1">
        <v>0.2</v>
      </c>
      <c r="W7567">
        <v>5</v>
      </c>
      <c r="X7567">
        <v>3</v>
      </c>
      <c r="Y7567">
        <v>16</v>
      </c>
      <c r="AD7567"/>
    </row>
    <row r="7568" spans="1:30" x14ac:dyDescent="0.25">
      <c r="A7568" t="s">
        <v>10</v>
      </c>
      <c r="B7568" s="2">
        <v>43747</v>
      </c>
      <c r="C7568" s="35">
        <f>YEAR(Sales[[#This Row],[ShipDate]])</f>
        <v>2019</v>
      </c>
      <c r="D7568" t="s">
        <v>36</v>
      </c>
      <c r="E7568" t="s">
        <v>18</v>
      </c>
      <c r="F7568" t="s">
        <v>52</v>
      </c>
      <c r="G7568" t="s">
        <v>25</v>
      </c>
      <c r="H7568" t="s">
        <v>1044</v>
      </c>
      <c r="I7568" t="s">
        <v>37</v>
      </c>
      <c r="J7568" t="s">
        <v>13</v>
      </c>
      <c r="K7568" t="s">
        <v>3101</v>
      </c>
      <c r="L7568" t="s">
        <v>17</v>
      </c>
      <c r="N7568" t="str">
        <f>IF(ISBLANK(Sales[[#This Row],[return]]),"No",Sales[[#This Row],[return]])</f>
        <v>No</v>
      </c>
      <c r="O7568" s="2">
        <v>43741</v>
      </c>
      <c r="P7568" s="8" t="str">
        <f>TEXT(DAY(Sales[[#This Row],[OrderDate]]),"ddd")</f>
        <v>Tue</v>
      </c>
      <c r="Q7568" s="8" t="str">
        <f>TEXT(MONTH(Sales[[#This Row],[ShipDate]])*29,"mmm")</f>
        <v>Oct</v>
      </c>
      <c r="R7568">
        <v>860</v>
      </c>
      <c r="S7568" t="s">
        <v>996</v>
      </c>
      <c r="T7568" t="s">
        <v>15</v>
      </c>
      <c r="U7568">
        <v>33012</v>
      </c>
      <c r="V7568" s="1">
        <v>0.2</v>
      </c>
      <c r="W7568">
        <v>1</v>
      </c>
      <c r="X7568">
        <v>5</v>
      </c>
      <c r="Y7568">
        <v>18</v>
      </c>
      <c r="AD7568"/>
    </row>
    <row r="7569" spans="1:30" x14ac:dyDescent="0.25">
      <c r="A7569" t="s">
        <v>24</v>
      </c>
      <c r="B7569" s="2">
        <v>43558</v>
      </c>
      <c r="C7569" s="35">
        <f>YEAR(Sales[[#This Row],[ShipDate]])</f>
        <v>2019</v>
      </c>
      <c r="D7569" t="s">
        <v>113</v>
      </c>
      <c r="E7569" t="s">
        <v>31</v>
      </c>
      <c r="F7569" t="s">
        <v>21</v>
      </c>
      <c r="G7569" t="s">
        <v>11</v>
      </c>
      <c r="H7569" t="s">
        <v>79</v>
      </c>
      <c r="I7569" t="s">
        <v>32</v>
      </c>
      <c r="J7569" t="s">
        <v>13</v>
      </c>
      <c r="K7569" t="s">
        <v>2621</v>
      </c>
      <c r="L7569" t="s">
        <v>30</v>
      </c>
      <c r="N7569" t="str">
        <f>IF(ISBLANK(Sales[[#This Row],[return]]),"No",Sales[[#This Row],[return]])</f>
        <v>No</v>
      </c>
      <c r="O7569" s="2">
        <v>43556</v>
      </c>
      <c r="P7569" s="8" t="str">
        <f>TEXT(DAY(Sales[[#This Row],[OrderDate]]),"ddd")</f>
        <v>Sun</v>
      </c>
      <c r="Q7569" s="8" t="str">
        <f>TEXT(MONTH(Sales[[#This Row],[ShipDate]])*29,"mmm")</f>
        <v>Apr</v>
      </c>
      <c r="R7569">
        <v>1390</v>
      </c>
      <c r="S7569" t="s">
        <v>1466</v>
      </c>
      <c r="T7569" t="s">
        <v>28</v>
      </c>
      <c r="U7569">
        <v>94110</v>
      </c>
      <c r="V7569" s="1">
        <v>0.15</v>
      </c>
      <c r="W7569">
        <v>85</v>
      </c>
      <c r="X7569">
        <v>8</v>
      </c>
      <c r="Y7569">
        <v>483</v>
      </c>
      <c r="AD7569"/>
    </row>
    <row r="7570" spans="1:30" x14ac:dyDescent="0.25">
      <c r="A7570" t="s">
        <v>24</v>
      </c>
      <c r="B7570" s="2">
        <v>43558</v>
      </c>
      <c r="C7570" s="35">
        <f>YEAR(Sales[[#This Row],[ShipDate]])</f>
        <v>2019</v>
      </c>
      <c r="D7570" t="s">
        <v>113</v>
      </c>
      <c r="E7570" t="s">
        <v>31</v>
      </c>
      <c r="F7570" t="s">
        <v>340</v>
      </c>
      <c r="G7570" t="s">
        <v>46</v>
      </c>
      <c r="H7570" t="s">
        <v>79</v>
      </c>
      <c r="I7570" t="s">
        <v>32</v>
      </c>
      <c r="J7570" t="s">
        <v>13</v>
      </c>
      <c r="K7570" t="s">
        <v>2621</v>
      </c>
      <c r="L7570" t="s">
        <v>30</v>
      </c>
      <c r="N7570" t="str">
        <f>IF(ISBLANK(Sales[[#This Row],[return]]),"No",Sales[[#This Row],[return]])</f>
        <v>No</v>
      </c>
      <c r="O7570" s="2">
        <v>43556</v>
      </c>
      <c r="P7570" s="8" t="str">
        <f>TEXT(DAY(Sales[[#This Row],[OrderDate]]),"ddd")</f>
        <v>Sun</v>
      </c>
      <c r="Q7570" s="8" t="str">
        <f>TEXT(MONTH(Sales[[#This Row],[ShipDate]])*29,"mmm")</f>
        <v>Apr</v>
      </c>
      <c r="R7570">
        <v>476</v>
      </c>
      <c r="S7570" t="s">
        <v>2363</v>
      </c>
      <c r="T7570" t="s">
        <v>28</v>
      </c>
      <c r="U7570">
        <v>94110</v>
      </c>
      <c r="V7570" s="1">
        <v>0.2</v>
      </c>
      <c r="W7570">
        <v>360</v>
      </c>
      <c r="X7570">
        <v>2</v>
      </c>
      <c r="Y7570">
        <v>4800</v>
      </c>
      <c r="AD7570"/>
    </row>
    <row r="7571" spans="1:30" x14ac:dyDescent="0.25">
      <c r="A7571" t="s">
        <v>10</v>
      </c>
      <c r="B7571" s="2">
        <v>43782</v>
      </c>
      <c r="C7571" s="35">
        <f>YEAR(Sales[[#This Row],[ShipDate]])</f>
        <v>2019</v>
      </c>
      <c r="D7571" t="s">
        <v>36</v>
      </c>
      <c r="E7571" t="s">
        <v>18</v>
      </c>
      <c r="F7571" t="s">
        <v>38</v>
      </c>
      <c r="G7571" t="s">
        <v>11</v>
      </c>
      <c r="H7571" t="s">
        <v>88</v>
      </c>
      <c r="I7571" t="s">
        <v>93</v>
      </c>
      <c r="J7571" t="s">
        <v>13</v>
      </c>
      <c r="K7571" t="s">
        <v>840</v>
      </c>
      <c r="L7571" t="s">
        <v>92</v>
      </c>
      <c r="N7571" t="str">
        <f>IF(ISBLANK(Sales[[#This Row],[return]]),"No",Sales[[#This Row],[return]])</f>
        <v>No</v>
      </c>
      <c r="O7571" s="2">
        <v>43776</v>
      </c>
      <c r="P7571" s="8" t="str">
        <f>TEXT(DAY(Sales[[#This Row],[OrderDate]]),"ddd")</f>
        <v>Sat</v>
      </c>
      <c r="Q7571" s="8" t="str">
        <f>TEXT(MONTH(Sales[[#This Row],[ShipDate]])*29,"mmm")</f>
        <v>Nov</v>
      </c>
      <c r="R7571">
        <v>314</v>
      </c>
      <c r="S7571" t="s">
        <v>1425</v>
      </c>
      <c r="T7571" t="s">
        <v>90</v>
      </c>
      <c r="U7571">
        <v>19120</v>
      </c>
      <c r="V7571" s="1">
        <v>0.4</v>
      </c>
      <c r="W7571">
        <v>-140</v>
      </c>
      <c r="X7571">
        <v>4</v>
      </c>
      <c r="Y7571">
        <v>350</v>
      </c>
      <c r="AD7571"/>
    </row>
    <row r="7572" spans="1:30" x14ac:dyDescent="0.25">
      <c r="A7572" t="s">
        <v>10</v>
      </c>
      <c r="B7572" s="2">
        <v>43782</v>
      </c>
      <c r="C7572" s="35">
        <f>YEAR(Sales[[#This Row],[ShipDate]])</f>
        <v>2019</v>
      </c>
      <c r="D7572" t="s">
        <v>36</v>
      </c>
      <c r="E7572" t="s">
        <v>18</v>
      </c>
      <c r="F7572" t="s">
        <v>48</v>
      </c>
      <c r="G7572" t="s">
        <v>46</v>
      </c>
      <c r="H7572" t="s">
        <v>88</v>
      </c>
      <c r="I7572" t="s">
        <v>93</v>
      </c>
      <c r="J7572" t="s">
        <v>13</v>
      </c>
      <c r="K7572" t="s">
        <v>840</v>
      </c>
      <c r="L7572" t="s">
        <v>92</v>
      </c>
      <c r="N7572" t="str">
        <f>IF(ISBLANK(Sales[[#This Row],[return]]),"No",Sales[[#This Row],[return]])</f>
        <v>No</v>
      </c>
      <c r="O7572" s="2">
        <v>43776</v>
      </c>
      <c r="P7572" s="8" t="str">
        <f>TEXT(DAY(Sales[[#This Row],[OrderDate]]),"ddd")</f>
        <v>Sat</v>
      </c>
      <c r="Q7572" s="8" t="str">
        <f>TEXT(MONTH(Sales[[#This Row],[ShipDate]])*29,"mmm")</f>
        <v>Nov</v>
      </c>
      <c r="R7572">
        <v>940</v>
      </c>
      <c r="S7572" t="s">
        <v>2348</v>
      </c>
      <c r="T7572" t="s">
        <v>90</v>
      </c>
      <c r="U7572">
        <v>19120</v>
      </c>
      <c r="V7572" s="1">
        <v>0.4</v>
      </c>
      <c r="W7572">
        <v>-72</v>
      </c>
      <c r="X7572">
        <v>5</v>
      </c>
      <c r="Y7572">
        <v>360</v>
      </c>
      <c r="AD7572"/>
    </row>
    <row r="7573" spans="1:30" x14ac:dyDescent="0.25">
      <c r="A7573" t="s">
        <v>40</v>
      </c>
      <c r="B7573" s="2">
        <v>43720</v>
      </c>
      <c r="C7573" s="35">
        <f>YEAR(Sales[[#This Row],[ShipDate]])</f>
        <v>2019</v>
      </c>
      <c r="D7573" t="s">
        <v>36</v>
      </c>
      <c r="E7573" t="s">
        <v>18</v>
      </c>
      <c r="F7573" t="s">
        <v>48</v>
      </c>
      <c r="G7573" t="s">
        <v>46</v>
      </c>
      <c r="H7573" t="s">
        <v>88</v>
      </c>
      <c r="I7573" t="s">
        <v>93</v>
      </c>
      <c r="J7573" t="s">
        <v>13</v>
      </c>
      <c r="K7573" t="s">
        <v>1359</v>
      </c>
      <c r="L7573" t="s">
        <v>92</v>
      </c>
      <c r="N7573" t="str">
        <f>IF(ISBLANK(Sales[[#This Row],[return]]),"No",Sales[[#This Row],[return]])</f>
        <v>No</v>
      </c>
      <c r="O7573" s="2">
        <v>43716</v>
      </c>
      <c r="P7573" s="8" t="str">
        <f>TEXT(DAY(Sales[[#This Row],[OrderDate]]),"ddd")</f>
        <v>Sun</v>
      </c>
      <c r="Q7573" s="8" t="str">
        <f>TEXT(MONTH(Sales[[#This Row],[ShipDate]])*29,"mmm")</f>
        <v>Sep</v>
      </c>
      <c r="R7573">
        <v>34</v>
      </c>
      <c r="S7573" t="s">
        <v>2386</v>
      </c>
      <c r="T7573" t="s">
        <v>90</v>
      </c>
      <c r="U7573">
        <v>19134</v>
      </c>
      <c r="V7573" s="1">
        <v>0.4</v>
      </c>
      <c r="W7573">
        <v>-47</v>
      </c>
      <c r="X7573">
        <v>2</v>
      </c>
      <c r="Y7573">
        <v>259</v>
      </c>
      <c r="AD7573"/>
    </row>
    <row r="7574" spans="1:30" x14ac:dyDescent="0.25">
      <c r="A7574" t="s">
        <v>24</v>
      </c>
      <c r="B7574" s="2">
        <v>43785</v>
      </c>
      <c r="C7574" s="35">
        <f>YEAR(Sales[[#This Row],[ShipDate]])</f>
        <v>2019</v>
      </c>
      <c r="D7574" t="s">
        <v>19</v>
      </c>
      <c r="E7574" t="s">
        <v>18</v>
      </c>
      <c r="F7574" t="s">
        <v>52</v>
      </c>
      <c r="G7574" t="s">
        <v>25</v>
      </c>
      <c r="H7574" t="s">
        <v>1405</v>
      </c>
      <c r="I7574" t="s">
        <v>63</v>
      </c>
      <c r="J7574" t="s">
        <v>13</v>
      </c>
      <c r="K7574" t="s">
        <v>393</v>
      </c>
      <c r="L7574" t="s">
        <v>30</v>
      </c>
      <c r="N7574" t="str">
        <f>IF(ISBLANK(Sales[[#This Row],[return]]),"No",Sales[[#This Row],[return]])</f>
        <v>No</v>
      </c>
      <c r="O7574" s="2">
        <v>43781</v>
      </c>
      <c r="P7574" s="8" t="str">
        <f>TEXT(DAY(Sales[[#This Row],[OrderDate]]),"ddd")</f>
        <v>Thu</v>
      </c>
      <c r="Q7574" s="8" t="str">
        <f>TEXT(MONTH(Sales[[#This Row],[ShipDate]])*29,"mmm")</f>
        <v>Nov</v>
      </c>
      <c r="R7574">
        <v>663</v>
      </c>
      <c r="S7574" t="s">
        <v>908</v>
      </c>
      <c r="T7574" t="s">
        <v>28</v>
      </c>
      <c r="U7574">
        <v>98632</v>
      </c>
      <c r="V7574" s="1">
        <v>0</v>
      </c>
      <c r="W7574">
        <v>22</v>
      </c>
      <c r="X7574">
        <v>2</v>
      </c>
      <c r="Y7574">
        <v>76</v>
      </c>
      <c r="AD7574"/>
    </row>
    <row r="7575" spans="1:30" x14ac:dyDescent="0.25">
      <c r="A7575" t="s">
        <v>24</v>
      </c>
      <c r="B7575" s="2">
        <v>43785</v>
      </c>
      <c r="C7575" s="35">
        <f>YEAR(Sales[[#This Row],[ShipDate]])</f>
        <v>2019</v>
      </c>
      <c r="D7575" t="s">
        <v>19</v>
      </c>
      <c r="E7575" t="s">
        <v>18</v>
      </c>
      <c r="F7575" t="s">
        <v>150</v>
      </c>
      <c r="G7575" t="s">
        <v>25</v>
      </c>
      <c r="H7575" t="s">
        <v>1405</v>
      </c>
      <c r="I7575" t="s">
        <v>63</v>
      </c>
      <c r="J7575" t="s">
        <v>13</v>
      </c>
      <c r="K7575" t="s">
        <v>393</v>
      </c>
      <c r="L7575" t="s">
        <v>30</v>
      </c>
      <c r="N7575" t="str">
        <f>IF(ISBLANK(Sales[[#This Row],[return]]),"No",Sales[[#This Row],[return]])</f>
        <v>No</v>
      </c>
      <c r="O7575" s="2">
        <v>43781</v>
      </c>
      <c r="P7575" s="8" t="str">
        <f>TEXT(DAY(Sales[[#This Row],[OrderDate]]),"ddd")</f>
        <v>Thu</v>
      </c>
      <c r="Q7575" s="8" t="str">
        <f>TEXT(MONTH(Sales[[#This Row],[ShipDate]])*29,"mmm")</f>
        <v>Nov</v>
      </c>
      <c r="R7575">
        <v>1507</v>
      </c>
      <c r="S7575" t="s">
        <v>281</v>
      </c>
      <c r="T7575" t="s">
        <v>28</v>
      </c>
      <c r="U7575">
        <v>98632</v>
      </c>
      <c r="V7575" s="1">
        <v>0</v>
      </c>
      <c r="W7575">
        <v>9</v>
      </c>
      <c r="X7575">
        <v>3</v>
      </c>
      <c r="Y7575">
        <v>18</v>
      </c>
      <c r="AD7575"/>
    </row>
    <row r="7576" spans="1:30" x14ac:dyDescent="0.25">
      <c r="A7576" t="s">
        <v>40</v>
      </c>
      <c r="B7576" s="2">
        <v>43754</v>
      </c>
      <c r="C7576" s="35">
        <f>YEAR(Sales[[#This Row],[ShipDate]])</f>
        <v>2019</v>
      </c>
      <c r="D7576" t="s">
        <v>36</v>
      </c>
      <c r="E7576" t="s">
        <v>18</v>
      </c>
      <c r="F7576" t="s">
        <v>43</v>
      </c>
      <c r="G7576" t="s">
        <v>11</v>
      </c>
      <c r="H7576" t="s">
        <v>527</v>
      </c>
      <c r="I7576" t="s">
        <v>389</v>
      </c>
      <c r="J7576" t="s">
        <v>13</v>
      </c>
      <c r="K7576" t="s">
        <v>322</v>
      </c>
      <c r="L7576" t="s">
        <v>92</v>
      </c>
      <c r="N7576" t="str">
        <f>IF(ISBLANK(Sales[[#This Row],[return]]),"No",Sales[[#This Row],[return]])</f>
        <v>No</v>
      </c>
      <c r="O7576" s="2">
        <v>43750</v>
      </c>
      <c r="P7576" s="8" t="str">
        <f>TEXT(DAY(Sales[[#This Row],[OrderDate]]),"ddd")</f>
        <v>Thu</v>
      </c>
      <c r="Q7576" s="8" t="str">
        <f>TEXT(MONTH(Sales[[#This Row],[ShipDate]])*29,"mmm")</f>
        <v>Oct</v>
      </c>
      <c r="R7576">
        <v>497</v>
      </c>
      <c r="S7576" t="s">
        <v>1225</v>
      </c>
      <c r="T7576" t="s">
        <v>90</v>
      </c>
      <c r="U7576">
        <v>8701</v>
      </c>
      <c r="V7576" s="1">
        <v>0</v>
      </c>
      <c r="W7576">
        <v>17</v>
      </c>
      <c r="X7576">
        <v>2</v>
      </c>
      <c r="Y7576">
        <v>40</v>
      </c>
      <c r="AD7576"/>
    </row>
    <row r="7577" spans="1:30" x14ac:dyDescent="0.25">
      <c r="A7577" t="s">
        <v>40</v>
      </c>
      <c r="B7577" s="2">
        <v>43754</v>
      </c>
      <c r="C7577" s="35">
        <f>YEAR(Sales[[#This Row],[ShipDate]])</f>
        <v>2019</v>
      </c>
      <c r="D7577" t="s">
        <v>36</v>
      </c>
      <c r="E7577" t="s">
        <v>18</v>
      </c>
      <c r="F7577" t="s">
        <v>21</v>
      </c>
      <c r="G7577" t="s">
        <v>11</v>
      </c>
      <c r="H7577" t="s">
        <v>527</v>
      </c>
      <c r="I7577" t="s">
        <v>389</v>
      </c>
      <c r="J7577" t="s">
        <v>13</v>
      </c>
      <c r="K7577" t="s">
        <v>322</v>
      </c>
      <c r="L7577" t="s">
        <v>92</v>
      </c>
      <c r="N7577" t="str">
        <f>IF(ISBLANK(Sales[[#This Row],[return]]),"No",Sales[[#This Row],[return]])</f>
        <v>No</v>
      </c>
      <c r="O7577" s="2">
        <v>43750</v>
      </c>
      <c r="P7577" s="8" t="str">
        <f>TEXT(DAY(Sales[[#This Row],[OrderDate]]),"ddd")</f>
        <v>Thu</v>
      </c>
      <c r="Q7577" s="8" t="str">
        <f>TEXT(MONTH(Sales[[#This Row],[ShipDate]])*29,"mmm")</f>
        <v>Oct</v>
      </c>
      <c r="R7577">
        <v>735</v>
      </c>
      <c r="S7577" t="s">
        <v>1513</v>
      </c>
      <c r="T7577" t="s">
        <v>90</v>
      </c>
      <c r="U7577">
        <v>8701</v>
      </c>
      <c r="V7577" s="1">
        <v>0</v>
      </c>
      <c r="W7577">
        <v>129</v>
      </c>
      <c r="X7577">
        <v>5</v>
      </c>
      <c r="Y7577">
        <v>2155</v>
      </c>
      <c r="AD7577"/>
    </row>
    <row r="7578" spans="1:30" x14ac:dyDescent="0.25">
      <c r="A7578" t="s">
        <v>40</v>
      </c>
      <c r="B7578" s="2">
        <v>43754</v>
      </c>
      <c r="C7578" s="35">
        <f>YEAR(Sales[[#This Row],[ShipDate]])</f>
        <v>2019</v>
      </c>
      <c r="D7578" t="s">
        <v>36</v>
      </c>
      <c r="E7578" t="s">
        <v>18</v>
      </c>
      <c r="F7578" t="s">
        <v>150</v>
      </c>
      <c r="G7578" t="s">
        <v>25</v>
      </c>
      <c r="H7578" t="s">
        <v>527</v>
      </c>
      <c r="I7578" t="s">
        <v>389</v>
      </c>
      <c r="J7578" t="s">
        <v>13</v>
      </c>
      <c r="K7578" t="s">
        <v>322</v>
      </c>
      <c r="L7578" t="s">
        <v>92</v>
      </c>
      <c r="N7578" t="str">
        <f>IF(ISBLANK(Sales[[#This Row],[return]]),"No",Sales[[#This Row],[return]])</f>
        <v>No</v>
      </c>
      <c r="O7578" s="2">
        <v>43750</v>
      </c>
      <c r="P7578" s="8" t="str">
        <f>TEXT(DAY(Sales[[#This Row],[OrderDate]]),"ddd")</f>
        <v>Thu</v>
      </c>
      <c r="Q7578" s="8" t="str">
        <f>TEXT(MONTH(Sales[[#This Row],[ShipDate]])*29,"mmm")</f>
        <v>Oct</v>
      </c>
      <c r="R7578">
        <v>1219</v>
      </c>
      <c r="S7578" t="s">
        <v>251</v>
      </c>
      <c r="T7578" t="s">
        <v>90</v>
      </c>
      <c r="U7578">
        <v>8701</v>
      </c>
      <c r="V7578" s="1">
        <v>0</v>
      </c>
      <c r="W7578">
        <v>9</v>
      </c>
      <c r="X7578">
        <v>5</v>
      </c>
      <c r="Y7578">
        <v>18</v>
      </c>
      <c r="AD7578"/>
    </row>
    <row r="7579" spans="1:30" x14ac:dyDescent="0.25">
      <c r="A7579" t="s">
        <v>40</v>
      </c>
      <c r="B7579" s="2">
        <v>43754</v>
      </c>
      <c r="C7579" s="35">
        <f>YEAR(Sales[[#This Row],[ShipDate]])</f>
        <v>2019</v>
      </c>
      <c r="D7579" t="s">
        <v>36</v>
      </c>
      <c r="E7579" t="s">
        <v>18</v>
      </c>
      <c r="F7579" t="s">
        <v>99</v>
      </c>
      <c r="G7579" t="s">
        <v>46</v>
      </c>
      <c r="H7579" t="s">
        <v>527</v>
      </c>
      <c r="I7579" t="s">
        <v>389</v>
      </c>
      <c r="J7579" t="s">
        <v>13</v>
      </c>
      <c r="K7579" t="s">
        <v>322</v>
      </c>
      <c r="L7579" t="s">
        <v>92</v>
      </c>
      <c r="N7579" t="str">
        <f>IF(ISBLANK(Sales[[#This Row],[return]]),"No",Sales[[#This Row],[return]])</f>
        <v>No</v>
      </c>
      <c r="O7579" s="2">
        <v>43750</v>
      </c>
      <c r="P7579" s="8" t="str">
        <f>TEXT(DAY(Sales[[#This Row],[OrderDate]]),"ddd")</f>
        <v>Thu</v>
      </c>
      <c r="Q7579" s="8" t="str">
        <f>TEXT(MONTH(Sales[[#This Row],[ShipDate]])*29,"mmm")</f>
        <v>Oct</v>
      </c>
      <c r="R7579">
        <v>916</v>
      </c>
      <c r="S7579" t="s">
        <v>136</v>
      </c>
      <c r="T7579" t="s">
        <v>90</v>
      </c>
      <c r="U7579">
        <v>8701</v>
      </c>
      <c r="V7579" s="1">
        <v>0</v>
      </c>
      <c r="W7579">
        <v>5</v>
      </c>
      <c r="X7579">
        <v>3</v>
      </c>
      <c r="Y7579">
        <v>45</v>
      </c>
      <c r="AD7579"/>
    </row>
    <row r="7580" spans="1:30" x14ac:dyDescent="0.25">
      <c r="A7580" t="s">
        <v>24</v>
      </c>
      <c r="B7580" s="2">
        <v>43656</v>
      </c>
      <c r="C7580" s="35">
        <f>YEAR(Sales[[#This Row],[ShipDate]])</f>
        <v>2019</v>
      </c>
      <c r="D7580" t="s">
        <v>113</v>
      </c>
      <c r="E7580" t="s">
        <v>18</v>
      </c>
      <c r="F7580" t="s">
        <v>33</v>
      </c>
      <c r="G7580" t="s">
        <v>25</v>
      </c>
      <c r="H7580" t="s">
        <v>1823</v>
      </c>
      <c r="I7580" t="s">
        <v>32</v>
      </c>
      <c r="J7580" t="s">
        <v>13</v>
      </c>
      <c r="K7580" t="s">
        <v>1220</v>
      </c>
      <c r="L7580" t="s">
        <v>30</v>
      </c>
      <c r="N7580" t="str">
        <f>IF(ISBLANK(Sales[[#This Row],[return]]),"No",Sales[[#This Row],[return]])</f>
        <v>No</v>
      </c>
      <c r="O7580" s="2">
        <v>43654</v>
      </c>
      <c r="P7580" s="8" t="str">
        <f>TEXT(DAY(Sales[[#This Row],[OrderDate]]),"ddd")</f>
        <v>Sun</v>
      </c>
      <c r="Q7580" s="8" t="str">
        <f>TEXT(MONTH(Sales[[#This Row],[ShipDate]])*29,"mmm")</f>
        <v>Jul</v>
      </c>
      <c r="R7580">
        <v>193</v>
      </c>
      <c r="S7580" t="s">
        <v>143</v>
      </c>
      <c r="T7580" t="s">
        <v>28</v>
      </c>
      <c r="U7580">
        <v>94403</v>
      </c>
      <c r="V7580" s="1">
        <v>0</v>
      </c>
      <c r="W7580">
        <v>35</v>
      </c>
      <c r="X7580">
        <v>6</v>
      </c>
      <c r="Y7580">
        <v>75</v>
      </c>
      <c r="AD7580"/>
    </row>
    <row r="7581" spans="1:30" x14ac:dyDescent="0.25">
      <c r="A7581" t="s">
        <v>40</v>
      </c>
      <c r="B7581" s="2">
        <v>43799</v>
      </c>
      <c r="C7581" s="35">
        <f>YEAR(Sales[[#This Row],[ShipDate]])</f>
        <v>2019</v>
      </c>
      <c r="D7581" t="s">
        <v>36</v>
      </c>
      <c r="E7581" t="s">
        <v>18</v>
      </c>
      <c r="F7581" t="s">
        <v>23</v>
      </c>
      <c r="G7581" t="s">
        <v>11</v>
      </c>
      <c r="H7581" t="s">
        <v>107</v>
      </c>
      <c r="I7581" t="s">
        <v>70</v>
      </c>
      <c r="J7581" t="s">
        <v>13</v>
      </c>
      <c r="K7581" t="s">
        <v>3104</v>
      </c>
      <c r="L7581" t="s">
        <v>68</v>
      </c>
      <c r="N7581" t="str">
        <f>IF(ISBLANK(Sales[[#This Row],[return]]),"No",Sales[[#This Row],[return]])</f>
        <v>No</v>
      </c>
      <c r="O7581" s="2">
        <v>43794</v>
      </c>
      <c r="P7581" s="8" t="str">
        <f>TEXT(DAY(Sales[[#This Row],[OrderDate]]),"ddd")</f>
        <v>Wed</v>
      </c>
      <c r="Q7581" s="8" t="str">
        <f>TEXT(MONTH(Sales[[#This Row],[ShipDate]])*29,"mmm")</f>
        <v>Nov</v>
      </c>
      <c r="R7581">
        <v>832</v>
      </c>
      <c r="S7581" t="s">
        <v>1469</v>
      </c>
      <c r="T7581" t="s">
        <v>66</v>
      </c>
      <c r="U7581">
        <v>77070</v>
      </c>
      <c r="V7581" s="1">
        <v>0.3</v>
      </c>
      <c r="W7581">
        <v>-24</v>
      </c>
      <c r="X7581">
        <v>5</v>
      </c>
      <c r="Y7581">
        <v>854</v>
      </c>
      <c r="AD7581"/>
    </row>
    <row r="7582" spans="1:30" x14ac:dyDescent="0.25">
      <c r="A7582" t="s">
        <v>40</v>
      </c>
      <c r="B7582" s="2">
        <v>43799</v>
      </c>
      <c r="C7582" s="35">
        <f>YEAR(Sales[[#This Row],[ShipDate]])</f>
        <v>2019</v>
      </c>
      <c r="D7582" t="s">
        <v>36</v>
      </c>
      <c r="E7582" t="s">
        <v>18</v>
      </c>
      <c r="F7582" t="s">
        <v>45</v>
      </c>
      <c r="G7582" t="s">
        <v>25</v>
      </c>
      <c r="H7582" t="s">
        <v>107</v>
      </c>
      <c r="I7582" t="s">
        <v>70</v>
      </c>
      <c r="J7582" t="s">
        <v>13</v>
      </c>
      <c r="K7582" t="s">
        <v>3104</v>
      </c>
      <c r="L7582" t="s">
        <v>68</v>
      </c>
      <c r="N7582" t="str">
        <f>IF(ISBLANK(Sales[[#This Row],[return]]),"No",Sales[[#This Row],[return]])</f>
        <v>No</v>
      </c>
      <c r="O7582" s="2">
        <v>43794</v>
      </c>
      <c r="P7582" s="8" t="str">
        <f>TEXT(DAY(Sales[[#This Row],[OrderDate]]),"ddd")</f>
        <v>Wed</v>
      </c>
      <c r="Q7582" s="8" t="str">
        <f>TEXT(MONTH(Sales[[#This Row],[ShipDate]])*29,"mmm")</f>
        <v>Nov</v>
      </c>
      <c r="R7582">
        <v>255</v>
      </c>
      <c r="S7582" t="s">
        <v>2102</v>
      </c>
      <c r="T7582" t="s">
        <v>66</v>
      </c>
      <c r="U7582">
        <v>77070</v>
      </c>
      <c r="V7582" s="1">
        <v>0.2</v>
      </c>
      <c r="W7582">
        <v>4</v>
      </c>
      <c r="X7582">
        <v>4</v>
      </c>
      <c r="Y7582">
        <v>19</v>
      </c>
      <c r="AD7582"/>
    </row>
    <row r="7583" spans="1:30" x14ac:dyDescent="0.25">
      <c r="A7583" t="s">
        <v>40</v>
      </c>
      <c r="B7583" s="2">
        <v>43799</v>
      </c>
      <c r="C7583" s="35">
        <f>YEAR(Sales[[#This Row],[ShipDate]])</f>
        <v>2019</v>
      </c>
      <c r="D7583" t="s">
        <v>36</v>
      </c>
      <c r="E7583" t="s">
        <v>18</v>
      </c>
      <c r="F7583" t="s">
        <v>52</v>
      </c>
      <c r="G7583" t="s">
        <v>25</v>
      </c>
      <c r="H7583" t="s">
        <v>107</v>
      </c>
      <c r="I7583" t="s">
        <v>70</v>
      </c>
      <c r="J7583" t="s">
        <v>13</v>
      </c>
      <c r="K7583" t="s">
        <v>3104</v>
      </c>
      <c r="L7583" t="s">
        <v>68</v>
      </c>
      <c r="N7583" t="str">
        <f>IF(ISBLANK(Sales[[#This Row],[return]]),"No",Sales[[#This Row],[return]])</f>
        <v>No</v>
      </c>
      <c r="O7583" s="2">
        <v>43794</v>
      </c>
      <c r="P7583" s="8" t="str">
        <f>TEXT(DAY(Sales[[#This Row],[OrderDate]]),"ddd")</f>
        <v>Wed</v>
      </c>
      <c r="Q7583" s="8" t="str">
        <f>TEXT(MONTH(Sales[[#This Row],[ShipDate]])*29,"mmm")</f>
        <v>Nov</v>
      </c>
      <c r="R7583">
        <v>641</v>
      </c>
      <c r="S7583" t="s">
        <v>2165</v>
      </c>
      <c r="T7583" t="s">
        <v>66</v>
      </c>
      <c r="U7583">
        <v>77070</v>
      </c>
      <c r="V7583" s="1">
        <v>0.8</v>
      </c>
      <c r="W7583">
        <v>-180</v>
      </c>
      <c r="X7583">
        <v>5</v>
      </c>
      <c r="Y7583">
        <v>68</v>
      </c>
      <c r="AD7583"/>
    </row>
    <row r="7584" spans="1:30" x14ac:dyDescent="0.25">
      <c r="A7584" t="s">
        <v>40</v>
      </c>
      <c r="B7584" s="2">
        <v>43799</v>
      </c>
      <c r="C7584" s="35">
        <f>YEAR(Sales[[#This Row],[ShipDate]])</f>
        <v>2019</v>
      </c>
      <c r="D7584" t="s">
        <v>36</v>
      </c>
      <c r="E7584" t="s">
        <v>18</v>
      </c>
      <c r="F7584" t="s">
        <v>48</v>
      </c>
      <c r="G7584" t="s">
        <v>46</v>
      </c>
      <c r="H7584" t="s">
        <v>107</v>
      </c>
      <c r="I7584" t="s">
        <v>70</v>
      </c>
      <c r="J7584" t="s">
        <v>13</v>
      </c>
      <c r="K7584" t="s">
        <v>3104</v>
      </c>
      <c r="L7584" t="s">
        <v>68</v>
      </c>
      <c r="N7584" t="str">
        <f>IF(ISBLANK(Sales[[#This Row],[return]]),"No",Sales[[#This Row],[return]])</f>
        <v>No</v>
      </c>
      <c r="O7584" s="2">
        <v>43794</v>
      </c>
      <c r="P7584" s="8" t="str">
        <f>TEXT(DAY(Sales[[#This Row],[OrderDate]]),"ddd")</f>
        <v>Wed</v>
      </c>
      <c r="Q7584" s="8" t="str">
        <f>TEXT(MONTH(Sales[[#This Row],[ShipDate]])*29,"mmm")</f>
        <v>Nov</v>
      </c>
      <c r="R7584">
        <v>342</v>
      </c>
      <c r="S7584" t="s">
        <v>2429</v>
      </c>
      <c r="T7584" t="s">
        <v>66</v>
      </c>
      <c r="U7584">
        <v>77070</v>
      </c>
      <c r="V7584" s="1">
        <v>0.2</v>
      </c>
      <c r="W7584">
        <v>37</v>
      </c>
      <c r="X7584">
        <v>5</v>
      </c>
      <c r="Y7584">
        <v>300</v>
      </c>
      <c r="AD7584"/>
    </row>
    <row r="7585" spans="1:30" x14ac:dyDescent="0.25">
      <c r="A7585" t="s">
        <v>40</v>
      </c>
      <c r="B7585" s="2">
        <v>43624</v>
      </c>
      <c r="C7585" s="35">
        <f>YEAR(Sales[[#This Row],[ShipDate]])</f>
        <v>2019</v>
      </c>
      <c r="D7585" t="s">
        <v>36</v>
      </c>
      <c r="E7585" t="s">
        <v>31</v>
      </c>
      <c r="F7585" t="s">
        <v>99</v>
      </c>
      <c r="G7585" t="s">
        <v>46</v>
      </c>
      <c r="H7585" t="s">
        <v>1409</v>
      </c>
      <c r="I7585" t="s">
        <v>63</v>
      </c>
      <c r="J7585" t="s">
        <v>13</v>
      </c>
      <c r="K7585" t="s">
        <v>923</v>
      </c>
      <c r="L7585" t="s">
        <v>30</v>
      </c>
      <c r="N7585" t="str">
        <f>IF(ISBLANK(Sales[[#This Row],[return]]),"No",Sales[[#This Row],[return]])</f>
        <v>No</v>
      </c>
      <c r="O7585" s="2">
        <v>43619</v>
      </c>
      <c r="P7585" s="8" t="str">
        <f>TEXT(DAY(Sales[[#This Row],[OrderDate]]),"ddd")</f>
        <v>Tue</v>
      </c>
      <c r="Q7585" s="8" t="str">
        <f>TEXT(MONTH(Sales[[#This Row],[ShipDate]])*29,"mmm")</f>
        <v>Jun</v>
      </c>
      <c r="R7585">
        <v>1274</v>
      </c>
      <c r="S7585" t="s">
        <v>2478</v>
      </c>
      <c r="T7585" t="s">
        <v>28</v>
      </c>
      <c r="U7585">
        <v>98226</v>
      </c>
      <c r="V7585" s="1">
        <v>0</v>
      </c>
      <c r="W7585">
        <v>363</v>
      </c>
      <c r="X7585">
        <v>10</v>
      </c>
      <c r="Y7585">
        <v>1100</v>
      </c>
      <c r="AD7585"/>
    </row>
    <row r="7586" spans="1:30" x14ac:dyDescent="0.25">
      <c r="A7586" t="s">
        <v>40</v>
      </c>
      <c r="B7586" s="2">
        <v>43495</v>
      </c>
      <c r="C7586" s="35">
        <f>YEAR(Sales[[#This Row],[ShipDate]])</f>
        <v>2019</v>
      </c>
      <c r="D7586" t="s">
        <v>36</v>
      </c>
      <c r="E7586" t="s">
        <v>18</v>
      </c>
      <c r="F7586" t="s">
        <v>150</v>
      </c>
      <c r="G7586" t="s">
        <v>25</v>
      </c>
      <c r="H7586" t="s">
        <v>79</v>
      </c>
      <c r="I7586" t="s">
        <v>32</v>
      </c>
      <c r="J7586" t="s">
        <v>13</v>
      </c>
      <c r="K7586" t="s">
        <v>676</v>
      </c>
      <c r="L7586" t="s">
        <v>30</v>
      </c>
      <c r="N7586" t="str">
        <f>IF(ISBLANK(Sales[[#This Row],[return]]),"No",Sales[[#This Row],[return]])</f>
        <v>No</v>
      </c>
      <c r="O7586" s="2">
        <v>43491</v>
      </c>
      <c r="P7586" s="8" t="str">
        <f>TEXT(DAY(Sales[[#This Row],[OrderDate]]),"ddd")</f>
        <v>Thu</v>
      </c>
      <c r="Q7586" s="8" t="str">
        <f>TEXT(MONTH(Sales[[#This Row],[ShipDate]])*29,"mmm")</f>
        <v>Jan</v>
      </c>
      <c r="R7586">
        <v>326</v>
      </c>
      <c r="S7586" t="s">
        <v>1805</v>
      </c>
      <c r="T7586" t="s">
        <v>28</v>
      </c>
      <c r="U7586">
        <v>94109</v>
      </c>
      <c r="V7586" s="1">
        <v>0</v>
      </c>
      <c r="W7586">
        <v>6</v>
      </c>
      <c r="X7586">
        <v>8</v>
      </c>
      <c r="Y7586">
        <v>12</v>
      </c>
      <c r="AD7586"/>
    </row>
    <row r="7587" spans="1:30" x14ac:dyDescent="0.25">
      <c r="A7587" t="s">
        <v>40</v>
      </c>
      <c r="B7587" s="2">
        <v>43670</v>
      </c>
      <c r="C7587" s="35">
        <f>YEAR(Sales[[#This Row],[ShipDate]])</f>
        <v>2019</v>
      </c>
      <c r="D7587" t="s">
        <v>36</v>
      </c>
      <c r="E7587" t="s">
        <v>31</v>
      </c>
      <c r="F7587" t="s">
        <v>50</v>
      </c>
      <c r="G7587" t="s">
        <v>25</v>
      </c>
      <c r="H7587" t="s">
        <v>2816</v>
      </c>
      <c r="I7587" t="s">
        <v>129</v>
      </c>
      <c r="J7587" t="s">
        <v>13</v>
      </c>
      <c r="K7587" t="s">
        <v>2652</v>
      </c>
      <c r="L7587" t="s">
        <v>68</v>
      </c>
      <c r="N7587" t="str">
        <f>IF(ISBLANK(Sales[[#This Row],[return]]),"No",Sales[[#This Row],[return]])</f>
        <v>No</v>
      </c>
      <c r="O7587" s="2">
        <v>43666</v>
      </c>
      <c r="P7587" s="8" t="str">
        <f>TEXT(DAY(Sales[[#This Row],[OrderDate]]),"ddd")</f>
        <v>Fri</v>
      </c>
      <c r="Q7587" s="8" t="str">
        <f>TEXT(MONTH(Sales[[#This Row],[ShipDate]])*29,"mmm")</f>
        <v>Jul</v>
      </c>
      <c r="R7587">
        <v>898</v>
      </c>
      <c r="S7587" t="s">
        <v>1633</v>
      </c>
      <c r="T7587" t="s">
        <v>66</v>
      </c>
      <c r="U7587">
        <v>55369</v>
      </c>
      <c r="V7587" s="1">
        <v>0</v>
      </c>
      <c r="W7587">
        <v>331</v>
      </c>
      <c r="X7587">
        <v>2</v>
      </c>
      <c r="Y7587">
        <v>736</v>
      </c>
      <c r="AD7587"/>
    </row>
    <row r="7588" spans="1:30" x14ac:dyDescent="0.25">
      <c r="A7588" t="s">
        <v>10</v>
      </c>
      <c r="B7588" s="2">
        <v>43781</v>
      </c>
      <c r="C7588" s="35">
        <f>YEAR(Sales[[#This Row],[ShipDate]])</f>
        <v>2019</v>
      </c>
      <c r="D7588" t="s">
        <v>36</v>
      </c>
      <c r="E7588" t="s">
        <v>18</v>
      </c>
      <c r="F7588" t="s">
        <v>39</v>
      </c>
      <c r="G7588" t="s">
        <v>25</v>
      </c>
      <c r="H7588" t="s">
        <v>399</v>
      </c>
      <c r="I7588" t="s">
        <v>70</v>
      </c>
      <c r="J7588" t="s">
        <v>13</v>
      </c>
      <c r="K7588" t="s">
        <v>1377</v>
      </c>
      <c r="L7588" t="s">
        <v>68</v>
      </c>
      <c r="N7588" t="str">
        <f>IF(ISBLANK(Sales[[#This Row],[return]]),"No",Sales[[#This Row],[return]])</f>
        <v>No</v>
      </c>
      <c r="O7588" s="2">
        <v>43775</v>
      </c>
      <c r="P7588" s="8" t="str">
        <f>TEXT(DAY(Sales[[#This Row],[OrderDate]]),"ddd")</f>
        <v>Fri</v>
      </c>
      <c r="Q7588" s="8" t="str">
        <f>TEXT(MONTH(Sales[[#This Row],[ShipDate]])*29,"mmm")</f>
        <v>Nov</v>
      </c>
      <c r="R7588">
        <v>1456</v>
      </c>
      <c r="S7588" t="s">
        <v>184</v>
      </c>
      <c r="T7588" t="s">
        <v>66</v>
      </c>
      <c r="U7588">
        <v>75220</v>
      </c>
      <c r="V7588" s="1">
        <v>0.2</v>
      </c>
      <c r="W7588">
        <v>2</v>
      </c>
      <c r="X7588">
        <v>2</v>
      </c>
      <c r="Y7588">
        <v>18</v>
      </c>
      <c r="AD7588"/>
    </row>
    <row r="7589" spans="1:30" x14ac:dyDescent="0.25">
      <c r="A7589" t="s">
        <v>40</v>
      </c>
      <c r="B7589" s="2">
        <v>43521</v>
      </c>
      <c r="C7589" s="35">
        <f>YEAR(Sales[[#This Row],[ShipDate]])</f>
        <v>2019</v>
      </c>
      <c r="D7589" t="s">
        <v>36</v>
      </c>
      <c r="E7589" t="s">
        <v>69</v>
      </c>
      <c r="F7589" t="s">
        <v>45</v>
      </c>
      <c r="G7589" t="s">
        <v>25</v>
      </c>
      <c r="H7589" t="s">
        <v>2925</v>
      </c>
      <c r="I7589" t="s">
        <v>324</v>
      </c>
      <c r="J7589" t="s">
        <v>13</v>
      </c>
      <c r="K7589" t="s">
        <v>2985</v>
      </c>
      <c r="L7589" t="s">
        <v>68</v>
      </c>
      <c r="N7589" t="str">
        <f>IF(ISBLANK(Sales[[#This Row],[return]]),"No",Sales[[#This Row],[return]])</f>
        <v>No</v>
      </c>
      <c r="O7589" s="2">
        <v>43516</v>
      </c>
      <c r="P7589" s="8" t="str">
        <f>TEXT(DAY(Sales[[#This Row],[OrderDate]]),"ddd")</f>
        <v>Fri</v>
      </c>
      <c r="Q7589" s="8" t="str">
        <f>TEXT(MONTH(Sales[[#This Row],[ShipDate]])*29,"mmm")</f>
        <v>Feb</v>
      </c>
      <c r="R7589">
        <v>1169</v>
      </c>
      <c r="S7589" t="s">
        <v>1695</v>
      </c>
      <c r="T7589" t="s">
        <v>66</v>
      </c>
      <c r="U7589">
        <v>74403</v>
      </c>
      <c r="V7589" s="1">
        <v>0</v>
      </c>
      <c r="W7589">
        <v>2</v>
      </c>
      <c r="X7589">
        <v>2</v>
      </c>
      <c r="Y7589">
        <v>7</v>
      </c>
      <c r="AD7589"/>
    </row>
    <row r="7590" spans="1:30" x14ac:dyDescent="0.25">
      <c r="A7590" t="s">
        <v>40</v>
      </c>
      <c r="B7590" s="2">
        <v>43521</v>
      </c>
      <c r="C7590" s="35">
        <f>YEAR(Sales[[#This Row],[ShipDate]])</f>
        <v>2019</v>
      </c>
      <c r="D7590" t="s">
        <v>36</v>
      </c>
      <c r="E7590" t="s">
        <v>69</v>
      </c>
      <c r="F7590" t="s">
        <v>52</v>
      </c>
      <c r="G7590" t="s">
        <v>25</v>
      </c>
      <c r="H7590" t="s">
        <v>2925</v>
      </c>
      <c r="I7590" t="s">
        <v>324</v>
      </c>
      <c r="J7590" t="s">
        <v>13</v>
      </c>
      <c r="K7590" t="s">
        <v>2985</v>
      </c>
      <c r="L7590" t="s">
        <v>68</v>
      </c>
      <c r="N7590" t="str">
        <f>IF(ISBLANK(Sales[[#This Row],[return]]),"No",Sales[[#This Row],[return]])</f>
        <v>No</v>
      </c>
      <c r="O7590" s="2">
        <v>43516</v>
      </c>
      <c r="P7590" s="8" t="str">
        <f>TEXT(DAY(Sales[[#This Row],[OrderDate]]),"ddd")</f>
        <v>Fri</v>
      </c>
      <c r="Q7590" s="8" t="str">
        <f>TEXT(MONTH(Sales[[#This Row],[ShipDate]])*29,"mmm")</f>
        <v>Feb</v>
      </c>
      <c r="R7590">
        <v>519</v>
      </c>
      <c r="S7590" t="s">
        <v>1967</v>
      </c>
      <c r="T7590" t="s">
        <v>66</v>
      </c>
      <c r="U7590">
        <v>74403</v>
      </c>
      <c r="V7590" s="1">
        <v>0</v>
      </c>
      <c r="W7590">
        <v>3</v>
      </c>
      <c r="X7590">
        <v>3</v>
      </c>
      <c r="Y7590">
        <v>13</v>
      </c>
      <c r="AD7590"/>
    </row>
    <row r="7591" spans="1:30" x14ac:dyDescent="0.25">
      <c r="A7591" t="s">
        <v>24</v>
      </c>
      <c r="B7591" s="2">
        <v>43510</v>
      </c>
      <c r="C7591" s="35">
        <f>YEAR(Sales[[#This Row],[ShipDate]])</f>
        <v>2019</v>
      </c>
      <c r="D7591" t="s">
        <v>19</v>
      </c>
      <c r="E7591" t="s">
        <v>31</v>
      </c>
      <c r="F7591" t="s">
        <v>43</v>
      </c>
      <c r="G7591" t="s">
        <v>11</v>
      </c>
      <c r="H7591" t="s">
        <v>26</v>
      </c>
      <c r="I7591" t="s">
        <v>32</v>
      </c>
      <c r="J7591" t="s">
        <v>13</v>
      </c>
      <c r="K7591" t="s">
        <v>2646</v>
      </c>
      <c r="L7591" t="s">
        <v>30</v>
      </c>
      <c r="N7591" t="str">
        <f>IF(ISBLANK(Sales[[#This Row],[return]]),"No",Sales[[#This Row],[return]])</f>
        <v>No</v>
      </c>
      <c r="O7591" s="2">
        <v>43505</v>
      </c>
      <c r="P7591" s="8" t="str">
        <f>TEXT(DAY(Sales[[#This Row],[OrderDate]]),"ddd")</f>
        <v>Mon</v>
      </c>
      <c r="Q7591" s="8" t="str">
        <f>TEXT(MONTH(Sales[[#This Row],[ShipDate]])*29,"mmm")</f>
        <v>Feb</v>
      </c>
      <c r="R7591">
        <v>1052</v>
      </c>
      <c r="S7591" t="s">
        <v>1173</v>
      </c>
      <c r="T7591" t="s">
        <v>28</v>
      </c>
      <c r="U7591">
        <v>90045</v>
      </c>
      <c r="V7591" s="1">
        <v>0</v>
      </c>
      <c r="W7591">
        <v>7</v>
      </c>
      <c r="X7591">
        <v>4</v>
      </c>
      <c r="Y7591">
        <v>21</v>
      </c>
      <c r="AD7591"/>
    </row>
    <row r="7592" spans="1:30" x14ac:dyDescent="0.25">
      <c r="A7592" t="s">
        <v>40</v>
      </c>
      <c r="B7592" s="2">
        <v>43589</v>
      </c>
      <c r="C7592" s="35">
        <f>YEAR(Sales[[#This Row],[ShipDate]])</f>
        <v>2019</v>
      </c>
      <c r="D7592" t="s">
        <v>36</v>
      </c>
      <c r="E7592" t="s">
        <v>69</v>
      </c>
      <c r="F7592" t="s">
        <v>50</v>
      </c>
      <c r="G7592" t="s">
        <v>25</v>
      </c>
      <c r="H7592" t="s">
        <v>26</v>
      </c>
      <c r="I7592" t="s">
        <v>32</v>
      </c>
      <c r="J7592" t="s">
        <v>13</v>
      </c>
      <c r="K7592" t="s">
        <v>506</v>
      </c>
      <c r="L7592" t="s">
        <v>30</v>
      </c>
      <c r="M7592" t="s">
        <v>82</v>
      </c>
      <c r="N7592" t="str">
        <f>IF(ISBLANK(Sales[[#This Row],[return]]),"No",Sales[[#This Row],[return]])</f>
        <v>Yes</v>
      </c>
      <c r="O7592" s="2">
        <v>43585</v>
      </c>
      <c r="P7592" s="8" t="str">
        <f>TEXT(DAY(Sales[[#This Row],[OrderDate]]),"ddd")</f>
        <v>Mon</v>
      </c>
      <c r="Q7592" s="8" t="str">
        <f>TEXT(MONTH(Sales[[#This Row],[ShipDate]])*29,"mmm")</f>
        <v>May</v>
      </c>
      <c r="R7592">
        <v>640</v>
      </c>
      <c r="S7592" t="s">
        <v>2094</v>
      </c>
      <c r="T7592" t="s">
        <v>28</v>
      </c>
      <c r="U7592">
        <v>90032</v>
      </c>
      <c r="V7592" s="1">
        <v>0.2</v>
      </c>
      <c r="W7592">
        <v>8</v>
      </c>
      <c r="X7592">
        <v>5</v>
      </c>
      <c r="Y7592">
        <v>23</v>
      </c>
      <c r="AD7592"/>
    </row>
    <row r="7593" spans="1:30" x14ac:dyDescent="0.25">
      <c r="A7593" t="s">
        <v>40</v>
      </c>
      <c r="B7593" s="2">
        <v>43569</v>
      </c>
      <c r="C7593" s="35">
        <f>YEAR(Sales[[#This Row],[ShipDate]])</f>
        <v>2019</v>
      </c>
      <c r="D7593" t="s">
        <v>36</v>
      </c>
      <c r="E7593" t="s">
        <v>69</v>
      </c>
      <c r="F7593" t="s">
        <v>39</v>
      </c>
      <c r="G7593" t="s">
        <v>25</v>
      </c>
      <c r="H7593" t="s">
        <v>1144</v>
      </c>
      <c r="I7593" t="s">
        <v>371</v>
      </c>
      <c r="J7593" t="s">
        <v>13</v>
      </c>
      <c r="K7593" t="s">
        <v>2981</v>
      </c>
      <c r="L7593" t="s">
        <v>92</v>
      </c>
      <c r="N7593" t="str">
        <f>IF(ISBLANK(Sales[[#This Row],[return]]),"No",Sales[[#This Row],[return]])</f>
        <v>No</v>
      </c>
      <c r="O7593" s="2">
        <v>43565</v>
      </c>
      <c r="P7593" s="8" t="str">
        <f>TEXT(DAY(Sales[[#This Row],[OrderDate]]),"ddd")</f>
        <v>Tue</v>
      </c>
      <c r="Q7593" s="8" t="str">
        <f>TEXT(MONTH(Sales[[#This Row],[ShipDate]])*29,"mmm")</f>
        <v>Apr</v>
      </c>
      <c r="R7593">
        <v>1344</v>
      </c>
      <c r="S7593" t="s">
        <v>1807</v>
      </c>
      <c r="T7593" t="s">
        <v>90</v>
      </c>
      <c r="U7593">
        <v>6708</v>
      </c>
      <c r="V7593" s="1">
        <v>0</v>
      </c>
      <c r="W7593">
        <v>72</v>
      </c>
      <c r="X7593">
        <v>5</v>
      </c>
      <c r="Y7593">
        <v>286</v>
      </c>
      <c r="AD7593"/>
    </row>
    <row r="7594" spans="1:30" x14ac:dyDescent="0.25">
      <c r="A7594" t="s">
        <v>40</v>
      </c>
      <c r="B7594" s="2">
        <v>43569</v>
      </c>
      <c r="C7594" s="35">
        <f>YEAR(Sales[[#This Row],[ShipDate]])</f>
        <v>2019</v>
      </c>
      <c r="D7594" t="s">
        <v>36</v>
      </c>
      <c r="E7594" t="s">
        <v>69</v>
      </c>
      <c r="F7594" t="s">
        <v>99</v>
      </c>
      <c r="G7594" t="s">
        <v>46</v>
      </c>
      <c r="H7594" t="s">
        <v>1144</v>
      </c>
      <c r="I7594" t="s">
        <v>371</v>
      </c>
      <c r="J7594" t="s">
        <v>13</v>
      </c>
      <c r="K7594" t="s">
        <v>2981</v>
      </c>
      <c r="L7594" t="s">
        <v>92</v>
      </c>
      <c r="N7594" t="str">
        <f>IF(ISBLANK(Sales[[#This Row],[return]]),"No",Sales[[#This Row],[return]])</f>
        <v>No</v>
      </c>
      <c r="O7594" s="2">
        <v>43565</v>
      </c>
      <c r="P7594" s="8" t="str">
        <f>TEXT(DAY(Sales[[#This Row],[OrderDate]]),"ddd")</f>
        <v>Tue</v>
      </c>
      <c r="Q7594" s="8" t="str">
        <f>TEXT(MONTH(Sales[[#This Row],[ShipDate]])*29,"mmm")</f>
        <v>Apr</v>
      </c>
      <c r="R7594">
        <v>1013</v>
      </c>
      <c r="S7594" t="s">
        <v>738</v>
      </c>
      <c r="T7594" t="s">
        <v>90</v>
      </c>
      <c r="U7594">
        <v>6708</v>
      </c>
      <c r="V7594" s="1">
        <v>0</v>
      </c>
      <c r="W7594">
        <v>42</v>
      </c>
      <c r="X7594">
        <v>1</v>
      </c>
      <c r="Y7594">
        <v>100</v>
      </c>
      <c r="AD7594"/>
    </row>
    <row r="7595" spans="1:30" x14ac:dyDescent="0.25">
      <c r="A7595" t="s">
        <v>40</v>
      </c>
      <c r="B7595" s="2">
        <v>43757</v>
      </c>
      <c r="C7595" s="35">
        <f>YEAR(Sales[[#This Row],[ShipDate]])</f>
        <v>2019</v>
      </c>
      <c r="D7595" t="s">
        <v>36</v>
      </c>
      <c r="E7595" t="s">
        <v>69</v>
      </c>
      <c r="F7595" t="s">
        <v>50</v>
      </c>
      <c r="G7595" t="s">
        <v>25</v>
      </c>
      <c r="H7595" t="s">
        <v>197</v>
      </c>
      <c r="I7595" t="s">
        <v>1150</v>
      </c>
      <c r="J7595" t="s">
        <v>13</v>
      </c>
      <c r="K7595" t="s">
        <v>2961</v>
      </c>
      <c r="L7595" t="s">
        <v>92</v>
      </c>
      <c r="N7595" t="str">
        <f>IF(ISBLANK(Sales[[#This Row],[return]]),"No",Sales[[#This Row],[return]])</f>
        <v>No</v>
      </c>
      <c r="O7595" s="2">
        <v>43752</v>
      </c>
      <c r="P7595" s="8" t="str">
        <f>TEXT(DAY(Sales[[#This Row],[OrderDate]]),"ddd")</f>
        <v>Sat</v>
      </c>
      <c r="Q7595" s="8" t="str">
        <f>TEXT(MONTH(Sales[[#This Row],[ShipDate]])*29,"mmm")</f>
        <v>Oct</v>
      </c>
      <c r="R7595">
        <v>58</v>
      </c>
      <c r="S7595" t="s">
        <v>3135</v>
      </c>
      <c r="T7595" t="s">
        <v>90</v>
      </c>
      <c r="U7595">
        <v>21044</v>
      </c>
      <c r="V7595" s="1">
        <v>0</v>
      </c>
      <c r="W7595">
        <v>18</v>
      </c>
      <c r="X7595">
        <v>7</v>
      </c>
      <c r="Y7595">
        <v>38</v>
      </c>
      <c r="AD7595"/>
    </row>
    <row r="7596" spans="1:30" x14ac:dyDescent="0.25">
      <c r="A7596" t="s">
        <v>10</v>
      </c>
      <c r="B7596" s="2">
        <v>43827</v>
      </c>
      <c r="C7596" s="35">
        <f>YEAR(Sales[[#This Row],[ShipDate]])</f>
        <v>2019</v>
      </c>
      <c r="D7596" t="s">
        <v>36</v>
      </c>
      <c r="E7596" t="s">
        <v>18</v>
      </c>
      <c r="F7596" t="s">
        <v>38</v>
      </c>
      <c r="G7596" t="s">
        <v>11</v>
      </c>
      <c r="H7596" t="s">
        <v>177</v>
      </c>
      <c r="I7596" t="s">
        <v>180</v>
      </c>
      <c r="J7596" t="s">
        <v>13</v>
      </c>
      <c r="K7596" t="s">
        <v>1661</v>
      </c>
      <c r="L7596" t="s">
        <v>17</v>
      </c>
      <c r="M7596" t="s">
        <v>82</v>
      </c>
      <c r="N7596" t="str">
        <f>IF(ISBLANK(Sales[[#This Row],[return]]),"No",Sales[[#This Row],[return]])</f>
        <v>Yes</v>
      </c>
      <c r="O7596" s="2">
        <v>43821</v>
      </c>
      <c r="P7596" s="8" t="str">
        <f>TEXT(DAY(Sales[[#This Row],[OrderDate]]),"ddd")</f>
        <v>Sun</v>
      </c>
      <c r="Q7596" s="8" t="str">
        <f>TEXT(MONTH(Sales[[#This Row],[ShipDate]])*29,"mmm")</f>
        <v>Dec</v>
      </c>
      <c r="R7596">
        <v>314</v>
      </c>
      <c r="S7596" t="s">
        <v>3151</v>
      </c>
      <c r="T7596" t="s">
        <v>15</v>
      </c>
      <c r="U7596">
        <v>38301</v>
      </c>
      <c r="V7596" s="1">
        <v>0.4</v>
      </c>
      <c r="W7596">
        <v>-249</v>
      </c>
      <c r="X7596">
        <v>6</v>
      </c>
      <c r="Y7596">
        <v>935</v>
      </c>
      <c r="AD7596"/>
    </row>
    <row r="7597" spans="1:30" x14ac:dyDescent="0.25">
      <c r="A7597" t="s">
        <v>10</v>
      </c>
      <c r="B7597" s="2">
        <v>43827</v>
      </c>
      <c r="C7597" s="35">
        <f>YEAR(Sales[[#This Row],[ShipDate]])</f>
        <v>2019</v>
      </c>
      <c r="D7597" t="s">
        <v>36</v>
      </c>
      <c r="E7597" t="s">
        <v>18</v>
      </c>
      <c r="F7597" t="s">
        <v>39</v>
      </c>
      <c r="G7597" t="s">
        <v>25</v>
      </c>
      <c r="H7597" t="s">
        <v>177</v>
      </c>
      <c r="I7597" t="s">
        <v>180</v>
      </c>
      <c r="J7597" t="s">
        <v>13</v>
      </c>
      <c r="K7597" t="s">
        <v>1661</v>
      </c>
      <c r="L7597" t="s">
        <v>17</v>
      </c>
      <c r="M7597" t="s">
        <v>82</v>
      </c>
      <c r="N7597" t="str">
        <f>IF(ISBLANK(Sales[[#This Row],[return]]),"No",Sales[[#This Row],[return]])</f>
        <v>Yes</v>
      </c>
      <c r="O7597" s="2">
        <v>43821</v>
      </c>
      <c r="P7597" s="8" t="str">
        <f>TEXT(DAY(Sales[[#This Row],[OrderDate]]),"ddd")</f>
        <v>Sun</v>
      </c>
      <c r="Q7597" s="8" t="str">
        <f>TEXT(MONTH(Sales[[#This Row],[ShipDate]])*29,"mmm")</f>
        <v>Dec</v>
      </c>
      <c r="R7597">
        <v>473</v>
      </c>
      <c r="S7597" t="s">
        <v>689</v>
      </c>
      <c r="T7597" t="s">
        <v>15</v>
      </c>
      <c r="U7597">
        <v>38301</v>
      </c>
      <c r="V7597" s="1">
        <v>0.2</v>
      </c>
      <c r="W7597">
        <v>2</v>
      </c>
      <c r="X7597">
        <v>3</v>
      </c>
      <c r="Y7597">
        <v>26</v>
      </c>
      <c r="AD7597"/>
    </row>
    <row r="7598" spans="1:30" x14ac:dyDescent="0.25">
      <c r="A7598" t="s">
        <v>10</v>
      </c>
      <c r="B7598" s="2">
        <v>43827</v>
      </c>
      <c r="C7598" s="35">
        <f>YEAR(Sales[[#This Row],[ShipDate]])</f>
        <v>2019</v>
      </c>
      <c r="D7598" t="s">
        <v>36</v>
      </c>
      <c r="E7598" t="s">
        <v>18</v>
      </c>
      <c r="F7598" t="s">
        <v>52</v>
      </c>
      <c r="G7598" t="s">
        <v>25</v>
      </c>
      <c r="H7598" t="s">
        <v>177</v>
      </c>
      <c r="I7598" t="s">
        <v>180</v>
      </c>
      <c r="J7598" t="s">
        <v>13</v>
      </c>
      <c r="K7598" t="s">
        <v>1661</v>
      </c>
      <c r="L7598" t="s">
        <v>17</v>
      </c>
      <c r="M7598" t="s">
        <v>82</v>
      </c>
      <c r="N7598" t="str">
        <f>IF(ISBLANK(Sales[[#This Row],[return]]),"No",Sales[[#This Row],[return]])</f>
        <v>Yes</v>
      </c>
      <c r="O7598" s="2">
        <v>43821</v>
      </c>
      <c r="P7598" s="8" t="str">
        <f>TEXT(DAY(Sales[[#This Row],[OrderDate]]),"ddd")</f>
        <v>Sun</v>
      </c>
      <c r="Q7598" s="8" t="str">
        <f>TEXT(MONTH(Sales[[#This Row],[ShipDate]])*29,"mmm")</f>
        <v>Dec</v>
      </c>
      <c r="R7598">
        <v>813</v>
      </c>
      <c r="S7598" t="s">
        <v>2013</v>
      </c>
      <c r="T7598" t="s">
        <v>15</v>
      </c>
      <c r="U7598">
        <v>38301</v>
      </c>
      <c r="V7598" s="1">
        <v>0.2</v>
      </c>
      <c r="W7598">
        <v>16</v>
      </c>
      <c r="X7598">
        <v>5</v>
      </c>
      <c r="Y7598">
        <v>59</v>
      </c>
      <c r="AD7598"/>
    </row>
    <row r="7599" spans="1:30" x14ac:dyDescent="0.25">
      <c r="A7599" t="s">
        <v>10</v>
      </c>
      <c r="B7599" s="2">
        <v>43827</v>
      </c>
      <c r="C7599" s="35">
        <f>YEAR(Sales[[#This Row],[ShipDate]])</f>
        <v>2019</v>
      </c>
      <c r="D7599" t="s">
        <v>36</v>
      </c>
      <c r="E7599" t="s">
        <v>18</v>
      </c>
      <c r="F7599" t="s">
        <v>45</v>
      </c>
      <c r="G7599" t="s">
        <v>25</v>
      </c>
      <c r="H7599" t="s">
        <v>177</v>
      </c>
      <c r="I7599" t="s">
        <v>180</v>
      </c>
      <c r="J7599" t="s">
        <v>13</v>
      </c>
      <c r="K7599" t="s">
        <v>1661</v>
      </c>
      <c r="L7599" t="s">
        <v>17</v>
      </c>
      <c r="M7599" t="s">
        <v>82</v>
      </c>
      <c r="N7599" t="str">
        <f>IF(ISBLANK(Sales[[#This Row],[return]]),"No",Sales[[#This Row],[return]])</f>
        <v>Yes</v>
      </c>
      <c r="O7599" s="2">
        <v>43821</v>
      </c>
      <c r="P7599" s="8" t="str">
        <f>TEXT(DAY(Sales[[#This Row],[OrderDate]]),"ddd")</f>
        <v>Sun</v>
      </c>
      <c r="Q7599" s="8" t="str">
        <f>TEXT(MONTH(Sales[[#This Row],[ShipDate]])*29,"mmm")</f>
        <v>Dec</v>
      </c>
      <c r="R7599">
        <v>1140</v>
      </c>
      <c r="S7599" t="s">
        <v>1994</v>
      </c>
      <c r="T7599" t="s">
        <v>15</v>
      </c>
      <c r="U7599">
        <v>38301</v>
      </c>
      <c r="V7599" s="1">
        <v>0.2</v>
      </c>
      <c r="W7599">
        <v>3</v>
      </c>
      <c r="X7599">
        <v>7</v>
      </c>
      <c r="Y7599">
        <v>23</v>
      </c>
      <c r="AD7599"/>
    </row>
    <row r="7600" spans="1:30" x14ac:dyDescent="0.25">
      <c r="A7600" t="s">
        <v>10</v>
      </c>
      <c r="B7600" s="2">
        <v>43827</v>
      </c>
      <c r="C7600" s="35">
        <f>YEAR(Sales[[#This Row],[ShipDate]])</f>
        <v>2019</v>
      </c>
      <c r="D7600" t="s">
        <v>36</v>
      </c>
      <c r="E7600" t="s">
        <v>18</v>
      </c>
      <c r="F7600" t="s">
        <v>99</v>
      </c>
      <c r="G7600" t="s">
        <v>46</v>
      </c>
      <c r="H7600" t="s">
        <v>177</v>
      </c>
      <c r="I7600" t="s">
        <v>180</v>
      </c>
      <c r="J7600" t="s">
        <v>13</v>
      </c>
      <c r="K7600" t="s">
        <v>1661</v>
      </c>
      <c r="L7600" t="s">
        <v>17</v>
      </c>
      <c r="M7600" t="s">
        <v>82</v>
      </c>
      <c r="N7600" t="str">
        <f>IF(ISBLANK(Sales[[#This Row],[return]]),"No",Sales[[#This Row],[return]])</f>
        <v>Yes</v>
      </c>
      <c r="O7600" s="2">
        <v>43821</v>
      </c>
      <c r="P7600" s="8" t="str">
        <f>TEXT(DAY(Sales[[#This Row],[OrderDate]]),"ddd")</f>
        <v>Sun</v>
      </c>
      <c r="Q7600" s="8" t="str">
        <f>TEXT(MONTH(Sales[[#This Row],[ShipDate]])*29,"mmm")</f>
        <v>Dec</v>
      </c>
      <c r="R7600">
        <v>1002</v>
      </c>
      <c r="S7600" t="s">
        <v>2455</v>
      </c>
      <c r="T7600" t="s">
        <v>15</v>
      </c>
      <c r="U7600">
        <v>38301</v>
      </c>
      <c r="V7600" s="1">
        <v>0.2</v>
      </c>
      <c r="W7600">
        <v>8</v>
      </c>
      <c r="X7600">
        <v>2</v>
      </c>
      <c r="Y7600">
        <v>47</v>
      </c>
      <c r="AD7600"/>
    </row>
    <row r="7601" spans="1:30" x14ac:dyDescent="0.25">
      <c r="A7601" t="s">
        <v>24</v>
      </c>
      <c r="B7601" s="2">
        <v>43478</v>
      </c>
      <c r="C7601" s="35">
        <f>YEAR(Sales[[#This Row],[ShipDate]])</f>
        <v>2019</v>
      </c>
      <c r="D7601" t="s">
        <v>36</v>
      </c>
      <c r="E7601" t="s">
        <v>69</v>
      </c>
      <c r="F7601" t="s">
        <v>50</v>
      </c>
      <c r="G7601" t="s">
        <v>25</v>
      </c>
      <c r="H7601" t="s">
        <v>2986</v>
      </c>
      <c r="I7601" t="s">
        <v>188</v>
      </c>
      <c r="J7601" t="s">
        <v>13</v>
      </c>
      <c r="K7601" t="s">
        <v>2900</v>
      </c>
      <c r="L7601" t="s">
        <v>17</v>
      </c>
      <c r="N7601" t="str">
        <f>IF(ISBLANK(Sales[[#This Row],[return]]),"No",Sales[[#This Row],[return]])</f>
        <v>No</v>
      </c>
      <c r="O7601" s="2">
        <v>43471</v>
      </c>
      <c r="P7601" s="8" t="str">
        <f>TEXT(DAY(Sales[[#This Row],[OrderDate]]),"ddd")</f>
        <v>Fri</v>
      </c>
      <c r="Q7601" s="8" t="str">
        <f>TEXT(MONTH(Sales[[#This Row],[ShipDate]])*29,"mmm")</f>
        <v>Jan</v>
      </c>
      <c r="R7601">
        <v>1652</v>
      </c>
      <c r="S7601" t="s">
        <v>955</v>
      </c>
      <c r="T7601" t="s">
        <v>15</v>
      </c>
      <c r="U7601">
        <v>35401</v>
      </c>
      <c r="V7601" s="1">
        <v>0</v>
      </c>
      <c r="W7601">
        <v>16</v>
      </c>
      <c r="X7601">
        <v>7</v>
      </c>
      <c r="Y7601">
        <v>34</v>
      </c>
      <c r="AD7601"/>
    </row>
    <row r="7602" spans="1:30" x14ac:dyDescent="0.25">
      <c r="A7602" t="s">
        <v>24</v>
      </c>
      <c r="B7602" s="2">
        <v>43782</v>
      </c>
      <c r="C7602" s="35">
        <f>YEAR(Sales[[#This Row],[ShipDate]])</f>
        <v>2019</v>
      </c>
      <c r="D7602" t="s">
        <v>113</v>
      </c>
      <c r="E7602" t="s">
        <v>18</v>
      </c>
      <c r="F7602" t="s">
        <v>33</v>
      </c>
      <c r="G7602" t="s">
        <v>25</v>
      </c>
      <c r="H7602" t="s">
        <v>1657</v>
      </c>
      <c r="I7602" t="s">
        <v>70</v>
      </c>
      <c r="J7602" t="s">
        <v>13</v>
      </c>
      <c r="K7602" t="s">
        <v>584</v>
      </c>
      <c r="L7602" t="s">
        <v>68</v>
      </c>
      <c r="N7602" t="str">
        <f>IF(ISBLANK(Sales[[#This Row],[return]]),"No",Sales[[#This Row],[return]])</f>
        <v>No</v>
      </c>
      <c r="O7602" s="2">
        <v>43780</v>
      </c>
      <c r="P7602" s="8" t="str">
        <f>TEXT(DAY(Sales[[#This Row],[OrderDate]]),"ddd")</f>
        <v>Wed</v>
      </c>
      <c r="Q7602" s="8" t="str">
        <f>TEXT(MONTH(Sales[[#This Row],[ShipDate]])*29,"mmm")</f>
        <v>Nov</v>
      </c>
      <c r="R7602">
        <v>1264</v>
      </c>
      <c r="S7602" t="s">
        <v>1658</v>
      </c>
      <c r="T7602" t="s">
        <v>66</v>
      </c>
      <c r="U7602">
        <v>75043</v>
      </c>
      <c r="V7602" s="1">
        <v>0.2</v>
      </c>
      <c r="W7602">
        <v>3</v>
      </c>
      <c r="X7602">
        <v>5</v>
      </c>
      <c r="Y7602">
        <v>10</v>
      </c>
      <c r="AD7602"/>
    </row>
    <row r="7603" spans="1:30" x14ac:dyDescent="0.25">
      <c r="A7603" t="s">
        <v>24</v>
      </c>
      <c r="B7603" s="2">
        <v>43782</v>
      </c>
      <c r="C7603" s="35">
        <f>YEAR(Sales[[#This Row],[ShipDate]])</f>
        <v>2019</v>
      </c>
      <c r="D7603" t="s">
        <v>113</v>
      </c>
      <c r="E7603" t="s">
        <v>18</v>
      </c>
      <c r="F7603" t="s">
        <v>50</v>
      </c>
      <c r="G7603" t="s">
        <v>25</v>
      </c>
      <c r="H7603" t="s">
        <v>1657</v>
      </c>
      <c r="I7603" t="s">
        <v>70</v>
      </c>
      <c r="J7603" t="s">
        <v>13</v>
      </c>
      <c r="K7603" t="s">
        <v>584</v>
      </c>
      <c r="L7603" t="s">
        <v>68</v>
      </c>
      <c r="N7603" t="str">
        <f>IF(ISBLANK(Sales[[#This Row],[return]]),"No",Sales[[#This Row],[return]])</f>
        <v>No</v>
      </c>
      <c r="O7603" s="2">
        <v>43780</v>
      </c>
      <c r="P7603" s="8" t="str">
        <f>TEXT(DAY(Sales[[#This Row],[OrderDate]]),"ddd")</f>
        <v>Wed</v>
      </c>
      <c r="Q7603" s="8" t="str">
        <f>TEXT(MONTH(Sales[[#This Row],[ShipDate]])*29,"mmm")</f>
        <v>Nov</v>
      </c>
      <c r="R7603">
        <v>513</v>
      </c>
      <c r="S7603" t="s">
        <v>1677</v>
      </c>
      <c r="T7603" t="s">
        <v>66</v>
      </c>
      <c r="U7603">
        <v>75043</v>
      </c>
      <c r="V7603" s="1">
        <v>0.8</v>
      </c>
      <c r="W7603">
        <v>-32</v>
      </c>
      <c r="X7603">
        <v>4</v>
      </c>
      <c r="Y7603">
        <v>18</v>
      </c>
      <c r="AD7603"/>
    </row>
    <row r="7604" spans="1:30" x14ac:dyDescent="0.25">
      <c r="A7604" t="s">
        <v>40</v>
      </c>
      <c r="B7604" s="2">
        <v>43567</v>
      </c>
      <c r="C7604" s="35">
        <f>YEAR(Sales[[#This Row],[ShipDate]])</f>
        <v>2019</v>
      </c>
      <c r="D7604" t="s">
        <v>36</v>
      </c>
      <c r="E7604" t="s">
        <v>69</v>
      </c>
      <c r="F7604" t="s">
        <v>59</v>
      </c>
      <c r="G7604" t="s">
        <v>25</v>
      </c>
      <c r="H7604" t="s">
        <v>79</v>
      </c>
      <c r="I7604" t="s">
        <v>32</v>
      </c>
      <c r="J7604" t="s">
        <v>13</v>
      </c>
      <c r="K7604" t="s">
        <v>2937</v>
      </c>
      <c r="L7604" t="s">
        <v>30</v>
      </c>
      <c r="N7604" t="str">
        <f>IF(ISBLANK(Sales[[#This Row],[return]]),"No",Sales[[#This Row],[return]])</f>
        <v>No</v>
      </c>
      <c r="O7604" s="2">
        <v>43563</v>
      </c>
      <c r="P7604" s="8" t="str">
        <f>TEXT(DAY(Sales[[#This Row],[OrderDate]]),"ddd")</f>
        <v>Sun</v>
      </c>
      <c r="Q7604" s="8" t="str">
        <f>TEXT(MONTH(Sales[[#This Row],[ShipDate]])*29,"mmm")</f>
        <v>Apr</v>
      </c>
      <c r="R7604">
        <v>1738</v>
      </c>
      <c r="S7604" t="s">
        <v>1726</v>
      </c>
      <c r="T7604" t="s">
        <v>28</v>
      </c>
      <c r="U7604">
        <v>94110</v>
      </c>
      <c r="V7604" s="1">
        <v>0</v>
      </c>
      <c r="W7604">
        <v>98</v>
      </c>
      <c r="X7604">
        <v>4</v>
      </c>
      <c r="Y7604">
        <v>196</v>
      </c>
      <c r="AD7604"/>
    </row>
    <row r="7605" spans="1:30" x14ac:dyDescent="0.25">
      <c r="A7605" t="s">
        <v>40</v>
      </c>
      <c r="B7605" s="2">
        <v>43567</v>
      </c>
      <c r="C7605" s="35">
        <f>YEAR(Sales[[#This Row],[ShipDate]])</f>
        <v>2019</v>
      </c>
      <c r="D7605" t="s">
        <v>36</v>
      </c>
      <c r="E7605" t="s">
        <v>69</v>
      </c>
      <c r="F7605" t="s">
        <v>59</v>
      </c>
      <c r="G7605" t="s">
        <v>25</v>
      </c>
      <c r="H7605" t="s">
        <v>79</v>
      </c>
      <c r="I7605" t="s">
        <v>32</v>
      </c>
      <c r="J7605" t="s">
        <v>13</v>
      </c>
      <c r="K7605" t="s">
        <v>2937</v>
      </c>
      <c r="L7605" t="s">
        <v>30</v>
      </c>
      <c r="N7605" t="str">
        <f>IF(ISBLANK(Sales[[#This Row],[return]]),"No",Sales[[#This Row],[return]])</f>
        <v>No</v>
      </c>
      <c r="O7605" s="2">
        <v>43563</v>
      </c>
      <c r="P7605" s="8" t="str">
        <f>TEXT(DAY(Sales[[#This Row],[OrderDate]]),"ddd")</f>
        <v>Sun</v>
      </c>
      <c r="Q7605" s="8" t="str">
        <f>TEXT(MONTH(Sales[[#This Row],[ShipDate]])*29,"mmm")</f>
        <v>Apr</v>
      </c>
      <c r="R7605">
        <v>1682</v>
      </c>
      <c r="S7605" t="s">
        <v>1973</v>
      </c>
      <c r="T7605" t="s">
        <v>28</v>
      </c>
      <c r="U7605">
        <v>94110</v>
      </c>
      <c r="V7605" s="1">
        <v>0</v>
      </c>
      <c r="W7605">
        <v>115</v>
      </c>
      <c r="X7605">
        <v>5</v>
      </c>
      <c r="Y7605">
        <v>245</v>
      </c>
      <c r="AD7605"/>
    </row>
    <row r="7606" spans="1:30" x14ac:dyDescent="0.25">
      <c r="A7606" t="s">
        <v>10</v>
      </c>
      <c r="B7606" s="2">
        <v>43716</v>
      </c>
      <c r="C7606" s="35">
        <f>YEAR(Sales[[#This Row],[ShipDate]])</f>
        <v>2019</v>
      </c>
      <c r="D7606" t="s">
        <v>113</v>
      </c>
      <c r="E7606" t="s">
        <v>18</v>
      </c>
      <c r="F7606" t="s">
        <v>43</v>
      </c>
      <c r="G7606" t="s">
        <v>11</v>
      </c>
      <c r="H7606" t="s">
        <v>1214</v>
      </c>
      <c r="I7606" t="s">
        <v>78</v>
      </c>
      <c r="J7606" t="s">
        <v>13</v>
      </c>
      <c r="K7606" t="s">
        <v>1141</v>
      </c>
      <c r="L7606" t="s">
        <v>30</v>
      </c>
      <c r="N7606" t="str">
        <f>IF(ISBLANK(Sales[[#This Row],[return]]),"No",Sales[[#This Row],[return]])</f>
        <v>No</v>
      </c>
      <c r="O7606" s="2">
        <v>43715</v>
      </c>
      <c r="P7606" s="8" t="str">
        <f>TEXT(DAY(Sales[[#This Row],[OrderDate]]),"ddd")</f>
        <v>Sat</v>
      </c>
      <c r="Q7606" s="8" t="str">
        <f>TEXT(MONTH(Sales[[#This Row],[ShipDate]])*29,"mmm")</f>
        <v>Sep</v>
      </c>
      <c r="R7606">
        <v>489</v>
      </c>
      <c r="S7606" t="s">
        <v>1215</v>
      </c>
      <c r="T7606" t="s">
        <v>28</v>
      </c>
      <c r="U7606">
        <v>84020</v>
      </c>
      <c r="V7606" s="1">
        <v>0</v>
      </c>
      <c r="W7606">
        <v>11</v>
      </c>
      <c r="X7606">
        <v>2</v>
      </c>
      <c r="Y7606">
        <v>25</v>
      </c>
      <c r="AD7606"/>
    </row>
    <row r="7607" spans="1:30" x14ac:dyDescent="0.25">
      <c r="A7607" t="s">
        <v>10</v>
      </c>
      <c r="B7607" s="2">
        <v>43716</v>
      </c>
      <c r="C7607" s="35">
        <f>YEAR(Sales[[#This Row],[ShipDate]])</f>
        <v>2019</v>
      </c>
      <c r="D7607" t="s">
        <v>113</v>
      </c>
      <c r="E7607" t="s">
        <v>18</v>
      </c>
      <c r="F7607" t="s">
        <v>48</v>
      </c>
      <c r="G7607" t="s">
        <v>46</v>
      </c>
      <c r="H7607" t="s">
        <v>1214</v>
      </c>
      <c r="I7607" t="s">
        <v>78</v>
      </c>
      <c r="J7607" t="s">
        <v>13</v>
      </c>
      <c r="K7607" t="s">
        <v>1141</v>
      </c>
      <c r="L7607" t="s">
        <v>30</v>
      </c>
      <c r="N7607" t="str">
        <f>IF(ISBLANK(Sales[[#This Row],[return]]),"No",Sales[[#This Row],[return]])</f>
        <v>No</v>
      </c>
      <c r="O7607" s="2">
        <v>43715</v>
      </c>
      <c r="P7607" s="8" t="str">
        <f>TEXT(DAY(Sales[[#This Row],[OrderDate]]),"ddd")</f>
        <v>Sat</v>
      </c>
      <c r="Q7607" s="8" t="str">
        <f>TEXT(MONTH(Sales[[#This Row],[ShipDate]])*29,"mmm")</f>
        <v>Sep</v>
      </c>
      <c r="R7607">
        <v>1104</v>
      </c>
      <c r="S7607" t="s">
        <v>2390</v>
      </c>
      <c r="T7607" t="s">
        <v>28</v>
      </c>
      <c r="U7607">
        <v>84020</v>
      </c>
      <c r="V7607" s="1">
        <v>0.2</v>
      </c>
      <c r="W7607">
        <v>47</v>
      </c>
      <c r="X7607">
        <v>4</v>
      </c>
      <c r="Y7607">
        <v>127</v>
      </c>
      <c r="AD7607"/>
    </row>
    <row r="7608" spans="1:30" x14ac:dyDescent="0.25">
      <c r="A7608" t="s">
        <v>24</v>
      </c>
      <c r="B7608" s="2">
        <v>43584</v>
      </c>
      <c r="C7608" s="35">
        <f>YEAR(Sales[[#This Row],[ShipDate]])</f>
        <v>2019</v>
      </c>
      <c r="D7608" t="s">
        <v>19</v>
      </c>
      <c r="E7608" t="s">
        <v>18</v>
      </c>
      <c r="F7608" t="s">
        <v>50</v>
      </c>
      <c r="G7608" t="s">
        <v>25</v>
      </c>
      <c r="H7608" t="s">
        <v>26</v>
      </c>
      <c r="I7608" t="s">
        <v>32</v>
      </c>
      <c r="J7608" t="s">
        <v>13</v>
      </c>
      <c r="K7608" t="s">
        <v>1540</v>
      </c>
      <c r="L7608" t="s">
        <v>30</v>
      </c>
      <c r="N7608" t="str">
        <f>IF(ISBLANK(Sales[[#This Row],[return]]),"No",Sales[[#This Row],[return]])</f>
        <v>No</v>
      </c>
      <c r="O7608" s="2">
        <v>43580</v>
      </c>
      <c r="P7608" s="8" t="str">
        <f>TEXT(DAY(Sales[[#This Row],[OrderDate]]),"ddd")</f>
        <v>Wed</v>
      </c>
      <c r="Q7608" s="8" t="str">
        <f>TEXT(MONTH(Sales[[#This Row],[ShipDate]])*29,"mmm")</f>
        <v>Apr</v>
      </c>
      <c r="R7608">
        <v>414</v>
      </c>
      <c r="S7608" t="s">
        <v>935</v>
      </c>
      <c r="T7608" t="s">
        <v>28</v>
      </c>
      <c r="U7608">
        <v>90049</v>
      </c>
      <c r="V7608" s="1">
        <v>0.2</v>
      </c>
      <c r="W7608">
        <v>5</v>
      </c>
      <c r="X7608">
        <v>2</v>
      </c>
      <c r="Y7608">
        <v>14</v>
      </c>
      <c r="AD7608"/>
    </row>
    <row r="7609" spans="1:30" x14ac:dyDescent="0.25">
      <c r="A7609" t="s">
        <v>24</v>
      </c>
      <c r="B7609" s="2">
        <v>43516</v>
      </c>
      <c r="C7609" s="35">
        <f>YEAR(Sales[[#This Row],[ShipDate]])</f>
        <v>2019</v>
      </c>
      <c r="D7609" t="s">
        <v>36</v>
      </c>
      <c r="E7609" t="s">
        <v>18</v>
      </c>
      <c r="F7609" t="s">
        <v>45</v>
      </c>
      <c r="G7609" t="s">
        <v>25</v>
      </c>
      <c r="H7609" t="s">
        <v>1151</v>
      </c>
      <c r="I7609" t="s">
        <v>1150</v>
      </c>
      <c r="J7609" t="s">
        <v>13</v>
      </c>
      <c r="K7609" t="s">
        <v>1344</v>
      </c>
      <c r="L7609" t="s">
        <v>92</v>
      </c>
      <c r="N7609" t="str">
        <f>IF(ISBLANK(Sales[[#This Row],[return]]),"No",Sales[[#This Row],[return]])</f>
        <v>No</v>
      </c>
      <c r="O7609" s="2">
        <v>43509</v>
      </c>
      <c r="P7609" s="8" t="str">
        <f>TEXT(DAY(Sales[[#This Row],[OrderDate]]),"ddd")</f>
        <v>Fri</v>
      </c>
      <c r="Q7609" s="8" t="str">
        <f>TEXT(MONTH(Sales[[#This Row],[ShipDate]])*29,"mmm")</f>
        <v>Feb</v>
      </c>
      <c r="R7609">
        <v>280</v>
      </c>
      <c r="S7609" t="s">
        <v>2191</v>
      </c>
      <c r="T7609" t="s">
        <v>90</v>
      </c>
      <c r="U7609">
        <v>21215</v>
      </c>
      <c r="V7609" s="1">
        <v>0</v>
      </c>
      <c r="W7609">
        <v>3</v>
      </c>
      <c r="X7609">
        <v>3</v>
      </c>
      <c r="Y7609">
        <v>11</v>
      </c>
      <c r="AD7609"/>
    </row>
    <row r="7610" spans="1:30" x14ac:dyDescent="0.25">
      <c r="A7610" t="s">
        <v>24</v>
      </c>
      <c r="B7610" s="2">
        <v>43516</v>
      </c>
      <c r="C7610" s="35">
        <f>YEAR(Sales[[#This Row],[ShipDate]])</f>
        <v>2019</v>
      </c>
      <c r="D7610" t="s">
        <v>36</v>
      </c>
      <c r="E7610" t="s">
        <v>18</v>
      </c>
      <c r="F7610" t="s">
        <v>290</v>
      </c>
      <c r="G7610" t="s">
        <v>25</v>
      </c>
      <c r="H7610" t="s">
        <v>1151</v>
      </c>
      <c r="I7610" t="s">
        <v>1150</v>
      </c>
      <c r="J7610" t="s">
        <v>13</v>
      </c>
      <c r="K7610" t="s">
        <v>1344</v>
      </c>
      <c r="L7610" t="s">
        <v>92</v>
      </c>
      <c r="N7610" t="str">
        <f>IF(ISBLANK(Sales[[#This Row],[return]]),"No",Sales[[#This Row],[return]])</f>
        <v>No</v>
      </c>
      <c r="O7610" s="2">
        <v>43509</v>
      </c>
      <c r="P7610" s="8" t="str">
        <f>TEXT(DAY(Sales[[#This Row],[OrderDate]]),"ddd")</f>
        <v>Fri</v>
      </c>
      <c r="Q7610" s="8" t="str">
        <f>TEXT(MONTH(Sales[[#This Row],[ShipDate]])*29,"mmm")</f>
        <v>Feb</v>
      </c>
      <c r="R7610">
        <v>76</v>
      </c>
      <c r="S7610" t="s">
        <v>1941</v>
      </c>
      <c r="T7610" t="s">
        <v>90</v>
      </c>
      <c r="U7610">
        <v>21215</v>
      </c>
      <c r="V7610" s="1">
        <v>0</v>
      </c>
      <c r="W7610">
        <v>7</v>
      </c>
      <c r="X7610">
        <v>3</v>
      </c>
      <c r="Y7610">
        <v>25</v>
      </c>
      <c r="AD7610"/>
    </row>
    <row r="7611" spans="1:30" x14ac:dyDescent="0.25">
      <c r="A7611" t="s">
        <v>40</v>
      </c>
      <c r="B7611" s="2">
        <v>43757</v>
      </c>
      <c r="C7611" s="35">
        <f>YEAR(Sales[[#This Row],[ShipDate]])</f>
        <v>2019</v>
      </c>
      <c r="D7611" t="s">
        <v>36</v>
      </c>
      <c r="E7611" t="s">
        <v>18</v>
      </c>
      <c r="F7611" t="s">
        <v>99</v>
      </c>
      <c r="G7611" t="s">
        <v>46</v>
      </c>
      <c r="H7611" t="s">
        <v>79</v>
      </c>
      <c r="I7611" t="s">
        <v>32</v>
      </c>
      <c r="J7611" t="s">
        <v>13</v>
      </c>
      <c r="K7611" t="s">
        <v>1401</v>
      </c>
      <c r="L7611" t="s">
        <v>30</v>
      </c>
      <c r="N7611" t="str">
        <f>IF(ISBLANK(Sales[[#This Row],[return]]),"No",Sales[[#This Row],[return]])</f>
        <v>No</v>
      </c>
      <c r="O7611" s="2">
        <v>43752</v>
      </c>
      <c r="P7611" s="8" t="str">
        <f>TEXT(DAY(Sales[[#This Row],[OrderDate]]),"ddd")</f>
        <v>Sat</v>
      </c>
      <c r="Q7611" s="8" t="str">
        <f>TEXT(MONTH(Sales[[#This Row],[ShipDate]])*29,"mmm")</f>
        <v>Oct</v>
      </c>
      <c r="R7611">
        <v>1604</v>
      </c>
      <c r="S7611" t="s">
        <v>997</v>
      </c>
      <c r="T7611" t="s">
        <v>28</v>
      </c>
      <c r="U7611">
        <v>94110</v>
      </c>
      <c r="V7611" s="1">
        <v>0</v>
      </c>
      <c r="W7611">
        <v>15</v>
      </c>
      <c r="X7611">
        <v>4</v>
      </c>
      <c r="Y7611">
        <v>46</v>
      </c>
      <c r="AD7611"/>
    </row>
    <row r="7612" spans="1:30" x14ac:dyDescent="0.25">
      <c r="A7612" t="s">
        <v>40</v>
      </c>
      <c r="B7612" s="2">
        <v>43647</v>
      </c>
      <c r="C7612" s="35">
        <f>YEAR(Sales[[#This Row],[ShipDate]])</f>
        <v>2019</v>
      </c>
      <c r="D7612" t="s">
        <v>36</v>
      </c>
      <c r="E7612" t="s">
        <v>18</v>
      </c>
      <c r="F7612" t="s">
        <v>59</v>
      </c>
      <c r="G7612" t="s">
        <v>25</v>
      </c>
      <c r="H7612" t="s">
        <v>1094</v>
      </c>
      <c r="I7612" t="s">
        <v>87</v>
      </c>
      <c r="J7612" t="s">
        <v>13</v>
      </c>
      <c r="K7612" t="s">
        <v>859</v>
      </c>
      <c r="L7612" t="s">
        <v>68</v>
      </c>
      <c r="N7612" t="str">
        <f>IF(ISBLANK(Sales[[#This Row],[return]]),"No",Sales[[#This Row],[return]])</f>
        <v>No</v>
      </c>
      <c r="O7612" s="2">
        <v>43643</v>
      </c>
      <c r="P7612" s="8" t="str">
        <f>TEXT(DAY(Sales[[#This Row],[OrderDate]]),"ddd")</f>
        <v>Fri</v>
      </c>
      <c r="Q7612" s="8" t="str">
        <f>TEXT(MONTH(Sales[[#This Row],[ShipDate]])*29,"mmm")</f>
        <v>Jul</v>
      </c>
      <c r="R7612">
        <v>1659</v>
      </c>
      <c r="S7612" t="s">
        <v>2098</v>
      </c>
      <c r="T7612" t="s">
        <v>66</v>
      </c>
      <c r="U7612">
        <v>68104</v>
      </c>
      <c r="V7612" s="1">
        <v>0</v>
      </c>
      <c r="W7612">
        <v>9</v>
      </c>
      <c r="X7612">
        <v>3</v>
      </c>
      <c r="Y7612">
        <v>20</v>
      </c>
      <c r="AD7612"/>
    </row>
    <row r="7613" spans="1:30" x14ac:dyDescent="0.25">
      <c r="A7613" t="s">
        <v>10</v>
      </c>
      <c r="B7613" s="2">
        <v>43700</v>
      </c>
      <c r="C7613" s="35">
        <f>YEAR(Sales[[#This Row],[ShipDate]])</f>
        <v>2019</v>
      </c>
      <c r="D7613" t="s">
        <v>36</v>
      </c>
      <c r="E7613" t="s">
        <v>69</v>
      </c>
      <c r="F7613" t="s">
        <v>50</v>
      </c>
      <c r="G7613" t="s">
        <v>25</v>
      </c>
      <c r="H7613" t="s">
        <v>684</v>
      </c>
      <c r="I7613" t="s">
        <v>20</v>
      </c>
      <c r="J7613" t="s">
        <v>13</v>
      </c>
      <c r="K7613" t="s">
        <v>2937</v>
      </c>
      <c r="L7613" t="s">
        <v>17</v>
      </c>
      <c r="N7613" t="str">
        <f>IF(ISBLANK(Sales[[#This Row],[return]]),"No",Sales[[#This Row],[return]])</f>
        <v>No</v>
      </c>
      <c r="O7613" s="2">
        <v>43694</v>
      </c>
      <c r="P7613" s="8" t="str">
        <f>TEXT(DAY(Sales[[#This Row],[OrderDate]]),"ddd")</f>
        <v>Tue</v>
      </c>
      <c r="Q7613" s="8" t="str">
        <f>TEXT(MONTH(Sales[[#This Row],[ShipDate]])*29,"mmm")</f>
        <v>Aug</v>
      </c>
      <c r="R7613">
        <v>702</v>
      </c>
      <c r="S7613" t="s">
        <v>308</v>
      </c>
      <c r="T7613" t="s">
        <v>15</v>
      </c>
      <c r="U7613">
        <v>40214</v>
      </c>
      <c r="V7613" s="1">
        <v>0</v>
      </c>
      <c r="W7613">
        <v>48</v>
      </c>
      <c r="X7613">
        <v>3</v>
      </c>
      <c r="Y7613">
        <v>103</v>
      </c>
      <c r="AD7613"/>
    </row>
    <row r="7614" spans="1:30" x14ac:dyDescent="0.25">
      <c r="A7614" t="s">
        <v>10</v>
      </c>
      <c r="B7614" s="2">
        <v>43700</v>
      </c>
      <c r="C7614" s="35">
        <f>YEAR(Sales[[#This Row],[ShipDate]])</f>
        <v>2019</v>
      </c>
      <c r="D7614" t="s">
        <v>36</v>
      </c>
      <c r="E7614" t="s">
        <v>69</v>
      </c>
      <c r="F7614" t="s">
        <v>99</v>
      </c>
      <c r="G7614" t="s">
        <v>46</v>
      </c>
      <c r="H7614" t="s">
        <v>684</v>
      </c>
      <c r="I7614" t="s">
        <v>20</v>
      </c>
      <c r="J7614" t="s">
        <v>13</v>
      </c>
      <c r="K7614" t="s">
        <v>2937</v>
      </c>
      <c r="L7614" t="s">
        <v>17</v>
      </c>
      <c r="N7614" t="str">
        <f>IF(ISBLANK(Sales[[#This Row],[return]]),"No",Sales[[#This Row],[return]])</f>
        <v>No</v>
      </c>
      <c r="O7614" s="2">
        <v>43694</v>
      </c>
      <c r="P7614" s="8" t="str">
        <f>TEXT(DAY(Sales[[#This Row],[OrderDate]]),"ddd")</f>
        <v>Tue</v>
      </c>
      <c r="Q7614" s="8" t="str">
        <f>TEXT(MONTH(Sales[[#This Row],[ShipDate]])*29,"mmm")</f>
        <v>Aug</v>
      </c>
      <c r="R7614">
        <v>1003</v>
      </c>
      <c r="S7614" t="s">
        <v>2350</v>
      </c>
      <c r="T7614" t="s">
        <v>15</v>
      </c>
      <c r="U7614">
        <v>40214</v>
      </c>
      <c r="V7614" s="1">
        <v>0</v>
      </c>
      <c r="W7614">
        <v>10</v>
      </c>
      <c r="X7614">
        <v>6</v>
      </c>
      <c r="Y7614">
        <v>98</v>
      </c>
      <c r="AD7614"/>
    </row>
    <row r="7615" spans="1:30" x14ac:dyDescent="0.25">
      <c r="A7615" t="s">
        <v>24</v>
      </c>
      <c r="B7615" s="2">
        <v>43639</v>
      </c>
      <c r="C7615" s="35">
        <f>YEAR(Sales[[#This Row],[ShipDate]])</f>
        <v>2019</v>
      </c>
      <c r="D7615" t="s">
        <v>113</v>
      </c>
      <c r="E7615" t="s">
        <v>18</v>
      </c>
      <c r="F7615" t="s">
        <v>39</v>
      </c>
      <c r="G7615" t="s">
        <v>25</v>
      </c>
      <c r="H7615" t="s">
        <v>660</v>
      </c>
      <c r="I7615" t="s">
        <v>37</v>
      </c>
      <c r="J7615" t="s">
        <v>13</v>
      </c>
      <c r="K7615" t="s">
        <v>1187</v>
      </c>
      <c r="L7615" t="s">
        <v>17</v>
      </c>
      <c r="N7615" t="str">
        <f>IF(ISBLANK(Sales[[#This Row],[return]]),"No",Sales[[#This Row],[return]])</f>
        <v>No</v>
      </c>
      <c r="O7615" s="2">
        <v>43636</v>
      </c>
      <c r="P7615" s="8" t="str">
        <f>TEXT(DAY(Sales[[#This Row],[OrderDate]]),"ddd")</f>
        <v>Fri</v>
      </c>
      <c r="Q7615" s="8" t="str">
        <f>TEXT(MONTH(Sales[[#This Row],[ShipDate]])*29,"mmm")</f>
        <v>Jun</v>
      </c>
      <c r="R7615">
        <v>1288</v>
      </c>
      <c r="S7615" t="s">
        <v>1735</v>
      </c>
      <c r="T7615" t="s">
        <v>15</v>
      </c>
      <c r="U7615">
        <v>33180</v>
      </c>
      <c r="V7615" s="1">
        <v>0.2</v>
      </c>
      <c r="W7615">
        <v>0</v>
      </c>
      <c r="X7615">
        <v>1</v>
      </c>
      <c r="Y7615">
        <v>4</v>
      </c>
      <c r="AD7615"/>
    </row>
    <row r="7616" spans="1:30" x14ac:dyDescent="0.25">
      <c r="A7616" t="s">
        <v>24</v>
      </c>
      <c r="B7616" s="2">
        <v>43767</v>
      </c>
      <c r="C7616" s="35">
        <f>YEAR(Sales[[#This Row],[ShipDate]])</f>
        <v>2019</v>
      </c>
      <c r="D7616" t="s">
        <v>113</v>
      </c>
      <c r="E7616" t="s">
        <v>31</v>
      </c>
      <c r="F7616" t="s">
        <v>38</v>
      </c>
      <c r="G7616" t="s">
        <v>11</v>
      </c>
      <c r="H7616" t="s">
        <v>26</v>
      </c>
      <c r="I7616" t="s">
        <v>32</v>
      </c>
      <c r="J7616" t="s">
        <v>13</v>
      </c>
      <c r="K7616" t="s">
        <v>2623</v>
      </c>
      <c r="L7616" t="s">
        <v>30</v>
      </c>
      <c r="N7616" t="str">
        <f>IF(ISBLANK(Sales[[#This Row],[return]]),"No",Sales[[#This Row],[return]])</f>
        <v>No</v>
      </c>
      <c r="O7616" s="2">
        <v>43765</v>
      </c>
      <c r="P7616" s="8" t="str">
        <f>TEXT(DAY(Sales[[#This Row],[OrderDate]]),"ddd")</f>
        <v>Fri</v>
      </c>
      <c r="Q7616" s="8" t="str">
        <f>TEXT(MONTH(Sales[[#This Row],[ShipDate]])*29,"mmm")</f>
        <v>Oct</v>
      </c>
      <c r="R7616">
        <v>428</v>
      </c>
      <c r="S7616" t="s">
        <v>53</v>
      </c>
      <c r="T7616" t="s">
        <v>28</v>
      </c>
      <c r="U7616">
        <v>90032</v>
      </c>
      <c r="V7616" s="1">
        <v>0.2</v>
      </c>
      <c r="W7616">
        <v>9</v>
      </c>
      <c r="X7616">
        <v>1</v>
      </c>
      <c r="Y7616">
        <v>190</v>
      </c>
      <c r="AD7616"/>
    </row>
    <row r="7617" spans="1:30" x14ac:dyDescent="0.25">
      <c r="A7617" t="s">
        <v>24</v>
      </c>
      <c r="B7617" s="2">
        <v>43767</v>
      </c>
      <c r="C7617" s="35">
        <f>YEAR(Sales[[#This Row],[ShipDate]])</f>
        <v>2019</v>
      </c>
      <c r="D7617" t="s">
        <v>113</v>
      </c>
      <c r="E7617" t="s">
        <v>31</v>
      </c>
      <c r="F7617" t="s">
        <v>48</v>
      </c>
      <c r="G7617" t="s">
        <v>46</v>
      </c>
      <c r="H7617" t="s">
        <v>26</v>
      </c>
      <c r="I7617" t="s">
        <v>32</v>
      </c>
      <c r="J7617" t="s">
        <v>13</v>
      </c>
      <c r="K7617" t="s">
        <v>2623</v>
      </c>
      <c r="L7617" t="s">
        <v>30</v>
      </c>
      <c r="N7617" t="str">
        <f>IF(ISBLANK(Sales[[#This Row],[return]]),"No",Sales[[#This Row],[return]])</f>
        <v>No</v>
      </c>
      <c r="O7617" s="2">
        <v>43765</v>
      </c>
      <c r="P7617" s="8" t="str">
        <f>TEXT(DAY(Sales[[#This Row],[OrderDate]]),"ddd")</f>
        <v>Fri</v>
      </c>
      <c r="Q7617" s="8" t="str">
        <f>TEXT(MONTH(Sales[[#This Row],[ShipDate]])*29,"mmm")</f>
        <v>Oct</v>
      </c>
      <c r="R7617">
        <v>783</v>
      </c>
      <c r="S7617" t="s">
        <v>2339</v>
      </c>
      <c r="T7617" t="s">
        <v>28</v>
      </c>
      <c r="U7617">
        <v>90032</v>
      </c>
      <c r="V7617" s="1">
        <v>0.2</v>
      </c>
      <c r="W7617">
        <v>7</v>
      </c>
      <c r="X7617">
        <v>5</v>
      </c>
      <c r="Y7617">
        <v>72</v>
      </c>
      <c r="AD7617"/>
    </row>
    <row r="7618" spans="1:30" x14ac:dyDescent="0.25">
      <c r="A7618" t="s">
        <v>40</v>
      </c>
      <c r="B7618" s="2">
        <v>43587</v>
      </c>
      <c r="C7618" s="35">
        <f>YEAR(Sales[[#This Row],[ShipDate]])</f>
        <v>2019</v>
      </c>
      <c r="D7618" t="s">
        <v>36</v>
      </c>
      <c r="E7618" t="s">
        <v>18</v>
      </c>
      <c r="F7618" t="s">
        <v>43</v>
      </c>
      <c r="G7618" t="s">
        <v>11</v>
      </c>
      <c r="H7618" t="s">
        <v>60</v>
      </c>
      <c r="I7618" t="s">
        <v>63</v>
      </c>
      <c r="J7618" t="s">
        <v>13</v>
      </c>
      <c r="K7618" t="s">
        <v>175</v>
      </c>
      <c r="L7618" t="s">
        <v>30</v>
      </c>
      <c r="N7618" t="str">
        <f>IF(ISBLANK(Sales[[#This Row],[return]]),"No",Sales[[#This Row],[return]])</f>
        <v>No</v>
      </c>
      <c r="O7618" s="2">
        <v>43582</v>
      </c>
      <c r="P7618" s="8" t="str">
        <f>TEXT(DAY(Sales[[#This Row],[OrderDate]]),"ddd")</f>
        <v>Fri</v>
      </c>
      <c r="Q7618" s="8" t="str">
        <f>TEXT(MONTH(Sales[[#This Row],[ShipDate]])*29,"mmm")</f>
        <v>May</v>
      </c>
      <c r="R7618">
        <v>1041</v>
      </c>
      <c r="S7618" t="s">
        <v>163</v>
      </c>
      <c r="T7618" t="s">
        <v>28</v>
      </c>
      <c r="U7618">
        <v>98105</v>
      </c>
      <c r="V7618" s="1">
        <v>0</v>
      </c>
      <c r="W7618">
        <v>39</v>
      </c>
      <c r="X7618">
        <v>7</v>
      </c>
      <c r="Y7618">
        <v>140</v>
      </c>
      <c r="AD7618"/>
    </row>
    <row r="7619" spans="1:30" x14ac:dyDescent="0.25">
      <c r="A7619" t="s">
        <v>40</v>
      </c>
      <c r="B7619" s="2">
        <v>43699</v>
      </c>
      <c r="C7619" s="35">
        <f>YEAR(Sales[[#This Row],[ShipDate]])</f>
        <v>2019</v>
      </c>
      <c r="D7619" t="s">
        <v>36</v>
      </c>
      <c r="E7619" t="s">
        <v>69</v>
      </c>
      <c r="F7619" t="s">
        <v>39</v>
      </c>
      <c r="G7619" t="s">
        <v>25</v>
      </c>
      <c r="H7619" t="s">
        <v>60</v>
      </c>
      <c r="I7619" t="s">
        <v>63</v>
      </c>
      <c r="J7619" t="s">
        <v>13</v>
      </c>
      <c r="K7619" t="s">
        <v>2910</v>
      </c>
      <c r="L7619" t="s">
        <v>30</v>
      </c>
      <c r="N7619" t="str">
        <f>IF(ISBLANK(Sales[[#This Row],[return]]),"No",Sales[[#This Row],[return]])</f>
        <v>No</v>
      </c>
      <c r="O7619" s="2">
        <v>43695</v>
      </c>
      <c r="P7619" s="8" t="str">
        <f>TEXT(DAY(Sales[[#This Row],[OrderDate]]),"ddd")</f>
        <v>Wed</v>
      </c>
      <c r="Q7619" s="8" t="str">
        <f>TEXT(MONTH(Sales[[#This Row],[ShipDate]])*29,"mmm")</f>
        <v>Aug</v>
      </c>
      <c r="R7619">
        <v>662</v>
      </c>
      <c r="S7619" t="s">
        <v>2145</v>
      </c>
      <c r="T7619" t="s">
        <v>28</v>
      </c>
      <c r="U7619">
        <v>98105</v>
      </c>
      <c r="V7619" s="1">
        <v>0</v>
      </c>
      <c r="W7619">
        <v>61</v>
      </c>
      <c r="X7619">
        <v>2</v>
      </c>
      <c r="Y7619">
        <v>323</v>
      </c>
      <c r="AD7619"/>
    </row>
    <row r="7620" spans="1:30" x14ac:dyDescent="0.25">
      <c r="A7620" t="s">
        <v>40</v>
      </c>
      <c r="B7620" s="2">
        <v>43734</v>
      </c>
      <c r="C7620" s="35">
        <f>YEAR(Sales[[#This Row],[ShipDate]])</f>
        <v>2019</v>
      </c>
      <c r="D7620" t="s">
        <v>36</v>
      </c>
      <c r="E7620" t="s">
        <v>18</v>
      </c>
      <c r="F7620" t="s">
        <v>50</v>
      </c>
      <c r="G7620" t="s">
        <v>25</v>
      </c>
      <c r="H7620" t="s">
        <v>200</v>
      </c>
      <c r="I7620" t="s">
        <v>129</v>
      </c>
      <c r="J7620" t="s">
        <v>13</v>
      </c>
      <c r="K7620" t="s">
        <v>1274</v>
      </c>
      <c r="L7620" t="s">
        <v>68</v>
      </c>
      <c r="N7620" t="str">
        <f>IF(ISBLANK(Sales[[#This Row],[return]]),"No",Sales[[#This Row],[return]])</f>
        <v>No</v>
      </c>
      <c r="O7620" s="2">
        <v>43729</v>
      </c>
      <c r="P7620" s="8" t="str">
        <f>TEXT(DAY(Sales[[#This Row],[OrderDate]]),"ddd")</f>
        <v>Sat</v>
      </c>
      <c r="Q7620" s="8" t="str">
        <f>TEXT(MONTH(Sales[[#This Row],[ShipDate]])*29,"mmm")</f>
        <v>Sep</v>
      </c>
      <c r="R7620">
        <v>237</v>
      </c>
      <c r="S7620" t="s">
        <v>1070</v>
      </c>
      <c r="T7620" t="s">
        <v>66</v>
      </c>
      <c r="U7620">
        <v>55901</v>
      </c>
      <c r="V7620" s="1">
        <v>0</v>
      </c>
      <c r="W7620">
        <v>10</v>
      </c>
      <c r="X7620">
        <v>7</v>
      </c>
      <c r="Y7620">
        <v>20</v>
      </c>
      <c r="AD7620"/>
    </row>
    <row r="7621" spans="1:30" x14ac:dyDescent="0.25">
      <c r="A7621" t="s">
        <v>24</v>
      </c>
      <c r="B7621" s="2">
        <v>43578</v>
      </c>
      <c r="C7621" s="35">
        <f>YEAR(Sales[[#This Row],[ShipDate]])</f>
        <v>2019</v>
      </c>
      <c r="D7621" t="s">
        <v>113</v>
      </c>
      <c r="E7621" t="s">
        <v>31</v>
      </c>
      <c r="F7621" t="s">
        <v>43</v>
      </c>
      <c r="G7621" t="s">
        <v>11</v>
      </c>
      <c r="H7621" t="s">
        <v>88</v>
      </c>
      <c r="I7621" t="s">
        <v>93</v>
      </c>
      <c r="J7621" t="s">
        <v>13</v>
      </c>
      <c r="K7621" t="s">
        <v>243</v>
      </c>
      <c r="L7621" t="s">
        <v>92</v>
      </c>
      <c r="N7621" t="str">
        <f>IF(ISBLANK(Sales[[#This Row],[return]]),"No",Sales[[#This Row],[return]])</f>
        <v>No</v>
      </c>
      <c r="O7621" s="2">
        <v>43575</v>
      </c>
      <c r="P7621" s="8" t="str">
        <f>TEXT(DAY(Sales[[#This Row],[OrderDate]]),"ddd")</f>
        <v>Fri</v>
      </c>
      <c r="Q7621" s="8" t="str">
        <f>TEXT(MONTH(Sales[[#This Row],[ShipDate]])*29,"mmm")</f>
        <v>Apr</v>
      </c>
      <c r="R7621">
        <v>465</v>
      </c>
      <c r="S7621" t="s">
        <v>3181</v>
      </c>
      <c r="T7621" t="s">
        <v>90</v>
      </c>
      <c r="U7621">
        <v>19120</v>
      </c>
      <c r="V7621" s="1">
        <v>0.2</v>
      </c>
      <c r="W7621">
        <v>10</v>
      </c>
      <c r="X7621">
        <v>2</v>
      </c>
      <c r="Y7621">
        <v>52</v>
      </c>
      <c r="AD7621"/>
    </row>
    <row r="7622" spans="1:30" x14ac:dyDescent="0.25">
      <c r="A7622" t="s">
        <v>24</v>
      </c>
      <c r="B7622" s="2">
        <v>43578</v>
      </c>
      <c r="C7622" s="35">
        <f>YEAR(Sales[[#This Row],[ShipDate]])</f>
        <v>2019</v>
      </c>
      <c r="D7622" t="s">
        <v>113</v>
      </c>
      <c r="E7622" t="s">
        <v>31</v>
      </c>
      <c r="F7622" t="s">
        <v>43</v>
      </c>
      <c r="G7622" t="s">
        <v>11</v>
      </c>
      <c r="H7622" t="s">
        <v>88</v>
      </c>
      <c r="I7622" t="s">
        <v>93</v>
      </c>
      <c r="J7622" t="s">
        <v>13</v>
      </c>
      <c r="K7622" t="s">
        <v>243</v>
      </c>
      <c r="L7622" t="s">
        <v>92</v>
      </c>
      <c r="N7622" t="str">
        <f>IF(ISBLANK(Sales[[#This Row],[return]]),"No",Sales[[#This Row],[return]])</f>
        <v>No</v>
      </c>
      <c r="O7622" s="2">
        <v>43575</v>
      </c>
      <c r="P7622" s="8" t="str">
        <f>TEXT(DAY(Sales[[#This Row],[OrderDate]]),"ddd")</f>
        <v>Fri</v>
      </c>
      <c r="Q7622" s="8" t="str">
        <f>TEXT(MONTH(Sales[[#This Row],[ShipDate]])*29,"mmm")</f>
        <v>Apr</v>
      </c>
      <c r="R7622">
        <v>616</v>
      </c>
      <c r="S7622" t="s">
        <v>3197</v>
      </c>
      <c r="T7622" t="s">
        <v>90</v>
      </c>
      <c r="U7622">
        <v>19120</v>
      </c>
      <c r="V7622" s="1">
        <v>0.2</v>
      </c>
      <c r="W7622">
        <v>10</v>
      </c>
      <c r="X7622">
        <v>3</v>
      </c>
      <c r="Y7622">
        <v>42</v>
      </c>
      <c r="AD7622"/>
    </row>
    <row r="7623" spans="1:30" x14ac:dyDescent="0.25">
      <c r="A7623" t="s">
        <v>24</v>
      </c>
      <c r="B7623" s="2">
        <v>43578</v>
      </c>
      <c r="C7623" s="35">
        <f>YEAR(Sales[[#This Row],[ShipDate]])</f>
        <v>2019</v>
      </c>
      <c r="D7623" t="s">
        <v>113</v>
      </c>
      <c r="E7623" t="s">
        <v>31</v>
      </c>
      <c r="F7623" t="s">
        <v>39</v>
      </c>
      <c r="G7623" t="s">
        <v>25</v>
      </c>
      <c r="H7623" t="s">
        <v>88</v>
      </c>
      <c r="I7623" t="s">
        <v>93</v>
      </c>
      <c r="J7623" t="s">
        <v>13</v>
      </c>
      <c r="K7623" t="s">
        <v>243</v>
      </c>
      <c r="L7623" t="s">
        <v>92</v>
      </c>
      <c r="N7623" t="str">
        <f>IF(ISBLANK(Sales[[#This Row],[return]]),"No",Sales[[#This Row],[return]])</f>
        <v>No</v>
      </c>
      <c r="O7623" s="2">
        <v>43575</v>
      </c>
      <c r="P7623" s="8" t="str">
        <f>TEXT(DAY(Sales[[#This Row],[OrderDate]]),"ddd")</f>
        <v>Fri</v>
      </c>
      <c r="Q7623" s="8" t="str">
        <f>TEXT(MONTH(Sales[[#This Row],[ShipDate]])*29,"mmm")</f>
        <v>Apr</v>
      </c>
      <c r="R7623">
        <v>514</v>
      </c>
      <c r="S7623" t="s">
        <v>731</v>
      </c>
      <c r="T7623" t="s">
        <v>90</v>
      </c>
      <c r="U7623">
        <v>19120</v>
      </c>
      <c r="V7623" s="1">
        <v>0.2</v>
      </c>
      <c r="W7623">
        <v>33</v>
      </c>
      <c r="X7623">
        <v>1</v>
      </c>
      <c r="Y7623">
        <v>333</v>
      </c>
      <c r="AD7623"/>
    </row>
    <row r="7624" spans="1:30" x14ac:dyDescent="0.25">
      <c r="A7624" t="s">
        <v>24</v>
      </c>
      <c r="B7624" s="2">
        <v>43578</v>
      </c>
      <c r="C7624" s="35">
        <f>YEAR(Sales[[#This Row],[ShipDate]])</f>
        <v>2019</v>
      </c>
      <c r="D7624" t="s">
        <v>113</v>
      </c>
      <c r="E7624" t="s">
        <v>31</v>
      </c>
      <c r="F7624" t="s">
        <v>39</v>
      </c>
      <c r="G7624" t="s">
        <v>25</v>
      </c>
      <c r="H7624" t="s">
        <v>88</v>
      </c>
      <c r="I7624" t="s">
        <v>93</v>
      </c>
      <c r="J7624" t="s">
        <v>13</v>
      </c>
      <c r="K7624" t="s">
        <v>243</v>
      </c>
      <c r="L7624" t="s">
        <v>92</v>
      </c>
      <c r="N7624" t="str">
        <f>IF(ISBLANK(Sales[[#This Row],[return]]),"No",Sales[[#This Row],[return]])</f>
        <v>No</v>
      </c>
      <c r="O7624" s="2">
        <v>43575</v>
      </c>
      <c r="P7624" s="8" t="str">
        <f>TEXT(DAY(Sales[[#This Row],[OrderDate]]),"ddd")</f>
        <v>Fri</v>
      </c>
      <c r="Q7624" s="8" t="str">
        <f>TEXT(MONTH(Sales[[#This Row],[ShipDate]])*29,"mmm")</f>
        <v>Apr</v>
      </c>
      <c r="R7624">
        <v>1474</v>
      </c>
      <c r="S7624" t="s">
        <v>192</v>
      </c>
      <c r="T7624" t="s">
        <v>90</v>
      </c>
      <c r="U7624">
        <v>19120</v>
      </c>
      <c r="V7624" s="1">
        <v>0.2</v>
      </c>
      <c r="W7624">
        <v>6</v>
      </c>
      <c r="X7624">
        <v>3</v>
      </c>
      <c r="Y7624">
        <v>51</v>
      </c>
      <c r="AD7624"/>
    </row>
    <row r="7625" spans="1:30" x14ac:dyDescent="0.25">
      <c r="A7625" t="s">
        <v>24</v>
      </c>
      <c r="B7625" s="2">
        <v>43749</v>
      </c>
      <c r="C7625" s="35">
        <f>YEAR(Sales[[#This Row],[ShipDate]])</f>
        <v>2019</v>
      </c>
      <c r="D7625" t="s">
        <v>113</v>
      </c>
      <c r="E7625" t="s">
        <v>31</v>
      </c>
      <c r="F7625" t="s">
        <v>39</v>
      </c>
      <c r="G7625" t="s">
        <v>25</v>
      </c>
      <c r="H7625" t="s">
        <v>1339</v>
      </c>
      <c r="I7625" t="s">
        <v>655</v>
      </c>
      <c r="J7625" t="s">
        <v>13</v>
      </c>
      <c r="K7625" t="s">
        <v>2759</v>
      </c>
      <c r="L7625" t="s">
        <v>92</v>
      </c>
      <c r="N7625" t="str">
        <f>IF(ISBLANK(Sales[[#This Row],[return]]),"No",Sales[[#This Row],[return]])</f>
        <v>No</v>
      </c>
      <c r="O7625" s="2">
        <v>43746</v>
      </c>
      <c r="P7625" s="8" t="str">
        <f>TEXT(DAY(Sales[[#This Row],[OrderDate]]),"ddd")</f>
        <v>Sun</v>
      </c>
      <c r="Q7625" s="8" t="str">
        <f>TEXT(MONTH(Sales[[#This Row],[ShipDate]])*29,"mmm")</f>
        <v>Oct</v>
      </c>
      <c r="R7625">
        <v>1384</v>
      </c>
      <c r="S7625" t="s">
        <v>2089</v>
      </c>
      <c r="T7625" t="s">
        <v>90</v>
      </c>
      <c r="U7625">
        <v>2920</v>
      </c>
      <c r="V7625" s="1">
        <v>0</v>
      </c>
      <c r="W7625">
        <v>11</v>
      </c>
      <c r="X7625">
        <v>1</v>
      </c>
      <c r="Y7625">
        <v>43</v>
      </c>
      <c r="AD7625"/>
    </row>
    <row r="7626" spans="1:30" x14ac:dyDescent="0.25">
      <c r="A7626" t="s">
        <v>40</v>
      </c>
      <c r="B7626" s="2">
        <v>43470</v>
      </c>
      <c r="C7626" s="35">
        <f>YEAR(Sales[[#This Row],[ShipDate]])</f>
        <v>2019</v>
      </c>
      <c r="D7626" t="s">
        <v>36</v>
      </c>
      <c r="E7626" t="s">
        <v>18</v>
      </c>
      <c r="F7626" t="s">
        <v>23</v>
      </c>
      <c r="G7626" t="s">
        <v>11</v>
      </c>
      <c r="H7626" t="s">
        <v>773</v>
      </c>
      <c r="I7626" t="s">
        <v>70</v>
      </c>
      <c r="J7626" t="s">
        <v>13</v>
      </c>
      <c r="K7626" t="s">
        <v>236</v>
      </c>
      <c r="L7626" t="s">
        <v>68</v>
      </c>
      <c r="N7626" t="str">
        <f>IF(ISBLANK(Sales[[#This Row],[return]]),"No",Sales[[#This Row],[return]])</f>
        <v>No</v>
      </c>
      <c r="O7626" s="2">
        <v>43466</v>
      </c>
      <c r="P7626" s="8" t="str">
        <f>TEXT(DAY(Sales[[#This Row],[OrderDate]]),"ddd")</f>
        <v>Sun</v>
      </c>
      <c r="Q7626" s="8" t="str">
        <f>TEXT(MONTH(Sales[[#This Row],[ShipDate]])*29,"mmm")</f>
        <v>Jan</v>
      </c>
      <c r="R7626">
        <v>1204</v>
      </c>
      <c r="S7626" t="s">
        <v>1294</v>
      </c>
      <c r="T7626" t="s">
        <v>66</v>
      </c>
      <c r="U7626">
        <v>77340</v>
      </c>
      <c r="V7626" s="1">
        <v>0.3</v>
      </c>
      <c r="W7626">
        <v>-27</v>
      </c>
      <c r="X7626">
        <v>4</v>
      </c>
      <c r="Y7626">
        <v>311</v>
      </c>
      <c r="AD7626"/>
    </row>
    <row r="7627" spans="1:30" x14ac:dyDescent="0.25">
      <c r="A7627" t="s">
        <v>40</v>
      </c>
      <c r="B7627" s="2">
        <v>43470</v>
      </c>
      <c r="C7627" s="35">
        <f>YEAR(Sales[[#This Row],[ShipDate]])</f>
        <v>2019</v>
      </c>
      <c r="D7627" t="s">
        <v>36</v>
      </c>
      <c r="E7627" t="s">
        <v>18</v>
      </c>
      <c r="F7627" t="s">
        <v>43</v>
      </c>
      <c r="G7627" t="s">
        <v>11</v>
      </c>
      <c r="H7627" t="s">
        <v>773</v>
      </c>
      <c r="I7627" t="s">
        <v>70</v>
      </c>
      <c r="J7627" t="s">
        <v>13</v>
      </c>
      <c r="K7627" t="s">
        <v>236</v>
      </c>
      <c r="L7627" t="s">
        <v>68</v>
      </c>
      <c r="N7627" t="str">
        <f>IF(ISBLANK(Sales[[#This Row],[return]]),"No",Sales[[#This Row],[return]])</f>
        <v>No</v>
      </c>
      <c r="O7627" s="2">
        <v>43466</v>
      </c>
      <c r="P7627" s="8" t="str">
        <f>TEXT(DAY(Sales[[#This Row],[OrderDate]]),"ddd")</f>
        <v>Sun</v>
      </c>
      <c r="Q7627" s="8" t="str">
        <f>TEXT(MONTH(Sales[[#This Row],[ShipDate]])*29,"mmm")</f>
        <v>Jan</v>
      </c>
      <c r="R7627">
        <v>1538</v>
      </c>
      <c r="S7627" t="s">
        <v>1142</v>
      </c>
      <c r="T7627" t="s">
        <v>66</v>
      </c>
      <c r="U7627">
        <v>77340</v>
      </c>
      <c r="V7627" s="1">
        <v>0.6</v>
      </c>
      <c r="W7627">
        <v>-187</v>
      </c>
      <c r="X7627">
        <v>5</v>
      </c>
      <c r="Y7627">
        <v>141</v>
      </c>
      <c r="AD7627"/>
    </row>
    <row r="7628" spans="1:30" x14ac:dyDescent="0.25">
      <c r="A7628" t="s">
        <v>40</v>
      </c>
      <c r="B7628" s="2">
        <v>43470</v>
      </c>
      <c r="C7628" s="35">
        <f>YEAR(Sales[[#This Row],[ShipDate]])</f>
        <v>2019</v>
      </c>
      <c r="D7628" t="s">
        <v>36</v>
      </c>
      <c r="E7628" t="s">
        <v>18</v>
      </c>
      <c r="F7628" t="s">
        <v>45</v>
      </c>
      <c r="G7628" t="s">
        <v>25</v>
      </c>
      <c r="H7628" t="s">
        <v>773</v>
      </c>
      <c r="I7628" t="s">
        <v>70</v>
      </c>
      <c r="J7628" t="s">
        <v>13</v>
      </c>
      <c r="K7628" t="s">
        <v>236</v>
      </c>
      <c r="L7628" t="s">
        <v>68</v>
      </c>
      <c r="N7628" t="str">
        <f>IF(ISBLANK(Sales[[#This Row],[return]]),"No",Sales[[#This Row],[return]])</f>
        <v>No</v>
      </c>
      <c r="O7628" s="2">
        <v>43466</v>
      </c>
      <c r="P7628" s="8" t="str">
        <f>TEXT(DAY(Sales[[#This Row],[OrderDate]]),"ddd")</f>
        <v>Sun</v>
      </c>
      <c r="Q7628" s="8" t="str">
        <f>TEXT(MONTH(Sales[[#This Row],[ShipDate]])*29,"mmm")</f>
        <v>Jan</v>
      </c>
      <c r="R7628">
        <v>676</v>
      </c>
      <c r="S7628" t="s">
        <v>2138</v>
      </c>
      <c r="T7628" t="s">
        <v>66</v>
      </c>
      <c r="U7628">
        <v>77340</v>
      </c>
      <c r="V7628" s="1">
        <v>0.2</v>
      </c>
      <c r="W7628">
        <v>2</v>
      </c>
      <c r="X7628">
        <v>4</v>
      </c>
      <c r="Y7628">
        <v>13</v>
      </c>
      <c r="AD7628"/>
    </row>
    <row r="7629" spans="1:30" x14ac:dyDescent="0.25">
      <c r="A7629" t="s">
        <v>40</v>
      </c>
      <c r="B7629" s="2">
        <v>43470</v>
      </c>
      <c r="C7629" s="35">
        <f>YEAR(Sales[[#This Row],[ShipDate]])</f>
        <v>2019</v>
      </c>
      <c r="D7629" t="s">
        <v>36</v>
      </c>
      <c r="E7629" t="s">
        <v>18</v>
      </c>
      <c r="F7629" t="s">
        <v>39</v>
      </c>
      <c r="G7629" t="s">
        <v>25</v>
      </c>
      <c r="H7629" t="s">
        <v>773</v>
      </c>
      <c r="I7629" t="s">
        <v>70</v>
      </c>
      <c r="J7629" t="s">
        <v>13</v>
      </c>
      <c r="K7629" t="s">
        <v>236</v>
      </c>
      <c r="L7629" t="s">
        <v>68</v>
      </c>
      <c r="N7629" t="str">
        <f>IF(ISBLANK(Sales[[#This Row],[return]]),"No",Sales[[#This Row],[return]])</f>
        <v>No</v>
      </c>
      <c r="O7629" s="2">
        <v>43466</v>
      </c>
      <c r="P7629" s="8" t="str">
        <f>TEXT(DAY(Sales[[#This Row],[OrderDate]]),"ddd")</f>
        <v>Sun</v>
      </c>
      <c r="Q7629" s="8" t="str">
        <f>TEXT(MONTH(Sales[[#This Row],[ShipDate]])*29,"mmm")</f>
        <v>Jan</v>
      </c>
      <c r="R7629">
        <v>1373</v>
      </c>
      <c r="S7629" t="s">
        <v>754</v>
      </c>
      <c r="T7629" t="s">
        <v>66</v>
      </c>
      <c r="U7629">
        <v>77340</v>
      </c>
      <c r="V7629" s="1">
        <v>0.2</v>
      </c>
      <c r="W7629">
        <v>-108</v>
      </c>
      <c r="X7629">
        <v>5</v>
      </c>
      <c r="Y7629">
        <v>455</v>
      </c>
      <c r="AD7629"/>
    </row>
    <row r="7630" spans="1:30" x14ac:dyDescent="0.25">
      <c r="A7630" t="s">
        <v>40</v>
      </c>
      <c r="B7630" s="2">
        <v>43470</v>
      </c>
      <c r="C7630" s="35">
        <f>YEAR(Sales[[#This Row],[ShipDate]])</f>
        <v>2019</v>
      </c>
      <c r="D7630" t="s">
        <v>36</v>
      </c>
      <c r="E7630" t="s">
        <v>18</v>
      </c>
      <c r="F7630" t="s">
        <v>52</v>
      </c>
      <c r="G7630" t="s">
        <v>25</v>
      </c>
      <c r="H7630" t="s">
        <v>773</v>
      </c>
      <c r="I7630" t="s">
        <v>70</v>
      </c>
      <c r="J7630" t="s">
        <v>13</v>
      </c>
      <c r="K7630" t="s">
        <v>236</v>
      </c>
      <c r="L7630" t="s">
        <v>68</v>
      </c>
      <c r="N7630" t="str">
        <f>IF(ISBLANK(Sales[[#This Row],[return]]),"No",Sales[[#This Row],[return]])</f>
        <v>No</v>
      </c>
      <c r="O7630" s="2">
        <v>43466</v>
      </c>
      <c r="P7630" s="8" t="str">
        <f>TEXT(DAY(Sales[[#This Row],[OrderDate]]),"ddd")</f>
        <v>Sun</v>
      </c>
      <c r="Q7630" s="8" t="str">
        <f>TEXT(MONTH(Sales[[#This Row],[ShipDate]])*29,"mmm")</f>
        <v>Jan</v>
      </c>
      <c r="R7630">
        <v>663</v>
      </c>
      <c r="S7630" t="s">
        <v>908</v>
      </c>
      <c r="T7630" t="s">
        <v>66</v>
      </c>
      <c r="U7630">
        <v>77340</v>
      </c>
      <c r="V7630" s="1">
        <v>0.8</v>
      </c>
      <c r="W7630">
        <v>-39</v>
      </c>
      <c r="X7630">
        <v>2</v>
      </c>
      <c r="Y7630">
        <v>15</v>
      </c>
      <c r="AD7630"/>
    </row>
    <row r="7631" spans="1:30" x14ac:dyDescent="0.25">
      <c r="A7631" t="s">
        <v>40</v>
      </c>
      <c r="B7631" s="2">
        <v>43470</v>
      </c>
      <c r="C7631" s="35">
        <f>YEAR(Sales[[#This Row],[ShipDate]])</f>
        <v>2019</v>
      </c>
      <c r="D7631" t="s">
        <v>36</v>
      </c>
      <c r="E7631" t="s">
        <v>18</v>
      </c>
      <c r="F7631" t="s">
        <v>50</v>
      </c>
      <c r="G7631" t="s">
        <v>25</v>
      </c>
      <c r="H7631" t="s">
        <v>773</v>
      </c>
      <c r="I7631" t="s">
        <v>70</v>
      </c>
      <c r="J7631" t="s">
        <v>13</v>
      </c>
      <c r="K7631" t="s">
        <v>236</v>
      </c>
      <c r="L7631" t="s">
        <v>68</v>
      </c>
      <c r="N7631" t="str">
        <f>IF(ISBLANK(Sales[[#This Row],[return]]),"No",Sales[[#This Row],[return]])</f>
        <v>No</v>
      </c>
      <c r="O7631" s="2">
        <v>43466</v>
      </c>
      <c r="P7631" s="8" t="str">
        <f>TEXT(DAY(Sales[[#This Row],[OrderDate]]),"ddd")</f>
        <v>Sun</v>
      </c>
      <c r="Q7631" s="8" t="str">
        <f>TEXT(MONTH(Sales[[#This Row],[ShipDate]])*29,"mmm")</f>
        <v>Jan</v>
      </c>
      <c r="R7631">
        <v>692</v>
      </c>
      <c r="S7631" t="s">
        <v>1750</v>
      </c>
      <c r="T7631" t="s">
        <v>66</v>
      </c>
      <c r="U7631">
        <v>77340</v>
      </c>
      <c r="V7631" s="1">
        <v>0.8</v>
      </c>
      <c r="W7631">
        <v>-10</v>
      </c>
      <c r="X7631">
        <v>5</v>
      </c>
      <c r="Y7631">
        <v>6</v>
      </c>
      <c r="AD7631"/>
    </row>
    <row r="7632" spans="1:30" x14ac:dyDescent="0.25">
      <c r="A7632" t="s">
        <v>40</v>
      </c>
      <c r="B7632" s="2">
        <v>43470</v>
      </c>
      <c r="C7632" s="35">
        <f>YEAR(Sales[[#This Row],[ShipDate]])</f>
        <v>2019</v>
      </c>
      <c r="D7632" t="s">
        <v>36</v>
      </c>
      <c r="E7632" t="s">
        <v>18</v>
      </c>
      <c r="F7632" t="s">
        <v>50</v>
      </c>
      <c r="G7632" t="s">
        <v>25</v>
      </c>
      <c r="H7632" t="s">
        <v>773</v>
      </c>
      <c r="I7632" t="s">
        <v>70</v>
      </c>
      <c r="J7632" t="s">
        <v>13</v>
      </c>
      <c r="K7632" t="s">
        <v>236</v>
      </c>
      <c r="L7632" t="s">
        <v>68</v>
      </c>
      <c r="N7632" t="str">
        <f>IF(ISBLANK(Sales[[#This Row],[return]]),"No",Sales[[#This Row],[return]])</f>
        <v>No</v>
      </c>
      <c r="O7632" s="2">
        <v>43466</v>
      </c>
      <c r="P7632" s="8" t="str">
        <f>TEXT(DAY(Sales[[#This Row],[OrderDate]]),"ddd")</f>
        <v>Sun</v>
      </c>
      <c r="Q7632" s="8" t="str">
        <f>TEXT(MONTH(Sales[[#This Row],[ShipDate]])*29,"mmm")</f>
        <v>Jan</v>
      </c>
      <c r="R7632">
        <v>1312</v>
      </c>
      <c r="S7632" t="s">
        <v>3144</v>
      </c>
      <c r="T7632" t="s">
        <v>66</v>
      </c>
      <c r="U7632">
        <v>77340</v>
      </c>
      <c r="V7632" s="1">
        <v>0.8</v>
      </c>
      <c r="W7632">
        <v>-23</v>
      </c>
      <c r="X7632">
        <v>14</v>
      </c>
      <c r="Y7632">
        <v>14</v>
      </c>
      <c r="AD7632"/>
    </row>
    <row r="7633" spans="1:30" x14ac:dyDescent="0.25">
      <c r="A7633" t="s">
        <v>40</v>
      </c>
      <c r="B7633" s="2">
        <v>43817</v>
      </c>
      <c r="C7633" s="35">
        <f>YEAR(Sales[[#This Row],[ShipDate]])</f>
        <v>2019</v>
      </c>
      <c r="D7633" t="s">
        <v>36</v>
      </c>
      <c r="E7633" t="s">
        <v>69</v>
      </c>
      <c r="F7633" t="s">
        <v>38</v>
      </c>
      <c r="G7633" t="s">
        <v>11</v>
      </c>
      <c r="H7633" t="s">
        <v>686</v>
      </c>
      <c r="I7633" t="s">
        <v>585</v>
      </c>
      <c r="J7633" t="s">
        <v>13</v>
      </c>
      <c r="K7633" t="s">
        <v>2953</v>
      </c>
      <c r="L7633" t="s">
        <v>92</v>
      </c>
      <c r="N7633" t="str">
        <f>IF(ISBLANK(Sales[[#This Row],[return]]),"No",Sales[[#This Row],[return]])</f>
        <v>No</v>
      </c>
      <c r="O7633" s="2">
        <v>43813</v>
      </c>
      <c r="P7633" s="8" t="str">
        <f>TEXT(DAY(Sales[[#This Row],[OrderDate]]),"ddd")</f>
        <v>Sat</v>
      </c>
      <c r="Q7633" s="8" t="str">
        <f>TEXT(MONTH(Sales[[#This Row],[ShipDate]])*29,"mmm")</f>
        <v>Dec</v>
      </c>
      <c r="R7633">
        <v>370</v>
      </c>
      <c r="S7633" t="s">
        <v>439</v>
      </c>
      <c r="T7633" t="s">
        <v>90</v>
      </c>
      <c r="U7633">
        <v>1841</v>
      </c>
      <c r="V7633" s="1">
        <v>0.3</v>
      </c>
      <c r="W7633">
        <v>-53</v>
      </c>
      <c r="X7633">
        <v>2</v>
      </c>
      <c r="Y7633">
        <v>527</v>
      </c>
      <c r="AD7633"/>
    </row>
    <row r="7634" spans="1:30" x14ac:dyDescent="0.25">
      <c r="A7634" t="s">
        <v>40</v>
      </c>
      <c r="B7634" s="2">
        <v>43817</v>
      </c>
      <c r="C7634" s="35">
        <f>YEAR(Sales[[#This Row],[ShipDate]])</f>
        <v>2019</v>
      </c>
      <c r="D7634" t="s">
        <v>36</v>
      </c>
      <c r="E7634" t="s">
        <v>69</v>
      </c>
      <c r="F7634" t="s">
        <v>39</v>
      </c>
      <c r="G7634" t="s">
        <v>25</v>
      </c>
      <c r="H7634" t="s">
        <v>686</v>
      </c>
      <c r="I7634" t="s">
        <v>585</v>
      </c>
      <c r="J7634" t="s">
        <v>13</v>
      </c>
      <c r="K7634" t="s">
        <v>2953</v>
      </c>
      <c r="L7634" t="s">
        <v>92</v>
      </c>
      <c r="N7634" t="str">
        <f>IF(ISBLANK(Sales[[#This Row],[return]]),"No",Sales[[#This Row],[return]])</f>
        <v>No</v>
      </c>
      <c r="O7634" s="2">
        <v>43813</v>
      </c>
      <c r="P7634" s="8" t="str">
        <f>TEXT(DAY(Sales[[#This Row],[OrderDate]]),"ddd")</f>
        <v>Sat</v>
      </c>
      <c r="Q7634" s="8" t="str">
        <f>TEXT(MONTH(Sales[[#This Row],[ShipDate]])*29,"mmm")</f>
        <v>Dec</v>
      </c>
      <c r="R7634">
        <v>1381</v>
      </c>
      <c r="S7634" t="s">
        <v>466</v>
      </c>
      <c r="T7634" t="s">
        <v>90</v>
      </c>
      <c r="U7634">
        <v>1841</v>
      </c>
      <c r="V7634" s="1">
        <v>0</v>
      </c>
      <c r="W7634">
        <v>2</v>
      </c>
      <c r="X7634">
        <v>1</v>
      </c>
      <c r="Y7634">
        <v>74</v>
      </c>
      <c r="AD7634"/>
    </row>
    <row r="7635" spans="1:30" x14ac:dyDescent="0.25">
      <c r="A7635" t="s">
        <v>40</v>
      </c>
      <c r="B7635" s="2">
        <v>43817</v>
      </c>
      <c r="C7635" s="35">
        <f>YEAR(Sales[[#This Row],[ShipDate]])</f>
        <v>2019</v>
      </c>
      <c r="D7635" t="s">
        <v>36</v>
      </c>
      <c r="E7635" t="s">
        <v>69</v>
      </c>
      <c r="F7635" t="s">
        <v>290</v>
      </c>
      <c r="G7635" t="s">
        <v>25</v>
      </c>
      <c r="H7635" t="s">
        <v>686</v>
      </c>
      <c r="I7635" t="s">
        <v>585</v>
      </c>
      <c r="J7635" t="s">
        <v>13</v>
      </c>
      <c r="K7635" t="s">
        <v>2953</v>
      </c>
      <c r="L7635" t="s">
        <v>92</v>
      </c>
      <c r="N7635" t="str">
        <f>IF(ISBLANK(Sales[[#This Row],[return]]),"No",Sales[[#This Row],[return]])</f>
        <v>No</v>
      </c>
      <c r="O7635" s="2">
        <v>43813</v>
      </c>
      <c r="P7635" s="8" t="str">
        <f>TEXT(DAY(Sales[[#This Row],[OrderDate]]),"ddd")</f>
        <v>Sat</v>
      </c>
      <c r="Q7635" s="8" t="str">
        <f>TEXT(MONTH(Sales[[#This Row],[ShipDate]])*29,"mmm")</f>
        <v>Dec</v>
      </c>
      <c r="R7635">
        <v>82</v>
      </c>
      <c r="S7635" t="s">
        <v>2212</v>
      </c>
      <c r="T7635" t="s">
        <v>90</v>
      </c>
      <c r="U7635">
        <v>1841</v>
      </c>
      <c r="V7635" s="1">
        <v>0</v>
      </c>
      <c r="W7635">
        <v>7</v>
      </c>
      <c r="X7635">
        <v>3</v>
      </c>
      <c r="Y7635">
        <v>26</v>
      </c>
      <c r="AD7635"/>
    </row>
    <row r="7636" spans="1:30" x14ac:dyDescent="0.25">
      <c r="A7636" t="s">
        <v>40</v>
      </c>
      <c r="B7636" s="2">
        <v>43817</v>
      </c>
      <c r="C7636" s="35">
        <f>YEAR(Sales[[#This Row],[ShipDate]])</f>
        <v>2019</v>
      </c>
      <c r="D7636" t="s">
        <v>36</v>
      </c>
      <c r="E7636" t="s">
        <v>69</v>
      </c>
      <c r="F7636" t="s">
        <v>150</v>
      </c>
      <c r="G7636" t="s">
        <v>25</v>
      </c>
      <c r="H7636" t="s">
        <v>686</v>
      </c>
      <c r="I7636" t="s">
        <v>585</v>
      </c>
      <c r="J7636" t="s">
        <v>13</v>
      </c>
      <c r="K7636" t="s">
        <v>2953</v>
      </c>
      <c r="L7636" t="s">
        <v>92</v>
      </c>
      <c r="N7636" t="str">
        <f>IF(ISBLANK(Sales[[#This Row],[return]]),"No",Sales[[#This Row],[return]])</f>
        <v>No</v>
      </c>
      <c r="O7636" s="2">
        <v>43813</v>
      </c>
      <c r="P7636" s="8" t="str">
        <f>TEXT(DAY(Sales[[#This Row],[OrderDate]]),"ddd")</f>
        <v>Sat</v>
      </c>
      <c r="Q7636" s="8" t="str">
        <f>TEXT(MONTH(Sales[[#This Row],[ShipDate]])*29,"mmm")</f>
        <v>Dec</v>
      </c>
      <c r="R7636">
        <v>41</v>
      </c>
      <c r="S7636" t="s">
        <v>3242</v>
      </c>
      <c r="T7636" t="s">
        <v>90</v>
      </c>
      <c r="U7636">
        <v>1841</v>
      </c>
      <c r="V7636" s="1">
        <v>0</v>
      </c>
      <c r="W7636">
        <v>8</v>
      </c>
      <c r="X7636">
        <v>6</v>
      </c>
      <c r="Y7636">
        <v>17</v>
      </c>
      <c r="AD7636"/>
    </row>
    <row r="7637" spans="1:30" x14ac:dyDescent="0.25">
      <c r="A7637" t="s">
        <v>40</v>
      </c>
      <c r="B7637" s="2">
        <v>43817</v>
      </c>
      <c r="C7637" s="35">
        <f>YEAR(Sales[[#This Row],[ShipDate]])</f>
        <v>2019</v>
      </c>
      <c r="D7637" t="s">
        <v>36</v>
      </c>
      <c r="E7637" t="s">
        <v>69</v>
      </c>
      <c r="F7637" t="s">
        <v>574</v>
      </c>
      <c r="G7637" t="s">
        <v>46</v>
      </c>
      <c r="H7637" t="s">
        <v>686</v>
      </c>
      <c r="I7637" t="s">
        <v>585</v>
      </c>
      <c r="J7637" t="s">
        <v>13</v>
      </c>
      <c r="K7637" t="s">
        <v>2953</v>
      </c>
      <c r="L7637" t="s">
        <v>92</v>
      </c>
      <c r="N7637" t="str">
        <f>IF(ISBLANK(Sales[[#This Row],[return]]),"No",Sales[[#This Row],[return]])</f>
        <v>No</v>
      </c>
      <c r="O7637" s="2">
        <v>43813</v>
      </c>
      <c r="P7637" s="8" t="str">
        <f>TEXT(DAY(Sales[[#This Row],[OrderDate]]),"ddd")</f>
        <v>Sat</v>
      </c>
      <c r="Q7637" s="8" t="str">
        <f>TEXT(MONTH(Sales[[#This Row],[ShipDate]])*29,"mmm")</f>
        <v>Dec</v>
      </c>
      <c r="R7637">
        <v>404</v>
      </c>
      <c r="S7637" t="s">
        <v>644</v>
      </c>
      <c r="T7637" t="s">
        <v>90</v>
      </c>
      <c r="U7637">
        <v>1841</v>
      </c>
      <c r="V7637" s="1">
        <v>0</v>
      </c>
      <c r="W7637">
        <v>468</v>
      </c>
      <c r="X7637">
        <v>2</v>
      </c>
      <c r="Y7637">
        <v>1200</v>
      </c>
      <c r="AD7637"/>
    </row>
    <row r="7638" spans="1:30" x14ac:dyDescent="0.25">
      <c r="A7638" t="s">
        <v>24</v>
      </c>
      <c r="B7638" s="2">
        <v>43619</v>
      </c>
      <c r="C7638" s="35">
        <f>YEAR(Sales[[#This Row],[ShipDate]])</f>
        <v>2019</v>
      </c>
      <c r="D7638" t="s">
        <v>36</v>
      </c>
      <c r="E7638" t="s">
        <v>31</v>
      </c>
      <c r="F7638" t="s">
        <v>50</v>
      </c>
      <c r="G7638" t="s">
        <v>25</v>
      </c>
      <c r="H7638" t="s">
        <v>1577</v>
      </c>
      <c r="I7638" t="s">
        <v>58</v>
      </c>
      <c r="J7638" t="s">
        <v>13</v>
      </c>
      <c r="K7638" t="s">
        <v>2701</v>
      </c>
      <c r="L7638" t="s">
        <v>17</v>
      </c>
      <c r="N7638" t="str">
        <f>IF(ISBLANK(Sales[[#This Row],[return]]),"No",Sales[[#This Row],[return]])</f>
        <v>No</v>
      </c>
      <c r="O7638" s="2">
        <v>43612</v>
      </c>
      <c r="P7638" s="8" t="str">
        <f>TEXT(DAY(Sales[[#This Row],[OrderDate]]),"ddd")</f>
        <v>Fri</v>
      </c>
      <c r="Q7638" s="8" t="str">
        <f>TEXT(MONTH(Sales[[#This Row],[ShipDate]])*29,"mmm")</f>
        <v>Jun</v>
      </c>
      <c r="R7638">
        <v>664</v>
      </c>
      <c r="S7638" t="s">
        <v>1929</v>
      </c>
      <c r="T7638" t="s">
        <v>15</v>
      </c>
      <c r="U7638">
        <v>27405</v>
      </c>
      <c r="V7638" s="1">
        <v>0.7</v>
      </c>
      <c r="W7638">
        <v>-10</v>
      </c>
      <c r="X7638">
        <v>5</v>
      </c>
      <c r="Y7638">
        <v>12</v>
      </c>
      <c r="AD7638"/>
    </row>
    <row r="7639" spans="1:30" x14ac:dyDescent="0.25">
      <c r="A7639" t="s">
        <v>24</v>
      </c>
      <c r="B7639" s="2">
        <v>43619</v>
      </c>
      <c r="C7639" s="35">
        <f>YEAR(Sales[[#This Row],[ShipDate]])</f>
        <v>2019</v>
      </c>
      <c r="D7639" t="s">
        <v>36</v>
      </c>
      <c r="E7639" t="s">
        <v>31</v>
      </c>
      <c r="F7639" t="s">
        <v>99</v>
      </c>
      <c r="G7639" t="s">
        <v>46</v>
      </c>
      <c r="H7639" t="s">
        <v>1577</v>
      </c>
      <c r="I7639" t="s">
        <v>58</v>
      </c>
      <c r="J7639" t="s">
        <v>13</v>
      </c>
      <c r="K7639" t="s">
        <v>2701</v>
      </c>
      <c r="L7639" t="s">
        <v>17</v>
      </c>
      <c r="N7639" t="str">
        <f>IF(ISBLANK(Sales[[#This Row],[return]]),"No",Sales[[#This Row],[return]])</f>
        <v>No</v>
      </c>
      <c r="O7639" s="2">
        <v>43612</v>
      </c>
      <c r="P7639" s="8" t="str">
        <f>TEXT(DAY(Sales[[#This Row],[OrderDate]]),"ddd")</f>
        <v>Fri</v>
      </c>
      <c r="Q7639" s="8" t="str">
        <f>TEXT(MONTH(Sales[[#This Row],[ShipDate]])*29,"mmm")</f>
        <v>Jun</v>
      </c>
      <c r="R7639">
        <v>1470</v>
      </c>
      <c r="S7639" t="s">
        <v>2889</v>
      </c>
      <c r="T7639" t="s">
        <v>15</v>
      </c>
      <c r="U7639">
        <v>27405</v>
      </c>
      <c r="V7639" s="1">
        <v>0.2</v>
      </c>
      <c r="W7639">
        <v>0</v>
      </c>
      <c r="X7639">
        <v>3</v>
      </c>
      <c r="Y7639">
        <v>27</v>
      </c>
      <c r="AD7639"/>
    </row>
    <row r="7640" spans="1:30" x14ac:dyDescent="0.25">
      <c r="A7640" t="s">
        <v>24</v>
      </c>
      <c r="B7640" s="2">
        <v>43590</v>
      </c>
      <c r="C7640" s="35">
        <f>YEAR(Sales[[#This Row],[ShipDate]])</f>
        <v>2019</v>
      </c>
      <c r="D7640" t="s">
        <v>19</v>
      </c>
      <c r="E7640" t="s">
        <v>31</v>
      </c>
      <c r="F7640" t="s">
        <v>104</v>
      </c>
      <c r="G7640" t="s">
        <v>25</v>
      </c>
      <c r="H7640" t="s">
        <v>146</v>
      </c>
      <c r="I7640" t="s">
        <v>149</v>
      </c>
      <c r="J7640" t="s">
        <v>13</v>
      </c>
      <c r="K7640" t="s">
        <v>2679</v>
      </c>
      <c r="L7640" t="s">
        <v>92</v>
      </c>
      <c r="N7640" t="str">
        <f>IF(ISBLANK(Sales[[#This Row],[return]]),"No",Sales[[#This Row],[return]])</f>
        <v>No</v>
      </c>
      <c r="O7640" s="2">
        <v>43585</v>
      </c>
      <c r="P7640" s="8" t="str">
        <f>TEXT(DAY(Sales[[#This Row],[OrderDate]]),"ddd")</f>
        <v>Mon</v>
      </c>
      <c r="Q7640" s="8" t="str">
        <f>TEXT(MONTH(Sales[[#This Row],[ShipDate]])*29,"mmm")</f>
        <v>May</v>
      </c>
      <c r="R7640">
        <v>6</v>
      </c>
      <c r="S7640" t="s">
        <v>3134</v>
      </c>
      <c r="T7640" t="s">
        <v>90</v>
      </c>
      <c r="U7640">
        <v>10024</v>
      </c>
      <c r="V7640" s="1">
        <v>0</v>
      </c>
      <c r="W7640">
        <v>28</v>
      </c>
      <c r="X7640">
        <v>4</v>
      </c>
      <c r="Y7640">
        <v>63</v>
      </c>
      <c r="AD7640"/>
    </row>
    <row r="7641" spans="1:30" x14ac:dyDescent="0.25">
      <c r="A7641" t="s">
        <v>10</v>
      </c>
      <c r="B7641" s="2">
        <v>43689</v>
      </c>
      <c r="C7641" s="35">
        <f>YEAR(Sales[[#This Row],[ShipDate]])</f>
        <v>2019</v>
      </c>
      <c r="D7641" t="s">
        <v>36</v>
      </c>
      <c r="E7641" t="s">
        <v>69</v>
      </c>
      <c r="F7641" t="s">
        <v>45</v>
      </c>
      <c r="G7641" t="s">
        <v>25</v>
      </c>
      <c r="H7641" t="s">
        <v>55</v>
      </c>
      <c r="I7641" t="s">
        <v>1139</v>
      </c>
      <c r="J7641" t="s">
        <v>13</v>
      </c>
      <c r="K7641" t="s">
        <v>204</v>
      </c>
      <c r="L7641" t="s">
        <v>92</v>
      </c>
      <c r="N7641" t="str">
        <f>IF(ISBLANK(Sales[[#This Row],[return]]),"No",Sales[[#This Row],[return]])</f>
        <v>No</v>
      </c>
      <c r="O7641" s="2">
        <v>43683</v>
      </c>
      <c r="P7641" s="8" t="str">
        <f>TEXT(DAY(Sales[[#This Row],[OrderDate]]),"ddd")</f>
        <v>Fri</v>
      </c>
      <c r="Q7641" s="8" t="str">
        <f>TEXT(MONTH(Sales[[#This Row],[ShipDate]])*29,"mmm")</f>
        <v>Aug</v>
      </c>
      <c r="R7641">
        <v>889</v>
      </c>
      <c r="S7641" t="s">
        <v>247</v>
      </c>
      <c r="T7641" t="s">
        <v>90</v>
      </c>
      <c r="U7641">
        <v>3301</v>
      </c>
      <c r="V7641" s="1">
        <v>0</v>
      </c>
      <c r="W7641">
        <v>68</v>
      </c>
      <c r="X7641">
        <v>6</v>
      </c>
      <c r="Y7641">
        <v>228</v>
      </c>
      <c r="AD7641"/>
    </row>
    <row r="7642" spans="1:30" x14ac:dyDescent="0.25">
      <c r="A7642" t="s">
        <v>10</v>
      </c>
      <c r="B7642" s="2">
        <v>43689</v>
      </c>
      <c r="C7642" s="35">
        <f>YEAR(Sales[[#This Row],[ShipDate]])</f>
        <v>2019</v>
      </c>
      <c r="D7642" t="s">
        <v>36</v>
      </c>
      <c r="E7642" t="s">
        <v>69</v>
      </c>
      <c r="F7642" t="s">
        <v>33</v>
      </c>
      <c r="G7642" t="s">
        <v>25</v>
      </c>
      <c r="H7642" t="s">
        <v>55</v>
      </c>
      <c r="I7642" t="s">
        <v>1139</v>
      </c>
      <c r="J7642" t="s">
        <v>13</v>
      </c>
      <c r="K7642" t="s">
        <v>204</v>
      </c>
      <c r="L7642" t="s">
        <v>92</v>
      </c>
      <c r="N7642" t="str">
        <f>IF(ISBLANK(Sales[[#This Row],[return]]),"No",Sales[[#This Row],[return]])</f>
        <v>No</v>
      </c>
      <c r="O7642" s="2">
        <v>43683</v>
      </c>
      <c r="P7642" s="8" t="str">
        <f>TEXT(DAY(Sales[[#This Row],[OrderDate]]),"ddd")</f>
        <v>Fri</v>
      </c>
      <c r="Q7642" s="8" t="str">
        <f>TEXT(MONTH(Sales[[#This Row],[ShipDate]])*29,"mmm")</f>
        <v>Aug</v>
      </c>
      <c r="R7642">
        <v>189</v>
      </c>
      <c r="S7642" t="s">
        <v>2251</v>
      </c>
      <c r="T7642" t="s">
        <v>90</v>
      </c>
      <c r="U7642">
        <v>3301</v>
      </c>
      <c r="V7642" s="1">
        <v>0</v>
      </c>
      <c r="W7642">
        <v>12</v>
      </c>
      <c r="X7642">
        <v>8</v>
      </c>
      <c r="Y7642">
        <v>25</v>
      </c>
      <c r="AD7642"/>
    </row>
    <row r="7643" spans="1:30" x14ac:dyDescent="0.25">
      <c r="A7643" t="s">
        <v>10</v>
      </c>
      <c r="B7643" s="2">
        <v>43689</v>
      </c>
      <c r="C7643" s="35">
        <f>YEAR(Sales[[#This Row],[ShipDate]])</f>
        <v>2019</v>
      </c>
      <c r="D7643" t="s">
        <v>36</v>
      </c>
      <c r="E7643" t="s">
        <v>69</v>
      </c>
      <c r="F7643" t="s">
        <v>48</v>
      </c>
      <c r="G7643" t="s">
        <v>46</v>
      </c>
      <c r="H7643" t="s">
        <v>55</v>
      </c>
      <c r="I7643" t="s">
        <v>1139</v>
      </c>
      <c r="J7643" t="s">
        <v>13</v>
      </c>
      <c r="K7643" t="s">
        <v>204</v>
      </c>
      <c r="L7643" t="s">
        <v>92</v>
      </c>
      <c r="N7643" t="str">
        <f>IF(ISBLANK(Sales[[#This Row],[return]]),"No",Sales[[#This Row],[return]])</f>
        <v>No</v>
      </c>
      <c r="O7643" s="2">
        <v>43683</v>
      </c>
      <c r="P7643" s="8" t="str">
        <f>TEXT(DAY(Sales[[#This Row],[OrderDate]]),"ddd")</f>
        <v>Fri</v>
      </c>
      <c r="Q7643" s="8" t="str">
        <f>TEXT(MONTH(Sales[[#This Row],[ShipDate]])*29,"mmm")</f>
        <v>Aug</v>
      </c>
      <c r="R7643">
        <v>164</v>
      </c>
      <c r="S7643" t="s">
        <v>2877</v>
      </c>
      <c r="T7643" t="s">
        <v>90</v>
      </c>
      <c r="U7643">
        <v>3301</v>
      </c>
      <c r="V7643" s="1">
        <v>0</v>
      </c>
      <c r="W7643">
        <v>247</v>
      </c>
      <c r="X7643">
        <v>5</v>
      </c>
      <c r="Y7643">
        <v>825</v>
      </c>
      <c r="AD7643"/>
    </row>
    <row r="7644" spans="1:30" x14ac:dyDescent="0.25">
      <c r="A7644" t="s">
        <v>10</v>
      </c>
      <c r="B7644" s="2">
        <v>43486</v>
      </c>
      <c r="C7644" s="35">
        <f>YEAR(Sales[[#This Row],[ShipDate]])</f>
        <v>2019</v>
      </c>
      <c r="D7644" t="s">
        <v>113</v>
      </c>
      <c r="E7644" t="s">
        <v>18</v>
      </c>
      <c r="F7644" t="s">
        <v>33</v>
      </c>
      <c r="G7644" t="s">
        <v>25</v>
      </c>
      <c r="H7644" t="s">
        <v>164</v>
      </c>
      <c r="I7644" t="s">
        <v>120</v>
      </c>
      <c r="J7644" t="s">
        <v>13</v>
      </c>
      <c r="K7644" t="s">
        <v>1437</v>
      </c>
      <c r="L7644" t="s">
        <v>68</v>
      </c>
      <c r="N7644" t="str">
        <f>IF(ISBLANK(Sales[[#This Row],[return]]),"No",Sales[[#This Row],[return]])</f>
        <v>No</v>
      </c>
      <c r="O7644" s="2">
        <v>43485</v>
      </c>
      <c r="P7644" s="8" t="str">
        <f>TEXT(DAY(Sales[[#This Row],[OrderDate]]),"ddd")</f>
        <v>Fri</v>
      </c>
      <c r="Q7644" s="8" t="str">
        <f>TEXT(MONTH(Sales[[#This Row],[ShipDate]])*29,"mmm")</f>
        <v>Jan</v>
      </c>
      <c r="R7644">
        <v>243</v>
      </c>
      <c r="S7644" t="s">
        <v>1641</v>
      </c>
      <c r="T7644" t="s">
        <v>66</v>
      </c>
      <c r="U7644">
        <v>60653</v>
      </c>
      <c r="V7644" s="1">
        <v>0.2</v>
      </c>
      <c r="W7644">
        <v>4</v>
      </c>
      <c r="X7644">
        <v>5</v>
      </c>
      <c r="Y7644">
        <v>12</v>
      </c>
      <c r="AD7644"/>
    </row>
    <row r="7645" spans="1:30" x14ac:dyDescent="0.25">
      <c r="A7645" t="s">
        <v>40</v>
      </c>
      <c r="B7645" s="2">
        <v>43723</v>
      </c>
      <c r="C7645" s="35">
        <f>YEAR(Sales[[#This Row],[ShipDate]])</f>
        <v>2019</v>
      </c>
      <c r="D7645" t="s">
        <v>36</v>
      </c>
      <c r="E7645" t="s">
        <v>69</v>
      </c>
      <c r="F7645" t="s">
        <v>50</v>
      </c>
      <c r="G7645" t="s">
        <v>25</v>
      </c>
      <c r="H7645" t="s">
        <v>164</v>
      </c>
      <c r="I7645" t="s">
        <v>120</v>
      </c>
      <c r="J7645" t="s">
        <v>13</v>
      </c>
      <c r="K7645" t="s">
        <v>2979</v>
      </c>
      <c r="L7645" t="s">
        <v>68</v>
      </c>
      <c r="N7645" t="str">
        <f>IF(ISBLANK(Sales[[#This Row],[return]]),"No",Sales[[#This Row],[return]])</f>
        <v>No</v>
      </c>
      <c r="O7645" s="2">
        <v>43718</v>
      </c>
      <c r="P7645" s="8" t="str">
        <f>TEXT(DAY(Sales[[#This Row],[OrderDate]]),"ddd")</f>
        <v>Tue</v>
      </c>
      <c r="Q7645" s="8" t="str">
        <f>TEXT(MONTH(Sales[[#This Row],[ShipDate]])*29,"mmm")</f>
        <v>Sep</v>
      </c>
      <c r="R7645">
        <v>651</v>
      </c>
      <c r="S7645" t="s">
        <v>802</v>
      </c>
      <c r="T7645" t="s">
        <v>66</v>
      </c>
      <c r="U7645">
        <v>60653</v>
      </c>
      <c r="V7645" s="1">
        <v>0.8</v>
      </c>
      <c r="W7645">
        <v>-1144</v>
      </c>
      <c r="X7645">
        <v>3</v>
      </c>
      <c r="Y7645">
        <v>763</v>
      </c>
      <c r="AD7645"/>
    </row>
    <row r="7646" spans="1:30" x14ac:dyDescent="0.25">
      <c r="A7646" t="s">
        <v>40</v>
      </c>
      <c r="B7646" s="2">
        <v>43542</v>
      </c>
      <c r="C7646" s="35">
        <f>YEAR(Sales[[#This Row],[ShipDate]])</f>
        <v>2019</v>
      </c>
      <c r="D7646" t="s">
        <v>19</v>
      </c>
      <c r="E7646" t="s">
        <v>69</v>
      </c>
      <c r="F7646" t="s">
        <v>48</v>
      </c>
      <c r="G7646" t="s">
        <v>46</v>
      </c>
      <c r="H7646" t="s">
        <v>527</v>
      </c>
      <c r="I7646" t="s">
        <v>252</v>
      </c>
      <c r="J7646" t="s">
        <v>13</v>
      </c>
      <c r="K7646" t="s">
        <v>2908</v>
      </c>
      <c r="L7646" t="s">
        <v>92</v>
      </c>
      <c r="N7646" t="str">
        <f>IF(ISBLANK(Sales[[#This Row],[return]]),"No",Sales[[#This Row],[return]])</f>
        <v>No</v>
      </c>
      <c r="O7646" s="2">
        <v>43540</v>
      </c>
      <c r="P7646" s="8" t="str">
        <f>TEXT(DAY(Sales[[#This Row],[OrderDate]]),"ddd")</f>
        <v>Mon</v>
      </c>
      <c r="Q7646" s="8" t="str">
        <f>TEXT(MONTH(Sales[[#This Row],[ShipDate]])*29,"mmm")</f>
        <v>Mar</v>
      </c>
      <c r="R7646">
        <v>733</v>
      </c>
      <c r="S7646" t="s">
        <v>2326</v>
      </c>
      <c r="T7646" t="s">
        <v>90</v>
      </c>
      <c r="U7646">
        <v>44107</v>
      </c>
      <c r="V7646" s="1">
        <v>0.4</v>
      </c>
      <c r="W7646">
        <v>-82</v>
      </c>
      <c r="X7646">
        <v>8</v>
      </c>
      <c r="Y7646">
        <v>445</v>
      </c>
      <c r="AD7646"/>
    </row>
    <row r="7647" spans="1:30" x14ac:dyDescent="0.25">
      <c r="A7647" t="s">
        <v>40</v>
      </c>
      <c r="B7647" s="2">
        <v>43788</v>
      </c>
      <c r="C7647" s="35">
        <f>YEAR(Sales[[#This Row],[ShipDate]])</f>
        <v>2019</v>
      </c>
      <c r="D7647" t="s">
        <v>36</v>
      </c>
      <c r="E7647" t="s">
        <v>31</v>
      </c>
      <c r="F7647" t="s">
        <v>23</v>
      </c>
      <c r="G7647" t="s">
        <v>11</v>
      </c>
      <c r="H7647" t="s">
        <v>79</v>
      </c>
      <c r="I7647" t="s">
        <v>32</v>
      </c>
      <c r="J7647" t="s">
        <v>13</v>
      </c>
      <c r="K7647" t="s">
        <v>2617</v>
      </c>
      <c r="L7647" t="s">
        <v>30</v>
      </c>
      <c r="N7647" t="str">
        <f>IF(ISBLANK(Sales[[#This Row],[return]]),"No",Sales[[#This Row],[return]])</f>
        <v>No</v>
      </c>
      <c r="O7647" s="2">
        <v>43783</v>
      </c>
      <c r="P7647" s="8" t="str">
        <f>TEXT(DAY(Sales[[#This Row],[OrderDate]]),"ddd")</f>
        <v>Sat</v>
      </c>
      <c r="Q7647" s="8" t="str">
        <f>TEXT(MONTH(Sales[[#This Row],[ShipDate]])*29,"mmm")</f>
        <v>Nov</v>
      </c>
      <c r="R7647">
        <v>761</v>
      </c>
      <c r="S7647" t="s">
        <v>456</v>
      </c>
      <c r="T7647" t="s">
        <v>28</v>
      </c>
      <c r="U7647">
        <v>94110</v>
      </c>
      <c r="V7647" s="1">
        <v>0.2</v>
      </c>
      <c r="W7647">
        <v>28</v>
      </c>
      <c r="X7647">
        <v>2</v>
      </c>
      <c r="Y7647">
        <v>322</v>
      </c>
      <c r="AD7647"/>
    </row>
    <row r="7648" spans="1:30" x14ac:dyDescent="0.25">
      <c r="A7648" t="s">
        <v>10</v>
      </c>
      <c r="B7648" s="2">
        <v>43718</v>
      </c>
      <c r="C7648" s="35">
        <f>YEAR(Sales[[#This Row],[ShipDate]])</f>
        <v>2019</v>
      </c>
      <c r="D7648" t="s">
        <v>113</v>
      </c>
      <c r="E7648" t="s">
        <v>18</v>
      </c>
      <c r="F7648" t="s">
        <v>33</v>
      </c>
      <c r="G7648" t="s">
        <v>25</v>
      </c>
      <c r="H7648" t="s">
        <v>1536</v>
      </c>
      <c r="I7648" t="s">
        <v>252</v>
      </c>
      <c r="J7648" t="s">
        <v>13</v>
      </c>
      <c r="K7648" t="s">
        <v>1743</v>
      </c>
      <c r="L7648" t="s">
        <v>92</v>
      </c>
      <c r="N7648" t="str">
        <f>IF(ISBLANK(Sales[[#This Row],[return]]),"No",Sales[[#This Row],[return]])</f>
        <v>No</v>
      </c>
      <c r="O7648" s="2">
        <v>43717</v>
      </c>
      <c r="P7648" s="8" t="str">
        <f>TEXT(DAY(Sales[[#This Row],[OrderDate]]),"ddd")</f>
        <v>Mon</v>
      </c>
      <c r="Q7648" s="8" t="str">
        <f>TEXT(MONTH(Sales[[#This Row],[ShipDate]])*29,"mmm")</f>
        <v>Sep</v>
      </c>
      <c r="R7648">
        <v>212</v>
      </c>
      <c r="S7648" t="s">
        <v>1744</v>
      </c>
      <c r="T7648" t="s">
        <v>90</v>
      </c>
      <c r="U7648">
        <v>43615</v>
      </c>
      <c r="V7648" s="1">
        <v>0.2</v>
      </c>
      <c r="W7648">
        <v>6</v>
      </c>
      <c r="X7648">
        <v>6</v>
      </c>
      <c r="Y7648">
        <v>18</v>
      </c>
      <c r="AD7648"/>
    </row>
    <row r="7649" spans="1:30" x14ac:dyDescent="0.25">
      <c r="A7649" t="s">
        <v>10</v>
      </c>
      <c r="B7649" s="2">
        <v>43718</v>
      </c>
      <c r="C7649" s="35">
        <f>YEAR(Sales[[#This Row],[ShipDate]])</f>
        <v>2019</v>
      </c>
      <c r="D7649" t="s">
        <v>113</v>
      </c>
      <c r="E7649" t="s">
        <v>18</v>
      </c>
      <c r="F7649" t="s">
        <v>50</v>
      </c>
      <c r="G7649" t="s">
        <v>25</v>
      </c>
      <c r="H7649" t="s">
        <v>1536</v>
      </c>
      <c r="I7649" t="s">
        <v>252</v>
      </c>
      <c r="J7649" t="s">
        <v>13</v>
      </c>
      <c r="K7649" t="s">
        <v>1743</v>
      </c>
      <c r="L7649" t="s">
        <v>92</v>
      </c>
      <c r="N7649" t="str">
        <f>IF(ISBLANK(Sales[[#This Row],[return]]),"No",Sales[[#This Row],[return]])</f>
        <v>No</v>
      </c>
      <c r="O7649" s="2">
        <v>43717</v>
      </c>
      <c r="P7649" s="8" t="str">
        <f>TEXT(DAY(Sales[[#This Row],[OrderDate]]),"ddd")</f>
        <v>Mon</v>
      </c>
      <c r="Q7649" s="8" t="str">
        <f>TEXT(MONTH(Sales[[#This Row],[ShipDate]])*29,"mmm")</f>
        <v>Sep</v>
      </c>
      <c r="R7649">
        <v>43</v>
      </c>
      <c r="S7649" t="s">
        <v>3219</v>
      </c>
      <c r="T7649" t="s">
        <v>90</v>
      </c>
      <c r="U7649">
        <v>43615</v>
      </c>
      <c r="V7649" s="1">
        <v>0.7</v>
      </c>
      <c r="W7649">
        <v>-5</v>
      </c>
      <c r="X7649">
        <v>2</v>
      </c>
      <c r="Y7649">
        <v>6</v>
      </c>
      <c r="AD7649"/>
    </row>
    <row r="7650" spans="1:30" x14ac:dyDescent="0.25">
      <c r="A7650" t="s">
        <v>10</v>
      </c>
      <c r="B7650" s="2">
        <v>43718</v>
      </c>
      <c r="C7650" s="35">
        <f>YEAR(Sales[[#This Row],[ShipDate]])</f>
        <v>2019</v>
      </c>
      <c r="D7650" t="s">
        <v>113</v>
      </c>
      <c r="E7650" t="s">
        <v>18</v>
      </c>
      <c r="F7650" t="s">
        <v>50</v>
      </c>
      <c r="G7650" t="s">
        <v>25</v>
      </c>
      <c r="H7650" t="s">
        <v>1536</v>
      </c>
      <c r="I7650" t="s">
        <v>252</v>
      </c>
      <c r="J7650" t="s">
        <v>13</v>
      </c>
      <c r="K7650" t="s">
        <v>1743</v>
      </c>
      <c r="L7650" t="s">
        <v>92</v>
      </c>
      <c r="N7650" t="str">
        <f>IF(ISBLANK(Sales[[#This Row],[return]]),"No",Sales[[#This Row],[return]])</f>
        <v>No</v>
      </c>
      <c r="O7650" s="2">
        <v>43717</v>
      </c>
      <c r="P7650" s="8" t="str">
        <f>TEXT(DAY(Sales[[#This Row],[OrderDate]]),"ddd")</f>
        <v>Mon</v>
      </c>
      <c r="Q7650" s="8" t="str">
        <f>TEXT(MONTH(Sales[[#This Row],[ShipDate]])*29,"mmm")</f>
        <v>Sep</v>
      </c>
      <c r="R7650">
        <v>24</v>
      </c>
      <c r="S7650" t="s">
        <v>1752</v>
      </c>
      <c r="T7650" t="s">
        <v>90</v>
      </c>
      <c r="U7650">
        <v>43615</v>
      </c>
      <c r="V7650" s="1">
        <v>0.7</v>
      </c>
      <c r="W7650">
        <v>-4</v>
      </c>
      <c r="X7650">
        <v>3</v>
      </c>
      <c r="Y7650">
        <v>5</v>
      </c>
      <c r="AD7650"/>
    </row>
    <row r="7651" spans="1:30" x14ac:dyDescent="0.25">
      <c r="A7651" t="s">
        <v>24</v>
      </c>
      <c r="B7651" s="2">
        <v>43743</v>
      </c>
      <c r="C7651" s="35">
        <f>YEAR(Sales[[#This Row],[ShipDate]])</f>
        <v>2019</v>
      </c>
      <c r="D7651" t="s">
        <v>36</v>
      </c>
      <c r="E7651" t="s">
        <v>31</v>
      </c>
      <c r="F7651" t="s">
        <v>50</v>
      </c>
      <c r="G7651" t="s">
        <v>25</v>
      </c>
      <c r="H7651" t="s">
        <v>88</v>
      </c>
      <c r="I7651" t="s">
        <v>93</v>
      </c>
      <c r="J7651" t="s">
        <v>13</v>
      </c>
      <c r="K7651" t="s">
        <v>937</v>
      </c>
      <c r="L7651" t="s">
        <v>92</v>
      </c>
      <c r="N7651" t="str">
        <f>IF(ISBLANK(Sales[[#This Row],[return]]),"No",Sales[[#This Row],[return]])</f>
        <v>No</v>
      </c>
      <c r="O7651" s="2">
        <v>43736</v>
      </c>
      <c r="P7651" s="8" t="str">
        <f>TEXT(DAY(Sales[[#This Row],[OrderDate]]),"ddd")</f>
        <v>Sat</v>
      </c>
      <c r="Q7651" s="8" t="str">
        <f>TEXT(MONTH(Sales[[#This Row],[ShipDate]])*29,"mmm")</f>
        <v>Oct</v>
      </c>
      <c r="R7651">
        <v>709</v>
      </c>
      <c r="S7651" t="s">
        <v>1060</v>
      </c>
      <c r="T7651" t="s">
        <v>90</v>
      </c>
      <c r="U7651">
        <v>19134</v>
      </c>
      <c r="V7651" s="1">
        <v>0.7</v>
      </c>
      <c r="W7651">
        <v>-2</v>
      </c>
      <c r="X7651">
        <v>1</v>
      </c>
      <c r="Y7651">
        <v>3</v>
      </c>
      <c r="AD7651"/>
    </row>
    <row r="7652" spans="1:30" x14ac:dyDescent="0.25">
      <c r="A7652" t="s">
        <v>40</v>
      </c>
      <c r="B7652" s="2">
        <v>43601</v>
      </c>
      <c r="C7652" s="35">
        <f>YEAR(Sales[[#This Row],[ShipDate]])</f>
        <v>2019</v>
      </c>
      <c r="D7652" t="s">
        <v>36</v>
      </c>
      <c r="E7652" t="s">
        <v>18</v>
      </c>
      <c r="F7652" t="s">
        <v>33</v>
      </c>
      <c r="G7652" t="s">
        <v>25</v>
      </c>
      <c r="H7652" t="s">
        <v>482</v>
      </c>
      <c r="I7652" t="s">
        <v>252</v>
      </c>
      <c r="J7652" t="s">
        <v>13</v>
      </c>
      <c r="K7652" t="s">
        <v>420</v>
      </c>
      <c r="L7652" t="s">
        <v>92</v>
      </c>
      <c r="N7652" t="str">
        <f>IF(ISBLANK(Sales[[#This Row],[return]]),"No",Sales[[#This Row],[return]])</f>
        <v>No</v>
      </c>
      <c r="O7652" s="2">
        <v>43597</v>
      </c>
      <c r="P7652" s="8" t="str">
        <f>TEXT(DAY(Sales[[#This Row],[OrderDate]]),"ddd")</f>
        <v>Thu</v>
      </c>
      <c r="Q7652" s="8" t="str">
        <f>TEXT(MONTH(Sales[[#This Row],[ShipDate]])*29,"mmm")</f>
        <v>May</v>
      </c>
      <c r="R7652">
        <v>212</v>
      </c>
      <c r="S7652" t="s">
        <v>1744</v>
      </c>
      <c r="T7652" t="s">
        <v>90</v>
      </c>
      <c r="U7652">
        <v>45231</v>
      </c>
      <c r="V7652" s="1">
        <v>0.2</v>
      </c>
      <c r="W7652">
        <v>2</v>
      </c>
      <c r="X7652">
        <v>2</v>
      </c>
      <c r="Y7652">
        <v>6</v>
      </c>
      <c r="AD7652"/>
    </row>
    <row r="7653" spans="1:30" x14ac:dyDescent="0.25">
      <c r="A7653" t="s">
        <v>40</v>
      </c>
      <c r="B7653" s="2">
        <v>43530</v>
      </c>
      <c r="C7653" s="35">
        <f>YEAR(Sales[[#This Row],[ShipDate]])</f>
        <v>2019</v>
      </c>
      <c r="D7653" t="s">
        <v>36</v>
      </c>
      <c r="E7653" t="s">
        <v>18</v>
      </c>
      <c r="F7653" t="s">
        <v>50</v>
      </c>
      <c r="G7653" t="s">
        <v>25</v>
      </c>
      <c r="H7653" t="s">
        <v>2005</v>
      </c>
      <c r="I7653" t="s">
        <v>252</v>
      </c>
      <c r="J7653" t="s">
        <v>13</v>
      </c>
      <c r="K7653" t="s">
        <v>1606</v>
      </c>
      <c r="L7653" t="s">
        <v>92</v>
      </c>
      <c r="N7653" t="str">
        <f>IF(ISBLANK(Sales[[#This Row],[return]]),"No",Sales[[#This Row],[return]])</f>
        <v>No</v>
      </c>
      <c r="O7653" s="2">
        <v>43526</v>
      </c>
      <c r="P7653" s="8" t="str">
        <f>TEXT(DAY(Sales[[#This Row],[OrderDate]]),"ddd")</f>
        <v>Mon</v>
      </c>
      <c r="Q7653" s="8" t="str">
        <f>TEXT(MONTH(Sales[[#This Row],[ShipDate]])*29,"mmm")</f>
        <v>Mar</v>
      </c>
      <c r="R7653">
        <v>716</v>
      </c>
      <c r="S7653" t="s">
        <v>1685</v>
      </c>
      <c r="T7653" t="s">
        <v>90</v>
      </c>
      <c r="U7653">
        <v>44221</v>
      </c>
      <c r="V7653" s="1">
        <v>0.7</v>
      </c>
      <c r="W7653">
        <v>-12</v>
      </c>
      <c r="X7653">
        <v>4</v>
      </c>
      <c r="Y7653">
        <v>19</v>
      </c>
      <c r="AD7653"/>
    </row>
    <row r="7654" spans="1:30" x14ac:dyDescent="0.25">
      <c r="A7654" t="s">
        <v>24</v>
      </c>
      <c r="B7654" s="2">
        <v>43746</v>
      </c>
      <c r="C7654" s="35">
        <f>YEAR(Sales[[#This Row],[ShipDate]])</f>
        <v>2019</v>
      </c>
      <c r="D7654" t="s">
        <v>36</v>
      </c>
      <c r="E7654" t="s">
        <v>31</v>
      </c>
      <c r="F7654" t="s">
        <v>45</v>
      </c>
      <c r="G7654" t="s">
        <v>25</v>
      </c>
      <c r="H7654" t="s">
        <v>336</v>
      </c>
      <c r="I7654" t="s">
        <v>70</v>
      </c>
      <c r="J7654" t="s">
        <v>13</v>
      </c>
      <c r="K7654" t="s">
        <v>699</v>
      </c>
      <c r="L7654" t="s">
        <v>68</v>
      </c>
      <c r="N7654" t="str">
        <f>IF(ISBLANK(Sales[[#This Row],[return]]),"No",Sales[[#This Row],[return]])</f>
        <v>No</v>
      </c>
      <c r="O7654" s="2">
        <v>43739</v>
      </c>
      <c r="P7654" s="8" t="str">
        <f>TEXT(DAY(Sales[[#This Row],[OrderDate]]),"ddd")</f>
        <v>Sun</v>
      </c>
      <c r="Q7654" s="8" t="str">
        <f>TEXT(MONTH(Sales[[#This Row],[ShipDate]])*29,"mmm")</f>
        <v>Oct</v>
      </c>
      <c r="R7654">
        <v>515</v>
      </c>
      <c r="S7654" t="s">
        <v>700</v>
      </c>
      <c r="T7654" t="s">
        <v>66</v>
      </c>
      <c r="U7654">
        <v>78207</v>
      </c>
      <c r="V7654" s="1">
        <v>0.2</v>
      </c>
      <c r="W7654">
        <v>1</v>
      </c>
      <c r="X7654">
        <v>6</v>
      </c>
      <c r="Y7654">
        <v>7</v>
      </c>
      <c r="AD7654"/>
    </row>
    <row r="7655" spans="1:30" x14ac:dyDescent="0.25">
      <c r="A7655" t="s">
        <v>24</v>
      </c>
      <c r="B7655" s="2">
        <v>43696</v>
      </c>
      <c r="C7655" s="35">
        <f>YEAR(Sales[[#This Row],[ShipDate]])</f>
        <v>2019</v>
      </c>
      <c r="D7655" t="s">
        <v>36</v>
      </c>
      <c r="E7655" t="s">
        <v>18</v>
      </c>
      <c r="F7655" t="s">
        <v>39</v>
      </c>
      <c r="G7655" t="s">
        <v>25</v>
      </c>
      <c r="H7655" t="s">
        <v>60</v>
      </c>
      <c r="I7655" t="s">
        <v>63</v>
      </c>
      <c r="J7655" t="s">
        <v>13</v>
      </c>
      <c r="K7655" t="s">
        <v>1433</v>
      </c>
      <c r="L7655" t="s">
        <v>30</v>
      </c>
      <c r="N7655" t="str">
        <f>IF(ISBLANK(Sales[[#This Row],[return]]),"No",Sales[[#This Row],[return]])</f>
        <v>No</v>
      </c>
      <c r="O7655" s="2">
        <v>43689</v>
      </c>
      <c r="P7655" s="8" t="str">
        <f>TEXT(DAY(Sales[[#This Row],[OrderDate]]),"ddd")</f>
        <v>Thu</v>
      </c>
      <c r="Q7655" s="8" t="str">
        <f>TEXT(MONTH(Sales[[#This Row],[ShipDate]])*29,"mmm")</f>
        <v>Aug</v>
      </c>
      <c r="R7655">
        <v>1267</v>
      </c>
      <c r="S7655" t="s">
        <v>801</v>
      </c>
      <c r="T7655" t="s">
        <v>28</v>
      </c>
      <c r="U7655">
        <v>98103</v>
      </c>
      <c r="V7655" s="1">
        <v>0</v>
      </c>
      <c r="W7655">
        <v>12</v>
      </c>
      <c r="X7655">
        <v>3</v>
      </c>
      <c r="Y7655">
        <v>47</v>
      </c>
      <c r="AD7655"/>
    </row>
    <row r="7656" spans="1:30" x14ac:dyDescent="0.25">
      <c r="A7656" t="s">
        <v>24</v>
      </c>
      <c r="B7656" s="2">
        <v>43696</v>
      </c>
      <c r="C7656" s="35">
        <f>YEAR(Sales[[#This Row],[ShipDate]])</f>
        <v>2019</v>
      </c>
      <c r="D7656" t="s">
        <v>36</v>
      </c>
      <c r="E7656" t="s">
        <v>18</v>
      </c>
      <c r="F7656" t="s">
        <v>59</v>
      </c>
      <c r="G7656" t="s">
        <v>25</v>
      </c>
      <c r="H7656" t="s">
        <v>60</v>
      </c>
      <c r="I7656" t="s">
        <v>63</v>
      </c>
      <c r="J7656" t="s">
        <v>13</v>
      </c>
      <c r="K7656" t="s">
        <v>1433</v>
      </c>
      <c r="L7656" t="s">
        <v>30</v>
      </c>
      <c r="N7656" t="str">
        <f>IF(ISBLANK(Sales[[#This Row],[return]]),"No",Sales[[#This Row],[return]])</f>
        <v>No</v>
      </c>
      <c r="O7656" s="2">
        <v>43689</v>
      </c>
      <c r="P7656" s="8" t="str">
        <f>TEXT(DAY(Sales[[#This Row],[OrderDate]]),"ddd")</f>
        <v>Thu</v>
      </c>
      <c r="Q7656" s="8" t="str">
        <f>TEXT(MONTH(Sales[[#This Row],[ShipDate]])*29,"mmm")</f>
        <v>Aug</v>
      </c>
      <c r="R7656">
        <v>1732</v>
      </c>
      <c r="S7656" t="s">
        <v>1643</v>
      </c>
      <c r="T7656" t="s">
        <v>28</v>
      </c>
      <c r="U7656">
        <v>98103</v>
      </c>
      <c r="V7656" s="1">
        <v>0</v>
      </c>
      <c r="W7656">
        <v>92</v>
      </c>
      <c r="X7656">
        <v>4</v>
      </c>
      <c r="Y7656">
        <v>192</v>
      </c>
      <c r="AD7656"/>
    </row>
    <row r="7657" spans="1:30" x14ac:dyDescent="0.25">
      <c r="A7657" t="s">
        <v>24</v>
      </c>
      <c r="B7657" s="2">
        <v>43696</v>
      </c>
      <c r="C7657" s="35">
        <f>YEAR(Sales[[#This Row],[ShipDate]])</f>
        <v>2019</v>
      </c>
      <c r="D7657" t="s">
        <v>36</v>
      </c>
      <c r="E7657" t="s">
        <v>18</v>
      </c>
      <c r="F7657" t="s">
        <v>50</v>
      </c>
      <c r="G7657" t="s">
        <v>25</v>
      </c>
      <c r="H7657" t="s">
        <v>60</v>
      </c>
      <c r="I7657" t="s">
        <v>63</v>
      </c>
      <c r="J7657" t="s">
        <v>13</v>
      </c>
      <c r="K7657" t="s">
        <v>1433</v>
      </c>
      <c r="L7657" t="s">
        <v>30</v>
      </c>
      <c r="N7657" t="str">
        <f>IF(ISBLANK(Sales[[#This Row],[return]]),"No",Sales[[#This Row],[return]])</f>
        <v>No</v>
      </c>
      <c r="O7657" s="2">
        <v>43689</v>
      </c>
      <c r="P7657" s="8" t="str">
        <f>TEXT(DAY(Sales[[#This Row],[OrderDate]]),"ddd")</f>
        <v>Thu</v>
      </c>
      <c r="Q7657" s="8" t="str">
        <f>TEXT(MONTH(Sales[[#This Row],[ShipDate]])*29,"mmm")</f>
        <v>Aug</v>
      </c>
      <c r="R7657">
        <v>258</v>
      </c>
      <c r="S7657" t="s">
        <v>2221</v>
      </c>
      <c r="T7657" t="s">
        <v>28</v>
      </c>
      <c r="U7657">
        <v>98103</v>
      </c>
      <c r="V7657" s="1">
        <v>0.2</v>
      </c>
      <c r="W7657">
        <v>38</v>
      </c>
      <c r="X7657">
        <v>6</v>
      </c>
      <c r="Y7657">
        <v>101</v>
      </c>
      <c r="AD7657"/>
    </row>
    <row r="7658" spans="1:30" x14ac:dyDescent="0.25">
      <c r="A7658" t="s">
        <v>24</v>
      </c>
      <c r="B7658" s="2">
        <v>43696</v>
      </c>
      <c r="C7658" s="35">
        <f>YEAR(Sales[[#This Row],[ShipDate]])</f>
        <v>2019</v>
      </c>
      <c r="D7658" t="s">
        <v>36</v>
      </c>
      <c r="E7658" t="s">
        <v>18</v>
      </c>
      <c r="F7658" t="s">
        <v>574</v>
      </c>
      <c r="G7658" t="s">
        <v>46</v>
      </c>
      <c r="H7658" t="s">
        <v>60</v>
      </c>
      <c r="I7658" t="s">
        <v>63</v>
      </c>
      <c r="J7658" t="s">
        <v>13</v>
      </c>
      <c r="K7658" t="s">
        <v>1433</v>
      </c>
      <c r="L7658" t="s">
        <v>30</v>
      </c>
      <c r="N7658" t="str">
        <f>IF(ISBLANK(Sales[[#This Row],[return]]),"No",Sales[[#This Row],[return]])</f>
        <v>No</v>
      </c>
      <c r="O7658" s="2">
        <v>43689</v>
      </c>
      <c r="P7658" s="8" t="str">
        <f>TEXT(DAY(Sales[[#This Row],[OrderDate]]),"ddd")</f>
        <v>Thu</v>
      </c>
      <c r="Q7658" s="8" t="str">
        <f>TEXT(MONTH(Sales[[#This Row],[ShipDate]])*29,"mmm")</f>
        <v>Aug</v>
      </c>
      <c r="R7658">
        <v>796</v>
      </c>
      <c r="S7658" t="s">
        <v>2384</v>
      </c>
      <c r="T7658" t="s">
        <v>28</v>
      </c>
      <c r="U7658">
        <v>98103</v>
      </c>
      <c r="V7658" s="1">
        <v>0</v>
      </c>
      <c r="W7658">
        <v>90</v>
      </c>
      <c r="X7658">
        <v>1</v>
      </c>
      <c r="Y7658">
        <v>300</v>
      </c>
      <c r="AD7658"/>
    </row>
    <row r="7659" spans="1:30" x14ac:dyDescent="0.25">
      <c r="A7659" t="s">
        <v>24</v>
      </c>
      <c r="B7659" s="2">
        <v>43696</v>
      </c>
      <c r="C7659" s="35">
        <f>YEAR(Sales[[#This Row],[ShipDate]])</f>
        <v>2019</v>
      </c>
      <c r="D7659" t="s">
        <v>36</v>
      </c>
      <c r="E7659" t="s">
        <v>18</v>
      </c>
      <c r="F7659" t="s">
        <v>99</v>
      </c>
      <c r="G7659" t="s">
        <v>46</v>
      </c>
      <c r="H7659" t="s">
        <v>60</v>
      </c>
      <c r="I7659" t="s">
        <v>63</v>
      </c>
      <c r="J7659" t="s">
        <v>13</v>
      </c>
      <c r="K7659" t="s">
        <v>1433</v>
      </c>
      <c r="L7659" t="s">
        <v>30</v>
      </c>
      <c r="N7659" t="str">
        <f>IF(ISBLANK(Sales[[#This Row],[return]]),"No",Sales[[#This Row],[return]])</f>
        <v>No</v>
      </c>
      <c r="O7659" s="2">
        <v>43689</v>
      </c>
      <c r="P7659" s="8" t="str">
        <f>TEXT(DAY(Sales[[#This Row],[OrderDate]]),"ddd")</f>
        <v>Thu</v>
      </c>
      <c r="Q7659" s="8" t="str">
        <f>TEXT(MONTH(Sales[[#This Row],[ShipDate]])*29,"mmm")</f>
        <v>Aug</v>
      </c>
      <c r="R7659">
        <v>1262</v>
      </c>
      <c r="S7659" t="s">
        <v>2562</v>
      </c>
      <c r="T7659" t="s">
        <v>28</v>
      </c>
      <c r="U7659">
        <v>98103</v>
      </c>
      <c r="V7659" s="1">
        <v>0</v>
      </c>
      <c r="W7659">
        <v>12</v>
      </c>
      <c r="X7659">
        <v>5</v>
      </c>
      <c r="Y7659">
        <v>175</v>
      </c>
      <c r="AD7659"/>
    </row>
    <row r="7660" spans="1:30" x14ac:dyDescent="0.25">
      <c r="A7660" t="s">
        <v>24</v>
      </c>
      <c r="B7660" s="2">
        <v>43696</v>
      </c>
      <c r="C7660" s="35">
        <f>YEAR(Sales[[#This Row],[ShipDate]])</f>
        <v>2019</v>
      </c>
      <c r="D7660" t="s">
        <v>36</v>
      </c>
      <c r="E7660" t="s">
        <v>18</v>
      </c>
      <c r="F7660" t="s">
        <v>48</v>
      </c>
      <c r="G7660" t="s">
        <v>46</v>
      </c>
      <c r="H7660" t="s">
        <v>60</v>
      </c>
      <c r="I7660" t="s">
        <v>63</v>
      </c>
      <c r="J7660" t="s">
        <v>13</v>
      </c>
      <c r="K7660" t="s">
        <v>1433</v>
      </c>
      <c r="L7660" t="s">
        <v>30</v>
      </c>
      <c r="N7660" t="str">
        <f>IF(ISBLANK(Sales[[#This Row],[return]]),"No",Sales[[#This Row],[return]])</f>
        <v>No</v>
      </c>
      <c r="O7660" s="2">
        <v>43689</v>
      </c>
      <c r="P7660" s="8" t="str">
        <f>TEXT(DAY(Sales[[#This Row],[OrderDate]]),"ddd")</f>
        <v>Thu</v>
      </c>
      <c r="Q7660" s="8" t="str">
        <f>TEXT(MONTH(Sales[[#This Row],[ShipDate]])*29,"mmm")</f>
        <v>Aug</v>
      </c>
      <c r="R7660">
        <v>778</v>
      </c>
      <c r="S7660" t="s">
        <v>933</v>
      </c>
      <c r="T7660" t="s">
        <v>28</v>
      </c>
      <c r="U7660">
        <v>98103</v>
      </c>
      <c r="V7660" s="1">
        <v>0.2</v>
      </c>
      <c r="W7660">
        <v>27</v>
      </c>
      <c r="X7660">
        <v>8</v>
      </c>
      <c r="Y7660">
        <v>243</v>
      </c>
      <c r="AD7660"/>
    </row>
    <row r="7661" spans="1:30" x14ac:dyDescent="0.25">
      <c r="A7661" t="s">
        <v>40</v>
      </c>
      <c r="B7661" s="2">
        <v>43809</v>
      </c>
      <c r="C7661" s="35">
        <f>YEAR(Sales[[#This Row],[ShipDate]])</f>
        <v>2019</v>
      </c>
      <c r="D7661" t="s">
        <v>19</v>
      </c>
      <c r="E7661" t="s">
        <v>69</v>
      </c>
      <c r="F7661" t="s">
        <v>39</v>
      </c>
      <c r="G7661" t="s">
        <v>25</v>
      </c>
      <c r="H7661" t="s">
        <v>1339</v>
      </c>
      <c r="I7661" t="s">
        <v>655</v>
      </c>
      <c r="J7661" t="s">
        <v>13</v>
      </c>
      <c r="K7661" t="s">
        <v>774</v>
      </c>
      <c r="L7661" t="s">
        <v>92</v>
      </c>
      <c r="N7661" t="str">
        <f>IF(ISBLANK(Sales[[#This Row],[return]]),"No",Sales[[#This Row],[return]])</f>
        <v>No</v>
      </c>
      <c r="O7661" s="2">
        <v>43807</v>
      </c>
      <c r="P7661" s="8" t="str">
        <f>TEXT(DAY(Sales[[#This Row],[OrderDate]]),"ddd")</f>
        <v>Sun</v>
      </c>
      <c r="Q7661" s="8" t="str">
        <f>TEXT(MONTH(Sales[[#This Row],[ShipDate]])*29,"mmm")</f>
        <v>Dec</v>
      </c>
      <c r="R7661">
        <v>1336</v>
      </c>
      <c r="S7661" t="s">
        <v>1042</v>
      </c>
      <c r="T7661" t="s">
        <v>90</v>
      </c>
      <c r="U7661">
        <v>2920</v>
      </c>
      <c r="V7661" s="1">
        <v>0</v>
      </c>
      <c r="W7661">
        <v>160</v>
      </c>
      <c r="X7661">
        <v>6</v>
      </c>
      <c r="Y7661">
        <v>593</v>
      </c>
      <c r="AD7661"/>
    </row>
    <row r="7662" spans="1:30" x14ac:dyDescent="0.25">
      <c r="A7662" t="s">
        <v>40</v>
      </c>
      <c r="B7662" s="2">
        <v>43716</v>
      </c>
      <c r="C7662" s="35">
        <f>YEAR(Sales[[#This Row],[ShipDate]])</f>
        <v>2019</v>
      </c>
      <c r="D7662" t="s">
        <v>36</v>
      </c>
      <c r="E7662" t="s">
        <v>18</v>
      </c>
      <c r="F7662" t="s">
        <v>39</v>
      </c>
      <c r="G7662" t="s">
        <v>25</v>
      </c>
      <c r="H7662" t="s">
        <v>2117</v>
      </c>
      <c r="I7662" t="s">
        <v>70</v>
      </c>
      <c r="J7662" t="s">
        <v>13</v>
      </c>
      <c r="K7662" t="s">
        <v>1502</v>
      </c>
      <c r="L7662" t="s">
        <v>68</v>
      </c>
      <c r="N7662" t="str">
        <f>IF(ISBLANK(Sales[[#This Row],[return]]),"No",Sales[[#This Row],[return]])</f>
        <v>No</v>
      </c>
      <c r="O7662" s="2">
        <v>43712</v>
      </c>
      <c r="P7662" s="8" t="str">
        <f>TEXT(DAY(Sales[[#This Row],[OrderDate]]),"ddd")</f>
        <v>Wed</v>
      </c>
      <c r="Q7662" s="8" t="str">
        <f>TEXT(MONTH(Sales[[#This Row],[ShipDate]])*29,"mmm")</f>
        <v>Sep</v>
      </c>
      <c r="R7662">
        <v>53</v>
      </c>
      <c r="S7662" t="s">
        <v>1891</v>
      </c>
      <c r="T7662" t="s">
        <v>66</v>
      </c>
      <c r="U7662">
        <v>75019</v>
      </c>
      <c r="V7662" s="1">
        <v>0.2</v>
      </c>
      <c r="W7662">
        <v>0</v>
      </c>
      <c r="X7662">
        <v>1</v>
      </c>
      <c r="Y7662">
        <v>17</v>
      </c>
      <c r="AD7662"/>
    </row>
    <row r="7663" spans="1:30" x14ac:dyDescent="0.25">
      <c r="A7663" t="s">
        <v>40</v>
      </c>
      <c r="B7663" s="2">
        <v>43716</v>
      </c>
      <c r="C7663" s="35">
        <f>YEAR(Sales[[#This Row],[ShipDate]])</f>
        <v>2019</v>
      </c>
      <c r="D7663" t="s">
        <v>36</v>
      </c>
      <c r="E7663" t="s">
        <v>18</v>
      </c>
      <c r="F7663" t="s">
        <v>45</v>
      </c>
      <c r="G7663" t="s">
        <v>25</v>
      </c>
      <c r="H7663" t="s">
        <v>2117</v>
      </c>
      <c r="I7663" t="s">
        <v>70</v>
      </c>
      <c r="J7663" t="s">
        <v>13</v>
      </c>
      <c r="K7663" t="s">
        <v>1502</v>
      </c>
      <c r="L7663" t="s">
        <v>68</v>
      </c>
      <c r="N7663" t="str">
        <f>IF(ISBLANK(Sales[[#This Row],[return]]),"No",Sales[[#This Row],[return]])</f>
        <v>No</v>
      </c>
      <c r="O7663" s="2">
        <v>43712</v>
      </c>
      <c r="P7663" s="8" t="str">
        <f>TEXT(DAY(Sales[[#This Row],[OrderDate]]),"ddd")</f>
        <v>Wed</v>
      </c>
      <c r="Q7663" s="8" t="str">
        <f>TEXT(MONTH(Sales[[#This Row],[ShipDate]])*29,"mmm")</f>
        <v>Sep</v>
      </c>
      <c r="R7663">
        <v>1413</v>
      </c>
      <c r="S7663" t="s">
        <v>358</v>
      </c>
      <c r="T7663" t="s">
        <v>66</v>
      </c>
      <c r="U7663">
        <v>75019</v>
      </c>
      <c r="V7663" s="1">
        <v>0.2</v>
      </c>
      <c r="W7663">
        <v>4</v>
      </c>
      <c r="X7663">
        <v>5</v>
      </c>
      <c r="Y7663">
        <v>13</v>
      </c>
      <c r="AD7663"/>
    </row>
    <row r="7664" spans="1:30" x14ac:dyDescent="0.25">
      <c r="A7664" t="s">
        <v>40</v>
      </c>
      <c r="B7664" s="2">
        <v>43716</v>
      </c>
      <c r="C7664" s="35">
        <f>YEAR(Sales[[#This Row],[ShipDate]])</f>
        <v>2019</v>
      </c>
      <c r="D7664" t="s">
        <v>36</v>
      </c>
      <c r="E7664" t="s">
        <v>18</v>
      </c>
      <c r="F7664" t="s">
        <v>45</v>
      </c>
      <c r="G7664" t="s">
        <v>25</v>
      </c>
      <c r="H7664" t="s">
        <v>2117</v>
      </c>
      <c r="I7664" t="s">
        <v>70</v>
      </c>
      <c r="J7664" t="s">
        <v>13</v>
      </c>
      <c r="K7664" t="s">
        <v>1502</v>
      </c>
      <c r="L7664" t="s">
        <v>68</v>
      </c>
      <c r="N7664" t="str">
        <f>IF(ISBLANK(Sales[[#This Row],[return]]),"No",Sales[[#This Row],[return]])</f>
        <v>No</v>
      </c>
      <c r="O7664" s="2">
        <v>43712</v>
      </c>
      <c r="P7664" s="8" t="str">
        <f>TEXT(DAY(Sales[[#This Row],[OrderDate]]),"ddd")</f>
        <v>Wed</v>
      </c>
      <c r="Q7664" s="8" t="str">
        <f>TEXT(MONTH(Sales[[#This Row],[ShipDate]])*29,"mmm")</f>
        <v>Sep</v>
      </c>
      <c r="R7664">
        <v>474</v>
      </c>
      <c r="S7664" t="s">
        <v>1934</v>
      </c>
      <c r="T7664" t="s">
        <v>66</v>
      </c>
      <c r="U7664">
        <v>75019</v>
      </c>
      <c r="V7664" s="1">
        <v>0.2</v>
      </c>
      <c r="W7664">
        <v>3</v>
      </c>
      <c r="X7664">
        <v>7</v>
      </c>
      <c r="Y7664">
        <v>10</v>
      </c>
      <c r="AD7664"/>
    </row>
    <row r="7665" spans="1:30" x14ac:dyDescent="0.25">
      <c r="A7665" t="s">
        <v>10</v>
      </c>
      <c r="B7665" s="2">
        <v>43490</v>
      </c>
      <c r="C7665" s="35">
        <f>YEAR(Sales[[#This Row],[ShipDate]])</f>
        <v>2019</v>
      </c>
      <c r="D7665" t="s">
        <v>19</v>
      </c>
      <c r="E7665" t="s">
        <v>31</v>
      </c>
      <c r="F7665" t="s">
        <v>45</v>
      </c>
      <c r="G7665" t="s">
        <v>25</v>
      </c>
      <c r="H7665" t="s">
        <v>164</v>
      </c>
      <c r="I7665" t="s">
        <v>120</v>
      </c>
      <c r="J7665" t="s">
        <v>13</v>
      </c>
      <c r="K7665" t="s">
        <v>2595</v>
      </c>
      <c r="L7665" t="s">
        <v>68</v>
      </c>
      <c r="N7665" t="str">
        <f>IF(ISBLANK(Sales[[#This Row],[return]]),"No",Sales[[#This Row],[return]])</f>
        <v>No</v>
      </c>
      <c r="O7665" s="2">
        <v>43487</v>
      </c>
      <c r="P7665" s="8" t="str">
        <f>TEXT(DAY(Sales[[#This Row],[OrderDate]]),"ddd")</f>
        <v>Sun</v>
      </c>
      <c r="Q7665" s="8" t="str">
        <f>TEXT(MONTH(Sales[[#This Row],[ShipDate]])*29,"mmm")</f>
        <v>Jan</v>
      </c>
      <c r="R7665">
        <v>1165</v>
      </c>
      <c r="S7665" t="s">
        <v>2153</v>
      </c>
      <c r="T7665" t="s">
        <v>66</v>
      </c>
      <c r="U7665">
        <v>60623</v>
      </c>
      <c r="V7665" s="1">
        <v>0.2</v>
      </c>
      <c r="W7665">
        <v>1</v>
      </c>
      <c r="X7665">
        <v>3</v>
      </c>
      <c r="Y7665">
        <v>8</v>
      </c>
      <c r="AD7665"/>
    </row>
    <row r="7666" spans="1:30" x14ac:dyDescent="0.25">
      <c r="A7666" t="s">
        <v>10</v>
      </c>
      <c r="B7666" s="2">
        <v>43490</v>
      </c>
      <c r="C7666" s="35">
        <f>YEAR(Sales[[#This Row],[ShipDate]])</f>
        <v>2019</v>
      </c>
      <c r="D7666" t="s">
        <v>19</v>
      </c>
      <c r="E7666" t="s">
        <v>31</v>
      </c>
      <c r="F7666" t="s">
        <v>150</v>
      </c>
      <c r="G7666" t="s">
        <v>25</v>
      </c>
      <c r="H7666" t="s">
        <v>164</v>
      </c>
      <c r="I7666" t="s">
        <v>120</v>
      </c>
      <c r="J7666" t="s">
        <v>13</v>
      </c>
      <c r="K7666" t="s">
        <v>2595</v>
      </c>
      <c r="L7666" t="s">
        <v>68</v>
      </c>
      <c r="N7666" t="str">
        <f>IF(ISBLANK(Sales[[#This Row],[return]]),"No",Sales[[#This Row],[return]])</f>
        <v>No</v>
      </c>
      <c r="O7666" s="2">
        <v>43487</v>
      </c>
      <c r="P7666" s="8" t="str">
        <f>TEXT(DAY(Sales[[#This Row],[OrderDate]]),"ddd")</f>
        <v>Sun</v>
      </c>
      <c r="Q7666" s="8" t="str">
        <f>TEXT(MONTH(Sales[[#This Row],[ShipDate]])*29,"mmm")</f>
        <v>Jan</v>
      </c>
      <c r="R7666">
        <v>1507</v>
      </c>
      <c r="S7666" t="s">
        <v>281</v>
      </c>
      <c r="T7666" t="s">
        <v>66</v>
      </c>
      <c r="U7666">
        <v>60623</v>
      </c>
      <c r="V7666" s="1">
        <v>0.2</v>
      </c>
      <c r="W7666">
        <v>5</v>
      </c>
      <c r="X7666">
        <v>5</v>
      </c>
      <c r="Y7666">
        <v>15</v>
      </c>
      <c r="AD7666"/>
    </row>
    <row r="7667" spans="1:30" x14ac:dyDescent="0.25">
      <c r="A7667" t="s">
        <v>10</v>
      </c>
      <c r="B7667" s="2">
        <v>43768</v>
      </c>
      <c r="C7667" s="35">
        <f>YEAR(Sales[[#This Row],[ShipDate]])</f>
        <v>2019</v>
      </c>
      <c r="D7667" t="s">
        <v>607</v>
      </c>
      <c r="E7667" t="s">
        <v>18</v>
      </c>
      <c r="F7667" t="s">
        <v>38</v>
      </c>
      <c r="G7667" t="s">
        <v>11</v>
      </c>
      <c r="H7667" t="s">
        <v>399</v>
      </c>
      <c r="I7667" t="s">
        <v>70</v>
      </c>
      <c r="J7667" t="s">
        <v>13</v>
      </c>
      <c r="K7667" t="s">
        <v>1254</v>
      </c>
      <c r="L7667" t="s">
        <v>68</v>
      </c>
      <c r="N7667" t="str">
        <f>IF(ISBLANK(Sales[[#This Row],[return]]),"No",Sales[[#This Row],[return]])</f>
        <v>No</v>
      </c>
      <c r="O7667" s="2">
        <v>43768</v>
      </c>
      <c r="P7667" s="8" t="str">
        <f>TEXT(DAY(Sales[[#This Row],[OrderDate]]),"ddd")</f>
        <v>Mon</v>
      </c>
      <c r="Q7667" s="8" t="str">
        <f>TEXT(MONTH(Sales[[#This Row],[ShipDate]])*29,"mmm")</f>
        <v>Oct</v>
      </c>
      <c r="R7667">
        <v>318</v>
      </c>
      <c r="S7667" t="s">
        <v>669</v>
      </c>
      <c r="T7667" t="s">
        <v>66</v>
      </c>
      <c r="U7667">
        <v>75217</v>
      </c>
      <c r="V7667" s="1">
        <v>0.3</v>
      </c>
      <c r="W7667">
        <v>-68</v>
      </c>
      <c r="X7667">
        <v>2</v>
      </c>
      <c r="Y7667">
        <v>251</v>
      </c>
      <c r="AD7667"/>
    </row>
    <row r="7668" spans="1:30" x14ac:dyDescent="0.25">
      <c r="A7668" t="s">
        <v>10</v>
      </c>
      <c r="B7668" s="2">
        <v>43768</v>
      </c>
      <c r="C7668" s="35">
        <f>YEAR(Sales[[#This Row],[ShipDate]])</f>
        <v>2019</v>
      </c>
      <c r="D7668" t="s">
        <v>607</v>
      </c>
      <c r="E7668" t="s">
        <v>18</v>
      </c>
      <c r="F7668" t="s">
        <v>43</v>
      </c>
      <c r="G7668" t="s">
        <v>11</v>
      </c>
      <c r="H7668" t="s">
        <v>399</v>
      </c>
      <c r="I7668" t="s">
        <v>70</v>
      </c>
      <c r="J7668" t="s">
        <v>13</v>
      </c>
      <c r="K7668" t="s">
        <v>1254</v>
      </c>
      <c r="L7668" t="s">
        <v>68</v>
      </c>
      <c r="N7668" t="str">
        <f>IF(ISBLANK(Sales[[#This Row],[return]]),"No",Sales[[#This Row],[return]])</f>
        <v>No</v>
      </c>
      <c r="O7668" s="2">
        <v>43768</v>
      </c>
      <c r="P7668" s="8" t="str">
        <f>TEXT(DAY(Sales[[#This Row],[OrderDate]]),"ddd")</f>
        <v>Mon</v>
      </c>
      <c r="Q7668" s="8" t="str">
        <f>TEXT(MONTH(Sales[[#This Row],[ShipDate]])*29,"mmm")</f>
        <v>Oct</v>
      </c>
      <c r="R7668">
        <v>493</v>
      </c>
      <c r="S7668" t="s">
        <v>930</v>
      </c>
      <c r="T7668" t="s">
        <v>66</v>
      </c>
      <c r="U7668">
        <v>75217</v>
      </c>
      <c r="V7668" s="1">
        <v>0.6</v>
      </c>
      <c r="W7668">
        <v>-9</v>
      </c>
      <c r="X7668">
        <v>2</v>
      </c>
      <c r="Y7668">
        <v>16</v>
      </c>
      <c r="AD7668"/>
    </row>
    <row r="7669" spans="1:30" x14ac:dyDescent="0.25">
      <c r="A7669" t="s">
        <v>10</v>
      </c>
      <c r="B7669" s="2">
        <v>43768</v>
      </c>
      <c r="C7669" s="35">
        <f>YEAR(Sales[[#This Row],[ShipDate]])</f>
        <v>2019</v>
      </c>
      <c r="D7669" t="s">
        <v>607</v>
      </c>
      <c r="E7669" t="s">
        <v>18</v>
      </c>
      <c r="F7669" t="s">
        <v>39</v>
      </c>
      <c r="G7669" t="s">
        <v>25</v>
      </c>
      <c r="H7669" t="s">
        <v>399</v>
      </c>
      <c r="I7669" t="s">
        <v>70</v>
      </c>
      <c r="J7669" t="s">
        <v>13</v>
      </c>
      <c r="K7669" t="s">
        <v>1254</v>
      </c>
      <c r="L7669" t="s">
        <v>68</v>
      </c>
      <c r="N7669" t="str">
        <f>IF(ISBLANK(Sales[[#This Row],[return]]),"No",Sales[[#This Row],[return]])</f>
        <v>No</v>
      </c>
      <c r="O7669" s="2">
        <v>43768</v>
      </c>
      <c r="P7669" s="8" t="str">
        <f>TEXT(DAY(Sales[[#This Row],[OrderDate]]),"ddd")</f>
        <v>Mon</v>
      </c>
      <c r="Q7669" s="8" t="str">
        <f>TEXT(MONTH(Sales[[#This Row],[ShipDate]])*29,"mmm")</f>
        <v>Oct</v>
      </c>
      <c r="R7669">
        <v>1667</v>
      </c>
      <c r="S7669" t="s">
        <v>1692</v>
      </c>
      <c r="T7669" t="s">
        <v>66</v>
      </c>
      <c r="U7669">
        <v>75217</v>
      </c>
      <c r="V7669" s="1">
        <v>0.2</v>
      </c>
      <c r="W7669">
        <v>4</v>
      </c>
      <c r="X7669">
        <v>6</v>
      </c>
      <c r="Y7669">
        <v>54</v>
      </c>
      <c r="AD7669"/>
    </row>
    <row r="7670" spans="1:30" x14ac:dyDescent="0.25">
      <c r="A7670" t="s">
        <v>40</v>
      </c>
      <c r="B7670" s="2">
        <v>43808</v>
      </c>
      <c r="C7670" s="35">
        <f>YEAR(Sales[[#This Row],[ShipDate]])</f>
        <v>2019</v>
      </c>
      <c r="D7670" t="s">
        <v>36</v>
      </c>
      <c r="E7670" t="s">
        <v>18</v>
      </c>
      <c r="F7670" t="s">
        <v>39</v>
      </c>
      <c r="G7670" t="s">
        <v>25</v>
      </c>
      <c r="H7670" t="s">
        <v>164</v>
      </c>
      <c r="I7670" t="s">
        <v>120</v>
      </c>
      <c r="J7670" t="s">
        <v>13</v>
      </c>
      <c r="K7670" t="s">
        <v>1600</v>
      </c>
      <c r="L7670" t="s">
        <v>68</v>
      </c>
      <c r="M7670" t="s">
        <v>82</v>
      </c>
      <c r="N7670" t="str">
        <f>IF(ISBLANK(Sales[[#This Row],[return]]),"No",Sales[[#This Row],[return]])</f>
        <v>Yes</v>
      </c>
      <c r="O7670" s="2">
        <v>43803</v>
      </c>
      <c r="P7670" s="8" t="str">
        <f>TEXT(DAY(Sales[[#This Row],[OrderDate]]),"ddd")</f>
        <v>Wed</v>
      </c>
      <c r="Q7670" s="8" t="str">
        <f>TEXT(MONTH(Sales[[#This Row],[ShipDate]])*29,"mmm")</f>
        <v>Dec</v>
      </c>
      <c r="R7670">
        <v>112</v>
      </c>
      <c r="S7670" t="s">
        <v>1814</v>
      </c>
      <c r="T7670" t="s">
        <v>66</v>
      </c>
      <c r="U7670">
        <v>60610</v>
      </c>
      <c r="V7670" s="1">
        <v>0.2</v>
      </c>
      <c r="W7670">
        <v>5</v>
      </c>
      <c r="X7670">
        <v>2</v>
      </c>
      <c r="Y7670">
        <v>62</v>
      </c>
      <c r="AD7670"/>
    </row>
    <row r="7671" spans="1:30" x14ac:dyDescent="0.25">
      <c r="A7671" t="s">
        <v>10</v>
      </c>
      <c r="B7671" s="2">
        <v>43809</v>
      </c>
      <c r="C7671" s="35">
        <f>YEAR(Sales[[#This Row],[ShipDate]])</f>
        <v>2019</v>
      </c>
      <c r="D7671" t="s">
        <v>607</v>
      </c>
      <c r="E7671" t="s">
        <v>18</v>
      </c>
      <c r="F7671" t="s">
        <v>104</v>
      </c>
      <c r="G7671" t="s">
        <v>25</v>
      </c>
      <c r="H7671" t="s">
        <v>368</v>
      </c>
      <c r="I7671" t="s">
        <v>371</v>
      </c>
      <c r="J7671" t="s">
        <v>13</v>
      </c>
      <c r="K7671" t="s">
        <v>1097</v>
      </c>
      <c r="L7671" t="s">
        <v>92</v>
      </c>
      <c r="N7671" t="str">
        <f>IF(ISBLANK(Sales[[#This Row],[return]]),"No",Sales[[#This Row],[return]])</f>
        <v>No</v>
      </c>
      <c r="O7671" s="2">
        <v>43809</v>
      </c>
      <c r="P7671" s="8" t="str">
        <f>TEXT(DAY(Sales[[#This Row],[OrderDate]]),"ddd")</f>
        <v>Tue</v>
      </c>
      <c r="Q7671" s="8" t="str">
        <f>TEXT(MONTH(Sales[[#This Row],[ShipDate]])*29,"mmm")</f>
        <v>Dec</v>
      </c>
      <c r="R7671">
        <v>472</v>
      </c>
      <c r="S7671" t="s">
        <v>294</v>
      </c>
      <c r="T7671" t="s">
        <v>90</v>
      </c>
      <c r="U7671">
        <v>6824</v>
      </c>
      <c r="V7671" s="1">
        <v>0</v>
      </c>
      <c r="W7671">
        <v>5</v>
      </c>
      <c r="X7671">
        <v>3</v>
      </c>
      <c r="Y7671">
        <v>11</v>
      </c>
      <c r="AD7671"/>
    </row>
    <row r="7672" spans="1:30" x14ac:dyDescent="0.25">
      <c r="A7672" t="s">
        <v>10</v>
      </c>
      <c r="B7672" s="2">
        <v>43809</v>
      </c>
      <c r="C7672" s="35">
        <f>YEAR(Sales[[#This Row],[ShipDate]])</f>
        <v>2019</v>
      </c>
      <c r="D7672" t="s">
        <v>607</v>
      </c>
      <c r="E7672" t="s">
        <v>18</v>
      </c>
      <c r="F7672" t="s">
        <v>52</v>
      </c>
      <c r="G7672" t="s">
        <v>25</v>
      </c>
      <c r="H7672" t="s">
        <v>368</v>
      </c>
      <c r="I7672" t="s">
        <v>371</v>
      </c>
      <c r="J7672" t="s">
        <v>13</v>
      </c>
      <c r="K7672" t="s">
        <v>1097</v>
      </c>
      <c r="L7672" t="s">
        <v>92</v>
      </c>
      <c r="N7672" t="str">
        <f>IF(ISBLANK(Sales[[#This Row],[return]]),"No",Sales[[#This Row],[return]])</f>
        <v>No</v>
      </c>
      <c r="O7672" s="2">
        <v>43809</v>
      </c>
      <c r="P7672" s="8" t="str">
        <f>TEXT(DAY(Sales[[#This Row],[OrderDate]]),"ddd")</f>
        <v>Tue</v>
      </c>
      <c r="Q7672" s="8" t="str">
        <f>TEXT(MONTH(Sales[[#This Row],[ShipDate]])*29,"mmm")</f>
        <v>Dec</v>
      </c>
      <c r="R7672">
        <v>1582</v>
      </c>
      <c r="S7672" t="s">
        <v>1759</v>
      </c>
      <c r="T7672" t="s">
        <v>90</v>
      </c>
      <c r="U7672">
        <v>6824</v>
      </c>
      <c r="V7672" s="1">
        <v>0</v>
      </c>
      <c r="W7672">
        <v>124</v>
      </c>
      <c r="X7672">
        <v>7</v>
      </c>
      <c r="Y7672">
        <v>427</v>
      </c>
      <c r="AD7672"/>
    </row>
    <row r="7673" spans="1:30" x14ac:dyDescent="0.25">
      <c r="A7673" t="s">
        <v>40</v>
      </c>
      <c r="B7673" s="2">
        <v>43754</v>
      </c>
      <c r="C7673" s="35">
        <f>YEAR(Sales[[#This Row],[ShipDate]])</f>
        <v>2019</v>
      </c>
      <c r="D7673" t="s">
        <v>36</v>
      </c>
      <c r="E7673" t="s">
        <v>69</v>
      </c>
      <c r="F7673" t="s">
        <v>23</v>
      </c>
      <c r="G7673" t="s">
        <v>11</v>
      </c>
      <c r="H7673" t="s">
        <v>1477</v>
      </c>
      <c r="I7673" t="s">
        <v>120</v>
      </c>
      <c r="J7673" t="s">
        <v>13</v>
      </c>
      <c r="K7673" t="s">
        <v>114</v>
      </c>
      <c r="L7673" t="s">
        <v>68</v>
      </c>
      <c r="N7673" t="str">
        <f>IF(ISBLANK(Sales[[#This Row],[return]]),"No",Sales[[#This Row],[return]])</f>
        <v>No</v>
      </c>
      <c r="O7673" s="2">
        <v>43750</v>
      </c>
      <c r="P7673" s="8" t="str">
        <f>TEXT(DAY(Sales[[#This Row],[OrderDate]]),"ddd")</f>
        <v>Thu</v>
      </c>
      <c r="Q7673" s="8" t="str">
        <f>TEXT(MONTH(Sales[[#This Row],[ShipDate]])*29,"mmm")</f>
        <v>Oct</v>
      </c>
      <c r="R7673">
        <v>767</v>
      </c>
      <c r="S7673" t="s">
        <v>1378</v>
      </c>
      <c r="T7673" t="s">
        <v>66</v>
      </c>
      <c r="U7673">
        <v>61107</v>
      </c>
      <c r="V7673" s="1">
        <v>0.3</v>
      </c>
      <c r="W7673">
        <v>-18</v>
      </c>
      <c r="X7673">
        <v>14</v>
      </c>
      <c r="Y7673">
        <v>255</v>
      </c>
      <c r="AD7673"/>
    </row>
    <row r="7674" spans="1:30" x14ac:dyDescent="0.25">
      <c r="A7674" t="s">
        <v>40</v>
      </c>
      <c r="B7674" s="2">
        <v>43750</v>
      </c>
      <c r="C7674" s="35">
        <f>YEAR(Sales[[#This Row],[ShipDate]])</f>
        <v>2019</v>
      </c>
      <c r="D7674" t="s">
        <v>36</v>
      </c>
      <c r="E7674" t="s">
        <v>18</v>
      </c>
      <c r="F7674" t="s">
        <v>39</v>
      </c>
      <c r="G7674" t="s">
        <v>25</v>
      </c>
      <c r="H7674" t="s">
        <v>428</v>
      </c>
      <c r="I7674" t="s">
        <v>133</v>
      </c>
      <c r="J7674" t="s">
        <v>13</v>
      </c>
      <c r="K7674" t="s">
        <v>816</v>
      </c>
      <c r="L7674" t="s">
        <v>68</v>
      </c>
      <c r="N7674" t="str">
        <f>IF(ISBLANK(Sales[[#This Row],[return]]),"No",Sales[[#This Row],[return]])</f>
        <v>No</v>
      </c>
      <c r="O7674" s="2">
        <v>43745</v>
      </c>
      <c r="P7674" s="8" t="str">
        <f>TEXT(DAY(Sales[[#This Row],[OrderDate]]),"ddd")</f>
        <v>Sat</v>
      </c>
      <c r="Q7674" s="8" t="str">
        <f>TEXT(MONTH(Sales[[#This Row],[ShipDate]])*29,"mmm")</f>
        <v>Oct</v>
      </c>
      <c r="R7674">
        <v>1384</v>
      </c>
      <c r="S7674" t="s">
        <v>2089</v>
      </c>
      <c r="T7674" t="s">
        <v>66</v>
      </c>
      <c r="U7674">
        <v>48234</v>
      </c>
      <c r="V7674" s="1">
        <v>0</v>
      </c>
      <c r="W7674">
        <v>22</v>
      </c>
      <c r="X7674">
        <v>2</v>
      </c>
      <c r="Y7674">
        <v>86</v>
      </c>
      <c r="AD7674"/>
    </row>
    <row r="7675" spans="1:30" x14ac:dyDescent="0.25">
      <c r="A7675" t="s">
        <v>40</v>
      </c>
      <c r="B7675" s="2">
        <v>43781</v>
      </c>
      <c r="C7675" s="35">
        <f>YEAR(Sales[[#This Row],[ShipDate]])</f>
        <v>2019</v>
      </c>
      <c r="D7675" t="s">
        <v>36</v>
      </c>
      <c r="E7675" t="s">
        <v>18</v>
      </c>
      <c r="F7675" t="s">
        <v>50</v>
      </c>
      <c r="G7675" t="s">
        <v>25</v>
      </c>
      <c r="H7675" t="s">
        <v>79</v>
      </c>
      <c r="I7675" t="s">
        <v>32</v>
      </c>
      <c r="J7675" t="s">
        <v>13</v>
      </c>
      <c r="K7675" t="s">
        <v>1137</v>
      </c>
      <c r="L7675" t="s">
        <v>30</v>
      </c>
      <c r="N7675" t="str">
        <f>IF(ISBLANK(Sales[[#This Row],[return]]),"No",Sales[[#This Row],[return]])</f>
        <v>No</v>
      </c>
      <c r="O7675" s="2">
        <v>43776</v>
      </c>
      <c r="P7675" s="8" t="str">
        <f>TEXT(DAY(Sales[[#This Row],[OrderDate]]),"ddd")</f>
        <v>Sat</v>
      </c>
      <c r="Q7675" s="8" t="str">
        <f>TEXT(MONTH(Sales[[#This Row],[ShipDate]])*29,"mmm")</f>
        <v>Nov</v>
      </c>
      <c r="R7675">
        <v>269</v>
      </c>
      <c r="S7675" t="s">
        <v>2075</v>
      </c>
      <c r="T7675" t="s">
        <v>28</v>
      </c>
      <c r="U7675">
        <v>94122</v>
      </c>
      <c r="V7675" s="1">
        <v>0.2</v>
      </c>
      <c r="W7675">
        <v>8</v>
      </c>
      <c r="X7675">
        <v>4</v>
      </c>
      <c r="Y7675">
        <v>22</v>
      </c>
      <c r="AD7675"/>
    </row>
    <row r="7676" spans="1:30" x14ac:dyDescent="0.25">
      <c r="A7676" t="s">
        <v>40</v>
      </c>
      <c r="B7676" s="2">
        <v>43781</v>
      </c>
      <c r="C7676" s="35">
        <f>YEAR(Sales[[#This Row],[ShipDate]])</f>
        <v>2019</v>
      </c>
      <c r="D7676" t="s">
        <v>36</v>
      </c>
      <c r="E7676" t="s">
        <v>18</v>
      </c>
      <c r="F7676" t="s">
        <v>99</v>
      </c>
      <c r="G7676" t="s">
        <v>46</v>
      </c>
      <c r="H7676" t="s">
        <v>79</v>
      </c>
      <c r="I7676" t="s">
        <v>32</v>
      </c>
      <c r="J7676" t="s">
        <v>13</v>
      </c>
      <c r="K7676" t="s">
        <v>1137</v>
      </c>
      <c r="L7676" t="s">
        <v>30</v>
      </c>
      <c r="N7676" t="str">
        <f>IF(ISBLANK(Sales[[#This Row],[return]]),"No",Sales[[#This Row],[return]])</f>
        <v>No</v>
      </c>
      <c r="O7676" s="2">
        <v>43776</v>
      </c>
      <c r="P7676" s="8" t="str">
        <f>TEXT(DAY(Sales[[#This Row],[OrderDate]]),"ddd")</f>
        <v>Sat</v>
      </c>
      <c r="Q7676" s="8" t="str">
        <f>TEXT(MONTH(Sales[[#This Row],[ShipDate]])*29,"mmm")</f>
        <v>Nov</v>
      </c>
      <c r="R7676">
        <v>1274</v>
      </c>
      <c r="S7676" t="s">
        <v>2478</v>
      </c>
      <c r="T7676" t="s">
        <v>28</v>
      </c>
      <c r="U7676">
        <v>94122</v>
      </c>
      <c r="V7676" s="1">
        <v>0</v>
      </c>
      <c r="W7676">
        <v>145</v>
      </c>
      <c r="X7676">
        <v>4</v>
      </c>
      <c r="Y7676">
        <v>440</v>
      </c>
      <c r="AD7676"/>
    </row>
    <row r="7677" spans="1:30" x14ac:dyDescent="0.25">
      <c r="A7677" t="s">
        <v>40</v>
      </c>
      <c r="B7677" s="2">
        <v>43541</v>
      </c>
      <c r="C7677" s="35">
        <f>YEAR(Sales[[#This Row],[ShipDate]])</f>
        <v>2019</v>
      </c>
      <c r="D7677" t="s">
        <v>36</v>
      </c>
      <c r="E7677" t="s">
        <v>18</v>
      </c>
      <c r="F7677" t="s">
        <v>50</v>
      </c>
      <c r="G7677" t="s">
        <v>25</v>
      </c>
      <c r="H7677" t="s">
        <v>2244</v>
      </c>
      <c r="I7677" t="s">
        <v>786</v>
      </c>
      <c r="J7677" t="s">
        <v>13</v>
      </c>
      <c r="K7677" t="s">
        <v>1246</v>
      </c>
      <c r="L7677" t="s">
        <v>17</v>
      </c>
      <c r="N7677" t="str">
        <f>IF(ISBLANK(Sales[[#This Row],[return]]),"No",Sales[[#This Row],[return]])</f>
        <v>No</v>
      </c>
      <c r="O7677" s="2">
        <v>43536</v>
      </c>
      <c r="P7677" s="8" t="str">
        <f>TEXT(DAY(Sales[[#This Row],[OrderDate]]),"ddd")</f>
        <v>Thu</v>
      </c>
      <c r="Q7677" s="8" t="str">
        <f>TEXT(MONTH(Sales[[#This Row],[ShipDate]])*29,"mmm")</f>
        <v>Mar</v>
      </c>
      <c r="R7677">
        <v>260</v>
      </c>
      <c r="S7677" t="s">
        <v>575</v>
      </c>
      <c r="T7677" t="s">
        <v>15</v>
      </c>
      <c r="U7677">
        <v>72756</v>
      </c>
      <c r="V7677" s="1">
        <v>0</v>
      </c>
      <c r="W7677">
        <v>19</v>
      </c>
      <c r="X7677">
        <v>9</v>
      </c>
      <c r="Y7677">
        <v>40</v>
      </c>
      <c r="AD7677"/>
    </row>
    <row r="7678" spans="1:30" x14ac:dyDescent="0.25">
      <c r="A7678" t="s">
        <v>40</v>
      </c>
      <c r="B7678" s="2">
        <v>43772</v>
      </c>
      <c r="C7678" s="35">
        <f>YEAR(Sales[[#This Row],[ShipDate]])</f>
        <v>2019</v>
      </c>
      <c r="D7678" t="s">
        <v>36</v>
      </c>
      <c r="E7678" t="s">
        <v>18</v>
      </c>
      <c r="F7678" t="s">
        <v>43</v>
      </c>
      <c r="G7678" t="s">
        <v>11</v>
      </c>
      <c r="H7678" t="s">
        <v>88</v>
      </c>
      <c r="I7678" t="s">
        <v>93</v>
      </c>
      <c r="J7678" t="s">
        <v>13</v>
      </c>
      <c r="K7678" t="s">
        <v>1111</v>
      </c>
      <c r="L7678" t="s">
        <v>92</v>
      </c>
      <c r="N7678" t="str">
        <f>IF(ISBLANK(Sales[[#This Row],[return]]),"No",Sales[[#This Row],[return]])</f>
        <v>No</v>
      </c>
      <c r="O7678" s="2">
        <v>43768</v>
      </c>
      <c r="P7678" s="8" t="str">
        <f>TEXT(DAY(Sales[[#This Row],[OrderDate]]),"ddd")</f>
        <v>Mon</v>
      </c>
      <c r="Q7678" s="8" t="str">
        <f>TEXT(MONTH(Sales[[#This Row],[ShipDate]])*29,"mmm")</f>
        <v>Nov</v>
      </c>
      <c r="R7678">
        <v>1495</v>
      </c>
      <c r="S7678" t="s">
        <v>1188</v>
      </c>
      <c r="T7678" t="s">
        <v>90</v>
      </c>
      <c r="U7678">
        <v>19140</v>
      </c>
      <c r="V7678" s="1">
        <v>0.2</v>
      </c>
      <c r="W7678">
        <v>1</v>
      </c>
      <c r="X7678">
        <v>2</v>
      </c>
      <c r="Y7678">
        <v>7</v>
      </c>
      <c r="AD7678"/>
    </row>
    <row r="7679" spans="1:30" x14ac:dyDescent="0.25">
      <c r="A7679" t="s">
        <v>40</v>
      </c>
      <c r="B7679" s="2">
        <v>43772</v>
      </c>
      <c r="C7679" s="35">
        <f>YEAR(Sales[[#This Row],[ShipDate]])</f>
        <v>2019</v>
      </c>
      <c r="D7679" t="s">
        <v>36</v>
      </c>
      <c r="E7679" t="s">
        <v>18</v>
      </c>
      <c r="F7679" t="s">
        <v>39</v>
      </c>
      <c r="G7679" t="s">
        <v>25</v>
      </c>
      <c r="H7679" t="s">
        <v>88</v>
      </c>
      <c r="I7679" t="s">
        <v>93</v>
      </c>
      <c r="J7679" t="s">
        <v>13</v>
      </c>
      <c r="K7679" t="s">
        <v>1111</v>
      </c>
      <c r="L7679" t="s">
        <v>92</v>
      </c>
      <c r="N7679" t="str">
        <f>IF(ISBLANK(Sales[[#This Row],[return]]),"No",Sales[[#This Row],[return]])</f>
        <v>No</v>
      </c>
      <c r="O7679" s="2">
        <v>43768</v>
      </c>
      <c r="P7679" s="8" t="str">
        <f>TEXT(DAY(Sales[[#This Row],[OrderDate]]),"ddd")</f>
        <v>Mon</v>
      </c>
      <c r="Q7679" s="8" t="str">
        <f>TEXT(MONTH(Sales[[#This Row],[ShipDate]])*29,"mmm")</f>
        <v>Nov</v>
      </c>
      <c r="R7679">
        <v>588</v>
      </c>
      <c r="S7679" t="s">
        <v>1767</v>
      </c>
      <c r="T7679" t="s">
        <v>90</v>
      </c>
      <c r="U7679">
        <v>19140</v>
      </c>
      <c r="V7679" s="1">
        <v>0.2</v>
      </c>
      <c r="W7679">
        <v>-3</v>
      </c>
      <c r="X7679">
        <v>2</v>
      </c>
      <c r="Y7679">
        <v>11</v>
      </c>
      <c r="AD7679"/>
    </row>
    <row r="7680" spans="1:30" x14ac:dyDescent="0.25">
      <c r="A7680" t="s">
        <v>40</v>
      </c>
      <c r="B7680" s="2">
        <v>43772</v>
      </c>
      <c r="C7680" s="35">
        <f>YEAR(Sales[[#This Row],[ShipDate]])</f>
        <v>2019</v>
      </c>
      <c r="D7680" t="s">
        <v>36</v>
      </c>
      <c r="E7680" t="s">
        <v>18</v>
      </c>
      <c r="F7680" t="s">
        <v>59</v>
      </c>
      <c r="G7680" t="s">
        <v>25</v>
      </c>
      <c r="H7680" t="s">
        <v>88</v>
      </c>
      <c r="I7680" t="s">
        <v>93</v>
      </c>
      <c r="J7680" t="s">
        <v>13</v>
      </c>
      <c r="K7680" t="s">
        <v>1111</v>
      </c>
      <c r="L7680" t="s">
        <v>92</v>
      </c>
      <c r="N7680" t="str">
        <f>IF(ISBLANK(Sales[[#This Row],[return]]),"No",Sales[[#This Row],[return]])</f>
        <v>No</v>
      </c>
      <c r="O7680" s="2">
        <v>43768</v>
      </c>
      <c r="P7680" s="8" t="str">
        <f>TEXT(DAY(Sales[[#This Row],[OrderDate]]),"ddd")</f>
        <v>Mon</v>
      </c>
      <c r="Q7680" s="8" t="str">
        <f>TEXT(MONTH(Sales[[#This Row],[ShipDate]])*29,"mmm")</f>
        <v>Nov</v>
      </c>
      <c r="R7680">
        <v>1837</v>
      </c>
      <c r="S7680" t="s">
        <v>1766</v>
      </c>
      <c r="T7680" t="s">
        <v>90</v>
      </c>
      <c r="U7680">
        <v>19140</v>
      </c>
      <c r="V7680" s="1">
        <v>0.2</v>
      </c>
      <c r="W7680">
        <v>7</v>
      </c>
      <c r="X7680">
        <v>4</v>
      </c>
      <c r="Y7680">
        <v>21</v>
      </c>
      <c r="AD7680"/>
    </row>
    <row r="7681" spans="1:30" x14ac:dyDescent="0.25">
      <c r="A7681" t="s">
        <v>40</v>
      </c>
      <c r="B7681" s="2">
        <v>43772</v>
      </c>
      <c r="C7681" s="35">
        <f>YEAR(Sales[[#This Row],[ShipDate]])</f>
        <v>2019</v>
      </c>
      <c r="D7681" t="s">
        <v>36</v>
      </c>
      <c r="E7681" t="s">
        <v>18</v>
      </c>
      <c r="F7681" t="s">
        <v>99</v>
      </c>
      <c r="G7681" t="s">
        <v>46</v>
      </c>
      <c r="H7681" t="s">
        <v>88</v>
      </c>
      <c r="I7681" t="s">
        <v>93</v>
      </c>
      <c r="J7681" t="s">
        <v>13</v>
      </c>
      <c r="K7681" t="s">
        <v>1111</v>
      </c>
      <c r="L7681" t="s">
        <v>92</v>
      </c>
      <c r="N7681" t="str">
        <f>IF(ISBLANK(Sales[[#This Row],[return]]),"No",Sales[[#This Row],[return]])</f>
        <v>No</v>
      </c>
      <c r="O7681" s="2">
        <v>43768</v>
      </c>
      <c r="P7681" s="8" t="str">
        <f>TEXT(DAY(Sales[[#This Row],[OrderDate]]),"ddd")</f>
        <v>Mon</v>
      </c>
      <c r="Q7681" s="8" t="str">
        <f>TEXT(MONTH(Sales[[#This Row],[ShipDate]])*29,"mmm")</f>
        <v>Nov</v>
      </c>
      <c r="R7681">
        <v>667</v>
      </c>
      <c r="S7681" t="s">
        <v>972</v>
      </c>
      <c r="T7681" t="s">
        <v>90</v>
      </c>
      <c r="U7681">
        <v>19140</v>
      </c>
      <c r="V7681" s="1">
        <v>0.2</v>
      </c>
      <c r="W7681">
        <v>-55</v>
      </c>
      <c r="X7681">
        <v>7</v>
      </c>
      <c r="Y7681">
        <v>442</v>
      </c>
      <c r="AD7681"/>
    </row>
    <row r="7682" spans="1:30" x14ac:dyDescent="0.25">
      <c r="A7682" t="s">
        <v>40</v>
      </c>
      <c r="B7682" s="2">
        <v>43718</v>
      </c>
      <c r="C7682" s="35">
        <f>YEAR(Sales[[#This Row],[ShipDate]])</f>
        <v>2019</v>
      </c>
      <c r="D7682" t="s">
        <v>19</v>
      </c>
      <c r="E7682" t="s">
        <v>31</v>
      </c>
      <c r="F7682" t="s">
        <v>99</v>
      </c>
      <c r="G7682" t="s">
        <v>46</v>
      </c>
      <c r="H7682" t="s">
        <v>1269</v>
      </c>
      <c r="I7682" t="s">
        <v>252</v>
      </c>
      <c r="J7682" t="s">
        <v>13</v>
      </c>
      <c r="K7682" t="s">
        <v>1033</v>
      </c>
      <c r="L7682" t="s">
        <v>92</v>
      </c>
      <c r="N7682" t="str">
        <f>IF(ISBLANK(Sales[[#This Row],[return]]),"No",Sales[[#This Row],[return]])</f>
        <v>No</v>
      </c>
      <c r="O7682" s="2">
        <v>43716</v>
      </c>
      <c r="P7682" s="8" t="str">
        <f>TEXT(DAY(Sales[[#This Row],[OrderDate]]),"ddd")</f>
        <v>Sun</v>
      </c>
      <c r="Q7682" s="8" t="str">
        <f>TEXT(MONTH(Sales[[#This Row],[ShipDate]])*29,"mmm")</f>
        <v>Sep</v>
      </c>
      <c r="R7682">
        <v>1078</v>
      </c>
      <c r="S7682" t="s">
        <v>2533</v>
      </c>
      <c r="T7682" t="s">
        <v>90</v>
      </c>
      <c r="U7682">
        <v>43302</v>
      </c>
      <c r="V7682" s="1">
        <v>0.2</v>
      </c>
      <c r="W7682">
        <v>34</v>
      </c>
      <c r="X7682">
        <v>4</v>
      </c>
      <c r="Y7682">
        <v>117</v>
      </c>
      <c r="AD7682"/>
    </row>
    <row r="7683" spans="1:30" x14ac:dyDescent="0.25">
      <c r="A7683" t="s">
        <v>10</v>
      </c>
      <c r="B7683" s="2">
        <v>43781</v>
      </c>
      <c r="C7683" s="35">
        <f>YEAR(Sales[[#This Row],[ShipDate]])</f>
        <v>2019</v>
      </c>
      <c r="D7683" t="s">
        <v>19</v>
      </c>
      <c r="E7683" t="s">
        <v>31</v>
      </c>
      <c r="F7683" t="s">
        <v>50</v>
      </c>
      <c r="G7683" t="s">
        <v>25</v>
      </c>
      <c r="H7683" t="s">
        <v>197</v>
      </c>
      <c r="I7683" t="s">
        <v>1150</v>
      </c>
      <c r="J7683" t="s">
        <v>13</v>
      </c>
      <c r="K7683" t="s">
        <v>2716</v>
      </c>
      <c r="L7683" t="s">
        <v>92</v>
      </c>
      <c r="N7683" t="str">
        <f>IF(ISBLANK(Sales[[#This Row],[return]]),"No",Sales[[#This Row],[return]])</f>
        <v>No</v>
      </c>
      <c r="O7683" s="2">
        <v>43778</v>
      </c>
      <c r="P7683" s="8" t="str">
        <f>TEXT(DAY(Sales[[#This Row],[OrderDate]]),"ddd")</f>
        <v>Mon</v>
      </c>
      <c r="Q7683" s="8" t="str">
        <f>TEXT(MONTH(Sales[[#This Row],[ShipDate]])*29,"mmm")</f>
        <v>Nov</v>
      </c>
      <c r="R7683">
        <v>1652</v>
      </c>
      <c r="S7683" t="s">
        <v>955</v>
      </c>
      <c r="T7683" t="s">
        <v>90</v>
      </c>
      <c r="U7683">
        <v>21044</v>
      </c>
      <c r="V7683" s="1">
        <v>0</v>
      </c>
      <c r="W7683">
        <v>4</v>
      </c>
      <c r="X7683">
        <v>2</v>
      </c>
      <c r="Y7683">
        <v>10</v>
      </c>
      <c r="AD7683"/>
    </row>
    <row r="7684" spans="1:30" x14ac:dyDescent="0.25">
      <c r="A7684" t="s">
        <v>10</v>
      </c>
      <c r="B7684" s="2">
        <v>43781</v>
      </c>
      <c r="C7684" s="35">
        <f>YEAR(Sales[[#This Row],[ShipDate]])</f>
        <v>2019</v>
      </c>
      <c r="D7684" t="s">
        <v>19</v>
      </c>
      <c r="E7684" t="s">
        <v>31</v>
      </c>
      <c r="F7684" t="s">
        <v>39</v>
      </c>
      <c r="G7684" t="s">
        <v>25</v>
      </c>
      <c r="H7684" t="s">
        <v>197</v>
      </c>
      <c r="I7684" t="s">
        <v>1150</v>
      </c>
      <c r="J7684" t="s">
        <v>13</v>
      </c>
      <c r="K7684" t="s">
        <v>2716</v>
      </c>
      <c r="L7684" t="s">
        <v>92</v>
      </c>
      <c r="N7684" t="str">
        <f>IF(ISBLANK(Sales[[#This Row],[return]]),"No",Sales[[#This Row],[return]])</f>
        <v>No</v>
      </c>
      <c r="O7684" s="2">
        <v>43778</v>
      </c>
      <c r="P7684" s="8" t="str">
        <f>TEXT(DAY(Sales[[#This Row],[OrderDate]]),"ddd")</f>
        <v>Mon</v>
      </c>
      <c r="Q7684" s="8" t="str">
        <f>TEXT(MONTH(Sales[[#This Row],[ShipDate]])*29,"mmm")</f>
        <v>Nov</v>
      </c>
      <c r="R7684">
        <v>100</v>
      </c>
      <c r="S7684" t="s">
        <v>487</v>
      </c>
      <c r="T7684" t="s">
        <v>90</v>
      </c>
      <c r="U7684">
        <v>21044</v>
      </c>
      <c r="V7684" s="1">
        <v>0</v>
      </c>
      <c r="W7684">
        <v>158</v>
      </c>
      <c r="X7684">
        <v>3</v>
      </c>
      <c r="Y7684">
        <v>544</v>
      </c>
      <c r="AD7684"/>
    </row>
    <row r="7685" spans="1:30" x14ac:dyDescent="0.25">
      <c r="A7685" t="s">
        <v>10</v>
      </c>
      <c r="B7685" s="2">
        <v>43781</v>
      </c>
      <c r="C7685" s="35">
        <f>YEAR(Sales[[#This Row],[ShipDate]])</f>
        <v>2019</v>
      </c>
      <c r="D7685" t="s">
        <v>19</v>
      </c>
      <c r="E7685" t="s">
        <v>31</v>
      </c>
      <c r="F7685" t="s">
        <v>39</v>
      </c>
      <c r="G7685" t="s">
        <v>25</v>
      </c>
      <c r="H7685" t="s">
        <v>197</v>
      </c>
      <c r="I7685" t="s">
        <v>1150</v>
      </c>
      <c r="J7685" t="s">
        <v>13</v>
      </c>
      <c r="K7685" t="s">
        <v>2716</v>
      </c>
      <c r="L7685" t="s">
        <v>92</v>
      </c>
      <c r="N7685" t="str">
        <f>IF(ISBLANK(Sales[[#This Row],[return]]),"No",Sales[[#This Row],[return]])</f>
        <v>No</v>
      </c>
      <c r="O7685" s="2">
        <v>43778</v>
      </c>
      <c r="P7685" s="8" t="str">
        <f>TEXT(DAY(Sales[[#This Row],[OrderDate]]),"ddd")</f>
        <v>Mon</v>
      </c>
      <c r="Q7685" s="8" t="str">
        <f>TEXT(MONTH(Sales[[#This Row],[ShipDate]])*29,"mmm")</f>
        <v>Nov</v>
      </c>
      <c r="R7685">
        <v>100</v>
      </c>
      <c r="S7685" t="s">
        <v>487</v>
      </c>
      <c r="T7685" t="s">
        <v>90</v>
      </c>
      <c r="U7685">
        <v>21044</v>
      </c>
      <c r="V7685" s="1">
        <v>0</v>
      </c>
      <c r="W7685">
        <v>474</v>
      </c>
      <c r="X7685">
        <v>9</v>
      </c>
      <c r="Y7685">
        <v>1633</v>
      </c>
      <c r="AD7685"/>
    </row>
    <row r="7686" spans="1:30" x14ac:dyDescent="0.25">
      <c r="A7686" t="s">
        <v>10</v>
      </c>
      <c r="B7686" s="2">
        <v>43781</v>
      </c>
      <c r="C7686" s="35">
        <f>YEAR(Sales[[#This Row],[ShipDate]])</f>
        <v>2019</v>
      </c>
      <c r="D7686" t="s">
        <v>19</v>
      </c>
      <c r="E7686" t="s">
        <v>31</v>
      </c>
      <c r="F7686" t="s">
        <v>99</v>
      </c>
      <c r="G7686" t="s">
        <v>46</v>
      </c>
      <c r="H7686" t="s">
        <v>197</v>
      </c>
      <c r="I7686" t="s">
        <v>1150</v>
      </c>
      <c r="J7686" t="s">
        <v>13</v>
      </c>
      <c r="K7686" t="s">
        <v>2716</v>
      </c>
      <c r="L7686" t="s">
        <v>92</v>
      </c>
      <c r="N7686" t="str">
        <f>IF(ISBLANK(Sales[[#This Row],[return]]),"No",Sales[[#This Row],[return]])</f>
        <v>No</v>
      </c>
      <c r="O7686" s="2">
        <v>43778</v>
      </c>
      <c r="P7686" s="8" t="str">
        <f>TEXT(DAY(Sales[[#This Row],[OrderDate]]),"ddd")</f>
        <v>Mon</v>
      </c>
      <c r="Q7686" s="8" t="str">
        <f>TEXT(MONTH(Sales[[#This Row],[ShipDate]])*29,"mmm")</f>
        <v>Nov</v>
      </c>
      <c r="R7686">
        <v>1067</v>
      </c>
      <c r="S7686" t="s">
        <v>2874</v>
      </c>
      <c r="T7686" t="s">
        <v>90</v>
      </c>
      <c r="U7686">
        <v>21044</v>
      </c>
      <c r="V7686" s="1">
        <v>0</v>
      </c>
      <c r="W7686">
        <v>355</v>
      </c>
      <c r="X7686">
        <v>3</v>
      </c>
      <c r="Y7686">
        <v>827</v>
      </c>
      <c r="AD7686"/>
    </row>
    <row r="7687" spans="1:30" x14ac:dyDescent="0.25">
      <c r="A7687" t="s">
        <v>40</v>
      </c>
      <c r="B7687" s="2">
        <v>43742</v>
      </c>
      <c r="C7687" s="35">
        <f>YEAR(Sales[[#This Row],[ShipDate]])</f>
        <v>2019</v>
      </c>
      <c r="D7687" t="s">
        <v>19</v>
      </c>
      <c r="E7687" t="s">
        <v>31</v>
      </c>
      <c r="F7687" t="s">
        <v>52</v>
      </c>
      <c r="G7687" t="s">
        <v>25</v>
      </c>
      <c r="H7687" t="s">
        <v>107</v>
      </c>
      <c r="I7687" t="s">
        <v>70</v>
      </c>
      <c r="J7687" t="s">
        <v>13</v>
      </c>
      <c r="K7687" t="s">
        <v>1045</v>
      </c>
      <c r="L7687" t="s">
        <v>68</v>
      </c>
      <c r="N7687" t="str">
        <f>IF(ISBLANK(Sales[[#This Row],[return]]),"No",Sales[[#This Row],[return]])</f>
        <v>No</v>
      </c>
      <c r="O7687" s="2">
        <v>43740</v>
      </c>
      <c r="P7687" s="8" t="str">
        <f>TEXT(DAY(Sales[[#This Row],[OrderDate]]),"ddd")</f>
        <v>Mon</v>
      </c>
      <c r="Q7687" s="8" t="str">
        <f>TEXT(MONTH(Sales[[#This Row],[ShipDate]])*29,"mmm")</f>
        <v>Oct</v>
      </c>
      <c r="R7687">
        <v>663</v>
      </c>
      <c r="S7687" t="s">
        <v>908</v>
      </c>
      <c r="T7687" t="s">
        <v>66</v>
      </c>
      <c r="U7687">
        <v>77041</v>
      </c>
      <c r="V7687" s="1">
        <v>0.8</v>
      </c>
      <c r="W7687">
        <v>-39</v>
      </c>
      <c r="X7687">
        <v>2</v>
      </c>
      <c r="Y7687">
        <v>15</v>
      </c>
      <c r="AD7687"/>
    </row>
    <row r="7688" spans="1:30" x14ac:dyDescent="0.25">
      <c r="A7688" t="s">
        <v>40</v>
      </c>
      <c r="B7688" s="2">
        <v>43742</v>
      </c>
      <c r="C7688" s="35">
        <f>YEAR(Sales[[#This Row],[ShipDate]])</f>
        <v>2019</v>
      </c>
      <c r="D7688" t="s">
        <v>19</v>
      </c>
      <c r="E7688" t="s">
        <v>31</v>
      </c>
      <c r="F7688" t="s">
        <v>52</v>
      </c>
      <c r="G7688" t="s">
        <v>25</v>
      </c>
      <c r="H7688" t="s">
        <v>107</v>
      </c>
      <c r="I7688" t="s">
        <v>70</v>
      </c>
      <c r="J7688" t="s">
        <v>13</v>
      </c>
      <c r="K7688" t="s">
        <v>1045</v>
      </c>
      <c r="L7688" t="s">
        <v>68</v>
      </c>
      <c r="N7688" t="str">
        <f>IF(ISBLANK(Sales[[#This Row],[return]]),"No",Sales[[#This Row],[return]])</f>
        <v>No</v>
      </c>
      <c r="O7688" s="2">
        <v>43740</v>
      </c>
      <c r="P7688" s="8" t="str">
        <f>TEXT(DAY(Sales[[#This Row],[OrderDate]]),"ddd")</f>
        <v>Mon</v>
      </c>
      <c r="Q7688" s="8" t="str">
        <f>TEXT(MONTH(Sales[[#This Row],[ShipDate]])*29,"mmm")</f>
        <v>Oct</v>
      </c>
      <c r="R7688">
        <v>37</v>
      </c>
      <c r="S7688" t="s">
        <v>1964</v>
      </c>
      <c r="T7688" t="s">
        <v>66</v>
      </c>
      <c r="U7688">
        <v>77041</v>
      </c>
      <c r="V7688" s="1">
        <v>0.8</v>
      </c>
      <c r="W7688">
        <v>-56</v>
      </c>
      <c r="X7688">
        <v>6</v>
      </c>
      <c r="Y7688">
        <v>22</v>
      </c>
      <c r="AD7688"/>
    </row>
    <row r="7689" spans="1:30" x14ac:dyDescent="0.25">
      <c r="A7689" t="s">
        <v>40</v>
      </c>
      <c r="B7689" s="2">
        <v>43754</v>
      </c>
      <c r="C7689" s="35">
        <f>YEAR(Sales[[#This Row],[ShipDate]])</f>
        <v>2019</v>
      </c>
      <c r="D7689" t="s">
        <v>36</v>
      </c>
      <c r="E7689" t="s">
        <v>69</v>
      </c>
      <c r="F7689" t="s">
        <v>59</v>
      </c>
      <c r="G7689" t="s">
        <v>25</v>
      </c>
      <c r="H7689" t="s">
        <v>399</v>
      </c>
      <c r="I7689" t="s">
        <v>70</v>
      </c>
      <c r="J7689" t="s">
        <v>13</v>
      </c>
      <c r="K7689" t="s">
        <v>2908</v>
      </c>
      <c r="L7689" t="s">
        <v>68</v>
      </c>
      <c r="N7689" t="str">
        <f>IF(ISBLANK(Sales[[#This Row],[return]]),"No",Sales[[#This Row],[return]])</f>
        <v>No</v>
      </c>
      <c r="O7689" s="2">
        <v>43750</v>
      </c>
      <c r="P7689" s="8" t="str">
        <f>TEXT(DAY(Sales[[#This Row],[OrderDate]]),"ddd")</f>
        <v>Thu</v>
      </c>
      <c r="Q7689" s="8" t="str">
        <f>TEXT(MONTH(Sales[[#This Row],[ShipDate]])*29,"mmm")</f>
        <v>Oct</v>
      </c>
      <c r="R7689">
        <v>1793</v>
      </c>
      <c r="S7689" t="s">
        <v>965</v>
      </c>
      <c r="T7689" t="s">
        <v>66</v>
      </c>
      <c r="U7689">
        <v>75081</v>
      </c>
      <c r="V7689" s="1">
        <v>0.2</v>
      </c>
      <c r="W7689">
        <v>4</v>
      </c>
      <c r="X7689">
        <v>2</v>
      </c>
      <c r="Y7689">
        <v>10</v>
      </c>
      <c r="AD7689"/>
    </row>
    <row r="7690" spans="1:30" x14ac:dyDescent="0.25">
      <c r="A7690" t="s">
        <v>40</v>
      </c>
      <c r="B7690" s="2">
        <v>43754</v>
      </c>
      <c r="C7690" s="35">
        <f>YEAR(Sales[[#This Row],[ShipDate]])</f>
        <v>2019</v>
      </c>
      <c r="D7690" t="s">
        <v>36</v>
      </c>
      <c r="E7690" t="s">
        <v>69</v>
      </c>
      <c r="F7690" t="s">
        <v>99</v>
      </c>
      <c r="G7690" t="s">
        <v>46</v>
      </c>
      <c r="H7690" t="s">
        <v>399</v>
      </c>
      <c r="I7690" t="s">
        <v>70</v>
      </c>
      <c r="J7690" t="s">
        <v>13</v>
      </c>
      <c r="K7690" t="s">
        <v>2908</v>
      </c>
      <c r="L7690" t="s">
        <v>68</v>
      </c>
      <c r="N7690" t="str">
        <f>IF(ISBLANK(Sales[[#This Row],[return]]),"No",Sales[[#This Row],[return]])</f>
        <v>No</v>
      </c>
      <c r="O7690" s="2">
        <v>43750</v>
      </c>
      <c r="P7690" s="8" t="str">
        <f>TEXT(DAY(Sales[[#This Row],[OrderDate]]),"ddd")</f>
        <v>Thu</v>
      </c>
      <c r="Q7690" s="8" t="str">
        <f>TEXT(MONTH(Sales[[#This Row],[ShipDate]])*29,"mmm")</f>
        <v>Oct</v>
      </c>
      <c r="R7690">
        <v>1278</v>
      </c>
      <c r="S7690" t="s">
        <v>2355</v>
      </c>
      <c r="T7690" t="s">
        <v>66</v>
      </c>
      <c r="U7690">
        <v>75081</v>
      </c>
      <c r="V7690" s="1">
        <v>0.2</v>
      </c>
      <c r="W7690">
        <v>129</v>
      </c>
      <c r="X7690">
        <v>3</v>
      </c>
      <c r="Y7690">
        <v>792</v>
      </c>
      <c r="AD7690"/>
    </row>
    <row r="7691" spans="1:30" x14ac:dyDescent="0.25">
      <c r="A7691" t="s">
        <v>40</v>
      </c>
      <c r="B7691" s="2">
        <v>43754</v>
      </c>
      <c r="C7691" s="35">
        <f>YEAR(Sales[[#This Row],[ShipDate]])</f>
        <v>2019</v>
      </c>
      <c r="D7691" t="s">
        <v>36</v>
      </c>
      <c r="E7691" t="s">
        <v>69</v>
      </c>
      <c r="F7691" t="s">
        <v>48</v>
      </c>
      <c r="G7691" t="s">
        <v>46</v>
      </c>
      <c r="H7691" t="s">
        <v>399</v>
      </c>
      <c r="I7691" t="s">
        <v>70</v>
      </c>
      <c r="J7691" t="s">
        <v>13</v>
      </c>
      <c r="K7691" t="s">
        <v>2908</v>
      </c>
      <c r="L7691" t="s">
        <v>68</v>
      </c>
      <c r="N7691" t="str">
        <f>IF(ISBLANK(Sales[[#This Row],[return]]),"No",Sales[[#This Row],[return]])</f>
        <v>No</v>
      </c>
      <c r="O7691" s="2">
        <v>43750</v>
      </c>
      <c r="P7691" s="8" t="str">
        <f>TEXT(DAY(Sales[[#This Row],[OrderDate]]),"ddd")</f>
        <v>Thu</v>
      </c>
      <c r="Q7691" s="8" t="str">
        <f>TEXT(MONTH(Sales[[#This Row],[ShipDate]])*29,"mmm")</f>
        <v>Oct</v>
      </c>
      <c r="R7691">
        <v>447</v>
      </c>
      <c r="S7691" t="s">
        <v>2451</v>
      </c>
      <c r="T7691" t="s">
        <v>66</v>
      </c>
      <c r="U7691">
        <v>75081</v>
      </c>
      <c r="V7691" s="1">
        <v>0.2</v>
      </c>
      <c r="W7691">
        <v>28</v>
      </c>
      <c r="X7691">
        <v>7</v>
      </c>
      <c r="Y7691">
        <v>370</v>
      </c>
      <c r="AD7691"/>
    </row>
    <row r="7692" spans="1:30" x14ac:dyDescent="0.25">
      <c r="A7692" t="s">
        <v>40</v>
      </c>
      <c r="B7692" s="2">
        <v>43484</v>
      </c>
      <c r="C7692" s="35">
        <f>YEAR(Sales[[#This Row],[ShipDate]])</f>
        <v>2019</v>
      </c>
      <c r="D7692" t="s">
        <v>36</v>
      </c>
      <c r="E7692" t="s">
        <v>18</v>
      </c>
      <c r="F7692" t="s">
        <v>59</v>
      </c>
      <c r="G7692" t="s">
        <v>25</v>
      </c>
      <c r="H7692" t="s">
        <v>619</v>
      </c>
      <c r="I7692" t="s">
        <v>585</v>
      </c>
      <c r="J7692" t="s">
        <v>13</v>
      </c>
      <c r="K7692" t="s">
        <v>734</v>
      </c>
      <c r="L7692" t="s">
        <v>92</v>
      </c>
      <c r="N7692" t="str">
        <f>IF(ISBLANK(Sales[[#This Row],[return]]),"No",Sales[[#This Row],[return]])</f>
        <v>No</v>
      </c>
      <c r="O7692" s="2">
        <v>43480</v>
      </c>
      <c r="P7692" s="8" t="str">
        <f>TEXT(DAY(Sales[[#This Row],[OrderDate]]),"ddd")</f>
        <v>Sun</v>
      </c>
      <c r="Q7692" s="8" t="str">
        <f>TEXT(MONTH(Sales[[#This Row],[ShipDate]])*29,"mmm")</f>
        <v>Jan</v>
      </c>
      <c r="R7692">
        <v>1531</v>
      </c>
      <c r="S7692" t="s">
        <v>3136</v>
      </c>
      <c r="T7692" t="s">
        <v>90</v>
      </c>
      <c r="U7692">
        <v>2169</v>
      </c>
      <c r="V7692" s="1">
        <v>0</v>
      </c>
      <c r="W7692">
        <v>6</v>
      </c>
      <c r="X7692">
        <v>2</v>
      </c>
      <c r="Y7692">
        <v>13</v>
      </c>
      <c r="AD7692"/>
    </row>
    <row r="7693" spans="1:30" x14ac:dyDescent="0.25">
      <c r="A7693" t="s">
        <v>40</v>
      </c>
      <c r="B7693" s="2">
        <v>43615</v>
      </c>
      <c r="C7693" s="35">
        <f>YEAR(Sales[[#This Row],[ShipDate]])</f>
        <v>2019</v>
      </c>
      <c r="D7693" t="s">
        <v>36</v>
      </c>
      <c r="E7693" t="s">
        <v>18</v>
      </c>
      <c r="F7693" t="s">
        <v>99</v>
      </c>
      <c r="G7693" t="s">
        <v>46</v>
      </c>
      <c r="H7693" t="s">
        <v>1386</v>
      </c>
      <c r="I7693" t="s">
        <v>174</v>
      </c>
      <c r="J7693" t="s">
        <v>13</v>
      </c>
      <c r="K7693" t="s">
        <v>1370</v>
      </c>
      <c r="L7693" t="s">
        <v>17</v>
      </c>
      <c r="N7693" t="str">
        <f>IF(ISBLANK(Sales[[#This Row],[return]]),"No",Sales[[#This Row],[return]])</f>
        <v>No</v>
      </c>
      <c r="O7693" s="2">
        <v>43611</v>
      </c>
      <c r="P7693" s="8" t="str">
        <f>TEXT(DAY(Sales[[#This Row],[OrderDate]]),"ddd")</f>
        <v>Thu</v>
      </c>
      <c r="Q7693" s="8" t="str">
        <f>TEXT(MONTH(Sales[[#This Row],[ShipDate]])*29,"mmm")</f>
        <v>May</v>
      </c>
      <c r="R7693">
        <v>1607</v>
      </c>
      <c r="S7693" t="s">
        <v>2369</v>
      </c>
      <c r="T7693" t="s">
        <v>15</v>
      </c>
      <c r="U7693">
        <v>22801</v>
      </c>
      <c r="V7693" s="1">
        <v>0</v>
      </c>
      <c r="W7693">
        <v>7</v>
      </c>
      <c r="X7693">
        <v>2</v>
      </c>
      <c r="Y7693">
        <v>23</v>
      </c>
      <c r="AD7693"/>
    </row>
    <row r="7694" spans="1:30" x14ac:dyDescent="0.25">
      <c r="A7694" t="s">
        <v>24</v>
      </c>
      <c r="B7694" s="2">
        <v>43724</v>
      </c>
      <c r="C7694" s="35">
        <f>YEAR(Sales[[#This Row],[ShipDate]])</f>
        <v>2019</v>
      </c>
      <c r="D7694" t="s">
        <v>113</v>
      </c>
      <c r="E7694" t="s">
        <v>69</v>
      </c>
      <c r="F7694" t="s">
        <v>23</v>
      </c>
      <c r="G7694" t="s">
        <v>11</v>
      </c>
      <c r="H7694" t="s">
        <v>146</v>
      </c>
      <c r="I7694" t="s">
        <v>149</v>
      </c>
      <c r="J7694" t="s">
        <v>13</v>
      </c>
      <c r="K7694" t="s">
        <v>214</v>
      </c>
      <c r="L7694" t="s">
        <v>92</v>
      </c>
      <c r="N7694" t="str">
        <f>IF(ISBLANK(Sales[[#This Row],[return]]),"No",Sales[[#This Row],[return]])</f>
        <v>No</v>
      </c>
      <c r="O7694" s="2">
        <v>43722</v>
      </c>
      <c r="P7694" s="8" t="str">
        <f>TEXT(DAY(Sales[[#This Row],[OrderDate]]),"ddd")</f>
        <v>Sat</v>
      </c>
      <c r="Q7694" s="8" t="str">
        <f>TEXT(MONTH(Sales[[#This Row],[ShipDate]])*29,"mmm")</f>
        <v>Sep</v>
      </c>
      <c r="R7694">
        <v>1206</v>
      </c>
      <c r="S7694" t="s">
        <v>1160</v>
      </c>
      <c r="T7694" t="s">
        <v>90</v>
      </c>
      <c r="U7694">
        <v>10035</v>
      </c>
      <c r="V7694" s="1">
        <v>0.1</v>
      </c>
      <c r="W7694">
        <v>-7</v>
      </c>
      <c r="X7694">
        <v>5</v>
      </c>
      <c r="Y7694">
        <v>589</v>
      </c>
      <c r="AD7694"/>
    </row>
    <row r="7695" spans="1:30" x14ac:dyDescent="0.25">
      <c r="A7695" t="s">
        <v>24</v>
      </c>
      <c r="B7695" s="2">
        <v>43724</v>
      </c>
      <c r="C7695" s="35">
        <f>YEAR(Sales[[#This Row],[ShipDate]])</f>
        <v>2019</v>
      </c>
      <c r="D7695" t="s">
        <v>113</v>
      </c>
      <c r="E7695" t="s">
        <v>69</v>
      </c>
      <c r="F7695" t="s">
        <v>39</v>
      </c>
      <c r="G7695" t="s">
        <v>25</v>
      </c>
      <c r="H7695" t="s">
        <v>146</v>
      </c>
      <c r="I7695" t="s">
        <v>149</v>
      </c>
      <c r="J7695" t="s">
        <v>13</v>
      </c>
      <c r="K7695" t="s">
        <v>214</v>
      </c>
      <c r="L7695" t="s">
        <v>92</v>
      </c>
      <c r="N7695" t="str">
        <f>IF(ISBLANK(Sales[[#This Row],[return]]),"No",Sales[[#This Row],[return]])</f>
        <v>No</v>
      </c>
      <c r="O7695" s="2">
        <v>43722</v>
      </c>
      <c r="P7695" s="8" t="str">
        <f>TEXT(DAY(Sales[[#This Row],[OrderDate]]),"ddd")</f>
        <v>Sat</v>
      </c>
      <c r="Q7695" s="8" t="str">
        <f>TEXT(MONTH(Sales[[#This Row],[ShipDate]])*29,"mmm")</f>
        <v>Sep</v>
      </c>
      <c r="R7695">
        <v>1444</v>
      </c>
      <c r="S7695" t="s">
        <v>1885</v>
      </c>
      <c r="T7695" t="s">
        <v>90</v>
      </c>
      <c r="U7695">
        <v>10035</v>
      </c>
      <c r="V7695" s="1">
        <v>0</v>
      </c>
      <c r="W7695">
        <v>4</v>
      </c>
      <c r="X7695">
        <v>1</v>
      </c>
      <c r="Y7695">
        <v>71</v>
      </c>
      <c r="AD7695"/>
    </row>
    <row r="7696" spans="1:30" x14ac:dyDescent="0.25">
      <c r="A7696" t="s">
        <v>24</v>
      </c>
      <c r="B7696" s="2">
        <v>43724</v>
      </c>
      <c r="C7696" s="35">
        <f>YEAR(Sales[[#This Row],[ShipDate]])</f>
        <v>2019</v>
      </c>
      <c r="D7696" t="s">
        <v>113</v>
      </c>
      <c r="E7696" t="s">
        <v>69</v>
      </c>
      <c r="F7696" t="s">
        <v>45</v>
      </c>
      <c r="G7696" t="s">
        <v>25</v>
      </c>
      <c r="H7696" t="s">
        <v>146</v>
      </c>
      <c r="I7696" t="s">
        <v>149</v>
      </c>
      <c r="J7696" t="s">
        <v>13</v>
      </c>
      <c r="K7696" t="s">
        <v>214</v>
      </c>
      <c r="L7696" t="s">
        <v>92</v>
      </c>
      <c r="N7696" t="str">
        <f>IF(ISBLANK(Sales[[#This Row],[return]]),"No",Sales[[#This Row],[return]])</f>
        <v>No</v>
      </c>
      <c r="O7696" s="2">
        <v>43722</v>
      </c>
      <c r="P7696" s="8" t="str">
        <f>TEXT(DAY(Sales[[#This Row],[OrderDate]]),"ddd")</f>
        <v>Sat</v>
      </c>
      <c r="Q7696" s="8" t="str">
        <f>TEXT(MONTH(Sales[[#This Row],[ShipDate]])*29,"mmm")</f>
        <v>Sep</v>
      </c>
      <c r="R7696">
        <v>375</v>
      </c>
      <c r="S7696" t="s">
        <v>2810</v>
      </c>
      <c r="T7696" t="s">
        <v>90</v>
      </c>
      <c r="U7696">
        <v>10035</v>
      </c>
      <c r="V7696" s="1">
        <v>0</v>
      </c>
      <c r="W7696">
        <v>9</v>
      </c>
      <c r="X7696">
        <v>5</v>
      </c>
      <c r="Y7696">
        <v>30</v>
      </c>
      <c r="AD7696"/>
    </row>
    <row r="7697" spans="1:30" x14ac:dyDescent="0.25">
      <c r="A7697" t="s">
        <v>24</v>
      </c>
      <c r="B7697" s="2">
        <v>43724</v>
      </c>
      <c r="C7697" s="35">
        <f>YEAR(Sales[[#This Row],[ShipDate]])</f>
        <v>2019</v>
      </c>
      <c r="D7697" t="s">
        <v>113</v>
      </c>
      <c r="E7697" t="s">
        <v>69</v>
      </c>
      <c r="F7697" t="s">
        <v>48</v>
      </c>
      <c r="G7697" t="s">
        <v>46</v>
      </c>
      <c r="H7697" t="s">
        <v>146</v>
      </c>
      <c r="I7697" t="s">
        <v>149</v>
      </c>
      <c r="J7697" t="s">
        <v>13</v>
      </c>
      <c r="K7697" t="s">
        <v>214</v>
      </c>
      <c r="L7697" t="s">
        <v>92</v>
      </c>
      <c r="N7697" t="str">
        <f>IF(ISBLANK(Sales[[#This Row],[return]]),"No",Sales[[#This Row],[return]])</f>
        <v>No</v>
      </c>
      <c r="O7697" s="2">
        <v>43722</v>
      </c>
      <c r="P7697" s="8" t="str">
        <f>TEXT(DAY(Sales[[#This Row],[OrderDate]]),"ddd")</f>
        <v>Sat</v>
      </c>
      <c r="Q7697" s="8" t="str">
        <f>TEXT(MONTH(Sales[[#This Row],[ShipDate]])*29,"mmm")</f>
        <v>Sep</v>
      </c>
      <c r="R7697">
        <v>1653</v>
      </c>
      <c r="S7697" t="s">
        <v>2439</v>
      </c>
      <c r="T7697" t="s">
        <v>90</v>
      </c>
      <c r="U7697">
        <v>10035</v>
      </c>
      <c r="V7697" s="1">
        <v>0</v>
      </c>
      <c r="W7697">
        <v>324</v>
      </c>
      <c r="X7697">
        <v>3</v>
      </c>
      <c r="Y7697">
        <v>1080</v>
      </c>
      <c r="AD7697"/>
    </row>
    <row r="7698" spans="1:30" x14ac:dyDescent="0.25">
      <c r="A7698" t="s">
        <v>24</v>
      </c>
      <c r="B7698" s="2">
        <v>43489</v>
      </c>
      <c r="C7698" s="35">
        <f>YEAR(Sales[[#This Row],[ShipDate]])</f>
        <v>2019</v>
      </c>
      <c r="D7698" t="s">
        <v>19</v>
      </c>
      <c r="E7698" t="s">
        <v>18</v>
      </c>
      <c r="F7698" t="s">
        <v>43</v>
      </c>
      <c r="G7698" t="s">
        <v>11</v>
      </c>
      <c r="H7698" t="s">
        <v>88</v>
      </c>
      <c r="I7698" t="s">
        <v>93</v>
      </c>
      <c r="J7698" t="s">
        <v>13</v>
      </c>
      <c r="K7698" t="s">
        <v>1240</v>
      </c>
      <c r="L7698" t="s">
        <v>92</v>
      </c>
      <c r="N7698" t="str">
        <f>IF(ISBLANK(Sales[[#This Row],[return]]),"No",Sales[[#This Row],[return]])</f>
        <v>No</v>
      </c>
      <c r="O7698" s="2">
        <v>43484</v>
      </c>
      <c r="P7698" s="8" t="str">
        <f>TEXT(DAY(Sales[[#This Row],[OrderDate]]),"ddd")</f>
        <v>Thu</v>
      </c>
      <c r="Q7698" s="8" t="str">
        <f>TEXT(MONTH(Sales[[#This Row],[ShipDate]])*29,"mmm")</f>
        <v>Jan</v>
      </c>
      <c r="R7698">
        <v>12</v>
      </c>
      <c r="S7698" t="s">
        <v>988</v>
      </c>
      <c r="T7698" t="s">
        <v>90</v>
      </c>
      <c r="U7698">
        <v>19140</v>
      </c>
      <c r="V7698" s="1">
        <v>0.2</v>
      </c>
      <c r="W7698">
        <v>6</v>
      </c>
      <c r="X7698">
        <v>2</v>
      </c>
      <c r="Y7698">
        <v>32</v>
      </c>
      <c r="AD7698"/>
    </row>
    <row r="7699" spans="1:30" x14ac:dyDescent="0.25">
      <c r="A7699" t="s">
        <v>24</v>
      </c>
      <c r="B7699" s="2">
        <v>43489</v>
      </c>
      <c r="C7699" s="35">
        <f>YEAR(Sales[[#This Row],[ShipDate]])</f>
        <v>2019</v>
      </c>
      <c r="D7699" t="s">
        <v>19</v>
      </c>
      <c r="E7699" t="s">
        <v>18</v>
      </c>
      <c r="F7699" t="s">
        <v>23</v>
      </c>
      <c r="G7699" t="s">
        <v>11</v>
      </c>
      <c r="H7699" t="s">
        <v>88</v>
      </c>
      <c r="I7699" t="s">
        <v>93</v>
      </c>
      <c r="J7699" t="s">
        <v>13</v>
      </c>
      <c r="K7699" t="s">
        <v>1240</v>
      </c>
      <c r="L7699" t="s">
        <v>92</v>
      </c>
      <c r="N7699" t="str">
        <f>IF(ISBLANK(Sales[[#This Row],[return]]),"No",Sales[[#This Row],[return]])</f>
        <v>No</v>
      </c>
      <c r="O7699" s="2">
        <v>43484</v>
      </c>
      <c r="P7699" s="8" t="str">
        <f>TEXT(DAY(Sales[[#This Row],[OrderDate]]),"ddd")</f>
        <v>Thu</v>
      </c>
      <c r="Q7699" s="8" t="str">
        <f>TEXT(MONTH(Sales[[#This Row],[ShipDate]])*29,"mmm")</f>
        <v>Jan</v>
      </c>
      <c r="R7699">
        <v>740</v>
      </c>
      <c r="S7699" t="s">
        <v>1364</v>
      </c>
      <c r="T7699" t="s">
        <v>90</v>
      </c>
      <c r="U7699">
        <v>19140</v>
      </c>
      <c r="V7699" s="1">
        <v>0.3</v>
      </c>
      <c r="W7699">
        <v>-63</v>
      </c>
      <c r="X7699">
        <v>3</v>
      </c>
      <c r="Y7699">
        <v>887</v>
      </c>
      <c r="AD7699"/>
    </row>
    <row r="7700" spans="1:30" x14ac:dyDescent="0.25">
      <c r="A7700" t="s">
        <v>24</v>
      </c>
      <c r="B7700" s="2">
        <v>43489</v>
      </c>
      <c r="C7700" s="35">
        <f>YEAR(Sales[[#This Row],[ShipDate]])</f>
        <v>2019</v>
      </c>
      <c r="D7700" t="s">
        <v>19</v>
      </c>
      <c r="E7700" t="s">
        <v>18</v>
      </c>
      <c r="F7700" t="s">
        <v>59</v>
      </c>
      <c r="G7700" t="s">
        <v>25</v>
      </c>
      <c r="H7700" t="s">
        <v>88</v>
      </c>
      <c r="I7700" t="s">
        <v>93</v>
      </c>
      <c r="J7700" t="s">
        <v>13</v>
      </c>
      <c r="K7700" t="s">
        <v>1240</v>
      </c>
      <c r="L7700" t="s">
        <v>92</v>
      </c>
      <c r="N7700" t="str">
        <f>IF(ISBLANK(Sales[[#This Row],[return]]),"No",Sales[[#This Row],[return]])</f>
        <v>No</v>
      </c>
      <c r="O7700" s="2">
        <v>43484</v>
      </c>
      <c r="P7700" s="8" t="str">
        <f>TEXT(DAY(Sales[[#This Row],[OrderDate]]),"ddd")</f>
        <v>Thu</v>
      </c>
      <c r="Q7700" s="8" t="str">
        <f>TEXT(MONTH(Sales[[#This Row],[ShipDate]])*29,"mmm")</f>
        <v>Jan</v>
      </c>
      <c r="R7700">
        <v>1524</v>
      </c>
      <c r="S7700" t="s">
        <v>1706</v>
      </c>
      <c r="T7700" t="s">
        <v>90</v>
      </c>
      <c r="U7700">
        <v>19140</v>
      </c>
      <c r="V7700" s="1">
        <v>0.2</v>
      </c>
      <c r="W7700">
        <v>7</v>
      </c>
      <c r="X7700">
        <v>4</v>
      </c>
      <c r="Y7700">
        <v>22</v>
      </c>
      <c r="AD7700"/>
    </row>
    <row r="7701" spans="1:30" x14ac:dyDescent="0.25">
      <c r="A7701" t="s">
        <v>24</v>
      </c>
      <c r="B7701" s="2">
        <v>43489</v>
      </c>
      <c r="C7701" s="35">
        <f>YEAR(Sales[[#This Row],[ShipDate]])</f>
        <v>2019</v>
      </c>
      <c r="D7701" t="s">
        <v>19</v>
      </c>
      <c r="E7701" t="s">
        <v>18</v>
      </c>
      <c r="F7701" t="s">
        <v>48</v>
      </c>
      <c r="G7701" t="s">
        <v>46</v>
      </c>
      <c r="H7701" t="s">
        <v>88</v>
      </c>
      <c r="I7701" t="s">
        <v>93</v>
      </c>
      <c r="J7701" t="s">
        <v>13</v>
      </c>
      <c r="K7701" t="s">
        <v>1240</v>
      </c>
      <c r="L7701" t="s">
        <v>92</v>
      </c>
      <c r="N7701" t="str">
        <f>IF(ISBLANK(Sales[[#This Row],[return]]),"No",Sales[[#This Row],[return]])</f>
        <v>No</v>
      </c>
      <c r="O7701" s="2">
        <v>43484</v>
      </c>
      <c r="P7701" s="8" t="str">
        <f>TEXT(DAY(Sales[[#This Row],[OrderDate]]),"ddd")</f>
        <v>Thu</v>
      </c>
      <c r="Q7701" s="8" t="str">
        <f>TEXT(MONTH(Sales[[#This Row],[ShipDate]])*29,"mmm")</f>
        <v>Jan</v>
      </c>
      <c r="R7701">
        <v>1629</v>
      </c>
      <c r="S7701" t="s">
        <v>2387</v>
      </c>
      <c r="T7701" t="s">
        <v>90</v>
      </c>
      <c r="U7701">
        <v>19140</v>
      </c>
      <c r="V7701" s="1">
        <v>0.4</v>
      </c>
      <c r="W7701">
        <v>-93</v>
      </c>
      <c r="X7701">
        <v>2</v>
      </c>
      <c r="Y7701">
        <v>430</v>
      </c>
      <c r="AD7701"/>
    </row>
    <row r="7702" spans="1:30" x14ac:dyDescent="0.25">
      <c r="A7702" t="s">
        <v>10</v>
      </c>
      <c r="B7702" s="2">
        <v>43610</v>
      </c>
      <c r="C7702" s="35">
        <f>YEAR(Sales[[#This Row],[ShipDate]])</f>
        <v>2019</v>
      </c>
      <c r="D7702" t="s">
        <v>19</v>
      </c>
      <c r="E7702" t="s">
        <v>18</v>
      </c>
      <c r="F7702" t="s">
        <v>99</v>
      </c>
      <c r="G7702" t="s">
        <v>46</v>
      </c>
      <c r="H7702" t="s">
        <v>26</v>
      </c>
      <c r="I7702" t="s">
        <v>32</v>
      </c>
      <c r="J7702" t="s">
        <v>13</v>
      </c>
      <c r="K7702" t="s">
        <v>96</v>
      </c>
      <c r="L7702" t="s">
        <v>30</v>
      </c>
      <c r="N7702" t="str">
        <f>IF(ISBLANK(Sales[[#This Row],[return]]),"No",Sales[[#This Row],[return]])</f>
        <v>No</v>
      </c>
      <c r="O7702" s="2">
        <v>43607</v>
      </c>
      <c r="P7702" s="8" t="str">
        <f>TEXT(DAY(Sales[[#This Row],[OrderDate]]),"ddd")</f>
        <v>Sun</v>
      </c>
      <c r="Q7702" s="8" t="str">
        <f>TEXT(MONTH(Sales[[#This Row],[ShipDate]])*29,"mmm")</f>
        <v>May</v>
      </c>
      <c r="R7702">
        <v>1064</v>
      </c>
      <c r="S7702" t="s">
        <v>2338</v>
      </c>
      <c r="T7702" t="s">
        <v>28</v>
      </c>
      <c r="U7702">
        <v>90008</v>
      </c>
      <c r="V7702" s="1">
        <v>0</v>
      </c>
      <c r="W7702">
        <v>25</v>
      </c>
      <c r="X7702">
        <v>7</v>
      </c>
      <c r="Y7702">
        <v>68</v>
      </c>
      <c r="AD7702"/>
    </row>
    <row r="7703" spans="1:30" x14ac:dyDescent="0.25">
      <c r="A7703" t="s">
        <v>24</v>
      </c>
      <c r="B7703" s="2">
        <v>43805</v>
      </c>
      <c r="C7703" s="35">
        <f>YEAR(Sales[[#This Row],[ShipDate]])</f>
        <v>2019</v>
      </c>
      <c r="D7703" t="s">
        <v>113</v>
      </c>
      <c r="E7703" t="s">
        <v>31</v>
      </c>
      <c r="F7703" t="s">
        <v>59</v>
      </c>
      <c r="G7703" t="s">
        <v>25</v>
      </c>
      <c r="H7703" t="s">
        <v>26</v>
      </c>
      <c r="I7703" t="s">
        <v>32</v>
      </c>
      <c r="J7703" t="s">
        <v>13</v>
      </c>
      <c r="K7703" t="s">
        <v>1081</v>
      </c>
      <c r="L7703" t="s">
        <v>30</v>
      </c>
      <c r="N7703" t="str">
        <f>IF(ISBLANK(Sales[[#This Row],[return]]),"No",Sales[[#This Row],[return]])</f>
        <v>No</v>
      </c>
      <c r="O7703" s="2">
        <v>43803</v>
      </c>
      <c r="P7703" s="8" t="str">
        <f>TEXT(DAY(Sales[[#This Row],[OrderDate]]),"ddd")</f>
        <v>Wed</v>
      </c>
      <c r="Q7703" s="8" t="str">
        <f>TEXT(MONTH(Sales[[#This Row],[ShipDate]])*29,"mmm")</f>
        <v>Dec</v>
      </c>
      <c r="R7703">
        <v>96</v>
      </c>
      <c r="S7703" t="s">
        <v>3211</v>
      </c>
      <c r="T7703" t="s">
        <v>28</v>
      </c>
      <c r="U7703">
        <v>90032</v>
      </c>
      <c r="V7703" s="1">
        <v>0</v>
      </c>
      <c r="W7703">
        <v>6</v>
      </c>
      <c r="X7703">
        <v>2</v>
      </c>
      <c r="Y7703">
        <v>12</v>
      </c>
      <c r="AD7703"/>
    </row>
    <row r="7704" spans="1:30" x14ac:dyDescent="0.25">
      <c r="A7704" t="s">
        <v>40</v>
      </c>
      <c r="B7704" s="2">
        <v>43774</v>
      </c>
      <c r="C7704" s="35">
        <f>YEAR(Sales[[#This Row],[ShipDate]])</f>
        <v>2019</v>
      </c>
      <c r="D7704" t="s">
        <v>19</v>
      </c>
      <c r="E7704" t="s">
        <v>31</v>
      </c>
      <c r="F7704" t="s">
        <v>43</v>
      </c>
      <c r="G7704" t="s">
        <v>11</v>
      </c>
      <c r="H7704" t="s">
        <v>559</v>
      </c>
      <c r="I7704" t="s">
        <v>180</v>
      </c>
      <c r="J7704" t="s">
        <v>13</v>
      </c>
      <c r="K7704" t="s">
        <v>560</v>
      </c>
      <c r="L7704" t="s">
        <v>17</v>
      </c>
      <c r="N7704" t="str">
        <f>IF(ISBLANK(Sales[[#This Row],[return]]),"No",Sales[[#This Row],[return]])</f>
        <v>No</v>
      </c>
      <c r="O7704" s="2">
        <v>43772</v>
      </c>
      <c r="P7704" s="8" t="str">
        <f>TEXT(DAY(Sales[[#This Row],[OrderDate]]),"ddd")</f>
        <v>Tue</v>
      </c>
      <c r="Q7704" s="8" t="str">
        <f>TEXT(MONTH(Sales[[#This Row],[ShipDate]])*29,"mmm")</f>
        <v>Nov</v>
      </c>
      <c r="R7704">
        <v>1533</v>
      </c>
      <c r="S7704" t="s">
        <v>561</v>
      </c>
      <c r="T7704" t="s">
        <v>15</v>
      </c>
      <c r="U7704">
        <v>37130</v>
      </c>
      <c r="V7704" s="1">
        <v>0.2</v>
      </c>
      <c r="W7704">
        <v>1</v>
      </c>
      <c r="X7704">
        <v>1</v>
      </c>
      <c r="Y7704">
        <v>16</v>
      </c>
      <c r="AD7704"/>
    </row>
    <row r="7705" spans="1:30" x14ac:dyDescent="0.25">
      <c r="A7705" t="s">
        <v>40</v>
      </c>
      <c r="B7705" s="2">
        <v>43795</v>
      </c>
      <c r="C7705" s="35">
        <f>YEAR(Sales[[#This Row],[ShipDate]])</f>
        <v>2019</v>
      </c>
      <c r="D7705" t="s">
        <v>19</v>
      </c>
      <c r="E7705" t="s">
        <v>31</v>
      </c>
      <c r="F7705" t="s">
        <v>50</v>
      </c>
      <c r="G7705" t="s">
        <v>25</v>
      </c>
      <c r="H7705" t="s">
        <v>2247</v>
      </c>
      <c r="I7705" t="s">
        <v>58</v>
      </c>
      <c r="J7705" t="s">
        <v>13</v>
      </c>
      <c r="K7705" t="s">
        <v>2699</v>
      </c>
      <c r="L7705" t="s">
        <v>17</v>
      </c>
      <c r="N7705" t="str">
        <f>IF(ISBLANK(Sales[[#This Row],[return]]),"No",Sales[[#This Row],[return]])</f>
        <v>No</v>
      </c>
      <c r="O7705" s="2">
        <v>43793</v>
      </c>
      <c r="P7705" s="8" t="str">
        <f>TEXT(DAY(Sales[[#This Row],[OrderDate]]),"ddd")</f>
        <v>Tue</v>
      </c>
      <c r="Q7705" s="8" t="str">
        <f>TEXT(MONTH(Sales[[#This Row],[ShipDate]])*29,"mmm")</f>
        <v>Nov</v>
      </c>
      <c r="R7705">
        <v>240</v>
      </c>
      <c r="S7705" t="s">
        <v>2076</v>
      </c>
      <c r="T7705" t="s">
        <v>15</v>
      </c>
      <c r="U7705">
        <v>28806</v>
      </c>
      <c r="V7705" s="1">
        <v>0.7</v>
      </c>
      <c r="W7705">
        <v>-13</v>
      </c>
      <c r="X7705">
        <v>8</v>
      </c>
      <c r="Y7705">
        <v>19</v>
      </c>
      <c r="AD7705"/>
    </row>
    <row r="7706" spans="1:30" x14ac:dyDescent="0.25">
      <c r="A7706" t="s">
        <v>40</v>
      </c>
      <c r="B7706" s="2">
        <v>43608</v>
      </c>
      <c r="C7706" s="35">
        <f>YEAR(Sales[[#This Row],[ShipDate]])</f>
        <v>2019</v>
      </c>
      <c r="D7706" t="s">
        <v>36</v>
      </c>
      <c r="E7706" t="s">
        <v>18</v>
      </c>
      <c r="F7706" t="s">
        <v>52</v>
      </c>
      <c r="G7706" t="s">
        <v>25</v>
      </c>
      <c r="H7706" t="s">
        <v>60</v>
      </c>
      <c r="I7706" t="s">
        <v>63</v>
      </c>
      <c r="J7706" t="s">
        <v>13</v>
      </c>
      <c r="K7706" t="s">
        <v>941</v>
      </c>
      <c r="L7706" t="s">
        <v>30</v>
      </c>
      <c r="N7706" t="str">
        <f>IF(ISBLANK(Sales[[#This Row],[return]]),"No",Sales[[#This Row],[return]])</f>
        <v>No</v>
      </c>
      <c r="O7706" s="2">
        <v>43604</v>
      </c>
      <c r="P7706" s="8" t="str">
        <f>TEXT(DAY(Sales[[#This Row],[OrderDate]]),"ddd")</f>
        <v>Thu</v>
      </c>
      <c r="Q7706" s="8" t="str">
        <f>TEXT(MONTH(Sales[[#This Row],[ShipDate]])*29,"mmm")</f>
        <v>May</v>
      </c>
      <c r="R7706">
        <v>304</v>
      </c>
      <c r="S7706" t="s">
        <v>942</v>
      </c>
      <c r="T7706" t="s">
        <v>28</v>
      </c>
      <c r="U7706">
        <v>98115</v>
      </c>
      <c r="V7706" s="1">
        <v>0</v>
      </c>
      <c r="W7706">
        <v>28</v>
      </c>
      <c r="X7706">
        <v>2</v>
      </c>
      <c r="Y7706">
        <v>97</v>
      </c>
      <c r="AD7706"/>
    </row>
    <row r="7707" spans="1:30" x14ac:dyDescent="0.25">
      <c r="A7707" t="s">
        <v>10</v>
      </c>
      <c r="B7707" s="2">
        <v>43733</v>
      </c>
      <c r="C7707" s="35">
        <f>YEAR(Sales[[#This Row],[ShipDate]])</f>
        <v>2019</v>
      </c>
      <c r="D7707" t="s">
        <v>36</v>
      </c>
      <c r="E7707" t="s">
        <v>18</v>
      </c>
      <c r="F7707" t="s">
        <v>39</v>
      </c>
      <c r="G7707" t="s">
        <v>25</v>
      </c>
      <c r="H7707" t="s">
        <v>271</v>
      </c>
      <c r="I7707" t="s">
        <v>169</v>
      </c>
      <c r="J7707" t="s">
        <v>13</v>
      </c>
      <c r="K7707" t="s">
        <v>1496</v>
      </c>
      <c r="L7707" t="s">
        <v>30</v>
      </c>
      <c r="M7707" t="s">
        <v>82</v>
      </c>
      <c r="N7707" t="str">
        <f>IF(ISBLANK(Sales[[#This Row],[return]]),"No",Sales[[#This Row],[return]])</f>
        <v>Yes</v>
      </c>
      <c r="O7707" s="2">
        <v>43727</v>
      </c>
      <c r="P7707" s="8" t="str">
        <f>TEXT(DAY(Sales[[#This Row],[OrderDate]]),"ddd")</f>
        <v>Thu</v>
      </c>
      <c r="Q7707" s="8" t="str">
        <f>TEXT(MONTH(Sales[[#This Row],[ShipDate]])*29,"mmm")</f>
        <v>Sep</v>
      </c>
      <c r="R7707">
        <v>117</v>
      </c>
      <c r="S7707" t="s">
        <v>2128</v>
      </c>
      <c r="T7707" t="s">
        <v>28</v>
      </c>
      <c r="U7707">
        <v>85023</v>
      </c>
      <c r="V7707" s="1">
        <v>0.2</v>
      </c>
      <c r="W7707">
        <v>-3</v>
      </c>
      <c r="X7707">
        <v>2</v>
      </c>
      <c r="Y7707">
        <v>13</v>
      </c>
      <c r="AD7707"/>
    </row>
    <row r="7708" spans="1:30" x14ac:dyDescent="0.25">
      <c r="A7708" t="s">
        <v>10</v>
      </c>
      <c r="B7708" s="2">
        <v>43733</v>
      </c>
      <c r="C7708" s="35">
        <f>YEAR(Sales[[#This Row],[ShipDate]])</f>
        <v>2019</v>
      </c>
      <c r="D7708" t="s">
        <v>36</v>
      </c>
      <c r="E7708" t="s">
        <v>18</v>
      </c>
      <c r="F7708" t="s">
        <v>50</v>
      </c>
      <c r="G7708" t="s">
        <v>25</v>
      </c>
      <c r="H7708" t="s">
        <v>271</v>
      </c>
      <c r="I7708" t="s">
        <v>169</v>
      </c>
      <c r="J7708" t="s">
        <v>13</v>
      </c>
      <c r="K7708" t="s">
        <v>1496</v>
      </c>
      <c r="L7708" t="s">
        <v>30</v>
      </c>
      <c r="M7708" t="s">
        <v>82</v>
      </c>
      <c r="N7708" t="str">
        <f>IF(ISBLANK(Sales[[#This Row],[return]]),"No",Sales[[#This Row],[return]])</f>
        <v>Yes</v>
      </c>
      <c r="O7708" s="2">
        <v>43727</v>
      </c>
      <c r="P7708" s="8" t="str">
        <f>TEXT(DAY(Sales[[#This Row],[OrderDate]]),"ddd")</f>
        <v>Thu</v>
      </c>
      <c r="Q7708" s="8" t="str">
        <f>TEXT(MONTH(Sales[[#This Row],[ShipDate]])*29,"mmm")</f>
        <v>Sep</v>
      </c>
      <c r="R7708">
        <v>1287</v>
      </c>
      <c r="S7708" t="s">
        <v>158</v>
      </c>
      <c r="T7708" t="s">
        <v>28</v>
      </c>
      <c r="U7708">
        <v>85023</v>
      </c>
      <c r="V7708" s="1">
        <v>0.7</v>
      </c>
      <c r="W7708">
        <v>-14</v>
      </c>
      <c r="X7708">
        <v>4</v>
      </c>
      <c r="Y7708">
        <v>18</v>
      </c>
      <c r="AD7708"/>
    </row>
    <row r="7709" spans="1:30" x14ac:dyDescent="0.25">
      <c r="A7709" t="s">
        <v>10</v>
      </c>
      <c r="B7709" s="2">
        <v>43733</v>
      </c>
      <c r="C7709" s="35">
        <f>YEAR(Sales[[#This Row],[ShipDate]])</f>
        <v>2019</v>
      </c>
      <c r="D7709" t="s">
        <v>36</v>
      </c>
      <c r="E7709" t="s">
        <v>18</v>
      </c>
      <c r="F7709" t="s">
        <v>99</v>
      </c>
      <c r="G7709" t="s">
        <v>46</v>
      </c>
      <c r="H7709" t="s">
        <v>271</v>
      </c>
      <c r="I7709" t="s">
        <v>169</v>
      </c>
      <c r="J7709" t="s">
        <v>13</v>
      </c>
      <c r="K7709" t="s">
        <v>1496</v>
      </c>
      <c r="L7709" t="s">
        <v>30</v>
      </c>
      <c r="M7709" t="s">
        <v>82</v>
      </c>
      <c r="N7709" t="str">
        <f>IF(ISBLANK(Sales[[#This Row],[return]]),"No",Sales[[#This Row],[return]])</f>
        <v>Yes</v>
      </c>
      <c r="O7709" s="2">
        <v>43727</v>
      </c>
      <c r="P7709" s="8" t="str">
        <f>TEXT(DAY(Sales[[#This Row],[OrderDate]]),"ddd")</f>
        <v>Thu</v>
      </c>
      <c r="Q7709" s="8" t="str">
        <f>TEXT(MONTH(Sales[[#This Row],[ShipDate]])*29,"mmm")</f>
        <v>Sep</v>
      </c>
      <c r="R7709">
        <v>1471</v>
      </c>
      <c r="S7709" t="s">
        <v>419</v>
      </c>
      <c r="T7709" t="s">
        <v>28</v>
      </c>
      <c r="U7709">
        <v>85023</v>
      </c>
      <c r="V7709" s="1">
        <v>0.2</v>
      </c>
      <c r="W7709">
        <v>4</v>
      </c>
      <c r="X7709">
        <v>2</v>
      </c>
      <c r="Y7709">
        <v>90</v>
      </c>
      <c r="AD7709"/>
    </row>
    <row r="7710" spans="1:30" x14ac:dyDescent="0.25">
      <c r="A7710" t="s">
        <v>10</v>
      </c>
      <c r="B7710" s="2">
        <v>43733</v>
      </c>
      <c r="C7710" s="35">
        <f>YEAR(Sales[[#This Row],[ShipDate]])</f>
        <v>2019</v>
      </c>
      <c r="D7710" t="s">
        <v>36</v>
      </c>
      <c r="E7710" t="s">
        <v>18</v>
      </c>
      <c r="F7710" t="s">
        <v>48</v>
      </c>
      <c r="G7710" t="s">
        <v>46</v>
      </c>
      <c r="H7710" t="s">
        <v>271</v>
      </c>
      <c r="I7710" t="s">
        <v>169</v>
      </c>
      <c r="J7710" t="s">
        <v>13</v>
      </c>
      <c r="K7710" t="s">
        <v>1496</v>
      </c>
      <c r="L7710" t="s">
        <v>30</v>
      </c>
      <c r="M7710" t="s">
        <v>82</v>
      </c>
      <c r="N7710" t="str">
        <f>IF(ISBLANK(Sales[[#This Row],[return]]),"No",Sales[[#This Row],[return]])</f>
        <v>Yes</v>
      </c>
      <c r="O7710" s="2">
        <v>43727</v>
      </c>
      <c r="P7710" s="8" t="str">
        <f>TEXT(DAY(Sales[[#This Row],[OrderDate]]),"ddd")</f>
        <v>Thu</v>
      </c>
      <c r="Q7710" s="8" t="str">
        <f>TEXT(MONTH(Sales[[#This Row],[ShipDate]])*29,"mmm")</f>
        <v>Sep</v>
      </c>
      <c r="R7710">
        <v>1298</v>
      </c>
      <c r="S7710" t="s">
        <v>2573</v>
      </c>
      <c r="T7710" t="s">
        <v>28</v>
      </c>
      <c r="U7710">
        <v>85023</v>
      </c>
      <c r="V7710" s="1">
        <v>0.2</v>
      </c>
      <c r="W7710">
        <v>29</v>
      </c>
      <c r="X7710">
        <v>2</v>
      </c>
      <c r="Y7710">
        <v>472</v>
      </c>
      <c r="AD7710"/>
    </row>
    <row r="7711" spans="1:30" x14ac:dyDescent="0.25">
      <c r="A7711" t="s">
        <v>24</v>
      </c>
      <c r="B7711" s="2">
        <v>43539</v>
      </c>
      <c r="C7711" s="35">
        <f>YEAR(Sales[[#This Row],[ShipDate]])</f>
        <v>2019</v>
      </c>
      <c r="D7711" t="s">
        <v>113</v>
      </c>
      <c r="E7711" t="s">
        <v>18</v>
      </c>
      <c r="F7711" t="s">
        <v>52</v>
      </c>
      <c r="G7711" t="s">
        <v>25</v>
      </c>
      <c r="H7711" t="s">
        <v>368</v>
      </c>
      <c r="I7711" t="s">
        <v>371</v>
      </c>
      <c r="J7711" t="s">
        <v>13</v>
      </c>
      <c r="K7711" t="s">
        <v>1347</v>
      </c>
      <c r="L7711" t="s">
        <v>92</v>
      </c>
      <c r="N7711" t="str">
        <f>IF(ISBLANK(Sales[[#This Row],[return]]),"No",Sales[[#This Row],[return]])</f>
        <v>No</v>
      </c>
      <c r="O7711" s="2">
        <v>43537</v>
      </c>
      <c r="P7711" s="8" t="str">
        <f>TEXT(DAY(Sales[[#This Row],[OrderDate]]),"ddd")</f>
        <v>Fri</v>
      </c>
      <c r="Q7711" s="8" t="str">
        <f>TEXT(MONTH(Sales[[#This Row],[ShipDate]])*29,"mmm")</f>
        <v>Mar</v>
      </c>
      <c r="R7711">
        <v>857</v>
      </c>
      <c r="S7711" t="s">
        <v>1683</v>
      </c>
      <c r="T7711" t="s">
        <v>90</v>
      </c>
      <c r="U7711">
        <v>6824</v>
      </c>
      <c r="V7711" s="1">
        <v>0</v>
      </c>
      <c r="W7711">
        <v>121</v>
      </c>
      <c r="X7711">
        <v>2</v>
      </c>
      <c r="Y7711">
        <v>465</v>
      </c>
      <c r="AD7711"/>
    </row>
    <row r="7712" spans="1:30" x14ac:dyDescent="0.25">
      <c r="A7712" t="s">
        <v>24</v>
      </c>
      <c r="B7712" s="2">
        <v>43539</v>
      </c>
      <c r="C7712" s="35">
        <f>YEAR(Sales[[#This Row],[ShipDate]])</f>
        <v>2019</v>
      </c>
      <c r="D7712" t="s">
        <v>113</v>
      </c>
      <c r="E7712" t="s">
        <v>18</v>
      </c>
      <c r="F7712" t="s">
        <v>50</v>
      </c>
      <c r="G7712" t="s">
        <v>25</v>
      </c>
      <c r="H7712" t="s">
        <v>368</v>
      </c>
      <c r="I7712" t="s">
        <v>371</v>
      </c>
      <c r="J7712" t="s">
        <v>13</v>
      </c>
      <c r="K7712" t="s">
        <v>1347</v>
      </c>
      <c r="L7712" t="s">
        <v>92</v>
      </c>
      <c r="N7712" t="str">
        <f>IF(ISBLANK(Sales[[#This Row],[return]]),"No",Sales[[#This Row],[return]])</f>
        <v>No</v>
      </c>
      <c r="O7712" s="2">
        <v>43537</v>
      </c>
      <c r="P7712" s="8" t="str">
        <f>TEXT(DAY(Sales[[#This Row],[OrderDate]]),"ddd")</f>
        <v>Fri</v>
      </c>
      <c r="Q7712" s="8" t="str">
        <f>TEXT(MONTH(Sales[[#This Row],[ShipDate]])*29,"mmm")</f>
        <v>Mar</v>
      </c>
      <c r="R7712">
        <v>716</v>
      </c>
      <c r="S7712" t="s">
        <v>1685</v>
      </c>
      <c r="T7712" t="s">
        <v>90</v>
      </c>
      <c r="U7712">
        <v>6824</v>
      </c>
      <c r="V7712" s="1">
        <v>0</v>
      </c>
      <c r="W7712">
        <v>15</v>
      </c>
      <c r="X7712">
        <v>2</v>
      </c>
      <c r="Y7712">
        <v>31</v>
      </c>
      <c r="AD7712"/>
    </row>
    <row r="7713" spans="1:30" x14ac:dyDescent="0.25">
      <c r="A7713" t="s">
        <v>24</v>
      </c>
      <c r="B7713" s="2">
        <v>43539</v>
      </c>
      <c r="C7713" s="35">
        <f>YEAR(Sales[[#This Row],[ShipDate]])</f>
        <v>2019</v>
      </c>
      <c r="D7713" t="s">
        <v>113</v>
      </c>
      <c r="E7713" t="s">
        <v>18</v>
      </c>
      <c r="F7713" t="s">
        <v>59</v>
      </c>
      <c r="G7713" t="s">
        <v>25</v>
      </c>
      <c r="H7713" t="s">
        <v>368</v>
      </c>
      <c r="I7713" t="s">
        <v>371</v>
      </c>
      <c r="J7713" t="s">
        <v>13</v>
      </c>
      <c r="K7713" t="s">
        <v>1347</v>
      </c>
      <c r="L7713" t="s">
        <v>92</v>
      </c>
      <c r="N7713" t="str">
        <f>IF(ISBLANK(Sales[[#This Row],[return]]),"No",Sales[[#This Row],[return]])</f>
        <v>No</v>
      </c>
      <c r="O7713" s="2">
        <v>43537</v>
      </c>
      <c r="P7713" s="8" t="str">
        <f>TEXT(DAY(Sales[[#This Row],[OrderDate]]),"ddd")</f>
        <v>Fri</v>
      </c>
      <c r="Q7713" s="8" t="str">
        <f>TEXT(MONTH(Sales[[#This Row],[ShipDate]])*29,"mmm")</f>
        <v>Mar</v>
      </c>
      <c r="R7713">
        <v>1524</v>
      </c>
      <c r="S7713" t="s">
        <v>1706</v>
      </c>
      <c r="T7713" t="s">
        <v>90</v>
      </c>
      <c r="U7713">
        <v>6824</v>
      </c>
      <c r="V7713" s="1">
        <v>0</v>
      </c>
      <c r="W7713">
        <v>12</v>
      </c>
      <c r="X7713">
        <v>4</v>
      </c>
      <c r="Y7713">
        <v>27</v>
      </c>
      <c r="AD7713"/>
    </row>
    <row r="7714" spans="1:30" x14ac:dyDescent="0.25">
      <c r="A7714" t="s">
        <v>10</v>
      </c>
      <c r="B7714" s="2">
        <v>43816</v>
      </c>
      <c r="C7714" s="35">
        <f>YEAR(Sales[[#This Row],[ShipDate]])</f>
        <v>2019</v>
      </c>
      <c r="D7714" t="s">
        <v>36</v>
      </c>
      <c r="E7714" t="s">
        <v>18</v>
      </c>
      <c r="F7714" t="s">
        <v>50</v>
      </c>
      <c r="G7714" t="s">
        <v>25</v>
      </c>
      <c r="H7714" t="s">
        <v>964</v>
      </c>
      <c r="I7714" t="s">
        <v>389</v>
      </c>
      <c r="J7714" t="s">
        <v>13</v>
      </c>
      <c r="K7714" t="s">
        <v>1398</v>
      </c>
      <c r="L7714" t="s">
        <v>92</v>
      </c>
      <c r="N7714" t="str">
        <f>IF(ISBLANK(Sales[[#This Row],[return]]),"No",Sales[[#This Row],[return]])</f>
        <v>No</v>
      </c>
      <c r="O7714" s="2">
        <v>43810</v>
      </c>
      <c r="P7714" s="8" t="str">
        <f>TEXT(DAY(Sales[[#This Row],[OrderDate]]),"ddd")</f>
        <v>Wed</v>
      </c>
      <c r="Q7714" s="8" t="str">
        <f>TEXT(MONTH(Sales[[#This Row],[ShipDate]])*29,"mmm")</f>
        <v>Dec</v>
      </c>
      <c r="R7714">
        <v>898</v>
      </c>
      <c r="S7714" t="s">
        <v>1633</v>
      </c>
      <c r="T7714" t="s">
        <v>90</v>
      </c>
      <c r="U7714">
        <v>7060</v>
      </c>
      <c r="V7714" s="1">
        <v>0</v>
      </c>
      <c r="W7714">
        <v>331</v>
      </c>
      <c r="X7714">
        <v>2</v>
      </c>
      <c r="Y7714">
        <v>736</v>
      </c>
      <c r="AD7714"/>
    </row>
    <row r="7715" spans="1:30" x14ac:dyDescent="0.25">
      <c r="A7715" t="s">
        <v>10</v>
      </c>
      <c r="B7715" s="2">
        <v>43816</v>
      </c>
      <c r="C7715" s="35">
        <f>YEAR(Sales[[#This Row],[ShipDate]])</f>
        <v>2019</v>
      </c>
      <c r="D7715" t="s">
        <v>36</v>
      </c>
      <c r="E7715" t="s">
        <v>18</v>
      </c>
      <c r="F7715" t="s">
        <v>50</v>
      </c>
      <c r="G7715" t="s">
        <v>25</v>
      </c>
      <c r="H7715" t="s">
        <v>964</v>
      </c>
      <c r="I7715" t="s">
        <v>389</v>
      </c>
      <c r="J7715" t="s">
        <v>13</v>
      </c>
      <c r="K7715" t="s">
        <v>1398</v>
      </c>
      <c r="L7715" t="s">
        <v>92</v>
      </c>
      <c r="N7715" t="str">
        <f>IF(ISBLANK(Sales[[#This Row],[return]]),"No",Sales[[#This Row],[return]])</f>
        <v>No</v>
      </c>
      <c r="O7715" s="2">
        <v>43810</v>
      </c>
      <c r="P7715" s="8" t="str">
        <f>TEXT(DAY(Sales[[#This Row],[OrderDate]]),"ddd")</f>
        <v>Wed</v>
      </c>
      <c r="Q7715" s="8" t="str">
        <f>TEXT(MONTH(Sales[[#This Row],[ShipDate]])*29,"mmm")</f>
        <v>Dec</v>
      </c>
      <c r="R7715">
        <v>664</v>
      </c>
      <c r="S7715" t="s">
        <v>1929</v>
      </c>
      <c r="T7715" t="s">
        <v>90</v>
      </c>
      <c r="U7715">
        <v>7060</v>
      </c>
      <c r="V7715" s="1">
        <v>0</v>
      </c>
      <c r="W7715">
        <v>18</v>
      </c>
      <c r="X7715">
        <v>5</v>
      </c>
      <c r="Y7715">
        <v>40</v>
      </c>
      <c r="AD7715"/>
    </row>
    <row r="7716" spans="1:30" x14ac:dyDescent="0.25">
      <c r="A7716" t="s">
        <v>10</v>
      </c>
      <c r="B7716" s="2">
        <v>43816</v>
      </c>
      <c r="C7716" s="35">
        <f>YEAR(Sales[[#This Row],[ShipDate]])</f>
        <v>2019</v>
      </c>
      <c r="D7716" t="s">
        <v>36</v>
      </c>
      <c r="E7716" t="s">
        <v>18</v>
      </c>
      <c r="F7716" t="s">
        <v>52</v>
      </c>
      <c r="G7716" t="s">
        <v>25</v>
      </c>
      <c r="H7716" t="s">
        <v>964</v>
      </c>
      <c r="I7716" t="s">
        <v>389</v>
      </c>
      <c r="J7716" t="s">
        <v>13</v>
      </c>
      <c r="K7716" t="s">
        <v>1398</v>
      </c>
      <c r="L7716" t="s">
        <v>92</v>
      </c>
      <c r="N7716" t="str">
        <f>IF(ISBLANK(Sales[[#This Row],[return]]),"No",Sales[[#This Row],[return]])</f>
        <v>No</v>
      </c>
      <c r="O7716" s="2">
        <v>43810</v>
      </c>
      <c r="P7716" s="8" t="str">
        <f>TEXT(DAY(Sales[[#This Row],[OrderDate]]),"ddd")</f>
        <v>Wed</v>
      </c>
      <c r="Q7716" s="8" t="str">
        <f>TEXT(MONTH(Sales[[#This Row],[ShipDate]])*29,"mmm")</f>
        <v>Dec</v>
      </c>
      <c r="R7716">
        <v>366</v>
      </c>
      <c r="S7716" t="s">
        <v>398</v>
      </c>
      <c r="T7716" t="s">
        <v>90</v>
      </c>
      <c r="U7716">
        <v>7060</v>
      </c>
      <c r="V7716" s="1">
        <v>0</v>
      </c>
      <c r="W7716">
        <v>7</v>
      </c>
      <c r="X7716">
        <v>7</v>
      </c>
      <c r="Y7716">
        <v>23</v>
      </c>
      <c r="AD7716"/>
    </row>
    <row r="7717" spans="1:30" x14ac:dyDescent="0.25">
      <c r="A7717" t="s">
        <v>24</v>
      </c>
      <c r="B7717" s="2">
        <v>43642</v>
      </c>
      <c r="C7717" s="35">
        <f>YEAR(Sales[[#This Row],[ShipDate]])</f>
        <v>2019</v>
      </c>
      <c r="D7717" t="s">
        <v>36</v>
      </c>
      <c r="E7717" t="s">
        <v>69</v>
      </c>
      <c r="F7717" t="s">
        <v>38</v>
      </c>
      <c r="G7717" t="s">
        <v>11</v>
      </c>
      <c r="H7717" t="s">
        <v>399</v>
      </c>
      <c r="I7717" t="s">
        <v>70</v>
      </c>
      <c r="J7717" t="s">
        <v>13</v>
      </c>
      <c r="K7717" t="s">
        <v>2923</v>
      </c>
      <c r="L7717" t="s">
        <v>68</v>
      </c>
      <c r="N7717" t="str">
        <f>IF(ISBLANK(Sales[[#This Row],[return]]),"No",Sales[[#This Row],[return]])</f>
        <v>No</v>
      </c>
      <c r="O7717" s="2">
        <v>43635</v>
      </c>
      <c r="P7717" s="8" t="str">
        <f>TEXT(DAY(Sales[[#This Row],[OrderDate]]),"ddd")</f>
        <v>Thu</v>
      </c>
      <c r="Q7717" s="8" t="str">
        <f>TEXT(MONTH(Sales[[#This Row],[ShipDate]])*29,"mmm")</f>
        <v>Jun</v>
      </c>
      <c r="R7717">
        <v>427</v>
      </c>
      <c r="S7717" t="s">
        <v>989</v>
      </c>
      <c r="T7717" t="s">
        <v>66</v>
      </c>
      <c r="U7717">
        <v>75081</v>
      </c>
      <c r="V7717" s="1">
        <v>0.3</v>
      </c>
      <c r="W7717">
        <v>-85</v>
      </c>
      <c r="X7717">
        <v>3</v>
      </c>
      <c r="Y7717">
        <v>457</v>
      </c>
      <c r="AD7717"/>
    </row>
    <row r="7718" spans="1:30" x14ac:dyDescent="0.25">
      <c r="A7718" t="s">
        <v>24</v>
      </c>
      <c r="B7718" s="2">
        <v>43642</v>
      </c>
      <c r="C7718" s="35">
        <f>YEAR(Sales[[#This Row],[ShipDate]])</f>
        <v>2019</v>
      </c>
      <c r="D7718" t="s">
        <v>36</v>
      </c>
      <c r="E7718" t="s">
        <v>69</v>
      </c>
      <c r="F7718" t="s">
        <v>50</v>
      </c>
      <c r="G7718" t="s">
        <v>25</v>
      </c>
      <c r="H7718" t="s">
        <v>399</v>
      </c>
      <c r="I7718" t="s">
        <v>70</v>
      </c>
      <c r="J7718" t="s">
        <v>13</v>
      </c>
      <c r="K7718" t="s">
        <v>2923</v>
      </c>
      <c r="L7718" t="s">
        <v>68</v>
      </c>
      <c r="N7718" t="str">
        <f>IF(ISBLANK(Sales[[#This Row],[return]]),"No",Sales[[#This Row],[return]])</f>
        <v>No</v>
      </c>
      <c r="O7718" s="2">
        <v>43635</v>
      </c>
      <c r="P7718" s="8" t="str">
        <f>TEXT(DAY(Sales[[#This Row],[OrderDate]]),"ddd")</f>
        <v>Thu</v>
      </c>
      <c r="Q7718" s="8" t="str">
        <f>TEXT(MONTH(Sales[[#This Row],[ShipDate]])*29,"mmm")</f>
        <v>Jun</v>
      </c>
      <c r="R7718">
        <v>697</v>
      </c>
      <c r="S7718" t="s">
        <v>2223</v>
      </c>
      <c r="T7718" t="s">
        <v>66</v>
      </c>
      <c r="U7718">
        <v>75081</v>
      </c>
      <c r="V7718" s="1">
        <v>0.8</v>
      </c>
      <c r="W7718">
        <v>-11</v>
      </c>
      <c r="X7718">
        <v>3</v>
      </c>
      <c r="Y7718">
        <v>7</v>
      </c>
      <c r="AD7718"/>
    </row>
    <row r="7719" spans="1:30" x14ac:dyDescent="0.25">
      <c r="A7719" t="s">
        <v>40</v>
      </c>
      <c r="B7719" s="2">
        <v>43518</v>
      </c>
      <c r="C7719" s="35">
        <f>YEAR(Sales[[#This Row],[ShipDate]])</f>
        <v>2019</v>
      </c>
      <c r="D7719" t="s">
        <v>36</v>
      </c>
      <c r="E7719" t="s">
        <v>69</v>
      </c>
      <c r="F7719" t="s">
        <v>38</v>
      </c>
      <c r="G7719" t="s">
        <v>11</v>
      </c>
      <c r="H7719" t="s">
        <v>164</v>
      </c>
      <c r="I7719" t="s">
        <v>120</v>
      </c>
      <c r="J7719" t="s">
        <v>13</v>
      </c>
      <c r="K7719" t="s">
        <v>2929</v>
      </c>
      <c r="L7719" t="s">
        <v>68</v>
      </c>
      <c r="N7719" t="str">
        <f>IF(ISBLANK(Sales[[#This Row],[return]]),"No",Sales[[#This Row],[return]])</f>
        <v>No</v>
      </c>
      <c r="O7719" s="2">
        <v>43513</v>
      </c>
      <c r="P7719" s="8" t="str">
        <f>TEXT(DAY(Sales[[#This Row],[OrderDate]]),"ddd")</f>
        <v>Tue</v>
      </c>
      <c r="Q7719" s="8" t="str">
        <f>TEXT(MONTH(Sales[[#This Row],[ShipDate]])*29,"mmm")</f>
        <v>Feb</v>
      </c>
      <c r="R7719">
        <v>423</v>
      </c>
      <c r="S7719" t="s">
        <v>3189</v>
      </c>
      <c r="T7719" t="s">
        <v>66</v>
      </c>
      <c r="U7719">
        <v>60653</v>
      </c>
      <c r="V7719" s="1">
        <v>0.5</v>
      </c>
      <c r="W7719">
        <v>-269</v>
      </c>
      <c r="X7719">
        <v>3</v>
      </c>
      <c r="Y7719">
        <v>481</v>
      </c>
      <c r="AD7719"/>
    </row>
    <row r="7720" spans="1:30" x14ac:dyDescent="0.25">
      <c r="A7720" t="s">
        <v>40</v>
      </c>
      <c r="B7720" s="2">
        <v>43518</v>
      </c>
      <c r="C7720" s="35">
        <f>YEAR(Sales[[#This Row],[ShipDate]])</f>
        <v>2019</v>
      </c>
      <c r="D7720" t="s">
        <v>36</v>
      </c>
      <c r="E7720" t="s">
        <v>69</v>
      </c>
      <c r="F7720" t="s">
        <v>48</v>
      </c>
      <c r="G7720" t="s">
        <v>46</v>
      </c>
      <c r="H7720" t="s">
        <v>164</v>
      </c>
      <c r="I7720" t="s">
        <v>120</v>
      </c>
      <c r="J7720" t="s">
        <v>13</v>
      </c>
      <c r="K7720" t="s">
        <v>2929</v>
      </c>
      <c r="L7720" t="s">
        <v>68</v>
      </c>
      <c r="N7720" t="str">
        <f>IF(ISBLANK(Sales[[#This Row],[return]]),"No",Sales[[#This Row],[return]])</f>
        <v>No</v>
      </c>
      <c r="O7720" s="2">
        <v>43513</v>
      </c>
      <c r="P7720" s="8" t="str">
        <f>TEXT(DAY(Sales[[#This Row],[OrderDate]]),"ddd")</f>
        <v>Tue</v>
      </c>
      <c r="Q7720" s="8" t="str">
        <f>TEXT(MONTH(Sales[[#This Row],[ShipDate]])*29,"mmm")</f>
        <v>Feb</v>
      </c>
      <c r="R7720">
        <v>993</v>
      </c>
      <c r="S7720" t="s">
        <v>3051</v>
      </c>
      <c r="T7720" t="s">
        <v>66</v>
      </c>
      <c r="U7720">
        <v>60653</v>
      </c>
      <c r="V7720" s="1">
        <v>0.2</v>
      </c>
      <c r="W7720">
        <v>11</v>
      </c>
      <c r="X7720">
        <v>1</v>
      </c>
      <c r="Y7720">
        <v>125</v>
      </c>
      <c r="AD7720"/>
    </row>
    <row r="7721" spans="1:30" x14ac:dyDescent="0.25">
      <c r="A7721" t="s">
        <v>40</v>
      </c>
      <c r="B7721" s="2">
        <v>43710</v>
      </c>
      <c r="C7721" s="35">
        <f>YEAR(Sales[[#This Row],[ShipDate]])</f>
        <v>2019</v>
      </c>
      <c r="D7721" t="s">
        <v>19</v>
      </c>
      <c r="E7721" t="s">
        <v>31</v>
      </c>
      <c r="F7721" t="s">
        <v>23</v>
      </c>
      <c r="G7721" t="s">
        <v>11</v>
      </c>
      <c r="H7721" t="s">
        <v>1904</v>
      </c>
      <c r="I7721" t="s">
        <v>63</v>
      </c>
      <c r="J7721" t="s">
        <v>13</v>
      </c>
      <c r="K7721" t="s">
        <v>2701</v>
      </c>
      <c r="L7721" t="s">
        <v>30</v>
      </c>
      <c r="M7721" t="s">
        <v>82</v>
      </c>
      <c r="N7721" t="str">
        <f>IF(ISBLANK(Sales[[#This Row],[return]]),"No",Sales[[#This Row],[return]])</f>
        <v>Yes</v>
      </c>
      <c r="O7721" s="2">
        <v>43708</v>
      </c>
      <c r="P7721" s="8" t="str">
        <f>TEXT(DAY(Sales[[#This Row],[OrderDate]]),"ddd")</f>
        <v>Tue</v>
      </c>
      <c r="Q7721" s="8" t="str">
        <f>TEXT(MONTH(Sales[[#This Row],[ShipDate]])*29,"mmm")</f>
        <v>Sep</v>
      </c>
      <c r="R7721">
        <v>826</v>
      </c>
      <c r="S7721" t="s">
        <v>736</v>
      </c>
      <c r="T7721" t="s">
        <v>28</v>
      </c>
      <c r="U7721">
        <v>99207</v>
      </c>
      <c r="V7721" s="1">
        <v>0.2</v>
      </c>
      <c r="W7721">
        <v>7</v>
      </c>
      <c r="X7721">
        <v>2</v>
      </c>
      <c r="Y7721">
        <v>570</v>
      </c>
      <c r="AD7721"/>
    </row>
    <row r="7722" spans="1:30" x14ac:dyDescent="0.25">
      <c r="A7722" t="s">
        <v>40</v>
      </c>
      <c r="B7722" s="2">
        <v>43710</v>
      </c>
      <c r="C7722" s="35">
        <f>YEAR(Sales[[#This Row],[ShipDate]])</f>
        <v>2019</v>
      </c>
      <c r="D7722" t="s">
        <v>19</v>
      </c>
      <c r="E7722" t="s">
        <v>31</v>
      </c>
      <c r="F7722" t="s">
        <v>39</v>
      </c>
      <c r="G7722" t="s">
        <v>25</v>
      </c>
      <c r="H7722" t="s">
        <v>1904</v>
      </c>
      <c r="I7722" t="s">
        <v>63</v>
      </c>
      <c r="J7722" t="s">
        <v>13</v>
      </c>
      <c r="K7722" t="s">
        <v>2701</v>
      </c>
      <c r="L7722" t="s">
        <v>30</v>
      </c>
      <c r="M7722" t="s">
        <v>82</v>
      </c>
      <c r="N7722" t="str">
        <f>IF(ISBLANK(Sales[[#This Row],[return]]),"No",Sales[[#This Row],[return]])</f>
        <v>Yes</v>
      </c>
      <c r="O7722" s="2">
        <v>43708</v>
      </c>
      <c r="P7722" s="8" t="str">
        <f>TEXT(DAY(Sales[[#This Row],[OrderDate]]),"ddd")</f>
        <v>Tue</v>
      </c>
      <c r="Q7722" s="8" t="str">
        <f>TEXT(MONTH(Sales[[#This Row],[ShipDate]])*29,"mmm")</f>
        <v>Sep</v>
      </c>
      <c r="R7722">
        <v>1474</v>
      </c>
      <c r="S7722" t="s">
        <v>192</v>
      </c>
      <c r="T7722" t="s">
        <v>28</v>
      </c>
      <c r="U7722">
        <v>99207</v>
      </c>
      <c r="V7722" s="1">
        <v>0</v>
      </c>
      <c r="W7722">
        <v>43</v>
      </c>
      <c r="X7722">
        <v>7</v>
      </c>
      <c r="Y7722">
        <v>150</v>
      </c>
      <c r="AD7722"/>
    </row>
    <row r="7723" spans="1:30" x14ac:dyDescent="0.25">
      <c r="A7723" t="s">
        <v>40</v>
      </c>
      <c r="B7723" s="2">
        <v>43786</v>
      </c>
      <c r="C7723" s="35">
        <f>YEAR(Sales[[#This Row],[ShipDate]])</f>
        <v>2019</v>
      </c>
      <c r="D7723" t="s">
        <v>36</v>
      </c>
      <c r="E7723" t="s">
        <v>18</v>
      </c>
      <c r="F7723" t="s">
        <v>59</v>
      </c>
      <c r="G7723" t="s">
        <v>25</v>
      </c>
      <c r="H7723" t="s">
        <v>1390</v>
      </c>
      <c r="I7723" t="s">
        <v>37</v>
      </c>
      <c r="J7723" t="s">
        <v>13</v>
      </c>
      <c r="K7723" t="s">
        <v>1123</v>
      </c>
      <c r="L7723" t="s">
        <v>17</v>
      </c>
      <c r="N7723" t="str">
        <f>IF(ISBLANK(Sales[[#This Row],[return]]),"No",Sales[[#This Row],[return]])</f>
        <v>No</v>
      </c>
      <c r="O7723" s="2">
        <v>43781</v>
      </c>
      <c r="P7723" s="8" t="str">
        <f>TEXT(DAY(Sales[[#This Row],[OrderDate]]),"ddd")</f>
        <v>Thu</v>
      </c>
      <c r="Q7723" s="8" t="str">
        <f>TEXT(MONTH(Sales[[#This Row],[ShipDate]])*29,"mmm")</f>
        <v>Nov</v>
      </c>
      <c r="R7723">
        <v>1765</v>
      </c>
      <c r="S7723" t="s">
        <v>1825</v>
      </c>
      <c r="T7723" t="s">
        <v>15</v>
      </c>
      <c r="U7723">
        <v>32303</v>
      </c>
      <c r="V7723" s="1">
        <v>0.2</v>
      </c>
      <c r="W7723">
        <v>9</v>
      </c>
      <c r="X7723">
        <v>5</v>
      </c>
      <c r="Y7723">
        <v>27</v>
      </c>
      <c r="AD7723"/>
    </row>
    <row r="7724" spans="1:30" x14ac:dyDescent="0.25">
      <c r="A7724" t="s">
        <v>24</v>
      </c>
      <c r="B7724" s="2">
        <v>43509</v>
      </c>
      <c r="C7724" s="35">
        <f>YEAR(Sales[[#This Row],[ShipDate]])</f>
        <v>2019</v>
      </c>
      <c r="D7724" t="s">
        <v>36</v>
      </c>
      <c r="E7724" t="s">
        <v>69</v>
      </c>
      <c r="F7724" t="s">
        <v>59</v>
      </c>
      <c r="G7724" t="s">
        <v>25</v>
      </c>
      <c r="H7724" t="s">
        <v>79</v>
      </c>
      <c r="I7724" t="s">
        <v>32</v>
      </c>
      <c r="J7724" t="s">
        <v>13</v>
      </c>
      <c r="K7724" t="s">
        <v>2979</v>
      </c>
      <c r="L7724" t="s">
        <v>30</v>
      </c>
      <c r="N7724" t="str">
        <f>IF(ISBLANK(Sales[[#This Row],[return]]),"No",Sales[[#This Row],[return]])</f>
        <v>No</v>
      </c>
      <c r="O7724" s="2">
        <v>43502</v>
      </c>
      <c r="P7724" s="8" t="str">
        <f>TEXT(DAY(Sales[[#This Row],[OrderDate]]),"ddd")</f>
        <v>Fri</v>
      </c>
      <c r="Q7724" s="8" t="str">
        <f>TEXT(MONTH(Sales[[#This Row],[ShipDate]])*29,"mmm")</f>
        <v>Feb</v>
      </c>
      <c r="R7724">
        <v>1743</v>
      </c>
      <c r="S7724" t="s">
        <v>1955</v>
      </c>
      <c r="T7724" t="s">
        <v>28</v>
      </c>
      <c r="U7724">
        <v>94109</v>
      </c>
      <c r="V7724" s="1">
        <v>0</v>
      </c>
      <c r="W7724">
        <v>13</v>
      </c>
      <c r="X7724">
        <v>5</v>
      </c>
      <c r="Y7724">
        <v>30</v>
      </c>
      <c r="AD7724"/>
    </row>
    <row r="7725" spans="1:30" x14ac:dyDescent="0.25">
      <c r="A7725" t="s">
        <v>40</v>
      </c>
      <c r="B7725" s="2">
        <v>43780</v>
      </c>
      <c r="C7725" s="35">
        <f>YEAR(Sales[[#This Row],[ShipDate]])</f>
        <v>2019</v>
      </c>
      <c r="D7725" t="s">
        <v>36</v>
      </c>
      <c r="E7725" t="s">
        <v>18</v>
      </c>
      <c r="F7725" t="s">
        <v>23</v>
      </c>
      <c r="G7725" t="s">
        <v>11</v>
      </c>
      <c r="H7725" t="s">
        <v>88</v>
      </c>
      <c r="I7725" t="s">
        <v>93</v>
      </c>
      <c r="J7725" t="s">
        <v>13</v>
      </c>
      <c r="K7725" t="s">
        <v>1437</v>
      </c>
      <c r="L7725" t="s">
        <v>92</v>
      </c>
      <c r="N7725" t="str">
        <f>IF(ISBLANK(Sales[[#This Row],[return]]),"No",Sales[[#This Row],[return]])</f>
        <v>No</v>
      </c>
      <c r="O7725" s="2">
        <v>43775</v>
      </c>
      <c r="P7725" s="8" t="str">
        <f>TEXT(DAY(Sales[[#This Row],[OrderDate]]),"ddd")</f>
        <v>Fri</v>
      </c>
      <c r="Q7725" s="8" t="str">
        <f>TEXT(MONTH(Sales[[#This Row],[ShipDate]])*29,"mmm")</f>
        <v>Nov</v>
      </c>
      <c r="R7725">
        <v>773</v>
      </c>
      <c r="S7725" t="s">
        <v>3110</v>
      </c>
      <c r="T7725" t="s">
        <v>90</v>
      </c>
      <c r="U7725">
        <v>19143</v>
      </c>
      <c r="V7725" s="1">
        <v>0.3</v>
      </c>
      <c r="W7725">
        <v>-31</v>
      </c>
      <c r="X7725">
        <v>2</v>
      </c>
      <c r="Y7725">
        <v>127</v>
      </c>
      <c r="AD7725"/>
    </row>
    <row r="7726" spans="1:30" x14ac:dyDescent="0.25">
      <c r="A7726" t="s">
        <v>40</v>
      </c>
      <c r="B7726" s="2">
        <v>43780</v>
      </c>
      <c r="C7726" s="35">
        <f>YEAR(Sales[[#This Row],[ShipDate]])</f>
        <v>2019</v>
      </c>
      <c r="D7726" t="s">
        <v>36</v>
      </c>
      <c r="E7726" t="s">
        <v>18</v>
      </c>
      <c r="F7726" t="s">
        <v>59</v>
      </c>
      <c r="G7726" t="s">
        <v>25</v>
      </c>
      <c r="H7726" t="s">
        <v>88</v>
      </c>
      <c r="I7726" t="s">
        <v>93</v>
      </c>
      <c r="J7726" t="s">
        <v>13</v>
      </c>
      <c r="K7726" t="s">
        <v>1437</v>
      </c>
      <c r="L7726" t="s">
        <v>92</v>
      </c>
      <c r="N7726" t="str">
        <f>IF(ISBLANK(Sales[[#This Row],[return]]),"No",Sales[[#This Row],[return]])</f>
        <v>No</v>
      </c>
      <c r="O7726" s="2">
        <v>43775</v>
      </c>
      <c r="P7726" s="8" t="str">
        <f>TEXT(DAY(Sales[[#This Row],[OrderDate]]),"ddd")</f>
        <v>Fri</v>
      </c>
      <c r="Q7726" s="8" t="str">
        <f>TEXT(MONTH(Sales[[#This Row],[ShipDate]])*29,"mmm")</f>
        <v>Nov</v>
      </c>
      <c r="R7726">
        <v>1702</v>
      </c>
      <c r="S7726" t="s">
        <v>674</v>
      </c>
      <c r="T7726" t="s">
        <v>90</v>
      </c>
      <c r="U7726">
        <v>19143</v>
      </c>
      <c r="V7726" s="1">
        <v>0.2</v>
      </c>
      <c r="W7726">
        <v>16</v>
      </c>
      <c r="X7726">
        <v>3</v>
      </c>
      <c r="Y7726">
        <v>48</v>
      </c>
      <c r="AD7726"/>
    </row>
    <row r="7727" spans="1:30" x14ac:dyDescent="0.25">
      <c r="A7727" t="s">
        <v>40</v>
      </c>
      <c r="B7727" s="2">
        <v>43818</v>
      </c>
      <c r="C7727" s="35">
        <f>YEAR(Sales[[#This Row],[ShipDate]])</f>
        <v>2019</v>
      </c>
      <c r="D7727" t="s">
        <v>36</v>
      </c>
      <c r="E7727" t="s">
        <v>18</v>
      </c>
      <c r="F7727" t="s">
        <v>59</v>
      </c>
      <c r="G7727" t="s">
        <v>25</v>
      </c>
      <c r="H7727" t="s">
        <v>491</v>
      </c>
      <c r="I7727" t="s">
        <v>32</v>
      </c>
      <c r="J7727" t="s">
        <v>13</v>
      </c>
      <c r="K7727" t="s">
        <v>1357</v>
      </c>
      <c r="L7727" t="s">
        <v>30</v>
      </c>
      <c r="N7727" t="str">
        <f>IF(ISBLANK(Sales[[#This Row],[return]]),"No",Sales[[#This Row],[return]])</f>
        <v>No</v>
      </c>
      <c r="O7727" s="2">
        <v>43814</v>
      </c>
      <c r="P7727" s="8" t="str">
        <f>TEXT(DAY(Sales[[#This Row],[OrderDate]]),"ddd")</f>
        <v>Sun</v>
      </c>
      <c r="Q7727" s="8" t="str">
        <f>TEXT(MONTH(Sales[[#This Row],[ShipDate]])*29,"mmm")</f>
        <v>Dec</v>
      </c>
      <c r="R7727">
        <v>1660</v>
      </c>
      <c r="S7727" t="s">
        <v>3147</v>
      </c>
      <c r="T7727" t="s">
        <v>28</v>
      </c>
      <c r="U7727">
        <v>90301</v>
      </c>
      <c r="V7727" s="1">
        <v>0</v>
      </c>
      <c r="W7727">
        <v>11</v>
      </c>
      <c r="X7727">
        <v>3</v>
      </c>
      <c r="Y7727">
        <v>23</v>
      </c>
      <c r="AD7727"/>
    </row>
    <row r="7728" spans="1:30" x14ac:dyDescent="0.25">
      <c r="A7728" t="s">
        <v>40</v>
      </c>
      <c r="B7728" s="2">
        <v>43818</v>
      </c>
      <c r="C7728" s="35">
        <f>YEAR(Sales[[#This Row],[ShipDate]])</f>
        <v>2019</v>
      </c>
      <c r="D7728" t="s">
        <v>36</v>
      </c>
      <c r="E7728" t="s">
        <v>18</v>
      </c>
      <c r="F7728" t="s">
        <v>52</v>
      </c>
      <c r="G7728" t="s">
        <v>25</v>
      </c>
      <c r="H7728" t="s">
        <v>491</v>
      </c>
      <c r="I7728" t="s">
        <v>32</v>
      </c>
      <c r="J7728" t="s">
        <v>13</v>
      </c>
      <c r="K7728" t="s">
        <v>1357</v>
      </c>
      <c r="L7728" t="s">
        <v>30</v>
      </c>
      <c r="N7728" t="str">
        <f>IF(ISBLANK(Sales[[#This Row],[return]]),"No",Sales[[#This Row],[return]])</f>
        <v>No</v>
      </c>
      <c r="O7728" s="2">
        <v>43814</v>
      </c>
      <c r="P7728" s="8" t="str">
        <f>TEXT(DAY(Sales[[#This Row],[OrderDate]]),"ddd")</f>
        <v>Sun</v>
      </c>
      <c r="Q7728" s="8" t="str">
        <f>TEXT(MONTH(Sales[[#This Row],[ShipDate]])*29,"mmm")</f>
        <v>Dec</v>
      </c>
      <c r="R7728">
        <v>859</v>
      </c>
      <c r="S7728" t="s">
        <v>1956</v>
      </c>
      <c r="T7728" t="s">
        <v>28</v>
      </c>
      <c r="U7728">
        <v>90301</v>
      </c>
      <c r="V7728" s="1">
        <v>0</v>
      </c>
      <c r="W7728">
        <v>16</v>
      </c>
      <c r="X7728">
        <v>4</v>
      </c>
      <c r="Y7728">
        <v>54</v>
      </c>
      <c r="AD7728"/>
    </row>
    <row r="7729" spans="1:30" x14ac:dyDescent="0.25">
      <c r="A7729" t="s">
        <v>40</v>
      </c>
      <c r="B7729" s="2">
        <v>43818</v>
      </c>
      <c r="C7729" s="35">
        <f>YEAR(Sales[[#This Row],[ShipDate]])</f>
        <v>2019</v>
      </c>
      <c r="D7729" t="s">
        <v>36</v>
      </c>
      <c r="E7729" t="s">
        <v>18</v>
      </c>
      <c r="F7729" t="s">
        <v>48</v>
      </c>
      <c r="G7729" t="s">
        <v>46</v>
      </c>
      <c r="H7729" t="s">
        <v>491</v>
      </c>
      <c r="I7729" t="s">
        <v>32</v>
      </c>
      <c r="J7729" t="s">
        <v>13</v>
      </c>
      <c r="K7729" t="s">
        <v>1357</v>
      </c>
      <c r="L7729" t="s">
        <v>30</v>
      </c>
      <c r="N7729" t="str">
        <f>IF(ISBLANK(Sales[[#This Row],[return]]),"No",Sales[[#This Row],[return]])</f>
        <v>No</v>
      </c>
      <c r="O7729" s="2">
        <v>43814</v>
      </c>
      <c r="P7729" s="8" t="str">
        <f>TEXT(DAY(Sales[[#This Row],[OrderDate]]),"ddd")</f>
        <v>Sun</v>
      </c>
      <c r="Q7729" s="8" t="str">
        <f>TEXT(MONTH(Sales[[#This Row],[ShipDate]])*29,"mmm")</f>
        <v>Dec</v>
      </c>
      <c r="R7729">
        <v>1246</v>
      </c>
      <c r="S7729" t="s">
        <v>2571</v>
      </c>
      <c r="T7729" t="s">
        <v>28</v>
      </c>
      <c r="U7729">
        <v>90301</v>
      </c>
      <c r="V7729" s="1">
        <v>0.2</v>
      </c>
      <c r="W7729">
        <v>15</v>
      </c>
      <c r="X7729">
        <v>3</v>
      </c>
      <c r="Y7729">
        <v>197</v>
      </c>
      <c r="AD7729"/>
    </row>
    <row r="7730" spans="1:30" x14ac:dyDescent="0.25">
      <c r="A7730" t="s">
        <v>40</v>
      </c>
      <c r="B7730" s="2">
        <v>43794</v>
      </c>
      <c r="C7730" s="35">
        <f>YEAR(Sales[[#This Row],[ShipDate]])</f>
        <v>2019</v>
      </c>
      <c r="D7730" t="s">
        <v>36</v>
      </c>
      <c r="E7730" t="s">
        <v>69</v>
      </c>
      <c r="F7730" t="s">
        <v>43</v>
      </c>
      <c r="G7730" t="s">
        <v>11</v>
      </c>
      <c r="H7730" t="s">
        <v>12</v>
      </c>
      <c r="I7730" t="s">
        <v>20</v>
      </c>
      <c r="J7730" t="s">
        <v>13</v>
      </c>
      <c r="K7730" t="s">
        <v>2980</v>
      </c>
      <c r="L7730" t="s">
        <v>17</v>
      </c>
      <c r="N7730" t="str">
        <f>IF(ISBLANK(Sales[[#This Row],[return]]),"No",Sales[[#This Row],[return]])</f>
        <v>No</v>
      </c>
      <c r="O7730" s="2">
        <v>43789</v>
      </c>
      <c r="P7730" s="8" t="str">
        <f>TEXT(DAY(Sales[[#This Row],[OrderDate]]),"ddd")</f>
        <v>Fri</v>
      </c>
      <c r="Q7730" s="8" t="str">
        <f>TEXT(MONTH(Sales[[#This Row],[ShipDate]])*29,"mmm")</f>
        <v>Nov</v>
      </c>
      <c r="R7730">
        <v>32</v>
      </c>
      <c r="S7730" t="s">
        <v>218</v>
      </c>
      <c r="T7730" t="s">
        <v>15</v>
      </c>
      <c r="U7730">
        <v>42420</v>
      </c>
      <c r="V7730" s="1">
        <v>0</v>
      </c>
      <c r="W7730">
        <v>12</v>
      </c>
      <c r="X7730">
        <v>2</v>
      </c>
      <c r="Y7730">
        <v>28</v>
      </c>
      <c r="AD7730"/>
    </row>
    <row r="7731" spans="1:30" x14ac:dyDescent="0.25">
      <c r="A7731" t="s">
        <v>10</v>
      </c>
      <c r="B7731" s="2">
        <v>43786</v>
      </c>
      <c r="C7731" s="35">
        <f>YEAR(Sales[[#This Row],[ShipDate]])</f>
        <v>2019</v>
      </c>
      <c r="D7731" t="s">
        <v>36</v>
      </c>
      <c r="E7731" t="s">
        <v>18</v>
      </c>
      <c r="F7731" t="s">
        <v>39</v>
      </c>
      <c r="G7731" t="s">
        <v>25</v>
      </c>
      <c r="H7731" t="s">
        <v>146</v>
      </c>
      <c r="I7731" t="s">
        <v>149</v>
      </c>
      <c r="J7731" t="s">
        <v>13</v>
      </c>
      <c r="K7731" t="s">
        <v>1560</v>
      </c>
      <c r="L7731" t="s">
        <v>92</v>
      </c>
      <c r="N7731" t="str">
        <f>IF(ISBLANK(Sales[[#This Row],[return]]),"No",Sales[[#This Row],[return]])</f>
        <v>No</v>
      </c>
      <c r="O7731" s="2">
        <v>43780</v>
      </c>
      <c r="P7731" s="8" t="str">
        <f>TEXT(DAY(Sales[[#This Row],[OrderDate]]),"ddd")</f>
        <v>Wed</v>
      </c>
      <c r="Q7731" s="8" t="str">
        <f>TEXT(MONTH(Sales[[#This Row],[ShipDate]])*29,"mmm")</f>
        <v>Nov</v>
      </c>
      <c r="R7731">
        <v>303</v>
      </c>
      <c r="S7731" t="s">
        <v>2176</v>
      </c>
      <c r="T7731" t="s">
        <v>90</v>
      </c>
      <c r="U7731">
        <v>10009</v>
      </c>
      <c r="V7731" s="1">
        <v>0</v>
      </c>
      <c r="W7731">
        <v>0</v>
      </c>
      <c r="X7731">
        <v>1</v>
      </c>
      <c r="Y7731">
        <v>35</v>
      </c>
      <c r="AD7731"/>
    </row>
    <row r="7732" spans="1:30" x14ac:dyDescent="0.25">
      <c r="A7732" t="s">
        <v>24</v>
      </c>
      <c r="B7732" s="2">
        <v>43549</v>
      </c>
      <c r="C7732" s="35">
        <f>YEAR(Sales[[#This Row],[ShipDate]])</f>
        <v>2019</v>
      </c>
      <c r="D7732" t="s">
        <v>19</v>
      </c>
      <c r="E7732" t="s">
        <v>18</v>
      </c>
      <c r="F7732" t="s">
        <v>43</v>
      </c>
      <c r="G7732" t="s">
        <v>11</v>
      </c>
      <c r="H7732" t="s">
        <v>249</v>
      </c>
      <c r="I7732" t="s">
        <v>142</v>
      </c>
      <c r="J7732" t="s">
        <v>13</v>
      </c>
      <c r="K7732" t="s">
        <v>720</v>
      </c>
      <c r="L7732" t="s">
        <v>68</v>
      </c>
      <c r="M7732" t="s">
        <v>82</v>
      </c>
      <c r="N7732" t="str">
        <f>IF(ISBLANK(Sales[[#This Row],[return]]),"No",Sales[[#This Row],[return]])</f>
        <v>Yes</v>
      </c>
      <c r="O7732" s="2">
        <v>43544</v>
      </c>
      <c r="P7732" s="8" t="str">
        <f>TEXT(DAY(Sales[[#This Row],[OrderDate]]),"ddd")</f>
        <v>Fri</v>
      </c>
      <c r="Q7732" s="8" t="str">
        <f>TEXT(MONTH(Sales[[#This Row],[ShipDate]])*29,"mmm")</f>
        <v>Mar</v>
      </c>
      <c r="R7732">
        <v>730</v>
      </c>
      <c r="S7732" t="s">
        <v>721</v>
      </c>
      <c r="T7732" t="s">
        <v>66</v>
      </c>
      <c r="U7732">
        <v>47201</v>
      </c>
      <c r="V7732" s="1">
        <v>0</v>
      </c>
      <c r="W7732">
        <v>1</v>
      </c>
      <c r="X7732">
        <v>1</v>
      </c>
      <c r="Y7732">
        <v>3</v>
      </c>
      <c r="AD7732"/>
    </row>
    <row r="7733" spans="1:30" x14ac:dyDescent="0.25">
      <c r="A7733" t="s">
        <v>24</v>
      </c>
      <c r="B7733" s="2">
        <v>43762</v>
      </c>
      <c r="C7733" s="35">
        <f>YEAR(Sales[[#This Row],[ShipDate]])</f>
        <v>2019</v>
      </c>
      <c r="D7733" t="s">
        <v>113</v>
      </c>
      <c r="E7733" t="s">
        <v>31</v>
      </c>
      <c r="F7733" t="s">
        <v>39</v>
      </c>
      <c r="G7733" t="s">
        <v>25</v>
      </c>
      <c r="H7733" t="s">
        <v>1624</v>
      </c>
      <c r="I7733" t="s">
        <v>142</v>
      </c>
      <c r="J7733" t="s">
        <v>13</v>
      </c>
      <c r="K7733" t="s">
        <v>2699</v>
      </c>
      <c r="L7733" t="s">
        <v>68</v>
      </c>
      <c r="N7733" t="str">
        <f>IF(ISBLANK(Sales[[#This Row],[return]]),"No",Sales[[#This Row],[return]])</f>
        <v>No</v>
      </c>
      <c r="O7733" s="2">
        <v>43759</v>
      </c>
      <c r="P7733" s="8" t="str">
        <f>TEXT(DAY(Sales[[#This Row],[OrderDate]]),"ddd")</f>
        <v>Sat</v>
      </c>
      <c r="Q7733" s="8" t="str">
        <f>TEXT(MONTH(Sales[[#This Row],[ShipDate]])*29,"mmm")</f>
        <v>Oct</v>
      </c>
      <c r="R7733">
        <v>1373</v>
      </c>
      <c r="S7733" t="s">
        <v>754</v>
      </c>
      <c r="T7733" t="s">
        <v>66</v>
      </c>
      <c r="U7733">
        <v>46203</v>
      </c>
      <c r="V7733" s="1">
        <v>0</v>
      </c>
      <c r="W7733">
        <v>9</v>
      </c>
      <c r="X7733">
        <v>8</v>
      </c>
      <c r="Y7733">
        <v>909</v>
      </c>
      <c r="AD7733"/>
    </row>
    <row r="7734" spans="1:30" x14ac:dyDescent="0.25">
      <c r="A7734" t="s">
        <v>10</v>
      </c>
      <c r="B7734" s="2">
        <v>43467</v>
      </c>
      <c r="C7734" s="35">
        <f>YEAR(Sales[[#This Row],[ShipDate]])</f>
        <v>2019</v>
      </c>
      <c r="D7734" t="s">
        <v>113</v>
      </c>
      <c r="E7734" t="s">
        <v>69</v>
      </c>
      <c r="F7734" t="s">
        <v>50</v>
      </c>
      <c r="G7734" t="s">
        <v>25</v>
      </c>
      <c r="H7734" t="s">
        <v>304</v>
      </c>
      <c r="I7734" t="s">
        <v>74</v>
      </c>
      <c r="J7734" t="s">
        <v>13</v>
      </c>
      <c r="K7734" t="s">
        <v>2900</v>
      </c>
      <c r="L7734" t="s">
        <v>68</v>
      </c>
      <c r="N7734" t="str">
        <f>IF(ISBLANK(Sales[[#This Row],[return]]),"No",Sales[[#This Row],[return]])</f>
        <v>No</v>
      </c>
      <c r="O7734" s="2">
        <v>43466</v>
      </c>
      <c r="P7734" s="8" t="str">
        <f>TEXT(DAY(Sales[[#This Row],[OrderDate]]),"ddd")</f>
        <v>Sun</v>
      </c>
      <c r="Q7734" s="8" t="str">
        <f>TEXT(MONTH(Sales[[#This Row],[ShipDate]])*29,"mmm")</f>
        <v>Jan</v>
      </c>
      <c r="R7734">
        <v>1639</v>
      </c>
      <c r="S7734" t="s">
        <v>1828</v>
      </c>
      <c r="T7734" t="s">
        <v>66</v>
      </c>
      <c r="U7734">
        <v>53132</v>
      </c>
      <c r="V7734" s="1">
        <v>0</v>
      </c>
      <c r="W7734">
        <v>2</v>
      </c>
      <c r="X7734">
        <v>2</v>
      </c>
      <c r="Y7734">
        <v>4</v>
      </c>
      <c r="AD7734"/>
    </row>
    <row r="7735" spans="1:30" x14ac:dyDescent="0.25">
      <c r="A7735" t="s">
        <v>40</v>
      </c>
      <c r="B7735" s="2">
        <v>43590</v>
      </c>
      <c r="C7735" s="35">
        <f>YEAR(Sales[[#This Row],[ShipDate]])</f>
        <v>2019</v>
      </c>
      <c r="D7735" t="s">
        <v>36</v>
      </c>
      <c r="E7735" t="s">
        <v>31</v>
      </c>
      <c r="F7735" t="s">
        <v>45</v>
      </c>
      <c r="G7735" t="s">
        <v>25</v>
      </c>
      <c r="H7735" t="s">
        <v>26</v>
      </c>
      <c r="I7735" t="s">
        <v>32</v>
      </c>
      <c r="J7735" t="s">
        <v>13</v>
      </c>
      <c r="K7735" t="s">
        <v>435</v>
      </c>
      <c r="L7735" t="s">
        <v>30</v>
      </c>
      <c r="N7735" t="str">
        <f>IF(ISBLANK(Sales[[#This Row],[return]]),"No",Sales[[#This Row],[return]])</f>
        <v>No</v>
      </c>
      <c r="O7735" s="2">
        <v>43585</v>
      </c>
      <c r="P7735" s="8" t="str">
        <f>TEXT(DAY(Sales[[#This Row],[OrderDate]]),"ddd")</f>
        <v>Mon</v>
      </c>
      <c r="Q7735" s="8" t="str">
        <f>TEXT(MONTH(Sales[[#This Row],[ShipDate]])*29,"mmm")</f>
        <v>May</v>
      </c>
      <c r="R7735">
        <v>628</v>
      </c>
      <c r="S7735" t="s">
        <v>533</v>
      </c>
      <c r="T7735" t="s">
        <v>28</v>
      </c>
      <c r="U7735">
        <v>90008</v>
      </c>
      <c r="V7735" s="1">
        <v>0</v>
      </c>
      <c r="W7735">
        <v>4</v>
      </c>
      <c r="X7735">
        <v>2</v>
      </c>
      <c r="Y7735">
        <v>10</v>
      </c>
      <c r="AD7735"/>
    </row>
    <row r="7736" spans="1:30" x14ac:dyDescent="0.25">
      <c r="A7736" t="s">
        <v>24</v>
      </c>
      <c r="B7736" s="2">
        <v>43685</v>
      </c>
      <c r="C7736" s="35">
        <f>YEAR(Sales[[#This Row],[ShipDate]])</f>
        <v>2019</v>
      </c>
      <c r="D7736" t="s">
        <v>113</v>
      </c>
      <c r="E7736" t="s">
        <v>69</v>
      </c>
      <c r="F7736" t="s">
        <v>39</v>
      </c>
      <c r="G7736" t="s">
        <v>25</v>
      </c>
      <c r="H7736" t="s">
        <v>107</v>
      </c>
      <c r="I7736" t="s">
        <v>70</v>
      </c>
      <c r="J7736" t="s">
        <v>13</v>
      </c>
      <c r="K7736" t="s">
        <v>506</v>
      </c>
      <c r="L7736" t="s">
        <v>68</v>
      </c>
      <c r="N7736" t="str">
        <f>IF(ISBLANK(Sales[[#This Row],[return]]),"No",Sales[[#This Row],[return]])</f>
        <v>No</v>
      </c>
      <c r="O7736" s="2">
        <v>43682</v>
      </c>
      <c r="P7736" s="8" t="str">
        <f>TEXT(DAY(Sales[[#This Row],[OrderDate]]),"ddd")</f>
        <v>Thu</v>
      </c>
      <c r="Q7736" s="8" t="str">
        <f>TEXT(MONTH(Sales[[#This Row],[ShipDate]])*29,"mmm")</f>
        <v>Aug</v>
      </c>
      <c r="R7736">
        <v>1556</v>
      </c>
      <c r="S7736" t="s">
        <v>1874</v>
      </c>
      <c r="T7736" t="s">
        <v>66</v>
      </c>
      <c r="U7736">
        <v>77070</v>
      </c>
      <c r="V7736" s="1">
        <v>0.2</v>
      </c>
      <c r="W7736">
        <v>8</v>
      </c>
      <c r="X7736">
        <v>9</v>
      </c>
      <c r="Y7736">
        <v>151</v>
      </c>
      <c r="AD7736"/>
    </row>
    <row r="7737" spans="1:30" x14ac:dyDescent="0.25">
      <c r="A7737" t="s">
        <v>24</v>
      </c>
      <c r="B7737" s="2">
        <v>43488</v>
      </c>
      <c r="C7737" s="35">
        <f>YEAR(Sales[[#This Row],[ShipDate]])</f>
        <v>2019</v>
      </c>
      <c r="D7737" t="s">
        <v>19</v>
      </c>
      <c r="E7737" t="s">
        <v>18</v>
      </c>
      <c r="F7737" t="s">
        <v>33</v>
      </c>
      <c r="G7737" t="s">
        <v>25</v>
      </c>
      <c r="H7737" t="s">
        <v>1943</v>
      </c>
      <c r="I7737" t="s">
        <v>70</v>
      </c>
      <c r="J7737" t="s">
        <v>13</v>
      </c>
      <c r="K7737" t="s">
        <v>1563</v>
      </c>
      <c r="L7737" t="s">
        <v>68</v>
      </c>
      <c r="N7737" t="str">
        <f>IF(ISBLANK(Sales[[#This Row],[return]]),"No",Sales[[#This Row],[return]])</f>
        <v>No</v>
      </c>
      <c r="O7737" s="2">
        <v>43484</v>
      </c>
      <c r="P7737" s="8" t="str">
        <f>TEXT(DAY(Sales[[#This Row],[OrderDate]]),"ddd")</f>
        <v>Thu</v>
      </c>
      <c r="Q7737" s="8" t="str">
        <f>TEXT(MONTH(Sales[[#This Row],[ShipDate]])*29,"mmm")</f>
        <v>Jan</v>
      </c>
      <c r="R7737">
        <v>221</v>
      </c>
      <c r="S7737" t="s">
        <v>1944</v>
      </c>
      <c r="T7737" t="s">
        <v>66</v>
      </c>
      <c r="U7737">
        <v>76248</v>
      </c>
      <c r="V7737" s="1">
        <v>0.2</v>
      </c>
      <c r="W7737">
        <v>2</v>
      </c>
      <c r="X7737">
        <v>2</v>
      </c>
      <c r="Y7737">
        <v>6</v>
      </c>
      <c r="AD7737"/>
    </row>
    <row r="7738" spans="1:30" x14ac:dyDescent="0.25">
      <c r="A7738" t="s">
        <v>24</v>
      </c>
      <c r="B7738" s="2">
        <v>43776</v>
      </c>
      <c r="C7738" s="35">
        <f>YEAR(Sales[[#This Row],[ShipDate]])</f>
        <v>2019</v>
      </c>
      <c r="D7738" t="s">
        <v>113</v>
      </c>
      <c r="E7738" t="s">
        <v>31</v>
      </c>
      <c r="F7738" t="s">
        <v>50</v>
      </c>
      <c r="G7738" t="s">
        <v>25</v>
      </c>
      <c r="H7738" t="s">
        <v>164</v>
      </c>
      <c r="I7738" t="s">
        <v>120</v>
      </c>
      <c r="J7738" t="s">
        <v>13</v>
      </c>
      <c r="K7738" t="s">
        <v>503</v>
      </c>
      <c r="L7738" t="s">
        <v>68</v>
      </c>
      <c r="N7738" t="str">
        <f>IF(ISBLANK(Sales[[#This Row],[return]]),"No",Sales[[#This Row],[return]])</f>
        <v>No</v>
      </c>
      <c r="O7738" s="2">
        <v>43774</v>
      </c>
      <c r="P7738" s="8" t="str">
        <f>TEXT(DAY(Sales[[#This Row],[OrderDate]]),"ddd")</f>
        <v>Thu</v>
      </c>
      <c r="Q7738" s="8" t="str">
        <f>TEXT(MONTH(Sales[[#This Row],[ShipDate]])*29,"mmm")</f>
        <v>Nov</v>
      </c>
      <c r="R7738">
        <v>266</v>
      </c>
      <c r="S7738" t="s">
        <v>102</v>
      </c>
      <c r="T7738" t="s">
        <v>66</v>
      </c>
      <c r="U7738">
        <v>60623</v>
      </c>
      <c r="V7738" s="1">
        <v>0.8</v>
      </c>
      <c r="W7738">
        <v>-26</v>
      </c>
      <c r="X7738">
        <v>5</v>
      </c>
      <c r="Y7738">
        <v>16</v>
      </c>
      <c r="AD7738"/>
    </row>
    <row r="7739" spans="1:30" x14ac:dyDescent="0.25">
      <c r="A7739" t="s">
        <v>40</v>
      </c>
      <c r="B7739" s="2">
        <v>43478</v>
      </c>
      <c r="C7739" s="35">
        <f>YEAR(Sales[[#This Row],[ShipDate]])</f>
        <v>2019</v>
      </c>
      <c r="D7739" t="s">
        <v>36</v>
      </c>
      <c r="E7739" t="s">
        <v>18</v>
      </c>
      <c r="F7739" t="s">
        <v>50</v>
      </c>
      <c r="G7739" t="s">
        <v>25</v>
      </c>
      <c r="H7739" t="s">
        <v>88</v>
      </c>
      <c r="I7739" t="s">
        <v>93</v>
      </c>
      <c r="J7739" t="s">
        <v>13</v>
      </c>
      <c r="K7739" t="s">
        <v>1295</v>
      </c>
      <c r="L7739" t="s">
        <v>92</v>
      </c>
      <c r="N7739" t="str">
        <f>IF(ISBLANK(Sales[[#This Row],[return]]),"No",Sales[[#This Row],[return]])</f>
        <v>No</v>
      </c>
      <c r="O7739" s="2">
        <v>43474</v>
      </c>
      <c r="P7739" s="8" t="str">
        <f>TEXT(DAY(Sales[[#This Row],[OrderDate]]),"ddd")</f>
        <v>Mon</v>
      </c>
      <c r="Q7739" s="8" t="str">
        <f>TEXT(MONTH(Sales[[#This Row],[ShipDate]])*29,"mmm")</f>
        <v>Jan</v>
      </c>
      <c r="R7739">
        <v>897</v>
      </c>
      <c r="S7739" t="s">
        <v>998</v>
      </c>
      <c r="T7739" t="s">
        <v>90</v>
      </c>
      <c r="U7739">
        <v>19140</v>
      </c>
      <c r="V7739" s="1">
        <v>0.7</v>
      </c>
      <c r="W7739">
        <v>-229</v>
      </c>
      <c r="X7739">
        <v>3</v>
      </c>
      <c r="Y7739">
        <v>274</v>
      </c>
      <c r="AD7739"/>
    </row>
    <row r="7740" spans="1:30" x14ac:dyDescent="0.25">
      <c r="A7740" t="s">
        <v>40</v>
      </c>
      <c r="B7740" s="2">
        <v>43513</v>
      </c>
      <c r="C7740" s="35">
        <f>YEAR(Sales[[#This Row],[ShipDate]])</f>
        <v>2019</v>
      </c>
      <c r="D7740" t="s">
        <v>36</v>
      </c>
      <c r="E7740" t="s">
        <v>18</v>
      </c>
      <c r="F7740" t="s">
        <v>52</v>
      </c>
      <c r="G7740" t="s">
        <v>25</v>
      </c>
      <c r="H7740" t="s">
        <v>209</v>
      </c>
      <c r="I7740" t="s">
        <v>129</v>
      </c>
      <c r="J7740" t="s">
        <v>13</v>
      </c>
      <c r="K7740" t="s">
        <v>1250</v>
      </c>
      <c r="L7740" t="s">
        <v>68</v>
      </c>
      <c r="N7740" t="str">
        <f>IF(ISBLANK(Sales[[#This Row],[return]]),"No",Sales[[#This Row],[return]])</f>
        <v>No</v>
      </c>
      <c r="O7740" s="2">
        <v>43509</v>
      </c>
      <c r="P7740" s="8" t="str">
        <f>TEXT(DAY(Sales[[#This Row],[OrderDate]]),"ddd")</f>
        <v>Fri</v>
      </c>
      <c r="Q7740" s="8" t="str">
        <f>TEXT(MONTH(Sales[[#This Row],[ShipDate]])*29,"mmm")</f>
        <v>Feb</v>
      </c>
      <c r="R7740">
        <v>814</v>
      </c>
      <c r="S7740" t="s">
        <v>1920</v>
      </c>
      <c r="T7740" t="s">
        <v>66</v>
      </c>
      <c r="U7740">
        <v>55407</v>
      </c>
      <c r="V7740" s="1">
        <v>0</v>
      </c>
      <c r="W7740">
        <v>39</v>
      </c>
      <c r="X7740">
        <v>8</v>
      </c>
      <c r="Y7740">
        <v>91</v>
      </c>
      <c r="AD7740"/>
    </row>
    <row r="7741" spans="1:30" x14ac:dyDescent="0.25">
      <c r="A7741" t="s">
        <v>40</v>
      </c>
      <c r="B7741" s="2">
        <v>43779</v>
      </c>
      <c r="C7741" s="35">
        <f>YEAR(Sales[[#This Row],[ShipDate]])</f>
        <v>2019</v>
      </c>
      <c r="D7741" t="s">
        <v>36</v>
      </c>
      <c r="E7741" t="s">
        <v>31</v>
      </c>
      <c r="F7741" t="s">
        <v>59</v>
      </c>
      <c r="G7741" t="s">
        <v>25</v>
      </c>
      <c r="H7741" t="s">
        <v>680</v>
      </c>
      <c r="I7741" t="s">
        <v>20</v>
      </c>
      <c r="J7741" t="s">
        <v>13</v>
      </c>
      <c r="K7741" t="s">
        <v>596</v>
      </c>
      <c r="L7741" t="s">
        <v>17</v>
      </c>
      <c r="N7741" t="str">
        <f>IF(ISBLANK(Sales[[#This Row],[return]]),"No",Sales[[#This Row],[return]])</f>
        <v>No</v>
      </c>
      <c r="O7741" s="2">
        <v>43775</v>
      </c>
      <c r="P7741" s="8" t="str">
        <f>TEXT(DAY(Sales[[#This Row],[OrderDate]]),"ddd")</f>
        <v>Fri</v>
      </c>
      <c r="Q7741" s="8" t="str">
        <f>TEXT(MONTH(Sales[[#This Row],[ShipDate]])*29,"mmm")</f>
        <v>Nov</v>
      </c>
      <c r="R7741">
        <v>1786</v>
      </c>
      <c r="S7741" t="s">
        <v>681</v>
      </c>
      <c r="T7741" t="s">
        <v>15</v>
      </c>
      <c r="U7741">
        <v>40475</v>
      </c>
      <c r="V7741" s="1">
        <v>0</v>
      </c>
      <c r="W7741">
        <v>3</v>
      </c>
      <c r="X7741">
        <v>1</v>
      </c>
      <c r="Y7741">
        <v>6</v>
      </c>
      <c r="AD7741"/>
    </row>
    <row r="7742" spans="1:30" x14ac:dyDescent="0.25">
      <c r="A7742" t="s">
        <v>40</v>
      </c>
      <c r="B7742" s="2">
        <v>43559</v>
      </c>
      <c r="C7742" s="35">
        <f>YEAR(Sales[[#This Row],[ShipDate]])</f>
        <v>2019</v>
      </c>
      <c r="D7742" t="s">
        <v>36</v>
      </c>
      <c r="E7742" t="s">
        <v>31</v>
      </c>
      <c r="F7742" t="s">
        <v>21</v>
      </c>
      <c r="G7742" t="s">
        <v>11</v>
      </c>
      <c r="H7742" t="s">
        <v>747</v>
      </c>
      <c r="I7742" t="s">
        <v>70</v>
      </c>
      <c r="J7742" t="s">
        <v>13</v>
      </c>
      <c r="K7742" t="s">
        <v>429</v>
      </c>
      <c r="L7742" t="s">
        <v>68</v>
      </c>
      <c r="N7742" t="str">
        <f>IF(ISBLANK(Sales[[#This Row],[return]]),"No",Sales[[#This Row],[return]])</f>
        <v>No</v>
      </c>
      <c r="O7742" s="2">
        <v>43555</v>
      </c>
      <c r="P7742" s="8" t="str">
        <f>TEXT(DAY(Sales[[#This Row],[OrderDate]]),"ddd")</f>
        <v>Tue</v>
      </c>
      <c r="Q7742" s="8" t="str">
        <f>TEXT(MONTH(Sales[[#This Row],[ShipDate]])*29,"mmm")</f>
        <v>Apr</v>
      </c>
      <c r="R7742">
        <v>385</v>
      </c>
      <c r="S7742" t="s">
        <v>748</v>
      </c>
      <c r="T7742" t="s">
        <v>66</v>
      </c>
      <c r="U7742">
        <v>79109</v>
      </c>
      <c r="V7742" s="1">
        <v>0.32</v>
      </c>
      <c r="W7742">
        <v>-36</v>
      </c>
      <c r="X7742">
        <v>2</v>
      </c>
      <c r="Y7742">
        <v>205</v>
      </c>
      <c r="AD7742"/>
    </row>
    <row r="7743" spans="1:30" x14ac:dyDescent="0.25">
      <c r="A7743" t="s">
        <v>40</v>
      </c>
      <c r="B7743" s="2">
        <v>43828</v>
      </c>
      <c r="C7743" s="35">
        <f>YEAR(Sales[[#This Row],[ShipDate]])</f>
        <v>2019</v>
      </c>
      <c r="D7743" t="s">
        <v>36</v>
      </c>
      <c r="E7743" t="s">
        <v>18</v>
      </c>
      <c r="F7743" t="s">
        <v>50</v>
      </c>
      <c r="G7743" t="s">
        <v>25</v>
      </c>
      <c r="H7743" t="s">
        <v>146</v>
      </c>
      <c r="I7743" t="s">
        <v>149</v>
      </c>
      <c r="J7743" t="s">
        <v>13</v>
      </c>
      <c r="K7743" t="s">
        <v>1299</v>
      </c>
      <c r="L7743" t="s">
        <v>92</v>
      </c>
      <c r="N7743" t="str">
        <f>IF(ISBLANK(Sales[[#This Row],[return]]),"No",Sales[[#This Row],[return]])</f>
        <v>No</v>
      </c>
      <c r="O7743" s="2">
        <v>43823</v>
      </c>
      <c r="P7743" s="8" t="str">
        <f>TEXT(DAY(Sales[[#This Row],[OrderDate]]),"ddd")</f>
        <v>Tue</v>
      </c>
      <c r="Q7743" s="8" t="str">
        <f>TEXT(MONTH(Sales[[#This Row],[ShipDate]])*29,"mmm")</f>
        <v>Dec</v>
      </c>
      <c r="R7743">
        <v>47</v>
      </c>
      <c r="S7743" t="s">
        <v>3257</v>
      </c>
      <c r="T7743" t="s">
        <v>90</v>
      </c>
      <c r="U7743">
        <v>10024</v>
      </c>
      <c r="V7743" s="1">
        <v>0.2</v>
      </c>
      <c r="W7743">
        <v>6</v>
      </c>
      <c r="X7743">
        <v>3</v>
      </c>
      <c r="Y7743">
        <v>18</v>
      </c>
      <c r="AD7743"/>
    </row>
    <row r="7744" spans="1:30" x14ac:dyDescent="0.25">
      <c r="A7744" t="s">
        <v>40</v>
      </c>
      <c r="B7744" s="2">
        <v>43757</v>
      </c>
      <c r="C7744" s="35">
        <f>YEAR(Sales[[#This Row],[ShipDate]])</f>
        <v>2019</v>
      </c>
      <c r="D7744" t="s">
        <v>36</v>
      </c>
      <c r="E7744" t="s">
        <v>18</v>
      </c>
      <c r="F7744" t="s">
        <v>33</v>
      </c>
      <c r="G7744" t="s">
        <v>25</v>
      </c>
      <c r="H7744" t="s">
        <v>2729</v>
      </c>
      <c r="I7744" t="s">
        <v>32</v>
      </c>
      <c r="J7744" t="s">
        <v>13</v>
      </c>
      <c r="K7744" t="s">
        <v>1206</v>
      </c>
      <c r="L7744" t="s">
        <v>30</v>
      </c>
      <c r="M7744" t="s">
        <v>82</v>
      </c>
      <c r="N7744" t="str">
        <f>IF(ISBLANK(Sales[[#This Row],[return]]),"No",Sales[[#This Row],[return]])</f>
        <v>Yes</v>
      </c>
      <c r="O7744" s="2">
        <v>43753</v>
      </c>
      <c r="P7744" s="8" t="str">
        <f>TEXT(DAY(Sales[[#This Row],[OrderDate]]),"ddd")</f>
        <v>Sun</v>
      </c>
      <c r="Q7744" s="8" t="str">
        <f>TEXT(MONTH(Sales[[#This Row],[ShipDate]])*29,"mmm")</f>
        <v>Oct</v>
      </c>
      <c r="R7744">
        <v>185</v>
      </c>
      <c r="S7744" t="s">
        <v>3016</v>
      </c>
      <c r="T7744" t="s">
        <v>28</v>
      </c>
      <c r="U7744">
        <v>93010</v>
      </c>
      <c r="V7744" s="1">
        <v>0</v>
      </c>
      <c r="W7744">
        <v>7</v>
      </c>
      <c r="X7744">
        <v>3</v>
      </c>
      <c r="Y7744">
        <v>15</v>
      </c>
      <c r="AD7744"/>
    </row>
    <row r="7745" spans="1:30" x14ac:dyDescent="0.25">
      <c r="A7745" t="s">
        <v>24</v>
      </c>
      <c r="B7745" s="2">
        <v>43707</v>
      </c>
      <c r="C7745" s="35">
        <f>YEAR(Sales[[#This Row],[ShipDate]])</f>
        <v>2019</v>
      </c>
      <c r="D7745" t="s">
        <v>113</v>
      </c>
      <c r="E7745" t="s">
        <v>18</v>
      </c>
      <c r="F7745" t="s">
        <v>45</v>
      </c>
      <c r="G7745" t="s">
        <v>25</v>
      </c>
      <c r="H7745" t="s">
        <v>399</v>
      </c>
      <c r="I7745" t="s">
        <v>70</v>
      </c>
      <c r="J7745" t="s">
        <v>13</v>
      </c>
      <c r="K7745" t="s">
        <v>1385</v>
      </c>
      <c r="L7745" t="s">
        <v>68</v>
      </c>
      <c r="N7745" t="str">
        <f>IF(ISBLANK(Sales[[#This Row],[return]]),"No",Sales[[#This Row],[return]])</f>
        <v>No</v>
      </c>
      <c r="O7745" s="2">
        <v>43704</v>
      </c>
      <c r="P7745" s="8" t="str">
        <f>TEXT(DAY(Sales[[#This Row],[OrderDate]]),"ddd")</f>
        <v>Fri</v>
      </c>
      <c r="Q7745" s="8" t="str">
        <f>TEXT(MONTH(Sales[[#This Row],[ShipDate]])*29,"mmm")</f>
        <v>Aug</v>
      </c>
      <c r="R7745">
        <v>539</v>
      </c>
      <c r="S7745" t="s">
        <v>3212</v>
      </c>
      <c r="T7745" t="s">
        <v>66</v>
      </c>
      <c r="U7745">
        <v>75220</v>
      </c>
      <c r="V7745" s="1">
        <v>0.2</v>
      </c>
      <c r="W7745">
        <v>0</v>
      </c>
      <c r="X7745">
        <v>1</v>
      </c>
      <c r="Y7745">
        <v>6</v>
      </c>
      <c r="AD7745"/>
    </row>
    <row r="7746" spans="1:30" x14ac:dyDescent="0.25">
      <c r="A7746" t="s">
        <v>24</v>
      </c>
      <c r="B7746" s="2">
        <v>43808</v>
      </c>
      <c r="C7746" s="35">
        <f>YEAR(Sales[[#This Row],[ShipDate]])</f>
        <v>2019</v>
      </c>
      <c r="D7746" t="s">
        <v>36</v>
      </c>
      <c r="E7746" t="s">
        <v>18</v>
      </c>
      <c r="F7746" t="s">
        <v>50</v>
      </c>
      <c r="G7746" t="s">
        <v>25</v>
      </c>
      <c r="H7746" t="s">
        <v>88</v>
      </c>
      <c r="I7746" t="s">
        <v>93</v>
      </c>
      <c r="J7746" t="s">
        <v>13</v>
      </c>
      <c r="K7746" t="s">
        <v>1463</v>
      </c>
      <c r="L7746" t="s">
        <v>92</v>
      </c>
      <c r="N7746" t="str">
        <f>IF(ISBLANK(Sales[[#This Row],[return]]),"No",Sales[[#This Row],[return]])</f>
        <v>No</v>
      </c>
      <c r="O7746" s="2">
        <v>43801</v>
      </c>
      <c r="P7746" s="8" t="str">
        <f>TEXT(DAY(Sales[[#This Row],[OrderDate]]),"ddd")</f>
        <v>Mon</v>
      </c>
      <c r="Q7746" s="8" t="str">
        <f>TEXT(MONTH(Sales[[#This Row],[ShipDate]])*29,"mmm")</f>
        <v>Dec</v>
      </c>
      <c r="R7746">
        <v>682</v>
      </c>
      <c r="S7746" t="s">
        <v>260</v>
      </c>
      <c r="T7746" t="s">
        <v>90</v>
      </c>
      <c r="U7746">
        <v>19140</v>
      </c>
      <c r="V7746" s="1">
        <v>0.7</v>
      </c>
      <c r="W7746">
        <v>-463</v>
      </c>
      <c r="X7746">
        <v>4</v>
      </c>
      <c r="Y7746">
        <v>631</v>
      </c>
      <c r="AD7746"/>
    </row>
    <row r="7747" spans="1:30" x14ac:dyDescent="0.25">
      <c r="A7747" t="s">
        <v>40</v>
      </c>
      <c r="B7747" s="2">
        <v>43805</v>
      </c>
      <c r="C7747" s="35">
        <f>YEAR(Sales[[#This Row],[ShipDate]])</f>
        <v>2019</v>
      </c>
      <c r="D7747" t="s">
        <v>36</v>
      </c>
      <c r="E7747" t="s">
        <v>69</v>
      </c>
      <c r="F7747" t="s">
        <v>50</v>
      </c>
      <c r="G7747" t="s">
        <v>25</v>
      </c>
      <c r="H7747" t="s">
        <v>437</v>
      </c>
      <c r="I7747" t="s">
        <v>37</v>
      </c>
      <c r="J7747" t="s">
        <v>13</v>
      </c>
      <c r="K7747" t="s">
        <v>2946</v>
      </c>
      <c r="L7747" t="s">
        <v>17</v>
      </c>
      <c r="N7747" t="str">
        <f>IF(ISBLANK(Sales[[#This Row],[return]]),"No",Sales[[#This Row],[return]])</f>
        <v>No</v>
      </c>
      <c r="O7747" s="2">
        <v>43801</v>
      </c>
      <c r="P7747" s="8" t="str">
        <f>TEXT(DAY(Sales[[#This Row],[OrderDate]]),"ddd")</f>
        <v>Mon</v>
      </c>
      <c r="Q7747" s="8" t="str">
        <f>TEXT(MONTH(Sales[[#This Row],[ShipDate]])*29,"mmm")</f>
        <v>Dec</v>
      </c>
      <c r="R7747">
        <v>1309</v>
      </c>
      <c r="S7747" t="s">
        <v>841</v>
      </c>
      <c r="T7747" t="s">
        <v>15</v>
      </c>
      <c r="U7747">
        <v>33614</v>
      </c>
      <c r="V7747" s="1">
        <v>0.7</v>
      </c>
      <c r="W7747">
        <v>-33</v>
      </c>
      <c r="X7747">
        <v>5</v>
      </c>
      <c r="Y7747">
        <v>46</v>
      </c>
      <c r="AD7747"/>
    </row>
    <row r="7748" spans="1:30" x14ac:dyDescent="0.25">
      <c r="A7748" t="s">
        <v>40</v>
      </c>
      <c r="B7748" s="2">
        <v>43655</v>
      </c>
      <c r="C7748" s="35">
        <f>YEAR(Sales[[#This Row],[ShipDate]])</f>
        <v>2019</v>
      </c>
      <c r="D7748" t="s">
        <v>19</v>
      </c>
      <c r="E7748" t="s">
        <v>31</v>
      </c>
      <c r="F7748" t="s">
        <v>99</v>
      </c>
      <c r="G7748" t="s">
        <v>46</v>
      </c>
      <c r="H7748" t="s">
        <v>652</v>
      </c>
      <c r="I7748" t="s">
        <v>655</v>
      </c>
      <c r="J7748" t="s">
        <v>13</v>
      </c>
      <c r="K7748" t="s">
        <v>687</v>
      </c>
      <c r="L7748" t="s">
        <v>92</v>
      </c>
      <c r="N7748" t="str">
        <f>IF(ISBLANK(Sales[[#This Row],[return]]),"No",Sales[[#This Row],[return]])</f>
        <v>No</v>
      </c>
      <c r="O7748" s="2">
        <v>43653</v>
      </c>
      <c r="P7748" s="8" t="str">
        <f>TEXT(DAY(Sales[[#This Row],[OrderDate]]),"ddd")</f>
        <v>Sat</v>
      </c>
      <c r="Q7748" s="8" t="str">
        <f>TEXT(MONTH(Sales[[#This Row],[ShipDate]])*29,"mmm")</f>
        <v>Jul</v>
      </c>
      <c r="R7748">
        <v>890</v>
      </c>
      <c r="S7748" t="s">
        <v>2359</v>
      </c>
      <c r="T7748" t="s">
        <v>90</v>
      </c>
      <c r="U7748">
        <v>2886</v>
      </c>
      <c r="V7748" s="1">
        <v>0</v>
      </c>
      <c r="W7748">
        <v>93</v>
      </c>
      <c r="X7748">
        <v>4</v>
      </c>
      <c r="Y7748">
        <v>252</v>
      </c>
      <c r="AD7748"/>
    </row>
    <row r="7749" spans="1:30" x14ac:dyDescent="0.25">
      <c r="A7749" t="s">
        <v>24</v>
      </c>
      <c r="B7749" s="2">
        <v>43798</v>
      </c>
      <c r="C7749" s="35">
        <f>YEAR(Sales[[#This Row],[ShipDate]])</f>
        <v>2019</v>
      </c>
      <c r="D7749" t="s">
        <v>19</v>
      </c>
      <c r="E7749" t="s">
        <v>18</v>
      </c>
      <c r="F7749" t="s">
        <v>59</v>
      </c>
      <c r="G7749" t="s">
        <v>25</v>
      </c>
      <c r="H7749" t="s">
        <v>797</v>
      </c>
      <c r="I7749" t="s">
        <v>598</v>
      </c>
      <c r="J7749" t="s">
        <v>13</v>
      </c>
      <c r="K7749" t="s">
        <v>459</v>
      </c>
      <c r="L7749" t="s">
        <v>17</v>
      </c>
      <c r="N7749" t="str">
        <f>IF(ISBLANK(Sales[[#This Row],[return]]),"No",Sales[[#This Row],[return]])</f>
        <v>No</v>
      </c>
      <c r="O7749" s="2">
        <v>43794</v>
      </c>
      <c r="P7749" s="8" t="str">
        <f>TEXT(DAY(Sales[[#This Row],[OrderDate]]),"ddd")</f>
        <v>Wed</v>
      </c>
      <c r="Q7749" s="8" t="str">
        <f>TEXT(MONTH(Sales[[#This Row],[ShipDate]])*29,"mmm")</f>
        <v>Nov</v>
      </c>
      <c r="R7749">
        <v>1655</v>
      </c>
      <c r="S7749" t="s">
        <v>668</v>
      </c>
      <c r="T7749" t="s">
        <v>15</v>
      </c>
      <c r="U7749">
        <v>30318</v>
      </c>
      <c r="V7749" s="1">
        <v>0</v>
      </c>
      <c r="W7749">
        <v>24</v>
      </c>
      <c r="X7749">
        <v>9</v>
      </c>
      <c r="Y7749">
        <v>49</v>
      </c>
      <c r="AD7749"/>
    </row>
    <row r="7750" spans="1:30" x14ac:dyDescent="0.25">
      <c r="A7750" t="s">
        <v>24</v>
      </c>
      <c r="B7750" s="2">
        <v>43770</v>
      </c>
      <c r="C7750" s="35">
        <f>YEAR(Sales[[#This Row],[ShipDate]])</f>
        <v>2019</v>
      </c>
      <c r="D7750" t="s">
        <v>113</v>
      </c>
      <c r="E7750" t="s">
        <v>69</v>
      </c>
      <c r="F7750" t="s">
        <v>23</v>
      </c>
      <c r="G7750" t="s">
        <v>11</v>
      </c>
      <c r="H7750" t="s">
        <v>680</v>
      </c>
      <c r="I7750" t="s">
        <v>20</v>
      </c>
      <c r="J7750" t="s">
        <v>13</v>
      </c>
      <c r="K7750" t="s">
        <v>1039</v>
      </c>
      <c r="L7750" t="s">
        <v>17</v>
      </c>
      <c r="N7750" t="str">
        <f>IF(ISBLANK(Sales[[#This Row],[return]]),"No",Sales[[#This Row],[return]])</f>
        <v>No</v>
      </c>
      <c r="O7750" s="2">
        <v>43768</v>
      </c>
      <c r="P7750" s="8" t="str">
        <f>TEXT(DAY(Sales[[#This Row],[OrderDate]]),"ddd")</f>
        <v>Mon</v>
      </c>
      <c r="Q7750" s="8" t="str">
        <f>TEXT(MONTH(Sales[[#This Row],[ShipDate]])*29,"mmm")</f>
        <v>Nov</v>
      </c>
      <c r="R7750">
        <v>1089</v>
      </c>
      <c r="S7750" t="s">
        <v>1241</v>
      </c>
      <c r="T7750" t="s">
        <v>15</v>
      </c>
      <c r="U7750">
        <v>40475</v>
      </c>
      <c r="V7750" s="1">
        <v>0</v>
      </c>
      <c r="W7750">
        <v>9</v>
      </c>
      <c r="X7750">
        <v>1</v>
      </c>
      <c r="Y7750">
        <v>34</v>
      </c>
      <c r="AD7750"/>
    </row>
    <row r="7751" spans="1:30" x14ac:dyDescent="0.25">
      <c r="A7751" t="s">
        <v>24</v>
      </c>
      <c r="B7751" s="2">
        <v>43770</v>
      </c>
      <c r="C7751" s="35">
        <f>YEAR(Sales[[#This Row],[ShipDate]])</f>
        <v>2019</v>
      </c>
      <c r="D7751" t="s">
        <v>113</v>
      </c>
      <c r="E7751" t="s">
        <v>69</v>
      </c>
      <c r="F7751" t="s">
        <v>290</v>
      </c>
      <c r="G7751" t="s">
        <v>25</v>
      </c>
      <c r="H7751" t="s">
        <v>680</v>
      </c>
      <c r="I7751" t="s">
        <v>20</v>
      </c>
      <c r="J7751" t="s">
        <v>13</v>
      </c>
      <c r="K7751" t="s">
        <v>1039</v>
      </c>
      <c r="L7751" t="s">
        <v>17</v>
      </c>
      <c r="N7751" t="str">
        <f>IF(ISBLANK(Sales[[#This Row],[return]]),"No",Sales[[#This Row],[return]])</f>
        <v>No</v>
      </c>
      <c r="O7751" s="2">
        <v>43768</v>
      </c>
      <c r="P7751" s="8" t="str">
        <f>TEXT(DAY(Sales[[#This Row],[OrderDate]]),"ddd")</f>
        <v>Mon</v>
      </c>
      <c r="Q7751" s="8" t="str">
        <f>TEXT(MONTH(Sales[[#This Row],[ShipDate]])*29,"mmm")</f>
        <v>Nov</v>
      </c>
      <c r="R7751">
        <v>71</v>
      </c>
      <c r="S7751" t="s">
        <v>3160</v>
      </c>
      <c r="T7751" t="s">
        <v>15</v>
      </c>
      <c r="U7751">
        <v>40475</v>
      </c>
      <c r="V7751" s="1">
        <v>0</v>
      </c>
      <c r="W7751">
        <v>11</v>
      </c>
      <c r="X7751">
        <v>2</v>
      </c>
      <c r="Y7751">
        <v>35</v>
      </c>
      <c r="AD7751"/>
    </row>
    <row r="7752" spans="1:30" x14ac:dyDescent="0.25">
      <c r="A7752" t="s">
        <v>24</v>
      </c>
      <c r="B7752" s="2">
        <v>43770</v>
      </c>
      <c r="C7752" s="35">
        <f>YEAR(Sales[[#This Row],[ShipDate]])</f>
        <v>2019</v>
      </c>
      <c r="D7752" t="s">
        <v>113</v>
      </c>
      <c r="E7752" t="s">
        <v>69</v>
      </c>
      <c r="F7752" t="s">
        <v>39</v>
      </c>
      <c r="G7752" t="s">
        <v>25</v>
      </c>
      <c r="H7752" t="s">
        <v>680</v>
      </c>
      <c r="I7752" t="s">
        <v>20</v>
      </c>
      <c r="J7752" t="s">
        <v>13</v>
      </c>
      <c r="K7752" t="s">
        <v>1039</v>
      </c>
      <c r="L7752" t="s">
        <v>17</v>
      </c>
      <c r="N7752" t="str">
        <f>IF(ISBLANK(Sales[[#This Row],[return]]),"No",Sales[[#This Row],[return]])</f>
        <v>No</v>
      </c>
      <c r="O7752" s="2">
        <v>43768</v>
      </c>
      <c r="P7752" s="8" t="str">
        <f>TEXT(DAY(Sales[[#This Row],[OrderDate]]),"ddd")</f>
        <v>Mon</v>
      </c>
      <c r="Q7752" s="8" t="str">
        <f>TEXT(MONTH(Sales[[#This Row],[ShipDate]])*29,"mmm")</f>
        <v>Nov</v>
      </c>
      <c r="R7752">
        <v>575</v>
      </c>
      <c r="S7752" t="s">
        <v>827</v>
      </c>
      <c r="T7752" t="s">
        <v>15</v>
      </c>
      <c r="U7752">
        <v>40475</v>
      </c>
      <c r="V7752" s="1">
        <v>0</v>
      </c>
      <c r="W7752">
        <v>4</v>
      </c>
      <c r="X7752">
        <v>7</v>
      </c>
      <c r="Y7752">
        <v>106</v>
      </c>
      <c r="AD7752"/>
    </row>
    <row r="7753" spans="1:30" x14ac:dyDescent="0.25">
      <c r="A7753" t="s">
        <v>24</v>
      </c>
      <c r="B7753" s="2">
        <v>43770</v>
      </c>
      <c r="C7753" s="35">
        <f>YEAR(Sales[[#This Row],[ShipDate]])</f>
        <v>2019</v>
      </c>
      <c r="D7753" t="s">
        <v>113</v>
      </c>
      <c r="E7753" t="s">
        <v>69</v>
      </c>
      <c r="F7753" t="s">
        <v>33</v>
      </c>
      <c r="G7753" t="s">
        <v>25</v>
      </c>
      <c r="H7753" t="s">
        <v>680</v>
      </c>
      <c r="I7753" t="s">
        <v>20</v>
      </c>
      <c r="J7753" t="s">
        <v>13</v>
      </c>
      <c r="K7753" t="s">
        <v>1039</v>
      </c>
      <c r="L7753" t="s">
        <v>17</v>
      </c>
      <c r="N7753" t="str">
        <f>IF(ISBLANK(Sales[[#This Row],[return]]),"No",Sales[[#This Row],[return]])</f>
        <v>No</v>
      </c>
      <c r="O7753" s="2">
        <v>43768</v>
      </c>
      <c r="P7753" s="8" t="str">
        <f>TEXT(DAY(Sales[[#This Row],[OrderDate]]),"ddd")</f>
        <v>Mon</v>
      </c>
      <c r="Q7753" s="8" t="str">
        <f>TEXT(MONTH(Sales[[#This Row],[ShipDate]])*29,"mmm")</f>
        <v>Nov</v>
      </c>
      <c r="R7753">
        <v>1462</v>
      </c>
      <c r="S7753" t="s">
        <v>1916</v>
      </c>
      <c r="T7753" t="s">
        <v>15</v>
      </c>
      <c r="U7753">
        <v>40475</v>
      </c>
      <c r="V7753" s="1">
        <v>0</v>
      </c>
      <c r="W7753">
        <v>14</v>
      </c>
      <c r="X7753">
        <v>8</v>
      </c>
      <c r="Y7753">
        <v>30</v>
      </c>
      <c r="AD7753"/>
    </row>
    <row r="7754" spans="1:30" x14ac:dyDescent="0.25">
      <c r="A7754" t="s">
        <v>40</v>
      </c>
      <c r="B7754" s="2">
        <v>43820</v>
      </c>
      <c r="C7754" s="35">
        <f>YEAR(Sales[[#This Row],[ShipDate]])</f>
        <v>2019</v>
      </c>
      <c r="D7754" t="s">
        <v>36</v>
      </c>
      <c r="E7754" t="s">
        <v>31</v>
      </c>
      <c r="F7754" t="s">
        <v>39</v>
      </c>
      <c r="G7754" t="s">
        <v>25</v>
      </c>
      <c r="H7754" t="s">
        <v>1436</v>
      </c>
      <c r="I7754" t="s">
        <v>74</v>
      </c>
      <c r="J7754" t="s">
        <v>13</v>
      </c>
      <c r="K7754" t="s">
        <v>2739</v>
      </c>
      <c r="L7754" t="s">
        <v>68</v>
      </c>
      <c r="N7754" t="str">
        <f>IF(ISBLANK(Sales[[#This Row],[return]]),"No",Sales[[#This Row],[return]])</f>
        <v>No</v>
      </c>
      <c r="O7754" s="2">
        <v>43816</v>
      </c>
      <c r="P7754" s="8" t="str">
        <f>TEXT(DAY(Sales[[#This Row],[OrderDate]]),"ddd")</f>
        <v>Tue</v>
      </c>
      <c r="Q7754" s="8" t="str">
        <f>TEXT(MONTH(Sales[[#This Row],[ShipDate]])*29,"mmm")</f>
        <v>Dec</v>
      </c>
      <c r="R7754">
        <v>101</v>
      </c>
      <c r="S7754" t="s">
        <v>1933</v>
      </c>
      <c r="T7754" t="s">
        <v>66</v>
      </c>
      <c r="U7754">
        <v>54703</v>
      </c>
      <c r="V7754" s="1">
        <v>0</v>
      </c>
      <c r="W7754">
        <v>8</v>
      </c>
      <c r="X7754">
        <v>2</v>
      </c>
      <c r="Y7754">
        <v>33</v>
      </c>
      <c r="AD7754"/>
    </row>
    <row r="7755" spans="1:30" x14ac:dyDescent="0.25">
      <c r="A7755" t="s">
        <v>40</v>
      </c>
      <c r="B7755" s="2">
        <v>43826</v>
      </c>
      <c r="C7755" s="35">
        <f>YEAR(Sales[[#This Row],[ShipDate]])</f>
        <v>2019</v>
      </c>
      <c r="D7755" t="s">
        <v>36</v>
      </c>
      <c r="E7755" t="s">
        <v>18</v>
      </c>
      <c r="F7755" t="s">
        <v>52</v>
      </c>
      <c r="G7755" t="s">
        <v>25</v>
      </c>
      <c r="H7755" t="s">
        <v>296</v>
      </c>
      <c r="I7755" t="s">
        <v>299</v>
      </c>
      <c r="J7755" t="s">
        <v>13</v>
      </c>
      <c r="K7755" t="s">
        <v>297</v>
      </c>
      <c r="L7755" t="s">
        <v>68</v>
      </c>
      <c r="N7755" t="str">
        <f>IF(ISBLANK(Sales[[#This Row],[return]]),"No",Sales[[#This Row],[return]])</f>
        <v>No</v>
      </c>
      <c r="O7755" s="2">
        <v>43821</v>
      </c>
      <c r="P7755" s="8" t="str">
        <f>TEXT(DAY(Sales[[#This Row],[OrderDate]]),"ddd")</f>
        <v>Sun</v>
      </c>
      <c r="Q7755" s="8" t="str">
        <f>TEXT(MONTH(Sales[[#This Row],[ShipDate]])*29,"mmm")</f>
        <v>Dec</v>
      </c>
      <c r="R7755">
        <v>1424</v>
      </c>
      <c r="S7755" t="s">
        <v>298</v>
      </c>
      <c r="T7755" t="s">
        <v>66</v>
      </c>
      <c r="U7755">
        <v>64055</v>
      </c>
      <c r="V7755" s="1">
        <v>0</v>
      </c>
      <c r="W7755">
        <v>218</v>
      </c>
      <c r="X7755">
        <v>3</v>
      </c>
      <c r="Y7755">
        <v>839</v>
      </c>
      <c r="AD7755"/>
    </row>
    <row r="7756" spans="1:30" x14ac:dyDescent="0.25">
      <c r="A7756" t="s">
        <v>24</v>
      </c>
      <c r="B7756" s="2">
        <v>43570</v>
      </c>
      <c r="C7756" s="35">
        <f>YEAR(Sales[[#This Row],[ShipDate]])</f>
        <v>2019</v>
      </c>
      <c r="D7756" t="s">
        <v>113</v>
      </c>
      <c r="E7756" t="s">
        <v>31</v>
      </c>
      <c r="F7756" t="s">
        <v>59</v>
      </c>
      <c r="G7756" t="s">
        <v>25</v>
      </c>
      <c r="H7756" t="s">
        <v>60</v>
      </c>
      <c r="I7756" t="s">
        <v>63</v>
      </c>
      <c r="J7756" t="s">
        <v>13</v>
      </c>
      <c r="K7756" t="s">
        <v>2743</v>
      </c>
      <c r="L7756" t="s">
        <v>30</v>
      </c>
      <c r="N7756" t="str">
        <f>IF(ISBLANK(Sales[[#This Row],[return]]),"No",Sales[[#This Row],[return]])</f>
        <v>No</v>
      </c>
      <c r="O7756" s="2">
        <v>43568</v>
      </c>
      <c r="P7756" s="8" t="str">
        <f>TEXT(DAY(Sales[[#This Row],[OrderDate]]),"ddd")</f>
        <v>Fri</v>
      </c>
      <c r="Q7756" s="8" t="str">
        <f>TEXT(MONTH(Sales[[#This Row],[ShipDate]])*29,"mmm")</f>
        <v>Apr</v>
      </c>
      <c r="R7756">
        <v>1839</v>
      </c>
      <c r="S7756" t="s">
        <v>443</v>
      </c>
      <c r="T7756" t="s">
        <v>28</v>
      </c>
      <c r="U7756">
        <v>98105</v>
      </c>
      <c r="V7756" s="1">
        <v>0</v>
      </c>
      <c r="W7756">
        <v>2</v>
      </c>
      <c r="X7756">
        <v>1</v>
      </c>
      <c r="Y7756">
        <v>5</v>
      </c>
      <c r="AD7756"/>
    </row>
    <row r="7757" spans="1:30" x14ac:dyDescent="0.25">
      <c r="A7757" t="s">
        <v>24</v>
      </c>
      <c r="B7757" s="2">
        <v>43570</v>
      </c>
      <c r="C7757" s="35">
        <f>YEAR(Sales[[#This Row],[ShipDate]])</f>
        <v>2019</v>
      </c>
      <c r="D7757" t="s">
        <v>113</v>
      </c>
      <c r="E7757" t="s">
        <v>31</v>
      </c>
      <c r="F7757" t="s">
        <v>50</v>
      </c>
      <c r="G7757" t="s">
        <v>25</v>
      </c>
      <c r="H7757" t="s">
        <v>60</v>
      </c>
      <c r="I7757" t="s">
        <v>63</v>
      </c>
      <c r="J7757" t="s">
        <v>13</v>
      </c>
      <c r="K7757" t="s">
        <v>2743</v>
      </c>
      <c r="L7757" t="s">
        <v>30</v>
      </c>
      <c r="N7757" t="str">
        <f>IF(ISBLANK(Sales[[#This Row],[return]]),"No",Sales[[#This Row],[return]])</f>
        <v>No</v>
      </c>
      <c r="O7757" s="2">
        <v>43568</v>
      </c>
      <c r="P7757" s="8" t="str">
        <f>TEXT(DAY(Sales[[#This Row],[OrderDate]]),"ddd")</f>
        <v>Fri</v>
      </c>
      <c r="Q7757" s="8" t="str">
        <f>TEXT(MONTH(Sales[[#This Row],[ShipDate]])*29,"mmm")</f>
        <v>Apr</v>
      </c>
      <c r="R7757">
        <v>686</v>
      </c>
      <c r="S7757" t="s">
        <v>1839</v>
      </c>
      <c r="T7757" t="s">
        <v>28</v>
      </c>
      <c r="U7757">
        <v>98105</v>
      </c>
      <c r="V7757" s="1">
        <v>0.2</v>
      </c>
      <c r="W7757">
        <v>302</v>
      </c>
      <c r="X7757">
        <v>5</v>
      </c>
      <c r="Y7757">
        <v>896</v>
      </c>
      <c r="AD7757"/>
    </row>
    <row r="7758" spans="1:30" x14ac:dyDescent="0.25">
      <c r="A7758" t="s">
        <v>24</v>
      </c>
      <c r="B7758" s="2">
        <v>43771</v>
      </c>
      <c r="C7758" s="35">
        <f>YEAR(Sales[[#This Row],[ShipDate]])</f>
        <v>2019</v>
      </c>
      <c r="D7758" t="s">
        <v>36</v>
      </c>
      <c r="E7758" t="s">
        <v>18</v>
      </c>
      <c r="F7758" t="s">
        <v>99</v>
      </c>
      <c r="G7758" t="s">
        <v>46</v>
      </c>
      <c r="H7758" t="s">
        <v>200</v>
      </c>
      <c r="I7758" t="s">
        <v>129</v>
      </c>
      <c r="J7758" t="s">
        <v>13</v>
      </c>
      <c r="K7758" t="s">
        <v>201</v>
      </c>
      <c r="L7758" t="s">
        <v>68</v>
      </c>
      <c r="N7758" t="str">
        <f>IF(ISBLANK(Sales[[#This Row],[return]]),"No",Sales[[#This Row],[return]])</f>
        <v>No</v>
      </c>
      <c r="O7758" s="2">
        <v>43764</v>
      </c>
      <c r="P7758" s="8" t="str">
        <f>TEXT(DAY(Sales[[#This Row],[OrderDate]]),"ddd")</f>
        <v>Thu</v>
      </c>
      <c r="Q7758" s="8" t="str">
        <f>TEXT(MONTH(Sales[[#This Row],[ShipDate]])*29,"mmm")</f>
        <v>Nov</v>
      </c>
      <c r="R7758">
        <v>1019</v>
      </c>
      <c r="S7758" t="s">
        <v>202</v>
      </c>
      <c r="T7758" t="s">
        <v>66</v>
      </c>
      <c r="U7758">
        <v>55901</v>
      </c>
      <c r="V7758" s="1">
        <v>0</v>
      </c>
      <c r="W7758">
        <v>7</v>
      </c>
      <c r="X7758">
        <v>1</v>
      </c>
      <c r="Y7758">
        <v>20</v>
      </c>
      <c r="AD7758"/>
    </row>
    <row r="7759" spans="1:30" x14ac:dyDescent="0.25">
      <c r="A7759" t="s">
        <v>24</v>
      </c>
      <c r="B7759" s="2">
        <v>43771</v>
      </c>
      <c r="C7759" s="35">
        <f>YEAR(Sales[[#This Row],[ShipDate]])</f>
        <v>2019</v>
      </c>
      <c r="D7759" t="s">
        <v>36</v>
      </c>
      <c r="E7759" t="s">
        <v>18</v>
      </c>
      <c r="F7759" t="s">
        <v>33</v>
      </c>
      <c r="G7759" t="s">
        <v>25</v>
      </c>
      <c r="H7759" t="s">
        <v>200</v>
      </c>
      <c r="I7759" t="s">
        <v>129</v>
      </c>
      <c r="J7759" t="s">
        <v>13</v>
      </c>
      <c r="K7759" t="s">
        <v>201</v>
      </c>
      <c r="L7759" t="s">
        <v>68</v>
      </c>
      <c r="N7759" t="str">
        <f>IF(ISBLANK(Sales[[#This Row],[return]]),"No",Sales[[#This Row],[return]])</f>
        <v>No</v>
      </c>
      <c r="O7759" s="2">
        <v>43764</v>
      </c>
      <c r="P7759" s="8" t="str">
        <f>TEXT(DAY(Sales[[#This Row],[OrderDate]]),"ddd")</f>
        <v>Thu</v>
      </c>
      <c r="Q7759" s="8" t="str">
        <f>TEXT(MONTH(Sales[[#This Row],[ShipDate]])*29,"mmm")</f>
        <v>Nov</v>
      </c>
      <c r="R7759">
        <v>222</v>
      </c>
      <c r="S7759" t="s">
        <v>203</v>
      </c>
      <c r="T7759" t="s">
        <v>66</v>
      </c>
      <c r="U7759">
        <v>55901</v>
      </c>
      <c r="V7759" s="1">
        <v>0</v>
      </c>
      <c r="W7759">
        <v>3</v>
      </c>
      <c r="X7759">
        <v>2</v>
      </c>
      <c r="Y7759">
        <v>6</v>
      </c>
      <c r="AD7759"/>
    </row>
    <row r="7760" spans="1:30" x14ac:dyDescent="0.25">
      <c r="A7760" t="s">
        <v>40</v>
      </c>
      <c r="B7760" s="2">
        <v>43799</v>
      </c>
      <c r="C7760" s="35">
        <f>YEAR(Sales[[#This Row],[ShipDate]])</f>
        <v>2019</v>
      </c>
      <c r="D7760" t="s">
        <v>36</v>
      </c>
      <c r="E7760" t="s">
        <v>69</v>
      </c>
      <c r="F7760" t="s">
        <v>52</v>
      </c>
      <c r="G7760" t="s">
        <v>25</v>
      </c>
      <c r="H7760" t="s">
        <v>146</v>
      </c>
      <c r="I7760" t="s">
        <v>149</v>
      </c>
      <c r="J7760" t="s">
        <v>13</v>
      </c>
      <c r="K7760" t="s">
        <v>3017</v>
      </c>
      <c r="L7760" t="s">
        <v>92</v>
      </c>
      <c r="N7760" t="str">
        <f>IF(ISBLANK(Sales[[#This Row],[return]]),"No",Sales[[#This Row],[return]])</f>
        <v>No</v>
      </c>
      <c r="O7760" s="2">
        <v>43795</v>
      </c>
      <c r="P7760" s="8" t="str">
        <f>TEXT(DAY(Sales[[#This Row],[OrderDate]]),"ddd")</f>
        <v>Thu</v>
      </c>
      <c r="Q7760" s="8" t="str">
        <f>TEXT(MONTH(Sales[[#This Row],[ShipDate]])*29,"mmm")</f>
        <v>Nov</v>
      </c>
      <c r="R7760">
        <v>336</v>
      </c>
      <c r="S7760" t="s">
        <v>1637</v>
      </c>
      <c r="T7760" t="s">
        <v>90</v>
      </c>
      <c r="U7760">
        <v>10009</v>
      </c>
      <c r="V7760" s="1">
        <v>0</v>
      </c>
      <c r="W7760">
        <v>15</v>
      </c>
      <c r="X7760">
        <v>7</v>
      </c>
      <c r="Y7760">
        <v>59</v>
      </c>
      <c r="AD7760"/>
    </row>
    <row r="7761" spans="1:30" x14ac:dyDescent="0.25">
      <c r="A7761" t="s">
        <v>40</v>
      </c>
      <c r="B7761" s="2">
        <v>43799</v>
      </c>
      <c r="C7761" s="35">
        <f>YEAR(Sales[[#This Row],[ShipDate]])</f>
        <v>2019</v>
      </c>
      <c r="D7761" t="s">
        <v>36</v>
      </c>
      <c r="E7761" t="s">
        <v>69</v>
      </c>
      <c r="F7761" t="s">
        <v>50</v>
      </c>
      <c r="G7761" t="s">
        <v>25</v>
      </c>
      <c r="H7761" t="s">
        <v>146</v>
      </c>
      <c r="I7761" t="s">
        <v>149</v>
      </c>
      <c r="J7761" t="s">
        <v>13</v>
      </c>
      <c r="K7761" t="s">
        <v>3017</v>
      </c>
      <c r="L7761" t="s">
        <v>92</v>
      </c>
      <c r="N7761" t="str">
        <f>IF(ISBLANK(Sales[[#This Row],[return]]),"No",Sales[[#This Row],[return]])</f>
        <v>No</v>
      </c>
      <c r="O7761" s="2">
        <v>43795</v>
      </c>
      <c r="P7761" s="8" t="str">
        <f>TEXT(DAY(Sales[[#This Row],[OrderDate]]),"ddd")</f>
        <v>Thu</v>
      </c>
      <c r="Q7761" s="8" t="str">
        <f>TEXT(MONTH(Sales[[#This Row],[ShipDate]])*29,"mmm")</f>
        <v>Nov</v>
      </c>
      <c r="R7761">
        <v>328</v>
      </c>
      <c r="S7761" t="s">
        <v>1882</v>
      </c>
      <c r="T7761" t="s">
        <v>90</v>
      </c>
      <c r="U7761">
        <v>10009</v>
      </c>
      <c r="V7761" s="1">
        <v>0.2</v>
      </c>
      <c r="W7761">
        <v>33</v>
      </c>
      <c r="X7761">
        <v>4</v>
      </c>
      <c r="Y7761">
        <v>93</v>
      </c>
      <c r="AD7761"/>
    </row>
    <row r="7762" spans="1:30" x14ac:dyDescent="0.25">
      <c r="A7762" t="s">
        <v>40</v>
      </c>
      <c r="B7762" s="2">
        <v>43782</v>
      </c>
      <c r="C7762" s="35">
        <f>YEAR(Sales[[#This Row],[ShipDate]])</f>
        <v>2019</v>
      </c>
      <c r="D7762" t="s">
        <v>36</v>
      </c>
      <c r="E7762" t="s">
        <v>31</v>
      </c>
      <c r="F7762" t="s">
        <v>43</v>
      </c>
      <c r="G7762" t="s">
        <v>11</v>
      </c>
      <c r="H7762" t="s">
        <v>1151</v>
      </c>
      <c r="I7762" t="s">
        <v>1150</v>
      </c>
      <c r="J7762" t="s">
        <v>13</v>
      </c>
      <c r="K7762" t="s">
        <v>2713</v>
      </c>
      <c r="L7762" t="s">
        <v>92</v>
      </c>
      <c r="N7762" t="str">
        <f>IF(ISBLANK(Sales[[#This Row],[return]]),"No",Sales[[#This Row],[return]])</f>
        <v>No</v>
      </c>
      <c r="O7762" s="2">
        <v>43777</v>
      </c>
      <c r="P7762" s="8" t="str">
        <f>TEXT(DAY(Sales[[#This Row],[OrderDate]]),"ddd")</f>
        <v>Sun</v>
      </c>
      <c r="Q7762" s="8" t="str">
        <f>TEXT(MONTH(Sales[[#This Row],[ShipDate]])*29,"mmm")</f>
        <v>Nov</v>
      </c>
      <c r="R7762">
        <v>878</v>
      </c>
      <c r="S7762" t="s">
        <v>1499</v>
      </c>
      <c r="T7762" t="s">
        <v>90</v>
      </c>
      <c r="U7762">
        <v>21215</v>
      </c>
      <c r="V7762" s="1">
        <v>0</v>
      </c>
      <c r="W7762">
        <v>112</v>
      </c>
      <c r="X7762">
        <v>10</v>
      </c>
      <c r="Y7762">
        <v>274</v>
      </c>
      <c r="AD7762"/>
    </row>
    <row r="7763" spans="1:30" x14ac:dyDescent="0.25">
      <c r="A7763" t="s">
        <v>40</v>
      </c>
      <c r="B7763" s="2">
        <v>43607</v>
      </c>
      <c r="C7763" s="35">
        <f>YEAR(Sales[[#This Row],[ShipDate]])</f>
        <v>2019</v>
      </c>
      <c r="D7763" t="s">
        <v>36</v>
      </c>
      <c r="E7763" t="s">
        <v>31</v>
      </c>
      <c r="F7763" t="s">
        <v>43</v>
      </c>
      <c r="G7763" t="s">
        <v>11</v>
      </c>
      <c r="H7763" t="s">
        <v>164</v>
      </c>
      <c r="I7763" t="s">
        <v>120</v>
      </c>
      <c r="J7763" t="s">
        <v>13</v>
      </c>
      <c r="K7763" t="s">
        <v>2653</v>
      </c>
      <c r="L7763" t="s">
        <v>68</v>
      </c>
      <c r="N7763" t="str">
        <f>IF(ISBLANK(Sales[[#This Row],[return]]),"No",Sales[[#This Row],[return]])</f>
        <v>No</v>
      </c>
      <c r="O7763" s="2">
        <v>43603</v>
      </c>
      <c r="P7763" s="8" t="str">
        <f>TEXT(DAY(Sales[[#This Row],[OrderDate]]),"ddd")</f>
        <v>Wed</v>
      </c>
      <c r="Q7763" s="8" t="str">
        <f>TEXT(MONTH(Sales[[#This Row],[ShipDate]])*29,"mmm")</f>
        <v>May</v>
      </c>
      <c r="R7763">
        <v>393</v>
      </c>
      <c r="S7763" t="s">
        <v>536</v>
      </c>
      <c r="T7763" t="s">
        <v>66</v>
      </c>
      <c r="U7763">
        <v>60653</v>
      </c>
      <c r="V7763" s="1">
        <v>0.6</v>
      </c>
      <c r="W7763">
        <v>-1</v>
      </c>
      <c r="X7763">
        <v>1</v>
      </c>
      <c r="Y7763">
        <v>2</v>
      </c>
      <c r="AD7763"/>
    </row>
    <row r="7764" spans="1:30" x14ac:dyDescent="0.25">
      <c r="A7764" t="s">
        <v>40</v>
      </c>
      <c r="B7764" s="2">
        <v>43607</v>
      </c>
      <c r="C7764" s="35">
        <f>YEAR(Sales[[#This Row],[ShipDate]])</f>
        <v>2019</v>
      </c>
      <c r="D7764" t="s">
        <v>36</v>
      </c>
      <c r="E7764" t="s">
        <v>31</v>
      </c>
      <c r="F7764" t="s">
        <v>43</v>
      </c>
      <c r="G7764" t="s">
        <v>11</v>
      </c>
      <c r="H7764" t="s">
        <v>164</v>
      </c>
      <c r="I7764" t="s">
        <v>120</v>
      </c>
      <c r="J7764" t="s">
        <v>13</v>
      </c>
      <c r="K7764" t="s">
        <v>2653</v>
      </c>
      <c r="L7764" t="s">
        <v>68</v>
      </c>
      <c r="N7764" t="str">
        <f>IF(ISBLANK(Sales[[#This Row],[return]]),"No",Sales[[#This Row],[return]])</f>
        <v>No</v>
      </c>
      <c r="O7764" s="2">
        <v>43603</v>
      </c>
      <c r="P7764" s="8" t="str">
        <f>TEXT(DAY(Sales[[#This Row],[OrderDate]]),"ddd")</f>
        <v>Wed</v>
      </c>
      <c r="Q7764" s="8" t="str">
        <f>TEXT(MONTH(Sales[[#This Row],[ShipDate]])*29,"mmm")</f>
        <v>May</v>
      </c>
      <c r="R7764">
        <v>673</v>
      </c>
      <c r="S7764" t="s">
        <v>1127</v>
      </c>
      <c r="T7764" t="s">
        <v>66</v>
      </c>
      <c r="U7764">
        <v>60653</v>
      </c>
      <c r="V7764" s="1">
        <v>0.6</v>
      </c>
      <c r="W7764">
        <v>-10</v>
      </c>
      <c r="X7764">
        <v>3</v>
      </c>
      <c r="Y7764">
        <v>23</v>
      </c>
      <c r="AD7764"/>
    </row>
    <row r="7765" spans="1:30" x14ac:dyDescent="0.25">
      <c r="A7765" t="s">
        <v>24</v>
      </c>
      <c r="B7765" s="2">
        <v>43535</v>
      </c>
      <c r="C7765" s="35">
        <f>YEAR(Sales[[#This Row],[ShipDate]])</f>
        <v>2019</v>
      </c>
      <c r="D7765" t="s">
        <v>113</v>
      </c>
      <c r="E7765" t="s">
        <v>31</v>
      </c>
      <c r="F7765" t="s">
        <v>52</v>
      </c>
      <c r="G7765" t="s">
        <v>25</v>
      </c>
      <c r="H7765" t="s">
        <v>249</v>
      </c>
      <c r="I7765" t="s">
        <v>598</v>
      </c>
      <c r="J7765" t="s">
        <v>13</v>
      </c>
      <c r="K7765" t="s">
        <v>596</v>
      </c>
      <c r="L7765" t="s">
        <v>17</v>
      </c>
      <c r="N7765" t="str">
        <f>IF(ISBLANK(Sales[[#This Row],[return]]),"No",Sales[[#This Row],[return]])</f>
        <v>No</v>
      </c>
      <c r="O7765" s="2">
        <v>43532</v>
      </c>
      <c r="P7765" s="8" t="str">
        <f>TEXT(DAY(Sales[[#This Row],[OrderDate]]),"ddd")</f>
        <v>Sun</v>
      </c>
      <c r="Q7765" s="8" t="str">
        <f>TEXT(MONTH(Sales[[#This Row],[ShipDate]])*29,"mmm")</f>
        <v>Mar</v>
      </c>
      <c r="R7765">
        <v>293</v>
      </c>
      <c r="S7765" t="s">
        <v>597</v>
      </c>
      <c r="T7765" t="s">
        <v>15</v>
      </c>
      <c r="U7765">
        <v>31907</v>
      </c>
      <c r="V7765" s="1">
        <v>0</v>
      </c>
      <c r="W7765">
        <v>168</v>
      </c>
      <c r="X7765">
        <v>8</v>
      </c>
      <c r="Y7765">
        <v>648</v>
      </c>
      <c r="AD7765"/>
    </row>
    <row r="7766" spans="1:30" x14ac:dyDescent="0.25">
      <c r="A7766" t="s">
        <v>24</v>
      </c>
      <c r="B7766" s="2">
        <v>43535</v>
      </c>
      <c r="C7766" s="35">
        <f>YEAR(Sales[[#This Row],[ShipDate]])</f>
        <v>2019</v>
      </c>
      <c r="D7766" t="s">
        <v>113</v>
      </c>
      <c r="E7766" t="s">
        <v>31</v>
      </c>
      <c r="F7766" t="s">
        <v>33</v>
      </c>
      <c r="G7766" t="s">
        <v>25</v>
      </c>
      <c r="H7766" t="s">
        <v>249</v>
      </c>
      <c r="I7766" t="s">
        <v>598</v>
      </c>
      <c r="J7766" t="s">
        <v>13</v>
      </c>
      <c r="K7766" t="s">
        <v>596</v>
      </c>
      <c r="L7766" t="s">
        <v>17</v>
      </c>
      <c r="N7766" t="str">
        <f>IF(ISBLANK(Sales[[#This Row],[return]]),"No",Sales[[#This Row],[return]])</f>
        <v>No</v>
      </c>
      <c r="O7766" s="2">
        <v>43532</v>
      </c>
      <c r="P7766" s="8" t="str">
        <f>TEXT(DAY(Sales[[#This Row],[OrderDate]]),"ddd")</f>
        <v>Sun</v>
      </c>
      <c r="Q7766" s="8" t="str">
        <f>TEXT(MONTH(Sales[[#This Row],[ShipDate]])*29,"mmm")</f>
        <v>Mar</v>
      </c>
      <c r="R7766">
        <v>232</v>
      </c>
      <c r="S7766" t="s">
        <v>3156</v>
      </c>
      <c r="T7766" t="s">
        <v>15</v>
      </c>
      <c r="U7766">
        <v>31907</v>
      </c>
      <c r="V7766" s="1">
        <v>0</v>
      </c>
      <c r="W7766">
        <v>10</v>
      </c>
      <c r="X7766">
        <v>2</v>
      </c>
      <c r="Y7766">
        <v>21</v>
      </c>
      <c r="AD7766"/>
    </row>
    <row r="7767" spans="1:30" x14ac:dyDescent="0.25">
      <c r="A7767" t="s">
        <v>40</v>
      </c>
      <c r="B7767" s="2">
        <v>43700</v>
      </c>
      <c r="C7767" s="35">
        <f>YEAR(Sales[[#This Row],[ShipDate]])</f>
        <v>2019</v>
      </c>
      <c r="D7767" t="s">
        <v>19</v>
      </c>
      <c r="E7767" t="s">
        <v>18</v>
      </c>
      <c r="F7767" t="s">
        <v>23</v>
      </c>
      <c r="G7767" t="s">
        <v>11</v>
      </c>
      <c r="H7767" t="s">
        <v>177</v>
      </c>
      <c r="I7767" t="s">
        <v>692</v>
      </c>
      <c r="J7767" t="s">
        <v>13</v>
      </c>
      <c r="K7767" t="s">
        <v>690</v>
      </c>
      <c r="L7767" t="s">
        <v>17</v>
      </c>
      <c r="N7767" t="str">
        <f>IF(ISBLANK(Sales[[#This Row],[return]]),"No",Sales[[#This Row],[return]])</f>
        <v>No</v>
      </c>
      <c r="O7767" s="2">
        <v>43698</v>
      </c>
      <c r="P7767" s="8" t="str">
        <f>TEXT(DAY(Sales[[#This Row],[OrderDate]]),"ddd")</f>
        <v>Sat</v>
      </c>
      <c r="Q7767" s="8" t="str">
        <f>TEXT(MONTH(Sales[[#This Row],[ShipDate]])*29,"mmm")</f>
        <v>Aug</v>
      </c>
      <c r="R7767">
        <v>842</v>
      </c>
      <c r="S7767" t="s">
        <v>691</v>
      </c>
      <c r="T7767" t="s">
        <v>15</v>
      </c>
      <c r="U7767">
        <v>39212</v>
      </c>
      <c r="V7767" s="1">
        <v>0</v>
      </c>
      <c r="W7767">
        <v>225</v>
      </c>
      <c r="X7767">
        <v>4</v>
      </c>
      <c r="Y7767">
        <v>866</v>
      </c>
      <c r="AD7767"/>
    </row>
    <row r="7768" spans="1:30" x14ac:dyDescent="0.25">
      <c r="A7768" t="s">
        <v>10</v>
      </c>
      <c r="B7768" s="2">
        <v>43532</v>
      </c>
      <c r="C7768" s="35">
        <f>YEAR(Sales[[#This Row],[ShipDate]])</f>
        <v>2019</v>
      </c>
      <c r="D7768" t="s">
        <v>36</v>
      </c>
      <c r="E7768" t="s">
        <v>31</v>
      </c>
      <c r="F7768" t="s">
        <v>50</v>
      </c>
      <c r="G7768" t="s">
        <v>25</v>
      </c>
      <c r="H7768" t="s">
        <v>26</v>
      </c>
      <c r="I7768" t="s">
        <v>32</v>
      </c>
      <c r="J7768" t="s">
        <v>13</v>
      </c>
      <c r="K7768" t="s">
        <v>2613</v>
      </c>
      <c r="L7768" t="s">
        <v>30</v>
      </c>
      <c r="M7768" t="s">
        <v>82</v>
      </c>
      <c r="N7768" t="str">
        <f>IF(ISBLANK(Sales[[#This Row],[return]]),"No",Sales[[#This Row],[return]])</f>
        <v>Yes</v>
      </c>
      <c r="O7768" s="2">
        <v>43526</v>
      </c>
      <c r="P7768" s="8" t="str">
        <f>TEXT(DAY(Sales[[#This Row],[OrderDate]]),"ddd")</f>
        <v>Mon</v>
      </c>
      <c r="Q7768" s="8" t="str">
        <f>TEXT(MONTH(Sales[[#This Row],[ShipDate]])*29,"mmm")</f>
        <v>Mar</v>
      </c>
      <c r="R7768">
        <v>422</v>
      </c>
      <c r="S7768" t="s">
        <v>2006</v>
      </c>
      <c r="T7768" t="s">
        <v>28</v>
      </c>
      <c r="U7768">
        <v>90008</v>
      </c>
      <c r="V7768" s="1">
        <v>0.2</v>
      </c>
      <c r="W7768">
        <v>34</v>
      </c>
      <c r="X7768">
        <v>2</v>
      </c>
      <c r="Y7768">
        <v>108</v>
      </c>
      <c r="AD7768"/>
    </row>
    <row r="7769" spans="1:30" x14ac:dyDescent="0.25">
      <c r="A7769" t="s">
        <v>24</v>
      </c>
      <c r="B7769" s="2">
        <v>43679</v>
      </c>
      <c r="C7769" s="35">
        <f>YEAR(Sales[[#This Row],[ShipDate]])</f>
        <v>2019</v>
      </c>
      <c r="D7769" t="s">
        <v>113</v>
      </c>
      <c r="E7769" t="s">
        <v>69</v>
      </c>
      <c r="F7769" t="s">
        <v>50</v>
      </c>
      <c r="G7769" t="s">
        <v>25</v>
      </c>
      <c r="H7769" t="s">
        <v>527</v>
      </c>
      <c r="I7769" t="s">
        <v>252</v>
      </c>
      <c r="J7769" t="s">
        <v>13</v>
      </c>
      <c r="K7769" t="s">
        <v>2912</v>
      </c>
      <c r="L7769" t="s">
        <v>92</v>
      </c>
      <c r="N7769" t="str">
        <f>IF(ISBLANK(Sales[[#This Row],[return]]),"No",Sales[[#This Row],[return]])</f>
        <v>No</v>
      </c>
      <c r="O7769" s="2">
        <v>43676</v>
      </c>
      <c r="P7769" s="8" t="str">
        <f>TEXT(DAY(Sales[[#This Row],[OrderDate]]),"ddd")</f>
        <v>Mon</v>
      </c>
      <c r="Q7769" s="8" t="str">
        <f>TEXT(MONTH(Sales[[#This Row],[ShipDate]])*29,"mmm")</f>
        <v>Aug</v>
      </c>
      <c r="R7769">
        <v>704</v>
      </c>
      <c r="S7769" t="s">
        <v>1849</v>
      </c>
      <c r="T7769" t="s">
        <v>90</v>
      </c>
      <c r="U7769">
        <v>44107</v>
      </c>
      <c r="V7769" s="1">
        <v>0.7</v>
      </c>
      <c r="W7769">
        <v>-54</v>
      </c>
      <c r="X7769">
        <v>4</v>
      </c>
      <c r="Y7769">
        <v>77</v>
      </c>
      <c r="AD7769"/>
    </row>
    <row r="7770" spans="1:30" x14ac:dyDescent="0.25">
      <c r="A7770" t="s">
        <v>40</v>
      </c>
      <c r="B7770" s="2">
        <v>43539</v>
      </c>
      <c r="C7770" s="35">
        <f>YEAR(Sales[[#This Row],[ShipDate]])</f>
        <v>2019</v>
      </c>
      <c r="D7770" t="s">
        <v>36</v>
      </c>
      <c r="E7770" t="s">
        <v>31</v>
      </c>
      <c r="F7770" t="s">
        <v>52</v>
      </c>
      <c r="G7770" t="s">
        <v>25</v>
      </c>
      <c r="H7770" t="s">
        <v>1393</v>
      </c>
      <c r="I7770" t="s">
        <v>58</v>
      </c>
      <c r="J7770" t="s">
        <v>13</v>
      </c>
      <c r="K7770" t="s">
        <v>2802</v>
      </c>
      <c r="L7770" t="s">
        <v>17</v>
      </c>
      <c r="N7770" t="str">
        <f>IF(ISBLANK(Sales[[#This Row],[return]]),"No",Sales[[#This Row],[return]])</f>
        <v>No</v>
      </c>
      <c r="O7770" s="2">
        <v>43534</v>
      </c>
      <c r="P7770" s="8" t="str">
        <f>TEXT(DAY(Sales[[#This Row],[OrderDate]]),"ddd")</f>
        <v>Tue</v>
      </c>
      <c r="Q7770" s="8" t="str">
        <f>TEXT(MONTH(Sales[[#This Row],[ShipDate]])*29,"mmm")</f>
        <v>Mar</v>
      </c>
      <c r="R7770">
        <v>614</v>
      </c>
      <c r="S7770" t="s">
        <v>2166</v>
      </c>
      <c r="T7770" t="s">
        <v>15</v>
      </c>
      <c r="U7770">
        <v>27604</v>
      </c>
      <c r="V7770" s="1">
        <v>0.2</v>
      </c>
      <c r="W7770">
        <v>4</v>
      </c>
      <c r="X7770">
        <v>1</v>
      </c>
      <c r="Y7770">
        <v>49</v>
      </c>
      <c r="AD7770"/>
    </row>
    <row r="7771" spans="1:30" x14ac:dyDescent="0.25">
      <c r="A7771" t="s">
        <v>40</v>
      </c>
      <c r="B7771" s="2">
        <v>43539</v>
      </c>
      <c r="C7771" s="35">
        <f>YEAR(Sales[[#This Row],[ShipDate]])</f>
        <v>2019</v>
      </c>
      <c r="D7771" t="s">
        <v>36</v>
      </c>
      <c r="E7771" t="s">
        <v>31</v>
      </c>
      <c r="F7771" t="s">
        <v>50</v>
      </c>
      <c r="G7771" t="s">
        <v>25</v>
      </c>
      <c r="H7771" t="s">
        <v>1393</v>
      </c>
      <c r="I7771" t="s">
        <v>58</v>
      </c>
      <c r="J7771" t="s">
        <v>13</v>
      </c>
      <c r="K7771" t="s">
        <v>2802</v>
      </c>
      <c r="L7771" t="s">
        <v>17</v>
      </c>
      <c r="N7771" t="str">
        <f>IF(ISBLANK(Sales[[#This Row],[return]]),"No",Sales[[#This Row],[return]])</f>
        <v>No</v>
      </c>
      <c r="O7771" s="2">
        <v>43534</v>
      </c>
      <c r="P7771" s="8" t="str">
        <f>TEXT(DAY(Sales[[#This Row],[OrderDate]]),"ddd")</f>
        <v>Tue</v>
      </c>
      <c r="Q7771" s="8" t="str">
        <f>TEXT(MONTH(Sales[[#This Row],[ShipDate]])*29,"mmm")</f>
        <v>Mar</v>
      </c>
      <c r="R7771">
        <v>795</v>
      </c>
      <c r="S7771" t="s">
        <v>1749</v>
      </c>
      <c r="T7771" t="s">
        <v>15</v>
      </c>
      <c r="U7771">
        <v>27604</v>
      </c>
      <c r="V7771" s="1">
        <v>0.7</v>
      </c>
      <c r="W7771">
        <v>-10</v>
      </c>
      <c r="X7771">
        <v>4</v>
      </c>
      <c r="Y7771">
        <v>13</v>
      </c>
      <c r="AD7771"/>
    </row>
    <row r="7772" spans="1:30" x14ac:dyDescent="0.25">
      <c r="A7772" t="s">
        <v>40</v>
      </c>
      <c r="B7772" s="2">
        <v>43637</v>
      </c>
      <c r="C7772" s="35">
        <f>YEAR(Sales[[#This Row],[ShipDate]])</f>
        <v>2019</v>
      </c>
      <c r="D7772" t="s">
        <v>36</v>
      </c>
      <c r="E7772" t="s">
        <v>69</v>
      </c>
      <c r="F7772" t="s">
        <v>290</v>
      </c>
      <c r="G7772" t="s">
        <v>25</v>
      </c>
      <c r="H7772" t="s">
        <v>330</v>
      </c>
      <c r="I7772" t="s">
        <v>333</v>
      </c>
      <c r="J7772" t="s">
        <v>13</v>
      </c>
      <c r="K7772" t="s">
        <v>2989</v>
      </c>
      <c r="L7772" t="s">
        <v>30</v>
      </c>
      <c r="N7772" t="str">
        <f>IF(ISBLANK(Sales[[#This Row],[return]]),"No",Sales[[#This Row],[return]])</f>
        <v>No</v>
      </c>
      <c r="O7772" s="2">
        <v>43632</v>
      </c>
      <c r="P7772" s="8" t="str">
        <f>TEXT(DAY(Sales[[#This Row],[OrderDate]]),"ddd")</f>
        <v>Mon</v>
      </c>
      <c r="Q7772" s="8" t="str">
        <f>TEXT(MONTH(Sales[[#This Row],[ShipDate]])*29,"mmm")</f>
        <v>Jun</v>
      </c>
      <c r="R7772">
        <v>76</v>
      </c>
      <c r="S7772" t="s">
        <v>1941</v>
      </c>
      <c r="T7772" t="s">
        <v>28</v>
      </c>
      <c r="U7772">
        <v>88220</v>
      </c>
      <c r="V7772" s="1">
        <v>0</v>
      </c>
      <c r="W7772">
        <v>4</v>
      </c>
      <c r="X7772">
        <v>2</v>
      </c>
      <c r="Y7772">
        <v>17</v>
      </c>
      <c r="AD7772"/>
    </row>
    <row r="7773" spans="1:30" x14ac:dyDescent="0.25">
      <c r="A7773" t="s">
        <v>40</v>
      </c>
      <c r="B7773" s="2">
        <v>43637</v>
      </c>
      <c r="C7773" s="35">
        <f>YEAR(Sales[[#This Row],[ShipDate]])</f>
        <v>2019</v>
      </c>
      <c r="D7773" t="s">
        <v>36</v>
      </c>
      <c r="E7773" t="s">
        <v>69</v>
      </c>
      <c r="F7773" t="s">
        <v>59</v>
      </c>
      <c r="G7773" t="s">
        <v>25</v>
      </c>
      <c r="H7773" t="s">
        <v>330</v>
      </c>
      <c r="I7773" t="s">
        <v>333</v>
      </c>
      <c r="J7773" t="s">
        <v>13</v>
      </c>
      <c r="K7773" t="s">
        <v>2989</v>
      </c>
      <c r="L7773" t="s">
        <v>30</v>
      </c>
      <c r="N7773" t="str">
        <f>IF(ISBLANK(Sales[[#This Row],[return]]),"No",Sales[[#This Row],[return]])</f>
        <v>No</v>
      </c>
      <c r="O7773" s="2">
        <v>43632</v>
      </c>
      <c r="P7773" s="8" t="str">
        <f>TEXT(DAY(Sales[[#This Row],[OrderDate]]),"ddd")</f>
        <v>Mon</v>
      </c>
      <c r="Q7773" s="8" t="str">
        <f>TEXT(MONTH(Sales[[#This Row],[ShipDate]])*29,"mmm")</f>
        <v>Jun</v>
      </c>
      <c r="R7773">
        <v>1819</v>
      </c>
      <c r="S7773" t="s">
        <v>1708</v>
      </c>
      <c r="T7773" t="s">
        <v>28</v>
      </c>
      <c r="U7773">
        <v>88220</v>
      </c>
      <c r="V7773" s="1">
        <v>0</v>
      </c>
      <c r="W7773">
        <v>9</v>
      </c>
      <c r="X7773">
        <v>3</v>
      </c>
      <c r="Y7773">
        <v>19</v>
      </c>
      <c r="AD7773"/>
    </row>
    <row r="7774" spans="1:30" x14ac:dyDescent="0.25">
      <c r="A7774" t="s">
        <v>40</v>
      </c>
      <c r="B7774" s="2">
        <v>43637</v>
      </c>
      <c r="C7774" s="35">
        <f>YEAR(Sales[[#This Row],[ShipDate]])</f>
        <v>2019</v>
      </c>
      <c r="D7774" t="s">
        <v>36</v>
      </c>
      <c r="E7774" t="s">
        <v>69</v>
      </c>
      <c r="F7774" t="s">
        <v>59</v>
      </c>
      <c r="G7774" t="s">
        <v>25</v>
      </c>
      <c r="H7774" t="s">
        <v>330</v>
      </c>
      <c r="I7774" t="s">
        <v>333</v>
      </c>
      <c r="J7774" t="s">
        <v>13</v>
      </c>
      <c r="K7774" t="s">
        <v>2989</v>
      </c>
      <c r="L7774" t="s">
        <v>30</v>
      </c>
      <c r="N7774" t="str">
        <f>IF(ISBLANK(Sales[[#This Row],[return]]),"No",Sales[[#This Row],[return]])</f>
        <v>No</v>
      </c>
      <c r="O7774" s="2">
        <v>43632</v>
      </c>
      <c r="P7774" s="8" t="str">
        <f>TEXT(DAY(Sales[[#This Row],[OrderDate]]),"ddd")</f>
        <v>Mon</v>
      </c>
      <c r="Q7774" s="8" t="str">
        <f>TEXT(MONTH(Sales[[#This Row],[ShipDate]])*29,"mmm")</f>
        <v>Jun</v>
      </c>
      <c r="R7774">
        <v>1675</v>
      </c>
      <c r="S7774" t="s">
        <v>2832</v>
      </c>
      <c r="T7774" t="s">
        <v>28</v>
      </c>
      <c r="U7774">
        <v>88220</v>
      </c>
      <c r="V7774" s="1">
        <v>0</v>
      </c>
      <c r="W7774">
        <v>92</v>
      </c>
      <c r="X7774">
        <v>4</v>
      </c>
      <c r="Y7774">
        <v>192</v>
      </c>
      <c r="AD7774"/>
    </row>
    <row r="7775" spans="1:30" x14ac:dyDescent="0.25">
      <c r="A7775" t="s">
        <v>10</v>
      </c>
      <c r="B7775" s="2">
        <v>43555</v>
      </c>
      <c r="C7775" s="35">
        <f>YEAR(Sales[[#This Row],[ShipDate]])</f>
        <v>2019</v>
      </c>
      <c r="D7775" t="s">
        <v>36</v>
      </c>
      <c r="E7775" t="s">
        <v>31</v>
      </c>
      <c r="F7775" t="s">
        <v>23</v>
      </c>
      <c r="G7775" t="s">
        <v>11</v>
      </c>
      <c r="H7775" t="s">
        <v>1101</v>
      </c>
      <c r="I7775" t="s">
        <v>74</v>
      </c>
      <c r="J7775" t="s">
        <v>13</v>
      </c>
      <c r="K7775" t="s">
        <v>956</v>
      </c>
      <c r="L7775" t="s">
        <v>68</v>
      </c>
      <c r="N7775" t="str">
        <f>IF(ISBLANK(Sales[[#This Row],[return]]),"No",Sales[[#This Row],[return]])</f>
        <v>No</v>
      </c>
      <c r="O7775" s="2">
        <v>43549</v>
      </c>
      <c r="P7775" s="8" t="str">
        <f>TEXT(DAY(Sales[[#This Row],[OrderDate]]),"ddd")</f>
        <v>Wed</v>
      </c>
      <c r="Q7775" s="8" t="str">
        <f>TEXT(MONTH(Sales[[#This Row],[ShipDate]])*29,"mmm")</f>
        <v>Mar</v>
      </c>
      <c r="R7775">
        <v>756</v>
      </c>
      <c r="S7775" t="s">
        <v>1355</v>
      </c>
      <c r="T7775" t="s">
        <v>66</v>
      </c>
      <c r="U7775">
        <v>53209</v>
      </c>
      <c r="V7775" s="1">
        <v>0</v>
      </c>
      <c r="W7775">
        <v>15</v>
      </c>
      <c r="X7775">
        <v>1</v>
      </c>
      <c r="Y7775">
        <v>91</v>
      </c>
      <c r="AD7775"/>
    </row>
    <row r="7776" spans="1:30" x14ac:dyDescent="0.25">
      <c r="A7776" t="s">
        <v>10</v>
      </c>
      <c r="B7776" s="2">
        <v>43555</v>
      </c>
      <c r="C7776" s="35">
        <f>YEAR(Sales[[#This Row],[ShipDate]])</f>
        <v>2019</v>
      </c>
      <c r="D7776" t="s">
        <v>36</v>
      </c>
      <c r="E7776" t="s">
        <v>31</v>
      </c>
      <c r="F7776" t="s">
        <v>23</v>
      </c>
      <c r="G7776" t="s">
        <v>11</v>
      </c>
      <c r="H7776" t="s">
        <v>1101</v>
      </c>
      <c r="I7776" t="s">
        <v>74</v>
      </c>
      <c r="J7776" t="s">
        <v>13</v>
      </c>
      <c r="K7776" t="s">
        <v>956</v>
      </c>
      <c r="L7776" t="s">
        <v>68</v>
      </c>
      <c r="N7776" t="str">
        <f>IF(ISBLANK(Sales[[#This Row],[return]]),"No",Sales[[#This Row],[return]])</f>
        <v>No</v>
      </c>
      <c r="O7776" s="2">
        <v>43549</v>
      </c>
      <c r="P7776" s="8" t="str">
        <f>TEXT(DAY(Sales[[#This Row],[OrderDate]]),"ddd")</f>
        <v>Wed</v>
      </c>
      <c r="Q7776" s="8" t="str">
        <f>TEXT(MONTH(Sales[[#This Row],[ShipDate]])*29,"mmm")</f>
        <v>Mar</v>
      </c>
      <c r="R7776">
        <v>755</v>
      </c>
      <c r="S7776" t="s">
        <v>1310</v>
      </c>
      <c r="T7776" t="s">
        <v>66</v>
      </c>
      <c r="U7776">
        <v>53209</v>
      </c>
      <c r="V7776" s="1">
        <v>0</v>
      </c>
      <c r="W7776">
        <v>41</v>
      </c>
      <c r="X7776">
        <v>3</v>
      </c>
      <c r="Y7776">
        <v>369</v>
      </c>
      <c r="AD7776"/>
    </row>
    <row r="7777" spans="1:30" x14ac:dyDescent="0.25">
      <c r="A7777" t="s">
        <v>10</v>
      </c>
      <c r="B7777" s="2">
        <v>43555</v>
      </c>
      <c r="C7777" s="35">
        <f>YEAR(Sales[[#This Row],[ShipDate]])</f>
        <v>2019</v>
      </c>
      <c r="D7777" t="s">
        <v>36</v>
      </c>
      <c r="E7777" t="s">
        <v>31</v>
      </c>
      <c r="F7777" t="s">
        <v>23</v>
      </c>
      <c r="G7777" t="s">
        <v>11</v>
      </c>
      <c r="H7777" t="s">
        <v>1101</v>
      </c>
      <c r="I7777" t="s">
        <v>74</v>
      </c>
      <c r="J7777" t="s">
        <v>13</v>
      </c>
      <c r="K7777" t="s">
        <v>956</v>
      </c>
      <c r="L7777" t="s">
        <v>68</v>
      </c>
      <c r="N7777" t="str">
        <f>IF(ISBLANK(Sales[[#This Row],[return]]),"No",Sales[[#This Row],[return]])</f>
        <v>No</v>
      </c>
      <c r="O7777" s="2">
        <v>43549</v>
      </c>
      <c r="P7777" s="8" t="str">
        <f>TEXT(DAY(Sales[[#This Row],[OrderDate]]),"ddd")</f>
        <v>Wed</v>
      </c>
      <c r="Q7777" s="8" t="str">
        <f>TEXT(MONTH(Sales[[#This Row],[ShipDate]])*29,"mmm")</f>
        <v>Mar</v>
      </c>
      <c r="R7777">
        <v>996</v>
      </c>
      <c r="S7777" t="s">
        <v>1112</v>
      </c>
      <c r="T7777" t="s">
        <v>66</v>
      </c>
      <c r="U7777">
        <v>53209</v>
      </c>
      <c r="V7777" s="1">
        <v>0</v>
      </c>
      <c r="W7777">
        <v>427</v>
      </c>
      <c r="X7777">
        <v>7</v>
      </c>
      <c r="Y7777">
        <v>1527</v>
      </c>
      <c r="AD7777"/>
    </row>
    <row r="7778" spans="1:30" x14ac:dyDescent="0.25">
      <c r="A7778" t="s">
        <v>40</v>
      </c>
      <c r="B7778" s="2">
        <v>43721</v>
      </c>
      <c r="C7778" s="35">
        <f>YEAR(Sales[[#This Row],[ShipDate]])</f>
        <v>2019</v>
      </c>
      <c r="D7778" t="s">
        <v>36</v>
      </c>
      <c r="E7778" t="s">
        <v>18</v>
      </c>
      <c r="F7778" t="s">
        <v>59</v>
      </c>
      <c r="G7778" t="s">
        <v>25</v>
      </c>
      <c r="H7778" t="s">
        <v>1297</v>
      </c>
      <c r="I7778" t="s">
        <v>169</v>
      </c>
      <c r="J7778" t="s">
        <v>13</v>
      </c>
      <c r="K7778" t="s">
        <v>1408</v>
      </c>
      <c r="L7778" t="s">
        <v>30</v>
      </c>
      <c r="N7778" t="str">
        <f>IF(ISBLANK(Sales[[#This Row],[return]]),"No",Sales[[#This Row],[return]])</f>
        <v>No</v>
      </c>
      <c r="O7778" s="2">
        <v>43717</v>
      </c>
      <c r="P7778" s="8" t="str">
        <f>TEXT(DAY(Sales[[#This Row],[OrderDate]]),"ddd")</f>
        <v>Mon</v>
      </c>
      <c r="Q7778" s="8" t="str">
        <f>TEXT(MONTH(Sales[[#This Row],[ShipDate]])*29,"mmm")</f>
        <v>Sep</v>
      </c>
      <c r="R7778">
        <v>1600</v>
      </c>
      <c r="S7778" t="s">
        <v>2311</v>
      </c>
      <c r="T7778" t="s">
        <v>28</v>
      </c>
      <c r="U7778">
        <v>85301</v>
      </c>
      <c r="V7778" s="1">
        <v>0.2</v>
      </c>
      <c r="W7778">
        <v>2</v>
      </c>
      <c r="X7778">
        <v>2</v>
      </c>
      <c r="Y7778">
        <v>6</v>
      </c>
      <c r="AD7778"/>
    </row>
    <row r="7779" spans="1:30" x14ac:dyDescent="0.25">
      <c r="A7779" t="s">
        <v>24</v>
      </c>
      <c r="B7779" s="2">
        <v>43645</v>
      </c>
      <c r="C7779" s="35">
        <f>YEAR(Sales[[#This Row],[ShipDate]])</f>
        <v>2019</v>
      </c>
      <c r="D7779" t="s">
        <v>36</v>
      </c>
      <c r="E7779" t="s">
        <v>18</v>
      </c>
      <c r="F7779" t="s">
        <v>50</v>
      </c>
      <c r="G7779" t="s">
        <v>25</v>
      </c>
      <c r="H7779" t="s">
        <v>164</v>
      </c>
      <c r="I7779" t="s">
        <v>120</v>
      </c>
      <c r="J7779" t="s">
        <v>13</v>
      </c>
      <c r="K7779" t="s">
        <v>1117</v>
      </c>
      <c r="L7779" t="s">
        <v>68</v>
      </c>
      <c r="N7779" t="str">
        <f>IF(ISBLANK(Sales[[#This Row],[return]]),"No",Sales[[#This Row],[return]])</f>
        <v>No</v>
      </c>
      <c r="O7779" s="2">
        <v>43638</v>
      </c>
      <c r="P7779" s="8" t="str">
        <f>TEXT(DAY(Sales[[#This Row],[OrderDate]]),"ddd")</f>
        <v>Sun</v>
      </c>
      <c r="Q7779" s="8" t="str">
        <f>TEXT(MONTH(Sales[[#This Row],[ShipDate]])*29,"mmm")</f>
        <v>Jun</v>
      </c>
      <c r="R7779">
        <v>1650</v>
      </c>
      <c r="S7779" t="s">
        <v>2163</v>
      </c>
      <c r="T7779" t="s">
        <v>66</v>
      </c>
      <c r="U7779">
        <v>60653</v>
      </c>
      <c r="V7779" s="1">
        <v>0.8</v>
      </c>
      <c r="W7779">
        <v>-5</v>
      </c>
      <c r="X7779">
        <v>3</v>
      </c>
      <c r="Y7779">
        <v>3</v>
      </c>
      <c r="AD7779"/>
    </row>
    <row r="7780" spans="1:30" x14ac:dyDescent="0.25">
      <c r="A7780" t="s">
        <v>40</v>
      </c>
      <c r="B7780" s="2">
        <v>43799</v>
      </c>
      <c r="C7780" s="35">
        <f>YEAR(Sales[[#This Row],[ShipDate]])</f>
        <v>2019</v>
      </c>
      <c r="D7780" t="s">
        <v>36</v>
      </c>
      <c r="E7780" t="s">
        <v>31</v>
      </c>
      <c r="F7780" t="s">
        <v>52</v>
      </c>
      <c r="G7780" t="s">
        <v>25</v>
      </c>
      <c r="H7780" t="s">
        <v>249</v>
      </c>
      <c r="I7780" t="s">
        <v>252</v>
      </c>
      <c r="J7780" t="s">
        <v>13</v>
      </c>
      <c r="K7780" t="s">
        <v>2622</v>
      </c>
      <c r="L7780" t="s">
        <v>92</v>
      </c>
      <c r="N7780" t="str">
        <f>IF(ISBLANK(Sales[[#This Row],[return]]),"No",Sales[[#This Row],[return]])</f>
        <v>No</v>
      </c>
      <c r="O7780" s="2">
        <v>43795</v>
      </c>
      <c r="P7780" s="8" t="str">
        <f>TEXT(DAY(Sales[[#This Row],[OrderDate]]),"ddd")</f>
        <v>Thu</v>
      </c>
      <c r="Q7780" s="8" t="str">
        <f>TEXT(MONTH(Sales[[#This Row],[ShipDate]])*29,"mmm")</f>
        <v>Nov</v>
      </c>
      <c r="R7780">
        <v>811</v>
      </c>
      <c r="S7780" t="s">
        <v>2022</v>
      </c>
      <c r="T7780" t="s">
        <v>90</v>
      </c>
      <c r="U7780">
        <v>43229</v>
      </c>
      <c r="V7780" s="1">
        <v>0.2</v>
      </c>
      <c r="W7780">
        <v>10</v>
      </c>
      <c r="X7780">
        <v>3</v>
      </c>
      <c r="Y7780">
        <v>52</v>
      </c>
      <c r="AD7780"/>
    </row>
    <row r="7781" spans="1:30" x14ac:dyDescent="0.25">
      <c r="A7781" t="s">
        <v>40</v>
      </c>
      <c r="B7781" s="2">
        <v>43799</v>
      </c>
      <c r="C7781" s="35">
        <f>YEAR(Sales[[#This Row],[ShipDate]])</f>
        <v>2019</v>
      </c>
      <c r="D7781" t="s">
        <v>36</v>
      </c>
      <c r="E7781" t="s">
        <v>31</v>
      </c>
      <c r="F7781" t="s">
        <v>52</v>
      </c>
      <c r="G7781" t="s">
        <v>25</v>
      </c>
      <c r="H7781" t="s">
        <v>249</v>
      </c>
      <c r="I7781" t="s">
        <v>252</v>
      </c>
      <c r="J7781" t="s">
        <v>13</v>
      </c>
      <c r="K7781" t="s">
        <v>2622</v>
      </c>
      <c r="L7781" t="s">
        <v>92</v>
      </c>
      <c r="N7781" t="str">
        <f>IF(ISBLANK(Sales[[#This Row],[return]]),"No",Sales[[#This Row],[return]])</f>
        <v>No</v>
      </c>
      <c r="O7781" s="2">
        <v>43795</v>
      </c>
      <c r="P7781" s="8" t="str">
        <f>TEXT(DAY(Sales[[#This Row],[OrderDate]]),"ddd")</f>
        <v>Thu</v>
      </c>
      <c r="Q7781" s="8" t="str">
        <f>TEXT(MONTH(Sales[[#This Row],[ShipDate]])*29,"mmm")</f>
        <v>Nov</v>
      </c>
      <c r="R7781">
        <v>663</v>
      </c>
      <c r="S7781" t="s">
        <v>908</v>
      </c>
      <c r="T7781" t="s">
        <v>90</v>
      </c>
      <c r="U7781">
        <v>43229</v>
      </c>
      <c r="V7781" s="1">
        <v>0.2</v>
      </c>
      <c r="W7781">
        <v>24</v>
      </c>
      <c r="X7781">
        <v>7</v>
      </c>
      <c r="Y7781">
        <v>213</v>
      </c>
      <c r="AD7781"/>
    </row>
    <row r="7782" spans="1:30" x14ac:dyDescent="0.25">
      <c r="A7782" t="s">
        <v>24</v>
      </c>
      <c r="B7782" s="2">
        <v>43549</v>
      </c>
      <c r="C7782" s="35">
        <f>YEAR(Sales[[#This Row],[ShipDate]])</f>
        <v>2019</v>
      </c>
      <c r="D7782" t="s">
        <v>113</v>
      </c>
      <c r="E7782" t="s">
        <v>69</v>
      </c>
      <c r="F7782" t="s">
        <v>43</v>
      </c>
      <c r="G7782" t="s">
        <v>11</v>
      </c>
      <c r="H7782" t="s">
        <v>79</v>
      </c>
      <c r="I7782" t="s">
        <v>32</v>
      </c>
      <c r="J7782" t="s">
        <v>13</v>
      </c>
      <c r="K7782" t="s">
        <v>2919</v>
      </c>
      <c r="L7782" t="s">
        <v>30</v>
      </c>
      <c r="N7782" t="str">
        <f>IF(ISBLANK(Sales[[#This Row],[return]]),"No",Sales[[#This Row],[return]])</f>
        <v>No</v>
      </c>
      <c r="O7782" s="2">
        <v>43547</v>
      </c>
      <c r="P7782" s="8" t="str">
        <f>TEXT(DAY(Sales[[#This Row],[OrderDate]]),"ddd")</f>
        <v>Mon</v>
      </c>
      <c r="Q7782" s="8" t="str">
        <f>TEXT(MONTH(Sales[[#This Row],[ShipDate]])*29,"mmm")</f>
        <v>Mar</v>
      </c>
      <c r="R7782">
        <v>494</v>
      </c>
      <c r="S7782" t="s">
        <v>1491</v>
      </c>
      <c r="T7782" t="s">
        <v>28</v>
      </c>
      <c r="U7782">
        <v>94122</v>
      </c>
      <c r="V7782" s="1">
        <v>0</v>
      </c>
      <c r="W7782">
        <v>76</v>
      </c>
      <c r="X7782">
        <v>8</v>
      </c>
      <c r="Y7782">
        <v>212</v>
      </c>
      <c r="AD7782"/>
    </row>
    <row r="7783" spans="1:30" x14ac:dyDescent="0.25">
      <c r="A7783" t="s">
        <v>10</v>
      </c>
      <c r="B7783" s="2">
        <v>43723</v>
      </c>
      <c r="C7783" s="35">
        <f>YEAR(Sales[[#This Row],[ShipDate]])</f>
        <v>2019</v>
      </c>
      <c r="D7783" t="s">
        <v>113</v>
      </c>
      <c r="E7783" t="s">
        <v>18</v>
      </c>
      <c r="F7783" t="s">
        <v>43</v>
      </c>
      <c r="G7783" t="s">
        <v>11</v>
      </c>
      <c r="H7783" t="s">
        <v>88</v>
      </c>
      <c r="I7783" t="s">
        <v>93</v>
      </c>
      <c r="J7783" t="s">
        <v>13</v>
      </c>
      <c r="K7783" t="s">
        <v>1147</v>
      </c>
      <c r="L7783" t="s">
        <v>92</v>
      </c>
      <c r="N7783" t="str">
        <f>IF(ISBLANK(Sales[[#This Row],[return]]),"No",Sales[[#This Row],[return]])</f>
        <v>No</v>
      </c>
      <c r="O7783" s="2">
        <v>43722</v>
      </c>
      <c r="P7783" s="8" t="str">
        <f>TEXT(DAY(Sales[[#This Row],[OrderDate]]),"ddd")</f>
        <v>Sat</v>
      </c>
      <c r="Q7783" s="8" t="str">
        <f>TEXT(MONTH(Sales[[#This Row],[ShipDate]])*29,"mmm")</f>
        <v>Sep</v>
      </c>
      <c r="R7783">
        <v>1564</v>
      </c>
      <c r="S7783" t="s">
        <v>1174</v>
      </c>
      <c r="T7783" t="s">
        <v>90</v>
      </c>
      <c r="U7783">
        <v>19140</v>
      </c>
      <c r="V7783" s="1">
        <v>0.2</v>
      </c>
      <c r="W7783">
        <v>5</v>
      </c>
      <c r="X7783">
        <v>8</v>
      </c>
      <c r="Y7783">
        <v>128</v>
      </c>
      <c r="AD7783"/>
    </row>
    <row r="7784" spans="1:30" x14ac:dyDescent="0.25">
      <c r="A7784" t="s">
        <v>10</v>
      </c>
      <c r="B7784" s="2">
        <v>43723</v>
      </c>
      <c r="C7784" s="35">
        <f>YEAR(Sales[[#This Row],[ShipDate]])</f>
        <v>2019</v>
      </c>
      <c r="D7784" t="s">
        <v>113</v>
      </c>
      <c r="E7784" t="s">
        <v>18</v>
      </c>
      <c r="F7784" t="s">
        <v>23</v>
      </c>
      <c r="G7784" t="s">
        <v>11</v>
      </c>
      <c r="H7784" t="s">
        <v>88</v>
      </c>
      <c r="I7784" t="s">
        <v>93</v>
      </c>
      <c r="J7784" t="s">
        <v>13</v>
      </c>
      <c r="K7784" t="s">
        <v>1147</v>
      </c>
      <c r="L7784" t="s">
        <v>92</v>
      </c>
      <c r="N7784" t="str">
        <f>IF(ISBLANK(Sales[[#This Row],[return]]),"No",Sales[[#This Row],[return]])</f>
        <v>No</v>
      </c>
      <c r="O7784" s="2">
        <v>43722</v>
      </c>
      <c r="P7784" s="8" t="str">
        <f>TEXT(DAY(Sales[[#This Row],[OrderDate]]),"ddd")</f>
        <v>Sat</v>
      </c>
      <c r="Q7784" s="8" t="str">
        <f>TEXT(MONTH(Sales[[#This Row],[ShipDate]])*29,"mmm")</f>
        <v>Sep</v>
      </c>
      <c r="R7784">
        <v>1208</v>
      </c>
      <c r="S7784" t="s">
        <v>718</v>
      </c>
      <c r="T7784" t="s">
        <v>90</v>
      </c>
      <c r="U7784">
        <v>19140</v>
      </c>
      <c r="V7784" s="1">
        <v>0.3</v>
      </c>
      <c r="W7784">
        <v>-29</v>
      </c>
      <c r="X7784">
        <v>2</v>
      </c>
      <c r="Y7784">
        <v>113</v>
      </c>
      <c r="AD7784"/>
    </row>
    <row r="7785" spans="1:30" x14ac:dyDescent="0.25">
      <c r="A7785" t="s">
        <v>10</v>
      </c>
      <c r="B7785" s="2">
        <v>43723</v>
      </c>
      <c r="C7785" s="35">
        <f>YEAR(Sales[[#This Row],[ShipDate]])</f>
        <v>2019</v>
      </c>
      <c r="D7785" t="s">
        <v>113</v>
      </c>
      <c r="E7785" t="s">
        <v>18</v>
      </c>
      <c r="F7785" t="s">
        <v>50</v>
      </c>
      <c r="G7785" t="s">
        <v>25</v>
      </c>
      <c r="H7785" t="s">
        <v>88</v>
      </c>
      <c r="I7785" t="s">
        <v>93</v>
      </c>
      <c r="J7785" t="s">
        <v>13</v>
      </c>
      <c r="K7785" t="s">
        <v>1147</v>
      </c>
      <c r="L7785" t="s">
        <v>92</v>
      </c>
      <c r="N7785" t="str">
        <f>IF(ISBLANK(Sales[[#This Row],[return]]),"No",Sales[[#This Row],[return]])</f>
        <v>No</v>
      </c>
      <c r="O7785" s="2">
        <v>43722</v>
      </c>
      <c r="P7785" s="8" t="str">
        <f>TEXT(DAY(Sales[[#This Row],[OrderDate]]),"ddd")</f>
        <v>Sat</v>
      </c>
      <c r="Q7785" s="8" t="str">
        <f>TEXT(MONTH(Sales[[#This Row],[ShipDate]])*29,"mmm")</f>
        <v>Sep</v>
      </c>
      <c r="R7785">
        <v>692</v>
      </c>
      <c r="S7785" t="s">
        <v>1750</v>
      </c>
      <c r="T7785" t="s">
        <v>90</v>
      </c>
      <c r="U7785">
        <v>19140</v>
      </c>
      <c r="V7785" s="1">
        <v>0.7</v>
      </c>
      <c r="W7785">
        <v>-3</v>
      </c>
      <c r="X7785">
        <v>2</v>
      </c>
      <c r="Y7785">
        <v>4</v>
      </c>
      <c r="AD7785"/>
    </row>
    <row r="7786" spans="1:30" x14ac:dyDescent="0.25">
      <c r="A7786" t="s">
        <v>10</v>
      </c>
      <c r="B7786" s="2">
        <v>43723</v>
      </c>
      <c r="C7786" s="35">
        <f>YEAR(Sales[[#This Row],[ShipDate]])</f>
        <v>2019</v>
      </c>
      <c r="D7786" t="s">
        <v>113</v>
      </c>
      <c r="E7786" t="s">
        <v>18</v>
      </c>
      <c r="F7786" t="s">
        <v>50</v>
      </c>
      <c r="G7786" t="s">
        <v>25</v>
      </c>
      <c r="H7786" t="s">
        <v>88</v>
      </c>
      <c r="I7786" t="s">
        <v>93</v>
      </c>
      <c r="J7786" t="s">
        <v>13</v>
      </c>
      <c r="K7786" t="s">
        <v>1147</v>
      </c>
      <c r="L7786" t="s">
        <v>92</v>
      </c>
      <c r="N7786" t="str">
        <f>IF(ISBLANK(Sales[[#This Row],[return]]),"No",Sales[[#This Row],[return]])</f>
        <v>No</v>
      </c>
      <c r="O7786" s="2">
        <v>43722</v>
      </c>
      <c r="P7786" s="8" t="str">
        <f>TEXT(DAY(Sales[[#This Row],[OrderDate]]),"ddd")</f>
        <v>Sat</v>
      </c>
      <c r="Q7786" s="8" t="str">
        <f>TEXT(MONTH(Sales[[#This Row],[ShipDate]])*29,"mmm")</f>
        <v>Sep</v>
      </c>
      <c r="R7786">
        <v>124</v>
      </c>
      <c r="S7786" t="s">
        <v>1755</v>
      </c>
      <c r="T7786" t="s">
        <v>90</v>
      </c>
      <c r="U7786">
        <v>19140</v>
      </c>
      <c r="V7786" s="1">
        <v>0.7</v>
      </c>
      <c r="W7786">
        <v>-12</v>
      </c>
      <c r="X7786">
        <v>4</v>
      </c>
      <c r="Y7786">
        <v>18</v>
      </c>
      <c r="AD7786"/>
    </row>
    <row r="7787" spans="1:30" x14ac:dyDescent="0.25">
      <c r="A7787" t="s">
        <v>10</v>
      </c>
      <c r="B7787" s="2">
        <v>43723</v>
      </c>
      <c r="C7787" s="35">
        <f>YEAR(Sales[[#This Row],[ShipDate]])</f>
        <v>2019</v>
      </c>
      <c r="D7787" t="s">
        <v>113</v>
      </c>
      <c r="E7787" t="s">
        <v>18</v>
      </c>
      <c r="F7787" t="s">
        <v>340</v>
      </c>
      <c r="G7787" t="s">
        <v>46</v>
      </c>
      <c r="H7787" t="s">
        <v>88</v>
      </c>
      <c r="I7787" t="s">
        <v>93</v>
      </c>
      <c r="J7787" t="s">
        <v>13</v>
      </c>
      <c r="K7787" t="s">
        <v>1147</v>
      </c>
      <c r="L7787" t="s">
        <v>92</v>
      </c>
      <c r="N7787" t="str">
        <f>IF(ISBLANK(Sales[[#This Row],[return]]),"No",Sales[[#This Row],[return]])</f>
        <v>No</v>
      </c>
      <c r="O7787" s="2">
        <v>43722</v>
      </c>
      <c r="P7787" s="8" t="str">
        <f>TEXT(DAY(Sales[[#This Row],[OrderDate]]),"ddd")</f>
        <v>Sat</v>
      </c>
      <c r="Q7787" s="8" t="str">
        <f>TEXT(MONTH(Sales[[#This Row],[ShipDate]])*29,"mmm")</f>
        <v>Sep</v>
      </c>
      <c r="R7787">
        <v>1354</v>
      </c>
      <c r="S7787" t="s">
        <v>2362</v>
      </c>
      <c r="T7787" t="s">
        <v>90</v>
      </c>
      <c r="U7787">
        <v>19140</v>
      </c>
      <c r="V7787" s="1">
        <v>0.7</v>
      </c>
      <c r="W7787">
        <v>-18</v>
      </c>
      <c r="X7787">
        <v>1</v>
      </c>
      <c r="Y7787">
        <v>13</v>
      </c>
      <c r="AD7787"/>
    </row>
    <row r="7788" spans="1:30" x14ac:dyDescent="0.25">
      <c r="A7788" t="s">
        <v>10</v>
      </c>
      <c r="B7788" s="2">
        <v>43723</v>
      </c>
      <c r="C7788" s="35">
        <f>YEAR(Sales[[#This Row],[ShipDate]])</f>
        <v>2019</v>
      </c>
      <c r="D7788" t="s">
        <v>113</v>
      </c>
      <c r="E7788" t="s">
        <v>18</v>
      </c>
      <c r="F7788" t="s">
        <v>340</v>
      </c>
      <c r="G7788" t="s">
        <v>46</v>
      </c>
      <c r="H7788" t="s">
        <v>88</v>
      </c>
      <c r="I7788" t="s">
        <v>93</v>
      </c>
      <c r="J7788" t="s">
        <v>13</v>
      </c>
      <c r="K7788" t="s">
        <v>1147</v>
      </c>
      <c r="L7788" t="s">
        <v>92</v>
      </c>
      <c r="N7788" t="str">
        <f>IF(ISBLANK(Sales[[#This Row],[return]]),"No",Sales[[#This Row],[return]])</f>
        <v>No</v>
      </c>
      <c r="O7788" s="2">
        <v>43722</v>
      </c>
      <c r="P7788" s="8" t="str">
        <f>TEXT(DAY(Sales[[#This Row],[OrderDate]]),"ddd")</f>
        <v>Sat</v>
      </c>
      <c r="Q7788" s="8" t="str">
        <f>TEXT(MONTH(Sales[[#This Row],[ShipDate]])*29,"mmm")</f>
        <v>Sep</v>
      </c>
      <c r="R7788">
        <v>987</v>
      </c>
      <c r="S7788" t="s">
        <v>635</v>
      </c>
      <c r="T7788" t="s">
        <v>90</v>
      </c>
      <c r="U7788">
        <v>19140</v>
      </c>
      <c r="V7788" s="1">
        <v>0.7</v>
      </c>
      <c r="W7788">
        <v>-169</v>
      </c>
      <c r="X7788">
        <v>2</v>
      </c>
      <c r="Y7788">
        <v>241</v>
      </c>
      <c r="AD7788"/>
    </row>
    <row r="7789" spans="1:30" x14ac:dyDescent="0.25">
      <c r="A7789" t="s">
        <v>10</v>
      </c>
      <c r="B7789" s="2">
        <v>43551</v>
      </c>
      <c r="C7789" s="35">
        <f>YEAR(Sales[[#This Row],[ShipDate]])</f>
        <v>2019</v>
      </c>
      <c r="D7789" t="s">
        <v>36</v>
      </c>
      <c r="E7789" t="s">
        <v>31</v>
      </c>
      <c r="F7789" t="s">
        <v>52</v>
      </c>
      <c r="G7789" t="s">
        <v>25</v>
      </c>
      <c r="H7789" t="s">
        <v>2726</v>
      </c>
      <c r="I7789" t="s">
        <v>37</v>
      </c>
      <c r="J7789" t="s">
        <v>13</v>
      </c>
      <c r="K7789" t="s">
        <v>2666</v>
      </c>
      <c r="L7789" t="s">
        <v>17</v>
      </c>
      <c r="N7789" t="str">
        <f>IF(ISBLANK(Sales[[#This Row],[return]]),"No",Sales[[#This Row],[return]])</f>
        <v>No</v>
      </c>
      <c r="O7789" s="2">
        <v>43545</v>
      </c>
      <c r="P7789" s="8" t="str">
        <f>TEXT(DAY(Sales[[#This Row],[OrderDate]]),"ddd")</f>
        <v>Sat</v>
      </c>
      <c r="Q7789" s="8" t="str">
        <f>TEXT(MONTH(Sales[[#This Row],[ShipDate]])*29,"mmm")</f>
        <v>Mar</v>
      </c>
      <c r="R7789">
        <v>142</v>
      </c>
      <c r="S7789" t="s">
        <v>2049</v>
      </c>
      <c r="T7789" t="s">
        <v>15</v>
      </c>
      <c r="U7789">
        <v>33068</v>
      </c>
      <c r="V7789" s="1">
        <v>0.2</v>
      </c>
      <c r="W7789">
        <v>8</v>
      </c>
      <c r="X7789">
        <v>1</v>
      </c>
      <c r="Y7789">
        <v>64</v>
      </c>
      <c r="AD7789"/>
    </row>
    <row r="7790" spans="1:30" x14ac:dyDescent="0.25">
      <c r="A7790" t="s">
        <v>10</v>
      </c>
      <c r="B7790" s="2">
        <v>43766</v>
      </c>
      <c r="C7790" s="35">
        <f>YEAR(Sales[[#This Row],[ShipDate]])</f>
        <v>2019</v>
      </c>
      <c r="D7790" t="s">
        <v>36</v>
      </c>
      <c r="E7790" t="s">
        <v>31</v>
      </c>
      <c r="F7790" t="s">
        <v>104</v>
      </c>
      <c r="G7790" t="s">
        <v>25</v>
      </c>
      <c r="H7790" t="s">
        <v>88</v>
      </c>
      <c r="I7790" t="s">
        <v>93</v>
      </c>
      <c r="J7790" t="s">
        <v>13</v>
      </c>
      <c r="K7790" t="s">
        <v>2646</v>
      </c>
      <c r="L7790" t="s">
        <v>92</v>
      </c>
      <c r="N7790" t="str">
        <f>IF(ISBLANK(Sales[[#This Row],[return]]),"No",Sales[[#This Row],[return]])</f>
        <v>No</v>
      </c>
      <c r="O7790" s="2">
        <v>43760</v>
      </c>
      <c r="P7790" s="8" t="str">
        <f>TEXT(DAY(Sales[[#This Row],[OrderDate]]),"ddd")</f>
        <v>Sun</v>
      </c>
      <c r="Q7790" s="8" t="str">
        <f>TEXT(MONTH(Sales[[#This Row],[ShipDate]])*29,"mmm")</f>
        <v>Oct</v>
      </c>
      <c r="R7790">
        <v>8</v>
      </c>
      <c r="S7790" t="s">
        <v>1872</v>
      </c>
      <c r="T7790" t="s">
        <v>90</v>
      </c>
      <c r="U7790">
        <v>19134</v>
      </c>
      <c r="V7790" s="1">
        <v>0.2</v>
      </c>
      <c r="W7790">
        <v>11</v>
      </c>
      <c r="X7790">
        <v>4</v>
      </c>
      <c r="Y7790">
        <v>32</v>
      </c>
      <c r="AD7790"/>
    </row>
    <row r="7791" spans="1:30" x14ac:dyDescent="0.25">
      <c r="A7791" t="s">
        <v>10</v>
      </c>
      <c r="B7791" s="2">
        <v>43766</v>
      </c>
      <c r="C7791" s="35">
        <f>YEAR(Sales[[#This Row],[ShipDate]])</f>
        <v>2019</v>
      </c>
      <c r="D7791" t="s">
        <v>36</v>
      </c>
      <c r="E7791" t="s">
        <v>31</v>
      </c>
      <c r="F7791" t="s">
        <v>48</v>
      </c>
      <c r="G7791" t="s">
        <v>46</v>
      </c>
      <c r="H7791" t="s">
        <v>88</v>
      </c>
      <c r="I7791" t="s">
        <v>93</v>
      </c>
      <c r="J7791" t="s">
        <v>13</v>
      </c>
      <c r="K7791" t="s">
        <v>2646</v>
      </c>
      <c r="L7791" t="s">
        <v>92</v>
      </c>
      <c r="N7791" t="str">
        <f>IF(ISBLANK(Sales[[#This Row],[return]]),"No",Sales[[#This Row],[return]])</f>
        <v>No</v>
      </c>
      <c r="O7791" s="2">
        <v>43760</v>
      </c>
      <c r="P7791" s="8" t="str">
        <f>TEXT(DAY(Sales[[#This Row],[OrderDate]]),"ddd")</f>
        <v>Sun</v>
      </c>
      <c r="Q7791" s="8" t="str">
        <f>TEXT(MONTH(Sales[[#This Row],[ShipDate]])*29,"mmm")</f>
        <v>Oct</v>
      </c>
      <c r="R7791">
        <v>991</v>
      </c>
      <c r="S7791" t="s">
        <v>138</v>
      </c>
      <c r="T7791" t="s">
        <v>90</v>
      </c>
      <c r="U7791">
        <v>19134</v>
      </c>
      <c r="V7791" s="1">
        <v>0.4</v>
      </c>
      <c r="W7791">
        <v>-7</v>
      </c>
      <c r="X7791">
        <v>5</v>
      </c>
      <c r="Y7791">
        <v>33</v>
      </c>
      <c r="AD7791"/>
    </row>
    <row r="7792" spans="1:30" x14ac:dyDescent="0.25">
      <c r="A7792" t="s">
        <v>24</v>
      </c>
      <c r="B7792" s="2">
        <v>43736</v>
      </c>
      <c r="C7792" s="35">
        <f>YEAR(Sales[[#This Row],[ShipDate]])</f>
        <v>2019</v>
      </c>
      <c r="D7792" t="s">
        <v>113</v>
      </c>
      <c r="E7792" t="s">
        <v>69</v>
      </c>
      <c r="F7792" t="s">
        <v>45</v>
      </c>
      <c r="G7792" t="s">
        <v>25</v>
      </c>
      <c r="H7792" t="s">
        <v>899</v>
      </c>
      <c r="I7792" t="s">
        <v>216</v>
      </c>
      <c r="J7792" t="s">
        <v>13</v>
      </c>
      <c r="K7792" t="s">
        <v>2926</v>
      </c>
      <c r="L7792" t="s">
        <v>30</v>
      </c>
      <c r="M7792" t="s">
        <v>82</v>
      </c>
      <c r="N7792" t="str">
        <f>IF(ISBLANK(Sales[[#This Row],[return]]),"No",Sales[[#This Row],[return]])</f>
        <v>Yes</v>
      </c>
      <c r="O7792" s="2">
        <v>43734</v>
      </c>
      <c r="P7792" s="8" t="str">
        <f>TEXT(DAY(Sales[[#This Row],[OrderDate]]),"ddd")</f>
        <v>Thu</v>
      </c>
      <c r="Q7792" s="8" t="str">
        <f>TEXT(MONTH(Sales[[#This Row],[ShipDate]])*29,"mmm")</f>
        <v>Sep</v>
      </c>
      <c r="R7792">
        <v>1305</v>
      </c>
      <c r="S7792" t="s">
        <v>1791</v>
      </c>
      <c r="T7792" t="s">
        <v>28</v>
      </c>
      <c r="U7792">
        <v>97301</v>
      </c>
      <c r="V7792" s="1">
        <v>0.2</v>
      </c>
      <c r="W7792">
        <v>1</v>
      </c>
      <c r="X7792">
        <v>1</v>
      </c>
      <c r="Y7792">
        <v>2</v>
      </c>
      <c r="AD7792"/>
    </row>
    <row r="7793" spans="1:30" x14ac:dyDescent="0.25">
      <c r="A7793" t="s">
        <v>40</v>
      </c>
      <c r="B7793" s="2">
        <v>43807</v>
      </c>
      <c r="C7793" s="35">
        <f>YEAR(Sales[[#This Row],[ShipDate]])</f>
        <v>2019</v>
      </c>
      <c r="D7793" t="s">
        <v>36</v>
      </c>
      <c r="E7793" t="s">
        <v>18</v>
      </c>
      <c r="F7793" t="s">
        <v>50</v>
      </c>
      <c r="G7793" t="s">
        <v>25</v>
      </c>
      <c r="H7793" t="s">
        <v>88</v>
      </c>
      <c r="I7793" t="s">
        <v>93</v>
      </c>
      <c r="J7793" t="s">
        <v>13</v>
      </c>
      <c r="K7793" t="s">
        <v>1619</v>
      </c>
      <c r="L7793" t="s">
        <v>92</v>
      </c>
      <c r="N7793" t="str">
        <f>IF(ISBLANK(Sales[[#This Row],[return]]),"No",Sales[[#This Row],[return]])</f>
        <v>No</v>
      </c>
      <c r="O7793" s="2">
        <v>43803</v>
      </c>
      <c r="P7793" s="8" t="str">
        <f>TEXT(DAY(Sales[[#This Row],[OrderDate]]),"ddd")</f>
        <v>Wed</v>
      </c>
      <c r="Q7793" s="8" t="str">
        <f>TEXT(MONTH(Sales[[#This Row],[ShipDate]])*29,"mmm")</f>
        <v>Dec</v>
      </c>
      <c r="R7793">
        <v>1519</v>
      </c>
      <c r="S7793" t="s">
        <v>572</v>
      </c>
      <c r="T7793" t="s">
        <v>90</v>
      </c>
      <c r="U7793">
        <v>19134</v>
      </c>
      <c r="V7793" s="1">
        <v>0.7</v>
      </c>
      <c r="W7793">
        <v>-4</v>
      </c>
      <c r="X7793">
        <v>3</v>
      </c>
      <c r="Y7793">
        <v>5</v>
      </c>
      <c r="AD7793"/>
    </row>
    <row r="7794" spans="1:30" x14ac:dyDescent="0.25">
      <c r="A7794" t="s">
        <v>24</v>
      </c>
      <c r="B7794" s="2">
        <v>43795</v>
      </c>
      <c r="C7794" s="35">
        <f>YEAR(Sales[[#This Row],[ShipDate]])</f>
        <v>2019</v>
      </c>
      <c r="D7794" t="s">
        <v>113</v>
      </c>
      <c r="E7794" t="s">
        <v>31</v>
      </c>
      <c r="F7794" t="s">
        <v>38</v>
      </c>
      <c r="G7794" t="s">
        <v>11</v>
      </c>
      <c r="H7794" t="s">
        <v>399</v>
      </c>
      <c r="I7794" t="s">
        <v>70</v>
      </c>
      <c r="J7794" t="s">
        <v>13</v>
      </c>
      <c r="K7794" t="s">
        <v>2582</v>
      </c>
      <c r="L7794" t="s">
        <v>68</v>
      </c>
      <c r="N7794" t="str">
        <f>IF(ISBLANK(Sales[[#This Row],[return]]),"No",Sales[[#This Row],[return]])</f>
        <v>No</v>
      </c>
      <c r="O7794" s="2">
        <v>43792</v>
      </c>
      <c r="P7794" s="8" t="str">
        <f>TEXT(DAY(Sales[[#This Row],[OrderDate]]),"ddd")</f>
        <v>Mon</v>
      </c>
      <c r="Q7794" s="8" t="str">
        <f>TEXT(MONTH(Sales[[#This Row],[ShipDate]])*29,"mmm")</f>
        <v>Nov</v>
      </c>
      <c r="R7794">
        <v>979</v>
      </c>
      <c r="S7794" t="s">
        <v>1293</v>
      </c>
      <c r="T7794" t="s">
        <v>66</v>
      </c>
      <c r="U7794">
        <v>75220</v>
      </c>
      <c r="V7794" s="1">
        <v>0.3</v>
      </c>
      <c r="W7794">
        <v>-31</v>
      </c>
      <c r="X7794">
        <v>1</v>
      </c>
      <c r="Y7794">
        <v>128</v>
      </c>
      <c r="AD7794"/>
    </row>
    <row r="7795" spans="1:30" x14ac:dyDescent="0.25">
      <c r="A7795" t="s">
        <v>24</v>
      </c>
      <c r="B7795" s="2">
        <v>43795</v>
      </c>
      <c r="C7795" s="35">
        <f>YEAR(Sales[[#This Row],[ShipDate]])</f>
        <v>2019</v>
      </c>
      <c r="D7795" t="s">
        <v>113</v>
      </c>
      <c r="E7795" t="s">
        <v>31</v>
      </c>
      <c r="F7795" t="s">
        <v>59</v>
      </c>
      <c r="G7795" t="s">
        <v>25</v>
      </c>
      <c r="H7795" t="s">
        <v>399</v>
      </c>
      <c r="I7795" t="s">
        <v>70</v>
      </c>
      <c r="J7795" t="s">
        <v>13</v>
      </c>
      <c r="K7795" t="s">
        <v>2582</v>
      </c>
      <c r="L7795" t="s">
        <v>68</v>
      </c>
      <c r="N7795" t="str">
        <f>IF(ISBLANK(Sales[[#This Row],[return]]),"No",Sales[[#This Row],[return]])</f>
        <v>No</v>
      </c>
      <c r="O7795" s="2">
        <v>43792</v>
      </c>
      <c r="P7795" s="8" t="str">
        <f>TEXT(DAY(Sales[[#This Row],[OrderDate]]),"ddd")</f>
        <v>Mon</v>
      </c>
      <c r="Q7795" s="8" t="str">
        <f>TEXT(MONTH(Sales[[#This Row],[ShipDate]])*29,"mmm")</f>
        <v>Nov</v>
      </c>
      <c r="R7795">
        <v>1738</v>
      </c>
      <c r="S7795" t="s">
        <v>1726</v>
      </c>
      <c r="T7795" t="s">
        <v>66</v>
      </c>
      <c r="U7795">
        <v>75220</v>
      </c>
      <c r="V7795" s="1">
        <v>0.2</v>
      </c>
      <c r="W7795">
        <v>29</v>
      </c>
      <c r="X7795">
        <v>2</v>
      </c>
      <c r="Y7795">
        <v>78</v>
      </c>
      <c r="AD7795"/>
    </row>
    <row r="7796" spans="1:30" x14ac:dyDescent="0.25">
      <c r="A7796" t="s">
        <v>24</v>
      </c>
      <c r="B7796" s="2">
        <v>43795</v>
      </c>
      <c r="C7796" s="35">
        <f>YEAR(Sales[[#This Row],[ShipDate]])</f>
        <v>2019</v>
      </c>
      <c r="D7796" t="s">
        <v>113</v>
      </c>
      <c r="E7796" t="s">
        <v>31</v>
      </c>
      <c r="F7796" t="s">
        <v>59</v>
      </c>
      <c r="G7796" t="s">
        <v>25</v>
      </c>
      <c r="H7796" t="s">
        <v>399</v>
      </c>
      <c r="I7796" t="s">
        <v>70</v>
      </c>
      <c r="J7796" t="s">
        <v>13</v>
      </c>
      <c r="K7796" t="s">
        <v>2582</v>
      </c>
      <c r="L7796" t="s">
        <v>68</v>
      </c>
      <c r="N7796" t="str">
        <f>IF(ISBLANK(Sales[[#This Row],[return]]),"No",Sales[[#This Row],[return]])</f>
        <v>No</v>
      </c>
      <c r="O7796" s="2">
        <v>43792</v>
      </c>
      <c r="P7796" s="8" t="str">
        <f>TEXT(DAY(Sales[[#This Row],[OrderDate]]),"ddd")</f>
        <v>Mon</v>
      </c>
      <c r="Q7796" s="8" t="str">
        <f>TEXT(MONTH(Sales[[#This Row],[ShipDate]])*29,"mmm")</f>
        <v>Nov</v>
      </c>
      <c r="R7796">
        <v>1824</v>
      </c>
      <c r="S7796" t="s">
        <v>2290</v>
      </c>
      <c r="T7796" t="s">
        <v>66</v>
      </c>
      <c r="U7796">
        <v>75220</v>
      </c>
      <c r="V7796" s="1">
        <v>0.2</v>
      </c>
      <c r="W7796">
        <v>13</v>
      </c>
      <c r="X7796">
        <v>7</v>
      </c>
      <c r="Y7796">
        <v>36</v>
      </c>
      <c r="AD7796"/>
    </row>
    <row r="7797" spans="1:30" x14ac:dyDescent="0.25">
      <c r="A7797" t="s">
        <v>24</v>
      </c>
      <c r="B7797" s="2">
        <v>43795</v>
      </c>
      <c r="C7797" s="35">
        <f>YEAR(Sales[[#This Row],[ShipDate]])</f>
        <v>2019</v>
      </c>
      <c r="D7797" t="s">
        <v>113</v>
      </c>
      <c r="E7797" t="s">
        <v>31</v>
      </c>
      <c r="F7797" t="s">
        <v>50</v>
      </c>
      <c r="G7797" t="s">
        <v>25</v>
      </c>
      <c r="H7797" t="s">
        <v>399</v>
      </c>
      <c r="I7797" t="s">
        <v>70</v>
      </c>
      <c r="J7797" t="s">
        <v>13</v>
      </c>
      <c r="K7797" t="s">
        <v>2582</v>
      </c>
      <c r="L7797" t="s">
        <v>68</v>
      </c>
      <c r="N7797" t="str">
        <f>IF(ISBLANK(Sales[[#This Row],[return]]),"No",Sales[[#This Row],[return]])</f>
        <v>No</v>
      </c>
      <c r="O7797" s="2">
        <v>43792</v>
      </c>
      <c r="P7797" s="8" t="str">
        <f>TEXT(DAY(Sales[[#This Row],[OrderDate]]),"ddd")</f>
        <v>Mon</v>
      </c>
      <c r="Q7797" s="8" t="str">
        <f>TEXT(MONTH(Sales[[#This Row],[ShipDate]])*29,"mmm")</f>
        <v>Nov</v>
      </c>
      <c r="R7797">
        <v>124</v>
      </c>
      <c r="S7797" t="s">
        <v>1755</v>
      </c>
      <c r="T7797" t="s">
        <v>66</v>
      </c>
      <c r="U7797">
        <v>75220</v>
      </c>
      <c r="V7797" s="1">
        <v>0.8</v>
      </c>
      <c r="W7797">
        <v>-9</v>
      </c>
      <c r="X7797">
        <v>2</v>
      </c>
      <c r="Y7797">
        <v>6</v>
      </c>
      <c r="AD7797"/>
    </row>
    <row r="7798" spans="1:30" x14ac:dyDescent="0.25">
      <c r="A7798" t="s">
        <v>40</v>
      </c>
      <c r="B7798" s="2">
        <v>43822</v>
      </c>
      <c r="C7798" s="35">
        <f>YEAR(Sales[[#This Row],[ShipDate]])</f>
        <v>2019</v>
      </c>
      <c r="D7798" t="s">
        <v>36</v>
      </c>
      <c r="E7798" t="s">
        <v>18</v>
      </c>
      <c r="F7798" t="s">
        <v>52</v>
      </c>
      <c r="G7798" t="s">
        <v>25</v>
      </c>
      <c r="H7798" t="s">
        <v>249</v>
      </c>
      <c r="I7798" t="s">
        <v>252</v>
      </c>
      <c r="J7798" t="s">
        <v>13</v>
      </c>
      <c r="K7798" t="s">
        <v>1295</v>
      </c>
      <c r="L7798" t="s">
        <v>92</v>
      </c>
      <c r="N7798" t="str">
        <f>IF(ISBLANK(Sales[[#This Row],[return]]),"No",Sales[[#This Row],[return]])</f>
        <v>No</v>
      </c>
      <c r="O7798" s="2">
        <v>43817</v>
      </c>
      <c r="P7798" s="8" t="str">
        <f>TEXT(DAY(Sales[[#This Row],[OrderDate]]),"ddd")</f>
        <v>Wed</v>
      </c>
      <c r="Q7798" s="8" t="str">
        <f>TEXT(MONTH(Sales[[#This Row],[ShipDate]])*29,"mmm")</f>
        <v>Dec</v>
      </c>
      <c r="R7798">
        <v>949</v>
      </c>
      <c r="S7798" t="s">
        <v>1902</v>
      </c>
      <c r="T7798" t="s">
        <v>90</v>
      </c>
      <c r="U7798">
        <v>43229</v>
      </c>
      <c r="V7798" s="1">
        <v>0.2</v>
      </c>
      <c r="W7798">
        <v>13</v>
      </c>
      <c r="X7798">
        <v>2</v>
      </c>
      <c r="Y7798">
        <v>130</v>
      </c>
      <c r="AD7798"/>
    </row>
    <row r="7799" spans="1:30" x14ac:dyDescent="0.25">
      <c r="A7799" t="s">
        <v>40</v>
      </c>
      <c r="B7799" s="2">
        <v>43822</v>
      </c>
      <c r="C7799" s="35">
        <f>YEAR(Sales[[#This Row],[ShipDate]])</f>
        <v>2019</v>
      </c>
      <c r="D7799" t="s">
        <v>36</v>
      </c>
      <c r="E7799" t="s">
        <v>18</v>
      </c>
      <c r="F7799" t="s">
        <v>150</v>
      </c>
      <c r="G7799" t="s">
        <v>25</v>
      </c>
      <c r="H7799" t="s">
        <v>249</v>
      </c>
      <c r="I7799" t="s">
        <v>252</v>
      </c>
      <c r="J7799" t="s">
        <v>13</v>
      </c>
      <c r="K7799" t="s">
        <v>1295</v>
      </c>
      <c r="L7799" t="s">
        <v>92</v>
      </c>
      <c r="N7799" t="str">
        <f>IF(ISBLANK(Sales[[#This Row],[return]]),"No",Sales[[#This Row],[return]])</f>
        <v>No</v>
      </c>
      <c r="O7799" s="2">
        <v>43817</v>
      </c>
      <c r="P7799" s="8" t="str">
        <f>TEXT(DAY(Sales[[#This Row],[OrderDate]]),"ddd")</f>
        <v>Wed</v>
      </c>
      <c r="Q7799" s="8" t="str">
        <f>TEXT(MONTH(Sales[[#This Row],[ShipDate]])*29,"mmm")</f>
        <v>Dec</v>
      </c>
      <c r="R7799">
        <v>910</v>
      </c>
      <c r="S7799" t="s">
        <v>287</v>
      </c>
      <c r="T7799" t="s">
        <v>90</v>
      </c>
      <c r="U7799">
        <v>43229</v>
      </c>
      <c r="V7799" s="1">
        <v>0.2</v>
      </c>
      <c r="W7799">
        <v>2</v>
      </c>
      <c r="X7799">
        <v>3</v>
      </c>
      <c r="Y7799">
        <v>5</v>
      </c>
      <c r="AD7799"/>
    </row>
    <row r="7800" spans="1:30" x14ac:dyDescent="0.25">
      <c r="A7800" t="s">
        <v>40</v>
      </c>
      <c r="B7800" s="2">
        <v>43822</v>
      </c>
      <c r="C7800" s="35">
        <f>YEAR(Sales[[#This Row],[ShipDate]])</f>
        <v>2019</v>
      </c>
      <c r="D7800" t="s">
        <v>36</v>
      </c>
      <c r="E7800" t="s">
        <v>18</v>
      </c>
      <c r="F7800" t="s">
        <v>59</v>
      </c>
      <c r="G7800" t="s">
        <v>25</v>
      </c>
      <c r="H7800" t="s">
        <v>249</v>
      </c>
      <c r="I7800" t="s">
        <v>252</v>
      </c>
      <c r="J7800" t="s">
        <v>13</v>
      </c>
      <c r="K7800" t="s">
        <v>1295</v>
      </c>
      <c r="L7800" t="s">
        <v>92</v>
      </c>
      <c r="N7800" t="str">
        <f>IF(ISBLANK(Sales[[#This Row],[return]]),"No",Sales[[#This Row],[return]])</f>
        <v>No</v>
      </c>
      <c r="O7800" s="2">
        <v>43817</v>
      </c>
      <c r="P7800" s="8" t="str">
        <f>TEXT(DAY(Sales[[#This Row],[OrderDate]]),"ddd")</f>
        <v>Wed</v>
      </c>
      <c r="Q7800" s="8" t="str">
        <f>TEXT(MONTH(Sales[[#This Row],[ShipDate]])*29,"mmm")</f>
        <v>Dec</v>
      </c>
      <c r="R7800">
        <v>1840</v>
      </c>
      <c r="S7800" t="s">
        <v>3163</v>
      </c>
      <c r="T7800" t="s">
        <v>90</v>
      </c>
      <c r="U7800">
        <v>43229</v>
      </c>
      <c r="V7800" s="1">
        <v>0.2</v>
      </c>
      <c r="W7800">
        <v>30</v>
      </c>
      <c r="X7800">
        <v>5</v>
      </c>
      <c r="Y7800">
        <v>91</v>
      </c>
      <c r="AD7800"/>
    </row>
    <row r="7801" spans="1:30" x14ac:dyDescent="0.25">
      <c r="A7801" t="s">
        <v>40</v>
      </c>
      <c r="B7801" s="2">
        <v>43822</v>
      </c>
      <c r="C7801" s="35">
        <f>YEAR(Sales[[#This Row],[ShipDate]])</f>
        <v>2019</v>
      </c>
      <c r="D7801" t="s">
        <v>36</v>
      </c>
      <c r="E7801" t="s">
        <v>18</v>
      </c>
      <c r="F7801" t="s">
        <v>50</v>
      </c>
      <c r="G7801" t="s">
        <v>25</v>
      </c>
      <c r="H7801" t="s">
        <v>249</v>
      </c>
      <c r="I7801" t="s">
        <v>252</v>
      </c>
      <c r="J7801" t="s">
        <v>13</v>
      </c>
      <c r="K7801" t="s">
        <v>1295</v>
      </c>
      <c r="L7801" t="s">
        <v>92</v>
      </c>
      <c r="N7801" t="str">
        <f>IF(ISBLANK(Sales[[#This Row],[return]]),"No",Sales[[#This Row],[return]])</f>
        <v>No</v>
      </c>
      <c r="O7801" s="2">
        <v>43817</v>
      </c>
      <c r="P7801" s="8" t="str">
        <f>TEXT(DAY(Sales[[#This Row],[OrderDate]]),"ddd")</f>
        <v>Wed</v>
      </c>
      <c r="Q7801" s="8" t="str">
        <f>TEXT(MONTH(Sales[[#This Row],[ShipDate]])*29,"mmm")</f>
        <v>Dec</v>
      </c>
      <c r="R7801">
        <v>664</v>
      </c>
      <c r="S7801" t="s">
        <v>1929</v>
      </c>
      <c r="T7801" t="s">
        <v>90</v>
      </c>
      <c r="U7801">
        <v>43229</v>
      </c>
      <c r="V7801" s="1">
        <v>0.7</v>
      </c>
      <c r="W7801">
        <v>-6</v>
      </c>
      <c r="X7801">
        <v>3</v>
      </c>
      <c r="Y7801">
        <v>7</v>
      </c>
      <c r="AD7801"/>
    </row>
    <row r="7802" spans="1:30" x14ac:dyDescent="0.25">
      <c r="A7802" t="s">
        <v>40</v>
      </c>
      <c r="B7802" s="2">
        <v>43833</v>
      </c>
      <c r="C7802" s="35">
        <f>YEAR(Sales[[#This Row],[ShipDate]])</f>
        <v>2020</v>
      </c>
      <c r="D7802" t="s">
        <v>36</v>
      </c>
      <c r="E7802" t="s">
        <v>18</v>
      </c>
      <c r="F7802" t="s">
        <v>150</v>
      </c>
      <c r="G7802" t="s">
        <v>25</v>
      </c>
      <c r="H7802" t="s">
        <v>2314</v>
      </c>
      <c r="I7802" t="s">
        <v>233</v>
      </c>
      <c r="J7802" t="s">
        <v>13</v>
      </c>
      <c r="K7802" t="s">
        <v>1686</v>
      </c>
      <c r="L7802" t="s">
        <v>30</v>
      </c>
      <c r="N7802" t="str">
        <f>IF(ISBLANK(Sales[[#This Row],[return]]),"No",Sales[[#This Row],[return]])</f>
        <v>No</v>
      </c>
      <c r="O7802" s="2">
        <v>43829</v>
      </c>
      <c r="P7802" s="8" t="str">
        <f>TEXT(DAY(Sales[[#This Row],[OrderDate]]),"ddd")</f>
        <v>Mon</v>
      </c>
      <c r="Q7802" s="8" t="str">
        <f>TEXT(MONTH(Sales[[#This Row],[ShipDate]])*29,"mmm")</f>
        <v>Jan</v>
      </c>
      <c r="R7802">
        <v>276</v>
      </c>
      <c r="S7802" t="s">
        <v>481</v>
      </c>
      <c r="T7802" t="s">
        <v>28</v>
      </c>
      <c r="U7802">
        <v>80538</v>
      </c>
      <c r="V7802" s="1">
        <v>0.2</v>
      </c>
      <c r="W7802">
        <v>-1</v>
      </c>
      <c r="X7802">
        <v>3</v>
      </c>
      <c r="Y7802">
        <v>3</v>
      </c>
      <c r="AD7802"/>
    </row>
    <row r="7803" spans="1:30" x14ac:dyDescent="0.25">
      <c r="A7803" t="s">
        <v>24</v>
      </c>
      <c r="B7803" s="2">
        <v>43594</v>
      </c>
      <c r="C7803" s="35">
        <f>YEAR(Sales[[#This Row],[ShipDate]])</f>
        <v>2019</v>
      </c>
      <c r="D7803" t="s">
        <v>113</v>
      </c>
      <c r="E7803" t="s">
        <v>18</v>
      </c>
      <c r="F7803" t="s">
        <v>45</v>
      </c>
      <c r="G7803" t="s">
        <v>25</v>
      </c>
      <c r="H7803" t="s">
        <v>531</v>
      </c>
      <c r="I7803" t="s">
        <v>174</v>
      </c>
      <c r="J7803" t="s">
        <v>13</v>
      </c>
      <c r="K7803" t="s">
        <v>228</v>
      </c>
      <c r="L7803" t="s">
        <v>17</v>
      </c>
      <c r="N7803" t="str">
        <f>IF(ISBLANK(Sales[[#This Row],[return]]),"No",Sales[[#This Row],[return]])</f>
        <v>No</v>
      </c>
      <c r="O7803" s="2">
        <v>43591</v>
      </c>
      <c r="P7803" s="8" t="str">
        <f>TEXT(DAY(Sales[[#This Row],[OrderDate]]),"ddd")</f>
        <v>Fri</v>
      </c>
      <c r="Q7803" s="8" t="str">
        <f>TEXT(MONTH(Sales[[#This Row],[ShipDate]])*29,"mmm")</f>
        <v>May</v>
      </c>
      <c r="R7803">
        <v>523</v>
      </c>
      <c r="S7803" t="s">
        <v>1771</v>
      </c>
      <c r="T7803" t="s">
        <v>15</v>
      </c>
      <c r="U7803">
        <v>22204</v>
      </c>
      <c r="V7803" s="1">
        <v>0</v>
      </c>
      <c r="W7803">
        <v>18</v>
      </c>
      <c r="X7803">
        <v>6</v>
      </c>
      <c r="Y7803">
        <v>55</v>
      </c>
      <c r="AD7803"/>
    </row>
    <row r="7804" spans="1:30" x14ac:dyDescent="0.25">
      <c r="A7804" t="s">
        <v>40</v>
      </c>
      <c r="B7804" s="2">
        <v>43688</v>
      </c>
      <c r="C7804" s="35">
        <f>YEAR(Sales[[#This Row],[ShipDate]])</f>
        <v>2019</v>
      </c>
      <c r="D7804" t="s">
        <v>36</v>
      </c>
      <c r="E7804" t="s">
        <v>18</v>
      </c>
      <c r="F7804" t="s">
        <v>43</v>
      </c>
      <c r="G7804" t="s">
        <v>11</v>
      </c>
      <c r="H7804" t="s">
        <v>1579</v>
      </c>
      <c r="I7804" t="s">
        <v>32</v>
      </c>
      <c r="J7804" t="s">
        <v>13</v>
      </c>
      <c r="K7804" t="s">
        <v>591</v>
      </c>
      <c r="L7804" t="s">
        <v>30</v>
      </c>
      <c r="N7804" t="str">
        <f>IF(ISBLANK(Sales[[#This Row],[return]]),"No",Sales[[#This Row],[return]])</f>
        <v>No</v>
      </c>
      <c r="O7804" s="2">
        <v>43684</v>
      </c>
      <c r="P7804" s="8" t="str">
        <f>TEXT(DAY(Sales[[#This Row],[OrderDate]]),"ddd")</f>
        <v>Sat</v>
      </c>
      <c r="Q7804" s="8" t="str">
        <f>TEXT(MONTH(Sales[[#This Row],[ShipDate]])*29,"mmm")</f>
        <v>Aug</v>
      </c>
      <c r="R7804">
        <v>872</v>
      </c>
      <c r="S7804" t="s">
        <v>3132</v>
      </c>
      <c r="T7804" t="s">
        <v>28</v>
      </c>
      <c r="U7804">
        <v>92683</v>
      </c>
      <c r="V7804" s="1">
        <v>0</v>
      </c>
      <c r="W7804">
        <v>16</v>
      </c>
      <c r="X7804">
        <v>1</v>
      </c>
      <c r="Y7804">
        <v>52</v>
      </c>
      <c r="AD7804"/>
    </row>
    <row r="7805" spans="1:30" x14ac:dyDescent="0.25">
      <c r="A7805" t="s">
        <v>40</v>
      </c>
      <c r="B7805" s="2">
        <v>43688</v>
      </c>
      <c r="C7805" s="35">
        <f>YEAR(Sales[[#This Row],[ShipDate]])</f>
        <v>2019</v>
      </c>
      <c r="D7805" t="s">
        <v>36</v>
      </c>
      <c r="E7805" t="s">
        <v>18</v>
      </c>
      <c r="F7805" t="s">
        <v>23</v>
      </c>
      <c r="G7805" t="s">
        <v>11</v>
      </c>
      <c r="H7805" t="s">
        <v>1579</v>
      </c>
      <c r="I7805" t="s">
        <v>32</v>
      </c>
      <c r="J7805" t="s">
        <v>13</v>
      </c>
      <c r="K7805" t="s">
        <v>591</v>
      </c>
      <c r="L7805" t="s">
        <v>30</v>
      </c>
      <c r="N7805" t="str">
        <f>IF(ISBLANK(Sales[[#This Row],[return]]),"No",Sales[[#This Row],[return]])</f>
        <v>No</v>
      </c>
      <c r="O7805" s="2">
        <v>43684</v>
      </c>
      <c r="P7805" s="8" t="str">
        <f>TEXT(DAY(Sales[[#This Row],[OrderDate]]),"ddd")</f>
        <v>Sat</v>
      </c>
      <c r="Q7805" s="8" t="str">
        <f>TEXT(MONTH(Sales[[#This Row],[ShipDate]])*29,"mmm")</f>
        <v>Aug</v>
      </c>
      <c r="R7805">
        <v>750</v>
      </c>
      <c r="S7805" t="s">
        <v>1603</v>
      </c>
      <c r="T7805" t="s">
        <v>28</v>
      </c>
      <c r="U7805">
        <v>92683</v>
      </c>
      <c r="V7805" s="1">
        <v>0.2</v>
      </c>
      <c r="W7805">
        <v>26</v>
      </c>
      <c r="X7805">
        <v>1</v>
      </c>
      <c r="Y7805">
        <v>207</v>
      </c>
      <c r="AD7805"/>
    </row>
    <row r="7806" spans="1:30" x14ac:dyDescent="0.25">
      <c r="A7806" t="s">
        <v>40</v>
      </c>
      <c r="B7806" s="2">
        <v>43688</v>
      </c>
      <c r="C7806" s="35">
        <f>YEAR(Sales[[#This Row],[ShipDate]])</f>
        <v>2019</v>
      </c>
      <c r="D7806" t="s">
        <v>36</v>
      </c>
      <c r="E7806" t="s">
        <v>18</v>
      </c>
      <c r="F7806" t="s">
        <v>59</v>
      </c>
      <c r="G7806" t="s">
        <v>25</v>
      </c>
      <c r="H7806" t="s">
        <v>1579</v>
      </c>
      <c r="I7806" t="s">
        <v>32</v>
      </c>
      <c r="J7806" t="s">
        <v>13</v>
      </c>
      <c r="K7806" t="s">
        <v>591</v>
      </c>
      <c r="L7806" t="s">
        <v>30</v>
      </c>
      <c r="N7806" t="str">
        <f>IF(ISBLANK(Sales[[#This Row],[return]]),"No",Sales[[#This Row],[return]])</f>
        <v>No</v>
      </c>
      <c r="O7806" s="2">
        <v>43684</v>
      </c>
      <c r="P7806" s="8" t="str">
        <f>TEXT(DAY(Sales[[#This Row],[OrderDate]]),"ddd")</f>
        <v>Sat</v>
      </c>
      <c r="Q7806" s="8" t="str">
        <f>TEXT(MONTH(Sales[[#This Row],[ShipDate]])*29,"mmm")</f>
        <v>Aug</v>
      </c>
      <c r="R7806">
        <v>1671</v>
      </c>
      <c r="S7806" t="s">
        <v>588</v>
      </c>
      <c r="T7806" t="s">
        <v>28</v>
      </c>
      <c r="U7806">
        <v>92683</v>
      </c>
      <c r="V7806" s="1">
        <v>0</v>
      </c>
      <c r="W7806">
        <v>12</v>
      </c>
      <c r="X7806">
        <v>2</v>
      </c>
      <c r="Y7806">
        <v>25</v>
      </c>
      <c r="AD7806"/>
    </row>
    <row r="7807" spans="1:30" x14ac:dyDescent="0.25">
      <c r="A7807" t="s">
        <v>40</v>
      </c>
      <c r="B7807" s="2">
        <v>43688</v>
      </c>
      <c r="C7807" s="35">
        <f>YEAR(Sales[[#This Row],[ShipDate]])</f>
        <v>2019</v>
      </c>
      <c r="D7807" t="s">
        <v>36</v>
      </c>
      <c r="E7807" t="s">
        <v>18</v>
      </c>
      <c r="F7807" t="s">
        <v>52</v>
      </c>
      <c r="G7807" t="s">
        <v>25</v>
      </c>
      <c r="H7807" t="s">
        <v>1579</v>
      </c>
      <c r="I7807" t="s">
        <v>32</v>
      </c>
      <c r="J7807" t="s">
        <v>13</v>
      </c>
      <c r="K7807" t="s">
        <v>591</v>
      </c>
      <c r="L7807" t="s">
        <v>30</v>
      </c>
      <c r="N7807" t="str">
        <f>IF(ISBLANK(Sales[[#This Row],[return]]),"No",Sales[[#This Row],[return]])</f>
        <v>No</v>
      </c>
      <c r="O7807" s="2">
        <v>43684</v>
      </c>
      <c r="P7807" s="8" t="str">
        <f>TEXT(DAY(Sales[[#This Row],[OrderDate]]),"ddd")</f>
        <v>Sat</v>
      </c>
      <c r="Q7807" s="8" t="str">
        <f>TEXT(MONTH(Sales[[#This Row],[ShipDate]])*29,"mmm")</f>
        <v>Aug</v>
      </c>
      <c r="R7807">
        <v>18</v>
      </c>
      <c r="S7807" t="s">
        <v>1960</v>
      </c>
      <c r="T7807" t="s">
        <v>28</v>
      </c>
      <c r="U7807">
        <v>92683</v>
      </c>
      <c r="V7807" s="1">
        <v>0</v>
      </c>
      <c r="W7807">
        <v>412</v>
      </c>
      <c r="X7807">
        <v>5</v>
      </c>
      <c r="Y7807">
        <v>1473</v>
      </c>
      <c r="AD7807"/>
    </row>
    <row r="7808" spans="1:30" x14ac:dyDescent="0.25">
      <c r="A7808" t="s">
        <v>40</v>
      </c>
      <c r="B7808" s="2">
        <v>43688</v>
      </c>
      <c r="C7808" s="35">
        <f>YEAR(Sales[[#This Row],[ShipDate]])</f>
        <v>2019</v>
      </c>
      <c r="D7808" t="s">
        <v>36</v>
      </c>
      <c r="E7808" t="s">
        <v>18</v>
      </c>
      <c r="F7808" t="s">
        <v>50</v>
      </c>
      <c r="G7808" t="s">
        <v>25</v>
      </c>
      <c r="H7808" t="s">
        <v>1579</v>
      </c>
      <c r="I7808" t="s">
        <v>32</v>
      </c>
      <c r="J7808" t="s">
        <v>13</v>
      </c>
      <c r="K7808" t="s">
        <v>591</v>
      </c>
      <c r="L7808" t="s">
        <v>30</v>
      </c>
      <c r="N7808" t="str">
        <f>IF(ISBLANK(Sales[[#This Row],[return]]),"No",Sales[[#This Row],[return]])</f>
        <v>No</v>
      </c>
      <c r="O7808" s="2">
        <v>43684</v>
      </c>
      <c r="P7808" s="8" t="str">
        <f>TEXT(DAY(Sales[[#This Row],[OrderDate]]),"ddd")</f>
        <v>Sat</v>
      </c>
      <c r="Q7808" s="8" t="str">
        <f>TEXT(MONTH(Sales[[#This Row],[ShipDate]])*29,"mmm")</f>
        <v>Aug</v>
      </c>
      <c r="R7808">
        <v>410</v>
      </c>
      <c r="S7808" t="s">
        <v>1036</v>
      </c>
      <c r="T7808" t="s">
        <v>28</v>
      </c>
      <c r="U7808">
        <v>92683</v>
      </c>
      <c r="V7808" s="1">
        <v>0.2</v>
      </c>
      <c r="W7808">
        <v>4</v>
      </c>
      <c r="X7808">
        <v>3</v>
      </c>
      <c r="Y7808">
        <v>12</v>
      </c>
      <c r="AD7808"/>
    </row>
    <row r="7809" spans="1:30" x14ac:dyDescent="0.25">
      <c r="A7809" t="s">
        <v>40</v>
      </c>
      <c r="B7809" s="2">
        <v>43688</v>
      </c>
      <c r="C7809" s="35">
        <f>YEAR(Sales[[#This Row],[ShipDate]])</f>
        <v>2019</v>
      </c>
      <c r="D7809" t="s">
        <v>36</v>
      </c>
      <c r="E7809" t="s">
        <v>18</v>
      </c>
      <c r="F7809" t="s">
        <v>50</v>
      </c>
      <c r="G7809" t="s">
        <v>25</v>
      </c>
      <c r="H7809" t="s">
        <v>1579</v>
      </c>
      <c r="I7809" t="s">
        <v>32</v>
      </c>
      <c r="J7809" t="s">
        <v>13</v>
      </c>
      <c r="K7809" t="s">
        <v>591</v>
      </c>
      <c r="L7809" t="s">
        <v>30</v>
      </c>
      <c r="N7809" t="str">
        <f>IF(ISBLANK(Sales[[#This Row],[return]]),"No",Sales[[#This Row],[return]])</f>
        <v>No</v>
      </c>
      <c r="O7809" s="2">
        <v>43684</v>
      </c>
      <c r="P7809" s="8" t="str">
        <f>TEXT(DAY(Sales[[#This Row],[OrderDate]]),"ddd")</f>
        <v>Sat</v>
      </c>
      <c r="Q7809" s="8" t="str">
        <f>TEXT(MONTH(Sales[[#This Row],[ShipDate]])*29,"mmm")</f>
        <v>Aug</v>
      </c>
      <c r="R7809">
        <v>1069</v>
      </c>
      <c r="S7809" t="s">
        <v>3262</v>
      </c>
      <c r="T7809" t="s">
        <v>28</v>
      </c>
      <c r="U7809">
        <v>92683</v>
      </c>
      <c r="V7809" s="1">
        <v>0.2</v>
      </c>
      <c r="W7809">
        <v>12</v>
      </c>
      <c r="X7809">
        <v>3</v>
      </c>
      <c r="Y7809">
        <v>31</v>
      </c>
      <c r="AD7809"/>
    </row>
    <row r="7810" spans="1:30" x14ac:dyDescent="0.25">
      <c r="A7810" t="s">
        <v>40</v>
      </c>
      <c r="B7810" s="2">
        <v>43688</v>
      </c>
      <c r="C7810" s="35">
        <f>YEAR(Sales[[#This Row],[ShipDate]])</f>
        <v>2019</v>
      </c>
      <c r="D7810" t="s">
        <v>36</v>
      </c>
      <c r="E7810" t="s">
        <v>18</v>
      </c>
      <c r="F7810" t="s">
        <v>99</v>
      </c>
      <c r="G7810" t="s">
        <v>46</v>
      </c>
      <c r="H7810" t="s">
        <v>1579</v>
      </c>
      <c r="I7810" t="s">
        <v>32</v>
      </c>
      <c r="J7810" t="s">
        <v>13</v>
      </c>
      <c r="K7810" t="s">
        <v>591</v>
      </c>
      <c r="L7810" t="s">
        <v>30</v>
      </c>
      <c r="N7810" t="str">
        <f>IF(ISBLANK(Sales[[#This Row],[return]]),"No",Sales[[#This Row],[return]])</f>
        <v>No</v>
      </c>
      <c r="O7810" s="2">
        <v>43684</v>
      </c>
      <c r="P7810" s="8" t="str">
        <f>TEXT(DAY(Sales[[#This Row],[OrderDate]]),"ddd")</f>
        <v>Sat</v>
      </c>
      <c r="Q7810" s="8" t="str">
        <f>TEXT(MONTH(Sales[[#This Row],[ShipDate]])*29,"mmm")</f>
        <v>Aug</v>
      </c>
      <c r="R7810">
        <v>1472</v>
      </c>
      <c r="S7810" t="s">
        <v>2419</v>
      </c>
      <c r="T7810" t="s">
        <v>28</v>
      </c>
      <c r="U7810">
        <v>92683</v>
      </c>
      <c r="V7810" s="1">
        <v>0</v>
      </c>
      <c r="W7810">
        <v>8</v>
      </c>
      <c r="X7810">
        <v>4</v>
      </c>
      <c r="Y7810">
        <v>56</v>
      </c>
      <c r="AD7810"/>
    </row>
    <row r="7811" spans="1:30" x14ac:dyDescent="0.25">
      <c r="A7811" t="s">
        <v>40</v>
      </c>
      <c r="B7811" s="2">
        <v>43688</v>
      </c>
      <c r="C7811" s="35">
        <f>YEAR(Sales[[#This Row],[ShipDate]])</f>
        <v>2019</v>
      </c>
      <c r="D7811" t="s">
        <v>36</v>
      </c>
      <c r="E7811" t="s">
        <v>18</v>
      </c>
      <c r="F7811" t="s">
        <v>48</v>
      </c>
      <c r="G7811" t="s">
        <v>46</v>
      </c>
      <c r="H7811" t="s">
        <v>1579</v>
      </c>
      <c r="I7811" t="s">
        <v>32</v>
      </c>
      <c r="J7811" t="s">
        <v>13</v>
      </c>
      <c r="K7811" t="s">
        <v>591</v>
      </c>
      <c r="L7811" t="s">
        <v>30</v>
      </c>
      <c r="N7811" t="str">
        <f>IF(ISBLANK(Sales[[#This Row],[return]]),"No",Sales[[#This Row],[return]])</f>
        <v>No</v>
      </c>
      <c r="O7811" s="2">
        <v>43684</v>
      </c>
      <c r="P7811" s="8" t="str">
        <f>TEXT(DAY(Sales[[#This Row],[OrderDate]]),"ddd")</f>
        <v>Sat</v>
      </c>
      <c r="Q7811" s="8" t="str">
        <f>TEXT(MONTH(Sales[[#This Row],[ShipDate]])*29,"mmm")</f>
        <v>Aug</v>
      </c>
      <c r="R7811">
        <v>1298</v>
      </c>
      <c r="S7811" t="s">
        <v>2573</v>
      </c>
      <c r="T7811" t="s">
        <v>28</v>
      </c>
      <c r="U7811">
        <v>92683</v>
      </c>
      <c r="V7811" s="1">
        <v>0.2</v>
      </c>
      <c r="W7811">
        <v>44</v>
      </c>
      <c r="X7811">
        <v>3</v>
      </c>
      <c r="Y7811">
        <v>708</v>
      </c>
      <c r="AD7811"/>
    </row>
    <row r="7812" spans="1:30" x14ac:dyDescent="0.25">
      <c r="A7812" t="s">
        <v>40</v>
      </c>
      <c r="B7812" s="2">
        <v>43659</v>
      </c>
      <c r="C7812" s="35">
        <f>YEAR(Sales[[#This Row],[ShipDate]])</f>
        <v>2019</v>
      </c>
      <c r="D7812" t="s">
        <v>19</v>
      </c>
      <c r="E7812" t="s">
        <v>18</v>
      </c>
      <c r="F7812" t="s">
        <v>99</v>
      </c>
      <c r="G7812" t="s">
        <v>46</v>
      </c>
      <c r="H7812" t="s">
        <v>146</v>
      </c>
      <c r="I7812" t="s">
        <v>149</v>
      </c>
      <c r="J7812" t="s">
        <v>13</v>
      </c>
      <c r="K7812" t="s">
        <v>1743</v>
      </c>
      <c r="L7812" t="s">
        <v>92</v>
      </c>
      <c r="N7812" t="str">
        <f>IF(ISBLANK(Sales[[#This Row],[return]]),"No",Sales[[#This Row],[return]])</f>
        <v>No</v>
      </c>
      <c r="O7812" s="2">
        <v>43657</v>
      </c>
      <c r="P7812" s="8" t="str">
        <f>TEXT(DAY(Sales[[#This Row],[OrderDate]]),"ddd")</f>
        <v>Wed</v>
      </c>
      <c r="Q7812" s="8" t="str">
        <f>TEXT(MONTH(Sales[[#This Row],[ShipDate]])*29,"mmm")</f>
        <v>Jul</v>
      </c>
      <c r="R7812">
        <v>1409</v>
      </c>
      <c r="S7812" t="s">
        <v>373</v>
      </c>
      <c r="T7812" t="s">
        <v>90</v>
      </c>
      <c r="U7812">
        <v>10009</v>
      </c>
      <c r="V7812" s="1">
        <v>0</v>
      </c>
      <c r="W7812">
        <v>17</v>
      </c>
      <c r="X7812">
        <v>6</v>
      </c>
      <c r="Y7812">
        <v>133</v>
      </c>
      <c r="AD7812"/>
    </row>
    <row r="7813" spans="1:30" x14ac:dyDescent="0.25">
      <c r="A7813" t="s">
        <v>40</v>
      </c>
      <c r="B7813" s="2">
        <v>43597</v>
      </c>
      <c r="C7813" s="35">
        <f>YEAR(Sales[[#This Row],[ShipDate]])</f>
        <v>2019</v>
      </c>
      <c r="D7813" t="s">
        <v>36</v>
      </c>
      <c r="E7813" t="s">
        <v>31</v>
      </c>
      <c r="F7813" t="s">
        <v>23</v>
      </c>
      <c r="G7813" t="s">
        <v>11</v>
      </c>
      <c r="H7813" t="s">
        <v>88</v>
      </c>
      <c r="I7813" t="s">
        <v>93</v>
      </c>
      <c r="J7813" t="s">
        <v>13</v>
      </c>
      <c r="K7813" t="s">
        <v>560</v>
      </c>
      <c r="L7813" t="s">
        <v>92</v>
      </c>
      <c r="N7813" t="str">
        <f>IF(ISBLANK(Sales[[#This Row],[return]]),"No",Sales[[#This Row],[return]])</f>
        <v>No</v>
      </c>
      <c r="O7813" s="2">
        <v>43593</v>
      </c>
      <c r="P7813" s="8" t="str">
        <f>TEXT(DAY(Sales[[#This Row],[OrderDate]]),"ddd")</f>
        <v>Sun</v>
      </c>
      <c r="Q7813" s="8" t="str">
        <f>TEXT(MONTH(Sales[[#This Row],[ShipDate]])*29,"mmm")</f>
        <v>May</v>
      </c>
      <c r="R7813">
        <v>738</v>
      </c>
      <c r="S7813" t="s">
        <v>1336</v>
      </c>
      <c r="T7813" t="s">
        <v>90</v>
      </c>
      <c r="U7813">
        <v>19140</v>
      </c>
      <c r="V7813" s="1">
        <v>0.3</v>
      </c>
      <c r="W7813">
        <v>-24</v>
      </c>
      <c r="X7813">
        <v>3</v>
      </c>
      <c r="Y7813">
        <v>128</v>
      </c>
      <c r="AD7813"/>
    </row>
    <row r="7814" spans="1:30" x14ac:dyDescent="0.25">
      <c r="A7814" t="s">
        <v>24</v>
      </c>
      <c r="B7814" s="2">
        <v>43746</v>
      </c>
      <c r="C7814" s="35">
        <f>YEAR(Sales[[#This Row],[ShipDate]])</f>
        <v>2019</v>
      </c>
      <c r="D7814" t="s">
        <v>36</v>
      </c>
      <c r="E7814" t="s">
        <v>31</v>
      </c>
      <c r="F7814" t="s">
        <v>59</v>
      </c>
      <c r="G7814" t="s">
        <v>25</v>
      </c>
      <c r="H7814" t="s">
        <v>60</v>
      </c>
      <c r="I7814" t="s">
        <v>63</v>
      </c>
      <c r="J7814" t="s">
        <v>13</v>
      </c>
      <c r="K7814" t="s">
        <v>878</v>
      </c>
      <c r="L7814" t="s">
        <v>30</v>
      </c>
      <c r="N7814" t="str">
        <f>IF(ISBLANK(Sales[[#This Row],[return]]),"No",Sales[[#This Row],[return]])</f>
        <v>No</v>
      </c>
      <c r="O7814" s="2">
        <v>43739</v>
      </c>
      <c r="P7814" s="8" t="str">
        <f>TEXT(DAY(Sales[[#This Row],[OrderDate]]),"ddd")</f>
        <v>Sun</v>
      </c>
      <c r="Q7814" s="8" t="str">
        <f>TEXT(MONTH(Sales[[#This Row],[ShipDate]])*29,"mmm")</f>
        <v>Oct</v>
      </c>
      <c r="R7814">
        <v>1266</v>
      </c>
      <c r="S7814" t="s">
        <v>879</v>
      </c>
      <c r="T7814" t="s">
        <v>28</v>
      </c>
      <c r="U7814">
        <v>98105</v>
      </c>
      <c r="V7814" s="1">
        <v>0</v>
      </c>
      <c r="W7814">
        <v>45</v>
      </c>
      <c r="X7814">
        <v>8</v>
      </c>
      <c r="Y7814">
        <v>92</v>
      </c>
      <c r="AD7814"/>
    </row>
    <row r="7815" spans="1:30" x14ac:dyDescent="0.25">
      <c r="A7815" t="s">
        <v>24</v>
      </c>
      <c r="B7815" s="2">
        <v>43746</v>
      </c>
      <c r="C7815" s="35">
        <f>YEAR(Sales[[#This Row],[ShipDate]])</f>
        <v>2019</v>
      </c>
      <c r="D7815" t="s">
        <v>36</v>
      </c>
      <c r="E7815" t="s">
        <v>31</v>
      </c>
      <c r="F7815" t="s">
        <v>50</v>
      </c>
      <c r="G7815" t="s">
        <v>25</v>
      </c>
      <c r="H7815" t="s">
        <v>60</v>
      </c>
      <c r="I7815" t="s">
        <v>63</v>
      </c>
      <c r="J7815" t="s">
        <v>13</v>
      </c>
      <c r="K7815" t="s">
        <v>878</v>
      </c>
      <c r="L7815" t="s">
        <v>30</v>
      </c>
      <c r="N7815" t="str">
        <f>IF(ISBLANK(Sales[[#This Row],[return]]),"No",Sales[[#This Row],[return]])</f>
        <v>No</v>
      </c>
      <c r="O7815" s="2">
        <v>43739</v>
      </c>
      <c r="P7815" s="8" t="str">
        <f>TEXT(DAY(Sales[[#This Row],[OrderDate]]),"ddd")</f>
        <v>Sun</v>
      </c>
      <c r="Q7815" s="8" t="str">
        <f>TEXT(MONTH(Sales[[#This Row],[ShipDate]])*29,"mmm")</f>
        <v>Oct</v>
      </c>
      <c r="R7815">
        <v>721</v>
      </c>
      <c r="S7815" t="s">
        <v>880</v>
      </c>
      <c r="T7815" t="s">
        <v>28</v>
      </c>
      <c r="U7815">
        <v>98105</v>
      </c>
      <c r="V7815" s="1">
        <v>0.2</v>
      </c>
      <c r="W7815">
        <v>27</v>
      </c>
      <c r="X7815">
        <v>7</v>
      </c>
      <c r="Y7815">
        <v>81</v>
      </c>
      <c r="AD7815"/>
    </row>
    <row r="7816" spans="1:30" x14ac:dyDescent="0.25">
      <c r="A7816" t="s">
        <v>24</v>
      </c>
      <c r="B7816" s="2">
        <v>43746</v>
      </c>
      <c r="C7816" s="35">
        <f>YEAR(Sales[[#This Row],[ShipDate]])</f>
        <v>2019</v>
      </c>
      <c r="D7816" t="s">
        <v>36</v>
      </c>
      <c r="E7816" t="s">
        <v>31</v>
      </c>
      <c r="F7816" t="s">
        <v>59</v>
      </c>
      <c r="G7816" t="s">
        <v>25</v>
      </c>
      <c r="H7816" t="s">
        <v>60</v>
      </c>
      <c r="I7816" t="s">
        <v>63</v>
      </c>
      <c r="J7816" t="s">
        <v>13</v>
      </c>
      <c r="K7816" t="s">
        <v>878</v>
      </c>
      <c r="L7816" t="s">
        <v>30</v>
      </c>
      <c r="N7816" t="str">
        <f>IF(ISBLANK(Sales[[#This Row],[return]]),"No",Sales[[#This Row],[return]])</f>
        <v>No</v>
      </c>
      <c r="O7816" s="2">
        <v>43739</v>
      </c>
      <c r="P7816" s="8" t="str">
        <f>TEXT(DAY(Sales[[#This Row],[OrderDate]]),"ddd")</f>
        <v>Sun</v>
      </c>
      <c r="Q7816" s="8" t="str">
        <f>TEXT(MONTH(Sales[[#This Row],[ShipDate]])*29,"mmm")</f>
        <v>Oct</v>
      </c>
      <c r="R7816">
        <v>1827</v>
      </c>
      <c r="S7816" t="s">
        <v>881</v>
      </c>
      <c r="T7816" t="s">
        <v>28</v>
      </c>
      <c r="U7816">
        <v>98105</v>
      </c>
      <c r="V7816" s="1">
        <v>0</v>
      </c>
      <c r="W7816">
        <v>9</v>
      </c>
      <c r="X7816">
        <v>3</v>
      </c>
      <c r="Y7816">
        <v>19</v>
      </c>
      <c r="AD7816"/>
    </row>
    <row r="7817" spans="1:30" x14ac:dyDescent="0.25">
      <c r="A7817" t="s">
        <v>24</v>
      </c>
      <c r="B7817" s="2">
        <v>43746</v>
      </c>
      <c r="C7817" s="35">
        <f>YEAR(Sales[[#This Row],[ShipDate]])</f>
        <v>2019</v>
      </c>
      <c r="D7817" t="s">
        <v>36</v>
      </c>
      <c r="E7817" t="s">
        <v>31</v>
      </c>
      <c r="F7817" t="s">
        <v>23</v>
      </c>
      <c r="G7817" t="s">
        <v>11</v>
      </c>
      <c r="H7817" t="s">
        <v>60</v>
      </c>
      <c r="I7817" t="s">
        <v>63</v>
      </c>
      <c r="J7817" t="s">
        <v>13</v>
      </c>
      <c r="K7817" t="s">
        <v>878</v>
      </c>
      <c r="L7817" t="s">
        <v>30</v>
      </c>
      <c r="N7817" t="str">
        <f>IF(ISBLANK(Sales[[#This Row],[return]]),"No",Sales[[#This Row],[return]])</f>
        <v>No</v>
      </c>
      <c r="O7817" s="2">
        <v>43739</v>
      </c>
      <c r="P7817" s="8" t="str">
        <f>TEXT(DAY(Sales[[#This Row],[OrderDate]]),"ddd")</f>
        <v>Sun</v>
      </c>
      <c r="Q7817" s="8" t="str">
        <f>TEXT(MONTH(Sales[[#This Row],[ShipDate]])*29,"mmm")</f>
        <v>Oct</v>
      </c>
      <c r="R7817">
        <v>836</v>
      </c>
      <c r="S7817" t="s">
        <v>882</v>
      </c>
      <c r="T7817" t="s">
        <v>28</v>
      </c>
      <c r="U7817">
        <v>98105</v>
      </c>
      <c r="V7817" s="1">
        <v>0.2</v>
      </c>
      <c r="W7817">
        <v>0</v>
      </c>
      <c r="X7817">
        <v>3</v>
      </c>
      <c r="Y7817">
        <v>451</v>
      </c>
      <c r="AD7817"/>
    </row>
    <row r="7818" spans="1:30" x14ac:dyDescent="0.25">
      <c r="A7818" t="s">
        <v>10</v>
      </c>
      <c r="B7818" s="2">
        <v>43805</v>
      </c>
      <c r="C7818" s="35">
        <f>YEAR(Sales[[#This Row],[ShipDate]])</f>
        <v>2019</v>
      </c>
      <c r="D7818" t="s">
        <v>113</v>
      </c>
      <c r="E7818" t="s">
        <v>69</v>
      </c>
      <c r="F7818" t="s">
        <v>43</v>
      </c>
      <c r="G7818" t="s">
        <v>11</v>
      </c>
      <c r="H7818" t="s">
        <v>60</v>
      </c>
      <c r="I7818" t="s">
        <v>63</v>
      </c>
      <c r="J7818" t="s">
        <v>13</v>
      </c>
      <c r="K7818" t="s">
        <v>3041</v>
      </c>
      <c r="L7818" t="s">
        <v>30</v>
      </c>
      <c r="M7818" t="s">
        <v>82</v>
      </c>
      <c r="N7818" t="str">
        <f>IF(ISBLANK(Sales[[#This Row],[return]]),"No",Sales[[#This Row],[return]])</f>
        <v>Yes</v>
      </c>
      <c r="O7818" s="2">
        <v>43804</v>
      </c>
      <c r="P7818" s="8" t="str">
        <f>TEXT(DAY(Sales[[#This Row],[OrderDate]]),"ddd")</f>
        <v>Thu</v>
      </c>
      <c r="Q7818" s="8" t="str">
        <f>TEXT(MONTH(Sales[[#This Row],[ShipDate]])*29,"mmm")</f>
        <v>Dec</v>
      </c>
      <c r="R7818">
        <v>585</v>
      </c>
      <c r="S7818" t="s">
        <v>1282</v>
      </c>
      <c r="T7818" t="s">
        <v>28</v>
      </c>
      <c r="U7818">
        <v>98115</v>
      </c>
      <c r="V7818" s="1">
        <v>0</v>
      </c>
      <c r="W7818">
        <v>40</v>
      </c>
      <c r="X7818">
        <v>5</v>
      </c>
      <c r="Y7818">
        <v>200</v>
      </c>
      <c r="AD7818"/>
    </row>
    <row r="7819" spans="1:30" x14ac:dyDescent="0.25">
      <c r="A7819" t="s">
        <v>10</v>
      </c>
      <c r="B7819" s="2">
        <v>43805</v>
      </c>
      <c r="C7819" s="35">
        <f>YEAR(Sales[[#This Row],[ShipDate]])</f>
        <v>2019</v>
      </c>
      <c r="D7819" t="s">
        <v>113</v>
      </c>
      <c r="E7819" t="s">
        <v>69</v>
      </c>
      <c r="F7819" t="s">
        <v>50</v>
      </c>
      <c r="G7819" t="s">
        <v>25</v>
      </c>
      <c r="H7819" t="s">
        <v>60</v>
      </c>
      <c r="I7819" t="s">
        <v>63</v>
      </c>
      <c r="J7819" t="s">
        <v>13</v>
      </c>
      <c r="K7819" t="s">
        <v>3041</v>
      </c>
      <c r="L7819" t="s">
        <v>30</v>
      </c>
      <c r="M7819" t="s">
        <v>82</v>
      </c>
      <c r="N7819" t="str">
        <f>IF(ISBLANK(Sales[[#This Row],[return]]),"No",Sales[[#This Row],[return]])</f>
        <v>Yes</v>
      </c>
      <c r="O7819" s="2">
        <v>43804</v>
      </c>
      <c r="P7819" s="8" t="str">
        <f>TEXT(DAY(Sales[[#This Row],[OrderDate]]),"ddd")</f>
        <v>Thu</v>
      </c>
      <c r="Q7819" s="8" t="str">
        <f>TEXT(MONTH(Sales[[#This Row],[ShipDate]])*29,"mmm")</f>
        <v>Dec</v>
      </c>
      <c r="R7819">
        <v>640</v>
      </c>
      <c r="S7819" t="s">
        <v>2094</v>
      </c>
      <c r="T7819" t="s">
        <v>28</v>
      </c>
      <c r="U7819">
        <v>98115</v>
      </c>
      <c r="V7819" s="1">
        <v>0.2</v>
      </c>
      <c r="W7819">
        <v>3</v>
      </c>
      <c r="X7819">
        <v>2</v>
      </c>
      <c r="Y7819">
        <v>9</v>
      </c>
      <c r="AD7819"/>
    </row>
    <row r="7820" spans="1:30" x14ac:dyDescent="0.25">
      <c r="A7820" t="s">
        <v>10</v>
      </c>
      <c r="B7820" s="2">
        <v>43805</v>
      </c>
      <c r="C7820" s="35">
        <f>YEAR(Sales[[#This Row],[ShipDate]])</f>
        <v>2019</v>
      </c>
      <c r="D7820" t="s">
        <v>113</v>
      </c>
      <c r="E7820" t="s">
        <v>69</v>
      </c>
      <c r="F7820" t="s">
        <v>50</v>
      </c>
      <c r="G7820" t="s">
        <v>25</v>
      </c>
      <c r="H7820" t="s">
        <v>60</v>
      </c>
      <c r="I7820" t="s">
        <v>63</v>
      </c>
      <c r="J7820" t="s">
        <v>13</v>
      </c>
      <c r="K7820" t="s">
        <v>3041</v>
      </c>
      <c r="L7820" t="s">
        <v>30</v>
      </c>
      <c r="M7820" t="s">
        <v>82</v>
      </c>
      <c r="N7820" t="str">
        <f>IF(ISBLANK(Sales[[#This Row],[return]]),"No",Sales[[#This Row],[return]])</f>
        <v>Yes</v>
      </c>
      <c r="O7820" s="2">
        <v>43804</v>
      </c>
      <c r="P7820" s="8" t="str">
        <f>TEXT(DAY(Sales[[#This Row],[OrderDate]]),"ddd")</f>
        <v>Thu</v>
      </c>
      <c r="Q7820" s="8" t="str">
        <f>TEXT(MONTH(Sales[[#This Row],[ShipDate]])*29,"mmm")</f>
        <v>Dec</v>
      </c>
      <c r="R7820">
        <v>700</v>
      </c>
      <c r="S7820" t="s">
        <v>566</v>
      </c>
      <c r="T7820" t="s">
        <v>28</v>
      </c>
      <c r="U7820">
        <v>98115</v>
      </c>
      <c r="V7820" s="1">
        <v>0.2</v>
      </c>
      <c r="W7820">
        <v>29</v>
      </c>
      <c r="X7820">
        <v>5</v>
      </c>
      <c r="Y7820">
        <v>84</v>
      </c>
      <c r="AD7820"/>
    </row>
    <row r="7821" spans="1:30" x14ac:dyDescent="0.25">
      <c r="A7821" t="s">
        <v>10</v>
      </c>
      <c r="B7821" s="2">
        <v>43805</v>
      </c>
      <c r="C7821" s="35">
        <f>YEAR(Sales[[#This Row],[ShipDate]])</f>
        <v>2019</v>
      </c>
      <c r="D7821" t="s">
        <v>113</v>
      </c>
      <c r="E7821" t="s">
        <v>69</v>
      </c>
      <c r="F7821" t="s">
        <v>50</v>
      </c>
      <c r="G7821" t="s">
        <v>25</v>
      </c>
      <c r="H7821" t="s">
        <v>60</v>
      </c>
      <c r="I7821" t="s">
        <v>63</v>
      </c>
      <c r="J7821" t="s">
        <v>13</v>
      </c>
      <c r="K7821" t="s">
        <v>3041</v>
      </c>
      <c r="L7821" t="s">
        <v>30</v>
      </c>
      <c r="M7821" t="s">
        <v>82</v>
      </c>
      <c r="N7821" t="str">
        <f>IF(ISBLANK(Sales[[#This Row],[return]]),"No",Sales[[#This Row],[return]])</f>
        <v>Yes</v>
      </c>
      <c r="O7821" s="2">
        <v>43804</v>
      </c>
      <c r="P7821" s="8" t="str">
        <f>TEXT(DAY(Sales[[#This Row],[OrderDate]]),"ddd")</f>
        <v>Thu</v>
      </c>
      <c r="Q7821" s="8" t="str">
        <f>TEXT(MONTH(Sales[[#This Row],[ShipDate]])*29,"mmm")</f>
        <v>Dec</v>
      </c>
      <c r="R7821">
        <v>719</v>
      </c>
      <c r="S7821" t="s">
        <v>695</v>
      </c>
      <c r="T7821" t="s">
        <v>28</v>
      </c>
      <c r="U7821">
        <v>98115</v>
      </c>
      <c r="V7821" s="1">
        <v>0.2</v>
      </c>
      <c r="W7821">
        <v>60</v>
      </c>
      <c r="X7821">
        <v>6</v>
      </c>
      <c r="Y7821">
        <v>173</v>
      </c>
      <c r="AD7821"/>
    </row>
    <row r="7822" spans="1:30" x14ac:dyDescent="0.25">
      <c r="A7822" t="s">
        <v>10</v>
      </c>
      <c r="B7822" s="2">
        <v>43805</v>
      </c>
      <c r="C7822" s="35">
        <f>YEAR(Sales[[#This Row],[ShipDate]])</f>
        <v>2019</v>
      </c>
      <c r="D7822" t="s">
        <v>113</v>
      </c>
      <c r="E7822" t="s">
        <v>69</v>
      </c>
      <c r="F7822" t="s">
        <v>48</v>
      </c>
      <c r="G7822" t="s">
        <v>46</v>
      </c>
      <c r="H7822" t="s">
        <v>60</v>
      </c>
      <c r="I7822" t="s">
        <v>63</v>
      </c>
      <c r="J7822" t="s">
        <v>13</v>
      </c>
      <c r="K7822" t="s">
        <v>3041</v>
      </c>
      <c r="L7822" t="s">
        <v>30</v>
      </c>
      <c r="M7822" t="s">
        <v>82</v>
      </c>
      <c r="N7822" t="str">
        <f>IF(ISBLANK(Sales[[#This Row],[return]]),"No",Sales[[#This Row],[return]])</f>
        <v>Yes</v>
      </c>
      <c r="O7822" s="2">
        <v>43804</v>
      </c>
      <c r="P7822" s="8" t="str">
        <f>TEXT(DAY(Sales[[#This Row],[OrderDate]]),"ddd")</f>
        <v>Thu</v>
      </c>
      <c r="Q7822" s="8" t="str">
        <f>TEXT(MONTH(Sales[[#This Row],[ShipDate]])*29,"mmm")</f>
        <v>Dec</v>
      </c>
      <c r="R7822">
        <v>479</v>
      </c>
      <c r="S7822" t="s">
        <v>2469</v>
      </c>
      <c r="T7822" t="s">
        <v>28</v>
      </c>
      <c r="U7822">
        <v>98115</v>
      </c>
      <c r="V7822" s="1">
        <v>0.2</v>
      </c>
      <c r="W7822">
        <v>-7</v>
      </c>
      <c r="X7822">
        <v>3</v>
      </c>
      <c r="Y7822">
        <v>31</v>
      </c>
      <c r="AD7822"/>
    </row>
    <row r="7823" spans="1:30" x14ac:dyDescent="0.25">
      <c r="A7823" t="s">
        <v>40</v>
      </c>
      <c r="B7823" s="2">
        <v>43647</v>
      </c>
      <c r="C7823" s="35">
        <f>YEAR(Sales[[#This Row],[ShipDate]])</f>
        <v>2019</v>
      </c>
      <c r="D7823" t="s">
        <v>36</v>
      </c>
      <c r="E7823" t="s">
        <v>18</v>
      </c>
      <c r="F7823" t="s">
        <v>43</v>
      </c>
      <c r="G7823" t="s">
        <v>11</v>
      </c>
      <c r="H7823" t="s">
        <v>1096</v>
      </c>
      <c r="I7823" t="s">
        <v>142</v>
      </c>
      <c r="J7823" t="s">
        <v>13</v>
      </c>
      <c r="K7823" t="s">
        <v>1445</v>
      </c>
      <c r="L7823" t="s">
        <v>68</v>
      </c>
      <c r="N7823" t="str">
        <f>IF(ISBLANK(Sales[[#This Row],[return]]),"No",Sales[[#This Row],[return]])</f>
        <v>No</v>
      </c>
      <c r="O7823" s="2">
        <v>43642</v>
      </c>
      <c r="P7823" s="8" t="str">
        <f>TEXT(DAY(Sales[[#This Row],[OrderDate]]),"ddd")</f>
        <v>Thu</v>
      </c>
      <c r="Q7823" s="8" t="str">
        <f>TEXT(MONTH(Sales[[#This Row],[ShipDate]])*29,"mmm")</f>
        <v>Jul</v>
      </c>
      <c r="R7823">
        <v>556</v>
      </c>
      <c r="S7823" t="s">
        <v>1446</v>
      </c>
      <c r="T7823" t="s">
        <v>66</v>
      </c>
      <c r="U7823">
        <v>46350</v>
      </c>
      <c r="V7823" s="1">
        <v>0</v>
      </c>
      <c r="W7823">
        <v>32</v>
      </c>
      <c r="X7823">
        <v>5</v>
      </c>
      <c r="Y7823">
        <v>526</v>
      </c>
      <c r="AD7823"/>
    </row>
    <row r="7824" spans="1:30" x14ac:dyDescent="0.25">
      <c r="A7824" t="s">
        <v>24</v>
      </c>
      <c r="B7824" s="2">
        <v>43581</v>
      </c>
      <c r="C7824" s="35">
        <f>YEAR(Sales[[#This Row],[ShipDate]])</f>
        <v>2019</v>
      </c>
      <c r="D7824" t="s">
        <v>113</v>
      </c>
      <c r="E7824" t="s">
        <v>31</v>
      </c>
      <c r="F7824" t="s">
        <v>59</v>
      </c>
      <c r="G7824" t="s">
        <v>25</v>
      </c>
      <c r="H7824" t="s">
        <v>249</v>
      </c>
      <c r="I7824" t="s">
        <v>252</v>
      </c>
      <c r="J7824" t="s">
        <v>13</v>
      </c>
      <c r="K7824" t="s">
        <v>259</v>
      </c>
      <c r="L7824" t="s">
        <v>92</v>
      </c>
      <c r="N7824" t="str">
        <f>IF(ISBLANK(Sales[[#This Row],[return]]),"No",Sales[[#This Row],[return]])</f>
        <v>No</v>
      </c>
      <c r="O7824" s="2">
        <v>43578</v>
      </c>
      <c r="P7824" s="8" t="str">
        <f>TEXT(DAY(Sales[[#This Row],[OrderDate]]),"ddd")</f>
        <v>Mon</v>
      </c>
      <c r="Q7824" s="8" t="str">
        <f>TEXT(MONTH(Sales[[#This Row],[ShipDate]])*29,"mmm")</f>
        <v>Apr</v>
      </c>
      <c r="R7824">
        <v>1746</v>
      </c>
      <c r="S7824" t="s">
        <v>284</v>
      </c>
      <c r="T7824" t="s">
        <v>90</v>
      </c>
      <c r="U7824">
        <v>43229</v>
      </c>
      <c r="V7824" s="1">
        <v>0.2</v>
      </c>
      <c r="W7824">
        <v>2</v>
      </c>
      <c r="X7824">
        <v>1</v>
      </c>
      <c r="Y7824">
        <v>5</v>
      </c>
      <c r="AD7824"/>
    </row>
    <row r="7825" spans="1:30" x14ac:dyDescent="0.25">
      <c r="A7825" t="s">
        <v>24</v>
      </c>
      <c r="B7825" s="2">
        <v>43581</v>
      </c>
      <c r="C7825" s="35">
        <f>YEAR(Sales[[#This Row],[ShipDate]])</f>
        <v>2019</v>
      </c>
      <c r="D7825" t="s">
        <v>113</v>
      </c>
      <c r="E7825" t="s">
        <v>31</v>
      </c>
      <c r="F7825" t="s">
        <v>50</v>
      </c>
      <c r="G7825" t="s">
        <v>25</v>
      </c>
      <c r="H7825" t="s">
        <v>249</v>
      </c>
      <c r="I7825" t="s">
        <v>252</v>
      </c>
      <c r="J7825" t="s">
        <v>13</v>
      </c>
      <c r="K7825" t="s">
        <v>259</v>
      </c>
      <c r="L7825" t="s">
        <v>92</v>
      </c>
      <c r="N7825" t="str">
        <f>IF(ISBLANK(Sales[[#This Row],[return]]),"No",Sales[[#This Row],[return]])</f>
        <v>No</v>
      </c>
      <c r="O7825" s="2">
        <v>43578</v>
      </c>
      <c r="P7825" s="8" t="str">
        <f>TEXT(DAY(Sales[[#This Row],[OrderDate]]),"ddd")</f>
        <v>Mon</v>
      </c>
      <c r="Q7825" s="8" t="str">
        <f>TEXT(MONTH(Sales[[#This Row],[ShipDate]])*29,"mmm")</f>
        <v>Apr</v>
      </c>
      <c r="R7825">
        <v>1845</v>
      </c>
      <c r="S7825" t="s">
        <v>818</v>
      </c>
      <c r="T7825" t="s">
        <v>90</v>
      </c>
      <c r="U7825">
        <v>43229</v>
      </c>
      <c r="V7825" s="1">
        <v>0.7</v>
      </c>
      <c r="W7825">
        <v>-8</v>
      </c>
      <c r="X7825">
        <v>5</v>
      </c>
      <c r="Y7825">
        <v>12</v>
      </c>
      <c r="AD7825"/>
    </row>
    <row r="7826" spans="1:30" x14ac:dyDescent="0.25">
      <c r="A7826" t="s">
        <v>40</v>
      </c>
      <c r="B7826" s="2">
        <v>43778</v>
      </c>
      <c r="C7826" s="35">
        <f>YEAR(Sales[[#This Row],[ShipDate]])</f>
        <v>2019</v>
      </c>
      <c r="D7826" t="s">
        <v>36</v>
      </c>
      <c r="E7826" t="s">
        <v>18</v>
      </c>
      <c r="F7826" t="s">
        <v>59</v>
      </c>
      <c r="G7826" t="s">
        <v>25</v>
      </c>
      <c r="H7826" t="s">
        <v>457</v>
      </c>
      <c r="I7826" t="s">
        <v>32</v>
      </c>
      <c r="J7826" t="s">
        <v>13</v>
      </c>
      <c r="K7826" t="s">
        <v>28</v>
      </c>
      <c r="L7826" t="s">
        <v>30</v>
      </c>
      <c r="M7826" t="s">
        <v>82</v>
      </c>
      <c r="N7826" t="str">
        <f>IF(ISBLANK(Sales[[#This Row],[return]]),"No",Sales[[#This Row],[return]])</f>
        <v>Yes</v>
      </c>
      <c r="O7826" s="2">
        <v>43774</v>
      </c>
      <c r="P7826" s="8" t="str">
        <f>TEXT(DAY(Sales[[#This Row],[OrderDate]]),"ddd")</f>
        <v>Thu</v>
      </c>
      <c r="Q7826" s="8" t="str">
        <f>TEXT(MONTH(Sales[[#This Row],[ShipDate]])*29,"mmm")</f>
        <v>Nov</v>
      </c>
      <c r="R7826">
        <v>1796</v>
      </c>
      <c r="S7826" t="s">
        <v>1806</v>
      </c>
      <c r="T7826" t="s">
        <v>28</v>
      </c>
      <c r="U7826">
        <v>92105</v>
      </c>
      <c r="V7826" s="1">
        <v>0</v>
      </c>
      <c r="W7826">
        <v>6</v>
      </c>
      <c r="X7826">
        <v>2</v>
      </c>
      <c r="Y7826">
        <v>13</v>
      </c>
      <c r="AD7826"/>
    </row>
    <row r="7827" spans="1:30" x14ac:dyDescent="0.25">
      <c r="A7827" t="s">
        <v>10</v>
      </c>
      <c r="B7827" s="2">
        <v>43488</v>
      </c>
      <c r="C7827" s="35">
        <f>YEAR(Sales[[#This Row],[ShipDate]])</f>
        <v>2019</v>
      </c>
      <c r="D7827" t="s">
        <v>19</v>
      </c>
      <c r="E7827" t="s">
        <v>31</v>
      </c>
      <c r="F7827" t="s">
        <v>23</v>
      </c>
      <c r="G7827" t="s">
        <v>11</v>
      </c>
      <c r="H7827" t="s">
        <v>146</v>
      </c>
      <c r="I7827" t="s">
        <v>149</v>
      </c>
      <c r="J7827" t="s">
        <v>13</v>
      </c>
      <c r="K7827" t="s">
        <v>243</v>
      </c>
      <c r="L7827" t="s">
        <v>92</v>
      </c>
      <c r="N7827" t="str">
        <f>IF(ISBLANK(Sales[[#This Row],[return]]),"No",Sales[[#This Row],[return]])</f>
        <v>No</v>
      </c>
      <c r="O7827" s="2">
        <v>43485</v>
      </c>
      <c r="P7827" s="8" t="str">
        <f>TEXT(DAY(Sales[[#This Row],[OrderDate]]),"ddd")</f>
        <v>Fri</v>
      </c>
      <c r="Q7827" s="8" t="str">
        <f>TEXT(MONTH(Sales[[#This Row],[ShipDate]])*29,"mmm")</f>
        <v>Jan</v>
      </c>
      <c r="R7827">
        <v>748</v>
      </c>
      <c r="S7827" t="s">
        <v>714</v>
      </c>
      <c r="T7827" t="s">
        <v>90</v>
      </c>
      <c r="U7827">
        <v>10024</v>
      </c>
      <c r="V7827" s="1">
        <v>0.1</v>
      </c>
      <c r="W7827">
        <v>2</v>
      </c>
      <c r="X7827">
        <v>3</v>
      </c>
      <c r="Y7827">
        <v>208</v>
      </c>
      <c r="AD7827"/>
    </row>
    <row r="7828" spans="1:30" x14ac:dyDescent="0.25">
      <c r="A7828" t="s">
        <v>24</v>
      </c>
      <c r="B7828" s="2">
        <v>43498</v>
      </c>
      <c r="C7828" s="35">
        <f>YEAR(Sales[[#This Row],[ShipDate]])</f>
        <v>2019</v>
      </c>
      <c r="D7828" t="s">
        <v>113</v>
      </c>
      <c r="E7828" t="s">
        <v>69</v>
      </c>
      <c r="F7828" t="s">
        <v>48</v>
      </c>
      <c r="G7828" t="s">
        <v>46</v>
      </c>
      <c r="H7828" t="s">
        <v>60</v>
      </c>
      <c r="I7828" t="s">
        <v>63</v>
      </c>
      <c r="J7828" t="s">
        <v>13</v>
      </c>
      <c r="K7828" t="s">
        <v>2899</v>
      </c>
      <c r="L7828" t="s">
        <v>30</v>
      </c>
      <c r="N7828" t="str">
        <f>IF(ISBLANK(Sales[[#This Row],[return]]),"No",Sales[[#This Row],[return]])</f>
        <v>No</v>
      </c>
      <c r="O7828" s="2">
        <v>43495</v>
      </c>
      <c r="P7828" s="8" t="str">
        <f>TEXT(DAY(Sales[[#This Row],[OrderDate]]),"ddd")</f>
        <v>Mon</v>
      </c>
      <c r="Q7828" s="8" t="str">
        <f>TEXT(MONTH(Sales[[#This Row],[ShipDate]])*29,"mmm")</f>
        <v>Feb</v>
      </c>
      <c r="R7828">
        <v>1099</v>
      </c>
      <c r="S7828" t="s">
        <v>47</v>
      </c>
      <c r="T7828" t="s">
        <v>28</v>
      </c>
      <c r="U7828">
        <v>98105</v>
      </c>
      <c r="V7828" s="1">
        <v>0.2</v>
      </c>
      <c r="W7828">
        <v>60</v>
      </c>
      <c r="X7828">
        <v>4</v>
      </c>
      <c r="Y7828">
        <v>605</v>
      </c>
      <c r="AD7828"/>
    </row>
    <row r="7829" spans="1:30" x14ac:dyDescent="0.25">
      <c r="A7829" t="s">
        <v>10</v>
      </c>
      <c r="B7829" s="2">
        <v>43709</v>
      </c>
      <c r="C7829" s="35">
        <f>YEAR(Sales[[#This Row],[ShipDate]])</f>
        <v>2019</v>
      </c>
      <c r="D7829" t="s">
        <v>36</v>
      </c>
      <c r="E7829" t="s">
        <v>18</v>
      </c>
      <c r="F7829" t="s">
        <v>43</v>
      </c>
      <c r="G7829" t="s">
        <v>11</v>
      </c>
      <c r="H7829" t="s">
        <v>164</v>
      </c>
      <c r="I7829" t="s">
        <v>120</v>
      </c>
      <c r="J7829" t="s">
        <v>13</v>
      </c>
      <c r="K7829" t="s">
        <v>140</v>
      </c>
      <c r="L7829" t="s">
        <v>68</v>
      </c>
      <c r="N7829" t="str">
        <f>IF(ISBLANK(Sales[[#This Row],[return]]),"No",Sales[[#This Row],[return]])</f>
        <v>No</v>
      </c>
      <c r="O7829" s="2">
        <v>43703</v>
      </c>
      <c r="P7829" s="8" t="str">
        <f>TEXT(DAY(Sales[[#This Row],[OrderDate]]),"ddd")</f>
        <v>Thu</v>
      </c>
      <c r="Q7829" s="8" t="str">
        <f>TEXT(MONTH(Sales[[#This Row],[ShipDate]])*29,"mmm")</f>
        <v>Sep</v>
      </c>
      <c r="R7829">
        <v>1449</v>
      </c>
      <c r="S7829" t="s">
        <v>3174</v>
      </c>
      <c r="T7829" t="s">
        <v>66</v>
      </c>
      <c r="U7829">
        <v>60610</v>
      </c>
      <c r="V7829" s="1">
        <v>0.6</v>
      </c>
      <c r="W7829">
        <v>-44</v>
      </c>
      <c r="X7829">
        <v>5</v>
      </c>
      <c r="Y7829">
        <v>65</v>
      </c>
      <c r="AD7829"/>
    </row>
    <row r="7830" spans="1:30" x14ac:dyDescent="0.25">
      <c r="A7830" t="s">
        <v>40</v>
      </c>
      <c r="B7830" s="2">
        <v>43622</v>
      </c>
      <c r="C7830" s="35">
        <f>YEAR(Sales[[#This Row],[ShipDate]])</f>
        <v>2019</v>
      </c>
      <c r="D7830" t="s">
        <v>36</v>
      </c>
      <c r="E7830" t="s">
        <v>18</v>
      </c>
      <c r="F7830" t="s">
        <v>39</v>
      </c>
      <c r="G7830" t="s">
        <v>25</v>
      </c>
      <c r="H7830" t="s">
        <v>88</v>
      </c>
      <c r="I7830" t="s">
        <v>93</v>
      </c>
      <c r="J7830" t="s">
        <v>13</v>
      </c>
      <c r="K7830" t="s">
        <v>1567</v>
      </c>
      <c r="L7830" t="s">
        <v>92</v>
      </c>
      <c r="N7830" t="str">
        <f>IF(ISBLANK(Sales[[#This Row],[return]]),"No",Sales[[#This Row],[return]])</f>
        <v>No</v>
      </c>
      <c r="O7830" s="2">
        <v>43617</v>
      </c>
      <c r="P7830" s="8" t="str">
        <f>TEXT(DAY(Sales[[#This Row],[OrderDate]]),"ddd")</f>
        <v>Sun</v>
      </c>
      <c r="Q7830" s="8" t="str">
        <f>TEXT(MONTH(Sales[[#This Row],[ShipDate]])*29,"mmm")</f>
        <v>Jun</v>
      </c>
      <c r="R7830">
        <v>1559</v>
      </c>
      <c r="S7830" t="s">
        <v>3153</v>
      </c>
      <c r="T7830" t="s">
        <v>90</v>
      </c>
      <c r="U7830">
        <v>19120</v>
      </c>
      <c r="V7830" s="1">
        <v>0.2</v>
      </c>
      <c r="W7830">
        <v>-77</v>
      </c>
      <c r="X7830">
        <v>3</v>
      </c>
      <c r="Y7830">
        <v>325</v>
      </c>
      <c r="AD7830"/>
    </row>
    <row r="7831" spans="1:30" x14ac:dyDescent="0.25">
      <c r="A7831" t="s">
        <v>10</v>
      </c>
      <c r="B7831" s="2">
        <v>43790</v>
      </c>
      <c r="C7831" s="35">
        <f>YEAR(Sales[[#This Row],[ShipDate]])</f>
        <v>2019</v>
      </c>
      <c r="D7831" t="s">
        <v>607</v>
      </c>
      <c r="E7831" t="s">
        <v>18</v>
      </c>
      <c r="F7831" t="s">
        <v>48</v>
      </c>
      <c r="G7831" t="s">
        <v>46</v>
      </c>
      <c r="H7831" t="s">
        <v>107</v>
      </c>
      <c r="I7831" t="s">
        <v>70</v>
      </c>
      <c r="J7831" t="s">
        <v>13</v>
      </c>
      <c r="K7831" t="s">
        <v>1494</v>
      </c>
      <c r="L7831" t="s">
        <v>68</v>
      </c>
      <c r="N7831" t="str">
        <f>IF(ISBLANK(Sales[[#This Row],[return]]),"No",Sales[[#This Row],[return]])</f>
        <v>No</v>
      </c>
      <c r="O7831" s="2">
        <v>43790</v>
      </c>
      <c r="P7831" s="8" t="str">
        <f>TEXT(DAY(Sales[[#This Row],[OrderDate]]),"ddd")</f>
        <v>Sat</v>
      </c>
      <c r="Q7831" s="8" t="str">
        <f>TEXT(MONTH(Sales[[#This Row],[ShipDate]])*29,"mmm")</f>
        <v>Nov</v>
      </c>
      <c r="R7831">
        <v>1106</v>
      </c>
      <c r="S7831" t="s">
        <v>820</v>
      </c>
      <c r="T7831" t="s">
        <v>66</v>
      </c>
      <c r="U7831">
        <v>77095</v>
      </c>
      <c r="V7831" s="1">
        <v>0.2</v>
      </c>
      <c r="W7831">
        <v>-12</v>
      </c>
      <c r="X7831">
        <v>3</v>
      </c>
      <c r="Y7831">
        <v>55</v>
      </c>
      <c r="AD7831"/>
    </row>
    <row r="7832" spans="1:30" x14ac:dyDescent="0.25">
      <c r="A7832" t="s">
        <v>40</v>
      </c>
      <c r="B7832" s="2">
        <v>43789</v>
      </c>
      <c r="C7832" s="35">
        <f>YEAR(Sales[[#This Row],[ShipDate]])</f>
        <v>2019</v>
      </c>
      <c r="D7832" t="s">
        <v>36</v>
      </c>
      <c r="E7832" t="s">
        <v>18</v>
      </c>
      <c r="F7832" t="s">
        <v>43</v>
      </c>
      <c r="G7832" t="s">
        <v>11</v>
      </c>
      <c r="H7832" t="s">
        <v>26</v>
      </c>
      <c r="I7832" t="s">
        <v>32</v>
      </c>
      <c r="J7832" t="s">
        <v>13</v>
      </c>
      <c r="K7832" t="s">
        <v>283</v>
      </c>
      <c r="L7832" t="s">
        <v>30</v>
      </c>
      <c r="N7832" t="str">
        <f>IF(ISBLANK(Sales[[#This Row],[return]]),"No",Sales[[#This Row],[return]])</f>
        <v>No</v>
      </c>
      <c r="O7832" s="2">
        <v>43785</v>
      </c>
      <c r="P7832" s="8" t="str">
        <f>TEXT(DAY(Sales[[#This Row],[OrderDate]]),"ddd")</f>
        <v>Mon</v>
      </c>
      <c r="Q7832" s="8" t="str">
        <f>TEXT(MONTH(Sales[[#This Row],[ShipDate]])*29,"mmm")</f>
        <v>Nov</v>
      </c>
      <c r="R7832">
        <v>576</v>
      </c>
      <c r="S7832" t="s">
        <v>1400</v>
      </c>
      <c r="T7832" t="s">
        <v>28</v>
      </c>
      <c r="U7832">
        <v>90049</v>
      </c>
      <c r="V7832" s="1">
        <v>0</v>
      </c>
      <c r="W7832">
        <v>4</v>
      </c>
      <c r="X7832">
        <v>3</v>
      </c>
      <c r="Y7832">
        <v>12</v>
      </c>
      <c r="AD7832"/>
    </row>
    <row r="7833" spans="1:30" x14ac:dyDescent="0.25">
      <c r="A7833" t="s">
        <v>40</v>
      </c>
      <c r="B7833" s="2">
        <v>43789</v>
      </c>
      <c r="C7833" s="35">
        <f>YEAR(Sales[[#This Row],[ShipDate]])</f>
        <v>2019</v>
      </c>
      <c r="D7833" t="s">
        <v>36</v>
      </c>
      <c r="E7833" t="s">
        <v>18</v>
      </c>
      <c r="F7833" t="s">
        <v>43</v>
      </c>
      <c r="G7833" t="s">
        <v>11</v>
      </c>
      <c r="H7833" t="s">
        <v>26</v>
      </c>
      <c r="I7833" t="s">
        <v>32</v>
      </c>
      <c r="J7833" t="s">
        <v>13</v>
      </c>
      <c r="K7833" t="s">
        <v>283</v>
      </c>
      <c r="L7833" t="s">
        <v>30</v>
      </c>
      <c r="N7833" t="str">
        <f>IF(ISBLANK(Sales[[#This Row],[return]]),"No",Sales[[#This Row],[return]])</f>
        <v>No</v>
      </c>
      <c r="O7833" s="2">
        <v>43785</v>
      </c>
      <c r="P7833" s="8" t="str">
        <f>TEXT(DAY(Sales[[#This Row],[OrderDate]]),"ddd")</f>
        <v>Mon</v>
      </c>
      <c r="Q7833" s="8" t="str">
        <f>TEXT(MONTH(Sales[[#This Row],[ShipDate]])*29,"mmm")</f>
        <v>Nov</v>
      </c>
      <c r="R7833">
        <v>585</v>
      </c>
      <c r="S7833" t="s">
        <v>1282</v>
      </c>
      <c r="T7833" t="s">
        <v>28</v>
      </c>
      <c r="U7833">
        <v>90049</v>
      </c>
      <c r="V7833" s="1">
        <v>0</v>
      </c>
      <c r="W7833">
        <v>24</v>
      </c>
      <c r="X7833">
        <v>3</v>
      </c>
      <c r="Y7833">
        <v>120</v>
      </c>
      <c r="AD7833"/>
    </row>
    <row r="7834" spans="1:30" x14ac:dyDescent="0.25">
      <c r="A7834" t="s">
        <v>40</v>
      </c>
      <c r="B7834" s="2">
        <v>43806</v>
      </c>
      <c r="C7834" s="35">
        <f>YEAR(Sales[[#This Row],[ShipDate]])</f>
        <v>2019</v>
      </c>
      <c r="D7834" t="s">
        <v>36</v>
      </c>
      <c r="E7834" t="s">
        <v>31</v>
      </c>
      <c r="F7834" t="s">
        <v>45</v>
      </c>
      <c r="G7834" t="s">
        <v>25</v>
      </c>
      <c r="H7834" t="s">
        <v>527</v>
      </c>
      <c r="I7834" t="s">
        <v>252</v>
      </c>
      <c r="J7834" t="s">
        <v>13</v>
      </c>
      <c r="K7834" t="s">
        <v>124</v>
      </c>
      <c r="L7834" t="s">
        <v>92</v>
      </c>
      <c r="N7834" t="str">
        <f>IF(ISBLANK(Sales[[#This Row],[return]]),"No",Sales[[#This Row],[return]])</f>
        <v>No</v>
      </c>
      <c r="O7834" s="2">
        <v>43801</v>
      </c>
      <c r="P7834" s="8" t="str">
        <f>TEXT(DAY(Sales[[#This Row],[OrderDate]]),"ddd")</f>
        <v>Mon</v>
      </c>
      <c r="Q7834" s="8" t="str">
        <f>TEXT(MONTH(Sales[[#This Row],[ShipDate]])*29,"mmm")</f>
        <v>Dec</v>
      </c>
      <c r="R7834">
        <v>1360</v>
      </c>
      <c r="S7834" t="s">
        <v>799</v>
      </c>
      <c r="T7834" t="s">
        <v>90</v>
      </c>
      <c r="U7834">
        <v>44107</v>
      </c>
      <c r="V7834" s="1">
        <v>0.2</v>
      </c>
      <c r="W7834">
        <v>2</v>
      </c>
      <c r="X7834">
        <v>9</v>
      </c>
      <c r="Y7834">
        <v>20</v>
      </c>
      <c r="AD7834"/>
    </row>
    <row r="7835" spans="1:30" x14ac:dyDescent="0.25">
      <c r="A7835" t="s">
        <v>40</v>
      </c>
      <c r="B7835" s="2">
        <v>43806</v>
      </c>
      <c r="C7835" s="35">
        <f>YEAR(Sales[[#This Row],[ShipDate]])</f>
        <v>2019</v>
      </c>
      <c r="D7835" t="s">
        <v>36</v>
      </c>
      <c r="E7835" t="s">
        <v>31</v>
      </c>
      <c r="F7835" t="s">
        <v>48</v>
      </c>
      <c r="G7835" t="s">
        <v>46</v>
      </c>
      <c r="H7835" t="s">
        <v>527</v>
      </c>
      <c r="I7835" t="s">
        <v>252</v>
      </c>
      <c r="J7835" t="s">
        <v>13</v>
      </c>
      <c r="K7835" t="s">
        <v>124</v>
      </c>
      <c r="L7835" t="s">
        <v>92</v>
      </c>
      <c r="N7835" t="str">
        <f>IF(ISBLANK(Sales[[#This Row],[return]]),"No",Sales[[#This Row],[return]])</f>
        <v>No</v>
      </c>
      <c r="O7835" s="2">
        <v>43801</v>
      </c>
      <c r="P7835" s="8" t="str">
        <f>TEXT(DAY(Sales[[#This Row],[OrderDate]]),"ddd")</f>
        <v>Mon</v>
      </c>
      <c r="Q7835" s="8" t="str">
        <f>TEXT(MONTH(Sales[[#This Row],[ShipDate]])*29,"mmm")</f>
        <v>Dec</v>
      </c>
      <c r="R7835">
        <v>158</v>
      </c>
      <c r="S7835" t="s">
        <v>2555</v>
      </c>
      <c r="T7835" t="s">
        <v>90</v>
      </c>
      <c r="U7835">
        <v>44107</v>
      </c>
      <c r="V7835" s="1">
        <v>0.4</v>
      </c>
      <c r="W7835">
        <v>-25</v>
      </c>
      <c r="X7835">
        <v>2</v>
      </c>
      <c r="Y7835">
        <v>151</v>
      </c>
      <c r="AD7835"/>
    </row>
    <row r="7836" spans="1:30" x14ac:dyDescent="0.25">
      <c r="A7836" t="s">
        <v>24</v>
      </c>
      <c r="B7836" s="2">
        <v>43787</v>
      </c>
      <c r="C7836" s="35">
        <f>YEAR(Sales[[#This Row],[ShipDate]])</f>
        <v>2019</v>
      </c>
      <c r="D7836" t="s">
        <v>36</v>
      </c>
      <c r="E7836" t="s">
        <v>18</v>
      </c>
      <c r="F7836" t="s">
        <v>45</v>
      </c>
      <c r="G7836" t="s">
        <v>25</v>
      </c>
      <c r="H7836" t="s">
        <v>428</v>
      </c>
      <c r="I7836" t="s">
        <v>133</v>
      </c>
      <c r="J7836" t="s">
        <v>13</v>
      </c>
      <c r="K7836" t="s">
        <v>840</v>
      </c>
      <c r="L7836" t="s">
        <v>68</v>
      </c>
      <c r="N7836" t="str">
        <f>IF(ISBLANK(Sales[[#This Row],[return]]),"No",Sales[[#This Row],[return]])</f>
        <v>No</v>
      </c>
      <c r="O7836" s="2">
        <v>43780</v>
      </c>
      <c r="P7836" s="8" t="str">
        <f>TEXT(DAY(Sales[[#This Row],[OrderDate]]),"ddd")</f>
        <v>Wed</v>
      </c>
      <c r="Q7836" s="8" t="str">
        <f>TEXT(MONTH(Sales[[#This Row],[ShipDate]])*29,"mmm")</f>
        <v>Nov</v>
      </c>
      <c r="R7836">
        <v>352</v>
      </c>
      <c r="S7836" t="s">
        <v>1800</v>
      </c>
      <c r="T7836" t="s">
        <v>66</v>
      </c>
      <c r="U7836">
        <v>48227</v>
      </c>
      <c r="V7836" s="1">
        <v>0</v>
      </c>
      <c r="W7836">
        <v>51</v>
      </c>
      <c r="X7836">
        <v>7</v>
      </c>
      <c r="Y7836">
        <v>182</v>
      </c>
      <c r="AD7836"/>
    </row>
    <row r="7837" spans="1:30" x14ac:dyDescent="0.25">
      <c r="A7837" t="s">
        <v>40</v>
      </c>
      <c r="B7837" s="2">
        <v>43813</v>
      </c>
      <c r="C7837" s="35">
        <f>YEAR(Sales[[#This Row],[ShipDate]])</f>
        <v>2019</v>
      </c>
      <c r="D7837" t="s">
        <v>36</v>
      </c>
      <c r="E7837" t="s">
        <v>18</v>
      </c>
      <c r="F7837" t="s">
        <v>99</v>
      </c>
      <c r="G7837" t="s">
        <v>46</v>
      </c>
      <c r="H7837" t="s">
        <v>88</v>
      </c>
      <c r="I7837" t="s">
        <v>93</v>
      </c>
      <c r="J7837" t="s">
        <v>13</v>
      </c>
      <c r="K7837" t="s">
        <v>301</v>
      </c>
      <c r="L7837" t="s">
        <v>92</v>
      </c>
      <c r="N7837" t="str">
        <f>IF(ISBLANK(Sales[[#This Row],[return]]),"No",Sales[[#This Row],[return]])</f>
        <v>No</v>
      </c>
      <c r="O7837" s="2">
        <v>43809</v>
      </c>
      <c r="P7837" s="8" t="str">
        <f>TEXT(DAY(Sales[[#This Row],[OrderDate]]),"ddd")</f>
        <v>Tue</v>
      </c>
      <c r="Q7837" s="8" t="str">
        <f>TEXT(MONTH(Sales[[#This Row],[ShipDate]])*29,"mmm")</f>
        <v>Dec</v>
      </c>
      <c r="R7837">
        <v>1076</v>
      </c>
      <c r="S7837" t="s">
        <v>2366</v>
      </c>
      <c r="T7837" t="s">
        <v>90</v>
      </c>
      <c r="U7837">
        <v>19120</v>
      </c>
      <c r="V7837" s="1">
        <v>0.2</v>
      </c>
      <c r="W7837">
        <v>3</v>
      </c>
      <c r="X7837">
        <v>1</v>
      </c>
      <c r="Y7837">
        <v>14</v>
      </c>
      <c r="AD7837"/>
    </row>
    <row r="7838" spans="1:30" x14ac:dyDescent="0.25">
      <c r="A7838" t="s">
        <v>24</v>
      </c>
      <c r="B7838" s="2">
        <v>43745</v>
      </c>
      <c r="C7838" s="35">
        <f>YEAR(Sales[[#This Row],[ShipDate]])</f>
        <v>2019</v>
      </c>
      <c r="D7838" t="s">
        <v>113</v>
      </c>
      <c r="E7838" t="s">
        <v>69</v>
      </c>
      <c r="F7838" t="s">
        <v>99</v>
      </c>
      <c r="G7838" t="s">
        <v>46</v>
      </c>
      <c r="H7838" t="s">
        <v>395</v>
      </c>
      <c r="I7838" t="s">
        <v>233</v>
      </c>
      <c r="J7838" t="s">
        <v>13</v>
      </c>
      <c r="K7838" t="s">
        <v>702</v>
      </c>
      <c r="L7838" t="s">
        <v>30</v>
      </c>
      <c r="N7838" t="str">
        <f>IF(ISBLANK(Sales[[#This Row],[return]]),"No",Sales[[#This Row],[return]])</f>
        <v>No</v>
      </c>
      <c r="O7838" s="2">
        <v>43743</v>
      </c>
      <c r="P7838" s="8" t="str">
        <f>TEXT(DAY(Sales[[#This Row],[OrderDate]]),"ddd")</f>
        <v>Thu</v>
      </c>
      <c r="Q7838" s="8" t="str">
        <f>TEXT(MONTH(Sales[[#This Row],[ShipDate]])*29,"mmm")</f>
        <v>Oct</v>
      </c>
      <c r="R7838">
        <v>1023</v>
      </c>
      <c r="S7838" t="s">
        <v>2399</v>
      </c>
      <c r="T7838" t="s">
        <v>28</v>
      </c>
      <c r="U7838">
        <v>80219</v>
      </c>
      <c r="V7838" s="1">
        <v>0.2</v>
      </c>
      <c r="W7838">
        <v>14</v>
      </c>
      <c r="X7838">
        <v>2</v>
      </c>
      <c r="Y7838">
        <v>64</v>
      </c>
      <c r="AD7838"/>
    </row>
    <row r="7839" spans="1:30" x14ac:dyDescent="0.25">
      <c r="A7839" t="s">
        <v>24</v>
      </c>
      <c r="B7839" s="2">
        <v>43636</v>
      </c>
      <c r="C7839" s="35">
        <f>YEAR(Sales[[#This Row],[ShipDate]])</f>
        <v>2019</v>
      </c>
      <c r="D7839" t="s">
        <v>113</v>
      </c>
      <c r="E7839" t="s">
        <v>18</v>
      </c>
      <c r="F7839" t="s">
        <v>50</v>
      </c>
      <c r="G7839" t="s">
        <v>25</v>
      </c>
      <c r="H7839" t="s">
        <v>79</v>
      </c>
      <c r="I7839" t="s">
        <v>32</v>
      </c>
      <c r="J7839" t="s">
        <v>13</v>
      </c>
      <c r="K7839" t="s">
        <v>219</v>
      </c>
      <c r="L7839" t="s">
        <v>30</v>
      </c>
      <c r="N7839" t="str">
        <f>IF(ISBLANK(Sales[[#This Row],[return]]),"No",Sales[[#This Row],[return]])</f>
        <v>No</v>
      </c>
      <c r="O7839" s="2">
        <v>43633</v>
      </c>
      <c r="P7839" s="8" t="str">
        <f>TEXT(DAY(Sales[[#This Row],[OrderDate]]),"ddd")</f>
        <v>Tue</v>
      </c>
      <c r="Q7839" s="8" t="str">
        <f>TEXT(MONTH(Sales[[#This Row],[ShipDate]])*29,"mmm")</f>
        <v>Jun</v>
      </c>
      <c r="R7839">
        <v>1581</v>
      </c>
      <c r="S7839" t="s">
        <v>220</v>
      </c>
      <c r="T7839" t="s">
        <v>28</v>
      </c>
      <c r="U7839">
        <v>94122</v>
      </c>
      <c r="V7839" s="1">
        <v>0.2</v>
      </c>
      <c r="W7839">
        <v>18</v>
      </c>
      <c r="X7839">
        <v>3</v>
      </c>
      <c r="Y7839">
        <v>51</v>
      </c>
      <c r="AD7839"/>
    </row>
    <row r="7840" spans="1:30" x14ac:dyDescent="0.25">
      <c r="A7840" t="s">
        <v>24</v>
      </c>
      <c r="B7840" s="2">
        <v>43570</v>
      </c>
      <c r="C7840" s="35">
        <f>YEAR(Sales[[#This Row],[ShipDate]])</f>
        <v>2019</v>
      </c>
      <c r="D7840" t="s">
        <v>36</v>
      </c>
      <c r="E7840" t="s">
        <v>31</v>
      </c>
      <c r="F7840" t="s">
        <v>43</v>
      </c>
      <c r="G7840" t="s">
        <v>11</v>
      </c>
      <c r="H7840" t="s">
        <v>2227</v>
      </c>
      <c r="I7840" t="s">
        <v>598</v>
      </c>
      <c r="J7840" t="s">
        <v>13</v>
      </c>
      <c r="K7840" t="s">
        <v>2715</v>
      </c>
      <c r="L7840" t="s">
        <v>17</v>
      </c>
      <c r="N7840" t="str">
        <f>IF(ISBLANK(Sales[[#This Row],[return]]),"No",Sales[[#This Row],[return]])</f>
        <v>No</v>
      </c>
      <c r="O7840" s="2">
        <v>43563</v>
      </c>
      <c r="P7840" s="8" t="str">
        <f>TEXT(DAY(Sales[[#This Row],[OrderDate]]),"ddd")</f>
        <v>Sun</v>
      </c>
      <c r="Q7840" s="8" t="str">
        <f>TEXT(MONTH(Sales[[#This Row],[ShipDate]])*29,"mmm")</f>
        <v>Apr</v>
      </c>
      <c r="R7840">
        <v>568</v>
      </c>
      <c r="S7840" t="s">
        <v>1172</v>
      </c>
      <c r="T7840" t="s">
        <v>15</v>
      </c>
      <c r="U7840">
        <v>30076</v>
      </c>
      <c r="V7840" s="1">
        <v>0</v>
      </c>
      <c r="W7840">
        <v>16</v>
      </c>
      <c r="X7840">
        <v>6</v>
      </c>
      <c r="Y7840">
        <v>56</v>
      </c>
      <c r="AD7840"/>
    </row>
    <row r="7841" spans="1:30" x14ac:dyDescent="0.25">
      <c r="A7841" t="s">
        <v>24</v>
      </c>
      <c r="B7841" s="2">
        <v>43570</v>
      </c>
      <c r="C7841" s="35">
        <f>YEAR(Sales[[#This Row],[ShipDate]])</f>
        <v>2019</v>
      </c>
      <c r="D7841" t="s">
        <v>36</v>
      </c>
      <c r="E7841" t="s">
        <v>31</v>
      </c>
      <c r="F7841" t="s">
        <v>50</v>
      </c>
      <c r="G7841" t="s">
        <v>25</v>
      </c>
      <c r="H7841" t="s">
        <v>2227</v>
      </c>
      <c r="I7841" t="s">
        <v>598</v>
      </c>
      <c r="J7841" t="s">
        <v>13</v>
      </c>
      <c r="K7841" t="s">
        <v>2715</v>
      </c>
      <c r="L7841" t="s">
        <v>17</v>
      </c>
      <c r="N7841" t="str">
        <f>IF(ISBLANK(Sales[[#This Row],[return]]),"No",Sales[[#This Row],[return]])</f>
        <v>No</v>
      </c>
      <c r="O7841" s="2">
        <v>43563</v>
      </c>
      <c r="P7841" s="8" t="str">
        <f>TEXT(DAY(Sales[[#This Row],[OrderDate]]),"ddd")</f>
        <v>Sun</v>
      </c>
      <c r="Q7841" s="8" t="str">
        <f>TEXT(MONTH(Sales[[#This Row],[ShipDate]])*29,"mmm")</f>
        <v>Apr</v>
      </c>
      <c r="R7841">
        <v>687</v>
      </c>
      <c r="S7841" t="s">
        <v>1628</v>
      </c>
      <c r="T7841" t="s">
        <v>15</v>
      </c>
      <c r="U7841">
        <v>30076</v>
      </c>
      <c r="V7841" s="1">
        <v>0</v>
      </c>
      <c r="W7841">
        <v>1265</v>
      </c>
      <c r="X7841">
        <v>3</v>
      </c>
      <c r="Y7841">
        <v>2691</v>
      </c>
      <c r="AD7841"/>
    </row>
    <row r="7842" spans="1:30" x14ac:dyDescent="0.25">
      <c r="A7842" t="s">
        <v>40</v>
      </c>
      <c r="B7842" s="2">
        <v>43563</v>
      </c>
      <c r="C7842" s="35">
        <f>YEAR(Sales[[#This Row],[ShipDate]])</f>
        <v>2019</v>
      </c>
      <c r="D7842" t="s">
        <v>36</v>
      </c>
      <c r="E7842" t="s">
        <v>18</v>
      </c>
      <c r="F7842" t="s">
        <v>48</v>
      </c>
      <c r="G7842" t="s">
        <v>46</v>
      </c>
      <c r="H7842" t="s">
        <v>1116</v>
      </c>
      <c r="I7842" t="s">
        <v>120</v>
      </c>
      <c r="J7842" t="s">
        <v>13</v>
      </c>
      <c r="K7842" t="s">
        <v>1340</v>
      </c>
      <c r="L7842" t="s">
        <v>68</v>
      </c>
      <c r="N7842" t="str">
        <f>IF(ISBLANK(Sales[[#This Row],[return]]),"No",Sales[[#This Row],[return]])</f>
        <v>No</v>
      </c>
      <c r="O7842" s="2">
        <v>43559</v>
      </c>
      <c r="P7842" s="8" t="str">
        <f>TEXT(DAY(Sales[[#This Row],[OrderDate]]),"ddd")</f>
        <v>Wed</v>
      </c>
      <c r="Q7842" s="8" t="str">
        <f>TEXT(MONTH(Sales[[#This Row],[ShipDate]])*29,"mmm")</f>
        <v>Apr</v>
      </c>
      <c r="R7842">
        <v>439</v>
      </c>
      <c r="S7842" t="s">
        <v>2323</v>
      </c>
      <c r="T7842" t="s">
        <v>66</v>
      </c>
      <c r="U7842">
        <v>60016</v>
      </c>
      <c r="V7842" s="1">
        <v>0.2</v>
      </c>
      <c r="W7842">
        <v>48</v>
      </c>
      <c r="X7842">
        <v>4</v>
      </c>
      <c r="Y7842">
        <v>384</v>
      </c>
      <c r="AD7842"/>
    </row>
    <row r="7843" spans="1:30" x14ac:dyDescent="0.25">
      <c r="A7843" t="s">
        <v>24</v>
      </c>
      <c r="B7843" s="2">
        <v>43730</v>
      </c>
      <c r="C7843" s="35">
        <f>YEAR(Sales[[#This Row],[ShipDate]])</f>
        <v>2019</v>
      </c>
      <c r="D7843" t="s">
        <v>19</v>
      </c>
      <c r="E7843" t="s">
        <v>69</v>
      </c>
      <c r="F7843" t="s">
        <v>23</v>
      </c>
      <c r="G7843" t="s">
        <v>11</v>
      </c>
      <c r="H7843" t="s">
        <v>2227</v>
      </c>
      <c r="I7843" t="s">
        <v>598</v>
      </c>
      <c r="J7843" t="s">
        <v>13</v>
      </c>
      <c r="K7843" t="s">
        <v>3106</v>
      </c>
      <c r="L7843" t="s">
        <v>17</v>
      </c>
      <c r="N7843" t="str">
        <f>IF(ISBLANK(Sales[[#This Row],[return]]),"No",Sales[[#This Row],[return]])</f>
        <v>No</v>
      </c>
      <c r="O7843" s="2">
        <v>43725</v>
      </c>
      <c r="P7843" s="8" t="str">
        <f>TEXT(DAY(Sales[[#This Row],[OrderDate]]),"ddd")</f>
        <v>Tue</v>
      </c>
      <c r="Q7843" s="8" t="str">
        <f>TEXT(MONTH(Sales[[#This Row],[ShipDate]])*29,"mmm")</f>
        <v>Sep</v>
      </c>
      <c r="R7843">
        <v>751</v>
      </c>
      <c r="S7843" t="s">
        <v>600</v>
      </c>
      <c r="T7843" t="s">
        <v>15</v>
      </c>
      <c r="U7843">
        <v>30076</v>
      </c>
      <c r="V7843" s="1">
        <v>0</v>
      </c>
      <c r="W7843">
        <v>188</v>
      </c>
      <c r="X7843">
        <v>4</v>
      </c>
      <c r="Y7843">
        <v>724</v>
      </c>
      <c r="AD7843"/>
    </row>
    <row r="7844" spans="1:30" x14ac:dyDescent="0.25">
      <c r="A7844" t="s">
        <v>24</v>
      </c>
      <c r="B7844" s="2">
        <v>43730</v>
      </c>
      <c r="C7844" s="35">
        <f>YEAR(Sales[[#This Row],[ShipDate]])</f>
        <v>2019</v>
      </c>
      <c r="D7844" t="s">
        <v>19</v>
      </c>
      <c r="E7844" t="s">
        <v>69</v>
      </c>
      <c r="F7844" t="s">
        <v>59</v>
      </c>
      <c r="G7844" t="s">
        <v>25</v>
      </c>
      <c r="H7844" t="s">
        <v>2227</v>
      </c>
      <c r="I7844" t="s">
        <v>598</v>
      </c>
      <c r="J7844" t="s">
        <v>13</v>
      </c>
      <c r="K7844" t="s">
        <v>3106</v>
      </c>
      <c r="L7844" t="s">
        <v>17</v>
      </c>
      <c r="N7844" t="str">
        <f>IF(ISBLANK(Sales[[#This Row],[return]]),"No",Sales[[#This Row],[return]])</f>
        <v>No</v>
      </c>
      <c r="O7844" s="2">
        <v>43725</v>
      </c>
      <c r="P7844" s="8" t="str">
        <f>TEXT(DAY(Sales[[#This Row],[OrderDate]]),"ddd")</f>
        <v>Tue</v>
      </c>
      <c r="Q7844" s="8" t="str">
        <f>TEXT(MONTH(Sales[[#This Row],[ShipDate]])*29,"mmm")</f>
        <v>Sep</v>
      </c>
      <c r="R7844">
        <v>538</v>
      </c>
      <c r="S7844" t="s">
        <v>109</v>
      </c>
      <c r="T7844" t="s">
        <v>15</v>
      </c>
      <c r="U7844">
        <v>30076</v>
      </c>
      <c r="V7844" s="1">
        <v>0</v>
      </c>
      <c r="W7844">
        <v>50</v>
      </c>
      <c r="X7844">
        <v>3</v>
      </c>
      <c r="Y7844">
        <v>106</v>
      </c>
      <c r="AD7844"/>
    </row>
    <row r="7845" spans="1:30" x14ac:dyDescent="0.25">
      <c r="A7845" t="s">
        <v>10</v>
      </c>
      <c r="B7845" s="2">
        <v>43537</v>
      </c>
      <c r="C7845" s="35">
        <f>YEAR(Sales[[#This Row],[ShipDate]])</f>
        <v>2019</v>
      </c>
      <c r="D7845" t="s">
        <v>607</v>
      </c>
      <c r="E7845" t="s">
        <v>69</v>
      </c>
      <c r="F7845" t="s">
        <v>23</v>
      </c>
      <c r="G7845" t="s">
        <v>11</v>
      </c>
      <c r="H7845" t="s">
        <v>164</v>
      </c>
      <c r="I7845" t="s">
        <v>120</v>
      </c>
      <c r="J7845" t="s">
        <v>13</v>
      </c>
      <c r="K7845" t="s">
        <v>2927</v>
      </c>
      <c r="L7845" t="s">
        <v>68</v>
      </c>
      <c r="N7845" t="str">
        <f>IF(ISBLANK(Sales[[#This Row],[return]]),"No",Sales[[#This Row],[return]])</f>
        <v>No</v>
      </c>
      <c r="O7845" s="2">
        <v>43537</v>
      </c>
      <c r="P7845" s="8" t="str">
        <f>TEXT(DAY(Sales[[#This Row],[OrderDate]]),"ddd")</f>
        <v>Fri</v>
      </c>
      <c r="Q7845" s="8" t="str">
        <f>TEXT(MONTH(Sales[[#This Row],[ShipDate]])*29,"mmm")</f>
        <v>Mar</v>
      </c>
      <c r="R7845">
        <v>1380</v>
      </c>
      <c r="S7845" t="s">
        <v>1562</v>
      </c>
      <c r="T7845" t="s">
        <v>66</v>
      </c>
      <c r="U7845">
        <v>60610</v>
      </c>
      <c r="V7845" s="1">
        <v>0.3</v>
      </c>
      <c r="W7845">
        <v>-3</v>
      </c>
      <c r="X7845">
        <v>1</v>
      </c>
      <c r="Y7845">
        <v>90</v>
      </c>
      <c r="AD7845"/>
    </row>
    <row r="7846" spans="1:30" x14ac:dyDescent="0.25">
      <c r="A7846" t="s">
        <v>10</v>
      </c>
      <c r="B7846" s="2">
        <v>43537</v>
      </c>
      <c r="C7846" s="35">
        <f>YEAR(Sales[[#This Row],[ShipDate]])</f>
        <v>2019</v>
      </c>
      <c r="D7846" t="s">
        <v>607</v>
      </c>
      <c r="E7846" t="s">
        <v>69</v>
      </c>
      <c r="F7846" t="s">
        <v>59</v>
      </c>
      <c r="G7846" t="s">
        <v>25</v>
      </c>
      <c r="H7846" t="s">
        <v>164</v>
      </c>
      <c r="I7846" t="s">
        <v>120</v>
      </c>
      <c r="J7846" t="s">
        <v>13</v>
      </c>
      <c r="K7846" t="s">
        <v>2927</v>
      </c>
      <c r="L7846" t="s">
        <v>68</v>
      </c>
      <c r="N7846" t="str">
        <f>IF(ISBLANK(Sales[[#This Row],[return]]),"No",Sales[[#This Row],[return]])</f>
        <v>No</v>
      </c>
      <c r="O7846" s="2">
        <v>43537</v>
      </c>
      <c r="P7846" s="8" t="str">
        <f>TEXT(DAY(Sales[[#This Row],[OrderDate]]),"ddd")</f>
        <v>Fri</v>
      </c>
      <c r="Q7846" s="8" t="str">
        <f>TEXT(MONTH(Sales[[#This Row],[ShipDate]])*29,"mmm")</f>
        <v>Mar</v>
      </c>
      <c r="R7846">
        <v>1793</v>
      </c>
      <c r="S7846" t="s">
        <v>965</v>
      </c>
      <c r="T7846" t="s">
        <v>66</v>
      </c>
      <c r="U7846">
        <v>60610</v>
      </c>
      <c r="V7846" s="1">
        <v>0.2</v>
      </c>
      <c r="W7846">
        <v>6</v>
      </c>
      <c r="X7846">
        <v>3</v>
      </c>
      <c r="Y7846">
        <v>16</v>
      </c>
      <c r="AD7846"/>
    </row>
    <row r="7847" spans="1:30" x14ac:dyDescent="0.25">
      <c r="A7847" t="s">
        <v>10</v>
      </c>
      <c r="B7847" s="2">
        <v>43537</v>
      </c>
      <c r="C7847" s="35">
        <f>YEAR(Sales[[#This Row],[ShipDate]])</f>
        <v>2019</v>
      </c>
      <c r="D7847" t="s">
        <v>607</v>
      </c>
      <c r="E7847" t="s">
        <v>69</v>
      </c>
      <c r="F7847" t="s">
        <v>45</v>
      </c>
      <c r="G7847" t="s">
        <v>25</v>
      </c>
      <c r="H7847" t="s">
        <v>164</v>
      </c>
      <c r="I7847" t="s">
        <v>120</v>
      </c>
      <c r="J7847" t="s">
        <v>13</v>
      </c>
      <c r="K7847" t="s">
        <v>2927</v>
      </c>
      <c r="L7847" t="s">
        <v>68</v>
      </c>
      <c r="N7847" t="str">
        <f>IF(ISBLANK(Sales[[#This Row],[return]]),"No",Sales[[#This Row],[return]])</f>
        <v>No</v>
      </c>
      <c r="O7847" s="2">
        <v>43537</v>
      </c>
      <c r="P7847" s="8" t="str">
        <f>TEXT(DAY(Sales[[#This Row],[OrderDate]]),"ddd")</f>
        <v>Fri</v>
      </c>
      <c r="Q7847" s="8" t="str">
        <f>TEXT(MONTH(Sales[[#This Row],[ShipDate]])*29,"mmm")</f>
        <v>Mar</v>
      </c>
      <c r="R7847">
        <v>454</v>
      </c>
      <c r="S7847" t="s">
        <v>2809</v>
      </c>
      <c r="T7847" t="s">
        <v>66</v>
      </c>
      <c r="U7847">
        <v>60610</v>
      </c>
      <c r="V7847" s="1">
        <v>0.2</v>
      </c>
      <c r="W7847">
        <v>2</v>
      </c>
      <c r="X7847">
        <v>4</v>
      </c>
      <c r="Y7847">
        <v>19</v>
      </c>
      <c r="AD7847"/>
    </row>
    <row r="7848" spans="1:30" x14ac:dyDescent="0.25">
      <c r="A7848" t="s">
        <v>10</v>
      </c>
      <c r="B7848" s="2">
        <v>43537</v>
      </c>
      <c r="C7848" s="35">
        <f>YEAR(Sales[[#This Row],[ShipDate]])</f>
        <v>2019</v>
      </c>
      <c r="D7848" t="s">
        <v>607</v>
      </c>
      <c r="E7848" t="s">
        <v>69</v>
      </c>
      <c r="F7848" t="s">
        <v>45</v>
      </c>
      <c r="G7848" t="s">
        <v>25</v>
      </c>
      <c r="H7848" t="s">
        <v>164</v>
      </c>
      <c r="I7848" t="s">
        <v>120</v>
      </c>
      <c r="J7848" t="s">
        <v>13</v>
      </c>
      <c r="K7848" t="s">
        <v>2927</v>
      </c>
      <c r="L7848" t="s">
        <v>68</v>
      </c>
      <c r="N7848" t="str">
        <f>IF(ISBLANK(Sales[[#This Row],[return]]),"No",Sales[[#This Row],[return]])</f>
        <v>No</v>
      </c>
      <c r="O7848" s="2">
        <v>43537</v>
      </c>
      <c r="P7848" s="8" t="str">
        <f>TEXT(DAY(Sales[[#This Row],[OrderDate]]),"ddd")</f>
        <v>Fri</v>
      </c>
      <c r="Q7848" s="8" t="str">
        <f>TEXT(MONTH(Sales[[#This Row],[ShipDate]])*29,"mmm")</f>
        <v>Mar</v>
      </c>
      <c r="R7848">
        <v>539</v>
      </c>
      <c r="S7848" t="s">
        <v>3212</v>
      </c>
      <c r="T7848" t="s">
        <v>66</v>
      </c>
      <c r="U7848">
        <v>60610</v>
      </c>
      <c r="V7848" s="1">
        <v>0.2</v>
      </c>
      <c r="W7848">
        <v>2</v>
      </c>
      <c r="X7848">
        <v>5</v>
      </c>
      <c r="Y7848">
        <v>30</v>
      </c>
      <c r="AD7848"/>
    </row>
    <row r="7849" spans="1:30" x14ac:dyDescent="0.25">
      <c r="A7849" t="s">
        <v>10</v>
      </c>
      <c r="B7849" s="2">
        <v>43537</v>
      </c>
      <c r="C7849" s="35">
        <f>YEAR(Sales[[#This Row],[ShipDate]])</f>
        <v>2019</v>
      </c>
      <c r="D7849" t="s">
        <v>607</v>
      </c>
      <c r="E7849" t="s">
        <v>69</v>
      </c>
      <c r="F7849" t="s">
        <v>48</v>
      </c>
      <c r="G7849" t="s">
        <v>46</v>
      </c>
      <c r="H7849" t="s">
        <v>164</v>
      </c>
      <c r="I7849" t="s">
        <v>120</v>
      </c>
      <c r="J7849" t="s">
        <v>13</v>
      </c>
      <c r="K7849" t="s">
        <v>2927</v>
      </c>
      <c r="L7849" t="s">
        <v>68</v>
      </c>
      <c r="N7849" t="str">
        <f>IF(ISBLANK(Sales[[#This Row],[return]]),"No",Sales[[#This Row],[return]])</f>
        <v>No</v>
      </c>
      <c r="O7849" s="2">
        <v>43537</v>
      </c>
      <c r="P7849" s="8" t="str">
        <f>TEXT(DAY(Sales[[#This Row],[OrderDate]]),"ddd")</f>
        <v>Fri</v>
      </c>
      <c r="Q7849" s="8" t="str">
        <f>TEXT(MONTH(Sales[[#This Row],[ShipDate]])*29,"mmm")</f>
        <v>Mar</v>
      </c>
      <c r="R7849">
        <v>1281</v>
      </c>
      <c r="S7849" t="s">
        <v>2344</v>
      </c>
      <c r="T7849" t="s">
        <v>66</v>
      </c>
      <c r="U7849">
        <v>60610</v>
      </c>
      <c r="V7849" s="1">
        <v>0.2</v>
      </c>
      <c r="W7849">
        <v>-7</v>
      </c>
      <c r="X7849">
        <v>1</v>
      </c>
      <c r="Y7849">
        <v>34</v>
      </c>
      <c r="AD7849"/>
    </row>
    <row r="7850" spans="1:30" x14ac:dyDescent="0.25">
      <c r="A7850" t="s">
        <v>10</v>
      </c>
      <c r="B7850" s="2">
        <v>43537</v>
      </c>
      <c r="C7850" s="35">
        <f>YEAR(Sales[[#This Row],[ShipDate]])</f>
        <v>2019</v>
      </c>
      <c r="D7850" t="s">
        <v>607</v>
      </c>
      <c r="E7850" t="s">
        <v>69</v>
      </c>
      <c r="F7850" t="s">
        <v>574</v>
      </c>
      <c r="G7850" t="s">
        <v>46</v>
      </c>
      <c r="H7850" t="s">
        <v>164</v>
      </c>
      <c r="I7850" t="s">
        <v>120</v>
      </c>
      <c r="J7850" t="s">
        <v>13</v>
      </c>
      <c r="K7850" t="s">
        <v>2927</v>
      </c>
      <c r="L7850" t="s">
        <v>68</v>
      </c>
      <c r="N7850" t="str">
        <f>IF(ISBLANK(Sales[[#This Row],[return]]),"No",Sales[[#This Row],[return]])</f>
        <v>No</v>
      </c>
      <c r="O7850" s="2">
        <v>43537</v>
      </c>
      <c r="P7850" s="8" t="str">
        <f>TEXT(DAY(Sales[[#This Row],[OrderDate]]),"ddd")</f>
        <v>Fri</v>
      </c>
      <c r="Q7850" s="8" t="str">
        <f>TEXT(MONTH(Sales[[#This Row],[ShipDate]])*29,"mmm")</f>
        <v>Mar</v>
      </c>
      <c r="R7850">
        <v>798</v>
      </c>
      <c r="S7850" t="s">
        <v>573</v>
      </c>
      <c r="T7850" t="s">
        <v>66</v>
      </c>
      <c r="U7850">
        <v>60610</v>
      </c>
      <c r="V7850" s="1">
        <v>0.2</v>
      </c>
      <c r="W7850">
        <v>336</v>
      </c>
      <c r="X7850">
        <v>2</v>
      </c>
      <c r="Y7850">
        <v>960</v>
      </c>
      <c r="AD7850"/>
    </row>
    <row r="7851" spans="1:30" x14ac:dyDescent="0.25">
      <c r="A7851" t="s">
        <v>10</v>
      </c>
      <c r="B7851" s="2">
        <v>43537</v>
      </c>
      <c r="C7851" s="35">
        <f>YEAR(Sales[[#This Row],[ShipDate]])</f>
        <v>2019</v>
      </c>
      <c r="D7851" t="s">
        <v>607</v>
      </c>
      <c r="E7851" t="s">
        <v>69</v>
      </c>
      <c r="F7851" t="s">
        <v>340</v>
      </c>
      <c r="G7851" t="s">
        <v>46</v>
      </c>
      <c r="H7851" t="s">
        <v>164</v>
      </c>
      <c r="I7851" t="s">
        <v>120</v>
      </c>
      <c r="J7851" t="s">
        <v>13</v>
      </c>
      <c r="K7851" t="s">
        <v>2927</v>
      </c>
      <c r="L7851" t="s">
        <v>68</v>
      </c>
      <c r="N7851" t="str">
        <f>IF(ISBLANK(Sales[[#This Row],[return]]),"No",Sales[[#This Row],[return]])</f>
        <v>No</v>
      </c>
      <c r="O7851" s="2">
        <v>43537</v>
      </c>
      <c r="P7851" s="8" t="str">
        <f>TEXT(DAY(Sales[[#This Row],[OrderDate]]),"ddd")</f>
        <v>Fri</v>
      </c>
      <c r="Q7851" s="8" t="str">
        <f>TEXT(MONTH(Sales[[#This Row],[ShipDate]])*29,"mmm")</f>
        <v>Mar</v>
      </c>
      <c r="R7851">
        <v>882</v>
      </c>
      <c r="S7851" t="s">
        <v>2891</v>
      </c>
      <c r="T7851" t="s">
        <v>66</v>
      </c>
      <c r="U7851">
        <v>60610</v>
      </c>
      <c r="V7851" s="1">
        <v>0.3</v>
      </c>
      <c r="W7851">
        <v>9</v>
      </c>
      <c r="X7851">
        <v>2</v>
      </c>
      <c r="Y7851">
        <v>210</v>
      </c>
      <c r="AD7851"/>
    </row>
    <row r="7852" spans="1:30" x14ac:dyDescent="0.25">
      <c r="A7852" t="s">
        <v>24</v>
      </c>
      <c r="B7852" s="2">
        <v>43808</v>
      </c>
      <c r="C7852" s="35">
        <f>YEAR(Sales[[#This Row],[ShipDate]])</f>
        <v>2019</v>
      </c>
      <c r="D7852" t="s">
        <v>113</v>
      </c>
      <c r="E7852" t="s">
        <v>18</v>
      </c>
      <c r="F7852" t="s">
        <v>99</v>
      </c>
      <c r="G7852" t="s">
        <v>46</v>
      </c>
      <c r="H7852" t="s">
        <v>1536</v>
      </c>
      <c r="I7852" t="s">
        <v>252</v>
      </c>
      <c r="J7852" t="s">
        <v>13</v>
      </c>
      <c r="K7852" t="s">
        <v>532</v>
      </c>
      <c r="L7852" t="s">
        <v>92</v>
      </c>
      <c r="N7852" t="str">
        <f>IF(ISBLANK(Sales[[#This Row],[return]]),"No",Sales[[#This Row],[return]])</f>
        <v>No</v>
      </c>
      <c r="O7852" s="2">
        <v>43806</v>
      </c>
      <c r="P7852" s="8" t="str">
        <f>TEXT(DAY(Sales[[#This Row],[OrderDate]]),"ddd")</f>
        <v>Sat</v>
      </c>
      <c r="Q7852" s="8" t="str">
        <f>TEXT(MONTH(Sales[[#This Row],[ShipDate]])*29,"mmm")</f>
        <v>Dec</v>
      </c>
      <c r="R7852">
        <v>1012</v>
      </c>
      <c r="S7852" t="s">
        <v>767</v>
      </c>
      <c r="T7852" t="s">
        <v>90</v>
      </c>
      <c r="U7852">
        <v>43615</v>
      </c>
      <c r="V7852" s="1">
        <v>0.2</v>
      </c>
      <c r="W7852">
        <v>26</v>
      </c>
      <c r="X7852">
        <v>2</v>
      </c>
      <c r="Y7852">
        <v>128</v>
      </c>
      <c r="AD7852"/>
    </row>
    <row r="7853" spans="1:30" x14ac:dyDescent="0.25">
      <c r="A7853" t="s">
        <v>40</v>
      </c>
      <c r="B7853" s="2">
        <v>43714</v>
      </c>
      <c r="C7853" s="35">
        <f>YEAR(Sales[[#This Row],[ShipDate]])</f>
        <v>2019</v>
      </c>
      <c r="D7853" t="s">
        <v>36</v>
      </c>
      <c r="E7853" t="s">
        <v>31</v>
      </c>
      <c r="F7853" t="s">
        <v>43</v>
      </c>
      <c r="G7853" t="s">
        <v>11</v>
      </c>
      <c r="H7853" t="s">
        <v>146</v>
      </c>
      <c r="I7853" t="s">
        <v>149</v>
      </c>
      <c r="J7853" t="s">
        <v>13</v>
      </c>
      <c r="K7853" t="s">
        <v>2703</v>
      </c>
      <c r="L7853" t="s">
        <v>92</v>
      </c>
      <c r="N7853" t="str">
        <f>IF(ISBLANK(Sales[[#This Row],[return]]),"No",Sales[[#This Row],[return]])</f>
        <v>No</v>
      </c>
      <c r="O7853" s="2">
        <v>43710</v>
      </c>
      <c r="P7853" s="8" t="str">
        <f>TEXT(DAY(Sales[[#This Row],[OrderDate]]),"ddd")</f>
        <v>Mon</v>
      </c>
      <c r="Q7853" s="8" t="str">
        <f>TEXT(MONTH(Sales[[#This Row],[ShipDate]])*29,"mmm")</f>
        <v>Sep</v>
      </c>
      <c r="R7853">
        <v>490</v>
      </c>
      <c r="S7853" t="s">
        <v>1439</v>
      </c>
      <c r="T7853" t="s">
        <v>90</v>
      </c>
      <c r="U7853">
        <v>10009</v>
      </c>
      <c r="V7853" s="1">
        <v>0</v>
      </c>
      <c r="W7853">
        <v>3</v>
      </c>
      <c r="X7853">
        <v>2</v>
      </c>
      <c r="Y7853">
        <v>12</v>
      </c>
      <c r="AD7853"/>
    </row>
    <row r="7854" spans="1:30" x14ac:dyDescent="0.25">
      <c r="A7854" t="s">
        <v>40</v>
      </c>
      <c r="B7854" s="2">
        <v>43714</v>
      </c>
      <c r="C7854" s="35">
        <f>YEAR(Sales[[#This Row],[ShipDate]])</f>
        <v>2019</v>
      </c>
      <c r="D7854" t="s">
        <v>36</v>
      </c>
      <c r="E7854" t="s">
        <v>31</v>
      </c>
      <c r="F7854" t="s">
        <v>23</v>
      </c>
      <c r="G7854" t="s">
        <v>11</v>
      </c>
      <c r="H7854" t="s">
        <v>146</v>
      </c>
      <c r="I7854" t="s">
        <v>149</v>
      </c>
      <c r="J7854" t="s">
        <v>13</v>
      </c>
      <c r="K7854" t="s">
        <v>2703</v>
      </c>
      <c r="L7854" t="s">
        <v>92</v>
      </c>
      <c r="N7854" t="str">
        <f>IF(ISBLANK(Sales[[#This Row],[return]]),"No",Sales[[#This Row],[return]])</f>
        <v>No</v>
      </c>
      <c r="O7854" s="2">
        <v>43710</v>
      </c>
      <c r="P7854" s="8" t="str">
        <f>TEXT(DAY(Sales[[#This Row],[OrderDate]]),"ddd")</f>
        <v>Mon</v>
      </c>
      <c r="Q7854" s="8" t="str">
        <f>TEXT(MONTH(Sales[[#This Row],[ShipDate]])*29,"mmm")</f>
        <v>Sep</v>
      </c>
      <c r="R7854">
        <v>742</v>
      </c>
      <c r="S7854" t="s">
        <v>825</v>
      </c>
      <c r="T7854" t="s">
        <v>90</v>
      </c>
      <c r="U7854">
        <v>10009</v>
      </c>
      <c r="V7854" s="1">
        <v>0.1</v>
      </c>
      <c r="W7854">
        <v>214</v>
      </c>
      <c r="X7854">
        <v>5</v>
      </c>
      <c r="Y7854">
        <v>1282</v>
      </c>
      <c r="AD7854"/>
    </row>
    <row r="7855" spans="1:30" x14ac:dyDescent="0.25">
      <c r="A7855" t="s">
        <v>40</v>
      </c>
      <c r="B7855" s="2">
        <v>43714</v>
      </c>
      <c r="C7855" s="35">
        <f>YEAR(Sales[[#This Row],[ShipDate]])</f>
        <v>2019</v>
      </c>
      <c r="D7855" t="s">
        <v>36</v>
      </c>
      <c r="E7855" t="s">
        <v>31</v>
      </c>
      <c r="F7855" t="s">
        <v>38</v>
      </c>
      <c r="G7855" t="s">
        <v>11</v>
      </c>
      <c r="H7855" t="s">
        <v>146</v>
      </c>
      <c r="I7855" t="s">
        <v>149</v>
      </c>
      <c r="J7855" t="s">
        <v>13</v>
      </c>
      <c r="K7855" t="s">
        <v>2703</v>
      </c>
      <c r="L7855" t="s">
        <v>92</v>
      </c>
      <c r="N7855" t="str">
        <f>IF(ISBLANK(Sales[[#This Row],[return]]),"No",Sales[[#This Row],[return]])</f>
        <v>No</v>
      </c>
      <c r="O7855" s="2">
        <v>43710</v>
      </c>
      <c r="P7855" s="8" t="str">
        <f>TEXT(DAY(Sales[[#This Row],[OrderDate]]),"ddd")</f>
        <v>Mon</v>
      </c>
      <c r="Q7855" s="8" t="str">
        <f>TEXT(MONTH(Sales[[#This Row],[ShipDate]])*29,"mmm")</f>
        <v>Sep</v>
      </c>
      <c r="R7855">
        <v>377</v>
      </c>
      <c r="S7855" t="s">
        <v>741</v>
      </c>
      <c r="T7855" t="s">
        <v>90</v>
      </c>
      <c r="U7855">
        <v>10009</v>
      </c>
      <c r="V7855" s="1">
        <v>0.4</v>
      </c>
      <c r="W7855">
        <v>-93</v>
      </c>
      <c r="X7855">
        <v>1</v>
      </c>
      <c r="Y7855">
        <v>255</v>
      </c>
      <c r="AD7855"/>
    </row>
    <row r="7856" spans="1:30" x14ac:dyDescent="0.25">
      <c r="A7856" t="s">
        <v>40</v>
      </c>
      <c r="B7856" s="2">
        <v>43714</v>
      </c>
      <c r="C7856" s="35">
        <f>YEAR(Sales[[#This Row],[ShipDate]])</f>
        <v>2019</v>
      </c>
      <c r="D7856" t="s">
        <v>36</v>
      </c>
      <c r="E7856" t="s">
        <v>31</v>
      </c>
      <c r="F7856" t="s">
        <v>52</v>
      </c>
      <c r="G7856" t="s">
        <v>25</v>
      </c>
      <c r="H7856" t="s">
        <v>146</v>
      </c>
      <c r="I7856" t="s">
        <v>149</v>
      </c>
      <c r="J7856" t="s">
        <v>13</v>
      </c>
      <c r="K7856" t="s">
        <v>2703</v>
      </c>
      <c r="L7856" t="s">
        <v>92</v>
      </c>
      <c r="N7856" t="str">
        <f>IF(ISBLANK(Sales[[#This Row],[return]]),"No",Sales[[#This Row],[return]])</f>
        <v>No</v>
      </c>
      <c r="O7856" s="2">
        <v>43710</v>
      </c>
      <c r="P7856" s="8" t="str">
        <f>TEXT(DAY(Sales[[#This Row],[OrderDate]]),"ddd")</f>
        <v>Mon</v>
      </c>
      <c r="Q7856" s="8" t="str">
        <f>TEXT(MONTH(Sales[[#This Row],[ShipDate]])*29,"mmm")</f>
        <v>Sep</v>
      </c>
      <c r="R7856">
        <v>638</v>
      </c>
      <c r="S7856" t="s">
        <v>223</v>
      </c>
      <c r="T7856" t="s">
        <v>90</v>
      </c>
      <c r="U7856">
        <v>10009</v>
      </c>
      <c r="V7856" s="1">
        <v>0</v>
      </c>
      <c r="W7856">
        <v>4</v>
      </c>
      <c r="X7856">
        <v>1</v>
      </c>
      <c r="Y7856">
        <v>13</v>
      </c>
      <c r="AD7856"/>
    </row>
    <row r="7857" spans="1:30" x14ac:dyDescent="0.25">
      <c r="A7857" t="s">
        <v>40</v>
      </c>
      <c r="B7857" s="2">
        <v>43714</v>
      </c>
      <c r="C7857" s="35">
        <f>YEAR(Sales[[#This Row],[ShipDate]])</f>
        <v>2019</v>
      </c>
      <c r="D7857" t="s">
        <v>36</v>
      </c>
      <c r="E7857" t="s">
        <v>31</v>
      </c>
      <c r="F7857" t="s">
        <v>45</v>
      </c>
      <c r="G7857" t="s">
        <v>25</v>
      </c>
      <c r="H7857" t="s">
        <v>146</v>
      </c>
      <c r="I7857" t="s">
        <v>149</v>
      </c>
      <c r="J7857" t="s">
        <v>13</v>
      </c>
      <c r="K7857" t="s">
        <v>2703</v>
      </c>
      <c r="L7857" t="s">
        <v>92</v>
      </c>
      <c r="N7857" t="str">
        <f>IF(ISBLANK(Sales[[#This Row],[return]]),"No",Sales[[#This Row],[return]])</f>
        <v>No</v>
      </c>
      <c r="O7857" s="2">
        <v>43710</v>
      </c>
      <c r="P7857" s="8" t="str">
        <f>TEXT(DAY(Sales[[#This Row],[OrderDate]]),"ddd")</f>
        <v>Mon</v>
      </c>
      <c r="Q7857" s="8" t="str">
        <f>TEXT(MONTH(Sales[[#This Row],[ShipDate]])*29,"mmm")</f>
        <v>Sep</v>
      </c>
      <c r="R7857">
        <v>1139</v>
      </c>
      <c r="S7857" t="s">
        <v>617</v>
      </c>
      <c r="T7857" t="s">
        <v>90</v>
      </c>
      <c r="U7857">
        <v>10009</v>
      </c>
      <c r="V7857" s="1">
        <v>0</v>
      </c>
      <c r="W7857">
        <v>6</v>
      </c>
      <c r="X7857">
        <v>2</v>
      </c>
      <c r="Y7857">
        <v>23</v>
      </c>
      <c r="AD7857"/>
    </row>
    <row r="7858" spans="1:30" x14ac:dyDescent="0.25">
      <c r="A7858" t="s">
        <v>40</v>
      </c>
      <c r="B7858" s="2">
        <v>43714</v>
      </c>
      <c r="C7858" s="35">
        <f>YEAR(Sales[[#This Row],[ShipDate]])</f>
        <v>2019</v>
      </c>
      <c r="D7858" t="s">
        <v>36</v>
      </c>
      <c r="E7858" t="s">
        <v>31</v>
      </c>
      <c r="F7858" t="s">
        <v>45</v>
      </c>
      <c r="G7858" t="s">
        <v>25</v>
      </c>
      <c r="H7858" t="s">
        <v>146</v>
      </c>
      <c r="I7858" t="s">
        <v>149</v>
      </c>
      <c r="J7858" t="s">
        <v>13</v>
      </c>
      <c r="K7858" t="s">
        <v>2703</v>
      </c>
      <c r="L7858" t="s">
        <v>92</v>
      </c>
      <c r="N7858" t="str">
        <f>IF(ISBLANK(Sales[[#This Row],[return]]),"No",Sales[[#This Row],[return]])</f>
        <v>No</v>
      </c>
      <c r="O7858" s="2">
        <v>43710</v>
      </c>
      <c r="P7858" s="8" t="str">
        <f>TEXT(DAY(Sales[[#This Row],[OrderDate]]),"ddd")</f>
        <v>Mon</v>
      </c>
      <c r="Q7858" s="8" t="str">
        <f>TEXT(MONTH(Sales[[#This Row],[ShipDate]])*29,"mmm")</f>
        <v>Sep</v>
      </c>
      <c r="R7858">
        <v>321</v>
      </c>
      <c r="S7858" t="s">
        <v>1651</v>
      </c>
      <c r="T7858" t="s">
        <v>90</v>
      </c>
      <c r="U7858">
        <v>10009</v>
      </c>
      <c r="V7858" s="1">
        <v>0</v>
      </c>
      <c r="W7858">
        <v>2</v>
      </c>
      <c r="X7858">
        <v>3</v>
      </c>
      <c r="Y7858">
        <v>5</v>
      </c>
      <c r="AD7858"/>
    </row>
    <row r="7859" spans="1:30" x14ac:dyDescent="0.25">
      <c r="A7859" t="s">
        <v>40</v>
      </c>
      <c r="B7859" s="2">
        <v>43714</v>
      </c>
      <c r="C7859" s="35">
        <f>YEAR(Sales[[#This Row],[ShipDate]])</f>
        <v>2019</v>
      </c>
      <c r="D7859" t="s">
        <v>36</v>
      </c>
      <c r="E7859" t="s">
        <v>31</v>
      </c>
      <c r="F7859" t="s">
        <v>59</v>
      </c>
      <c r="G7859" t="s">
        <v>25</v>
      </c>
      <c r="H7859" t="s">
        <v>146</v>
      </c>
      <c r="I7859" t="s">
        <v>149</v>
      </c>
      <c r="J7859" t="s">
        <v>13</v>
      </c>
      <c r="K7859" t="s">
        <v>2703</v>
      </c>
      <c r="L7859" t="s">
        <v>92</v>
      </c>
      <c r="N7859" t="str">
        <f>IF(ISBLANK(Sales[[#This Row],[return]]),"No",Sales[[#This Row],[return]])</f>
        <v>No</v>
      </c>
      <c r="O7859" s="2">
        <v>43710</v>
      </c>
      <c r="P7859" s="8" t="str">
        <f>TEXT(DAY(Sales[[#This Row],[OrderDate]]),"ddd")</f>
        <v>Mon</v>
      </c>
      <c r="Q7859" s="8" t="str">
        <f>TEXT(MONTH(Sales[[#This Row],[ShipDate]])*29,"mmm")</f>
        <v>Sep</v>
      </c>
      <c r="R7859">
        <v>1759</v>
      </c>
      <c r="S7859" t="s">
        <v>2240</v>
      </c>
      <c r="T7859" t="s">
        <v>90</v>
      </c>
      <c r="U7859">
        <v>10009</v>
      </c>
      <c r="V7859" s="1">
        <v>0</v>
      </c>
      <c r="W7859">
        <v>8</v>
      </c>
      <c r="X7859">
        <v>4</v>
      </c>
      <c r="Y7859">
        <v>17</v>
      </c>
      <c r="AD7859"/>
    </row>
    <row r="7860" spans="1:30" x14ac:dyDescent="0.25">
      <c r="A7860" t="s">
        <v>40</v>
      </c>
      <c r="B7860" s="2">
        <v>43714</v>
      </c>
      <c r="C7860" s="35">
        <f>YEAR(Sales[[#This Row],[ShipDate]])</f>
        <v>2019</v>
      </c>
      <c r="D7860" t="s">
        <v>36</v>
      </c>
      <c r="E7860" t="s">
        <v>31</v>
      </c>
      <c r="F7860" t="s">
        <v>33</v>
      </c>
      <c r="G7860" t="s">
        <v>25</v>
      </c>
      <c r="H7860" t="s">
        <v>146</v>
      </c>
      <c r="I7860" t="s">
        <v>149</v>
      </c>
      <c r="J7860" t="s">
        <v>13</v>
      </c>
      <c r="K7860" t="s">
        <v>2703</v>
      </c>
      <c r="L7860" t="s">
        <v>92</v>
      </c>
      <c r="N7860" t="str">
        <f>IF(ISBLANK(Sales[[#This Row],[return]]),"No",Sales[[#This Row],[return]])</f>
        <v>No</v>
      </c>
      <c r="O7860" s="2">
        <v>43710</v>
      </c>
      <c r="P7860" s="8" t="str">
        <f>TEXT(DAY(Sales[[#This Row],[OrderDate]]),"ddd")</f>
        <v>Mon</v>
      </c>
      <c r="Q7860" s="8" t="str">
        <f>TEXT(MONTH(Sales[[#This Row],[ShipDate]])*29,"mmm")</f>
        <v>Sep</v>
      </c>
      <c r="R7860">
        <v>229</v>
      </c>
      <c r="S7860" t="s">
        <v>2173</v>
      </c>
      <c r="T7860" t="s">
        <v>90</v>
      </c>
      <c r="U7860">
        <v>10009</v>
      </c>
      <c r="V7860" s="1">
        <v>0</v>
      </c>
      <c r="W7860">
        <v>9</v>
      </c>
      <c r="X7860">
        <v>6</v>
      </c>
      <c r="Y7860">
        <v>19</v>
      </c>
      <c r="AD7860"/>
    </row>
    <row r="7861" spans="1:30" x14ac:dyDescent="0.25">
      <c r="A7861" t="s">
        <v>40</v>
      </c>
      <c r="B7861" s="2">
        <v>43714</v>
      </c>
      <c r="C7861" s="35">
        <f>YEAR(Sales[[#This Row],[ShipDate]])</f>
        <v>2019</v>
      </c>
      <c r="D7861" t="s">
        <v>36</v>
      </c>
      <c r="E7861" t="s">
        <v>31</v>
      </c>
      <c r="F7861" t="s">
        <v>50</v>
      </c>
      <c r="G7861" t="s">
        <v>25</v>
      </c>
      <c r="H7861" t="s">
        <v>146</v>
      </c>
      <c r="I7861" t="s">
        <v>149</v>
      </c>
      <c r="J7861" t="s">
        <v>13</v>
      </c>
      <c r="K7861" t="s">
        <v>2703</v>
      </c>
      <c r="L7861" t="s">
        <v>92</v>
      </c>
      <c r="N7861" t="str">
        <f>IF(ISBLANK(Sales[[#This Row],[return]]),"No",Sales[[#This Row],[return]])</f>
        <v>No</v>
      </c>
      <c r="O7861" s="2">
        <v>43710</v>
      </c>
      <c r="P7861" s="8" t="str">
        <f>TEXT(DAY(Sales[[#This Row],[OrderDate]]),"ddd")</f>
        <v>Mon</v>
      </c>
      <c r="Q7861" s="8" t="str">
        <f>TEXT(MONTH(Sales[[#This Row],[ShipDate]])*29,"mmm")</f>
        <v>Sep</v>
      </c>
      <c r="R7861">
        <v>68</v>
      </c>
      <c r="S7861" t="s">
        <v>3225</v>
      </c>
      <c r="T7861" t="s">
        <v>90</v>
      </c>
      <c r="U7861">
        <v>10009</v>
      </c>
      <c r="V7861" s="1">
        <v>0.2</v>
      </c>
      <c r="W7861">
        <v>9</v>
      </c>
      <c r="X7861">
        <v>8</v>
      </c>
      <c r="Y7861">
        <v>26</v>
      </c>
      <c r="AD7861"/>
    </row>
    <row r="7862" spans="1:30" x14ac:dyDescent="0.25">
      <c r="A7862" t="s">
        <v>40</v>
      </c>
      <c r="B7862" s="2">
        <v>43714</v>
      </c>
      <c r="C7862" s="35">
        <f>YEAR(Sales[[#This Row],[ShipDate]])</f>
        <v>2019</v>
      </c>
      <c r="D7862" t="s">
        <v>36</v>
      </c>
      <c r="E7862" t="s">
        <v>31</v>
      </c>
      <c r="F7862" t="s">
        <v>99</v>
      </c>
      <c r="G7862" t="s">
        <v>46</v>
      </c>
      <c r="H7862" t="s">
        <v>146</v>
      </c>
      <c r="I7862" t="s">
        <v>149</v>
      </c>
      <c r="J7862" t="s">
        <v>13</v>
      </c>
      <c r="K7862" t="s">
        <v>2703</v>
      </c>
      <c r="L7862" t="s">
        <v>92</v>
      </c>
      <c r="N7862" t="str">
        <f>IF(ISBLANK(Sales[[#This Row],[return]]),"No",Sales[[#This Row],[return]])</f>
        <v>No</v>
      </c>
      <c r="O7862" s="2">
        <v>43710</v>
      </c>
      <c r="P7862" s="8" t="str">
        <f>TEXT(DAY(Sales[[#This Row],[OrderDate]]),"ddd")</f>
        <v>Mon</v>
      </c>
      <c r="Q7862" s="8" t="str">
        <f>TEXT(MONTH(Sales[[#This Row],[ShipDate]])*29,"mmm")</f>
        <v>Sep</v>
      </c>
      <c r="R7862">
        <v>1616</v>
      </c>
      <c r="S7862" t="s">
        <v>2441</v>
      </c>
      <c r="T7862" t="s">
        <v>90</v>
      </c>
      <c r="U7862">
        <v>10009</v>
      </c>
      <c r="V7862" s="1">
        <v>0</v>
      </c>
      <c r="W7862">
        <v>38</v>
      </c>
      <c r="X7862">
        <v>2</v>
      </c>
      <c r="Y7862">
        <v>238</v>
      </c>
      <c r="AD7862"/>
    </row>
    <row r="7863" spans="1:30" x14ac:dyDescent="0.25">
      <c r="A7863" t="s">
        <v>40</v>
      </c>
      <c r="B7863" s="2">
        <v>43714</v>
      </c>
      <c r="C7863" s="35">
        <f>YEAR(Sales[[#This Row],[ShipDate]])</f>
        <v>2019</v>
      </c>
      <c r="D7863" t="s">
        <v>36</v>
      </c>
      <c r="E7863" t="s">
        <v>31</v>
      </c>
      <c r="F7863" t="s">
        <v>99</v>
      </c>
      <c r="G7863" t="s">
        <v>46</v>
      </c>
      <c r="H7863" t="s">
        <v>146</v>
      </c>
      <c r="I7863" t="s">
        <v>149</v>
      </c>
      <c r="J7863" t="s">
        <v>13</v>
      </c>
      <c r="K7863" t="s">
        <v>2703</v>
      </c>
      <c r="L7863" t="s">
        <v>92</v>
      </c>
      <c r="N7863" t="str">
        <f>IF(ISBLANK(Sales[[#This Row],[return]]),"No",Sales[[#This Row],[return]])</f>
        <v>No</v>
      </c>
      <c r="O7863" s="2">
        <v>43710</v>
      </c>
      <c r="P7863" s="8" t="str">
        <f>TEXT(DAY(Sales[[#This Row],[OrderDate]]),"ddd")</f>
        <v>Mon</v>
      </c>
      <c r="Q7863" s="8" t="str">
        <f>TEXT(MONTH(Sales[[#This Row],[ShipDate]])*29,"mmm")</f>
        <v>Sep</v>
      </c>
      <c r="R7863">
        <v>1471</v>
      </c>
      <c r="S7863" t="s">
        <v>419</v>
      </c>
      <c r="T7863" t="s">
        <v>90</v>
      </c>
      <c r="U7863">
        <v>10009</v>
      </c>
      <c r="V7863" s="1">
        <v>0</v>
      </c>
      <c r="W7863">
        <v>40</v>
      </c>
      <c r="X7863">
        <v>3</v>
      </c>
      <c r="Y7863">
        <v>168</v>
      </c>
      <c r="AD7863"/>
    </row>
    <row r="7864" spans="1:30" x14ac:dyDescent="0.25">
      <c r="A7864" t="s">
        <v>40</v>
      </c>
      <c r="B7864" s="2">
        <v>43714</v>
      </c>
      <c r="C7864" s="35">
        <f>YEAR(Sales[[#This Row],[ShipDate]])</f>
        <v>2019</v>
      </c>
      <c r="D7864" t="s">
        <v>36</v>
      </c>
      <c r="E7864" t="s">
        <v>31</v>
      </c>
      <c r="F7864" t="s">
        <v>48</v>
      </c>
      <c r="G7864" t="s">
        <v>46</v>
      </c>
      <c r="H7864" t="s">
        <v>146</v>
      </c>
      <c r="I7864" t="s">
        <v>149</v>
      </c>
      <c r="J7864" t="s">
        <v>13</v>
      </c>
      <c r="K7864" t="s">
        <v>2703</v>
      </c>
      <c r="L7864" t="s">
        <v>92</v>
      </c>
      <c r="N7864" t="str">
        <f>IF(ISBLANK(Sales[[#This Row],[return]]),"No",Sales[[#This Row],[return]])</f>
        <v>No</v>
      </c>
      <c r="O7864" s="2">
        <v>43710</v>
      </c>
      <c r="P7864" s="8" t="str">
        <f>TEXT(DAY(Sales[[#This Row],[OrderDate]]),"ddd")</f>
        <v>Mon</v>
      </c>
      <c r="Q7864" s="8" t="str">
        <f>TEXT(MONTH(Sales[[#This Row],[ShipDate]])*29,"mmm")</f>
        <v>Sep</v>
      </c>
      <c r="R7864">
        <v>442</v>
      </c>
      <c r="S7864" t="s">
        <v>2446</v>
      </c>
      <c r="T7864" t="s">
        <v>90</v>
      </c>
      <c r="U7864">
        <v>10009</v>
      </c>
      <c r="V7864" s="1">
        <v>0</v>
      </c>
      <c r="W7864">
        <v>57</v>
      </c>
      <c r="X7864">
        <v>3</v>
      </c>
      <c r="Y7864">
        <v>198</v>
      </c>
      <c r="AD7864"/>
    </row>
    <row r="7865" spans="1:30" x14ac:dyDescent="0.25">
      <c r="A7865" t="s">
        <v>10</v>
      </c>
      <c r="B7865" s="2">
        <v>43722</v>
      </c>
      <c r="C7865" s="35">
        <f>YEAR(Sales[[#This Row],[ShipDate]])</f>
        <v>2019</v>
      </c>
      <c r="D7865" t="s">
        <v>36</v>
      </c>
      <c r="E7865" t="s">
        <v>31</v>
      </c>
      <c r="F7865" t="s">
        <v>99</v>
      </c>
      <c r="G7865" t="s">
        <v>46</v>
      </c>
      <c r="H7865" t="s">
        <v>422</v>
      </c>
      <c r="I7865" t="s">
        <v>252</v>
      </c>
      <c r="J7865" t="s">
        <v>13</v>
      </c>
      <c r="K7865" t="s">
        <v>2695</v>
      </c>
      <c r="L7865" t="s">
        <v>92</v>
      </c>
      <c r="N7865" t="str">
        <f>IF(ISBLANK(Sales[[#This Row],[return]]),"No",Sales[[#This Row],[return]])</f>
        <v>No</v>
      </c>
      <c r="O7865" s="2">
        <v>43716</v>
      </c>
      <c r="P7865" s="8" t="str">
        <f>TEXT(DAY(Sales[[#This Row],[OrderDate]]),"ddd")</f>
        <v>Sun</v>
      </c>
      <c r="Q7865" s="8" t="str">
        <f>TEXT(MONTH(Sales[[#This Row],[ShipDate]])*29,"mmm")</f>
        <v>Sep</v>
      </c>
      <c r="R7865">
        <v>923</v>
      </c>
      <c r="S7865" t="s">
        <v>2560</v>
      </c>
      <c r="T7865" t="s">
        <v>90</v>
      </c>
      <c r="U7865">
        <v>43017</v>
      </c>
      <c r="V7865" s="1">
        <v>0.2</v>
      </c>
      <c r="W7865">
        <v>2</v>
      </c>
      <c r="X7865">
        <v>1</v>
      </c>
      <c r="Y7865">
        <v>9</v>
      </c>
      <c r="AD7865"/>
    </row>
    <row r="7866" spans="1:30" x14ac:dyDescent="0.25">
      <c r="A7866" t="s">
        <v>40</v>
      </c>
      <c r="B7866" s="2">
        <v>43631</v>
      </c>
      <c r="C7866" s="35">
        <f>YEAR(Sales[[#This Row],[ShipDate]])</f>
        <v>2019</v>
      </c>
      <c r="D7866" t="s">
        <v>36</v>
      </c>
      <c r="E7866" t="s">
        <v>18</v>
      </c>
      <c r="F7866" t="s">
        <v>39</v>
      </c>
      <c r="G7866" t="s">
        <v>25</v>
      </c>
      <c r="H7866" t="s">
        <v>60</v>
      </c>
      <c r="I7866" t="s">
        <v>63</v>
      </c>
      <c r="J7866" t="s">
        <v>13</v>
      </c>
      <c r="K7866" t="s">
        <v>857</v>
      </c>
      <c r="L7866" t="s">
        <v>30</v>
      </c>
      <c r="N7866" t="str">
        <f>IF(ISBLANK(Sales[[#This Row],[return]]),"No",Sales[[#This Row],[return]])</f>
        <v>No</v>
      </c>
      <c r="O7866" s="2">
        <v>43626</v>
      </c>
      <c r="P7866" s="8" t="str">
        <f>TEXT(DAY(Sales[[#This Row],[OrderDate]]),"ddd")</f>
        <v>Tue</v>
      </c>
      <c r="Q7866" s="8" t="str">
        <f>TEXT(MONTH(Sales[[#This Row],[ShipDate]])*29,"mmm")</f>
        <v>Jun</v>
      </c>
      <c r="R7866">
        <v>1267</v>
      </c>
      <c r="S7866" t="s">
        <v>801</v>
      </c>
      <c r="T7866" t="s">
        <v>28</v>
      </c>
      <c r="U7866">
        <v>98103</v>
      </c>
      <c r="V7866" s="1">
        <v>0</v>
      </c>
      <c r="W7866">
        <v>4</v>
      </c>
      <c r="X7866">
        <v>1</v>
      </c>
      <c r="Y7866">
        <v>16</v>
      </c>
      <c r="AD7866"/>
    </row>
    <row r="7867" spans="1:30" x14ac:dyDescent="0.25">
      <c r="A7867" t="s">
        <v>40</v>
      </c>
      <c r="B7867" s="2">
        <v>43631</v>
      </c>
      <c r="C7867" s="35">
        <f>YEAR(Sales[[#This Row],[ShipDate]])</f>
        <v>2019</v>
      </c>
      <c r="D7867" t="s">
        <v>36</v>
      </c>
      <c r="E7867" t="s">
        <v>18</v>
      </c>
      <c r="F7867" t="s">
        <v>33</v>
      </c>
      <c r="G7867" t="s">
        <v>25</v>
      </c>
      <c r="H7867" t="s">
        <v>60</v>
      </c>
      <c r="I7867" t="s">
        <v>63</v>
      </c>
      <c r="J7867" t="s">
        <v>13</v>
      </c>
      <c r="K7867" t="s">
        <v>857</v>
      </c>
      <c r="L7867" t="s">
        <v>30</v>
      </c>
      <c r="N7867" t="str">
        <f>IF(ISBLANK(Sales[[#This Row],[return]]),"No",Sales[[#This Row],[return]])</f>
        <v>No</v>
      </c>
      <c r="O7867" s="2">
        <v>43626</v>
      </c>
      <c r="P7867" s="8" t="str">
        <f>TEXT(DAY(Sales[[#This Row],[OrderDate]]),"ddd")</f>
        <v>Tue</v>
      </c>
      <c r="Q7867" s="8" t="str">
        <f>TEXT(MONTH(Sales[[#This Row],[ShipDate]])*29,"mmm")</f>
        <v>Jun</v>
      </c>
      <c r="R7867">
        <v>223</v>
      </c>
      <c r="S7867" t="s">
        <v>508</v>
      </c>
      <c r="T7867" t="s">
        <v>28</v>
      </c>
      <c r="U7867">
        <v>98103</v>
      </c>
      <c r="V7867" s="1">
        <v>0</v>
      </c>
      <c r="W7867">
        <v>5</v>
      </c>
      <c r="X7867">
        <v>4</v>
      </c>
      <c r="Y7867">
        <v>12</v>
      </c>
      <c r="AD7867"/>
    </row>
    <row r="7868" spans="1:30" x14ac:dyDescent="0.25">
      <c r="A7868" t="s">
        <v>40</v>
      </c>
      <c r="B7868" s="2">
        <v>43631</v>
      </c>
      <c r="C7868" s="35">
        <f>YEAR(Sales[[#This Row],[ShipDate]])</f>
        <v>2019</v>
      </c>
      <c r="D7868" t="s">
        <v>36</v>
      </c>
      <c r="E7868" t="s">
        <v>18</v>
      </c>
      <c r="F7868" t="s">
        <v>48</v>
      </c>
      <c r="G7868" t="s">
        <v>46</v>
      </c>
      <c r="H7868" t="s">
        <v>60</v>
      </c>
      <c r="I7868" t="s">
        <v>63</v>
      </c>
      <c r="J7868" t="s">
        <v>13</v>
      </c>
      <c r="K7868" t="s">
        <v>857</v>
      </c>
      <c r="L7868" t="s">
        <v>30</v>
      </c>
      <c r="N7868" t="str">
        <f>IF(ISBLANK(Sales[[#This Row],[return]]),"No",Sales[[#This Row],[return]])</f>
        <v>No</v>
      </c>
      <c r="O7868" s="2">
        <v>43626</v>
      </c>
      <c r="P7868" s="8" t="str">
        <f>TEXT(DAY(Sales[[#This Row],[OrderDate]]),"ddd")</f>
        <v>Tue</v>
      </c>
      <c r="Q7868" s="8" t="str">
        <f>TEXT(MONTH(Sales[[#This Row],[ShipDate]])*29,"mmm")</f>
        <v>Jun</v>
      </c>
      <c r="R7868">
        <v>1001</v>
      </c>
      <c r="S7868" t="s">
        <v>2465</v>
      </c>
      <c r="T7868" t="s">
        <v>28</v>
      </c>
      <c r="U7868">
        <v>98103</v>
      </c>
      <c r="V7868" s="1">
        <v>0.2</v>
      </c>
      <c r="W7868">
        <v>8</v>
      </c>
      <c r="X7868">
        <v>3</v>
      </c>
      <c r="Y7868">
        <v>89</v>
      </c>
      <c r="AD7868"/>
    </row>
    <row r="7869" spans="1:30" x14ac:dyDescent="0.25">
      <c r="A7869" t="s">
        <v>10</v>
      </c>
      <c r="B7869" s="2">
        <v>43626</v>
      </c>
      <c r="C7869" s="35">
        <f>YEAR(Sales[[#This Row],[ShipDate]])</f>
        <v>2019</v>
      </c>
      <c r="D7869" t="s">
        <v>36</v>
      </c>
      <c r="E7869" t="s">
        <v>18</v>
      </c>
      <c r="F7869" t="s">
        <v>45</v>
      </c>
      <c r="G7869" t="s">
        <v>25</v>
      </c>
      <c r="H7869" t="s">
        <v>1614</v>
      </c>
      <c r="I7869" t="s">
        <v>129</v>
      </c>
      <c r="J7869" t="s">
        <v>13</v>
      </c>
      <c r="K7869" t="s">
        <v>1234</v>
      </c>
      <c r="L7869" t="s">
        <v>68</v>
      </c>
      <c r="N7869" t="str">
        <f>IF(ISBLANK(Sales[[#This Row],[return]]),"No",Sales[[#This Row],[return]])</f>
        <v>No</v>
      </c>
      <c r="O7869" s="2">
        <v>43620</v>
      </c>
      <c r="P7869" s="8" t="str">
        <f>TEXT(DAY(Sales[[#This Row],[OrderDate]]),"ddd")</f>
        <v>Wed</v>
      </c>
      <c r="Q7869" s="8" t="str">
        <f>TEXT(MONTH(Sales[[#This Row],[ShipDate]])*29,"mmm")</f>
        <v>Jun</v>
      </c>
      <c r="R7869">
        <v>1163</v>
      </c>
      <c r="S7869" t="s">
        <v>2092</v>
      </c>
      <c r="T7869" t="s">
        <v>66</v>
      </c>
      <c r="U7869">
        <v>55124</v>
      </c>
      <c r="V7869" s="1">
        <v>0</v>
      </c>
      <c r="W7869">
        <v>3</v>
      </c>
      <c r="X7869">
        <v>3</v>
      </c>
      <c r="Y7869">
        <v>9</v>
      </c>
      <c r="AD7869"/>
    </row>
    <row r="7870" spans="1:30" x14ac:dyDescent="0.25">
      <c r="A7870" t="s">
        <v>40</v>
      </c>
      <c r="B7870" s="2">
        <v>43790</v>
      </c>
      <c r="C7870" s="35">
        <f>YEAR(Sales[[#This Row],[ShipDate]])</f>
        <v>2019</v>
      </c>
      <c r="D7870" t="s">
        <v>36</v>
      </c>
      <c r="E7870" t="s">
        <v>31</v>
      </c>
      <c r="F7870" t="s">
        <v>59</v>
      </c>
      <c r="G7870" t="s">
        <v>25</v>
      </c>
      <c r="H7870" t="s">
        <v>1230</v>
      </c>
      <c r="I7870" t="s">
        <v>216</v>
      </c>
      <c r="J7870" t="s">
        <v>13</v>
      </c>
      <c r="K7870" t="s">
        <v>2648</v>
      </c>
      <c r="L7870" t="s">
        <v>30</v>
      </c>
      <c r="N7870" t="str">
        <f>IF(ISBLANK(Sales[[#This Row],[return]]),"No",Sales[[#This Row],[return]])</f>
        <v>No</v>
      </c>
      <c r="O7870" s="2">
        <v>43786</v>
      </c>
      <c r="P7870" s="8" t="str">
        <f>TEXT(DAY(Sales[[#This Row],[OrderDate]]),"ddd")</f>
        <v>Tue</v>
      </c>
      <c r="Q7870" s="8" t="str">
        <f>TEXT(MONTH(Sales[[#This Row],[ShipDate]])*29,"mmm")</f>
        <v>Nov</v>
      </c>
      <c r="R7870">
        <v>1662</v>
      </c>
      <c r="S7870" t="s">
        <v>2279</v>
      </c>
      <c r="T7870" t="s">
        <v>28</v>
      </c>
      <c r="U7870">
        <v>97123</v>
      </c>
      <c r="V7870" s="1">
        <v>0.2</v>
      </c>
      <c r="W7870">
        <v>7</v>
      </c>
      <c r="X7870">
        <v>3</v>
      </c>
      <c r="Y7870">
        <v>20</v>
      </c>
      <c r="AD7870"/>
    </row>
    <row r="7871" spans="1:30" x14ac:dyDescent="0.25">
      <c r="A7871" t="s">
        <v>40</v>
      </c>
      <c r="B7871" s="2">
        <v>43790</v>
      </c>
      <c r="C7871" s="35">
        <f>YEAR(Sales[[#This Row],[ShipDate]])</f>
        <v>2019</v>
      </c>
      <c r="D7871" t="s">
        <v>36</v>
      </c>
      <c r="E7871" t="s">
        <v>31</v>
      </c>
      <c r="F7871" t="s">
        <v>50</v>
      </c>
      <c r="G7871" t="s">
        <v>25</v>
      </c>
      <c r="H7871" t="s">
        <v>1230</v>
      </c>
      <c r="I7871" t="s">
        <v>216</v>
      </c>
      <c r="J7871" t="s">
        <v>13</v>
      </c>
      <c r="K7871" t="s">
        <v>2648</v>
      </c>
      <c r="L7871" t="s">
        <v>30</v>
      </c>
      <c r="N7871" t="str">
        <f>IF(ISBLANK(Sales[[#This Row],[return]]),"No",Sales[[#This Row],[return]])</f>
        <v>No</v>
      </c>
      <c r="O7871" s="2">
        <v>43786</v>
      </c>
      <c r="P7871" s="8" t="str">
        <f>TEXT(DAY(Sales[[#This Row],[OrderDate]]),"ddd")</f>
        <v>Tue</v>
      </c>
      <c r="Q7871" s="8" t="str">
        <f>TEXT(MONTH(Sales[[#This Row],[ShipDate]])*29,"mmm")</f>
        <v>Nov</v>
      </c>
      <c r="R7871">
        <v>267</v>
      </c>
      <c r="S7871" t="s">
        <v>2168</v>
      </c>
      <c r="T7871" t="s">
        <v>28</v>
      </c>
      <c r="U7871">
        <v>97123</v>
      </c>
      <c r="V7871" s="1">
        <v>0.7</v>
      </c>
      <c r="W7871">
        <v>-3</v>
      </c>
      <c r="X7871">
        <v>7</v>
      </c>
      <c r="Y7871">
        <v>4</v>
      </c>
      <c r="AD7871"/>
    </row>
    <row r="7872" spans="1:30" x14ac:dyDescent="0.25">
      <c r="A7872" t="s">
        <v>24</v>
      </c>
      <c r="B7872" s="2">
        <v>43692</v>
      </c>
      <c r="C7872" s="35">
        <f>YEAR(Sales[[#This Row],[ShipDate]])</f>
        <v>2019</v>
      </c>
      <c r="D7872" t="s">
        <v>113</v>
      </c>
      <c r="E7872" t="s">
        <v>18</v>
      </c>
      <c r="F7872" t="s">
        <v>43</v>
      </c>
      <c r="G7872" t="s">
        <v>11</v>
      </c>
      <c r="H7872" t="s">
        <v>1218</v>
      </c>
      <c r="I7872" t="s">
        <v>32</v>
      </c>
      <c r="J7872" t="s">
        <v>13</v>
      </c>
      <c r="K7872" t="s">
        <v>1141</v>
      </c>
      <c r="L7872" t="s">
        <v>30</v>
      </c>
      <c r="N7872" t="str">
        <f>IF(ISBLANK(Sales[[#This Row],[return]]),"No",Sales[[#This Row],[return]])</f>
        <v>No</v>
      </c>
      <c r="O7872" s="2">
        <v>43689</v>
      </c>
      <c r="P7872" s="8" t="str">
        <f>TEXT(DAY(Sales[[#This Row],[OrderDate]]),"ddd")</f>
        <v>Thu</v>
      </c>
      <c r="Q7872" s="8" t="str">
        <f>TEXT(MONTH(Sales[[#This Row],[ShipDate]])*29,"mmm")</f>
        <v>Aug</v>
      </c>
      <c r="R7872">
        <v>499</v>
      </c>
      <c r="S7872" t="s">
        <v>1219</v>
      </c>
      <c r="T7872" t="s">
        <v>28</v>
      </c>
      <c r="U7872">
        <v>92630</v>
      </c>
      <c r="V7872" s="1">
        <v>0</v>
      </c>
      <c r="W7872">
        <v>20</v>
      </c>
      <c r="X7872">
        <v>4</v>
      </c>
      <c r="Y7872">
        <v>55</v>
      </c>
      <c r="AD7872"/>
    </row>
    <row r="7873" spans="1:30" x14ac:dyDescent="0.25">
      <c r="A7873" t="s">
        <v>24</v>
      </c>
      <c r="B7873" s="2">
        <v>43692</v>
      </c>
      <c r="C7873" s="35">
        <f>YEAR(Sales[[#This Row],[ShipDate]])</f>
        <v>2019</v>
      </c>
      <c r="D7873" t="s">
        <v>113</v>
      </c>
      <c r="E7873" t="s">
        <v>18</v>
      </c>
      <c r="F7873" t="s">
        <v>52</v>
      </c>
      <c r="G7873" t="s">
        <v>25</v>
      </c>
      <c r="H7873" t="s">
        <v>1218</v>
      </c>
      <c r="I7873" t="s">
        <v>32</v>
      </c>
      <c r="J7873" t="s">
        <v>13</v>
      </c>
      <c r="K7873" t="s">
        <v>1141</v>
      </c>
      <c r="L7873" t="s">
        <v>30</v>
      </c>
      <c r="N7873" t="str">
        <f>IF(ISBLANK(Sales[[#This Row],[return]]),"No",Sales[[#This Row],[return]])</f>
        <v>No</v>
      </c>
      <c r="O7873" s="2">
        <v>43689</v>
      </c>
      <c r="P7873" s="8" t="str">
        <f>TEXT(DAY(Sales[[#This Row],[OrderDate]]),"ddd")</f>
        <v>Thu</v>
      </c>
      <c r="Q7873" s="8" t="str">
        <f>TEXT(MONTH(Sales[[#This Row],[ShipDate]])*29,"mmm")</f>
        <v>Aug</v>
      </c>
      <c r="R7873">
        <v>172</v>
      </c>
      <c r="S7873" t="s">
        <v>1710</v>
      </c>
      <c r="T7873" t="s">
        <v>28</v>
      </c>
      <c r="U7873">
        <v>92630</v>
      </c>
      <c r="V7873" s="1">
        <v>0</v>
      </c>
      <c r="W7873">
        <v>152</v>
      </c>
      <c r="X7873">
        <v>3</v>
      </c>
      <c r="Y7873">
        <v>543</v>
      </c>
      <c r="AD7873"/>
    </row>
    <row r="7874" spans="1:30" x14ac:dyDescent="0.25">
      <c r="A7874" t="s">
        <v>24</v>
      </c>
      <c r="B7874" s="2">
        <v>43780</v>
      </c>
      <c r="C7874" s="35">
        <f>YEAR(Sales[[#This Row],[ShipDate]])</f>
        <v>2019</v>
      </c>
      <c r="D7874" t="s">
        <v>113</v>
      </c>
      <c r="E7874" t="s">
        <v>31</v>
      </c>
      <c r="F7874" t="s">
        <v>23</v>
      </c>
      <c r="G7874" t="s">
        <v>11</v>
      </c>
      <c r="H7874" t="s">
        <v>2626</v>
      </c>
      <c r="I7874" t="s">
        <v>32</v>
      </c>
      <c r="J7874" t="s">
        <v>13</v>
      </c>
      <c r="K7874" t="s">
        <v>350</v>
      </c>
      <c r="L7874" t="s">
        <v>30</v>
      </c>
      <c r="N7874" t="str">
        <f>IF(ISBLANK(Sales[[#This Row],[return]]),"No",Sales[[#This Row],[return]])</f>
        <v>No</v>
      </c>
      <c r="O7874" s="2">
        <v>43778</v>
      </c>
      <c r="P7874" s="8" t="str">
        <f>TEXT(DAY(Sales[[#This Row],[OrderDate]]),"ddd")</f>
        <v>Mon</v>
      </c>
      <c r="Q7874" s="8" t="str">
        <f>TEXT(MONTH(Sales[[#This Row],[ShipDate]])*29,"mmm")</f>
        <v>Nov</v>
      </c>
      <c r="R7874">
        <v>762</v>
      </c>
      <c r="S7874" t="s">
        <v>145</v>
      </c>
      <c r="T7874" t="s">
        <v>28</v>
      </c>
      <c r="U7874">
        <v>94086</v>
      </c>
      <c r="V7874" s="1">
        <v>0.2</v>
      </c>
      <c r="W7874">
        <v>-3</v>
      </c>
      <c r="X7874">
        <v>3</v>
      </c>
      <c r="Y7874">
        <v>216</v>
      </c>
      <c r="AD7874"/>
    </row>
    <row r="7875" spans="1:30" x14ac:dyDescent="0.25">
      <c r="A7875" t="s">
        <v>40</v>
      </c>
      <c r="B7875" s="2">
        <v>43688</v>
      </c>
      <c r="C7875" s="35">
        <f>YEAR(Sales[[#This Row],[ShipDate]])</f>
        <v>2019</v>
      </c>
      <c r="D7875" t="s">
        <v>36</v>
      </c>
      <c r="E7875" t="s">
        <v>18</v>
      </c>
      <c r="F7875" t="s">
        <v>99</v>
      </c>
      <c r="G7875" t="s">
        <v>46</v>
      </c>
      <c r="H7875" t="s">
        <v>2483</v>
      </c>
      <c r="I7875" t="s">
        <v>129</v>
      </c>
      <c r="J7875" t="s">
        <v>13</v>
      </c>
      <c r="K7875" t="s">
        <v>1470</v>
      </c>
      <c r="L7875" t="s">
        <v>68</v>
      </c>
      <c r="N7875" t="str">
        <f>IF(ISBLANK(Sales[[#This Row],[return]]),"No",Sales[[#This Row],[return]])</f>
        <v>No</v>
      </c>
      <c r="O7875" s="2">
        <v>43684</v>
      </c>
      <c r="P7875" s="8" t="str">
        <f>TEXT(DAY(Sales[[#This Row],[OrderDate]]),"ddd")</f>
        <v>Sat</v>
      </c>
      <c r="Q7875" s="8" t="str">
        <f>TEXT(MONTH(Sales[[#This Row],[ShipDate]])*29,"mmm")</f>
        <v>Aug</v>
      </c>
      <c r="R7875">
        <v>1077</v>
      </c>
      <c r="S7875" t="s">
        <v>2477</v>
      </c>
      <c r="T7875" t="s">
        <v>66</v>
      </c>
      <c r="U7875">
        <v>56560</v>
      </c>
      <c r="V7875" s="1">
        <v>0</v>
      </c>
      <c r="W7875">
        <v>20</v>
      </c>
      <c r="X7875">
        <v>4</v>
      </c>
      <c r="Y7875">
        <v>64</v>
      </c>
      <c r="AD7875"/>
    </row>
    <row r="7876" spans="1:30" x14ac:dyDescent="0.25">
      <c r="A7876" t="s">
        <v>24</v>
      </c>
      <c r="B7876" s="2">
        <v>43734</v>
      </c>
      <c r="C7876" s="35">
        <f>YEAR(Sales[[#This Row],[ShipDate]])</f>
        <v>2019</v>
      </c>
      <c r="D7876" t="s">
        <v>19</v>
      </c>
      <c r="E7876" t="s">
        <v>18</v>
      </c>
      <c r="F7876" t="s">
        <v>290</v>
      </c>
      <c r="G7876" t="s">
        <v>25</v>
      </c>
      <c r="H7876" t="s">
        <v>88</v>
      </c>
      <c r="I7876" t="s">
        <v>93</v>
      </c>
      <c r="J7876" t="s">
        <v>13</v>
      </c>
      <c r="K7876" t="s">
        <v>1606</v>
      </c>
      <c r="L7876" t="s">
        <v>92</v>
      </c>
      <c r="N7876" t="str">
        <f>IF(ISBLANK(Sales[[#This Row],[return]]),"No",Sales[[#This Row],[return]])</f>
        <v>No</v>
      </c>
      <c r="O7876" s="2">
        <v>43730</v>
      </c>
      <c r="P7876" s="8" t="str">
        <f>TEXT(DAY(Sales[[#This Row],[OrderDate]]),"ddd")</f>
        <v>Sun</v>
      </c>
      <c r="Q7876" s="8" t="str">
        <f>TEXT(MONTH(Sales[[#This Row],[ShipDate]])*29,"mmm")</f>
        <v>Sep</v>
      </c>
      <c r="R7876">
        <v>1050</v>
      </c>
      <c r="S7876" t="s">
        <v>828</v>
      </c>
      <c r="T7876" t="s">
        <v>90</v>
      </c>
      <c r="U7876">
        <v>19134</v>
      </c>
      <c r="V7876" s="1">
        <v>0.2</v>
      </c>
      <c r="W7876">
        <v>-1049</v>
      </c>
      <c r="X7876">
        <v>7</v>
      </c>
      <c r="Y7876">
        <v>4664</v>
      </c>
      <c r="AD7876"/>
    </row>
    <row r="7877" spans="1:30" x14ac:dyDescent="0.25">
      <c r="A7877" t="s">
        <v>24</v>
      </c>
      <c r="B7877" s="2">
        <v>43734</v>
      </c>
      <c r="C7877" s="35">
        <f>YEAR(Sales[[#This Row],[ShipDate]])</f>
        <v>2019</v>
      </c>
      <c r="D7877" t="s">
        <v>19</v>
      </c>
      <c r="E7877" t="s">
        <v>18</v>
      </c>
      <c r="F7877" t="s">
        <v>50</v>
      </c>
      <c r="G7877" t="s">
        <v>25</v>
      </c>
      <c r="H7877" t="s">
        <v>88</v>
      </c>
      <c r="I7877" t="s">
        <v>93</v>
      </c>
      <c r="J7877" t="s">
        <v>13</v>
      </c>
      <c r="K7877" t="s">
        <v>1606</v>
      </c>
      <c r="L7877" t="s">
        <v>92</v>
      </c>
      <c r="N7877" t="str">
        <f>IF(ISBLANK(Sales[[#This Row],[return]]),"No",Sales[[#This Row],[return]])</f>
        <v>No</v>
      </c>
      <c r="O7877" s="2">
        <v>43730</v>
      </c>
      <c r="P7877" s="8" t="str">
        <f>TEXT(DAY(Sales[[#This Row],[OrderDate]]),"ddd")</f>
        <v>Sun</v>
      </c>
      <c r="Q7877" s="8" t="str">
        <f>TEXT(MONTH(Sales[[#This Row],[ShipDate]])*29,"mmm")</f>
        <v>Sep</v>
      </c>
      <c r="R7877">
        <v>449</v>
      </c>
      <c r="S7877" t="s">
        <v>788</v>
      </c>
      <c r="T7877" t="s">
        <v>90</v>
      </c>
      <c r="U7877">
        <v>19134</v>
      </c>
      <c r="V7877" s="1">
        <v>0.7</v>
      </c>
      <c r="W7877">
        <v>-4</v>
      </c>
      <c r="X7877">
        <v>1</v>
      </c>
      <c r="Y7877">
        <v>6</v>
      </c>
      <c r="AD7877"/>
    </row>
    <row r="7878" spans="1:30" x14ac:dyDescent="0.25">
      <c r="A7878" t="s">
        <v>24</v>
      </c>
      <c r="B7878" s="2">
        <v>43734</v>
      </c>
      <c r="C7878" s="35">
        <f>YEAR(Sales[[#This Row],[ShipDate]])</f>
        <v>2019</v>
      </c>
      <c r="D7878" t="s">
        <v>19</v>
      </c>
      <c r="E7878" t="s">
        <v>18</v>
      </c>
      <c r="F7878" t="s">
        <v>99</v>
      </c>
      <c r="G7878" t="s">
        <v>46</v>
      </c>
      <c r="H7878" t="s">
        <v>88</v>
      </c>
      <c r="I7878" t="s">
        <v>93</v>
      </c>
      <c r="J7878" t="s">
        <v>13</v>
      </c>
      <c r="K7878" t="s">
        <v>1606</v>
      </c>
      <c r="L7878" t="s">
        <v>92</v>
      </c>
      <c r="N7878" t="str">
        <f>IF(ISBLANK(Sales[[#This Row],[return]]),"No",Sales[[#This Row],[return]])</f>
        <v>No</v>
      </c>
      <c r="O7878" s="2">
        <v>43730</v>
      </c>
      <c r="P7878" s="8" t="str">
        <f>TEXT(DAY(Sales[[#This Row],[OrderDate]]),"ddd")</f>
        <v>Sun</v>
      </c>
      <c r="Q7878" s="8" t="str">
        <f>TEXT(MONTH(Sales[[#This Row],[ShipDate]])*29,"mmm")</f>
        <v>Sep</v>
      </c>
      <c r="R7878">
        <v>1032</v>
      </c>
      <c r="S7878" t="s">
        <v>2379</v>
      </c>
      <c r="T7878" t="s">
        <v>90</v>
      </c>
      <c r="U7878">
        <v>19134</v>
      </c>
      <c r="V7878" s="1">
        <v>0.2</v>
      </c>
      <c r="W7878">
        <v>23</v>
      </c>
      <c r="X7878">
        <v>2</v>
      </c>
      <c r="Y7878">
        <v>80</v>
      </c>
      <c r="AD7878"/>
    </row>
    <row r="7879" spans="1:30" x14ac:dyDescent="0.25">
      <c r="A7879" t="s">
        <v>40</v>
      </c>
      <c r="B7879" s="2">
        <v>43759</v>
      </c>
      <c r="C7879" s="35">
        <f>YEAR(Sales[[#This Row],[ShipDate]])</f>
        <v>2019</v>
      </c>
      <c r="D7879" t="s">
        <v>36</v>
      </c>
      <c r="E7879" t="s">
        <v>18</v>
      </c>
      <c r="F7879" t="s">
        <v>50</v>
      </c>
      <c r="G7879" t="s">
        <v>25</v>
      </c>
      <c r="H7879" t="s">
        <v>680</v>
      </c>
      <c r="I7879" t="s">
        <v>20</v>
      </c>
      <c r="J7879" t="s">
        <v>13</v>
      </c>
      <c r="K7879" t="s">
        <v>2182</v>
      </c>
      <c r="L7879" t="s">
        <v>17</v>
      </c>
      <c r="N7879" t="str">
        <f>IF(ISBLANK(Sales[[#This Row],[return]]),"No",Sales[[#This Row],[return]])</f>
        <v>No</v>
      </c>
      <c r="O7879" s="2">
        <v>43754</v>
      </c>
      <c r="P7879" s="8" t="str">
        <f>TEXT(DAY(Sales[[#This Row],[OrderDate]]),"ddd")</f>
        <v>Mon</v>
      </c>
      <c r="Q7879" s="8" t="str">
        <f>TEXT(MONTH(Sales[[#This Row],[ShipDate]])*29,"mmm")</f>
        <v>Oct</v>
      </c>
      <c r="R7879">
        <v>975</v>
      </c>
      <c r="S7879" t="s">
        <v>1894</v>
      </c>
      <c r="T7879" t="s">
        <v>15</v>
      </c>
      <c r="U7879">
        <v>40475</v>
      </c>
      <c r="V7879" s="1">
        <v>0</v>
      </c>
      <c r="W7879">
        <v>57</v>
      </c>
      <c r="X7879">
        <v>5</v>
      </c>
      <c r="Y7879">
        <v>125</v>
      </c>
      <c r="AD7879"/>
    </row>
    <row r="7880" spans="1:30" x14ac:dyDescent="0.25">
      <c r="A7880" t="s">
        <v>10</v>
      </c>
      <c r="B7880" s="2">
        <v>43626</v>
      </c>
      <c r="C7880" s="35">
        <f>YEAR(Sales[[#This Row],[ShipDate]])</f>
        <v>2019</v>
      </c>
      <c r="D7880" t="s">
        <v>36</v>
      </c>
      <c r="E7880" t="s">
        <v>31</v>
      </c>
      <c r="F7880" t="s">
        <v>43</v>
      </c>
      <c r="G7880" t="s">
        <v>11</v>
      </c>
      <c r="H7880" t="s">
        <v>362</v>
      </c>
      <c r="I7880" t="s">
        <v>58</v>
      </c>
      <c r="J7880" t="s">
        <v>13</v>
      </c>
      <c r="K7880" t="s">
        <v>2617</v>
      </c>
      <c r="L7880" t="s">
        <v>17</v>
      </c>
      <c r="N7880" t="str">
        <f>IF(ISBLANK(Sales[[#This Row],[return]]),"No",Sales[[#This Row],[return]])</f>
        <v>No</v>
      </c>
      <c r="O7880" s="2">
        <v>43620</v>
      </c>
      <c r="P7880" s="8" t="str">
        <f>TEXT(DAY(Sales[[#This Row],[OrderDate]]),"ddd")</f>
        <v>Wed</v>
      </c>
      <c r="Q7880" s="8" t="str">
        <f>TEXT(MONTH(Sales[[#This Row],[ShipDate]])*29,"mmm")</f>
        <v>Jun</v>
      </c>
      <c r="R7880">
        <v>1533</v>
      </c>
      <c r="S7880" t="s">
        <v>561</v>
      </c>
      <c r="T7880" t="s">
        <v>15</v>
      </c>
      <c r="U7880">
        <v>28110</v>
      </c>
      <c r="V7880" s="1">
        <v>0.2</v>
      </c>
      <c r="W7880">
        <v>2</v>
      </c>
      <c r="X7880">
        <v>2</v>
      </c>
      <c r="Y7880">
        <v>32</v>
      </c>
      <c r="AD7880"/>
    </row>
    <row r="7881" spans="1:30" x14ac:dyDescent="0.25">
      <c r="A7881" t="s">
        <v>10</v>
      </c>
      <c r="B7881" s="2">
        <v>43626</v>
      </c>
      <c r="C7881" s="35">
        <f>YEAR(Sales[[#This Row],[ShipDate]])</f>
        <v>2019</v>
      </c>
      <c r="D7881" t="s">
        <v>36</v>
      </c>
      <c r="E7881" t="s">
        <v>31</v>
      </c>
      <c r="F7881" t="s">
        <v>48</v>
      </c>
      <c r="G7881" t="s">
        <v>46</v>
      </c>
      <c r="H7881" t="s">
        <v>362</v>
      </c>
      <c r="I7881" t="s">
        <v>58</v>
      </c>
      <c r="J7881" t="s">
        <v>13</v>
      </c>
      <c r="K7881" t="s">
        <v>2617</v>
      </c>
      <c r="L7881" t="s">
        <v>17</v>
      </c>
      <c r="N7881" t="str">
        <f>IF(ISBLANK(Sales[[#This Row],[return]]),"No",Sales[[#This Row],[return]])</f>
        <v>No</v>
      </c>
      <c r="O7881" s="2">
        <v>43620</v>
      </c>
      <c r="P7881" s="8" t="str">
        <f>TEXT(DAY(Sales[[#This Row],[OrderDate]]),"ddd")</f>
        <v>Wed</v>
      </c>
      <c r="Q7881" s="8" t="str">
        <f>TEXT(MONTH(Sales[[#This Row],[ShipDate]])*29,"mmm")</f>
        <v>Jun</v>
      </c>
      <c r="R7881">
        <v>927</v>
      </c>
      <c r="S7881" t="s">
        <v>2516</v>
      </c>
      <c r="T7881" t="s">
        <v>15</v>
      </c>
      <c r="U7881">
        <v>28110</v>
      </c>
      <c r="V7881" s="1">
        <v>0.2</v>
      </c>
      <c r="W7881">
        <v>25</v>
      </c>
      <c r="X7881">
        <v>2</v>
      </c>
      <c r="Y7881">
        <v>72</v>
      </c>
      <c r="AD7881"/>
    </row>
    <row r="7882" spans="1:30" x14ac:dyDescent="0.25">
      <c r="A7882" t="s">
        <v>24</v>
      </c>
      <c r="B7882" s="2">
        <v>43785</v>
      </c>
      <c r="C7882" s="35">
        <f>YEAR(Sales[[#This Row],[ShipDate]])</f>
        <v>2019</v>
      </c>
      <c r="D7882" t="s">
        <v>19</v>
      </c>
      <c r="E7882" t="s">
        <v>31</v>
      </c>
      <c r="F7882" t="s">
        <v>52</v>
      </c>
      <c r="G7882" t="s">
        <v>25</v>
      </c>
      <c r="H7882" t="s">
        <v>34</v>
      </c>
      <c r="I7882" t="s">
        <v>37</v>
      </c>
      <c r="J7882" t="s">
        <v>13</v>
      </c>
      <c r="K7882" t="s">
        <v>712</v>
      </c>
      <c r="L7882" t="s">
        <v>17</v>
      </c>
      <c r="N7882" t="str">
        <f>IF(ISBLANK(Sales[[#This Row],[return]]),"No",Sales[[#This Row],[return]])</f>
        <v>No</v>
      </c>
      <c r="O7882" s="2">
        <v>43780</v>
      </c>
      <c r="P7882" s="8" t="str">
        <f>TEXT(DAY(Sales[[#This Row],[OrderDate]]),"ddd")</f>
        <v>Wed</v>
      </c>
      <c r="Q7882" s="8" t="str">
        <f>TEXT(MONTH(Sales[[#This Row],[ShipDate]])*29,"mmm")</f>
        <v>Nov</v>
      </c>
      <c r="R7882">
        <v>864</v>
      </c>
      <c r="S7882" t="s">
        <v>2169</v>
      </c>
      <c r="T7882" t="s">
        <v>15</v>
      </c>
      <c r="U7882">
        <v>33311</v>
      </c>
      <c r="V7882" s="1">
        <v>0.2</v>
      </c>
      <c r="W7882">
        <v>130</v>
      </c>
      <c r="X7882">
        <v>5</v>
      </c>
      <c r="Y7882">
        <v>1158</v>
      </c>
      <c r="AD7882"/>
    </row>
    <row r="7883" spans="1:30" x14ac:dyDescent="0.25">
      <c r="A7883" t="s">
        <v>10</v>
      </c>
      <c r="B7883" s="2">
        <v>43834</v>
      </c>
      <c r="C7883" s="35">
        <f>YEAR(Sales[[#This Row],[ShipDate]])</f>
        <v>2020</v>
      </c>
      <c r="D7883" t="s">
        <v>36</v>
      </c>
      <c r="E7883" t="s">
        <v>31</v>
      </c>
      <c r="F7883" t="s">
        <v>59</v>
      </c>
      <c r="G7883" t="s">
        <v>25</v>
      </c>
      <c r="H7883" t="s">
        <v>2103</v>
      </c>
      <c r="I7883" t="s">
        <v>133</v>
      </c>
      <c r="J7883" t="s">
        <v>13</v>
      </c>
      <c r="K7883" t="s">
        <v>182</v>
      </c>
      <c r="L7883" t="s">
        <v>68</v>
      </c>
      <c r="N7883" t="str">
        <f>IF(ISBLANK(Sales[[#This Row],[return]]),"No",Sales[[#This Row],[return]])</f>
        <v>No</v>
      </c>
      <c r="O7883" s="2">
        <v>43828</v>
      </c>
      <c r="P7883" s="8" t="str">
        <f>TEXT(DAY(Sales[[#This Row],[OrderDate]]),"ddd")</f>
        <v>Sun</v>
      </c>
      <c r="Q7883" s="8" t="str">
        <f>TEXT(MONTH(Sales[[#This Row],[ShipDate]])*29,"mmm")</f>
        <v>Jan</v>
      </c>
      <c r="R7883">
        <v>1708</v>
      </c>
      <c r="S7883" t="s">
        <v>1784</v>
      </c>
      <c r="T7883" t="s">
        <v>66</v>
      </c>
      <c r="U7883">
        <v>49505</v>
      </c>
      <c r="V7883" s="1">
        <v>0</v>
      </c>
      <c r="W7883">
        <v>101</v>
      </c>
      <c r="X7883">
        <v>2</v>
      </c>
      <c r="Y7883">
        <v>210</v>
      </c>
      <c r="AD7883"/>
    </row>
    <row r="7884" spans="1:30" x14ac:dyDescent="0.25">
      <c r="A7884" t="s">
        <v>10</v>
      </c>
      <c r="B7884" s="2">
        <v>43764</v>
      </c>
      <c r="C7884" s="35">
        <f>YEAR(Sales[[#This Row],[ShipDate]])</f>
        <v>2019</v>
      </c>
      <c r="D7884" t="s">
        <v>36</v>
      </c>
      <c r="E7884" t="s">
        <v>69</v>
      </c>
      <c r="F7884" t="s">
        <v>59</v>
      </c>
      <c r="G7884" t="s">
        <v>25</v>
      </c>
      <c r="H7884" t="s">
        <v>88</v>
      </c>
      <c r="I7884" t="s">
        <v>93</v>
      </c>
      <c r="J7884" t="s">
        <v>13</v>
      </c>
      <c r="K7884" t="s">
        <v>108</v>
      </c>
      <c r="L7884" t="s">
        <v>92</v>
      </c>
      <c r="N7884" t="str">
        <f>IF(ISBLANK(Sales[[#This Row],[return]]),"No",Sales[[#This Row],[return]])</f>
        <v>No</v>
      </c>
      <c r="O7884" s="2">
        <v>43758</v>
      </c>
      <c r="P7884" s="8" t="str">
        <f>TEXT(DAY(Sales[[#This Row],[OrderDate]]),"ddd")</f>
        <v>Fri</v>
      </c>
      <c r="Q7884" s="8" t="str">
        <f>TEXT(MONTH(Sales[[#This Row],[ShipDate]])*29,"mmm")</f>
        <v>Oct</v>
      </c>
      <c r="R7884">
        <v>1677</v>
      </c>
      <c r="S7884" t="s">
        <v>1931</v>
      </c>
      <c r="T7884" t="s">
        <v>90</v>
      </c>
      <c r="U7884">
        <v>19120</v>
      </c>
      <c r="V7884" s="1">
        <v>0.2</v>
      </c>
      <c r="W7884">
        <v>16</v>
      </c>
      <c r="X7884">
        <v>3</v>
      </c>
      <c r="Y7884">
        <v>46</v>
      </c>
      <c r="AD7884"/>
    </row>
    <row r="7885" spans="1:30" x14ac:dyDescent="0.25">
      <c r="A7885" t="s">
        <v>24</v>
      </c>
      <c r="B7885" s="2">
        <v>43820</v>
      </c>
      <c r="C7885" s="35">
        <f>YEAR(Sales[[#This Row],[ShipDate]])</f>
        <v>2019</v>
      </c>
      <c r="D7885" t="s">
        <v>113</v>
      </c>
      <c r="E7885" t="s">
        <v>18</v>
      </c>
      <c r="F7885" t="s">
        <v>290</v>
      </c>
      <c r="G7885" t="s">
        <v>25</v>
      </c>
      <c r="H7885" t="s">
        <v>1184</v>
      </c>
      <c r="I7885" t="s">
        <v>365</v>
      </c>
      <c r="J7885" t="s">
        <v>13</v>
      </c>
      <c r="K7885" t="s">
        <v>1627</v>
      </c>
      <c r="L7885" t="s">
        <v>17</v>
      </c>
      <c r="M7885" t="s">
        <v>82</v>
      </c>
      <c r="N7885" t="str">
        <f>IF(ISBLANK(Sales[[#This Row],[return]]),"No",Sales[[#This Row],[return]])</f>
        <v>Yes</v>
      </c>
      <c r="O7885" s="2">
        <v>43818</v>
      </c>
      <c r="P7885" s="8" t="str">
        <f>TEXT(DAY(Sales[[#This Row],[OrderDate]]),"ddd")</f>
        <v>Thu</v>
      </c>
      <c r="Q7885" s="8" t="str">
        <f>TEXT(MONTH(Sales[[#This Row],[ShipDate]])*29,"mmm")</f>
        <v>Dec</v>
      </c>
      <c r="R7885">
        <v>1050</v>
      </c>
      <c r="S7885" t="s">
        <v>828</v>
      </c>
      <c r="T7885" t="s">
        <v>15</v>
      </c>
      <c r="U7885">
        <v>70506</v>
      </c>
      <c r="V7885" s="1">
        <v>0</v>
      </c>
      <c r="W7885">
        <v>33</v>
      </c>
      <c r="X7885">
        <v>2</v>
      </c>
      <c r="Y7885">
        <v>1666</v>
      </c>
      <c r="AD7885"/>
    </row>
    <row r="7886" spans="1:30" x14ac:dyDescent="0.25">
      <c r="A7886" t="s">
        <v>10</v>
      </c>
      <c r="B7886" s="2">
        <v>43823</v>
      </c>
      <c r="C7886" s="35">
        <f>YEAR(Sales[[#This Row],[ShipDate]])</f>
        <v>2019</v>
      </c>
      <c r="D7886" t="s">
        <v>36</v>
      </c>
      <c r="E7886" t="s">
        <v>69</v>
      </c>
      <c r="F7886" t="s">
        <v>45</v>
      </c>
      <c r="G7886" t="s">
        <v>25</v>
      </c>
      <c r="H7886" t="s">
        <v>79</v>
      </c>
      <c r="I7886" t="s">
        <v>32</v>
      </c>
      <c r="J7886" t="s">
        <v>13</v>
      </c>
      <c r="K7886" t="s">
        <v>2947</v>
      </c>
      <c r="L7886" t="s">
        <v>30</v>
      </c>
      <c r="N7886" t="str">
        <f>IF(ISBLANK(Sales[[#This Row],[return]]),"No",Sales[[#This Row],[return]])</f>
        <v>No</v>
      </c>
      <c r="O7886" s="2">
        <v>43817</v>
      </c>
      <c r="P7886" s="8" t="str">
        <f>TEXT(DAY(Sales[[#This Row],[OrderDate]]),"ddd")</f>
        <v>Wed</v>
      </c>
      <c r="Q7886" s="8" t="str">
        <f>TEXT(MONTH(Sales[[#This Row],[ShipDate]])*29,"mmm")</f>
        <v>Dec</v>
      </c>
      <c r="R7886">
        <v>1151</v>
      </c>
      <c r="S7886" t="s">
        <v>2091</v>
      </c>
      <c r="T7886" t="s">
        <v>28</v>
      </c>
      <c r="U7886">
        <v>94110</v>
      </c>
      <c r="V7886" s="1">
        <v>0</v>
      </c>
      <c r="W7886">
        <v>2</v>
      </c>
      <c r="X7886">
        <v>2</v>
      </c>
      <c r="Y7886">
        <v>6</v>
      </c>
      <c r="AD7886"/>
    </row>
    <row r="7887" spans="1:30" x14ac:dyDescent="0.25">
      <c r="A7887" t="s">
        <v>24</v>
      </c>
      <c r="B7887" s="2">
        <v>43765</v>
      </c>
      <c r="C7887" s="35">
        <f>YEAR(Sales[[#This Row],[ShipDate]])</f>
        <v>2019</v>
      </c>
      <c r="D7887" t="s">
        <v>36</v>
      </c>
      <c r="E7887" t="s">
        <v>18</v>
      </c>
      <c r="F7887" t="s">
        <v>59</v>
      </c>
      <c r="G7887" t="s">
        <v>25</v>
      </c>
      <c r="H7887" t="s">
        <v>1558</v>
      </c>
      <c r="I7887" t="s">
        <v>786</v>
      </c>
      <c r="J7887" t="s">
        <v>13</v>
      </c>
      <c r="K7887" t="s">
        <v>2046</v>
      </c>
      <c r="L7887" t="s">
        <v>17</v>
      </c>
      <c r="N7887" t="str">
        <f>IF(ISBLANK(Sales[[#This Row],[return]]),"No",Sales[[#This Row],[return]])</f>
        <v>No</v>
      </c>
      <c r="O7887" s="2">
        <v>43758</v>
      </c>
      <c r="P7887" s="8" t="str">
        <f>TEXT(DAY(Sales[[#This Row],[OrderDate]]),"ddd")</f>
        <v>Fri</v>
      </c>
      <c r="Q7887" s="8" t="str">
        <f>TEXT(MONTH(Sales[[#This Row],[ShipDate]])*29,"mmm")</f>
        <v>Oct</v>
      </c>
      <c r="R7887">
        <v>1674</v>
      </c>
      <c r="S7887" t="s">
        <v>1649</v>
      </c>
      <c r="T7887" t="s">
        <v>15</v>
      </c>
      <c r="U7887">
        <v>72209</v>
      </c>
      <c r="V7887" s="1">
        <v>0</v>
      </c>
      <c r="W7887">
        <v>19</v>
      </c>
      <c r="X7887">
        <v>2</v>
      </c>
      <c r="Y7887">
        <v>40</v>
      </c>
      <c r="AD7887"/>
    </row>
    <row r="7888" spans="1:30" x14ac:dyDescent="0.25">
      <c r="A7888" t="s">
        <v>24</v>
      </c>
      <c r="B7888" s="2">
        <v>43765</v>
      </c>
      <c r="C7888" s="35">
        <f>YEAR(Sales[[#This Row],[ShipDate]])</f>
        <v>2019</v>
      </c>
      <c r="D7888" t="s">
        <v>36</v>
      </c>
      <c r="E7888" t="s">
        <v>18</v>
      </c>
      <c r="F7888" t="s">
        <v>45</v>
      </c>
      <c r="G7888" t="s">
        <v>25</v>
      </c>
      <c r="H7888" t="s">
        <v>1558</v>
      </c>
      <c r="I7888" t="s">
        <v>786</v>
      </c>
      <c r="J7888" t="s">
        <v>13</v>
      </c>
      <c r="K7888" t="s">
        <v>2046</v>
      </c>
      <c r="L7888" t="s">
        <v>17</v>
      </c>
      <c r="N7888" t="str">
        <f>IF(ISBLANK(Sales[[#This Row],[return]]),"No",Sales[[#This Row],[return]])</f>
        <v>No</v>
      </c>
      <c r="O7888" s="2">
        <v>43758</v>
      </c>
      <c r="P7888" s="8" t="str">
        <f>TEXT(DAY(Sales[[#This Row],[OrderDate]]),"ddd")</f>
        <v>Fri</v>
      </c>
      <c r="Q7888" s="8" t="str">
        <f>TEXT(MONTH(Sales[[#This Row],[ShipDate]])*29,"mmm")</f>
        <v>Oct</v>
      </c>
      <c r="R7888">
        <v>590</v>
      </c>
      <c r="S7888" t="s">
        <v>1718</v>
      </c>
      <c r="T7888" t="s">
        <v>15</v>
      </c>
      <c r="U7888">
        <v>72209</v>
      </c>
      <c r="V7888" s="1">
        <v>0</v>
      </c>
      <c r="W7888">
        <v>4</v>
      </c>
      <c r="X7888">
        <v>4</v>
      </c>
      <c r="Y7888">
        <v>13</v>
      </c>
      <c r="AD7888"/>
    </row>
    <row r="7889" spans="1:30" x14ac:dyDescent="0.25">
      <c r="A7889" t="s">
        <v>24</v>
      </c>
      <c r="B7889" s="2">
        <v>43765</v>
      </c>
      <c r="C7889" s="35">
        <f>YEAR(Sales[[#This Row],[ShipDate]])</f>
        <v>2019</v>
      </c>
      <c r="D7889" t="s">
        <v>36</v>
      </c>
      <c r="E7889" t="s">
        <v>18</v>
      </c>
      <c r="F7889" t="s">
        <v>50</v>
      </c>
      <c r="G7889" t="s">
        <v>25</v>
      </c>
      <c r="H7889" t="s">
        <v>1558</v>
      </c>
      <c r="I7889" t="s">
        <v>786</v>
      </c>
      <c r="J7889" t="s">
        <v>13</v>
      </c>
      <c r="K7889" t="s">
        <v>2046</v>
      </c>
      <c r="L7889" t="s">
        <v>17</v>
      </c>
      <c r="N7889" t="str">
        <f>IF(ISBLANK(Sales[[#This Row],[return]]),"No",Sales[[#This Row],[return]])</f>
        <v>No</v>
      </c>
      <c r="O7889" s="2">
        <v>43758</v>
      </c>
      <c r="P7889" s="8" t="str">
        <f>TEXT(DAY(Sales[[#This Row],[OrderDate]]),"ddd")</f>
        <v>Fri</v>
      </c>
      <c r="Q7889" s="8" t="str">
        <f>TEXT(MONTH(Sales[[#This Row],[ShipDate]])*29,"mmm")</f>
        <v>Oct</v>
      </c>
      <c r="R7889">
        <v>328</v>
      </c>
      <c r="S7889" t="s">
        <v>1882</v>
      </c>
      <c r="T7889" t="s">
        <v>15</v>
      </c>
      <c r="U7889">
        <v>72209</v>
      </c>
      <c r="V7889" s="1">
        <v>0</v>
      </c>
      <c r="W7889">
        <v>70</v>
      </c>
      <c r="X7889">
        <v>5</v>
      </c>
      <c r="Y7889">
        <v>146</v>
      </c>
      <c r="AD7889"/>
    </row>
    <row r="7890" spans="1:30" x14ac:dyDescent="0.25">
      <c r="A7890" t="s">
        <v>40</v>
      </c>
      <c r="B7890" s="2">
        <v>43790</v>
      </c>
      <c r="C7890" s="35">
        <f>YEAR(Sales[[#This Row],[ShipDate]])</f>
        <v>2019</v>
      </c>
      <c r="D7890" t="s">
        <v>19</v>
      </c>
      <c r="E7890" t="s">
        <v>18</v>
      </c>
      <c r="F7890" t="s">
        <v>43</v>
      </c>
      <c r="G7890" t="s">
        <v>11</v>
      </c>
      <c r="H7890" t="s">
        <v>1321</v>
      </c>
      <c r="I7890" t="s">
        <v>70</v>
      </c>
      <c r="J7890" t="s">
        <v>13</v>
      </c>
      <c r="K7890" t="s">
        <v>1322</v>
      </c>
      <c r="L7890" t="s">
        <v>68</v>
      </c>
      <c r="N7890" t="str">
        <f>IF(ISBLANK(Sales[[#This Row],[return]]),"No",Sales[[#This Row],[return]])</f>
        <v>No</v>
      </c>
      <c r="O7890" s="2">
        <v>43788</v>
      </c>
      <c r="P7890" s="8" t="str">
        <f>TEXT(DAY(Sales[[#This Row],[OrderDate]]),"ddd")</f>
        <v>Thu</v>
      </c>
      <c r="Q7890" s="8" t="str">
        <f>TEXT(MONTH(Sales[[#This Row],[ShipDate]])*29,"mmm")</f>
        <v>Nov</v>
      </c>
      <c r="R7890">
        <v>1533</v>
      </c>
      <c r="S7890" t="s">
        <v>561</v>
      </c>
      <c r="T7890" t="s">
        <v>66</v>
      </c>
      <c r="U7890">
        <v>75007</v>
      </c>
      <c r="V7890" s="1">
        <v>0.6</v>
      </c>
      <c r="W7890">
        <v>-14</v>
      </c>
      <c r="X7890">
        <v>2</v>
      </c>
      <c r="Y7890">
        <v>16</v>
      </c>
      <c r="AD7890"/>
    </row>
    <row r="7891" spans="1:30" x14ac:dyDescent="0.25">
      <c r="A7891" t="s">
        <v>40</v>
      </c>
      <c r="B7891" s="2">
        <v>43790</v>
      </c>
      <c r="C7891" s="35">
        <f>YEAR(Sales[[#This Row],[ShipDate]])</f>
        <v>2019</v>
      </c>
      <c r="D7891" t="s">
        <v>19</v>
      </c>
      <c r="E7891" t="s">
        <v>18</v>
      </c>
      <c r="F7891" t="s">
        <v>290</v>
      </c>
      <c r="G7891" t="s">
        <v>25</v>
      </c>
      <c r="H7891" t="s">
        <v>1321</v>
      </c>
      <c r="I7891" t="s">
        <v>70</v>
      </c>
      <c r="J7891" t="s">
        <v>13</v>
      </c>
      <c r="K7891" t="s">
        <v>1322</v>
      </c>
      <c r="L7891" t="s">
        <v>68</v>
      </c>
      <c r="N7891" t="str">
        <f>IF(ISBLANK(Sales[[#This Row],[return]]),"No",Sales[[#This Row],[return]])</f>
        <v>No</v>
      </c>
      <c r="O7891" s="2">
        <v>43788</v>
      </c>
      <c r="P7891" s="8" t="str">
        <f>TEXT(DAY(Sales[[#This Row],[OrderDate]]),"ddd")</f>
        <v>Thu</v>
      </c>
      <c r="Q7891" s="8" t="str">
        <f>TEXT(MONTH(Sales[[#This Row],[ShipDate]])*29,"mmm")</f>
        <v>Nov</v>
      </c>
      <c r="R7891">
        <v>76</v>
      </c>
      <c r="S7891" t="s">
        <v>1941</v>
      </c>
      <c r="T7891" t="s">
        <v>66</v>
      </c>
      <c r="U7891">
        <v>75007</v>
      </c>
      <c r="V7891" s="1">
        <v>0.2</v>
      </c>
      <c r="W7891">
        <v>1</v>
      </c>
      <c r="X7891">
        <v>1</v>
      </c>
      <c r="Y7891">
        <v>7</v>
      </c>
      <c r="AD7891"/>
    </row>
    <row r="7892" spans="1:30" x14ac:dyDescent="0.25">
      <c r="A7892" t="s">
        <v>40</v>
      </c>
      <c r="B7892" s="2">
        <v>43790</v>
      </c>
      <c r="C7892" s="35">
        <f>YEAR(Sales[[#This Row],[ShipDate]])</f>
        <v>2019</v>
      </c>
      <c r="D7892" t="s">
        <v>19</v>
      </c>
      <c r="E7892" t="s">
        <v>18</v>
      </c>
      <c r="F7892" t="s">
        <v>45</v>
      </c>
      <c r="G7892" t="s">
        <v>25</v>
      </c>
      <c r="H7892" t="s">
        <v>1321</v>
      </c>
      <c r="I7892" t="s">
        <v>70</v>
      </c>
      <c r="J7892" t="s">
        <v>13</v>
      </c>
      <c r="K7892" t="s">
        <v>1322</v>
      </c>
      <c r="L7892" t="s">
        <v>68</v>
      </c>
      <c r="N7892" t="str">
        <f>IF(ISBLANK(Sales[[#This Row],[return]]),"No",Sales[[#This Row],[return]])</f>
        <v>No</v>
      </c>
      <c r="O7892" s="2">
        <v>43788</v>
      </c>
      <c r="P7892" s="8" t="str">
        <f>TEXT(DAY(Sales[[#This Row],[OrderDate]]),"ddd")</f>
        <v>Thu</v>
      </c>
      <c r="Q7892" s="8" t="str">
        <f>TEXT(MONTH(Sales[[#This Row],[ShipDate]])*29,"mmm")</f>
        <v>Nov</v>
      </c>
      <c r="R7892">
        <v>363</v>
      </c>
      <c r="S7892" t="s">
        <v>548</v>
      </c>
      <c r="T7892" t="s">
        <v>66</v>
      </c>
      <c r="U7892">
        <v>75007</v>
      </c>
      <c r="V7892" s="1">
        <v>0.2</v>
      </c>
      <c r="W7892">
        <v>9</v>
      </c>
      <c r="X7892">
        <v>4</v>
      </c>
      <c r="Y7892">
        <v>99</v>
      </c>
      <c r="AD7892"/>
    </row>
    <row r="7893" spans="1:30" x14ac:dyDescent="0.25">
      <c r="A7893" t="s">
        <v>40</v>
      </c>
      <c r="B7893" s="2">
        <v>43790</v>
      </c>
      <c r="C7893" s="35">
        <f>YEAR(Sales[[#This Row],[ShipDate]])</f>
        <v>2019</v>
      </c>
      <c r="D7893" t="s">
        <v>19</v>
      </c>
      <c r="E7893" t="s">
        <v>18</v>
      </c>
      <c r="F7893" t="s">
        <v>59</v>
      </c>
      <c r="G7893" t="s">
        <v>25</v>
      </c>
      <c r="H7893" t="s">
        <v>1321</v>
      </c>
      <c r="I7893" t="s">
        <v>70</v>
      </c>
      <c r="J7893" t="s">
        <v>13</v>
      </c>
      <c r="K7893" t="s">
        <v>1322</v>
      </c>
      <c r="L7893" t="s">
        <v>68</v>
      </c>
      <c r="N7893" t="str">
        <f>IF(ISBLANK(Sales[[#This Row],[return]]),"No",Sales[[#This Row],[return]])</f>
        <v>No</v>
      </c>
      <c r="O7893" s="2">
        <v>43788</v>
      </c>
      <c r="P7893" s="8" t="str">
        <f>TEXT(DAY(Sales[[#This Row],[OrderDate]]),"ddd")</f>
        <v>Thu</v>
      </c>
      <c r="Q7893" s="8" t="str">
        <f>TEXT(MONTH(Sales[[#This Row],[ShipDate]])*29,"mmm")</f>
        <v>Nov</v>
      </c>
      <c r="R7893">
        <v>1694</v>
      </c>
      <c r="S7893" t="s">
        <v>1951</v>
      </c>
      <c r="T7893" t="s">
        <v>66</v>
      </c>
      <c r="U7893">
        <v>75007</v>
      </c>
      <c r="V7893" s="1">
        <v>0.2</v>
      </c>
      <c r="W7893">
        <v>5</v>
      </c>
      <c r="X7893">
        <v>4</v>
      </c>
      <c r="Y7893">
        <v>17</v>
      </c>
      <c r="AD7893"/>
    </row>
    <row r="7894" spans="1:30" x14ac:dyDescent="0.25">
      <c r="A7894" t="s">
        <v>24</v>
      </c>
      <c r="B7894" s="2">
        <v>43619</v>
      </c>
      <c r="C7894" s="35">
        <f>YEAR(Sales[[#This Row],[ShipDate]])</f>
        <v>2019</v>
      </c>
      <c r="D7894" t="s">
        <v>607</v>
      </c>
      <c r="E7894" t="s">
        <v>18</v>
      </c>
      <c r="F7894" t="s">
        <v>59</v>
      </c>
      <c r="G7894" t="s">
        <v>25</v>
      </c>
      <c r="H7894" t="s">
        <v>706</v>
      </c>
      <c r="I7894" t="s">
        <v>58</v>
      </c>
      <c r="J7894" t="s">
        <v>13</v>
      </c>
      <c r="K7894" t="s">
        <v>1889</v>
      </c>
      <c r="L7894" t="s">
        <v>17</v>
      </c>
      <c r="N7894" t="str">
        <f>IF(ISBLANK(Sales[[#This Row],[return]]),"No",Sales[[#This Row],[return]])</f>
        <v>No</v>
      </c>
      <c r="O7894" s="2">
        <v>43618</v>
      </c>
      <c r="P7894" s="8" t="str">
        <f>TEXT(DAY(Sales[[#This Row],[OrderDate]]),"ddd")</f>
        <v>Mon</v>
      </c>
      <c r="Q7894" s="8" t="str">
        <f>TEXT(MONTH(Sales[[#This Row],[ShipDate]])*29,"mmm")</f>
        <v>Jun</v>
      </c>
      <c r="R7894">
        <v>1568</v>
      </c>
      <c r="S7894" t="s">
        <v>1890</v>
      </c>
      <c r="T7894" t="s">
        <v>15</v>
      </c>
      <c r="U7894">
        <v>28540</v>
      </c>
      <c r="V7894" s="1">
        <v>0.2</v>
      </c>
      <c r="W7894">
        <v>9</v>
      </c>
      <c r="X7894">
        <v>4</v>
      </c>
      <c r="Y7894">
        <v>25</v>
      </c>
      <c r="AD7894"/>
    </row>
    <row r="7895" spans="1:30" x14ac:dyDescent="0.25">
      <c r="A7895" t="s">
        <v>40</v>
      </c>
      <c r="B7895" s="2">
        <v>43624</v>
      </c>
      <c r="C7895" s="35">
        <f>YEAR(Sales[[#This Row],[ShipDate]])</f>
        <v>2019</v>
      </c>
      <c r="D7895" t="s">
        <v>36</v>
      </c>
      <c r="E7895" t="s">
        <v>31</v>
      </c>
      <c r="F7895" t="s">
        <v>50</v>
      </c>
      <c r="G7895" t="s">
        <v>25</v>
      </c>
      <c r="H7895" t="s">
        <v>2827</v>
      </c>
      <c r="I7895" t="s">
        <v>70</v>
      </c>
      <c r="J7895" t="s">
        <v>13</v>
      </c>
      <c r="K7895" t="s">
        <v>2683</v>
      </c>
      <c r="L7895" t="s">
        <v>68</v>
      </c>
      <c r="N7895" t="str">
        <f>IF(ISBLANK(Sales[[#This Row],[return]]),"No",Sales[[#This Row],[return]])</f>
        <v>No</v>
      </c>
      <c r="O7895" s="2">
        <v>43620</v>
      </c>
      <c r="P7895" s="8" t="str">
        <f>TEXT(DAY(Sales[[#This Row],[OrderDate]]),"ddd")</f>
        <v>Wed</v>
      </c>
      <c r="Q7895" s="8" t="str">
        <f>TEXT(MONTH(Sales[[#This Row],[ShipDate]])*29,"mmm")</f>
        <v>Jun</v>
      </c>
      <c r="R7895">
        <v>1317</v>
      </c>
      <c r="S7895" t="s">
        <v>490</v>
      </c>
      <c r="T7895" t="s">
        <v>66</v>
      </c>
      <c r="U7895">
        <v>77489</v>
      </c>
      <c r="V7895" s="1">
        <v>0.8</v>
      </c>
      <c r="W7895">
        <v>-10</v>
      </c>
      <c r="X7895">
        <v>7</v>
      </c>
      <c r="Y7895">
        <v>6</v>
      </c>
      <c r="AD7895"/>
    </row>
    <row r="7896" spans="1:30" x14ac:dyDescent="0.25">
      <c r="A7896" t="s">
        <v>24</v>
      </c>
      <c r="B7896" s="2">
        <v>43811</v>
      </c>
      <c r="C7896" s="35">
        <f>YEAR(Sales[[#This Row],[ShipDate]])</f>
        <v>2019</v>
      </c>
      <c r="D7896" t="s">
        <v>113</v>
      </c>
      <c r="E7896" t="s">
        <v>18</v>
      </c>
      <c r="F7896" t="s">
        <v>43</v>
      </c>
      <c r="G7896" t="s">
        <v>11</v>
      </c>
      <c r="H7896" t="s">
        <v>34</v>
      </c>
      <c r="I7896" t="s">
        <v>37</v>
      </c>
      <c r="J7896" t="s">
        <v>13</v>
      </c>
      <c r="K7896" t="s">
        <v>1202</v>
      </c>
      <c r="L7896" t="s">
        <v>17</v>
      </c>
      <c r="N7896" t="str">
        <f>IF(ISBLANK(Sales[[#This Row],[return]]),"No",Sales[[#This Row],[return]])</f>
        <v>No</v>
      </c>
      <c r="O7896" s="2">
        <v>43809</v>
      </c>
      <c r="P7896" s="8" t="str">
        <f>TEXT(DAY(Sales[[#This Row],[OrderDate]]),"ddd")</f>
        <v>Tue</v>
      </c>
      <c r="Q7896" s="8" t="str">
        <f>TEXT(MONTH(Sales[[#This Row],[ShipDate]])*29,"mmm")</f>
        <v>Dec</v>
      </c>
      <c r="R7896">
        <v>1505</v>
      </c>
      <c r="S7896" t="s">
        <v>447</v>
      </c>
      <c r="T7896" t="s">
        <v>15</v>
      </c>
      <c r="U7896">
        <v>33311</v>
      </c>
      <c r="V7896" s="1">
        <v>0.2</v>
      </c>
      <c r="W7896">
        <v>6</v>
      </c>
      <c r="X7896">
        <v>3</v>
      </c>
      <c r="Y7896">
        <v>19</v>
      </c>
      <c r="AD7896"/>
    </row>
    <row r="7897" spans="1:30" x14ac:dyDescent="0.25">
      <c r="A7897" t="s">
        <v>40</v>
      </c>
      <c r="B7897" s="2">
        <v>43759</v>
      </c>
      <c r="C7897" s="35">
        <f>YEAR(Sales[[#This Row],[ShipDate]])</f>
        <v>2019</v>
      </c>
      <c r="D7897" t="s">
        <v>36</v>
      </c>
      <c r="E7897" t="s">
        <v>31</v>
      </c>
      <c r="F7897" t="s">
        <v>38</v>
      </c>
      <c r="G7897" t="s">
        <v>11</v>
      </c>
      <c r="H7897" t="s">
        <v>197</v>
      </c>
      <c r="I7897" t="s">
        <v>180</v>
      </c>
      <c r="J7897" t="s">
        <v>13</v>
      </c>
      <c r="K7897" t="s">
        <v>2600</v>
      </c>
      <c r="L7897" t="s">
        <v>17</v>
      </c>
      <c r="N7897" t="str">
        <f>IF(ISBLANK(Sales[[#This Row],[return]]),"No",Sales[[#This Row],[return]])</f>
        <v>No</v>
      </c>
      <c r="O7897" s="2">
        <v>43754</v>
      </c>
      <c r="P7897" s="8" t="str">
        <f>TEXT(DAY(Sales[[#This Row],[OrderDate]]),"ddd")</f>
        <v>Mon</v>
      </c>
      <c r="Q7897" s="8" t="str">
        <f>TEXT(MONTH(Sales[[#This Row],[ShipDate]])*29,"mmm")</f>
        <v>Oct</v>
      </c>
      <c r="R7897">
        <v>278</v>
      </c>
      <c r="S7897" t="s">
        <v>2612</v>
      </c>
      <c r="T7897" t="s">
        <v>15</v>
      </c>
      <c r="U7897">
        <v>38401</v>
      </c>
      <c r="V7897" s="1">
        <v>0.4</v>
      </c>
      <c r="W7897">
        <v>-969</v>
      </c>
      <c r="X7897">
        <v>7</v>
      </c>
      <c r="Y7897">
        <v>1875</v>
      </c>
      <c r="AD7897"/>
    </row>
    <row r="7898" spans="1:30" x14ac:dyDescent="0.25">
      <c r="A7898" t="s">
        <v>40</v>
      </c>
      <c r="B7898" s="2">
        <v>43759</v>
      </c>
      <c r="C7898" s="35">
        <f>YEAR(Sales[[#This Row],[ShipDate]])</f>
        <v>2019</v>
      </c>
      <c r="D7898" t="s">
        <v>36</v>
      </c>
      <c r="E7898" t="s">
        <v>31</v>
      </c>
      <c r="F7898" t="s">
        <v>99</v>
      </c>
      <c r="G7898" t="s">
        <v>46</v>
      </c>
      <c r="H7898" t="s">
        <v>197</v>
      </c>
      <c r="I7898" t="s">
        <v>180</v>
      </c>
      <c r="J7898" t="s">
        <v>13</v>
      </c>
      <c r="K7898" t="s">
        <v>2600</v>
      </c>
      <c r="L7898" t="s">
        <v>17</v>
      </c>
      <c r="N7898" t="str">
        <f>IF(ISBLANK(Sales[[#This Row],[return]]),"No",Sales[[#This Row],[return]])</f>
        <v>No</v>
      </c>
      <c r="O7898" s="2">
        <v>43754</v>
      </c>
      <c r="P7898" s="8" t="str">
        <f>TEXT(DAY(Sales[[#This Row],[OrderDate]]),"ddd")</f>
        <v>Mon</v>
      </c>
      <c r="Q7898" s="8" t="str">
        <f>TEXT(MONTH(Sales[[#This Row],[ShipDate]])*29,"mmm")</f>
        <v>Oct</v>
      </c>
      <c r="R7898">
        <v>1085</v>
      </c>
      <c r="S7898" t="s">
        <v>237</v>
      </c>
      <c r="T7898" t="s">
        <v>15</v>
      </c>
      <c r="U7898">
        <v>38401</v>
      </c>
      <c r="V7898" s="1">
        <v>0.2</v>
      </c>
      <c r="W7898">
        <v>4</v>
      </c>
      <c r="X7898">
        <v>2</v>
      </c>
      <c r="Y7898">
        <v>19</v>
      </c>
      <c r="AD7898"/>
    </row>
    <row r="7899" spans="1:30" x14ac:dyDescent="0.25">
      <c r="A7899" t="s">
        <v>40</v>
      </c>
      <c r="B7899" s="2">
        <v>43642</v>
      </c>
      <c r="C7899" s="35">
        <f>YEAR(Sales[[#This Row],[ShipDate]])</f>
        <v>2019</v>
      </c>
      <c r="D7899" t="s">
        <v>19</v>
      </c>
      <c r="E7899" t="s">
        <v>18</v>
      </c>
      <c r="F7899" t="s">
        <v>150</v>
      </c>
      <c r="G7899" t="s">
        <v>25</v>
      </c>
      <c r="H7899" t="s">
        <v>79</v>
      </c>
      <c r="I7899" t="s">
        <v>32</v>
      </c>
      <c r="J7899" t="s">
        <v>13</v>
      </c>
      <c r="K7899" t="s">
        <v>1315</v>
      </c>
      <c r="L7899" t="s">
        <v>30</v>
      </c>
      <c r="N7899" t="str">
        <f>IF(ISBLANK(Sales[[#This Row],[return]]),"No",Sales[[#This Row],[return]])</f>
        <v>No</v>
      </c>
      <c r="O7899" s="2">
        <v>43640</v>
      </c>
      <c r="P7899" s="8" t="str">
        <f>TEXT(DAY(Sales[[#This Row],[OrderDate]]),"ddd")</f>
        <v>Tue</v>
      </c>
      <c r="Q7899" s="8" t="str">
        <f>TEXT(MONTH(Sales[[#This Row],[ShipDate]])*29,"mmm")</f>
        <v>Jun</v>
      </c>
      <c r="R7899">
        <v>41</v>
      </c>
      <c r="S7899" t="s">
        <v>3242</v>
      </c>
      <c r="T7899" t="s">
        <v>28</v>
      </c>
      <c r="U7899">
        <v>94110</v>
      </c>
      <c r="V7899" s="1">
        <v>0</v>
      </c>
      <c r="W7899">
        <v>1</v>
      </c>
      <c r="X7899">
        <v>1</v>
      </c>
      <c r="Y7899">
        <v>3</v>
      </c>
      <c r="AD7899"/>
    </row>
    <row r="7900" spans="1:30" x14ac:dyDescent="0.25">
      <c r="A7900" t="s">
        <v>40</v>
      </c>
      <c r="B7900" s="2">
        <v>43777</v>
      </c>
      <c r="C7900" s="35">
        <f>YEAR(Sales[[#This Row],[ShipDate]])</f>
        <v>2019</v>
      </c>
      <c r="D7900" t="s">
        <v>36</v>
      </c>
      <c r="E7900" t="s">
        <v>69</v>
      </c>
      <c r="F7900" t="s">
        <v>45</v>
      </c>
      <c r="G7900" t="s">
        <v>25</v>
      </c>
      <c r="H7900" t="s">
        <v>3038</v>
      </c>
      <c r="I7900" t="s">
        <v>786</v>
      </c>
      <c r="J7900" t="s">
        <v>13</v>
      </c>
      <c r="K7900" t="s">
        <v>2967</v>
      </c>
      <c r="L7900" t="s">
        <v>17</v>
      </c>
      <c r="N7900" t="str">
        <f>IF(ISBLANK(Sales[[#This Row],[return]]),"No",Sales[[#This Row],[return]])</f>
        <v>No</v>
      </c>
      <c r="O7900" s="2">
        <v>43773</v>
      </c>
      <c r="P7900" s="8" t="str">
        <f>TEXT(DAY(Sales[[#This Row],[OrderDate]]),"ddd")</f>
        <v>Wed</v>
      </c>
      <c r="Q7900" s="8" t="str">
        <f>TEXT(MONTH(Sales[[#This Row],[ShipDate]])*29,"mmm")</f>
        <v>Nov</v>
      </c>
      <c r="R7900">
        <v>331</v>
      </c>
      <c r="S7900" t="s">
        <v>1937</v>
      </c>
      <c r="T7900" t="s">
        <v>15</v>
      </c>
      <c r="U7900">
        <v>72762</v>
      </c>
      <c r="V7900" s="1">
        <v>0</v>
      </c>
      <c r="W7900">
        <v>1</v>
      </c>
      <c r="X7900">
        <v>2</v>
      </c>
      <c r="Y7900">
        <v>4</v>
      </c>
      <c r="AD7900"/>
    </row>
    <row r="7901" spans="1:30" x14ac:dyDescent="0.25">
      <c r="A7901" t="s">
        <v>24</v>
      </c>
      <c r="B7901" s="2">
        <v>43515</v>
      </c>
      <c r="C7901" s="35">
        <f>YEAR(Sales[[#This Row],[ShipDate]])</f>
        <v>2019</v>
      </c>
      <c r="D7901" t="s">
        <v>113</v>
      </c>
      <c r="E7901" t="s">
        <v>69</v>
      </c>
      <c r="F7901" t="s">
        <v>21</v>
      </c>
      <c r="G7901" t="s">
        <v>11</v>
      </c>
      <c r="H7901" t="s">
        <v>107</v>
      </c>
      <c r="I7901" t="s">
        <v>70</v>
      </c>
      <c r="J7901" t="s">
        <v>13</v>
      </c>
      <c r="K7901" t="s">
        <v>2902</v>
      </c>
      <c r="L7901" t="s">
        <v>68</v>
      </c>
      <c r="N7901" t="str">
        <f>IF(ISBLANK(Sales[[#This Row],[return]]),"No",Sales[[#This Row],[return]])</f>
        <v>No</v>
      </c>
      <c r="O7901" s="2">
        <v>43513</v>
      </c>
      <c r="P7901" s="8" t="str">
        <f>TEXT(DAY(Sales[[#This Row],[OrderDate]]),"ddd")</f>
        <v>Tue</v>
      </c>
      <c r="Q7901" s="8" t="str">
        <f>TEXT(MONTH(Sales[[#This Row],[ShipDate]])*29,"mmm")</f>
        <v>Feb</v>
      </c>
      <c r="R7901">
        <v>1437</v>
      </c>
      <c r="S7901" t="s">
        <v>755</v>
      </c>
      <c r="T7901" t="s">
        <v>66</v>
      </c>
      <c r="U7901">
        <v>77041</v>
      </c>
      <c r="V7901" s="1">
        <v>0.32</v>
      </c>
      <c r="W7901">
        <v>-17</v>
      </c>
      <c r="X7901">
        <v>1</v>
      </c>
      <c r="Y7901">
        <v>89</v>
      </c>
      <c r="AD7901"/>
    </row>
    <row r="7902" spans="1:30" x14ac:dyDescent="0.25">
      <c r="A7902" t="s">
        <v>24</v>
      </c>
      <c r="B7902" s="2">
        <v>43515</v>
      </c>
      <c r="C7902" s="35">
        <f>YEAR(Sales[[#This Row],[ShipDate]])</f>
        <v>2019</v>
      </c>
      <c r="D7902" t="s">
        <v>113</v>
      </c>
      <c r="E7902" t="s">
        <v>69</v>
      </c>
      <c r="F7902" t="s">
        <v>45</v>
      </c>
      <c r="G7902" t="s">
        <v>25</v>
      </c>
      <c r="H7902" t="s">
        <v>107</v>
      </c>
      <c r="I7902" t="s">
        <v>70</v>
      </c>
      <c r="J7902" t="s">
        <v>13</v>
      </c>
      <c r="K7902" t="s">
        <v>2902</v>
      </c>
      <c r="L7902" t="s">
        <v>68</v>
      </c>
      <c r="N7902" t="str">
        <f>IF(ISBLANK(Sales[[#This Row],[return]]),"No",Sales[[#This Row],[return]])</f>
        <v>No</v>
      </c>
      <c r="O7902" s="2">
        <v>43513</v>
      </c>
      <c r="P7902" s="8" t="str">
        <f>TEXT(DAY(Sales[[#This Row],[OrderDate]]),"ddd")</f>
        <v>Tue</v>
      </c>
      <c r="Q7902" s="8" t="str">
        <f>TEXT(MONTH(Sales[[#This Row],[ShipDate]])*29,"mmm")</f>
        <v>Feb</v>
      </c>
      <c r="R7902">
        <v>524</v>
      </c>
      <c r="S7902" t="s">
        <v>2787</v>
      </c>
      <c r="T7902" t="s">
        <v>66</v>
      </c>
      <c r="U7902">
        <v>77041</v>
      </c>
      <c r="V7902" s="1">
        <v>0.2</v>
      </c>
      <c r="W7902">
        <v>53</v>
      </c>
      <c r="X7902">
        <v>6</v>
      </c>
      <c r="Y7902">
        <v>175</v>
      </c>
      <c r="AD7902"/>
    </row>
    <row r="7903" spans="1:30" x14ac:dyDescent="0.25">
      <c r="A7903" t="s">
        <v>24</v>
      </c>
      <c r="B7903" s="2">
        <v>43515</v>
      </c>
      <c r="C7903" s="35">
        <f>YEAR(Sales[[#This Row],[ShipDate]])</f>
        <v>2019</v>
      </c>
      <c r="D7903" t="s">
        <v>113</v>
      </c>
      <c r="E7903" t="s">
        <v>69</v>
      </c>
      <c r="F7903" t="s">
        <v>48</v>
      </c>
      <c r="G7903" t="s">
        <v>46</v>
      </c>
      <c r="H7903" t="s">
        <v>107</v>
      </c>
      <c r="I7903" t="s">
        <v>70</v>
      </c>
      <c r="J7903" t="s">
        <v>13</v>
      </c>
      <c r="K7903" t="s">
        <v>2902</v>
      </c>
      <c r="L7903" t="s">
        <v>68</v>
      </c>
      <c r="N7903" t="str">
        <f>IF(ISBLANK(Sales[[#This Row],[return]]),"No",Sales[[#This Row],[return]])</f>
        <v>No</v>
      </c>
      <c r="O7903" s="2">
        <v>43513</v>
      </c>
      <c r="P7903" s="8" t="str">
        <f>TEXT(DAY(Sales[[#This Row],[OrderDate]]),"ddd")</f>
        <v>Tue</v>
      </c>
      <c r="Q7903" s="8" t="str">
        <f>TEXT(MONTH(Sales[[#This Row],[ShipDate]])*29,"mmm")</f>
        <v>Feb</v>
      </c>
      <c r="R7903">
        <v>943</v>
      </c>
      <c r="S7903" t="s">
        <v>2393</v>
      </c>
      <c r="T7903" t="s">
        <v>66</v>
      </c>
      <c r="U7903">
        <v>77041</v>
      </c>
      <c r="V7903" s="1">
        <v>0.2</v>
      </c>
      <c r="W7903">
        <v>-88</v>
      </c>
      <c r="X7903">
        <v>4</v>
      </c>
      <c r="Y7903">
        <v>438</v>
      </c>
      <c r="AD7903"/>
    </row>
    <row r="7904" spans="1:30" x14ac:dyDescent="0.25">
      <c r="A7904" t="s">
        <v>24</v>
      </c>
      <c r="B7904" s="2">
        <v>43785</v>
      </c>
      <c r="C7904" s="35">
        <f>YEAR(Sales[[#This Row],[ShipDate]])</f>
        <v>2019</v>
      </c>
      <c r="D7904" t="s">
        <v>113</v>
      </c>
      <c r="E7904" t="s">
        <v>31</v>
      </c>
      <c r="F7904" t="s">
        <v>48</v>
      </c>
      <c r="G7904" t="s">
        <v>46</v>
      </c>
      <c r="H7904" t="s">
        <v>146</v>
      </c>
      <c r="I7904" t="s">
        <v>149</v>
      </c>
      <c r="J7904" t="s">
        <v>13</v>
      </c>
      <c r="K7904" t="s">
        <v>182</v>
      </c>
      <c r="L7904" t="s">
        <v>92</v>
      </c>
      <c r="N7904" t="str">
        <f>IF(ISBLANK(Sales[[#This Row],[return]]),"No",Sales[[#This Row],[return]])</f>
        <v>No</v>
      </c>
      <c r="O7904" s="2">
        <v>43782</v>
      </c>
      <c r="P7904" s="8" t="str">
        <f>TEXT(DAY(Sales[[#This Row],[OrderDate]]),"ddd")</f>
        <v>Fri</v>
      </c>
      <c r="Q7904" s="8" t="str">
        <f>TEXT(MONTH(Sales[[#This Row],[ShipDate]])*29,"mmm")</f>
        <v>Nov</v>
      </c>
      <c r="R7904">
        <v>1173</v>
      </c>
      <c r="S7904" t="s">
        <v>2388</v>
      </c>
      <c r="T7904" t="s">
        <v>90</v>
      </c>
      <c r="U7904">
        <v>10009</v>
      </c>
      <c r="V7904" s="1">
        <v>0</v>
      </c>
      <c r="W7904">
        <v>164</v>
      </c>
      <c r="X7904">
        <v>5</v>
      </c>
      <c r="Y7904">
        <v>630</v>
      </c>
      <c r="AD7904"/>
    </row>
    <row r="7905" spans="1:30" x14ac:dyDescent="0.25">
      <c r="A7905" t="s">
        <v>40</v>
      </c>
      <c r="B7905" s="2">
        <v>43582</v>
      </c>
      <c r="C7905" s="35">
        <f>YEAR(Sales[[#This Row],[ShipDate]])</f>
        <v>2019</v>
      </c>
      <c r="D7905" t="s">
        <v>19</v>
      </c>
      <c r="E7905" t="s">
        <v>18</v>
      </c>
      <c r="F7905" t="s">
        <v>21</v>
      </c>
      <c r="G7905" t="s">
        <v>11</v>
      </c>
      <c r="H7905" t="s">
        <v>26</v>
      </c>
      <c r="I7905" t="s">
        <v>32</v>
      </c>
      <c r="J7905" t="s">
        <v>13</v>
      </c>
      <c r="K7905" t="s">
        <v>835</v>
      </c>
      <c r="L7905" t="s">
        <v>30</v>
      </c>
      <c r="N7905" t="str">
        <f>IF(ISBLANK(Sales[[#This Row],[return]]),"No",Sales[[#This Row],[return]])</f>
        <v>No</v>
      </c>
      <c r="O7905" s="2">
        <v>43580</v>
      </c>
      <c r="P7905" s="8" t="str">
        <f>TEXT(DAY(Sales[[#This Row],[OrderDate]]),"ddd")</f>
        <v>Wed</v>
      </c>
      <c r="Q7905" s="8" t="str">
        <f>TEXT(MONTH(Sales[[#This Row],[ShipDate]])*29,"mmm")</f>
        <v>Apr</v>
      </c>
      <c r="R7905">
        <v>391</v>
      </c>
      <c r="S7905" t="s">
        <v>510</v>
      </c>
      <c r="T7905" t="s">
        <v>28</v>
      </c>
      <c r="U7905">
        <v>90008</v>
      </c>
      <c r="V7905" s="1">
        <v>0.15</v>
      </c>
      <c r="W7905">
        <v>28</v>
      </c>
      <c r="X7905">
        <v>7</v>
      </c>
      <c r="Y7905">
        <v>345</v>
      </c>
      <c r="AD7905"/>
    </row>
    <row r="7906" spans="1:30" x14ac:dyDescent="0.25">
      <c r="A7906" t="s">
        <v>40</v>
      </c>
      <c r="B7906" s="2">
        <v>43759</v>
      </c>
      <c r="C7906" s="35">
        <f>YEAR(Sales[[#This Row],[ShipDate]])</f>
        <v>2019</v>
      </c>
      <c r="D7906" t="s">
        <v>36</v>
      </c>
      <c r="E7906" t="s">
        <v>69</v>
      </c>
      <c r="F7906" t="s">
        <v>340</v>
      </c>
      <c r="G7906" t="s">
        <v>46</v>
      </c>
      <c r="H7906" t="s">
        <v>2814</v>
      </c>
      <c r="I7906" t="s">
        <v>169</v>
      </c>
      <c r="J7906" t="s">
        <v>13</v>
      </c>
      <c r="K7906" t="s">
        <v>2898</v>
      </c>
      <c r="L7906" t="s">
        <v>30</v>
      </c>
      <c r="N7906" t="str">
        <f>IF(ISBLANK(Sales[[#This Row],[return]]),"No",Sales[[#This Row],[return]])</f>
        <v>No</v>
      </c>
      <c r="O7906" s="2">
        <v>43754</v>
      </c>
      <c r="P7906" s="8" t="str">
        <f>TEXT(DAY(Sales[[#This Row],[OrderDate]]),"ddd")</f>
        <v>Mon</v>
      </c>
      <c r="Q7906" s="8" t="str">
        <f>TEXT(MONTH(Sales[[#This Row],[ShipDate]])*29,"mmm")</f>
        <v>Oct</v>
      </c>
      <c r="R7906">
        <v>1530</v>
      </c>
      <c r="S7906" t="s">
        <v>426</v>
      </c>
      <c r="T7906" t="s">
        <v>28</v>
      </c>
      <c r="U7906">
        <v>85364</v>
      </c>
      <c r="V7906" s="1">
        <v>0.7</v>
      </c>
      <c r="W7906">
        <v>-480</v>
      </c>
      <c r="X7906">
        <v>5</v>
      </c>
      <c r="Y7906">
        <v>600</v>
      </c>
      <c r="AD7906"/>
    </row>
    <row r="7907" spans="1:30" x14ac:dyDescent="0.25">
      <c r="A7907" t="s">
        <v>40</v>
      </c>
      <c r="B7907" s="2">
        <v>43541</v>
      </c>
      <c r="C7907" s="35">
        <f>YEAR(Sales[[#This Row],[ShipDate]])</f>
        <v>2019</v>
      </c>
      <c r="D7907" t="s">
        <v>36</v>
      </c>
      <c r="E7907" t="s">
        <v>31</v>
      </c>
      <c r="F7907" t="s">
        <v>48</v>
      </c>
      <c r="G7907" t="s">
        <v>46</v>
      </c>
      <c r="H7907" t="s">
        <v>583</v>
      </c>
      <c r="I7907" t="s">
        <v>585</v>
      </c>
      <c r="J7907" t="s">
        <v>13</v>
      </c>
      <c r="K7907" t="s">
        <v>85</v>
      </c>
      <c r="L7907" t="s">
        <v>92</v>
      </c>
      <c r="N7907" t="str">
        <f>IF(ISBLANK(Sales[[#This Row],[return]]),"No",Sales[[#This Row],[return]])</f>
        <v>No</v>
      </c>
      <c r="O7907" s="2">
        <v>43536</v>
      </c>
      <c r="P7907" s="8" t="str">
        <f>TEXT(DAY(Sales[[#This Row],[OrderDate]]),"ddd")</f>
        <v>Thu</v>
      </c>
      <c r="Q7907" s="8" t="str">
        <f>TEXT(MONTH(Sales[[#This Row],[ShipDate]])*29,"mmm")</f>
        <v>Mar</v>
      </c>
      <c r="R7907">
        <v>1303</v>
      </c>
      <c r="S7907" t="s">
        <v>2476</v>
      </c>
      <c r="T7907" t="s">
        <v>90</v>
      </c>
      <c r="U7907">
        <v>1852</v>
      </c>
      <c r="V7907" s="1">
        <v>0</v>
      </c>
      <c r="W7907">
        <v>32</v>
      </c>
      <c r="X7907">
        <v>7</v>
      </c>
      <c r="Y7907">
        <v>70</v>
      </c>
      <c r="AD7907"/>
    </row>
    <row r="7908" spans="1:30" x14ac:dyDescent="0.25">
      <c r="A7908" t="s">
        <v>24</v>
      </c>
      <c r="B7908" s="2">
        <v>43475</v>
      </c>
      <c r="C7908" s="35">
        <f>YEAR(Sales[[#This Row],[ShipDate]])</f>
        <v>2019</v>
      </c>
      <c r="D7908" t="s">
        <v>113</v>
      </c>
      <c r="E7908" t="s">
        <v>31</v>
      </c>
      <c r="F7908" t="s">
        <v>340</v>
      </c>
      <c r="G7908" t="s">
        <v>46</v>
      </c>
      <c r="H7908" t="s">
        <v>428</v>
      </c>
      <c r="I7908" t="s">
        <v>133</v>
      </c>
      <c r="J7908" t="s">
        <v>13</v>
      </c>
      <c r="K7908" t="s">
        <v>2701</v>
      </c>
      <c r="L7908" t="s">
        <v>68</v>
      </c>
      <c r="N7908" t="str">
        <f>IF(ISBLANK(Sales[[#This Row],[return]]),"No",Sales[[#This Row],[return]])</f>
        <v>No</v>
      </c>
      <c r="O7908" s="2">
        <v>43472</v>
      </c>
      <c r="P7908" s="8" t="str">
        <f>TEXT(DAY(Sales[[#This Row],[OrderDate]]),"ddd")</f>
        <v>Sat</v>
      </c>
      <c r="Q7908" s="8" t="str">
        <f>TEXT(MONTH(Sales[[#This Row],[ShipDate]])*29,"mmm")</f>
        <v>Jan</v>
      </c>
      <c r="R7908">
        <v>988</v>
      </c>
      <c r="S7908" t="s">
        <v>339</v>
      </c>
      <c r="T7908" t="s">
        <v>66</v>
      </c>
      <c r="U7908">
        <v>48205</v>
      </c>
      <c r="V7908" s="1">
        <v>0.1</v>
      </c>
      <c r="W7908">
        <v>680</v>
      </c>
      <c r="X7908">
        <v>2</v>
      </c>
      <c r="Y7908">
        <v>3060</v>
      </c>
      <c r="AD7908"/>
    </row>
    <row r="7909" spans="1:30" x14ac:dyDescent="0.25">
      <c r="A7909" t="s">
        <v>24</v>
      </c>
      <c r="B7909" s="2">
        <v>43764</v>
      </c>
      <c r="C7909" s="35">
        <f>YEAR(Sales[[#This Row],[ShipDate]])</f>
        <v>2019</v>
      </c>
      <c r="D7909" t="s">
        <v>36</v>
      </c>
      <c r="E7909" t="s">
        <v>18</v>
      </c>
      <c r="F7909" t="s">
        <v>48</v>
      </c>
      <c r="G7909" t="s">
        <v>46</v>
      </c>
      <c r="H7909" t="s">
        <v>107</v>
      </c>
      <c r="I7909" t="s">
        <v>70</v>
      </c>
      <c r="J7909" t="s">
        <v>13</v>
      </c>
      <c r="K7909" t="s">
        <v>1438</v>
      </c>
      <c r="L7909" t="s">
        <v>68</v>
      </c>
      <c r="N7909" t="str">
        <f>IF(ISBLANK(Sales[[#This Row],[return]]),"No",Sales[[#This Row],[return]])</f>
        <v>No</v>
      </c>
      <c r="O7909" s="2">
        <v>43757</v>
      </c>
      <c r="P7909" s="8" t="str">
        <f>TEXT(DAY(Sales[[#This Row],[OrderDate]]),"ddd")</f>
        <v>Thu</v>
      </c>
      <c r="Q7909" s="8" t="str">
        <f>TEXT(MONTH(Sales[[#This Row],[ShipDate]])*29,"mmm")</f>
        <v>Oct</v>
      </c>
      <c r="R7909">
        <v>1327</v>
      </c>
      <c r="S7909" t="s">
        <v>2331</v>
      </c>
      <c r="T7909" t="s">
        <v>66</v>
      </c>
      <c r="U7909">
        <v>77095</v>
      </c>
      <c r="V7909" s="1">
        <v>0.2</v>
      </c>
      <c r="W7909">
        <v>5</v>
      </c>
      <c r="X7909">
        <v>3</v>
      </c>
      <c r="Y7909">
        <v>17</v>
      </c>
      <c r="AD7909"/>
    </row>
    <row r="7910" spans="1:30" x14ac:dyDescent="0.25">
      <c r="A7910" t="s">
        <v>10</v>
      </c>
      <c r="B7910" s="2">
        <v>43604</v>
      </c>
      <c r="C7910" s="35">
        <f>YEAR(Sales[[#This Row],[ShipDate]])</f>
        <v>2019</v>
      </c>
      <c r="D7910" t="s">
        <v>113</v>
      </c>
      <c r="E7910" t="s">
        <v>31</v>
      </c>
      <c r="F7910" t="s">
        <v>21</v>
      </c>
      <c r="G7910" t="s">
        <v>11</v>
      </c>
      <c r="H7910" t="s">
        <v>1384</v>
      </c>
      <c r="I7910" t="s">
        <v>598</v>
      </c>
      <c r="J7910" t="s">
        <v>13</v>
      </c>
      <c r="K7910" t="s">
        <v>2604</v>
      </c>
      <c r="L7910" t="s">
        <v>17</v>
      </c>
      <c r="N7910" t="str">
        <f>IF(ISBLANK(Sales[[#This Row],[return]]),"No",Sales[[#This Row],[return]])</f>
        <v>No</v>
      </c>
      <c r="O7910" s="2">
        <v>43603</v>
      </c>
      <c r="P7910" s="8" t="str">
        <f>TEXT(DAY(Sales[[#This Row],[OrderDate]]),"ddd")</f>
        <v>Wed</v>
      </c>
      <c r="Q7910" s="8" t="str">
        <f>TEXT(MONTH(Sales[[#This Row],[ShipDate]])*29,"mmm")</f>
        <v>May</v>
      </c>
      <c r="R7910">
        <v>822</v>
      </c>
      <c r="S7910" t="s">
        <v>1118</v>
      </c>
      <c r="T7910" t="s">
        <v>15</v>
      </c>
      <c r="U7910">
        <v>30328</v>
      </c>
      <c r="V7910" s="1">
        <v>0</v>
      </c>
      <c r="W7910">
        <v>76</v>
      </c>
      <c r="X7910">
        <v>3</v>
      </c>
      <c r="Y7910">
        <v>303</v>
      </c>
      <c r="AD7910"/>
    </row>
    <row r="7911" spans="1:30" x14ac:dyDescent="0.25">
      <c r="A7911" t="s">
        <v>10</v>
      </c>
      <c r="B7911" s="2">
        <v>43604</v>
      </c>
      <c r="C7911" s="35">
        <f>YEAR(Sales[[#This Row],[ShipDate]])</f>
        <v>2019</v>
      </c>
      <c r="D7911" t="s">
        <v>113</v>
      </c>
      <c r="E7911" t="s">
        <v>31</v>
      </c>
      <c r="F7911" t="s">
        <v>52</v>
      </c>
      <c r="G7911" t="s">
        <v>25</v>
      </c>
      <c r="H7911" t="s">
        <v>1384</v>
      </c>
      <c r="I7911" t="s">
        <v>598</v>
      </c>
      <c r="J7911" t="s">
        <v>13</v>
      </c>
      <c r="K7911" t="s">
        <v>2604</v>
      </c>
      <c r="L7911" t="s">
        <v>17</v>
      </c>
      <c r="N7911" t="str">
        <f>IF(ISBLANK(Sales[[#This Row],[return]]),"No",Sales[[#This Row],[return]])</f>
        <v>No</v>
      </c>
      <c r="O7911" s="2">
        <v>43603</v>
      </c>
      <c r="P7911" s="8" t="str">
        <f>TEXT(DAY(Sales[[#This Row],[OrderDate]]),"ddd")</f>
        <v>Wed</v>
      </c>
      <c r="Q7911" s="8" t="str">
        <f>TEXT(MONTH(Sales[[#This Row],[ShipDate]])*29,"mmm")</f>
        <v>May</v>
      </c>
      <c r="R7911">
        <v>63</v>
      </c>
      <c r="S7911" t="s">
        <v>3088</v>
      </c>
      <c r="T7911" t="s">
        <v>15</v>
      </c>
      <c r="U7911">
        <v>30328</v>
      </c>
      <c r="V7911" s="1">
        <v>0</v>
      </c>
      <c r="W7911">
        <v>4</v>
      </c>
      <c r="X7911">
        <v>2</v>
      </c>
      <c r="Y7911">
        <v>17</v>
      </c>
      <c r="AD7911"/>
    </row>
    <row r="7912" spans="1:30" x14ac:dyDescent="0.25">
      <c r="A7912" t="s">
        <v>10</v>
      </c>
      <c r="B7912" s="2">
        <v>43604</v>
      </c>
      <c r="C7912" s="35">
        <f>YEAR(Sales[[#This Row],[ShipDate]])</f>
        <v>2019</v>
      </c>
      <c r="D7912" t="s">
        <v>113</v>
      </c>
      <c r="E7912" t="s">
        <v>31</v>
      </c>
      <c r="F7912" t="s">
        <v>50</v>
      </c>
      <c r="G7912" t="s">
        <v>25</v>
      </c>
      <c r="H7912" t="s">
        <v>1384</v>
      </c>
      <c r="I7912" t="s">
        <v>598</v>
      </c>
      <c r="J7912" t="s">
        <v>13</v>
      </c>
      <c r="K7912" t="s">
        <v>2604</v>
      </c>
      <c r="L7912" t="s">
        <v>17</v>
      </c>
      <c r="N7912" t="str">
        <f>IF(ISBLANK(Sales[[#This Row],[return]]),"No",Sales[[#This Row],[return]])</f>
        <v>No</v>
      </c>
      <c r="O7912" s="2">
        <v>43603</v>
      </c>
      <c r="P7912" s="8" t="str">
        <f>TEXT(DAY(Sales[[#This Row],[OrderDate]]),"ddd")</f>
        <v>Wed</v>
      </c>
      <c r="Q7912" s="8" t="str">
        <f>TEXT(MONTH(Sales[[#This Row],[ShipDate]])*29,"mmm")</f>
        <v>May</v>
      </c>
      <c r="R7912">
        <v>1291</v>
      </c>
      <c r="S7912" t="s">
        <v>742</v>
      </c>
      <c r="T7912" t="s">
        <v>15</v>
      </c>
      <c r="U7912">
        <v>30328</v>
      </c>
      <c r="V7912" s="1">
        <v>0</v>
      </c>
      <c r="W7912">
        <v>55</v>
      </c>
      <c r="X7912">
        <v>6</v>
      </c>
      <c r="Y7912">
        <v>114</v>
      </c>
      <c r="AD7912"/>
    </row>
    <row r="7913" spans="1:30" x14ac:dyDescent="0.25">
      <c r="A7913" t="s">
        <v>10</v>
      </c>
      <c r="B7913" s="2">
        <v>43604</v>
      </c>
      <c r="C7913" s="35">
        <f>YEAR(Sales[[#This Row],[ShipDate]])</f>
        <v>2019</v>
      </c>
      <c r="D7913" t="s">
        <v>113</v>
      </c>
      <c r="E7913" t="s">
        <v>31</v>
      </c>
      <c r="F7913" t="s">
        <v>48</v>
      </c>
      <c r="G7913" t="s">
        <v>46</v>
      </c>
      <c r="H7913" t="s">
        <v>1384</v>
      </c>
      <c r="I7913" t="s">
        <v>598</v>
      </c>
      <c r="J7913" t="s">
        <v>13</v>
      </c>
      <c r="K7913" t="s">
        <v>2604</v>
      </c>
      <c r="L7913" t="s">
        <v>17</v>
      </c>
      <c r="N7913" t="str">
        <f>IF(ISBLANK(Sales[[#This Row],[return]]),"No",Sales[[#This Row],[return]])</f>
        <v>No</v>
      </c>
      <c r="O7913" s="2">
        <v>43603</v>
      </c>
      <c r="P7913" s="8" t="str">
        <f>TEXT(DAY(Sales[[#This Row],[OrderDate]]),"ddd")</f>
        <v>Wed</v>
      </c>
      <c r="Q7913" s="8" t="str">
        <f>TEXT(MONTH(Sales[[#This Row],[ShipDate]])*29,"mmm")</f>
        <v>May</v>
      </c>
      <c r="R7913">
        <v>143</v>
      </c>
      <c r="S7913" t="s">
        <v>2337</v>
      </c>
      <c r="T7913" t="s">
        <v>15</v>
      </c>
      <c r="U7913">
        <v>30328</v>
      </c>
      <c r="V7913" s="1">
        <v>0</v>
      </c>
      <c r="W7913">
        <v>16</v>
      </c>
      <c r="X7913">
        <v>2</v>
      </c>
      <c r="Y7913">
        <v>56</v>
      </c>
      <c r="AD7913"/>
    </row>
    <row r="7914" spans="1:30" x14ac:dyDescent="0.25">
      <c r="A7914" t="s">
        <v>10</v>
      </c>
      <c r="B7914" s="2">
        <v>43604</v>
      </c>
      <c r="C7914" s="35">
        <f>YEAR(Sales[[#This Row],[ShipDate]])</f>
        <v>2019</v>
      </c>
      <c r="D7914" t="s">
        <v>113</v>
      </c>
      <c r="E7914" t="s">
        <v>31</v>
      </c>
      <c r="F7914" t="s">
        <v>48</v>
      </c>
      <c r="G7914" t="s">
        <v>46</v>
      </c>
      <c r="H7914" t="s">
        <v>1384</v>
      </c>
      <c r="I7914" t="s">
        <v>598</v>
      </c>
      <c r="J7914" t="s">
        <v>13</v>
      </c>
      <c r="K7914" t="s">
        <v>2604</v>
      </c>
      <c r="L7914" t="s">
        <v>17</v>
      </c>
      <c r="N7914" t="str">
        <f>IF(ISBLANK(Sales[[#This Row],[return]]),"No",Sales[[#This Row],[return]])</f>
        <v>No</v>
      </c>
      <c r="O7914" s="2">
        <v>43603</v>
      </c>
      <c r="P7914" s="8" t="str">
        <f>TEXT(DAY(Sales[[#This Row],[OrderDate]]),"ddd")</f>
        <v>Wed</v>
      </c>
      <c r="Q7914" s="8" t="str">
        <f>TEXT(MONTH(Sales[[#This Row],[ShipDate]])*29,"mmm")</f>
        <v>May</v>
      </c>
      <c r="R7914">
        <v>1327</v>
      </c>
      <c r="S7914" t="s">
        <v>2331</v>
      </c>
      <c r="T7914" t="s">
        <v>15</v>
      </c>
      <c r="U7914">
        <v>30328</v>
      </c>
      <c r="V7914" s="1">
        <v>0</v>
      </c>
      <c r="W7914">
        <v>16</v>
      </c>
      <c r="X7914">
        <v>5</v>
      </c>
      <c r="Y7914">
        <v>35</v>
      </c>
      <c r="AD7914"/>
    </row>
    <row r="7915" spans="1:30" x14ac:dyDescent="0.25">
      <c r="A7915" t="s">
        <v>40</v>
      </c>
      <c r="B7915" s="2">
        <v>43801</v>
      </c>
      <c r="C7915" s="35">
        <f>YEAR(Sales[[#This Row],[ShipDate]])</f>
        <v>2019</v>
      </c>
      <c r="D7915" t="s">
        <v>36</v>
      </c>
      <c r="E7915" t="s">
        <v>31</v>
      </c>
      <c r="F7915" t="s">
        <v>50</v>
      </c>
      <c r="G7915" t="s">
        <v>25</v>
      </c>
      <c r="H7915" t="s">
        <v>249</v>
      </c>
      <c r="I7915" t="s">
        <v>142</v>
      </c>
      <c r="J7915" t="s">
        <v>13</v>
      </c>
      <c r="K7915" t="s">
        <v>2745</v>
      </c>
      <c r="L7915" t="s">
        <v>68</v>
      </c>
      <c r="N7915" t="str">
        <f>IF(ISBLANK(Sales[[#This Row],[return]]),"No",Sales[[#This Row],[return]])</f>
        <v>No</v>
      </c>
      <c r="O7915" s="2">
        <v>43796</v>
      </c>
      <c r="P7915" s="8" t="str">
        <f>TEXT(DAY(Sales[[#This Row],[OrderDate]]),"ddd")</f>
        <v>Fri</v>
      </c>
      <c r="Q7915" s="8" t="str">
        <f>TEXT(MONTH(Sales[[#This Row],[ShipDate]])*29,"mmm")</f>
        <v>Dec</v>
      </c>
      <c r="R7915">
        <v>683</v>
      </c>
      <c r="S7915" t="s">
        <v>1877</v>
      </c>
      <c r="T7915" t="s">
        <v>66</v>
      </c>
      <c r="U7915">
        <v>47201</v>
      </c>
      <c r="V7915" s="1">
        <v>0</v>
      </c>
      <c r="W7915">
        <v>224</v>
      </c>
      <c r="X7915">
        <v>3</v>
      </c>
      <c r="Y7915">
        <v>498</v>
      </c>
      <c r="AD7915"/>
    </row>
    <row r="7916" spans="1:30" x14ac:dyDescent="0.25">
      <c r="A7916" t="s">
        <v>40</v>
      </c>
      <c r="B7916" s="2">
        <v>43801</v>
      </c>
      <c r="C7916" s="35">
        <f>YEAR(Sales[[#This Row],[ShipDate]])</f>
        <v>2019</v>
      </c>
      <c r="D7916" t="s">
        <v>36</v>
      </c>
      <c r="E7916" t="s">
        <v>31</v>
      </c>
      <c r="F7916" t="s">
        <v>59</v>
      </c>
      <c r="G7916" t="s">
        <v>25</v>
      </c>
      <c r="H7916" t="s">
        <v>249</v>
      </c>
      <c r="I7916" t="s">
        <v>142</v>
      </c>
      <c r="J7916" t="s">
        <v>13</v>
      </c>
      <c r="K7916" t="s">
        <v>2745</v>
      </c>
      <c r="L7916" t="s">
        <v>68</v>
      </c>
      <c r="N7916" t="str">
        <f>IF(ISBLANK(Sales[[#This Row],[return]]),"No",Sales[[#This Row],[return]])</f>
        <v>No</v>
      </c>
      <c r="O7916" s="2">
        <v>43796</v>
      </c>
      <c r="P7916" s="8" t="str">
        <f>TEXT(DAY(Sales[[#This Row],[OrderDate]]),"ddd")</f>
        <v>Fri</v>
      </c>
      <c r="Q7916" s="8" t="str">
        <f>TEXT(MONTH(Sales[[#This Row],[ShipDate]])*29,"mmm")</f>
        <v>Dec</v>
      </c>
      <c r="R7916">
        <v>1701</v>
      </c>
      <c r="S7916" t="s">
        <v>1763</v>
      </c>
      <c r="T7916" t="s">
        <v>66</v>
      </c>
      <c r="U7916">
        <v>47201</v>
      </c>
      <c r="V7916" s="1">
        <v>0</v>
      </c>
      <c r="W7916">
        <v>73</v>
      </c>
      <c r="X7916">
        <v>6</v>
      </c>
      <c r="Y7916">
        <v>158</v>
      </c>
      <c r="AD7916"/>
    </row>
    <row r="7917" spans="1:30" x14ac:dyDescent="0.25">
      <c r="A7917" t="s">
        <v>40</v>
      </c>
      <c r="B7917" s="2">
        <v>43783</v>
      </c>
      <c r="C7917" s="35">
        <f>YEAR(Sales[[#This Row],[ShipDate]])</f>
        <v>2019</v>
      </c>
      <c r="D7917" t="s">
        <v>36</v>
      </c>
      <c r="E7917" t="s">
        <v>31</v>
      </c>
      <c r="F7917" t="s">
        <v>39</v>
      </c>
      <c r="G7917" t="s">
        <v>25</v>
      </c>
      <c r="H7917" t="s">
        <v>2855</v>
      </c>
      <c r="I7917" t="s">
        <v>32</v>
      </c>
      <c r="J7917" t="s">
        <v>13</v>
      </c>
      <c r="K7917" t="s">
        <v>2641</v>
      </c>
      <c r="L7917" t="s">
        <v>30</v>
      </c>
      <c r="N7917" t="str">
        <f>IF(ISBLANK(Sales[[#This Row],[return]]),"No",Sales[[#This Row],[return]])</f>
        <v>No</v>
      </c>
      <c r="O7917" s="2">
        <v>43778</v>
      </c>
      <c r="P7917" s="8" t="str">
        <f>TEXT(DAY(Sales[[#This Row],[OrderDate]]),"ddd")</f>
        <v>Mon</v>
      </c>
      <c r="Q7917" s="8" t="str">
        <f>TEXT(MONTH(Sales[[#This Row],[ShipDate]])*29,"mmm")</f>
        <v>Nov</v>
      </c>
      <c r="R7917">
        <v>1390</v>
      </c>
      <c r="S7917" t="s">
        <v>3275</v>
      </c>
      <c r="T7917" t="s">
        <v>28</v>
      </c>
      <c r="U7917">
        <v>92236</v>
      </c>
      <c r="V7917" s="1">
        <v>0</v>
      </c>
      <c r="W7917">
        <v>3</v>
      </c>
      <c r="X7917">
        <v>2</v>
      </c>
      <c r="Y7917">
        <v>64</v>
      </c>
      <c r="AD7917"/>
    </row>
    <row r="7918" spans="1:30" x14ac:dyDescent="0.25">
      <c r="A7918" t="s">
        <v>40</v>
      </c>
      <c r="B7918" s="2">
        <v>43783</v>
      </c>
      <c r="C7918" s="35">
        <f>YEAR(Sales[[#This Row],[ShipDate]])</f>
        <v>2019</v>
      </c>
      <c r="D7918" t="s">
        <v>36</v>
      </c>
      <c r="E7918" t="s">
        <v>31</v>
      </c>
      <c r="F7918" t="s">
        <v>99</v>
      </c>
      <c r="G7918" t="s">
        <v>46</v>
      </c>
      <c r="H7918" t="s">
        <v>2855</v>
      </c>
      <c r="I7918" t="s">
        <v>32</v>
      </c>
      <c r="J7918" t="s">
        <v>13</v>
      </c>
      <c r="K7918" t="s">
        <v>2641</v>
      </c>
      <c r="L7918" t="s">
        <v>30</v>
      </c>
      <c r="N7918" t="str">
        <f>IF(ISBLANK(Sales[[#This Row],[return]]),"No",Sales[[#This Row],[return]])</f>
        <v>No</v>
      </c>
      <c r="O7918" s="2">
        <v>43778</v>
      </c>
      <c r="P7918" s="8" t="str">
        <f>TEXT(DAY(Sales[[#This Row],[OrderDate]]),"ddd")</f>
        <v>Mon</v>
      </c>
      <c r="Q7918" s="8" t="str">
        <f>TEXT(MONTH(Sales[[#This Row],[ShipDate]])*29,"mmm")</f>
        <v>Nov</v>
      </c>
      <c r="R7918">
        <v>1328</v>
      </c>
      <c r="S7918" t="s">
        <v>2424</v>
      </c>
      <c r="T7918" t="s">
        <v>28</v>
      </c>
      <c r="U7918">
        <v>92236</v>
      </c>
      <c r="V7918" s="1">
        <v>0</v>
      </c>
      <c r="W7918">
        <v>44</v>
      </c>
      <c r="X7918">
        <v>1</v>
      </c>
      <c r="Y7918">
        <v>100</v>
      </c>
      <c r="AD7918"/>
    </row>
    <row r="7919" spans="1:30" x14ac:dyDescent="0.25">
      <c r="A7919" t="s">
        <v>10</v>
      </c>
      <c r="B7919" s="2">
        <v>43570</v>
      </c>
      <c r="C7919" s="35">
        <f>YEAR(Sales[[#This Row],[ShipDate]])</f>
        <v>2019</v>
      </c>
      <c r="D7919" t="s">
        <v>113</v>
      </c>
      <c r="E7919" t="s">
        <v>69</v>
      </c>
      <c r="F7919" t="s">
        <v>50</v>
      </c>
      <c r="G7919" t="s">
        <v>25</v>
      </c>
      <c r="H7919" t="s">
        <v>171</v>
      </c>
      <c r="I7919" t="s">
        <v>299</v>
      </c>
      <c r="J7919" t="s">
        <v>13</v>
      </c>
      <c r="K7919" t="s">
        <v>3003</v>
      </c>
      <c r="L7919" t="s">
        <v>68</v>
      </c>
      <c r="N7919" t="str">
        <f>IF(ISBLANK(Sales[[#This Row],[return]]),"No",Sales[[#This Row],[return]])</f>
        <v>No</v>
      </c>
      <c r="O7919" s="2">
        <v>43569</v>
      </c>
      <c r="P7919" s="8" t="str">
        <f>TEXT(DAY(Sales[[#This Row],[OrderDate]]),"ddd")</f>
        <v>Sat</v>
      </c>
      <c r="Q7919" s="8" t="str">
        <f>TEXT(MONTH(Sales[[#This Row],[ShipDate]])*29,"mmm")</f>
        <v>Apr</v>
      </c>
      <c r="R7919">
        <v>35</v>
      </c>
      <c r="S7919" t="s">
        <v>467</v>
      </c>
      <c r="T7919" t="s">
        <v>66</v>
      </c>
      <c r="U7919">
        <v>65807</v>
      </c>
      <c r="V7919" s="1">
        <v>0</v>
      </c>
      <c r="W7919">
        <v>4</v>
      </c>
      <c r="X7919">
        <v>2</v>
      </c>
      <c r="Y7919">
        <v>9</v>
      </c>
      <c r="AD7919"/>
    </row>
    <row r="7920" spans="1:30" x14ac:dyDescent="0.25">
      <c r="A7920" t="s">
        <v>40</v>
      </c>
      <c r="B7920" s="2">
        <v>43782</v>
      </c>
      <c r="C7920" s="35">
        <f>YEAR(Sales[[#This Row],[ShipDate]])</f>
        <v>2019</v>
      </c>
      <c r="D7920" t="s">
        <v>36</v>
      </c>
      <c r="E7920" t="s">
        <v>69</v>
      </c>
      <c r="F7920" t="s">
        <v>99</v>
      </c>
      <c r="G7920" t="s">
        <v>46</v>
      </c>
      <c r="H7920" t="s">
        <v>706</v>
      </c>
      <c r="I7920" t="s">
        <v>37</v>
      </c>
      <c r="J7920" t="s">
        <v>13</v>
      </c>
      <c r="K7920" t="s">
        <v>2897</v>
      </c>
      <c r="L7920" t="s">
        <v>17</v>
      </c>
      <c r="N7920" t="str">
        <f>IF(ISBLANK(Sales[[#This Row],[return]]),"No",Sales[[#This Row],[return]])</f>
        <v>No</v>
      </c>
      <c r="O7920" s="2">
        <v>43778</v>
      </c>
      <c r="P7920" s="8" t="str">
        <f>TEXT(DAY(Sales[[#This Row],[OrderDate]]),"ddd")</f>
        <v>Mon</v>
      </c>
      <c r="Q7920" s="8" t="str">
        <f>TEXT(MONTH(Sales[[#This Row],[ShipDate]])*29,"mmm")</f>
        <v>Nov</v>
      </c>
      <c r="R7920">
        <v>1012</v>
      </c>
      <c r="S7920" t="s">
        <v>767</v>
      </c>
      <c r="T7920" t="s">
        <v>15</v>
      </c>
      <c r="U7920">
        <v>32216</v>
      </c>
      <c r="V7920" s="1">
        <v>0.2</v>
      </c>
      <c r="W7920">
        <v>38</v>
      </c>
      <c r="X7920">
        <v>3</v>
      </c>
      <c r="Y7920">
        <v>192</v>
      </c>
      <c r="AD7920"/>
    </row>
    <row r="7921" spans="1:30" x14ac:dyDescent="0.25">
      <c r="A7921" t="s">
        <v>40</v>
      </c>
      <c r="B7921" s="2">
        <v>43782</v>
      </c>
      <c r="C7921" s="35">
        <f>YEAR(Sales[[#This Row],[ShipDate]])</f>
        <v>2019</v>
      </c>
      <c r="D7921" t="s">
        <v>36</v>
      </c>
      <c r="E7921" t="s">
        <v>69</v>
      </c>
      <c r="F7921" t="s">
        <v>48</v>
      </c>
      <c r="G7921" t="s">
        <v>46</v>
      </c>
      <c r="H7921" t="s">
        <v>706</v>
      </c>
      <c r="I7921" t="s">
        <v>37</v>
      </c>
      <c r="J7921" t="s">
        <v>13</v>
      </c>
      <c r="K7921" t="s">
        <v>2897</v>
      </c>
      <c r="L7921" t="s">
        <v>17</v>
      </c>
      <c r="N7921" t="str">
        <f>IF(ISBLANK(Sales[[#This Row],[return]]),"No",Sales[[#This Row],[return]])</f>
        <v>No</v>
      </c>
      <c r="O7921" s="2">
        <v>43778</v>
      </c>
      <c r="P7921" s="8" t="str">
        <f>TEXT(DAY(Sales[[#This Row],[OrderDate]]),"ddd")</f>
        <v>Mon</v>
      </c>
      <c r="Q7921" s="8" t="str">
        <f>TEXT(MONTH(Sales[[#This Row],[ShipDate]])*29,"mmm")</f>
        <v>Nov</v>
      </c>
      <c r="R7921">
        <v>1107</v>
      </c>
      <c r="S7921" t="s">
        <v>2569</v>
      </c>
      <c r="T7921" t="s">
        <v>15</v>
      </c>
      <c r="U7921">
        <v>32216</v>
      </c>
      <c r="V7921" s="1">
        <v>0.2</v>
      </c>
      <c r="W7921">
        <v>31</v>
      </c>
      <c r="X7921">
        <v>4</v>
      </c>
      <c r="Y7921">
        <v>499</v>
      </c>
      <c r="AD7921"/>
    </row>
    <row r="7922" spans="1:30" x14ac:dyDescent="0.25">
      <c r="A7922" t="s">
        <v>40</v>
      </c>
      <c r="B7922" s="2">
        <v>43597</v>
      </c>
      <c r="C7922" s="35">
        <f>YEAR(Sales[[#This Row],[ShipDate]])</f>
        <v>2019</v>
      </c>
      <c r="D7922" t="s">
        <v>36</v>
      </c>
      <c r="E7922" t="s">
        <v>69</v>
      </c>
      <c r="F7922" t="s">
        <v>99</v>
      </c>
      <c r="G7922" t="s">
        <v>46</v>
      </c>
      <c r="H7922" t="s">
        <v>26</v>
      </c>
      <c r="I7922" t="s">
        <v>32</v>
      </c>
      <c r="J7922" t="s">
        <v>13</v>
      </c>
      <c r="K7922" t="s">
        <v>587</v>
      </c>
      <c r="L7922" t="s">
        <v>30</v>
      </c>
      <c r="N7922" t="str">
        <f>IF(ISBLANK(Sales[[#This Row],[return]]),"No",Sales[[#This Row],[return]])</f>
        <v>No</v>
      </c>
      <c r="O7922" s="2">
        <v>43592</v>
      </c>
      <c r="P7922" s="8" t="str">
        <f>TEXT(DAY(Sales[[#This Row],[OrderDate]]),"ddd")</f>
        <v>Sat</v>
      </c>
      <c r="Q7922" s="8" t="str">
        <f>TEXT(MONTH(Sales[[#This Row],[ShipDate]])*29,"mmm")</f>
        <v>May</v>
      </c>
      <c r="R7922">
        <v>1011</v>
      </c>
      <c r="S7922" t="s">
        <v>2503</v>
      </c>
      <c r="T7922" t="s">
        <v>28</v>
      </c>
      <c r="U7922">
        <v>90004</v>
      </c>
      <c r="V7922" s="1">
        <v>0</v>
      </c>
      <c r="W7922">
        <v>29</v>
      </c>
      <c r="X7922">
        <v>1</v>
      </c>
      <c r="Y7922">
        <v>80</v>
      </c>
      <c r="AD7922"/>
    </row>
    <row r="7923" spans="1:30" x14ac:dyDescent="0.25">
      <c r="A7923" t="s">
        <v>40</v>
      </c>
      <c r="B7923" s="2">
        <v>43706</v>
      </c>
      <c r="C7923" s="35">
        <f>YEAR(Sales[[#This Row],[ShipDate]])</f>
        <v>2019</v>
      </c>
      <c r="D7923" t="s">
        <v>36</v>
      </c>
      <c r="E7923" t="s">
        <v>18</v>
      </c>
      <c r="F7923" t="s">
        <v>21</v>
      </c>
      <c r="G7923" t="s">
        <v>11</v>
      </c>
      <c r="H7923" t="s">
        <v>88</v>
      </c>
      <c r="I7923" t="s">
        <v>93</v>
      </c>
      <c r="J7923" t="s">
        <v>13</v>
      </c>
      <c r="K7923" t="s">
        <v>1037</v>
      </c>
      <c r="L7923" t="s">
        <v>92</v>
      </c>
      <c r="N7923" t="str">
        <f>IF(ISBLANK(Sales[[#This Row],[return]]),"No",Sales[[#This Row],[return]])</f>
        <v>No</v>
      </c>
      <c r="O7923" s="2">
        <v>43702</v>
      </c>
      <c r="P7923" s="8" t="str">
        <f>TEXT(DAY(Sales[[#This Row],[OrderDate]]),"ddd")</f>
        <v>Wed</v>
      </c>
      <c r="Q7923" s="8" t="str">
        <f>TEXT(MONTH(Sales[[#This Row],[ShipDate]])*29,"mmm")</f>
        <v>Aug</v>
      </c>
      <c r="R7923">
        <v>387</v>
      </c>
      <c r="S7923" t="s">
        <v>16</v>
      </c>
      <c r="T7923" t="s">
        <v>90</v>
      </c>
      <c r="U7923">
        <v>19140</v>
      </c>
      <c r="V7923" s="1">
        <v>0.5</v>
      </c>
      <c r="W7923">
        <v>-89</v>
      </c>
      <c r="X7923">
        <v>2</v>
      </c>
      <c r="Y7923">
        <v>131</v>
      </c>
      <c r="AD7923"/>
    </row>
    <row r="7924" spans="1:30" x14ac:dyDescent="0.25">
      <c r="A7924" t="s">
        <v>40</v>
      </c>
      <c r="B7924" s="2">
        <v>43713</v>
      </c>
      <c r="C7924" s="35">
        <f>YEAR(Sales[[#This Row],[ShipDate]])</f>
        <v>2019</v>
      </c>
      <c r="D7924" t="s">
        <v>36</v>
      </c>
      <c r="E7924" t="s">
        <v>18</v>
      </c>
      <c r="F7924" t="s">
        <v>39</v>
      </c>
      <c r="G7924" t="s">
        <v>25</v>
      </c>
      <c r="H7924" t="s">
        <v>1613</v>
      </c>
      <c r="I7924" t="s">
        <v>169</v>
      </c>
      <c r="J7924" t="s">
        <v>13</v>
      </c>
      <c r="K7924" t="s">
        <v>874</v>
      </c>
      <c r="L7924" t="s">
        <v>30</v>
      </c>
      <c r="N7924" t="str">
        <f>IF(ISBLANK(Sales[[#This Row],[return]]),"No",Sales[[#This Row],[return]])</f>
        <v>No</v>
      </c>
      <c r="O7924" s="2">
        <v>43708</v>
      </c>
      <c r="P7924" s="8" t="str">
        <f>TEXT(DAY(Sales[[#This Row],[OrderDate]]),"ddd")</f>
        <v>Tue</v>
      </c>
      <c r="Q7924" s="8" t="str">
        <f>TEXT(MONTH(Sales[[#This Row],[ShipDate]])*29,"mmm")</f>
        <v>Sep</v>
      </c>
      <c r="R7924">
        <v>1113</v>
      </c>
      <c r="S7924" t="s">
        <v>1992</v>
      </c>
      <c r="T7924" t="s">
        <v>28</v>
      </c>
      <c r="U7924">
        <v>85281</v>
      </c>
      <c r="V7924" s="1">
        <v>0.2</v>
      </c>
      <c r="W7924">
        <v>1</v>
      </c>
      <c r="X7924">
        <v>1</v>
      </c>
      <c r="Y7924">
        <v>11</v>
      </c>
      <c r="AD7924"/>
    </row>
    <row r="7925" spans="1:30" x14ac:dyDescent="0.25">
      <c r="A7925" t="s">
        <v>40</v>
      </c>
      <c r="B7925" s="2">
        <v>43713</v>
      </c>
      <c r="C7925" s="35">
        <f>YEAR(Sales[[#This Row],[ShipDate]])</f>
        <v>2019</v>
      </c>
      <c r="D7925" t="s">
        <v>36</v>
      </c>
      <c r="E7925" t="s">
        <v>18</v>
      </c>
      <c r="F7925" t="s">
        <v>150</v>
      </c>
      <c r="G7925" t="s">
        <v>25</v>
      </c>
      <c r="H7925" t="s">
        <v>1613</v>
      </c>
      <c r="I7925" t="s">
        <v>169</v>
      </c>
      <c r="J7925" t="s">
        <v>13</v>
      </c>
      <c r="K7925" t="s">
        <v>874</v>
      </c>
      <c r="L7925" t="s">
        <v>30</v>
      </c>
      <c r="N7925" t="str">
        <f>IF(ISBLANK(Sales[[#This Row],[return]]),"No",Sales[[#This Row],[return]])</f>
        <v>No</v>
      </c>
      <c r="O7925" s="2">
        <v>43708</v>
      </c>
      <c r="P7925" s="8" t="str">
        <f>TEXT(DAY(Sales[[#This Row],[OrderDate]]),"ddd")</f>
        <v>Tue</v>
      </c>
      <c r="Q7925" s="8" t="str">
        <f>TEXT(MONTH(Sales[[#This Row],[ShipDate]])*29,"mmm")</f>
        <v>Sep</v>
      </c>
      <c r="R7925">
        <v>1218</v>
      </c>
      <c r="S7925" t="s">
        <v>424</v>
      </c>
      <c r="T7925" t="s">
        <v>28</v>
      </c>
      <c r="U7925">
        <v>85281</v>
      </c>
      <c r="V7925" s="1">
        <v>0.2</v>
      </c>
      <c r="W7925">
        <v>3</v>
      </c>
      <c r="X7925">
        <v>3</v>
      </c>
      <c r="Y7925">
        <v>8</v>
      </c>
      <c r="AD7925"/>
    </row>
    <row r="7926" spans="1:30" x14ac:dyDescent="0.25">
      <c r="A7926" t="s">
        <v>40</v>
      </c>
      <c r="B7926" s="2">
        <v>43722</v>
      </c>
      <c r="C7926" s="35">
        <f>YEAR(Sales[[#This Row],[ShipDate]])</f>
        <v>2019</v>
      </c>
      <c r="D7926" t="s">
        <v>36</v>
      </c>
      <c r="E7926" t="s">
        <v>18</v>
      </c>
      <c r="F7926" t="s">
        <v>50</v>
      </c>
      <c r="G7926" t="s">
        <v>25</v>
      </c>
      <c r="H7926" t="s">
        <v>797</v>
      </c>
      <c r="I7926" t="s">
        <v>598</v>
      </c>
      <c r="J7926" t="s">
        <v>13</v>
      </c>
      <c r="K7926" t="s">
        <v>1216</v>
      </c>
      <c r="L7926" t="s">
        <v>17</v>
      </c>
      <c r="M7926" t="s">
        <v>82</v>
      </c>
      <c r="N7926" t="str">
        <f>IF(ISBLANK(Sales[[#This Row],[return]]),"No",Sales[[#This Row],[return]])</f>
        <v>Yes</v>
      </c>
      <c r="O7926" s="2">
        <v>43718</v>
      </c>
      <c r="P7926" s="8" t="str">
        <f>TEXT(DAY(Sales[[#This Row],[OrderDate]]),"ddd")</f>
        <v>Tue</v>
      </c>
      <c r="Q7926" s="8" t="str">
        <f>TEXT(MONTH(Sales[[#This Row],[ShipDate]])*29,"mmm")</f>
        <v>Sep</v>
      </c>
      <c r="R7926">
        <v>1651</v>
      </c>
      <c r="S7926" t="s">
        <v>2770</v>
      </c>
      <c r="T7926" t="s">
        <v>15</v>
      </c>
      <c r="U7926">
        <v>30318</v>
      </c>
      <c r="V7926" s="1">
        <v>0</v>
      </c>
      <c r="W7926">
        <v>1</v>
      </c>
      <c r="X7926">
        <v>1</v>
      </c>
      <c r="Y7926">
        <v>3</v>
      </c>
      <c r="AD7926"/>
    </row>
    <row r="7927" spans="1:30" x14ac:dyDescent="0.25">
      <c r="A7927" t="s">
        <v>40</v>
      </c>
      <c r="B7927" s="2">
        <v>43740</v>
      </c>
      <c r="C7927" s="35">
        <f>YEAR(Sales[[#This Row],[ShipDate]])</f>
        <v>2019</v>
      </c>
      <c r="D7927" t="s">
        <v>36</v>
      </c>
      <c r="E7927" t="s">
        <v>31</v>
      </c>
      <c r="F7927" t="s">
        <v>59</v>
      </c>
      <c r="G7927" t="s">
        <v>25</v>
      </c>
      <c r="H7927" t="s">
        <v>706</v>
      </c>
      <c r="I7927" t="s">
        <v>37</v>
      </c>
      <c r="J7927" t="s">
        <v>13</v>
      </c>
      <c r="K7927" t="s">
        <v>547</v>
      </c>
      <c r="L7927" t="s">
        <v>17</v>
      </c>
      <c r="N7927" t="str">
        <f>IF(ISBLANK(Sales[[#This Row],[return]]),"No",Sales[[#This Row],[return]])</f>
        <v>No</v>
      </c>
      <c r="O7927" s="2">
        <v>43736</v>
      </c>
      <c r="P7927" s="8" t="str">
        <f>TEXT(DAY(Sales[[#This Row],[OrderDate]]),"ddd")</f>
        <v>Sat</v>
      </c>
      <c r="Q7927" s="8" t="str">
        <f>TEXT(MONTH(Sales[[#This Row],[ShipDate]])*29,"mmm")</f>
        <v>Oct</v>
      </c>
      <c r="R7927">
        <v>1825</v>
      </c>
      <c r="S7927" t="s">
        <v>1026</v>
      </c>
      <c r="T7927" t="s">
        <v>15</v>
      </c>
      <c r="U7927">
        <v>32216</v>
      </c>
      <c r="V7927" s="1">
        <v>0.2</v>
      </c>
      <c r="W7927">
        <v>4</v>
      </c>
      <c r="X7927">
        <v>2</v>
      </c>
      <c r="Y7927">
        <v>10</v>
      </c>
      <c r="AD7927"/>
    </row>
    <row r="7928" spans="1:30" x14ac:dyDescent="0.25">
      <c r="A7928" t="s">
        <v>10</v>
      </c>
      <c r="B7928" s="2">
        <v>43806</v>
      </c>
      <c r="C7928" s="35">
        <f>YEAR(Sales[[#This Row],[ShipDate]])</f>
        <v>2019</v>
      </c>
      <c r="D7928" t="s">
        <v>19</v>
      </c>
      <c r="E7928" t="s">
        <v>18</v>
      </c>
      <c r="F7928" t="s">
        <v>59</v>
      </c>
      <c r="G7928" t="s">
        <v>25</v>
      </c>
      <c r="H7928" t="s">
        <v>368</v>
      </c>
      <c r="I7928" t="s">
        <v>252</v>
      </c>
      <c r="J7928" t="s">
        <v>13</v>
      </c>
      <c r="K7928" t="s">
        <v>1996</v>
      </c>
      <c r="L7928" t="s">
        <v>92</v>
      </c>
      <c r="N7928" t="str">
        <f>IF(ISBLANK(Sales[[#This Row],[return]]),"No",Sales[[#This Row],[return]])</f>
        <v>No</v>
      </c>
      <c r="O7928" s="2">
        <v>43803</v>
      </c>
      <c r="P7928" s="8" t="str">
        <f>TEXT(DAY(Sales[[#This Row],[OrderDate]]),"ddd")</f>
        <v>Wed</v>
      </c>
      <c r="Q7928" s="8" t="str">
        <f>TEXT(MONTH(Sales[[#This Row],[ShipDate]])*29,"mmm")</f>
        <v>Dec</v>
      </c>
      <c r="R7928">
        <v>905</v>
      </c>
      <c r="S7928" t="s">
        <v>3240</v>
      </c>
      <c r="T7928" t="s">
        <v>90</v>
      </c>
      <c r="U7928">
        <v>45014</v>
      </c>
      <c r="V7928" s="1">
        <v>0.2</v>
      </c>
      <c r="W7928">
        <v>23</v>
      </c>
      <c r="X7928">
        <v>3</v>
      </c>
      <c r="Y7928">
        <v>74</v>
      </c>
      <c r="AD7928"/>
    </row>
    <row r="7929" spans="1:30" x14ac:dyDescent="0.25">
      <c r="A7929" t="s">
        <v>10</v>
      </c>
      <c r="B7929" s="2">
        <v>43582</v>
      </c>
      <c r="C7929" s="35">
        <f>YEAR(Sales[[#This Row],[ShipDate]])</f>
        <v>2019</v>
      </c>
      <c r="D7929" t="s">
        <v>113</v>
      </c>
      <c r="E7929" t="s">
        <v>18</v>
      </c>
      <c r="F7929" t="s">
        <v>43</v>
      </c>
      <c r="G7929" t="s">
        <v>11</v>
      </c>
      <c r="H7929" t="s">
        <v>64</v>
      </c>
      <c r="I7929" t="s">
        <v>70</v>
      </c>
      <c r="J7929" t="s">
        <v>13</v>
      </c>
      <c r="K7929" t="s">
        <v>1123</v>
      </c>
      <c r="L7929" t="s">
        <v>68</v>
      </c>
      <c r="N7929" t="str">
        <f>IF(ISBLANK(Sales[[#This Row],[return]]),"No",Sales[[#This Row],[return]])</f>
        <v>No</v>
      </c>
      <c r="O7929" s="2">
        <v>43581</v>
      </c>
      <c r="P7929" s="8" t="str">
        <f>TEXT(DAY(Sales[[#This Row],[OrderDate]]),"ddd")</f>
        <v>Thu</v>
      </c>
      <c r="Q7929" s="8" t="str">
        <f>TEXT(MONTH(Sales[[#This Row],[ShipDate]])*29,"mmm")</f>
        <v>Apr</v>
      </c>
      <c r="R7929">
        <v>498</v>
      </c>
      <c r="S7929" t="s">
        <v>931</v>
      </c>
      <c r="T7929" t="s">
        <v>66</v>
      </c>
      <c r="U7929">
        <v>76106</v>
      </c>
      <c r="V7929" s="1">
        <v>0.6</v>
      </c>
      <c r="W7929">
        <v>-1</v>
      </c>
      <c r="X7929">
        <v>1</v>
      </c>
      <c r="Y7929">
        <v>2</v>
      </c>
      <c r="AD7929"/>
    </row>
    <row r="7930" spans="1:30" x14ac:dyDescent="0.25">
      <c r="A7930" t="s">
        <v>40</v>
      </c>
      <c r="B7930" s="2">
        <v>43546</v>
      </c>
      <c r="C7930" s="35">
        <f>YEAR(Sales[[#This Row],[ShipDate]])</f>
        <v>2019</v>
      </c>
      <c r="D7930" t="s">
        <v>36</v>
      </c>
      <c r="E7930" t="s">
        <v>18</v>
      </c>
      <c r="F7930" t="s">
        <v>45</v>
      </c>
      <c r="G7930" t="s">
        <v>25</v>
      </c>
      <c r="H7930" t="s">
        <v>399</v>
      </c>
      <c r="I7930" t="s">
        <v>70</v>
      </c>
      <c r="J7930" t="s">
        <v>13</v>
      </c>
      <c r="K7930" t="s">
        <v>1264</v>
      </c>
      <c r="L7930" t="s">
        <v>68</v>
      </c>
      <c r="N7930" t="str">
        <f>IF(ISBLANK(Sales[[#This Row],[return]]),"No",Sales[[#This Row],[return]])</f>
        <v>No</v>
      </c>
      <c r="O7930" s="2">
        <v>43542</v>
      </c>
      <c r="P7930" s="8" t="str">
        <f>TEXT(DAY(Sales[[#This Row],[OrderDate]]),"ddd")</f>
        <v>Wed</v>
      </c>
      <c r="Q7930" s="8" t="str">
        <f>TEXT(MONTH(Sales[[#This Row],[ShipDate]])*29,"mmm")</f>
        <v>Mar</v>
      </c>
      <c r="R7930">
        <v>1258</v>
      </c>
      <c r="S7930" t="s">
        <v>2130</v>
      </c>
      <c r="T7930" t="s">
        <v>66</v>
      </c>
      <c r="U7930">
        <v>75220</v>
      </c>
      <c r="V7930" s="1">
        <v>0.2</v>
      </c>
      <c r="W7930">
        <v>7</v>
      </c>
      <c r="X7930">
        <v>3</v>
      </c>
      <c r="Y7930">
        <v>24</v>
      </c>
      <c r="AD7930"/>
    </row>
    <row r="7931" spans="1:30" x14ac:dyDescent="0.25">
      <c r="A7931" t="s">
        <v>40</v>
      </c>
      <c r="B7931" s="2">
        <v>43792</v>
      </c>
      <c r="C7931" s="35">
        <f>YEAR(Sales[[#This Row],[ShipDate]])</f>
        <v>2019</v>
      </c>
      <c r="D7931" t="s">
        <v>36</v>
      </c>
      <c r="E7931" t="s">
        <v>18</v>
      </c>
      <c r="F7931" t="s">
        <v>23</v>
      </c>
      <c r="G7931" t="s">
        <v>11</v>
      </c>
      <c r="H7931" t="s">
        <v>164</v>
      </c>
      <c r="I7931" t="s">
        <v>120</v>
      </c>
      <c r="J7931" t="s">
        <v>13</v>
      </c>
      <c r="K7931" t="s">
        <v>3117</v>
      </c>
      <c r="L7931" t="s">
        <v>68</v>
      </c>
      <c r="N7931" t="str">
        <f>IF(ISBLANK(Sales[[#This Row],[return]]),"No",Sales[[#This Row],[return]])</f>
        <v>No</v>
      </c>
      <c r="O7931" s="2">
        <v>43787</v>
      </c>
      <c r="P7931" s="8" t="str">
        <f>TEXT(DAY(Sales[[#This Row],[OrderDate]]),"ddd")</f>
        <v>Wed</v>
      </c>
      <c r="Q7931" s="8" t="str">
        <f>TEXT(MONTH(Sales[[#This Row],[ShipDate]])*29,"mmm")</f>
        <v>Nov</v>
      </c>
      <c r="R7931">
        <v>756</v>
      </c>
      <c r="S7931" t="s">
        <v>1355</v>
      </c>
      <c r="T7931" t="s">
        <v>66</v>
      </c>
      <c r="U7931">
        <v>60623</v>
      </c>
      <c r="V7931" s="1">
        <v>0.3</v>
      </c>
      <c r="W7931">
        <v>-25</v>
      </c>
      <c r="X7931">
        <v>2</v>
      </c>
      <c r="Y7931">
        <v>127</v>
      </c>
      <c r="AD7931"/>
    </row>
    <row r="7932" spans="1:30" x14ac:dyDescent="0.25">
      <c r="A7932" t="s">
        <v>40</v>
      </c>
      <c r="B7932" s="2">
        <v>43792</v>
      </c>
      <c r="C7932" s="35">
        <f>YEAR(Sales[[#This Row],[ShipDate]])</f>
        <v>2019</v>
      </c>
      <c r="D7932" t="s">
        <v>36</v>
      </c>
      <c r="E7932" t="s">
        <v>18</v>
      </c>
      <c r="F7932" t="s">
        <v>104</v>
      </c>
      <c r="G7932" t="s">
        <v>25</v>
      </c>
      <c r="H7932" t="s">
        <v>164</v>
      </c>
      <c r="I7932" t="s">
        <v>120</v>
      </c>
      <c r="J7932" t="s">
        <v>13</v>
      </c>
      <c r="K7932" t="s">
        <v>3117</v>
      </c>
      <c r="L7932" t="s">
        <v>68</v>
      </c>
      <c r="N7932" t="str">
        <f>IF(ISBLANK(Sales[[#This Row],[return]]),"No",Sales[[#This Row],[return]])</f>
        <v>No</v>
      </c>
      <c r="O7932" s="2">
        <v>43787</v>
      </c>
      <c r="P7932" s="8" t="str">
        <f>TEXT(DAY(Sales[[#This Row],[OrderDate]]),"ddd")</f>
        <v>Wed</v>
      </c>
      <c r="Q7932" s="8" t="str">
        <f>TEXT(MONTH(Sales[[#This Row],[ShipDate]])*29,"mmm")</f>
        <v>Nov</v>
      </c>
      <c r="R7932">
        <v>1256</v>
      </c>
      <c r="S7932" t="s">
        <v>2073</v>
      </c>
      <c r="T7932" t="s">
        <v>66</v>
      </c>
      <c r="U7932">
        <v>60623</v>
      </c>
      <c r="V7932" s="1">
        <v>0.2</v>
      </c>
      <c r="W7932">
        <v>21</v>
      </c>
      <c r="X7932">
        <v>6</v>
      </c>
      <c r="Y7932">
        <v>56</v>
      </c>
      <c r="AD7932"/>
    </row>
    <row r="7933" spans="1:30" x14ac:dyDescent="0.25">
      <c r="A7933" t="s">
        <v>10</v>
      </c>
      <c r="B7933" s="2">
        <v>43732</v>
      </c>
      <c r="C7933" s="35">
        <f>YEAR(Sales[[#This Row],[ShipDate]])</f>
        <v>2019</v>
      </c>
      <c r="D7933" t="s">
        <v>607</v>
      </c>
      <c r="E7933" t="s">
        <v>31</v>
      </c>
      <c r="F7933" t="s">
        <v>48</v>
      </c>
      <c r="G7933" t="s">
        <v>46</v>
      </c>
      <c r="H7933" t="s">
        <v>686</v>
      </c>
      <c r="I7933" t="s">
        <v>585</v>
      </c>
      <c r="J7933" t="s">
        <v>13</v>
      </c>
      <c r="K7933" t="s">
        <v>646</v>
      </c>
      <c r="L7933" t="s">
        <v>92</v>
      </c>
      <c r="N7933" t="str">
        <f>IF(ISBLANK(Sales[[#This Row],[return]]),"No",Sales[[#This Row],[return]])</f>
        <v>No</v>
      </c>
      <c r="O7933" s="2">
        <v>43732</v>
      </c>
      <c r="P7933" s="8" t="str">
        <f>TEXT(DAY(Sales[[#This Row],[OrderDate]]),"ddd")</f>
        <v>Tue</v>
      </c>
      <c r="Q7933" s="8" t="str">
        <f>TEXT(MONTH(Sales[[#This Row],[ShipDate]])*29,"mmm")</f>
        <v>Sep</v>
      </c>
      <c r="R7933">
        <v>1249</v>
      </c>
      <c r="S7933" t="s">
        <v>836</v>
      </c>
      <c r="T7933" t="s">
        <v>90</v>
      </c>
      <c r="U7933">
        <v>1841</v>
      </c>
      <c r="V7933" s="1">
        <v>0</v>
      </c>
      <c r="W7933">
        <v>110</v>
      </c>
      <c r="X7933">
        <v>2</v>
      </c>
      <c r="Y7933">
        <v>392</v>
      </c>
      <c r="AD7933"/>
    </row>
    <row r="7934" spans="1:30" x14ac:dyDescent="0.25">
      <c r="A7934" t="s">
        <v>10</v>
      </c>
      <c r="B7934" s="2">
        <v>43732</v>
      </c>
      <c r="C7934" s="35">
        <f>YEAR(Sales[[#This Row],[ShipDate]])</f>
        <v>2019</v>
      </c>
      <c r="D7934" t="s">
        <v>607</v>
      </c>
      <c r="E7934" t="s">
        <v>31</v>
      </c>
      <c r="F7934" t="s">
        <v>48</v>
      </c>
      <c r="G7934" t="s">
        <v>46</v>
      </c>
      <c r="H7934" t="s">
        <v>686</v>
      </c>
      <c r="I7934" t="s">
        <v>585</v>
      </c>
      <c r="J7934" t="s">
        <v>13</v>
      </c>
      <c r="K7934" t="s">
        <v>646</v>
      </c>
      <c r="L7934" t="s">
        <v>92</v>
      </c>
      <c r="N7934" t="str">
        <f>IF(ISBLANK(Sales[[#This Row],[return]]),"No",Sales[[#This Row],[return]])</f>
        <v>No</v>
      </c>
      <c r="O7934" s="2">
        <v>43732</v>
      </c>
      <c r="P7934" s="8" t="str">
        <f>TEXT(DAY(Sales[[#This Row],[OrderDate]]),"ddd")</f>
        <v>Tue</v>
      </c>
      <c r="Q7934" s="8" t="str">
        <f>TEXT(MONTH(Sales[[#This Row],[ShipDate]])*29,"mmm")</f>
        <v>Sep</v>
      </c>
      <c r="R7934">
        <v>1628</v>
      </c>
      <c r="S7934" t="s">
        <v>2523</v>
      </c>
      <c r="T7934" t="s">
        <v>90</v>
      </c>
      <c r="U7934">
        <v>1841</v>
      </c>
      <c r="V7934" s="1">
        <v>0</v>
      </c>
      <c r="W7934">
        <v>131</v>
      </c>
      <c r="X7934">
        <v>3</v>
      </c>
      <c r="Y7934">
        <v>438</v>
      </c>
      <c r="AD7934"/>
    </row>
    <row r="7935" spans="1:30" x14ac:dyDescent="0.25">
      <c r="A7935" t="s">
        <v>24</v>
      </c>
      <c r="B7935" s="2">
        <v>43787</v>
      </c>
      <c r="C7935" s="35">
        <f>YEAR(Sales[[#This Row],[ShipDate]])</f>
        <v>2019</v>
      </c>
      <c r="D7935" t="s">
        <v>19</v>
      </c>
      <c r="E7935" t="s">
        <v>69</v>
      </c>
      <c r="F7935" t="s">
        <v>99</v>
      </c>
      <c r="G7935" t="s">
        <v>46</v>
      </c>
      <c r="H7935" t="s">
        <v>1500</v>
      </c>
      <c r="I7935" t="s">
        <v>149</v>
      </c>
      <c r="J7935" t="s">
        <v>13</v>
      </c>
      <c r="K7935" t="s">
        <v>267</v>
      </c>
      <c r="L7935" t="s">
        <v>92</v>
      </c>
      <c r="N7935" t="str">
        <f>IF(ISBLANK(Sales[[#This Row],[return]]),"No",Sales[[#This Row],[return]])</f>
        <v>No</v>
      </c>
      <c r="O7935" s="2">
        <v>43782</v>
      </c>
      <c r="P7935" s="8" t="str">
        <f>TEXT(DAY(Sales[[#This Row],[OrderDate]]),"ddd")</f>
        <v>Fri</v>
      </c>
      <c r="Q7935" s="8" t="str">
        <f>TEXT(MONTH(Sales[[#This Row],[ShipDate]])*29,"mmm")</f>
        <v>Nov</v>
      </c>
      <c r="R7935">
        <v>960</v>
      </c>
      <c r="S7935" t="s">
        <v>685</v>
      </c>
      <c r="T7935" t="s">
        <v>90</v>
      </c>
      <c r="U7935">
        <v>10701</v>
      </c>
      <c r="V7935" s="1">
        <v>0</v>
      </c>
      <c r="W7935">
        <v>71</v>
      </c>
      <c r="X7935">
        <v>4</v>
      </c>
      <c r="Y7935">
        <v>164</v>
      </c>
      <c r="AD7935"/>
    </row>
    <row r="7936" spans="1:30" x14ac:dyDescent="0.25">
      <c r="A7936" t="s">
        <v>40</v>
      </c>
      <c r="B7936" s="2">
        <v>43491</v>
      </c>
      <c r="C7936" s="35">
        <f>YEAR(Sales[[#This Row],[ShipDate]])</f>
        <v>2019</v>
      </c>
      <c r="D7936" t="s">
        <v>36</v>
      </c>
      <c r="E7936" t="s">
        <v>69</v>
      </c>
      <c r="F7936" t="s">
        <v>39</v>
      </c>
      <c r="G7936" t="s">
        <v>25</v>
      </c>
      <c r="H7936" t="s">
        <v>235</v>
      </c>
      <c r="I7936" t="s">
        <v>58</v>
      </c>
      <c r="J7936" t="s">
        <v>13</v>
      </c>
      <c r="K7936" t="s">
        <v>2913</v>
      </c>
      <c r="L7936" t="s">
        <v>17</v>
      </c>
      <c r="N7936" t="str">
        <f>IF(ISBLANK(Sales[[#This Row],[return]]),"No",Sales[[#This Row],[return]])</f>
        <v>No</v>
      </c>
      <c r="O7936" s="2">
        <v>43486</v>
      </c>
      <c r="P7936" s="8" t="str">
        <f>TEXT(DAY(Sales[[#This Row],[OrderDate]]),"ddd")</f>
        <v>Sat</v>
      </c>
      <c r="Q7936" s="8" t="str">
        <f>TEXT(MONTH(Sales[[#This Row],[ShipDate]])*29,"mmm")</f>
        <v>Jan</v>
      </c>
      <c r="R7936">
        <v>646</v>
      </c>
      <c r="S7936" t="s">
        <v>2056</v>
      </c>
      <c r="T7936" t="s">
        <v>15</v>
      </c>
      <c r="U7936">
        <v>28205</v>
      </c>
      <c r="V7936" s="1">
        <v>0.2</v>
      </c>
      <c r="W7936">
        <v>30</v>
      </c>
      <c r="X7936">
        <v>7</v>
      </c>
      <c r="Y7936">
        <v>348</v>
      </c>
      <c r="AD7936"/>
    </row>
    <row r="7937" spans="1:30" x14ac:dyDescent="0.25">
      <c r="A7937" t="s">
        <v>40</v>
      </c>
      <c r="B7937" s="2">
        <v>43491</v>
      </c>
      <c r="C7937" s="35">
        <f>YEAR(Sales[[#This Row],[ShipDate]])</f>
        <v>2019</v>
      </c>
      <c r="D7937" t="s">
        <v>36</v>
      </c>
      <c r="E7937" t="s">
        <v>69</v>
      </c>
      <c r="F7937" t="s">
        <v>50</v>
      </c>
      <c r="G7937" t="s">
        <v>25</v>
      </c>
      <c r="H7937" t="s">
        <v>235</v>
      </c>
      <c r="I7937" t="s">
        <v>58</v>
      </c>
      <c r="J7937" t="s">
        <v>13</v>
      </c>
      <c r="K7937" t="s">
        <v>2913</v>
      </c>
      <c r="L7937" t="s">
        <v>17</v>
      </c>
      <c r="N7937" t="str">
        <f>IF(ISBLANK(Sales[[#This Row],[return]]),"No",Sales[[#This Row],[return]])</f>
        <v>No</v>
      </c>
      <c r="O7937" s="2">
        <v>43486</v>
      </c>
      <c r="P7937" s="8" t="str">
        <f>TEXT(DAY(Sales[[#This Row],[OrderDate]]),"ddd")</f>
        <v>Sat</v>
      </c>
      <c r="Q7937" s="8" t="str">
        <f>TEXT(MONTH(Sales[[#This Row],[ShipDate]])*29,"mmm")</f>
        <v>Jan</v>
      </c>
      <c r="R7937">
        <v>708</v>
      </c>
      <c r="S7937" t="s">
        <v>1970</v>
      </c>
      <c r="T7937" t="s">
        <v>15</v>
      </c>
      <c r="U7937">
        <v>28205</v>
      </c>
      <c r="V7937" s="1">
        <v>0.7</v>
      </c>
      <c r="W7937">
        <v>-29</v>
      </c>
      <c r="X7937">
        <v>7</v>
      </c>
      <c r="Y7937">
        <v>36</v>
      </c>
      <c r="AD7937"/>
    </row>
    <row r="7938" spans="1:30" x14ac:dyDescent="0.25">
      <c r="A7938" t="s">
        <v>40</v>
      </c>
      <c r="B7938" s="2">
        <v>43614</v>
      </c>
      <c r="C7938" s="35">
        <f>YEAR(Sales[[#This Row],[ShipDate]])</f>
        <v>2019</v>
      </c>
      <c r="D7938" t="s">
        <v>19</v>
      </c>
      <c r="E7938" t="s">
        <v>18</v>
      </c>
      <c r="F7938" t="s">
        <v>59</v>
      </c>
      <c r="G7938" t="s">
        <v>25</v>
      </c>
      <c r="H7938" t="s">
        <v>178</v>
      </c>
      <c r="I7938" t="s">
        <v>180</v>
      </c>
      <c r="J7938" t="s">
        <v>13</v>
      </c>
      <c r="K7938" t="s">
        <v>96</v>
      </c>
      <c r="L7938" t="s">
        <v>17</v>
      </c>
      <c r="N7938" t="str">
        <f>IF(ISBLANK(Sales[[#This Row],[return]]),"No",Sales[[#This Row],[return]])</f>
        <v>No</v>
      </c>
      <c r="O7938" s="2">
        <v>43612</v>
      </c>
      <c r="P7938" s="8" t="str">
        <f>TEXT(DAY(Sales[[#This Row],[OrderDate]]),"ddd")</f>
        <v>Fri</v>
      </c>
      <c r="Q7938" s="8" t="str">
        <f>TEXT(MONTH(Sales[[#This Row],[ShipDate]])*29,"mmm")</f>
        <v>May</v>
      </c>
      <c r="R7938">
        <v>1800</v>
      </c>
      <c r="S7938" t="s">
        <v>2032</v>
      </c>
      <c r="T7938" t="s">
        <v>15</v>
      </c>
      <c r="U7938">
        <v>38109</v>
      </c>
      <c r="V7938" s="1">
        <v>0.2</v>
      </c>
      <c r="W7938">
        <v>9</v>
      </c>
      <c r="X7938">
        <v>5</v>
      </c>
      <c r="Y7938">
        <v>26</v>
      </c>
      <c r="AD7938"/>
    </row>
    <row r="7939" spans="1:30" x14ac:dyDescent="0.25">
      <c r="A7939" t="s">
        <v>40</v>
      </c>
      <c r="B7939" s="2">
        <v>43785</v>
      </c>
      <c r="C7939" s="35">
        <f>YEAR(Sales[[#This Row],[ShipDate]])</f>
        <v>2019</v>
      </c>
      <c r="D7939" t="s">
        <v>36</v>
      </c>
      <c r="E7939" t="s">
        <v>31</v>
      </c>
      <c r="F7939" t="s">
        <v>59</v>
      </c>
      <c r="G7939" t="s">
        <v>25</v>
      </c>
      <c r="H7939" t="s">
        <v>441</v>
      </c>
      <c r="I7939" t="s">
        <v>32</v>
      </c>
      <c r="J7939" t="s">
        <v>13</v>
      </c>
      <c r="K7939" t="s">
        <v>442</v>
      </c>
      <c r="L7939" t="s">
        <v>30</v>
      </c>
      <c r="N7939" t="str">
        <f>IF(ISBLANK(Sales[[#This Row],[return]]),"No",Sales[[#This Row],[return]])</f>
        <v>No</v>
      </c>
      <c r="O7939" s="2">
        <v>43781</v>
      </c>
      <c r="P7939" s="8" t="str">
        <f>TEXT(DAY(Sales[[#This Row],[OrderDate]]),"ddd")</f>
        <v>Thu</v>
      </c>
      <c r="Q7939" s="8" t="str">
        <f>TEXT(MONTH(Sales[[#This Row],[ShipDate]])*29,"mmm")</f>
        <v>Nov</v>
      </c>
      <c r="R7939">
        <v>1839</v>
      </c>
      <c r="S7939" t="s">
        <v>443</v>
      </c>
      <c r="T7939" t="s">
        <v>28</v>
      </c>
      <c r="U7939">
        <v>95051</v>
      </c>
      <c r="V7939" s="1">
        <v>0</v>
      </c>
      <c r="W7939">
        <v>5</v>
      </c>
      <c r="X7939">
        <v>2</v>
      </c>
      <c r="Y7939">
        <v>11</v>
      </c>
      <c r="AD7939"/>
    </row>
    <row r="7940" spans="1:30" x14ac:dyDescent="0.25">
      <c r="A7940" t="s">
        <v>40</v>
      </c>
      <c r="B7940" s="2">
        <v>43790</v>
      </c>
      <c r="C7940" s="35">
        <f>YEAR(Sales[[#This Row],[ShipDate]])</f>
        <v>2019</v>
      </c>
      <c r="D7940" t="s">
        <v>36</v>
      </c>
      <c r="E7940" t="s">
        <v>31</v>
      </c>
      <c r="F7940" t="s">
        <v>45</v>
      </c>
      <c r="G7940" t="s">
        <v>25</v>
      </c>
      <c r="H7940" t="s">
        <v>1995</v>
      </c>
      <c r="I7940" t="s">
        <v>252</v>
      </c>
      <c r="J7940" t="s">
        <v>13</v>
      </c>
      <c r="K7940" t="s">
        <v>2744</v>
      </c>
      <c r="L7940" t="s">
        <v>92</v>
      </c>
      <c r="N7940" t="str">
        <f>IF(ISBLANK(Sales[[#This Row],[return]]),"No",Sales[[#This Row],[return]])</f>
        <v>No</v>
      </c>
      <c r="O7940" s="2">
        <v>43785</v>
      </c>
      <c r="P7940" s="8" t="str">
        <f>TEXT(DAY(Sales[[#This Row],[OrderDate]]),"ddd")</f>
        <v>Mon</v>
      </c>
      <c r="Q7940" s="8" t="str">
        <f>TEXT(MONTH(Sales[[#This Row],[ShipDate]])*29,"mmm")</f>
        <v>Nov</v>
      </c>
      <c r="R7940">
        <v>1238</v>
      </c>
      <c r="S7940" t="s">
        <v>2131</v>
      </c>
      <c r="T7940" t="s">
        <v>90</v>
      </c>
      <c r="U7940">
        <v>43402</v>
      </c>
      <c r="V7940" s="1">
        <v>0.2</v>
      </c>
      <c r="W7940">
        <v>5</v>
      </c>
      <c r="X7940">
        <v>3</v>
      </c>
      <c r="Y7940">
        <v>86</v>
      </c>
      <c r="AD7940"/>
    </row>
    <row r="7941" spans="1:30" x14ac:dyDescent="0.25">
      <c r="A7941" t="s">
        <v>40</v>
      </c>
      <c r="B7941" s="2">
        <v>43790</v>
      </c>
      <c r="C7941" s="35">
        <f>YEAR(Sales[[#This Row],[ShipDate]])</f>
        <v>2019</v>
      </c>
      <c r="D7941" t="s">
        <v>36</v>
      </c>
      <c r="E7941" t="s">
        <v>31</v>
      </c>
      <c r="F7941" t="s">
        <v>99</v>
      </c>
      <c r="G7941" t="s">
        <v>46</v>
      </c>
      <c r="H7941" t="s">
        <v>1995</v>
      </c>
      <c r="I7941" t="s">
        <v>252</v>
      </c>
      <c r="J7941" t="s">
        <v>13</v>
      </c>
      <c r="K7941" t="s">
        <v>2744</v>
      </c>
      <c r="L7941" t="s">
        <v>92</v>
      </c>
      <c r="N7941" t="str">
        <f>IF(ISBLANK(Sales[[#This Row],[return]]),"No",Sales[[#This Row],[return]])</f>
        <v>No</v>
      </c>
      <c r="O7941" s="2">
        <v>43785</v>
      </c>
      <c r="P7941" s="8" t="str">
        <f>TEXT(DAY(Sales[[#This Row],[OrderDate]]),"ddd")</f>
        <v>Mon</v>
      </c>
      <c r="Q7941" s="8" t="str">
        <f>TEXT(MONTH(Sales[[#This Row],[ShipDate]])*29,"mmm")</f>
        <v>Nov</v>
      </c>
      <c r="R7941">
        <v>1021</v>
      </c>
      <c r="S7941" t="s">
        <v>633</v>
      </c>
      <c r="T7941" t="s">
        <v>90</v>
      </c>
      <c r="U7941">
        <v>43402</v>
      </c>
      <c r="V7941" s="1">
        <v>0.2</v>
      </c>
      <c r="W7941">
        <v>-2</v>
      </c>
      <c r="X7941">
        <v>5</v>
      </c>
      <c r="Y7941">
        <v>140</v>
      </c>
      <c r="AD7941"/>
    </row>
    <row r="7942" spans="1:30" x14ac:dyDescent="0.25">
      <c r="A7942" t="s">
        <v>40</v>
      </c>
      <c r="B7942" s="2">
        <v>43790</v>
      </c>
      <c r="C7942" s="35">
        <f>YEAR(Sales[[#This Row],[ShipDate]])</f>
        <v>2019</v>
      </c>
      <c r="D7942" t="s">
        <v>36</v>
      </c>
      <c r="E7942" t="s">
        <v>31</v>
      </c>
      <c r="F7942" t="s">
        <v>574</v>
      </c>
      <c r="G7942" t="s">
        <v>46</v>
      </c>
      <c r="H7942" t="s">
        <v>1995</v>
      </c>
      <c r="I7942" t="s">
        <v>252</v>
      </c>
      <c r="J7942" t="s">
        <v>13</v>
      </c>
      <c r="K7942" t="s">
        <v>2744</v>
      </c>
      <c r="L7942" t="s">
        <v>92</v>
      </c>
      <c r="N7942" t="str">
        <f>IF(ISBLANK(Sales[[#This Row],[return]]),"No",Sales[[#This Row],[return]])</f>
        <v>No</v>
      </c>
      <c r="O7942" s="2">
        <v>43785</v>
      </c>
      <c r="P7942" s="8" t="str">
        <f>TEXT(DAY(Sales[[#This Row],[OrderDate]]),"ddd")</f>
        <v>Mon</v>
      </c>
      <c r="Q7942" s="8" t="str">
        <f>TEXT(MONTH(Sales[[#This Row],[ShipDate]])*29,"mmm")</f>
        <v>Nov</v>
      </c>
      <c r="R7942">
        <v>797</v>
      </c>
      <c r="S7942" t="s">
        <v>1072</v>
      </c>
      <c r="T7942" t="s">
        <v>90</v>
      </c>
      <c r="U7942">
        <v>43402</v>
      </c>
      <c r="V7942" s="1">
        <v>0.4</v>
      </c>
      <c r="W7942">
        <v>75</v>
      </c>
      <c r="X7942">
        <v>3</v>
      </c>
      <c r="Y7942">
        <v>900</v>
      </c>
      <c r="AD7942"/>
    </row>
    <row r="7943" spans="1:30" x14ac:dyDescent="0.25">
      <c r="A7943" t="s">
        <v>40</v>
      </c>
      <c r="B7943" s="2">
        <v>43770</v>
      </c>
      <c r="C7943" s="35">
        <f>YEAR(Sales[[#This Row],[ShipDate]])</f>
        <v>2019</v>
      </c>
      <c r="D7943" t="s">
        <v>36</v>
      </c>
      <c r="E7943" t="s">
        <v>18</v>
      </c>
      <c r="F7943" t="s">
        <v>33</v>
      </c>
      <c r="G7943" t="s">
        <v>25</v>
      </c>
      <c r="H7943" t="s">
        <v>1152</v>
      </c>
      <c r="I7943" t="s">
        <v>585</v>
      </c>
      <c r="J7943" t="s">
        <v>13</v>
      </c>
      <c r="K7943" t="s">
        <v>771</v>
      </c>
      <c r="L7943" t="s">
        <v>92</v>
      </c>
      <c r="N7943" t="str">
        <f>IF(ISBLANK(Sales[[#This Row],[return]]),"No",Sales[[#This Row],[return]])</f>
        <v>No</v>
      </c>
      <c r="O7943" s="2">
        <v>43766</v>
      </c>
      <c r="P7943" s="8" t="str">
        <f>TEXT(DAY(Sales[[#This Row],[OrderDate]]),"ddd")</f>
        <v>Sat</v>
      </c>
      <c r="Q7943" s="8" t="str">
        <f>TEXT(MONTH(Sales[[#This Row],[ShipDate]])*29,"mmm")</f>
        <v>Nov</v>
      </c>
      <c r="R7943">
        <v>230</v>
      </c>
      <c r="S7943" t="s">
        <v>323</v>
      </c>
      <c r="T7943" t="s">
        <v>90</v>
      </c>
      <c r="U7943">
        <v>2149</v>
      </c>
      <c r="V7943" s="1">
        <v>0</v>
      </c>
      <c r="W7943">
        <v>10</v>
      </c>
      <c r="X7943">
        <v>3</v>
      </c>
      <c r="Y7943">
        <v>22</v>
      </c>
      <c r="AD7943"/>
    </row>
    <row r="7944" spans="1:30" x14ac:dyDescent="0.25">
      <c r="A7944" t="s">
        <v>40</v>
      </c>
      <c r="B7944" s="2">
        <v>43595</v>
      </c>
      <c r="C7944" s="35">
        <f>YEAR(Sales[[#This Row],[ShipDate]])</f>
        <v>2019</v>
      </c>
      <c r="D7944" t="s">
        <v>36</v>
      </c>
      <c r="E7944" t="s">
        <v>31</v>
      </c>
      <c r="F7944" t="s">
        <v>50</v>
      </c>
      <c r="G7944" t="s">
        <v>25</v>
      </c>
      <c r="H7944" t="s">
        <v>249</v>
      </c>
      <c r="I7944" t="s">
        <v>598</v>
      </c>
      <c r="J7944" t="s">
        <v>13</v>
      </c>
      <c r="K7944" t="s">
        <v>2719</v>
      </c>
      <c r="L7944" t="s">
        <v>17</v>
      </c>
      <c r="N7944" t="str">
        <f>IF(ISBLANK(Sales[[#This Row],[return]]),"No",Sales[[#This Row],[return]])</f>
        <v>No</v>
      </c>
      <c r="O7944" s="2">
        <v>43590</v>
      </c>
      <c r="P7944" s="8" t="str">
        <f>TEXT(DAY(Sales[[#This Row],[OrderDate]]),"ddd")</f>
        <v>Thu</v>
      </c>
      <c r="Q7944" s="8" t="str">
        <f>TEXT(MONTH(Sales[[#This Row],[ShipDate]])*29,"mmm")</f>
        <v>May</v>
      </c>
      <c r="R7944">
        <v>894</v>
      </c>
      <c r="S7944" t="s">
        <v>1626</v>
      </c>
      <c r="T7944" t="s">
        <v>15</v>
      </c>
      <c r="U7944">
        <v>31907</v>
      </c>
      <c r="V7944" s="1">
        <v>0</v>
      </c>
      <c r="W7944">
        <v>16</v>
      </c>
      <c r="X7944">
        <v>3</v>
      </c>
      <c r="Y7944">
        <v>35</v>
      </c>
      <c r="AD7944"/>
    </row>
    <row r="7945" spans="1:30" x14ac:dyDescent="0.25">
      <c r="A7945" t="s">
        <v>10</v>
      </c>
      <c r="B7945" s="2">
        <v>43727</v>
      </c>
      <c r="C7945" s="35">
        <f>YEAR(Sales[[#This Row],[ShipDate]])</f>
        <v>2019</v>
      </c>
      <c r="D7945" t="s">
        <v>607</v>
      </c>
      <c r="E7945" t="s">
        <v>69</v>
      </c>
      <c r="F7945" t="s">
        <v>50</v>
      </c>
      <c r="G7945" t="s">
        <v>25</v>
      </c>
      <c r="H7945" t="s">
        <v>88</v>
      </c>
      <c r="I7945" t="s">
        <v>93</v>
      </c>
      <c r="J7945" t="s">
        <v>13</v>
      </c>
      <c r="K7945" t="s">
        <v>3017</v>
      </c>
      <c r="L7945" t="s">
        <v>92</v>
      </c>
      <c r="N7945" t="str">
        <f>IF(ISBLANK(Sales[[#This Row],[return]]),"No",Sales[[#This Row],[return]])</f>
        <v>No</v>
      </c>
      <c r="O7945" s="2">
        <v>43727</v>
      </c>
      <c r="P7945" s="8" t="str">
        <f>TEXT(DAY(Sales[[#This Row],[OrderDate]]),"ddd")</f>
        <v>Thu</v>
      </c>
      <c r="Q7945" s="8" t="str">
        <f>TEXT(MONTH(Sales[[#This Row],[ShipDate]])*29,"mmm")</f>
        <v>Sep</v>
      </c>
      <c r="R7945">
        <v>59</v>
      </c>
      <c r="S7945" t="s">
        <v>3264</v>
      </c>
      <c r="T7945" t="s">
        <v>90</v>
      </c>
      <c r="U7945">
        <v>19120</v>
      </c>
      <c r="V7945" s="1">
        <v>0.7</v>
      </c>
      <c r="W7945">
        <v>-3</v>
      </c>
      <c r="X7945">
        <v>3</v>
      </c>
      <c r="Y7945">
        <v>5</v>
      </c>
      <c r="AD7945"/>
    </row>
    <row r="7946" spans="1:30" x14ac:dyDescent="0.25">
      <c r="A7946" t="s">
        <v>40</v>
      </c>
      <c r="B7946" s="2">
        <v>43805</v>
      </c>
      <c r="C7946" s="35">
        <f>YEAR(Sales[[#This Row],[ShipDate]])</f>
        <v>2019</v>
      </c>
      <c r="D7946" t="s">
        <v>36</v>
      </c>
      <c r="E7946" t="s">
        <v>18</v>
      </c>
      <c r="F7946" t="s">
        <v>48</v>
      </c>
      <c r="G7946" t="s">
        <v>46</v>
      </c>
      <c r="H7946" t="s">
        <v>1094</v>
      </c>
      <c r="I7946" t="s">
        <v>87</v>
      </c>
      <c r="J7946" t="s">
        <v>13</v>
      </c>
      <c r="K7946" t="s">
        <v>1621</v>
      </c>
      <c r="L7946" t="s">
        <v>68</v>
      </c>
      <c r="N7946" t="str">
        <f>IF(ISBLANK(Sales[[#This Row],[return]]),"No",Sales[[#This Row],[return]])</f>
        <v>No</v>
      </c>
      <c r="O7946" s="2">
        <v>43801</v>
      </c>
      <c r="P7946" s="8" t="str">
        <f>TEXT(DAY(Sales[[#This Row],[OrderDate]]),"ddd")</f>
        <v>Mon</v>
      </c>
      <c r="Q7946" s="8" t="str">
        <f>TEXT(MONTH(Sales[[#This Row],[ShipDate]])*29,"mmm")</f>
        <v>Dec</v>
      </c>
      <c r="R7946">
        <v>450</v>
      </c>
      <c r="S7946" t="s">
        <v>2485</v>
      </c>
      <c r="T7946" t="s">
        <v>66</v>
      </c>
      <c r="U7946">
        <v>68104</v>
      </c>
      <c r="V7946" s="1">
        <v>0</v>
      </c>
      <c r="W7946">
        <v>744</v>
      </c>
      <c r="X7946">
        <v>4</v>
      </c>
      <c r="Y7946">
        <v>2480</v>
      </c>
      <c r="AD7946"/>
    </row>
    <row r="7947" spans="1:30" x14ac:dyDescent="0.25">
      <c r="A7947" t="s">
        <v>40</v>
      </c>
      <c r="B7947" s="2">
        <v>43690</v>
      </c>
      <c r="C7947" s="35">
        <f>YEAR(Sales[[#This Row],[ShipDate]])</f>
        <v>2019</v>
      </c>
      <c r="D7947" t="s">
        <v>19</v>
      </c>
      <c r="E7947" t="s">
        <v>69</v>
      </c>
      <c r="F7947" t="s">
        <v>50</v>
      </c>
      <c r="G7947" t="s">
        <v>25</v>
      </c>
      <c r="H7947" t="s">
        <v>1376</v>
      </c>
      <c r="I7947" t="s">
        <v>365</v>
      </c>
      <c r="J7947" t="s">
        <v>13</v>
      </c>
      <c r="K7947" t="s">
        <v>2945</v>
      </c>
      <c r="L7947" t="s">
        <v>17</v>
      </c>
      <c r="N7947" t="str">
        <f>IF(ISBLANK(Sales[[#This Row],[return]]),"No",Sales[[#This Row],[return]])</f>
        <v>No</v>
      </c>
      <c r="O7947" s="2">
        <v>43688</v>
      </c>
      <c r="P7947" s="8" t="str">
        <f>TEXT(DAY(Sales[[#This Row],[OrderDate]]),"ddd")</f>
        <v>Wed</v>
      </c>
      <c r="Q7947" s="8" t="str">
        <f>TEXT(MONTH(Sales[[#This Row],[ShipDate]])*29,"mmm")</f>
        <v>Aug</v>
      </c>
      <c r="R7947">
        <v>1426</v>
      </c>
      <c r="S7947" t="s">
        <v>2079</v>
      </c>
      <c r="T7947" t="s">
        <v>15</v>
      </c>
      <c r="U7947">
        <v>70601</v>
      </c>
      <c r="V7947" s="1">
        <v>0</v>
      </c>
      <c r="W7947">
        <v>220</v>
      </c>
      <c r="X7947">
        <v>11</v>
      </c>
      <c r="Y7947">
        <v>478</v>
      </c>
      <c r="AD7947"/>
    </row>
    <row r="7948" spans="1:30" x14ac:dyDescent="0.25">
      <c r="A7948" t="s">
        <v>40</v>
      </c>
      <c r="B7948" s="2">
        <v>43496</v>
      </c>
      <c r="C7948" s="35">
        <f>YEAR(Sales[[#This Row],[ShipDate]])</f>
        <v>2019</v>
      </c>
      <c r="D7948" t="s">
        <v>19</v>
      </c>
      <c r="E7948" t="s">
        <v>18</v>
      </c>
      <c r="F7948" t="s">
        <v>43</v>
      </c>
      <c r="G7948" t="s">
        <v>11</v>
      </c>
      <c r="H7948" t="s">
        <v>1269</v>
      </c>
      <c r="I7948" t="s">
        <v>248</v>
      </c>
      <c r="J7948" t="s">
        <v>13</v>
      </c>
      <c r="K7948" t="s">
        <v>1301</v>
      </c>
      <c r="L7948" t="s">
        <v>68</v>
      </c>
      <c r="N7948" t="str">
        <f>IF(ISBLANK(Sales[[#This Row],[return]]),"No",Sales[[#This Row],[return]])</f>
        <v>No</v>
      </c>
      <c r="O7948" s="2">
        <v>43494</v>
      </c>
      <c r="P7948" s="8" t="str">
        <f>TEXT(DAY(Sales[[#This Row],[OrderDate]]),"ddd")</f>
        <v>Sun</v>
      </c>
      <c r="Q7948" s="8" t="str">
        <f>TEXT(MONTH(Sales[[#This Row],[ShipDate]])*29,"mmm")</f>
        <v>Jan</v>
      </c>
      <c r="R7948">
        <v>498</v>
      </c>
      <c r="S7948" t="s">
        <v>931</v>
      </c>
      <c r="T7948" t="s">
        <v>66</v>
      </c>
      <c r="U7948">
        <v>52302</v>
      </c>
      <c r="V7948" s="1">
        <v>0</v>
      </c>
      <c r="W7948">
        <v>5</v>
      </c>
      <c r="X7948">
        <v>3</v>
      </c>
      <c r="Y7948">
        <v>15</v>
      </c>
      <c r="AD7948"/>
    </row>
    <row r="7949" spans="1:30" x14ac:dyDescent="0.25">
      <c r="A7949" t="s">
        <v>40</v>
      </c>
      <c r="B7949" s="2">
        <v>43496</v>
      </c>
      <c r="C7949" s="35">
        <f>YEAR(Sales[[#This Row],[ShipDate]])</f>
        <v>2019</v>
      </c>
      <c r="D7949" t="s">
        <v>19</v>
      </c>
      <c r="E7949" t="s">
        <v>18</v>
      </c>
      <c r="F7949" t="s">
        <v>39</v>
      </c>
      <c r="G7949" t="s">
        <v>25</v>
      </c>
      <c r="H7949" t="s">
        <v>1269</v>
      </c>
      <c r="I7949" t="s">
        <v>248</v>
      </c>
      <c r="J7949" t="s">
        <v>13</v>
      </c>
      <c r="K7949" t="s">
        <v>1301</v>
      </c>
      <c r="L7949" t="s">
        <v>68</v>
      </c>
      <c r="N7949" t="str">
        <f>IF(ISBLANK(Sales[[#This Row],[return]]),"No",Sales[[#This Row],[return]])</f>
        <v>No</v>
      </c>
      <c r="O7949" s="2">
        <v>43494</v>
      </c>
      <c r="P7949" s="8" t="str">
        <f>TEXT(DAY(Sales[[#This Row],[OrderDate]]),"ddd")</f>
        <v>Sun</v>
      </c>
      <c r="Q7949" s="8" t="str">
        <f>TEXT(MONTH(Sales[[#This Row],[ShipDate]])*29,"mmm")</f>
        <v>Jan</v>
      </c>
      <c r="R7949">
        <v>1545</v>
      </c>
      <c r="S7949" t="s">
        <v>317</v>
      </c>
      <c r="T7949" t="s">
        <v>66</v>
      </c>
      <c r="U7949">
        <v>52302</v>
      </c>
      <c r="V7949" s="1">
        <v>0</v>
      </c>
      <c r="W7949">
        <v>4</v>
      </c>
      <c r="X7949">
        <v>1</v>
      </c>
      <c r="Y7949">
        <v>13</v>
      </c>
      <c r="AD7949"/>
    </row>
    <row r="7950" spans="1:30" x14ac:dyDescent="0.25">
      <c r="A7950" t="s">
        <v>40</v>
      </c>
      <c r="B7950" s="2">
        <v>43496</v>
      </c>
      <c r="C7950" s="35">
        <f>YEAR(Sales[[#This Row],[ShipDate]])</f>
        <v>2019</v>
      </c>
      <c r="D7950" t="s">
        <v>19</v>
      </c>
      <c r="E7950" t="s">
        <v>18</v>
      </c>
      <c r="F7950" t="s">
        <v>59</v>
      </c>
      <c r="G7950" t="s">
        <v>25</v>
      </c>
      <c r="H7950" t="s">
        <v>1269</v>
      </c>
      <c r="I7950" t="s">
        <v>248</v>
      </c>
      <c r="J7950" t="s">
        <v>13</v>
      </c>
      <c r="K7950" t="s">
        <v>1301</v>
      </c>
      <c r="L7950" t="s">
        <v>68</v>
      </c>
      <c r="N7950" t="str">
        <f>IF(ISBLANK(Sales[[#This Row],[return]]),"No",Sales[[#This Row],[return]])</f>
        <v>No</v>
      </c>
      <c r="O7950" s="2">
        <v>43494</v>
      </c>
      <c r="P7950" s="8" t="str">
        <f>TEXT(DAY(Sales[[#This Row],[OrderDate]]),"ddd")</f>
        <v>Sun</v>
      </c>
      <c r="Q7950" s="8" t="str">
        <f>TEXT(MONTH(Sales[[#This Row],[ShipDate]])*29,"mmm")</f>
        <v>Jan</v>
      </c>
      <c r="R7950">
        <v>1797</v>
      </c>
      <c r="S7950" t="s">
        <v>1917</v>
      </c>
      <c r="T7950" t="s">
        <v>66</v>
      </c>
      <c r="U7950">
        <v>52302</v>
      </c>
      <c r="V7950" s="1">
        <v>0</v>
      </c>
      <c r="W7950">
        <v>6</v>
      </c>
      <c r="X7950">
        <v>2</v>
      </c>
      <c r="Y7950">
        <v>13</v>
      </c>
      <c r="AD7950"/>
    </row>
    <row r="7951" spans="1:30" x14ac:dyDescent="0.25">
      <c r="A7951" t="s">
        <v>40</v>
      </c>
      <c r="B7951" s="2">
        <v>43496</v>
      </c>
      <c r="C7951" s="35">
        <f>YEAR(Sales[[#This Row],[ShipDate]])</f>
        <v>2019</v>
      </c>
      <c r="D7951" t="s">
        <v>19</v>
      </c>
      <c r="E7951" t="s">
        <v>18</v>
      </c>
      <c r="F7951" t="s">
        <v>59</v>
      </c>
      <c r="G7951" t="s">
        <v>25</v>
      </c>
      <c r="H7951" t="s">
        <v>1269</v>
      </c>
      <c r="I7951" t="s">
        <v>248</v>
      </c>
      <c r="J7951" t="s">
        <v>13</v>
      </c>
      <c r="K7951" t="s">
        <v>1301</v>
      </c>
      <c r="L7951" t="s">
        <v>68</v>
      </c>
      <c r="N7951" t="str">
        <f>IF(ISBLANK(Sales[[#This Row],[return]]),"No",Sales[[#This Row],[return]])</f>
        <v>No</v>
      </c>
      <c r="O7951" s="2">
        <v>43494</v>
      </c>
      <c r="P7951" s="8" t="str">
        <f>TEXT(DAY(Sales[[#This Row],[OrderDate]]),"ddd")</f>
        <v>Sun</v>
      </c>
      <c r="Q7951" s="8" t="str">
        <f>TEXT(MONTH(Sales[[#This Row],[ShipDate]])*29,"mmm")</f>
        <v>Jan</v>
      </c>
      <c r="R7951">
        <v>1677</v>
      </c>
      <c r="S7951" t="s">
        <v>1931</v>
      </c>
      <c r="T7951" t="s">
        <v>66</v>
      </c>
      <c r="U7951">
        <v>52302</v>
      </c>
      <c r="V7951" s="1">
        <v>0</v>
      </c>
      <c r="W7951">
        <v>46</v>
      </c>
      <c r="X7951">
        <v>5</v>
      </c>
      <c r="Y7951">
        <v>95</v>
      </c>
      <c r="AD7951"/>
    </row>
    <row r="7952" spans="1:30" x14ac:dyDescent="0.25">
      <c r="A7952" t="s">
        <v>40</v>
      </c>
      <c r="B7952" s="2">
        <v>43484</v>
      </c>
      <c r="C7952" s="35">
        <f>YEAR(Sales[[#This Row],[ShipDate]])</f>
        <v>2019</v>
      </c>
      <c r="D7952" t="s">
        <v>36</v>
      </c>
      <c r="E7952" t="s">
        <v>69</v>
      </c>
      <c r="F7952" t="s">
        <v>45</v>
      </c>
      <c r="G7952" t="s">
        <v>25</v>
      </c>
      <c r="H7952" t="s">
        <v>26</v>
      </c>
      <c r="I7952" t="s">
        <v>32</v>
      </c>
      <c r="J7952" t="s">
        <v>13</v>
      </c>
      <c r="K7952" t="s">
        <v>2947</v>
      </c>
      <c r="L7952" t="s">
        <v>30</v>
      </c>
      <c r="N7952" t="str">
        <f>IF(ISBLANK(Sales[[#This Row],[return]]),"No",Sales[[#This Row],[return]])</f>
        <v>No</v>
      </c>
      <c r="O7952" s="2">
        <v>43480</v>
      </c>
      <c r="P7952" s="8" t="str">
        <f>TEXT(DAY(Sales[[#This Row],[OrderDate]]),"ddd")</f>
        <v>Sun</v>
      </c>
      <c r="Q7952" s="8" t="str">
        <f>TEXT(MONTH(Sales[[#This Row],[ShipDate]])*29,"mmm")</f>
        <v>Jan</v>
      </c>
      <c r="R7952">
        <v>1164</v>
      </c>
      <c r="S7952" t="s">
        <v>1876</v>
      </c>
      <c r="T7952" t="s">
        <v>28</v>
      </c>
      <c r="U7952">
        <v>90008</v>
      </c>
      <c r="V7952" s="1">
        <v>0</v>
      </c>
      <c r="W7952">
        <v>6</v>
      </c>
      <c r="X7952">
        <v>5</v>
      </c>
      <c r="Y7952">
        <v>21</v>
      </c>
      <c r="AD7952"/>
    </row>
    <row r="7953" spans="1:30" x14ac:dyDescent="0.25">
      <c r="A7953" t="s">
        <v>40</v>
      </c>
      <c r="B7953" s="2">
        <v>43587</v>
      </c>
      <c r="C7953" s="35">
        <f>YEAR(Sales[[#This Row],[ShipDate]])</f>
        <v>2019</v>
      </c>
      <c r="D7953" t="s">
        <v>36</v>
      </c>
      <c r="E7953" t="s">
        <v>31</v>
      </c>
      <c r="F7953" t="s">
        <v>39</v>
      </c>
      <c r="G7953" t="s">
        <v>25</v>
      </c>
      <c r="H7953" t="s">
        <v>88</v>
      </c>
      <c r="I7953" t="s">
        <v>93</v>
      </c>
      <c r="J7953" t="s">
        <v>13</v>
      </c>
      <c r="K7953" t="s">
        <v>819</v>
      </c>
      <c r="L7953" t="s">
        <v>92</v>
      </c>
      <c r="N7953" t="str">
        <f>IF(ISBLANK(Sales[[#This Row],[return]]),"No",Sales[[#This Row],[return]])</f>
        <v>No</v>
      </c>
      <c r="O7953" s="2">
        <v>43583</v>
      </c>
      <c r="P7953" s="8" t="str">
        <f>TEXT(DAY(Sales[[#This Row],[OrderDate]]),"ddd")</f>
        <v>Sat</v>
      </c>
      <c r="Q7953" s="8" t="str">
        <f>TEXT(MONTH(Sales[[#This Row],[ShipDate]])*29,"mmm")</f>
        <v>May</v>
      </c>
      <c r="R7953">
        <v>1513</v>
      </c>
      <c r="S7953" t="s">
        <v>839</v>
      </c>
      <c r="T7953" t="s">
        <v>90</v>
      </c>
      <c r="U7953">
        <v>19143</v>
      </c>
      <c r="V7953" s="1">
        <v>0.2</v>
      </c>
      <c r="W7953">
        <v>1</v>
      </c>
      <c r="X7953">
        <v>1</v>
      </c>
      <c r="Y7953">
        <v>8</v>
      </c>
      <c r="AD7953"/>
    </row>
    <row r="7954" spans="1:30" x14ac:dyDescent="0.25">
      <c r="A7954" t="s">
        <v>40</v>
      </c>
      <c r="B7954" s="2">
        <v>43587</v>
      </c>
      <c r="C7954" s="35">
        <f>YEAR(Sales[[#This Row],[ShipDate]])</f>
        <v>2019</v>
      </c>
      <c r="D7954" t="s">
        <v>36</v>
      </c>
      <c r="E7954" t="s">
        <v>31</v>
      </c>
      <c r="F7954" t="s">
        <v>45</v>
      </c>
      <c r="G7954" t="s">
        <v>25</v>
      </c>
      <c r="H7954" t="s">
        <v>88</v>
      </c>
      <c r="I7954" t="s">
        <v>93</v>
      </c>
      <c r="J7954" t="s">
        <v>13</v>
      </c>
      <c r="K7954" t="s">
        <v>819</v>
      </c>
      <c r="L7954" t="s">
        <v>92</v>
      </c>
      <c r="N7954" t="str">
        <f>IF(ISBLANK(Sales[[#This Row],[return]]),"No",Sales[[#This Row],[return]])</f>
        <v>No</v>
      </c>
      <c r="O7954" s="2">
        <v>43583</v>
      </c>
      <c r="P7954" s="8" t="str">
        <f>TEXT(DAY(Sales[[#This Row],[OrderDate]]),"ddd")</f>
        <v>Sat</v>
      </c>
      <c r="Q7954" s="8" t="str">
        <f>TEXT(MONTH(Sales[[#This Row],[ShipDate]])*29,"mmm")</f>
        <v>May</v>
      </c>
      <c r="R7954">
        <v>1158</v>
      </c>
      <c r="S7954" t="s">
        <v>81</v>
      </c>
      <c r="T7954" t="s">
        <v>90</v>
      </c>
      <c r="U7954">
        <v>19143</v>
      </c>
      <c r="V7954" s="1">
        <v>0.2</v>
      </c>
      <c r="W7954">
        <v>1</v>
      </c>
      <c r="X7954">
        <v>2</v>
      </c>
      <c r="Y7954">
        <v>7</v>
      </c>
      <c r="AD7954"/>
    </row>
    <row r="7955" spans="1:30" x14ac:dyDescent="0.25">
      <c r="A7955" t="s">
        <v>40</v>
      </c>
      <c r="B7955" s="2">
        <v>43769</v>
      </c>
      <c r="C7955" s="35">
        <f>YEAR(Sales[[#This Row],[ShipDate]])</f>
        <v>2019</v>
      </c>
      <c r="D7955" t="s">
        <v>19</v>
      </c>
      <c r="E7955" t="s">
        <v>31</v>
      </c>
      <c r="F7955" t="s">
        <v>59</v>
      </c>
      <c r="G7955" t="s">
        <v>25</v>
      </c>
      <c r="H7955" t="s">
        <v>722</v>
      </c>
      <c r="I7955" t="s">
        <v>149</v>
      </c>
      <c r="J7955" t="s">
        <v>13</v>
      </c>
      <c r="K7955" t="s">
        <v>2605</v>
      </c>
      <c r="L7955" t="s">
        <v>92</v>
      </c>
      <c r="N7955" t="str">
        <f>IF(ISBLANK(Sales[[#This Row],[return]]),"No",Sales[[#This Row],[return]])</f>
        <v>No</v>
      </c>
      <c r="O7955" s="2">
        <v>43767</v>
      </c>
      <c r="P7955" s="8" t="str">
        <f>TEXT(DAY(Sales[[#This Row],[OrderDate]]),"ddd")</f>
        <v>Sun</v>
      </c>
      <c r="Q7955" s="8" t="str">
        <f>TEXT(MONTH(Sales[[#This Row],[ShipDate]])*29,"mmm")</f>
        <v>Oct</v>
      </c>
      <c r="R7955">
        <v>1567</v>
      </c>
      <c r="S7955" t="s">
        <v>2097</v>
      </c>
      <c r="T7955" t="s">
        <v>90</v>
      </c>
      <c r="U7955">
        <v>13021</v>
      </c>
      <c r="V7955" s="1">
        <v>0</v>
      </c>
      <c r="W7955">
        <v>23</v>
      </c>
      <c r="X7955">
        <v>8</v>
      </c>
      <c r="Y7955">
        <v>47</v>
      </c>
      <c r="AD7955"/>
    </row>
    <row r="7956" spans="1:30" x14ac:dyDescent="0.25">
      <c r="A7956" t="s">
        <v>40</v>
      </c>
      <c r="B7956" s="2">
        <v>43780</v>
      </c>
      <c r="C7956" s="35">
        <f>YEAR(Sales[[#This Row],[ShipDate]])</f>
        <v>2019</v>
      </c>
      <c r="D7956" t="s">
        <v>19</v>
      </c>
      <c r="E7956" t="s">
        <v>69</v>
      </c>
      <c r="F7956" t="s">
        <v>43</v>
      </c>
      <c r="G7956" t="s">
        <v>11</v>
      </c>
      <c r="H7956" t="s">
        <v>146</v>
      </c>
      <c r="I7956" t="s">
        <v>149</v>
      </c>
      <c r="J7956" t="s">
        <v>13</v>
      </c>
      <c r="K7956" t="s">
        <v>217</v>
      </c>
      <c r="L7956" t="s">
        <v>92</v>
      </c>
      <c r="N7956" t="str">
        <f>IF(ISBLANK(Sales[[#This Row],[return]]),"No",Sales[[#This Row],[return]])</f>
        <v>No</v>
      </c>
      <c r="O7956" s="2">
        <v>43778</v>
      </c>
      <c r="P7956" s="8" t="str">
        <f>TEXT(DAY(Sales[[#This Row],[OrderDate]]),"ddd")</f>
        <v>Mon</v>
      </c>
      <c r="Q7956" s="8" t="str">
        <f>TEXT(MONTH(Sales[[#This Row],[ShipDate]])*29,"mmm")</f>
        <v>Nov</v>
      </c>
      <c r="R7956">
        <v>32</v>
      </c>
      <c r="S7956" t="s">
        <v>218</v>
      </c>
      <c r="T7956" t="s">
        <v>90</v>
      </c>
      <c r="U7956">
        <v>10009</v>
      </c>
      <c r="V7956" s="1">
        <v>0</v>
      </c>
      <c r="W7956">
        <v>41</v>
      </c>
      <c r="X7956">
        <v>7</v>
      </c>
      <c r="Y7956">
        <v>97</v>
      </c>
      <c r="AD7956"/>
    </row>
    <row r="7957" spans="1:30" x14ac:dyDescent="0.25">
      <c r="A7957" t="s">
        <v>10</v>
      </c>
      <c r="B7957" s="2">
        <v>43529</v>
      </c>
      <c r="C7957" s="35">
        <f>YEAR(Sales[[#This Row],[ShipDate]])</f>
        <v>2019</v>
      </c>
      <c r="D7957" t="s">
        <v>607</v>
      </c>
      <c r="E7957" t="s">
        <v>31</v>
      </c>
      <c r="F7957" t="s">
        <v>52</v>
      </c>
      <c r="G7957" t="s">
        <v>25</v>
      </c>
      <c r="H7957" t="s">
        <v>1546</v>
      </c>
      <c r="I7957" t="s">
        <v>692</v>
      </c>
      <c r="J7957" t="s">
        <v>13</v>
      </c>
      <c r="K7957" t="s">
        <v>478</v>
      </c>
      <c r="L7957" t="s">
        <v>17</v>
      </c>
      <c r="N7957" t="str">
        <f>IF(ISBLANK(Sales[[#This Row],[return]]),"No",Sales[[#This Row],[return]])</f>
        <v>No</v>
      </c>
      <c r="O7957" s="2">
        <v>43529</v>
      </c>
      <c r="P7957" s="8" t="str">
        <f>TEXT(DAY(Sales[[#This Row],[OrderDate]]),"ddd")</f>
        <v>Thu</v>
      </c>
      <c r="Q7957" s="8" t="str">
        <f>TEXT(MONTH(Sales[[#This Row],[ShipDate]])*29,"mmm")</f>
        <v>Mar</v>
      </c>
      <c r="R7957">
        <v>953</v>
      </c>
      <c r="S7957" t="s">
        <v>351</v>
      </c>
      <c r="T7957" t="s">
        <v>15</v>
      </c>
      <c r="U7957">
        <v>38671</v>
      </c>
      <c r="V7957" s="1">
        <v>0</v>
      </c>
      <c r="W7957">
        <v>79</v>
      </c>
      <c r="X7957">
        <v>2</v>
      </c>
      <c r="Y7957">
        <v>262</v>
      </c>
      <c r="AD7957"/>
    </row>
    <row r="7958" spans="1:30" x14ac:dyDescent="0.25">
      <c r="A7958" t="s">
        <v>10</v>
      </c>
      <c r="B7958" s="2">
        <v>43529</v>
      </c>
      <c r="C7958" s="35">
        <f>YEAR(Sales[[#This Row],[ShipDate]])</f>
        <v>2019</v>
      </c>
      <c r="D7958" t="s">
        <v>607</v>
      </c>
      <c r="E7958" t="s">
        <v>31</v>
      </c>
      <c r="F7958" t="s">
        <v>104</v>
      </c>
      <c r="G7958" t="s">
        <v>25</v>
      </c>
      <c r="H7958" t="s">
        <v>1546</v>
      </c>
      <c r="I7958" t="s">
        <v>692</v>
      </c>
      <c r="J7958" t="s">
        <v>13</v>
      </c>
      <c r="K7958" t="s">
        <v>478</v>
      </c>
      <c r="L7958" t="s">
        <v>17</v>
      </c>
      <c r="N7958" t="str">
        <f>IF(ISBLANK(Sales[[#This Row],[return]]),"No",Sales[[#This Row],[return]])</f>
        <v>No</v>
      </c>
      <c r="O7958" s="2">
        <v>43529</v>
      </c>
      <c r="P7958" s="8" t="str">
        <f>TEXT(DAY(Sales[[#This Row],[OrderDate]]),"ddd")</f>
        <v>Thu</v>
      </c>
      <c r="Q7958" s="8" t="str">
        <f>TEXT(MONTH(Sales[[#This Row],[ShipDate]])*29,"mmm")</f>
        <v>Mar</v>
      </c>
      <c r="R7958">
        <v>976</v>
      </c>
      <c r="S7958" t="s">
        <v>1861</v>
      </c>
      <c r="T7958" t="s">
        <v>15</v>
      </c>
      <c r="U7958">
        <v>38671</v>
      </c>
      <c r="V7958" s="1">
        <v>0</v>
      </c>
      <c r="W7958">
        <v>20</v>
      </c>
      <c r="X7958">
        <v>4</v>
      </c>
      <c r="Y7958">
        <v>43</v>
      </c>
      <c r="AD7958"/>
    </row>
    <row r="7959" spans="1:30" x14ac:dyDescent="0.25">
      <c r="A7959" t="s">
        <v>10</v>
      </c>
      <c r="B7959" s="2">
        <v>43529</v>
      </c>
      <c r="C7959" s="35">
        <f>YEAR(Sales[[#This Row],[ShipDate]])</f>
        <v>2019</v>
      </c>
      <c r="D7959" t="s">
        <v>607</v>
      </c>
      <c r="E7959" t="s">
        <v>31</v>
      </c>
      <c r="F7959" t="s">
        <v>50</v>
      </c>
      <c r="G7959" t="s">
        <v>25</v>
      </c>
      <c r="H7959" t="s">
        <v>1546</v>
      </c>
      <c r="I7959" t="s">
        <v>692</v>
      </c>
      <c r="J7959" t="s">
        <v>13</v>
      </c>
      <c r="K7959" t="s">
        <v>478</v>
      </c>
      <c r="L7959" t="s">
        <v>17</v>
      </c>
      <c r="N7959" t="str">
        <f>IF(ISBLANK(Sales[[#This Row],[return]]),"No",Sales[[#This Row],[return]])</f>
        <v>No</v>
      </c>
      <c r="O7959" s="2">
        <v>43529</v>
      </c>
      <c r="P7959" s="8" t="str">
        <f>TEXT(DAY(Sales[[#This Row],[OrderDate]]),"ddd")</f>
        <v>Thu</v>
      </c>
      <c r="Q7959" s="8" t="str">
        <f>TEXT(MONTH(Sales[[#This Row],[ShipDate]])*29,"mmm")</f>
        <v>Mar</v>
      </c>
      <c r="R7959">
        <v>904</v>
      </c>
      <c r="S7959" t="s">
        <v>2161</v>
      </c>
      <c r="T7959" t="s">
        <v>15</v>
      </c>
      <c r="U7959">
        <v>38671</v>
      </c>
      <c r="V7959" s="1">
        <v>0</v>
      </c>
      <c r="W7959">
        <v>112</v>
      </c>
      <c r="X7959">
        <v>6</v>
      </c>
      <c r="Y7959">
        <v>234</v>
      </c>
      <c r="AD7959"/>
    </row>
    <row r="7960" spans="1:30" x14ac:dyDescent="0.25">
      <c r="A7960" t="s">
        <v>10</v>
      </c>
      <c r="B7960" s="2">
        <v>43529</v>
      </c>
      <c r="C7960" s="35">
        <f>YEAR(Sales[[#This Row],[ShipDate]])</f>
        <v>2019</v>
      </c>
      <c r="D7960" t="s">
        <v>607</v>
      </c>
      <c r="E7960" t="s">
        <v>31</v>
      </c>
      <c r="F7960" t="s">
        <v>99</v>
      </c>
      <c r="G7960" t="s">
        <v>46</v>
      </c>
      <c r="H7960" t="s">
        <v>1546</v>
      </c>
      <c r="I7960" t="s">
        <v>692</v>
      </c>
      <c r="J7960" t="s">
        <v>13</v>
      </c>
      <c r="K7960" t="s">
        <v>478</v>
      </c>
      <c r="L7960" t="s">
        <v>17</v>
      </c>
      <c r="N7960" t="str">
        <f>IF(ISBLANK(Sales[[#This Row],[return]]),"No",Sales[[#This Row],[return]])</f>
        <v>No</v>
      </c>
      <c r="O7960" s="2">
        <v>43529</v>
      </c>
      <c r="P7960" s="8" t="str">
        <f>TEXT(DAY(Sales[[#This Row],[OrderDate]]),"ddd")</f>
        <v>Thu</v>
      </c>
      <c r="Q7960" s="8" t="str">
        <f>TEXT(MONTH(Sales[[#This Row],[ShipDate]])*29,"mmm")</f>
        <v>Mar</v>
      </c>
      <c r="R7960">
        <v>1013</v>
      </c>
      <c r="S7960" t="s">
        <v>738</v>
      </c>
      <c r="T7960" t="s">
        <v>15</v>
      </c>
      <c r="U7960">
        <v>38671</v>
      </c>
      <c r="V7960" s="1">
        <v>0</v>
      </c>
      <c r="W7960">
        <v>126</v>
      </c>
      <c r="X7960">
        <v>3</v>
      </c>
      <c r="Y7960">
        <v>300</v>
      </c>
      <c r="AD7960"/>
    </row>
    <row r="7961" spans="1:30" x14ac:dyDescent="0.25">
      <c r="A7961" t="s">
        <v>10</v>
      </c>
      <c r="B7961" s="2">
        <v>43731</v>
      </c>
      <c r="C7961" s="35">
        <f>YEAR(Sales[[#This Row],[ShipDate]])</f>
        <v>2019</v>
      </c>
      <c r="D7961" t="s">
        <v>113</v>
      </c>
      <c r="E7961" t="s">
        <v>18</v>
      </c>
      <c r="F7961" t="s">
        <v>50</v>
      </c>
      <c r="G7961" t="s">
        <v>25</v>
      </c>
      <c r="H7961" t="s">
        <v>783</v>
      </c>
      <c r="I7961" t="s">
        <v>786</v>
      </c>
      <c r="J7961" t="s">
        <v>13</v>
      </c>
      <c r="K7961" t="s">
        <v>179</v>
      </c>
      <c r="L7961" t="s">
        <v>17</v>
      </c>
      <c r="N7961" t="str">
        <f>IF(ISBLANK(Sales[[#This Row],[return]]),"No",Sales[[#This Row],[return]])</f>
        <v>No</v>
      </c>
      <c r="O7961" s="2">
        <v>43730</v>
      </c>
      <c r="P7961" s="8" t="str">
        <f>TEXT(DAY(Sales[[#This Row],[OrderDate]]),"ddd")</f>
        <v>Sun</v>
      </c>
      <c r="Q7961" s="8" t="str">
        <f>TEXT(MONTH(Sales[[#This Row],[ShipDate]])*29,"mmm")</f>
        <v>Sep</v>
      </c>
      <c r="R7961">
        <v>895</v>
      </c>
      <c r="S7961" t="s">
        <v>1721</v>
      </c>
      <c r="T7961" t="s">
        <v>15</v>
      </c>
      <c r="U7961">
        <v>72701</v>
      </c>
      <c r="V7961" s="1">
        <v>0</v>
      </c>
      <c r="W7961">
        <v>318</v>
      </c>
      <c r="X7961">
        <v>4</v>
      </c>
      <c r="Y7961">
        <v>692</v>
      </c>
      <c r="AD7961"/>
    </row>
    <row r="7962" spans="1:30" x14ac:dyDescent="0.25">
      <c r="A7962" t="s">
        <v>10</v>
      </c>
      <c r="B7962" s="2">
        <v>43731</v>
      </c>
      <c r="C7962" s="35">
        <f>YEAR(Sales[[#This Row],[ShipDate]])</f>
        <v>2019</v>
      </c>
      <c r="D7962" t="s">
        <v>113</v>
      </c>
      <c r="E7962" t="s">
        <v>18</v>
      </c>
      <c r="F7962" t="s">
        <v>99</v>
      </c>
      <c r="G7962" t="s">
        <v>46</v>
      </c>
      <c r="H7962" t="s">
        <v>783</v>
      </c>
      <c r="I7962" t="s">
        <v>786</v>
      </c>
      <c r="J7962" t="s">
        <v>13</v>
      </c>
      <c r="K7962" t="s">
        <v>179</v>
      </c>
      <c r="L7962" t="s">
        <v>17</v>
      </c>
      <c r="N7962" t="str">
        <f>IF(ISBLANK(Sales[[#This Row],[return]]),"No",Sales[[#This Row],[return]])</f>
        <v>No</v>
      </c>
      <c r="O7962" s="2">
        <v>43730</v>
      </c>
      <c r="P7962" s="8" t="str">
        <f>TEXT(DAY(Sales[[#This Row],[OrderDate]]),"ddd")</f>
        <v>Sun</v>
      </c>
      <c r="Q7962" s="8" t="str">
        <f>TEXT(MONTH(Sales[[#This Row],[ShipDate]])*29,"mmm")</f>
        <v>Sep</v>
      </c>
      <c r="R7962">
        <v>1606</v>
      </c>
      <c r="S7962" t="s">
        <v>161</v>
      </c>
      <c r="T7962" t="s">
        <v>15</v>
      </c>
      <c r="U7962">
        <v>72701</v>
      </c>
      <c r="V7962" s="1">
        <v>0</v>
      </c>
      <c r="W7962">
        <v>15</v>
      </c>
      <c r="X7962">
        <v>5</v>
      </c>
      <c r="Y7962">
        <v>35</v>
      </c>
      <c r="AD7962"/>
    </row>
    <row r="7963" spans="1:30" x14ac:dyDescent="0.25">
      <c r="A7963" t="s">
        <v>10</v>
      </c>
      <c r="B7963" s="2">
        <v>43714</v>
      </c>
      <c r="C7963" s="35">
        <f>YEAR(Sales[[#This Row],[ShipDate]])</f>
        <v>2019</v>
      </c>
      <c r="D7963" t="s">
        <v>19</v>
      </c>
      <c r="E7963" t="s">
        <v>69</v>
      </c>
      <c r="F7963" t="s">
        <v>23</v>
      </c>
      <c r="G7963" t="s">
        <v>11</v>
      </c>
      <c r="H7963" t="s">
        <v>146</v>
      </c>
      <c r="I7963" t="s">
        <v>149</v>
      </c>
      <c r="J7963" t="s">
        <v>13</v>
      </c>
      <c r="K7963" t="s">
        <v>2951</v>
      </c>
      <c r="L7963" t="s">
        <v>92</v>
      </c>
      <c r="N7963" t="str">
        <f>IF(ISBLANK(Sales[[#This Row],[return]]),"No",Sales[[#This Row],[return]])</f>
        <v>No</v>
      </c>
      <c r="O7963" s="2">
        <v>43711</v>
      </c>
      <c r="P7963" s="8" t="str">
        <f>TEXT(DAY(Sales[[#This Row],[OrderDate]]),"ddd")</f>
        <v>Tue</v>
      </c>
      <c r="Q7963" s="8" t="str">
        <f>TEXT(MONTH(Sales[[#This Row],[ShipDate]])*29,"mmm")</f>
        <v>Sep</v>
      </c>
      <c r="R7963">
        <v>1213</v>
      </c>
      <c r="S7963" t="s">
        <v>1300</v>
      </c>
      <c r="T7963" t="s">
        <v>90</v>
      </c>
      <c r="U7963">
        <v>10035</v>
      </c>
      <c r="V7963" s="1">
        <v>0.1</v>
      </c>
      <c r="W7963">
        <v>14</v>
      </c>
      <c r="X7963">
        <v>1</v>
      </c>
      <c r="Y7963">
        <v>91</v>
      </c>
      <c r="AD7963"/>
    </row>
    <row r="7964" spans="1:30" x14ac:dyDescent="0.25">
      <c r="A7964" t="s">
        <v>10</v>
      </c>
      <c r="B7964" s="2">
        <v>43714</v>
      </c>
      <c r="C7964" s="35">
        <f>YEAR(Sales[[#This Row],[ShipDate]])</f>
        <v>2019</v>
      </c>
      <c r="D7964" t="s">
        <v>19</v>
      </c>
      <c r="E7964" t="s">
        <v>69</v>
      </c>
      <c r="F7964" t="s">
        <v>23</v>
      </c>
      <c r="G7964" t="s">
        <v>11</v>
      </c>
      <c r="H7964" t="s">
        <v>146</v>
      </c>
      <c r="I7964" t="s">
        <v>149</v>
      </c>
      <c r="J7964" t="s">
        <v>13</v>
      </c>
      <c r="K7964" t="s">
        <v>2951</v>
      </c>
      <c r="L7964" t="s">
        <v>92</v>
      </c>
      <c r="N7964" t="str">
        <f>IF(ISBLANK(Sales[[#This Row],[return]]),"No",Sales[[#This Row],[return]])</f>
        <v>No</v>
      </c>
      <c r="O7964" s="2">
        <v>43711</v>
      </c>
      <c r="P7964" s="8" t="str">
        <f>TEXT(DAY(Sales[[#This Row],[OrderDate]]),"ddd")</f>
        <v>Tue</v>
      </c>
      <c r="Q7964" s="8" t="str">
        <f>TEXT(MONTH(Sales[[#This Row],[ShipDate]])*29,"mmm")</f>
        <v>Sep</v>
      </c>
      <c r="R7964">
        <v>763</v>
      </c>
      <c r="S7964" t="s">
        <v>434</v>
      </c>
      <c r="T7964" t="s">
        <v>90</v>
      </c>
      <c r="U7964">
        <v>10035</v>
      </c>
      <c r="V7964" s="1">
        <v>0.1</v>
      </c>
      <c r="W7964">
        <v>-8</v>
      </c>
      <c r="X7964">
        <v>2</v>
      </c>
      <c r="Y7964">
        <v>182</v>
      </c>
      <c r="AD7964"/>
    </row>
    <row r="7965" spans="1:30" x14ac:dyDescent="0.25">
      <c r="A7965" t="s">
        <v>10</v>
      </c>
      <c r="B7965" s="2">
        <v>43714</v>
      </c>
      <c r="C7965" s="35">
        <f>YEAR(Sales[[#This Row],[ShipDate]])</f>
        <v>2019</v>
      </c>
      <c r="D7965" t="s">
        <v>19</v>
      </c>
      <c r="E7965" t="s">
        <v>69</v>
      </c>
      <c r="F7965" t="s">
        <v>45</v>
      </c>
      <c r="G7965" t="s">
        <v>25</v>
      </c>
      <c r="H7965" t="s">
        <v>146</v>
      </c>
      <c r="I7965" t="s">
        <v>149</v>
      </c>
      <c r="J7965" t="s">
        <v>13</v>
      </c>
      <c r="K7965" t="s">
        <v>2951</v>
      </c>
      <c r="L7965" t="s">
        <v>92</v>
      </c>
      <c r="N7965" t="str">
        <f>IF(ISBLANK(Sales[[#This Row],[return]]),"No",Sales[[#This Row],[return]])</f>
        <v>No</v>
      </c>
      <c r="O7965" s="2">
        <v>43711</v>
      </c>
      <c r="P7965" s="8" t="str">
        <f>TEXT(DAY(Sales[[#This Row],[OrderDate]]),"ddd")</f>
        <v>Tue</v>
      </c>
      <c r="Q7965" s="8" t="str">
        <f>TEXT(MONTH(Sales[[#This Row],[ShipDate]])*29,"mmm")</f>
        <v>Sep</v>
      </c>
      <c r="R7965">
        <v>1305</v>
      </c>
      <c r="S7965" t="s">
        <v>1791</v>
      </c>
      <c r="T7965" t="s">
        <v>90</v>
      </c>
      <c r="U7965">
        <v>10035</v>
      </c>
      <c r="V7965" s="1">
        <v>0</v>
      </c>
      <c r="W7965">
        <v>2</v>
      </c>
      <c r="X7965">
        <v>2</v>
      </c>
      <c r="Y7965">
        <v>6</v>
      </c>
      <c r="AD7965"/>
    </row>
    <row r="7966" spans="1:30" x14ac:dyDescent="0.25">
      <c r="A7966" t="s">
        <v>10</v>
      </c>
      <c r="B7966" s="2">
        <v>43714</v>
      </c>
      <c r="C7966" s="35">
        <f>YEAR(Sales[[#This Row],[ShipDate]])</f>
        <v>2019</v>
      </c>
      <c r="D7966" t="s">
        <v>19</v>
      </c>
      <c r="E7966" t="s">
        <v>69</v>
      </c>
      <c r="F7966" t="s">
        <v>59</v>
      </c>
      <c r="G7966" t="s">
        <v>25</v>
      </c>
      <c r="H7966" t="s">
        <v>146</v>
      </c>
      <c r="I7966" t="s">
        <v>149</v>
      </c>
      <c r="J7966" t="s">
        <v>13</v>
      </c>
      <c r="K7966" t="s">
        <v>2951</v>
      </c>
      <c r="L7966" t="s">
        <v>92</v>
      </c>
      <c r="N7966" t="str">
        <f>IF(ISBLANK(Sales[[#This Row],[return]]),"No",Sales[[#This Row],[return]])</f>
        <v>No</v>
      </c>
      <c r="O7966" s="2">
        <v>43711</v>
      </c>
      <c r="P7966" s="8" t="str">
        <f>TEXT(DAY(Sales[[#This Row],[OrderDate]]),"ddd")</f>
        <v>Tue</v>
      </c>
      <c r="Q7966" s="8" t="str">
        <f>TEXT(MONTH(Sales[[#This Row],[ShipDate]])*29,"mmm")</f>
        <v>Sep</v>
      </c>
      <c r="R7966">
        <v>1680</v>
      </c>
      <c r="S7966" t="s">
        <v>2039</v>
      </c>
      <c r="T7966" t="s">
        <v>90</v>
      </c>
      <c r="U7966">
        <v>10035</v>
      </c>
      <c r="V7966" s="1">
        <v>0</v>
      </c>
      <c r="W7966">
        <v>201</v>
      </c>
      <c r="X7966">
        <v>4</v>
      </c>
      <c r="Y7966">
        <v>419</v>
      </c>
      <c r="AD7966"/>
    </row>
    <row r="7967" spans="1:30" x14ac:dyDescent="0.25">
      <c r="A7967" t="s">
        <v>40</v>
      </c>
      <c r="B7967" s="2">
        <v>43614</v>
      </c>
      <c r="C7967" s="35">
        <f>YEAR(Sales[[#This Row],[ShipDate]])</f>
        <v>2019</v>
      </c>
      <c r="D7967" t="s">
        <v>36</v>
      </c>
      <c r="E7967" t="s">
        <v>69</v>
      </c>
      <c r="F7967" t="s">
        <v>50</v>
      </c>
      <c r="G7967" t="s">
        <v>25</v>
      </c>
      <c r="H7967" t="s">
        <v>249</v>
      </c>
      <c r="I7967" t="s">
        <v>598</v>
      </c>
      <c r="J7967" t="s">
        <v>13</v>
      </c>
      <c r="K7967" t="s">
        <v>2973</v>
      </c>
      <c r="L7967" t="s">
        <v>17</v>
      </c>
      <c r="N7967" t="str">
        <f>IF(ISBLANK(Sales[[#This Row],[return]]),"No",Sales[[#This Row],[return]])</f>
        <v>No</v>
      </c>
      <c r="O7967" s="2">
        <v>43610</v>
      </c>
      <c r="P7967" s="8" t="str">
        <f>TEXT(DAY(Sales[[#This Row],[OrderDate]]),"ddd")</f>
        <v>Wed</v>
      </c>
      <c r="Q7967" s="8" t="str">
        <f>TEXT(MONTH(Sales[[#This Row],[ShipDate]])*29,"mmm")</f>
        <v>May</v>
      </c>
      <c r="R7967">
        <v>1338</v>
      </c>
      <c r="S7967" t="s">
        <v>932</v>
      </c>
      <c r="T7967" t="s">
        <v>15</v>
      </c>
      <c r="U7967">
        <v>31907</v>
      </c>
      <c r="V7967" s="1">
        <v>0</v>
      </c>
      <c r="W7967">
        <v>13</v>
      </c>
      <c r="X7967">
        <v>2</v>
      </c>
      <c r="Y7967">
        <v>30</v>
      </c>
      <c r="AD7967"/>
    </row>
    <row r="7968" spans="1:30" x14ac:dyDescent="0.25">
      <c r="A7968" t="s">
        <v>24</v>
      </c>
      <c r="B7968" s="2">
        <v>43680</v>
      </c>
      <c r="C7968" s="35">
        <f>YEAR(Sales[[#This Row],[ShipDate]])</f>
        <v>2019</v>
      </c>
      <c r="D7968" t="s">
        <v>113</v>
      </c>
      <c r="E7968" t="s">
        <v>18</v>
      </c>
      <c r="F7968" t="s">
        <v>43</v>
      </c>
      <c r="G7968" t="s">
        <v>11</v>
      </c>
      <c r="H7968" t="s">
        <v>79</v>
      </c>
      <c r="I7968" t="s">
        <v>32</v>
      </c>
      <c r="J7968" t="s">
        <v>13</v>
      </c>
      <c r="K7968" t="s">
        <v>1227</v>
      </c>
      <c r="L7968" t="s">
        <v>30</v>
      </c>
      <c r="N7968" t="str">
        <f>IF(ISBLANK(Sales[[#This Row],[return]]),"No",Sales[[#This Row],[return]])</f>
        <v>No</v>
      </c>
      <c r="O7968" s="2">
        <v>43677</v>
      </c>
      <c r="P7968" s="8" t="str">
        <f>TEXT(DAY(Sales[[#This Row],[OrderDate]]),"ddd")</f>
        <v>Tue</v>
      </c>
      <c r="Q7968" s="8" t="str">
        <f>TEXT(MONTH(Sales[[#This Row],[ShipDate]])*29,"mmm")</f>
        <v>Aug</v>
      </c>
      <c r="R7968">
        <v>1052</v>
      </c>
      <c r="S7968" t="s">
        <v>1173</v>
      </c>
      <c r="T7968" t="s">
        <v>28</v>
      </c>
      <c r="U7968">
        <v>94110</v>
      </c>
      <c r="V7968" s="1">
        <v>0</v>
      </c>
      <c r="W7968">
        <v>11</v>
      </c>
      <c r="X7968">
        <v>7</v>
      </c>
      <c r="Y7968">
        <v>37</v>
      </c>
      <c r="AD7968"/>
    </row>
    <row r="7969" spans="1:30" x14ac:dyDescent="0.25">
      <c r="A7969" t="s">
        <v>24</v>
      </c>
      <c r="B7969" s="2">
        <v>43680</v>
      </c>
      <c r="C7969" s="35">
        <f>YEAR(Sales[[#This Row],[ShipDate]])</f>
        <v>2019</v>
      </c>
      <c r="D7969" t="s">
        <v>113</v>
      </c>
      <c r="E7969" t="s">
        <v>18</v>
      </c>
      <c r="F7969" t="s">
        <v>39</v>
      </c>
      <c r="G7969" t="s">
        <v>25</v>
      </c>
      <c r="H7969" t="s">
        <v>79</v>
      </c>
      <c r="I7969" t="s">
        <v>32</v>
      </c>
      <c r="J7969" t="s">
        <v>13</v>
      </c>
      <c r="K7969" t="s">
        <v>1227</v>
      </c>
      <c r="L7969" t="s">
        <v>30</v>
      </c>
      <c r="N7969" t="str">
        <f>IF(ISBLANK(Sales[[#This Row],[return]]),"No",Sales[[#This Row],[return]])</f>
        <v>No</v>
      </c>
      <c r="O7969" s="2">
        <v>43677</v>
      </c>
      <c r="P7969" s="8" t="str">
        <f>TEXT(DAY(Sales[[#This Row],[OrderDate]]),"ddd")</f>
        <v>Tue</v>
      </c>
      <c r="Q7969" s="8" t="str">
        <f>TEXT(MONTH(Sales[[#This Row],[ShipDate]])*29,"mmm")</f>
        <v>Aug</v>
      </c>
      <c r="R7969">
        <v>583</v>
      </c>
      <c r="S7969" t="s">
        <v>205</v>
      </c>
      <c r="T7969" t="s">
        <v>28</v>
      </c>
      <c r="U7969">
        <v>94110</v>
      </c>
      <c r="V7969" s="1">
        <v>0</v>
      </c>
      <c r="W7969">
        <v>15</v>
      </c>
      <c r="X7969">
        <v>2</v>
      </c>
      <c r="Y7969">
        <v>57</v>
      </c>
      <c r="AD7969"/>
    </row>
    <row r="7970" spans="1:30" x14ac:dyDescent="0.25">
      <c r="A7970" t="s">
        <v>40</v>
      </c>
      <c r="B7970" s="2">
        <v>43777</v>
      </c>
      <c r="C7970" s="35">
        <f>YEAR(Sales[[#This Row],[ShipDate]])</f>
        <v>2019</v>
      </c>
      <c r="D7970" t="s">
        <v>36</v>
      </c>
      <c r="E7970" t="s">
        <v>31</v>
      </c>
      <c r="F7970" t="s">
        <v>48</v>
      </c>
      <c r="G7970" t="s">
        <v>46</v>
      </c>
      <c r="H7970" t="s">
        <v>660</v>
      </c>
      <c r="I7970" t="s">
        <v>37</v>
      </c>
      <c r="J7970" t="s">
        <v>13</v>
      </c>
      <c r="K7970" t="s">
        <v>2735</v>
      </c>
      <c r="L7970" t="s">
        <v>17</v>
      </c>
      <c r="N7970" t="str">
        <f>IF(ISBLANK(Sales[[#This Row],[return]]),"No",Sales[[#This Row],[return]])</f>
        <v>No</v>
      </c>
      <c r="O7970" s="2">
        <v>43772</v>
      </c>
      <c r="P7970" s="8" t="str">
        <f>TEXT(DAY(Sales[[#This Row],[OrderDate]]),"ddd")</f>
        <v>Tue</v>
      </c>
      <c r="Q7970" s="8" t="str">
        <f>TEXT(MONTH(Sales[[#This Row],[ShipDate]])*29,"mmm")</f>
        <v>Nov</v>
      </c>
      <c r="R7970">
        <v>1295</v>
      </c>
      <c r="S7970" t="s">
        <v>2435</v>
      </c>
      <c r="T7970" t="s">
        <v>15</v>
      </c>
      <c r="U7970">
        <v>33178</v>
      </c>
      <c r="V7970" s="1">
        <v>0.2</v>
      </c>
      <c r="W7970">
        <v>27</v>
      </c>
      <c r="X7970">
        <v>2</v>
      </c>
      <c r="Y7970">
        <v>361</v>
      </c>
      <c r="AD7970"/>
    </row>
    <row r="7971" spans="1:30" x14ac:dyDescent="0.25">
      <c r="A7971" t="s">
        <v>10</v>
      </c>
      <c r="B7971" s="2">
        <v>43540</v>
      </c>
      <c r="C7971" s="35">
        <f>YEAR(Sales[[#This Row],[ShipDate]])</f>
        <v>2019</v>
      </c>
      <c r="D7971" t="s">
        <v>607</v>
      </c>
      <c r="E7971" t="s">
        <v>18</v>
      </c>
      <c r="F7971" t="s">
        <v>43</v>
      </c>
      <c r="G7971" t="s">
        <v>11</v>
      </c>
      <c r="H7971" t="s">
        <v>249</v>
      </c>
      <c r="I7971" t="s">
        <v>252</v>
      </c>
      <c r="J7971" t="s">
        <v>13</v>
      </c>
      <c r="K7971" t="s">
        <v>1267</v>
      </c>
      <c r="L7971" t="s">
        <v>92</v>
      </c>
      <c r="N7971" t="str">
        <f>IF(ISBLANK(Sales[[#This Row],[return]]),"No",Sales[[#This Row],[return]])</f>
        <v>No</v>
      </c>
      <c r="O7971" s="2">
        <v>43540</v>
      </c>
      <c r="P7971" s="8" t="str">
        <f>TEXT(DAY(Sales[[#This Row],[OrderDate]]),"ddd")</f>
        <v>Mon</v>
      </c>
      <c r="Q7971" s="8" t="str">
        <f>TEXT(MONTH(Sales[[#This Row],[ShipDate]])*29,"mmm")</f>
        <v>Mar</v>
      </c>
      <c r="R7971">
        <v>1187</v>
      </c>
      <c r="S7971" t="s">
        <v>1268</v>
      </c>
      <c r="T7971" t="s">
        <v>90</v>
      </c>
      <c r="U7971">
        <v>43229</v>
      </c>
      <c r="V7971" s="1">
        <v>0.2</v>
      </c>
      <c r="W7971">
        <v>8</v>
      </c>
      <c r="X7971">
        <v>6</v>
      </c>
      <c r="Y7971">
        <v>51</v>
      </c>
      <c r="AD7971"/>
    </row>
    <row r="7972" spans="1:30" x14ac:dyDescent="0.25">
      <c r="A7972" t="s">
        <v>10</v>
      </c>
      <c r="B7972" s="2">
        <v>43540</v>
      </c>
      <c r="C7972" s="35">
        <f>YEAR(Sales[[#This Row],[ShipDate]])</f>
        <v>2019</v>
      </c>
      <c r="D7972" t="s">
        <v>607</v>
      </c>
      <c r="E7972" t="s">
        <v>18</v>
      </c>
      <c r="F7972" t="s">
        <v>39</v>
      </c>
      <c r="G7972" t="s">
        <v>25</v>
      </c>
      <c r="H7972" t="s">
        <v>249</v>
      </c>
      <c r="I7972" t="s">
        <v>252</v>
      </c>
      <c r="J7972" t="s">
        <v>13</v>
      </c>
      <c r="K7972" t="s">
        <v>1267</v>
      </c>
      <c r="L7972" t="s">
        <v>92</v>
      </c>
      <c r="N7972" t="str">
        <f>IF(ISBLANK(Sales[[#This Row],[return]]),"No",Sales[[#This Row],[return]])</f>
        <v>No</v>
      </c>
      <c r="O7972" s="2">
        <v>43540</v>
      </c>
      <c r="P7972" s="8" t="str">
        <f>TEXT(DAY(Sales[[#This Row],[OrderDate]]),"ddd")</f>
        <v>Mon</v>
      </c>
      <c r="Q7972" s="8" t="str">
        <f>TEXT(MONTH(Sales[[#This Row],[ShipDate]])*29,"mmm")</f>
        <v>Mar</v>
      </c>
      <c r="R7972">
        <v>666</v>
      </c>
      <c r="S7972" t="s">
        <v>563</v>
      </c>
      <c r="T7972" t="s">
        <v>90</v>
      </c>
      <c r="U7972">
        <v>43229</v>
      </c>
      <c r="V7972" s="1">
        <v>0.2</v>
      </c>
      <c r="W7972">
        <v>3</v>
      </c>
      <c r="X7972">
        <v>2</v>
      </c>
      <c r="Y7972">
        <v>54</v>
      </c>
      <c r="AD7972"/>
    </row>
    <row r="7973" spans="1:30" x14ac:dyDescent="0.25">
      <c r="A7973" t="s">
        <v>10</v>
      </c>
      <c r="B7973" s="2">
        <v>43540</v>
      </c>
      <c r="C7973" s="35">
        <f>YEAR(Sales[[#This Row],[ShipDate]])</f>
        <v>2019</v>
      </c>
      <c r="D7973" t="s">
        <v>607</v>
      </c>
      <c r="E7973" t="s">
        <v>18</v>
      </c>
      <c r="F7973" t="s">
        <v>50</v>
      </c>
      <c r="G7973" t="s">
        <v>25</v>
      </c>
      <c r="H7973" t="s">
        <v>249</v>
      </c>
      <c r="I7973" t="s">
        <v>252</v>
      </c>
      <c r="J7973" t="s">
        <v>13</v>
      </c>
      <c r="K7973" t="s">
        <v>1267</v>
      </c>
      <c r="L7973" t="s">
        <v>92</v>
      </c>
      <c r="N7973" t="str">
        <f>IF(ISBLANK(Sales[[#This Row],[return]]),"No",Sales[[#This Row],[return]])</f>
        <v>No</v>
      </c>
      <c r="O7973" s="2">
        <v>43540</v>
      </c>
      <c r="P7973" s="8" t="str">
        <f>TEXT(DAY(Sales[[#This Row],[OrderDate]]),"ddd")</f>
        <v>Mon</v>
      </c>
      <c r="Q7973" s="8" t="str">
        <f>TEXT(MONTH(Sales[[#This Row],[ShipDate]])*29,"mmm")</f>
        <v>Mar</v>
      </c>
      <c r="R7973">
        <v>236</v>
      </c>
      <c r="S7973" t="s">
        <v>176</v>
      </c>
      <c r="T7973" t="s">
        <v>90</v>
      </c>
      <c r="U7973">
        <v>43229</v>
      </c>
      <c r="V7973" s="1">
        <v>0.7</v>
      </c>
      <c r="W7973">
        <v>-3</v>
      </c>
      <c r="X7973">
        <v>3</v>
      </c>
      <c r="Y7973">
        <v>5</v>
      </c>
      <c r="AD7973"/>
    </row>
    <row r="7974" spans="1:30" x14ac:dyDescent="0.25">
      <c r="A7974" t="s">
        <v>10</v>
      </c>
      <c r="B7974" s="2">
        <v>43540</v>
      </c>
      <c r="C7974" s="35">
        <f>YEAR(Sales[[#This Row],[ShipDate]])</f>
        <v>2019</v>
      </c>
      <c r="D7974" t="s">
        <v>607</v>
      </c>
      <c r="E7974" t="s">
        <v>18</v>
      </c>
      <c r="F7974" t="s">
        <v>99</v>
      </c>
      <c r="G7974" t="s">
        <v>46</v>
      </c>
      <c r="H7974" t="s">
        <v>249</v>
      </c>
      <c r="I7974" t="s">
        <v>252</v>
      </c>
      <c r="J7974" t="s">
        <v>13</v>
      </c>
      <c r="K7974" t="s">
        <v>1267</v>
      </c>
      <c r="L7974" t="s">
        <v>92</v>
      </c>
      <c r="N7974" t="str">
        <f>IF(ISBLANK(Sales[[#This Row],[return]]),"No",Sales[[#This Row],[return]])</f>
        <v>No</v>
      </c>
      <c r="O7974" s="2">
        <v>43540</v>
      </c>
      <c r="P7974" s="8" t="str">
        <f>TEXT(DAY(Sales[[#This Row],[OrderDate]]),"ddd")</f>
        <v>Mon</v>
      </c>
      <c r="Q7974" s="8" t="str">
        <f>TEXT(MONTH(Sales[[#This Row],[ShipDate]])*29,"mmm")</f>
        <v>Mar</v>
      </c>
      <c r="R7974">
        <v>1013</v>
      </c>
      <c r="S7974" t="s">
        <v>738</v>
      </c>
      <c r="T7974" t="s">
        <v>90</v>
      </c>
      <c r="U7974">
        <v>43229</v>
      </c>
      <c r="V7974" s="1">
        <v>0.2</v>
      </c>
      <c r="W7974">
        <v>44</v>
      </c>
      <c r="X7974">
        <v>2</v>
      </c>
      <c r="Y7974">
        <v>160</v>
      </c>
      <c r="AD7974"/>
    </row>
    <row r="7975" spans="1:30" x14ac:dyDescent="0.25">
      <c r="A7975" t="s">
        <v>10</v>
      </c>
      <c r="B7975" s="2">
        <v>43540</v>
      </c>
      <c r="C7975" s="35">
        <f>YEAR(Sales[[#This Row],[ShipDate]])</f>
        <v>2019</v>
      </c>
      <c r="D7975" t="s">
        <v>607</v>
      </c>
      <c r="E7975" t="s">
        <v>18</v>
      </c>
      <c r="F7975" t="s">
        <v>48</v>
      </c>
      <c r="G7975" t="s">
        <v>46</v>
      </c>
      <c r="H7975" t="s">
        <v>249</v>
      </c>
      <c r="I7975" t="s">
        <v>252</v>
      </c>
      <c r="J7975" t="s">
        <v>13</v>
      </c>
      <c r="K7975" t="s">
        <v>1267</v>
      </c>
      <c r="L7975" t="s">
        <v>92</v>
      </c>
      <c r="N7975" t="str">
        <f>IF(ISBLANK(Sales[[#This Row],[return]]),"No",Sales[[#This Row],[return]])</f>
        <v>No</v>
      </c>
      <c r="O7975" s="2">
        <v>43540</v>
      </c>
      <c r="P7975" s="8" t="str">
        <f>TEXT(DAY(Sales[[#This Row],[OrderDate]]),"ddd")</f>
        <v>Mon</v>
      </c>
      <c r="Q7975" s="8" t="str">
        <f>TEXT(MONTH(Sales[[#This Row],[ShipDate]])*29,"mmm")</f>
        <v>Mar</v>
      </c>
      <c r="R7975">
        <v>1231</v>
      </c>
      <c r="S7975" t="s">
        <v>2404</v>
      </c>
      <c r="T7975" t="s">
        <v>90</v>
      </c>
      <c r="U7975">
        <v>43229</v>
      </c>
      <c r="V7975" s="1">
        <v>0.4</v>
      </c>
      <c r="W7975">
        <v>-7</v>
      </c>
      <c r="X7975">
        <v>2</v>
      </c>
      <c r="Y7975">
        <v>44</v>
      </c>
      <c r="AD7975"/>
    </row>
    <row r="7976" spans="1:30" x14ac:dyDescent="0.25">
      <c r="A7976" t="s">
        <v>24</v>
      </c>
      <c r="B7976" s="2">
        <v>43687</v>
      </c>
      <c r="C7976" s="35">
        <f>YEAR(Sales[[#This Row],[ShipDate]])</f>
        <v>2019</v>
      </c>
      <c r="D7976" t="s">
        <v>19</v>
      </c>
      <c r="E7976" t="s">
        <v>18</v>
      </c>
      <c r="F7976" t="s">
        <v>21</v>
      </c>
      <c r="G7976" t="s">
        <v>11</v>
      </c>
      <c r="H7976" t="s">
        <v>1184</v>
      </c>
      <c r="I7976" t="s">
        <v>365</v>
      </c>
      <c r="J7976" t="s">
        <v>13</v>
      </c>
      <c r="K7976" t="s">
        <v>1037</v>
      </c>
      <c r="L7976" t="s">
        <v>17</v>
      </c>
      <c r="N7976" t="str">
        <f>IF(ISBLANK(Sales[[#This Row],[return]]),"No",Sales[[#This Row],[return]])</f>
        <v>No</v>
      </c>
      <c r="O7976" s="2">
        <v>43683</v>
      </c>
      <c r="P7976" s="8" t="str">
        <f>TEXT(DAY(Sales[[#This Row],[OrderDate]]),"ddd")</f>
        <v>Fri</v>
      </c>
      <c r="Q7976" s="8" t="str">
        <f>TEXT(MONTH(Sales[[#This Row],[ShipDate]])*29,"mmm")</f>
        <v>Aug</v>
      </c>
      <c r="R7976">
        <v>1228</v>
      </c>
      <c r="S7976" t="s">
        <v>3116</v>
      </c>
      <c r="T7976" t="s">
        <v>15</v>
      </c>
      <c r="U7976">
        <v>70506</v>
      </c>
      <c r="V7976" s="1">
        <v>0</v>
      </c>
      <c r="W7976">
        <v>23</v>
      </c>
      <c r="X7976">
        <v>3</v>
      </c>
      <c r="Y7976">
        <v>146</v>
      </c>
      <c r="AD7976"/>
    </row>
    <row r="7977" spans="1:30" x14ac:dyDescent="0.25">
      <c r="A7977" t="s">
        <v>24</v>
      </c>
      <c r="B7977" s="2">
        <v>43687</v>
      </c>
      <c r="C7977" s="35">
        <f>YEAR(Sales[[#This Row],[ShipDate]])</f>
        <v>2019</v>
      </c>
      <c r="D7977" t="s">
        <v>19</v>
      </c>
      <c r="E7977" t="s">
        <v>18</v>
      </c>
      <c r="F7977" t="s">
        <v>43</v>
      </c>
      <c r="G7977" t="s">
        <v>11</v>
      </c>
      <c r="H7977" t="s">
        <v>1184</v>
      </c>
      <c r="I7977" t="s">
        <v>365</v>
      </c>
      <c r="J7977" t="s">
        <v>13</v>
      </c>
      <c r="K7977" t="s">
        <v>1037</v>
      </c>
      <c r="L7977" t="s">
        <v>17</v>
      </c>
      <c r="N7977" t="str">
        <f>IF(ISBLANK(Sales[[#This Row],[return]]),"No",Sales[[#This Row],[return]])</f>
        <v>No</v>
      </c>
      <c r="O7977" s="2">
        <v>43683</v>
      </c>
      <c r="P7977" s="8" t="str">
        <f>TEXT(DAY(Sales[[#This Row],[OrderDate]]),"ddd")</f>
        <v>Fri</v>
      </c>
      <c r="Q7977" s="8" t="str">
        <f>TEXT(MONTH(Sales[[#This Row],[ShipDate]])*29,"mmm")</f>
        <v>Aug</v>
      </c>
      <c r="R7977">
        <v>1036</v>
      </c>
      <c r="S7977" t="s">
        <v>144</v>
      </c>
      <c r="T7977" t="s">
        <v>15</v>
      </c>
      <c r="U7977">
        <v>70506</v>
      </c>
      <c r="V7977" s="1">
        <v>0</v>
      </c>
      <c r="W7977">
        <v>7</v>
      </c>
      <c r="X7977">
        <v>5</v>
      </c>
      <c r="Y7977">
        <v>15</v>
      </c>
      <c r="AD7977"/>
    </row>
    <row r="7978" spans="1:30" x14ac:dyDescent="0.25">
      <c r="A7978" t="s">
        <v>40</v>
      </c>
      <c r="B7978" s="2">
        <v>43503</v>
      </c>
      <c r="C7978" s="35">
        <f>YEAR(Sales[[#This Row],[ShipDate]])</f>
        <v>2019</v>
      </c>
      <c r="D7978" t="s">
        <v>36</v>
      </c>
      <c r="E7978" t="s">
        <v>18</v>
      </c>
      <c r="F7978" t="s">
        <v>43</v>
      </c>
      <c r="G7978" t="s">
        <v>11</v>
      </c>
      <c r="H7978" t="s">
        <v>26</v>
      </c>
      <c r="I7978" t="s">
        <v>32</v>
      </c>
      <c r="J7978" t="s">
        <v>13</v>
      </c>
      <c r="K7978" t="s">
        <v>959</v>
      </c>
      <c r="L7978" t="s">
        <v>30</v>
      </c>
      <c r="N7978" t="str">
        <f>IF(ISBLANK(Sales[[#This Row],[return]]),"No",Sales[[#This Row],[return]])</f>
        <v>No</v>
      </c>
      <c r="O7978" s="2">
        <v>43498</v>
      </c>
      <c r="P7978" s="8" t="str">
        <f>TEXT(DAY(Sales[[#This Row],[OrderDate]]),"ddd")</f>
        <v>Mon</v>
      </c>
      <c r="Q7978" s="8" t="str">
        <f>TEXT(MONTH(Sales[[#This Row],[ShipDate]])*29,"mmm")</f>
        <v>Feb</v>
      </c>
      <c r="R7978">
        <v>866</v>
      </c>
      <c r="S7978" t="s">
        <v>3166</v>
      </c>
      <c r="T7978" t="s">
        <v>28</v>
      </c>
      <c r="U7978">
        <v>90045</v>
      </c>
      <c r="V7978" s="1">
        <v>0</v>
      </c>
      <c r="W7978">
        <v>29</v>
      </c>
      <c r="X7978">
        <v>2</v>
      </c>
      <c r="Y7978">
        <v>86</v>
      </c>
      <c r="AD7978"/>
    </row>
    <row r="7979" spans="1:30" x14ac:dyDescent="0.25">
      <c r="A7979" t="s">
        <v>40</v>
      </c>
      <c r="B7979" s="2">
        <v>43503</v>
      </c>
      <c r="C7979" s="35">
        <f>YEAR(Sales[[#This Row],[ShipDate]])</f>
        <v>2019</v>
      </c>
      <c r="D7979" t="s">
        <v>36</v>
      </c>
      <c r="E7979" t="s">
        <v>18</v>
      </c>
      <c r="F7979" t="s">
        <v>52</v>
      </c>
      <c r="G7979" t="s">
        <v>25</v>
      </c>
      <c r="H7979" t="s">
        <v>26</v>
      </c>
      <c r="I7979" t="s">
        <v>32</v>
      </c>
      <c r="J7979" t="s">
        <v>13</v>
      </c>
      <c r="K7979" t="s">
        <v>959</v>
      </c>
      <c r="L7979" t="s">
        <v>30</v>
      </c>
      <c r="N7979" t="str">
        <f>IF(ISBLANK(Sales[[#This Row],[return]]),"No",Sales[[#This Row],[return]])</f>
        <v>No</v>
      </c>
      <c r="O7979" s="2">
        <v>43498</v>
      </c>
      <c r="P7979" s="8" t="str">
        <f>TEXT(DAY(Sales[[#This Row],[OrderDate]]),"ddd")</f>
        <v>Mon</v>
      </c>
      <c r="Q7979" s="8" t="str">
        <f>TEXT(MONTH(Sales[[#This Row],[ShipDate]])*29,"mmm")</f>
        <v>Feb</v>
      </c>
      <c r="R7979">
        <v>794</v>
      </c>
      <c r="S7979" t="s">
        <v>2253</v>
      </c>
      <c r="T7979" t="s">
        <v>28</v>
      </c>
      <c r="U7979">
        <v>90045</v>
      </c>
      <c r="V7979" s="1">
        <v>0</v>
      </c>
      <c r="W7979">
        <v>16</v>
      </c>
      <c r="X7979">
        <v>4</v>
      </c>
      <c r="Y7979">
        <v>47</v>
      </c>
      <c r="AD7979"/>
    </row>
    <row r="7980" spans="1:30" x14ac:dyDescent="0.25">
      <c r="A7980" t="s">
        <v>40</v>
      </c>
      <c r="B7980" s="2">
        <v>43503</v>
      </c>
      <c r="C7980" s="35">
        <f>YEAR(Sales[[#This Row],[ShipDate]])</f>
        <v>2019</v>
      </c>
      <c r="D7980" t="s">
        <v>36</v>
      </c>
      <c r="E7980" t="s">
        <v>18</v>
      </c>
      <c r="F7980" t="s">
        <v>39</v>
      </c>
      <c r="G7980" t="s">
        <v>25</v>
      </c>
      <c r="H7980" t="s">
        <v>26</v>
      </c>
      <c r="I7980" t="s">
        <v>32</v>
      </c>
      <c r="J7980" t="s">
        <v>13</v>
      </c>
      <c r="K7980" t="s">
        <v>959</v>
      </c>
      <c r="L7980" t="s">
        <v>30</v>
      </c>
      <c r="N7980" t="str">
        <f>IF(ISBLANK(Sales[[#This Row],[return]]),"No",Sales[[#This Row],[return]])</f>
        <v>No</v>
      </c>
      <c r="O7980" s="2">
        <v>43498</v>
      </c>
      <c r="P7980" s="8" t="str">
        <f>TEXT(DAY(Sales[[#This Row],[OrderDate]]),"ddd")</f>
        <v>Mon</v>
      </c>
      <c r="Q7980" s="8" t="str">
        <f>TEXT(MONTH(Sales[[#This Row],[ShipDate]])*29,"mmm")</f>
        <v>Feb</v>
      </c>
      <c r="R7980">
        <v>1110</v>
      </c>
      <c r="S7980" t="s">
        <v>1910</v>
      </c>
      <c r="T7980" t="s">
        <v>28</v>
      </c>
      <c r="U7980">
        <v>90045</v>
      </c>
      <c r="V7980" s="1">
        <v>0</v>
      </c>
      <c r="W7980">
        <v>39</v>
      </c>
      <c r="X7980">
        <v>4</v>
      </c>
      <c r="Y7980">
        <v>139</v>
      </c>
      <c r="AD7980"/>
    </row>
    <row r="7981" spans="1:30" x14ac:dyDescent="0.25">
      <c r="A7981" t="s">
        <v>40</v>
      </c>
      <c r="B7981" s="2">
        <v>43617</v>
      </c>
      <c r="C7981" s="35">
        <f>YEAR(Sales[[#This Row],[ShipDate]])</f>
        <v>2019</v>
      </c>
      <c r="D7981" t="s">
        <v>36</v>
      </c>
      <c r="E7981" t="s">
        <v>31</v>
      </c>
      <c r="F7981" t="s">
        <v>21</v>
      </c>
      <c r="G7981" t="s">
        <v>11</v>
      </c>
      <c r="H7981" t="s">
        <v>985</v>
      </c>
      <c r="I7981" t="s">
        <v>252</v>
      </c>
      <c r="J7981" t="s">
        <v>13</v>
      </c>
      <c r="K7981" t="s">
        <v>375</v>
      </c>
      <c r="L7981" t="s">
        <v>92</v>
      </c>
      <c r="N7981" t="str">
        <f>IF(ISBLANK(Sales[[#This Row],[return]]),"No",Sales[[#This Row],[return]])</f>
        <v>No</v>
      </c>
      <c r="O7981" s="2">
        <v>43613</v>
      </c>
      <c r="P7981" s="8" t="str">
        <f>TEXT(DAY(Sales[[#This Row],[OrderDate]]),"ddd")</f>
        <v>Sat</v>
      </c>
      <c r="Q7981" s="8" t="str">
        <f>TEXT(MONTH(Sales[[#This Row],[ShipDate]])*29,"mmm")</f>
        <v>Jun</v>
      </c>
      <c r="R7981">
        <v>391</v>
      </c>
      <c r="S7981" t="s">
        <v>510</v>
      </c>
      <c r="T7981" t="s">
        <v>90</v>
      </c>
      <c r="U7981">
        <v>44105</v>
      </c>
      <c r="V7981" s="1">
        <v>0.5</v>
      </c>
      <c r="W7981">
        <v>-65</v>
      </c>
      <c r="X7981">
        <v>4</v>
      </c>
      <c r="Y7981">
        <v>116</v>
      </c>
      <c r="AD7981"/>
    </row>
    <row r="7982" spans="1:30" x14ac:dyDescent="0.25">
      <c r="A7982" t="s">
        <v>40</v>
      </c>
      <c r="B7982" s="2">
        <v>43617</v>
      </c>
      <c r="C7982" s="35">
        <f>YEAR(Sales[[#This Row],[ShipDate]])</f>
        <v>2019</v>
      </c>
      <c r="D7982" t="s">
        <v>36</v>
      </c>
      <c r="E7982" t="s">
        <v>31</v>
      </c>
      <c r="F7982" t="s">
        <v>59</v>
      </c>
      <c r="G7982" t="s">
        <v>25</v>
      </c>
      <c r="H7982" t="s">
        <v>985</v>
      </c>
      <c r="I7982" t="s">
        <v>252</v>
      </c>
      <c r="J7982" t="s">
        <v>13</v>
      </c>
      <c r="K7982" t="s">
        <v>375</v>
      </c>
      <c r="L7982" t="s">
        <v>92</v>
      </c>
      <c r="N7982" t="str">
        <f>IF(ISBLANK(Sales[[#This Row],[return]]),"No",Sales[[#This Row],[return]])</f>
        <v>No</v>
      </c>
      <c r="O7982" s="2">
        <v>43613</v>
      </c>
      <c r="P7982" s="8" t="str">
        <f>TEXT(DAY(Sales[[#This Row],[OrderDate]]),"ddd")</f>
        <v>Sat</v>
      </c>
      <c r="Q7982" s="8" t="str">
        <f>TEXT(MONTH(Sales[[#This Row],[ShipDate]])*29,"mmm")</f>
        <v>Jun</v>
      </c>
      <c r="R7982">
        <v>881</v>
      </c>
      <c r="S7982" t="s">
        <v>1707</v>
      </c>
      <c r="T7982" t="s">
        <v>90</v>
      </c>
      <c r="U7982">
        <v>44105</v>
      </c>
      <c r="V7982" s="1">
        <v>0.2</v>
      </c>
      <c r="W7982">
        <v>5</v>
      </c>
      <c r="X7982">
        <v>3</v>
      </c>
      <c r="Y7982">
        <v>14</v>
      </c>
      <c r="AD7982"/>
    </row>
    <row r="7983" spans="1:30" x14ac:dyDescent="0.25">
      <c r="A7983" t="s">
        <v>24</v>
      </c>
      <c r="B7983" s="2">
        <v>43649</v>
      </c>
      <c r="C7983" s="35">
        <f>YEAR(Sales[[#This Row],[ShipDate]])</f>
        <v>2019</v>
      </c>
      <c r="D7983" t="s">
        <v>36</v>
      </c>
      <c r="E7983" t="s">
        <v>18</v>
      </c>
      <c r="F7983" t="s">
        <v>48</v>
      </c>
      <c r="G7983" t="s">
        <v>46</v>
      </c>
      <c r="H7983" t="s">
        <v>88</v>
      </c>
      <c r="I7983" t="s">
        <v>93</v>
      </c>
      <c r="J7983" t="s">
        <v>13</v>
      </c>
      <c r="K7983" t="s">
        <v>1097</v>
      </c>
      <c r="L7983" t="s">
        <v>92</v>
      </c>
      <c r="N7983" t="str">
        <f>IF(ISBLANK(Sales[[#This Row],[return]]),"No",Sales[[#This Row],[return]])</f>
        <v>No</v>
      </c>
      <c r="O7983" s="2">
        <v>43642</v>
      </c>
      <c r="P7983" s="8" t="str">
        <f>TEXT(DAY(Sales[[#This Row],[OrderDate]]),"ddd")</f>
        <v>Thu</v>
      </c>
      <c r="Q7983" s="8" t="str">
        <f>TEXT(MONTH(Sales[[#This Row],[ShipDate]])*29,"mmm")</f>
        <v>Jul</v>
      </c>
      <c r="R7983">
        <v>345</v>
      </c>
      <c r="S7983" t="s">
        <v>499</v>
      </c>
      <c r="T7983" t="s">
        <v>90</v>
      </c>
      <c r="U7983">
        <v>19143</v>
      </c>
      <c r="V7983" s="1">
        <v>0.4</v>
      </c>
      <c r="W7983">
        <v>42</v>
      </c>
      <c r="X7983">
        <v>3</v>
      </c>
      <c r="Y7983">
        <v>358</v>
      </c>
      <c r="AD7983"/>
    </row>
    <row r="7984" spans="1:30" x14ac:dyDescent="0.25">
      <c r="A7984" t="s">
        <v>24</v>
      </c>
      <c r="B7984" s="2">
        <v>43649</v>
      </c>
      <c r="C7984" s="35">
        <f>YEAR(Sales[[#This Row],[ShipDate]])</f>
        <v>2019</v>
      </c>
      <c r="D7984" t="s">
        <v>36</v>
      </c>
      <c r="E7984" t="s">
        <v>18</v>
      </c>
      <c r="F7984" t="s">
        <v>48</v>
      </c>
      <c r="G7984" t="s">
        <v>46</v>
      </c>
      <c r="H7984" t="s">
        <v>88</v>
      </c>
      <c r="I7984" t="s">
        <v>93</v>
      </c>
      <c r="J7984" t="s">
        <v>13</v>
      </c>
      <c r="K7984" t="s">
        <v>1097</v>
      </c>
      <c r="L7984" t="s">
        <v>92</v>
      </c>
      <c r="N7984" t="str">
        <f>IF(ISBLANK(Sales[[#This Row],[return]]),"No",Sales[[#This Row],[return]])</f>
        <v>No</v>
      </c>
      <c r="O7984" s="2">
        <v>43642</v>
      </c>
      <c r="P7984" s="8" t="str">
        <f>TEXT(DAY(Sales[[#This Row],[OrderDate]]),"ddd")</f>
        <v>Thu</v>
      </c>
      <c r="Q7984" s="8" t="str">
        <f>TEXT(MONTH(Sales[[#This Row],[ShipDate]])*29,"mmm")</f>
        <v>Jul</v>
      </c>
      <c r="R7984">
        <v>1285</v>
      </c>
      <c r="S7984" t="s">
        <v>2400</v>
      </c>
      <c r="T7984" t="s">
        <v>90</v>
      </c>
      <c r="U7984">
        <v>19143</v>
      </c>
      <c r="V7984" s="1">
        <v>0.4</v>
      </c>
      <c r="W7984">
        <v>73</v>
      </c>
      <c r="X7984">
        <v>14</v>
      </c>
      <c r="Y7984">
        <v>546</v>
      </c>
      <c r="AD7984"/>
    </row>
    <row r="7985" spans="1:30" x14ac:dyDescent="0.25">
      <c r="A7985" t="s">
        <v>24</v>
      </c>
      <c r="B7985" s="2">
        <v>43798</v>
      </c>
      <c r="C7985" s="35">
        <f>YEAR(Sales[[#This Row],[ShipDate]])</f>
        <v>2019</v>
      </c>
      <c r="D7985" t="s">
        <v>19</v>
      </c>
      <c r="E7985" t="s">
        <v>31</v>
      </c>
      <c r="F7985" t="s">
        <v>59</v>
      </c>
      <c r="G7985" t="s">
        <v>25</v>
      </c>
      <c r="H7985" t="s">
        <v>3002</v>
      </c>
      <c r="I7985" t="s">
        <v>32</v>
      </c>
      <c r="J7985" t="s">
        <v>13</v>
      </c>
      <c r="K7985" t="s">
        <v>2634</v>
      </c>
      <c r="L7985" t="s">
        <v>30</v>
      </c>
      <c r="M7985" t="s">
        <v>82</v>
      </c>
      <c r="N7985" t="str">
        <f>IF(ISBLANK(Sales[[#This Row],[return]]),"No",Sales[[#This Row],[return]])</f>
        <v>Yes</v>
      </c>
      <c r="O7985" s="2">
        <v>43794</v>
      </c>
      <c r="P7985" s="8" t="str">
        <f>TEXT(DAY(Sales[[#This Row],[OrderDate]]),"ddd")</f>
        <v>Wed</v>
      </c>
      <c r="Q7985" s="8" t="str">
        <f>TEXT(MONTH(Sales[[#This Row],[ShipDate]])*29,"mmm")</f>
        <v>Nov</v>
      </c>
      <c r="R7985">
        <v>96</v>
      </c>
      <c r="S7985" t="s">
        <v>3169</v>
      </c>
      <c r="T7985" t="s">
        <v>28</v>
      </c>
      <c r="U7985">
        <v>92677</v>
      </c>
      <c r="V7985" s="1">
        <v>0</v>
      </c>
      <c r="W7985">
        <v>15</v>
      </c>
      <c r="X7985">
        <v>6</v>
      </c>
      <c r="Y7985">
        <v>34</v>
      </c>
      <c r="AD7985"/>
    </row>
    <row r="7986" spans="1:30" x14ac:dyDescent="0.25">
      <c r="A7986" t="s">
        <v>24</v>
      </c>
      <c r="B7986" s="2">
        <v>43798</v>
      </c>
      <c r="C7986" s="35">
        <f>YEAR(Sales[[#This Row],[ShipDate]])</f>
        <v>2019</v>
      </c>
      <c r="D7986" t="s">
        <v>19</v>
      </c>
      <c r="E7986" t="s">
        <v>31</v>
      </c>
      <c r="F7986" t="s">
        <v>48</v>
      </c>
      <c r="G7986" t="s">
        <v>46</v>
      </c>
      <c r="H7986" t="s">
        <v>3002</v>
      </c>
      <c r="I7986" t="s">
        <v>32</v>
      </c>
      <c r="J7986" t="s">
        <v>13</v>
      </c>
      <c r="K7986" t="s">
        <v>2634</v>
      </c>
      <c r="L7986" t="s">
        <v>30</v>
      </c>
      <c r="M7986" t="s">
        <v>82</v>
      </c>
      <c r="N7986" t="str">
        <f>IF(ISBLANK(Sales[[#This Row],[return]]),"No",Sales[[#This Row],[return]])</f>
        <v>Yes</v>
      </c>
      <c r="O7986" s="2">
        <v>43794</v>
      </c>
      <c r="P7986" s="8" t="str">
        <f>TEXT(DAY(Sales[[#This Row],[OrderDate]]),"ddd")</f>
        <v>Wed</v>
      </c>
      <c r="Q7986" s="8" t="str">
        <f>TEXT(MONTH(Sales[[#This Row],[ShipDate]])*29,"mmm")</f>
        <v>Nov</v>
      </c>
      <c r="R7986">
        <v>1254</v>
      </c>
      <c r="S7986" t="s">
        <v>2330</v>
      </c>
      <c r="T7986" t="s">
        <v>28</v>
      </c>
      <c r="U7986">
        <v>92677</v>
      </c>
      <c r="V7986" s="1">
        <v>0.2</v>
      </c>
      <c r="W7986">
        <v>3</v>
      </c>
      <c r="X7986">
        <v>5</v>
      </c>
      <c r="Y7986">
        <v>40</v>
      </c>
      <c r="AD7986"/>
    </row>
    <row r="7987" spans="1:30" x14ac:dyDescent="0.25">
      <c r="A7987" t="s">
        <v>40</v>
      </c>
      <c r="B7987" s="2">
        <v>43828</v>
      </c>
      <c r="C7987" s="35">
        <f>YEAR(Sales[[#This Row],[ShipDate]])</f>
        <v>2019</v>
      </c>
      <c r="D7987" t="s">
        <v>36</v>
      </c>
      <c r="E7987" t="s">
        <v>18</v>
      </c>
      <c r="F7987" t="s">
        <v>21</v>
      </c>
      <c r="G7987" t="s">
        <v>11</v>
      </c>
      <c r="H7987" t="s">
        <v>146</v>
      </c>
      <c r="I7987" t="s">
        <v>149</v>
      </c>
      <c r="J7987" t="s">
        <v>13</v>
      </c>
      <c r="K7987" t="s">
        <v>1007</v>
      </c>
      <c r="L7987" t="s">
        <v>92</v>
      </c>
      <c r="N7987" t="str">
        <f>IF(ISBLANK(Sales[[#This Row],[return]]),"No",Sales[[#This Row],[return]])</f>
        <v>No</v>
      </c>
      <c r="O7987" s="2">
        <v>43824</v>
      </c>
      <c r="P7987" s="8" t="str">
        <f>TEXT(DAY(Sales[[#This Row],[OrderDate]]),"ddd")</f>
        <v>Wed</v>
      </c>
      <c r="Q7987" s="8" t="str">
        <f>TEXT(MONTH(Sales[[#This Row],[ShipDate]])*29,"mmm")</f>
        <v>Dec</v>
      </c>
      <c r="R7987">
        <v>379</v>
      </c>
      <c r="S7987" t="s">
        <v>1008</v>
      </c>
      <c r="T7987" t="s">
        <v>90</v>
      </c>
      <c r="U7987">
        <v>10035</v>
      </c>
      <c r="V7987" s="1">
        <v>0.2</v>
      </c>
      <c r="W7987">
        <v>5</v>
      </c>
      <c r="X7987">
        <v>2</v>
      </c>
      <c r="Y7987">
        <v>192</v>
      </c>
      <c r="AD7987"/>
    </row>
    <row r="7988" spans="1:30" x14ac:dyDescent="0.25">
      <c r="A7988" t="s">
        <v>40</v>
      </c>
      <c r="B7988" s="2">
        <v>43716</v>
      </c>
      <c r="C7988" s="35">
        <f>YEAR(Sales[[#This Row],[ShipDate]])</f>
        <v>2019</v>
      </c>
      <c r="D7988" t="s">
        <v>36</v>
      </c>
      <c r="E7988" t="s">
        <v>18</v>
      </c>
      <c r="F7988" t="s">
        <v>43</v>
      </c>
      <c r="G7988" t="s">
        <v>11</v>
      </c>
      <c r="H7988" t="s">
        <v>399</v>
      </c>
      <c r="I7988" t="s">
        <v>70</v>
      </c>
      <c r="J7988" t="s">
        <v>13</v>
      </c>
      <c r="K7988" t="s">
        <v>615</v>
      </c>
      <c r="L7988" t="s">
        <v>68</v>
      </c>
      <c r="M7988" t="s">
        <v>82</v>
      </c>
      <c r="N7988" t="str">
        <f>IF(ISBLANK(Sales[[#This Row],[return]]),"No",Sales[[#This Row],[return]])</f>
        <v>Yes</v>
      </c>
      <c r="O7988" s="2">
        <v>43711</v>
      </c>
      <c r="P7988" s="8" t="str">
        <f>TEXT(DAY(Sales[[#This Row],[OrderDate]]),"ddd")</f>
        <v>Tue</v>
      </c>
      <c r="Q7988" s="8" t="str">
        <f>TEXT(MONTH(Sales[[#This Row],[ShipDate]])*29,"mmm")</f>
        <v>Sep</v>
      </c>
      <c r="R7988">
        <v>555</v>
      </c>
      <c r="S7988" t="s">
        <v>1217</v>
      </c>
      <c r="T7988" t="s">
        <v>66</v>
      </c>
      <c r="U7988">
        <v>75217</v>
      </c>
      <c r="V7988" s="1">
        <v>0.6</v>
      </c>
      <c r="W7988">
        <v>-106</v>
      </c>
      <c r="X7988">
        <v>5</v>
      </c>
      <c r="Y7988">
        <v>108</v>
      </c>
      <c r="AD7988"/>
    </row>
    <row r="7989" spans="1:30" x14ac:dyDescent="0.25">
      <c r="A7989" t="s">
        <v>24</v>
      </c>
      <c r="B7989" s="2">
        <v>43820</v>
      </c>
      <c r="C7989" s="35">
        <f>YEAR(Sales[[#This Row],[ShipDate]])</f>
        <v>2019</v>
      </c>
      <c r="D7989" t="s">
        <v>19</v>
      </c>
      <c r="E7989" t="s">
        <v>69</v>
      </c>
      <c r="F7989" t="s">
        <v>59</v>
      </c>
      <c r="G7989" t="s">
        <v>25</v>
      </c>
      <c r="H7989" t="s">
        <v>26</v>
      </c>
      <c r="I7989" t="s">
        <v>32</v>
      </c>
      <c r="J7989" t="s">
        <v>13</v>
      </c>
      <c r="K7989" t="s">
        <v>224</v>
      </c>
      <c r="L7989" t="s">
        <v>30</v>
      </c>
      <c r="N7989" t="str">
        <f>IF(ISBLANK(Sales[[#This Row],[return]]),"No",Sales[[#This Row],[return]])</f>
        <v>No</v>
      </c>
      <c r="O7989" s="2">
        <v>43815</v>
      </c>
      <c r="P7989" s="8" t="str">
        <f>TEXT(DAY(Sales[[#This Row],[OrderDate]]),"ddd")</f>
        <v>Mon</v>
      </c>
      <c r="Q7989" s="8" t="str">
        <f>TEXT(MONTH(Sales[[#This Row],[ShipDate]])*29,"mmm")</f>
        <v>Dec</v>
      </c>
      <c r="R7989">
        <v>1689</v>
      </c>
      <c r="S7989" t="s">
        <v>856</v>
      </c>
      <c r="T7989" t="s">
        <v>28</v>
      </c>
      <c r="U7989">
        <v>90036</v>
      </c>
      <c r="V7989" s="1">
        <v>0</v>
      </c>
      <c r="W7989">
        <v>6</v>
      </c>
      <c r="X7989">
        <v>2</v>
      </c>
      <c r="Y7989">
        <v>13</v>
      </c>
      <c r="AD7989"/>
    </row>
    <row r="7990" spans="1:30" x14ac:dyDescent="0.25">
      <c r="A7990" t="s">
        <v>24</v>
      </c>
      <c r="B7990" s="2">
        <v>43820</v>
      </c>
      <c r="C7990" s="35">
        <f>YEAR(Sales[[#This Row],[ShipDate]])</f>
        <v>2019</v>
      </c>
      <c r="D7990" t="s">
        <v>19</v>
      </c>
      <c r="E7990" t="s">
        <v>69</v>
      </c>
      <c r="F7990" t="s">
        <v>39</v>
      </c>
      <c r="G7990" t="s">
        <v>25</v>
      </c>
      <c r="H7990" t="s">
        <v>26</v>
      </c>
      <c r="I7990" t="s">
        <v>32</v>
      </c>
      <c r="J7990" t="s">
        <v>13</v>
      </c>
      <c r="K7990" t="s">
        <v>224</v>
      </c>
      <c r="L7990" t="s">
        <v>30</v>
      </c>
      <c r="N7990" t="str">
        <f>IF(ISBLANK(Sales[[#This Row],[return]]),"No",Sales[[#This Row],[return]])</f>
        <v>No</v>
      </c>
      <c r="O7990" s="2">
        <v>43815</v>
      </c>
      <c r="P7990" s="8" t="str">
        <f>TEXT(DAY(Sales[[#This Row],[OrderDate]]),"ddd")</f>
        <v>Mon</v>
      </c>
      <c r="Q7990" s="8" t="str">
        <f>TEXT(MONTH(Sales[[#This Row],[ShipDate]])*29,"mmm")</f>
        <v>Dec</v>
      </c>
      <c r="R7990">
        <v>1390</v>
      </c>
      <c r="S7990" t="s">
        <v>3275</v>
      </c>
      <c r="T7990" t="s">
        <v>28</v>
      </c>
      <c r="U7990">
        <v>90036</v>
      </c>
      <c r="V7990" s="1">
        <v>0</v>
      </c>
      <c r="W7990">
        <v>8</v>
      </c>
      <c r="X7990">
        <v>5</v>
      </c>
      <c r="Y7990">
        <v>159</v>
      </c>
      <c r="AD7990"/>
    </row>
    <row r="7991" spans="1:30" x14ac:dyDescent="0.25">
      <c r="A7991" t="s">
        <v>40</v>
      </c>
      <c r="B7991" s="2">
        <v>43565</v>
      </c>
      <c r="C7991" s="35">
        <f>YEAR(Sales[[#This Row],[ShipDate]])</f>
        <v>2019</v>
      </c>
      <c r="D7991" t="s">
        <v>36</v>
      </c>
      <c r="E7991" t="s">
        <v>31</v>
      </c>
      <c r="F7991" t="s">
        <v>50</v>
      </c>
      <c r="G7991" t="s">
        <v>25</v>
      </c>
      <c r="H7991" t="s">
        <v>1565</v>
      </c>
      <c r="I7991" t="s">
        <v>180</v>
      </c>
      <c r="J7991" t="s">
        <v>13</v>
      </c>
      <c r="K7991" t="s">
        <v>2724</v>
      </c>
      <c r="L7991" t="s">
        <v>17</v>
      </c>
      <c r="N7991" t="str">
        <f>IF(ISBLANK(Sales[[#This Row],[return]]),"No",Sales[[#This Row],[return]])</f>
        <v>No</v>
      </c>
      <c r="O7991" s="2">
        <v>43561</v>
      </c>
      <c r="P7991" s="8" t="str">
        <f>TEXT(DAY(Sales[[#This Row],[OrderDate]]),"ddd")</f>
        <v>Fri</v>
      </c>
      <c r="Q7991" s="8" t="str">
        <f>TEXT(MONTH(Sales[[#This Row],[ShipDate]])*29,"mmm")</f>
        <v>Apr</v>
      </c>
      <c r="R7991">
        <v>24</v>
      </c>
      <c r="S7991" t="s">
        <v>1752</v>
      </c>
      <c r="T7991" t="s">
        <v>15</v>
      </c>
      <c r="U7991">
        <v>37421</v>
      </c>
      <c r="V7991" s="1">
        <v>0.7</v>
      </c>
      <c r="W7991">
        <v>-6</v>
      </c>
      <c r="X7991">
        <v>5</v>
      </c>
      <c r="Y7991">
        <v>8</v>
      </c>
      <c r="AD7991"/>
    </row>
    <row r="7992" spans="1:30" x14ac:dyDescent="0.25">
      <c r="A7992" t="s">
        <v>24</v>
      </c>
      <c r="B7992" s="2">
        <v>43603</v>
      </c>
      <c r="C7992" s="35">
        <f>YEAR(Sales[[#This Row],[ShipDate]])</f>
        <v>2019</v>
      </c>
      <c r="D7992" t="s">
        <v>19</v>
      </c>
      <c r="E7992" t="s">
        <v>69</v>
      </c>
      <c r="F7992" t="s">
        <v>50</v>
      </c>
      <c r="G7992" t="s">
        <v>25</v>
      </c>
      <c r="H7992" t="s">
        <v>302</v>
      </c>
      <c r="I7992" t="s">
        <v>137</v>
      </c>
      <c r="J7992" t="s">
        <v>13</v>
      </c>
      <c r="K7992" t="s">
        <v>774</v>
      </c>
      <c r="L7992" t="s">
        <v>92</v>
      </c>
      <c r="N7992" t="str">
        <f>IF(ISBLANK(Sales[[#This Row],[return]]),"No",Sales[[#This Row],[return]])</f>
        <v>No</v>
      </c>
      <c r="O7992" s="2">
        <v>43598</v>
      </c>
      <c r="P7992" s="8" t="str">
        <f>TEXT(DAY(Sales[[#This Row],[OrderDate]]),"ddd")</f>
        <v>Fri</v>
      </c>
      <c r="Q7992" s="8" t="str">
        <f>TEXT(MONTH(Sales[[#This Row],[ShipDate]])*29,"mmm")</f>
        <v>May</v>
      </c>
      <c r="R7992">
        <v>714</v>
      </c>
      <c r="S7992" t="s">
        <v>1798</v>
      </c>
      <c r="T7992" t="s">
        <v>90</v>
      </c>
      <c r="U7992">
        <v>19711</v>
      </c>
      <c r="V7992" s="1">
        <v>0</v>
      </c>
      <c r="W7992">
        <v>150</v>
      </c>
      <c r="X7992">
        <v>9</v>
      </c>
      <c r="Y7992">
        <v>300</v>
      </c>
      <c r="AD7992"/>
    </row>
    <row r="7993" spans="1:30" x14ac:dyDescent="0.25">
      <c r="A7993" t="s">
        <v>24</v>
      </c>
      <c r="B7993" s="2">
        <v>43784</v>
      </c>
      <c r="C7993" s="35">
        <f>YEAR(Sales[[#This Row],[ShipDate]])</f>
        <v>2019</v>
      </c>
      <c r="D7993" t="s">
        <v>19</v>
      </c>
      <c r="E7993" t="s">
        <v>31</v>
      </c>
      <c r="F7993" t="s">
        <v>43</v>
      </c>
      <c r="G7993" t="s">
        <v>11</v>
      </c>
      <c r="H7993" t="s">
        <v>2115</v>
      </c>
      <c r="I7993" t="s">
        <v>70</v>
      </c>
      <c r="J7993" t="s">
        <v>13</v>
      </c>
      <c r="K7993" t="s">
        <v>2634</v>
      </c>
      <c r="L7993" t="s">
        <v>68</v>
      </c>
      <c r="N7993" t="str">
        <f>IF(ISBLANK(Sales[[#This Row],[return]]),"No",Sales[[#This Row],[return]])</f>
        <v>No</v>
      </c>
      <c r="O7993" s="2">
        <v>43779</v>
      </c>
      <c r="P7993" s="8" t="str">
        <f>TEXT(DAY(Sales[[#This Row],[OrderDate]]),"ddd")</f>
        <v>Tue</v>
      </c>
      <c r="Q7993" s="8" t="str">
        <f>TEXT(MONTH(Sales[[#This Row],[ShipDate]])*29,"mmm")</f>
        <v>Nov</v>
      </c>
      <c r="R7993">
        <v>1536</v>
      </c>
      <c r="S7993" t="s">
        <v>1197</v>
      </c>
      <c r="T7993" t="s">
        <v>66</v>
      </c>
      <c r="U7993">
        <v>78664</v>
      </c>
      <c r="V7993" s="1">
        <v>0.6</v>
      </c>
      <c r="W7993">
        <v>-427</v>
      </c>
      <c r="X7993">
        <v>5</v>
      </c>
      <c r="Y7993">
        <v>342</v>
      </c>
      <c r="AD7993"/>
    </row>
    <row r="7994" spans="1:30" x14ac:dyDescent="0.25">
      <c r="A7994" t="s">
        <v>10</v>
      </c>
      <c r="B7994" s="2">
        <v>43600</v>
      </c>
      <c r="C7994" s="35">
        <f>YEAR(Sales[[#This Row],[ShipDate]])</f>
        <v>2019</v>
      </c>
      <c r="D7994" t="s">
        <v>113</v>
      </c>
      <c r="E7994" t="s">
        <v>18</v>
      </c>
      <c r="F7994" t="s">
        <v>23</v>
      </c>
      <c r="G7994" t="s">
        <v>11</v>
      </c>
      <c r="H7994" t="s">
        <v>107</v>
      </c>
      <c r="I7994" t="s">
        <v>70</v>
      </c>
      <c r="J7994" t="s">
        <v>13</v>
      </c>
      <c r="K7994" t="s">
        <v>859</v>
      </c>
      <c r="L7994" t="s">
        <v>68</v>
      </c>
      <c r="N7994" t="str">
        <f>IF(ISBLANK(Sales[[#This Row],[return]]),"No",Sales[[#This Row],[return]])</f>
        <v>No</v>
      </c>
      <c r="O7994" s="2">
        <v>43599</v>
      </c>
      <c r="P7994" s="8" t="str">
        <f>TEXT(DAY(Sales[[#This Row],[OrderDate]]),"ddd")</f>
        <v>Sat</v>
      </c>
      <c r="Q7994" s="8" t="str">
        <f>TEXT(MONTH(Sales[[#This Row],[ShipDate]])*29,"mmm")</f>
        <v>May</v>
      </c>
      <c r="R7994">
        <v>743</v>
      </c>
      <c r="S7994" t="s">
        <v>1113</v>
      </c>
      <c r="T7994" t="s">
        <v>66</v>
      </c>
      <c r="U7994">
        <v>77041</v>
      </c>
      <c r="V7994" s="1">
        <v>0.3</v>
      </c>
      <c r="W7994">
        <v>-13</v>
      </c>
      <c r="X7994">
        <v>5</v>
      </c>
      <c r="Y7994">
        <v>899</v>
      </c>
      <c r="AD7994"/>
    </row>
    <row r="7995" spans="1:30" x14ac:dyDescent="0.25">
      <c r="A7995" t="s">
        <v>10</v>
      </c>
      <c r="B7995" s="2">
        <v>43600</v>
      </c>
      <c r="C7995" s="35">
        <f>YEAR(Sales[[#This Row],[ShipDate]])</f>
        <v>2019</v>
      </c>
      <c r="D7995" t="s">
        <v>113</v>
      </c>
      <c r="E7995" t="s">
        <v>18</v>
      </c>
      <c r="F7995" t="s">
        <v>59</v>
      </c>
      <c r="G7995" t="s">
        <v>25</v>
      </c>
      <c r="H7995" t="s">
        <v>107</v>
      </c>
      <c r="I7995" t="s">
        <v>70</v>
      </c>
      <c r="J7995" t="s">
        <v>13</v>
      </c>
      <c r="K7995" t="s">
        <v>859</v>
      </c>
      <c r="L7995" t="s">
        <v>68</v>
      </c>
      <c r="N7995" t="str">
        <f>IF(ISBLANK(Sales[[#This Row],[return]]),"No",Sales[[#This Row],[return]])</f>
        <v>No</v>
      </c>
      <c r="O7995" s="2">
        <v>43599</v>
      </c>
      <c r="P7995" s="8" t="str">
        <f>TEXT(DAY(Sales[[#This Row],[OrderDate]]),"ddd")</f>
        <v>Sat</v>
      </c>
      <c r="Q7995" s="8" t="str">
        <f>TEXT(MONTH(Sales[[#This Row],[ShipDate]])*29,"mmm")</f>
        <v>May</v>
      </c>
      <c r="R7995">
        <v>1732</v>
      </c>
      <c r="S7995" t="s">
        <v>1643</v>
      </c>
      <c r="T7995" t="s">
        <v>66</v>
      </c>
      <c r="U7995">
        <v>77041</v>
      </c>
      <c r="V7995" s="1">
        <v>0.2</v>
      </c>
      <c r="W7995">
        <v>27</v>
      </c>
      <c r="X7995">
        <v>2</v>
      </c>
      <c r="Y7995">
        <v>77</v>
      </c>
      <c r="AD7995"/>
    </row>
    <row r="7996" spans="1:30" x14ac:dyDescent="0.25">
      <c r="A7996" t="s">
        <v>10</v>
      </c>
      <c r="B7996" s="2">
        <v>43600</v>
      </c>
      <c r="C7996" s="35">
        <f>YEAR(Sales[[#This Row],[ShipDate]])</f>
        <v>2019</v>
      </c>
      <c r="D7996" t="s">
        <v>113</v>
      </c>
      <c r="E7996" t="s">
        <v>18</v>
      </c>
      <c r="F7996" t="s">
        <v>59</v>
      </c>
      <c r="G7996" t="s">
        <v>25</v>
      </c>
      <c r="H7996" t="s">
        <v>107</v>
      </c>
      <c r="I7996" t="s">
        <v>70</v>
      </c>
      <c r="J7996" t="s">
        <v>13</v>
      </c>
      <c r="K7996" t="s">
        <v>859</v>
      </c>
      <c r="L7996" t="s">
        <v>68</v>
      </c>
      <c r="N7996" t="str">
        <f>IF(ISBLANK(Sales[[#This Row],[return]]),"No",Sales[[#This Row],[return]])</f>
        <v>No</v>
      </c>
      <c r="O7996" s="2">
        <v>43599</v>
      </c>
      <c r="P7996" s="8" t="str">
        <f>TEXT(DAY(Sales[[#This Row],[OrderDate]]),"ddd")</f>
        <v>Sat</v>
      </c>
      <c r="Q7996" s="8" t="str">
        <f>TEXT(MONTH(Sales[[#This Row],[ShipDate]])*29,"mmm")</f>
        <v>May</v>
      </c>
      <c r="R7996">
        <v>1731</v>
      </c>
      <c r="S7996" t="s">
        <v>1648</v>
      </c>
      <c r="T7996" t="s">
        <v>66</v>
      </c>
      <c r="U7996">
        <v>77041</v>
      </c>
      <c r="V7996" s="1">
        <v>0.2</v>
      </c>
      <c r="W7996">
        <v>16</v>
      </c>
      <c r="X7996">
        <v>3</v>
      </c>
      <c r="Y7996">
        <v>48</v>
      </c>
      <c r="AD7996"/>
    </row>
    <row r="7997" spans="1:30" x14ac:dyDescent="0.25">
      <c r="A7997" t="s">
        <v>10</v>
      </c>
      <c r="B7997" s="2">
        <v>43600</v>
      </c>
      <c r="C7997" s="35">
        <f>YEAR(Sales[[#This Row],[ShipDate]])</f>
        <v>2019</v>
      </c>
      <c r="D7997" t="s">
        <v>113</v>
      </c>
      <c r="E7997" t="s">
        <v>18</v>
      </c>
      <c r="F7997" t="s">
        <v>45</v>
      </c>
      <c r="G7997" t="s">
        <v>25</v>
      </c>
      <c r="H7997" t="s">
        <v>107</v>
      </c>
      <c r="I7997" t="s">
        <v>70</v>
      </c>
      <c r="J7997" t="s">
        <v>13</v>
      </c>
      <c r="K7997" t="s">
        <v>859</v>
      </c>
      <c r="L7997" t="s">
        <v>68</v>
      </c>
      <c r="N7997" t="str">
        <f>IF(ISBLANK(Sales[[#This Row],[return]]),"No",Sales[[#This Row],[return]])</f>
        <v>No</v>
      </c>
      <c r="O7997" s="2">
        <v>43599</v>
      </c>
      <c r="P7997" s="8" t="str">
        <f>TEXT(DAY(Sales[[#This Row],[OrderDate]]),"ddd")</f>
        <v>Sat</v>
      </c>
      <c r="Q7997" s="8" t="str">
        <f>TEXT(MONTH(Sales[[#This Row],[ShipDate]])*29,"mmm")</f>
        <v>May</v>
      </c>
      <c r="R7997">
        <v>1122</v>
      </c>
      <c r="S7997" t="s">
        <v>1655</v>
      </c>
      <c r="T7997" t="s">
        <v>66</v>
      </c>
      <c r="U7997">
        <v>77041</v>
      </c>
      <c r="V7997" s="1">
        <v>0.2</v>
      </c>
      <c r="W7997">
        <v>6</v>
      </c>
      <c r="X7997">
        <v>5</v>
      </c>
      <c r="Y7997">
        <v>46</v>
      </c>
      <c r="AD7997"/>
    </row>
    <row r="7998" spans="1:30" x14ac:dyDescent="0.25">
      <c r="A7998" t="s">
        <v>10</v>
      </c>
      <c r="B7998" s="2">
        <v>43600</v>
      </c>
      <c r="C7998" s="35">
        <f>YEAR(Sales[[#This Row],[ShipDate]])</f>
        <v>2019</v>
      </c>
      <c r="D7998" t="s">
        <v>113</v>
      </c>
      <c r="E7998" t="s">
        <v>18</v>
      </c>
      <c r="F7998" t="s">
        <v>48</v>
      </c>
      <c r="G7998" t="s">
        <v>46</v>
      </c>
      <c r="H7998" t="s">
        <v>107</v>
      </c>
      <c r="I7998" t="s">
        <v>70</v>
      </c>
      <c r="J7998" t="s">
        <v>13</v>
      </c>
      <c r="K7998" t="s">
        <v>859</v>
      </c>
      <c r="L7998" t="s">
        <v>68</v>
      </c>
      <c r="N7998" t="str">
        <f>IF(ISBLANK(Sales[[#This Row],[return]]),"No",Sales[[#This Row],[return]])</f>
        <v>No</v>
      </c>
      <c r="O7998" s="2">
        <v>43599</v>
      </c>
      <c r="P7998" s="8" t="str">
        <f>TEXT(DAY(Sales[[#This Row],[OrderDate]]),"ddd")</f>
        <v>Sat</v>
      </c>
      <c r="Q7998" s="8" t="str">
        <f>TEXT(MONTH(Sales[[#This Row],[ShipDate]])*29,"mmm")</f>
        <v>May</v>
      </c>
      <c r="R7998">
        <v>1254</v>
      </c>
      <c r="S7998" t="s">
        <v>2330</v>
      </c>
      <c r="T7998" t="s">
        <v>66</v>
      </c>
      <c r="U7998">
        <v>77041</v>
      </c>
      <c r="V7998" s="1">
        <v>0.2</v>
      </c>
      <c r="W7998">
        <v>1</v>
      </c>
      <c r="X7998">
        <v>1</v>
      </c>
      <c r="Y7998">
        <v>8</v>
      </c>
      <c r="AD7998"/>
    </row>
    <row r="7999" spans="1:30" x14ac:dyDescent="0.25">
      <c r="A7999" t="s">
        <v>10</v>
      </c>
      <c r="B7999" s="2">
        <v>43491</v>
      </c>
      <c r="C7999" s="35">
        <f>YEAR(Sales[[#This Row],[ShipDate]])</f>
        <v>2019</v>
      </c>
      <c r="D7999" t="s">
        <v>36</v>
      </c>
      <c r="E7999" t="s">
        <v>18</v>
      </c>
      <c r="F7999" t="s">
        <v>48</v>
      </c>
      <c r="G7999" t="s">
        <v>46</v>
      </c>
      <c r="H7999" t="s">
        <v>26</v>
      </c>
      <c r="I7999" t="s">
        <v>32</v>
      </c>
      <c r="J7999" t="s">
        <v>13</v>
      </c>
      <c r="K7999" t="s">
        <v>1537</v>
      </c>
      <c r="L7999" t="s">
        <v>30</v>
      </c>
      <c r="N7999" t="str">
        <f>IF(ISBLANK(Sales[[#This Row],[return]]),"No",Sales[[#This Row],[return]])</f>
        <v>No</v>
      </c>
      <c r="O7999" s="2">
        <v>43485</v>
      </c>
      <c r="P7999" s="8" t="str">
        <f>TEXT(DAY(Sales[[#This Row],[OrderDate]]),"ddd")</f>
        <v>Fri</v>
      </c>
      <c r="Q7999" s="8" t="str">
        <f>TEXT(MONTH(Sales[[#This Row],[ShipDate]])*29,"mmm")</f>
        <v>Jan</v>
      </c>
      <c r="R7999">
        <v>1335</v>
      </c>
      <c r="S7999" t="s">
        <v>2342</v>
      </c>
      <c r="T7999" t="s">
        <v>28</v>
      </c>
      <c r="U7999">
        <v>90045</v>
      </c>
      <c r="V7999" s="1">
        <v>0.2</v>
      </c>
      <c r="W7999">
        <v>10</v>
      </c>
      <c r="X7999">
        <v>3</v>
      </c>
      <c r="Y7999">
        <v>161</v>
      </c>
      <c r="AD7999"/>
    </row>
    <row r="8000" spans="1:30" x14ac:dyDescent="0.25">
      <c r="A8000" t="s">
        <v>40</v>
      </c>
      <c r="B8000" s="2">
        <v>43716</v>
      </c>
      <c r="C8000" s="35">
        <f>YEAR(Sales[[#This Row],[ShipDate]])</f>
        <v>2019</v>
      </c>
      <c r="D8000" t="s">
        <v>36</v>
      </c>
      <c r="E8000" t="s">
        <v>31</v>
      </c>
      <c r="F8000" t="s">
        <v>45</v>
      </c>
      <c r="G8000" t="s">
        <v>25</v>
      </c>
      <c r="H8000" t="s">
        <v>79</v>
      </c>
      <c r="I8000" t="s">
        <v>32</v>
      </c>
      <c r="J8000" t="s">
        <v>13</v>
      </c>
      <c r="K8000" t="s">
        <v>2591</v>
      </c>
      <c r="L8000" t="s">
        <v>30</v>
      </c>
      <c r="N8000" t="str">
        <f>IF(ISBLANK(Sales[[#This Row],[return]]),"No",Sales[[#This Row],[return]])</f>
        <v>No</v>
      </c>
      <c r="O8000" s="2">
        <v>43711</v>
      </c>
      <c r="P8000" s="8" t="str">
        <f>TEXT(DAY(Sales[[#This Row],[OrderDate]]),"ddd")</f>
        <v>Tue</v>
      </c>
      <c r="Q8000" s="8" t="str">
        <f>TEXT(MONTH(Sales[[#This Row],[ShipDate]])*29,"mmm")</f>
        <v>Sep</v>
      </c>
      <c r="R8000">
        <v>1312</v>
      </c>
      <c r="S8000" t="s">
        <v>191</v>
      </c>
      <c r="T8000" t="s">
        <v>28</v>
      </c>
      <c r="U8000">
        <v>94122</v>
      </c>
      <c r="V8000" s="1">
        <v>0</v>
      </c>
      <c r="W8000">
        <v>2</v>
      </c>
      <c r="X8000">
        <v>2</v>
      </c>
      <c r="Y8000">
        <v>6</v>
      </c>
      <c r="AD8000"/>
    </row>
    <row r="8001" spans="1:30" x14ac:dyDescent="0.25">
      <c r="A8001" t="s">
        <v>24</v>
      </c>
      <c r="B8001" s="2">
        <v>43572</v>
      </c>
      <c r="C8001" s="35">
        <f>YEAR(Sales[[#This Row],[ShipDate]])</f>
        <v>2019</v>
      </c>
      <c r="D8001" t="s">
        <v>113</v>
      </c>
      <c r="E8001" t="s">
        <v>31</v>
      </c>
      <c r="F8001" t="s">
        <v>50</v>
      </c>
      <c r="G8001" t="s">
        <v>25</v>
      </c>
      <c r="H8001" t="s">
        <v>660</v>
      </c>
      <c r="I8001" t="s">
        <v>37</v>
      </c>
      <c r="J8001" t="s">
        <v>13</v>
      </c>
      <c r="K8001" t="s">
        <v>646</v>
      </c>
      <c r="L8001" t="s">
        <v>17</v>
      </c>
      <c r="N8001" t="str">
        <f>IF(ISBLANK(Sales[[#This Row],[return]]),"No",Sales[[#This Row],[return]])</f>
        <v>No</v>
      </c>
      <c r="O8001" s="2">
        <v>43570</v>
      </c>
      <c r="P8001" s="8" t="str">
        <f>TEXT(DAY(Sales[[#This Row],[OrderDate]]),"ddd")</f>
        <v>Sun</v>
      </c>
      <c r="Q8001" s="8" t="str">
        <f>TEXT(MONTH(Sales[[#This Row],[ShipDate]])*29,"mmm")</f>
        <v>Apr</v>
      </c>
      <c r="R8001">
        <v>1602</v>
      </c>
      <c r="S8001" t="s">
        <v>1923</v>
      </c>
      <c r="T8001" t="s">
        <v>15</v>
      </c>
      <c r="U8001">
        <v>33180</v>
      </c>
      <c r="V8001" s="1">
        <v>0.7</v>
      </c>
      <c r="W8001">
        <v>-12</v>
      </c>
      <c r="X8001">
        <v>3</v>
      </c>
      <c r="Y8001">
        <v>16</v>
      </c>
      <c r="AD8001"/>
    </row>
    <row r="8002" spans="1:30" x14ac:dyDescent="0.25">
      <c r="A8002" t="s">
        <v>40</v>
      </c>
      <c r="B8002" s="2">
        <v>43492</v>
      </c>
      <c r="C8002" s="35">
        <f>YEAR(Sales[[#This Row],[ShipDate]])</f>
        <v>2019</v>
      </c>
      <c r="D8002" t="s">
        <v>36</v>
      </c>
      <c r="E8002" t="s">
        <v>69</v>
      </c>
      <c r="F8002" t="s">
        <v>50</v>
      </c>
      <c r="G8002" t="s">
        <v>25</v>
      </c>
      <c r="H8002" t="s">
        <v>614</v>
      </c>
      <c r="I8002" t="s">
        <v>169</v>
      </c>
      <c r="J8002" t="s">
        <v>13</v>
      </c>
      <c r="K8002" t="s">
        <v>65</v>
      </c>
      <c r="L8002" t="s">
        <v>30</v>
      </c>
      <c r="N8002" t="str">
        <f>IF(ISBLANK(Sales[[#This Row],[return]]),"No",Sales[[#This Row],[return]])</f>
        <v>No</v>
      </c>
      <c r="O8002" s="2">
        <v>43488</v>
      </c>
      <c r="P8002" s="8" t="str">
        <f>TEXT(DAY(Sales[[#This Row],[OrderDate]]),"ddd")</f>
        <v>Mon</v>
      </c>
      <c r="Q8002" s="8" t="str">
        <f>TEXT(MONTH(Sales[[#This Row],[ShipDate]])*29,"mmm")</f>
        <v>Jan</v>
      </c>
      <c r="R8002">
        <v>1637</v>
      </c>
      <c r="S8002" t="s">
        <v>1834</v>
      </c>
      <c r="T8002" t="s">
        <v>28</v>
      </c>
      <c r="U8002">
        <v>85705</v>
      </c>
      <c r="V8002" s="1">
        <v>0.7</v>
      </c>
      <c r="W8002">
        <v>-4</v>
      </c>
      <c r="X8002">
        <v>2</v>
      </c>
      <c r="Y8002">
        <v>5</v>
      </c>
      <c r="AD8002"/>
    </row>
    <row r="8003" spans="1:30" x14ac:dyDescent="0.25">
      <c r="A8003" t="s">
        <v>40</v>
      </c>
      <c r="B8003" s="2">
        <v>43492</v>
      </c>
      <c r="C8003" s="35">
        <f>YEAR(Sales[[#This Row],[ShipDate]])</f>
        <v>2019</v>
      </c>
      <c r="D8003" t="s">
        <v>36</v>
      </c>
      <c r="E8003" t="s">
        <v>69</v>
      </c>
      <c r="F8003" t="s">
        <v>99</v>
      </c>
      <c r="G8003" t="s">
        <v>46</v>
      </c>
      <c r="H8003" t="s">
        <v>614</v>
      </c>
      <c r="I8003" t="s">
        <v>169</v>
      </c>
      <c r="J8003" t="s">
        <v>13</v>
      </c>
      <c r="K8003" t="s">
        <v>65</v>
      </c>
      <c r="L8003" t="s">
        <v>30</v>
      </c>
      <c r="N8003" t="str">
        <f>IF(ISBLANK(Sales[[#This Row],[return]]),"No",Sales[[#This Row],[return]])</f>
        <v>No</v>
      </c>
      <c r="O8003" s="2">
        <v>43488</v>
      </c>
      <c r="P8003" s="8" t="str">
        <f>TEXT(DAY(Sales[[#This Row],[OrderDate]]),"ddd")</f>
        <v>Mon</v>
      </c>
      <c r="Q8003" s="8" t="str">
        <f>TEXT(MONTH(Sales[[#This Row],[ShipDate]])*29,"mmm")</f>
        <v>Jan</v>
      </c>
      <c r="R8003">
        <v>1027</v>
      </c>
      <c r="S8003" t="s">
        <v>2460</v>
      </c>
      <c r="T8003" t="s">
        <v>28</v>
      </c>
      <c r="U8003">
        <v>85705</v>
      </c>
      <c r="V8003" s="1">
        <v>0.2</v>
      </c>
      <c r="W8003">
        <v>12</v>
      </c>
      <c r="X8003">
        <v>2</v>
      </c>
      <c r="Y8003">
        <v>96</v>
      </c>
      <c r="AD8003"/>
    </row>
    <row r="8004" spans="1:30" x14ac:dyDescent="0.25">
      <c r="A8004" t="s">
        <v>40</v>
      </c>
      <c r="B8004" s="2">
        <v>43706</v>
      </c>
      <c r="C8004" s="35">
        <f>YEAR(Sales[[#This Row],[ShipDate]])</f>
        <v>2019</v>
      </c>
      <c r="D8004" t="s">
        <v>19</v>
      </c>
      <c r="E8004" t="s">
        <v>31</v>
      </c>
      <c r="F8004" t="s">
        <v>43</v>
      </c>
      <c r="G8004" t="s">
        <v>11</v>
      </c>
      <c r="H8004" t="s">
        <v>491</v>
      </c>
      <c r="I8004" t="s">
        <v>32</v>
      </c>
      <c r="J8004" t="s">
        <v>13</v>
      </c>
      <c r="K8004" t="s">
        <v>462</v>
      </c>
      <c r="L8004" t="s">
        <v>30</v>
      </c>
      <c r="M8004" t="s">
        <v>82</v>
      </c>
      <c r="N8004" t="str">
        <f>IF(ISBLANK(Sales[[#This Row],[return]]),"No",Sales[[#This Row],[return]])</f>
        <v>Yes</v>
      </c>
      <c r="O8004" s="2">
        <v>43704</v>
      </c>
      <c r="P8004" s="8" t="str">
        <f>TEXT(DAY(Sales[[#This Row],[OrderDate]]),"ddd")</f>
        <v>Fri</v>
      </c>
      <c r="Q8004" s="8" t="str">
        <f>TEXT(MONTH(Sales[[#This Row],[ShipDate]])*29,"mmm")</f>
        <v>Aug</v>
      </c>
      <c r="R8004">
        <v>727</v>
      </c>
      <c r="S8004" t="s">
        <v>3188</v>
      </c>
      <c r="T8004" t="s">
        <v>28</v>
      </c>
      <c r="U8004">
        <v>90301</v>
      </c>
      <c r="V8004" s="1">
        <v>0</v>
      </c>
      <c r="W8004">
        <v>99</v>
      </c>
      <c r="X8004">
        <v>2</v>
      </c>
      <c r="Y8004">
        <v>198</v>
      </c>
      <c r="AD8004"/>
    </row>
    <row r="8005" spans="1:30" x14ac:dyDescent="0.25">
      <c r="A8005" t="s">
        <v>40</v>
      </c>
      <c r="B8005" s="2">
        <v>43706</v>
      </c>
      <c r="C8005" s="35">
        <f>YEAR(Sales[[#This Row],[ShipDate]])</f>
        <v>2019</v>
      </c>
      <c r="D8005" t="s">
        <v>19</v>
      </c>
      <c r="E8005" t="s">
        <v>31</v>
      </c>
      <c r="F8005" t="s">
        <v>23</v>
      </c>
      <c r="G8005" t="s">
        <v>11</v>
      </c>
      <c r="H8005" t="s">
        <v>491</v>
      </c>
      <c r="I8005" t="s">
        <v>32</v>
      </c>
      <c r="J8005" t="s">
        <v>13</v>
      </c>
      <c r="K8005" t="s">
        <v>462</v>
      </c>
      <c r="L8005" t="s">
        <v>30</v>
      </c>
      <c r="M8005" t="s">
        <v>82</v>
      </c>
      <c r="N8005" t="str">
        <f>IF(ISBLANK(Sales[[#This Row],[return]]),"No",Sales[[#This Row],[return]])</f>
        <v>Yes</v>
      </c>
      <c r="O8005" s="2">
        <v>43704</v>
      </c>
      <c r="P8005" s="8" t="str">
        <f>TEXT(DAY(Sales[[#This Row],[OrderDate]]),"ddd")</f>
        <v>Fri</v>
      </c>
      <c r="Q8005" s="8" t="str">
        <f>TEXT(MONTH(Sales[[#This Row],[ShipDate]])*29,"mmm")</f>
        <v>Aug</v>
      </c>
      <c r="R8005">
        <v>319</v>
      </c>
      <c r="S8005" t="s">
        <v>679</v>
      </c>
      <c r="T8005" t="s">
        <v>28</v>
      </c>
      <c r="U8005">
        <v>90301</v>
      </c>
      <c r="V8005" s="1">
        <v>0.2</v>
      </c>
      <c r="W8005">
        <v>23</v>
      </c>
      <c r="X8005">
        <v>3</v>
      </c>
      <c r="Y8005">
        <v>230</v>
      </c>
      <c r="AD8005"/>
    </row>
    <row r="8006" spans="1:30" x14ac:dyDescent="0.25">
      <c r="A8006" t="s">
        <v>40</v>
      </c>
      <c r="B8006" s="2">
        <v>43706</v>
      </c>
      <c r="C8006" s="35">
        <f>YEAR(Sales[[#This Row],[ShipDate]])</f>
        <v>2019</v>
      </c>
      <c r="D8006" t="s">
        <v>19</v>
      </c>
      <c r="E8006" t="s">
        <v>31</v>
      </c>
      <c r="F8006" t="s">
        <v>59</v>
      </c>
      <c r="G8006" t="s">
        <v>25</v>
      </c>
      <c r="H8006" t="s">
        <v>491</v>
      </c>
      <c r="I8006" t="s">
        <v>32</v>
      </c>
      <c r="J8006" t="s">
        <v>13</v>
      </c>
      <c r="K8006" t="s">
        <v>462</v>
      </c>
      <c r="L8006" t="s">
        <v>30</v>
      </c>
      <c r="M8006" t="s">
        <v>82</v>
      </c>
      <c r="N8006" t="str">
        <f>IF(ISBLANK(Sales[[#This Row],[return]]),"No",Sales[[#This Row],[return]])</f>
        <v>Yes</v>
      </c>
      <c r="O8006" s="2">
        <v>43704</v>
      </c>
      <c r="P8006" s="8" t="str">
        <f>TEXT(DAY(Sales[[#This Row],[OrderDate]]),"ddd")</f>
        <v>Fri</v>
      </c>
      <c r="Q8006" s="8" t="str">
        <f>TEXT(MONTH(Sales[[#This Row],[ShipDate]])*29,"mmm")</f>
        <v>Aug</v>
      </c>
      <c r="R8006">
        <v>1624</v>
      </c>
      <c r="S8006" t="s">
        <v>1660</v>
      </c>
      <c r="T8006" t="s">
        <v>28</v>
      </c>
      <c r="U8006">
        <v>90301</v>
      </c>
      <c r="V8006" s="1">
        <v>0</v>
      </c>
      <c r="W8006">
        <v>57</v>
      </c>
      <c r="X8006">
        <v>3</v>
      </c>
      <c r="Y8006">
        <v>116</v>
      </c>
      <c r="AD8006"/>
    </row>
    <row r="8007" spans="1:30" x14ac:dyDescent="0.25">
      <c r="A8007" t="s">
        <v>40</v>
      </c>
      <c r="B8007" s="2">
        <v>43706</v>
      </c>
      <c r="C8007" s="35">
        <f>YEAR(Sales[[#This Row],[ShipDate]])</f>
        <v>2019</v>
      </c>
      <c r="D8007" t="s">
        <v>19</v>
      </c>
      <c r="E8007" t="s">
        <v>31</v>
      </c>
      <c r="F8007" t="s">
        <v>52</v>
      </c>
      <c r="G8007" t="s">
        <v>25</v>
      </c>
      <c r="H8007" t="s">
        <v>491</v>
      </c>
      <c r="I8007" t="s">
        <v>32</v>
      </c>
      <c r="J8007" t="s">
        <v>13</v>
      </c>
      <c r="K8007" t="s">
        <v>462</v>
      </c>
      <c r="L8007" t="s">
        <v>30</v>
      </c>
      <c r="M8007" t="s">
        <v>82</v>
      </c>
      <c r="N8007" t="str">
        <f>IF(ISBLANK(Sales[[#This Row],[return]]),"No",Sales[[#This Row],[return]])</f>
        <v>Yes</v>
      </c>
      <c r="O8007" s="2">
        <v>43704</v>
      </c>
      <c r="P8007" s="8" t="str">
        <f>TEXT(DAY(Sales[[#This Row],[OrderDate]]),"ddd")</f>
        <v>Fri</v>
      </c>
      <c r="Q8007" s="8" t="str">
        <f>TEXT(MONTH(Sales[[#This Row],[ShipDate]])*29,"mmm")</f>
        <v>Aug</v>
      </c>
      <c r="R8007">
        <v>142</v>
      </c>
      <c r="S8007" t="s">
        <v>2049</v>
      </c>
      <c r="T8007" t="s">
        <v>28</v>
      </c>
      <c r="U8007">
        <v>90301</v>
      </c>
      <c r="V8007" s="1">
        <v>0</v>
      </c>
      <c r="W8007">
        <v>97</v>
      </c>
      <c r="X8007">
        <v>4</v>
      </c>
      <c r="Y8007">
        <v>322</v>
      </c>
      <c r="AD8007"/>
    </row>
    <row r="8008" spans="1:30" x14ac:dyDescent="0.25">
      <c r="A8008" t="s">
        <v>40</v>
      </c>
      <c r="B8008" s="2">
        <v>43706</v>
      </c>
      <c r="C8008" s="35">
        <f>YEAR(Sales[[#This Row],[ShipDate]])</f>
        <v>2019</v>
      </c>
      <c r="D8008" t="s">
        <v>19</v>
      </c>
      <c r="E8008" t="s">
        <v>31</v>
      </c>
      <c r="F8008" t="s">
        <v>39</v>
      </c>
      <c r="G8008" t="s">
        <v>25</v>
      </c>
      <c r="H8008" t="s">
        <v>491</v>
      </c>
      <c r="I8008" t="s">
        <v>32</v>
      </c>
      <c r="J8008" t="s">
        <v>13</v>
      </c>
      <c r="K8008" t="s">
        <v>462</v>
      </c>
      <c r="L8008" t="s">
        <v>30</v>
      </c>
      <c r="M8008" t="s">
        <v>82</v>
      </c>
      <c r="N8008" t="str">
        <f>IF(ISBLANK(Sales[[#This Row],[return]]),"No",Sales[[#This Row],[return]])</f>
        <v>Yes</v>
      </c>
      <c r="O8008" s="2">
        <v>43704</v>
      </c>
      <c r="P8008" s="8" t="str">
        <f>TEXT(DAY(Sales[[#This Row],[OrderDate]]),"ddd")</f>
        <v>Fri</v>
      </c>
      <c r="Q8008" s="8" t="str">
        <f>TEXT(MONTH(Sales[[#This Row],[ShipDate]])*29,"mmm")</f>
        <v>Aug</v>
      </c>
      <c r="R8008">
        <v>1444</v>
      </c>
      <c r="S8008" t="s">
        <v>1885</v>
      </c>
      <c r="T8008" t="s">
        <v>28</v>
      </c>
      <c r="U8008">
        <v>90301</v>
      </c>
      <c r="V8008" s="1">
        <v>0</v>
      </c>
      <c r="W8008">
        <v>18</v>
      </c>
      <c r="X8008">
        <v>5</v>
      </c>
      <c r="Y8008">
        <v>355</v>
      </c>
      <c r="AD8008"/>
    </row>
    <row r="8009" spans="1:30" x14ac:dyDescent="0.25">
      <c r="A8009" t="s">
        <v>40</v>
      </c>
      <c r="B8009" s="2">
        <v>43706</v>
      </c>
      <c r="C8009" s="35">
        <f>YEAR(Sales[[#This Row],[ShipDate]])</f>
        <v>2019</v>
      </c>
      <c r="D8009" t="s">
        <v>19</v>
      </c>
      <c r="E8009" t="s">
        <v>31</v>
      </c>
      <c r="F8009" t="s">
        <v>290</v>
      </c>
      <c r="G8009" t="s">
        <v>25</v>
      </c>
      <c r="H8009" t="s">
        <v>491</v>
      </c>
      <c r="I8009" t="s">
        <v>32</v>
      </c>
      <c r="J8009" t="s">
        <v>13</v>
      </c>
      <c r="K8009" t="s">
        <v>462</v>
      </c>
      <c r="L8009" t="s">
        <v>30</v>
      </c>
      <c r="M8009" t="s">
        <v>82</v>
      </c>
      <c r="N8009" t="str">
        <f>IF(ISBLANK(Sales[[#This Row],[return]]),"No",Sales[[#This Row],[return]])</f>
        <v>Yes</v>
      </c>
      <c r="O8009" s="2">
        <v>43704</v>
      </c>
      <c r="P8009" s="8" t="str">
        <f>TEXT(DAY(Sales[[#This Row],[OrderDate]]),"ddd")</f>
        <v>Fri</v>
      </c>
      <c r="Q8009" s="8" t="str">
        <f>TEXT(MONTH(Sales[[#This Row],[ShipDate]])*29,"mmm")</f>
        <v>Aug</v>
      </c>
      <c r="R8009">
        <v>83</v>
      </c>
      <c r="S8009" t="s">
        <v>2201</v>
      </c>
      <c r="T8009" t="s">
        <v>28</v>
      </c>
      <c r="U8009">
        <v>90301</v>
      </c>
      <c r="V8009" s="1">
        <v>0</v>
      </c>
      <c r="W8009">
        <v>8</v>
      </c>
      <c r="X8009">
        <v>5</v>
      </c>
      <c r="Y8009">
        <v>28</v>
      </c>
      <c r="AD8009"/>
    </row>
    <row r="8010" spans="1:30" x14ac:dyDescent="0.25">
      <c r="A8010" t="s">
        <v>40</v>
      </c>
      <c r="B8010" s="2">
        <v>43706</v>
      </c>
      <c r="C8010" s="35">
        <f>YEAR(Sales[[#This Row],[ShipDate]])</f>
        <v>2019</v>
      </c>
      <c r="D8010" t="s">
        <v>19</v>
      </c>
      <c r="E8010" t="s">
        <v>31</v>
      </c>
      <c r="F8010" t="s">
        <v>50</v>
      </c>
      <c r="G8010" t="s">
        <v>25</v>
      </c>
      <c r="H8010" t="s">
        <v>491</v>
      </c>
      <c r="I8010" t="s">
        <v>32</v>
      </c>
      <c r="J8010" t="s">
        <v>13</v>
      </c>
      <c r="K8010" t="s">
        <v>462</v>
      </c>
      <c r="L8010" t="s">
        <v>30</v>
      </c>
      <c r="M8010" t="s">
        <v>82</v>
      </c>
      <c r="N8010" t="str">
        <f>IF(ISBLANK(Sales[[#This Row],[return]]),"No",Sales[[#This Row],[return]])</f>
        <v>Yes</v>
      </c>
      <c r="O8010" s="2">
        <v>43704</v>
      </c>
      <c r="P8010" s="8" t="str">
        <f>TEXT(DAY(Sales[[#This Row],[OrderDate]]),"ddd")</f>
        <v>Fri</v>
      </c>
      <c r="Q8010" s="8" t="str">
        <f>TEXT(MONTH(Sales[[#This Row],[ShipDate]])*29,"mmm")</f>
        <v>Aug</v>
      </c>
      <c r="R8010">
        <v>682</v>
      </c>
      <c r="S8010" t="s">
        <v>260</v>
      </c>
      <c r="T8010" t="s">
        <v>28</v>
      </c>
      <c r="U8010">
        <v>90301</v>
      </c>
      <c r="V8010" s="1">
        <v>0.2</v>
      </c>
      <c r="W8010">
        <v>295</v>
      </c>
      <c r="X8010">
        <v>2</v>
      </c>
      <c r="Y8010">
        <v>842</v>
      </c>
      <c r="AD8010"/>
    </row>
    <row r="8011" spans="1:30" x14ac:dyDescent="0.25">
      <c r="A8011" t="s">
        <v>40</v>
      </c>
      <c r="B8011" s="2">
        <v>43706</v>
      </c>
      <c r="C8011" s="35">
        <f>YEAR(Sales[[#This Row],[ShipDate]])</f>
        <v>2019</v>
      </c>
      <c r="D8011" t="s">
        <v>19</v>
      </c>
      <c r="E8011" t="s">
        <v>31</v>
      </c>
      <c r="F8011" t="s">
        <v>574</v>
      </c>
      <c r="G8011" t="s">
        <v>46</v>
      </c>
      <c r="H8011" t="s">
        <v>491</v>
      </c>
      <c r="I8011" t="s">
        <v>32</v>
      </c>
      <c r="J8011" t="s">
        <v>13</v>
      </c>
      <c r="K8011" t="s">
        <v>462</v>
      </c>
      <c r="L8011" t="s">
        <v>30</v>
      </c>
      <c r="M8011" t="s">
        <v>82</v>
      </c>
      <c r="N8011" t="str">
        <f>IF(ISBLANK(Sales[[#This Row],[return]]),"No",Sales[[#This Row],[return]])</f>
        <v>Yes</v>
      </c>
      <c r="O8011" s="2">
        <v>43704</v>
      </c>
      <c r="P8011" s="8" t="str">
        <f>TEXT(DAY(Sales[[#This Row],[OrderDate]]),"ddd")</f>
        <v>Fri</v>
      </c>
      <c r="Q8011" s="8" t="str">
        <f>TEXT(MONTH(Sales[[#This Row],[ShipDate]])*29,"mmm")</f>
        <v>Aug</v>
      </c>
      <c r="R8011">
        <v>1452</v>
      </c>
      <c r="S8011" t="s">
        <v>2448</v>
      </c>
      <c r="T8011" t="s">
        <v>28</v>
      </c>
      <c r="U8011">
        <v>90301</v>
      </c>
      <c r="V8011" s="1">
        <v>0.2</v>
      </c>
      <c r="W8011">
        <v>330</v>
      </c>
      <c r="X8011">
        <v>2</v>
      </c>
      <c r="Y8011">
        <v>880</v>
      </c>
      <c r="AD8011"/>
    </row>
    <row r="8012" spans="1:30" x14ac:dyDescent="0.25">
      <c r="A8012" t="s">
        <v>40</v>
      </c>
      <c r="B8012" s="2">
        <v>43735</v>
      </c>
      <c r="C8012" s="35">
        <f>YEAR(Sales[[#This Row],[ShipDate]])</f>
        <v>2019</v>
      </c>
      <c r="D8012" t="s">
        <v>36</v>
      </c>
      <c r="E8012" t="s">
        <v>18</v>
      </c>
      <c r="F8012" t="s">
        <v>59</v>
      </c>
      <c r="G8012" t="s">
        <v>25</v>
      </c>
      <c r="H8012" t="s">
        <v>2234</v>
      </c>
      <c r="I8012" t="s">
        <v>598</v>
      </c>
      <c r="J8012" t="s">
        <v>13</v>
      </c>
      <c r="K8012" t="s">
        <v>1064</v>
      </c>
      <c r="L8012" t="s">
        <v>17</v>
      </c>
      <c r="N8012" t="str">
        <f>IF(ISBLANK(Sales[[#This Row],[return]]),"No",Sales[[#This Row],[return]])</f>
        <v>No</v>
      </c>
      <c r="O8012" s="2">
        <v>43730</v>
      </c>
      <c r="P8012" s="8" t="str">
        <f>TEXT(DAY(Sales[[#This Row],[OrderDate]]),"ddd")</f>
        <v>Sun</v>
      </c>
      <c r="Q8012" s="8" t="str">
        <f>TEXT(MONTH(Sales[[#This Row],[ShipDate]])*29,"mmm")</f>
        <v>Sep</v>
      </c>
      <c r="R8012">
        <v>1823</v>
      </c>
      <c r="S8012" t="s">
        <v>2175</v>
      </c>
      <c r="T8012" t="s">
        <v>15</v>
      </c>
      <c r="U8012">
        <v>30080</v>
      </c>
      <c r="V8012" s="1">
        <v>0</v>
      </c>
      <c r="W8012">
        <v>6</v>
      </c>
      <c r="X8012">
        <v>2</v>
      </c>
      <c r="Y8012">
        <v>13</v>
      </c>
      <c r="AD8012"/>
    </row>
    <row r="8013" spans="1:30" x14ac:dyDescent="0.25">
      <c r="A8013" t="s">
        <v>40</v>
      </c>
      <c r="B8013" s="2">
        <v>43735</v>
      </c>
      <c r="C8013" s="35">
        <f>YEAR(Sales[[#This Row],[ShipDate]])</f>
        <v>2019</v>
      </c>
      <c r="D8013" t="s">
        <v>36</v>
      </c>
      <c r="E8013" t="s">
        <v>18</v>
      </c>
      <c r="F8013" t="s">
        <v>45</v>
      </c>
      <c r="G8013" t="s">
        <v>25</v>
      </c>
      <c r="H8013" t="s">
        <v>2234</v>
      </c>
      <c r="I8013" t="s">
        <v>598</v>
      </c>
      <c r="J8013" t="s">
        <v>13</v>
      </c>
      <c r="K8013" t="s">
        <v>1064</v>
      </c>
      <c r="L8013" t="s">
        <v>17</v>
      </c>
      <c r="N8013" t="str">
        <f>IF(ISBLANK(Sales[[#This Row],[return]]),"No",Sales[[#This Row],[return]])</f>
        <v>No</v>
      </c>
      <c r="O8013" s="2">
        <v>43730</v>
      </c>
      <c r="P8013" s="8" t="str">
        <f>TEXT(DAY(Sales[[#This Row],[OrderDate]]),"ddd")</f>
        <v>Sun</v>
      </c>
      <c r="Q8013" s="8" t="str">
        <f>TEXT(MONTH(Sales[[#This Row],[ShipDate]])*29,"mmm")</f>
        <v>Sep</v>
      </c>
      <c r="R8013">
        <v>1525</v>
      </c>
      <c r="S8013" t="s">
        <v>2236</v>
      </c>
      <c r="T8013" t="s">
        <v>15</v>
      </c>
      <c r="U8013">
        <v>30080</v>
      </c>
      <c r="V8013" s="1">
        <v>0</v>
      </c>
      <c r="W8013">
        <v>6</v>
      </c>
      <c r="X8013">
        <v>3</v>
      </c>
      <c r="Y8013">
        <v>18</v>
      </c>
      <c r="AD8013"/>
    </row>
    <row r="8014" spans="1:30" x14ac:dyDescent="0.25">
      <c r="A8014" t="s">
        <v>40</v>
      </c>
      <c r="B8014" s="2">
        <v>43570</v>
      </c>
      <c r="C8014" s="35">
        <f>YEAR(Sales[[#This Row],[ShipDate]])</f>
        <v>2019</v>
      </c>
      <c r="D8014" t="s">
        <v>36</v>
      </c>
      <c r="E8014" t="s">
        <v>69</v>
      </c>
      <c r="F8014" t="s">
        <v>59</v>
      </c>
      <c r="G8014" t="s">
        <v>25</v>
      </c>
      <c r="H8014" t="s">
        <v>3030</v>
      </c>
      <c r="I8014" t="s">
        <v>389</v>
      </c>
      <c r="J8014" t="s">
        <v>13</v>
      </c>
      <c r="K8014" t="s">
        <v>2942</v>
      </c>
      <c r="L8014" t="s">
        <v>92</v>
      </c>
      <c r="N8014" t="str">
        <f>IF(ISBLANK(Sales[[#This Row],[return]]),"No",Sales[[#This Row],[return]])</f>
        <v>No</v>
      </c>
      <c r="O8014" s="2">
        <v>43565</v>
      </c>
      <c r="P8014" s="8" t="str">
        <f>TEXT(DAY(Sales[[#This Row],[OrderDate]]),"ddd")</f>
        <v>Tue</v>
      </c>
      <c r="Q8014" s="8" t="str">
        <f>TEXT(MONTH(Sales[[#This Row],[ShipDate]])*29,"mmm")</f>
        <v>Apr</v>
      </c>
      <c r="R8014">
        <v>1660</v>
      </c>
      <c r="S8014" t="s">
        <v>3147</v>
      </c>
      <c r="T8014" t="s">
        <v>90</v>
      </c>
      <c r="U8014">
        <v>8901</v>
      </c>
      <c r="V8014" s="1">
        <v>0</v>
      </c>
      <c r="W8014">
        <v>4</v>
      </c>
      <c r="X8014">
        <v>1</v>
      </c>
      <c r="Y8014">
        <v>8</v>
      </c>
      <c r="AD8014"/>
    </row>
    <row r="8015" spans="1:30" x14ac:dyDescent="0.25">
      <c r="A8015" t="s">
        <v>40</v>
      </c>
      <c r="B8015" s="2">
        <v>43570</v>
      </c>
      <c r="C8015" s="35">
        <f>YEAR(Sales[[#This Row],[ShipDate]])</f>
        <v>2019</v>
      </c>
      <c r="D8015" t="s">
        <v>36</v>
      </c>
      <c r="E8015" t="s">
        <v>69</v>
      </c>
      <c r="F8015" t="s">
        <v>150</v>
      </c>
      <c r="G8015" t="s">
        <v>25</v>
      </c>
      <c r="H8015" t="s">
        <v>3030</v>
      </c>
      <c r="I8015" t="s">
        <v>389</v>
      </c>
      <c r="J8015" t="s">
        <v>13</v>
      </c>
      <c r="K8015" t="s">
        <v>2942</v>
      </c>
      <c r="L8015" t="s">
        <v>92</v>
      </c>
      <c r="N8015" t="str">
        <f>IF(ISBLANK(Sales[[#This Row],[return]]),"No",Sales[[#This Row],[return]])</f>
        <v>No</v>
      </c>
      <c r="O8015" s="2">
        <v>43565</v>
      </c>
      <c r="P8015" s="8" t="str">
        <f>TEXT(DAY(Sales[[#This Row],[OrderDate]]),"ddd")</f>
        <v>Tue</v>
      </c>
      <c r="Q8015" s="8" t="str">
        <f>TEXT(MONTH(Sales[[#This Row],[ShipDate]])*29,"mmm")</f>
        <v>Apr</v>
      </c>
      <c r="R8015">
        <v>1216</v>
      </c>
      <c r="S8015" t="s">
        <v>555</v>
      </c>
      <c r="T8015" t="s">
        <v>90</v>
      </c>
      <c r="U8015">
        <v>8901</v>
      </c>
      <c r="V8015" s="1">
        <v>0</v>
      </c>
      <c r="W8015">
        <v>4</v>
      </c>
      <c r="X8015">
        <v>2</v>
      </c>
      <c r="Y8015">
        <v>7</v>
      </c>
      <c r="AD8015"/>
    </row>
    <row r="8016" spans="1:30" x14ac:dyDescent="0.25">
      <c r="A8016" t="s">
        <v>24</v>
      </c>
      <c r="B8016" s="2">
        <v>43664</v>
      </c>
      <c r="C8016" s="35">
        <f>YEAR(Sales[[#This Row],[ShipDate]])</f>
        <v>2019</v>
      </c>
      <c r="D8016" t="s">
        <v>36</v>
      </c>
      <c r="E8016" t="s">
        <v>31</v>
      </c>
      <c r="F8016" t="s">
        <v>52</v>
      </c>
      <c r="G8016" t="s">
        <v>25</v>
      </c>
      <c r="H8016" t="s">
        <v>26</v>
      </c>
      <c r="I8016" t="s">
        <v>32</v>
      </c>
      <c r="J8016" t="s">
        <v>13</v>
      </c>
      <c r="K8016" t="s">
        <v>830</v>
      </c>
      <c r="L8016" t="s">
        <v>30</v>
      </c>
      <c r="M8016" t="s">
        <v>82</v>
      </c>
      <c r="N8016" t="str">
        <f>IF(ISBLANK(Sales[[#This Row],[return]]),"No",Sales[[#This Row],[return]])</f>
        <v>Yes</v>
      </c>
      <c r="O8016" s="2">
        <v>43657</v>
      </c>
      <c r="P8016" s="8" t="str">
        <f>TEXT(DAY(Sales[[#This Row],[OrderDate]]),"ddd")</f>
        <v>Wed</v>
      </c>
      <c r="Q8016" s="8" t="str">
        <f>TEXT(MONTH(Sales[[#This Row],[ShipDate]])*29,"mmm")</f>
        <v>Jul</v>
      </c>
      <c r="R8016">
        <v>631</v>
      </c>
      <c r="S8016" t="s">
        <v>2033</v>
      </c>
      <c r="T8016" t="s">
        <v>28</v>
      </c>
      <c r="U8016">
        <v>90049</v>
      </c>
      <c r="V8016" s="1">
        <v>0</v>
      </c>
      <c r="W8016">
        <v>44</v>
      </c>
      <c r="X8016">
        <v>5</v>
      </c>
      <c r="Y8016">
        <v>168</v>
      </c>
      <c r="AD8016"/>
    </row>
    <row r="8017" spans="1:30" x14ac:dyDescent="0.25">
      <c r="A8017" t="s">
        <v>24</v>
      </c>
      <c r="B8017" s="2">
        <v>43664</v>
      </c>
      <c r="C8017" s="35">
        <f>YEAR(Sales[[#This Row],[ShipDate]])</f>
        <v>2019</v>
      </c>
      <c r="D8017" t="s">
        <v>36</v>
      </c>
      <c r="E8017" t="s">
        <v>31</v>
      </c>
      <c r="F8017" t="s">
        <v>99</v>
      </c>
      <c r="G8017" t="s">
        <v>46</v>
      </c>
      <c r="H8017" t="s">
        <v>26</v>
      </c>
      <c r="I8017" t="s">
        <v>32</v>
      </c>
      <c r="J8017" t="s">
        <v>13</v>
      </c>
      <c r="K8017" t="s">
        <v>830</v>
      </c>
      <c r="L8017" t="s">
        <v>30</v>
      </c>
      <c r="M8017" t="s">
        <v>82</v>
      </c>
      <c r="N8017" t="str">
        <f>IF(ISBLANK(Sales[[#This Row],[return]]),"No",Sales[[#This Row],[return]])</f>
        <v>Yes</v>
      </c>
      <c r="O8017" s="2">
        <v>43657</v>
      </c>
      <c r="P8017" s="8" t="str">
        <f>TEXT(DAY(Sales[[#This Row],[OrderDate]]),"ddd")</f>
        <v>Wed</v>
      </c>
      <c r="Q8017" s="8" t="str">
        <f>TEXT(MONTH(Sales[[#This Row],[ShipDate]])*29,"mmm")</f>
        <v>Jul</v>
      </c>
      <c r="R8017">
        <v>1024</v>
      </c>
      <c r="S8017" t="s">
        <v>440</v>
      </c>
      <c r="T8017" t="s">
        <v>28</v>
      </c>
      <c r="U8017">
        <v>90049</v>
      </c>
      <c r="V8017" s="1">
        <v>0</v>
      </c>
      <c r="W8017">
        <v>245</v>
      </c>
      <c r="X8017">
        <v>5</v>
      </c>
      <c r="Y8017">
        <v>1287</v>
      </c>
      <c r="AD8017"/>
    </row>
    <row r="8018" spans="1:30" x14ac:dyDescent="0.25">
      <c r="A8018" t="s">
        <v>24</v>
      </c>
      <c r="B8018" s="2">
        <v>43557</v>
      </c>
      <c r="C8018" s="35">
        <f>YEAR(Sales[[#This Row],[ShipDate]])</f>
        <v>2019</v>
      </c>
      <c r="D8018" t="s">
        <v>36</v>
      </c>
      <c r="E8018" t="s">
        <v>69</v>
      </c>
      <c r="F8018" t="s">
        <v>150</v>
      </c>
      <c r="G8018" t="s">
        <v>25</v>
      </c>
      <c r="H8018" t="s">
        <v>1556</v>
      </c>
      <c r="I8018" t="s">
        <v>174</v>
      </c>
      <c r="J8018" t="s">
        <v>13</v>
      </c>
      <c r="K8018" t="s">
        <v>2901</v>
      </c>
      <c r="L8018" t="s">
        <v>17</v>
      </c>
      <c r="N8018" t="str">
        <f>IF(ISBLANK(Sales[[#This Row],[return]]),"No",Sales[[#This Row],[return]])</f>
        <v>No</v>
      </c>
      <c r="O8018" s="2">
        <v>43550</v>
      </c>
      <c r="P8018" s="8" t="str">
        <f>TEXT(DAY(Sales[[#This Row],[OrderDate]]),"ddd")</f>
        <v>Thu</v>
      </c>
      <c r="Q8018" s="8" t="str">
        <f>TEXT(MONTH(Sales[[#This Row],[ShipDate]])*29,"mmm")</f>
        <v>Apr</v>
      </c>
      <c r="R8018">
        <v>1507</v>
      </c>
      <c r="S8018" t="s">
        <v>281</v>
      </c>
      <c r="T8018" t="s">
        <v>15</v>
      </c>
      <c r="U8018">
        <v>23464</v>
      </c>
      <c r="V8018" s="1">
        <v>0</v>
      </c>
      <c r="W8018">
        <v>1</v>
      </c>
      <c r="X8018">
        <v>2</v>
      </c>
      <c r="Y8018">
        <v>4</v>
      </c>
      <c r="AD8018"/>
    </row>
    <row r="8019" spans="1:30" x14ac:dyDescent="0.25">
      <c r="A8019" t="s">
        <v>24</v>
      </c>
      <c r="B8019" s="2">
        <v>43557</v>
      </c>
      <c r="C8019" s="35">
        <f>YEAR(Sales[[#This Row],[ShipDate]])</f>
        <v>2019</v>
      </c>
      <c r="D8019" t="s">
        <v>36</v>
      </c>
      <c r="E8019" t="s">
        <v>69</v>
      </c>
      <c r="F8019" t="s">
        <v>99</v>
      </c>
      <c r="G8019" t="s">
        <v>46</v>
      </c>
      <c r="H8019" t="s">
        <v>1556</v>
      </c>
      <c r="I8019" t="s">
        <v>174</v>
      </c>
      <c r="J8019" t="s">
        <v>13</v>
      </c>
      <c r="K8019" t="s">
        <v>2901</v>
      </c>
      <c r="L8019" t="s">
        <v>17</v>
      </c>
      <c r="N8019" t="str">
        <f>IF(ISBLANK(Sales[[#This Row],[return]]),"No",Sales[[#This Row],[return]])</f>
        <v>No</v>
      </c>
      <c r="O8019" s="2">
        <v>43550</v>
      </c>
      <c r="P8019" s="8" t="str">
        <f>TEXT(DAY(Sales[[#This Row],[OrderDate]]),"ddd")</f>
        <v>Thu</v>
      </c>
      <c r="Q8019" s="8" t="str">
        <f>TEXT(MONTH(Sales[[#This Row],[ShipDate]])*29,"mmm")</f>
        <v>Apr</v>
      </c>
      <c r="R8019">
        <v>1076</v>
      </c>
      <c r="S8019" t="s">
        <v>2366</v>
      </c>
      <c r="T8019" t="s">
        <v>15</v>
      </c>
      <c r="U8019">
        <v>23464</v>
      </c>
      <c r="V8019" s="1">
        <v>0</v>
      </c>
      <c r="W8019">
        <v>21</v>
      </c>
      <c r="X8019">
        <v>3</v>
      </c>
      <c r="Y8019">
        <v>53</v>
      </c>
      <c r="AD8019"/>
    </row>
    <row r="8020" spans="1:30" x14ac:dyDescent="0.25">
      <c r="A8020" t="s">
        <v>10</v>
      </c>
      <c r="B8020" s="2">
        <v>43548</v>
      </c>
      <c r="C8020" s="35">
        <f>YEAR(Sales[[#This Row],[ShipDate]])</f>
        <v>2019</v>
      </c>
      <c r="D8020" t="s">
        <v>36</v>
      </c>
      <c r="E8020" t="s">
        <v>18</v>
      </c>
      <c r="F8020" t="s">
        <v>48</v>
      </c>
      <c r="G8020" t="s">
        <v>46</v>
      </c>
      <c r="H8020" t="s">
        <v>107</v>
      </c>
      <c r="I8020" t="s">
        <v>70</v>
      </c>
      <c r="J8020" t="s">
        <v>13</v>
      </c>
      <c r="K8020" t="s">
        <v>1694</v>
      </c>
      <c r="L8020" t="s">
        <v>68</v>
      </c>
      <c r="N8020" t="str">
        <f>IF(ISBLANK(Sales[[#This Row],[return]]),"No",Sales[[#This Row],[return]])</f>
        <v>No</v>
      </c>
      <c r="O8020" s="2">
        <v>43542</v>
      </c>
      <c r="P8020" s="8" t="str">
        <f>TEXT(DAY(Sales[[#This Row],[OrderDate]]),"ddd")</f>
        <v>Wed</v>
      </c>
      <c r="Q8020" s="8" t="str">
        <f>TEXT(MONTH(Sales[[#This Row],[ShipDate]])*29,"mmm")</f>
        <v>Mar</v>
      </c>
      <c r="R8020">
        <v>1322</v>
      </c>
      <c r="S8020" t="s">
        <v>2452</v>
      </c>
      <c r="T8020" t="s">
        <v>66</v>
      </c>
      <c r="U8020">
        <v>77041</v>
      </c>
      <c r="V8020" s="1">
        <v>0.2</v>
      </c>
      <c r="W8020">
        <v>47</v>
      </c>
      <c r="X8020">
        <v>7</v>
      </c>
      <c r="Y8020">
        <v>538</v>
      </c>
      <c r="AD8020"/>
    </row>
    <row r="8021" spans="1:30" x14ac:dyDescent="0.25">
      <c r="A8021" t="s">
        <v>10</v>
      </c>
      <c r="B8021" s="2">
        <v>43779</v>
      </c>
      <c r="C8021" s="35">
        <f>YEAR(Sales[[#This Row],[ShipDate]])</f>
        <v>2019</v>
      </c>
      <c r="D8021" t="s">
        <v>607</v>
      </c>
      <c r="E8021" t="s">
        <v>69</v>
      </c>
      <c r="F8021" t="s">
        <v>45</v>
      </c>
      <c r="G8021" t="s">
        <v>25</v>
      </c>
      <c r="H8021" t="s">
        <v>1827</v>
      </c>
      <c r="I8021" t="s">
        <v>32</v>
      </c>
      <c r="J8021" t="s">
        <v>13</v>
      </c>
      <c r="K8021" t="s">
        <v>2957</v>
      </c>
      <c r="L8021" t="s">
        <v>30</v>
      </c>
      <c r="N8021" t="str">
        <f>IF(ISBLANK(Sales[[#This Row],[return]]),"No",Sales[[#This Row],[return]])</f>
        <v>No</v>
      </c>
      <c r="O8021" s="2">
        <v>43779</v>
      </c>
      <c r="P8021" s="8" t="str">
        <f>TEXT(DAY(Sales[[#This Row],[OrderDate]]),"ddd")</f>
        <v>Tue</v>
      </c>
      <c r="Q8021" s="8" t="str">
        <f>TEXT(MONTH(Sales[[#This Row],[ShipDate]])*29,"mmm")</f>
        <v>Nov</v>
      </c>
      <c r="R8021">
        <v>11</v>
      </c>
      <c r="S8021" t="s">
        <v>2208</v>
      </c>
      <c r="T8021" t="s">
        <v>28</v>
      </c>
      <c r="U8021">
        <v>92503</v>
      </c>
      <c r="V8021" s="1">
        <v>0</v>
      </c>
      <c r="W8021">
        <v>2</v>
      </c>
      <c r="X8021">
        <v>3</v>
      </c>
      <c r="Y8021">
        <v>8</v>
      </c>
      <c r="AD8021"/>
    </row>
    <row r="8022" spans="1:30" x14ac:dyDescent="0.25">
      <c r="A8022" t="s">
        <v>10</v>
      </c>
      <c r="B8022" s="2">
        <v>43770</v>
      </c>
      <c r="C8022" s="35">
        <f>YEAR(Sales[[#This Row],[ShipDate]])</f>
        <v>2019</v>
      </c>
      <c r="D8022" t="s">
        <v>36</v>
      </c>
      <c r="E8022" t="s">
        <v>18</v>
      </c>
      <c r="F8022" t="s">
        <v>38</v>
      </c>
      <c r="G8022" t="s">
        <v>11</v>
      </c>
      <c r="H8022" t="s">
        <v>1556</v>
      </c>
      <c r="I8022" t="s">
        <v>174</v>
      </c>
      <c r="J8022" t="s">
        <v>13</v>
      </c>
      <c r="K8022" t="s">
        <v>865</v>
      </c>
      <c r="L8022" t="s">
        <v>17</v>
      </c>
      <c r="N8022" t="str">
        <f>IF(ISBLANK(Sales[[#This Row],[return]]),"No",Sales[[#This Row],[return]])</f>
        <v>No</v>
      </c>
      <c r="O8022" s="2">
        <v>43764</v>
      </c>
      <c r="P8022" s="8" t="str">
        <f>TEXT(DAY(Sales[[#This Row],[OrderDate]]),"ddd")</f>
        <v>Thu</v>
      </c>
      <c r="Q8022" s="8" t="str">
        <f>TEXT(MONTH(Sales[[#This Row],[ShipDate]])*29,"mmm")</f>
        <v>Nov</v>
      </c>
      <c r="R8022">
        <v>980</v>
      </c>
      <c r="S8022" t="s">
        <v>1557</v>
      </c>
      <c r="T8022" t="s">
        <v>15</v>
      </c>
      <c r="U8022">
        <v>23464</v>
      </c>
      <c r="V8022" s="1">
        <v>0</v>
      </c>
      <c r="W8022">
        <v>61</v>
      </c>
      <c r="X8022">
        <v>5</v>
      </c>
      <c r="Y8022">
        <v>357</v>
      </c>
      <c r="AD8022"/>
    </row>
    <row r="8023" spans="1:30" x14ac:dyDescent="0.25">
      <c r="A8023" t="s">
        <v>10</v>
      </c>
      <c r="B8023" s="2">
        <v>43770</v>
      </c>
      <c r="C8023" s="35">
        <f>YEAR(Sales[[#This Row],[ShipDate]])</f>
        <v>2019</v>
      </c>
      <c r="D8023" t="s">
        <v>36</v>
      </c>
      <c r="E8023" t="s">
        <v>18</v>
      </c>
      <c r="F8023" t="s">
        <v>104</v>
      </c>
      <c r="G8023" t="s">
        <v>25</v>
      </c>
      <c r="H8023" t="s">
        <v>1556</v>
      </c>
      <c r="I8023" t="s">
        <v>174</v>
      </c>
      <c r="J8023" t="s">
        <v>13</v>
      </c>
      <c r="K8023" t="s">
        <v>865</v>
      </c>
      <c r="L8023" t="s">
        <v>17</v>
      </c>
      <c r="N8023" t="str">
        <f>IF(ISBLANK(Sales[[#This Row],[return]]),"No",Sales[[#This Row],[return]])</f>
        <v>No</v>
      </c>
      <c r="O8023" s="2">
        <v>43764</v>
      </c>
      <c r="P8023" s="8" t="str">
        <f>TEXT(DAY(Sales[[#This Row],[OrderDate]]),"ddd")</f>
        <v>Thu</v>
      </c>
      <c r="Q8023" s="8" t="str">
        <f>TEXT(MONTH(Sales[[#This Row],[ShipDate]])*29,"mmm")</f>
        <v>Nov</v>
      </c>
      <c r="R8023">
        <v>1588</v>
      </c>
      <c r="S8023" t="s">
        <v>2243</v>
      </c>
      <c r="T8023" t="s">
        <v>15</v>
      </c>
      <c r="U8023">
        <v>23464</v>
      </c>
      <c r="V8023" s="1">
        <v>0</v>
      </c>
      <c r="W8023">
        <v>113</v>
      </c>
      <c r="X8023">
        <v>7</v>
      </c>
      <c r="Y8023">
        <v>252</v>
      </c>
      <c r="AD8023"/>
    </row>
    <row r="8024" spans="1:30" x14ac:dyDescent="0.25">
      <c r="A8024" t="s">
        <v>10</v>
      </c>
      <c r="B8024" s="2">
        <v>43793</v>
      </c>
      <c r="C8024" s="35">
        <f>YEAR(Sales[[#This Row],[ShipDate]])</f>
        <v>2019</v>
      </c>
      <c r="D8024" t="s">
        <v>607</v>
      </c>
      <c r="E8024" t="s">
        <v>18</v>
      </c>
      <c r="F8024" t="s">
        <v>59</v>
      </c>
      <c r="G8024" t="s">
        <v>25</v>
      </c>
      <c r="H8024" t="s">
        <v>79</v>
      </c>
      <c r="I8024" t="s">
        <v>32</v>
      </c>
      <c r="J8024" t="s">
        <v>13</v>
      </c>
      <c r="K8024" t="s">
        <v>1200</v>
      </c>
      <c r="L8024" t="s">
        <v>30</v>
      </c>
      <c r="N8024" t="str">
        <f>IF(ISBLANK(Sales[[#This Row],[return]]),"No",Sales[[#This Row],[return]])</f>
        <v>No</v>
      </c>
      <c r="O8024" s="2">
        <v>43793</v>
      </c>
      <c r="P8024" s="8" t="str">
        <f>TEXT(DAY(Sales[[#This Row],[OrderDate]]),"ddd")</f>
        <v>Tue</v>
      </c>
      <c r="Q8024" s="8" t="str">
        <f>TEXT(MONTH(Sales[[#This Row],[ShipDate]])*29,"mmm")</f>
        <v>Nov</v>
      </c>
      <c r="R8024">
        <v>1476</v>
      </c>
      <c r="S8024" t="s">
        <v>993</v>
      </c>
      <c r="T8024" t="s">
        <v>28</v>
      </c>
      <c r="U8024">
        <v>94109</v>
      </c>
      <c r="V8024" s="1">
        <v>0</v>
      </c>
      <c r="W8024">
        <v>4</v>
      </c>
      <c r="X8024">
        <v>1</v>
      </c>
      <c r="Y8024">
        <v>8</v>
      </c>
      <c r="AD8024"/>
    </row>
    <row r="8025" spans="1:30" x14ac:dyDescent="0.25">
      <c r="A8025" t="s">
        <v>24</v>
      </c>
      <c r="B8025" s="2">
        <v>43540</v>
      </c>
      <c r="C8025" s="35">
        <f>YEAR(Sales[[#This Row],[ShipDate]])</f>
        <v>2019</v>
      </c>
      <c r="D8025" t="s">
        <v>113</v>
      </c>
      <c r="E8025" t="s">
        <v>31</v>
      </c>
      <c r="F8025" t="s">
        <v>48</v>
      </c>
      <c r="G8025" t="s">
        <v>46</v>
      </c>
      <c r="H8025" t="s">
        <v>230</v>
      </c>
      <c r="I8025" t="s">
        <v>120</v>
      </c>
      <c r="J8025" t="s">
        <v>13</v>
      </c>
      <c r="K8025" t="s">
        <v>2635</v>
      </c>
      <c r="L8025" t="s">
        <v>68</v>
      </c>
      <c r="N8025" t="str">
        <f>IF(ISBLANK(Sales[[#This Row],[return]]),"No",Sales[[#This Row],[return]])</f>
        <v>No</v>
      </c>
      <c r="O8025" s="2">
        <v>43537</v>
      </c>
      <c r="P8025" s="8" t="str">
        <f>TEXT(DAY(Sales[[#This Row],[OrderDate]]),"ddd")</f>
        <v>Fri</v>
      </c>
      <c r="Q8025" s="8" t="str">
        <f>TEXT(MONTH(Sales[[#This Row],[ShipDate]])*29,"mmm")</f>
        <v>Mar</v>
      </c>
      <c r="R8025">
        <v>1303</v>
      </c>
      <c r="S8025" t="s">
        <v>2476</v>
      </c>
      <c r="T8025" t="s">
        <v>66</v>
      </c>
      <c r="U8025">
        <v>60505</v>
      </c>
      <c r="V8025" s="1">
        <v>0.2</v>
      </c>
      <c r="W8025">
        <v>3</v>
      </c>
      <c r="X8025">
        <v>1</v>
      </c>
      <c r="Y8025">
        <v>8</v>
      </c>
      <c r="AD8025"/>
    </row>
    <row r="8026" spans="1:30" x14ac:dyDescent="0.25">
      <c r="A8026" t="s">
        <v>40</v>
      </c>
      <c r="B8026" s="2">
        <v>43737</v>
      </c>
      <c r="C8026" s="35">
        <f>YEAR(Sales[[#This Row],[ShipDate]])</f>
        <v>2019</v>
      </c>
      <c r="D8026" t="s">
        <v>36</v>
      </c>
      <c r="E8026" t="s">
        <v>18</v>
      </c>
      <c r="F8026" t="s">
        <v>23</v>
      </c>
      <c r="G8026" t="s">
        <v>11</v>
      </c>
      <c r="H8026" t="s">
        <v>200</v>
      </c>
      <c r="I8026" t="s">
        <v>129</v>
      </c>
      <c r="J8026" t="s">
        <v>13</v>
      </c>
      <c r="K8026" t="s">
        <v>1234</v>
      </c>
      <c r="L8026" t="s">
        <v>68</v>
      </c>
      <c r="N8026" t="str">
        <f>IF(ISBLANK(Sales[[#This Row],[return]]),"No",Sales[[#This Row],[return]])</f>
        <v>No</v>
      </c>
      <c r="O8026" s="2">
        <v>43733</v>
      </c>
      <c r="P8026" s="8" t="str">
        <f>TEXT(DAY(Sales[[#This Row],[OrderDate]]),"ddd")</f>
        <v>Wed</v>
      </c>
      <c r="Q8026" s="8" t="str">
        <f>TEXT(MONTH(Sales[[#This Row],[ShipDate]])*29,"mmm")</f>
        <v>Sep</v>
      </c>
      <c r="R8026">
        <v>762</v>
      </c>
      <c r="S8026" t="s">
        <v>145</v>
      </c>
      <c r="T8026" t="s">
        <v>66</v>
      </c>
      <c r="U8026">
        <v>55901</v>
      </c>
      <c r="V8026" s="1">
        <v>0</v>
      </c>
      <c r="W8026">
        <v>51</v>
      </c>
      <c r="X8026">
        <v>3</v>
      </c>
      <c r="Y8026">
        <v>270</v>
      </c>
      <c r="AD8026"/>
    </row>
    <row r="8027" spans="1:30" x14ac:dyDescent="0.25">
      <c r="A8027" t="s">
        <v>40</v>
      </c>
      <c r="B8027" s="2">
        <v>43737</v>
      </c>
      <c r="C8027" s="35">
        <f>YEAR(Sales[[#This Row],[ShipDate]])</f>
        <v>2019</v>
      </c>
      <c r="D8027" t="s">
        <v>36</v>
      </c>
      <c r="E8027" t="s">
        <v>18</v>
      </c>
      <c r="F8027" t="s">
        <v>50</v>
      </c>
      <c r="G8027" t="s">
        <v>25</v>
      </c>
      <c r="H8027" t="s">
        <v>200</v>
      </c>
      <c r="I8027" t="s">
        <v>129</v>
      </c>
      <c r="J8027" t="s">
        <v>13</v>
      </c>
      <c r="K8027" t="s">
        <v>1234</v>
      </c>
      <c r="L8027" t="s">
        <v>68</v>
      </c>
      <c r="N8027" t="str">
        <f>IF(ISBLANK(Sales[[#This Row],[return]]),"No",Sales[[#This Row],[return]])</f>
        <v>No</v>
      </c>
      <c r="O8027" s="2">
        <v>43733</v>
      </c>
      <c r="P8027" s="8" t="str">
        <f>TEXT(DAY(Sales[[#This Row],[OrderDate]]),"ddd")</f>
        <v>Wed</v>
      </c>
      <c r="Q8027" s="8" t="str">
        <f>TEXT(MONTH(Sales[[#This Row],[ShipDate]])*29,"mmm")</f>
        <v>Sep</v>
      </c>
      <c r="R8027">
        <v>70</v>
      </c>
      <c r="S8027" t="s">
        <v>2085</v>
      </c>
      <c r="T8027" t="s">
        <v>66</v>
      </c>
      <c r="U8027">
        <v>55901</v>
      </c>
      <c r="V8027" s="1">
        <v>0</v>
      </c>
      <c r="W8027">
        <v>4</v>
      </c>
      <c r="X8027">
        <v>2</v>
      </c>
      <c r="Y8027">
        <v>8</v>
      </c>
      <c r="AD8027"/>
    </row>
    <row r="8028" spans="1:30" x14ac:dyDescent="0.25">
      <c r="A8028" t="s">
        <v>10</v>
      </c>
      <c r="B8028" s="2">
        <v>43810</v>
      </c>
      <c r="C8028" s="35">
        <f>YEAR(Sales[[#This Row],[ShipDate]])</f>
        <v>2019</v>
      </c>
      <c r="D8028" t="s">
        <v>607</v>
      </c>
      <c r="E8028" t="s">
        <v>18</v>
      </c>
      <c r="F8028" t="s">
        <v>23</v>
      </c>
      <c r="G8028" t="s">
        <v>11</v>
      </c>
      <c r="H8028" t="s">
        <v>230</v>
      </c>
      <c r="I8028" t="s">
        <v>120</v>
      </c>
      <c r="J8028" t="s">
        <v>13</v>
      </c>
      <c r="K8028" t="s">
        <v>1253</v>
      </c>
      <c r="L8028" t="s">
        <v>68</v>
      </c>
      <c r="N8028" t="str">
        <f>IF(ISBLANK(Sales[[#This Row],[return]]),"No",Sales[[#This Row],[return]])</f>
        <v>No</v>
      </c>
      <c r="O8028" s="2">
        <v>43810</v>
      </c>
      <c r="P8028" s="8" t="str">
        <f>TEXT(DAY(Sales[[#This Row],[OrderDate]]),"ddd")</f>
        <v>Wed</v>
      </c>
      <c r="Q8028" s="8" t="str">
        <f>TEXT(MONTH(Sales[[#This Row],[ShipDate]])*29,"mmm")</f>
        <v>Dec</v>
      </c>
      <c r="R8028">
        <v>786</v>
      </c>
      <c r="S8028" t="s">
        <v>1105</v>
      </c>
      <c r="T8028" t="s">
        <v>66</v>
      </c>
      <c r="U8028">
        <v>60505</v>
      </c>
      <c r="V8028" s="1">
        <v>0.3</v>
      </c>
      <c r="W8028">
        <v>-15</v>
      </c>
      <c r="X8028">
        <v>2</v>
      </c>
      <c r="Y8028">
        <v>520</v>
      </c>
      <c r="AD8028"/>
    </row>
    <row r="8029" spans="1:30" x14ac:dyDescent="0.25">
      <c r="A8029" t="s">
        <v>10</v>
      </c>
      <c r="B8029" s="2">
        <v>43810</v>
      </c>
      <c r="C8029" s="35">
        <f>YEAR(Sales[[#This Row],[ShipDate]])</f>
        <v>2019</v>
      </c>
      <c r="D8029" t="s">
        <v>607</v>
      </c>
      <c r="E8029" t="s">
        <v>18</v>
      </c>
      <c r="F8029" t="s">
        <v>43</v>
      </c>
      <c r="G8029" t="s">
        <v>11</v>
      </c>
      <c r="H8029" t="s">
        <v>230</v>
      </c>
      <c r="I8029" t="s">
        <v>120</v>
      </c>
      <c r="J8029" t="s">
        <v>13</v>
      </c>
      <c r="K8029" t="s">
        <v>1253</v>
      </c>
      <c r="L8029" t="s">
        <v>68</v>
      </c>
      <c r="N8029" t="str">
        <f>IF(ISBLANK(Sales[[#This Row],[return]]),"No",Sales[[#This Row],[return]])</f>
        <v>No</v>
      </c>
      <c r="O8029" s="2">
        <v>43810</v>
      </c>
      <c r="P8029" s="8" t="str">
        <f>TEXT(DAY(Sales[[#This Row],[OrderDate]]),"ddd")</f>
        <v>Wed</v>
      </c>
      <c r="Q8029" s="8" t="str">
        <f>TEXT(MONTH(Sales[[#This Row],[ShipDate]])*29,"mmm")</f>
        <v>Dec</v>
      </c>
      <c r="R8029">
        <v>596</v>
      </c>
      <c r="S8029" t="s">
        <v>1087</v>
      </c>
      <c r="T8029" t="s">
        <v>66</v>
      </c>
      <c r="U8029">
        <v>60505</v>
      </c>
      <c r="V8029" s="1">
        <v>0.6</v>
      </c>
      <c r="W8029">
        <v>-66</v>
      </c>
      <c r="X8029">
        <v>1</v>
      </c>
      <c r="Y8029">
        <v>78</v>
      </c>
      <c r="AD8029"/>
    </row>
    <row r="8030" spans="1:30" x14ac:dyDescent="0.25">
      <c r="A8030" t="s">
        <v>10</v>
      </c>
      <c r="B8030" s="2">
        <v>43810</v>
      </c>
      <c r="C8030" s="35">
        <f>YEAR(Sales[[#This Row],[ShipDate]])</f>
        <v>2019</v>
      </c>
      <c r="D8030" t="s">
        <v>607</v>
      </c>
      <c r="E8030" t="s">
        <v>18</v>
      </c>
      <c r="F8030" t="s">
        <v>59</v>
      </c>
      <c r="G8030" t="s">
        <v>25</v>
      </c>
      <c r="H8030" t="s">
        <v>230</v>
      </c>
      <c r="I8030" t="s">
        <v>120</v>
      </c>
      <c r="J8030" t="s">
        <v>13</v>
      </c>
      <c r="K8030" t="s">
        <v>1253</v>
      </c>
      <c r="L8030" t="s">
        <v>68</v>
      </c>
      <c r="N8030" t="str">
        <f>IF(ISBLANK(Sales[[#This Row],[return]]),"No",Sales[[#This Row],[return]])</f>
        <v>No</v>
      </c>
      <c r="O8030" s="2">
        <v>43810</v>
      </c>
      <c r="P8030" s="8" t="str">
        <f>TEXT(DAY(Sales[[#This Row],[OrderDate]]),"ddd")</f>
        <v>Wed</v>
      </c>
      <c r="Q8030" s="8" t="str">
        <f>TEXT(MONTH(Sales[[#This Row],[ShipDate]])*29,"mmm")</f>
        <v>Dec</v>
      </c>
      <c r="R8030">
        <v>1813</v>
      </c>
      <c r="S8030" t="s">
        <v>546</v>
      </c>
      <c r="T8030" t="s">
        <v>66</v>
      </c>
      <c r="U8030">
        <v>60505</v>
      </c>
      <c r="V8030" s="1">
        <v>0.2</v>
      </c>
      <c r="W8030">
        <v>4</v>
      </c>
      <c r="X8030">
        <v>2</v>
      </c>
      <c r="Y8030">
        <v>10</v>
      </c>
      <c r="AD8030"/>
    </row>
    <row r="8031" spans="1:30" x14ac:dyDescent="0.25">
      <c r="A8031" t="s">
        <v>40</v>
      </c>
      <c r="B8031" s="2">
        <v>43735</v>
      </c>
      <c r="C8031" s="35">
        <f>YEAR(Sales[[#This Row],[ShipDate]])</f>
        <v>2019</v>
      </c>
      <c r="D8031" t="s">
        <v>19</v>
      </c>
      <c r="E8031" t="s">
        <v>18</v>
      </c>
      <c r="F8031" t="s">
        <v>45</v>
      </c>
      <c r="G8031" t="s">
        <v>25</v>
      </c>
      <c r="H8031" t="s">
        <v>482</v>
      </c>
      <c r="I8031" t="s">
        <v>252</v>
      </c>
      <c r="J8031" t="s">
        <v>13</v>
      </c>
      <c r="K8031" t="s">
        <v>723</v>
      </c>
      <c r="L8031" t="s">
        <v>92</v>
      </c>
      <c r="N8031" t="str">
        <f>IF(ISBLANK(Sales[[#This Row],[return]]),"No",Sales[[#This Row],[return]])</f>
        <v>No</v>
      </c>
      <c r="O8031" s="2">
        <v>43733</v>
      </c>
      <c r="P8031" s="8" t="str">
        <f>TEXT(DAY(Sales[[#This Row],[OrderDate]]),"ddd")</f>
        <v>Wed</v>
      </c>
      <c r="Q8031" s="8" t="str">
        <f>TEXT(MONTH(Sales[[#This Row],[ShipDate]])*29,"mmm")</f>
        <v>Sep</v>
      </c>
      <c r="R8031">
        <v>1125</v>
      </c>
      <c r="S8031" t="s">
        <v>319</v>
      </c>
      <c r="T8031" t="s">
        <v>90</v>
      </c>
      <c r="U8031">
        <v>45231</v>
      </c>
      <c r="V8031" s="1">
        <v>0.2</v>
      </c>
      <c r="W8031">
        <v>1</v>
      </c>
      <c r="X8031">
        <v>6</v>
      </c>
      <c r="Y8031">
        <v>11</v>
      </c>
      <c r="AD8031"/>
    </row>
    <row r="8032" spans="1:30" x14ac:dyDescent="0.25">
      <c r="A8032" t="s">
        <v>40</v>
      </c>
      <c r="B8032" s="2">
        <v>43735</v>
      </c>
      <c r="C8032" s="35">
        <f>YEAR(Sales[[#This Row],[ShipDate]])</f>
        <v>2019</v>
      </c>
      <c r="D8032" t="s">
        <v>19</v>
      </c>
      <c r="E8032" t="s">
        <v>18</v>
      </c>
      <c r="F8032" t="s">
        <v>99</v>
      </c>
      <c r="G8032" t="s">
        <v>46</v>
      </c>
      <c r="H8032" t="s">
        <v>482</v>
      </c>
      <c r="I8032" t="s">
        <v>252</v>
      </c>
      <c r="J8032" t="s">
        <v>13</v>
      </c>
      <c r="K8032" t="s">
        <v>723</v>
      </c>
      <c r="L8032" t="s">
        <v>92</v>
      </c>
      <c r="N8032" t="str">
        <f>IF(ISBLANK(Sales[[#This Row],[return]]),"No",Sales[[#This Row],[return]])</f>
        <v>No</v>
      </c>
      <c r="O8032" s="2">
        <v>43733</v>
      </c>
      <c r="P8032" s="8" t="str">
        <f>TEXT(DAY(Sales[[#This Row],[OrderDate]]),"ddd")</f>
        <v>Wed</v>
      </c>
      <c r="Q8032" s="8" t="str">
        <f>TEXT(MONTH(Sales[[#This Row],[ShipDate]])*29,"mmm")</f>
        <v>Sep</v>
      </c>
      <c r="R8032">
        <v>1000</v>
      </c>
      <c r="S8032" t="s">
        <v>488</v>
      </c>
      <c r="T8032" t="s">
        <v>90</v>
      </c>
      <c r="U8032">
        <v>45231</v>
      </c>
      <c r="V8032" s="1">
        <v>0.2</v>
      </c>
      <c r="W8032">
        <v>36</v>
      </c>
      <c r="X8032">
        <v>5</v>
      </c>
      <c r="Y8032">
        <v>120</v>
      </c>
      <c r="AD8032"/>
    </row>
    <row r="8033" spans="1:30" x14ac:dyDescent="0.25">
      <c r="A8033" t="s">
        <v>10</v>
      </c>
      <c r="B8033" s="2">
        <v>43748</v>
      </c>
      <c r="C8033" s="35">
        <f>YEAR(Sales[[#This Row],[ShipDate]])</f>
        <v>2019</v>
      </c>
      <c r="D8033" t="s">
        <v>113</v>
      </c>
      <c r="E8033" t="s">
        <v>18</v>
      </c>
      <c r="F8033" t="s">
        <v>59</v>
      </c>
      <c r="G8033" t="s">
        <v>25</v>
      </c>
      <c r="H8033" t="s">
        <v>261</v>
      </c>
      <c r="I8033" t="s">
        <v>58</v>
      </c>
      <c r="J8033" t="s">
        <v>13</v>
      </c>
      <c r="K8033" t="s">
        <v>1324</v>
      </c>
      <c r="L8033" t="s">
        <v>17</v>
      </c>
      <c r="N8033" t="str">
        <f>IF(ISBLANK(Sales[[#This Row],[return]]),"No",Sales[[#This Row],[return]])</f>
        <v>No</v>
      </c>
      <c r="O8033" s="2">
        <v>43747</v>
      </c>
      <c r="P8033" s="8" t="str">
        <f>TEXT(DAY(Sales[[#This Row],[OrderDate]]),"ddd")</f>
        <v>Mon</v>
      </c>
      <c r="Q8033" s="8" t="str">
        <f>TEXT(MONTH(Sales[[#This Row],[ShipDate]])*29,"mmm")</f>
        <v>Oct</v>
      </c>
      <c r="R8033">
        <v>274</v>
      </c>
      <c r="S8033" t="s">
        <v>1714</v>
      </c>
      <c r="T8033" t="s">
        <v>15</v>
      </c>
      <c r="U8033">
        <v>28403</v>
      </c>
      <c r="V8033" s="1">
        <v>0.2</v>
      </c>
      <c r="W8033">
        <v>4</v>
      </c>
      <c r="X8033">
        <v>4</v>
      </c>
      <c r="Y8033">
        <v>11</v>
      </c>
      <c r="AD8033"/>
    </row>
    <row r="8034" spans="1:30" x14ac:dyDescent="0.25">
      <c r="A8034" t="s">
        <v>10</v>
      </c>
      <c r="B8034" s="2">
        <v>43684</v>
      </c>
      <c r="C8034" s="35">
        <f>YEAR(Sales[[#This Row],[ShipDate]])</f>
        <v>2019</v>
      </c>
      <c r="D8034" t="s">
        <v>36</v>
      </c>
      <c r="E8034" t="s">
        <v>31</v>
      </c>
      <c r="F8034" t="s">
        <v>59</v>
      </c>
      <c r="G8034" t="s">
        <v>25</v>
      </c>
      <c r="H8034" t="s">
        <v>581</v>
      </c>
      <c r="I8034" t="s">
        <v>70</v>
      </c>
      <c r="J8034" t="s">
        <v>13</v>
      </c>
      <c r="K8034" t="s">
        <v>2619</v>
      </c>
      <c r="L8034" t="s">
        <v>68</v>
      </c>
      <c r="N8034" t="str">
        <f>IF(ISBLANK(Sales[[#This Row],[return]]),"No",Sales[[#This Row],[return]])</f>
        <v>No</v>
      </c>
      <c r="O8034" s="2">
        <v>43678</v>
      </c>
      <c r="P8034" s="8" t="str">
        <f>TEXT(DAY(Sales[[#This Row],[OrderDate]]),"ddd")</f>
        <v>Sun</v>
      </c>
      <c r="Q8034" s="8" t="str">
        <f>TEXT(MONTH(Sales[[#This Row],[ShipDate]])*29,"mmm")</f>
        <v>Aug</v>
      </c>
      <c r="R8034">
        <v>1798</v>
      </c>
      <c r="S8034" t="s">
        <v>1644</v>
      </c>
      <c r="T8034" t="s">
        <v>66</v>
      </c>
      <c r="U8034">
        <v>78745</v>
      </c>
      <c r="V8034" s="1">
        <v>0.2</v>
      </c>
      <c r="W8034">
        <v>13</v>
      </c>
      <c r="X8034">
        <v>7</v>
      </c>
      <c r="Y8034">
        <v>36</v>
      </c>
      <c r="AD8034"/>
    </row>
    <row r="8035" spans="1:30" x14ac:dyDescent="0.25">
      <c r="A8035" t="s">
        <v>10</v>
      </c>
      <c r="B8035" s="2">
        <v>43684</v>
      </c>
      <c r="C8035" s="35">
        <f>YEAR(Sales[[#This Row],[ShipDate]])</f>
        <v>2019</v>
      </c>
      <c r="D8035" t="s">
        <v>36</v>
      </c>
      <c r="E8035" t="s">
        <v>31</v>
      </c>
      <c r="F8035" t="s">
        <v>340</v>
      </c>
      <c r="G8035" t="s">
        <v>46</v>
      </c>
      <c r="H8035" t="s">
        <v>581</v>
      </c>
      <c r="I8035" t="s">
        <v>70</v>
      </c>
      <c r="J8035" t="s">
        <v>13</v>
      </c>
      <c r="K8035" t="s">
        <v>2619</v>
      </c>
      <c r="L8035" t="s">
        <v>68</v>
      </c>
      <c r="N8035" t="str">
        <f>IF(ISBLANK(Sales[[#This Row],[return]]),"No",Sales[[#This Row],[return]])</f>
        <v>No</v>
      </c>
      <c r="O8035" s="2">
        <v>43678</v>
      </c>
      <c r="P8035" s="8" t="str">
        <f>TEXT(DAY(Sales[[#This Row],[OrderDate]]),"ddd")</f>
        <v>Sun</v>
      </c>
      <c r="Q8035" s="8" t="str">
        <f>TEXT(MONTH(Sales[[#This Row],[ShipDate]])*29,"mmm")</f>
        <v>Aug</v>
      </c>
      <c r="R8035">
        <v>275</v>
      </c>
      <c r="S8035" t="s">
        <v>2527</v>
      </c>
      <c r="T8035" t="s">
        <v>66</v>
      </c>
      <c r="U8035">
        <v>78745</v>
      </c>
      <c r="V8035" s="1">
        <v>0.4</v>
      </c>
      <c r="W8035">
        <v>-264</v>
      </c>
      <c r="X8035">
        <v>3</v>
      </c>
      <c r="Y8035">
        <v>1440</v>
      </c>
      <c r="AD8035"/>
    </row>
    <row r="8036" spans="1:30" x14ac:dyDescent="0.25">
      <c r="A8036" t="s">
        <v>40</v>
      </c>
      <c r="B8036" s="2">
        <v>43636</v>
      </c>
      <c r="C8036" s="35">
        <f>YEAR(Sales[[#This Row],[ShipDate]])</f>
        <v>2019</v>
      </c>
      <c r="D8036" t="s">
        <v>19</v>
      </c>
      <c r="E8036" t="s">
        <v>69</v>
      </c>
      <c r="F8036" t="s">
        <v>59</v>
      </c>
      <c r="G8036" t="s">
        <v>25</v>
      </c>
      <c r="H8036" t="s">
        <v>2643</v>
      </c>
      <c r="I8036" t="s">
        <v>70</v>
      </c>
      <c r="J8036" t="s">
        <v>13</v>
      </c>
      <c r="K8036" t="s">
        <v>318</v>
      </c>
      <c r="L8036" t="s">
        <v>68</v>
      </c>
      <c r="N8036" t="str">
        <f>IF(ISBLANK(Sales[[#This Row],[return]]),"No",Sales[[#This Row],[return]])</f>
        <v>No</v>
      </c>
      <c r="O8036" s="2">
        <v>43634</v>
      </c>
      <c r="P8036" s="8" t="str">
        <f>TEXT(DAY(Sales[[#This Row],[OrderDate]]),"ddd")</f>
        <v>Wed</v>
      </c>
      <c r="Q8036" s="8" t="str">
        <f>TEXT(MONTH(Sales[[#This Row],[ShipDate]])*29,"mmm")</f>
        <v>Jun</v>
      </c>
      <c r="R8036">
        <v>1719</v>
      </c>
      <c r="S8036" t="s">
        <v>1897</v>
      </c>
      <c r="T8036" t="s">
        <v>66</v>
      </c>
      <c r="U8036">
        <v>78415</v>
      </c>
      <c r="V8036" s="1">
        <v>0.2</v>
      </c>
      <c r="W8036">
        <v>23</v>
      </c>
      <c r="X8036">
        <v>3</v>
      </c>
      <c r="Y8036">
        <v>74</v>
      </c>
      <c r="AD8036"/>
    </row>
    <row r="8037" spans="1:30" x14ac:dyDescent="0.25">
      <c r="A8037" t="s">
        <v>40</v>
      </c>
      <c r="B8037" s="2">
        <v>43732</v>
      </c>
      <c r="C8037" s="35">
        <f>YEAR(Sales[[#This Row],[ShipDate]])</f>
        <v>2019</v>
      </c>
      <c r="D8037" t="s">
        <v>19</v>
      </c>
      <c r="E8037" t="s">
        <v>18</v>
      </c>
      <c r="F8037" t="s">
        <v>43</v>
      </c>
      <c r="G8037" t="s">
        <v>11</v>
      </c>
      <c r="H8037" t="s">
        <v>146</v>
      </c>
      <c r="I8037" t="s">
        <v>149</v>
      </c>
      <c r="J8037" t="s">
        <v>13</v>
      </c>
      <c r="K8037" t="s">
        <v>400</v>
      </c>
      <c r="L8037" t="s">
        <v>92</v>
      </c>
      <c r="N8037" t="str">
        <f>IF(ISBLANK(Sales[[#This Row],[return]]),"No",Sales[[#This Row],[return]])</f>
        <v>No</v>
      </c>
      <c r="O8037" s="2">
        <v>43730</v>
      </c>
      <c r="P8037" s="8" t="str">
        <f>TEXT(DAY(Sales[[#This Row],[OrderDate]]),"ddd")</f>
        <v>Sun</v>
      </c>
      <c r="Q8037" s="8" t="str">
        <f>TEXT(MONTH(Sales[[#This Row],[ShipDate]])*29,"mmm")</f>
        <v>Sep</v>
      </c>
      <c r="R8037">
        <v>553</v>
      </c>
      <c r="S8037" t="s">
        <v>1331</v>
      </c>
      <c r="T8037" t="s">
        <v>90</v>
      </c>
      <c r="U8037">
        <v>10035</v>
      </c>
      <c r="V8037" s="1">
        <v>0</v>
      </c>
      <c r="W8037">
        <v>4</v>
      </c>
      <c r="X8037">
        <v>1</v>
      </c>
      <c r="Y8037">
        <v>12</v>
      </c>
      <c r="AD8037"/>
    </row>
    <row r="8038" spans="1:30" x14ac:dyDescent="0.25">
      <c r="A8038" t="s">
        <v>40</v>
      </c>
      <c r="B8038" s="2">
        <v>43732</v>
      </c>
      <c r="C8038" s="35">
        <f>YEAR(Sales[[#This Row],[ShipDate]])</f>
        <v>2019</v>
      </c>
      <c r="D8038" t="s">
        <v>19</v>
      </c>
      <c r="E8038" t="s">
        <v>18</v>
      </c>
      <c r="F8038" t="s">
        <v>99</v>
      </c>
      <c r="G8038" t="s">
        <v>46</v>
      </c>
      <c r="H8038" t="s">
        <v>146</v>
      </c>
      <c r="I8038" t="s">
        <v>149</v>
      </c>
      <c r="J8038" t="s">
        <v>13</v>
      </c>
      <c r="K8038" t="s">
        <v>400</v>
      </c>
      <c r="L8038" t="s">
        <v>92</v>
      </c>
      <c r="N8038" t="str">
        <f>IF(ISBLANK(Sales[[#This Row],[return]]),"No",Sales[[#This Row],[return]])</f>
        <v>No</v>
      </c>
      <c r="O8038" s="2">
        <v>43730</v>
      </c>
      <c r="P8038" s="8" t="str">
        <f>TEXT(DAY(Sales[[#This Row],[OrderDate]]),"ddd")</f>
        <v>Sun</v>
      </c>
      <c r="Q8038" s="8" t="str">
        <f>TEXT(MONTH(Sales[[#This Row],[ShipDate]])*29,"mmm")</f>
        <v>Sep</v>
      </c>
      <c r="R8038">
        <v>1616</v>
      </c>
      <c r="S8038" t="s">
        <v>2441</v>
      </c>
      <c r="T8038" t="s">
        <v>90</v>
      </c>
      <c r="U8038">
        <v>10035</v>
      </c>
      <c r="V8038" s="1">
        <v>0</v>
      </c>
      <c r="W8038">
        <v>171</v>
      </c>
      <c r="X8038">
        <v>9</v>
      </c>
      <c r="Y8038">
        <v>1071</v>
      </c>
      <c r="AD8038"/>
    </row>
    <row r="8039" spans="1:30" x14ac:dyDescent="0.25">
      <c r="A8039" t="s">
        <v>40</v>
      </c>
      <c r="B8039" s="2">
        <v>43828</v>
      </c>
      <c r="C8039" s="35">
        <f>YEAR(Sales[[#This Row],[ShipDate]])</f>
        <v>2019</v>
      </c>
      <c r="D8039" t="s">
        <v>36</v>
      </c>
      <c r="E8039" t="s">
        <v>31</v>
      </c>
      <c r="F8039" t="s">
        <v>50</v>
      </c>
      <c r="G8039" t="s">
        <v>25</v>
      </c>
      <c r="H8039" t="s">
        <v>1152</v>
      </c>
      <c r="I8039" t="s">
        <v>63</v>
      </c>
      <c r="J8039" t="s">
        <v>13</v>
      </c>
      <c r="K8039" t="s">
        <v>923</v>
      </c>
      <c r="L8039" t="s">
        <v>30</v>
      </c>
      <c r="N8039" t="str">
        <f>IF(ISBLANK(Sales[[#This Row],[return]]),"No",Sales[[#This Row],[return]])</f>
        <v>No</v>
      </c>
      <c r="O8039" s="2">
        <v>43824</v>
      </c>
      <c r="P8039" s="8" t="str">
        <f>TEXT(DAY(Sales[[#This Row],[OrderDate]]),"ddd")</f>
        <v>Wed</v>
      </c>
      <c r="Q8039" s="8" t="str">
        <f>TEXT(MONTH(Sales[[#This Row],[ShipDate]])*29,"mmm")</f>
        <v>Dec</v>
      </c>
      <c r="R8039">
        <v>1586</v>
      </c>
      <c r="S8039" t="s">
        <v>577</v>
      </c>
      <c r="T8039" t="s">
        <v>28</v>
      </c>
      <c r="U8039">
        <v>98208</v>
      </c>
      <c r="V8039" s="1">
        <v>0.2</v>
      </c>
      <c r="W8039">
        <v>1</v>
      </c>
      <c r="X8039">
        <v>1</v>
      </c>
      <c r="Y8039">
        <v>4</v>
      </c>
      <c r="AD8039"/>
    </row>
    <row r="8040" spans="1:30" x14ac:dyDescent="0.25">
      <c r="A8040" t="s">
        <v>24</v>
      </c>
      <c r="B8040" s="2">
        <v>43791</v>
      </c>
      <c r="C8040" s="35">
        <f>YEAR(Sales[[#This Row],[ShipDate]])</f>
        <v>2019</v>
      </c>
      <c r="D8040" t="s">
        <v>113</v>
      </c>
      <c r="E8040" t="s">
        <v>69</v>
      </c>
      <c r="F8040" t="s">
        <v>50</v>
      </c>
      <c r="G8040" t="s">
        <v>25</v>
      </c>
      <c r="H8040" t="s">
        <v>146</v>
      </c>
      <c r="I8040" t="s">
        <v>149</v>
      </c>
      <c r="J8040" t="s">
        <v>13</v>
      </c>
      <c r="K8040" t="s">
        <v>854</v>
      </c>
      <c r="L8040" t="s">
        <v>92</v>
      </c>
      <c r="N8040" t="str">
        <f>IF(ISBLANK(Sales[[#This Row],[return]]),"No",Sales[[#This Row],[return]])</f>
        <v>No</v>
      </c>
      <c r="O8040" s="2">
        <v>43788</v>
      </c>
      <c r="P8040" s="8" t="str">
        <f>TEXT(DAY(Sales[[#This Row],[OrderDate]]),"ddd")</f>
        <v>Thu</v>
      </c>
      <c r="Q8040" s="8" t="str">
        <f>TEXT(MONTH(Sales[[#This Row],[ShipDate]])*29,"mmm")</f>
        <v>Nov</v>
      </c>
      <c r="R8040">
        <v>265</v>
      </c>
      <c r="S8040" t="s">
        <v>855</v>
      </c>
      <c r="T8040" t="s">
        <v>90</v>
      </c>
      <c r="U8040">
        <v>10035</v>
      </c>
      <c r="V8040" s="1">
        <v>0.2</v>
      </c>
      <c r="W8040">
        <v>14</v>
      </c>
      <c r="X8040">
        <v>6</v>
      </c>
      <c r="Y8040">
        <v>41</v>
      </c>
      <c r="AD8040"/>
    </row>
    <row r="8041" spans="1:30" x14ac:dyDescent="0.25">
      <c r="A8041" t="s">
        <v>24</v>
      </c>
      <c r="B8041" s="2">
        <v>43791</v>
      </c>
      <c r="C8041" s="35">
        <f>YEAR(Sales[[#This Row],[ShipDate]])</f>
        <v>2019</v>
      </c>
      <c r="D8041" t="s">
        <v>113</v>
      </c>
      <c r="E8041" t="s">
        <v>69</v>
      </c>
      <c r="F8041" t="s">
        <v>59</v>
      </c>
      <c r="G8041" t="s">
        <v>25</v>
      </c>
      <c r="H8041" t="s">
        <v>146</v>
      </c>
      <c r="I8041" t="s">
        <v>149</v>
      </c>
      <c r="J8041" t="s">
        <v>13</v>
      </c>
      <c r="K8041" t="s">
        <v>854</v>
      </c>
      <c r="L8041" t="s">
        <v>92</v>
      </c>
      <c r="N8041" t="str">
        <f>IF(ISBLANK(Sales[[#This Row],[return]]),"No",Sales[[#This Row],[return]])</f>
        <v>No</v>
      </c>
      <c r="O8041" s="2">
        <v>43788</v>
      </c>
      <c r="P8041" s="8" t="str">
        <f>TEXT(DAY(Sales[[#This Row],[OrderDate]]),"ddd")</f>
        <v>Thu</v>
      </c>
      <c r="Q8041" s="8" t="str">
        <f>TEXT(MONTH(Sales[[#This Row],[ShipDate]])*29,"mmm")</f>
        <v>Nov</v>
      </c>
      <c r="R8041">
        <v>1689</v>
      </c>
      <c r="S8041" t="s">
        <v>856</v>
      </c>
      <c r="T8041" t="s">
        <v>90</v>
      </c>
      <c r="U8041">
        <v>10035</v>
      </c>
      <c r="V8041" s="1">
        <v>0</v>
      </c>
      <c r="W8041">
        <v>6</v>
      </c>
      <c r="X8041">
        <v>2</v>
      </c>
      <c r="Y8041">
        <v>13</v>
      </c>
      <c r="AD8041"/>
    </row>
    <row r="8042" spans="1:30" x14ac:dyDescent="0.25">
      <c r="A8042" t="s">
        <v>40</v>
      </c>
      <c r="B8042" s="2">
        <v>43699</v>
      </c>
      <c r="C8042" s="35">
        <f>YEAR(Sales[[#This Row],[ShipDate]])</f>
        <v>2019</v>
      </c>
      <c r="D8042" t="s">
        <v>36</v>
      </c>
      <c r="E8042" t="s">
        <v>18</v>
      </c>
      <c r="F8042" t="s">
        <v>99</v>
      </c>
      <c r="G8042" t="s">
        <v>46</v>
      </c>
      <c r="H8042" t="s">
        <v>2513</v>
      </c>
      <c r="I8042" t="s">
        <v>585</v>
      </c>
      <c r="J8042" t="s">
        <v>13</v>
      </c>
      <c r="K8042" t="s">
        <v>1619</v>
      </c>
      <c r="L8042" t="s">
        <v>92</v>
      </c>
      <c r="N8042" t="str">
        <f>IF(ISBLANK(Sales[[#This Row],[return]]),"No",Sales[[#This Row],[return]])</f>
        <v>No</v>
      </c>
      <c r="O8042" s="2">
        <v>43695</v>
      </c>
      <c r="P8042" s="8" t="str">
        <f>TEXT(DAY(Sales[[#This Row],[OrderDate]]),"ddd")</f>
        <v>Wed</v>
      </c>
      <c r="Q8042" s="8" t="str">
        <f>TEXT(MONTH(Sales[[#This Row],[ShipDate]])*29,"mmm")</f>
        <v>Aug</v>
      </c>
      <c r="R8042">
        <v>1604</v>
      </c>
      <c r="S8042" t="s">
        <v>997</v>
      </c>
      <c r="T8042" t="s">
        <v>90</v>
      </c>
      <c r="U8042">
        <v>2740</v>
      </c>
      <c r="V8042" s="1">
        <v>0</v>
      </c>
      <c r="W8042">
        <v>8</v>
      </c>
      <c r="X8042">
        <v>2</v>
      </c>
      <c r="Y8042">
        <v>23</v>
      </c>
      <c r="AD8042"/>
    </row>
    <row r="8043" spans="1:30" x14ac:dyDescent="0.25">
      <c r="A8043" t="s">
        <v>40</v>
      </c>
      <c r="B8043" s="2">
        <v>43594</v>
      </c>
      <c r="C8043" s="35">
        <f>YEAR(Sales[[#This Row],[ShipDate]])</f>
        <v>2019</v>
      </c>
      <c r="D8043" t="s">
        <v>36</v>
      </c>
      <c r="E8043" t="s">
        <v>31</v>
      </c>
      <c r="F8043" t="s">
        <v>38</v>
      </c>
      <c r="G8043" t="s">
        <v>11</v>
      </c>
      <c r="H8043" t="s">
        <v>79</v>
      </c>
      <c r="I8043" t="s">
        <v>32</v>
      </c>
      <c r="J8043" t="s">
        <v>13</v>
      </c>
      <c r="K8043" t="s">
        <v>2617</v>
      </c>
      <c r="L8043" t="s">
        <v>30</v>
      </c>
      <c r="N8043" t="str">
        <f>IF(ISBLANK(Sales[[#This Row],[return]]),"No",Sales[[#This Row],[return]])</f>
        <v>No</v>
      </c>
      <c r="O8043" s="2">
        <v>43589</v>
      </c>
      <c r="P8043" s="8" t="str">
        <f>TEXT(DAY(Sales[[#This Row],[OrderDate]]),"ddd")</f>
        <v>Wed</v>
      </c>
      <c r="Q8043" s="8" t="str">
        <f>TEXT(MONTH(Sales[[#This Row],[ShipDate]])*29,"mmm")</f>
        <v>May</v>
      </c>
      <c r="R8043">
        <v>370</v>
      </c>
      <c r="S8043" t="s">
        <v>439</v>
      </c>
      <c r="T8043" t="s">
        <v>28</v>
      </c>
      <c r="U8043">
        <v>94109</v>
      </c>
      <c r="V8043" s="1">
        <v>0.2</v>
      </c>
      <c r="W8043">
        <v>11</v>
      </c>
      <c r="X8043">
        <v>1</v>
      </c>
      <c r="Y8043">
        <v>301</v>
      </c>
      <c r="AD8043"/>
    </row>
    <row r="8044" spans="1:30" x14ac:dyDescent="0.25">
      <c r="A8044" t="s">
        <v>40</v>
      </c>
      <c r="B8044" s="2">
        <v>43594</v>
      </c>
      <c r="C8044" s="35">
        <f>YEAR(Sales[[#This Row],[ShipDate]])</f>
        <v>2019</v>
      </c>
      <c r="D8044" t="s">
        <v>36</v>
      </c>
      <c r="E8044" t="s">
        <v>31</v>
      </c>
      <c r="F8044" t="s">
        <v>59</v>
      </c>
      <c r="G8044" t="s">
        <v>25</v>
      </c>
      <c r="H8044" t="s">
        <v>79</v>
      </c>
      <c r="I8044" t="s">
        <v>32</v>
      </c>
      <c r="J8044" t="s">
        <v>13</v>
      </c>
      <c r="K8044" t="s">
        <v>2617</v>
      </c>
      <c r="L8044" t="s">
        <v>30</v>
      </c>
      <c r="N8044" t="str">
        <f>IF(ISBLANK(Sales[[#This Row],[return]]),"No",Sales[[#This Row],[return]])</f>
        <v>No</v>
      </c>
      <c r="O8044" s="2">
        <v>43589</v>
      </c>
      <c r="P8044" s="8" t="str">
        <f>TEXT(DAY(Sales[[#This Row],[OrderDate]]),"ddd")</f>
        <v>Wed</v>
      </c>
      <c r="Q8044" s="8" t="str">
        <f>TEXT(MONTH(Sales[[#This Row],[ShipDate]])*29,"mmm")</f>
        <v>May</v>
      </c>
      <c r="R8044">
        <v>1567</v>
      </c>
      <c r="S8044" t="s">
        <v>2097</v>
      </c>
      <c r="T8044" t="s">
        <v>28</v>
      </c>
      <c r="U8044">
        <v>94109</v>
      </c>
      <c r="V8044" s="1">
        <v>0</v>
      </c>
      <c r="W8044">
        <v>8</v>
      </c>
      <c r="X8044">
        <v>3</v>
      </c>
      <c r="Y8044">
        <v>18</v>
      </c>
      <c r="AD8044"/>
    </row>
    <row r="8045" spans="1:30" x14ac:dyDescent="0.25">
      <c r="A8045" t="s">
        <v>40</v>
      </c>
      <c r="B8045" s="2">
        <v>43594</v>
      </c>
      <c r="C8045" s="35">
        <f>YEAR(Sales[[#This Row],[ShipDate]])</f>
        <v>2019</v>
      </c>
      <c r="D8045" t="s">
        <v>36</v>
      </c>
      <c r="E8045" t="s">
        <v>31</v>
      </c>
      <c r="F8045" t="s">
        <v>48</v>
      </c>
      <c r="G8045" t="s">
        <v>46</v>
      </c>
      <c r="H8045" t="s">
        <v>79</v>
      </c>
      <c r="I8045" t="s">
        <v>32</v>
      </c>
      <c r="J8045" t="s">
        <v>13</v>
      </c>
      <c r="K8045" t="s">
        <v>2617</v>
      </c>
      <c r="L8045" t="s">
        <v>30</v>
      </c>
      <c r="N8045" t="str">
        <f>IF(ISBLANK(Sales[[#This Row],[return]]),"No",Sales[[#This Row],[return]])</f>
        <v>No</v>
      </c>
      <c r="O8045" s="2">
        <v>43589</v>
      </c>
      <c r="P8045" s="8" t="str">
        <f>TEXT(DAY(Sales[[#This Row],[OrderDate]]),"ddd")</f>
        <v>Wed</v>
      </c>
      <c r="Q8045" s="8" t="str">
        <f>TEXT(MONTH(Sales[[#This Row],[ShipDate]])*29,"mmm")</f>
        <v>May</v>
      </c>
      <c r="R8045">
        <v>1108</v>
      </c>
      <c r="S8045" t="s">
        <v>920</v>
      </c>
      <c r="T8045" t="s">
        <v>28</v>
      </c>
      <c r="U8045">
        <v>94109</v>
      </c>
      <c r="V8045" s="1">
        <v>0.2</v>
      </c>
      <c r="W8045">
        <v>21</v>
      </c>
      <c r="X8045">
        <v>5</v>
      </c>
      <c r="Y8045">
        <v>184</v>
      </c>
      <c r="AD8045"/>
    </row>
    <row r="8046" spans="1:30" x14ac:dyDescent="0.25">
      <c r="A8046" t="s">
        <v>24</v>
      </c>
      <c r="B8046" s="2">
        <v>43650</v>
      </c>
      <c r="C8046" s="35">
        <f>YEAR(Sales[[#This Row],[ShipDate]])</f>
        <v>2019</v>
      </c>
      <c r="D8046" t="s">
        <v>19</v>
      </c>
      <c r="E8046" t="s">
        <v>69</v>
      </c>
      <c r="F8046" t="s">
        <v>23</v>
      </c>
      <c r="G8046" t="s">
        <v>11</v>
      </c>
      <c r="H8046" t="s">
        <v>164</v>
      </c>
      <c r="I8046" t="s">
        <v>120</v>
      </c>
      <c r="J8046" t="s">
        <v>13</v>
      </c>
      <c r="K8046" t="s">
        <v>2898</v>
      </c>
      <c r="L8046" t="s">
        <v>68</v>
      </c>
      <c r="N8046" t="str">
        <f>IF(ISBLANK(Sales[[#This Row],[return]]),"No",Sales[[#This Row],[return]])</f>
        <v>No</v>
      </c>
      <c r="O8046" s="2">
        <v>43646</v>
      </c>
      <c r="P8046" s="8" t="str">
        <f>TEXT(DAY(Sales[[#This Row],[OrderDate]]),"ddd")</f>
        <v>Mon</v>
      </c>
      <c r="Q8046" s="8" t="str">
        <f>TEXT(MONTH(Sales[[#This Row],[ShipDate]])*29,"mmm")</f>
        <v>Jul</v>
      </c>
      <c r="R8046">
        <v>749</v>
      </c>
      <c r="S8046" t="s">
        <v>2675</v>
      </c>
      <c r="T8046" t="s">
        <v>66</v>
      </c>
      <c r="U8046">
        <v>60653</v>
      </c>
      <c r="V8046" s="1">
        <v>0.3</v>
      </c>
      <c r="W8046">
        <v>-179</v>
      </c>
      <c r="X8046">
        <v>3</v>
      </c>
      <c r="Y8046">
        <v>569</v>
      </c>
      <c r="AD8046"/>
    </row>
    <row r="8047" spans="1:30" x14ac:dyDescent="0.25">
      <c r="A8047" t="s">
        <v>24</v>
      </c>
      <c r="B8047" s="2">
        <v>43650</v>
      </c>
      <c r="C8047" s="35">
        <f>YEAR(Sales[[#This Row],[ShipDate]])</f>
        <v>2019</v>
      </c>
      <c r="D8047" t="s">
        <v>19</v>
      </c>
      <c r="E8047" t="s">
        <v>69</v>
      </c>
      <c r="F8047" t="s">
        <v>43</v>
      </c>
      <c r="G8047" t="s">
        <v>11</v>
      </c>
      <c r="H8047" t="s">
        <v>164</v>
      </c>
      <c r="I8047" t="s">
        <v>120</v>
      </c>
      <c r="J8047" t="s">
        <v>13</v>
      </c>
      <c r="K8047" t="s">
        <v>2898</v>
      </c>
      <c r="L8047" t="s">
        <v>68</v>
      </c>
      <c r="N8047" t="str">
        <f>IF(ISBLANK(Sales[[#This Row],[return]]),"No",Sales[[#This Row],[return]])</f>
        <v>No</v>
      </c>
      <c r="O8047" s="2">
        <v>43646</v>
      </c>
      <c r="P8047" s="8" t="str">
        <f>TEXT(DAY(Sales[[#This Row],[OrderDate]]),"ddd")</f>
        <v>Mon</v>
      </c>
      <c r="Q8047" s="8" t="str">
        <f>TEXT(MONTH(Sales[[#This Row],[ShipDate]])*29,"mmm")</f>
        <v>Jul</v>
      </c>
      <c r="R8047">
        <v>1446</v>
      </c>
      <c r="S8047" t="s">
        <v>3140</v>
      </c>
      <c r="T8047" t="s">
        <v>66</v>
      </c>
      <c r="U8047">
        <v>60653</v>
      </c>
      <c r="V8047" s="1">
        <v>0.6</v>
      </c>
      <c r="W8047">
        <v>-10</v>
      </c>
      <c r="X8047">
        <v>2</v>
      </c>
      <c r="Y8047">
        <v>14</v>
      </c>
      <c r="AD8047"/>
    </row>
    <row r="8048" spans="1:30" x14ac:dyDescent="0.25">
      <c r="A8048" t="s">
        <v>24</v>
      </c>
      <c r="B8048" s="2">
        <v>43650</v>
      </c>
      <c r="C8048" s="35">
        <f>YEAR(Sales[[#This Row],[ShipDate]])</f>
        <v>2019</v>
      </c>
      <c r="D8048" t="s">
        <v>19</v>
      </c>
      <c r="E8048" t="s">
        <v>69</v>
      </c>
      <c r="F8048" t="s">
        <v>48</v>
      </c>
      <c r="G8048" t="s">
        <v>46</v>
      </c>
      <c r="H8048" t="s">
        <v>164</v>
      </c>
      <c r="I8048" t="s">
        <v>120</v>
      </c>
      <c r="J8048" t="s">
        <v>13</v>
      </c>
      <c r="K8048" t="s">
        <v>2898</v>
      </c>
      <c r="L8048" t="s">
        <v>68</v>
      </c>
      <c r="N8048" t="str">
        <f>IF(ISBLANK(Sales[[#This Row],[return]]),"No",Sales[[#This Row],[return]])</f>
        <v>No</v>
      </c>
      <c r="O8048" s="2">
        <v>43646</v>
      </c>
      <c r="P8048" s="8" t="str">
        <f>TEXT(DAY(Sales[[#This Row],[OrderDate]]),"ddd")</f>
        <v>Mon</v>
      </c>
      <c r="Q8048" s="8" t="str">
        <f>TEXT(MONTH(Sales[[#This Row],[ShipDate]])*29,"mmm")</f>
        <v>Jul</v>
      </c>
      <c r="R8048">
        <v>1397</v>
      </c>
      <c r="S8048" t="s">
        <v>2505</v>
      </c>
      <c r="T8048" t="s">
        <v>66</v>
      </c>
      <c r="U8048">
        <v>60653</v>
      </c>
      <c r="V8048" s="1">
        <v>0.2</v>
      </c>
      <c r="W8048">
        <v>125</v>
      </c>
      <c r="X8048">
        <v>2</v>
      </c>
      <c r="Y8048">
        <v>1002</v>
      </c>
      <c r="AD8048"/>
    </row>
    <row r="8049" spans="1:30" x14ac:dyDescent="0.25">
      <c r="A8049" t="s">
        <v>40</v>
      </c>
      <c r="B8049" s="2">
        <v>43727</v>
      </c>
      <c r="C8049" s="35">
        <f>YEAR(Sales[[#This Row],[ShipDate]])</f>
        <v>2019</v>
      </c>
      <c r="D8049" t="s">
        <v>36</v>
      </c>
      <c r="E8049" t="s">
        <v>69</v>
      </c>
      <c r="F8049" t="s">
        <v>43</v>
      </c>
      <c r="G8049" t="s">
        <v>11</v>
      </c>
      <c r="H8049" t="s">
        <v>146</v>
      </c>
      <c r="I8049" t="s">
        <v>149</v>
      </c>
      <c r="J8049" t="s">
        <v>13</v>
      </c>
      <c r="K8049" t="s">
        <v>3106</v>
      </c>
      <c r="L8049" t="s">
        <v>92</v>
      </c>
      <c r="N8049" t="str">
        <f>IF(ISBLANK(Sales[[#This Row],[return]]),"No",Sales[[#This Row],[return]])</f>
        <v>No</v>
      </c>
      <c r="O8049" s="2">
        <v>43723</v>
      </c>
      <c r="P8049" s="8" t="str">
        <f>TEXT(DAY(Sales[[#This Row],[OrderDate]]),"ddd")</f>
        <v>Sun</v>
      </c>
      <c r="Q8049" s="8" t="str">
        <f>TEXT(MONTH(Sales[[#This Row],[ShipDate]])*29,"mmm")</f>
        <v>Sep</v>
      </c>
      <c r="R8049">
        <v>1053</v>
      </c>
      <c r="S8049" t="s">
        <v>940</v>
      </c>
      <c r="T8049" t="s">
        <v>90</v>
      </c>
      <c r="U8049">
        <v>10009</v>
      </c>
      <c r="V8049" s="1">
        <v>0</v>
      </c>
      <c r="W8049">
        <v>12</v>
      </c>
      <c r="X8049">
        <v>7</v>
      </c>
      <c r="Y8049">
        <v>36</v>
      </c>
      <c r="AD8049"/>
    </row>
    <row r="8050" spans="1:30" x14ac:dyDescent="0.25">
      <c r="A8050" t="s">
        <v>10</v>
      </c>
      <c r="B8050" s="2">
        <v>43698</v>
      </c>
      <c r="C8050" s="35">
        <f>YEAR(Sales[[#This Row],[ShipDate]])</f>
        <v>2019</v>
      </c>
      <c r="D8050" t="s">
        <v>19</v>
      </c>
      <c r="E8050" t="s">
        <v>18</v>
      </c>
      <c r="F8050" t="s">
        <v>45</v>
      </c>
      <c r="G8050" t="s">
        <v>25</v>
      </c>
      <c r="H8050" t="s">
        <v>249</v>
      </c>
      <c r="I8050" t="s">
        <v>252</v>
      </c>
      <c r="J8050" t="s">
        <v>13</v>
      </c>
      <c r="K8050" t="s">
        <v>1187</v>
      </c>
      <c r="L8050" t="s">
        <v>92</v>
      </c>
      <c r="N8050" t="str">
        <f>IF(ISBLANK(Sales[[#This Row],[return]]),"No",Sales[[#This Row],[return]])</f>
        <v>No</v>
      </c>
      <c r="O8050" s="2">
        <v>43695</v>
      </c>
      <c r="P8050" s="8" t="str">
        <f>TEXT(DAY(Sales[[#This Row],[OrderDate]]),"ddd")</f>
        <v>Wed</v>
      </c>
      <c r="Q8050" s="8" t="str">
        <f>TEXT(MONTH(Sales[[#This Row],[ShipDate]])*29,"mmm")</f>
        <v>Aug</v>
      </c>
      <c r="R8050">
        <v>1140</v>
      </c>
      <c r="S8050" t="s">
        <v>1994</v>
      </c>
      <c r="T8050" t="s">
        <v>90</v>
      </c>
      <c r="U8050">
        <v>43229</v>
      </c>
      <c r="V8050" s="1">
        <v>0.2</v>
      </c>
      <c r="W8050">
        <v>1</v>
      </c>
      <c r="X8050">
        <v>3</v>
      </c>
      <c r="Y8050">
        <v>10</v>
      </c>
      <c r="AD8050"/>
    </row>
    <row r="8051" spans="1:30" x14ac:dyDescent="0.25">
      <c r="A8051" t="s">
        <v>40</v>
      </c>
      <c r="B8051" s="2">
        <v>43708</v>
      </c>
      <c r="C8051" s="35">
        <f>YEAR(Sales[[#This Row],[ShipDate]])</f>
        <v>2019</v>
      </c>
      <c r="D8051" t="s">
        <v>36</v>
      </c>
      <c r="E8051" t="s">
        <v>18</v>
      </c>
      <c r="F8051" t="s">
        <v>43</v>
      </c>
      <c r="G8051" t="s">
        <v>11</v>
      </c>
      <c r="H8051" t="s">
        <v>837</v>
      </c>
      <c r="I8051" t="s">
        <v>169</v>
      </c>
      <c r="J8051" t="s">
        <v>13</v>
      </c>
      <c r="K8051" t="s">
        <v>886</v>
      </c>
      <c r="L8051" t="s">
        <v>30</v>
      </c>
      <c r="N8051" t="str">
        <f>IF(ISBLANK(Sales[[#This Row],[return]]),"No",Sales[[#This Row],[return]])</f>
        <v>No</v>
      </c>
      <c r="O8051" s="2">
        <v>43704</v>
      </c>
      <c r="P8051" s="8" t="str">
        <f>TEXT(DAY(Sales[[#This Row],[OrderDate]]),"ddd")</f>
        <v>Fri</v>
      </c>
      <c r="Q8051" s="8" t="str">
        <f>TEXT(MONTH(Sales[[#This Row],[ShipDate]])*29,"mmm")</f>
        <v>Aug</v>
      </c>
      <c r="R8051">
        <v>673</v>
      </c>
      <c r="S8051" t="s">
        <v>1127</v>
      </c>
      <c r="T8051" t="s">
        <v>28</v>
      </c>
      <c r="U8051">
        <v>85204</v>
      </c>
      <c r="V8051" s="1">
        <v>0.2</v>
      </c>
      <c r="W8051">
        <v>33</v>
      </c>
      <c r="X8051">
        <v>8</v>
      </c>
      <c r="Y8051">
        <v>121</v>
      </c>
      <c r="AD8051"/>
    </row>
    <row r="8052" spans="1:30" x14ac:dyDescent="0.25">
      <c r="A8052" t="s">
        <v>40</v>
      </c>
      <c r="B8052" s="2">
        <v>43749</v>
      </c>
      <c r="C8052" s="35">
        <f>YEAR(Sales[[#This Row],[ShipDate]])</f>
        <v>2019</v>
      </c>
      <c r="D8052" t="s">
        <v>19</v>
      </c>
      <c r="E8052" t="s">
        <v>18</v>
      </c>
      <c r="F8052" t="s">
        <v>23</v>
      </c>
      <c r="G8052" t="s">
        <v>11</v>
      </c>
      <c r="H8052" t="s">
        <v>1311</v>
      </c>
      <c r="I8052" t="s">
        <v>70</v>
      </c>
      <c r="J8052" t="s">
        <v>13</v>
      </c>
      <c r="K8052" t="s">
        <v>393</v>
      </c>
      <c r="L8052" t="s">
        <v>68</v>
      </c>
      <c r="N8052" t="str">
        <f>IF(ISBLANK(Sales[[#This Row],[return]]),"No",Sales[[#This Row],[return]])</f>
        <v>No</v>
      </c>
      <c r="O8052" s="2">
        <v>43747</v>
      </c>
      <c r="P8052" s="8" t="str">
        <f>TEXT(DAY(Sales[[#This Row],[OrderDate]]),"ddd")</f>
        <v>Mon</v>
      </c>
      <c r="Q8052" s="8" t="str">
        <f>TEXT(MONTH(Sales[[#This Row],[ShipDate]])*29,"mmm")</f>
        <v>Oct</v>
      </c>
      <c r="R8052">
        <v>835</v>
      </c>
      <c r="S8052" t="s">
        <v>1312</v>
      </c>
      <c r="T8052" t="s">
        <v>66</v>
      </c>
      <c r="U8052">
        <v>77573</v>
      </c>
      <c r="V8052" s="1">
        <v>0.3</v>
      </c>
      <c r="W8052">
        <v>-33</v>
      </c>
      <c r="X8052">
        <v>3</v>
      </c>
      <c r="Y8052">
        <v>254</v>
      </c>
      <c r="AD8052"/>
    </row>
    <row r="8053" spans="1:30" x14ac:dyDescent="0.25">
      <c r="A8053" t="s">
        <v>40</v>
      </c>
      <c r="B8053" s="2">
        <v>43749</v>
      </c>
      <c r="C8053" s="35">
        <f>YEAR(Sales[[#This Row],[ShipDate]])</f>
        <v>2019</v>
      </c>
      <c r="D8053" t="s">
        <v>19</v>
      </c>
      <c r="E8053" t="s">
        <v>18</v>
      </c>
      <c r="F8053" t="s">
        <v>45</v>
      </c>
      <c r="G8053" t="s">
        <v>25</v>
      </c>
      <c r="H8053" t="s">
        <v>1311</v>
      </c>
      <c r="I8053" t="s">
        <v>70</v>
      </c>
      <c r="J8053" t="s">
        <v>13</v>
      </c>
      <c r="K8053" t="s">
        <v>393</v>
      </c>
      <c r="L8053" t="s">
        <v>68</v>
      </c>
      <c r="N8053" t="str">
        <f>IF(ISBLANK(Sales[[#This Row],[return]]),"No",Sales[[#This Row],[return]])</f>
        <v>No</v>
      </c>
      <c r="O8053" s="2">
        <v>43747</v>
      </c>
      <c r="P8053" s="8" t="str">
        <f>TEXT(DAY(Sales[[#This Row],[OrderDate]]),"ddd")</f>
        <v>Mon</v>
      </c>
      <c r="Q8053" s="8" t="str">
        <f>TEXT(MONTH(Sales[[#This Row],[ShipDate]])*29,"mmm")</f>
        <v>Oct</v>
      </c>
      <c r="R8053">
        <v>376</v>
      </c>
      <c r="S8053" t="s">
        <v>677</v>
      </c>
      <c r="T8053" t="s">
        <v>66</v>
      </c>
      <c r="U8053">
        <v>77573</v>
      </c>
      <c r="V8053" s="1">
        <v>0.2</v>
      </c>
      <c r="W8053">
        <v>6</v>
      </c>
      <c r="X8053">
        <v>7</v>
      </c>
      <c r="Y8053">
        <v>67</v>
      </c>
      <c r="AD8053"/>
    </row>
    <row r="8054" spans="1:30" x14ac:dyDescent="0.25">
      <c r="A8054" t="s">
        <v>40</v>
      </c>
      <c r="B8054" s="2">
        <v>43802</v>
      </c>
      <c r="C8054" s="35">
        <f>YEAR(Sales[[#This Row],[ShipDate]])</f>
        <v>2019</v>
      </c>
      <c r="D8054" t="s">
        <v>19</v>
      </c>
      <c r="E8054" t="s">
        <v>18</v>
      </c>
      <c r="F8054" t="s">
        <v>99</v>
      </c>
      <c r="G8054" t="s">
        <v>46</v>
      </c>
      <c r="H8054" t="s">
        <v>146</v>
      </c>
      <c r="I8054" t="s">
        <v>149</v>
      </c>
      <c r="J8054" t="s">
        <v>13</v>
      </c>
      <c r="K8054" t="s">
        <v>464</v>
      </c>
      <c r="L8054" t="s">
        <v>92</v>
      </c>
      <c r="N8054" t="str">
        <f>IF(ISBLANK(Sales[[#This Row],[return]]),"No",Sales[[#This Row],[return]])</f>
        <v>No</v>
      </c>
      <c r="O8054" s="2">
        <v>43800</v>
      </c>
      <c r="P8054" s="8" t="str">
        <f>TEXT(DAY(Sales[[#This Row],[OrderDate]]),"ddd")</f>
        <v>Sun</v>
      </c>
      <c r="Q8054" s="8" t="str">
        <f>TEXT(MONTH(Sales[[#This Row],[ShipDate]])*29,"mmm")</f>
        <v>Dec</v>
      </c>
      <c r="R8054">
        <v>1371</v>
      </c>
      <c r="S8054" t="s">
        <v>465</v>
      </c>
      <c r="T8054" t="s">
        <v>90</v>
      </c>
      <c r="U8054">
        <v>10009</v>
      </c>
      <c r="V8054" s="1">
        <v>0</v>
      </c>
      <c r="W8054">
        <v>7</v>
      </c>
      <c r="X8054">
        <v>3</v>
      </c>
      <c r="Y8054">
        <v>20</v>
      </c>
      <c r="AD8054"/>
    </row>
    <row r="8055" spans="1:30" x14ac:dyDescent="0.25">
      <c r="A8055" t="s">
        <v>40</v>
      </c>
      <c r="B8055" s="2">
        <v>43802</v>
      </c>
      <c r="C8055" s="35">
        <f>YEAR(Sales[[#This Row],[ShipDate]])</f>
        <v>2019</v>
      </c>
      <c r="D8055" t="s">
        <v>19</v>
      </c>
      <c r="E8055" t="s">
        <v>18</v>
      </c>
      <c r="F8055" t="s">
        <v>39</v>
      </c>
      <c r="G8055" t="s">
        <v>25</v>
      </c>
      <c r="H8055" t="s">
        <v>146</v>
      </c>
      <c r="I8055" t="s">
        <v>149</v>
      </c>
      <c r="J8055" t="s">
        <v>13</v>
      </c>
      <c r="K8055" t="s">
        <v>464</v>
      </c>
      <c r="L8055" t="s">
        <v>92</v>
      </c>
      <c r="N8055" t="str">
        <f>IF(ISBLANK(Sales[[#This Row],[return]]),"No",Sales[[#This Row],[return]])</f>
        <v>No</v>
      </c>
      <c r="O8055" s="2">
        <v>43800</v>
      </c>
      <c r="P8055" s="8" t="str">
        <f>TEXT(DAY(Sales[[#This Row],[OrderDate]]),"ddd")</f>
        <v>Sun</v>
      </c>
      <c r="Q8055" s="8" t="str">
        <f>TEXT(MONTH(Sales[[#This Row],[ShipDate]])*29,"mmm")</f>
        <v>Dec</v>
      </c>
      <c r="R8055">
        <v>1381</v>
      </c>
      <c r="S8055" t="s">
        <v>466</v>
      </c>
      <c r="T8055" t="s">
        <v>90</v>
      </c>
      <c r="U8055">
        <v>10009</v>
      </c>
      <c r="V8055" s="1">
        <v>0</v>
      </c>
      <c r="W8055">
        <v>7</v>
      </c>
      <c r="X8055">
        <v>3</v>
      </c>
      <c r="Y8055">
        <v>222</v>
      </c>
      <c r="AD8055"/>
    </row>
    <row r="8056" spans="1:30" x14ac:dyDescent="0.25">
      <c r="A8056" t="s">
        <v>40</v>
      </c>
      <c r="B8056" s="2">
        <v>43802</v>
      </c>
      <c r="C8056" s="35">
        <f>YEAR(Sales[[#This Row],[ShipDate]])</f>
        <v>2019</v>
      </c>
      <c r="D8056" t="s">
        <v>19</v>
      </c>
      <c r="E8056" t="s">
        <v>18</v>
      </c>
      <c r="F8056" t="s">
        <v>50</v>
      </c>
      <c r="G8056" t="s">
        <v>25</v>
      </c>
      <c r="H8056" t="s">
        <v>146</v>
      </c>
      <c r="I8056" t="s">
        <v>149</v>
      </c>
      <c r="J8056" t="s">
        <v>13</v>
      </c>
      <c r="K8056" t="s">
        <v>464</v>
      </c>
      <c r="L8056" t="s">
        <v>92</v>
      </c>
      <c r="N8056" t="str">
        <f>IF(ISBLANK(Sales[[#This Row],[return]]),"No",Sales[[#This Row],[return]])</f>
        <v>No</v>
      </c>
      <c r="O8056" s="2">
        <v>43800</v>
      </c>
      <c r="P8056" s="8" t="str">
        <f>TEXT(DAY(Sales[[#This Row],[OrderDate]]),"ddd")</f>
        <v>Sun</v>
      </c>
      <c r="Q8056" s="8" t="str">
        <f>TEXT(MONTH(Sales[[#This Row],[ShipDate]])*29,"mmm")</f>
        <v>Dec</v>
      </c>
      <c r="R8056">
        <v>35</v>
      </c>
      <c r="S8056" t="s">
        <v>467</v>
      </c>
      <c r="T8056" t="s">
        <v>90</v>
      </c>
      <c r="U8056">
        <v>10009</v>
      </c>
      <c r="V8056" s="1">
        <v>0.2</v>
      </c>
      <c r="W8056">
        <v>6</v>
      </c>
      <c r="X8056">
        <v>5</v>
      </c>
      <c r="Y8056">
        <v>18</v>
      </c>
      <c r="AD8056"/>
    </row>
    <row r="8057" spans="1:30" x14ac:dyDescent="0.25">
      <c r="A8057" t="s">
        <v>24</v>
      </c>
      <c r="B8057" s="2">
        <v>43754</v>
      </c>
      <c r="C8057" s="35">
        <f>YEAR(Sales[[#This Row],[ShipDate]])</f>
        <v>2019</v>
      </c>
      <c r="D8057" t="s">
        <v>113</v>
      </c>
      <c r="E8057" t="s">
        <v>18</v>
      </c>
      <c r="F8057" t="s">
        <v>43</v>
      </c>
      <c r="G8057" t="s">
        <v>11</v>
      </c>
      <c r="H8057" t="s">
        <v>1128</v>
      </c>
      <c r="I8057" t="s">
        <v>120</v>
      </c>
      <c r="J8057" t="s">
        <v>13</v>
      </c>
      <c r="K8057" t="s">
        <v>272</v>
      </c>
      <c r="L8057" t="s">
        <v>68</v>
      </c>
      <c r="N8057" t="str">
        <f>IF(ISBLANK(Sales[[#This Row],[return]]),"No",Sales[[#This Row],[return]])</f>
        <v>No</v>
      </c>
      <c r="O8057" s="2">
        <v>43751</v>
      </c>
      <c r="P8057" s="8" t="str">
        <f>TEXT(DAY(Sales[[#This Row],[OrderDate]]),"ddd")</f>
        <v>Fri</v>
      </c>
      <c r="Q8057" s="8" t="str">
        <f>TEXT(MONTH(Sales[[#This Row],[ShipDate]])*29,"mmm")</f>
        <v>Oct</v>
      </c>
      <c r="R8057">
        <v>486</v>
      </c>
      <c r="S8057" t="s">
        <v>1129</v>
      </c>
      <c r="T8057" t="s">
        <v>66</v>
      </c>
      <c r="U8057">
        <v>61032</v>
      </c>
      <c r="V8057" s="1">
        <v>0.6</v>
      </c>
      <c r="W8057">
        <v>-7</v>
      </c>
      <c r="X8057">
        <v>3</v>
      </c>
      <c r="Y8057">
        <v>10</v>
      </c>
      <c r="AD8057"/>
    </row>
    <row r="8058" spans="1:30" x14ac:dyDescent="0.25">
      <c r="A8058" t="s">
        <v>24</v>
      </c>
      <c r="B8058" s="2">
        <v>43754</v>
      </c>
      <c r="C8058" s="35">
        <f>YEAR(Sales[[#This Row],[ShipDate]])</f>
        <v>2019</v>
      </c>
      <c r="D8058" t="s">
        <v>113</v>
      </c>
      <c r="E8058" t="s">
        <v>18</v>
      </c>
      <c r="F8058" t="s">
        <v>59</v>
      </c>
      <c r="G8058" t="s">
        <v>25</v>
      </c>
      <c r="H8058" t="s">
        <v>1128</v>
      </c>
      <c r="I8058" t="s">
        <v>120</v>
      </c>
      <c r="J8058" t="s">
        <v>13</v>
      </c>
      <c r="K8058" t="s">
        <v>272</v>
      </c>
      <c r="L8058" t="s">
        <v>68</v>
      </c>
      <c r="N8058" t="str">
        <f>IF(ISBLANK(Sales[[#This Row],[return]]),"No",Sales[[#This Row],[return]])</f>
        <v>No</v>
      </c>
      <c r="O8058" s="2">
        <v>43751</v>
      </c>
      <c r="P8058" s="8" t="str">
        <f>TEXT(DAY(Sales[[#This Row],[OrderDate]]),"ddd")</f>
        <v>Fri</v>
      </c>
      <c r="Q8058" s="8" t="str">
        <f>TEXT(MONTH(Sales[[#This Row],[ShipDate]])*29,"mmm")</f>
        <v>Oct</v>
      </c>
      <c r="R8058">
        <v>538</v>
      </c>
      <c r="S8058" t="s">
        <v>109</v>
      </c>
      <c r="T8058" t="s">
        <v>66</v>
      </c>
      <c r="U8058">
        <v>61032</v>
      </c>
      <c r="V8058" s="1">
        <v>0.2</v>
      </c>
      <c r="W8058">
        <v>21</v>
      </c>
      <c r="X8058">
        <v>3</v>
      </c>
      <c r="Y8058">
        <v>63</v>
      </c>
      <c r="AD8058"/>
    </row>
    <row r="8059" spans="1:30" x14ac:dyDescent="0.25">
      <c r="A8059" t="s">
        <v>24</v>
      </c>
      <c r="B8059" s="2">
        <v>43754</v>
      </c>
      <c r="C8059" s="35">
        <f>YEAR(Sales[[#This Row],[ShipDate]])</f>
        <v>2019</v>
      </c>
      <c r="D8059" t="s">
        <v>113</v>
      </c>
      <c r="E8059" t="s">
        <v>18</v>
      </c>
      <c r="F8059" t="s">
        <v>50</v>
      </c>
      <c r="G8059" t="s">
        <v>25</v>
      </c>
      <c r="H8059" t="s">
        <v>1128</v>
      </c>
      <c r="I8059" t="s">
        <v>120</v>
      </c>
      <c r="J8059" t="s">
        <v>13</v>
      </c>
      <c r="K8059" t="s">
        <v>272</v>
      </c>
      <c r="L8059" t="s">
        <v>68</v>
      </c>
      <c r="N8059" t="str">
        <f>IF(ISBLANK(Sales[[#This Row],[return]]),"No",Sales[[#This Row],[return]])</f>
        <v>No</v>
      </c>
      <c r="O8059" s="2">
        <v>43751</v>
      </c>
      <c r="P8059" s="8" t="str">
        <f>TEXT(DAY(Sales[[#This Row],[OrderDate]]),"ddd")</f>
        <v>Fri</v>
      </c>
      <c r="Q8059" s="8" t="str">
        <f>TEXT(MONTH(Sales[[#This Row],[ShipDate]])*29,"mmm")</f>
        <v>Oct</v>
      </c>
      <c r="R8059">
        <v>718</v>
      </c>
      <c r="S8059" t="s">
        <v>504</v>
      </c>
      <c r="T8059" t="s">
        <v>66</v>
      </c>
      <c r="U8059">
        <v>61032</v>
      </c>
      <c r="V8059" s="1">
        <v>0.8</v>
      </c>
      <c r="W8059">
        <v>-145</v>
      </c>
      <c r="X8059">
        <v>4</v>
      </c>
      <c r="Y8059">
        <v>97</v>
      </c>
      <c r="AD8059"/>
    </row>
    <row r="8060" spans="1:30" x14ac:dyDescent="0.25">
      <c r="A8060" t="s">
        <v>10</v>
      </c>
      <c r="B8060" s="2">
        <v>43776</v>
      </c>
      <c r="C8060" s="35">
        <f>YEAR(Sales[[#This Row],[ShipDate]])</f>
        <v>2019</v>
      </c>
      <c r="D8060" t="s">
        <v>607</v>
      </c>
      <c r="E8060" t="s">
        <v>18</v>
      </c>
      <c r="F8060" t="s">
        <v>50</v>
      </c>
      <c r="G8060" t="s">
        <v>25</v>
      </c>
      <c r="H8060" t="s">
        <v>1091</v>
      </c>
      <c r="I8060" t="s">
        <v>324</v>
      </c>
      <c r="J8060" t="s">
        <v>13</v>
      </c>
      <c r="K8060" t="s">
        <v>1227</v>
      </c>
      <c r="L8060" t="s">
        <v>68</v>
      </c>
      <c r="N8060" t="str">
        <f>IF(ISBLANK(Sales[[#This Row],[return]]),"No",Sales[[#This Row],[return]])</f>
        <v>No</v>
      </c>
      <c r="O8060" s="2">
        <v>43776</v>
      </c>
      <c r="P8060" s="8" t="str">
        <f>TEXT(DAY(Sales[[#This Row],[OrderDate]]),"ddd")</f>
        <v>Sat</v>
      </c>
      <c r="Q8060" s="8" t="str">
        <f>TEXT(MONTH(Sales[[#This Row],[ShipDate]])*29,"mmm")</f>
        <v>Nov</v>
      </c>
      <c r="R8060">
        <v>1520</v>
      </c>
      <c r="S8060" t="s">
        <v>71</v>
      </c>
      <c r="T8060" t="s">
        <v>66</v>
      </c>
      <c r="U8060">
        <v>73120</v>
      </c>
      <c r="V8060" s="1">
        <v>0</v>
      </c>
      <c r="W8060">
        <v>19</v>
      </c>
      <c r="X8060">
        <v>9</v>
      </c>
      <c r="Y8060">
        <v>38</v>
      </c>
      <c r="AD8060"/>
    </row>
    <row r="8061" spans="1:30" x14ac:dyDescent="0.25">
      <c r="A8061" t="s">
        <v>40</v>
      </c>
      <c r="B8061" s="2">
        <v>43592</v>
      </c>
      <c r="C8061" s="35">
        <f>YEAR(Sales[[#This Row],[ShipDate]])</f>
        <v>2019</v>
      </c>
      <c r="D8061" t="s">
        <v>36</v>
      </c>
      <c r="E8061" t="s">
        <v>18</v>
      </c>
      <c r="F8061" t="s">
        <v>59</v>
      </c>
      <c r="G8061" t="s">
        <v>25</v>
      </c>
      <c r="H8061" t="s">
        <v>79</v>
      </c>
      <c r="I8061" t="s">
        <v>32</v>
      </c>
      <c r="J8061" t="s">
        <v>13</v>
      </c>
      <c r="K8061" t="s">
        <v>707</v>
      </c>
      <c r="L8061" t="s">
        <v>30</v>
      </c>
      <c r="N8061" t="str">
        <f>IF(ISBLANK(Sales[[#This Row],[return]]),"No",Sales[[#This Row],[return]])</f>
        <v>No</v>
      </c>
      <c r="O8061" s="2">
        <v>43588</v>
      </c>
      <c r="P8061" s="8" t="str">
        <f>TEXT(DAY(Sales[[#This Row],[OrderDate]]),"ddd")</f>
        <v>Tue</v>
      </c>
      <c r="Q8061" s="8" t="str">
        <f>TEXT(MONTH(Sales[[#This Row],[ShipDate]])*29,"mmm")</f>
        <v>May</v>
      </c>
      <c r="R8061">
        <v>1800</v>
      </c>
      <c r="S8061" t="s">
        <v>2032</v>
      </c>
      <c r="T8061" t="s">
        <v>28</v>
      </c>
      <c r="U8061">
        <v>94122</v>
      </c>
      <c r="V8061" s="1">
        <v>0</v>
      </c>
      <c r="W8061">
        <v>12</v>
      </c>
      <c r="X8061">
        <v>4</v>
      </c>
      <c r="Y8061">
        <v>26</v>
      </c>
      <c r="AD8061"/>
    </row>
    <row r="8062" spans="1:30" x14ac:dyDescent="0.25">
      <c r="A8062" t="s">
        <v>40</v>
      </c>
      <c r="B8062" s="2">
        <v>43592</v>
      </c>
      <c r="C8062" s="35">
        <f>YEAR(Sales[[#This Row],[ShipDate]])</f>
        <v>2019</v>
      </c>
      <c r="D8062" t="s">
        <v>36</v>
      </c>
      <c r="E8062" t="s">
        <v>18</v>
      </c>
      <c r="F8062" t="s">
        <v>45</v>
      </c>
      <c r="G8062" t="s">
        <v>25</v>
      </c>
      <c r="H8062" t="s">
        <v>79</v>
      </c>
      <c r="I8062" t="s">
        <v>32</v>
      </c>
      <c r="J8062" t="s">
        <v>13</v>
      </c>
      <c r="K8062" t="s">
        <v>707</v>
      </c>
      <c r="L8062" t="s">
        <v>30</v>
      </c>
      <c r="N8062" t="str">
        <f>IF(ISBLANK(Sales[[#This Row],[return]]),"No",Sales[[#This Row],[return]])</f>
        <v>No</v>
      </c>
      <c r="O8062" s="2">
        <v>43588</v>
      </c>
      <c r="P8062" s="8" t="str">
        <f>TEXT(DAY(Sales[[#This Row],[OrderDate]]),"ddd")</f>
        <v>Tue</v>
      </c>
      <c r="Q8062" s="8" t="str">
        <f>TEXT(MONTH(Sales[[#This Row],[ShipDate]])*29,"mmm")</f>
        <v>May</v>
      </c>
      <c r="R8062">
        <v>1168</v>
      </c>
      <c r="S8062" t="s">
        <v>526</v>
      </c>
      <c r="T8062" t="s">
        <v>28</v>
      </c>
      <c r="U8062">
        <v>94122</v>
      </c>
      <c r="V8062" s="1">
        <v>0</v>
      </c>
      <c r="W8062">
        <v>7</v>
      </c>
      <c r="X8062">
        <v>7</v>
      </c>
      <c r="Y8062">
        <v>23</v>
      </c>
      <c r="AD8062"/>
    </row>
    <row r="8063" spans="1:30" x14ac:dyDescent="0.25">
      <c r="A8063" t="s">
        <v>40</v>
      </c>
      <c r="B8063" s="2">
        <v>43517</v>
      </c>
      <c r="C8063" s="35">
        <f>YEAR(Sales[[#This Row],[ShipDate]])</f>
        <v>2019</v>
      </c>
      <c r="D8063" t="s">
        <v>36</v>
      </c>
      <c r="E8063" t="s">
        <v>18</v>
      </c>
      <c r="F8063" t="s">
        <v>23</v>
      </c>
      <c r="G8063" t="s">
        <v>11</v>
      </c>
      <c r="H8063" t="s">
        <v>186</v>
      </c>
      <c r="I8063" t="s">
        <v>120</v>
      </c>
      <c r="J8063" t="s">
        <v>13</v>
      </c>
      <c r="K8063" t="s">
        <v>1327</v>
      </c>
      <c r="L8063" t="s">
        <v>68</v>
      </c>
      <c r="N8063" t="str">
        <f>IF(ISBLANK(Sales[[#This Row],[return]]),"No",Sales[[#This Row],[return]])</f>
        <v>No</v>
      </c>
      <c r="O8063" s="2">
        <v>43512</v>
      </c>
      <c r="P8063" s="8" t="str">
        <f>TEXT(DAY(Sales[[#This Row],[OrderDate]]),"ddd")</f>
        <v>Mon</v>
      </c>
      <c r="Q8063" s="8" t="str">
        <f>TEXT(MONTH(Sales[[#This Row],[ShipDate]])*29,"mmm")</f>
        <v>Feb</v>
      </c>
      <c r="R8063">
        <v>744</v>
      </c>
      <c r="S8063" t="s">
        <v>3095</v>
      </c>
      <c r="T8063" t="s">
        <v>66</v>
      </c>
      <c r="U8063">
        <v>62521</v>
      </c>
      <c r="V8063" s="1">
        <v>0.3</v>
      </c>
      <c r="W8063">
        <v>-9</v>
      </c>
      <c r="X8063">
        <v>3</v>
      </c>
      <c r="Y8063">
        <v>601</v>
      </c>
      <c r="AD8063"/>
    </row>
    <row r="8064" spans="1:30" x14ac:dyDescent="0.25">
      <c r="A8064" t="s">
        <v>40</v>
      </c>
      <c r="B8064" s="2">
        <v>43517</v>
      </c>
      <c r="C8064" s="35">
        <f>YEAR(Sales[[#This Row],[ShipDate]])</f>
        <v>2019</v>
      </c>
      <c r="D8064" t="s">
        <v>36</v>
      </c>
      <c r="E8064" t="s">
        <v>18</v>
      </c>
      <c r="F8064" t="s">
        <v>43</v>
      </c>
      <c r="G8064" t="s">
        <v>11</v>
      </c>
      <c r="H8064" t="s">
        <v>186</v>
      </c>
      <c r="I8064" t="s">
        <v>120</v>
      </c>
      <c r="J8064" t="s">
        <v>13</v>
      </c>
      <c r="K8064" t="s">
        <v>1327</v>
      </c>
      <c r="L8064" t="s">
        <v>68</v>
      </c>
      <c r="N8064" t="str">
        <f>IF(ISBLANK(Sales[[#This Row],[return]]),"No",Sales[[#This Row],[return]])</f>
        <v>No</v>
      </c>
      <c r="O8064" s="2">
        <v>43512</v>
      </c>
      <c r="P8064" s="8" t="str">
        <f>TEXT(DAY(Sales[[#This Row],[OrderDate]]),"ddd")</f>
        <v>Mon</v>
      </c>
      <c r="Q8064" s="8" t="str">
        <f>TEXT(MONTH(Sales[[#This Row],[ShipDate]])*29,"mmm")</f>
        <v>Feb</v>
      </c>
      <c r="R8064">
        <v>617</v>
      </c>
      <c r="S8064" t="s">
        <v>3191</v>
      </c>
      <c r="T8064" t="s">
        <v>66</v>
      </c>
      <c r="U8064">
        <v>62521</v>
      </c>
      <c r="V8064" s="1">
        <v>0.6</v>
      </c>
      <c r="W8064">
        <v>-4</v>
      </c>
      <c r="X8064">
        <v>1</v>
      </c>
      <c r="Y8064">
        <v>8</v>
      </c>
      <c r="AD8064"/>
    </row>
    <row r="8065" spans="1:30" x14ac:dyDescent="0.25">
      <c r="A8065" t="s">
        <v>40</v>
      </c>
      <c r="B8065" s="2">
        <v>43517</v>
      </c>
      <c r="C8065" s="35">
        <f>YEAR(Sales[[#This Row],[ShipDate]])</f>
        <v>2019</v>
      </c>
      <c r="D8065" t="s">
        <v>36</v>
      </c>
      <c r="E8065" t="s">
        <v>18</v>
      </c>
      <c r="F8065" t="s">
        <v>150</v>
      </c>
      <c r="G8065" t="s">
        <v>25</v>
      </c>
      <c r="H8065" t="s">
        <v>186</v>
      </c>
      <c r="I8065" t="s">
        <v>120</v>
      </c>
      <c r="J8065" t="s">
        <v>13</v>
      </c>
      <c r="K8065" t="s">
        <v>1327</v>
      </c>
      <c r="L8065" t="s">
        <v>68</v>
      </c>
      <c r="N8065" t="str">
        <f>IF(ISBLANK(Sales[[#This Row],[return]]),"No",Sales[[#This Row],[return]])</f>
        <v>No</v>
      </c>
      <c r="O8065" s="2">
        <v>43512</v>
      </c>
      <c r="P8065" s="8" t="str">
        <f>TEXT(DAY(Sales[[#This Row],[OrderDate]]),"ddd")</f>
        <v>Mon</v>
      </c>
      <c r="Q8065" s="8" t="str">
        <f>TEXT(MONTH(Sales[[#This Row],[ShipDate]])*29,"mmm")</f>
        <v>Feb</v>
      </c>
      <c r="R8065">
        <v>1608</v>
      </c>
      <c r="S8065" t="s">
        <v>516</v>
      </c>
      <c r="T8065" t="s">
        <v>66</v>
      </c>
      <c r="U8065">
        <v>62521</v>
      </c>
      <c r="V8065" s="1">
        <v>0.2</v>
      </c>
      <c r="W8065">
        <v>6</v>
      </c>
      <c r="X8065">
        <v>2</v>
      </c>
      <c r="Y8065">
        <v>18</v>
      </c>
      <c r="AD8065"/>
    </row>
    <row r="8066" spans="1:30" x14ac:dyDescent="0.25">
      <c r="A8066" t="s">
        <v>40</v>
      </c>
      <c r="B8066" s="2">
        <v>43517</v>
      </c>
      <c r="C8066" s="35">
        <f>YEAR(Sales[[#This Row],[ShipDate]])</f>
        <v>2019</v>
      </c>
      <c r="D8066" t="s">
        <v>36</v>
      </c>
      <c r="E8066" t="s">
        <v>18</v>
      </c>
      <c r="F8066" t="s">
        <v>39</v>
      </c>
      <c r="G8066" t="s">
        <v>25</v>
      </c>
      <c r="H8066" t="s">
        <v>186</v>
      </c>
      <c r="I8066" t="s">
        <v>120</v>
      </c>
      <c r="J8066" t="s">
        <v>13</v>
      </c>
      <c r="K8066" t="s">
        <v>1327</v>
      </c>
      <c r="L8066" t="s">
        <v>68</v>
      </c>
      <c r="N8066" t="str">
        <f>IF(ISBLANK(Sales[[#This Row],[return]]),"No",Sales[[#This Row],[return]])</f>
        <v>No</v>
      </c>
      <c r="O8066" s="2">
        <v>43512</v>
      </c>
      <c r="P8066" s="8" t="str">
        <f>TEXT(DAY(Sales[[#This Row],[OrderDate]]),"ddd")</f>
        <v>Mon</v>
      </c>
      <c r="Q8066" s="8" t="str">
        <f>TEXT(MONTH(Sales[[#This Row],[ShipDate]])*29,"mmm")</f>
        <v>Feb</v>
      </c>
      <c r="R8066">
        <v>1555</v>
      </c>
      <c r="S8066" t="s">
        <v>409</v>
      </c>
      <c r="T8066" t="s">
        <v>66</v>
      </c>
      <c r="U8066">
        <v>62521</v>
      </c>
      <c r="V8066" s="1">
        <v>0.2</v>
      </c>
      <c r="W8066">
        <v>-8</v>
      </c>
      <c r="X8066">
        <v>3</v>
      </c>
      <c r="Y8066">
        <v>50</v>
      </c>
      <c r="AD8066"/>
    </row>
    <row r="8067" spans="1:30" x14ac:dyDescent="0.25">
      <c r="A8067" t="s">
        <v>40</v>
      </c>
      <c r="B8067" s="2">
        <v>43517</v>
      </c>
      <c r="C8067" s="35">
        <f>YEAR(Sales[[#This Row],[ShipDate]])</f>
        <v>2019</v>
      </c>
      <c r="D8067" t="s">
        <v>36</v>
      </c>
      <c r="E8067" t="s">
        <v>18</v>
      </c>
      <c r="F8067" t="s">
        <v>45</v>
      </c>
      <c r="G8067" t="s">
        <v>25</v>
      </c>
      <c r="H8067" t="s">
        <v>186</v>
      </c>
      <c r="I8067" t="s">
        <v>120</v>
      </c>
      <c r="J8067" t="s">
        <v>13</v>
      </c>
      <c r="K8067" t="s">
        <v>1327</v>
      </c>
      <c r="L8067" t="s">
        <v>68</v>
      </c>
      <c r="N8067" t="str">
        <f>IF(ISBLANK(Sales[[#This Row],[return]]),"No",Sales[[#This Row],[return]])</f>
        <v>No</v>
      </c>
      <c r="O8067" s="2">
        <v>43512</v>
      </c>
      <c r="P8067" s="8" t="str">
        <f>TEXT(DAY(Sales[[#This Row],[OrderDate]]),"ddd")</f>
        <v>Mon</v>
      </c>
      <c r="Q8067" s="8" t="str">
        <f>TEXT(MONTH(Sales[[#This Row],[ShipDate]])*29,"mmm")</f>
        <v>Feb</v>
      </c>
      <c r="R8067">
        <v>1126</v>
      </c>
      <c r="S8067" t="s">
        <v>906</v>
      </c>
      <c r="T8067" t="s">
        <v>66</v>
      </c>
      <c r="U8067">
        <v>62521</v>
      </c>
      <c r="V8067" s="1">
        <v>0.2</v>
      </c>
      <c r="W8067">
        <v>4</v>
      </c>
      <c r="X8067">
        <v>6</v>
      </c>
      <c r="Y8067">
        <v>28</v>
      </c>
      <c r="AD8067"/>
    </row>
    <row r="8068" spans="1:30" x14ac:dyDescent="0.25">
      <c r="A8068" t="s">
        <v>24</v>
      </c>
      <c r="B8068" s="2">
        <v>43688</v>
      </c>
      <c r="C8068" s="35">
        <f>YEAR(Sales[[#This Row],[ShipDate]])</f>
        <v>2019</v>
      </c>
      <c r="D8068" t="s">
        <v>19</v>
      </c>
      <c r="E8068" t="s">
        <v>18</v>
      </c>
      <c r="F8068" t="s">
        <v>99</v>
      </c>
      <c r="G8068" t="s">
        <v>46</v>
      </c>
      <c r="H8068" t="s">
        <v>706</v>
      </c>
      <c r="I8068" t="s">
        <v>58</v>
      </c>
      <c r="J8068" t="s">
        <v>13</v>
      </c>
      <c r="K8068" t="s">
        <v>943</v>
      </c>
      <c r="L8068" t="s">
        <v>17</v>
      </c>
      <c r="N8068" t="str">
        <f>IF(ISBLANK(Sales[[#This Row],[return]]),"No",Sales[[#This Row],[return]])</f>
        <v>No</v>
      </c>
      <c r="O8068" s="2">
        <v>43684</v>
      </c>
      <c r="P8068" s="8" t="str">
        <f>TEXT(DAY(Sales[[#This Row],[OrderDate]]),"ddd")</f>
        <v>Sat</v>
      </c>
      <c r="Q8068" s="8" t="str">
        <f>TEXT(MONTH(Sales[[#This Row],[ShipDate]])*29,"mmm")</f>
        <v>Aug</v>
      </c>
      <c r="R8068">
        <v>1013</v>
      </c>
      <c r="S8068" t="s">
        <v>738</v>
      </c>
      <c r="T8068" t="s">
        <v>15</v>
      </c>
      <c r="U8068">
        <v>28540</v>
      </c>
      <c r="V8068" s="1">
        <v>0.2</v>
      </c>
      <c r="W8068">
        <v>22</v>
      </c>
      <c r="X8068">
        <v>1</v>
      </c>
      <c r="Y8068">
        <v>80</v>
      </c>
      <c r="AD8068"/>
    </row>
    <row r="8069" spans="1:30" x14ac:dyDescent="0.25">
      <c r="A8069" t="s">
        <v>24</v>
      </c>
      <c r="B8069" s="2">
        <v>43735</v>
      </c>
      <c r="C8069" s="35">
        <f>YEAR(Sales[[#This Row],[ShipDate]])</f>
        <v>2019</v>
      </c>
      <c r="D8069" t="s">
        <v>113</v>
      </c>
      <c r="E8069" t="s">
        <v>18</v>
      </c>
      <c r="F8069" t="s">
        <v>39</v>
      </c>
      <c r="G8069" t="s">
        <v>25</v>
      </c>
      <c r="H8069" t="s">
        <v>249</v>
      </c>
      <c r="I8069" t="s">
        <v>598</v>
      </c>
      <c r="J8069" t="s">
        <v>13</v>
      </c>
      <c r="K8069" t="s">
        <v>657</v>
      </c>
      <c r="L8069" t="s">
        <v>17</v>
      </c>
      <c r="N8069" t="str">
        <f>IF(ISBLANK(Sales[[#This Row],[return]]),"No",Sales[[#This Row],[return]])</f>
        <v>No</v>
      </c>
      <c r="O8069" s="2">
        <v>43732</v>
      </c>
      <c r="P8069" s="8" t="str">
        <f>TEXT(DAY(Sales[[#This Row],[OrderDate]]),"ddd")</f>
        <v>Tue</v>
      </c>
      <c r="Q8069" s="8" t="str">
        <f>TEXT(MONTH(Sales[[#This Row],[ShipDate]])*29,"mmm")</f>
        <v>Sep</v>
      </c>
      <c r="R8069">
        <v>642</v>
      </c>
      <c r="S8069" t="s">
        <v>1764</v>
      </c>
      <c r="T8069" t="s">
        <v>15</v>
      </c>
      <c r="U8069">
        <v>31907</v>
      </c>
      <c r="V8069" s="1">
        <v>0</v>
      </c>
      <c r="W8069">
        <v>10</v>
      </c>
      <c r="X8069">
        <v>3</v>
      </c>
      <c r="Y8069">
        <v>40</v>
      </c>
      <c r="AD8069"/>
    </row>
    <row r="8070" spans="1:30" x14ac:dyDescent="0.25">
      <c r="A8070" t="s">
        <v>24</v>
      </c>
      <c r="B8070" s="2">
        <v>43735</v>
      </c>
      <c r="C8070" s="35">
        <f>YEAR(Sales[[#This Row],[ShipDate]])</f>
        <v>2019</v>
      </c>
      <c r="D8070" t="s">
        <v>113</v>
      </c>
      <c r="E8070" t="s">
        <v>18</v>
      </c>
      <c r="F8070" t="s">
        <v>50</v>
      </c>
      <c r="G8070" t="s">
        <v>25</v>
      </c>
      <c r="H8070" t="s">
        <v>249</v>
      </c>
      <c r="I8070" t="s">
        <v>598</v>
      </c>
      <c r="J8070" t="s">
        <v>13</v>
      </c>
      <c r="K8070" t="s">
        <v>657</v>
      </c>
      <c r="L8070" t="s">
        <v>17</v>
      </c>
      <c r="N8070" t="str">
        <f>IF(ISBLANK(Sales[[#This Row],[return]]),"No",Sales[[#This Row],[return]])</f>
        <v>No</v>
      </c>
      <c r="O8070" s="2">
        <v>43732</v>
      </c>
      <c r="P8070" s="8" t="str">
        <f>TEXT(DAY(Sales[[#This Row],[OrderDate]]),"ddd")</f>
        <v>Tue</v>
      </c>
      <c r="Q8070" s="8" t="str">
        <f>TEXT(MONTH(Sales[[#This Row],[ShipDate]])*29,"mmm")</f>
        <v>Sep</v>
      </c>
      <c r="R8070">
        <v>239</v>
      </c>
      <c r="S8070" t="s">
        <v>977</v>
      </c>
      <c r="T8070" t="s">
        <v>15</v>
      </c>
      <c r="U8070">
        <v>31907</v>
      </c>
      <c r="V8070" s="1">
        <v>0</v>
      </c>
      <c r="W8070">
        <v>18</v>
      </c>
      <c r="X8070">
        <v>7</v>
      </c>
      <c r="Y8070">
        <v>39</v>
      </c>
      <c r="AD8070"/>
    </row>
    <row r="8071" spans="1:30" x14ac:dyDescent="0.25">
      <c r="A8071" t="s">
        <v>40</v>
      </c>
      <c r="B8071" s="2">
        <v>43824</v>
      </c>
      <c r="C8071" s="35">
        <f>YEAR(Sales[[#This Row],[ShipDate]])</f>
        <v>2019</v>
      </c>
      <c r="D8071" t="s">
        <v>36</v>
      </c>
      <c r="E8071" t="s">
        <v>18</v>
      </c>
      <c r="F8071" t="s">
        <v>45</v>
      </c>
      <c r="G8071" t="s">
        <v>25</v>
      </c>
      <c r="H8071" t="s">
        <v>26</v>
      </c>
      <c r="I8071" t="s">
        <v>32</v>
      </c>
      <c r="J8071" t="s">
        <v>13</v>
      </c>
      <c r="K8071" t="s">
        <v>807</v>
      </c>
      <c r="L8071" t="s">
        <v>30</v>
      </c>
      <c r="N8071" t="str">
        <f>IF(ISBLANK(Sales[[#This Row],[return]]),"No",Sales[[#This Row],[return]])</f>
        <v>No</v>
      </c>
      <c r="O8071" s="2">
        <v>43820</v>
      </c>
      <c r="P8071" s="8" t="str">
        <f>TEXT(DAY(Sales[[#This Row],[OrderDate]]),"ddd")</f>
        <v>Sat</v>
      </c>
      <c r="Q8071" s="8" t="str">
        <f>TEXT(MONTH(Sales[[#This Row],[ShipDate]])*29,"mmm")</f>
        <v>Dec</v>
      </c>
      <c r="R8071">
        <v>1142</v>
      </c>
      <c r="S8071" t="s">
        <v>808</v>
      </c>
      <c r="T8071" t="s">
        <v>28</v>
      </c>
      <c r="U8071">
        <v>90049</v>
      </c>
      <c r="V8071" s="1">
        <v>0</v>
      </c>
      <c r="W8071">
        <v>2</v>
      </c>
      <c r="X8071">
        <v>3</v>
      </c>
      <c r="Y8071">
        <v>7</v>
      </c>
      <c r="AD8071"/>
    </row>
    <row r="8072" spans="1:30" x14ac:dyDescent="0.25">
      <c r="A8072" t="s">
        <v>40</v>
      </c>
      <c r="B8072" s="2">
        <v>43824</v>
      </c>
      <c r="C8072" s="35">
        <f>YEAR(Sales[[#This Row],[ShipDate]])</f>
        <v>2019</v>
      </c>
      <c r="D8072" t="s">
        <v>36</v>
      </c>
      <c r="E8072" t="s">
        <v>18</v>
      </c>
      <c r="F8072" t="s">
        <v>45</v>
      </c>
      <c r="G8072" t="s">
        <v>25</v>
      </c>
      <c r="H8072" t="s">
        <v>26</v>
      </c>
      <c r="I8072" t="s">
        <v>32</v>
      </c>
      <c r="J8072" t="s">
        <v>13</v>
      </c>
      <c r="K8072" t="s">
        <v>807</v>
      </c>
      <c r="L8072" t="s">
        <v>30</v>
      </c>
      <c r="N8072" t="str">
        <f>IF(ISBLANK(Sales[[#This Row],[return]]),"No",Sales[[#This Row],[return]])</f>
        <v>No</v>
      </c>
      <c r="O8072" s="2">
        <v>43820</v>
      </c>
      <c r="P8072" s="8" t="str">
        <f>TEXT(DAY(Sales[[#This Row],[OrderDate]]),"ddd")</f>
        <v>Sat</v>
      </c>
      <c r="Q8072" s="8" t="str">
        <f>TEXT(MONTH(Sales[[#This Row],[ShipDate]])*29,"mmm")</f>
        <v>Dec</v>
      </c>
      <c r="R8072">
        <v>1131</v>
      </c>
      <c r="S8072" t="s">
        <v>809</v>
      </c>
      <c r="T8072" t="s">
        <v>28</v>
      </c>
      <c r="U8072">
        <v>90049</v>
      </c>
      <c r="V8072" s="1">
        <v>0</v>
      </c>
      <c r="W8072">
        <v>2</v>
      </c>
      <c r="X8072">
        <v>2</v>
      </c>
      <c r="Y8072">
        <v>6</v>
      </c>
      <c r="AD8072"/>
    </row>
    <row r="8073" spans="1:30" x14ac:dyDescent="0.25">
      <c r="A8073" t="s">
        <v>10</v>
      </c>
      <c r="B8073" s="2">
        <v>43827</v>
      </c>
      <c r="C8073" s="35">
        <f>YEAR(Sales[[#This Row],[ShipDate]])</f>
        <v>2019</v>
      </c>
      <c r="D8073" t="s">
        <v>19</v>
      </c>
      <c r="E8073" t="s">
        <v>18</v>
      </c>
      <c r="F8073" t="s">
        <v>23</v>
      </c>
      <c r="G8073" t="s">
        <v>11</v>
      </c>
      <c r="H8073" t="s">
        <v>684</v>
      </c>
      <c r="I8073" t="s">
        <v>20</v>
      </c>
      <c r="J8073" t="s">
        <v>13</v>
      </c>
      <c r="K8073" t="s">
        <v>1212</v>
      </c>
      <c r="L8073" t="s">
        <v>17</v>
      </c>
      <c r="N8073" t="str">
        <f>IF(ISBLANK(Sales[[#This Row],[return]]),"No",Sales[[#This Row],[return]])</f>
        <v>No</v>
      </c>
      <c r="O8073" s="2">
        <v>43824</v>
      </c>
      <c r="P8073" s="8" t="str">
        <f>TEXT(DAY(Sales[[#This Row],[OrderDate]]),"ddd")</f>
        <v>Wed</v>
      </c>
      <c r="Q8073" s="8" t="str">
        <f>TEXT(MONTH(Sales[[#This Row],[ShipDate]])*29,"mmm")</f>
        <v>Dec</v>
      </c>
      <c r="R8073">
        <v>771</v>
      </c>
      <c r="S8073" t="s">
        <v>3092</v>
      </c>
      <c r="T8073" t="s">
        <v>15</v>
      </c>
      <c r="U8073">
        <v>40214</v>
      </c>
      <c r="V8073" s="1">
        <v>0</v>
      </c>
      <c r="W8073">
        <v>76</v>
      </c>
      <c r="X8073">
        <v>5</v>
      </c>
      <c r="Y8073">
        <v>304</v>
      </c>
      <c r="AD8073"/>
    </row>
    <row r="8074" spans="1:30" x14ac:dyDescent="0.25">
      <c r="A8074" t="s">
        <v>10</v>
      </c>
      <c r="B8074" s="2">
        <v>43827</v>
      </c>
      <c r="C8074" s="35">
        <f>YEAR(Sales[[#This Row],[ShipDate]])</f>
        <v>2019</v>
      </c>
      <c r="D8074" t="s">
        <v>19</v>
      </c>
      <c r="E8074" t="s">
        <v>18</v>
      </c>
      <c r="F8074" t="s">
        <v>39</v>
      </c>
      <c r="G8074" t="s">
        <v>25</v>
      </c>
      <c r="H8074" t="s">
        <v>684</v>
      </c>
      <c r="I8074" t="s">
        <v>20</v>
      </c>
      <c r="J8074" t="s">
        <v>13</v>
      </c>
      <c r="K8074" t="s">
        <v>1212</v>
      </c>
      <c r="L8074" t="s">
        <v>17</v>
      </c>
      <c r="N8074" t="str">
        <f>IF(ISBLANK(Sales[[#This Row],[return]]),"No",Sales[[#This Row],[return]])</f>
        <v>No</v>
      </c>
      <c r="O8074" s="2">
        <v>43824</v>
      </c>
      <c r="P8074" s="8" t="str">
        <f>TEXT(DAY(Sales[[#This Row],[OrderDate]]),"ddd")</f>
        <v>Wed</v>
      </c>
      <c r="Q8074" s="8" t="str">
        <f>TEXT(MONTH(Sales[[#This Row],[ShipDate]])*29,"mmm")</f>
        <v>Dec</v>
      </c>
      <c r="R8074">
        <v>636</v>
      </c>
      <c r="S8074" t="s">
        <v>1815</v>
      </c>
      <c r="T8074" t="s">
        <v>15</v>
      </c>
      <c r="U8074">
        <v>40214</v>
      </c>
      <c r="V8074" s="1">
        <v>0</v>
      </c>
      <c r="W8074">
        <v>10</v>
      </c>
      <c r="X8074">
        <v>3</v>
      </c>
      <c r="Y8074">
        <v>96</v>
      </c>
      <c r="AD8074"/>
    </row>
    <row r="8075" spans="1:30" x14ac:dyDescent="0.25">
      <c r="A8075" t="s">
        <v>40</v>
      </c>
      <c r="B8075" s="2">
        <v>43646</v>
      </c>
      <c r="C8075" s="35">
        <f>YEAR(Sales[[#This Row],[ShipDate]])</f>
        <v>2019</v>
      </c>
      <c r="D8075" t="s">
        <v>36</v>
      </c>
      <c r="E8075" t="s">
        <v>18</v>
      </c>
      <c r="F8075" t="s">
        <v>48</v>
      </c>
      <c r="G8075" t="s">
        <v>46</v>
      </c>
      <c r="H8075" t="s">
        <v>146</v>
      </c>
      <c r="I8075" t="s">
        <v>149</v>
      </c>
      <c r="J8075" t="s">
        <v>13</v>
      </c>
      <c r="K8075" t="s">
        <v>262</v>
      </c>
      <c r="L8075" t="s">
        <v>92</v>
      </c>
      <c r="N8075" t="str">
        <f>IF(ISBLANK(Sales[[#This Row],[return]]),"No",Sales[[#This Row],[return]])</f>
        <v>No</v>
      </c>
      <c r="O8075" s="2">
        <v>43642</v>
      </c>
      <c r="P8075" s="8" t="str">
        <f>TEXT(DAY(Sales[[#This Row],[OrderDate]]),"ddd")</f>
        <v>Thu</v>
      </c>
      <c r="Q8075" s="8" t="str">
        <f>TEXT(MONTH(Sales[[#This Row],[ShipDate]])*29,"mmm")</f>
        <v>Jun</v>
      </c>
      <c r="R8075">
        <v>1103</v>
      </c>
      <c r="S8075" t="s">
        <v>913</v>
      </c>
      <c r="T8075" t="s">
        <v>90</v>
      </c>
      <c r="U8075">
        <v>10024</v>
      </c>
      <c r="V8075" s="1">
        <v>0</v>
      </c>
      <c r="W8075">
        <v>67</v>
      </c>
      <c r="X8075">
        <v>3</v>
      </c>
      <c r="Y8075">
        <v>240</v>
      </c>
      <c r="AD8075"/>
    </row>
    <row r="8076" spans="1:30" x14ac:dyDescent="0.25">
      <c r="A8076" t="s">
        <v>24</v>
      </c>
      <c r="B8076" s="2">
        <v>43683</v>
      </c>
      <c r="C8076" s="35">
        <f>YEAR(Sales[[#This Row],[ShipDate]])</f>
        <v>2019</v>
      </c>
      <c r="D8076" t="s">
        <v>113</v>
      </c>
      <c r="E8076" t="s">
        <v>18</v>
      </c>
      <c r="F8076" t="s">
        <v>33</v>
      </c>
      <c r="G8076" t="s">
        <v>25</v>
      </c>
      <c r="H8076" t="s">
        <v>368</v>
      </c>
      <c r="I8076" t="s">
        <v>252</v>
      </c>
      <c r="J8076" t="s">
        <v>13</v>
      </c>
      <c r="K8076" t="s">
        <v>153</v>
      </c>
      <c r="L8076" t="s">
        <v>92</v>
      </c>
      <c r="N8076" t="str">
        <f>IF(ISBLANK(Sales[[#This Row],[return]]),"No",Sales[[#This Row],[return]])</f>
        <v>No</v>
      </c>
      <c r="O8076" s="2">
        <v>43680</v>
      </c>
      <c r="P8076" s="8" t="str">
        <f>TEXT(DAY(Sales[[#This Row],[OrderDate]]),"ddd")</f>
        <v>Tue</v>
      </c>
      <c r="Q8076" s="8" t="str">
        <f>TEXT(MONTH(Sales[[#This Row],[ShipDate]])*29,"mmm")</f>
        <v>Aug</v>
      </c>
      <c r="R8076">
        <v>183</v>
      </c>
      <c r="S8076" t="s">
        <v>1078</v>
      </c>
      <c r="T8076" t="s">
        <v>90</v>
      </c>
      <c r="U8076">
        <v>45014</v>
      </c>
      <c r="V8076" s="1">
        <v>0.2</v>
      </c>
      <c r="W8076">
        <v>5</v>
      </c>
      <c r="X8076">
        <v>5</v>
      </c>
      <c r="Y8076">
        <v>17</v>
      </c>
      <c r="AD8076"/>
    </row>
    <row r="8077" spans="1:30" x14ac:dyDescent="0.25">
      <c r="A8077" t="s">
        <v>40</v>
      </c>
      <c r="B8077" s="2">
        <v>43790</v>
      </c>
      <c r="C8077" s="35">
        <f>YEAR(Sales[[#This Row],[ShipDate]])</f>
        <v>2019</v>
      </c>
      <c r="D8077" t="s">
        <v>36</v>
      </c>
      <c r="E8077" t="s">
        <v>31</v>
      </c>
      <c r="F8077" t="s">
        <v>99</v>
      </c>
      <c r="G8077" t="s">
        <v>46</v>
      </c>
      <c r="H8077" t="s">
        <v>1550</v>
      </c>
      <c r="I8077" t="s">
        <v>598</v>
      </c>
      <c r="J8077" t="s">
        <v>13</v>
      </c>
      <c r="K8077" t="s">
        <v>121</v>
      </c>
      <c r="L8077" t="s">
        <v>17</v>
      </c>
      <c r="N8077" t="str">
        <f>IF(ISBLANK(Sales[[#This Row],[return]]),"No",Sales[[#This Row],[return]])</f>
        <v>No</v>
      </c>
      <c r="O8077" s="2">
        <v>43786</v>
      </c>
      <c r="P8077" s="8" t="str">
        <f>TEXT(DAY(Sales[[#This Row],[OrderDate]]),"ddd")</f>
        <v>Tue</v>
      </c>
      <c r="Q8077" s="8" t="str">
        <f>TEXT(MONTH(Sales[[#This Row],[ShipDate]])*29,"mmm")</f>
        <v>Nov</v>
      </c>
      <c r="R8077">
        <v>1009</v>
      </c>
      <c r="S8077" t="s">
        <v>2487</v>
      </c>
      <c r="T8077" t="s">
        <v>15</v>
      </c>
      <c r="U8077">
        <v>30605</v>
      </c>
      <c r="V8077" s="1">
        <v>0</v>
      </c>
      <c r="W8077">
        <v>29</v>
      </c>
      <c r="X8077">
        <v>1</v>
      </c>
      <c r="Y8077">
        <v>80</v>
      </c>
      <c r="AD8077"/>
    </row>
    <row r="8078" spans="1:30" x14ac:dyDescent="0.25">
      <c r="A8078" t="s">
        <v>40</v>
      </c>
      <c r="B8078" s="2">
        <v>43790</v>
      </c>
      <c r="C8078" s="35">
        <f>YEAR(Sales[[#This Row],[ShipDate]])</f>
        <v>2019</v>
      </c>
      <c r="D8078" t="s">
        <v>36</v>
      </c>
      <c r="E8078" t="s">
        <v>31</v>
      </c>
      <c r="F8078" t="s">
        <v>48</v>
      </c>
      <c r="G8078" t="s">
        <v>46</v>
      </c>
      <c r="H8078" t="s">
        <v>1550</v>
      </c>
      <c r="I8078" t="s">
        <v>598</v>
      </c>
      <c r="J8078" t="s">
        <v>13</v>
      </c>
      <c r="K8078" t="s">
        <v>121</v>
      </c>
      <c r="L8078" t="s">
        <v>17</v>
      </c>
      <c r="N8078" t="str">
        <f>IF(ISBLANK(Sales[[#This Row],[return]]),"No",Sales[[#This Row],[return]])</f>
        <v>No</v>
      </c>
      <c r="O8078" s="2">
        <v>43786</v>
      </c>
      <c r="P8078" s="8" t="str">
        <f>TEXT(DAY(Sales[[#This Row],[OrderDate]]),"ddd")</f>
        <v>Tue</v>
      </c>
      <c r="Q8078" s="8" t="str">
        <f>TEXT(MONTH(Sales[[#This Row],[ShipDate]])*29,"mmm")</f>
        <v>Nov</v>
      </c>
      <c r="R8078">
        <v>1240</v>
      </c>
      <c r="S8078" t="s">
        <v>2456</v>
      </c>
      <c r="T8078" t="s">
        <v>15</v>
      </c>
      <c r="U8078">
        <v>30605</v>
      </c>
      <c r="V8078" s="1">
        <v>0</v>
      </c>
      <c r="W8078">
        <v>56</v>
      </c>
      <c r="X8078">
        <v>5</v>
      </c>
      <c r="Y8078">
        <v>206</v>
      </c>
      <c r="AD8078"/>
    </row>
    <row r="8079" spans="1:30" x14ac:dyDescent="0.25">
      <c r="A8079" t="s">
        <v>10</v>
      </c>
      <c r="B8079" s="2">
        <v>43829</v>
      </c>
      <c r="C8079" s="35">
        <f>YEAR(Sales[[#This Row],[ShipDate]])</f>
        <v>2019</v>
      </c>
      <c r="D8079" t="s">
        <v>36</v>
      </c>
      <c r="E8079" t="s">
        <v>31</v>
      </c>
      <c r="F8079" t="s">
        <v>50</v>
      </c>
      <c r="G8079" t="s">
        <v>25</v>
      </c>
      <c r="H8079" t="s">
        <v>2858</v>
      </c>
      <c r="I8079" t="s">
        <v>1222</v>
      </c>
      <c r="J8079" t="s">
        <v>13</v>
      </c>
      <c r="K8079" t="s">
        <v>2739</v>
      </c>
      <c r="L8079" t="s">
        <v>30</v>
      </c>
      <c r="N8079" t="str">
        <f>IF(ISBLANK(Sales[[#This Row],[return]]),"No",Sales[[#This Row],[return]])</f>
        <v>No</v>
      </c>
      <c r="O8079" s="2">
        <v>43823</v>
      </c>
      <c r="P8079" s="8" t="str">
        <f>TEXT(DAY(Sales[[#This Row],[OrderDate]]),"ddd")</f>
        <v>Tue</v>
      </c>
      <c r="Q8079" s="8" t="str">
        <f>TEXT(MONTH(Sales[[#This Row],[ShipDate]])*29,"mmm")</f>
        <v>Dec</v>
      </c>
      <c r="R8079">
        <v>691</v>
      </c>
      <c r="S8079" t="s">
        <v>436</v>
      </c>
      <c r="T8079" t="s">
        <v>28</v>
      </c>
      <c r="U8079">
        <v>83642</v>
      </c>
      <c r="V8079" s="1">
        <v>0.2</v>
      </c>
      <c r="W8079">
        <v>8</v>
      </c>
      <c r="X8079">
        <v>3</v>
      </c>
      <c r="Y8079">
        <v>21</v>
      </c>
      <c r="AD8079"/>
    </row>
    <row r="8080" spans="1:30" x14ac:dyDescent="0.25">
      <c r="A8080" t="s">
        <v>24</v>
      </c>
      <c r="B8080" s="2">
        <v>43717</v>
      </c>
      <c r="C8080" s="35">
        <f>YEAR(Sales[[#This Row],[ShipDate]])</f>
        <v>2019</v>
      </c>
      <c r="D8080" t="s">
        <v>113</v>
      </c>
      <c r="E8080" t="s">
        <v>69</v>
      </c>
      <c r="F8080" t="s">
        <v>50</v>
      </c>
      <c r="G8080" t="s">
        <v>25</v>
      </c>
      <c r="H8080" t="s">
        <v>271</v>
      </c>
      <c r="I8080" t="s">
        <v>169</v>
      </c>
      <c r="J8080" t="s">
        <v>13</v>
      </c>
      <c r="K8080" t="s">
        <v>2911</v>
      </c>
      <c r="L8080" t="s">
        <v>30</v>
      </c>
      <c r="N8080" t="str">
        <f>IF(ISBLANK(Sales[[#This Row],[return]]),"No",Sales[[#This Row],[return]])</f>
        <v>No</v>
      </c>
      <c r="O8080" s="2">
        <v>43715</v>
      </c>
      <c r="P8080" s="8" t="str">
        <f>TEXT(DAY(Sales[[#This Row],[OrderDate]]),"ddd")</f>
        <v>Sat</v>
      </c>
      <c r="Q8080" s="8" t="str">
        <f>TEXT(MONTH(Sales[[#This Row],[ShipDate]])*29,"mmm")</f>
        <v>Sep</v>
      </c>
      <c r="R8080">
        <v>1647</v>
      </c>
      <c r="S8080" t="s">
        <v>130</v>
      </c>
      <c r="T8080" t="s">
        <v>28</v>
      </c>
      <c r="U8080">
        <v>85023</v>
      </c>
      <c r="V8080" s="1">
        <v>0.7</v>
      </c>
      <c r="W8080">
        <v>-6</v>
      </c>
      <c r="X8080">
        <v>3</v>
      </c>
      <c r="Y8080">
        <v>8</v>
      </c>
      <c r="AD8080"/>
    </row>
    <row r="8081" spans="1:30" x14ac:dyDescent="0.25">
      <c r="A8081" t="s">
        <v>40</v>
      </c>
      <c r="B8081" s="2">
        <v>43746</v>
      </c>
      <c r="C8081" s="35">
        <f>YEAR(Sales[[#This Row],[ShipDate]])</f>
        <v>2019</v>
      </c>
      <c r="D8081" t="s">
        <v>36</v>
      </c>
      <c r="E8081" t="s">
        <v>69</v>
      </c>
      <c r="F8081" t="s">
        <v>43</v>
      </c>
      <c r="G8081" t="s">
        <v>11</v>
      </c>
      <c r="H8081" t="s">
        <v>1149</v>
      </c>
      <c r="I8081" t="s">
        <v>1150</v>
      </c>
      <c r="J8081" t="s">
        <v>13</v>
      </c>
      <c r="K8081" t="s">
        <v>165</v>
      </c>
      <c r="L8081" t="s">
        <v>92</v>
      </c>
      <c r="N8081" t="str">
        <f>IF(ISBLANK(Sales[[#This Row],[return]]),"No",Sales[[#This Row],[return]])</f>
        <v>No</v>
      </c>
      <c r="O8081" s="2">
        <v>43742</v>
      </c>
      <c r="P8081" s="8" t="str">
        <f>TEXT(DAY(Sales[[#This Row],[OrderDate]]),"ddd")</f>
        <v>Wed</v>
      </c>
      <c r="Q8081" s="8" t="str">
        <f>TEXT(MONTH(Sales[[#This Row],[ShipDate]])*29,"mmm")</f>
        <v>Oct</v>
      </c>
      <c r="R8081">
        <v>16</v>
      </c>
      <c r="S8081" t="s">
        <v>1283</v>
      </c>
      <c r="T8081" t="s">
        <v>90</v>
      </c>
      <c r="U8081">
        <v>20735</v>
      </c>
      <c r="V8081" s="1">
        <v>0</v>
      </c>
      <c r="W8081">
        <v>9</v>
      </c>
      <c r="X8081">
        <v>1</v>
      </c>
      <c r="Y8081">
        <v>20</v>
      </c>
      <c r="AD8081"/>
    </row>
    <row r="8082" spans="1:30" x14ac:dyDescent="0.25">
      <c r="A8082" t="s">
        <v>40</v>
      </c>
      <c r="B8082" s="2">
        <v>43831</v>
      </c>
      <c r="C8082" s="35">
        <f>YEAR(Sales[[#This Row],[ShipDate]])</f>
        <v>2020</v>
      </c>
      <c r="D8082" t="s">
        <v>36</v>
      </c>
      <c r="E8082" t="s">
        <v>31</v>
      </c>
      <c r="F8082" t="s">
        <v>23</v>
      </c>
      <c r="G8082" t="s">
        <v>11</v>
      </c>
      <c r="H8082" t="s">
        <v>645</v>
      </c>
      <c r="I8082" t="s">
        <v>120</v>
      </c>
      <c r="J8082" t="s">
        <v>13</v>
      </c>
      <c r="K8082" t="s">
        <v>2650</v>
      </c>
      <c r="L8082" t="s">
        <v>68</v>
      </c>
      <c r="N8082" t="str">
        <f>IF(ISBLANK(Sales[[#This Row],[return]]),"No",Sales[[#This Row],[return]])</f>
        <v>No</v>
      </c>
      <c r="O8082" s="2">
        <v>43827</v>
      </c>
      <c r="P8082" s="8" t="str">
        <f>TEXT(DAY(Sales[[#This Row],[OrderDate]]),"ddd")</f>
        <v>Sat</v>
      </c>
      <c r="Q8082" s="8" t="str">
        <f>TEXT(MONTH(Sales[[#This Row],[ShipDate]])*29,"mmm")</f>
        <v>Jan</v>
      </c>
      <c r="R8082">
        <v>1233</v>
      </c>
      <c r="S8082" t="s">
        <v>355</v>
      </c>
      <c r="T8082" t="s">
        <v>66</v>
      </c>
      <c r="U8082">
        <v>61604</v>
      </c>
      <c r="V8082" s="1">
        <v>0.3</v>
      </c>
      <c r="W8082">
        <v>-3</v>
      </c>
      <c r="X8082">
        <v>2</v>
      </c>
      <c r="Y8082">
        <v>113</v>
      </c>
      <c r="AD8082"/>
    </row>
    <row r="8083" spans="1:30" x14ac:dyDescent="0.25">
      <c r="A8083" t="s">
        <v>40</v>
      </c>
      <c r="B8083" s="2">
        <v>43831</v>
      </c>
      <c r="C8083" s="35">
        <f>YEAR(Sales[[#This Row],[ShipDate]])</f>
        <v>2020</v>
      </c>
      <c r="D8083" t="s">
        <v>36</v>
      </c>
      <c r="E8083" t="s">
        <v>31</v>
      </c>
      <c r="F8083" t="s">
        <v>43</v>
      </c>
      <c r="G8083" t="s">
        <v>11</v>
      </c>
      <c r="H8083" t="s">
        <v>645</v>
      </c>
      <c r="I8083" t="s">
        <v>120</v>
      </c>
      <c r="J8083" t="s">
        <v>13</v>
      </c>
      <c r="K8083" t="s">
        <v>2650</v>
      </c>
      <c r="L8083" t="s">
        <v>68</v>
      </c>
      <c r="N8083" t="str">
        <f>IF(ISBLANK(Sales[[#This Row],[return]]),"No",Sales[[#This Row],[return]])</f>
        <v>No</v>
      </c>
      <c r="O8083" s="2">
        <v>43827</v>
      </c>
      <c r="P8083" s="8" t="str">
        <f>TEXT(DAY(Sales[[#This Row],[OrderDate]]),"ddd")</f>
        <v>Sat</v>
      </c>
      <c r="Q8083" s="8" t="str">
        <f>TEXT(MONTH(Sales[[#This Row],[ShipDate]])*29,"mmm")</f>
        <v>Jan</v>
      </c>
      <c r="R8083">
        <v>22</v>
      </c>
      <c r="S8083" t="s">
        <v>636</v>
      </c>
      <c r="T8083" t="s">
        <v>66</v>
      </c>
      <c r="U8083">
        <v>61604</v>
      </c>
      <c r="V8083" s="1">
        <v>0.6</v>
      </c>
      <c r="W8083">
        <v>-1</v>
      </c>
      <c r="X8083">
        <v>2</v>
      </c>
      <c r="Y8083">
        <v>3</v>
      </c>
      <c r="AD8083"/>
    </row>
    <row r="8084" spans="1:30" x14ac:dyDescent="0.25">
      <c r="A8084" t="s">
        <v>40</v>
      </c>
      <c r="B8084" s="2">
        <v>43831</v>
      </c>
      <c r="C8084" s="35">
        <f>YEAR(Sales[[#This Row],[ShipDate]])</f>
        <v>2020</v>
      </c>
      <c r="D8084" t="s">
        <v>36</v>
      </c>
      <c r="E8084" t="s">
        <v>31</v>
      </c>
      <c r="F8084" t="s">
        <v>43</v>
      </c>
      <c r="G8084" t="s">
        <v>11</v>
      </c>
      <c r="H8084" t="s">
        <v>645</v>
      </c>
      <c r="I8084" t="s">
        <v>120</v>
      </c>
      <c r="J8084" t="s">
        <v>13</v>
      </c>
      <c r="K8084" t="s">
        <v>2650</v>
      </c>
      <c r="L8084" t="s">
        <v>68</v>
      </c>
      <c r="N8084" t="str">
        <f>IF(ISBLANK(Sales[[#This Row],[return]]),"No",Sales[[#This Row],[return]])</f>
        <v>No</v>
      </c>
      <c r="O8084" s="2">
        <v>43827</v>
      </c>
      <c r="P8084" s="8" t="str">
        <f>TEXT(DAY(Sales[[#This Row],[OrderDate]]),"ddd")</f>
        <v>Sat</v>
      </c>
      <c r="Q8084" s="8" t="str">
        <f>TEXT(MONTH(Sales[[#This Row],[ShipDate]])*29,"mmm")</f>
        <v>Jan</v>
      </c>
      <c r="R8084">
        <v>678</v>
      </c>
      <c r="S8084" t="s">
        <v>1325</v>
      </c>
      <c r="T8084" t="s">
        <v>66</v>
      </c>
      <c r="U8084">
        <v>61604</v>
      </c>
      <c r="V8084" s="1">
        <v>0.6</v>
      </c>
      <c r="W8084">
        <v>-2</v>
      </c>
      <c r="X8084">
        <v>3</v>
      </c>
      <c r="Y8084">
        <v>8</v>
      </c>
      <c r="AD8084"/>
    </row>
    <row r="8085" spans="1:30" x14ac:dyDescent="0.25">
      <c r="A8085" t="s">
        <v>40</v>
      </c>
      <c r="B8085" s="2">
        <v>43831</v>
      </c>
      <c r="C8085" s="35">
        <f>YEAR(Sales[[#This Row],[ShipDate]])</f>
        <v>2020</v>
      </c>
      <c r="D8085" t="s">
        <v>36</v>
      </c>
      <c r="E8085" t="s">
        <v>31</v>
      </c>
      <c r="F8085" t="s">
        <v>50</v>
      </c>
      <c r="G8085" t="s">
        <v>25</v>
      </c>
      <c r="H8085" t="s">
        <v>645</v>
      </c>
      <c r="I8085" t="s">
        <v>120</v>
      </c>
      <c r="J8085" t="s">
        <v>13</v>
      </c>
      <c r="K8085" t="s">
        <v>2650</v>
      </c>
      <c r="L8085" t="s">
        <v>68</v>
      </c>
      <c r="N8085" t="str">
        <f>IF(ISBLANK(Sales[[#This Row],[return]]),"No",Sales[[#This Row],[return]])</f>
        <v>No</v>
      </c>
      <c r="O8085" s="2">
        <v>43827</v>
      </c>
      <c r="P8085" s="8" t="str">
        <f>TEXT(DAY(Sales[[#This Row],[OrderDate]]),"ddd")</f>
        <v>Sat</v>
      </c>
      <c r="Q8085" s="8" t="str">
        <f>TEXT(MONTH(Sales[[#This Row],[ShipDate]])*29,"mmm")</f>
        <v>Jan</v>
      </c>
      <c r="R8085">
        <v>463</v>
      </c>
      <c r="S8085" t="s">
        <v>1838</v>
      </c>
      <c r="T8085" t="s">
        <v>66</v>
      </c>
      <c r="U8085">
        <v>61604</v>
      </c>
      <c r="V8085" s="1">
        <v>0.8</v>
      </c>
      <c r="W8085">
        <v>-3</v>
      </c>
      <c r="X8085">
        <v>5</v>
      </c>
      <c r="Y8085">
        <v>2</v>
      </c>
      <c r="AD8085"/>
    </row>
    <row r="8086" spans="1:30" x14ac:dyDescent="0.25">
      <c r="A8086" t="s">
        <v>40</v>
      </c>
      <c r="B8086" s="2">
        <v>43781</v>
      </c>
      <c r="C8086" s="35">
        <f>YEAR(Sales[[#This Row],[ShipDate]])</f>
        <v>2019</v>
      </c>
      <c r="D8086" t="s">
        <v>19</v>
      </c>
      <c r="E8086" t="s">
        <v>31</v>
      </c>
      <c r="F8086" t="s">
        <v>50</v>
      </c>
      <c r="G8086" t="s">
        <v>25</v>
      </c>
      <c r="H8086" t="s">
        <v>60</v>
      </c>
      <c r="I8086" t="s">
        <v>63</v>
      </c>
      <c r="J8086" t="s">
        <v>13</v>
      </c>
      <c r="K8086" t="s">
        <v>2621</v>
      </c>
      <c r="L8086" t="s">
        <v>30</v>
      </c>
      <c r="N8086" t="str">
        <f>IF(ISBLANK(Sales[[#This Row],[return]]),"No",Sales[[#This Row],[return]])</f>
        <v>No</v>
      </c>
      <c r="O8086" s="2">
        <v>43779</v>
      </c>
      <c r="P8086" s="8" t="str">
        <f>TEXT(DAY(Sales[[#This Row],[OrderDate]]),"ddd")</f>
        <v>Tue</v>
      </c>
      <c r="Q8086" s="8" t="str">
        <f>TEXT(MONTH(Sales[[#This Row],[ShipDate]])*29,"mmm")</f>
        <v>Nov</v>
      </c>
      <c r="R8086">
        <v>690</v>
      </c>
      <c r="S8086" t="s">
        <v>1675</v>
      </c>
      <c r="T8086" t="s">
        <v>28</v>
      </c>
      <c r="U8086">
        <v>98105</v>
      </c>
      <c r="V8086" s="1">
        <v>0.2</v>
      </c>
      <c r="W8086">
        <v>10</v>
      </c>
      <c r="X8086">
        <v>3</v>
      </c>
      <c r="Y8086">
        <v>26</v>
      </c>
      <c r="AD8086"/>
    </row>
    <row r="8087" spans="1:30" x14ac:dyDescent="0.25">
      <c r="A8087" t="s">
        <v>10</v>
      </c>
      <c r="B8087" s="2">
        <v>43532</v>
      </c>
      <c r="C8087" s="35">
        <f>YEAR(Sales[[#This Row],[ShipDate]])</f>
        <v>2019</v>
      </c>
      <c r="D8087" t="s">
        <v>36</v>
      </c>
      <c r="E8087" t="s">
        <v>31</v>
      </c>
      <c r="F8087" t="s">
        <v>99</v>
      </c>
      <c r="G8087" t="s">
        <v>46</v>
      </c>
      <c r="H8087" t="s">
        <v>26</v>
      </c>
      <c r="I8087" t="s">
        <v>32</v>
      </c>
      <c r="J8087" t="s">
        <v>13</v>
      </c>
      <c r="K8087" t="s">
        <v>791</v>
      </c>
      <c r="L8087" t="s">
        <v>30</v>
      </c>
      <c r="N8087" t="str">
        <f>IF(ISBLANK(Sales[[#This Row],[return]]),"No",Sales[[#This Row],[return]])</f>
        <v>No</v>
      </c>
      <c r="O8087" s="2">
        <v>43526</v>
      </c>
      <c r="P8087" s="8" t="str">
        <f>TEXT(DAY(Sales[[#This Row],[OrderDate]]),"ddd")</f>
        <v>Mon</v>
      </c>
      <c r="Q8087" s="8" t="str">
        <f>TEXT(MONTH(Sales[[#This Row],[ShipDate]])*29,"mmm")</f>
        <v>Mar</v>
      </c>
      <c r="R8087">
        <v>1006</v>
      </c>
      <c r="S8087" t="s">
        <v>2398</v>
      </c>
      <c r="T8087" t="s">
        <v>28</v>
      </c>
      <c r="U8087">
        <v>90045</v>
      </c>
      <c r="V8087" s="1">
        <v>0</v>
      </c>
      <c r="W8087">
        <v>53</v>
      </c>
      <c r="X8087">
        <v>6</v>
      </c>
      <c r="Y8087">
        <v>480</v>
      </c>
      <c r="AD8087"/>
    </row>
    <row r="8088" spans="1:30" x14ac:dyDescent="0.25">
      <c r="A8088" t="s">
        <v>10</v>
      </c>
      <c r="B8088" s="2">
        <v>43532</v>
      </c>
      <c r="C8088" s="35">
        <f>YEAR(Sales[[#This Row],[ShipDate]])</f>
        <v>2019</v>
      </c>
      <c r="D8088" t="s">
        <v>36</v>
      </c>
      <c r="E8088" t="s">
        <v>31</v>
      </c>
      <c r="F8088" t="s">
        <v>48</v>
      </c>
      <c r="G8088" t="s">
        <v>46</v>
      </c>
      <c r="H8088" t="s">
        <v>26</v>
      </c>
      <c r="I8088" t="s">
        <v>32</v>
      </c>
      <c r="J8088" t="s">
        <v>13</v>
      </c>
      <c r="K8088" t="s">
        <v>791</v>
      </c>
      <c r="L8088" t="s">
        <v>30</v>
      </c>
      <c r="N8088" t="str">
        <f>IF(ISBLANK(Sales[[#This Row],[return]]),"No",Sales[[#This Row],[return]])</f>
        <v>No</v>
      </c>
      <c r="O8088" s="2">
        <v>43526</v>
      </c>
      <c r="P8088" s="8" t="str">
        <f>TEXT(DAY(Sales[[#This Row],[OrderDate]]),"ddd")</f>
        <v>Mon</v>
      </c>
      <c r="Q8088" s="8" t="str">
        <f>TEXT(MONTH(Sales[[#This Row],[ShipDate]])*29,"mmm")</f>
        <v>Mar</v>
      </c>
      <c r="R8088">
        <v>1246</v>
      </c>
      <c r="S8088" t="s">
        <v>2571</v>
      </c>
      <c r="T8088" t="s">
        <v>28</v>
      </c>
      <c r="U8088">
        <v>90045</v>
      </c>
      <c r="V8088" s="1">
        <v>0.2</v>
      </c>
      <c r="W8088">
        <v>15</v>
      </c>
      <c r="X8088">
        <v>3</v>
      </c>
      <c r="Y8088">
        <v>197</v>
      </c>
      <c r="AD8088"/>
    </row>
    <row r="8089" spans="1:30" x14ac:dyDescent="0.25">
      <c r="A8089" t="s">
        <v>24</v>
      </c>
      <c r="B8089" s="2">
        <v>43832</v>
      </c>
      <c r="C8089" s="35">
        <f>YEAR(Sales[[#This Row],[ShipDate]])</f>
        <v>2020</v>
      </c>
      <c r="D8089" t="s">
        <v>19</v>
      </c>
      <c r="E8089" t="s">
        <v>31</v>
      </c>
      <c r="F8089" t="s">
        <v>39</v>
      </c>
      <c r="G8089" t="s">
        <v>25</v>
      </c>
      <c r="H8089" t="s">
        <v>79</v>
      </c>
      <c r="I8089" t="s">
        <v>32</v>
      </c>
      <c r="J8089" t="s">
        <v>13</v>
      </c>
      <c r="K8089" t="s">
        <v>486</v>
      </c>
      <c r="L8089" t="s">
        <v>30</v>
      </c>
      <c r="N8089" t="str">
        <f>IF(ISBLANK(Sales[[#This Row],[return]]),"No",Sales[[#This Row],[return]])</f>
        <v>No</v>
      </c>
      <c r="O8089" s="2">
        <v>43827</v>
      </c>
      <c r="P8089" s="8" t="str">
        <f>TEXT(DAY(Sales[[#This Row],[OrderDate]]),"ddd")</f>
        <v>Sat</v>
      </c>
      <c r="Q8089" s="8" t="str">
        <f>TEXT(MONTH(Sales[[#This Row],[ShipDate]])*29,"mmm")</f>
        <v>Jan</v>
      </c>
      <c r="R8089">
        <v>100</v>
      </c>
      <c r="S8089" t="s">
        <v>487</v>
      </c>
      <c r="T8089" t="s">
        <v>28</v>
      </c>
      <c r="U8089">
        <v>94110</v>
      </c>
      <c r="V8089" s="1">
        <v>0</v>
      </c>
      <c r="W8089">
        <v>210</v>
      </c>
      <c r="X8089">
        <v>4</v>
      </c>
      <c r="Y8089">
        <v>726</v>
      </c>
      <c r="AD8089"/>
    </row>
    <row r="8090" spans="1:30" x14ac:dyDescent="0.25">
      <c r="A8090" t="s">
        <v>40</v>
      </c>
      <c r="B8090" s="2">
        <v>43821</v>
      </c>
      <c r="C8090" s="35">
        <f>YEAR(Sales[[#This Row],[ShipDate]])</f>
        <v>2019</v>
      </c>
      <c r="D8090" t="s">
        <v>36</v>
      </c>
      <c r="E8090" t="s">
        <v>31</v>
      </c>
      <c r="F8090" t="s">
        <v>45</v>
      </c>
      <c r="G8090" t="s">
        <v>25</v>
      </c>
      <c r="H8090" t="s">
        <v>88</v>
      </c>
      <c r="I8090" t="s">
        <v>93</v>
      </c>
      <c r="J8090" t="s">
        <v>13</v>
      </c>
      <c r="K8090" t="s">
        <v>2663</v>
      </c>
      <c r="L8090" t="s">
        <v>92</v>
      </c>
      <c r="N8090" t="str">
        <f>IF(ISBLANK(Sales[[#This Row],[return]]),"No",Sales[[#This Row],[return]])</f>
        <v>No</v>
      </c>
      <c r="O8090" s="2">
        <v>43817</v>
      </c>
      <c r="P8090" s="8" t="str">
        <f>TEXT(DAY(Sales[[#This Row],[OrderDate]]),"ddd")</f>
        <v>Wed</v>
      </c>
      <c r="Q8090" s="8" t="str">
        <f>TEXT(MONTH(Sales[[#This Row],[ShipDate]])*29,"mmm")</f>
        <v>Dec</v>
      </c>
      <c r="R8090">
        <v>245</v>
      </c>
      <c r="S8090" t="s">
        <v>2119</v>
      </c>
      <c r="T8090" t="s">
        <v>90</v>
      </c>
      <c r="U8090">
        <v>19134</v>
      </c>
      <c r="V8090" s="1">
        <v>0.2</v>
      </c>
      <c r="W8090">
        <v>2</v>
      </c>
      <c r="X8090">
        <v>7</v>
      </c>
      <c r="Y8090">
        <v>19</v>
      </c>
      <c r="AD8090"/>
    </row>
    <row r="8091" spans="1:30" x14ac:dyDescent="0.25">
      <c r="A8091" t="s">
        <v>10</v>
      </c>
      <c r="B8091" s="2">
        <v>43799</v>
      </c>
      <c r="C8091" s="35">
        <f>YEAR(Sales[[#This Row],[ShipDate]])</f>
        <v>2019</v>
      </c>
      <c r="D8091" t="s">
        <v>36</v>
      </c>
      <c r="E8091" t="s">
        <v>18</v>
      </c>
      <c r="F8091" t="s">
        <v>99</v>
      </c>
      <c r="G8091" t="s">
        <v>46</v>
      </c>
      <c r="H8091" t="s">
        <v>79</v>
      </c>
      <c r="I8091" t="s">
        <v>32</v>
      </c>
      <c r="J8091" t="s">
        <v>13</v>
      </c>
      <c r="K8091" t="s">
        <v>959</v>
      </c>
      <c r="L8091" t="s">
        <v>30</v>
      </c>
      <c r="N8091" t="str">
        <f>IF(ISBLANK(Sales[[#This Row],[return]]),"No",Sales[[#This Row],[return]])</f>
        <v>No</v>
      </c>
      <c r="O8091" s="2">
        <v>43793</v>
      </c>
      <c r="P8091" s="8" t="str">
        <f>TEXT(DAY(Sales[[#This Row],[OrderDate]]),"ddd")</f>
        <v>Tue</v>
      </c>
      <c r="Q8091" s="8" t="str">
        <f>TEXT(MONTH(Sales[[#This Row],[ShipDate]])*29,"mmm")</f>
        <v>Nov</v>
      </c>
      <c r="R8091">
        <v>1081</v>
      </c>
      <c r="S8091" t="s">
        <v>733</v>
      </c>
      <c r="T8091" t="s">
        <v>28</v>
      </c>
      <c r="U8091">
        <v>94122</v>
      </c>
      <c r="V8091" s="1">
        <v>0</v>
      </c>
      <c r="W8091">
        <v>87</v>
      </c>
      <c r="X8091">
        <v>14</v>
      </c>
      <c r="Y8091">
        <v>224</v>
      </c>
      <c r="AD8091"/>
    </row>
    <row r="8092" spans="1:30" x14ac:dyDescent="0.25">
      <c r="A8092" t="s">
        <v>40</v>
      </c>
      <c r="B8092" s="2">
        <v>43612</v>
      </c>
      <c r="C8092" s="35">
        <f>YEAR(Sales[[#This Row],[ShipDate]])</f>
        <v>2019</v>
      </c>
      <c r="D8092" t="s">
        <v>36</v>
      </c>
      <c r="E8092" t="s">
        <v>18</v>
      </c>
      <c r="F8092" t="s">
        <v>150</v>
      </c>
      <c r="G8092" t="s">
        <v>25</v>
      </c>
      <c r="H8092" t="s">
        <v>107</v>
      </c>
      <c r="I8092" t="s">
        <v>70</v>
      </c>
      <c r="J8092" t="s">
        <v>13</v>
      </c>
      <c r="K8092" t="s">
        <v>444</v>
      </c>
      <c r="L8092" t="s">
        <v>68</v>
      </c>
      <c r="N8092" t="str">
        <f>IF(ISBLANK(Sales[[#This Row],[return]]),"No",Sales[[#This Row],[return]])</f>
        <v>No</v>
      </c>
      <c r="O8092" s="2">
        <v>43608</v>
      </c>
      <c r="P8092" s="8" t="str">
        <f>TEXT(DAY(Sales[[#This Row],[OrderDate]]),"ddd")</f>
        <v>Mon</v>
      </c>
      <c r="Q8092" s="8" t="str">
        <f>TEXT(MONTH(Sales[[#This Row],[ShipDate]])*29,"mmm")</f>
        <v>May</v>
      </c>
      <c r="R8092">
        <v>1221</v>
      </c>
      <c r="S8092" t="s">
        <v>1659</v>
      </c>
      <c r="T8092" t="s">
        <v>66</v>
      </c>
      <c r="U8092">
        <v>77095</v>
      </c>
      <c r="V8092" s="1">
        <v>0.2</v>
      </c>
      <c r="W8092">
        <v>1</v>
      </c>
      <c r="X8092">
        <v>2</v>
      </c>
      <c r="Y8092">
        <v>2</v>
      </c>
      <c r="AD8092"/>
    </row>
    <row r="8093" spans="1:30" x14ac:dyDescent="0.25">
      <c r="A8093" t="s">
        <v>40</v>
      </c>
      <c r="B8093" s="2">
        <v>43612</v>
      </c>
      <c r="C8093" s="35">
        <f>YEAR(Sales[[#This Row],[ShipDate]])</f>
        <v>2019</v>
      </c>
      <c r="D8093" t="s">
        <v>36</v>
      </c>
      <c r="E8093" t="s">
        <v>18</v>
      </c>
      <c r="F8093" t="s">
        <v>39</v>
      </c>
      <c r="G8093" t="s">
        <v>25</v>
      </c>
      <c r="H8093" t="s">
        <v>107</v>
      </c>
      <c r="I8093" t="s">
        <v>70</v>
      </c>
      <c r="J8093" t="s">
        <v>13</v>
      </c>
      <c r="K8093" t="s">
        <v>444</v>
      </c>
      <c r="L8093" t="s">
        <v>68</v>
      </c>
      <c r="N8093" t="str">
        <f>IF(ISBLANK(Sales[[#This Row],[return]]),"No",Sales[[#This Row],[return]])</f>
        <v>No</v>
      </c>
      <c r="O8093" s="2">
        <v>43608</v>
      </c>
      <c r="P8093" s="8" t="str">
        <f>TEXT(DAY(Sales[[#This Row],[OrderDate]]),"ddd")</f>
        <v>Mon</v>
      </c>
      <c r="Q8093" s="8" t="str">
        <f>TEXT(MONTH(Sales[[#This Row],[ShipDate]])*29,"mmm")</f>
        <v>May</v>
      </c>
      <c r="R8093">
        <v>1552</v>
      </c>
      <c r="S8093" t="s">
        <v>2055</v>
      </c>
      <c r="T8093" t="s">
        <v>66</v>
      </c>
      <c r="U8093">
        <v>77095</v>
      </c>
      <c r="V8093" s="1">
        <v>0.2</v>
      </c>
      <c r="W8093">
        <v>-12</v>
      </c>
      <c r="X8093">
        <v>3</v>
      </c>
      <c r="Y8093">
        <v>49</v>
      </c>
      <c r="AD8093"/>
    </row>
    <row r="8094" spans="1:30" x14ac:dyDescent="0.25">
      <c r="A8094" t="s">
        <v>40</v>
      </c>
      <c r="B8094" s="2">
        <v>43612</v>
      </c>
      <c r="C8094" s="35">
        <f>YEAR(Sales[[#This Row],[ShipDate]])</f>
        <v>2019</v>
      </c>
      <c r="D8094" t="s">
        <v>36</v>
      </c>
      <c r="E8094" t="s">
        <v>18</v>
      </c>
      <c r="F8094" t="s">
        <v>50</v>
      </c>
      <c r="G8094" t="s">
        <v>25</v>
      </c>
      <c r="H8094" t="s">
        <v>107</v>
      </c>
      <c r="I8094" t="s">
        <v>70</v>
      </c>
      <c r="J8094" t="s">
        <v>13</v>
      </c>
      <c r="K8094" t="s">
        <v>444</v>
      </c>
      <c r="L8094" t="s">
        <v>68</v>
      </c>
      <c r="N8094" t="str">
        <f>IF(ISBLANK(Sales[[#This Row],[return]]),"No",Sales[[#This Row],[return]])</f>
        <v>No</v>
      </c>
      <c r="O8094" s="2">
        <v>43608</v>
      </c>
      <c r="P8094" s="8" t="str">
        <f>TEXT(DAY(Sales[[#This Row],[OrderDate]]),"ddd")</f>
        <v>Mon</v>
      </c>
      <c r="Q8094" s="8" t="str">
        <f>TEXT(MONTH(Sales[[#This Row],[ShipDate]])*29,"mmm")</f>
        <v>May</v>
      </c>
      <c r="R8094">
        <v>1519</v>
      </c>
      <c r="S8094" t="s">
        <v>572</v>
      </c>
      <c r="T8094" t="s">
        <v>66</v>
      </c>
      <c r="U8094">
        <v>77095</v>
      </c>
      <c r="V8094" s="1">
        <v>0.8</v>
      </c>
      <c r="W8094">
        <v>-2</v>
      </c>
      <c r="X8094">
        <v>1</v>
      </c>
      <c r="Y8094">
        <v>1</v>
      </c>
      <c r="AD8094"/>
    </row>
    <row r="8095" spans="1:30" x14ac:dyDescent="0.25">
      <c r="A8095" t="s">
        <v>40</v>
      </c>
      <c r="B8095" s="2">
        <v>43612</v>
      </c>
      <c r="C8095" s="35">
        <f>YEAR(Sales[[#This Row],[ShipDate]])</f>
        <v>2019</v>
      </c>
      <c r="D8095" t="s">
        <v>36</v>
      </c>
      <c r="E8095" t="s">
        <v>18</v>
      </c>
      <c r="F8095" t="s">
        <v>52</v>
      </c>
      <c r="G8095" t="s">
        <v>25</v>
      </c>
      <c r="H8095" t="s">
        <v>107</v>
      </c>
      <c r="I8095" t="s">
        <v>70</v>
      </c>
      <c r="J8095" t="s">
        <v>13</v>
      </c>
      <c r="K8095" t="s">
        <v>444</v>
      </c>
      <c r="L8095" t="s">
        <v>68</v>
      </c>
      <c r="N8095" t="str">
        <f>IF(ISBLANK(Sales[[#This Row],[return]]),"No",Sales[[#This Row],[return]])</f>
        <v>No</v>
      </c>
      <c r="O8095" s="2">
        <v>43608</v>
      </c>
      <c r="P8095" s="8" t="str">
        <f>TEXT(DAY(Sales[[#This Row],[OrderDate]]),"ddd")</f>
        <v>Mon</v>
      </c>
      <c r="Q8095" s="8" t="str">
        <f>TEXT(MONTH(Sales[[#This Row],[ShipDate]])*29,"mmm")</f>
        <v>May</v>
      </c>
      <c r="R8095">
        <v>37</v>
      </c>
      <c r="S8095" t="s">
        <v>1964</v>
      </c>
      <c r="T8095" t="s">
        <v>66</v>
      </c>
      <c r="U8095">
        <v>77095</v>
      </c>
      <c r="V8095" s="1">
        <v>0.8</v>
      </c>
      <c r="W8095">
        <v>-47</v>
      </c>
      <c r="X8095">
        <v>5</v>
      </c>
      <c r="Y8095">
        <v>18</v>
      </c>
      <c r="AD8095"/>
    </row>
    <row r="8096" spans="1:30" x14ac:dyDescent="0.25">
      <c r="A8096" t="s">
        <v>40</v>
      </c>
      <c r="B8096" s="2">
        <v>43775</v>
      </c>
      <c r="C8096" s="35">
        <f>YEAR(Sales[[#This Row],[ShipDate]])</f>
        <v>2019</v>
      </c>
      <c r="D8096" t="s">
        <v>36</v>
      </c>
      <c r="E8096" t="s">
        <v>31</v>
      </c>
      <c r="F8096" t="s">
        <v>59</v>
      </c>
      <c r="G8096" t="s">
        <v>25</v>
      </c>
      <c r="H8096" t="s">
        <v>60</v>
      </c>
      <c r="I8096" t="s">
        <v>63</v>
      </c>
      <c r="J8096" t="s">
        <v>13</v>
      </c>
      <c r="K8096" t="s">
        <v>699</v>
      </c>
      <c r="L8096" t="s">
        <v>30</v>
      </c>
      <c r="N8096" t="str">
        <f>IF(ISBLANK(Sales[[#This Row],[return]]),"No",Sales[[#This Row],[return]])</f>
        <v>No</v>
      </c>
      <c r="O8096" s="2">
        <v>43771</v>
      </c>
      <c r="P8096" s="8" t="str">
        <f>TEXT(DAY(Sales[[#This Row],[OrderDate]]),"ddd")</f>
        <v>Mon</v>
      </c>
      <c r="Q8096" s="8" t="str">
        <f>TEXT(MONTH(Sales[[#This Row],[ShipDate]])*29,"mmm")</f>
        <v>Nov</v>
      </c>
      <c r="R8096">
        <v>1658</v>
      </c>
      <c r="S8096" t="s">
        <v>1630</v>
      </c>
      <c r="T8096" t="s">
        <v>28</v>
      </c>
      <c r="U8096">
        <v>98105</v>
      </c>
      <c r="V8096" s="1">
        <v>0</v>
      </c>
      <c r="W8096">
        <v>11</v>
      </c>
      <c r="X8096">
        <v>5</v>
      </c>
      <c r="Y8096">
        <v>24</v>
      </c>
      <c r="AD8096"/>
    </row>
    <row r="8097" spans="1:30" x14ac:dyDescent="0.25">
      <c r="A8097" t="s">
        <v>10</v>
      </c>
      <c r="B8097" s="2">
        <v>43492</v>
      </c>
      <c r="C8097" s="35">
        <f>YEAR(Sales[[#This Row],[ShipDate]])</f>
        <v>2019</v>
      </c>
      <c r="D8097" t="s">
        <v>113</v>
      </c>
      <c r="E8097" t="s">
        <v>18</v>
      </c>
      <c r="F8097" t="s">
        <v>39</v>
      </c>
      <c r="G8097" t="s">
        <v>25</v>
      </c>
      <c r="H8097" t="s">
        <v>107</v>
      </c>
      <c r="I8097" t="s">
        <v>70</v>
      </c>
      <c r="J8097" t="s">
        <v>13</v>
      </c>
      <c r="K8097" t="s">
        <v>14</v>
      </c>
      <c r="L8097" t="s">
        <v>68</v>
      </c>
      <c r="N8097" t="str">
        <f>IF(ISBLANK(Sales[[#This Row],[return]]),"No",Sales[[#This Row],[return]])</f>
        <v>No</v>
      </c>
      <c r="O8097" s="2">
        <v>43491</v>
      </c>
      <c r="P8097" s="8" t="str">
        <f>TEXT(DAY(Sales[[#This Row],[OrderDate]]),"ddd")</f>
        <v>Thu</v>
      </c>
      <c r="Q8097" s="8" t="str">
        <f>TEXT(MONTH(Sales[[#This Row],[ShipDate]])*29,"mmm")</f>
        <v>Jan</v>
      </c>
      <c r="R8097">
        <v>1456</v>
      </c>
      <c r="S8097" t="s">
        <v>184</v>
      </c>
      <c r="T8097" t="s">
        <v>66</v>
      </c>
      <c r="U8097">
        <v>77070</v>
      </c>
      <c r="V8097" s="1">
        <v>0.2</v>
      </c>
      <c r="W8097">
        <v>2</v>
      </c>
      <c r="X8097">
        <v>2</v>
      </c>
      <c r="Y8097">
        <v>18</v>
      </c>
      <c r="AD8097"/>
    </row>
    <row r="8098" spans="1:30" x14ac:dyDescent="0.25">
      <c r="A8098" t="s">
        <v>40</v>
      </c>
      <c r="B8098" s="2">
        <v>43650</v>
      </c>
      <c r="C8098" s="35">
        <f>YEAR(Sales[[#This Row],[ShipDate]])</f>
        <v>2019</v>
      </c>
      <c r="D8098" t="s">
        <v>36</v>
      </c>
      <c r="E8098" t="s">
        <v>31</v>
      </c>
      <c r="F8098" t="s">
        <v>39</v>
      </c>
      <c r="G8098" t="s">
        <v>25</v>
      </c>
      <c r="H8098" t="s">
        <v>1032</v>
      </c>
      <c r="I8098" t="s">
        <v>149</v>
      </c>
      <c r="J8098" t="s">
        <v>13</v>
      </c>
      <c r="K8098" t="s">
        <v>2747</v>
      </c>
      <c r="L8098" t="s">
        <v>92</v>
      </c>
      <c r="N8098" t="str">
        <f>IF(ISBLANK(Sales[[#This Row],[return]]),"No",Sales[[#This Row],[return]])</f>
        <v>No</v>
      </c>
      <c r="O8098" s="2">
        <v>43646</v>
      </c>
      <c r="P8098" s="8" t="str">
        <f>TEXT(DAY(Sales[[#This Row],[OrderDate]]),"ddd")</f>
        <v>Mon</v>
      </c>
      <c r="Q8098" s="8" t="str">
        <f>TEXT(MONTH(Sales[[#This Row],[ShipDate]])*29,"mmm")</f>
        <v>Jul</v>
      </c>
      <c r="R8098">
        <v>533</v>
      </c>
      <c r="S8098" t="s">
        <v>1950</v>
      </c>
      <c r="T8098" t="s">
        <v>90</v>
      </c>
      <c r="U8098">
        <v>10550</v>
      </c>
      <c r="V8098" s="1">
        <v>0</v>
      </c>
      <c r="W8098">
        <v>282</v>
      </c>
      <c r="X8098">
        <v>7</v>
      </c>
      <c r="Y8098">
        <v>1085</v>
      </c>
      <c r="AD8098"/>
    </row>
    <row r="8099" spans="1:30" x14ac:dyDescent="0.25">
      <c r="A8099" t="s">
        <v>10</v>
      </c>
      <c r="B8099" s="2">
        <v>43787</v>
      </c>
      <c r="C8099" s="35">
        <f>YEAR(Sales[[#This Row],[ShipDate]])</f>
        <v>2019</v>
      </c>
      <c r="D8099" t="s">
        <v>36</v>
      </c>
      <c r="E8099" t="s">
        <v>69</v>
      </c>
      <c r="F8099" t="s">
        <v>43</v>
      </c>
      <c r="G8099" t="s">
        <v>11</v>
      </c>
      <c r="H8099" t="s">
        <v>399</v>
      </c>
      <c r="I8099" t="s">
        <v>70</v>
      </c>
      <c r="J8099" t="s">
        <v>13</v>
      </c>
      <c r="K8099" t="s">
        <v>275</v>
      </c>
      <c r="L8099" t="s">
        <v>68</v>
      </c>
      <c r="N8099" t="str">
        <f>IF(ISBLANK(Sales[[#This Row],[return]]),"No",Sales[[#This Row],[return]])</f>
        <v>No</v>
      </c>
      <c r="O8099" s="2">
        <v>43781</v>
      </c>
      <c r="P8099" s="8" t="str">
        <f>TEXT(DAY(Sales[[#This Row],[OrderDate]]),"ddd")</f>
        <v>Thu</v>
      </c>
      <c r="Q8099" s="8" t="str">
        <f>TEXT(MONTH(Sales[[#This Row],[ShipDate]])*29,"mmm")</f>
        <v>Nov</v>
      </c>
      <c r="R8099">
        <v>566</v>
      </c>
      <c r="S8099" t="s">
        <v>538</v>
      </c>
      <c r="T8099" t="s">
        <v>66</v>
      </c>
      <c r="U8099">
        <v>75081</v>
      </c>
      <c r="V8099" s="1">
        <v>0.6</v>
      </c>
      <c r="W8099">
        <v>-18</v>
      </c>
      <c r="X8099">
        <v>3</v>
      </c>
      <c r="Y8099">
        <v>23</v>
      </c>
      <c r="AD8099"/>
    </row>
    <row r="8100" spans="1:30" x14ac:dyDescent="0.25">
      <c r="A8100" t="s">
        <v>10</v>
      </c>
      <c r="B8100" s="2">
        <v>43787</v>
      </c>
      <c r="C8100" s="35">
        <f>YEAR(Sales[[#This Row],[ShipDate]])</f>
        <v>2019</v>
      </c>
      <c r="D8100" t="s">
        <v>36</v>
      </c>
      <c r="E8100" t="s">
        <v>69</v>
      </c>
      <c r="F8100" t="s">
        <v>104</v>
      </c>
      <c r="G8100" t="s">
        <v>25</v>
      </c>
      <c r="H8100" t="s">
        <v>399</v>
      </c>
      <c r="I8100" t="s">
        <v>70</v>
      </c>
      <c r="J8100" t="s">
        <v>13</v>
      </c>
      <c r="K8100" t="s">
        <v>275</v>
      </c>
      <c r="L8100" t="s">
        <v>68</v>
      </c>
      <c r="N8100" t="str">
        <f>IF(ISBLANK(Sales[[#This Row],[return]]),"No",Sales[[#This Row],[return]])</f>
        <v>No</v>
      </c>
      <c r="O8100" s="2">
        <v>43781</v>
      </c>
      <c r="P8100" s="8" t="str">
        <f>TEXT(DAY(Sales[[#This Row],[OrderDate]]),"ddd")</f>
        <v>Thu</v>
      </c>
      <c r="Q8100" s="8" t="str">
        <f>TEXT(MONTH(Sales[[#This Row],[ShipDate]])*29,"mmm")</f>
        <v>Nov</v>
      </c>
      <c r="R8100">
        <v>4</v>
      </c>
      <c r="S8100" t="s">
        <v>3172</v>
      </c>
      <c r="T8100" t="s">
        <v>66</v>
      </c>
      <c r="U8100">
        <v>75081</v>
      </c>
      <c r="V8100" s="1">
        <v>0.2</v>
      </c>
      <c r="W8100">
        <v>4</v>
      </c>
      <c r="X8100">
        <v>2</v>
      </c>
      <c r="Y8100">
        <v>12</v>
      </c>
      <c r="AD8100"/>
    </row>
    <row r="8101" spans="1:30" x14ac:dyDescent="0.25">
      <c r="A8101" t="s">
        <v>10</v>
      </c>
      <c r="B8101" s="2">
        <v>43787</v>
      </c>
      <c r="C8101" s="35">
        <f>YEAR(Sales[[#This Row],[ShipDate]])</f>
        <v>2019</v>
      </c>
      <c r="D8101" t="s">
        <v>36</v>
      </c>
      <c r="E8101" t="s">
        <v>69</v>
      </c>
      <c r="F8101" t="s">
        <v>39</v>
      </c>
      <c r="G8101" t="s">
        <v>25</v>
      </c>
      <c r="H8101" t="s">
        <v>399</v>
      </c>
      <c r="I8101" t="s">
        <v>70</v>
      </c>
      <c r="J8101" t="s">
        <v>13</v>
      </c>
      <c r="K8101" t="s">
        <v>275</v>
      </c>
      <c r="L8101" t="s">
        <v>68</v>
      </c>
      <c r="N8101" t="str">
        <f>IF(ISBLANK(Sales[[#This Row],[return]]),"No",Sales[[#This Row],[return]])</f>
        <v>No</v>
      </c>
      <c r="O8101" s="2">
        <v>43781</v>
      </c>
      <c r="P8101" s="8" t="str">
        <f>TEXT(DAY(Sales[[#This Row],[OrderDate]]),"ddd")</f>
        <v>Thu</v>
      </c>
      <c r="Q8101" s="8" t="str">
        <f>TEXT(MONTH(Sales[[#This Row],[ShipDate]])*29,"mmm")</f>
        <v>Nov</v>
      </c>
      <c r="R8101">
        <v>647</v>
      </c>
      <c r="S8101" t="s">
        <v>1001</v>
      </c>
      <c r="T8101" t="s">
        <v>66</v>
      </c>
      <c r="U8101">
        <v>75081</v>
      </c>
      <c r="V8101" s="1">
        <v>0.2</v>
      </c>
      <c r="W8101">
        <v>-16</v>
      </c>
      <c r="X8101">
        <v>3</v>
      </c>
      <c r="Y8101">
        <v>78</v>
      </c>
      <c r="AD8101"/>
    </row>
    <row r="8102" spans="1:30" x14ac:dyDescent="0.25">
      <c r="A8102" t="s">
        <v>10</v>
      </c>
      <c r="B8102" s="2">
        <v>43787</v>
      </c>
      <c r="C8102" s="35">
        <f>YEAR(Sales[[#This Row],[ShipDate]])</f>
        <v>2019</v>
      </c>
      <c r="D8102" t="s">
        <v>36</v>
      </c>
      <c r="E8102" t="s">
        <v>69</v>
      </c>
      <c r="F8102" t="s">
        <v>50</v>
      </c>
      <c r="G8102" t="s">
        <v>25</v>
      </c>
      <c r="H8102" t="s">
        <v>399</v>
      </c>
      <c r="I8102" t="s">
        <v>70</v>
      </c>
      <c r="J8102" t="s">
        <v>13</v>
      </c>
      <c r="K8102" t="s">
        <v>275</v>
      </c>
      <c r="L8102" t="s">
        <v>68</v>
      </c>
      <c r="N8102" t="str">
        <f>IF(ISBLANK(Sales[[#This Row],[return]]),"No",Sales[[#This Row],[return]])</f>
        <v>No</v>
      </c>
      <c r="O8102" s="2">
        <v>43781</v>
      </c>
      <c r="P8102" s="8" t="str">
        <f>TEXT(DAY(Sales[[#This Row],[OrderDate]]),"ddd")</f>
        <v>Thu</v>
      </c>
      <c r="Q8102" s="8" t="str">
        <f>TEXT(MONTH(Sales[[#This Row],[ShipDate]])*29,"mmm")</f>
        <v>Nov</v>
      </c>
      <c r="R8102">
        <v>1529</v>
      </c>
      <c r="S8102" t="s">
        <v>1742</v>
      </c>
      <c r="T8102" t="s">
        <v>66</v>
      </c>
      <c r="U8102">
        <v>75081</v>
      </c>
      <c r="V8102" s="1">
        <v>0.8</v>
      </c>
      <c r="W8102">
        <v>-46</v>
      </c>
      <c r="X8102">
        <v>5</v>
      </c>
      <c r="Y8102">
        <v>31</v>
      </c>
      <c r="AD8102"/>
    </row>
    <row r="8103" spans="1:30" x14ac:dyDescent="0.25">
      <c r="A8103" t="s">
        <v>10</v>
      </c>
      <c r="B8103" s="2">
        <v>43787</v>
      </c>
      <c r="C8103" s="35">
        <f>YEAR(Sales[[#This Row],[ShipDate]])</f>
        <v>2019</v>
      </c>
      <c r="D8103" t="s">
        <v>36</v>
      </c>
      <c r="E8103" t="s">
        <v>69</v>
      </c>
      <c r="F8103" t="s">
        <v>48</v>
      </c>
      <c r="G8103" t="s">
        <v>46</v>
      </c>
      <c r="H8103" t="s">
        <v>399</v>
      </c>
      <c r="I8103" t="s">
        <v>70</v>
      </c>
      <c r="J8103" t="s">
        <v>13</v>
      </c>
      <c r="K8103" t="s">
        <v>275</v>
      </c>
      <c r="L8103" t="s">
        <v>68</v>
      </c>
      <c r="N8103" t="str">
        <f>IF(ISBLANK(Sales[[#This Row],[return]]),"No",Sales[[#This Row],[return]])</f>
        <v>No</v>
      </c>
      <c r="O8103" s="2">
        <v>43781</v>
      </c>
      <c r="P8103" s="8" t="str">
        <f>TEXT(DAY(Sales[[#This Row],[OrderDate]]),"ddd")</f>
        <v>Thu</v>
      </c>
      <c r="Q8103" s="8" t="str">
        <f>TEXT(MONTH(Sales[[#This Row],[ShipDate]])*29,"mmm")</f>
        <v>Nov</v>
      </c>
      <c r="R8103">
        <v>1247</v>
      </c>
      <c r="S8103" t="s">
        <v>2361</v>
      </c>
      <c r="T8103" t="s">
        <v>66</v>
      </c>
      <c r="U8103">
        <v>75081</v>
      </c>
      <c r="V8103" s="1">
        <v>0.2</v>
      </c>
      <c r="W8103">
        <v>8</v>
      </c>
      <c r="X8103">
        <v>1</v>
      </c>
      <c r="Y8103">
        <v>68</v>
      </c>
      <c r="AD8103"/>
    </row>
    <row r="8104" spans="1:30" x14ac:dyDescent="0.25">
      <c r="A8104" t="s">
        <v>10</v>
      </c>
      <c r="B8104" s="2">
        <v>43787</v>
      </c>
      <c r="C8104" s="35">
        <f>YEAR(Sales[[#This Row],[ShipDate]])</f>
        <v>2019</v>
      </c>
      <c r="D8104" t="s">
        <v>36</v>
      </c>
      <c r="E8104" t="s">
        <v>69</v>
      </c>
      <c r="F8104" t="s">
        <v>99</v>
      </c>
      <c r="G8104" t="s">
        <v>46</v>
      </c>
      <c r="H8104" t="s">
        <v>399</v>
      </c>
      <c r="I8104" t="s">
        <v>70</v>
      </c>
      <c r="J8104" t="s">
        <v>13</v>
      </c>
      <c r="K8104" t="s">
        <v>275</v>
      </c>
      <c r="L8104" t="s">
        <v>68</v>
      </c>
      <c r="N8104" t="str">
        <f>IF(ISBLANK(Sales[[#This Row],[return]]),"No",Sales[[#This Row],[return]])</f>
        <v>No</v>
      </c>
      <c r="O8104" s="2">
        <v>43781</v>
      </c>
      <c r="P8104" s="8" t="str">
        <f>TEXT(DAY(Sales[[#This Row],[OrderDate]]),"ddd")</f>
        <v>Thu</v>
      </c>
      <c r="Q8104" s="8" t="str">
        <f>TEXT(MONTH(Sales[[#This Row],[ShipDate]])*29,"mmm")</f>
        <v>Nov</v>
      </c>
      <c r="R8104">
        <v>1068</v>
      </c>
      <c r="S8104" t="s">
        <v>2548</v>
      </c>
      <c r="T8104" t="s">
        <v>66</v>
      </c>
      <c r="U8104">
        <v>75081</v>
      </c>
      <c r="V8104" s="1">
        <v>0.2</v>
      </c>
      <c r="W8104">
        <v>-1</v>
      </c>
      <c r="X8104">
        <v>2</v>
      </c>
      <c r="Y8104">
        <v>45</v>
      </c>
      <c r="AD8104"/>
    </row>
    <row r="8105" spans="1:30" x14ac:dyDescent="0.25">
      <c r="A8105" t="s">
        <v>10</v>
      </c>
      <c r="B8105" s="2">
        <v>43495</v>
      </c>
      <c r="C8105" s="35">
        <f>YEAR(Sales[[#This Row],[ShipDate]])</f>
        <v>2019</v>
      </c>
      <c r="D8105" t="s">
        <v>607</v>
      </c>
      <c r="E8105" t="s">
        <v>18</v>
      </c>
      <c r="F8105" t="s">
        <v>39</v>
      </c>
      <c r="G8105" t="s">
        <v>25</v>
      </c>
      <c r="H8105" t="s">
        <v>79</v>
      </c>
      <c r="I8105" t="s">
        <v>32</v>
      </c>
      <c r="J8105" t="s">
        <v>13</v>
      </c>
      <c r="K8105" t="s">
        <v>1429</v>
      </c>
      <c r="L8105" t="s">
        <v>30</v>
      </c>
      <c r="N8105" t="str">
        <f>IF(ISBLANK(Sales[[#This Row],[return]]),"No",Sales[[#This Row],[return]])</f>
        <v>No</v>
      </c>
      <c r="O8105" s="2">
        <v>43495</v>
      </c>
      <c r="P8105" s="8" t="str">
        <f>TEXT(DAY(Sales[[#This Row],[OrderDate]]),"ddd")</f>
        <v>Mon</v>
      </c>
      <c r="Q8105" s="8" t="str">
        <f>TEXT(MONTH(Sales[[#This Row],[ShipDate]])*29,"mmm")</f>
        <v>Jan</v>
      </c>
      <c r="R8105">
        <v>1483</v>
      </c>
      <c r="S8105" t="s">
        <v>980</v>
      </c>
      <c r="T8105" t="s">
        <v>28</v>
      </c>
      <c r="U8105">
        <v>94109</v>
      </c>
      <c r="V8105" s="1">
        <v>0</v>
      </c>
      <c r="W8105">
        <v>6</v>
      </c>
      <c r="X8105">
        <v>2</v>
      </c>
      <c r="Y8105">
        <v>129</v>
      </c>
      <c r="AD8105"/>
    </row>
    <row r="8106" spans="1:30" x14ac:dyDescent="0.25">
      <c r="A8106" t="s">
        <v>40</v>
      </c>
      <c r="B8106" s="2">
        <v>43785</v>
      </c>
      <c r="C8106" s="35">
        <f>YEAR(Sales[[#This Row],[ShipDate]])</f>
        <v>2019</v>
      </c>
      <c r="D8106" t="s">
        <v>36</v>
      </c>
      <c r="E8106" t="s">
        <v>18</v>
      </c>
      <c r="F8106" t="s">
        <v>33</v>
      </c>
      <c r="G8106" t="s">
        <v>25</v>
      </c>
      <c r="H8106" t="s">
        <v>60</v>
      </c>
      <c r="I8106" t="s">
        <v>63</v>
      </c>
      <c r="J8106" t="s">
        <v>13</v>
      </c>
      <c r="K8106" t="s">
        <v>1532</v>
      </c>
      <c r="L8106" t="s">
        <v>30</v>
      </c>
      <c r="N8106" t="str">
        <f>IF(ISBLANK(Sales[[#This Row],[return]]),"No",Sales[[#This Row],[return]])</f>
        <v>No</v>
      </c>
      <c r="O8106" s="2">
        <v>43781</v>
      </c>
      <c r="P8106" s="8" t="str">
        <f>TEXT(DAY(Sales[[#This Row],[OrderDate]]),"ddd")</f>
        <v>Thu</v>
      </c>
      <c r="Q8106" s="8" t="str">
        <f>TEXT(MONTH(Sales[[#This Row],[ShipDate]])*29,"mmm")</f>
        <v>Nov</v>
      </c>
      <c r="R8106">
        <v>191</v>
      </c>
      <c r="S8106" t="s">
        <v>1926</v>
      </c>
      <c r="T8106" t="s">
        <v>28</v>
      </c>
      <c r="U8106">
        <v>98115</v>
      </c>
      <c r="V8106" s="1">
        <v>0</v>
      </c>
      <c r="W8106">
        <v>5</v>
      </c>
      <c r="X8106">
        <v>2</v>
      </c>
      <c r="Y8106">
        <v>10</v>
      </c>
      <c r="AD8106"/>
    </row>
    <row r="8107" spans="1:30" x14ac:dyDescent="0.25">
      <c r="A8107" t="s">
        <v>40</v>
      </c>
      <c r="B8107" s="2">
        <v>43785</v>
      </c>
      <c r="C8107" s="35">
        <f>YEAR(Sales[[#This Row],[ShipDate]])</f>
        <v>2019</v>
      </c>
      <c r="D8107" t="s">
        <v>36</v>
      </c>
      <c r="E8107" t="s">
        <v>18</v>
      </c>
      <c r="F8107" t="s">
        <v>45</v>
      </c>
      <c r="G8107" t="s">
        <v>25</v>
      </c>
      <c r="H8107" t="s">
        <v>60</v>
      </c>
      <c r="I8107" t="s">
        <v>63</v>
      </c>
      <c r="J8107" t="s">
        <v>13</v>
      </c>
      <c r="K8107" t="s">
        <v>1532</v>
      </c>
      <c r="L8107" t="s">
        <v>30</v>
      </c>
      <c r="N8107" t="str">
        <f>IF(ISBLANK(Sales[[#This Row],[return]]),"No",Sales[[#This Row],[return]])</f>
        <v>No</v>
      </c>
      <c r="O8107" s="2">
        <v>43781</v>
      </c>
      <c r="P8107" s="8" t="str">
        <f>TEXT(DAY(Sales[[#This Row],[OrderDate]]),"ddd")</f>
        <v>Thu</v>
      </c>
      <c r="Q8107" s="8" t="str">
        <f>TEXT(MONTH(Sales[[#This Row],[ShipDate]])*29,"mmm")</f>
        <v>Nov</v>
      </c>
      <c r="R8107">
        <v>527</v>
      </c>
      <c r="S8107" t="s">
        <v>2285</v>
      </c>
      <c r="T8107" t="s">
        <v>28</v>
      </c>
      <c r="U8107">
        <v>98115</v>
      </c>
      <c r="V8107" s="1">
        <v>0</v>
      </c>
      <c r="W8107">
        <v>2</v>
      </c>
      <c r="X8107">
        <v>3</v>
      </c>
      <c r="Y8107">
        <v>9</v>
      </c>
      <c r="AD8107"/>
    </row>
    <row r="8108" spans="1:30" x14ac:dyDescent="0.25">
      <c r="A8108" t="s">
        <v>40</v>
      </c>
      <c r="B8108" s="2">
        <v>43785</v>
      </c>
      <c r="C8108" s="35">
        <f>YEAR(Sales[[#This Row],[ShipDate]])</f>
        <v>2019</v>
      </c>
      <c r="D8108" t="s">
        <v>36</v>
      </c>
      <c r="E8108" t="s">
        <v>18</v>
      </c>
      <c r="F8108" t="s">
        <v>290</v>
      </c>
      <c r="G8108" t="s">
        <v>25</v>
      </c>
      <c r="H8108" t="s">
        <v>60</v>
      </c>
      <c r="I8108" t="s">
        <v>63</v>
      </c>
      <c r="J8108" t="s">
        <v>13</v>
      </c>
      <c r="K8108" t="s">
        <v>1532</v>
      </c>
      <c r="L8108" t="s">
        <v>30</v>
      </c>
      <c r="N8108" t="str">
        <f>IF(ISBLANK(Sales[[#This Row],[return]]),"No",Sales[[#This Row],[return]])</f>
        <v>No</v>
      </c>
      <c r="O8108" s="2">
        <v>43781</v>
      </c>
      <c r="P8108" s="8" t="str">
        <f>TEXT(DAY(Sales[[#This Row],[OrderDate]]),"ddd")</f>
        <v>Thu</v>
      </c>
      <c r="Q8108" s="8" t="str">
        <f>TEXT(MONTH(Sales[[#This Row],[ShipDate]])*29,"mmm")</f>
        <v>Nov</v>
      </c>
      <c r="R8108">
        <v>77</v>
      </c>
      <c r="S8108" t="s">
        <v>1715</v>
      </c>
      <c r="T8108" t="s">
        <v>28</v>
      </c>
      <c r="U8108">
        <v>98115</v>
      </c>
      <c r="V8108" s="1">
        <v>0</v>
      </c>
      <c r="W8108">
        <v>8</v>
      </c>
      <c r="X8108">
        <v>3</v>
      </c>
      <c r="Y8108">
        <v>28</v>
      </c>
      <c r="AD8108"/>
    </row>
    <row r="8109" spans="1:30" x14ac:dyDescent="0.25">
      <c r="A8109" t="s">
        <v>10</v>
      </c>
      <c r="B8109" s="2">
        <v>43664</v>
      </c>
      <c r="C8109" s="35">
        <f>YEAR(Sales[[#This Row],[ShipDate]])</f>
        <v>2019</v>
      </c>
      <c r="D8109" t="s">
        <v>19</v>
      </c>
      <c r="E8109" t="s">
        <v>18</v>
      </c>
      <c r="F8109" t="s">
        <v>23</v>
      </c>
      <c r="G8109" t="s">
        <v>11</v>
      </c>
      <c r="H8109" t="s">
        <v>146</v>
      </c>
      <c r="I8109" t="s">
        <v>149</v>
      </c>
      <c r="J8109" t="s">
        <v>13</v>
      </c>
      <c r="K8109" t="s">
        <v>1319</v>
      </c>
      <c r="L8109" t="s">
        <v>92</v>
      </c>
      <c r="N8109" t="str">
        <f>IF(ISBLANK(Sales[[#This Row],[return]]),"No",Sales[[#This Row],[return]])</f>
        <v>No</v>
      </c>
      <c r="O8109" s="2">
        <v>43661</v>
      </c>
      <c r="P8109" s="8" t="str">
        <f>TEXT(DAY(Sales[[#This Row],[OrderDate]]),"ddd")</f>
        <v>Sun</v>
      </c>
      <c r="Q8109" s="8" t="str">
        <f>TEXT(MONTH(Sales[[#This Row],[ShipDate]])*29,"mmm")</f>
        <v>Jul</v>
      </c>
      <c r="R8109">
        <v>841</v>
      </c>
      <c r="S8109" t="s">
        <v>3113</v>
      </c>
      <c r="T8109" t="s">
        <v>90</v>
      </c>
      <c r="U8109">
        <v>10024</v>
      </c>
      <c r="V8109" s="1">
        <v>0.1</v>
      </c>
      <c r="W8109">
        <v>89</v>
      </c>
      <c r="X8109">
        <v>6</v>
      </c>
      <c r="Y8109">
        <v>664</v>
      </c>
      <c r="AD8109"/>
    </row>
    <row r="8110" spans="1:30" x14ac:dyDescent="0.25">
      <c r="A8110" t="s">
        <v>10</v>
      </c>
      <c r="B8110" s="2">
        <v>43664</v>
      </c>
      <c r="C8110" s="35">
        <f>YEAR(Sales[[#This Row],[ShipDate]])</f>
        <v>2019</v>
      </c>
      <c r="D8110" t="s">
        <v>19</v>
      </c>
      <c r="E8110" t="s">
        <v>18</v>
      </c>
      <c r="F8110" t="s">
        <v>45</v>
      </c>
      <c r="G8110" t="s">
        <v>25</v>
      </c>
      <c r="H8110" t="s">
        <v>146</v>
      </c>
      <c r="I8110" t="s">
        <v>149</v>
      </c>
      <c r="J8110" t="s">
        <v>13</v>
      </c>
      <c r="K8110" t="s">
        <v>1319</v>
      </c>
      <c r="L8110" t="s">
        <v>92</v>
      </c>
      <c r="N8110" t="str">
        <f>IF(ISBLANK(Sales[[#This Row],[return]]),"No",Sales[[#This Row],[return]])</f>
        <v>No</v>
      </c>
      <c r="O8110" s="2">
        <v>43661</v>
      </c>
      <c r="P8110" s="8" t="str">
        <f>TEXT(DAY(Sales[[#This Row],[OrderDate]]),"ddd")</f>
        <v>Sun</v>
      </c>
      <c r="Q8110" s="8" t="str">
        <f>TEXT(MONTH(Sales[[#This Row],[ShipDate]])*29,"mmm")</f>
        <v>Jul</v>
      </c>
      <c r="R8110">
        <v>1166</v>
      </c>
      <c r="S8110" t="s">
        <v>1969</v>
      </c>
      <c r="T8110" t="s">
        <v>90</v>
      </c>
      <c r="U8110">
        <v>10024</v>
      </c>
      <c r="V8110" s="1">
        <v>0</v>
      </c>
      <c r="W8110">
        <v>2</v>
      </c>
      <c r="X8110">
        <v>2</v>
      </c>
      <c r="Y8110">
        <v>7</v>
      </c>
      <c r="AD8110"/>
    </row>
    <row r="8111" spans="1:30" x14ac:dyDescent="0.25">
      <c r="A8111" t="s">
        <v>10</v>
      </c>
      <c r="B8111" s="2">
        <v>43664</v>
      </c>
      <c r="C8111" s="35">
        <f>YEAR(Sales[[#This Row],[ShipDate]])</f>
        <v>2019</v>
      </c>
      <c r="D8111" t="s">
        <v>19</v>
      </c>
      <c r="E8111" t="s">
        <v>18</v>
      </c>
      <c r="F8111" t="s">
        <v>59</v>
      </c>
      <c r="G8111" t="s">
        <v>25</v>
      </c>
      <c r="H8111" t="s">
        <v>146</v>
      </c>
      <c r="I8111" t="s">
        <v>149</v>
      </c>
      <c r="J8111" t="s">
        <v>13</v>
      </c>
      <c r="K8111" t="s">
        <v>1319</v>
      </c>
      <c r="L8111" t="s">
        <v>92</v>
      </c>
      <c r="N8111" t="str">
        <f>IF(ISBLANK(Sales[[#This Row],[return]]),"No",Sales[[#This Row],[return]])</f>
        <v>No</v>
      </c>
      <c r="O8111" s="2">
        <v>43661</v>
      </c>
      <c r="P8111" s="8" t="str">
        <f>TEXT(DAY(Sales[[#This Row],[OrderDate]]),"ddd")</f>
        <v>Sun</v>
      </c>
      <c r="Q8111" s="8" t="str">
        <f>TEXT(MONTH(Sales[[#This Row],[ShipDate]])*29,"mmm")</f>
        <v>Jul</v>
      </c>
      <c r="R8111">
        <v>1490</v>
      </c>
      <c r="S8111" t="s">
        <v>1900</v>
      </c>
      <c r="T8111" t="s">
        <v>90</v>
      </c>
      <c r="U8111">
        <v>10024</v>
      </c>
      <c r="V8111" s="1">
        <v>0</v>
      </c>
      <c r="W8111">
        <v>4</v>
      </c>
      <c r="X8111">
        <v>2</v>
      </c>
      <c r="Y8111">
        <v>9</v>
      </c>
      <c r="AD8111"/>
    </row>
    <row r="8112" spans="1:30" x14ac:dyDescent="0.25">
      <c r="A8112" t="s">
        <v>10</v>
      </c>
      <c r="B8112" s="2">
        <v>43664</v>
      </c>
      <c r="C8112" s="35">
        <f>YEAR(Sales[[#This Row],[ShipDate]])</f>
        <v>2019</v>
      </c>
      <c r="D8112" t="s">
        <v>19</v>
      </c>
      <c r="E8112" t="s">
        <v>18</v>
      </c>
      <c r="F8112" t="s">
        <v>33</v>
      </c>
      <c r="G8112" t="s">
        <v>25</v>
      </c>
      <c r="H8112" t="s">
        <v>146</v>
      </c>
      <c r="I8112" t="s">
        <v>149</v>
      </c>
      <c r="J8112" t="s">
        <v>13</v>
      </c>
      <c r="K8112" t="s">
        <v>1319</v>
      </c>
      <c r="L8112" t="s">
        <v>92</v>
      </c>
      <c r="N8112" t="str">
        <f>IF(ISBLANK(Sales[[#This Row],[return]]),"No",Sales[[#This Row],[return]])</f>
        <v>No</v>
      </c>
      <c r="O8112" s="2">
        <v>43661</v>
      </c>
      <c r="P8112" s="8" t="str">
        <f>TEXT(DAY(Sales[[#This Row],[OrderDate]]),"ddd")</f>
        <v>Sun</v>
      </c>
      <c r="Q8112" s="8" t="str">
        <f>TEXT(MONTH(Sales[[#This Row],[ShipDate]])*29,"mmm")</f>
        <v>Jul</v>
      </c>
      <c r="R8112">
        <v>219</v>
      </c>
      <c r="S8112" t="s">
        <v>539</v>
      </c>
      <c r="T8112" t="s">
        <v>90</v>
      </c>
      <c r="U8112">
        <v>10024</v>
      </c>
      <c r="V8112" s="1">
        <v>0</v>
      </c>
      <c r="W8112">
        <v>4</v>
      </c>
      <c r="X8112">
        <v>3</v>
      </c>
      <c r="Y8112">
        <v>8</v>
      </c>
      <c r="AD8112"/>
    </row>
    <row r="8113" spans="1:30" x14ac:dyDescent="0.25">
      <c r="A8113" t="s">
        <v>10</v>
      </c>
      <c r="B8113" s="2">
        <v>43664</v>
      </c>
      <c r="C8113" s="35">
        <f>YEAR(Sales[[#This Row],[ShipDate]])</f>
        <v>2019</v>
      </c>
      <c r="D8113" t="s">
        <v>19</v>
      </c>
      <c r="E8113" t="s">
        <v>18</v>
      </c>
      <c r="F8113" t="s">
        <v>99</v>
      </c>
      <c r="G8113" t="s">
        <v>46</v>
      </c>
      <c r="H8113" t="s">
        <v>146</v>
      </c>
      <c r="I8113" t="s">
        <v>149</v>
      </c>
      <c r="J8113" t="s">
        <v>13</v>
      </c>
      <c r="K8113" t="s">
        <v>1319</v>
      </c>
      <c r="L8113" t="s">
        <v>92</v>
      </c>
      <c r="N8113" t="str">
        <f>IF(ISBLANK(Sales[[#This Row],[return]]),"No",Sales[[#This Row],[return]])</f>
        <v>No</v>
      </c>
      <c r="O8113" s="2">
        <v>43661</v>
      </c>
      <c r="P8113" s="8" t="str">
        <f>TEXT(DAY(Sales[[#This Row],[OrderDate]]),"ddd")</f>
        <v>Sun</v>
      </c>
      <c r="Q8113" s="8" t="str">
        <f>TEXT(MONTH(Sales[[#This Row],[ShipDate]])*29,"mmm")</f>
        <v>Jul</v>
      </c>
      <c r="R8113">
        <v>1468</v>
      </c>
      <c r="S8113" t="s">
        <v>629</v>
      </c>
      <c r="T8113" t="s">
        <v>90</v>
      </c>
      <c r="U8113">
        <v>10024</v>
      </c>
      <c r="V8113" s="1">
        <v>0</v>
      </c>
      <c r="W8113">
        <v>9</v>
      </c>
      <c r="X8113">
        <v>2</v>
      </c>
      <c r="Y8113">
        <v>42</v>
      </c>
      <c r="AD8113"/>
    </row>
    <row r="8114" spans="1:30" x14ac:dyDescent="0.25">
      <c r="A8114" t="s">
        <v>10</v>
      </c>
      <c r="B8114" s="2">
        <v>43517</v>
      </c>
      <c r="C8114" s="35">
        <f>YEAR(Sales[[#This Row],[ShipDate]])</f>
        <v>2019</v>
      </c>
      <c r="D8114" t="s">
        <v>19</v>
      </c>
      <c r="E8114" t="s">
        <v>31</v>
      </c>
      <c r="F8114" t="s">
        <v>33</v>
      </c>
      <c r="G8114" t="s">
        <v>25</v>
      </c>
      <c r="H8114" t="s">
        <v>26</v>
      </c>
      <c r="I8114" t="s">
        <v>32</v>
      </c>
      <c r="J8114" t="s">
        <v>13</v>
      </c>
      <c r="K8114" t="s">
        <v>243</v>
      </c>
      <c r="L8114" t="s">
        <v>30</v>
      </c>
      <c r="N8114" t="str">
        <f>IF(ISBLANK(Sales[[#This Row],[return]]),"No",Sales[[#This Row],[return]])</f>
        <v>No</v>
      </c>
      <c r="O8114" s="2">
        <v>43514</v>
      </c>
      <c r="P8114" s="8" t="str">
        <f>TEXT(DAY(Sales[[#This Row],[OrderDate]]),"ddd")</f>
        <v>Wed</v>
      </c>
      <c r="Q8114" s="8" t="str">
        <f>TEXT(MONTH(Sales[[#This Row],[ShipDate]])*29,"mmm")</f>
        <v>Feb</v>
      </c>
      <c r="R8114">
        <v>202</v>
      </c>
      <c r="S8114" t="s">
        <v>922</v>
      </c>
      <c r="T8114" t="s">
        <v>28</v>
      </c>
      <c r="U8114">
        <v>90045</v>
      </c>
      <c r="V8114" s="1">
        <v>0</v>
      </c>
      <c r="W8114">
        <v>5</v>
      </c>
      <c r="X8114">
        <v>2</v>
      </c>
      <c r="Y8114">
        <v>10</v>
      </c>
      <c r="AD8114"/>
    </row>
    <row r="8115" spans="1:30" x14ac:dyDescent="0.25">
      <c r="A8115" t="s">
        <v>10</v>
      </c>
      <c r="B8115" s="2">
        <v>43517</v>
      </c>
      <c r="C8115" s="35">
        <f>YEAR(Sales[[#This Row],[ShipDate]])</f>
        <v>2019</v>
      </c>
      <c r="D8115" t="s">
        <v>19</v>
      </c>
      <c r="E8115" t="s">
        <v>31</v>
      </c>
      <c r="F8115" t="s">
        <v>99</v>
      </c>
      <c r="G8115" t="s">
        <v>46</v>
      </c>
      <c r="H8115" t="s">
        <v>26</v>
      </c>
      <c r="I8115" t="s">
        <v>32</v>
      </c>
      <c r="J8115" t="s">
        <v>13</v>
      </c>
      <c r="K8115" t="s">
        <v>243</v>
      </c>
      <c r="L8115" t="s">
        <v>30</v>
      </c>
      <c r="N8115" t="str">
        <f>IF(ISBLANK(Sales[[#This Row],[return]]),"No",Sales[[#This Row],[return]])</f>
        <v>No</v>
      </c>
      <c r="O8115" s="2">
        <v>43514</v>
      </c>
      <c r="P8115" s="8" t="str">
        <f>TEXT(DAY(Sales[[#This Row],[OrderDate]]),"ddd")</f>
        <v>Wed</v>
      </c>
      <c r="Q8115" s="8" t="str">
        <f>TEXT(MONTH(Sales[[#This Row],[ShipDate]])*29,"mmm")</f>
        <v>Feb</v>
      </c>
      <c r="R8115">
        <v>1078</v>
      </c>
      <c r="S8115" t="s">
        <v>2533</v>
      </c>
      <c r="T8115" t="s">
        <v>28</v>
      </c>
      <c r="U8115">
        <v>90045</v>
      </c>
      <c r="V8115" s="1">
        <v>0</v>
      </c>
      <c r="W8115">
        <v>47</v>
      </c>
      <c r="X8115">
        <v>3</v>
      </c>
      <c r="Y8115">
        <v>110</v>
      </c>
      <c r="AD8115"/>
    </row>
    <row r="8116" spans="1:30" x14ac:dyDescent="0.25">
      <c r="A8116" t="s">
        <v>10</v>
      </c>
      <c r="B8116" s="2">
        <v>43517</v>
      </c>
      <c r="C8116" s="35">
        <f>YEAR(Sales[[#This Row],[ShipDate]])</f>
        <v>2019</v>
      </c>
      <c r="D8116" t="s">
        <v>19</v>
      </c>
      <c r="E8116" t="s">
        <v>31</v>
      </c>
      <c r="F8116" t="s">
        <v>48</v>
      </c>
      <c r="G8116" t="s">
        <v>46</v>
      </c>
      <c r="H8116" t="s">
        <v>26</v>
      </c>
      <c r="I8116" t="s">
        <v>32</v>
      </c>
      <c r="J8116" t="s">
        <v>13</v>
      </c>
      <c r="K8116" t="s">
        <v>243</v>
      </c>
      <c r="L8116" t="s">
        <v>30</v>
      </c>
      <c r="N8116" t="str">
        <f>IF(ISBLANK(Sales[[#This Row],[return]]),"No",Sales[[#This Row],[return]])</f>
        <v>No</v>
      </c>
      <c r="O8116" s="2">
        <v>43514</v>
      </c>
      <c r="P8116" s="8" t="str">
        <f>TEXT(DAY(Sales[[#This Row],[OrderDate]]),"ddd")</f>
        <v>Wed</v>
      </c>
      <c r="Q8116" s="8" t="str">
        <f>TEXT(MONTH(Sales[[#This Row],[ShipDate]])*29,"mmm")</f>
        <v>Feb</v>
      </c>
      <c r="R8116">
        <v>911</v>
      </c>
      <c r="S8116" t="s">
        <v>770</v>
      </c>
      <c r="T8116" t="s">
        <v>28</v>
      </c>
      <c r="U8116">
        <v>90045</v>
      </c>
      <c r="V8116" s="1">
        <v>0.2</v>
      </c>
      <c r="W8116">
        <v>10</v>
      </c>
      <c r="X8116">
        <v>3</v>
      </c>
      <c r="Y8116">
        <v>168</v>
      </c>
      <c r="AD8116"/>
    </row>
    <row r="8117" spans="1:30" x14ac:dyDescent="0.25">
      <c r="A8117" t="s">
        <v>40</v>
      </c>
      <c r="B8117" s="2">
        <v>43730</v>
      </c>
      <c r="C8117" s="35">
        <f>YEAR(Sales[[#This Row],[ShipDate]])</f>
        <v>2019</v>
      </c>
      <c r="D8117" t="s">
        <v>36</v>
      </c>
      <c r="E8117" t="s">
        <v>31</v>
      </c>
      <c r="F8117" t="s">
        <v>43</v>
      </c>
      <c r="G8117" t="s">
        <v>11</v>
      </c>
      <c r="H8117" t="s">
        <v>249</v>
      </c>
      <c r="I8117" t="s">
        <v>598</v>
      </c>
      <c r="J8117" t="s">
        <v>13</v>
      </c>
      <c r="K8117" t="s">
        <v>653</v>
      </c>
      <c r="L8117" t="s">
        <v>17</v>
      </c>
      <c r="N8117" t="str">
        <f>IF(ISBLANK(Sales[[#This Row],[return]]),"No",Sales[[#This Row],[return]])</f>
        <v>No</v>
      </c>
      <c r="O8117" s="2">
        <v>43726</v>
      </c>
      <c r="P8117" s="8" t="str">
        <f>TEXT(DAY(Sales[[#This Row],[OrderDate]]),"ddd")</f>
        <v>Wed</v>
      </c>
      <c r="Q8117" s="8" t="str">
        <f>TEXT(MONTH(Sales[[#This Row],[ShipDate]])*29,"mmm")</f>
        <v>Sep</v>
      </c>
      <c r="R8117">
        <v>1054</v>
      </c>
      <c r="S8117" t="s">
        <v>2661</v>
      </c>
      <c r="T8117" t="s">
        <v>15</v>
      </c>
      <c r="U8117">
        <v>31907</v>
      </c>
      <c r="V8117" s="1">
        <v>0</v>
      </c>
      <c r="W8117">
        <v>7</v>
      </c>
      <c r="X8117">
        <v>4</v>
      </c>
      <c r="Y8117">
        <v>20</v>
      </c>
      <c r="AD8117"/>
    </row>
    <row r="8118" spans="1:30" x14ac:dyDescent="0.25">
      <c r="A8118" t="s">
        <v>40</v>
      </c>
      <c r="B8118" s="2">
        <v>43730</v>
      </c>
      <c r="C8118" s="35">
        <f>YEAR(Sales[[#This Row],[ShipDate]])</f>
        <v>2019</v>
      </c>
      <c r="D8118" t="s">
        <v>36</v>
      </c>
      <c r="E8118" t="s">
        <v>31</v>
      </c>
      <c r="F8118" t="s">
        <v>290</v>
      </c>
      <c r="G8118" t="s">
        <v>25</v>
      </c>
      <c r="H8118" t="s">
        <v>249</v>
      </c>
      <c r="I8118" t="s">
        <v>598</v>
      </c>
      <c r="J8118" t="s">
        <v>13</v>
      </c>
      <c r="K8118" t="s">
        <v>653</v>
      </c>
      <c r="L8118" t="s">
        <v>17</v>
      </c>
      <c r="N8118" t="str">
        <f>IF(ISBLANK(Sales[[#This Row],[return]]),"No",Sales[[#This Row],[return]])</f>
        <v>No</v>
      </c>
      <c r="O8118" s="2">
        <v>43726</v>
      </c>
      <c r="P8118" s="8" t="str">
        <f>TEXT(DAY(Sales[[#This Row],[OrderDate]]),"ddd")</f>
        <v>Wed</v>
      </c>
      <c r="Q8118" s="8" t="str">
        <f>TEXT(MONTH(Sales[[#This Row],[ShipDate]])*29,"mmm")</f>
        <v>Sep</v>
      </c>
      <c r="R8118">
        <v>668</v>
      </c>
      <c r="S8118" t="s">
        <v>3176</v>
      </c>
      <c r="T8118" t="s">
        <v>15</v>
      </c>
      <c r="U8118">
        <v>31907</v>
      </c>
      <c r="V8118" s="1">
        <v>0</v>
      </c>
      <c r="W8118">
        <v>10</v>
      </c>
      <c r="X8118">
        <v>2</v>
      </c>
      <c r="Y8118">
        <v>34</v>
      </c>
      <c r="AD8118"/>
    </row>
    <row r="8119" spans="1:30" x14ac:dyDescent="0.25">
      <c r="A8119" t="s">
        <v>40</v>
      </c>
      <c r="B8119" s="2">
        <v>43730</v>
      </c>
      <c r="C8119" s="35">
        <f>YEAR(Sales[[#This Row],[ShipDate]])</f>
        <v>2019</v>
      </c>
      <c r="D8119" t="s">
        <v>36</v>
      </c>
      <c r="E8119" t="s">
        <v>31</v>
      </c>
      <c r="F8119" t="s">
        <v>45</v>
      </c>
      <c r="G8119" t="s">
        <v>25</v>
      </c>
      <c r="H8119" t="s">
        <v>249</v>
      </c>
      <c r="I8119" t="s">
        <v>598</v>
      </c>
      <c r="J8119" t="s">
        <v>13</v>
      </c>
      <c r="K8119" t="s">
        <v>653</v>
      </c>
      <c r="L8119" t="s">
        <v>17</v>
      </c>
      <c r="N8119" t="str">
        <f>IF(ISBLANK(Sales[[#This Row],[return]]),"No",Sales[[#This Row],[return]])</f>
        <v>No</v>
      </c>
      <c r="O8119" s="2">
        <v>43726</v>
      </c>
      <c r="P8119" s="8" t="str">
        <f>TEXT(DAY(Sales[[#This Row],[OrderDate]]),"ddd")</f>
        <v>Wed</v>
      </c>
      <c r="Q8119" s="8" t="str">
        <f>TEXT(MONTH(Sales[[#This Row],[ShipDate]])*29,"mmm")</f>
        <v>Sep</v>
      </c>
      <c r="R8119">
        <v>889</v>
      </c>
      <c r="S8119" t="s">
        <v>247</v>
      </c>
      <c r="T8119" t="s">
        <v>15</v>
      </c>
      <c r="U8119">
        <v>31907</v>
      </c>
      <c r="V8119" s="1">
        <v>0</v>
      </c>
      <c r="W8119">
        <v>34</v>
      </c>
      <c r="X8119">
        <v>3</v>
      </c>
      <c r="Y8119">
        <v>114</v>
      </c>
      <c r="AD8119"/>
    </row>
    <row r="8120" spans="1:30" x14ac:dyDescent="0.25">
      <c r="A8120" t="s">
        <v>40</v>
      </c>
      <c r="B8120" s="2">
        <v>43730</v>
      </c>
      <c r="C8120" s="35">
        <f>YEAR(Sales[[#This Row],[ShipDate]])</f>
        <v>2019</v>
      </c>
      <c r="D8120" t="s">
        <v>36</v>
      </c>
      <c r="E8120" t="s">
        <v>31</v>
      </c>
      <c r="F8120" t="s">
        <v>59</v>
      </c>
      <c r="G8120" t="s">
        <v>25</v>
      </c>
      <c r="H8120" t="s">
        <v>249</v>
      </c>
      <c r="I8120" t="s">
        <v>598</v>
      </c>
      <c r="J8120" t="s">
        <v>13</v>
      </c>
      <c r="K8120" t="s">
        <v>653</v>
      </c>
      <c r="L8120" t="s">
        <v>17</v>
      </c>
      <c r="N8120" t="str">
        <f>IF(ISBLANK(Sales[[#This Row],[return]]),"No",Sales[[#This Row],[return]])</f>
        <v>No</v>
      </c>
      <c r="O8120" s="2">
        <v>43726</v>
      </c>
      <c r="P8120" s="8" t="str">
        <f>TEXT(DAY(Sales[[#This Row],[OrderDate]]),"ddd")</f>
        <v>Wed</v>
      </c>
      <c r="Q8120" s="8" t="str">
        <f>TEXT(MONTH(Sales[[#This Row],[ShipDate]])*29,"mmm")</f>
        <v>Sep</v>
      </c>
      <c r="R8120">
        <v>1797</v>
      </c>
      <c r="S8120" t="s">
        <v>1917</v>
      </c>
      <c r="T8120" t="s">
        <v>15</v>
      </c>
      <c r="U8120">
        <v>31907</v>
      </c>
      <c r="V8120" s="1">
        <v>0</v>
      </c>
      <c r="W8120">
        <v>12</v>
      </c>
      <c r="X8120">
        <v>4</v>
      </c>
      <c r="Y8120">
        <v>26</v>
      </c>
      <c r="AD8120"/>
    </row>
    <row r="8121" spans="1:30" x14ac:dyDescent="0.25">
      <c r="A8121" t="s">
        <v>40</v>
      </c>
      <c r="B8121" s="2">
        <v>43730</v>
      </c>
      <c r="C8121" s="35">
        <f>YEAR(Sales[[#This Row],[ShipDate]])</f>
        <v>2019</v>
      </c>
      <c r="D8121" t="s">
        <v>36</v>
      </c>
      <c r="E8121" t="s">
        <v>31</v>
      </c>
      <c r="F8121" t="s">
        <v>59</v>
      </c>
      <c r="G8121" t="s">
        <v>25</v>
      </c>
      <c r="H8121" t="s">
        <v>249</v>
      </c>
      <c r="I8121" t="s">
        <v>598</v>
      </c>
      <c r="J8121" t="s">
        <v>13</v>
      </c>
      <c r="K8121" t="s">
        <v>653</v>
      </c>
      <c r="L8121" t="s">
        <v>17</v>
      </c>
      <c r="N8121" t="str">
        <f>IF(ISBLANK(Sales[[#This Row],[return]]),"No",Sales[[#This Row],[return]])</f>
        <v>No</v>
      </c>
      <c r="O8121" s="2">
        <v>43726</v>
      </c>
      <c r="P8121" s="8" t="str">
        <f>TEXT(DAY(Sales[[#This Row],[OrderDate]]),"ddd")</f>
        <v>Wed</v>
      </c>
      <c r="Q8121" s="8" t="str">
        <f>TEXT(MONTH(Sales[[#This Row],[ShipDate]])*29,"mmm")</f>
        <v>Sep</v>
      </c>
      <c r="R8121">
        <v>1710</v>
      </c>
      <c r="S8121" t="s">
        <v>1636</v>
      </c>
      <c r="T8121" t="s">
        <v>15</v>
      </c>
      <c r="U8121">
        <v>31907</v>
      </c>
      <c r="V8121" s="1">
        <v>0</v>
      </c>
      <c r="W8121">
        <v>115</v>
      </c>
      <c r="X8121">
        <v>5</v>
      </c>
      <c r="Y8121">
        <v>245</v>
      </c>
      <c r="AD8121"/>
    </row>
    <row r="8122" spans="1:30" x14ac:dyDescent="0.25">
      <c r="A8122" t="s">
        <v>40</v>
      </c>
      <c r="B8122" s="2">
        <v>43730</v>
      </c>
      <c r="C8122" s="35">
        <f>YEAR(Sales[[#This Row],[ShipDate]])</f>
        <v>2019</v>
      </c>
      <c r="D8122" t="s">
        <v>36</v>
      </c>
      <c r="E8122" t="s">
        <v>31</v>
      </c>
      <c r="F8122" t="s">
        <v>59</v>
      </c>
      <c r="G8122" t="s">
        <v>25</v>
      </c>
      <c r="H8122" t="s">
        <v>249</v>
      </c>
      <c r="I8122" t="s">
        <v>598</v>
      </c>
      <c r="J8122" t="s">
        <v>13</v>
      </c>
      <c r="K8122" t="s">
        <v>653</v>
      </c>
      <c r="L8122" t="s">
        <v>17</v>
      </c>
      <c r="N8122" t="str">
        <f>IF(ISBLANK(Sales[[#This Row],[return]]),"No",Sales[[#This Row],[return]])</f>
        <v>No</v>
      </c>
      <c r="O8122" s="2">
        <v>43726</v>
      </c>
      <c r="P8122" s="8" t="str">
        <f>TEXT(DAY(Sales[[#This Row],[OrderDate]]),"ddd")</f>
        <v>Wed</v>
      </c>
      <c r="Q8122" s="8" t="str">
        <f>TEXT(MONTH(Sales[[#This Row],[ShipDate]])*29,"mmm")</f>
        <v>Sep</v>
      </c>
      <c r="R8122">
        <v>1302</v>
      </c>
      <c r="S8122" t="s">
        <v>495</v>
      </c>
      <c r="T8122" t="s">
        <v>15</v>
      </c>
      <c r="U8122">
        <v>31907</v>
      </c>
      <c r="V8122" s="1">
        <v>0</v>
      </c>
      <c r="W8122">
        <v>24</v>
      </c>
      <c r="X8122">
        <v>7</v>
      </c>
      <c r="Y8122">
        <v>51</v>
      </c>
      <c r="AD8122"/>
    </row>
    <row r="8123" spans="1:30" x14ac:dyDescent="0.25">
      <c r="A8123" t="s">
        <v>40</v>
      </c>
      <c r="B8123" s="2">
        <v>43730</v>
      </c>
      <c r="C8123" s="35">
        <f>YEAR(Sales[[#This Row],[ShipDate]])</f>
        <v>2019</v>
      </c>
      <c r="D8123" t="s">
        <v>36</v>
      </c>
      <c r="E8123" t="s">
        <v>31</v>
      </c>
      <c r="F8123" t="s">
        <v>48</v>
      </c>
      <c r="G8123" t="s">
        <v>46</v>
      </c>
      <c r="H8123" t="s">
        <v>249</v>
      </c>
      <c r="I8123" t="s">
        <v>598</v>
      </c>
      <c r="J8123" t="s">
        <v>13</v>
      </c>
      <c r="K8123" t="s">
        <v>653</v>
      </c>
      <c r="L8123" t="s">
        <v>17</v>
      </c>
      <c r="N8123" t="str">
        <f>IF(ISBLANK(Sales[[#This Row],[return]]),"No",Sales[[#This Row],[return]])</f>
        <v>No</v>
      </c>
      <c r="O8123" s="2">
        <v>43726</v>
      </c>
      <c r="P8123" s="8" t="str">
        <f>TEXT(DAY(Sales[[#This Row],[OrderDate]]),"ddd")</f>
        <v>Wed</v>
      </c>
      <c r="Q8123" s="8" t="str">
        <f>TEXT(MONTH(Sales[[#This Row],[ShipDate]])*29,"mmm")</f>
        <v>Sep</v>
      </c>
      <c r="R8123">
        <v>160</v>
      </c>
      <c r="S8123" t="s">
        <v>151</v>
      </c>
      <c r="T8123" t="s">
        <v>15</v>
      </c>
      <c r="U8123">
        <v>31907</v>
      </c>
      <c r="V8123" s="1">
        <v>0</v>
      </c>
      <c r="W8123">
        <v>119</v>
      </c>
      <c r="X8123">
        <v>2</v>
      </c>
      <c r="Y8123">
        <v>412</v>
      </c>
      <c r="AD8123"/>
    </row>
    <row r="8124" spans="1:30" x14ac:dyDescent="0.25">
      <c r="A8124" t="s">
        <v>40</v>
      </c>
      <c r="B8124" s="2">
        <v>43730</v>
      </c>
      <c r="C8124" s="35">
        <f>YEAR(Sales[[#This Row],[ShipDate]])</f>
        <v>2019</v>
      </c>
      <c r="D8124" t="s">
        <v>36</v>
      </c>
      <c r="E8124" t="s">
        <v>31</v>
      </c>
      <c r="F8124" t="s">
        <v>48</v>
      </c>
      <c r="G8124" t="s">
        <v>46</v>
      </c>
      <c r="H8124" t="s">
        <v>249</v>
      </c>
      <c r="I8124" t="s">
        <v>598</v>
      </c>
      <c r="J8124" t="s">
        <v>13</v>
      </c>
      <c r="K8124" t="s">
        <v>653</v>
      </c>
      <c r="L8124" t="s">
        <v>17</v>
      </c>
      <c r="N8124" t="str">
        <f>IF(ISBLANK(Sales[[#This Row],[return]]),"No",Sales[[#This Row],[return]])</f>
        <v>No</v>
      </c>
      <c r="O8124" s="2">
        <v>43726</v>
      </c>
      <c r="P8124" s="8" t="str">
        <f>TEXT(DAY(Sales[[#This Row],[OrderDate]]),"ddd")</f>
        <v>Wed</v>
      </c>
      <c r="Q8124" s="8" t="str">
        <f>TEXT(MONTH(Sales[[#This Row],[ShipDate]])*29,"mmm")</f>
        <v>Sep</v>
      </c>
      <c r="R8124">
        <v>891</v>
      </c>
      <c r="S8124" t="s">
        <v>3096</v>
      </c>
      <c r="T8124" t="s">
        <v>15</v>
      </c>
      <c r="U8124">
        <v>31907</v>
      </c>
      <c r="V8124" s="1">
        <v>0</v>
      </c>
      <c r="W8124">
        <v>27</v>
      </c>
      <c r="X8124">
        <v>8</v>
      </c>
      <c r="Y8124">
        <v>96</v>
      </c>
      <c r="AD8124"/>
    </row>
    <row r="8125" spans="1:30" x14ac:dyDescent="0.25">
      <c r="A8125" t="s">
        <v>24</v>
      </c>
      <c r="B8125" s="2">
        <v>43757</v>
      </c>
      <c r="C8125" s="35">
        <f>YEAR(Sales[[#This Row],[ShipDate]])</f>
        <v>2019</v>
      </c>
      <c r="D8125" t="s">
        <v>19</v>
      </c>
      <c r="E8125" t="s">
        <v>31</v>
      </c>
      <c r="F8125" t="s">
        <v>33</v>
      </c>
      <c r="G8125" t="s">
        <v>25</v>
      </c>
      <c r="H8125" t="s">
        <v>368</v>
      </c>
      <c r="I8125" t="s">
        <v>371</v>
      </c>
      <c r="J8125" t="s">
        <v>13</v>
      </c>
      <c r="K8125" t="s">
        <v>2606</v>
      </c>
      <c r="L8125" t="s">
        <v>92</v>
      </c>
      <c r="N8125" t="str">
        <f>IF(ISBLANK(Sales[[#This Row],[return]]),"No",Sales[[#This Row],[return]])</f>
        <v>No</v>
      </c>
      <c r="O8125" s="2">
        <v>43753</v>
      </c>
      <c r="P8125" s="8" t="str">
        <f>TEXT(DAY(Sales[[#This Row],[OrderDate]]),"ddd")</f>
        <v>Sun</v>
      </c>
      <c r="Q8125" s="8" t="str">
        <f>TEXT(MONTH(Sales[[#This Row],[ShipDate]])*29,"mmm")</f>
        <v>Oct</v>
      </c>
      <c r="R8125">
        <v>1264</v>
      </c>
      <c r="S8125" t="s">
        <v>1658</v>
      </c>
      <c r="T8125" t="s">
        <v>90</v>
      </c>
      <c r="U8125">
        <v>6824</v>
      </c>
      <c r="V8125" s="1">
        <v>0</v>
      </c>
      <c r="W8125">
        <v>6</v>
      </c>
      <c r="X8125">
        <v>5</v>
      </c>
      <c r="Y8125">
        <v>13</v>
      </c>
      <c r="AD8125"/>
    </row>
    <row r="8126" spans="1:30" x14ac:dyDescent="0.25">
      <c r="A8126" t="s">
        <v>24</v>
      </c>
      <c r="B8126" s="2">
        <v>43834</v>
      </c>
      <c r="C8126" s="35">
        <f>YEAR(Sales[[#This Row],[ShipDate]])</f>
        <v>2020</v>
      </c>
      <c r="D8126" t="s">
        <v>36</v>
      </c>
      <c r="E8126" t="s">
        <v>18</v>
      </c>
      <c r="F8126" t="s">
        <v>33</v>
      </c>
      <c r="G8126" t="s">
        <v>25</v>
      </c>
      <c r="H8126" t="s">
        <v>146</v>
      </c>
      <c r="I8126" t="s">
        <v>149</v>
      </c>
      <c r="J8126" t="s">
        <v>13</v>
      </c>
      <c r="K8126" t="s">
        <v>883</v>
      </c>
      <c r="L8126" t="s">
        <v>92</v>
      </c>
      <c r="N8126" t="str">
        <f>IF(ISBLANK(Sales[[#This Row],[return]]),"No",Sales[[#This Row],[return]])</f>
        <v>No</v>
      </c>
      <c r="O8126" s="2">
        <v>43827</v>
      </c>
      <c r="P8126" s="8" t="str">
        <f>TEXT(DAY(Sales[[#This Row],[OrderDate]]),"ddd")</f>
        <v>Sat</v>
      </c>
      <c r="Q8126" s="8" t="str">
        <f>TEXT(MONTH(Sales[[#This Row],[ShipDate]])*29,"mmm")</f>
        <v>Jan</v>
      </c>
      <c r="R8126">
        <v>180</v>
      </c>
      <c r="S8126" t="s">
        <v>866</v>
      </c>
      <c r="T8126" t="s">
        <v>90</v>
      </c>
      <c r="U8126">
        <v>10024</v>
      </c>
      <c r="V8126" s="1">
        <v>0</v>
      </c>
      <c r="W8126">
        <v>35</v>
      </c>
      <c r="X8126">
        <v>7</v>
      </c>
      <c r="Y8126">
        <v>72</v>
      </c>
      <c r="AD8126"/>
    </row>
    <row r="8127" spans="1:30" x14ac:dyDescent="0.25">
      <c r="A8127" t="s">
        <v>24</v>
      </c>
      <c r="B8127" s="2">
        <v>43834</v>
      </c>
      <c r="C8127" s="35">
        <f>YEAR(Sales[[#This Row],[ShipDate]])</f>
        <v>2020</v>
      </c>
      <c r="D8127" t="s">
        <v>36</v>
      </c>
      <c r="E8127" t="s">
        <v>18</v>
      </c>
      <c r="F8127" t="s">
        <v>150</v>
      </c>
      <c r="G8127" t="s">
        <v>25</v>
      </c>
      <c r="H8127" t="s">
        <v>146</v>
      </c>
      <c r="I8127" t="s">
        <v>149</v>
      </c>
      <c r="J8127" t="s">
        <v>13</v>
      </c>
      <c r="K8127" t="s">
        <v>883</v>
      </c>
      <c r="L8127" t="s">
        <v>92</v>
      </c>
      <c r="N8127" t="str">
        <f>IF(ISBLANK(Sales[[#This Row],[return]]),"No",Sales[[#This Row],[return]])</f>
        <v>No</v>
      </c>
      <c r="O8127" s="2">
        <v>43827</v>
      </c>
      <c r="P8127" s="8" t="str">
        <f>TEXT(DAY(Sales[[#This Row],[OrderDate]]),"ddd")</f>
        <v>Sat</v>
      </c>
      <c r="Q8127" s="8" t="str">
        <f>TEXT(MONTH(Sales[[#This Row],[ShipDate]])*29,"mmm")</f>
        <v>Jan</v>
      </c>
      <c r="R8127">
        <v>1218</v>
      </c>
      <c r="S8127" t="s">
        <v>424</v>
      </c>
      <c r="T8127" t="s">
        <v>90</v>
      </c>
      <c r="U8127">
        <v>10024</v>
      </c>
      <c r="V8127" s="1">
        <v>0</v>
      </c>
      <c r="W8127">
        <v>6</v>
      </c>
      <c r="X8127">
        <v>4</v>
      </c>
      <c r="Y8127">
        <v>14</v>
      </c>
      <c r="AD8127"/>
    </row>
    <row r="8128" spans="1:30" x14ac:dyDescent="0.25">
      <c r="A8128" t="s">
        <v>24</v>
      </c>
      <c r="B8128" s="2">
        <v>43834</v>
      </c>
      <c r="C8128" s="35">
        <f>YEAR(Sales[[#This Row],[ShipDate]])</f>
        <v>2020</v>
      </c>
      <c r="D8128" t="s">
        <v>36</v>
      </c>
      <c r="E8128" t="s">
        <v>18</v>
      </c>
      <c r="F8128" t="s">
        <v>50</v>
      </c>
      <c r="G8128" t="s">
        <v>25</v>
      </c>
      <c r="H8128" t="s">
        <v>146</v>
      </c>
      <c r="I8128" t="s">
        <v>149</v>
      </c>
      <c r="J8128" t="s">
        <v>13</v>
      </c>
      <c r="K8128" t="s">
        <v>883</v>
      </c>
      <c r="L8128" t="s">
        <v>92</v>
      </c>
      <c r="N8128" t="str">
        <f>IF(ISBLANK(Sales[[#This Row],[return]]),"No",Sales[[#This Row],[return]])</f>
        <v>No</v>
      </c>
      <c r="O8128" s="2">
        <v>43827</v>
      </c>
      <c r="P8128" s="8" t="str">
        <f>TEXT(DAY(Sales[[#This Row],[OrderDate]]),"ddd")</f>
        <v>Sat</v>
      </c>
      <c r="Q8128" s="8" t="str">
        <f>TEXT(MONTH(Sales[[#This Row],[ShipDate]])*29,"mmm")</f>
        <v>Jan</v>
      </c>
      <c r="R8128">
        <v>1519</v>
      </c>
      <c r="S8128" t="s">
        <v>572</v>
      </c>
      <c r="T8128" t="s">
        <v>90</v>
      </c>
      <c r="U8128">
        <v>10024</v>
      </c>
      <c r="V8128" s="1">
        <v>0.2</v>
      </c>
      <c r="W8128">
        <v>11</v>
      </c>
      <c r="X8128">
        <v>7</v>
      </c>
      <c r="Y8128">
        <v>33</v>
      </c>
      <c r="AD8128"/>
    </row>
    <row r="8129" spans="1:30" x14ac:dyDescent="0.25">
      <c r="A8129" t="s">
        <v>24</v>
      </c>
      <c r="B8129" s="2">
        <v>43834</v>
      </c>
      <c r="C8129" s="35">
        <f>YEAR(Sales[[#This Row],[ShipDate]])</f>
        <v>2020</v>
      </c>
      <c r="D8129" t="s">
        <v>36</v>
      </c>
      <c r="E8129" t="s">
        <v>18</v>
      </c>
      <c r="F8129" t="s">
        <v>48</v>
      </c>
      <c r="G8129" t="s">
        <v>46</v>
      </c>
      <c r="H8129" t="s">
        <v>146</v>
      </c>
      <c r="I8129" t="s">
        <v>149</v>
      </c>
      <c r="J8129" t="s">
        <v>13</v>
      </c>
      <c r="K8129" t="s">
        <v>883</v>
      </c>
      <c r="L8129" t="s">
        <v>92</v>
      </c>
      <c r="N8129" t="str">
        <f>IF(ISBLANK(Sales[[#This Row],[return]]),"No",Sales[[#This Row],[return]])</f>
        <v>No</v>
      </c>
      <c r="O8129" s="2">
        <v>43827</v>
      </c>
      <c r="P8129" s="8" t="str">
        <f>TEXT(DAY(Sales[[#This Row],[OrderDate]]),"ddd")</f>
        <v>Sat</v>
      </c>
      <c r="Q8129" s="8" t="str">
        <f>TEXT(MONTH(Sales[[#This Row],[ShipDate]])*29,"mmm")</f>
        <v>Jan</v>
      </c>
      <c r="R8129">
        <v>478</v>
      </c>
      <c r="S8129" t="s">
        <v>884</v>
      </c>
      <c r="T8129" t="s">
        <v>90</v>
      </c>
      <c r="U8129">
        <v>10024</v>
      </c>
      <c r="V8129" s="1">
        <v>0</v>
      </c>
      <c r="W8129">
        <v>4</v>
      </c>
      <c r="X8129">
        <v>3</v>
      </c>
      <c r="Y8129">
        <v>15</v>
      </c>
      <c r="AD8129"/>
    </row>
    <row r="8130" spans="1:30" x14ac:dyDescent="0.25">
      <c r="A8130" t="s">
        <v>40</v>
      </c>
      <c r="B8130" s="2">
        <v>43806</v>
      </c>
      <c r="C8130" s="35">
        <f>YEAR(Sales[[#This Row],[ShipDate]])</f>
        <v>2019</v>
      </c>
      <c r="D8130" t="s">
        <v>36</v>
      </c>
      <c r="E8130" t="s">
        <v>31</v>
      </c>
      <c r="F8130" t="s">
        <v>45</v>
      </c>
      <c r="G8130" t="s">
        <v>25</v>
      </c>
      <c r="H8130" t="s">
        <v>660</v>
      </c>
      <c r="I8130" t="s">
        <v>37</v>
      </c>
      <c r="J8130" t="s">
        <v>13</v>
      </c>
      <c r="K8130" t="s">
        <v>605</v>
      </c>
      <c r="L8130" t="s">
        <v>17</v>
      </c>
      <c r="N8130" t="str">
        <f>IF(ISBLANK(Sales[[#This Row],[return]]),"No",Sales[[#This Row],[return]])</f>
        <v>No</v>
      </c>
      <c r="O8130" s="2">
        <v>43801</v>
      </c>
      <c r="P8130" s="8" t="str">
        <f>TEXT(DAY(Sales[[#This Row],[OrderDate]]),"ddd")</f>
        <v>Mon</v>
      </c>
      <c r="Q8130" s="8" t="str">
        <f>TEXT(MONTH(Sales[[#This Row],[ShipDate]])*29,"mmm")</f>
        <v>Dec</v>
      </c>
      <c r="R8130">
        <v>376</v>
      </c>
      <c r="S8130" t="s">
        <v>677</v>
      </c>
      <c r="T8130" t="s">
        <v>15</v>
      </c>
      <c r="U8130">
        <v>33180</v>
      </c>
      <c r="V8130" s="1">
        <v>0.2</v>
      </c>
      <c r="W8130">
        <v>4</v>
      </c>
      <c r="X8130">
        <v>5</v>
      </c>
      <c r="Y8130">
        <v>48</v>
      </c>
      <c r="AD8130"/>
    </row>
    <row r="8131" spans="1:30" x14ac:dyDescent="0.25">
      <c r="A8131" t="s">
        <v>40</v>
      </c>
      <c r="B8131" s="2">
        <v>43661</v>
      </c>
      <c r="C8131" s="35">
        <f>YEAR(Sales[[#This Row],[ShipDate]])</f>
        <v>2019</v>
      </c>
      <c r="D8131" t="s">
        <v>36</v>
      </c>
      <c r="E8131" t="s">
        <v>31</v>
      </c>
      <c r="F8131" t="s">
        <v>33</v>
      </c>
      <c r="G8131" t="s">
        <v>25</v>
      </c>
      <c r="H8131" t="s">
        <v>26</v>
      </c>
      <c r="I8131" t="s">
        <v>32</v>
      </c>
      <c r="J8131" t="s">
        <v>13</v>
      </c>
      <c r="K8131" t="s">
        <v>2625</v>
      </c>
      <c r="L8131" t="s">
        <v>30</v>
      </c>
      <c r="N8131" t="str">
        <f>IF(ISBLANK(Sales[[#This Row],[return]]),"No",Sales[[#This Row],[return]])</f>
        <v>No</v>
      </c>
      <c r="O8131" s="2">
        <v>43657</v>
      </c>
      <c r="P8131" s="8" t="str">
        <f>TEXT(DAY(Sales[[#This Row],[OrderDate]]),"ddd")</f>
        <v>Wed</v>
      </c>
      <c r="Q8131" s="8" t="str">
        <f>TEXT(MONTH(Sales[[#This Row],[ShipDate]])*29,"mmm")</f>
        <v>Jul</v>
      </c>
      <c r="R8131">
        <v>190</v>
      </c>
      <c r="S8131" t="s">
        <v>2844</v>
      </c>
      <c r="T8131" t="s">
        <v>28</v>
      </c>
      <c r="U8131">
        <v>90004</v>
      </c>
      <c r="V8131" s="1">
        <v>0</v>
      </c>
      <c r="W8131">
        <v>4</v>
      </c>
      <c r="X8131">
        <v>3</v>
      </c>
      <c r="Y8131">
        <v>9</v>
      </c>
      <c r="AD8131"/>
    </row>
    <row r="8132" spans="1:30" x14ac:dyDescent="0.25">
      <c r="A8132" t="s">
        <v>40</v>
      </c>
      <c r="B8132" s="2">
        <v>43725</v>
      </c>
      <c r="C8132" s="35">
        <f>YEAR(Sales[[#This Row],[ShipDate]])</f>
        <v>2019</v>
      </c>
      <c r="D8132" t="s">
        <v>19</v>
      </c>
      <c r="E8132" t="s">
        <v>18</v>
      </c>
      <c r="F8132" t="s">
        <v>50</v>
      </c>
      <c r="G8132" t="s">
        <v>25</v>
      </c>
      <c r="H8132" t="s">
        <v>2291</v>
      </c>
      <c r="I8132" t="s">
        <v>78</v>
      </c>
      <c r="J8132" t="s">
        <v>13</v>
      </c>
      <c r="K8132" t="s">
        <v>3119</v>
      </c>
      <c r="L8132" t="s">
        <v>30</v>
      </c>
      <c r="M8132" t="s">
        <v>82</v>
      </c>
      <c r="N8132" t="str">
        <f>IF(ISBLANK(Sales[[#This Row],[return]]),"No",Sales[[#This Row],[return]])</f>
        <v>Yes</v>
      </c>
      <c r="O8132" s="2">
        <v>43723</v>
      </c>
      <c r="P8132" s="8" t="str">
        <f>TEXT(DAY(Sales[[#This Row],[OrderDate]]),"ddd")</f>
        <v>Sun</v>
      </c>
      <c r="Q8132" s="8" t="str">
        <f>TEXT(MONTH(Sales[[#This Row],[ShipDate]])*29,"mmm")</f>
        <v>Sep</v>
      </c>
      <c r="R8132">
        <v>270</v>
      </c>
      <c r="S8132" t="s">
        <v>3141</v>
      </c>
      <c r="T8132" t="s">
        <v>28</v>
      </c>
      <c r="U8132">
        <v>84106</v>
      </c>
      <c r="V8132" s="1">
        <v>0.2</v>
      </c>
      <c r="W8132">
        <v>107</v>
      </c>
      <c r="X8132">
        <v>9</v>
      </c>
      <c r="Y8132">
        <v>295</v>
      </c>
      <c r="AD8132"/>
    </row>
    <row r="8133" spans="1:30" x14ac:dyDescent="0.25">
      <c r="A8133" t="s">
        <v>40</v>
      </c>
      <c r="B8133" s="2">
        <v>43799</v>
      </c>
      <c r="C8133" s="35">
        <f>YEAR(Sales[[#This Row],[ShipDate]])</f>
        <v>2019</v>
      </c>
      <c r="D8133" t="s">
        <v>36</v>
      </c>
      <c r="E8133" t="s">
        <v>31</v>
      </c>
      <c r="F8133" t="s">
        <v>45</v>
      </c>
      <c r="G8133" t="s">
        <v>25</v>
      </c>
      <c r="H8133" t="s">
        <v>797</v>
      </c>
      <c r="I8133" t="s">
        <v>598</v>
      </c>
      <c r="J8133" t="s">
        <v>13</v>
      </c>
      <c r="K8133" t="s">
        <v>2594</v>
      </c>
      <c r="L8133" t="s">
        <v>17</v>
      </c>
      <c r="N8133" t="str">
        <f>IF(ISBLANK(Sales[[#This Row],[return]]),"No",Sales[[#This Row],[return]])</f>
        <v>No</v>
      </c>
      <c r="O8133" s="2">
        <v>43795</v>
      </c>
      <c r="P8133" s="8" t="str">
        <f>TEXT(DAY(Sales[[#This Row],[OrderDate]]),"ddd")</f>
        <v>Thu</v>
      </c>
      <c r="Q8133" s="8" t="str">
        <f>TEXT(MONTH(Sales[[#This Row],[ShipDate]])*29,"mmm")</f>
        <v>Nov</v>
      </c>
      <c r="R8133">
        <v>1164</v>
      </c>
      <c r="S8133" t="s">
        <v>1876</v>
      </c>
      <c r="T8133" t="s">
        <v>15</v>
      </c>
      <c r="U8133">
        <v>30318</v>
      </c>
      <c r="V8133" s="1">
        <v>0</v>
      </c>
      <c r="W8133">
        <v>4</v>
      </c>
      <c r="X8133">
        <v>3</v>
      </c>
      <c r="Y8133">
        <v>13</v>
      </c>
      <c r="AD8133"/>
    </row>
    <row r="8134" spans="1:30" x14ac:dyDescent="0.25">
      <c r="A8134" t="s">
        <v>24</v>
      </c>
      <c r="B8134" s="2">
        <v>43812</v>
      </c>
      <c r="C8134" s="35">
        <f>YEAR(Sales[[#This Row],[ShipDate]])</f>
        <v>2019</v>
      </c>
      <c r="D8134" t="s">
        <v>113</v>
      </c>
      <c r="E8134" t="s">
        <v>18</v>
      </c>
      <c r="F8134" t="s">
        <v>52</v>
      </c>
      <c r="G8134" t="s">
        <v>25</v>
      </c>
      <c r="H8134" t="s">
        <v>1671</v>
      </c>
      <c r="I8134" t="s">
        <v>70</v>
      </c>
      <c r="J8134" t="s">
        <v>13</v>
      </c>
      <c r="K8134" t="s">
        <v>1270</v>
      </c>
      <c r="L8134" t="s">
        <v>68</v>
      </c>
      <c r="N8134" t="str">
        <f>IF(ISBLANK(Sales[[#This Row],[return]]),"No",Sales[[#This Row],[return]])</f>
        <v>No</v>
      </c>
      <c r="O8134" s="2">
        <v>43810</v>
      </c>
      <c r="P8134" s="8" t="str">
        <f>TEXT(DAY(Sales[[#This Row],[OrderDate]]),"ddd")</f>
        <v>Wed</v>
      </c>
      <c r="Q8134" s="8" t="str">
        <f>TEXT(MONTH(Sales[[#This Row],[ShipDate]])*29,"mmm")</f>
        <v>Dec</v>
      </c>
      <c r="R8134">
        <v>856</v>
      </c>
      <c r="S8134" t="s">
        <v>1672</v>
      </c>
      <c r="T8134" t="s">
        <v>66</v>
      </c>
      <c r="U8134">
        <v>79605</v>
      </c>
      <c r="V8134" s="1">
        <v>0.8</v>
      </c>
      <c r="W8134">
        <v>-4</v>
      </c>
      <c r="X8134">
        <v>2</v>
      </c>
      <c r="Y8134">
        <v>1</v>
      </c>
      <c r="AD8134"/>
    </row>
    <row r="8135" spans="1:30" x14ac:dyDescent="0.25">
      <c r="A8135" t="s">
        <v>24</v>
      </c>
      <c r="B8135" s="2">
        <v>43731</v>
      </c>
      <c r="C8135" s="35">
        <f>YEAR(Sales[[#This Row],[ShipDate]])</f>
        <v>2019</v>
      </c>
      <c r="D8135" t="s">
        <v>113</v>
      </c>
      <c r="E8135" t="s">
        <v>31</v>
      </c>
      <c r="F8135" t="s">
        <v>39</v>
      </c>
      <c r="G8135" t="s">
        <v>25</v>
      </c>
      <c r="H8135" t="s">
        <v>26</v>
      </c>
      <c r="I8135" t="s">
        <v>32</v>
      </c>
      <c r="J8135" t="s">
        <v>13</v>
      </c>
      <c r="K8135" t="s">
        <v>2653</v>
      </c>
      <c r="L8135" t="s">
        <v>30</v>
      </c>
      <c r="N8135" t="str">
        <f>IF(ISBLANK(Sales[[#This Row],[return]]),"No",Sales[[#This Row],[return]])</f>
        <v>No</v>
      </c>
      <c r="O8135" s="2">
        <v>43729</v>
      </c>
      <c r="P8135" s="8" t="str">
        <f>TEXT(DAY(Sales[[#This Row],[OrderDate]]),"ddd")</f>
        <v>Sat</v>
      </c>
      <c r="Q8135" s="8" t="str">
        <f>TEXT(MONTH(Sales[[#This Row],[ShipDate]])*29,"mmm")</f>
        <v>Sep</v>
      </c>
      <c r="R8135">
        <v>1544</v>
      </c>
      <c r="S8135" t="s">
        <v>2034</v>
      </c>
      <c r="T8135" t="s">
        <v>28</v>
      </c>
      <c r="U8135">
        <v>90045</v>
      </c>
      <c r="V8135" s="1">
        <v>0</v>
      </c>
      <c r="W8135">
        <v>4</v>
      </c>
      <c r="X8135">
        <v>1</v>
      </c>
      <c r="Y8135">
        <v>16</v>
      </c>
      <c r="AD8135"/>
    </row>
    <row r="8136" spans="1:30" x14ac:dyDescent="0.25">
      <c r="A8136" t="s">
        <v>10</v>
      </c>
      <c r="B8136" s="2">
        <v>43785</v>
      </c>
      <c r="C8136" s="35">
        <f>YEAR(Sales[[#This Row],[ShipDate]])</f>
        <v>2019</v>
      </c>
      <c r="D8136" t="s">
        <v>19</v>
      </c>
      <c r="E8136" t="s">
        <v>18</v>
      </c>
      <c r="F8136" t="s">
        <v>59</v>
      </c>
      <c r="G8136" t="s">
        <v>25</v>
      </c>
      <c r="H8136" t="s">
        <v>178</v>
      </c>
      <c r="I8136" t="s">
        <v>180</v>
      </c>
      <c r="J8136" t="s">
        <v>13</v>
      </c>
      <c r="K8136" t="s">
        <v>1352</v>
      </c>
      <c r="L8136" t="s">
        <v>17</v>
      </c>
      <c r="N8136" t="str">
        <f>IF(ISBLANK(Sales[[#This Row],[return]]),"No",Sales[[#This Row],[return]])</f>
        <v>No</v>
      </c>
      <c r="O8136" s="2">
        <v>43782</v>
      </c>
      <c r="P8136" s="8" t="str">
        <f>TEXT(DAY(Sales[[#This Row],[OrderDate]]),"ddd")</f>
        <v>Fri</v>
      </c>
      <c r="Q8136" s="8" t="str">
        <f>TEXT(MONTH(Sales[[#This Row],[ShipDate]])*29,"mmm")</f>
        <v>Nov</v>
      </c>
      <c r="R8136">
        <v>1621</v>
      </c>
      <c r="S8136" t="s">
        <v>3243</v>
      </c>
      <c r="T8136" t="s">
        <v>15</v>
      </c>
      <c r="U8136">
        <v>38109</v>
      </c>
      <c r="V8136" s="1">
        <v>0.2</v>
      </c>
      <c r="W8136">
        <v>3</v>
      </c>
      <c r="X8136">
        <v>3</v>
      </c>
      <c r="Y8136">
        <v>9</v>
      </c>
      <c r="AD8136"/>
    </row>
    <row r="8137" spans="1:30" x14ac:dyDescent="0.25">
      <c r="A8137" t="s">
        <v>10</v>
      </c>
      <c r="B8137" s="2">
        <v>43785</v>
      </c>
      <c r="C8137" s="35">
        <f>YEAR(Sales[[#This Row],[ShipDate]])</f>
        <v>2019</v>
      </c>
      <c r="D8137" t="s">
        <v>19</v>
      </c>
      <c r="E8137" t="s">
        <v>18</v>
      </c>
      <c r="F8137" t="s">
        <v>39</v>
      </c>
      <c r="G8137" t="s">
        <v>25</v>
      </c>
      <c r="H8137" t="s">
        <v>178</v>
      </c>
      <c r="I8137" t="s">
        <v>180</v>
      </c>
      <c r="J8137" t="s">
        <v>13</v>
      </c>
      <c r="K8137" t="s">
        <v>1352</v>
      </c>
      <c r="L8137" t="s">
        <v>17</v>
      </c>
      <c r="N8137" t="str">
        <f>IF(ISBLANK(Sales[[#This Row],[return]]),"No",Sales[[#This Row],[return]])</f>
        <v>No</v>
      </c>
      <c r="O8137" s="2">
        <v>43782</v>
      </c>
      <c r="P8137" s="8" t="str">
        <f>TEXT(DAY(Sales[[#This Row],[OrderDate]]),"ddd")</f>
        <v>Fri</v>
      </c>
      <c r="Q8137" s="8" t="str">
        <f>TEXT(MONTH(Sales[[#This Row],[ShipDate]])*29,"mmm")</f>
        <v>Nov</v>
      </c>
      <c r="R8137">
        <v>1553</v>
      </c>
      <c r="S8137" t="s">
        <v>1772</v>
      </c>
      <c r="T8137" t="s">
        <v>15</v>
      </c>
      <c r="U8137">
        <v>38109</v>
      </c>
      <c r="V8137" s="1">
        <v>0.2</v>
      </c>
      <c r="W8137">
        <v>-63</v>
      </c>
      <c r="X8137">
        <v>4</v>
      </c>
      <c r="Y8137">
        <v>720</v>
      </c>
      <c r="AD8137"/>
    </row>
    <row r="8138" spans="1:30" x14ac:dyDescent="0.25">
      <c r="A8138" t="s">
        <v>40</v>
      </c>
      <c r="B8138" s="2">
        <v>43637</v>
      </c>
      <c r="C8138" s="35">
        <f>YEAR(Sales[[#This Row],[ShipDate]])</f>
        <v>2019</v>
      </c>
      <c r="D8138" t="s">
        <v>36</v>
      </c>
      <c r="E8138" t="s">
        <v>69</v>
      </c>
      <c r="F8138" t="s">
        <v>99</v>
      </c>
      <c r="G8138" t="s">
        <v>46</v>
      </c>
      <c r="H8138" t="s">
        <v>146</v>
      </c>
      <c r="I8138" t="s">
        <v>149</v>
      </c>
      <c r="J8138" t="s">
        <v>13</v>
      </c>
      <c r="K8138" t="s">
        <v>973</v>
      </c>
      <c r="L8138" t="s">
        <v>92</v>
      </c>
      <c r="N8138" t="str">
        <f>IF(ISBLANK(Sales[[#This Row],[return]]),"No",Sales[[#This Row],[return]])</f>
        <v>No</v>
      </c>
      <c r="O8138" s="2">
        <v>43633</v>
      </c>
      <c r="P8138" s="8" t="str">
        <f>TEXT(DAY(Sales[[#This Row],[OrderDate]]),"ddd")</f>
        <v>Tue</v>
      </c>
      <c r="Q8138" s="8" t="str">
        <f>TEXT(MONTH(Sales[[#This Row],[ShipDate]])*29,"mmm")</f>
        <v>Jun</v>
      </c>
      <c r="R8138">
        <v>968</v>
      </c>
      <c r="S8138" t="s">
        <v>2558</v>
      </c>
      <c r="T8138" t="s">
        <v>90</v>
      </c>
      <c r="U8138">
        <v>10024</v>
      </c>
      <c r="V8138" s="1">
        <v>0</v>
      </c>
      <c r="W8138">
        <v>8</v>
      </c>
      <c r="X8138">
        <v>3</v>
      </c>
      <c r="Y8138">
        <v>101</v>
      </c>
      <c r="AD8138"/>
    </row>
    <row r="8139" spans="1:30" x14ac:dyDescent="0.25">
      <c r="A8139" t="s">
        <v>40</v>
      </c>
      <c r="B8139" s="2">
        <v>43637</v>
      </c>
      <c r="C8139" s="35">
        <f>YEAR(Sales[[#This Row],[ShipDate]])</f>
        <v>2019</v>
      </c>
      <c r="D8139" t="s">
        <v>36</v>
      </c>
      <c r="E8139" t="s">
        <v>69</v>
      </c>
      <c r="F8139" t="s">
        <v>340</v>
      </c>
      <c r="G8139" t="s">
        <v>46</v>
      </c>
      <c r="H8139" t="s">
        <v>146</v>
      </c>
      <c r="I8139" t="s">
        <v>149</v>
      </c>
      <c r="J8139" t="s">
        <v>13</v>
      </c>
      <c r="K8139" t="s">
        <v>973</v>
      </c>
      <c r="L8139" t="s">
        <v>92</v>
      </c>
      <c r="N8139" t="str">
        <f>IF(ISBLANK(Sales[[#This Row],[return]]),"No",Sales[[#This Row],[return]])</f>
        <v>No</v>
      </c>
      <c r="O8139" s="2">
        <v>43633</v>
      </c>
      <c r="P8139" s="8" t="str">
        <f>TEXT(DAY(Sales[[#This Row],[OrderDate]]),"ddd")</f>
        <v>Tue</v>
      </c>
      <c r="Q8139" s="8" t="str">
        <f>TEXT(MONTH(Sales[[#This Row],[ShipDate]])*29,"mmm")</f>
        <v>Jun</v>
      </c>
      <c r="R8139">
        <v>805</v>
      </c>
      <c r="S8139" t="s">
        <v>3057</v>
      </c>
      <c r="T8139" t="s">
        <v>90</v>
      </c>
      <c r="U8139">
        <v>10024</v>
      </c>
      <c r="V8139" s="1">
        <v>0</v>
      </c>
      <c r="W8139">
        <v>1668</v>
      </c>
      <c r="X8139">
        <v>5</v>
      </c>
      <c r="Y8139">
        <v>3405</v>
      </c>
      <c r="AD8139"/>
    </row>
    <row r="8140" spans="1:30" x14ac:dyDescent="0.25">
      <c r="A8140" t="s">
        <v>10</v>
      </c>
      <c r="B8140" s="2">
        <v>43681</v>
      </c>
      <c r="C8140" s="35">
        <f>YEAR(Sales[[#This Row],[ShipDate]])</f>
        <v>2019</v>
      </c>
      <c r="D8140" t="s">
        <v>113</v>
      </c>
      <c r="E8140" t="s">
        <v>18</v>
      </c>
      <c r="F8140" t="s">
        <v>21</v>
      </c>
      <c r="G8140" t="s">
        <v>11</v>
      </c>
      <c r="H8140" t="s">
        <v>164</v>
      </c>
      <c r="I8140" t="s">
        <v>120</v>
      </c>
      <c r="J8140" t="s">
        <v>13</v>
      </c>
      <c r="K8140" t="s">
        <v>1104</v>
      </c>
      <c r="L8140" t="s">
        <v>68</v>
      </c>
      <c r="N8140" t="str">
        <f>IF(ISBLANK(Sales[[#This Row],[return]]),"No",Sales[[#This Row],[return]])</f>
        <v>No</v>
      </c>
      <c r="O8140" s="2">
        <v>43680</v>
      </c>
      <c r="P8140" s="8" t="str">
        <f>TEXT(DAY(Sales[[#This Row],[OrderDate]]),"ddd")</f>
        <v>Tue</v>
      </c>
      <c r="Q8140" s="8" t="str">
        <f>TEXT(MONTH(Sales[[#This Row],[ShipDate]])*29,"mmm")</f>
        <v>Aug</v>
      </c>
      <c r="R8140">
        <v>1228</v>
      </c>
      <c r="S8140" t="s">
        <v>3109</v>
      </c>
      <c r="T8140" t="s">
        <v>66</v>
      </c>
      <c r="U8140">
        <v>60623</v>
      </c>
      <c r="V8140" s="1">
        <v>0.3</v>
      </c>
      <c r="W8140">
        <v>-37</v>
      </c>
      <c r="X8140">
        <v>2</v>
      </c>
      <c r="Y8140">
        <v>183</v>
      </c>
      <c r="AD8140"/>
    </row>
    <row r="8141" spans="1:30" x14ac:dyDescent="0.25">
      <c r="A8141" t="s">
        <v>40</v>
      </c>
      <c r="B8141" s="2">
        <v>43548</v>
      </c>
      <c r="C8141" s="35">
        <f>YEAR(Sales[[#This Row],[ShipDate]])</f>
        <v>2019</v>
      </c>
      <c r="D8141" t="s">
        <v>36</v>
      </c>
      <c r="E8141" t="s">
        <v>31</v>
      </c>
      <c r="F8141" t="s">
        <v>99</v>
      </c>
      <c r="G8141" t="s">
        <v>46</v>
      </c>
      <c r="H8141" t="s">
        <v>60</v>
      </c>
      <c r="I8141" t="s">
        <v>63</v>
      </c>
      <c r="J8141" t="s">
        <v>13</v>
      </c>
      <c r="K8141" t="s">
        <v>2585</v>
      </c>
      <c r="L8141" t="s">
        <v>30</v>
      </c>
      <c r="M8141" t="s">
        <v>82</v>
      </c>
      <c r="N8141" t="str">
        <f>IF(ISBLANK(Sales[[#This Row],[return]]),"No",Sales[[#This Row],[return]])</f>
        <v>Yes</v>
      </c>
      <c r="O8141" s="2">
        <v>43544</v>
      </c>
      <c r="P8141" s="8" t="str">
        <f>TEXT(DAY(Sales[[#This Row],[OrderDate]]),"ddd")</f>
        <v>Fri</v>
      </c>
      <c r="Q8141" s="8" t="str">
        <f>TEXT(MONTH(Sales[[#This Row],[ShipDate]])*29,"mmm")</f>
        <v>Mar</v>
      </c>
      <c r="R8141">
        <v>921</v>
      </c>
      <c r="S8141" t="s">
        <v>2876</v>
      </c>
      <c r="T8141" t="s">
        <v>28</v>
      </c>
      <c r="U8141">
        <v>98115</v>
      </c>
      <c r="V8141" s="1">
        <v>0</v>
      </c>
      <c r="W8141">
        <v>64</v>
      </c>
      <c r="X8141">
        <v>7</v>
      </c>
      <c r="Y8141">
        <v>266</v>
      </c>
      <c r="AD8141"/>
    </row>
    <row r="8142" spans="1:30" x14ac:dyDescent="0.25">
      <c r="A8142" t="s">
        <v>40</v>
      </c>
      <c r="B8142" s="2">
        <v>43757</v>
      </c>
      <c r="C8142" s="35">
        <f>YEAR(Sales[[#This Row],[ShipDate]])</f>
        <v>2019</v>
      </c>
      <c r="D8142" t="s">
        <v>19</v>
      </c>
      <c r="E8142" t="s">
        <v>31</v>
      </c>
      <c r="F8142" t="s">
        <v>39</v>
      </c>
      <c r="G8142" t="s">
        <v>25</v>
      </c>
      <c r="H8142" t="s">
        <v>652</v>
      </c>
      <c r="I8142" t="s">
        <v>655</v>
      </c>
      <c r="J8142" t="s">
        <v>13</v>
      </c>
      <c r="K8142" t="s">
        <v>653</v>
      </c>
      <c r="L8142" t="s">
        <v>92</v>
      </c>
      <c r="N8142" t="str">
        <f>IF(ISBLANK(Sales[[#This Row],[return]]),"No",Sales[[#This Row],[return]])</f>
        <v>No</v>
      </c>
      <c r="O8142" s="2">
        <v>43755</v>
      </c>
      <c r="P8142" s="8" t="str">
        <f>TEXT(DAY(Sales[[#This Row],[OrderDate]]),"ddd")</f>
        <v>Tue</v>
      </c>
      <c r="Q8142" s="8" t="str">
        <f>TEXT(MONTH(Sales[[#This Row],[ShipDate]])*29,"mmm")</f>
        <v>Oct</v>
      </c>
      <c r="R8142">
        <v>14</v>
      </c>
      <c r="S8142" t="s">
        <v>654</v>
      </c>
      <c r="T8142" t="s">
        <v>90</v>
      </c>
      <c r="U8142">
        <v>2886</v>
      </c>
      <c r="V8142" s="1">
        <v>0</v>
      </c>
      <c r="W8142">
        <v>9</v>
      </c>
      <c r="X8142">
        <v>2</v>
      </c>
      <c r="Y8142">
        <v>50</v>
      </c>
      <c r="AD8142"/>
    </row>
    <row r="8143" spans="1:30" x14ac:dyDescent="0.25">
      <c r="A8143" t="s">
        <v>40</v>
      </c>
      <c r="B8143" s="2">
        <v>43757</v>
      </c>
      <c r="C8143" s="35">
        <f>YEAR(Sales[[#This Row],[ShipDate]])</f>
        <v>2019</v>
      </c>
      <c r="D8143" t="s">
        <v>19</v>
      </c>
      <c r="E8143" t="s">
        <v>31</v>
      </c>
      <c r="F8143" t="s">
        <v>59</v>
      </c>
      <c r="G8143" t="s">
        <v>25</v>
      </c>
      <c r="H8143" t="s">
        <v>652</v>
      </c>
      <c r="I8143" t="s">
        <v>655</v>
      </c>
      <c r="J8143" t="s">
        <v>13</v>
      </c>
      <c r="K8143" t="s">
        <v>653</v>
      </c>
      <c r="L8143" t="s">
        <v>92</v>
      </c>
      <c r="N8143" t="str">
        <f>IF(ISBLANK(Sales[[#This Row],[return]]),"No",Sales[[#This Row],[return]])</f>
        <v>No</v>
      </c>
      <c r="O8143" s="2">
        <v>43755</v>
      </c>
      <c r="P8143" s="8" t="str">
        <f>TEXT(DAY(Sales[[#This Row],[OrderDate]]),"ddd")</f>
        <v>Tue</v>
      </c>
      <c r="Q8143" s="8" t="str">
        <f>TEXT(MONTH(Sales[[#This Row],[ShipDate]])*29,"mmm")</f>
        <v>Oct</v>
      </c>
      <c r="R8143">
        <v>1755</v>
      </c>
      <c r="S8143" t="s">
        <v>656</v>
      </c>
      <c r="T8143" t="s">
        <v>90</v>
      </c>
      <c r="U8143">
        <v>2886</v>
      </c>
      <c r="V8143" s="1">
        <v>0</v>
      </c>
      <c r="W8143">
        <v>6</v>
      </c>
      <c r="X8143">
        <v>2</v>
      </c>
      <c r="Y8143">
        <v>13</v>
      </c>
      <c r="AD8143"/>
    </row>
    <row r="8144" spans="1:30" x14ac:dyDescent="0.25">
      <c r="A8144" t="s">
        <v>10</v>
      </c>
      <c r="B8144" s="2">
        <v>43792</v>
      </c>
      <c r="C8144" s="35">
        <f>YEAR(Sales[[#This Row],[ShipDate]])</f>
        <v>2019</v>
      </c>
      <c r="D8144" t="s">
        <v>36</v>
      </c>
      <c r="E8144" t="s">
        <v>18</v>
      </c>
      <c r="F8144" t="s">
        <v>52</v>
      </c>
      <c r="G8144" t="s">
        <v>25</v>
      </c>
      <c r="H8144" t="s">
        <v>899</v>
      </c>
      <c r="I8144" t="s">
        <v>174</v>
      </c>
      <c r="J8144" t="s">
        <v>13</v>
      </c>
      <c r="K8144" t="s">
        <v>1532</v>
      </c>
      <c r="L8144" t="s">
        <v>17</v>
      </c>
      <c r="N8144" t="str">
        <f>IF(ISBLANK(Sales[[#This Row],[return]]),"No",Sales[[#This Row],[return]])</f>
        <v>No</v>
      </c>
      <c r="O8144" s="2">
        <v>43786</v>
      </c>
      <c r="P8144" s="8" t="str">
        <f>TEXT(DAY(Sales[[#This Row],[OrderDate]]),"ddd")</f>
        <v>Tue</v>
      </c>
      <c r="Q8144" s="8" t="str">
        <f>TEXT(MONTH(Sales[[#This Row],[ShipDate]])*29,"mmm")</f>
        <v>Nov</v>
      </c>
      <c r="R8144">
        <v>334</v>
      </c>
      <c r="S8144" t="s">
        <v>2189</v>
      </c>
      <c r="T8144" t="s">
        <v>15</v>
      </c>
      <c r="U8144">
        <v>24153</v>
      </c>
      <c r="V8144" s="1">
        <v>0</v>
      </c>
      <c r="W8144">
        <v>12</v>
      </c>
      <c r="X8144">
        <v>2</v>
      </c>
      <c r="Y8144">
        <v>35</v>
      </c>
      <c r="AD8144"/>
    </row>
    <row r="8145" spans="1:30" x14ac:dyDescent="0.25">
      <c r="A8145" t="s">
        <v>10</v>
      </c>
      <c r="B8145" s="2">
        <v>43807</v>
      </c>
      <c r="C8145" s="35">
        <f>YEAR(Sales[[#This Row],[ShipDate]])</f>
        <v>2019</v>
      </c>
      <c r="D8145" t="s">
        <v>36</v>
      </c>
      <c r="E8145" t="s">
        <v>18</v>
      </c>
      <c r="F8145" t="s">
        <v>45</v>
      </c>
      <c r="G8145" t="s">
        <v>25</v>
      </c>
      <c r="H8145" t="s">
        <v>1577</v>
      </c>
      <c r="I8145" t="s">
        <v>58</v>
      </c>
      <c r="J8145" t="s">
        <v>13</v>
      </c>
      <c r="K8145" t="s">
        <v>1276</v>
      </c>
      <c r="L8145" t="s">
        <v>17</v>
      </c>
      <c r="N8145" t="str">
        <f>IF(ISBLANK(Sales[[#This Row],[return]]),"No",Sales[[#This Row],[return]])</f>
        <v>No</v>
      </c>
      <c r="O8145" s="2">
        <v>43801</v>
      </c>
      <c r="P8145" s="8" t="str">
        <f>TEXT(DAY(Sales[[#This Row],[OrderDate]]),"ddd")</f>
        <v>Mon</v>
      </c>
      <c r="Q8145" s="8" t="str">
        <f>TEXT(MONTH(Sales[[#This Row],[ShipDate]])*29,"mmm")</f>
        <v>Dec</v>
      </c>
      <c r="R8145">
        <v>1411</v>
      </c>
      <c r="S8145" t="s">
        <v>1989</v>
      </c>
      <c r="T8145" t="s">
        <v>15</v>
      </c>
      <c r="U8145">
        <v>27405</v>
      </c>
      <c r="V8145" s="1">
        <v>0.2</v>
      </c>
      <c r="W8145">
        <v>2</v>
      </c>
      <c r="X8145">
        <v>1</v>
      </c>
      <c r="Y8145">
        <v>33</v>
      </c>
      <c r="AD8145"/>
    </row>
    <row r="8146" spans="1:30" x14ac:dyDescent="0.25">
      <c r="A8146" t="s">
        <v>10</v>
      </c>
      <c r="B8146" s="2">
        <v>43644</v>
      </c>
      <c r="C8146" s="35">
        <f>YEAR(Sales[[#This Row],[ShipDate]])</f>
        <v>2019</v>
      </c>
      <c r="D8146" t="s">
        <v>36</v>
      </c>
      <c r="E8146" t="s">
        <v>69</v>
      </c>
      <c r="F8146" t="s">
        <v>39</v>
      </c>
      <c r="G8146" t="s">
        <v>25</v>
      </c>
      <c r="H8146" t="s">
        <v>88</v>
      </c>
      <c r="I8146" t="s">
        <v>93</v>
      </c>
      <c r="J8146" t="s">
        <v>13</v>
      </c>
      <c r="K8146" t="s">
        <v>2999</v>
      </c>
      <c r="L8146" t="s">
        <v>92</v>
      </c>
      <c r="N8146" t="str">
        <f>IF(ISBLANK(Sales[[#This Row],[return]]),"No",Sales[[#This Row],[return]])</f>
        <v>No</v>
      </c>
      <c r="O8146" s="2">
        <v>43638</v>
      </c>
      <c r="P8146" s="8" t="str">
        <f>TEXT(DAY(Sales[[#This Row],[OrderDate]]),"ddd")</f>
        <v>Sun</v>
      </c>
      <c r="Q8146" s="8" t="str">
        <f>TEXT(MONTH(Sales[[#This Row],[ShipDate]])*29,"mmm")</f>
        <v>Jun</v>
      </c>
      <c r="R8146">
        <v>1288</v>
      </c>
      <c r="S8146" t="s">
        <v>1735</v>
      </c>
      <c r="T8146" t="s">
        <v>90</v>
      </c>
      <c r="U8146">
        <v>19140</v>
      </c>
      <c r="V8146" s="1">
        <v>0.2</v>
      </c>
      <c r="W8146">
        <v>1</v>
      </c>
      <c r="X8146">
        <v>2</v>
      </c>
      <c r="Y8146">
        <v>9</v>
      </c>
      <c r="AD8146"/>
    </row>
    <row r="8147" spans="1:30" x14ac:dyDescent="0.25">
      <c r="A8147" t="s">
        <v>10</v>
      </c>
      <c r="B8147" s="2">
        <v>43644</v>
      </c>
      <c r="C8147" s="35">
        <f>YEAR(Sales[[#This Row],[ShipDate]])</f>
        <v>2019</v>
      </c>
      <c r="D8147" t="s">
        <v>36</v>
      </c>
      <c r="E8147" t="s">
        <v>69</v>
      </c>
      <c r="F8147" t="s">
        <v>50</v>
      </c>
      <c r="G8147" t="s">
        <v>25</v>
      </c>
      <c r="H8147" t="s">
        <v>88</v>
      </c>
      <c r="I8147" t="s">
        <v>93</v>
      </c>
      <c r="J8147" t="s">
        <v>13</v>
      </c>
      <c r="K8147" t="s">
        <v>2999</v>
      </c>
      <c r="L8147" t="s">
        <v>92</v>
      </c>
      <c r="N8147" t="str">
        <f>IF(ISBLANK(Sales[[#This Row],[return]]),"No",Sales[[#This Row],[return]])</f>
        <v>No</v>
      </c>
      <c r="O8147" s="2">
        <v>43638</v>
      </c>
      <c r="P8147" s="8" t="str">
        <f>TEXT(DAY(Sales[[#This Row],[OrderDate]]),"ddd")</f>
        <v>Sun</v>
      </c>
      <c r="Q8147" s="8" t="str">
        <f>TEXT(MONTH(Sales[[#This Row],[ShipDate]])*29,"mmm")</f>
        <v>Jun</v>
      </c>
      <c r="R8147">
        <v>697</v>
      </c>
      <c r="S8147" t="s">
        <v>2223</v>
      </c>
      <c r="T8147" t="s">
        <v>90</v>
      </c>
      <c r="U8147">
        <v>19140</v>
      </c>
      <c r="V8147" s="1">
        <v>0.7</v>
      </c>
      <c r="W8147">
        <v>-8</v>
      </c>
      <c r="X8147">
        <v>3</v>
      </c>
      <c r="Y8147">
        <v>10</v>
      </c>
      <c r="AD8147"/>
    </row>
    <row r="8148" spans="1:30" x14ac:dyDescent="0.25">
      <c r="A8148" t="s">
        <v>10</v>
      </c>
      <c r="B8148" s="2">
        <v>43644</v>
      </c>
      <c r="C8148" s="35">
        <f>YEAR(Sales[[#This Row],[ShipDate]])</f>
        <v>2019</v>
      </c>
      <c r="D8148" t="s">
        <v>36</v>
      </c>
      <c r="E8148" t="s">
        <v>69</v>
      </c>
      <c r="F8148" t="s">
        <v>50</v>
      </c>
      <c r="G8148" t="s">
        <v>25</v>
      </c>
      <c r="H8148" t="s">
        <v>88</v>
      </c>
      <c r="I8148" t="s">
        <v>93</v>
      </c>
      <c r="J8148" t="s">
        <v>13</v>
      </c>
      <c r="K8148" t="s">
        <v>2999</v>
      </c>
      <c r="L8148" t="s">
        <v>92</v>
      </c>
      <c r="N8148" t="str">
        <f>IF(ISBLANK(Sales[[#This Row],[return]]),"No",Sales[[#This Row],[return]])</f>
        <v>No</v>
      </c>
      <c r="O8148" s="2">
        <v>43638</v>
      </c>
      <c r="P8148" s="8" t="str">
        <f>TEXT(DAY(Sales[[#This Row],[OrderDate]]),"ddd")</f>
        <v>Sun</v>
      </c>
      <c r="Q8148" s="8" t="str">
        <f>TEXT(MONTH(Sales[[#This Row],[ShipDate]])*29,"mmm")</f>
        <v>Jun</v>
      </c>
      <c r="R8148">
        <v>1634</v>
      </c>
      <c r="S8148" t="s">
        <v>647</v>
      </c>
      <c r="T8148" t="s">
        <v>90</v>
      </c>
      <c r="U8148">
        <v>19140</v>
      </c>
      <c r="V8148" s="1">
        <v>0.7</v>
      </c>
      <c r="W8148">
        <v>-24</v>
      </c>
      <c r="X8148">
        <v>5</v>
      </c>
      <c r="Y8148">
        <v>31</v>
      </c>
      <c r="AD8148"/>
    </row>
    <row r="8149" spans="1:30" x14ac:dyDescent="0.25">
      <c r="A8149" t="s">
        <v>24</v>
      </c>
      <c r="B8149" s="2">
        <v>43827</v>
      </c>
      <c r="C8149" s="35">
        <f>YEAR(Sales[[#This Row],[ShipDate]])</f>
        <v>2019</v>
      </c>
      <c r="D8149" t="s">
        <v>36</v>
      </c>
      <c r="E8149" t="s">
        <v>18</v>
      </c>
      <c r="F8149" t="s">
        <v>59</v>
      </c>
      <c r="G8149" t="s">
        <v>25</v>
      </c>
      <c r="H8149" t="s">
        <v>1334</v>
      </c>
      <c r="I8149" t="s">
        <v>389</v>
      </c>
      <c r="J8149" t="s">
        <v>13</v>
      </c>
      <c r="K8149" t="s">
        <v>816</v>
      </c>
      <c r="L8149" t="s">
        <v>92</v>
      </c>
      <c r="N8149" t="str">
        <f>IF(ISBLANK(Sales[[#This Row],[return]]),"No",Sales[[#This Row],[return]])</f>
        <v>No</v>
      </c>
      <c r="O8149" s="2">
        <v>43820</v>
      </c>
      <c r="P8149" s="8" t="str">
        <f>TEXT(DAY(Sales[[#This Row],[OrderDate]]),"ddd")</f>
        <v>Sat</v>
      </c>
      <c r="Q8149" s="8" t="str">
        <f>TEXT(MONTH(Sales[[#This Row],[ShipDate]])*29,"mmm")</f>
        <v>Dec</v>
      </c>
      <c r="R8149">
        <v>1706</v>
      </c>
      <c r="S8149" t="s">
        <v>348</v>
      </c>
      <c r="T8149" t="s">
        <v>90</v>
      </c>
      <c r="U8149">
        <v>7501</v>
      </c>
      <c r="V8149" s="1">
        <v>0</v>
      </c>
      <c r="W8149">
        <v>80</v>
      </c>
      <c r="X8149">
        <v>3</v>
      </c>
      <c r="Y8149">
        <v>166</v>
      </c>
      <c r="AD8149"/>
    </row>
    <row r="8150" spans="1:30" x14ac:dyDescent="0.25">
      <c r="A8150" t="s">
        <v>24</v>
      </c>
      <c r="B8150" s="2">
        <v>43827</v>
      </c>
      <c r="C8150" s="35">
        <f>YEAR(Sales[[#This Row],[ShipDate]])</f>
        <v>2019</v>
      </c>
      <c r="D8150" t="s">
        <v>36</v>
      </c>
      <c r="E8150" t="s">
        <v>18</v>
      </c>
      <c r="F8150" t="s">
        <v>290</v>
      </c>
      <c r="G8150" t="s">
        <v>25</v>
      </c>
      <c r="H8150" t="s">
        <v>1334</v>
      </c>
      <c r="I8150" t="s">
        <v>389</v>
      </c>
      <c r="J8150" t="s">
        <v>13</v>
      </c>
      <c r="K8150" t="s">
        <v>816</v>
      </c>
      <c r="L8150" t="s">
        <v>92</v>
      </c>
      <c r="N8150" t="str">
        <f>IF(ISBLANK(Sales[[#This Row],[return]]),"No",Sales[[#This Row],[return]])</f>
        <v>No</v>
      </c>
      <c r="O8150" s="2">
        <v>43820</v>
      </c>
      <c r="P8150" s="8" t="str">
        <f>TEXT(DAY(Sales[[#This Row],[OrderDate]]),"ddd")</f>
        <v>Sat</v>
      </c>
      <c r="Q8150" s="8" t="str">
        <f>TEXT(MONTH(Sales[[#This Row],[ShipDate]])*29,"mmm")</f>
        <v>Dec</v>
      </c>
      <c r="R8150">
        <v>78</v>
      </c>
      <c r="S8150" t="s">
        <v>3218</v>
      </c>
      <c r="T8150" t="s">
        <v>90</v>
      </c>
      <c r="U8150">
        <v>7501</v>
      </c>
      <c r="V8150" s="1">
        <v>0</v>
      </c>
      <c r="W8150">
        <v>20</v>
      </c>
      <c r="X8150">
        <v>5</v>
      </c>
      <c r="Y8150">
        <v>70</v>
      </c>
      <c r="AD8150"/>
    </row>
    <row r="8151" spans="1:30" x14ac:dyDescent="0.25">
      <c r="A8151" t="s">
        <v>24</v>
      </c>
      <c r="B8151" s="2">
        <v>43827</v>
      </c>
      <c r="C8151" s="35">
        <f>YEAR(Sales[[#This Row],[ShipDate]])</f>
        <v>2019</v>
      </c>
      <c r="D8151" t="s">
        <v>36</v>
      </c>
      <c r="E8151" t="s">
        <v>18</v>
      </c>
      <c r="F8151" t="s">
        <v>48</v>
      </c>
      <c r="G8151" t="s">
        <v>46</v>
      </c>
      <c r="H8151" t="s">
        <v>1334</v>
      </c>
      <c r="I8151" t="s">
        <v>389</v>
      </c>
      <c r="J8151" t="s">
        <v>13</v>
      </c>
      <c r="K8151" t="s">
        <v>816</v>
      </c>
      <c r="L8151" t="s">
        <v>92</v>
      </c>
      <c r="N8151" t="str">
        <f>IF(ISBLANK(Sales[[#This Row],[return]]),"No",Sales[[#This Row],[return]])</f>
        <v>No</v>
      </c>
      <c r="O8151" s="2">
        <v>43820</v>
      </c>
      <c r="P8151" s="8" t="str">
        <f>TEXT(DAY(Sales[[#This Row],[OrderDate]]),"ddd")</f>
        <v>Sat</v>
      </c>
      <c r="Q8151" s="8" t="str">
        <f>TEXT(MONTH(Sales[[#This Row],[ShipDate]])*29,"mmm")</f>
        <v>Dec</v>
      </c>
      <c r="R8151">
        <v>938</v>
      </c>
      <c r="S8151" t="s">
        <v>946</v>
      </c>
      <c r="T8151" t="s">
        <v>90</v>
      </c>
      <c r="U8151">
        <v>7501</v>
      </c>
      <c r="V8151" s="1">
        <v>0</v>
      </c>
      <c r="W8151">
        <v>79</v>
      </c>
      <c r="X8151">
        <v>3</v>
      </c>
      <c r="Y8151">
        <v>282</v>
      </c>
      <c r="AD8151"/>
    </row>
    <row r="8152" spans="1:30" x14ac:dyDescent="0.25">
      <c r="A8152" t="s">
        <v>40</v>
      </c>
      <c r="B8152" s="2">
        <v>43566</v>
      </c>
      <c r="C8152" s="35">
        <f>YEAR(Sales[[#This Row],[ShipDate]])</f>
        <v>2019</v>
      </c>
      <c r="D8152" t="s">
        <v>36</v>
      </c>
      <c r="E8152" t="s">
        <v>69</v>
      </c>
      <c r="F8152" t="s">
        <v>45</v>
      </c>
      <c r="G8152" t="s">
        <v>25</v>
      </c>
      <c r="H8152" t="s">
        <v>706</v>
      </c>
      <c r="I8152" t="s">
        <v>37</v>
      </c>
      <c r="J8152" t="s">
        <v>13</v>
      </c>
      <c r="K8152" t="s">
        <v>2940</v>
      </c>
      <c r="L8152" t="s">
        <v>17</v>
      </c>
      <c r="N8152" t="str">
        <f>IF(ISBLANK(Sales[[#This Row],[return]]),"No",Sales[[#This Row],[return]])</f>
        <v>No</v>
      </c>
      <c r="O8152" s="2">
        <v>43562</v>
      </c>
      <c r="P8152" s="8" t="str">
        <f>TEXT(DAY(Sales[[#This Row],[OrderDate]]),"ddd")</f>
        <v>Sat</v>
      </c>
      <c r="Q8152" s="8" t="str">
        <f>TEXT(MONTH(Sales[[#This Row],[ShipDate]])*29,"mmm")</f>
        <v>Apr</v>
      </c>
      <c r="R8152">
        <v>30</v>
      </c>
      <c r="S8152" t="s">
        <v>727</v>
      </c>
      <c r="T8152" t="s">
        <v>15</v>
      </c>
      <c r="U8152">
        <v>32216</v>
      </c>
      <c r="V8152" s="1">
        <v>0.2</v>
      </c>
      <c r="W8152">
        <v>1</v>
      </c>
      <c r="X8152">
        <v>2</v>
      </c>
      <c r="Y8152">
        <v>16</v>
      </c>
      <c r="AD8152"/>
    </row>
    <row r="8153" spans="1:30" x14ac:dyDescent="0.25">
      <c r="A8153" t="s">
        <v>40</v>
      </c>
      <c r="B8153" s="2">
        <v>43566</v>
      </c>
      <c r="C8153" s="35">
        <f>YEAR(Sales[[#This Row],[ShipDate]])</f>
        <v>2019</v>
      </c>
      <c r="D8153" t="s">
        <v>36</v>
      </c>
      <c r="E8153" t="s">
        <v>69</v>
      </c>
      <c r="F8153" t="s">
        <v>48</v>
      </c>
      <c r="G8153" t="s">
        <v>46</v>
      </c>
      <c r="H8153" t="s">
        <v>706</v>
      </c>
      <c r="I8153" t="s">
        <v>37</v>
      </c>
      <c r="J8153" t="s">
        <v>13</v>
      </c>
      <c r="K8153" t="s">
        <v>2940</v>
      </c>
      <c r="L8153" t="s">
        <v>17</v>
      </c>
      <c r="N8153" t="str">
        <f>IF(ISBLANK(Sales[[#This Row],[return]]),"No",Sales[[#This Row],[return]])</f>
        <v>No</v>
      </c>
      <c r="O8153" s="2">
        <v>43562</v>
      </c>
      <c r="P8153" s="8" t="str">
        <f>TEXT(DAY(Sales[[#This Row],[OrderDate]]),"ddd")</f>
        <v>Sat</v>
      </c>
      <c r="Q8153" s="8" t="str">
        <f>TEXT(MONTH(Sales[[#This Row],[ShipDate]])*29,"mmm")</f>
        <v>Apr</v>
      </c>
      <c r="R8153">
        <v>154</v>
      </c>
      <c r="S8153" t="s">
        <v>2512</v>
      </c>
      <c r="T8153" t="s">
        <v>15</v>
      </c>
      <c r="U8153">
        <v>32216</v>
      </c>
      <c r="V8153" s="1">
        <v>0.2</v>
      </c>
      <c r="W8153">
        <v>19</v>
      </c>
      <c r="X8153">
        <v>2</v>
      </c>
      <c r="Y8153">
        <v>219</v>
      </c>
      <c r="AD8153"/>
    </row>
    <row r="8154" spans="1:30" x14ac:dyDescent="0.25">
      <c r="A8154" t="s">
        <v>24</v>
      </c>
      <c r="B8154" s="2">
        <v>43701</v>
      </c>
      <c r="C8154" s="35">
        <f>YEAR(Sales[[#This Row],[ShipDate]])</f>
        <v>2019</v>
      </c>
      <c r="D8154" t="s">
        <v>36</v>
      </c>
      <c r="E8154" t="s">
        <v>31</v>
      </c>
      <c r="F8154" t="s">
        <v>104</v>
      </c>
      <c r="G8154" t="s">
        <v>25</v>
      </c>
      <c r="H8154" t="s">
        <v>474</v>
      </c>
      <c r="I8154" t="s">
        <v>32</v>
      </c>
      <c r="J8154" t="s">
        <v>13</v>
      </c>
      <c r="K8154" t="s">
        <v>2614</v>
      </c>
      <c r="L8154" t="s">
        <v>30</v>
      </c>
      <c r="M8154" t="s">
        <v>82</v>
      </c>
      <c r="N8154" t="str">
        <f>IF(ISBLANK(Sales[[#This Row],[return]]),"No",Sales[[#This Row],[return]])</f>
        <v>Yes</v>
      </c>
      <c r="O8154" s="2">
        <v>43694</v>
      </c>
      <c r="P8154" s="8" t="str">
        <f>TEXT(DAY(Sales[[#This Row],[OrderDate]]),"ddd")</f>
        <v>Tue</v>
      </c>
      <c r="Q8154" s="8" t="str">
        <f>TEXT(MONTH(Sales[[#This Row],[ShipDate]])*29,"mmm")</f>
        <v>Aug</v>
      </c>
      <c r="R8154">
        <v>1501</v>
      </c>
      <c r="S8154" t="s">
        <v>332</v>
      </c>
      <c r="T8154" t="s">
        <v>28</v>
      </c>
      <c r="U8154">
        <v>94513</v>
      </c>
      <c r="V8154" s="1">
        <v>0</v>
      </c>
      <c r="W8154">
        <v>12</v>
      </c>
      <c r="X8154">
        <v>2</v>
      </c>
      <c r="Y8154">
        <v>23</v>
      </c>
      <c r="AD8154"/>
    </row>
    <row r="8155" spans="1:30" x14ac:dyDescent="0.25">
      <c r="A8155" t="s">
        <v>24</v>
      </c>
      <c r="B8155" s="2">
        <v>43701</v>
      </c>
      <c r="C8155" s="35">
        <f>YEAR(Sales[[#This Row],[ShipDate]])</f>
        <v>2019</v>
      </c>
      <c r="D8155" t="s">
        <v>36</v>
      </c>
      <c r="E8155" t="s">
        <v>31</v>
      </c>
      <c r="F8155" t="s">
        <v>59</v>
      </c>
      <c r="G8155" t="s">
        <v>25</v>
      </c>
      <c r="H8155" t="s">
        <v>474</v>
      </c>
      <c r="I8155" t="s">
        <v>32</v>
      </c>
      <c r="J8155" t="s">
        <v>13</v>
      </c>
      <c r="K8155" t="s">
        <v>2614</v>
      </c>
      <c r="L8155" t="s">
        <v>30</v>
      </c>
      <c r="M8155" t="s">
        <v>82</v>
      </c>
      <c r="N8155" t="str">
        <f>IF(ISBLANK(Sales[[#This Row],[return]]),"No",Sales[[#This Row],[return]])</f>
        <v>Yes</v>
      </c>
      <c r="O8155" s="2">
        <v>43694</v>
      </c>
      <c r="P8155" s="8" t="str">
        <f>TEXT(DAY(Sales[[#This Row],[OrderDate]]),"ddd")</f>
        <v>Tue</v>
      </c>
      <c r="Q8155" s="8" t="str">
        <f>TEXT(MONTH(Sales[[#This Row],[ShipDate]])*29,"mmm")</f>
        <v>Aug</v>
      </c>
      <c r="R8155">
        <v>1759</v>
      </c>
      <c r="S8155" t="s">
        <v>2240</v>
      </c>
      <c r="T8155" t="s">
        <v>28</v>
      </c>
      <c r="U8155">
        <v>94513</v>
      </c>
      <c r="V8155" s="1">
        <v>0</v>
      </c>
      <c r="W8155">
        <v>4</v>
      </c>
      <c r="X8155">
        <v>2</v>
      </c>
      <c r="Y8155">
        <v>9</v>
      </c>
      <c r="AD8155"/>
    </row>
    <row r="8156" spans="1:30" x14ac:dyDescent="0.25">
      <c r="A8156" t="s">
        <v>24</v>
      </c>
      <c r="B8156" s="2">
        <v>43701</v>
      </c>
      <c r="C8156" s="35">
        <f>YEAR(Sales[[#This Row],[ShipDate]])</f>
        <v>2019</v>
      </c>
      <c r="D8156" t="s">
        <v>36</v>
      </c>
      <c r="E8156" t="s">
        <v>31</v>
      </c>
      <c r="F8156" t="s">
        <v>39</v>
      </c>
      <c r="G8156" t="s">
        <v>25</v>
      </c>
      <c r="H8156" t="s">
        <v>474</v>
      </c>
      <c r="I8156" t="s">
        <v>32</v>
      </c>
      <c r="J8156" t="s">
        <v>13</v>
      </c>
      <c r="K8156" t="s">
        <v>2614</v>
      </c>
      <c r="L8156" t="s">
        <v>30</v>
      </c>
      <c r="M8156" t="s">
        <v>82</v>
      </c>
      <c r="N8156" t="str">
        <f>IF(ISBLANK(Sales[[#This Row],[return]]),"No",Sales[[#This Row],[return]])</f>
        <v>Yes</v>
      </c>
      <c r="O8156" s="2">
        <v>43694</v>
      </c>
      <c r="P8156" s="8" t="str">
        <f>TEXT(DAY(Sales[[#This Row],[OrderDate]]),"ddd")</f>
        <v>Tue</v>
      </c>
      <c r="Q8156" s="8" t="str">
        <f>TEXT(MONTH(Sales[[#This Row],[ShipDate]])*29,"mmm")</f>
        <v>Aug</v>
      </c>
      <c r="R8156">
        <v>1498</v>
      </c>
      <c r="S8156" t="s">
        <v>2062</v>
      </c>
      <c r="T8156" t="s">
        <v>28</v>
      </c>
      <c r="U8156">
        <v>94513</v>
      </c>
      <c r="V8156" s="1">
        <v>0</v>
      </c>
      <c r="W8156">
        <v>141</v>
      </c>
      <c r="X8156">
        <v>3</v>
      </c>
      <c r="Y8156">
        <v>541</v>
      </c>
      <c r="AD8156"/>
    </row>
    <row r="8157" spans="1:30" x14ac:dyDescent="0.25">
      <c r="A8157" t="s">
        <v>24</v>
      </c>
      <c r="B8157" s="2">
        <v>43701</v>
      </c>
      <c r="C8157" s="35">
        <f>YEAR(Sales[[#This Row],[ShipDate]])</f>
        <v>2019</v>
      </c>
      <c r="D8157" t="s">
        <v>36</v>
      </c>
      <c r="E8157" t="s">
        <v>31</v>
      </c>
      <c r="F8157" t="s">
        <v>52</v>
      </c>
      <c r="G8157" t="s">
        <v>25</v>
      </c>
      <c r="H8157" t="s">
        <v>474</v>
      </c>
      <c r="I8157" t="s">
        <v>32</v>
      </c>
      <c r="J8157" t="s">
        <v>13</v>
      </c>
      <c r="K8157" t="s">
        <v>2614</v>
      </c>
      <c r="L8157" t="s">
        <v>30</v>
      </c>
      <c r="M8157" t="s">
        <v>82</v>
      </c>
      <c r="N8157" t="str">
        <f>IF(ISBLANK(Sales[[#This Row],[return]]),"No",Sales[[#This Row],[return]])</f>
        <v>Yes</v>
      </c>
      <c r="O8157" s="2">
        <v>43694</v>
      </c>
      <c r="P8157" s="8" t="str">
        <f>TEXT(DAY(Sales[[#This Row],[OrderDate]]),"ddd")</f>
        <v>Tue</v>
      </c>
      <c r="Q8157" s="8" t="str">
        <f>TEXT(MONTH(Sales[[#This Row],[ShipDate]])*29,"mmm")</f>
        <v>Aug</v>
      </c>
      <c r="R8157">
        <v>1424</v>
      </c>
      <c r="S8157" t="s">
        <v>298</v>
      </c>
      <c r="T8157" t="s">
        <v>28</v>
      </c>
      <c r="U8157">
        <v>94513</v>
      </c>
      <c r="V8157" s="1">
        <v>0</v>
      </c>
      <c r="W8157">
        <v>655</v>
      </c>
      <c r="X8157">
        <v>9</v>
      </c>
      <c r="Y8157">
        <v>2518</v>
      </c>
      <c r="AD8157"/>
    </row>
    <row r="8158" spans="1:30" x14ac:dyDescent="0.25">
      <c r="A8158" t="s">
        <v>24</v>
      </c>
      <c r="B8158" s="2">
        <v>43701</v>
      </c>
      <c r="C8158" s="35">
        <f>YEAR(Sales[[#This Row],[ShipDate]])</f>
        <v>2019</v>
      </c>
      <c r="D8158" t="s">
        <v>36</v>
      </c>
      <c r="E8158" t="s">
        <v>31</v>
      </c>
      <c r="F8158" t="s">
        <v>50</v>
      </c>
      <c r="G8158" t="s">
        <v>25</v>
      </c>
      <c r="H8158" t="s">
        <v>474</v>
      </c>
      <c r="I8158" t="s">
        <v>32</v>
      </c>
      <c r="J8158" t="s">
        <v>13</v>
      </c>
      <c r="K8158" t="s">
        <v>2614</v>
      </c>
      <c r="L8158" t="s">
        <v>30</v>
      </c>
      <c r="M8158" t="s">
        <v>82</v>
      </c>
      <c r="N8158" t="str">
        <f>IF(ISBLANK(Sales[[#This Row],[return]]),"No",Sales[[#This Row],[return]])</f>
        <v>Yes</v>
      </c>
      <c r="O8158" s="2">
        <v>43694</v>
      </c>
      <c r="P8158" s="8" t="str">
        <f>TEXT(DAY(Sales[[#This Row],[OrderDate]]),"ddd")</f>
        <v>Tue</v>
      </c>
      <c r="Q8158" s="8" t="str">
        <f>TEXT(MONTH(Sales[[#This Row],[ShipDate]])*29,"mmm")</f>
        <v>Aug</v>
      </c>
      <c r="R8158">
        <v>1635</v>
      </c>
      <c r="S8158" t="s">
        <v>2210</v>
      </c>
      <c r="T8158" t="s">
        <v>28</v>
      </c>
      <c r="U8158">
        <v>94513</v>
      </c>
      <c r="V8158" s="1">
        <v>0.2</v>
      </c>
      <c r="W8158">
        <v>5</v>
      </c>
      <c r="X8158">
        <v>3</v>
      </c>
      <c r="Y8158">
        <v>14</v>
      </c>
      <c r="AD8158"/>
    </row>
    <row r="8159" spans="1:30" x14ac:dyDescent="0.25">
      <c r="A8159" t="s">
        <v>24</v>
      </c>
      <c r="B8159" s="2">
        <v>43701</v>
      </c>
      <c r="C8159" s="35">
        <f>YEAR(Sales[[#This Row],[ShipDate]])</f>
        <v>2019</v>
      </c>
      <c r="D8159" t="s">
        <v>36</v>
      </c>
      <c r="E8159" t="s">
        <v>31</v>
      </c>
      <c r="F8159" t="s">
        <v>50</v>
      </c>
      <c r="G8159" t="s">
        <v>25</v>
      </c>
      <c r="H8159" t="s">
        <v>474</v>
      </c>
      <c r="I8159" t="s">
        <v>32</v>
      </c>
      <c r="J8159" t="s">
        <v>13</v>
      </c>
      <c r="K8159" t="s">
        <v>2614</v>
      </c>
      <c r="L8159" t="s">
        <v>30</v>
      </c>
      <c r="M8159" t="s">
        <v>82</v>
      </c>
      <c r="N8159" t="str">
        <f>IF(ISBLANK(Sales[[#This Row],[return]]),"No",Sales[[#This Row],[return]])</f>
        <v>Yes</v>
      </c>
      <c r="O8159" s="2">
        <v>43694</v>
      </c>
      <c r="P8159" s="8" t="str">
        <f>TEXT(DAY(Sales[[#This Row],[OrderDate]]),"ddd")</f>
        <v>Tue</v>
      </c>
      <c r="Q8159" s="8" t="str">
        <f>TEXT(MONTH(Sales[[#This Row],[ShipDate]])*29,"mmm")</f>
        <v>Aug</v>
      </c>
      <c r="R8159">
        <v>706</v>
      </c>
      <c r="S8159" t="s">
        <v>2225</v>
      </c>
      <c r="T8159" t="s">
        <v>28</v>
      </c>
      <c r="U8159">
        <v>94513</v>
      </c>
      <c r="V8159" s="1">
        <v>0.2</v>
      </c>
      <c r="W8159">
        <v>77</v>
      </c>
      <c r="X8159">
        <v>8</v>
      </c>
      <c r="Y8159">
        <v>221</v>
      </c>
      <c r="AD8159"/>
    </row>
    <row r="8160" spans="1:30" x14ac:dyDescent="0.25">
      <c r="A8160" t="s">
        <v>24</v>
      </c>
      <c r="B8160" s="2">
        <v>43701</v>
      </c>
      <c r="C8160" s="35">
        <f>YEAR(Sales[[#This Row],[ShipDate]])</f>
        <v>2019</v>
      </c>
      <c r="D8160" t="s">
        <v>36</v>
      </c>
      <c r="E8160" t="s">
        <v>31</v>
      </c>
      <c r="F8160" t="s">
        <v>48</v>
      </c>
      <c r="G8160" t="s">
        <v>46</v>
      </c>
      <c r="H8160" t="s">
        <v>474</v>
      </c>
      <c r="I8160" t="s">
        <v>32</v>
      </c>
      <c r="J8160" t="s">
        <v>13</v>
      </c>
      <c r="K8160" t="s">
        <v>2614</v>
      </c>
      <c r="L8160" t="s">
        <v>30</v>
      </c>
      <c r="M8160" t="s">
        <v>82</v>
      </c>
      <c r="N8160" t="str">
        <f>IF(ISBLANK(Sales[[#This Row],[return]]),"No",Sales[[#This Row],[return]])</f>
        <v>Yes</v>
      </c>
      <c r="O8160" s="2">
        <v>43694</v>
      </c>
      <c r="P8160" s="8" t="str">
        <f>TEXT(DAY(Sales[[#This Row],[OrderDate]]),"ddd")</f>
        <v>Tue</v>
      </c>
      <c r="Q8160" s="8" t="str">
        <f>TEXT(MONTH(Sales[[#This Row],[ShipDate]])*29,"mmm")</f>
        <v>Aug</v>
      </c>
      <c r="R8160">
        <v>1232</v>
      </c>
      <c r="S8160" t="s">
        <v>2365</v>
      </c>
      <c r="T8160" t="s">
        <v>28</v>
      </c>
      <c r="U8160">
        <v>94513</v>
      </c>
      <c r="V8160" s="1">
        <v>0.2</v>
      </c>
      <c r="W8160">
        <v>9</v>
      </c>
      <c r="X8160">
        <v>3</v>
      </c>
      <c r="Y8160">
        <v>72</v>
      </c>
      <c r="AD8160"/>
    </row>
    <row r="8161" spans="1:30" x14ac:dyDescent="0.25">
      <c r="A8161" t="s">
        <v>24</v>
      </c>
      <c r="B8161" s="2">
        <v>43573</v>
      </c>
      <c r="C8161" s="35">
        <f>YEAR(Sales[[#This Row],[ShipDate]])</f>
        <v>2019</v>
      </c>
      <c r="D8161" t="s">
        <v>36</v>
      </c>
      <c r="E8161" t="s">
        <v>18</v>
      </c>
      <c r="F8161" t="s">
        <v>45</v>
      </c>
      <c r="G8161" t="s">
        <v>25</v>
      </c>
      <c r="H8161" t="s">
        <v>300</v>
      </c>
      <c r="I8161" t="s">
        <v>32</v>
      </c>
      <c r="J8161" t="s">
        <v>13</v>
      </c>
      <c r="K8161" t="s">
        <v>1126</v>
      </c>
      <c r="L8161" t="s">
        <v>30</v>
      </c>
      <c r="N8161" t="str">
        <f>IF(ISBLANK(Sales[[#This Row],[return]]),"No",Sales[[#This Row],[return]])</f>
        <v>No</v>
      </c>
      <c r="O8161" s="2">
        <v>43566</v>
      </c>
      <c r="P8161" s="8" t="str">
        <f>TEXT(DAY(Sales[[#This Row],[OrderDate]]),"ddd")</f>
        <v>Wed</v>
      </c>
      <c r="Q8161" s="8" t="str">
        <f>TEXT(MONTH(Sales[[#This Row],[ShipDate]])*29,"mmm")</f>
        <v>Apr</v>
      </c>
      <c r="R8161">
        <v>526</v>
      </c>
      <c r="S8161" t="s">
        <v>2298</v>
      </c>
      <c r="T8161" t="s">
        <v>28</v>
      </c>
      <c r="U8161">
        <v>91104</v>
      </c>
      <c r="V8161" s="1">
        <v>0</v>
      </c>
      <c r="W8161">
        <v>14</v>
      </c>
      <c r="X8161">
        <v>7</v>
      </c>
      <c r="Y8161">
        <v>42</v>
      </c>
      <c r="AD8161"/>
    </row>
    <row r="8162" spans="1:30" x14ac:dyDescent="0.25">
      <c r="A8162" t="s">
        <v>24</v>
      </c>
      <c r="B8162" s="2">
        <v>43573</v>
      </c>
      <c r="C8162" s="35">
        <f>YEAR(Sales[[#This Row],[ShipDate]])</f>
        <v>2019</v>
      </c>
      <c r="D8162" t="s">
        <v>36</v>
      </c>
      <c r="E8162" t="s">
        <v>18</v>
      </c>
      <c r="F8162" t="s">
        <v>99</v>
      </c>
      <c r="G8162" t="s">
        <v>46</v>
      </c>
      <c r="H8162" t="s">
        <v>300</v>
      </c>
      <c r="I8162" t="s">
        <v>32</v>
      </c>
      <c r="J8162" t="s">
        <v>13</v>
      </c>
      <c r="K8162" t="s">
        <v>1126</v>
      </c>
      <c r="L8162" t="s">
        <v>30</v>
      </c>
      <c r="N8162" t="str">
        <f>IF(ISBLANK(Sales[[#This Row],[return]]),"No",Sales[[#This Row],[return]])</f>
        <v>No</v>
      </c>
      <c r="O8162" s="2">
        <v>43566</v>
      </c>
      <c r="P8162" s="8" t="str">
        <f>TEXT(DAY(Sales[[#This Row],[OrderDate]]),"ddd")</f>
        <v>Wed</v>
      </c>
      <c r="Q8162" s="8" t="str">
        <f>TEXT(MONTH(Sales[[#This Row],[ShipDate]])*29,"mmm")</f>
        <v>Apr</v>
      </c>
      <c r="R8162">
        <v>1410</v>
      </c>
      <c r="S8162" t="s">
        <v>226</v>
      </c>
      <c r="T8162" t="s">
        <v>28</v>
      </c>
      <c r="U8162">
        <v>91104</v>
      </c>
      <c r="V8162" s="1">
        <v>0</v>
      </c>
      <c r="W8162">
        <v>22</v>
      </c>
      <c r="X8162">
        <v>5</v>
      </c>
      <c r="Y8162">
        <v>200</v>
      </c>
      <c r="AD8162"/>
    </row>
    <row r="8163" spans="1:30" x14ac:dyDescent="0.25">
      <c r="A8163" t="s">
        <v>40</v>
      </c>
      <c r="B8163" s="2">
        <v>43665</v>
      </c>
      <c r="C8163" s="35">
        <f>YEAR(Sales[[#This Row],[ShipDate]])</f>
        <v>2019</v>
      </c>
      <c r="D8163" t="s">
        <v>36</v>
      </c>
      <c r="E8163" t="s">
        <v>18</v>
      </c>
      <c r="F8163" t="s">
        <v>38</v>
      </c>
      <c r="G8163" t="s">
        <v>11</v>
      </c>
      <c r="H8163" t="s">
        <v>261</v>
      </c>
      <c r="I8163" t="s">
        <v>137</v>
      </c>
      <c r="J8163" t="s">
        <v>13</v>
      </c>
      <c r="K8163" t="s">
        <v>1164</v>
      </c>
      <c r="L8163" t="s">
        <v>92</v>
      </c>
      <c r="M8163" t="s">
        <v>82</v>
      </c>
      <c r="N8163" t="str">
        <f>IF(ISBLANK(Sales[[#This Row],[return]]),"No",Sales[[#This Row],[return]])</f>
        <v>Yes</v>
      </c>
      <c r="O8163" s="2">
        <v>43661</v>
      </c>
      <c r="P8163" s="8" t="str">
        <f>TEXT(DAY(Sales[[#This Row],[OrderDate]]),"ddd")</f>
        <v>Sun</v>
      </c>
      <c r="Q8163" s="8" t="str">
        <f>TEXT(MONTH(Sales[[#This Row],[ShipDate]])*29,"mmm")</f>
        <v>Jul</v>
      </c>
      <c r="R8163">
        <v>820</v>
      </c>
      <c r="S8163" t="s">
        <v>1115</v>
      </c>
      <c r="T8163" t="s">
        <v>90</v>
      </c>
      <c r="U8163">
        <v>19805</v>
      </c>
      <c r="V8163" s="1">
        <v>0.3</v>
      </c>
      <c r="W8163">
        <v>-49</v>
      </c>
      <c r="X8163">
        <v>3</v>
      </c>
      <c r="Y8163">
        <v>310</v>
      </c>
      <c r="AD8163"/>
    </row>
    <row r="8164" spans="1:30" x14ac:dyDescent="0.25">
      <c r="A8164" t="s">
        <v>40</v>
      </c>
      <c r="B8164" s="2">
        <v>43665</v>
      </c>
      <c r="C8164" s="35">
        <f>YEAR(Sales[[#This Row],[ShipDate]])</f>
        <v>2019</v>
      </c>
      <c r="D8164" t="s">
        <v>36</v>
      </c>
      <c r="E8164" t="s">
        <v>18</v>
      </c>
      <c r="F8164" t="s">
        <v>50</v>
      </c>
      <c r="G8164" t="s">
        <v>25</v>
      </c>
      <c r="H8164" t="s">
        <v>261</v>
      </c>
      <c r="I8164" t="s">
        <v>137</v>
      </c>
      <c r="J8164" t="s">
        <v>13</v>
      </c>
      <c r="K8164" t="s">
        <v>1164</v>
      </c>
      <c r="L8164" t="s">
        <v>92</v>
      </c>
      <c r="M8164" t="s">
        <v>82</v>
      </c>
      <c r="N8164" t="str">
        <f>IF(ISBLANK(Sales[[#This Row],[return]]),"No",Sales[[#This Row],[return]])</f>
        <v>Yes</v>
      </c>
      <c r="O8164" s="2">
        <v>43661</v>
      </c>
      <c r="P8164" s="8" t="str">
        <f>TEXT(DAY(Sales[[#This Row],[OrderDate]]),"ddd")</f>
        <v>Sun</v>
      </c>
      <c r="Q8164" s="8" t="str">
        <f>TEXT(MONTH(Sales[[#This Row],[ShipDate]])*29,"mmm")</f>
        <v>Jul</v>
      </c>
      <c r="R8164">
        <v>709</v>
      </c>
      <c r="S8164" t="s">
        <v>1060</v>
      </c>
      <c r="T8164" t="s">
        <v>90</v>
      </c>
      <c r="U8164">
        <v>19805</v>
      </c>
      <c r="V8164" s="1">
        <v>0</v>
      </c>
      <c r="W8164">
        <v>13</v>
      </c>
      <c r="X8164">
        <v>3</v>
      </c>
      <c r="Y8164">
        <v>27</v>
      </c>
      <c r="AD8164"/>
    </row>
    <row r="8165" spans="1:30" x14ac:dyDescent="0.25">
      <c r="A8165" t="s">
        <v>24</v>
      </c>
      <c r="B8165" s="2">
        <v>43551</v>
      </c>
      <c r="C8165" s="35">
        <f>YEAR(Sales[[#This Row],[ShipDate]])</f>
        <v>2019</v>
      </c>
      <c r="D8165" t="s">
        <v>113</v>
      </c>
      <c r="E8165" t="s">
        <v>31</v>
      </c>
      <c r="F8165" t="s">
        <v>23</v>
      </c>
      <c r="G8165" t="s">
        <v>11</v>
      </c>
      <c r="H8165" t="s">
        <v>146</v>
      </c>
      <c r="I8165" t="s">
        <v>149</v>
      </c>
      <c r="J8165" t="s">
        <v>13</v>
      </c>
      <c r="K8165" t="s">
        <v>2596</v>
      </c>
      <c r="L8165" t="s">
        <v>92</v>
      </c>
      <c r="N8165" t="str">
        <f>IF(ISBLANK(Sales[[#This Row],[return]]),"No",Sales[[#This Row],[return]])</f>
        <v>No</v>
      </c>
      <c r="O8165" s="2">
        <v>43548</v>
      </c>
      <c r="P8165" s="8" t="str">
        <f>TEXT(DAY(Sales[[#This Row],[OrderDate]]),"ddd")</f>
        <v>Tue</v>
      </c>
      <c r="Q8165" s="8" t="str">
        <f>TEXT(MONTH(Sales[[#This Row],[ShipDate]])*29,"mmm")</f>
        <v>Mar</v>
      </c>
      <c r="R8165">
        <v>748</v>
      </c>
      <c r="S8165" t="s">
        <v>714</v>
      </c>
      <c r="T8165" t="s">
        <v>90</v>
      </c>
      <c r="U8165">
        <v>10035</v>
      </c>
      <c r="V8165" s="1">
        <v>0.1</v>
      </c>
      <c r="W8165">
        <v>2</v>
      </c>
      <c r="X8165">
        <v>3</v>
      </c>
      <c r="Y8165">
        <v>208</v>
      </c>
      <c r="AD8165"/>
    </row>
    <row r="8166" spans="1:30" x14ac:dyDescent="0.25">
      <c r="A8166" t="s">
        <v>24</v>
      </c>
      <c r="B8166" s="2">
        <v>43551</v>
      </c>
      <c r="C8166" s="35">
        <f>YEAR(Sales[[#This Row],[ShipDate]])</f>
        <v>2019</v>
      </c>
      <c r="D8166" t="s">
        <v>113</v>
      </c>
      <c r="E8166" t="s">
        <v>31</v>
      </c>
      <c r="F8166" t="s">
        <v>104</v>
      </c>
      <c r="G8166" t="s">
        <v>25</v>
      </c>
      <c r="H8166" t="s">
        <v>146</v>
      </c>
      <c r="I8166" t="s">
        <v>149</v>
      </c>
      <c r="J8166" t="s">
        <v>13</v>
      </c>
      <c r="K8166" t="s">
        <v>2596</v>
      </c>
      <c r="L8166" t="s">
        <v>92</v>
      </c>
      <c r="N8166" t="str">
        <f>IF(ISBLANK(Sales[[#This Row],[return]]),"No",Sales[[#This Row],[return]])</f>
        <v>No</v>
      </c>
      <c r="O8166" s="2">
        <v>43548</v>
      </c>
      <c r="P8166" s="8" t="str">
        <f>TEXT(DAY(Sales[[#This Row],[OrderDate]]),"ddd")</f>
        <v>Tue</v>
      </c>
      <c r="Q8166" s="8" t="str">
        <f>TEXT(MONTH(Sales[[#This Row],[ShipDate]])*29,"mmm")</f>
        <v>Mar</v>
      </c>
      <c r="R8166">
        <v>4</v>
      </c>
      <c r="S8166" t="s">
        <v>1781</v>
      </c>
      <c r="T8166" t="s">
        <v>90</v>
      </c>
      <c r="U8166">
        <v>10035</v>
      </c>
      <c r="V8166" s="1">
        <v>0</v>
      </c>
      <c r="W8166">
        <v>22</v>
      </c>
      <c r="X8166">
        <v>3</v>
      </c>
      <c r="Y8166">
        <v>47</v>
      </c>
      <c r="AD8166"/>
    </row>
    <row r="8167" spans="1:30" x14ac:dyDescent="0.25">
      <c r="A8167" t="s">
        <v>24</v>
      </c>
      <c r="B8167" s="2">
        <v>43551</v>
      </c>
      <c r="C8167" s="35">
        <f>YEAR(Sales[[#This Row],[ShipDate]])</f>
        <v>2019</v>
      </c>
      <c r="D8167" t="s">
        <v>113</v>
      </c>
      <c r="E8167" t="s">
        <v>31</v>
      </c>
      <c r="F8167" t="s">
        <v>48</v>
      </c>
      <c r="G8167" t="s">
        <v>46</v>
      </c>
      <c r="H8167" t="s">
        <v>146</v>
      </c>
      <c r="I8167" t="s">
        <v>149</v>
      </c>
      <c r="J8167" t="s">
        <v>13</v>
      </c>
      <c r="K8167" t="s">
        <v>2596</v>
      </c>
      <c r="L8167" t="s">
        <v>92</v>
      </c>
      <c r="N8167" t="str">
        <f>IF(ISBLANK(Sales[[#This Row],[return]]),"No",Sales[[#This Row],[return]])</f>
        <v>No</v>
      </c>
      <c r="O8167" s="2">
        <v>43548</v>
      </c>
      <c r="P8167" s="8" t="str">
        <f>TEXT(DAY(Sales[[#This Row],[OrderDate]]),"ddd")</f>
        <v>Tue</v>
      </c>
      <c r="Q8167" s="8" t="str">
        <f>TEXT(MONTH(Sales[[#This Row],[ShipDate]])*29,"mmm")</f>
        <v>Mar</v>
      </c>
      <c r="R8167">
        <v>1399</v>
      </c>
      <c r="S8167" t="s">
        <v>2551</v>
      </c>
      <c r="T8167" t="s">
        <v>90</v>
      </c>
      <c r="U8167">
        <v>10035</v>
      </c>
      <c r="V8167" s="1">
        <v>0</v>
      </c>
      <c r="W8167">
        <v>136</v>
      </c>
      <c r="X8167">
        <v>1</v>
      </c>
      <c r="Y8167">
        <v>470</v>
      </c>
      <c r="AD8167"/>
    </row>
    <row r="8168" spans="1:30" x14ac:dyDescent="0.25">
      <c r="A8168" t="s">
        <v>24</v>
      </c>
      <c r="B8168" s="2">
        <v>43579</v>
      </c>
      <c r="C8168" s="35">
        <f>YEAR(Sales[[#This Row],[ShipDate]])</f>
        <v>2019</v>
      </c>
      <c r="D8168" t="s">
        <v>113</v>
      </c>
      <c r="E8168" t="s">
        <v>18</v>
      </c>
      <c r="F8168" t="s">
        <v>43</v>
      </c>
      <c r="G8168" t="s">
        <v>11</v>
      </c>
      <c r="H8168" t="s">
        <v>60</v>
      </c>
      <c r="I8168" t="s">
        <v>63</v>
      </c>
      <c r="J8168" t="s">
        <v>13</v>
      </c>
      <c r="K8168" t="s">
        <v>1212</v>
      </c>
      <c r="L8168" t="s">
        <v>30</v>
      </c>
      <c r="N8168" t="str">
        <f>IF(ISBLANK(Sales[[#This Row],[return]]),"No",Sales[[#This Row],[return]])</f>
        <v>No</v>
      </c>
      <c r="O8168" s="2">
        <v>43576</v>
      </c>
      <c r="P8168" s="8" t="str">
        <f>TEXT(DAY(Sales[[#This Row],[OrderDate]]),"ddd")</f>
        <v>Sat</v>
      </c>
      <c r="Q8168" s="8" t="str">
        <f>TEXT(MONTH(Sales[[#This Row],[ShipDate]])*29,"mmm")</f>
        <v>Apr</v>
      </c>
      <c r="R8168">
        <v>555</v>
      </c>
      <c r="S8168" t="s">
        <v>1217</v>
      </c>
      <c r="T8168" t="s">
        <v>28</v>
      </c>
      <c r="U8168">
        <v>98103</v>
      </c>
      <c r="V8168" s="1">
        <v>0</v>
      </c>
      <c r="W8168">
        <v>34</v>
      </c>
      <c r="X8168">
        <v>3</v>
      </c>
      <c r="Y8168">
        <v>163</v>
      </c>
      <c r="AD8168"/>
    </row>
    <row r="8169" spans="1:30" x14ac:dyDescent="0.25">
      <c r="A8169" t="s">
        <v>24</v>
      </c>
      <c r="B8169" s="2">
        <v>43579</v>
      </c>
      <c r="C8169" s="35">
        <f>YEAR(Sales[[#This Row],[ShipDate]])</f>
        <v>2019</v>
      </c>
      <c r="D8169" t="s">
        <v>113</v>
      </c>
      <c r="E8169" t="s">
        <v>18</v>
      </c>
      <c r="F8169" t="s">
        <v>99</v>
      </c>
      <c r="G8169" t="s">
        <v>46</v>
      </c>
      <c r="H8169" t="s">
        <v>60</v>
      </c>
      <c r="I8169" t="s">
        <v>63</v>
      </c>
      <c r="J8169" t="s">
        <v>13</v>
      </c>
      <c r="K8169" t="s">
        <v>1212</v>
      </c>
      <c r="L8169" t="s">
        <v>30</v>
      </c>
      <c r="N8169" t="str">
        <f>IF(ISBLANK(Sales[[#This Row],[return]]),"No",Sales[[#This Row],[return]])</f>
        <v>No</v>
      </c>
      <c r="O8169" s="2">
        <v>43576</v>
      </c>
      <c r="P8169" s="8" t="str">
        <f>TEXT(DAY(Sales[[#This Row],[OrderDate]]),"ddd")</f>
        <v>Sat</v>
      </c>
      <c r="Q8169" s="8" t="str">
        <f>TEXT(MONTH(Sales[[#This Row],[ShipDate]])*29,"mmm")</f>
        <v>Apr</v>
      </c>
      <c r="R8169">
        <v>1607</v>
      </c>
      <c r="S8169" t="s">
        <v>2369</v>
      </c>
      <c r="T8169" t="s">
        <v>28</v>
      </c>
      <c r="U8169">
        <v>98103</v>
      </c>
      <c r="V8169" s="1">
        <v>0</v>
      </c>
      <c r="W8169">
        <v>3</v>
      </c>
      <c r="X8169">
        <v>1</v>
      </c>
      <c r="Y8169">
        <v>12</v>
      </c>
      <c r="AD8169"/>
    </row>
    <row r="8170" spans="1:30" x14ac:dyDescent="0.25">
      <c r="A8170" t="s">
        <v>10</v>
      </c>
      <c r="B8170" s="2">
        <v>43543</v>
      </c>
      <c r="C8170" s="35">
        <f>YEAR(Sales[[#This Row],[ShipDate]])</f>
        <v>2019</v>
      </c>
      <c r="D8170" t="s">
        <v>36</v>
      </c>
      <c r="E8170" t="s">
        <v>69</v>
      </c>
      <c r="F8170" t="s">
        <v>59</v>
      </c>
      <c r="G8170" t="s">
        <v>25</v>
      </c>
      <c r="H8170" t="s">
        <v>2936</v>
      </c>
      <c r="I8170" t="s">
        <v>32</v>
      </c>
      <c r="J8170" t="s">
        <v>13</v>
      </c>
      <c r="K8170" t="s">
        <v>2921</v>
      </c>
      <c r="L8170" t="s">
        <v>30</v>
      </c>
      <c r="N8170" t="str">
        <f>IF(ISBLANK(Sales[[#This Row],[return]]),"No",Sales[[#This Row],[return]])</f>
        <v>No</v>
      </c>
      <c r="O8170" s="2">
        <v>43537</v>
      </c>
      <c r="P8170" s="8" t="str">
        <f>TEXT(DAY(Sales[[#This Row],[OrderDate]]),"ddd")</f>
        <v>Fri</v>
      </c>
      <c r="Q8170" s="8" t="str">
        <f>TEXT(MONTH(Sales[[#This Row],[ShipDate]])*29,"mmm")</f>
        <v>Mar</v>
      </c>
      <c r="R8170">
        <v>1111</v>
      </c>
      <c r="S8170" t="s">
        <v>2289</v>
      </c>
      <c r="T8170" t="s">
        <v>28</v>
      </c>
      <c r="U8170">
        <v>95336</v>
      </c>
      <c r="V8170" s="1">
        <v>0</v>
      </c>
      <c r="W8170">
        <v>151</v>
      </c>
      <c r="X8170">
        <v>3</v>
      </c>
      <c r="Y8170">
        <v>315</v>
      </c>
      <c r="AD8170"/>
    </row>
    <row r="8171" spans="1:30" x14ac:dyDescent="0.25">
      <c r="A8171" t="s">
        <v>40</v>
      </c>
      <c r="B8171" s="2">
        <v>43734</v>
      </c>
      <c r="C8171" s="35">
        <f>YEAR(Sales[[#This Row],[ShipDate]])</f>
        <v>2019</v>
      </c>
      <c r="D8171" t="s">
        <v>36</v>
      </c>
      <c r="E8171" t="s">
        <v>31</v>
      </c>
      <c r="F8171" t="s">
        <v>59</v>
      </c>
      <c r="G8171" t="s">
        <v>25</v>
      </c>
      <c r="H8171" t="s">
        <v>1101</v>
      </c>
      <c r="I8171" t="s">
        <v>74</v>
      </c>
      <c r="J8171" t="s">
        <v>13</v>
      </c>
      <c r="K8171" t="s">
        <v>2610</v>
      </c>
      <c r="L8171" t="s">
        <v>68</v>
      </c>
      <c r="N8171" t="str">
        <f>IF(ISBLANK(Sales[[#This Row],[return]]),"No",Sales[[#This Row],[return]])</f>
        <v>No</v>
      </c>
      <c r="O8171" s="2">
        <v>43730</v>
      </c>
      <c r="P8171" s="8" t="str">
        <f>TEXT(DAY(Sales[[#This Row],[OrderDate]]),"ddd")</f>
        <v>Sun</v>
      </c>
      <c r="Q8171" s="8" t="str">
        <f>TEXT(MONTH(Sales[[#This Row],[ShipDate]])*29,"mmm")</f>
        <v>Sep</v>
      </c>
      <c r="R8171">
        <v>1736</v>
      </c>
      <c r="S8171" t="s">
        <v>2780</v>
      </c>
      <c r="T8171" t="s">
        <v>66</v>
      </c>
      <c r="U8171">
        <v>53209</v>
      </c>
      <c r="V8171" s="1">
        <v>0</v>
      </c>
      <c r="W8171">
        <v>108</v>
      </c>
      <c r="X8171">
        <v>4</v>
      </c>
      <c r="Y8171">
        <v>220</v>
      </c>
      <c r="AD8171"/>
    </row>
    <row r="8172" spans="1:30" x14ac:dyDescent="0.25">
      <c r="A8172" t="s">
        <v>40</v>
      </c>
      <c r="B8172" s="2">
        <v>43734</v>
      </c>
      <c r="C8172" s="35">
        <f>YEAR(Sales[[#This Row],[ShipDate]])</f>
        <v>2019</v>
      </c>
      <c r="D8172" t="s">
        <v>36</v>
      </c>
      <c r="E8172" t="s">
        <v>31</v>
      </c>
      <c r="F8172" t="s">
        <v>50</v>
      </c>
      <c r="G8172" t="s">
        <v>25</v>
      </c>
      <c r="H8172" t="s">
        <v>1101</v>
      </c>
      <c r="I8172" t="s">
        <v>74</v>
      </c>
      <c r="J8172" t="s">
        <v>13</v>
      </c>
      <c r="K8172" t="s">
        <v>2610</v>
      </c>
      <c r="L8172" t="s">
        <v>68</v>
      </c>
      <c r="N8172" t="str">
        <f>IF(ISBLANK(Sales[[#This Row],[return]]),"No",Sales[[#This Row],[return]])</f>
        <v>No</v>
      </c>
      <c r="O8172" s="2">
        <v>43730</v>
      </c>
      <c r="P8172" s="8" t="str">
        <f>TEXT(DAY(Sales[[#This Row],[OrderDate]]),"ddd")</f>
        <v>Sun</v>
      </c>
      <c r="Q8172" s="8" t="str">
        <f>TEXT(MONTH(Sales[[#This Row],[ShipDate]])*29,"mmm")</f>
        <v>Sep</v>
      </c>
      <c r="R8172">
        <v>70</v>
      </c>
      <c r="S8172" t="s">
        <v>2085</v>
      </c>
      <c r="T8172" t="s">
        <v>66</v>
      </c>
      <c r="U8172">
        <v>53209</v>
      </c>
      <c r="V8172" s="1">
        <v>0</v>
      </c>
      <c r="W8172">
        <v>16</v>
      </c>
      <c r="X8172">
        <v>8</v>
      </c>
      <c r="Y8172">
        <v>33</v>
      </c>
      <c r="AD8172"/>
    </row>
    <row r="8173" spans="1:30" x14ac:dyDescent="0.25">
      <c r="A8173" t="s">
        <v>40</v>
      </c>
      <c r="B8173" s="2">
        <v>43734</v>
      </c>
      <c r="C8173" s="35">
        <f>YEAR(Sales[[#This Row],[ShipDate]])</f>
        <v>2019</v>
      </c>
      <c r="D8173" t="s">
        <v>36</v>
      </c>
      <c r="E8173" t="s">
        <v>31</v>
      </c>
      <c r="F8173" t="s">
        <v>48</v>
      </c>
      <c r="G8173" t="s">
        <v>46</v>
      </c>
      <c r="H8173" t="s">
        <v>1101</v>
      </c>
      <c r="I8173" t="s">
        <v>74</v>
      </c>
      <c r="J8173" t="s">
        <v>13</v>
      </c>
      <c r="K8173" t="s">
        <v>2610</v>
      </c>
      <c r="L8173" t="s">
        <v>68</v>
      </c>
      <c r="N8173" t="str">
        <f>IF(ISBLANK(Sales[[#This Row],[return]]),"No",Sales[[#This Row],[return]])</f>
        <v>No</v>
      </c>
      <c r="O8173" s="2">
        <v>43730</v>
      </c>
      <c r="P8173" s="8" t="str">
        <f>TEXT(DAY(Sales[[#This Row],[OrderDate]]),"ddd")</f>
        <v>Sun</v>
      </c>
      <c r="Q8173" s="8" t="str">
        <f>TEXT(MONTH(Sales[[#This Row],[ShipDate]])*29,"mmm")</f>
        <v>Sep</v>
      </c>
      <c r="R8173">
        <v>159</v>
      </c>
      <c r="S8173" t="s">
        <v>2457</v>
      </c>
      <c r="T8173" t="s">
        <v>66</v>
      </c>
      <c r="U8173">
        <v>53209</v>
      </c>
      <c r="V8173" s="1">
        <v>0</v>
      </c>
      <c r="W8173">
        <v>25</v>
      </c>
      <c r="X8173">
        <v>3</v>
      </c>
      <c r="Y8173">
        <v>87</v>
      </c>
      <c r="AD8173"/>
    </row>
    <row r="8174" spans="1:30" x14ac:dyDescent="0.25">
      <c r="A8174" t="s">
        <v>40</v>
      </c>
      <c r="B8174" s="2">
        <v>43734</v>
      </c>
      <c r="C8174" s="35">
        <f>YEAR(Sales[[#This Row],[ShipDate]])</f>
        <v>2019</v>
      </c>
      <c r="D8174" t="s">
        <v>36</v>
      </c>
      <c r="E8174" t="s">
        <v>31</v>
      </c>
      <c r="F8174" t="s">
        <v>99</v>
      </c>
      <c r="G8174" t="s">
        <v>46</v>
      </c>
      <c r="H8174" t="s">
        <v>1101</v>
      </c>
      <c r="I8174" t="s">
        <v>74</v>
      </c>
      <c r="J8174" t="s">
        <v>13</v>
      </c>
      <c r="K8174" t="s">
        <v>2610</v>
      </c>
      <c r="L8174" t="s">
        <v>68</v>
      </c>
      <c r="N8174" t="str">
        <f>IF(ISBLANK(Sales[[#This Row],[return]]),"No",Sales[[#This Row],[return]])</f>
        <v>No</v>
      </c>
      <c r="O8174" s="2">
        <v>43730</v>
      </c>
      <c r="P8174" s="8" t="str">
        <f>TEXT(DAY(Sales[[#This Row],[OrderDate]]),"ddd")</f>
        <v>Sun</v>
      </c>
      <c r="Q8174" s="8" t="str">
        <f>TEXT(MONTH(Sales[[#This Row],[ShipDate]])*29,"mmm")</f>
        <v>Sep</v>
      </c>
      <c r="R8174">
        <v>1003</v>
      </c>
      <c r="S8174" t="s">
        <v>2350</v>
      </c>
      <c r="T8174" t="s">
        <v>66</v>
      </c>
      <c r="U8174">
        <v>53209</v>
      </c>
      <c r="V8174" s="1">
        <v>0</v>
      </c>
      <c r="W8174">
        <v>10</v>
      </c>
      <c r="X8174">
        <v>6</v>
      </c>
      <c r="Y8174">
        <v>98</v>
      </c>
      <c r="AD8174"/>
    </row>
    <row r="8175" spans="1:30" x14ac:dyDescent="0.25">
      <c r="A8175" t="s">
        <v>40</v>
      </c>
      <c r="B8175" s="2">
        <v>43519</v>
      </c>
      <c r="C8175" s="35">
        <f>YEAR(Sales[[#This Row],[ShipDate]])</f>
        <v>2019</v>
      </c>
      <c r="D8175" t="s">
        <v>36</v>
      </c>
      <c r="E8175" t="s">
        <v>18</v>
      </c>
      <c r="F8175" t="s">
        <v>150</v>
      </c>
      <c r="G8175" t="s">
        <v>25</v>
      </c>
      <c r="H8175" t="s">
        <v>60</v>
      </c>
      <c r="I8175" t="s">
        <v>63</v>
      </c>
      <c r="J8175" t="s">
        <v>13</v>
      </c>
      <c r="K8175" t="s">
        <v>951</v>
      </c>
      <c r="L8175" t="s">
        <v>30</v>
      </c>
      <c r="N8175" t="str">
        <f>IF(ISBLANK(Sales[[#This Row],[return]]),"No",Sales[[#This Row],[return]])</f>
        <v>No</v>
      </c>
      <c r="O8175" s="2">
        <v>43515</v>
      </c>
      <c r="P8175" s="8" t="str">
        <f>TEXT(DAY(Sales[[#This Row],[OrderDate]]),"ddd")</f>
        <v>Thu</v>
      </c>
      <c r="Q8175" s="8" t="str">
        <f>TEXT(MONTH(Sales[[#This Row],[ShipDate]])*29,"mmm")</f>
        <v>Feb</v>
      </c>
      <c r="R8175">
        <v>1367</v>
      </c>
      <c r="S8175" t="s">
        <v>1705</v>
      </c>
      <c r="T8175" t="s">
        <v>28</v>
      </c>
      <c r="U8175">
        <v>98103</v>
      </c>
      <c r="V8175" s="1">
        <v>0</v>
      </c>
      <c r="W8175">
        <v>0</v>
      </c>
      <c r="X8175">
        <v>3</v>
      </c>
      <c r="Y8175">
        <v>11</v>
      </c>
      <c r="AD8175"/>
    </row>
    <row r="8176" spans="1:30" x14ac:dyDescent="0.25">
      <c r="A8176" t="s">
        <v>40</v>
      </c>
      <c r="B8176" s="2">
        <v>43797</v>
      </c>
      <c r="C8176" s="35">
        <f>YEAR(Sales[[#This Row],[ShipDate]])</f>
        <v>2019</v>
      </c>
      <c r="D8176" t="s">
        <v>36</v>
      </c>
      <c r="E8176" t="s">
        <v>31</v>
      </c>
      <c r="F8176" t="s">
        <v>23</v>
      </c>
      <c r="G8176" t="s">
        <v>11</v>
      </c>
      <c r="H8176" t="s">
        <v>146</v>
      </c>
      <c r="I8176" t="s">
        <v>149</v>
      </c>
      <c r="J8176" t="s">
        <v>13</v>
      </c>
      <c r="K8176" t="s">
        <v>2602</v>
      </c>
      <c r="L8176" t="s">
        <v>92</v>
      </c>
      <c r="N8176" t="str">
        <f>IF(ISBLANK(Sales[[#This Row],[return]]),"No",Sales[[#This Row],[return]])</f>
        <v>No</v>
      </c>
      <c r="O8176" s="2">
        <v>43793</v>
      </c>
      <c r="P8176" s="8" t="str">
        <f>TEXT(DAY(Sales[[#This Row],[OrderDate]]),"ddd")</f>
        <v>Tue</v>
      </c>
      <c r="Q8176" s="8" t="str">
        <f>TEXT(MONTH(Sales[[#This Row],[ShipDate]])*29,"mmm")</f>
        <v>Nov</v>
      </c>
      <c r="R8176">
        <v>751</v>
      </c>
      <c r="S8176" t="s">
        <v>600</v>
      </c>
      <c r="T8176" t="s">
        <v>90</v>
      </c>
      <c r="U8176">
        <v>10035</v>
      </c>
      <c r="V8176" s="1">
        <v>0.1</v>
      </c>
      <c r="W8176">
        <v>174</v>
      </c>
      <c r="X8176">
        <v>6</v>
      </c>
      <c r="Y8176">
        <v>977</v>
      </c>
      <c r="AD8176"/>
    </row>
    <row r="8177" spans="1:30" x14ac:dyDescent="0.25">
      <c r="A8177" t="s">
        <v>40</v>
      </c>
      <c r="B8177" s="2">
        <v>43797</v>
      </c>
      <c r="C8177" s="35">
        <f>YEAR(Sales[[#This Row],[ShipDate]])</f>
        <v>2019</v>
      </c>
      <c r="D8177" t="s">
        <v>36</v>
      </c>
      <c r="E8177" t="s">
        <v>31</v>
      </c>
      <c r="F8177" t="s">
        <v>59</v>
      </c>
      <c r="G8177" t="s">
        <v>25</v>
      </c>
      <c r="H8177" t="s">
        <v>146</v>
      </c>
      <c r="I8177" t="s">
        <v>149</v>
      </c>
      <c r="J8177" t="s">
        <v>13</v>
      </c>
      <c r="K8177" t="s">
        <v>2602</v>
      </c>
      <c r="L8177" t="s">
        <v>92</v>
      </c>
      <c r="N8177" t="str">
        <f>IF(ISBLANK(Sales[[#This Row],[return]]),"No",Sales[[#This Row],[return]])</f>
        <v>No</v>
      </c>
      <c r="O8177" s="2">
        <v>43793</v>
      </c>
      <c r="P8177" s="8" t="str">
        <f>TEXT(DAY(Sales[[#This Row],[OrderDate]]),"ddd")</f>
        <v>Tue</v>
      </c>
      <c r="Q8177" s="8" t="str">
        <f>TEXT(MONTH(Sales[[#This Row],[ShipDate]])*29,"mmm")</f>
        <v>Nov</v>
      </c>
      <c r="R8177">
        <v>96</v>
      </c>
      <c r="S8177" t="s">
        <v>3211</v>
      </c>
      <c r="T8177" t="s">
        <v>90</v>
      </c>
      <c r="U8177">
        <v>10035</v>
      </c>
      <c r="V8177" s="1">
        <v>0</v>
      </c>
      <c r="W8177">
        <v>3</v>
      </c>
      <c r="X8177">
        <v>1</v>
      </c>
      <c r="Y8177">
        <v>6</v>
      </c>
      <c r="AD8177"/>
    </row>
    <row r="8178" spans="1:30" x14ac:dyDescent="0.25">
      <c r="A8178" t="s">
        <v>10</v>
      </c>
      <c r="B8178" s="2">
        <v>43544</v>
      </c>
      <c r="C8178" s="35">
        <f>YEAR(Sales[[#This Row],[ShipDate]])</f>
        <v>2019</v>
      </c>
      <c r="D8178" t="s">
        <v>113</v>
      </c>
      <c r="E8178" t="s">
        <v>31</v>
      </c>
      <c r="F8178" t="s">
        <v>45</v>
      </c>
      <c r="G8178" t="s">
        <v>25</v>
      </c>
      <c r="H8178" t="s">
        <v>527</v>
      </c>
      <c r="I8178" t="s">
        <v>389</v>
      </c>
      <c r="J8178" t="s">
        <v>13</v>
      </c>
      <c r="K8178" t="s">
        <v>2748</v>
      </c>
      <c r="L8178" t="s">
        <v>92</v>
      </c>
      <c r="N8178" t="str">
        <f>IF(ISBLANK(Sales[[#This Row],[return]]),"No",Sales[[#This Row],[return]])</f>
        <v>No</v>
      </c>
      <c r="O8178" s="2">
        <v>43543</v>
      </c>
      <c r="P8178" s="8" t="str">
        <f>TEXT(DAY(Sales[[#This Row],[OrderDate]]),"ddd")</f>
        <v>Thu</v>
      </c>
      <c r="Q8178" s="8" t="str">
        <f>TEXT(MONTH(Sales[[#This Row],[ShipDate]])*29,"mmm")</f>
        <v>Mar</v>
      </c>
      <c r="R8178">
        <v>528</v>
      </c>
      <c r="S8178" t="s">
        <v>1905</v>
      </c>
      <c r="T8178" t="s">
        <v>90</v>
      </c>
      <c r="U8178">
        <v>8701</v>
      </c>
      <c r="V8178" s="1">
        <v>0</v>
      </c>
      <c r="W8178">
        <v>2</v>
      </c>
      <c r="X8178">
        <v>3</v>
      </c>
      <c r="Y8178">
        <v>9</v>
      </c>
      <c r="AD8178"/>
    </row>
    <row r="8179" spans="1:30" x14ac:dyDescent="0.25">
      <c r="A8179" t="s">
        <v>24</v>
      </c>
      <c r="B8179" s="2">
        <v>43603</v>
      </c>
      <c r="C8179" s="35">
        <f>YEAR(Sales[[#This Row],[ShipDate]])</f>
        <v>2019</v>
      </c>
      <c r="D8179" t="s">
        <v>113</v>
      </c>
      <c r="E8179" t="s">
        <v>18</v>
      </c>
      <c r="F8179" t="s">
        <v>39</v>
      </c>
      <c r="G8179" t="s">
        <v>25</v>
      </c>
      <c r="H8179" t="s">
        <v>392</v>
      </c>
      <c r="I8179" t="s">
        <v>252</v>
      </c>
      <c r="J8179" t="s">
        <v>13</v>
      </c>
      <c r="K8179" t="s">
        <v>1308</v>
      </c>
      <c r="L8179" t="s">
        <v>92</v>
      </c>
      <c r="N8179" t="str">
        <f>IF(ISBLANK(Sales[[#This Row],[return]]),"No",Sales[[#This Row],[return]])</f>
        <v>No</v>
      </c>
      <c r="O8179" s="2">
        <v>43601</v>
      </c>
      <c r="P8179" s="8" t="str">
        <f>TEXT(DAY(Sales[[#This Row],[OrderDate]]),"ddd")</f>
        <v>Mon</v>
      </c>
      <c r="Q8179" s="8" t="str">
        <f>TEXT(MONTH(Sales[[#This Row],[ShipDate]])*29,"mmm")</f>
        <v>May</v>
      </c>
      <c r="R8179">
        <v>1377</v>
      </c>
      <c r="S8179" t="s">
        <v>1728</v>
      </c>
      <c r="T8179" t="s">
        <v>90</v>
      </c>
      <c r="U8179">
        <v>44312</v>
      </c>
      <c r="V8179" s="1">
        <v>0.2</v>
      </c>
      <c r="W8179">
        <v>-55</v>
      </c>
      <c r="X8179">
        <v>2</v>
      </c>
      <c r="Y8179">
        <v>221</v>
      </c>
      <c r="AD8179"/>
    </row>
    <row r="8180" spans="1:30" x14ac:dyDescent="0.25">
      <c r="A8180" t="s">
        <v>40</v>
      </c>
      <c r="B8180" s="2">
        <v>43609</v>
      </c>
      <c r="C8180" s="35">
        <f>YEAR(Sales[[#This Row],[ShipDate]])</f>
        <v>2019</v>
      </c>
      <c r="D8180" t="s">
        <v>36</v>
      </c>
      <c r="E8180" t="s">
        <v>69</v>
      </c>
      <c r="F8180" t="s">
        <v>43</v>
      </c>
      <c r="G8180" t="s">
        <v>11</v>
      </c>
      <c r="H8180" t="s">
        <v>527</v>
      </c>
      <c r="I8180" t="s">
        <v>32</v>
      </c>
      <c r="J8180" t="s">
        <v>13</v>
      </c>
      <c r="K8180" t="s">
        <v>966</v>
      </c>
      <c r="L8180" t="s">
        <v>30</v>
      </c>
      <c r="N8180" t="str">
        <f>IF(ISBLANK(Sales[[#This Row],[return]]),"No",Sales[[#This Row],[return]])</f>
        <v>No</v>
      </c>
      <c r="O8180" s="2">
        <v>43605</v>
      </c>
      <c r="P8180" s="8" t="str">
        <f>TEXT(DAY(Sales[[#This Row],[OrderDate]]),"ddd")</f>
        <v>Fri</v>
      </c>
      <c r="Q8180" s="8" t="str">
        <f>TEXT(MONTH(Sales[[#This Row],[ShipDate]])*29,"mmm")</f>
        <v>May</v>
      </c>
      <c r="R8180">
        <v>677</v>
      </c>
      <c r="S8180" t="s">
        <v>1482</v>
      </c>
      <c r="T8180" t="s">
        <v>28</v>
      </c>
      <c r="U8180">
        <v>90712</v>
      </c>
      <c r="V8180" s="1">
        <v>0</v>
      </c>
      <c r="W8180">
        <v>3</v>
      </c>
      <c r="X8180">
        <v>1</v>
      </c>
      <c r="Y8180">
        <v>7</v>
      </c>
      <c r="AD8180"/>
    </row>
    <row r="8181" spans="1:30" x14ac:dyDescent="0.25">
      <c r="A8181" t="s">
        <v>40</v>
      </c>
      <c r="B8181" s="2">
        <v>43609</v>
      </c>
      <c r="C8181" s="35">
        <f>YEAR(Sales[[#This Row],[ShipDate]])</f>
        <v>2019</v>
      </c>
      <c r="D8181" t="s">
        <v>36</v>
      </c>
      <c r="E8181" t="s">
        <v>69</v>
      </c>
      <c r="F8181" t="s">
        <v>23</v>
      </c>
      <c r="G8181" t="s">
        <v>11</v>
      </c>
      <c r="H8181" t="s">
        <v>527</v>
      </c>
      <c r="I8181" t="s">
        <v>32</v>
      </c>
      <c r="J8181" t="s">
        <v>13</v>
      </c>
      <c r="K8181" t="s">
        <v>966</v>
      </c>
      <c r="L8181" t="s">
        <v>30</v>
      </c>
      <c r="N8181" t="str">
        <f>IF(ISBLANK(Sales[[#This Row],[return]]),"No",Sales[[#This Row],[return]])</f>
        <v>No</v>
      </c>
      <c r="O8181" s="2">
        <v>43605</v>
      </c>
      <c r="P8181" s="8" t="str">
        <f>TEXT(DAY(Sales[[#This Row],[OrderDate]]),"ddd")</f>
        <v>Fri</v>
      </c>
      <c r="Q8181" s="8" t="str">
        <f>TEXT(MONTH(Sales[[#This Row],[ShipDate]])*29,"mmm")</f>
        <v>May</v>
      </c>
      <c r="R8181">
        <v>754</v>
      </c>
      <c r="S8181" t="s">
        <v>735</v>
      </c>
      <c r="T8181" t="s">
        <v>28</v>
      </c>
      <c r="U8181">
        <v>90712</v>
      </c>
      <c r="V8181" s="1">
        <v>0.2</v>
      </c>
      <c r="W8181">
        <v>-97</v>
      </c>
      <c r="X8181">
        <v>8</v>
      </c>
      <c r="Y8181">
        <v>518</v>
      </c>
      <c r="AD8181"/>
    </row>
    <row r="8182" spans="1:30" x14ac:dyDescent="0.25">
      <c r="A8182" t="s">
        <v>40</v>
      </c>
      <c r="B8182" s="2">
        <v>43609</v>
      </c>
      <c r="C8182" s="35">
        <f>YEAR(Sales[[#This Row],[ShipDate]])</f>
        <v>2019</v>
      </c>
      <c r="D8182" t="s">
        <v>36</v>
      </c>
      <c r="E8182" t="s">
        <v>69</v>
      </c>
      <c r="F8182" t="s">
        <v>340</v>
      </c>
      <c r="G8182" t="s">
        <v>46</v>
      </c>
      <c r="H8182" t="s">
        <v>527</v>
      </c>
      <c r="I8182" t="s">
        <v>32</v>
      </c>
      <c r="J8182" t="s">
        <v>13</v>
      </c>
      <c r="K8182" t="s">
        <v>966</v>
      </c>
      <c r="L8182" t="s">
        <v>30</v>
      </c>
      <c r="N8182" t="str">
        <f>IF(ISBLANK(Sales[[#This Row],[return]]),"No",Sales[[#This Row],[return]])</f>
        <v>No</v>
      </c>
      <c r="O8182" s="2">
        <v>43605</v>
      </c>
      <c r="P8182" s="8" t="str">
        <f>TEXT(DAY(Sales[[#This Row],[OrderDate]]),"ddd")</f>
        <v>Fri</v>
      </c>
      <c r="Q8182" s="8" t="str">
        <f>TEXT(MONTH(Sales[[#This Row],[ShipDate]])*29,"mmm")</f>
        <v>May</v>
      </c>
      <c r="R8182">
        <v>1222</v>
      </c>
      <c r="S8182" t="s">
        <v>2567</v>
      </c>
      <c r="T8182" t="s">
        <v>28</v>
      </c>
      <c r="U8182">
        <v>90712</v>
      </c>
      <c r="V8182" s="1">
        <v>0.2</v>
      </c>
      <c r="W8182">
        <v>39</v>
      </c>
      <c r="X8182">
        <v>1</v>
      </c>
      <c r="Y8182">
        <v>343</v>
      </c>
      <c r="AD8182"/>
    </row>
    <row r="8183" spans="1:30" x14ac:dyDescent="0.25">
      <c r="A8183" t="s">
        <v>40</v>
      </c>
      <c r="B8183" s="2">
        <v>43791</v>
      </c>
      <c r="C8183" s="35">
        <f>YEAR(Sales[[#This Row],[ShipDate]])</f>
        <v>2019</v>
      </c>
      <c r="D8183" t="s">
        <v>36</v>
      </c>
      <c r="E8183" t="s">
        <v>18</v>
      </c>
      <c r="F8183" t="s">
        <v>574</v>
      </c>
      <c r="G8183" t="s">
        <v>46</v>
      </c>
      <c r="H8183" t="s">
        <v>302</v>
      </c>
      <c r="I8183" t="s">
        <v>137</v>
      </c>
      <c r="J8183" t="s">
        <v>13</v>
      </c>
      <c r="K8183" t="s">
        <v>1102</v>
      </c>
      <c r="L8183" t="s">
        <v>92</v>
      </c>
      <c r="N8183" t="str">
        <f>IF(ISBLANK(Sales[[#This Row],[return]]),"No",Sales[[#This Row],[return]])</f>
        <v>No</v>
      </c>
      <c r="O8183" s="2">
        <v>43786</v>
      </c>
      <c r="P8183" s="8" t="str">
        <f>TEXT(DAY(Sales[[#This Row],[OrderDate]]),"ddd")</f>
        <v>Tue</v>
      </c>
      <c r="Q8183" s="8" t="str">
        <f>TEXT(MONTH(Sales[[#This Row],[ShipDate]])*29,"mmm")</f>
        <v>Nov</v>
      </c>
      <c r="R8183">
        <v>399</v>
      </c>
      <c r="S8183" t="s">
        <v>2521</v>
      </c>
      <c r="T8183" t="s">
        <v>90</v>
      </c>
      <c r="U8183">
        <v>19711</v>
      </c>
      <c r="V8183" s="1">
        <v>0</v>
      </c>
      <c r="W8183">
        <v>5040</v>
      </c>
      <c r="X8183">
        <v>3</v>
      </c>
      <c r="Y8183">
        <v>10500</v>
      </c>
      <c r="AD8183"/>
    </row>
    <row r="8184" spans="1:30" x14ac:dyDescent="0.25">
      <c r="A8184" t="s">
        <v>40</v>
      </c>
      <c r="B8184" s="2">
        <v>43783</v>
      </c>
      <c r="C8184" s="35">
        <f>YEAR(Sales[[#This Row],[ShipDate]])</f>
        <v>2019</v>
      </c>
      <c r="D8184" t="s">
        <v>19</v>
      </c>
      <c r="E8184" t="s">
        <v>18</v>
      </c>
      <c r="F8184" t="s">
        <v>39</v>
      </c>
      <c r="G8184" t="s">
        <v>25</v>
      </c>
      <c r="H8184" t="s">
        <v>1176</v>
      </c>
      <c r="I8184" t="s">
        <v>93</v>
      </c>
      <c r="J8184" t="s">
        <v>13</v>
      </c>
      <c r="K8184" t="s">
        <v>1270</v>
      </c>
      <c r="L8184" t="s">
        <v>92</v>
      </c>
      <c r="N8184" t="str">
        <f>IF(ISBLANK(Sales[[#This Row],[return]]),"No",Sales[[#This Row],[return]])</f>
        <v>No</v>
      </c>
      <c r="O8184" s="2">
        <v>43781</v>
      </c>
      <c r="P8184" s="8" t="str">
        <f>TEXT(DAY(Sales[[#This Row],[OrderDate]]),"ddd")</f>
        <v>Thu</v>
      </c>
      <c r="Q8184" s="8" t="str">
        <f>TEXT(MONTH(Sales[[#This Row],[ShipDate]])*29,"mmm")</f>
        <v>Nov</v>
      </c>
      <c r="R8184">
        <v>1377</v>
      </c>
      <c r="S8184" t="s">
        <v>1728</v>
      </c>
      <c r="T8184" t="s">
        <v>90</v>
      </c>
      <c r="U8184">
        <v>17602</v>
      </c>
      <c r="V8184" s="1">
        <v>0.2</v>
      </c>
      <c r="W8184">
        <v>-55</v>
      </c>
      <c r="X8184">
        <v>2</v>
      </c>
      <c r="Y8184">
        <v>221</v>
      </c>
      <c r="AD8184"/>
    </row>
    <row r="8185" spans="1:30" x14ac:dyDescent="0.25">
      <c r="A8185" t="s">
        <v>10</v>
      </c>
      <c r="B8185" s="2">
        <v>43581</v>
      </c>
      <c r="C8185" s="35">
        <f>YEAR(Sales[[#This Row],[ShipDate]])</f>
        <v>2019</v>
      </c>
      <c r="D8185" t="s">
        <v>36</v>
      </c>
      <c r="E8185" t="s">
        <v>69</v>
      </c>
      <c r="F8185" t="s">
        <v>43</v>
      </c>
      <c r="G8185" t="s">
        <v>11</v>
      </c>
      <c r="H8185" t="s">
        <v>164</v>
      </c>
      <c r="I8185" t="s">
        <v>120</v>
      </c>
      <c r="J8185" t="s">
        <v>13</v>
      </c>
      <c r="K8185" t="s">
        <v>2942</v>
      </c>
      <c r="L8185" t="s">
        <v>68</v>
      </c>
      <c r="N8185" t="str">
        <f>IF(ISBLANK(Sales[[#This Row],[return]]),"No",Sales[[#This Row],[return]])</f>
        <v>No</v>
      </c>
      <c r="O8185" s="2">
        <v>43575</v>
      </c>
      <c r="P8185" s="8" t="str">
        <f>TEXT(DAY(Sales[[#This Row],[OrderDate]]),"ddd")</f>
        <v>Fri</v>
      </c>
      <c r="Q8185" s="8" t="str">
        <f>TEXT(MONTH(Sales[[#This Row],[ShipDate]])*29,"mmm")</f>
        <v>Apr</v>
      </c>
      <c r="R8185">
        <v>558</v>
      </c>
      <c r="S8185" t="s">
        <v>2944</v>
      </c>
      <c r="T8185" t="s">
        <v>66</v>
      </c>
      <c r="U8185">
        <v>60610</v>
      </c>
      <c r="V8185" s="1">
        <v>0.6</v>
      </c>
      <c r="W8185">
        <v>-52</v>
      </c>
      <c r="X8185">
        <v>2</v>
      </c>
      <c r="Y8185">
        <v>44</v>
      </c>
      <c r="AD8185"/>
    </row>
    <row r="8186" spans="1:30" x14ac:dyDescent="0.25">
      <c r="A8186" t="s">
        <v>40</v>
      </c>
      <c r="B8186" s="2">
        <v>43730</v>
      </c>
      <c r="C8186" s="35">
        <f>YEAR(Sales[[#This Row],[ShipDate]])</f>
        <v>2019</v>
      </c>
      <c r="D8186" t="s">
        <v>36</v>
      </c>
      <c r="E8186" t="s">
        <v>18</v>
      </c>
      <c r="F8186" t="s">
        <v>50</v>
      </c>
      <c r="G8186" t="s">
        <v>25</v>
      </c>
      <c r="H8186" t="s">
        <v>2320</v>
      </c>
      <c r="I8186" t="s">
        <v>333</v>
      </c>
      <c r="J8186" t="s">
        <v>13</v>
      </c>
      <c r="K8186" t="s">
        <v>1137</v>
      </c>
      <c r="L8186" t="s">
        <v>30</v>
      </c>
      <c r="N8186" t="str">
        <f>IF(ISBLANK(Sales[[#This Row],[return]]),"No",Sales[[#This Row],[return]])</f>
        <v>No</v>
      </c>
      <c r="O8186" s="2">
        <v>43726</v>
      </c>
      <c r="P8186" s="8" t="str">
        <f>TEXT(DAY(Sales[[#This Row],[OrderDate]]),"ddd")</f>
        <v>Wed</v>
      </c>
      <c r="Q8186" s="8" t="str">
        <f>TEXT(MONTH(Sales[[#This Row],[ShipDate]])*29,"mmm")</f>
        <v>Sep</v>
      </c>
      <c r="R8186">
        <v>1639</v>
      </c>
      <c r="S8186" t="s">
        <v>1828</v>
      </c>
      <c r="T8186" t="s">
        <v>28</v>
      </c>
      <c r="U8186">
        <v>88101</v>
      </c>
      <c r="V8186" s="1">
        <v>0.2</v>
      </c>
      <c r="W8186">
        <v>4</v>
      </c>
      <c r="X8186">
        <v>7</v>
      </c>
      <c r="Y8186">
        <v>10</v>
      </c>
      <c r="AD8186"/>
    </row>
    <row r="8187" spans="1:30" x14ac:dyDescent="0.25">
      <c r="A8187" t="s">
        <v>40</v>
      </c>
      <c r="B8187" s="2">
        <v>43730</v>
      </c>
      <c r="C8187" s="35">
        <f>YEAR(Sales[[#This Row],[ShipDate]])</f>
        <v>2019</v>
      </c>
      <c r="D8187" t="s">
        <v>36</v>
      </c>
      <c r="E8187" t="s">
        <v>18</v>
      </c>
      <c r="F8187" t="s">
        <v>99</v>
      </c>
      <c r="G8187" t="s">
        <v>46</v>
      </c>
      <c r="H8187" t="s">
        <v>2320</v>
      </c>
      <c r="I8187" t="s">
        <v>333</v>
      </c>
      <c r="J8187" t="s">
        <v>13</v>
      </c>
      <c r="K8187" t="s">
        <v>1137</v>
      </c>
      <c r="L8187" t="s">
        <v>30</v>
      </c>
      <c r="N8187" t="str">
        <f>IF(ISBLANK(Sales[[#This Row],[return]]),"No",Sales[[#This Row],[return]])</f>
        <v>No</v>
      </c>
      <c r="O8187" s="2">
        <v>43726</v>
      </c>
      <c r="P8187" s="8" t="str">
        <f>TEXT(DAY(Sales[[#This Row],[OrderDate]]),"ddd")</f>
        <v>Wed</v>
      </c>
      <c r="Q8187" s="8" t="str">
        <f>TEXT(MONTH(Sales[[#This Row],[ShipDate]])*29,"mmm")</f>
        <v>Sep</v>
      </c>
      <c r="R8187">
        <v>968</v>
      </c>
      <c r="S8187" t="s">
        <v>2558</v>
      </c>
      <c r="T8187" t="s">
        <v>28</v>
      </c>
      <c r="U8187">
        <v>88101</v>
      </c>
      <c r="V8187" s="1">
        <v>0</v>
      </c>
      <c r="W8187">
        <v>8</v>
      </c>
      <c r="X8187">
        <v>3</v>
      </c>
      <c r="Y8187">
        <v>101</v>
      </c>
      <c r="AD8187"/>
    </row>
    <row r="8188" spans="1:30" x14ac:dyDescent="0.25">
      <c r="A8188" t="s">
        <v>40</v>
      </c>
      <c r="B8188" s="2">
        <v>43721</v>
      </c>
      <c r="C8188" s="35">
        <f>YEAR(Sales[[#This Row],[ShipDate]])</f>
        <v>2019</v>
      </c>
      <c r="D8188" t="s">
        <v>19</v>
      </c>
      <c r="E8188" t="s">
        <v>31</v>
      </c>
      <c r="F8188" t="s">
        <v>59</v>
      </c>
      <c r="G8188" t="s">
        <v>25</v>
      </c>
      <c r="H8188" t="s">
        <v>1288</v>
      </c>
      <c r="I8188" t="s">
        <v>32</v>
      </c>
      <c r="J8188" t="s">
        <v>13</v>
      </c>
      <c r="K8188" t="s">
        <v>699</v>
      </c>
      <c r="L8188" t="s">
        <v>30</v>
      </c>
      <c r="M8188" t="s">
        <v>82</v>
      </c>
      <c r="N8188" t="str">
        <f>IF(ISBLANK(Sales[[#This Row],[return]]),"No",Sales[[#This Row],[return]])</f>
        <v>Yes</v>
      </c>
      <c r="O8188" s="2">
        <v>43719</v>
      </c>
      <c r="P8188" s="8" t="str">
        <f>TEXT(DAY(Sales[[#This Row],[OrderDate]]),"ddd")</f>
        <v>Wed</v>
      </c>
      <c r="Q8188" s="8" t="str">
        <f>TEXT(MONTH(Sales[[#This Row],[ShipDate]])*29,"mmm")</f>
        <v>Sep</v>
      </c>
      <c r="R8188">
        <v>1713</v>
      </c>
      <c r="S8188" t="s">
        <v>1709</v>
      </c>
      <c r="T8188" t="s">
        <v>28</v>
      </c>
      <c r="U8188">
        <v>92704</v>
      </c>
      <c r="V8188" s="1">
        <v>0</v>
      </c>
      <c r="W8188">
        <v>9</v>
      </c>
      <c r="X8188">
        <v>3</v>
      </c>
      <c r="Y8188">
        <v>19</v>
      </c>
      <c r="AD8188"/>
    </row>
    <row r="8189" spans="1:30" x14ac:dyDescent="0.25">
      <c r="A8189" t="s">
        <v>40</v>
      </c>
      <c r="B8189" s="2">
        <v>43721</v>
      </c>
      <c r="C8189" s="35">
        <f>YEAR(Sales[[#This Row],[ShipDate]])</f>
        <v>2019</v>
      </c>
      <c r="D8189" t="s">
        <v>19</v>
      </c>
      <c r="E8189" t="s">
        <v>31</v>
      </c>
      <c r="F8189" t="s">
        <v>48</v>
      </c>
      <c r="G8189" t="s">
        <v>46</v>
      </c>
      <c r="H8189" t="s">
        <v>1288</v>
      </c>
      <c r="I8189" t="s">
        <v>32</v>
      </c>
      <c r="J8189" t="s">
        <v>13</v>
      </c>
      <c r="K8189" t="s">
        <v>699</v>
      </c>
      <c r="L8189" t="s">
        <v>30</v>
      </c>
      <c r="M8189" t="s">
        <v>82</v>
      </c>
      <c r="N8189" t="str">
        <f>IF(ISBLANK(Sales[[#This Row],[return]]),"No",Sales[[#This Row],[return]])</f>
        <v>Yes</v>
      </c>
      <c r="O8189" s="2">
        <v>43719</v>
      </c>
      <c r="P8189" s="8" t="str">
        <f>TEXT(DAY(Sales[[#This Row],[OrderDate]]),"ddd")</f>
        <v>Wed</v>
      </c>
      <c r="Q8189" s="8" t="str">
        <f>TEXT(MONTH(Sales[[#This Row],[ShipDate]])*29,"mmm")</f>
        <v>Sep</v>
      </c>
      <c r="R8189">
        <v>1232</v>
      </c>
      <c r="S8189" t="s">
        <v>2365</v>
      </c>
      <c r="T8189" t="s">
        <v>28</v>
      </c>
      <c r="U8189">
        <v>92704</v>
      </c>
      <c r="V8189" s="1">
        <v>0.2</v>
      </c>
      <c r="W8189">
        <v>18</v>
      </c>
      <c r="X8189">
        <v>6</v>
      </c>
      <c r="Y8189">
        <v>144</v>
      </c>
      <c r="AD8189"/>
    </row>
    <row r="8190" spans="1:30" x14ac:dyDescent="0.25">
      <c r="A8190" t="s">
        <v>40</v>
      </c>
      <c r="B8190" s="2">
        <v>43796</v>
      </c>
      <c r="C8190" s="35">
        <f>YEAR(Sales[[#This Row],[ShipDate]])</f>
        <v>2019</v>
      </c>
      <c r="D8190" t="s">
        <v>36</v>
      </c>
      <c r="E8190" t="s">
        <v>18</v>
      </c>
      <c r="F8190" t="s">
        <v>48</v>
      </c>
      <c r="G8190" t="s">
        <v>46</v>
      </c>
      <c r="H8190" t="s">
        <v>399</v>
      </c>
      <c r="I8190" t="s">
        <v>70</v>
      </c>
      <c r="J8190" t="s">
        <v>13</v>
      </c>
      <c r="K8190" t="s">
        <v>475</v>
      </c>
      <c r="L8190" t="s">
        <v>68</v>
      </c>
      <c r="N8190" t="str">
        <f>IF(ISBLANK(Sales[[#This Row],[return]]),"No",Sales[[#This Row],[return]])</f>
        <v>No</v>
      </c>
      <c r="O8190" s="2">
        <v>43792</v>
      </c>
      <c r="P8190" s="8" t="str">
        <f>TEXT(DAY(Sales[[#This Row],[OrderDate]]),"ddd")</f>
        <v>Mon</v>
      </c>
      <c r="Q8190" s="8" t="str">
        <f>TEXT(MONTH(Sales[[#This Row],[ShipDate]])*29,"mmm")</f>
        <v>Nov</v>
      </c>
      <c r="R8190">
        <v>1245</v>
      </c>
      <c r="S8190" t="s">
        <v>2480</v>
      </c>
      <c r="T8190" t="s">
        <v>66</v>
      </c>
      <c r="U8190">
        <v>75220</v>
      </c>
      <c r="V8190" s="1">
        <v>0.2</v>
      </c>
      <c r="W8190">
        <v>20</v>
      </c>
      <c r="X8190">
        <v>5</v>
      </c>
      <c r="Y8190">
        <v>196</v>
      </c>
      <c r="AD8190"/>
    </row>
    <row r="8191" spans="1:30" x14ac:dyDescent="0.25">
      <c r="A8191" t="s">
        <v>24</v>
      </c>
      <c r="B8191" s="2">
        <v>43807</v>
      </c>
      <c r="C8191" s="35">
        <f>YEAR(Sales[[#This Row],[ShipDate]])</f>
        <v>2019</v>
      </c>
      <c r="D8191" t="s">
        <v>36</v>
      </c>
      <c r="E8191" t="s">
        <v>18</v>
      </c>
      <c r="F8191" t="s">
        <v>21</v>
      </c>
      <c r="G8191" t="s">
        <v>11</v>
      </c>
      <c r="H8191" t="s">
        <v>60</v>
      </c>
      <c r="I8191" t="s">
        <v>63</v>
      </c>
      <c r="J8191" t="s">
        <v>13</v>
      </c>
      <c r="K8191" t="s">
        <v>3086</v>
      </c>
      <c r="L8191" t="s">
        <v>30</v>
      </c>
      <c r="N8191" t="str">
        <f>IF(ISBLANK(Sales[[#This Row],[return]]),"No",Sales[[#This Row],[return]])</f>
        <v>No</v>
      </c>
      <c r="O8191" s="2">
        <v>43800</v>
      </c>
      <c r="P8191" s="8" t="str">
        <f>TEXT(DAY(Sales[[#This Row],[OrderDate]]),"ddd")</f>
        <v>Sun</v>
      </c>
      <c r="Q8191" s="8" t="str">
        <f>TEXT(MONTH(Sales[[#This Row],[ShipDate]])*29,"mmm")</f>
        <v>Dec</v>
      </c>
      <c r="R8191">
        <v>840</v>
      </c>
      <c r="S8191" t="s">
        <v>1511</v>
      </c>
      <c r="T8191" t="s">
        <v>28</v>
      </c>
      <c r="U8191">
        <v>98105</v>
      </c>
      <c r="V8191" s="1">
        <v>0</v>
      </c>
      <c r="W8191">
        <v>41</v>
      </c>
      <c r="X8191">
        <v>2</v>
      </c>
      <c r="Y8191">
        <v>142</v>
      </c>
      <c r="AD8191"/>
    </row>
    <row r="8192" spans="1:30" x14ac:dyDescent="0.25">
      <c r="A8192" t="s">
        <v>24</v>
      </c>
      <c r="B8192" s="2">
        <v>43807</v>
      </c>
      <c r="C8192" s="35">
        <f>YEAR(Sales[[#This Row],[ShipDate]])</f>
        <v>2019</v>
      </c>
      <c r="D8192" t="s">
        <v>36</v>
      </c>
      <c r="E8192" t="s">
        <v>18</v>
      </c>
      <c r="F8192" t="s">
        <v>59</v>
      </c>
      <c r="G8192" t="s">
        <v>25</v>
      </c>
      <c r="H8192" t="s">
        <v>60</v>
      </c>
      <c r="I8192" t="s">
        <v>63</v>
      </c>
      <c r="J8192" t="s">
        <v>13</v>
      </c>
      <c r="K8192" t="s">
        <v>3086</v>
      </c>
      <c r="L8192" t="s">
        <v>30</v>
      </c>
      <c r="N8192" t="str">
        <f>IF(ISBLANK(Sales[[#This Row],[return]]),"No",Sales[[#This Row],[return]])</f>
        <v>No</v>
      </c>
      <c r="O8192" s="2">
        <v>43800</v>
      </c>
      <c r="P8192" s="8" t="str">
        <f>TEXT(DAY(Sales[[#This Row],[OrderDate]]),"ddd")</f>
        <v>Sun</v>
      </c>
      <c r="Q8192" s="8" t="str">
        <f>TEXT(MONTH(Sales[[#This Row],[ShipDate]])*29,"mmm")</f>
        <v>Dec</v>
      </c>
      <c r="R8192">
        <v>1743</v>
      </c>
      <c r="S8192" t="s">
        <v>1955</v>
      </c>
      <c r="T8192" t="s">
        <v>28</v>
      </c>
      <c r="U8192">
        <v>98105</v>
      </c>
      <c r="V8192" s="1">
        <v>0</v>
      </c>
      <c r="W8192">
        <v>19</v>
      </c>
      <c r="X8192">
        <v>7</v>
      </c>
      <c r="Y8192">
        <v>42</v>
      </c>
      <c r="AD8192"/>
    </row>
    <row r="8193" spans="1:30" x14ac:dyDescent="0.25">
      <c r="A8193" t="s">
        <v>40</v>
      </c>
      <c r="B8193" s="2">
        <v>43583</v>
      </c>
      <c r="C8193" s="35">
        <f>YEAR(Sales[[#This Row],[ShipDate]])</f>
        <v>2019</v>
      </c>
      <c r="D8193" t="s">
        <v>36</v>
      </c>
      <c r="E8193" t="s">
        <v>69</v>
      </c>
      <c r="F8193" t="s">
        <v>150</v>
      </c>
      <c r="G8193" t="s">
        <v>25</v>
      </c>
      <c r="H8193" t="s">
        <v>2297</v>
      </c>
      <c r="I8193" t="s">
        <v>32</v>
      </c>
      <c r="J8193" t="s">
        <v>13</v>
      </c>
      <c r="K8193" t="s">
        <v>2971</v>
      </c>
      <c r="L8193" t="s">
        <v>30</v>
      </c>
      <c r="N8193" t="str">
        <f>IF(ISBLANK(Sales[[#This Row],[return]]),"No",Sales[[#This Row],[return]])</f>
        <v>No</v>
      </c>
      <c r="O8193" s="2">
        <v>43579</v>
      </c>
      <c r="P8193" s="8" t="str">
        <f>TEXT(DAY(Sales[[#This Row],[OrderDate]]),"ddd")</f>
        <v>Tue</v>
      </c>
      <c r="Q8193" s="8" t="str">
        <f>TEXT(MONTH(Sales[[#This Row],[ShipDate]])*29,"mmm")</f>
        <v>Apr</v>
      </c>
      <c r="R8193">
        <v>457</v>
      </c>
      <c r="S8193" t="s">
        <v>1845</v>
      </c>
      <c r="T8193" t="s">
        <v>28</v>
      </c>
      <c r="U8193">
        <v>93101</v>
      </c>
      <c r="V8193" s="1">
        <v>0</v>
      </c>
      <c r="W8193">
        <v>1</v>
      </c>
      <c r="X8193">
        <v>1</v>
      </c>
      <c r="Y8193">
        <v>2</v>
      </c>
      <c r="AD8193"/>
    </row>
    <row r="8194" spans="1:30" x14ac:dyDescent="0.25">
      <c r="A8194" t="s">
        <v>10</v>
      </c>
      <c r="B8194" s="2">
        <v>43614</v>
      </c>
      <c r="C8194" s="35">
        <f>YEAR(Sales[[#This Row],[ShipDate]])</f>
        <v>2019</v>
      </c>
      <c r="D8194" t="s">
        <v>36</v>
      </c>
      <c r="E8194" t="s">
        <v>18</v>
      </c>
      <c r="F8194" t="s">
        <v>38</v>
      </c>
      <c r="G8194" t="s">
        <v>11</v>
      </c>
      <c r="H8194" t="s">
        <v>26</v>
      </c>
      <c r="I8194" t="s">
        <v>32</v>
      </c>
      <c r="J8194" t="s">
        <v>13</v>
      </c>
      <c r="K8194" t="s">
        <v>1317</v>
      </c>
      <c r="L8194" t="s">
        <v>30</v>
      </c>
      <c r="M8194" t="s">
        <v>82</v>
      </c>
      <c r="N8194" t="str">
        <f>IF(ISBLANK(Sales[[#This Row],[return]]),"No",Sales[[#This Row],[return]])</f>
        <v>Yes</v>
      </c>
      <c r="O8194" s="2">
        <v>43608</v>
      </c>
      <c r="P8194" s="8" t="str">
        <f>TEXT(DAY(Sales[[#This Row],[OrderDate]]),"ddd")</f>
        <v>Mon</v>
      </c>
      <c r="Q8194" s="8" t="str">
        <f>TEXT(MONTH(Sales[[#This Row],[ShipDate]])*29,"mmm")</f>
        <v>May</v>
      </c>
      <c r="R8194">
        <v>980</v>
      </c>
      <c r="S8194" t="s">
        <v>1557</v>
      </c>
      <c r="T8194" t="s">
        <v>28</v>
      </c>
      <c r="U8194">
        <v>90036</v>
      </c>
      <c r="V8194" s="1">
        <v>0.2</v>
      </c>
      <c r="W8194">
        <v>-6</v>
      </c>
      <c r="X8194">
        <v>3</v>
      </c>
      <c r="Y8194">
        <v>171</v>
      </c>
      <c r="AD8194"/>
    </row>
    <row r="8195" spans="1:30" x14ac:dyDescent="0.25">
      <c r="A8195" t="s">
        <v>24</v>
      </c>
      <c r="B8195" s="2">
        <v>43794</v>
      </c>
      <c r="C8195" s="35">
        <f>YEAR(Sales[[#This Row],[ShipDate]])</f>
        <v>2019</v>
      </c>
      <c r="D8195" t="s">
        <v>113</v>
      </c>
      <c r="E8195" t="s">
        <v>18</v>
      </c>
      <c r="F8195" t="s">
        <v>290</v>
      </c>
      <c r="G8195" t="s">
        <v>25</v>
      </c>
      <c r="H8195" t="s">
        <v>282</v>
      </c>
      <c r="I8195" t="s">
        <v>133</v>
      </c>
      <c r="J8195" t="s">
        <v>13</v>
      </c>
      <c r="K8195" t="s">
        <v>1371</v>
      </c>
      <c r="L8195" t="s">
        <v>68</v>
      </c>
      <c r="N8195" t="str">
        <f>IF(ISBLANK(Sales[[#This Row],[return]]),"No",Sales[[#This Row],[return]])</f>
        <v>No</v>
      </c>
      <c r="O8195" s="2">
        <v>43792</v>
      </c>
      <c r="P8195" s="8" t="str">
        <f>TEXT(DAY(Sales[[#This Row],[OrderDate]]),"ddd")</f>
        <v>Mon</v>
      </c>
      <c r="Q8195" s="8" t="str">
        <f>TEXT(MONTH(Sales[[#This Row],[ShipDate]])*29,"mmm")</f>
        <v>Nov</v>
      </c>
      <c r="R8195">
        <v>1504</v>
      </c>
      <c r="S8195" t="s">
        <v>608</v>
      </c>
      <c r="T8195" t="s">
        <v>66</v>
      </c>
      <c r="U8195">
        <v>48066</v>
      </c>
      <c r="V8195" s="1">
        <v>0</v>
      </c>
      <c r="W8195">
        <v>0</v>
      </c>
      <c r="X8195">
        <v>2</v>
      </c>
      <c r="Y8195">
        <v>4</v>
      </c>
      <c r="AD8195"/>
    </row>
    <row r="8196" spans="1:30" x14ac:dyDescent="0.25">
      <c r="A8196" t="s">
        <v>40</v>
      </c>
      <c r="B8196" s="2">
        <v>43630</v>
      </c>
      <c r="C8196" s="35">
        <f>YEAR(Sales[[#This Row],[ShipDate]])</f>
        <v>2019</v>
      </c>
      <c r="D8196" t="s">
        <v>36</v>
      </c>
      <c r="E8196" t="s">
        <v>31</v>
      </c>
      <c r="F8196" t="s">
        <v>45</v>
      </c>
      <c r="G8196" t="s">
        <v>25</v>
      </c>
      <c r="H8196" t="s">
        <v>146</v>
      </c>
      <c r="I8196" t="s">
        <v>149</v>
      </c>
      <c r="J8196" t="s">
        <v>13</v>
      </c>
      <c r="K8196" t="s">
        <v>118</v>
      </c>
      <c r="L8196" t="s">
        <v>92</v>
      </c>
      <c r="N8196" t="str">
        <f>IF(ISBLANK(Sales[[#This Row],[return]]),"No",Sales[[#This Row],[return]])</f>
        <v>No</v>
      </c>
      <c r="O8196" s="2">
        <v>43626</v>
      </c>
      <c r="P8196" s="8" t="str">
        <f>TEXT(DAY(Sales[[#This Row],[OrderDate]]),"ddd")</f>
        <v>Tue</v>
      </c>
      <c r="Q8196" s="8" t="str">
        <f>TEXT(MONTH(Sales[[#This Row],[ShipDate]])*29,"mmm")</f>
        <v>Jun</v>
      </c>
      <c r="R8196">
        <v>1306</v>
      </c>
      <c r="S8196" t="s">
        <v>159</v>
      </c>
      <c r="T8196" t="s">
        <v>90</v>
      </c>
      <c r="U8196">
        <v>10011</v>
      </c>
      <c r="V8196" s="1">
        <v>0</v>
      </c>
      <c r="W8196">
        <v>4</v>
      </c>
      <c r="X8196">
        <v>5</v>
      </c>
      <c r="Y8196">
        <v>8</v>
      </c>
      <c r="AD8196"/>
    </row>
    <row r="8197" spans="1:30" x14ac:dyDescent="0.25">
      <c r="A8197" t="s">
        <v>10</v>
      </c>
      <c r="B8197" s="2">
        <v>43760</v>
      </c>
      <c r="C8197" s="35">
        <f>YEAR(Sales[[#This Row],[ShipDate]])</f>
        <v>2019</v>
      </c>
      <c r="D8197" t="s">
        <v>113</v>
      </c>
      <c r="E8197" t="s">
        <v>31</v>
      </c>
      <c r="F8197" t="s">
        <v>23</v>
      </c>
      <c r="G8197" t="s">
        <v>11</v>
      </c>
      <c r="H8197" t="s">
        <v>171</v>
      </c>
      <c r="I8197" t="s">
        <v>216</v>
      </c>
      <c r="J8197" t="s">
        <v>13</v>
      </c>
      <c r="K8197" t="s">
        <v>2624</v>
      </c>
      <c r="L8197" t="s">
        <v>30</v>
      </c>
      <c r="N8197" t="str">
        <f>IF(ISBLANK(Sales[[#This Row],[return]]),"No",Sales[[#This Row],[return]])</f>
        <v>No</v>
      </c>
      <c r="O8197" s="2">
        <v>43759</v>
      </c>
      <c r="P8197" s="8" t="str">
        <f>TEXT(DAY(Sales[[#This Row],[OrderDate]]),"ddd")</f>
        <v>Sat</v>
      </c>
      <c r="Q8197" s="8" t="str">
        <f>TEXT(MONTH(Sales[[#This Row],[ShipDate]])*29,"mmm")</f>
        <v>Oct</v>
      </c>
      <c r="R8197">
        <v>741</v>
      </c>
      <c r="S8197" t="s">
        <v>1279</v>
      </c>
      <c r="T8197" t="s">
        <v>28</v>
      </c>
      <c r="U8197">
        <v>97477</v>
      </c>
      <c r="V8197" s="1">
        <v>0.2</v>
      </c>
      <c r="W8197">
        <v>48</v>
      </c>
      <c r="X8197">
        <v>2</v>
      </c>
      <c r="Y8197">
        <v>478</v>
      </c>
      <c r="AD8197"/>
    </row>
    <row r="8198" spans="1:30" x14ac:dyDescent="0.25">
      <c r="A8198" t="s">
        <v>10</v>
      </c>
      <c r="B8198" s="2">
        <v>43760</v>
      </c>
      <c r="C8198" s="35">
        <f>YEAR(Sales[[#This Row],[ShipDate]])</f>
        <v>2019</v>
      </c>
      <c r="D8198" t="s">
        <v>113</v>
      </c>
      <c r="E8198" t="s">
        <v>31</v>
      </c>
      <c r="F8198" t="s">
        <v>59</v>
      </c>
      <c r="G8198" t="s">
        <v>25</v>
      </c>
      <c r="H8198" t="s">
        <v>171</v>
      </c>
      <c r="I8198" t="s">
        <v>216</v>
      </c>
      <c r="J8198" t="s">
        <v>13</v>
      </c>
      <c r="K8198" t="s">
        <v>2624</v>
      </c>
      <c r="L8198" t="s">
        <v>30</v>
      </c>
      <c r="N8198" t="str">
        <f>IF(ISBLANK(Sales[[#This Row],[return]]),"No",Sales[[#This Row],[return]])</f>
        <v>No</v>
      </c>
      <c r="O8198" s="2">
        <v>43759</v>
      </c>
      <c r="P8198" s="8" t="str">
        <f>TEXT(DAY(Sales[[#This Row],[OrderDate]]),"ddd")</f>
        <v>Sat</v>
      </c>
      <c r="Q8198" s="8" t="str">
        <f>TEXT(MONTH(Sales[[#This Row],[ShipDate]])*29,"mmm")</f>
        <v>Oct</v>
      </c>
      <c r="R8198">
        <v>1822</v>
      </c>
      <c r="S8198" t="s">
        <v>2282</v>
      </c>
      <c r="T8198" t="s">
        <v>28</v>
      </c>
      <c r="U8198">
        <v>97477</v>
      </c>
      <c r="V8198" s="1">
        <v>0.2</v>
      </c>
      <c r="W8198">
        <v>2</v>
      </c>
      <c r="X8198">
        <v>1</v>
      </c>
      <c r="Y8198">
        <v>5</v>
      </c>
      <c r="AD8198"/>
    </row>
    <row r="8199" spans="1:30" x14ac:dyDescent="0.25">
      <c r="A8199" t="s">
        <v>10</v>
      </c>
      <c r="B8199" s="2">
        <v>43760</v>
      </c>
      <c r="C8199" s="35">
        <f>YEAR(Sales[[#This Row],[ShipDate]])</f>
        <v>2019</v>
      </c>
      <c r="D8199" t="s">
        <v>113</v>
      </c>
      <c r="E8199" t="s">
        <v>31</v>
      </c>
      <c r="F8199" t="s">
        <v>99</v>
      </c>
      <c r="G8199" t="s">
        <v>46</v>
      </c>
      <c r="H8199" t="s">
        <v>171</v>
      </c>
      <c r="I8199" t="s">
        <v>216</v>
      </c>
      <c r="J8199" t="s">
        <v>13</v>
      </c>
      <c r="K8199" t="s">
        <v>2624</v>
      </c>
      <c r="L8199" t="s">
        <v>30</v>
      </c>
      <c r="N8199" t="str">
        <f>IF(ISBLANK(Sales[[#This Row],[return]]),"No",Sales[[#This Row],[return]])</f>
        <v>No</v>
      </c>
      <c r="O8199" s="2">
        <v>43759</v>
      </c>
      <c r="P8199" s="8" t="str">
        <f>TEXT(DAY(Sales[[#This Row],[OrderDate]]),"ddd")</f>
        <v>Sat</v>
      </c>
      <c r="Q8199" s="8" t="str">
        <f>TEXT(MONTH(Sales[[#This Row],[ShipDate]])*29,"mmm")</f>
        <v>Oct</v>
      </c>
      <c r="R8199">
        <v>1076</v>
      </c>
      <c r="S8199" t="s">
        <v>2366</v>
      </c>
      <c r="T8199" t="s">
        <v>28</v>
      </c>
      <c r="U8199">
        <v>97477</v>
      </c>
      <c r="V8199" s="1">
        <v>0.2</v>
      </c>
      <c r="W8199">
        <v>7</v>
      </c>
      <c r="X8199">
        <v>2</v>
      </c>
      <c r="Y8199">
        <v>28</v>
      </c>
      <c r="AD8199"/>
    </row>
    <row r="8200" spans="1:30" x14ac:dyDescent="0.25">
      <c r="A8200" t="s">
        <v>24</v>
      </c>
      <c r="B8200" s="2">
        <v>43552</v>
      </c>
      <c r="C8200" s="35">
        <f>YEAR(Sales[[#This Row],[ShipDate]])</f>
        <v>2019</v>
      </c>
      <c r="D8200" t="s">
        <v>19</v>
      </c>
      <c r="E8200" t="s">
        <v>31</v>
      </c>
      <c r="F8200" t="s">
        <v>59</v>
      </c>
      <c r="G8200" t="s">
        <v>25</v>
      </c>
      <c r="H8200" t="s">
        <v>146</v>
      </c>
      <c r="I8200" t="s">
        <v>149</v>
      </c>
      <c r="J8200" t="s">
        <v>13</v>
      </c>
      <c r="K8200" t="s">
        <v>2716</v>
      </c>
      <c r="L8200" t="s">
        <v>92</v>
      </c>
      <c r="N8200" t="str">
        <f>IF(ISBLANK(Sales[[#This Row],[return]]),"No",Sales[[#This Row],[return]])</f>
        <v>No</v>
      </c>
      <c r="O8200" s="2">
        <v>43548</v>
      </c>
      <c r="P8200" s="8" t="str">
        <f>TEXT(DAY(Sales[[#This Row],[OrderDate]]),"ddd")</f>
        <v>Tue</v>
      </c>
      <c r="Q8200" s="8" t="str">
        <f>TEXT(MONTH(Sales[[#This Row],[ShipDate]])*29,"mmm")</f>
        <v>Mar</v>
      </c>
      <c r="R8200">
        <v>1678</v>
      </c>
      <c r="S8200" t="s">
        <v>1840</v>
      </c>
      <c r="T8200" t="s">
        <v>90</v>
      </c>
      <c r="U8200">
        <v>10009</v>
      </c>
      <c r="V8200" s="1">
        <v>0</v>
      </c>
      <c r="W8200">
        <v>107</v>
      </c>
      <c r="X8200">
        <v>4</v>
      </c>
      <c r="Y8200">
        <v>222</v>
      </c>
      <c r="AD8200"/>
    </row>
    <row r="8201" spans="1:30" x14ac:dyDescent="0.25">
      <c r="A8201" t="s">
        <v>24</v>
      </c>
      <c r="B8201" s="2">
        <v>43552</v>
      </c>
      <c r="C8201" s="35">
        <f>YEAR(Sales[[#This Row],[ShipDate]])</f>
        <v>2019</v>
      </c>
      <c r="D8201" t="s">
        <v>19</v>
      </c>
      <c r="E8201" t="s">
        <v>31</v>
      </c>
      <c r="F8201" t="s">
        <v>99</v>
      </c>
      <c r="G8201" t="s">
        <v>46</v>
      </c>
      <c r="H8201" t="s">
        <v>146</v>
      </c>
      <c r="I8201" t="s">
        <v>149</v>
      </c>
      <c r="J8201" t="s">
        <v>13</v>
      </c>
      <c r="K8201" t="s">
        <v>2716</v>
      </c>
      <c r="L8201" t="s">
        <v>92</v>
      </c>
      <c r="N8201" t="str">
        <f>IF(ISBLANK(Sales[[#This Row],[return]]),"No",Sales[[#This Row],[return]])</f>
        <v>No</v>
      </c>
      <c r="O8201" s="2">
        <v>43548</v>
      </c>
      <c r="P8201" s="8" t="str">
        <f>TEXT(DAY(Sales[[#This Row],[OrderDate]]),"ddd")</f>
        <v>Tue</v>
      </c>
      <c r="Q8201" s="8" t="str">
        <f>TEXT(MONTH(Sales[[#This Row],[ShipDate]])*29,"mmm")</f>
        <v>Mar</v>
      </c>
      <c r="R8201">
        <v>1080</v>
      </c>
      <c r="S8201" t="s">
        <v>414</v>
      </c>
      <c r="T8201" t="s">
        <v>90</v>
      </c>
      <c r="U8201">
        <v>10009</v>
      </c>
      <c r="V8201" s="1">
        <v>0</v>
      </c>
      <c r="W8201">
        <v>12</v>
      </c>
      <c r="X8201">
        <v>2</v>
      </c>
      <c r="Y8201">
        <v>26</v>
      </c>
      <c r="AD8201"/>
    </row>
    <row r="8202" spans="1:30" x14ac:dyDescent="0.25">
      <c r="A8202" t="s">
        <v>24</v>
      </c>
      <c r="B8202" s="2">
        <v>43816</v>
      </c>
      <c r="C8202" s="35">
        <f>YEAR(Sales[[#This Row],[ShipDate]])</f>
        <v>2019</v>
      </c>
      <c r="D8202" t="s">
        <v>36</v>
      </c>
      <c r="E8202" t="s">
        <v>31</v>
      </c>
      <c r="F8202" t="s">
        <v>50</v>
      </c>
      <c r="G8202" t="s">
        <v>25</v>
      </c>
      <c r="H8202" t="s">
        <v>457</v>
      </c>
      <c r="I8202" t="s">
        <v>32</v>
      </c>
      <c r="J8202" t="s">
        <v>13</v>
      </c>
      <c r="K8202" t="s">
        <v>535</v>
      </c>
      <c r="L8202" t="s">
        <v>30</v>
      </c>
      <c r="N8202" t="str">
        <f>IF(ISBLANK(Sales[[#This Row],[return]]),"No",Sales[[#This Row],[return]])</f>
        <v>No</v>
      </c>
      <c r="O8202" s="2">
        <v>43809</v>
      </c>
      <c r="P8202" s="8" t="str">
        <f>TEXT(DAY(Sales[[#This Row],[OrderDate]]),"ddd")</f>
        <v>Tue</v>
      </c>
      <c r="Q8202" s="8" t="str">
        <f>TEXT(MONTH(Sales[[#This Row],[ShipDate]])*29,"mmm")</f>
        <v>Dec</v>
      </c>
      <c r="R8202">
        <v>1647</v>
      </c>
      <c r="S8202" t="s">
        <v>3214</v>
      </c>
      <c r="T8202" t="s">
        <v>28</v>
      </c>
      <c r="U8202">
        <v>92037</v>
      </c>
      <c r="V8202" s="1">
        <v>0.2</v>
      </c>
      <c r="W8202">
        <v>23</v>
      </c>
      <c r="X8202">
        <v>2</v>
      </c>
      <c r="Y8202">
        <v>66</v>
      </c>
      <c r="AD8202"/>
    </row>
    <row r="8203" spans="1:30" x14ac:dyDescent="0.25">
      <c r="A8203" t="s">
        <v>24</v>
      </c>
      <c r="B8203" s="2">
        <v>43816</v>
      </c>
      <c r="C8203" s="35">
        <f>YEAR(Sales[[#This Row],[ShipDate]])</f>
        <v>2019</v>
      </c>
      <c r="D8203" t="s">
        <v>36</v>
      </c>
      <c r="E8203" t="s">
        <v>31</v>
      </c>
      <c r="F8203" t="s">
        <v>50</v>
      </c>
      <c r="G8203" t="s">
        <v>25</v>
      </c>
      <c r="H8203" t="s">
        <v>457</v>
      </c>
      <c r="I8203" t="s">
        <v>32</v>
      </c>
      <c r="J8203" t="s">
        <v>13</v>
      </c>
      <c r="K8203" t="s">
        <v>535</v>
      </c>
      <c r="L8203" t="s">
        <v>30</v>
      </c>
      <c r="N8203" t="str">
        <f>IF(ISBLANK(Sales[[#This Row],[return]]),"No",Sales[[#This Row],[return]])</f>
        <v>No</v>
      </c>
      <c r="O8203" s="2">
        <v>43809</v>
      </c>
      <c r="P8203" s="8" t="str">
        <f>TEXT(DAY(Sales[[#This Row],[OrderDate]]),"ddd")</f>
        <v>Tue</v>
      </c>
      <c r="Q8203" s="8" t="str">
        <f>TEXT(MONTH(Sales[[#This Row],[ShipDate]])*29,"mmm")</f>
        <v>Dec</v>
      </c>
      <c r="R8203">
        <v>257</v>
      </c>
      <c r="S8203" t="s">
        <v>1852</v>
      </c>
      <c r="T8203" t="s">
        <v>28</v>
      </c>
      <c r="U8203">
        <v>92037</v>
      </c>
      <c r="V8203" s="1">
        <v>0.2</v>
      </c>
      <c r="W8203">
        <v>7</v>
      </c>
      <c r="X8203">
        <v>4</v>
      </c>
      <c r="Y8203">
        <v>20</v>
      </c>
      <c r="AD8203"/>
    </row>
    <row r="8204" spans="1:30" x14ac:dyDescent="0.25">
      <c r="A8204" t="s">
        <v>24</v>
      </c>
      <c r="B8204" s="2">
        <v>43774</v>
      </c>
      <c r="C8204" s="35">
        <f>YEAR(Sales[[#This Row],[ShipDate]])</f>
        <v>2019</v>
      </c>
      <c r="D8204" t="s">
        <v>113</v>
      </c>
      <c r="E8204" t="s">
        <v>18</v>
      </c>
      <c r="F8204" t="s">
        <v>59</v>
      </c>
      <c r="G8204" t="s">
        <v>25</v>
      </c>
      <c r="H8204" t="s">
        <v>1632</v>
      </c>
      <c r="I8204" t="s">
        <v>299</v>
      </c>
      <c r="J8204" t="s">
        <v>13</v>
      </c>
      <c r="K8204" t="s">
        <v>322</v>
      </c>
      <c r="L8204" t="s">
        <v>68</v>
      </c>
      <c r="N8204" t="str">
        <f>IF(ISBLANK(Sales[[#This Row],[return]]),"No",Sales[[#This Row],[return]])</f>
        <v>No</v>
      </c>
      <c r="O8204" s="2">
        <v>43771</v>
      </c>
      <c r="P8204" s="8" t="str">
        <f>TEXT(DAY(Sales[[#This Row],[OrderDate]]),"ddd")</f>
        <v>Mon</v>
      </c>
      <c r="Q8204" s="8" t="str">
        <f>TEXT(MONTH(Sales[[#This Row],[ShipDate]])*29,"mmm")</f>
        <v>Nov</v>
      </c>
      <c r="R8204">
        <v>96</v>
      </c>
      <c r="S8204" t="s">
        <v>3211</v>
      </c>
      <c r="T8204" t="s">
        <v>66</v>
      </c>
      <c r="U8204">
        <v>63116</v>
      </c>
      <c r="V8204" s="1">
        <v>0</v>
      </c>
      <c r="W8204">
        <v>6</v>
      </c>
      <c r="X8204">
        <v>2</v>
      </c>
      <c r="Y8204">
        <v>12</v>
      </c>
      <c r="AD8204"/>
    </row>
    <row r="8205" spans="1:30" x14ac:dyDescent="0.25">
      <c r="A8205" t="s">
        <v>24</v>
      </c>
      <c r="B8205" s="2">
        <v>43774</v>
      </c>
      <c r="C8205" s="35">
        <f>YEAR(Sales[[#This Row],[ShipDate]])</f>
        <v>2019</v>
      </c>
      <c r="D8205" t="s">
        <v>113</v>
      </c>
      <c r="E8205" t="s">
        <v>18</v>
      </c>
      <c r="F8205" t="s">
        <v>52</v>
      </c>
      <c r="G8205" t="s">
        <v>25</v>
      </c>
      <c r="H8205" t="s">
        <v>1632</v>
      </c>
      <c r="I8205" t="s">
        <v>299</v>
      </c>
      <c r="J8205" t="s">
        <v>13</v>
      </c>
      <c r="K8205" t="s">
        <v>322</v>
      </c>
      <c r="L8205" t="s">
        <v>68</v>
      </c>
      <c r="N8205" t="str">
        <f>IF(ISBLANK(Sales[[#This Row],[return]]),"No",Sales[[#This Row],[return]])</f>
        <v>No</v>
      </c>
      <c r="O8205" s="2">
        <v>43771</v>
      </c>
      <c r="P8205" s="8" t="str">
        <f>TEXT(DAY(Sales[[#This Row],[OrderDate]]),"ddd")</f>
        <v>Mon</v>
      </c>
      <c r="Q8205" s="8" t="str">
        <f>TEXT(MONTH(Sales[[#This Row],[ShipDate]])*29,"mmm")</f>
        <v>Nov</v>
      </c>
      <c r="R8205">
        <v>336</v>
      </c>
      <c r="S8205" t="s">
        <v>1637</v>
      </c>
      <c r="T8205" t="s">
        <v>66</v>
      </c>
      <c r="U8205">
        <v>63116</v>
      </c>
      <c r="V8205" s="1">
        <v>0</v>
      </c>
      <c r="W8205">
        <v>21</v>
      </c>
      <c r="X8205">
        <v>10</v>
      </c>
      <c r="Y8205">
        <v>84</v>
      </c>
      <c r="AD8205"/>
    </row>
    <row r="8206" spans="1:30" x14ac:dyDescent="0.25">
      <c r="A8206" t="s">
        <v>40</v>
      </c>
      <c r="B8206" s="2">
        <v>43732</v>
      </c>
      <c r="C8206" s="35">
        <f>YEAR(Sales[[#This Row],[ShipDate]])</f>
        <v>2019</v>
      </c>
      <c r="D8206" t="s">
        <v>19</v>
      </c>
      <c r="E8206" t="s">
        <v>69</v>
      </c>
      <c r="F8206" t="s">
        <v>21</v>
      </c>
      <c r="G8206" t="s">
        <v>11</v>
      </c>
      <c r="H8206" t="s">
        <v>1099</v>
      </c>
      <c r="I8206" t="s">
        <v>133</v>
      </c>
      <c r="J8206" t="s">
        <v>13</v>
      </c>
      <c r="K8206" t="s">
        <v>2938</v>
      </c>
      <c r="L8206" t="s">
        <v>68</v>
      </c>
      <c r="N8206" t="str">
        <f>IF(ISBLANK(Sales[[#This Row],[return]]),"No",Sales[[#This Row],[return]])</f>
        <v>No</v>
      </c>
      <c r="O8206" s="2">
        <v>43730</v>
      </c>
      <c r="P8206" s="8" t="str">
        <f>TEXT(DAY(Sales[[#This Row],[OrderDate]]),"ddd")</f>
        <v>Sun</v>
      </c>
      <c r="Q8206" s="8" t="str">
        <f>TEXT(MONTH(Sales[[#This Row],[ShipDate]])*29,"mmm")</f>
        <v>Sep</v>
      </c>
      <c r="R8206">
        <v>1228</v>
      </c>
      <c r="S8206" t="s">
        <v>3102</v>
      </c>
      <c r="T8206" t="s">
        <v>66</v>
      </c>
      <c r="U8206">
        <v>48911</v>
      </c>
      <c r="V8206" s="1">
        <v>0</v>
      </c>
      <c r="W8206">
        <v>41</v>
      </c>
      <c r="X8206">
        <v>2</v>
      </c>
      <c r="Y8206">
        <v>242</v>
      </c>
      <c r="AD8206"/>
    </row>
    <row r="8207" spans="1:30" x14ac:dyDescent="0.25">
      <c r="A8207" t="s">
        <v>40</v>
      </c>
      <c r="B8207" s="2">
        <v>43732</v>
      </c>
      <c r="C8207" s="35">
        <f>YEAR(Sales[[#This Row],[ShipDate]])</f>
        <v>2019</v>
      </c>
      <c r="D8207" t="s">
        <v>19</v>
      </c>
      <c r="E8207" t="s">
        <v>69</v>
      </c>
      <c r="F8207" t="s">
        <v>33</v>
      </c>
      <c r="G8207" t="s">
        <v>25</v>
      </c>
      <c r="H8207" t="s">
        <v>1099</v>
      </c>
      <c r="I8207" t="s">
        <v>133</v>
      </c>
      <c r="J8207" t="s">
        <v>13</v>
      </c>
      <c r="K8207" t="s">
        <v>2938</v>
      </c>
      <c r="L8207" t="s">
        <v>68</v>
      </c>
      <c r="N8207" t="str">
        <f>IF(ISBLANK(Sales[[#This Row],[return]]),"No",Sales[[#This Row],[return]])</f>
        <v>No</v>
      </c>
      <c r="O8207" s="2">
        <v>43730</v>
      </c>
      <c r="P8207" s="8" t="str">
        <f>TEXT(DAY(Sales[[#This Row],[OrderDate]]),"ddd")</f>
        <v>Sun</v>
      </c>
      <c r="Q8207" s="8" t="str">
        <f>TEXT(MONTH(Sales[[#This Row],[ShipDate]])*29,"mmm")</f>
        <v>Sep</v>
      </c>
      <c r="R8207">
        <v>222</v>
      </c>
      <c r="S8207" t="s">
        <v>203</v>
      </c>
      <c r="T8207" t="s">
        <v>66</v>
      </c>
      <c r="U8207">
        <v>48911</v>
      </c>
      <c r="V8207" s="1">
        <v>0</v>
      </c>
      <c r="W8207">
        <v>13</v>
      </c>
      <c r="X8207">
        <v>9</v>
      </c>
      <c r="Y8207">
        <v>28</v>
      </c>
      <c r="AD8207"/>
    </row>
    <row r="8208" spans="1:30" x14ac:dyDescent="0.25">
      <c r="A8208" t="s">
        <v>24</v>
      </c>
      <c r="B8208" s="2">
        <v>43803</v>
      </c>
      <c r="C8208" s="35">
        <f>YEAR(Sales[[#This Row],[ShipDate]])</f>
        <v>2019</v>
      </c>
      <c r="D8208" t="s">
        <v>113</v>
      </c>
      <c r="E8208" t="s">
        <v>18</v>
      </c>
      <c r="F8208" t="s">
        <v>290</v>
      </c>
      <c r="G8208" t="s">
        <v>25</v>
      </c>
      <c r="H8208" t="s">
        <v>583</v>
      </c>
      <c r="I8208" t="s">
        <v>585</v>
      </c>
      <c r="J8208" t="s">
        <v>13</v>
      </c>
      <c r="K8208" t="s">
        <v>160</v>
      </c>
      <c r="L8208" t="s">
        <v>92</v>
      </c>
      <c r="M8208" t="s">
        <v>82</v>
      </c>
      <c r="N8208" t="str">
        <f>IF(ISBLANK(Sales[[#This Row],[return]]),"No",Sales[[#This Row],[return]])</f>
        <v>Yes</v>
      </c>
      <c r="O8208" s="2">
        <v>43801</v>
      </c>
      <c r="P8208" s="8" t="str">
        <f>TEXT(DAY(Sales[[#This Row],[OrderDate]]),"ddd")</f>
        <v>Mon</v>
      </c>
      <c r="Q8208" s="8" t="str">
        <f>TEXT(MONTH(Sales[[#This Row],[ShipDate]])*29,"mmm")</f>
        <v>Dec</v>
      </c>
      <c r="R8208">
        <v>1504</v>
      </c>
      <c r="S8208" t="s">
        <v>608</v>
      </c>
      <c r="T8208" t="s">
        <v>90</v>
      </c>
      <c r="U8208">
        <v>1852</v>
      </c>
      <c r="V8208" s="1">
        <v>0</v>
      </c>
      <c r="W8208">
        <v>0</v>
      </c>
      <c r="X8208">
        <v>2</v>
      </c>
      <c r="Y8208">
        <v>4</v>
      </c>
      <c r="AD8208"/>
    </row>
    <row r="8209" spans="1:30" x14ac:dyDescent="0.25">
      <c r="A8209" t="s">
        <v>24</v>
      </c>
      <c r="B8209" s="2">
        <v>43803</v>
      </c>
      <c r="C8209" s="35">
        <f>YEAR(Sales[[#This Row],[ShipDate]])</f>
        <v>2019</v>
      </c>
      <c r="D8209" t="s">
        <v>113</v>
      </c>
      <c r="E8209" t="s">
        <v>18</v>
      </c>
      <c r="F8209" t="s">
        <v>52</v>
      </c>
      <c r="G8209" t="s">
        <v>25</v>
      </c>
      <c r="H8209" t="s">
        <v>583</v>
      </c>
      <c r="I8209" t="s">
        <v>585</v>
      </c>
      <c r="J8209" t="s">
        <v>13</v>
      </c>
      <c r="K8209" t="s">
        <v>160</v>
      </c>
      <c r="L8209" t="s">
        <v>92</v>
      </c>
      <c r="M8209" t="s">
        <v>82</v>
      </c>
      <c r="N8209" t="str">
        <f>IF(ISBLANK(Sales[[#This Row],[return]]),"No",Sales[[#This Row],[return]])</f>
        <v>Yes</v>
      </c>
      <c r="O8209" s="2">
        <v>43801</v>
      </c>
      <c r="P8209" s="8" t="str">
        <f>TEXT(DAY(Sales[[#This Row],[OrderDate]]),"ddd")</f>
        <v>Mon</v>
      </c>
      <c r="Q8209" s="8" t="str">
        <f>TEXT(MONTH(Sales[[#This Row],[ShipDate]])*29,"mmm")</f>
        <v>Dec</v>
      </c>
      <c r="R8209">
        <v>291</v>
      </c>
      <c r="S8209" t="s">
        <v>1777</v>
      </c>
      <c r="T8209" t="s">
        <v>90</v>
      </c>
      <c r="U8209">
        <v>1852</v>
      </c>
      <c r="V8209" s="1">
        <v>0</v>
      </c>
      <c r="W8209">
        <v>80</v>
      </c>
      <c r="X8209">
        <v>7</v>
      </c>
      <c r="Y8209">
        <v>287</v>
      </c>
      <c r="AD8209"/>
    </row>
    <row r="8210" spans="1:30" x14ac:dyDescent="0.25">
      <c r="A8210" t="s">
        <v>24</v>
      </c>
      <c r="B8210" s="2">
        <v>43803</v>
      </c>
      <c r="C8210" s="35">
        <f>YEAR(Sales[[#This Row],[ShipDate]])</f>
        <v>2019</v>
      </c>
      <c r="D8210" t="s">
        <v>113</v>
      </c>
      <c r="E8210" t="s">
        <v>18</v>
      </c>
      <c r="F8210" t="s">
        <v>48</v>
      </c>
      <c r="G8210" t="s">
        <v>46</v>
      </c>
      <c r="H8210" t="s">
        <v>583</v>
      </c>
      <c r="I8210" t="s">
        <v>585</v>
      </c>
      <c r="J8210" t="s">
        <v>13</v>
      </c>
      <c r="K8210" t="s">
        <v>160</v>
      </c>
      <c r="L8210" t="s">
        <v>92</v>
      </c>
      <c r="M8210" t="s">
        <v>82</v>
      </c>
      <c r="N8210" t="str">
        <f>IF(ISBLANK(Sales[[#This Row],[return]]),"No",Sales[[#This Row],[return]])</f>
        <v>Yes</v>
      </c>
      <c r="O8210" s="2">
        <v>43801</v>
      </c>
      <c r="P8210" s="8" t="str">
        <f>TEXT(DAY(Sales[[#This Row],[OrderDate]]),"ddd")</f>
        <v>Mon</v>
      </c>
      <c r="Q8210" s="8" t="str">
        <f>TEXT(MONTH(Sales[[#This Row],[ShipDate]])*29,"mmm")</f>
        <v>Dec</v>
      </c>
      <c r="R8210">
        <v>726</v>
      </c>
      <c r="S8210" t="s">
        <v>112</v>
      </c>
      <c r="T8210" t="s">
        <v>90</v>
      </c>
      <c r="U8210">
        <v>1852</v>
      </c>
      <c r="V8210" s="1">
        <v>0</v>
      </c>
      <c r="W8210">
        <v>284</v>
      </c>
      <c r="X8210">
        <v>5</v>
      </c>
      <c r="Y8210">
        <v>980</v>
      </c>
      <c r="AD8210"/>
    </row>
    <row r="8211" spans="1:30" x14ac:dyDescent="0.25">
      <c r="A8211" t="s">
        <v>24</v>
      </c>
      <c r="B8211" s="2">
        <v>43697</v>
      </c>
      <c r="C8211" s="35">
        <f>YEAR(Sales[[#This Row],[ShipDate]])</f>
        <v>2019</v>
      </c>
      <c r="D8211" t="s">
        <v>36</v>
      </c>
      <c r="E8211" t="s">
        <v>31</v>
      </c>
      <c r="F8211" t="s">
        <v>33</v>
      </c>
      <c r="G8211" t="s">
        <v>25</v>
      </c>
      <c r="H8211" t="s">
        <v>88</v>
      </c>
      <c r="I8211" t="s">
        <v>93</v>
      </c>
      <c r="J8211" t="s">
        <v>13</v>
      </c>
      <c r="K8211" t="s">
        <v>2629</v>
      </c>
      <c r="L8211" t="s">
        <v>92</v>
      </c>
      <c r="N8211" t="str">
        <f>IF(ISBLANK(Sales[[#This Row],[return]]),"No",Sales[[#This Row],[return]])</f>
        <v>No</v>
      </c>
      <c r="O8211" s="2">
        <v>43690</v>
      </c>
      <c r="P8211" s="8" t="str">
        <f>TEXT(DAY(Sales[[#This Row],[OrderDate]]),"ddd")</f>
        <v>Fri</v>
      </c>
      <c r="Q8211" s="8" t="str">
        <f>TEXT(MONTH(Sales[[#This Row],[ShipDate]])*29,"mmm")</f>
        <v>Aug</v>
      </c>
      <c r="R8211">
        <v>194</v>
      </c>
      <c r="S8211" t="s">
        <v>1965</v>
      </c>
      <c r="T8211" t="s">
        <v>90</v>
      </c>
      <c r="U8211">
        <v>19120</v>
      </c>
      <c r="V8211" s="1">
        <v>0.2</v>
      </c>
      <c r="W8211">
        <v>6</v>
      </c>
      <c r="X8211">
        <v>3</v>
      </c>
      <c r="Y8211">
        <v>18</v>
      </c>
      <c r="AD8211"/>
    </row>
    <row r="8212" spans="1:30" x14ac:dyDescent="0.25">
      <c r="A8212" t="s">
        <v>24</v>
      </c>
      <c r="B8212" s="2">
        <v>43673</v>
      </c>
      <c r="C8212" s="35">
        <f>YEAR(Sales[[#This Row],[ShipDate]])</f>
        <v>2019</v>
      </c>
      <c r="D8212" t="s">
        <v>113</v>
      </c>
      <c r="E8212" t="s">
        <v>69</v>
      </c>
      <c r="F8212" t="s">
        <v>38</v>
      </c>
      <c r="G8212" t="s">
        <v>11</v>
      </c>
      <c r="H8212" t="s">
        <v>399</v>
      </c>
      <c r="I8212" t="s">
        <v>70</v>
      </c>
      <c r="J8212" t="s">
        <v>13</v>
      </c>
      <c r="K8212" t="s">
        <v>2901</v>
      </c>
      <c r="L8212" t="s">
        <v>68</v>
      </c>
      <c r="N8212" t="str">
        <f>IF(ISBLANK(Sales[[#This Row],[return]]),"No",Sales[[#This Row],[return]])</f>
        <v>No</v>
      </c>
      <c r="O8212" s="2">
        <v>43671</v>
      </c>
      <c r="P8212" s="8" t="str">
        <f>TEXT(DAY(Sales[[#This Row],[OrderDate]]),"ddd")</f>
        <v>Wed</v>
      </c>
      <c r="Q8212" s="8" t="str">
        <f>TEXT(MONTH(Sales[[#This Row],[ShipDate]])*29,"mmm")</f>
        <v>Jul</v>
      </c>
      <c r="R8212">
        <v>1379</v>
      </c>
      <c r="S8212" t="s">
        <v>1418</v>
      </c>
      <c r="T8212" t="s">
        <v>66</v>
      </c>
      <c r="U8212">
        <v>75217</v>
      </c>
      <c r="V8212" s="1">
        <v>0.3</v>
      </c>
      <c r="W8212">
        <v>-4</v>
      </c>
      <c r="X8212">
        <v>6</v>
      </c>
      <c r="Y8212">
        <v>298</v>
      </c>
      <c r="AD8212"/>
    </row>
    <row r="8213" spans="1:30" x14ac:dyDescent="0.25">
      <c r="A8213" t="s">
        <v>40</v>
      </c>
      <c r="B8213" s="2">
        <v>43715</v>
      </c>
      <c r="C8213" s="35">
        <f>YEAR(Sales[[#This Row],[ShipDate]])</f>
        <v>2019</v>
      </c>
      <c r="D8213" t="s">
        <v>36</v>
      </c>
      <c r="E8213" t="s">
        <v>31</v>
      </c>
      <c r="F8213" t="s">
        <v>59</v>
      </c>
      <c r="G8213" t="s">
        <v>25</v>
      </c>
      <c r="H8213" t="s">
        <v>164</v>
      </c>
      <c r="I8213" t="s">
        <v>120</v>
      </c>
      <c r="J8213" t="s">
        <v>13</v>
      </c>
      <c r="K8213" t="s">
        <v>2631</v>
      </c>
      <c r="L8213" t="s">
        <v>68</v>
      </c>
      <c r="N8213" t="str">
        <f>IF(ISBLANK(Sales[[#This Row],[return]]),"No",Sales[[#This Row],[return]])</f>
        <v>No</v>
      </c>
      <c r="O8213" s="2">
        <v>43711</v>
      </c>
      <c r="P8213" s="8" t="str">
        <f>TEXT(DAY(Sales[[#This Row],[OrderDate]]),"ddd")</f>
        <v>Tue</v>
      </c>
      <c r="Q8213" s="8" t="str">
        <f>TEXT(MONTH(Sales[[#This Row],[ShipDate]])*29,"mmm")</f>
        <v>Sep</v>
      </c>
      <c r="R8213">
        <v>1621</v>
      </c>
      <c r="S8213" t="s">
        <v>3243</v>
      </c>
      <c r="T8213" t="s">
        <v>66</v>
      </c>
      <c r="U8213">
        <v>60623</v>
      </c>
      <c r="V8213" s="1">
        <v>0.2</v>
      </c>
      <c r="W8213">
        <v>3</v>
      </c>
      <c r="X8213">
        <v>3</v>
      </c>
      <c r="Y8213">
        <v>9</v>
      </c>
      <c r="AD8213"/>
    </row>
    <row r="8214" spans="1:30" x14ac:dyDescent="0.25">
      <c r="A8214" t="s">
        <v>40</v>
      </c>
      <c r="B8214" s="2">
        <v>43715</v>
      </c>
      <c r="C8214" s="35">
        <f>YEAR(Sales[[#This Row],[ShipDate]])</f>
        <v>2019</v>
      </c>
      <c r="D8214" t="s">
        <v>36</v>
      </c>
      <c r="E8214" t="s">
        <v>31</v>
      </c>
      <c r="F8214" t="s">
        <v>99</v>
      </c>
      <c r="G8214" t="s">
        <v>46</v>
      </c>
      <c r="H8214" t="s">
        <v>164</v>
      </c>
      <c r="I8214" t="s">
        <v>120</v>
      </c>
      <c r="J8214" t="s">
        <v>13</v>
      </c>
      <c r="K8214" t="s">
        <v>2631</v>
      </c>
      <c r="L8214" t="s">
        <v>68</v>
      </c>
      <c r="N8214" t="str">
        <f>IF(ISBLANK(Sales[[#This Row],[return]]),"No",Sales[[#This Row],[return]])</f>
        <v>No</v>
      </c>
      <c r="O8214" s="2">
        <v>43711</v>
      </c>
      <c r="P8214" s="8" t="str">
        <f>TEXT(DAY(Sales[[#This Row],[OrderDate]]),"ddd")</f>
        <v>Tue</v>
      </c>
      <c r="Q8214" s="8" t="str">
        <f>TEXT(MONTH(Sales[[#This Row],[ShipDate]])*29,"mmm")</f>
        <v>Sep</v>
      </c>
      <c r="R8214">
        <v>890</v>
      </c>
      <c r="S8214" t="s">
        <v>2359</v>
      </c>
      <c r="T8214" t="s">
        <v>66</v>
      </c>
      <c r="U8214">
        <v>60623</v>
      </c>
      <c r="V8214" s="1">
        <v>0.2</v>
      </c>
      <c r="W8214">
        <v>21</v>
      </c>
      <c r="X8214">
        <v>2</v>
      </c>
      <c r="Y8214">
        <v>101</v>
      </c>
      <c r="AD8214"/>
    </row>
    <row r="8215" spans="1:30" x14ac:dyDescent="0.25">
      <c r="A8215" t="s">
        <v>40</v>
      </c>
      <c r="B8215" s="2">
        <v>43534</v>
      </c>
      <c r="C8215" s="35">
        <f>YEAR(Sales[[#This Row],[ShipDate]])</f>
        <v>2019</v>
      </c>
      <c r="D8215" t="s">
        <v>36</v>
      </c>
      <c r="E8215" t="s">
        <v>69</v>
      </c>
      <c r="F8215" t="s">
        <v>33</v>
      </c>
      <c r="G8215" t="s">
        <v>25</v>
      </c>
      <c r="H8215" t="s">
        <v>79</v>
      </c>
      <c r="I8215" t="s">
        <v>32</v>
      </c>
      <c r="J8215" t="s">
        <v>13</v>
      </c>
      <c r="K8215" t="s">
        <v>2996</v>
      </c>
      <c r="L8215" t="s">
        <v>30</v>
      </c>
      <c r="N8215" t="str">
        <f>IF(ISBLANK(Sales[[#This Row],[return]]),"No",Sales[[#This Row],[return]])</f>
        <v>No</v>
      </c>
      <c r="O8215" s="2">
        <v>43530</v>
      </c>
      <c r="P8215" s="8" t="str">
        <f>TEXT(DAY(Sales[[#This Row],[OrderDate]]),"ddd")</f>
        <v>Fri</v>
      </c>
      <c r="Q8215" s="8" t="str">
        <f>TEXT(MONTH(Sales[[#This Row],[ShipDate]])*29,"mmm")</f>
        <v>Mar</v>
      </c>
      <c r="R8215">
        <v>198</v>
      </c>
      <c r="S8215" t="s">
        <v>2105</v>
      </c>
      <c r="T8215" t="s">
        <v>28</v>
      </c>
      <c r="U8215">
        <v>94109</v>
      </c>
      <c r="V8215" s="1">
        <v>0</v>
      </c>
      <c r="W8215">
        <v>6</v>
      </c>
      <c r="X8215">
        <v>4</v>
      </c>
      <c r="Y8215">
        <v>12</v>
      </c>
      <c r="AD8215"/>
    </row>
    <row r="8216" spans="1:30" x14ac:dyDescent="0.25">
      <c r="A8216" t="s">
        <v>40</v>
      </c>
      <c r="B8216" s="2">
        <v>43534</v>
      </c>
      <c r="C8216" s="35">
        <f>YEAR(Sales[[#This Row],[ShipDate]])</f>
        <v>2019</v>
      </c>
      <c r="D8216" t="s">
        <v>36</v>
      </c>
      <c r="E8216" t="s">
        <v>69</v>
      </c>
      <c r="F8216" t="s">
        <v>45</v>
      </c>
      <c r="G8216" t="s">
        <v>25</v>
      </c>
      <c r="H8216" t="s">
        <v>79</v>
      </c>
      <c r="I8216" t="s">
        <v>32</v>
      </c>
      <c r="J8216" t="s">
        <v>13</v>
      </c>
      <c r="K8216" t="s">
        <v>2996</v>
      </c>
      <c r="L8216" t="s">
        <v>30</v>
      </c>
      <c r="N8216" t="str">
        <f>IF(ISBLANK(Sales[[#This Row],[return]]),"No",Sales[[#This Row],[return]])</f>
        <v>No</v>
      </c>
      <c r="O8216" s="2">
        <v>43530</v>
      </c>
      <c r="P8216" s="8" t="str">
        <f>TEXT(DAY(Sales[[#This Row],[OrderDate]]),"ddd")</f>
        <v>Fri</v>
      </c>
      <c r="Q8216" s="8" t="str">
        <f>TEXT(MONTH(Sales[[#This Row],[ShipDate]])*29,"mmm")</f>
        <v>Mar</v>
      </c>
      <c r="R8216">
        <v>676</v>
      </c>
      <c r="S8216" t="s">
        <v>2138</v>
      </c>
      <c r="T8216" t="s">
        <v>28</v>
      </c>
      <c r="U8216">
        <v>94109</v>
      </c>
      <c r="V8216" s="1">
        <v>0</v>
      </c>
      <c r="W8216">
        <v>8</v>
      </c>
      <c r="X8216">
        <v>6</v>
      </c>
      <c r="Y8216">
        <v>24</v>
      </c>
      <c r="AD8216"/>
    </row>
    <row r="8217" spans="1:30" x14ac:dyDescent="0.25">
      <c r="A8217" t="s">
        <v>40</v>
      </c>
      <c r="B8217" s="2">
        <v>43534</v>
      </c>
      <c r="C8217" s="35">
        <f>YEAR(Sales[[#This Row],[ShipDate]])</f>
        <v>2019</v>
      </c>
      <c r="D8217" t="s">
        <v>36</v>
      </c>
      <c r="E8217" t="s">
        <v>69</v>
      </c>
      <c r="F8217" t="s">
        <v>59</v>
      </c>
      <c r="G8217" t="s">
        <v>25</v>
      </c>
      <c r="H8217" t="s">
        <v>79</v>
      </c>
      <c r="I8217" t="s">
        <v>32</v>
      </c>
      <c r="J8217" t="s">
        <v>13</v>
      </c>
      <c r="K8217" t="s">
        <v>2996</v>
      </c>
      <c r="L8217" t="s">
        <v>30</v>
      </c>
      <c r="N8217" t="str">
        <f>IF(ISBLANK(Sales[[#This Row],[return]]),"No",Sales[[#This Row],[return]])</f>
        <v>No</v>
      </c>
      <c r="O8217" s="2">
        <v>43530</v>
      </c>
      <c r="P8217" s="8" t="str">
        <f>TEXT(DAY(Sales[[#This Row],[OrderDate]]),"ddd")</f>
        <v>Fri</v>
      </c>
      <c r="Q8217" s="8" t="str">
        <f>TEXT(MONTH(Sales[[#This Row],[ShipDate]])*29,"mmm")</f>
        <v>Mar</v>
      </c>
      <c r="R8217">
        <v>1684</v>
      </c>
      <c r="S8217" t="s">
        <v>1966</v>
      </c>
      <c r="T8217" t="s">
        <v>28</v>
      </c>
      <c r="U8217">
        <v>94109</v>
      </c>
      <c r="V8217" s="1">
        <v>0</v>
      </c>
      <c r="W8217">
        <v>141</v>
      </c>
      <c r="X8217">
        <v>7</v>
      </c>
      <c r="Y8217">
        <v>287</v>
      </c>
      <c r="AD8217"/>
    </row>
    <row r="8218" spans="1:30" x14ac:dyDescent="0.25">
      <c r="A8218" t="s">
        <v>40</v>
      </c>
      <c r="B8218" s="2">
        <v>43534</v>
      </c>
      <c r="C8218" s="35">
        <f>YEAR(Sales[[#This Row],[ShipDate]])</f>
        <v>2019</v>
      </c>
      <c r="D8218" t="s">
        <v>36</v>
      </c>
      <c r="E8218" t="s">
        <v>69</v>
      </c>
      <c r="F8218" t="s">
        <v>48</v>
      </c>
      <c r="G8218" t="s">
        <v>46</v>
      </c>
      <c r="H8218" t="s">
        <v>79</v>
      </c>
      <c r="I8218" t="s">
        <v>32</v>
      </c>
      <c r="J8218" t="s">
        <v>13</v>
      </c>
      <c r="K8218" t="s">
        <v>2996</v>
      </c>
      <c r="L8218" t="s">
        <v>30</v>
      </c>
      <c r="N8218" t="str">
        <f>IF(ISBLANK(Sales[[#This Row],[return]]),"No",Sales[[#This Row],[return]])</f>
        <v>No</v>
      </c>
      <c r="O8218" s="2">
        <v>43530</v>
      </c>
      <c r="P8218" s="8" t="str">
        <f>TEXT(DAY(Sales[[#This Row],[OrderDate]]),"ddd")</f>
        <v>Fri</v>
      </c>
      <c r="Q8218" s="8" t="str">
        <f>TEXT(MONTH(Sales[[#This Row],[ShipDate]])*29,"mmm")</f>
        <v>Mar</v>
      </c>
      <c r="R8218">
        <v>518</v>
      </c>
      <c r="S8218" t="s">
        <v>2351</v>
      </c>
      <c r="T8218" t="s">
        <v>28</v>
      </c>
      <c r="U8218">
        <v>94109</v>
      </c>
      <c r="V8218" s="1">
        <v>0.2</v>
      </c>
      <c r="W8218">
        <v>23</v>
      </c>
      <c r="X8218">
        <v>2</v>
      </c>
      <c r="Y8218">
        <v>206</v>
      </c>
      <c r="AD8218"/>
    </row>
    <row r="8219" spans="1:30" x14ac:dyDescent="0.25">
      <c r="A8219" t="s">
        <v>40</v>
      </c>
      <c r="B8219" s="2">
        <v>43748</v>
      </c>
      <c r="C8219" s="35">
        <f>YEAR(Sales[[#This Row],[ShipDate]])</f>
        <v>2019</v>
      </c>
      <c r="D8219" t="s">
        <v>36</v>
      </c>
      <c r="E8219" t="s">
        <v>69</v>
      </c>
      <c r="F8219" t="s">
        <v>59</v>
      </c>
      <c r="G8219" t="s">
        <v>25</v>
      </c>
      <c r="H8219" t="s">
        <v>79</v>
      </c>
      <c r="I8219" t="s">
        <v>32</v>
      </c>
      <c r="J8219" t="s">
        <v>13</v>
      </c>
      <c r="K8219" t="s">
        <v>2939</v>
      </c>
      <c r="L8219" t="s">
        <v>30</v>
      </c>
      <c r="N8219" t="str">
        <f>IF(ISBLANK(Sales[[#This Row],[return]]),"No",Sales[[#This Row],[return]])</f>
        <v>No</v>
      </c>
      <c r="O8219" s="2">
        <v>43743</v>
      </c>
      <c r="P8219" s="8" t="str">
        <f>TEXT(DAY(Sales[[#This Row],[OrderDate]]),"ddd")</f>
        <v>Thu</v>
      </c>
      <c r="Q8219" s="8" t="str">
        <f>TEXT(MONTH(Sales[[#This Row],[ShipDate]])*29,"mmm")</f>
        <v>Oct</v>
      </c>
      <c r="R8219">
        <v>1748</v>
      </c>
      <c r="S8219" t="s">
        <v>2155</v>
      </c>
      <c r="T8219" t="s">
        <v>28</v>
      </c>
      <c r="U8219">
        <v>94110</v>
      </c>
      <c r="V8219" s="1">
        <v>0</v>
      </c>
      <c r="W8219">
        <v>28</v>
      </c>
      <c r="X8219">
        <v>2</v>
      </c>
      <c r="Y8219">
        <v>62</v>
      </c>
      <c r="AD8219"/>
    </row>
    <row r="8220" spans="1:30" x14ac:dyDescent="0.25">
      <c r="A8220" t="s">
        <v>40</v>
      </c>
      <c r="B8220" s="2">
        <v>43748</v>
      </c>
      <c r="C8220" s="35">
        <f>YEAR(Sales[[#This Row],[ShipDate]])</f>
        <v>2019</v>
      </c>
      <c r="D8220" t="s">
        <v>36</v>
      </c>
      <c r="E8220" t="s">
        <v>69</v>
      </c>
      <c r="F8220" t="s">
        <v>50</v>
      </c>
      <c r="G8220" t="s">
        <v>25</v>
      </c>
      <c r="H8220" t="s">
        <v>79</v>
      </c>
      <c r="I8220" t="s">
        <v>32</v>
      </c>
      <c r="J8220" t="s">
        <v>13</v>
      </c>
      <c r="K8220" t="s">
        <v>2939</v>
      </c>
      <c r="L8220" t="s">
        <v>30</v>
      </c>
      <c r="N8220" t="str">
        <f>IF(ISBLANK(Sales[[#This Row],[return]]),"No",Sales[[#This Row],[return]])</f>
        <v>No</v>
      </c>
      <c r="O8220" s="2">
        <v>43743</v>
      </c>
      <c r="P8220" s="8" t="str">
        <f>TEXT(DAY(Sales[[#This Row],[OrderDate]]),"ddd")</f>
        <v>Thu</v>
      </c>
      <c r="Q8220" s="8" t="str">
        <f>TEXT(MONTH(Sales[[#This Row],[ShipDate]])*29,"mmm")</f>
        <v>Oct</v>
      </c>
      <c r="R8220">
        <v>257</v>
      </c>
      <c r="S8220" t="s">
        <v>1852</v>
      </c>
      <c r="T8220" t="s">
        <v>28</v>
      </c>
      <c r="U8220">
        <v>94110</v>
      </c>
      <c r="V8220" s="1">
        <v>0.2</v>
      </c>
      <c r="W8220">
        <v>7</v>
      </c>
      <c r="X8220">
        <v>4</v>
      </c>
      <c r="Y8220">
        <v>20</v>
      </c>
      <c r="AD8220"/>
    </row>
    <row r="8221" spans="1:30" x14ac:dyDescent="0.25">
      <c r="A8221" t="s">
        <v>40</v>
      </c>
      <c r="B8221" s="2">
        <v>43748</v>
      </c>
      <c r="C8221" s="35">
        <f>YEAR(Sales[[#This Row],[ShipDate]])</f>
        <v>2019</v>
      </c>
      <c r="D8221" t="s">
        <v>36</v>
      </c>
      <c r="E8221" t="s">
        <v>69</v>
      </c>
      <c r="F8221" t="s">
        <v>50</v>
      </c>
      <c r="G8221" t="s">
        <v>25</v>
      </c>
      <c r="H8221" t="s">
        <v>79</v>
      </c>
      <c r="I8221" t="s">
        <v>32</v>
      </c>
      <c r="J8221" t="s">
        <v>13</v>
      </c>
      <c r="K8221" t="s">
        <v>2939</v>
      </c>
      <c r="L8221" t="s">
        <v>30</v>
      </c>
      <c r="N8221" t="str">
        <f>IF(ISBLANK(Sales[[#This Row],[return]]),"No",Sales[[#This Row],[return]])</f>
        <v>No</v>
      </c>
      <c r="O8221" s="2">
        <v>43743</v>
      </c>
      <c r="P8221" s="8" t="str">
        <f>TEXT(DAY(Sales[[#This Row],[OrderDate]]),"ddd")</f>
        <v>Thu</v>
      </c>
      <c r="Q8221" s="8" t="str">
        <f>TEXT(MONTH(Sales[[#This Row],[ShipDate]])*29,"mmm")</f>
        <v>Oct</v>
      </c>
      <c r="R8221">
        <v>245</v>
      </c>
      <c r="S8221" t="s">
        <v>3258</v>
      </c>
      <c r="T8221" t="s">
        <v>28</v>
      </c>
      <c r="U8221">
        <v>94110</v>
      </c>
      <c r="V8221" s="1">
        <v>0.2</v>
      </c>
      <c r="W8221">
        <v>13</v>
      </c>
      <c r="X8221">
        <v>5</v>
      </c>
      <c r="Y8221">
        <v>40</v>
      </c>
      <c r="AD8221"/>
    </row>
    <row r="8222" spans="1:30" x14ac:dyDescent="0.25">
      <c r="A8222" t="s">
        <v>24</v>
      </c>
      <c r="B8222" s="2">
        <v>43593</v>
      </c>
      <c r="C8222" s="35">
        <f>YEAR(Sales[[#This Row],[ShipDate]])</f>
        <v>2019</v>
      </c>
      <c r="D8222" t="s">
        <v>113</v>
      </c>
      <c r="E8222" t="s">
        <v>18</v>
      </c>
      <c r="F8222" t="s">
        <v>33</v>
      </c>
      <c r="G8222" t="s">
        <v>25</v>
      </c>
      <c r="H8222" t="s">
        <v>146</v>
      </c>
      <c r="I8222" t="s">
        <v>149</v>
      </c>
      <c r="J8222" t="s">
        <v>13</v>
      </c>
      <c r="K8222" t="s">
        <v>1153</v>
      </c>
      <c r="L8222" t="s">
        <v>92</v>
      </c>
      <c r="N8222" t="str">
        <f>IF(ISBLANK(Sales[[#This Row],[return]]),"No",Sales[[#This Row],[return]])</f>
        <v>No</v>
      </c>
      <c r="O8222" s="2">
        <v>43591</v>
      </c>
      <c r="P8222" s="8" t="str">
        <f>TEXT(DAY(Sales[[#This Row],[OrderDate]]),"ddd")</f>
        <v>Fri</v>
      </c>
      <c r="Q8222" s="8" t="str">
        <f>TEXT(MONTH(Sales[[#This Row],[ShipDate]])*29,"mmm")</f>
        <v>May</v>
      </c>
      <c r="R8222">
        <v>215</v>
      </c>
      <c r="S8222" t="s">
        <v>417</v>
      </c>
      <c r="T8222" t="s">
        <v>90</v>
      </c>
      <c r="U8222">
        <v>10035</v>
      </c>
      <c r="V8222" s="1">
        <v>0</v>
      </c>
      <c r="W8222">
        <v>30</v>
      </c>
      <c r="X8222">
        <v>4</v>
      </c>
      <c r="Y8222">
        <v>59</v>
      </c>
      <c r="AD8222"/>
    </row>
    <row r="8223" spans="1:30" x14ac:dyDescent="0.25">
      <c r="A8223" t="s">
        <v>40</v>
      </c>
      <c r="B8223" s="2">
        <v>43504</v>
      </c>
      <c r="C8223" s="35">
        <f>YEAR(Sales[[#This Row],[ShipDate]])</f>
        <v>2019</v>
      </c>
      <c r="D8223" t="s">
        <v>36</v>
      </c>
      <c r="E8223" t="s">
        <v>18</v>
      </c>
      <c r="F8223" t="s">
        <v>39</v>
      </c>
      <c r="G8223" t="s">
        <v>25</v>
      </c>
      <c r="H8223" t="s">
        <v>482</v>
      </c>
      <c r="I8223" t="s">
        <v>252</v>
      </c>
      <c r="J8223" t="s">
        <v>13</v>
      </c>
      <c r="K8223" t="s">
        <v>1667</v>
      </c>
      <c r="L8223" t="s">
        <v>92</v>
      </c>
      <c r="N8223" t="str">
        <f>IF(ISBLANK(Sales[[#This Row],[return]]),"No",Sales[[#This Row],[return]])</f>
        <v>No</v>
      </c>
      <c r="O8223" s="2">
        <v>43499</v>
      </c>
      <c r="P8223" s="8" t="str">
        <f>TEXT(DAY(Sales[[#This Row],[OrderDate]]),"ddd")</f>
        <v>Tue</v>
      </c>
      <c r="Q8223" s="8" t="str">
        <f>TEXT(MONTH(Sales[[#This Row],[ShipDate]])*29,"mmm")</f>
        <v>Feb</v>
      </c>
      <c r="R8223">
        <v>866</v>
      </c>
      <c r="S8223" t="s">
        <v>916</v>
      </c>
      <c r="T8223" t="s">
        <v>90</v>
      </c>
      <c r="U8223">
        <v>45231</v>
      </c>
      <c r="V8223" s="1">
        <v>0.2</v>
      </c>
      <c r="W8223">
        <v>36</v>
      </c>
      <c r="X8223">
        <v>2</v>
      </c>
      <c r="Y8223">
        <v>286</v>
      </c>
      <c r="AD8223"/>
    </row>
    <row r="8224" spans="1:30" x14ac:dyDescent="0.25">
      <c r="A8224" t="s">
        <v>40</v>
      </c>
      <c r="B8224" s="2">
        <v>43504</v>
      </c>
      <c r="C8224" s="35">
        <f>YEAR(Sales[[#This Row],[ShipDate]])</f>
        <v>2019</v>
      </c>
      <c r="D8224" t="s">
        <v>36</v>
      </c>
      <c r="E8224" t="s">
        <v>18</v>
      </c>
      <c r="F8224" t="s">
        <v>50</v>
      </c>
      <c r="G8224" t="s">
        <v>25</v>
      </c>
      <c r="H8224" t="s">
        <v>482</v>
      </c>
      <c r="I8224" t="s">
        <v>252</v>
      </c>
      <c r="J8224" t="s">
        <v>13</v>
      </c>
      <c r="K8224" t="s">
        <v>1667</v>
      </c>
      <c r="L8224" t="s">
        <v>92</v>
      </c>
      <c r="N8224" t="str">
        <f>IF(ISBLANK(Sales[[#This Row],[return]]),"No",Sales[[#This Row],[return]])</f>
        <v>No</v>
      </c>
      <c r="O8224" s="2">
        <v>43499</v>
      </c>
      <c r="P8224" s="8" t="str">
        <f>TEXT(DAY(Sales[[#This Row],[OrderDate]]),"ddd")</f>
        <v>Tue</v>
      </c>
      <c r="Q8224" s="8" t="str">
        <f>TEXT(MONTH(Sales[[#This Row],[ShipDate]])*29,"mmm")</f>
        <v>Feb</v>
      </c>
      <c r="R8224">
        <v>640</v>
      </c>
      <c r="S8224" t="s">
        <v>2094</v>
      </c>
      <c r="T8224" t="s">
        <v>90</v>
      </c>
      <c r="U8224">
        <v>45231</v>
      </c>
      <c r="V8224" s="1">
        <v>0.7</v>
      </c>
      <c r="W8224">
        <v>-4</v>
      </c>
      <c r="X8224">
        <v>3</v>
      </c>
      <c r="Y8224">
        <v>5</v>
      </c>
      <c r="AD8224"/>
    </row>
    <row r="8225" spans="1:30" x14ac:dyDescent="0.25">
      <c r="A8225" t="s">
        <v>24</v>
      </c>
      <c r="B8225" s="2">
        <v>43483</v>
      </c>
      <c r="C8225" s="35">
        <f>YEAR(Sales[[#This Row],[ShipDate]])</f>
        <v>2019</v>
      </c>
      <c r="D8225" t="s">
        <v>113</v>
      </c>
      <c r="E8225" t="s">
        <v>18</v>
      </c>
      <c r="F8225" t="s">
        <v>52</v>
      </c>
      <c r="G8225" t="s">
        <v>25</v>
      </c>
      <c r="H8225" t="s">
        <v>88</v>
      </c>
      <c r="I8225" t="s">
        <v>93</v>
      </c>
      <c r="J8225" t="s">
        <v>13</v>
      </c>
      <c r="K8225" t="s">
        <v>1716</v>
      </c>
      <c r="L8225" t="s">
        <v>92</v>
      </c>
      <c r="N8225" t="str">
        <f>IF(ISBLANK(Sales[[#This Row],[return]]),"No",Sales[[#This Row],[return]])</f>
        <v>No</v>
      </c>
      <c r="O8225" s="2">
        <v>43480</v>
      </c>
      <c r="P8225" s="8" t="str">
        <f>TEXT(DAY(Sales[[#This Row],[OrderDate]]),"ddd")</f>
        <v>Sun</v>
      </c>
      <c r="Q8225" s="8" t="str">
        <f>TEXT(MONTH(Sales[[#This Row],[ShipDate]])*29,"mmm")</f>
        <v>Jan</v>
      </c>
      <c r="R8225">
        <v>299</v>
      </c>
      <c r="S8225" t="s">
        <v>1717</v>
      </c>
      <c r="T8225" t="s">
        <v>90</v>
      </c>
      <c r="U8225">
        <v>19134</v>
      </c>
      <c r="V8225" s="1">
        <v>0.2</v>
      </c>
      <c r="W8225">
        <v>4</v>
      </c>
      <c r="X8225">
        <v>1</v>
      </c>
      <c r="Y8225">
        <v>34</v>
      </c>
      <c r="AD8225"/>
    </row>
    <row r="8226" spans="1:30" x14ac:dyDescent="0.25">
      <c r="A8226" t="s">
        <v>24</v>
      </c>
      <c r="B8226" s="2">
        <v>43483</v>
      </c>
      <c r="C8226" s="35">
        <f>YEAR(Sales[[#This Row],[ShipDate]])</f>
        <v>2019</v>
      </c>
      <c r="D8226" t="s">
        <v>113</v>
      </c>
      <c r="E8226" t="s">
        <v>18</v>
      </c>
      <c r="F8226" t="s">
        <v>52</v>
      </c>
      <c r="G8226" t="s">
        <v>25</v>
      </c>
      <c r="H8226" t="s">
        <v>88</v>
      </c>
      <c r="I8226" t="s">
        <v>93</v>
      </c>
      <c r="J8226" t="s">
        <v>13</v>
      </c>
      <c r="K8226" t="s">
        <v>1716</v>
      </c>
      <c r="L8226" t="s">
        <v>92</v>
      </c>
      <c r="N8226" t="str">
        <f>IF(ISBLANK(Sales[[#This Row],[return]]),"No",Sales[[#This Row],[return]])</f>
        <v>No</v>
      </c>
      <c r="O8226" s="2">
        <v>43480</v>
      </c>
      <c r="P8226" s="8" t="str">
        <f>TEXT(DAY(Sales[[#This Row],[OrderDate]]),"ddd")</f>
        <v>Sun</v>
      </c>
      <c r="Q8226" s="8" t="str">
        <f>TEXT(MONTH(Sales[[#This Row],[ShipDate]])*29,"mmm")</f>
        <v>Jan</v>
      </c>
      <c r="R8226">
        <v>852</v>
      </c>
      <c r="S8226" t="s">
        <v>3099</v>
      </c>
      <c r="T8226" t="s">
        <v>90</v>
      </c>
      <c r="U8226">
        <v>19134</v>
      </c>
      <c r="V8226" s="1">
        <v>0.2</v>
      </c>
      <c r="W8226">
        <v>313</v>
      </c>
      <c r="X8226">
        <v>8</v>
      </c>
      <c r="Y8226">
        <v>1924</v>
      </c>
      <c r="AD8226"/>
    </row>
    <row r="8227" spans="1:30" x14ac:dyDescent="0.25">
      <c r="A8227" t="s">
        <v>40</v>
      </c>
      <c r="B8227" s="2">
        <v>43792</v>
      </c>
      <c r="C8227" s="35">
        <f>YEAR(Sales[[#This Row],[ShipDate]])</f>
        <v>2019</v>
      </c>
      <c r="D8227" t="s">
        <v>36</v>
      </c>
      <c r="E8227" t="s">
        <v>18</v>
      </c>
      <c r="F8227" t="s">
        <v>59</v>
      </c>
      <c r="G8227" t="s">
        <v>25</v>
      </c>
      <c r="H8227" t="s">
        <v>1887</v>
      </c>
      <c r="I8227" t="s">
        <v>37</v>
      </c>
      <c r="J8227" t="s">
        <v>13</v>
      </c>
      <c r="K8227" t="s">
        <v>1462</v>
      </c>
      <c r="L8227" t="s">
        <v>17</v>
      </c>
      <c r="N8227" t="str">
        <f>IF(ISBLANK(Sales[[#This Row],[return]]),"No",Sales[[#This Row],[return]])</f>
        <v>No</v>
      </c>
      <c r="O8227" s="2">
        <v>43787</v>
      </c>
      <c r="P8227" s="8" t="str">
        <f>TEXT(DAY(Sales[[#This Row],[OrderDate]]),"ddd")</f>
        <v>Wed</v>
      </c>
      <c r="Q8227" s="8" t="str">
        <f>TEXT(MONTH(Sales[[#This Row],[ShipDate]])*29,"mmm")</f>
        <v>Nov</v>
      </c>
      <c r="R8227">
        <v>1735</v>
      </c>
      <c r="S8227" t="s">
        <v>2249</v>
      </c>
      <c r="T8227" t="s">
        <v>15</v>
      </c>
      <c r="U8227">
        <v>33030</v>
      </c>
      <c r="V8227" s="1">
        <v>0.2</v>
      </c>
      <c r="W8227">
        <v>16</v>
      </c>
      <c r="X8227">
        <v>1</v>
      </c>
      <c r="Y8227">
        <v>44</v>
      </c>
      <c r="AD8227"/>
    </row>
    <row r="8228" spans="1:30" x14ac:dyDescent="0.25">
      <c r="A8228" t="s">
        <v>40</v>
      </c>
      <c r="B8228" s="2">
        <v>43792</v>
      </c>
      <c r="C8228" s="35">
        <f>YEAR(Sales[[#This Row],[ShipDate]])</f>
        <v>2019</v>
      </c>
      <c r="D8228" t="s">
        <v>36</v>
      </c>
      <c r="E8228" t="s">
        <v>18</v>
      </c>
      <c r="F8228" t="s">
        <v>290</v>
      </c>
      <c r="G8228" t="s">
        <v>25</v>
      </c>
      <c r="H8228" t="s">
        <v>1887</v>
      </c>
      <c r="I8228" t="s">
        <v>37</v>
      </c>
      <c r="J8228" t="s">
        <v>13</v>
      </c>
      <c r="K8228" t="s">
        <v>1462</v>
      </c>
      <c r="L8228" t="s">
        <v>17</v>
      </c>
      <c r="N8228" t="str">
        <f>IF(ISBLANK(Sales[[#This Row],[return]]),"No",Sales[[#This Row],[return]])</f>
        <v>No</v>
      </c>
      <c r="O8228" s="2">
        <v>43787</v>
      </c>
      <c r="P8228" s="8" t="str">
        <f>TEXT(DAY(Sales[[#This Row],[OrderDate]]),"ddd")</f>
        <v>Wed</v>
      </c>
      <c r="Q8228" s="8" t="str">
        <f>TEXT(MONTH(Sales[[#This Row],[ShipDate]])*29,"mmm")</f>
        <v>Nov</v>
      </c>
      <c r="R8228">
        <v>1504</v>
      </c>
      <c r="S8228" t="s">
        <v>608</v>
      </c>
      <c r="T8228" t="s">
        <v>15</v>
      </c>
      <c r="U8228">
        <v>33030</v>
      </c>
      <c r="V8228" s="1">
        <v>0.2</v>
      </c>
      <c r="W8228">
        <v>-1</v>
      </c>
      <c r="X8228">
        <v>1</v>
      </c>
      <c r="Y8228">
        <v>3</v>
      </c>
      <c r="AD8228"/>
    </row>
    <row r="8229" spans="1:30" x14ac:dyDescent="0.25">
      <c r="A8229" t="s">
        <v>40</v>
      </c>
      <c r="B8229" s="2">
        <v>43611</v>
      </c>
      <c r="C8229" s="35">
        <f>YEAR(Sales[[#This Row],[ShipDate]])</f>
        <v>2019</v>
      </c>
      <c r="D8229" t="s">
        <v>36</v>
      </c>
      <c r="E8229" t="s">
        <v>31</v>
      </c>
      <c r="F8229" t="s">
        <v>43</v>
      </c>
      <c r="G8229" t="s">
        <v>11</v>
      </c>
      <c r="H8229" t="s">
        <v>722</v>
      </c>
      <c r="I8229" t="s">
        <v>149</v>
      </c>
      <c r="J8229" t="s">
        <v>13</v>
      </c>
      <c r="K8229" t="s">
        <v>761</v>
      </c>
      <c r="L8229" t="s">
        <v>92</v>
      </c>
      <c r="N8229" t="str">
        <f>IF(ISBLANK(Sales[[#This Row],[return]]),"No",Sales[[#This Row],[return]])</f>
        <v>No</v>
      </c>
      <c r="O8229" s="2">
        <v>43606</v>
      </c>
      <c r="P8229" s="8" t="str">
        <f>TEXT(DAY(Sales[[#This Row],[OrderDate]]),"ddd")</f>
        <v>Sat</v>
      </c>
      <c r="Q8229" s="8" t="str">
        <f>TEXT(MONTH(Sales[[#This Row],[ShipDate]])*29,"mmm")</f>
        <v>May</v>
      </c>
      <c r="R8229">
        <v>1044</v>
      </c>
      <c r="S8229" t="s">
        <v>1011</v>
      </c>
      <c r="T8229" t="s">
        <v>90</v>
      </c>
      <c r="U8229">
        <v>13021</v>
      </c>
      <c r="V8229" s="1">
        <v>0</v>
      </c>
      <c r="W8229">
        <v>73</v>
      </c>
      <c r="X8229">
        <v>5</v>
      </c>
      <c r="Y8229">
        <v>520</v>
      </c>
      <c r="AD8229"/>
    </row>
    <row r="8230" spans="1:30" x14ac:dyDescent="0.25">
      <c r="A8230" t="s">
        <v>40</v>
      </c>
      <c r="B8230" s="2">
        <v>43611</v>
      </c>
      <c r="C8230" s="35">
        <f>YEAR(Sales[[#This Row],[ShipDate]])</f>
        <v>2019</v>
      </c>
      <c r="D8230" t="s">
        <v>36</v>
      </c>
      <c r="E8230" t="s">
        <v>31</v>
      </c>
      <c r="F8230" t="s">
        <v>45</v>
      </c>
      <c r="G8230" t="s">
        <v>25</v>
      </c>
      <c r="H8230" t="s">
        <v>722</v>
      </c>
      <c r="I8230" t="s">
        <v>149</v>
      </c>
      <c r="J8230" t="s">
        <v>13</v>
      </c>
      <c r="K8230" t="s">
        <v>761</v>
      </c>
      <c r="L8230" t="s">
        <v>92</v>
      </c>
      <c r="N8230" t="str">
        <f>IF(ISBLANK(Sales[[#This Row],[return]]),"No",Sales[[#This Row],[return]])</f>
        <v>No</v>
      </c>
      <c r="O8230" s="2">
        <v>43606</v>
      </c>
      <c r="P8230" s="8" t="str">
        <f>TEXT(DAY(Sales[[#This Row],[OrderDate]]),"ddd")</f>
        <v>Sat</v>
      </c>
      <c r="Q8230" s="8" t="str">
        <f>TEXT(MONTH(Sales[[#This Row],[ShipDate]])*29,"mmm")</f>
        <v>May</v>
      </c>
      <c r="R8230">
        <v>375</v>
      </c>
      <c r="S8230" t="s">
        <v>2810</v>
      </c>
      <c r="T8230" t="s">
        <v>90</v>
      </c>
      <c r="U8230">
        <v>13021</v>
      </c>
      <c r="V8230" s="1">
        <v>0</v>
      </c>
      <c r="W8230">
        <v>5</v>
      </c>
      <c r="X8230">
        <v>3</v>
      </c>
      <c r="Y8230">
        <v>18</v>
      </c>
      <c r="AD8230"/>
    </row>
    <row r="8231" spans="1:30" x14ac:dyDescent="0.25">
      <c r="A8231" t="s">
        <v>24</v>
      </c>
      <c r="B8231" s="2">
        <v>43680</v>
      </c>
      <c r="C8231" s="35">
        <f>YEAR(Sales[[#This Row],[ShipDate]])</f>
        <v>2019</v>
      </c>
      <c r="D8231" t="s">
        <v>19</v>
      </c>
      <c r="E8231" t="s">
        <v>18</v>
      </c>
      <c r="F8231" t="s">
        <v>39</v>
      </c>
      <c r="G8231" t="s">
        <v>25</v>
      </c>
      <c r="H8231" t="s">
        <v>958</v>
      </c>
      <c r="I8231" t="s">
        <v>32</v>
      </c>
      <c r="J8231" t="s">
        <v>13</v>
      </c>
      <c r="K8231" t="s">
        <v>959</v>
      </c>
      <c r="L8231" t="s">
        <v>30</v>
      </c>
      <c r="N8231" t="str">
        <f>IF(ISBLANK(Sales[[#This Row],[return]]),"No",Sales[[#This Row],[return]])</f>
        <v>No</v>
      </c>
      <c r="O8231" s="2">
        <v>43676</v>
      </c>
      <c r="P8231" s="8" t="str">
        <f>TEXT(DAY(Sales[[#This Row],[OrderDate]]),"ddd")</f>
        <v>Mon</v>
      </c>
      <c r="Q8231" s="8" t="str">
        <f>TEXT(MONTH(Sales[[#This Row],[ShipDate]])*29,"mmm")</f>
        <v>Aug</v>
      </c>
      <c r="R8231">
        <v>543</v>
      </c>
      <c r="S8231" t="s">
        <v>960</v>
      </c>
      <c r="T8231" t="s">
        <v>28</v>
      </c>
      <c r="U8231">
        <v>92691</v>
      </c>
      <c r="V8231" s="1">
        <v>0</v>
      </c>
      <c r="W8231">
        <v>86</v>
      </c>
      <c r="X8231">
        <v>2</v>
      </c>
      <c r="Y8231">
        <v>330</v>
      </c>
      <c r="AD8231"/>
    </row>
    <row r="8232" spans="1:30" x14ac:dyDescent="0.25">
      <c r="A8232" t="s">
        <v>24</v>
      </c>
      <c r="B8232" s="2">
        <v>43680</v>
      </c>
      <c r="C8232" s="35">
        <f>YEAR(Sales[[#This Row],[ShipDate]])</f>
        <v>2019</v>
      </c>
      <c r="D8232" t="s">
        <v>19</v>
      </c>
      <c r="E8232" t="s">
        <v>18</v>
      </c>
      <c r="F8232" t="s">
        <v>33</v>
      </c>
      <c r="G8232" t="s">
        <v>25</v>
      </c>
      <c r="H8232" t="s">
        <v>958</v>
      </c>
      <c r="I8232" t="s">
        <v>32</v>
      </c>
      <c r="J8232" t="s">
        <v>13</v>
      </c>
      <c r="K8232" t="s">
        <v>959</v>
      </c>
      <c r="L8232" t="s">
        <v>30</v>
      </c>
      <c r="N8232" t="str">
        <f>IF(ISBLANK(Sales[[#This Row],[return]]),"No",Sales[[#This Row],[return]])</f>
        <v>No</v>
      </c>
      <c r="O8232" s="2">
        <v>43676</v>
      </c>
      <c r="P8232" s="8" t="str">
        <f>TEXT(DAY(Sales[[#This Row],[OrderDate]]),"ddd")</f>
        <v>Mon</v>
      </c>
      <c r="Q8232" s="8" t="str">
        <f>TEXT(MONTH(Sales[[#This Row],[ShipDate]])*29,"mmm")</f>
        <v>Aug</v>
      </c>
      <c r="R8232">
        <v>188</v>
      </c>
      <c r="S8232" t="s">
        <v>961</v>
      </c>
      <c r="T8232" t="s">
        <v>28</v>
      </c>
      <c r="U8232">
        <v>92691</v>
      </c>
      <c r="V8232" s="1">
        <v>0</v>
      </c>
      <c r="W8232">
        <v>13</v>
      </c>
      <c r="X8232">
        <v>7</v>
      </c>
      <c r="Y8232">
        <v>26</v>
      </c>
      <c r="AD8232"/>
    </row>
    <row r="8233" spans="1:30" x14ac:dyDescent="0.25">
      <c r="A8233" t="s">
        <v>10</v>
      </c>
      <c r="B8233" s="2">
        <v>43778</v>
      </c>
      <c r="C8233" s="35">
        <f>YEAR(Sales[[#This Row],[ShipDate]])</f>
        <v>2019</v>
      </c>
      <c r="D8233" t="s">
        <v>19</v>
      </c>
      <c r="E8233" t="s">
        <v>18</v>
      </c>
      <c r="F8233" t="s">
        <v>43</v>
      </c>
      <c r="G8233" t="s">
        <v>11</v>
      </c>
      <c r="H8233" t="s">
        <v>783</v>
      </c>
      <c r="I8233" t="s">
        <v>58</v>
      </c>
      <c r="J8233" t="s">
        <v>13</v>
      </c>
      <c r="K8233" t="s">
        <v>1392</v>
      </c>
      <c r="L8233" t="s">
        <v>17</v>
      </c>
      <c r="N8233" t="str">
        <f>IF(ISBLANK(Sales[[#This Row],[return]]),"No",Sales[[#This Row],[return]])</f>
        <v>No</v>
      </c>
      <c r="O8233" s="2">
        <v>43775</v>
      </c>
      <c r="P8233" s="8" t="str">
        <f>TEXT(DAY(Sales[[#This Row],[OrderDate]]),"ddd")</f>
        <v>Fri</v>
      </c>
      <c r="Q8233" s="8" t="str">
        <f>TEXT(MONTH(Sales[[#This Row],[ShipDate]])*29,"mmm")</f>
        <v>Nov</v>
      </c>
      <c r="R8233">
        <v>616</v>
      </c>
      <c r="S8233" t="s">
        <v>3197</v>
      </c>
      <c r="T8233" t="s">
        <v>15</v>
      </c>
      <c r="U8233">
        <v>28314</v>
      </c>
      <c r="V8233" s="1">
        <v>0.2</v>
      </c>
      <c r="W8233">
        <v>6</v>
      </c>
      <c r="X8233">
        <v>2</v>
      </c>
      <c r="Y8233">
        <v>28</v>
      </c>
      <c r="AD8233"/>
    </row>
    <row r="8234" spans="1:30" x14ac:dyDescent="0.25">
      <c r="A8234" t="s">
        <v>10</v>
      </c>
      <c r="B8234" s="2">
        <v>43778</v>
      </c>
      <c r="C8234" s="35">
        <f>YEAR(Sales[[#This Row],[ShipDate]])</f>
        <v>2019</v>
      </c>
      <c r="D8234" t="s">
        <v>19</v>
      </c>
      <c r="E8234" t="s">
        <v>18</v>
      </c>
      <c r="F8234" t="s">
        <v>52</v>
      </c>
      <c r="G8234" t="s">
        <v>25</v>
      </c>
      <c r="H8234" t="s">
        <v>783</v>
      </c>
      <c r="I8234" t="s">
        <v>58</v>
      </c>
      <c r="J8234" t="s">
        <v>13</v>
      </c>
      <c r="K8234" t="s">
        <v>1392</v>
      </c>
      <c r="L8234" t="s">
        <v>17</v>
      </c>
      <c r="N8234" t="str">
        <f>IF(ISBLANK(Sales[[#This Row],[return]]),"No",Sales[[#This Row],[return]])</f>
        <v>No</v>
      </c>
      <c r="O8234" s="2">
        <v>43775</v>
      </c>
      <c r="P8234" s="8" t="str">
        <f>TEXT(DAY(Sales[[#This Row],[OrderDate]]),"ddd")</f>
        <v>Fri</v>
      </c>
      <c r="Q8234" s="8" t="str">
        <f>TEXT(MONTH(Sales[[#This Row],[ShipDate]])*29,"mmm")</f>
        <v>Nov</v>
      </c>
      <c r="R8234">
        <v>9</v>
      </c>
      <c r="S8234" t="s">
        <v>3139</v>
      </c>
      <c r="T8234" t="s">
        <v>15</v>
      </c>
      <c r="U8234">
        <v>28314</v>
      </c>
      <c r="V8234" s="1">
        <v>0.2</v>
      </c>
      <c r="W8234">
        <v>44</v>
      </c>
      <c r="X8234">
        <v>3</v>
      </c>
      <c r="Y8234">
        <v>500</v>
      </c>
      <c r="AD8234"/>
    </row>
    <row r="8235" spans="1:30" x14ac:dyDescent="0.25">
      <c r="A8235" t="s">
        <v>10</v>
      </c>
      <c r="B8235" s="2">
        <v>43778</v>
      </c>
      <c r="C8235" s="35">
        <f>YEAR(Sales[[#This Row],[ShipDate]])</f>
        <v>2019</v>
      </c>
      <c r="D8235" t="s">
        <v>19</v>
      </c>
      <c r="E8235" t="s">
        <v>18</v>
      </c>
      <c r="F8235" t="s">
        <v>39</v>
      </c>
      <c r="G8235" t="s">
        <v>25</v>
      </c>
      <c r="H8235" t="s">
        <v>783</v>
      </c>
      <c r="I8235" t="s">
        <v>58</v>
      </c>
      <c r="J8235" t="s">
        <v>13</v>
      </c>
      <c r="K8235" t="s">
        <v>1392</v>
      </c>
      <c r="L8235" t="s">
        <v>17</v>
      </c>
      <c r="N8235" t="str">
        <f>IF(ISBLANK(Sales[[#This Row],[return]]),"No",Sales[[#This Row],[return]])</f>
        <v>No</v>
      </c>
      <c r="O8235" s="2">
        <v>43775</v>
      </c>
      <c r="P8235" s="8" t="str">
        <f>TEXT(DAY(Sales[[#This Row],[OrderDate]]),"ddd")</f>
        <v>Fri</v>
      </c>
      <c r="Q8235" s="8" t="str">
        <f>TEXT(MONTH(Sales[[#This Row],[ShipDate]])*29,"mmm")</f>
        <v>Nov</v>
      </c>
      <c r="R8235">
        <v>418</v>
      </c>
      <c r="S8235" t="s">
        <v>817</v>
      </c>
      <c r="T8235" t="s">
        <v>15</v>
      </c>
      <c r="U8235">
        <v>28314</v>
      </c>
      <c r="V8235" s="1">
        <v>0.2</v>
      </c>
      <c r="W8235">
        <v>-52</v>
      </c>
      <c r="X8235">
        <v>4</v>
      </c>
      <c r="Y8235">
        <v>259</v>
      </c>
      <c r="AD8235"/>
    </row>
    <row r="8236" spans="1:30" x14ac:dyDescent="0.25">
      <c r="A8236" t="s">
        <v>10</v>
      </c>
      <c r="B8236" s="2">
        <v>43778</v>
      </c>
      <c r="C8236" s="35">
        <f>YEAR(Sales[[#This Row],[ShipDate]])</f>
        <v>2019</v>
      </c>
      <c r="D8236" t="s">
        <v>19</v>
      </c>
      <c r="E8236" t="s">
        <v>18</v>
      </c>
      <c r="F8236" t="s">
        <v>59</v>
      </c>
      <c r="G8236" t="s">
        <v>25</v>
      </c>
      <c r="H8236" t="s">
        <v>783</v>
      </c>
      <c r="I8236" t="s">
        <v>58</v>
      </c>
      <c r="J8236" t="s">
        <v>13</v>
      </c>
      <c r="K8236" t="s">
        <v>1392</v>
      </c>
      <c r="L8236" t="s">
        <v>17</v>
      </c>
      <c r="N8236" t="str">
        <f>IF(ISBLANK(Sales[[#This Row],[return]]),"No",Sales[[#This Row],[return]])</f>
        <v>No</v>
      </c>
      <c r="O8236" s="2">
        <v>43775</v>
      </c>
      <c r="P8236" s="8" t="str">
        <f>TEXT(DAY(Sales[[#This Row],[OrderDate]]),"ddd")</f>
        <v>Fri</v>
      </c>
      <c r="Q8236" s="8" t="str">
        <f>TEXT(MONTH(Sales[[#This Row],[ShipDate]])*29,"mmm")</f>
        <v>Nov</v>
      </c>
      <c r="R8236">
        <v>1825</v>
      </c>
      <c r="S8236" t="s">
        <v>1026</v>
      </c>
      <c r="T8236" t="s">
        <v>15</v>
      </c>
      <c r="U8236">
        <v>28314</v>
      </c>
      <c r="V8236" s="1">
        <v>0.2</v>
      </c>
      <c r="W8236">
        <v>11</v>
      </c>
      <c r="X8236">
        <v>6</v>
      </c>
      <c r="Y8236">
        <v>31</v>
      </c>
      <c r="AD8236"/>
    </row>
    <row r="8237" spans="1:30" x14ac:dyDescent="0.25">
      <c r="A8237" t="s">
        <v>10</v>
      </c>
      <c r="B8237" s="2">
        <v>43778</v>
      </c>
      <c r="C8237" s="35">
        <f>YEAR(Sales[[#This Row],[ShipDate]])</f>
        <v>2019</v>
      </c>
      <c r="D8237" t="s">
        <v>19</v>
      </c>
      <c r="E8237" t="s">
        <v>18</v>
      </c>
      <c r="F8237" t="s">
        <v>50</v>
      </c>
      <c r="G8237" t="s">
        <v>25</v>
      </c>
      <c r="H8237" t="s">
        <v>783</v>
      </c>
      <c r="I8237" t="s">
        <v>58</v>
      </c>
      <c r="J8237" t="s">
        <v>13</v>
      </c>
      <c r="K8237" t="s">
        <v>1392</v>
      </c>
      <c r="L8237" t="s">
        <v>17</v>
      </c>
      <c r="N8237" t="str">
        <f>IF(ISBLANK(Sales[[#This Row],[return]]),"No",Sales[[#This Row],[return]])</f>
        <v>No</v>
      </c>
      <c r="O8237" s="2">
        <v>43775</v>
      </c>
      <c r="P8237" s="8" t="str">
        <f>TEXT(DAY(Sales[[#This Row],[OrderDate]]),"ddd")</f>
        <v>Fri</v>
      </c>
      <c r="Q8237" s="8" t="str">
        <f>TEXT(MONTH(Sales[[#This Row],[ShipDate]])*29,"mmm")</f>
        <v>Nov</v>
      </c>
      <c r="R8237">
        <v>239</v>
      </c>
      <c r="S8237" t="s">
        <v>977</v>
      </c>
      <c r="T8237" t="s">
        <v>15</v>
      </c>
      <c r="U8237">
        <v>28314</v>
      </c>
      <c r="V8237" s="1">
        <v>0.7</v>
      </c>
      <c r="W8237">
        <v>-11</v>
      </c>
      <c r="X8237">
        <v>8</v>
      </c>
      <c r="Y8237">
        <v>13</v>
      </c>
      <c r="AD8237"/>
    </row>
    <row r="8238" spans="1:30" x14ac:dyDescent="0.25">
      <c r="A8238" t="s">
        <v>10</v>
      </c>
      <c r="B8238" s="2">
        <v>43783</v>
      </c>
      <c r="C8238" s="35">
        <f>YEAR(Sales[[#This Row],[ShipDate]])</f>
        <v>2019</v>
      </c>
      <c r="D8238" t="s">
        <v>19</v>
      </c>
      <c r="E8238" t="s">
        <v>18</v>
      </c>
      <c r="F8238" t="s">
        <v>290</v>
      </c>
      <c r="G8238" t="s">
        <v>25</v>
      </c>
      <c r="H8238" t="s">
        <v>1927</v>
      </c>
      <c r="I8238" t="s">
        <v>1928</v>
      </c>
      <c r="J8238" t="s">
        <v>13</v>
      </c>
      <c r="K8238" t="s">
        <v>591</v>
      </c>
      <c r="L8238" t="s">
        <v>68</v>
      </c>
      <c r="N8238" t="str">
        <f>IF(ISBLANK(Sales[[#This Row],[return]]),"No",Sales[[#This Row],[return]])</f>
        <v>No</v>
      </c>
      <c r="O8238" s="2">
        <v>43780</v>
      </c>
      <c r="P8238" s="8" t="str">
        <f>TEXT(DAY(Sales[[#This Row],[OrderDate]]),"ddd")</f>
        <v>Wed</v>
      </c>
      <c r="Q8238" s="8" t="str">
        <f>TEXT(MONTH(Sales[[#This Row],[ShipDate]])*29,"mmm")</f>
        <v>Nov</v>
      </c>
      <c r="R8238">
        <v>89</v>
      </c>
      <c r="S8238" t="s">
        <v>1739</v>
      </c>
      <c r="T8238" t="s">
        <v>66</v>
      </c>
      <c r="U8238">
        <v>57401</v>
      </c>
      <c r="V8238" s="1">
        <v>0</v>
      </c>
      <c r="W8238">
        <v>7</v>
      </c>
      <c r="X8238">
        <v>3</v>
      </c>
      <c r="Y8238">
        <v>26</v>
      </c>
      <c r="AD8238"/>
    </row>
    <row r="8239" spans="1:30" x14ac:dyDescent="0.25">
      <c r="A8239" t="s">
        <v>10</v>
      </c>
      <c r="B8239" s="2">
        <v>43585</v>
      </c>
      <c r="C8239" s="35">
        <f>YEAR(Sales[[#This Row],[ShipDate]])</f>
        <v>2019</v>
      </c>
      <c r="D8239" t="s">
        <v>36</v>
      </c>
      <c r="E8239" t="s">
        <v>31</v>
      </c>
      <c r="F8239" t="s">
        <v>39</v>
      </c>
      <c r="G8239" t="s">
        <v>25</v>
      </c>
      <c r="H8239" t="s">
        <v>706</v>
      </c>
      <c r="I8239" t="s">
        <v>37</v>
      </c>
      <c r="J8239" t="s">
        <v>13</v>
      </c>
      <c r="K8239" t="s">
        <v>1076</v>
      </c>
      <c r="L8239" t="s">
        <v>17</v>
      </c>
      <c r="N8239" t="str">
        <f>IF(ISBLANK(Sales[[#This Row],[return]]),"No",Sales[[#This Row],[return]])</f>
        <v>No</v>
      </c>
      <c r="O8239" s="2">
        <v>43579</v>
      </c>
      <c r="P8239" s="8" t="str">
        <f>TEXT(DAY(Sales[[#This Row],[OrderDate]]),"ddd")</f>
        <v>Tue</v>
      </c>
      <c r="Q8239" s="8" t="str">
        <f>TEXT(MONTH(Sales[[#This Row],[ShipDate]])*29,"mmm")</f>
        <v>Apr</v>
      </c>
      <c r="R8239">
        <v>1444</v>
      </c>
      <c r="S8239" t="s">
        <v>1885</v>
      </c>
      <c r="T8239" t="s">
        <v>15</v>
      </c>
      <c r="U8239">
        <v>32216</v>
      </c>
      <c r="V8239" s="1">
        <v>0.2</v>
      </c>
      <c r="W8239">
        <v>-21</v>
      </c>
      <c r="X8239">
        <v>2</v>
      </c>
      <c r="Y8239">
        <v>114</v>
      </c>
      <c r="AD8239"/>
    </row>
    <row r="8240" spans="1:30" x14ac:dyDescent="0.25">
      <c r="A8240" t="s">
        <v>10</v>
      </c>
      <c r="B8240" s="2">
        <v>43649</v>
      </c>
      <c r="C8240" s="35">
        <f>YEAR(Sales[[#This Row],[ShipDate]])</f>
        <v>2019</v>
      </c>
      <c r="D8240" t="s">
        <v>607</v>
      </c>
      <c r="E8240" t="s">
        <v>69</v>
      </c>
      <c r="F8240" t="s">
        <v>99</v>
      </c>
      <c r="G8240" t="s">
        <v>46</v>
      </c>
      <c r="H8240" t="s">
        <v>60</v>
      </c>
      <c r="I8240" t="s">
        <v>63</v>
      </c>
      <c r="J8240" t="s">
        <v>13</v>
      </c>
      <c r="K8240" t="s">
        <v>357</v>
      </c>
      <c r="L8240" t="s">
        <v>30</v>
      </c>
      <c r="N8240" t="str">
        <f>IF(ISBLANK(Sales[[#This Row],[return]]),"No",Sales[[#This Row],[return]])</f>
        <v>No</v>
      </c>
      <c r="O8240" s="2">
        <v>43649</v>
      </c>
      <c r="P8240" s="8" t="str">
        <f>TEXT(DAY(Sales[[#This Row],[OrderDate]]),"ddd")</f>
        <v>Tue</v>
      </c>
      <c r="Q8240" s="8" t="str">
        <f>TEXT(MONTH(Sales[[#This Row],[ShipDate]])*29,"mmm")</f>
        <v>Jul</v>
      </c>
      <c r="R8240">
        <v>1000</v>
      </c>
      <c r="S8240" t="s">
        <v>488</v>
      </c>
      <c r="T8240" t="s">
        <v>28</v>
      </c>
      <c r="U8240">
        <v>98105</v>
      </c>
      <c r="V8240" s="1">
        <v>0</v>
      </c>
      <c r="W8240">
        <v>26</v>
      </c>
      <c r="X8240">
        <v>2</v>
      </c>
      <c r="Y8240">
        <v>60</v>
      </c>
      <c r="AD8240"/>
    </row>
    <row r="8241" spans="1:30" x14ac:dyDescent="0.25">
      <c r="A8241" t="s">
        <v>10</v>
      </c>
      <c r="B8241" s="2">
        <v>43649</v>
      </c>
      <c r="C8241" s="35">
        <f>YEAR(Sales[[#This Row],[ShipDate]])</f>
        <v>2019</v>
      </c>
      <c r="D8241" t="s">
        <v>607</v>
      </c>
      <c r="E8241" t="s">
        <v>69</v>
      </c>
      <c r="F8241" t="s">
        <v>99</v>
      </c>
      <c r="G8241" t="s">
        <v>46</v>
      </c>
      <c r="H8241" t="s">
        <v>60</v>
      </c>
      <c r="I8241" t="s">
        <v>63</v>
      </c>
      <c r="J8241" t="s">
        <v>13</v>
      </c>
      <c r="K8241" t="s">
        <v>357</v>
      </c>
      <c r="L8241" t="s">
        <v>30</v>
      </c>
      <c r="N8241" t="str">
        <f>IF(ISBLANK(Sales[[#This Row],[return]]),"No",Sales[[#This Row],[return]])</f>
        <v>No</v>
      </c>
      <c r="O8241" s="2">
        <v>43649</v>
      </c>
      <c r="P8241" s="8" t="str">
        <f>TEXT(DAY(Sales[[#This Row],[OrderDate]]),"ddd")</f>
        <v>Tue</v>
      </c>
      <c r="Q8241" s="8" t="str">
        <f>TEXT(MONTH(Sales[[#This Row],[ShipDate]])*29,"mmm")</f>
        <v>Jul</v>
      </c>
      <c r="R8241">
        <v>1283</v>
      </c>
      <c r="S8241" t="s">
        <v>2360</v>
      </c>
      <c r="T8241" t="s">
        <v>28</v>
      </c>
      <c r="U8241">
        <v>98105</v>
      </c>
      <c r="V8241" s="1">
        <v>0</v>
      </c>
      <c r="W8241">
        <v>743</v>
      </c>
      <c r="X8241">
        <v>4</v>
      </c>
      <c r="Y8241">
        <v>1688</v>
      </c>
      <c r="AD8241"/>
    </row>
    <row r="8242" spans="1:30" x14ac:dyDescent="0.25">
      <c r="A8242" t="s">
        <v>10</v>
      </c>
      <c r="B8242" s="2">
        <v>43649</v>
      </c>
      <c r="C8242" s="35">
        <f>YEAR(Sales[[#This Row],[ShipDate]])</f>
        <v>2019</v>
      </c>
      <c r="D8242" t="s">
        <v>607</v>
      </c>
      <c r="E8242" t="s">
        <v>69</v>
      </c>
      <c r="F8242" t="s">
        <v>48</v>
      </c>
      <c r="G8242" t="s">
        <v>46</v>
      </c>
      <c r="H8242" t="s">
        <v>60</v>
      </c>
      <c r="I8242" t="s">
        <v>63</v>
      </c>
      <c r="J8242" t="s">
        <v>13</v>
      </c>
      <c r="K8242" t="s">
        <v>357</v>
      </c>
      <c r="L8242" t="s">
        <v>30</v>
      </c>
      <c r="N8242" t="str">
        <f>IF(ISBLANK(Sales[[#This Row],[return]]),"No",Sales[[#This Row],[return]])</f>
        <v>No</v>
      </c>
      <c r="O8242" s="2">
        <v>43649</v>
      </c>
      <c r="P8242" s="8" t="str">
        <f>TEXT(DAY(Sales[[#This Row],[OrderDate]]),"ddd")</f>
        <v>Tue</v>
      </c>
      <c r="Q8242" s="8" t="str">
        <f>TEXT(MONTH(Sales[[#This Row],[ShipDate]])*29,"mmm")</f>
        <v>Jul</v>
      </c>
      <c r="R8242">
        <v>1491</v>
      </c>
      <c r="S8242" t="s">
        <v>3155</v>
      </c>
      <c r="T8242" t="s">
        <v>28</v>
      </c>
      <c r="U8242">
        <v>98105</v>
      </c>
      <c r="V8242" s="1">
        <v>0.2</v>
      </c>
      <c r="W8242">
        <v>3</v>
      </c>
      <c r="X8242">
        <v>1</v>
      </c>
      <c r="Y8242">
        <v>8</v>
      </c>
      <c r="AD8242"/>
    </row>
    <row r="8243" spans="1:30" x14ac:dyDescent="0.25">
      <c r="A8243" t="s">
        <v>10</v>
      </c>
      <c r="B8243" s="2">
        <v>43649</v>
      </c>
      <c r="C8243" s="35">
        <f>YEAR(Sales[[#This Row],[ShipDate]])</f>
        <v>2019</v>
      </c>
      <c r="D8243" t="s">
        <v>607</v>
      </c>
      <c r="E8243" t="s">
        <v>69</v>
      </c>
      <c r="F8243" t="s">
        <v>340</v>
      </c>
      <c r="G8243" t="s">
        <v>46</v>
      </c>
      <c r="H8243" t="s">
        <v>60</v>
      </c>
      <c r="I8243" t="s">
        <v>63</v>
      </c>
      <c r="J8243" t="s">
        <v>13</v>
      </c>
      <c r="K8243" t="s">
        <v>357</v>
      </c>
      <c r="L8243" t="s">
        <v>30</v>
      </c>
      <c r="N8243" t="str">
        <f>IF(ISBLANK(Sales[[#This Row],[return]]),"No",Sales[[#This Row],[return]])</f>
        <v>No</v>
      </c>
      <c r="O8243" s="2">
        <v>43649</v>
      </c>
      <c r="P8243" s="8" t="str">
        <f>TEXT(DAY(Sales[[#This Row],[OrderDate]]),"ddd")</f>
        <v>Tue</v>
      </c>
      <c r="Q8243" s="8" t="str">
        <f>TEXT(MONTH(Sales[[#This Row],[ShipDate]])*29,"mmm")</f>
        <v>Jul</v>
      </c>
      <c r="R8243">
        <v>1226</v>
      </c>
      <c r="S8243" t="s">
        <v>2875</v>
      </c>
      <c r="T8243" t="s">
        <v>28</v>
      </c>
      <c r="U8243">
        <v>98105</v>
      </c>
      <c r="V8243" s="1">
        <v>0.2</v>
      </c>
      <c r="W8243">
        <v>210</v>
      </c>
      <c r="X8243">
        <v>6</v>
      </c>
      <c r="Y8243">
        <v>2395</v>
      </c>
      <c r="AD8243"/>
    </row>
    <row r="8244" spans="1:30" x14ac:dyDescent="0.25">
      <c r="A8244" t="s">
        <v>10</v>
      </c>
      <c r="B8244" s="2">
        <v>43529</v>
      </c>
      <c r="C8244" s="35">
        <f>YEAR(Sales[[#This Row],[ShipDate]])</f>
        <v>2019</v>
      </c>
      <c r="D8244" t="s">
        <v>607</v>
      </c>
      <c r="E8244" t="s">
        <v>18</v>
      </c>
      <c r="F8244" t="s">
        <v>50</v>
      </c>
      <c r="G8244" t="s">
        <v>25</v>
      </c>
      <c r="H8244" t="s">
        <v>200</v>
      </c>
      <c r="I8244" t="s">
        <v>129</v>
      </c>
      <c r="J8244" t="s">
        <v>13</v>
      </c>
      <c r="K8244" t="s">
        <v>603</v>
      </c>
      <c r="L8244" t="s">
        <v>68</v>
      </c>
      <c r="N8244" t="str">
        <f>IF(ISBLANK(Sales[[#This Row],[return]]),"No",Sales[[#This Row],[return]])</f>
        <v>No</v>
      </c>
      <c r="O8244" s="2">
        <v>43529</v>
      </c>
      <c r="P8244" s="8" t="str">
        <f>TEXT(DAY(Sales[[#This Row],[OrderDate]]),"ddd")</f>
        <v>Thu</v>
      </c>
      <c r="Q8244" s="8" t="str">
        <f>TEXT(MONTH(Sales[[#This Row],[ShipDate]])*29,"mmm")</f>
        <v>Mar</v>
      </c>
      <c r="R8244">
        <v>704</v>
      </c>
      <c r="S8244" t="s">
        <v>1849</v>
      </c>
      <c r="T8244" t="s">
        <v>66</v>
      </c>
      <c r="U8244">
        <v>55901</v>
      </c>
      <c r="V8244" s="1">
        <v>0</v>
      </c>
      <c r="W8244">
        <v>63</v>
      </c>
      <c r="X8244">
        <v>2</v>
      </c>
      <c r="Y8244">
        <v>128</v>
      </c>
      <c r="AD8244"/>
    </row>
    <row r="8245" spans="1:30" x14ac:dyDescent="0.25">
      <c r="A8245" t="s">
        <v>10</v>
      </c>
      <c r="B8245" s="2">
        <v>43529</v>
      </c>
      <c r="C8245" s="35">
        <f>YEAR(Sales[[#This Row],[ShipDate]])</f>
        <v>2019</v>
      </c>
      <c r="D8245" t="s">
        <v>607</v>
      </c>
      <c r="E8245" t="s">
        <v>18</v>
      </c>
      <c r="F8245" t="s">
        <v>150</v>
      </c>
      <c r="G8245" t="s">
        <v>25</v>
      </c>
      <c r="H8245" t="s">
        <v>200</v>
      </c>
      <c r="I8245" t="s">
        <v>129</v>
      </c>
      <c r="J8245" t="s">
        <v>13</v>
      </c>
      <c r="K8245" t="s">
        <v>603</v>
      </c>
      <c r="L8245" t="s">
        <v>68</v>
      </c>
      <c r="N8245" t="str">
        <f>IF(ISBLANK(Sales[[#This Row],[return]]),"No",Sales[[#This Row],[return]])</f>
        <v>No</v>
      </c>
      <c r="O8245" s="2">
        <v>43529</v>
      </c>
      <c r="P8245" s="8" t="str">
        <f>TEXT(DAY(Sales[[#This Row],[OrderDate]]),"ddd")</f>
        <v>Thu</v>
      </c>
      <c r="Q8245" s="8" t="str">
        <f>TEXT(MONTH(Sales[[#This Row],[ShipDate]])*29,"mmm")</f>
        <v>Mar</v>
      </c>
      <c r="R8245">
        <v>105</v>
      </c>
      <c r="S8245" t="s">
        <v>1850</v>
      </c>
      <c r="T8245" t="s">
        <v>66</v>
      </c>
      <c r="U8245">
        <v>55901</v>
      </c>
      <c r="V8245" s="1">
        <v>0</v>
      </c>
      <c r="W8245">
        <v>3</v>
      </c>
      <c r="X8245">
        <v>2</v>
      </c>
      <c r="Y8245">
        <v>8</v>
      </c>
      <c r="AD8245"/>
    </row>
    <row r="8246" spans="1:30" x14ac:dyDescent="0.25">
      <c r="A8246" t="s">
        <v>10</v>
      </c>
      <c r="B8246" s="2">
        <v>43529</v>
      </c>
      <c r="C8246" s="35">
        <f>YEAR(Sales[[#This Row],[ShipDate]])</f>
        <v>2019</v>
      </c>
      <c r="D8246" t="s">
        <v>607</v>
      </c>
      <c r="E8246" t="s">
        <v>18</v>
      </c>
      <c r="F8246" t="s">
        <v>50</v>
      </c>
      <c r="G8246" t="s">
        <v>25</v>
      </c>
      <c r="H8246" t="s">
        <v>200</v>
      </c>
      <c r="I8246" t="s">
        <v>129</v>
      </c>
      <c r="J8246" t="s">
        <v>13</v>
      </c>
      <c r="K8246" t="s">
        <v>603</v>
      </c>
      <c r="L8246" t="s">
        <v>68</v>
      </c>
      <c r="N8246" t="str">
        <f>IF(ISBLANK(Sales[[#This Row],[return]]),"No",Sales[[#This Row],[return]])</f>
        <v>No</v>
      </c>
      <c r="O8246" s="2">
        <v>43529</v>
      </c>
      <c r="P8246" s="8" t="str">
        <f>TEXT(DAY(Sales[[#This Row],[OrderDate]]),"ddd")</f>
        <v>Thu</v>
      </c>
      <c r="Q8246" s="8" t="str">
        <f>TEXT(MONTH(Sales[[#This Row],[ShipDate]])*29,"mmm")</f>
        <v>Mar</v>
      </c>
      <c r="R8246">
        <v>257</v>
      </c>
      <c r="S8246" t="s">
        <v>1852</v>
      </c>
      <c r="T8246" t="s">
        <v>66</v>
      </c>
      <c r="U8246">
        <v>55901</v>
      </c>
      <c r="V8246" s="1">
        <v>0</v>
      </c>
      <c r="W8246">
        <v>9</v>
      </c>
      <c r="X8246">
        <v>3</v>
      </c>
      <c r="Y8246">
        <v>19</v>
      </c>
      <c r="AD8246"/>
    </row>
    <row r="8247" spans="1:30" x14ac:dyDescent="0.25">
      <c r="A8247" t="s">
        <v>10</v>
      </c>
      <c r="B8247" s="2">
        <v>43529</v>
      </c>
      <c r="C8247" s="35">
        <f>YEAR(Sales[[#This Row],[ShipDate]])</f>
        <v>2019</v>
      </c>
      <c r="D8247" t="s">
        <v>607</v>
      </c>
      <c r="E8247" t="s">
        <v>18</v>
      </c>
      <c r="F8247" t="s">
        <v>39</v>
      </c>
      <c r="G8247" t="s">
        <v>25</v>
      </c>
      <c r="H8247" t="s">
        <v>200</v>
      </c>
      <c r="I8247" t="s">
        <v>129</v>
      </c>
      <c r="J8247" t="s">
        <v>13</v>
      </c>
      <c r="K8247" t="s">
        <v>603</v>
      </c>
      <c r="L8247" t="s">
        <v>68</v>
      </c>
      <c r="N8247" t="str">
        <f>IF(ISBLANK(Sales[[#This Row],[return]]),"No",Sales[[#This Row],[return]])</f>
        <v>No</v>
      </c>
      <c r="O8247" s="2">
        <v>43529</v>
      </c>
      <c r="P8247" s="8" t="str">
        <f>TEXT(DAY(Sales[[#This Row],[OrderDate]]),"ddd")</f>
        <v>Thu</v>
      </c>
      <c r="Q8247" s="8" t="str">
        <f>TEXT(MONTH(Sales[[#This Row],[ShipDate]])*29,"mmm")</f>
        <v>Mar</v>
      </c>
      <c r="R8247">
        <v>1345</v>
      </c>
      <c r="S8247" t="s">
        <v>1650</v>
      </c>
      <c r="T8247" t="s">
        <v>66</v>
      </c>
      <c r="U8247">
        <v>55901</v>
      </c>
      <c r="V8247" s="1">
        <v>0</v>
      </c>
      <c r="W8247">
        <v>58</v>
      </c>
      <c r="X8247">
        <v>4</v>
      </c>
      <c r="Y8247">
        <v>221</v>
      </c>
      <c r="AD8247"/>
    </row>
    <row r="8248" spans="1:30" x14ac:dyDescent="0.25">
      <c r="A8248" t="s">
        <v>40</v>
      </c>
      <c r="B8248" s="2">
        <v>43687</v>
      </c>
      <c r="C8248" s="35">
        <f>YEAR(Sales[[#This Row],[ShipDate]])</f>
        <v>2019</v>
      </c>
      <c r="D8248" t="s">
        <v>36</v>
      </c>
      <c r="E8248" t="s">
        <v>18</v>
      </c>
      <c r="F8248" t="s">
        <v>290</v>
      </c>
      <c r="G8248" t="s">
        <v>25</v>
      </c>
      <c r="H8248" t="s">
        <v>146</v>
      </c>
      <c r="I8248" t="s">
        <v>149</v>
      </c>
      <c r="J8248" t="s">
        <v>13</v>
      </c>
      <c r="K8248" t="s">
        <v>532</v>
      </c>
      <c r="L8248" t="s">
        <v>92</v>
      </c>
      <c r="N8248" t="str">
        <f>IF(ISBLANK(Sales[[#This Row],[return]]),"No",Sales[[#This Row],[return]])</f>
        <v>No</v>
      </c>
      <c r="O8248" s="2">
        <v>43683</v>
      </c>
      <c r="P8248" s="8" t="str">
        <f>TEXT(DAY(Sales[[#This Row],[OrderDate]]),"ddd")</f>
        <v>Fri</v>
      </c>
      <c r="Q8248" s="8" t="str">
        <f>TEXT(MONTH(Sales[[#This Row],[ShipDate]])*29,"mmm")</f>
        <v>Aug</v>
      </c>
      <c r="R8248">
        <v>71</v>
      </c>
      <c r="S8248" t="s">
        <v>3160</v>
      </c>
      <c r="T8248" t="s">
        <v>90</v>
      </c>
      <c r="U8248">
        <v>10011</v>
      </c>
      <c r="V8248" s="1">
        <v>0</v>
      </c>
      <c r="W8248">
        <v>21</v>
      </c>
      <c r="X8248">
        <v>4</v>
      </c>
      <c r="Y8248">
        <v>70</v>
      </c>
      <c r="AD8248"/>
    </row>
    <row r="8249" spans="1:30" x14ac:dyDescent="0.25">
      <c r="A8249" t="s">
        <v>40</v>
      </c>
      <c r="B8249" s="2">
        <v>43776</v>
      </c>
      <c r="C8249" s="35">
        <f>YEAR(Sales[[#This Row],[ShipDate]])</f>
        <v>2019</v>
      </c>
      <c r="D8249" t="s">
        <v>36</v>
      </c>
      <c r="E8249" t="s">
        <v>18</v>
      </c>
      <c r="F8249" t="s">
        <v>59</v>
      </c>
      <c r="G8249" t="s">
        <v>25</v>
      </c>
      <c r="H8249" t="s">
        <v>2291</v>
      </c>
      <c r="I8249" t="s">
        <v>78</v>
      </c>
      <c r="J8249" t="s">
        <v>13</v>
      </c>
      <c r="K8249" t="s">
        <v>1406</v>
      </c>
      <c r="L8249" t="s">
        <v>30</v>
      </c>
      <c r="N8249" t="str">
        <f>IF(ISBLANK(Sales[[#This Row],[return]]),"No",Sales[[#This Row],[return]])</f>
        <v>No</v>
      </c>
      <c r="O8249" s="2">
        <v>43771</v>
      </c>
      <c r="P8249" s="8" t="str">
        <f>TEXT(DAY(Sales[[#This Row],[OrderDate]]),"ddd")</f>
        <v>Mon</v>
      </c>
      <c r="Q8249" s="8" t="str">
        <f>TEXT(MONTH(Sales[[#This Row],[ShipDate]])*29,"mmm")</f>
        <v>Nov</v>
      </c>
      <c r="R8249">
        <v>1825</v>
      </c>
      <c r="S8249" t="s">
        <v>1026</v>
      </c>
      <c r="T8249" t="s">
        <v>28</v>
      </c>
      <c r="U8249">
        <v>84106</v>
      </c>
      <c r="V8249" s="1">
        <v>0</v>
      </c>
      <c r="W8249">
        <v>9</v>
      </c>
      <c r="X8249">
        <v>3</v>
      </c>
      <c r="Y8249">
        <v>19</v>
      </c>
      <c r="AD8249"/>
    </row>
    <row r="8250" spans="1:30" x14ac:dyDescent="0.25">
      <c r="A8250" t="s">
        <v>24</v>
      </c>
      <c r="B8250" s="2">
        <v>43535</v>
      </c>
      <c r="C8250" s="35">
        <f>YEAR(Sales[[#This Row],[ShipDate]])</f>
        <v>2019</v>
      </c>
      <c r="D8250" t="s">
        <v>19</v>
      </c>
      <c r="E8250" t="s">
        <v>18</v>
      </c>
      <c r="F8250" t="s">
        <v>43</v>
      </c>
      <c r="G8250" t="s">
        <v>11</v>
      </c>
      <c r="H8250" t="s">
        <v>146</v>
      </c>
      <c r="I8250" t="s">
        <v>149</v>
      </c>
      <c r="J8250" t="s">
        <v>13</v>
      </c>
      <c r="K8250" t="s">
        <v>3061</v>
      </c>
      <c r="L8250" t="s">
        <v>92</v>
      </c>
      <c r="M8250" t="s">
        <v>82</v>
      </c>
      <c r="N8250" t="str">
        <f>IF(ISBLANK(Sales[[#This Row],[return]]),"No",Sales[[#This Row],[return]])</f>
        <v>Yes</v>
      </c>
      <c r="O8250" s="2">
        <v>43530</v>
      </c>
      <c r="P8250" s="8" t="str">
        <f>TEXT(DAY(Sales[[#This Row],[OrderDate]]),"ddd")</f>
        <v>Fri</v>
      </c>
      <c r="Q8250" s="8" t="str">
        <f>TEXT(MONTH(Sales[[#This Row],[ShipDate]])*29,"mmm")</f>
        <v>Mar</v>
      </c>
      <c r="R8250">
        <v>1619</v>
      </c>
      <c r="S8250" t="s">
        <v>1545</v>
      </c>
      <c r="T8250" t="s">
        <v>90</v>
      </c>
      <c r="U8250">
        <v>10011</v>
      </c>
      <c r="V8250" s="1">
        <v>0</v>
      </c>
      <c r="W8250">
        <v>17</v>
      </c>
      <c r="X8250">
        <v>3</v>
      </c>
      <c r="Y8250">
        <v>72</v>
      </c>
      <c r="AD8250"/>
    </row>
    <row r="8251" spans="1:30" x14ac:dyDescent="0.25">
      <c r="A8251" t="s">
        <v>24</v>
      </c>
      <c r="B8251" s="2">
        <v>43535</v>
      </c>
      <c r="C8251" s="35">
        <f>YEAR(Sales[[#This Row],[ShipDate]])</f>
        <v>2019</v>
      </c>
      <c r="D8251" t="s">
        <v>19</v>
      </c>
      <c r="E8251" t="s">
        <v>18</v>
      </c>
      <c r="F8251" t="s">
        <v>59</v>
      </c>
      <c r="G8251" t="s">
        <v>25</v>
      </c>
      <c r="H8251" t="s">
        <v>146</v>
      </c>
      <c r="I8251" t="s">
        <v>149</v>
      </c>
      <c r="J8251" t="s">
        <v>13</v>
      </c>
      <c r="K8251" t="s">
        <v>3061</v>
      </c>
      <c r="L8251" t="s">
        <v>92</v>
      </c>
      <c r="M8251" t="s">
        <v>82</v>
      </c>
      <c r="N8251" t="str">
        <f>IF(ISBLANK(Sales[[#This Row],[return]]),"No",Sales[[#This Row],[return]])</f>
        <v>Yes</v>
      </c>
      <c r="O8251" s="2">
        <v>43530</v>
      </c>
      <c r="P8251" s="8" t="str">
        <f>TEXT(DAY(Sales[[#This Row],[OrderDate]]),"ddd")</f>
        <v>Fri</v>
      </c>
      <c r="Q8251" s="8" t="str">
        <f>TEXT(MONTH(Sales[[#This Row],[ShipDate]])*29,"mmm")</f>
        <v>Mar</v>
      </c>
      <c r="R8251">
        <v>1673</v>
      </c>
      <c r="S8251" t="s">
        <v>316</v>
      </c>
      <c r="T8251" t="s">
        <v>90</v>
      </c>
      <c r="U8251">
        <v>10011</v>
      </c>
      <c r="V8251" s="1">
        <v>0</v>
      </c>
      <c r="W8251">
        <v>12</v>
      </c>
      <c r="X8251">
        <v>1</v>
      </c>
      <c r="Y8251">
        <v>26</v>
      </c>
      <c r="AD8251"/>
    </row>
    <row r="8252" spans="1:30" x14ac:dyDescent="0.25">
      <c r="A8252" t="s">
        <v>24</v>
      </c>
      <c r="B8252" s="2">
        <v>43584</v>
      </c>
      <c r="C8252" s="35">
        <f>YEAR(Sales[[#This Row],[ShipDate]])</f>
        <v>2019</v>
      </c>
      <c r="D8252" t="s">
        <v>113</v>
      </c>
      <c r="E8252" t="s">
        <v>18</v>
      </c>
      <c r="F8252" t="s">
        <v>45</v>
      </c>
      <c r="G8252" t="s">
        <v>25</v>
      </c>
      <c r="H8252" t="s">
        <v>26</v>
      </c>
      <c r="I8252" t="s">
        <v>32</v>
      </c>
      <c r="J8252" t="s">
        <v>13</v>
      </c>
      <c r="K8252" t="s">
        <v>1031</v>
      </c>
      <c r="L8252" t="s">
        <v>30</v>
      </c>
      <c r="N8252" t="str">
        <f>IF(ISBLANK(Sales[[#This Row],[return]]),"No",Sales[[#This Row],[return]])</f>
        <v>No</v>
      </c>
      <c r="O8252" s="2">
        <v>43582</v>
      </c>
      <c r="P8252" s="8" t="str">
        <f>TEXT(DAY(Sales[[#This Row],[OrderDate]]),"ddd")</f>
        <v>Fri</v>
      </c>
      <c r="Q8252" s="8" t="str">
        <f>TEXT(MONTH(Sales[[#This Row],[ShipDate]])*29,"mmm")</f>
        <v>Apr</v>
      </c>
      <c r="R8252">
        <v>358</v>
      </c>
      <c r="S8252" t="s">
        <v>1640</v>
      </c>
      <c r="T8252" t="s">
        <v>28</v>
      </c>
      <c r="U8252">
        <v>90045</v>
      </c>
      <c r="V8252" s="1">
        <v>0</v>
      </c>
      <c r="W8252">
        <v>12</v>
      </c>
      <c r="X8252">
        <v>2</v>
      </c>
      <c r="Y8252">
        <v>47</v>
      </c>
      <c r="AD8252"/>
    </row>
    <row r="8253" spans="1:30" x14ac:dyDescent="0.25">
      <c r="A8253" t="s">
        <v>24</v>
      </c>
      <c r="B8253" s="2">
        <v>43584</v>
      </c>
      <c r="C8253" s="35">
        <f>YEAR(Sales[[#This Row],[ShipDate]])</f>
        <v>2019</v>
      </c>
      <c r="D8253" t="s">
        <v>113</v>
      </c>
      <c r="E8253" t="s">
        <v>18</v>
      </c>
      <c r="F8253" t="s">
        <v>45</v>
      </c>
      <c r="G8253" t="s">
        <v>25</v>
      </c>
      <c r="H8253" t="s">
        <v>26</v>
      </c>
      <c r="I8253" t="s">
        <v>32</v>
      </c>
      <c r="J8253" t="s">
        <v>13</v>
      </c>
      <c r="K8253" t="s">
        <v>1031</v>
      </c>
      <c r="L8253" t="s">
        <v>30</v>
      </c>
      <c r="N8253" t="str">
        <f>IF(ISBLANK(Sales[[#This Row],[return]]),"No",Sales[[#This Row],[return]])</f>
        <v>No</v>
      </c>
      <c r="O8253" s="2">
        <v>43582</v>
      </c>
      <c r="P8253" s="8" t="str">
        <f>TEXT(DAY(Sales[[#This Row],[OrderDate]]),"ddd")</f>
        <v>Fri</v>
      </c>
      <c r="Q8253" s="8" t="str">
        <f>TEXT(MONTH(Sales[[#This Row],[ShipDate]])*29,"mmm")</f>
        <v>Apr</v>
      </c>
      <c r="R8253">
        <v>1170</v>
      </c>
      <c r="S8253" t="s">
        <v>239</v>
      </c>
      <c r="T8253" t="s">
        <v>28</v>
      </c>
      <c r="U8253">
        <v>90045</v>
      </c>
      <c r="V8253" s="1">
        <v>0</v>
      </c>
      <c r="W8253">
        <v>6</v>
      </c>
      <c r="X8253">
        <v>3</v>
      </c>
      <c r="Y8253">
        <v>12</v>
      </c>
      <c r="AD8253"/>
    </row>
    <row r="8254" spans="1:30" x14ac:dyDescent="0.25">
      <c r="A8254" t="s">
        <v>24</v>
      </c>
      <c r="B8254" s="2">
        <v>43584</v>
      </c>
      <c r="C8254" s="35">
        <f>YEAR(Sales[[#This Row],[ShipDate]])</f>
        <v>2019</v>
      </c>
      <c r="D8254" t="s">
        <v>113</v>
      </c>
      <c r="E8254" t="s">
        <v>18</v>
      </c>
      <c r="F8254" t="s">
        <v>45</v>
      </c>
      <c r="G8254" t="s">
        <v>25</v>
      </c>
      <c r="H8254" t="s">
        <v>26</v>
      </c>
      <c r="I8254" t="s">
        <v>32</v>
      </c>
      <c r="J8254" t="s">
        <v>13</v>
      </c>
      <c r="K8254" t="s">
        <v>1031</v>
      </c>
      <c r="L8254" t="s">
        <v>30</v>
      </c>
      <c r="N8254" t="str">
        <f>IF(ISBLANK(Sales[[#This Row],[return]]),"No",Sales[[#This Row],[return]])</f>
        <v>No</v>
      </c>
      <c r="O8254" s="2">
        <v>43582</v>
      </c>
      <c r="P8254" s="8" t="str">
        <f>TEXT(DAY(Sales[[#This Row],[OrderDate]]),"ddd")</f>
        <v>Fri</v>
      </c>
      <c r="Q8254" s="8" t="str">
        <f>TEXT(MONTH(Sales[[#This Row],[ShipDate]])*29,"mmm")</f>
        <v>Apr</v>
      </c>
      <c r="R8254">
        <v>363</v>
      </c>
      <c r="S8254" t="s">
        <v>548</v>
      </c>
      <c r="T8254" t="s">
        <v>28</v>
      </c>
      <c r="U8254">
        <v>90045</v>
      </c>
      <c r="V8254" s="1">
        <v>0</v>
      </c>
      <c r="W8254">
        <v>33</v>
      </c>
      <c r="X8254">
        <v>4</v>
      </c>
      <c r="Y8254">
        <v>124</v>
      </c>
      <c r="AD8254"/>
    </row>
    <row r="8255" spans="1:30" x14ac:dyDescent="0.25">
      <c r="A8255" t="s">
        <v>10</v>
      </c>
      <c r="B8255" s="2">
        <v>43816</v>
      </c>
      <c r="C8255" s="35">
        <f>YEAR(Sales[[#This Row],[ShipDate]])</f>
        <v>2019</v>
      </c>
      <c r="D8255" t="s">
        <v>36</v>
      </c>
      <c r="E8255" t="s">
        <v>31</v>
      </c>
      <c r="F8255" t="s">
        <v>23</v>
      </c>
      <c r="G8255" t="s">
        <v>11</v>
      </c>
      <c r="H8255" t="s">
        <v>706</v>
      </c>
      <c r="I8255" t="s">
        <v>37</v>
      </c>
      <c r="J8255" t="s">
        <v>13</v>
      </c>
      <c r="K8255" t="s">
        <v>27</v>
      </c>
      <c r="L8255" t="s">
        <v>17</v>
      </c>
      <c r="N8255" t="str">
        <f>IF(ISBLANK(Sales[[#This Row],[return]]),"No",Sales[[#This Row],[return]])</f>
        <v>No</v>
      </c>
      <c r="O8255" s="2">
        <v>43810</v>
      </c>
      <c r="P8255" s="8" t="str">
        <f>TEXT(DAY(Sales[[#This Row],[OrderDate]]),"ddd")</f>
        <v>Wed</v>
      </c>
      <c r="Q8255" s="8" t="str">
        <f>TEXT(MONTH(Sales[[#This Row],[ShipDate]])*29,"mmm")</f>
        <v>Dec</v>
      </c>
      <c r="R8255">
        <v>754</v>
      </c>
      <c r="S8255" t="s">
        <v>735</v>
      </c>
      <c r="T8255" t="s">
        <v>15</v>
      </c>
      <c r="U8255">
        <v>32216</v>
      </c>
      <c r="V8255" s="1">
        <v>0.2</v>
      </c>
      <c r="W8255">
        <v>-12</v>
      </c>
      <c r="X8255">
        <v>1</v>
      </c>
      <c r="Y8255">
        <v>65</v>
      </c>
      <c r="AD8255"/>
    </row>
    <row r="8256" spans="1:30" x14ac:dyDescent="0.25">
      <c r="A8256" t="s">
        <v>10</v>
      </c>
      <c r="B8256" s="2">
        <v>43816</v>
      </c>
      <c r="C8256" s="35">
        <f>YEAR(Sales[[#This Row],[ShipDate]])</f>
        <v>2019</v>
      </c>
      <c r="D8256" t="s">
        <v>36</v>
      </c>
      <c r="E8256" t="s">
        <v>31</v>
      </c>
      <c r="F8256" t="s">
        <v>38</v>
      </c>
      <c r="G8256" t="s">
        <v>11</v>
      </c>
      <c r="H8256" t="s">
        <v>706</v>
      </c>
      <c r="I8256" t="s">
        <v>37</v>
      </c>
      <c r="J8256" t="s">
        <v>13</v>
      </c>
      <c r="K8256" t="s">
        <v>27</v>
      </c>
      <c r="L8256" t="s">
        <v>17</v>
      </c>
      <c r="N8256" t="str">
        <f>IF(ISBLANK(Sales[[#This Row],[return]]),"No",Sales[[#This Row],[return]])</f>
        <v>No</v>
      </c>
      <c r="O8256" s="2">
        <v>43810</v>
      </c>
      <c r="P8256" s="8" t="str">
        <f>TEXT(DAY(Sales[[#This Row],[OrderDate]]),"ddd")</f>
        <v>Wed</v>
      </c>
      <c r="Q8256" s="8" t="str">
        <f>TEXT(MONTH(Sales[[#This Row],[ShipDate]])*29,"mmm")</f>
        <v>Dec</v>
      </c>
      <c r="R8256">
        <v>364</v>
      </c>
      <c r="S8256" t="s">
        <v>397</v>
      </c>
      <c r="T8256" t="s">
        <v>15</v>
      </c>
      <c r="U8256">
        <v>32216</v>
      </c>
      <c r="V8256" s="1">
        <v>0.45</v>
      </c>
      <c r="W8256">
        <v>-420</v>
      </c>
      <c r="X8256">
        <v>6</v>
      </c>
      <c r="Y8256">
        <v>722</v>
      </c>
      <c r="AD8256"/>
    </row>
    <row r="8257" spans="1:30" x14ac:dyDescent="0.25">
      <c r="A8257" t="s">
        <v>10</v>
      </c>
      <c r="B8257" s="2">
        <v>43816</v>
      </c>
      <c r="C8257" s="35">
        <f>YEAR(Sales[[#This Row],[ShipDate]])</f>
        <v>2019</v>
      </c>
      <c r="D8257" t="s">
        <v>36</v>
      </c>
      <c r="E8257" t="s">
        <v>31</v>
      </c>
      <c r="F8257" t="s">
        <v>45</v>
      </c>
      <c r="G8257" t="s">
        <v>25</v>
      </c>
      <c r="H8257" t="s">
        <v>706</v>
      </c>
      <c r="I8257" t="s">
        <v>37</v>
      </c>
      <c r="J8257" t="s">
        <v>13</v>
      </c>
      <c r="K8257" t="s">
        <v>27</v>
      </c>
      <c r="L8257" t="s">
        <v>17</v>
      </c>
      <c r="N8257" t="str">
        <f>IF(ISBLANK(Sales[[#This Row],[return]]),"No",Sales[[#This Row],[return]])</f>
        <v>No</v>
      </c>
      <c r="O8257" s="2">
        <v>43810</v>
      </c>
      <c r="P8257" s="8" t="str">
        <f>TEXT(DAY(Sales[[#This Row],[OrderDate]]),"ddd")</f>
        <v>Wed</v>
      </c>
      <c r="Q8257" s="8" t="str">
        <f>TEXT(MONTH(Sales[[#This Row],[ShipDate]])*29,"mmm")</f>
        <v>Dec</v>
      </c>
      <c r="R8257">
        <v>1499</v>
      </c>
      <c r="S8257" t="s">
        <v>427</v>
      </c>
      <c r="T8257" t="s">
        <v>15</v>
      </c>
      <c r="U8257">
        <v>32216</v>
      </c>
      <c r="V8257" s="1">
        <v>0.2</v>
      </c>
      <c r="W8257">
        <v>1</v>
      </c>
      <c r="X8257">
        <v>1</v>
      </c>
      <c r="Y8257">
        <v>14</v>
      </c>
      <c r="AD8257"/>
    </row>
    <row r="8258" spans="1:30" x14ac:dyDescent="0.25">
      <c r="A8258" t="s">
        <v>10</v>
      </c>
      <c r="B8258" s="2">
        <v>43816</v>
      </c>
      <c r="C8258" s="35">
        <f>YEAR(Sales[[#This Row],[ShipDate]])</f>
        <v>2019</v>
      </c>
      <c r="D8258" t="s">
        <v>36</v>
      </c>
      <c r="E8258" t="s">
        <v>31</v>
      </c>
      <c r="F8258" t="s">
        <v>48</v>
      </c>
      <c r="G8258" t="s">
        <v>46</v>
      </c>
      <c r="H8258" t="s">
        <v>706</v>
      </c>
      <c r="I8258" t="s">
        <v>37</v>
      </c>
      <c r="J8258" t="s">
        <v>13</v>
      </c>
      <c r="K8258" t="s">
        <v>27</v>
      </c>
      <c r="L8258" t="s">
        <v>17</v>
      </c>
      <c r="N8258" t="str">
        <f>IF(ISBLANK(Sales[[#This Row],[return]]),"No",Sales[[#This Row],[return]])</f>
        <v>No</v>
      </c>
      <c r="O8258" s="2">
        <v>43810</v>
      </c>
      <c r="P8258" s="8" t="str">
        <f>TEXT(DAY(Sales[[#This Row],[OrderDate]]),"ddd")</f>
        <v>Wed</v>
      </c>
      <c r="Q8258" s="8" t="str">
        <f>TEXT(MONTH(Sales[[#This Row],[ShipDate]])*29,"mmm")</f>
        <v>Dec</v>
      </c>
      <c r="R8258">
        <v>1106</v>
      </c>
      <c r="S8258" t="s">
        <v>820</v>
      </c>
      <c r="T8258" t="s">
        <v>15</v>
      </c>
      <c r="U8258">
        <v>32216</v>
      </c>
      <c r="V8258" s="1">
        <v>0.2</v>
      </c>
      <c r="W8258">
        <v>-17</v>
      </c>
      <c r="X8258">
        <v>4</v>
      </c>
      <c r="Y8258">
        <v>74</v>
      </c>
      <c r="AD8258"/>
    </row>
    <row r="8259" spans="1:30" x14ac:dyDescent="0.25">
      <c r="A8259" t="s">
        <v>24</v>
      </c>
      <c r="B8259" s="2">
        <v>43685</v>
      </c>
      <c r="C8259" s="35">
        <f>YEAR(Sales[[#This Row],[ShipDate]])</f>
        <v>2019</v>
      </c>
      <c r="D8259" t="s">
        <v>19</v>
      </c>
      <c r="E8259" t="s">
        <v>18</v>
      </c>
      <c r="F8259" t="s">
        <v>43</v>
      </c>
      <c r="G8259" t="s">
        <v>11</v>
      </c>
      <c r="H8259" t="s">
        <v>79</v>
      </c>
      <c r="I8259" t="s">
        <v>32</v>
      </c>
      <c r="J8259" t="s">
        <v>13</v>
      </c>
      <c r="K8259" t="s">
        <v>897</v>
      </c>
      <c r="L8259" t="s">
        <v>30</v>
      </c>
      <c r="N8259" t="str">
        <f>IF(ISBLANK(Sales[[#This Row],[return]]),"No",Sales[[#This Row],[return]])</f>
        <v>No</v>
      </c>
      <c r="O8259" s="2">
        <v>43680</v>
      </c>
      <c r="P8259" s="8" t="str">
        <f>TEXT(DAY(Sales[[#This Row],[OrderDate]]),"ddd")</f>
        <v>Tue</v>
      </c>
      <c r="Q8259" s="8" t="str">
        <f>TEXT(MONTH(Sales[[#This Row],[ShipDate]])*29,"mmm")</f>
        <v>Aug</v>
      </c>
      <c r="R8259">
        <v>506</v>
      </c>
      <c r="S8259" t="s">
        <v>853</v>
      </c>
      <c r="T8259" t="s">
        <v>28</v>
      </c>
      <c r="U8259">
        <v>94122</v>
      </c>
      <c r="V8259" s="1">
        <v>0</v>
      </c>
      <c r="W8259">
        <v>11</v>
      </c>
      <c r="X8259">
        <v>3</v>
      </c>
      <c r="Y8259">
        <v>124</v>
      </c>
      <c r="AD8259"/>
    </row>
    <row r="8260" spans="1:30" x14ac:dyDescent="0.25">
      <c r="A8260" t="s">
        <v>24</v>
      </c>
      <c r="B8260" s="2">
        <v>43685</v>
      </c>
      <c r="C8260" s="35">
        <f>YEAR(Sales[[#This Row],[ShipDate]])</f>
        <v>2019</v>
      </c>
      <c r="D8260" t="s">
        <v>19</v>
      </c>
      <c r="E8260" t="s">
        <v>18</v>
      </c>
      <c r="F8260" t="s">
        <v>33</v>
      </c>
      <c r="G8260" t="s">
        <v>25</v>
      </c>
      <c r="H8260" t="s">
        <v>79</v>
      </c>
      <c r="I8260" t="s">
        <v>32</v>
      </c>
      <c r="J8260" t="s">
        <v>13</v>
      </c>
      <c r="K8260" t="s">
        <v>897</v>
      </c>
      <c r="L8260" t="s">
        <v>30</v>
      </c>
      <c r="N8260" t="str">
        <f>IF(ISBLANK(Sales[[#This Row],[return]]),"No",Sales[[#This Row],[return]])</f>
        <v>No</v>
      </c>
      <c r="O8260" s="2">
        <v>43680</v>
      </c>
      <c r="P8260" s="8" t="str">
        <f>TEXT(DAY(Sales[[#This Row],[OrderDate]]),"ddd")</f>
        <v>Tue</v>
      </c>
      <c r="Q8260" s="8" t="str">
        <f>TEXT(MONTH(Sales[[#This Row],[ShipDate]])*29,"mmm")</f>
        <v>Aug</v>
      </c>
      <c r="R8260">
        <v>180</v>
      </c>
      <c r="S8260" t="s">
        <v>866</v>
      </c>
      <c r="T8260" t="s">
        <v>28</v>
      </c>
      <c r="U8260">
        <v>94122</v>
      </c>
      <c r="V8260" s="1">
        <v>0</v>
      </c>
      <c r="W8260">
        <v>25</v>
      </c>
      <c r="X8260">
        <v>5</v>
      </c>
      <c r="Y8260">
        <v>52</v>
      </c>
      <c r="AD8260"/>
    </row>
    <row r="8261" spans="1:30" x14ac:dyDescent="0.25">
      <c r="A8261" t="s">
        <v>10</v>
      </c>
      <c r="B8261" s="2">
        <v>43723</v>
      </c>
      <c r="C8261" s="35">
        <f>YEAR(Sales[[#This Row],[ShipDate]])</f>
        <v>2019</v>
      </c>
      <c r="D8261" t="s">
        <v>36</v>
      </c>
      <c r="E8261" t="s">
        <v>31</v>
      </c>
      <c r="F8261" t="s">
        <v>52</v>
      </c>
      <c r="G8261" t="s">
        <v>25</v>
      </c>
      <c r="H8261" t="s">
        <v>213</v>
      </c>
      <c r="I8261" t="s">
        <v>216</v>
      </c>
      <c r="J8261" t="s">
        <v>13</v>
      </c>
      <c r="K8261" t="s">
        <v>2624</v>
      </c>
      <c r="L8261" t="s">
        <v>30</v>
      </c>
      <c r="N8261" t="str">
        <f>IF(ISBLANK(Sales[[#This Row],[return]]),"No",Sales[[#This Row],[return]])</f>
        <v>No</v>
      </c>
      <c r="O8261" s="2">
        <v>43717</v>
      </c>
      <c r="P8261" s="8" t="str">
        <f>TEXT(DAY(Sales[[#This Row],[OrderDate]]),"ddd")</f>
        <v>Mon</v>
      </c>
      <c r="Q8261" s="8" t="str">
        <f>TEXT(MONTH(Sales[[#This Row],[ShipDate]])*29,"mmm")</f>
        <v>Sep</v>
      </c>
      <c r="R8261">
        <v>290</v>
      </c>
      <c r="S8261" t="s">
        <v>1799</v>
      </c>
      <c r="T8261" t="s">
        <v>28</v>
      </c>
      <c r="U8261">
        <v>97206</v>
      </c>
      <c r="V8261" s="1">
        <v>0.2</v>
      </c>
      <c r="W8261">
        <v>1</v>
      </c>
      <c r="X8261">
        <v>1</v>
      </c>
      <c r="Y8261">
        <v>11</v>
      </c>
      <c r="AD8261"/>
    </row>
    <row r="8262" spans="1:30" x14ac:dyDescent="0.25">
      <c r="A8262" t="s">
        <v>10</v>
      </c>
      <c r="B8262" s="2">
        <v>43723</v>
      </c>
      <c r="C8262" s="35">
        <f>YEAR(Sales[[#This Row],[ShipDate]])</f>
        <v>2019</v>
      </c>
      <c r="D8262" t="s">
        <v>36</v>
      </c>
      <c r="E8262" t="s">
        <v>31</v>
      </c>
      <c r="F8262" t="s">
        <v>59</v>
      </c>
      <c r="G8262" t="s">
        <v>25</v>
      </c>
      <c r="H8262" t="s">
        <v>213</v>
      </c>
      <c r="I8262" t="s">
        <v>216</v>
      </c>
      <c r="J8262" t="s">
        <v>13</v>
      </c>
      <c r="K8262" t="s">
        <v>2624</v>
      </c>
      <c r="L8262" t="s">
        <v>30</v>
      </c>
      <c r="N8262" t="str">
        <f>IF(ISBLANK(Sales[[#This Row],[return]]),"No",Sales[[#This Row],[return]])</f>
        <v>No</v>
      </c>
      <c r="O8262" s="2">
        <v>43717</v>
      </c>
      <c r="P8262" s="8" t="str">
        <f>TEXT(DAY(Sales[[#This Row],[OrderDate]]),"ddd")</f>
        <v>Mon</v>
      </c>
      <c r="Q8262" s="8" t="str">
        <f>TEXT(MONTH(Sales[[#This Row],[ShipDate]])*29,"mmm")</f>
        <v>Sep</v>
      </c>
      <c r="R8262">
        <v>1725</v>
      </c>
      <c r="S8262" t="s">
        <v>612</v>
      </c>
      <c r="T8262" t="s">
        <v>28</v>
      </c>
      <c r="U8262">
        <v>97206</v>
      </c>
      <c r="V8262" s="1">
        <v>0.2</v>
      </c>
      <c r="W8262">
        <v>11</v>
      </c>
      <c r="X8262">
        <v>6</v>
      </c>
      <c r="Y8262">
        <v>31</v>
      </c>
      <c r="AD8262"/>
    </row>
    <row r="8263" spans="1:30" x14ac:dyDescent="0.25">
      <c r="A8263" t="s">
        <v>24</v>
      </c>
      <c r="B8263" s="2">
        <v>43800</v>
      </c>
      <c r="C8263" s="35">
        <f>YEAR(Sales[[#This Row],[ShipDate]])</f>
        <v>2019</v>
      </c>
      <c r="D8263" t="s">
        <v>36</v>
      </c>
      <c r="E8263" t="s">
        <v>18</v>
      </c>
      <c r="F8263" t="s">
        <v>21</v>
      </c>
      <c r="G8263" t="s">
        <v>11</v>
      </c>
      <c r="H8263" t="s">
        <v>146</v>
      </c>
      <c r="I8263" t="s">
        <v>149</v>
      </c>
      <c r="J8263" t="s">
        <v>13</v>
      </c>
      <c r="K8263" t="s">
        <v>1526</v>
      </c>
      <c r="L8263" t="s">
        <v>92</v>
      </c>
      <c r="N8263" t="str">
        <f>IF(ISBLANK(Sales[[#This Row],[return]]),"No",Sales[[#This Row],[return]])</f>
        <v>No</v>
      </c>
      <c r="O8263" s="2">
        <v>43793</v>
      </c>
      <c r="P8263" s="8" t="str">
        <f>TEXT(DAY(Sales[[#This Row],[OrderDate]]),"ddd")</f>
        <v>Tue</v>
      </c>
      <c r="Q8263" s="8" t="str">
        <f>TEXT(MONTH(Sales[[#This Row],[ShipDate]])*29,"mmm")</f>
        <v>Dec</v>
      </c>
      <c r="R8263">
        <v>1228</v>
      </c>
      <c r="S8263" t="s">
        <v>3111</v>
      </c>
      <c r="T8263" t="s">
        <v>90</v>
      </c>
      <c r="U8263">
        <v>10035</v>
      </c>
      <c r="V8263" s="1">
        <v>0.2</v>
      </c>
      <c r="W8263">
        <v>-16</v>
      </c>
      <c r="X8263">
        <v>2</v>
      </c>
      <c r="Y8263">
        <v>322</v>
      </c>
      <c r="AD8263"/>
    </row>
    <row r="8264" spans="1:30" x14ac:dyDescent="0.25">
      <c r="A8264" t="s">
        <v>24</v>
      </c>
      <c r="B8264" s="2">
        <v>43800</v>
      </c>
      <c r="C8264" s="35">
        <f>YEAR(Sales[[#This Row],[ShipDate]])</f>
        <v>2019</v>
      </c>
      <c r="D8264" t="s">
        <v>36</v>
      </c>
      <c r="E8264" t="s">
        <v>18</v>
      </c>
      <c r="F8264" t="s">
        <v>104</v>
      </c>
      <c r="G8264" t="s">
        <v>25</v>
      </c>
      <c r="H8264" t="s">
        <v>146</v>
      </c>
      <c r="I8264" t="s">
        <v>149</v>
      </c>
      <c r="J8264" t="s">
        <v>13</v>
      </c>
      <c r="K8264" t="s">
        <v>1526</v>
      </c>
      <c r="L8264" t="s">
        <v>92</v>
      </c>
      <c r="N8264" t="str">
        <f>IF(ISBLANK(Sales[[#This Row],[return]]),"No",Sales[[#This Row],[return]])</f>
        <v>No</v>
      </c>
      <c r="O8264" s="2">
        <v>43793</v>
      </c>
      <c r="P8264" s="8" t="str">
        <f>TEXT(DAY(Sales[[#This Row],[OrderDate]]),"ddd")</f>
        <v>Tue</v>
      </c>
      <c r="Q8264" s="8" t="str">
        <f>TEXT(MONTH(Sales[[#This Row],[ShipDate]])*29,"mmm")</f>
        <v>Dec</v>
      </c>
      <c r="R8264">
        <v>127</v>
      </c>
      <c r="S8264" t="s">
        <v>2154</v>
      </c>
      <c r="T8264" t="s">
        <v>90</v>
      </c>
      <c r="U8264">
        <v>10035</v>
      </c>
      <c r="V8264" s="1">
        <v>0</v>
      </c>
      <c r="W8264">
        <v>79</v>
      </c>
      <c r="X8264">
        <v>2</v>
      </c>
      <c r="Y8264">
        <v>168</v>
      </c>
      <c r="AD8264"/>
    </row>
    <row r="8265" spans="1:30" x14ac:dyDescent="0.25">
      <c r="A8265" t="s">
        <v>24</v>
      </c>
      <c r="B8265" s="2">
        <v>43800</v>
      </c>
      <c r="C8265" s="35">
        <f>YEAR(Sales[[#This Row],[ShipDate]])</f>
        <v>2019</v>
      </c>
      <c r="D8265" t="s">
        <v>36</v>
      </c>
      <c r="E8265" t="s">
        <v>18</v>
      </c>
      <c r="F8265" t="s">
        <v>59</v>
      </c>
      <c r="G8265" t="s">
        <v>25</v>
      </c>
      <c r="H8265" t="s">
        <v>146</v>
      </c>
      <c r="I8265" t="s">
        <v>149</v>
      </c>
      <c r="J8265" t="s">
        <v>13</v>
      </c>
      <c r="K8265" t="s">
        <v>1526</v>
      </c>
      <c r="L8265" t="s">
        <v>92</v>
      </c>
      <c r="N8265" t="str">
        <f>IF(ISBLANK(Sales[[#This Row],[return]]),"No",Sales[[#This Row],[return]])</f>
        <v>No</v>
      </c>
      <c r="O8265" s="2">
        <v>43793</v>
      </c>
      <c r="P8265" s="8" t="str">
        <f>TEXT(DAY(Sales[[#This Row],[OrderDate]]),"ddd")</f>
        <v>Tue</v>
      </c>
      <c r="Q8265" s="8" t="str">
        <f>TEXT(MONTH(Sales[[#This Row],[ShipDate]])*29,"mmm")</f>
        <v>Dec</v>
      </c>
      <c r="R8265">
        <v>1818</v>
      </c>
      <c r="S8265" t="s">
        <v>2003</v>
      </c>
      <c r="T8265" t="s">
        <v>90</v>
      </c>
      <c r="U8265">
        <v>10035</v>
      </c>
      <c r="V8265" s="1">
        <v>0</v>
      </c>
      <c r="W8265">
        <v>6</v>
      </c>
      <c r="X8265">
        <v>2</v>
      </c>
      <c r="Y8265">
        <v>13</v>
      </c>
      <c r="AD8265"/>
    </row>
    <row r="8266" spans="1:30" x14ac:dyDescent="0.25">
      <c r="A8266" t="s">
        <v>24</v>
      </c>
      <c r="B8266" s="2">
        <v>43800</v>
      </c>
      <c r="C8266" s="35">
        <f>YEAR(Sales[[#This Row],[ShipDate]])</f>
        <v>2019</v>
      </c>
      <c r="D8266" t="s">
        <v>36</v>
      </c>
      <c r="E8266" t="s">
        <v>18</v>
      </c>
      <c r="F8266" t="s">
        <v>45</v>
      </c>
      <c r="G8266" t="s">
        <v>25</v>
      </c>
      <c r="H8266" t="s">
        <v>146</v>
      </c>
      <c r="I8266" t="s">
        <v>149</v>
      </c>
      <c r="J8266" t="s">
        <v>13</v>
      </c>
      <c r="K8266" t="s">
        <v>1526</v>
      </c>
      <c r="L8266" t="s">
        <v>92</v>
      </c>
      <c r="N8266" t="str">
        <f>IF(ISBLANK(Sales[[#This Row],[return]]),"No",Sales[[#This Row],[return]])</f>
        <v>No</v>
      </c>
      <c r="O8266" s="2">
        <v>43793</v>
      </c>
      <c r="P8266" s="8" t="str">
        <f>TEXT(DAY(Sales[[#This Row],[OrderDate]]),"ddd")</f>
        <v>Tue</v>
      </c>
      <c r="Q8266" s="8" t="str">
        <f>TEXT(MONTH(Sales[[#This Row],[ShipDate]])*29,"mmm")</f>
        <v>Dec</v>
      </c>
      <c r="R8266">
        <v>474</v>
      </c>
      <c r="S8266" t="s">
        <v>1934</v>
      </c>
      <c r="T8266" t="s">
        <v>90</v>
      </c>
      <c r="U8266">
        <v>10035</v>
      </c>
      <c r="V8266" s="1">
        <v>0</v>
      </c>
      <c r="W8266">
        <v>7</v>
      </c>
      <c r="X8266">
        <v>9</v>
      </c>
      <c r="Y8266">
        <v>16</v>
      </c>
      <c r="AD8266"/>
    </row>
    <row r="8267" spans="1:30" x14ac:dyDescent="0.25">
      <c r="A8267" t="s">
        <v>10</v>
      </c>
      <c r="B8267" s="2">
        <v>43756</v>
      </c>
      <c r="C8267" s="35">
        <f>YEAR(Sales[[#This Row],[ShipDate]])</f>
        <v>2019</v>
      </c>
      <c r="D8267" t="s">
        <v>36</v>
      </c>
      <c r="E8267" t="s">
        <v>31</v>
      </c>
      <c r="F8267" t="s">
        <v>50</v>
      </c>
      <c r="G8267" t="s">
        <v>25</v>
      </c>
      <c r="H8267" t="s">
        <v>2273</v>
      </c>
      <c r="I8267" t="s">
        <v>333</v>
      </c>
      <c r="J8267" t="s">
        <v>13</v>
      </c>
      <c r="K8267" t="s">
        <v>2683</v>
      </c>
      <c r="L8267" t="s">
        <v>30</v>
      </c>
      <c r="N8267" t="str">
        <f>IF(ISBLANK(Sales[[#This Row],[return]]),"No",Sales[[#This Row],[return]])</f>
        <v>No</v>
      </c>
      <c r="O8267" s="2">
        <v>43750</v>
      </c>
      <c r="P8267" s="8" t="str">
        <f>TEXT(DAY(Sales[[#This Row],[OrderDate]]),"ddd")</f>
        <v>Thu</v>
      </c>
      <c r="Q8267" s="8" t="str">
        <f>TEXT(MONTH(Sales[[#This Row],[ShipDate]])*29,"mmm")</f>
        <v>Oct</v>
      </c>
      <c r="R8267">
        <v>714</v>
      </c>
      <c r="S8267" t="s">
        <v>1798</v>
      </c>
      <c r="T8267" t="s">
        <v>28</v>
      </c>
      <c r="U8267">
        <v>87105</v>
      </c>
      <c r="V8267" s="1">
        <v>0.2</v>
      </c>
      <c r="W8267">
        <v>30</v>
      </c>
      <c r="X8267">
        <v>3</v>
      </c>
      <c r="Y8267">
        <v>80</v>
      </c>
      <c r="AD8267"/>
    </row>
    <row r="8268" spans="1:30" x14ac:dyDescent="0.25">
      <c r="A8268" t="s">
        <v>10</v>
      </c>
      <c r="B8268" s="2">
        <v>43756</v>
      </c>
      <c r="C8268" s="35">
        <f>YEAR(Sales[[#This Row],[ShipDate]])</f>
        <v>2019</v>
      </c>
      <c r="D8268" t="s">
        <v>36</v>
      </c>
      <c r="E8268" t="s">
        <v>31</v>
      </c>
      <c r="F8268" t="s">
        <v>99</v>
      </c>
      <c r="G8268" t="s">
        <v>46</v>
      </c>
      <c r="H8268" t="s">
        <v>2273</v>
      </c>
      <c r="I8268" t="s">
        <v>333</v>
      </c>
      <c r="J8268" t="s">
        <v>13</v>
      </c>
      <c r="K8268" t="s">
        <v>2683</v>
      </c>
      <c r="L8268" t="s">
        <v>30</v>
      </c>
      <c r="N8268" t="str">
        <f>IF(ISBLANK(Sales[[#This Row],[return]]),"No",Sales[[#This Row],[return]])</f>
        <v>No</v>
      </c>
      <c r="O8268" s="2">
        <v>43750</v>
      </c>
      <c r="P8268" s="8" t="str">
        <f>TEXT(DAY(Sales[[#This Row],[OrderDate]]),"ddd")</f>
        <v>Thu</v>
      </c>
      <c r="Q8268" s="8" t="str">
        <f>TEXT(MONTH(Sales[[#This Row],[ShipDate]])*29,"mmm")</f>
        <v>Oct</v>
      </c>
      <c r="R8268">
        <v>1616</v>
      </c>
      <c r="S8268" t="s">
        <v>2441</v>
      </c>
      <c r="T8268" t="s">
        <v>28</v>
      </c>
      <c r="U8268">
        <v>87105</v>
      </c>
      <c r="V8268" s="1">
        <v>0</v>
      </c>
      <c r="W8268">
        <v>95</v>
      </c>
      <c r="X8268">
        <v>5</v>
      </c>
      <c r="Y8268">
        <v>595</v>
      </c>
      <c r="AD8268"/>
    </row>
    <row r="8269" spans="1:30" x14ac:dyDescent="0.25">
      <c r="A8269" t="s">
        <v>24</v>
      </c>
      <c r="B8269" s="2">
        <v>43621</v>
      </c>
      <c r="C8269" s="35">
        <f>YEAR(Sales[[#This Row],[ShipDate]])</f>
        <v>2019</v>
      </c>
      <c r="D8269" t="s">
        <v>36</v>
      </c>
      <c r="E8269" t="s">
        <v>18</v>
      </c>
      <c r="F8269" t="s">
        <v>43</v>
      </c>
      <c r="G8269" t="s">
        <v>11</v>
      </c>
      <c r="H8269" t="s">
        <v>107</v>
      </c>
      <c r="I8269" t="s">
        <v>70</v>
      </c>
      <c r="J8269" t="s">
        <v>13</v>
      </c>
      <c r="K8269" t="s">
        <v>1494</v>
      </c>
      <c r="L8269" t="s">
        <v>68</v>
      </c>
      <c r="N8269" t="str">
        <f>IF(ISBLANK(Sales[[#This Row],[return]]),"No",Sales[[#This Row],[return]])</f>
        <v>No</v>
      </c>
      <c r="O8269" s="2">
        <v>43614</v>
      </c>
      <c r="P8269" s="8" t="str">
        <f>TEXT(DAY(Sales[[#This Row],[OrderDate]]),"ddd")</f>
        <v>Sun</v>
      </c>
      <c r="Q8269" s="8" t="str">
        <f>TEXT(MONTH(Sales[[#This Row],[ShipDate]])*29,"mmm")</f>
        <v>Jun</v>
      </c>
      <c r="R8269">
        <v>563</v>
      </c>
      <c r="S8269" t="s">
        <v>1323</v>
      </c>
      <c r="T8269" t="s">
        <v>66</v>
      </c>
      <c r="U8269">
        <v>77095</v>
      </c>
      <c r="V8269" s="1">
        <v>0.6</v>
      </c>
      <c r="W8269">
        <v>-52</v>
      </c>
      <c r="X8269">
        <v>4</v>
      </c>
      <c r="Y8269">
        <v>65</v>
      </c>
      <c r="AD8269"/>
    </row>
    <row r="8270" spans="1:30" x14ac:dyDescent="0.25">
      <c r="A8270" t="s">
        <v>24</v>
      </c>
      <c r="B8270" s="2">
        <v>43755</v>
      </c>
      <c r="C8270" s="35">
        <f>YEAR(Sales[[#This Row],[ShipDate]])</f>
        <v>2019</v>
      </c>
      <c r="D8270" t="s">
        <v>113</v>
      </c>
      <c r="E8270" t="s">
        <v>18</v>
      </c>
      <c r="F8270" t="s">
        <v>43</v>
      </c>
      <c r="G8270" t="s">
        <v>11</v>
      </c>
      <c r="H8270" t="s">
        <v>1211</v>
      </c>
      <c r="I8270" t="s">
        <v>32</v>
      </c>
      <c r="J8270" t="s">
        <v>13</v>
      </c>
      <c r="K8270" t="s">
        <v>1212</v>
      </c>
      <c r="L8270" t="s">
        <v>30</v>
      </c>
      <c r="N8270" t="str">
        <f>IF(ISBLANK(Sales[[#This Row],[return]]),"No",Sales[[#This Row],[return]])</f>
        <v>No</v>
      </c>
      <c r="O8270" s="2">
        <v>43752</v>
      </c>
      <c r="P8270" s="8" t="str">
        <f>TEXT(DAY(Sales[[#This Row],[OrderDate]]),"ddd")</f>
        <v>Sat</v>
      </c>
      <c r="Q8270" s="8" t="str">
        <f>TEXT(MONTH(Sales[[#This Row],[ShipDate]])*29,"mmm")</f>
        <v>Oct</v>
      </c>
      <c r="R8270">
        <v>393</v>
      </c>
      <c r="S8270" t="s">
        <v>536</v>
      </c>
      <c r="T8270" t="s">
        <v>28</v>
      </c>
      <c r="U8270">
        <v>94601</v>
      </c>
      <c r="V8270" s="1">
        <v>0</v>
      </c>
      <c r="W8270">
        <v>4</v>
      </c>
      <c r="X8270">
        <v>2</v>
      </c>
      <c r="Y8270">
        <v>9</v>
      </c>
      <c r="AD8270"/>
    </row>
    <row r="8271" spans="1:30" x14ac:dyDescent="0.25">
      <c r="A8271" t="s">
        <v>40</v>
      </c>
      <c r="B8271" s="2">
        <v>43792</v>
      </c>
      <c r="C8271" s="35">
        <f>YEAR(Sales[[#This Row],[ShipDate]])</f>
        <v>2019</v>
      </c>
      <c r="D8271" t="s">
        <v>36</v>
      </c>
      <c r="E8271" t="s">
        <v>31</v>
      </c>
      <c r="F8271" t="s">
        <v>104</v>
      </c>
      <c r="G8271" t="s">
        <v>25</v>
      </c>
      <c r="H8271" t="s">
        <v>146</v>
      </c>
      <c r="I8271" t="s">
        <v>149</v>
      </c>
      <c r="J8271" t="s">
        <v>13</v>
      </c>
      <c r="K8271" t="s">
        <v>956</v>
      </c>
      <c r="L8271" t="s">
        <v>92</v>
      </c>
      <c r="N8271" t="str">
        <f>IF(ISBLANK(Sales[[#This Row],[return]]),"No",Sales[[#This Row],[return]])</f>
        <v>No</v>
      </c>
      <c r="O8271" s="2">
        <v>43788</v>
      </c>
      <c r="P8271" s="8" t="str">
        <f>TEXT(DAY(Sales[[#This Row],[OrderDate]]),"ddd")</f>
        <v>Thu</v>
      </c>
      <c r="Q8271" s="8" t="str">
        <f>TEXT(MONTH(Sales[[#This Row],[ShipDate]])*29,"mmm")</f>
        <v>Nov</v>
      </c>
      <c r="R8271">
        <v>1501</v>
      </c>
      <c r="S8271" t="s">
        <v>332</v>
      </c>
      <c r="T8271" t="s">
        <v>90</v>
      </c>
      <c r="U8271">
        <v>10011</v>
      </c>
      <c r="V8271" s="1">
        <v>0</v>
      </c>
      <c r="W8271">
        <v>8</v>
      </c>
      <c r="X8271">
        <v>3</v>
      </c>
      <c r="Y8271">
        <v>17</v>
      </c>
      <c r="AD8271"/>
    </row>
    <row r="8272" spans="1:30" x14ac:dyDescent="0.25">
      <c r="A8272" t="s">
        <v>40</v>
      </c>
      <c r="B8272" s="2">
        <v>43792</v>
      </c>
      <c r="C8272" s="35">
        <f>YEAR(Sales[[#This Row],[ShipDate]])</f>
        <v>2019</v>
      </c>
      <c r="D8272" t="s">
        <v>36</v>
      </c>
      <c r="E8272" t="s">
        <v>31</v>
      </c>
      <c r="F8272" t="s">
        <v>52</v>
      </c>
      <c r="G8272" t="s">
        <v>25</v>
      </c>
      <c r="H8272" t="s">
        <v>146</v>
      </c>
      <c r="I8272" t="s">
        <v>149</v>
      </c>
      <c r="J8272" t="s">
        <v>13</v>
      </c>
      <c r="K8272" t="s">
        <v>956</v>
      </c>
      <c r="L8272" t="s">
        <v>92</v>
      </c>
      <c r="N8272" t="str">
        <f>IF(ISBLANK(Sales[[#This Row],[return]]),"No",Sales[[#This Row],[return]])</f>
        <v>No</v>
      </c>
      <c r="O8272" s="2">
        <v>43788</v>
      </c>
      <c r="P8272" s="8" t="str">
        <f>TEXT(DAY(Sales[[#This Row],[OrderDate]]),"ddd")</f>
        <v>Thu</v>
      </c>
      <c r="Q8272" s="8" t="str">
        <f>TEXT(MONTH(Sales[[#This Row],[ShipDate]])*29,"mmm")</f>
        <v>Nov</v>
      </c>
      <c r="R8272">
        <v>863</v>
      </c>
      <c r="S8272" t="s">
        <v>1854</v>
      </c>
      <c r="T8272" t="s">
        <v>90</v>
      </c>
      <c r="U8272">
        <v>10011</v>
      </c>
      <c r="V8272" s="1">
        <v>0</v>
      </c>
      <c r="W8272">
        <v>626</v>
      </c>
      <c r="X8272">
        <v>7</v>
      </c>
      <c r="Y8272">
        <v>2505</v>
      </c>
      <c r="AD8272"/>
    </row>
    <row r="8273" spans="1:30" x14ac:dyDescent="0.25">
      <c r="A8273" t="s">
        <v>40</v>
      </c>
      <c r="B8273" s="2">
        <v>43594</v>
      </c>
      <c r="C8273" s="35">
        <f>YEAR(Sales[[#This Row],[ShipDate]])</f>
        <v>2019</v>
      </c>
      <c r="D8273" t="s">
        <v>36</v>
      </c>
      <c r="E8273" t="s">
        <v>18</v>
      </c>
      <c r="F8273" t="s">
        <v>50</v>
      </c>
      <c r="G8273" t="s">
        <v>25</v>
      </c>
      <c r="H8273" t="s">
        <v>171</v>
      </c>
      <c r="I8273" t="s">
        <v>252</v>
      </c>
      <c r="J8273" t="s">
        <v>13</v>
      </c>
      <c r="K8273" t="s">
        <v>532</v>
      </c>
      <c r="L8273" t="s">
        <v>92</v>
      </c>
      <c r="N8273" t="str">
        <f>IF(ISBLANK(Sales[[#This Row],[return]]),"No",Sales[[#This Row],[return]])</f>
        <v>No</v>
      </c>
      <c r="O8273" s="2">
        <v>43589</v>
      </c>
      <c r="P8273" s="8" t="str">
        <f>TEXT(DAY(Sales[[#This Row],[OrderDate]]),"ddd")</f>
        <v>Wed</v>
      </c>
      <c r="Q8273" s="8" t="str">
        <f>TEXT(MONTH(Sales[[#This Row],[ShipDate]])*29,"mmm")</f>
        <v>May</v>
      </c>
      <c r="R8273">
        <v>535</v>
      </c>
      <c r="S8273" t="s">
        <v>49</v>
      </c>
      <c r="T8273" t="s">
        <v>90</v>
      </c>
      <c r="U8273">
        <v>45503</v>
      </c>
      <c r="V8273" s="1">
        <v>0.7</v>
      </c>
      <c r="W8273">
        <v>-2</v>
      </c>
      <c r="X8273">
        <v>1</v>
      </c>
      <c r="Y8273">
        <v>2</v>
      </c>
      <c r="AD8273"/>
    </row>
    <row r="8274" spans="1:30" x14ac:dyDescent="0.25">
      <c r="A8274" t="s">
        <v>24</v>
      </c>
      <c r="B8274" s="2">
        <v>43682</v>
      </c>
      <c r="C8274" s="35">
        <f>YEAR(Sales[[#This Row],[ShipDate]])</f>
        <v>2019</v>
      </c>
      <c r="D8274" t="s">
        <v>19</v>
      </c>
      <c r="E8274" t="s">
        <v>18</v>
      </c>
      <c r="F8274" t="s">
        <v>39</v>
      </c>
      <c r="G8274" t="s">
        <v>25</v>
      </c>
      <c r="H8274" t="s">
        <v>79</v>
      </c>
      <c r="I8274" t="s">
        <v>32</v>
      </c>
      <c r="J8274" t="s">
        <v>13</v>
      </c>
      <c r="K8274" t="s">
        <v>328</v>
      </c>
      <c r="L8274" t="s">
        <v>30</v>
      </c>
      <c r="N8274" t="str">
        <f>IF(ISBLANK(Sales[[#This Row],[return]]),"No",Sales[[#This Row],[return]])</f>
        <v>No</v>
      </c>
      <c r="O8274" s="2">
        <v>43678</v>
      </c>
      <c r="P8274" s="8" t="str">
        <f>TEXT(DAY(Sales[[#This Row],[OrderDate]]),"ddd")</f>
        <v>Sun</v>
      </c>
      <c r="Q8274" s="8" t="str">
        <f>TEXT(MONTH(Sales[[#This Row],[ShipDate]])*29,"mmm")</f>
        <v>Aug</v>
      </c>
      <c r="R8274">
        <v>646</v>
      </c>
      <c r="S8274" t="s">
        <v>2056</v>
      </c>
      <c r="T8274" t="s">
        <v>28</v>
      </c>
      <c r="U8274">
        <v>94109</v>
      </c>
      <c r="V8274" s="1">
        <v>0</v>
      </c>
      <c r="W8274">
        <v>50</v>
      </c>
      <c r="X8274">
        <v>3</v>
      </c>
      <c r="Y8274">
        <v>187</v>
      </c>
      <c r="AD8274"/>
    </row>
    <row r="8275" spans="1:30" x14ac:dyDescent="0.25">
      <c r="A8275" t="s">
        <v>40</v>
      </c>
      <c r="B8275" s="2">
        <v>43775</v>
      </c>
      <c r="C8275" s="35">
        <f>YEAR(Sales[[#This Row],[ShipDate]])</f>
        <v>2019</v>
      </c>
      <c r="D8275" t="s">
        <v>36</v>
      </c>
      <c r="E8275" t="s">
        <v>18</v>
      </c>
      <c r="F8275" t="s">
        <v>45</v>
      </c>
      <c r="G8275" t="s">
        <v>25</v>
      </c>
      <c r="H8275" t="s">
        <v>171</v>
      </c>
      <c r="I8275" t="s">
        <v>174</v>
      </c>
      <c r="J8275" t="s">
        <v>13</v>
      </c>
      <c r="K8275" t="s">
        <v>1276</v>
      </c>
      <c r="L8275" t="s">
        <v>17</v>
      </c>
      <c r="N8275" t="str">
        <f>IF(ISBLANK(Sales[[#This Row],[return]]),"No",Sales[[#This Row],[return]])</f>
        <v>No</v>
      </c>
      <c r="O8275" s="2">
        <v>43771</v>
      </c>
      <c r="P8275" s="8" t="str">
        <f>TEXT(DAY(Sales[[#This Row],[OrderDate]]),"ddd")</f>
        <v>Mon</v>
      </c>
      <c r="Q8275" s="8" t="str">
        <f>TEXT(MONTH(Sales[[#This Row],[ShipDate]])*29,"mmm")</f>
        <v>Nov</v>
      </c>
      <c r="R8275">
        <v>1132</v>
      </c>
      <c r="S8275" t="s">
        <v>86</v>
      </c>
      <c r="T8275" t="s">
        <v>15</v>
      </c>
      <c r="U8275">
        <v>22153</v>
      </c>
      <c r="V8275" s="1">
        <v>0</v>
      </c>
      <c r="W8275">
        <v>1</v>
      </c>
      <c r="X8275">
        <v>2</v>
      </c>
      <c r="Y8275">
        <v>6</v>
      </c>
      <c r="AD8275"/>
    </row>
    <row r="8276" spans="1:30" x14ac:dyDescent="0.25">
      <c r="A8276" t="s">
        <v>40</v>
      </c>
      <c r="B8276" s="2">
        <v>43660</v>
      </c>
      <c r="C8276" s="35">
        <f>YEAR(Sales[[#This Row],[ShipDate]])</f>
        <v>2019</v>
      </c>
      <c r="D8276" t="s">
        <v>36</v>
      </c>
      <c r="E8276" t="s">
        <v>31</v>
      </c>
      <c r="F8276" t="s">
        <v>52</v>
      </c>
      <c r="G8276" t="s">
        <v>25</v>
      </c>
      <c r="H8276" t="s">
        <v>249</v>
      </c>
      <c r="I8276" t="s">
        <v>598</v>
      </c>
      <c r="J8276" t="s">
        <v>13</v>
      </c>
      <c r="K8276" t="s">
        <v>2735</v>
      </c>
      <c r="L8276" t="s">
        <v>17</v>
      </c>
      <c r="N8276" t="str">
        <f>IF(ISBLANK(Sales[[#This Row],[return]]),"No",Sales[[#This Row],[return]])</f>
        <v>No</v>
      </c>
      <c r="O8276" s="2">
        <v>43656</v>
      </c>
      <c r="P8276" s="8" t="str">
        <f>TEXT(DAY(Sales[[#This Row],[OrderDate]]),"ddd")</f>
        <v>Tue</v>
      </c>
      <c r="Q8276" s="8" t="str">
        <f>TEXT(MONTH(Sales[[#This Row],[ShipDate]])*29,"mmm")</f>
        <v>Jul</v>
      </c>
      <c r="R8276">
        <v>290</v>
      </c>
      <c r="S8276" t="s">
        <v>1799</v>
      </c>
      <c r="T8276" t="s">
        <v>15</v>
      </c>
      <c r="U8276">
        <v>31907</v>
      </c>
      <c r="V8276" s="1">
        <v>0</v>
      </c>
      <c r="W8276">
        <v>11</v>
      </c>
      <c r="X8276">
        <v>3</v>
      </c>
      <c r="Y8276">
        <v>42</v>
      </c>
      <c r="AD8276"/>
    </row>
    <row r="8277" spans="1:30" x14ac:dyDescent="0.25">
      <c r="A8277" t="s">
        <v>40</v>
      </c>
      <c r="B8277" s="2">
        <v>43581</v>
      </c>
      <c r="C8277" s="35">
        <f>YEAR(Sales[[#This Row],[ShipDate]])</f>
        <v>2019</v>
      </c>
      <c r="D8277" t="s">
        <v>36</v>
      </c>
      <c r="E8277" t="s">
        <v>69</v>
      </c>
      <c r="F8277" t="s">
        <v>43</v>
      </c>
      <c r="G8277" t="s">
        <v>11</v>
      </c>
      <c r="H8277" t="s">
        <v>88</v>
      </c>
      <c r="I8277" t="s">
        <v>93</v>
      </c>
      <c r="J8277" t="s">
        <v>13</v>
      </c>
      <c r="K8277" t="s">
        <v>3106</v>
      </c>
      <c r="L8277" t="s">
        <v>92</v>
      </c>
      <c r="N8277" t="str">
        <f>IF(ISBLANK(Sales[[#This Row],[return]]),"No",Sales[[#This Row],[return]])</f>
        <v>No</v>
      </c>
      <c r="O8277" s="2">
        <v>43577</v>
      </c>
      <c r="P8277" s="8" t="str">
        <f>TEXT(DAY(Sales[[#This Row],[OrderDate]]),"ddd")</f>
        <v>Sun</v>
      </c>
      <c r="Q8277" s="8" t="str">
        <f>TEXT(MONTH(Sales[[#This Row],[ShipDate]])*29,"mmm")</f>
        <v>Apr</v>
      </c>
      <c r="R8277">
        <v>1534</v>
      </c>
      <c r="S8277" t="s">
        <v>3207</v>
      </c>
      <c r="T8277" t="s">
        <v>90</v>
      </c>
      <c r="U8277">
        <v>19140</v>
      </c>
      <c r="V8277" s="1">
        <v>0.2</v>
      </c>
      <c r="W8277">
        <v>0</v>
      </c>
      <c r="X8277">
        <v>3</v>
      </c>
      <c r="Y8277">
        <v>254</v>
      </c>
      <c r="AD8277"/>
    </row>
    <row r="8278" spans="1:30" x14ac:dyDescent="0.25">
      <c r="A8278" t="s">
        <v>24</v>
      </c>
      <c r="B8278" s="2">
        <v>43656</v>
      </c>
      <c r="C8278" s="35">
        <f>YEAR(Sales[[#This Row],[ShipDate]])</f>
        <v>2019</v>
      </c>
      <c r="D8278" t="s">
        <v>36</v>
      </c>
      <c r="E8278" t="s">
        <v>18</v>
      </c>
      <c r="F8278" t="s">
        <v>43</v>
      </c>
      <c r="G8278" t="s">
        <v>11</v>
      </c>
      <c r="H8278" t="s">
        <v>1587</v>
      </c>
      <c r="I8278" t="s">
        <v>32</v>
      </c>
      <c r="J8278" t="s">
        <v>13</v>
      </c>
      <c r="K8278" t="s">
        <v>393</v>
      </c>
      <c r="L8278" t="s">
        <v>30</v>
      </c>
      <c r="N8278" t="str">
        <f>IF(ISBLANK(Sales[[#This Row],[return]]),"No",Sales[[#This Row],[return]])</f>
        <v>No</v>
      </c>
      <c r="O8278" s="2">
        <v>43649</v>
      </c>
      <c r="P8278" s="8" t="str">
        <f>TEXT(DAY(Sales[[#This Row],[OrderDate]]),"ddd")</f>
        <v>Tue</v>
      </c>
      <c r="Q8278" s="8" t="str">
        <f>TEXT(MONTH(Sales[[#This Row],[ShipDate]])*29,"mmm")</f>
        <v>Jul</v>
      </c>
      <c r="R8278">
        <v>866</v>
      </c>
      <c r="S8278" t="s">
        <v>3209</v>
      </c>
      <c r="T8278" t="s">
        <v>28</v>
      </c>
      <c r="U8278">
        <v>95610</v>
      </c>
      <c r="V8278" s="1">
        <v>0</v>
      </c>
      <c r="W8278">
        <v>54</v>
      </c>
      <c r="X8278">
        <v>3</v>
      </c>
      <c r="Y8278">
        <v>129</v>
      </c>
      <c r="AD8278"/>
    </row>
    <row r="8279" spans="1:30" x14ac:dyDescent="0.25">
      <c r="A8279" t="s">
        <v>40</v>
      </c>
      <c r="B8279" s="2">
        <v>43693</v>
      </c>
      <c r="C8279" s="35">
        <f>YEAR(Sales[[#This Row],[ShipDate]])</f>
        <v>2019</v>
      </c>
      <c r="D8279" t="s">
        <v>19</v>
      </c>
      <c r="E8279" t="s">
        <v>18</v>
      </c>
      <c r="F8279" t="s">
        <v>33</v>
      </c>
      <c r="G8279" t="s">
        <v>25</v>
      </c>
      <c r="H8279" t="s">
        <v>79</v>
      </c>
      <c r="I8279" t="s">
        <v>32</v>
      </c>
      <c r="J8279" t="s">
        <v>13</v>
      </c>
      <c r="K8279" t="s">
        <v>1369</v>
      </c>
      <c r="L8279" t="s">
        <v>30</v>
      </c>
      <c r="N8279" t="str">
        <f>IF(ISBLANK(Sales[[#This Row],[return]]),"No",Sales[[#This Row],[return]])</f>
        <v>No</v>
      </c>
      <c r="O8279" s="2">
        <v>43691</v>
      </c>
      <c r="P8279" s="8" t="str">
        <f>TEXT(DAY(Sales[[#This Row],[OrderDate]]),"ddd")</f>
        <v>Sat</v>
      </c>
      <c r="Q8279" s="8" t="str">
        <f>TEXT(MONTH(Sales[[#This Row],[ShipDate]])*29,"mmm")</f>
        <v>Aug</v>
      </c>
      <c r="R8279">
        <v>243</v>
      </c>
      <c r="S8279" t="s">
        <v>1641</v>
      </c>
      <c r="T8279" t="s">
        <v>28</v>
      </c>
      <c r="U8279">
        <v>94109</v>
      </c>
      <c r="V8279" s="1">
        <v>0</v>
      </c>
      <c r="W8279">
        <v>3</v>
      </c>
      <c r="X8279">
        <v>2</v>
      </c>
      <c r="Y8279">
        <v>6</v>
      </c>
      <c r="AD8279"/>
    </row>
    <row r="8280" spans="1:30" x14ac:dyDescent="0.25">
      <c r="A8280" t="s">
        <v>40</v>
      </c>
      <c r="B8280" s="2">
        <v>43693</v>
      </c>
      <c r="C8280" s="35">
        <f>YEAR(Sales[[#This Row],[ShipDate]])</f>
        <v>2019</v>
      </c>
      <c r="D8280" t="s">
        <v>19</v>
      </c>
      <c r="E8280" t="s">
        <v>18</v>
      </c>
      <c r="F8280" t="s">
        <v>45</v>
      </c>
      <c r="G8280" t="s">
        <v>25</v>
      </c>
      <c r="H8280" t="s">
        <v>79</v>
      </c>
      <c r="I8280" t="s">
        <v>32</v>
      </c>
      <c r="J8280" t="s">
        <v>13</v>
      </c>
      <c r="K8280" t="s">
        <v>1369</v>
      </c>
      <c r="L8280" t="s">
        <v>30</v>
      </c>
      <c r="N8280" t="str">
        <f>IF(ISBLANK(Sales[[#This Row],[return]]),"No",Sales[[#This Row],[return]])</f>
        <v>No</v>
      </c>
      <c r="O8280" s="2">
        <v>43691</v>
      </c>
      <c r="P8280" s="8" t="str">
        <f>TEXT(DAY(Sales[[#This Row],[OrderDate]]),"ddd")</f>
        <v>Sat</v>
      </c>
      <c r="Q8280" s="8" t="str">
        <f>TEXT(MONTH(Sales[[#This Row],[ShipDate]])*29,"mmm")</f>
        <v>Aug</v>
      </c>
      <c r="R8280">
        <v>1132</v>
      </c>
      <c r="S8280" t="s">
        <v>86</v>
      </c>
      <c r="T8280" t="s">
        <v>28</v>
      </c>
      <c r="U8280">
        <v>94109</v>
      </c>
      <c r="V8280" s="1">
        <v>0</v>
      </c>
      <c r="W8280">
        <v>4</v>
      </c>
      <c r="X8280">
        <v>6</v>
      </c>
      <c r="Y8280">
        <v>17</v>
      </c>
      <c r="AD8280"/>
    </row>
    <row r="8281" spans="1:30" x14ac:dyDescent="0.25">
      <c r="A8281" t="s">
        <v>40</v>
      </c>
      <c r="B8281" s="2">
        <v>43549</v>
      </c>
      <c r="C8281" s="35">
        <f>YEAR(Sales[[#This Row],[ShipDate]])</f>
        <v>2019</v>
      </c>
      <c r="D8281" t="s">
        <v>36</v>
      </c>
      <c r="E8281" t="s">
        <v>18</v>
      </c>
      <c r="F8281" t="s">
        <v>59</v>
      </c>
      <c r="G8281" t="s">
        <v>25</v>
      </c>
      <c r="H8281" t="s">
        <v>1184</v>
      </c>
      <c r="I8281" t="s">
        <v>142</v>
      </c>
      <c r="J8281" t="s">
        <v>13</v>
      </c>
      <c r="K8281" t="s">
        <v>1716</v>
      </c>
      <c r="L8281" t="s">
        <v>68</v>
      </c>
      <c r="N8281" t="str">
        <f>IF(ISBLANK(Sales[[#This Row],[return]]),"No",Sales[[#This Row],[return]])</f>
        <v>No</v>
      </c>
      <c r="O8281" s="2">
        <v>43545</v>
      </c>
      <c r="P8281" s="8" t="str">
        <f>TEXT(DAY(Sales[[#This Row],[OrderDate]]),"ddd")</f>
        <v>Sat</v>
      </c>
      <c r="Q8281" s="8" t="str">
        <f>TEXT(MONTH(Sales[[#This Row],[ShipDate]])*29,"mmm")</f>
        <v>Mar</v>
      </c>
      <c r="R8281">
        <v>1757</v>
      </c>
      <c r="S8281" t="s">
        <v>1062</v>
      </c>
      <c r="T8281" t="s">
        <v>66</v>
      </c>
      <c r="U8281">
        <v>47905</v>
      </c>
      <c r="V8281" s="1">
        <v>0</v>
      </c>
      <c r="W8281">
        <v>3</v>
      </c>
      <c r="X8281">
        <v>1</v>
      </c>
      <c r="Y8281">
        <v>6</v>
      </c>
      <c r="AD8281"/>
    </row>
    <row r="8282" spans="1:30" x14ac:dyDescent="0.25">
      <c r="A8282" t="s">
        <v>40</v>
      </c>
      <c r="B8282" s="2">
        <v>43549</v>
      </c>
      <c r="C8282" s="35">
        <f>YEAR(Sales[[#This Row],[ShipDate]])</f>
        <v>2019</v>
      </c>
      <c r="D8282" t="s">
        <v>36</v>
      </c>
      <c r="E8282" t="s">
        <v>18</v>
      </c>
      <c r="F8282" t="s">
        <v>59</v>
      </c>
      <c r="G8282" t="s">
        <v>25</v>
      </c>
      <c r="H8282" t="s">
        <v>1184</v>
      </c>
      <c r="I8282" t="s">
        <v>142</v>
      </c>
      <c r="J8282" t="s">
        <v>13</v>
      </c>
      <c r="K8282" t="s">
        <v>1716</v>
      </c>
      <c r="L8282" t="s">
        <v>68</v>
      </c>
      <c r="N8282" t="str">
        <f>IF(ISBLANK(Sales[[#This Row],[return]]),"No",Sales[[#This Row],[return]])</f>
        <v>No</v>
      </c>
      <c r="O8282" s="2">
        <v>43545</v>
      </c>
      <c r="P8282" s="8" t="str">
        <f>TEXT(DAY(Sales[[#This Row],[OrderDate]]),"ddd")</f>
        <v>Sat</v>
      </c>
      <c r="Q8282" s="8" t="str">
        <f>TEXT(MONTH(Sales[[#This Row],[ShipDate]])*29,"mmm")</f>
        <v>Mar</v>
      </c>
      <c r="R8282">
        <v>539</v>
      </c>
      <c r="S8282" t="s">
        <v>752</v>
      </c>
      <c r="T8282" t="s">
        <v>66</v>
      </c>
      <c r="U8282">
        <v>47905</v>
      </c>
      <c r="V8282" s="1">
        <v>0</v>
      </c>
      <c r="W8282">
        <v>133</v>
      </c>
      <c r="X8282">
        <v>5</v>
      </c>
      <c r="Y8282">
        <v>277</v>
      </c>
      <c r="AD8282"/>
    </row>
    <row r="8283" spans="1:30" x14ac:dyDescent="0.25">
      <c r="A8283" t="s">
        <v>40</v>
      </c>
      <c r="B8283" s="2">
        <v>43712</v>
      </c>
      <c r="C8283" s="35">
        <f>YEAR(Sales[[#This Row],[ShipDate]])</f>
        <v>2019</v>
      </c>
      <c r="D8283" t="s">
        <v>19</v>
      </c>
      <c r="E8283" t="s">
        <v>69</v>
      </c>
      <c r="F8283" t="s">
        <v>43</v>
      </c>
      <c r="G8283" t="s">
        <v>11</v>
      </c>
      <c r="H8283" t="s">
        <v>26</v>
      </c>
      <c r="I8283" t="s">
        <v>32</v>
      </c>
      <c r="J8283" t="s">
        <v>13</v>
      </c>
      <c r="K8283" t="s">
        <v>2934</v>
      </c>
      <c r="L8283" t="s">
        <v>30</v>
      </c>
      <c r="M8283" t="s">
        <v>82</v>
      </c>
      <c r="N8283" t="str">
        <f>IF(ISBLANK(Sales[[#This Row],[return]]),"No",Sales[[#This Row],[return]])</f>
        <v>Yes</v>
      </c>
      <c r="O8283" s="2">
        <v>43710</v>
      </c>
      <c r="P8283" s="8" t="str">
        <f>TEXT(DAY(Sales[[#This Row],[OrderDate]]),"ddd")</f>
        <v>Mon</v>
      </c>
      <c r="Q8283" s="8" t="str">
        <f>TEXT(MONTH(Sales[[#This Row],[ShipDate]])*29,"mmm")</f>
        <v>Sep</v>
      </c>
      <c r="R8283">
        <v>1042</v>
      </c>
      <c r="S8283" t="s">
        <v>1138</v>
      </c>
      <c r="T8283" t="s">
        <v>28</v>
      </c>
      <c r="U8283">
        <v>90008</v>
      </c>
      <c r="V8283" s="1">
        <v>0</v>
      </c>
      <c r="W8283">
        <v>133</v>
      </c>
      <c r="X8283">
        <v>5</v>
      </c>
      <c r="Y8283">
        <v>512</v>
      </c>
      <c r="AD8283"/>
    </row>
    <row r="8284" spans="1:30" x14ac:dyDescent="0.25">
      <c r="A8284" t="s">
        <v>40</v>
      </c>
      <c r="B8284" s="2">
        <v>43712</v>
      </c>
      <c r="C8284" s="35">
        <f>YEAR(Sales[[#This Row],[ShipDate]])</f>
        <v>2019</v>
      </c>
      <c r="D8284" t="s">
        <v>19</v>
      </c>
      <c r="E8284" t="s">
        <v>69</v>
      </c>
      <c r="F8284" t="s">
        <v>52</v>
      </c>
      <c r="G8284" t="s">
        <v>25</v>
      </c>
      <c r="H8284" t="s">
        <v>26</v>
      </c>
      <c r="I8284" t="s">
        <v>32</v>
      </c>
      <c r="J8284" t="s">
        <v>13</v>
      </c>
      <c r="K8284" t="s">
        <v>2934</v>
      </c>
      <c r="L8284" t="s">
        <v>30</v>
      </c>
      <c r="M8284" t="s">
        <v>82</v>
      </c>
      <c r="N8284" t="str">
        <f>IF(ISBLANK(Sales[[#This Row],[return]]),"No",Sales[[#This Row],[return]])</f>
        <v>Yes</v>
      </c>
      <c r="O8284" s="2">
        <v>43710</v>
      </c>
      <c r="P8284" s="8" t="str">
        <f>TEXT(DAY(Sales[[#This Row],[OrderDate]]),"ddd")</f>
        <v>Mon</v>
      </c>
      <c r="Q8284" s="8" t="str">
        <f>TEXT(MONTH(Sales[[#This Row],[ShipDate]])*29,"mmm")</f>
        <v>Sep</v>
      </c>
      <c r="R8284">
        <v>63</v>
      </c>
      <c r="S8284" t="s">
        <v>3088</v>
      </c>
      <c r="T8284" t="s">
        <v>28</v>
      </c>
      <c r="U8284">
        <v>90008</v>
      </c>
      <c r="V8284" s="1">
        <v>0</v>
      </c>
      <c r="W8284">
        <v>11</v>
      </c>
      <c r="X8284">
        <v>5</v>
      </c>
      <c r="Y8284">
        <v>43</v>
      </c>
      <c r="AD8284"/>
    </row>
    <row r="8285" spans="1:30" x14ac:dyDescent="0.25">
      <c r="A8285" t="s">
        <v>40</v>
      </c>
      <c r="B8285" s="2">
        <v>43712</v>
      </c>
      <c r="C8285" s="35">
        <f>YEAR(Sales[[#This Row],[ShipDate]])</f>
        <v>2019</v>
      </c>
      <c r="D8285" t="s">
        <v>19</v>
      </c>
      <c r="E8285" t="s">
        <v>69</v>
      </c>
      <c r="F8285" t="s">
        <v>50</v>
      </c>
      <c r="G8285" t="s">
        <v>25</v>
      </c>
      <c r="H8285" t="s">
        <v>26</v>
      </c>
      <c r="I8285" t="s">
        <v>32</v>
      </c>
      <c r="J8285" t="s">
        <v>13</v>
      </c>
      <c r="K8285" t="s">
        <v>2934</v>
      </c>
      <c r="L8285" t="s">
        <v>30</v>
      </c>
      <c r="M8285" t="s">
        <v>82</v>
      </c>
      <c r="N8285" t="str">
        <f>IF(ISBLANK(Sales[[#This Row],[return]]),"No",Sales[[#This Row],[return]])</f>
        <v>Yes</v>
      </c>
      <c r="O8285" s="2">
        <v>43710</v>
      </c>
      <c r="P8285" s="8" t="str">
        <f>TEXT(DAY(Sales[[#This Row],[OrderDate]]),"ddd")</f>
        <v>Mon</v>
      </c>
      <c r="Q8285" s="8" t="str">
        <f>TEXT(MONTH(Sales[[#This Row],[ShipDate]])*29,"mmm")</f>
        <v>Sep</v>
      </c>
      <c r="R8285">
        <v>717</v>
      </c>
      <c r="S8285" t="s">
        <v>2224</v>
      </c>
      <c r="T8285" t="s">
        <v>28</v>
      </c>
      <c r="U8285">
        <v>90008</v>
      </c>
      <c r="V8285" s="1">
        <v>0.2</v>
      </c>
      <c r="W8285">
        <v>46</v>
      </c>
      <c r="X8285">
        <v>5</v>
      </c>
      <c r="Y8285">
        <v>148</v>
      </c>
      <c r="AD8285"/>
    </row>
    <row r="8286" spans="1:30" x14ac:dyDescent="0.25">
      <c r="A8286" t="s">
        <v>24</v>
      </c>
      <c r="B8286" s="2">
        <v>43753</v>
      </c>
      <c r="C8286" s="35">
        <f>YEAR(Sales[[#This Row],[ShipDate]])</f>
        <v>2019</v>
      </c>
      <c r="D8286" t="s">
        <v>113</v>
      </c>
      <c r="E8286" t="s">
        <v>31</v>
      </c>
      <c r="F8286" t="s">
        <v>99</v>
      </c>
      <c r="G8286" t="s">
        <v>46</v>
      </c>
      <c r="H8286" t="s">
        <v>399</v>
      </c>
      <c r="I8286" t="s">
        <v>70</v>
      </c>
      <c r="J8286" t="s">
        <v>13</v>
      </c>
      <c r="K8286" t="s">
        <v>547</v>
      </c>
      <c r="L8286" t="s">
        <v>68</v>
      </c>
      <c r="N8286" t="str">
        <f>IF(ISBLANK(Sales[[#This Row],[return]]),"No",Sales[[#This Row],[return]])</f>
        <v>No</v>
      </c>
      <c r="O8286" s="2">
        <v>43750</v>
      </c>
      <c r="P8286" s="8" t="str">
        <f>TEXT(DAY(Sales[[#This Row],[OrderDate]]),"ddd")</f>
        <v>Thu</v>
      </c>
      <c r="Q8286" s="8" t="str">
        <f>TEXT(MONTH(Sales[[#This Row],[ShipDate]])*29,"mmm")</f>
        <v>Oct</v>
      </c>
      <c r="R8286">
        <v>1034</v>
      </c>
      <c r="S8286" t="s">
        <v>1057</v>
      </c>
      <c r="T8286" t="s">
        <v>66</v>
      </c>
      <c r="U8286">
        <v>75217</v>
      </c>
      <c r="V8286" s="1">
        <v>0.2</v>
      </c>
      <c r="W8286">
        <v>-1</v>
      </c>
      <c r="X8286">
        <v>2</v>
      </c>
      <c r="Y8286">
        <v>40</v>
      </c>
      <c r="AD8286"/>
    </row>
    <row r="8287" spans="1:30" x14ac:dyDescent="0.25">
      <c r="A8287" t="s">
        <v>40</v>
      </c>
      <c r="B8287" s="2">
        <v>43569</v>
      </c>
      <c r="C8287" s="35">
        <f>YEAR(Sales[[#This Row],[ShipDate]])</f>
        <v>2019</v>
      </c>
      <c r="D8287" t="s">
        <v>36</v>
      </c>
      <c r="E8287" t="s">
        <v>31</v>
      </c>
      <c r="F8287" t="s">
        <v>59</v>
      </c>
      <c r="G8287" t="s">
        <v>25</v>
      </c>
      <c r="H8287" t="s">
        <v>2839</v>
      </c>
      <c r="I8287" t="s">
        <v>93</v>
      </c>
      <c r="J8287" t="s">
        <v>13</v>
      </c>
      <c r="K8287" t="s">
        <v>2740</v>
      </c>
      <c r="L8287" t="s">
        <v>92</v>
      </c>
      <c r="N8287" t="str">
        <f>IF(ISBLANK(Sales[[#This Row],[return]]),"No",Sales[[#This Row],[return]])</f>
        <v>No</v>
      </c>
      <c r="O8287" s="2">
        <v>43564</v>
      </c>
      <c r="P8287" s="8" t="str">
        <f>TEXT(DAY(Sales[[#This Row],[OrderDate]]),"ddd")</f>
        <v>Mon</v>
      </c>
      <c r="Q8287" s="8" t="str">
        <f>TEXT(MONTH(Sales[[#This Row],[ShipDate]])*29,"mmm")</f>
        <v>Apr</v>
      </c>
      <c r="R8287">
        <v>1684</v>
      </c>
      <c r="S8287" t="s">
        <v>1966</v>
      </c>
      <c r="T8287" t="s">
        <v>90</v>
      </c>
      <c r="U8287">
        <v>17403</v>
      </c>
      <c r="V8287" s="1">
        <v>0.2</v>
      </c>
      <c r="W8287">
        <v>24</v>
      </c>
      <c r="X8287">
        <v>2</v>
      </c>
      <c r="Y8287">
        <v>66</v>
      </c>
      <c r="AD8287"/>
    </row>
    <row r="8288" spans="1:30" x14ac:dyDescent="0.25">
      <c r="A8288" t="s">
        <v>40</v>
      </c>
      <c r="B8288" s="2">
        <v>43569</v>
      </c>
      <c r="C8288" s="35">
        <f>YEAR(Sales[[#This Row],[ShipDate]])</f>
        <v>2019</v>
      </c>
      <c r="D8288" t="s">
        <v>36</v>
      </c>
      <c r="E8288" t="s">
        <v>31</v>
      </c>
      <c r="F8288" t="s">
        <v>50</v>
      </c>
      <c r="G8288" t="s">
        <v>25</v>
      </c>
      <c r="H8288" t="s">
        <v>2839</v>
      </c>
      <c r="I8288" t="s">
        <v>93</v>
      </c>
      <c r="J8288" t="s">
        <v>13</v>
      </c>
      <c r="K8288" t="s">
        <v>2740</v>
      </c>
      <c r="L8288" t="s">
        <v>92</v>
      </c>
      <c r="N8288" t="str">
        <f>IF(ISBLANK(Sales[[#This Row],[return]]),"No",Sales[[#This Row],[return]])</f>
        <v>No</v>
      </c>
      <c r="O8288" s="2">
        <v>43564</v>
      </c>
      <c r="P8288" s="8" t="str">
        <f>TEXT(DAY(Sales[[#This Row],[OrderDate]]),"ddd")</f>
        <v>Mon</v>
      </c>
      <c r="Q8288" s="8" t="str">
        <f>TEXT(MONTH(Sales[[#This Row],[ShipDate]])*29,"mmm")</f>
        <v>Apr</v>
      </c>
      <c r="R8288">
        <v>1585</v>
      </c>
      <c r="S8288" t="s">
        <v>650</v>
      </c>
      <c r="T8288" t="s">
        <v>90</v>
      </c>
      <c r="U8288">
        <v>17403</v>
      </c>
      <c r="V8288" s="1">
        <v>0.7</v>
      </c>
      <c r="W8288">
        <v>-29</v>
      </c>
      <c r="X8288">
        <v>4</v>
      </c>
      <c r="Y8288">
        <v>38</v>
      </c>
      <c r="AD8288"/>
    </row>
    <row r="8289" spans="1:30" x14ac:dyDescent="0.25">
      <c r="A8289" t="s">
        <v>40</v>
      </c>
      <c r="B8289" s="2">
        <v>43828</v>
      </c>
      <c r="C8289" s="35">
        <f>YEAR(Sales[[#This Row],[ShipDate]])</f>
        <v>2019</v>
      </c>
      <c r="D8289" t="s">
        <v>36</v>
      </c>
      <c r="E8289" t="s">
        <v>31</v>
      </c>
      <c r="F8289" t="s">
        <v>43</v>
      </c>
      <c r="G8289" t="s">
        <v>11</v>
      </c>
      <c r="H8289" t="s">
        <v>200</v>
      </c>
      <c r="I8289" t="s">
        <v>149</v>
      </c>
      <c r="J8289" t="s">
        <v>13</v>
      </c>
      <c r="K8289" t="s">
        <v>2703</v>
      </c>
      <c r="L8289" t="s">
        <v>92</v>
      </c>
      <c r="N8289" t="str">
        <f>IF(ISBLANK(Sales[[#This Row],[return]]),"No",Sales[[#This Row],[return]])</f>
        <v>No</v>
      </c>
      <c r="O8289" s="2">
        <v>43823</v>
      </c>
      <c r="P8289" s="8" t="str">
        <f>TEXT(DAY(Sales[[#This Row],[OrderDate]]),"ddd")</f>
        <v>Tue</v>
      </c>
      <c r="Q8289" s="8" t="str">
        <f>TEXT(MONTH(Sales[[#This Row],[ShipDate]])*29,"mmm")</f>
        <v>Dec</v>
      </c>
      <c r="R8289">
        <v>560</v>
      </c>
      <c r="S8289" t="s">
        <v>3179</v>
      </c>
      <c r="T8289" t="s">
        <v>90</v>
      </c>
      <c r="U8289">
        <v>14609</v>
      </c>
      <c r="V8289" s="1">
        <v>0</v>
      </c>
      <c r="W8289">
        <v>7</v>
      </c>
      <c r="X8289">
        <v>1</v>
      </c>
      <c r="Y8289">
        <v>38</v>
      </c>
      <c r="AD8289"/>
    </row>
    <row r="8290" spans="1:30" x14ac:dyDescent="0.25">
      <c r="A8290" t="s">
        <v>40</v>
      </c>
      <c r="B8290" s="2">
        <v>43721</v>
      </c>
      <c r="C8290" s="35">
        <f>YEAR(Sales[[#This Row],[ShipDate]])</f>
        <v>2019</v>
      </c>
      <c r="D8290" t="s">
        <v>36</v>
      </c>
      <c r="E8290" t="s">
        <v>18</v>
      </c>
      <c r="F8290" t="s">
        <v>43</v>
      </c>
      <c r="G8290" t="s">
        <v>11</v>
      </c>
      <c r="H8290" t="s">
        <v>985</v>
      </c>
      <c r="I8290" t="s">
        <v>252</v>
      </c>
      <c r="J8290" t="s">
        <v>13</v>
      </c>
      <c r="K8290" t="s">
        <v>400</v>
      </c>
      <c r="L8290" t="s">
        <v>92</v>
      </c>
      <c r="N8290" t="str">
        <f>IF(ISBLANK(Sales[[#This Row],[return]]),"No",Sales[[#This Row],[return]])</f>
        <v>No</v>
      </c>
      <c r="O8290" s="2">
        <v>43717</v>
      </c>
      <c r="P8290" s="8" t="str">
        <f>TEXT(DAY(Sales[[#This Row],[OrderDate]]),"ddd")</f>
        <v>Mon</v>
      </c>
      <c r="Q8290" s="8" t="str">
        <f>TEXT(MONTH(Sales[[#This Row],[ShipDate]])*29,"mmm")</f>
        <v>Sep</v>
      </c>
      <c r="R8290">
        <v>506</v>
      </c>
      <c r="S8290" t="s">
        <v>853</v>
      </c>
      <c r="T8290" t="s">
        <v>90</v>
      </c>
      <c r="U8290">
        <v>44105</v>
      </c>
      <c r="V8290" s="1">
        <v>0.2</v>
      </c>
      <c r="W8290">
        <v>-9</v>
      </c>
      <c r="X8290">
        <v>2</v>
      </c>
      <c r="Y8290">
        <v>66</v>
      </c>
      <c r="AD8290"/>
    </row>
    <row r="8291" spans="1:30" x14ac:dyDescent="0.25">
      <c r="A8291" t="s">
        <v>40</v>
      </c>
      <c r="B8291" s="2">
        <v>43721</v>
      </c>
      <c r="C8291" s="35">
        <f>YEAR(Sales[[#This Row],[ShipDate]])</f>
        <v>2019</v>
      </c>
      <c r="D8291" t="s">
        <v>36</v>
      </c>
      <c r="E8291" t="s">
        <v>18</v>
      </c>
      <c r="F8291" t="s">
        <v>45</v>
      </c>
      <c r="G8291" t="s">
        <v>25</v>
      </c>
      <c r="H8291" t="s">
        <v>985</v>
      </c>
      <c r="I8291" t="s">
        <v>252</v>
      </c>
      <c r="J8291" t="s">
        <v>13</v>
      </c>
      <c r="K8291" t="s">
        <v>400</v>
      </c>
      <c r="L8291" t="s">
        <v>92</v>
      </c>
      <c r="N8291" t="str">
        <f>IF(ISBLANK(Sales[[#This Row],[return]]),"No",Sales[[#This Row],[return]])</f>
        <v>No</v>
      </c>
      <c r="O8291" s="2">
        <v>43717</v>
      </c>
      <c r="P8291" s="8" t="str">
        <f>TEXT(DAY(Sales[[#This Row],[OrderDate]]),"ddd")</f>
        <v>Mon</v>
      </c>
      <c r="Q8291" s="8" t="str">
        <f>TEXT(MONTH(Sales[[#This Row],[ShipDate]])*29,"mmm")</f>
        <v>Sep</v>
      </c>
      <c r="R8291">
        <v>324</v>
      </c>
      <c r="S8291" t="s">
        <v>586</v>
      </c>
      <c r="T8291" t="s">
        <v>90</v>
      </c>
      <c r="U8291">
        <v>44105</v>
      </c>
      <c r="V8291" s="1">
        <v>0.2</v>
      </c>
      <c r="W8291">
        <v>4</v>
      </c>
      <c r="X8291">
        <v>5</v>
      </c>
      <c r="Y8291">
        <v>26</v>
      </c>
      <c r="AD8291"/>
    </row>
    <row r="8292" spans="1:30" x14ac:dyDescent="0.25">
      <c r="A8292" t="s">
        <v>40</v>
      </c>
      <c r="B8292" s="2">
        <v>43505</v>
      </c>
      <c r="C8292" s="35">
        <f>YEAR(Sales[[#This Row],[ShipDate]])</f>
        <v>2019</v>
      </c>
      <c r="D8292" t="s">
        <v>36</v>
      </c>
      <c r="E8292" t="s">
        <v>18</v>
      </c>
      <c r="F8292" t="s">
        <v>52</v>
      </c>
      <c r="G8292" t="s">
        <v>25</v>
      </c>
      <c r="H8292" t="s">
        <v>200</v>
      </c>
      <c r="I8292" t="s">
        <v>149</v>
      </c>
      <c r="J8292" t="s">
        <v>13</v>
      </c>
      <c r="K8292" t="s">
        <v>1047</v>
      </c>
      <c r="L8292" t="s">
        <v>92</v>
      </c>
      <c r="N8292" t="str">
        <f>IF(ISBLANK(Sales[[#This Row],[return]]),"No",Sales[[#This Row],[return]])</f>
        <v>No</v>
      </c>
      <c r="O8292" s="2">
        <v>43500</v>
      </c>
      <c r="P8292" s="8" t="str">
        <f>TEXT(DAY(Sales[[#This Row],[OrderDate]]),"ddd")</f>
        <v>Wed</v>
      </c>
      <c r="Q8292" s="8" t="str">
        <f>TEXT(MONTH(Sales[[#This Row],[ShipDate]])*29,"mmm")</f>
        <v>Feb</v>
      </c>
      <c r="R8292">
        <v>287</v>
      </c>
      <c r="S8292" t="s">
        <v>1802</v>
      </c>
      <c r="T8292" t="s">
        <v>90</v>
      </c>
      <c r="U8292">
        <v>14609</v>
      </c>
      <c r="V8292" s="1">
        <v>0</v>
      </c>
      <c r="W8292">
        <v>8</v>
      </c>
      <c r="X8292">
        <v>3</v>
      </c>
      <c r="Y8292">
        <v>33</v>
      </c>
      <c r="AD8292"/>
    </row>
    <row r="8293" spans="1:30" x14ac:dyDescent="0.25">
      <c r="A8293" t="s">
        <v>24</v>
      </c>
      <c r="B8293" s="2">
        <v>43753</v>
      </c>
      <c r="C8293" s="35">
        <f>YEAR(Sales[[#This Row],[ShipDate]])</f>
        <v>2019</v>
      </c>
      <c r="D8293" t="s">
        <v>113</v>
      </c>
      <c r="E8293" t="s">
        <v>18</v>
      </c>
      <c r="F8293" t="s">
        <v>59</v>
      </c>
      <c r="G8293" t="s">
        <v>25</v>
      </c>
      <c r="H8293" t="s">
        <v>146</v>
      </c>
      <c r="I8293" t="s">
        <v>149</v>
      </c>
      <c r="J8293" t="s">
        <v>13</v>
      </c>
      <c r="K8293" t="s">
        <v>934</v>
      </c>
      <c r="L8293" t="s">
        <v>92</v>
      </c>
      <c r="N8293" t="str">
        <f>IF(ISBLANK(Sales[[#This Row],[return]]),"No",Sales[[#This Row],[return]])</f>
        <v>No</v>
      </c>
      <c r="O8293" s="2">
        <v>43750</v>
      </c>
      <c r="P8293" s="8" t="str">
        <f>TEXT(DAY(Sales[[#This Row],[OrderDate]]),"ddd")</f>
        <v>Thu</v>
      </c>
      <c r="Q8293" s="8" t="str">
        <f>TEXT(MONTH(Sales[[#This Row],[ShipDate]])*29,"mmm")</f>
        <v>Oct</v>
      </c>
      <c r="R8293">
        <v>1749</v>
      </c>
      <c r="S8293" t="s">
        <v>1688</v>
      </c>
      <c r="T8293" t="s">
        <v>90</v>
      </c>
      <c r="U8293">
        <v>10024</v>
      </c>
      <c r="V8293" s="1">
        <v>0</v>
      </c>
      <c r="W8293">
        <v>5</v>
      </c>
      <c r="X8293">
        <v>2</v>
      </c>
      <c r="Y8293">
        <v>10</v>
      </c>
      <c r="AD8293"/>
    </row>
    <row r="8294" spans="1:30" x14ac:dyDescent="0.25">
      <c r="A8294" t="s">
        <v>24</v>
      </c>
      <c r="B8294" s="2">
        <v>43634</v>
      </c>
      <c r="C8294" s="35">
        <f>YEAR(Sales[[#This Row],[ShipDate]])</f>
        <v>2019</v>
      </c>
      <c r="D8294" t="s">
        <v>113</v>
      </c>
      <c r="E8294" t="s">
        <v>69</v>
      </c>
      <c r="F8294" t="s">
        <v>33</v>
      </c>
      <c r="G8294" t="s">
        <v>25</v>
      </c>
      <c r="H8294" t="s">
        <v>2816</v>
      </c>
      <c r="I8294" t="s">
        <v>129</v>
      </c>
      <c r="J8294" t="s">
        <v>13</v>
      </c>
      <c r="K8294" t="s">
        <v>2911</v>
      </c>
      <c r="L8294" t="s">
        <v>68</v>
      </c>
      <c r="N8294" t="str">
        <f>IF(ISBLANK(Sales[[#This Row],[return]]),"No",Sales[[#This Row],[return]])</f>
        <v>No</v>
      </c>
      <c r="O8294" s="2">
        <v>43631</v>
      </c>
      <c r="P8294" s="8" t="str">
        <f>TEXT(DAY(Sales[[#This Row],[OrderDate]]),"ddd")</f>
        <v>Sun</v>
      </c>
      <c r="Q8294" s="8" t="str">
        <f>TEXT(MONTH(Sales[[#This Row],[ShipDate]])*29,"mmm")</f>
        <v>Jun</v>
      </c>
      <c r="R8294">
        <v>199</v>
      </c>
      <c r="S8294" t="s">
        <v>1018</v>
      </c>
      <c r="T8294" t="s">
        <v>66</v>
      </c>
      <c r="U8294">
        <v>55369</v>
      </c>
      <c r="V8294" s="1">
        <v>0</v>
      </c>
      <c r="W8294">
        <v>22</v>
      </c>
      <c r="X8294">
        <v>3</v>
      </c>
      <c r="Y8294">
        <v>44</v>
      </c>
      <c r="AD8294"/>
    </row>
    <row r="8295" spans="1:30" x14ac:dyDescent="0.25">
      <c r="A8295" t="s">
        <v>24</v>
      </c>
      <c r="B8295" s="2">
        <v>43634</v>
      </c>
      <c r="C8295" s="35">
        <f>YEAR(Sales[[#This Row],[ShipDate]])</f>
        <v>2019</v>
      </c>
      <c r="D8295" t="s">
        <v>113</v>
      </c>
      <c r="E8295" t="s">
        <v>69</v>
      </c>
      <c r="F8295" t="s">
        <v>59</v>
      </c>
      <c r="G8295" t="s">
        <v>25</v>
      </c>
      <c r="H8295" t="s">
        <v>2816</v>
      </c>
      <c r="I8295" t="s">
        <v>129</v>
      </c>
      <c r="J8295" t="s">
        <v>13</v>
      </c>
      <c r="K8295" t="s">
        <v>2911</v>
      </c>
      <c r="L8295" t="s">
        <v>68</v>
      </c>
      <c r="N8295" t="str">
        <f>IF(ISBLANK(Sales[[#This Row],[return]]),"No",Sales[[#This Row],[return]])</f>
        <v>No</v>
      </c>
      <c r="O8295" s="2">
        <v>43631</v>
      </c>
      <c r="P8295" s="8" t="str">
        <f>TEXT(DAY(Sales[[#This Row],[OrderDate]]),"ddd")</f>
        <v>Sun</v>
      </c>
      <c r="Q8295" s="8" t="str">
        <f>TEXT(MONTH(Sales[[#This Row],[ShipDate]])*29,"mmm")</f>
        <v>Jun</v>
      </c>
      <c r="R8295">
        <v>1792</v>
      </c>
      <c r="S8295" t="s">
        <v>2296</v>
      </c>
      <c r="T8295" t="s">
        <v>66</v>
      </c>
      <c r="U8295">
        <v>55369</v>
      </c>
      <c r="V8295" s="1">
        <v>0</v>
      </c>
      <c r="W8295">
        <v>9</v>
      </c>
      <c r="X8295">
        <v>3</v>
      </c>
      <c r="Y8295">
        <v>18</v>
      </c>
      <c r="AD8295"/>
    </row>
    <row r="8296" spans="1:30" x14ac:dyDescent="0.25">
      <c r="A8296" t="s">
        <v>24</v>
      </c>
      <c r="B8296" s="2">
        <v>43634</v>
      </c>
      <c r="C8296" s="35">
        <f>YEAR(Sales[[#This Row],[ShipDate]])</f>
        <v>2019</v>
      </c>
      <c r="D8296" t="s">
        <v>113</v>
      </c>
      <c r="E8296" t="s">
        <v>69</v>
      </c>
      <c r="F8296" t="s">
        <v>39</v>
      </c>
      <c r="G8296" t="s">
        <v>25</v>
      </c>
      <c r="H8296" t="s">
        <v>2816</v>
      </c>
      <c r="I8296" t="s">
        <v>129</v>
      </c>
      <c r="J8296" t="s">
        <v>13</v>
      </c>
      <c r="K8296" t="s">
        <v>2911</v>
      </c>
      <c r="L8296" t="s">
        <v>68</v>
      </c>
      <c r="N8296" t="str">
        <f>IF(ISBLANK(Sales[[#This Row],[return]]),"No",Sales[[#This Row],[return]])</f>
        <v>No</v>
      </c>
      <c r="O8296" s="2">
        <v>43631</v>
      </c>
      <c r="P8296" s="8" t="str">
        <f>TEXT(DAY(Sales[[#This Row],[OrderDate]]),"ddd")</f>
        <v>Sun</v>
      </c>
      <c r="Q8296" s="8" t="str">
        <f>TEXT(MONTH(Sales[[#This Row],[ShipDate]])*29,"mmm")</f>
        <v>Jun</v>
      </c>
      <c r="R8296">
        <v>1546</v>
      </c>
      <c r="S8296" t="s">
        <v>1788</v>
      </c>
      <c r="T8296" t="s">
        <v>66</v>
      </c>
      <c r="U8296">
        <v>55369</v>
      </c>
      <c r="V8296" s="1">
        <v>0</v>
      </c>
      <c r="W8296">
        <v>23</v>
      </c>
      <c r="X8296">
        <v>5</v>
      </c>
      <c r="Y8296">
        <v>85</v>
      </c>
      <c r="AD8296"/>
    </row>
    <row r="8297" spans="1:30" x14ac:dyDescent="0.25">
      <c r="A8297" t="s">
        <v>10</v>
      </c>
      <c r="B8297" s="2">
        <v>43677</v>
      </c>
      <c r="C8297" s="35">
        <f>YEAR(Sales[[#This Row],[ShipDate]])</f>
        <v>2019</v>
      </c>
      <c r="D8297" t="s">
        <v>36</v>
      </c>
      <c r="E8297" t="s">
        <v>18</v>
      </c>
      <c r="F8297" t="s">
        <v>33</v>
      </c>
      <c r="G8297" t="s">
        <v>25</v>
      </c>
      <c r="H8297" t="s">
        <v>2112</v>
      </c>
      <c r="I8297" t="s">
        <v>1928</v>
      </c>
      <c r="J8297" t="s">
        <v>13</v>
      </c>
      <c r="K8297" t="s">
        <v>723</v>
      </c>
      <c r="L8297" t="s">
        <v>68</v>
      </c>
      <c r="N8297" t="str">
        <f>IF(ISBLANK(Sales[[#This Row],[return]]),"No",Sales[[#This Row],[return]])</f>
        <v>No</v>
      </c>
      <c r="O8297" s="2">
        <v>43671</v>
      </c>
      <c r="P8297" s="8" t="str">
        <f>TEXT(DAY(Sales[[#This Row],[OrderDate]]),"ddd")</f>
        <v>Wed</v>
      </c>
      <c r="Q8297" s="8" t="str">
        <f>TEXT(MONTH(Sales[[#This Row],[ShipDate]])*29,"mmm")</f>
        <v>Jul</v>
      </c>
      <c r="R8297">
        <v>207</v>
      </c>
      <c r="S8297" t="s">
        <v>2113</v>
      </c>
      <c r="T8297" t="s">
        <v>66</v>
      </c>
      <c r="U8297">
        <v>57103</v>
      </c>
      <c r="V8297" s="1">
        <v>0</v>
      </c>
      <c r="W8297">
        <v>10</v>
      </c>
      <c r="X8297">
        <v>7</v>
      </c>
      <c r="Y8297">
        <v>20</v>
      </c>
      <c r="AD8297"/>
    </row>
    <row r="8298" spans="1:30" x14ac:dyDescent="0.25">
      <c r="A8298" t="s">
        <v>40</v>
      </c>
      <c r="B8298" s="2">
        <v>43733</v>
      </c>
      <c r="C8298" s="35">
        <f>YEAR(Sales[[#This Row],[ShipDate]])</f>
        <v>2019</v>
      </c>
      <c r="D8298" t="s">
        <v>36</v>
      </c>
      <c r="E8298" t="s">
        <v>18</v>
      </c>
      <c r="F8298" t="s">
        <v>50</v>
      </c>
      <c r="G8298" t="s">
        <v>25</v>
      </c>
      <c r="H8298" t="s">
        <v>88</v>
      </c>
      <c r="I8298" t="s">
        <v>93</v>
      </c>
      <c r="J8298" t="s">
        <v>13</v>
      </c>
      <c r="K8298" t="s">
        <v>95</v>
      </c>
      <c r="L8298" t="s">
        <v>92</v>
      </c>
      <c r="N8298" t="str">
        <f>IF(ISBLANK(Sales[[#This Row],[return]]),"No",Sales[[#This Row],[return]])</f>
        <v>No</v>
      </c>
      <c r="O8298" s="2">
        <v>43729</v>
      </c>
      <c r="P8298" s="8" t="str">
        <f>TEXT(DAY(Sales[[#This Row],[OrderDate]]),"ddd")</f>
        <v>Sat</v>
      </c>
      <c r="Q8298" s="8" t="str">
        <f>TEXT(MONTH(Sales[[#This Row],[ShipDate]])*29,"mmm")</f>
        <v>Sep</v>
      </c>
      <c r="R8298">
        <v>928</v>
      </c>
      <c r="S8298" t="s">
        <v>2162</v>
      </c>
      <c r="T8298" t="s">
        <v>90</v>
      </c>
      <c r="U8298">
        <v>19143</v>
      </c>
      <c r="V8298" s="1">
        <v>0.7</v>
      </c>
      <c r="W8298">
        <v>-2</v>
      </c>
      <c r="X8298">
        <v>2</v>
      </c>
      <c r="Y8298">
        <v>2</v>
      </c>
      <c r="AD8298"/>
    </row>
    <row r="8299" spans="1:30" x14ac:dyDescent="0.25">
      <c r="A8299" t="s">
        <v>40</v>
      </c>
      <c r="B8299" s="2">
        <v>43817</v>
      </c>
      <c r="C8299" s="35">
        <f>YEAR(Sales[[#This Row],[ShipDate]])</f>
        <v>2019</v>
      </c>
      <c r="D8299" t="s">
        <v>36</v>
      </c>
      <c r="E8299" t="s">
        <v>69</v>
      </c>
      <c r="F8299" t="s">
        <v>43</v>
      </c>
      <c r="G8299" t="s">
        <v>11</v>
      </c>
      <c r="H8299" t="s">
        <v>457</v>
      </c>
      <c r="I8299" t="s">
        <v>32</v>
      </c>
      <c r="J8299" t="s">
        <v>13</v>
      </c>
      <c r="K8299" t="s">
        <v>2939</v>
      </c>
      <c r="L8299" t="s">
        <v>30</v>
      </c>
      <c r="M8299" t="s">
        <v>82</v>
      </c>
      <c r="N8299" t="str">
        <f>IF(ISBLANK(Sales[[#This Row],[return]]),"No",Sales[[#This Row],[return]])</f>
        <v>Yes</v>
      </c>
      <c r="O8299" s="2">
        <v>43813</v>
      </c>
      <c r="P8299" s="8" t="str">
        <f>TEXT(DAY(Sales[[#This Row],[OrderDate]]),"ddd")</f>
        <v>Sat</v>
      </c>
      <c r="Q8299" s="8" t="str">
        <f>TEXT(MONTH(Sales[[#This Row],[ShipDate]])*29,"mmm")</f>
        <v>Dec</v>
      </c>
      <c r="R8299">
        <v>552</v>
      </c>
      <c r="S8299" t="s">
        <v>1131</v>
      </c>
      <c r="T8299" t="s">
        <v>28</v>
      </c>
      <c r="U8299">
        <v>92024</v>
      </c>
      <c r="V8299" s="1">
        <v>0</v>
      </c>
      <c r="W8299">
        <v>11</v>
      </c>
      <c r="X8299">
        <v>3</v>
      </c>
      <c r="Y8299">
        <v>26</v>
      </c>
      <c r="AD8299"/>
    </row>
    <row r="8300" spans="1:30" x14ac:dyDescent="0.25">
      <c r="A8300" t="s">
        <v>40</v>
      </c>
      <c r="B8300" s="2">
        <v>43817</v>
      </c>
      <c r="C8300" s="35">
        <f>YEAR(Sales[[#This Row],[ShipDate]])</f>
        <v>2019</v>
      </c>
      <c r="D8300" t="s">
        <v>36</v>
      </c>
      <c r="E8300" t="s">
        <v>69</v>
      </c>
      <c r="F8300" t="s">
        <v>104</v>
      </c>
      <c r="G8300" t="s">
        <v>25</v>
      </c>
      <c r="H8300" t="s">
        <v>457</v>
      </c>
      <c r="I8300" t="s">
        <v>32</v>
      </c>
      <c r="J8300" t="s">
        <v>13</v>
      </c>
      <c r="K8300" t="s">
        <v>2939</v>
      </c>
      <c r="L8300" t="s">
        <v>30</v>
      </c>
      <c r="M8300" t="s">
        <v>82</v>
      </c>
      <c r="N8300" t="str">
        <f>IF(ISBLANK(Sales[[#This Row],[return]]),"No",Sales[[#This Row],[return]])</f>
        <v>Yes</v>
      </c>
      <c r="O8300" s="2">
        <v>43813</v>
      </c>
      <c r="P8300" s="8" t="str">
        <f>TEXT(DAY(Sales[[#This Row],[OrderDate]]),"ddd")</f>
        <v>Sat</v>
      </c>
      <c r="Q8300" s="8" t="str">
        <f>TEXT(MONTH(Sales[[#This Row],[ShipDate]])*29,"mmm")</f>
        <v>Dec</v>
      </c>
      <c r="R8300">
        <v>4</v>
      </c>
      <c r="S8300" t="s">
        <v>3230</v>
      </c>
      <c r="T8300" t="s">
        <v>28</v>
      </c>
      <c r="U8300">
        <v>92024</v>
      </c>
      <c r="V8300" s="1">
        <v>0</v>
      </c>
      <c r="W8300">
        <v>21</v>
      </c>
      <c r="X8300">
        <v>5</v>
      </c>
      <c r="Y8300">
        <v>44</v>
      </c>
      <c r="AD8300"/>
    </row>
    <row r="8301" spans="1:30" x14ac:dyDescent="0.25">
      <c r="A8301" t="s">
        <v>40</v>
      </c>
      <c r="B8301" s="2">
        <v>43817</v>
      </c>
      <c r="C8301" s="35">
        <f>YEAR(Sales[[#This Row],[ShipDate]])</f>
        <v>2019</v>
      </c>
      <c r="D8301" t="s">
        <v>36</v>
      </c>
      <c r="E8301" t="s">
        <v>69</v>
      </c>
      <c r="F8301" t="s">
        <v>50</v>
      </c>
      <c r="G8301" t="s">
        <v>25</v>
      </c>
      <c r="H8301" t="s">
        <v>457</v>
      </c>
      <c r="I8301" t="s">
        <v>32</v>
      </c>
      <c r="J8301" t="s">
        <v>13</v>
      </c>
      <c r="K8301" t="s">
        <v>2939</v>
      </c>
      <c r="L8301" t="s">
        <v>30</v>
      </c>
      <c r="M8301" t="s">
        <v>82</v>
      </c>
      <c r="N8301" t="str">
        <f>IF(ISBLANK(Sales[[#This Row],[return]]),"No",Sales[[#This Row],[return]])</f>
        <v>Yes</v>
      </c>
      <c r="O8301" s="2">
        <v>43813</v>
      </c>
      <c r="P8301" s="8" t="str">
        <f>TEXT(DAY(Sales[[#This Row],[OrderDate]]),"ddd")</f>
        <v>Sat</v>
      </c>
      <c r="Q8301" s="8" t="str">
        <f>TEXT(MONTH(Sales[[#This Row],[ShipDate]])*29,"mmm")</f>
        <v>Dec</v>
      </c>
      <c r="R8301">
        <v>1635</v>
      </c>
      <c r="S8301" t="s">
        <v>2210</v>
      </c>
      <c r="T8301" t="s">
        <v>28</v>
      </c>
      <c r="U8301">
        <v>92024</v>
      </c>
      <c r="V8301" s="1">
        <v>0.2</v>
      </c>
      <c r="W8301">
        <v>23</v>
      </c>
      <c r="X8301">
        <v>14</v>
      </c>
      <c r="Y8301">
        <v>65</v>
      </c>
      <c r="AD8301"/>
    </row>
    <row r="8302" spans="1:30" x14ac:dyDescent="0.25">
      <c r="A8302" t="s">
        <v>24</v>
      </c>
      <c r="B8302" s="2">
        <v>43798</v>
      </c>
      <c r="C8302" s="35">
        <f>YEAR(Sales[[#This Row],[ShipDate]])</f>
        <v>2019</v>
      </c>
      <c r="D8302" t="s">
        <v>19</v>
      </c>
      <c r="E8302" t="s">
        <v>18</v>
      </c>
      <c r="F8302" t="s">
        <v>39</v>
      </c>
      <c r="G8302" t="s">
        <v>25</v>
      </c>
      <c r="H8302" t="s">
        <v>837</v>
      </c>
      <c r="I8302" t="s">
        <v>169</v>
      </c>
      <c r="J8302" t="s">
        <v>13</v>
      </c>
      <c r="K8302" t="s">
        <v>1133</v>
      </c>
      <c r="L8302" t="s">
        <v>30</v>
      </c>
      <c r="M8302" t="s">
        <v>82</v>
      </c>
      <c r="N8302" t="str">
        <f>IF(ISBLANK(Sales[[#This Row],[return]]),"No",Sales[[#This Row],[return]])</f>
        <v>Yes</v>
      </c>
      <c r="O8302" s="2">
        <v>43793</v>
      </c>
      <c r="P8302" s="8" t="str">
        <f>TEXT(DAY(Sales[[#This Row],[OrderDate]]),"ddd")</f>
        <v>Tue</v>
      </c>
      <c r="Q8302" s="8" t="str">
        <f>TEXT(MONTH(Sales[[#This Row],[ShipDate]])*29,"mmm")</f>
        <v>Nov</v>
      </c>
      <c r="R8302">
        <v>635</v>
      </c>
      <c r="S8302" t="s">
        <v>716</v>
      </c>
      <c r="T8302" t="s">
        <v>28</v>
      </c>
      <c r="U8302">
        <v>85204</v>
      </c>
      <c r="V8302" s="1">
        <v>0.2</v>
      </c>
      <c r="W8302">
        <v>-42</v>
      </c>
      <c r="X8302">
        <v>8</v>
      </c>
      <c r="Y8302">
        <v>416</v>
      </c>
      <c r="AD8302"/>
    </row>
    <row r="8303" spans="1:30" x14ac:dyDescent="0.25">
      <c r="A8303" t="s">
        <v>24</v>
      </c>
      <c r="B8303" s="2">
        <v>43798</v>
      </c>
      <c r="C8303" s="35">
        <f>YEAR(Sales[[#This Row],[ShipDate]])</f>
        <v>2019</v>
      </c>
      <c r="D8303" t="s">
        <v>19</v>
      </c>
      <c r="E8303" t="s">
        <v>18</v>
      </c>
      <c r="F8303" t="s">
        <v>50</v>
      </c>
      <c r="G8303" t="s">
        <v>25</v>
      </c>
      <c r="H8303" t="s">
        <v>837</v>
      </c>
      <c r="I8303" t="s">
        <v>169</v>
      </c>
      <c r="J8303" t="s">
        <v>13</v>
      </c>
      <c r="K8303" t="s">
        <v>1133</v>
      </c>
      <c r="L8303" t="s">
        <v>30</v>
      </c>
      <c r="M8303" t="s">
        <v>82</v>
      </c>
      <c r="N8303" t="str">
        <f>IF(ISBLANK(Sales[[#This Row],[return]]),"No",Sales[[#This Row],[return]])</f>
        <v>Yes</v>
      </c>
      <c r="O8303" s="2">
        <v>43793</v>
      </c>
      <c r="P8303" s="8" t="str">
        <f>TEXT(DAY(Sales[[#This Row],[OrderDate]]),"ddd")</f>
        <v>Tue</v>
      </c>
      <c r="Q8303" s="8" t="str">
        <f>TEXT(MONTH(Sales[[#This Row],[ShipDate]])*29,"mmm")</f>
        <v>Nov</v>
      </c>
      <c r="R8303">
        <v>706</v>
      </c>
      <c r="S8303" t="s">
        <v>2225</v>
      </c>
      <c r="T8303" t="s">
        <v>28</v>
      </c>
      <c r="U8303">
        <v>85204</v>
      </c>
      <c r="V8303" s="1">
        <v>0.7</v>
      </c>
      <c r="W8303">
        <v>-15</v>
      </c>
      <c r="X8303">
        <v>2</v>
      </c>
      <c r="Y8303">
        <v>21</v>
      </c>
      <c r="AD8303"/>
    </row>
    <row r="8304" spans="1:30" x14ac:dyDescent="0.25">
      <c r="A8304" t="s">
        <v>40</v>
      </c>
      <c r="B8304" s="2">
        <v>43635</v>
      </c>
      <c r="C8304" s="35">
        <f>YEAR(Sales[[#This Row],[ShipDate]])</f>
        <v>2019</v>
      </c>
      <c r="D8304" t="s">
        <v>36</v>
      </c>
      <c r="E8304" t="s">
        <v>18</v>
      </c>
      <c r="F8304" t="s">
        <v>48</v>
      </c>
      <c r="G8304" t="s">
        <v>46</v>
      </c>
      <c r="H8304" t="s">
        <v>79</v>
      </c>
      <c r="I8304" t="s">
        <v>32</v>
      </c>
      <c r="J8304" t="s">
        <v>13</v>
      </c>
      <c r="K8304" t="s">
        <v>582</v>
      </c>
      <c r="L8304" t="s">
        <v>30</v>
      </c>
      <c r="N8304" t="str">
        <f>IF(ISBLANK(Sales[[#This Row],[return]]),"No",Sales[[#This Row],[return]])</f>
        <v>No</v>
      </c>
      <c r="O8304" s="2">
        <v>43631</v>
      </c>
      <c r="P8304" s="8" t="str">
        <f>TEXT(DAY(Sales[[#This Row],[OrderDate]]),"ddd")</f>
        <v>Sun</v>
      </c>
      <c r="Q8304" s="8" t="str">
        <f>TEXT(MONTH(Sales[[#This Row],[ShipDate]])*29,"mmm")</f>
        <v>Jun</v>
      </c>
      <c r="R8304">
        <v>137</v>
      </c>
      <c r="S8304" t="s">
        <v>279</v>
      </c>
      <c r="T8304" t="s">
        <v>28</v>
      </c>
      <c r="U8304">
        <v>94122</v>
      </c>
      <c r="V8304" s="1">
        <v>0.2</v>
      </c>
      <c r="W8304">
        <v>5</v>
      </c>
      <c r="X8304">
        <v>3</v>
      </c>
      <c r="Y8304">
        <v>48</v>
      </c>
      <c r="AD8304"/>
    </row>
    <row r="8305" spans="1:30" x14ac:dyDescent="0.25">
      <c r="A8305" t="s">
        <v>24</v>
      </c>
      <c r="B8305" s="2">
        <v>43736</v>
      </c>
      <c r="C8305" s="35">
        <f>YEAR(Sales[[#This Row],[ShipDate]])</f>
        <v>2019</v>
      </c>
      <c r="D8305" t="s">
        <v>113</v>
      </c>
      <c r="E8305" t="s">
        <v>31</v>
      </c>
      <c r="F8305" t="s">
        <v>39</v>
      </c>
      <c r="G8305" t="s">
        <v>25</v>
      </c>
      <c r="H8305" t="s">
        <v>2784</v>
      </c>
      <c r="I8305" t="s">
        <v>812</v>
      </c>
      <c r="J8305" t="s">
        <v>13</v>
      </c>
      <c r="K8305" t="s">
        <v>2630</v>
      </c>
      <c r="L8305" t="s">
        <v>30</v>
      </c>
      <c r="N8305" t="str">
        <f>IF(ISBLANK(Sales[[#This Row],[return]]),"No",Sales[[#This Row],[return]])</f>
        <v>No</v>
      </c>
      <c r="O8305" s="2">
        <v>43733</v>
      </c>
      <c r="P8305" s="8" t="str">
        <f>TEXT(DAY(Sales[[#This Row],[OrderDate]]),"ddd")</f>
        <v>Wed</v>
      </c>
      <c r="Q8305" s="8" t="str">
        <f>TEXT(MONTH(Sales[[#This Row],[ShipDate]])*29,"mmm")</f>
        <v>Sep</v>
      </c>
      <c r="R8305">
        <v>935</v>
      </c>
      <c r="S8305" t="s">
        <v>1984</v>
      </c>
      <c r="T8305" t="s">
        <v>28</v>
      </c>
      <c r="U8305">
        <v>59601</v>
      </c>
      <c r="V8305" s="1">
        <v>0</v>
      </c>
      <c r="W8305">
        <v>10</v>
      </c>
      <c r="X8305">
        <v>5</v>
      </c>
      <c r="Y8305">
        <v>40</v>
      </c>
      <c r="AD8305"/>
    </row>
    <row r="8306" spans="1:30" x14ac:dyDescent="0.25">
      <c r="A8306" t="s">
        <v>40</v>
      </c>
      <c r="B8306" s="2">
        <v>43827</v>
      </c>
      <c r="C8306" s="35">
        <f>YEAR(Sales[[#This Row],[ShipDate]])</f>
        <v>2019</v>
      </c>
      <c r="D8306" t="s">
        <v>36</v>
      </c>
      <c r="E8306" t="s">
        <v>18</v>
      </c>
      <c r="F8306" t="s">
        <v>23</v>
      </c>
      <c r="G8306" t="s">
        <v>11</v>
      </c>
      <c r="H8306" t="s">
        <v>1049</v>
      </c>
      <c r="I8306" t="s">
        <v>149</v>
      </c>
      <c r="J8306" t="s">
        <v>13</v>
      </c>
      <c r="K8306" t="s">
        <v>1517</v>
      </c>
      <c r="L8306" t="s">
        <v>92</v>
      </c>
      <c r="N8306" t="str">
        <f>IF(ISBLANK(Sales[[#This Row],[return]]),"No",Sales[[#This Row],[return]])</f>
        <v>No</v>
      </c>
      <c r="O8306" s="2">
        <v>43823</v>
      </c>
      <c r="P8306" s="8" t="str">
        <f>TEXT(DAY(Sales[[#This Row],[OrderDate]]),"ddd")</f>
        <v>Tue</v>
      </c>
      <c r="Q8306" s="8" t="str">
        <f>TEXT(MONTH(Sales[[#This Row],[ShipDate]])*29,"mmm")</f>
        <v>Dec</v>
      </c>
      <c r="R8306">
        <v>529</v>
      </c>
      <c r="S8306" t="s">
        <v>550</v>
      </c>
      <c r="T8306" t="s">
        <v>90</v>
      </c>
      <c r="U8306">
        <v>11572</v>
      </c>
      <c r="V8306" s="1">
        <v>0.1</v>
      </c>
      <c r="W8306">
        <v>48</v>
      </c>
      <c r="X8306">
        <v>2</v>
      </c>
      <c r="Y8306">
        <v>272</v>
      </c>
      <c r="AD8306"/>
    </row>
    <row r="8307" spans="1:30" x14ac:dyDescent="0.25">
      <c r="A8307" t="s">
        <v>40</v>
      </c>
      <c r="B8307" s="2">
        <v>43827</v>
      </c>
      <c r="C8307" s="35">
        <f>YEAR(Sales[[#This Row],[ShipDate]])</f>
        <v>2019</v>
      </c>
      <c r="D8307" t="s">
        <v>36</v>
      </c>
      <c r="E8307" t="s">
        <v>18</v>
      </c>
      <c r="F8307" t="s">
        <v>50</v>
      </c>
      <c r="G8307" t="s">
        <v>25</v>
      </c>
      <c r="H8307" t="s">
        <v>1049</v>
      </c>
      <c r="I8307" t="s">
        <v>149</v>
      </c>
      <c r="J8307" t="s">
        <v>13</v>
      </c>
      <c r="K8307" t="s">
        <v>1517</v>
      </c>
      <c r="L8307" t="s">
        <v>92</v>
      </c>
      <c r="N8307" t="str">
        <f>IF(ISBLANK(Sales[[#This Row],[return]]),"No",Sales[[#This Row],[return]])</f>
        <v>No</v>
      </c>
      <c r="O8307" s="2">
        <v>43823</v>
      </c>
      <c r="P8307" s="8" t="str">
        <f>TEXT(DAY(Sales[[#This Row],[OrderDate]]),"ddd")</f>
        <v>Tue</v>
      </c>
      <c r="Q8307" s="8" t="str">
        <f>TEXT(MONTH(Sales[[#This Row],[ShipDate]])*29,"mmm")</f>
        <v>Dec</v>
      </c>
      <c r="R8307">
        <v>536</v>
      </c>
      <c r="S8307" t="s">
        <v>2214</v>
      </c>
      <c r="T8307" t="s">
        <v>90</v>
      </c>
      <c r="U8307">
        <v>11572</v>
      </c>
      <c r="V8307" s="1">
        <v>0.2</v>
      </c>
      <c r="W8307">
        <v>5</v>
      </c>
      <c r="X8307">
        <v>3</v>
      </c>
      <c r="Y8307">
        <v>14</v>
      </c>
      <c r="AD8307"/>
    </row>
    <row r="8308" spans="1:30" x14ac:dyDescent="0.25">
      <c r="A8308" t="s">
        <v>24</v>
      </c>
      <c r="B8308" s="2">
        <v>43642</v>
      </c>
      <c r="C8308" s="35">
        <f>YEAR(Sales[[#This Row],[ShipDate]])</f>
        <v>2019</v>
      </c>
      <c r="D8308" t="s">
        <v>36</v>
      </c>
      <c r="E8308" t="s">
        <v>31</v>
      </c>
      <c r="F8308" t="s">
        <v>39</v>
      </c>
      <c r="G8308" t="s">
        <v>25</v>
      </c>
      <c r="H8308" t="s">
        <v>146</v>
      </c>
      <c r="I8308" t="s">
        <v>149</v>
      </c>
      <c r="J8308" t="s">
        <v>13</v>
      </c>
      <c r="K8308" t="s">
        <v>206</v>
      </c>
      <c r="L8308" t="s">
        <v>92</v>
      </c>
      <c r="N8308" t="str">
        <f>IF(ISBLANK(Sales[[#This Row],[return]]),"No",Sales[[#This Row],[return]])</f>
        <v>No</v>
      </c>
      <c r="O8308" s="2">
        <v>43635</v>
      </c>
      <c r="P8308" s="8" t="str">
        <f>TEXT(DAY(Sales[[#This Row],[OrderDate]]),"ddd")</f>
        <v>Thu</v>
      </c>
      <c r="Q8308" s="8" t="str">
        <f>TEXT(MONTH(Sales[[#This Row],[ShipDate]])*29,"mmm")</f>
        <v>Jun</v>
      </c>
      <c r="R8308">
        <v>1483</v>
      </c>
      <c r="S8308" t="s">
        <v>980</v>
      </c>
      <c r="T8308" t="s">
        <v>90</v>
      </c>
      <c r="U8308">
        <v>10035</v>
      </c>
      <c r="V8308" s="1">
        <v>0</v>
      </c>
      <c r="W8308">
        <v>6</v>
      </c>
      <c r="X8308">
        <v>2</v>
      </c>
      <c r="Y8308">
        <v>129</v>
      </c>
      <c r="AD8308"/>
    </row>
    <row r="8309" spans="1:30" x14ac:dyDescent="0.25">
      <c r="A8309" t="s">
        <v>24</v>
      </c>
      <c r="B8309" s="2">
        <v>43642</v>
      </c>
      <c r="C8309" s="35">
        <f>YEAR(Sales[[#This Row],[ShipDate]])</f>
        <v>2019</v>
      </c>
      <c r="D8309" t="s">
        <v>36</v>
      </c>
      <c r="E8309" t="s">
        <v>31</v>
      </c>
      <c r="F8309" t="s">
        <v>50</v>
      </c>
      <c r="G8309" t="s">
        <v>25</v>
      </c>
      <c r="H8309" t="s">
        <v>146</v>
      </c>
      <c r="I8309" t="s">
        <v>149</v>
      </c>
      <c r="J8309" t="s">
        <v>13</v>
      </c>
      <c r="K8309" t="s">
        <v>206</v>
      </c>
      <c r="L8309" t="s">
        <v>92</v>
      </c>
      <c r="N8309" t="str">
        <f>IF(ISBLANK(Sales[[#This Row],[return]]),"No",Sales[[#This Row],[return]])</f>
        <v>No</v>
      </c>
      <c r="O8309" s="2">
        <v>43635</v>
      </c>
      <c r="P8309" s="8" t="str">
        <f>TEXT(DAY(Sales[[#This Row],[OrderDate]]),"ddd")</f>
        <v>Thu</v>
      </c>
      <c r="Q8309" s="8" t="str">
        <f>TEXT(MONTH(Sales[[#This Row],[ShipDate]])*29,"mmm")</f>
        <v>Jun</v>
      </c>
      <c r="R8309">
        <v>1652</v>
      </c>
      <c r="S8309" t="s">
        <v>955</v>
      </c>
      <c r="T8309" t="s">
        <v>90</v>
      </c>
      <c r="U8309">
        <v>10035</v>
      </c>
      <c r="V8309" s="1">
        <v>0.2</v>
      </c>
      <c r="W8309">
        <v>4</v>
      </c>
      <c r="X8309">
        <v>3</v>
      </c>
      <c r="Y8309">
        <v>12</v>
      </c>
      <c r="AD8309"/>
    </row>
    <row r="8310" spans="1:30" x14ac:dyDescent="0.25">
      <c r="A8310" t="s">
        <v>40</v>
      </c>
      <c r="B8310" s="2">
        <v>42443</v>
      </c>
      <c r="C8310" s="35">
        <f>YEAR(Sales[[#This Row],[ShipDate]])</f>
        <v>2016</v>
      </c>
      <c r="D8310" t="s">
        <v>36</v>
      </c>
      <c r="E8310" t="s">
        <v>18</v>
      </c>
      <c r="F8310" t="s">
        <v>59</v>
      </c>
      <c r="G8310" t="s">
        <v>25</v>
      </c>
      <c r="H8310" t="s">
        <v>2088</v>
      </c>
      <c r="I8310" t="s">
        <v>133</v>
      </c>
      <c r="J8310" t="s">
        <v>13</v>
      </c>
      <c r="K8310" t="s">
        <v>1498</v>
      </c>
      <c r="L8310" t="s">
        <v>68</v>
      </c>
      <c r="N8310" t="str">
        <f>IF(ISBLANK(Sales[[#This Row],[return]]),"No",Sales[[#This Row],[return]])</f>
        <v>No</v>
      </c>
      <c r="O8310" s="2">
        <v>42439</v>
      </c>
      <c r="P8310" s="8" t="str">
        <f>TEXT(DAY(Sales[[#This Row],[OrderDate]]),"ddd")</f>
        <v>Tue</v>
      </c>
      <c r="Q8310" s="8" t="str">
        <f>TEXT(MONTH(Sales[[#This Row],[ShipDate]])*29,"mmm")</f>
        <v>Mar</v>
      </c>
      <c r="R8310">
        <v>733</v>
      </c>
      <c r="S8310" t="s">
        <v>3248</v>
      </c>
      <c r="T8310" t="s">
        <v>66</v>
      </c>
      <c r="U8310">
        <v>48073</v>
      </c>
      <c r="V8310" s="1">
        <v>0</v>
      </c>
      <c r="W8310">
        <v>11</v>
      </c>
      <c r="X8310">
        <v>2</v>
      </c>
      <c r="Y8310">
        <v>22</v>
      </c>
      <c r="AD8310"/>
    </row>
    <row r="8311" spans="1:30" x14ac:dyDescent="0.25">
      <c r="A8311" t="s">
        <v>40</v>
      </c>
      <c r="B8311" s="2">
        <v>42632</v>
      </c>
      <c r="C8311" s="35">
        <f>YEAR(Sales[[#This Row],[ShipDate]])</f>
        <v>2016</v>
      </c>
      <c r="D8311" t="s">
        <v>36</v>
      </c>
      <c r="E8311" t="s">
        <v>31</v>
      </c>
      <c r="F8311" t="s">
        <v>52</v>
      </c>
      <c r="G8311" t="s">
        <v>25</v>
      </c>
      <c r="H8311" t="s">
        <v>164</v>
      </c>
      <c r="I8311" t="s">
        <v>120</v>
      </c>
      <c r="J8311" t="s">
        <v>13</v>
      </c>
      <c r="K8311" t="s">
        <v>350</v>
      </c>
      <c r="L8311" t="s">
        <v>68</v>
      </c>
      <c r="N8311" t="str">
        <f>IF(ISBLANK(Sales[[#This Row],[return]]),"No",Sales[[#This Row],[return]])</f>
        <v>No</v>
      </c>
      <c r="O8311" s="2">
        <v>42627</v>
      </c>
      <c r="P8311" s="8" t="str">
        <f>TEXT(DAY(Sales[[#This Row],[OrderDate]]),"ddd")</f>
        <v>Sat</v>
      </c>
      <c r="Q8311" s="8" t="str">
        <f>TEXT(MONTH(Sales[[#This Row],[ShipDate]])*29,"mmm")</f>
        <v>Sep</v>
      </c>
      <c r="R8311">
        <v>953</v>
      </c>
      <c r="S8311" t="s">
        <v>351</v>
      </c>
      <c r="T8311" t="s">
        <v>66</v>
      </c>
      <c r="U8311">
        <v>60623</v>
      </c>
      <c r="V8311" s="1">
        <v>0.8</v>
      </c>
      <c r="W8311">
        <v>-131</v>
      </c>
      <c r="X8311">
        <v>2</v>
      </c>
      <c r="Y8311">
        <v>52</v>
      </c>
      <c r="AD8311"/>
    </row>
    <row r="8312" spans="1:30" x14ac:dyDescent="0.25">
      <c r="A8312" t="s">
        <v>40</v>
      </c>
      <c r="B8312" s="2">
        <v>42632</v>
      </c>
      <c r="C8312" s="35">
        <f>YEAR(Sales[[#This Row],[ShipDate]])</f>
        <v>2016</v>
      </c>
      <c r="D8312" t="s">
        <v>36</v>
      </c>
      <c r="E8312" t="s">
        <v>31</v>
      </c>
      <c r="F8312" t="s">
        <v>33</v>
      </c>
      <c r="G8312" t="s">
        <v>25</v>
      </c>
      <c r="H8312" t="s">
        <v>164</v>
      </c>
      <c r="I8312" t="s">
        <v>120</v>
      </c>
      <c r="J8312" t="s">
        <v>13</v>
      </c>
      <c r="K8312" t="s">
        <v>350</v>
      </c>
      <c r="L8312" t="s">
        <v>68</v>
      </c>
      <c r="N8312" t="str">
        <f>IF(ISBLANK(Sales[[#This Row],[return]]),"No",Sales[[#This Row],[return]])</f>
        <v>No</v>
      </c>
      <c r="O8312" s="2">
        <v>42627</v>
      </c>
      <c r="P8312" s="8" t="str">
        <f>TEXT(DAY(Sales[[#This Row],[OrderDate]]),"ddd")</f>
        <v>Sat</v>
      </c>
      <c r="Q8312" s="8" t="str">
        <f>TEXT(MONTH(Sales[[#This Row],[ShipDate]])*29,"mmm")</f>
        <v>Sep</v>
      </c>
      <c r="R8312">
        <v>220</v>
      </c>
      <c r="S8312" t="s">
        <v>352</v>
      </c>
      <c r="T8312" t="s">
        <v>66</v>
      </c>
      <c r="U8312">
        <v>60623</v>
      </c>
      <c r="V8312" s="1">
        <v>0.2</v>
      </c>
      <c r="W8312">
        <v>7</v>
      </c>
      <c r="X8312">
        <v>4</v>
      </c>
      <c r="Y8312">
        <v>20</v>
      </c>
      <c r="AD8312"/>
    </row>
    <row r="8313" spans="1:30" x14ac:dyDescent="0.25">
      <c r="A8313" t="s">
        <v>10</v>
      </c>
      <c r="B8313" s="2">
        <v>42505</v>
      </c>
      <c r="C8313" s="35">
        <f>YEAR(Sales[[#This Row],[ShipDate]])</f>
        <v>2016</v>
      </c>
      <c r="D8313" t="s">
        <v>36</v>
      </c>
      <c r="E8313" t="s">
        <v>18</v>
      </c>
      <c r="F8313" t="s">
        <v>99</v>
      </c>
      <c r="G8313" t="s">
        <v>46</v>
      </c>
      <c r="H8313" t="s">
        <v>79</v>
      </c>
      <c r="I8313" t="s">
        <v>32</v>
      </c>
      <c r="J8313" t="s">
        <v>13</v>
      </c>
      <c r="K8313" t="s">
        <v>1281</v>
      </c>
      <c r="L8313" t="s">
        <v>30</v>
      </c>
      <c r="N8313" t="str">
        <f>IF(ISBLANK(Sales[[#This Row],[return]]),"No",Sales[[#This Row],[return]])</f>
        <v>No</v>
      </c>
      <c r="O8313" s="2">
        <v>42499</v>
      </c>
      <c r="P8313" s="8" t="str">
        <f>TEXT(DAY(Sales[[#This Row],[OrderDate]]),"ddd")</f>
        <v>Mon</v>
      </c>
      <c r="Q8313" s="8" t="str">
        <f>TEXT(MONTH(Sales[[#This Row],[ShipDate]])*29,"mmm")</f>
        <v>May</v>
      </c>
      <c r="R8313">
        <v>1471</v>
      </c>
      <c r="S8313" t="s">
        <v>419</v>
      </c>
      <c r="T8313" t="s">
        <v>28</v>
      </c>
      <c r="U8313">
        <v>94110</v>
      </c>
      <c r="V8313" s="1">
        <v>0</v>
      </c>
      <c r="W8313">
        <v>40</v>
      </c>
      <c r="X8313">
        <v>3</v>
      </c>
      <c r="Y8313">
        <v>168</v>
      </c>
      <c r="AD8313"/>
    </row>
    <row r="8314" spans="1:30" x14ac:dyDescent="0.25">
      <c r="A8314" t="s">
        <v>10</v>
      </c>
      <c r="B8314" s="2">
        <v>42505</v>
      </c>
      <c r="C8314" s="35">
        <f>YEAR(Sales[[#This Row],[ShipDate]])</f>
        <v>2016</v>
      </c>
      <c r="D8314" t="s">
        <v>36</v>
      </c>
      <c r="E8314" t="s">
        <v>18</v>
      </c>
      <c r="F8314" t="s">
        <v>99</v>
      </c>
      <c r="G8314" t="s">
        <v>46</v>
      </c>
      <c r="H8314" t="s">
        <v>79</v>
      </c>
      <c r="I8314" t="s">
        <v>32</v>
      </c>
      <c r="J8314" t="s">
        <v>13</v>
      </c>
      <c r="K8314" t="s">
        <v>1281</v>
      </c>
      <c r="L8314" t="s">
        <v>30</v>
      </c>
      <c r="N8314" t="str">
        <f>IF(ISBLANK(Sales[[#This Row],[return]]),"No",Sales[[#This Row],[return]])</f>
        <v>No</v>
      </c>
      <c r="O8314" s="2">
        <v>42499</v>
      </c>
      <c r="P8314" s="8" t="str">
        <f>TEXT(DAY(Sales[[#This Row],[OrderDate]]),"ddd")</f>
        <v>Mon</v>
      </c>
      <c r="Q8314" s="8" t="str">
        <f>TEXT(MONTH(Sales[[#This Row],[ShipDate]])*29,"mmm")</f>
        <v>May</v>
      </c>
      <c r="R8314">
        <v>967</v>
      </c>
      <c r="S8314" t="s">
        <v>2497</v>
      </c>
      <c r="T8314" t="s">
        <v>28</v>
      </c>
      <c r="U8314">
        <v>94110</v>
      </c>
      <c r="V8314" s="1">
        <v>0</v>
      </c>
      <c r="W8314">
        <v>4</v>
      </c>
      <c r="X8314">
        <v>4</v>
      </c>
      <c r="Y8314">
        <v>68</v>
      </c>
      <c r="AD8314"/>
    </row>
    <row r="8315" spans="1:30" x14ac:dyDescent="0.25">
      <c r="A8315" t="s">
        <v>40</v>
      </c>
      <c r="B8315" s="2">
        <v>42721</v>
      </c>
      <c r="C8315" s="35">
        <f>YEAR(Sales[[#This Row],[ShipDate]])</f>
        <v>2016</v>
      </c>
      <c r="D8315" t="s">
        <v>36</v>
      </c>
      <c r="E8315" t="s">
        <v>31</v>
      </c>
      <c r="F8315" t="s">
        <v>43</v>
      </c>
      <c r="G8315" t="s">
        <v>11</v>
      </c>
      <c r="H8315" t="s">
        <v>164</v>
      </c>
      <c r="I8315" t="s">
        <v>120</v>
      </c>
      <c r="J8315" t="s">
        <v>13</v>
      </c>
      <c r="K8315" t="s">
        <v>878</v>
      </c>
      <c r="L8315" t="s">
        <v>68</v>
      </c>
      <c r="N8315" t="str">
        <f>IF(ISBLANK(Sales[[#This Row],[return]]),"No",Sales[[#This Row],[return]])</f>
        <v>No</v>
      </c>
      <c r="O8315" s="2">
        <v>42717</v>
      </c>
      <c r="P8315" s="8" t="str">
        <f>TEXT(DAY(Sales[[#This Row],[OrderDate]]),"ddd")</f>
        <v>Fri</v>
      </c>
      <c r="Q8315" s="8" t="str">
        <f>TEXT(MONTH(Sales[[#This Row],[ShipDate]])*29,"mmm")</f>
        <v>Dec</v>
      </c>
      <c r="R8315">
        <v>870</v>
      </c>
      <c r="S8315" t="s">
        <v>2698</v>
      </c>
      <c r="T8315" t="s">
        <v>66</v>
      </c>
      <c r="U8315">
        <v>60623</v>
      </c>
      <c r="V8315" s="1">
        <v>0.6</v>
      </c>
      <c r="W8315">
        <v>-42</v>
      </c>
      <c r="X8315">
        <v>3</v>
      </c>
      <c r="Y8315">
        <v>94</v>
      </c>
      <c r="AD8315"/>
    </row>
    <row r="8316" spans="1:30" x14ac:dyDescent="0.25">
      <c r="A8316" t="s">
        <v>40</v>
      </c>
      <c r="B8316" s="2">
        <v>42473</v>
      </c>
      <c r="C8316" s="35">
        <f>YEAR(Sales[[#This Row],[ShipDate]])</f>
        <v>2016</v>
      </c>
      <c r="D8316" t="s">
        <v>19</v>
      </c>
      <c r="E8316" t="s">
        <v>18</v>
      </c>
      <c r="F8316" t="s">
        <v>59</v>
      </c>
      <c r="G8316" t="s">
        <v>25</v>
      </c>
      <c r="H8316" t="s">
        <v>660</v>
      </c>
      <c r="I8316" t="s">
        <v>37</v>
      </c>
      <c r="J8316" t="s">
        <v>13</v>
      </c>
      <c r="K8316" t="s">
        <v>1022</v>
      </c>
      <c r="L8316" t="s">
        <v>17</v>
      </c>
      <c r="N8316" t="str">
        <f>IF(ISBLANK(Sales[[#This Row],[return]]),"No",Sales[[#This Row],[return]])</f>
        <v>No</v>
      </c>
      <c r="O8316" s="2">
        <v>42471</v>
      </c>
      <c r="P8316" s="8" t="str">
        <f>TEXT(DAY(Sales[[#This Row],[OrderDate]]),"ddd")</f>
        <v>Wed</v>
      </c>
      <c r="Q8316" s="8" t="str">
        <f>TEXT(MONTH(Sales[[#This Row],[ShipDate]])*29,"mmm")</f>
        <v>Apr</v>
      </c>
      <c r="R8316">
        <v>1829</v>
      </c>
      <c r="S8316" t="s">
        <v>1846</v>
      </c>
      <c r="T8316" t="s">
        <v>15</v>
      </c>
      <c r="U8316">
        <v>33180</v>
      </c>
      <c r="V8316" s="1">
        <v>0.2</v>
      </c>
      <c r="W8316">
        <v>4</v>
      </c>
      <c r="X8316">
        <v>2</v>
      </c>
      <c r="Y8316">
        <v>10</v>
      </c>
      <c r="AD8316"/>
    </row>
    <row r="8317" spans="1:30" x14ac:dyDescent="0.25">
      <c r="A8317" t="s">
        <v>40</v>
      </c>
      <c r="B8317" s="2">
        <v>42473</v>
      </c>
      <c r="C8317" s="35">
        <f>YEAR(Sales[[#This Row],[ShipDate]])</f>
        <v>2016</v>
      </c>
      <c r="D8317" t="s">
        <v>19</v>
      </c>
      <c r="E8317" t="s">
        <v>18</v>
      </c>
      <c r="F8317" t="s">
        <v>150</v>
      </c>
      <c r="G8317" t="s">
        <v>25</v>
      </c>
      <c r="H8317" t="s">
        <v>660</v>
      </c>
      <c r="I8317" t="s">
        <v>37</v>
      </c>
      <c r="J8317" t="s">
        <v>13</v>
      </c>
      <c r="K8317" t="s">
        <v>1022</v>
      </c>
      <c r="L8317" t="s">
        <v>17</v>
      </c>
      <c r="N8317" t="str">
        <f>IF(ISBLANK(Sales[[#This Row],[return]]),"No",Sales[[#This Row],[return]])</f>
        <v>No</v>
      </c>
      <c r="O8317" s="2">
        <v>42471</v>
      </c>
      <c r="P8317" s="8" t="str">
        <f>TEXT(DAY(Sales[[#This Row],[OrderDate]]),"ddd")</f>
        <v>Wed</v>
      </c>
      <c r="Q8317" s="8" t="str">
        <f>TEXT(MONTH(Sales[[#This Row],[ShipDate]])*29,"mmm")</f>
        <v>Apr</v>
      </c>
      <c r="R8317">
        <v>41</v>
      </c>
      <c r="S8317" t="s">
        <v>3242</v>
      </c>
      <c r="T8317" t="s">
        <v>15</v>
      </c>
      <c r="U8317">
        <v>33180</v>
      </c>
      <c r="V8317" s="1">
        <v>0.2</v>
      </c>
      <c r="W8317">
        <v>2</v>
      </c>
      <c r="X8317">
        <v>3</v>
      </c>
      <c r="Y8317">
        <v>7</v>
      </c>
      <c r="AD8317"/>
    </row>
    <row r="8318" spans="1:30" x14ac:dyDescent="0.25">
      <c r="A8318" t="s">
        <v>40</v>
      </c>
      <c r="B8318" s="2">
        <v>42473</v>
      </c>
      <c r="C8318" s="35">
        <f>YEAR(Sales[[#This Row],[ShipDate]])</f>
        <v>2016</v>
      </c>
      <c r="D8318" t="s">
        <v>19</v>
      </c>
      <c r="E8318" t="s">
        <v>18</v>
      </c>
      <c r="F8318" t="s">
        <v>99</v>
      </c>
      <c r="G8318" t="s">
        <v>46</v>
      </c>
      <c r="H8318" t="s">
        <v>660</v>
      </c>
      <c r="I8318" t="s">
        <v>37</v>
      </c>
      <c r="J8318" t="s">
        <v>13</v>
      </c>
      <c r="K8318" t="s">
        <v>1022</v>
      </c>
      <c r="L8318" t="s">
        <v>17</v>
      </c>
      <c r="N8318" t="str">
        <f>IF(ISBLANK(Sales[[#This Row],[return]]),"No",Sales[[#This Row],[return]])</f>
        <v>No</v>
      </c>
      <c r="O8318" s="2">
        <v>42471</v>
      </c>
      <c r="P8318" s="8" t="str">
        <f>TEXT(DAY(Sales[[#This Row],[OrderDate]]),"ddd")</f>
        <v>Wed</v>
      </c>
      <c r="Q8318" s="8" t="str">
        <f>TEXT(MONTH(Sales[[#This Row],[ShipDate]])*29,"mmm")</f>
        <v>Apr</v>
      </c>
      <c r="R8318">
        <v>1029</v>
      </c>
      <c r="S8318" t="s">
        <v>509</v>
      </c>
      <c r="T8318" t="s">
        <v>15</v>
      </c>
      <c r="U8318">
        <v>33180</v>
      </c>
      <c r="V8318" s="1">
        <v>0.2</v>
      </c>
      <c r="W8318">
        <v>82</v>
      </c>
      <c r="X8318">
        <v>3</v>
      </c>
      <c r="Y8318">
        <v>384</v>
      </c>
      <c r="AD8318"/>
    </row>
    <row r="8319" spans="1:30" x14ac:dyDescent="0.25">
      <c r="A8319" t="s">
        <v>40</v>
      </c>
      <c r="B8319" s="2">
        <v>42473</v>
      </c>
      <c r="C8319" s="35">
        <f>YEAR(Sales[[#This Row],[ShipDate]])</f>
        <v>2016</v>
      </c>
      <c r="D8319" t="s">
        <v>19</v>
      </c>
      <c r="E8319" t="s">
        <v>18</v>
      </c>
      <c r="F8319" t="s">
        <v>99</v>
      </c>
      <c r="G8319" t="s">
        <v>46</v>
      </c>
      <c r="H8319" t="s">
        <v>660</v>
      </c>
      <c r="I8319" t="s">
        <v>37</v>
      </c>
      <c r="J8319" t="s">
        <v>13</v>
      </c>
      <c r="K8319" t="s">
        <v>1022</v>
      </c>
      <c r="L8319" t="s">
        <v>17</v>
      </c>
      <c r="N8319" t="str">
        <f>IF(ISBLANK(Sales[[#This Row],[return]]),"No",Sales[[#This Row],[return]])</f>
        <v>No</v>
      </c>
      <c r="O8319" s="2">
        <v>42471</v>
      </c>
      <c r="P8319" s="8" t="str">
        <f>TEXT(DAY(Sales[[#This Row],[OrderDate]]),"ddd")</f>
        <v>Wed</v>
      </c>
      <c r="Q8319" s="8" t="str">
        <f>TEXT(MONTH(Sales[[#This Row],[ShipDate]])*29,"mmm")</f>
        <v>Apr</v>
      </c>
      <c r="R8319">
        <v>1027</v>
      </c>
      <c r="S8319" t="s">
        <v>2460</v>
      </c>
      <c r="T8319" t="s">
        <v>15</v>
      </c>
      <c r="U8319">
        <v>33180</v>
      </c>
      <c r="V8319" s="1">
        <v>0.2</v>
      </c>
      <c r="W8319">
        <v>42</v>
      </c>
      <c r="X8319">
        <v>7</v>
      </c>
      <c r="Y8319">
        <v>336</v>
      </c>
      <c r="AD8319"/>
    </row>
    <row r="8320" spans="1:30" x14ac:dyDescent="0.25">
      <c r="A8320" t="s">
        <v>40</v>
      </c>
      <c r="B8320" s="2">
        <v>42444</v>
      </c>
      <c r="C8320" s="35">
        <f>YEAR(Sales[[#This Row],[ShipDate]])</f>
        <v>2016</v>
      </c>
      <c r="D8320" t="s">
        <v>36</v>
      </c>
      <c r="E8320" t="s">
        <v>18</v>
      </c>
      <c r="F8320" t="s">
        <v>45</v>
      </c>
      <c r="G8320" t="s">
        <v>25</v>
      </c>
      <c r="H8320" t="s">
        <v>282</v>
      </c>
      <c r="I8320" t="s">
        <v>32</v>
      </c>
      <c r="J8320" t="s">
        <v>13</v>
      </c>
      <c r="K8320" t="s">
        <v>1398</v>
      </c>
      <c r="L8320" t="s">
        <v>30</v>
      </c>
      <c r="N8320" t="str">
        <f>IF(ISBLANK(Sales[[#This Row],[return]]),"No",Sales[[#This Row],[return]])</f>
        <v>No</v>
      </c>
      <c r="O8320" s="2">
        <v>42440</v>
      </c>
      <c r="P8320" s="8" t="str">
        <f>TEXT(DAY(Sales[[#This Row],[OrderDate]]),"ddd")</f>
        <v>Wed</v>
      </c>
      <c r="Q8320" s="8" t="str">
        <f>TEXT(MONTH(Sales[[#This Row],[ShipDate]])*29,"mmm")</f>
        <v>Mar</v>
      </c>
      <c r="R8320">
        <v>541</v>
      </c>
      <c r="S8320" t="s">
        <v>1696</v>
      </c>
      <c r="T8320" t="s">
        <v>28</v>
      </c>
      <c r="U8320">
        <v>95661</v>
      </c>
      <c r="V8320" s="1">
        <v>0</v>
      </c>
      <c r="W8320">
        <v>2</v>
      </c>
      <c r="X8320">
        <v>3</v>
      </c>
      <c r="Y8320">
        <v>8</v>
      </c>
      <c r="AD8320"/>
    </row>
    <row r="8321" spans="1:30" x14ac:dyDescent="0.25">
      <c r="A8321" t="s">
        <v>10</v>
      </c>
      <c r="B8321" s="2">
        <v>42571</v>
      </c>
      <c r="C8321" s="35">
        <f>YEAR(Sales[[#This Row],[ShipDate]])</f>
        <v>2016</v>
      </c>
      <c r="D8321" t="s">
        <v>36</v>
      </c>
      <c r="E8321" t="s">
        <v>69</v>
      </c>
      <c r="F8321" t="s">
        <v>50</v>
      </c>
      <c r="G8321" t="s">
        <v>25</v>
      </c>
      <c r="H8321" t="s">
        <v>230</v>
      </c>
      <c r="I8321" t="s">
        <v>120</v>
      </c>
      <c r="J8321" t="s">
        <v>13</v>
      </c>
      <c r="K8321" t="s">
        <v>2941</v>
      </c>
      <c r="L8321" t="s">
        <v>68</v>
      </c>
      <c r="N8321" t="str">
        <f>IF(ISBLANK(Sales[[#This Row],[return]]),"No",Sales[[#This Row],[return]])</f>
        <v>No</v>
      </c>
      <c r="O8321" s="2">
        <v>42565</v>
      </c>
      <c r="P8321" s="8" t="str">
        <f>TEXT(DAY(Sales[[#This Row],[OrderDate]]),"ddd")</f>
        <v>Sat</v>
      </c>
      <c r="Q8321" s="8" t="str">
        <f>TEXT(MONTH(Sales[[#This Row],[ShipDate]])*29,"mmm")</f>
        <v>Jul</v>
      </c>
      <c r="R8321">
        <v>43</v>
      </c>
      <c r="S8321" t="s">
        <v>739</v>
      </c>
      <c r="T8321" t="s">
        <v>66</v>
      </c>
      <c r="U8321">
        <v>60505</v>
      </c>
      <c r="V8321" s="1">
        <v>0.8</v>
      </c>
      <c r="W8321">
        <v>-46</v>
      </c>
      <c r="X8321">
        <v>7</v>
      </c>
      <c r="Y8321">
        <v>30</v>
      </c>
      <c r="AD8321"/>
    </row>
    <row r="8322" spans="1:30" x14ac:dyDescent="0.25">
      <c r="A8322" t="s">
        <v>10</v>
      </c>
      <c r="B8322" s="2">
        <v>42571</v>
      </c>
      <c r="C8322" s="35">
        <f>YEAR(Sales[[#This Row],[ShipDate]])</f>
        <v>2016</v>
      </c>
      <c r="D8322" t="s">
        <v>36</v>
      </c>
      <c r="E8322" t="s">
        <v>69</v>
      </c>
      <c r="F8322" t="s">
        <v>48</v>
      </c>
      <c r="G8322" t="s">
        <v>46</v>
      </c>
      <c r="H8322" t="s">
        <v>230</v>
      </c>
      <c r="I8322" t="s">
        <v>120</v>
      </c>
      <c r="J8322" t="s">
        <v>13</v>
      </c>
      <c r="K8322" t="s">
        <v>2941</v>
      </c>
      <c r="L8322" t="s">
        <v>68</v>
      </c>
      <c r="N8322" t="str">
        <f>IF(ISBLANK(Sales[[#This Row],[return]]),"No",Sales[[#This Row],[return]])</f>
        <v>No</v>
      </c>
      <c r="O8322" s="2">
        <v>42565</v>
      </c>
      <c r="P8322" s="8" t="str">
        <f>TEXT(DAY(Sales[[#This Row],[OrderDate]]),"ddd")</f>
        <v>Sat</v>
      </c>
      <c r="Q8322" s="8" t="str">
        <f>TEXT(MONTH(Sales[[#This Row],[ShipDate]])*29,"mmm")</f>
        <v>Jul</v>
      </c>
      <c r="R8322">
        <v>891</v>
      </c>
      <c r="S8322" t="s">
        <v>3096</v>
      </c>
      <c r="T8322" t="s">
        <v>66</v>
      </c>
      <c r="U8322">
        <v>60505</v>
      </c>
      <c r="V8322" s="1">
        <v>0.2</v>
      </c>
      <c r="W8322">
        <v>4</v>
      </c>
      <c r="X8322">
        <v>4</v>
      </c>
      <c r="Y8322">
        <v>38</v>
      </c>
      <c r="AD8322"/>
    </row>
    <row r="8323" spans="1:30" x14ac:dyDescent="0.25">
      <c r="A8323" t="s">
        <v>40</v>
      </c>
      <c r="B8323" s="2">
        <v>42464</v>
      </c>
      <c r="C8323" s="35">
        <f>YEAR(Sales[[#This Row],[ShipDate]])</f>
        <v>2016</v>
      </c>
      <c r="D8323" t="s">
        <v>36</v>
      </c>
      <c r="E8323" t="s">
        <v>18</v>
      </c>
      <c r="F8323" t="s">
        <v>50</v>
      </c>
      <c r="G8323" t="s">
        <v>25</v>
      </c>
      <c r="H8323" t="s">
        <v>164</v>
      </c>
      <c r="I8323" t="s">
        <v>120</v>
      </c>
      <c r="J8323" t="s">
        <v>13</v>
      </c>
      <c r="K8323" t="s">
        <v>1773</v>
      </c>
      <c r="L8323" t="s">
        <v>68</v>
      </c>
      <c r="N8323" t="str">
        <f>IF(ISBLANK(Sales[[#This Row],[return]]),"No",Sales[[#This Row],[return]])</f>
        <v>No</v>
      </c>
      <c r="O8323" s="2">
        <v>42460</v>
      </c>
      <c r="P8323" s="8" t="str">
        <f>TEXT(DAY(Sales[[#This Row],[OrderDate]]),"ddd")</f>
        <v>Tue</v>
      </c>
      <c r="Q8323" s="8" t="str">
        <f>TEXT(MONTH(Sales[[#This Row],[ShipDate]])*29,"mmm")</f>
        <v>Apr</v>
      </c>
      <c r="R8323">
        <v>640</v>
      </c>
      <c r="S8323" t="s">
        <v>2094</v>
      </c>
      <c r="T8323" t="s">
        <v>66</v>
      </c>
      <c r="U8323">
        <v>60610</v>
      </c>
      <c r="V8323" s="1">
        <v>0.8</v>
      </c>
      <c r="W8323">
        <v>-14</v>
      </c>
      <c r="X8323">
        <v>7</v>
      </c>
      <c r="Y8323">
        <v>8</v>
      </c>
      <c r="AD8323"/>
    </row>
    <row r="8324" spans="1:30" x14ac:dyDescent="0.25">
      <c r="A8324" t="s">
        <v>40</v>
      </c>
      <c r="B8324" s="2">
        <v>42464</v>
      </c>
      <c r="C8324" s="35">
        <f>YEAR(Sales[[#This Row],[ShipDate]])</f>
        <v>2016</v>
      </c>
      <c r="D8324" t="s">
        <v>36</v>
      </c>
      <c r="E8324" t="s">
        <v>18</v>
      </c>
      <c r="F8324" t="s">
        <v>99</v>
      </c>
      <c r="G8324" t="s">
        <v>46</v>
      </c>
      <c r="H8324" t="s">
        <v>164</v>
      </c>
      <c r="I8324" t="s">
        <v>120</v>
      </c>
      <c r="J8324" t="s">
        <v>13</v>
      </c>
      <c r="K8324" t="s">
        <v>1773</v>
      </c>
      <c r="L8324" t="s">
        <v>68</v>
      </c>
      <c r="N8324" t="str">
        <f>IF(ISBLANK(Sales[[#This Row],[return]]),"No",Sales[[#This Row],[return]])</f>
        <v>No</v>
      </c>
      <c r="O8324" s="2">
        <v>42460</v>
      </c>
      <c r="P8324" s="8" t="str">
        <f>TEXT(DAY(Sales[[#This Row],[OrderDate]]),"ddd")</f>
        <v>Tue</v>
      </c>
      <c r="Q8324" s="8" t="str">
        <f>TEXT(MONTH(Sales[[#This Row],[ShipDate]])*29,"mmm")</f>
        <v>Apr</v>
      </c>
      <c r="R8324">
        <v>959</v>
      </c>
      <c r="S8324" t="s">
        <v>2324</v>
      </c>
      <c r="T8324" t="s">
        <v>66</v>
      </c>
      <c r="U8324">
        <v>60610</v>
      </c>
      <c r="V8324" s="1">
        <v>0.2</v>
      </c>
      <c r="W8324">
        <v>14</v>
      </c>
      <c r="X8324">
        <v>2</v>
      </c>
      <c r="Y8324">
        <v>80</v>
      </c>
      <c r="AD8324"/>
    </row>
    <row r="8325" spans="1:30" x14ac:dyDescent="0.25">
      <c r="A8325" t="s">
        <v>10</v>
      </c>
      <c r="B8325" s="2">
        <v>42653</v>
      </c>
      <c r="C8325" s="35">
        <f>YEAR(Sales[[#This Row],[ShipDate]])</f>
        <v>2016</v>
      </c>
      <c r="D8325" t="s">
        <v>607</v>
      </c>
      <c r="E8325" t="s">
        <v>18</v>
      </c>
      <c r="F8325" t="s">
        <v>50</v>
      </c>
      <c r="G8325" t="s">
        <v>25</v>
      </c>
      <c r="H8325" t="s">
        <v>249</v>
      </c>
      <c r="I8325" t="s">
        <v>252</v>
      </c>
      <c r="J8325" t="s">
        <v>13</v>
      </c>
      <c r="K8325" t="s">
        <v>1398</v>
      </c>
      <c r="L8325" t="s">
        <v>92</v>
      </c>
      <c r="M8325" t="s">
        <v>82</v>
      </c>
      <c r="N8325" t="str">
        <f>IF(ISBLANK(Sales[[#This Row],[return]]),"No",Sales[[#This Row],[return]])</f>
        <v>Yes</v>
      </c>
      <c r="O8325" s="2">
        <v>42653</v>
      </c>
      <c r="P8325" s="8" t="str">
        <f>TEXT(DAY(Sales[[#This Row],[OrderDate]]),"ddd")</f>
        <v>Tue</v>
      </c>
      <c r="Q8325" s="8" t="str">
        <f>TEXT(MONTH(Sales[[#This Row],[ShipDate]])*29,"mmm")</f>
        <v>Oct</v>
      </c>
      <c r="R8325">
        <v>1309</v>
      </c>
      <c r="S8325" t="s">
        <v>841</v>
      </c>
      <c r="T8325" t="s">
        <v>90</v>
      </c>
      <c r="U8325">
        <v>43229</v>
      </c>
      <c r="V8325" s="1">
        <v>0.7</v>
      </c>
      <c r="W8325">
        <v>-13</v>
      </c>
      <c r="X8325">
        <v>2</v>
      </c>
      <c r="Y8325">
        <v>18</v>
      </c>
      <c r="AD8325"/>
    </row>
    <row r="8326" spans="1:30" x14ac:dyDescent="0.25">
      <c r="A8326" t="s">
        <v>10</v>
      </c>
      <c r="B8326" s="2">
        <v>42653</v>
      </c>
      <c r="C8326" s="35">
        <f>YEAR(Sales[[#This Row],[ShipDate]])</f>
        <v>2016</v>
      </c>
      <c r="D8326" t="s">
        <v>607</v>
      </c>
      <c r="E8326" t="s">
        <v>18</v>
      </c>
      <c r="F8326" t="s">
        <v>340</v>
      </c>
      <c r="G8326" t="s">
        <v>46</v>
      </c>
      <c r="H8326" t="s">
        <v>249</v>
      </c>
      <c r="I8326" t="s">
        <v>252</v>
      </c>
      <c r="J8326" t="s">
        <v>13</v>
      </c>
      <c r="K8326" t="s">
        <v>1398</v>
      </c>
      <c r="L8326" t="s">
        <v>92</v>
      </c>
      <c r="M8326" t="s">
        <v>82</v>
      </c>
      <c r="N8326" t="str">
        <f>IF(ISBLANK(Sales[[#This Row],[return]]),"No",Sales[[#This Row],[return]])</f>
        <v>Yes</v>
      </c>
      <c r="O8326" s="2">
        <v>42653</v>
      </c>
      <c r="P8326" s="8" t="str">
        <f>TEXT(DAY(Sales[[#This Row],[OrderDate]]),"ddd")</f>
        <v>Tue</v>
      </c>
      <c r="Q8326" s="8" t="str">
        <f>TEXT(MONTH(Sales[[#This Row],[ShipDate]])*29,"mmm")</f>
        <v>Oct</v>
      </c>
      <c r="R8326">
        <v>804</v>
      </c>
      <c r="S8326" t="s">
        <v>3070</v>
      </c>
      <c r="T8326" t="s">
        <v>90</v>
      </c>
      <c r="U8326">
        <v>43229</v>
      </c>
      <c r="V8326" s="1">
        <v>0.7</v>
      </c>
      <c r="W8326">
        <v>-71</v>
      </c>
      <c r="X8326">
        <v>2</v>
      </c>
      <c r="Y8326">
        <v>102</v>
      </c>
      <c r="AD8326"/>
    </row>
    <row r="8327" spans="1:30" x14ac:dyDescent="0.25">
      <c r="A8327" t="s">
        <v>10</v>
      </c>
      <c r="B8327" s="2">
        <v>42460</v>
      </c>
      <c r="C8327" s="35">
        <f>YEAR(Sales[[#This Row],[ShipDate]])</f>
        <v>2016</v>
      </c>
      <c r="D8327" t="s">
        <v>113</v>
      </c>
      <c r="E8327" t="s">
        <v>31</v>
      </c>
      <c r="F8327" t="s">
        <v>45</v>
      </c>
      <c r="G8327" t="s">
        <v>25</v>
      </c>
      <c r="H8327" t="s">
        <v>146</v>
      </c>
      <c r="I8327" t="s">
        <v>149</v>
      </c>
      <c r="J8327" t="s">
        <v>13</v>
      </c>
      <c r="K8327" t="s">
        <v>2763</v>
      </c>
      <c r="L8327" t="s">
        <v>92</v>
      </c>
      <c r="N8327" t="str">
        <f>IF(ISBLANK(Sales[[#This Row],[return]]),"No",Sales[[#This Row],[return]])</f>
        <v>No</v>
      </c>
      <c r="O8327" s="2">
        <v>42459</v>
      </c>
      <c r="P8327" s="8" t="str">
        <f>TEXT(DAY(Sales[[#This Row],[OrderDate]]),"ddd")</f>
        <v>Mon</v>
      </c>
      <c r="Q8327" s="8" t="str">
        <f>TEXT(MONTH(Sales[[#This Row],[ShipDate]])*29,"mmm")</f>
        <v>Mar</v>
      </c>
      <c r="R8327">
        <v>1415</v>
      </c>
      <c r="S8327" t="s">
        <v>2764</v>
      </c>
      <c r="T8327" t="s">
        <v>90</v>
      </c>
      <c r="U8327">
        <v>10009</v>
      </c>
      <c r="V8327" s="1">
        <v>0</v>
      </c>
      <c r="W8327">
        <v>3</v>
      </c>
      <c r="X8327">
        <v>5</v>
      </c>
      <c r="Y8327">
        <v>11</v>
      </c>
      <c r="AD8327"/>
    </row>
    <row r="8328" spans="1:30" x14ac:dyDescent="0.25">
      <c r="A8328" t="s">
        <v>40</v>
      </c>
      <c r="B8328" s="2">
        <v>42517</v>
      </c>
      <c r="C8328" s="35">
        <f>YEAR(Sales[[#This Row],[ShipDate]])</f>
        <v>2016</v>
      </c>
      <c r="D8328" t="s">
        <v>36</v>
      </c>
      <c r="E8328" t="s">
        <v>18</v>
      </c>
      <c r="F8328" t="s">
        <v>50</v>
      </c>
      <c r="G8328" t="s">
        <v>25</v>
      </c>
      <c r="H8328" t="s">
        <v>88</v>
      </c>
      <c r="I8328" t="s">
        <v>93</v>
      </c>
      <c r="J8328" t="s">
        <v>13</v>
      </c>
      <c r="K8328" t="s">
        <v>918</v>
      </c>
      <c r="L8328" t="s">
        <v>92</v>
      </c>
      <c r="N8328" t="str">
        <f>IF(ISBLANK(Sales[[#This Row],[return]]),"No",Sales[[#This Row],[return]])</f>
        <v>No</v>
      </c>
      <c r="O8328" s="2">
        <v>42513</v>
      </c>
      <c r="P8328" s="8" t="str">
        <f>TEXT(DAY(Sales[[#This Row],[OrderDate]]),"ddd")</f>
        <v>Mon</v>
      </c>
      <c r="Q8328" s="8" t="str">
        <f>TEXT(MONTH(Sales[[#This Row],[ShipDate]])*29,"mmm")</f>
        <v>May</v>
      </c>
      <c r="R8328">
        <v>135</v>
      </c>
      <c r="S8328" t="s">
        <v>919</v>
      </c>
      <c r="T8328" t="s">
        <v>90</v>
      </c>
      <c r="U8328">
        <v>19134</v>
      </c>
      <c r="V8328" s="1">
        <v>0.7</v>
      </c>
      <c r="W8328">
        <v>-3</v>
      </c>
      <c r="X8328">
        <v>2</v>
      </c>
      <c r="Y8328">
        <v>3</v>
      </c>
      <c r="AD8328"/>
    </row>
    <row r="8329" spans="1:30" x14ac:dyDescent="0.25">
      <c r="A8329" t="s">
        <v>40</v>
      </c>
      <c r="B8329" s="2">
        <v>42517</v>
      </c>
      <c r="C8329" s="35">
        <f>YEAR(Sales[[#This Row],[ShipDate]])</f>
        <v>2016</v>
      </c>
      <c r="D8329" t="s">
        <v>36</v>
      </c>
      <c r="E8329" t="s">
        <v>18</v>
      </c>
      <c r="F8329" t="s">
        <v>45</v>
      </c>
      <c r="G8329" t="s">
        <v>25</v>
      </c>
      <c r="H8329" t="s">
        <v>88</v>
      </c>
      <c r="I8329" t="s">
        <v>93</v>
      </c>
      <c r="J8329" t="s">
        <v>13</v>
      </c>
      <c r="K8329" t="s">
        <v>918</v>
      </c>
      <c r="L8329" t="s">
        <v>92</v>
      </c>
      <c r="N8329" t="str">
        <f>IF(ISBLANK(Sales[[#This Row],[return]]),"No",Sales[[#This Row],[return]])</f>
        <v>No</v>
      </c>
      <c r="O8329" s="2">
        <v>42513</v>
      </c>
      <c r="P8329" s="8" t="str">
        <f>TEXT(DAY(Sales[[#This Row],[OrderDate]]),"ddd")</f>
        <v>Mon</v>
      </c>
      <c r="Q8329" s="8" t="str">
        <f>TEXT(MONTH(Sales[[#This Row],[ShipDate]])*29,"mmm")</f>
        <v>May</v>
      </c>
      <c r="R8329">
        <v>1131</v>
      </c>
      <c r="S8329" t="s">
        <v>809</v>
      </c>
      <c r="T8329" t="s">
        <v>90</v>
      </c>
      <c r="U8329">
        <v>19134</v>
      </c>
      <c r="V8329" s="1">
        <v>0.2</v>
      </c>
      <c r="W8329">
        <v>2</v>
      </c>
      <c r="X8329">
        <v>9</v>
      </c>
      <c r="Y8329">
        <v>21</v>
      </c>
      <c r="AD8329"/>
    </row>
    <row r="8330" spans="1:30" x14ac:dyDescent="0.25">
      <c r="A8330" t="s">
        <v>40</v>
      </c>
      <c r="B8330" s="2">
        <v>42517</v>
      </c>
      <c r="C8330" s="35">
        <f>YEAR(Sales[[#This Row],[ShipDate]])</f>
        <v>2016</v>
      </c>
      <c r="D8330" t="s">
        <v>36</v>
      </c>
      <c r="E8330" t="s">
        <v>18</v>
      </c>
      <c r="F8330" t="s">
        <v>48</v>
      </c>
      <c r="G8330" t="s">
        <v>46</v>
      </c>
      <c r="H8330" t="s">
        <v>88</v>
      </c>
      <c r="I8330" t="s">
        <v>93</v>
      </c>
      <c r="J8330" t="s">
        <v>13</v>
      </c>
      <c r="K8330" t="s">
        <v>918</v>
      </c>
      <c r="L8330" t="s">
        <v>92</v>
      </c>
      <c r="N8330" t="str">
        <f>IF(ISBLANK(Sales[[#This Row],[return]]),"No",Sales[[#This Row],[return]])</f>
        <v>No</v>
      </c>
      <c r="O8330" s="2">
        <v>42513</v>
      </c>
      <c r="P8330" s="8" t="str">
        <f>TEXT(DAY(Sales[[#This Row],[OrderDate]]),"ddd")</f>
        <v>Mon</v>
      </c>
      <c r="Q8330" s="8" t="str">
        <f>TEXT(MONTH(Sales[[#This Row],[ShipDate]])*29,"mmm")</f>
        <v>May</v>
      </c>
      <c r="R8330">
        <v>1108</v>
      </c>
      <c r="S8330" t="s">
        <v>920</v>
      </c>
      <c r="T8330" t="s">
        <v>90</v>
      </c>
      <c r="U8330">
        <v>19134</v>
      </c>
      <c r="V8330" s="1">
        <v>0.4</v>
      </c>
      <c r="W8330">
        <v>-10</v>
      </c>
      <c r="X8330">
        <v>2</v>
      </c>
      <c r="Y8330">
        <v>55</v>
      </c>
      <c r="AD8330"/>
    </row>
    <row r="8331" spans="1:30" x14ac:dyDescent="0.25">
      <c r="A8331" t="s">
        <v>10</v>
      </c>
      <c r="B8331" s="2">
        <v>42590</v>
      </c>
      <c r="C8331" s="35">
        <f>YEAR(Sales[[#This Row],[ShipDate]])</f>
        <v>2016</v>
      </c>
      <c r="D8331" t="s">
        <v>36</v>
      </c>
      <c r="E8331" t="s">
        <v>69</v>
      </c>
      <c r="F8331" t="s">
        <v>39</v>
      </c>
      <c r="G8331" t="s">
        <v>25</v>
      </c>
      <c r="H8331" t="s">
        <v>171</v>
      </c>
      <c r="I8331" t="s">
        <v>299</v>
      </c>
      <c r="J8331" t="s">
        <v>13</v>
      </c>
      <c r="K8331" t="s">
        <v>506</v>
      </c>
      <c r="L8331" t="s">
        <v>68</v>
      </c>
      <c r="N8331" t="str">
        <f>IF(ISBLANK(Sales[[#This Row],[return]]),"No",Sales[[#This Row],[return]])</f>
        <v>No</v>
      </c>
      <c r="O8331" s="2">
        <v>42584</v>
      </c>
      <c r="P8331" s="8" t="str">
        <f>TEXT(DAY(Sales[[#This Row],[OrderDate]]),"ddd")</f>
        <v>Mon</v>
      </c>
      <c r="Q8331" s="8" t="str">
        <f>TEXT(MONTH(Sales[[#This Row],[ShipDate]])*29,"mmm")</f>
        <v>Aug</v>
      </c>
      <c r="R8331">
        <v>1461</v>
      </c>
      <c r="S8331" t="s">
        <v>1875</v>
      </c>
      <c r="T8331" t="s">
        <v>66</v>
      </c>
      <c r="U8331">
        <v>65807</v>
      </c>
      <c r="V8331" s="1">
        <v>0</v>
      </c>
      <c r="W8331">
        <v>226</v>
      </c>
      <c r="X8331">
        <v>2</v>
      </c>
      <c r="Y8331">
        <v>838</v>
      </c>
      <c r="AD8331"/>
    </row>
    <row r="8332" spans="1:30" x14ac:dyDescent="0.25">
      <c r="A8332" t="s">
        <v>10</v>
      </c>
      <c r="B8332" s="2">
        <v>42590</v>
      </c>
      <c r="C8332" s="35">
        <f>YEAR(Sales[[#This Row],[ShipDate]])</f>
        <v>2016</v>
      </c>
      <c r="D8332" t="s">
        <v>36</v>
      </c>
      <c r="E8332" t="s">
        <v>69</v>
      </c>
      <c r="F8332" t="s">
        <v>50</v>
      </c>
      <c r="G8332" t="s">
        <v>25</v>
      </c>
      <c r="H8332" t="s">
        <v>171</v>
      </c>
      <c r="I8332" t="s">
        <v>299</v>
      </c>
      <c r="J8332" t="s">
        <v>13</v>
      </c>
      <c r="K8332" t="s">
        <v>506</v>
      </c>
      <c r="L8332" t="s">
        <v>68</v>
      </c>
      <c r="N8332" t="str">
        <f>IF(ISBLANK(Sales[[#This Row],[return]]),"No",Sales[[#This Row],[return]])</f>
        <v>No</v>
      </c>
      <c r="O8332" s="2">
        <v>42584</v>
      </c>
      <c r="P8332" s="8" t="str">
        <f>TEXT(DAY(Sales[[#This Row],[OrderDate]]),"ddd")</f>
        <v>Mon</v>
      </c>
      <c r="Q8332" s="8" t="str">
        <f>TEXT(MONTH(Sales[[#This Row],[ShipDate]])*29,"mmm")</f>
        <v>Aug</v>
      </c>
      <c r="R8332">
        <v>1632</v>
      </c>
      <c r="S8332" t="s">
        <v>2077</v>
      </c>
      <c r="T8332" t="s">
        <v>66</v>
      </c>
      <c r="U8332">
        <v>65807</v>
      </c>
      <c r="V8332" s="1">
        <v>0</v>
      </c>
      <c r="W8332">
        <v>13</v>
      </c>
      <c r="X8332">
        <v>5</v>
      </c>
      <c r="Y8332">
        <v>27</v>
      </c>
      <c r="AD8332"/>
    </row>
    <row r="8333" spans="1:30" x14ac:dyDescent="0.25">
      <c r="A8333" t="s">
        <v>10</v>
      </c>
      <c r="B8333" s="2">
        <v>42590</v>
      </c>
      <c r="C8333" s="35">
        <f>YEAR(Sales[[#This Row],[ShipDate]])</f>
        <v>2016</v>
      </c>
      <c r="D8333" t="s">
        <v>36</v>
      </c>
      <c r="E8333" t="s">
        <v>69</v>
      </c>
      <c r="F8333" t="s">
        <v>99</v>
      </c>
      <c r="G8333" t="s">
        <v>46</v>
      </c>
      <c r="H8333" t="s">
        <v>171</v>
      </c>
      <c r="I8333" t="s">
        <v>299</v>
      </c>
      <c r="J8333" t="s">
        <v>13</v>
      </c>
      <c r="K8333" t="s">
        <v>506</v>
      </c>
      <c r="L8333" t="s">
        <v>68</v>
      </c>
      <c r="N8333" t="str">
        <f>IF(ISBLANK(Sales[[#This Row],[return]]),"No",Sales[[#This Row],[return]])</f>
        <v>No</v>
      </c>
      <c r="O8333" s="2">
        <v>42584</v>
      </c>
      <c r="P8333" s="8" t="str">
        <f>TEXT(DAY(Sales[[#This Row],[OrderDate]]),"ddd")</f>
        <v>Mon</v>
      </c>
      <c r="Q8333" s="8" t="str">
        <f>TEXT(MONTH(Sales[[#This Row],[ShipDate]])*29,"mmm")</f>
        <v>Aug</v>
      </c>
      <c r="R8333">
        <v>1079</v>
      </c>
      <c r="S8333" t="s">
        <v>2520</v>
      </c>
      <c r="T8333" t="s">
        <v>66</v>
      </c>
      <c r="U8333">
        <v>65807</v>
      </c>
      <c r="V8333" s="1">
        <v>0</v>
      </c>
      <c r="W8333">
        <v>9</v>
      </c>
      <c r="X8333">
        <v>2</v>
      </c>
      <c r="Y8333">
        <v>21</v>
      </c>
      <c r="AD8333"/>
    </row>
    <row r="8334" spans="1:30" x14ac:dyDescent="0.25">
      <c r="A8334" t="s">
        <v>10</v>
      </c>
      <c r="B8334" s="2">
        <v>42737</v>
      </c>
      <c r="C8334" s="35">
        <f>YEAR(Sales[[#This Row],[ShipDate]])</f>
        <v>2017</v>
      </c>
      <c r="D8334" t="s">
        <v>36</v>
      </c>
      <c r="E8334" t="s">
        <v>18</v>
      </c>
      <c r="F8334" t="s">
        <v>23</v>
      </c>
      <c r="G8334" t="s">
        <v>11</v>
      </c>
      <c r="H8334" t="s">
        <v>79</v>
      </c>
      <c r="I8334" t="s">
        <v>32</v>
      </c>
      <c r="J8334" t="s">
        <v>13</v>
      </c>
      <c r="K8334" t="s">
        <v>874</v>
      </c>
      <c r="L8334" t="s">
        <v>30</v>
      </c>
      <c r="N8334" t="str">
        <f>IF(ISBLANK(Sales[[#This Row],[return]]),"No",Sales[[#This Row],[return]])</f>
        <v>No</v>
      </c>
      <c r="O8334" s="2">
        <v>42731</v>
      </c>
      <c r="P8334" s="8" t="str">
        <f>TEXT(DAY(Sales[[#This Row],[OrderDate]]),"ddd")</f>
        <v>Fri</v>
      </c>
      <c r="Q8334" s="8" t="str">
        <f>TEXT(MONTH(Sales[[#This Row],[ShipDate]])*29,"mmm")</f>
        <v>Jan</v>
      </c>
      <c r="R8334">
        <v>319</v>
      </c>
      <c r="S8334" t="s">
        <v>679</v>
      </c>
      <c r="T8334" t="s">
        <v>28</v>
      </c>
      <c r="U8334">
        <v>94122</v>
      </c>
      <c r="V8334" s="1">
        <v>0.2</v>
      </c>
      <c r="W8334">
        <v>23</v>
      </c>
      <c r="X8334">
        <v>3</v>
      </c>
      <c r="Y8334">
        <v>230</v>
      </c>
      <c r="AD8334"/>
    </row>
    <row r="8335" spans="1:30" x14ac:dyDescent="0.25">
      <c r="A8335" t="s">
        <v>10</v>
      </c>
      <c r="B8335" s="2">
        <v>42737</v>
      </c>
      <c r="C8335" s="35">
        <f>YEAR(Sales[[#This Row],[ShipDate]])</f>
        <v>2017</v>
      </c>
      <c r="D8335" t="s">
        <v>36</v>
      </c>
      <c r="E8335" t="s">
        <v>18</v>
      </c>
      <c r="F8335" t="s">
        <v>59</v>
      </c>
      <c r="G8335" t="s">
        <v>25</v>
      </c>
      <c r="H8335" t="s">
        <v>79</v>
      </c>
      <c r="I8335" t="s">
        <v>32</v>
      </c>
      <c r="J8335" t="s">
        <v>13</v>
      </c>
      <c r="K8335" t="s">
        <v>874</v>
      </c>
      <c r="L8335" t="s">
        <v>30</v>
      </c>
      <c r="N8335" t="str">
        <f>IF(ISBLANK(Sales[[#This Row],[return]]),"No",Sales[[#This Row],[return]])</f>
        <v>No</v>
      </c>
      <c r="O8335" s="2">
        <v>42731</v>
      </c>
      <c r="P8335" s="8" t="str">
        <f>TEXT(DAY(Sales[[#This Row],[OrderDate]]),"ddd")</f>
        <v>Fri</v>
      </c>
      <c r="Q8335" s="8" t="str">
        <f>TEXT(MONTH(Sales[[#This Row],[ShipDate]])*29,"mmm")</f>
        <v>Jan</v>
      </c>
      <c r="R8335">
        <v>1721</v>
      </c>
      <c r="S8335" t="s">
        <v>1954</v>
      </c>
      <c r="T8335" t="s">
        <v>28</v>
      </c>
      <c r="U8335">
        <v>94122</v>
      </c>
      <c r="V8335" s="1">
        <v>0</v>
      </c>
      <c r="W8335">
        <v>6</v>
      </c>
      <c r="X8335">
        <v>3</v>
      </c>
      <c r="Y8335">
        <v>13</v>
      </c>
      <c r="AD8335"/>
    </row>
    <row r="8336" spans="1:30" x14ac:dyDescent="0.25">
      <c r="A8336" t="s">
        <v>40</v>
      </c>
      <c r="B8336" s="2">
        <v>42634</v>
      </c>
      <c r="C8336" s="35">
        <f>YEAR(Sales[[#This Row],[ShipDate]])</f>
        <v>2016</v>
      </c>
      <c r="D8336" t="s">
        <v>19</v>
      </c>
      <c r="E8336" t="s">
        <v>31</v>
      </c>
      <c r="F8336" t="s">
        <v>340</v>
      </c>
      <c r="G8336" t="s">
        <v>46</v>
      </c>
      <c r="H8336" t="s">
        <v>107</v>
      </c>
      <c r="I8336" t="s">
        <v>70</v>
      </c>
      <c r="J8336" t="s">
        <v>13</v>
      </c>
      <c r="K8336" t="s">
        <v>470</v>
      </c>
      <c r="L8336" t="s">
        <v>68</v>
      </c>
      <c r="N8336" t="str">
        <f>IF(ISBLANK(Sales[[#This Row],[return]]),"No",Sales[[#This Row],[return]])</f>
        <v>No</v>
      </c>
      <c r="O8336" s="2">
        <v>42632</v>
      </c>
      <c r="P8336" s="8" t="str">
        <f>TEXT(DAY(Sales[[#This Row],[OrderDate]]),"ddd")</f>
        <v>Thu</v>
      </c>
      <c r="Q8336" s="8" t="str">
        <f>TEXT(MONTH(Sales[[#This Row],[ShipDate]])*29,"mmm")</f>
        <v>Sep</v>
      </c>
      <c r="R8336">
        <v>988</v>
      </c>
      <c r="S8336" t="s">
        <v>339</v>
      </c>
      <c r="T8336" t="s">
        <v>66</v>
      </c>
      <c r="U8336">
        <v>77036</v>
      </c>
      <c r="V8336" s="1">
        <v>0.4</v>
      </c>
      <c r="W8336">
        <v>-510</v>
      </c>
      <c r="X8336">
        <v>3</v>
      </c>
      <c r="Y8336">
        <v>3060</v>
      </c>
      <c r="AD8336"/>
    </row>
    <row r="8337" spans="1:30" x14ac:dyDescent="0.25">
      <c r="A8337" t="s">
        <v>40</v>
      </c>
      <c r="B8337" s="2">
        <v>42634</v>
      </c>
      <c r="C8337" s="35">
        <f>YEAR(Sales[[#This Row],[ShipDate]])</f>
        <v>2016</v>
      </c>
      <c r="D8337" t="s">
        <v>19</v>
      </c>
      <c r="E8337" t="s">
        <v>31</v>
      </c>
      <c r="F8337" t="s">
        <v>340</v>
      </c>
      <c r="G8337" t="s">
        <v>46</v>
      </c>
      <c r="H8337" t="s">
        <v>107</v>
      </c>
      <c r="I8337" t="s">
        <v>70</v>
      </c>
      <c r="J8337" t="s">
        <v>13</v>
      </c>
      <c r="K8337" t="s">
        <v>470</v>
      </c>
      <c r="L8337" t="s">
        <v>68</v>
      </c>
      <c r="N8337" t="str">
        <f>IF(ISBLANK(Sales[[#This Row],[return]]),"No",Sales[[#This Row],[return]])</f>
        <v>No</v>
      </c>
      <c r="O8337" s="2">
        <v>42632</v>
      </c>
      <c r="P8337" s="8" t="str">
        <f>TEXT(DAY(Sales[[#This Row],[OrderDate]]),"ddd")</f>
        <v>Thu</v>
      </c>
      <c r="Q8337" s="8" t="str">
        <f>TEXT(MONTH(Sales[[#This Row],[ShipDate]])*29,"mmm")</f>
        <v>Sep</v>
      </c>
      <c r="R8337">
        <v>1842</v>
      </c>
      <c r="S8337" t="s">
        <v>471</v>
      </c>
      <c r="T8337" t="s">
        <v>66</v>
      </c>
      <c r="U8337">
        <v>77036</v>
      </c>
      <c r="V8337" s="1">
        <v>0.4</v>
      </c>
      <c r="W8337">
        <v>-252</v>
      </c>
      <c r="X8337">
        <v>7</v>
      </c>
      <c r="Y8337">
        <v>2520</v>
      </c>
      <c r="AD8337"/>
    </row>
    <row r="8338" spans="1:30" x14ac:dyDescent="0.25">
      <c r="A8338" t="s">
        <v>40</v>
      </c>
      <c r="B8338" s="2">
        <v>42454</v>
      </c>
      <c r="C8338" s="35">
        <f>YEAR(Sales[[#This Row],[ShipDate]])</f>
        <v>2016</v>
      </c>
      <c r="D8338" t="s">
        <v>36</v>
      </c>
      <c r="E8338" t="s">
        <v>31</v>
      </c>
      <c r="F8338" t="s">
        <v>39</v>
      </c>
      <c r="G8338" t="s">
        <v>25</v>
      </c>
      <c r="H8338" t="s">
        <v>2247</v>
      </c>
      <c r="I8338" t="s">
        <v>58</v>
      </c>
      <c r="J8338" t="s">
        <v>13</v>
      </c>
      <c r="K8338" t="s">
        <v>541</v>
      </c>
      <c r="L8338" t="s">
        <v>17</v>
      </c>
      <c r="N8338" t="str">
        <f>IF(ISBLANK(Sales[[#This Row],[return]]),"No",Sales[[#This Row],[return]])</f>
        <v>No</v>
      </c>
      <c r="O8338" s="2">
        <v>42450</v>
      </c>
      <c r="P8338" s="8" t="str">
        <f>TEXT(DAY(Sales[[#This Row],[OrderDate]]),"ddd")</f>
        <v>Sat</v>
      </c>
      <c r="Q8338" s="8" t="str">
        <f>TEXT(MONTH(Sales[[#This Row],[ShipDate]])*29,"mmm")</f>
        <v>Mar</v>
      </c>
      <c r="R8338">
        <v>1552</v>
      </c>
      <c r="S8338" t="s">
        <v>2055</v>
      </c>
      <c r="T8338" t="s">
        <v>15</v>
      </c>
      <c r="U8338">
        <v>28806</v>
      </c>
      <c r="V8338" s="1">
        <v>0.2</v>
      </c>
      <c r="W8338">
        <v>-4</v>
      </c>
      <c r="X8338">
        <v>1</v>
      </c>
      <c r="Y8338">
        <v>16</v>
      </c>
      <c r="AD8338"/>
    </row>
    <row r="8339" spans="1:30" x14ac:dyDescent="0.25">
      <c r="A8339" t="s">
        <v>40</v>
      </c>
      <c r="B8339" s="2">
        <v>42513</v>
      </c>
      <c r="C8339" s="35">
        <f>YEAR(Sales[[#This Row],[ShipDate]])</f>
        <v>2016</v>
      </c>
      <c r="D8339" t="s">
        <v>36</v>
      </c>
      <c r="E8339" t="s">
        <v>18</v>
      </c>
      <c r="F8339" t="s">
        <v>50</v>
      </c>
      <c r="G8339" t="s">
        <v>25</v>
      </c>
      <c r="H8339" t="s">
        <v>1434</v>
      </c>
      <c r="I8339" t="s">
        <v>133</v>
      </c>
      <c r="J8339" t="s">
        <v>13</v>
      </c>
      <c r="K8339" t="s">
        <v>1199</v>
      </c>
      <c r="L8339" t="s">
        <v>68</v>
      </c>
      <c r="N8339" t="str">
        <f>IF(ISBLANK(Sales[[#This Row],[return]]),"No",Sales[[#This Row],[return]])</f>
        <v>No</v>
      </c>
      <c r="O8339" s="2">
        <v>42509</v>
      </c>
      <c r="P8339" s="8" t="str">
        <f>TEXT(DAY(Sales[[#This Row],[OrderDate]]),"ddd")</f>
        <v>Thu</v>
      </c>
      <c r="Q8339" s="8" t="str">
        <f>TEXT(MONTH(Sales[[#This Row],[ShipDate]])*29,"mmm")</f>
        <v>May</v>
      </c>
      <c r="R8339">
        <v>249</v>
      </c>
      <c r="S8339" t="s">
        <v>1963</v>
      </c>
      <c r="T8339" t="s">
        <v>66</v>
      </c>
      <c r="U8339">
        <v>48640</v>
      </c>
      <c r="V8339" s="1">
        <v>0</v>
      </c>
      <c r="W8339">
        <v>26</v>
      </c>
      <c r="X8339">
        <v>9</v>
      </c>
      <c r="Y8339">
        <v>57</v>
      </c>
      <c r="AD8339"/>
    </row>
    <row r="8340" spans="1:30" x14ac:dyDescent="0.25">
      <c r="A8340" t="s">
        <v>40</v>
      </c>
      <c r="B8340" s="2">
        <v>42704</v>
      </c>
      <c r="C8340" s="35">
        <f>YEAR(Sales[[#This Row],[ShipDate]])</f>
        <v>2016</v>
      </c>
      <c r="D8340" t="s">
        <v>36</v>
      </c>
      <c r="E8340" t="s">
        <v>18</v>
      </c>
      <c r="F8340" t="s">
        <v>45</v>
      </c>
      <c r="G8340" t="s">
        <v>25</v>
      </c>
      <c r="H8340" t="s">
        <v>171</v>
      </c>
      <c r="I8340" t="s">
        <v>216</v>
      </c>
      <c r="J8340" t="s">
        <v>13</v>
      </c>
      <c r="K8340" t="s">
        <v>1385</v>
      </c>
      <c r="L8340" t="s">
        <v>30</v>
      </c>
      <c r="N8340" t="str">
        <f>IF(ISBLANK(Sales[[#This Row],[return]]),"No",Sales[[#This Row],[return]])</f>
        <v>No</v>
      </c>
      <c r="O8340" s="2">
        <v>42699</v>
      </c>
      <c r="P8340" s="8" t="str">
        <f>TEXT(DAY(Sales[[#This Row],[OrderDate]]),"ddd")</f>
        <v>Wed</v>
      </c>
      <c r="Q8340" s="8" t="str">
        <f>TEXT(MONTH(Sales[[#This Row],[ShipDate]])*29,"mmm")</f>
        <v>Nov</v>
      </c>
      <c r="R8340">
        <v>523</v>
      </c>
      <c r="S8340" t="s">
        <v>1771</v>
      </c>
      <c r="T8340" t="s">
        <v>28</v>
      </c>
      <c r="U8340">
        <v>97477</v>
      </c>
      <c r="V8340" s="1">
        <v>0.2</v>
      </c>
      <c r="W8340">
        <v>8</v>
      </c>
      <c r="X8340">
        <v>7</v>
      </c>
      <c r="Y8340">
        <v>51</v>
      </c>
      <c r="AD8340"/>
    </row>
    <row r="8341" spans="1:30" x14ac:dyDescent="0.25">
      <c r="A8341" t="s">
        <v>40</v>
      </c>
      <c r="B8341" s="2">
        <v>42729</v>
      </c>
      <c r="C8341" s="35">
        <f>YEAR(Sales[[#This Row],[ShipDate]])</f>
        <v>2016</v>
      </c>
      <c r="D8341" t="s">
        <v>36</v>
      </c>
      <c r="E8341" t="s">
        <v>18</v>
      </c>
      <c r="F8341" t="s">
        <v>33</v>
      </c>
      <c r="G8341" t="s">
        <v>25</v>
      </c>
      <c r="H8341" t="s">
        <v>60</v>
      </c>
      <c r="I8341" t="s">
        <v>63</v>
      </c>
      <c r="J8341" t="s">
        <v>13</v>
      </c>
      <c r="K8341" t="s">
        <v>666</v>
      </c>
      <c r="L8341" t="s">
        <v>30</v>
      </c>
      <c r="N8341" t="str">
        <f>IF(ISBLANK(Sales[[#This Row],[return]]),"No",Sales[[#This Row],[return]])</f>
        <v>No</v>
      </c>
      <c r="O8341" s="2">
        <v>42724</v>
      </c>
      <c r="P8341" s="8" t="str">
        <f>TEXT(DAY(Sales[[#This Row],[OrderDate]]),"ddd")</f>
        <v>Fri</v>
      </c>
      <c r="Q8341" s="8" t="str">
        <f>TEXT(MONTH(Sales[[#This Row],[ShipDate]])*29,"mmm")</f>
        <v>Dec</v>
      </c>
      <c r="R8341">
        <v>197</v>
      </c>
      <c r="S8341" t="s">
        <v>497</v>
      </c>
      <c r="T8341" t="s">
        <v>28</v>
      </c>
      <c r="U8341">
        <v>98103</v>
      </c>
      <c r="V8341" s="1">
        <v>0</v>
      </c>
      <c r="W8341">
        <v>15</v>
      </c>
      <c r="X8341">
        <v>3</v>
      </c>
      <c r="Y8341">
        <v>31</v>
      </c>
      <c r="AD8341"/>
    </row>
    <row r="8342" spans="1:30" x14ac:dyDescent="0.25">
      <c r="A8342" t="s">
        <v>40</v>
      </c>
      <c r="B8342" s="2">
        <v>42533</v>
      </c>
      <c r="C8342" s="35">
        <f>YEAR(Sales[[#This Row],[ShipDate]])</f>
        <v>2016</v>
      </c>
      <c r="D8342" t="s">
        <v>36</v>
      </c>
      <c r="E8342" t="s">
        <v>31</v>
      </c>
      <c r="F8342" t="s">
        <v>23</v>
      </c>
      <c r="G8342" t="s">
        <v>11</v>
      </c>
      <c r="H8342" t="s">
        <v>258</v>
      </c>
      <c r="I8342" t="s">
        <v>180</v>
      </c>
      <c r="J8342" t="s">
        <v>13</v>
      </c>
      <c r="K8342" t="s">
        <v>2599</v>
      </c>
      <c r="L8342" t="s">
        <v>17</v>
      </c>
      <c r="N8342" t="str">
        <f>IF(ISBLANK(Sales[[#This Row],[return]]),"No",Sales[[#This Row],[return]])</f>
        <v>No</v>
      </c>
      <c r="O8342" s="2">
        <v>42529</v>
      </c>
      <c r="P8342" s="8" t="str">
        <f>TEXT(DAY(Sales[[#This Row],[OrderDate]]),"ddd")</f>
        <v>Sun</v>
      </c>
      <c r="Q8342" s="8" t="str">
        <f>TEXT(MONTH(Sales[[#This Row],[ShipDate]])*29,"mmm")</f>
        <v>Jun</v>
      </c>
      <c r="R8342">
        <v>1457</v>
      </c>
      <c r="S8342" t="s">
        <v>845</v>
      </c>
      <c r="T8342" t="s">
        <v>15</v>
      </c>
      <c r="U8342">
        <v>37620</v>
      </c>
      <c r="V8342" s="1">
        <v>0.2</v>
      </c>
      <c r="W8342">
        <v>11</v>
      </c>
      <c r="X8342">
        <v>3</v>
      </c>
      <c r="Y8342">
        <v>170</v>
      </c>
      <c r="AD8342"/>
    </row>
    <row r="8343" spans="1:30" x14ac:dyDescent="0.25">
      <c r="A8343" t="s">
        <v>24</v>
      </c>
      <c r="B8343" s="2">
        <v>42660</v>
      </c>
      <c r="C8343" s="35">
        <f>YEAR(Sales[[#This Row],[ShipDate]])</f>
        <v>2016</v>
      </c>
      <c r="D8343" t="s">
        <v>607</v>
      </c>
      <c r="E8343" t="s">
        <v>18</v>
      </c>
      <c r="F8343" t="s">
        <v>50</v>
      </c>
      <c r="G8343" t="s">
        <v>25</v>
      </c>
      <c r="H8343" t="s">
        <v>79</v>
      </c>
      <c r="I8343" t="s">
        <v>32</v>
      </c>
      <c r="J8343" t="s">
        <v>13</v>
      </c>
      <c r="K8343" t="s">
        <v>804</v>
      </c>
      <c r="L8343" t="s">
        <v>30</v>
      </c>
      <c r="N8343" t="str">
        <f>IF(ISBLANK(Sales[[#This Row],[return]]),"No",Sales[[#This Row],[return]])</f>
        <v>No</v>
      </c>
      <c r="O8343" s="2">
        <v>42659</v>
      </c>
      <c r="P8343" s="8" t="str">
        <f>TEXT(DAY(Sales[[#This Row],[OrderDate]]),"ddd")</f>
        <v>Mon</v>
      </c>
      <c r="Q8343" s="8" t="str">
        <f>TEXT(MONTH(Sales[[#This Row],[ShipDate]])*29,"mmm")</f>
        <v>Oct</v>
      </c>
      <c r="R8343">
        <v>261</v>
      </c>
      <c r="S8343" t="s">
        <v>1906</v>
      </c>
      <c r="T8343" t="s">
        <v>28</v>
      </c>
      <c r="U8343">
        <v>94110</v>
      </c>
      <c r="V8343" s="1">
        <v>0.2</v>
      </c>
      <c r="W8343">
        <v>5</v>
      </c>
      <c r="X8343">
        <v>3</v>
      </c>
      <c r="Y8343">
        <v>14</v>
      </c>
      <c r="AD8343"/>
    </row>
    <row r="8344" spans="1:30" x14ac:dyDescent="0.25">
      <c r="A8344" t="s">
        <v>24</v>
      </c>
      <c r="B8344" s="2">
        <v>42660</v>
      </c>
      <c r="C8344" s="35">
        <f>YEAR(Sales[[#This Row],[ShipDate]])</f>
        <v>2016</v>
      </c>
      <c r="D8344" t="s">
        <v>607</v>
      </c>
      <c r="E8344" t="s">
        <v>18</v>
      </c>
      <c r="F8344" t="s">
        <v>99</v>
      </c>
      <c r="G8344" t="s">
        <v>46</v>
      </c>
      <c r="H8344" t="s">
        <v>79</v>
      </c>
      <c r="I8344" t="s">
        <v>32</v>
      </c>
      <c r="J8344" t="s">
        <v>13</v>
      </c>
      <c r="K8344" t="s">
        <v>804</v>
      </c>
      <c r="L8344" t="s">
        <v>30</v>
      </c>
      <c r="N8344" t="str">
        <f>IF(ISBLANK(Sales[[#This Row],[return]]),"No",Sales[[#This Row],[return]])</f>
        <v>No</v>
      </c>
      <c r="O8344" s="2">
        <v>42659</v>
      </c>
      <c r="P8344" s="8" t="str">
        <f>TEXT(DAY(Sales[[#This Row],[OrderDate]]),"ddd")</f>
        <v>Mon</v>
      </c>
      <c r="Q8344" s="8" t="str">
        <f>TEXT(MONTH(Sales[[#This Row],[ShipDate]])*29,"mmm")</f>
        <v>Oct</v>
      </c>
      <c r="R8344">
        <v>1015</v>
      </c>
      <c r="S8344" t="s">
        <v>1055</v>
      </c>
      <c r="T8344" t="s">
        <v>28</v>
      </c>
      <c r="U8344">
        <v>94110</v>
      </c>
      <c r="V8344" s="1">
        <v>0</v>
      </c>
      <c r="W8344">
        <v>86</v>
      </c>
      <c r="X8344">
        <v>3</v>
      </c>
      <c r="Y8344">
        <v>180</v>
      </c>
      <c r="AD8344"/>
    </row>
    <row r="8345" spans="1:30" x14ac:dyDescent="0.25">
      <c r="A8345" t="s">
        <v>10</v>
      </c>
      <c r="B8345" s="2">
        <v>42418</v>
      </c>
      <c r="C8345" s="35">
        <f>YEAR(Sales[[#This Row],[ShipDate]])</f>
        <v>2016</v>
      </c>
      <c r="D8345" t="s">
        <v>36</v>
      </c>
      <c r="E8345" t="s">
        <v>18</v>
      </c>
      <c r="F8345" t="s">
        <v>23</v>
      </c>
      <c r="G8345" t="s">
        <v>11</v>
      </c>
      <c r="H8345" t="s">
        <v>55</v>
      </c>
      <c r="I8345" t="s">
        <v>32</v>
      </c>
      <c r="J8345" t="s">
        <v>13</v>
      </c>
      <c r="K8345" t="s">
        <v>734</v>
      </c>
      <c r="L8345" t="s">
        <v>30</v>
      </c>
      <c r="N8345" t="str">
        <f>IF(ISBLANK(Sales[[#This Row],[return]]),"No",Sales[[#This Row],[return]])</f>
        <v>No</v>
      </c>
      <c r="O8345" s="2">
        <v>42412</v>
      </c>
      <c r="P8345" s="8" t="str">
        <f>TEXT(DAY(Sales[[#This Row],[OrderDate]]),"ddd")</f>
        <v>Thu</v>
      </c>
      <c r="Q8345" s="8" t="str">
        <f>TEXT(MONTH(Sales[[#This Row],[ShipDate]])*29,"mmm")</f>
        <v>Feb</v>
      </c>
      <c r="R8345">
        <v>754</v>
      </c>
      <c r="S8345" t="s">
        <v>735</v>
      </c>
      <c r="T8345" t="s">
        <v>28</v>
      </c>
      <c r="U8345">
        <v>94521</v>
      </c>
      <c r="V8345" s="1">
        <v>0.2</v>
      </c>
      <c r="W8345">
        <v>-24</v>
      </c>
      <c r="X8345">
        <v>2</v>
      </c>
      <c r="Y8345">
        <v>130</v>
      </c>
      <c r="AD8345"/>
    </row>
    <row r="8346" spans="1:30" x14ac:dyDescent="0.25">
      <c r="A8346" t="s">
        <v>40</v>
      </c>
      <c r="B8346" s="2">
        <v>42735</v>
      </c>
      <c r="C8346" s="35">
        <f>YEAR(Sales[[#This Row],[ShipDate]])</f>
        <v>2016</v>
      </c>
      <c r="D8346" t="s">
        <v>36</v>
      </c>
      <c r="E8346" t="s">
        <v>18</v>
      </c>
      <c r="F8346" t="s">
        <v>50</v>
      </c>
      <c r="G8346" t="s">
        <v>25</v>
      </c>
      <c r="H8346" t="s">
        <v>164</v>
      </c>
      <c r="I8346" t="s">
        <v>120</v>
      </c>
      <c r="J8346" t="s">
        <v>13</v>
      </c>
      <c r="K8346" t="s">
        <v>934</v>
      </c>
      <c r="L8346" t="s">
        <v>68</v>
      </c>
      <c r="N8346" t="str">
        <f>IF(ISBLANK(Sales[[#This Row],[return]]),"No",Sales[[#This Row],[return]])</f>
        <v>No</v>
      </c>
      <c r="O8346" s="2">
        <v>42730</v>
      </c>
      <c r="P8346" s="8" t="str">
        <f>TEXT(DAY(Sales[[#This Row],[OrderDate]]),"ddd")</f>
        <v>Thu</v>
      </c>
      <c r="Q8346" s="8" t="str">
        <f>TEXT(MONTH(Sales[[#This Row],[ShipDate]])*29,"mmm")</f>
        <v>Dec</v>
      </c>
      <c r="R8346">
        <v>414</v>
      </c>
      <c r="S8346" t="s">
        <v>935</v>
      </c>
      <c r="T8346" t="s">
        <v>66</v>
      </c>
      <c r="U8346">
        <v>60610</v>
      </c>
      <c r="V8346" s="1">
        <v>0.8</v>
      </c>
      <c r="W8346">
        <v>-15</v>
      </c>
      <c r="X8346">
        <v>5</v>
      </c>
      <c r="Y8346">
        <v>9</v>
      </c>
      <c r="AD8346"/>
    </row>
    <row r="8347" spans="1:30" x14ac:dyDescent="0.25">
      <c r="A8347" t="s">
        <v>24</v>
      </c>
      <c r="B8347" s="2">
        <v>42710</v>
      </c>
      <c r="C8347" s="35">
        <f>YEAR(Sales[[#This Row],[ShipDate]])</f>
        <v>2016</v>
      </c>
      <c r="D8347" t="s">
        <v>36</v>
      </c>
      <c r="E8347" t="s">
        <v>18</v>
      </c>
      <c r="F8347" t="s">
        <v>33</v>
      </c>
      <c r="G8347" t="s">
        <v>25</v>
      </c>
      <c r="H8347" t="s">
        <v>146</v>
      </c>
      <c r="I8347" t="s">
        <v>149</v>
      </c>
      <c r="J8347" t="s">
        <v>13</v>
      </c>
      <c r="K8347" t="s">
        <v>678</v>
      </c>
      <c r="L8347" t="s">
        <v>92</v>
      </c>
      <c r="N8347" t="str">
        <f>IF(ISBLANK(Sales[[#This Row],[return]]),"No",Sales[[#This Row],[return]])</f>
        <v>No</v>
      </c>
      <c r="O8347" s="2">
        <v>42703</v>
      </c>
      <c r="P8347" s="8" t="str">
        <f>TEXT(DAY(Sales[[#This Row],[OrderDate]]),"ddd")</f>
        <v>Sun</v>
      </c>
      <c r="Q8347" s="8" t="str">
        <f>TEXT(MONTH(Sales[[#This Row],[ShipDate]])*29,"mmm")</f>
        <v>Dec</v>
      </c>
      <c r="R8347">
        <v>193</v>
      </c>
      <c r="S8347" t="s">
        <v>143</v>
      </c>
      <c r="T8347" t="s">
        <v>90</v>
      </c>
      <c r="U8347">
        <v>10009</v>
      </c>
      <c r="V8347" s="1">
        <v>0</v>
      </c>
      <c r="W8347">
        <v>12</v>
      </c>
      <c r="X8347">
        <v>2</v>
      </c>
      <c r="Y8347">
        <v>25</v>
      </c>
      <c r="AD8347"/>
    </row>
    <row r="8348" spans="1:30" x14ac:dyDescent="0.25">
      <c r="A8348" t="s">
        <v>10</v>
      </c>
      <c r="B8348" s="2">
        <v>42702</v>
      </c>
      <c r="C8348" s="35">
        <f>YEAR(Sales[[#This Row],[ShipDate]])</f>
        <v>2016</v>
      </c>
      <c r="D8348" t="s">
        <v>36</v>
      </c>
      <c r="E8348" t="s">
        <v>69</v>
      </c>
      <c r="F8348" t="s">
        <v>50</v>
      </c>
      <c r="G8348" t="s">
        <v>25</v>
      </c>
      <c r="H8348" t="s">
        <v>1857</v>
      </c>
      <c r="I8348" t="s">
        <v>120</v>
      </c>
      <c r="J8348" t="s">
        <v>13</v>
      </c>
      <c r="K8348" t="s">
        <v>2912</v>
      </c>
      <c r="L8348" t="s">
        <v>68</v>
      </c>
      <c r="N8348" t="str">
        <f>IF(ISBLANK(Sales[[#This Row],[return]]),"No",Sales[[#This Row],[return]])</f>
        <v>No</v>
      </c>
      <c r="O8348" s="2">
        <v>42696</v>
      </c>
      <c r="P8348" s="8" t="str">
        <f>TEXT(DAY(Sales[[#This Row],[OrderDate]]),"ddd")</f>
        <v>Sun</v>
      </c>
      <c r="Q8348" s="8" t="str">
        <f>TEXT(MONTH(Sales[[#This Row],[ShipDate]])*29,"mmm")</f>
        <v>Nov</v>
      </c>
      <c r="R8348">
        <v>245</v>
      </c>
      <c r="S8348" t="s">
        <v>3258</v>
      </c>
      <c r="T8348" t="s">
        <v>66</v>
      </c>
      <c r="U8348">
        <v>60440</v>
      </c>
      <c r="V8348" s="1">
        <v>0.8</v>
      </c>
      <c r="W8348">
        <v>-16</v>
      </c>
      <c r="X8348">
        <v>5</v>
      </c>
      <c r="Y8348">
        <v>10</v>
      </c>
      <c r="AD8348"/>
    </row>
    <row r="8349" spans="1:30" x14ac:dyDescent="0.25">
      <c r="A8349" t="s">
        <v>10</v>
      </c>
      <c r="B8349" s="2">
        <v>42484</v>
      </c>
      <c r="C8349" s="35">
        <f>YEAR(Sales[[#This Row],[ShipDate]])</f>
        <v>2016</v>
      </c>
      <c r="D8349" t="s">
        <v>113</v>
      </c>
      <c r="E8349" t="s">
        <v>31</v>
      </c>
      <c r="F8349" t="s">
        <v>50</v>
      </c>
      <c r="G8349" t="s">
        <v>25</v>
      </c>
      <c r="H8349" t="s">
        <v>88</v>
      </c>
      <c r="I8349" t="s">
        <v>93</v>
      </c>
      <c r="J8349" t="s">
        <v>13</v>
      </c>
      <c r="K8349" t="s">
        <v>2633</v>
      </c>
      <c r="L8349" t="s">
        <v>92</v>
      </c>
      <c r="N8349" t="str">
        <f>IF(ISBLANK(Sales[[#This Row],[return]]),"No",Sales[[#This Row],[return]])</f>
        <v>No</v>
      </c>
      <c r="O8349" s="2">
        <v>42483</v>
      </c>
      <c r="P8349" s="8" t="str">
        <f>TEXT(DAY(Sales[[#This Row],[OrderDate]]),"ddd")</f>
        <v>Mon</v>
      </c>
      <c r="Q8349" s="8" t="str">
        <f>TEXT(MONTH(Sales[[#This Row],[ShipDate]])*29,"mmm")</f>
        <v>Apr</v>
      </c>
      <c r="R8349">
        <v>1651</v>
      </c>
      <c r="S8349" t="s">
        <v>2770</v>
      </c>
      <c r="T8349" t="s">
        <v>90</v>
      </c>
      <c r="U8349">
        <v>19134</v>
      </c>
      <c r="V8349" s="1">
        <v>0.7</v>
      </c>
      <c r="W8349">
        <v>-2</v>
      </c>
      <c r="X8349">
        <v>3</v>
      </c>
      <c r="Y8349">
        <v>3</v>
      </c>
      <c r="AD8349"/>
    </row>
    <row r="8350" spans="1:30" x14ac:dyDescent="0.25">
      <c r="A8350" t="s">
        <v>24</v>
      </c>
      <c r="B8350" s="2">
        <v>42610</v>
      </c>
      <c r="C8350" s="35">
        <f>YEAR(Sales[[#This Row],[ShipDate]])</f>
        <v>2016</v>
      </c>
      <c r="D8350" t="s">
        <v>19</v>
      </c>
      <c r="E8350" t="s">
        <v>69</v>
      </c>
      <c r="F8350" t="s">
        <v>59</v>
      </c>
      <c r="G8350" t="s">
        <v>25</v>
      </c>
      <c r="H8350" t="s">
        <v>2103</v>
      </c>
      <c r="I8350" t="s">
        <v>133</v>
      </c>
      <c r="J8350" t="s">
        <v>13</v>
      </c>
      <c r="K8350" t="s">
        <v>528</v>
      </c>
      <c r="L8350" t="s">
        <v>68</v>
      </c>
      <c r="N8350" t="str">
        <f>IF(ISBLANK(Sales[[#This Row],[return]]),"No",Sales[[#This Row],[return]])</f>
        <v>No</v>
      </c>
      <c r="O8350" s="2">
        <v>42605</v>
      </c>
      <c r="P8350" s="8" t="str">
        <f>TEXT(DAY(Sales[[#This Row],[OrderDate]]),"ddd")</f>
        <v>Mon</v>
      </c>
      <c r="Q8350" s="8" t="str">
        <f>TEXT(MONTH(Sales[[#This Row],[ShipDate]])*29,"mmm")</f>
        <v>Aug</v>
      </c>
      <c r="R8350">
        <v>1793</v>
      </c>
      <c r="S8350" t="s">
        <v>965</v>
      </c>
      <c r="T8350" t="s">
        <v>66</v>
      </c>
      <c r="U8350">
        <v>49505</v>
      </c>
      <c r="V8350" s="1">
        <v>0</v>
      </c>
      <c r="W8350">
        <v>10</v>
      </c>
      <c r="X8350">
        <v>3</v>
      </c>
      <c r="Y8350">
        <v>19</v>
      </c>
      <c r="AD8350"/>
    </row>
    <row r="8351" spans="1:30" x14ac:dyDescent="0.25">
      <c r="A8351" t="s">
        <v>24</v>
      </c>
      <c r="B8351" s="2">
        <v>42715</v>
      </c>
      <c r="C8351" s="35">
        <f>YEAR(Sales[[#This Row],[ShipDate]])</f>
        <v>2016</v>
      </c>
      <c r="D8351" t="s">
        <v>19</v>
      </c>
      <c r="E8351" t="s">
        <v>18</v>
      </c>
      <c r="F8351" t="s">
        <v>38</v>
      </c>
      <c r="G8351" t="s">
        <v>11</v>
      </c>
      <c r="H8351" t="s">
        <v>171</v>
      </c>
      <c r="I8351" t="s">
        <v>216</v>
      </c>
      <c r="J8351" t="s">
        <v>13</v>
      </c>
      <c r="K8351" t="s">
        <v>250</v>
      </c>
      <c r="L8351" t="s">
        <v>30</v>
      </c>
      <c r="N8351" t="str">
        <f>IF(ISBLANK(Sales[[#This Row],[return]]),"No",Sales[[#This Row],[return]])</f>
        <v>No</v>
      </c>
      <c r="O8351" s="2">
        <v>42710</v>
      </c>
      <c r="P8351" s="8" t="str">
        <f>TEXT(DAY(Sales[[#This Row],[OrderDate]]),"ddd")</f>
        <v>Fri</v>
      </c>
      <c r="Q8351" s="8" t="str">
        <f>TEXT(MONTH(Sales[[#This Row],[ShipDate]])*29,"mmm")</f>
        <v>Dec</v>
      </c>
      <c r="R8351">
        <v>424</v>
      </c>
      <c r="S8351" t="s">
        <v>3196</v>
      </c>
      <c r="T8351" t="s">
        <v>28</v>
      </c>
      <c r="U8351">
        <v>97477</v>
      </c>
      <c r="V8351" s="1">
        <v>0.5</v>
      </c>
      <c r="W8351">
        <v>-171</v>
      </c>
      <c r="X8351">
        <v>1</v>
      </c>
      <c r="Y8351">
        <v>275</v>
      </c>
      <c r="AD8351"/>
    </row>
    <row r="8352" spans="1:30" x14ac:dyDescent="0.25">
      <c r="A8352" t="s">
        <v>24</v>
      </c>
      <c r="B8352" s="2">
        <v>42715</v>
      </c>
      <c r="C8352" s="35">
        <f>YEAR(Sales[[#This Row],[ShipDate]])</f>
        <v>2016</v>
      </c>
      <c r="D8352" t="s">
        <v>19</v>
      </c>
      <c r="E8352" t="s">
        <v>18</v>
      </c>
      <c r="F8352" t="s">
        <v>39</v>
      </c>
      <c r="G8352" t="s">
        <v>25</v>
      </c>
      <c r="H8352" t="s">
        <v>171</v>
      </c>
      <c r="I8352" t="s">
        <v>216</v>
      </c>
      <c r="J8352" t="s">
        <v>13</v>
      </c>
      <c r="K8352" t="s">
        <v>250</v>
      </c>
      <c r="L8352" t="s">
        <v>30</v>
      </c>
      <c r="N8352" t="str">
        <f>IF(ISBLANK(Sales[[#This Row],[return]]),"No",Sales[[#This Row],[return]])</f>
        <v>No</v>
      </c>
      <c r="O8352" s="2">
        <v>42710</v>
      </c>
      <c r="P8352" s="8" t="str">
        <f>TEXT(DAY(Sales[[#This Row],[OrderDate]]),"ddd")</f>
        <v>Fri</v>
      </c>
      <c r="Q8352" s="8" t="str">
        <f>TEXT(MONTH(Sales[[#This Row],[ShipDate]])*29,"mmm")</f>
        <v>Dec</v>
      </c>
      <c r="R8352">
        <v>665</v>
      </c>
      <c r="S8352" t="s">
        <v>613</v>
      </c>
      <c r="T8352" t="s">
        <v>28</v>
      </c>
      <c r="U8352">
        <v>97477</v>
      </c>
      <c r="V8352" s="1">
        <v>0.2</v>
      </c>
      <c r="W8352">
        <v>5</v>
      </c>
      <c r="X8352">
        <v>3</v>
      </c>
      <c r="Y8352">
        <v>53</v>
      </c>
      <c r="AD8352"/>
    </row>
    <row r="8353" spans="1:30" x14ac:dyDescent="0.25">
      <c r="A8353" t="s">
        <v>40</v>
      </c>
      <c r="B8353" s="2">
        <v>42643</v>
      </c>
      <c r="C8353" s="35">
        <f>YEAR(Sales[[#This Row],[ShipDate]])</f>
        <v>2016</v>
      </c>
      <c r="D8353" t="s">
        <v>36</v>
      </c>
      <c r="E8353" t="s">
        <v>69</v>
      </c>
      <c r="F8353" t="s">
        <v>21</v>
      </c>
      <c r="G8353" t="s">
        <v>11</v>
      </c>
      <c r="H8353" t="s">
        <v>107</v>
      </c>
      <c r="I8353" t="s">
        <v>70</v>
      </c>
      <c r="J8353" t="s">
        <v>13</v>
      </c>
      <c r="K8353" t="s">
        <v>768</v>
      </c>
      <c r="L8353" t="s">
        <v>68</v>
      </c>
      <c r="N8353" t="str">
        <f>IF(ISBLANK(Sales[[#This Row],[return]]),"No",Sales[[#This Row],[return]])</f>
        <v>No</v>
      </c>
      <c r="O8353" s="2">
        <v>42638</v>
      </c>
      <c r="P8353" s="8" t="str">
        <f>TEXT(DAY(Sales[[#This Row],[OrderDate]]),"ddd")</f>
        <v>Wed</v>
      </c>
      <c r="Q8353" s="8" t="str">
        <f>TEXT(MONTH(Sales[[#This Row],[ShipDate]])*29,"mmm")</f>
        <v>Sep</v>
      </c>
      <c r="R8353">
        <v>1228</v>
      </c>
      <c r="S8353" t="s">
        <v>3107</v>
      </c>
      <c r="T8353" t="s">
        <v>66</v>
      </c>
      <c r="U8353">
        <v>77041</v>
      </c>
      <c r="V8353" s="1">
        <v>0.32</v>
      </c>
      <c r="W8353">
        <v>-97</v>
      </c>
      <c r="X8353">
        <v>2</v>
      </c>
      <c r="Y8353">
        <v>301</v>
      </c>
      <c r="AD8353"/>
    </row>
    <row r="8354" spans="1:30" x14ac:dyDescent="0.25">
      <c r="A8354" t="s">
        <v>40</v>
      </c>
      <c r="B8354" s="2">
        <v>42643</v>
      </c>
      <c r="C8354" s="35">
        <f>YEAR(Sales[[#This Row],[ShipDate]])</f>
        <v>2016</v>
      </c>
      <c r="D8354" t="s">
        <v>36</v>
      </c>
      <c r="E8354" t="s">
        <v>69</v>
      </c>
      <c r="F8354" t="s">
        <v>104</v>
      </c>
      <c r="G8354" t="s">
        <v>25</v>
      </c>
      <c r="H8354" t="s">
        <v>107</v>
      </c>
      <c r="I8354" t="s">
        <v>70</v>
      </c>
      <c r="J8354" t="s">
        <v>13</v>
      </c>
      <c r="K8354" t="s">
        <v>768</v>
      </c>
      <c r="L8354" t="s">
        <v>68</v>
      </c>
      <c r="N8354" t="str">
        <f>IF(ISBLANK(Sales[[#This Row],[return]]),"No",Sales[[#This Row],[return]])</f>
        <v>No</v>
      </c>
      <c r="O8354" s="2">
        <v>42638</v>
      </c>
      <c r="P8354" s="8" t="str">
        <f>TEXT(DAY(Sales[[#This Row],[OrderDate]]),"ddd")</f>
        <v>Wed</v>
      </c>
      <c r="Q8354" s="8" t="str">
        <f>TEXT(MONTH(Sales[[#This Row],[ShipDate]])*29,"mmm")</f>
        <v>Sep</v>
      </c>
      <c r="R8354">
        <v>1292</v>
      </c>
      <c r="S8354" t="s">
        <v>103</v>
      </c>
      <c r="T8354" t="s">
        <v>66</v>
      </c>
      <c r="U8354">
        <v>77041</v>
      </c>
      <c r="V8354" s="1">
        <v>0.2</v>
      </c>
      <c r="W8354">
        <v>1</v>
      </c>
      <c r="X8354">
        <v>2</v>
      </c>
      <c r="Y8354">
        <v>3</v>
      </c>
      <c r="AD8354"/>
    </row>
    <row r="8355" spans="1:30" x14ac:dyDescent="0.25">
      <c r="A8355" t="s">
        <v>40</v>
      </c>
      <c r="B8355" s="2">
        <v>42643</v>
      </c>
      <c r="C8355" s="35">
        <f>YEAR(Sales[[#This Row],[ShipDate]])</f>
        <v>2016</v>
      </c>
      <c r="D8355" t="s">
        <v>36</v>
      </c>
      <c r="E8355" t="s">
        <v>69</v>
      </c>
      <c r="F8355" t="s">
        <v>59</v>
      </c>
      <c r="G8355" t="s">
        <v>25</v>
      </c>
      <c r="H8355" t="s">
        <v>107</v>
      </c>
      <c r="I8355" t="s">
        <v>70</v>
      </c>
      <c r="J8355" t="s">
        <v>13</v>
      </c>
      <c r="K8355" t="s">
        <v>768</v>
      </c>
      <c r="L8355" t="s">
        <v>68</v>
      </c>
      <c r="N8355" t="str">
        <f>IF(ISBLANK(Sales[[#This Row],[return]]),"No",Sales[[#This Row],[return]])</f>
        <v>No</v>
      </c>
      <c r="O8355" s="2">
        <v>42638</v>
      </c>
      <c r="P8355" s="8" t="str">
        <f>TEXT(DAY(Sales[[#This Row],[OrderDate]]),"ddd")</f>
        <v>Wed</v>
      </c>
      <c r="Q8355" s="8" t="str">
        <f>TEXT(MONTH(Sales[[#This Row],[ShipDate]])*29,"mmm")</f>
        <v>Sep</v>
      </c>
      <c r="R8355">
        <v>1751</v>
      </c>
      <c r="S8355" t="s">
        <v>1830</v>
      </c>
      <c r="T8355" t="s">
        <v>66</v>
      </c>
      <c r="U8355">
        <v>77041</v>
      </c>
      <c r="V8355" s="1">
        <v>0.2</v>
      </c>
      <c r="W8355">
        <v>11</v>
      </c>
      <c r="X8355">
        <v>8</v>
      </c>
      <c r="Y8355">
        <v>34</v>
      </c>
      <c r="AD8355"/>
    </row>
    <row r="8356" spans="1:30" x14ac:dyDescent="0.25">
      <c r="A8356" t="s">
        <v>40</v>
      </c>
      <c r="B8356" s="2">
        <v>42643</v>
      </c>
      <c r="C8356" s="35">
        <f>YEAR(Sales[[#This Row],[ShipDate]])</f>
        <v>2016</v>
      </c>
      <c r="D8356" t="s">
        <v>36</v>
      </c>
      <c r="E8356" t="s">
        <v>69</v>
      </c>
      <c r="F8356" t="s">
        <v>50</v>
      </c>
      <c r="G8356" t="s">
        <v>25</v>
      </c>
      <c r="H8356" t="s">
        <v>107</v>
      </c>
      <c r="I8356" t="s">
        <v>70</v>
      </c>
      <c r="J8356" t="s">
        <v>13</v>
      </c>
      <c r="K8356" t="s">
        <v>768</v>
      </c>
      <c r="L8356" t="s">
        <v>68</v>
      </c>
      <c r="N8356" t="str">
        <f>IF(ISBLANK(Sales[[#This Row],[return]]),"No",Sales[[#This Row],[return]])</f>
        <v>No</v>
      </c>
      <c r="O8356" s="2">
        <v>42638</v>
      </c>
      <c r="P8356" s="8" t="str">
        <f>TEXT(DAY(Sales[[#This Row],[OrderDate]]),"ddd")</f>
        <v>Wed</v>
      </c>
      <c r="Q8356" s="8" t="str">
        <f>TEXT(MONTH(Sales[[#This Row],[ShipDate]])*29,"mmm")</f>
        <v>Sep</v>
      </c>
      <c r="R8356">
        <v>269</v>
      </c>
      <c r="S8356" t="s">
        <v>2075</v>
      </c>
      <c r="T8356" t="s">
        <v>66</v>
      </c>
      <c r="U8356">
        <v>77041</v>
      </c>
      <c r="V8356" s="1">
        <v>0.8</v>
      </c>
      <c r="W8356">
        <v>-4</v>
      </c>
      <c r="X8356">
        <v>2</v>
      </c>
      <c r="Y8356">
        <v>3</v>
      </c>
      <c r="AD8356"/>
    </row>
    <row r="8357" spans="1:30" x14ac:dyDescent="0.25">
      <c r="A8357" t="s">
        <v>24</v>
      </c>
      <c r="B8357" s="2">
        <v>42548</v>
      </c>
      <c r="C8357" s="35">
        <f>YEAR(Sales[[#This Row],[ShipDate]])</f>
        <v>2016</v>
      </c>
      <c r="D8357" t="s">
        <v>36</v>
      </c>
      <c r="E8357" t="s">
        <v>18</v>
      </c>
      <c r="F8357" t="s">
        <v>45</v>
      </c>
      <c r="G8357" t="s">
        <v>25</v>
      </c>
      <c r="H8357" t="s">
        <v>1248</v>
      </c>
      <c r="I8357" t="s">
        <v>324</v>
      </c>
      <c r="J8357" t="s">
        <v>13</v>
      </c>
      <c r="K8357" t="s">
        <v>1497</v>
      </c>
      <c r="L8357" t="s">
        <v>68</v>
      </c>
      <c r="N8357" t="str">
        <f>IF(ISBLANK(Sales[[#This Row],[return]]),"No",Sales[[#This Row],[return]])</f>
        <v>No</v>
      </c>
      <c r="O8357" s="2">
        <v>42541</v>
      </c>
      <c r="P8357" s="8" t="str">
        <f>TEXT(DAY(Sales[[#This Row],[OrderDate]]),"ddd")</f>
        <v>Fri</v>
      </c>
      <c r="Q8357" s="8" t="str">
        <f>TEXT(MONTH(Sales[[#This Row],[ShipDate]])*29,"mmm")</f>
        <v>Jun</v>
      </c>
      <c r="R8357">
        <v>1174</v>
      </c>
      <c r="S8357" t="s">
        <v>2084</v>
      </c>
      <c r="T8357" t="s">
        <v>66</v>
      </c>
      <c r="U8357">
        <v>73505</v>
      </c>
      <c r="V8357" s="1">
        <v>0</v>
      </c>
      <c r="W8357">
        <v>2</v>
      </c>
      <c r="X8357">
        <v>2</v>
      </c>
      <c r="Y8357">
        <v>4</v>
      </c>
      <c r="AD8357"/>
    </row>
    <row r="8358" spans="1:30" x14ac:dyDescent="0.25">
      <c r="A8358" t="s">
        <v>24</v>
      </c>
      <c r="B8358" s="2">
        <v>42548</v>
      </c>
      <c r="C8358" s="35">
        <f>YEAR(Sales[[#This Row],[ShipDate]])</f>
        <v>2016</v>
      </c>
      <c r="D8358" t="s">
        <v>36</v>
      </c>
      <c r="E8358" t="s">
        <v>18</v>
      </c>
      <c r="F8358" t="s">
        <v>52</v>
      </c>
      <c r="G8358" t="s">
        <v>25</v>
      </c>
      <c r="H8358" t="s">
        <v>1248</v>
      </c>
      <c r="I8358" t="s">
        <v>324</v>
      </c>
      <c r="J8358" t="s">
        <v>13</v>
      </c>
      <c r="K8358" t="s">
        <v>1497</v>
      </c>
      <c r="L8358" t="s">
        <v>68</v>
      </c>
      <c r="N8358" t="str">
        <f>IF(ISBLANK(Sales[[#This Row],[return]]),"No",Sales[[#This Row],[return]])</f>
        <v>No</v>
      </c>
      <c r="O8358" s="2">
        <v>42541</v>
      </c>
      <c r="P8358" s="8" t="str">
        <f>TEXT(DAY(Sales[[#This Row],[OrderDate]]),"ddd")</f>
        <v>Fri</v>
      </c>
      <c r="Q8358" s="8" t="str">
        <f>TEXT(MONTH(Sales[[#This Row],[ShipDate]])*29,"mmm")</f>
        <v>Jun</v>
      </c>
      <c r="R8358">
        <v>855</v>
      </c>
      <c r="S8358" t="s">
        <v>2109</v>
      </c>
      <c r="T8358" t="s">
        <v>66</v>
      </c>
      <c r="U8358">
        <v>73505</v>
      </c>
      <c r="V8358" s="1">
        <v>0</v>
      </c>
      <c r="W8358">
        <v>156</v>
      </c>
      <c r="X8358">
        <v>6</v>
      </c>
      <c r="Y8358">
        <v>472</v>
      </c>
      <c r="AD8358"/>
    </row>
    <row r="8359" spans="1:30" x14ac:dyDescent="0.25">
      <c r="A8359" t="s">
        <v>40</v>
      </c>
      <c r="B8359" s="2">
        <v>42718</v>
      </c>
      <c r="C8359" s="35">
        <f>YEAR(Sales[[#This Row],[ShipDate]])</f>
        <v>2016</v>
      </c>
      <c r="D8359" t="s">
        <v>36</v>
      </c>
      <c r="E8359" t="s">
        <v>31</v>
      </c>
      <c r="F8359" t="s">
        <v>23</v>
      </c>
      <c r="G8359" t="s">
        <v>11</v>
      </c>
      <c r="H8359" t="s">
        <v>2738</v>
      </c>
      <c r="I8359" t="s">
        <v>1222</v>
      </c>
      <c r="J8359" t="s">
        <v>13</v>
      </c>
      <c r="K8359" t="s">
        <v>292</v>
      </c>
      <c r="L8359" t="s">
        <v>30</v>
      </c>
      <c r="N8359" t="str">
        <f>IF(ISBLANK(Sales[[#This Row],[return]]),"No",Sales[[#This Row],[return]])</f>
        <v>No</v>
      </c>
      <c r="O8359" s="2">
        <v>42714</v>
      </c>
      <c r="P8359" s="8" t="str">
        <f>TEXT(DAY(Sales[[#This Row],[OrderDate]]),"ddd")</f>
        <v>Tue</v>
      </c>
      <c r="Q8359" s="8" t="str">
        <f>TEXT(MONTH(Sales[[#This Row],[ShipDate]])*29,"mmm")</f>
        <v>Dec</v>
      </c>
      <c r="R8359">
        <v>1203</v>
      </c>
      <c r="S8359" t="s">
        <v>1457</v>
      </c>
      <c r="T8359" t="s">
        <v>28</v>
      </c>
      <c r="U8359">
        <v>83605</v>
      </c>
      <c r="V8359" s="1">
        <v>0.2</v>
      </c>
      <c r="W8359">
        <v>4</v>
      </c>
      <c r="X8359">
        <v>3</v>
      </c>
      <c r="Y8359">
        <v>338</v>
      </c>
      <c r="AD8359"/>
    </row>
    <row r="8360" spans="1:30" x14ac:dyDescent="0.25">
      <c r="A8360" t="s">
        <v>40</v>
      </c>
      <c r="B8360" s="2">
        <v>42718</v>
      </c>
      <c r="C8360" s="35">
        <f>YEAR(Sales[[#This Row],[ShipDate]])</f>
        <v>2016</v>
      </c>
      <c r="D8360" t="s">
        <v>36</v>
      </c>
      <c r="E8360" t="s">
        <v>31</v>
      </c>
      <c r="F8360" t="s">
        <v>59</v>
      </c>
      <c r="G8360" t="s">
        <v>25</v>
      </c>
      <c r="H8360" t="s">
        <v>2738</v>
      </c>
      <c r="I8360" t="s">
        <v>1222</v>
      </c>
      <c r="J8360" t="s">
        <v>13</v>
      </c>
      <c r="K8360" t="s">
        <v>292</v>
      </c>
      <c r="L8360" t="s">
        <v>30</v>
      </c>
      <c r="N8360" t="str">
        <f>IF(ISBLANK(Sales[[#This Row],[return]]),"No",Sales[[#This Row],[return]])</f>
        <v>No</v>
      </c>
      <c r="O8360" s="2">
        <v>42714</v>
      </c>
      <c r="P8360" s="8" t="str">
        <f>TEXT(DAY(Sales[[#This Row],[OrderDate]]),"ddd")</f>
        <v>Tue</v>
      </c>
      <c r="Q8360" s="8" t="str">
        <f>TEXT(MONTH(Sales[[#This Row],[ShipDate]])*29,"mmm")</f>
        <v>Dec</v>
      </c>
      <c r="R8360">
        <v>1726</v>
      </c>
      <c r="S8360" t="s">
        <v>2040</v>
      </c>
      <c r="T8360" t="s">
        <v>28</v>
      </c>
      <c r="U8360">
        <v>83605</v>
      </c>
      <c r="V8360" s="1">
        <v>0</v>
      </c>
      <c r="W8360">
        <v>12</v>
      </c>
      <c r="X8360">
        <v>4</v>
      </c>
      <c r="Y8360">
        <v>26</v>
      </c>
      <c r="AD8360"/>
    </row>
    <row r="8361" spans="1:30" x14ac:dyDescent="0.25">
      <c r="A8361" t="s">
        <v>40</v>
      </c>
      <c r="B8361" s="2">
        <v>42718</v>
      </c>
      <c r="C8361" s="35">
        <f>YEAR(Sales[[#This Row],[ShipDate]])</f>
        <v>2016</v>
      </c>
      <c r="D8361" t="s">
        <v>36</v>
      </c>
      <c r="E8361" t="s">
        <v>31</v>
      </c>
      <c r="F8361" t="s">
        <v>59</v>
      </c>
      <c r="G8361" t="s">
        <v>25</v>
      </c>
      <c r="H8361" t="s">
        <v>2738</v>
      </c>
      <c r="I8361" t="s">
        <v>1222</v>
      </c>
      <c r="J8361" t="s">
        <v>13</v>
      </c>
      <c r="K8361" t="s">
        <v>292</v>
      </c>
      <c r="L8361" t="s">
        <v>30</v>
      </c>
      <c r="N8361" t="str">
        <f>IF(ISBLANK(Sales[[#This Row],[return]]),"No",Sales[[#This Row],[return]])</f>
        <v>No</v>
      </c>
      <c r="O8361" s="2">
        <v>42714</v>
      </c>
      <c r="P8361" s="8" t="str">
        <f>TEXT(DAY(Sales[[#This Row],[OrderDate]]),"ddd")</f>
        <v>Tue</v>
      </c>
      <c r="Q8361" s="8" t="str">
        <f>TEXT(MONTH(Sales[[#This Row],[ShipDate]])*29,"mmm")</f>
        <v>Dec</v>
      </c>
      <c r="R8361">
        <v>1840</v>
      </c>
      <c r="S8361" t="s">
        <v>3163</v>
      </c>
      <c r="T8361" t="s">
        <v>28</v>
      </c>
      <c r="U8361">
        <v>83605</v>
      </c>
      <c r="V8361" s="1">
        <v>0</v>
      </c>
      <c r="W8361">
        <v>42</v>
      </c>
      <c r="X8361">
        <v>4</v>
      </c>
      <c r="Y8361">
        <v>91</v>
      </c>
      <c r="AD8361"/>
    </row>
    <row r="8362" spans="1:30" x14ac:dyDescent="0.25">
      <c r="A8362" t="s">
        <v>10</v>
      </c>
      <c r="B8362" s="2">
        <v>42465</v>
      </c>
      <c r="C8362" s="35">
        <f>YEAR(Sales[[#This Row],[ShipDate]])</f>
        <v>2016</v>
      </c>
      <c r="D8362" t="s">
        <v>36</v>
      </c>
      <c r="E8362" t="s">
        <v>18</v>
      </c>
      <c r="F8362" t="s">
        <v>39</v>
      </c>
      <c r="G8362" t="s">
        <v>25</v>
      </c>
      <c r="H8362" t="s">
        <v>1614</v>
      </c>
      <c r="I8362" t="s">
        <v>129</v>
      </c>
      <c r="J8362" t="s">
        <v>13</v>
      </c>
      <c r="K8362" t="s">
        <v>1639</v>
      </c>
      <c r="L8362" t="s">
        <v>68</v>
      </c>
      <c r="N8362" t="str">
        <f>IF(ISBLANK(Sales[[#This Row],[return]]),"No",Sales[[#This Row],[return]])</f>
        <v>No</v>
      </c>
      <c r="O8362" s="2">
        <v>42459</v>
      </c>
      <c r="P8362" s="8" t="str">
        <f>TEXT(DAY(Sales[[#This Row],[OrderDate]]),"ddd")</f>
        <v>Mon</v>
      </c>
      <c r="Q8362" s="8" t="str">
        <f>TEXT(MONTH(Sales[[#This Row],[ShipDate]])*29,"mmm")</f>
        <v>Apr</v>
      </c>
      <c r="R8362">
        <v>1483</v>
      </c>
      <c r="S8362" t="s">
        <v>980</v>
      </c>
      <c r="T8362" t="s">
        <v>66</v>
      </c>
      <c r="U8362">
        <v>55124</v>
      </c>
      <c r="V8362" s="1">
        <v>0</v>
      </c>
      <c r="W8362">
        <v>6</v>
      </c>
      <c r="X8362">
        <v>2</v>
      </c>
      <c r="Y8362">
        <v>129</v>
      </c>
      <c r="AD8362"/>
    </row>
    <row r="8363" spans="1:30" x14ac:dyDescent="0.25">
      <c r="A8363" t="s">
        <v>40</v>
      </c>
      <c r="B8363" s="2">
        <v>42512</v>
      </c>
      <c r="C8363" s="35">
        <f>YEAR(Sales[[#This Row],[ShipDate]])</f>
        <v>2016</v>
      </c>
      <c r="D8363" t="s">
        <v>19</v>
      </c>
      <c r="E8363" t="s">
        <v>31</v>
      </c>
      <c r="F8363" t="s">
        <v>43</v>
      </c>
      <c r="G8363" t="s">
        <v>11</v>
      </c>
      <c r="H8363" t="s">
        <v>134</v>
      </c>
      <c r="I8363" t="s">
        <v>1139</v>
      </c>
      <c r="J8363" t="s">
        <v>13</v>
      </c>
      <c r="K8363" t="s">
        <v>2649</v>
      </c>
      <c r="L8363" t="s">
        <v>92</v>
      </c>
      <c r="N8363" t="str">
        <f>IF(ISBLANK(Sales[[#This Row],[return]]),"No",Sales[[#This Row],[return]])</f>
        <v>No</v>
      </c>
      <c r="O8363" s="2">
        <v>42510</v>
      </c>
      <c r="P8363" s="8" t="str">
        <f>TEXT(DAY(Sales[[#This Row],[OrderDate]]),"ddd")</f>
        <v>Fri</v>
      </c>
      <c r="Q8363" s="8" t="str">
        <f>TEXT(MONTH(Sales[[#This Row],[ShipDate]])*29,"mmm")</f>
        <v>May</v>
      </c>
      <c r="R8363">
        <v>16</v>
      </c>
      <c r="S8363" t="s">
        <v>1283</v>
      </c>
      <c r="T8363" t="s">
        <v>90</v>
      </c>
      <c r="U8363">
        <v>3820</v>
      </c>
      <c r="V8363" s="1">
        <v>0</v>
      </c>
      <c r="W8363">
        <v>60</v>
      </c>
      <c r="X8363">
        <v>7</v>
      </c>
      <c r="Y8363">
        <v>140</v>
      </c>
      <c r="AD8363"/>
    </row>
    <row r="8364" spans="1:30" x14ac:dyDescent="0.25">
      <c r="A8364" t="s">
        <v>40</v>
      </c>
      <c r="B8364" s="2">
        <v>42512</v>
      </c>
      <c r="C8364" s="35">
        <f>YEAR(Sales[[#This Row],[ShipDate]])</f>
        <v>2016</v>
      </c>
      <c r="D8364" t="s">
        <v>19</v>
      </c>
      <c r="E8364" t="s">
        <v>31</v>
      </c>
      <c r="F8364" t="s">
        <v>52</v>
      </c>
      <c r="G8364" t="s">
        <v>25</v>
      </c>
      <c r="H8364" t="s">
        <v>134</v>
      </c>
      <c r="I8364" t="s">
        <v>1139</v>
      </c>
      <c r="J8364" t="s">
        <v>13</v>
      </c>
      <c r="K8364" t="s">
        <v>2649</v>
      </c>
      <c r="L8364" t="s">
        <v>92</v>
      </c>
      <c r="N8364" t="str">
        <f>IF(ISBLANK(Sales[[#This Row],[return]]),"No",Sales[[#This Row],[return]])</f>
        <v>No</v>
      </c>
      <c r="O8364" s="2">
        <v>42510</v>
      </c>
      <c r="P8364" s="8" t="str">
        <f>TEXT(DAY(Sales[[#This Row],[OrderDate]]),"ddd")</f>
        <v>Fri</v>
      </c>
      <c r="Q8364" s="8" t="str">
        <f>TEXT(MONTH(Sales[[#This Row],[ShipDate]])*29,"mmm")</f>
        <v>May</v>
      </c>
      <c r="R8364">
        <v>36</v>
      </c>
      <c r="S8364" t="s">
        <v>2798</v>
      </c>
      <c r="T8364" t="s">
        <v>90</v>
      </c>
      <c r="U8364">
        <v>3820</v>
      </c>
      <c r="V8364" s="1">
        <v>0</v>
      </c>
      <c r="W8364">
        <v>9</v>
      </c>
      <c r="X8364">
        <v>4</v>
      </c>
      <c r="Y8364">
        <v>33</v>
      </c>
      <c r="AD8364"/>
    </row>
    <row r="8365" spans="1:30" x14ac:dyDescent="0.25">
      <c r="A8365" t="s">
        <v>40</v>
      </c>
      <c r="B8365" s="2">
        <v>42512</v>
      </c>
      <c r="C8365" s="35">
        <f>YEAR(Sales[[#This Row],[ShipDate]])</f>
        <v>2016</v>
      </c>
      <c r="D8365" t="s">
        <v>19</v>
      </c>
      <c r="E8365" t="s">
        <v>31</v>
      </c>
      <c r="F8365" t="s">
        <v>45</v>
      </c>
      <c r="G8365" t="s">
        <v>25</v>
      </c>
      <c r="H8365" t="s">
        <v>134</v>
      </c>
      <c r="I8365" t="s">
        <v>1139</v>
      </c>
      <c r="J8365" t="s">
        <v>13</v>
      </c>
      <c r="K8365" t="s">
        <v>2649</v>
      </c>
      <c r="L8365" t="s">
        <v>92</v>
      </c>
      <c r="N8365" t="str">
        <f>IF(ISBLANK(Sales[[#This Row],[return]]),"No",Sales[[#This Row],[return]])</f>
        <v>No</v>
      </c>
      <c r="O8365" s="2">
        <v>42510</v>
      </c>
      <c r="P8365" s="8" t="str">
        <f>TEXT(DAY(Sales[[#This Row],[OrderDate]]),"ddd")</f>
        <v>Fri</v>
      </c>
      <c r="Q8365" s="8" t="str">
        <f>TEXT(MONTH(Sales[[#This Row],[ShipDate]])*29,"mmm")</f>
        <v>May</v>
      </c>
      <c r="R8365">
        <v>1414</v>
      </c>
      <c r="S8365" t="s">
        <v>2231</v>
      </c>
      <c r="T8365" t="s">
        <v>90</v>
      </c>
      <c r="U8365">
        <v>3820</v>
      </c>
      <c r="V8365" s="1">
        <v>0</v>
      </c>
      <c r="W8365">
        <v>12</v>
      </c>
      <c r="X8365">
        <v>9</v>
      </c>
      <c r="Y8365">
        <v>39</v>
      </c>
      <c r="AD8365"/>
    </row>
    <row r="8366" spans="1:30" x14ac:dyDescent="0.25">
      <c r="A8366" t="s">
        <v>10</v>
      </c>
      <c r="B8366" s="2">
        <v>42679</v>
      </c>
      <c r="C8366" s="35">
        <f>YEAR(Sales[[#This Row],[ShipDate]])</f>
        <v>2016</v>
      </c>
      <c r="D8366" t="s">
        <v>607</v>
      </c>
      <c r="E8366" t="s">
        <v>18</v>
      </c>
      <c r="F8366" t="s">
        <v>23</v>
      </c>
      <c r="G8366" t="s">
        <v>11</v>
      </c>
      <c r="H8366" t="s">
        <v>1275</v>
      </c>
      <c r="I8366" t="s">
        <v>174</v>
      </c>
      <c r="J8366" t="s">
        <v>13</v>
      </c>
      <c r="K8366" t="s">
        <v>1276</v>
      </c>
      <c r="L8366" t="s">
        <v>17</v>
      </c>
      <c r="N8366" t="str">
        <f>IF(ISBLANK(Sales[[#This Row],[return]]),"No",Sales[[#This Row],[return]])</f>
        <v>No</v>
      </c>
      <c r="O8366" s="2">
        <v>42679</v>
      </c>
      <c r="P8366" s="8" t="str">
        <f>TEXT(DAY(Sales[[#This Row],[OrderDate]]),"ddd")</f>
        <v>Thu</v>
      </c>
      <c r="Q8366" s="8" t="str">
        <f>TEXT(MONTH(Sales[[#This Row],[ShipDate]])*29,"mmm")</f>
        <v>Nov</v>
      </c>
      <c r="R8366">
        <v>766</v>
      </c>
      <c r="S8366" t="s">
        <v>1277</v>
      </c>
      <c r="T8366" t="s">
        <v>15</v>
      </c>
      <c r="U8366">
        <v>23666</v>
      </c>
      <c r="V8366" s="1">
        <v>0</v>
      </c>
      <c r="W8366">
        <v>40</v>
      </c>
      <c r="X8366">
        <v>5</v>
      </c>
      <c r="Y8366">
        <v>150</v>
      </c>
      <c r="AD8366"/>
    </row>
    <row r="8367" spans="1:30" x14ac:dyDescent="0.25">
      <c r="A8367" t="s">
        <v>24</v>
      </c>
      <c r="B8367" s="2">
        <v>42738</v>
      </c>
      <c r="C8367" s="35">
        <f>YEAR(Sales[[#This Row],[ShipDate]])</f>
        <v>2017</v>
      </c>
      <c r="D8367" t="s">
        <v>19</v>
      </c>
      <c r="E8367" t="s">
        <v>31</v>
      </c>
      <c r="F8367" t="s">
        <v>38</v>
      </c>
      <c r="G8367" t="s">
        <v>11</v>
      </c>
      <c r="H8367" t="s">
        <v>88</v>
      </c>
      <c r="I8367" t="s">
        <v>93</v>
      </c>
      <c r="J8367" t="s">
        <v>13</v>
      </c>
      <c r="K8367" t="s">
        <v>2658</v>
      </c>
      <c r="L8367" t="s">
        <v>92</v>
      </c>
      <c r="N8367" t="str">
        <f>IF(ISBLANK(Sales[[#This Row],[return]]),"No",Sales[[#This Row],[return]])</f>
        <v>No</v>
      </c>
      <c r="O8367" s="2">
        <v>42734</v>
      </c>
      <c r="P8367" s="8" t="str">
        <f>TEXT(DAY(Sales[[#This Row],[OrderDate]]),"ddd")</f>
        <v>Mon</v>
      </c>
      <c r="Q8367" s="8" t="str">
        <f>TEXT(MONTH(Sales[[#This Row],[ShipDate]])*29,"mmm")</f>
        <v>Jan</v>
      </c>
      <c r="R8367">
        <v>827</v>
      </c>
      <c r="S8367" t="s">
        <v>578</v>
      </c>
      <c r="T8367" t="s">
        <v>90</v>
      </c>
      <c r="U8367">
        <v>19143</v>
      </c>
      <c r="V8367" s="1">
        <v>0.4</v>
      </c>
      <c r="W8367">
        <v>-192</v>
      </c>
      <c r="X8367">
        <v>3</v>
      </c>
      <c r="Y8367">
        <v>524</v>
      </c>
      <c r="AD8367"/>
    </row>
    <row r="8368" spans="1:30" x14ac:dyDescent="0.25">
      <c r="A8368" t="s">
        <v>24</v>
      </c>
      <c r="B8368" s="2">
        <v>42738</v>
      </c>
      <c r="C8368" s="35">
        <f>YEAR(Sales[[#This Row],[ShipDate]])</f>
        <v>2017</v>
      </c>
      <c r="D8368" t="s">
        <v>19</v>
      </c>
      <c r="E8368" t="s">
        <v>31</v>
      </c>
      <c r="F8368" t="s">
        <v>48</v>
      </c>
      <c r="G8368" t="s">
        <v>46</v>
      </c>
      <c r="H8368" t="s">
        <v>88</v>
      </c>
      <c r="I8368" t="s">
        <v>93</v>
      </c>
      <c r="J8368" t="s">
        <v>13</v>
      </c>
      <c r="K8368" t="s">
        <v>2658</v>
      </c>
      <c r="L8368" t="s">
        <v>92</v>
      </c>
      <c r="N8368" t="str">
        <f>IF(ISBLANK(Sales[[#This Row],[return]]),"No",Sales[[#This Row],[return]])</f>
        <v>No</v>
      </c>
      <c r="O8368" s="2">
        <v>42734</v>
      </c>
      <c r="P8368" s="8" t="str">
        <f>TEXT(DAY(Sales[[#This Row],[OrderDate]]),"ddd")</f>
        <v>Mon</v>
      </c>
      <c r="Q8368" s="8" t="str">
        <f>TEXT(MONTH(Sales[[#This Row],[ShipDate]])*29,"mmm")</f>
        <v>Jan</v>
      </c>
      <c r="R8368">
        <v>453</v>
      </c>
      <c r="S8368" t="s">
        <v>1048</v>
      </c>
      <c r="T8368" t="s">
        <v>90</v>
      </c>
      <c r="U8368">
        <v>19143</v>
      </c>
      <c r="V8368" s="1">
        <v>0.4</v>
      </c>
      <c r="W8368">
        <v>-50</v>
      </c>
      <c r="X8368">
        <v>6</v>
      </c>
      <c r="Y8368">
        <v>252</v>
      </c>
      <c r="AD8368"/>
    </row>
    <row r="8369" spans="1:30" x14ac:dyDescent="0.25">
      <c r="A8369" t="s">
        <v>40</v>
      </c>
      <c r="B8369" s="2">
        <v>42626</v>
      </c>
      <c r="C8369" s="35">
        <f>YEAR(Sales[[#This Row],[ShipDate]])</f>
        <v>2016</v>
      </c>
      <c r="D8369" t="s">
        <v>36</v>
      </c>
      <c r="E8369" t="s">
        <v>18</v>
      </c>
      <c r="F8369" t="s">
        <v>340</v>
      </c>
      <c r="G8369" t="s">
        <v>46</v>
      </c>
      <c r="H8369" t="s">
        <v>1564</v>
      </c>
      <c r="I8369" t="s">
        <v>58</v>
      </c>
      <c r="J8369" t="s">
        <v>13</v>
      </c>
      <c r="K8369" t="s">
        <v>1287</v>
      </c>
      <c r="L8369" t="s">
        <v>17</v>
      </c>
      <c r="N8369" t="str">
        <f>IF(ISBLANK(Sales[[#This Row],[return]]),"No",Sales[[#This Row],[return]])</f>
        <v>No</v>
      </c>
      <c r="O8369" s="2">
        <v>42622</v>
      </c>
      <c r="P8369" s="8" t="str">
        <f>TEXT(DAY(Sales[[#This Row],[OrderDate]]),"ddd")</f>
        <v>Mon</v>
      </c>
      <c r="Q8369" s="8" t="str">
        <f>TEXT(MONTH(Sales[[#This Row],[ShipDate]])*29,"mmm")</f>
        <v>Sep</v>
      </c>
      <c r="R8369">
        <v>21</v>
      </c>
      <c r="S8369" t="s">
        <v>2556</v>
      </c>
      <c r="T8369" t="s">
        <v>15</v>
      </c>
      <c r="U8369">
        <v>27834</v>
      </c>
      <c r="V8369" s="1">
        <v>0.5</v>
      </c>
      <c r="W8369">
        <v>-572</v>
      </c>
      <c r="X8369">
        <v>2</v>
      </c>
      <c r="Y8369">
        <v>1300</v>
      </c>
      <c r="AD8369"/>
    </row>
    <row r="8370" spans="1:30" x14ac:dyDescent="0.25">
      <c r="A8370" t="s">
        <v>10</v>
      </c>
      <c r="B8370" s="2">
        <v>42614</v>
      </c>
      <c r="C8370" s="35">
        <f>YEAR(Sales[[#This Row],[ShipDate]])</f>
        <v>2016</v>
      </c>
      <c r="D8370" t="s">
        <v>36</v>
      </c>
      <c r="E8370" t="s">
        <v>69</v>
      </c>
      <c r="F8370" t="s">
        <v>45</v>
      </c>
      <c r="G8370" t="s">
        <v>25</v>
      </c>
      <c r="H8370" t="s">
        <v>302</v>
      </c>
      <c r="I8370" t="s">
        <v>137</v>
      </c>
      <c r="J8370" t="s">
        <v>13</v>
      </c>
      <c r="K8370" t="s">
        <v>2932</v>
      </c>
      <c r="L8370" t="s">
        <v>92</v>
      </c>
      <c r="N8370" t="str">
        <f>IF(ISBLANK(Sales[[#This Row],[return]]),"No",Sales[[#This Row],[return]])</f>
        <v>No</v>
      </c>
      <c r="O8370" s="2">
        <v>42608</v>
      </c>
      <c r="P8370" s="8" t="str">
        <f>TEXT(DAY(Sales[[#This Row],[OrderDate]]),"ddd")</f>
        <v>Thu</v>
      </c>
      <c r="Q8370" s="8" t="str">
        <f>TEXT(MONTH(Sales[[#This Row],[ShipDate]])*29,"mmm")</f>
        <v>Sep</v>
      </c>
      <c r="R8370">
        <v>1157</v>
      </c>
      <c r="S8370" t="s">
        <v>3031</v>
      </c>
      <c r="T8370" t="s">
        <v>90</v>
      </c>
      <c r="U8370">
        <v>19711</v>
      </c>
      <c r="V8370" s="1">
        <v>0</v>
      </c>
      <c r="W8370">
        <v>3</v>
      </c>
      <c r="X8370">
        <v>3</v>
      </c>
      <c r="Y8370">
        <v>9</v>
      </c>
      <c r="AD8370"/>
    </row>
    <row r="8371" spans="1:30" x14ac:dyDescent="0.25">
      <c r="A8371" t="s">
        <v>10</v>
      </c>
      <c r="B8371" s="2">
        <v>42614</v>
      </c>
      <c r="C8371" s="35">
        <f>YEAR(Sales[[#This Row],[ShipDate]])</f>
        <v>2016</v>
      </c>
      <c r="D8371" t="s">
        <v>36</v>
      </c>
      <c r="E8371" t="s">
        <v>69</v>
      </c>
      <c r="F8371" t="s">
        <v>99</v>
      </c>
      <c r="G8371" t="s">
        <v>46</v>
      </c>
      <c r="H8371" t="s">
        <v>302</v>
      </c>
      <c r="I8371" t="s">
        <v>137</v>
      </c>
      <c r="J8371" t="s">
        <v>13</v>
      </c>
      <c r="K8371" t="s">
        <v>2932</v>
      </c>
      <c r="L8371" t="s">
        <v>92</v>
      </c>
      <c r="N8371" t="str">
        <f>IF(ISBLANK(Sales[[#This Row],[return]]),"No",Sales[[#This Row],[return]])</f>
        <v>No</v>
      </c>
      <c r="O8371" s="2">
        <v>42608</v>
      </c>
      <c r="P8371" s="8" t="str">
        <f>TEXT(DAY(Sales[[#This Row],[OrderDate]]),"ddd")</f>
        <v>Thu</v>
      </c>
      <c r="Q8371" s="8" t="str">
        <f>TEXT(MONTH(Sales[[#This Row],[ShipDate]])*29,"mmm")</f>
        <v>Sep</v>
      </c>
      <c r="R8371">
        <v>1273</v>
      </c>
      <c r="S8371" t="s">
        <v>2376</v>
      </c>
      <c r="T8371" t="s">
        <v>90</v>
      </c>
      <c r="U8371">
        <v>19711</v>
      </c>
      <c r="V8371" s="1">
        <v>0</v>
      </c>
      <c r="W8371">
        <v>52</v>
      </c>
      <c r="X8371">
        <v>3</v>
      </c>
      <c r="Y8371">
        <v>150</v>
      </c>
      <c r="AD8371"/>
    </row>
    <row r="8372" spans="1:30" x14ac:dyDescent="0.25">
      <c r="A8372" t="s">
        <v>24</v>
      </c>
      <c r="B8372" s="2">
        <v>42626</v>
      </c>
      <c r="C8372" s="35">
        <f>YEAR(Sales[[#This Row],[ShipDate]])</f>
        <v>2016</v>
      </c>
      <c r="D8372" t="s">
        <v>19</v>
      </c>
      <c r="E8372" t="s">
        <v>18</v>
      </c>
      <c r="F8372" t="s">
        <v>50</v>
      </c>
      <c r="G8372" t="s">
        <v>25</v>
      </c>
      <c r="H8372" t="s">
        <v>994</v>
      </c>
      <c r="I8372" t="s">
        <v>70</v>
      </c>
      <c r="J8372" t="s">
        <v>13</v>
      </c>
      <c r="K8372" t="s">
        <v>1079</v>
      </c>
      <c r="L8372" t="s">
        <v>68</v>
      </c>
      <c r="N8372" t="str">
        <f>IF(ISBLANK(Sales[[#This Row],[return]]),"No",Sales[[#This Row],[return]])</f>
        <v>No</v>
      </c>
      <c r="O8372" s="2">
        <v>42621</v>
      </c>
      <c r="P8372" s="8" t="str">
        <f>TEXT(DAY(Sales[[#This Row],[OrderDate]]),"ddd")</f>
        <v>Sun</v>
      </c>
      <c r="Q8372" s="8" t="str">
        <f>TEXT(MONTH(Sales[[#This Row],[ShipDate]])*29,"mmm")</f>
        <v>Sep</v>
      </c>
      <c r="R8372">
        <v>704</v>
      </c>
      <c r="S8372" t="s">
        <v>1849</v>
      </c>
      <c r="T8372" t="s">
        <v>66</v>
      </c>
      <c r="U8372">
        <v>75701</v>
      </c>
      <c r="V8372" s="1">
        <v>0.8</v>
      </c>
      <c r="W8372">
        <v>-79</v>
      </c>
      <c r="X8372">
        <v>4</v>
      </c>
      <c r="Y8372">
        <v>51</v>
      </c>
      <c r="AD8372"/>
    </row>
    <row r="8373" spans="1:30" x14ac:dyDescent="0.25">
      <c r="A8373" t="s">
        <v>24</v>
      </c>
      <c r="B8373" s="2">
        <v>42520</v>
      </c>
      <c r="C8373" s="35">
        <f>YEAR(Sales[[#This Row],[ShipDate]])</f>
        <v>2016</v>
      </c>
      <c r="D8373" t="s">
        <v>113</v>
      </c>
      <c r="E8373" t="s">
        <v>18</v>
      </c>
      <c r="F8373" t="s">
        <v>50</v>
      </c>
      <c r="G8373" t="s">
        <v>25</v>
      </c>
      <c r="H8373" t="s">
        <v>164</v>
      </c>
      <c r="I8373" t="s">
        <v>120</v>
      </c>
      <c r="J8373" t="s">
        <v>13</v>
      </c>
      <c r="K8373" t="s">
        <v>405</v>
      </c>
      <c r="L8373" t="s">
        <v>68</v>
      </c>
      <c r="N8373" t="str">
        <f>IF(ISBLANK(Sales[[#This Row],[return]]),"No",Sales[[#This Row],[return]])</f>
        <v>No</v>
      </c>
      <c r="O8373" s="2">
        <v>42517</v>
      </c>
      <c r="P8373" s="8" t="str">
        <f>TEXT(DAY(Sales[[#This Row],[OrderDate]]),"ddd")</f>
        <v>Fri</v>
      </c>
      <c r="Q8373" s="8" t="str">
        <f>TEXT(MONTH(Sales[[#This Row],[ShipDate]])*29,"mmm")</f>
        <v>May</v>
      </c>
      <c r="R8373">
        <v>655</v>
      </c>
      <c r="S8373" t="s">
        <v>1679</v>
      </c>
      <c r="T8373" t="s">
        <v>66</v>
      </c>
      <c r="U8373">
        <v>60653</v>
      </c>
      <c r="V8373" s="1">
        <v>0.8</v>
      </c>
      <c r="W8373">
        <v>-31</v>
      </c>
      <c r="X8373">
        <v>6</v>
      </c>
      <c r="Y8373">
        <v>17</v>
      </c>
      <c r="AD8373"/>
    </row>
    <row r="8374" spans="1:30" x14ac:dyDescent="0.25">
      <c r="A8374" t="s">
        <v>40</v>
      </c>
      <c r="B8374" s="2">
        <v>42544</v>
      </c>
      <c r="C8374" s="35">
        <f>YEAR(Sales[[#This Row],[ShipDate]])</f>
        <v>2016</v>
      </c>
      <c r="D8374" t="s">
        <v>19</v>
      </c>
      <c r="E8374" t="s">
        <v>18</v>
      </c>
      <c r="F8374" t="s">
        <v>43</v>
      </c>
      <c r="G8374" t="s">
        <v>11</v>
      </c>
      <c r="H8374" t="s">
        <v>1009</v>
      </c>
      <c r="I8374" t="s">
        <v>174</v>
      </c>
      <c r="J8374" t="s">
        <v>13</v>
      </c>
      <c r="K8374" t="s">
        <v>1010</v>
      </c>
      <c r="L8374" t="s">
        <v>17</v>
      </c>
      <c r="N8374" t="str">
        <f>IF(ISBLANK(Sales[[#This Row],[return]]),"No",Sales[[#This Row],[return]])</f>
        <v>No</v>
      </c>
      <c r="O8374" s="2">
        <v>42542</v>
      </c>
      <c r="P8374" s="8" t="str">
        <f>TEXT(DAY(Sales[[#This Row],[OrderDate]]),"ddd")</f>
        <v>Sat</v>
      </c>
      <c r="Q8374" s="8" t="str">
        <f>TEXT(MONTH(Sales[[#This Row],[ShipDate]])*29,"mmm")</f>
        <v>Jun</v>
      </c>
      <c r="R8374">
        <v>1044</v>
      </c>
      <c r="S8374" t="s">
        <v>1011</v>
      </c>
      <c r="T8374" t="s">
        <v>15</v>
      </c>
      <c r="U8374">
        <v>22980</v>
      </c>
      <c r="V8374" s="1">
        <v>0</v>
      </c>
      <c r="W8374">
        <v>15</v>
      </c>
      <c r="X8374">
        <v>1</v>
      </c>
      <c r="Y8374">
        <v>104</v>
      </c>
      <c r="AD8374"/>
    </row>
    <row r="8375" spans="1:30" x14ac:dyDescent="0.25">
      <c r="A8375" t="s">
        <v>40</v>
      </c>
      <c r="B8375" s="2">
        <v>42544</v>
      </c>
      <c r="C8375" s="35">
        <f>YEAR(Sales[[#This Row],[ShipDate]])</f>
        <v>2016</v>
      </c>
      <c r="D8375" t="s">
        <v>19</v>
      </c>
      <c r="E8375" t="s">
        <v>18</v>
      </c>
      <c r="F8375" t="s">
        <v>48</v>
      </c>
      <c r="G8375" t="s">
        <v>46</v>
      </c>
      <c r="H8375" t="s">
        <v>1009</v>
      </c>
      <c r="I8375" t="s">
        <v>174</v>
      </c>
      <c r="J8375" t="s">
        <v>13</v>
      </c>
      <c r="K8375" t="s">
        <v>1010</v>
      </c>
      <c r="L8375" t="s">
        <v>17</v>
      </c>
      <c r="N8375" t="str">
        <f>IF(ISBLANK(Sales[[#This Row],[return]]),"No",Sales[[#This Row],[return]])</f>
        <v>No</v>
      </c>
      <c r="O8375" s="2">
        <v>42542</v>
      </c>
      <c r="P8375" s="8" t="str">
        <f>TEXT(DAY(Sales[[#This Row],[OrderDate]]),"ddd")</f>
        <v>Sat</v>
      </c>
      <c r="Q8375" s="8" t="str">
        <f>TEXT(MONTH(Sales[[#This Row],[ShipDate]])*29,"mmm")</f>
        <v>Jun</v>
      </c>
      <c r="R8375">
        <v>972</v>
      </c>
      <c r="S8375" t="s">
        <v>54</v>
      </c>
      <c r="T8375" t="s">
        <v>15</v>
      </c>
      <c r="U8375">
        <v>22980</v>
      </c>
      <c r="V8375" s="1">
        <v>0</v>
      </c>
      <c r="W8375">
        <v>74</v>
      </c>
      <c r="X8375">
        <v>1</v>
      </c>
      <c r="Y8375">
        <v>285</v>
      </c>
      <c r="AD8375"/>
    </row>
    <row r="8376" spans="1:30" x14ac:dyDescent="0.25">
      <c r="A8376" t="s">
        <v>40</v>
      </c>
      <c r="B8376" s="2">
        <v>42544</v>
      </c>
      <c r="C8376" s="35">
        <f>YEAR(Sales[[#This Row],[ShipDate]])</f>
        <v>2016</v>
      </c>
      <c r="D8376" t="s">
        <v>19</v>
      </c>
      <c r="E8376" t="s">
        <v>18</v>
      </c>
      <c r="F8376" t="s">
        <v>39</v>
      </c>
      <c r="G8376" t="s">
        <v>25</v>
      </c>
      <c r="H8376" t="s">
        <v>1009</v>
      </c>
      <c r="I8376" t="s">
        <v>174</v>
      </c>
      <c r="J8376" t="s">
        <v>13</v>
      </c>
      <c r="K8376" t="s">
        <v>1010</v>
      </c>
      <c r="L8376" t="s">
        <v>17</v>
      </c>
      <c r="N8376" t="str">
        <f>IF(ISBLANK(Sales[[#This Row],[return]]),"No",Sales[[#This Row],[return]])</f>
        <v>No</v>
      </c>
      <c r="O8376" s="2">
        <v>42542</v>
      </c>
      <c r="P8376" s="8" t="str">
        <f>TEXT(DAY(Sales[[#This Row],[OrderDate]]),"ddd")</f>
        <v>Sat</v>
      </c>
      <c r="Q8376" s="8" t="str">
        <f>TEXT(MONTH(Sales[[#This Row],[ShipDate]])*29,"mmm")</f>
        <v>Jun</v>
      </c>
      <c r="R8376">
        <v>1339</v>
      </c>
      <c r="S8376" t="s">
        <v>1012</v>
      </c>
      <c r="T8376" t="s">
        <v>15</v>
      </c>
      <c r="U8376">
        <v>22980</v>
      </c>
      <c r="V8376" s="1">
        <v>0</v>
      </c>
      <c r="W8376">
        <v>10</v>
      </c>
      <c r="X8376">
        <v>3</v>
      </c>
      <c r="Y8376">
        <v>37</v>
      </c>
      <c r="AD8376"/>
    </row>
    <row r="8377" spans="1:30" x14ac:dyDescent="0.25">
      <c r="A8377" t="s">
        <v>10</v>
      </c>
      <c r="B8377" s="2">
        <v>42402</v>
      </c>
      <c r="C8377" s="35">
        <f>YEAR(Sales[[#This Row],[ShipDate]])</f>
        <v>2016</v>
      </c>
      <c r="D8377" t="s">
        <v>36</v>
      </c>
      <c r="E8377" t="s">
        <v>18</v>
      </c>
      <c r="F8377" t="s">
        <v>38</v>
      </c>
      <c r="G8377" t="s">
        <v>11</v>
      </c>
      <c r="H8377" t="s">
        <v>457</v>
      </c>
      <c r="I8377" t="s">
        <v>32</v>
      </c>
      <c r="J8377" t="s">
        <v>13</v>
      </c>
      <c r="K8377" t="s">
        <v>1488</v>
      </c>
      <c r="L8377" t="s">
        <v>30</v>
      </c>
      <c r="N8377" t="str">
        <f>IF(ISBLANK(Sales[[#This Row],[return]]),"No",Sales[[#This Row],[return]])</f>
        <v>No</v>
      </c>
      <c r="O8377" s="2">
        <v>42396</v>
      </c>
      <c r="P8377" s="8" t="str">
        <f>TEXT(DAY(Sales[[#This Row],[OrderDate]]),"ddd")</f>
        <v>Fri</v>
      </c>
      <c r="Q8377" s="8" t="str">
        <f>TEXT(MONTH(Sales[[#This Row],[ShipDate]])*29,"mmm")</f>
        <v>Feb</v>
      </c>
      <c r="R8377">
        <v>279</v>
      </c>
      <c r="S8377" t="s">
        <v>1368</v>
      </c>
      <c r="T8377" t="s">
        <v>28</v>
      </c>
      <c r="U8377">
        <v>92037</v>
      </c>
      <c r="V8377" s="1">
        <v>0.2</v>
      </c>
      <c r="W8377">
        <v>-17</v>
      </c>
      <c r="X8377">
        <v>3</v>
      </c>
      <c r="Y8377">
        <v>333</v>
      </c>
      <c r="AD8377"/>
    </row>
    <row r="8378" spans="1:30" x14ac:dyDescent="0.25">
      <c r="A8378" t="s">
        <v>10</v>
      </c>
      <c r="B8378" s="2">
        <v>42402</v>
      </c>
      <c r="C8378" s="35">
        <f>YEAR(Sales[[#This Row],[ShipDate]])</f>
        <v>2016</v>
      </c>
      <c r="D8378" t="s">
        <v>36</v>
      </c>
      <c r="E8378" t="s">
        <v>18</v>
      </c>
      <c r="F8378" t="s">
        <v>39</v>
      </c>
      <c r="G8378" t="s">
        <v>25</v>
      </c>
      <c r="H8378" t="s">
        <v>457</v>
      </c>
      <c r="I8378" t="s">
        <v>32</v>
      </c>
      <c r="J8378" t="s">
        <v>13</v>
      </c>
      <c r="K8378" t="s">
        <v>1488</v>
      </c>
      <c r="L8378" t="s">
        <v>30</v>
      </c>
      <c r="N8378" t="str">
        <f>IF(ISBLANK(Sales[[#This Row],[return]]),"No",Sales[[#This Row],[return]])</f>
        <v>No</v>
      </c>
      <c r="O8378" s="2">
        <v>42396</v>
      </c>
      <c r="P8378" s="8" t="str">
        <f>TEXT(DAY(Sales[[#This Row],[OrderDate]]),"ddd")</f>
        <v>Fri</v>
      </c>
      <c r="Q8378" s="8" t="str">
        <f>TEXT(MONTH(Sales[[#This Row],[ShipDate]])*29,"mmm")</f>
        <v>Feb</v>
      </c>
      <c r="R8378">
        <v>1344</v>
      </c>
      <c r="S8378" t="s">
        <v>1807</v>
      </c>
      <c r="T8378" t="s">
        <v>28</v>
      </c>
      <c r="U8378">
        <v>92037</v>
      </c>
      <c r="V8378" s="1">
        <v>0</v>
      </c>
      <c r="W8378">
        <v>14</v>
      </c>
      <c r="X8378">
        <v>1</v>
      </c>
      <c r="Y8378">
        <v>57</v>
      </c>
      <c r="AD8378"/>
    </row>
    <row r="8379" spans="1:30" x14ac:dyDescent="0.25">
      <c r="A8379" t="s">
        <v>10</v>
      </c>
      <c r="B8379" s="2">
        <v>42402</v>
      </c>
      <c r="C8379" s="35">
        <f>YEAR(Sales[[#This Row],[ShipDate]])</f>
        <v>2016</v>
      </c>
      <c r="D8379" t="s">
        <v>36</v>
      </c>
      <c r="E8379" t="s">
        <v>18</v>
      </c>
      <c r="F8379" t="s">
        <v>45</v>
      </c>
      <c r="G8379" t="s">
        <v>25</v>
      </c>
      <c r="H8379" t="s">
        <v>457</v>
      </c>
      <c r="I8379" t="s">
        <v>32</v>
      </c>
      <c r="J8379" t="s">
        <v>13</v>
      </c>
      <c r="K8379" t="s">
        <v>1488</v>
      </c>
      <c r="L8379" t="s">
        <v>30</v>
      </c>
      <c r="N8379" t="str">
        <f>IF(ISBLANK(Sales[[#This Row],[return]]),"No",Sales[[#This Row],[return]])</f>
        <v>No</v>
      </c>
      <c r="O8379" s="2">
        <v>42396</v>
      </c>
      <c r="P8379" s="8" t="str">
        <f>TEXT(DAY(Sales[[#This Row],[OrderDate]]),"ddd")</f>
        <v>Fri</v>
      </c>
      <c r="Q8379" s="8" t="str">
        <f>TEXT(MONTH(Sales[[#This Row],[ShipDate]])*29,"mmm")</f>
        <v>Feb</v>
      </c>
      <c r="R8379">
        <v>523</v>
      </c>
      <c r="S8379" t="s">
        <v>1771</v>
      </c>
      <c r="T8379" t="s">
        <v>28</v>
      </c>
      <c r="U8379">
        <v>92037</v>
      </c>
      <c r="V8379" s="1">
        <v>0</v>
      </c>
      <c r="W8379">
        <v>12</v>
      </c>
      <c r="X8379">
        <v>4</v>
      </c>
      <c r="Y8379">
        <v>36</v>
      </c>
      <c r="AD8379"/>
    </row>
    <row r="8380" spans="1:30" x14ac:dyDescent="0.25">
      <c r="A8380" t="s">
        <v>24</v>
      </c>
      <c r="B8380" s="2">
        <v>42637</v>
      </c>
      <c r="C8380" s="35">
        <f>YEAR(Sales[[#This Row],[ShipDate]])</f>
        <v>2016</v>
      </c>
      <c r="D8380" t="s">
        <v>36</v>
      </c>
      <c r="E8380" t="s">
        <v>18</v>
      </c>
      <c r="F8380" t="s">
        <v>59</v>
      </c>
      <c r="G8380" t="s">
        <v>25</v>
      </c>
      <c r="H8380" t="s">
        <v>1393</v>
      </c>
      <c r="I8380" t="s">
        <v>58</v>
      </c>
      <c r="J8380" t="s">
        <v>13</v>
      </c>
      <c r="K8380" t="s">
        <v>1298</v>
      </c>
      <c r="L8380" t="s">
        <v>17</v>
      </c>
      <c r="N8380" t="str">
        <f>IF(ISBLANK(Sales[[#This Row],[return]]),"No",Sales[[#This Row],[return]])</f>
        <v>No</v>
      </c>
      <c r="O8380" s="2">
        <v>42630</v>
      </c>
      <c r="P8380" s="8" t="str">
        <f>TEXT(DAY(Sales[[#This Row],[OrderDate]]),"ddd")</f>
        <v>Tue</v>
      </c>
      <c r="Q8380" s="8" t="str">
        <f>TEXT(MONTH(Sales[[#This Row],[ShipDate]])*29,"mmm")</f>
        <v>Sep</v>
      </c>
      <c r="R8380">
        <v>1718</v>
      </c>
      <c r="S8380" t="s">
        <v>1746</v>
      </c>
      <c r="T8380" t="s">
        <v>15</v>
      </c>
      <c r="U8380">
        <v>27604</v>
      </c>
      <c r="V8380" s="1">
        <v>0.2</v>
      </c>
      <c r="W8380">
        <v>2</v>
      </c>
      <c r="X8380">
        <v>1</v>
      </c>
      <c r="Y8380">
        <v>5</v>
      </c>
      <c r="AD8380"/>
    </row>
    <row r="8381" spans="1:30" x14ac:dyDescent="0.25">
      <c r="A8381" t="s">
        <v>24</v>
      </c>
      <c r="B8381" s="2">
        <v>42637</v>
      </c>
      <c r="C8381" s="35">
        <f>YEAR(Sales[[#This Row],[ShipDate]])</f>
        <v>2016</v>
      </c>
      <c r="D8381" t="s">
        <v>36</v>
      </c>
      <c r="E8381" t="s">
        <v>18</v>
      </c>
      <c r="F8381" t="s">
        <v>99</v>
      </c>
      <c r="G8381" t="s">
        <v>46</v>
      </c>
      <c r="H8381" t="s">
        <v>1393</v>
      </c>
      <c r="I8381" t="s">
        <v>58</v>
      </c>
      <c r="J8381" t="s">
        <v>13</v>
      </c>
      <c r="K8381" t="s">
        <v>1298</v>
      </c>
      <c r="L8381" t="s">
        <v>17</v>
      </c>
      <c r="N8381" t="str">
        <f>IF(ISBLANK(Sales[[#This Row],[return]]),"No",Sales[[#This Row],[return]])</f>
        <v>No</v>
      </c>
      <c r="O8381" s="2">
        <v>42630</v>
      </c>
      <c r="P8381" s="8" t="str">
        <f>TEXT(DAY(Sales[[#This Row],[OrderDate]]),"ddd")</f>
        <v>Tue</v>
      </c>
      <c r="Q8381" s="8" t="str">
        <f>TEXT(MONTH(Sales[[#This Row],[ShipDate]])*29,"mmm")</f>
        <v>Sep</v>
      </c>
      <c r="R8381">
        <v>1025</v>
      </c>
      <c r="S8381" t="s">
        <v>2358</v>
      </c>
      <c r="T8381" t="s">
        <v>15</v>
      </c>
      <c r="U8381">
        <v>27604</v>
      </c>
      <c r="V8381" s="1">
        <v>0.2</v>
      </c>
      <c r="W8381">
        <v>13</v>
      </c>
      <c r="X8381">
        <v>2</v>
      </c>
      <c r="Y8381">
        <v>48</v>
      </c>
      <c r="AD8381"/>
    </row>
    <row r="8382" spans="1:30" x14ac:dyDescent="0.25">
      <c r="A8382" t="s">
        <v>10</v>
      </c>
      <c r="B8382" s="2">
        <v>42463</v>
      </c>
      <c r="C8382" s="35">
        <f>YEAR(Sales[[#This Row],[ShipDate]])</f>
        <v>2016</v>
      </c>
      <c r="D8382" t="s">
        <v>36</v>
      </c>
      <c r="E8382" t="s">
        <v>69</v>
      </c>
      <c r="F8382" t="s">
        <v>38</v>
      </c>
      <c r="G8382" t="s">
        <v>11</v>
      </c>
      <c r="H8382" t="s">
        <v>171</v>
      </c>
      <c r="I8382" t="s">
        <v>252</v>
      </c>
      <c r="J8382" t="s">
        <v>13</v>
      </c>
      <c r="K8382" t="s">
        <v>2939</v>
      </c>
      <c r="L8382" t="s">
        <v>92</v>
      </c>
      <c r="N8382" t="str">
        <f>IF(ISBLANK(Sales[[#This Row],[return]]),"No",Sales[[#This Row],[return]])</f>
        <v>No</v>
      </c>
      <c r="O8382" s="2">
        <v>42457</v>
      </c>
      <c r="P8382" s="8" t="str">
        <f>TEXT(DAY(Sales[[#This Row],[OrderDate]]),"ddd")</f>
        <v>Sat</v>
      </c>
      <c r="Q8382" s="8" t="str">
        <f>TEXT(MONTH(Sales[[#This Row],[ShipDate]])*29,"mmm")</f>
        <v>Apr</v>
      </c>
      <c r="R8382">
        <v>426</v>
      </c>
      <c r="S8382" t="s">
        <v>1041</v>
      </c>
      <c r="T8382" t="s">
        <v>90</v>
      </c>
      <c r="U8382">
        <v>45503</v>
      </c>
      <c r="V8382" s="1">
        <v>0.4</v>
      </c>
      <c r="W8382">
        <v>-143</v>
      </c>
      <c r="X8382">
        <v>1</v>
      </c>
      <c r="Y8382">
        <v>331</v>
      </c>
      <c r="AD8382"/>
    </row>
    <row r="8383" spans="1:30" x14ac:dyDescent="0.25">
      <c r="A8383" t="s">
        <v>40</v>
      </c>
      <c r="B8383" s="2">
        <v>42710</v>
      </c>
      <c r="C8383" s="35">
        <f>YEAR(Sales[[#This Row],[ShipDate]])</f>
        <v>2016</v>
      </c>
      <c r="D8383" t="s">
        <v>36</v>
      </c>
      <c r="E8383" t="s">
        <v>31</v>
      </c>
      <c r="F8383" t="s">
        <v>43</v>
      </c>
      <c r="G8383" t="s">
        <v>11</v>
      </c>
      <c r="H8383" t="s">
        <v>2643</v>
      </c>
      <c r="I8383" t="s">
        <v>70</v>
      </c>
      <c r="J8383" t="s">
        <v>13</v>
      </c>
      <c r="K8383" t="s">
        <v>2699</v>
      </c>
      <c r="L8383" t="s">
        <v>68</v>
      </c>
      <c r="N8383" t="str">
        <f>IF(ISBLANK(Sales[[#This Row],[return]]),"No",Sales[[#This Row],[return]])</f>
        <v>No</v>
      </c>
      <c r="O8383" s="2">
        <v>42706</v>
      </c>
      <c r="P8383" s="8" t="str">
        <f>TEXT(DAY(Sales[[#This Row],[OrderDate]]),"ddd")</f>
        <v>Mon</v>
      </c>
      <c r="Q8383" s="8" t="str">
        <f>TEXT(MONTH(Sales[[#This Row],[ShipDate]])*29,"mmm")</f>
        <v>Dec</v>
      </c>
      <c r="R8383">
        <v>12</v>
      </c>
      <c r="S8383" t="s">
        <v>988</v>
      </c>
      <c r="T8383" t="s">
        <v>66</v>
      </c>
      <c r="U8383">
        <v>78415</v>
      </c>
      <c r="V8383" s="1">
        <v>0.6</v>
      </c>
      <c r="W8383">
        <v>-24</v>
      </c>
      <c r="X8383">
        <v>5</v>
      </c>
      <c r="Y8383">
        <v>40</v>
      </c>
      <c r="AD8383"/>
    </row>
    <row r="8384" spans="1:30" x14ac:dyDescent="0.25">
      <c r="A8384" t="s">
        <v>40</v>
      </c>
      <c r="B8384" s="2">
        <v>42710</v>
      </c>
      <c r="C8384" s="35">
        <f>YEAR(Sales[[#This Row],[ShipDate]])</f>
        <v>2016</v>
      </c>
      <c r="D8384" t="s">
        <v>36</v>
      </c>
      <c r="E8384" t="s">
        <v>31</v>
      </c>
      <c r="F8384" t="s">
        <v>43</v>
      </c>
      <c r="G8384" t="s">
        <v>11</v>
      </c>
      <c r="H8384" t="s">
        <v>2643</v>
      </c>
      <c r="I8384" t="s">
        <v>70</v>
      </c>
      <c r="J8384" t="s">
        <v>13</v>
      </c>
      <c r="K8384" t="s">
        <v>2699</v>
      </c>
      <c r="L8384" t="s">
        <v>68</v>
      </c>
      <c r="N8384" t="str">
        <f>IF(ISBLANK(Sales[[#This Row],[return]]),"No",Sales[[#This Row],[return]])</f>
        <v>No</v>
      </c>
      <c r="O8384" s="2">
        <v>42706</v>
      </c>
      <c r="P8384" s="8" t="str">
        <f>TEXT(DAY(Sales[[#This Row],[OrderDate]]),"ddd")</f>
        <v>Mon</v>
      </c>
      <c r="Q8384" s="8" t="str">
        <f>TEXT(MONTH(Sales[[#This Row],[ShipDate]])*29,"mmm")</f>
        <v>Dec</v>
      </c>
      <c r="R8384">
        <v>510</v>
      </c>
      <c r="S8384" t="s">
        <v>542</v>
      </c>
      <c r="T8384" t="s">
        <v>66</v>
      </c>
      <c r="U8384">
        <v>78415</v>
      </c>
      <c r="V8384" s="1">
        <v>0.6</v>
      </c>
      <c r="W8384">
        <v>-25</v>
      </c>
      <c r="X8384">
        <v>5</v>
      </c>
      <c r="Y8384">
        <v>58</v>
      </c>
      <c r="AD8384"/>
    </row>
    <row r="8385" spans="1:30" x14ac:dyDescent="0.25">
      <c r="A8385" t="s">
        <v>40</v>
      </c>
      <c r="B8385" s="2">
        <v>42710</v>
      </c>
      <c r="C8385" s="35">
        <f>YEAR(Sales[[#This Row],[ShipDate]])</f>
        <v>2016</v>
      </c>
      <c r="D8385" t="s">
        <v>36</v>
      </c>
      <c r="E8385" t="s">
        <v>31</v>
      </c>
      <c r="F8385" t="s">
        <v>45</v>
      </c>
      <c r="G8385" t="s">
        <v>25</v>
      </c>
      <c r="H8385" t="s">
        <v>2643</v>
      </c>
      <c r="I8385" t="s">
        <v>70</v>
      </c>
      <c r="J8385" t="s">
        <v>13</v>
      </c>
      <c r="K8385" t="s">
        <v>2699</v>
      </c>
      <c r="L8385" t="s">
        <v>68</v>
      </c>
      <c r="N8385" t="str">
        <f>IF(ISBLANK(Sales[[#This Row],[return]]),"No",Sales[[#This Row],[return]])</f>
        <v>No</v>
      </c>
      <c r="O8385" s="2">
        <v>42706</v>
      </c>
      <c r="P8385" s="8" t="str">
        <f>TEXT(DAY(Sales[[#This Row],[OrderDate]]),"ddd")</f>
        <v>Mon</v>
      </c>
      <c r="Q8385" s="8" t="str">
        <f>TEXT(MONTH(Sales[[#This Row],[ShipDate]])*29,"mmm")</f>
        <v>Dec</v>
      </c>
      <c r="R8385">
        <v>1160</v>
      </c>
      <c r="S8385" t="s">
        <v>293</v>
      </c>
      <c r="T8385" t="s">
        <v>66</v>
      </c>
      <c r="U8385">
        <v>78415</v>
      </c>
      <c r="V8385" s="1">
        <v>0.2</v>
      </c>
      <c r="W8385">
        <v>1</v>
      </c>
      <c r="X8385">
        <v>7</v>
      </c>
      <c r="Y8385">
        <v>16</v>
      </c>
      <c r="AD8385"/>
    </row>
    <row r="8386" spans="1:30" x14ac:dyDescent="0.25">
      <c r="A8386" t="s">
        <v>40</v>
      </c>
      <c r="B8386" s="2">
        <v>42589</v>
      </c>
      <c r="C8386" s="35">
        <f>YEAR(Sales[[#This Row],[ShipDate]])</f>
        <v>2016</v>
      </c>
      <c r="D8386" t="s">
        <v>19</v>
      </c>
      <c r="E8386" t="s">
        <v>31</v>
      </c>
      <c r="F8386" t="s">
        <v>23</v>
      </c>
      <c r="G8386" t="s">
        <v>11</v>
      </c>
      <c r="H8386" t="s">
        <v>1711</v>
      </c>
      <c r="I8386" t="s">
        <v>371</v>
      </c>
      <c r="J8386" t="s">
        <v>13</v>
      </c>
      <c r="K8386" t="s">
        <v>2606</v>
      </c>
      <c r="L8386" t="s">
        <v>92</v>
      </c>
      <c r="N8386" t="str">
        <f>IF(ISBLANK(Sales[[#This Row],[return]]),"No",Sales[[#This Row],[return]])</f>
        <v>No</v>
      </c>
      <c r="O8386" s="2">
        <v>42587</v>
      </c>
      <c r="P8386" s="8" t="str">
        <f>TEXT(DAY(Sales[[#This Row],[OrderDate]]),"ddd")</f>
        <v>Thu</v>
      </c>
      <c r="Q8386" s="8" t="str">
        <f>TEXT(MONTH(Sales[[#This Row],[ShipDate]])*29,"mmm")</f>
        <v>Aug</v>
      </c>
      <c r="R8386">
        <v>837</v>
      </c>
      <c r="S8386" t="s">
        <v>1100</v>
      </c>
      <c r="T8386" t="s">
        <v>90</v>
      </c>
      <c r="U8386">
        <v>6450</v>
      </c>
      <c r="V8386" s="1">
        <v>0</v>
      </c>
      <c r="W8386">
        <v>295</v>
      </c>
      <c r="X8386">
        <v>5</v>
      </c>
      <c r="Y8386">
        <v>1133</v>
      </c>
      <c r="AD8386"/>
    </row>
    <row r="8387" spans="1:30" x14ac:dyDescent="0.25">
      <c r="A8387" t="s">
        <v>40</v>
      </c>
      <c r="B8387" s="2">
        <v>42589</v>
      </c>
      <c r="C8387" s="35">
        <f>YEAR(Sales[[#This Row],[ShipDate]])</f>
        <v>2016</v>
      </c>
      <c r="D8387" t="s">
        <v>19</v>
      </c>
      <c r="E8387" t="s">
        <v>31</v>
      </c>
      <c r="F8387" t="s">
        <v>45</v>
      </c>
      <c r="G8387" t="s">
        <v>25</v>
      </c>
      <c r="H8387" t="s">
        <v>1711</v>
      </c>
      <c r="I8387" t="s">
        <v>371</v>
      </c>
      <c r="J8387" t="s">
        <v>13</v>
      </c>
      <c r="K8387" t="s">
        <v>2606</v>
      </c>
      <c r="L8387" t="s">
        <v>92</v>
      </c>
      <c r="N8387" t="str">
        <f>IF(ISBLANK(Sales[[#This Row],[return]]),"No",Sales[[#This Row],[return]])</f>
        <v>No</v>
      </c>
      <c r="O8387" s="2">
        <v>42587</v>
      </c>
      <c r="P8387" s="8" t="str">
        <f>TEXT(DAY(Sales[[#This Row],[OrderDate]]),"ddd")</f>
        <v>Thu</v>
      </c>
      <c r="Q8387" s="8" t="str">
        <f>TEXT(MONTH(Sales[[#This Row],[ShipDate]])*29,"mmm")</f>
        <v>Aug</v>
      </c>
      <c r="R8387">
        <v>333</v>
      </c>
      <c r="S8387" t="s">
        <v>2793</v>
      </c>
      <c r="T8387" t="s">
        <v>90</v>
      </c>
      <c r="U8387">
        <v>6450</v>
      </c>
      <c r="V8387" s="1">
        <v>0</v>
      </c>
      <c r="W8387">
        <v>2</v>
      </c>
      <c r="X8387">
        <v>2</v>
      </c>
      <c r="Y8387">
        <v>5</v>
      </c>
      <c r="AD8387"/>
    </row>
    <row r="8388" spans="1:30" x14ac:dyDescent="0.25">
      <c r="A8388" t="s">
        <v>40</v>
      </c>
      <c r="B8388" s="2">
        <v>42589</v>
      </c>
      <c r="C8388" s="35">
        <f>YEAR(Sales[[#This Row],[ShipDate]])</f>
        <v>2016</v>
      </c>
      <c r="D8388" t="s">
        <v>19</v>
      </c>
      <c r="E8388" t="s">
        <v>31</v>
      </c>
      <c r="F8388" t="s">
        <v>52</v>
      </c>
      <c r="G8388" t="s">
        <v>25</v>
      </c>
      <c r="H8388" t="s">
        <v>1711</v>
      </c>
      <c r="I8388" t="s">
        <v>371</v>
      </c>
      <c r="J8388" t="s">
        <v>13</v>
      </c>
      <c r="K8388" t="s">
        <v>2606</v>
      </c>
      <c r="L8388" t="s">
        <v>92</v>
      </c>
      <c r="N8388" t="str">
        <f>IF(ISBLANK(Sales[[#This Row],[return]]),"No",Sales[[#This Row],[return]])</f>
        <v>No</v>
      </c>
      <c r="O8388" s="2">
        <v>42587</v>
      </c>
      <c r="P8388" s="8" t="str">
        <f>TEXT(DAY(Sales[[#This Row],[OrderDate]]),"ddd")</f>
        <v>Thu</v>
      </c>
      <c r="Q8388" s="8" t="str">
        <f>TEXT(MONTH(Sales[[#This Row],[ShipDate]])*29,"mmm")</f>
        <v>Aug</v>
      </c>
      <c r="R8388">
        <v>633</v>
      </c>
      <c r="S8388" t="s">
        <v>2275</v>
      </c>
      <c r="T8388" t="s">
        <v>90</v>
      </c>
      <c r="U8388">
        <v>6450</v>
      </c>
      <c r="V8388" s="1">
        <v>0</v>
      </c>
      <c r="W8388">
        <v>22</v>
      </c>
      <c r="X8388">
        <v>3</v>
      </c>
      <c r="Y8388">
        <v>79</v>
      </c>
      <c r="AD8388"/>
    </row>
    <row r="8389" spans="1:30" x14ac:dyDescent="0.25">
      <c r="A8389" t="s">
        <v>24</v>
      </c>
      <c r="B8389" s="2">
        <v>42468</v>
      </c>
      <c r="C8389" s="35">
        <f>YEAR(Sales[[#This Row],[ShipDate]])</f>
        <v>2016</v>
      </c>
      <c r="D8389" t="s">
        <v>113</v>
      </c>
      <c r="E8389" t="s">
        <v>69</v>
      </c>
      <c r="F8389" t="s">
        <v>38</v>
      </c>
      <c r="G8389" t="s">
        <v>11</v>
      </c>
      <c r="H8389" t="s">
        <v>88</v>
      </c>
      <c r="I8389" t="s">
        <v>93</v>
      </c>
      <c r="J8389" t="s">
        <v>13</v>
      </c>
      <c r="K8389" t="s">
        <v>697</v>
      </c>
      <c r="L8389" t="s">
        <v>92</v>
      </c>
      <c r="N8389" t="str">
        <f>IF(ISBLANK(Sales[[#This Row],[return]]),"No",Sales[[#This Row],[return]])</f>
        <v>No</v>
      </c>
      <c r="O8389" s="2">
        <v>42466</v>
      </c>
      <c r="P8389" s="8" t="str">
        <f>TEXT(DAY(Sales[[#This Row],[OrderDate]]),"ddd")</f>
        <v>Fri</v>
      </c>
      <c r="Q8389" s="8" t="str">
        <f>TEXT(MONTH(Sales[[#This Row],[ShipDate]])*29,"mmm")</f>
        <v>Apr</v>
      </c>
      <c r="R8389">
        <v>964</v>
      </c>
      <c r="S8389" t="s">
        <v>1316</v>
      </c>
      <c r="T8389" t="s">
        <v>90</v>
      </c>
      <c r="U8389">
        <v>19143</v>
      </c>
      <c r="V8389" s="1">
        <v>0.4</v>
      </c>
      <c r="W8389">
        <v>-36</v>
      </c>
      <c r="X8389">
        <v>3</v>
      </c>
      <c r="Y8389">
        <v>155</v>
      </c>
      <c r="AD8389"/>
    </row>
    <row r="8390" spans="1:30" x14ac:dyDescent="0.25">
      <c r="A8390" t="s">
        <v>24</v>
      </c>
      <c r="B8390" s="2">
        <v>42468</v>
      </c>
      <c r="C8390" s="35">
        <f>YEAR(Sales[[#This Row],[ShipDate]])</f>
        <v>2016</v>
      </c>
      <c r="D8390" t="s">
        <v>113</v>
      </c>
      <c r="E8390" t="s">
        <v>69</v>
      </c>
      <c r="F8390" t="s">
        <v>290</v>
      </c>
      <c r="G8390" t="s">
        <v>25</v>
      </c>
      <c r="H8390" t="s">
        <v>88</v>
      </c>
      <c r="I8390" t="s">
        <v>93</v>
      </c>
      <c r="J8390" t="s">
        <v>13</v>
      </c>
      <c r="K8390" t="s">
        <v>697</v>
      </c>
      <c r="L8390" t="s">
        <v>92</v>
      </c>
      <c r="N8390" t="str">
        <f>IF(ISBLANK(Sales[[#This Row],[return]]),"No",Sales[[#This Row],[return]])</f>
        <v>No</v>
      </c>
      <c r="O8390" s="2">
        <v>42466</v>
      </c>
      <c r="P8390" s="8" t="str">
        <f>TEXT(DAY(Sales[[#This Row],[OrderDate]]),"ddd")</f>
        <v>Fri</v>
      </c>
      <c r="Q8390" s="8" t="str">
        <f>TEXT(MONTH(Sales[[#This Row],[ShipDate]])*29,"mmm")</f>
        <v>Apr</v>
      </c>
      <c r="R8390">
        <v>1051</v>
      </c>
      <c r="S8390" t="s">
        <v>893</v>
      </c>
      <c r="T8390" t="s">
        <v>90</v>
      </c>
      <c r="U8390">
        <v>19143</v>
      </c>
      <c r="V8390" s="1">
        <v>0.2</v>
      </c>
      <c r="W8390">
        <v>-2</v>
      </c>
      <c r="X8390">
        <v>1</v>
      </c>
      <c r="Y8390">
        <v>10</v>
      </c>
      <c r="AD8390"/>
    </row>
    <row r="8391" spans="1:30" x14ac:dyDescent="0.25">
      <c r="A8391" t="s">
        <v>24</v>
      </c>
      <c r="B8391" s="2">
        <v>42468</v>
      </c>
      <c r="C8391" s="35">
        <f>YEAR(Sales[[#This Row],[ShipDate]])</f>
        <v>2016</v>
      </c>
      <c r="D8391" t="s">
        <v>113</v>
      </c>
      <c r="E8391" t="s">
        <v>69</v>
      </c>
      <c r="F8391" t="s">
        <v>99</v>
      </c>
      <c r="G8391" t="s">
        <v>46</v>
      </c>
      <c r="H8391" t="s">
        <v>88</v>
      </c>
      <c r="I8391" t="s">
        <v>93</v>
      </c>
      <c r="J8391" t="s">
        <v>13</v>
      </c>
      <c r="K8391" t="s">
        <v>697</v>
      </c>
      <c r="L8391" t="s">
        <v>92</v>
      </c>
      <c r="N8391" t="str">
        <f>IF(ISBLANK(Sales[[#This Row],[return]]),"No",Sales[[#This Row],[return]])</f>
        <v>No</v>
      </c>
      <c r="O8391" s="2">
        <v>42466</v>
      </c>
      <c r="P8391" s="8" t="str">
        <f>TEXT(DAY(Sales[[#This Row],[OrderDate]]),"ddd")</f>
        <v>Fri</v>
      </c>
      <c r="Q8391" s="8" t="str">
        <f>TEXT(MONTH(Sales[[#This Row],[ShipDate]])*29,"mmm")</f>
        <v>Apr</v>
      </c>
      <c r="R8391">
        <v>922</v>
      </c>
      <c r="S8391" t="s">
        <v>361</v>
      </c>
      <c r="T8391" t="s">
        <v>90</v>
      </c>
      <c r="U8391">
        <v>19143</v>
      </c>
      <c r="V8391" s="1">
        <v>0.2</v>
      </c>
      <c r="W8391">
        <v>22</v>
      </c>
      <c r="X8391">
        <v>2</v>
      </c>
      <c r="Y8391">
        <v>117</v>
      </c>
      <c r="AD8391"/>
    </row>
    <row r="8392" spans="1:30" x14ac:dyDescent="0.25">
      <c r="A8392" t="s">
        <v>40</v>
      </c>
      <c r="B8392" s="2">
        <v>42472</v>
      </c>
      <c r="C8392" s="35">
        <f>YEAR(Sales[[#This Row],[ShipDate]])</f>
        <v>2016</v>
      </c>
      <c r="D8392" t="s">
        <v>36</v>
      </c>
      <c r="E8392" t="s">
        <v>31</v>
      </c>
      <c r="F8392" t="s">
        <v>38</v>
      </c>
      <c r="G8392" t="s">
        <v>11</v>
      </c>
      <c r="H8392" t="s">
        <v>186</v>
      </c>
      <c r="I8392" t="s">
        <v>188</v>
      </c>
      <c r="J8392" t="s">
        <v>13</v>
      </c>
      <c r="K8392" t="s">
        <v>121</v>
      </c>
      <c r="L8392" t="s">
        <v>17</v>
      </c>
      <c r="N8392" t="str">
        <f>IF(ISBLANK(Sales[[#This Row],[return]]),"No",Sales[[#This Row],[return]])</f>
        <v>No</v>
      </c>
      <c r="O8392" s="2">
        <v>42468</v>
      </c>
      <c r="P8392" s="8" t="str">
        <f>TEXT(DAY(Sales[[#This Row],[OrderDate]]),"ddd")</f>
        <v>Sun</v>
      </c>
      <c r="Q8392" s="8" t="str">
        <f>TEXT(MONTH(Sales[[#This Row],[ShipDate]])*29,"mmm")</f>
        <v>Apr</v>
      </c>
      <c r="R8392">
        <v>1386</v>
      </c>
      <c r="S8392" t="s">
        <v>1611</v>
      </c>
      <c r="T8392" t="s">
        <v>15</v>
      </c>
      <c r="U8392">
        <v>35601</v>
      </c>
      <c r="V8392" s="1">
        <v>0</v>
      </c>
      <c r="W8392">
        <v>316</v>
      </c>
      <c r="X8392">
        <v>8</v>
      </c>
      <c r="Y8392">
        <v>1216</v>
      </c>
      <c r="AD8392"/>
    </row>
    <row r="8393" spans="1:30" x14ac:dyDescent="0.25">
      <c r="A8393" t="s">
        <v>24</v>
      </c>
      <c r="B8393" s="2">
        <v>42632</v>
      </c>
      <c r="C8393" s="35">
        <f>YEAR(Sales[[#This Row],[ShipDate]])</f>
        <v>2016</v>
      </c>
      <c r="D8393" t="s">
        <v>36</v>
      </c>
      <c r="E8393" t="s">
        <v>69</v>
      </c>
      <c r="F8393" t="s">
        <v>43</v>
      </c>
      <c r="G8393" t="s">
        <v>11</v>
      </c>
      <c r="H8393" t="s">
        <v>2959</v>
      </c>
      <c r="I8393" t="s">
        <v>1449</v>
      </c>
      <c r="J8393" t="s">
        <v>13</v>
      </c>
      <c r="K8393" t="s">
        <v>2905</v>
      </c>
      <c r="L8393" t="s">
        <v>68</v>
      </c>
      <c r="N8393" t="str">
        <f>IF(ISBLANK(Sales[[#This Row],[return]]),"No",Sales[[#This Row],[return]])</f>
        <v>No</v>
      </c>
      <c r="O8393" s="2">
        <v>42625</v>
      </c>
      <c r="P8393" s="8" t="str">
        <f>TEXT(DAY(Sales[[#This Row],[OrderDate]]),"ddd")</f>
        <v>Thu</v>
      </c>
      <c r="Q8393" s="8" t="str">
        <f>TEXT(MONTH(Sales[[#This Row],[ShipDate]])*29,"mmm")</f>
        <v>Sep</v>
      </c>
      <c r="R8393">
        <v>1450</v>
      </c>
      <c r="S8393" t="s">
        <v>3206</v>
      </c>
      <c r="T8393" t="s">
        <v>66</v>
      </c>
      <c r="U8393">
        <v>66062</v>
      </c>
      <c r="V8393" s="1">
        <v>0</v>
      </c>
      <c r="W8393">
        <v>13</v>
      </c>
      <c r="X8393">
        <v>2</v>
      </c>
      <c r="Y8393">
        <v>41</v>
      </c>
      <c r="AD8393"/>
    </row>
    <row r="8394" spans="1:30" x14ac:dyDescent="0.25">
      <c r="A8394" t="s">
        <v>24</v>
      </c>
      <c r="B8394" s="2">
        <v>42632</v>
      </c>
      <c r="C8394" s="35">
        <f>YEAR(Sales[[#This Row],[ShipDate]])</f>
        <v>2016</v>
      </c>
      <c r="D8394" t="s">
        <v>36</v>
      </c>
      <c r="E8394" t="s">
        <v>69</v>
      </c>
      <c r="F8394" t="s">
        <v>50</v>
      </c>
      <c r="G8394" t="s">
        <v>25</v>
      </c>
      <c r="H8394" t="s">
        <v>2959</v>
      </c>
      <c r="I8394" t="s">
        <v>1449</v>
      </c>
      <c r="J8394" t="s">
        <v>13</v>
      </c>
      <c r="K8394" t="s">
        <v>2905</v>
      </c>
      <c r="L8394" t="s">
        <v>68</v>
      </c>
      <c r="N8394" t="str">
        <f>IF(ISBLANK(Sales[[#This Row],[return]]),"No",Sales[[#This Row],[return]])</f>
        <v>No</v>
      </c>
      <c r="O8394" s="2">
        <v>42625</v>
      </c>
      <c r="P8394" s="8" t="str">
        <f>TEXT(DAY(Sales[[#This Row],[OrderDate]]),"ddd")</f>
        <v>Thu</v>
      </c>
      <c r="Q8394" s="8" t="str">
        <f>TEXT(MONTH(Sales[[#This Row],[ShipDate]])*29,"mmm")</f>
        <v>Sep</v>
      </c>
      <c r="R8394">
        <v>683</v>
      </c>
      <c r="S8394" t="s">
        <v>1877</v>
      </c>
      <c r="T8394" t="s">
        <v>66</v>
      </c>
      <c r="U8394">
        <v>66062</v>
      </c>
      <c r="V8394" s="1">
        <v>0</v>
      </c>
      <c r="W8394">
        <v>149</v>
      </c>
      <c r="X8394">
        <v>2</v>
      </c>
      <c r="Y8394">
        <v>332</v>
      </c>
      <c r="AD8394"/>
    </row>
    <row r="8395" spans="1:30" x14ac:dyDescent="0.25">
      <c r="A8395" t="s">
        <v>24</v>
      </c>
      <c r="B8395" s="2">
        <v>42632</v>
      </c>
      <c r="C8395" s="35">
        <f>YEAR(Sales[[#This Row],[ShipDate]])</f>
        <v>2016</v>
      </c>
      <c r="D8395" t="s">
        <v>36</v>
      </c>
      <c r="E8395" t="s">
        <v>69</v>
      </c>
      <c r="F8395" t="s">
        <v>290</v>
      </c>
      <c r="G8395" t="s">
        <v>25</v>
      </c>
      <c r="H8395" t="s">
        <v>2959</v>
      </c>
      <c r="I8395" t="s">
        <v>1449</v>
      </c>
      <c r="J8395" t="s">
        <v>13</v>
      </c>
      <c r="K8395" t="s">
        <v>2905</v>
      </c>
      <c r="L8395" t="s">
        <v>68</v>
      </c>
      <c r="N8395" t="str">
        <f>IF(ISBLANK(Sales[[#This Row],[return]]),"No",Sales[[#This Row],[return]])</f>
        <v>No</v>
      </c>
      <c r="O8395" s="2">
        <v>42625</v>
      </c>
      <c r="P8395" s="8" t="str">
        <f>TEXT(DAY(Sales[[#This Row],[OrderDate]]),"ddd")</f>
        <v>Thu</v>
      </c>
      <c r="Q8395" s="8" t="str">
        <f>TEXT(MONTH(Sales[[#This Row],[ShipDate]])*29,"mmm")</f>
        <v>Sep</v>
      </c>
      <c r="R8395">
        <v>461</v>
      </c>
      <c r="S8395" t="s">
        <v>2204</v>
      </c>
      <c r="T8395" t="s">
        <v>66</v>
      </c>
      <c r="U8395">
        <v>66062</v>
      </c>
      <c r="V8395" s="1">
        <v>0</v>
      </c>
      <c r="W8395">
        <v>7</v>
      </c>
      <c r="X8395">
        <v>3</v>
      </c>
      <c r="Y8395">
        <v>358</v>
      </c>
      <c r="AD8395"/>
    </row>
    <row r="8396" spans="1:30" x14ac:dyDescent="0.25">
      <c r="A8396" t="s">
        <v>24</v>
      </c>
      <c r="B8396" s="2">
        <v>42632</v>
      </c>
      <c r="C8396" s="35">
        <f>YEAR(Sales[[#This Row],[ShipDate]])</f>
        <v>2016</v>
      </c>
      <c r="D8396" t="s">
        <v>36</v>
      </c>
      <c r="E8396" t="s">
        <v>69</v>
      </c>
      <c r="F8396" t="s">
        <v>99</v>
      </c>
      <c r="G8396" t="s">
        <v>46</v>
      </c>
      <c r="H8396" t="s">
        <v>2959</v>
      </c>
      <c r="I8396" t="s">
        <v>1449</v>
      </c>
      <c r="J8396" t="s">
        <v>13</v>
      </c>
      <c r="K8396" t="s">
        <v>2905</v>
      </c>
      <c r="L8396" t="s">
        <v>68</v>
      </c>
      <c r="N8396" t="str">
        <f>IF(ISBLANK(Sales[[#This Row],[return]]),"No",Sales[[#This Row],[return]])</f>
        <v>No</v>
      </c>
      <c r="O8396" s="2">
        <v>42625</v>
      </c>
      <c r="P8396" s="8" t="str">
        <f>TEXT(DAY(Sales[[#This Row],[OrderDate]]),"ddd")</f>
        <v>Thu</v>
      </c>
      <c r="Q8396" s="8" t="str">
        <f>TEXT(MONTH(Sales[[#This Row],[ShipDate]])*29,"mmm")</f>
        <v>Sep</v>
      </c>
      <c r="R8396">
        <v>1403</v>
      </c>
      <c r="S8396" t="s">
        <v>2536</v>
      </c>
      <c r="T8396" t="s">
        <v>66</v>
      </c>
      <c r="U8396">
        <v>66062</v>
      </c>
      <c r="V8396" s="1">
        <v>0</v>
      </c>
      <c r="W8396">
        <v>11</v>
      </c>
      <c r="X8396">
        <v>5</v>
      </c>
      <c r="Y8396">
        <v>57</v>
      </c>
      <c r="AD8396"/>
    </row>
    <row r="8397" spans="1:30" x14ac:dyDescent="0.25">
      <c r="A8397" t="s">
        <v>40</v>
      </c>
      <c r="B8397" s="2">
        <v>42578</v>
      </c>
      <c r="C8397" s="35">
        <f>YEAR(Sales[[#This Row],[ShipDate]])</f>
        <v>2016</v>
      </c>
      <c r="D8397" t="s">
        <v>36</v>
      </c>
      <c r="E8397" t="s">
        <v>18</v>
      </c>
      <c r="F8397" t="s">
        <v>50</v>
      </c>
      <c r="G8397" t="s">
        <v>25</v>
      </c>
      <c r="H8397" t="s">
        <v>614</v>
      </c>
      <c r="I8397" t="s">
        <v>169</v>
      </c>
      <c r="J8397" t="s">
        <v>13</v>
      </c>
      <c r="K8397" t="s">
        <v>615</v>
      </c>
      <c r="L8397" t="s">
        <v>30</v>
      </c>
      <c r="N8397" t="str">
        <f>IF(ISBLANK(Sales[[#This Row],[return]]),"No",Sales[[#This Row],[return]])</f>
        <v>No</v>
      </c>
      <c r="O8397" s="2">
        <v>42574</v>
      </c>
      <c r="P8397" s="8" t="str">
        <f>TEXT(DAY(Sales[[#This Row],[OrderDate]]),"ddd")</f>
        <v>Mon</v>
      </c>
      <c r="Q8397" s="8" t="str">
        <f>TEXT(MONTH(Sales[[#This Row],[ShipDate]])*29,"mmm")</f>
        <v>Jul</v>
      </c>
      <c r="R8397">
        <v>1636</v>
      </c>
      <c r="S8397" t="s">
        <v>570</v>
      </c>
      <c r="T8397" t="s">
        <v>28</v>
      </c>
      <c r="U8397">
        <v>85705</v>
      </c>
      <c r="V8397" s="1">
        <v>0.7</v>
      </c>
      <c r="W8397">
        <v>-6</v>
      </c>
      <c r="X8397">
        <v>5</v>
      </c>
      <c r="Y8397">
        <v>8</v>
      </c>
      <c r="AD8397"/>
    </row>
    <row r="8398" spans="1:30" x14ac:dyDescent="0.25">
      <c r="A8398" t="s">
        <v>40</v>
      </c>
      <c r="B8398" s="2">
        <v>42578</v>
      </c>
      <c r="C8398" s="35">
        <f>YEAR(Sales[[#This Row],[ShipDate]])</f>
        <v>2016</v>
      </c>
      <c r="D8398" t="s">
        <v>36</v>
      </c>
      <c r="E8398" t="s">
        <v>18</v>
      </c>
      <c r="F8398" t="s">
        <v>99</v>
      </c>
      <c r="G8398" t="s">
        <v>46</v>
      </c>
      <c r="H8398" t="s">
        <v>614</v>
      </c>
      <c r="I8398" t="s">
        <v>169</v>
      </c>
      <c r="J8398" t="s">
        <v>13</v>
      </c>
      <c r="K8398" t="s">
        <v>615</v>
      </c>
      <c r="L8398" t="s">
        <v>30</v>
      </c>
      <c r="N8398" t="str">
        <f>IF(ISBLANK(Sales[[#This Row],[return]]),"No",Sales[[#This Row],[return]])</f>
        <v>No</v>
      </c>
      <c r="O8398" s="2">
        <v>42574</v>
      </c>
      <c r="P8398" s="8" t="str">
        <f>TEXT(DAY(Sales[[#This Row],[OrderDate]]),"ddd")</f>
        <v>Mon</v>
      </c>
      <c r="Q8398" s="8" t="str">
        <f>TEXT(MONTH(Sales[[#This Row],[ShipDate]])*29,"mmm")</f>
        <v>Jul</v>
      </c>
      <c r="R8398">
        <v>1115</v>
      </c>
      <c r="S8398" t="s">
        <v>616</v>
      </c>
      <c r="T8398" t="s">
        <v>28</v>
      </c>
      <c r="U8398">
        <v>85705</v>
      </c>
      <c r="V8398" s="1">
        <v>0.2</v>
      </c>
      <c r="W8398">
        <v>179</v>
      </c>
      <c r="X8398">
        <v>8</v>
      </c>
      <c r="Y8398">
        <v>1024</v>
      </c>
      <c r="AD8398"/>
    </row>
    <row r="8399" spans="1:30" x14ac:dyDescent="0.25">
      <c r="A8399" t="s">
        <v>40</v>
      </c>
      <c r="B8399" s="2">
        <v>42578</v>
      </c>
      <c r="C8399" s="35">
        <f>YEAR(Sales[[#This Row],[ShipDate]])</f>
        <v>2016</v>
      </c>
      <c r="D8399" t="s">
        <v>36</v>
      </c>
      <c r="E8399" t="s">
        <v>18</v>
      </c>
      <c r="F8399" t="s">
        <v>45</v>
      </c>
      <c r="G8399" t="s">
        <v>25</v>
      </c>
      <c r="H8399" t="s">
        <v>614</v>
      </c>
      <c r="I8399" t="s">
        <v>169</v>
      </c>
      <c r="J8399" t="s">
        <v>13</v>
      </c>
      <c r="K8399" t="s">
        <v>615</v>
      </c>
      <c r="L8399" t="s">
        <v>30</v>
      </c>
      <c r="N8399" t="str">
        <f>IF(ISBLANK(Sales[[#This Row],[return]]),"No",Sales[[#This Row],[return]])</f>
        <v>No</v>
      </c>
      <c r="O8399" s="2">
        <v>42574</v>
      </c>
      <c r="P8399" s="8" t="str">
        <f>TEXT(DAY(Sales[[#This Row],[OrderDate]]),"ddd")</f>
        <v>Mon</v>
      </c>
      <c r="Q8399" s="8" t="str">
        <f>TEXT(MONTH(Sales[[#This Row],[ShipDate]])*29,"mmm")</f>
        <v>Jul</v>
      </c>
      <c r="R8399">
        <v>1139</v>
      </c>
      <c r="S8399" t="s">
        <v>617</v>
      </c>
      <c r="T8399" t="s">
        <v>28</v>
      </c>
      <c r="U8399">
        <v>85705</v>
      </c>
      <c r="V8399" s="1">
        <v>0.2</v>
      </c>
      <c r="W8399">
        <v>1</v>
      </c>
      <c r="X8399">
        <v>1</v>
      </c>
      <c r="Y8399">
        <v>9</v>
      </c>
      <c r="AD8399"/>
    </row>
    <row r="8400" spans="1:30" x14ac:dyDescent="0.25">
      <c r="A8400" t="s">
        <v>40</v>
      </c>
      <c r="B8400" s="2">
        <v>42578</v>
      </c>
      <c r="C8400" s="35">
        <f>YEAR(Sales[[#This Row],[ShipDate]])</f>
        <v>2016</v>
      </c>
      <c r="D8400" t="s">
        <v>36</v>
      </c>
      <c r="E8400" t="s">
        <v>18</v>
      </c>
      <c r="F8400" t="s">
        <v>99</v>
      </c>
      <c r="G8400" t="s">
        <v>46</v>
      </c>
      <c r="H8400" t="s">
        <v>614</v>
      </c>
      <c r="I8400" t="s">
        <v>169</v>
      </c>
      <c r="J8400" t="s">
        <v>13</v>
      </c>
      <c r="K8400" t="s">
        <v>615</v>
      </c>
      <c r="L8400" t="s">
        <v>30</v>
      </c>
      <c r="N8400" t="str">
        <f>IF(ISBLANK(Sales[[#This Row],[return]]),"No",Sales[[#This Row],[return]])</f>
        <v>No</v>
      </c>
      <c r="O8400" s="2">
        <v>42574</v>
      </c>
      <c r="P8400" s="8" t="str">
        <f>TEXT(DAY(Sales[[#This Row],[OrderDate]]),"ddd")</f>
        <v>Mon</v>
      </c>
      <c r="Q8400" s="8" t="str">
        <f>TEXT(MONTH(Sales[[#This Row],[ShipDate]])*29,"mmm")</f>
        <v>Jul</v>
      </c>
      <c r="R8400">
        <v>1095</v>
      </c>
      <c r="S8400" t="s">
        <v>618</v>
      </c>
      <c r="T8400" t="s">
        <v>28</v>
      </c>
      <c r="U8400">
        <v>85705</v>
      </c>
      <c r="V8400" s="1">
        <v>0.2</v>
      </c>
      <c r="W8400">
        <v>-30</v>
      </c>
      <c r="X8400">
        <v>10</v>
      </c>
      <c r="Y8400">
        <v>479</v>
      </c>
      <c r="AD8400"/>
    </row>
    <row r="8401" spans="1:30" x14ac:dyDescent="0.25">
      <c r="A8401" t="s">
        <v>40</v>
      </c>
      <c r="B8401" s="2">
        <v>42707</v>
      </c>
      <c r="C8401" s="35">
        <f>YEAR(Sales[[#This Row],[ShipDate]])</f>
        <v>2016</v>
      </c>
      <c r="D8401" t="s">
        <v>36</v>
      </c>
      <c r="E8401" t="s">
        <v>31</v>
      </c>
      <c r="F8401" t="s">
        <v>104</v>
      </c>
      <c r="G8401" t="s">
        <v>25</v>
      </c>
      <c r="H8401" t="s">
        <v>680</v>
      </c>
      <c r="I8401" t="s">
        <v>142</v>
      </c>
      <c r="J8401" t="s">
        <v>13</v>
      </c>
      <c r="K8401" t="s">
        <v>2811</v>
      </c>
      <c r="L8401" t="s">
        <v>68</v>
      </c>
      <c r="N8401" t="str">
        <f>IF(ISBLANK(Sales[[#This Row],[return]]),"No",Sales[[#This Row],[return]])</f>
        <v>No</v>
      </c>
      <c r="O8401" s="2">
        <v>42702</v>
      </c>
      <c r="P8401" s="8" t="str">
        <f>TEXT(DAY(Sales[[#This Row],[OrderDate]]),"ddd")</f>
        <v>Sat</v>
      </c>
      <c r="Q8401" s="8" t="str">
        <f>TEXT(MONTH(Sales[[#This Row],[ShipDate]])*29,"mmm")</f>
        <v>Dec</v>
      </c>
      <c r="R8401">
        <v>976</v>
      </c>
      <c r="S8401" t="s">
        <v>1861</v>
      </c>
      <c r="T8401" t="s">
        <v>66</v>
      </c>
      <c r="U8401">
        <v>47374</v>
      </c>
      <c r="V8401" s="1">
        <v>0</v>
      </c>
      <c r="W8401">
        <v>29</v>
      </c>
      <c r="X8401">
        <v>6</v>
      </c>
      <c r="Y8401">
        <v>64</v>
      </c>
      <c r="AD8401"/>
    </row>
    <row r="8402" spans="1:30" x14ac:dyDescent="0.25">
      <c r="A8402" t="s">
        <v>10</v>
      </c>
      <c r="B8402" s="2">
        <v>42617</v>
      </c>
      <c r="C8402" s="35">
        <f>YEAR(Sales[[#This Row],[ShipDate]])</f>
        <v>2016</v>
      </c>
      <c r="D8402" t="s">
        <v>113</v>
      </c>
      <c r="E8402" t="s">
        <v>69</v>
      </c>
      <c r="F8402" t="s">
        <v>50</v>
      </c>
      <c r="G8402" t="s">
        <v>25</v>
      </c>
      <c r="H8402" t="s">
        <v>107</v>
      </c>
      <c r="I8402" t="s">
        <v>70</v>
      </c>
      <c r="J8402" t="s">
        <v>13</v>
      </c>
      <c r="K8402" t="s">
        <v>1043</v>
      </c>
      <c r="L8402" t="s">
        <v>68</v>
      </c>
      <c r="N8402" t="str">
        <f>IF(ISBLANK(Sales[[#This Row],[return]]),"No",Sales[[#This Row],[return]])</f>
        <v>No</v>
      </c>
      <c r="O8402" s="2">
        <v>42616</v>
      </c>
      <c r="P8402" s="8" t="str">
        <f>TEXT(DAY(Sales[[#This Row],[OrderDate]]),"ddd")</f>
        <v>Tue</v>
      </c>
      <c r="Q8402" s="8" t="str">
        <f>TEXT(MONTH(Sales[[#This Row],[ShipDate]])*29,"mmm")</f>
        <v>Sep</v>
      </c>
      <c r="R8402">
        <v>720</v>
      </c>
      <c r="S8402" t="s">
        <v>2771</v>
      </c>
      <c r="T8402" t="s">
        <v>66</v>
      </c>
      <c r="U8402">
        <v>77095</v>
      </c>
      <c r="V8402" s="1">
        <v>0.8</v>
      </c>
      <c r="W8402">
        <v>-12</v>
      </c>
      <c r="X8402">
        <v>5</v>
      </c>
      <c r="Y8402">
        <v>8</v>
      </c>
      <c r="AD8402"/>
    </row>
    <row r="8403" spans="1:30" x14ac:dyDescent="0.25">
      <c r="A8403" t="s">
        <v>40</v>
      </c>
      <c r="B8403" s="2">
        <v>42676</v>
      </c>
      <c r="C8403" s="35">
        <f>YEAR(Sales[[#This Row],[ShipDate]])</f>
        <v>2016</v>
      </c>
      <c r="D8403" t="s">
        <v>19</v>
      </c>
      <c r="E8403" t="s">
        <v>69</v>
      </c>
      <c r="F8403" t="s">
        <v>48</v>
      </c>
      <c r="G8403" t="s">
        <v>46</v>
      </c>
      <c r="H8403" t="s">
        <v>79</v>
      </c>
      <c r="I8403" t="s">
        <v>32</v>
      </c>
      <c r="J8403" t="s">
        <v>13</v>
      </c>
      <c r="K8403" t="s">
        <v>2955</v>
      </c>
      <c r="L8403" t="s">
        <v>30</v>
      </c>
      <c r="N8403" t="str">
        <f>IF(ISBLANK(Sales[[#This Row],[return]]),"No",Sales[[#This Row],[return]])</f>
        <v>No</v>
      </c>
      <c r="O8403" s="2">
        <v>42674</v>
      </c>
      <c r="P8403" s="8" t="str">
        <f>TEXT(DAY(Sales[[#This Row],[OrderDate]]),"ddd")</f>
        <v>Tue</v>
      </c>
      <c r="Q8403" s="8" t="str">
        <f>TEXT(MONTH(Sales[[#This Row],[ShipDate]])*29,"mmm")</f>
        <v>Nov</v>
      </c>
      <c r="R8403">
        <v>1108</v>
      </c>
      <c r="S8403" t="s">
        <v>920</v>
      </c>
      <c r="T8403" t="s">
        <v>28</v>
      </c>
      <c r="U8403">
        <v>94110</v>
      </c>
      <c r="V8403" s="1">
        <v>0.2</v>
      </c>
      <c r="W8403">
        <v>8</v>
      </c>
      <c r="X8403">
        <v>2</v>
      </c>
      <c r="Y8403">
        <v>74</v>
      </c>
      <c r="AD8403"/>
    </row>
    <row r="8404" spans="1:30" x14ac:dyDescent="0.25">
      <c r="A8404" t="s">
        <v>10</v>
      </c>
      <c r="B8404" s="2">
        <v>42475</v>
      </c>
      <c r="C8404" s="35">
        <f>YEAR(Sales[[#This Row],[ShipDate]])</f>
        <v>2016</v>
      </c>
      <c r="D8404" t="s">
        <v>607</v>
      </c>
      <c r="E8404" t="s">
        <v>69</v>
      </c>
      <c r="F8404" t="s">
        <v>43</v>
      </c>
      <c r="G8404" t="s">
        <v>11</v>
      </c>
      <c r="H8404" t="s">
        <v>26</v>
      </c>
      <c r="I8404" t="s">
        <v>32</v>
      </c>
      <c r="J8404" t="s">
        <v>13</v>
      </c>
      <c r="K8404" t="s">
        <v>165</v>
      </c>
      <c r="L8404" t="s">
        <v>30</v>
      </c>
      <c r="N8404" t="str">
        <f>IF(ISBLANK(Sales[[#This Row],[return]]),"No",Sales[[#This Row],[return]])</f>
        <v>No</v>
      </c>
      <c r="O8404" s="2">
        <v>42475</v>
      </c>
      <c r="P8404" s="8" t="str">
        <f>TEXT(DAY(Sales[[#This Row],[OrderDate]]),"ddd")</f>
        <v>Sun</v>
      </c>
      <c r="Q8404" s="8" t="str">
        <f>TEXT(MONTH(Sales[[#This Row],[ShipDate]])*29,"mmm")</f>
        <v>Apr</v>
      </c>
      <c r="R8404">
        <v>871</v>
      </c>
      <c r="S8404" t="s">
        <v>3152</v>
      </c>
      <c r="T8404" t="s">
        <v>28</v>
      </c>
      <c r="U8404">
        <v>90049</v>
      </c>
      <c r="V8404" s="1">
        <v>0</v>
      </c>
      <c r="W8404">
        <v>77</v>
      </c>
      <c r="X8404">
        <v>4</v>
      </c>
      <c r="Y8404">
        <v>188</v>
      </c>
      <c r="AD8404"/>
    </row>
    <row r="8405" spans="1:30" x14ac:dyDescent="0.25">
      <c r="A8405" t="s">
        <v>10</v>
      </c>
      <c r="B8405" s="2">
        <v>42475</v>
      </c>
      <c r="C8405" s="35">
        <f>YEAR(Sales[[#This Row],[ShipDate]])</f>
        <v>2016</v>
      </c>
      <c r="D8405" t="s">
        <v>607</v>
      </c>
      <c r="E8405" t="s">
        <v>69</v>
      </c>
      <c r="F8405" t="s">
        <v>52</v>
      </c>
      <c r="G8405" t="s">
        <v>25</v>
      </c>
      <c r="H8405" t="s">
        <v>26</v>
      </c>
      <c r="I8405" t="s">
        <v>32</v>
      </c>
      <c r="J8405" t="s">
        <v>13</v>
      </c>
      <c r="K8405" t="s">
        <v>165</v>
      </c>
      <c r="L8405" t="s">
        <v>30</v>
      </c>
      <c r="N8405" t="str">
        <f>IF(ISBLANK(Sales[[#This Row],[return]]),"No",Sales[[#This Row],[return]])</f>
        <v>No</v>
      </c>
      <c r="O8405" s="2">
        <v>42475</v>
      </c>
      <c r="P8405" s="8" t="str">
        <f>TEXT(DAY(Sales[[#This Row],[OrderDate]]),"ddd")</f>
        <v>Sun</v>
      </c>
      <c r="Q8405" s="8" t="str">
        <f>TEXT(MONTH(Sales[[#This Row],[ShipDate]])*29,"mmm")</f>
        <v>Apr</v>
      </c>
      <c r="R8405">
        <v>297</v>
      </c>
      <c r="S8405" t="s">
        <v>1673</v>
      </c>
      <c r="T8405" t="s">
        <v>28</v>
      </c>
      <c r="U8405">
        <v>90049</v>
      </c>
      <c r="V8405" s="1">
        <v>0</v>
      </c>
      <c r="W8405">
        <v>31</v>
      </c>
      <c r="X8405">
        <v>2</v>
      </c>
      <c r="Y8405">
        <v>107</v>
      </c>
      <c r="AD8405"/>
    </row>
    <row r="8406" spans="1:30" x14ac:dyDescent="0.25">
      <c r="A8406" t="s">
        <v>10</v>
      </c>
      <c r="B8406" s="2">
        <v>42557</v>
      </c>
      <c r="C8406" s="35">
        <f>YEAR(Sales[[#This Row],[ShipDate]])</f>
        <v>2016</v>
      </c>
      <c r="D8406" t="s">
        <v>36</v>
      </c>
      <c r="E8406" t="s">
        <v>18</v>
      </c>
      <c r="F8406" t="s">
        <v>45</v>
      </c>
      <c r="G8406" t="s">
        <v>25</v>
      </c>
      <c r="H8406" t="s">
        <v>146</v>
      </c>
      <c r="I8406" t="s">
        <v>149</v>
      </c>
      <c r="J8406" t="s">
        <v>13</v>
      </c>
      <c r="K8406" t="s">
        <v>1889</v>
      </c>
      <c r="L8406" t="s">
        <v>92</v>
      </c>
      <c r="N8406" t="str">
        <f>IF(ISBLANK(Sales[[#This Row],[return]]),"No",Sales[[#This Row],[return]])</f>
        <v>No</v>
      </c>
      <c r="O8406" s="2">
        <v>42551</v>
      </c>
      <c r="P8406" s="8" t="str">
        <f>TEXT(DAY(Sales[[#This Row],[OrderDate]]),"ddd")</f>
        <v>Mon</v>
      </c>
      <c r="Q8406" s="8" t="str">
        <f>TEXT(MONTH(Sales[[#This Row],[ShipDate]])*29,"mmm")</f>
        <v>Jul</v>
      </c>
      <c r="R8406">
        <v>1421</v>
      </c>
      <c r="S8406" t="s">
        <v>430</v>
      </c>
      <c r="T8406" t="s">
        <v>90</v>
      </c>
      <c r="U8406">
        <v>10011</v>
      </c>
      <c r="V8406" s="1">
        <v>0</v>
      </c>
      <c r="W8406">
        <v>3</v>
      </c>
      <c r="X8406">
        <v>3</v>
      </c>
      <c r="Y8406">
        <v>7</v>
      </c>
      <c r="AD8406"/>
    </row>
    <row r="8407" spans="1:30" x14ac:dyDescent="0.25">
      <c r="A8407" t="s">
        <v>10</v>
      </c>
      <c r="B8407" s="2">
        <v>42557</v>
      </c>
      <c r="C8407" s="35">
        <f>YEAR(Sales[[#This Row],[ShipDate]])</f>
        <v>2016</v>
      </c>
      <c r="D8407" t="s">
        <v>36</v>
      </c>
      <c r="E8407" t="s">
        <v>18</v>
      </c>
      <c r="F8407" t="s">
        <v>50</v>
      </c>
      <c r="G8407" t="s">
        <v>25</v>
      </c>
      <c r="H8407" t="s">
        <v>146</v>
      </c>
      <c r="I8407" t="s">
        <v>149</v>
      </c>
      <c r="J8407" t="s">
        <v>13</v>
      </c>
      <c r="K8407" t="s">
        <v>1889</v>
      </c>
      <c r="L8407" t="s">
        <v>92</v>
      </c>
      <c r="N8407" t="str">
        <f>IF(ISBLANK(Sales[[#This Row],[return]]),"No",Sales[[#This Row],[return]])</f>
        <v>No</v>
      </c>
      <c r="O8407" s="2">
        <v>42551</v>
      </c>
      <c r="P8407" s="8" t="str">
        <f>TEXT(DAY(Sales[[#This Row],[OrderDate]]),"ddd")</f>
        <v>Mon</v>
      </c>
      <c r="Q8407" s="8" t="str">
        <f>TEXT(MONTH(Sales[[#This Row],[ShipDate]])*29,"mmm")</f>
        <v>Jul</v>
      </c>
      <c r="R8407">
        <v>413</v>
      </c>
      <c r="S8407" t="s">
        <v>842</v>
      </c>
      <c r="T8407" t="s">
        <v>90</v>
      </c>
      <c r="U8407">
        <v>10011</v>
      </c>
      <c r="V8407" s="1">
        <v>0.2</v>
      </c>
      <c r="W8407">
        <v>1</v>
      </c>
      <c r="X8407">
        <v>1</v>
      </c>
      <c r="Y8407">
        <v>3</v>
      </c>
      <c r="AD8407"/>
    </row>
    <row r="8408" spans="1:30" x14ac:dyDescent="0.25">
      <c r="A8408" t="s">
        <v>40</v>
      </c>
      <c r="B8408" s="2">
        <v>42476</v>
      </c>
      <c r="C8408" s="35">
        <f>YEAR(Sales[[#This Row],[ShipDate]])</f>
        <v>2016</v>
      </c>
      <c r="D8408" t="s">
        <v>36</v>
      </c>
      <c r="E8408" t="s">
        <v>18</v>
      </c>
      <c r="F8408" t="s">
        <v>50</v>
      </c>
      <c r="G8408" t="s">
        <v>25</v>
      </c>
      <c r="H8408" t="s">
        <v>2305</v>
      </c>
      <c r="I8408" t="s">
        <v>1222</v>
      </c>
      <c r="J8408" t="s">
        <v>13</v>
      </c>
      <c r="K8408" t="s">
        <v>1385</v>
      </c>
      <c r="L8408" t="s">
        <v>30</v>
      </c>
      <c r="N8408" t="str">
        <f>IF(ISBLANK(Sales[[#This Row],[return]]),"No",Sales[[#This Row],[return]])</f>
        <v>No</v>
      </c>
      <c r="O8408" s="2">
        <v>42471</v>
      </c>
      <c r="P8408" s="8" t="str">
        <f>TEXT(DAY(Sales[[#This Row],[OrderDate]]),"ddd")</f>
        <v>Wed</v>
      </c>
      <c r="Q8408" s="8" t="str">
        <f>TEXT(MONTH(Sales[[#This Row],[ShipDate]])*29,"mmm")</f>
        <v>Apr</v>
      </c>
      <c r="R8408">
        <v>695</v>
      </c>
      <c r="S8408" t="s">
        <v>2222</v>
      </c>
      <c r="T8408" t="s">
        <v>28</v>
      </c>
      <c r="U8408">
        <v>83501</v>
      </c>
      <c r="V8408" s="1">
        <v>0.2</v>
      </c>
      <c r="W8408">
        <v>3</v>
      </c>
      <c r="X8408">
        <v>1</v>
      </c>
      <c r="Y8408">
        <v>10</v>
      </c>
      <c r="AD8408"/>
    </row>
    <row r="8409" spans="1:30" x14ac:dyDescent="0.25">
      <c r="A8409" t="s">
        <v>24</v>
      </c>
      <c r="B8409" s="2">
        <v>42660</v>
      </c>
      <c r="C8409" s="35">
        <f>YEAR(Sales[[#This Row],[ShipDate]])</f>
        <v>2016</v>
      </c>
      <c r="D8409" t="s">
        <v>113</v>
      </c>
      <c r="E8409" t="s">
        <v>18</v>
      </c>
      <c r="F8409" t="s">
        <v>23</v>
      </c>
      <c r="G8409" t="s">
        <v>11</v>
      </c>
      <c r="H8409" t="s">
        <v>1177</v>
      </c>
      <c r="I8409" t="s">
        <v>252</v>
      </c>
      <c r="J8409" t="s">
        <v>13</v>
      </c>
      <c r="K8409" t="s">
        <v>1178</v>
      </c>
      <c r="L8409" t="s">
        <v>92</v>
      </c>
      <c r="N8409" t="str">
        <f>IF(ISBLANK(Sales[[#This Row],[return]]),"No",Sales[[#This Row],[return]])</f>
        <v>No</v>
      </c>
      <c r="O8409" s="2">
        <v>42658</v>
      </c>
      <c r="P8409" s="8" t="str">
        <f>TEXT(DAY(Sales[[#This Row],[OrderDate]]),"ddd")</f>
        <v>Sun</v>
      </c>
      <c r="Q8409" s="8" t="str">
        <f>TEXT(MONTH(Sales[[#This Row],[ShipDate]])*29,"mmm")</f>
        <v>Oct</v>
      </c>
      <c r="R8409">
        <v>757</v>
      </c>
      <c r="S8409" t="s">
        <v>1179</v>
      </c>
      <c r="T8409" t="s">
        <v>90</v>
      </c>
      <c r="U8409">
        <v>44134</v>
      </c>
      <c r="V8409" s="1">
        <v>0.3</v>
      </c>
      <c r="W8409">
        <v>-8</v>
      </c>
      <c r="X8409">
        <v>2</v>
      </c>
      <c r="Y8409">
        <v>183</v>
      </c>
      <c r="AD8409"/>
    </row>
    <row r="8410" spans="1:30" x14ac:dyDescent="0.25">
      <c r="A8410" t="s">
        <v>24</v>
      </c>
      <c r="B8410" s="2">
        <v>42660</v>
      </c>
      <c r="C8410" s="35">
        <f>YEAR(Sales[[#This Row],[ShipDate]])</f>
        <v>2016</v>
      </c>
      <c r="D8410" t="s">
        <v>113</v>
      </c>
      <c r="E8410" t="s">
        <v>18</v>
      </c>
      <c r="F8410" t="s">
        <v>59</v>
      </c>
      <c r="G8410" t="s">
        <v>25</v>
      </c>
      <c r="H8410" t="s">
        <v>1177</v>
      </c>
      <c r="I8410" t="s">
        <v>252</v>
      </c>
      <c r="J8410" t="s">
        <v>13</v>
      </c>
      <c r="K8410" t="s">
        <v>1178</v>
      </c>
      <c r="L8410" t="s">
        <v>92</v>
      </c>
      <c r="N8410" t="str">
        <f>IF(ISBLANK(Sales[[#This Row],[return]]),"No",Sales[[#This Row],[return]])</f>
        <v>No</v>
      </c>
      <c r="O8410" s="2">
        <v>42658</v>
      </c>
      <c r="P8410" s="8" t="str">
        <f>TEXT(DAY(Sales[[#This Row],[OrderDate]]),"ddd")</f>
        <v>Sun</v>
      </c>
      <c r="Q8410" s="8" t="str">
        <f>TEXT(MONTH(Sales[[#This Row],[ShipDate]])*29,"mmm")</f>
        <v>Oct</v>
      </c>
      <c r="R8410">
        <v>1688</v>
      </c>
      <c r="S8410" t="s">
        <v>713</v>
      </c>
      <c r="T8410" t="s">
        <v>90</v>
      </c>
      <c r="U8410">
        <v>44134</v>
      </c>
      <c r="V8410" s="1">
        <v>0.2</v>
      </c>
      <c r="W8410">
        <v>3</v>
      </c>
      <c r="X8410">
        <v>2</v>
      </c>
      <c r="Y8410">
        <v>8</v>
      </c>
      <c r="AD8410"/>
    </row>
    <row r="8411" spans="1:30" x14ac:dyDescent="0.25">
      <c r="A8411" t="s">
        <v>10</v>
      </c>
      <c r="B8411" s="2">
        <v>42716</v>
      </c>
      <c r="C8411" s="35">
        <f>YEAR(Sales[[#This Row],[ShipDate]])</f>
        <v>2016</v>
      </c>
      <c r="D8411" t="s">
        <v>607</v>
      </c>
      <c r="E8411" t="s">
        <v>31</v>
      </c>
      <c r="F8411" t="s">
        <v>50</v>
      </c>
      <c r="G8411" t="s">
        <v>25</v>
      </c>
      <c r="H8411" t="s">
        <v>336</v>
      </c>
      <c r="I8411" t="s">
        <v>70</v>
      </c>
      <c r="J8411" t="s">
        <v>13</v>
      </c>
      <c r="K8411" t="s">
        <v>2776</v>
      </c>
      <c r="L8411" t="s">
        <v>68</v>
      </c>
      <c r="N8411" t="str">
        <f>IF(ISBLANK(Sales[[#This Row],[return]]),"No",Sales[[#This Row],[return]])</f>
        <v>No</v>
      </c>
      <c r="O8411" s="2">
        <v>42716</v>
      </c>
      <c r="P8411" s="8" t="str">
        <f>TEXT(DAY(Sales[[#This Row],[OrderDate]]),"ddd")</f>
        <v>Thu</v>
      </c>
      <c r="Q8411" s="8" t="str">
        <f>TEXT(MONTH(Sales[[#This Row],[ShipDate]])*29,"mmm")</f>
        <v>Dec</v>
      </c>
      <c r="R8411">
        <v>682</v>
      </c>
      <c r="S8411" t="s">
        <v>260</v>
      </c>
      <c r="T8411" t="s">
        <v>66</v>
      </c>
      <c r="U8411">
        <v>78207</v>
      </c>
      <c r="V8411" s="1">
        <v>0.8</v>
      </c>
      <c r="W8411">
        <v>-337</v>
      </c>
      <c r="X8411">
        <v>2</v>
      </c>
      <c r="Y8411">
        <v>210</v>
      </c>
      <c r="AD8411"/>
    </row>
    <row r="8412" spans="1:30" x14ac:dyDescent="0.25">
      <c r="A8412" t="s">
        <v>10</v>
      </c>
      <c r="B8412" s="2">
        <v>42699</v>
      </c>
      <c r="C8412" s="35">
        <f>YEAR(Sales[[#This Row],[ShipDate]])</f>
        <v>2016</v>
      </c>
      <c r="D8412" t="s">
        <v>36</v>
      </c>
      <c r="E8412" t="s">
        <v>31</v>
      </c>
      <c r="F8412" t="s">
        <v>21</v>
      </c>
      <c r="G8412" t="s">
        <v>11</v>
      </c>
      <c r="H8412" t="s">
        <v>261</v>
      </c>
      <c r="I8412" t="s">
        <v>137</v>
      </c>
      <c r="J8412" t="s">
        <v>13</v>
      </c>
      <c r="K8412" t="s">
        <v>2712</v>
      </c>
      <c r="L8412" t="s">
        <v>92</v>
      </c>
      <c r="N8412" t="str">
        <f>IF(ISBLANK(Sales[[#This Row],[return]]),"No",Sales[[#This Row],[return]])</f>
        <v>No</v>
      </c>
      <c r="O8412" s="2">
        <v>42693</v>
      </c>
      <c r="P8412" s="8" t="str">
        <f>TEXT(DAY(Sales[[#This Row],[OrderDate]]),"ddd")</f>
        <v>Thu</v>
      </c>
      <c r="Q8412" s="8" t="str">
        <f>TEXT(MONTH(Sales[[#This Row],[ShipDate]])*29,"mmm")</f>
        <v>Nov</v>
      </c>
      <c r="R8412">
        <v>1436</v>
      </c>
      <c r="S8412" t="s">
        <v>1266</v>
      </c>
      <c r="T8412" t="s">
        <v>90</v>
      </c>
      <c r="U8412">
        <v>19805</v>
      </c>
      <c r="V8412" s="1">
        <v>0</v>
      </c>
      <c r="W8412">
        <v>236</v>
      </c>
      <c r="X8412">
        <v>6</v>
      </c>
      <c r="Y8412">
        <v>1026</v>
      </c>
      <c r="AD8412"/>
    </row>
    <row r="8413" spans="1:30" x14ac:dyDescent="0.25">
      <c r="A8413" t="s">
        <v>10</v>
      </c>
      <c r="B8413" s="2">
        <v>42699</v>
      </c>
      <c r="C8413" s="35">
        <f>YEAR(Sales[[#This Row],[ShipDate]])</f>
        <v>2016</v>
      </c>
      <c r="D8413" t="s">
        <v>36</v>
      </c>
      <c r="E8413" t="s">
        <v>31</v>
      </c>
      <c r="F8413" t="s">
        <v>33</v>
      </c>
      <c r="G8413" t="s">
        <v>25</v>
      </c>
      <c r="H8413" t="s">
        <v>261</v>
      </c>
      <c r="I8413" t="s">
        <v>137</v>
      </c>
      <c r="J8413" t="s">
        <v>13</v>
      </c>
      <c r="K8413" t="s">
        <v>2712</v>
      </c>
      <c r="L8413" t="s">
        <v>92</v>
      </c>
      <c r="N8413" t="str">
        <f>IF(ISBLANK(Sales[[#This Row],[return]]),"No",Sales[[#This Row],[return]])</f>
        <v>No</v>
      </c>
      <c r="O8413" s="2">
        <v>42693</v>
      </c>
      <c r="P8413" s="8" t="str">
        <f>TEXT(DAY(Sales[[#This Row],[OrderDate]]),"ddd")</f>
        <v>Thu</v>
      </c>
      <c r="Q8413" s="8" t="str">
        <f>TEXT(MONTH(Sales[[#This Row],[ShipDate]])*29,"mmm")</f>
        <v>Nov</v>
      </c>
      <c r="R8413">
        <v>208</v>
      </c>
      <c r="S8413" t="s">
        <v>1745</v>
      </c>
      <c r="T8413" t="s">
        <v>90</v>
      </c>
      <c r="U8413">
        <v>19805</v>
      </c>
      <c r="V8413" s="1">
        <v>0</v>
      </c>
      <c r="W8413">
        <v>5</v>
      </c>
      <c r="X8413">
        <v>2</v>
      </c>
      <c r="Y8413">
        <v>10</v>
      </c>
      <c r="AD8413"/>
    </row>
    <row r="8414" spans="1:30" x14ac:dyDescent="0.25">
      <c r="A8414" t="s">
        <v>10</v>
      </c>
      <c r="B8414" s="2">
        <v>42699</v>
      </c>
      <c r="C8414" s="35">
        <f>YEAR(Sales[[#This Row],[ShipDate]])</f>
        <v>2016</v>
      </c>
      <c r="D8414" t="s">
        <v>36</v>
      </c>
      <c r="E8414" t="s">
        <v>31</v>
      </c>
      <c r="F8414" t="s">
        <v>33</v>
      </c>
      <c r="G8414" t="s">
        <v>25</v>
      </c>
      <c r="H8414" t="s">
        <v>261</v>
      </c>
      <c r="I8414" t="s">
        <v>137</v>
      </c>
      <c r="J8414" t="s">
        <v>13</v>
      </c>
      <c r="K8414" t="s">
        <v>2712</v>
      </c>
      <c r="L8414" t="s">
        <v>92</v>
      </c>
      <c r="N8414" t="str">
        <f>IF(ISBLANK(Sales[[#This Row],[return]]),"No",Sales[[#This Row],[return]])</f>
        <v>No</v>
      </c>
      <c r="O8414" s="2">
        <v>42693</v>
      </c>
      <c r="P8414" s="8" t="str">
        <f>TEXT(DAY(Sales[[#This Row],[OrderDate]]),"ddd")</f>
        <v>Thu</v>
      </c>
      <c r="Q8414" s="8" t="str">
        <f>TEXT(MONTH(Sales[[#This Row],[ShipDate]])*29,"mmm")</f>
        <v>Nov</v>
      </c>
      <c r="R8414">
        <v>188</v>
      </c>
      <c r="S8414" t="s">
        <v>961</v>
      </c>
      <c r="T8414" t="s">
        <v>90</v>
      </c>
      <c r="U8414">
        <v>19805</v>
      </c>
      <c r="V8414" s="1">
        <v>0</v>
      </c>
      <c r="W8414">
        <v>11</v>
      </c>
      <c r="X8414">
        <v>6</v>
      </c>
      <c r="Y8414">
        <v>23</v>
      </c>
      <c r="AD8414"/>
    </row>
    <row r="8415" spans="1:30" x14ac:dyDescent="0.25">
      <c r="A8415" t="s">
        <v>10</v>
      </c>
      <c r="B8415" s="2">
        <v>42699</v>
      </c>
      <c r="C8415" s="35">
        <f>YEAR(Sales[[#This Row],[ShipDate]])</f>
        <v>2016</v>
      </c>
      <c r="D8415" t="s">
        <v>36</v>
      </c>
      <c r="E8415" t="s">
        <v>31</v>
      </c>
      <c r="F8415" t="s">
        <v>50</v>
      </c>
      <c r="G8415" t="s">
        <v>25</v>
      </c>
      <c r="H8415" t="s">
        <v>261</v>
      </c>
      <c r="I8415" t="s">
        <v>137</v>
      </c>
      <c r="J8415" t="s">
        <v>13</v>
      </c>
      <c r="K8415" t="s">
        <v>2712</v>
      </c>
      <c r="L8415" t="s">
        <v>92</v>
      </c>
      <c r="N8415" t="str">
        <f>IF(ISBLANK(Sales[[#This Row],[return]]),"No",Sales[[#This Row],[return]])</f>
        <v>No</v>
      </c>
      <c r="O8415" s="2">
        <v>42693</v>
      </c>
      <c r="P8415" s="8" t="str">
        <f>TEXT(DAY(Sales[[#This Row],[OrderDate]]),"ddd")</f>
        <v>Thu</v>
      </c>
      <c r="Q8415" s="8" t="str">
        <f>TEXT(MONTH(Sales[[#This Row],[ShipDate]])*29,"mmm")</f>
        <v>Nov</v>
      </c>
      <c r="R8415">
        <v>1309</v>
      </c>
      <c r="S8415" t="s">
        <v>841</v>
      </c>
      <c r="T8415" t="s">
        <v>90</v>
      </c>
      <c r="U8415">
        <v>19805</v>
      </c>
      <c r="V8415" s="1">
        <v>0</v>
      </c>
      <c r="W8415">
        <v>102</v>
      </c>
      <c r="X8415">
        <v>7</v>
      </c>
      <c r="Y8415">
        <v>213</v>
      </c>
      <c r="AD8415"/>
    </row>
    <row r="8416" spans="1:30" x14ac:dyDescent="0.25">
      <c r="A8416" t="s">
        <v>24</v>
      </c>
      <c r="B8416" s="2">
        <v>42725</v>
      </c>
      <c r="C8416" s="35">
        <f>YEAR(Sales[[#This Row],[ShipDate]])</f>
        <v>2016</v>
      </c>
      <c r="D8416" t="s">
        <v>36</v>
      </c>
      <c r="E8416" t="s">
        <v>18</v>
      </c>
      <c r="F8416" t="s">
        <v>38</v>
      </c>
      <c r="G8416" t="s">
        <v>11</v>
      </c>
      <c r="H8416" t="s">
        <v>1269</v>
      </c>
      <c r="I8416" t="s">
        <v>252</v>
      </c>
      <c r="J8416" t="s">
        <v>13</v>
      </c>
      <c r="K8416" t="s">
        <v>1061</v>
      </c>
      <c r="L8416" t="s">
        <v>92</v>
      </c>
      <c r="N8416" t="str">
        <f>IF(ISBLANK(Sales[[#This Row],[return]]),"No",Sales[[#This Row],[return]])</f>
        <v>No</v>
      </c>
      <c r="O8416" s="2">
        <v>42718</v>
      </c>
      <c r="P8416" s="8" t="str">
        <f>TEXT(DAY(Sales[[#This Row],[OrderDate]]),"ddd")</f>
        <v>Sat</v>
      </c>
      <c r="Q8416" s="8" t="str">
        <f>TEXT(MONTH(Sales[[#This Row],[ShipDate]])*29,"mmm")</f>
        <v>Dec</v>
      </c>
      <c r="R8416">
        <v>849</v>
      </c>
      <c r="S8416" t="s">
        <v>1542</v>
      </c>
      <c r="T8416" t="s">
        <v>90</v>
      </c>
      <c r="U8416">
        <v>43302</v>
      </c>
      <c r="V8416" s="1">
        <v>0.4</v>
      </c>
      <c r="W8416">
        <v>-52</v>
      </c>
      <c r="X8416">
        <v>1</v>
      </c>
      <c r="Y8416">
        <v>137</v>
      </c>
      <c r="AD8416"/>
    </row>
    <row r="8417" spans="1:30" x14ac:dyDescent="0.25">
      <c r="A8417" t="s">
        <v>24</v>
      </c>
      <c r="B8417" s="2">
        <v>42725</v>
      </c>
      <c r="C8417" s="35">
        <f>YEAR(Sales[[#This Row],[ShipDate]])</f>
        <v>2016</v>
      </c>
      <c r="D8417" t="s">
        <v>36</v>
      </c>
      <c r="E8417" t="s">
        <v>18</v>
      </c>
      <c r="F8417" t="s">
        <v>45</v>
      </c>
      <c r="G8417" t="s">
        <v>25</v>
      </c>
      <c r="H8417" t="s">
        <v>1269</v>
      </c>
      <c r="I8417" t="s">
        <v>252</v>
      </c>
      <c r="J8417" t="s">
        <v>13</v>
      </c>
      <c r="K8417" t="s">
        <v>1061</v>
      </c>
      <c r="L8417" t="s">
        <v>92</v>
      </c>
      <c r="N8417" t="str">
        <f>IF(ISBLANK(Sales[[#This Row],[return]]),"No",Sales[[#This Row],[return]])</f>
        <v>No</v>
      </c>
      <c r="O8417" s="2">
        <v>42718</v>
      </c>
      <c r="P8417" s="8" t="str">
        <f>TEXT(DAY(Sales[[#This Row],[OrderDate]]),"ddd")</f>
        <v>Sat</v>
      </c>
      <c r="Q8417" s="8" t="str">
        <f>TEXT(MONTH(Sales[[#This Row],[ShipDate]])*29,"mmm")</f>
        <v>Dec</v>
      </c>
      <c r="R8417">
        <v>1167</v>
      </c>
      <c r="S8417" t="s">
        <v>1810</v>
      </c>
      <c r="T8417" t="s">
        <v>90</v>
      </c>
      <c r="U8417">
        <v>43302</v>
      </c>
      <c r="V8417" s="1">
        <v>0.2</v>
      </c>
      <c r="W8417">
        <v>0</v>
      </c>
      <c r="X8417">
        <v>1</v>
      </c>
      <c r="Y8417">
        <v>3</v>
      </c>
      <c r="AD8417"/>
    </row>
    <row r="8418" spans="1:30" x14ac:dyDescent="0.25">
      <c r="A8418" t="s">
        <v>24</v>
      </c>
      <c r="B8418" s="2">
        <v>42725</v>
      </c>
      <c r="C8418" s="35">
        <f>YEAR(Sales[[#This Row],[ShipDate]])</f>
        <v>2016</v>
      </c>
      <c r="D8418" t="s">
        <v>36</v>
      </c>
      <c r="E8418" t="s">
        <v>18</v>
      </c>
      <c r="F8418" t="s">
        <v>99</v>
      </c>
      <c r="G8418" t="s">
        <v>46</v>
      </c>
      <c r="H8418" t="s">
        <v>1269</v>
      </c>
      <c r="I8418" t="s">
        <v>252</v>
      </c>
      <c r="J8418" t="s">
        <v>13</v>
      </c>
      <c r="K8418" t="s">
        <v>1061</v>
      </c>
      <c r="L8418" t="s">
        <v>92</v>
      </c>
      <c r="N8418" t="str">
        <f>IF(ISBLANK(Sales[[#This Row],[return]]),"No",Sales[[#This Row],[return]])</f>
        <v>No</v>
      </c>
      <c r="O8418" s="2">
        <v>42718</v>
      </c>
      <c r="P8418" s="8" t="str">
        <f>TEXT(DAY(Sales[[#This Row],[OrderDate]]),"ddd")</f>
        <v>Sat</v>
      </c>
      <c r="Q8418" s="8" t="str">
        <f>TEXT(MONTH(Sales[[#This Row],[ShipDate]])*29,"mmm")</f>
        <v>Dec</v>
      </c>
      <c r="R8418">
        <v>1278</v>
      </c>
      <c r="S8418" t="s">
        <v>2355</v>
      </c>
      <c r="T8418" t="s">
        <v>90</v>
      </c>
      <c r="U8418">
        <v>43302</v>
      </c>
      <c r="V8418" s="1">
        <v>0.2</v>
      </c>
      <c r="W8418">
        <v>43</v>
      </c>
      <c r="X8418">
        <v>1</v>
      </c>
      <c r="Y8418">
        <v>264</v>
      </c>
      <c r="AD8418"/>
    </row>
    <row r="8419" spans="1:30" x14ac:dyDescent="0.25">
      <c r="A8419" t="s">
        <v>40</v>
      </c>
      <c r="B8419" s="2">
        <v>42681</v>
      </c>
      <c r="C8419" s="35">
        <f>YEAR(Sales[[#This Row],[ShipDate]])</f>
        <v>2016</v>
      </c>
      <c r="D8419" t="s">
        <v>36</v>
      </c>
      <c r="E8419" t="s">
        <v>31</v>
      </c>
      <c r="F8419" t="s">
        <v>99</v>
      </c>
      <c r="G8419" t="s">
        <v>46</v>
      </c>
      <c r="H8419" t="s">
        <v>1094</v>
      </c>
      <c r="I8419" t="s">
        <v>87</v>
      </c>
      <c r="J8419" t="s">
        <v>13</v>
      </c>
      <c r="K8419" t="s">
        <v>314</v>
      </c>
      <c r="L8419" t="s">
        <v>68</v>
      </c>
      <c r="N8419" t="str">
        <f>IF(ISBLANK(Sales[[#This Row],[return]]),"No",Sales[[#This Row],[return]])</f>
        <v>No</v>
      </c>
      <c r="O8419" s="2">
        <v>42677</v>
      </c>
      <c r="P8419" s="8" t="str">
        <f>TEXT(DAY(Sales[[#This Row],[OrderDate]]),"ddd")</f>
        <v>Tue</v>
      </c>
      <c r="Q8419" s="8" t="str">
        <f>TEXT(MONTH(Sales[[#This Row],[ShipDate]])*29,"mmm")</f>
        <v>Nov</v>
      </c>
      <c r="R8419">
        <v>296</v>
      </c>
      <c r="S8419" t="s">
        <v>2375</v>
      </c>
      <c r="T8419" t="s">
        <v>66</v>
      </c>
      <c r="U8419">
        <v>68104</v>
      </c>
      <c r="V8419" s="1">
        <v>0</v>
      </c>
      <c r="W8419">
        <v>19</v>
      </c>
      <c r="X8419">
        <v>3</v>
      </c>
      <c r="Y8419">
        <v>90</v>
      </c>
      <c r="AD8419"/>
    </row>
    <row r="8420" spans="1:30" x14ac:dyDescent="0.25">
      <c r="A8420" t="s">
        <v>40</v>
      </c>
      <c r="B8420" s="2">
        <v>42448</v>
      </c>
      <c r="C8420" s="35">
        <f>YEAR(Sales[[#This Row],[ShipDate]])</f>
        <v>2016</v>
      </c>
      <c r="D8420" t="s">
        <v>36</v>
      </c>
      <c r="E8420" t="s">
        <v>69</v>
      </c>
      <c r="F8420" t="s">
        <v>23</v>
      </c>
      <c r="G8420" t="s">
        <v>11</v>
      </c>
      <c r="H8420" t="s">
        <v>1552</v>
      </c>
      <c r="I8420" t="s">
        <v>174</v>
      </c>
      <c r="J8420" t="s">
        <v>13</v>
      </c>
      <c r="K8420" t="s">
        <v>1038</v>
      </c>
      <c r="L8420" t="s">
        <v>17</v>
      </c>
      <c r="N8420" t="str">
        <f>IF(ISBLANK(Sales[[#This Row],[return]]),"No",Sales[[#This Row],[return]])</f>
        <v>No</v>
      </c>
      <c r="O8420" s="2">
        <v>42443</v>
      </c>
      <c r="P8420" s="8" t="str">
        <f>TEXT(DAY(Sales[[#This Row],[OrderDate]]),"ddd")</f>
        <v>Sat</v>
      </c>
      <c r="Q8420" s="8" t="str">
        <f>TEXT(MONTH(Sales[[#This Row],[ShipDate]])*29,"mmm")</f>
        <v>Mar</v>
      </c>
      <c r="R8420">
        <v>742</v>
      </c>
      <c r="S8420" t="s">
        <v>825</v>
      </c>
      <c r="T8420" t="s">
        <v>15</v>
      </c>
      <c r="U8420">
        <v>23320</v>
      </c>
      <c r="V8420" s="1">
        <v>0</v>
      </c>
      <c r="W8420">
        <v>285</v>
      </c>
      <c r="X8420">
        <v>4</v>
      </c>
      <c r="Y8420">
        <v>1140</v>
      </c>
      <c r="AD8420"/>
    </row>
    <row r="8421" spans="1:30" x14ac:dyDescent="0.25">
      <c r="A8421" t="s">
        <v>10</v>
      </c>
      <c r="B8421" s="2">
        <v>42688</v>
      </c>
      <c r="C8421" s="35">
        <f>YEAR(Sales[[#This Row],[ShipDate]])</f>
        <v>2016</v>
      </c>
      <c r="D8421" t="s">
        <v>36</v>
      </c>
      <c r="E8421" t="s">
        <v>18</v>
      </c>
      <c r="F8421" t="s">
        <v>48</v>
      </c>
      <c r="G8421" t="s">
        <v>46</v>
      </c>
      <c r="H8421" t="s">
        <v>2572</v>
      </c>
      <c r="I8421" t="s">
        <v>32</v>
      </c>
      <c r="J8421" t="s">
        <v>13</v>
      </c>
      <c r="K8421" t="s">
        <v>95</v>
      </c>
      <c r="L8421" t="s">
        <v>30</v>
      </c>
      <c r="N8421" t="str">
        <f>IF(ISBLANK(Sales[[#This Row],[return]]),"No",Sales[[#This Row],[return]])</f>
        <v>No</v>
      </c>
      <c r="O8421" s="2">
        <v>42682</v>
      </c>
      <c r="P8421" s="8" t="str">
        <f>TEXT(DAY(Sales[[#This Row],[OrderDate]]),"ddd")</f>
        <v>Sun</v>
      </c>
      <c r="Q8421" s="8" t="str">
        <f>TEXT(MONTH(Sales[[#This Row],[ShipDate]])*29,"mmm")</f>
        <v>Nov</v>
      </c>
      <c r="R8421">
        <v>1577</v>
      </c>
      <c r="S8421" t="s">
        <v>2493</v>
      </c>
      <c r="T8421" t="s">
        <v>28</v>
      </c>
      <c r="U8421">
        <v>96003</v>
      </c>
      <c r="V8421" s="1">
        <v>0.2</v>
      </c>
      <c r="W8421">
        <v>25</v>
      </c>
      <c r="X8421">
        <v>3</v>
      </c>
      <c r="Y8421">
        <v>334</v>
      </c>
      <c r="AD8421"/>
    </row>
    <row r="8422" spans="1:30" x14ac:dyDescent="0.25">
      <c r="A8422" t="s">
        <v>40</v>
      </c>
      <c r="B8422" s="2">
        <v>42658</v>
      </c>
      <c r="C8422" s="35">
        <f>YEAR(Sales[[#This Row],[ShipDate]])</f>
        <v>2016</v>
      </c>
      <c r="D8422" t="s">
        <v>36</v>
      </c>
      <c r="E8422" t="s">
        <v>18</v>
      </c>
      <c r="F8422" t="s">
        <v>39</v>
      </c>
      <c r="G8422" t="s">
        <v>25</v>
      </c>
      <c r="H8422" t="s">
        <v>88</v>
      </c>
      <c r="I8422" t="s">
        <v>93</v>
      </c>
      <c r="J8422" t="s">
        <v>13</v>
      </c>
      <c r="K8422" t="s">
        <v>1392</v>
      </c>
      <c r="L8422" t="s">
        <v>92</v>
      </c>
      <c r="N8422" t="str">
        <f>IF(ISBLANK(Sales[[#This Row],[return]]),"No",Sales[[#This Row],[return]])</f>
        <v>No</v>
      </c>
      <c r="O8422" s="2">
        <v>42654</v>
      </c>
      <c r="P8422" s="8" t="str">
        <f>TEXT(DAY(Sales[[#This Row],[OrderDate]]),"ddd")</f>
        <v>Wed</v>
      </c>
      <c r="Q8422" s="8" t="str">
        <f>TEXT(MONTH(Sales[[#This Row],[ShipDate]])*29,"mmm")</f>
        <v>Oct</v>
      </c>
      <c r="R8422">
        <v>644</v>
      </c>
      <c r="S8422" t="s">
        <v>1736</v>
      </c>
      <c r="T8422" t="s">
        <v>90</v>
      </c>
      <c r="U8422">
        <v>19120</v>
      </c>
      <c r="V8422" s="1">
        <v>0.2</v>
      </c>
      <c r="W8422">
        <v>11</v>
      </c>
      <c r="X8422">
        <v>2</v>
      </c>
      <c r="Y8422">
        <v>282</v>
      </c>
      <c r="AD8422"/>
    </row>
    <row r="8423" spans="1:30" x14ac:dyDescent="0.25">
      <c r="A8423" t="s">
        <v>40</v>
      </c>
      <c r="B8423" s="2">
        <v>42658</v>
      </c>
      <c r="C8423" s="35">
        <f>YEAR(Sales[[#This Row],[ShipDate]])</f>
        <v>2016</v>
      </c>
      <c r="D8423" t="s">
        <v>36</v>
      </c>
      <c r="E8423" t="s">
        <v>18</v>
      </c>
      <c r="F8423" t="s">
        <v>104</v>
      </c>
      <c r="G8423" t="s">
        <v>25</v>
      </c>
      <c r="H8423" t="s">
        <v>88</v>
      </c>
      <c r="I8423" t="s">
        <v>93</v>
      </c>
      <c r="J8423" t="s">
        <v>13</v>
      </c>
      <c r="K8423" t="s">
        <v>1392</v>
      </c>
      <c r="L8423" t="s">
        <v>92</v>
      </c>
      <c r="N8423" t="str">
        <f>IF(ISBLANK(Sales[[#This Row],[return]]),"No",Sales[[#This Row],[return]])</f>
        <v>No</v>
      </c>
      <c r="O8423" s="2">
        <v>42654</v>
      </c>
      <c r="P8423" s="8" t="str">
        <f>TEXT(DAY(Sales[[#This Row],[OrderDate]]),"ddd")</f>
        <v>Wed</v>
      </c>
      <c r="Q8423" s="8" t="str">
        <f>TEXT(MONTH(Sales[[#This Row],[ShipDate]])*29,"mmm")</f>
        <v>Oct</v>
      </c>
      <c r="R8423">
        <v>116</v>
      </c>
      <c r="S8423" t="s">
        <v>978</v>
      </c>
      <c r="T8423" t="s">
        <v>90</v>
      </c>
      <c r="U8423">
        <v>19120</v>
      </c>
      <c r="V8423" s="1">
        <v>0.2</v>
      </c>
      <c r="W8423">
        <v>68</v>
      </c>
      <c r="X8423">
        <v>3</v>
      </c>
      <c r="Y8423">
        <v>201</v>
      </c>
      <c r="AD8423"/>
    </row>
    <row r="8424" spans="1:30" x14ac:dyDescent="0.25">
      <c r="A8424" t="s">
        <v>24</v>
      </c>
      <c r="B8424" s="2">
        <v>42631</v>
      </c>
      <c r="C8424" s="35">
        <f>YEAR(Sales[[#This Row],[ShipDate]])</f>
        <v>2016</v>
      </c>
      <c r="D8424" t="s">
        <v>19</v>
      </c>
      <c r="E8424" t="s">
        <v>31</v>
      </c>
      <c r="F8424" t="s">
        <v>43</v>
      </c>
      <c r="G8424" t="s">
        <v>11</v>
      </c>
      <c r="H8424" t="s">
        <v>2643</v>
      </c>
      <c r="I8424" t="s">
        <v>70</v>
      </c>
      <c r="J8424" t="s">
        <v>13</v>
      </c>
      <c r="K8424" t="s">
        <v>2620</v>
      </c>
      <c r="L8424" t="s">
        <v>68</v>
      </c>
      <c r="N8424" t="str">
        <f>IF(ISBLANK(Sales[[#This Row],[return]]),"No",Sales[[#This Row],[return]])</f>
        <v>No</v>
      </c>
      <c r="O8424" s="2">
        <v>42627</v>
      </c>
      <c r="P8424" s="8" t="str">
        <f>TEXT(DAY(Sales[[#This Row],[OrderDate]]),"ddd")</f>
        <v>Sat</v>
      </c>
      <c r="Q8424" s="8" t="str">
        <f>TEXT(MONTH(Sales[[#This Row],[ShipDate]])*29,"mmm")</f>
        <v>Sep</v>
      </c>
      <c r="R8424">
        <v>1496</v>
      </c>
      <c r="S8424" t="s">
        <v>1487</v>
      </c>
      <c r="T8424" t="s">
        <v>66</v>
      </c>
      <c r="U8424">
        <v>78415</v>
      </c>
      <c r="V8424" s="1">
        <v>0.6</v>
      </c>
      <c r="W8424">
        <v>-7</v>
      </c>
      <c r="X8424">
        <v>5</v>
      </c>
      <c r="Y8424">
        <v>10</v>
      </c>
      <c r="AD8424"/>
    </row>
    <row r="8425" spans="1:30" x14ac:dyDescent="0.25">
      <c r="A8425" t="s">
        <v>24</v>
      </c>
      <c r="B8425" s="2">
        <v>42631</v>
      </c>
      <c r="C8425" s="35">
        <f>YEAR(Sales[[#This Row],[ShipDate]])</f>
        <v>2016</v>
      </c>
      <c r="D8425" t="s">
        <v>19</v>
      </c>
      <c r="E8425" t="s">
        <v>31</v>
      </c>
      <c r="F8425" t="s">
        <v>59</v>
      </c>
      <c r="G8425" t="s">
        <v>25</v>
      </c>
      <c r="H8425" t="s">
        <v>2643</v>
      </c>
      <c r="I8425" t="s">
        <v>70</v>
      </c>
      <c r="J8425" t="s">
        <v>13</v>
      </c>
      <c r="K8425" t="s">
        <v>2620</v>
      </c>
      <c r="L8425" t="s">
        <v>68</v>
      </c>
      <c r="N8425" t="str">
        <f>IF(ISBLANK(Sales[[#This Row],[return]]),"No",Sales[[#This Row],[return]])</f>
        <v>No</v>
      </c>
      <c r="O8425" s="2">
        <v>42627</v>
      </c>
      <c r="P8425" s="8" t="str">
        <f>TEXT(DAY(Sales[[#This Row],[OrderDate]]),"ddd")</f>
        <v>Sat</v>
      </c>
      <c r="Q8425" s="8" t="str">
        <f>TEXT(MONTH(Sales[[#This Row],[ShipDate]])*29,"mmm")</f>
        <v>Sep</v>
      </c>
      <c r="R8425">
        <v>1693</v>
      </c>
      <c r="S8425" t="s">
        <v>2300</v>
      </c>
      <c r="T8425" t="s">
        <v>66</v>
      </c>
      <c r="U8425">
        <v>78415</v>
      </c>
      <c r="V8425" s="1">
        <v>0.2</v>
      </c>
      <c r="W8425">
        <v>2</v>
      </c>
      <c r="X8425">
        <v>2</v>
      </c>
      <c r="Y8425">
        <v>7</v>
      </c>
      <c r="AD8425"/>
    </row>
    <row r="8426" spans="1:30" x14ac:dyDescent="0.25">
      <c r="A8426" t="s">
        <v>24</v>
      </c>
      <c r="B8426" s="2">
        <v>42631</v>
      </c>
      <c r="C8426" s="35">
        <f>YEAR(Sales[[#This Row],[ShipDate]])</f>
        <v>2016</v>
      </c>
      <c r="D8426" t="s">
        <v>19</v>
      </c>
      <c r="E8426" t="s">
        <v>31</v>
      </c>
      <c r="F8426" t="s">
        <v>150</v>
      </c>
      <c r="G8426" t="s">
        <v>25</v>
      </c>
      <c r="H8426" t="s">
        <v>2643</v>
      </c>
      <c r="I8426" t="s">
        <v>70</v>
      </c>
      <c r="J8426" t="s">
        <v>13</v>
      </c>
      <c r="K8426" t="s">
        <v>2620</v>
      </c>
      <c r="L8426" t="s">
        <v>68</v>
      </c>
      <c r="N8426" t="str">
        <f>IF(ISBLANK(Sales[[#This Row],[return]]),"No",Sales[[#This Row],[return]])</f>
        <v>No</v>
      </c>
      <c r="O8426" s="2">
        <v>42627</v>
      </c>
      <c r="P8426" s="8" t="str">
        <f>TEXT(DAY(Sales[[#This Row],[OrderDate]]),"ddd")</f>
        <v>Sat</v>
      </c>
      <c r="Q8426" s="8" t="str">
        <f>TEXT(MONTH(Sales[[#This Row],[ShipDate]])*29,"mmm")</f>
        <v>Sep</v>
      </c>
      <c r="R8426">
        <v>1353</v>
      </c>
      <c r="S8426" t="s">
        <v>2220</v>
      </c>
      <c r="T8426" t="s">
        <v>66</v>
      </c>
      <c r="U8426">
        <v>78415</v>
      </c>
      <c r="V8426" s="1">
        <v>0.2</v>
      </c>
      <c r="W8426">
        <v>-1</v>
      </c>
      <c r="X8426">
        <v>4</v>
      </c>
      <c r="Y8426">
        <v>6</v>
      </c>
      <c r="AD8426"/>
    </row>
    <row r="8427" spans="1:30" x14ac:dyDescent="0.25">
      <c r="A8427" t="s">
        <v>24</v>
      </c>
      <c r="B8427" s="2">
        <v>42631</v>
      </c>
      <c r="C8427" s="35">
        <f>YEAR(Sales[[#This Row],[ShipDate]])</f>
        <v>2016</v>
      </c>
      <c r="D8427" t="s">
        <v>19</v>
      </c>
      <c r="E8427" t="s">
        <v>31</v>
      </c>
      <c r="F8427" t="s">
        <v>50</v>
      </c>
      <c r="G8427" t="s">
        <v>25</v>
      </c>
      <c r="H8427" t="s">
        <v>2643</v>
      </c>
      <c r="I8427" t="s">
        <v>70</v>
      </c>
      <c r="J8427" t="s">
        <v>13</v>
      </c>
      <c r="K8427" t="s">
        <v>2620</v>
      </c>
      <c r="L8427" t="s">
        <v>68</v>
      </c>
      <c r="N8427" t="str">
        <f>IF(ISBLANK(Sales[[#This Row],[return]]),"No",Sales[[#This Row],[return]])</f>
        <v>No</v>
      </c>
      <c r="O8427" s="2">
        <v>42627</v>
      </c>
      <c r="P8427" s="8" t="str">
        <f>TEXT(DAY(Sales[[#This Row],[OrderDate]]),"ddd")</f>
        <v>Sat</v>
      </c>
      <c r="Q8427" s="8" t="str">
        <f>TEXT(MONTH(Sales[[#This Row],[ShipDate]])*29,"mmm")</f>
        <v>Sep</v>
      </c>
      <c r="R8427">
        <v>1581</v>
      </c>
      <c r="S8427" t="s">
        <v>220</v>
      </c>
      <c r="T8427" t="s">
        <v>66</v>
      </c>
      <c r="U8427">
        <v>78415</v>
      </c>
      <c r="V8427" s="1">
        <v>0.8</v>
      </c>
      <c r="W8427">
        <v>-14</v>
      </c>
      <c r="X8427">
        <v>2</v>
      </c>
      <c r="Y8427">
        <v>9</v>
      </c>
      <c r="AD8427"/>
    </row>
    <row r="8428" spans="1:30" x14ac:dyDescent="0.25">
      <c r="A8428" t="s">
        <v>40</v>
      </c>
      <c r="B8428" s="2">
        <v>42437</v>
      </c>
      <c r="C8428" s="35">
        <f>YEAR(Sales[[#This Row],[ShipDate]])</f>
        <v>2016</v>
      </c>
      <c r="D8428" t="s">
        <v>36</v>
      </c>
      <c r="E8428" t="s">
        <v>31</v>
      </c>
      <c r="F8428" t="s">
        <v>21</v>
      </c>
      <c r="G8428" t="s">
        <v>11</v>
      </c>
      <c r="H8428" t="s">
        <v>249</v>
      </c>
      <c r="I8428" t="s">
        <v>252</v>
      </c>
      <c r="J8428" t="s">
        <v>13</v>
      </c>
      <c r="K8428" t="s">
        <v>2718</v>
      </c>
      <c r="L8428" t="s">
        <v>92</v>
      </c>
      <c r="N8428" t="str">
        <f>IF(ISBLANK(Sales[[#This Row],[return]]),"No",Sales[[#This Row],[return]])</f>
        <v>No</v>
      </c>
      <c r="O8428" s="2">
        <v>42432</v>
      </c>
      <c r="P8428" s="8" t="str">
        <f>TEXT(DAY(Sales[[#This Row],[OrderDate]]),"ddd")</f>
        <v>Tue</v>
      </c>
      <c r="Q8428" s="8" t="str">
        <f>TEXT(MONTH(Sales[[#This Row],[ShipDate]])*29,"mmm")</f>
        <v>Mar</v>
      </c>
      <c r="R8428">
        <v>1228</v>
      </c>
      <c r="S8428" t="s">
        <v>3102</v>
      </c>
      <c r="T8428" t="s">
        <v>90</v>
      </c>
      <c r="U8428">
        <v>43229</v>
      </c>
      <c r="V8428" s="1">
        <v>0.5</v>
      </c>
      <c r="W8428">
        <v>-200</v>
      </c>
      <c r="X8428">
        <v>5</v>
      </c>
      <c r="Y8428">
        <v>302</v>
      </c>
      <c r="AD8428"/>
    </row>
    <row r="8429" spans="1:30" x14ac:dyDescent="0.25">
      <c r="A8429" t="s">
        <v>40</v>
      </c>
      <c r="B8429" s="2">
        <v>42437</v>
      </c>
      <c r="C8429" s="35">
        <f>YEAR(Sales[[#This Row],[ShipDate]])</f>
        <v>2016</v>
      </c>
      <c r="D8429" t="s">
        <v>36</v>
      </c>
      <c r="E8429" t="s">
        <v>31</v>
      </c>
      <c r="F8429" t="s">
        <v>33</v>
      </c>
      <c r="G8429" t="s">
        <v>25</v>
      </c>
      <c r="H8429" t="s">
        <v>249</v>
      </c>
      <c r="I8429" t="s">
        <v>252</v>
      </c>
      <c r="J8429" t="s">
        <v>13</v>
      </c>
      <c r="K8429" t="s">
        <v>2718</v>
      </c>
      <c r="L8429" t="s">
        <v>92</v>
      </c>
      <c r="N8429" t="str">
        <f>IF(ISBLANK(Sales[[#This Row],[return]]),"No",Sales[[#This Row],[return]])</f>
        <v>No</v>
      </c>
      <c r="O8429" s="2">
        <v>42432</v>
      </c>
      <c r="P8429" s="8" t="str">
        <f>TEXT(DAY(Sales[[#This Row],[OrderDate]]),"ddd")</f>
        <v>Tue</v>
      </c>
      <c r="Q8429" s="8" t="str">
        <f>TEXT(MONTH(Sales[[#This Row],[ShipDate]])*29,"mmm")</f>
        <v>Mar</v>
      </c>
      <c r="R8429">
        <v>204</v>
      </c>
      <c r="S8429" t="s">
        <v>2288</v>
      </c>
      <c r="T8429" t="s">
        <v>90</v>
      </c>
      <c r="U8429">
        <v>43229</v>
      </c>
      <c r="V8429" s="1">
        <v>0.2</v>
      </c>
      <c r="W8429">
        <v>5</v>
      </c>
      <c r="X8429">
        <v>3</v>
      </c>
      <c r="Y8429">
        <v>15</v>
      </c>
      <c r="AD8429"/>
    </row>
    <row r="8430" spans="1:30" x14ac:dyDescent="0.25">
      <c r="A8430" t="s">
        <v>40</v>
      </c>
      <c r="B8430" s="2">
        <v>42437</v>
      </c>
      <c r="C8430" s="35">
        <f>YEAR(Sales[[#This Row],[ShipDate]])</f>
        <v>2016</v>
      </c>
      <c r="D8430" t="s">
        <v>36</v>
      </c>
      <c r="E8430" t="s">
        <v>31</v>
      </c>
      <c r="F8430" t="s">
        <v>39</v>
      </c>
      <c r="G8430" t="s">
        <v>25</v>
      </c>
      <c r="H8430" t="s">
        <v>249</v>
      </c>
      <c r="I8430" t="s">
        <v>252</v>
      </c>
      <c r="J8430" t="s">
        <v>13</v>
      </c>
      <c r="K8430" t="s">
        <v>2718</v>
      </c>
      <c r="L8430" t="s">
        <v>92</v>
      </c>
      <c r="N8430" t="str">
        <f>IF(ISBLANK(Sales[[#This Row],[return]]),"No",Sales[[#This Row],[return]])</f>
        <v>No</v>
      </c>
      <c r="O8430" s="2">
        <v>42432</v>
      </c>
      <c r="P8430" s="8" t="str">
        <f>TEXT(DAY(Sales[[#This Row],[OrderDate]]),"ddd")</f>
        <v>Tue</v>
      </c>
      <c r="Q8430" s="8" t="str">
        <f>TEXT(MONTH(Sales[[#This Row],[ShipDate]])*29,"mmm")</f>
        <v>Mar</v>
      </c>
      <c r="R8430">
        <v>588</v>
      </c>
      <c r="S8430" t="s">
        <v>1767</v>
      </c>
      <c r="T8430" t="s">
        <v>90</v>
      </c>
      <c r="U8430">
        <v>43229</v>
      </c>
      <c r="V8430" s="1">
        <v>0.2</v>
      </c>
      <c r="W8430">
        <v>-10</v>
      </c>
      <c r="X8430">
        <v>8</v>
      </c>
      <c r="Y8430">
        <v>45</v>
      </c>
      <c r="AD8430"/>
    </row>
    <row r="8431" spans="1:30" x14ac:dyDescent="0.25">
      <c r="A8431" t="s">
        <v>10</v>
      </c>
      <c r="B8431" s="2">
        <v>42465</v>
      </c>
      <c r="C8431" s="35">
        <f>YEAR(Sales[[#This Row],[ShipDate]])</f>
        <v>2016</v>
      </c>
      <c r="D8431" t="s">
        <v>113</v>
      </c>
      <c r="E8431" t="s">
        <v>31</v>
      </c>
      <c r="F8431" t="s">
        <v>50</v>
      </c>
      <c r="G8431" t="s">
        <v>25</v>
      </c>
      <c r="H8431" t="s">
        <v>26</v>
      </c>
      <c r="I8431" t="s">
        <v>32</v>
      </c>
      <c r="J8431" t="s">
        <v>13</v>
      </c>
      <c r="K8431" t="s">
        <v>382</v>
      </c>
      <c r="L8431" t="s">
        <v>30</v>
      </c>
      <c r="N8431" t="str">
        <f>IF(ISBLANK(Sales[[#This Row],[return]]),"No",Sales[[#This Row],[return]])</f>
        <v>No</v>
      </c>
      <c r="O8431" s="2">
        <v>42464</v>
      </c>
      <c r="P8431" s="8" t="str">
        <f>TEXT(DAY(Sales[[#This Row],[OrderDate]]),"ddd")</f>
        <v>Wed</v>
      </c>
      <c r="Q8431" s="8" t="str">
        <f>TEXT(MONTH(Sales[[#This Row],[ShipDate]])*29,"mmm")</f>
        <v>Apr</v>
      </c>
      <c r="R8431">
        <v>260</v>
      </c>
      <c r="S8431" t="s">
        <v>575</v>
      </c>
      <c r="T8431" t="s">
        <v>28</v>
      </c>
      <c r="U8431">
        <v>90008</v>
      </c>
      <c r="V8431" s="1">
        <v>0.2</v>
      </c>
      <c r="W8431">
        <v>2</v>
      </c>
      <c r="X8431">
        <v>2</v>
      </c>
      <c r="Y8431">
        <v>7</v>
      </c>
      <c r="AD8431"/>
    </row>
    <row r="8432" spans="1:30" x14ac:dyDescent="0.25">
      <c r="A8432" t="s">
        <v>10</v>
      </c>
      <c r="B8432" s="2">
        <v>42451</v>
      </c>
      <c r="C8432" s="35">
        <f>YEAR(Sales[[#This Row],[ShipDate]])</f>
        <v>2016</v>
      </c>
      <c r="D8432" t="s">
        <v>607</v>
      </c>
      <c r="E8432" t="s">
        <v>18</v>
      </c>
      <c r="F8432" t="s">
        <v>45</v>
      </c>
      <c r="G8432" t="s">
        <v>25</v>
      </c>
      <c r="H8432" t="s">
        <v>1847</v>
      </c>
      <c r="I8432" t="s">
        <v>142</v>
      </c>
      <c r="J8432" t="s">
        <v>13</v>
      </c>
      <c r="K8432" t="s">
        <v>1797</v>
      </c>
      <c r="L8432" t="s">
        <v>68</v>
      </c>
      <c r="N8432" t="str">
        <f>IF(ISBLANK(Sales[[#This Row],[return]]),"No",Sales[[#This Row],[return]])</f>
        <v>No</v>
      </c>
      <c r="O8432" s="2">
        <v>42451</v>
      </c>
      <c r="P8432" s="8" t="str">
        <f>TEXT(DAY(Sales[[#This Row],[OrderDate]]),"ddd")</f>
        <v>Sun</v>
      </c>
      <c r="Q8432" s="8" t="str">
        <f>TEXT(MONTH(Sales[[#This Row],[ShipDate]])*29,"mmm")</f>
        <v>Mar</v>
      </c>
      <c r="R8432">
        <v>251</v>
      </c>
      <c r="S8432" t="s">
        <v>663</v>
      </c>
      <c r="T8432" t="s">
        <v>66</v>
      </c>
      <c r="U8432">
        <v>46368</v>
      </c>
      <c r="V8432" s="1">
        <v>0</v>
      </c>
      <c r="W8432">
        <v>7</v>
      </c>
      <c r="X8432">
        <v>2</v>
      </c>
      <c r="Y8432">
        <v>16</v>
      </c>
      <c r="AD8432"/>
    </row>
    <row r="8433" spans="1:30" x14ac:dyDescent="0.25">
      <c r="A8433" t="s">
        <v>24</v>
      </c>
      <c r="B8433" s="2">
        <v>42547</v>
      </c>
      <c r="C8433" s="35">
        <f>YEAR(Sales[[#This Row],[ShipDate]])</f>
        <v>2016</v>
      </c>
      <c r="D8433" t="s">
        <v>113</v>
      </c>
      <c r="E8433" t="s">
        <v>18</v>
      </c>
      <c r="F8433" t="s">
        <v>290</v>
      </c>
      <c r="G8433" t="s">
        <v>25</v>
      </c>
      <c r="H8433" t="s">
        <v>55</v>
      </c>
      <c r="I8433" t="s">
        <v>58</v>
      </c>
      <c r="J8433" t="s">
        <v>13</v>
      </c>
      <c r="K8433" t="s">
        <v>1594</v>
      </c>
      <c r="L8433" t="s">
        <v>17</v>
      </c>
      <c r="N8433" t="str">
        <f>IF(ISBLANK(Sales[[#This Row],[return]]),"No",Sales[[#This Row],[return]])</f>
        <v>No</v>
      </c>
      <c r="O8433" s="2">
        <v>42544</v>
      </c>
      <c r="P8433" s="8" t="str">
        <f>TEXT(DAY(Sales[[#This Row],[OrderDate]]),"ddd")</f>
        <v>Mon</v>
      </c>
      <c r="Q8433" s="8" t="str">
        <f>TEXT(MONTH(Sales[[#This Row],[ShipDate]])*29,"mmm")</f>
        <v>Jun</v>
      </c>
      <c r="R8433">
        <v>80</v>
      </c>
      <c r="S8433" t="s">
        <v>1774</v>
      </c>
      <c r="T8433" t="s">
        <v>15</v>
      </c>
      <c r="U8433">
        <v>28027</v>
      </c>
      <c r="V8433" s="1">
        <v>0.2</v>
      </c>
      <c r="W8433">
        <v>0</v>
      </c>
      <c r="X8433">
        <v>1</v>
      </c>
      <c r="Y8433">
        <v>3</v>
      </c>
      <c r="AD8433"/>
    </row>
    <row r="8434" spans="1:30" x14ac:dyDescent="0.25">
      <c r="A8434" t="s">
        <v>24</v>
      </c>
      <c r="B8434" s="2">
        <v>42547</v>
      </c>
      <c r="C8434" s="35">
        <f>YEAR(Sales[[#This Row],[ShipDate]])</f>
        <v>2016</v>
      </c>
      <c r="D8434" t="s">
        <v>113</v>
      </c>
      <c r="E8434" t="s">
        <v>18</v>
      </c>
      <c r="F8434" t="s">
        <v>45</v>
      </c>
      <c r="G8434" t="s">
        <v>25</v>
      </c>
      <c r="H8434" t="s">
        <v>55</v>
      </c>
      <c r="I8434" t="s">
        <v>58</v>
      </c>
      <c r="J8434" t="s">
        <v>13</v>
      </c>
      <c r="K8434" t="s">
        <v>1594</v>
      </c>
      <c r="L8434" t="s">
        <v>17</v>
      </c>
      <c r="N8434" t="str">
        <f>IF(ISBLANK(Sales[[#This Row],[return]]),"No",Sales[[#This Row],[return]])</f>
        <v>No</v>
      </c>
      <c r="O8434" s="2">
        <v>42544</v>
      </c>
      <c r="P8434" s="8" t="str">
        <f>TEXT(DAY(Sales[[#This Row],[OrderDate]]),"ddd")</f>
        <v>Mon</v>
      </c>
      <c r="Q8434" s="8" t="str">
        <f>TEXT(MONTH(Sales[[#This Row],[ShipDate]])*29,"mmm")</f>
        <v>Jun</v>
      </c>
      <c r="R8434">
        <v>1305</v>
      </c>
      <c r="S8434" t="s">
        <v>1791</v>
      </c>
      <c r="T8434" t="s">
        <v>15</v>
      </c>
      <c r="U8434">
        <v>28027</v>
      </c>
      <c r="V8434" s="1">
        <v>0.2</v>
      </c>
      <c r="W8434">
        <v>2</v>
      </c>
      <c r="X8434">
        <v>9</v>
      </c>
      <c r="Y8434">
        <v>20</v>
      </c>
      <c r="AD8434"/>
    </row>
    <row r="8435" spans="1:30" x14ac:dyDescent="0.25">
      <c r="A8435" t="s">
        <v>40</v>
      </c>
      <c r="B8435" s="2">
        <v>42519</v>
      </c>
      <c r="C8435" s="35">
        <f>YEAR(Sales[[#This Row],[ShipDate]])</f>
        <v>2016</v>
      </c>
      <c r="D8435" t="s">
        <v>36</v>
      </c>
      <c r="E8435" t="s">
        <v>18</v>
      </c>
      <c r="F8435" t="s">
        <v>43</v>
      </c>
      <c r="G8435" t="s">
        <v>11</v>
      </c>
      <c r="H8435" t="s">
        <v>164</v>
      </c>
      <c r="I8435" t="s">
        <v>120</v>
      </c>
      <c r="J8435" t="s">
        <v>13</v>
      </c>
      <c r="K8435" t="s">
        <v>1483</v>
      </c>
      <c r="L8435" t="s">
        <v>68</v>
      </c>
      <c r="N8435" t="str">
        <f>IF(ISBLANK(Sales[[#This Row],[return]]),"No",Sales[[#This Row],[return]])</f>
        <v>No</v>
      </c>
      <c r="O8435" s="2">
        <v>42515</v>
      </c>
      <c r="P8435" s="8" t="str">
        <f>TEXT(DAY(Sales[[#This Row],[OrderDate]]),"ddd")</f>
        <v>Wed</v>
      </c>
      <c r="Q8435" s="8" t="str">
        <f>TEXT(MONTH(Sales[[#This Row],[ShipDate]])*29,"mmm")</f>
        <v>May</v>
      </c>
      <c r="R8435">
        <v>597</v>
      </c>
      <c r="S8435" t="s">
        <v>1484</v>
      </c>
      <c r="T8435" t="s">
        <v>66</v>
      </c>
      <c r="U8435">
        <v>60623</v>
      </c>
      <c r="V8435" s="1">
        <v>0.6</v>
      </c>
      <c r="W8435">
        <v>-24</v>
      </c>
      <c r="X8435">
        <v>2</v>
      </c>
      <c r="Y8435">
        <v>29</v>
      </c>
      <c r="AD8435"/>
    </row>
    <row r="8436" spans="1:30" x14ac:dyDescent="0.25">
      <c r="A8436" t="s">
        <v>40</v>
      </c>
      <c r="B8436" s="2">
        <v>42519</v>
      </c>
      <c r="C8436" s="35">
        <f>YEAR(Sales[[#This Row],[ShipDate]])</f>
        <v>2016</v>
      </c>
      <c r="D8436" t="s">
        <v>36</v>
      </c>
      <c r="E8436" t="s">
        <v>18</v>
      </c>
      <c r="F8436" t="s">
        <v>52</v>
      </c>
      <c r="G8436" t="s">
        <v>25</v>
      </c>
      <c r="H8436" t="s">
        <v>164</v>
      </c>
      <c r="I8436" t="s">
        <v>120</v>
      </c>
      <c r="J8436" t="s">
        <v>13</v>
      </c>
      <c r="K8436" t="s">
        <v>1483</v>
      </c>
      <c r="L8436" t="s">
        <v>68</v>
      </c>
      <c r="N8436" t="str">
        <f>IF(ISBLANK(Sales[[#This Row],[return]]),"No",Sales[[#This Row],[return]])</f>
        <v>No</v>
      </c>
      <c r="O8436" s="2">
        <v>42515</v>
      </c>
      <c r="P8436" s="8" t="str">
        <f>TEXT(DAY(Sales[[#This Row],[OrderDate]]),"ddd")</f>
        <v>Wed</v>
      </c>
      <c r="Q8436" s="8" t="str">
        <f>TEXT(MONTH(Sales[[#This Row],[ShipDate]])*29,"mmm")</f>
        <v>May</v>
      </c>
      <c r="R8436">
        <v>793</v>
      </c>
      <c r="S8436" t="s">
        <v>2081</v>
      </c>
      <c r="T8436" t="s">
        <v>66</v>
      </c>
      <c r="U8436">
        <v>60623</v>
      </c>
      <c r="V8436" s="1">
        <v>0.8</v>
      </c>
      <c r="W8436">
        <v>-166</v>
      </c>
      <c r="X8436">
        <v>2</v>
      </c>
      <c r="Y8436">
        <v>76</v>
      </c>
      <c r="AD8436"/>
    </row>
    <row r="8437" spans="1:30" x14ac:dyDescent="0.25">
      <c r="A8437" t="s">
        <v>10</v>
      </c>
      <c r="B8437" s="2">
        <v>42453</v>
      </c>
      <c r="C8437" s="35">
        <f>YEAR(Sales[[#This Row],[ShipDate]])</f>
        <v>2016</v>
      </c>
      <c r="D8437" t="s">
        <v>36</v>
      </c>
      <c r="E8437" t="s">
        <v>69</v>
      </c>
      <c r="F8437" t="s">
        <v>43</v>
      </c>
      <c r="G8437" t="s">
        <v>11</v>
      </c>
      <c r="H8437" t="s">
        <v>2995</v>
      </c>
      <c r="I8437" t="s">
        <v>32</v>
      </c>
      <c r="J8437" t="s">
        <v>13</v>
      </c>
      <c r="K8437" t="s">
        <v>2980</v>
      </c>
      <c r="L8437" t="s">
        <v>30</v>
      </c>
      <c r="N8437" t="str">
        <f>IF(ISBLANK(Sales[[#This Row],[return]]),"No",Sales[[#This Row],[return]])</f>
        <v>No</v>
      </c>
      <c r="O8437" s="2">
        <v>42447</v>
      </c>
      <c r="P8437" s="8" t="str">
        <f>TEXT(DAY(Sales[[#This Row],[OrderDate]]),"ddd")</f>
        <v>Wed</v>
      </c>
      <c r="Q8437" s="8" t="str">
        <f>TEXT(MONTH(Sales[[#This Row],[ShipDate]])*29,"mmm")</f>
        <v>Mar</v>
      </c>
      <c r="R8437">
        <v>558</v>
      </c>
      <c r="S8437" t="s">
        <v>2944</v>
      </c>
      <c r="T8437" t="s">
        <v>28</v>
      </c>
      <c r="U8437">
        <v>91505</v>
      </c>
      <c r="V8437" s="1">
        <v>0</v>
      </c>
      <c r="W8437">
        <v>14</v>
      </c>
      <c r="X8437">
        <v>2</v>
      </c>
      <c r="Y8437">
        <v>111</v>
      </c>
      <c r="AD8437"/>
    </row>
    <row r="8438" spans="1:30" x14ac:dyDescent="0.25">
      <c r="A8438" t="s">
        <v>10</v>
      </c>
      <c r="B8438" s="2">
        <v>42453</v>
      </c>
      <c r="C8438" s="35">
        <f>YEAR(Sales[[#This Row],[ShipDate]])</f>
        <v>2016</v>
      </c>
      <c r="D8438" t="s">
        <v>36</v>
      </c>
      <c r="E8438" t="s">
        <v>69</v>
      </c>
      <c r="F8438" t="s">
        <v>39</v>
      </c>
      <c r="G8438" t="s">
        <v>25</v>
      </c>
      <c r="H8438" t="s">
        <v>2995</v>
      </c>
      <c r="I8438" t="s">
        <v>32</v>
      </c>
      <c r="J8438" t="s">
        <v>13</v>
      </c>
      <c r="K8438" t="s">
        <v>2980</v>
      </c>
      <c r="L8438" t="s">
        <v>30</v>
      </c>
      <c r="N8438" t="str">
        <f>IF(ISBLANK(Sales[[#This Row],[return]]),"No",Sales[[#This Row],[return]])</f>
        <v>No</v>
      </c>
      <c r="O8438" s="2">
        <v>42447</v>
      </c>
      <c r="P8438" s="8" t="str">
        <f>TEXT(DAY(Sales[[#This Row],[OrderDate]]),"ddd")</f>
        <v>Wed</v>
      </c>
      <c r="Q8438" s="8" t="str">
        <f>TEXT(MONTH(Sales[[#This Row],[ShipDate]])*29,"mmm")</f>
        <v>Mar</v>
      </c>
      <c r="R8438">
        <v>1551</v>
      </c>
      <c r="S8438" t="s">
        <v>1988</v>
      </c>
      <c r="T8438" t="s">
        <v>28</v>
      </c>
      <c r="U8438">
        <v>91505</v>
      </c>
      <c r="V8438" s="1">
        <v>0</v>
      </c>
      <c r="W8438">
        <v>334</v>
      </c>
      <c r="X8438">
        <v>7</v>
      </c>
      <c r="Y8438">
        <v>1856</v>
      </c>
      <c r="AD8438"/>
    </row>
    <row r="8439" spans="1:30" x14ac:dyDescent="0.25">
      <c r="A8439" t="s">
        <v>10</v>
      </c>
      <c r="B8439" s="2">
        <v>42453</v>
      </c>
      <c r="C8439" s="35">
        <f>YEAR(Sales[[#This Row],[ShipDate]])</f>
        <v>2016</v>
      </c>
      <c r="D8439" t="s">
        <v>36</v>
      </c>
      <c r="E8439" t="s">
        <v>69</v>
      </c>
      <c r="F8439" t="s">
        <v>340</v>
      </c>
      <c r="G8439" t="s">
        <v>46</v>
      </c>
      <c r="H8439" t="s">
        <v>2995</v>
      </c>
      <c r="I8439" t="s">
        <v>32</v>
      </c>
      <c r="J8439" t="s">
        <v>13</v>
      </c>
      <c r="K8439" t="s">
        <v>2980</v>
      </c>
      <c r="L8439" t="s">
        <v>30</v>
      </c>
      <c r="N8439" t="str">
        <f>IF(ISBLANK(Sales[[#This Row],[return]]),"No",Sales[[#This Row],[return]])</f>
        <v>No</v>
      </c>
      <c r="O8439" s="2">
        <v>42447</v>
      </c>
      <c r="P8439" s="8" t="str">
        <f>TEXT(DAY(Sales[[#This Row],[OrderDate]]),"ddd")</f>
        <v>Wed</v>
      </c>
      <c r="Q8439" s="8" t="str">
        <f>TEXT(MONTH(Sales[[#This Row],[ShipDate]])*29,"mmm")</f>
        <v>Mar</v>
      </c>
      <c r="R8439">
        <v>1530</v>
      </c>
      <c r="S8439" t="s">
        <v>426</v>
      </c>
      <c r="T8439" t="s">
        <v>28</v>
      </c>
      <c r="U8439">
        <v>91505</v>
      </c>
      <c r="V8439" s="1">
        <v>0.2</v>
      </c>
      <c r="W8439">
        <v>416</v>
      </c>
      <c r="X8439">
        <v>4</v>
      </c>
      <c r="Y8439">
        <v>1280</v>
      </c>
      <c r="AD8439"/>
    </row>
    <row r="8440" spans="1:30" x14ac:dyDescent="0.25">
      <c r="A8440" t="s">
        <v>24</v>
      </c>
      <c r="B8440" s="2">
        <v>42624</v>
      </c>
      <c r="C8440" s="35">
        <f>YEAR(Sales[[#This Row],[ShipDate]])</f>
        <v>2016</v>
      </c>
      <c r="D8440" t="s">
        <v>113</v>
      </c>
      <c r="E8440" t="s">
        <v>69</v>
      </c>
      <c r="F8440" t="s">
        <v>43</v>
      </c>
      <c r="G8440" t="s">
        <v>11</v>
      </c>
      <c r="H8440" t="s">
        <v>1176</v>
      </c>
      <c r="I8440" t="s">
        <v>252</v>
      </c>
      <c r="J8440" t="s">
        <v>13</v>
      </c>
      <c r="K8440" t="s">
        <v>2910</v>
      </c>
      <c r="L8440" t="s">
        <v>92</v>
      </c>
      <c r="N8440" t="str">
        <f>IF(ISBLANK(Sales[[#This Row],[return]]),"No",Sales[[#This Row],[return]])</f>
        <v>No</v>
      </c>
      <c r="O8440" s="2">
        <v>42622</v>
      </c>
      <c r="P8440" s="8" t="str">
        <f>TEXT(DAY(Sales[[#This Row],[OrderDate]]),"ddd")</f>
        <v>Mon</v>
      </c>
      <c r="Q8440" s="8" t="str">
        <f>TEXT(MONTH(Sales[[#This Row],[ShipDate]])*29,"mmm")</f>
        <v>Sep</v>
      </c>
      <c r="R8440">
        <v>1183</v>
      </c>
      <c r="S8440" t="s">
        <v>1329</v>
      </c>
      <c r="T8440" t="s">
        <v>90</v>
      </c>
      <c r="U8440">
        <v>43130</v>
      </c>
      <c r="V8440" s="1">
        <v>0.2</v>
      </c>
      <c r="W8440">
        <v>13</v>
      </c>
      <c r="X8440">
        <v>6</v>
      </c>
      <c r="Y8440">
        <v>61</v>
      </c>
      <c r="AD8440"/>
    </row>
    <row r="8441" spans="1:30" x14ac:dyDescent="0.25">
      <c r="A8441" t="s">
        <v>24</v>
      </c>
      <c r="B8441" s="2">
        <v>42624</v>
      </c>
      <c r="C8441" s="35">
        <f>YEAR(Sales[[#This Row],[ShipDate]])</f>
        <v>2016</v>
      </c>
      <c r="D8441" t="s">
        <v>113</v>
      </c>
      <c r="E8441" t="s">
        <v>69</v>
      </c>
      <c r="F8441" t="s">
        <v>45</v>
      </c>
      <c r="G8441" t="s">
        <v>25</v>
      </c>
      <c r="H8441" t="s">
        <v>1176</v>
      </c>
      <c r="I8441" t="s">
        <v>252</v>
      </c>
      <c r="J8441" t="s">
        <v>13</v>
      </c>
      <c r="K8441" t="s">
        <v>2910</v>
      </c>
      <c r="L8441" t="s">
        <v>92</v>
      </c>
      <c r="N8441" t="str">
        <f>IF(ISBLANK(Sales[[#This Row],[return]]),"No",Sales[[#This Row],[return]])</f>
        <v>No</v>
      </c>
      <c r="O8441" s="2">
        <v>42622</v>
      </c>
      <c r="P8441" s="8" t="str">
        <f>TEXT(DAY(Sales[[#This Row],[OrderDate]]),"ddd")</f>
        <v>Mon</v>
      </c>
      <c r="Q8441" s="8" t="str">
        <f>TEXT(MONTH(Sales[[#This Row],[ShipDate]])*29,"mmm")</f>
        <v>Sep</v>
      </c>
      <c r="R8441">
        <v>1135</v>
      </c>
      <c r="S8441" t="s">
        <v>1948</v>
      </c>
      <c r="T8441" t="s">
        <v>90</v>
      </c>
      <c r="U8441">
        <v>43130</v>
      </c>
      <c r="V8441" s="1">
        <v>0.2</v>
      </c>
      <c r="W8441">
        <v>3</v>
      </c>
      <c r="X8441">
        <v>9</v>
      </c>
      <c r="Y8441">
        <v>31</v>
      </c>
      <c r="AD8441"/>
    </row>
    <row r="8442" spans="1:30" x14ac:dyDescent="0.25">
      <c r="A8442" t="s">
        <v>24</v>
      </c>
      <c r="B8442" s="2">
        <v>42440</v>
      </c>
      <c r="C8442" s="35">
        <f>YEAR(Sales[[#This Row],[ShipDate]])</f>
        <v>2016</v>
      </c>
      <c r="D8442" t="s">
        <v>19</v>
      </c>
      <c r="E8442" t="s">
        <v>69</v>
      </c>
      <c r="F8442" t="s">
        <v>50</v>
      </c>
      <c r="G8442" t="s">
        <v>25</v>
      </c>
      <c r="H8442" t="s">
        <v>641</v>
      </c>
      <c r="I8442" t="s">
        <v>63</v>
      </c>
      <c r="J8442" t="s">
        <v>13</v>
      </c>
      <c r="K8442" t="s">
        <v>2956</v>
      </c>
      <c r="L8442" t="s">
        <v>30</v>
      </c>
      <c r="N8442" t="str">
        <f>IF(ISBLANK(Sales[[#This Row],[return]]),"No",Sales[[#This Row],[return]])</f>
        <v>No</v>
      </c>
      <c r="O8442" s="2">
        <v>42436</v>
      </c>
      <c r="P8442" s="8" t="str">
        <f>TEXT(DAY(Sales[[#This Row],[OrderDate]]),"ddd")</f>
        <v>Sat</v>
      </c>
      <c r="Q8442" s="8" t="str">
        <f>TEXT(MONTH(Sales[[#This Row],[ShipDate]])*29,"mmm")</f>
        <v>Mar</v>
      </c>
      <c r="R8442">
        <v>422</v>
      </c>
      <c r="S8442" t="s">
        <v>2006</v>
      </c>
      <c r="T8442" t="s">
        <v>28</v>
      </c>
      <c r="U8442">
        <v>98198</v>
      </c>
      <c r="V8442" s="1">
        <v>0.2</v>
      </c>
      <c r="W8442">
        <v>34</v>
      </c>
      <c r="X8442">
        <v>2</v>
      </c>
      <c r="Y8442">
        <v>108</v>
      </c>
      <c r="AD8442"/>
    </row>
    <row r="8443" spans="1:30" x14ac:dyDescent="0.25">
      <c r="A8443" t="s">
        <v>40</v>
      </c>
      <c r="B8443" s="2">
        <v>42648</v>
      </c>
      <c r="C8443" s="35">
        <f>YEAR(Sales[[#This Row],[ShipDate]])</f>
        <v>2016</v>
      </c>
      <c r="D8443" t="s">
        <v>36</v>
      </c>
      <c r="E8443" t="s">
        <v>69</v>
      </c>
      <c r="F8443" t="s">
        <v>150</v>
      </c>
      <c r="G8443" t="s">
        <v>25</v>
      </c>
      <c r="H8443" t="s">
        <v>2853</v>
      </c>
      <c r="I8443" t="s">
        <v>651</v>
      </c>
      <c r="J8443" t="s">
        <v>13</v>
      </c>
      <c r="K8443" t="s">
        <v>3029</v>
      </c>
      <c r="L8443" t="s">
        <v>30</v>
      </c>
      <c r="N8443" t="str">
        <f>IF(ISBLANK(Sales[[#This Row],[return]]),"No",Sales[[#This Row],[return]])</f>
        <v>No</v>
      </c>
      <c r="O8443" s="2">
        <v>42644</v>
      </c>
      <c r="P8443" s="8" t="str">
        <f>TEXT(DAY(Sales[[#This Row],[OrderDate]]),"ddd")</f>
        <v>Sun</v>
      </c>
      <c r="Q8443" s="8" t="str">
        <f>TEXT(MONTH(Sales[[#This Row],[ShipDate]])*29,"mmm")</f>
        <v>Oct</v>
      </c>
      <c r="R8443">
        <v>1515</v>
      </c>
      <c r="S8443" t="s">
        <v>2139</v>
      </c>
      <c r="T8443" t="s">
        <v>28</v>
      </c>
      <c r="U8443">
        <v>89502</v>
      </c>
      <c r="V8443" s="1">
        <v>0</v>
      </c>
      <c r="W8443">
        <v>0</v>
      </c>
      <c r="X8443">
        <v>1</v>
      </c>
      <c r="Y8443">
        <v>5</v>
      </c>
      <c r="AD8443"/>
    </row>
    <row r="8444" spans="1:30" x14ac:dyDescent="0.25">
      <c r="A8444" t="s">
        <v>40</v>
      </c>
      <c r="B8444" s="2">
        <v>42644</v>
      </c>
      <c r="C8444" s="35">
        <f>YEAR(Sales[[#This Row],[ShipDate]])</f>
        <v>2016</v>
      </c>
      <c r="D8444" t="s">
        <v>36</v>
      </c>
      <c r="E8444" t="s">
        <v>18</v>
      </c>
      <c r="F8444" t="s">
        <v>23</v>
      </c>
      <c r="G8444" t="s">
        <v>11</v>
      </c>
      <c r="H8444" t="s">
        <v>457</v>
      </c>
      <c r="I8444" t="s">
        <v>32</v>
      </c>
      <c r="J8444" t="s">
        <v>13</v>
      </c>
      <c r="K8444" t="s">
        <v>1537</v>
      </c>
      <c r="L8444" t="s">
        <v>30</v>
      </c>
      <c r="N8444" t="str">
        <f>IF(ISBLANK(Sales[[#This Row],[return]]),"No",Sales[[#This Row],[return]])</f>
        <v>No</v>
      </c>
      <c r="O8444" s="2">
        <v>42640</v>
      </c>
      <c r="P8444" s="8" t="str">
        <f>TEXT(DAY(Sales[[#This Row],[OrderDate]]),"ddd")</f>
        <v>Fri</v>
      </c>
      <c r="Q8444" s="8" t="str">
        <f>TEXT(MONTH(Sales[[#This Row],[ShipDate]])*29,"mmm")</f>
        <v>Oct</v>
      </c>
      <c r="R8444">
        <v>529</v>
      </c>
      <c r="S8444" t="s">
        <v>550</v>
      </c>
      <c r="T8444" t="s">
        <v>28</v>
      </c>
      <c r="U8444">
        <v>92037</v>
      </c>
      <c r="V8444" s="1">
        <v>0.2</v>
      </c>
      <c r="W8444">
        <v>45</v>
      </c>
      <c r="X8444">
        <v>5</v>
      </c>
      <c r="Y8444">
        <v>604</v>
      </c>
      <c r="AD8444"/>
    </row>
    <row r="8445" spans="1:30" x14ac:dyDescent="0.25">
      <c r="A8445" t="s">
        <v>40</v>
      </c>
      <c r="B8445" s="2">
        <v>42644</v>
      </c>
      <c r="C8445" s="35">
        <f>YEAR(Sales[[#This Row],[ShipDate]])</f>
        <v>2016</v>
      </c>
      <c r="D8445" t="s">
        <v>36</v>
      </c>
      <c r="E8445" t="s">
        <v>18</v>
      </c>
      <c r="F8445" t="s">
        <v>59</v>
      </c>
      <c r="G8445" t="s">
        <v>25</v>
      </c>
      <c r="H8445" t="s">
        <v>457</v>
      </c>
      <c r="I8445" t="s">
        <v>32</v>
      </c>
      <c r="J8445" t="s">
        <v>13</v>
      </c>
      <c r="K8445" t="s">
        <v>1537</v>
      </c>
      <c r="L8445" t="s">
        <v>30</v>
      </c>
      <c r="N8445" t="str">
        <f>IF(ISBLANK(Sales[[#This Row],[return]]),"No",Sales[[#This Row],[return]])</f>
        <v>No</v>
      </c>
      <c r="O8445" s="2">
        <v>42640</v>
      </c>
      <c r="P8445" s="8" t="str">
        <f>TEXT(DAY(Sales[[#This Row],[OrderDate]]),"ddd")</f>
        <v>Fri</v>
      </c>
      <c r="Q8445" s="8" t="str">
        <f>TEXT(MONTH(Sales[[#This Row],[ShipDate]])*29,"mmm")</f>
        <v>Oct</v>
      </c>
      <c r="R8445">
        <v>1712</v>
      </c>
      <c r="S8445" t="s">
        <v>2280</v>
      </c>
      <c r="T8445" t="s">
        <v>28</v>
      </c>
      <c r="U8445">
        <v>92037</v>
      </c>
      <c r="V8445" s="1">
        <v>0</v>
      </c>
      <c r="W8445">
        <v>40</v>
      </c>
      <c r="X8445">
        <v>2</v>
      </c>
      <c r="Y8445">
        <v>82</v>
      </c>
      <c r="AD8445"/>
    </row>
    <row r="8446" spans="1:30" x14ac:dyDescent="0.25">
      <c r="A8446" t="s">
        <v>10</v>
      </c>
      <c r="B8446" s="2">
        <v>42735</v>
      </c>
      <c r="C8446" s="35">
        <f>YEAR(Sales[[#This Row],[ShipDate]])</f>
        <v>2016</v>
      </c>
      <c r="D8446" t="s">
        <v>607</v>
      </c>
      <c r="E8446" t="s">
        <v>69</v>
      </c>
      <c r="F8446" t="s">
        <v>48</v>
      </c>
      <c r="G8446" t="s">
        <v>46</v>
      </c>
      <c r="H8446" t="s">
        <v>2853</v>
      </c>
      <c r="I8446" t="s">
        <v>651</v>
      </c>
      <c r="J8446" t="s">
        <v>13</v>
      </c>
      <c r="K8446" t="s">
        <v>3005</v>
      </c>
      <c r="L8446" t="s">
        <v>30</v>
      </c>
      <c r="N8446" t="str">
        <f>IF(ISBLANK(Sales[[#This Row],[return]]),"No",Sales[[#This Row],[return]])</f>
        <v>No</v>
      </c>
      <c r="O8446" s="2">
        <v>42735</v>
      </c>
      <c r="P8446" s="8" t="str">
        <f>TEXT(DAY(Sales[[#This Row],[OrderDate]]),"ddd")</f>
        <v>Tue</v>
      </c>
      <c r="Q8446" s="8" t="str">
        <f>TEXT(MONTH(Sales[[#This Row],[ShipDate]])*29,"mmm")</f>
        <v>Dec</v>
      </c>
      <c r="R8446">
        <v>1247</v>
      </c>
      <c r="S8446" t="s">
        <v>2361</v>
      </c>
      <c r="T8446" t="s">
        <v>28</v>
      </c>
      <c r="U8446">
        <v>89502</v>
      </c>
      <c r="V8446" s="1">
        <v>0.2</v>
      </c>
      <c r="W8446">
        <v>59</v>
      </c>
      <c r="X8446">
        <v>7</v>
      </c>
      <c r="Y8446">
        <v>476</v>
      </c>
      <c r="AD8446"/>
    </row>
    <row r="8447" spans="1:30" x14ac:dyDescent="0.25">
      <c r="A8447" t="s">
        <v>10</v>
      </c>
      <c r="B8447" s="2">
        <v>42653</v>
      </c>
      <c r="C8447" s="35">
        <f>YEAR(Sales[[#This Row],[ShipDate]])</f>
        <v>2016</v>
      </c>
      <c r="D8447" t="s">
        <v>607</v>
      </c>
      <c r="E8447" t="s">
        <v>31</v>
      </c>
      <c r="F8447" t="s">
        <v>45</v>
      </c>
      <c r="G8447" t="s">
        <v>25</v>
      </c>
      <c r="H8447" t="s">
        <v>2273</v>
      </c>
      <c r="I8447" t="s">
        <v>333</v>
      </c>
      <c r="J8447" t="s">
        <v>13</v>
      </c>
      <c r="K8447" t="s">
        <v>2627</v>
      </c>
      <c r="L8447" t="s">
        <v>30</v>
      </c>
      <c r="N8447" t="str">
        <f>IF(ISBLANK(Sales[[#This Row],[return]]),"No",Sales[[#This Row],[return]])</f>
        <v>No</v>
      </c>
      <c r="O8447" s="2">
        <v>42653</v>
      </c>
      <c r="P8447" s="8" t="str">
        <f>TEXT(DAY(Sales[[#This Row],[OrderDate]]),"ddd")</f>
        <v>Tue</v>
      </c>
      <c r="Q8447" s="8" t="str">
        <f>TEXT(MONTH(Sales[[#This Row],[ShipDate]])*29,"mmm")</f>
        <v>Oct</v>
      </c>
      <c r="R8447">
        <v>524</v>
      </c>
      <c r="S8447" t="s">
        <v>2787</v>
      </c>
      <c r="T8447" t="s">
        <v>28</v>
      </c>
      <c r="U8447">
        <v>87105</v>
      </c>
      <c r="V8447" s="1">
        <v>0</v>
      </c>
      <c r="W8447">
        <v>113</v>
      </c>
      <c r="X8447">
        <v>7</v>
      </c>
      <c r="Y8447">
        <v>256</v>
      </c>
      <c r="AD8447"/>
    </row>
    <row r="8448" spans="1:30" x14ac:dyDescent="0.25">
      <c r="A8448" t="s">
        <v>24</v>
      </c>
      <c r="B8448" s="2">
        <v>42685</v>
      </c>
      <c r="C8448" s="35">
        <f>YEAR(Sales[[#This Row],[ShipDate]])</f>
        <v>2016</v>
      </c>
      <c r="D8448" t="s">
        <v>36</v>
      </c>
      <c r="E8448" t="s">
        <v>31</v>
      </c>
      <c r="F8448" t="s">
        <v>45</v>
      </c>
      <c r="G8448" t="s">
        <v>25</v>
      </c>
      <c r="H8448" t="s">
        <v>553</v>
      </c>
      <c r="I8448" t="s">
        <v>32</v>
      </c>
      <c r="J8448" t="s">
        <v>13</v>
      </c>
      <c r="K8448" t="s">
        <v>982</v>
      </c>
      <c r="L8448" t="s">
        <v>30</v>
      </c>
      <c r="N8448" t="str">
        <f>IF(ISBLANK(Sales[[#This Row],[return]]),"No",Sales[[#This Row],[return]])</f>
        <v>No</v>
      </c>
      <c r="O8448" s="2">
        <v>42678</v>
      </c>
      <c r="P8448" s="8" t="str">
        <f>TEXT(DAY(Sales[[#This Row],[OrderDate]]),"ddd")</f>
        <v>Wed</v>
      </c>
      <c r="Q8448" s="8" t="str">
        <f>TEXT(MONTH(Sales[[#This Row],[ShipDate]])*29,"mmm")</f>
        <v>Nov</v>
      </c>
      <c r="R8448">
        <v>1160</v>
      </c>
      <c r="S8448" t="s">
        <v>293</v>
      </c>
      <c r="T8448" t="s">
        <v>28</v>
      </c>
      <c r="U8448">
        <v>90805</v>
      </c>
      <c r="V8448" s="1">
        <v>0</v>
      </c>
      <c r="W8448">
        <v>1</v>
      </c>
      <c r="X8448">
        <v>1</v>
      </c>
      <c r="Y8448">
        <v>3</v>
      </c>
      <c r="AD8448"/>
    </row>
    <row r="8449" spans="1:30" x14ac:dyDescent="0.25">
      <c r="A8449" t="s">
        <v>40</v>
      </c>
      <c r="B8449" s="2">
        <v>42638</v>
      </c>
      <c r="C8449" s="35">
        <f>YEAR(Sales[[#This Row],[ShipDate]])</f>
        <v>2016</v>
      </c>
      <c r="D8449" t="s">
        <v>36</v>
      </c>
      <c r="E8449" t="s">
        <v>18</v>
      </c>
      <c r="F8449" t="s">
        <v>38</v>
      </c>
      <c r="G8449" t="s">
        <v>11</v>
      </c>
      <c r="H8449" t="s">
        <v>268</v>
      </c>
      <c r="I8449" t="s">
        <v>120</v>
      </c>
      <c r="J8449" t="s">
        <v>13</v>
      </c>
      <c r="K8449" t="s">
        <v>269</v>
      </c>
      <c r="L8449" t="s">
        <v>68</v>
      </c>
      <c r="N8449" t="str">
        <f>IF(ISBLANK(Sales[[#This Row],[return]]),"No",Sales[[#This Row],[return]])</f>
        <v>No</v>
      </c>
      <c r="O8449" s="2">
        <v>42633</v>
      </c>
      <c r="P8449" s="8" t="str">
        <f>TEXT(DAY(Sales[[#This Row],[OrderDate]]),"ddd")</f>
        <v>Fri</v>
      </c>
      <c r="Q8449" s="8" t="str">
        <f>TEXT(MONTH(Sales[[#This Row],[ShipDate]])*29,"mmm")</f>
        <v>Sep</v>
      </c>
      <c r="R8449">
        <v>311</v>
      </c>
      <c r="S8449" t="s">
        <v>270</v>
      </c>
      <c r="T8449" t="s">
        <v>66</v>
      </c>
      <c r="U8449">
        <v>61701</v>
      </c>
      <c r="V8449" s="1">
        <v>0.5</v>
      </c>
      <c r="W8449">
        <v>-408</v>
      </c>
      <c r="X8449">
        <v>6</v>
      </c>
      <c r="Y8449">
        <v>618</v>
      </c>
      <c r="AD8449"/>
    </row>
    <row r="8450" spans="1:30" x14ac:dyDescent="0.25">
      <c r="A8450" t="s">
        <v>40</v>
      </c>
      <c r="B8450" s="2">
        <v>42708</v>
      </c>
      <c r="C8450" s="35">
        <f>YEAR(Sales[[#This Row],[ShipDate]])</f>
        <v>2016</v>
      </c>
      <c r="D8450" t="s">
        <v>36</v>
      </c>
      <c r="E8450" t="s">
        <v>31</v>
      </c>
      <c r="F8450" t="s">
        <v>150</v>
      </c>
      <c r="G8450" t="s">
        <v>25</v>
      </c>
      <c r="H8450" t="s">
        <v>1257</v>
      </c>
      <c r="I8450" t="s">
        <v>120</v>
      </c>
      <c r="J8450" t="s">
        <v>13</v>
      </c>
      <c r="K8450" t="s">
        <v>2744</v>
      </c>
      <c r="L8450" t="s">
        <v>68</v>
      </c>
      <c r="N8450" t="str">
        <f>IF(ISBLANK(Sales[[#This Row],[return]]),"No",Sales[[#This Row],[return]])</f>
        <v>No</v>
      </c>
      <c r="O8450" s="2">
        <v>42703</v>
      </c>
      <c r="P8450" s="8" t="str">
        <f>TEXT(DAY(Sales[[#This Row],[OrderDate]]),"ddd")</f>
        <v>Sun</v>
      </c>
      <c r="Q8450" s="8" t="str">
        <f>TEXT(MONTH(Sales[[#This Row],[ShipDate]])*29,"mmm")</f>
        <v>Dec</v>
      </c>
      <c r="R8450">
        <v>1507</v>
      </c>
      <c r="S8450" t="s">
        <v>281</v>
      </c>
      <c r="T8450" t="s">
        <v>66</v>
      </c>
      <c r="U8450">
        <v>60076</v>
      </c>
      <c r="V8450" s="1">
        <v>0.2</v>
      </c>
      <c r="W8450">
        <v>4</v>
      </c>
      <c r="X8450">
        <v>2</v>
      </c>
      <c r="Y8450">
        <v>13</v>
      </c>
      <c r="AD8450"/>
    </row>
    <row r="8451" spans="1:30" x14ac:dyDescent="0.25">
      <c r="A8451" t="s">
        <v>40</v>
      </c>
      <c r="B8451" s="2">
        <v>42641</v>
      </c>
      <c r="C8451" s="35">
        <f>YEAR(Sales[[#This Row],[ShipDate]])</f>
        <v>2016</v>
      </c>
      <c r="D8451" t="s">
        <v>36</v>
      </c>
      <c r="E8451" t="s">
        <v>31</v>
      </c>
      <c r="F8451" t="s">
        <v>21</v>
      </c>
      <c r="G8451" t="s">
        <v>11</v>
      </c>
      <c r="H8451" t="s">
        <v>457</v>
      </c>
      <c r="I8451" t="s">
        <v>32</v>
      </c>
      <c r="J8451" t="s">
        <v>13</v>
      </c>
      <c r="K8451" t="s">
        <v>2716</v>
      </c>
      <c r="L8451" t="s">
        <v>30</v>
      </c>
      <c r="N8451" t="str">
        <f>IF(ISBLANK(Sales[[#This Row],[return]]),"No",Sales[[#This Row],[return]])</f>
        <v>No</v>
      </c>
      <c r="O8451" s="2">
        <v>42636</v>
      </c>
      <c r="P8451" s="8" t="str">
        <f>TEXT(DAY(Sales[[#This Row],[OrderDate]]),"ddd")</f>
        <v>Mon</v>
      </c>
      <c r="Q8451" s="8" t="str">
        <f>TEXT(MONTH(Sales[[#This Row],[ShipDate]])*29,"mmm")</f>
        <v>Sep</v>
      </c>
      <c r="R8451">
        <v>1368</v>
      </c>
      <c r="S8451" t="s">
        <v>3199</v>
      </c>
      <c r="T8451" t="s">
        <v>28</v>
      </c>
      <c r="U8451">
        <v>92037</v>
      </c>
      <c r="V8451" s="1">
        <v>0.15</v>
      </c>
      <c r="W8451">
        <v>21</v>
      </c>
      <c r="X8451">
        <v>3</v>
      </c>
      <c r="Y8451">
        <v>436</v>
      </c>
      <c r="AD8451"/>
    </row>
    <row r="8452" spans="1:30" x14ac:dyDescent="0.25">
      <c r="A8452" t="s">
        <v>40</v>
      </c>
      <c r="B8452" s="2">
        <v>42641</v>
      </c>
      <c r="C8452" s="35">
        <f>YEAR(Sales[[#This Row],[ShipDate]])</f>
        <v>2016</v>
      </c>
      <c r="D8452" t="s">
        <v>36</v>
      </c>
      <c r="E8452" t="s">
        <v>31</v>
      </c>
      <c r="F8452" t="s">
        <v>48</v>
      </c>
      <c r="G8452" t="s">
        <v>46</v>
      </c>
      <c r="H8452" t="s">
        <v>457</v>
      </c>
      <c r="I8452" t="s">
        <v>32</v>
      </c>
      <c r="J8452" t="s">
        <v>13</v>
      </c>
      <c r="K8452" t="s">
        <v>2716</v>
      </c>
      <c r="L8452" t="s">
        <v>30</v>
      </c>
      <c r="N8452" t="str">
        <f>IF(ISBLANK(Sales[[#This Row],[return]]),"No",Sales[[#This Row],[return]])</f>
        <v>No</v>
      </c>
      <c r="O8452" s="2">
        <v>42636</v>
      </c>
      <c r="P8452" s="8" t="str">
        <f>TEXT(DAY(Sales[[#This Row],[OrderDate]]),"ddd")</f>
        <v>Mon</v>
      </c>
      <c r="Q8452" s="8" t="str">
        <f>TEXT(MONTH(Sales[[#This Row],[ShipDate]])*29,"mmm")</f>
        <v>Sep</v>
      </c>
      <c r="R8452">
        <v>1118</v>
      </c>
      <c r="S8452" t="s">
        <v>170</v>
      </c>
      <c r="T8452" t="s">
        <v>28</v>
      </c>
      <c r="U8452">
        <v>92037</v>
      </c>
      <c r="V8452" s="1">
        <v>0.2</v>
      </c>
      <c r="W8452">
        <v>31</v>
      </c>
      <c r="X8452">
        <v>2</v>
      </c>
      <c r="Y8452">
        <v>84</v>
      </c>
      <c r="AD8452"/>
    </row>
    <row r="8453" spans="1:30" x14ac:dyDescent="0.25">
      <c r="A8453" t="s">
        <v>10</v>
      </c>
      <c r="B8453" s="2">
        <v>42531</v>
      </c>
      <c r="C8453" s="35">
        <f>YEAR(Sales[[#This Row],[ShipDate]])</f>
        <v>2016</v>
      </c>
      <c r="D8453" t="s">
        <v>19</v>
      </c>
      <c r="E8453" t="s">
        <v>31</v>
      </c>
      <c r="F8453" t="s">
        <v>50</v>
      </c>
      <c r="G8453" t="s">
        <v>25</v>
      </c>
      <c r="H8453" t="s">
        <v>645</v>
      </c>
      <c r="I8453" t="s">
        <v>120</v>
      </c>
      <c r="J8453" t="s">
        <v>13</v>
      </c>
      <c r="K8453" t="s">
        <v>646</v>
      </c>
      <c r="L8453" t="s">
        <v>68</v>
      </c>
      <c r="N8453" t="str">
        <f>IF(ISBLANK(Sales[[#This Row],[return]]),"No",Sales[[#This Row],[return]])</f>
        <v>No</v>
      </c>
      <c r="O8453" s="2">
        <v>42528</v>
      </c>
      <c r="P8453" s="8" t="str">
        <f>TEXT(DAY(Sales[[#This Row],[OrderDate]]),"ddd")</f>
        <v>Sat</v>
      </c>
      <c r="Q8453" s="8" t="str">
        <f>TEXT(MONTH(Sales[[#This Row],[ShipDate]])*29,"mmm")</f>
        <v>Jun</v>
      </c>
      <c r="R8453">
        <v>1634</v>
      </c>
      <c r="S8453" t="s">
        <v>647</v>
      </c>
      <c r="T8453" t="s">
        <v>66</v>
      </c>
      <c r="U8453">
        <v>61604</v>
      </c>
      <c r="V8453" s="1">
        <v>0.8</v>
      </c>
      <c r="W8453">
        <v>-21</v>
      </c>
      <c r="X8453">
        <v>3</v>
      </c>
      <c r="Y8453">
        <v>12</v>
      </c>
      <c r="AD8453"/>
    </row>
    <row r="8454" spans="1:30" x14ac:dyDescent="0.25">
      <c r="A8454" t="s">
        <v>40</v>
      </c>
      <c r="B8454" s="2">
        <v>42517</v>
      </c>
      <c r="C8454" s="35">
        <f>YEAR(Sales[[#This Row],[ShipDate]])</f>
        <v>2016</v>
      </c>
      <c r="D8454" t="s">
        <v>36</v>
      </c>
      <c r="E8454" t="s">
        <v>18</v>
      </c>
      <c r="F8454" t="s">
        <v>52</v>
      </c>
      <c r="G8454" t="s">
        <v>25</v>
      </c>
      <c r="H8454" t="s">
        <v>146</v>
      </c>
      <c r="I8454" t="s">
        <v>149</v>
      </c>
      <c r="J8454" t="s">
        <v>13</v>
      </c>
      <c r="K8454" t="s">
        <v>859</v>
      </c>
      <c r="L8454" t="s">
        <v>92</v>
      </c>
      <c r="N8454" t="str">
        <f>IF(ISBLANK(Sales[[#This Row],[return]]),"No",Sales[[#This Row],[return]])</f>
        <v>No</v>
      </c>
      <c r="O8454" s="2">
        <v>42513</v>
      </c>
      <c r="P8454" s="8" t="str">
        <f>TEXT(DAY(Sales[[#This Row],[OrderDate]]),"ddd")</f>
        <v>Mon</v>
      </c>
      <c r="Q8454" s="8" t="str">
        <f>TEXT(MONTH(Sales[[#This Row],[ShipDate]])*29,"mmm")</f>
        <v>May</v>
      </c>
      <c r="R8454">
        <v>9</v>
      </c>
      <c r="S8454" t="s">
        <v>3139</v>
      </c>
      <c r="T8454" t="s">
        <v>90</v>
      </c>
      <c r="U8454">
        <v>10035</v>
      </c>
      <c r="V8454" s="1">
        <v>0</v>
      </c>
      <c r="W8454">
        <v>56</v>
      </c>
      <c r="X8454">
        <v>1</v>
      </c>
      <c r="Y8454">
        <v>208</v>
      </c>
      <c r="AD8454"/>
    </row>
    <row r="8455" spans="1:30" x14ac:dyDescent="0.25">
      <c r="A8455" t="s">
        <v>40</v>
      </c>
      <c r="B8455" s="2">
        <v>42517</v>
      </c>
      <c r="C8455" s="35">
        <f>YEAR(Sales[[#This Row],[ShipDate]])</f>
        <v>2016</v>
      </c>
      <c r="D8455" t="s">
        <v>36</v>
      </c>
      <c r="E8455" t="s">
        <v>18</v>
      </c>
      <c r="F8455" t="s">
        <v>290</v>
      </c>
      <c r="G8455" t="s">
        <v>25</v>
      </c>
      <c r="H8455" t="s">
        <v>146</v>
      </c>
      <c r="I8455" t="s">
        <v>149</v>
      </c>
      <c r="J8455" t="s">
        <v>13</v>
      </c>
      <c r="K8455" t="s">
        <v>859</v>
      </c>
      <c r="L8455" t="s">
        <v>92</v>
      </c>
      <c r="N8455" t="str">
        <f>IF(ISBLANK(Sales[[#This Row],[return]]),"No",Sales[[#This Row],[return]])</f>
        <v>No</v>
      </c>
      <c r="O8455" s="2">
        <v>42513</v>
      </c>
      <c r="P8455" s="8" t="str">
        <f>TEXT(DAY(Sales[[#This Row],[OrderDate]]),"ddd")</f>
        <v>Mon</v>
      </c>
      <c r="Q8455" s="8" t="str">
        <f>TEXT(MONTH(Sales[[#This Row],[ShipDate]])*29,"mmm")</f>
        <v>May</v>
      </c>
      <c r="R8455">
        <v>984</v>
      </c>
      <c r="S8455" t="s">
        <v>2188</v>
      </c>
      <c r="T8455" t="s">
        <v>90</v>
      </c>
      <c r="U8455">
        <v>10035</v>
      </c>
      <c r="V8455" s="1">
        <v>0</v>
      </c>
      <c r="W8455">
        <v>0</v>
      </c>
      <c r="X8455">
        <v>2</v>
      </c>
      <c r="Y8455">
        <v>5</v>
      </c>
      <c r="AD8455"/>
    </row>
    <row r="8456" spans="1:30" x14ac:dyDescent="0.25">
      <c r="A8456" t="s">
        <v>40</v>
      </c>
      <c r="B8456" s="2">
        <v>42517</v>
      </c>
      <c r="C8456" s="35">
        <f>YEAR(Sales[[#This Row],[ShipDate]])</f>
        <v>2016</v>
      </c>
      <c r="D8456" t="s">
        <v>36</v>
      </c>
      <c r="E8456" t="s">
        <v>18</v>
      </c>
      <c r="F8456" t="s">
        <v>50</v>
      </c>
      <c r="G8456" t="s">
        <v>25</v>
      </c>
      <c r="H8456" t="s">
        <v>146</v>
      </c>
      <c r="I8456" t="s">
        <v>149</v>
      </c>
      <c r="J8456" t="s">
        <v>13</v>
      </c>
      <c r="K8456" t="s">
        <v>859</v>
      </c>
      <c r="L8456" t="s">
        <v>92</v>
      </c>
      <c r="N8456" t="str">
        <f>IF(ISBLANK(Sales[[#This Row],[return]]),"No",Sales[[#This Row],[return]])</f>
        <v>No</v>
      </c>
      <c r="O8456" s="2">
        <v>42513</v>
      </c>
      <c r="P8456" s="8" t="str">
        <f>TEXT(DAY(Sales[[#This Row],[OrderDate]]),"ddd")</f>
        <v>Mon</v>
      </c>
      <c r="Q8456" s="8" t="str">
        <f>TEXT(MONTH(Sales[[#This Row],[ShipDate]])*29,"mmm")</f>
        <v>May</v>
      </c>
      <c r="R8456">
        <v>260</v>
      </c>
      <c r="S8456" t="s">
        <v>575</v>
      </c>
      <c r="T8456" t="s">
        <v>90</v>
      </c>
      <c r="U8456">
        <v>10035</v>
      </c>
      <c r="V8456" s="1">
        <v>0.2</v>
      </c>
      <c r="W8456">
        <v>6</v>
      </c>
      <c r="X8456">
        <v>5</v>
      </c>
      <c r="Y8456">
        <v>18</v>
      </c>
      <c r="AD8456"/>
    </row>
    <row r="8457" spans="1:30" x14ac:dyDescent="0.25">
      <c r="A8457" t="s">
        <v>40</v>
      </c>
      <c r="B8457" s="2">
        <v>42636</v>
      </c>
      <c r="C8457" s="35">
        <f>YEAR(Sales[[#This Row],[ShipDate]])</f>
        <v>2016</v>
      </c>
      <c r="D8457" t="s">
        <v>19</v>
      </c>
      <c r="E8457" t="s">
        <v>18</v>
      </c>
      <c r="F8457" t="s">
        <v>48</v>
      </c>
      <c r="G8457" t="s">
        <v>46</v>
      </c>
      <c r="H8457" t="s">
        <v>641</v>
      </c>
      <c r="I8457" t="s">
        <v>63</v>
      </c>
      <c r="J8457" t="s">
        <v>13</v>
      </c>
      <c r="K8457" t="s">
        <v>642</v>
      </c>
      <c r="L8457" t="s">
        <v>30</v>
      </c>
      <c r="N8457" t="str">
        <f>IF(ISBLANK(Sales[[#This Row],[return]]),"No",Sales[[#This Row],[return]])</f>
        <v>No</v>
      </c>
      <c r="O8457" s="2">
        <v>42634</v>
      </c>
      <c r="P8457" s="8" t="str">
        <f>TEXT(DAY(Sales[[#This Row],[OrderDate]]),"ddd")</f>
        <v>Sat</v>
      </c>
      <c r="Q8457" s="8" t="str">
        <f>TEXT(MONTH(Sales[[#This Row],[ShipDate]])*29,"mmm")</f>
        <v>Sep</v>
      </c>
      <c r="R8457">
        <v>1176</v>
      </c>
      <c r="S8457" t="s">
        <v>643</v>
      </c>
      <c r="T8457" t="s">
        <v>28</v>
      </c>
      <c r="U8457">
        <v>98198</v>
      </c>
      <c r="V8457" s="1">
        <v>0.2</v>
      </c>
      <c r="W8457">
        <v>28</v>
      </c>
      <c r="X8457">
        <v>2</v>
      </c>
      <c r="Y8457">
        <v>246</v>
      </c>
      <c r="AD8457"/>
    </row>
    <row r="8458" spans="1:30" x14ac:dyDescent="0.25">
      <c r="A8458" t="s">
        <v>40</v>
      </c>
      <c r="B8458" s="2">
        <v>42636</v>
      </c>
      <c r="C8458" s="35">
        <f>YEAR(Sales[[#This Row],[ShipDate]])</f>
        <v>2016</v>
      </c>
      <c r="D8458" t="s">
        <v>19</v>
      </c>
      <c r="E8458" t="s">
        <v>18</v>
      </c>
      <c r="F8458" t="s">
        <v>574</v>
      </c>
      <c r="G8458" t="s">
        <v>46</v>
      </c>
      <c r="H8458" t="s">
        <v>641</v>
      </c>
      <c r="I8458" t="s">
        <v>63</v>
      </c>
      <c r="J8458" t="s">
        <v>13</v>
      </c>
      <c r="K8458" t="s">
        <v>642</v>
      </c>
      <c r="L8458" t="s">
        <v>30</v>
      </c>
      <c r="N8458" t="str">
        <f>IF(ISBLANK(Sales[[#This Row],[return]]),"No",Sales[[#This Row],[return]])</f>
        <v>No</v>
      </c>
      <c r="O8458" s="2">
        <v>42634</v>
      </c>
      <c r="P8458" s="8" t="str">
        <f>TEXT(DAY(Sales[[#This Row],[OrderDate]]),"ddd")</f>
        <v>Sat</v>
      </c>
      <c r="Q8458" s="8" t="str">
        <f>TEXT(MONTH(Sales[[#This Row],[ShipDate]])*29,"mmm")</f>
        <v>Sep</v>
      </c>
      <c r="R8458">
        <v>404</v>
      </c>
      <c r="S8458" t="s">
        <v>644</v>
      </c>
      <c r="T8458" t="s">
        <v>28</v>
      </c>
      <c r="U8458">
        <v>98198</v>
      </c>
      <c r="V8458" s="1">
        <v>0</v>
      </c>
      <c r="W8458">
        <v>702</v>
      </c>
      <c r="X8458">
        <v>3</v>
      </c>
      <c r="Y8458">
        <v>1800</v>
      </c>
      <c r="AD8458"/>
    </row>
    <row r="8459" spans="1:30" x14ac:dyDescent="0.25">
      <c r="A8459" t="s">
        <v>40</v>
      </c>
      <c r="B8459" s="2">
        <v>42679</v>
      </c>
      <c r="C8459" s="35">
        <f>YEAR(Sales[[#This Row],[ShipDate]])</f>
        <v>2016</v>
      </c>
      <c r="D8459" t="s">
        <v>36</v>
      </c>
      <c r="E8459" t="s">
        <v>18</v>
      </c>
      <c r="F8459" t="s">
        <v>43</v>
      </c>
      <c r="G8459" t="s">
        <v>11</v>
      </c>
      <c r="H8459" t="s">
        <v>553</v>
      </c>
      <c r="I8459" t="s">
        <v>149</v>
      </c>
      <c r="J8459" t="s">
        <v>13</v>
      </c>
      <c r="K8459" t="s">
        <v>1287</v>
      </c>
      <c r="L8459" t="s">
        <v>92</v>
      </c>
      <c r="N8459" t="str">
        <f>IF(ISBLANK(Sales[[#This Row],[return]]),"No",Sales[[#This Row],[return]])</f>
        <v>No</v>
      </c>
      <c r="O8459" s="2">
        <v>42675</v>
      </c>
      <c r="P8459" s="8" t="str">
        <f>TEXT(DAY(Sales[[#This Row],[OrderDate]]),"ddd")</f>
        <v>Sun</v>
      </c>
      <c r="Q8459" s="8" t="str">
        <f>TEXT(MONTH(Sales[[#This Row],[ShipDate]])*29,"mmm")</f>
        <v>Nov</v>
      </c>
      <c r="R8459">
        <v>1052</v>
      </c>
      <c r="S8459" t="s">
        <v>1173</v>
      </c>
      <c r="T8459" t="s">
        <v>90</v>
      </c>
      <c r="U8459">
        <v>11561</v>
      </c>
      <c r="V8459" s="1">
        <v>0</v>
      </c>
      <c r="W8459">
        <v>10</v>
      </c>
      <c r="X8459">
        <v>6</v>
      </c>
      <c r="Y8459">
        <v>32</v>
      </c>
      <c r="AD8459"/>
    </row>
    <row r="8460" spans="1:30" x14ac:dyDescent="0.25">
      <c r="A8460" t="s">
        <v>40</v>
      </c>
      <c r="B8460" s="2">
        <v>42679</v>
      </c>
      <c r="C8460" s="35">
        <f>YEAR(Sales[[#This Row],[ShipDate]])</f>
        <v>2016</v>
      </c>
      <c r="D8460" t="s">
        <v>36</v>
      </c>
      <c r="E8460" t="s">
        <v>18</v>
      </c>
      <c r="F8460" t="s">
        <v>52</v>
      </c>
      <c r="G8460" t="s">
        <v>25</v>
      </c>
      <c r="H8460" t="s">
        <v>553</v>
      </c>
      <c r="I8460" t="s">
        <v>149</v>
      </c>
      <c r="J8460" t="s">
        <v>13</v>
      </c>
      <c r="K8460" t="s">
        <v>1287</v>
      </c>
      <c r="L8460" t="s">
        <v>92</v>
      </c>
      <c r="N8460" t="str">
        <f>IF(ISBLANK(Sales[[#This Row],[return]]),"No",Sales[[#This Row],[return]])</f>
        <v>No</v>
      </c>
      <c r="O8460" s="2">
        <v>42675</v>
      </c>
      <c r="P8460" s="8" t="str">
        <f>TEXT(DAY(Sales[[#This Row],[OrderDate]]),"ddd")</f>
        <v>Sun</v>
      </c>
      <c r="Q8460" s="8" t="str">
        <f>TEXT(MONTH(Sales[[#This Row],[ShipDate]])*29,"mmm")</f>
        <v>Nov</v>
      </c>
      <c r="R8460">
        <v>954</v>
      </c>
      <c r="S8460" t="s">
        <v>344</v>
      </c>
      <c r="T8460" t="s">
        <v>90</v>
      </c>
      <c r="U8460">
        <v>11561</v>
      </c>
      <c r="V8460" s="1">
        <v>0</v>
      </c>
      <c r="W8460">
        <v>155</v>
      </c>
      <c r="X8460">
        <v>3</v>
      </c>
      <c r="Y8460">
        <v>534</v>
      </c>
      <c r="AD8460"/>
    </row>
    <row r="8461" spans="1:30" x14ac:dyDescent="0.25">
      <c r="A8461" t="s">
        <v>40</v>
      </c>
      <c r="B8461" s="2">
        <v>42679</v>
      </c>
      <c r="C8461" s="35">
        <f>YEAR(Sales[[#This Row],[ShipDate]])</f>
        <v>2016</v>
      </c>
      <c r="D8461" t="s">
        <v>36</v>
      </c>
      <c r="E8461" t="s">
        <v>18</v>
      </c>
      <c r="F8461" t="s">
        <v>59</v>
      </c>
      <c r="G8461" t="s">
        <v>25</v>
      </c>
      <c r="H8461" t="s">
        <v>553</v>
      </c>
      <c r="I8461" t="s">
        <v>149</v>
      </c>
      <c r="J8461" t="s">
        <v>13</v>
      </c>
      <c r="K8461" t="s">
        <v>1287</v>
      </c>
      <c r="L8461" t="s">
        <v>92</v>
      </c>
      <c r="N8461" t="str">
        <f>IF(ISBLANK(Sales[[#This Row],[return]]),"No",Sales[[#This Row],[return]])</f>
        <v>No</v>
      </c>
      <c r="O8461" s="2">
        <v>42675</v>
      </c>
      <c r="P8461" s="8" t="str">
        <f>TEXT(DAY(Sales[[#This Row],[OrderDate]]),"ddd")</f>
        <v>Sun</v>
      </c>
      <c r="Q8461" s="8" t="str">
        <f>TEXT(MONTH(Sales[[#This Row],[ShipDate]])*29,"mmm")</f>
        <v>Nov</v>
      </c>
      <c r="R8461">
        <v>1729</v>
      </c>
      <c r="S8461" t="s">
        <v>2106</v>
      </c>
      <c r="T8461" t="s">
        <v>90</v>
      </c>
      <c r="U8461">
        <v>11561</v>
      </c>
      <c r="V8461" s="1">
        <v>0</v>
      </c>
      <c r="W8461">
        <v>82</v>
      </c>
      <c r="X8461">
        <v>3</v>
      </c>
      <c r="Y8461">
        <v>168</v>
      </c>
      <c r="AD8461"/>
    </row>
    <row r="8462" spans="1:30" x14ac:dyDescent="0.25">
      <c r="A8462" t="s">
        <v>24</v>
      </c>
      <c r="B8462" s="2">
        <v>42431</v>
      </c>
      <c r="C8462" s="35">
        <f>YEAR(Sales[[#This Row],[ShipDate]])</f>
        <v>2016</v>
      </c>
      <c r="D8462" t="s">
        <v>36</v>
      </c>
      <c r="E8462" t="s">
        <v>18</v>
      </c>
      <c r="F8462" t="s">
        <v>59</v>
      </c>
      <c r="G8462" t="s">
        <v>25</v>
      </c>
      <c r="H8462" t="s">
        <v>2306</v>
      </c>
      <c r="I8462" t="s">
        <v>216</v>
      </c>
      <c r="J8462" t="s">
        <v>13</v>
      </c>
      <c r="K8462" t="s">
        <v>1203</v>
      </c>
      <c r="L8462" t="s">
        <v>30</v>
      </c>
      <c r="N8462" t="str">
        <f>IF(ISBLANK(Sales[[#This Row],[return]]),"No",Sales[[#This Row],[return]])</f>
        <v>No</v>
      </c>
      <c r="O8462" s="2">
        <v>42424</v>
      </c>
      <c r="P8462" s="8" t="str">
        <f>TEXT(DAY(Sales[[#This Row],[OrderDate]]),"ddd")</f>
        <v>Tue</v>
      </c>
      <c r="Q8462" s="8" t="str">
        <f>TEXT(MONTH(Sales[[#This Row],[ShipDate]])*29,"mmm")</f>
        <v>Mar</v>
      </c>
      <c r="R8462">
        <v>1570</v>
      </c>
      <c r="S8462" t="s">
        <v>2152</v>
      </c>
      <c r="T8462" t="s">
        <v>28</v>
      </c>
      <c r="U8462">
        <v>97504</v>
      </c>
      <c r="V8462" s="1">
        <v>0.2</v>
      </c>
      <c r="W8462">
        <v>8</v>
      </c>
      <c r="X8462">
        <v>3</v>
      </c>
      <c r="Y8462">
        <v>23</v>
      </c>
      <c r="AD8462"/>
    </row>
    <row r="8463" spans="1:30" x14ac:dyDescent="0.25">
      <c r="A8463" t="s">
        <v>24</v>
      </c>
      <c r="B8463" s="2">
        <v>42431</v>
      </c>
      <c r="C8463" s="35">
        <f>YEAR(Sales[[#This Row],[ShipDate]])</f>
        <v>2016</v>
      </c>
      <c r="D8463" t="s">
        <v>36</v>
      </c>
      <c r="E8463" t="s">
        <v>18</v>
      </c>
      <c r="F8463" t="s">
        <v>59</v>
      </c>
      <c r="G8463" t="s">
        <v>25</v>
      </c>
      <c r="H8463" t="s">
        <v>2306</v>
      </c>
      <c r="I8463" t="s">
        <v>216</v>
      </c>
      <c r="J8463" t="s">
        <v>13</v>
      </c>
      <c r="K8463" t="s">
        <v>1203</v>
      </c>
      <c r="L8463" t="s">
        <v>30</v>
      </c>
      <c r="N8463" t="str">
        <f>IF(ISBLANK(Sales[[#This Row],[return]]),"No",Sales[[#This Row],[return]])</f>
        <v>No</v>
      </c>
      <c r="O8463" s="2">
        <v>42424</v>
      </c>
      <c r="P8463" s="8" t="str">
        <f>TEXT(DAY(Sales[[#This Row],[OrderDate]]),"ddd")</f>
        <v>Tue</v>
      </c>
      <c r="Q8463" s="8" t="str">
        <f>TEXT(MONTH(Sales[[#This Row],[ShipDate]])*29,"mmm")</f>
        <v>Mar</v>
      </c>
      <c r="R8463">
        <v>1087</v>
      </c>
      <c r="S8463" t="s">
        <v>3254</v>
      </c>
      <c r="T8463" t="s">
        <v>28</v>
      </c>
      <c r="U8463">
        <v>97504</v>
      </c>
      <c r="V8463" s="1">
        <v>0.2</v>
      </c>
      <c r="W8463">
        <v>11</v>
      </c>
      <c r="X8463">
        <v>4</v>
      </c>
      <c r="Y8463">
        <v>33</v>
      </c>
      <c r="AD8463"/>
    </row>
    <row r="8464" spans="1:30" x14ac:dyDescent="0.25">
      <c r="A8464" t="s">
        <v>40</v>
      </c>
      <c r="B8464" s="2">
        <v>42462</v>
      </c>
      <c r="C8464" s="35">
        <f>YEAR(Sales[[#This Row],[ShipDate]])</f>
        <v>2016</v>
      </c>
      <c r="D8464" t="s">
        <v>36</v>
      </c>
      <c r="E8464" t="s">
        <v>18</v>
      </c>
      <c r="F8464" t="s">
        <v>38</v>
      </c>
      <c r="G8464" t="s">
        <v>11</v>
      </c>
      <c r="H8464" t="s">
        <v>641</v>
      </c>
      <c r="I8464" t="s">
        <v>248</v>
      </c>
      <c r="J8464" t="s">
        <v>13</v>
      </c>
      <c r="K8464" t="s">
        <v>1442</v>
      </c>
      <c r="L8464" t="s">
        <v>68</v>
      </c>
      <c r="N8464" t="str">
        <f>IF(ISBLANK(Sales[[#This Row],[return]]),"No",Sales[[#This Row],[return]])</f>
        <v>No</v>
      </c>
      <c r="O8464" s="2">
        <v>42457</v>
      </c>
      <c r="P8464" s="8" t="str">
        <f>TEXT(DAY(Sales[[#This Row],[OrderDate]]),"ddd")</f>
        <v>Sat</v>
      </c>
      <c r="Q8464" s="8" t="str">
        <f>TEXT(MONTH(Sales[[#This Row],[ShipDate]])*29,"mmm")</f>
        <v>Apr</v>
      </c>
      <c r="R8464">
        <v>830</v>
      </c>
      <c r="S8464" t="s">
        <v>1410</v>
      </c>
      <c r="T8464" t="s">
        <v>66</v>
      </c>
      <c r="U8464">
        <v>50315</v>
      </c>
      <c r="V8464" s="1">
        <v>0</v>
      </c>
      <c r="W8464">
        <v>107</v>
      </c>
      <c r="X8464">
        <v>4</v>
      </c>
      <c r="Y8464">
        <v>1185</v>
      </c>
      <c r="AD8464"/>
    </row>
    <row r="8465" spans="1:30" x14ac:dyDescent="0.25">
      <c r="A8465" t="s">
        <v>40</v>
      </c>
      <c r="B8465" s="2">
        <v>42462</v>
      </c>
      <c r="C8465" s="35">
        <f>YEAR(Sales[[#This Row],[ShipDate]])</f>
        <v>2016</v>
      </c>
      <c r="D8465" t="s">
        <v>36</v>
      </c>
      <c r="E8465" t="s">
        <v>18</v>
      </c>
      <c r="F8465" t="s">
        <v>104</v>
      </c>
      <c r="G8465" t="s">
        <v>25</v>
      </c>
      <c r="H8465" t="s">
        <v>641</v>
      </c>
      <c r="I8465" t="s">
        <v>248</v>
      </c>
      <c r="J8465" t="s">
        <v>13</v>
      </c>
      <c r="K8465" t="s">
        <v>1442</v>
      </c>
      <c r="L8465" t="s">
        <v>68</v>
      </c>
      <c r="N8465" t="str">
        <f>IF(ISBLANK(Sales[[#This Row],[return]]),"No",Sales[[#This Row],[return]])</f>
        <v>No</v>
      </c>
      <c r="O8465" s="2">
        <v>42457</v>
      </c>
      <c r="P8465" s="8" t="str">
        <f>TEXT(DAY(Sales[[#This Row],[OrderDate]]),"ddd")</f>
        <v>Sat</v>
      </c>
      <c r="Q8465" s="8" t="str">
        <f>TEXT(MONTH(Sales[[#This Row],[ShipDate]])*29,"mmm")</f>
        <v>Apr</v>
      </c>
      <c r="R8465">
        <v>1292</v>
      </c>
      <c r="S8465" t="s">
        <v>103</v>
      </c>
      <c r="T8465" t="s">
        <v>66</v>
      </c>
      <c r="U8465">
        <v>50315</v>
      </c>
      <c r="V8465" s="1">
        <v>0</v>
      </c>
      <c r="W8465">
        <v>3</v>
      </c>
      <c r="X8465">
        <v>3</v>
      </c>
      <c r="Y8465">
        <v>6</v>
      </c>
      <c r="AD8465"/>
    </row>
    <row r="8466" spans="1:30" x14ac:dyDescent="0.25">
      <c r="A8466" t="s">
        <v>40</v>
      </c>
      <c r="B8466" s="2">
        <v>42733</v>
      </c>
      <c r="C8466" s="35">
        <f>YEAR(Sales[[#This Row],[ShipDate]])</f>
        <v>2016</v>
      </c>
      <c r="D8466" t="s">
        <v>36</v>
      </c>
      <c r="E8466" t="s">
        <v>69</v>
      </c>
      <c r="F8466" t="s">
        <v>43</v>
      </c>
      <c r="G8466" t="s">
        <v>11</v>
      </c>
      <c r="H8466" t="s">
        <v>26</v>
      </c>
      <c r="I8466" t="s">
        <v>32</v>
      </c>
      <c r="J8466" t="s">
        <v>13</v>
      </c>
      <c r="K8466" t="s">
        <v>2953</v>
      </c>
      <c r="L8466" t="s">
        <v>30</v>
      </c>
      <c r="N8466" t="str">
        <f>IF(ISBLANK(Sales[[#This Row],[return]]),"No",Sales[[#This Row],[return]])</f>
        <v>No</v>
      </c>
      <c r="O8466" s="2">
        <v>42728</v>
      </c>
      <c r="P8466" s="8" t="str">
        <f>TEXT(DAY(Sales[[#This Row],[OrderDate]]),"ddd")</f>
        <v>Tue</v>
      </c>
      <c r="Q8466" s="8" t="str">
        <f>TEXT(MONTH(Sales[[#This Row],[ShipDate]])*29,"mmm")</f>
        <v>Dec</v>
      </c>
      <c r="R8466">
        <v>1619</v>
      </c>
      <c r="S8466" t="s">
        <v>1545</v>
      </c>
      <c r="T8466" t="s">
        <v>28</v>
      </c>
      <c r="U8466">
        <v>90045</v>
      </c>
      <c r="V8466" s="1">
        <v>0</v>
      </c>
      <c r="W8466">
        <v>6</v>
      </c>
      <c r="X8466">
        <v>1</v>
      </c>
      <c r="Y8466">
        <v>24</v>
      </c>
      <c r="AD8466"/>
    </row>
    <row r="8467" spans="1:30" x14ac:dyDescent="0.25">
      <c r="A8467" t="s">
        <v>40</v>
      </c>
      <c r="B8467" s="2">
        <v>42733</v>
      </c>
      <c r="C8467" s="35">
        <f>YEAR(Sales[[#This Row],[ShipDate]])</f>
        <v>2016</v>
      </c>
      <c r="D8467" t="s">
        <v>36</v>
      </c>
      <c r="E8467" t="s">
        <v>69</v>
      </c>
      <c r="F8467" t="s">
        <v>39</v>
      </c>
      <c r="G8467" t="s">
        <v>25</v>
      </c>
      <c r="H8467" t="s">
        <v>26</v>
      </c>
      <c r="I8467" t="s">
        <v>32</v>
      </c>
      <c r="J8467" t="s">
        <v>13</v>
      </c>
      <c r="K8467" t="s">
        <v>2953</v>
      </c>
      <c r="L8467" t="s">
        <v>30</v>
      </c>
      <c r="N8467" t="str">
        <f>IF(ISBLANK(Sales[[#This Row],[return]]),"No",Sales[[#This Row],[return]])</f>
        <v>No</v>
      </c>
      <c r="O8467" s="2">
        <v>42728</v>
      </c>
      <c r="P8467" s="8" t="str">
        <f>TEXT(DAY(Sales[[#This Row],[OrderDate]]),"ddd")</f>
        <v>Tue</v>
      </c>
      <c r="Q8467" s="8" t="str">
        <f>TEXT(MONTH(Sales[[#This Row],[ShipDate]])*29,"mmm")</f>
        <v>Dec</v>
      </c>
      <c r="R8467">
        <v>1552</v>
      </c>
      <c r="S8467" t="s">
        <v>2055</v>
      </c>
      <c r="T8467" t="s">
        <v>28</v>
      </c>
      <c r="U8467">
        <v>90045</v>
      </c>
      <c r="V8467" s="1">
        <v>0</v>
      </c>
      <c r="W8467">
        <v>0</v>
      </c>
      <c r="X8467">
        <v>1</v>
      </c>
      <c r="Y8467">
        <v>20</v>
      </c>
      <c r="AD8467"/>
    </row>
    <row r="8468" spans="1:30" x14ac:dyDescent="0.25">
      <c r="A8468" t="s">
        <v>40</v>
      </c>
      <c r="B8468" s="2">
        <v>42733</v>
      </c>
      <c r="C8468" s="35">
        <f>YEAR(Sales[[#This Row],[ShipDate]])</f>
        <v>2016</v>
      </c>
      <c r="D8468" t="s">
        <v>36</v>
      </c>
      <c r="E8468" t="s">
        <v>69</v>
      </c>
      <c r="F8468" t="s">
        <v>52</v>
      </c>
      <c r="G8468" t="s">
        <v>25</v>
      </c>
      <c r="H8468" t="s">
        <v>26</v>
      </c>
      <c r="I8468" t="s">
        <v>32</v>
      </c>
      <c r="J8468" t="s">
        <v>13</v>
      </c>
      <c r="K8468" t="s">
        <v>2953</v>
      </c>
      <c r="L8468" t="s">
        <v>30</v>
      </c>
      <c r="N8468" t="str">
        <f>IF(ISBLANK(Sales[[#This Row],[return]]),"No",Sales[[#This Row],[return]])</f>
        <v>No</v>
      </c>
      <c r="O8468" s="2">
        <v>42728</v>
      </c>
      <c r="P8468" s="8" t="str">
        <f>TEXT(DAY(Sales[[#This Row],[OrderDate]]),"ddd")</f>
        <v>Tue</v>
      </c>
      <c r="Q8468" s="8" t="str">
        <f>TEXT(MONTH(Sales[[#This Row],[ShipDate]])*29,"mmm")</f>
        <v>Dec</v>
      </c>
      <c r="R8468">
        <v>172</v>
      </c>
      <c r="S8468" t="s">
        <v>1710</v>
      </c>
      <c r="T8468" t="s">
        <v>28</v>
      </c>
      <c r="U8468">
        <v>90045</v>
      </c>
      <c r="V8468" s="1">
        <v>0</v>
      </c>
      <c r="W8468">
        <v>101</v>
      </c>
      <c r="X8468">
        <v>2</v>
      </c>
      <c r="Y8468">
        <v>362</v>
      </c>
      <c r="AD8468"/>
    </row>
    <row r="8469" spans="1:30" x14ac:dyDescent="0.25">
      <c r="A8469" t="s">
        <v>40</v>
      </c>
      <c r="B8469" s="2">
        <v>42733</v>
      </c>
      <c r="C8469" s="35">
        <f>YEAR(Sales[[#This Row],[ShipDate]])</f>
        <v>2016</v>
      </c>
      <c r="D8469" t="s">
        <v>36</v>
      </c>
      <c r="E8469" t="s">
        <v>69</v>
      </c>
      <c r="F8469" t="s">
        <v>99</v>
      </c>
      <c r="G8469" t="s">
        <v>46</v>
      </c>
      <c r="H8469" t="s">
        <v>26</v>
      </c>
      <c r="I8469" t="s">
        <v>32</v>
      </c>
      <c r="J8469" t="s">
        <v>13</v>
      </c>
      <c r="K8469" t="s">
        <v>2953</v>
      </c>
      <c r="L8469" t="s">
        <v>30</v>
      </c>
      <c r="N8469" t="str">
        <f>IF(ISBLANK(Sales[[#This Row],[return]]),"No",Sales[[#This Row],[return]])</f>
        <v>No</v>
      </c>
      <c r="O8469" s="2">
        <v>42728</v>
      </c>
      <c r="P8469" s="8" t="str">
        <f>TEXT(DAY(Sales[[#This Row],[OrderDate]]),"ddd")</f>
        <v>Tue</v>
      </c>
      <c r="Q8469" s="8" t="str">
        <f>TEXT(MONTH(Sales[[#This Row],[ShipDate]])*29,"mmm")</f>
        <v>Dec</v>
      </c>
      <c r="R8469">
        <v>1468</v>
      </c>
      <c r="S8469" t="s">
        <v>629</v>
      </c>
      <c r="T8469" t="s">
        <v>28</v>
      </c>
      <c r="U8469">
        <v>90045</v>
      </c>
      <c r="V8469" s="1">
        <v>0</v>
      </c>
      <c r="W8469">
        <v>13</v>
      </c>
      <c r="X8469">
        <v>3</v>
      </c>
      <c r="Y8469">
        <v>63</v>
      </c>
      <c r="AD8469"/>
    </row>
    <row r="8470" spans="1:30" x14ac:dyDescent="0.25">
      <c r="A8470" t="s">
        <v>40</v>
      </c>
      <c r="B8470" s="2">
        <v>42733</v>
      </c>
      <c r="C8470" s="35">
        <f>YEAR(Sales[[#This Row],[ShipDate]])</f>
        <v>2016</v>
      </c>
      <c r="D8470" t="s">
        <v>36</v>
      </c>
      <c r="E8470" t="s">
        <v>69</v>
      </c>
      <c r="F8470" t="s">
        <v>48</v>
      </c>
      <c r="G8470" t="s">
        <v>46</v>
      </c>
      <c r="H8470" t="s">
        <v>26</v>
      </c>
      <c r="I8470" t="s">
        <v>32</v>
      </c>
      <c r="J8470" t="s">
        <v>13</v>
      </c>
      <c r="K8470" t="s">
        <v>2953</v>
      </c>
      <c r="L8470" t="s">
        <v>30</v>
      </c>
      <c r="N8470" t="str">
        <f>IF(ISBLANK(Sales[[#This Row],[return]]),"No",Sales[[#This Row],[return]])</f>
        <v>No</v>
      </c>
      <c r="O8470" s="2">
        <v>42728</v>
      </c>
      <c r="P8470" s="8" t="str">
        <f>TEXT(DAY(Sales[[#This Row],[OrderDate]]),"ddd")</f>
        <v>Tue</v>
      </c>
      <c r="Q8470" s="8" t="str">
        <f>TEXT(MONTH(Sales[[#This Row],[ShipDate]])*29,"mmm")</f>
        <v>Dec</v>
      </c>
      <c r="R8470">
        <v>446</v>
      </c>
      <c r="S8470" t="s">
        <v>2408</v>
      </c>
      <c r="T8470" t="s">
        <v>28</v>
      </c>
      <c r="U8470">
        <v>90045</v>
      </c>
      <c r="V8470" s="1">
        <v>0.2</v>
      </c>
      <c r="W8470">
        <v>51</v>
      </c>
      <c r="X8470">
        <v>3</v>
      </c>
      <c r="Y8470">
        <v>818</v>
      </c>
      <c r="AD8470"/>
    </row>
    <row r="8471" spans="1:30" x14ac:dyDescent="0.25">
      <c r="A8471" t="s">
        <v>40</v>
      </c>
      <c r="B8471" s="2">
        <v>42733</v>
      </c>
      <c r="C8471" s="35">
        <f>YEAR(Sales[[#This Row],[ShipDate]])</f>
        <v>2016</v>
      </c>
      <c r="D8471" t="s">
        <v>36</v>
      </c>
      <c r="E8471" t="s">
        <v>69</v>
      </c>
      <c r="F8471" t="s">
        <v>48</v>
      </c>
      <c r="G8471" t="s">
        <v>46</v>
      </c>
      <c r="H8471" t="s">
        <v>26</v>
      </c>
      <c r="I8471" t="s">
        <v>32</v>
      </c>
      <c r="J8471" t="s">
        <v>13</v>
      </c>
      <c r="K8471" t="s">
        <v>2953</v>
      </c>
      <c r="L8471" t="s">
        <v>30</v>
      </c>
      <c r="N8471" t="str">
        <f>IF(ISBLANK(Sales[[#This Row],[return]]),"No",Sales[[#This Row],[return]])</f>
        <v>No</v>
      </c>
      <c r="O8471" s="2">
        <v>42728</v>
      </c>
      <c r="P8471" s="8" t="str">
        <f>TEXT(DAY(Sales[[#This Row],[OrderDate]]),"ddd")</f>
        <v>Tue</v>
      </c>
      <c r="Q8471" s="8" t="str">
        <f>TEXT(MONTH(Sales[[#This Row],[ShipDate]])*29,"mmm")</f>
        <v>Dec</v>
      </c>
      <c r="R8471">
        <v>1439</v>
      </c>
      <c r="S8471" t="s">
        <v>2871</v>
      </c>
      <c r="T8471" t="s">
        <v>28</v>
      </c>
      <c r="U8471">
        <v>90045</v>
      </c>
      <c r="V8471" s="1">
        <v>0.2</v>
      </c>
      <c r="W8471">
        <v>17</v>
      </c>
      <c r="X8471">
        <v>7</v>
      </c>
      <c r="Y8471">
        <v>174</v>
      </c>
      <c r="AD8471"/>
    </row>
    <row r="8472" spans="1:30" x14ac:dyDescent="0.25">
      <c r="A8472" t="s">
        <v>40</v>
      </c>
      <c r="B8472" s="2">
        <v>42562</v>
      </c>
      <c r="C8472" s="35">
        <f>YEAR(Sales[[#This Row],[ShipDate]])</f>
        <v>2016</v>
      </c>
      <c r="D8472" t="s">
        <v>36</v>
      </c>
      <c r="E8472" t="s">
        <v>18</v>
      </c>
      <c r="F8472" t="s">
        <v>43</v>
      </c>
      <c r="G8472" t="s">
        <v>11</v>
      </c>
      <c r="H8472" t="s">
        <v>88</v>
      </c>
      <c r="I8472" t="s">
        <v>93</v>
      </c>
      <c r="J8472" t="s">
        <v>13</v>
      </c>
      <c r="K8472" t="s">
        <v>959</v>
      </c>
      <c r="L8472" t="s">
        <v>92</v>
      </c>
      <c r="M8472" t="s">
        <v>82</v>
      </c>
      <c r="N8472" t="str">
        <f>IF(ISBLANK(Sales[[#This Row],[return]]),"No",Sales[[#This Row],[return]])</f>
        <v>Yes</v>
      </c>
      <c r="O8472" s="2">
        <v>42558</v>
      </c>
      <c r="P8472" s="8" t="str">
        <f>TEXT(DAY(Sales[[#This Row],[OrderDate]]),"ddd")</f>
        <v>Sat</v>
      </c>
      <c r="Q8472" s="8" t="str">
        <f>TEXT(MONTH(Sales[[#This Row],[ShipDate]])*29,"mmm")</f>
        <v>Jul</v>
      </c>
      <c r="R8472">
        <v>866</v>
      </c>
      <c r="S8472" t="s">
        <v>3166</v>
      </c>
      <c r="T8472" t="s">
        <v>90</v>
      </c>
      <c r="U8472">
        <v>19120</v>
      </c>
      <c r="V8472" s="1">
        <v>0.2</v>
      </c>
      <c r="W8472">
        <v>12</v>
      </c>
      <c r="X8472">
        <v>2</v>
      </c>
      <c r="Y8472">
        <v>69</v>
      </c>
      <c r="AD8472"/>
    </row>
    <row r="8473" spans="1:30" x14ac:dyDescent="0.25">
      <c r="A8473" t="s">
        <v>40</v>
      </c>
      <c r="B8473" s="2">
        <v>42562</v>
      </c>
      <c r="C8473" s="35">
        <f>YEAR(Sales[[#This Row],[ShipDate]])</f>
        <v>2016</v>
      </c>
      <c r="D8473" t="s">
        <v>36</v>
      </c>
      <c r="E8473" t="s">
        <v>18</v>
      </c>
      <c r="F8473" t="s">
        <v>23</v>
      </c>
      <c r="G8473" t="s">
        <v>11</v>
      </c>
      <c r="H8473" t="s">
        <v>88</v>
      </c>
      <c r="I8473" t="s">
        <v>93</v>
      </c>
      <c r="J8473" t="s">
        <v>13</v>
      </c>
      <c r="K8473" t="s">
        <v>959</v>
      </c>
      <c r="L8473" t="s">
        <v>92</v>
      </c>
      <c r="M8473" t="s">
        <v>82</v>
      </c>
      <c r="N8473" t="str">
        <f>IF(ISBLANK(Sales[[#This Row],[return]]),"No",Sales[[#This Row],[return]])</f>
        <v>Yes</v>
      </c>
      <c r="O8473" s="2">
        <v>42558</v>
      </c>
      <c r="P8473" s="8" t="str">
        <f>TEXT(DAY(Sales[[#This Row],[OrderDate]]),"ddd")</f>
        <v>Sat</v>
      </c>
      <c r="Q8473" s="8" t="str">
        <f>TEXT(MONTH(Sales[[#This Row],[ShipDate]])*29,"mmm")</f>
        <v>Jul</v>
      </c>
      <c r="R8473">
        <v>755</v>
      </c>
      <c r="S8473" t="s">
        <v>1310</v>
      </c>
      <c r="T8473" t="s">
        <v>90</v>
      </c>
      <c r="U8473">
        <v>19120</v>
      </c>
      <c r="V8473" s="1">
        <v>0.3</v>
      </c>
      <c r="W8473">
        <v>-47</v>
      </c>
      <c r="X8473">
        <v>2</v>
      </c>
      <c r="Y8473">
        <v>172</v>
      </c>
      <c r="AD8473"/>
    </row>
    <row r="8474" spans="1:30" x14ac:dyDescent="0.25">
      <c r="A8474" t="s">
        <v>10</v>
      </c>
      <c r="B8474" s="2">
        <v>42616</v>
      </c>
      <c r="C8474" s="35">
        <f>YEAR(Sales[[#This Row],[ShipDate]])</f>
        <v>2016</v>
      </c>
      <c r="D8474" t="s">
        <v>113</v>
      </c>
      <c r="E8474" t="s">
        <v>18</v>
      </c>
      <c r="F8474" t="s">
        <v>59</v>
      </c>
      <c r="G8474" t="s">
        <v>25</v>
      </c>
      <c r="H8474" t="s">
        <v>146</v>
      </c>
      <c r="I8474" t="s">
        <v>149</v>
      </c>
      <c r="J8474" t="s">
        <v>13</v>
      </c>
      <c r="K8474" t="s">
        <v>219</v>
      </c>
      <c r="L8474" t="s">
        <v>92</v>
      </c>
      <c r="N8474" t="str">
        <f>IF(ISBLANK(Sales[[#This Row],[return]]),"No",Sales[[#This Row],[return]])</f>
        <v>No</v>
      </c>
      <c r="O8474" s="2">
        <v>42615</v>
      </c>
      <c r="P8474" s="8" t="str">
        <f>TEXT(DAY(Sales[[#This Row],[OrderDate]]),"ddd")</f>
        <v>Mon</v>
      </c>
      <c r="Q8474" s="8" t="str">
        <f>TEXT(MONTH(Sales[[#This Row],[ShipDate]])*29,"mmm")</f>
        <v>Sep</v>
      </c>
      <c r="R8474">
        <v>538</v>
      </c>
      <c r="S8474" t="s">
        <v>109</v>
      </c>
      <c r="T8474" t="s">
        <v>90</v>
      </c>
      <c r="U8474">
        <v>10009</v>
      </c>
      <c r="V8474" s="1">
        <v>0</v>
      </c>
      <c r="W8474">
        <v>7</v>
      </c>
      <c r="X8474">
        <v>3</v>
      </c>
      <c r="Y8474">
        <v>15</v>
      </c>
      <c r="AD8474"/>
    </row>
    <row r="8475" spans="1:30" x14ac:dyDescent="0.25">
      <c r="A8475" t="s">
        <v>10</v>
      </c>
      <c r="B8475" s="2">
        <v>42616</v>
      </c>
      <c r="C8475" s="35">
        <f>YEAR(Sales[[#This Row],[ShipDate]])</f>
        <v>2016</v>
      </c>
      <c r="D8475" t="s">
        <v>113</v>
      </c>
      <c r="E8475" t="s">
        <v>18</v>
      </c>
      <c r="F8475" t="s">
        <v>45</v>
      </c>
      <c r="G8475" t="s">
        <v>25</v>
      </c>
      <c r="H8475" t="s">
        <v>146</v>
      </c>
      <c r="I8475" t="s">
        <v>149</v>
      </c>
      <c r="J8475" t="s">
        <v>13</v>
      </c>
      <c r="K8475" t="s">
        <v>219</v>
      </c>
      <c r="L8475" t="s">
        <v>92</v>
      </c>
      <c r="N8475" t="str">
        <f>IF(ISBLANK(Sales[[#This Row],[return]]),"No",Sales[[#This Row],[return]])</f>
        <v>No</v>
      </c>
      <c r="O8475" s="2">
        <v>42615</v>
      </c>
      <c r="P8475" s="8" t="str">
        <f>TEXT(DAY(Sales[[#This Row],[OrderDate]]),"ddd")</f>
        <v>Mon</v>
      </c>
      <c r="Q8475" s="8" t="str">
        <f>TEXT(MONTH(Sales[[#This Row],[ShipDate]])*29,"mmm")</f>
        <v>Sep</v>
      </c>
      <c r="R8475">
        <v>1139</v>
      </c>
      <c r="S8475" t="s">
        <v>617</v>
      </c>
      <c r="T8475" t="s">
        <v>90</v>
      </c>
      <c r="U8475">
        <v>10009</v>
      </c>
      <c r="V8475" s="1">
        <v>0</v>
      </c>
      <c r="W8475">
        <v>16</v>
      </c>
      <c r="X8475">
        <v>5</v>
      </c>
      <c r="Y8475">
        <v>58</v>
      </c>
      <c r="AD8475"/>
    </row>
    <row r="8476" spans="1:30" x14ac:dyDescent="0.25">
      <c r="A8476" t="s">
        <v>40</v>
      </c>
      <c r="B8476" s="2">
        <v>42627</v>
      </c>
      <c r="C8476" s="35">
        <f>YEAR(Sales[[#This Row],[ShipDate]])</f>
        <v>2016</v>
      </c>
      <c r="D8476" t="s">
        <v>36</v>
      </c>
      <c r="E8476" t="s">
        <v>69</v>
      </c>
      <c r="F8476" t="s">
        <v>50</v>
      </c>
      <c r="G8476" t="s">
        <v>25</v>
      </c>
      <c r="H8476" t="s">
        <v>1556</v>
      </c>
      <c r="I8476" t="s">
        <v>174</v>
      </c>
      <c r="J8476" t="s">
        <v>13</v>
      </c>
      <c r="K8476" t="s">
        <v>2949</v>
      </c>
      <c r="L8476" t="s">
        <v>17</v>
      </c>
      <c r="N8476" t="str">
        <f>IF(ISBLANK(Sales[[#This Row],[return]]),"No",Sales[[#This Row],[return]])</f>
        <v>No</v>
      </c>
      <c r="O8476" s="2">
        <v>42623</v>
      </c>
      <c r="P8476" s="8" t="str">
        <f>TEXT(DAY(Sales[[#This Row],[OrderDate]]),"ddd")</f>
        <v>Tue</v>
      </c>
      <c r="Q8476" s="8" t="str">
        <f>TEXT(MONTH(Sales[[#This Row],[ShipDate]])*29,"mmm")</f>
        <v>Sep</v>
      </c>
      <c r="R8476">
        <v>1586</v>
      </c>
      <c r="S8476" t="s">
        <v>577</v>
      </c>
      <c r="T8476" t="s">
        <v>15</v>
      </c>
      <c r="U8476">
        <v>23464</v>
      </c>
      <c r="V8476" s="1">
        <v>0</v>
      </c>
      <c r="W8476">
        <v>5</v>
      </c>
      <c r="X8476">
        <v>2</v>
      </c>
      <c r="Y8476">
        <v>10</v>
      </c>
      <c r="AD8476"/>
    </row>
    <row r="8477" spans="1:30" x14ac:dyDescent="0.25">
      <c r="A8477" t="s">
        <v>40</v>
      </c>
      <c r="B8477" s="2">
        <v>42694</v>
      </c>
      <c r="C8477" s="35">
        <f>YEAR(Sales[[#This Row],[ShipDate]])</f>
        <v>2016</v>
      </c>
      <c r="D8477" t="s">
        <v>36</v>
      </c>
      <c r="E8477" t="s">
        <v>18</v>
      </c>
      <c r="F8477" t="s">
        <v>23</v>
      </c>
      <c r="G8477" t="s">
        <v>11</v>
      </c>
      <c r="H8477" t="s">
        <v>186</v>
      </c>
      <c r="I8477" t="s">
        <v>120</v>
      </c>
      <c r="J8477" t="s">
        <v>13</v>
      </c>
      <c r="K8477" t="s">
        <v>1013</v>
      </c>
      <c r="L8477" t="s">
        <v>68</v>
      </c>
      <c r="N8477" t="str">
        <f>IF(ISBLANK(Sales[[#This Row],[return]]),"No",Sales[[#This Row],[return]])</f>
        <v>No</v>
      </c>
      <c r="O8477" s="2">
        <v>42690</v>
      </c>
      <c r="P8477" s="8" t="str">
        <f>TEXT(DAY(Sales[[#This Row],[OrderDate]]),"ddd")</f>
        <v>Mon</v>
      </c>
      <c r="Q8477" s="8" t="str">
        <f>TEXT(MONTH(Sales[[#This Row],[ShipDate]])*29,"mmm")</f>
        <v>Nov</v>
      </c>
      <c r="R8477">
        <v>1385</v>
      </c>
      <c r="S8477" t="s">
        <v>1455</v>
      </c>
      <c r="T8477" t="s">
        <v>66</v>
      </c>
      <c r="U8477">
        <v>62521</v>
      </c>
      <c r="V8477" s="1">
        <v>0.3</v>
      </c>
      <c r="W8477">
        <v>-1</v>
      </c>
      <c r="X8477">
        <v>2</v>
      </c>
      <c r="Y8477">
        <v>37</v>
      </c>
      <c r="AD8477"/>
    </row>
    <row r="8478" spans="1:30" x14ac:dyDescent="0.25">
      <c r="A8478" t="s">
        <v>24</v>
      </c>
      <c r="B8478" s="2">
        <v>42685</v>
      </c>
      <c r="C8478" s="35">
        <f>YEAR(Sales[[#This Row],[ShipDate]])</f>
        <v>2016</v>
      </c>
      <c r="D8478" t="s">
        <v>19</v>
      </c>
      <c r="E8478" t="s">
        <v>18</v>
      </c>
      <c r="F8478" t="s">
        <v>45</v>
      </c>
      <c r="G8478" t="s">
        <v>25</v>
      </c>
      <c r="H8478" t="s">
        <v>213</v>
      </c>
      <c r="I8478" t="s">
        <v>216</v>
      </c>
      <c r="J8478" t="s">
        <v>13</v>
      </c>
      <c r="K8478" t="s">
        <v>720</v>
      </c>
      <c r="L8478" t="s">
        <v>30</v>
      </c>
      <c r="N8478" t="str">
        <f>IF(ISBLANK(Sales[[#This Row],[return]]),"No",Sales[[#This Row],[return]])</f>
        <v>No</v>
      </c>
      <c r="O8478" s="2">
        <v>42681</v>
      </c>
      <c r="P8478" s="8" t="str">
        <f>TEXT(DAY(Sales[[#This Row],[OrderDate]]),"ddd")</f>
        <v>Sat</v>
      </c>
      <c r="Q8478" s="8" t="str">
        <f>TEXT(MONTH(Sales[[#This Row],[ShipDate]])*29,"mmm")</f>
        <v>Nov</v>
      </c>
      <c r="R8478">
        <v>1235</v>
      </c>
      <c r="S8478" t="s">
        <v>2074</v>
      </c>
      <c r="T8478" t="s">
        <v>28</v>
      </c>
      <c r="U8478">
        <v>97206</v>
      </c>
      <c r="V8478" s="1">
        <v>0.2</v>
      </c>
      <c r="W8478">
        <v>9</v>
      </c>
      <c r="X8478">
        <v>4</v>
      </c>
      <c r="Y8478">
        <v>121</v>
      </c>
      <c r="AD8478"/>
    </row>
    <row r="8479" spans="1:30" x14ac:dyDescent="0.25">
      <c r="A8479" t="s">
        <v>24</v>
      </c>
      <c r="B8479" s="2">
        <v>42685</v>
      </c>
      <c r="C8479" s="35">
        <f>YEAR(Sales[[#This Row],[ShipDate]])</f>
        <v>2016</v>
      </c>
      <c r="D8479" t="s">
        <v>19</v>
      </c>
      <c r="E8479" t="s">
        <v>18</v>
      </c>
      <c r="F8479" t="s">
        <v>59</v>
      </c>
      <c r="G8479" t="s">
        <v>25</v>
      </c>
      <c r="H8479" t="s">
        <v>213</v>
      </c>
      <c r="I8479" t="s">
        <v>216</v>
      </c>
      <c r="J8479" t="s">
        <v>13</v>
      </c>
      <c r="K8479" t="s">
        <v>720</v>
      </c>
      <c r="L8479" t="s">
        <v>30</v>
      </c>
      <c r="N8479" t="str">
        <f>IF(ISBLANK(Sales[[#This Row],[return]]),"No",Sales[[#This Row],[return]])</f>
        <v>No</v>
      </c>
      <c r="O8479" s="2">
        <v>42681</v>
      </c>
      <c r="P8479" s="8" t="str">
        <f>TEXT(DAY(Sales[[#This Row],[OrderDate]]),"ddd")</f>
        <v>Sat</v>
      </c>
      <c r="Q8479" s="8" t="str">
        <f>TEXT(MONTH(Sales[[#This Row],[ShipDate]])*29,"mmm")</f>
        <v>Nov</v>
      </c>
      <c r="R8479">
        <v>1795</v>
      </c>
      <c r="S8479" t="s">
        <v>208</v>
      </c>
      <c r="T8479" t="s">
        <v>28</v>
      </c>
      <c r="U8479">
        <v>97206</v>
      </c>
      <c r="V8479" s="1">
        <v>0.2</v>
      </c>
      <c r="W8479">
        <v>9</v>
      </c>
      <c r="X8479">
        <v>5</v>
      </c>
      <c r="Y8479">
        <v>26</v>
      </c>
      <c r="AD8479"/>
    </row>
    <row r="8480" spans="1:30" x14ac:dyDescent="0.25">
      <c r="A8480" t="s">
        <v>24</v>
      </c>
      <c r="B8480" s="2">
        <v>42446</v>
      </c>
      <c r="C8480" s="35">
        <f>YEAR(Sales[[#This Row],[ShipDate]])</f>
        <v>2016</v>
      </c>
      <c r="D8480" t="s">
        <v>36</v>
      </c>
      <c r="E8480" t="s">
        <v>18</v>
      </c>
      <c r="F8480" t="s">
        <v>39</v>
      </c>
      <c r="G8480" t="s">
        <v>25</v>
      </c>
      <c r="H8480" t="s">
        <v>395</v>
      </c>
      <c r="I8480" t="s">
        <v>233</v>
      </c>
      <c r="J8480" t="s">
        <v>13</v>
      </c>
      <c r="K8480" t="s">
        <v>1315</v>
      </c>
      <c r="L8480" t="s">
        <v>30</v>
      </c>
      <c r="N8480" t="str">
        <f>IF(ISBLANK(Sales[[#This Row],[return]]),"No",Sales[[#This Row],[return]])</f>
        <v>No</v>
      </c>
      <c r="O8480" s="2">
        <v>42439</v>
      </c>
      <c r="P8480" s="8" t="str">
        <f>TEXT(DAY(Sales[[#This Row],[OrderDate]]),"ddd")</f>
        <v>Tue</v>
      </c>
      <c r="Q8480" s="8" t="str">
        <f>TEXT(MONTH(Sales[[#This Row],[ShipDate]])*29,"mmm")</f>
        <v>Mar</v>
      </c>
      <c r="R8480">
        <v>1551</v>
      </c>
      <c r="S8480" t="s">
        <v>1988</v>
      </c>
      <c r="T8480" t="s">
        <v>28</v>
      </c>
      <c r="U8480">
        <v>80219</v>
      </c>
      <c r="V8480" s="1">
        <v>0.2</v>
      </c>
      <c r="W8480">
        <v>-16</v>
      </c>
      <c r="X8480">
        <v>3</v>
      </c>
      <c r="Y8480">
        <v>636</v>
      </c>
      <c r="AD8480"/>
    </row>
    <row r="8481" spans="1:30" x14ac:dyDescent="0.25">
      <c r="A8481" t="s">
        <v>24</v>
      </c>
      <c r="B8481" s="2">
        <v>42446</v>
      </c>
      <c r="C8481" s="35">
        <f>YEAR(Sales[[#This Row],[ShipDate]])</f>
        <v>2016</v>
      </c>
      <c r="D8481" t="s">
        <v>36</v>
      </c>
      <c r="E8481" t="s">
        <v>18</v>
      </c>
      <c r="F8481" t="s">
        <v>45</v>
      </c>
      <c r="G8481" t="s">
        <v>25</v>
      </c>
      <c r="H8481" t="s">
        <v>395</v>
      </c>
      <c r="I8481" t="s">
        <v>233</v>
      </c>
      <c r="J8481" t="s">
        <v>13</v>
      </c>
      <c r="K8481" t="s">
        <v>1315</v>
      </c>
      <c r="L8481" t="s">
        <v>30</v>
      </c>
      <c r="N8481" t="str">
        <f>IF(ISBLANK(Sales[[#This Row],[return]]),"No",Sales[[#This Row],[return]])</f>
        <v>No</v>
      </c>
      <c r="O8481" s="2">
        <v>42439</v>
      </c>
      <c r="P8481" s="8" t="str">
        <f>TEXT(DAY(Sales[[#This Row],[OrderDate]]),"ddd")</f>
        <v>Tue</v>
      </c>
      <c r="Q8481" s="8" t="str">
        <f>TEXT(MONTH(Sales[[#This Row],[ShipDate]])*29,"mmm")</f>
        <v>Mar</v>
      </c>
      <c r="R8481">
        <v>362</v>
      </c>
      <c r="S8481" t="s">
        <v>1662</v>
      </c>
      <c r="T8481" t="s">
        <v>28</v>
      </c>
      <c r="U8481">
        <v>80219</v>
      </c>
      <c r="V8481" s="1">
        <v>0.2</v>
      </c>
      <c r="W8481">
        <v>9</v>
      </c>
      <c r="X8481">
        <v>4</v>
      </c>
      <c r="Y8481">
        <v>83</v>
      </c>
      <c r="AD8481"/>
    </row>
    <row r="8482" spans="1:30" x14ac:dyDescent="0.25">
      <c r="A8482" t="s">
        <v>40</v>
      </c>
      <c r="B8482" s="2">
        <v>42714</v>
      </c>
      <c r="C8482" s="35">
        <f>YEAR(Sales[[#This Row],[ShipDate]])</f>
        <v>2016</v>
      </c>
      <c r="D8482" t="s">
        <v>36</v>
      </c>
      <c r="E8482" t="s">
        <v>18</v>
      </c>
      <c r="F8482" t="s">
        <v>38</v>
      </c>
      <c r="G8482" t="s">
        <v>11</v>
      </c>
      <c r="H8482" t="s">
        <v>164</v>
      </c>
      <c r="I8482" t="s">
        <v>120</v>
      </c>
      <c r="J8482" t="s">
        <v>13</v>
      </c>
      <c r="K8482" t="s">
        <v>1401</v>
      </c>
      <c r="L8482" t="s">
        <v>68</v>
      </c>
      <c r="M8482" t="s">
        <v>82</v>
      </c>
      <c r="N8482" t="str">
        <f>IF(ISBLANK(Sales[[#This Row],[return]]),"No",Sales[[#This Row],[return]])</f>
        <v>Yes</v>
      </c>
      <c r="O8482" s="2">
        <v>42710</v>
      </c>
      <c r="P8482" s="8" t="str">
        <f>TEXT(DAY(Sales[[#This Row],[OrderDate]]),"ddd")</f>
        <v>Fri</v>
      </c>
      <c r="Q8482" s="8" t="str">
        <f>TEXT(MONTH(Sales[[#This Row],[ShipDate]])*29,"mmm")</f>
        <v>Dec</v>
      </c>
      <c r="R8482">
        <v>964</v>
      </c>
      <c r="S8482" t="s">
        <v>1316</v>
      </c>
      <c r="T8482" t="s">
        <v>66</v>
      </c>
      <c r="U8482">
        <v>60610</v>
      </c>
      <c r="V8482" s="1">
        <v>0.5</v>
      </c>
      <c r="W8482">
        <v>-120</v>
      </c>
      <c r="X8482">
        <v>5</v>
      </c>
      <c r="Y8482">
        <v>215</v>
      </c>
      <c r="AD8482"/>
    </row>
    <row r="8483" spans="1:30" x14ac:dyDescent="0.25">
      <c r="A8483" t="s">
        <v>40</v>
      </c>
      <c r="B8483" s="2">
        <v>42714</v>
      </c>
      <c r="C8483" s="35">
        <f>YEAR(Sales[[#This Row],[ShipDate]])</f>
        <v>2016</v>
      </c>
      <c r="D8483" t="s">
        <v>36</v>
      </c>
      <c r="E8483" t="s">
        <v>18</v>
      </c>
      <c r="F8483" t="s">
        <v>43</v>
      </c>
      <c r="G8483" t="s">
        <v>11</v>
      </c>
      <c r="H8483" t="s">
        <v>164</v>
      </c>
      <c r="I8483" t="s">
        <v>120</v>
      </c>
      <c r="J8483" t="s">
        <v>13</v>
      </c>
      <c r="K8483" t="s">
        <v>1401</v>
      </c>
      <c r="L8483" t="s">
        <v>68</v>
      </c>
      <c r="M8483" t="s">
        <v>82</v>
      </c>
      <c r="N8483" t="str">
        <f>IF(ISBLANK(Sales[[#This Row],[return]]),"No",Sales[[#This Row],[return]])</f>
        <v>Yes</v>
      </c>
      <c r="O8483" s="2">
        <v>42710</v>
      </c>
      <c r="P8483" s="8" t="str">
        <f>TEXT(DAY(Sales[[#This Row],[OrderDate]]),"ddd")</f>
        <v>Fri</v>
      </c>
      <c r="Q8483" s="8" t="str">
        <f>TEXT(MONTH(Sales[[#This Row],[ShipDate]])*29,"mmm")</f>
        <v>Dec</v>
      </c>
      <c r="R8483">
        <v>1185</v>
      </c>
      <c r="S8483" t="s">
        <v>1441</v>
      </c>
      <c r="T8483" t="s">
        <v>66</v>
      </c>
      <c r="U8483">
        <v>60610</v>
      </c>
      <c r="V8483" s="1">
        <v>0.6</v>
      </c>
      <c r="W8483">
        <v>-5</v>
      </c>
      <c r="X8483">
        <v>3</v>
      </c>
      <c r="Y8483">
        <v>11</v>
      </c>
      <c r="AD8483"/>
    </row>
    <row r="8484" spans="1:30" x14ac:dyDescent="0.25">
      <c r="A8484" t="s">
        <v>40</v>
      </c>
      <c r="B8484" s="2">
        <v>42714</v>
      </c>
      <c r="C8484" s="35">
        <f>YEAR(Sales[[#This Row],[ShipDate]])</f>
        <v>2016</v>
      </c>
      <c r="D8484" t="s">
        <v>36</v>
      </c>
      <c r="E8484" t="s">
        <v>18</v>
      </c>
      <c r="F8484" t="s">
        <v>39</v>
      </c>
      <c r="G8484" t="s">
        <v>25</v>
      </c>
      <c r="H8484" t="s">
        <v>164</v>
      </c>
      <c r="I8484" t="s">
        <v>120</v>
      </c>
      <c r="J8484" t="s">
        <v>13</v>
      </c>
      <c r="K8484" t="s">
        <v>1401</v>
      </c>
      <c r="L8484" t="s">
        <v>68</v>
      </c>
      <c r="M8484" t="s">
        <v>82</v>
      </c>
      <c r="N8484" t="str">
        <f>IF(ISBLANK(Sales[[#This Row],[return]]),"No",Sales[[#This Row],[return]])</f>
        <v>Yes</v>
      </c>
      <c r="O8484" s="2">
        <v>42710</v>
      </c>
      <c r="P8484" s="8" t="str">
        <f>TEXT(DAY(Sales[[#This Row],[OrderDate]]),"ddd")</f>
        <v>Fri</v>
      </c>
      <c r="Q8484" s="8" t="str">
        <f>TEXT(MONTH(Sales[[#This Row],[ShipDate]])*29,"mmm")</f>
        <v>Dec</v>
      </c>
      <c r="R8484">
        <v>1359</v>
      </c>
      <c r="S8484" t="s">
        <v>432</v>
      </c>
      <c r="T8484" t="s">
        <v>66</v>
      </c>
      <c r="U8484">
        <v>60610</v>
      </c>
      <c r="V8484" s="1">
        <v>0.2</v>
      </c>
      <c r="W8484">
        <v>-8</v>
      </c>
      <c r="X8484">
        <v>2</v>
      </c>
      <c r="Y8484">
        <v>35</v>
      </c>
      <c r="AD8484"/>
    </row>
    <row r="8485" spans="1:30" x14ac:dyDescent="0.25">
      <c r="A8485" t="s">
        <v>40</v>
      </c>
      <c r="B8485" s="2">
        <v>42714</v>
      </c>
      <c r="C8485" s="35">
        <f>YEAR(Sales[[#This Row],[ShipDate]])</f>
        <v>2016</v>
      </c>
      <c r="D8485" t="s">
        <v>36</v>
      </c>
      <c r="E8485" t="s">
        <v>18</v>
      </c>
      <c r="F8485" t="s">
        <v>50</v>
      </c>
      <c r="G8485" t="s">
        <v>25</v>
      </c>
      <c r="H8485" t="s">
        <v>164</v>
      </c>
      <c r="I8485" t="s">
        <v>120</v>
      </c>
      <c r="J8485" t="s">
        <v>13</v>
      </c>
      <c r="K8485" t="s">
        <v>1401</v>
      </c>
      <c r="L8485" t="s">
        <v>68</v>
      </c>
      <c r="M8485" t="s">
        <v>82</v>
      </c>
      <c r="N8485" t="str">
        <f>IF(ISBLANK(Sales[[#This Row],[return]]),"No",Sales[[#This Row],[return]])</f>
        <v>Yes</v>
      </c>
      <c r="O8485" s="2">
        <v>42710</v>
      </c>
      <c r="P8485" s="8" t="str">
        <f>TEXT(DAY(Sales[[#This Row],[OrderDate]]),"ddd")</f>
        <v>Fri</v>
      </c>
      <c r="Q8485" s="8" t="str">
        <f>TEXT(MONTH(Sales[[#This Row],[ShipDate]])*29,"mmm")</f>
        <v>Dec</v>
      </c>
      <c r="R8485">
        <v>894</v>
      </c>
      <c r="S8485" t="s">
        <v>1626</v>
      </c>
      <c r="T8485" t="s">
        <v>66</v>
      </c>
      <c r="U8485">
        <v>60610</v>
      </c>
      <c r="V8485" s="1">
        <v>0.8</v>
      </c>
      <c r="W8485">
        <v>-8</v>
      </c>
      <c r="X8485">
        <v>2</v>
      </c>
      <c r="Y8485">
        <v>5</v>
      </c>
      <c r="AD8485"/>
    </row>
    <row r="8486" spans="1:30" x14ac:dyDescent="0.25">
      <c r="A8486" t="s">
        <v>40</v>
      </c>
      <c r="B8486" s="2">
        <v>42714</v>
      </c>
      <c r="C8486" s="35">
        <f>YEAR(Sales[[#This Row],[ShipDate]])</f>
        <v>2016</v>
      </c>
      <c r="D8486" t="s">
        <v>36</v>
      </c>
      <c r="E8486" t="s">
        <v>18</v>
      </c>
      <c r="F8486" t="s">
        <v>52</v>
      </c>
      <c r="G8486" t="s">
        <v>25</v>
      </c>
      <c r="H8486" t="s">
        <v>164</v>
      </c>
      <c r="I8486" t="s">
        <v>120</v>
      </c>
      <c r="J8486" t="s">
        <v>13</v>
      </c>
      <c r="K8486" t="s">
        <v>1401</v>
      </c>
      <c r="L8486" t="s">
        <v>68</v>
      </c>
      <c r="M8486" t="s">
        <v>82</v>
      </c>
      <c r="N8486" t="str">
        <f>IF(ISBLANK(Sales[[#This Row],[return]]),"No",Sales[[#This Row],[return]])</f>
        <v>Yes</v>
      </c>
      <c r="O8486" s="2">
        <v>42710</v>
      </c>
      <c r="P8486" s="8" t="str">
        <f>TEXT(DAY(Sales[[#This Row],[OrderDate]]),"ddd")</f>
        <v>Fri</v>
      </c>
      <c r="Q8486" s="8" t="str">
        <f>TEXT(MONTH(Sales[[#This Row],[ShipDate]])*29,"mmm")</f>
        <v>Dec</v>
      </c>
      <c r="R8486">
        <v>334</v>
      </c>
      <c r="S8486" t="s">
        <v>2189</v>
      </c>
      <c r="T8486" t="s">
        <v>66</v>
      </c>
      <c r="U8486">
        <v>60610</v>
      </c>
      <c r="V8486" s="1">
        <v>0.8</v>
      </c>
      <c r="W8486">
        <v>-32</v>
      </c>
      <c r="X8486">
        <v>4</v>
      </c>
      <c r="Y8486">
        <v>14</v>
      </c>
      <c r="AD8486"/>
    </row>
    <row r="8487" spans="1:30" x14ac:dyDescent="0.25">
      <c r="A8487" t="s">
        <v>40</v>
      </c>
      <c r="B8487" s="2">
        <v>42714</v>
      </c>
      <c r="C8487" s="35">
        <f>YEAR(Sales[[#This Row],[ShipDate]])</f>
        <v>2016</v>
      </c>
      <c r="D8487" t="s">
        <v>36</v>
      </c>
      <c r="E8487" t="s">
        <v>18</v>
      </c>
      <c r="F8487" t="s">
        <v>48</v>
      </c>
      <c r="G8487" t="s">
        <v>46</v>
      </c>
      <c r="H8487" t="s">
        <v>164</v>
      </c>
      <c r="I8487" t="s">
        <v>120</v>
      </c>
      <c r="J8487" t="s">
        <v>13</v>
      </c>
      <c r="K8487" t="s">
        <v>1401</v>
      </c>
      <c r="L8487" t="s">
        <v>68</v>
      </c>
      <c r="M8487" t="s">
        <v>82</v>
      </c>
      <c r="N8487" t="str">
        <f>IF(ISBLANK(Sales[[#This Row],[return]]),"No",Sales[[#This Row],[return]])</f>
        <v>Yes</v>
      </c>
      <c r="O8487" s="2">
        <v>42710</v>
      </c>
      <c r="P8487" s="8" t="str">
        <f>TEXT(DAY(Sales[[#This Row],[OrderDate]]),"ddd")</f>
        <v>Fri</v>
      </c>
      <c r="Q8487" s="8" t="str">
        <f>TEXT(MONTH(Sales[[#This Row],[ShipDate]])*29,"mmm")</f>
        <v>Dec</v>
      </c>
      <c r="R8487">
        <v>1454</v>
      </c>
      <c r="S8487" t="s">
        <v>2395</v>
      </c>
      <c r="T8487" t="s">
        <v>66</v>
      </c>
      <c r="U8487">
        <v>60610</v>
      </c>
      <c r="V8487" s="1">
        <v>0.2</v>
      </c>
      <c r="W8487">
        <v>-7</v>
      </c>
      <c r="X8487">
        <v>4</v>
      </c>
      <c r="Y8487">
        <v>35</v>
      </c>
      <c r="AD8487"/>
    </row>
    <row r="8488" spans="1:30" x14ac:dyDescent="0.25">
      <c r="A8488" t="s">
        <v>40</v>
      </c>
      <c r="B8488" s="2">
        <v>42689</v>
      </c>
      <c r="C8488" s="35">
        <f>YEAR(Sales[[#This Row],[ShipDate]])</f>
        <v>2016</v>
      </c>
      <c r="D8488" t="s">
        <v>36</v>
      </c>
      <c r="E8488" t="s">
        <v>18</v>
      </c>
      <c r="F8488" t="s">
        <v>23</v>
      </c>
      <c r="G8488" t="s">
        <v>11</v>
      </c>
      <c r="H8488" t="s">
        <v>164</v>
      </c>
      <c r="I8488" t="s">
        <v>120</v>
      </c>
      <c r="J8488" t="s">
        <v>13</v>
      </c>
      <c r="K8488" t="s">
        <v>41</v>
      </c>
      <c r="L8488" t="s">
        <v>68</v>
      </c>
      <c r="N8488" t="str">
        <f>IF(ISBLANK(Sales[[#This Row],[return]]),"No",Sales[[#This Row],[return]])</f>
        <v>No</v>
      </c>
      <c r="O8488" s="2">
        <v>42685</v>
      </c>
      <c r="P8488" s="8" t="str">
        <f>TEXT(DAY(Sales[[#This Row],[OrderDate]]),"ddd")</f>
        <v>Wed</v>
      </c>
      <c r="Q8488" s="8" t="str">
        <f>TEXT(MONTH(Sales[[#This Row],[ShipDate]])*29,"mmm")</f>
        <v>Nov</v>
      </c>
      <c r="R8488">
        <v>742</v>
      </c>
      <c r="S8488" t="s">
        <v>825</v>
      </c>
      <c r="T8488" t="s">
        <v>66</v>
      </c>
      <c r="U8488">
        <v>60653</v>
      </c>
      <c r="V8488" s="1">
        <v>0.3</v>
      </c>
      <c r="W8488">
        <v>-57</v>
      </c>
      <c r="X8488">
        <v>4</v>
      </c>
      <c r="Y8488">
        <v>798</v>
      </c>
      <c r="AD8488"/>
    </row>
    <row r="8489" spans="1:30" x14ac:dyDescent="0.25">
      <c r="A8489" t="s">
        <v>40</v>
      </c>
      <c r="B8489" s="2">
        <v>42689</v>
      </c>
      <c r="C8489" s="35">
        <f>YEAR(Sales[[#This Row],[ShipDate]])</f>
        <v>2016</v>
      </c>
      <c r="D8489" t="s">
        <v>36</v>
      </c>
      <c r="E8489" t="s">
        <v>18</v>
      </c>
      <c r="F8489" t="s">
        <v>43</v>
      </c>
      <c r="G8489" t="s">
        <v>11</v>
      </c>
      <c r="H8489" t="s">
        <v>164</v>
      </c>
      <c r="I8489" t="s">
        <v>120</v>
      </c>
      <c r="J8489" t="s">
        <v>13</v>
      </c>
      <c r="K8489" t="s">
        <v>41</v>
      </c>
      <c r="L8489" t="s">
        <v>68</v>
      </c>
      <c r="N8489" t="str">
        <f>IF(ISBLANK(Sales[[#This Row],[return]]),"No",Sales[[#This Row],[return]])</f>
        <v>No</v>
      </c>
      <c r="O8489" s="2">
        <v>42685</v>
      </c>
      <c r="P8489" s="8" t="str">
        <f>TEXT(DAY(Sales[[#This Row],[OrderDate]]),"ddd")</f>
        <v>Wed</v>
      </c>
      <c r="Q8489" s="8" t="str">
        <f>TEXT(MONTH(Sales[[#This Row],[ShipDate]])*29,"mmm")</f>
        <v>Nov</v>
      </c>
      <c r="R8489">
        <v>500</v>
      </c>
      <c r="S8489" t="s">
        <v>1285</v>
      </c>
      <c r="T8489" t="s">
        <v>66</v>
      </c>
      <c r="U8489">
        <v>60653</v>
      </c>
      <c r="V8489" s="1">
        <v>0.6</v>
      </c>
      <c r="W8489">
        <v>-8</v>
      </c>
      <c r="X8489">
        <v>2</v>
      </c>
      <c r="Y8489">
        <v>11</v>
      </c>
      <c r="AD8489"/>
    </row>
    <row r="8490" spans="1:30" x14ac:dyDescent="0.25">
      <c r="A8490" t="s">
        <v>10</v>
      </c>
      <c r="B8490" s="2">
        <v>42542</v>
      </c>
      <c r="C8490" s="35">
        <f>YEAR(Sales[[#This Row],[ShipDate]])</f>
        <v>2016</v>
      </c>
      <c r="D8490" t="s">
        <v>36</v>
      </c>
      <c r="E8490" t="s">
        <v>31</v>
      </c>
      <c r="F8490" t="s">
        <v>38</v>
      </c>
      <c r="G8490" t="s">
        <v>11</v>
      </c>
      <c r="H8490" t="s">
        <v>336</v>
      </c>
      <c r="I8490" t="s">
        <v>70</v>
      </c>
      <c r="J8490" t="s">
        <v>13</v>
      </c>
      <c r="K8490" t="s">
        <v>512</v>
      </c>
      <c r="L8490" t="s">
        <v>68</v>
      </c>
      <c r="N8490" t="str">
        <f>IF(ISBLANK(Sales[[#This Row],[return]]),"No",Sales[[#This Row],[return]])</f>
        <v>No</v>
      </c>
      <c r="O8490" s="2">
        <v>42536</v>
      </c>
      <c r="P8490" s="8" t="str">
        <f>TEXT(DAY(Sales[[#This Row],[OrderDate]]),"ddd")</f>
        <v>Sun</v>
      </c>
      <c r="Q8490" s="8" t="str">
        <f>TEXT(MONTH(Sales[[#This Row],[ShipDate]])*29,"mmm")</f>
        <v>Jun</v>
      </c>
      <c r="R8490">
        <v>980</v>
      </c>
      <c r="S8490" t="s">
        <v>1557</v>
      </c>
      <c r="T8490" t="s">
        <v>66</v>
      </c>
      <c r="U8490">
        <v>78207</v>
      </c>
      <c r="V8490" s="1">
        <v>0.3</v>
      </c>
      <c r="W8490">
        <v>-19</v>
      </c>
      <c r="X8490">
        <v>2</v>
      </c>
      <c r="Y8490">
        <v>100</v>
      </c>
      <c r="AD8490"/>
    </row>
    <row r="8491" spans="1:30" x14ac:dyDescent="0.25">
      <c r="A8491" t="s">
        <v>10</v>
      </c>
      <c r="B8491" s="2">
        <v>42542</v>
      </c>
      <c r="C8491" s="35">
        <f>YEAR(Sales[[#This Row],[ShipDate]])</f>
        <v>2016</v>
      </c>
      <c r="D8491" t="s">
        <v>36</v>
      </c>
      <c r="E8491" t="s">
        <v>31</v>
      </c>
      <c r="F8491" t="s">
        <v>23</v>
      </c>
      <c r="G8491" t="s">
        <v>11</v>
      </c>
      <c r="H8491" t="s">
        <v>336</v>
      </c>
      <c r="I8491" t="s">
        <v>70</v>
      </c>
      <c r="J8491" t="s">
        <v>13</v>
      </c>
      <c r="K8491" t="s">
        <v>512</v>
      </c>
      <c r="L8491" t="s">
        <v>68</v>
      </c>
      <c r="N8491" t="str">
        <f>IF(ISBLANK(Sales[[#This Row],[return]]),"No",Sales[[#This Row],[return]])</f>
        <v>No</v>
      </c>
      <c r="O8491" s="2">
        <v>42536</v>
      </c>
      <c r="P8491" s="8" t="str">
        <f>TEXT(DAY(Sales[[#This Row],[OrderDate]]),"ddd")</f>
        <v>Sun</v>
      </c>
      <c r="Q8491" s="8" t="str">
        <f>TEXT(MONTH(Sales[[#This Row],[ShipDate]])*29,"mmm")</f>
        <v>Jun</v>
      </c>
      <c r="R8491">
        <v>742</v>
      </c>
      <c r="S8491" t="s">
        <v>825</v>
      </c>
      <c r="T8491" t="s">
        <v>66</v>
      </c>
      <c r="U8491">
        <v>78207</v>
      </c>
      <c r="V8491" s="1">
        <v>0.3</v>
      </c>
      <c r="W8491">
        <v>-57</v>
      </c>
      <c r="X8491">
        <v>4</v>
      </c>
      <c r="Y8491">
        <v>798</v>
      </c>
      <c r="AD8491"/>
    </row>
    <row r="8492" spans="1:30" x14ac:dyDescent="0.25">
      <c r="A8492" t="s">
        <v>10</v>
      </c>
      <c r="B8492" s="2">
        <v>42542</v>
      </c>
      <c r="C8492" s="35">
        <f>YEAR(Sales[[#This Row],[ShipDate]])</f>
        <v>2016</v>
      </c>
      <c r="D8492" t="s">
        <v>36</v>
      </c>
      <c r="E8492" t="s">
        <v>31</v>
      </c>
      <c r="F8492" t="s">
        <v>50</v>
      </c>
      <c r="G8492" t="s">
        <v>25</v>
      </c>
      <c r="H8492" t="s">
        <v>336</v>
      </c>
      <c r="I8492" t="s">
        <v>70</v>
      </c>
      <c r="J8492" t="s">
        <v>13</v>
      </c>
      <c r="K8492" t="s">
        <v>512</v>
      </c>
      <c r="L8492" t="s">
        <v>68</v>
      </c>
      <c r="N8492" t="str">
        <f>IF(ISBLANK(Sales[[#This Row],[return]]),"No",Sales[[#This Row],[return]])</f>
        <v>No</v>
      </c>
      <c r="O8492" s="2">
        <v>42536</v>
      </c>
      <c r="P8492" s="8" t="str">
        <f>TEXT(DAY(Sales[[#This Row],[OrderDate]]),"ddd")</f>
        <v>Sun</v>
      </c>
      <c r="Q8492" s="8" t="str">
        <f>TEXT(MONTH(Sales[[#This Row],[ShipDate]])*29,"mmm")</f>
        <v>Jun</v>
      </c>
      <c r="R8492">
        <v>264</v>
      </c>
      <c r="S8492" t="s">
        <v>521</v>
      </c>
      <c r="T8492" t="s">
        <v>66</v>
      </c>
      <c r="U8492">
        <v>78207</v>
      </c>
      <c r="V8492" s="1">
        <v>0.8</v>
      </c>
      <c r="W8492">
        <v>-15</v>
      </c>
      <c r="X8492">
        <v>3</v>
      </c>
      <c r="Y8492">
        <v>9</v>
      </c>
      <c r="AD8492"/>
    </row>
    <row r="8493" spans="1:30" x14ac:dyDescent="0.25">
      <c r="A8493" t="s">
        <v>10</v>
      </c>
      <c r="B8493" s="2">
        <v>42535</v>
      </c>
      <c r="C8493" s="35">
        <f>YEAR(Sales[[#This Row],[ShipDate]])</f>
        <v>2016</v>
      </c>
      <c r="D8493" t="s">
        <v>36</v>
      </c>
      <c r="E8493" t="s">
        <v>18</v>
      </c>
      <c r="F8493" t="s">
        <v>23</v>
      </c>
      <c r="G8493" t="s">
        <v>11</v>
      </c>
      <c r="H8493" t="s">
        <v>60</v>
      </c>
      <c r="I8493" t="s">
        <v>63</v>
      </c>
      <c r="J8493" t="s">
        <v>13</v>
      </c>
      <c r="K8493" t="s">
        <v>891</v>
      </c>
      <c r="L8493" t="s">
        <v>30</v>
      </c>
      <c r="N8493" t="str">
        <f>IF(ISBLANK(Sales[[#This Row],[return]]),"No",Sales[[#This Row],[return]])</f>
        <v>No</v>
      </c>
      <c r="O8493" s="2">
        <v>42529</v>
      </c>
      <c r="P8493" s="8" t="str">
        <f>TEXT(DAY(Sales[[#This Row],[OrderDate]]),"ddd")</f>
        <v>Sun</v>
      </c>
      <c r="Q8493" s="8" t="str">
        <f>TEXT(MONTH(Sales[[#This Row],[ShipDate]])*29,"mmm")</f>
        <v>Jun</v>
      </c>
      <c r="R8493">
        <v>834</v>
      </c>
      <c r="S8493" t="s">
        <v>1468</v>
      </c>
      <c r="T8493" t="s">
        <v>28</v>
      </c>
      <c r="U8493">
        <v>98115</v>
      </c>
      <c r="V8493" s="1">
        <v>0.2</v>
      </c>
      <c r="W8493">
        <v>73</v>
      </c>
      <c r="X8493">
        <v>3</v>
      </c>
      <c r="Y8493">
        <v>586</v>
      </c>
      <c r="AD8493"/>
    </row>
    <row r="8494" spans="1:30" x14ac:dyDescent="0.25">
      <c r="A8494" t="s">
        <v>24</v>
      </c>
      <c r="B8494" s="2">
        <v>42738</v>
      </c>
      <c r="C8494" s="35">
        <f>YEAR(Sales[[#This Row],[ShipDate]])</f>
        <v>2017</v>
      </c>
      <c r="D8494" t="s">
        <v>113</v>
      </c>
      <c r="E8494" t="s">
        <v>69</v>
      </c>
      <c r="F8494" t="s">
        <v>43</v>
      </c>
      <c r="G8494" t="s">
        <v>11</v>
      </c>
      <c r="H8494" t="s">
        <v>304</v>
      </c>
      <c r="I8494" t="s">
        <v>585</v>
      </c>
      <c r="J8494" t="s">
        <v>13</v>
      </c>
      <c r="K8494" t="s">
        <v>204</v>
      </c>
      <c r="L8494" t="s">
        <v>92</v>
      </c>
      <c r="N8494" t="str">
        <f>IF(ISBLANK(Sales[[#This Row],[return]]),"No",Sales[[#This Row],[return]])</f>
        <v>No</v>
      </c>
      <c r="O8494" s="2">
        <v>42735</v>
      </c>
      <c r="P8494" s="8" t="str">
        <f>TEXT(DAY(Sales[[#This Row],[OrderDate]]),"ddd")</f>
        <v>Tue</v>
      </c>
      <c r="Q8494" s="8" t="str">
        <f>TEXT(MONTH(Sales[[#This Row],[ShipDate]])*29,"mmm")</f>
        <v>Jan</v>
      </c>
      <c r="R8494">
        <v>1183</v>
      </c>
      <c r="S8494" t="s">
        <v>1329</v>
      </c>
      <c r="T8494" t="s">
        <v>90</v>
      </c>
      <c r="U8494">
        <v>2038</v>
      </c>
      <c r="V8494" s="1">
        <v>0</v>
      </c>
      <c r="W8494">
        <v>23</v>
      </c>
      <c r="X8494">
        <v>5</v>
      </c>
      <c r="Y8494">
        <v>63</v>
      </c>
      <c r="AD8494"/>
    </row>
    <row r="8495" spans="1:30" x14ac:dyDescent="0.25">
      <c r="A8495" t="s">
        <v>24</v>
      </c>
      <c r="B8495" s="2">
        <v>42738</v>
      </c>
      <c r="C8495" s="35">
        <f>YEAR(Sales[[#This Row],[ShipDate]])</f>
        <v>2017</v>
      </c>
      <c r="D8495" t="s">
        <v>113</v>
      </c>
      <c r="E8495" t="s">
        <v>69</v>
      </c>
      <c r="F8495" t="s">
        <v>99</v>
      </c>
      <c r="G8495" t="s">
        <v>46</v>
      </c>
      <c r="H8495" t="s">
        <v>304</v>
      </c>
      <c r="I8495" t="s">
        <v>585</v>
      </c>
      <c r="J8495" t="s">
        <v>13</v>
      </c>
      <c r="K8495" t="s">
        <v>204</v>
      </c>
      <c r="L8495" t="s">
        <v>92</v>
      </c>
      <c r="N8495" t="str">
        <f>IF(ISBLANK(Sales[[#This Row],[return]]),"No",Sales[[#This Row],[return]])</f>
        <v>No</v>
      </c>
      <c r="O8495" s="2">
        <v>42735</v>
      </c>
      <c r="P8495" s="8" t="str">
        <f>TEXT(DAY(Sales[[#This Row],[OrderDate]]),"ddd")</f>
        <v>Tue</v>
      </c>
      <c r="Q8495" s="8" t="str">
        <f>TEXT(MONTH(Sales[[#This Row],[ShipDate]])*29,"mmm")</f>
        <v>Jan</v>
      </c>
      <c r="R8495">
        <v>921</v>
      </c>
      <c r="S8495" t="s">
        <v>2876</v>
      </c>
      <c r="T8495" t="s">
        <v>90</v>
      </c>
      <c r="U8495">
        <v>2038</v>
      </c>
      <c r="V8495" s="1">
        <v>0</v>
      </c>
      <c r="W8495">
        <v>27</v>
      </c>
      <c r="X8495">
        <v>3</v>
      </c>
      <c r="Y8495">
        <v>114</v>
      </c>
      <c r="AD8495"/>
    </row>
    <row r="8496" spans="1:30" x14ac:dyDescent="0.25">
      <c r="A8496" t="s">
        <v>10</v>
      </c>
      <c r="B8496" s="2">
        <v>42691</v>
      </c>
      <c r="C8496" s="35">
        <f>YEAR(Sales[[#This Row],[ShipDate]])</f>
        <v>2016</v>
      </c>
      <c r="D8496" t="s">
        <v>36</v>
      </c>
      <c r="E8496" t="s">
        <v>69</v>
      </c>
      <c r="F8496" t="s">
        <v>290</v>
      </c>
      <c r="G8496" t="s">
        <v>25</v>
      </c>
      <c r="H8496" t="s">
        <v>696</v>
      </c>
      <c r="I8496" t="s">
        <v>149</v>
      </c>
      <c r="J8496" t="s">
        <v>13</v>
      </c>
      <c r="K8496" t="s">
        <v>3001</v>
      </c>
      <c r="L8496" t="s">
        <v>92</v>
      </c>
      <c r="M8496" t="s">
        <v>82</v>
      </c>
      <c r="N8496" t="str">
        <f>IF(ISBLANK(Sales[[#This Row],[return]]),"No",Sales[[#This Row],[return]])</f>
        <v>Yes</v>
      </c>
      <c r="O8496" s="2">
        <v>42685</v>
      </c>
      <c r="P8496" s="8" t="str">
        <f>TEXT(DAY(Sales[[#This Row],[OrderDate]]),"ddd")</f>
        <v>Wed</v>
      </c>
      <c r="Q8496" s="8" t="str">
        <f>TEXT(MONTH(Sales[[#This Row],[ShipDate]])*29,"mmm")</f>
        <v>Nov</v>
      </c>
      <c r="R8496">
        <v>90</v>
      </c>
      <c r="S8496" t="s">
        <v>890</v>
      </c>
      <c r="T8496" t="s">
        <v>90</v>
      </c>
      <c r="U8496">
        <v>10801</v>
      </c>
      <c r="V8496" s="1">
        <v>0</v>
      </c>
      <c r="W8496">
        <v>2</v>
      </c>
      <c r="X8496">
        <v>2</v>
      </c>
      <c r="Y8496">
        <v>7</v>
      </c>
      <c r="AD8496"/>
    </row>
    <row r="8497" spans="1:30" x14ac:dyDescent="0.25">
      <c r="A8497" t="s">
        <v>10</v>
      </c>
      <c r="B8497" s="2">
        <v>42691</v>
      </c>
      <c r="C8497" s="35">
        <f>YEAR(Sales[[#This Row],[ShipDate]])</f>
        <v>2016</v>
      </c>
      <c r="D8497" t="s">
        <v>36</v>
      </c>
      <c r="E8497" t="s">
        <v>69</v>
      </c>
      <c r="F8497" t="s">
        <v>59</v>
      </c>
      <c r="G8497" t="s">
        <v>25</v>
      </c>
      <c r="H8497" t="s">
        <v>696</v>
      </c>
      <c r="I8497" t="s">
        <v>149</v>
      </c>
      <c r="J8497" t="s">
        <v>13</v>
      </c>
      <c r="K8497" t="s">
        <v>3001</v>
      </c>
      <c r="L8497" t="s">
        <v>92</v>
      </c>
      <c r="M8497" t="s">
        <v>82</v>
      </c>
      <c r="N8497" t="str">
        <f>IF(ISBLANK(Sales[[#This Row],[return]]),"No",Sales[[#This Row],[return]])</f>
        <v>Yes</v>
      </c>
      <c r="O8497" s="2">
        <v>42685</v>
      </c>
      <c r="P8497" s="8" t="str">
        <f>TEXT(DAY(Sales[[#This Row],[OrderDate]]),"ddd")</f>
        <v>Wed</v>
      </c>
      <c r="Q8497" s="8" t="str">
        <f>TEXT(MONTH(Sales[[#This Row],[ShipDate]])*29,"mmm")</f>
        <v>Nov</v>
      </c>
      <c r="R8497">
        <v>1672</v>
      </c>
      <c r="S8497" t="s">
        <v>3035</v>
      </c>
      <c r="T8497" t="s">
        <v>90</v>
      </c>
      <c r="U8497">
        <v>10801</v>
      </c>
      <c r="V8497" s="1">
        <v>0</v>
      </c>
      <c r="W8497">
        <v>110</v>
      </c>
      <c r="X8497">
        <v>4</v>
      </c>
      <c r="Y8497">
        <v>224</v>
      </c>
      <c r="AD8497"/>
    </row>
    <row r="8498" spans="1:30" x14ac:dyDescent="0.25">
      <c r="A8498" t="s">
        <v>10</v>
      </c>
      <c r="B8498" s="2">
        <v>42691</v>
      </c>
      <c r="C8498" s="35">
        <f>YEAR(Sales[[#This Row],[ShipDate]])</f>
        <v>2016</v>
      </c>
      <c r="D8498" t="s">
        <v>36</v>
      </c>
      <c r="E8498" t="s">
        <v>69</v>
      </c>
      <c r="F8498" t="s">
        <v>59</v>
      </c>
      <c r="G8498" t="s">
        <v>25</v>
      </c>
      <c r="H8498" t="s">
        <v>696</v>
      </c>
      <c r="I8498" t="s">
        <v>149</v>
      </c>
      <c r="J8498" t="s">
        <v>13</v>
      </c>
      <c r="K8498" t="s">
        <v>3001</v>
      </c>
      <c r="L8498" t="s">
        <v>92</v>
      </c>
      <c r="M8498" t="s">
        <v>82</v>
      </c>
      <c r="N8498" t="str">
        <f>IF(ISBLANK(Sales[[#This Row],[return]]),"No",Sales[[#This Row],[return]])</f>
        <v>Yes</v>
      </c>
      <c r="O8498" s="2">
        <v>42685</v>
      </c>
      <c r="P8498" s="8" t="str">
        <f>TEXT(DAY(Sales[[#This Row],[OrderDate]]),"ddd")</f>
        <v>Wed</v>
      </c>
      <c r="Q8498" s="8" t="str">
        <f>TEXT(MONTH(Sales[[#This Row],[ShipDate]])*29,"mmm")</f>
        <v>Nov</v>
      </c>
      <c r="R8498">
        <v>1658</v>
      </c>
      <c r="S8498" t="s">
        <v>3221</v>
      </c>
      <c r="T8498" t="s">
        <v>90</v>
      </c>
      <c r="U8498">
        <v>10801</v>
      </c>
      <c r="V8498" s="1">
        <v>0</v>
      </c>
      <c r="W8498">
        <v>22</v>
      </c>
      <c r="X8498">
        <v>5</v>
      </c>
      <c r="Y8498">
        <v>46</v>
      </c>
      <c r="AD8498"/>
    </row>
    <row r="8499" spans="1:30" x14ac:dyDescent="0.25">
      <c r="A8499" t="s">
        <v>40</v>
      </c>
      <c r="B8499" s="2">
        <v>42605</v>
      </c>
      <c r="C8499" s="35">
        <f>YEAR(Sales[[#This Row],[ShipDate]])</f>
        <v>2016</v>
      </c>
      <c r="D8499" t="s">
        <v>36</v>
      </c>
      <c r="E8499" t="s">
        <v>31</v>
      </c>
      <c r="F8499" t="s">
        <v>39</v>
      </c>
      <c r="G8499" t="s">
        <v>25</v>
      </c>
      <c r="H8499" t="s">
        <v>249</v>
      </c>
      <c r="I8499" t="s">
        <v>598</v>
      </c>
      <c r="J8499" t="s">
        <v>13</v>
      </c>
      <c r="K8499" t="s">
        <v>2618</v>
      </c>
      <c r="L8499" t="s">
        <v>17</v>
      </c>
      <c r="N8499" t="str">
        <f>IF(ISBLANK(Sales[[#This Row],[return]]),"No",Sales[[#This Row],[return]])</f>
        <v>No</v>
      </c>
      <c r="O8499" s="2">
        <v>42601</v>
      </c>
      <c r="P8499" s="8" t="str">
        <f>TEXT(DAY(Sales[[#This Row],[OrderDate]]),"ddd")</f>
        <v>Thu</v>
      </c>
      <c r="Q8499" s="8" t="str">
        <f>TEXT(MONTH(Sales[[#This Row],[ShipDate]])*29,"mmm")</f>
        <v>Aug</v>
      </c>
      <c r="R8499">
        <v>1484</v>
      </c>
      <c r="S8499" t="s">
        <v>341</v>
      </c>
      <c r="T8499" t="s">
        <v>15</v>
      </c>
      <c r="U8499">
        <v>31907</v>
      </c>
      <c r="V8499" s="1">
        <v>0</v>
      </c>
      <c r="W8499">
        <v>10</v>
      </c>
      <c r="X8499">
        <v>3</v>
      </c>
      <c r="Y8499">
        <v>345</v>
      </c>
      <c r="AD8499"/>
    </row>
    <row r="8500" spans="1:30" x14ac:dyDescent="0.25">
      <c r="A8500" t="s">
        <v>40</v>
      </c>
      <c r="B8500" s="2">
        <v>42434</v>
      </c>
      <c r="C8500" s="35">
        <f>YEAR(Sales[[#This Row],[ShipDate]])</f>
        <v>2016</v>
      </c>
      <c r="D8500" t="s">
        <v>36</v>
      </c>
      <c r="E8500" t="s">
        <v>69</v>
      </c>
      <c r="F8500" t="s">
        <v>48</v>
      </c>
      <c r="G8500" t="s">
        <v>46</v>
      </c>
      <c r="H8500" t="s">
        <v>146</v>
      </c>
      <c r="I8500" t="s">
        <v>149</v>
      </c>
      <c r="J8500" t="s">
        <v>13</v>
      </c>
      <c r="K8500" t="s">
        <v>2940</v>
      </c>
      <c r="L8500" t="s">
        <v>92</v>
      </c>
      <c r="N8500" t="str">
        <f>IF(ISBLANK(Sales[[#This Row],[return]]),"No",Sales[[#This Row],[return]])</f>
        <v>No</v>
      </c>
      <c r="O8500" s="2">
        <v>42430</v>
      </c>
      <c r="P8500" s="8" t="str">
        <f>TEXT(DAY(Sales[[#This Row],[OrderDate]]),"ddd")</f>
        <v>Sun</v>
      </c>
      <c r="Q8500" s="8" t="str">
        <f>TEXT(MONTH(Sales[[#This Row],[ShipDate]])*29,"mmm")</f>
        <v>Mar</v>
      </c>
      <c r="R8500">
        <v>1423</v>
      </c>
      <c r="S8500" t="s">
        <v>2371</v>
      </c>
      <c r="T8500" t="s">
        <v>90</v>
      </c>
      <c r="U8500">
        <v>10035</v>
      </c>
      <c r="V8500" s="1">
        <v>0</v>
      </c>
      <c r="W8500">
        <v>2</v>
      </c>
      <c r="X8500">
        <v>3</v>
      </c>
      <c r="Y8500">
        <v>6</v>
      </c>
      <c r="AD8500"/>
    </row>
    <row r="8501" spans="1:30" x14ac:dyDescent="0.25">
      <c r="A8501" t="s">
        <v>10</v>
      </c>
      <c r="B8501" s="2">
        <v>42700</v>
      </c>
      <c r="C8501" s="35">
        <f>YEAR(Sales[[#This Row],[ShipDate]])</f>
        <v>2016</v>
      </c>
      <c r="D8501" t="s">
        <v>19</v>
      </c>
      <c r="E8501" t="s">
        <v>31</v>
      </c>
      <c r="F8501" t="s">
        <v>23</v>
      </c>
      <c r="G8501" t="s">
        <v>11</v>
      </c>
      <c r="H8501" t="s">
        <v>107</v>
      </c>
      <c r="I8501" t="s">
        <v>70</v>
      </c>
      <c r="J8501" t="s">
        <v>13</v>
      </c>
      <c r="K8501" t="s">
        <v>2624</v>
      </c>
      <c r="L8501" t="s">
        <v>68</v>
      </c>
      <c r="N8501" t="str">
        <f>IF(ISBLANK(Sales[[#This Row],[return]]),"No",Sales[[#This Row],[return]])</f>
        <v>No</v>
      </c>
      <c r="O8501" s="2">
        <v>42697</v>
      </c>
      <c r="P8501" s="8" t="str">
        <f>TEXT(DAY(Sales[[#This Row],[OrderDate]]),"ddd")</f>
        <v>Mon</v>
      </c>
      <c r="Q8501" s="8" t="str">
        <f>TEXT(MONTH(Sales[[#This Row],[ShipDate]])*29,"mmm")</f>
        <v>Nov</v>
      </c>
      <c r="R8501">
        <v>1214</v>
      </c>
      <c r="S8501" t="s">
        <v>1256</v>
      </c>
      <c r="T8501" t="s">
        <v>66</v>
      </c>
      <c r="U8501">
        <v>77095</v>
      </c>
      <c r="V8501" s="1">
        <v>0.3</v>
      </c>
      <c r="W8501">
        <v>-36</v>
      </c>
      <c r="X8501">
        <v>2</v>
      </c>
      <c r="Y8501">
        <v>155</v>
      </c>
      <c r="AD8501"/>
    </row>
    <row r="8502" spans="1:30" x14ac:dyDescent="0.25">
      <c r="A8502" t="s">
        <v>40</v>
      </c>
      <c r="B8502" s="2">
        <v>42703</v>
      </c>
      <c r="C8502" s="35">
        <f>YEAR(Sales[[#This Row],[ShipDate]])</f>
        <v>2016</v>
      </c>
      <c r="D8502" t="s">
        <v>36</v>
      </c>
      <c r="E8502" t="s">
        <v>18</v>
      </c>
      <c r="F8502" t="s">
        <v>23</v>
      </c>
      <c r="G8502" t="s">
        <v>11</v>
      </c>
      <c r="H8502" t="s">
        <v>26</v>
      </c>
      <c r="I8502" t="s">
        <v>32</v>
      </c>
      <c r="J8502" t="s">
        <v>13</v>
      </c>
      <c r="K8502" t="s">
        <v>1398</v>
      </c>
      <c r="L8502" t="s">
        <v>30</v>
      </c>
      <c r="N8502" t="str">
        <f>IF(ISBLANK(Sales[[#This Row],[return]]),"No",Sales[[#This Row],[return]])</f>
        <v>No</v>
      </c>
      <c r="O8502" s="2">
        <v>42699</v>
      </c>
      <c r="P8502" s="8" t="str">
        <f>TEXT(DAY(Sales[[#This Row],[OrderDate]]),"ddd")</f>
        <v>Wed</v>
      </c>
      <c r="Q8502" s="8" t="str">
        <f>TEXT(MONTH(Sales[[#This Row],[ShipDate]])*29,"mmm")</f>
        <v>Nov</v>
      </c>
      <c r="R8502">
        <v>837</v>
      </c>
      <c r="S8502" t="s">
        <v>1100</v>
      </c>
      <c r="T8502" t="s">
        <v>28</v>
      </c>
      <c r="U8502">
        <v>90004</v>
      </c>
      <c r="V8502" s="1">
        <v>0.2</v>
      </c>
      <c r="W8502">
        <v>54</v>
      </c>
      <c r="X8502">
        <v>4</v>
      </c>
      <c r="Y8502">
        <v>725</v>
      </c>
      <c r="AD8502"/>
    </row>
    <row r="8503" spans="1:30" x14ac:dyDescent="0.25">
      <c r="A8503" t="s">
        <v>40</v>
      </c>
      <c r="B8503" s="2">
        <v>42703</v>
      </c>
      <c r="C8503" s="35">
        <f>YEAR(Sales[[#This Row],[ShipDate]])</f>
        <v>2016</v>
      </c>
      <c r="D8503" t="s">
        <v>36</v>
      </c>
      <c r="E8503" t="s">
        <v>18</v>
      </c>
      <c r="F8503" t="s">
        <v>45</v>
      </c>
      <c r="G8503" t="s">
        <v>25</v>
      </c>
      <c r="H8503" t="s">
        <v>26</v>
      </c>
      <c r="I8503" t="s">
        <v>32</v>
      </c>
      <c r="J8503" t="s">
        <v>13</v>
      </c>
      <c r="K8503" t="s">
        <v>1398</v>
      </c>
      <c r="L8503" t="s">
        <v>30</v>
      </c>
      <c r="N8503" t="str">
        <f>IF(ISBLANK(Sales[[#This Row],[return]]),"No",Sales[[#This Row],[return]])</f>
        <v>No</v>
      </c>
      <c r="O8503" s="2">
        <v>42699</v>
      </c>
      <c r="P8503" s="8" t="str">
        <f>TEXT(DAY(Sales[[#This Row],[OrderDate]]),"ddd")</f>
        <v>Wed</v>
      </c>
      <c r="Q8503" s="8" t="str">
        <f>TEXT(MONTH(Sales[[#This Row],[ShipDate]])*29,"mmm")</f>
        <v>Nov</v>
      </c>
      <c r="R8503">
        <v>1508</v>
      </c>
      <c r="S8503" t="s">
        <v>1780</v>
      </c>
      <c r="T8503" t="s">
        <v>28</v>
      </c>
      <c r="U8503">
        <v>90004</v>
      </c>
      <c r="V8503" s="1">
        <v>0</v>
      </c>
      <c r="W8503">
        <v>3</v>
      </c>
      <c r="X8503">
        <v>3</v>
      </c>
      <c r="Y8503">
        <v>7</v>
      </c>
      <c r="AD8503"/>
    </row>
    <row r="8504" spans="1:30" x14ac:dyDescent="0.25">
      <c r="A8504" t="s">
        <v>40</v>
      </c>
      <c r="B8504" s="2">
        <v>42703</v>
      </c>
      <c r="C8504" s="35">
        <f>YEAR(Sales[[#This Row],[ShipDate]])</f>
        <v>2016</v>
      </c>
      <c r="D8504" t="s">
        <v>36</v>
      </c>
      <c r="E8504" t="s">
        <v>18</v>
      </c>
      <c r="F8504" t="s">
        <v>48</v>
      </c>
      <c r="G8504" t="s">
        <v>46</v>
      </c>
      <c r="H8504" t="s">
        <v>26</v>
      </c>
      <c r="I8504" t="s">
        <v>32</v>
      </c>
      <c r="J8504" t="s">
        <v>13</v>
      </c>
      <c r="K8504" t="s">
        <v>1398</v>
      </c>
      <c r="L8504" t="s">
        <v>30</v>
      </c>
      <c r="N8504" t="str">
        <f>IF(ISBLANK(Sales[[#This Row],[return]]),"No",Sales[[#This Row],[return]])</f>
        <v>No</v>
      </c>
      <c r="O8504" s="2">
        <v>42699</v>
      </c>
      <c r="P8504" s="8" t="str">
        <f>TEXT(DAY(Sales[[#This Row],[OrderDate]]),"ddd")</f>
        <v>Wed</v>
      </c>
      <c r="Q8504" s="8" t="str">
        <f>TEXT(MONTH(Sales[[#This Row],[ShipDate]])*29,"mmm")</f>
        <v>Nov</v>
      </c>
      <c r="R8504">
        <v>1022</v>
      </c>
      <c r="S8504" t="s">
        <v>463</v>
      </c>
      <c r="T8504" t="s">
        <v>28</v>
      </c>
      <c r="U8504">
        <v>90004</v>
      </c>
      <c r="V8504" s="1">
        <v>0.2</v>
      </c>
      <c r="W8504">
        <v>47</v>
      </c>
      <c r="X8504">
        <v>5</v>
      </c>
      <c r="Y8504">
        <v>540</v>
      </c>
      <c r="AD8504"/>
    </row>
    <row r="8505" spans="1:30" x14ac:dyDescent="0.25">
      <c r="A8505" t="s">
        <v>40</v>
      </c>
      <c r="B8505" s="2">
        <v>42659</v>
      </c>
      <c r="C8505" s="35">
        <f>YEAR(Sales[[#This Row],[ShipDate]])</f>
        <v>2016</v>
      </c>
      <c r="D8505" t="s">
        <v>19</v>
      </c>
      <c r="E8505" t="s">
        <v>31</v>
      </c>
      <c r="F8505" t="s">
        <v>50</v>
      </c>
      <c r="G8505" t="s">
        <v>25</v>
      </c>
      <c r="H8505" t="s">
        <v>55</v>
      </c>
      <c r="I8505" t="s">
        <v>1139</v>
      </c>
      <c r="J8505" t="s">
        <v>13</v>
      </c>
      <c r="K8505" t="s">
        <v>2610</v>
      </c>
      <c r="L8505" t="s">
        <v>92</v>
      </c>
      <c r="N8505" t="str">
        <f>IF(ISBLANK(Sales[[#This Row],[return]]),"No",Sales[[#This Row],[return]])</f>
        <v>No</v>
      </c>
      <c r="O8505" s="2">
        <v>42657</v>
      </c>
      <c r="P8505" s="8" t="str">
        <f>TEXT(DAY(Sales[[#This Row],[OrderDate]]),"ddd")</f>
        <v>Sat</v>
      </c>
      <c r="Q8505" s="8" t="str">
        <f>TEXT(MONTH(Sales[[#This Row],[ShipDate]])*29,"mmm")</f>
        <v>Oct</v>
      </c>
      <c r="R8505">
        <v>259</v>
      </c>
      <c r="S8505" t="s">
        <v>2219</v>
      </c>
      <c r="T8505" t="s">
        <v>90</v>
      </c>
      <c r="U8505">
        <v>3301</v>
      </c>
      <c r="V8505" s="1">
        <v>0</v>
      </c>
      <c r="W8505">
        <v>11</v>
      </c>
      <c r="X8505">
        <v>4</v>
      </c>
      <c r="Y8505">
        <v>23</v>
      </c>
      <c r="AD8505"/>
    </row>
    <row r="8506" spans="1:30" x14ac:dyDescent="0.25">
      <c r="A8506" t="s">
        <v>40</v>
      </c>
      <c r="B8506" s="2">
        <v>42659</v>
      </c>
      <c r="C8506" s="35">
        <f>YEAR(Sales[[#This Row],[ShipDate]])</f>
        <v>2016</v>
      </c>
      <c r="D8506" t="s">
        <v>19</v>
      </c>
      <c r="E8506" t="s">
        <v>31</v>
      </c>
      <c r="F8506" t="s">
        <v>39</v>
      </c>
      <c r="G8506" t="s">
        <v>25</v>
      </c>
      <c r="H8506" t="s">
        <v>55</v>
      </c>
      <c r="I8506" t="s">
        <v>1139</v>
      </c>
      <c r="J8506" t="s">
        <v>13</v>
      </c>
      <c r="K8506" t="s">
        <v>2610</v>
      </c>
      <c r="L8506" t="s">
        <v>92</v>
      </c>
      <c r="N8506" t="str">
        <f>IF(ISBLANK(Sales[[#This Row],[return]]),"No",Sales[[#This Row],[return]])</f>
        <v>No</v>
      </c>
      <c r="O8506" s="2">
        <v>42657</v>
      </c>
      <c r="P8506" s="8" t="str">
        <f>TEXT(DAY(Sales[[#This Row],[OrderDate]]),"ddd")</f>
        <v>Sat</v>
      </c>
      <c r="Q8506" s="8" t="str">
        <f>TEXT(MONTH(Sales[[#This Row],[ShipDate]])*29,"mmm")</f>
        <v>Oct</v>
      </c>
      <c r="R8506">
        <v>634</v>
      </c>
      <c r="S8506" t="s">
        <v>725</v>
      </c>
      <c r="T8506" t="s">
        <v>90</v>
      </c>
      <c r="U8506">
        <v>3301</v>
      </c>
      <c r="V8506" s="1">
        <v>0</v>
      </c>
      <c r="W8506">
        <v>16</v>
      </c>
      <c r="X8506">
        <v>5</v>
      </c>
      <c r="Y8506">
        <v>270</v>
      </c>
      <c r="AD8506"/>
    </row>
    <row r="8507" spans="1:30" x14ac:dyDescent="0.25">
      <c r="A8507" t="s">
        <v>24</v>
      </c>
      <c r="B8507" s="2">
        <v>42705</v>
      </c>
      <c r="C8507" s="35">
        <f>YEAR(Sales[[#This Row],[ShipDate]])</f>
        <v>2016</v>
      </c>
      <c r="D8507" t="s">
        <v>19</v>
      </c>
      <c r="E8507" t="s">
        <v>18</v>
      </c>
      <c r="F8507" t="s">
        <v>43</v>
      </c>
      <c r="G8507" t="s">
        <v>11</v>
      </c>
      <c r="H8507" t="s">
        <v>107</v>
      </c>
      <c r="I8507" t="s">
        <v>70</v>
      </c>
      <c r="J8507" t="s">
        <v>13</v>
      </c>
      <c r="K8507" t="s">
        <v>179</v>
      </c>
      <c r="L8507" t="s">
        <v>68</v>
      </c>
      <c r="N8507" t="str">
        <f>IF(ISBLANK(Sales[[#This Row],[return]]),"No",Sales[[#This Row],[return]])</f>
        <v>No</v>
      </c>
      <c r="O8507" s="2">
        <v>42700</v>
      </c>
      <c r="P8507" s="8" t="str">
        <f>TEXT(DAY(Sales[[#This Row],[OrderDate]]),"ddd")</f>
        <v>Thu</v>
      </c>
      <c r="Q8507" s="8" t="str">
        <f>TEXT(MONTH(Sales[[#This Row],[ShipDate]])*29,"mmm")</f>
        <v>Dec</v>
      </c>
      <c r="R8507">
        <v>565</v>
      </c>
      <c r="S8507" t="s">
        <v>185</v>
      </c>
      <c r="T8507" t="s">
        <v>66</v>
      </c>
      <c r="U8507">
        <v>77070</v>
      </c>
      <c r="V8507" s="1">
        <v>0.6</v>
      </c>
      <c r="W8507">
        <v>-14</v>
      </c>
      <c r="X8507">
        <v>5</v>
      </c>
      <c r="Y8507">
        <v>19</v>
      </c>
      <c r="AD8507"/>
    </row>
    <row r="8508" spans="1:30" x14ac:dyDescent="0.25">
      <c r="A8508" t="s">
        <v>10</v>
      </c>
      <c r="B8508" s="2">
        <v>42395</v>
      </c>
      <c r="C8508" s="35">
        <f>YEAR(Sales[[#This Row],[ShipDate]])</f>
        <v>2016</v>
      </c>
      <c r="D8508" t="s">
        <v>36</v>
      </c>
      <c r="E8508" t="s">
        <v>18</v>
      </c>
      <c r="F8508" t="s">
        <v>23</v>
      </c>
      <c r="G8508" t="s">
        <v>11</v>
      </c>
      <c r="H8508" t="s">
        <v>1549</v>
      </c>
      <c r="I8508" t="s">
        <v>786</v>
      </c>
      <c r="J8508" t="s">
        <v>13</v>
      </c>
      <c r="K8508" t="s">
        <v>1102</v>
      </c>
      <c r="L8508" t="s">
        <v>17</v>
      </c>
      <c r="N8508" t="str">
        <f>IF(ISBLANK(Sales[[#This Row],[return]]),"No",Sales[[#This Row],[return]])</f>
        <v>No</v>
      </c>
      <c r="O8508" s="2">
        <v>42389</v>
      </c>
      <c r="P8508" s="8" t="str">
        <f>TEXT(DAY(Sales[[#This Row],[OrderDate]]),"ddd")</f>
        <v>Fri</v>
      </c>
      <c r="Q8508" s="8" t="str">
        <f>TEXT(MONTH(Sales[[#This Row],[ShipDate]])*29,"mmm")</f>
        <v>Jan</v>
      </c>
      <c r="R8508">
        <v>826</v>
      </c>
      <c r="S8508" t="s">
        <v>736</v>
      </c>
      <c r="T8508" t="s">
        <v>15</v>
      </c>
      <c r="U8508">
        <v>72401</v>
      </c>
      <c r="V8508" s="1">
        <v>0</v>
      </c>
      <c r="W8508">
        <v>224</v>
      </c>
      <c r="X8508">
        <v>3</v>
      </c>
      <c r="Y8508">
        <v>1068</v>
      </c>
      <c r="AD8508"/>
    </row>
    <row r="8509" spans="1:30" x14ac:dyDescent="0.25">
      <c r="A8509" t="s">
        <v>10</v>
      </c>
      <c r="B8509" s="2">
        <v>42395</v>
      </c>
      <c r="C8509" s="35">
        <f>YEAR(Sales[[#This Row],[ShipDate]])</f>
        <v>2016</v>
      </c>
      <c r="D8509" t="s">
        <v>36</v>
      </c>
      <c r="E8509" t="s">
        <v>18</v>
      </c>
      <c r="F8509" t="s">
        <v>43</v>
      </c>
      <c r="G8509" t="s">
        <v>11</v>
      </c>
      <c r="H8509" t="s">
        <v>1549</v>
      </c>
      <c r="I8509" t="s">
        <v>786</v>
      </c>
      <c r="J8509" t="s">
        <v>13</v>
      </c>
      <c r="K8509" t="s">
        <v>1102</v>
      </c>
      <c r="L8509" t="s">
        <v>17</v>
      </c>
      <c r="N8509" t="str">
        <f>IF(ISBLANK(Sales[[#This Row],[return]]),"No",Sales[[#This Row],[return]])</f>
        <v>No</v>
      </c>
      <c r="O8509" s="2">
        <v>42389</v>
      </c>
      <c r="P8509" s="8" t="str">
        <f>TEXT(DAY(Sales[[#This Row],[OrderDate]]),"ddd")</f>
        <v>Fri</v>
      </c>
      <c r="Q8509" s="8" t="str">
        <f>TEXT(MONTH(Sales[[#This Row],[ShipDate]])*29,"mmm")</f>
        <v>Jan</v>
      </c>
      <c r="R8509">
        <v>565</v>
      </c>
      <c r="S8509" t="s">
        <v>185</v>
      </c>
      <c r="T8509" t="s">
        <v>15</v>
      </c>
      <c r="U8509">
        <v>72401</v>
      </c>
      <c r="V8509" s="1">
        <v>0</v>
      </c>
      <c r="W8509">
        <v>12</v>
      </c>
      <c r="X8509">
        <v>4</v>
      </c>
      <c r="Y8509">
        <v>39</v>
      </c>
      <c r="AD8509"/>
    </row>
    <row r="8510" spans="1:30" x14ac:dyDescent="0.25">
      <c r="A8510" t="s">
        <v>10</v>
      </c>
      <c r="B8510" s="2">
        <v>42395</v>
      </c>
      <c r="C8510" s="35">
        <f>YEAR(Sales[[#This Row],[ShipDate]])</f>
        <v>2016</v>
      </c>
      <c r="D8510" t="s">
        <v>36</v>
      </c>
      <c r="E8510" t="s">
        <v>18</v>
      </c>
      <c r="F8510" t="s">
        <v>45</v>
      </c>
      <c r="G8510" t="s">
        <v>25</v>
      </c>
      <c r="H8510" t="s">
        <v>1549</v>
      </c>
      <c r="I8510" t="s">
        <v>786</v>
      </c>
      <c r="J8510" t="s">
        <v>13</v>
      </c>
      <c r="K8510" t="s">
        <v>1102</v>
      </c>
      <c r="L8510" t="s">
        <v>17</v>
      </c>
      <c r="N8510" t="str">
        <f>IF(ISBLANK(Sales[[#This Row],[return]]),"No",Sales[[#This Row],[return]])</f>
        <v>No</v>
      </c>
      <c r="O8510" s="2">
        <v>42389</v>
      </c>
      <c r="P8510" s="8" t="str">
        <f>TEXT(DAY(Sales[[#This Row],[OrderDate]]),"ddd")</f>
        <v>Fri</v>
      </c>
      <c r="Q8510" s="8" t="str">
        <f>TEXT(MONTH(Sales[[#This Row],[ShipDate]])*29,"mmm")</f>
        <v>Jan</v>
      </c>
      <c r="R8510">
        <v>1142</v>
      </c>
      <c r="S8510" t="s">
        <v>808</v>
      </c>
      <c r="T8510" t="s">
        <v>15</v>
      </c>
      <c r="U8510">
        <v>72401</v>
      </c>
      <c r="V8510" s="1">
        <v>0</v>
      </c>
      <c r="W8510">
        <v>2</v>
      </c>
      <c r="X8510">
        <v>3</v>
      </c>
      <c r="Y8510">
        <v>7</v>
      </c>
      <c r="AD8510"/>
    </row>
    <row r="8511" spans="1:30" x14ac:dyDescent="0.25">
      <c r="A8511" t="s">
        <v>10</v>
      </c>
      <c r="B8511" s="2">
        <v>42395</v>
      </c>
      <c r="C8511" s="35">
        <f>YEAR(Sales[[#This Row],[ShipDate]])</f>
        <v>2016</v>
      </c>
      <c r="D8511" t="s">
        <v>36</v>
      </c>
      <c r="E8511" t="s">
        <v>18</v>
      </c>
      <c r="F8511" t="s">
        <v>104</v>
      </c>
      <c r="G8511" t="s">
        <v>25</v>
      </c>
      <c r="H8511" t="s">
        <v>1549</v>
      </c>
      <c r="I8511" t="s">
        <v>786</v>
      </c>
      <c r="J8511" t="s">
        <v>13</v>
      </c>
      <c r="K8511" t="s">
        <v>1102</v>
      </c>
      <c r="L8511" t="s">
        <v>17</v>
      </c>
      <c r="N8511" t="str">
        <f>IF(ISBLANK(Sales[[#This Row],[return]]),"No",Sales[[#This Row],[return]])</f>
        <v>No</v>
      </c>
      <c r="O8511" s="2">
        <v>42389</v>
      </c>
      <c r="P8511" s="8" t="str">
        <f>TEXT(DAY(Sales[[#This Row],[OrderDate]]),"ddd")</f>
        <v>Fri</v>
      </c>
      <c r="Q8511" s="8" t="str">
        <f>TEXT(MONTH(Sales[[#This Row],[ShipDate]])*29,"mmm")</f>
        <v>Jan</v>
      </c>
      <c r="R8511">
        <v>1501</v>
      </c>
      <c r="S8511" t="s">
        <v>332</v>
      </c>
      <c r="T8511" t="s">
        <v>15</v>
      </c>
      <c r="U8511">
        <v>72401</v>
      </c>
      <c r="V8511" s="1">
        <v>0</v>
      </c>
      <c r="W8511">
        <v>11</v>
      </c>
      <c r="X8511">
        <v>3</v>
      </c>
      <c r="Y8511">
        <v>23</v>
      </c>
      <c r="AD8511"/>
    </row>
    <row r="8512" spans="1:30" x14ac:dyDescent="0.25">
      <c r="A8512" t="s">
        <v>10</v>
      </c>
      <c r="B8512" s="2">
        <v>42395</v>
      </c>
      <c r="C8512" s="35">
        <f>YEAR(Sales[[#This Row],[ShipDate]])</f>
        <v>2016</v>
      </c>
      <c r="D8512" t="s">
        <v>36</v>
      </c>
      <c r="E8512" t="s">
        <v>18</v>
      </c>
      <c r="F8512" t="s">
        <v>45</v>
      </c>
      <c r="G8512" t="s">
        <v>25</v>
      </c>
      <c r="H8512" t="s">
        <v>1549</v>
      </c>
      <c r="I8512" t="s">
        <v>786</v>
      </c>
      <c r="J8512" t="s">
        <v>13</v>
      </c>
      <c r="K8512" t="s">
        <v>1102</v>
      </c>
      <c r="L8512" t="s">
        <v>17</v>
      </c>
      <c r="N8512" t="str">
        <f>IF(ISBLANK(Sales[[#This Row],[return]]),"No",Sales[[#This Row],[return]])</f>
        <v>No</v>
      </c>
      <c r="O8512" s="2">
        <v>42389</v>
      </c>
      <c r="P8512" s="8" t="str">
        <f>TEXT(DAY(Sales[[#This Row],[OrderDate]]),"ddd")</f>
        <v>Fri</v>
      </c>
      <c r="Q8512" s="8" t="str">
        <f>TEXT(MONTH(Sales[[#This Row],[ShipDate]])*29,"mmm")</f>
        <v>Jan</v>
      </c>
      <c r="R8512">
        <v>1169</v>
      </c>
      <c r="S8512" t="s">
        <v>1695</v>
      </c>
      <c r="T8512" t="s">
        <v>15</v>
      </c>
      <c r="U8512">
        <v>72401</v>
      </c>
      <c r="V8512" s="1">
        <v>0</v>
      </c>
      <c r="W8512">
        <v>7</v>
      </c>
      <c r="X8512">
        <v>7</v>
      </c>
      <c r="Y8512">
        <v>23</v>
      </c>
      <c r="AD8512"/>
    </row>
    <row r="8513" spans="1:30" x14ac:dyDescent="0.25">
      <c r="A8513" t="s">
        <v>10</v>
      </c>
      <c r="B8513" s="2">
        <v>42395</v>
      </c>
      <c r="C8513" s="35">
        <f>YEAR(Sales[[#This Row],[ShipDate]])</f>
        <v>2016</v>
      </c>
      <c r="D8513" t="s">
        <v>36</v>
      </c>
      <c r="E8513" t="s">
        <v>18</v>
      </c>
      <c r="F8513" t="s">
        <v>48</v>
      </c>
      <c r="G8513" t="s">
        <v>46</v>
      </c>
      <c r="H8513" t="s">
        <v>1549</v>
      </c>
      <c r="I8513" t="s">
        <v>786</v>
      </c>
      <c r="J8513" t="s">
        <v>13</v>
      </c>
      <c r="K8513" t="s">
        <v>1102</v>
      </c>
      <c r="L8513" t="s">
        <v>17</v>
      </c>
      <c r="N8513" t="str">
        <f>IF(ISBLANK(Sales[[#This Row],[return]]),"No",Sales[[#This Row],[return]])</f>
        <v>No</v>
      </c>
      <c r="O8513" s="2">
        <v>42389</v>
      </c>
      <c r="P8513" s="8" t="str">
        <f>TEXT(DAY(Sales[[#This Row],[OrderDate]]),"ddd")</f>
        <v>Fri</v>
      </c>
      <c r="Q8513" s="8" t="str">
        <f>TEXT(MONTH(Sales[[#This Row],[ShipDate]])*29,"mmm")</f>
        <v>Jan</v>
      </c>
      <c r="R8513">
        <v>145</v>
      </c>
      <c r="S8513" t="s">
        <v>2494</v>
      </c>
      <c r="T8513" t="s">
        <v>15</v>
      </c>
      <c r="U8513">
        <v>72401</v>
      </c>
      <c r="V8513" s="1">
        <v>0</v>
      </c>
      <c r="W8513">
        <v>182</v>
      </c>
      <c r="X8513">
        <v>7</v>
      </c>
      <c r="Y8513">
        <v>700</v>
      </c>
      <c r="AD8513"/>
    </row>
    <row r="8514" spans="1:30" x14ac:dyDescent="0.25">
      <c r="A8514" t="s">
        <v>40</v>
      </c>
      <c r="B8514" s="2">
        <v>42705</v>
      </c>
      <c r="C8514" s="35">
        <f>YEAR(Sales[[#This Row],[ShipDate]])</f>
        <v>2016</v>
      </c>
      <c r="D8514" t="s">
        <v>36</v>
      </c>
      <c r="E8514" t="s">
        <v>69</v>
      </c>
      <c r="F8514" t="s">
        <v>59</v>
      </c>
      <c r="G8514" t="s">
        <v>25</v>
      </c>
      <c r="H8514" t="s">
        <v>79</v>
      </c>
      <c r="I8514" t="s">
        <v>32</v>
      </c>
      <c r="J8514" t="s">
        <v>13</v>
      </c>
      <c r="K8514" t="s">
        <v>275</v>
      </c>
      <c r="L8514" t="s">
        <v>30</v>
      </c>
      <c r="N8514" t="str">
        <f>IF(ISBLANK(Sales[[#This Row],[return]]),"No",Sales[[#This Row],[return]])</f>
        <v>No</v>
      </c>
      <c r="O8514" s="2">
        <v>42700</v>
      </c>
      <c r="P8514" s="8" t="str">
        <f>TEXT(DAY(Sales[[#This Row],[OrderDate]]),"ddd")</f>
        <v>Thu</v>
      </c>
      <c r="Q8514" s="8" t="str">
        <f>TEXT(MONTH(Sales[[#This Row],[ShipDate]])*29,"mmm")</f>
        <v>Dec</v>
      </c>
      <c r="R8514">
        <v>1684</v>
      </c>
      <c r="S8514" t="s">
        <v>1966</v>
      </c>
      <c r="T8514" t="s">
        <v>28</v>
      </c>
      <c r="U8514">
        <v>94109</v>
      </c>
      <c r="V8514" s="1">
        <v>0</v>
      </c>
      <c r="W8514">
        <v>40</v>
      </c>
      <c r="X8514">
        <v>2</v>
      </c>
      <c r="Y8514">
        <v>82</v>
      </c>
      <c r="AD8514"/>
    </row>
    <row r="8515" spans="1:30" x14ac:dyDescent="0.25">
      <c r="A8515" t="s">
        <v>40</v>
      </c>
      <c r="B8515" s="2">
        <v>42695</v>
      </c>
      <c r="C8515" s="35">
        <f>YEAR(Sales[[#This Row],[ShipDate]])</f>
        <v>2016</v>
      </c>
      <c r="D8515" t="s">
        <v>36</v>
      </c>
      <c r="E8515" t="s">
        <v>69</v>
      </c>
      <c r="F8515" t="s">
        <v>50</v>
      </c>
      <c r="G8515" t="s">
        <v>25</v>
      </c>
      <c r="H8515" t="s">
        <v>268</v>
      </c>
      <c r="I8515" t="s">
        <v>142</v>
      </c>
      <c r="J8515" t="s">
        <v>13</v>
      </c>
      <c r="K8515" t="s">
        <v>973</v>
      </c>
      <c r="L8515" t="s">
        <v>68</v>
      </c>
      <c r="N8515" t="str">
        <f>IF(ISBLANK(Sales[[#This Row],[return]]),"No",Sales[[#This Row],[return]])</f>
        <v>No</v>
      </c>
      <c r="O8515" s="2">
        <v>42690</v>
      </c>
      <c r="P8515" s="8" t="str">
        <f>TEXT(DAY(Sales[[#This Row],[OrderDate]]),"ddd")</f>
        <v>Mon</v>
      </c>
      <c r="Q8515" s="8" t="str">
        <f>TEXT(MONTH(Sales[[#This Row],[ShipDate]])*29,"mmm")</f>
        <v>Nov</v>
      </c>
      <c r="R8515">
        <v>1633</v>
      </c>
      <c r="S8515" t="s">
        <v>97</v>
      </c>
      <c r="T8515" t="s">
        <v>66</v>
      </c>
      <c r="U8515">
        <v>47401</v>
      </c>
      <c r="V8515" s="1">
        <v>0</v>
      </c>
      <c r="W8515">
        <v>14</v>
      </c>
      <c r="X8515">
        <v>4</v>
      </c>
      <c r="Y8515">
        <v>29</v>
      </c>
      <c r="AD8515"/>
    </row>
    <row r="8516" spans="1:30" x14ac:dyDescent="0.25">
      <c r="A8516" t="s">
        <v>40</v>
      </c>
      <c r="B8516" s="2">
        <v>42695</v>
      </c>
      <c r="C8516" s="35">
        <f>YEAR(Sales[[#This Row],[ShipDate]])</f>
        <v>2016</v>
      </c>
      <c r="D8516" t="s">
        <v>36</v>
      </c>
      <c r="E8516" t="s">
        <v>69</v>
      </c>
      <c r="F8516" t="s">
        <v>104</v>
      </c>
      <c r="G8516" t="s">
        <v>25</v>
      </c>
      <c r="H8516" t="s">
        <v>268</v>
      </c>
      <c r="I8516" t="s">
        <v>142</v>
      </c>
      <c r="J8516" t="s">
        <v>13</v>
      </c>
      <c r="K8516" t="s">
        <v>973</v>
      </c>
      <c r="L8516" t="s">
        <v>68</v>
      </c>
      <c r="N8516" t="str">
        <f>IF(ISBLANK(Sales[[#This Row],[return]]),"No",Sales[[#This Row],[return]])</f>
        <v>No</v>
      </c>
      <c r="O8516" s="2">
        <v>42690</v>
      </c>
      <c r="P8516" s="8" t="str">
        <f>TEXT(DAY(Sales[[#This Row],[OrderDate]]),"ddd")</f>
        <v>Mon</v>
      </c>
      <c r="Q8516" s="8" t="str">
        <f>TEXT(MONTH(Sales[[#This Row],[ShipDate]])*29,"mmm")</f>
        <v>Nov</v>
      </c>
      <c r="R8516">
        <v>4</v>
      </c>
      <c r="S8516" t="s">
        <v>1781</v>
      </c>
      <c r="T8516" t="s">
        <v>66</v>
      </c>
      <c r="U8516">
        <v>47401</v>
      </c>
      <c r="V8516" s="1">
        <v>0</v>
      </c>
      <c r="W8516">
        <v>37</v>
      </c>
      <c r="X8516">
        <v>5</v>
      </c>
      <c r="Y8516">
        <v>78</v>
      </c>
      <c r="AD8516"/>
    </row>
    <row r="8517" spans="1:30" x14ac:dyDescent="0.25">
      <c r="A8517" t="s">
        <v>40</v>
      </c>
      <c r="B8517" s="2">
        <v>42695</v>
      </c>
      <c r="C8517" s="35">
        <f>YEAR(Sales[[#This Row],[ShipDate]])</f>
        <v>2016</v>
      </c>
      <c r="D8517" t="s">
        <v>36</v>
      </c>
      <c r="E8517" t="s">
        <v>69</v>
      </c>
      <c r="F8517" t="s">
        <v>39</v>
      </c>
      <c r="G8517" t="s">
        <v>25</v>
      </c>
      <c r="H8517" t="s">
        <v>268</v>
      </c>
      <c r="I8517" t="s">
        <v>142</v>
      </c>
      <c r="J8517" t="s">
        <v>13</v>
      </c>
      <c r="K8517" t="s">
        <v>973</v>
      </c>
      <c r="L8517" t="s">
        <v>68</v>
      </c>
      <c r="N8517" t="str">
        <f>IF(ISBLANK(Sales[[#This Row],[return]]),"No",Sales[[#This Row],[return]])</f>
        <v>No</v>
      </c>
      <c r="O8517" s="2">
        <v>42690</v>
      </c>
      <c r="P8517" s="8" t="str">
        <f>TEXT(DAY(Sales[[#This Row],[OrderDate]]),"ddd")</f>
        <v>Mon</v>
      </c>
      <c r="Q8517" s="8" t="str">
        <f>TEXT(MONTH(Sales[[#This Row],[ShipDate]])*29,"mmm")</f>
        <v>Nov</v>
      </c>
      <c r="R8517">
        <v>666</v>
      </c>
      <c r="S8517" t="s">
        <v>563</v>
      </c>
      <c r="T8517" t="s">
        <v>66</v>
      </c>
      <c r="U8517">
        <v>47401</v>
      </c>
      <c r="V8517" s="1">
        <v>0</v>
      </c>
      <c r="W8517">
        <v>42</v>
      </c>
      <c r="X8517">
        <v>5</v>
      </c>
      <c r="Y8517">
        <v>169</v>
      </c>
      <c r="AD8517"/>
    </row>
    <row r="8518" spans="1:30" x14ac:dyDescent="0.25">
      <c r="A8518" t="s">
        <v>40</v>
      </c>
      <c r="B8518" s="2">
        <v>42695</v>
      </c>
      <c r="C8518" s="35">
        <f>YEAR(Sales[[#This Row],[ShipDate]])</f>
        <v>2016</v>
      </c>
      <c r="D8518" t="s">
        <v>36</v>
      </c>
      <c r="E8518" t="s">
        <v>69</v>
      </c>
      <c r="F8518" t="s">
        <v>59</v>
      </c>
      <c r="G8518" t="s">
        <v>25</v>
      </c>
      <c r="H8518" t="s">
        <v>268</v>
      </c>
      <c r="I8518" t="s">
        <v>142</v>
      </c>
      <c r="J8518" t="s">
        <v>13</v>
      </c>
      <c r="K8518" t="s">
        <v>973</v>
      </c>
      <c r="L8518" t="s">
        <v>68</v>
      </c>
      <c r="N8518" t="str">
        <f>IF(ISBLANK(Sales[[#This Row],[return]]),"No",Sales[[#This Row],[return]])</f>
        <v>No</v>
      </c>
      <c r="O8518" s="2">
        <v>42690</v>
      </c>
      <c r="P8518" s="8" t="str">
        <f>TEXT(DAY(Sales[[#This Row],[OrderDate]]),"ddd")</f>
        <v>Mon</v>
      </c>
      <c r="Q8518" s="8" t="str">
        <f>TEXT(MONTH(Sales[[#This Row],[ShipDate]])*29,"mmm")</f>
        <v>Nov</v>
      </c>
      <c r="R8518">
        <v>1751</v>
      </c>
      <c r="S8518" t="s">
        <v>1830</v>
      </c>
      <c r="T8518" t="s">
        <v>66</v>
      </c>
      <c r="U8518">
        <v>47401</v>
      </c>
      <c r="V8518" s="1">
        <v>0</v>
      </c>
      <c r="W8518">
        <v>14</v>
      </c>
      <c r="X8518">
        <v>6</v>
      </c>
      <c r="Y8518">
        <v>32</v>
      </c>
      <c r="AD8518"/>
    </row>
    <row r="8519" spans="1:30" x14ac:dyDescent="0.25">
      <c r="A8519" t="s">
        <v>10</v>
      </c>
      <c r="B8519" s="2">
        <v>42395</v>
      </c>
      <c r="C8519" s="35">
        <f>YEAR(Sales[[#This Row],[ShipDate]])</f>
        <v>2016</v>
      </c>
      <c r="D8519" t="s">
        <v>36</v>
      </c>
      <c r="E8519" t="s">
        <v>31</v>
      </c>
      <c r="F8519" t="s">
        <v>50</v>
      </c>
      <c r="G8519" t="s">
        <v>25</v>
      </c>
      <c r="H8519" t="s">
        <v>2234</v>
      </c>
      <c r="I8519" t="s">
        <v>180</v>
      </c>
      <c r="J8519" t="s">
        <v>13</v>
      </c>
      <c r="K8519" t="s">
        <v>620</v>
      </c>
      <c r="L8519" t="s">
        <v>17</v>
      </c>
      <c r="N8519" t="str">
        <f>IF(ISBLANK(Sales[[#This Row],[return]]),"No",Sales[[#This Row],[return]])</f>
        <v>No</v>
      </c>
      <c r="O8519" s="2">
        <v>42389</v>
      </c>
      <c r="P8519" s="8" t="str">
        <f>TEXT(DAY(Sales[[#This Row],[OrderDate]]),"ddd")</f>
        <v>Fri</v>
      </c>
      <c r="Q8519" s="8" t="str">
        <f>TEXT(MONTH(Sales[[#This Row],[ShipDate]])*29,"mmm")</f>
        <v>Jan</v>
      </c>
      <c r="R8519">
        <v>686</v>
      </c>
      <c r="S8519" t="s">
        <v>1839</v>
      </c>
      <c r="T8519" t="s">
        <v>15</v>
      </c>
      <c r="U8519">
        <v>37167</v>
      </c>
      <c r="V8519" s="1">
        <v>0.7</v>
      </c>
      <c r="W8519">
        <v>-52</v>
      </c>
      <c r="X8519">
        <v>1</v>
      </c>
      <c r="Y8519">
        <v>67</v>
      </c>
      <c r="AD8519"/>
    </row>
    <row r="8520" spans="1:30" x14ac:dyDescent="0.25">
      <c r="A8520" t="s">
        <v>24</v>
      </c>
      <c r="B8520" s="2">
        <v>42497</v>
      </c>
      <c r="C8520" s="35">
        <f>YEAR(Sales[[#This Row],[ShipDate]])</f>
        <v>2016</v>
      </c>
      <c r="D8520" t="s">
        <v>113</v>
      </c>
      <c r="E8520" t="s">
        <v>31</v>
      </c>
      <c r="F8520" t="s">
        <v>43</v>
      </c>
      <c r="G8520" t="s">
        <v>11</v>
      </c>
      <c r="H8520" t="s">
        <v>60</v>
      </c>
      <c r="I8520" t="s">
        <v>63</v>
      </c>
      <c r="J8520" t="s">
        <v>13</v>
      </c>
      <c r="K8520" t="s">
        <v>2618</v>
      </c>
      <c r="L8520" t="s">
        <v>30</v>
      </c>
      <c r="N8520" t="str">
        <f>IF(ISBLANK(Sales[[#This Row],[return]]),"No",Sales[[#This Row],[return]])</f>
        <v>No</v>
      </c>
      <c r="O8520" s="2">
        <v>42494</v>
      </c>
      <c r="P8520" s="8" t="str">
        <f>TEXT(DAY(Sales[[#This Row],[OrderDate]]),"ddd")</f>
        <v>Wed</v>
      </c>
      <c r="Q8520" s="8" t="str">
        <f>TEXT(MONTH(Sales[[#This Row],[ShipDate]])*29,"mmm")</f>
        <v>May</v>
      </c>
      <c r="R8520">
        <v>587</v>
      </c>
      <c r="S8520" t="s">
        <v>1391</v>
      </c>
      <c r="T8520" t="s">
        <v>28</v>
      </c>
      <c r="U8520">
        <v>98105</v>
      </c>
      <c r="V8520" s="1">
        <v>0</v>
      </c>
      <c r="W8520">
        <v>4</v>
      </c>
      <c r="X8520">
        <v>7</v>
      </c>
      <c r="Y8520">
        <v>12</v>
      </c>
      <c r="AD8520"/>
    </row>
    <row r="8521" spans="1:30" x14ac:dyDescent="0.25">
      <c r="A8521" t="s">
        <v>24</v>
      </c>
      <c r="B8521" s="2">
        <v>42497</v>
      </c>
      <c r="C8521" s="35">
        <f>YEAR(Sales[[#This Row],[ShipDate]])</f>
        <v>2016</v>
      </c>
      <c r="D8521" t="s">
        <v>113</v>
      </c>
      <c r="E8521" t="s">
        <v>31</v>
      </c>
      <c r="F8521" t="s">
        <v>52</v>
      </c>
      <c r="G8521" t="s">
        <v>25</v>
      </c>
      <c r="H8521" t="s">
        <v>60</v>
      </c>
      <c r="I8521" t="s">
        <v>63</v>
      </c>
      <c r="J8521" t="s">
        <v>13</v>
      </c>
      <c r="K8521" t="s">
        <v>2618</v>
      </c>
      <c r="L8521" t="s">
        <v>30</v>
      </c>
      <c r="N8521" t="str">
        <f>IF(ISBLANK(Sales[[#This Row],[return]]),"No",Sales[[#This Row],[return]])</f>
        <v>No</v>
      </c>
      <c r="O8521" s="2">
        <v>42494</v>
      </c>
      <c r="P8521" s="8" t="str">
        <f>TEXT(DAY(Sales[[#This Row],[OrderDate]]),"ddd")</f>
        <v>Wed</v>
      </c>
      <c r="Q8521" s="8" t="str">
        <f>TEXT(MONTH(Sales[[#This Row],[ShipDate]])*29,"mmm")</f>
        <v>May</v>
      </c>
      <c r="R8521">
        <v>812</v>
      </c>
      <c r="S8521" t="s">
        <v>624</v>
      </c>
      <c r="T8521" t="s">
        <v>28</v>
      </c>
      <c r="U8521">
        <v>98105</v>
      </c>
      <c r="V8521" s="1">
        <v>0</v>
      </c>
      <c r="W8521">
        <v>19</v>
      </c>
      <c r="X8521">
        <v>4</v>
      </c>
      <c r="Y8521">
        <v>58</v>
      </c>
      <c r="AD8521"/>
    </row>
    <row r="8522" spans="1:30" x14ac:dyDescent="0.25">
      <c r="A8522" t="s">
        <v>40</v>
      </c>
      <c r="B8522" s="2">
        <v>42450</v>
      </c>
      <c r="C8522" s="35">
        <f>YEAR(Sales[[#This Row],[ShipDate]])</f>
        <v>2016</v>
      </c>
      <c r="D8522" t="s">
        <v>36</v>
      </c>
      <c r="E8522" t="s">
        <v>31</v>
      </c>
      <c r="F8522" t="s">
        <v>38</v>
      </c>
      <c r="G8522" t="s">
        <v>11</v>
      </c>
      <c r="H8522" t="s">
        <v>146</v>
      </c>
      <c r="I8522" t="s">
        <v>149</v>
      </c>
      <c r="J8522" t="s">
        <v>13</v>
      </c>
      <c r="K8522" t="s">
        <v>1076</v>
      </c>
      <c r="L8522" t="s">
        <v>92</v>
      </c>
      <c r="N8522" t="str">
        <f>IF(ISBLANK(Sales[[#This Row],[return]]),"No",Sales[[#This Row],[return]])</f>
        <v>No</v>
      </c>
      <c r="O8522" s="2">
        <v>42446</v>
      </c>
      <c r="P8522" s="8" t="str">
        <f>TEXT(DAY(Sales[[#This Row],[OrderDate]]),"ddd")</f>
        <v>Tue</v>
      </c>
      <c r="Q8522" s="8" t="str">
        <f>TEXT(MONTH(Sales[[#This Row],[ShipDate]])*29,"mmm")</f>
        <v>Mar</v>
      </c>
      <c r="R8522">
        <v>820</v>
      </c>
      <c r="S8522" t="s">
        <v>3273</v>
      </c>
      <c r="T8522" t="s">
        <v>90</v>
      </c>
      <c r="U8522">
        <v>10024</v>
      </c>
      <c r="V8522" s="1">
        <v>0.4</v>
      </c>
      <c r="W8522">
        <v>-123</v>
      </c>
      <c r="X8522">
        <v>3</v>
      </c>
      <c r="Y8522">
        <v>614</v>
      </c>
      <c r="AD8522"/>
    </row>
    <row r="8523" spans="1:30" x14ac:dyDescent="0.25">
      <c r="A8523" t="s">
        <v>40</v>
      </c>
      <c r="B8523" s="2">
        <v>42450</v>
      </c>
      <c r="C8523" s="35">
        <f>YEAR(Sales[[#This Row],[ShipDate]])</f>
        <v>2016</v>
      </c>
      <c r="D8523" t="s">
        <v>36</v>
      </c>
      <c r="E8523" t="s">
        <v>31</v>
      </c>
      <c r="F8523" t="s">
        <v>38</v>
      </c>
      <c r="G8523" t="s">
        <v>11</v>
      </c>
      <c r="H8523" t="s">
        <v>146</v>
      </c>
      <c r="I8523" t="s">
        <v>149</v>
      </c>
      <c r="J8523" t="s">
        <v>13</v>
      </c>
      <c r="K8523" t="s">
        <v>1076</v>
      </c>
      <c r="L8523" t="s">
        <v>92</v>
      </c>
      <c r="N8523" t="str">
        <f>IF(ISBLANK(Sales[[#This Row],[return]]),"No",Sales[[#This Row],[return]])</f>
        <v>No</v>
      </c>
      <c r="O8523" s="2">
        <v>42446</v>
      </c>
      <c r="P8523" s="8" t="str">
        <f>TEXT(DAY(Sales[[#This Row],[OrderDate]]),"ddd")</f>
        <v>Tue</v>
      </c>
      <c r="Q8523" s="8" t="str">
        <f>TEXT(MONTH(Sales[[#This Row],[ShipDate]])*29,"mmm")</f>
        <v>Mar</v>
      </c>
      <c r="R8523">
        <v>278</v>
      </c>
      <c r="S8523" t="s">
        <v>2612</v>
      </c>
      <c r="T8523" t="s">
        <v>90</v>
      </c>
      <c r="U8523">
        <v>10024</v>
      </c>
      <c r="V8523" s="1">
        <v>0.4</v>
      </c>
      <c r="W8523">
        <v>-554</v>
      </c>
      <c r="X8523">
        <v>4</v>
      </c>
      <c r="Y8523">
        <v>1072</v>
      </c>
      <c r="AD8523"/>
    </row>
    <row r="8524" spans="1:30" x14ac:dyDescent="0.25">
      <c r="A8524" t="s">
        <v>40</v>
      </c>
      <c r="B8524" s="2">
        <v>42450</v>
      </c>
      <c r="C8524" s="35">
        <f>YEAR(Sales[[#This Row],[ShipDate]])</f>
        <v>2016</v>
      </c>
      <c r="D8524" t="s">
        <v>36</v>
      </c>
      <c r="E8524" t="s">
        <v>31</v>
      </c>
      <c r="F8524" t="s">
        <v>38</v>
      </c>
      <c r="G8524" t="s">
        <v>11</v>
      </c>
      <c r="H8524" t="s">
        <v>146</v>
      </c>
      <c r="I8524" t="s">
        <v>149</v>
      </c>
      <c r="J8524" t="s">
        <v>13</v>
      </c>
      <c r="K8524" t="s">
        <v>1076</v>
      </c>
      <c r="L8524" t="s">
        <v>92</v>
      </c>
      <c r="N8524" t="str">
        <f>IF(ISBLANK(Sales[[#This Row],[return]]),"No",Sales[[#This Row],[return]])</f>
        <v>No</v>
      </c>
      <c r="O8524" s="2">
        <v>42446</v>
      </c>
      <c r="P8524" s="8" t="str">
        <f>TEXT(DAY(Sales[[#This Row],[OrderDate]]),"ddd")</f>
        <v>Tue</v>
      </c>
      <c r="Q8524" s="8" t="str">
        <f>TEXT(MONTH(Sales[[#This Row],[ShipDate]])*29,"mmm")</f>
        <v>Mar</v>
      </c>
      <c r="R8524">
        <v>370</v>
      </c>
      <c r="S8524" t="s">
        <v>439</v>
      </c>
      <c r="T8524" t="s">
        <v>90</v>
      </c>
      <c r="U8524">
        <v>10024</v>
      </c>
      <c r="V8524" s="1">
        <v>0.4</v>
      </c>
      <c r="W8524">
        <v>-448</v>
      </c>
      <c r="X8524">
        <v>7</v>
      </c>
      <c r="Y8524">
        <v>1580</v>
      </c>
      <c r="AD8524"/>
    </row>
    <row r="8525" spans="1:30" x14ac:dyDescent="0.25">
      <c r="A8525" t="s">
        <v>40</v>
      </c>
      <c r="B8525" s="2">
        <v>42450</v>
      </c>
      <c r="C8525" s="35">
        <f>YEAR(Sales[[#This Row],[ShipDate]])</f>
        <v>2016</v>
      </c>
      <c r="D8525" t="s">
        <v>36</v>
      </c>
      <c r="E8525" t="s">
        <v>31</v>
      </c>
      <c r="F8525" t="s">
        <v>59</v>
      </c>
      <c r="G8525" t="s">
        <v>25</v>
      </c>
      <c r="H8525" t="s">
        <v>146</v>
      </c>
      <c r="I8525" t="s">
        <v>149</v>
      </c>
      <c r="J8525" t="s">
        <v>13</v>
      </c>
      <c r="K8525" t="s">
        <v>1076</v>
      </c>
      <c r="L8525" t="s">
        <v>92</v>
      </c>
      <c r="N8525" t="str">
        <f>IF(ISBLANK(Sales[[#This Row],[return]]),"No",Sales[[#This Row],[return]])</f>
        <v>No</v>
      </c>
      <c r="O8525" s="2">
        <v>42446</v>
      </c>
      <c r="P8525" s="8" t="str">
        <f>TEXT(DAY(Sales[[#This Row],[OrderDate]]),"ddd")</f>
        <v>Tue</v>
      </c>
      <c r="Q8525" s="8" t="str">
        <f>TEXT(MONTH(Sales[[#This Row],[ShipDate]])*29,"mmm")</f>
        <v>Mar</v>
      </c>
      <c r="R8525">
        <v>1711</v>
      </c>
      <c r="S8525" t="s">
        <v>2834</v>
      </c>
      <c r="T8525" t="s">
        <v>90</v>
      </c>
      <c r="U8525">
        <v>10024</v>
      </c>
      <c r="V8525" s="1">
        <v>0</v>
      </c>
      <c r="W8525">
        <v>76</v>
      </c>
      <c r="X8525">
        <v>4</v>
      </c>
      <c r="Y8525">
        <v>155</v>
      </c>
      <c r="AD8525"/>
    </row>
    <row r="8526" spans="1:30" x14ac:dyDescent="0.25">
      <c r="A8526" t="s">
        <v>40</v>
      </c>
      <c r="B8526" s="2">
        <v>42450</v>
      </c>
      <c r="C8526" s="35">
        <f>YEAR(Sales[[#This Row],[ShipDate]])</f>
        <v>2016</v>
      </c>
      <c r="D8526" t="s">
        <v>36</v>
      </c>
      <c r="E8526" t="s">
        <v>31</v>
      </c>
      <c r="F8526" t="s">
        <v>59</v>
      </c>
      <c r="G8526" t="s">
        <v>25</v>
      </c>
      <c r="H8526" t="s">
        <v>146</v>
      </c>
      <c r="I8526" t="s">
        <v>149</v>
      </c>
      <c r="J8526" t="s">
        <v>13</v>
      </c>
      <c r="K8526" t="s">
        <v>1076</v>
      </c>
      <c r="L8526" t="s">
        <v>92</v>
      </c>
      <c r="N8526" t="str">
        <f>IF(ISBLANK(Sales[[#This Row],[return]]),"No",Sales[[#This Row],[return]])</f>
        <v>No</v>
      </c>
      <c r="O8526" s="2">
        <v>42446</v>
      </c>
      <c r="P8526" s="8" t="str">
        <f>TEXT(DAY(Sales[[#This Row],[OrderDate]]),"ddd")</f>
        <v>Tue</v>
      </c>
      <c r="Q8526" s="8" t="str">
        <f>TEXT(MONTH(Sales[[#This Row],[ShipDate]])*29,"mmm")</f>
        <v>Mar</v>
      </c>
      <c r="R8526">
        <v>1720</v>
      </c>
      <c r="S8526" t="s">
        <v>2837</v>
      </c>
      <c r="T8526" t="s">
        <v>90</v>
      </c>
      <c r="U8526">
        <v>10024</v>
      </c>
      <c r="V8526" s="1">
        <v>0</v>
      </c>
      <c r="W8526">
        <v>16</v>
      </c>
      <c r="X8526">
        <v>7</v>
      </c>
      <c r="Y8526">
        <v>35</v>
      </c>
      <c r="AD8526"/>
    </row>
    <row r="8527" spans="1:30" x14ac:dyDescent="0.25">
      <c r="A8527" t="s">
        <v>24</v>
      </c>
      <c r="B8527" s="2">
        <v>42695</v>
      </c>
      <c r="C8527" s="35">
        <f>YEAR(Sales[[#This Row],[ShipDate]])</f>
        <v>2016</v>
      </c>
      <c r="D8527" t="s">
        <v>113</v>
      </c>
      <c r="E8527" t="s">
        <v>18</v>
      </c>
      <c r="F8527" t="s">
        <v>99</v>
      </c>
      <c r="G8527" t="s">
        <v>46</v>
      </c>
      <c r="H8527" t="s">
        <v>88</v>
      </c>
      <c r="I8527" t="s">
        <v>93</v>
      </c>
      <c r="J8527" t="s">
        <v>13</v>
      </c>
      <c r="K8527" t="s">
        <v>331</v>
      </c>
      <c r="L8527" t="s">
        <v>92</v>
      </c>
      <c r="N8527" t="str">
        <f>IF(ISBLANK(Sales[[#This Row],[return]]),"No",Sales[[#This Row],[return]])</f>
        <v>No</v>
      </c>
      <c r="O8527" s="2">
        <v>42693</v>
      </c>
      <c r="P8527" s="8" t="str">
        <f>TEXT(DAY(Sales[[#This Row],[OrderDate]]),"ddd")</f>
        <v>Thu</v>
      </c>
      <c r="Q8527" s="8" t="str">
        <f>TEXT(MONTH(Sales[[#This Row],[ShipDate]])*29,"mmm")</f>
        <v>Nov</v>
      </c>
      <c r="R8527">
        <v>1005</v>
      </c>
      <c r="S8527" t="s">
        <v>2353</v>
      </c>
      <c r="T8527" t="s">
        <v>90</v>
      </c>
      <c r="U8527">
        <v>19120</v>
      </c>
      <c r="V8527" s="1">
        <v>0.2</v>
      </c>
      <c r="W8527">
        <v>-1</v>
      </c>
      <c r="X8527">
        <v>1</v>
      </c>
      <c r="Y8527">
        <v>47</v>
      </c>
      <c r="AD8527"/>
    </row>
    <row r="8528" spans="1:30" x14ac:dyDescent="0.25">
      <c r="A8528" t="s">
        <v>40</v>
      </c>
      <c r="B8528" s="2">
        <v>42487</v>
      </c>
      <c r="C8528" s="35">
        <f>YEAR(Sales[[#This Row],[ShipDate]])</f>
        <v>2016</v>
      </c>
      <c r="D8528" t="s">
        <v>36</v>
      </c>
      <c r="E8528" t="s">
        <v>69</v>
      </c>
      <c r="F8528" t="s">
        <v>43</v>
      </c>
      <c r="G8528" t="s">
        <v>11</v>
      </c>
      <c r="H8528" t="s">
        <v>249</v>
      </c>
      <c r="I8528" t="s">
        <v>252</v>
      </c>
      <c r="J8528" t="s">
        <v>13</v>
      </c>
      <c r="K8528" t="s">
        <v>2914</v>
      </c>
      <c r="L8528" t="s">
        <v>92</v>
      </c>
      <c r="N8528" t="str">
        <f>IF(ISBLANK(Sales[[#This Row],[return]]),"No",Sales[[#This Row],[return]])</f>
        <v>No</v>
      </c>
      <c r="O8528" s="2">
        <v>42483</v>
      </c>
      <c r="P8528" s="8" t="str">
        <f>TEXT(DAY(Sales[[#This Row],[OrderDate]]),"ddd")</f>
        <v>Mon</v>
      </c>
      <c r="Q8528" s="8" t="str">
        <f>TEXT(MONTH(Sales[[#This Row],[ShipDate]])*29,"mmm")</f>
        <v>Apr</v>
      </c>
      <c r="R8528">
        <v>677</v>
      </c>
      <c r="S8528" t="s">
        <v>1482</v>
      </c>
      <c r="T8528" t="s">
        <v>90</v>
      </c>
      <c r="U8528">
        <v>43229</v>
      </c>
      <c r="V8528" s="1">
        <v>0.2</v>
      </c>
      <c r="W8528">
        <v>8</v>
      </c>
      <c r="X8528">
        <v>4</v>
      </c>
      <c r="Y8528">
        <v>22</v>
      </c>
      <c r="AD8528"/>
    </row>
    <row r="8529" spans="1:30" x14ac:dyDescent="0.25">
      <c r="A8529" t="s">
        <v>40</v>
      </c>
      <c r="B8529" s="2">
        <v>42487</v>
      </c>
      <c r="C8529" s="35">
        <f>YEAR(Sales[[#This Row],[ShipDate]])</f>
        <v>2016</v>
      </c>
      <c r="D8529" t="s">
        <v>36</v>
      </c>
      <c r="E8529" t="s">
        <v>69</v>
      </c>
      <c r="F8529" t="s">
        <v>23</v>
      </c>
      <c r="G8529" t="s">
        <v>11</v>
      </c>
      <c r="H8529" t="s">
        <v>249</v>
      </c>
      <c r="I8529" t="s">
        <v>252</v>
      </c>
      <c r="J8529" t="s">
        <v>13</v>
      </c>
      <c r="K8529" t="s">
        <v>2914</v>
      </c>
      <c r="L8529" t="s">
        <v>92</v>
      </c>
      <c r="N8529" t="str">
        <f>IF(ISBLANK(Sales[[#This Row],[return]]),"No",Sales[[#This Row],[return]])</f>
        <v>No</v>
      </c>
      <c r="O8529" s="2">
        <v>42483</v>
      </c>
      <c r="P8529" s="8" t="str">
        <f>TEXT(DAY(Sales[[#This Row],[OrderDate]]),"ddd")</f>
        <v>Mon</v>
      </c>
      <c r="Q8529" s="8" t="str">
        <f>TEXT(MONTH(Sales[[#This Row],[ShipDate]])*29,"mmm")</f>
        <v>Apr</v>
      </c>
      <c r="R8529">
        <v>761</v>
      </c>
      <c r="S8529" t="s">
        <v>456</v>
      </c>
      <c r="T8529" t="s">
        <v>90</v>
      </c>
      <c r="U8529">
        <v>43229</v>
      </c>
      <c r="V8529" s="1">
        <v>0.3</v>
      </c>
      <c r="W8529">
        <v>-12</v>
      </c>
      <c r="X8529">
        <v>2</v>
      </c>
      <c r="Y8529">
        <v>281</v>
      </c>
      <c r="AD8529"/>
    </row>
    <row r="8530" spans="1:30" x14ac:dyDescent="0.25">
      <c r="A8530" t="s">
        <v>40</v>
      </c>
      <c r="B8530" s="2">
        <v>42487</v>
      </c>
      <c r="C8530" s="35">
        <f>YEAR(Sales[[#This Row],[ShipDate]])</f>
        <v>2016</v>
      </c>
      <c r="D8530" t="s">
        <v>36</v>
      </c>
      <c r="E8530" t="s">
        <v>69</v>
      </c>
      <c r="F8530" t="s">
        <v>50</v>
      </c>
      <c r="G8530" t="s">
        <v>25</v>
      </c>
      <c r="H8530" t="s">
        <v>249</v>
      </c>
      <c r="I8530" t="s">
        <v>252</v>
      </c>
      <c r="J8530" t="s">
        <v>13</v>
      </c>
      <c r="K8530" t="s">
        <v>2914</v>
      </c>
      <c r="L8530" t="s">
        <v>92</v>
      </c>
      <c r="N8530" t="str">
        <f>IF(ISBLANK(Sales[[#This Row],[return]]),"No",Sales[[#This Row],[return]])</f>
        <v>No</v>
      </c>
      <c r="O8530" s="2">
        <v>42483</v>
      </c>
      <c r="P8530" s="8" t="str">
        <f>TEXT(DAY(Sales[[#This Row],[OrderDate]]),"ddd")</f>
        <v>Mon</v>
      </c>
      <c r="Q8530" s="8" t="str">
        <f>TEXT(MONTH(Sales[[#This Row],[ShipDate]])*29,"mmm")</f>
        <v>Apr</v>
      </c>
      <c r="R8530">
        <v>1850</v>
      </c>
      <c r="S8530" t="s">
        <v>2160</v>
      </c>
      <c r="T8530" t="s">
        <v>90</v>
      </c>
      <c r="U8530">
        <v>43229</v>
      </c>
      <c r="V8530" s="1">
        <v>0.7</v>
      </c>
      <c r="W8530">
        <v>-5</v>
      </c>
      <c r="X8530">
        <v>8</v>
      </c>
      <c r="Y8530">
        <v>7</v>
      </c>
      <c r="AD8530"/>
    </row>
    <row r="8531" spans="1:30" x14ac:dyDescent="0.25">
      <c r="A8531" t="s">
        <v>10</v>
      </c>
      <c r="B8531" s="2">
        <v>42584</v>
      </c>
      <c r="C8531" s="35">
        <f>YEAR(Sales[[#This Row],[ShipDate]])</f>
        <v>2016</v>
      </c>
      <c r="D8531" t="s">
        <v>36</v>
      </c>
      <c r="E8531" t="s">
        <v>31</v>
      </c>
      <c r="F8531" t="s">
        <v>59</v>
      </c>
      <c r="G8531" t="s">
        <v>25</v>
      </c>
      <c r="H8531" t="s">
        <v>146</v>
      </c>
      <c r="I8531" t="s">
        <v>149</v>
      </c>
      <c r="J8531" t="s">
        <v>13</v>
      </c>
      <c r="K8531" t="s">
        <v>2619</v>
      </c>
      <c r="L8531" t="s">
        <v>92</v>
      </c>
      <c r="N8531" t="str">
        <f>IF(ISBLANK(Sales[[#This Row],[return]]),"No",Sales[[#This Row],[return]])</f>
        <v>No</v>
      </c>
      <c r="O8531" s="2">
        <v>42578</v>
      </c>
      <c r="P8531" s="8" t="str">
        <f>TEXT(DAY(Sales[[#This Row],[OrderDate]]),"ddd")</f>
        <v>Fri</v>
      </c>
      <c r="Q8531" s="8" t="str">
        <f>TEXT(MONTH(Sales[[#This Row],[ShipDate]])*29,"mmm")</f>
        <v>Aug</v>
      </c>
      <c r="R8531">
        <v>1753</v>
      </c>
      <c r="S8531" t="s">
        <v>2838</v>
      </c>
      <c r="T8531" t="s">
        <v>90</v>
      </c>
      <c r="U8531">
        <v>10035</v>
      </c>
      <c r="V8531" s="1">
        <v>0</v>
      </c>
      <c r="W8531">
        <v>32</v>
      </c>
      <c r="X8531">
        <v>11</v>
      </c>
      <c r="Y8531">
        <v>66</v>
      </c>
      <c r="AD8531"/>
    </row>
    <row r="8532" spans="1:30" x14ac:dyDescent="0.25">
      <c r="A8532" t="s">
        <v>40</v>
      </c>
      <c r="B8532" s="2">
        <v>42575</v>
      </c>
      <c r="C8532" s="35">
        <f>YEAR(Sales[[#This Row],[ShipDate]])</f>
        <v>2016</v>
      </c>
      <c r="D8532" t="s">
        <v>36</v>
      </c>
      <c r="E8532" t="s">
        <v>31</v>
      </c>
      <c r="F8532" t="s">
        <v>38</v>
      </c>
      <c r="G8532" t="s">
        <v>11</v>
      </c>
      <c r="H8532" t="s">
        <v>258</v>
      </c>
      <c r="I8532" t="s">
        <v>371</v>
      </c>
      <c r="J8532" t="s">
        <v>13</v>
      </c>
      <c r="K8532" t="s">
        <v>483</v>
      </c>
      <c r="L8532" t="s">
        <v>92</v>
      </c>
      <c r="N8532" t="str">
        <f>IF(ISBLANK(Sales[[#This Row],[return]]),"No",Sales[[#This Row],[return]])</f>
        <v>No</v>
      </c>
      <c r="O8532" s="2">
        <v>42570</v>
      </c>
      <c r="P8532" s="8" t="str">
        <f>TEXT(DAY(Sales[[#This Row],[OrderDate]]),"ddd")</f>
        <v>Thu</v>
      </c>
      <c r="Q8532" s="8" t="str">
        <f>TEXT(MONTH(Sales[[#This Row],[ShipDate]])*29,"mmm")</f>
        <v>Jul</v>
      </c>
      <c r="R8532">
        <v>280</v>
      </c>
      <c r="S8532" t="s">
        <v>3271</v>
      </c>
      <c r="T8532" t="s">
        <v>90</v>
      </c>
      <c r="U8532">
        <v>6010</v>
      </c>
      <c r="V8532" s="1">
        <v>0.3</v>
      </c>
      <c r="W8532">
        <v>-4</v>
      </c>
      <c r="X8532">
        <v>1</v>
      </c>
      <c r="Y8532">
        <v>71</v>
      </c>
      <c r="AD8532"/>
    </row>
    <row r="8533" spans="1:30" x14ac:dyDescent="0.25">
      <c r="A8533" t="s">
        <v>40</v>
      </c>
      <c r="B8533" s="2">
        <v>42575</v>
      </c>
      <c r="C8533" s="35">
        <f>YEAR(Sales[[#This Row],[ShipDate]])</f>
        <v>2016</v>
      </c>
      <c r="D8533" t="s">
        <v>36</v>
      </c>
      <c r="E8533" t="s">
        <v>31</v>
      </c>
      <c r="F8533" t="s">
        <v>50</v>
      </c>
      <c r="G8533" t="s">
        <v>25</v>
      </c>
      <c r="H8533" t="s">
        <v>258</v>
      </c>
      <c r="I8533" t="s">
        <v>371</v>
      </c>
      <c r="J8533" t="s">
        <v>13</v>
      </c>
      <c r="K8533" t="s">
        <v>483</v>
      </c>
      <c r="L8533" t="s">
        <v>92</v>
      </c>
      <c r="N8533" t="str">
        <f>IF(ISBLANK(Sales[[#This Row],[return]]),"No",Sales[[#This Row],[return]])</f>
        <v>No</v>
      </c>
      <c r="O8533" s="2">
        <v>42570</v>
      </c>
      <c r="P8533" s="8" t="str">
        <f>TEXT(DAY(Sales[[#This Row],[OrderDate]]),"ddd")</f>
        <v>Thu</v>
      </c>
      <c r="Q8533" s="8" t="str">
        <f>TEXT(MONTH(Sales[[#This Row],[ShipDate]])*29,"mmm")</f>
        <v>Jul</v>
      </c>
      <c r="R8533">
        <v>50</v>
      </c>
      <c r="S8533" t="s">
        <v>589</v>
      </c>
      <c r="T8533" t="s">
        <v>90</v>
      </c>
      <c r="U8533">
        <v>6010</v>
      </c>
      <c r="V8533" s="1">
        <v>0</v>
      </c>
      <c r="W8533">
        <v>2</v>
      </c>
      <c r="X8533">
        <v>1</v>
      </c>
      <c r="Y8533">
        <v>4</v>
      </c>
      <c r="AD8533"/>
    </row>
    <row r="8534" spans="1:30" x14ac:dyDescent="0.25">
      <c r="A8534" t="s">
        <v>40</v>
      </c>
      <c r="B8534" s="2">
        <v>42575</v>
      </c>
      <c r="C8534" s="35">
        <f>YEAR(Sales[[#This Row],[ShipDate]])</f>
        <v>2016</v>
      </c>
      <c r="D8534" t="s">
        <v>36</v>
      </c>
      <c r="E8534" t="s">
        <v>31</v>
      </c>
      <c r="F8534" t="s">
        <v>50</v>
      </c>
      <c r="G8534" t="s">
        <v>25</v>
      </c>
      <c r="H8534" t="s">
        <v>258</v>
      </c>
      <c r="I8534" t="s">
        <v>371</v>
      </c>
      <c r="J8534" t="s">
        <v>13</v>
      </c>
      <c r="K8534" t="s">
        <v>483</v>
      </c>
      <c r="L8534" t="s">
        <v>92</v>
      </c>
      <c r="N8534" t="str">
        <f>IF(ISBLANK(Sales[[#This Row],[return]]),"No",Sales[[#This Row],[return]])</f>
        <v>No</v>
      </c>
      <c r="O8534" s="2">
        <v>42570</v>
      </c>
      <c r="P8534" s="8" t="str">
        <f>TEXT(DAY(Sales[[#This Row],[OrderDate]]),"ddd")</f>
        <v>Thu</v>
      </c>
      <c r="Q8534" s="8" t="str">
        <f>TEXT(MONTH(Sales[[#This Row],[ShipDate]])*29,"mmm")</f>
        <v>Jul</v>
      </c>
      <c r="R8534">
        <v>177</v>
      </c>
      <c r="S8534" t="s">
        <v>3267</v>
      </c>
      <c r="T8534" t="s">
        <v>90</v>
      </c>
      <c r="U8534">
        <v>6010</v>
      </c>
      <c r="V8534" s="1">
        <v>0</v>
      </c>
      <c r="W8534">
        <v>10</v>
      </c>
      <c r="X8534">
        <v>2</v>
      </c>
      <c r="Y8534">
        <v>21</v>
      </c>
      <c r="AD8534"/>
    </row>
    <row r="8535" spans="1:30" x14ac:dyDescent="0.25">
      <c r="A8535" t="s">
        <v>40</v>
      </c>
      <c r="B8535" s="2">
        <v>42575</v>
      </c>
      <c r="C8535" s="35">
        <f>YEAR(Sales[[#This Row],[ShipDate]])</f>
        <v>2016</v>
      </c>
      <c r="D8535" t="s">
        <v>36</v>
      </c>
      <c r="E8535" t="s">
        <v>31</v>
      </c>
      <c r="F8535" t="s">
        <v>48</v>
      </c>
      <c r="G8535" t="s">
        <v>46</v>
      </c>
      <c r="H8535" t="s">
        <v>258</v>
      </c>
      <c r="I8535" t="s">
        <v>371</v>
      </c>
      <c r="J8535" t="s">
        <v>13</v>
      </c>
      <c r="K8535" t="s">
        <v>483</v>
      </c>
      <c r="L8535" t="s">
        <v>92</v>
      </c>
      <c r="N8535" t="str">
        <f>IF(ISBLANK(Sales[[#This Row],[return]]),"No",Sales[[#This Row],[return]])</f>
        <v>No</v>
      </c>
      <c r="O8535" s="2">
        <v>42570</v>
      </c>
      <c r="P8535" s="8" t="str">
        <f>TEXT(DAY(Sales[[#This Row],[OrderDate]]),"ddd")</f>
        <v>Thu</v>
      </c>
      <c r="Q8535" s="8" t="str">
        <f>TEXT(MONTH(Sales[[#This Row],[ShipDate]])*29,"mmm")</f>
        <v>Jul</v>
      </c>
      <c r="R8535">
        <v>1299</v>
      </c>
      <c r="S8535" t="s">
        <v>2426</v>
      </c>
      <c r="T8535" t="s">
        <v>90</v>
      </c>
      <c r="U8535">
        <v>6010</v>
      </c>
      <c r="V8535" s="1">
        <v>0</v>
      </c>
      <c r="W8535">
        <v>94</v>
      </c>
      <c r="X8535">
        <v>2</v>
      </c>
      <c r="Y8535">
        <v>360</v>
      </c>
      <c r="AD8535"/>
    </row>
    <row r="8536" spans="1:30" x14ac:dyDescent="0.25">
      <c r="A8536" t="s">
        <v>24</v>
      </c>
      <c r="B8536" s="2">
        <v>42572</v>
      </c>
      <c r="C8536" s="35">
        <f>YEAR(Sales[[#This Row],[ShipDate]])</f>
        <v>2016</v>
      </c>
      <c r="D8536" t="s">
        <v>36</v>
      </c>
      <c r="E8536" t="s">
        <v>18</v>
      </c>
      <c r="F8536" t="s">
        <v>39</v>
      </c>
      <c r="G8536" t="s">
        <v>25</v>
      </c>
      <c r="H8536" t="s">
        <v>271</v>
      </c>
      <c r="I8536" t="s">
        <v>169</v>
      </c>
      <c r="J8536" t="s">
        <v>13</v>
      </c>
      <c r="K8536" t="s">
        <v>678</v>
      </c>
      <c r="L8536" t="s">
        <v>30</v>
      </c>
      <c r="N8536" t="str">
        <f>IF(ISBLANK(Sales[[#This Row],[return]]),"No",Sales[[#This Row],[return]])</f>
        <v>No</v>
      </c>
      <c r="O8536" s="2">
        <v>42565</v>
      </c>
      <c r="P8536" s="8" t="str">
        <f>TEXT(DAY(Sales[[#This Row],[OrderDate]]),"ddd")</f>
        <v>Sat</v>
      </c>
      <c r="Q8536" s="8" t="str">
        <f>TEXT(MONTH(Sales[[#This Row],[ShipDate]])*29,"mmm")</f>
        <v>Jul</v>
      </c>
      <c r="R8536">
        <v>574</v>
      </c>
      <c r="S8536" t="s">
        <v>3087</v>
      </c>
      <c r="T8536" t="s">
        <v>28</v>
      </c>
      <c r="U8536">
        <v>85023</v>
      </c>
      <c r="V8536" s="1">
        <v>0.2</v>
      </c>
      <c r="W8536">
        <v>6</v>
      </c>
      <c r="X8536">
        <v>5</v>
      </c>
      <c r="Y8536">
        <v>56</v>
      </c>
      <c r="AD8536"/>
    </row>
    <row r="8537" spans="1:30" x14ac:dyDescent="0.25">
      <c r="A8537" t="s">
        <v>10</v>
      </c>
      <c r="B8537" s="2">
        <v>42729</v>
      </c>
      <c r="C8537" s="35">
        <f>YEAR(Sales[[#This Row],[ShipDate]])</f>
        <v>2016</v>
      </c>
      <c r="D8537" t="s">
        <v>36</v>
      </c>
      <c r="E8537" t="s">
        <v>18</v>
      </c>
      <c r="F8537" t="s">
        <v>50</v>
      </c>
      <c r="G8537" t="s">
        <v>25</v>
      </c>
      <c r="H8537" t="s">
        <v>706</v>
      </c>
      <c r="I8537" t="s">
        <v>37</v>
      </c>
      <c r="J8537" t="s">
        <v>13</v>
      </c>
      <c r="K8537" t="s">
        <v>707</v>
      </c>
      <c r="L8537" t="s">
        <v>17</v>
      </c>
      <c r="M8537" t="s">
        <v>82</v>
      </c>
      <c r="N8537" t="str">
        <f>IF(ISBLANK(Sales[[#This Row],[return]]),"No",Sales[[#This Row],[return]])</f>
        <v>Yes</v>
      </c>
      <c r="O8537" s="2">
        <v>42723</v>
      </c>
      <c r="P8537" s="8" t="str">
        <f>TEXT(DAY(Sales[[#This Row],[OrderDate]]),"ddd")</f>
        <v>Thu</v>
      </c>
      <c r="Q8537" s="8" t="str">
        <f>TEXT(MONTH(Sales[[#This Row],[ShipDate]])*29,"mmm")</f>
        <v>Dec</v>
      </c>
      <c r="R8537">
        <v>929</v>
      </c>
      <c r="S8537" t="s">
        <v>708</v>
      </c>
      <c r="T8537" t="s">
        <v>15</v>
      </c>
      <c r="U8537">
        <v>32216</v>
      </c>
      <c r="V8537" s="1">
        <v>0.7</v>
      </c>
      <c r="W8537">
        <v>-4</v>
      </c>
      <c r="X8537">
        <v>2</v>
      </c>
      <c r="Y8537">
        <v>5</v>
      </c>
      <c r="AD8537"/>
    </row>
    <row r="8538" spans="1:30" x14ac:dyDescent="0.25">
      <c r="A8538" t="s">
        <v>10</v>
      </c>
      <c r="B8538" s="2">
        <v>42729</v>
      </c>
      <c r="C8538" s="35">
        <f>YEAR(Sales[[#This Row],[ShipDate]])</f>
        <v>2016</v>
      </c>
      <c r="D8538" t="s">
        <v>36</v>
      </c>
      <c r="E8538" t="s">
        <v>18</v>
      </c>
      <c r="F8538" t="s">
        <v>99</v>
      </c>
      <c r="G8538" t="s">
        <v>46</v>
      </c>
      <c r="H8538" t="s">
        <v>706</v>
      </c>
      <c r="I8538" t="s">
        <v>37</v>
      </c>
      <c r="J8538" t="s">
        <v>13</v>
      </c>
      <c r="K8538" t="s">
        <v>707</v>
      </c>
      <c r="L8538" t="s">
        <v>17</v>
      </c>
      <c r="M8538" t="s">
        <v>82</v>
      </c>
      <c r="N8538" t="str">
        <f>IF(ISBLANK(Sales[[#This Row],[return]]),"No",Sales[[#This Row],[return]])</f>
        <v>Yes</v>
      </c>
      <c r="O8538" s="2">
        <v>42723</v>
      </c>
      <c r="P8538" s="8" t="str">
        <f>TEXT(DAY(Sales[[#This Row],[OrderDate]]),"ddd")</f>
        <v>Thu</v>
      </c>
      <c r="Q8538" s="8" t="str">
        <f>TEXT(MONTH(Sales[[#This Row],[ShipDate]])*29,"mmm")</f>
        <v>Dec</v>
      </c>
      <c r="R8538">
        <v>305</v>
      </c>
      <c r="S8538" t="s">
        <v>709</v>
      </c>
      <c r="T8538" t="s">
        <v>15</v>
      </c>
      <c r="U8538">
        <v>32216</v>
      </c>
      <c r="V8538" s="1">
        <v>0.2</v>
      </c>
      <c r="W8538">
        <v>-19</v>
      </c>
      <c r="X8538">
        <v>5</v>
      </c>
      <c r="Y8538">
        <v>248</v>
      </c>
      <c r="AD8538"/>
    </row>
    <row r="8539" spans="1:30" x14ac:dyDescent="0.25">
      <c r="A8539" t="s">
        <v>24</v>
      </c>
      <c r="B8539" s="2">
        <v>42629</v>
      </c>
      <c r="C8539" s="35">
        <f>YEAR(Sales[[#This Row],[ShipDate]])</f>
        <v>2016</v>
      </c>
      <c r="D8539" t="s">
        <v>19</v>
      </c>
      <c r="E8539" t="s">
        <v>18</v>
      </c>
      <c r="F8539" t="s">
        <v>50</v>
      </c>
      <c r="G8539" t="s">
        <v>25</v>
      </c>
      <c r="H8539" t="s">
        <v>107</v>
      </c>
      <c r="I8539" t="s">
        <v>70</v>
      </c>
      <c r="J8539" t="s">
        <v>13</v>
      </c>
      <c r="K8539" t="s">
        <v>1284</v>
      </c>
      <c r="L8539" t="s">
        <v>68</v>
      </c>
      <c r="N8539" t="str">
        <f>IF(ISBLANK(Sales[[#This Row],[return]]),"No",Sales[[#This Row],[return]])</f>
        <v>No</v>
      </c>
      <c r="O8539" s="2">
        <v>42625</v>
      </c>
      <c r="P8539" s="8" t="str">
        <f>TEXT(DAY(Sales[[#This Row],[OrderDate]]),"ddd")</f>
        <v>Thu</v>
      </c>
      <c r="Q8539" s="8" t="str">
        <f>TEXT(MONTH(Sales[[#This Row],[ShipDate]])*29,"mmm")</f>
        <v>Sep</v>
      </c>
      <c r="R8539">
        <v>1645</v>
      </c>
      <c r="S8539" t="s">
        <v>1961</v>
      </c>
      <c r="T8539" t="s">
        <v>66</v>
      </c>
      <c r="U8539">
        <v>77070</v>
      </c>
      <c r="V8539" s="1">
        <v>0.8</v>
      </c>
      <c r="W8539">
        <v>-8</v>
      </c>
      <c r="X8539">
        <v>5</v>
      </c>
      <c r="Y8539">
        <v>5</v>
      </c>
      <c r="AD8539"/>
    </row>
    <row r="8540" spans="1:30" x14ac:dyDescent="0.25">
      <c r="A8540" t="s">
        <v>10</v>
      </c>
      <c r="B8540" s="2">
        <v>42663</v>
      </c>
      <c r="C8540" s="35">
        <f>YEAR(Sales[[#This Row],[ShipDate]])</f>
        <v>2016</v>
      </c>
      <c r="D8540" t="s">
        <v>36</v>
      </c>
      <c r="E8540" t="s">
        <v>18</v>
      </c>
      <c r="F8540" t="s">
        <v>59</v>
      </c>
      <c r="G8540" t="s">
        <v>25</v>
      </c>
      <c r="H8540" t="s">
        <v>164</v>
      </c>
      <c r="I8540" t="s">
        <v>120</v>
      </c>
      <c r="J8540" t="s">
        <v>13</v>
      </c>
      <c r="K8540" t="s">
        <v>847</v>
      </c>
      <c r="L8540" t="s">
        <v>68</v>
      </c>
      <c r="N8540" t="str">
        <f>IF(ISBLANK(Sales[[#This Row],[return]]),"No",Sales[[#This Row],[return]])</f>
        <v>No</v>
      </c>
      <c r="O8540" s="2">
        <v>42657</v>
      </c>
      <c r="P8540" s="8" t="str">
        <f>TEXT(DAY(Sales[[#This Row],[OrderDate]]),"ddd")</f>
        <v>Sat</v>
      </c>
      <c r="Q8540" s="8" t="str">
        <f>TEXT(MONTH(Sales[[#This Row],[ShipDate]])*29,"mmm")</f>
        <v>Oct</v>
      </c>
      <c r="R8540">
        <v>1696</v>
      </c>
      <c r="S8540" t="s">
        <v>2140</v>
      </c>
      <c r="T8540" t="s">
        <v>66</v>
      </c>
      <c r="U8540">
        <v>60653</v>
      </c>
      <c r="V8540" s="1">
        <v>0.2</v>
      </c>
      <c r="W8540">
        <v>7</v>
      </c>
      <c r="X8540">
        <v>4</v>
      </c>
      <c r="Y8540">
        <v>19</v>
      </c>
      <c r="AD8540"/>
    </row>
    <row r="8541" spans="1:30" x14ac:dyDescent="0.25">
      <c r="A8541" t="s">
        <v>10</v>
      </c>
      <c r="B8541" s="2">
        <v>42663</v>
      </c>
      <c r="C8541" s="35">
        <f>YEAR(Sales[[#This Row],[ShipDate]])</f>
        <v>2016</v>
      </c>
      <c r="D8541" t="s">
        <v>36</v>
      </c>
      <c r="E8541" t="s">
        <v>18</v>
      </c>
      <c r="F8541" t="s">
        <v>59</v>
      </c>
      <c r="G8541" t="s">
        <v>25</v>
      </c>
      <c r="H8541" t="s">
        <v>164</v>
      </c>
      <c r="I8541" t="s">
        <v>120</v>
      </c>
      <c r="J8541" t="s">
        <v>13</v>
      </c>
      <c r="K8541" t="s">
        <v>847</v>
      </c>
      <c r="L8541" t="s">
        <v>68</v>
      </c>
      <c r="N8541" t="str">
        <f>IF(ISBLANK(Sales[[#This Row],[return]]),"No",Sales[[#This Row],[return]])</f>
        <v>No</v>
      </c>
      <c r="O8541" s="2">
        <v>42657</v>
      </c>
      <c r="P8541" s="8" t="str">
        <f>TEXT(DAY(Sales[[#This Row],[OrderDate]]),"ddd")</f>
        <v>Sat</v>
      </c>
      <c r="Q8541" s="8" t="str">
        <f>TEXT(MONTH(Sales[[#This Row],[ShipDate]])*29,"mmm")</f>
        <v>Oct</v>
      </c>
      <c r="R8541">
        <v>1748</v>
      </c>
      <c r="S8541" t="s">
        <v>2155</v>
      </c>
      <c r="T8541" t="s">
        <v>66</v>
      </c>
      <c r="U8541">
        <v>60653</v>
      </c>
      <c r="V8541" s="1">
        <v>0.2</v>
      </c>
      <c r="W8541">
        <v>101</v>
      </c>
      <c r="X8541">
        <v>13</v>
      </c>
      <c r="Y8541">
        <v>322</v>
      </c>
      <c r="AD8541"/>
    </row>
    <row r="8542" spans="1:30" x14ac:dyDescent="0.25">
      <c r="A8542" t="s">
        <v>10</v>
      </c>
      <c r="B8542" s="2">
        <v>42663</v>
      </c>
      <c r="C8542" s="35">
        <f>YEAR(Sales[[#This Row],[ShipDate]])</f>
        <v>2016</v>
      </c>
      <c r="D8542" t="s">
        <v>36</v>
      </c>
      <c r="E8542" t="s">
        <v>18</v>
      </c>
      <c r="F8542" t="s">
        <v>50</v>
      </c>
      <c r="G8542" t="s">
        <v>25</v>
      </c>
      <c r="H8542" t="s">
        <v>164</v>
      </c>
      <c r="I8542" t="s">
        <v>120</v>
      </c>
      <c r="J8542" t="s">
        <v>13</v>
      </c>
      <c r="K8542" t="s">
        <v>847</v>
      </c>
      <c r="L8542" t="s">
        <v>68</v>
      </c>
      <c r="N8542" t="str">
        <f>IF(ISBLANK(Sales[[#This Row],[return]]),"No",Sales[[#This Row],[return]])</f>
        <v>No</v>
      </c>
      <c r="O8542" s="2">
        <v>42657</v>
      </c>
      <c r="P8542" s="8" t="str">
        <f>TEXT(DAY(Sales[[#This Row],[OrderDate]]),"ddd")</f>
        <v>Sat</v>
      </c>
      <c r="Q8542" s="8" t="str">
        <f>TEXT(MONTH(Sales[[#This Row],[ShipDate]])*29,"mmm")</f>
        <v>Oct</v>
      </c>
      <c r="R8542">
        <v>1312</v>
      </c>
      <c r="S8542" t="s">
        <v>3144</v>
      </c>
      <c r="T8542" t="s">
        <v>66</v>
      </c>
      <c r="U8542">
        <v>60653</v>
      </c>
      <c r="V8542" s="1">
        <v>0.8</v>
      </c>
      <c r="W8542">
        <v>-5</v>
      </c>
      <c r="X8542">
        <v>3</v>
      </c>
      <c r="Y8542">
        <v>3</v>
      </c>
      <c r="AD8542"/>
    </row>
    <row r="8543" spans="1:30" x14ac:dyDescent="0.25">
      <c r="A8543" t="s">
        <v>24</v>
      </c>
      <c r="B8543" s="2">
        <v>42644</v>
      </c>
      <c r="C8543" s="35">
        <f>YEAR(Sales[[#This Row],[ShipDate]])</f>
        <v>2016</v>
      </c>
      <c r="D8543" t="s">
        <v>19</v>
      </c>
      <c r="E8543" t="s">
        <v>18</v>
      </c>
      <c r="F8543" t="s">
        <v>23</v>
      </c>
      <c r="G8543" t="s">
        <v>11</v>
      </c>
      <c r="H8543" t="s">
        <v>26</v>
      </c>
      <c r="I8543" t="s">
        <v>32</v>
      </c>
      <c r="J8543" t="s">
        <v>13</v>
      </c>
      <c r="K8543" t="s">
        <v>1298</v>
      </c>
      <c r="L8543" t="s">
        <v>30</v>
      </c>
      <c r="N8543" t="str">
        <f>IF(ISBLANK(Sales[[#This Row],[return]]),"No",Sales[[#This Row],[return]])</f>
        <v>No</v>
      </c>
      <c r="O8543" s="2">
        <v>42639</v>
      </c>
      <c r="P8543" s="8" t="str">
        <f>TEXT(DAY(Sales[[#This Row],[OrderDate]]),"ddd")</f>
        <v>Thu</v>
      </c>
      <c r="Q8543" s="8" t="str">
        <f>TEXT(MONTH(Sales[[#This Row],[ShipDate]])*29,"mmm")</f>
        <v>Oct</v>
      </c>
      <c r="R8543">
        <v>977</v>
      </c>
      <c r="S8543" t="s">
        <v>1417</v>
      </c>
      <c r="T8543" t="s">
        <v>28</v>
      </c>
      <c r="U8543">
        <v>90049</v>
      </c>
      <c r="V8543" s="1">
        <v>0.2</v>
      </c>
      <c r="W8543">
        <v>0</v>
      </c>
      <c r="X8543">
        <v>2</v>
      </c>
      <c r="Y8543">
        <v>146</v>
      </c>
      <c r="AD8543"/>
    </row>
    <row r="8544" spans="1:30" x14ac:dyDescent="0.25">
      <c r="A8544" t="s">
        <v>40</v>
      </c>
      <c r="B8544" s="2">
        <v>42732</v>
      </c>
      <c r="C8544" s="35">
        <f>YEAR(Sales[[#This Row],[ShipDate]])</f>
        <v>2016</v>
      </c>
      <c r="D8544" t="s">
        <v>19</v>
      </c>
      <c r="E8544" t="s">
        <v>69</v>
      </c>
      <c r="F8544" t="s">
        <v>23</v>
      </c>
      <c r="G8544" t="s">
        <v>11</v>
      </c>
      <c r="H8544" t="s">
        <v>107</v>
      </c>
      <c r="I8544" t="s">
        <v>70</v>
      </c>
      <c r="J8544" t="s">
        <v>13</v>
      </c>
      <c r="K8544" t="s">
        <v>267</v>
      </c>
      <c r="L8544" t="s">
        <v>68</v>
      </c>
      <c r="N8544" t="str">
        <f>IF(ISBLANK(Sales[[#This Row],[return]]),"No",Sales[[#This Row],[return]])</f>
        <v>No</v>
      </c>
      <c r="O8544" s="2">
        <v>42730</v>
      </c>
      <c r="P8544" s="8" t="str">
        <f>TEXT(DAY(Sales[[#This Row],[OrderDate]]),"ddd")</f>
        <v>Thu</v>
      </c>
      <c r="Q8544" s="8" t="str">
        <f>TEXT(MONTH(Sales[[#This Row],[ShipDate]])*29,"mmm")</f>
        <v>Dec</v>
      </c>
      <c r="R8544">
        <v>744</v>
      </c>
      <c r="S8544" t="s">
        <v>3095</v>
      </c>
      <c r="T8544" t="s">
        <v>66</v>
      </c>
      <c r="U8544">
        <v>77041</v>
      </c>
      <c r="V8544" s="1">
        <v>0.3</v>
      </c>
      <c r="W8544">
        <v>-9</v>
      </c>
      <c r="X8544">
        <v>3</v>
      </c>
      <c r="Y8544">
        <v>601</v>
      </c>
      <c r="AD8544"/>
    </row>
    <row r="8545" spans="1:30" x14ac:dyDescent="0.25">
      <c r="A8545" t="s">
        <v>10</v>
      </c>
      <c r="B8545" s="2">
        <v>42639</v>
      </c>
      <c r="C8545" s="35">
        <f>YEAR(Sales[[#This Row],[ShipDate]])</f>
        <v>2016</v>
      </c>
      <c r="D8545" t="s">
        <v>607</v>
      </c>
      <c r="E8545" t="s">
        <v>31</v>
      </c>
      <c r="F8545" t="s">
        <v>50</v>
      </c>
      <c r="G8545" t="s">
        <v>25</v>
      </c>
      <c r="H8545" t="s">
        <v>2697</v>
      </c>
      <c r="I8545" t="s">
        <v>70</v>
      </c>
      <c r="J8545" t="s">
        <v>13</v>
      </c>
      <c r="K8545" t="s">
        <v>2778</v>
      </c>
      <c r="L8545" t="s">
        <v>68</v>
      </c>
      <c r="N8545" t="str">
        <f>IF(ISBLANK(Sales[[#This Row],[return]]),"No",Sales[[#This Row],[return]])</f>
        <v>No</v>
      </c>
      <c r="O8545" s="2">
        <v>42639</v>
      </c>
      <c r="P8545" s="8" t="str">
        <f>TEXT(DAY(Sales[[#This Row],[OrderDate]]),"ddd")</f>
        <v>Thu</v>
      </c>
      <c r="Q8545" s="8" t="str">
        <f>TEXT(MONTH(Sales[[#This Row],[ShipDate]])*29,"mmm")</f>
        <v>Sep</v>
      </c>
      <c r="R8545">
        <v>35</v>
      </c>
      <c r="S8545" t="s">
        <v>467</v>
      </c>
      <c r="T8545" t="s">
        <v>66</v>
      </c>
      <c r="U8545">
        <v>75150</v>
      </c>
      <c r="V8545" s="1">
        <v>0.8</v>
      </c>
      <c r="W8545">
        <v>-1</v>
      </c>
      <c r="X8545">
        <v>1</v>
      </c>
      <c r="Y8545">
        <v>1</v>
      </c>
      <c r="AD8545"/>
    </row>
    <row r="8546" spans="1:30" x14ac:dyDescent="0.25">
      <c r="A8546" t="s">
        <v>40</v>
      </c>
      <c r="B8546" s="2">
        <v>42660</v>
      </c>
      <c r="C8546" s="35">
        <f>YEAR(Sales[[#This Row],[ShipDate]])</f>
        <v>2016</v>
      </c>
      <c r="D8546" t="s">
        <v>36</v>
      </c>
      <c r="E8546" t="s">
        <v>31</v>
      </c>
      <c r="F8546" t="s">
        <v>290</v>
      </c>
      <c r="G8546" t="s">
        <v>25</v>
      </c>
      <c r="H8546" t="s">
        <v>164</v>
      </c>
      <c r="I8546" t="s">
        <v>120</v>
      </c>
      <c r="J8546" t="s">
        <v>13</v>
      </c>
      <c r="K8546" t="s">
        <v>2759</v>
      </c>
      <c r="L8546" t="s">
        <v>68</v>
      </c>
      <c r="N8546" t="str">
        <f>IF(ISBLANK(Sales[[#This Row],[return]]),"No",Sales[[#This Row],[return]])</f>
        <v>No</v>
      </c>
      <c r="O8546" s="2">
        <v>42655</v>
      </c>
      <c r="P8546" s="8" t="str">
        <f>TEXT(DAY(Sales[[#This Row],[OrderDate]]),"ddd")</f>
        <v>Thu</v>
      </c>
      <c r="Q8546" s="8" t="str">
        <f>TEXT(MONTH(Sales[[#This Row],[ShipDate]])*29,"mmm")</f>
        <v>Oct</v>
      </c>
      <c r="R8546">
        <v>78</v>
      </c>
      <c r="S8546" t="s">
        <v>3218</v>
      </c>
      <c r="T8546" t="s">
        <v>66</v>
      </c>
      <c r="U8546">
        <v>60623</v>
      </c>
      <c r="V8546" s="1">
        <v>0.2</v>
      </c>
      <c r="W8546">
        <v>3</v>
      </c>
      <c r="X8546">
        <v>2</v>
      </c>
      <c r="Y8546">
        <v>22</v>
      </c>
      <c r="AD8546"/>
    </row>
    <row r="8547" spans="1:30" x14ac:dyDescent="0.25">
      <c r="A8547" t="s">
        <v>40</v>
      </c>
      <c r="B8547" s="2">
        <v>42501</v>
      </c>
      <c r="C8547" s="35">
        <f>YEAR(Sales[[#This Row],[ShipDate]])</f>
        <v>2016</v>
      </c>
      <c r="D8547" t="s">
        <v>36</v>
      </c>
      <c r="E8547" t="s">
        <v>69</v>
      </c>
      <c r="F8547" t="s">
        <v>33</v>
      </c>
      <c r="G8547" t="s">
        <v>25</v>
      </c>
      <c r="H8547" t="s">
        <v>26</v>
      </c>
      <c r="I8547" t="s">
        <v>32</v>
      </c>
      <c r="J8547" t="s">
        <v>13</v>
      </c>
      <c r="K8547" t="s">
        <v>114</v>
      </c>
      <c r="L8547" t="s">
        <v>30</v>
      </c>
      <c r="N8547" t="str">
        <f>IF(ISBLANK(Sales[[#This Row],[return]]),"No",Sales[[#This Row],[return]])</f>
        <v>No</v>
      </c>
      <c r="O8547" s="2">
        <v>42496</v>
      </c>
      <c r="P8547" s="8" t="str">
        <f>TEXT(DAY(Sales[[#This Row],[OrderDate]]),"ddd")</f>
        <v>Fri</v>
      </c>
      <c r="Q8547" s="8" t="str">
        <f>TEXT(MONTH(Sales[[#This Row],[ShipDate]])*29,"mmm")</f>
        <v>May</v>
      </c>
      <c r="R8547">
        <v>1506</v>
      </c>
      <c r="S8547" t="s">
        <v>2797</v>
      </c>
      <c r="T8547" t="s">
        <v>28</v>
      </c>
      <c r="U8547">
        <v>90004</v>
      </c>
      <c r="V8547" s="1">
        <v>0</v>
      </c>
      <c r="W8547">
        <v>3</v>
      </c>
      <c r="X8547">
        <v>2</v>
      </c>
      <c r="Y8547">
        <v>6</v>
      </c>
      <c r="AD8547"/>
    </row>
    <row r="8548" spans="1:30" x14ac:dyDescent="0.25">
      <c r="A8548" t="s">
        <v>40</v>
      </c>
      <c r="B8548" s="2">
        <v>42501</v>
      </c>
      <c r="C8548" s="35">
        <f>YEAR(Sales[[#This Row],[ShipDate]])</f>
        <v>2016</v>
      </c>
      <c r="D8548" t="s">
        <v>36</v>
      </c>
      <c r="E8548" t="s">
        <v>69</v>
      </c>
      <c r="F8548" t="s">
        <v>45</v>
      </c>
      <c r="G8548" t="s">
        <v>25</v>
      </c>
      <c r="H8548" t="s">
        <v>26</v>
      </c>
      <c r="I8548" t="s">
        <v>32</v>
      </c>
      <c r="J8548" t="s">
        <v>13</v>
      </c>
      <c r="K8548" t="s">
        <v>114</v>
      </c>
      <c r="L8548" t="s">
        <v>30</v>
      </c>
      <c r="N8548" t="str">
        <f>IF(ISBLANK(Sales[[#This Row],[return]]),"No",Sales[[#This Row],[return]])</f>
        <v>No</v>
      </c>
      <c r="O8548" s="2">
        <v>42496</v>
      </c>
      <c r="P8548" s="8" t="str">
        <f>TEXT(DAY(Sales[[#This Row],[OrderDate]]),"ddd")</f>
        <v>Fri</v>
      </c>
      <c r="Q8548" s="8" t="str">
        <f>TEXT(MONTH(Sales[[#This Row],[ShipDate]])*29,"mmm")</f>
        <v>May</v>
      </c>
      <c r="R8548">
        <v>1102</v>
      </c>
      <c r="S8548" t="s">
        <v>2260</v>
      </c>
      <c r="T8548" t="s">
        <v>28</v>
      </c>
      <c r="U8548">
        <v>90004</v>
      </c>
      <c r="V8548" s="1">
        <v>0</v>
      </c>
      <c r="W8548">
        <v>30</v>
      </c>
      <c r="X8548">
        <v>6</v>
      </c>
      <c r="Y8548">
        <v>108</v>
      </c>
      <c r="AD8548"/>
    </row>
    <row r="8549" spans="1:30" x14ac:dyDescent="0.25">
      <c r="A8549" t="s">
        <v>40</v>
      </c>
      <c r="B8549" s="2">
        <v>42400</v>
      </c>
      <c r="C8549" s="35">
        <f>YEAR(Sales[[#This Row],[ShipDate]])</f>
        <v>2016</v>
      </c>
      <c r="D8549" t="s">
        <v>36</v>
      </c>
      <c r="E8549" t="s">
        <v>69</v>
      </c>
      <c r="F8549" t="s">
        <v>43</v>
      </c>
      <c r="G8549" t="s">
        <v>11</v>
      </c>
      <c r="H8549" t="s">
        <v>2018</v>
      </c>
      <c r="I8549" t="s">
        <v>174</v>
      </c>
      <c r="J8549" t="s">
        <v>13</v>
      </c>
      <c r="K8549" t="s">
        <v>697</v>
      </c>
      <c r="L8549" t="s">
        <v>17</v>
      </c>
      <c r="N8549" t="str">
        <f>IF(ISBLANK(Sales[[#This Row],[return]]),"No",Sales[[#This Row],[return]])</f>
        <v>No</v>
      </c>
      <c r="O8549" s="2">
        <v>42395</v>
      </c>
      <c r="P8549" s="8" t="str">
        <f>TEXT(DAY(Sales[[#This Row],[OrderDate]]),"ddd")</f>
        <v>Thu</v>
      </c>
      <c r="Q8549" s="8" t="str">
        <f>TEXT(MONTH(Sales[[#This Row],[ShipDate]])*29,"mmm")</f>
        <v>Jan</v>
      </c>
      <c r="R8549">
        <v>576</v>
      </c>
      <c r="S8549" t="s">
        <v>1400</v>
      </c>
      <c r="T8549" t="s">
        <v>15</v>
      </c>
      <c r="U8549">
        <v>22304</v>
      </c>
      <c r="V8549" s="1">
        <v>0</v>
      </c>
      <c r="W8549">
        <v>4</v>
      </c>
      <c r="X8549">
        <v>3</v>
      </c>
      <c r="Y8549">
        <v>12</v>
      </c>
      <c r="AD8549"/>
    </row>
    <row r="8550" spans="1:30" x14ac:dyDescent="0.25">
      <c r="A8550" t="s">
        <v>40</v>
      </c>
      <c r="B8550" s="2">
        <v>42400</v>
      </c>
      <c r="C8550" s="35">
        <f>YEAR(Sales[[#This Row],[ShipDate]])</f>
        <v>2016</v>
      </c>
      <c r="D8550" t="s">
        <v>36</v>
      </c>
      <c r="E8550" t="s">
        <v>69</v>
      </c>
      <c r="F8550" t="s">
        <v>43</v>
      </c>
      <c r="G8550" t="s">
        <v>11</v>
      </c>
      <c r="H8550" t="s">
        <v>2018</v>
      </c>
      <c r="I8550" t="s">
        <v>174</v>
      </c>
      <c r="J8550" t="s">
        <v>13</v>
      </c>
      <c r="K8550" t="s">
        <v>697</v>
      </c>
      <c r="L8550" t="s">
        <v>17</v>
      </c>
      <c r="N8550" t="str">
        <f>IF(ISBLANK(Sales[[#This Row],[return]]),"No",Sales[[#This Row],[return]])</f>
        <v>No</v>
      </c>
      <c r="O8550" s="2">
        <v>42395</v>
      </c>
      <c r="P8550" s="8" t="str">
        <f>TEXT(DAY(Sales[[#This Row],[OrderDate]]),"ddd")</f>
        <v>Thu</v>
      </c>
      <c r="Q8550" s="8" t="str">
        <f>TEXT(MONTH(Sales[[#This Row],[ShipDate]])*29,"mmm")</f>
        <v>Jan</v>
      </c>
      <c r="R8550">
        <v>731</v>
      </c>
      <c r="S8550" t="s">
        <v>1134</v>
      </c>
      <c r="T8550" t="s">
        <v>15</v>
      </c>
      <c r="U8550">
        <v>22304</v>
      </c>
      <c r="V8550" s="1">
        <v>0</v>
      </c>
      <c r="W8550">
        <v>31</v>
      </c>
      <c r="X8550">
        <v>3</v>
      </c>
      <c r="Y8550">
        <v>63</v>
      </c>
      <c r="AD8550"/>
    </row>
    <row r="8551" spans="1:30" x14ac:dyDescent="0.25">
      <c r="A8551" t="s">
        <v>40</v>
      </c>
      <c r="B8551" s="2">
        <v>42400</v>
      </c>
      <c r="C8551" s="35">
        <f>YEAR(Sales[[#This Row],[ShipDate]])</f>
        <v>2016</v>
      </c>
      <c r="D8551" t="s">
        <v>36</v>
      </c>
      <c r="E8551" t="s">
        <v>69</v>
      </c>
      <c r="F8551" t="s">
        <v>59</v>
      </c>
      <c r="G8551" t="s">
        <v>25</v>
      </c>
      <c r="H8551" t="s">
        <v>2018</v>
      </c>
      <c r="I8551" t="s">
        <v>174</v>
      </c>
      <c r="J8551" t="s">
        <v>13</v>
      </c>
      <c r="K8551" t="s">
        <v>697</v>
      </c>
      <c r="L8551" t="s">
        <v>17</v>
      </c>
      <c r="N8551" t="str">
        <f>IF(ISBLANK(Sales[[#This Row],[return]]),"No",Sales[[#This Row],[return]])</f>
        <v>No</v>
      </c>
      <c r="O8551" s="2">
        <v>42395</v>
      </c>
      <c r="P8551" s="8" t="str">
        <f>TEXT(DAY(Sales[[#This Row],[OrderDate]]),"ddd")</f>
        <v>Thu</v>
      </c>
      <c r="Q8551" s="8" t="str">
        <f>TEXT(MONTH(Sales[[#This Row],[ShipDate]])*29,"mmm")</f>
        <v>Jan</v>
      </c>
      <c r="R8551">
        <v>1346</v>
      </c>
      <c r="S8551" t="s">
        <v>3228</v>
      </c>
      <c r="T8551" t="s">
        <v>15</v>
      </c>
      <c r="U8551">
        <v>22304</v>
      </c>
      <c r="V8551" s="1">
        <v>0</v>
      </c>
      <c r="W8551">
        <v>8</v>
      </c>
      <c r="X8551">
        <v>2</v>
      </c>
      <c r="Y8551">
        <v>17</v>
      </c>
      <c r="AD8551"/>
    </row>
    <row r="8552" spans="1:30" x14ac:dyDescent="0.25">
      <c r="A8552" t="s">
        <v>40</v>
      </c>
      <c r="B8552" s="2">
        <v>42400</v>
      </c>
      <c r="C8552" s="35">
        <f>YEAR(Sales[[#This Row],[ShipDate]])</f>
        <v>2016</v>
      </c>
      <c r="D8552" t="s">
        <v>36</v>
      </c>
      <c r="E8552" t="s">
        <v>69</v>
      </c>
      <c r="F8552" t="s">
        <v>59</v>
      </c>
      <c r="G8552" t="s">
        <v>25</v>
      </c>
      <c r="H8552" t="s">
        <v>2018</v>
      </c>
      <c r="I8552" t="s">
        <v>174</v>
      </c>
      <c r="J8552" t="s">
        <v>13</v>
      </c>
      <c r="K8552" t="s">
        <v>697</v>
      </c>
      <c r="L8552" t="s">
        <v>17</v>
      </c>
      <c r="N8552" t="str">
        <f>IF(ISBLANK(Sales[[#This Row],[return]]),"No",Sales[[#This Row],[return]])</f>
        <v>No</v>
      </c>
      <c r="O8552" s="2">
        <v>42395</v>
      </c>
      <c r="P8552" s="8" t="str">
        <f>TEXT(DAY(Sales[[#This Row],[OrderDate]]),"ddd")</f>
        <v>Thu</v>
      </c>
      <c r="Q8552" s="8" t="str">
        <f>TEXT(MONTH(Sales[[#This Row],[ShipDate]])*29,"mmm")</f>
        <v>Jan</v>
      </c>
      <c r="R8552">
        <v>607</v>
      </c>
      <c r="S8552" t="s">
        <v>3227</v>
      </c>
      <c r="T8552" t="s">
        <v>15</v>
      </c>
      <c r="U8552">
        <v>22304</v>
      </c>
      <c r="V8552" s="1">
        <v>0</v>
      </c>
      <c r="W8552">
        <v>9</v>
      </c>
      <c r="X8552">
        <v>3</v>
      </c>
      <c r="Y8552">
        <v>19</v>
      </c>
      <c r="AD8552"/>
    </row>
    <row r="8553" spans="1:30" x14ac:dyDescent="0.25">
      <c r="A8553" t="s">
        <v>40</v>
      </c>
      <c r="B8553" s="2">
        <v>42400</v>
      </c>
      <c r="C8553" s="35">
        <f>YEAR(Sales[[#This Row],[ShipDate]])</f>
        <v>2016</v>
      </c>
      <c r="D8553" t="s">
        <v>36</v>
      </c>
      <c r="E8553" t="s">
        <v>69</v>
      </c>
      <c r="F8553" t="s">
        <v>39</v>
      </c>
      <c r="G8553" t="s">
        <v>25</v>
      </c>
      <c r="H8553" t="s">
        <v>2018</v>
      </c>
      <c r="I8553" t="s">
        <v>174</v>
      </c>
      <c r="J8553" t="s">
        <v>13</v>
      </c>
      <c r="K8553" t="s">
        <v>697</v>
      </c>
      <c r="L8553" t="s">
        <v>17</v>
      </c>
      <c r="N8553" t="str">
        <f>IF(ISBLANK(Sales[[#This Row],[return]]),"No",Sales[[#This Row],[return]])</f>
        <v>No</v>
      </c>
      <c r="O8553" s="2">
        <v>42395</v>
      </c>
      <c r="P8553" s="8" t="str">
        <f>TEXT(DAY(Sales[[#This Row],[OrderDate]]),"ddd")</f>
        <v>Thu</v>
      </c>
      <c r="Q8553" s="8" t="str">
        <f>TEXT(MONTH(Sales[[#This Row],[ShipDate]])*29,"mmm")</f>
        <v>Jan</v>
      </c>
      <c r="R8553">
        <v>1376</v>
      </c>
      <c r="S8553" t="s">
        <v>2241</v>
      </c>
      <c r="T8553" t="s">
        <v>15</v>
      </c>
      <c r="U8553">
        <v>22304</v>
      </c>
      <c r="V8553" s="1">
        <v>0</v>
      </c>
      <c r="W8553">
        <v>0</v>
      </c>
      <c r="X8553">
        <v>8</v>
      </c>
      <c r="Y8553">
        <v>490</v>
      </c>
      <c r="AD8553"/>
    </row>
    <row r="8554" spans="1:30" x14ac:dyDescent="0.25">
      <c r="A8554" t="s">
        <v>40</v>
      </c>
      <c r="B8554" s="2">
        <v>42400</v>
      </c>
      <c r="C8554" s="35">
        <f>YEAR(Sales[[#This Row],[ShipDate]])</f>
        <v>2016</v>
      </c>
      <c r="D8554" t="s">
        <v>36</v>
      </c>
      <c r="E8554" t="s">
        <v>69</v>
      </c>
      <c r="F8554" t="s">
        <v>48</v>
      </c>
      <c r="G8554" t="s">
        <v>46</v>
      </c>
      <c r="H8554" t="s">
        <v>2018</v>
      </c>
      <c r="I8554" t="s">
        <v>174</v>
      </c>
      <c r="J8554" t="s">
        <v>13</v>
      </c>
      <c r="K8554" t="s">
        <v>697</v>
      </c>
      <c r="L8554" t="s">
        <v>17</v>
      </c>
      <c r="N8554" t="str">
        <f>IF(ISBLANK(Sales[[#This Row],[return]]),"No",Sales[[#This Row],[return]])</f>
        <v>No</v>
      </c>
      <c r="O8554" s="2">
        <v>42395</v>
      </c>
      <c r="P8554" s="8" t="str">
        <f>TEXT(DAY(Sales[[#This Row],[OrderDate]]),"ddd")</f>
        <v>Thu</v>
      </c>
      <c r="Q8554" s="8" t="str">
        <f>TEXT(MONTH(Sales[[#This Row],[ShipDate]])*29,"mmm")</f>
        <v>Jan</v>
      </c>
      <c r="R8554">
        <v>938</v>
      </c>
      <c r="S8554" t="s">
        <v>946</v>
      </c>
      <c r="T8554" t="s">
        <v>15</v>
      </c>
      <c r="U8554">
        <v>22304</v>
      </c>
      <c r="V8554" s="1">
        <v>0</v>
      </c>
      <c r="W8554">
        <v>53</v>
      </c>
      <c r="X8554">
        <v>2</v>
      </c>
      <c r="Y8554">
        <v>188</v>
      </c>
      <c r="AD8554"/>
    </row>
    <row r="8555" spans="1:30" x14ac:dyDescent="0.25">
      <c r="A8555" t="s">
        <v>40</v>
      </c>
      <c r="B8555" s="2">
        <v>42400</v>
      </c>
      <c r="C8555" s="35">
        <f>YEAR(Sales[[#This Row],[ShipDate]])</f>
        <v>2016</v>
      </c>
      <c r="D8555" t="s">
        <v>36</v>
      </c>
      <c r="E8555" t="s">
        <v>69</v>
      </c>
      <c r="F8555" t="s">
        <v>48</v>
      </c>
      <c r="G8555" t="s">
        <v>46</v>
      </c>
      <c r="H8555" t="s">
        <v>2018</v>
      </c>
      <c r="I8555" t="s">
        <v>174</v>
      </c>
      <c r="J8555" t="s">
        <v>13</v>
      </c>
      <c r="K8555" t="s">
        <v>697</v>
      </c>
      <c r="L8555" t="s">
        <v>17</v>
      </c>
      <c r="N8555" t="str">
        <f>IF(ISBLANK(Sales[[#This Row],[return]]),"No",Sales[[#This Row],[return]])</f>
        <v>No</v>
      </c>
      <c r="O8555" s="2">
        <v>42395</v>
      </c>
      <c r="P8555" s="8" t="str">
        <f>TEXT(DAY(Sales[[#This Row],[OrderDate]]),"ddd")</f>
        <v>Thu</v>
      </c>
      <c r="Q8555" s="8" t="str">
        <f>TEXT(MONTH(Sales[[#This Row],[ShipDate]])*29,"mmm")</f>
        <v>Jan</v>
      </c>
      <c r="R8555">
        <v>1045</v>
      </c>
      <c r="S8555" t="s">
        <v>2895</v>
      </c>
      <c r="T8555" t="s">
        <v>15</v>
      </c>
      <c r="U8555">
        <v>22304</v>
      </c>
      <c r="V8555" s="1">
        <v>0</v>
      </c>
      <c r="W8555">
        <v>0</v>
      </c>
      <c r="X8555">
        <v>13</v>
      </c>
      <c r="Y8555">
        <v>155</v>
      </c>
      <c r="AD8555"/>
    </row>
    <row r="8556" spans="1:30" x14ac:dyDescent="0.25">
      <c r="A8556" t="s">
        <v>40</v>
      </c>
      <c r="B8556" s="2">
        <v>42454</v>
      </c>
      <c r="C8556" s="35">
        <f>YEAR(Sales[[#This Row],[ShipDate]])</f>
        <v>2016</v>
      </c>
      <c r="D8556" t="s">
        <v>36</v>
      </c>
      <c r="E8556" t="s">
        <v>18</v>
      </c>
      <c r="F8556" t="s">
        <v>23</v>
      </c>
      <c r="G8556" t="s">
        <v>11</v>
      </c>
      <c r="H8556" t="s">
        <v>1204</v>
      </c>
      <c r="I8556" t="s">
        <v>180</v>
      </c>
      <c r="J8556" t="s">
        <v>13</v>
      </c>
      <c r="K8556" t="s">
        <v>1161</v>
      </c>
      <c r="L8556" t="s">
        <v>17</v>
      </c>
      <c r="N8556" t="str">
        <f>IF(ISBLANK(Sales[[#This Row],[return]]),"No",Sales[[#This Row],[return]])</f>
        <v>No</v>
      </c>
      <c r="O8556" s="2">
        <v>42450</v>
      </c>
      <c r="P8556" s="8" t="str">
        <f>TEXT(DAY(Sales[[#This Row],[OrderDate]]),"ddd")</f>
        <v>Sat</v>
      </c>
      <c r="Q8556" s="8" t="str">
        <f>TEXT(MONTH(Sales[[#This Row],[ShipDate]])*29,"mmm")</f>
        <v>Mar</v>
      </c>
      <c r="R8556">
        <v>756</v>
      </c>
      <c r="S8556" t="s">
        <v>1355</v>
      </c>
      <c r="T8556" t="s">
        <v>15</v>
      </c>
      <c r="U8556">
        <v>37918</v>
      </c>
      <c r="V8556" s="1">
        <v>0.2</v>
      </c>
      <c r="W8556">
        <v>-11</v>
      </c>
      <c r="X8556">
        <v>3</v>
      </c>
      <c r="Y8556">
        <v>218</v>
      </c>
      <c r="AD8556"/>
    </row>
    <row r="8557" spans="1:30" x14ac:dyDescent="0.25">
      <c r="A8557" t="s">
        <v>40</v>
      </c>
      <c r="B8557" s="2">
        <v>42454</v>
      </c>
      <c r="C8557" s="35">
        <f>YEAR(Sales[[#This Row],[ShipDate]])</f>
        <v>2016</v>
      </c>
      <c r="D8557" t="s">
        <v>36</v>
      </c>
      <c r="E8557" t="s">
        <v>18</v>
      </c>
      <c r="F8557" t="s">
        <v>43</v>
      </c>
      <c r="G8557" t="s">
        <v>11</v>
      </c>
      <c r="H8557" t="s">
        <v>1204</v>
      </c>
      <c r="I8557" t="s">
        <v>180</v>
      </c>
      <c r="J8557" t="s">
        <v>13</v>
      </c>
      <c r="K8557" t="s">
        <v>1161</v>
      </c>
      <c r="L8557" t="s">
        <v>17</v>
      </c>
      <c r="N8557" t="str">
        <f>IF(ISBLANK(Sales[[#This Row],[return]]),"No",Sales[[#This Row],[return]])</f>
        <v>No</v>
      </c>
      <c r="O8557" s="2">
        <v>42450</v>
      </c>
      <c r="P8557" s="8" t="str">
        <f>TEXT(DAY(Sales[[#This Row],[OrderDate]]),"ddd")</f>
        <v>Sat</v>
      </c>
      <c r="Q8557" s="8" t="str">
        <f>TEXT(MONTH(Sales[[#This Row],[ShipDate]])*29,"mmm")</f>
        <v>Mar</v>
      </c>
      <c r="R8557">
        <v>499</v>
      </c>
      <c r="S8557" t="s">
        <v>1219</v>
      </c>
      <c r="T8557" t="s">
        <v>15</v>
      </c>
      <c r="U8557">
        <v>37918</v>
      </c>
      <c r="V8557" s="1">
        <v>0.2</v>
      </c>
      <c r="W8557">
        <v>7</v>
      </c>
      <c r="X8557">
        <v>3</v>
      </c>
      <c r="Y8557">
        <v>33</v>
      </c>
      <c r="AD8557"/>
    </row>
    <row r="8558" spans="1:30" x14ac:dyDescent="0.25">
      <c r="A8558" t="s">
        <v>40</v>
      </c>
      <c r="B8558" s="2">
        <v>42454</v>
      </c>
      <c r="C8558" s="35">
        <f>YEAR(Sales[[#This Row],[ShipDate]])</f>
        <v>2016</v>
      </c>
      <c r="D8558" t="s">
        <v>36</v>
      </c>
      <c r="E8558" t="s">
        <v>18</v>
      </c>
      <c r="F8558" t="s">
        <v>33</v>
      </c>
      <c r="G8558" t="s">
        <v>25</v>
      </c>
      <c r="H8558" t="s">
        <v>1204</v>
      </c>
      <c r="I8558" t="s">
        <v>180</v>
      </c>
      <c r="J8558" t="s">
        <v>13</v>
      </c>
      <c r="K8558" t="s">
        <v>1161</v>
      </c>
      <c r="L8558" t="s">
        <v>17</v>
      </c>
      <c r="N8558" t="str">
        <f>IF(ISBLANK(Sales[[#This Row],[return]]),"No",Sales[[#This Row],[return]])</f>
        <v>No</v>
      </c>
      <c r="O8558" s="2">
        <v>42450</v>
      </c>
      <c r="P8558" s="8" t="str">
        <f>TEXT(DAY(Sales[[#This Row],[OrderDate]]),"ddd")</f>
        <v>Sat</v>
      </c>
      <c r="Q8558" s="8" t="str">
        <f>TEXT(MONTH(Sales[[#This Row],[ShipDate]])*29,"mmm")</f>
        <v>Mar</v>
      </c>
      <c r="R8558">
        <v>215</v>
      </c>
      <c r="S8558" t="s">
        <v>417</v>
      </c>
      <c r="T8558" t="s">
        <v>15</v>
      </c>
      <c r="U8558">
        <v>37918</v>
      </c>
      <c r="V8558" s="1">
        <v>0.2</v>
      </c>
      <c r="W8558">
        <v>22</v>
      </c>
      <c r="X8558">
        <v>5</v>
      </c>
      <c r="Y8558">
        <v>59</v>
      </c>
      <c r="AD8558"/>
    </row>
    <row r="8559" spans="1:30" x14ac:dyDescent="0.25">
      <c r="A8559" t="s">
        <v>10</v>
      </c>
      <c r="B8559" s="2">
        <v>42652</v>
      </c>
      <c r="C8559" s="35">
        <f>YEAR(Sales[[#This Row],[ShipDate]])</f>
        <v>2016</v>
      </c>
      <c r="D8559" t="s">
        <v>36</v>
      </c>
      <c r="E8559" t="s">
        <v>69</v>
      </c>
      <c r="F8559" t="s">
        <v>39</v>
      </c>
      <c r="G8559" t="s">
        <v>25</v>
      </c>
      <c r="H8559" t="s">
        <v>193</v>
      </c>
      <c r="I8559" t="s">
        <v>58</v>
      </c>
      <c r="J8559" t="s">
        <v>13</v>
      </c>
      <c r="K8559" t="s">
        <v>2926</v>
      </c>
      <c r="L8559" t="s">
        <v>17</v>
      </c>
      <c r="N8559" t="str">
        <f>IF(ISBLANK(Sales[[#This Row],[return]]),"No",Sales[[#This Row],[return]])</f>
        <v>No</v>
      </c>
      <c r="O8559" s="2">
        <v>42646</v>
      </c>
      <c r="P8559" s="8" t="str">
        <f>TEXT(DAY(Sales[[#This Row],[OrderDate]]),"ddd")</f>
        <v>Tue</v>
      </c>
      <c r="Q8559" s="8" t="str">
        <f>TEXT(MONTH(Sales[[#This Row],[ShipDate]])*29,"mmm")</f>
        <v>Oct</v>
      </c>
      <c r="R8559">
        <v>112</v>
      </c>
      <c r="S8559" t="s">
        <v>1814</v>
      </c>
      <c r="T8559" t="s">
        <v>15</v>
      </c>
      <c r="U8559">
        <v>27707</v>
      </c>
      <c r="V8559" s="1">
        <v>0.2</v>
      </c>
      <c r="W8559">
        <v>5</v>
      </c>
      <c r="X8559">
        <v>2</v>
      </c>
      <c r="Y8559">
        <v>62</v>
      </c>
      <c r="AD8559"/>
    </row>
    <row r="8560" spans="1:30" x14ac:dyDescent="0.25">
      <c r="A8560" t="s">
        <v>10</v>
      </c>
      <c r="B8560" s="2">
        <v>42652</v>
      </c>
      <c r="C8560" s="35">
        <f>YEAR(Sales[[#This Row],[ShipDate]])</f>
        <v>2016</v>
      </c>
      <c r="D8560" t="s">
        <v>36</v>
      </c>
      <c r="E8560" t="s">
        <v>69</v>
      </c>
      <c r="F8560" t="s">
        <v>45</v>
      </c>
      <c r="G8560" t="s">
        <v>25</v>
      </c>
      <c r="H8560" t="s">
        <v>193</v>
      </c>
      <c r="I8560" t="s">
        <v>58</v>
      </c>
      <c r="J8560" t="s">
        <v>13</v>
      </c>
      <c r="K8560" t="s">
        <v>2926</v>
      </c>
      <c r="L8560" t="s">
        <v>17</v>
      </c>
      <c r="N8560" t="str">
        <f>IF(ISBLANK(Sales[[#This Row],[return]]),"No",Sales[[#This Row],[return]])</f>
        <v>No</v>
      </c>
      <c r="O8560" s="2">
        <v>42646</v>
      </c>
      <c r="P8560" s="8" t="str">
        <f>TEXT(DAY(Sales[[#This Row],[OrderDate]]),"ddd")</f>
        <v>Tue</v>
      </c>
      <c r="Q8560" s="8" t="str">
        <f>TEXT(MONTH(Sales[[#This Row],[ShipDate]])*29,"mmm")</f>
        <v>Oct</v>
      </c>
      <c r="R8560">
        <v>521</v>
      </c>
      <c r="S8560" t="s">
        <v>1999</v>
      </c>
      <c r="T8560" t="s">
        <v>15</v>
      </c>
      <c r="U8560">
        <v>27707</v>
      </c>
      <c r="V8560" s="1">
        <v>0.2</v>
      </c>
      <c r="W8560">
        <v>0</v>
      </c>
      <c r="X8560">
        <v>3</v>
      </c>
      <c r="Y8560">
        <v>6</v>
      </c>
      <c r="AD8560"/>
    </row>
    <row r="8561" spans="1:30" x14ac:dyDescent="0.25">
      <c r="A8561" t="s">
        <v>24</v>
      </c>
      <c r="B8561" s="2">
        <v>42581</v>
      </c>
      <c r="C8561" s="35">
        <f>YEAR(Sales[[#This Row],[ShipDate]])</f>
        <v>2016</v>
      </c>
      <c r="D8561" t="s">
        <v>19</v>
      </c>
      <c r="E8561" t="s">
        <v>18</v>
      </c>
      <c r="F8561" t="s">
        <v>39</v>
      </c>
      <c r="G8561" t="s">
        <v>25</v>
      </c>
      <c r="H8561" t="s">
        <v>164</v>
      </c>
      <c r="I8561" t="s">
        <v>120</v>
      </c>
      <c r="J8561" t="s">
        <v>13</v>
      </c>
      <c r="K8561" t="s">
        <v>1343</v>
      </c>
      <c r="L8561" t="s">
        <v>68</v>
      </c>
      <c r="N8561" t="str">
        <f>IF(ISBLANK(Sales[[#This Row],[return]]),"No",Sales[[#This Row],[return]])</f>
        <v>No</v>
      </c>
      <c r="O8561" s="2">
        <v>42577</v>
      </c>
      <c r="P8561" s="8" t="str">
        <f>TEXT(DAY(Sales[[#This Row],[OrderDate]]),"ddd")</f>
        <v>Thu</v>
      </c>
      <c r="Q8561" s="8" t="str">
        <f>TEXT(MONTH(Sales[[#This Row],[ShipDate]])*29,"mmm")</f>
        <v>Jul</v>
      </c>
      <c r="R8561">
        <v>282</v>
      </c>
      <c r="S8561" t="s">
        <v>3148</v>
      </c>
      <c r="T8561" t="s">
        <v>66</v>
      </c>
      <c r="U8561">
        <v>60623</v>
      </c>
      <c r="V8561" s="1">
        <v>0.2</v>
      </c>
      <c r="W8561">
        <v>-29</v>
      </c>
      <c r="X8561">
        <v>3</v>
      </c>
      <c r="Y8561">
        <v>124</v>
      </c>
      <c r="AD8561"/>
    </row>
    <row r="8562" spans="1:30" x14ac:dyDescent="0.25">
      <c r="A8562" t="s">
        <v>40</v>
      </c>
      <c r="B8562" s="2">
        <v>42630</v>
      </c>
      <c r="C8562" s="35">
        <f>YEAR(Sales[[#This Row],[ShipDate]])</f>
        <v>2016</v>
      </c>
      <c r="D8562" t="s">
        <v>36</v>
      </c>
      <c r="E8562" t="s">
        <v>31</v>
      </c>
      <c r="F8562" t="s">
        <v>50</v>
      </c>
      <c r="G8562" t="s">
        <v>25</v>
      </c>
      <c r="H8562" t="s">
        <v>235</v>
      </c>
      <c r="I8562" t="s">
        <v>58</v>
      </c>
      <c r="J8562" t="s">
        <v>13</v>
      </c>
      <c r="K8562" t="s">
        <v>435</v>
      </c>
      <c r="L8562" t="s">
        <v>17</v>
      </c>
      <c r="N8562" t="str">
        <f>IF(ISBLANK(Sales[[#This Row],[return]]),"No",Sales[[#This Row],[return]])</f>
        <v>No</v>
      </c>
      <c r="O8562" s="2">
        <v>42626</v>
      </c>
      <c r="P8562" s="8" t="str">
        <f>TEXT(DAY(Sales[[#This Row],[OrderDate]]),"ddd")</f>
        <v>Fri</v>
      </c>
      <c r="Q8562" s="8" t="str">
        <f>TEXT(MONTH(Sales[[#This Row],[ShipDate]])*29,"mmm")</f>
        <v>Sep</v>
      </c>
      <c r="R8562">
        <v>691</v>
      </c>
      <c r="S8562" t="s">
        <v>436</v>
      </c>
      <c r="T8562" t="s">
        <v>15</v>
      </c>
      <c r="U8562">
        <v>28205</v>
      </c>
      <c r="V8562" s="1">
        <v>0.7</v>
      </c>
      <c r="W8562">
        <v>-12</v>
      </c>
      <c r="X8562">
        <v>7</v>
      </c>
      <c r="Y8562">
        <v>19</v>
      </c>
      <c r="AD8562"/>
    </row>
    <row r="8563" spans="1:30" x14ac:dyDescent="0.25">
      <c r="A8563" t="s">
        <v>24</v>
      </c>
      <c r="B8563" s="2">
        <v>42608</v>
      </c>
      <c r="C8563" s="35">
        <f>YEAR(Sales[[#This Row],[ShipDate]])</f>
        <v>2016</v>
      </c>
      <c r="D8563" t="s">
        <v>36</v>
      </c>
      <c r="E8563" t="s">
        <v>18</v>
      </c>
      <c r="F8563" t="s">
        <v>21</v>
      </c>
      <c r="G8563" t="s">
        <v>11</v>
      </c>
      <c r="H8563" t="s">
        <v>1549</v>
      </c>
      <c r="I8563" t="s">
        <v>786</v>
      </c>
      <c r="J8563" t="s">
        <v>13</v>
      </c>
      <c r="K8563" t="s">
        <v>135</v>
      </c>
      <c r="L8563" t="s">
        <v>17</v>
      </c>
      <c r="N8563" t="str">
        <f>IF(ISBLANK(Sales[[#This Row],[return]]),"No",Sales[[#This Row],[return]])</f>
        <v>No</v>
      </c>
      <c r="O8563" s="2">
        <v>42601</v>
      </c>
      <c r="P8563" s="8" t="str">
        <f>TEXT(DAY(Sales[[#This Row],[OrderDate]]),"ddd")</f>
        <v>Thu</v>
      </c>
      <c r="Q8563" s="8" t="str">
        <f>TEXT(MONTH(Sales[[#This Row],[ShipDate]])*29,"mmm")</f>
        <v>Aug</v>
      </c>
      <c r="R8563">
        <v>839</v>
      </c>
      <c r="S8563" t="s">
        <v>1561</v>
      </c>
      <c r="T8563" t="s">
        <v>15</v>
      </c>
      <c r="U8563">
        <v>72401</v>
      </c>
      <c r="V8563" s="1">
        <v>0</v>
      </c>
      <c r="W8563">
        <v>172</v>
      </c>
      <c r="X8563">
        <v>9</v>
      </c>
      <c r="Y8563">
        <v>639</v>
      </c>
      <c r="AD8563"/>
    </row>
    <row r="8564" spans="1:30" x14ac:dyDescent="0.25">
      <c r="A8564" t="s">
        <v>24</v>
      </c>
      <c r="B8564" s="2">
        <v>42466</v>
      </c>
      <c r="C8564" s="35">
        <f>YEAR(Sales[[#This Row],[ShipDate]])</f>
        <v>2016</v>
      </c>
      <c r="D8564" t="s">
        <v>19</v>
      </c>
      <c r="E8564" t="s">
        <v>18</v>
      </c>
      <c r="F8564" t="s">
        <v>33</v>
      </c>
      <c r="G8564" t="s">
        <v>25</v>
      </c>
      <c r="H8564" t="s">
        <v>954</v>
      </c>
      <c r="I8564" t="s">
        <v>32</v>
      </c>
      <c r="J8564" t="s">
        <v>13</v>
      </c>
      <c r="K8564" t="s">
        <v>160</v>
      </c>
      <c r="L8564" t="s">
        <v>30</v>
      </c>
      <c r="N8564" t="str">
        <f>IF(ISBLANK(Sales[[#This Row],[return]]),"No",Sales[[#This Row],[return]])</f>
        <v>No</v>
      </c>
      <c r="O8564" s="2">
        <v>42461</v>
      </c>
      <c r="P8564" s="8" t="str">
        <f>TEXT(DAY(Sales[[#This Row],[OrderDate]]),"ddd")</f>
        <v>Sun</v>
      </c>
      <c r="Q8564" s="8" t="str">
        <f>TEXT(MONTH(Sales[[#This Row],[ShipDate]])*29,"mmm")</f>
        <v>Apr</v>
      </c>
      <c r="R8564">
        <v>199</v>
      </c>
      <c r="S8564" t="s">
        <v>1018</v>
      </c>
      <c r="T8564" t="s">
        <v>28</v>
      </c>
      <c r="U8564">
        <v>94591</v>
      </c>
      <c r="V8564" s="1">
        <v>0</v>
      </c>
      <c r="W8564">
        <v>15</v>
      </c>
      <c r="X8564">
        <v>2</v>
      </c>
      <c r="Y8564">
        <v>30</v>
      </c>
      <c r="AD8564"/>
    </row>
    <row r="8565" spans="1:30" x14ac:dyDescent="0.25">
      <c r="A8565" t="s">
        <v>24</v>
      </c>
      <c r="B8565" s="2">
        <v>42466</v>
      </c>
      <c r="C8565" s="35">
        <f>YEAR(Sales[[#This Row],[ShipDate]])</f>
        <v>2016</v>
      </c>
      <c r="D8565" t="s">
        <v>19</v>
      </c>
      <c r="E8565" t="s">
        <v>18</v>
      </c>
      <c r="F8565" t="s">
        <v>50</v>
      </c>
      <c r="G8565" t="s">
        <v>25</v>
      </c>
      <c r="H8565" t="s">
        <v>954</v>
      </c>
      <c r="I8565" t="s">
        <v>32</v>
      </c>
      <c r="J8565" t="s">
        <v>13</v>
      </c>
      <c r="K8565" t="s">
        <v>160</v>
      </c>
      <c r="L8565" t="s">
        <v>30</v>
      </c>
      <c r="N8565" t="str">
        <f>IF(ISBLANK(Sales[[#This Row],[return]]),"No",Sales[[#This Row],[return]])</f>
        <v>No</v>
      </c>
      <c r="O8565" s="2">
        <v>42461</v>
      </c>
      <c r="P8565" s="8" t="str">
        <f>TEXT(DAY(Sales[[#This Row],[OrderDate]]),"ddd")</f>
        <v>Sun</v>
      </c>
      <c r="Q8565" s="8" t="str">
        <f>TEXT(MONTH(Sales[[#This Row],[ShipDate]])*29,"mmm")</f>
        <v>Apr</v>
      </c>
      <c r="R8565">
        <v>1313</v>
      </c>
      <c r="S8565" t="s">
        <v>3246</v>
      </c>
      <c r="T8565" t="s">
        <v>28</v>
      </c>
      <c r="U8565">
        <v>94591</v>
      </c>
      <c r="V8565" s="1">
        <v>0.2</v>
      </c>
      <c r="W8565">
        <v>6</v>
      </c>
      <c r="X8565">
        <v>4</v>
      </c>
      <c r="Y8565">
        <v>17</v>
      </c>
      <c r="AD8565"/>
    </row>
    <row r="8566" spans="1:30" x14ac:dyDescent="0.25">
      <c r="A8566" t="s">
        <v>40</v>
      </c>
      <c r="B8566" s="2">
        <v>42527</v>
      </c>
      <c r="C8566" s="35">
        <f>YEAR(Sales[[#This Row],[ShipDate]])</f>
        <v>2016</v>
      </c>
      <c r="D8566" t="s">
        <v>36</v>
      </c>
      <c r="E8566" t="s">
        <v>31</v>
      </c>
      <c r="F8566" t="s">
        <v>50</v>
      </c>
      <c r="G8566" t="s">
        <v>25</v>
      </c>
      <c r="H8566" t="s">
        <v>428</v>
      </c>
      <c r="I8566" t="s">
        <v>133</v>
      </c>
      <c r="J8566" t="s">
        <v>13</v>
      </c>
      <c r="K8566" t="s">
        <v>2711</v>
      </c>
      <c r="L8566" t="s">
        <v>68</v>
      </c>
      <c r="N8566" t="str">
        <f>IF(ISBLANK(Sales[[#This Row],[return]]),"No",Sales[[#This Row],[return]])</f>
        <v>No</v>
      </c>
      <c r="O8566" s="2">
        <v>42522</v>
      </c>
      <c r="P8566" s="8" t="str">
        <f>TEXT(DAY(Sales[[#This Row],[OrderDate]]),"ddd")</f>
        <v>Sun</v>
      </c>
      <c r="Q8566" s="8" t="str">
        <f>TEXT(MONTH(Sales[[#This Row],[ShipDate]])*29,"mmm")</f>
        <v>Jun</v>
      </c>
      <c r="R8566">
        <v>1644</v>
      </c>
      <c r="S8566" t="s">
        <v>1670</v>
      </c>
      <c r="T8566" t="s">
        <v>66</v>
      </c>
      <c r="U8566">
        <v>48234</v>
      </c>
      <c r="V8566" s="1">
        <v>0</v>
      </c>
      <c r="W8566">
        <v>67</v>
      </c>
      <c r="X8566">
        <v>4</v>
      </c>
      <c r="Y8566">
        <v>139</v>
      </c>
      <c r="AD8566"/>
    </row>
    <row r="8567" spans="1:30" x14ac:dyDescent="0.25">
      <c r="A8567" t="s">
        <v>40</v>
      </c>
      <c r="B8567" s="2">
        <v>42527</v>
      </c>
      <c r="C8567" s="35">
        <f>YEAR(Sales[[#This Row],[ShipDate]])</f>
        <v>2016</v>
      </c>
      <c r="D8567" t="s">
        <v>36</v>
      </c>
      <c r="E8567" t="s">
        <v>31</v>
      </c>
      <c r="F8567" t="s">
        <v>52</v>
      </c>
      <c r="G8567" t="s">
        <v>25</v>
      </c>
      <c r="H8567" t="s">
        <v>428</v>
      </c>
      <c r="I8567" t="s">
        <v>133</v>
      </c>
      <c r="J8567" t="s">
        <v>13</v>
      </c>
      <c r="K8567" t="s">
        <v>2711</v>
      </c>
      <c r="L8567" t="s">
        <v>68</v>
      </c>
      <c r="N8567" t="str">
        <f>IF(ISBLANK(Sales[[#This Row],[return]]),"No",Sales[[#This Row],[return]])</f>
        <v>No</v>
      </c>
      <c r="O8567" s="2">
        <v>42522</v>
      </c>
      <c r="P8567" s="8" t="str">
        <f>TEXT(DAY(Sales[[#This Row],[OrderDate]]),"ddd")</f>
        <v>Sun</v>
      </c>
      <c r="Q8567" s="8" t="str">
        <f>TEXT(MONTH(Sales[[#This Row],[ShipDate]])*29,"mmm")</f>
        <v>Jun</v>
      </c>
      <c r="R8567">
        <v>38</v>
      </c>
      <c r="S8567" t="s">
        <v>1779</v>
      </c>
      <c r="T8567" t="s">
        <v>66</v>
      </c>
      <c r="U8567">
        <v>48234</v>
      </c>
      <c r="V8567" s="1">
        <v>0.1</v>
      </c>
      <c r="W8567">
        <v>12</v>
      </c>
      <c r="X8567">
        <v>5</v>
      </c>
      <c r="Y8567">
        <v>66</v>
      </c>
      <c r="AD8567"/>
    </row>
    <row r="8568" spans="1:30" x14ac:dyDescent="0.25">
      <c r="A8568" t="s">
        <v>40</v>
      </c>
      <c r="B8568" s="2">
        <v>42469</v>
      </c>
      <c r="C8568" s="35">
        <f>YEAR(Sales[[#This Row],[ShipDate]])</f>
        <v>2016</v>
      </c>
      <c r="D8568" t="s">
        <v>36</v>
      </c>
      <c r="E8568" t="s">
        <v>31</v>
      </c>
      <c r="F8568" t="s">
        <v>50</v>
      </c>
      <c r="G8568" t="s">
        <v>25</v>
      </c>
      <c r="H8568" t="s">
        <v>680</v>
      </c>
      <c r="I8568" t="s">
        <v>20</v>
      </c>
      <c r="J8568" t="s">
        <v>13</v>
      </c>
      <c r="K8568" t="s">
        <v>2819</v>
      </c>
      <c r="L8568" t="s">
        <v>17</v>
      </c>
      <c r="N8568" t="str">
        <f>IF(ISBLANK(Sales[[#This Row],[return]]),"No",Sales[[#This Row],[return]])</f>
        <v>No</v>
      </c>
      <c r="O8568" s="2">
        <v>42465</v>
      </c>
      <c r="P8568" s="8" t="str">
        <f>TEXT(DAY(Sales[[#This Row],[OrderDate]]),"ddd")</f>
        <v>Thu</v>
      </c>
      <c r="Q8568" s="8" t="str">
        <f>TEXT(MONTH(Sales[[#This Row],[ShipDate]])*29,"mmm")</f>
        <v>Apr</v>
      </c>
      <c r="R8568">
        <v>905</v>
      </c>
      <c r="S8568" t="s">
        <v>212</v>
      </c>
      <c r="T8568" t="s">
        <v>15</v>
      </c>
      <c r="U8568">
        <v>40475</v>
      </c>
      <c r="V8568" s="1">
        <v>0</v>
      </c>
      <c r="W8568">
        <v>57</v>
      </c>
      <c r="X8568">
        <v>7</v>
      </c>
      <c r="Y8568">
        <v>115</v>
      </c>
      <c r="AD8568"/>
    </row>
    <row r="8569" spans="1:30" x14ac:dyDescent="0.25">
      <c r="A8569" t="s">
        <v>24</v>
      </c>
      <c r="B8569" s="2">
        <v>42699</v>
      </c>
      <c r="C8569" s="35">
        <f>YEAR(Sales[[#This Row],[ShipDate]])</f>
        <v>2016</v>
      </c>
      <c r="D8569" t="s">
        <v>113</v>
      </c>
      <c r="E8569" t="s">
        <v>18</v>
      </c>
      <c r="F8569" t="s">
        <v>23</v>
      </c>
      <c r="G8569" t="s">
        <v>11</v>
      </c>
      <c r="H8569" t="s">
        <v>26</v>
      </c>
      <c r="I8569" t="s">
        <v>32</v>
      </c>
      <c r="J8569" t="s">
        <v>13</v>
      </c>
      <c r="K8569" t="s">
        <v>734</v>
      </c>
      <c r="L8569" t="s">
        <v>30</v>
      </c>
      <c r="N8569" t="str">
        <f>IF(ISBLANK(Sales[[#This Row],[return]]),"No",Sales[[#This Row],[return]])</f>
        <v>No</v>
      </c>
      <c r="O8569" s="2">
        <v>42697</v>
      </c>
      <c r="P8569" s="8" t="str">
        <f>TEXT(DAY(Sales[[#This Row],[OrderDate]]),"ddd")</f>
        <v>Mon</v>
      </c>
      <c r="Q8569" s="8" t="str">
        <f>TEXT(MONTH(Sales[[#This Row],[ShipDate]])*29,"mmm")</f>
        <v>Nov</v>
      </c>
      <c r="R8569">
        <v>1378</v>
      </c>
      <c r="S8569" t="s">
        <v>831</v>
      </c>
      <c r="T8569" t="s">
        <v>28</v>
      </c>
      <c r="U8569">
        <v>90004</v>
      </c>
      <c r="V8569" s="1">
        <v>0.2</v>
      </c>
      <c r="W8569">
        <v>24</v>
      </c>
      <c r="X8569">
        <v>2</v>
      </c>
      <c r="Y8569">
        <v>381</v>
      </c>
      <c r="AD8569"/>
    </row>
    <row r="8570" spans="1:30" x14ac:dyDescent="0.25">
      <c r="A8570" t="s">
        <v>24</v>
      </c>
      <c r="B8570" s="2">
        <v>42699</v>
      </c>
      <c r="C8570" s="35">
        <f>YEAR(Sales[[#This Row],[ShipDate]])</f>
        <v>2016</v>
      </c>
      <c r="D8570" t="s">
        <v>113</v>
      </c>
      <c r="E8570" t="s">
        <v>18</v>
      </c>
      <c r="F8570" t="s">
        <v>23</v>
      </c>
      <c r="G8570" t="s">
        <v>11</v>
      </c>
      <c r="H8570" t="s">
        <v>26</v>
      </c>
      <c r="I8570" t="s">
        <v>32</v>
      </c>
      <c r="J8570" t="s">
        <v>13</v>
      </c>
      <c r="K8570" t="s">
        <v>734</v>
      </c>
      <c r="L8570" t="s">
        <v>30</v>
      </c>
      <c r="N8570" t="str">
        <f>IF(ISBLANK(Sales[[#This Row],[return]]),"No",Sales[[#This Row],[return]])</f>
        <v>No</v>
      </c>
      <c r="O8570" s="2">
        <v>42697</v>
      </c>
      <c r="P8570" s="8" t="str">
        <f>TEXT(DAY(Sales[[#This Row],[OrderDate]]),"ddd")</f>
        <v>Mon</v>
      </c>
      <c r="Q8570" s="8" t="str">
        <f>TEXT(MONTH(Sales[[#This Row],[ShipDate]])*29,"mmm")</f>
        <v>Nov</v>
      </c>
      <c r="R8570">
        <v>1181</v>
      </c>
      <c r="S8570" t="s">
        <v>198</v>
      </c>
      <c r="T8570" t="s">
        <v>28</v>
      </c>
      <c r="U8570">
        <v>90004</v>
      </c>
      <c r="V8570" s="1">
        <v>0.2</v>
      </c>
      <c r="W8570">
        <v>-68</v>
      </c>
      <c r="X8570">
        <v>5</v>
      </c>
      <c r="Y8570">
        <v>604</v>
      </c>
      <c r="AD8570"/>
    </row>
    <row r="8571" spans="1:30" x14ac:dyDescent="0.25">
      <c r="A8571" t="s">
        <v>24</v>
      </c>
      <c r="B8571" s="2">
        <v>42699</v>
      </c>
      <c r="C8571" s="35">
        <f>YEAR(Sales[[#This Row],[ShipDate]])</f>
        <v>2016</v>
      </c>
      <c r="D8571" t="s">
        <v>113</v>
      </c>
      <c r="E8571" t="s">
        <v>18</v>
      </c>
      <c r="F8571" t="s">
        <v>104</v>
      </c>
      <c r="G8571" t="s">
        <v>25</v>
      </c>
      <c r="H8571" t="s">
        <v>26</v>
      </c>
      <c r="I8571" t="s">
        <v>32</v>
      </c>
      <c r="J8571" t="s">
        <v>13</v>
      </c>
      <c r="K8571" t="s">
        <v>734</v>
      </c>
      <c r="L8571" t="s">
        <v>30</v>
      </c>
      <c r="N8571" t="str">
        <f>IF(ISBLANK(Sales[[#This Row],[return]]),"No",Sales[[#This Row],[return]])</f>
        <v>No</v>
      </c>
      <c r="O8571" s="2">
        <v>42697</v>
      </c>
      <c r="P8571" s="8" t="str">
        <f>TEXT(DAY(Sales[[#This Row],[OrderDate]]),"ddd")</f>
        <v>Mon</v>
      </c>
      <c r="Q8571" s="8" t="str">
        <f>TEXT(MONTH(Sales[[#This Row],[ShipDate]])*29,"mmm")</f>
        <v>Nov</v>
      </c>
      <c r="R8571">
        <v>1253</v>
      </c>
      <c r="S8571" t="s">
        <v>1811</v>
      </c>
      <c r="T8571" t="s">
        <v>28</v>
      </c>
      <c r="U8571">
        <v>90004</v>
      </c>
      <c r="V8571" s="1">
        <v>0</v>
      </c>
      <c r="W8571">
        <v>10</v>
      </c>
      <c r="X8571">
        <v>3</v>
      </c>
      <c r="Y8571">
        <v>22</v>
      </c>
      <c r="AD8571"/>
    </row>
    <row r="8572" spans="1:30" x14ac:dyDescent="0.25">
      <c r="A8572" t="s">
        <v>24</v>
      </c>
      <c r="B8572" s="2">
        <v>42699</v>
      </c>
      <c r="C8572" s="35">
        <f>YEAR(Sales[[#This Row],[ShipDate]])</f>
        <v>2016</v>
      </c>
      <c r="D8572" t="s">
        <v>113</v>
      </c>
      <c r="E8572" t="s">
        <v>18</v>
      </c>
      <c r="F8572" t="s">
        <v>99</v>
      </c>
      <c r="G8572" t="s">
        <v>46</v>
      </c>
      <c r="H8572" t="s">
        <v>26</v>
      </c>
      <c r="I8572" t="s">
        <v>32</v>
      </c>
      <c r="J8572" t="s">
        <v>13</v>
      </c>
      <c r="K8572" t="s">
        <v>734</v>
      </c>
      <c r="L8572" t="s">
        <v>30</v>
      </c>
      <c r="N8572" t="str">
        <f>IF(ISBLANK(Sales[[#This Row],[return]]),"No",Sales[[#This Row],[return]])</f>
        <v>No</v>
      </c>
      <c r="O8572" s="2">
        <v>42697</v>
      </c>
      <c r="P8572" s="8" t="str">
        <f>TEXT(DAY(Sales[[#This Row],[OrderDate]]),"ddd")</f>
        <v>Mon</v>
      </c>
      <c r="Q8572" s="8" t="str">
        <f>TEXT(MONTH(Sales[[#This Row],[ShipDate]])*29,"mmm")</f>
        <v>Nov</v>
      </c>
      <c r="R8572">
        <v>296</v>
      </c>
      <c r="S8572" t="s">
        <v>2375</v>
      </c>
      <c r="T8572" t="s">
        <v>28</v>
      </c>
      <c r="U8572">
        <v>90004</v>
      </c>
      <c r="V8572" s="1">
        <v>0</v>
      </c>
      <c r="W8572">
        <v>6</v>
      </c>
      <c r="X8572">
        <v>1</v>
      </c>
      <c r="Y8572">
        <v>30</v>
      </c>
      <c r="AD8572"/>
    </row>
    <row r="8573" spans="1:30" x14ac:dyDescent="0.25">
      <c r="A8573" t="s">
        <v>40</v>
      </c>
      <c r="B8573" s="2">
        <v>42489</v>
      </c>
      <c r="C8573" s="35">
        <f>YEAR(Sales[[#This Row],[ShipDate]])</f>
        <v>2016</v>
      </c>
      <c r="D8573" t="s">
        <v>36</v>
      </c>
      <c r="E8573" t="s">
        <v>69</v>
      </c>
      <c r="F8573" t="s">
        <v>59</v>
      </c>
      <c r="G8573" t="s">
        <v>25</v>
      </c>
      <c r="H8573" t="s">
        <v>107</v>
      </c>
      <c r="I8573" t="s">
        <v>70</v>
      </c>
      <c r="J8573" t="s">
        <v>13</v>
      </c>
      <c r="K8573" t="s">
        <v>2949</v>
      </c>
      <c r="L8573" t="s">
        <v>68</v>
      </c>
      <c r="N8573" t="str">
        <f>IF(ISBLANK(Sales[[#This Row],[return]]),"No",Sales[[#This Row],[return]])</f>
        <v>No</v>
      </c>
      <c r="O8573" s="2">
        <v>42485</v>
      </c>
      <c r="P8573" s="8" t="str">
        <f>TEXT(DAY(Sales[[#This Row],[OrderDate]]),"ddd")</f>
        <v>Wed</v>
      </c>
      <c r="Q8573" s="8" t="str">
        <f>TEXT(MONTH(Sales[[#This Row],[ShipDate]])*29,"mmm")</f>
        <v>Apr</v>
      </c>
      <c r="R8573">
        <v>1784</v>
      </c>
      <c r="S8573" t="s">
        <v>1734</v>
      </c>
      <c r="T8573" t="s">
        <v>66</v>
      </c>
      <c r="U8573">
        <v>77095</v>
      </c>
      <c r="V8573" s="1">
        <v>0.2</v>
      </c>
      <c r="W8573">
        <v>4</v>
      </c>
      <c r="X8573">
        <v>2</v>
      </c>
      <c r="Y8573">
        <v>10</v>
      </c>
      <c r="AD8573"/>
    </row>
    <row r="8574" spans="1:30" x14ac:dyDescent="0.25">
      <c r="A8574" t="s">
        <v>40</v>
      </c>
      <c r="B8574" s="2">
        <v>42489</v>
      </c>
      <c r="C8574" s="35">
        <f>YEAR(Sales[[#This Row],[ShipDate]])</f>
        <v>2016</v>
      </c>
      <c r="D8574" t="s">
        <v>36</v>
      </c>
      <c r="E8574" t="s">
        <v>69</v>
      </c>
      <c r="F8574" t="s">
        <v>45</v>
      </c>
      <c r="G8574" t="s">
        <v>25</v>
      </c>
      <c r="H8574" t="s">
        <v>107</v>
      </c>
      <c r="I8574" t="s">
        <v>70</v>
      </c>
      <c r="J8574" t="s">
        <v>13</v>
      </c>
      <c r="K8574" t="s">
        <v>2949</v>
      </c>
      <c r="L8574" t="s">
        <v>68</v>
      </c>
      <c r="N8574" t="str">
        <f>IF(ISBLANK(Sales[[#This Row],[return]]),"No",Sales[[#This Row],[return]])</f>
        <v>No</v>
      </c>
      <c r="O8574" s="2">
        <v>42485</v>
      </c>
      <c r="P8574" s="8" t="str">
        <f>TEXT(DAY(Sales[[#This Row],[OrderDate]]),"ddd")</f>
        <v>Wed</v>
      </c>
      <c r="Q8574" s="8" t="str">
        <f>TEXT(MONTH(Sales[[#This Row],[ShipDate]])*29,"mmm")</f>
        <v>Apr</v>
      </c>
      <c r="R8574">
        <v>11</v>
      </c>
      <c r="S8574" t="s">
        <v>2208</v>
      </c>
      <c r="T8574" t="s">
        <v>66</v>
      </c>
      <c r="U8574">
        <v>77095</v>
      </c>
      <c r="V8574" s="1">
        <v>0.2</v>
      </c>
      <c r="W8574">
        <v>1</v>
      </c>
      <c r="X8574">
        <v>3</v>
      </c>
      <c r="Y8574">
        <v>6</v>
      </c>
      <c r="AD8574"/>
    </row>
    <row r="8575" spans="1:30" x14ac:dyDescent="0.25">
      <c r="A8575" t="s">
        <v>24</v>
      </c>
      <c r="B8575" s="2">
        <v>42466</v>
      </c>
      <c r="C8575" s="35">
        <f>YEAR(Sales[[#This Row],[ShipDate]])</f>
        <v>2016</v>
      </c>
      <c r="D8575" t="s">
        <v>19</v>
      </c>
      <c r="E8575" t="s">
        <v>18</v>
      </c>
      <c r="F8575" t="s">
        <v>59</v>
      </c>
      <c r="G8575" t="s">
        <v>25</v>
      </c>
      <c r="H8575" t="s">
        <v>107</v>
      </c>
      <c r="I8575" t="s">
        <v>70</v>
      </c>
      <c r="J8575" t="s">
        <v>13</v>
      </c>
      <c r="K8575" t="s">
        <v>1435</v>
      </c>
      <c r="L8575" t="s">
        <v>68</v>
      </c>
      <c r="N8575" t="str">
        <f>IF(ISBLANK(Sales[[#This Row],[return]]),"No",Sales[[#This Row],[return]])</f>
        <v>No</v>
      </c>
      <c r="O8575" s="2">
        <v>42462</v>
      </c>
      <c r="P8575" s="8" t="str">
        <f>TEXT(DAY(Sales[[#This Row],[OrderDate]]),"ddd")</f>
        <v>Mon</v>
      </c>
      <c r="Q8575" s="8" t="str">
        <f>TEXT(MONTH(Sales[[#This Row],[ShipDate]])*29,"mmm")</f>
        <v>Apr</v>
      </c>
      <c r="R8575">
        <v>1689</v>
      </c>
      <c r="S8575" t="s">
        <v>856</v>
      </c>
      <c r="T8575" t="s">
        <v>66</v>
      </c>
      <c r="U8575">
        <v>77095</v>
      </c>
      <c r="V8575" s="1">
        <v>0.2</v>
      </c>
      <c r="W8575">
        <v>9</v>
      </c>
      <c r="X8575">
        <v>5</v>
      </c>
      <c r="Y8575">
        <v>27</v>
      </c>
      <c r="AD8575"/>
    </row>
    <row r="8576" spans="1:30" x14ac:dyDescent="0.25">
      <c r="A8576" t="s">
        <v>24</v>
      </c>
      <c r="B8576" s="2">
        <v>42466</v>
      </c>
      <c r="C8576" s="35">
        <f>YEAR(Sales[[#This Row],[ShipDate]])</f>
        <v>2016</v>
      </c>
      <c r="D8576" t="s">
        <v>19</v>
      </c>
      <c r="E8576" t="s">
        <v>18</v>
      </c>
      <c r="F8576" t="s">
        <v>59</v>
      </c>
      <c r="G8576" t="s">
        <v>25</v>
      </c>
      <c r="H8576" t="s">
        <v>107</v>
      </c>
      <c r="I8576" t="s">
        <v>70</v>
      </c>
      <c r="J8576" t="s">
        <v>13</v>
      </c>
      <c r="K8576" t="s">
        <v>1435</v>
      </c>
      <c r="L8576" t="s">
        <v>68</v>
      </c>
      <c r="N8576" t="str">
        <f>IF(ISBLANK(Sales[[#This Row],[return]]),"No",Sales[[#This Row],[return]])</f>
        <v>No</v>
      </c>
      <c r="O8576" s="2">
        <v>42462</v>
      </c>
      <c r="P8576" s="8" t="str">
        <f>TEXT(DAY(Sales[[#This Row],[OrderDate]]),"ddd")</f>
        <v>Mon</v>
      </c>
      <c r="Q8576" s="8" t="str">
        <f>TEXT(MONTH(Sales[[#This Row],[ShipDate]])*29,"mmm")</f>
        <v>Apr</v>
      </c>
      <c r="R8576">
        <v>1743</v>
      </c>
      <c r="S8576" t="s">
        <v>1955</v>
      </c>
      <c r="T8576" t="s">
        <v>66</v>
      </c>
      <c r="U8576">
        <v>77095</v>
      </c>
      <c r="V8576" s="1">
        <v>0.2</v>
      </c>
      <c r="W8576">
        <v>10</v>
      </c>
      <c r="X8576">
        <v>7</v>
      </c>
      <c r="Y8576">
        <v>33</v>
      </c>
      <c r="AD8576"/>
    </row>
    <row r="8577" spans="1:30" x14ac:dyDescent="0.25">
      <c r="A8577" t="s">
        <v>40</v>
      </c>
      <c r="B8577" s="2">
        <v>42455</v>
      </c>
      <c r="C8577" s="35">
        <f>YEAR(Sales[[#This Row],[ShipDate]])</f>
        <v>2016</v>
      </c>
      <c r="D8577" t="s">
        <v>36</v>
      </c>
      <c r="E8577" t="s">
        <v>18</v>
      </c>
      <c r="F8577" t="s">
        <v>50</v>
      </c>
      <c r="G8577" t="s">
        <v>25</v>
      </c>
      <c r="H8577" t="s">
        <v>1577</v>
      </c>
      <c r="I8577" t="s">
        <v>58</v>
      </c>
      <c r="J8577" t="s">
        <v>13</v>
      </c>
      <c r="K8577" t="s">
        <v>2151</v>
      </c>
      <c r="L8577" t="s">
        <v>17</v>
      </c>
      <c r="N8577" t="str">
        <f>IF(ISBLANK(Sales[[#This Row],[return]]),"No",Sales[[#This Row],[return]])</f>
        <v>No</v>
      </c>
      <c r="O8577" s="2">
        <v>42451</v>
      </c>
      <c r="P8577" s="8" t="str">
        <f>TEXT(DAY(Sales[[#This Row],[OrderDate]]),"ddd")</f>
        <v>Sun</v>
      </c>
      <c r="Q8577" s="8" t="str">
        <f>TEXT(MONTH(Sales[[#This Row],[ShipDate]])*29,"mmm")</f>
        <v>Mar</v>
      </c>
      <c r="R8577">
        <v>395</v>
      </c>
      <c r="S8577" t="s">
        <v>141</v>
      </c>
      <c r="T8577" t="s">
        <v>15</v>
      </c>
      <c r="U8577">
        <v>27405</v>
      </c>
      <c r="V8577" s="1">
        <v>0.7</v>
      </c>
      <c r="W8577">
        <v>-6</v>
      </c>
      <c r="X8577">
        <v>4</v>
      </c>
      <c r="Y8577">
        <v>8</v>
      </c>
      <c r="AD8577"/>
    </row>
    <row r="8578" spans="1:30" x14ac:dyDescent="0.25">
      <c r="A8578" t="s">
        <v>40</v>
      </c>
      <c r="B8578" s="2">
        <v>42455</v>
      </c>
      <c r="C8578" s="35">
        <f>YEAR(Sales[[#This Row],[ShipDate]])</f>
        <v>2016</v>
      </c>
      <c r="D8578" t="s">
        <v>36</v>
      </c>
      <c r="E8578" t="s">
        <v>18</v>
      </c>
      <c r="F8578" t="s">
        <v>50</v>
      </c>
      <c r="G8578" t="s">
        <v>25</v>
      </c>
      <c r="H8578" t="s">
        <v>1577</v>
      </c>
      <c r="I8578" t="s">
        <v>58</v>
      </c>
      <c r="J8578" t="s">
        <v>13</v>
      </c>
      <c r="K8578" t="s">
        <v>2151</v>
      </c>
      <c r="L8578" t="s">
        <v>17</v>
      </c>
      <c r="N8578" t="str">
        <f>IF(ISBLANK(Sales[[#This Row],[return]]),"No",Sales[[#This Row],[return]])</f>
        <v>No</v>
      </c>
      <c r="O8578" s="2">
        <v>42451</v>
      </c>
      <c r="P8578" s="8" t="str">
        <f>TEXT(DAY(Sales[[#This Row],[OrderDate]]),"ddd")</f>
        <v>Sun</v>
      </c>
      <c r="Q8578" s="8" t="str">
        <f>TEXT(MONTH(Sales[[#This Row],[ShipDate]])*29,"mmm")</f>
        <v>Mar</v>
      </c>
      <c r="R8578">
        <v>702</v>
      </c>
      <c r="S8578" t="s">
        <v>308</v>
      </c>
      <c r="T8578" t="s">
        <v>15</v>
      </c>
      <c r="U8578">
        <v>27405</v>
      </c>
      <c r="V8578" s="1">
        <v>0.7</v>
      </c>
      <c r="W8578">
        <v>-39</v>
      </c>
      <c r="X8578">
        <v>5</v>
      </c>
      <c r="Y8578">
        <v>51</v>
      </c>
      <c r="AD8578"/>
    </row>
    <row r="8579" spans="1:30" x14ac:dyDescent="0.25">
      <c r="A8579" t="s">
        <v>40</v>
      </c>
      <c r="B8579" s="2">
        <v>42477</v>
      </c>
      <c r="C8579" s="35">
        <f>YEAR(Sales[[#This Row],[ShipDate]])</f>
        <v>2016</v>
      </c>
      <c r="D8579" t="s">
        <v>36</v>
      </c>
      <c r="E8579" t="s">
        <v>18</v>
      </c>
      <c r="F8579" t="s">
        <v>59</v>
      </c>
      <c r="G8579" t="s">
        <v>25</v>
      </c>
      <c r="H8579" t="s">
        <v>268</v>
      </c>
      <c r="I8579" t="s">
        <v>142</v>
      </c>
      <c r="J8579" t="s">
        <v>13</v>
      </c>
      <c r="K8579" t="s">
        <v>1344</v>
      </c>
      <c r="L8579" t="s">
        <v>68</v>
      </c>
      <c r="N8579" t="str">
        <f>IF(ISBLANK(Sales[[#This Row],[return]]),"No",Sales[[#This Row],[return]])</f>
        <v>No</v>
      </c>
      <c r="O8579" s="2">
        <v>42472</v>
      </c>
      <c r="P8579" s="8" t="str">
        <f>TEXT(DAY(Sales[[#This Row],[OrderDate]]),"ddd")</f>
        <v>Thu</v>
      </c>
      <c r="Q8579" s="8" t="str">
        <f>TEXT(MONTH(Sales[[#This Row],[ShipDate]])*29,"mmm")</f>
        <v>Apr</v>
      </c>
      <c r="R8579">
        <v>1817</v>
      </c>
      <c r="S8579" t="s">
        <v>1822</v>
      </c>
      <c r="T8579" t="s">
        <v>66</v>
      </c>
      <c r="U8579">
        <v>47401</v>
      </c>
      <c r="V8579" s="1">
        <v>0</v>
      </c>
      <c r="W8579">
        <v>16</v>
      </c>
      <c r="X8579">
        <v>5</v>
      </c>
      <c r="Y8579">
        <v>32</v>
      </c>
      <c r="AD8579"/>
    </row>
    <row r="8580" spans="1:30" x14ac:dyDescent="0.25">
      <c r="A8580" t="s">
        <v>24</v>
      </c>
      <c r="B8580" s="2">
        <v>42671</v>
      </c>
      <c r="C8580" s="35">
        <f>YEAR(Sales[[#This Row],[ShipDate]])</f>
        <v>2016</v>
      </c>
      <c r="D8580" t="s">
        <v>113</v>
      </c>
      <c r="E8580" t="s">
        <v>31</v>
      </c>
      <c r="F8580" t="s">
        <v>50</v>
      </c>
      <c r="G8580" t="s">
        <v>25</v>
      </c>
      <c r="H8580" t="s">
        <v>79</v>
      </c>
      <c r="I8580" t="s">
        <v>32</v>
      </c>
      <c r="J8580" t="s">
        <v>13</v>
      </c>
      <c r="K8580" t="s">
        <v>2663</v>
      </c>
      <c r="L8580" t="s">
        <v>30</v>
      </c>
      <c r="N8580" t="str">
        <f>IF(ISBLANK(Sales[[#This Row],[return]]),"No",Sales[[#This Row],[return]])</f>
        <v>No</v>
      </c>
      <c r="O8580" s="2">
        <v>42668</v>
      </c>
      <c r="P8580" s="8" t="str">
        <f>TEXT(DAY(Sales[[#This Row],[OrderDate]]),"ddd")</f>
        <v>Wed</v>
      </c>
      <c r="Q8580" s="8" t="str">
        <f>TEXT(MONTH(Sales[[#This Row],[ShipDate]])*29,"mmm")</f>
        <v>Oct</v>
      </c>
      <c r="R8580">
        <v>716</v>
      </c>
      <c r="S8580" t="s">
        <v>1685</v>
      </c>
      <c r="T8580" t="s">
        <v>28</v>
      </c>
      <c r="U8580">
        <v>94109</v>
      </c>
      <c r="V8580" s="1">
        <v>0.2</v>
      </c>
      <c r="W8580">
        <v>19</v>
      </c>
      <c r="X8580">
        <v>4</v>
      </c>
      <c r="Y8580">
        <v>49</v>
      </c>
      <c r="AD8580"/>
    </row>
    <row r="8581" spans="1:30" x14ac:dyDescent="0.25">
      <c r="A8581" t="s">
        <v>40</v>
      </c>
      <c r="B8581" s="2">
        <v>42634</v>
      </c>
      <c r="C8581" s="35">
        <f>YEAR(Sales[[#This Row],[ShipDate]])</f>
        <v>2016</v>
      </c>
      <c r="D8581" t="s">
        <v>36</v>
      </c>
      <c r="E8581" t="s">
        <v>69</v>
      </c>
      <c r="F8581" t="s">
        <v>50</v>
      </c>
      <c r="G8581" t="s">
        <v>25</v>
      </c>
      <c r="H8581" t="s">
        <v>88</v>
      </c>
      <c r="I8581" t="s">
        <v>93</v>
      </c>
      <c r="J8581" t="s">
        <v>13</v>
      </c>
      <c r="K8581" t="s">
        <v>3015</v>
      </c>
      <c r="L8581" t="s">
        <v>92</v>
      </c>
      <c r="N8581" t="str">
        <f>IF(ISBLANK(Sales[[#This Row],[return]]),"No",Sales[[#This Row],[return]])</f>
        <v>No</v>
      </c>
      <c r="O8581" s="2">
        <v>42630</v>
      </c>
      <c r="P8581" s="8" t="str">
        <f>TEXT(DAY(Sales[[#This Row],[OrderDate]]),"ddd")</f>
        <v>Tue</v>
      </c>
      <c r="Q8581" s="8" t="str">
        <f>TEXT(MONTH(Sales[[#This Row],[ShipDate]])*29,"mmm")</f>
        <v>Sep</v>
      </c>
      <c r="R8581">
        <v>54</v>
      </c>
      <c r="S8581" t="s">
        <v>3229</v>
      </c>
      <c r="T8581" t="s">
        <v>90</v>
      </c>
      <c r="U8581">
        <v>19120</v>
      </c>
      <c r="V8581" s="1">
        <v>0.7</v>
      </c>
      <c r="W8581">
        <v>-4</v>
      </c>
      <c r="X8581">
        <v>4</v>
      </c>
      <c r="Y8581">
        <v>6</v>
      </c>
      <c r="AD8581"/>
    </row>
    <row r="8582" spans="1:30" x14ac:dyDescent="0.25">
      <c r="A8582" t="s">
        <v>24</v>
      </c>
      <c r="B8582" s="2">
        <v>42736</v>
      </c>
      <c r="C8582" s="35">
        <f>YEAR(Sales[[#This Row],[ShipDate]])</f>
        <v>2017</v>
      </c>
      <c r="D8582" t="s">
        <v>19</v>
      </c>
      <c r="E8582" t="s">
        <v>18</v>
      </c>
      <c r="F8582" t="s">
        <v>43</v>
      </c>
      <c r="G8582" t="s">
        <v>11</v>
      </c>
      <c r="H8582" t="s">
        <v>985</v>
      </c>
      <c r="I8582" t="s">
        <v>252</v>
      </c>
      <c r="J8582" t="s">
        <v>13</v>
      </c>
      <c r="K8582" t="s">
        <v>210</v>
      </c>
      <c r="L8582" t="s">
        <v>92</v>
      </c>
      <c r="N8582" t="str">
        <f>IF(ISBLANK(Sales[[#This Row],[return]]),"No",Sales[[#This Row],[return]])</f>
        <v>No</v>
      </c>
      <c r="O8582" s="2">
        <v>42731</v>
      </c>
      <c r="P8582" s="8" t="str">
        <f>TEXT(DAY(Sales[[#This Row],[OrderDate]]),"ddd")</f>
        <v>Fri</v>
      </c>
      <c r="Q8582" s="8" t="str">
        <f>TEXT(MONTH(Sales[[#This Row],[ShipDate]])*29,"mmm")</f>
        <v>Jan</v>
      </c>
      <c r="R8582">
        <v>580</v>
      </c>
      <c r="S8582" t="s">
        <v>3195</v>
      </c>
      <c r="T8582" t="s">
        <v>90</v>
      </c>
      <c r="U8582">
        <v>44105</v>
      </c>
      <c r="V8582" s="1">
        <v>0.2</v>
      </c>
      <c r="W8582">
        <v>-18</v>
      </c>
      <c r="X8582">
        <v>3</v>
      </c>
      <c r="Y8582">
        <v>182</v>
      </c>
      <c r="AD8582"/>
    </row>
    <row r="8583" spans="1:30" x14ac:dyDescent="0.25">
      <c r="A8583" t="s">
        <v>24</v>
      </c>
      <c r="B8583" s="2">
        <v>42736</v>
      </c>
      <c r="C8583" s="35">
        <f>YEAR(Sales[[#This Row],[ShipDate]])</f>
        <v>2017</v>
      </c>
      <c r="D8583" t="s">
        <v>19</v>
      </c>
      <c r="E8583" t="s">
        <v>18</v>
      </c>
      <c r="F8583" t="s">
        <v>39</v>
      </c>
      <c r="G8583" t="s">
        <v>25</v>
      </c>
      <c r="H8583" t="s">
        <v>985</v>
      </c>
      <c r="I8583" t="s">
        <v>252</v>
      </c>
      <c r="J8583" t="s">
        <v>13</v>
      </c>
      <c r="K8583" t="s">
        <v>210</v>
      </c>
      <c r="L8583" t="s">
        <v>92</v>
      </c>
      <c r="N8583" t="str">
        <f>IF(ISBLANK(Sales[[#This Row],[return]]),"No",Sales[[#This Row],[return]])</f>
        <v>No</v>
      </c>
      <c r="O8583" s="2">
        <v>42731</v>
      </c>
      <c r="P8583" s="8" t="str">
        <f>TEXT(DAY(Sales[[#This Row],[OrderDate]]),"ddd")</f>
        <v>Fri</v>
      </c>
      <c r="Q8583" s="8" t="str">
        <f>TEXT(MONTH(Sales[[#This Row],[ShipDate]])*29,"mmm")</f>
        <v>Jan</v>
      </c>
      <c r="R8583">
        <v>1381</v>
      </c>
      <c r="S8583" t="s">
        <v>466</v>
      </c>
      <c r="T8583" t="s">
        <v>90</v>
      </c>
      <c r="U8583">
        <v>44105</v>
      </c>
      <c r="V8583" s="1">
        <v>0.2</v>
      </c>
      <c r="W8583">
        <v>-25</v>
      </c>
      <c r="X8583">
        <v>2</v>
      </c>
      <c r="Y8583">
        <v>118</v>
      </c>
      <c r="AD8583"/>
    </row>
    <row r="8584" spans="1:30" x14ac:dyDescent="0.25">
      <c r="A8584" t="s">
        <v>40</v>
      </c>
      <c r="B8584" s="2">
        <v>42690</v>
      </c>
      <c r="C8584" s="35">
        <f>YEAR(Sales[[#This Row],[ShipDate]])</f>
        <v>2016</v>
      </c>
      <c r="D8584" t="s">
        <v>36</v>
      </c>
      <c r="E8584" t="s">
        <v>31</v>
      </c>
      <c r="F8584" t="s">
        <v>21</v>
      </c>
      <c r="G8584" t="s">
        <v>11</v>
      </c>
      <c r="H8584" t="s">
        <v>107</v>
      </c>
      <c r="I8584" t="s">
        <v>70</v>
      </c>
      <c r="J8584" t="s">
        <v>13</v>
      </c>
      <c r="K8584" t="s">
        <v>2651</v>
      </c>
      <c r="L8584" t="s">
        <v>68</v>
      </c>
      <c r="N8584" t="str">
        <f>IF(ISBLANK(Sales[[#This Row],[return]]),"No",Sales[[#This Row],[return]])</f>
        <v>No</v>
      </c>
      <c r="O8584" s="2">
        <v>42686</v>
      </c>
      <c r="P8584" s="8" t="str">
        <f>TEXT(DAY(Sales[[#This Row],[OrderDate]]),"ddd")</f>
        <v>Thu</v>
      </c>
      <c r="Q8584" s="8" t="str">
        <f>TEXT(MONTH(Sales[[#This Row],[ShipDate]])*29,"mmm")</f>
        <v>Nov</v>
      </c>
      <c r="R8584">
        <v>309</v>
      </c>
      <c r="S8584" t="s">
        <v>1208</v>
      </c>
      <c r="T8584" t="s">
        <v>66</v>
      </c>
      <c r="U8584">
        <v>77036</v>
      </c>
      <c r="V8584" s="1">
        <v>0.32</v>
      </c>
      <c r="W8584">
        <v>-13</v>
      </c>
      <c r="X8584">
        <v>1</v>
      </c>
      <c r="Y8584">
        <v>68</v>
      </c>
      <c r="AD8584"/>
    </row>
    <row r="8585" spans="1:30" x14ac:dyDescent="0.25">
      <c r="A8585" t="s">
        <v>40</v>
      </c>
      <c r="B8585" s="2">
        <v>42690</v>
      </c>
      <c r="C8585" s="35">
        <f>YEAR(Sales[[#This Row],[ShipDate]])</f>
        <v>2016</v>
      </c>
      <c r="D8585" t="s">
        <v>36</v>
      </c>
      <c r="E8585" t="s">
        <v>31</v>
      </c>
      <c r="F8585" t="s">
        <v>45</v>
      </c>
      <c r="G8585" t="s">
        <v>25</v>
      </c>
      <c r="H8585" t="s">
        <v>107</v>
      </c>
      <c r="I8585" t="s">
        <v>70</v>
      </c>
      <c r="J8585" t="s">
        <v>13</v>
      </c>
      <c r="K8585" t="s">
        <v>2651</v>
      </c>
      <c r="L8585" t="s">
        <v>68</v>
      </c>
      <c r="N8585" t="str">
        <f>IF(ISBLANK(Sales[[#This Row],[return]]),"No",Sales[[#This Row],[return]])</f>
        <v>No</v>
      </c>
      <c r="O8585" s="2">
        <v>42686</v>
      </c>
      <c r="P8585" s="8" t="str">
        <f>TEXT(DAY(Sales[[#This Row],[OrderDate]]),"ddd")</f>
        <v>Thu</v>
      </c>
      <c r="Q8585" s="8" t="str">
        <f>TEXT(MONTH(Sales[[#This Row],[ShipDate]])*29,"mmm")</f>
        <v>Nov</v>
      </c>
      <c r="R8585">
        <v>245</v>
      </c>
      <c r="S8585" t="s">
        <v>2119</v>
      </c>
      <c r="T8585" t="s">
        <v>66</v>
      </c>
      <c r="U8585">
        <v>77036</v>
      </c>
      <c r="V8585" s="1">
        <v>0.2</v>
      </c>
      <c r="W8585">
        <v>0</v>
      </c>
      <c r="X8585">
        <v>1</v>
      </c>
      <c r="Y8585">
        <v>3</v>
      </c>
      <c r="AD8585"/>
    </row>
    <row r="8586" spans="1:30" x14ac:dyDescent="0.25">
      <c r="A8586" t="s">
        <v>40</v>
      </c>
      <c r="B8586" s="2">
        <v>42690</v>
      </c>
      <c r="C8586" s="35">
        <f>YEAR(Sales[[#This Row],[ShipDate]])</f>
        <v>2016</v>
      </c>
      <c r="D8586" t="s">
        <v>36</v>
      </c>
      <c r="E8586" t="s">
        <v>31</v>
      </c>
      <c r="F8586" t="s">
        <v>290</v>
      </c>
      <c r="G8586" t="s">
        <v>25</v>
      </c>
      <c r="H8586" t="s">
        <v>107</v>
      </c>
      <c r="I8586" t="s">
        <v>70</v>
      </c>
      <c r="J8586" t="s">
        <v>13</v>
      </c>
      <c r="K8586" t="s">
        <v>2651</v>
      </c>
      <c r="L8586" t="s">
        <v>68</v>
      </c>
      <c r="N8586" t="str">
        <f>IF(ISBLANK(Sales[[#This Row],[return]]),"No",Sales[[#This Row],[return]])</f>
        <v>No</v>
      </c>
      <c r="O8586" s="2">
        <v>42686</v>
      </c>
      <c r="P8586" s="8" t="str">
        <f>TEXT(DAY(Sales[[#This Row],[OrderDate]]),"ddd")</f>
        <v>Thu</v>
      </c>
      <c r="Q8586" s="8" t="str">
        <f>TEXT(MONTH(Sales[[#This Row],[ShipDate]])*29,"mmm")</f>
        <v>Nov</v>
      </c>
      <c r="R8586">
        <v>63</v>
      </c>
      <c r="S8586" t="s">
        <v>2319</v>
      </c>
      <c r="T8586" t="s">
        <v>66</v>
      </c>
      <c r="U8586">
        <v>77036</v>
      </c>
      <c r="V8586" s="1">
        <v>0.2</v>
      </c>
      <c r="W8586">
        <v>-3</v>
      </c>
      <c r="X8586">
        <v>6</v>
      </c>
      <c r="Y8586">
        <v>17</v>
      </c>
      <c r="AD8586"/>
    </row>
    <row r="8587" spans="1:30" x14ac:dyDescent="0.25">
      <c r="A8587" t="s">
        <v>40</v>
      </c>
      <c r="B8587" s="2">
        <v>42690</v>
      </c>
      <c r="C8587" s="35">
        <f>YEAR(Sales[[#This Row],[ShipDate]])</f>
        <v>2016</v>
      </c>
      <c r="D8587" t="s">
        <v>36</v>
      </c>
      <c r="E8587" t="s">
        <v>31</v>
      </c>
      <c r="F8587" t="s">
        <v>59</v>
      </c>
      <c r="G8587" t="s">
        <v>25</v>
      </c>
      <c r="H8587" t="s">
        <v>107</v>
      </c>
      <c r="I8587" t="s">
        <v>70</v>
      </c>
      <c r="J8587" t="s">
        <v>13</v>
      </c>
      <c r="K8587" t="s">
        <v>2651</v>
      </c>
      <c r="L8587" t="s">
        <v>68</v>
      </c>
      <c r="N8587" t="str">
        <f>IF(ISBLANK(Sales[[#This Row],[return]]),"No",Sales[[#This Row],[return]])</f>
        <v>No</v>
      </c>
      <c r="O8587" s="2">
        <v>42686</v>
      </c>
      <c r="P8587" s="8" t="str">
        <f>TEXT(DAY(Sales[[#This Row],[OrderDate]]),"ddd")</f>
        <v>Thu</v>
      </c>
      <c r="Q8587" s="8" t="str">
        <f>TEXT(MONTH(Sales[[#This Row],[ShipDate]])*29,"mmm")</f>
        <v>Nov</v>
      </c>
      <c r="R8587">
        <v>1820</v>
      </c>
      <c r="S8587" t="s">
        <v>501</v>
      </c>
      <c r="T8587" t="s">
        <v>66</v>
      </c>
      <c r="U8587">
        <v>77036</v>
      </c>
      <c r="V8587" s="1">
        <v>0.2</v>
      </c>
      <c r="W8587">
        <v>13</v>
      </c>
      <c r="X8587">
        <v>7</v>
      </c>
      <c r="Y8587">
        <v>36</v>
      </c>
      <c r="AD8587"/>
    </row>
    <row r="8588" spans="1:30" x14ac:dyDescent="0.25">
      <c r="A8588" t="s">
        <v>40</v>
      </c>
      <c r="B8588" s="2">
        <v>42690</v>
      </c>
      <c r="C8588" s="35">
        <f>YEAR(Sales[[#This Row],[ShipDate]])</f>
        <v>2016</v>
      </c>
      <c r="D8588" t="s">
        <v>36</v>
      </c>
      <c r="E8588" t="s">
        <v>31</v>
      </c>
      <c r="F8588" t="s">
        <v>99</v>
      </c>
      <c r="G8588" t="s">
        <v>46</v>
      </c>
      <c r="H8588" t="s">
        <v>107</v>
      </c>
      <c r="I8588" t="s">
        <v>70</v>
      </c>
      <c r="J8588" t="s">
        <v>13</v>
      </c>
      <c r="K8588" t="s">
        <v>2651</v>
      </c>
      <c r="L8588" t="s">
        <v>68</v>
      </c>
      <c r="N8588" t="str">
        <f>IF(ISBLANK(Sales[[#This Row],[return]]),"No",Sales[[#This Row],[return]])</f>
        <v>No</v>
      </c>
      <c r="O8588" s="2">
        <v>42686</v>
      </c>
      <c r="P8588" s="8" t="str">
        <f>TEXT(DAY(Sales[[#This Row],[OrderDate]]),"ddd")</f>
        <v>Thu</v>
      </c>
      <c r="Q8588" s="8" t="str">
        <f>TEXT(MONTH(Sales[[#This Row],[ShipDate]])*29,"mmm")</f>
        <v>Nov</v>
      </c>
      <c r="R8588">
        <v>913</v>
      </c>
      <c r="S8588" t="s">
        <v>821</v>
      </c>
      <c r="T8588" t="s">
        <v>66</v>
      </c>
      <c r="U8588">
        <v>77036</v>
      </c>
      <c r="V8588" s="1">
        <v>0.2</v>
      </c>
      <c r="W8588">
        <v>21</v>
      </c>
      <c r="X8588">
        <v>3</v>
      </c>
      <c r="Y8588">
        <v>80</v>
      </c>
      <c r="AD8588"/>
    </row>
    <row r="8589" spans="1:30" x14ac:dyDescent="0.25">
      <c r="A8589" t="s">
        <v>40</v>
      </c>
      <c r="B8589" s="2">
        <v>42696</v>
      </c>
      <c r="C8589" s="35">
        <f>YEAR(Sales[[#This Row],[ShipDate]])</f>
        <v>2016</v>
      </c>
      <c r="D8589" t="s">
        <v>36</v>
      </c>
      <c r="E8589" t="s">
        <v>18</v>
      </c>
      <c r="F8589" t="s">
        <v>43</v>
      </c>
      <c r="G8589" t="s">
        <v>11</v>
      </c>
      <c r="H8589" t="s">
        <v>88</v>
      </c>
      <c r="I8589" t="s">
        <v>93</v>
      </c>
      <c r="J8589" t="s">
        <v>13</v>
      </c>
      <c r="K8589" t="s">
        <v>891</v>
      </c>
      <c r="L8589" t="s">
        <v>92</v>
      </c>
      <c r="N8589" t="str">
        <f>IF(ISBLANK(Sales[[#This Row],[return]]),"No",Sales[[#This Row],[return]])</f>
        <v>No</v>
      </c>
      <c r="O8589" s="2">
        <v>42692</v>
      </c>
      <c r="P8589" s="8" t="str">
        <f>TEXT(DAY(Sales[[#This Row],[OrderDate]]),"ddd")</f>
        <v>Wed</v>
      </c>
      <c r="Q8589" s="8" t="str">
        <f>TEXT(MONTH(Sales[[#This Row],[ShipDate]])*29,"mmm")</f>
        <v>Nov</v>
      </c>
      <c r="R8589">
        <v>564</v>
      </c>
      <c r="S8589" t="s">
        <v>1170</v>
      </c>
      <c r="T8589" t="s">
        <v>90</v>
      </c>
      <c r="U8589">
        <v>19140</v>
      </c>
      <c r="V8589" s="1">
        <v>0.2</v>
      </c>
      <c r="W8589">
        <v>5</v>
      </c>
      <c r="X8589">
        <v>3</v>
      </c>
      <c r="Y8589">
        <v>60</v>
      </c>
      <c r="AD8589"/>
    </row>
    <row r="8590" spans="1:30" x14ac:dyDescent="0.25">
      <c r="A8590" t="s">
        <v>40</v>
      </c>
      <c r="B8590" s="2">
        <v>42696</v>
      </c>
      <c r="C8590" s="35">
        <f>YEAR(Sales[[#This Row],[ShipDate]])</f>
        <v>2016</v>
      </c>
      <c r="D8590" t="s">
        <v>36</v>
      </c>
      <c r="E8590" t="s">
        <v>18</v>
      </c>
      <c r="F8590" t="s">
        <v>39</v>
      </c>
      <c r="G8590" t="s">
        <v>25</v>
      </c>
      <c r="H8590" t="s">
        <v>88</v>
      </c>
      <c r="I8590" t="s">
        <v>93</v>
      </c>
      <c r="J8590" t="s">
        <v>13</v>
      </c>
      <c r="K8590" t="s">
        <v>891</v>
      </c>
      <c r="L8590" t="s">
        <v>92</v>
      </c>
      <c r="N8590" t="str">
        <f>IF(ISBLANK(Sales[[#This Row],[return]]),"No",Sales[[#This Row],[return]])</f>
        <v>No</v>
      </c>
      <c r="O8590" s="2">
        <v>42692</v>
      </c>
      <c r="P8590" s="8" t="str">
        <f>TEXT(DAY(Sales[[#This Row],[OrderDate]]),"ddd")</f>
        <v>Wed</v>
      </c>
      <c r="Q8590" s="8" t="str">
        <f>TEXT(MONTH(Sales[[#This Row],[ShipDate]])*29,"mmm")</f>
        <v>Nov</v>
      </c>
      <c r="R8590">
        <v>1382</v>
      </c>
      <c r="S8590" t="s">
        <v>196</v>
      </c>
      <c r="T8590" t="s">
        <v>90</v>
      </c>
      <c r="U8590">
        <v>19140</v>
      </c>
      <c r="V8590" s="1">
        <v>0.2</v>
      </c>
      <c r="W8590">
        <v>-16</v>
      </c>
      <c r="X8590">
        <v>1</v>
      </c>
      <c r="Y8590">
        <v>77</v>
      </c>
      <c r="AD8590"/>
    </row>
    <row r="8591" spans="1:30" x14ac:dyDescent="0.25">
      <c r="A8591" t="s">
        <v>40</v>
      </c>
      <c r="B8591" s="2">
        <v>42696</v>
      </c>
      <c r="C8591" s="35">
        <f>YEAR(Sales[[#This Row],[ShipDate]])</f>
        <v>2016</v>
      </c>
      <c r="D8591" t="s">
        <v>36</v>
      </c>
      <c r="E8591" t="s">
        <v>18</v>
      </c>
      <c r="F8591" t="s">
        <v>50</v>
      </c>
      <c r="G8591" t="s">
        <v>25</v>
      </c>
      <c r="H8591" t="s">
        <v>88</v>
      </c>
      <c r="I8591" t="s">
        <v>93</v>
      </c>
      <c r="J8591" t="s">
        <v>13</v>
      </c>
      <c r="K8591" t="s">
        <v>891</v>
      </c>
      <c r="L8591" t="s">
        <v>92</v>
      </c>
      <c r="N8591" t="str">
        <f>IF(ISBLANK(Sales[[#This Row],[return]]),"No",Sales[[#This Row],[return]])</f>
        <v>No</v>
      </c>
      <c r="O8591" s="2">
        <v>42692</v>
      </c>
      <c r="P8591" s="8" t="str">
        <f>TEXT(DAY(Sales[[#This Row],[OrderDate]]),"ddd")</f>
        <v>Wed</v>
      </c>
      <c r="Q8591" s="8" t="str">
        <f>TEXT(MONTH(Sales[[#This Row],[ShipDate]])*29,"mmm")</f>
        <v>Nov</v>
      </c>
      <c r="R8591">
        <v>649</v>
      </c>
      <c r="S8591" t="s">
        <v>62</v>
      </c>
      <c r="T8591" t="s">
        <v>90</v>
      </c>
      <c r="U8591">
        <v>19140</v>
      </c>
      <c r="V8591" s="1">
        <v>0.7</v>
      </c>
      <c r="W8591">
        <v>-41</v>
      </c>
      <c r="X8591">
        <v>1</v>
      </c>
      <c r="Y8591">
        <v>51</v>
      </c>
      <c r="AD8591"/>
    </row>
    <row r="8592" spans="1:30" x14ac:dyDescent="0.25">
      <c r="A8592" t="s">
        <v>40</v>
      </c>
      <c r="B8592" s="2">
        <v>42696</v>
      </c>
      <c r="C8592" s="35">
        <f>YEAR(Sales[[#This Row],[ShipDate]])</f>
        <v>2016</v>
      </c>
      <c r="D8592" t="s">
        <v>36</v>
      </c>
      <c r="E8592" t="s">
        <v>18</v>
      </c>
      <c r="F8592" t="s">
        <v>50</v>
      </c>
      <c r="G8592" t="s">
        <v>25</v>
      </c>
      <c r="H8592" t="s">
        <v>88</v>
      </c>
      <c r="I8592" t="s">
        <v>93</v>
      </c>
      <c r="J8592" t="s">
        <v>13</v>
      </c>
      <c r="K8592" t="s">
        <v>891</v>
      </c>
      <c r="L8592" t="s">
        <v>92</v>
      </c>
      <c r="N8592" t="str">
        <f>IF(ISBLANK(Sales[[#This Row],[return]]),"No",Sales[[#This Row],[return]])</f>
        <v>No</v>
      </c>
      <c r="O8592" s="2">
        <v>42692</v>
      </c>
      <c r="P8592" s="8" t="str">
        <f>TEXT(DAY(Sales[[#This Row],[OrderDate]]),"ddd")</f>
        <v>Wed</v>
      </c>
      <c r="Q8592" s="8" t="str">
        <f>TEXT(MONTH(Sales[[#This Row],[ShipDate]])*29,"mmm")</f>
        <v>Nov</v>
      </c>
      <c r="R8592">
        <v>1257</v>
      </c>
      <c r="S8592" t="s">
        <v>1719</v>
      </c>
      <c r="T8592" t="s">
        <v>90</v>
      </c>
      <c r="U8592">
        <v>19140</v>
      </c>
      <c r="V8592" s="1">
        <v>0.7</v>
      </c>
      <c r="W8592">
        <v>-1</v>
      </c>
      <c r="X8592">
        <v>3</v>
      </c>
      <c r="Y8592">
        <v>2</v>
      </c>
      <c r="AD8592"/>
    </row>
    <row r="8593" spans="1:30" x14ac:dyDescent="0.25">
      <c r="A8593" t="s">
        <v>40</v>
      </c>
      <c r="B8593" s="2">
        <v>42696</v>
      </c>
      <c r="C8593" s="35">
        <f>YEAR(Sales[[#This Row],[ShipDate]])</f>
        <v>2016</v>
      </c>
      <c r="D8593" t="s">
        <v>36</v>
      </c>
      <c r="E8593" t="s">
        <v>18</v>
      </c>
      <c r="F8593" t="s">
        <v>48</v>
      </c>
      <c r="G8593" t="s">
        <v>46</v>
      </c>
      <c r="H8593" t="s">
        <v>88</v>
      </c>
      <c r="I8593" t="s">
        <v>93</v>
      </c>
      <c r="J8593" t="s">
        <v>13</v>
      </c>
      <c r="K8593" t="s">
        <v>891</v>
      </c>
      <c r="L8593" t="s">
        <v>92</v>
      </c>
      <c r="N8593" t="str">
        <f>IF(ISBLANK(Sales[[#This Row],[return]]),"No",Sales[[#This Row],[return]])</f>
        <v>No</v>
      </c>
      <c r="O8593" s="2">
        <v>42692</v>
      </c>
      <c r="P8593" s="8" t="str">
        <f>TEXT(DAY(Sales[[#This Row],[OrderDate]]),"ddd")</f>
        <v>Wed</v>
      </c>
      <c r="Q8593" s="8" t="str">
        <f>TEXT(MONTH(Sales[[#This Row],[ShipDate]])*29,"mmm")</f>
        <v>Nov</v>
      </c>
      <c r="R8593">
        <v>1105</v>
      </c>
      <c r="S8593" t="s">
        <v>2540</v>
      </c>
      <c r="T8593" t="s">
        <v>90</v>
      </c>
      <c r="U8593">
        <v>19140</v>
      </c>
      <c r="V8593" s="1">
        <v>0.4</v>
      </c>
      <c r="W8593">
        <v>-108</v>
      </c>
      <c r="X8593">
        <v>6</v>
      </c>
      <c r="Y8593">
        <v>540</v>
      </c>
      <c r="AD8593"/>
    </row>
    <row r="8594" spans="1:30" x14ac:dyDescent="0.25">
      <c r="A8594" t="s">
        <v>10</v>
      </c>
      <c r="B8594" s="2">
        <v>42556</v>
      </c>
      <c r="C8594" s="35">
        <f>YEAR(Sales[[#This Row],[ShipDate]])</f>
        <v>2016</v>
      </c>
      <c r="D8594" t="s">
        <v>607</v>
      </c>
      <c r="E8594" t="s">
        <v>18</v>
      </c>
      <c r="F8594" t="s">
        <v>39</v>
      </c>
      <c r="G8594" t="s">
        <v>25</v>
      </c>
      <c r="H8594" t="s">
        <v>107</v>
      </c>
      <c r="I8594" t="s">
        <v>70</v>
      </c>
      <c r="J8594" t="s">
        <v>13</v>
      </c>
      <c r="K8594" t="s">
        <v>1371</v>
      </c>
      <c r="L8594" t="s">
        <v>68</v>
      </c>
      <c r="N8594" t="str">
        <f>IF(ISBLANK(Sales[[#This Row],[return]]),"No",Sales[[#This Row],[return]])</f>
        <v>No</v>
      </c>
      <c r="O8594" s="2">
        <v>42556</v>
      </c>
      <c r="P8594" s="8" t="str">
        <f>TEXT(DAY(Sales[[#This Row],[OrderDate]]),"ddd")</f>
        <v>Thu</v>
      </c>
      <c r="Q8594" s="8" t="str">
        <f>TEXT(MONTH(Sales[[#This Row],[ShipDate]])*29,"mmm")</f>
        <v>Jul</v>
      </c>
      <c r="R8594">
        <v>776</v>
      </c>
      <c r="S8594" t="s">
        <v>412</v>
      </c>
      <c r="T8594" t="s">
        <v>66</v>
      </c>
      <c r="U8594">
        <v>77036</v>
      </c>
      <c r="V8594" s="1">
        <v>0.2</v>
      </c>
      <c r="W8594">
        <v>-44</v>
      </c>
      <c r="X8594">
        <v>3</v>
      </c>
      <c r="Y8594">
        <v>221</v>
      </c>
      <c r="AD8594"/>
    </row>
    <row r="8595" spans="1:30" x14ac:dyDescent="0.25">
      <c r="A8595" t="s">
        <v>10</v>
      </c>
      <c r="B8595" s="2">
        <v>42556</v>
      </c>
      <c r="C8595" s="35">
        <f>YEAR(Sales[[#This Row],[ShipDate]])</f>
        <v>2016</v>
      </c>
      <c r="D8595" t="s">
        <v>607</v>
      </c>
      <c r="E8595" t="s">
        <v>18</v>
      </c>
      <c r="F8595" t="s">
        <v>39</v>
      </c>
      <c r="G8595" t="s">
        <v>25</v>
      </c>
      <c r="H8595" t="s">
        <v>107</v>
      </c>
      <c r="I8595" t="s">
        <v>70</v>
      </c>
      <c r="J8595" t="s">
        <v>13</v>
      </c>
      <c r="K8595" t="s">
        <v>1371</v>
      </c>
      <c r="L8595" t="s">
        <v>68</v>
      </c>
      <c r="N8595" t="str">
        <f>IF(ISBLANK(Sales[[#This Row],[return]]),"No",Sales[[#This Row],[return]])</f>
        <v>No</v>
      </c>
      <c r="O8595" s="2">
        <v>42556</v>
      </c>
      <c r="P8595" s="8" t="str">
        <f>TEXT(DAY(Sales[[#This Row],[OrderDate]]),"ddd")</f>
        <v>Thu</v>
      </c>
      <c r="Q8595" s="8" t="str">
        <f>TEXT(MONTH(Sales[[#This Row],[ShipDate]])*29,"mmm")</f>
        <v>Jul</v>
      </c>
      <c r="R8595">
        <v>636</v>
      </c>
      <c r="S8595" t="s">
        <v>1815</v>
      </c>
      <c r="T8595" t="s">
        <v>66</v>
      </c>
      <c r="U8595">
        <v>77036</v>
      </c>
      <c r="V8595" s="1">
        <v>0.2</v>
      </c>
      <c r="W8595">
        <v>-35</v>
      </c>
      <c r="X8595">
        <v>11</v>
      </c>
      <c r="Y8595">
        <v>281</v>
      </c>
      <c r="AD8595"/>
    </row>
    <row r="8596" spans="1:30" x14ac:dyDescent="0.25">
      <c r="A8596" t="s">
        <v>10</v>
      </c>
      <c r="B8596" s="2">
        <v>42542</v>
      </c>
      <c r="C8596" s="35">
        <f>YEAR(Sales[[#This Row],[ShipDate]])</f>
        <v>2016</v>
      </c>
      <c r="D8596" t="s">
        <v>607</v>
      </c>
      <c r="E8596" t="s">
        <v>18</v>
      </c>
      <c r="F8596" t="s">
        <v>50</v>
      </c>
      <c r="G8596" t="s">
        <v>25</v>
      </c>
      <c r="H8596" t="s">
        <v>1907</v>
      </c>
      <c r="I8596" t="s">
        <v>233</v>
      </c>
      <c r="J8596" t="s">
        <v>13</v>
      </c>
      <c r="K8596" t="s">
        <v>1344</v>
      </c>
      <c r="L8596" t="s">
        <v>30</v>
      </c>
      <c r="N8596" t="str">
        <f>IF(ISBLANK(Sales[[#This Row],[return]]),"No",Sales[[#This Row],[return]])</f>
        <v>No</v>
      </c>
      <c r="O8596" s="2">
        <v>42542</v>
      </c>
      <c r="P8596" s="8" t="str">
        <f>TEXT(DAY(Sales[[#This Row],[OrderDate]]),"ddd")</f>
        <v>Sat</v>
      </c>
      <c r="Q8596" s="8" t="str">
        <f>TEXT(MONTH(Sales[[#This Row],[ShipDate]])*29,"mmm")</f>
        <v>Jun</v>
      </c>
      <c r="R8596">
        <v>269</v>
      </c>
      <c r="S8596" t="s">
        <v>3231</v>
      </c>
      <c r="T8596" t="s">
        <v>28</v>
      </c>
      <c r="U8596">
        <v>81001</v>
      </c>
      <c r="V8596" s="1">
        <v>0.7</v>
      </c>
      <c r="W8596">
        <v>-17</v>
      </c>
      <c r="X8596">
        <v>2</v>
      </c>
      <c r="Y8596">
        <v>25</v>
      </c>
      <c r="AD8596"/>
    </row>
    <row r="8597" spans="1:30" x14ac:dyDescent="0.25">
      <c r="A8597" t="s">
        <v>10</v>
      </c>
      <c r="B8597" s="2">
        <v>42542</v>
      </c>
      <c r="C8597" s="35">
        <f>YEAR(Sales[[#This Row],[ShipDate]])</f>
        <v>2016</v>
      </c>
      <c r="D8597" t="s">
        <v>607</v>
      </c>
      <c r="E8597" t="s">
        <v>18</v>
      </c>
      <c r="F8597" t="s">
        <v>50</v>
      </c>
      <c r="G8597" t="s">
        <v>25</v>
      </c>
      <c r="H8597" t="s">
        <v>1907</v>
      </c>
      <c r="I8597" t="s">
        <v>233</v>
      </c>
      <c r="J8597" t="s">
        <v>13</v>
      </c>
      <c r="K8597" t="s">
        <v>1344</v>
      </c>
      <c r="L8597" t="s">
        <v>30</v>
      </c>
      <c r="N8597" t="str">
        <f>IF(ISBLANK(Sales[[#This Row],[return]]),"No",Sales[[#This Row],[return]])</f>
        <v>No</v>
      </c>
      <c r="O8597" s="2">
        <v>42542</v>
      </c>
      <c r="P8597" s="8" t="str">
        <f>TEXT(DAY(Sales[[#This Row],[OrderDate]]),"ddd")</f>
        <v>Sat</v>
      </c>
      <c r="Q8597" s="8" t="str">
        <f>TEXT(MONTH(Sales[[#This Row],[ShipDate]])*29,"mmm")</f>
        <v>Jun</v>
      </c>
      <c r="R8597">
        <v>1630</v>
      </c>
      <c r="S8597" t="s">
        <v>3224</v>
      </c>
      <c r="T8597" t="s">
        <v>28</v>
      </c>
      <c r="U8597">
        <v>81001</v>
      </c>
      <c r="V8597" s="1">
        <v>0.7</v>
      </c>
      <c r="W8597">
        <v>-8</v>
      </c>
      <c r="X8597">
        <v>7</v>
      </c>
      <c r="Y8597">
        <v>11</v>
      </c>
      <c r="AD8597"/>
    </row>
    <row r="8598" spans="1:30" x14ac:dyDescent="0.25">
      <c r="A8598" t="s">
        <v>10</v>
      </c>
      <c r="B8598" s="2">
        <v>42533</v>
      </c>
      <c r="C8598" s="35">
        <f>YEAR(Sales[[#This Row],[ShipDate]])</f>
        <v>2016</v>
      </c>
      <c r="D8598" t="s">
        <v>36</v>
      </c>
      <c r="E8598" t="s">
        <v>18</v>
      </c>
      <c r="F8598" t="s">
        <v>104</v>
      </c>
      <c r="G8598" t="s">
        <v>25</v>
      </c>
      <c r="H8598" t="s">
        <v>164</v>
      </c>
      <c r="I8598" t="s">
        <v>120</v>
      </c>
      <c r="J8598" t="s">
        <v>13</v>
      </c>
      <c r="K8598" t="s">
        <v>1519</v>
      </c>
      <c r="L8598" t="s">
        <v>68</v>
      </c>
      <c r="N8598" t="str">
        <f>IF(ISBLANK(Sales[[#This Row],[return]]),"No",Sales[[#This Row],[return]])</f>
        <v>No</v>
      </c>
      <c r="O8598" s="2">
        <v>42527</v>
      </c>
      <c r="P8598" s="8" t="str">
        <f>TEXT(DAY(Sales[[#This Row],[OrderDate]]),"ddd")</f>
        <v>Fri</v>
      </c>
      <c r="Q8598" s="8" t="str">
        <f>TEXT(MONTH(Sales[[#This Row],[ShipDate]])*29,"mmm")</f>
        <v>Jun</v>
      </c>
      <c r="R8598">
        <v>4</v>
      </c>
      <c r="S8598" t="s">
        <v>3230</v>
      </c>
      <c r="T8598" t="s">
        <v>66</v>
      </c>
      <c r="U8598">
        <v>60623</v>
      </c>
      <c r="V8598" s="1">
        <v>0.2</v>
      </c>
      <c r="W8598">
        <v>5</v>
      </c>
      <c r="X8598">
        <v>2</v>
      </c>
      <c r="Y8598">
        <v>14</v>
      </c>
      <c r="AD8598"/>
    </row>
    <row r="8599" spans="1:30" x14ac:dyDescent="0.25">
      <c r="A8599" t="s">
        <v>10</v>
      </c>
      <c r="B8599" s="2">
        <v>42533</v>
      </c>
      <c r="C8599" s="35">
        <f>YEAR(Sales[[#This Row],[ShipDate]])</f>
        <v>2016</v>
      </c>
      <c r="D8599" t="s">
        <v>36</v>
      </c>
      <c r="E8599" t="s">
        <v>18</v>
      </c>
      <c r="F8599" t="s">
        <v>50</v>
      </c>
      <c r="G8599" t="s">
        <v>25</v>
      </c>
      <c r="H8599" t="s">
        <v>164</v>
      </c>
      <c r="I8599" t="s">
        <v>120</v>
      </c>
      <c r="J8599" t="s">
        <v>13</v>
      </c>
      <c r="K8599" t="s">
        <v>1519</v>
      </c>
      <c r="L8599" t="s">
        <v>68</v>
      </c>
      <c r="N8599" t="str">
        <f>IF(ISBLANK(Sales[[#This Row],[return]]),"No",Sales[[#This Row],[return]])</f>
        <v>No</v>
      </c>
      <c r="O8599" s="2">
        <v>42527</v>
      </c>
      <c r="P8599" s="8" t="str">
        <f>TEXT(DAY(Sales[[#This Row],[OrderDate]]),"ddd")</f>
        <v>Fri</v>
      </c>
      <c r="Q8599" s="8" t="str">
        <f>TEXT(MONTH(Sales[[#This Row],[ShipDate]])*29,"mmm")</f>
        <v>Jun</v>
      </c>
      <c r="R8599">
        <v>270</v>
      </c>
      <c r="S8599" t="s">
        <v>3141</v>
      </c>
      <c r="T8599" t="s">
        <v>66</v>
      </c>
      <c r="U8599">
        <v>60623</v>
      </c>
      <c r="V8599" s="1">
        <v>0.8</v>
      </c>
      <c r="W8599">
        <v>-38</v>
      </c>
      <c r="X8599">
        <v>3</v>
      </c>
      <c r="Y8599">
        <v>25</v>
      </c>
      <c r="AD8599"/>
    </row>
    <row r="8600" spans="1:30" x14ac:dyDescent="0.25">
      <c r="A8600" t="s">
        <v>40</v>
      </c>
      <c r="B8600" s="2">
        <v>42707</v>
      </c>
      <c r="C8600" s="35">
        <f>YEAR(Sales[[#This Row],[ShipDate]])</f>
        <v>2016</v>
      </c>
      <c r="D8600" t="s">
        <v>19</v>
      </c>
      <c r="E8600" t="s">
        <v>31</v>
      </c>
      <c r="F8600" t="s">
        <v>23</v>
      </c>
      <c r="G8600" t="s">
        <v>11</v>
      </c>
      <c r="H8600" t="s">
        <v>107</v>
      </c>
      <c r="I8600" t="s">
        <v>70</v>
      </c>
      <c r="J8600" t="s">
        <v>13</v>
      </c>
      <c r="K8600" t="s">
        <v>819</v>
      </c>
      <c r="L8600" t="s">
        <v>68</v>
      </c>
      <c r="N8600" t="str">
        <f>IF(ISBLANK(Sales[[#This Row],[return]]),"No",Sales[[#This Row],[return]])</f>
        <v>No</v>
      </c>
      <c r="O8600" s="2">
        <v>42705</v>
      </c>
      <c r="P8600" s="8" t="str">
        <f>TEXT(DAY(Sales[[#This Row],[OrderDate]]),"ddd")</f>
        <v>Sun</v>
      </c>
      <c r="Q8600" s="8" t="str">
        <f>TEXT(MONTH(Sales[[#This Row],[ShipDate]])*29,"mmm")</f>
        <v>Dec</v>
      </c>
      <c r="R8600">
        <v>825</v>
      </c>
      <c r="S8600" t="s">
        <v>1088</v>
      </c>
      <c r="T8600" t="s">
        <v>66</v>
      </c>
      <c r="U8600">
        <v>77070</v>
      </c>
      <c r="V8600" s="1">
        <v>0.3</v>
      </c>
      <c r="W8600">
        <v>-19</v>
      </c>
      <c r="X8600">
        <v>3</v>
      </c>
      <c r="Y8600">
        <v>674</v>
      </c>
      <c r="AD8600"/>
    </row>
    <row r="8601" spans="1:30" x14ac:dyDescent="0.25">
      <c r="A8601" t="s">
        <v>40</v>
      </c>
      <c r="B8601" s="2">
        <v>42510</v>
      </c>
      <c r="C8601" s="35">
        <f>YEAR(Sales[[#This Row],[ShipDate]])</f>
        <v>2016</v>
      </c>
      <c r="D8601" t="s">
        <v>36</v>
      </c>
      <c r="E8601" t="s">
        <v>18</v>
      </c>
      <c r="F8601" t="s">
        <v>99</v>
      </c>
      <c r="G8601" t="s">
        <v>46</v>
      </c>
      <c r="H8601" t="s">
        <v>79</v>
      </c>
      <c r="I8601" t="s">
        <v>32</v>
      </c>
      <c r="J8601" t="s">
        <v>13</v>
      </c>
      <c r="K8601" t="s">
        <v>1470</v>
      </c>
      <c r="L8601" t="s">
        <v>30</v>
      </c>
      <c r="N8601" t="str">
        <f>IF(ISBLANK(Sales[[#This Row],[return]]),"No",Sales[[#This Row],[return]])</f>
        <v>No</v>
      </c>
      <c r="O8601" s="2">
        <v>42506</v>
      </c>
      <c r="P8601" s="8" t="str">
        <f>TEXT(DAY(Sales[[#This Row],[OrderDate]]),"ddd")</f>
        <v>Mon</v>
      </c>
      <c r="Q8601" s="8" t="str">
        <f>TEXT(MONTH(Sales[[#This Row],[ShipDate]])*29,"mmm")</f>
        <v>May</v>
      </c>
      <c r="R8601">
        <v>920</v>
      </c>
      <c r="S8601" t="s">
        <v>2418</v>
      </c>
      <c r="T8601" t="s">
        <v>28</v>
      </c>
      <c r="U8601">
        <v>94122</v>
      </c>
      <c r="V8601" s="1">
        <v>0</v>
      </c>
      <c r="W8601">
        <v>3</v>
      </c>
      <c r="X8601">
        <v>3</v>
      </c>
      <c r="Y8601">
        <v>56</v>
      </c>
      <c r="AD8601"/>
    </row>
    <row r="8602" spans="1:30" x14ac:dyDescent="0.25">
      <c r="A8602" t="s">
        <v>40</v>
      </c>
      <c r="B8602" s="2">
        <v>42473</v>
      </c>
      <c r="C8602" s="35">
        <f>YEAR(Sales[[#This Row],[ShipDate]])</f>
        <v>2016</v>
      </c>
      <c r="D8602" t="s">
        <v>36</v>
      </c>
      <c r="E8602" t="s">
        <v>69</v>
      </c>
      <c r="F8602" t="s">
        <v>150</v>
      </c>
      <c r="G8602" t="s">
        <v>25</v>
      </c>
      <c r="H8602" t="s">
        <v>2307</v>
      </c>
      <c r="I8602" t="s">
        <v>169</v>
      </c>
      <c r="J8602" t="s">
        <v>13</v>
      </c>
      <c r="K8602" t="s">
        <v>3008</v>
      </c>
      <c r="L8602" t="s">
        <v>30</v>
      </c>
      <c r="N8602" t="str">
        <f>IF(ISBLANK(Sales[[#This Row],[return]]),"No",Sales[[#This Row],[return]])</f>
        <v>No</v>
      </c>
      <c r="O8602" s="2">
        <v>42468</v>
      </c>
      <c r="P8602" s="8" t="str">
        <f>TEXT(DAY(Sales[[#This Row],[OrderDate]]),"ddd")</f>
        <v>Sun</v>
      </c>
      <c r="Q8602" s="8" t="str">
        <f>TEXT(MONTH(Sales[[#This Row],[ShipDate]])*29,"mmm")</f>
        <v>Apr</v>
      </c>
      <c r="R8602">
        <v>121</v>
      </c>
      <c r="S8602" t="s">
        <v>2304</v>
      </c>
      <c r="T8602" t="s">
        <v>28</v>
      </c>
      <c r="U8602">
        <v>85224</v>
      </c>
      <c r="V8602" s="1">
        <v>0.2</v>
      </c>
      <c r="W8602">
        <v>-12</v>
      </c>
      <c r="X8602">
        <v>8</v>
      </c>
      <c r="Y8602">
        <v>50</v>
      </c>
      <c r="AD8602"/>
    </row>
    <row r="8603" spans="1:30" x14ac:dyDescent="0.25">
      <c r="A8603" t="s">
        <v>40</v>
      </c>
      <c r="B8603" s="2">
        <v>42601</v>
      </c>
      <c r="C8603" s="35">
        <f>YEAR(Sales[[#This Row],[ShipDate]])</f>
        <v>2016</v>
      </c>
      <c r="D8603" t="s">
        <v>36</v>
      </c>
      <c r="E8603" t="s">
        <v>18</v>
      </c>
      <c r="F8603" t="s">
        <v>23</v>
      </c>
      <c r="G8603" t="s">
        <v>11</v>
      </c>
      <c r="H8603" t="s">
        <v>79</v>
      </c>
      <c r="I8603" t="s">
        <v>32</v>
      </c>
      <c r="J8603" t="s">
        <v>13</v>
      </c>
      <c r="K8603" t="s">
        <v>822</v>
      </c>
      <c r="L8603" t="s">
        <v>30</v>
      </c>
      <c r="M8603" t="s">
        <v>82</v>
      </c>
      <c r="N8603" t="str">
        <f>IF(ISBLANK(Sales[[#This Row],[return]]),"No",Sales[[#This Row],[return]])</f>
        <v>Yes</v>
      </c>
      <c r="O8603" s="2">
        <v>42597</v>
      </c>
      <c r="P8603" s="8" t="str">
        <f>TEXT(DAY(Sales[[#This Row],[OrderDate]]),"ddd")</f>
        <v>Sun</v>
      </c>
      <c r="Q8603" s="8" t="str">
        <f>TEXT(MONTH(Sales[[#This Row],[ShipDate]])*29,"mmm")</f>
        <v>Aug</v>
      </c>
      <c r="R8603">
        <v>1179</v>
      </c>
      <c r="S8603" t="s">
        <v>1182</v>
      </c>
      <c r="T8603" t="s">
        <v>28</v>
      </c>
      <c r="U8603">
        <v>94122</v>
      </c>
      <c r="V8603" s="1">
        <v>0.2</v>
      </c>
      <c r="W8603">
        <v>-12</v>
      </c>
      <c r="X8603">
        <v>4</v>
      </c>
      <c r="Y8603">
        <v>195</v>
      </c>
      <c r="AD8603"/>
    </row>
    <row r="8604" spans="1:30" x14ac:dyDescent="0.25">
      <c r="A8604" t="s">
        <v>40</v>
      </c>
      <c r="B8604" s="2">
        <v>42601</v>
      </c>
      <c r="C8604" s="35">
        <f>YEAR(Sales[[#This Row],[ShipDate]])</f>
        <v>2016</v>
      </c>
      <c r="D8604" t="s">
        <v>36</v>
      </c>
      <c r="E8604" t="s">
        <v>18</v>
      </c>
      <c r="F8604" t="s">
        <v>52</v>
      </c>
      <c r="G8604" t="s">
        <v>25</v>
      </c>
      <c r="H8604" t="s">
        <v>79</v>
      </c>
      <c r="I8604" t="s">
        <v>32</v>
      </c>
      <c r="J8604" t="s">
        <v>13</v>
      </c>
      <c r="K8604" t="s">
        <v>822</v>
      </c>
      <c r="L8604" t="s">
        <v>30</v>
      </c>
      <c r="M8604" t="s">
        <v>82</v>
      </c>
      <c r="N8604" t="str">
        <f>IF(ISBLANK(Sales[[#This Row],[return]]),"No",Sales[[#This Row],[return]])</f>
        <v>Yes</v>
      </c>
      <c r="O8604" s="2">
        <v>42597</v>
      </c>
      <c r="P8604" s="8" t="str">
        <f>TEXT(DAY(Sales[[#This Row],[OrderDate]]),"ddd")</f>
        <v>Sun</v>
      </c>
      <c r="Q8604" s="8" t="str">
        <f>TEXT(MONTH(Sales[[#This Row],[ShipDate]])*29,"mmm")</f>
        <v>Aug</v>
      </c>
      <c r="R8604">
        <v>1584</v>
      </c>
      <c r="S8604" t="s">
        <v>953</v>
      </c>
      <c r="T8604" t="s">
        <v>28</v>
      </c>
      <c r="U8604">
        <v>94122</v>
      </c>
      <c r="V8604" s="1">
        <v>0</v>
      </c>
      <c r="W8604">
        <v>43</v>
      </c>
      <c r="X8604">
        <v>3</v>
      </c>
      <c r="Y8604">
        <v>153</v>
      </c>
      <c r="AD8604"/>
    </row>
    <row r="8605" spans="1:30" x14ac:dyDescent="0.25">
      <c r="A8605" t="s">
        <v>40</v>
      </c>
      <c r="B8605" s="2">
        <v>42601</v>
      </c>
      <c r="C8605" s="35">
        <f>YEAR(Sales[[#This Row],[ShipDate]])</f>
        <v>2016</v>
      </c>
      <c r="D8605" t="s">
        <v>36</v>
      </c>
      <c r="E8605" t="s">
        <v>18</v>
      </c>
      <c r="F8605" t="s">
        <v>59</v>
      </c>
      <c r="G8605" t="s">
        <v>25</v>
      </c>
      <c r="H8605" t="s">
        <v>79</v>
      </c>
      <c r="I8605" t="s">
        <v>32</v>
      </c>
      <c r="J8605" t="s">
        <v>13</v>
      </c>
      <c r="K8605" t="s">
        <v>822</v>
      </c>
      <c r="L8605" t="s">
        <v>30</v>
      </c>
      <c r="M8605" t="s">
        <v>82</v>
      </c>
      <c r="N8605" t="str">
        <f>IF(ISBLANK(Sales[[#This Row],[return]]),"No",Sales[[#This Row],[return]])</f>
        <v>Yes</v>
      </c>
      <c r="O8605" s="2">
        <v>42597</v>
      </c>
      <c r="P8605" s="8" t="str">
        <f>TEXT(DAY(Sales[[#This Row],[OrderDate]]),"ddd")</f>
        <v>Sun</v>
      </c>
      <c r="Q8605" s="8" t="str">
        <f>TEXT(MONTH(Sales[[#This Row],[ShipDate]])*29,"mmm")</f>
        <v>Aug</v>
      </c>
      <c r="R8605">
        <v>1719</v>
      </c>
      <c r="S8605" t="s">
        <v>1897</v>
      </c>
      <c r="T8605" t="s">
        <v>28</v>
      </c>
      <c r="U8605">
        <v>94122</v>
      </c>
      <c r="V8605" s="1">
        <v>0</v>
      </c>
      <c r="W8605">
        <v>42</v>
      </c>
      <c r="X8605">
        <v>3</v>
      </c>
      <c r="Y8605">
        <v>93</v>
      </c>
      <c r="AD8605"/>
    </row>
    <row r="8606" spans="1:30" x14ac:dyDescent="0.25">
      <c r="A8606" t="s">
        <v>40</v>
      </c>
      <c r="B8606" s="2">
        <v>42601</v>
      </c>
      <c r="C8606" s="35">
        <f>YEAR(Sales[[#This Row],[ShipDate]])</f>
        <v>2016</v>
      </c>
      <c r="D8606" t="s">
        <v>36</v>
      </c>
      <c r="E8606" t="s">
        <v>18</v>
      </c>
      <c r="F8606" t="s">
        <v>50</v>
      </c>
      <c r="G8606" t="s">
        <v>25</v>
      </c>
      <c r="H8606" t="s">
        <v>79</v>
      </c>
      <c r="I8606" t="s">
        <v>32</v>
      </c>
      <c r="J8606" t="s">
        <v>13</v>
      </c>
      <c r="K8606" t="s">
        <v>822</v>
      </c>
      <c r="L8606" t="s">
        <v>30</v>
      </c>
      <c r="M8606" t="s">
        <v>82</v>
      </c>
      <c r="N8606" t="str">
        <f>IF(ISBLANK(Sales[[#This Row],[return]]),"No",Sales[[#This Row],[return]])</f>
        <v>Yes</v>
      </c>
      <c r="O8606" s="2">
        <v>42597</v>
      </c>
      <c r="P8606" s="8" t="str">
        <f>TEXT(DAY(Sales[[#This Row],[OrderDate]]),"ddd")</f>
        <v>Sun</v>
      </c>
      <c r="Q8606" s="8" t="str">
        <f>TEXT(MONTH(Sales[[#This Row],[ShipDate]])*29,"mmm")</f>
        <v>Aug</v>
      </c>
      <c r="R8606">
        <v>688</v>
      </c>
      <c r="S8606" t="s">
        <v>1068</v>
      </c>
      <c r="T8606" t="s">
        <v>28</v>
      </c>
      <c r="U8606">
        <v>94122</v>
      </c>
      <c r="V8606" s="1">
        <v>0.2</v>
      </c>
      <c r="W8606">
        <v>15</v>
      </c>
      <c r="X8606">
        <v>3</v>
      </c>
      <c r="Y8606">
        <v>46</v>
      </c>
      <c r="AD8606"/>
    </row>
    <row r="8607" spans="1:30" x14ac:dyDescent="0.25">
      <c r="A8607" t="s">
        <v>40</v>
      </c>
      <c r="B8607" s="2">
        <v>42601</v>
      </c>
      <c r="C8607" s="35">
        <f>YEAR(Sales[[#This Row],[ShipDate]])</f>
        <v>2016</v>
      </c>
      <c r="D8607" t="s">
        <v>36</v>
      </c>
      <c r="E8607" t="s">
        <v>18</v>
      </c>
      <c r="F8607" t="s">
        <v>50</v>
      </c>
      <c r="G8607" t="s">
        <v>25</v>
      </c>
      <c r="H8607" t="s">
        <v>79</v>
      </c>
      <c r="I8607" t="s">
        <v>32</v>
      </c>
      <c r="J8607" t="s">
        <v>13</v>
      </c>
      <c r="K8607" t="s">
        <v>822</v>
      </c>
      <c r="L8607" t="s">
        <v>30</v>
      </c>
      <c r="M8607" t="s">
        <v>82</v>
      </c>
      <c r="N8607" t="str">
        <f>IF(ISBLANK(Sales[[#This Row],[return]]),"No",Sales[[#This Row],[return]])</f>
        <v>Yes</v>
      </c>
      <c r="O8607" s="2">
        <v>42597</v>
      </c>
      <c r="P8607" s="8" t="str">
        <f>TEXT(DAY(Sales[[#This Row],[OrderDate]]),"ddd")</f>
        <v>Sun</v>
      </c>
      <c r="Q8607" s="8" t="str">
        <f>TEXT(MONTH(Sales[[#This Row],[ShipDate]])*29,"mmm")</f>
        <v>Aug</v>
      </c>
      <c r="R8607">
        <v>248</v>
      </c>
      <c r="S8607" t="s">
        <v>189</v>
      </c>
      <c r="T8607" t="s">
        <v>28</v>
      </c>
      <c r="U8607">
        <v>94122</v>
      </c>
      <c r="V8607" s="1">
        <v>0.2</v>
      </c>
      <c r="W8607">
        <v>6</v>
      </c>
      <c r="X8607">
        <v>4</v>
      </c>
      <c r="Y8607">
        <v>18</v>
      </c>
      <c r="AD8607"/>
    </row>
    <row r="8608" spans="1:30" x14ac:dyDescent="0.25">
      <c r="A8608" t="s">
        <v>40</v>
      </c>
      <c r="B8608" s="2">
        <v>42603</v>
      </c>
      <c r="C8608" s="35">
        <f>YEAR(Sales[[#This Row],[ShipDate]])</f>
        <v>2016</v>
      </c>
      <c r="D8608" t="s">
        <v>19</v>
      </c>
      <c r="E8608" t="s">
        <v>18</v>
      </c>
      <c r="F8608" t="s">
        <v>290</v>
      </c>
      <c r="G8608" t="s">
        <v>25</v>
      </c>
      <c r="H8608" t="s">
        <v>249</v>
      </c>
      <c r="I8608" t="s">
        <v>252</v>
      </c>
      <c r="J8608" t="s">
        <v>13</v>
      </c>
      <c r="K8608" t="s">
        <v>1618</v>
      </c>
      <c r="L8608" t="s">
        <v>92</v>
      </c>
      <c r="N8608" t="str">
        <f>IF(ISBLANK(Sales[[#This Row],[return]]),"No",Sales[[#This Row],[return]])</f>
        <v>No</v>
      </c>
      <c r="O8608" s="2">
        <v>42601</v>
      </c>
      <c r="P8608" s="8" t="str">
        <f>TEXT(DAY(Sales[[#This Row],[OrderDate]]),"ddd")</f>
        <v>Thu</v>
      </c>
      <c r="Q8608" s="8" t="str">
        <f>TEXT(MONTH(Sales[[#This Row],[ShipDate]])*29,"mmm")</f>
        <v>Aug</v>
      </c>
      <c r="R8608">
        <v>81</v>
      </c>
      <c r="S8608" t="s">
        <v>1993</v>
      </c>
      <c r="T8608" t="s">
        <v>90</v>
      </c>
      <c r="U8608">
        <v>43229</v>
      </c>
      <c r="V8608" s="1">
        <v>0.2</v>
      </c>
      <c r="W8608">
        <v>1</v>
      </c>
      <c r="X8608">
        <v>2</v>
      </c>
      <c r="Y8608">
        <v>9</v>
      </c>
      <c r="AD8608"/>
    </row>
    <row r="8609" spans="1:30" x14ac:dyDescent="0.25">
      <c r="A8609" t="s">
        <v>40</v>
      </c>
      <c r="B8609" s="2">
        <v>42603</v>
      </c>
      <c r="C8609" s="35">
        <f>YEAR(Sales[[#This Row],[ShipDate]])</f>
        <v>2016</v>
      </c>
      <c r="D8609" t="s">
        <v>19</v>
      </c>
      <c r="E8609" t="s">
        <v>18</v>
      </c>
      <c r="F8609" t="s">
        <v>50</v>
      </c>
      <c r="G8609" t="s">
        <v>25</v>
      </c>
      <c r="H8609" t="s">
        <v>249</v>
      </c>
      <c r="I8609" t="s">
        <v>252</v>
      </c>
      <c r="J8609" t="s">
        <v>13</v>
      </c>
      <c r="K8609" t="s">
        <v>1618</v>
      </c>
      <c r="L8609" t="s">
        <v>92</v>
      </c>
      <c r="N8609" t="str">
        <f>IF(ISBLANK(Sales[[#This Row],[return]]),"No",Sales[[#This Row],[return]])</f>
        <v>No</v>
      </c>
      <c r="O8609" s="2">
        <v>42601</v>
      </c>
      <c r="P8609" s="8" t="str">
        <f>TEXT(DAY(Sales[[#This Row],[OrderDate]]),"ddd")</f>
        <v>Thu</v>
      </c>
      <c r="Q8609" s="8" t="str">
        <f>TEXT(MONTH(Sales[[#This Row],[ShipDate]])*29,"mmm")</f>
        <v>Aug</v>
      </c>
      <c r="R8609">
        <v>685</v>
      </c>
      <c r="S8609" t="s">
        <v>1990</v>
      </c>
      <c r="T8609" t="s">
        <v>90</v>
      </c>
      <c r="U8609">
        <v>43229</v>
      </c>
      <c r="V8609" s="1">
        <v>0.7</v>
      </c>
      <c r="W8609">
        <v>-59</v>
      </c>
      <c r="X8609">
        <v>4</v>
      </c>
      <c r="Y8609">
        <v>77</v>
      </c>
      <c r="AD8609"/>
    </row>
    <row r="8610" spans="1:30" x14ac:dyDescent="0.25">
      <c r="A8610" t="s">
        <v>40</v>
      </c>
      <c r="B8610" s="2">
        <v>42575</v>
      </c>
      <c r="C8610" s="35">
        <f>YEAR(Sales[[#This Row],[ShipDate]])</f>
        <v>2016</v>
      </c>
      <c r="D8610" t="s">
        <v>19</v>
      </c>
      <c r="E8610" t="s">
        <v>18</v>
      </c>
      <c r="F8610" t="s">
        <v>39</v>
      </c>
      <c r="G8610" t="s">
        <v>25</v>
      </c>
      <c r="H8610" t="s">
        <v>107</v>
      </c>
      <c r="I8610" t="s">
        <v>70</v>
      </c>
      <c r="J8610" t="s">
        <v>13</v>
      </c>
      <c r="K8610" t="s">
        <v>567</v>
      </c>
      <c r="L8610" t="s">
        <v>68</v>
      </c>
      <c r="N8610" t="str">
        <f>IF(ISBLANK(Sales[[#This Row],[return]]),"No",Sales[[#This Row],[return]])</f>
        <v>No</v>
      </c>
      <c r="O8610" s="2">
        <v>42573</v>
      </c>
      <c r="P8610" s="8" t="str">
        <f>TEXT(DAY(Sales[[#This Row],[OrderDate]]),"ddd")</f>
        <v>Sun</v>
      </c>
      <c r="Q8610" s="8" t="str">
        <f>TEXT(MONTH(Sales[[#This Row],[ShipDate]])*29,"mmm")</f>
        <v>Jul</v>
      </c>
      <c r="R8610">
        <v>637</v>
      </c>
      <c r="S8610" t="s">
        <v>1940</v>
      </c>
      <c r="T8610" t="s">
        <v>66</v>
      </c>
      <c r="U8610">
        <v>77095</v>
      </c>
      <c r="V8610" s="1">
        <v>0.2</v>
      </c>
      <c r="W8610">
        <v>1</v>
      </c>
      <c r="X8610">
        <v>1</v>
      </c>
      <c r="Y8610">
        <v>27</v>
      </c>
      <c r="AD8610"/>
    </row>
    <row r="8611" spans="1:30" x14ac:dyDescent="0.25">
      <c r="A8611" t="s">
        <v>40</v>
      </c>
      <c r="B8611" s="2">
        <v>42450</v>
      </c>
      <c r="C8611" s="35">
        <f>YEAR(Sales[[#This Row],[ShipDate]])</f>
        <v>2016</v>
      </c>
      <c r="D8611" t="s">
        <v>36</v>
      </c>
      <c r="E8611" t="s">
        <v>31</v>
      </c>
      <c r="F8611" t="s">
        <v>50</v>
      </c>
      <c r="G8611" t="s">
        <v>25</v>
      </c>
      <c r="H8611" t="s">
        <v>177</v>
      </c>
      <c r="I8611" t="s">
        <v>692</v>
      </c>
      <c r="J8611" t="s">
        <v>13</v>
      </c>
      <c r="K8611" t="s">
        <v>2689</v>
      </c>
      <c r="L8611" t="s">
        <v>17</v>
      </c>
      <c r="M8611" t="s">
        <v>82</v>
      </c>
      <c r="N8611" t="str">
        <f>IF(ISBLANK(Sales[[#This Row],[return]]),"No",Sales[[#This Row],[return]])</f>
        <v>Yes</v>
      </c>
      <c r="O8611" s="2">
        <v>42446</v>
      </c>
      <c r="P8611" s="8" t="str">
        <f>TEXT(DAY(Sales[[#This Row],[OrderDate]]),"ddd")</f>
        <v>Tue</v>
      </c>
      <c r="Q8611" s="8" t="str">
        <f>TEXT(MONTH(Sales[[#This Row],[ShipDate]])*29,"mmm")</f>
        <v>Mar</v>
      </c>
      <c r="R8611">
        <v>714</v>
      </c>
      <c r="S8611" t="s">
        <v>3158</v>
      </c>
      <c r="T8611" t="s">
        <v>15</v>
      </c>
      <c r="U8611">
        <v>39212</v>
      </c>
      <c r="V8611" s="1">
        <v>0</v>
      </c>
      <c r="W8611">
        <v>15</v>
      </c>
      <c r="X8611">
        <v>2</v>
      </c>
      <c r="Y8611">
        <v>30</v>
      </c>
      <c r="AD8611"/>
    </row>
    <row r="8612" spans="1:30" x14ac:dyDescent="0.25">
      <c r="A8612" t="s">
        <v>40</v>
      </c>
      <c r="B8612" s="2">
        <v>42450</v>
      </c>
      <c r="C8612" s="35">
        <f>YEAR(Sales[[#This Row],[ShipDate]])</f>
        <v>2016</v>
      </c>
      <c r="D8612" t="s">
        <v>36</v>
      </c>
      <c r="E8612" t="s">
        <v>31</v>
      </c>
      <c r="F8612" t="s">
        <v>59</v>
      </c>
      <c r="G8612" t="s">
        <v>25</v>
      </c>
      <c r="H8612" t="s">
        <v>177</v>
      </c>
      <c r="I8612" t="s">
        <v>692</v>
      </c>
      <c r="J8612" t="s">
        <v>13</v>
      </c>
      <c r="K8612" t="s">
        <v>2689</v>
      </c>
      <c r="L8612" t="s">
        <v>17</v>
      </c>
      <c r="M8612" t="s">
        <v>82</v>
      </c>
      <c r="N8612" t="str">
        <f>IF(ISBLANK(Sales[[#This Row],[return]]),"No",Sales[[#This Row],[return]])</f>
        <v>Yes</v>
      </c>
      <c r="O8612" s="2">
        <v>42446</v>
      </c>
      <c r="P8612" s="8" t="str">
        <f>TEXT(DAY(Sales[[#This Row],[OrderDate]]),"ddd")</f>
        <v>Tue</v>
      </c>
      <c r="Q8612" s="8" t="str">
        <f>TEXT(MONTH(Sales[[#This Row],[ShipDate]])*29,"mmm")</f>
        <v>Mar</v>
      </c>
      <c r="R8612">
        <v>1754</v>
      </c>
      <c r="S8612" t="s">
        <v>445</v>
      </c>
      <c r="T8612" t="s">
        <v>15</v>
      </c>
      <c r="U8612">
        <v>39212</v>
      </c>
      <c r="V8612" s="1">
        <v>0</v>
      </c>
      <c r="W8612">
        <v>6</v>
      </c>
      <c r="X8612">
        <v>2</v>
      </c>
      <c r="Y8612">
        <v>13</v>
      </c>
      <c r="AD8612"/>
    </row>
    <row r="8613" spans="1:30" x14ac:dyDescent="0.25">
      <c r="A8613" t="s">
        <v>40</v>
      </c>
      <c r="B8613" s="2">
        <v>42450</v>
      </c>
      <c r="C8613" s="35">
        <f>YEAR(Sales[[#This Row],[ShipDate]])</f>
        <v>2016</v>
      </c>
      <c r="D8613" t="s">
        <v>36</v>
      </c>
      <c r="E8613" t="s">
        <v>31</v>
      </c>
      <c r="F8613" t="s">
        <v>52</v>
      </c>
      <c r="G8613" t="s">
        <v>25</v>
      </c>
      <c r="H8613" t="s">
        <v>177</v>
      </c>
      <c r="I8613" t="s">
        <v>692</v>
      </c>
      <c r="J8613" t="s">
        <v>13</v>
      </c>
      <c r="K8613" t="s">
        <v>2689</v>
      </c>
      <c r="L8613" t="s">
        <v>17</v>
      </c>
      <c r="M8613" t="s">
        <v>82</v>
      </c>
      <c r="N8613" t="str">
        <f>IF(ISBLANK(Sales[[#This Row],[return]]),"No",Sales[[#This Row],[return]])</f>
        <v>Yes</v>
      </c>
      <c r="O8613" s="2">
        <v>42446</v>
      </c>
      <c r="P8613" s="8" t="str">
        <f>TEXT(DAY(Sales[[#This Row],[OrderDate]]),"ddd")</f>
        <v>Tue</v>
      </c>
      <c r="Q8613" s="8" t="str">
        <f>TEXT(MONTH(Sales[[#This Row],[ShipDate]])*29,"mmm")</f>
        <v>Mar</v>
      </c>
      <c r="R8613">
        <v>287</v>
      </c>
      <c r="S8613" t="s">
        <v>1802</v>
      </c>
      <c r="T8613" t="s">
        <v>15</v>
      </c>
      <c r="U8613">
        <v>39212</v>
      </c>
      <c r="V8613" s="1">
        <v>0</v>
      </c>
      <c r="W8613">
        <v>8</v>
      </c>
      <c r="X8613">
        <v>3</v>
      </c>
      <c r="Y8613">
        <v>33</v>
      </c>
      <c r="AD8613"/>
    </row>
    <row r="8614" spans="1:30" x14ac:dyDescent="0.25">
      <c r="A8614" t="s">
        <v>40</v>
      </c>
      <c r="B8614" s="2">
        <v>42450</v>
      </c>
      <c r="C8614" s="35">
        <f>YEAR(Sales[[#This Row],[ShipDate]])</f>
        <v>2016</v>
      </c>
      <c r="D8614" t="s">
        <v>36</v>
      </c>
      <c r="E8614" t="s">
        <v>31</v>
      </c>
      <c r="F8614" t="s">
        <v>50</v>
      </c>
      <c r="G8614" t="s">
        <v>25</v>
      </c>
      <c r="H8614" t="s">
        <v>177</v>
      </c>
      <c r="I8614" t="s">
        <v>692</v>
      </c>
      <c r="J8614" t="s">
        <v>13</v>
      </c>
      <c r="K8614" t="s">
        <v>2689</v>
      </c>
      <c r="L8614" t="s">
        <v>17</v>
      </c>
      <c r="M8614" t="s">
        <v>82</v>
      </c>
      <c r="N8614" t="str">
        <f>IF(ISBLANK(Sales[[#This Row],[return]]),"No",Sales[[#This Row],[return]])</f>
        <v>Yes</v>
      </c>
      <c r="O8614" s="2">
        <v>42446</v>
      </c>
      <c r="P8614" s="8" t="str">
        <f>TEXT(DAY(Sales[[#This Row],[OrderDate]]),"ddd")</f>
        <v>Tue</v>
      </c>
      <c r="Q8614" s="8" t="str">
        <f>TEXT(MONTH(Sales[[#This Row],[ShipDate]])*29,"mmm")</f>
        <v>Mar</v>
      </c>
      <c r="R8614">
        <v>57</v>
      </c>
      <c r="S8614" t="s">
        <v>3168</v>
      </c>
      <c r="T8614" t="s">
        <v>15</v>
      </c>
      <c r="U8614">
        <v>39212</v>
      </c>
      <c r="V8614" s="1">
        <v>0</v>
      </c>
      <c r="W8614">
        <v>5</v>
      </c>
      <c r="X8614">
        <v>3</v>
      </c>
      <c r="Y8614">
        <v>11</v>
      </c>
      <c r="AD8614"/>
    </row>
    <row r="8615" spans="1:30" x14ac:dyDescent="0.25">
      <c r="A8615" t="s">
        <v>40</v>
      </c>
      <c r="B8615" s="2">
        <v>42450</v>
      </c>
      <c r="C8615" s="35">
        <f>YEAR(Sales[[#This Row],[ShipDate]])</f>
        <v>2016</v>
      </c>
      <c r="D8615" t="s">
        <v>36</v>
      </c>
      <c r="E8615" t="s">
        <v>31</v>
      </c>
      <c r="F8615" t="s">
        <v>59</v>
      </c>
      <c r="G8615" t="s">
        <v>25</v>
      </c>
      <c r="H8615" t="s">
        <v>177</v>
      </c>
      <c r="I8615" t="s">
        <v>692</v>
      </c>
      <c r="J8615" t="s">
        <v>13</v>
      </c>
      <c r="K8615" t="s">
        <v>2689</v>
      </c>
      <c r="L8615" t="s">
        <v>17</v>
      </c>
      <c r="M8615" t="s">
        <v>82</v>
      </c>
      <c r="N8615" t="str">
        <f>IF(ISBLANK(Sales[[#This Row],[return]]),"No",Sales[[#This Row],[return]])</f>
        <v>Yes</v>
      </c>
      <c r="O8615" s="2">
        <v>42446</v>
      </c>
      <c r="P8615" s="8" t="str">
        <f>TEXT(DAY(Sales[[#This Row],[OrderDate]]),"ddd")</f>
        <v>Tue</v>
      </c>
      <c r="Q8615" s="8" t="str">
        <f>TEXT(MONTH(Sales[[#This Row],[ShipDate]])*29,"mmm")</f>
        <v>Mar</v>
      </c>
      <c r="R8615">
        <v>544</v>
      </c>
      <c r="S8615" t="s">
        <v>2854</v>
      </c>
      <c r="T8615" t="s">
        <v>15</v>
      </c>
      <c r="U8615">
        <v>39212</v>
      </c>
      <c r="V8615" s="1">
        <v>0</v>
      </c>
      <c r="W8615">
        <v>8</v>
      </c>
      <c r="X8615">
        <v>4</v>
      </c>
      <c r="Y8615">
        <v>16</v>
      </c>
      <c r="AD8615"/>
    </row>
    <row r="8616" spans="1:30" x14ac:dyDescent="0.25">
      <c r="A8616" t="s">
        <v>10</v>
      </c>
      <c r="B8616" s="2">
        <v>42418</v>
      </c>
      <c r="C8616" s="35">
        <f>YEAR(Sales[[#This Row],[ShipDate]])</f>
        <v>2016</v>
      </c>
      <c r="D8616" t="s">
        <v>607</v>
      </c>
      <c r="E8616" t="s">
        <v>18</v>
      </c>
      <c r="F8616" t="s">
        <v>43</v>
      </c>
      <c r="G8616" t="s">
        <v>11</v>
      </c>
      <c r="H8616" t="s">
        <v>1259</v>
      </c>
      <c r="I8616" t="s">
        <v>70</v>
      </c>
      <c r="J8616" t="s">
        <v>13</v>
      </c>
      <c r="K8616" t="s">
        <v>720</v>
      </c>
      <c r="L8616" t="s">
        <v>68</v>
      </c>
      <c r="N8616" t="str">
        <f>IF(ISBLANK(Sales[[#This Row],[return]]),"No",Sales[[#This Row],[return]])</f>
        <v>No</v>
      </c>
      <c r="O8616" s="2">
        <v>42418</v>
      </c>
      <c r="P8616" s="8" t="str">
        <f>TEXT(DAY(Sales[[#This Row],[OrderDate]]),"ddd")</f>
        <v>Wed</v>
      </c>
      <c r="Q8616" s="8" t="str">
        <f>TEXT(MONTH(Sales[[#This Row],[ShipDate]])*29,"mmm")</f>
        <v>Feb</v>
      </c>
      <c r="R8616">
        <v>489</v>
      </c>
      <c r="S8616" t="s">
        <v>1215</v>
      </c>
      <c r="T8616" t="s">
        <v>66</v>
      </c>
      <c r="U8616">
        <v>79424</v>
      </c>
      <c r="V8616" s="1">
        <v>0.6</v>
      </c>
      <c r="W8616">
        <v>-11</v>
      </c>
      <c r="X8616">
        <v>5</v>
      </c>
      <c r="Y8616">
        <v>25</v>
      </c>
      <c r="AD8616"/>
    </row>
    <row r="8617" spans="1:30" x14ac:dyDescent="0.25">
      <c r="A8617" t="s">
        <v>40</v>
      </c>
      <c r="B8617" s="2">
        <v>42527</v>
      </c>
      <c r="C8617" s="35">
        <f>YEAR(Sales[[#This Row],[ShipDate]])</f>
        <v>2016</v>
      </c>
      <c r="D8617" t="s">
        <v>36</v>
      </c>
      <c r="E8617" t="s">
        <v>18</v>
      </c>
      <c r="F8617" t="s">
        <v>43</v>
      </c>
      <c r="G8617" t="s">
        <v>11</v>
      </c>
      <c r="H8617" t="s">
        <v>1558</v>
      </c>
      <c r="I8617" t="s">
        <v>786</v>
      </c>
      <c r="J8617" t="s">
        <v>13</v>
      </c>
      <c r="K8617" t="s">
        <v>1471</v>
      </c>
      <c r="L8617" t="s">
        <v>17</v>
      </c>
      <c r="N8617" t="str">
        <f>IF(ISBLANK(Sales[[#This Row],[return]]),"No",Sales[[#This Row],[return]])</f>
        <v>No</v>
      </c>
      <c r="O8617" s="2">
        <v>42522</v>
      </c>
      <c r="P8617" s="8" t="str">
        <f>TEXT(DAY(Sales[[#This Row],[OrderDate]]),"ddd")</f>
        <v>Sun</v>
      </c>
      <c r="Q8617" s="8" t="str">
        <f>TEXT(MONTH(Sales[[#This Row],[ShipDate]])*29,"mmm")</f>
        <v>Jun</v>
      </c>
      <c r="R8617">
        <v>22</v>
      </c>
      <c r="S8617" t="s">
        <v>636</v>
      </c>
      <c r="T8617" t="s">
        <v>15</v>
      </c>
      <c r="U8617">
        <v>72209</v>
      </c>
      <c r="V8617" s="1">
        <v>0</v>
      </c>
      <c r="W8617">
        <v>9</v>
      </c>
      <c r="X8617">
        <v>6</v>
      </c>
      <c r="Y8617">
        <v>22</v>
      </c>
      <c r="AD8617"/>
    </row>
    <row r="8618" spans="1:30" x14ac:dyDescent="0.25">
      <c r="A8618" t="s">
        <v>40</v>
      </c>
      <c r="B8618" s="2">
        <v>42527</v>
      </c>
      <c r="C8618" s="35">
        <f>YEAR(Sales[[#This Row],[ShipDate]])</f>
        <v>2016</v>
      </c>
      <c r="D8618" t="s">
        <v>36</v>
      </c>
      <c r="E8618" t="s">
        <v>18</v>
      </c>
      <c r="F8618" t="s">
        <v>48</v>
      </c>
      <c r="G8618" t="s">
        <v>46</v>
      </c>
      <c r="H8618" t="s">
        <v>1558</v>
      </c>
      <c r="I8618" t="s">
        <v>786</v>
      </c>
      <c r="J8618" t="s">
        <v>13</v>
      </c>
      <c r="K8618" t="s">
        <v>1471</v>
      </c>
      <c r="L8618" t="s">
        <v>17</v>
      </c>
      <c r="N8618" t="str">
        <f>IF(ISBLANK(Sales[[#This Row],[return]]),"No",Sales[[#This Row],[return]])</f>
        <v>No</v>
      </c>
      <c r="O8618" s="2">
        <v>42522</v>
      </c>
      <c r="P8618" s="8" t="str">
        <f>TEXT(DAY(Sales[[#This Row],[OrderDate]]),"ddd")</f>
        <v>Sun</v>
      </c>
      <c r="Q8618" s="8" t="str">
        <f>TEXT(MONTH(Sales[[#This Row],[ShipDate]])*29,"mmm")</f>
        <v>Jun</v>
      </c>
      <c r="R8618">
        <v>102</v>
      </c>
      <c r="S8618" t="s">
        <v>421</v>
      </c>
      <c r="T8618" t="s">
        <v>15</v>
      </c>
      <c r="U8618">
        <v>72209</v>
      </c>
      <c r="V8618" s="1">
        <v>0</v>
      </c>
      <c r="W8618">
        <v>229</v>
      </c>
      <c r="X8618">
        <v>7</v>
      </c>
      <c r="Y8618">
        <v>882</v>
      </c>
      <c r="AD8618"/>
    </row>
    <row r="8619" spans="1:30" x14ac:dyDescent="0.25">
      <c r="A8619" t="s">
        <v>40</v>
      </c>
      <c r="B8619" s="2">
        <v>42568</v>
      </c>
      <c r="C8619" s="35">
        <f>YEAR(Sales[[#This Row],[ShipDate]])</f>
        <v>2016</v>
      </c>
      <c r="D8619" t="s">
        <v>36</v>
      </c>
      <c r="E8619" t="s">
        <v>31</v>
      </c>
      <c r="F8619" t="s">
        <v>38</v>
      </c>
      <c r="G8619" t="s">
        <v>11</v>
      </c>
      <c r="H8619" t="s">
        <v>26</v>
      </c>
      <c r="I8619" t="s">
        <v>32</v>
      </c>
      <c r="J8619" t="s">
        <v>13</v>
      </c>
      <c r="K8619" t="s">
        <v>557</v>
      </c>
      <c r="L8619" t="s">
        <v>30</v>
      </c>
      <c r="N8619" t="str">
        <f>IF(ISBLANK(Sales[[#This Row],[return]]),"No",Sales[[#This Row],[return]])</f>
        <v>No</v>
      </c>
      <c r="O8619" s="2">
        <v>42564</v>
      </c>
      <c r="P8619" s="8" t="str">
        <f>TEXT(DAY(Sales[[#This Row],[OrderDate]]),"ddd")</f>
        <v>Fri</v>
      </c>
      <c r="Q8619" s="8" t="str">
        <f>TEXT(MONTH(Sales[[#This Row],[ShipDate]])*29,"mmm")</f>
        <v>Jul</v>
      </c>
      <c r="R8619">
        <v>317</v>
      </c>
      <c r="S8619" t="s">
        <v>1107</v>
      </c>
      <c r="T8619" t="s">
        <v>28</v>
      </c>
      <c r="U8619">
        <v>90049</v>
      </c>
      <c r="V8619" s="1">
        <v>0.2</v>
      </c>
      <c r="W8619">
        <v>4</v>
      </c>
      <c r="X8619">
        <v>3</v>
      </c>
      <c r="Y8619">
        <v>351</v>
      </c>
      <c r="AD8619"/>
    </row>
    <row r="8620" spans="1:30" x14ac:dyDescent="0.25">
      <c r="A8620" t="s">
        <v>24</v>
      </c>
      <c r="B8620" s="2">
        <v>42636</v>
      </c>
      <c r="C8620" s="35">
        <f>YEAR(Sales[[#This Row],[ShipDate]])</f>
        <v>2016</v>
      </c>
      <c r="D8620" t="s">
        <v>113</v>
      </c>
      <c r="E8620" t="s">
        <v>69</v>
      </c>
      <c r="F8620" t="s">
        <v>43</v>
      </c>
      <c r="G8620" t="s">
        <v>11</v>
      </c>
      <c r="H8620" t="s">
        <v>1657</v>
      </c>
      <c r="I8620" t="s">
        <v>70</v>
      </c>
      <c r="J8620" t="s">
        <v>13</v>
      </c>
      <c r="K8620" t="s">
        <v>746</v>
      </c>
      <c r="L8620" t="s">
        <v>68</v>
      </c>
      <c r="N8620" t="str">
        <f>IF(ISBLANK(Sales[[#This Row],[return]]),"No",Sales[[#This Row],[return]])</f>
        <v>No</v>
      </c>
      <c r="O8620" s="2">
        <v>42634</v>
      </c>
      <c r="P8620" s="8" t="str">
        <f>TEXT(DAY(Sales[[#This Row],[OrderDate]]),"ddd")</f>
        <v>Sat</v>
      </c>
      <c r="Q8620" s="8" t="str">
        <f>TEXT(MONTH(Sales[[#This Row],[ShipDate]])*29,"mmm")</f>
        <v>Sep</v>
      </c>
      <c r="R8620">
        <v>482</v>
      </c>
      <c r="S8620" t="s">
        <v>1124</v>
      </c>
      <c r="T8620" t="s">
        <v>66</v>
      </c>
      <c r="U8620">
        <v>75043</v>
      </c>
      <c r="V8620" s="1">
        <v>0.6</v>
      </c>
      <c r="W8620">
        <v>-7</v>
      </c>
      <c r="X8620">
        <v>2</v>
      </c>
      <c r="Y8620">
        <v>9</v>
      </c>
      <c r="AD8620"/>
    </row>
    <row r="8621" spans="1:30" x14ac:dyDescent="0.25">
      <c r="A8621" t="s">
        <v>24</v>
      </c>
      <c r="B8621" s="2">
        <v>42607</v>
      </c>
      <c r="C8621" s="35">
        <f>YEAR(Sales[[#This Row],[ShipDate]])</f>
        <v>2016</v>
      </c>
      <c r="D8621" t="s">
        <v>113</v>
      </c>
      <c r="E8621" t="s">
        <v>18</v>
      </c>
      <c r="F8621" t="s">
        <v>59</v>
      </c>
      <c r="G8621" t="s">
        <v>25</v>
      </c>
      <c r="H8621" t="s">
        <v>1251</v>
      </c>
      <c r="I8621" t="s">
        <v>299</v>
      </c>
      <c r="J8621" t="s">
        <v>13</v>
      </c>
      <c r="K8621" t="s">
        <v>883</v>
      </c>
      <c r="L8621" t="s">
        <v>68</v>
      </c>
      <c r="N8621" t="str">
        <f>IF(ISBLANK(Sales[[#This Row],[return]]),"No",Sales[[#This Row],[return]])</f>
        <v>No</v>
      </c>
      <c r="O8621" s="2">
        <v>42604</v>
      </c>
      <c r="P8621" s="8" t="str">
        <f>TEXT(DAY(Sales[[#This Row],[OrderDate]]),"ddd")</f>
        <v>Sun</v>
      </c>
      <c r="Q8621" s="8" t="str">
        <f>TEXT(MONTH(Sales[[#This Row],[ShipDate]])*29,"mmm")</f>
        <v>Aug</v>
      </c>
      <c r="R8621">
        <v>1690</v>
      </c>
      <c r="S8621" t="s">
        <v>1631</v>
      </c>
      <c r="T8621" t="s">
        <v>66</v>
      </c>
      <c r="U8621">
        <v>63301</v>
      </c>
      <c r="V8621" s="1">
        <v>0</v>
      </c>
      <c r="W8621">
        <v>6</v>
      </c>
      <c r="X8621">
        <v>2</v>
      </c>
      <c r="Y8621">
        <v>12</v>
      </c>
      <c r="AD8621"/>
    </row>
    <row r="8622" spans="1:30" x14ac:dyDescent="0.25">
      <c r="A8622" t="s">
        <v>10</v>
      </c>
      <c r="B8622" s="2">
        <v>42677</v>
      </c>
      <c r="C8622" s="35">
        <f>YEAR(Sales[[#This Row],[ShipDate]])</f>
        <v>2016</v>
      </c>
      <c r="D8622" t="s">
        <v>19</v>
      </c>
      <c r="E8622" t="s">
        <v>18</v>
      </c>
      <c r="F8622" t="s">
        <v>48</v>
      </c>
      <c r="G8622" t="s">
        <v>46</v>
      </c>
      <c r="H8622" t="s">
        <v>2071</v>
      </c>
      <c r="I8622" t="s">
        <v>169</v>
      </c>
      <c r="J8622" t="s">
        <v>13</v>
      </c>
      <c r="K8622" t="s">
        <v>1627</v>
      </c>
      <c r="L8622" t="s">
        <v>30</v>
      </c>
      <c r="N8622" t="str">
        <f>IF(ISBLANK(Sales[[#This Row],[return]]),"No",Sales[[#This Row],[return]])</f>
        <v>No</v>
      </c>
      <c r="O8622" s="2">
        <v>42674</v>
      </c>
      <c r="P8622" s="8" t="str">
        <f>TEXT(DAY(Sales[[#This Row],[OrderDate]]),"ddd")</f>
        <v>Tue</v>
      </c>
      <c r="Q8622" s="8" t="str">
        <f>TEXT(MONTH(Sales[[#This Row],[ShipDate]])*29,"mmm")</f>
        <v>Nov</v>
      </c>
      <c r="R8622">
        <v>1280</v>
      </c>
      <c r="S8622" t="s">
        <v>116</v>
      </c>
      <c r="T8622" t="s">
        <v>28</v>
      </c>
      <c r="U8622">
        <v>85323</v>
      </c>
      <c r="V8622" s="1">
        <v>0.2</v>
      </c>
      <c r="W8622">
        <v>84</v>
      </c>
      <c r="X8622">
        <v>8</v>
      </c>
      <c r="Y8622">
        <v>742</v>
      </c>
      <c r="AD8622"/>
    </row>
    <row r="8623" spans="1:30" x14ac:dyDescent="0.25">
      <c r="A8623" t="s">
        <v>40</v>
      </c>
      <c r="B8623" s="2">
        <v>42648</v>
      </c>
      <c r="C8623" s="35">
        <f>YEAR(Sales[[#This Row],[ShipDate]])</f>
        <v>2016</v>
      </c>
      <c r="D8623" t="s">
        <v>36</v>
      </c>
      <c r="E8623" t="s">
        <v>18</v>
      </c>
      <c r="F8623" t="s">
        <v>59</v>
      </c>
      <c r="G8623" t="s">
        <v>25</v>
      </c>
      <c r="H8623" t="s">
        <v>1280</v>
      </c>
      <c r="I8623" t="s">
        <v>37</v>
      </c>
      <c r="J8623" t="s">
        <v>13</v>
      </c>
      <c r="K8623" t="s">
        <v>1523</v>
      </c>
      <c r="L8623" t="s">
        <v>17</v>
      </c>
      <c r="N8623" t="str">
        <f>IF(ISBLANK(Sales[[#This Row],[return]]),"No",Sales[[#This Row],[return]])</f>
        <v>No</v>
      </c>
      <c r="O8623" s="2">
        <v>42643</v>
      </c>
      <c r="P8623" s="8" t="str">
        <f>TEXT(DAY(Sales[[#This Row],[OrderDate]]),"ddd")</f>
        <v>Mon</v>
      </c>
      <c r="Q8623" s="8" t="str">
        <f>TEXT(MONTH(Sales[[#This Row],[ShipDate]])*29,"mmm")</f>
        <v>Oct</v>
      </c>
      <c r="R8623">
        <v>1821</v>
      </c>
      <c r="S8623" t="s">
        <v>1682</v>
      </c>
      <c r="T8623" t="s">
        <v>15</v>
      </c>
      <c r="U8623">
        <v>33437</v>
      </c>
      <c r="V8623" s="1">
        <v>0.2</v>
      </c>
      <c r="W8623">
        <v>5</v>
      </c>
      <c r="X8623">
        <v>3</v>
      </c>
      <c r="Y8623">
        <v>16</v>
      </c>
      <c r="AD8623"/>
    </row>
    <row r="8624" spans="1:30" x14ac:dyDescent="0.25">
      <c r="A8624" t="s">
        <v>40</v>
      </c>
      <c r="B8624" s="2">
        <v>42733</v>
      </c>
      <c r="C8624" s="35">
        <f>YEAR(Sales[[#This Row],[ShipDate]])</f>
        <v>2016</v>
      </c>
      <c r="D8624" t="s">
        <v>36</v>
      </c>
      <c r="E8624" t="s">
        <v>31</v>
      </c>
      <c r="F8624" t="s">
        <v>23</v>
      </c>
      <c r="G8624" t="s">
        <v>11</v>
      </c>
      <c r="H8624" t="s">
        <v>26</v>
      </c>
      <c r="I8624" t="s">
        <v>32</v>
      </c>
      <c r="J8624" t="s">
        <v>13</v>
      </c>
      <c r="K8624" t="s">
        <v>194</v>
      </c>
      <c r="L8624" t="s">
        <v>30</v>
      </c>
      <c r="N8624" t="str">
        <f>IF(ISBLANK(Sales[[#This Row],[return]]),"No",Sales[[#This Row],[return]])</f>
        <v>No</v>
      </c>
      <c r="O8624" s="2">
        <v>42728</v>
      </c>
      <c r="P8624" s="8" t="str">
        <f>TEXT(DAY(Sales[[#This Row],[OrderDate]]),"ddd")</f>
        <v>Tue</v>
      </c>
      <c r="Q8624" s="8" t="str">
        <f>TEXT(MONTH(Sales[[#This Row],[ShipDate]])*29,"mmm")</f>
        <v>Dec</v>
      </c>
      <c r="R8624">
        <v>771</v>
      </c>
      <c r="S8624" t="s">
        <v>3092</v>
      </c>
      <c r="T8624" t="s">
        <v>28</v>
      </c>
      <c r="U8624">
        <v>90045</v>
      </c>
      <c r="V8624" s="1">
        <v>0.2</v>
      </c>
      <c r="W8624">
        <v>18</v>
      </c>
      <c r="X8624">
        <v>6</v>
      </c>
      <c r="Y8624">
        <v>292</v>
      </c>
      <c r="AD8624"/>
    </row>
    <row r="8625" spans="1:30" x14ac:dyDescent="0.25">
      <c r="A8625" t="s">
        <v>40</v>
      </c>
      <c r="B8625" s="2">
        <v>42733</v>
      </c>
      <c r="C8625" s="35">
        <f>YEAR(Sales[[#This Row],[ShipDate]])</f>
        <v>2016</v>
      </c>
      <c r="D8625" t="s">
        <v>36</v>
      </c>
      <c r="E8625" t="s">
        <v>31</v>
      </c>
      <c r="F8625" t="s">
        <v>39</v>
      </c>
      <c r="G8625" t="s">
        <v>25</v>
      </c>
      <c r="H8625" t="s">
        <v>26</v>
      </c>
      <c r="I8625" t="s">
        <v>32</v>
      </c>
      <c r="J8625" t="s">
        <v>13</v>
      </c>
      <c r="K8625" t="s">
        <v>194</v>
      </c>
      <c r="L8625" t="s">
        <v>30</v>
      </c>
      <c r="N8625" t="str">
        <f>IF(ISBLANK(Sales[[#This Row],[return]]),"No",Sales[[#This Row],[return]])</f>
        <v>No</v>
      </c>
      <c r="O8625" s="2">
        <v>42728</v>
      </c>
      <c r="P8625" s="8" t="str">
        <f>TEXT(DAY(Sales[[#This Row],[OrderDate]]),"ddd")</f>
        <v>Tue</v>
      </c>
      <c r="Q8625" s="8" t="str">
        <f>TEXT(MONTH(Sales[[#This Row],[ShipDate]])*29,"mmm")</f>
        <v>Dec</v>
      </c>
      <c r="R8625">
        <v>982</v>
      </c>
      <c r="S8625" t="s">
        <v>705</v>
      </c>
      <c r="T8625" t="s">
        <v>28</v>
      </c>
      <c r="U8625">
        <v>90045</v>
      </c>
      <c r="V8625" s="1">
        <v>0</v>
      </c>
      <c r="W8625">
        <v>41</v>
      </c>
      <c r="X8625">
        <v>1</v>
      </c>
      <c r="Y8625">
        <v>143</v>
      </c>
      <c r="AD8625"/>
    </row>
    <row r="8626" spans="1:30" x14ac:dyDescent="0.25">
      <c r="A8626" t="s">
        <v>10</v>
      </c>
      <c r="B8626" s="2">
        <v>42701</v>
      </c>
      <c r="C8626" s="35">
        <f>YEAR(Sales[[#This Row],[ShipDate]])</f>
        <v>2016</v>
      </c>
      <c r="D8626" t="s">
        <v>36</v>
      </c>
      <c r="E8626" t="s">
        <v>31</v>
      </c>
      <c r="F8626" t="s">
        <v>104</v>
      </c>
      <c r="G8626" t="s">
        <v>25</v>
      </c>
      <c r="H8626" t="s">
        <v>399</v>
      </c>
      <c r="I8626" t="s">
        <v>70</v>
      </c>
      <c r="J8626" t="s">
        <v>13</v>
      </c>
      <c r="K8626" t="s">
        <v>2795</v>
      </c>
      <c r="L8626" t="s">
        <v>68</v>
      </c>
      <c r="N8626" t="str">
        <f>IF(ISBLANK(Sales[[#This Row],[return]]),"No",Sales[[#This Row],[return]])</f>
        <v>No</v>
      </c>
      <c r="O8626" s="2">
        <v>42695</v>
      </c>
      <c r="P8626" s="8" t="str">
        <f>TEXT(DAY(Sales[[#This Row],[OrderDate]]),"ddd")</f>
        <v>Sat</v>
      </c>
      <c r="Q8626" s="8" t="str">
        <f>TEXT(MONTH(Sales[[#This Row],[ShipDate]])*29,"mmm")</f>
        <v>Nov</v>
      </c>
      <c r="R8626">
        <v>1292</v>
      </c>
      <c r="S8626" t="s">
        <v>103</v>
      </c>
      <c r="T8626" t="s">
        <v>66</v>
      </c>
      <c r="U8626">
        <v>75220</v>
      </c>
      <c r="V8626" s="1">
        <v>0.2</v>
      </c>
      <c r="W8626">
        <v>1</v>
      </c>
      <c r="X8626">
        <v>1</v>
      </c>
      <c r="Y8626">
        <v>2</v>
      </c>
      <c r="AD8626"/>
    </row>
    <row r="8627" spans="1:30" x14ac:dyDescent="0.25">
      <c r="A8627" t="s">
        <v>10</v>
      </c>
      <c r="B8627" s="2">
        <v>42701</v>
      </c>
      <c r="C8627" s="35">
        <f>YEAR(Sales[[#This Row],[ShipDate]])</f>
        <v>2016</v>
      </c>
      <c r="D8627" t="s">
        <v>36</v>
      </c>
      <c r="E8627" t="s">
        <v>31</v>
      </c>
      <c r="F8627" t="s">
        <v>48</v>
      </c>
      <c r="G8627" t="s">
        <v>46</v>
      </c>
      <c r="H8627" t="s">
        <v>399</v>
      </c>
      <c r="I8627" t="s">
        <v>70</v>
      </c>
      <c r="J8627" t="s">
        <v>13</v>
      </c>
      <c r="K8627" t="s">
        <v>2795</v>
      </c>
      <c r="L8627" t="s">
        <v>68</v>
      </c>
      <c r="N8627" t="str">
        <f>IF(ISBLANK(Sales[[#This Row],[return]]),"No",Sales[[#This Row],[return]])</f>
        <v>No</v>
      </c>
      <c r="O8627" s="2">
        <v>42695</v>
      </c>
      <c r="P8627" s="8" t="str">
        <f>TEXT(DAY(Sales[[#This Row],[OrderDate]]),"ddd")</f>
        <v>Sat</v>
      </c>
      <c r="Q8627" s="8" t="str">
        <f>TEXT(MONTH(Sales[[#This Row],[ShipDate]])*29,"mmm")</f>
        <v>Nov</v>
      </c>
      <c r="R8627">
        <v>1335</v>
      </c>
      <c r="S8627" t="s">
        <v>2342</v>
      </c>
      <c r="T8627" t="s">
        <v>66</v>
      </c>
      <c r="U8627">
        <v>75220</v>
      </c>
      <c r="V8627" s="1">
        <v>0.2</v>
      </c>
      <c r="W8627">
        <v>17</v>
      </c>
      <c r="X8627">
        <v>5</v>
      </c>
      <c r="Y8627">
        <v>268</v>
      </c>
      <c r="AD8627"/>
    </row>
    <row r="8628" spans="1:30" x14ac:dyDescent="0.25">
      <c r="A8628" t="s">
        <v>10</v>
      </c>
      <c r="B8628" s="2">
        <v>42410</v>
      </c>
      <c r="C8628" s="35">
        <f>YEAR(Sales[[#This Row],[ShipDate]])</f>
        <v>2016</v>
      </c>
      <c r="D8628" t="s">
        <v>19</v>
      </c>
      <c r="E8628" t="s">
        <v>31</v>
      </c>
      <c r="F8628" t="s">
        <v>39</v>
      </c>
      <c r="G8628" t="s">
        <v>25</v>
      </c>
      <c r="H8628" t="s">
        <v>146</v>
      </c>
      <c r="I8628" t="s">
        <v>149</v>
      </c>
      <c r="J8628" t="s">
        <v>13</v>
      </c>
      <c r="K8628" t="s">
        <v>1081</v>
      </c>
      <c r="L8628" t="s">
        <v>92</v>
      </c>
      <c r="N8628" t="str">
        <f>IF(ISBLANK(Sales[[#This Row],[return]]),"No",Sales[[#This Row],[return]])</f>
        <v>No</v>
      </c>
      <c r="O8628" s="2">
        <v>42407</v>
      </c>
      <c r="P8628" s="8" t="str">
        <f>TEXT(DAY(Sales[[#This Row],[OrderDate]]),"ddd")</f>
        <v>Sat</v>
      </c>
      <c r="Q8628" s="8" t="str">
        <f>TEXT(MONTH(Sales[[#This Row],[ShipDate]])*29,"mmm")</f>
        <v>Feb</v>
      </c>
      <c r="R8628">
        <v>54</v>
      </c>
      <c r="S8628" t="s">
        <v>1997</v>
      </c>
      <c r="T8628" t="s">
        <v>90</v>
      </c>
      <c r="U8628">
        <v>10024</v>
      </c>
      <c r="V8628" s="1">
        <v>0</v>
      </c>
      <c r="W8628">
        <v>10</v>
      </c>
      <c r="X8628">
        <v>4</v>
      </c>
      <c r="Y8628">
        <v>65</v>
      </c>
      <c r="AD8628"/>
    </row>
    <row r="8629" spans="1:30" x14ac:dyDescent="0.25">
      <c r="A8629" t="s">
        <v>40</v>
      </c>
      <c r="B8629" s="2">
        <v>42739</v>
      </c>
      <c r="C8629" s="35">
        <f>YEAR(Sales[[#This Row],[ShipDate]])</f>
        <v>2017</v>
      </c>
      <c r="D8629" t="s">
        <v>36</v>
      </c>
      <c r="E8629" t="s">
        <v>31</v>
      </c>
      <c r="F8629" t="s">
        <v>50</v>
      </c>
      <c r="G8629" t="s">
        <v>25</v>
      </c>
      <c r="H8629" t="s">
        <v>271</v>
      </c>
      <c r="I8629" t="s">
        <v>169</v>
      </c>
      <c r="J8629" t="s">
        <v>13</v>
      </c>
      <c r="K8629" t="s">
        <v>2654</v>
      </c>
      <c r="L8629" t="s">
        <v>30</v>
      </c>
      <c r="N8629" t="str">
        <f>IF(ISBLANK(Sales[[#This Row],[return]]),"No",Sales[[#This Row],[return]])</f>
        <v>No</v>
      </c>
      <c r="O8629" s="2">
        <v>42734</v>
      </c>
      <c r="P8629" s="8" t="str">
        <f>TEXT(DAY(Sales[[#This Row],[OrderDate]]),"ddd")</f>
        <v>Mon</v>
      </c>
      <c r="Q8629" s="8" t="str">
        <f>TEXT(MONTH(Sales[[#This Row],[ShipDate]])*29,"mmm")</f>
        <v>Jan</v>
      </c>
      <c r="R8629">
        <v>898</v>
      </c>
      <c r="S8629" t="s">
        <v>1633</v>
      </c>
      <c r="T8629" t="s">
        <v>28</v>
      </c>
      <c r="U8629">
        <v>85023</v>
      </c>
      <c r="V8629" s="1">
        <v>0.7</v>
      </c>
      <c r="W8629">
        <v>-460</v>
      </c>
      <c r="X8629">
        <v>5</v>
      </c>
      <c r="Y8629">
        <v>552</v>
      </c>
      <c r="AD8629"/>
    </row>
    <row r="8630" spans="1:30" x14ac:dyDescent="0.25">
      <c r="A8630" t="s">
        <v>40</v>
      </c>
      <c r="B8630" s="2">
        <v>42919</v>
      </c>
      <c r="C8630" s="35">
        <f>YEAR(Sales[[#This Row],[ShipDate]])</f>
        <v>2017</v>
      </c>
      <c r="D8630" t="s">
        <v>36</v>
      </c>
      <c r="E8630" t="s">
        <v>69</v>
      </c>
      <c r="F8630" t="s">
        <v>48</v>
      </c>
      <c r="G8630" t="s">
        <v>46</v>
      </c>
      <c r="H8630" t="s">
        <v>1094</v>
      </c>
      <c r="I8630" t="s">
        <v>87</v>
      </c>
      <c r="J8630" t="s">
        <v>13</v>
      </c>
      <c r="K8630" t="s">
        <v>3029</v>
      </c>
      <c r="L8630" t="s">
        <v>68</v>
      </c>
      <c r="N8630" t="str">
        <f>IF(ISBLANK(Sales[[#This Row],[return]]),"No",Sales[[#This Row],[return]])</f>
        <v>No</v>
      </c>
      <c r="O8630" s="2">
        <v>42915</v>
      </c>
      <c r="P8630" s="8" t="str">
        <f>TEXT(DAY(Sales[[#This Row],[OrderDate]]),"ddd")</f>
        <v>Sun</v>
      </c>
      <c r="Q8630" s="8" t="str">
        <f>TEXT(MONTH(Sales[[#This Row],[ShipDate]])*29,"mmm")</f>
        <v>Jul</v>
      </c>
      <c r="R8630">
        <v>431</v>
      </c>
      <c r="S8630" t="s">
        <v>925</v>
      </c>
      <c r="T8630" t="s">
        <v>66</v>
      </c>
      <c r="U8630">
        <v>68104</v>
      </c>
      <c r="V8630" s="1">
        <v>0</v>
      </c>
      <c r="W8630">
        <v>73</v>
      </c>
      <c r="X8630">
        <v>2</v>
      </c>
      <c r="Y8630">
        <v>270</v>
      </c>
      <c r="AD8630"/>
    </row>
    <row r="8631" spans="1:30" x14ac:dyDescent="0.25">
      <c r="A8631" t="s">
        <v>40</v>
      </c>
      <c r="B8631" s="2">
        <v>42979</v>
      </c>
      <c r="C8631" s="35">
        <f>YEAR(Sales[[#This Row],[ShipDate]])</f>
        <v>2017</v>
      </c>
      <c r="D8631" t="s">
        <v>36</v>
      </c>
      <c r="E8631" t="s">
        <v>31</v>
      </c>
      <c r="F8631" t="s">
        <v>574</v>
      </c>
      <c r="G8631" t="s">
        <v>46</v>
      </c>
      <c r="H8631" t="s">
        <v>164</v>
      </c>
      <c r="I8631" t="s">
        <v>120</v>
      </c>
      <c r="J8631" t="s">
        <v>13</v>
      </c>
      <c r="K8631" t="s">
        <v>2602</v>
      </c>
      <c r="L8631" t="s">
        <v>68</v>
      </c>
      <c r="N8631" t="str">
        <f>IF(ISBLANK(Sales[[#This Row],[return]]),"No",Sales[[#This Row],[return]])</f>
        <v>No</v>
      </c>
      <c r="O8631" s="2">
        <v>42975</v>
      </c>
      <c r="P8631" s="8" t="str">
        <f>TEXT(DAY(Sales[[#This Row],[OrderDate]]),"ddd")</f>
        <v>Sat</v>
      </c>
      <c r="Q8631" s="8" t="str">
        <f>TEXT(MONTH(Sales[[#This Row],[ShipDate]])*29,"mmm")</f>
        <v>Sep</v>
      </c>
      <c r="R8631">
        <v>400</v>
      </c>
      <c r="S8631" t="s">
        <v>2354</v>
      </c>
      <c r="T8631" t="s">
        <v>66</v>
      </c>
      <c r="U8631">
        <v>60623</v>
      </c>
      <c r="V8631" s="1">
        <v>0.2</v>
      </c>
      <c r="W8631">
        <v>875</v>
      </c>
      <c r="X8631">
        <v>5</v>
      </c>
      <c r="Y8631">
        <v>2800</v>
      </c>
      <c r="AD8631"/>
    </row>
    <row r="8632" spans="1:30" x14ac:dyDescent="0.25">
      <c r="A8632" t="s">
        <v>24</v>
      </c>
      <c r="B8632" s="2">
        <v>43007</v>
      </c>
      <c r="C8632" s="35">
        <f>YEAR(Sales[[#This Row],[ShipDate]])</f>
        <v>2017</v>
      </c>
      <c r="D8632" t="s">
        <v>113</v>
      </c>
      <c r="E8632" t="s">
        <v>18</v>
      </c>
      <c r="F8632" t="s">
        <v>43</v>
      </c>
      <c r="G8632" t="s">
        <v>11</v>
      </c>
      <c r="H8632" t="s">
        <v>164</v>
      </c>
      <c r="I8632" t="s">
        <v>120</v>
      </c>
      <c r="J8632" t="s">
        <v>13</v>
      </c>
      <c r="K8632" t="s">
        <v>1125</v>
      </c>
      <c r="L8632" t="s">
        <v>68</v>
      </c>
      <c r="N8632" t="str">
        <f>IF(ISBLANK(Sales[[#This Row],[return]]),"No",Sales[[#This Row],[return]])</f>
        <v>No</v>
      </c>
      <c r="O8632" s="2">
        <v>43005</v>
      </c>
      <c r="P8632" s="8" t="str">
        <f>TEXT(DAY(Sales[[#This Row],[OrderDate]]),"ddd")</f>
        <v>Fri</v>
      </c>
      <c r="Q8632" s="8" t="str">
        <f>TEXT(MONTH(Sales[[#This Row],[ShipDate]])*29,"mmm")</f>
        <v>Sep</v>
      </c>
      <c r="R8632">
        <v>493</v>
      </c>
      <c r="S8632" t="s">
        <v>930</v>
      </c>
      <c r="T8632" t="s">
        <v>66</v>
      </c>
      <c r="U8632">
        <v>60610</v>
      </c>
      <c r="V8632" s="1">
        <v>0.6</v>
      </c>
      <c r="W8632">
        <v>-13</v>
      </c>
      <c r="X8632">
        <v>3</v>
      </c>
      <c r="Y8632">
        <v>24</v>
      </c>
      <c r="AD8632"/>
    </row>
    <row r="8633" spans="1:30" x14ac:dyDescent="0.25">
      <c r="A8633" t="s">
        <v>24</v>
      </c>
      <c r="B8633" s="2">
        <v>43007</v>
      </c>
      <c r="C8633" s="35">
        <f>YEAR(Sales[[#This Row],[ShipDate]])</f>
        <v>2017</v>
      </c>
      <c r="D8633" t="s">
        <v>113</v>
      </c>
      <c r="E8633" t="s">
        <v>18</v>
      </c>
      <c r="F8633" t="s">
        <v>50</v>
      </c>
      <c r="G8633" t="s">
        <v>25</v>
      </c>
      <c r="H8633" t="s">
        <v>164</v>
      </c>
      <c r="I8633" t="s">
        <v>120</v>
      </c>
      <c r="J8633" t="s">
        <v>13</v>
      </c>
      <c r="K8633" t="s">
        <v>1125</v>
      </c>
      <c r="L8633" t="s">
        <v>68</v>
      </c>
      <c r="N8633" t="str">
        <f>IF(ISBLANK(Sales[[#This Row],[return]]),"No",Sales[[#This Row],[return]])</f>
        <v>No</v>
      </c>
      <c r="O8633" s="2">
        <v>43005</v>
      </c>
      <c r="P8633" s="8" t="str">
        <f>TEXT(DAY(Sales[[#This Row],[OrderDate]]),"ddd")</f>
        <v>Fri</v>
      </c>
      <c r="Q8633" s="8" t="str">
        <f>TEXT(MONTH(Sales[[#This Row],[ShipDate]])*29,"mmm")</f>
        <v>Sep</v>
      </c>
      <c r="R8633">
        <v>1609</v>
      </c>
      <c r="S8633" t="s">
        <v>792</v>
      </c>
      <c r="T8633" t="s">
        <v>66</v>
      </c>
      <c r="U8633">
        <v>60610</v>
      </c>
      <c r="V8633" s="1">
        <v>0.8</v>
      </c>
      <c r="W8633">
        <v>-23</v>
      </c>
      <c r="X8633">
        <v>2</v>
      </c>
      <c r="Y8633">
        <v>15</v>
      </c>
      <c r="AD8633"/>
    </row>
    <row r="8634" spans="1:30" x14ac:dyDescent="0.25">
      <c r="A8634" t="s">
        <v>24</v>
      </c>
      <c r="B8634" s="2">
        <v>42759</v>
      </c>
      <c r="C8634" s="35">
        <f>YEAR(Sales[[#This Row],[ShipDate]])</f>
        <v>2017</v>
      </c>
      <c r="D8634" t="s">
        <v>36</v>
      </c>
      <c r="E8634" t="s">
        <v>69</v>
      </c>
      <c r="F8634" t="s">
        <v>43</v>
      </c>
      <c r="G8634" t="s">
        <v>11</v>
      </c>
      <c r="H8634" t="s">
        <v>745</v>
      </c>
      <c r="I8634" t="s">
        <v>120</v>
      </c>
      <c r="J8634" t="s">
        <v>13</v>
      </c>
      <c r="K8634" t="s">
        <v>746</v>
      </c>
      <c r="L8634" t="s">
        <v>68</v>
      </c>
      <c r="N8634" t="str">
        <f>IF(ISBLANK(Sales[[#This Row],[return]]),"No",Sales[[#This Row],[return]])</f>
        <v>No</v>
      </c>
      <c r="O8634" s="2">
        <v>42752</v>
      </c>
      <c r="P8634" s="8" t="str">
        <f>TEXT(DAY(Sales[[#This Row],[OrderDate]]),"ddd")</f>
        <v>Tue</v>
      </c>
      <c r="Q8634" s="8" t="str">
        <f>TEXT(MONTH(Sales[[#This Row],[ShipDate]])*29,"mmm")</f>
        <v>Jan</v>
      </c>
      <c r="R8634">
        <v>560</v>
      </c>
      <c r="S8634" t="s">
        <v>514</v>
      </c>
      <c r="T8634" t="s">
        <v>66</v>
      </c>
      <c r="U8634">
        <v>60068</v>
      </c>
      <c r="V8634" s="1">
        <v>0.6</v>
      </c>
      <c r="W8634">
        <v>-312</v>
      </c>
      <c r="X8634">
        <v>7</v>
      </c>
      <c r="Y8634">
        <v>255</v>
      </c>
      <c r="AD8634"/>
    </row>
    <row r="8635" spans="1:30" x14ac:dyDescent="0.25">
      <c r="A8635" t="s">
        <v>40</v>
      </c>
      <c r="B8635" s="2">
        <v>43062</v>
      </c>
      <c r="C8635" s="35">
        <f>YEAR(Sales[[#This Row],[ShipDate]])</f>
        <v>2017</v>
      </c>
      <c r="D8635" t="s">
        <v>19</v>
      </c>
      <c r="E8635" t="s">
        <v>18</v>
      </c>
      <c r="F8635" t="s">
        <v>23</v>
      </c>
      <c r="G8635" t="s">
        <v>11</v>
      </c>
      <c r="H8635" t="s">
        <v>302</v>
      </c>
      <c r="I8635" t="s">
        <v>252</v>
      </c>
      <c r="J8635" t="s">
        <v>13</v>
      </c>
      <c r="K8635" t="s">
        <v>179</v>
      </c>
      <c r="L8635" t="s">
        <v>92</v>
      </c>
      <c r="N8635" t="str">
        <f>IF(ISBLANK(Sales[[#This Row],[return]]),"No",Sales[[#This Row],[return]])</f>
        <v>No</v>
      </c>
      <c r="O8635" s="2">
        <v>43060</v>
      </c>
      <c r="P8635" s="8" t="str">
        <f>TEXT(DAY(Sales[[#This Row],[OrderDate]]),"ddd")</f>
        <v>Sat</v>
      </c>
      <c r="Q8635" s="8" t="str">
        <f>TEXT(MONTH(Sales[[#This Row],[ShipDate]])*29,"mmm")</f>
        <v>Nov</v>
      </c>
      <c r="R8635">
        <v>1233</v>
      </c>
      <c r="S8635" t="s">
        <v>355</v>
      </c>
      <c r="T8635" t="s">
        <v>90</v>
      </c>
      <c r="U8635">
        <v>43055</v>
      </c>
      <c r="V8635" s="1">
        <v>0.3</v>
      </c>
      <c r="W8635">
        <v>-11</v>
      </c>
      <c r="X8635">
        <v>7</v>
      </c>
      <c r="Y8635">
        <v>397</v>
      </c>
      <c r="AD8635"/>
    </row>
    <row r="8636" spans="1:30" x14ac:dyDescent="0.25">
      <c r="A8636" t="s">
        <v>40</v>
      </c>
      <c r="B8636" s="2">
        <v>43062</v>
      </c>
      <c r="C8636" s="35">
        <f>YEAR(Sales[[#This Row],[ShipDate]])</f>
        <v>2017</v>
      </c>
      <c r="D8636" t="s">
        <v>19</v>
      </c>
      <c r="E8636" t="s">
        <v>18</v>
      </c>
      <c r="F8636" t="s">
        <v>290</v>
      </c>
      <c r="G8636" t="s">
        <v>25</v>
      </c>
      <c r="H8636" t="s">
        <v>302</v>
      </c>
      <c r="I8636" t="s">
        <v>252</v>
      </c>
      <c r="J8636" t="s">
        <v>13</v>
      </c>
      <c r="K8636" t="s">
        <v>179</v>
      </c>
      <c r="L8636" t="s">
        <v>92</v>
      </c>
      <c r="N8636" t="str">
        <f>IF(ISBLANK(Sales[[#This Row],[return]]),"No",Sales[[#This Row],[return]])</f>
        <v>No</v>
      </c>
      <c r="O8636" s="2">
        <v>43060</v>
      </c>
      <c r="P8636" s="8" t="str">
        <f>TEXT(DAY(Sales[[#This Row],[OrderDate]]),"ddd")</f>
        <v>Sat</v>
      </c>
      <c r="Q8636" s="8" t="str">
        <f>TEXT(MONTH(Sales[[#This Row],[ShipDate]])*29,"mmm")</f>
        <v>Nov</v>
      </c>
      <c r="R8636">
        <v>84</v>
      </c>
      <c r="S8636" t="s">
        <v>356</v>
      </c>
      <c r="T8636" t="s">
        <v>90</v>
      </c>
      <c r="U8636">
        <v>43055</v>
      </c>
      <c r="V8636" s="1">
        <v>0.2</v>
      </c>
      <c r="W8636">
        <v>-4</v>
      </c>
      <c r="X8636">
        <v>5</v>
      </c>
      <c r="Y8636">
        <v>16</v>
      </c>
      <c r="AD8636"/>
    </row>
    <row r="8637" spans="1:30" x14ac:dyDescent="0.25">
      <c r="A8637" t="s">
        <v>40</v>
      </c>
      <c r="B8637" s="2">
        <v>43097</v>
      </c>
      <c r="C8637" s="35">
        <f>YEAR(Sales[[#This Row],[ShipDate]])</f>
        <v>2017</v>
      </c>
      <c r="D8637" t="s">
        <v>36</v>
      </c>
      <c r="E8637" t="s">
        <v>18</v>
      </c>
      <c r="F8637" t="s">
        <v>21</v>
      </c>
      <c r="G8637" t="s">
        <v>11</v>
      </c>
      <c r="H8637" t="s">
        <v>511</v>
      </c>
      <c r="I8637" t="s">
        <v>233</v>
      </c>
      <c r="J8637" t="s">
        <v>13</v>
      </c>
      <c r="K8637" t="s">
        <v>1622</v>
      </c>
      <c r="L8637" t="s">
        <v>30</v>
      </c>
      <c r="N8637" t="str">
        <f>IF(ISBLANK(Sales[[#This Row],[return]]),"No",Sales[[#This Row],[return]])</f>
        <v>No</v>
      </c>
      <c r="O8637" s="2">
        <v>43093</v>
      </c>
      <c r="P8637" s="8" t="str">
        <f>TEXT(DAY(Sales[[#This Row],[OrderDate]]),"ddd")</f>
        <v>Tue</v>
      </c>
      <c r="Q8637" s="8" t="str">
        <f>TEXT(MONTH(Sales[[#This Row],[ShipDate]])*29,"mmm")</f>
        <v>Dec</v>
      </c>
      <c r="R8637">
        <v>169</v>
      </c>
      <c r="S8637" t="s">
        <v>378</v>
      </c>
      <c r="T8637" t="s">
        <v>28</v>
      </c>
      <c r="U8637">
        <v>80906</v>
      </c>
      <c r="V8637" s="1">
        <v>0.7</v>
      </c>
      <c r="W8637">
        <v>-787</v>
      </c>
      <c r="X8637">
        <v>7</v>
      </c>
      <c r="Y8637">
        <v>590</v>
      </c>
      <c r="AD8637"/>
    </row>
    <row r="8638" spans="1:30" x14ac:dyDescent="0.25">
      <c r="A8638" t="s">
        <v>40</v>
      </c>
      <c r="B8638" s="2">
        <v>43097</v>
      </c>
      <c r="C8638" s="35">
        <f>YEAR(Sales[[#This Row],[ShipDate]])</f>
        <v>2017</v>
      </c>
      <c r="D8638" t="s">
        <v>36</v>
      </c>
      <c r="E8638" t="s">
        <v>18</v>
      </c>
      <c r="F8638" t="s">
        <v>45</v>
      </c>
      <c r="G8638" t="s">
        <v>25</v>
      </c>
      <c r="H8638" t="s">
        <v>511</v>
      </c>
      <c r="I8638" t="s">
        <v>233</v>
      </c>
      <c r="J8638" t="s">
        <v>13</v>
      </c>
      <c r="K8638" t="s">
        <v>1622</v>
      </c>
      <c r="L8638" t="s">
        <v>30</v>
      </c>
      <c r="N8638" t="str">
        <f>IF(ISBLANK(Sales[[#This Row],[return]]),"No",Sales[[#This Row],[return]])</f>
        <v>No</v>
      </c>
      <c r="O8638" s="2">
        <v>43093</v>
      </c>
      <c r="P8638" s="8" t="str">
        <f>TEXT(DAY(Sales[[#This Row],[OrderDate]]),"ddd")</f>
        <v>Tue</v>
      </c>
      <c r="Q8638" s="8" t="str">
        <f>TEXT(MONTH(Sales[[#This Row],[ShipDate]])*29,"mmm")</f>
        <v>Dec</v>
      </c>
      <c r="R8638">
        <v>520</v>
      </c>
      <c r="S8638" t="s">
        <v>1947</v>
      </c>
      <c r="T8638" t="s">
        <v>28</v>
      </c>
      <c r="U8638">
        <v>80906</v>
      </c>
      <c r="V8638" s="1">
        <v>0.2</v>
      </c>
      <c r="W8638">
        <v>2</v>
      </c>
      <c r="X8638">
        <v>3</v>
      </c>
      <c r="Y8638">
        <v>14</v>
      </c>
      <c r="AD8638"/>
    </row>
    <row r="8639" spans="1:30" x14ac:dyDescent="0.25">
      <c r="A8639" t="s">
        <v>40</v>
      </c>
      <c r="B8639" s="2">
        <v>42825</v>
      </c>
      <c r="C8639" s="35">
        <f>YEAR(Sales[[#This Row],[ShipDate]])</f>
        <v>2017</v>
      </c>
      <c r="D8639" t="s">
        <v>19</v>
      </c>
      <c r="E8639" t="s">
        <v>18</v>
      </c>
      <c r="F8639" t="s">
        <v>43</v>
      </c>
      <c r="G8639" t="s">
        <v>11</v>
      </c>
      <c r="H8639" t="s">
        <v>457</v>
      </c>
      <c r="I8639" t="s">
        <v>32</v>
      </c>
      <c r="J8639" t="s">
        <v>13</v>
      </c>
      <c r="K8639" t="s">
        <v>1398</v>
      </c>
      <c r="L8639" t="s">
        <v>30</v>
      </c>
      <c r="N8639" t="str">
        <f>IF(ISBLANK(Sales[[#This Row],[return]]),"No",Sales[[#This Row],[return]])</f>
        <v>No</v>
      </c>
      <c r="O8639" s="2">
        <v>42823</v>
      </c>
      <c r="P8639" s="8" t="str">
        <f>TEXT(DAY(Sales[[#This Row],[OrderDate]]),"ddd")</f>
        <v>Sun</v>
      </c>
      <c r="Q8639" s="8" t="str">
        <f>TEXT(MONTH(Sales[[#This Row],[ShipDate]])*29,"mmm")</f>
        <v>Mar</v>
      </c>
      <c r="R8639">
        <v>678</v>
      </c>
      <c r="S8639" t="s">
        <v>1325</v>
      </c>
      <c r="T8639" t="s">
        <v>28</v>
      </c>
      <c r="U8639">
        <v>92105</v>
      </c>
      <c r="V8639" s="1">
        <v>0</v>
      </c>
      <c r="W8639">
        <v>10</v>
      </c>
      <c r="X8639">
        <v>3</v>
      </c>
      <c r="Y8639">
        <v>20</v>
      </c>
      <c r="AD8639"/>
    </row>
    <row r="8640" spans="1:30" x14ac:dyDescent="0.25">
      <c r="A8640" t="s">
        <v>40</v>
      </c>
      <c r="B8640" s="2">
        <v>42825</v>
      </c>
      <c r="C8640" s="35">
        <f>YEAR(Sales[[#This Row],[ShipDate]])</f>
        <v>2017</v>
      </c>
      <c r="D8640" t="s">
        <v>19</v>
      </c>
      <c r="E8640" t="s">
        <v>18</v>
      </c>
      <c r="F8640" t="s">
        <v>59</v>
      </c>
      <c r="G8640" t="s">
        <v>25</v>
      </c>
      <c r="H8640" t="s">
        <v>457</v>
      </c>
      <c r="I8640" t="s">
        <v>32</v>
      </c>
      <c r="J8640" t="s">
        <v>13</v>
      </c>
      <c r="K8640" t="s">
        <v>1398</v>
      </c>
      <c r="L8640" t="s">
        <v>30</v>
      </c>
      <c r="N8640" t="str">
        <f>IF(ISBLANK(Sales[[#This Row],[return]]),"No",Sales[[#This Row],[return]])</f>
        <v>No</v>
      </c>
      <c r="O8640" s="2">
        <v>42823</v>
      </c>
      <c r="P8640" s="8" t="str">
        <f>TEXT(DAY(Sales[[#This Row],[OrderDate]]),"ddd")</f>
        <v>Sun</v>
      </c>
      <c r="Q8640" s="8" t="str">
        <f>TEXT(MONTH(Sales[[#This Row],[ShipDate]])*29,"mmm")</f>
        <v>Mar</v>
      </c>
      <c r="R8640">
        <v>1576</v>
      </c>
      <c r="S8640" t="s">
        <v>2052</v>
      </c>
      <c r="T8640" t="s">
        <v>28</v>
      </c>
      <c r="U8640">
        <v>92105</v>
      </c>
      <c r="V8640" s="1">
        <v>0</v>
      </c>
      <c r="W8640">
        <v>5</v>
      </c>
      <c r="X8640">
        <v>3</v>
      </c>
      <c r="Y8640">
        <v>10</v>
      </c>
      <c r="AD8640"/>
    </row>
    <row r="8641" spans="1:30" x14ac:dyDescent="0.25">
      <c r="A8641" t="s">
        <v>40</v>
      </c>
      <c r="B8641" s="2">
        <v>42825</v>
      </c>
      <c r="C8641" s="35">
        <f>YEAR(Sales[[#This Row],[ShipDate]])</f>
        <v>2017</v>
      </c>
      <c r="D8641" t="s">
        <v>19</v>
      </c>
      <c r="E8641" t="s">
        <v>18</v>
      </c>
      <c r="F8641" t="s">
        <v>59</v>
      </c>
      <c r="G8641" t="s">
        <v>25</v>
      </c>
      <c r="H8641" t="s">
        <v>457</v>
      </c>
      <c r="I8641" t="s">
        <v>32</v>
      </c>
      <c r="J8641" t="s">
        <v>13</v>
      </c>
      <c r="K8641" t="s">
        <v>1398</v>
      </c>
      <c r="L8641" t="s">
        <v>30</v>
      </c>
      <c r="N8641" t="str">
        <f>IF(ISBLANK(Sales[[#This Row],[return]]),"No",Sales[[#This Row],[return]])</f>
        <v>No</v>
      </c>
      <c r="O8641" s="2">
        <v>42823</v>
      </c>
      <c r="P8641" s="8" t="str">
        <f>TEXT(DAY(Sales[[#This Row],[OrderDate]]),"ddd")</f>
        <v>Sun</v>
      </c>
      <c r="Q8641" s="8" t="str">
        <f>TEXT(MONTH(Sales[[#This Row],[ShipDate]])*29,"mmm")</f>
        <v>Mar</v>
      </c>
      <c r="R8641">
        <v>1670</v>
      </c>
      <c r="S8641" t="s">
        <v>285</v>
      </c>
      <c r="T8641" t="s">
        <v>28</v>
      </c>
      <c r="U8641">
        <v>92105</v>
      </c>
      <c r="V8641" s="1">
        <v>0</v>
      </c>
      <c r="W8641">
        <v>100</v>
      </c>
      <c r="X8641">
        <v>6</v>
      </c>
      <c r="Y8641">
        <v>213</v>
      </c>
      <c r="AD8641"/>
    </row>
    <row r="8642" spans="1:30" x14ac:dyDescent="0.25">
      <c r="A8642" t="s">
        <v>40</v>
      </c>
      <c r="B8642" s="2">
        <v>42825</v>
      </c>
      <c r="C8642" s="35">
        <f>YEAR(Sales[[#This Row],[ShipDate]])</f>
        <v>2017</v>
      </c>
      <c r="D8642" t="s">
        <v>19</v>
      </c>
      <c r="E8642" t="s">
        <v>18</v>
      </c>
      <c r="F8642" t="s">
        <v>99</v>
      </c>
      <c r="G8642" t="s">
        <v>46</v>
      </c>
      <c r="H8642" t="s">
        <v>457</v>
      </c>
      <c r="I8642" t="s">
        <v>32</v>
      </c>
      <c r="J8642" t="s">
        <v>13</v>
      </c>
      <c r="K8642" t="s">
        <v>1398</v>
      </c>
      <c r="L8642" t="s">
        <v>30</v>
      </c>
      <c r="N8642" t="str">
        <f>IF(ISBLANK(Sales[[#This Row],[return]]),"No",Sales[[#This Row],[return]])</f>
        <v>No</v>
      </c>
      <c r="O8642" s="2">
        <v>42823</v>
      </c>
      <c r="P8642" s="8" t="str">
        <f>TEXT(DAY(Sales[[#This Row],[OrderDate]]),"ddd")</f>
        <v>Sun</v>
      </c>
      <c r="Q8642" s="8" t="str">
        <f>TEXT(MONTH(Sales[[#This Row],[ShipDate]])*29,"mmm")</f>
        <v>Mar</v>
      </c>
      <c r="R8642">
        <v>1076</v>
      </c>
      <c r="S8642" t="s">
        <v>2366</v>
      </c>
      <c r="T8642" t="s">
        <v>28</v>
      </c>
      <c r="U8642">
        <v>92105</v>
      </c>
      <c r="V8642" s="1">
        <v>0</v>
      </c>
      <c r="W8642">
        <v>21</v>
      </c>
      <c r="X8642">
        <v>3</v>
      </c>
      <c r="Y8642">
        <v>53</v>
      </c>
      <c r="AD8642"/>
    </row>
    <row r="8643" spans="1:30" x14ac:dyDescent="0.25">
      <c r="A8643" t="s">
        <v>24</v>
      </c>
      <c r="B8643" s="2">
        <v>42986</v>
      </c>
      <c r="C8643" s="35">
        <f>YEAR(Sales[[#This Row],[ShipDate]])</f>
        <v>2017</v>
      </c>
      <c r="D8643" t="s">
        <v>19</v>
      </c>
      <c r="E8643" t="s">
        <v>31</v>
      </c>
      <c r="F8643" t="s">
        <v>39</v>
      </c>
      <c r="G8643" t="s">
        <v>25</v>
      </c>
      <c r="H8643" t="s">
        <v>146</v>
      </c>
      <c r="I8643" t="s">
        <v>149</v>
      </c>
      <c r="J8643" t="s">
        <v>13</v>
      </c>
      <c r="K8643" t="s">
        <v>350</v>
      </c>
      <c r="L8643" t="s">
        <v>92</v>
      </c>
      <c r="N8643" t="str">
        <f>IF(ISBLANK(Sales[[#This Row],[return]]),"No",Sales[[#This Row],[return]])</f>
        <v>No</v>
      </c>
      <c r="O8643" s="2">
        <v>42981</v>
      </c>
      <c r="P8643" s="8" t="str">
        <f>TEXT(DAY(Sales[[#This Row],[OrderDate]]),"ddd")</f>
        <v>Tue</v>
      </c>
      <c r="Q8643" s="8" t="str">
        <f>TEXT(MONTH(Sales[[#This Row],[ShipDate]])*29,"mmm")</f>
        <v>Sep</v>
      </c>
      <c r="R8643">
        <v>907</v>
      </c>
      <c r="S8643" t="s">
        <v>2217</v>
      </c>
      <c r="T8643" t="s">
        <v>90</v>
      </c>
      <c r="U8643">
        <v>10009</v>
      </c>
      <c r="V8643" s="1">
        <v>0</v>
      </c>
      <c r="W8643">
        <v>31</v>
      </c>
      <c r="X8643">
        <v>1</v>
      </c>
      <c r="Y8643">
        <v>120</v>
      </c>
      <c r="AD8643"/>
    </row>
    <row r="8644" spans="1:30" x14ac:dyDescent="0.25">
      <c r="A8644" t="s">
        <v>40</v>
      </c>
      <c r="B8644" s="2">
        <v>43034</v>
      </c>
      <c r="C8644" s="35">
        <f>YEAR(Sales[[#This Row],[ShipDate]])</f>
        <v>2017</v>
      </c>
      <c r="D8644" t="s">
        <v>36</v>
      </c>
      <c r="E8644" t="s">
        <v>18</v>
      </c>
      <c r="F8644" t="s">
        <v>50</v>
      </c>
      <c r="G8644" t="s">
        <v>25</v>
      </c>
      <c r="H8644" t="s">
        <v>268</v>
      </c>
      <c r="I8644" t="s">
        <v>120</v>
      </c>
      <c r="J8644" t="s">
        <v>13</v>
      </c>
      <c r="K8644" t="s">
        <v>1471</v>
      </c>
      <c r="L8644" t="s">
        <v>68</v>
      </c>
      <c r="N8644" t="str">
        <f>IF(ISBLANK(Sales[[#This Row],[return]]),"No",Sales[[#This Row],[return]])</f>
        <v>No</v>
      </c>
      <c r="O8644" s="2">
        <v>43030</v>
      </c>
      <c r="P8644" s="8" t="str">
        <f>TEXT(DAY(Sales[[#This Row],[OrderDate]]),"ddd")</f>
        <v>Sun</v>
      </c>
      <c r="Q8644" s="8" t="str">
        <f>TEXT(MONTH(Sales[[#This Row],[ShipDate]])*29,"mmm")</f>
        <v>Oct</v>
      </c>
      <c r="R8644">
        <v>692</v>
      </c>
      <c r="S8644" t="s">
        <v>1750</v>
      </c>
      <c r="T8644" t="s">
        <v>66</v>
      </c>
      <c r="U8644">
        <v>61701</v>
      </c>
      <c r="V8644" s="1">
        <v>0.8</v>
      </c>
      <c r="W8644">
        <v>-8</v>
      </c>
      <c r="X8644">
        <v>4</v>
      </c>
      <c r="Y8644">
        <v>5</v>
      </c>
      <c r="AD8644"/>
    </row>
    <row r="8645" spans="1:30" x14ac:dyDescent="0.25">
      <c r="A8645" t="s">
        <v>24</v>
      </c>
      <c r="B8645" s="2">
        <v>43071</v>
      </c>
      <c r="C8645" s="35">
        <f>YEAR(Sales[[#This Row],[ShipDate]])</f>
        <v>2017</v>
      </c>
      <c r="D8645" t="s">
        <v>607</v>
      </c>
      <c r="E8645" t="s">
        <v>18</v>
      </c>
      <c r="F8645" t="s">
        <v>43</v>
      </c>
      <c r="G8645" t="s">
        <v>11</v>
      </c>
      <c r="H8645" t="s">
        <v>107</v>
      </c>
      <c r="I8645" t="s">
        <v>70</v>
      </c>
      <c r="J8645" t="s">
        <v>13</v>
      </c>
      <c r="K8645" t="s">
        <v>1125</v>
      </c>
      <c r="L8645" t="s">
        <v>68</v>
      </c>
      <c r="N8645" t="str">
        <f>IF(ISBLANK(Sales[[#This Row],[return]]),"No",Sales[[#This Row],[return]])</f>
        <v>No</v>
      </c>
      <c r="O8645" s="2">
        <v>43070</v>
      </c>
      <c r="P8645" s="8" t="str">
        <f>TEXT(DAY(Sales[[#This Row],[OrderDate]]),"ddd")</f>
        <v>Sun</v>
      </c>
      <c r="Q8645" s="8" t="str">
        <f>TEXT(MONTH(Sales[[#This Row],[ShipDate]])*29,"mmm")</f>
        <v>Dec</v>
      </c>
      <c r="R8645">
        <v>577</v>
      </c>
      <c r="S8645" t="s">
        <v>1210</v>
      </c>
      <c r="T8645" t="s">
        <v>66</v>
      </c>
      <c r="U8645">
        <v>77036</v>
      </c>
      <c r="V8645" s="1">
        <v>0.6</v>
      </c>
      <c r="W8645">
        <v>-4</v>
      </c>
      <c r="X8645">
        <v>4</v>
      </c>
      <c r="Y8645">
        <v>7</v>
      </c>
      <c r="AD8645"/>
    </row>
    <row r="8646" spans="1:30" x14ac:dyDescent="0.25">
      <c r="A8646" t="s">
        <v>24</v>
      </c>
      <c r="B8646" s="2">
        <v>42903</v>
      </c>
      <c r="C8646" s="35">
        <f>YEAR(Sales[[#This Row],[ShipDate]])</f>
        <v>2017</v>
      </c>
      <c r="D8646" t="s">
        <v>113</v>
      </c>
      <c r="E8646" t="s">
        <v>18</v>
      </c>
      <c r="F8646" t="s">
        <v>99</v>
      </c>
      <c r="G8646" t="s">
        <v>46</v>
      </c>
      <c r="H8646" t="s">
        <v>437</v>
      </c>
      <c r="I8646" t="s">
        <v>37</v>
      </c>
      <c r="J8646" t="s">
        <v>13</v>
      </c>
      <c r="K8646" t="s">
        <v>1627</v>
      </c>
      <c r="L8646" t="s">
        <v>17</v>
      </c>
      <c r="N8646" t="str">
        <f>IF(ISBLANK(Sales[[#This Row],[return]]),"No",Sales[[#This Row],[return]])</f>
        <v>No</v>
      </c>
      <c r="O8646" s="2">
        <v>42901</v>
      </c>
      <c r="P8646" s="8" t="str">
        <f>TEXT(DAY(Sales[[#This Row],[OrderDate]]),"ddd")</f>
        <v>Sun</v>
      </c>
      <c r="Q8646" s="8" t="str">
        <f>TEXT(MONTH(Sales[[#This Row],[ShipDate]])*29,"mmm")</f>
        <v>Jun</v>
      </c>
      <c r="R8646">
        <v>307</v>
      </c>
      <c r="S8646" t="s">
        <v>2368</v>
      </c>
      <c r="T8646" t="s">
        <v>15</v>
      </c>
      <c r="U8646">
        <v>33614</v>
      </c>
      <c r="V8646" s="1">
        <v>0.2</v>
      </c>
      <c r="W8646">
        <v>-1</v>
      </c>
      <c r="X8646">
        <v>1</v>
      </c>
      <c r="Y8646">
        <v>12</v>
      </c>
      <c r="AD8646"/>
    </row>
    <row r="8647" spans="1:30" x14ac:dyDescent="0.25">
      <c r="A8647" t="s">
        <v>24</v>
      </c>
      <c r="B8647" s="2">
        <v>43007</v>
      </c>
      <c r="C8647" s="35">
        <f>YEAR(Sales[[#This Row],[ShipDate]])</f>
        <v>2017</v>
      </c>
      <c r="D8647" t="s">
        <v>19</v>
      </c>
      <c r="E8647" t="s">
        <v>18</v>
      </c>
      <c r="F8647" t="s">
        <v>45</v>
      </c>
      <c r="G8647" t="s">
        <v>25</v>
      </c>
      <c r="H8647" t="s">
        <v>2071</v>
      </c>
      <c r="I8647" t="s">
        <v>169</v>
      </c>
      <c r="J8647" t="s">
        <v>13</v>
      </c>
      <c r="K8647" t="s">
        <v>160</v>
      </c>
      <c r="L8647" t="s">
        <v>30</v>
      </c>
      <c r="N8647" t="str">
        <f>IF(ISBLANK(Sales[[#This Row],[return]]),"No",Sales[[#This Row],[return]])</f>
        <v>No</v>
      </c>
      <c r="O8647" s="2">
        <v>43002</v>
      </c>
      <c r="P8647" s="8" t="str">
        <f>TEXT(DAY(Sales[[#This Row],[OrderDate]]),"ddd")</f>
        <v>Tue</v>
      </c>
      <c r="Q8647" s="8" t="str">
        <f>TEXT(MONTH(Sales[[#This Row],[ShipDate]])*29,"mmm")</f>
        <v>Sep</v>
      </c>
      <c r="R8647">
        <v>523</v>
      </c>
      <c r="S8647" t="s">
        <v>1771</v>
      </c>
      <c r="T8647" t="s">
        <v>28</v>
      </c>
      <c r="U8647">
        <v>85323</v>
      </c>
      <c r="V8647" s="1">
        <v>0.2</v>
      </c>
      <c r="W8647">
        <v>2</v>
      </c>
      <c r="X8647">
        <v>2</v>
      </c>
      <c r="Y8647">
        <v>15</v>
      </c>
      <c r="AD8647"/>
    </row>
    <row r="8648" spans="1:30" x14ac:dyDescent="0.25">
      <c r="A8648" t="s">
        <v>24</v>
      </c>
      <c r="B8648" s="2">
        <v>43007</v>
      </c>
      <c r="C8648" s="35">
        <f>YEAR(Sales[[#This Row],[ShipDate]])</f>
        <v>2017</v>
      </c>
      <c r="D8648" t="s">
        <v>19</v>
      </c>
      <c r="E8648" t="s">
        <v>18</v>
      </c>
      <c r="F8648" t="s">
        <v>45</v>
      </c>
      <c r="G8648" t="s">
        <v>25</v>
      </c>
      <c r="H8648" t="s">
        <v>2071</v>
      </c>
      <c r="I8648" t="s">
        <v>169</v>
      </c>
      <c r="J8648" t="s">
        <v>13</v>
      </c>
      <c r="K8648" t="s">
        <v>160</v>
      </c>
      <c r="L8648" t="s">
        <v>30</v>
      </c>
      <c r="N8648" t="str">
        <f>IF(ISBLANK(Sales[[#This Row],[return]]),"No",Sales[[#This Row],[return]])</f>
        <v>No</v>
      </c>
      <c r="O8648" s="2">
        <v>43002</v>
      </c>
      <c r="P8648" s="8" t="str">
        <f>TEXT(DAY(Sales[[#This Row],[OrderDate]]),"ddd")</f>
        <v>Tue</v>
      </c>
      <c r="Q8648" s="8" t="str">
        <f>TEXT(MONTH(Sales[[#This Row],[ShipDate]])*29,"mmm")</f>
        <v>Sep</v>
      </c>
      <c r="R8648">
        <v>1131</v>
      </c>
      <c r="S8648" t="s">
        <v>809</v>
      </c>
      <c r="T8648" t="s">
        <v>28</v>
      </c>
      <c r="U8648">
        <v>85323</v>
      </c>
      <c r="V8648" s="1">
        <v>0.2</v>
      </c>
      <c r="W8648">
        <v>2</v>
      </c>
      <c r="X8648">
        <v>7</v>
      </c>
      <c r="Y8648">
        <v>16</v>
      </c>
      <c r="AD8648"/>
    </row>
    <row r="8649" spans="1:30" x14ac:dyDescent="0.25">
      <c r="A8649" t="s">
        <v>24</v>
      </c>
      <c r="B8649" s="2">
        <v>43007</v>
      </c>
      <c r="C8649" s="35">
        <f>YEAR(Sales[[#This Row],[ShipDate]])</f>
        <v>2017</v>
      </c>
      <c r="D8649" t="s">
        <v>19</v>
      </c>
      <c r="E8649" t="s">
        <v>18</v>
      </c>
      <c r="F8649" t="s">
        <v>99</v>
      </c>
      <c r="G8649" t="s">
        <v>46</v>
      </c>
      <c r="H8649" t="s">
        <v>2071</v>
      </c>
      <c r="I8649" t="s">
        <v>169</v>
      </c>
      <c r="J8649" t="s">
        <v>13</v>
      </c>
      <c r="K8649" t="s">
        <v>160</v>
      </c>
      <c r="L8649" t="s">
        <v>30</v>
      </c>
      <c r="N8649" t="str">
        <f>IF(ISBLANK(Sales[[#This Row],[return]]),"No",Sales[[#This Row],[return]])</f>
        <v>No</v>
      </c>
      <c r="O8649" s="2">
        <v>43002</v>
      </c>
      <c r="P8649" s="8" t="str">
        <f>TEXT(DAY(Sales[[#This Row],[OrderDate]]),"ddd")</f>
        <v>Tue</v>
      </c>
      <c r="Q8649" s="8" t="str">
        <f>TEXT(MONTH(Sales[[#This Row],[ShipDate]])*29,"mmm")</f>
        <v>Sep</v>
      </c>
      <c r="R8649">
        <v>883</v>
      </c>
      <c r="S8649" t="s">
        <v>367</v>
      </c>
      <c r="T8649" t="s">
        <v>28</v>
      </c>
      <c r="U8649">
        <v>85323</v>
      </c>
      <c r="V8649" s="1">
        <v>0.2</v>
      </c>
      <c r="W8649">
        <v>1</v>
      </c>
      <c r="X8649">
        <v>2</v>
      </c>
      <c r="Y8649">
        <v>23</v>
      </c>
      <c r="AD8649"/>
    </row>
    <row r="8650" spans="1:30" x14ac:dyDescent="0.25">
      <c r="A8650" t="s">
        <v>24</v>
      </c>
      <c r="B8650" s="2">
        <v>42931</v>
      </c>
      <c r="C8650" s="35">
        <f>YEAR(Sales[[#This Row],[ShipDate]])</f>
        <v>2017</v>
      </c>
      <c r="D8650" t="s">
        <v>113</v>
      </c>
      <c r="E8650" t="s">
        <v>69</v>
      </c>
      <c r="F8650" t="s">
        <v>50</v>
      </c>
      <c r="G8650" t="s">
        <v>25</v>
      </c>
      <c r="H8650" t="s">
        <v>107</v>
      </c>
      <c r="I8650" t="s">
        <v>70</v>
      </c>
      <c r="J8650" t="s">
        <v>13</v>
      </c>
      <c r="K8650" t="s">
        <v>2926</v>
      </c>
      <c r="L8650" t="s">
        <v>68</v>
      </c>
      <c r="N8650" t="str">
        <f>IF(ISBLANK(Sales[[#This Row],[return]]),"No",Sales[[#This Row],[return]])</f>
        <v>No</v>
      </c>
      <c r="O8650" s="2">
        <v>42929</v>
      </c>
      <c r="P8650" s="8" t="str">
        <f>TEXT(DAY(Sales[[#This Row],[OrderDate]]),"ddd")</f>
        <v>Fri</v>
      </c>
      <c r="Q8650" s="8" t="str">
        <f>TEXT(MONTH(Sales[[#This Row],[ShipDate]])*29,"mmm")</f>
        <v>Jul</v>
      </c>
      <c r="R8650">
        <v>1644</v>
      </c>
      <c r="S8650" t="s">
        <v>1670</v>
      </c>
      <c r="T8650" t="s">
        <v>66</v>
      </c>
      <c r="U8650">
        <v>77095</v>
      </c>
      <c r="V8650" s="1">
        <v>0.8</v>
      </c>
      <c r="W8650">
        <v>-67</v>
      </c>
      <c r="X8650">
        <v>6</v>
      </c>
      <c r="Y8650">
        <v>42</v>
      </c>
      <c r="AD8650"/>
    </row>
    <row r="8651" spans="1:30" x14ac:dyDescent="0.25">
      <c r="A8651" t="s">
        <v>24</v>
      </c>
      <c r="B8651" s="2">
        <v>42819</v>
      </c>
      <c r="C8651" s="35">
        <f>YEAR(Sales[[#This Row],[ShipDate]])</f>
        <v>2017</v>
      </c>
      <c r="D8651" t="s">
        <v>113</v>
      </c>
      <c r="E8651" t="s">
        <v>31</v>
      </c>
      <c r="F8651" t="s">
        <v>59</v>
      </c>
      <c r="G8651" t="s">
        <v>25</v>
      </c>
      <c r="H8651" t="s">
        <v>26</v>
      </c>
      <c r="I8651" t="s">
        <v>32</v>
      </c>
      <c r="J8651" t="s">
        <v>13</v>
      </c>
      <c r="K8651" t="s">
        <v>375</v>
      </c>
      <c r="L8651" t="s">
        <v>30</v>
      </c>
      <c r="N8651" t="str">
        <f>IF(ISBLANK(Sales[[#This Row],[return]]),"No",Sales[[#This Row],[return]])</f>
        <v>No</v>
      </c>
      <c r="O8651" s="2">
        <v>42817</v>
      </c>
      <c r="P8651" s="8" t="str">
        <f>TEXT(DAY(Sales[[#This Row],[OrderDate]]),"ddd")</f>
        <v>Mon</v>
      </c>
      <c r="Q8651" s="8" t="str">
        <f>TEXT(MONTH(Sales[[#This Row],[ShipDate]])*29,"mmm")</f>
        <v>Mar</v>
      </c>
      <c r="R8651">
        <v>1571</v>
      </c>
      <c r="S8651" t="s">
        <v>1837</v>
      </c>
      <c r="T8651" t="s">
        <v>28</v>
      </c>
      <c r="U8651">
        <v>90008</v>
      </c>
      <c r="V8651" s="1">
        <v>0</v>
      </c>
      <c r="W8651">
        <v>93</v>
      </c>
      <c r="X8651">
        <v>11</v>
      </c>
      <c r="Y8651">
        <v>193</v>
      </c>
      <c r="AD8651"/>
    </row>
    <row r="8652" spans="1:30" x14ac:dyDescent="0.25">
      <c r="A8652" t="s">
        <v>24</v>
      </c>
      <c r="B8652" s="2">
        <v>42819</v>
      </c>
      <c r="C8652" s="35">
        <f>YEAR(Sales[[#This Row],[ShipDate]])</f>
        <v>2017</v>
      </c>
      <c r="D8652" t="s">
        <v>113</v>
      </c>
      <c r="E8652" t="s">
        <v>31</v>
      </c>
      <c r="F8652" t="s">
        <v>99</v>
      </c>
      <c r="G8652" t="s">
        <v>46</v>
      </c>
      <c r="H8652" t="s">
        <v>26</v>
      </c>
      <c r="I8652" t="s">
        <v>32</v>
      </c>
      <c r="J8652" t="s">
        <v>13</v>
      </c>
      <c r="K8652" t="s">
        <v>375</v>
      </c>
      <c r="L8652" t="s">
        <v>30</v>
      </c>
      <c r="N8652" t="str">
        <f>IF(ISBLANK(Sales[[#This Row],[return]]),"No",Sales[[#This Row],[return]])</f>
        <v>No</v>
      </c>
      <c r="O8652" s="2">
        <v>42817</v>
      </c>
      <c r="P8652" s="8" t="str">
        <f>TEXT(DAY(Sales[[#This Row],[OrderDate]]),"ddd")</f>
        <v>Mon</v>
      </c>
      <c r="Q8652" s="8" t="str">
        <f>TEXT(MONTH(Sales[[#This Row],[ShipDate]])*29,"mmm")</f>
        <v>Mar</v>
      </c>
      <c r="R8652">
        <v>1011</v>
      </c>
      <c r="S8652" t="s">
        <v>2503</v>
      </c>
      <c r="T8652" t="s">
        <v>28</v>
      </c>
      <c r="U8652">
        <v>90008</v>
      </c>
      <c r="V8652" s="1">
        <v>0</v>
      </c>
      <c r="W8652">
        <v>86</v>
      </c>
      <c r="X8652">
        <v>3</v>
      </c>
      <c r="Y8652">
        <v>240</v>
      </c>
      <c r="AD8652"/>
    </row>
    <row r="8653" spans="1:30" x14ac:dyDescent="0.25">
      <c r="A8653" t="s">
        <v>24</v>
      </c>
      <c r="B8653" s="2">
        <v>43026</v>
      </c>
      <c r="C8653" s="35">
        <f>YEAR(Sales[[#This Row],[ShipDate]])</f>
        <v>2017</v>
      </c>
      <c r="D8653" t="s">
        <v>36</v>
      </c>
      <c r="E8653" t="s">
        <v>18</v>
      </c>
      <c r="F8653" t="s">
        <v>38</v>
      </c>
      <c r="G8653" t="s">
        <v>11</v>
      </c>
      <c r="H8653" t="s">
        <v>34</v>
      </c>
      <c r="I8653" t="s">
        <v>37</v>
      </c>
      <c r="J8653" t="s">
        <v>13</v>
      </c>
      <c r="K8653" t="s">
        <v>3086</v>
      </c>
      <c r="L8653" t="s">
        <v>17</v>
      </c>
      <c r="N8653" t="str">
        <f>IF(ISBLANK(Sales[[#This Row],[return]]),"No",Sales[[#This Row],[return]])</f>
        <v>No</v>
      </c>
      <c r="O8653" s="2">
        <v>43019</v>
      </c>
      <c r="P8653" s="8" t="str">
        <f>TEXT(DAY(Sales[[#This Row],[OrderDate]]),"ddd")</f>
        <v>Wed</v>
      </c>
      <c r="Q8653" s="8" t="str">
        <f>TEXT(MONTH(Sales[[#This Row],[ShipDate]])*29,"mmm")</f>
        <v>Oct</v>
      </c>
      <c r="R8653">
        <v>368</v>
      </c>
      <c r="S8653" t="s">
        <v>35</v>
      </c>
      <c r="T8653" t="s">
        <v>15</v>
      </c>
      <c r="U8653">
        <v>33311</v>
      </c>
      <c r="V8653" s="1">
        <v>0.45</v>
      </c>
      <c r="W8653">
        <v>-383</v>
      </c>
      <c r="X8653">
        <v>5</v>
      </c>
      <c r="Y8653">
        <v>958</v>
      </c>
      <c r="AD8653"/>
    </row>
    <row r="8654" spans="1:30" x14ac:dyDescent="0.25">
      <c r="A8654" t="s">
        <v>24</v>
      </c>
      <c r="B8654" s="2">
        <v>43026</v>
      </c>
      <c r="C8654" s="35">
        <f>YEAR(Sales[[#This Row],[ShipDate]])</f>
        <v>2017</v>
      </c>
      <c r="D8654" t="s">
        <v>36</v>
      </c>
      <c r="E8654" t="s">
        <v>18</v>
      </c>
      <c r="F8654" t="s">
        <v>39</v>
      </c>
      <c r="G8654" t="s">
        <v>25</v>
      </c>
      <c r="H8654" t="s">
        <v>34</v>
      </c>
      <c r="I8654" t="s">
        <v>37</v>
      </c>
      <c r="J8654" t="s">
        <v>13</v>
      </c>
      <c r="K8654" t="s">
        <v>3086</v>
      </c>
      <c r="L8654" t="s">
        <v>17</v>
      </c>
      <c r="N8654" t="str">
        <f>IF(ISBLANK(Sales[[#This Row],[return]]),"No",Sales[[#This Row],[return]])</f>
        <v>No</v>
      </c>
      <c r="O8654" s="2">
        <v>43019</v>
      </c>
      <c r="P8654" s="8" t="str">
        <f>TEXT(DAY(Sales[[#This Row],[OrderDate]]),"ddd")</f>
        <v>Wed</v>
      </c>
      <c r="Q8654" s="8" t="str">
        <f>TEXT(MONTH(Sales[[#This Row],[ShipDate]])*29,"mmm")</f>
        <v>Oct</v>
      </c>
      <c r="R8654">
        <v>574</v>
      </c>
      <c r="S8654" t="s">
        <v>3087</v>
      </c>
      <c r="T8654" t="s">
        <v>15</v>
      </c>
      <c r="U8654">
        <v>33311</v>
      </c>
      <c r="V8654" s="1">
        <v>0.2</v>
      </c>
      <c r="W8654">
        <v>3</v>
      </c>
      <c r="X8654">
        <v>2</v>
      </c>
      <c r="Y8654">
        <v>22</v>
      </c>
      <c r="AD8654"/>
    </row>
    <row r="8655" spans="1:30" x14ac:dyDescent="0.25">
      <c r="A8655" t="s">
        <v>10</v>
      </c>
      <c r="B8655" s="2">
        <v>42990</v>
      </c>
      <c r="C8655" s="35">
        <f>YEAR(Sales[[#This Row],[ShipDate]])</f>
        <v>2017</v>
      </c>
      <c r="D8655" t="s">
        <v>36</v>
      </c>
      <c r="E8655" t="s">
        <v>31</v>
      </c>
      <c r="F8655" t="s">
        <v>52</v>
      </c>
      <c r="G8655" t="s">
        <v>25</v>
      </c>
      <c r="H8655" t="s">
        <v>146</v>
      </c>
      <c r="I8655" t="s">
        <v>149</v>
      </c>
      <c r="J8655" t="s">
        <v>13</v>
      </c>
      <c r="K8655" t="s">
        <v>167</v>
      </c>
      <c r="L8655" t="s">
        <v>92</v>
      </c>
      <c r="N8655" t="str">
        <f>IF(ISBLANK(Sales[[#This Row],[return]]),"No",Sales[[#This Row],[return]])</f>
        <v>No</v>
      </c>
      <c r="O8655" s="2">
        <v>42984</v>
      </c>
      <c r="P8655" s="8" t="str">
        <f>TEXT(DAY(Sales[[#This Row],[OrderDate]]),"ddd")</f>
        <v>Fri</v>
      </c>
      <c r="Q8655" s="8" t="str">
        <f>TEXT(MONTH(Sales[[#This Row],[ShipDate]])*29,"mmm")</f>
        <v>Sep</v>
      </c>
      <c r="R8655">
        <v>336</v>
      </c>
      <c r="S8655" t="s">
        <v>1637</v>
      </c>
      <c r="T8655" t="s">
        <v>90</v>
      </c>
      <c r="U8655">
        <v>10011</v>
      </c>
      <c r="V8655" s="1">
        <v>0</v>
      </c>
      <c r="W8655">
        <v>2</v>
      </c>
      <c r="X8655">
        <v>1</v>
      </c>
      <c r="Y8655">
        <v>8</v>
      </c>
      <c r="AD8655"/>
    </row>
    <row r="8656" spans="1:30" x14ac:dyDescent="0.25">
      <c r="A8656" t="s">
        <v>10</v>
      </c>
      <c r="B8656" s="2">
        <v>42990</v>
      </c>
      <c r="C8656" s="35">
        <f>YEAR(Sales[[#This Row],[ShipDate]])</f>
        <v>2017</v>
      </c>
      <c r="D8656" t="s">
        <v>36</v>
      </c>
      <c r="E8656" t="s">
        <v>31</v>
      </c>
      <c r="F8656" t="s">
        <v>48</v>
      </c>
      <c r="G8656" t="s">
        <v>46</v>
      </c>
      <c r="H8656" t="s">
        <v>146</v>
      </c>
      <c r="I8656" t="s">
        <v>149</v>
      </c>
      <c r="J8656" t="s">
        <v>13</v>
      </c>
      <c r="K8656" t="s">
        <v>167</v>
      </c>
      <c r="L8656" t="s">
        <v>92</v>
      </c>
      <c r="N8656" t="str">
        <f>IF(ISBLANK(Sales[[#This Row],[return]]),"No",Sales[[#This Row],[return]])</f>
        <v>No</v>
      </c>
      <c r="O8656" s="2">
        <v>42984</v>
      </c>
      <c r="P8656" s="8" t="str">
        <f>TEXT(DAY(Sales[[#This Row],[OrderDate]]),"ddd")</f>
        <v>Fri</v>
      </c>
      <c r="Q8656" s="8" t="str">
        <f>TEXT(MONTH(Sales[[#This Row],[ShipDate]])*29,"mmm")</f>
        <v>Sep</v>
      </c>
      <c r="R8656">
        <v>1455</v>
      </c>
      <c r="S8656" t="s">
        <v>2576</v>
      </c>
      <c r="T8656" t="s">
        <v>90</v>
      </c>
      <c r="U8656">
        <v>10011</v>
      </c>
      <c r="V8656" s="1">
        <v>0</v>
      </c>
      <c r="W8656">
        <v>101</v>
      </c>
      <c r="X8656">
        <v>2</v>
      </c>
      <c r="Y8656">
        <v>338</v>
      </c>
      <c r="AD8656"/>
    </row>
    <row r="8657" spans="1:30" x14ac:dyDescent="0.25">
      <c r="A8657" t="s">
        <v>24</v>
      </c>
      <c r="B8657" s="2">
        <v>43043</v>
      </c>
      <c r="C8657" s="35">
        <f>YEAR(Sales[[#This Row],[ShipDate]])</f>
        <v>2017</v>
      </c>
      <c r="D8657" t="s">
        <v>113</v>
      </c>
      <c r="E8657" t="s">
        <v>18</v>
      </c>
      <c r="F8657" t="s">
        <v>45</v>
      </c>
      <c r="G8657" t="s">
        <v>25</v>
      </c>
      <c r="H8657" t="s">
        <v>899</v>
      </c>
      <c r="I8657" t="s">
        <v>216</v>
      </c>
      <c r="J8657" t="s">
        <v>13</v>
      </c>
      <c r="K8657" t="s">
        <v>1246</v>
      </c>
      <c r="L8657" t="s">
        <v>30</v>
      </c>
      <c r="N8657" t="str">
        <f>IF(ISBLANK(Sales[[#This Row],[return]]),"No",Sales[[#This Row],[return]])</f>
        <v>No</v>
      </c>
      <c r="O8657" s="2">
        <v>43040</v>
      </c>
      <c r="P8657" s="8" t="str">
        <f>TEXT(DAY(Sales[[#This Row],[OrderDate]]),"ddd")</f>
        <v>Sun</v>
      </c>
      <c r="Q8657" s="8" t="str">
        <f>TEXT(MONTH(Sales[[#This Row],[ShipDate]])*29,"mmm")</f>
        <v>Nov</v>
      </c>
      <c r="R8657">
        <v>1038</v>
      </c>
      <c r="S8657" t="s">
        <v>106</v>
      </c>
      <c r="T8657" t="s">
        <v>28</v>
      </c>
      <c r="U8657">
        <v>97301</v>
      </c>
      <c r="V8657" s="1">
        <v>0.2</v>
      </c>
      <c r="W8657">
        <v>2</v>
      </c>
      <c r="X8657">
        <v>1</v>
      </c>
      <c r="Y8657">
        <v>8</v>
      </c>
      <c r="AD8657"/>
    </row>
    <row r="8658" spans="1:30" x14ac:dyDescent="0.25">
      <c r="A8658" t="s">
        <v>24</v>
      </c>
      <c r="B8658" s="2">
        <v>43092</v>
      </c>
      <c r="C8658" s="35">
        <f>YEAR(Sales[[#This Row],[ShipDate]])</f>
        <v>2017</v>
      </c>
      <c r="D8658" t="s">
        <v>19</v>
      </c>
      <c r="E8658" t="s">
        <v>18</v>
      </c>
      <c r="F8658" t="s">
        <v>48</v>
      </c>
      <c r="G8658" t="s">
        <v>46</v>
      </c>
      <c r="H8658" t="s">
        <v>2423</v>
      </c>
      <c r="I8658" t="s">
        <v>120</v>
      </c>
      <c r="J8658" t="s">
        <v>13</v>
      </c>
      <c r="K8658" t="s">
        <v>1200</v>
      </c>
      <c r="L8658" t="s">
        <v>68</v>
      </c>
      <c r="N8658" t="str">
        <f>IF(ISBLANK(Sales[[#This Row],[return]]),"No",Sales[[#This Row],[return]])</f>
        <v>No</v>
      </c>
      <c r="O8658" s="2">
        <v>43088</v>
      </c>
      <c r="P8658" s="8" t="str">
        <f>TEXT(DAY(Sales[[#This Row],[OrderDate]]),"ddd")</f>
        <v>Thu</v>
      </c>
      <c r="Q8658" s="8" t="str">
        <f>TEXT(MONTH(Sales[[#This Row],[ShipDate]])*29,"mmm")</f>
        <v>Dec</v>
      </c>
      <c r="R8658">
        <v>1402</v>
      </c>
      <c r="S8658" t="s">
        <v>2414</v>
      </c>
      <c r="T8658" t="s">
        <v>66</v>
      </c>
      <c r="U8658">
        <v>60025</v>
      </c>
      <c r="V8658" s="1">
        <v>0.2</v>
      </c>
      <c r="W8658">
        <v>14</v>
      </c>
      <c r="X8658">
        <v>3</v>
      </c>
      <c r="Y8658">
        <v>158</v>
      </c>
      <c r="AD8658"/>
    </row>
    <row r="8659" spans="1:30" x14ac:dyDescent="0.25">
      <c r="A8659" t="s">
        <v>24</v>
      </c>
      <c r="B8659" s="2">
        <v>42885</v>
      </c>
      <c r="C8659" s="35">
        <f>YEAR(Sales[[#This Row],[ShipDate]])</f>
        <v>2017</v>
      </c>
      <c r="D8659" t="s">
        <v>36</v>
      </c>
      <c r="E8659" t="s">
        <v>18</v>
      </c>
      <c r="F8659" t="s">
        <v>52</v>
      </c>
      <c r="G8659" t="s">
        <v>25</v>
      </c>
      <c r="H8659" t="s">
        <v>271</v>
      </c>
      <c r="I8659" t="s">
        <v>169</v>
      </c>
      <c r="J8659" t="s">
        <v>13</v>
      </c>
      <c r="K8659" t="s">
        <v>95</v>
      </c>
      <c r="L8659" t="s">
        <v>30</v>
      </c>
      <c r="M8659" t="s">
        <v>82</v>
      </c>
      <c r="N8659" t="str">
        <f>IF(ISBLANK(Sales[[#This Row],[return]]),"No",Sales[[#This Row],[return]])</f>
        <v>Yes</v>
      </c>
      <c r="O8659" s="2">
        <v>42878</v>
      </c>
      <c r="P8659" s="8" t="str">
        <f>TEXT(DAY(Sales[[#This Row],[OrderDate]]),"ddd")</f>
        <v>Mon</v>
      </c>
      <c r="Q8659" s="8" t="str">
        <f>TEXT(MONTH(Sales[[#This Row],[ShipDate]])*29,"mmm")</f>
        <v>May</v>
      </c>
      <c r="R8659">
        <v>663</v>
      </c>
      <c r="S8659" t="s">
        <v>908</v>
      </c>
      <c r="T8659" t="s">
        <v>28</v>
      </c>
      <c r="U8659">
        <v>85023</v>
      </c>
      <c r="V8659" s="1">
        <v>0.2</v>
      </c>
      <c r="W8659">
        <v>14</v>
      </c>
      <c r="X8659">
        <v>4</v>
      </c>
      <c r="Y8659">
        <v>122</v>
      </c>
      <c r="AD8659"/>
    </row>
    <row r="8660" spans="1:30" x14ac:dyDescent="0.25">
      <c r="A8660" t="s">
        <v>24</v>
      </c>
      <c r="B8660" s="2">
        <v>42885</v>
      </c>
      <c r="C8660" s="35">
        <f>YEAR(Sales[[#This Row],[ShipDate]])</f>
        <v>2017</v>
      </c>
      <c r="D8660" t="s">
        <v>36</v>
      </c>
      <c r="E8660" t="s">
        <v>18</v>
      </c>
      <c r="F8660" t="s">
        <v>50</v>
      </c>
      <c r="G8660" t="s">
        <v>25</v>
      </c>
      <c r="H8660" t="s">
        <v>271</v>
      </c>
      <c r="I8660" t="s">
        <v>169</v>
      </c>
      <c r="J8660" t="s">
        <v>13</v>
      </c>
      <c r="K8660" t="s">
        <v>95</v>
      </c>
      <c r="L8660" t="s">
        <v>30</v>
      </c>
      <c r="M8660" t="s">
        <v>82</v>
      </c>
      <c r="N8660" t="str">
        <f>IF(ISBLANK(Sales[[#This Row],[return]]),"No",Sales[[#This Row],[return]])</f>
        <v>Yes</v>
      </c>
      <c r="O8660" s="2">
        <v>42878</v>
      </c>
      <c r="P8660" s="8" t="str">
        <f>TEXT(DAY(Sales[[#This Row],[OrderDate]]),"ddd")</f>
        <v>Mon</v>
      </c>
      <c r="Q8660" s="8" t="str">
        <f>TEXT(MONTH(Sales[[#This Row],[ShipDate]])*29,"mmm")</f>
        <v>May</v>
      </c>
      <c r="R8660">
        <v>408</v>
      </c>
      <c r="S8660" t="s">
        <v>1090</v>
      </c>
      <c r="T8660" t="s">
        <v>28</v>
      </c>
      <c r="U8660">
        <v>85023</v>
      </c>
      <c r="V8660" s="1">
        <v>0.7</v>
      </c>
      <c r="W8660">
        <v>-13</v>
      </c>
      <c r="X8660">
        <v>7</v>
      </c>
      <c r="Y8660">
        <v>19</v>
      </c>
      <c r="AD8660"/>
    </row>
    <row r="8661" spans="1:30" x14ac:dyDescent="0.25">
      <c r="A8661" t="s">
        <v>40</v>
      </c>
      <c r="B8661" s="2">
        <v>43058</v>
      </c>
      <c r="C8661" s="35">
        <f>YEAR(Sales[[#This Row],[ShipDate]])</f>
        <v>2017</v>
      </c>
      <c r="D8661" t="s">
        <v>36</v>
      </c>
      <c r="E8661" t="s">
        <v>18</v>
      </c>
      <c r="F8661" t="s">
        <v>43</v>
      </c>
      <c r="G8661" t="s">
        <v>11</v>
      </c>
      <c r="H8661" t="s">
        <v>134</v>
      </c>
      <c r="I8661" t="s">
        <v>137</v>
      </c>
      <c r="J8661" t="s">
        <v>13</v>
      </c>
      <c r="K8661" t="s">
        <v>1456</v>
      </c>
      <c r="L8661" t="s">
        <v>92</v>
      </c>
      <c r="N8661" t="str">
        <f>IF(ISBLANK(Sales[[#This Row],[return]]),"No",Sales[[#This Row],[return]])</f>
        <v>No</v>
      </c>
      <c r="O8661" s="2">
        <v>43053</v>
      </c>
      <c r="P8661" s="8" t="str">
        <f>TEXT(DAY(Sales[[#This Row],[OrderDate]]),"ddd")</f>
        <v>Sat</v>
      </c>
      <c r="Q8661" s="8" t="str">
        <f>TEXT(MONTH(Sales[[#This Row],[ShipDate]])*29,"mmm")</f>
        <v>Nov</v>
      </c>
      <c r="R8661">
        <v>617</v>
      </c>
      <c r="S8661" t="s">
        <v>3205</v>
      </c>
      <c r="T8661" t="s">
        <v>90</v>
      </c>
      <c r="U8661">
        <v>19901</v>
      </c>
      <c r="V8661" s="1">
        <v>0</v>
      </c>
      <c r="W8661">
        <v>27</v>
      </c>
      <c r="X8661">
        <v>3</v>
      </c>
      <c r="Y8661">
        <v>76</v>
      </c>
      <c r="AD8661"/>
    </row>
    <row r="8662" spans="1:30" x14ac:dyDescent="0.25">
      <c r="A8662" t="s">
        <v>40</v>
      </c>
      <c r="B8662" s="2">
        <v>43058</v>
      </c>
      <c r="C8662" s="35">
        <f>YEAR(Sales[[#This Row],[ShipDate]])</f>
        <v>2017</v>
      </c>
      <c r="D8662" t="s">
        <v>36</v>
      </c>
      <c r="E8662" t="s">
        <v>18</v>
      </c>
      <c r="F8662" t="s">
        <v>50</v>
      </c>
      <c r="G8662" t="s">
        <v>25</v>
      </c>
      <c r="H8662" t="s">
        <v>134</v>
      </c>
      <c r="I8662" t="s">
        <v>137</v>
      </c>
      <c r="J8662" t="s">
        <v>13</v>
      </c>
      <c r="K8662" t="s">
        <v>1456</v>
      </c>
      <c r="L8662" t="s">
        <v>92</v>
      </c>
      <c r="N8662" t="str">
        <f>IF(ISBLANK(Sales[[#This Row],[return]]),"No",Sales[[#This Row],[return]])</f>
        <v>No</v>
      </c>
      <c r="O8662" s="2">
        <v>43053</v>
      </c>
      <c r="P8662" s="8" t="str">
        <f>TEXT(DAY(Sales[[#This Row],[OrderDate]]),"ddd")</f>
        <v>Sat</v>
      </c>
      <c r="Q8662" s="8" t="str">
        <f>TEXT(MONTH(Sales[[#This Row],[ShipDate]])*29,"mmm")</f>
        <v>Nov</v>
      </c>
      <c r="R8662">
        <v>245</v>
      </c>
      <c r="S8662" t="s">
        <v>3258</v>
      </c>
      <c r="T8662" t="s">
        <v>90</v>
      </c>
      <c r="U8662">
        <v>19901</v>
      </c>
      <c r="V8662" s="1">
        <v>0</v>
      </c>
      <c r="W8662">
        <v>9</v>
      </c>
      <c r="X8662">
        <v>2</v>
      </c>
      <c r="Y8662">
        <v>20</v>
      </c>
      <c r="AD8662"/>
    </row>
    <row r="8663" spans="1:30" x14ac:dyDescent="0.25">
      <c r="A8663" t="s">
        <v>10</v>
      </c>
      <c r="B8663" s="2">
        <v>42824</v>
      </c>
      <c r="C8663" s="35">
        <f>YEAR(Sales[[#This Row],[ShipDate]])</f>
        <v>2017</v>
      </c>
      <c r="D8663" t="s">
        <v>36</v>
      </c>
      <c r="E8663" t="s">
        <v>31</v>
      </c>
      <c r="F8663" t="s">
        <v>52</v>
      </c>
      <c r="G8663" t="s">
        <v>25</v>
      </c>
      <c r="H8663" t="s">
        <v>1201</v>
      </c>
      <c r="I8663" t="s">
        <v>37</v>
      </c>
      <c r="J8663" t="s">
        <v>13</v>
      </c>
      <c r="K8663" t="s">
        <v>535</v>
      </c>
      <c r="L8663" t="s">
        <v>17</v>
      </c>
      <c r="N8663" t="str">
        <f>IF(ISBLANK(Sales[[#This Row],[return]]),"No",Sales[[#This Row],[return]])</f>
        <v>No</v>
      </c>
      <c r="O8663" s="2">
        <v>42818</v>
      </c>
      <c r="P8663" s="8" t="str">
        <f>TEXT(DAY(Sales[[#This Row],[OrderDate]]),"ddd")</f>
        <v>Tue</v>
      </c>
      <c r="Q8663" s="8" t="str">
        <f>TEXT(MONTH(Sales[[#This Row],[ShipDate]])*29,"mmm")</f>
        <v>Mar</v>
      </c>
      <c r="R8663">
        <v>610</v>
      </c>
      <c r="S8663" t="s">
        <v>2196</v>
      </c>
      <c r="T8663" t="s">
        <v>15</v>
      </c>
      <c r="U8663">
        <v>33065</v>
      </c>
      <c r="V8663" s="1">
        <v>0.2</v>
      </c>
      <c r="W8663">
        <v>1</v>
      </c>
      <c r="X8663">
        <v>2</v>
      </c>
      <c r="Y8663">
        <v>7</v>
      </c>
      <c r="AD8663"/>
    </row>
    <row r="8664" spans="1:30" x14ac:dyDescent="0.25">
      <c r="A8664" t="s">
        <v>10</v>
      </c>
      <c r="B8664" s="2">
        <v>42884</v>
      </c>
      <c r="C8664" s="35">
        <f>YEAR(Sales[[#This Row],[ShipDate]])</f>
        <v>2017</v>
      </c>
      <c r="D8664" t="s">
        <v>19</v>
      </c>
      <c r="E8664" t="s">
        <v>69</v>
      </c>
      <c r="F8664" t="s">
        <v>59</v>
      </c>
      <c r="G8664" t="s">
        <v>25</v>
      </c>
      <c r="H8664" t="s">
        <v>706</v>
      </c>
      <c r="I8664" t="s">
        <v>58</v>
      </c>
      <c r="J8664" t="s">
        <v>13</v>
      </c>
      <c r="K8664" t="s">
        <v>2953</v>
      </c>
      <c r="L8664" t="s">
        <v>17</v>
      </c>
      <c r="N8664" t="str">
        <f>IF(ISBLANK(Sales[[#This Row],[return]]),"No",Sales[[#This Row],[return]])</f>
        <v>No</v>
      </c>
      <c r="O8664" s="2">
        <v>42881</v>
      </c>
      <c r="P8664" s="8" t="str">
        <f>TEXT(DAY(Sales[[#This Row],[OrderDate]]),"ddd")</f>
        <v>Thu</v>
      </c>
      <c r="Q8664" s="8" t="str">
        <f>TEXT(MONTH(Sales[[#This Row],[ShipDate]])*29,"mmm")</f>
        <v>May</v>
      </c>
      <c r="R8664">
        <v>1791</v>
      </c>
      <c r="S8664" t="s">
        <v>2818</v>
      </c>
      <c r="T8664" t="s">
        <v>15</v>
      </c>
      <c r="U8664">
        <v>28540</v>
      </c>
      <c r="V8664" s="1">
        <v>0.2</v>
      </c>
      <c r="W8664">
        <v>6</v>
      </c>
      <c r="X8664">
        <v>1</v>
      </c>
      <c r="Y8664">
        <v>18</v>
      </c>
      <c r="AD8664"/>
    </row>
    <row r="8665" spans="1:30" x14ac:dyDescent="0.25">
      <c r="A8665" t="s">
        <v>10</v>
      </c>
      <c r="B8665" s="2">
        <v>42884</v>
      </c>
      <c r="C8665" s="35">
        <f>YEAR(Sales[[#This Row],[ShipDate]])</f>
        <v>2017</v>
      </c>
      <c r="D8665" t="s">
        <v>19</v>
      </c>
      <c r="E8665" t="s">
        <v>69</v>
      </c>
      <c r="F8665" t="s">
        <v>104</v>
      </c>
      <c r="G8665" t="s">
        <v>25</v>
      </c>
      <c r="H8665" t="s">
        <v>706</v>
      </c>
      <c r="I8665" t="s">
        <v>58</v>
      </c>
      <c r="J8665" t="s">
        <v>13</v>
      </c>
      <c r="K8665" t="s">
        <v>2953</v>
      </c>
      <c r="L8665" t="s">
        <v>17</v>
      </c>
      <c r="N8665" t="str">
        <f>IF(ISBLANK(Sales[[#This Row],[return]]),"No",Sales[[#This Row],[return]])</f>
        <v>No</v>
      </c>
      <c r="O8665" s="2">
        <v>42881</v>
      </c>
      <c r="P8665" s="8" t="str">
        <f>TEXT(DAY(Sales[[#This Row],[OrderDate]]),"ddd")</f>
        <v>Thu</v>
      </c>
      <c r="Q8665" s="8" t="str">
        <f>TEXT(MONTH(Sales[[#This Row],[ShipDate]])*29,"mmm")</f>
        <v>May</v>
      </c>
      <c r="R8665">
        <v>1438</v>
      </c>
      <c r="S8665" t="s">
        <v>1975</v>
      </c>
      <c r="T8665" t="s">
        <v>15</v>
      </c>
      <c r="U8665">
        <v>28540</v>
      </c>
      <c r="V8665" s="1">
        <v>0.2</v>
      </c>
      <c r="W8665">
        <v>4</v>
      </c>
      <c r="X8665">
        <v>2</v>
      </c>
      <c r="Y8665">
        <v>12</v>
      </c>
      <c r="AD8665"/>
    </row>
    <row r="8666" spans="1:30" x14ac:dyDescent="0.25">
      <c r="A8666" t="s">
        <v>10</v>
      </c>
      <c r="B8666" s="2">
        <v>42884</v>
      </c>
      <c r="C8666" s="35">
        <f>YEAR(Sales[[#This Row],[ShipDate]])</f>
        <v>2017</v>
      </c>
      <c r="D8666" t="s">
        <v>19</v>
      </c>
      <c r="E8666" t="s">
        <v>69</v>
      </c>
      <c r="F8666" t="s">
        <v>59</v>
      </c>
      <c r="G8666" t="s">
        <v>25</v>
      </c>
      <c r="H8666" t="s">
        <v>706</v>
      </c>
      <c r="I8666" t="s">
        <v>58</v>
      </c>
      <c r="J8666" t="s">
        <v>13</v>
      </c>
      <c r="K8666" t="s">
        <v>2953</v>
      </c>
      <c r="L8666" t="s">
        <v>17</v>
      </c>
      <c r="N8666" t="str">
        <f>IF(ISBLANK(Sales[[#This Row],[return]]),"No",Sales[[#This Row],[return]])</f>
        <v>No</v>
      </c>
      <c r="O8666" s="2">
        <v>42881</v>
      </c>
      <c r="P8666" s="8" t="str">
        <f>TEXT(DAY(Sales[[#This Row],[OrderDate]]),"ddd")</f>
        <v>Thu</v>
      </c>
      <c r="Q8666" s="8" t="str">
        <f>TEXT(MONTH(Sales[[#This Row],[ShipDate]])*29,"mmm")</f>
        <v>May</v>
      </c>
      <c r="R8666">
        <v>1732</v>
      </c>
      <c r="S8666" t="s">
        <v>1643</v>
      </c>
      <c r="T8666" t="s">
        <v>15</v>
      </c>
      <c r="U8666">
        <v>28540</v>
      </c>
      <c r="V8666" s="1">
        <v>0.2</v>
      </c>
      <c r="W8666">
        <v>54</v>
      </c>
      <c r="X8666">
        <v>4</v>
      </c>
      <c r="Y8666">
        <v>154</v>
      </c>
      <c r="AD8666"/>
    </row>
    <row r="8667" spans="1:30" x14ac:dyDescent="0.25">
      <c r="A8667" t="s">
        <v>10</v>
      </c>
      <c r="B8667" s="2">
        <v>42884</v>
      </c>
      <c r="C8667" s="35">
        <f>YEAR(Sales[[#This Row],[ShipDate]])</f>
        <v>2017</v>
      </c>
      <c r="D8667" t="s">
        <v>19</v>
      </c>
      <c r="E8667" t="s">
        <v>69</v>
      </c>
      <c r="F8667" t="s">
        <v>99</v>
      </c>
      <c r="G8667" t="s">
        <v>46</v>
      </c>
      <c r="H8667" t="s">
        <v>706</v>
      </c>
      <c r="I8667" t="s">
        <v>58</v>
      </c>
      <c r="J8667" t="s">
        <v>13</v>
      </c>
      <c r="K8667" t="s">
        <v>2953</v>
      </c>
      <c r="L8667" t="s">
        <v>17</v>
      </c>
      <c r="N8667" t="str">
        <f>IF(ISBLANK(Sales[[#This Row],[return]]),"No",Sales[[#This Row],[return]])</f>
        <v>No</v>
      </c>
      <c r="O8667" s="2">
        <v>42881</v>
      </c>
      <c r="P8667" s="8" t="str">
        <f>TEXT(DAY(Sales[[#This Row],[OrderDate]]),"ddd")</f>
        <v>Thu</v>
      </c>
      <c r="Q8667" s="8" t="str">
        <f>TEXT(MONTH(Sales[[#This Row],[ShipDate]])*29,"mmm")</f>
        <v>May</v>
      </c>
      <c r="R8667">
        <v>1000</v>
      </c>
      <c r="S8667" t="s">
        <v>488</v>
      </c>
      <c r="T8667" t="s">
        <v>15</v>
      </c>
      <c r="U8667">
        <v>28540</v>
      </c>
      <c r="V8667" s="1">
        <v>0.2</v>
      </c>
      <c r="W8667">
        <v>50</v>
      </c>
      <c r="X8667">
        <v>7</v>
      </c>
      <c r="Y8667">
        <v>168</v>
      </c>
      <c r="AD8667"/>
    </row>
    <row r="8668" spans="1:30" x14ac:dyDescent="0.25">
      <c r="A8668" t="s">
        <v>24</v>
      </c>
      <c r="B8668" s="2">
        <v>42845</v>
      </c>
      <c r="C8668" s="35">
        <f>YEAR(Sales[[#This Row],[ShipDate]])</f>
        <v>2017</v>
      </c>
      <c r="D8668" t="s">
        <v>113</v>
      </c>
      <c r="E8668" t="s">
        <v>18</v>
      </c>
      <c r="F8668" t="s">
        <v>39</v>
      </c>
      <c r="G8668" t="s">
        <v>25</v>
      </c>
      <c r="H8668" t="s">
        <v>1813</v>
      </c>
      <c r="I8668" t="s">
        <v>32</v>
      </c>
      <c r="J8668" t="s">
        <v>13</v>
      </c>
      <c r="K8668" t="s">
        <v>1106</v>
      </c>
      <c r="L8668" t="s">
        <v>30</v>
      </c>
      <c r="N8668" t="str">
        <f>IF(ISBLANK(Sales[[#This Row],[return]]),"No",Sales[[#This Row],[return]])</f>
        <v>No</v>
      </c>
      <c r="O8668" s="2">
        <v>42843</v>
      </c>
      <c r="P8668" s="8" t="str">
        <f>TEXT(DAY(Sales[[#This Row],[OrderDate]]),"ddd")</f>
        <v>Wed</v>
      </c>
      <c r="Q8668" s="8" t="str">
        <f>TEXT(MONTH(Sales[[#This Row],[ShipDate]])*29,"mmm")</f>
        <v>Apr</v>
      </c>
      <c r="R8668">
        <v>112</v>
      </c>
      <c r="S8668" t="s">
        <v>1814</v>
      </c>
      <c r="T8668" t="s">
        <v>28</v>
      </c>
      <c r="U8668">
        <v>93454</v>
      </c>
      <c r="V8668" s="1">
        <v>0</v>
      </c>
      <c r="W8668">
        <v>30</v>
      </c>
      <c r="X8668">
        <v>3</v>
      </c>
      <c r="Y8668">
        <v>115</v>
      </c>
      <c r="AD8668"/>
    </row>
    <row r="8669" spans="1:30" x14ac:dyDescent="0.25">
      <c r="A8669" t="s">
        <v>40</v>
      </c>
      <c r="B8669" s="2">
        <v>43079</v>
      </c>
      <c r="C8669" s="35">
        <f>YEAR(Sales[[#This Row],[ShipDate]])</f>
        <v>2017</v>
      </c>
      <c r="D8669" t="s">
        <v>36</v>
      </c>
      <c r="E8669" t="s">
        <v>18</v>
      </c>
      <c r="F8669" t="s">
        <v>59</v>
      </c>
      <c r="G8669" t="s">
        <v>25</v>
      </c>
      <c r="H8669" t="s">
        <v>1403</v>
      </c>
      <c r="I8669" t="s">
        <v>651</v>
      </c>
      <c r="J8669" t="s">
        <v>13</v>
      </c>
      <c r="K8669" t="s">
        <v>1431</v>
      </c>
      <c r="L8669" t="s">
        <v>30</v>
      </c>
      <c r="N8669" t="str">
        <f>IF(ISBLANK(Sales[[#This Row],[return]]),"No",Sales[[#This Row],[return]])</f>
        <v>No</v>
      </c>
      <c r="O8669" s="2">
        <v>43075</v>
      </c>
      <c r="P8669" s="8" t="str">
        <f>TEXT(DAY(Sales[[#This Row],[OrderDate]]),"ddd")</f>
        <v>Fri</v>
      </c>
      <c r="Q8669" s="8" t="str">
        <f>TEXT(MONTH(Sales[[#This Row],[ShipDate]])*29,"mmm")</f>
        <v>Dec</v>
      </c>
      <c r="R8669">
        <v>1801</v>
      </c>
      <c r="S8669" t="s">
        <v>2272</v>
      </c>
      <c r="T8669" t="s">
        <v>28</v>
      </c>
      <c r="U8669">
        <v>89031</v>
      </c>
      <c r="V8669" s="1">
        <v>0</v>
      </c>
      <c r="W8669">
        <v>3</v>
      </c>
      <c r="X8669">
        <v>1</v>
      </c>
      <c r="Y8669">
        <v>6</v>
      </c>
      <c r="AD8669"/>
    </row>
    <row r="8670" spans="1:30" x14ac:dyDescent="0.25">
      <c r="A8670" t="s">
        <v>40</v>
      </c>
      <c r="B8670" s="2">
        <v>43079</v>
      </c>
      <c r="C8670" s="35">
        <f>YEAR(Sales[[#This Row],[ShipDate]])</f>
        <v>2017</v>
      </c>
      <c r="D8670" t="s">
        <v>36</v>
      </c>
      <c r="E8670" t="s">
        <v>18</v>
      </c>
      <c r="F8670" t="s">
        <v>33</v>
      </c>
      <c r="G8670" t="s">
        <v>25</v>
      </c>
      <c r="H8670" t="s">
        <v>1403</v>
      </c>
      <c r="I8670" t="s">
        <v>651</v>
      </c>
      <c r="J8670" t="s">
        <v>13</v>
      </c>
      <c r="K8670" t="s">
        <v>1431</v>
      </c>
      <c r="L8670" t="s">
        <v>30</v>
      </c>
      <c r="N8670" t="str">
        <f>IF(ISBLANK(Sales[[#This Row],[return]]),"No",Sales[[#This Row],[return]])</f>
        <v>No</v>
      </c>
      <c r="O8670" s="2">
        <v>43075</v>
      </c>
      <c r="P8670" s="8" t="str">
        <f>TEXT(DAY(Sales[[#This Row],[OrderDate]]),"ddd")</f>
        <v>Fri</v>
      </c>
      <c r="Q8670" s="8" t="str">
        <f>TEXT(MONTH(Sales[[#This Row],[ShipDate]])*29,"mmm")</f>
        <v>Dec</v>
      </c>
      <c r="R8670">
        <v>191</v>
      </c>
      <c r="S8670" t="s">
        <v>1926</v>
      </c>
      <c r="T8670" t="s">
        <v>28</v>
      </c>
      <c r="U8670">
        <v>89031</v>
      </c>
      <c r="V8670" s="1">
        <v>0</v>
      </c>
      <c r="W8670">
        <v>7</v>
      </c>
      <c r="X8670">
        <v>3</v>
      </c>
      <c r="Y8670">
        <v>15</v>
      </c>
      <c r="AD8670"/>
    </row>
    <row r="8671" spans="1:30" x14ac:dyDescent="0.25">
      <c r="A8671" t="s">
        <v>40</v>
      </c>
      <c r="B8671" s="2">
        <v>43079</v>
      </c>
      <c r="C8671" s="35">
        <f>YEAR(Sales[[#This Row],[ShipDate]])</f>
        <v>2017</v>
      </c>
      <c r="D8671" t="s">
        <v>36</v>
      </c>
      <c r="E8671" t="s">
        <v>18</v>
      </c>
      <c r="F8671" t="s">
        <v>39</v>
      </c>
      <c r="G8671" t="s">
        <v>25</v>
      </c>
      <c r="H8671" t="s">
        <v>1403</v>
      </c>
      <c r="I8671" t="s">
        <v>651</v>
      </c>
      <c r="J8671" t="s">
        <v>13</v>
      </c>
      <c r="K8671" t="s">
        <v>1431</v>
      </c>
      <c r="L8671" t="s">
        <v>30</v>
      </c>
      <c r="N8671" t="str">
        <f>IF(ISBLANK(Sales[[#This Row],[return]]),"No",Sales[[#This Row],[return]])</f>
        <v>No</v>
      </c>
      <c r="O8671" s="2">
        <v>43075</v>
      </c>
      <c r="P8671" s="8" t="str">
        <f>TEXT(DAY(Sales[[#This Row],[OrderDate]]),"ddd")</f>
        <v>Fri</v>
      </c>
      <c r="Q8671" s="8" t="str">
        <f>TEXT(MONTH(Sales[[#This Row],[ShipDate]])*29,"mmm")</f>
        <v>Dec</v>
      </c>
      <c r="R8671">
        <v>1551</v>
      </c>
      <c r="S8671" t="s">
        <v>1988</v>
      </c>
      <c r="T8671" t="s">
        <v>28</v>
      </c>
      <c r="U8671">
        <v>89031</v>
      </c>
      <c r="V8671" s="1">
        <v>0</v>
      </c>
      <c r="W8671">
        <v>239</v>
      </c>
      <c r="X8671">
        <v>5</v>
      </c>
      <c r="Y8671">
        <v>1326</v>
      </c>
      <c r="AD8671"/>
    </row>
    <row r="8672" spans="1:30" x14ac:dyDescent="0.25">
      <c r="A8672" t="s">
        <v>40</v>
      </c>
      <c r="B8672" s="2">
        <v>42855</v>
      </c>
      <c r="C8672" s="35">
        <f>YEAR(Sales[[#This Row],[ShipDate]])</f>
        <v>2017</v>
      </c>
      <c r="D8672" t="s">
        <v>36</v>
      </c>
      <c r="E8672" t="s">
        <v>18</v>
      </c>
      <c r="F8672" t="s">
        <v>23</v>
      </c>
      <c r="G8672" t="s">
        <v>11</v>
      </c>
      <c r="H8672" t="s">
        <v>107</v>
      </c>
      <c r="I8672" t="s">
        <v>70</v>
      </c>
      <c r="J8672" t="s">
        <v>13</v>
      </c>
      <c r="K8672" t="s">
        <v>1424</v>
      </c>
      <c r="L8672" t="s">
        <v>68</v>
      </c>
      <c r="N8672" t="str">
        <f>IF(ISBLANK(Sales[[#This Row],[return]]),"No",Sales[[#This Row],[return]])</f>
        <v>No</v>
      </c>
      <c r="O8672" s="2">
        <v>42851</v>
      </c>
      <c r="P8672" s="8" t="str">
        <f>TEXT(DAY(Sales[[#This Row],[OrderDate]]),"ddd")</f>
        <v>Thu</v>
      </c>
      <c r="Q8672" s="8" t="str">
        <f>TEXT(MONTH(Sales[[#This Row],[ShipDate]])*29,"mmm")</f>
        <v>Apr</v>
      </c>
      <c r="R8672">
        <v>824</v>
      </c>
      <c r="S8672" t="s">
        <v>537</v>
      </c>
      <c r="T8672" t="s">
        <v>66</v>
      </c>
      <c r="U8672">
        <v>77036</v>
      </c>
      <c r="V8672" s="1">
        <v>0.3</v>
      </c>
      <c r="W8672">
        <v>-6</v>
      </c>
      <c r="X8672">
        <v>2</v>
      </c>
      <c r="Y8672">
        <v>408</v>
      </c>
      <c r="AD8672"/>
    </row>
    <row r="8673" spans="1:30" x14ac:dyDescent="0.25">
      <c r="A8673" t="s">
        <v>40</v>
      </c>
      <c r="B8673" s="2">
        <v>42859</v>
      </c>
      <c r="C8673" s="35">
        <f>YEAR(Sales[[#This Row],[ShipDate]])</f>
        <v>2017</v>
      </c>
      <c r="D8673" t="s">
        <v>36</v>
      </c>
      <c r="E8673" t="s">
        <v>31</v>
      </c>
      <c r="F8673" t="s">
        <v>43</v>
      </c>
      <c r="G8673" t="s">
        <v>11</v>
      </c>
      <c r="H8673" t="s">
        <v>686</v>
      </c>
      <c r="I8673" t="s">
        <v>585</v>
      </c>
      <c r="J8673" t="s">
        <v>13</v>
      </c>
      <c r="K8673" t="s">
        <v>2660</v>
      </c>
      <c r="L8673" t="s">
        <v>92</v>
      </c>
      <c r="N8673" t="str">
        <f>IF(ISBLANK(Sales[[#This Row],[return]]),"No",Sales[[#This Row],[return]])</f>
        <v>No</v>
      </c>
      <c r="O8673" s="2">
        <v>42855</v>
      </c>
      <c r="P8673" s="8" t="str">
        <f>TEXT(DAY(Sales[[#This Row],[OrderDate]]),"ddd")</f>
        <v>Mon</v>
      </c>
      <c r="Q8673" s="8" t="str">
        <f>TEXT(MONTH(Sales[[#This Row],[ShipDate]])*29,"mmm")</f>
        <v>May</v>
      </c>
      <c r="R8673">
        <v>496</v>
      </c>
      <c r="S8673" t="s">
        <v>1493</v>
      </c>
      <c r="T8673" t="s">
        <v>90</v>
      </c>
      <c r="U8673">
        <v>1841</v>
      </c>
      <c r="V8673" s="1">
        <v>0</v>
      </c>
      <c r="W8673">
        <v>4</v>
      </c>
      <c r="X8673">
        <v>1</v>
      </c>
      <c r="Y8673">
        <v>9</v>
      </c>
      <c r="AD8673"/>
    </row>
    <row r="8674" spans="1:30" x14ac:dyDescent="0.25">
      <c r="A8674" t="s">
        <v>40</v>
      </c>
      <c r="B8674" s="2">
        <v>42859</v>
      </c>
      <c r="C8674" s="35">
        <f>YEAR(Sales[[#This Row],[ShipDate]])</f>
        <v>2017</v>
      </c>
      <c r="D8674" t="s">
        <v>36</v>
      </c>
      <c r="E8674" t="s">
        <v>31</v>
      </c>
      <c r="F8674" t="s">
        <v>43</v>
      </c>
      <c r="G8674" t="s">
        <v>11</v>
      </c>
      <c r="H8674" t="s">
        <v>686</v>
      </c>
      <c r="I8674" t="s">
        <v>585</v>
      </c>
      <c r="J8674" t="s">
        <v>13</v>
      </c>
      <c r="K8674" t="s">
        <v>2660</v>
      </c>
      <c r="L8674" t="s">
        <v>92</v>
      </c>
      <c r="N8674" t="str">
        <f>IF(ISBLANK(Sales[[#This Row],[return]]),"No",Sales[[#This Row],[return]])</f>
        <v>No</v>
      </c>
      <c r="O8674" s="2">
        <v>42855</v>
      </c>
      <c r="P8674" s="8" t="str">
        <f>TEXT(DAY(Sales[[#This Row],[OrderDate]]),"ddd")</f>
        <v>Mon</v>
      </c>
      <c r="Q8674" s="8" t="str">
        <f>TEXT(MONTH(Sales[[#This Row],[ShipDate]])*29,"mmm")</f>
        <v>May</v>
      </c>
      <c r="R8674">
        <v>549</v>
      </c>
      <c r="S8674" t="s">
        <v>403</v>
      </c>
      <c r="T8674" t="s">
        <v>90</v>
      </c>
      <c r="U8674">
        <v>1841</v>
      </c>
      <c r="V8674" s="1">
        <v>0</v>
      </c>
      <c r="W8674">
        <v>13</v>
      </c>
      <c r="X8674">
        <v>5</v>
      </c>
      <c r="Y8674">
        <v>31</v>
      </c>
      <c r="AD8674"/>
    </row>
    <row r="8675" spans="1:30" x14ac:dyDescent="0.25">
      <c r="A8675" t="s">
        <v>40</v>
      </c>
      <c r="B8675" s="2">
        <v>42859</v>
      </c>
      <c r="C8675" s="35">
        <f>YEAR(Sales[[#This Row],[ShipDate]])</f>
        <v>2017</v>
      </c>
      <c r="D8675" t="s">
        <v>36</v>
      </c>
      <c r="E8675" t="s">
        <v>31</v>
      </c>
      <c r="F8675" t="s">
        <v>43</v>
      </c>
      <c r="G8675" t="s">
        <v>11</v>
      </c>
      <c r="H8675" t="s">
        <v>686</v>
      </c>
      <c r="I8675" t="s">
        <v>585</v>
      </c>
      <c r="J8675" t="s">
        <v>13</v>
      </c>
      <c r="K8675" t="s">
        <v>2660</v>
      </c>
      <c r="L8675" t="s">
        <v>92</v>
      </c>
      <c r="N8675" t="str">
        <f>IF(ISBLANK(Sales[[#This Row],[return]]),"No",Sales[[#This Row],[return]])</f>
        <v>No</v>
      </c>
      <c r="O8675" s="2">
        <v>42855</v>
      </c>
      <c r="P8675" s="8" t="str">
        <f>TEXT(DAY(Sales[[#This Row],[OrderDate]]),"ddd")</f>
        <v>Mon</v>
      </c>
      <c r="Q8675" s="8" t="str">
        <f>TEXT(MONTH(Sales[[#This Row],[ShipDate]])*29,"mmm")</f>
        <v>May</v>
      </c>
      <c r="R8675">
        <v>578</v>
      </c>
      <c r="S8675" t="s">
        <v>1262</v>
      </c>
      <c r="T8675" t="s">
        <v>90</v>
      </c>
      <c r="U8675">
        <v>1841</v>
      </c>
      <c r="V8675" s="1">
        <v>0</v>
      </c>
      <c r="W8675">
        <v>10</v>
      </c>
      <c r="X8675">
        <v>5</v>
      </c>
      <c r="Y8675">
        <v>24</v>
      </c>
      <c r="AD8675"/>
    </row>
    <row r="8676" spans="1:30" x14ac:dyDescent="0.25">
      <c r="A8676" t="s">
        <v>40</v>
      </c>
      <c r="B8676" s="2">
        <v>42859</v>
      </c>
      <c r="C8676" s="35">
        <f>YEAR(Sales[[#This Row],[ShipDate]])</f>
        <v>2017</v>
      </c>
      <c r="D8676" t="s">
        <v>36</v>
      </c>
      <c r="E8676" t="s">
        <v>31</v>
      </c>
      <c r="F8676" t="s">
        <v>59</v>
      </c>
      <c r="G8676" t="s">
        <v>25</v>
      </c>
      <c r="H8676" t="s">
        <v>686</v>
      </c>
      <c r="I8676" t="s">
        <v>585</v>
      </c>
      <c r="J8676" t="s">
        <v>13</v>
      </c>
      <c r="K8676" t="s">
        <v>2660</v>
      </c>
      <c r="L8676" t="s">
        <v>92</v>
      </c>
      <c r="N8676" t="str">
        <f>IF(ISBLANK(Sales[[#This Row],[return]]),"No",Sales[[#This Row],[return]])</f>
        <v>No</v>
      </c>
      <c r="O8676" s="2">
        <v>42855</v>
      </c>
      <c r="P8676" s="8" t="str">
        <f>TEXT(DAY(Sales[[#This Row],[OrderDate]]),"ddd")</f>
        <v>Mon</v>
      </c>
      <c r="Q8676" s="8" t="str">
        <f>TEXT(MONTH(Sales[[#This Row],[ShipDate]])*29,"mmm")</f>
        <v>May</v>
      </c>
      <c r="R8676">
        <v>1621</v>
      </c>
      <c r="S8676" t="s">
        <v>1826</v>
      </c>
      <c r="T8676" t="s">
        <v>90</v>
      </c>
      <c r="U8676">
        <v>1841</v>
      </c>
      <c r="V8676" s="1">
        <v>0</v>
      </c>
      <c r="W8676">
        <v>3</v>
      </c>
      <c r="X8676">
        <v>1</v>
      </c>
      <c r="Y8676">
        <v>6</v>
      </c>
      <c r="AD8676"/>
    </row>
    <row r="8677" spans="1:30" x14ac:dyDescent="0.25">
      <c r="A8677" t="s">
        <v>40</v>
      </c>
      <c r="B8677" s="2">
        <v>42859</v>
      </c>
      <c r="C8677" s="35">
        <f>YEAR(Sales[[#This Row],[ShipDate]])</f>
        <v>2017</v>
      </c>
      <c r="D8677" t="s">
        <v>36</v>
      </c>
      <c r="E8677" t="s">
        <v>31</v>
      </c>
      <c r="F8677" t="s">
        <v>48</v>
      </c>
      <c r="G8677" t="s">
        <v>46</v>
      </c>
      <c r="H8677" t="s">
        <v>686</v>
      </c>
      <c r="I8677" t="s">
        <v>585</v>
      </c>
      <c r="J8677" t="s">
        <v>13</v>
      </c>
      <c r="K8677" t="s">
        <v>2660</v>
      </c>
      <c r="L8677" t="s">
        <v>92</v>
      </c>
      <c r="N8677" t="str">
        <f>IF(ISBLANK(Sales[[#This Row],[return]]),"No",Sales[[#This Row],[return]])</f>
        <v>No</v>
      </c>
      <c r="O8677" s="2">
        <v>42855</v>
      </c>
      <c r="P8677" s="8" t="str">
        <f>TEXT(DAY(Sales[[#This Row],[OrderDate]]),"ddd")</f>
        <v>Mon</v>
      </c>
      <c r="Q8677" s="8" t="str">
        <f>TEXT(MONTH(Sales[[#This Row],[ShipDate]])*29,"mmm")</f>
        <v>May</v>
      </c>
      <c r="R8677">
        <v>912</v>
      </c>
      <c r="S8677" t="s">
        <v>2479</v>
      </c>
      <c r="T8677" t="s">
        <v>90</v>
      </c>
      <c r="U8677">
        <v>1841</v>
      </c>
      <c r="V8677" s="1">
        <v>0</v>
      </c>
      <c r="W8677">
        <v>59</v>
      </c>
      <c r="X8677">
        <v>10</v>
      </c>
      <c r="Y8677">
        <v>210</v>
      </c>
      <c r="AD8677"/>
    </row>
    <row r="8678" spans="1:30" x14ac:dyDescent="0.25">
      <c r="A8678" t="s">
        <v>24</v>
      </c>
      <c r="B8678" s="2">
        <v>43003</v>
      </c>
      <c r="C8678" s="35">
        <f>YEAR(Sales[[#This Row],[ShipDate]])</f>
        <v>2017</v>
      </c>
      <c r="D8678" t="s">
        <v>113</v>
      </c>
      <c r="E8678" t="s">
        <v>18</v>
      </c>
      <c r="F8678" t="s">
        <v>290</v>
      </c>
      <c r="G8678" t="s">
        <v>25</v>
      </c>
      <c r="H8678" t="s">
        <v>88</v>
      </c>
      <c r="I8678" t="s">
        <v>93</v>
      </c>
      <c r="J8678" t="s">
        <v>13</v>
      </c>
      <c r="K8678" t="s">
        <v>1387</v>
      </c>
      <c r="L8678" t="s">
        <v>92</v>
      </c>
      <c r="N8678" t="str">
        <f>IF(ISBLANK(Sales[[#This Row],[return]]),"No",Sales[[#This Row],[return]])</f>
        <v>No</v>
      </c>
      <c r="O8678" s="2">
        <v>43000</v>
      </c>
      <c r="P8678" s="8" t="str">
        <f>TEXT(DAY(Sales[[#This Row],[OrderDate]]),"ddd")</f>
        <v>Sun</v>
      </c>
      <c r="Q8678" s="8" t="str">
        <f>TEXT(MONTH(Sales[[#This Row],[ShipDate]])*29,"mmm")</f>
        <v>Sep</v>
      </c>
      <c r="R8678">
        <v>78</v>
      </c>
      <c r="S8678" t="s">
        <v>3218</v>
      </c>
      <c r="T8678" t="s">
        <v>90</v>
      </c>
      <c r="U8678">
        <v>19143</v>
      </c>
      <c r="V8678" s="1">
        <v>0.2</v>
      </c>
      <c r="W8678">
        <v>6</v>
      </c>
      <c r="X8678">
        <v>5</v>
      </c>
      <c r="Y8678">
        <v>56</v>
      </c>
      <c r="AD8678"/>
    </row>
    <row r="8679" spans="1:30" x14ac:dyDescent="0.25">
      <c r="A8679" t="s">
        <v>24</v>
      </c>
      <c r="B8679" s="2">
        <v>43003</v>
      </c>
      <c r="C8679" s="35">
        <f>YEAR(Sales[[#This Row],[ShipDate]])</f>
        <v>2017</v>
      </c>
      <c r="D8679" t="s">
        <v>113</v>
      </c>
      <c r="E8679" t="s">
        <v>18</v>
      </c>
      <c r="F8679" t="s">
        <v>99</v>
      </c>
      <c r="G8679" t="s">
        <v>46</v>
      </c>
      <c r="H8679" t="s">
        <v>88</v>
      </c>
      <c r="I8679" t="s">
        <v>93</v>
      </c>
      <c r="J8679" t="s">
        <v>13</v>
      </c>
      <c r="K8679" t="s">
        <v>1387</v>
      </c>
      <c r="L8679" t="s">
        <v>92</v>
      </c>
      <c r="N8679" t="str">
        <f>IF(ISBLANK(Sales[[#This Row],[return]]),"No",Sales[[#This Row],[return]])</f>
        <v>No</v>
      </c>
      <c r="O8679" s="2">
        <v>43000</v>
      </c>
      <c r="P8679" s="8" t="str">
        <f>TEXT(DAY(Sales[[#This Row],[OrderDate]]),"ddd")</f>
        <v>Sun</v>
      </c>
      <c r="Q8679" s="8" t="str">
        <f>TEXT(MONTH(Sales[[#This Row],[ShipDate]])*29,"mmm")</f>
        <v>Sep</v>
      </c>
      <c r="R8679">
        <v>1024</v>
      </c>
      <c r="S8679" t="s">
        <v>440</v>
      </c>
      <c r="T8679" t="s">
        <v>90</v>
      </c>
      <c r="U8679">
        <v>19143</v>
      </c>
      <c r="V8679" s="1">
        <v>0.2</v>
      </c>
      <c r="W8679">
        <v>-8</v>
      </c>
      <c r="X8679">
        <v>3</v>
      </c>
      <c r="Y8679">
        <v>618</v>
      </c>
      <c r="AD8679"/>
    </row>
    <row r="8680" spans="1:30" x14ac:dyDescent="0.25">
      <c r="A8680" t="s">
        <v>40</v>
      </c>
      <c r="B8680" s="2">
        <v>42822</v>
      </c>
      <c r="C8680" s="35">
        <f>YEAR(Sales[[#This Row],[ShipDate]])</f>
        <v>2017</v>
      </c>
      <c r="D8680" t="s">
        <v>19</v>
      </c>
      <c r="E8680" t="s">
        <v>31</v>
      </c>
      <c r="F8680" t="s">
        <v>52</v>
      </c>
      <c r="G8680" t="s">
        <v>25</v>
      </c>
      <c r="H8680" t="s">
        <v>146</v>
      </c>
      <c r="I8680" t="s">
        <v>149</v>
      </c>
      <c r="J8680" t="s">
        <v>13</v>
      </c>
      <c r="K8680" t="s">
        <v>2652</v>
      </c>
      <c r="L8680" t="s">
        <v>92</v>
      </c>
      <c r="N8680" t="str">
        <f>IF(ISBLANK(Sales[[#This Row],[return]]),"No",Sales[[#This Row],[return]])</f>
        <v>No</v>
      </c>
      <c r="O8680" s="2">
        <v>42820</v>
      </c>
      <c r="P8680" s="8" t="str">
        <f>TEXT(DAY(Sales[[#This Row],[OrderDate]]),"ddd")</f>
        <v>Thu</v>
      </c>
      <c r="Q8680" s="8" t="str">
        <f>TEXT(MONTH(Sales[[#This Row],[ShipDate]])*29,"mmm")</f>
        <v>Mar</v>
      </c>
      <c r="R8680">
        <v>519</v>
      </c>
      <c r="S8680" t="s">
        <v>1967</v>
      </c>
      <c r="T8680" t="s">
        <v>90</v>
      </c>
      <c r="U8680">
        <v>10009</v>
      </c>
      <c r="V8680" s="1">
        <v>0</v>
      </c>
      <c r="W8680">
        <v>3</v>
      </c>
      <c r="X8680">
        <v>3</v>
      </c>
      <c r="Y8680">
        <v>13</v>
      </c>
      <c r="AD8680"/>
    </row>
    <row r="8681" spans="1:30" x14ac:dyDescent="0.25">
      <c r="A8681" t="s">
        <v>40</v>
      </c>
      <c r="B8681" s="2">
        <v>42822</v>
      </c>
      <c r="C8681" s="35">
        <f>YEAR(Sales[[#This Row],[ShipDate]])</f>
        <v>2017</v>
      </c>
      <c r="D8681" t="s">
        <v>19</v>
      </c>
      <c r="E8681" t="s">
        <v>31</v>
      </c>
      <c r="F8681" t="s">
        <v>39</v>
      </c>
      <c r="G8681" t="s">
        <v>25</v>
      </c>
      <c r="H8681" t="s">
        <v>146</v>
      </c>
      <c r="I8681" t="s">
        <v>149</v>
      </c>
      <c r="J8681" t="s">
        <v>13</v>
      </c>
      <c r="K8681" t="s">
        <v>2652</v>
      </c>
      <c r="L8681" t="s">
        <v>92</v>
      </c>
      <c r="N8681" t="str">
        <f>IF(ISBLANK(Sales[[#This Row],[return]]),"No",Sales[[#This Row],[return]])</f>
        <v>No</v>
      </c>
      <c r="O8681" s="2">
        <v>42820</v>
      </c>
      <c r="P8681" s="8" t="str">
        <f>TEXT(DAY(Sales[[#This Row],[OrderDate]]),"ddd")</f>
        <v>Thu</v>
      </c>
      <c r="Q8681" s="8" t="str">
        <f>TEXT(MONTH(Sales[[#This Row],[ShipDate]])*29,"mmm")</f>
        <v>Mar</v>
      </c>
      <c r="R8681">
        <v>533</v>
      </c>
      <c r="S8681" t="s">
        <v>1950</v>
      </c>
      <c r="T8681" t="s">
        <v>90</v>
      </c>
      <c r="U8681">
        <v>10009</v>
      </c>
      <c r="V8681" s="1">
        <v>0</v>
      </c>
      <c r="W8681">
        <v>282</v>
      </c>
      <c r="X8681">
        <v>7</v>
      </c>
      <c r="Y8681">
        <v>1085</v>
      </c>
      <c r="AD8681"/>
    </row>
    <row r="8682" spans="1:30" x14ac:dyDescent="0.25">
      <c r="A8682" t="s">
        <v>40</v>
      </c>
      <c r="B8682" s="2">
        <v>42876</v>
      </c>
      <c r="C8682" s="35">
        <f>YEAR(Sales[[#This Row],[ShipDate]])</f>
        <v>2017</v>
      </c>
      <c r="D8682" t="s">
        <v>36</v>
      </c>
      <c r="E8682" t="s">
        <v>31</v>
      </c>
      <c r="F8682" t="s">
        <v>59</v>
      </c>
      <c r="G8682" t="s">
        <v>25</v>
      </c>
      <c r="H8682" t="s">
        <v>107</v>
      </c>
      <c r="I8682" t="s">
        <v>70</v>
      </c>
      <c r="J8682" t="s">
        <v>13</v>
      </c>
      <c r="K8682" t="s">
        <v>127</v>
      </c>
      <c r="L8682" t="s">
        <v>68</v>
      </c>
      <c r="N8682" t="str">
        <f>IF(ISBLANK(Sales[[#This Row],[return]]),"No",Sales[[#This Row],[return]])</f>
        <v>No</v>
      </c>
      <c r="O8682" s="2">
        <v>42872</v>
      </c>
      <c r="P8682" s="8" t="str">
        <f>TEXT(DAY(Sales[[#This Row],[OrderDate]]),"ddd")</f>
        <v>Tue</v>
      </c>
      <c r="Q8682" s="8" t="str">
        <f>TEXT(MONTH(Sales[[#This Row],[ShipDate]])*29,"mmm")</f>
        <v>May</v>
      </c>
      <c r="R8682">
        <v>1567</v>
      </c>
      <c r="S8682" t="s">
        <v>2097</v>
      </c>
      <c r="T8682" t="s">
        <v>66</v>
      </c>
      <c r="U8682">
        <v>77095</v>
      </c>
      <c r="V8682" s="1">
        <v>0.2</v>
      </c>
      <c r="W8682">
        <v>5</v>
      </c>
      <c r="X8682">
        <v>3</v>
      </c>
      <c r="Y8682">
        <v>14</v>
      </c>
      <c r="AD8682"/>
    </row>
    <row r="8683" spans="1:30" x14ac:dyDescent="0.25">
      <c r="A8683" t="s">
        <v>40</v>
      </c>
      <c r="B8683" s="2">
        <v>42876</v>
      </c>
      <c r="C8683" s="35">
        <f>YEAR(Sales[[#This Row],[ShipDate]])</f>
        <v>2017</v>
      </c>
      <c r="D8683" t="s">
        <v>36</v>
      </c>
      <c r="E8683" t="s">
        <v>31</v>
      </c>
      <c r="F8683" t="s">
        <v>50</v>
      </c>
      <c r="G8683" t="s">
        <v>25</v>
      </c>
      <c r="H8683" t="s">
        <v>107</v>
      </c>
      <c r="I8683" t="s">
        <v>70</v>
      </c>
      <c r="J8683" t="s">
        <v>13</v>
      </c>
      <c r="K8683" t="s">
        <v>127</v>
      </c>
      <c r="L8683" t="s">
        <v>68</v>
      </c>
      <c r="N8683" t="str">
        <f>IF(ISBLANK(Sales[[#This Row],[return]]),"No",Sales[[#This Row],[return]])</f>
        <v>No</v>
      </c>
      <c r="O8683" s="2">
        <v>42872</v>
      </c>
      <c r="P8683" s="8" t="str">
        <f>TEXT(DAY(Sales[[#This Row],[OrderDate]]),"ddd")</f>
        <v>Tue</v>
      </c>
      <c r="Q8683" s="8" t="str">
        <f>TEXT(MONTH(Sales[[#This Row],[ShipDate]])*29,"mmm")</f>
        <v>May</v>
      </c>
      <c r="R8683">
        <v>714</v>
      </c>
      <c r="S8683" t="s">
        <v>1798</v>
      </c>
      <c r="T8683" t="s">
        <v>66</v>
      </c>
      <c r="U8683">
        <v>77095</v>
      </c>
      <c r="V8683" s="1">
        <v>0.8</v>
      </c>
      <c r="W8683">
        <v>-50</v>
      </c>
      <c r="X8683">
        <v>5</v>
      </c>
      <c r="Y8683">
        <v>33</v>
      </c>
      <c r="AD8683"/>
    </row>
    <row r="8684" spans="1:30" x14ac:dyDescent="0.25">
      <c r="A8684" t="s">
        <v>24</v>
      </c>
      <c r="B8684" s="2">
        <v>42956</v>
      </c>
      <c r="C8684" s="35">
        <f>YEAR(Sales[[#This Row],[ShipDate]])</f>
        <v>2017</v>
      </c>
      <c r="D8684" t="s">
        <v>113</v>
      </c>
      <c r="E8684" t="s">
        <v>31</v>
      </c>
      <c r="F8684" t="s">
        <v>52</v>
      </c>
      <c r="G8684" t="s">
        <v>25</v>
      </c>
      <c r="H8684" t="s">
        <v>1151</v>
      </c>
      <c r="I8684" t="s">
        <v>1150</v>
      </c>
      <c r="J8684" t="s">
        <v>13</v>
      </c>
      <c r="K8684" t="s">
        <v>2632</v>
      </c>
      <c r="L8684" t="s">
        <v>92</v>
      </c>
      <c r="N8684" t="str">
        <f>IF(ISBLANK(Sales[[#This Row],[return]]),"No",Sales[[#This Row],[return]])</f>
        <v>No</v>
      </c>
      <c r="O8684" s="2">
        <v>42954</v>
      </c>
      <c r="P8684" s="8" t="str">
        <f>TEXT(DAY(Sales[[#This Row],[OrderDate]]),"ddd")</f>
        <v>Sat</v>
      </c>
      <c r="Q8684" s="8" t="str">
        <f>TEXT(MONTH(Sales[[#This Row],[ShipDate]])*29,"mmm")</f>
        <v>Aug</v>
      </c>
      <c r="R8684">
        <v>63</v>
      </c>
      <c r="S8684" t="s">
        <v>3088</v>
      </c>
      <c r="T8684" t="s">
        <v>90</v>
      </c>
      <c r="U8684">
        <v>21215</v>
      </c>
      <c r="V8684" s="1">
        <v>0</v>
      </c>
      <c r="W8684">
        <v>20</v>
      </c>
      <c r="X8684">
        <v>9</v>
      </c>
      <c r="Y8684">
        <v>78</v>
      </c>
      <c r="AD8684"/>
    </row>
    <row r="8685" spans="1:30" x14ac:dyDescent="0.25">
      <c r="A8685" t="s">
        <v>24</v>
      </c>
      <c r="B8685" s="2">
        <v>43030</v>
      </c>
      <c r="C8685" s="35">
        <f>YEAR(Sales[[#This Row],[ShipDate]])</f>
        <v>2017</v>
      </c>
      <c r="D8685" t="s">
        <v>36</v>
      </c>
      <c r="E8685" t="s">
        <v>69</v>
      </c>
      <c r="F8685" t="s">
        <v>104</v>
      </c>
      <c r="G8685" t="s">
        <v>25</v>
      </c>
      <c r="H8685" t="s">
        <v>399</v>
      </c>
      <c r="I8685" t="s">
        <v>70</v>
      </c>
      <c r="J8685" t="s">
        <v>13</v>
      </c>
      <c r="K8685" t="s">
        <v>275</v>
      </c>
      <c r="L8685" t="s">
        <v>68</v>
      </c>
      <c r="N8685" t="str">
        <f>IF(ISBLANK(Sales[[#This Row],[return]]),"No",Sales[[#This Row],[return]])</f>
        <v>No</v>
      </c>
      <c r="O8685" s="2">
        <v>43023</v>
      </c>
      <c r="P8685" s="8" t="str">
        <f>TEXT(DAY(Sales[[#This Row],[OrderDate]]),"ddd")</f>
        <v>Sun</v>
      </c>
      <c r="Q8685" s="8" t="str">
        <f>TEXT(MONTH(Sales[[#This Row],[ShipDate]])*29,"mmm")</f>
        <v>Oct</v>
      </c>
      <c r="R8685">
        <v>1501</v>
      </c>
      <c r="S8685" t="s">
        <v>332</v>
      </c>
      <c r="T8685" t="s">
        <v>66</v>
      </c>
      <c r="U8685">
        <v>75217</v>
      </c>
      <c r="V8685" s="1">
        <v>0.2</v>
      </c>
      <c r="W8685">
        <v>2</v>
      </c>
      <c r="X8685">
        <v>1</v>
      </c>
      <c r="Y8685">
        <v>4</v>
      </c>
      <c r="AD8685"/>
    </row>
    <row r="8686" spans="1:30" x14ac:dyDescent="0.25">
      <c r="A8686" t="s">
        <v>24</v>
      </c>
      <c r="B8686" s="2">
        <v>43030</v>
      </c>
      <c r="C8686" s="35">
        <f>YEAR(Sales[[#This Row],[ShipDate]])</f>
        <v>2017</v>
      </c>
      <c r="D8686" t="s">
        <v>36</v>
      </c>
      <c r="E8686" t="s">
        <v>69</v>
      </c>
      <c r="F8686" t="s">
        <v>50</v>
      </c>
      <c r="G8686" t="s">
        <v>25</v>
      </c>
      <c r="H8686" t="s">
        <v>399</v>
      </c>
      <c r="I8686" t="s">
        <v>70</v>
      </c>
      <c r="J8686" t="s">
        <v>13</v>
      </c>
      <c r="K8686" t="s">
        <v>275</v>
      </c>
      <c r="L8686" t="s">
        <v>68</v>
      </c>
      <c r="N8686" t="str">
        <f>IF(ISBLANK(Sales[[#This Row],[return]]),"No",Sales[[#This Row],[return]])</f>
        <v>No</v>
      </c>
      <c r="O8686" s="2">
        <v>43023</v>
      </c>
      <c r="P8686" s="8" t="str">
        <f>TEXT(DAY(Sales[[#This Row],[OrderDate]]),"ddd")</f>
        <v>Sun</v>
      </c>
      <c r="Q8686" s="8" t="str">
        <f>TEXT(MONTH(Sales[[#This Row],[ShipDate]])*29,"mmm")</f>
        <v>Oct</v>
      </c>
      <c r="R8686">
        <v>267</v>
      </c>
      <c r="S8686" t="s">
        <v>2168</v>
      </c>
      <c r="T8686" t="s">
        <v>66</v>
      </c>
      <c r="U8686">
        <v>75217</v>
      </c>
      <c r="V8686" s="1">
        <v>0.8</v>
      </c>
      <c r="W8686">
        <v>-7</v>
      </c>
      <c r="X8686">
        <v>10</v>
      </c>
      <c r="Y8686">
        <v>4</v>
      </c>
      <c r="AD8686"/>
    </row>
    <row r="8687" spans="1:30" x14ac:dyDescent="0.25">
      <c r="A8687" t="s">
        <v>10</v>
      </c>
      <c r="B8687" s="2">
        <v>42804</v>
      </c>
      <c r="C8687" s="35">
        <f>YEAR(Sales[[#This Row],[ShipDate]])</f>
        <v>2017</v>
      </c>
      <c r="D8687" t="s">
        <v>607</v>
      </c>
      <c r="E8687" t="s">
        <v>31</v>
      </c>
      <c r="F8687" t="s">
        <v>39</v>
      </c>
      <c r="G8687" t="s">
        <v>25</v>
      </c>
      <c r="H8687" t="s">
        <v>1149</v>
      </c>
      <c r="I8687" t="s">
        <v>1150</v>
      </c>
      <c r="J8687" t="s">
        <v>13</v>
      </c>
      <c r="K8687" t="s">
        <v>85</v>
      </c>
      <c r="L8687" t="s">
        <v>92</v>
      </c>
      <c r="N8687" t="str">
        <f>IF(ISBLANK(Sales[[#This Row],[return]]),"No",Sales[[#This Row],[return]])</f>
        <v>No</v>
      </c>
      <c r="O8687" s="2">
        <v>42804</v>
      </c>
      <c r="P8687" s="8" t="str">
        <f>TEXT(DAY(Sales[[#This Row],[OrderDate]]),"ddd")</f>
        <v>Tue</v>
      </c>
      <c r="Q8687" s="8" t="str">
        <f>TEXT(MONTH(Sales[[#This Row],[ShipDate]])*29,"mmm")</f>
        <v>Mar</v>
      </c>
      <c r="R8687">
        <v>1271</v>
      </c>
      <c r="S8687" t="s">
        <v>609</v>
      </c>
      <c r="T8687" t="s">
        <v>90</v>
      </c>
      <c r="U8687">
        <v>20735</v>
      </c>
      <c r="V8687" s="1">
        <v>0</v>
      </c>
      <c r="W8687">
        <v>25</v>
      </c>
      <c r="X8687">
        <v>6</v>
      </c>
      <c r="Y8687">
        <v>90</v>
      </c>
      <c r="AD8687"/>
    </row>
    <row r="8688" spans="1:30" x14ac:dyDescent="0.25">
      <c r="A8688" t="s">
        <v>40</v>
      </c>
      <c r="B8688" s="2">
        <v>43065</v>
      </c>
      <c r="C8688" s="35">
        <f>YEAR(Sales[[#This Row],[ShipDate]])</f>
        <v>2017</v>
      </c>
      <c r="D8688" t="s">
        <v>36</v>
      </c>
      <c r="E8688" t="s">
        <v>69</v>
      </c>
      <c r="F8688" t="s">
        <v>52</v>
      </c>
      <c r="G8688" t="s">
        <v>25</v>
      </c>
      <c r="H8688" t="s">
        <v>64</v>
      </c>
      <c r="I8688" t="s">
        <v>70</v>
      </c>
      <c r="J8688" t="s">
        <v>13</v>
      </c>
      <c r="K8688" t="s">
        <v>65</v>
      </c>
      <c r="L8688" t="s">
        <v>68</v>
      </c>
      <c r="N8688" t="str">
        <f>IF(ISBLANK(Sales[[#This Row],[return]]),"No",Sales[[#This Row],[return]])</f>
        <v>No</v>
      </c>
      <c r="O8688" s="2">
        <v>43061</v>
      </c>
      <c r="P8688" s="8" t="str">
        <f>TEXT(DAY(Sales[[#This Row],[OrderDate]]),"ddd")</f>
        <v>Sun</v>
      </c>
      <c r="Q8688" s="8" t="str">
        <f>TEXT(MONTH(Sales[[#This Row],[ShipDate]])*29,"mmm")</f>
        <v>Nov</v>
      </c>
      <c r="R8688">
        <v>815</v>
      </c>
      <c r="S8688" t="s">
        <v>67</v>
      </c>
      <c r="T8688" t="s">
        <v>66</v>
      </c>
      <c r="U8688">
        <v>76106</v>
      </c>
      <c r="V8688" s="1">
        <v>0.8</v>
      </c>
      <c r="W8688">
        <v>-124</v>
      </c>
      <c r="X8688">
        <v>5</v>
      </c>
      <c r="Y8688">
        <v>69</v>
      </c>
      <c r="AD8688"/>
    </row>
    <row r="8689" spans="1:30" x14ac:dyDescent="0.25">
      <c r="A8689" t="s">
        <v>40</v>
      </c>
      <c r="B8689" s="2">
        <v>43065</v>
      </c>
      <c r="C8689" s="35">
        <f>YEAR(Sales[[#This Row],[ShipDate]])</f>
        <v>2017</v>
      </c>
      <c r="D8689" t="s">
        <v>36</v>
      </c>
      <c r="E8689" t="s">
        <v>69</v>
      </c>
      <c r="F8689" t="s">
        <v>50</v>
      </c>
      <c r="G8689" t="s">
        <v>25</v>
      </c>
      <c r="H8689" t="s">
        <v>64</v>
      </c>
      <c r="I8689" t="s">
        <v>70</v>
      </c>
      <c r="J8689" t="s">
        <v>13</v>
      </c>
      <c r="K8689" t="s">
        <v>65</v>
      </c>
      <c r="L8689" t="s">
        <v>68</v>
      </c>
      <c r="N8689" t="str">
        <f>IF(ISBLANK(Sales[[#This Row],[return]]),"No",Sales[[#This Row],[return]])</f>
        <v>No</v>
      </c>
      <c r="O8689" s="2">
        <v>43061</v>
      </c>
      <c r="P8689" s="8" t="str">
        <f>TEXT(DAY(Sales[[#This Row],[OrderDate]]),"ddd")</f>
        <v>Sun</v>
      </c>
      <c r="Q8689" s="8" t="str">
        <f>TEXT(MONTH(Sales[[#This Row],[ShipDate]])*29,"mmm")</f>
        <v>Nov</v>
      </c>
      <c r="R8689">
        <v>1520</v>
      </c>
      <c r="S8689" t="s">
        <v>71</v>
      </c>
      <c r="T8689" t="s">
        <v>66</v>
      </c>
      <c r="U8689">
        <v>76106</v>
      </c>
      <c r="V8689" s="1">
        <v>0.8</v>
      </c>
      <c r="W8689">
        <v>-4</v>
      </c>
      <c r="X8689">
        <v>3</v>
      </c>
      <c r="Y8689">
        <v>3</v>
      </c>
      <c r="AD8689"/>
    </row>
    <row r="8690" spans="1:30" x14ac:dyDescent="0.25">
      <c r="A8690" t="s">
        <v>24</v>
      </c>
      <c r="B8690" s="2">
        <v>43015</v>
      </c>
      <c r="C8690" s="35">
        <f>YEAR(Sales[[#This Row],[ShipDate]])</f>
        <v>2017</v>
      </c>
      <c r="D8690" t="s">
        <v>19</v>
      </c>
      <c r="E8690" t="s">
        <v>69</v>
      </c>
      <c r="F8690" t="s">
        <v>39</v>
      </c>
      <c r="G8690" t="s">
        <v>25</v>
      </c>
      <c r="H8690" t="s">
        <v>26</v>
      </c>
      <c r="I8690" t="s">
        <v>32</v>
      </c>
      <c r="J8690" t="s">
        <v>13</v>
      </c>
      <c r="K8690" t="s">
        <v>195</v>
      </c>
      <c r="L8690" t="s">
        <v>30</v>
      </c>
      <c r="N8690" t="str">
        <f>IF(ISBLANK(Sales[[#This Row],[return]]),"No",Sales[[#This Row],[return]])</f>
        <v>No</v>
      </c>
      <c r="O8690" s="2">
        <v>43010</v>
      </c>
      <c r="P8690" s="8" t="str">
        <f>TEXT(DAY(Sales[[#This Row],[OrderDate]]),"ddd")</f>
        <v>Mon</v>
      </c>
      <c r="Q8690" s="8" t="str">
        <f>TEXT(MONTH(Sales[[#This Row],[ShipDate]])*29,"mmm")</f>
        <v>Oct</v>
      </c>
      <c r="R8690">
        <v>584</v>
      </c>
      <c r="S8690" t="s">
        <v>3129</v>
      </c>
      <c r="T8690" t="s">
        <v>28</v>
      </c>
      <c r="U8690">
        <v>90045</v>
      </c>
      <c r="V8690" s="1">
        <v>0</v>
      </c>
      <c r="W8690">
        <v>76</v>
      </c>
      <c r="X8690">
        <v>14</v>
      </c>
      <c r="Y8690">
        <v>270</v>
      </c>
      <c r="AD8690"/>
    </row>
    <row r="8691" spans="1:30" x14ac:dyDescent="0.25">
      <c r="A8691" t="s">
        <v>40</v>
      </c>
      <c r="B8691" s="2">
        <v>43092</v>
      </c>
      <c r="C8691" s="35">
        <f>YEAR(Sales[[#This Row],[ShipDate]])</f>
        <v>2017</v>
      </c>
      <c r="D8691" t="s">
        <v>36</v>
      </c>
      <c r="E8691" t="s">
        <v>18</v>
      </c>
      <c r="F8691" t="s">
        <v>39</v>
      </c>
      <c r="G8691" t="s">
        <v>25</v>
      </c>
      <c r="H8691" t="s">
        <v>171</v>
      </c>
      <c r="I8691" t="s">
        <v>252</v>
      </c>
      <c r="J8691" t="s">
        <v>13</v>
      </c>
      <c r="K8691" t="s">
        <v>850</v>
      </c>
      <c r="L8691" t="s">
        <v>92</v>
      </c>
      <c r="N8691" t="str">
        <f>IF(ISBLANK(Sales[[#This Row],[return]]),"No",Sales[[#This Row],[return]])</f>
        <v>No</v>
      </c>
      <c r="O8691" s="2">
        <v>43087</v>
      </c>
      <c r="P8691" s="8" t="str">
        <f>TEXT(DAY(Sales[[#This Row],[OrderDate]]),"ddd")</f>
        <v>Wed</v>
      </c>
      <c r="Q8691" s="8" t="str">
        <f>TEXT(MONTH(Sales[[#This Row],[ShipDate]])*29,"mmm")</f>
        <v>Dec</v>
      </c>
      <c r="R8691">
        <v>648</v>
      </c>
      <c r="S8691" t="s">
        <v>778</v>
      </c>
      <c r="T8691" t="s">
        <v>90</v>
      </c>
      <c r="U8691">
        <v>45503</v>
      </c>
      <c r="V8691" s="1">
        <v>0.2</v>
      </c>
      <c r="W8691">
        <v>-146</v>
      </c>
      <c r="X8691">
        <v>9</v>
      </c>
      <c r="Y8691">
        <v>647</v>
      </c>
      <c r="AD8691"/>
    </row>
    <row r="8692" spans="1:30" x14ac:dyDescent="0.25">
      <c r="A8692" t="s">
        <v>10</v>
      </c>
      <c r="B8692" s="2">
        <v>42844</v>
      </c>
      <c r="C8692" s="35">
        <f>YEAR(Sales[[#This Row],[ShipDate]])</f>
        <v>2017</v>
      </c>
      <c r="D8692" t="s">
        <v>36</v>
      </c>
      <c r="E8692" t="s">
        <v>31</v>
      </c>
      <c r="F8692" t="s">
        <v>43</v>
      </c>
      <c r="G8692" t="s">
        <v>11</v>
      </c>
      <c r="H8692" t="s">
        <v>26</v>
      </c>
      <c r="I8692" t="s">
        <v>32</v>
      </c>
      <c r="J8692" t="s">
        <v>13</v>
      </c>
      <c r="K8692" t="s">
        <v>2686</v>
      </c>
      <c r="L8692" t="s">
        <v>30</v>
      </c>
      <c r="N8692" t="str">
        <f>IF(ISBLANK(Sales[[#This Row],[return]]),"No",Sales[[#This Row],[return]])</f>
        <v>No</v>
      </c>
      <c r="O8692" s="2">
        <v>42838</v>
      </c>
      <c r="P8692" s="8" t="str">
        <f>TEXT(DAY(Sales[[#This Row],[OrderDate]]),"ddd")</f>
        <v>Fri</v>
      </c>
      <c r="Q8692" s="8" t="str">
        <f>TEXT(MONTH(Sales[[#This Row],[ShipDate]])*29,"mmm")</f>
        <v>Apr</v>
      </c>
      <c r="R8692">
        <v>673</v>
      </c>
      <c r="S8692" t="s">
        <v>1127</v>
      </c>
      <c r="T8692" t="s">
        <v>28</v>
      </c>
      <c r="U8692">
        <v>90036</v>
      </c>
      <c r="V8692" s="1">
        <v>0</v>
      </c>
      <c r="W8692">
        <v>16</v>
      </c>
      <c r="X8692">
        <v>2</v>
      </c>
      <c r="Y8692">
        <v>38</v>
      </c>
      <c r="AD8692"/>
    </row>
    <row r="8693" spans="1:30" x14ac:dyDescent="0.25">
      <c r="A8693" t="s">
        <v>10</v>
      </c>
      <c r="B8693" s="2">
        <v>42844</v>
      </c>
      <c r="C8693" s="35">
        <f>YEAR(Sales[[#This Row],[ShipDate]])</f>
        <v>2017</v>
      </c>
      <c r="D8693" t="s">
        <v>36</v>
      </c>
      <c r="E8693" t="s">
        <v>31</v>
      </c>
      <c r="F8693" t="s">
        <v>52</v>
      </c>
      <c r="G8693" t="s">
        <v>25</v>
      </c>
      <c r="H8693" t="s">
        <v>26</v>
      </c>
      <c r="I8693" t="s">
        <v>32</v>
      </c>
      <c r="J8693" t="s">
        <v>13</v>
      </c>
      <c r="K8693" t="s">
        <v>2686</v>
      </c>
      <c r="L8693" t="s">
        <v>30</v>
      </c>
      <c r="N8693" t="str">
        <f>IF(ISBLANK(Sales[[#This Row],[return]]),"No",Sales[[#This Row],[return]])</f>
        <v>No</v>
      </c>
      <c r="O8693" s="2">
        <v>42838</v>
      </c>
      <c r="P8693" s="8" t="str">
        <f>TEXT(DAY(Sales[[#This Row],[OrderDate]]),"ddd")</f>
        <v>Fri</v>
      </c>
      <c r="Q8693" s="8" t="str">
        <f>TEXT(MONTH(Sales[[#This Row],[ShipDate]])*29,"mmm")</f>
        <v>Apr</v>
      </c>
      <c r="R8693">
        <v>26</v>
      </c>
      <c r="S8693" t="s">
        <v>3124</v>
      </c>
      <c r="T8693" t="s">
        <v>28</v>
      </c>
      <c r="U8693">
        <v>90036</v>
      </c>
      <c r="V8693" s="1">
        <v>0</v>
      </c>
      <c r="W8693">
        <v>30</v>
      </c>
      <c r="X8693">
        <v>2</v>
      </c>
      <c r="Y8693">
        <v>76</v>
      </c>
      <c r="AD8693"/>
    </row>
    <row r="8694" spans="1:30" x14ac:dyDescent="0.25">
      <c r="A8694" t="s">
        <v>10</v>
      </c>
      <c r="B8694" s="2">
        <v>42844</v>
      </c>
      <c r="C8694" s="35">
        <f>YEAR(Sales[[#This Row],[ShipDate]])</f>
        <v>2017</v>
      </c>
      <c r="D8694" t="s">
        <v>36</v>
      </c>
      <c r="E8694" t="s">
        <v>31</v>
      </c>
      <c r="F8694" t="s">
        <v>48</v>
      </c>
      <c r="G8694" t="s">
        <v>46</v>
      </c>
      <c r="H8694" t="s">
        <v>26</v>
      </c>
      <c r="I8694" t="s">
        <v>32</v>
      </c>
      <c r="J8694" t="s">
        <v>13</v>
      </c>
      <c r="K8694" t="s">
        <v>2686</v>
      </c>
      <c r="L8694" t="s">
        <v>30</v>
      </c>
      <c r="N8694" t="str">
        <f>IF(ISBLANK(Sales[[#This Row],[return]]),"No",Sales[[#This Row],[return]])</f>
        <v>No</v>
      </c>
      <c r="O8694" s="2">
        <v>42838</v>
      </c>
      <c r="P8694" s="8" t="str">
        <f>TEXT(DAY(Sales[[#This Row],[OrderDate]]),"ddd")</f>
        <v>Fri</v>
      </c>
      <c r="Q8694" s="8" t="str">
        <f>TEXT(MONTH(Sales[[#This Row],[ShipDate]])*29,"mmm")</f>
        <v>Apr</v>
      </c>
      <c r="R8694">
        <v>33</v>
      </c>
      <c r="S8694" t="s">
        <v>562</v>
      </c>
      <c r="T8694" t="s">
        <v>28</v>
      </c>
      <c r="U8694">
        <v>90036</v>
      </c>
      <c r="V8694" s="1">
        <v>0.2</v>
      </c>
      <c r="W8694">
        <v>19</v>
      </c>
      <c r="X8694">
        <v>2</v>
      </c>
      <c r="Y8694">
        <v>259</v>
      </c>
      <c r="AD8694"/>
    </row>
    <row r="8695" spans="1:30" x14ac:dyDescent="0.25">
      <c r="A8695" t="s">
        <v>40</v>
      </c>
      <c r="B8695" s="2">
        <v>43084</v>
      </c>
      <c r="C8695" s="35">
        <f>YEAR(Sales[[#This Row],[ShipDate]])</f>
        <v>2017</v>
      </c>
      <c r="D8695" t="s">
        <v>36</v>
      </c>
      <c r="E8695" t="s">
        <v>18</v>
      </c>
      <c r="F8695" t="s">
        <v>50</v>
      </c>
      <c r="G8695" t="s">
        <v>25</v>
      </c>
      <c r="H8695" t="s">
        <v>706</v>
      </c>
      <c r="I8695" t="s">
        <v>37</v>
      </c>
      <c r="J8695" t="s">
        <v>13</v>
      </c>
      <c r="K8695" t="s">
        <v>1595</v>
      </c>
      <c r="L8695" t="s">
        <v>17</v>
      </c>
      <c r="N8695" t="str">
        <f>IF(ISBLANK(Sales[[#This Row],[return]]),"No",Sales[[#This Row],[return]])</f>
        <v>No</v>
      </c>
      <c r="O8695" s="2">
        <v>43080</v>
      </c>
      <c r="P8695" s="8" t="str">
        <f>TEXT(DAY(Sales[[#This Row],[OrderDate]]),"ddd")</f>
        <v>Wed</v>
      </c>
      <c r="Q8695" s="8" t="str">
        <f>TEXT(MONTH(Sales[[#This Row],[ShipDate]])*29,"mmm")</f>
        <v>Dec</v>
      </c>
      <c r="R8695">
        <v>43</v>
      </c>
      <c r="S8695" t="s">
        <v>739</v>
      </c>
      <c r="T8695" t="s">
        <v>15</v>
      </c>
      <c r="U8695">
        <v>32216</v>
      </c>
      <c r="V8695" s="1">
        <v>0.7</v>
      </c>
      <c r="W8695">
        <v>-9</v>
      </c>
      <c r="X8695">
        <v>2</v>
      </c>
      <c r="Y8695">
        <v>13</v>
      </c>
      <c r="AD8695"/>
    </row>
    <row r="8696" spans="1:30" x14ac:dyDescent="0.25">
      <c r="A8696" t="s">
        <v>40</v>
      </c>
      <c r="B8696" s="2">
        <v>43093</v>
      </c>
      <c r="C8696" s="35">
        <f>YEAR(Sales[[#This Row],[ShipDate]])</f>
        <v>2017</v>
      </c>
      <c r="D8696" t="s">
        <v>36</v>
      </c>
      <c r="E8696" t="s">
        <v>18</v>
      </c>
      <c r="F8696" t="s">
        <v>39</v>
      </c>
      <c r="G8696" t="s">
        <v>25</v>
      </c>
      <c r="H8696" t="s">
        <v>581</v>
      </c>
      <c r="I8696" t="s">
        <v>70</v>
      </c>
      <c r="J8696" t="s">
        <v>13</v>
      </c>
      <c r="K8696" t="s">
        <v>346</v>
      </c>
      <c r="L8696" t="s">
        <v>68</v>
      </c>
      <c r="N8696" t="str">
        <f>IF(ISBLANK(Sales[[#This Row],[return]]),"No",Sales[[#This Row],[return]])</f>
        <v>No</v>
      </c>
      <c r="O8696" s="2">
        <v>43089</v>
      </c>
      <c r="P8696" s="8" t="str">
        <f>TEXT(DAY(Sales[[#This Row],[OrderDate]]),"ddd")</f>
        <v>Fri</v>
      </c>
      <c r="Q8696" s="8" t="str">
        <f>TEXT(MONTH(Sales[[#This Row],[ShipDate]])*29,"mmm")</f>
        <v>Dec</v>
      </c>
      <c r="R8696">
        <v>661</v>
      </c>
      <c r="S8696" t="s">
        <v>77</v>
      </c>
      <c r="T8696" t="s">
        <v>66</v>
      </c>
      <c r="U8696">
        <v>78745</v>
      </c>
      <c r="V8696" s="1">
        <v>0.2</v>
      </c>
      <c r="W8696">
        <v>-2</v>
      </c>
      <c r="X8696">
        <v>4</v>
      </c>
      <c r="Y8696">
        <v>89</v>
      </c>
      <c r="AD8696"/>
    </row>
    <row r="8697" spans="1:30" x14ac:dyDescent="0.25">
      <c r="A8697" t="s">
        <v>10</v>
      </c>
      <c r="B8697" s="2">
        <v>43076</v>
      </c>
      <c r="C8697" s="35">
        <f>YEAR(Sales[[#This Row],[ShipDate]])</f>
        <v>2017</v>
      </c>
      <c r="D8697" t="s">
        <v>607</v>
      </c>
      <c r="E8697" t="s">
        <v>31</v>
      </c>
      <c r="F8697" t="s">
        <v>59</v>
      </c>
      <c r="G8697" t="s">
        <v>25</v>
      </c>
      <c r="H8697" t="s">
        <v>1827</v>
      </c>
      <c r="I8697" t="s">
        <v>32</v>
      </c>
      <c r="J8697" t="s">
        <v>13</v>
      </c>
      <c r="K8697" t="s">
        <v>486</v>
      </c>
      <c r="L8697" t="s">
        <v>30</v>
      </c>
      <c r="N8697" t="str">
        <f>IF(ISBLANK(Sales[[#This Row],[return]]),"No",Sales[[#This Row],[return]])</f>
        <v>No</v>
      </c>
      <c r="O8697" s="2">
        <v>43076</v>
      </c>
      <c r="P8697" s="8" t="str">
        <f>TEXT(DAY(Sales[[#This Row],[OrderDate]]),"ddd")</f>
        <v>Sat</v>
      </c>
      <c r="Q8697" s="8" t="str">
        <f>TEXT(MONTH(Sales[[#This Row],[ShipDate]])*29,"mmm")</f>
        <v>Dec</v>
      </c>
      <c r="R8697">
        <v>1822</v>
      </c>
      <c r="S8697" t="s">
        <v>2282</v>
      </c>
      <c r="T8697" t="s">
        <v>28</v>
      </c>
      <c r="U8697">
        <v>92503</v>
      </c>
      <c r="V8697" s="1">
        <v>0</v>
      </c>
      <c r="W8697">
        <v>6</v>
      </c>
      <c r="X8697">
        <v>2</v>
      </c>
      <c r="Y8697">
        <v>13</v>
      </c>
      <c r="AD8697"/>
    </row>
    <row r="8698" spans="1:30" x14ac:dyDescent="0.25">
      <c r="A8698" t="s">
        <v>40</v>
      </c>
      <c r="B8698" s="2">
        <v>42832</v>
      </c>
      <c r="C8698" s="35">
        <f>YEAR(Sales[[#This Row],[ShipDate]])</f>
        <v>2017</v>
      </c>
      <c r="D8698" t="s">
        <v>36</v>
      </c>
      <c r="E8698" t="s">
        <v>18</v>
      </c>
      <c r="F8698" t="s">
        <v>52</v>
      </c>
      <c r="G8698" t="s">
        <v>25</v>
      </c>
      <c r="H8698" t="s">
        <v>399</v>
      </c>
      <c r="I8698" t="s">
        <v>70</v>
      </c>
      <c r="J8698" t="s">
        <v>13</v>
      </c>
      <c r="K8698" t="s">
        <v>2158</v>
      </c>
      <c r="L8698" t="s">
        <v>68</v>
      </c>
      <c r="N8698" t="str">
        <f>IF(ISBLANK(Sales[[#This Row],[return]]),"No",Sales[[#This Row],[return]])</f>
        <v>No</v>
      </c>
      <c r="O8698" s="2">
        <v>42827</v>
      </c>
      <c r="P8698" s="8" t="str">
        <f>TEXT(DAY(Sales[[#This Row],[OrderDate]]),"ddd")</f>
        <v>Mon</v>
      </c>
      <c r="Q8698" s="8" t="str">
        <f>TEXT(MONTH(Sales[[#This Row],[ShipDate]])*29,"mmm")</f>
        <v>Apr</v>
      </c>
      <c r="R8698">
        <v>142</v>
      </c>
      <c r="S8698" t="s">
        <v>2049</v>
      </c>
      <c r="T8698" t="s">
        <v>66</v>
      </c>
      <c r="U8698">
        <v>75220</v>
      </c>
      <c r="V8698" s="1">
        <v>0.8</v>
      </c>
      <c r="W8698">
        <v>-80</v>
      </c>
      <c r="X8698">
        <v>2</v>
      </c>
      <c r="Y8698">
        <v>32</v>
      </c>
      <c r="AD8698"/>
    </row>
    <row r="8699" spans="1:30" x14ac:dyDescent="0.25">
      <c r="A8699" t="s">
        <v>40</v>
      </c>
      <c r="B8699" s="2">
        <v>42832</v>
      </c>
      <c r="C8699" s="35">
        <f>YEAR(Sales[[#This Row],[ShipDate]])</f>
        <v>2017</v>
      </c>
      <c r="D8699" t="s">
        <v>36</v>
      </c>
      <c r="E8699" t="s">
        <v>18</v>
      </c>
      <c r="F8699" t="s">
        <v>99</v>
      </c>
      <c r="G8699" t="s">
        <v>46</v>
      </c>
      <c r="H8699" t="s">
        <v>399</v>
      </c>
      <c r="I8699" t="s">
        <v>70</v>
      </c>
      <c r="J8699" t="s">
        <v>13</v>
      </c>
      <c r="K8699" t="s">
        <v>2158</v>
      </c>
      <c r="L8699" t="s">
        <v>68</v>
      </c>
      <c r="N8699" t="str">
        <f>IF(ISBLANK(Sales[[#This Row],[return]]),"No",Sales[[#This Row],[return]])</f>
        <v>No</v>
      </c>
      <c r="O8699" s="2">
        <v>42827</v>
      </c>
      <c r="P8699" s="8" t="str">
        <f>TEXT(DAY(Sales[[#This Row],[OrderDate]]),"ddd")</f>
        <v>Mon</v>
      </c>
      <c r="Q8699" s="8" t="str">
        <f>TEXT(MONTH(Sales[[#This Row],[ShipDate]])*29,"mmm")</f>
        <v>Apr</v>
      </c>
      <c r="R8699">
        <v>140</v>
      </c>
      <c r="S8699" t="s">
        <v>2499</v>
      </c>
      <c r="T8699" t="s">
        <v>66</v>
      </c>
      <c r="U8699">
        <v>75220</v>
      </c>
      <c r="V8699" s="1">
        <v>0.2</v>
      </c>
      <c r="W8699">
        <v>2</v>
      </c>
      <c r="X8699">
        <v>3</v>
      </c>
      <c r="Y8699">
        <v>48</v>
      </c>
      <c r="AD8699"/>
    </row>
    <row r="8700" spans="1:30" x14ac:dyDescent="0.25">
      <c r="A8700" t="s">
        <v>40</v>
      </c>
      <c r="B8700" s="2">
        <v>42832</v>
      </c>
      <c r="C8700" s="35">
        <f>YEAR(Sales[[#This Row],[ShipDate]])</f>
        <v>2017</v>
      </c>
      <c r="D8700" t="s">
        <v>36</v>
      </c>
      <c r="E8700" t="s">
        <v>18</v>
      </c>
      <c r="F8700" t="s">
        <v>99</v>
      </c>
      <c r="G8700" t="s">
        <v>46</v>
      </c>
      <c r="H8700" t="s">
        <v>399</v>
      </c>
      <c r="I8700" t="s">
        <v>70</v>
      </c>
      <c r="J8700" t="s">
        <v>13</v>
      </c>
      <c r="K8700" t="s">
        <v>2158</v>
      </c>
      <c r="L8700" t="s">
        <v>68</v>
      </c>
      <c r="N8700" t="str">
        <f>IF(ISBLANK(Sales[[#This Row],[return]]),"No",Sales[[#This Row],[return]])</f>
        <v>No</v>
      </c>
      <c r="O8700" s="2">
        <v>42827</v>
      </c>
      <c r="P8700" s="8" t="str">
        <f>TEXT(DAY(Sales[[#This Row],[OrderDate]]),"ddd")</f>
        <v>Mon</v>
      </c>
      <c r="Q8700" s="8" t="str">
        <f>TEXT(MONTH(Sales[[#This Row],[ShipDate]])*29,"mmm")</f>
        <v>Apr</v>
      </c>
      <c r="R8700">
        <v>966</v>
      </c>
      <c r="S8700" t="s">
        <v>2333</v>
      </c>
      <c r="T8700" t="s">
        <v>66</v>
      </c>
      <c r="U8700">
        <v>75220</v>
      </c>
      <c r="V8700" s="1">
        <v>0.2</v>
      </c>
      <c r="W8700">
        <v>-1</v>
      </c>
      <c r="X8700">
        <v>7</v>
      </c>
      <c r="Y8700">
        <v>50</v>
      </c>
      <c r="AD8700"/>
    </row>
    <row r="8701" spans="1:30" x14ac:dyDescent="0.25">
      <c r="A8701" t="s">
        <v>24</v>
      </c>
      <c r="B8701" s="2">
        <v>42943</v>
      </c>
      <c r="C8701" s="35">
        <f>YEAR(Sales[[#This Row],[ShipDate]])</f>
        <v>2017</v>
      </c>
      <c r="D8701" t="s">
        <v>36</v>
      </c>
      <c r="E8701" t="s">
        <v>18</v>
      </c>
      <c r="F8701" t="s">
        <v>21</v>
      </c>
      <c r="G8701" t="s">
        <v>11</v>
      </c>
      <c r="H8701" t="s">
        <v>1467</v>
      </c>
      <c r="I8701" t="s">
        <v>120</v>
      </c>
      <c r="J8701" t="s">
        <v>13</v>
      </c>
      <c r="K8701" t="s">
        <v>623</v>
      </c>
      <c r="L8701" t="s">
        <v>68</v>
      </c>
      <c r="N8701" t="str">
        <f>IF(ISBLANK(Sales[[#This Row],[return]]),"No",Sales[[#This Row],[return]])</f>
        <v>No</v>
      </c>
      <c r="O8701" s="2">
        <v>42936</v>
      </c>
      <c r="P8701" s="8" t="str">
        <f>TEXT(DAY(Sales[[#This Row],[OrderDate]]),"ddd")</f>
        <v>Fri</v>
      </c>
      <c r="Q8701" s="8" t="str">
        <f>TEXT(MONTH(Sales[[#This Row],[ShipDate]])*29,"mmm")</f>
        <v>Jul</v>
      </c>
      <c r="R8701">
        <v>1228</v>
      </c>
      <c r="S8701" t="s">
        <v>3118</v>
      </c>
      <c r="T8701" t="s">
        <v>66</v>
      </c>
      <c r="U8701">
        <v>60035</v>
      </c>
      <c r="V8701" s="1">
        <v>0.3</v>
      </c>
      <c r="W8701">
        <v>-126</v>
      </c>
      <c r="X8701">
        <v>4</v>
      </c>
      <c r="Y8701">
        <v>385</v>
      </c>
      <c r="AD8701"/>
    </row>
    <row r="8702" spans="1:30" x14ac:dyDescent="0.25">
      <c r="A8702" t="s">
        <v>24</v>
      </c>
      <c r="B8702" s="2">
        <v>42943</v>
      </c>
      <c r="C8702" s="35">
        <f>YEAR(Sales[[#This Row],[ShipDate]])</f>
        <v>2017</v>
      </c>
      <c r="D8702" t="s">
        <v>36</v>
      </c>
      <c r="E8702" t="s">
        <v>18</v>
      </c>
      <c r="F8702" t="s">
        <v>21</v>
      </c>
      <c r="G8702" t="s">
        <v>11</v>
      </c>
      <c r="H8702" t="s">
        <v>1467</v>
      </c>
      <c r="I8702" t="s">
        <v>120</v>
      </c>
      <c r="J8702" t="s">
        <v>13</v>
      </c>
      <c r="K8702" t="s">
        <v>623</v>
      </c>
      <c r="L8702" t="s">
        <v>68</v>
      </c>
      <c r="N8702" t="str">
        <f>IF(ISBLANK(Sales[[#This Row],[return]]),"No",Sales[[#This Row],[return]])</f>
        <v>No</v>
      </c>
      <c r="O8702" s="2">
        <v>42936</v>
      </c>
      <c r="P8702" s="8" t="str">
        <f>TEXT(DAY(Sales[[#This Row],[OrderDate]]),"ddd")</f>
        <v>Fri</v>
      </c>
      <c r="Q8702" s="8" t="str">
        <f>TEXT(MONTH(Sales[[#This Row],[ShipDate]])*29,"mmm")</f>
        <v>Jul</v>
      </c>
      <c r="R8702">
        <v>168</v>
      </c>
      <c r="S8702" t="s">
        <v>115</v>
      </c>
      <c r="T8702" t="s">
        <v>66</v>
      </c>
      <c r="U8702">
        <v>60035</v>
      </c>
      <c r="V8702" s="1">
        <v>0.3</v>
      </c>
      <c r="W8702">
        <v>-52</v>
      </c>
      <c r="X8702">
        <v>5</v>
      </c>
      <c r="Y8702">
        <v>913</v>
      </c>
      <c r="AD8702"/>
    </row>
    <row r="8703" spans="1:30" x14ac:dyDescent="0.25">
      <c r="A8703" t="s">
        <v>24</v>
      </c>
      <c r="B8703" s="2">
        <v>42943</v>
      </c>
      <c r="C8703" s="35">
        <f>YEAR(Sales[[#This Row],[ShipDate]])</f>
        <v>2017</v>
      </c>
      <c r="D8703" t="s">
        <v>36</v>
      </c>
      <c r="E8703" t="s">
        <v>18</v>
      </c>
      <c r="F8703" t="s">
        <v>50</v>
      </c>
      <c r="G8703" t="s">
        <v>25</v>
      </c>
      <c r="H8703" t="s">
        <v>1467</v>
      </c>
      <c r="I8703" t="s">
        <v>120</v>
      </c>
      <c r="J8703" t="s">
        <v>13</v>
      </c>
      <c r="K8703" t="s">
        <v>623</v>
      </c>
      <c r="L8703" t="s">
        <v>68</v>
      </c>
      <c r="N8703" t="str">
        <f>IF(ISBLANK(Sales[[#This Row],[return]]),"No",Sales[[#This Row],[return]])</f>
        <v>No</v>
      </c>
      <c r="O8703" s="2">
        <v>42936</v>
      </c>
      <c r="P8703" s="8" t="str">
        <f>TEXT(DAY(Sales[[#This Row],[OrderDate]]),"ddd")</f>
        <v>Fri</v>
      </c>
      <c r="Q8703" s="8" t="str">
        <f>TEXT(MONTH(Sales[[#This Row],[ShipDate]])*29,"mmm")</f>
        <v>Jul</v>
      </c>
      <c r="R8703">
        <v>237</v>
      </c>
      <c r="S8703" t="s">
        <v>1070</v>
      </c>
      <c r="T8703" t="s">
        <v>66</v>
      </c>
      <c r="U8703">
        <v>60035</v>
      </c>
      <c r="V8703" s="1">
        <v>0.8</v>
      </c>
      <c r="W8703">
        <v>-4</v>
      </c>
      <c r="X8703">
        <v>5</v>
      </c>
      <c r="Y8703">
        <v>3</v>
      </c>
      <c r="AD8703"/>
    </row>
    <row r="8704" spans="1:30" x14ac:dyDescent="0.25">
      <c r="A8704" t="s">
        <v>24</v>
      </c>
      <c r="B8704" s="2">
        <v>42943</v>
      </c>
      <c r="C8704" s="35">
        <f>YEAR(Sales[[#This Row],[ShipDate]])</f>
        <v>2017</v>
      </c>
      <c r="D8704" t="s">
        <v>36</v>
      </c>
      <c r="E8704" t="s">
        <v>18</v>
      </c>
      <c r="F8704" t="s">
        <v>48</v>
      </c>
      <c r="G8704" t="s">
        <v>46</v>
      </c>
      <c r="H8704" t="s">
        <v>1467</v>
      </c>
      <c r="I8704" t="s">
        <v>120</v>
      </c>
      <c r="J8704" t="s">
        <v>13</v>
      </c>
      <c r="K8704" t="s">
        <v>623</v>
      </c>
      <c r="L8704" t="s">
        <v>68</v>
      </c>
      <c r="N8704" t="str">
        <f>IF(ISBLANK(Sales[[#This Row],[return]]),"No",Sales[[#This Row],[return]])</f>
        <v>No</v>
      </c>
      <c r="O8704" s="2">
        <v>42936</v>
      </c>
      <c r="P8704" s="8" t="str">
        <f>TEXT(DAY(Sales[[#This Row],[OrderDate]]),"ddd")</f>
        <v>Fri</v>
      </c>
      <c r="Q8704" s="8" t="str">
        <f>TEXT(MONTH(Sales[[#This Row],[ShipDate]])*29,"mmm")</f>
        <v>Jul</v>
      </c>
      <c r="R8704">
        <v>1322</v>
      </c>
      <c r="S8704" t="s">
        <v>2452</v>
      </c>
      <c r="T8704" t="s">
        <v>66</v>
      </c>
      <c r="U8704">
        <v>60035</v>
      </c>
      <c r="V8704" s="1">
        <v>0.2</v>
      </c>
      <c r="W8704">
        <v>13</v>
      </c>
      <c r="X8704">
        <v>2</v>
      </c>
      <c r="Y8704">
        <v>154</v>
      </c>
      <c r="AD8704"/>
    </row>
    <row r="8705" spans="1:30" x14ac:dyDescent="0.25">
      <c r="A8705" t="s">
        <v>40</v>
      </c>
      <c r="B8705" s="2">
        <v>42871</v>
      </c>
      <c r="C8705" s="35">
        <f>YEAR(Sales[[#This Row],[ShipDate]])</f>
        <v>2017</v>
      </c>
      <c r="D8705" t="s">
        <v>36</v>
      </c>
      <c r="E8705" t="s">
        <v>18</v>
      </c>
      <c r="F8705" t="s">
        <v>48</v>
      </c>
      <c r="G8705" t="s">
        <v>46</v>
      </c>
      <c r="H8705" t="s">
        <v>684</v>
      </c>
      <c r="I8705" t="s">
        <v>233</v>
      </c>
      <c r="J8705" t="s">
        <v>13</v>
      </c>
      <c r="K8705" t="s">
        <v>1996</v>
      </c>
      <c r="L8705" t="s">
        <v>30</v>
      </c>
      <c r="N8705" t="str">
        <f>IF(ISBLANK(Sales[[#This Row],[return]]),"No",Sales[[#This Row],[return]])</f>
        <v>No</v>
      </c>
      <c r="O8705" s="2">
        <v>42867</v>
      </c>
      <c r="P8705" s="8" t="str">
        <f>TEXT(DAY(Sales[[#This Row],[OrderDate]]),"ddd")</f>
        <v>Thu</v>
      </c>
      <c r="Q8705" s="8" t="str">
        <f>TEXT(MONTH(Sales[[#This Row],[ShipDate]])*29,"mmm")</f>
        <v>May</v>
      </c>
      <c r="R8705">
        <v>1612</v>
      </c>
      <c r="S8705" t="s">
        <v>2482</v>
      </c>
      <c r="T8705" t="s">
        <v>28</v>
      </c>
      <c r="U8705">
        <v>80027</v>
      </c>
      <c r="V8705" s="1">
        <v>0.2</v>
      </c>
      <c r="W8705">
        <v>20</v>
      </c>
      <c r="X8705">
        <v>2</v>
      </c>
      <c r="Y8705">
        <v>202</v>
      </c>
      <c r="AD8705"/>
    </row>
    <row r="8706" spans="1:30" x14ac:dyDescent="0.25">
      <c r="A8706" t="s">
        <v>40</v>
      </c>
      <c r="B8706" s="2">
        <v>43094</v>
      </c>
      <c r="C8706" s="35">
        <f>YEAR(Sales[[#This Row],[ShipDate]])</f>
        <v>2017</v>
      </c>
      <c r="D8706" t="s">
        <v>36</v>
      </c>
      <c r="E8706" t="s">
        <v>18</v>
      </c>
      <c r="F8706" t="s">
        <v>21</v>
      </c>
      <c r="G8706" t="s">
        <v>11</v>
      </c>
      <c r="H8706" t="s">
        <v>164</v>
      </c>
      <c r="I8706" t="s">
        <v>120</v>
      </c>
      <c r="J8706" t="s">
        <v>13</v>
      </c>
      <c r="K8706" t="s">
        <v>219</v>
      </c>
      <c r="L8706" t="s">
        <v>68</v>
      </c>
      <c r="N8706" t="str">
        <f>IF(ISBLANK(Sales[[#This Row],[return]]),"No",Sales[[#This Row],[return]])</f>
        <v>No</v>
      </c>
      <c r="O8706" s="2">
        <v>43089</v>
      </c>
      <c r="P8706" s="8" t="str">
        <f>TEXT(DAY(Sales[[#This Row],[OrderDate]]),"ddd")</f>
        <v>Fri</v>
      </c>
      <c r="Q8706" s="8" t="str">
        <f>TEXT(MONTH(Sales[[#This Row],[ShipDate]])*29,"mmm")</f>
        <v>Dec</v>
      </c>
      <c r="R8706">
        <v>1432</v>
      </c>
      <c r="S8706" t="s">
        <v>1093</v>
      </c>
      <c r="T8706" t="s">
        <v>66</v>
      </c>
      <c r="U8706">
        <v>60623</v>
      </c>
      <c r="V8706" s="1">
        <v>0.3</v>
      </c>
      <c r="W8706">
        <v>-72</v>
      </c>
      <c r="X8706">
        <v>3</v>
      </c>
      <c r="Y8706">
        <v>359</v>
      </c>
      <c r="AD8706"/>
    </row>
    <row r="8707" spans="1:30" x14ac:dyDescent="0.25">
      <c r="A8707" t="s">
        <v>40</v>
      </c>
      <c r="B8707" s="2">
        <v>43094</v>
      </c>
      <c r="C8707" s="35">
        <f>YEAR(Sales[[#This Row],[ShipDate]])</f>
        <v>2017</v>
      </c>
      <c r="D8707" t="s">
        <v>36</v>
      </c>
      <c r="E8707" t="s">
        <v>18</v>
      </c>
      <c r="F8707" t="s">
        <v>48</v>
      </c>
      <c r="G8707" t="s">
        <v>46</v>
      </c>
      <c r="H8707" t="s">
        <v>164</v>
      </c>
      <c r="I8707" t="s">
        <v>120</v>
      </c>
      <c r="J8707" t="s">
        <v>13</v>
      </c>
      <c r="K8707" t="s">
        <v>219</v>
      </c>
      <c r="L8707" t="s">
        <v>68</v>
      </c>
      <c r="N8707" t="str">
        <f>IF(ISBLANK(Sales[[#This Row],[return]]),"No",Sales[[#This Row],[return]])</f>
        <v>No</v>
      </c>
      <c r="O8707" s="2">
        <v>43089</v>
      </c>
      <c r="P8707" s="8" t="str">
        <f>TEXT(DAY(Sales[[#This Row],[OrderDate]]),"ddd")</f>
        <v>Fri</v>
      </c>
      <c r="Q8707" s="8" t="str">
        <f>TEXT(MONTH(Sales[[#This Row],[ShipDate]])*29,"mmm")</f>
        <v>Dec</v>
      </c>
      <c r="R8707">
        <v>145</v>
      </c>
      <c r="S8707" t="s">
        <v>2494</v>
      </c>
      <c r="T8707" t="s">
        <v>66</v>
      </c>
      <c r="U8707">
        <v>60623</v>
      </c>
      <c r="V8707" s="1">
        <v>0.2</v>
      </c>
      <c r="W8707">
        <v>12</v>
      </c>
      <c r="X8707">
        <v>2</v>
      </c>
      <c r="Y8707">
        <v>160</v>
      </c>
      <c r="AD8707"/>
    </row>
    <row r="8708" spans="1:30" x14ac:dyDescent="0.25">
      <c r="A8708" t="s">
        <v>40</v>
      </c>
      <c r="B8708" s="2">
        <v>43094</v>
      </c>
      <c r="C8708" s="35">
        <f>YEAR(Sales[[#This Row],[ShipDate]])</f>
        <v>2017</v>
      </c>
      <c r="D8708" t="s">
        <v>36</v>
      </c>
      <c r="E8708" t="s">
        <v>18</v>
      </c>
      <c r="F8708" t="s">
        <v>99</v>
      </c>
      <c r="G8708" t="s">
        <v>46</v>
      </c>
      <c r="H8708" t="s">
        <v>164</v>
      </c>
      <c r="I8708" t="s">
        <v>120</v>
      </c>
      <c r="J8708" t="s">
        <v>13</v>
      </c>
      <c r="K8708" t="s">
        <v>219</v>
      </c>
      <c r="L8708" t="s">
        <v>68</v>
      </c>
      <c r="N8708" t="str">
        <f>IF(ISBLANK(Sales[[#This Row],[return]]),"No",Sales[[#This Row],[return]])</f>
        <v>No</v>
      </c>
      <c r="O8708" s="2">
        <v>43089</v>
      </c>
      <c r="P8708" s="8" t="str">
        <f>TEXT(DAY(Sales[[#This Row],[OrderDate]]),"ddd")</f>
        <v>Fri</v>
      </c>
      <c r="Q8708" s="8" t="str">
        <f>TEXT(MONTH(Sales[[#This Row],[ShipDate]])*29,"mmm")</f>
        <v>Dec</v>
      </c>
      <c r="R8708">
        <v>1011</v>
      </c>
      <c r="S8708" t="s">
        <v>2503</v>
      </c>
      <c r="T8708" t="s">
        <v>66</v>
      </c>
      <c r="U8708">
        <v>60623</v>
      </c>
      <c r="V8708" s="1">
        <v>0.2</v>
      </c>
      <c r="W8708">
        <v>51</v>
      </c>
      <c r="X8708">
        <v>4</v>
      </c>
      <c r="Y8708">
        <v>256</v>
      </c>
      <c r="AD8708"/>
    </row>
    <row r="8709" spans="1:30" x14ac:dyDescent="0.25">
      <c r="A8709" t="s">
        <v>10</v>
      </c>
      <c r="B8709" s="2">
        <v>43023</v>
      </c>
      <c r="C8709" s="35">
        <f>YEAR(Sales[[#This Row],[ShipDate]])</f>
        <v>2017</v>
      </c>
      <c r="D8709" t="s">
        <v>607</v>
      </c>
      <c r="E8709" t="s">
        <v>18</v>
      </c>
      <c r="F8709" t="s">
        <v>43</v>
      </c>
      <c r="G8709" t="s">
        <v>11</v>
      </c>
      <c r="H8709" t="s">
        <v>399</v>
      </c>
      <c r="I8709" t="s">
        <v>70</v>
      </c>
      <c r="J8709" t="s">
        <v>13</v>
      </c>
      <c r="K8709" t="s">
        <v>14</v>
      </c>
      <c r="L8709" t="s">
        <v>68</v>
      </c>
      <c r="N8709" t="str">
        <f>IF(ISBLANK(Sales[[#This Row],[return]]),"No",Sales[[#This Row],[return]])</f>
        <v>No</v>
      </c>
      <c r="O8709" s="2">
        <v>43023</v>
      </c>
      <c r="P8709" s="8" t="str">
        <f>TEXT(DAY(Sales[[#This Row],[OrderDate]]),"ddd")</f>
        <v>Sun</v>
      </c>
      <c r="Q8709" s="8" t="str">
        <f>TEXT(MONTH(Sales[[#This Row],[ShipDate]])*29,"mmm")</f>
        <v>Oct</v>
      </c>
      <c r="R8709">
        <v>392</v>
      </c>
      <c r="S8709" t="s">
        <v>1260</v>
      </c>
      <c r="T8709" t="s">
        <v>66</v>
      </c>
      <c r="U8709">
        <v>75217</v>
      </c>
      <c r="V8709" s="1">
        <v>0.6</v>
      </c>
      <c r="W8709">
        <v>-95</v>
      </c>
      <c r="X8709">
        <v>6</v>
      </c>
      <c r="Y8709">
        <v>131</v>
      </c>
      <c r="AD8709"/>
    </row>
    <row r="8710" spans="1:30" x14ac:dyDescent="0.25">
      <c r="A8710" t="s">
        <v>10</v>
      </c>
      <c r="B8710" s="2">
        <v>43023</v>
      </c>
      <c r="C8710" s="35">
        <f>YEAR(Sales[[#This Row],[ShipDate]])</f>
        <v>2017</v>
      </c>
      <c r="D8710" t="s">
        <v>607</v>
      </c>
      <c r="E8710" t="s">
        <v>18</v>
      </c>
      <c r="F8710" t="s">
        <v>59</v>
      </c>
      <c r="G8710" t="s">
        <v>25</v>
      </c>
      <c r="H8710" t="s">
        <v>399</v>
      </c>
      <c r="I8710" t="s">
        <v>70</v>
      </c>
      <c r="J8710" t="s">
        <v>13</v>
      </c>
      <c r="K8710" t="s">
        <v>14</v>
      </c>
      <c r="L8710" t="s">
        <v>68</v>
      </c>
      <c r="N8710" t="str">
        <f>IF(ISBLANK(Sales[[#This Row],[return]]),"No",Sales[[#This Row],[return]])</f>
        <v>No</v>
      </c>
      <c r="O8710" s="2">
        <v>43023</v>
      </c>
      <c r="P8710" s="8" t="str">
        <f>TEXT(DAY(Sales[[#This Row],[OrderDate]]),"ddd")</f>
        <v>Sun</v>
      </c>
      <c r="Q8710" s="8" t="str">
        <f>TEXT(MONTH(Sales[[#This Row],[ShipDate]])*29,"mmm")</f>
        <v>Oct</v>
      </c>
      <c r="R8710">
        <v>1785</v>
      </c>
      <c r="S8710" t="s">
        <v>1856</v>
      </c>
      <c r="T8710" t="s">
        <v>66</v>
      </c>
      <c r="U8710">
        <v>75217</v>
      </c>
      <c r="V8710" s="1">
        <v>0.2</v>
      </c>
      <c r="W8710">
        <v>2</v>
      </c>
      <c r="X8710">
        <v>1</v>
      </c>
      <c r="Y8710">
        <v>5</v>
      </c>
      <c r="AD8710"/>
    </row>
    <row r="8711" spans="1:30" x14ac:dyDescent="0.25">
      <c r="A8711" t="s">
        <v>40</v>
      </c>
      <c r="B8711" s="2">
        <v>42902</v>
      </c>
      <c r="C8711" s="35">
        <f>YEAR(Sales[[#This Row],[ShipDate]])</f>
        <v>2017</v>
      </c>
      <c r="D8711" t="s">
        <v>36</v>
      </c>
      <c r="E8711" t="s">
        <v>18</v>
      </c>
      <c r="F8711" t="s">
        <v>43</v>
      </c>
      <c r="G8711" t="s">
        <v>11</v>
      </c>
      <c r="H8711" t="s">
        <v>362</v>
      </c>
      <c r="I8711" t="s">
        <v>365</v>
      </c>
      <c r="J8711" t="s">
        <v>13</v>
      </c>
      <c r="K8711" t="s">
        <v>822</v>
      </c>
      <c r="L8711" t="s">
        <v>17</v>
      </c>
      <c r="N8711" t="str">
        <f>IF(ISBLANK(Sales[[#This Row],[return]]),"No",Sales[[#This Row],[return]])</f>
        <v>No</v>
      </c>
      <c r="O8711" s="2">
        <v>42897</v>
      </c>
      <c r="P8711" s="8" t="str">
        <f>TEXT(DAY(Sales[[#This Row],[OrderDate]]),"ddd")</f>
        <v>Wed</v>
      </c>
      <c r="Q8711" s="8" t="str">
        <f>TEXT(MONTH(Sales[[#This Row],[ShipDate]])*29,"mmm")</f>
        <v>Jun</v>
      </c>
      <c r="R8711">
        <v>487</v>
      </c>
      <c r="S8711" t="s">
        <v>1547</v>
      </c>
      <c r="T8711" t="s">
        <v>15</v>
      </c>
      <c r="U8711">
        <v>71203</v>
      </c>
      <c r="V8711" s="1">
        <v>0</v>
      </c>
      <c r="W8711">
        <v>11</v>
      </c>
      <c r="X8711">
        <v>2</v>
      </c>
      <c r="Y8711">
        <v>29</v>
      </c>
      <c r="AD8711"/>
    </row>
    <row r="8712" spans="1:30" x14ac:dyDescent="0.25">
      <c r="A8712" t="s">
        <v>40</v>
      </c>
      <c r="B8712" s="2">
        <v>42902</v>
      </c>
      <c r="C8712" s="35">
        <f>YEAR(Sales[[#This Row],[ShipDate]])</f>
        <v>2017</v>
      </c>
      <c r="D8712" t="s">
        <v>36</v>
      </c>
      <c r="E8712" t="s">
        <v>18</v>
      </c>
      <c r="F8712" t="s">
        <v>45</v>
      </c>
      <c r="G8712" t="s">
        <v>25</v>
      </c>
      <c r="H8712" t="s">
        <v>362</v>
      </c>
      <c r="I8712" t="s">
        <v>365</v>
      </c>
      <c r="J8712" t="s">
        <v>13</v>
      </c>
      <c r="K8712" t="s">
        <v>822</v>
      </c>
      <c r="L8712" t="s">
        <v>17</v>
      </c>
      <c r="N8712" t="str">
        <f>IF(ISBLANK(Sales[[#This Row],[return]]),"No",Sales[[#This Row],[return]])</f>
        <v>No</v>
      </c>
      <c r="O8712" s="2">
        <v>42897</v>
      </c>
      <c r="P8712" s="8" t="str">
        <f>TEXT(DAY(Sales[[#This Row],[OrderDate]]),"ddd")</f>
        <v>Wed</v>
      </c>
      <c r="Q8712" s="8" t="str">
        <f>TEXT(MONTH(Sales[[#This Row],[ShipDate]])*29,"mmm")</f>
        <v>Jun</v>
      </c>
      <c r="R8712">
        <v>356</v>
      </c>
      <c r="S8712" t="s">
        <v>1638</v>
      </c>
      <c r="T8712" t="s">
        <v>15</v>
      </c>
      <c r="U8712">
        <v>71203</v>
      </c>
      <c r="V8712" s="1">
        <v>0</v>
      </c>
      <c r="W8712">
        <v>16</v>
      </c>
      <c r="X8712">
        <v>2</v>
      </c>
      <c r="Y8712">
        <v>56</v>
      </c>
      <c r="AD8712"/>
    </row>
    <row r="8713" spans="1:30" x14ac:dyDescent="0.25">
      <c r="A8713" t="s">
        <v>40</v>
      </c>
      <c r="B8713" s="2">
        <v>42902</v>
      </c>
      <c r="C8713" s="35">
        <f>YEAR(Sales[[#This Row],[ShipDate]])</f>
        <v>2017</v>
      </c>
      <c r="D8713" t="s">
        <v>36</v>
      </c>
      <c r="E8713" t="s">
        <v>18</v>
      </c>
      <c r="F8713" t="s">
        <v>59</v>
      </c>
      <c r="G8713" t="s">
        <v>25</v>
      </c>
      <c r="H8713" t="s">
        <v>362</v>
      </c>
      <c r="I8713" t="s">
        <v>365</v>
      </c>
      <c r="J8713" t="s">
        <v>13</v>
      </c>
      <c r="K8713" t="s">
        <v>822</v>
      </c>
      <c r="L8713" t="s">
        <v>17</v>
      </c>
      <c r="N8713" t="str">
        <f>IF(ISBLANK(Sales[[#This Row],[return]]),"No",Sales[[#This Row],[return]])</f>
        <v>No</v>
      </c>
      <c r="O8713" s="2">
        <v>42897</v>
      </c>
      <c r="P8713" s="8" t="str">
        <f>TEXT(DAY(Sales[[#This Row],[OrderDate]]),"ddd")</f>
        <v>Wed</v>
      </c>
      <c r="Q8713" s="8" t="str">
        <f>TEXT(MONTH(Sales[[#This Row],[ShipDate]])*29,"mmm")</f>
        <v>Jun</v>
      </c>
      <c r="R8713">
        <v>1827</v>
      </c>
      <c r="S8713" t="s">
        <v>881</v>
      </c>
      <c r="T8713" t="s">
        <v>15</v>
      </c>
      <c r="U8713">
        <v>71203</v>
      </c>
      <c r="V8713" s="1">
        <v>0</v>
      </c>
      <c r="W8713">
        <v>16</v>
      </c>
      <c r="X8713">
        <v>5</v>
      </c>
      <c r="Y8713">
        <v>32</v>
      </c>
      <c r="AD8713"/>
    </row>
    <row r="8714" spans="1:30" x14ac:dyDescent="0.25">
      <c r="A8714" t="s">
        <v>40</v>
      </c>
      <c r="B8714" s="2">
        <v>42902</v>
      </c>
      <c r="C8714" s="35">
        <f>YEAR(Sales[[#This Row],[ShipDate]])</f>
        <v>2017</v>
      </c>
      <c r="D8714" t="s">
        <v>36</v>
      </c>
      <c r="E8714" t="s">
        <v>18</v>
      </c>
      <c r="F8714" t="s">
        <v>50</v>
      </c>
      <c r="G8714" t="s">
        <v>25</v>
      </c>
      <c r="H8714" t="s">
        <v>362</v>
      </c>
      <c r="I8714" t="s">
        <v>365</v>
      </c>
      <c r="J8714" t="s">
        <v>13</v>
      </c>
      <c r="K8714" t="s">
        <v>822</v>
      </c>
      <c r="L8714" t="s">
        <v>17</v>
      </c>
      <c r="N8714" t="str">
        <f>IF(ISBLANK(Sales[[#This Row],[return]]),"No",Sales[[#This Row],[return]])</f>
        <v>No</v>
      </c>
      <c r="O8714" s="2">
        <v>42897</v>
      </c>
      <c r="P8714" s="8" t="str">
        <f>TEXT(DAY(Sales[[#This Row],[OrderDate]]),"ddd")</f>
        <v>Wed</v>
      </c>
      <c r="Q8714" s="8" t="str">
        <f>TEXT(MONTH(Sales[[#This Row],[ShipDate]])*29,"mmm")</f>
        <v>Jun</v>
      </c>
      <c r="R8714">
        <v>1458</v>
      </c>
      <c r="S8714" t="s">
        <v>3235</v>
      </c>
      <c r="T8714" t="s">
        <v>15</v>
      </c>
      <c r="U8714">
        <v>71203</v>
      </c>
      <c r="V8714" s="1">
        <v>0</v>
      </c>
      <c r="W8714">
        <v>17</v>
      </c>
      <c r="X8714">
        <v>7</v>
      </c>
      <c r="Y8714">
        <v>36</v>
      </c>
      <c r="AD8714"/>
    </row>
    <row r="8715" spans="1:30" x14ac:dyDescent="0.25">
      <c r="A8715" t="s">
        <v>40</v>
      </c>
      <c r="B8715" s="2">
        <v>42902</v>
      </c>
      <c r="C8715" s="35">
        <f>YEAR(Sales[[#This Row],[ShipDate]])</f>
        <v>2017</v>
      </c>
      <c r="D8715" t="s">
        <v>36</v>
      </c>
      <c r="E8715" t="s">
        <v>18</v>
      </c>
      <c r="F8715" t="s">
        <v>99</v>
      </c>
      <c r="G8715" t="s">
        <v>46</v>
      </c>
      <c r="H8715" t="s">
        <v>362</v>
      </c>
      <c r="I8715" t="s">
        <v>365</v>
      </c>
      <c r="J8715" t="s">
        <v>13</v>
      </c>
      <c r="K8715" t="s">
        <v>822</v>
      </c>
      <c r="L8715" t="s">
        <v>17</v>
      </c>
      <c r="N8715" t="str">
        <f>IF(ISBLANK(Sales[[#This Row],[return]]),"No",Sales[[#This Row],[return]])</f>
        <v>No</v>
      </c>
      <c r="O8715" s="2">
        <v>42897</v>
      </c>
      <c r="P8715" s="8" t="str">
        <f>TEXT(DAY(Sales[[#This Row],[OrderDate]]),"ddd")</f>
        <v>Wed</v>
      </c>
      <c r="Q8715" s="8" t="str">
        <f>TEXT(MONTH(Sales[[#This Row],[ShipDate]])*29,"mmm")</f>
        <v>Jun</v>
      </c>
      <c r="R8715">
        <v>966</v>
      </c>
      <c r="S8715" t="s">
        <v>2333</v>
      </c>
      <c r="T8715" t="s">
        <v>15</v>
      </c>
      <c r="U8715">
        <v>71203</v>
      </c>
      <c r="V8715" s="1">
        <v>0</v>
      </c>
      <c r="W8715">
        <v>10</v>
      </c>
      <c r="X8715">
        <v>6</v>
      </c>
      <c r="Y8715">
        <v>54</v>
      </c>
      <c r="AD8715"/>
    </row>
    <row r="8716" spans="1:30" x14ac:dyDescent="0.25">
      <c r="A8716" t="s">
        <v>10</v>
      </c>
      <c r="B8716" s="2">
        <v>42955</v>
      </c>
      <c r="C8716" s="35">
        <f>YEAR(Sales[[#This Row],[ShipDate]])</f>
        <v>2017</v>
      </c>
      <c r="D8716" t="s">
        <v>113</v>
      </c>
      <c r="E8716" t="s">
        <v>18</v>
      </c>
      <c r="F8716" t="s">
        <v>43</v>
      </c>
      <c r="G8716" t="s">
        <v>11</v>
      </c>
      <c r="H8716" t="s">
        <v>1095</v>
      </c>
      <c r="I8716" t="s">
        <v>299</v>
      </c>
      <c r="J8716" t="s">
        <v>13</v>
      </c>
      <c r="K8716" t="s">
        <v>66</v>
      </c>
      <c r="L8716" t="s">
        <v>68</v>
      </c>
      <c r="N8716" t="str">
        <f>IF(ISBLANK(Sales[[#This Row],[return]]),"No",Sales[[#This Row],[return]])</f>
        <v>No</v>
      </c>
      <c r="O8716" s="2">
        <v>42954</v>
      </c>
      <c r="P8716" s="8" t="str">
        <f>TEXT(DAY(Sales[[#This Row],[OrderDate]]),"ddd")</f>
        <v>Sat</v>
      </c>
      <c r="Q8716" s="8" t="str">
        <f>TEXT(MONTH(Sales[[#This Row],[ShipDate]])*29,"mmm")</f>
        <v>Aug</v>
      </c>
      <c r="R8716">
        <v>1548</v>
      </c>
      <c r="S8716" t="s">
        <v>3177</v>
      </c>
      <c r="T8716" t="s">
        <v>66</v>
      </c>
      <c r="U8716">
        <v>63122</v>
      </c>
      <c r="V8716" s="1">
        <v>0</v>
      </c>
      <c r="W8716">
        <v>34</v>
      </c>
      <c r="X8716">
        <v>3</v>
      </c>
      <c r="Y8716">
        <v>213</v>
      </c>
      <c r="AD8716"/>
    </row>
    <row r="8717" spans="1:30" x14ac:dyDescent="0.25">
      <c r="A8717" t="s">
        <v>10</v>
      </c>
      <c r="B8717" s="2">
        <v>42955</v>
      </c>
      <c r="C8717" s="35">
        <f>YEAR(Sales[[#This Row],[ShipDate]])</f>
        <v>2017</v>
      </c>
      <c r="D8717" t="s">
        <v>113</v>
      </c>
      <c r="E8717" t="s">
        <v>18</v>
      </c>
      <c r="F8717" t="s">
        <v>50</v>
      </c>
      <c r="G8717" t="s">
        <v>25</v>
      </c>
      <c r="H8717" t="s">
        <v>1095</v>
      </c>
      <c r="I8717" t="s">
        <v>299</v>
      </c>
      <c r="J8717" t="s">
        <v>13</v>
      </c>
      <c r="K8717" t="s">
        <v>66</v>
      </c>
      <c r="L8717" t="s">
        <v>68</v>
      </c>
      <c r="N8717" t="str">
        <f>IF(ISBLANK(Sales[[#This Row],[return]]),"No",Sales[[#This Row],[return]])</f>
        <v>No</v>
      </c>
      <c r="O8717" s="2">
        <v>42954</v>
      </c>
      <c r="P8717" s="8" t="str">
        <f>TEXT(DAY(Sales[[#This Row],[OrderDate]]),"ddd")</f>
        <v>Sat</v>
      </c>
      <c r="Q8717" s="8" t="str">
        <f>TEXT(MONTH(Sales[[#This Row],[ShipDate]])*29,"mmm")</f>
        <v>Aug</v>
      </c>
      <c r="R8717">
        <v>1642</v>
      </c>
      <c r="S8717" t="s">
        <v>3131</v>
      </c>
      <c r="T8717" t="s">
        <v>66</v>
      </c>
      <c r="U8717">
        <v>63122</v>
      </c>
      <c r="V8717" s="1">
        <v>0</v>
      </c>
      <c r="W8717">
        <v>13</v>
      </c>
      <c r="X8717">
        <v>4</v>
      </c>
      <c r="Y8717">
        <v>28</v>
      </c>
      <c r="AD8717"/>
    </row>
    <row r="8718" spans="1:30" x14ac:dyDescent="0.25">
      <c r="A8718" t="s">
        <v>10</v>
      </c>
      <c r="B8718" s="2">
        <v>42823</v>
      </c>
      <c r="C8718" s="35">
        <f>YEAR(Sales[[#This Row],[ShipDate]])</f>
        <v>2017</v>
      </c>
      <c r="D8718" t="s">
        <v>36</v>
      </c>
      <c r="E8718" t="s">
        <v>18</v>
      </c>
      <c r="F8718" t="s">
        <v>23</v>
      </c>
      <c r="G8718" t="s">
        <v>11</v>
      </c>
      <c r="H8718" t="s">
        <v>107</v>
      </c>
      <c r="I8718" t="s">
        <v>70</v>
      </c>
      <c r="J8718" t="s">
        <v>13</v>
      </c>
      <c r="K8718" t="s">
        <v>603</v>
      </c>
      <c r="L8718" t="s">
        <v>68</v>
      </c>
      <c r="N8718" t="str">
        <f>IF(ISBLANK(Sales[[#This Row],[return]]),"No",Sales[[#This Row],[return]])</f>
        <v>No</v>
      </c>
      <c r="O8718" s="2">
        <v>42817</v>
      </c>
      <c r="P8718" s="8" t="str">
        <f>TEXT(DAY(Sales[[#This Row],[OrderDate]]),"ddd")</f>
        <v>Mon</v>
      </c>
      <c r="Q8718" s="8" t="str">
        <f>TEXT(MONTH(Sales[[#This Row],[ShipDate]])*29,"mmm")</f>
        <v>Mar</v>
      </c>
      <c r="R8718">
        <v>748</v>
      </c>
      <c r="S8718" t="s">
        <v>714</v>
      </c>
      <c r="T8718" t="s">
        <v>66</v>
      </c>
      <c r="U8718">
        <v>77095</v>
      </c>
      <c r="V8718" s="1">
        <v>0.3</v>
      </c>
      <c r="W8718">
        <v>-29</v>
      </c>
      <c r="X8718">
        <v>2</v>
      </c>
      <c r="Y8718">
        <v>108</v>
      </c>
      <c r="AD8718"/>
    </row>
    <row r="8719" spans="1:30" x14ac:dyDescent="0.25">
      <c r="A8719" t="s">
        <v>10</v>
      </c>
      <c r="B8719" s="2">
        <v>43093</v>
      </c>
      <c r="C8719" s="35">
        <f>YEAR(Sales[[#This Row],[ShipDate]])</f>
        <v>2017</v>
      </c>
      <c r="D8719" t="s">
        <v>19</v>
      </c>
      <c r="E8719" t="s">
        <v>18</v>
      </c>
      <c r="F8719" t="s">
        <v>38</v>
      </c>
      <c r="G8719" t="s">
        <v>11</v>
      </c>
      <c r="H8719" t="s">
        <v>60</v>
      </c>
      <c r="I8719" t="s">
        <v>63</v>
      </c>
      <c r="J8719" t="s">
        <v>13</v>
      </c>
      <c r="K8719" t="s">
        <v>1121</v>
      </c>
      <c r="L8719" t="s">
        <v>30</v>
      </c>
      <c r="M8719" t="s">
        <v>82</v>
      </c>
      <c r="N8719" t="str">
        <f>IF(ISBLANK(Sales[[#This Row],[return]]),"No",Sales[[#This Row],[return]])</f>
        <v>Yes</v>
      </c>
      <c r="O8719" s="2">
        <v>43090</v>
      </c>
      <c r="P8719" s="8" t="str">
        <f>TEXT(DAY(Sales[[#This Row],[OrderDate]]),"ddd")</f>
        <v>Sat</v>
      </c>
      <c r="Q8719" s="8" t="str">
        <f>TEXT(MONTH(Sales[[#This Row],[ShipDate]])*29,"mmm")</f>
        <v>Dec</v>
      </c>
      <c r="R8719">
        <v>310</v>
      </c>
      <c r="S8719" t="s">
        <v>431</v>
      </c>
      <c r="T8719" t="s">
        <v>28</v>
      </c>
      <c r="U8719">
        <v>98103</v>
      </c>
      <c r="V8719" s="1">
        <v>0</v>
      </c>
      <c r="W8719">
        <v>356</v>
      </c>
      <c r="X8719">
        <v>13</v>
      </c>
      <c r="Y8719">
        <v>1618</v>
      </c>
      <c r="AD8719"/>
    </row>
    <row r="8720" spans="1:30" x14ac:dyDescent="0.25">
      <c r="A8720" t="s">
        <v>10</v>
      </c>
      <c r="B8720" s="2">
        <v>43093</v>
      </c>
      <c r="C8720" s="35">
        <f>YEAR(Sales[[#This Row],[ShipDate]])</f>
        <v>2017</v>
      </c>
      <c r="D8720" t="s">
        <v>19</v>
      </c>
      <c r="E8720" t="s">
        <v>18</v>
      </c>
      <c r="F8720" t="s">
        <v>99</v>
      </c>
      <c r="G8720" t="s">
        <v>46</v>
      </c>
      <c r="H8720" t="s">
        <v>60</v>
      </c>
      <c r="I8720" t="s">
        <v>63</v>
      </c>
      <c r="J8720" t="s">
        <v>13</v>
      </c>
      <c r="K8720" t="s">
        <v>1121</v>
      </c>
      <c r="L8720" t="s">
        <v>30</v>
      </c>
      <c r="M8720" t="s">
        <v>82</v>
      </c>
      <c r="N8720" t="str">
        <f>IF(ISBLANK(Sales[[#This Row],[return]]),"No",Sales[[#This Row],[return]])</f>
        <v>Yes</v>
      </c>
      <c r="O8720" s="2">
        <v>43090</v>
      </c>
      <c r="P8720" s="8" t="str">
        <f>TEXT(DAY(Sales[[#This Row],[OrderDate]]),"ddd")</f>
        <v>Sat</v>
      </c>
      <c r="Q8720" s="8" t="str">
        <f>TEXT(MONTH(Sales[[#This Row],[ShipDate]])*29,"mmm")</f>
        <v>Dec</v>
      </c>
      <c r="R8720">
        <v>600</v>
      </c>
      <c r="S8720" t="s">
        <v>2425</v>
      </c>
      <c r="T8720" t="s">
        <v>28</v>
      </c>
      <c r="U8720">
        <v>98103</v>
      </c>
      <c r="V8720" s="1">
        <v>0</v>
      </c>
      <c r="W8720">
        <v>37</v>
      </c>
      <c r="X8720">
        <v>1</v>
      </c>
      <c r="Y8720">
        <v>100</v>
      </c>
      <c r="AD8720"/>
    </row>
    <row r="8721" spans="1:30" x14ac:dyDescent="0.25">
      <c r="A8721" t="s">
        <v>10</v>
      </c>
      <c r="B8721" s="2">
        <v>43023</v>
      </c>
      <c r="C8721" s="35">
        <f>YEAR(Sales[[#This Row],[ShipDate]])</f>
        <v>2017</v>
      </c>
      <c r="D8721" t="s">
        <v>607</v>
      </c>
      <c r="E8721" t="s">
        <v>18</v>
      </c>
      <c r="F8721" t="s">
        <v>43</v>
      </c>
      <c r="G8721" t="s">
        <v>11</v>
      </c>
      <c r="H8721" t="s">
        <v>1245</v>
      </c>
      <c r="I8721" t="s">
        <v>133</v>
      </c>
      <c r="J8721" t="s">
        <v>13</v>
      </c>
      <c r="K8721" t="s">
        <v>1246</v>
      </c>
      <c r="L8721" t="s">
        <v>68</v>
      </c>
      <c r="N8721" t="str">
        <f>IF(ISBLANK(Sales[[#This Row],[return]]),"No",Sales[[#This Row],[return]])</f>
        <v>No</v>
      </c>
      <c r="O8721" s="2">
        <v>43023</v>
      </c>
      <c r="P8721" s="8" t="str">
        <f>TEXT(DAY(Sales[[#This Row],[OrderDate]]),"ddd")</f>
        <v>Sun</v>
      </c>
      <c r="Q8721" s="8" t="str">
        <f>TEXT(MONTH(Sales[[#This Row],[ShipDate]])*29,"mmm")</f>
        <v>Oct</v>
      </c>
      <c r="R8721">
        <v>491</v>
      </c>
      <c r="S8721" t="s">
        <v>1247</v>
      </c>
      <c r="T8721" t="s">
        <v>66</v>
      </c>
      <c r="U8721">
        <v>48858</v>
      </c>
      <c r="V8721" s="1">
        <v>0</v>
      </c>
      <c r="W8721">
        <v>6</v>
      </c>
      <c r="X8721">
        <v>2</v>
      </c>
      <c r="Y8721">
        <v>17</v>
      </c>
      <c r="AD8721"/>
    </row>
    <row r="8722" spans="1:30" x14ac:dyDescent="0.25">
      <c r="A8722" t="s">
        <v>40</v>
      </c>
      <c r="B8722" s="2">
        <v>42967</v>
      </c>
      <c r="C8722" s="35">
        <f>YEAR(Sales[[#This Row],[ShipDate]])</f>
        <v>2017</v>
      </c>
      <c r="D8722" t="s">
        <v>36</v>
      </c>
      <c r="E8722" t="s">
        <v>31</v>
      </c>
      <c r="F8722" t="s">
        <v>43</v>
      </c>
      <c r="G8722" t="s">
        <v>11</v>
      </c>
      <c r="H8722" t="s">
        <v>88</v>
      </c>
      <c r="I8722" t="s">
        <v>93</v>
      </c>
      <c r="J8722" t="s">
        <v>13</v>
      </c>
      <c r="K8722" t="s">
        <v>547</v>
      </c>
      <c r="L8722" t="s">
        <v>92</v>
      </c>
      <c r="N8722" t="str">
        <f>IF(ISBLANK(Sales[[#This Row],[return]]),"No",Sales[[#This Row],[return]])</f>
        <v>No</v>
      </c>
      <c r="O8722" s="2">
        <v>42963</v>
      </c>
      <c r="P8722" s="8" t="str">
        <f>TEXT(DAY(Sales[[#This Row],[OrderDate]]),"ddd")</f>
        <v>Mon</v>
      </c>
      <c r="Q8722" s="8" t="str">
        <f>TEXT(MONTH(Sales[[#This Row],[ShipDate]])*29,"mmm")</f>
        <v>Aug</v>
      </c>
      <c r="R8722">
        <v>1534</v>
      </c>
      <c r="S8722" t="s">
        <v>3207</v>
      </c>
      <c r="T8722" t="s">
        <v>90</v>
      </c>
      <c r="U8722">
        <v>19134</v>
      </c>
      <c r="V8722" s="1">
        <v>0.2</v>
      </c>
      <c r="W8722">
        <v>0</v>
      </c>
      <c r="X8722">
        <v>3</v>
      </c>
      <c r="Y8722">
        <v>254</v>
      </c>
      <c r="AD8722"/>
    </row>
    <row r="8723" spans="1:30" x14ac:dyDescent="0.25">
      <c r="A8723" t="s">
        <v>40</v>
      </c>
      <c r="B8723" s="2">
        <v>42967</v>
      </c>
      <c r="C8723" s="35">
        <f>YEAR(Sales[[#This Row],[ShipDate]])</f>
        <v>2017</v>
      </c>
      <c r="D8723" t="s">
        <v>36</v>
      </c>
      <c r="E8723" t="s">
        <v>31</v>
      </c>
      <c r="F8723" t="s">
        <v>59</v>
      </c>
      <c r="G8723" t="s">
        <v>25</v>
      </c>
      <c r="H8723" t="s">
        <v>88</v>
      </c>
      <c r="I8723" t="s">
        <v>93</v>
      </c>
      <c r="J8723" t="s">
        <v>13</v>
      </c>
      <c r="K8723" t="s">
        <v>547</v>
      </c>
      <c r="L8723" t="s">
        <v>92</v>
      </c>
      <c r="N8723" t="str">
        <f>IF(ISBLANK(Sales[[#This Row],[return]]),"No",Sales[[#This Row],[return]])</f>
        <v>No</v>
      </c>
      <c r="O8723" s="2">
        <v>42963</v>
      </c>
      <c r="P8723" s="8" t="str">
        <f>TEXT(DAY(Sales[[#This Row],[OrderDate]]),"ddd")</f>
        <v>Mon</v>
      </c>
      <c r="Q8723" s="8" t="str">
        <f>TEXT(MONTH(Sales[[#This Row],[ShipDate]])*29,"mmm")</f>
        <v>Aug</v>
      </c>
      <c r="R8723">
        <v>1832</v>
      </c>
      <c r="S8723" t="s">
        <v>1748</v>
      </c>
      <c r="T8723" t="s">
        <v>90</v>
      </c>
      <c r="U8723">
        <v>19134</v>
      </c>
      <c r="V8723" s="1">
        <v>0.2</v>
      </c>
      <c r="W8723">
        <v>4</v>
      </c>
      <c r="X8723">
        <v>2</v>
      </c>
      <c r="Y8723">
        <v>10</v>
      </c>
      <c r="AD8723"/>
    </row>
    <row r="8724" spans="1:30" x14ac:dyDescent="0.25">
      <c r="A8724" t="s">
        <v>40</v>
      </c>
      <c r="B8724" s="2">
        <v>42967</v>
      </c>
      <c r="C8724" s="35">
        <f>YEAR(Sales[[#This Row],[ShipDate]])</f>
        <v>2017</v>
      </c>
      <c r="D8724" t="s">
        <v>36</v>
      </c>
      <c r="E8724" t="s">
        <v>31</v>
      </c>
      <c r="F8724" t="s">
        <v>59</v>
      </c>
      <c r="G8724" t="s">
        <v>25</v>
      </c>
      <c r="H8724" t="s">
        <v>88</v>
      </c>
      <c r="I8724" t="s">
        <v>93</v>
      </c>
      <c r="J8724" t="s">
        <v>13</v>
      </c>
      <c r="K8724" t="s">
        <v>547</v>
      </c>
      <c r="L8724" t="s">
        <v>92</v>
      </c>
      <c r="N8724" t="str">
        <f>IF(ISBLANK(Sales[[#This Row],[return]]),"No",Sales[[#This Row],[return]])</f>
        <v>No</v>
      </c>
      <c r="O8724" s="2">
        <v>42963</v>
      </c>
      <c r="P8724" s="8" t="str">
        <f>TEXT(DAY(Sales[[#This Row],[OrderDate]]),"ddd")</f>
        <v>Mon</v>
      </c>
      <c r="Q8724" s="8" t="str">
        <f>TEXT(MONTH(Sales[[#This Row],[ShipDate]])*29,"mmm")</f>
        <v>Aug</v>
      </c>
      <c r="R8724">
        <v>1789</v>
      </c>
      <c r="S8724" t="s">
        <v>1792</v>
      </c>
      <c r="T8724" t="s">
        <v>90</v>
      </c>
      <c r="U8724">
        <v>19134</v>
      </c>
      <c r="V8724" s="1">
        <v>0.2</v>
      </c>
      <c r="W8724">
        <v>3</v>
      </c>
      <c r="X8724">
        <v>3</v>
      </c>
      <c r="Y8724">
        <v>10</v>
      </c>
      <c r="AD8724"/>
    </row>
    <row r="8725" spans="1:30" x14ac:dyDescent="0.25">
      <c r="A8725" t="s">
        <v>40</v>
      </c>
      <c r="B8725" s="2">
        <v>42967</v>
      </c>
      <c r="C8725" s="35">
        <f>YEAR(Sales[[#This Row],[ShipDate]])</f>
        <v>2017</v>
      </c>
      <c r="D8725" t="s">
        <v>36</v>
      </c>
      <c r="E8725" t="s">
        <v>31</v>
      </c>
      <c r="F8725" t="s">
        <v>50</v>
      </c>
      <c r="G8725" t="s">
        <v>25</v>
      </c>
      <c r="H8725" t="s">
        <v>88</v>
      </c>
      <c r="I8725" t="s">
        <v>93</v>
      </c>
      <c r="J8725" t="s">
        <v>13</v>
      </c>
      <c r="K8725" t="s">
        <v>547</v>
      </c>
      <c r="L8725" t="s">
        <v>92</v>
      </c>
      <c r="N8725" t="str">
        <f>IF(ISBLANK(Sales[[#This Row],[return]]),"No",Sales[[#This Row],[return]])</f>
        <v>No</v>
      </c>
      <c r="O8725" s="2">
        <v>42963</v>
      </c>
      <c r="P8725" s="8" t="str">
        <f>TEXT(DAY(Sales[[#This Row],[OrderDate]]),"ddd")</f>
        <v>Mon</v>
      </c>
      <c r="Q8725" s="8" t="str">
        <f>TEXT(MONTH(Sales[[#This Row],[ShipDate]])*29,"mmm")</f>
        <v>Aug</v>
      </c>
      <c r="R8725">
        <v>237</v>
      </c>
      <c r="S8725" t="s">
        <v>3142</v>
      </c>
      <c r="T8725" t="s">
        <v>90</v>
      </c>
      <c r="U8725">
        <v>19134</v>
      </c>
      <c r="V8725" s="1">
        <v>0.7</v>
      </c>
      <c r="W8725">
        <v>-2</v>
      </c>
      <c r="X8725">
        <v>2</v>
      </c>
      <c r="Y8725">
        <v>3</v>
      </c>
      <c r="AD8725"/>
    </row>
    <row r="8726" spans="1:30" x14ac:dyDescent="0.25">
      <c r="A8726" t="s">
        <v>40</v>
      </c>
      <c r="B8726" s="2">
        <v>42967</v>
      </c>
      <c r="C8726" s="35">
        <f>YEAR(Sales[[#This Row],[ShipDate]])</f>
        <v>2017</v>
      </c>
      <c r="D8726" t="s">
        <v>36</v>
      </c>
      <c r="E8726" t="s">
        <v>31</v>
      </c>
      <c r="F8726" t="s">
        <v>50</v>
      </c>
      <c r="G8726" t="s">
        <v>25</v>
      </c>
      <c r="H8726" t="s">
        <v>88</v>
      </c>
      <c r="I8726" t="s">
        <v>93</v>
      </c>
      <c r="J8726" t="s">
        <v>13</v>
      </c>
      <c r="K8726" t="s">
        <v>547</v>
      </c>
      <c r="L8726" t="s">
        <v>92</v>
      </c>
      <c r="N8726" t="str">
        <f>IF(ISBLANK(Sales[[#This Row],[return]]),"No",Sales[[#This Row],[return]])</f>
        <v>No</v>
      </c>
      <c r="O8726" s="2">
        <v>42963</v>
      </c>
      <c r="P8726" s="8" t="str">
        <f>TEXT(DAY(Sales[[#This Row],[OrderDate]]),"ddd")</f>
        <v>Mon</v>
      </c>
      <c r="Q8726" s="8" t="str">
        <f>TEXT(MONTH(Sales[[#This Row],[ShipDate]])*29,"mmm")</f>
        <v>Aug</v>
      </c>
      <c r="R8726">
        <v>241</v>
      </c>
      <c r="S8726" t="s">
        <v>1722</v>
      </c>
      <c r="T8726" t="s">
        <v>90</v>
      </c>
      <c r="U8726">
        <v>19134</v>
      </c>
      <c r="V8726" s="1">
        <v>0.7</v>
      </c>
      <c r="W8726">
        <v>-3</v>
      </c>
      <c r="X8726">
        <v>3</v>
      </c>
      <c r="Y8726">
        <v>4</v>
      </c>
      <c r="AD8726"/>
    </row>
    <row r="8727" spans="1:30" x14ac:dyDescent="0.25">
      <c r="A8727" t="s">
        <v>40</v>
      </c>
      <c r="B8727" s="2">
        <v>42967</v>
      </c>
      <c r="C8727" s="35">
        <f>YEAR(Sales[[#This Row],[ShipDate]])</f>
        <v>2017</v>
      </c>
      <c r="D8727" t="s">
        <v>36</v>
      </c>
      <c r="E8727" t="s">
        <v>31</v>
      </c>
      <c r="F8727" t="s">
        <v>99</v>
      </c>
      <c r="G8727" t="s">
        <v>46</v>
      </c>
      <c r="H8727" t="s">
        <v>88</v>
      </c>
      <c r="I8727" t="s">
        <v>93</v>
      </c>
      <c r="J8727" t="s">
        <v>13</v>
      </c>
      <c r="K8727" t="s">
        <v>547</v>
      </c>
      <c r="L8727" t="s">
        <v>92</v>
      </c>
      <c r="N8727" t="str">
        <f>IF(ISBLANK(Sales[[#This Row],[return]]),"No",Sales[[#This Row],[return]])</f>
        <v>No</v>
      </c>
      <c r="O8727" s="2">
        <v>42963</v>
      </c>
      <c r="P8727" s="8" t="str">
        <f>TEXT(DAY(Sales[[#This Row],[OrderDate]]),"ddd")</f>
        <v>Mon</v>
      </c>
      <c r="Q8727" s="8" t="str">
        <f>TEXT(MONTH(Sales[[#This Row],[ShipDate]])*29,"mmm")</f>
        <v>Aug</v>
      </c>
      <c r="R8727">
        <v>1408</v>
      </c>
      <c r="S8727" t="s">
        <v>2578</v>
      </c>
      <c r="T8727" t="s">
        <v>90</v>
      </c>
      <c r="U8727">
        <v>19134</v>
      </c>
      <c r="V8727" s="1">
        <v>0.2</v>
      </c>
      <c r="W8727">
        <v>-5</v>
      </c>
      <c r="X8727">
        <v>3</v>
      </c>
      <c r="Y8727">
        <v>31</v>
      </c>
      <c r="AD8727"/>
    </row>
    <row r="8728" spans="1:30" x14ac:dyDescent="0.25">
      <c r="A8728" t="s">
        <v>40</v>
      </c>
      <c r="B8728" s="2">
        <v>42967</v>
      </c>
      <c r="C8728" s="35">
        <f>YEAR(Sales[[#This Row],[ShipDate]])</f>
        <v>2017</v>
      </c>
      <c r="D8728" t="s">
        <v>36</v>
      </c>
      <c r="E8728" t="s">
        <v>31</v>
      </c>
      <c r="F8728" t="s">
        <v>48</v>
      </c>
      <c r="G8728" t="s">
        <v>46</v>
      </c>
      <c r="H8728" t="s">
        <v>88</v>
      </c>
      <c r="I8728" t="s">
        <v>93</v>
      </c>
      <c r="J8728" t="s">
        <v>13</v>
      </c>
      <c r="K8728" t="s">
        <v>547</v>
      </c>
      <c r="L8728" t="s">
        <v>92</v>
      </c>
      <c r="N8728" t="str">
        <f>IF(ISBLANK(Sales[[#This Row],[return]]),"No",Sales[[#This Row],[return]])</f>
        <v>No</v>
      </c>
      <c r="O8728" s="2">
        <v>42963</v>
      </c>
      <c r="P8728" s="8" t="str">
        <f>TEXT(DAY(Sales[[#This Row],[OrderDate]]),"ddd")</f>
        <v>Mon</v>
      </c>
      <c r="Q8728" s="8" t="str">
        <f>TEXT(MONTH(Sales[[#This Row],[ShipDate]])*29,"mmm")</f>
        <v>Aug</v>
      </c>
      <c r="R8728">
        <v>436</v>
      </c>
      <c r="S8728" t="s">
        <v>2538</v>
      </c>
      <c r="T8728" t="s">
        <v>90</v>
      </c>
      <c r="U8728">
        <v>19134</v>
      </c>
      <c r="V8728" s="1">
        <v>0.4</v>
      </c>
      <c r="W8728">
        <v>-113</v>
      </c>
      <c r="X8728">
        <v>4</v>
      </c>
      <c r="Y8728">
        <v>520</v>
      </c>
      <c r="AD8728"/>
    </row>
    <row r="8729" spans="1:30" x14ac:dyDescent="0.25">
      <c r="A8729" t="s">
        <v>10</v>
      </c>
      <c r="B8729" s="2">
        <v>43001</v>
      </c>
      <c r="C8729" s="35">
        <f>YEAR(Sales[[#This Row],[ShipDate]])</f>
        <v>2017</v>
      </c>
      <c r="D8729" t="s">
        <v>36</v>
      </c>
      <c r="E8729" t="s">
        <v>18</v>
      </c>
      <c r="F8729" t="s">
        <v>23</v>
      </c>
      <c r="G8729" t="s">
        <v>11</v>
      </c>
      <c r="H8729" t="s">
        <v>146</v>
      </c>
      <c r="I8729" t="s">
        <v>149</v>
      </c>
      <c r="J8729" t="s">
        <v>13</v>
      </c>
      <c r="K8729" t="s">
        <v>1516</v>
      </c>
      <c r="L8729" t="s">
        <v>92</v>
      </c>
      <c r="N8729" t="str">
        <f>IF(ISBLANK(Sales[[#This Row],[return]]),"No",Sales[[#This Row],[return]])</f>
        <v>No</v>
      </c>
      <c r="O8729" s="2">
        <v>42995</v>
      </c>
      <c r="P8729" s="8" t="str">
        <f>TEXT(DAY(Sales[[#This Row],[OrderDate]]),"ddd")</f>
        <v>Tue</v>
      </c>
      <c r="Q8729" s="8" t="str">
        <f>TEXT(MONTH(Sales[[#This Row],[ShipDate]])*29,"mmm")</f>
        <v>Sep</v>
      </c>
      <c r="R8729">
        <v>1214</v>
      </c>
      <c r="S8729" t="s">
        <v>1256</v>
      </c>
      <c r="T8729" t="s">
        <v>90</v>
      </c>
      <c r="U8729">
        <v>10035</v>
      </c>
      <c r="V8729" s="1">
        <v>0.1</v>
      </c>
      <c r="W8729">
        <v>9</v>
      </c>
      <c r="X8729">
        <v>2</v>
      </c>
      <c r="Y8729">
        <v>200</v>
      </c>
      <c r="AD8729"/>
    </row>
    <row r="8730" spans="1:30" x14ac:dyDescent="0.25">
      <c r="A8730" t="s">
        <v>10</v>
      </c>
      <c r="B8730" s="2">
        <v>43001</v>
      </c>
      <c r="C8730" s="35">
        <f>YEAR(Sales[[#This Row],[ShipDate]])</f>
        <v>2017</v>
      </c>
      <c r="D8730" t="s">
        <v>36</v>
      </c>
      <c r="E8730" t="s">
        <v>18</v>
      </c>
      <c r="F8730" t="s">
        <v>21</v>
      </c>
      <c r="G8730" t="s">
        <v>11</v>
      </c>
      <c r="H8730" t="s">
        <v>146</v>
      </c>
      <c r="I8730" t="s">
        <v>149</v>
      </c>
      <c r="J8730" t="s">
        <v>13</v>
      </c>
      <c r="K8730" t="s">
        <v>1516</v>
      </c>
      <c r="L8730" t="s">
        <v>92</v>
      </c>
      <c r="N8730" t="str">
        <f>IF(ISBLANK(Sales[[#This Row],[return]]),"No",Sales[[#This Row],[return]])</f>
        <v>No</v>
      </c>
      <c r="O8730" s="2">
        <v>42995</v>
      </c>
      <c r="P8730" s="8" t="str">
        <f>TEXT(DAY(Sales[[#This Row],[OrderDate]]),"ddd")</f>
        <v>Tue</v>
      </c>
      <c r="Q8730" s="8" t="str">
        <f>TEXT(MONTH(Sales[[#This Row],[ShipDate]])*29,"mmm")</f>
        <v>Sep</v>
      </c>
      <c r="R8730">
        <v>530</v>
      </c>
      <c r="S8730" t="s">
        <v>1163</v>
      </c>
      <c r="T8730" t="s">
        <v>90</v>
      </c>
      <c r="U8730">
        <v>10035</v>
      </c>
      <c r="V8730" s="1">
        <v>0.2</v>
      </c>
      <c r="W8730">
        <v>-25</v>
      </c>
      <c r="X8730">
        <v>5</v>
      </c>
      <c r="Y8730">
        <v>2004</v>
      </c>
      <c r="AD8730"/>
    </row>
    <row r="8731" spans="1:30" x14ac:dyDescent="0.25">
      <c r="A8731" t="s">
        <v>10</v>
      </c>
      <c r="B8731" s="2">
        <v>43001</v>
      </c>
      <c r="C8731" s="35">
        <f>YEAR(Sales[[#This Row],[ShipDate]])</f>
        <v>2017</v>
      </c>
      <c r="D8731" t="s">
        <v>36</v>
      </c>
      <c r="E8731" t="s">
        <v>18</v>
      </c>
      <c r="F8731" t="s">
        <v>21</v>
      </c>
      <c r="G8731" t="s">
        <v>11</v>
      </c>
      <c r="H8731" t="s">
        <v>146</v>
      </c>
      <c r="I8731" t="s">
        <v>149</v>
      </c>
      <c r="J8731" t="s">
        <v>13</v>
      </c>
      <c r="K8731" t="s">
        <v>1516</v>
      </c>
      <c r="L8731" t="s">
        <v>92</v>
      </c>
      <c r="N8731" t="str">
        <f>IF(ISBLANK(Sales[[#This Row],[return]]),"No",Sales[[#This Row],[return]])</f>
        <v>No</v>
      </c>
      <c r="O8731" s="2">
        <v>42995</v>
      </c>
      <c r="P8731" s="8" t="str">
        <f>TEXT(DAY(Sales[[#This Row],[OrderDate]]),"ddd")</f>
        <v>Tue</v>
      </c>
      <c r="Q8731" s="8" t="str">
        <f>TEXT(MONTH(Sales[[#This Row],[ShipDate]])*29,"mmm")</f>
        <v>Sep</v>
      </c>
      <c r="R8731">
        <v>1358</v>
      </c>
      <c r="S8731" t="s">
        <v>101</v>
      </c>
      <c r="T8731" t="s">
        <v>90</v>
      </c>
      <c r="U8731">
        <v>10035</v>
      </c>
      <c r="V8731" s="1">
        <v>0.2</v>
      </c>
      <c r="W8731">
        <v>159</v>
      </c>
      <c r="X8731">
        <v>6</v>
      </c>
      <c r="Y8731">
        <v>4229</v>
      </c>
      <c r="AD8731"/>
    </row>
    <row r="8732" spans="1:30" x14ac:dyDescent="0.25">
      <c r="A8732" t="s">
        <v>10</v>
      </c>
      <c r="B8732" s="2">
        <v>43001</v>
      </c>
      <c r="C8732" s="35">
        <f>YEAR(Sales[[#This Row],[ShipDate]])</f>
        <v>2017</v>
      </c>
      <c r="D8732" t="s">
        <v>36</v>
      </c>
      <c r="E8732" t="s">
        <v>18</v>
      </c>
      <c r="F8732" t="s">
        <v>59</v>
      </c>
      <c r="G8732" t="s">
        <v>25</v>
      </c>
      <c r="H8732" t="s">
        <v>146</v>
      </c>
      <c r="I8732" t="s">
        <v>149</v>
      </c>
      <c r="J8732" t="s">
        <v>13</v>
      </c>
      <c r="K8732" t="s">
        <v>1516</v>
      </c>
      <c r="L8732" t="s">
        <v>92</v>
      </c>
      <c r="N8732" t="str">
        <f>IF(ISBLANK(Sales[[#This Row],[return]]),"No",Sales[[#This Row],[return]])</f>
        <v>No</v>
      </c>
      <c r="O8732" s="2">
        <v>42995</v>
      </c>
      <c r="P8732" s="8" t="str">
        <f>TEXT(DAY(Sales[[#This Row],[OrderDate]]),"ddd")</f>
        <v>Tue</v>
      </c>
      <c r="Q8732" s="8" t="str">
        <f>TEXT(MONTH(Sales[[#This Row],[ShipDate]])*29,"mmm")</f>
        <v>Sep</v>
      </c>
      <c r="R8732">
        <v>539</v>
      </c>
      <c r="S8732" t="s">
        <v>752</v>
      </c>
      <c r="T8732" t="s">
        <v>90</v>
      </c>
      <c r="U8732">
        <v>10035</v>
      </c>
      <c r="V8732" s="1">
        <v>0</v>
      </c>
      <c r="W8732">
        <v>53</v>
      </c>
      <c r="X8732">
        <v>2</v>
      </c>
      <c r="Y8732">
        <v>111</v>
      </c>
      <c r="AD8732"/>
    </row>
    <row r="8733" spans="1:30" x14ac:dyDescent="0.25">
      <c r="A8733" t="s">
        <v>10</v>
      </c>
      <c r="B8733" s="2">
        <v>43001</v>
      </c>
      <c r="C8733" s="35">
        <f>YEAR(Sales[[#This Row],[ShipDate]])</f>
        <v>2017</v>
      </c>
      <c r="D8733" t="s">
        <v>36</v>
      </c>
      <c r="E8733" t="s">
        <v>18</v>
      </c>
      <c r="F8733" t="s">
        <v>39</v>
      </c>
      <c r="G8733" t="s">
        <v>25</v>
      </c>
      <c r="H8733" t="s">
        <v>146</v>
      </c>
      <c r="I8733" t="s">
        <v>149</v>
      </c>
      <c r="J8733" t="s">
        <v>13</v>
      </c>
      <c r="K8733" t="s">
        <v>1516</v>
      </c>
      <c r="L8733" t="s">
        <v>92</v>
      </c>
      <c r="N8733" t="str">
        <f>IF(ISBLANK(Sales[[#This Row],[return]]),"No",Sales[[#This Row],[return]])</f>
        <v>No</v>
      </c>
      <c r="O8733" s="2">
        <v>42995</v>
      </c>
      <c r="P8733" s="8" t="str">
        <f>TEXT(DAY(Sales[[#This Row],[OrderDate]]),"ddd")</f>
        <v>Tue</v>
      </c>
      <c r="Q8733" s="8" t="str">
        <f>TEXT(MONTH(Sales[[#This Row],[ShipDate]])*29,"mmm")</f>
        <v>Sep</v>
      </c>
      <c r="R8733">
        <v>581</v>
      </c>
      <c r="S8733" t="s">
        <v>717</v>
      </c>
      <c r="T8733" t="s">
        <v>90</v>
      </c>
      <c r="U8733">
        <v>10035</v>
      </c>
      <c r="V8733" s="1">
        <v>0</v>
      </c>
      <c r="W8733">
        <v>27</v>
      </c>
      <c r="X8733">
        <v>4</v>
      </c>
      <c r="Y8733">
        <v>95</v>
      </c>
      <c r="AD8733"/>
    </row>
    <row r="8734" spans="1:30" x14ac:dyDescent="0.25">
      <c r="A8734" t="s">
        <v>10</v>
      </c>
      <c r="B8734" s="2">
        <v>43001</v>
      </c>
      <c r="C8734" s="35">
        <f>YEAR(Sales[[#This Row],[ShipDate]])</f>
        <v>2017</v>
      </c>
      <c r="D8734" t="s">
        <v>36</v>
      </c>
      <c r="E8734" t="s">
        <v>18</v>
      </c>
      <c r="F8734" t="s">
        <v>39</v>
      </c>
      <c r="G8734" t="s">
        <v>25</v>
      </c>
      <c r="H8734" t="s">
        <v>146</v>
      </c>
      <c r="I8734" t="s">
        <v>149</v>
      </c>
      <c r="J8734" t="s">
        <v>13</v>
      </c>
      <c r="K8734" t="s">
        <v>1516</v>
      </c>
      <c r="L8734" t="s">
        <v>92</v>
      </c>
      <c r="N8734" t="str">
        <f>IF(ISBLANK(Sales[[#This Row],[return]]),"No",Sales[[#This Row],[return]])</f>
        <v>No</v>
      </c>
      <c r="O8734" s="2">
        <v>42995</v>
      </c>
      <c r="P8734" s="8" t="str">
        <f>TEXT(DAY(Sales[[#This Row],[OrderDate]]),"ddd")</f>
        <v>Tue</v>
      </c>
      <c r="Q8734" s="8" t="str">
        <f>TEXT(MONTH(Sales[[#This Row],[ShipDate]])*29,"mmm")</f>
        <v>Sep</v>
      </c>
      <c r="R8734">
        <v>1666</v>
      </c>
      <c r="S8734" t="s">
        <v>704</v>
      </c>
      <c r="T8734" t="s">
        <v>90</v>
      </c>
      <c r="U8734">
        <v>10035</v>
      </c>
      <c r="V8734" s="1">
        <v>0</v>
      </c>
      <c r="W8734">
        <v>1</v>
      </c>
      <c r="X8734">
        <v>5</v>
      </c>
      <c r="Y8734">
        <v>15</v>
      </c>
      <c r="AD8734"/>
    </row>
    <row r="8735" spans="1:30" x14ac:dyDescent="0.25">
      <c r="A8735" t="s">
        <v>10</v>
      </c>
      <c r="B8735" s="2">
        <v>43001</v>
      </c>
      <c r="C8735" s="35">
        <f>YEAR(Sales[[#This Row],[ShipDate]])</f>
        <v>2017</v>
      </c>
      <c r="D8735" t="s">
        <v>36</v>
      </c>
      <c r="E8735" t="s">
        <v>18</v>
      </c>
      <c r="F8735" t="s">
        <v>33</v>
      </c>
      <c r="G8735" t="s">
        <v>25</v>
      </c>
      <c r="H8735" t="s">
        <v>146</v>
      </c>
      <c r="I8735" t="s">
        <v>149</v>
      </c>
      <c r="J8735" t="s">
        <v>13</v>
      </c>
      <c r="K8735" t="s">
        <v>1516</v>
      </c>
      <c r="L8735" t="s">
        <v>92</v>
      </c>
      <c r="N8735" t="str">
        <f>IF(ISBLANK(Sales[[#This Row],[return]]),"No",Sales[[#This Row],[return]])</f>
        <v>No</v>
      </c>
      <c r="O8735" s="2">
        <v>42995</v>
      </c>
      <c r="P8735" s="8" t="str">
        <f>TEXT(DAY(Sales[[#This Row],[OrderDate]]),"ddd")</f>
        <v>Tue</v>
      </c>
      <c r="Q8735" s="8" t="str">
        <f>TEXT(MONTH(Sales[[#This Row],[ShipDate]])*29,"mmm")</f>
        <v>Sep</v>
      </c>
      <c r="R8735">
        <v>193</v>
      </c>
      <c r="S8735" t="s">
        <v>143</v>
      </c>
      <c r="T8735" t="s">
        <v>90</v>
      </c>
      <c r="U8735">
        <v>10035</v>
      </c>
      <c r="V8735" s="1">
        <v>0</v>
      </c>
      <c r="W8735">
        <v>41</v>
      </c>
      <c r="X8735">
        <v>7</v>
      </c>
      <c r="Y8735">
        <v>88</v>
      </c>
      <c r="AD8735"/>
    </row>
    <row r="8736" spans="1:30" x14ac:dyDescent="0.25">
      <c r="A8736" t="s">
        <v>10</v>
      </c>
      <c r="B8736" s="2">
        <v>43001</v>
      </c>
      <c r="C8736" s="35">
        <f>YEAR(Sales[[#This Row],[ShipDate]])</f>
        <v>2017</v>
      </c>
      <c r="D8736" t="s">
        <v>36</v>
      </c>
      <c r="E8736" t="s">
        <v>18</v>
      </c>
      <c r="F8736" t="s">
        <v>99</v>
      </c>
      <c r="G8736" t="s">
        <v>46</v>
      </c>
      <c r="H8736" t="s">
        <v>146</v>
      </c>
      <c r="I8736" t="s">
        <v>149</v>
      </c>
      <c r="J8736" t="s">
        <v>13</v>
      </c>
      <c r="K8736" t="s">
        <v>1516</v>
      </c>
      <c r="L8736" t="s">
        <v>92</v>
      </c>
      <c r="N8736" t="str">
        <f>IF(ISBLANK(Sales[[#This Row],[return]]),"No",Sales[[#This Row],[return]])</f>
        <v>No</v>
      </c>
      <c r="O8736" s="2">
        <v>42995</v>
      </c>
      <c r="P8736" s="8" t="str">
        <f>TEXT(DAY(Sales[[#This Row],[OrderDate]]),"ddd")</f>
        <v>Tue</v>
      </c>
      <c r="Q8736" s="8" t="str">
        <f>TEXT(MONTH(Sales[[#This Row],[ShipDate]])*29,"mmm")</f>
        <v>Sep</v>
      </c>
      <c r="R8736">
        <v>1278</v>
      </c>
      <c r="S8736" t="s">
        <v>2355</v>
      </c>
      <c r="T8736" t="s">
        <v>90</v>
      </c>
      <c r="U8736">
        <v>10035</v>
      </c>
      <c r="V8736" s="1">
        <v>0</v>
      </c>
      <c r="W8736">
        <v>218</v>
      </c>
      <c r="X8736">
        <v>2</v>
      </c>
      <c r="Y8736">
        <v>660</v>
      </c>
      <c r="AD8736"/>
    </row>
    <row r="8737" spans="1:30" x14ac:dyDescent="0.25">
      <c r="A8737" t="s">
        <v>10</v>
      </c>
      <c r="B8737" s="2">
        <v>43001</v>
      </c>
      <c r="C8737" s="35">
        <f>YEAR(Sales[[#This Row],[ShipDate]])</f>
        <v>2017</v>
      </c>
      <c r="D8737" t="s">
        <v>36</v>
      </c>
      <c r="E8737" t="s">
        <v>18</v>
      </c>
      <c r="F8737" t="s">
        <v>48</v>
      </c>
      <c r="G8737" t="s">
        <v>46</v>
      </c>
      <c r="H8737" t="s">
        <v>146</v>
      </c>
      <c r="I8737" t="s">
        <v>149</v>
      </c>
      <c r="J8737" t="s">
        <v>13</v>
      </c>
      <c r="K8737" t="s">
        <v>1516</v>
      </c>
      <c r="L8737" t="s">
        <v>92</v>
      </c>
      <c r="N8737" t="str">
        <f>IF(ISBLANK(Sales[[#This Row],[return]]),"No",Sales[[#This Row],[return]])</f>
        <v>No</v>
      </c>
      <c r="O8737" s="2">
        <v>42995</v>
      </c>
      <c r="P8737" s="8" t="str">
        <f>TEXT(DAY(Sales[[#This Row],[OrderDate]]),"ddd")</f>
        <v>Tue</v>
      </c>
      <c r="Q8737" s="8" t="str">
        <f>TEXT(MONTH(Sales[[#This Row],[ShipDate]])*29,"mmm")</f>
        <v>Sep</v>
      </c>
      <c r="R8737">
        <v>453</v>
      </c>
      <c r="S8737" t="s">
        <v>1048</v>
      </c>
      <c r="T8737" t="s">
        <v>90</v>
      </c>
      <c r="U8737">
        <v>10035</v>
      </c>
      <c r="V8737" s="1">
        <v>0</v>
      </c>
      <c r="W8737">
        <v>59</v>
      </c>
      <c r="X8737">
        <v>3</v>
      </c>
      <c r="Y8737">
        <v>210</v>
      </c>
      <c r="AD8737"/>
    </row>
    <row r="8738" spans="1:30" x14ac:dyDescent="0.25">
      <c r="A8738" t="s">
        <v>10</v>
      </c>
      <c r="B8738" s="2">
        <v>43001</v>
      </c>
      <c r="C8738" s="35">
        <f>YEAR(Sales[[#This Row],[ShipDate]])</f>
        <v>2017</v>
      </c>
      <c r="D8738" t="s">
        <v>36</v>
      </c>
      <c r="E8738" t="s">
        <v>18</v>
      </c>
      <c r="F8738" t="s">
        <v>48</v>
      </c>
      <c r="G8738" t="s">
        <v>46</v>
      </c>
      <c r="H8738" t="s">
        <v>146</v>
      </c>
      <c r="I8738" t="s">
        <v>149</v>
      </c>
      <c r="J8738" t="s">
        <v>13</v>
      </c>
      <c r="K8738" t="s">
        <v>1516</v>
      </c>
      <c r="L8738" t="s">
        <v>92</v>
      </c>
      <c r="N8738" t="str">
        <f>IF(ISBLANK(Sales[[#This Row],[return]]),"No",Sales[[#This Row],[return]])</f>
        <v>No</v>
      </c>
      <c r="O8738" s="2">
        <v>42995</v>
      </c>
      <c r="P8738" s="8" t="str">
        <f>TEXT(DAY(Sales[[#This Row],[OrderDate]]),"ddd")</f>
        <v>Tue</v>
      </c>
      <c r="Q8738" s="8" t="str">
        <f>TEXT(MONTH(Sales[[#This Row],[ShipDate]])*29,"mmm")</f>
        <v>Sep</v>
      </c>
      <c r="R8738">
        <v>147</v>
      </c>
      <c r="S8738" t="s">
        <v>2334</v>
      </c>
      <c r="T8738" t="s">
        <v>90</v>
      </c>
      <c r="U8738">
        <v>10035</v>
      </c>
      <c r="V8738" s="1">
        <v>0</v>
      </c>
      <c r="W8738">
        <v>1</v>
      </c>
      <c r="X8738">
        <v>4</v>
      </c>
      <c r="Y8738">
        <v>68</v>
      </c>
      <c r="AD8738"/>
    </row>
    <row r="8739" spans="1:30" x14ac:dyDescent="0.25">
      <c r="A8739" t="s">
        <v>40</v>
      </c>
      <c r="B8739" s="2">
        <v>43079</v>
      </c>
      <c r="C8739" s="35">
        <f>YEAR(Sales[[#This Row],[ShipDate]])</f>
        <v>2017</v>
      </c>
      <c r="D8739" t="s">
        <v>36</v>
      </c>
      <c r="E8739" t="s">
        <v>18</v>
      </c>
      <c r="F8739" t="s">
        <v>43</v>
      </c>
      <c r="G8739" t="s">
        <v>11</v>
      </c>
      <c r="H8739" t="s">
        <v>146</v>
      </c>
      <c r="I8739" t="s">
        <v>149</v>
      </c>
      <c r="J8739" t="s">
        <v>13</v>
      </c>
      <c r="K8739" t="s">
        <v>1512</v>
      </c>
      <c r="L8739" t="s">
        <v>92</v>
      </c>
      <c r="N8739" t="str">
        <f>IF(ISBLANK(Sales[[#This Row],[return]]),"No",Sales[[#This Row],[return]])</f>
        <v>No</v>
      </c>
      <c r="O8739" s="2">
        <v>43075</v>
      </c>
      <c r="P8739" s="8" t="str">
        <f>TEXT(DAY(Sales[[#This Row],[OrderDate]]),"ddd")</f>
        <v>Fri</v>
      </c>
      <c r="Q8739" s="8" t="str">
        <f>TEXT(MONTH(Sales[[#This Row],[ShipDate]])*29,"mmm")</f>
        <v>Dec</v>
      </c>
      <c r="R8739">
        <v>1447</v>
      </c>
      <c r="S8739" t="s">
        <v>3204</v>
      </c>
      <c r="T8739" t="s">
        <v>90</v>
      </c>
      <c r="U8739">
        <v>10009</v>
      </c>
      <c r="V8739" s="1">
        <v>0</v>
      </c>
      <c r="W8739">
        <v>42</v>
      </c>
      <c r="X8739">
        <v>4</v>
      </c>
      <c r="Y8739">
        <v>114</v>
      </c>
      <c r="AD8739"/>
    </row>
    <row r="8740" spans="1:30" x14ac:dyDescent="0.25">
      <c r="A8740" t="s">
        <v>40</v>
      </c>
      <c r="B8740" s="2">
        <v>43079</v>
      </c>
      <c r="C8740" s="35">
        <f>YEAR(Sales[[#This Row],[ShipDate]])</f>
        <v>2017</v>
      </c>
      <c r="D8740" t="s">
        <v>36</v>
      </c>
      <c r="E8740" t="s">
        <v>18</v>
      </c>
      <c r="F8740" t="s">
        <v>59</v>
      </c>
      <c r="G8740" t="s">
        <v>25</v>
      </c>
      <c r="H8740" t="s">
        <v>146</v>
      </c>
      <c r="I8740" t="s">
        <v>149</v>
      </c>
      <c r="J8740" t="s">
        <v>13</v>
      </c>
      <c r="K8740" t="s">
        <v>1512</v>
      </c>
      <c r="L8740" t="s">
        <v>92</v>
      </c>
      <c r="N8740" t="str">
        <f>IF(ISBLANK(Sales[[#This Row],[return]]),"No",Sales[[#This Row],[return]])</f>
        <v>No</v>
      </c>
      <c r="O8740" s="2">
        <v>43075</v>
      </c>
      <c r="P8740" s="8" t="str">
        <f>TEXT(DAY(Sales[[#This Row],[OrderDate]]),"ddd")</f>
        <v>Fri</v>
      </c>
      <c r="Q8740" s="8" t="str">
        <f>TEXT(MONTH(Sales[[#This Row],[ShipDate]])*29,"mmm")</f>
        <v>Dec</v>
      </c>
      <c r="R8740">
        <v>1823</v>
      </c>
      <c r="S8740" t="s">
        <v>2175</v>
      </c>
      <c r="T8740" t="s">
        <v>90</v>
      </c>
      <c r="U8740">
        <v>10009</v>
      </c>
      <c r="V8740" s="1">
        <v>0</v>
      </c>
      <c r="W8740">
        <v>3</v>
      </c>
      <c r="X8740">
        <v>1</v>
      </c>
      <c r="Y8740">
        <v>6</v>
      </c>
      <c r="AD8740"/>
    </row>
    <row r="8741" spans="1:30" x14ac:dyDescent="0.25">
      <c r="A8741" t="s">
        <v>40</v>
      </c>
      <c r="B8741" s="2">
        <v>43079</v>
      </c>
      <c r="C8741" s="35">
        <f>YEAR(Sales[[#This Row],[ShipDate]])</f>
        <v>2017</v>
      </c>
      <c r="D8741" t="s">
        <v>36</v>
      </c>
      <c r="E8741" t="s">
        <v>18</v>
      </c>
      <c r="F8741" t="s">
        <v>59</v>
      </c>
      <c r="G8741" t="s">
        <v>25</v>
      </c>
      <c r="H8741" t="s">
        <v>146</v>
      </c>
      <c r="I8741" t="s">
        <v>149</v>
      </c>
      <c r="J8741" t="s">
        <v>13</v>
      </c>
      <c r="K8741" t="s">
        <v>1512</v>
      </c>
      <c r="L8741" t="s">
        <v>92</v>
      </c>
      <c r="N8741" t="str">
        <f>IF(ISBLANK(Sales[[#This Row],[return]]),"No",Sales[[#This Row],[return]])</f>
        <v>No</v>
      </c>
      <c r="O8741" s="2">
        <v>43075</v>
      </c>
      <c r="P8741" s="8" t="str">
        <f>TEXT(DAY(Sales[[#This Row],[OrderDate]]),"ddd")</f>
        <v>Fri</v>
      </c>
      <c r="Q8741" s="8" t="str">
        <f>TEXT(MONTH(Sales[[#This Row],[ShipDate]])*29,"mmm")</f>
        <v>Dec</v>
      </c>
      <c r="R8741">
        <v>1696</v>
      </c>
      <c r="S8741" t="s">
        <v>2140</v>
      </c>
      <c r="T8741" t="s">
        <v>90</v>
      </c>
      <c r="U8741">
        <v>10009</v>
      </c>
      <c r="V8741" s="1">
        <v>0</v>
      </c>
      <c r="W8741">
        <v>21</v>
      </c>
      <c r="X8741">
        <v>7</v>
      </c>
      <c r="Y8741">
        <v>42</v>
      </c>
      <c r="AD8741"/>
    </row>
    <row r="8742" spans="1:30" x14ac:dyDescent="0.25">
      <c r="A8742" t="s">
        <v>40</v>
      </c>
      <c r="B8742" s="2">
        <v>43079</v>
      </c>
      <c r="C8742" s="35">
        <f>YEAR(Sales[[#This Row],[ShipDate]])</f>
        <v>2017</v>
      </c>
      <c r="D8742" t="s">
        <v>36</v>
      </c>
      <c r="E8742" t="s">
        <v>18</v>
      </c>
      <c r="F8742" t="s">
        <v>99</v>
      </c>
      <c r="G8742" t="s">
        <v>46</v>
      </c>
      <c r="H8742" t="s">
        <v>146</v>
      </c>
      <c r="I8742" t="s">
        <v>149</v>
      </c>
      <c r="J8742" t="s">
        <v>13</v>
      </c>
      <c r="K8742" t="s">
        <v>1512</v>
      </c>
      <c r="L8742" t="s">
        <v>92</v>
      </c>
      <c r="N8742" t="str">
        <f>IF(ISBLANK(Sales[[#This Row],[return]]),"No",Sales[[#This Row],[return]])</f>
        <v>No</v>
      </c>
      <c r="O8742" s="2">
        <v>43075</v>
      </c>
      <c r="P8742" s="8" t="str">
        <f>TEXT(DAY(Sales[[#This Row],[OrderDate]]),"ddd")</f>
        <v>Fri</v>
      </c>
      <c r="Q8742" s="8" t="str">
        <f>TEXT(MONTH(Sales[[#This Row],[ShipDate]])*29,"mmm")</f>
        <v>Dec</v>
      </c>
      <c r="R8742">
        <v>1026</v>
      </c>
      <c r="S8742" t="s">
        <v>2356</v>
      </c>
      <c r="T8742" t="s">
        <v>90</v>
      </c>
      <c r="U8742">
        <v>10009</v>
      </c>
      <c r="V8742" s="1">
        <v>0</v>
      </c>
      <c r="W8742">
        <v>97</v>
      </c>
      <c r="X8742">
        <v>9</v>
      </c>
      <c r="Y8742">
        <v>1620</v>
      </c>
      <c r="AD8742"/>
    </row>
    <row r="8743" spans="1:30" x14ac:dyDescent="0.25">
      <c r="A8743" t="s">
        <v>10</v>
      </c>
      <c r="B8743" s="2">
        <v>42969</v>
      </c>
      <c r="C8743" s="35">
        <f>YEAR(Sales[[#This Row],[ShipDate]])</f>
        <v>2017</v>
      </c>
      <c r="D8743" t="s">
        <v>36</v>
      </c>
      <c r="E8743" t="s">
        <v>18</v>
      </c>
      <c r="F8743" t="s">
        <v>45</v>
      </c>
      <c r="G8743" t="s">
        <v>25</v>
      </c>
      <c r="H8743" t="s">
        <v>271</v>
      </c>
      <c r="I8743" t="s">
        <v>169</v>
      </c>
      <c r="J8743" t="s">
        <v>13</v>
      </c>
      <c r="K8743" t="s">
        <v>1308</v>
      </c>
      <c r="L8743" t="s">
        <v>30</v>
      </c>
      <c r="M8743" t="s">
        <v>82</v>
      </c>
      <c r="N8743" t="str">
        <f>IF(ISBLANK(Sales[[#This Row],[return]]),"No",Sales[[#This Row],[return]])</f>
        <v>Yes</v>
      </c>
      <c r="O8743" s="2">
        <v>42963</v>
      </c>
      <c r="P8743" s="8" t="str">
        <f>TEXT(DAY(Sales[[#This Row],[OrderDate]]),"ddd")</f>
        <v>Mon</v>
      </c>
      <c r="Q8743" s="8" t="str">
        <f>TEXT(MONTH(Sales[[#This Row],[ShipDate]])*29,"mmm")</f>
        <v>Aug</v>
      </c>
      <c r="R8743">
        <v>1163</v>
      </c>
      <c r="S8743" t="s">
        <v>2092</v>
      </c>
      <c r="T8743" t="s">
        <v>28</v>
      </c>
      <c r="U8743">
        <v>85023</v>
      </c>
      <c r="V8743" s="1">
        <v>0.2</v>
      </c>
      <c r="W8743">
        <v>0</v>
      </c>
      <c r="X8743">
        <v>1</v>
      </c>
      <c r="Y8743">
        <v>2</v>
      </c>
      <c r="AD8743"/>
    </row>
    <row r="8744" spans="1:30" x14ac:dyDescent="0.25">
      <c r="A8744" t="s">
        <v>10</v>
      </c>
      <c r="B8744" s="2">
        <v>42969</v>
      </c>
      <c r="C8744" s="35">
        <f>YEAR(Sales[[#This Row],[ShipDate]])</f>
        <v>2017</v>
      </c>
      <c r="D8744" t="s">
        <v>36</v>
      </c>
      <c r="E8744" t="s">
        <v>18</v>
      </c>
      <c r="F8744" t="s">
        <v>33</v>
      </c>
      <c r="G8744" t="s">
        <v>25</v>
      </c>
      <c r="H8744" t="s">
        <v>271</v>
      </c>
      <c r="I8744" t="s">
        <v>169</v>
      </c>
      <c r="J8744" t="s">
        <v>13</v>
      </c>
      <c r="K8744" t="s">
        <v>1308</v>
      </c>
      <c r="L8744" t="s">
        <v>30</v>
      </c>
      <c r="M8744" t="s">
        <v>82</v>
      </c>
      <c r="N8744" t="str">
        <f>IF(ISBLANK(Sales[[#This Row],[return]]),"No",Sales[[#This Row],[return]])</f>
        <v>Yes</v>
      </c>
      <c r="O8744" s="2">
        <v>42963</v>
      </c>
      <c r="P8744" s="8" t="str">
        <f>TEXT(DAY(Sales[[#This Row],[OrderDate]]),"ddd")</f>
        <v>Mon</v>
      </c>
      <c r="Q8744" s="8" t="str">
        <f>TEXT(MONTH(Sales[[#This Row],[ShipDate]])*29,"mmm")</f>
        <v>Aug</v>
      </c>
      <c r="R8744">
        <v>196</v>
      </c>
      <c r="S8744" t="s">
        <v>2211</v>
      </c>
      <c r="T8744" t="s">
        <v>28</v>
      </c>
      <c r="U8744">
        <v>85023</v>
      </c>
      <c r="V8744" s="1">
        <v>0.2</v>
      </c>
      <c r="W8744">
        <v>2</v>
      </c>
      <c r="X8744">
        <v>2</v>
      </c>
      <c r="Y8744">
        <v>5</v>
      </c>
      <c r="AD8744"/>
    </row>
    <row r="8745" spans="1:30" x14ac:dyDescent="0.25">
      <c r="A8745" t="s">
        <v>10</v>
      </c>
      <c r="B8745" s="2">
        <v>42969</v>
      </c>
      <c r="C8745" s="35">
        <f>YEAR(Sales[[#This Row],[ShipDate]])</f>
        <v>2017</v>
      </c>
      <c r="D8745" t="s">
        <v>36</v>
      </c>
      <c r="E8745" t="s">
        <v>18</v>
      </c>
      <c r="F8745" t="s">
        <v>59</v>
      </c>
      <c r="G8745" t="s">
        <v>25</v>
      </c>
      <c r="H8745" t="s">
        <v>271</v>
      </c>
      <c r="I8745" t="s">
        <v>169</v>
      </c>
      <c r="J8745" t="s">
        <v>13</v>
      </c>
      <c r="K8745" t="s">
        <v>1308</v>
      </c>
      <c r="L8745" t="s">
        <v>30</v>
      </c>
      <c r="M8745" t="s">
        <v>82</v>
      </c>
      <c r="N8745" t="str">
        <f>IF(ISBLANK(Sales[[#This Row],[return]]),"No",Sales[[#This Row],[return]])</f>
        <v>Yes</v>
      </c>
      <c r="O8745" s="2">
        <v>42963</v>
      </c>
      <c r="P8745" s="8" t="str">
        <f>TEXT(DAY(Sales[[#This Row],[OrderDate]]),"ddd")</f>
        <v>Mon</v>
      </c>
      <c r="Q8745" s="8" t="str">
        <f>TEXT(MONTH(Sales[[#This Row],[ShipDate]])*29,"mmm")</f>
        <v>Aug</v>
      </c>
      <c r="R8745">
        <v>1682</v>
      </c>
      <c r="S8745" t="s">
        <v>1973</v>
      </c>
      <c r="T8745" t="s">
        <v>28</v>
      </c>
      <c r="U8745">
        <v>85023</v>
      </c>
      <c r="V8745" s="1">
        <v>0.2</v>
      </c>
      <c r="W8745">
        <v>106</v>
      </c>
      <c r="X8745">
        <v>8</v>
      </c>
      <c r="Y8745">
        <v>313</v>
      </c>
      <c r="AD8745"/>
    </row>
    <row r="8746" spans="1:30" x14ac:dyDescent="0.25">
      <c r="A8746" t="s">
        <v>10</v>
      </c>
      <c r="B8746" s="2">
        <v>42969</v>
      </c>
      <c r="C8746" s="35">
        <f>YEAR(Sales[[#This Row],[ShipDate]])</f>
        <v>2017</v>
      </c>
      <c r="D8746" t="s">
        <v>36</v>
      </c>
      <c r="E8746" t="s">
        <v>18</v>
      </c>
      <c r="F8746" t="s">
        <v>48</v>
      </c>
      <c r="G8746" t="s">
        <v>46</v>
      </c>
      <c r="H8746" t="s">
        <v>271</v>
      </c>
      <c r="I8746" t="s">
        <v>169</v>
      </c>
      <c r="J8746" t="s">
        <v>13</v>
      </c>
      <c r="K8746" t="s">
        <v>1308</v>
      </c>
      <c r="L8746" t="s">
        <v>30</v>
      </c>
      <c r="M8746" t="s">
        <v>82</v>
      </c>
      <c r="N8746" t="str">
        <f>IF(ISBLANK(Sales[[#This Row],[return]]),"No",Sales[[#This Row],[return]])</f>
        <v>Yes</v>
      </c>
      <c r="O8746" s="2">
        <v>42963</v>
      </c>
      <c r="P8746" s="8" t="str">
        <f>TEXT(DAY(Sales[[#This Row],[OrderDate]]),"ddd")</f>
        <v>Mon</v>
      </c>
      <c r="Q8746" s="8" t="str">
        <f>TEXT(MONTH(Sales[[#This Row],[ShipDate]])*29,"mmm")</f>
        <v>Aug</v>
      </c>
      <c r="R8746">
        <v>1399</v>
      </c>
      <c r="S8746" t="s">
        <v>2551</v>
      </c>
      <c r="T8746" t="s">
        <v>28</v>
      </c>
      <c r="U8746">
        <v>85023</v>
      </c>
      <c r="V8746" s="1">
        <v>0.2</v>
      </c>
      <c r="W8746">
        <v>211</v>
      </c>
      <c r="X8746">
        <v>5</v>
      </c>
      <c r="Y8746">
        <v>1880</v>
      </c>
      <c r="AD8746"/>
    </row>
    <row r="8747" spans="1:30" x14ac:dyDescent="0.25">
      <c r="A8747" t="s">
        <v>10</v>
      </c>
      <c r="B8747" s="2">
        <v>43099</v>
      </c>
      <c r="C8747" s="35">
        <f>YEAR(Sales[[#This Row],[ShipDate]])</f>
        <v>2017</v>
      </c>
      <c r="D8747" t="s">
        <v>36</v>
      </c>
      <c r="E8747" t="s">
        <v>31</v>
      </c>
      <c r="F8747" t="s">
        <v>43</v>
      </c>
      <c r="G8747" t="s">
        <v>11</v>
      </c>
      <c r="H8747" t="s">
        <v>171</v>
      </c>
      <c r="I8747" t="s">
        <v>299</v>
      </c>
      <c r="J8747" t="s">
        <v>13</v>
      </c>
      <c r="K8747" t="s">
        <v>2667</v>
      </c>
      <c r="L8747" t="s">
        <v>68</v>
      </c>
      <c r="N8747" t="str">
        <f>IF(ISBLANK(Sales[[#This Row],[return]]),"No",Sales[[#This Row],[return]])</f>
        <v>No</v>
      </c>
      <c r="O8747" s="2">
        <v>43093</v>
      </c>
      <c r="P8747" s="8" t="str">
        <f>TEXT(DAY(Sales[[#This Row],[OrderDate]]),"ddd")</f>
        <v>Tue</v>
      </c>
      <c r="Q8747" s="8" t="str">
        <f>TEXT(MONTH(Sales[[#This Row],[ShipDate]])*29,"mmm")</f>
        <v>Dec</v>
      </c>
      <c r="R8747">
        <v>586</v>
      </c>
      <c r="S8747" t="s">
        <v>2677</v>
      </c>
      <c r="T8747" t="s">
        <v>66</v>
      </c>
      <c r="U8747">
        <v>65807</v>
      </c>
      <c r="V8747" s="1">
        <v>0</v>
      </c>
      <c r="W8747">
        <v>4</v>
      </c>
      <c r="X8747">
        <v>2</v>
      </c>
      <c r="Y8747">
        <v>10</v>
      </c>
      <c r="AD8747"/>
    </row>
    <row r="8748" spans="1:30" x14ac:dyDescent="0.25">
      <c r="A8748" t="s">
        <v>10</v>
      </c>
      <c r="B8748" s="2">
        <v>43099</v>
      </c>
      <c r="C8748" s="35">
        <f>YEAR(Sales[[#This Row],[ShipDate]])</f>
        <v>2017</v>
      </c>
      <c r="D8748" t="s">
        <v>36</v>
      </c>
      <c r="E8748" t="s">
        <v>31</v>
      </c>
      <c r="F8748" t="s">
        <v>574</v>
      </c>
      <c r="G8748" t="s">
        <v>46</v>
      </c>
      <c r="H8748" t="s">
        <v>171</v>
      </c>
      <c r="I8748" t="s">
        <v>299</v>
      </c>
      <c r="J8748" t="s">
        <v>13</v>
      </c>
      <c r="K8748" t="s">
        <v>2667</v>
      </c>
      <c r="L8748" t="s">
        <v>68</v>
      </c>
      <c r="N8748" t="str">
        <f>IF(ISBLANK(Sales[[#This Row],[return]]),"No",Sales[[#This Row],[return]])</f>
        <v>No</v>
      </c>
      <c r="O8748" s="2">
        <v>43093</v>
      </c>
      <c r="P8748" s="8" t="str">
        <f>TEXT(DAY(Sales[[#This Row],[OrderDate]]),"ddd")</f>
        <v>Tue</v>
      </c>
      <c r="Q8748" s="8" t="str">
        <f>TEXT(MONTH(Sales[[#This Row],[ShipDate]])*29,"mmm")</f>
        <v>Dec</v>
      </c>
      <c r="R8748">
        <v>403</v>
      </c>
      <c r="S8748" t="s">
        <v>2411</v>
      </c>
      <c r="T8748" t="s">
        <v>66</v>
      </c>
      <c r="U8748">
        <v>65807</v>
      </c>
      <c r="V8748" s="1">
        <v>0</v>
      </c>
      <c r="W8748">
        <v>2303</v>
      </c>
      <c r="X8748">
        <v>7</v>
      </c>
      <c r="Y8748">
        <v>4900</v>
      </c>
      <c r="AD8748"/>
    </row>
    <row r="8749" spans="1:30" x14ac:dyDescent="0.25">
      <c r="A8749" t="s">
        <v>24</v>
      </c>
      <c r="B8749" s="2">
        <v>42993</v>
      </c>
      <c r="C8749" s="35">
        <f>YEAR(Sales[[#This Row],[ShipDate]])</f>
        <v>2017</v>
      </c>
      <c r="D8749" t="s">
        <v>113</v>
      </c>
      <c r="E8749" t="s">
        <v>31</v>
      </c>
      <c r="F8749" t="s">
        <v>43</v>
      </c>
      <c r="G8749" t="s">
        <v>11</v>
      </c>
      <c r="H8749" t="s">
        <v>861</v>
      </c>
      <c r="I8749" t="s">
        <v>32</v>
      </c>
      <c r="J8749" t="s">
        <v>13</v>
      </c>
      <c r="K8749" t="s">
        <v>2613</v>
      </c>
      <c r="L8749" t="s">
        <v>30</v>
      </c>
      <c r="N8749" t="str">
        <f>IF(ISBLANK(Sales[[#This Row],[return]]),"No",Sales[[#This Row],[return]])</f>
        <v>No</v>
      </c>
      <c r="O8749" s="2">
        <v>42991</v>
      </c>
      <c r="P8749" s="8" t="str">
        <f>TEXT(DAY(Sales[[#This Row],[OrderDate]]),"ddd")</f>
        <v>Fri</v>
      </c>
      <c r="Q8749" s="8" t="str">
        <f>TEXT(MONTH(Sales[[#This Row],[ShipDate]])*29,"mmm")</f>
        <v>Sep</v>
      </c>
      <c r="R8749">
        <v>1563</v>
      </c>
      <c r="S8749" t="s">
        <v>1338</v>
      </c>
      <c r="T8749" t="s">
        <v>28</v>
      </c>
      <c r="U8749">
        <v>92804</v>
      </c>
      <c r="V8749" s="1">
        <v>0</v>
      </c>
      <c r="W8749">
        <v>12</v>
      </c>
      <c r="X8749">
        <v>3</v>
      </c>
      <c r="Y8749">
        <v>45</v>
      </c>
      <c r="AD8749"/>
    </row>
    <row r="8750" spans="1:30" x14ac:dyDescent="0.25">
      <c r="A8750" t="s">
        <v>24</v>
      </c>
      <c r="B8750" s="2">
        <v>42993</v>
      </c>
      <c r="C8750" s="35">
        <f>YEAR(Sales[[#This Row],[ShipDate]])</f>
        <v>2017</v>
      </c>
      <c r="D8750" t="s">
        <v>113</v>
      </c>
      <c r="E8750" t="s">
        <v>31</v>
      </c>
      <c r="F8750" t="s">
        <v>43</v>
      </c>
      <c r="G8750" t="s">
        <v>11</v>
      </c>
      <c r="H8750" t="s">
        <v>861</v>
      </c>
      <c r="I8750" t="s">
        <v>32</v>
      </c>
      <c r="J8750" t="s">
        <v>13</v>
      </c>
      <c r="K8750" t="s">
        <v>2613</v>
      </c>
      <c r="L8750" t="s">
        <v>30</v>
      </c>
      <c r="N8750" t="str">
        <f>IF(ISBLANK(Sales[[#This Row],[return]]),"No",Sales[[#This Row],[return]])</f>
        <v>No</v>
      </c>
      <c r="O8750" s="2">
        <v>42991</v>
      </c>
      <c r="P8750" s="8" t="str">
        <f>TEXT(DAY(Sales[[#This Row],[OrderDate]]),"ddd")</f>
        <v>Fri</v>
      </c>
      <c r="Q8750" s="8" t="str">
        <f>TEXT(MONTH(Sales[[#This Row],[ShipDate]])*29,"mmm")</f>
        <v>Sep</v>
      </c>
      <c r="R8750">
        <v>562</v>
      </c>
      <c r="S8750" t="s">
        <v>2616</v>
      </c>
      <c r="T8750" t="s">
        <v>28</v>
      </c>
      <c r="U8750">
        <v>92804</v>
      </c>
      <c r="V8750" s="1">
        <v>0</v>
      </c>
      <c r="W8750">
        <v>25</v>
      </c>
      <c r="X8750">
        <v>5</v>
      </c>
      <c r="Y8750">
        <v>207</v>
      </c>
      <c r="AD8750"/>
    </row>
    <row r="8751" spans="1:30" x14ac:dyDescent="0.25">
      <c r="A8751" t="s">
        <v>24</v>
      </c>
      <c r="B8751" s="2">
        <v>42993</v>
      </c>
      <c r="C8751" s="35">
        <f>YEAR(Sales[[#This Row],[ShipDate]])</f>
        <v>2017</v>
      </c>
      <c r="D8751" t="s">
        <v>113</v>
      </c>
      <c r="E8751" t="s">
        <v>31</v>
      </c>
      <c r="F8751" t="s">
        <v>43</v>
      </c>
      <c r="G8751" t="s">
        <v>11</v>
      </c>
      <c r="H8751" t="s">
        <v>861</v>
      </c>
      <c r="I8751" t="s">
        <v>32</v>
      </c>
      <c r="J8751" t="s">
        <v>13</v>
      </c>
      <c r="K8751" t="s">
        <v>2613</v>
      </c>
      <c r="L8751" t="s">
        <v>30</v>
      </c>
      <c r="N8751" t="str">
        <f>IF(ISBLANK(Sales[[#This Row],[return]]),"No",Sales[[#This Row],[return]])</f>
        <v>No</v>
      </c>
      <c r="O8751" s="2">
        <v>42991</v>
      </c>
      <c r="P8751" s="8" t="str">
        <f>TEXT(DAY(Sales[[#This Row],[OrderDate]]),"ddd")</f>
        <v>Fri</v>
      </c>
      <c r="Q8751" s="8" t="str">
        <f>TEXT(MONTH(Sales[[#This Row],[ShipDate]])*29,"mmm")</f>
        <v>Sep</v>
      </c>
      <c r="R8751">
        <v>673</v>
      </c>
      <c r="S8751" t="s">
        <v>1127</v>
      </c>
      <c r="T8751" t="s">
        <v>28</v>
      </c>
      <c r="U8751">
        <v>92804</v>
      </c>
      <c r="V8751" s="1">
        <v>0</v>
      </c>
      <c r="W8751">
        <v>55</v>
      </c>
      <c r="X8751">
        <v>7</v>
      </c>
      <c r="Y8751">
        <v>132</v>
      </c>
      <c r="AD8751"/>
    </row>
    <row r="8752" spans="1:30" x14ac:dyDescent="0.25">
      <c r="A8752" t="s">
        <v>24</v>
      </c>
      <c r="B8752" s="2">
        <v>42993</v>
      </c>
      <c r="C8752" s="35">
        <f>YEAR(Sales[[#This Row],[ShipDate]])</f>
        <v>2017</v>
      </c>
      <c r="D8752" t="s">
        <v>113</v>
      </c>
      <c r="E8752" t="s">
        <v>31</v>
      </c>
      <c r="F8752" t="s">
        <v>23</v>
      </c>
      <c r="G8752" t="s">
        <v>11</v>
      </c>
      <c r="H8752" t="s">
        <v>861</v>
      </c>
      <c r="I8752" t="s">
        <v>32</v>
      </c>
      <c r="J8752" t="s">
        <v>13</v>
      </c>
      <c r="K8752" t="s">
        <v>2613</v>
      </c>
      <c r="L8752" t="s">
        <v>30</v>
      </c>
      <c r="N8752" t="str">
        <f>IF(ISBLANK(Sales[[#This Row],[return]]),"No",Sales[[#This Row],[return]])</f>
        <v>No</v>
      </c>
      <c r="O8752" s="2">
        <v>42991</v>
      </c>
      <c r="P8752" s="8" t="str">
        <f>TEXT(DAY(Sales[[#This Row],[OrderDate]]),"ddd")</f>
        <v>Fri</v>
      </c>
      <c r="Q8752" s="8" t="str">
        <f>TEXT(MONTH(Sales[[#This Row],[ShipDate]])*29,"mmm")</f>
        <v>Sep</v>
      </c>
      <c r="R8752">
        <v>741</v>
      </c>
      <c r="S8752" t="s">
        <v>1279</v>
      </c>
      <c r="T8752" t="s">
        <v>28</v>
      </c>
      <c r="U8752">
        <v>92804</v>
      </c>
      <c r="V8752" s="1">
        <v>0.2</v>
      </c>
      <c r="W8752">
        <v>72</v>
      </c>
      <c r="X8752">
        <v>3</v>
      </c>
      <c r="Y8752">
        <v>718</v>
      </c>
      <c r="AD8752"/>
    </row>
    <row r="8753" spans="1:30" x14ac:dyDescent="0.25">
      <c r="A8753" t="s">
        <v>24</v>
      </c>
      <c r="B8753" s="2">
        <v>42993</v>
      </c>
      <c r="C8753" s="35">
        <f>YEAR(Sales[[#This Row],[ShipDate]])</f>
        <v>2017</v>
      </c>
      <c r="D8753" t="s">
        <v>113</v>
      </c>
      <c r="E8753" t="s">
        <v>31</v>
      </c>
      <c r="F8753" t="s">
        <v>59</v>
      </c>
      <c r="G8753" t="s">
        <v>25</v>
      </c>
      <c r="H8753" t="s">
        <v>861</v>
      </c>
      <c r="I8753" t="s">
        <v>32</v>
      </c>
      <c r="J8753" t="s">
        <v>13</v>
      </c>
      <c r="K8753" t="s">
        <v>2613</v>
      </c>
      <c r="L8753" t="s">
        <v>30</v>
      </c>
      <c r="N8753" t="str">
        <f>IF(ISBLANK(Sales[[#This Row],[return]]),"No",Sales[[#This Row],[return]])</f>
        <v>No</v>
      </c>
      <c r="O8753" s="2">
        <v>42991</v>
      </c>
      <c r="P8753" s="8" t="str">
        <f>TEXT(DAY(Sales[[#This Row],[OrderDate]]),"ddd")</f>
        <v>Fri</v>
      </c>
      <c r="Q8753" s="8" t="str">
        <f>TEXT(MONTH(Sales[[#This Row],[ShipDate]])*29,"mmm")</f>
        <v>Sep</v>
      </c>
      <c r="R8753">
        <v>1708</v>
      </c>
      <c r="S8753" t="s">
        <v>1784</v>
      </c>
      <c r="T8753" t="s">
        <v>28</v>
      </c>
      <c r="U8753">
        <v>92804</v>
      </c>
      <c r="V8753" s="1">
        <v>0</v>
      </c>
      <c r="W8753">
        <v>101</v>
      </c>
      <c r="X8753">
        <v>2</v>
      </c>
      <c r="Y8753">
        <v>210</v>
      </c>
      <c r="AD8753"/>
    </row>
    <row r="8754" spans="1:30" x14ac:dyDescent="0.25">
      <c r="A8754" t="s">
        <v>24</v>
      </c>
      <c r="B8754" s="2">
        <v>42993</v>
      </c>
      <c r="C8754" s="35">
        <f>YEAR(Sales[[#This Row],[ShipDate]])</f>
        <v>2017</v>
      </c>
      <c r="D8754" t="s">
        <v>113</v>
      </c>
      <c r="E8754" t="s">
        <v>31</v>
      </c>
      <c r="F8754" t="s">
        <v>50</v>
      </c>
      <c r="G8754" t="s">
        <v>25</v>
      </c>
      <c r="H8754" t="s">
        <v>861</v>
      </c>
      <c r="I8754" t="s">
        <v>32</v>
      </c>
      <c r="J8754" t="s">
        <v>13</v>
      </c>
      <c r="K8754" t="s">
        <v>2613</v>
      </c>
      <c r="L8754" t="s">
        <v>30</v>
      </c>
      <c r="N8754" t="str">
        <f>IF(ISBLANK(Sales[[#This Row],[return]]),"No",Sales[[#This Row],[return]])</f>
        <v>No</v>
      </c>
      <c r="O8754" s="2">
        <v>42991</v>
      </c>
      <c r="P8754" s="8" t="str">
        <f>TEXT(DAY(Sales[[#This Row],[OrderDate]]),"ddd")</f>
        <v>Fri</v>
      </c>
      <c r="Q8754" s="8" t="str">
        <f>TEXT(MONTH(Sales[[#This Row],[ShipDate]])*29,"mmm")</f>
        <v>Sep</v>
      </c>
      <c r="R8754">
        <v>43</v>
      </c>
      <c r="S8754" t="s">
        <v>3219</v>
      </c>
      <c r="T8754" t="s">
        <v>28</v>
      </c>
      <c r="U8754">
        <v>92804</v>
      </c>
      <c r="V8754" s="1">
        <v>0.2</v>
      </c>
      <c r="W8754">
        <v>8</v>
      </c>
      <c r="X8754">
        <v>3</v>
      </c>
      <c r="Y8754">
        <v>25</v>
      </c>
      <c r="AD8754"/>
    </row>
    <row r="8755" spans="1:30" x14ac:dyDescent="0.25">
      <c r="A8755" t="s">
        <v>10</v>
      </c>
      <c r="B8755" s="2">
        <v>42949</v>
      </c>
      <c r="C8755" s="35">
        <f>YEAR(Sales[[#This Row],[ShipDate]])</f>
        <v>2017</v>
      </c>
      <c r="D8755" t="s">
        <v>36</v>
      </c>
      <c r="E8755" t="s">
        <v>18</v>
      </c>
      <c r="F8755" t="s">
        <v>48</v>
      </c>
      <c r="G8755" t="s">
        <v>46</v>
      </c>
      <c r="H8755" t="s">
        <v>684</v>
      </c>
      <c r="I8755" t="s">
        <v>20</v>
      </c>
      <c r="J8755" t="s">
        <v>13</v>
      </c>
      <c r="K8755" t="s">
        <v>1281</v>
      </c>
      <c r="L8755" t="s">
        <v>17</v>
      </c>
      <c r="N8755" t="str">
        <f>IF(ISBLANK(Sales[[#This Row],[return]]),"No",Sales[[#This Row],[return]])</f>
        <v>No</v>
      </c>
      <c r="O8755" s="2">
        <v>42943</v>
      </c>
      <c r="P8755" s="8" t="str">
        <f>TEXT(DAY(Sales[[#This Row],[OrderDate]]),"ddd")</f>
        <v>Fri</v>
      </c>
      <c r="Q8755" s="8" t="str">
        <f>TEXT(MONTH(Sales[[#This Row],[ShipDate]])*29,"mmm")</f>
        <v>Aug</v>
      </c>
      <c r="R8755">
        <v>1071</v>
      </c>
      <c r="S8755" t="s">
        <v>2409</v>
      </c>
      <c r="T8755" t="s">
        <v>15</v>
      </c>
      <c r="U8755">
        <v>40214</v>
      </c>
      <c r="V8755" s="1">
        <v>0</v>
      </c>
      <c r="W8755">
        <v>0</v>
      </c>
      <c r="X8755">
        <v>3</v>
      </c>
      <c r="Y8755">
        <v>30</v>
      </c>
      <c r="AD8755"/>
    </row>
    <row r="8756" spans="1:30" x14ac:dyDescent="0.25">
      <c r="A8756" t="s">
        <v>40</v>
      </c>
      <c r="B8756" s="2">
        <v>43091</v>
      </c>
      <c r="C8756" s="35">
        <f>YEAR(Sales[[#This Row],[ShipDate]])</f>
        <v>2017</v>
      </c>
      <c r="D8756" t="s">
        <v>36</v>
      </c>
      <c r="E8756" t="s">
        <v>18</v>
      </c>
      <c r="F8756" t="s">
        <v>43</v>
      </c>
      <c r="G8756" t="s">
        <v>11</v>
      </c>
      <c r="H8756" t="s">
        <v>268</v>
      </c>
      <c r="I8756" t="s">
        <v>120</v>
      </c>
      <c r="J8756" t="s">
        <v>13</v>
      </c>
      <c r="K8756" t="s">
        <v>1111</v>
      </c>
      <c r="L8756" t="s">
        <v>68</v>
      </c>
      <c r="N8756" t="str">
        <f>IF(ISBLANK(Sales[[#This Row],[return]]),"No",Sales[[#This Row],[return]])</f>
        <v>No</v>
      </c>
      <c r="O8756" s="2">
        <v>43086</v>
      </c>
      <c r="P8756" s="8" t="str">
        <f>TEXT(DAY(Sales[[#This Row],[OrderDate]]),"ddd")</f>
        <v>Tue</v>
      </c>
      <c r="Q8756" s="8" t="str">
        <f>TEXT(MONTH(Sales[[#This Row],[ShipDate]])*29,"mmm")</f>
        <v>Dec</v>
      </c>
      <c r="R8756">
        <v>866</v>
      </c>
      <c r="S8756" t="s">
        <v>3198</v>
      </c>
      <c r="T8756" t="s">
        <v>66</v>
      </c>
      <c r="U8756">
        <v>61701</v>
      </c>
      <c r="V8756" s="1">
        <v>0.6</v>
      </c>
      <c r="W8756">
        <v>-20</v>
      </c>
      <c r="X8756">
        <v>2</v>
      </c>
      <c r="Y8756">
        <v>42</v>
      </c>
      <c r="AD8756"/>
    </row>
    <row r="8757" spans="1:30" x14ac:dyDescent="0.25">
      <c r="A8757" t="s">
        <v>40</v>
      </c>
      <c r="B8757" s="2">
        <v>43091</v>
      </c>
      <c r="C8757" s="35">
        <f>YEAR(Sales[[#This Row],[ShipDate]])</f>
        <v>2017</v>
      </c>
      <c r="D8757" t="s">
        <v>36</v>
      </c>
      <c r="E8757" t="s">
        <v>18</v>
      </c>
      <c r="F8757" t="s">
        <v>39</v>
      </c>
      <c r="G8757" t="s">
        <v>25</v>
      </c>
      <c r="H8757" t="s">
        <v>268</v>
      </c>
      <c r="I8757" t="s">
        <v>120</v>
      </c>
      <c r="J8757" t="s">
        <v>13</v>
      </c>
      <c r="K8757" t="s">
        <v>1111</v>
      </c>
      <c r="L8757" t="s">
        <v>68</v>
      </c>
      <c r="N8757" t="str">
        <f>IF(ISBLANK(Sales[[#This Row],[return]]),"No",Sales[[#This Row],[return]])</f>
        <v>No</v>
      </c>
      <c r="O8757" s="2">
        <v>43086</v>
      </c>
      <c r="P8757" s="8" t="str">
        <f>TEXT(DAY(Sales[[#This Row],[OrderDate]]),"ddd")</f>
        <v>Tue</v>
      </c>
      <c r="Q8757" s="8" t="str">
        <f>TEXT(MONTH(Sales[[#This Row],[ShipDate]])*29,"mmm")</f>
        <v>Dec</v>
      </c>
      <c r="R8757">
        <v>1553</v>
      </c>
      <c r="S8757" t="s">
        <v>1772</v>
      </c>
      <c r="T8757" t="s">
        <v>66</v>
      </c>
      <c r="U8757">
        <v>61701</v>
      </c>
      <c r="V8757" s="1">
        <v>0.2</v>
      </c>
      <c r="W8757">
        <v>-16</v>
      </c>
      <c r="X8757">
        <v>1</v>
      </c>
      <c r="Y8757">
        <v>180</v>
      </c>
      <c r="AD8757"/>
    </row>
    <row r="8758" spans="1:30" x14ac:dyDescent="0.25">
      <c r="A8758" t="s">
        <v>40</v>
      </c>
      <c r="B8758" s="2">
        <v>43091</v>
      </c>
      <c r="C8758" s="35">
        <f>YEAR(Sales[[#This Row],[ShipDate]])</f>
        <v>2017</v>
      </c>
      <c r="D8758" t="s">
        <v>36</v>
      </c>
      <c r="E8758" t="s">
        <v>18</v>
      </c>
      <c r="F8758" t="s">
        <v>45</v>
      </c>
      <c r="G8758" t="s">
        <v>25</v>
      </c>
      <c r="H8758" t="s">
        <v>268</v>
      </c>
      <c r="I8758" t="s">
        <v>120</v>
      </c>
      <c r="J8758" t="s">
        <v>13</v>
      </c>
      <c r="K8758" t="s">
        <v>1111</v>
      </c>
      <c r="L8758" t="s">
        <v>68</v>
      </c>
      <c r="N8758" t="str">
        <f>IF(ISBLANK(Sales[[#This Row],[return]]),"No",Sales[[#This Row],[return]])</f>
        <v>No</v>
      </c>
      <c r="O8758" s="2">
        <v>43086</v>
      </c>
      <c r="P8758" s="8" t="str">
        <f>TEXT(DAY(Sales[[#This Row],[OrderDate]]),"ddd")</f>
        <v>Tue</v>
      </c>
      <c r="Q8758" s="8" t="str">
        <f>TEXT(MONTH(Sales[[#This Row],[ShipDate]])*29,"mmm")</f>
        <v>Dec</v>
      </c>
      <c r="R8758">
        <v>1167</v>
      </c>
      <c r="S8758" t="s">
        <v>1810</v>
      </c>
      <c r="T8758" t="s">
        <v>66</v>
      </c>
      <c r="U8758">
        <v>61701</v>
      </c>
      <c r="V8758" s="1">
        <v>0.2</v>
      </c>
      <c r="W8758">
        <v>1</v>
      </c>
      <c r="X8758">
        <v>5</v>
      </c>
      <c r="Y8758">
        <v>13</v>
      </c>
      <c r="AD8758"/>
    </row>
    <row r="8759" spans="1:30" x14ac:dyDescent="0.25">
      <c r="A8759" t="s">
        <v>24</v>
      </c>
      <c r="B8759" s="2">
        <v>42777</v>
      </c>
      <c r="C8759" s="35">
        <f>YEAR(Sales[[#This Row],[ShipDate]])</f>
        <v>2017</v>
      </c>
      <c r="D8759" t="s">
        <v>113</v>
      </c>
      <c r="E8759" t="s">
        <v>18</v>
      </c>
      <c r="F8759" t="s">
        <v>150</v>
      </c>
      <c r="G8759" t="s">
        <v>25</v>
      </c>
      <c r="H8759" t="s">
        <v>1623</v>
      </c>
      <c r="I8759" t="s">
        <v>1449</v>
      </c>
      <c r="J8759" t="s">
        <v>13</v>
      </c>
      <c r="K8759" t="s">
        <v>41</v>
      </c>
      <c r="L8759" t="s">
        <v>68</v>
      </c>
      <c r="N8759" t="str">
        <f>IF(ISBLANK(Sales[[#This Row],[return]]),"No",Sales[[#This Row],[return]])</f>
        <v>No</v>
      </c>
      <c r="O8759" s="2">
        <v>42774</v>
      </c>
      <c r="P8759" s="8" t="str">
        <f>TEXT(DAY(Sales[[#This Row],[OrderDate]]),"ddd")</f>
        <v>Sun</v>
      </c>
      <c r="Q8759" s="8" t="str">
        <f>TEXT(MONTH(Sales[[#This Row],[ShipDate]])*29,"mmm")</f>
        <v>Feb</v>
      </c>
      <c r="R8759">
        <v>111</v>
      </c>
      <c r="S8759" t="s">
        <v>411</v>
      </c>
      <c r="T8759" t="s">
        <v>66</v>
      </c>
      <c r="U8759">
        <v>67846</v>
      </c>
      <c r="V8759" s="1">
        <v>0</v>
      </c>
      <c r="W8759">
        <v>2</v>
      </c>
      <c r="X8759">
        <v>1</v>
      </c>
      <c r="Y8759">
        <v>6</v>
      </c>
      <c r="AD8759"/>
    </row>
    <row r="8760" spans="1:30" x14ac:dyDescent="0.25">
      <c r="A8760" t="s">
        <v>24</v>
      </c>
      <c r="B8760" s="2">
        <v>42777</v>
      </c>
      <c r="C8760" s="35">
        <f>YEAR(Sales[[#This Row],[ShipDate]])</f>
        <v>2017</v>
      </c>
      <c r="D8760" t="s">
        <v>113</v>
      </c>
      <c r="E8760" t="s">
        <v>18</v>
      </c>
      <c r="F8760" t="s">
        <v>45</v>
      </c>
      <c r="G8760" t="s">
        <v>25</v>
      </c>
      <c r="H8760" t="s">
        <v>1623</v>
      </c>
      <c r="I8760" t="s">
        <v>1449</v>
      </c>
      <c r="J8760" t="s">
        <v>13</v>
      </c>
      <c r="K8760" t="s">
        <v>41</v>
      </c>
      <c r="L8760" t="s">
        <v>68</v>
      </c>
      <c r="N8760" t="str">
        <f>IF(ISBLANK(Sales[[#This Row],[return]]),"No",Sales[[#This Row],[return]])</f>
        <v>No</v>
      </c>
      <c r="O8760" s="2">
        <v>42774</v>
      </c>
      <c r="P8760" s="8" t="str">
        <f>TEXT(DAY(Sales[[#This Row],[OrderDate]]),"ddd")</f>
        <v>Sun</v>
      </c>
      <c r="Q8760" s="8" t="str">
        <f>TEXT(MONTH(Sales[[#This Row],[ShipDate]])*29,"mmm")</f>
        <v>Feb</v>
      </c>
      <c r="R8760">
        <v>1412</v>
      </c>
      <c r="S8760" t="s">
        <v>286</v>
      </c>
      <c r="T8760" t="s">
        <v>66</v>
      </c>
      <c r="U8760">
        <v>67846</v>
      </c>
      <c r="V8760" s="1">
        <v>0</v>
      </c>
      <c r="W8760">
        <v>2</v>
      </c>
      <c r="X8760">
        <v>2</v>
      </c>
      <c r="Y8760">
        <v>6</v>
      </c>
      <c r="AD8760"/>
    </row>
    <row r="8761" spans="1:30" x14ac:dyDescent="0.25">
      <c r="A8761" t="s">
        <v>24</v>
      </c>
      <c r="B8761" s="2">
        <v>42777</v>
      </c>
      <c r="C8761" s="35">
        <f>YEAR(Sales[[#This Row],[ShipDate]])</f>
        <v>2017</v>
      </c>
      <c r="D8761" t="s">
        <v>113</v>
      </c>
      <c r="E8761" t="s">
        <v>18</v>
      </c>
      <c r="F8761" t="s">
        <v>59</v>
      </c>
      <c r="G8761" t="s">
        <v>25</v>
      </c>
      <c r="H8761" t="s">
        <v>1623</v>
      </c>
      <c r="I8761" t="s">
        <v>1449</v>
      </c>
      <c r="J8761" t="s">
        <v>13</v>
      </c>
      <c r="K8761" t="s">
        <v>41</v>
      </c>
      <c r="L8761" t="s">
        <v>68</v>
      </c>
      <c r="N8761" t="str">
        <f>IF(ISBLANK(Sales[[#This Row],[return]]),"No",Sales[[#This Row],[return]])</f>
        <v>No</v>
      </c>
      <c r="O8761" s="2">
        <v>42774</v>
      </c>
      <c r="P8761" s="8" t="str">
        <f>TEXT(DAY(Sales[[#This Row],[OrderDate]]),"ddd")</f>
        <v>Sun</v>
      </c>
      <c r="Q8761" s="8" t="str">
        <f>TEXT(MONTH(Sales[[#This Row],[ShipDate]])*29,"mmm")</f>
        <v>Feb</v>
      </c>
      <c r="R8761">
        <v>1658</v>
      </c>
      <c r="S8761" t="s">
        <v>1630</v>
      </c>
      <c r="T8761" t="s">
        <v>66</v>
      </c>
      <c r="U8761">
        <v>67846</v>
      </c>
      <c r="V8761" s="1">
        <v>0</v>
      </c>
      <c r="W8761">
        <v>4</v>
      </c>
      <c r="X8761">
        <v>2</v>
      </c>
      <c r="Y8761">
        <v>10</v>
      </c>
      <c r="AD8761"/>
    </row>
    <row r="8762" spans="1:30" x14ac:dyDescent="0.25">
      <c r="A8762" t="s">
        <v>40</v>
      </c>
      <c r="B8762" s="2">
        <v>42972</v>
      </c>
      <c r="C8762" s="35">
        <f>YEAR(Sales[[#This Row],[ShipDate]])</f>
        <v>2017</v>
      </c>
      <c r="D8762" t="s">
        <v>36</v>
      </c>
      <c r="E8762" t="s">
        <v>69</v>
      </c>
      <c r="F8762" t="s">
        <v>59</v>
      </c>
      <c r="G8762" t="s">
        <v>25</v>
      </c>
      <c r="H8762" t="s">
        <v>1530</v>
      </c>
      <c r="I8762" t="s">
        <v>93</v>
      </c>
      <c r="J8762" t="s">
        <v>13</v>
      </c>
      <c r="K8762" t="s">
        <v>2992</v>
      </c>
      <c r="L8762" t="s">
        <v>92</v>
      </c>
      <c r="N8762" t="str">
        <f>IF(ISBLANK(Sales[[#This Row],[return]]),"No",Sales[[#This Row],[return]])</f>
        <v>No</v>
      </c>
      <c r="O8762" s="2">
        <v>42968</v>
      </c>
      <c r="P8762" s="8" t="str">
        <f>TEXT(DAY(Sales[[#This Row],[OrderDate]]),"ddd")</f>
        <v>Sat</v>
      </c>
      <c r="Q8762" s="8" t="str">
        <f>TEXT(MONTH(Sales[[#This Row],[ShipDate]])*29,"mmm")</f>
        <v>Aug</v>
      </c>
      <c r="R8762">
        <v>1777</v>
      </c>
      <c r="S8762" t="s">
        <v>3026</v>
      </c>
      <c r="T8762" t="s">
        <v>90</v>
      </c>
      <c r="U8762">
        <v>18103</v>
      </c>
      <c r="V8762" s="1">
        <v>0.2</v>
      </c>
      <c r="W8762">
        <v>15</v>
      </c>
      <c r="X8762">
        <v>2</v>
      </c>
      <c r="Y8762">
        <v>50</v>
      </c>
      <c r="AD8762"/>
    </row>
    <row r="8763" spans="1:30" x14ac:dyDescent="0.25">
      <c r="A8763" t="s">
        <v>40</v>
      </c>
      <c r="B8763" s="2">
        <v>42972</v>
      </c>
      <c r="C8763" s="35">
        <f>YEAR(Sales[[#This Row],[ShipDate]])</f>
        <v>2017</v>
      </c>
      <c r="D8763" t="s">
        <v>36</v>
      </c>
      <c r="E8763" t="s">
        <v>69</v>
      </c>
      <c r="F8763" t="s">
        <v>290</v>
      </c>
      <c r="G8763" t="s">
        <v>25</v>
      </c>
      <c r="H8763" t="s">
        <v>1530</v>
      </c>
      <c r="I8763" t="s">
        <v>93</v>
      </c>
      <c r="J8763" t="s">
        <v>13</v>
      </c>
      <c r="K8763" t="s">
        <v>2992</v>
      </c>
      <c r="L8763" t="s">
        <v>92</v>
      </c>
      <c r="N8763" t="str">
        <f>IF(ISBLANK(Sales[[#This Row],[return]]),"No",Sales[[#This Row],[return]])</f>
        <v>No</v>
      </c>
      <c r="O8763" s="2">
        <v>42968</v>
      </c>
      <c r="P8763" s="8" t="str">
        <f>TEXT(DAY(Sales[[#This Row],[OrderDate]]),"ddd")</f>
        <v>Sat</v>
      </c>
      <c r="Q8763" s="8" t="str">
        <f>TEXT(MONTH(Sales[[#This Row],[ShipDate]])*29,"mmm")</f>
        <v>Aug</v>
      </c>
      <c r="R8763">
        <v>1504</v>
      </c>
      <c r="S8763" t="s">
        <v>608</v>
      </c>
      <c r="T8763" t="s">
        <v>90</v>
      </c>
      <c r="U8763">
        <v>18103</v>
      </c>
      <c r="V8763" s="1">
        <v>0.2</v>
      </c>
      <c r="W8763">
        <v>-1</v>
      </c>
      <c r="X8763">
        <v>2</v>
      </c>
      <c r="Y8763">
        <v>3</v>
      </c>
      <c r="AD8763"/>
    </row>
    <row r="8764" spans="1:30" x14ac:dyDescent="0.25">
      <c r="A8764" t="s">
        <v>40</v>
      </c>
      <c r="B8764" s="2">
        <v>42972</v>
      </c>
      <c r="C8764" s="35">
        <f>YEAR(Sales[[#This Row],[ShipDate]])</f>
        <v>2017</v>
      </c>
      <c r="D8764" t="s">
        <v>36</v>
      </c>
      <c r="E8764" t="s">
        <v>69</v>
      </c>
      <c r="F8764" t="s">
        <v>39</v>
      </c>
      <c r="G8764" t="s">
        <v>25</v>
      </c>
      <c r="H8764" t="s">
        <v>1530</v>
      </c>
      <c r="I8764" t="s">
        <v>93</v>
      </c>
      <c r="J8764" t="s">
        <v>13</v>
      </c>
      <c r="K8764" t="s">
        <v>2992</v>
      </c>
      <c r="L8764" t="s">
        <v>92</v>
      </c>
      <c r="N8764" t="str">
        <f>IF(ISBLANK(Sales[[#This Row],[return]]),"No",Sales[[#This Row],[return]])</f>
        <v>No</v>
      </c>
      <c r="O8764" s="2">
        <v>42968</v>
      </c>
      <c r="P8764" s="8" t="str">
        <f>TEXT(DAY(Sales[[#This Row],[OrderDate]]),"ddd")</f>
        <v>Sat</v>
      </c>
      <c r="Q8764" s="8" t="str">
        <f>TEXT(MONTH(Sales[[#This Row],[ShipDate]])*29,"mmm")</f>
        <v>Aug</v>
      </c>
      <c r="R8764">
        <v>1377</v>
      </c>
      <c r="S8764" t="s">
        <v>1728</v>
      </c>
      <c r="T8764" t="s">
        <v>90</v>
      </c>
      <c r="U8764">
        <v>18103</v>
      </c>
      <c r="V8764" s="1">
        <v>0.2</v>
      </c>
      <c r="W8764">
        <v>-166</v>
      </c>
      <c r="X8764">
        <v>6</v>
      </c>
      <c r="Y8764">
        <v>663</v>
      </c>
      <c r="AD8764"/>
    </row>
    <row r="8765" spans="1:30" x14ac:dyDescent="0.25">
      <c r="A8765" t="s">
        <v>40</v>
      </c>
      <c r="B8765" s="2">
        <v>42972</v>
      </c>
      <c r="C8765" s="35">
        <f>YEAR(Sales[[#This Row],[ShipDate]])</f>
        <v>2017</v>
      </c>
      <c r="D8765" t="s">
        <v>36</v>
      </c>
      <c r="E8765" t="s">
        <v>69</v>
      </c>
      <c r="F8765" t="s">
        <v>50</v>
      </c>
      <c r="G8765" t="s">
        <v>25</v>
      </c>
      <c r="H8765" t="s">
        <v>1530</v>
      </c>
      <c r="I8765" t="s">
        <v>93</v>
      </c>
      <c r="J8765" t="s">
        <v>13</v>
      </c>
      <c r="K8765" t="s">
        <v>2992</v>
      </c>
      <c r="L8765" t="s">
        <v>92</v>
      </c>
      <c r="N8765" t="str">
        <f>IF(ISBLANK(Sales[[#This Row],[return]]),"No",Sales[[#This Row],[return]])</f>
        <v>No</v>
      </c>
      <c r="O8765" s="2">
        <v>42968</v>
      </c>
      <c r="P8765" s="8" t="str">
        <f>TEXT(DAY(Sales[[#This Row],[OrderDate]]),"ddd")</f>
        <v>Sat</v>
      </c>
      <c r="Q8765" s="8" t="str">
        <f>TEXT(MONTH(Sales[[#This Row],[ShipDate]])*29,"mmm")</f>
        <v>Aug</v>
      </c>
      <c r="R8765">
        <v>683</v>
      </c>
      <c r="S8765" t="s">
        <v>1877</v>
      </c>
      <c r="T8765" t="s">
        <v>90</v>
      </c>
      <c r="U8765">
        <v>18103</v>
      </c>
      <c r="V8765" s="1">
        <v>0.7</v>
      </c>
      <c r="W8765">
        <v>-83</v>
      </c>
      <c r="X8765">
        <v>2</v>
      </c>
      <c r="Y8765">
        <v>100</v>
      </c>
      <c r="AD8765"/>
    </row>
    <row r="8766" spans="1:30" x14ac:dyDescent="0.25">
      <c r="A8766" t="s">
        <v>40</v>
      </c>
      <c r="B8766" s="2">
        <v>42972</v>
      </c>
      <c r="C8766" s="35">
        <f>YEAR(Sales[[#This Row],[ShipDate]])</f>
        <v>2017</v>
      </c>
      <c r="D8766" t="s">
        <v>36</v>
      </c>
      <c r="E8766" t="s">
        <v>69</v>
      </c>
      <c r="F8766" t="s">
        <v>99</v>
      </c>
      <c r="G8766" t="s">
        <v>46</v>
      </c>
      <c r="H8766" t="s">
        <v>1530</v>
      </c>
      <c r="I8766" t="s">
        <v>93</v>
      </c>
      <c r="J8766" t="s">
        <v>13</v>
      </c>
      <c r="K8766" t="s">
        <v>2992</v>
      </c>
      <c r="L8766" t="s">
        <v>92</v>
      </c>
      <c r="N8766" t="str">
        <f>IF(ISBLANK(Sales[[#This Row],[return]]),"No",Sales[[#This Row],[return]])</f>
        <v>No</v>
      </c>
      <c r="O8766" s="2">
        <v>42968</v>
      </c>
      <c r="P8766" s="8" t="str">
        <f>TEXT(DAY(Sales[[#This Row],[OrderDate]]),"ddd")</f>
        <v>Sat</v>
      </c>
      <c r="Q8766" s="8" t="str">
        <f>TEXT(MONTH(Sales[[#This Row],[ShipDate]])*29,"mmm")</f>
        <v>Aug</v>
      </c>
      <c r="R8766">
        <v>1371</v>
      </c>
      <c r="S8766" t="s">
        <v>465</v>
      </c>
      <c r="T8766" t="s">
        <v>90</v>
      </c>
      <c r="U8766">
        <v>18103</v>
      </c>
      <c r="V8766" s="1">
        <v>0.2</v>
      </c>
      <c r="W8766">
        <v>4</v>
      </c>
      <c r="X8766">
        <v>4</v>
      </c>
      <c r="Y8766">
        <v>22</v>
      </c>
      <c r="AD8766"/>
    </row>
    <row r="8767" spans="1:30" x14ac:dyDescent="0.25">
      <c r="A8767" t="s">
        <v>10</v>
      </c>
      <c r="B8767" s="2">
        <v>42993</v>
      </c>
      <c r="C8767" s="35">
        <f>YEAR(Sales[[#This Row],[ShipDate]])</f>
        <v>2017</v>
      </c>
      <c r="D8767" t="s">
        <v>607</v>
      </c>
      <c r="E8767" t="s">
        <v>31</v>
      </c>
      <c r="F8767" t="s">
        <v>43</v>
      </c>
      <c r="G8767" t="s">
        <v>11</v>
      </c>
      <c r="H8767" t="s">
        <v>1201</v>
      </c>
      <c r="I8767" t="s">
        <v>37</v>
      </c>
      <c r="J8767" t="s">
        <v>13</v>
      </c>
      <c r="K8767" t="s">
        <v>929</v>
      </c>
      <c r="L8767" t="s">
        <v>17</v>
      </c>
      <c r="N8767" t="str">
        <f>IF(ISBLANK(Sales[[#This Row],[return]]),"No",Sales[[#This Row],[return]])</f>
        <v>No</v>
      </c>
      <c r="O8767" s="2">
        <v>42993</v>
      </c>
      <c r="P8767" s="8" t="str">
        <f>TEXT(DAY(Sales[[#This Row],[OrderDate]]),"ddd")</f>
        <v>Sun</v>
      </c>
      <c r="Q8767" s="8" t="str">
        <f>TEXT(MONTH(Sales[[#This Row],[ShipDate]])*29,"mmm")</f>
        <v>Sep</v>
      </c>
      <c r="R8767">
        <v>1546</v>
      </c>
      <c r="S8767" t="s">
        <v>3171</v>
      </c>
      <c r="T8767" t="s">
        <v>15</v>
      </c>
      <c r="U8767">
        <v>33065</v>
      </c>
      <c r="V8767" s="1">
        <v>0.2</v>
      </c>
      <c r="W8767">
        <v>-2</v>
      </c>
      <c r="X8767">
        <v>1</v>
      </c>
      <c r="Y8767">
        <v>56</v>
      </c>
      <c r="AD8767"/>
    </row>
    <row r="8768" spans="1:30" x14ac:dyDescent="0.25">
      <c r="A8768" t="s">
        <v>10</v>
      </c>
      <c r="B8768" s="2">
        <v>42993</v>
      </c>
      <c r="C8768" s="35">
        <f>YEAR(Sales[[#This Row],[ShipDate]])</f>
        <v>2017</v>
      </c>
      <c r="D8768" t="s">
        <v>607</v>
      </c>
      <c r="E8768" t="s">
        <v>31</v>
      </c>
      <c r="F8768" t="s">
        <v>43</v>
      </c>
      <c r="G8768" t="s">
        <v>11</v>
      </c>
      <c r="H8768" t="s">
        <v>1201</v>
      </c>
      <c r="I8768" t="s">
        <v>37</v>
      </c>
      <c r="J8768" t="s">
        <v>13</v>
      </c>
      <c r="K8768" t="s">
        <v>929</v>
      </c>
      <c r="L8768" t="s">
        <v>17</v>
      </c>
      <c r="N8768" t="str">
        <f>IF(ISBLANK(Sales[[#This Row],[return]]),"No",Sales[[#This Row],[return]])</f>
        <v>No</v>
      </c>
      <c r="O8768" s="2">
        <v>42993</v>
      </c>
      <c r="P8768" s="8" t="str">
        <f>TEXT(DAY(Sales[[#This Row],[OrderDate]]),"ddd")</f>
        <v>Sun</v>
      </c>
      <c r="Q8768" s="8" t="str">
        <f>TEXT(MONTH(Sales[[#This Row],[ShipDate]])*29,"mmm")</f>
        <v>Sep</v>
      </c>
      <c r="R8768">
        <v>1595</v>
      </c>
      <c r="S8768" t="s">
        <v>1143</v>
      </c>
      <c r="T8768" t="s">
        <v>15</v>
      </c>
      <c r="U8768">
        <v>33065</v>
      </c>
      <c r="V8768" s="1">
        <v>0.2</v>
      </c>
      <c r="W8768">
        <v>3</v>
      </c>
      <c r="X8768">
        <v>4</v>
      </c>
      <c r="Y8768">
        <v>16</v>
      </c>
      <c r="AD8768"/>
    </row>
    <row r="8769" spans="1:30" x14ac:dyDescent="0.25">
      <c r="A8769" t="s">
        <v>10</v>
      </c>
      <c r="B8769" s="2">
        <v>42993</v>
      </c>
      <c r="C8769" s="35">
        <f>YEAR(Sales[[#This Row],[ShipDate]])</f>
        <v>2017</v>
      </c>
      <c r="D8769" t="s">
        <v>607</v>
      </c>
      <c r="E8769" t="s">
        <v>31</v>
      </c>
      <c r="F8769" t="s">
        <v>39</v>
      </c>
      <c r="G8769" t="s">
        <v>25</v>
      </c>
      <c r="H8769" t="s">
        <v>1201</v>
      </c>
      <c r="I8769" t="s">
        <v>37</v>
      </c>
      <c r="J8769" t="s">
        <v>13</v>
      </c>
      <c r="K8769" t="s">
        <v>929</v>
      </c>
      <c r="L8769" t="s">
        <v>17</v>
      </c>
      <c r="N8769" t="str">
        <f>IF(ISBLANK(Sales[[#This Row],[return]]),"No",Sales[[#This Row],[return]])</f>
        <v>No</v>
      </c>
      <c r="O8769" s="2">
        <v>42993</v>
      </c>
      <c r="P8769" s="8" t="str">
        <f>TEXT(DAY(Sales[[#This Row],[OrderDate]]),"ddd")</f>
        <v>Sun</v>
      </c>
      <c r="Q8769" s="8" t="str">
        <f>TEXT(MONTH(Sales[[#This Row],[ShipDate]])*29,"mmm")</f>
        <v>Sep</v>
      </c>
      <c r="R8769">
        <v>502</v>
      </c>
      <c r="S8769" t="s">
        <v>757</v>
      </c>
      <c r="T8769" t="s">
        <v>15</v>
      </c>
      <c r="U8769">
        <v>33065</v>
      </c>
      <c r="V8769" s="1">
        <v>0.2</v>
      </c>
      <c r="W8769">
        <v>2</v>
      </c>
      <c r="X8769">
        <v>2</v>
      </c>
      <c r="Y8769">
        <v>25</v>
      </c>
      <c r="AD8769"/>
    </row>
    <row r="8770" spans="1:30" x14ac:dyDescent="0.25">
      <c r="A8770" t="s">
        <v>10</v>
      </c>
      <c r="B8770" s="2">
        <v>42993</v>
      </c>
      <c r="C8770" s="35">
        <f>YEAR(Sales[[#This Row],[ShipDate]])</f>
        <v>2017</v>
      </c>
      <c r="D8770" t="s">
        <v>607</v>
      </c>
      <c r="E8770" t="s">
        <v>31</v>
      </c>
      <c r="F8770" t="s">
        <v>59</v>
      </c>
      <c r="G8770" t="s">
        <v>25</v>
      </c>
      <c r="H8770" t="s">
        <v>1201</v>
      </c>
      <c r="I8770" t="s">
        <v>37</v>
      </c>
      <c r="J8770" t="s">
        <v>13</v>
      </c>
      <c r="K8770" t="s">
        <v>929</v>
      </c>
      <c r="L8770" t="s">
        <v>17</v>
      </c>
      <c r="N8770" t="str">
        <f>IF(ISBLANK(Sales[[#This Row],[return]]),"No",Sales[[#This Row],[return]])</f>
        <v>No</v>
      </c>
      <c r="O8770" s="2">
        <v>42993</v>
      </c>
      <c r="P8770" s="8" t="str">
        <f>TEXT(DAY(Sales[[#This Row],[OrderDate]]),"ddd")</f>
        <v>Sun</v>
      </c>
      <c r="Q8770" s="8" t="str">
        <f>TEXT(MONTH(Sales[[#This Row],[ShipDate]])*29,"mmm")</f>
        <v>Sep</v>
      </c>
      <c r="R8770">
        <v>1813</v>
      </c>
      <c r="S8770" t="s">
        <v>546</v>
      </c>
      <c r="T8770" t="s">
        <v>15</v>
      </c>
      <c r="U8770">
        <v>33065</v>
      </c>
      <c r="V8770" s="1">
        <v>0.2</v>
      </c>
      <c r="W8770">
        <v>5</v>
      </c>
      <c r="X8770">
        <v>3</v>
      </c>
      <c r="Y8770">
        <v>16</v>
      </c>
      <c r="AD8770"/>
    </row>
    <row r="8771" spans="1:30" x14ac:dyDescent="0.25">
      <c r="A8771" t="s">
        <v>10</v>
      </c>
      <c r="B8771" s="2">
        <v>43041</v>
      </c>
      <c r="C8771" s="35">
        <f>YEAR(Sales[[#This Row],[ShipDate]])</f>
        <v>2017</v>
      </c>
      <c r="D8771" t="s">
        <v>19</v>
      </c>
      <c r="E8771" t="s">
        <v>31</v>
      </c>
      <c r="F8771" t="s">
        <v>43</v>
      </c>
      <c r="G8771" t="s">
        <v>11</v>
      </c>
      <c r="H8771" t="s">
        <v>395</v>
      </c>
      <c r="I8771" t="s">
        <v>233</v>
      </c>
      <c r="J8771" t="s">
        <v>13</v>
      </c>
      <c r="K8771" t="s">
        <v>554</v>
      </c>
      <c r="L8771" t="s">
        <v>30</v>
      </c>
      <c r="N8771" t="str">
        <f>IF(ISBLANK(Sales[[#This Row],[return]]),"No",Sales[[#This Row],[return]])</f>
        <v>No</v>
      </c>
      <c r="O8771" s="2">
        <v>43038</v>
      </c>
      <c r="P8771" s="8" t="str">
        <f>TEXT(DAY(Sales[[#This Row],[OrderDate]]),"ddd")</f>
        <v>Mon</v>
      </c>
      <c r="Q8771" s="8" t="str">
        <f>TEXT(MONTH(Sales[[#This Row],[ShipDate]])*29,"mmm")</f>
        <v>Nov</v>
      </c>
      <c r="R8771">
        <v>586</v>
      </c>
      <c r="S8771" t="s">
        <v>2677</v>
      </c>
      <c r="T8771" t="s">
        <v>28</v>
      </c>
      <c r="U8771">
        <v>80219</v>
      </c>
      <c r="V8771" s="1">
        <v>0.2</v>
      </c>
      <c r="W8771">
        <v>4</v>
      </c>
      <c r="X8771">
        <v>4</v>
      </c>
      <c r="Y8771">
        <v>15</v>
      </c>
      <c r="AD8771"/>
    </row>
    <row r="8772" spans="1:30" x14ac:dyDescent="0.25">
      <c r="A8772" t="s">
        <v>10</v>
      </c>
      <c r="B8772" s="2">
        <v>43041</v>
      </c>
      <c r="C8772" s="35">
        <f>YEAR(Sales[[#This Row],[ShipDate]])</f>
        <v>2017</v>
      </c>
      <c r="D8772" t="s">
        <v>19</v>
      </c>
      <c r="E8772" t="s">
        <v>31</v>
      </c>
      <c r="F8772" t="s">
        <v>574</v>
      </c>
      <c r="G8772" t="s">
        <v>46</v>
      </c>
      <c r="H8772" t="s">
        <v>395</v>
      </c>
      <c r="I8772" t="s">
        <v>233</v>
      </c>
      <c r="J8772" t="s">
        <v>13</v>
      </c>
      <c r="K8772" t="s">
        <v>554</v>
      </c>
      <c r="L8772" t="s">
        <v>30</v>
      </c>
      <c r="N8772" t="str">
        <f>IF(ISBLANK(Sales[[#This Row],[return]]),"No",Sales[[#This Row],[return]])</f>
        <v>No</v>
      </c>
      <c r="O8772" s="2">
        <v>43038</v>
      </c>
      <c r="P8772" s="8" t="str">
        <f>TEXT(DAY(Sales[[#This Row],[OrderDate]]),"ddd")</f>
        <v>Mon</v>
      </c>
      <c r="Q8772" s="8" t="str">
        <f>TEXT(MONTH(Sales[[#This Row],[ShipDate]])*29,"mmm")</f>
        <v>Nov</v>
      </c>
      <c r="R8772">
        <v>1452</v>
      </c>
      <c r="S8772" t="s">
        <v>2448</v>
      </c>
      <c r="T8772" t="s">
        <v>28</v>
      </c>
      <c r="U8772">
        <v>80219</v>
      </c>
      <c r="V8772" s="1">
        <v>0.2</v>
      </c>
      <c r="W8772">
        <v>165</v>
      </c>
      <c r="X8772">
        <v>1</v>
      </c>
      <c r="Y8772">
        <v>440</v>
      </c>
      <c r="AD8772"/>
    </row>
    <row r="8773" spans="1:30" x14ac:dyDescent="0.25">
      <c r="A8773" t="s">
        <v>10</v>
      </c>
      <c r="B8773" s="2">
        <v>43041</v>
      </c>
      <c r="C8773" s="35">
        <f>YEAR(Sales[[#This Row],[ShipDate]])</f>
        <v>2017</v>
      </c>
      <c r="D8773" t="s">
        <v>19</v>
      </c>
      <c r="E8773" t="s">
        <v>31</v>
      </c>
      <c r="F8773" t="s">
        <v>48</v>
      </c>
      <c r="G8773" t="s">
        <v>46</v>
      </c>
      <c r="H8773" t="s">
        <v>395</v>
      </c>
      <c r="I8773" t="s">
        <v>233</v>
      </c>
      <c r="J8773" t="s">
        <v>13</v>
      </c>
      <c r="K8773" t="s">
        <v>554</v>
      </c>
      <c r="L8773" t="s">
        <v>30</v>
      </c>
      <c r="N8773" t="str">
        <f>IF(ISBLANK(Sales[[#This Row],[return]]),"No",Sales[[#This Row],[return]])</f>
        <v>No</v>
      </c>
      <c r="O8773" s="2">
        <v>43038</v>
      </c>
      <c r="P8773" s="8" t="str">
        <f>TEXT(DAY(Sales[[#This Row],[OrderDate]]),"ddd")</f>
        <v>Mon</v>
      </c>
      <c r="Q8773" s="8" t="str">
        <f>TEXT(MONTH(Sales[[#This Row],[ShipDate]])*29,"mmm")</f>
        <v>Nov</v>
      </c>
      <c r="R8773">
        <v>1229</v>
      </c>
      <c r="S8773" t="s">
        <v>2332</v>
      </c>
      <c r="T8773" t="s">
        <v>28</v>
      </c>
      <c r="U8773">
        <v>80219</v>
      </c>
      <c r="V8773" s="1">
        <v>0.2</v>
      </c>
      <c r="W8773">
        <v>31</v>
      </c>
      <c r="X8773">
        <v>5</v>
      </c>
      <c r="Y8773">
        <v>88</v>
      </c>
      <c r="AD8773"/>
    </row>
    <row r="8774" spans="1:30" x14ac:dyDescent="0.25">
      <c r="A8774" t="s">
        <v>10</v>
      </c>
      <c r="B8774" s="2">
        <v>43041</v>
      </c>
      <c r="C8774" s="35">
        <f>YEAR(Sales[[#This Row],[ShipDate]])</f>
        <v>2017</v>
      </c>
      <c r="D8774" t="s">
        <v>19</v>
      </c>
      <c r="E8774" t="s">
        <v>31</v>
      </c>
      <c r="F8774" t="s">
        <v>340</v>
      </c>
      <c r="G8774" t="s">
        <v>46</v>
      </c>
      <c r="H8774" t="s">
        <v>395</v>
      </c>
      <c r="I8774" t="s">
        <v>233</v>
      </c>
      <c r="J8774" t="s">
        <v>13</v>
      </c>
      <c r="K8774" t="s">
        <v>554</v>
      </c>
      <c r="L8774" t="s">
        <v>30</v>
      </c>
      <c r="N8774" t="str">
        <f>IF(ISBLANK(Sales[[#This Row],[return]]),"No",Sales[[#This Row],[return]])</f>
        <v>No</v>
      </c>
      <c r="O8774" s="2">
        <v>43038</v>
      </c>
      <c r="P8774" s="8" t="str">
        <f>TEXT(DAY(Sales[[#This Row],[OrderDate]]),"ddd")</f>
        <v>Mon</v>
      </c>
      <c r="Q8774" s="8" t="str">
        <f>TEXT(MONTH(Sales[[#This Row],[ShipDate]])*29,"mmm")</f>
        <v>Nov</v>
      </c>
      <c r="R8774">
        <v>989</v>
      </c>
      <c r="S8774" t="s">
        <v>2866</v>
      </c>
      <c r="T8774" t="s">
        <v>28</v>
      </c>
      <c r="U8774">
        <v>80219</v>
      </c>
      <c r="V8774" s="1">
        <v>0.7</v>
      </c>
      <c r="W8774">
        <v>-46</v>
      </c>
      <c r="X8774">
        <v>2</v>
      </c>
      <c r="Y8774">
        <v>60</v>
      </c>
      <c r="AD8774"/>
    </row>
    <row r="8775" spans="1:30" x14ac:dyDescent="0.25">
      <c r="A8775" t="s">
        <v>24</v>
      </c>
      <c r="B8775" s="2">
        <v>43077</v>
      </c>
      <c r="C8775" s="35">
        <f>YEAR(Sales[[#This Row],[ShipDate]])</f>
        <v>2017</v>
      </c>
      <c r="D8775" t="s">
        <v>113</v>
      </c>
      <c r="E8775" t="s">
        <v>31</v>
      </c>
      <c r="F8775" t="s">
        <v>23</v>
      </c>
      <c r="G8775" t="s">
        <v>11</v>
      </c>
      <c r="H8775" t="s">
        <v>1568</v>
      </c>
      <c r="I8775" t="s">
        <v>180</v>
      </c>
      <c r="J8775" t="s">
        <v>13</v>
      </c>
      <c r="K8775" t="s">
        <v>2607</v>
      </c>
      <c r="L8775" t="s">
        <v>17</v>
      </c>
      <c r="N8775" t="str">
        <f>IF(ISBLANK(Sales[[#This Row],[return]]),"No",Sales[[#This Row],[return]])</f>
        <v>No</v>
      </c>
      <c r="O8775" s="2">
        <v>43074</v>
      </c>
      <c r="P8775" s="8" t="str">
        <f>TEXT(DAY(Sales[[#This Row],[OrderDate]]),"ddd")</f>
        <v>Thu</v>
      </c>
      <c r="Q8775" s="8" t="str">
        <f>TEXT(MONTH(Sales[[#This Row],[ShipDate]])*29,"mmm")</f>
        <v>Dec</v>
      </c>
      <c r="R8775">
        <v>765</v>
      </c>
      <c r="S8775" t="s">
        <v>3098</v>
      </c>
      <c r="T8775" t="s">
        <v>15</v>
      </c>
      <c r="U8775">
        <v>37211</v>
      </c>
      <c r="V8775" s="1">
        <v>0.2</v>
      </c>
      <c r="W8775">
        <v>11</v>
      </c>
      <c r="X8775">
        <v>2</v>
      </c>
      <c r="Y8775">
        <v>97</v>
      </c>
      <c r="AD8775"/>
    </row>
    <row r="8776" spans="1:30" x14ac:dyDescent="0.25">
      <c r="A8776" t="s">
        <v>40</v>
      </c>
      <c r="B8776" s="2">
        <v>42891</v>
      </c>
      <c r="C8776" s="35">
        <f>YEAR(Sales[[#This Row],[ShipDate]])</f>
        <v>2017</v>
      </c>
      <c r="D8776" t="s">
        <v>36</v>
      </c>
      <c r="E8776" t="s">
        <v>18</v>
      </c>
      <c r="F8776" t="s">
        <v>50</v>
      </c>
      <c r="G8776" t="s">
        <v>25</v>
      </c>
      <c r="H8776" t="s">
        <v>428</v>
      </c>
      <c r="I8776" t="s">
        <v>133</v>
      </c>
      <c r="J8776" t="s">
        <v>13</v>
      </c>
      <c r="K8776" t="s">
        <v>863</v>
      </c>
      <c r="L8776" t="s">
        <v>68</v>
      </c>
      <c r="N8776" t="str">
        <f>IF(ISBLANK(Sales[[#This Row],[return]]),"No",Sales[[#This Row],[return]])</f>
        <v>No</v>
      </c>
      <c r="O8776" s="2">
        <v>42887</v>
      </c>
      <c r="P8776" s="8" t="str">
        <f>TEXT(DAY(Sales[[#This Row],[OrderDate]]),"ddd")</f>
        <v>Sun</v>
      </c>
      <c r="Q8776" s="8" t="str">
        <f>TEXT(MONTH(Sales[[#This Row],[ShipDate]])*29,"mmm")</f>
        <v>Jun</v>
      </c>
      <c r="R8776">
        <v>422</v>
      </c>
      <c r="S8776" t="s">
        <v>2006</v>
      </c>
      <c r="T8776" t="s">
        <v>66</v>
      </c>
      <c r="U8776">
        <v>48227</v>
      </c>
      <c r="V8776" s="1">
        <v>0</v>
      </c>
      <c r="W8776">
        <v>182</v>
      </c>
      <c r="X8776">
        <v>6</v>
      </c>
      <c r="Y8776">
        <v>404</v>
      </c>
      <c r="AD8776"/>
    </row>
    <row r="8777" spans="1:30" x14ac:dyDescent="0.25">
      <c r="A8777" t="s">
        <v>40</v>
      </c>
      <c r="B8777" s="2">
        <v>42891</v>
      </c>
      <c r="C8777" s="35">
        <f>YEAR(Sales[[#This Row],[ShipDate]])</f>
        <v>2017</v>
      </c>
      <c r="D8777" t="s">
        <v>36</v>
      </c>
      <c r="E8777" t="s">
        <v>18</v>
      </c>
      <c r="F8777" t="s">
        <v>33</v>
      </c>
      <c r="G8777" t="s">
        <v>25</v>
      </c>
      <c r="H8777" t="s">
        <v>428</v>
      </c>
      <c r="I8777" t="s">
        <v>133</v>
      </c>
      <c r="J8777" t="s">
        <v>13</v>
      </c>
      <c r="K8777" t="s">
        <v>863</v>
      </c>
      <c r="L8777" t="s">
        <v>68</v>
      </c>
      <c r="N8777" t="str">
        <f>IF(ISBLANK(Sales[[#This Row],[return]]),"No",Sales[[#This Row],[return]])</f>
        <v>No</v>
      </c>
      <c r="O8777" s="2">
        <v>42887</v>
      </c>
      <c r="P8777" s="8" t="str">
        <f>TEXT(DAY(Sales[[#This Row],[OrderDate]]),"ddd")</f>
        <v>Sun</v>
      </c>
      <c r="Q8777" s="8" t="str">
        <f>TEXT(MONTH(Sales[[#This Row],[ShipDate]])*29,"mmm")</f>
        <v>Jun</v>
      </c>
      <c r="R8777">
        <v>200</v>
      </c>
      <c r="S8777" t="s">
        <v>2111</v>
      </c>
      <c r="T8777" t="s">
        <v>66</v>
      </c>
      <c r="U8777">
        <v>48227</v>
      </c>
      <c r="V8777" s="1">
        <v>0</v>
      </c>
      <c r="W8777">
        <v>13</v>
      </c>
      <c r="X8777">
        <v>7</v>
      </c>
      <c r="Y8777">
        <v>29</v>
      </c>
      <c r="AD8777"/>
    </row>
    <row r="8778" spans="1:30" x14ac:dyDescent="0.25">
      <c r="A8778" t="s">
        <v>40</v>
      </c>
      <c r="B8778" s="2">
        <v>42891</v>
      </c>
      <c r="C8778" s="35">
        <f>YEAR(Sales[[#This Row],[ShipDate]])</f>
        <v>2017</v>
      </c>
      <c r="D8778" t="s">
        <v>36</v>
      </c>
      <c r="E8778" t="s">
        <v>18</v>
      </c>
      <c r="F8778" t="s">
        <v>48</v>
      </c>
      <c r="G8778" t="s">
        <v>46</v>
      </c>
      <c r="H8778" t="s">
        <v>428</v>
      </c>
      <c r="I8778" t="s">
        <v>133</v>
      </c>
      <c r="J8778" t="s">
        <v>13</v>
      </c>
      <c r="K8778" t="s">
        <v>863</v>
      </c>
      <c r="L8778" t="s">
        <v>68</v>
      </c>
      <c r="N8778" t="str">
        <f>IF(ISBLANK(Sales[[#This Row],[return]]),"No",Sales[[#This Row],[return]])</f>
        <v>No</v>
      </c>
      <c r="O8778" s="2">
        <v>42887</v>
      </c>
      <c r="P8778" s="8" t="str">
        <f>TEXT(DAY(Sales[[#This Row],[OrderDate]]),"ddd")</f>
        <v>Sun</v>
      </c>
      <c r="Q8778" s="8" t="str">
        <f>TEXT(MONTH(Sales[[#This Row],[ShipDate]])*29,"mmm")</f>
        <v>Jun</v>
      </c>
      <c r="R8778">
        <v>1293</v>
      </c>
      <c r="S8778" t="s">
        <v>2422</v>
      </c>
      <c r="T8778" t="s">
        <v>66</v>
      </c>
      <c r="U8778">
        <v>48227</v>
      </c>
      <c r="V8778" s="1">
        <v>0</v>
      </c>
      <c r="W8778">
        <v>84</v>
      </c>
      <c r="X8778">
        <v>2</v>
      </c>
      <c r="Y8778">
        <v>300</v>
      </c>
      <c r="AD8778"/>
    </row>
    <row r="8779" spans="1:30" x14ac:dyDescent="0.25">
      <c r="A8779" t="s">
        <v>40</v>
      </c>
      <c r="B8779" s="2">
        <v>42891</v>
      </c>
      <c r="C8779" s="35">
        <f>YEAR(Sales[[#This Row],[ShipDate]])</f>
        <v>2017</v>
      </c>
      <c r="D8779" t="s">
        <v>36</v>
      </c>
      <c r="E8779" t="s">
        <v>18</v>
      </c>
      <c r="F8779" t="s">
        <v>48</v>
      </c>
      <c r="G8779" t="s">
        <v>46</v>
      </c>
      <c r="H8779" t="s">
        <v>428</v>
      </c>
      <c r="I8779" t="s">
        <v>133</v>
      </c>
      <c r="J8779" t="s">
        <v>13</v>
      </c>
      <c r="K8779" t="s">
        <v>863</v>
      </c>
      <c r="L8779" t="s">
        <v>68</v>
      </c>
      <c r="N8779" t="str">
        <f>IF(ISBLANK(Sales[[#This Row],[return]]),"No",Sales[[#This Row],[return]])</f>
        <v>No</v>
      </c>
      <c r="O8779" s="2">
        <v>42887</v>
      </c>
      <c r="P8779" s="8" t="str">
        <f>TEXT(DAY(Sales[[#This Row],[OrderDate]]),"ddd")</f>
        <v>Sun</v>
      </c>
      <c r="Q8779" s="8" t="str">
        <f>TEXT(MONTH(Sales[[#This Row],[ShipDate]])*29,"mmm")</f>
        <v>Jun</v>
      </c>
      <c r="R8779">
        <v>912</v>
      </c>
      <c r="S8779" t="s">
        <v>2479</v>
      </c>
      <c r="T8779" t="s">
        <v>66</v>
      </c>
      <c r="U8779">
        <v>48227</v>
      </c>
      <c r="V8779" s="1">
        <v>0</v>
      </c>
      <c r="W8779">
        <v>12</v>
      </c>
      <c r="X8779">
        <v>2</v>
      </c>
      <c r="Y8779">
        <v>42</v>
      </c>
      <c r="AD8779"/>
    </row>
    <row r="8780" spans="1:30" x14ac:dyDescent="0.25">
      <c r="A8780" t="s">
        <v>10</v>
      </c>
      <c r="B8780" s="2">
        <v>42857</v>
      </c>
      <c r="C8780" s="35">
        <f>YEAR(Sales[[#This Row],[ShipDate]])</f>
        <v>2017</v>
      </c>
      <c r="D8780" t="s">
        <v>36</v>
      </c>
      <c r="E8780" t="s">
        <v>18</v>
      </c>
      <c r="F8780" t="s">
        <v>23</v>
      </c>
      <c r="G8780" t="s">
        <v>11</v>
      </c>
      <c r="H8780" t="s">
        <v>178</v>
      </c>
      <c r="I8780" t="s">
        <v>180</v>
      </c>
      <c r="J8780" t="s">
        <v>13</v>
      </c>
      <c r="K8780" t="s">
        <v>179</v>
      </c>
      <c r="L8780" t="s">
        <v>17</v>
      </c>
      <c r="N8780" t="str">
        <f>IF(ISBLANK(Sales[[#This Row],[return]]),"No",Sales[[#This Row],[return]])</f>
        <v>No</v>
      </c>
      <c r="O8780" s="2">
        <v>42851</v>
      </c>
      <c r="P8780" s="8" t="str">
        <f>TEXT(DAY(Sales[[#This Row],[OrderDate]]),"ddd")</f>
        <v>Thu</v>
      </c>
      <c r="Q8780" s="8" t="str">
        <f>TEXT(MONTH(Sales[[#This Row],[ShipDate]])*29,"mmm")</f>
        <v>May</v>
      </c>
      <c r="R8780">
        <v>807</v>
      </c>
      <c r="S8780" t="s">
        <v>3093</v>
      </c>
      <c r="T8780" t="s">
        <v>15</v>
      </c>
      <c r="U8780">
        <v>38109</v>
      </c>
      <c r="V8780" s="1">
        <v>0.2</v>
      </c>
      <c r="W8780">
        <v>-114</v>
      </c>
      <c r="X8780">
        <v>8</v>
      </c>
      <c r="Y8780">
        <v>832</v>
      </c>
      <c r="AD8780"/>
    </row>
    <row r="8781" spans="1:30" x14ac:dyDescent="0.25">
      <c r="A8781" t="s">
        <v>10</v>
      </c>
      <c r="B8781" s="2">
        <v>42857</v>
      </c>
      <c r="C8781" s="35">
        <f>YEAR(Sales[[#This Row],[ShipDate]])</f>
        <v>2017</v>
      </c>
      <c r="D8781" t="s">
        <v>36</v>
      </c>
      <c r="E8781" t="s">
        <v>18</v>
      </c>
      <c r="F8781" t="s">
        <v>43</v>
      </c>
      <c r="G8781" t="s">
        <v>11</v>
      </c>
      <c r="H8781" t="s">
        <v>178</v>
      </c>
      <c r="I8781" t="s">
        <v>180</v>
      </c>
      <c r="J8781" t="s">
        <v>13</v>
      </c>
      <c r="K8781" t="s">
        <v>179</v>
      </c>
      <c r="L8781" t="s">
        <v>17</v>
      </c>
      <c r="N8781" t="str">
        <f>IF(ISBLANK(Sales[[#This Row],[return]]),"No",Sales[[#This Row],[return]])</f>
        <v>No</v>
      </c>
      <c r="O8781" s="2">
        <v>42851</v>
      </c>
      <c r="P8781" s="8" t="str">
        <f>TEXT(DAY(Sales[[#This Row],[OrderDate]]),"ddd")</f>
        <v>Thu</v>
      </c>
      <c r="Q8781" s="8" t="str">
        <f>TEXT(MONTH(Sales[[#This Row],[ShipDate]])*29,"mmm")</f>
        <v>May</v>
      </c>
      <c r="R8781">
        <v>1547</v>
      </c>
      <c r="S8781" t="s">
        <v>3137</v>
      </c>
      <c r="T8781" t="s">
        <v>15</v>
      </c>
      <c r="U8781">
        <v>38109</v>
      </c>
      <c r="V8781" s="1">
        <v>0.2</v>
      </c>
      <c r="W8781">
        <v>1</v>
      </c>
      <c r="X8781">
        <v>2</v>
      </c>
      <c r="Y8781">
        <v>97</v>
      </c>
      <c r="AD8781"/>
    </row>
    <row r="8782" spans="1:30" x14ac:dyDescent="0.25">
      <c r="A8782" t="s">
        <v>10</v>
      </c>
      <c r="B8782" s="2">
        <v>42857</v>
      </c>
      <c r="C8782" s="35">
        <f>YEAR(Sales[[#This Row],[ShipDate]])</f>
        <v>2017</v>
      </c>
      <c r="D8782" t="s">
        <v>36</v>
      </c>
      <c r="E8782" t="s">
        <v>18</v>
      </c>
      <c r="F8782" t="s">
        <v>39</v>
      </c>
      <c r="G8782" t="s">
        <v>25</v>
      </c>
      <c r="H8782" t="s">
        <v>178</v>
      </c>
      <c r="I8782" t="s">
        <v>180</v>
      </c>
      <c r="J8782" t="s">
        <v>13</v>
      </c>
      <c r="K8782" t="s">
        <v>179</v>
      </c>
      <c r="L8782" t="s">
        <v>17</v>
      </c>
      <c r="N8782" t="str">
        <f>IF(ISBLANK(Sales[[#This Row],[return]]),"No",Sales[[#This Row],[return]])</f>
        <v>No</v>
      </c>
      <c r="O8782" s="2">
        <v>42851</v>
      </c>
      <c r="P8782" s="8" t="str">
        <f>TEXT(DAY(Sales[[#This Row],[OrderDate]]),"ddd")</f>
        <v>Thu</v>
      </c>
      <c r="Q8782" s="8" t="str">
        <f>TEXT(MONTH(Sales[[#This Row],[ShipDate]])*29,"mmm")</f>
        <v>May</v>
      </c>
      <c r="R8782">
        <v>1383</v>
      </c>
      <c r="S8782" t="s">
        <v>181</v>
      </c>
      <c r="T8782" t="s">
        <v>15</v>
      </c>
      <c r="U8782">
        <v>38109</v>
      </c>
      <c r="V8782" s="1">
        <v>0.2</v>
      </c>
      <c r="W8782">
        <v>-18</v>
      </c>
      <c r="X8782">
        <v>1</v>
      </c>
      <c r="Y8782">
        <v>73</v>
      </c>
      <c r="AD8782"/>
    </row>
    <row r="8783" spans="1:30" x14ac:dyDescent="0.25">
      <c r="A8783" t="s">
        <v>24</v>
      </c>
      <c r="B8783" s="2">
        <v>42848</v>
      </c>
      <c r="C8783" s="35">
        <f>YEAR(Sales[[#This Row],[ShipDate]])</f>
        <v>2017</v>
      </c>
      <c r="D8783" t="s">
        <v>19</v>
      </c>
      <c r="E8783" t="s">
        <v>18</v>
      </c>
      <c r="F8783" t="s">
        <v>33</v>
      </c>
      <c r="G8783" t="s">
        <v>25</v>
      </c>
      <c r="H8783" t="s">
        <v>146</v>
      </c>
      <c r="I8783" t="s">
        <v>149</v>
      </c>
      <c r="J8783" t="s">
        <v>13</v>
      </c>
      <c r="K8783" t="s">
        <v>1067</v>
      </c>
      <c r="L8783" t="s">
        <v>92</v>
      </c>
      <c r="N8783" t="str">
        <f>IF(ISBLANK(Sales[[#This Row],[return]]),"No",Sales[[#This Row],[return]])</f>
        <v>No</v>
      </c>
      <c r="O8783" s="2">
        <v>42843</v>
      </c>
      <c r="P8783" s="8" t="str">
        <f>TEXT(DAY(Sales[[#This Row],[OrderDate]]),"ddd")</f>
        <v>Wed</v>
      </c>
      <c r="Q8783" s="8" t="str">
        <f>TEXT(MONTH(Sales[[#This Row],[ShipDate]])*29,"mmm")</f>
        <v>Apr</v>
      </c>
      <c r="R8783">
        <v>194</v>
      </c>
      <c r="S8783" t="s">
        <v>1965</v>
      </c>
      <c r="T8783" t="s">
        <v>90</v>
      </c>
      <c r="U8783">
        <v>10024</v>
      </c>
      <c r="V8783" s="1">
        <v>0</v>
      </c>
      <c r="W8783">
        <v>10</v>
      </c>
      <c r="X8783">
        <v>3</v>
      </c>
      <c r="Y8783">
        <v>22</v>
      </c>
      <c r="AD8783"/>
    </row>
    <row r="8784" spans="1:30" x14ac:dyDescent="0.25">
      <c r="A8784" t="s">
        <v>24</v>
      </c>
      <c r="B8784" s="2">
        <v>43093</v>
      </c>
      <c r="C8784" s="35">
        <f>YEAR(Sales[[#This Row],[ShipDate]])</f>
        <v>2017</v>
      </c>
      <c r="D8784" t="s">
        <v>19</v>
      </c>
      <c r="E8784" t="s">
        <v>69</v>
      </c>
      <c r="F8784" t="s">
        <v>38</v>
      </c>
      <c r="G8784" t="s">
        <v>11</v>
      </c>
      <c r="H8784" t="s">
        <v>134</v>
      </c>
      <c r="I8784" t="s">
        <v>1139</v>
      </c>
      <c r="J8784" t="s">
        <v>13</v>
      </c>
      <c r="K8784" t="s">
        <v>2897</v>
      </c>
      <c r="L8784" t="s">
        <v>92</v>
      </c>
      <c r="N8784" t="str">
        <f>IF(ISBLANK(Sales[[#This Row],[return]]),"No",Sales[[#This Row],[return]])</f>
        <v>No</v>
      </c>
      <c r="O8784" s="2">
        <v>43088</v>
      </c>
      <c r="P8784" s="8" t="str">
        <f>TEXT(DAY(Sales[[#This Row],[OrderDate]]),"ddd")</f>
        <v>Thu</v>
      </c>
      <c r="Q8784" s="8" t="str">
        <f>TEXT(MONTH(Sales[[#This Row],[ShipDate]])*29,"mmm")</f>
        <v>Dec</v>
      </c>
      <c r="R8784">
        <v>370</v>
      </c>
      <c r="S8784" t="s">
        <v>439</v>
      </c>
      <c r="T8784" t="s">
        <v>90</v>
      </c>
      <c r="U8784">
        <v>3820</v>
      </c>
      <c r="V8784" s="1">
        <v>0.3</v>
      </c>
      <c r="W8784">
        <v>-105</v>
      </c>
      <c r="X8784">
        <v>4</v>
      </c>
      <c r="Y8784">
        <v>1053</v>
      </c>
      <c r="AD8784"/>
    </row>
    <row r="8785" spans="1:30" x14ac:dyDescent="0.25">
      <c r="A8785" t="s">
        <v>24</v>
      </c>
      <c r="B8785" s="2">
        <v>43093</v>
      </c>
      <c r="C8785" s="35">
        <f>YEAR(Sales[[#This Row],[ShipDate]])</f>
        <v>2017</v>
      </c>
      <c r="D8785" t="s">
        <v>19</v>
      </c>
      <c r="E8785" t="s">
        <v>69</v>
      </c>
      <c r="F8785" t="s">
        <v>59</v>
      </c>
      <c r="G8785" t="s">
        <v>25</v>
      </c>
      <c r="H8785" t="s">
        <v>134</v>
      </c>
      <c r="I8785" t="s">
        <v>1139</v>
      </c>
      <c r="J8785" t="s">
        <v>13</v>
      </c>
      <c r="K8785" t="s">
        <v>2897</v>
      </c>
      <c r="L8785" t="s">
        <v>92</v>
      </c>
      <c r="N8785" t="str">
        <f>IF(ISBLANK(Sales[[#This Row],[return]]),"No",Sales[[#This Row],[return]])</f>
        <v>No</v>
      </c>
      <c r="O8785" s="2">
        <v>43088</v>
      </c>
      <c r="P8785" s="8" t="str">
        <f>TEXT(DAY(Sales[[#This Row],[OrderDate]]),"ddd")</f>
        <v>Thu</v>
      </c>
      <c r="Q8785" s="8" t="str">
        <f>TEXT(MONTH(Sales[[#This Row],[ShipDate]])*29,"mmm")</f>
        <v>Dec</v>
      </c>
      <c r="R8785">
        <v>1696</v>
      </c>
      <c r="S8785" t="s">
        <v>2140</v>
      </c>
      <c r="T8785" t="s">
        <v>90</v>
      </c>
      <c r="U8785">
        <v>3820</v>
      </c>
      <c r="V8785" s="1">
        <v>0</v>
      </c>
      <c r="W8785">
        <v>15</v>
      </c>
      <c r="X8785">
        <v>5</v>
      </c>
      <c r="Y8785">
        <v>30</v>
      </c>
      <c r="AD8785"/>
    </row>
    <row r="8786" spans="1:30" x14ac:dyDescent="0.25">
      <c r="A8786" t="s">
        <v>24</v>
      </c>
      <c r="B8786" s="2">
        <v>43093</v>
      </c>
      <c r="C8786" s="35">
        <f>YEAR(Sales[[#This Row],[ShipDate]])</f>
        <v>2017</v>
      </c>
      <c r="D8786" t="s">
        <v>19</v>
      </c>
      <c r="E8786" t="s">
        <v>69</v>
      </c>
      <c r="F8786" t="s">
        <v>99</v>
      </c>
      <c r="G8786" t="s">
        <v>46</v>
      </c>
      <c r="H8786" t="s">
        <v>134</v>
      </c>
      <c r="I8786" t="s">
        <v>1139</v>
      </c>
      <c r="J8786" t="s">
        <v>13</v>
      </c>
      <c r="K8786" t="s">
        <v>2897</v>
      </c>
      <c r="L8786" t="s">
        <v>92</v>
      </c>
      <c r="N8786" t="str">
        <f>IF(ISBLANK(Sales[[#This Row],[return]]),"No",Sales[[#This Row],[return]])</f>
        <v>No</v>
      </c>
      <c r="O8786" s="2">
        <v>43088</v>
      </c>
      <c r="P8786" s="8" t="str">
        <f>TEXT(DAY(Sales[[#This Row],[OrderDate]]),"ddd")</f>
        <v>Thu</v>
      </c>
      <c r="Q8786" s="8" t="str">
        <f>TEXT(MONTH(Sales[[#This Row],[ShipDate]])*29,"mmm")</f>
        <v>Dec</v>
      </c>
      <c r="R8786">
        <v>1004</v>
      </c>
      <c r="S8786" t="s">
        <v>2427</v>
      </c>
      <c r="T8786" t="s">
        <v>90</v>
      </c>
      <c r="U8786">
        <v>3820</v>
      </c>
      <c r="V8786" s="1">
        <v>0</v>
      </c>
      <c r="W8786">
        <v>517</v>
      </c>
      <c r="X8786">
        <v>9</v>
      </c>
      <c r="Y8786">
        <v>2250</v>
      </c>
      <c r="AD8786"/>
    </row>
    <row r="8787" spans="1:30" x14ac:dyDescent="0.25">
      <c r="A8787" t="s">
        <v>24</v>
      </c>
      <c r="B8787" s="2">
        <v>43047</v>
      </c>
      <c r="C8787" s="35">
        <f>YEAR(Sales[[#This Row],[ShipDate]])</f>
        <v>2017</v>
      </c>
      <c r="D8787" t="s">
        <v>113</v>
      </c>
      <c r="E8787" t="s">
        <v>18</v>
      </c>
      <c r="F8787" t="s">
        <v>290</v>
      </c>
      <c r="G8787" t="s">
        <v>25</v>
      </c>
      <c r="H8787" t="s">
        <v>527</v>
      </c>
      <c r="I8787" t="s">
        <v>252</v>
      </c>
      <c r="J8787" t="s">
        <v>13</v>
      </c>
      <c r="K8787" t="s">
        <v>1600</v>
      </c>
      <c r="L8787" t="s">
        <v>92</v>
      </c>
      <c r="N8787" t="str">
        <f>IF(ISBLANK(Sales[[#This Row],[return]]),"No",Sales[[#This Row],[return]])</f>
        <v>No</v>
      </c>
      <c r="O8787" s="2">
        <v>43044</v>
      </c>
      <c r="P8787" s="8" t="str">
        <f>TEXT(DAY(Sales[[#This Row],[OrderDate]]),"ddd")</f>
        <v>Thu</v>
      </c>
      <c r="Q8787" s="8" t="str">
        <f>TEXT(MONTH(Sales[[#This Row],[ShipDate]])*29,"mmm")</f>
        <v>Nov</v>
      </c>
      <c r="R8787">
        <v>89</v>
      </c>
      <c r="S8787" t="s">
        <v>1739</v>
      </c>
      <c r="T8787" t="s">
        <v>90</v>
      </c>
      <c r="U8787">
        <v>44107</v>
      </c>
      <c r="V8787" s="1">
        <v>0.2</v>
      </c>
      <c r="W8787">
        <v>2</v>
      </c>
      <c r="X8787">
        <v>4</v>
      </c>
      <c r="Y8787">
        <v>27</v>
      </c>
      <c r="AD8787"/>
    </row>
    <row r="8788" spans="1:30" x14ac:dyDescent="0.25">
      <c r="A8788" t="s">
        <v>24</v>
      </c>
      <c r="B8788" s="2">
        <v>43047</v>
      </c>
      <c r="C8788" s="35">
        <f>YEAR(Sales[[#This Row],[ShipDate]])</f>
        <v>2017</v>
      </c>
      <c r="D8788" t="s">
        <v>113</v>
      </c>
      <c r="E8788" t="s">
        <v>18</v>
      </c>
      <c r="F8788" t="s">
        <v>50</v>
      </c>
      <c r="G8788" t="s">
        <v>25</v>
      </c>
      <c r="H8788" t="s">
        <v>527</v>
      </c>
      <c r="I8788" t="s">
        <v>252</v>
      </c>
      <c r="J8788" t="s">
        <v>13</v>
      </c>
      <c r="K8788" t="s">
        <v>1600</v>
      </c>
      <c r="L8788" t="s">
        <v>92</v>
      </c>
      <c r="N8788" t="str">
        <f>IF(ISBLANK(Sales[[#This Row],[return]]),"No",Sales[[#This Row],[return]])</f>
        <v>No</v>
      </c>
      <c r="O8788" s="2">
        <v>43044</v>
      </c>
      <c r="P8788" s="8" t="str">
        <f>TEXT(DAY(Sales[[#This Row],[OrderDate]]),"ddd")</f>
        <v>Thu</v>
      </c>
      <c r="Q8788" s="8" t="str">
        <f>TEXT(MONTH(Sales[[#This Row],[ShipDate]])*29,"mmm")</f>
        <v>Nov</v>
      </c>
      <c r="R8788">
        <v>929</v>
      </c>
      <c r="S8788" t="s">
        <v>708</v>
      </c>
      <c r="T8788" t="s">
        <v>90</v>
      </c>
      <c r="U8788">
        <v>44107</v>
      </c>
      <c r="V8788" s="1">
        <v>0.7</v>
      </c>
      <c r="W8788">
        <v>-6</v>
      </c>
      <c r="X8788">
        <v>3</v>
      </c>
      <c r="Y8788">
        <v>7</v>
      </c>
      <c r="AD8788"/>
    </row>
    <row r="8789" spans="1:30" x14ac:dyDescent="0.25">
      <c r="A8789" t="s">
        <v>24</v>
      </c>
      <c r="B8789" s="2">
        <v>42909</v>
      </c>
      <c r="C8789" s="35">
        <f>YEAR(Sales[[#This Row],[ShipDate]])</f>
        <v>2017</v>
      </c>
      <c r="D8789" t="s">
        <v>113</v>
      </c>
      <c r="E8789" t="s">
        <v>18</v>
      </c>
      <c r="F8789" t="s">
        <v>48</v>
      </c>
      <c r="G8789" t="s">
        <v>46</v>
      </c>
      <c r="H8789" t="s">
        <v>230</v>
      </c>
      <c r="I8789" t="s">
        <v>233</v>
      </c>
      <c r="J8789" t="s">
        <v>13</v>
      </c>
      <c r="K8789" t="s">
        <v>1141</v>
      </c>
      <c r="L8789" t="s">
        <v>30</v>
      </c>
      <c r="N8789" t="str">
        <f>IF(ISBLANK(Sales[[#This Row],[return]]),"No",Sales[[#This Row],[return]])</f>
        <v>No</v>
      </c>
      <c r="O8789" s="2">
        <v>42906</v>
      </c>
      <c r="P8789" s="8" t="str">
        <f>TEXT(DAY(Sales[[#This Row],[OrderDate]]),"ddd")</f>
        <v>Fri</v>
      </c>
      <c r="Q8789" s="8" t="str">
        <f>TEXT(MONTH(Sales[[#This Row],[ShipDate]])*29,"mmm")</f>
        <v>Jun</v>
      </c>
      <c r="R8789">
        <v>784</v>
      </c>
      <c r="S8789" t="s">
        <v>2394</v>
      </c>
      <c r="T8789" t="s">
        <v>28</v>
      </c>
      <c r="U8789">
        <v>80013</v>
      </c>
      <c r="V8789" s="1">
        <v>0.2</v>
      </c>
      <c r="W8789">
        <v>16</v>
      </c>
      <c r="X8789">
        <v>7</v>
      </c>
      <c r="Y8789">
        <v>126</v>
      </c>
      <c r="AD8789"/>
    </row>
    <row r="8790" spans="1:30" x14ac:dyDescent="0.25">
      <c r="A8790" t="s">
        <v>40</v>
      </c>
      <c r="B8790" s="2">
        <v>42835</v>
      </c>
      <c r="C8790" s="35">
        <f>YEAR(Sales[[#This Row],[ShipDate]])</f>
        <v>2017</v>
      </c>
      <c r="D8790" t="s">
        <v>36</v>
      </c>
      <c r="E8790" t="s">
        <v>31</v>
      </c>
      <c r="F8790" t="s">
        <v>50</v>
      </c>
      <c r="G8790" t="s">
        <v>25</v>
      </c>
      <c r="H8790" t="s">
        <v>258</v>
      </c>
      <c r="I8790" t="s">
        <v>180</v>
      </c>
      <c r="J8790" t="s">
        <v>13</v>
      </c>
      <c r="K8790" t="s">
        <v>259</v>
      </c>
      <c r="L8790" t="s">
        <v>17</v>
      </c>
      <c r="N8790" t="str">
        <f>IF(ISBLANK(Sales[[#This Row],[return]]),"No",Sales[[#This Row],[return]])</f>
        <v>No</v>
      </c>
      <c r="O8790" s="2">
        <v>42830</v>
      </c>
      <c r="P8790" s="8" t="str">
        <f>TEXT(DAY(Sales[[#This Row],[OrderDate]]),"ddd")</f>
        <v>Thu</v>
      </c>
      <c r="Q8790" s="8" t="str">
        <f>TEXT(MONTH(Sales[[#This Row],[ShipDate]])*29,"mmm")</f>
        <v>Apr</v>
      </c>
      <c r="R8790">
        <v>682</v>
      </c>
      <c r="S8790" t="s">
        <v>260</v>
      </c>
      <c r="T8790" t="s">
        <v>15</v>
      </c>
      <c r="U8790">
        <v>37620</v>
      </c>
      <c r="V8790" s="1">
        <v>0.7</v>
      </c>
      <c r="W8790">
        <v>-116</v>
      </c>
      <c r="X8790">
        <v>1</v>
      </c>
      <c r="Y8790">
        <v>158</v>
      </c>
      <c r="AD8790"/>
    </row>
    <row r="8791" spans="1:30" x14ac:dyDescent="0.25">
      <c r="A8791" t="s">
        <v>40</v>
      </c>
      <c r="B8791" s="2">
        <v>43096</v>
      </c>
      <c r="C8791" s="35">
        <f>YEAR(Sales[[#This Row],[ShipDate]])</f>
        <v>2017</v>
      </c>
      <c r="D8791" t="s">
        <v>19</v>
      </c>
      <c r="E8791" t="s">
        <v>18</v>
      </c>
      <c r="F8791" t="s">
        <v>43</v>
      </c>
      <c r="G8791" t="s">
        <v>11</v>
      </c>
      <c r="H8791" t="s">
        <v>249</v>
      </c>
      <c r="I8791" t="s">
        <v>598</v>
      </c>
      <c r="J8791" t="s">
        <v>13</v>
      </c>
      <c r="K8791" t="s">
        <v>135</v>
      </c>
      <c r="L8791" t="s">
        <v>17</v>
      </c>
      <c r="M8791" t="s">
        <v>82</v>
      </c>
      <c r="N8791" t="str">
        <f>IF(ISBLANK(Sales[[#This Row],[return]]),"No",Sales[[#This Row],[return]])</f>
        <v>Yes</v>
      </c>
      <c r="O8791" s="2">
        <v>43094</v>
      </c>
      <c r="P8791" s="8" t="str">
        <f>TEXT(DAY(Sales[[#This Row],[OrderDate]]),"ddd")</f>
        <v>Wed</v>
      </c>
      <c r="Q8791" s="8" t="str">
        <f>TEXT(MONTH(Sales[[#This Row],[ShipDate]])*29,"mmm")</f>
        <v>Dec</v>
      </c>
      <c r="R8791">
        <v>1537</v>
      </c>
      <c r="S8791" t="s">
        <v>2645</v>
      </c>
      <c r="T8791" t="s">
        <v>15</v>
      </c>
      <c r="U8791">
        <v>31907</v>
      </c>
      <c r="V8791" s="1">
        <v>0</v>
      </c>
      <c r="W8791">
        <v>47</v>
      </c>
      <c r="X8791">
        <v>6</v>
      </c>
      <c r="Y8791">
        <v>276</v>
      </c>
      <c r="AD8791"/>
    </row>
    <row r="8792" spans="1:30" x14ac:dyDescent="0.25">
      <c r="A8792" t="s">
        <v>40</v>
      </c>
      <c r="B8792" s="2">
        <v>43096</v>
      </c>
      <c r="C8792" s="35">
        <f>YEAR(Sales[[#This Row],[ShipDate]])</f>
        <v>2017</v>
      </c>
      <c r="D8792" t="s">
        <v>19</v>
      </c>
      <c r="E8792" t="s">
        <v>18</v>
      </c>
      <c r="F8792" t="s">
        <v>50</v>
      </c>
      <c r="G8792" t="s">
        <v>25</v>
      </c>
      <c r="H8792" t="s">
        <v>249</v>
      </c>
      <c r="I8792" t="s">
        <v>598</v>
      </c>
      <c r="J8792" t="s">
        <v>13</v>
      </c>
      <c r="K8792" t="s">
        <v>135</v>
      </c>
      <c r="L8792" t="s">
        <v>17</v>
      </c>
      <c r="M8792" t="s">
        <v>82</v>
      </c>
      <c r="N8792" t="str">
        <f>IF(ISBLANK(Sales[[#This Row],[return]]),"No",Sales[[#This Row],[return]])</f>
        <v>Yes</v>
      </c>
      <c r="O8792" s="2">
        <v>43094</v>
      </c>
      <c r="P8792" s="8" t="str">
        <f>TEXT(DAY(Sales[[#This Row],[OrderDate]]),"ddd")</f>
        <v>Wed</v>
      </c>
      <c r="Q8792" s="8" t="str">
        <f>TEXT(MONTH(Sales[[#This Row],[ShipDate]])*29,"mmm")</f>
        <v>Dec</v>
      </c>
      <c r="R8792">
        <v>1585</v>
      </c>
      <c r="S8792" t="s">
        <v>650</v>
      </c>
      <c r="T8792" t="s">
        <v>15</v>
      </c>
      <c r="U8792">
        <v>31907</v>
      </c>
      <c r="V8792" s="1">
        <v>0</v>
      </c>
      <c r="W8792">
        <v>74</v>
      </c>
      <c r="X8792">
        <v>5</v>
      </c>
      <c r="Y8792">
        <v>158</v>
      </c>
      <c r="AD8792"/>
    </row>
    <row r="8793" spans="1:30" x14ac:dyDescent="0.25">
      <c r="A8793" t="s">
        <v>10</v>
      </c>
      <c r="B8793" s="2">
        <v>42839</v>
      </c>
      <c r="C8793" s="35">
        <f>YEAR(Sales[[#This Row],[ShipDate]])</f>
        <v>2017</v>
      </c>
      <c r="D8793" t="s">
        <v>19</v>
      </c>
      <c r="E8793" t="s">
        <v>18</v>
      </c>
      <c r="F8793" t="s">
        <v>59</v>
      </c>
      <c r="G8793" t="s">
        <v>25</v>
      </c>
      <c r="H8793" t="s">
        <v>26</v>
      </c>
      <c r="I8793" t="s">
        <v>32</v>
      </c>
      <c r="J8793" t="s">
        <v>13</v>
      </c>
      <c r="K8793" t="s">
        <v>1299</v>
      </c>
      <c r="L8793" t="s">
        <v>30</v>
      </c>
      <c r="M8793" t="s">
        <v>82</v>
      </c>
      <c r="N8793" t="str">
        <f>IF(ISBLANK(Sales[[#This Row],[return]]),"No",Sales[[#This Row],[return]])</f>
        <v>Yes</v>
      </c>
      <c r="O8793" s="2">
        <v>42836</v>
      </c>
      <c r="P8793" s="8" t="str">
        <f>TEXT(DAY(Sales[[#This Row],[OrderDate]]),"ddd")</f>
        <v>Wed</v>
      </c>
      <c r="Q8793" s="8" t="str">
        <f>TEXT(MONTH(Sales[[#This Row],[ShipDate]])*29,"mmm")</f>
        <v>Apr</v>
      </c>
      <c r="R8793">
        <v>538</v>
      </c>
      <c r="S8793" t="s">
        <v>109</v>
      </c>
      <c r="T8793" t="s">
        <v>28</v>
      </c>
      <c r="U8793">
        <v>90004</v>
      </c>
      <c r="V8793" s="1">
        <v>0</v>
      </c>
      <c r="W8793">
        <v>24</v>
      </c>
      <c r="X8793">
        <v>2</v>
      </c>
      <c r="Y8793">
        <v>53</v>
      </c>
      <c r="AD8793"/>
    </row>
    <row r="8794" spans="1:30" x14ac:dyDescent="0.25">
      <c r="A8794" t="s">
        <v>10</v>
      </c>
      <c r="B8794" s="2">
        <v>42839</v>
      </c>
      <c r="C8794" s="35">
        <f>YEAR(Sales[[#This Row],[ShipDate]])</f>
        <v>2017</v>
      </c>
      <c r="D8794" t="s">
        <v>19</v>
      </c>
      <c r="E8794" t="s">
        <v>18</v>
      </c>
      <c r="F8794" t="s">
        <v>574</v>
      </c>
      <c r="G8794" t="s">
        <v>46</v>
      </c>
      <c r="H8794" t="s">
        <v>26</v>
      </c>
      <c r="I8794" t="s">
        <v>32</v>
      </c>
      <c r="J8794" t="s">
        <v>13</v>
      </c>
      <c r="K8794" t="s">
        <v>1299</v>
      </c>
      <c r="L8794" t="s">
        <v>30</v>
      </c>
      <c r="M8794" t="s">
        <v>82</v>
      </c>
      <c r="N8794" t="str">
        <f>IF(ISBLANK(Sales[[#This Row],[return]]),"No",Sales[[#This Row],[return]])</f>
        <v>Yes</v>
      </c>
      <c r="O8794" s="2">
        <v>42836</v>
      </c>
      <c r="P8794" s="8" t="str">
        <f>TEXT(DAY(Sales[[#This Row],[OrderDate]]),"ddd")</f>
        <v>Wed</v>
      </c>
      <c r="Q8794" s="8" t="str">
        <f>TEXT(MONTH(Sales[[#This Row],[ShipDate]])*29,"mmm")</f>
        <v>Apr</v>
      </c>
      <c r="R8794">
        <v>402</v>
      </c>
      <c r="S8794" t="s">
        <v>2500</v>
      </c>
      <c r="T8794" t="s">
        <v>28</v>
      </c>
      <c r="U8794">
        <v>90004</v>
      </c>
      <c r="V8794" s="1">
        <v>0.2</v>
      </c>
      <c r="W8794">
        <v>216</v>
      </c>
      <c r="X8794">
        <v>4</v>
      </c>
      <c r="Y8794">
        <v>640</v>
      </c>
      <c r="AD8794"/>
    </row>
    <row r="8795" spans="1:30" x14ac:dyDescent="0.25">
      <c r="A8795" t="s">
        <v>10</v>
      </c>
      <c r="B8795" s="2">
        <v>43016</v>
      </c>
      <c r="C8795" s="35">
        <f>YEAR(Sales[[#This Row],[ShipDate]])</f>
        <v>2017</v>
      </c>
      <c r="D8795" t="s">
        <v>36</v>
      </c>
      <c r="E8795" t="s">
        <v>31</v>
      </c>
      <c r="F8795" t="s">
        <v>104</v>
      </c>
      <c r="G8795" t="s">
        <v>25</v>
      </c>
      <c r="H8795" t="s">
        <v>527</v>
      </c>
      <c r="I8795" t="s">
        <v>389</v>
      </c>
      <c r="J8795" t="s">
        <v>13</v>
      </c>
      <c r="K8795" t="s">
        <v>2582</v>
      </c>
      <c r="L8795" t="s">
        <v>92</v>
      </c>
      <c r="M8795" t="s">
        <v>82</v>
      </c>
      <c r="N8795" t="str">
        <f>IF(ISBLANK(Sales[[#This Row],[return]]),"No",Sales[[#This Row],[return]])</f>
        <v>Yes</v>
      </c>
      <c r="O8795" s="2">
        <v>43010</v>
      </c>
      <c r="P8795" s="8" t="str">
        <f>TEXT(DAY(Sales[[#This Row],[OrderDate]]),"ddd")</f>
        <v>Mon</v>
      </c>
      <c r="Q8795" s="8" t="str">
        <f>TEXT(MONTH(Sales[[#This Row],[ShipDate]])*29,"mmm")</f>
        <v>Oct</v>
      </c>
      <c r="R8795">
        <v>774</v>
      </c>
      <c r="S8795" t="s">
        <v>265</v>
      </c>
      <c r="T8795" t="s">
        <v>90</v>
      </c>
      <c r="U8795">
        <v>8701</v>
      </c>
      <c r="V8795" s="1">
        <v>0</v>
      </c>
      <c r="W8795">
        <v>23</v>
      </c>
      <c r="X8795">
        <v>4</v>
      </c>
      <c r="Y8795">
        <v>51</v>
      </c>
      <c r="AD8795"/>
    </row>
    <row r="8796" spans="1:30" x14ac:dyDescent="0.25">
      <c r="A8796" t="s">
        <v>10</v>
      </c>
      <c r="B8796" s="2">
        <v>43016</v>
      </c>
      <c r="C8796" s="35">
        <f>YEAR(Sales[[#This Row],[ShipDate]])</f>
        <v>2017</v>
      </c>
      <c r="D8796" t="s">
        <v>36</v>
      </c>
      <c r="E8796" t="s">
        <v>31</v>
      </c>
      <c r="F8796" t="s">
        <v>59</v>
      </c>
      <c r="G8796" t="s">
        <v>25</v>
      </c>
      <c r="H8796" t="s">
        <v>527</v>
      </c>
      <c r="I8796" t="s">
        <v>389</v>
      </c>
      <c r="J8796" t="s">
        <v>13</v>
      </c>
      <c r="K8796" t="s">
        <v>2582</v>
      </c>
      <c r="L8796" t="s">
        <v>92</v>
      </c>
      <c r="M8796" t="s">
        <v>82</v>
      </c>
      <c r="N8796" t="str">
        <f>IF(ISBLANK(Sales[[#This Row],[return]]),"No",Sales[[#This Row],[return]])</f>
        <v>Yes</v>
      </c>
      <c r="O8796" s="2">
        <v>43010</v>
      </c>
      <c r="P8796" s="8" t="str">
        <f>TEXT(DAY(Sales[[#This Row],[OrderDate]]),"ddd")</f>
        <v>Mon</v>
      </c>
      <c r="Q8796" s="8" t="str">
        <f>TEXT(MONTH(Sales[[#This Row],[ShipDate]])*29,"mmm")</f>
        <v>Oct</v>
      </c>
      <c r="R8796">
        <v>465</v>
      </c>
      <c r="S8796" t="s">
        <v>2027</v>
      </c>
      <c r="T8796" t="s">
        <v>90</v>
      </c>
      <c r="U8796">
        <v>8701</v>
      </c>
      <c r="V8796" s="1">
        <v>0</v>
      </c>
      <c r="W8796">
        <v>46</v>
      </c>
      <c r="X8796">
        <v>5</v>
      </c>
      <c r="Y8796">
        <v>95</v>
      </c>
      <c r="AD8796"/>
    </row>
    <row r="8797" spans="1:30" x14ac:dyDescent="0.25">
      <c r="A8797" t="s">
        <v>10</v>
      </c>
      <c r="B8797" s="2">
        <v>43016</v>
      </c>
      <c r="C8797" s="35">
        <f>YEAR(Sales[[#This Row],[ShipDate]])</f>
        <v>2017</v>
      </c>
      <c r="D8797" t="s">
        <v>36</v>
      </c>
      <c r="E8797" t="s">
        <v>31</v>
      </c>
      <c r="F8797" t="s">
        <v>99</v>
      </c>
      <c r="G8797" t="s">
        <v>46</v>
      </c>
      <c r="H8797" t="s">
        <v>527</v>
      </c>
      <c r="I8797" t="s">
        <v>389</v>
      </c>
      <c r="J8797" t="s">
        <v>13</v>
      </c>
      <c r="K8797" t="s">
        <v>2582</v>
      </c>
      <c r="L8797" t="s">
        <v>92</v>
      </c>
      <c r="M8797" t="s">
        <v>82</v>
      </c>
      <c r="N8797" t="str">
        <f>IF(ISBLANK(Sales[[#This Row],[return]]),"No",Sales[[#This Row],[return]])</f>
        <v>Yes</v>
      </c>
      <c r="O8797" s="2">
        <v>43010</v>
      </c>
      <c r="P8797" s="8" t="str">
        <f>TEXT(DAY(Sales[[#This Row],[OrderDate]]),"ddd")</f>
        <v>Mon</v>
      </c>
      <c r="Q8797" s="8" t="str">
        <f>TEXT(MONTH(Sales[[#This Row],[ShipDate]])*29,"mmm")</f>
        <v>Oct</v>
      </c>
      <c r="R8797">
        <v>1116</v>
      </c>
      <c r="S8797" t="s">
        <v>552</v>
      </c>
      <c r="T8797" t="s">
        <v>90</v>
      </c>
      <c r="U8797">
        <v>8701</v>
      </c>
      <c r="V8797" s="1">
        <v>0</v>
      </c>
      <c r="W8797">
        <v>32</v>
      </c>
      <c r="X8797">
        <v>1</v>
      </c>
      <c r="Y8797">
        <v>90</v>
      </c>
      <c r="AD8797"/>
    </row>
    <row r="8798" spans="1:30" x14ac:dyDescent="0.25">
      <c r="A8798" t="s">
        <v>10</v>
      </c>
      <c r="B8798" s="2">
        <v>43087</v>
      </c>
      <c r="C8798" s="35">
        <f>YEAR(Sales[[#This Row],[ShipDate]])</f>
        <v>2017</v>
      </c>
      <c r="D8798" t="s">
        <v>607</v>
      </c>
      <c r="E8798" t="s">
        <v>69</v>
      </c>
      <c r="F8798" t="s">
        <v>59</v>
      </c>
      <c r="G8798" t="s">
        <v>25</v>
      </c>
      <c r="H8798" t="s">
        <v>985</v>
      </c>
      <c r="I8798" t="s">
        <v>252</v>
      </c>
      <c r="J8798" t="s">
        <v>13</v>
      </c>
      <c r="K8798" t="s">
        <v>357</v>
      </c>
      <c r="L8798" t="s">
        <v>92</v>
      </c>
      <c r="N8798" t="str">
        <f>IF(ISBLANK(Sales[[#This Row],[return]]),"No",Sales[[#This Row],[return]])</f>
        <v>No</v>
      </c>
      <c r="O8798" s="2">
        <v>43087</v>
      </c>
      <c r="P8798" s="8" t="str">
        <f>TEXT(DAY(Sales[[#This Row],[OrderDate]]),"ddd")</f>
        <v>Wed</v>
      </c>
      <c r="Q8798" s="8" t="str">
        <f>TEXT(MONTH(Sales[[#This Row],[ShipDate]])*29,"mmm")</f>
        <v>Dec</v>
      </c>
      <c r="R8798">
        <v>1831</v>
      </c>
      <c r="S8798" t="s">
        <v>868</v>
      </c>
      <c r="T8798" t="s">
        <v>90</v>
      </c>
      <c r="U8798">
        <v>44105</v>
      </c>
      <c r="V8798" s="1">
        <v>0.2</v>
      </c>
      <c r="W8798">
        <v>7</v>
      </c>
      <c r="X8798">
        <v>4</v>
      </c>
      <c r="Y8798">
        <v>21</v>
      </c>
      <c r="AD8798"/>
    </row>
    <row r="8799" spans="1:30" x14ac:dyDescent="0.25">
      <c r="A8799" t="s">
        <v>10</v>
      </c>
      <c r="B8799" s="2">
        <v>43087</v>
      </c>
      <c r="C8799" s="35">
        <f>YEAR(Sales[[#This Row],[ShipDate]])</f>
        <v>2017</v>
      </c>
      <c r="D8799" t="s">
        <v>607</v>
      </c>
      <c r="E8799" t="s">
        <v>18</v>
      </c>
      <c r="F8799" t="s">
        <v>99</v>
      </c>
      <c r="G8799" t="s">
        <v>46</v>
      </c>
      <c r="H8799" t="s">
        <v>146</v>
      </c>
      <c r="I8799" t="s">
        <v>149</v>
      </c>
      <c r="J8799" t="s">
        <v>13</v>
      </c>
      <c r="K8799" t="s">
        <v>1158</v>
      </c>
      <c r="L8799" t="s">
        <v>92</v>
      </c>
      <c r="N8799" t="str">
        <f>IF(ISBLANK(Sales[[#This Row],[return]]),"No",Sales[[#This Row],[return]])</f>
        <v>No</v>
      </c>
      <c r="O8799" s="2">
        <v>43087</v>
      </c>
      <c r="P8799" s="8" t="str">
        <f>TEXT(DAY(Sales[[#This Row],[OrderDate]]),"ddd")</f>
        <v>Wed</v>
      </c>
      <c r="Q8799" s="8" t="str">
        <f>TEXT(MONTH(Sales[[#This Row],[ShipDate]])*29,"mmm")</f>
        <v>Dec</v>
      </c>
      <c r="R8799">
        <v>919</v>
      </c>
      <c r="S8799" t="s">
        <v>1014</v>
      </c>
      <c r="T8799" t="s">
        <v>90</v>
      </c>
      <c r="U8799">
        <v>10035</v>
      </c>
      <c r="V8799" s="1">
        <v>0</v>
      </c>
      <c r="W8799">
        <v>25</v>
      </c>
      <c r="X8799">
        <v>1</v>
      </c>
      <c r="Y8799">
        <v>166</v>
      </c>
      <c r="AD8799"/>
    </row>
    <row r="8800" spans="1:30" x14ac:dyDescent="0.25">
      <c r="A8800" t="s">
        <v>10</v>
      </c>
      <c r="B8800" s="2">
        <v>43085</v>
      </c>
      <c r="C8800" s="35">
        <f>YEAR(Sales[[#This Row],[ShipDate]])</f>
        <v>2017</v>
      </c>
      <c r="D8800" t="s">
        <v>36</v>
      </c>
      <c r="E8800" t="s">
        <v>31</v>
      </c>
      <c r="F8800" t="s">
        <v>23</v>
      </c>
      <c r="G8800" t="s">
        <v>11</v>
      </c>
      <c r="H8800" t="s">
        <v>1151</v>
      </c>
      <c r="I8800" t="s">
        <v>1150</v>
      </c>
      <c r="J8800" t="s">
        <v>13</v>
      </c>
      <c r="K8800" t="s">
        <v>2682</v>
      </c>
      <c r="L8800" t="s">
        <v>92</v>
      </c>
      <c r="N8800" t="str">
        <f>IF(ISBLANK(Sales[[#This Row],[return]]),"No",Sales[[#This Row],[return]])</f>
        <v>No</v>
      </c>
      <c r="O8800" s="2">
        <v>43079</v>
      </c>
      <c r="P8800" s="8" t="str">
        <f>TEXT(DAY(Sales[[#This Row],[OrderDate]]),"ddd")</f>
        <v>Tue</v>
      </c>
      <c r="Q8800" s="8" t="str">
        <f>TEXT(MONTH(Sales[[#This Row],[ShipDate]])*29,"mmm")</f>
        <v>Dec</v>
      </c>
      <c r="R8800">
        <v>751</v>
      </c>
      <c r="S8800" t="s">
        <v>600</v>
      </c>
      <c r="T8800" t="s">
        <v>90</v>
      </c>
      <c r="U8800">
        <v>21215</v>
      </c>
      <c r="V8800" s="1">
        <v>0</v>
      </c>
      <c r="W8800">
        <v>141</v>
      </c>
      <c r="X8800">
        <v>3</v>
      </c>
      <c r="Y8800">
        <v>543</v>
      </c>
      <c r="AD8800"/>
    </row>
    <row r="8801" spans="1:30" x14ac:dyDescent="0.25">
      <c r="A8801" t="s">
        <v>10</v>
      </c>
      <c r="B8801" s="2">
        <v>43085</v>
      </c>
      <c r="C8801" s="35">
        <f>YEAR(Sales[[#This Row],[ShipDate]])</f>
        <v>2017</v>
      </c>
      <c r="D8801" t="s">
        <v>36</v>
      </c>
      <c r="E8801" t="s">
        <v>31</v>
      </c>
      <c r="F8801" t="s">
        <v>59</v>
      </c>
      <c r="G8801" t="s">
        <v>25</v>
      </c>
      <c r="H8801" t="s">
        <v>1151</v>
      </c>
      <c r="I8801" t="s">
        <v>1150</v>
      </c>
      <c r="J8801" t="s">
        <v>13</v>
      </c>
      <c r="K8801" t="s">
        <v>2682</v>
      </c>
      <c r="L8801" t="s">
        <v>92</v>
      </c>
      <c r="N8801" t="str">
        <f>IF(ISBLANK(Sales[[#This Row],[return]]),"No",Sales[[#This Row],[return]])</f>
        <v>No</v>
      </c>
      <c r="O8801" s="2">
        <v>43079</v>
      </c>
      <c r="P8801" s="8" t="str">
        <f>TEXT(DAY(Sales[[#This Row],[OrderDate]]),"ddd")</f>
        <v>Tue</v>
      </c>
      <c r="Q8801" s="8" t="str">
        <f>TEXT(MONTH(Sales[[#This Row],[ShipDate]])*29,"mmm")</f>
        <v>Dec</v>
      </c>
      <c r="R8801">
        <v>152</v>
      </c>
      <c r="S8801" t="s">
        <v>2068</v>
      </c>
      <c r="T8801" t="s">
        <v>90</v>
      </c>
      <c r="U8801">
        <v>21215</v>
      </c>
      <c r="V8801" s="1">
        <v>0</v>
      </c>
      <c r="W8801">
        <v>13</v>
      </c>
      <c r="X8801">
        <v>5</v>
      </c>
      <c r="Y8801">
        <v>26</v>
      </c>
      <c r="AD8801"/>
    </row>
    <row r="8802" spans="1:30" x14ac:dyDescent="0.25">
      <c r="A8802" t="s">
        <v>10</v>
      </c>
      <c r="B8802" s="2">
        <v>43085</v>
      </c>
      <c r="C8802" s="35">
        <f>YEAR(Sales[[#This Row],[ShipDate]])</f>
        <v>2017</v>
      </c>
      <c r="D8802" t="s">
        <v>36</v>
      </c>
      <c r="E8802" t="s">
        <v>31</v>
      </c>
      <c r="F8802" t="s">
        <v>59</v>
      </c>
      <c r="G8802" t="s">
        <v>25</v>
      </c>
      <c r="H8802" t="s">
        <v>1151</v>
      </c>
      <c r="I8802" t="s">
        <v>1150</v>
      </c>
      <c r="J8802" t="s">
        <v>13</v>
      </c>
      <c r="K8802" t="s">
        <v>2682</v>
      </c>
      <c r="L8802" t="s">
        <v>92</v>
      </c>
      <c r="N8802" t="str">
        <f>IF(ISBLANK(Sales[[#This Row],[return]]),"No",Sales[[#This Row],[return]])</f>
        <v>No</v>
      </c>
      <c r="O8802" s="2">
        <v>43079</v>
      </c>
      <c r="P8802" s="8" t="str">
        <f>TEXT(DAY(Sales[[#This Row],[OrderDate]]),"ddd")</f>
        <v>Tue</v>
      </c>
      <c r="Q8802" s="8" t="str">
        <f>TEXT(MONTH(Sales[[#This Row],[ShipDate]])*29,"mmm")</f>
        <v>Dec</v>
      </c>
      <c r="R8802">
        <v>1337</v>
      </c>
      <c r="S8802" t="s">
        <v>3164</v>
      </c>
      <c r="T8802" t="s">
        <v>90</v>
      </c>
      <c r="U8802">
        <v>21215</v>
      </c>
      <c r="V8802" s="1">
        <v>0</v>
      </c>
      <c r="W8802">
        <v>21</v>
      </c>
      <c r="X8802">
        <v>5</v>
      </c>
      <c r="Y8802">
        <v>45</v>
      </c>
      <c r="AD8802"/>
    </row>
    <row r="8803" spans="1:30" x14ac:dyDescent="0.25">
      <c r="A8803" t="s">
        <v>10</v>
      </c>
      <c r="B8803" s="2">
        <v>43085</v>
      </c>
      <c r="C8803" s="35">
        <f>YEAR(Sales[[#This Row],[ShipDate]])</f>
        <v>2017</v>
      </c>
      <c r="D8803" t="s">
        <v>36</v>
      </c>
      <c r="E8803" t="s">
        <v>31</v>
      </c>
      <c r="F8803" t="s">
        <v>45</v>
      </c>
      <c r="G8803" t="s">
        <v>25</v>
      </c>
      <c r="H8803" t="s">
        <v>1151</v>
      </c>
      <c r="I8803" t="s">
        <v>1150</v>
      </c>
      <c r="J8803" t="s">
        <v>13</v>
      </c>
      <c r="K8803" t="s">
        <v>2682</v>
      </c>
      <c r="L8803" t="s">
        <v>92</v>
      </c>
      <c r="N8803" t="str">
        <f>IF(ISBLANK(Sales[[#This Row],[return]]),"No",Sales[[#This Row],[return]])</f>
        <v>No</v>
      </c>
      <c r="O8803" s="2">
        <v>43079</v>
      </c>
      <c r="P8803" s="8" t="str">
        <f>TEXT(DAY(Sales[[#This Row],[OrderDate]]),"ddd")</f>
        <v>Tue</v>
      </c>
      <c r="Q8803" s="8" t="str">
        <f>TEXT(MONTH(Sales[[#This Row],[ShipDate]])*29,"mmm")</f>
        <v>Dec</v>
      </c>
      <c r="R8803">
        <v>1048</v>
      </c>
      <c r="S8803" t="s">
        <v>1896</v>
      </c>
      <c r="T8803" t="s">
        <v>90</v>
      </c>
      <c r="U8803">
        <v>21215</v>
      </c>
      <c r="V8803" s="1">
        <v>0</v>
      </c>
      <c r="W8803">
        <v>9</v>
      </c>
      <c r="X8803">
        <v>9</v>
      </c>
      <c r="Y8803">
        <v>27</v>
      </c>
      <c r="AD8803"/>
    </row>
    <row r="8804" spans="1:30" x14ac:dyDescent="0.25">
      <c r="A8804" t="s">
        <v>10</v>
      </c>
      <c r="B8804" s="2">
        <v>43085</v>
      </c>
      <c r="C8804" s="35">
        <f>YEAR(Sales[[#This Row],[ShipDate]])</f>
        <v>2017</v>
      </c>
      <c r="D8804" t="s">
        <v>36</v>
      </c>
      <c r="E8804" t="s">
        <v>31</v>
      </c>
      <c r="F8804" t="s">
        <v>48</v>
      </c>
      <c r="G8804" t="s">
        <v>46</v>
      </c>
      <c r="H8804" t="s">
        <v>1151</v>
      </c>
      <c r="I8804" t="s">
        <v>1150</v>
      </c>
      <c r="J8804" t="s">
        <v>13</v>
      </c>
      <c r="K8804" t="s">
        <v>2682</v>
      </c>
      <c r="L8804" t="s">
        <v>92</v>
      </c>
      <c r="N8804" t="str">
        <f>IF(ISBLANK(Sales[[#This Row],[return]]),"No",Sales[[#This Row],[return]])</f>
        <v>No</v>
      </c>
      <c r="O8804" s="2">
        <v>43079</v>
      </c>
      <c r="P8804" s="8" t="str">
        <f>TEXT(DAY(Sales[[#This Row],[OrderDate]]),"ddd")</f>
        <v>Tue</v>
      </c>
      <c r="Q8804" s="8" t="str">
        <f>TEXT(MONTH(Sales[[#This Row],[ShipDate]])*29,"mmm")</f>
        <v>Dec</v>
      </c>
      <c r="R8804">
        <v>431</v>
      </c>
      <c r="S8804" t="s">
        <v>925</v>
      </c>
      <c r="T8804" t="s">
        <v>90</v>
      </c>
      <c r="U8804">
        <v>21215</v>
      </c>
      <c r="V8804" s="1">
        <v>0</v>
      </c>
      <c r="W8804">
        <v>36</v>
      </c>
      <c r="X8804">
        <v>1</v>
      </c>
      <c r="Y8804">
        <v>135</v>
      </c>
      <c r="AD8804"/>
    </row>
    <row r="8805" spans="1:30" x14ac:dyDescent="0.25">
      <c r="A8805" t="s">
        <v>10</v>
      </c>
      <c r="B8805" s="2">
        <v>43086</v>
      </c>
      <c r="C8805" s="35">
        <f>YEAR(Sales[[#This Row],[ShipDate]])</f>
        <v>2017</v>
      </c>
      <c r="D8805" t="s">
        <v>607</v>
      </c>
      <c r="E8805" t="s">
        <v>18</v>
      </c>
      <c r="F8805" t="s">
        <v>23</v>
      </c>
      <c r="G8805" t="s">
        <v>11</v>
      </c>
      <c r="H8805" t="s">
        <v>428</v>
      </c>
      <c r="I8805" t="s">
        <v>133</v>
      </c>
      <c r="J8805" t="s">
        <v>13</v>
      </c>
      <c r="K8805" t="s">
        <v>959</v>
      </c>
      <c r="L8805" t="s">
        <v>68</v>
      </c>
      <c r="N8805" t="str">
        <f>IF(ISBLANK(Sales[[#This Row],[return]]),"No",Sales[[#This Row],[return]])</f>
        <v>No</v>
      </c>
      <c r="O8805" s="2">
        <v>43086</v>
      </c>
      <c r="P8805" s="8" t="str">
        <f>TEXT(DAY(Sales[[#This Row],[OrderDate]]),"ddd")</f>
        <v>Tue</v>
      </c>
      <c r="Q8805" s="8" t="str">
        <f>TEXT(MONTH(Sales[[#This Row],[ShipDate]])*29,"mmm")</f>
        <v>Dec</v>
      </c>
      <c r="R8805">
        <v>791</v>
      </c>
      <c r="S8805" t="s">
        <v>1244</v>
      </c>
      <c r="T8805" t="s">
        <v>66</v>
      </c>
      <c r="U8805">
        <v>48205</v>
      </c>
      <c r="V8805" s="1">
        <v>0</v>
      </c>
      <c r="W8805">
        <v>38</v>
      </c>
      <c r="X8805">
        <v>2</v>
      </c>
      <c r="Y8805">
        <v>142</v>
      </c>
      <c r="AD8805"/>
    </row>
    <row r="8806" spans="1:30" x14ac:dyDescent="0.25">
      <c r="A8806" t="s">
        <v>10</v>
      </c>
      <c r="B8806" s="2">
        <v>43086</v>
      </c>
      <c r="C8806" s="35">
        <f>YEAR(Sales[[#This Row],[ShipDate]])</f>
        <v>2017</v>
      </c>
      <c r="D8806" t="s">
        <v>607</v>
      </c>
      <c r="E8806" t="s">
        <v>18</v>
      </c>
      <c r="F8806" t="s">
        <v>23</v>
      </c>
      <c r="G8806" t="s">
        <v>11</v>
      </c>
      <c r="H8806" t="s">
        <v>428</v>
      </c>
      <c r="I8806" t="s">
        <v>133</v>
      </c>
      <c r="J8806" t="s">
        <v>13</v>
      </c>
      <c r="K8806" t="s">
        <v>959</v>
      </c>
      <c r="L8806" t="s">
        <v>68</v>
      </c>
      <c r="N8806" t="str">
        <f>IF(ISBLANK(Sales[[#This Row],[return]]),"No",Sales[[#This Row],[return]])</f>
        <v>No</v>
      </c>
      <c r="O8806" s="2">
        <v>43086</v>
      </c>
      <c r="P8806" s="8" t="str">
        <f>TEXT(DAY(Sales[[#This Row],[OrderDate]]),"ddd")</f>
        <v>Tue</v>
      </c>
      <c r="Q8806" s="8" t="str">
        <f>TEXT(MONTH(Sales[[#This Row],[ShipDate]])*29,"mmm")</f>
        <v>Dec</v>
      </c>
      <c r="R8806">
        <v>850</v>
      </c>
      <c r="S8806" t="s">
        <v>1233</v>
      </c>
      <c r="T8806" t="s">
        <v>66</v>
      </c>
      <c r="U8806">
        <v>48205</v>
      </c>
      <c r="V8806" s="1">
        <v>0</v>
      </c>
      <c r="W8806">
        <v>48</v>
      </c>
      <c r="X8806">
        <v>3</v>
      </c>
      <c r="Y8806">
        <v>303</v>
      </c>
      <c r="AD8806"/>
    </row>
    <row r="8807" spans="1:30" x14ac:dyDescent="0.25">
      <c r="A8807" t="s">
        <v>10</v>
      </c>
      <c r="B8807" s="2">
        <v>43086</v>
      </c>
      <c r="C8807" s="35">
        <f>YEAR(Sales[[#This Row],[ShipDate]])</f>
        <v>2017</v>
      </c>
      <c r="D8807" t="s">
        <v>607</v>
      </c>
      <c r="E8807" t="s">
        <v>18</v>
      </c>
      <c r="F8807" t="s">
        <v>43</v>
      </c>
      <c r="G8807" t="s">
        <v>11</v>
      </c>
      <c r="H8807" t="s">
        <v>428</v>
      </c>
      <c r="I8807" t="s">
        <v>133</v>
      </c>
      <c r="J8807" t="s">
        <v>13</v>
      </c>
      <c r="K8807" t="s">
        <v>959</v>
      </c>
      <c r="L8807" t="s">
        <v>68</v>
      </c>
      <c r="N8807" t="str">
        <f>IF(ISBLANK(Sales[[#This Row],[return]]),"No",Sales[[#This Row],[return]])</f>
        <v>No</v>
      </c>
      <c r="O8807" s="2">
        <v>43086</v>
      </c>
      <c r="P8807" s="8" t="str">
        <f>TEXT(DAY(Sales[[#This Row],[OrderDate]]),"ddd")</f>
        <v>Tue</v>
      </c>
      <c r="Q8807" s="8" t="str">
        <f>TEXT(MONTH(Sales[[#This Row],[ShipDate]])*29,"mmm")</f>
        <v>Dec</v>
      </c>
      <c r="R8807">
        <v>1538</v>
      </c>
      <c r="S8807" t="s">
        <v>1142</v>
      </c>
      <c r="T8807" t="s">
        <v>66</v>
      </c>
      <c r="U8807">
        <v>48205</v>
      </c>
      <c r="V8807" s="1">
        <v>0</v>
      </c>
      <c r="W8807">
        <v>15</v>
      </c>
      <c r="X8807">
        <v>3</v>
      </c>
      <c r="Y8807">
        <v>212</v>
      </c>
      <c r="AD8807"/>
    </row>
    <row r="8808" spans="1:30" x14ac:dyDescent="0.25">
      <c r="A8808" t="s">
        <v>10</v>
      </c>
      <c r="B8808" s="2">
        <v>43086</v>
      </c>
      <c r="C8808" s="35">
        <f>YEAR(Sales[[#This Row],[ShipDate]])</f>
        <v>2017</v>
      </c>
      <c r="D8808" t="s">
        <v>607</v>
      </c>
      <c r="E8808" t="s">
        <v>18</v>
      </c>
      <c r="F8808" t="s">
        <v>23</v>
      </c>
      <c r="G8808" t="s">
        <v>11</v>
      </c>
      <c r="H8808" t="s">
        <v>428</v>
      </c>
      <c r="I8808" t="s">
        <v>133</v>
      </c>
      <c r="J8808" t="s">
        <v>13</v>
      </c>
      <c r="K8808" t="s">
        <v>959</v>
      </c>
      <c r="L8808" t="s">
        <v>68</v>
      </c>
      <c r="N8808" t="str">
        <f>IF(ISBLANK(Sales[[#This Row],[return]]),"No",Sales[[#This Row],[return]])</f>
        <v>No</v>
      </c>
      <c r="O8808" s="2">
        <v>43086</v>
      </c>
      <c r="P8808" s="8" t="str">
        <f>TEXT(DAY(Sales[[#This Row],[OrderDate]]),"ddd")</f>
        <v>Tue</v>
      </c>
      <c r="Q8808" s="8" t="str">
        <f>TEXT(MONTH(Sales[[#This Row],[ShipDate]])*29,"mmm")</f>
        <v>Dec</v>
      </c>
      <c r="R8808">
        <v>772</v>
      </c>
      <c r="S8808" t="s">
        <v>349</v>
      </c>
      <c r="T8808" t="s">
        <v>66</v>
      </c>
      <c r="U8808">
        <v>48205</v>
      </c>
      <c r="V8808" s="1">
        <v>0</v>
      </c>
      <c r="W8808">
        <v>137</v>
      </c>
      <c r="X8808">
        <v>9</v>
      </c>
      <c r="Y8808">
        <v>547</v>
      </c>
      <c r="AD8808"/>
    </row>
    <row r="8809" spans="1:30" x14ac:dyDescent="0.25">
      <c r="A8809" t="s">
        <v>10</v>
      </c>
      <c r="B8809" s="2">
        <v>43086</v>
      </c>
      <c r="C8809" s="35">
        <f>YEAR(Sales[[#This Row],[ShipDate]])</f>
        <v>2017</v>
      </c>
      <c r="D8809" t="s">
        <v>607</v>
      </c>
      <c r="E8809" t="s">
        <v>18</v>
      </c>
      <c r="F8809" t="s">
        <v>50</v>
      </c>
      <c r="G8809" t="s">
        <v>25</v>
      </c>
      <c r="H8809" t="s">
        <v>428</v>
      </c>
      <c r="I8809" t="s">
        <v>133</v>
      </c>
      <c r="J8809" t="s">
        <v>13</v>
      </c>
      <c r="K8809" t="s">
        <v>959</v>
      </c>
      <c r="L8809" t="s">
        <v>68</v>
      </c>
      <c r="N8809" t="str">
        <f>IF(ISBLANK(Sales[[#This Row],[return]]),"No",Sales[[#This Row],[return]])</f>
        <v>No</v>
      </c>
      <c r="O8809" s="2">
        <v>43086</v>
      </c>
      <c r="P8809" s="8" t="str">
        <f>TEXT(DAY(Sales[[#This Row],[OrderDate]]),"ddd")</f>
        <v>Tue</v>
      </c>
      <c r="Q8809" s="8" t="str">
        <f>TEXT(MONTH(Sales[[#This Row],[ShipDate]])*29,"mmm")</f>
        <v>Dec</v>
      </c>
      <c r="R8809">
        <v>696</v>
      </c>
      <c r="S8809" t="s">
        <v>1833</v>
      </c>
      <c r="T8809" t="s">
        <v>66</v>
      </c>
      <c r="U8809">
        <v>48205</v>
      </c>
      <c r="V8809" s="1">
        <v>0</v>
      </c>
      <c r="W8809">
        <v>14</v>
      </c>
      <c r="X8809">
        <v>4</v>
      </c>
      <c r="Y8809">
        <v>30</v>
      </c>
      <c r="AD8809"/>
    </row>
    <row r="8810" spans="1:30" x14ac:dyDescent="0.25">
      <c r="A8810" t="s">
        <v>40</v>
      </c>
      <c r="B8810" s="2">
        <v>42985</v>
      </c>
      <c r="C8810" s="35">
        <f>YEAR(Sales[[#This Row],[ShipDate]])</f>
        <v>2017</v>
      </c>
      <c r="D8810" t="s">
        <v>36</v>
      </c>
      <c r="E8810" t="s">
        <v>18</v>
      </c>
      <c r="F8810" t="s">
        <v>39</v>
      </c>
      <c r="G8810" t="s">
        <v>25</v>
      </c>
      <c r="H8810" t="s">
        <v>88</v>
      </c>
      <c r="I8810" t="s">
        <v>93</v>
      </c>
      <c r="J8810" t="s">
        <v>13</v>
      </c>
      <c r="K8810" t="s">
        <v>826</v>
      </c>
      <c r="L8810" t="s">
        <v>92</v>
      </c>
      <c r="N8810" t="str">
        <f>IF(ISBLANK(Sales[[#This Row],[return]]),"No",Sales[[#This Row],[return]])</f>
        <v>No</v>
      </c>
      <c r="O8810" s="2">
        <v>42981</v>
      </c>
      <c r="P8810" s="8" t="str">
        <f>TEXT(DAY(Sales[[#This Row],[OrderDate]]),"ddd")</f>
        <v>Tue</v>
      </c>
      <c r="Q8810" s="8" t="str">
        <f>TEXT(MONTH(Sales[[#This Row],[ShipDate]])*29,"mmm")</f>
        <v>Sep</v>
      </c>
      <c r="R8810">
        <v>575</v>
      </c>
      <c r="S8810" t="s">
        <v>827</v>
      </c>
      <c r="T8810" t="s">
        <v>90</v>
      </c>
      <c r="U8810">
        <v>19134</v>
      </c>
      <c r="V8810" s="1">
        <v>0.2</v>
      </c>
      <c r="W8810">
        <v>-7</v>
      </c>
      <c r="X8810">
        <v>3</v>
      </c>
      <c r="Y8810">
        <v>36</v>
      </c>
      <c r="AD8810"/>
    </row>
    <row r="8811" spans="1:30" x14ac:dyDescent="0.25">
      <c r="A8811" t="s">
        <v>40</v>
      </c>
      <c r="B8811" s="2">
        <v>42985</v>
      </c>
      <c r="C8811" s="35">
        <f>YEAR(Sales[[#This Row],[ShipDate]])</f>
        <v>2017</v>
      </c>
      <c r="D8811" t="s">
        <v>36</v>
      </c>
      <c r="E8811" t="s">
        <v>18</v>
      </c>
      <c r="F8811" t="s">
        <v>290</v>
      </c>
      <c r="G8811" t="s">
        <v>25</v>
      </c>
      <c r="H8811" t="s">
        <v>88</v>
      </c>
      <c r="I8811" t="s">
        <v>93</v>
      </c>
      <c r="J8811" t="s">
        <v>13</v>
      </c>
      <c r="K8811" t="s">
        <v>826</v>
      </c>
      <c r="L8811" t="s">
        <v>92</v>
      </c>
      <c r="N8811" t="str">
        <f>IF(ISBLANK(Sales[[#This Row],[return]]),"No",Sales[[#This Row],[return]])</f>
        <v>No</v>
      </c>
      <c r="O8811" s="2">
        <v>42981</v>
      </c>
      <c r="P8811" s="8" t="str">
        <f>TEXT(DAY(Sales[[#This Row],[OrderDate]]),"ddd")</f>
        <v>Tue</v>
      </c>
      <c r="Q8811" s="8" t="str">
        <f>TEXT(MONTH(Sales[[#This Row],[ShipDate]])*29,"mmm")</f>
        <v>Sep</v>
      </c>
      <c r="R8811">
        <v>1050</v>
      </c>
      <c r="S8811" t="s">
        <v>828</v>
      </c>
      <c r="T8811" t="s">
        <v>90</v>
      </c>
      <c r="U8811">
        <v>19134</v>
      </c>
      <c r="V8811" s="1">
        <v>0.2</v>
      </c>
      <c r="W8811">
        <v>-150</v>
      </c>
      <c r="X8811">
        <v>1</v>
      </c>
      <c r="Y8811">
        <v>666</v>
      </c>
      <c r="AD8811"/>
    </row>
    <row r="8812" spans="1:30" x14ac:dyDescent="0.25">
      <c r="A8812" t="s">
        <v>40</v>
      </c>
      <c r="B8812" s="2">
        <v>42985</v>
      </c>
      <c r="C8812" s="35">
        <f>YEAR(Sales[[#This Row],[ShipDate]])</f>
        <v>2017</v>
      </c>
      <c r="D8812" t="s">
        <v>36</v>
      </c>
      <c r="E8812" t="s">
        <v>18</v>
      </c>
      <c r="F8812" t="s">
        <v>104</v>
      </c>
      <c r="G8812" t="s">
        <v>25</v>
      </c>
      <c r="H8812" t="s">
        <v>88</v>
      </c>
      <c r="I8812" t="s">
        <v>93</v>
      </c>
      <c r="J8812" t="s">
        <v>13</v>
      </c>
      <c r="K8812" t="s">
        <v>826</v>
      </c>
      <c r="L8812" t="s">
        <v>92</v>
      </c>
      <c r="N8812" t="str">
        <f>IF(ISBLANK(Sales[[#This Row],[return]]),"No",Sales[[#This Row],[return]])</f>
        <v>No</v>
      </c>
      <c r="O8812" s="2">
        <v>42981</v>
      </c>
      <c r="P8812" s="8" t="str">
        <f>TEXT(DAY(Sales[[#This Row],[OrderDate]]),"ddd")</f>
        <v>Tue</v>
      </c>
      <c r="Q8812" s="8" t="str">
        <f>TEXT(MONTH(Sales[[#This Row],[ShipDate]])*29,"mmm")</f>
        <v>Sep</v>
      </c>
      <c r="R8812">
        <v>1623</v>
      </c>
      <c r="S8812" t="s">
        <v>829</v>
      </c>
      <c r="T8812" t="s">
        <v>90</v>
      </c>
      <c r="U8812">
        <v>19134</v>
      </c>
      <c r="V8812" s="1">
        <v>0.2</v>
      </c>
      <c r="W8812">
        <v>20</v>
      </c>
      <c r="X8812">
        <v>6</v>
      </c>
      <c r="Y8812">
        <v>53</v>
      </c>
      <c r="AD8812"/>
    </row>
    <row r="8813" spans="1:30" x14ac:dyDescent="0.25">
      <c r="A8813" t="s">
        <v>24</v>
      </c>
      <c r="B8813" s="2">
        <v>42998</v>
      </c>
      <c r="C8813" s="35">
        <f>YEAR(Sales[[#This Row],[ShipDate]])</f>
        <v>2017</v>
      </c>
      <c r="D8813" t="s">
        <v>113</v>
      </c>
      <c r="E8813" t="s">
        <v>31</v>
      </c>
      <c r="F8813" t="s">
        <v>50</v>
      </c>
      <c r="G8813" t="s">
        <v>25</v>
      </c>
      <c r="H8813" t="s">
        <v>60</v>
      </c>
      <c r="I8813" t="s">
        <v>63</v>
      </c>
      <c r="J8813" t="s">
        <v>13</v>
      </c>
      <c r="K8813" t="s">
        <v>2757</v>
      </c>
      <c r="L8813" t="s">
        <v>30</v>
      </c>
      <c r="N8813" t="str">
        <f>IF(ISBLANK(Sales[[#This Row],[return]]),"No",Sales[[#This Row],[return]])</f>
        <v>No</v>
      </c>
      <c r="O8813" s="2">
        <v>42995</v>
      </c>
      <c r="P8813" s="8" t="str">
        <f>TEXT(DAY(Sales[[#This Row],[OrderDate]]),"ddd")</f>
        <v>Tue</v>
      </c>
      <c r="Q8813" s="8" t="str">
        <f>TEXT(MONTH(Sales[[#This Row],[ShipDate]])*29,"mmm")</f>
        <v>Sep</v>
      </c>
      <c r="R8813">
        <v>43</v>
      </c>
      <c r="S8813" t="s">
        <v>3219</v>
      </c>
      <c r="T8813" t="s">
        <v>28</v>
      </c>
      <c r="U8813">
        <v>98105</v>
      </c>
      <c r="V8813" s="1">
        <v>0.2</v>
      </c>
      <c r="W8813">
        <v>8</v>
      </c>
      <c r="X8813">
        <v>3</v>
      </c>
      <c r="Y8813">
        <v>25</v>
      </c>
      <c r="AD8813"/>
    </row>
    <row r="8814" spans="1:30" x14ac:dyDescent="0.25">
      <c r="A8814" t="s">
        <v>40</v>
      </c>
      <c r="B8814" s="2">
        <v>42999</v>
      </c>
      <c r="C8814" s="35">
        <f>YEAR(Sales[[#This Row],[ShipDate]])</f>
        <v>2017</v>
      </c>
      <c r="D8814" t="s">
        <v>36</v>
      </c>
      <c r="E8814" t="s">
        <v>69</v>
      </c>
      <c r="F8814" t="s">
        <v>38</v>
      </c>
      <c r="G8814" t="s">
        <v>11</v>
      </c>
      <c r="H8814" t="s">
        <v>146</v>
      </c>
      <c r="I8814" t="s">
        <v>149</v>
      </c>
      <c r="J8814" t="s">
        <v>13</v>
      </c>
      <c r="K8814" t="s">
        <v>275</v>
      </c>
      <c r="L8814" t="s">
        <v>92</v>
      </c>
      <c r="N8814" t="str">
        <f>IF(ISBLANK(Sales[[#This Row],[return]]),"No",Sales[[#This Row],[return]])</f>
        <v>No</v>
      </c>
      <c r="O8814" s="2">
        <v>42995</v>
      </c>
      <c r="P8814" s="8" t="str">
        <f>TEXT(DAY(Sales[[#This Row],[OrderDate]]),"ddd")</f>
        <v>Tue</v>
      </c>
      <c r="Q8814" s="8" t="str">
        <f>TEXT(MONTH(Sales[[#This Row],[ShipDate]])*29,"mmm")</f>
        <v>Sep</v>
      </c>
      <c r="R8814">
        <v>1356</v>
      </c>
      <c r="S8814" t="s">
        <v>2717</v>
      </c>
      <c r="T8814" t="s">
        <v>90</v>
      </c>
      <c r="U8814">
        <v>10035</v>
      </c>
      <c r="V8814" s="1">
        <v>0.4</v>
      </c>
      <c r="W8814">
        <v>-103</v>
      </c>
      <c r="X8814">
        <v>2</v>
      </c>
      <c r="Y8814">
        <v>344</v>
      </c>
      <c r="AD8814"/>
    </row>
    <row r="8815" spans="1:30" x14ac:dyDescent="0.25">
      <c r="A8815" t="s">
        <v>24</v>
      </c>
      <c r="B8815" s="2">
        <v>42812</v>
      </c>
      <c r="C8815" s="35">
        <f>YEAR(Sales[[#This Row],[ShipDate]])</f>
        <v>2017</v>
      </c>
      <c r="D8815" t="s">
        <v>19</v>
      </c>
      <c r="E8815" t="s">
        <v>69</v>
      </c>
      <c r="F8815" t="s">
        <v>43</v>
      </c>
      <c r="G8815" t="s">
        <v>11</v>
      </c>
      <c r="H8815" t="s">
        <v>2036</v>
      </c>
      <c r="I8815" t="s">
        <v>32</v>
      </c>
      <c r="J8815" t="s">
        <v>13</v>
      </c>
      <c r="K8815" t="s">
        <v>2910</v>
      </c>
      <c r="L8815" t="s">
        <v>30</v>
      </c>
      <c r="N8815" t="str">
        <f>IF(ISBLANK(Sales[[#This Row],[return]]),"No",Sales[[#This Row],[return]])</f>
        <v>No</v>
      </c>
      <c r="O8815" s="2">
        <v>42807</v>
      </c>
      <c r="P8815" s="8" t="str">
        <f>TEXT(DAY(Sales[[#This Row],[OrderDate]]),"ddd")</f>
        <v>Fri</v>
      </c>
      <c r="Q8815" s="8" t="str">
        <f>TEXT(MONTH(Sales[[#This Row],[ShipDate]])*29,"mmm")</f>
        <v>Mar</v>
      </c>
      <c r="R8815">
        <v>481</v>
      </c>
      <c r="S8815" t="s">
        <v>909</v>
      </c>
      <c r="T8815" t="s">
        <v>28</v>
      </c>
      <c r="U8815">
        <v>95928</v>
      </c>
      <c r="V8815" s="1">
        <v>0</v>
      </c>
      <c r="W8815">
        <v>92</v>
      </c>
      <c r="X8815">
        <v>8</v>
      </c>
      <c r="Y8815">
        <v>328</v>
      </c>
      <c r="AD8815"/>
    </row>
    <row r="8816" spans="1:30" x14ac:dyDescent="0.25">
      <c r="A8816" t="s">
        <v>24</v>
      </c>
      <c r="B8816" s="2">
        <v>42812</v>
      </c>
      <c r="C8816" s="35">
        <f>YEAR(Sales[[#This Row],[ShipDate]])</f>
        <v>2017</v>
      </c>
      <c r="D8816" t="s">
        <v>19</v>
      </c>
      <c r="E8816" t="s">
        <v>69</v>
      </c>
      <c r="F8816" t="s">
        <v>23</v>
      </c>
      <c r="G8816" t="s">
        <v>11</v>
      </c>
      <c r="H8816" t="s">
        <v>2036</v>
      </c>
      <c r="I8816" t="s">
        <v>32</v>
      </c>
      <c r="J8816" t="s">
        <v>13</v>
      </c>
      <c r="K8816" t="s">
        <v>2910</v>
      </c>
      <c r="L8816" t="s">
        <v>30</v>
      </c>
      <c r="N8816" t="str">
        <f>IF(ISBLANK(Sales[[#This Row],[return]]),"No",Sales[[#This Row],[return]])</f>
        <v>No</v>
      </c>
      <c r="O8816" s="2">
        <v>42807</v>
      </c>
      <c r="P8816" s="8" t="str">
        <f>TEXT(DAY(Sales[[#This Row],[OrderDate]]),"ddd")</f>
        <v>Fri</v>
      </c>
      <c r="Q8816" s="8" t="str">
        <f>TEXT(MONTH(Sales[[#This Row],[ShipDate]])*29,"mmm")</f>
        <v>Mar</v>
      </c>
      <c r="R8816">
        <v>744</v>
      </c>
      <c r="S8816" t="s">
        <v>3095</v>
      </c>
      <c r="T8816" t="s">
        <v>28</v>
      </c>
      <c r="U8816">
        <v>95928</v>
      </c>
      <c r="V8816" s="1">
        <v>0.2</v>
      </c>
      <c r="W8816">
        <v>103</v>
      </c>
      <c r="X8816">
        <v>4</v>
      </c>
      <c r="Y8816">
        <v>915</v>
      </c>
      <c r="AD8816"/>
    </row>
    <row r="8817" spans="1:30" x14ac:dyDescent="0.25">
      <c r="A8817" t="s">
        <v>40</v>
      </c>
      <c r="B8817" s="2">
        <v>42977</v>
      </c>
      <c r="C8817" s="35">
        <f>YEAR(Sales[[#This Row],[ShipDate]])</f>
        <v>2017</v>
      </c>
      <c r="D8817" t="s">
        <v>36</v>
      </c>
      <c r="E8817" t="s">
        <v>69</v>
      </c>
      <c r="F8817" t="s">
        <v>23</v>
      </c>
      <c r="G8817" t="s">
        <v>11</v>
      </c>
      <c r="H8817" t="s">
        <v>26</v>
      </c>
      <c r="I8817" t="s">
        <v>32</v>
      </c>
      <c r="J8817" t="s">
        <v>13</v>
      </c>
      <c r="K8817" t="s">
        <v>2955</v>
      </c>
      <c r="L8817" t="s">
        <v>30</v>
      </c>
      <c r="N8817" t="str">
        <f>IF(ISBLANK(Sales[[#This Row],[return]]),"No",Sales[[#This Row],[return]])</f>
        <v>No</v>
      </c>
      <c r="O8817" s="2">
        <v>42972</v>
      </c>
      <c r="P8817" s="8" t="str">
        <f>TEXT(DAY(Sales[[#This Row],[OrderDate]]),"ddd")</f>
        <v>Wed</v>
      </c>
      <c r="Q8817" s="8" t="str">
        <f>TEXT(MONTH(Sales[[#This Row],[ShipDate]])*29,"mmm")</f>
        <v>Aug</v>
      </c>
      <c r="R8817">
        <v>747</v>
      </c>
      <c r="S8817" t="s">
        <v>91</v>
      </c>
      <c r="T8817" t="s">
        <v>28</v>
      </c>
      <c r="U8817">
        <v>90045</v>
      </c>
      <c r="V8817" s="1">
        <v>0.2</v>
      </c>
      <c r="W8817">
        <v>5</v>
      </c>
      <c r="X8817">
        <v>1</v>
      </c>
      <c r="Y8817">
        <v>41</v>
      </c>
      <c r="AD8817"/>
    </row>
    <row r="8818" spans="1:30" x14ac:dyDescent="0.25">
      <c r="A8818" t="s">
        <v>40</v>
      </c>
      <c r="B8818" s="2">
        <v>42977</v>
      </c>
      <c r="C8818" s="35">
        <f>YEAR(Sales[[#This Row],[ShipDate]])</f>
        <v>2017</v>
      </c>
      <c r="D8818" t="s">
        <v>36</v>
      </c>
      <c r="E8818" t="s">
        <v>69</v>
      </c>
      <c r="F8818" t="s">
        <v>52</v>
      </c>
      <c r="G8818" t="s">
        <v>25</v>
      </c>
      <c r="H8818" t="s">
        <v>26</v>
      </c>
      <c r="I8818" t="s">
        <v>32</v>
      </c>
      <c r="J8818" t="s">
        <v>13</v>
      </c>
      <c r="K8818" t="s">
        <v>2955</v>
      </c>
      <c r="L8818" t="s">
        <v>30</v>
      </c>
      <c r="N8818" t="str">
        <f>IF(ISBLANK(Sales[[#This Row],[return]]),"No",Sales[[#This Row],[return]])</f>
        <v>No</v>
      </c>
      <c r="O8818" s="2">
        <v>42972</v>
      </c>
      <c r="P8818" s="8" t="str">
        <f>TEXT(DAY(Sales[[#This Row],[OrderDate]]),"ddd")</f>
        <v>Wed</v>
      </c>
      <c r="Q8818" s="8" t="str">
        <f>TEXT(MONTH(Sales[[#This Row],[ShipDate]])*29,"mmm")</f>
        <v>Aug</v>
      </c>
      <c r="R8818">
        <v>633</v>
      </c>
      <c r="S8818" t="s">
        <v>2275</v>
      </c>
      <c r="T8818" t="s">
        <v>28</v>
      </c>
      <c r="U8818">
        <v>90045</v>
      </c>
      <c r="V8818" s="1">
        <v>0</v>
      </c>
      <c r="W8818">
        <v>30</v>
      </c>
      <c r="X8818">
        <v>4</v>
      </c>
      <c r="Y8818">
        <v>106</v>
      </c>
      <c r="AD8818"/>
    </row>
    <row r="8819" spans="1:30" x14ac:dyDescent="0.25">
      <c r="A8819" t="s">
        <v>24</v>
      </c>
      <c r="B8819" s="2">
        <v>42944</v>
      </c>
      <c r="C8819" s="35">
        <f>YEAR(Sales[[#This Row],[ShipDate]])</f>
        <v>2017</v>
      </c>
      <c r="D8819" t="s">
        <v>113</v>
      </c>
      <c r="E8819" t="s">
        <v>18</v>
      </c>
      <c r="F8819" t="s">
        <v>38</v>
      </c>
      <c r="G8819" t="s">
        <v>11</v>
      </c>
      <c r="H8819" t="s">
        <v>837</v>
      </c>
      <c r="I8819" t="s">
        <v>169</v>
      </c>
      <c r="J8819" t="s">
        <v>13</v>
      </c>
      <c r="K8819" t="s">
        <v>871</v>
      </c>
      <c r="L8819" t="s">
        <v>30</v>
      </c>
      <c r="N8819" t="str">
        <f>IF(ISBLANK(Sales[[#This Row],[return]]),"No",Sales[[#This Row],[return]])</f>
        <v>No</v>
      </c>
      <c r="O8819" s="2">
        <v>42942</v>
      </c>
      <c r="P8819" s="8" t="str">
        <f>TEXT(DAY(Sales[[#This Row],[OrderDate]]),"ddd")</f>
        <v>Thu</v>
      </c>
      <c r="Q8819" s="8" t="str">
        <f>TEXT(MONTH(Sales[[#This Row],[ShipDate]])*29,"mmm")</f>
        <v>Jul</v>
      </c>
      <c r="R8819">
        <v>312</v>
      </c>
      <c r="S8819" t="s">
        <v>1180</v>
      </c>
      <c r="T8819" t="s">
        <v>28</v>
      </c>
      <c r="U8819">
        <v>85204</v>
      </c>
      <c r="V8819" s="1">
        <v>0.5</v>
      </c>
      <c r="W8819">
        <v>-204</v>
      </c>
      <c r="X8819">
        <v>3</v>
      </c>
      <c r="Y8819">
        <v>393</v>
      </c>
      <c r="AD8819"/>
    </row>
    <row r="8820" spans="1:30" x14ac:dyDescent="0.25">
      <c r="A8820" t="s">
        <v>40</v>
      </c>
      <c r="B8820" s="2">
        <v>42931</v>
      </c>
      <c r="C8820" s="35">
        <f>YEAR(Sales[[#This Row],[ShipDate]])</f>
        <v>2017</v>
      </c>
      <c r="D8820" t="s">
        <v>19</v>
      </c>
      <c r="E8820" t="s">
        <v>31</v>
      </c>
      <c r="F8820" t="s">
        <v>59</v>
      </c>
      <c r="G8820" t="s">
        <v>25</v>
      </c>
      <c r="H8820" t="s">
        <v>1554</v>
      </c>
      <c r="I8820" t="s">
        <v>598</v>
      </c>
      <c r="J8820" t="s">
        <v>13</v>
      </c>
      <c r="K8820" t="s">
        <v>2747</v>
      </c>
      <c r="L8820" t="s">
        <v>17</v>
      </c>
      <c r="N8820" t="str">
        <f>IF(ISBLANK(Sales[[#This Row],[return]]),"No",Sales[[#This Row],[return]])</f>
        <v>No</v>
      </c>
      <c r="O8820" s="2">
        <v>42929</v>
      </c>
      <c r="P8820" s="8" t="str">
        <f>TEXT(DAY(Sales[[#This Row],[OrderDate]]),"ddd")</f>
        <v>Fri</v>
      </c>
      <c r="Q8820" s="8" t="str">
        <f>TEXT(MONTH(Sales[[#This Row],[ShipDate]])*29,"mmm")</f>
        <v>Jul</v>
      </c>
      <c r="R8820">
        <v>1726</v>
      </c>
      <c r="S8820" t="s">
        <v>2040</v>
      </c>
      <c r="T8820" t="s">
        <v>15</v>
      </c>
      <c r="U8820">
        <v>31204</v>
      </c>
      <c r="V8820" s="1">
        <v>0</v>
      </c>
      <c r="W8820">
        <v>19</v>
      </c>
      <c r="X8820">
        <v>6</v>
      </c>
      <c r="Y8820">
        <v>39</v>
      </c>
      <c r="AD8820"/>
    </row>
    <row r="8821" spans="1:30" x14ac:dyDescent="0.25">
      <c r="A8821" t="s">
        <v>10</v>
      </c>
      <c r="B8821" s="2">
        <v>43072</v>
      </c>
      <c r="C8821" s="35">
        <f>YEAR(Sales[[#This Row],[ShipDate]])</f>
        <v>2017</v>
      </c>
      <c r="D8821" t="s">
        <v>19</v>
      </c>
      <c r="E8821" t="s">
        <v>69</v>
      </c>
      <c r="F8821" t="s">
        <v>50</v>
      </c>
      <c r="G8821" t="s">
        <v>25</v>
      </c>
      <c r="H8821" t="s">
        <v>581</v>
      </c>
      <c r="I8821" t="s">
        <v>70</v>
      </c>
      <c r="J8821" t="s">
        <v>13</v>
      </c>
      <c r="K8821" t="s">
        <v>2923</v>
      </c>
      <c r="L8821" t="s">
        <v>68</v>
      </c>
      <c r="N8821" t="str">
        <f>IF(ISBLANK(Sales[[#This Row],[return]]),"No",Sales[[#This Row],[return]])</f>
        <v>No</v>
      </c>
      <c r="O8821" s="2">
        <v>43069</v>
      </c>
      <c r="P8821" s="8" t="str">
        <f>TEXT(DAY(Sales[[#This Row],[OrderDate]]),"ddd")</f>
        <v>Mon</v>
      </c>
      <c r="Q8821" s="8" t="str">
        <f>TEXT(MONTH(Sales[[#This Row],[ShipDate]])*29,"mmm")</f>
        <v>Dec</v>
      </c>
      <c r="R8821">
        <v>692</v>
      </c>
      <c r="S8821" t="s">
        <v>1750</v>
      </c>
      <c r="T8821" t="s">
        <v>66</v>
      </c>
      <c r="U8821">
        <v>78745</v>
      </c>
      <c r="V8821" s="1">
        <v>0.8</v>
      </c>
      <c r="W8821">
        <v>-6</v>
      </c>
      <c r="X8821">
        <v>3</v>
      </c>
      <c r="Y8821">
        <v>4</v>
      </c>
      <c r="AD8821"/>
    </row>
    <row r="8822" spans="1:30" x14ac:dyDescent="0.25">
      <c r="A8822" t="s">
        <v>40</v>
      </c>
      <c r="B8822" s="2">
        <v>42920</v>
      </c>
      <c r="C8822" s="35">
        <f>YEAR(Sales[[#This Row],[ShipDate]])</f>
        <v>2017</v>
      </c>
      <c r="D8822" t="s">
        <v>36</v>
      </c>
      <c r="E8822" t="s">
        <v>18</v>
      </c>
      <c r="F8822" t="s">
        <v>59</v>
      </c>
      <c r="G8822" t="s">
        <v>25</v>
      </c>
      <c r="H8822" t="s">
        <v>146</v>
      </c>
      <c r="I8822" t="s">
        <v>149</v>
      </c>
      <c r="J8822" t="s">
        <v>13</v>
      </c>
      <c r="K8822" t="s">
        <v>1319</v>
      </c>
      <c r="L8822" t="s">
        <v>92</v>
      </c>
      <c r="N8822" t="str">
        <f>IF(ISBLANK(Sales[[#This Row],[return]]),"No",Sales[[#This Row],[return]])</f>
        <v>No</v>
      </c>
      <c r="O8822" s="2">
        <v>42915</v>
      </c>
      <c r="P8822" s="8" t="str">
        <f>TEXT(DAY(Sales[[#This Row],[OrderDate]]),"ddd")</f>
        <v>Sun</v>
      </c>
      <c r="Q8822" s="8" t="str">
        <f>TEXT(MONTH(Sales[[#This Row],[ShipDate]])*29,"mmm")</f>
        <v>Jul</v>
      </c>
      <c r="R8822">
        <v>131</v>
      </c>
      <c r="S8822" t="s">
        <v>1903</v>
      </c>
      <c r="T8822" t="s">
        <v>90</v>
      </c>
      <c r="U8822">
        <v>10011</v>
      </c>
      <c r="V8822" s="1">
        <v>0</v>
      </c>
      <c r="W8822">
        <v>11</v>
      </c>
      <c r="X8822">
        <v>4</v>
      </c>
      <c r="Y8822">
        <v>25</v>
      </c>
      <c r="AD8822"/>
    </row>
    <row r="8823" spans="1:30" x14ac:dyDescent="0.25">
      <c r="A8823" t="s">
        <v>24</v>
      </c>
      <c r="B8823" s="2">
        <v>42894</v>
      </c>
      <c r="C8823" s="35">
        <f>YEAR(Sales[[#This Row],[ShipDate]])</f>
        <v>2017</v>
      </c>
      <c r="D8823" t="s">
        <v>19</v>
      </c>
      <c r="E8823" t="s">
        <v>69</v>
      </c>
      <c r="F8823" t="s">
        <v>43</v>
      </c>
      <c r="G8823" t="s">
        <v>11</v>
      </c>
      <c r="H8823" t="s">
        <v>146</v>
      </c>
      <c r="I8823" t="s">
        <v>149</v>
      </c>
      <c r="J8823" t="s">
        <v>13</v>
      </c>
      <c r="K8823" t="s">
        <v>2950</v>
      </c>
      <c r="L8823" t="s">
        <v>92</v>
      </c>
      <c r="N8823" t="str">
        <f>IF(ISBLANK(Sales[[#This Row],[return]]),"No",Sales[[#This Row],[return]])</f>
        <v>No</v>
      </c>
      <c r="O8823" s="2">
        <v>42890</v>
      </c>
      <c r="P8823" s="8" t="str">
        <f>TEXT(DAY(Sales[[#This Row],[OrderDate]]),"ddd")</f>
        <v>Wed</v>
      </c>
      <c r="Q8823" s="8" t="str">
        <f>TEXT(MONTH(Sales[[#This Row],[ShipDate]])*29,"mmm")</f>
        <v>Jun</v>
      </c>
      <c r="R8823">
        <v>615</v>
      </c>
      <c r="S8823" t="s">
        <v>3200</v>
      </c>
      <c r="T8823" t="s">
        <v>90</v>
      </c>
      <c r="U8823">
        <v>10024</v>
      </c>
      <c r="V8823" s="1">
        <v>0</v>
      </c>
      <c r="W8823">
        <v>12</v>
      </c>
      <c r="X8823">
        <v>3</v>
      </c>
      <c r="Y8823">
        <v>35</v>
      </c>
      <c r="AD8823"/>
    </row>
    <row r="8824" spans="1:30" x14ac:dyDescent="0.25">
      <c r="A8824" t="s">
        <v>24</v>
      </c>
      <c r="B8824" s="2">
        <v>42894</v>
      </c>
      <c r="C8824" s="35">
        <f>YEAR(Sales[[#This Row],[ShipDate]])</f>
        <v>2017</v>
      </c>
      <c r="D8824" t="s">
        <v>19</v>
      </c>
      <c r="E8824" t="s">
        <v>69</v>
      </c>
      <c r="F8824" t="s">
        <v>59</v>
      </c>
      <c r="G8824" t="s">
        <v>25</v>
      </c>
      <c r="H8824" t="s">
        <v>146</v>
      </c>
      <c r="I8824" t="s">
        <v>149</v>
      </c>
      <c r="J8824" t="s">
        <v>13</v>
      </c>
      <c r="K8824" t="s">
        <v>2950</v>
      </c>
      <c r="L8824" t="s">
        <v>92</v>
      </c>
      <c r="N8824" t="str">
        <f>IF(ISBLANK(Sales[[#This Row],[return]]),"No",Sales[[#This Row],[return]])</f>
        <v>No</v>
      </c>
      <c r="O8824" s="2">
        <v>42890</v>
      </c>
      <c r="P8824" s="8" t="str">
        <f>TEXT(DAY(Sales[[#This Row],[OrderDate]]),"ddd")</f>
        <v>Wed</v>
      </c>
      <c r="Q8824" s="8" t="str">
        <f>TEXT(MONTH(Sales[[#This Row],[ShipDate]])*29,"mmm")</f>
        <v>Jun</v>
      </c>
      <c r="R8824">
        <v>1660</v>
      </c>
      <c r="S8824" t="s">
        <v>3147</v>
      </c>
      <c r="T8824" t="s">
        <v>90</v>
      </c>
      <c r="U8824">
        <v>10024</v>
      </c>
      <c r="V8824" s="1">
        <v>0</v>
      </c>
      <c r="W8824">
        <v>14</v>
      </c>
      <c r="X8824">
        <v>4</v>
      </c>
      <c r="Y8824">
        <v>30</v>
      </c>
      <c r="AD8824"/>
    </row>
    <row r="8825" spans="1:30" x14ac:dyDescent="0.25">
      <c r="A8825" t="s">
        <v>40</v>
      </c>
      <c r="B8825" s="2">
        <v>42832</v>
      </c>
      <c r="C8825" s="35">
        <f>YEAR(Sales[[#This Row],[ShipDate]])</f>
        <v>2017</v>
      </c>
      <c r="D8825" t="s">
        <v>36</v>
      </c>
      <c r="E8825" t="s">
        <v>18</v>
      </c>
      <c r="F8825" t="s">
        <v>48</v>
      </c>
      <c r="G8825" t="s">
        <v>46</v>
      </c>
      <c r="H8825" t="s">
        <v>837</v>
      </c>
      <c r="I8825" t="s">
        <v>169</v>
      </c>
      <c r="J8825" t="s">
        <v>13</v>
      </c>
      <c r="K8825" t="s">
        <v>567</v>
      </c>
      <c r="L8825" t="s">
        <v>30</v>
      </c>
      <c r="N8825" t="str">
        <f>IF(ISBLANK(Sales[[#This Row],[return]]),"No",Sales[[#This Row],[return]])</f>
        <v>No</v>
      </c>
      <c r="O8825" s="2">
        <v>42827</v>
      </c>
      <c r="P8825" s="8" t="str">
        <f>TEXT(DAY(Sales[[#This Row],[OrderDate]]),"ddd")</f>
        <v>Mon</v>
      </c>
      <c r="Q8825" s="8" t="str">
        <f>TEXT(MONTH(Sales[[#This Row],[ShipDate]])*29,"mmm")</f>
        <v>Apr</v>
      </c>
      <c r="R8825">
        <v>1400</v>
      </c>
      <c r="S8825" t="s">
        <v>2467</v>
      </c>
      <c r="T8825" t="s">
        <v>28</v>
      </c>
      <c r="U8825">
        <v>85204</v>
      </c>
      <c r="V8825" s="1">
        <v>0.2</v>
      </c>
      <c r="W8825">
        <v>33</v>
      </c>
      <c r="X8825">
        <v>5</v>
      </c>
      <c r="Y8825">
        <v>88</v>
      </c>
      <c r="AD8825"/>
    </row>
    <row r="8826" spans="1:30" x14ac:dyDescent="0.25">
      <c r="A8826" t="s">
        <v>24</v>
      </c>
      <c r="B8826" s="2">
        <v>43012</v>
      </c>
      <c r="C8826" s="35">
        <f>YEAR(Sales[[#This Row],[ShipDate]])</f>
        <v>2017</v>
      </c>
      <c r="D8826" t="s">
        <v>113</v>
      </c>
      <c r="E8826" t="s">
        <v>18</v>
      </c>
      <c r="F8826" t="s">
        <v>43</v>
      </c>
      <c r="G8826" t="s">
        <v>11</v>
      </c>
      <c r="H8826" t="s">
        <v>1230</v>
      </c>
      <c r="I8826" t="s">
        <v>216</v>
      </c>
      <c r="J8826" t="s">
        <v>13</v>
      </c>
      <c r="K8826" t="s">
        <v>912</v>
      </c>
      <c r="L8826" t="s">
        <v>30</v>
      </c>
      <c r="N8826" t="str">
        <f>IF(ISBLANK(Sales[[#This Row],[return]]),"No",Sales[[#This Row],[return]])</f>
        <v>No</v>
      </c>
      <c r="O8826" s="2">
        <v>43010</v>
      </c>
      <c r="P8826" s="8" t="str">
        <f>TEXT(DAY(Sales[[#This Row],[OrderDate]]),"ddd")</f>
        <v>Mon</v>
      </c>
      <c r="Q8826" s="8" t="str">
        <f>TEXT(MONTH(Sales[[#This Row],[ShipDate]])*29,"mmm")</f>
        <v>Oct</v>
      </c>
      <c r="R8826">
        <v>32</v>
      </c>
      <c r="S8826" t="s">
        <v>218</v>
      </c>
      <c r="T8826" t="s">
        <v>28</v>
      </c>
      <c r="U8826">
        <v>97123</v>
      </c>
      <c r="V8826" s="1">
        <v>0.2</v>
      </c>
      <c r="W8826">
        <v>3</v>
      </c>
      <c r="X8826">
        <v>1</v>
      </c>
      <c r="Y8826">
        <v>11</v>
      </c>
      <c r="AD8826"/>
    </row>
    <row r="8827" spans="1:30" x14ac:dyDescent="0.25">
      <c r="A8827" t="s">
        <v>24</v>
      </c>
      <c r="B8827" s="2">
        <v>43012</v>
      </c>
      <c r="C8827" s="35">
        <f>YEAR(Sales[[#This Row],[ShipDate]])</f>
        <v>2017</v>
      </c>
      <c r="D8827" t="s">
        <v>113</v>
      </c>
      <c r="E8827" t="s">
        <v>18</v>
      </c>
      <c r="F8827" t="s">
        <v>99</v>
      </c>
      <c r="G8827" t="s">
        <v>46</v>
      </c>
      <c r="H8827" t="s">
        <v>1230</v>
      </c>
      <c r="I8827" t="s">
        <v>216</v>
      </c>
      <c r="J8827" t="s">
        <v>13</v>
      </c>
      <c r="K8827" t="s">
        <v>912</v>
      </c>
      <c r="L8827" t="s">
        <v>30</v>
      </c>
      <c r="N8827" t="str">
        <f>IF(ISBLANK(Sales[[#This Row],[return]]),"No",Sales[[#This Row],[return]])</f>
        <v>No</v>
      </c>
      <c r="O8827" s="2">
        <v>43010</v>
      </c>
      <c r="P8827" s="8" t="str">
        <f>TEXT(DAY(Sales[[#This Row],[OrderDate]]),"ddd")</f>
        <v>Mon</v>
      </c>
      <c r="Q8827" s="8" t="str">
        <f>TEXT(MONTH(Sales[[#This Row],[ShipDate]])*29,"mmm")</f>
        <v>Oct</v>
      </c>
      <c r="R8827">
        <v>1409</v>
      </c>
      <c r="S8827" t="s">
        <v>373</v>
      </c>
      <c r="T8827" t="s">
        <v>28</v>
      </c>
      <c r="U8827">
        <v>97123</v>
      </c>
      <c r="V8827" s="1">
        <v>0.2</v>
      </c>
      <c r="W8827">
        <v>-5</v>
      </c>
      <c r="X8827">
        <v>3</v>
      </c>
      <c r="Y8827">
        <v>53</v>
      </c>
      <c r="AD8827"/>
    </row>
    <row r="8828" spans="1:30" x14ac:dyDescent="0.25">
      <c r="A8828" t="s">
        <v>40</v>
      </c>
      <c r="B8828" s="2">
        <v>43014</v>
      </c>
      <c r="C8828" s="35">
        <f>YEAR(Sales[[#This Row],[ShipDate]])</f>
        <v>2017</v>
      </c>
      <c r="D8828" t="s">
        <v>36</v>
      </c>
      <c r="E8828" t="s">
        <v>31</v>
      </c>
      <c r="F8828" t="s">
        <v>50</v>
      </c>
      <c r="G8828" t="s">
        <v>25</v>
      </c>
      <c r="H8828" t="s">
        <v>1263</v>
      </c>
      <c r="I8828" t="s">
        <v>371</v>
      </c>
      <c r="J8828" t="s">
        <v>13</v>
      </c>
      <c r="K8828" t="s">
        <v>687</v>
      </c>
      <c r="L8828" t="s">
        <v>92</v>
      </c>
      <c r="N8828" t="str">
        <f>IF(ISBLANK(Sales[[#This Row],[return]]),"No",Sales[[#This Row],[return]])</f>
        <v>No</v>
      </c>
      <c r="O8828" s="2">
        <v>43010</v>
      </c>
      <c r="P8828" s="8" t="str">
        <f>TEXT(DAY(Sales[[#This Row],[OrderDate]]),"ddd")</f>
        <v>Mon</v>
      </c>
      <c r="Q8828" s="8" t="str">
        <f>TEXT(MONTH(Sales[[#This Row],[ShipDate]])*29,"mmm")</f>
        <v>Oct</v>
      </c>
      <c r="R8828">
        <v>58</v>
      </c>
      <c r="S8828" t="s">
        <v>3135</v>
      </c>
      <c r="T8828" t="s">
        <v>90</v>
      </c>
      <c r="U8828">
        <v>6457</v>
      </c>
      <c r="V8828" s="1">
        <v>0</v>
      </c>
      <c r="W8828">
        <v>13</v>
      </c>
      <c r="X8828">
        <v>5</v>
      </c>
      <c r="Y8828">
        <v>27</v>
      </c>
      <c r="AD8828"/>
    </row>
    <row r="8829" spans="1:30" x14ac:dyDescent="0.25">
      <c r="A8829" t="s">
        <v>40</v>
      </c>
      <c r="B8829" s="2">
        <v>43076</v>
      </c>
      <c r="C8829" s="35">
        <f>YEAR(Sales[[#This Row],[ShipDate]])</f>
        <v>2017</v>
      </c>
      <c r="D8829" t="s">
        <v>36</v>
      </c>
      <c r="E8829" t="s">
        <v>18</v>
      </c>
      <c r="F8829" t="s">
        <v>21</v>
      </c>
      <c r="G8829" t="s">
        <v>11</v>
      </c>
      <c r="H8829" t="s">
        <v>79</v>
      </c>
      <c r="I8829" t="s">
        <v>32</v>
      </c>
      <c r="J8829" t="s">
        <v>13</v>
      </c>
      <c r="K8829" t="s">
        <v>1424</v>
      </c>
      <c r="L8829" t="s">
        <v>30</v>
      </c>
      <c r="N8829" t="str">
        <f>IF(ISBLANK(Sales[[#This Row],[return]]),"No",Sales[[#This Row],[return]])</f>
        <v>No</v>
      </c>
      <c r="O8829" s="2">
        <v>43072</v>
      </c>
      <c r="P8829" s="8" t="str">
        <f>TEXT(DAY(Sales[[#This Row],[OrderDate]]),"ddd")</f>
        <v>Tue</v>
      </c>
      <c r="Q8829" s="8" t="str">
        <f>TEXT(MONTH(Sales[[#This Row],[ShipDate]])*29,"mmm")</f>
        <v>Dec</v>
      </c>
      <c r="R8829">
        <v>1435</v>
      </c>
      <c r="S8829" t="s">
        <v>1404</v>
      </c>
      <c r="T8829" t="s">
        <v>28</v>
      </c>
      <c r="U8829">
        <v>94110</v>
      </c>
      <c r="V8829" s="1">
        <v>0.15</v>
      </c>
      <c r="W8829">
        <v>-30</v>
      </c>
      <c r="X8829">
        <v>3</v>
      </c>
      <c r="Y8829">
        <v>359</v>
      </c>
      <c r="AD8829"/>
    </row>
    <row r="8830" spans="1:30" x14ac:dyDescent="0.25">
      <c r="A8830" t="s">
        <v>40</v>
      </c>
      <c r="B8830" s="2">
        <v>42798</v>
      </c>
      <c r="C8830" s="35">
        <f>YEAR(Sales[[#This Row],[ShipDate]])</f>
        <v>2017</v>
      </c>
      <c r="D8830" t="s">
        <v>36</v>
      </c>
      <c r="E8830" t="s">
        <v>18</v>
      </c>
      <c r="F8830" t="s">
        <v>23</v>
      </c>
      <c r="G8830" t="s">
        <v>11</v>
      </c>
      <c r="H8830" t="s">
        <v>197</v>
      </c>
      <c r="I8830" t="s">
        <v>180</v>
      </c>
      <c r="J8830" t="s">
        <v>13</v>
      </c>
      <c r="K8830" t="s">
        <v>433</v>
      </c>
      <c r="L8830" t="s">
        <v>17</v>
      </c>
      <c r="N8830" t="str">
        <f>IF(ISBLANK(Sales[[#This Row],[return]]),"No",Sales[[#This Row],[return]])</f>
        <v>No</v>
      </c>
      <c r="O8830" s="2">
        <v>42794</v>
      </c>
      <c r="P8830" s="8" t="str">
        <f>TEXT(DAY(Sales[[#This Row],[OrderDate]]),"ddd")</f>
        <v>Sat</v>
      </c>
      <c r="Q8830" s="8" t="str">
        <f>TEXT(MONTH(Sales[[#This Row],[ShipDate]])*29,"mmm")</f>
        <v>Mar</v>
      </c>
      <c r="R8830">
        <v>763</v>
      </c>
      <c r="S8830" t="s">
        <v>434</v>
      </c>
      <c r="T8830" t="s">
        <v>15</v>
      </c>
      <c r="U8830">
        <v>38401</v>
      </c>
      <c r="V8830" s="1">
        <v>0.2</v>
      </c>
      <c r="W8830">
        <v>-28</v>
      </c>
      <c r="X8830">
        <v>2</v>
      </c>
      <c r="Y8830">
        <v>162</v>
      </c>
      <c r="AD8830"/>
    </row>
    <row r="8831" spans="1:30" x14ac:dyDescent="0.25">
      <c r="A8831" t="s">
        <v>40</v>
      </c>
      <c r="B8831" s="2">
        <v>42798</v>
      </c>
      <c r="C8831" s="35">
        <f>YEAR(Sales[[#This Row],[ShipDate]])</f>
        <v>2017</v>
      </c>
      <c r="D8831" t="s">
        <v>36</v>
      </c>
      <c r="E8831" t="s">
        <v>18</v>
      </c>
      <c r="F8831" t="s">
        <v>23</v>
      </c>
      <c r="G8831" t="s">
        <v>11</v>
      </c>
      <c r="H8831" t="s">
        <v>197</v>
      </c>
      <c r="I8831" t="s">
        <v>180</v>
      </c>
      <c r="J8831" t="s">
        <v>13</v>
      </c>
      <c r="K8831" t="s">
        <v>433</v>
      </c>
      <c r="L8831" t="s">
        <v>17</v>
      </c>
      <c r="N8831" t="str">
        <f>IF(ISBLANK(Sales[[#This Row],[return]]),"No",Sales[[#This Row],[return]])</f>
        <v>No</v>
      </c>
      <c r="O8831" s="2">
        <v>42794</v>
      </c>
      <c r="P8831" s="8" t="str">
        <f>TEXT(DAY(Sales[[#This Row],[OrderDate]]),"ddd")</f>
        <v>Sat</v>
      </c>
      <c r="Q8831" s="8" t="str">
        <f>TEXT(MONTH(Sales[[#This Row],[ShipDate]])*29,"mmm")</f>
        <v>Mar</v>
      </c>
      <c r="R8831">
        <v>765</v>
      </c>
      <c r="S8831" t="s">
        <v>3098</v>
      </c>
      <c r="T8831" t="s">
        <v>15</v>
      </c>
      <c r="U8831">
        <v>38401</v>
      </c>
      <c r="V8831" s="1">
        <v>0.2</v>
      </c>
      <c r="W8831">
        <v>44</v>
      </c>
      <c r="X8831">
        <v>8</v>
      </c>
      <c r="Y8831">
        <v>390</v>
      </c>
      <c r="AD8831"/>
    </row>
    <row r="8832" spans="1:30" x14ac:dyDescent="0.25">
      <c r="A8832" t="s">
        <v>40</v>
      </c>
      <c r="B8832" s="2">
        <v>42986</v>
      </c>
      <c r="C8832" s="35">
        <f>YEAR(Sales[[#This Row],[ShipDate]])</f>
        <v>2017</v>
      </c>
      <c r="D8832" t="s">
        <v>36</v>
      </c>
      <c r="E8832" t="s">
        <v>69</v>
      </c>
      <c r="F8832" t="s">
        <v>23</v>
      </c>
      <c r="G8832" t="s">
        <v>11</v>
      </c>
      <c r="H8832" t="s">
        <v>79</v>
      </c>
      <c r="I8832" t="s">
        <v>32</v>
      </c>
      <c r="J8832" t="s">
        <v>13</v>
      </c>
      <c r="K8832" t="s">
        <v>2987</v>
      </c>
      <c r="L8832" t="s">
        <v>30</v>
      </c>
      <c r="N8832" t="str">
        <f>IF(ISBLANK(Sales[[#This Row],[return]]),"No",Sales[[#This Row],[return]])</f>
        <v>No</v>
      </c>
      <c r="O8832" s="2">
        <v>42981</v>
      </c>
      <c r="P8832" s="8" t="str">
        <f>TEXT(DAY(Sales[[#This Row],[OrderDate]]),"ddd")</f>
        <v>Tue</v>
      </c>
      <c r="Q8832" s="8" t="str">
        <f>TEXT(MONTH(Sales[[#This Row],[ShipDate]])*29,"mmm")</f>
        <v>Sep</v>
      </c>
      <c r="R8832">
        <v>1208</v>
      </c>
      <c r="S8832" t="s">
        <v>718</v>
      </c>
      <c r="T8832" t="s">
        <v>28</v>
      </c>
      <c r="U8832">
        <v>94110</v>
      </c>
      <c r="V8832" s="1">
        <v>0.2</v>
      </c>
      <c r="W8832">
        <v>-13</v>
      </c>
      <c r="X8832">
        <v>2</v>
      </c>
      <c r="Y8832">
        <v>130</v>
      </c>
      <c r="AD8832"/>
    </row>
    <row r="8833" spans="1:30" x14ac:dyDescent="0.25">
      <c r="A8833" t="s">
        <v>40</v>
      </c>
      <c r="B8833" s="2">
        <v>42986</v>
      </c>
      <c r="C8833" s="35">
        <f>YEAR(Sales[[#This Row],[ShipDate]])</f>
        <v>2017</v>
      </c>
      <c r="D8833" t="s">
        <v>36</v>
      </c>
      <c r="E8833" t="s">
        <v>69</v>
      </c>
      <c r="F8833" t="s">
        <v>50</v>
      </c>
      <c r="G8833" t="s">
        <v>25</v>
      </c>
      <c r="H8833" t="s">
        <v>79</v>
      </c>
      <c r="I8833" t="s">
        <v>32</v>
      </c>
      <c r="J8833" t="s">
        <v>13</v>
      </c>
      <c r="K8833" t="s">
        <v>2987</v>
      </c>
      <c r="L8833" t="s">
        <v>30</v>
      </c>
      <c r="N8833" t="str">
        <f>IF(ISBLANK(Sales[[#This Row],[return]]),"No",Sales[[#This Row],[return]])</f>
        <v>No</v>
      </c>
      <c r="O8833" s="2">
        <v>42981</v>
      </c>
      <c r="P8833" s="8" t="str">
        <f>TEXT(DAY(Sales[[#This Row],[OrderDate]]),"ddd")</f>
        <v>Tue</v>
      </c>
      <c r="Q8833" s="8" t="str">
        <f>TEXT(MONTH(Sales[[#This Row],[ShipDate]])*29,"mmm")</f>
        <v>Sep</v>
      </c>
      <c r="R8833">
        <v>242</v>
      </c>
      <c r="S8833" t="s">
        <v>273</v>
      </c>
      <c r="T8833" t="s">
        <v>28</v>
      </c>
      <c r="U8833">
        <v>94110</v>
      </c>
      <c r="V8833" s="1">
        <v>0.2</v>
      </c>
      <c r="W8833">
        <v>2</v>
      </c>
      <c r="X8833">
        <v>2</v>
      </c>
      <c r="Y8833">
        <v>6</v>
      </c>
      <c r="AD8833"/>
    </row>
    <row r="8834" spans="1:30" x14ac:dyDescent="0.25">
      <c r="A8834" t="s">
        <v>40</v>
      </c>
      <c r="B8834" s="2">
        <v>42992</v>
      </c>
      <c r="C8834" s="35">
        <f>YEAR(Sales[[#This Row],[ShipDate]])</f>
        <v>2017</v>
      </c>
      <c r="D8834" t="s">
        <v>36</v>
      </c>
      <c r="E8834" t="s">
        <v>31</v>
      </c>
      <c r="F8834" t="s">
        <v>21</v>
      </c>
      <c r="G8834" t="s">
        <v>11</v>
      </c>
      <c r="H8834" t="s">
        <v>2704</v>
      </c>
      <c r="I8834" t="s">
        <v>585</v>
      </c>
      <c r="J8834" t="s">
        <v>13</v>
      </c>
      <c r="K8834" t="s">
        <v>2595</v>
      </c>
      <c r="L8834" t="s">
        <v>92</v>
      </c>
      <c r="N8834" t="str">
        <f>IF(ISBLANK(Sales[[#This Row],[return]]),"No",Sales[[#This Row],[return]])</f>
        <v>No</v>
      </c>
      <c r="O8834" s="2">
        <v>42988</v>
      </c>
      <c r="P8834" s="8" t="str">
        <f>TEXT(DAY(Sales[[#This Row],[OrderDate]]),"ddd")</f>
        <v>Tue</v>
      </c>
      <c r="Q8834" s="8" t="str">
        <f>TEXT(MONTH(Sales[[#This Row],[ShipDate]])*29,"mmm")</f>
        <v>Sep</v>
      </c>
      <c r="R8834">
        <v>1228</v>
      </c>
      <c r="S8834" t="s">
        <v>3097</v>
      </c>
      <c r="T8834" t="s">
        <v>90</v>
      </c>
      <c r="U8834">
        <v>2151</v>
      </c>
      <c r="V8834" s="1">
        <v>0</v>
      </c>
      <c r="W8834">
        <v>83</v>
      </c>
      <c r="X8834">
        <v>2</v>
      </c>
      <c r="Y8834">
        <v>362</v>
      </c>
      <c r="AD8834"/>
    </row>
    <row r="8835" spans="1:30" x14ac:dyDescent="0.25">
      <c r="A8835" t="s">
        <v>40</v>
      </c>
      <c r="B8835" s="2">
        <v>42992</v>
      </c>
      <c r="C8835" s="35">
        <f>YEAR(Sales[[#This Row],[ShipDate]])</f>
        <v>2017</v>
      </c>
      <c r="D8835" t="s">
        <v>36</v>
      </c>
      <c r="E8835" t="s">
        <v>31</v>
      </c>
      <c r="F8835" t="s">
        <v>52</v>
      </c>
      <c r="G8835" t="s">
        <v>25</v>
      </c>
      <c r="H8835" t="s">
        <v>2704</v>
      </c>
      <c r="I8835" t="s">
        <v>585</v>
      </c>
      <c r="J8835" t="s">
        <v>13</v>
      </c>
      <c r="K8835" t="s">
        <v>2595</v>
      </c>
      <c r="L8835" t="s">
        <v>92</v>
      </c>
      <c r="N8835" t="str">
        <f>IF(ISBLANK(Sales[[#This Row],[return]]),"No",Sales[[#This Row],[return]])</f>
        <v>No</v>
      </c>
      <c r="O8835" s="2">
        <v>42988</v>
      </c>
      <c r="P8835" s="8" t="str">
        <f>TEXT(DAY(Sales[[#This Row],[OrderDate]]),"ddd")</f>
        <v>Tue</v>
      </c>
      <c r="Q8835" s="8" t="str">
        <f>TEXT(MONTH(Sales[[#This Row],[ShipDate]])*29,"mmm")</f>
        <v>Sep</v>
      </c>
      <c r="R8835">
        <v>615</v>
      </c>
      <c r="S8835" t="s">
        <v>1680</v>
      </c>
      <c r="T8835" t="s">
        <v>90</v>
      </c>
      <c r="U8835">
        <v>2151</v>
      </c>
      <c r="V8835" s="1">
        <v>0</v>
      </c>
      <c r="W8835">
        <v>16</v>
      </c>
      <c r="X8835">
        <v>2</v>
      </c>
      <c r="Y8835">
        <v>62</v>
      </c>
      <c r="AD8835"/>
    </row>
    <row r="8836" spans="1:30" x14ac:dyDescent="0.25">
      <c r="A8836" t="s">
        <v>40</v>
      </c>
      <c r="B8836" s="2">
        <v>42992</v>
      </c>
      <c r="C8836" s="35">
        <f>YEAR(Sales[[#This Row],[ShipDate]])</f>
        <v>2017</v>
      </c>
      <c r="D8836" t="s">
        <v>36</v>
      </c>
      <c r="E8836" t="s">
        <v>31</v>
      </c>
      <c r="F8836" t="s">
        <v>59</v>
      </c>
      <c r="G8836" t="s">
        <v>25</v>
      </c>
      <c r="H8836" t="s">
        <v>2704</v>
      </c>
      <c r="I8836" t="s">
        <v>585</v>
      </c>
      <c r="J8836" t="s">
        <v>13</v>
      </c>
      <c r="K8836" t="s">
        <v>2595</v>
      </c>
      <c r="L8836" t="s">
        <v>92</v>
      </c>
      <c r="N8836" t="str">
        <f>IF(ISBLANK(Sales[[#This Row],[return]]),"No",Sales[[#This Row],[return]])</f>
        <v>No</v>
      </c>
      <c r="O8836" s="2">
        <v>42988</v>
      </c>
      <c r="P8836" s="8" t="str">
        <f>TEXT(DAY(Sales[[#This Row],[OrderDate]]),"ddd")</f>
        <v>Tue</v>
      </c>
      <c r="Q8836" s="8" t="str">
        <f>TEXT(MONTH(Sales[[#This Row],[ShipDate]])*29,"mmm")</f>
        <v>Sep</v>
      </c>
      <c r="R8836">
        <v>1758</v>
      </c>
      <c r="S8836" t="s">
        <v>621</v>
      </c>
      <c r="T8836" t="s">
        <v>90</v>
      </c>
      <c r="U8836">
        <v>2151</v>
      </c>
      <c r="V8836" s="1">
        <v>0</v>
      </c>
      <c r="W8836">
        <v>125</v>
      </c>
      <c r="X8836">
        <v>9</v>
      </c>
      <c r="Y8836">
        <v>279</v>
      </c>
      <c r="AD8836"/>
    </row>
    <row r="8837" spans="1:30" x14ac:dyDescent="0.25">
      <c r="A8837" t="s">
        <v>40</v>
      </c>
      <c r="B8837" s="2">
        <v>42785</v>
      </c>
      <c r="C8837" s="35">
        <f>YEAR(Sales[[#This Row],[ShipDate]])</f>
        <v>2017</v>
      </c>
      <c r="D8837" t="s">
        <v>36</v>
      </c>
      <c r="E8837" t="s">
        <v>18</v>
      </c>
      <c r="F8837" t="s">
        <v>45</v>
      </c>
      <c r="G8837" t="s">
        <v>25</v>
      </c>
      <c r="H8837" t="s">
        <v>392</v>
      </c>
      <c r="I8837" t="s">
        <v>252</v>
      </c>
      <c r="J8837" t="s">
        <v>13</v>
      </c>
      <c r="K8837" t="s">
        <v>210</v>
      </c>
      <c r="L8837" t="s">
        <v>92</v>
      </c>
      <c r="N8837" t="str">
        <f>IF(ISBLANK(Sales[[#This Row],[return]]),"No",Sales[[#This Row],[return]])</f>
        <v>No</v>
      </c>
      <c r="O8837" s="2">
        <v>42780</v>
      </c>
      <c r="P8837" s="8" t="str">
        <f>TEXT(DAY(Sales[[#This Row],[OrderDate]]),"ddd")</f>
        <v>Sat</v>
      </c>
      <c r="Q8837" s="8" t="str">
        <f>TEXT(MONTH(Sales[[#This Row],[ShipDate]])*29,"mmm")</f>
        <v>Feb</v>
      </c>
      <c r="R8837">
        <v>1129</v>
      </c>
      <c r="S8837" t="s">
        <v>1974</v>
      </c>
      <c r="T8837" t="s">
        <v>90</v>
      </c>
      <c r="U8837">
        <v>44312</v>
      </c>
      <c r="V8837" s="1">
        <v>0.2</v>
      </c>
      <c r="W8837">
        <v>1</v>
      </c>
      <c r="X8837">
        <v>3</v>
      </c>
      <c r="Y8837">
        <v>14</v>
      </c>
      <c r="AD8837"/>
    </row>
    <row r="8838" spans="1:30" x14ac:dyDescent="0.25">
      <c r="A8838" t="s">
        <v>40</v>
      </c>
      <c r="B8838" s="2">
        <v>42785</v>
      </c>
      <c r="C8838" s="35">
        <f>YEAR(Sales[[#This Row],[ShipDate]])</f>
        <v>2017</v>
      </c>
      <c r="D8838" t="s">
        <v>36</v>
      </c>
      <c r="E8838" t="s">
        <v>18</v>
      </c>
      <c r="F8838" t="s">
        <v>50</v>
      </c>
      <c r="G8838" t="s">
        <v>25</v>
      </c>
      <c r="H8838" t="s">
        <v>392</v>
      </c>
      <c r="I8838" t="s">
        <v>252</v>
      </c>
      <c r="J8838" t="s">
        <v>13</v>
      </c>
      <c r="K8838" t="s">
        <v>210</v>
      </c>
      <c r="L8838" t="s">
        <v>92</v>
      </c>
      <c r="N8838" t="str">
        <f>IF(ISBLANK(Sales[[#This Row],[return]]),"No",Sales[[#This Row],[return]])</f>
        <v>No</v>
      </c>
      <c r="O8838" s="2">
        <v>42780</v>
      </c>
      <c r="P8838" s="8" t="str">
        <f>TEXT(DAY(Sales[[#This Row],[OrderDate]]),"ddd")</f>
        <v>Sat</v>
      </c>
      <c r="Q8838" s="8" t="str">
        <f>TEXT(MONTH(Sales[[#This Row],[ShipDate]])*29,"mmm")</f>
        <v>Feb</v>
      </c>
      <c r="R8838">
        <v>50</v>
      </c>
      <c r="S8838" t="s">
        <v>589</v>
      </c>
      <c r="T8838" t="s">
        <v>90</v>
      </c>
      <c r="U8838">
        <v>44312</v>
      </c>
      <c r="V8838" s="1">
        <v>0.7</v>
      </c>
      <c r="W8838">
        <v>-2</v>
      </c>
      <c r="X8838">
        <v>2</v>
      </c>
      <c r="Y8838">
        <v>2</v>
      </c>
      <c r="AD8838"/>
    </row>
    <row r="8839" spans="1:30" x14ac:dyDescent="0.25">
      <c r="A8839" t="s">
        <v>40</v>
      </c>
      <c r="B8839" s="2">
        <v>42785</v>
      </c>
      <c r="C8839" s="35">
        <f>YEAR(Sales[[#This Row],[ShipDate]])</f>
        <v>2017</v>
      </c>
      <c r="D8839" t="s">
        <v>36</v>
      </c>
      <c r="E8839" t="s">
        <v>18</v>
      </c>
      <c r="F8839" t="s">
        <v>50</v>
      </c>
      <c r="G8839" t="s">
        <v>25</v>
      </c>
      <c r="H8839" t="s">
        <v>392</v>
      </c>
      <c r="I8839" t="s">
        <v>252</v>
      </c>
      <c r="J8839" t="s">
        <v>13</v>
      </c>
      <c r="K8839" t="s">
        <v>210</v>
      </c>
      <c r="L8839" t="s">
        <v>92</v>
      </c>
      <c r="N8839" t="str">
        <f>IF(ISBLANK(Sales[[#This Row],[return]]),"No",Sales[[#This Row],[return]])</f>
        <v>No</v>
      </c>
      <c r="O8839" s="2">
        <v>42780</v>
      </c>
      <c r="P8839" s="8" t="str">
        <f>TEXT(DAY(Sales[[#This Row],[OrderDate]]),"ddd")</f>
        <v>Sat</v>
      </c>
      <c r="Q8839" s="8" t="str">
        <f>TEXT(MONTH(Sales[[#This Row],[ShipDate]])*29,"mmm")</f>
        <v>Feb</v>
      </c>
      <c r="R8839">
        <v>712</v>
      </c>
      <c r="S8839" t="s">
        <v>793</v>
      </c>
      <c r="T8839" t="s">
        <v>90</v>
      </c>
      <c r="U8839">
        <v>44312</v>
      </c>
      <c r="V8839" s="1">
        <v>0.7</v>
      </c>
      <c r="W8839">
        <v>-12</v>
      </c>
      <c r="X8839">
        <v>2</v>
      </c>
      <c r="Y8839">
        <v>15</v>
      </c>
      <c r="AD8839"/>
    </row>
    <row r="8840" spans="1:30" x14ac:dyDescent="0.25">
      <c r="A8840" t="s">
        <v>40</v>
      </c>
      <c r="B8840" s="2">
        <v>42785</v>
      </c>
      <c r="C8840" s="35">
        <f>YEAR(Sales[[#This Row],[ShipDate]])</f>
        <v>2017</v>
      </c>
      <c r="D8840" t="s">
        <v>36</v>
      </c>
      <c r="E8840" t="s">
        <v>18</v>
      </c>
      <c r="F8840" t="s">
        <v>99</v>
      </c>
      <c r="G8840" t="s">
        <v>46</v>
      </c>
      <c r="H8840" t="s">
        <v>392</v>
      </c>
      <c r="I8840" t="s">
        <v>252</v>
      </c>
      <c r="J8840" t="s">
        <v>13</v>
      </c>
      <c r="K8840" t="s">
        <v>210</v>
      </c>
      <c r="L8840" t="s">
        <v>92</v>
      </c>
      <c r="N8840" t="str">
        <f>IF(ISBLANK(Sales[[#This Row],[return]]),"No",Sales[[#This Row],[return]])</f>
        <v>No</v>
      </c>
      <c r="O8840" s="2">
        <v>42780</v>
      </c>
      <c r="P8840" s="8" t="str">
        <f>TEXT(DAY(Sales[[#This Row],[OrderDate]]),"ddd")</f>
        <v>Sat</v>
      </c>
      <c r="Q8840" s="8" t="str">
        <f>TEXT(MONTH(Sales[[#This Row],[ShipDate]])*29,"mmm")</f>
        <v>Feb</v>
      </c>
      <c r="R8840">
        <v>296</v>
      </c>
      <c r="S8840" t="s">
        <v>2375</v>
      </c>
      <c r="T8840" t="s">
        <v>90</v>
      </c>
      <c r="U8840">
        <v>44312</v>
      </c>
      <c r="V8840" s="1">
        <v>0.2</v>
      </c>
      <c r="W8840">
        <v>1</v>
      </c>
      <c r="X8840">
        <v>3</v>
      </c>
      <c r="Y8840">
        <v>72</v>
      </c>
      <c r="AD8840"/>
    </row>
    <row r="8841" spans="1:30" x14ac:dyDescent="0.25">
      <c r="A8841" t="s">
        <v>40</v>
      </c>
      <c r="B8841" s="2">
        <v>42785</v>
      </c>
      <c r="C8841" s="35">
        <f>YEAR(Sales[[#This Row],[ShipDate]])</f>
        <v>2017</v>
      </c>
      <c r="D8841" t="s">
        <v>36</v>
      </c>
      <c r="E8841" t="s">
        <v>18</v>
      </c>
      <c r="F8841" t="s">
        <v>48</v>
      </c>
      <c r="G8841" t="s">
        <v>46</v>
      </c>
      <c r="H8841" t="s">
        <v>392</v>
      </c>
      <c r="I8841" t="s">
        <v>252</v>
      </c>
      <c r="J8841" t="s">
        <v>13</v>
      </c>
      <c r="K8841" t="s">
        <v>210</v>
      </c>
      <c r="L8841" t="s">
        <v>92</v>
      </c>
      <c r="N8841" t="str">
        <f>IF(ISBLANK(Sales[[#This Row],[return]]),"No",Sales[[#This Row],[return]])</f>
        <v>No</v>
      </c>
      <c r="O8841" s="2">
        <v>42780</v>
      </c>
      <c r="P8841" s="8" t="str">
        <f>TEXT(DAY(Sales[[#This Row],[OrderDate]]),"ddd")</f>
        <v>Sat</v>
      </c>
      <c r="Q8841" s="8" t="str">
        <f>TEXT(MONTH(Sales[[#This Row],[ShipDate]])*29,"mmm")</f>
        <v>Feb</v>
      </c>
      <c r="R8841">
        <v>775</v>
      </c>
      <c r="S8841" t="s">
        <v>2525</v>
      </c>
      <c r="T8841" t="s">
        <v>90</v>
      </c>
      <c r="U8841">
        <v>44312</v>
      </c>
      <c r="V8841" s="1">
        <v>0.4</v>
      </c>
      <c r="W8841">
        <v>-81</v>
      </c>
      <c r="X8841">
        <v>3</v>
      </c>
      <c r="Y8841">
        <v>324</v>
      </c>
      <c r="AD8841"/>
    </row>
    <row r="8842" spans="1:30" x14ac:dyDescent="0.25">
      <c r="A8842" t="s">
        <v>40</v>
      </c>
      <c r="B8842" s="2">
        <v>43098</v>
      </c>
      <c r="C8842" s="35">
        <f>YEAR(Sales[[#This Row],[ShipDate]])</f>
        <v>2017</v>
      </c>
      <c r="D8842" t="s">
        <v>36</v>
      </c>
      <c r="E8842" t="s">
        <v>31</v>
      </c>
      <c r="F8842" t="s">
        <v>43</v>
      </c>
      <c r="G8842" t="s">
        <v>11</v>
      </c>
      <c r="H8842" t="s">
        <v>88</v>
      </c>
      <c r="I8842" t="s">
        <v>93</v>
      </c>
      <c r="J8842" t="s">
        <v>13</v>
      </c>
      <c r="K8842" t="s">
        <v>956</v>
      </c>
      <c r="L8842" t="s">
        <v>92</v>
      </c>
      <c r="N8842" t="str">
        <f>IF(ISBLANK(Sales[[#This Row],[return]]),"No",Sales[[#This Row],[return]])</f>
        <v>No</v>
      </c>
      <c r="O8842" s="2">
        <v>43094</v>
      </c>
      <c r="P8842" s="8" t="str">
        <f>TEXT(DAY(Sales[[#This Row],[OrderDate]]),"ddd")</f>
        <v>Wed</v>
      </c>
      <c r="Q8842" s="8" t="str">
        <f>TEXT(MONTH(Sales[[#This Row],[ShipDate]])*29,"mmm")</f>
        <v>Dec</v>
      </c>
      <c r="R8842">
        <v>1536</v>
      </c>
      <c r="S8842" t="s">
        <v>1197</v>
      </c>
      <c r="T8842" t="s">
        <v>90</v>
      </c>
      <c r="U8842">
        <v>19140</v>
      </c>
      <c r="V8842" s="1">
        <v>0.2</v>
      </c>
      <c r="W8842">
        <v>-68</v>
      </c>
      <c r="X8842">
        <v>4</v>
      </c>
      <c r="Y8842">
        <v>547</v>
      </c>
      <c r="AD8842"/>
    </row>
    <row r="8843" spans="1:30" x14ac:dyDescent="0.25">
      <c r="A8843" t="s">
        <v>10</v>
      </c>
      <c r="B8843" s="2">
        <v>43076</v>
      </c>
      <c r="C8843" s="35">
        <f>YEAR(Sales[[#This Row],[ShipDate]])</f>
        <v>2017</v>
      </c>
      <c r="D8843" t="s">
        <v>36</v>
      </c>
      <c r="E8843" t="s">
        <v>31</v>
      </c>
      <c r="F8843" t="s">
        <v>50</v>
      </c>
      <c r="G8843" t="s">
        <v>25</v>
      </c>
      <c r="H8843" t="s">
        <v>1552</v>
      </c>
      <c r="I8843" t="s">
        <v>174</v>
      </c>
      <c r="J8843" t="s">
        <v>13</v>
      </c>
      <c r="K8843" t="s">
        <v>2629</v>
      </c>
      <c r="L8843" t="s">
        <v>17</v>
      </c>
      <c r="N8843" t="str">
        <f>IF(ISBLANK(Sales[[#This Row],[return]]),"No",Sales[[#This Row],[return]])</f>
        <v>No</v>
      </c>
      <c r="O8843" s="2">
        <v>43070</v>
      </c>
      <c r="P8843" s="8" t="str">
        <f>TEXT(DAY(Sales[[#This Row],[OrderDate]]),"ddd")</f>
        <v>Sun</v>
      </c>
      <c r="Q8843" s="8" t="str">
        <f>TEXT(MONTH(Sales[[#This Row],[ShipDate]])*29,"mmm")</f>
        <v>Dec</v>
      </c>
      <c r="R8843">
        <v>698</v>
      </c>
      <c r="S8843" t="s">
        <v>3216</v>
      </c>
      <c r="T8843" t="s">
        <v>15</v>
      </c>
      <c r="U8843">
        <v>23320</v>
      </c>
      <c r="V8843" s="1">
        <v>0</v>
      </c>
      <c r="W8843">
        <v>31</v>
      </c>
      <c r="X8843">
        <v>4</v>
      </c>
      <c r="Y8843">
        <v>64</v>
      </c>
      <c r="AD8843"/>
    </row>
    <row r="8844" spans="1:30" x14ac:dyDescent="0.25">
      <c r="A8844" t="s">
        <v>10</v>
      </c>
      <c r="B8844" s="2">
        <v>43076</v>
      </c>
      <c r="C8844" s="35">
        <f>YEAR(Sales[[#This Row],[ShipDate]])</f>
        <v>2017</v>
      </c>
      <c r="D8844" t="s">
        <v>36</v>
      </c>
      <c r="E8844" t="s">
        <v>31</v>
      </c>
      <c r="F8844" t="s">
        <v>39</v>
      </c>
      <c r="G8844" t="s">
        <v>25</v>
      </c>
      <c r="H8844" t="s">
        <v>1552</v>
      </c>
      <c r="I8844" t="s">
        <v>174</v>
      </c>
      <c r="J8844" t="s">
        <v>13</v>
      </c>
      <c r="K8844" t="s">
        <v>2629</v>
      </c>
      <c r="L8844" t="s">
        <v>17</v>
      </c>
      <c r="N8844" t="str">
        <f>IF(ISBLANK(Sales[[#This Row],[return]]),"No",Sales[[#This Row],[return]])</f>
        <v>No</v>
      </c>
      <c r="O8844" s="2">
        <v>43070</v>
      </c>
      <c r="P8844" s="8" t="str">
        <f>TEXT(DAY(Sales[[#This Row],[OrderDate]]),"ddd")</f>
        <v>Sun</v>
      </c>
      <c r="Q8844" s="8" t="str">
        <f>TEXT(MONTH(Sales[[#This Row],[ShipDate]])*29,"mmm")</f>
        <v>Dec</v>
      </c>
      <c r="R8844">
        <v>502</v>
      </c>
      <c r="S8844" t="s">
        <v>757</v>
      </c>
      <c r="T8844" t="s">
        <v>15</v>
      </c>
      <c r="U8844">
        <v>23320</v>
      </c>
      <c r="V8844" s="1">
        <v>0</v>
      </c>
      <c r="W8844">
        <v>17</v>
      </c>
      <c r="X8844">
        <v>4</v>
      </c>
      <c r="Y8844">
        <v>62</v>
      </c>
      <c r="AD8844"/>
    </row>
    <row r="8845" spans="1:30" x14ac:dyDescent="0.25">
      <c r="A8845" t="s">
        <v>10</v>
      </c>
      <c r="B8845" s="2">
        <v>42936</v>
      </c>
      <c r="C8845" s="35">
        <f>YEAR(Sales[[#This Row],[ShipDate]])</f>
        <v>2017</v>
      </c>
      <c r="D8845" t="s">
        <v>19</v>
      </c>
      <c r="E8845" t="s">
        <v>31</v>
      </c>
      <c r="F8845" t="s">
        <v>21</v>
      </c>
      <c r="G8845" t="s">
        <v>11</v>
      </c>
      <c r="H8845" t="s">
        <v>2268</v>
      </c>
      <c r="I8845" t="s">
        <v>37</v>
      </c>
      <c r="J8845" t="s">
        <v>13</v>
      </c>
      <c r="K8845" t="s">
        <v>687</v>
      </c>
      <c r="L8845" t="s">
        <v>17</v>
      </c>
      <c r="N8845" t="str">
        <f>IF(ISBLANK(Sales[[#This Row],[return]]),"No",Sales[[#This Row],[return]])</f>
        <v>No</v>
      </c>
      <c r="O8845" s="2">
        <v>42933</v>
      </c>
      <c r="P8845" s="8" t="str">
        <f>TEXT(DAY(Sales[[#This Row],[OrderDate]]),"ddd")</f>
        <v>Tue</v>
      </c>
      <c r="Q8845" s="8" t="str">
        <f>TEXT(MONTH(Sales[[#This Row],[ShipDate]])*29,"mmm")</f>
        <v>Jul</v>
      </c>
      <c r="R8845">
        <v>391</v>
      </c>
      <c r="S8845" t="s">
        <v>510</v>
      </c>
      <c r="T8845" t="s">
        <v>15</v>
      </c>
      <c r="U8845">
        <v>34952</v>
      </c>
      <c r="V8845" s="1">
        <v>0.2</v>
      </c>
      <c r="W8845">
        <v>6</v>
      </c>
      <c r="X8845">
        <v>5</v>
      </c>
      <c r="Y8845">
        <v>232</v>
      </c>
      <c r="AD8845"/>
    </row>
    <row r="8846" spans="1:30" x14ac:dyDescent="0.25">
      <c r="A8846" t="s">
        <v>10</v>
      </c>
      <c r="B8846" s="2">
        <v>43081</v>
      </c>
      <c r="C8846" s="35">
        <f>YEAR(Sales[[#This Row],[ShipDate]])</f>
        <v>2017</v>
      </c>
      <c r="D8846" t="s">
        <v>36</v>
      </c>
      <c r="E8846" t="s">
        <v>18</v>
      </c>
      <c r="F8846" t="s">
        <v>50</v>
      </c>
      <c r="G8846" t="s">
        <v>25</v>
      </c>
      <c r="H8846" t="s">
        <v>581</v>
      </c>
      <c r="I8846" t="s">
        <v>70</v>
      </c>
      <c r="J8846" t="s">
        <v>13</v>
      </c>
      <c r="K8846" t="s">
        <v>599</v>
      </c>
      <c r="L8846" t="s">
        <v>68</v>
      </c>
      <c r="N8846" t="str">
        <f>IF(ISBLANK(Sales[[#This Row],[return]]),"No",Sales[[#This Row],[return]])</f>
        <v>No</v>
      </c>
      <c r="O8846" s="2">
        <v>43075</v>
      </c>
      <c r="P8846" s="8" t="str">
        <f>TEXT(DAY(Sales[[#This Row],[OrderDate]]),"ddd")</f>
        <v>Fri</v>
      </c>
      <c r="Q8846" s="8" t="str">
        <f>TEXT(MONTH(Sales[[#This Row],[ShipDate]])*29,"mmm")</f>
        <v>Dec</v>
      </c>
      <c r="R8846">
        <v>267</v>
      </c>
      <c r="S8846" t="s">
        <v>2168</v>
      </c>
      <c r="T8846" t="s">
        <v>66</v>
      </c>
      <c r="U8846">
        <v>78745</v>
      </c>
      <c r="V8846" s="1">
        <v>0.8</v>
      </c>
      <c r="W8846">
        <v>-5</v>
      </c>
      <c r="X8846">
        <v>7</v>
      </c>
      <c r="Y8846">
        <v>3</v>
      </c>
      <c r="AD8846"/>
    </row>
    <row r="8847" spans="1:30" x14ac:dyDescent="0.25">
      <c r="A8847" t="s">
        <v>40</v>
      </c>
      <c r="B8847" s="2">
        <v>42945</v>
      </c>
      <c r="C8847" s="35">
        <f>YEAR(Sales[[#This Row],[ShipDate]])</f>
        <v>2017</v>
      </c>
      <c r="D8847" t="s">
        <v>36</v>
      </c>
      <c r="E8847" t="s">
        <v>69</v>
      </c>
      <c r="F8847" t="s">
        <v>50</v>
      </c>
      <c r="G8847" t="s">
        <v>25</v>
      </c>
      <c r="H8847" t="s">
        <v>88</v>
      </c>
      <c r="I8847" t="s">
        <v>93</v>
      </c>
      <c r="J8847" t="s">
        <v>13</v>
      </c>
      <c r="K8847" t="s">
        <v>702</v>
      </c>
      <c r="L8847" t="s">
        <v>92</v>
      </c>
      <c r="N8847" t="str">
        <f>IF(ISBLANK(Sales[[#This Row],[return]]),"No",Sales[[#This Row],[return]])</f>
        <v>No</v>
      </c>
      <c r="O8847" s="2">
        <v>42941</v>
      </c>
      <c r="P8847" s="8" t="str">
        <f>TEXT(DAY(Sales[[#This Row],[OrderDate]]),"ddd")</f>
        <v>Wed</v>
      </c>
      <c r="Q8847" s="8" t="str">
        <f>TEXT(MONTH(Sales[[#This Row],[ShipDate]])*29,"mmm")</f>
        <v>Jul</v>
      </c>
      <c r="R8847">
        <v>700</v>
      </c>
      <c r="S8847" t="s">
        <v>566</v>
      </c>
      <c r="T8847" t="s">
        <v>90</v>
      </c>
      <c r="U8847">
        <v>19143</v>
      </c>
      <c r="V8847" s="1">
        <v>0.7</v>
      </c>
      <c r="W8847">
        <v>-18</v>
      </c>
      <c r="X8847">
        <v>4</v>
      </c>
      <c r="Y8847">
        <v>25</v>
      </c>
      <c r="AD8847"/>
    </row>
    <row r="8848" spans="1:30" x14ac:dyDescent="0.25">
      <c r="A8848" t="s">
        <v>24</v>
      </c>
      <c r="B8848" s="2">
        <v>42814</v>
      </c>
      <c r="C8848" s="35">
        <f>YEAR(Sales[[#This Row],[ShipDate]])</f>
        <v>2017</v>
      </c>
      <c r="D8848" t="s">
        <v>19</v>
      </c>
      <c r="E8848" t="s">
        <v>69</v>
      </c>
      <c r="F8848" t="s">
        <v>45</v>
      </c>
      <c r="G8848" t="s">
        <v>25</v>
      </c>
      <c r="H8848" t="s">
        <v>146</v>
      </c>
      <c r="I8848" t="s">
        <v>149</v>
      </c>
      <c r="J8848" t="s">
        <v>13</v>
      </c>
      <c r="K8848" t="s">
        <v>357</v>
      </c>
      <c r="L8848" t="s">
        <v>92</v>
      </c>
      <c r="N8848" t="str">
        <f>IF(ISBLANK(Sales[[#This Row],[return]]),"No",Sales[[#This Row],[return]])</f>
        <v>No</v>
      </c>
      <c r="O8848" s="2">
        <v>42810</v>
      </c>
      <c r="P8848" s="8" t="str">
        <f>TEXT(DAY(Sales[[#This Row],[OrderDate]]),"ddd")</f>
        <v>Mon</v>
      </c>
      <c r="Q8848" s="8" t="str">
        <f>TEXT(MONTH(Sales[[#This Row],[ShipDate]])*29,"mmm")</f>
        <v>Mar</v>
      </c>
      <c r="R8848">
        <v>255</v>
      </c>
      <c r="S8848" t="s">
        <v>2102</v>
      </c>
      <c r="T8848" t="s">
        <v>90</v>
      </c>
      <c r="U8848">
        <v>10009</v>
      </c>
      <c r="V8848" s="1">
        <v>0</v>
      </c>
      <c r="W8848">
        <v>6</v>
      </c>
      <c r="X8848">
        <v>3</v>
      </c>
      <c r="Y8848">
        <v>18</v>
      </c>
      <c r="AD8848"/>
    </row>
    <row r="8849" spans="1:30" x14ac:dyDescent="0.25">
      <c r="A8849" t="s">
        <v>40</v>
      </c>
      <c r="B8849" s="2">
        <v>42999</v>
      </c>
      <c r="C8849" s="35">
        <f>YEAR(Sales[[#This Row],[ShipDate]])</f>
        <v>2017</v>
      </c>
      <c r="D8849" t="s">
        <v>36</v>
      </c>
      <c r="E8849" t="s">
        <v>18</v>
      </c>
      <c r="F8849" t="s">
        <v>21</v>
      </c>
      <c r="G8849" t="s">
        <v>11</v>
      </c>
      <c r="H8849" t="s">
        <v>88</v>
      </c>
      <c r="I8849" t="s">
        <v>93</v>
      </c>
      <c r="J8849" t="s">
        <v>13</v>
      </c>
      <c r="K8849" t="s">
        <v>100</v>
      </c>
      <c r="L8849" t="s">
        <v>92</v>
      </c>
      <c r="N8849" t="str">
        <f>IF(ISBLANK(Sales[[#This Row],[return]]),"No",Sales[[#This Row],[return]])</f>
        <v>No</v>
      </c>
      <c r="O8849" s="2">
        <v>42995</v>
      </c>
      <c r="P8849" s="8" t="str">
        <f>TEXT(DAY(Sales[[#This Row],[OrderDate]]),"ddd")</f>
        <v>Tue</v>
      </c>
      <c r="Q8849" s="8" t="str">
        <f>TEXT(MONTH(Sales[[#This Row],[ShipDate]])*29,"mmm")</f>
        <v>Sep</v>
      </c>
      <c r="R8849">
        <v>1358</v>
      </c>
      <c r="S8849" t="s">
        <v>101</v>
      </c>
      <c r="T8849" t="s">
        <v>90</v>
      </c>
      <c r="U8849">
        <v>19140</v>
      </c>
      <c r="V8849" s="1">
        <v>0.5</v>
      </c>
      <c r="W8849">
        <v>-1665</v>
      </c>
      <c r="X8849">
        <v>7</v>
      </c>
      <c r="Y8849">
        <v>3083</v>
      </c>
      <c r="AD8849"/>
    </row>
    <row r="8850" spans="1:30" x14ac:dyDescent="0.25">
      <c r="A8850" t="s">
        <v>40</v>
      </c>
      <c r="B8850" s="2">
        <v>42999</v>
      </c>
      <c r="C8850" s="35">
        <f>YEAR(Sales[[#This Row],[ShipDate]])</f>
        <v>2017</v>
      </c>
      <c r="D8850" t="s">
        <v>36</v>
      </c>
      <c r="E8850" t="s">
        <v>18</v>
      </c>
      <c r="F8850" t="s">
        <v>50</v>
      </c>
      <c r="G8850" t="s">
        <v>25</v>
      </c>
      <c r="H8850" t="s">
        <v>88</v>
      </c>
      <c r="I8850" t="s">
        <v>93</v>
      </c>
      <c r="J8850" t="s">
        <v>13</v>
      </c>
      <c r="K8850" t="s">
        <v>100</v>
      </c>
      <c r="L8850" t="s">
        <v>92</v>
      </c>
      <c r="N8850" t="str">
        <f>IF(ISBLANK(Sales[[#This Row],[return]]),"No",Sales[[#This Row],[return]])</f>
        <v>No</v>
      </c>
      <c r="O8850" s="2">
        <v>42995</v>
      </c>
      <c r="P8850" s="8" t="str">
        <f>TEXT(DAY(Sales[[#This Row],[OrderDate]]),"ddd")</f>
        <v>Tue</v>
      </c>
      <c r="Q8850" s="8" t="str">
        <f>TEXT(MONTH(Sales[[#This Row],[ShipDate]])*29,"mmm")</f>
        <v>Sep</v>
      </c>
      <c r="R8850">
        <v>266</v>
      </c>
      <c r="S8850" t="s">
        <v>102</v>
      </c>
      <c r="T8850" t="s">
        <v>90</v>
      </c>
      <c r="U8850">
        <v>19140</v>
      </c>
      <c r="V8850" s="1">
        <v>0.7</v>
      </c>
      <c r="W8850">
        <v>-7</v>
      </c>
      <c r="X8850">
        <v>2</v>
      </c>
      <c r="Y8850">
        <v>10</v>
      </c>
      <c r="AD8850"/>
    </row>
    <row r="8851" spans="1:30" x14ac:dyDescent="0.25">
      <c r="A8851" t="s">
        <v>40</v>
      </c>
      <c r="B8851" s="2">
        <v>42999</v>
      </c>
      <c r="C8851" s="35">
        <f>YEAR(Sales[[#This Row],[ShipDate]])</f>
        <v>2017</v>
      </c>
      <c r="D8851" t="s">
        <v>36</v>
      </c>
      <c r="E8851" t="s">
        <v>18</v>
      </c>
      <c r="F8851" t="s">
        <v>43</v>
      </c>
      <c r="G8851" t="s">
        <v>11</v>
      </c>
      <c r="H8851" t="s">
        <v>88</v>
      </c>
      <c r="I8851" t="s">
        <v>93</v>
      </c>
      <c r="J8851" t="s">
        <v>13</v>
      </c>
      <c r="K8851" t="s">
        <v>100</v>
      </c>
      <c r="L8851" t="s">
        <v>92</v>
      </c>
      <c r="N8851" t="str">
        <f>IF(ISBLANK(Sales[[#This Row],[return]]),"No",Sales[[#This Row],[return]])</f>
        <v>No</v>
      </c>
      <c r="O8851" s="2">
        <v>42995</v>
      </c>
      <c r="P8851" s="8" t="str">
        <f>TEXT(DAY(Sales[[#This Row],[OrderDate]]),"ddd")</f>
        <v>Tue</v>
      </c>
      <c r="Q8851" s="8" t="str">
        <f>TEXT(MONTH(Sales[[#This Row],[ShipDate]])*29,"mmm")</f>
        <v>Sep</v>
      </c>
      <c r="R8851">
        <v>872</v>
      </c>
      <c r="S8851" t="s">
        <v>3132</v>
      </c>
      <c r="T8851" t="s">
        <v>90</v>
      </c>
      <c r="U8851">
        <v>19140</v>
      </c>
      <c r="V8851" s="1">
        <v>0.2</v>
      </c>
      <c r="W8851">
        <v>16</v>
      </c>
      <c r="X8851">
        <v>3</v>
      </c>
      <c r="Y8851">
        <v>124</v>
      </c>
      <c r="AD8851"/>
    </row>
    <row r="8852" spans="1:30" x14ac:dyDescent="0.25">
      <c r="A8852" t="s">
        <v>40</v>
      </c>
      <c r="B8852" s="2">
        <v>42999</v>
      </c>
      <c r="C8852" s="35">
        <f>YEAR(Sales[[#This Row],[ShipDate]])</f>
        <v>2017</v>
      </c>
      <c r="D8852" t="s">
        <v>36</v>
      </c>
      <c r="E8852" t="s">
        <v>18</v>
      </c>
      <c r="F8852" t="s">
        <v>104</v>
      </c>
      <c r="G8852" t="s">
        <v>25</v>
      </c>
      <c r="H8852" t="s">
        <v>88</v>
      </c>
      <c r="I8852" t="s">
        <v>93</v>
      </c>
      <c r="J8852" t="s">
        <v>13</v>
      </c>
      <c r="K8852" t="s">
        <v>100</v>
      </c>
      <c r="L8852" t="s">
        <v>92</v>
      </c>
      <c r="N8852" t="str">
        <f>IF(ISBLANK(Sales[[#This Row],[return]]),"No",Sales[[#This Row],[return]])</f>
        <v>No</v>
      </c>
      <c r="O8852" s="2">
        <v>42995</v>
      </c>
      <c r="P8852" s="8" t="str">
        <f>TEXT(DAY(Sales[[#This Row],[OrderDate]]),"ddd")</f>
        <v>Tue</v>
      </c>
      <c r="Q8852" s="8" t="str">
        <f>TEXT(MONTH(Sales[[#This Row],[ShipDate]])*29,"mmm")</f>
        <v>Sep</v>
      </c>
      <c r="R8852">
        <v>1292</v>
      </c>
      <c r="S8852" t="s">
        <v>103</v>
      </c>
      <c r="T8852" t="s">
        <v>90</v>
      </c>
      <c r="U8852">
        <v>19140</v>
      </c>
      <c r="V8852" s="1">
        <v>0.2</v>
      </c>
      <c r="W8852">
        <v>1</v>
      </c>
      <c r="X8852">
        <v>2</v>
      </c>
      <c r="Y8852">
        <v>3</v>
      </c>
      <c r="AD8852"/>
    </row>
    <row r="8853" spans="1:30" x14ac:dyDescent="0.25">
      <c r="A8853" t="s">
        <v>40</v>
      </c>
      <c r="B8853" s="2">
        <v>42999</v>
      </c>
      <c r="C8853" s="35">
        <f>YEAR(Sales[[#This Row],[ShipDate]])</f>
        <v>2017</v>
      </c>
      <c r="D8853" t="s">
        <v>36</v>
      </c>
      <c r="E8853" t="s">
        <v>18</v>
      </c>
      <c r="F8853" t="s">
        <v>45</v>
      </c>
      <c r="G8853" t="s">
        <v>25</v>
      </c>
      <c r="H8853" t="s">
        <v>88</v>
      </c>
      <c r="I8853" t="s">
        <v>93</v>
      </c>
      <c r="J8853" t="s">
        <v>13</v>
      </c>
      <c r="K8853" t="s">
        <v>100</v>
      </c>
      <c r="L8853" t="s">
        <v>92</v>
      </c>
      <c r="N8853" t="str">
        <f>IF(ISBLANK(Sales[[#This Row],[return]]),"No",Sales[[#This Row],[return]])</f>
        <v>No</v>
      </c>
      <c r="O8853" s="2">
        <v>42995</v>
      </c>
      <c r="P8853" s="8" t="str">
        <f>TEXT(DAY(Sales[[#This Row],[OrderDate]]),"ddd")</f>
        <v>Tue</v>
      </c>
      <c r="Q8853" s="8" t="str">
        <f>TEXT(MONTH(Sales[[#This Row],[ShipDate]])*29,"mmm")</f>
        <v>Sep</v>
      </c>
      <c r="R8853">
        <v>361</v>
      </c>
      <c r="S8853" t="s">
        <v>105</v>
      </c>
      <c r="T8853" t="s">
        <v>90</v>
      </c>
      <c r="U8853">
        <v>19140</v>
      </c>
      <c r="V8853" s="1">
        <v>0.2</v>
      </c>
      <c r="W8853">
        <v>10</v>
      </c>
      <c r="X8853">
        <v>6</v>
      </c>
      <c r="Y8853">
        <v>86</v>
      </c>
      <c r="AD8853"/>
    </row>
    <row r="8854" spans="1:30" x14ac:dyDescent="0.25">
      <c r="A8854" t="s">
        <v>40</v>
      </c>
      <c r="B8854" s="2">
        <v>42999</v>
      </c>
      <c r="C8854" s="35">
        <f>YEAR(Sales[[#This Row],[ShipDate]])</f>
        <v>2017</v>
      </c>
      <c r="D8854" t="s">
        <v>36</v>
      </c>
      <c r="E8854" t="s">
        <v>18</v>
      </c>
      <c r="F8854" t="s">
        <v>50</v>
      </c>
      <c r="G8854" t="s">
        <v>25</v>
      </c>
      <c r="H8854" t="s">
        <v>88</v>
      </c>
      <c r="I8854" t="s">
        <v>93</v>
      </c>
      <c r="J8854" t="s">
        <v>13</v>
      </c>
      <c r="K8854" t="s">
        <v>100</v>
      </c>
      <c r="L8854" t="s">
        <v>92</v>
      </c>
      <c r="N8854" t="str">
        <f>IF(ISBLANK(Sales[[#This Row],[return]]),"No",Sales[[#This Row],[return]])</f>
        <v>No</v>
      </c>
      <c r="O8854" s="2">
        <v>42995</v>
      </c>
      <c r="P8854" s="8" t="str">
        <f>TEXT(DAY(Sales[[#This Row],[OrderDate]]),"ddd")</f>
        <v>Tue</v>
      </c>
      <c r="Q8854" s="8" t="str">
        <f>TEXT(MONTH(Sales[[#This Row],[ShipDate]])*29,"mmm")</f>
        <v>Sep</v>
      </c>
      <c r="R8854">
        <v>54</v>
      </c>
      <c r="S8854" t="s">
        <v>3133</v>
      </c>
      <c r="T8854" t="s">
        <v>90</v>
      </c>
      <c r="U8854">
        <v>19140</v>
      </c>
      <c r="V8854" s="1">
        <v>0.7</v>
      </c>
      <c r="W8854">
        <v>-6</v>
      </c>
      <c r="X8854">
        <v>6</v>
      </c>
      <c r="Y8854">
        <v>7</v>
      </c>
      <c r="AD8854"/>
    </row>
    <row r="8855" spans="1:30" x14ac:dyDescent="0.25">
      <c r="A8855" t="s">
        <v>40</v>
      </c>
      <c r="B8855" s="2">
        <v>42999</v>
      </c>
      <c r="C8855" s="35">
        <f>YEAR(Sales[[#This Row],[ShipDate]])</f>
        <v>2017</v>
      </c>
      <c r="D8855" t="s">
        <v>36</v>
      </c>
      <c r="E8855" t="s">
        <v>18</v>
      </c>
      <c r="F8855" t="s">
        <v>45</v>
      </c>
      <c r="G8855" t="s">
        <v>25</v>
      </c>
      <c r="H8855" t="s">
        <v>88</v>
      </c>
      <c r="I8855" t="s">
        <v>93</v>
      </c>
      <c r="J8855" t="s">
        <v>13</v>
      </c>
      <c r="K8855" t="s">
        <v>100</v>
      </c>
      <c r="L8855" t="s">
        <v>92</v>
      </c>
      <c r="N8855" t="str">
        <f>IF(ISBLANK(Sales[[#This Row],[return]]),"No",Sales[[#This Row],[return]])</f>
        <v>No</v>
      </c>
      <c r="O8855" s="2">
        <v>42995</v>
      </c>
      <c r="P8855" s="8" t="str">
        <f>TEXT(DAY(Sales[[#This Row],[OrderDate]]),"ddd")</f>
        <v>Tue</v>
      </c>
      <c r="Q8855" s="8" t="str">
        <f>TEXT(MONTH(Sales[[#This Row],[ShipDate]])*29,"mmm")</f>
        <v>Sep</v>
      </c>
      <c r="R8855">
        <v>1038</v>
      </c>
      <c r="S8855" t="s">
        <v>106</v>
      </c>
      <c r="T8855" t="s">
        <v>90</v>
      </c>
      <c r="U8855">
        <v>19140</v>
      </c>
      <c r="V8855" s="1">
        <v>0.2</v>
      </c>
      <c r="W8855">
        <v>4</v>
      </c>
      <c r="X8855">
        <v>2</v>
      </c>
      <c r="Y8855">
        <v>16</v>
      </c>
      <c r="AD8855"/>
    </row>
    <row r="8856" spans="1:30" x14ac:dyDescent="0.25">
      <c r="A8856" t="s">
        <v>40</v>
      </c>
      <c r="B8856" s="2">
        <v>43051</v>
      </c>
      <c r="C8856" s="35">
        <f>YEAR(Sales[[#This Row],[ShipDate]])</f>
        <v>2017</v>
      </c>
      <c r="D8856" t="s">
        <v>36</v>
      </c>
      <c r="E8856" t="s">
        <v>18</v>
      </c>
      <c r="F8856" t="s">
        <v>48</v>
      </c>
      <c r="G8856" t="s">
        <v>46</v>
      </c>
      <c r="H8856" t="s">
        <v>2484</v>
      </c>
      <c r="I8856" t="s">
        <v>248</v>
      </c>
      <c r="J8856" t="s">
        <v>13</v>
      </c>
      <c r="K8856" t="s">
        <v>1555</v>
      </c>
      <c r="L8856" t="s">
        <v>68</v>
      </c>
      <c r="N8856" t="str">
        <f>IF(ISBLANK(Sales[[#This Row],[return]]),"No",Sales[[#This Row],[return]])</f>
        <v>No</v>
      </c>
      <c r="O8856" s="2">
        <v>43047</v>
      </c>
      <c r="P8856" s="8" t="str">
        <f>TEXT(DAY(Sales[[#This Row],[OrderDate]]),"ddd")</f>
        <v>Sun</v>
      </c>
      <c r="Q8856" s="8" t="str">
        <f>TEXT(MONTH(Sales[[#This Row],[ShipDate]])*29,"mmm")</f>
        <v>Nov</v>
      </c>
      <c r="R8856">
        <v>442</v>
      </c>
      <c r="S8856" t="s">
        <v>2446</v>
      </c>
      <c r="T8856" t="s">
        <v>66</v>
      </c>
      <c r="U8856">
        <v>52001</v>
      </c>
      <c r="V8856" s="1">
        <v>0</v>
      </c>
      <c r="W8856">
        <v>77</v>
      </c>
      <c r="X8856">
        <v>4</v>
      </c>
      <c r="Y8856">
        <v>264</v>
      </c>
      <c r="AD8856"/>
    </row>
    <row r="8857" spans="1:30" x14ac:dyDescent="0.25">
      <c r="A8857" t="s">
        <v>10</v>
      </c>
      <c r="B8857" s="2">
        <v>42987</v>
      </c>
      <c r="C8857" s="35">
        <f>YEAR(Sales[[#This Row],[ShipDate]])</f>
        <v>2017</v>
      </c>
      <c r="D8857" t="s">
        <v>19</v>
      </c>
      <c r="E8857" t="s">
        <v>18</v>
      </c>
      <c r="F8857" t="s">
        <v>38</v>
      </c>
      <c r="G8857" t="s">
        <v>11</v>
      </c>
      <c r="H8857" t="s">
        <v>1184</v>
      </c>
      <c r="I8857" t="s">
        <v>365</v>
      </c>
      <c r="J8857" t="s">
        <v>13</v>
      </c>
      <c r="K8857" t="s">
        <v>1373</v>
      </c>
      <c r="L8857" t="s">
        <v>17</v>
      </c>
      <c r="N8857" t="str">
        <f>IF(ISBLANK(Sales[[#This Row],[return]]),"No",Sales[[#This Row],[return]])</f>
        <v>No</v>
      </c>
      <c r="O8857" s="2">
        <v>42984</v>
      </c>
      <c r="P8857" s="8" t="str">
        <f>TEXT(DAY(Sales[[#This Row],[OrderDate]]),"ddd")</f>
        <v>Fri</v>
      </c>
      <c r="Q8857" s="8" t="str">
        <f>TEXT(MONTH(Sales[[#This Row],[ShipDate]])*29,"mmm")</f>
        <v>Sep</v>
      </c>
      <c r="R8857">
        <v>964</v>
      </c>
      <c r="S8857" t="s">
        <v>1316</v>
      </c>
      <c r="T8857" t="s">
        <v>15</v>
      </c>
      <c r="U8857">
        <v>70506</v>
      </c>
      <c r="V8857" s="1">
        <v>0</v>
      </c>
      <c r="W8857">
        <v>22</v>
      </c>
      <c r="X8857">
        <v>1</v>
      </c>
      <c r="Y8857">
        <v>86</v>
      </c>
      <c r="AD8857"/>
    </row>
    <row r="8858" spans="1:30" x14ac:dyDescent="0.25">
      <c r="A8858" t="s">
        <v>40</v>
      </c>
      <c r="B8858" s="2">
        <v>42882</v>
      </c>
      <c r="C8858" s="35">
        <f>YEAR(Sales[[#This Row],[ShipDate]])</f>
        <v>2017</v>
      </c>
      <c r="D8858" t="s">
        <v>19</v>
      </c>
      <c r="E8858" t="s">
        <v>69</v>
      </c>
      <c r="F8858" t="s">
        <v>50</v>
      </c>
      <c r="G8858" t="s">
        <v>25</v>
      </c>
      <c r="H8858" t="s">
        <v>1447</v>
      </c>
      <c r="I8858" t="s">
        <v>1449</v>
      </c>
      <c r="J8858" t="s">
        <v>13</v>
      </c>
      <c r="K8858" t="s">
        <v>549</v>
      </c>
      <c r="L8858" t="s">
        <v>68</v>
      </c>
      <c r="N8858" t="str">
        <f>IF(ISBLANK(Sales[[#This Row],[return]]),"No",Sales[[#This Row],[return]])</f>
        <v>No</v>
      </c>
      <c r="O8858" s="2">
        <v>42880</v>
      </c>
      <c r="P8858" s="8" t="str">
        <f>TEXT(DAY(Sales[[#This Row],[OrderDate]]),"ddd")</f>
        <v>Wed</v>
      </c>
      <c r="Q8858" s="8" t="str">
        <f>TEXT(MONTH(Sales[[#This Row],[ShipDate]])*29,"mmm")</f>
        <v>May</v>
      </c>
      <c r="R8858">
        <v>685</v>
      </c>
      <c r="S8858" t="s">
        <v>1990</v>
      </c>
      <c r="T8858" t="s">
        <v>66</v>
      </c>
      <c r="U8858">
        <v>67212</v>
      </c>
      <c r="V8858" s="1">
        <v>0</v>
      </c>
      <c r="W8858">
        <v>60</v>
      </c>
      <c r="X8858">
        <v>2</v>
      </c>
      <c r="Y8858">
        <v>128</v>
      </c>
      <c r="AD8858"/>
    </row>
    <row r="8859" spans="1:30" x14ac:dyDescent="0.25">
      <c r="A8859" t="s">
        <v>40</v>
      </c>
      <c r="B8859" s="2">
        <v>42882</v>
      </c>
      <c r="C8859" s="35">
        <f>YEAR(Sales[[#This Row],[ShipDate]])</f>
        <v>2017</v>
      </c>
      <c r="D8859" t="s">
        <v>19</v>
      </c>
      <c r="E8859" t="s">
        <v>69</v>
      </c>
      <c r="F8859" t="s">
        <v>45</v>
      </c>
      <c r="G8859" t="s">
        <v>25</v>
      </c>
      <c r="H8859" t="s">
        <v>1447</v>
      </c>
      <c r="I8859" t="s">
        <v>1449</v>
      </c>
      <c r="J8859" t="s">
        <v>13</v>
      </c>
      <c r="K8859" t="s">
        <v>549</v>
      </c>
      <c r="L8859" t="s">
        <v>68</v>
      </c>
      <c r="N8859" t="str">
        <f>IF(ISBLANK(Sales[[#This Row],[return]]),"No",Sales[[#This Row],[return]])</f>
        <v>No</v>
      </c>
      <c r="O8859" s="2">
        <v>42880</v>
      </c>
      <c r="P8859" s="8" t="str">
        <f>TEXT(DAY(Sales[[#This Row],[OrderDate]]),"ddd")</f>
        <v>Wed</v>
      </c>
      <c r="Q8859" s="8" t="str">
        <f>TEXT(MONTH(Sales[[#This Row],[ShipDate]])*29,"mmm")</f>
        <v>May</v>
      </c>
      <c r="R8859">
        <v>1418</v>
      </c>
      <c r="S8859" t="s">
        <v>1698</v>
      </c>
      <c r="T8859" t="s">
        <v>66</v>
      </c>
      <c r="U8859">
        <v>67212</v>
      </c>
      <c r="V8859" s="1">
        <v>0</v>
      </c>
      <c r="W8859">
        <v>8</v>
      </c>
      <c r="X8859">
        <v>3</v>
      </c>
      <c r="Y8859">
        <v>21</v>
      </c>
      <c r="AD8859"/>
    </row>
    <row r="8860" spans="1:30" x14ac:dyDescent="0.25">
      <c r="A8860" t="s">
        <v>10</v>
      </c>
      <c r="B8860" s="2">
        <v>43057</v>
      </c>
      <c r="C8860" s="35">
        <f>YEAR(Sales[[#This Row],[ShipDate]])</f>
        <v>2017</v>
      </c>
      <c r="D8860" t="s">
        <v>36</v>
      </c>
      <c r="E8860" t="s">
        <v>18</v>
      </c>
      <c r="F8860" t="s">
        <v>104</v>
      </c>
      <c r="G8860" t="s">
        <v>25</v>
      </c>
      <c r="H8860" t="s">
        <v>146</v>
      </c>
      <c r="I8860" t="s">
        <v>149</v>
      </c>
      <c r="J8860" t="s">
        <v>13</v>
      </c>
      <c r="K8860" t="s">
        <v>1359</v>
      </c>
      <c r="L8860" t="s">
        <v>92</v>
      </c>
      <c r="N8860" t="str">
        <f>IF(ISBLANK(Sales[[#This Row],[return]]),"No",Sales[[#This Row],[return]])</f>
        <v>No</v>
      </c>
      <c r="O8860" s="2">
        <v>43051</v>
      </c>
      <c r="P8860" s="8" t="str">
        <f>TEXT(DAY(Sales[[#This Row],[OrderDate]]),"ddd")</f>
        <v>Thu</v>
      </c>
      <c r="Q8860" s="8" t="str">
        <f>TEXT(MONTH(Sales[[#This Row],[ShipDate]])*29,"mmm")</f>
        <v>Nov</v>
      </c>
      <c r="R8860">
        <v>1501</v>
      </c>
      <c r="S8860" t="s">
        <v>332</v>
      </c>
      <c r="T8860" t="s">
        <v>90</v>
      </c>
      <c r="U8860">
        <v>10035</v>
      </c>
      <c r="V8860" s="1">
        <v>0</v>
      </c>
      <c r="W8860">
        <v>7</v>
      </c>
      <c r="X8860">
        <v>2</v>
      </c>
      <c r="Y8860">
        <v>16</v>
      </c>
      <c r="AD8860"/>
    </row>
    <row r="8861" spans="1:30" x14ac:dyDescent="0.25">
      <c r="A8861" t="s">
        <v>24</v>
      </c>
      <c r="B8861" s="2">
        <v>42779</v>
      </c>
      <c r="C8861" s="35">
        <f>YEAR(Sales[[#This Row],[ShipDate]])</f>
        <v>2017</v>
      </c>
      <c r="D8861" t="s">
        <v>19</v>
      </c>
      <c r="E8861" t="s">
        <v>18</v>
      </c>
      <c r="F8861" t="s">
        <v>99</v>
      </c>
      <c r="G8861" t="s">
        <v>46</v>
      </c>
      <c r="H8861" t="s">
        <v>186</v>
      </c>
      <c r="I8861" t="s">
        <v>120</v>
      </c>
      <c r="J8861" t="s">
        <v>13</v>
      </c>
      <c r="K8861" t="s">
        <v>1392</v>
      </c>
      <c r="L8861" t="s">
        <v>68</v>
      </c>
      <c r="N8861" t="str">
        <f>IF(ISBLANK(Sales[[#This Row],[return]]),"No",Sales[[#This Row],[return]])</f>
        <v>No</v>
      </c>
      <c r="O8861" s="2">
        <v>42775</v>
      </c>
      <c r="P8861" s="8" t="str">
        <f>TEXT(DAY(Sales[[#This Row],[OrderDate]]),"ddd")</f>
        <v>Mon</v>
      </c>
      <c r="Q8861" s="8" t="str">
        <f>TEXT(MONTH(Sales[[#This Row],[ShipDate]])*29,"mmm")</f>
        <v>Feb</v>
      </c>
      <c r="R8861">
        <v>1031</v>
      </c>
      <c r="S8861" t="s">
        <v>558</v>
      </c>
      <c r="T8861" t="s">
        <v>66</v>
      </c>
      <c r="U8861">
        <v>62521</v>
      </c>
      <c r="V8861" s="1">
        <v>0.2</v>
      </c>
      <c r="W8861">
        <v>90</v>
      </c>
      <c r="X8861">
        <v>6</v>
      </c>
      <c r="Y8861">
        <v>480</v>
      </c>
      <c r="AD8861"/>
    </row>
    <row r="8862" spans="1:30" x14ac:dyDescent="0.25">
      <c r="A8862" t="s">
        <v>24</v>
      </c>
      <c r="B8862" s="2">
        <v>42921</v>
      </c>
      <c r="C8862" s="35">
        <f>YEAR(Sales[[#This Row],[ShipDate]])</f>
        <v>2017</v>
      </c>
      <c r="D8862" t="s">
        <v>113</v>
      </c>
      <c r="E8862" t="s">
        <v>31</v>
      </c>
      <c r="F8862" t="s">
        <v>43</v>
      </c>
      <c r="G8862" t="s">
        <v>11</v>
      </c>
      <c r="H8862" t="s">
        <v>88</v>
      </c>
      <c r="I8862" t="s">
        <v>93</v>
      </c>
      <c r="J8862" t="s">
        <v>13</v>
      </c>
      <c r="K8862" t="s">
        <v>2598</v>
      </c>
      <c r="L8862" t="s">
        <v>92</v>
      </c>
      <c r="N8862" t="str">
        <f>IF(ISBLANK(Sales[[#This Row],[return]]),"No",Sales[[#This Row],[return]])</f>
        <v>No</v>
      </c>
      <c r="O8862" s="2">
        <v>42919</v>
      </c>
      <c r="P8862" s="8" t="str">
        <f>TEXT(DAY(Sales[[#This Row],[OrderDate]]),"ddd")</f>
        <v>Tue</v>
      </c>
      <c r="Q8862" s="8" t="str">
        <f>TEXT(MONTH(Sales[[#This Row],[ShipDate]])*29,"mmm")</f>
        <v>Jul</v>
      </c>
      <c r="R8862">
        <v>556</v>
      </c>
      <c r="S8862" t="s">
        <v>1446</v>
      </c>
      <c r="T8862" t="s">
        <v>90</v>
      </c>
      <c r="U8862">
        <v>19134</v>
      </c>
      <c r="V8862" s="1">
        <v>0.2</v>
      </c>
      <c r="W8862">
        <v>-29</v>
      </c>
      <c r="X8862">
        <v>2</v>
      </c>
      <c r="Y8862">
        <v>168</v>
      </c>
      <c r="AD8862"/>
    </row>
    <row r="8863" spans="1:30" x14ac:dyDescent="0.25">
      <c r="A8863" t="s">
        <v>24</v>
      </c>
      <c r="B8863" s="2">
        <v>42921</v>
      </c>
      <c r="C8863" s="35">
        <f>YEAR(Sales[[#This Row],[ShipDate]])</f>
        <v>2017</v>
      </c>
      <c r="D8863" t="s">
        <v>113</v>
      </c>
      <c r="E8863" t="s">
        <v>31</v>
      </c>
      <c r="F8863" t="s">
        <v>43</v>
      </c>
      <c r="G8863" t="s">
        <v>11</v>
      </c>
      <c r="H8863" t="s">
        <v>88</v>
      </c>
      <c r="I8863" t="s">
        <v>93</v>
      </c>
      <c r="J8863" t="s">
        <v>13</v>
      </c>
      <c r="K8863" t="s">
        <v>2598</v>
      </c>
      <c r="L8863" t="s">
        <v>92</v>
      </c>
      <c r="N8863" t="str">
        <f>IF(ISBLANK(Sales[[#This Row],[return]]),"No",Sales[[#This Row],[return]])</f>
        <v>No</v>
      </c>
      <c r="O8863" s="2">
        <v>42919</v>
      </c>
      <c r="P8863" s="8" t="str">
        <f>TEXT(DAY(Sales[[#This Row],[OrderDate]]),"ddd")</f>
        <v>Tue</v>
      </c>
      <c r="Q8863" s="8" t="str">
        <f>TEXT(MONTH(Sales[[#This Row],[ShipDate]])*29,"mmm")</f>
        <v>Jul</v>
      </c>
      <c r="R8863">
        <v>869</v>
      </c>
      <c r="S8863" t="s">
        <v>3270</v>
      </c>
      <c r="T8863" t="s">
        <v>90</v>
      </c>
      <c r="U8863">
        <v>19134</v>
      </c>
      <c r="V8863" s="1">
        <v>0.2</v>
      </c>
      <c r="W8863">
        <v>57</v>
      </c>
      <c r="X8863">
        <v>9</v>
      </c>
      <c r="Y8863">
        <v>283</v>
      </c>
      <c r="AD8863"/>
    </row>
    <row r="8864" spans="1:30" x14ac:dyDescent="0.25">
      <c r="A8864" t="s">
        <v>24</v>
      </c>
      <c r="B8864" s="2">
        <v>42921</v>
      </c>
      <c r="C8864" s="35">
        <f>YEAR(Sales[[#This Row],[ShipDate]])</f>
        <v>2017</v>
      </c>
      <c r="D8864" t="s">
        <v>113</v>
      </c>
      <c r="E8864" t="s">
        <v>31</v>
      </c>
      <c r="F8864" t="s">
        <v>59</v>
      </c>
      <c r="G8864" t="s">
        <v>25</v>
      </c>
      <c r="H8864" t="s">
        <v>88</v>
      </c>
      <c r="I8864" t="s">
        <v>93</v>
      </c>
      <c r="J8864" t="s">
        <v>13</v>
      </c>
      <c r="K8864" t="s">
        <v>2598</v>
      </c>
      <c r="L8864" t="s">
        <v>92</v>
      </c>
      <c r="N8864" t="str">
        <f>IF(ISBLANK(Sales[[#This Row],[return]]),"No",Sales[[#This Row],[return]])</f>
        <v>No</v>
      </c>
      <c r="O8864" s="2">
        <v>42919</v>
      </c>
      <c r="P8864" s="8" t="str">
        <f>TEXT(DAY(Sales[[#This Row],[OrderDate]]),"ddd")</f>
        <v>Tue</v>
      </c>
      <c r="Q8864" s="8" t="str">
        <f>TEXT(MONTH(Sales[[#This Row],[ShipDate]])*29,"mmm")</f>
        <v>Jul</v>
      </c>
      <c r="R8864">
        <v>925</v>
      </c>
      <c r="S8864" t="s">
        <v>2051</v>
      </c>
      <c r="T8864" t="s">
        <v>90</v>
      </c>
      <c r="U8864">
        <v>19134</v>
      </c>
      <c r="V8864" s="1">
        <v>0.2</v>
      </c>
      <c r="W8864">
        <v>2</v>
      </c>
      <c r="X8864">
        <v>2</v>
      </c>
      <c r="Y8864">
        <v>7</v>
      </c>
      <c r="AD8864"/>
    </row>
    <row r="8865" spans="1:30" x14ac:dyDescent="0.25">
      <c r="A8865" t="s">
        <v>10</v>
      </c>
      <c r="B8865" s="2">
        <v>43072</v>
      </c>
      <c r="C8865" s="35">
        <f>YEAR(Sales[[#This Row],[ShipDate]])</f>
        <v>2017</v>
      </c>
      <c r="D8865" t="s">
        <v>36</v>
      </c>
      <c r="E8865" t="s">
        <v>69</v>
      </c>
      <c r="F8865" t="s">
        <v>48</v>
      </c>
      <c r="G8865" t="s">
        <v>46</v>
      </c>
      <c r="H8865" t="s">
        <v>88</v>
      </c>
      <c r="I8865" t="s">
        <v>93</v>
      </c>
      <c r="J8865" t="s">
        <v>13</v>
      </c>
      <c r="K8865" t="s">
        <v>979</v>
      </c>
      <c r="L8865" t="s">
        <v>92</v>
      </c>
      <c r="N8865" t="str">
        <f>IF(ISBLANK(Sales[[#This Row],[return]]),"No",Sales[[#This Row],[return]])</f>
        <v>No</v>
      </c>
      <c r="O8865" s="2">
        <v>43066</v>
      </c>
      <c r="P8865" s="8" t="str">
        <f>TEXT(DAY(Sales[[#This Row],[OrderDate]]),"ddd")</f>
        <v>Fri</v>
      </c>
      <c r="Q8865" s="8" t="str">
        <f>TEXT(MONTH(Sales[[#This Row],[ShipDate]])*29,"mmm")</f>
        <v>Dec</v>
      </c>
      <c r="R8865">
        <v>993</v>
      </c>
      <c r="S8865" t="s">
        <v>3051</v>
      </c>
      <c r="T8865" t="s">
        <v>90</v>
      </c>
      <c r="U8865">
        <v>19140</v>
      </c>
      <c r="V8865" s="1">
        <v>0.4</v>
      </c>
      <c r="W8865">
        <v>-162</v>
      </c>
      <c r="X8865">
        <v>8</v>
      </c>
      <c r="Y8865">
        <v>749</v>
      </c>
      <c r="AD8865"/>
    </row>
    <row r="8866" spans="1:30" x14ac:dyDescent="0.25">
      <c r="A8866" t="s">
        <v>10</v>
      </c>
      <c r="B8866" s="2">
        <v>42850</v>
      </c>
      <c r="C8866" s="35">
        <f>YEAR(Sales[[#This Row],[ShipDate]])</f>
        <v>2017</v>
      </c>
      <c r="D8866" t="s">
        <v>36</v>
      </c>
      <c r="E8866" t="s">
        <v>18</v>
      </c>
      <c r="F8866" t="s">
        <v>52</v>
      </c>
      <c r="G8866" t="s">
        <v>25</v>
      </c>
      <c r="H8866" t="s">
        <v>1321</v>
      </c>
      <c r="I8866" t="s">
        <v>70</v>
      </c>
      <c r="J8866" t="s">
        <v>13</v>
      </c>
      <c r="K8866" t="s">
        <v>1281</v>
      </c>
      <c r="L8866" t="s">
        <v>68</v>
      </c>
      <c r="N8866" t="str">
        <f>IF(ISBLANK(Sales[[#This Row],[return]]),"No",Sales[[#This Row],[return]])</f>
        <v>No</v>
      </c>
      <c r="O8866" s="2">
        <v>42844</v>
      </c>
      <c r="P8866" s="8" t="str">
        <f>TEXT(DAY(Sales[[#This Row],[OrderDate]]),"ddd")</f>
        <v>Thu</v>
      </c>
      <c r="Q8866" s="8" t="str">
        <f>TEXT(MONTH(Sales[[#This Row],[ShipDate]])*29,"mmm")</f>
        <v>Apr</v>
      </c>
      <c r="R8866">
        <v>654</v>
      </c>
      <c r="S8866" t="s">
        <v>744</v>
      </c>
      <c r="T8866" t="s">
        <v>66</v>
      </c>
      <c r="U8866">
        <v>75007</v>
      </c>
      <c r="V8866" s="1">
        <v>0.8</v>
      </c>
      <c r="W8866">
        <v>-53</v>
      </c>
      <c r="X8866">
        <v>2</v>
      </c>
      <c r="Y8866">
        <v>20</v>
      </c>
      <c r="AD8866"/>
    </row>
    <row r="8867" spans="1:30" x14ac:dyDescent="0.25">
      <c r="A8867" t="s">
        <v>10</v>
      </c>
      <c r="B8867" s="2">
        <v>42850</v>
      </c>
      <c r="C8867" s="35">
        <f>YEAR(Sales[[#This Row],[ShipDate]])</f>
        <v>2017</v>
      </c>
      <c r="D8867" t="s">
        <v>36</v>
      </c>
      <c r="E8867" t="s">
        <v>18</v>
      </c>
      <c r="F8867" t="s">
        <v>50</v>
      </c>
      <c r="G8867" t="s">
        <v>25</v>
      </c>
      <c r="H8867" t="s">
        <v>1321</v>
      </c>
      <c r="I8867" t="s">
        <v>70</v>
      </c>
      <c r="J8867" t="s">
        <v>13</v>
      </c>
      <c r="K8867" t="s">
        <v>1281</v>
      </c>
      <c r="L8867" t="s">
        <v>68</v>
      </c>
      <c r="N8867" t="str">
        <f>IF(ISBLANK(Sales[[#This Row],[return]]),"No",Sales[[#This Row],[return]])</f>
        <v>No</v>
      </c>
      <c r="O8867" s="2">
        <v>42844</v>
      </c>
      <c r="P8867" s="8" t="str">
        <f>TEXT(DAY(Sales[[#This Row],[OrderDate]]),"ddd")</f>
        <v>Thu</v>
      </c>
      <c r="Q8867" s="8" t="str">
        <f>TEXT(MONTH(Sales[[#This Row],[ShipDate]])*29,"mmm")</f>
        <v>Apr</v>
      </c>
      <c r="R8867">
        <v>650</v>
      </c>
      <c r="S8867" t="s">
        <v>2164</v>
      </c>
      <c r="T8867" t="s">
        <v>66</v>
      </c>
      <c r="U8867">
        <v>75007</v>
      </c>
      <c r="V8867" s="1">
        <v>0.8</v>
      </c>
      <c r="W8867">
        <v>-512</v>
      </c>
      <c r="X8867">
        <v>4</v>
      </c>
      <c r="Y8867">
        <v>310</v>
      </c>
      <c r="AD8867"/>
    </row>
    <row r="8868" spans="1:30" x14ac:dyDescent="0.25">
      <c r="A8868" t="s">
        <v>10</v>
      </c>
      <c r="B8868" s="2">
        <v>42963</v>
      </c>
      <c r="C8868" s="35">
        <f>YEAR(Sales[[#This Row],[ShipDate]])</f>
        <v>2017</v>
      </c>
      <c r="D8868" t="s">
        <v>36</v>
      </c>
      <c r="E8868" t="s">
        <v>18</v>
      </c>
      <c r="F8868" t="s">
        <v>52</v>
      </c>
      <c r="G8868" t="s">
        <v>25</v>
      </c>
      <c r="H8868" t="s">
        <v>1604</v>
      </c>
      <c r="I8868" t="s">
        <v>216</v>
      </c>
      <c r="J8868" t="s">
        <v>13</v>
      </c>
      <c r="K8868" t="s">
        <v>1130</v>
      </c>
      <c r="L8868" t="s">
        <v>30</v>
      </c>
      <c r="N8868" t="str">
        <f>IF(ISBLANK(Sales[[#This Row],[return]]),"No",Sales[[#This Row],[return]])</f>
        <v>No</v>
      </c>
      <c r="O8868" s="2">
        <v>42957</v>
      </c>
      <c r="P8868" s="8" t="str">
        <f>TEXT(DAY(Sales[[#This Row],[OrderDate]]),"ddd")</f>
        <v>Tue</v>
      </c>
      <c r="Q8868" s="8" t="str">
        <f>TEXT(MONTH(Sales[[#This Row],[ShipDate]])*29,"mmm")</f>
        <v>Aug</v>
      </c>
      <c r="R8868">
        <v>630</v>
      </c>
      <c r="S8868" t="s">
        <v>1027</v>
      </c>
      <c r="T8868" t="s">
        <v>28</v>
      </c>
      <c r="U8868">
        <v>97756</v>
      </c>
      <c r="V8868" s="1">
        <v>0.2</v>
      </c>
      <c r="W8868">
        <v>15</v>
      </c>
      <c r="X8868">
        <v>4</v>
      </c>
      <c r="Y8868">
        <v>133</v>
      </c>
      <c r="AD8868"/>
    </row>
    <row r="8869" spans="1:30" x14ac:dyDescent="0.25">
      <c r="A8869" t="s">
        <v>10</v>
      </c>
      <c r="B8869" s="2">
        <v>42963</v>
      </c>
      <c r="C8869" s="35">
        <f>YEAR(Sales[[#This Row],[ShipDate]])</f>
        <v>2017</v>
      </c>
      <c r="D8869" t="s">
        <v>36</v>
      </c>
      <c r="E8869" t="s">
        <v>18</v>
      </c>
      <c r="F8869" t="s">
        <v>48</v>
      </c>
      <c r="G8869" t="s">
        <v>46</v>
      </c>
      <c r="H8869" t="s">
        <v>1604</v>
      </c>
      <c r="I8869" t="s">
        <v>216</v>
      </c>
      <c r="J8869" t="s">
        <v>13</v>
      </c>
      <c r="K8869" t="s">
        <v>1130</v>
      </c>
      <c r="L8869" t="s">
        <v>30</v>
      </c>
      <c r="N8869" t="str">
        <f>IF(ISBLANK(Sales[[#This Row],[return]]),"No",Sales[[#This Row],[return]])</f>
        <v>No</v>
      </c>
      <c r="O8869" s="2">
        <v>42957</v>
      </c>
      <c r="P8869" s="8" t="str">
        <f>TEXT(DAY(Sales[[#This Row],[OrderDate]]),"ddd")</f>
        <v>Tue</v>
      </c>
      <c r="Q8869" s="8" t="str">
        <f>TEXT(MONTH(Sales[[#This Row],[ShipDate]])*29,"mmm")</f>
        <v>Aug</v>
      </c>
      <c r="R8869">
        <v>154</v>
      </c>
      <c r="S8869" t="s">
        <v>2512</v>
      </c>
      <c r="T8869" t="s">
        <v>28</v>
      </c>
      <c r="U8869">
        <v>97756</v>
      </c>
      <c r="V8869" s="1">
        <v>0.2</v>
      </c>
      <c r="W8869">
        <v>38</v>
      </c>
      <c r="X8869">
        <v>4</v>
      </c>
      <c r="Y8869">
        <v>438</v>
      </c>
      <c r="AD8869"/>
    </row>
    <row r="8870" spans="1:30" x14ac:dyDescent="0.25">
      <c r="A8870" t="s">
        <v>10</v>
      </c>
      <c r="B8870" s="2">
        <v>42963</v>
      </c>
      <c r="C8870" s="35">
        <f>YEAR(Sales[[#This Row],[ShipDate]])</f>
        <v>2017</v>
      </c>
      <c r="D8870" t="s">
        <v>36</v>
      </c>
      <c r="E8870" t="s">
        <v>18</v>
      </c>
      <c r="F8870" t="s">
        <v>48</v>
      </c>
      <c r="G8870" t="s">
        <v>46</v>
      </c>
      <c r="H8870" t="s">
        <v>1604</v>
      </c>
      <c r="I8870" t="s">
        <v>216</v>
      </c>
      <c r="J8870" t="s">
        <v>13</v>
      </c>
      <c r="K8870" t="s">
        <v>1130</v>
      </c>
      <c r="L8870" t="s">
        <v>30</v>
      </c>
      <c r="N8870" t="str">
        <f>IF(ISBLANK(Sales[[#This Row],[return]]),"No",Sales[[#This Row],[return]])</f>
        <v>No</v>
      </c>
      <c r="O8870" s="2">
        <v>42957</v>
      </c>
      <c r="P8870" s="8" t="str">
        <f>TEXT(DAY(Sales[[#This Row],[OrderDate]]),"ddd")</f>
        <v>Tue</v>
      </c>
      <c r="Q8870" s="8" t="str">
        <f>TEXT(MONTH(Sales[[#This Row],[ShipDate]])*29,"mmm")</f>
        <v>Aug</v>
      </c>
      <c r="R8870">
        <v>1230</v>
      </c>
      <c r="S8870" t="s">
        <v>2495</v>
      </c>
      <c r="T8870" t="s">
        <v>28</v>
      </c>
      <c r="U8870">
        <v>97756</v>
      </c>
      <c r="V8870" s="1">
        <v>0.2</v>
      </c>
      <c r="W8870">
        <v>-31</v>
      </c>
      <c r="X8870">
        <v>7</v>
      </c>
      <c r="Y8870">
        <v>140</v>
      </c>
      <c r="AD8870"/>
    </row>
    <row r="8871" spans="1:30" x14ac:dyDescent="0.25">
      <c r="A8871" t="s">
        <v>40</v>
      </c>
      <c r="B8871" s="2">
        <v>42962</v>
      </c>
      <c r="C8871" s="35">
        <f>YEAR(Sales[[#This Row],[ShipDate]])</f>
        <v>2017</v>
      </c>
      <c r="D8871" t="s">
        <v>36</v>
      </c>
      <c r="E8871" t="s">
        <v>69</v>
      </c>
      <c r="F8871" t="s">
        <v>45</v>
      </c>
      <c r="G8871" t="s">
        <v>25</v>
      </c>
      <c r="H8871" t="s">
        <v>146</v>
      </c>
      <c r="I8871" t="s">
        <v>149</v>
      </c>
      <c r="J8871" t="s">
        <v>13</v>
      </c>
      <c r="K8871" t="s">
        <v>710</v>
      </c>
      <c r="L8871" t="s">
        <v>92</v>
      </c>
      <c r="N8871" t="str">
        <f>IF(ISBLANK(Sales[[#This Row],[return]]),"No",Sales[[#This Row],[return]])</f>
        <v>No</v>
      </c>
      <c r="O8871" s="2">
        <v>42958</v>
      </c>
      <c r="P8871" s="8" t="str">
        <f>TEXT(DAY(Sales[[#This Row],[OrderDate]]),"ddd")</f>
        <v>Wed</v>
      </c>
      <c r="Q8871" s="8" t="str">
        <f>TEXT(MONTH(Sales[[#This Row],[ShipDate]])*29,"mmm")</f>
        <v>Aug</v>
      </c>
      <c r="R8871">
        <v>1146</v>
      </c>
      <c r="S8871" t="s">
        <v>493</v>
      </c>
      <c r="T8871" t="s">
        <v>90</v>
      </c>
      <c r="U8871">
        <v>10035</v>
      </c>
      <c r="V8871" s="1">
        <v>0</v>
      </c>
      <c r="W8871">
        <v>3</v>
      </c>
      <c r="X8871">
        <v>2</v>
      </c>
      <c r="Y8871">
        <v>12</v>
      </c>
      <c r="AD8871"/>
    </row>
    <row r="8872" spans="1:30" x14ac:dyDescent="0.25">
      <c r="A8872" t="s">
        <v>40</v>
      </c>
      <c r="B8872" s="2">
        <v>42962</v>
      </c>
      <c r="C8872" s="35">
        <f>YEAR(Sales[[#This Row],[ShipDate]])</f>
        <v>2017</v>
      </c>
      <c r="D8872" t="s">
        <v>36</v>
      </c>
      <c r="E8872" t="s">
        <v>69</v>
      </c>
      <c r="F8872" t="s">
        <v>48</v>
      </c>
      <c r="G8872" t="s">
        <v>46</v>
      </c>
      <c r="H8872" t="s">
        <v>146</v>
      </c>
      <c r="I8872" t="s">
        <v>149</v>
      </c>
      <c r="J8872" t="s">
        <v>13</v>
      </c>
      <c r="K8872" t="s">
        <v>710</v>
      </c>
      <c r="L8872" t="s">
        <v>92</v>
      </c>
      <c r="N8872" t="str">
        <f>IF(ISBLANK(Sales[[#This Row],[return]]),"No",Sales[[#This Row],[return]])</f>
        <v>No</v>
      </c>
      <c r="O8872" s="2">
        <v>42958</v>
      </c>
      <c r="P8872" s="8" t="str">
        <f>TEXT(DAY(Sales[[#This Row],[OrderDate]]),"ddd")</f>
        <v>Wed</v>
      </c>
      <c r="Q8872" s="8" t="str">
        <f>TEXT(MONTH(Sales[[#This Row],[ShipDate]])*29,"mmm")</f>
        <v>Aug</v>
      </c>
      <c r="R8872">
        <v>157</v>
      </c>
      <c r="S8872" t="s">
        <v>568</v>
      </c>
      <c r="T8872" t="s">
        <v>90</v>
      </c>
      <c r="U8872">
        <v>10035</v>
      </c>
      <c r="V8872" s="1">
        <v>0</v>
      </c>
      <c r="W8872">
        <v>35</v>
      </c>
      <c r="X8872">
        <v>2</v>
      </c>
      <c r="Y8872">
        <v>138</v>
      </c>
      <c r="AD8872"/>
    </row>
    <row r="8873" spans="1:30" x14ac:dyDescent="0.25">
      <c r="A8873" t="s">
        <v>40</v>
      </c>
      <c r="B8873" s="2">
        <v>43056</v>
      </c>
      <c r="C8873" s="35">
        <f>YEAR(Sales[[#This Row],[ShipDate]])</f>
        <v>2017</v>
      </c>
      <c r="D8873" t="s">
        <v>36</v>
      </c>
      <c r="E8873" t="s">
        <v>18</v>
      </c>
      <c r="F8873" t="s">
        <v>99</v>
      </c>
      <c r="G8873" t="s">
        <v>46</v>
      </c>
      <c r="H8873" t="s">
        <v>230</v>
      </c>
      <c r="I8873" t="s">
        <v>233</v>
      </c>
      <c r="J8873" t="s">
        <v>13</v>
      </c>
      <c r="K8873" t="s">
        <v>231</v>
      </c>
      <c r="L8873" t="s">
        <v>30</v>
      </c>
      <c r="N8873" t="str">
        <f>IF(ISBLANK(Sales[[#This Row],[return]]),"No",Sales[[#This Row],[return]])</f>
        <v>No</v>
      </c>
      <c r="O8873" s="2">
        <v>43052</v>
      </c>
      <c r="P8873" s="8" t="str">
        <f>TEXT(DAY(Sales[[#This Row],[OrderDate]]),"ddd")</f>
        <v>Fri</v>
      </c>
      <c r="Q8873" s="8" t="str">
        <f>TEXT(MONTH(Sales[[#This Row],[ShipDate]])*29,"mmm")</f>
        <v>Nov</v>
      </c>
      <c r="R8873">
        <v>1017</v>
      </c>
      <c r="S8873" t="s">
        <v>232</v>
      </c>
      <c r="T8873" t="s">
        <v>28</v>
      </c>
      <c r="U8873">
        <v>80013</v>
      </c>
      <c r="V8873" s="1">
        <v>0.2</v>
      </c>
      <c r="W8873">
        <v>-27</v>
      </c>
      <c r="X8873">
        <v>6</v>
      </c>
      <c r="Y8873">
        <v>239</v>
      </c>
      <c r="AD8873"/>
    </row>
    <row r="8874" spans="1:30" x14ac:dyDescent="0.25">
      <c r="A8874" t="s">
        <v>40</v>
      </c>
      <c r="B8874" s="2">
        <v>43056</v>
      </c>
      <c r="C8874" s="35">
        <f>YEAR(Sales[[#This Row],[ShipDate]])</f>
        <v>2017</v>
      </c>
      <c r="D8874" t="s">
        <v>36</v>
      </c>
      <c r="E8874" t="s">
        <v>18</v>
      </c>
      <c r="F8874" t="s">
        <v>43</v>
      </c>
      <c r="G8874" t="s">
        <v>11</v>
      </c>
      <c r="H8874" t="s">
        <v>230</v>
      </c>
      <c r="I8874" t="s">
        <v>233</v>
      </c>
      <c r="J8874" t="s">
        <v>13</v>
      </c>
      <c r="K8874" t="s">
        <v>231</v>
      </c>
      <c r="L8874" t="s">
        <v>30</v>
      </c>
      <c r="N8874" t="str">
        <f>IF(ISBLANK(Sales[[#This Row],[return]]),"No",Sales[[#This Row],[return]])</f>
        <v>No</v>
      </c>
      <c r="O8874" s="2">
        <v>43052</v>
      </c>
      <c r="P8874" s="8" t="str">
        <f>TEXT(DAY(Sales[[#This Row],[OrderDate]]),"ddd")</f>
        <v>Fri</v>
      </c>
      <c r="Q8874" s="8" t="str">
        <f>TEXT(MONTH(Sales[[#This Row],[ShipDate]])*29,"mmm")</f>
        <v>Nov</v>
      </c>
      <c r="R8874">
        <v>504</v>
      </c>
      <c r="S8874" t="s">
        <v>234</v>
      </c>
      <c r="T8874" t="s">
        <v>28</v>
      </c>
      <c r="U8874">
        <v>80013</v>
      </c>
      <c r="V8874" s="1">
        <v>0.2</v>
      </c>
      <c r="W8874">
        <v>-4</v>
      </c>
      <c r="X8874">
        <v>3</v>
      </c>
      <c r="Y8874">
        <v>102</v>
      </c>
      <c r="AD8874"/>
    </row>
    <row r="8875" spans="1:30" x14ac:dyDescent="0.25">
      <c r="A8875" t="s">
        <v>40</v>
      </c>
      <c r="B8875" s="2">
        <v>43056</v>
      </c>
      <c r="C8875" s="35">
        <f>YEAR(Sales[[#This Row],[ShipDate]])</f>
        <v>2017</v>
      </c>
      <c r="D8875" t="s">
        <v>36</v>
      </c>
      <c r="E8875" t="s">
        <v>18</v>
      </c>
      <c r="F8875" t="s">
        <v>50</v>
      </c>
      <c r="G8875" t="s">
        <v>25</v>
      </c>
      <c r="H8875" t="s">
        <v>230</v>
      </c>
      <c r="I8875" t="s">
        <v>233</v>
      </c>
      <c r="J8875" t="s">
        <v>13</v>
      </c>
      <c r="K8875" t="s">
        <v>231</v>
      </c>
      <c r="L8875" t="s">
        <v>30</v>
      </c>
      <c r="N8875" t="str">
        <f>IF(ISBLANK(Sales[[#This Row],[return]]),"No",Sales[[#This Row],[return]])</f>
        <v>No</v>
      </c>
      <c r="O8875" s="2">
        <v>43052</v>
      </c>
      <c r="P8875" s="8" t="str">
        <f>TEXT(DAY(Sales[[#This Row],[OrderDate]]),"ddd")</f>
        <v>Fri</v>
      </c>
      <c r="Q8875" s="8" t="str">
        <f>TEXT(MONTH(Sales[[#This Row],[ShipDate]])*29,"mmm")</f>
        <v>Nov</v>
      </c>
      <c r="R8875">
        <v>270</v>
      </c>
      <c r="S8875" t="s">
        <v>3141</v>
      </c>
      <c r="T8875" t="s">
        <v>28</v>
      </c>
      <c r="U8875">
        <v>80013</v>
      </c>
      <c r="V8875" s="1">
        <v>0.7</v>
      </c>
      <c r="W8875">
        <v>-26</v>
      </c>
      <c r="X8875">
        <v>3</v>
      </c>
      <c r="Y8875">
        <v>37</v>
      </c>
      <c r="AD8875"/>
    </row>
    <row r="8876" spans="1:30" x14ac:dyDescent="0.25">
      <c r="A8876" t="s">
        <v>10</v>
      </c>
      <c r="B8876" s="2">
        <v>43014</v>
      </c>
      <c r="C8876" s="35">
        <f>YEAR(Sales[[#This Row],[ShipDate]])</f>
        <v>2017</v>
      </c>
      <c r="D8876" t="s">
        <v>19</v>
      </c>
      <c r="E8876" t="s">
        <v>18</v>
      </c>
      <c r="F8876" t="s">
        <v>21</v>
      </c>
      <c r="G8876" t="s">
        <v>11</v>
      </c>
      <c r="H8876" t="s">
        <v>249</v>
      </c>
      <c r="I8876" t="s">
        <v>252</v>
      </c>
      <c r="J8876" t="s">
        <v>13</v>
      </c>
      <c r="K8876" t="s">
        <v>1370</v>
      </c>
      <c r="L8876" t="s">
        <v>92</v>
      </c>
      <c r="N8876" t="str">
        <f>IF(ISBLANK(Sales[[#This Row],[return]]),"No",Sales[[#This Row],[return]])</f>
        <v>No</v>
      </c>
      <c r="O8876" s="2">
        <v>43011</v>
      </c>
      <c r="P8876" s="8" t="str">
        <f>TEXT(DAY(Sales[[#This Row],[OrderDate]]),"ddd")</f>
        <v>Tue</v>
      </c>
      <c r="Q8876" s="8" t="str">
        <f>TEXT(MONTH(Sales[[#This Row],[ShipDate]])*29,"mmm")</f>
        <v>Oct</v>
      </c>
      <c r="R8876">
        <v>1389</v>
      </c>
      <c r="S8876" t="s">
        <v>1122</v>
      </c>
      <c r="T8876" t="s">
        <v>90</v>
      </c>
      <c r="U8876">
        <v>43229</v>
      </c>
      <c r="V8876" s="1">
        <v>0.5</v>
      </c>
      <c r="W8876">
        <v>-16</v>
      </c>
      <c r="X8876">
        <v>1</v>
      </c>
      <c r="Y8876">
        <v>35</v>
      </c>
      <c r="AD8876"/>
    </row>
    <row r="8877" spans="1:30" x14ac:dyDescent="0.25">
      <c r="A8877" t="s">
        <v>10</v>
      </c>
      <c r="B8877" s="2">
        <v>43014</v>
      </c>
      <c r="C8877" s="35">
        <f>YEAR(Sales[[#This Row],[ShipDate]])</f>
        <v>2017</v>
      </c>
      <c r="D8877" t="s">
        <v>19</v>
      </c>
      <c r="E8877" t="s">
        <v>18</v>
      </c>
      <c r="F8877" t="s">
        <v>50</v>
      </c>
      <c r="G8877" t="s">
        <v>25</v>
      </c>
      <c r="H8877" t="s">
        <v>249</v>
      </c>
      <c r="I8877" t="s">
        <v>252</v>
      </c>
      <c r="J8877" t="s">
        <v>13</v>
      </c>
      <c r="K8877" t="s">
        <v>1370</v>
      </c>
      <c r="L8877" t="s">
        <v>92</v>
      </c>
      <c r="N8877" t="str">
        <f>IF(ISBLANK(Sales[[#This Row],[return]]),"No",Sales[[#This Row],[return]])</f>
        <v>No</v>
      </c>
      <c r="O8877" s="2">
        <v>43011</v>
      </c>
      <c r="P8877" s="8" t="str">
        <f>TEXT(DAY(Sales[[#This Row],[OrderDate]]),"ddd")</f>
        <v>Tue</v>
      </c>
      <c r="Q8877" s="8" t="str">
        <f>TEXT(MONTH(Sales[[#This Row],[ShipDate]])*29,"mmm")</f>
        <v>Oct</v>
      </c>
      <c r="R8877">
        <v>43</v>
      </c>
      <c r="S8877" t="s">
        <v>739</v>
      </c>
      <c r="T8877" t="s">
        <v>90</v>
      </c>
      <c r="U8877">
        <v>43229</v>
      </c>
      <c r="V8877" s="1">
        <v>0.7</v>
      </c>
      <c r="W8877">
        <v>-22</v>
      </c>
      <c r="X8877">
        <v>5</v>
      </c>
      <c r="Y8877">
        <v>32</v>
      </c>
      <c r="AD8877"/>
    </row>
    <row r="8878" spans="1:30" x14ac:dyDescent="0.25">
      <c r="A8878" t="s">
        <v>10</v>
      </c>
      <c r="B8878" s="2">
        <v>43014</v>
      </c>
      <c r="C8878" s="35">
        <f>YEAR(Sales[[#This Row],[ShipDate]])</f>
        <v>2017</v>
      </c>
      <c r="D8878" t="s">
        <v>19</v>
      </c>
      <c r="E8878" t="s">
        <v>18</v>
      </c>
      <c r="F8878" t="s">
        <v>99</v>
      </c>
      <c r="G8878" t="s">
        <v>46</v>
      </c>
      <c r="H8878" t="s">
        <v>249</v>
      </c>
      <c r="I8878" t="s">
        <v>252</v>
      </c>
      <c r="J8878" t="s">
        <v>13</v>
      </c>
      <c r="K8878" t="s">
        <v>1370</v>
      </c>
      <c r="L8878" t="s">
        <v>92</v>
      </c>
      <c r="N8878" t="str">
        <f>IF(ISBLANK(Sales[[#This Row],[return]]),"No",Sales[[#This Row],[return]])</f>
        <v>No</v>
      </c>
      <c r="O8878" s="2">
        <v>43011</v>
      </c>
      <c r="P8878" s="8" t="str">
        <f>TEXT(DAY(Sales[[#This Row],[OrderDate]]),"ddd")</f>
        <v>Tue</v>
      </c>
      <c r="Q8878" s="8" t="str">
        <f>TEXT(MONTH(Sales[[#This Row],[ShipDate]])*29,"mmm")</f>
        <v>Oct</v>
      </c>
      <c r="R8878">
        <v>916</v>
      </c>
      <c r="S8878" t="s">
        <v>136</v>
      </c>
      <c r="T8878" t="s">
        <v>90</v>
      </c>
      <c r="U8878">
        <v>43229</v>
      </c>
      <c r="V8878" s="1">
        <v>0.2</v>
      </c>
      <c r="W8878">
        <v>-3</v>
      </c>
      <c r="X8878">
        <v>2</v>
      </c>
      <c r="Y8878">
        <v>24</v>
      </c>
      <c r="AD8878"/>
    </row>
    <row r="8879" spans="1:30" x14ac:dyDescent="0.25">
      <c r="A8879" t="s">
        <v>10</v>
      </c>
      <c r="B8879" s="2">
        <v>43014</v>
      </c>
      <c r="C8879" s="35">
        <f>YEAR(Sales[[#This Row],[ShipDate]])</f>
        <v>2017</v>
      </c>
      <c r="D8879" t="s">
        <v>19</v>
      </c>
      <c r="E8879" t="s">
        <v>18</v>
      </c>
      <c r="F8879" t="s">
        <v>99</v>
      </c>
      <c r="G8879" t="s">
        <v>46</v>
      </c>
      <c r="H8879" t="s">
        <v>249</v>
      </c>
      <c r="I8879" t="s">
        <v>252</v>
      </c>
      <c r="J8879" t="s">
        <v>13</v>
      </c>
      <c r="K8879" t="s">
        <v>1370</v>
      </c>
      <c r="L8879" t="s">
        <v>92</v>
      </c>
      <c r="N8879" t="str">
        <f>IF(ISBLANK(Sales[[#This Row],[return]]),"No",Sales[[#This Row],[return]])</f>
        <v>No</v>
      </c>
      <c r="O8879" s="2">
        <v>43011</v>
      </c>
      <c r="P8879" s="8" t="str">
        <f>TEXT(DAY(Sales[[#This Row],[OrderDate]]),"ddd")</f>
        <v>Tue</v>
      </c>
      <c r="Q8879" s="8" t="str">
        <f>TEXT(MONTH(Sales[[#This Row],[ShipDate]])*29,"mmm")</f>
        <v>Oct</v>
      </c>
      <c r="R8879">
        <v>1094</v>
      </c>
      <c r="S8879" t="s">
        <v>2442</v>
      </c>
      <c r="T8879" t="s">
        <v>90</v>
      </c>
      <c r="U8879">
        <v>43229</v>
      </c>
      <c r="V8879" s="1">
        <v>0.2</v>
      </c>
      <c r="W8879">
        <v>1</v>
      </c>
      <c r="X8879">
        <v>2</v>
      </c>
      <c r="Y8879">
        <v>48</v>
      </c>
      <c r="AD8879"/>
    </row>
    <row r="8880" spans="1:30" x14ac:dyDescent="0.25">
      <c r="A8880" t="s">
        <v>40</v>
      </c>
      <c r="B8880" s="2">
        <v>42750</v>
      </c>
      <c r="C8880" s="35">
        <f>YEAR(Sales[[#This Row],[ShipDate]])</f>
        <v>2017</v>
      </c>
      <c r="D8880" t="s">
        <v>36</v>
      </c>
      <c r="E8880" t="s">
        <v>18</v>
      </c>
      <c r="F8880" t="s">
        <v>38</v>
      </c>
      <c r="G8880" t="s">
        <v>11</v>
      </c>
      <c r="H8880" t="s">
        <v>146</v>
      </c>
      <c r="I8880" t="s">
        <v>149</v>
      </c>
      <c r="J8880" t="s">
        <v>13</v>
      </c>
      <c r="K8880" t="s">
        <v>1429</v>
      </c>
      <c r="L8880" t="s">
        <v>92</v>
      </c>
      <c r="N8880" t="str">
        <f>IF(ISBLANK(Sales[[#This Row],[return]]),"No",Sales[[#This Row],[return]])</f>
        <v>No</v>
      </c>
      <c r="O8880" s="2">
        <v>42745</v>
      </c>
      <c r="P8880" s="8" t="str">
        <f>TEXT(DAY(Sales[[#This Row],[OrderDate]]),"ddd")</f>
        <v>Tue</v>
      </c>
      <c r="Q8880" s="8" t="str">
        <f>TEXT(MONTH(Sales[[#This Row],[ShipDate]])*29,"mmm")</f>
        <v>Jan</v>
      </c>
      <c r="R8880">
        <v>377</v>
      </c>
      <c r="S8880" t="s">
        <v>741</v>
      </c>
      <c r="T8880" t="s">
        <v>90</v>
      </c>
      <c r="U8880">
        <v>10011</v>
      </c>
      <c r="V8880" s="1">
        <v>0.4</v>
      </c>
      <c r="W8880">
        <v>-373</v>
      </c>
      <c r="X8880">
        <v>4</v>
      </c>
      <c r="Y8880">
        <v>1018</v>
      </c>
      <c r="AD8880"/>
    </row>
    <row r="8881" spans="1:30" x14ac:dyDescent="0.25">
      <c r="A8881" t="s">
        <v>40</v>
      </c>
      <c r="B8881" s="2">
        <v>43063</v>
      </c>
      <c r="C8881" s="35">
        <f>YEAR(Sales[[#This Row],[ShipDate]])</f>
        <v>2017</v>
      </c>
      <c r="D8881" t="s">
        <v>36</v>
      </c>
      <c r="E8881" t="s">
        <v>18</v>
      </c>
      <c r="F8881" t="s">
        <v>43</v>
      </c>
      <c r="G8881" t="s">
        <v>11</v>
      </c>
      <c r="H8881" t="s">
        <v>79</v>
      </c>
      <c r="I8881" t="s">
        <v>32</v>
      </c>
      <c r="J8881" t="s">
        <v>13</v>
      </c>
      <c r="K8881" t="s">
        <v>66</v>
      </c>
      <c r="L8881" t="s">
        <v>30</v>
      </c>
      <c r="N8881" t="str">
        <f>IF(ISBLANK(Sales[[#This Row],[return]]),"No",Sales[[#This Row],[return]])</f>
        <v>No</v>
      </c>
      <c r="O8881" s="2">
        <v>43059</v>
      </c>
      <c r="P8881" s="8" t="str">
        <f>TEXT(DAY(Sales[[#This Row],[OrderDate]]),"ddd")</f>
        <v>Fri</v>
      </c>
      <c r="Q8881" s="8" t="str">
        <f>TEXT(MONTH(Sales[[#This Row],[ShipDate]])*29,"mmm")</f>
        <v>Nov</v>
      </c>
      <c r="R8881">
        <v>482</v>
      </c>
      <c r="S8881" t="s">
        <v>1124</v>
      </c>
      <c r="T8881" t="s">
        <v>28</v>
      </c>
      <c r="U8881">
        <v>94109</v>
      </c>
      <c r="V8881" s="1">
        <v>0</v>
      </c>
      <c r="W8881">
        <v>8</v>
      </c>
      <c r="X8881">
        <v>3</v>
      </c>
      <c r="Y8881">
        <v>32</v>
      </c>
      <c r="AD8881"/>
    </row>
    <row r="8882" spans="1:30" x14ac:dyDescent="0.25">
      <c r="A8882" t="s">
        <v>10</v>
      </c>
      <c r="B8882" s="2">
        <v>42927</v>
      </c>
      <c r="C8882" s="35">
        <f>YEAR(Sales[[#This Row],[ShipDate]])</f>
        <v>2017</v>
      </c>
      <c r="D8882" t="s">
        <v>36</v>
      </c>
      <c r="E8882" t="s">
        <v>31</v>
      </c>
      <c r="F8882" t="s">
        <v>43</v>
      </c>
      <c r="G8882" t="s">
        <v>11</v>
      </c>
      <c r="H8882" t="s">
        <v>235</v>
      </c>
      <c r="I8882" t="s">
        <v>58</v>
      </c>
      <c r="J8882" t="s">
        <v>13</v>
      </c>
      <c r="K8882" t="s">
        <v>1033</v>
      </c>
      <c r="L8882" t="s">
        <v>17</v>
      </c>
      <c r="N8882" t="str">
        <f>IF(ISBLANK(Sales[[#This Row],[return]]),"No",Sales[[#This Row],[return]])</f>
        <v>No</v>
      </c>
      <c r="O8882" s="2">
        <v>42921</v>
      </c>
      <c r="P8882" s="8" t="str">
        <f>TEXT(DAY(Sales[[#This Row],[OrderDate]]),"ddd")</f>
        <v>Thu</v>
      </c>
      <c r="Q8882" s="8" t="str">
        <f>TEXT(MONTH(Sales[[#This Row],[ShipDate]])*29,"mmm")</f>
        <v>Jul</v>
      </c>
      <c r="R8882">
        <v>1494</v>
      </c>
      <c r="S8882" t="s">
        <v>1397</v>
      </c>
      <c r="T8882" t="s">
        <v>15</v>
      </c>
      <c r="U8882">
        <v>28205</v>
      </c>
      <c r="V8882" s="1">
        <v>0.2</v>
      </c>
      <c r="W8882">
        <v>1</v>
      </c>
      <c r="X8882">
        <v>2</v>
      </c>
      <c r="Y8882">
        <v>5</v>
      </c>
      <c r="AD8882"/>
    </row>
    <row r="8883" spans="1:30" x14ac:dyDescent="0.25">
      <c r="A8883" t="s">
        <v>10</v>
      </c>
      <c r="B8883" s="2">
        <v>42927</v>
      </c>
      <c r="C8883" s="35">
        <f>YEAR(Sales[[#This Row],[ShipDate]])</f>
        <v>2017</v>
      </c>
      <c r="D8883" t="s">
        <v>36</v>
      </c>
      <c r="E8883" t="s">
        <v>31</v>
      </c>
      <c r="F8883" t="s">
        <v>33</v>
      </c>
      <c r="G8883" t="s">
        <v>25</v>
      </c>
      <c r="H8883" t="s">
        <v>235</v>
      </c>
      <c r="I8883" t="s">
        <v>58</v>
      </c>
      <c r="J8883" t="s">
        <v>13</v>
      </c>
      <c r="K8883" t="s">
        <v>1033</v>
      </c>
      <c r="L8883" t="s">
        <v>17</v>
      </c>
      <c r="N8883" t="str">
        <f>IF(ISBLANK(Sales[[#This Row],[return]]),"No",Sales[[#This Row],[return]])</f>
        <v>No</v>
      </c>
      <c r="O8883" s="2">
        <v>42921</v>
      </c>
      <c r="P8883" s="8" t="str">
        <f>TEXT(DAY(Sales[[#This Row],[OrderDate]]),"ddd")</f>
        <v>Thu</v>
      </c>
      <c r="Q8883" s="8" t="str">
        <f>TEXT(MONTH(Sales[[#This Row],[ShipDate]])*29,"mmm")</f>
        <v>Jul</v>
      </c>
      <c r="R8883">
        <v>218</v>
      </c>
      <c r="S8883" t="s">
        <v>1059</v>
      </c>
      <c r="T8883" t="s">
        <v>15</v>
      </c>
      <c r="U8883">
        <v>28205</v>
      </c>
      <c r="V8883" s="1">
        <v>0.2</v>
      </c>
      <c r="W8883">
        <v>4</v>
      </c>
      <c r="X8883">
        <v>3</v>
      </c>
      <c r="Y8883">
        <v>12</v>
      </c>
      <c r="AD8883"/>
    </row>
    <row r="8884" spans="1:30" x14ac:dyDescent="0.25">
      <c r="A8884" t="s">
        <v>40</v>
      </c>
      <c r="B8884" s="2">
        <v>43062</v>
      </c>
      <c r="C8884" s="35">
        <f>YEAR(Sales[[#This Row],[ShipDate]])</f>
        <v>2017</v>
      </c>
      <c r="D8884" t="s">
        <v>19</v>
      </c>
      <c r="E8884" t="s">
        <v>31</v>
      </c>
      <c r="F8884" t="s">
        <v>33</v>
      </c>
      <c r="G8884" t="s">
        <v>25</v>
      </c>
      <c r="H8884" t="s">
        <v>271</v>
      </c>
      <c r="I8884" t="s">
        <v>169</v>
      </c>
      <c r="J8884" t="s">
        <v>13</v>
      </c>
      <c r="K8884" t="s">
        <v>2779</v>
      </c>
      <c r="L8884" t="s">
        <v>30</v>
      </c>
      <c r="N8884" t="str">
        <f>IF(ISBLANK(Sales[[#This Row],[return]]),"No",Sales[[#This Row],[return]])</f>
        <v>No</v>
      </c>
      <c r="O8884" s="2">
        <v>43060</v>
      </c>
      <c r="P8884" s="8" t="str">
        <f>TEXT(DAY(Sales[[#This Row],[OrderDate]]),"ddd")</f>
        <v>Sat</v>
      </c>
      <c r="Q8884" s="8" t="str">
        <f>TEXT(MONTH(Sales[[#This Row],[ShipDate]])*29,"mmm")</f>
        <v>Nov</v>
      </c>
      <c r="R8884">
        <v>216</v>
      </c>
      <c r="S8884" t="s">
        <v>2786</v>
      </c>
      <c r="T8884" t="s">
        <v>28</v>
      </c>
      <c r="U8884">
        <v>85023</v>
      </c>
      <c r="V8884" s="1">
        <v>0.2</v>
      </c>
      <c r="W8884">
        <v>5</v>
      </c>
      <c r="X8884">
        <v>5</v>
      </c>
      <c r="Y8884">
        <v>17</v>
      </c>
      <c r="AD8884"/>
    </row>
    <row r="8885" spans="1:30" x14ac:dyDescent="0.25">
      <c r="A8885" t="s">
        <v>40</v>
      </c>
      <c r="B8885" s="2">
        <v>43062</v>
      </c>
      <c r="C8885" s="35">
        <f>YEAR(Sales[[#This Row],[ShipDate]])</f>
        <v>2017</v>
      </c>
      <c r="D8885" t="s">
        <v>19</v>
      </c>
      <c r="E8885" t="s">
        <v>31</v>
      </c>
      <c r="F8885" t="s">
        <v>52</v>
      </c>
      <c r="G8885" t="s">
        <v>25</v>
      </c>
      <c r="H8885" t="s">
        <v>271</v>
      </c>
      <c r="I8885" t="s">
        <v>169</v>
      </c>
      <c r="J8885" t="s">
        <v>13</v>
      </c>
      <c r="K8885" t="s">
        <v>2779</v>
      </c>
      <c r="L8885" t="s">
        <v>30</v>
      </c>
      <c r="N8885" t="str">
        <f>IF(ISBLANK(Sales[[#This Row],[return]]),"No",Sales[[#This Row],[return]])</f>
        <v>No</v>
      </c>
      <c r="O8885" s="2">
        <v>43060</v>
      </c>
      <c r="P8885" s="8" t="str">
        <f>TEXT(DAY(Sales[[#This Row],[OrderDate]]),"ddd")</f>
        <v>Sat</v>
      </c>
      <c r="Q8885" s="8" t="str">
        <f>TEXT(MONTH(Sales[[#This Row],[ShipDate]])*29,"mmm")</f>
        <v>Nov</v>
      </c>
      <c r="R8885">
        <v>641</v>
      </c>
      <c r="S8885" t="s">
        <v>2165</v>
      </c>
      <c r="T8885" t="s">
        <v>28</v>
      </c>
      <c r="U8885">
        <v>85023</v>
      </c>
      <c r="V8885" s="1">
        <v>0.2</v>
      </c>
      <c r="W8885">
        <v>28</v>
      </c>
      <c r="X8885">
        <v>6</v>
      </c>
      <c r="Y8885">
        <v>326</v>
      </c>
      <c r="AD8885"/>
    </row>
    <row r="8886" spans="1:30" x14ac:dyDescent="0.25">
      <c r="A8886" t="s">
        <v>40</v>
      </c>
      <c r="B8886" s="2">
        <v>43062</v>
      </c>
      <c r="C8886" s="35">
        <f>YEAR(Sales[[#This Row],[ShipDate]])</f>
        <v>2017</v>
      </c>
      <c r="D8886" t="s">
        <v>19</v>
      </c>
      <c r="E8886" t="s">
        <v>31</v>
      </c>
      <c r="F8886" t="s">
        <v>99</v>
      </c>
      <c r="G8886" t="s">
        <v>46</v>
      </c>
      <c r="H8886" t="s">
        <v>271</v>
      </c>
      <c r="I8886" t="s">
        <v>169</v>
      </c>
      <c r="J8886" t="s">
        <v>13</v>
      </c>
      <c r="K8886" t="s">
        <v>2779</v>
      </c>
      <c r="L8886" t="s">
        <v>30</v>
      </c>
      <c r="N8886" t="str">
        <f>IF(ISBLANK(Sales[[#This Row],[return]]),"No",Sales[[#This Row],[return]])</f>
        <v>No</v>
      </c>
      <c r="O8886" s="2">
        <v>43060</v>
      </c>
      <c r="P8886" s="8" t="str">
        <f>TEXT(DAY(Sales[[#This Row],[OrderDate]]),"ddd")</f>
        <v>Sat</v>
      </c>
      <c r="Q8886" s="8" t="str">
        <f>TEXT(MONTH(Sales[[#This Row],[ShipDate]])*29,"mmm")</f>
        <v>Nov</v>
      </c>
      <c r="R8886">
        <v>307</v>
      </c>
      <c r="S8886" t="s">
        <v>2368</v>
      </c>
      <c r="T8886" t="s">
        <v>28</v>
      </c>
      <c r="U8886">
        <v>85023</v>
      </c>
      <c r="V8886" s="1">
        <v>0.2</v>
      </c>
      <c r="W8886">
        <v>-1</v>
      </c>
      <c r="X8886">
        <v>2</v>
      </c>
      <c r="Y8886">
        <v>23</v>
      </c>
      <c r="AD8886"/>
    </row>
    <row r="8887" spans="1:30" x14ac:dyDescent="0.25">
      <c r="A8887" t="s">
        <v>24</v>
      </c>
      <c r="B8887" s="2">
        <v>42834</v>
      </c>
      <c r="C8887" s="35">
        <f>YEAR(Sales[[#This Row],[ShipDate]])</f>
        <v>2017</v>
      </c>
      <c r="D8887" t="s">
        <v>36</v>
      </c>
      <c r="E8887" t="s">
        <v>18</v>
      </c>
      <c r="F8887" t="s">
        <v>340</v>
      </c>
      <c r="G8887" t="s">
        <v>46</v>
      </c>
      <c r="H8887" t="s">
        <v>26</v>
      </c>
      <c r="I8887" t="s">
        <v>32</v>
      </c>
      <c r="J8887" t="s">
        <v>13</v>
      </c>
      <c r="K8887" t="s">
        <v>1502</v>
      </c>
      <c r="L8887" t="s">
        <v>30</v>
      </c>
      <c r="N8887" t="str">
        <f>IF(ISBLANK(Sales[[#This Row],[return]]),"No",Sales[[#This Row],[return]])</f>
        <v>No</v>
      </c>
      <c r="O8887" s="2">
        <v>42827</v>
      </c>
      <c r="P8887" s="8" t="str">
        <f>TEXT(DAY(Sales[[#This Row],[OrderDate]]),"ddd")</f>
        <v>Mon</v>
      </c>
      <c r="Q8887" s="8" t="str">
        <f>TEXT(MONTH(Sales[[#This Row],[ShipDate]])*29,"mmm")</f>
        <v>Apr</v>
      </c>
      <c r="R8887">
        <v>1610</v>
      </c>
      <c r="S8887" t="s">
        <v>2570</v>
      </c>
      <c r="T8887" t="s">
        <v>28</v>
      </c>
      <c r="U8887">
        <v>90049</v>
      </c>
      <c r="V8887" s="1">
        <v>0.2</v>
      </c>
      <c r="W8887">
        <v>24</v>
      </c>
      <c r="X8887">
        <v>3</v>
      </c>
      <c r="Y8887">
        <v>72</v>
      </c>
      <c r="AD8887"/>
    </row>
    <row r="8888" spans="1:30" x14ac:dyDescent="0.25">
      <c r="A8888" t="s">
        <v>10</v>
      </c>
      <c r="B8888" s="2">
        <v>43073</v>
      </c>
      <c r="C8888" s="35">
        <f>YEAR(Sales[[#This Row],[ShipDate]])</f>
        <v>2017</v>
      </c>
      <c r="D8888" t="s">
        <v>36</v>
      </c>
      <c r="E8888" t="s">
        <v>31</v>
      </c>
      <c r="F8888" t="s">
        <v>43</v>
      </c>
      <c r="G8888" t="s">
        <v>11</v>
      </c>
      <c r="H8888" t="s">
        <v>164</v>
      </c>
      <c r="I8888" t="s">
        <v>120</v>
      </c>
      <c r="J8888" t="s">
        <v>13</v>
      </c>
      <c r="K8888" t="s">
        <v>462</v>
      </c>
      <c r="L8888" t="s">
        <v>68</v>
      </c>
      <c r="N8888" t="str">
        <f>IF(ISBLANK(Sales[[#This Row],[return]]),"No",Sales[[#This Row],[return]])</f>
        <v>No</v>
      </c>
      <c r="O8888" s="2">
        <v>43067</v>
      </c>
      <c r="P8888" s="8" t="str">
        <f>TEXT(DAY(Sales[[#This Row],[OrderDate]]),"ddd")</f>
        <v>Sat</v>
      </c>
      <c r="Q8888" s="8" t="str">
        <f>TEXT(MONTH(Sales[[#This Row],[ShipDate]])*29,"mmm")</f>
        <v>Dec</v>
      </c>
      <c r="R8888">
        <v>546</v>
      </c>
      <c r="S8888" t="s">
        <v>450</v>
      </c>
      <c r="T8888" t="s">
        <v>66</v>
      </c>
      <c r="U8888">
        <v>60623</v>
      </c>
      <c r="V8888" s="1">
        <v>0.6</v>
      </c>
      <c r="W8888">
        <v>-8</v>
      </c>
      <c r="X8888">
        <v>9</v>
      </c>
      <c r="Y8888">
        <v>12</v>
      </c>
      <c r="AD8888"/>
    </row>
    <row r="8889" spans="1:30" x14ac:dyDescent="0.25">
      <c r="A8889" t="s">
        <v>10</v>
      </c>
      <c r="B8889" s="2">
        <v>43073</v>
      </c>
      <c r="C8889" s="35">
        <f>YEAR(Sales[[#This Row],[ShipDate]])</f>
        <v>2017</v>
      </c>
      <c r="D8889" t="s">
        <v>36</v>
      </c>
      <c r="E8889" t="s">
        <v>31</v>
      </c>
      <c r="F8889" t="s">
        <v>39</v>
      </c>
      <c r="G8889" t="s">
        <v>25</v>
      </c>
      <c r="H8889" t="s">
        <v>164</v>
      </c>
      <c r="I8889" t="s">
        <v>120</v>
      </c>
      <c r="J8889" t="s">
        <v>13</v>
      </c>
      <c r="K8889" t="s">
        <v>462</v>
      </c>
      <c r="L8889" t="s">
        <v>68</v>
      </c>
      <c r="N8889" t="str">
        <f>IF(ISBLANK(Sales[[#This Row],[return]]),"No",Sales[[#This Row],[return]])</f>
        <v>No</v>
      </c>
      <c r="O8889" s="2">
        <v>43067</v>
      </c>
      <c r="P8889" s="8" t="str">
        <f>TEXT(DAY(Sales[[#This Row],[OrderDate]]),"ddd")</f>
        <v>Sat</v>
      </c>
      <c r="Q8889" s="8" t="str">
        <f>TEXT(MONTH(Sales[[#This Row],[ShipDate]])*29,"mmm")</f>
        <v>Dec</v>
      </c>
      <c r="R8889">
        <v>282</v>
      </c>
      <c r="S8889" t="s">
        <v>3148</v>
      </c>
      <c r="T8889" t="s">
        <v>66</v>
      </c>
      <c r="U8889">
        <v>60623</v>
      </c>
      <c r="V8889" s="1">
        <v>0.2</v>
      </c>
      <c r="W8889">
        <v>-20</v>
      </c>
      <c r="X8889">
        <v>2</v>
      </c>
      <c r="Y8889">
        <v>82</v>
      </c>
      <c r="AD8889"/>
    </row>
    <row r="8890" spans="1:30" x14ac:dyDescent="0.25">
      <c r="A8890" t="s">
        <v>10</v>
      </c>
      <c r="B8890" s="2">
        <v>43073</v>
      </c>
      <c r="C8890" s="35">
        <f>YEAR(Sales[[#This Row],[ShipDate]])</f>
        <v>2017</v>
      </c>
      <c r="D8890" t="s">
        <v>36</v>
      </c>
      <c r="E8890" t="s">
        <v>31</v>
      </c>
      <c r="F8890" t="s">
        <v>39</v>
      </c>
      <c r="G8890" t="s">
        <v>25</v>
      </c>
      <c r="H8890" t="s">
        <v>164</v>
      </c>
      <c r="I8890" t="s">
        <v>120</v>
      </c>
      <c r="J8890" t="s">
        <v>13</v>
      </c>
      <c r="K8890" t="s">
        <v>462</v>
      </c>
      <c r="L8890" t="s">
        <v>68</v>
      </c>
      <c r="N8890" t="str">
        <f>IF(ISBLANK(Sales[[#This Row],[return]]),"No",Sales[[#This Row],[return]])</f>
        <v>No</v>
      </c>
      <c r="O8890" s="2">
        <v>43067</v>
      </c>
      <c r="P8890" s="8" t="str">
        <f>TEXT(DAY(Sales[[#This Row],[OrderDate]]),"ddd")</f>
        <v>Sat</v>
      </c>
      <c r="Q8890" s="8" t="str">
        <f>TEXT(MONTH(Sales[[#This Row],[ShipDate]])*29,"mmm")</f>
        <v>Dec</v>
      </c>
      <c r="R8890">
        <v>1545</v>
      </c>
      <c r="S8890" t="s">
        <v>317</v>
      </c>
      <c r="T8890" t="s">
        <v>66</v>
      </c>
      <c r="U8890">
        <v>60623</v>
      </c>
      <c r="V8890" s="1">
        <v>0.2</v>
      </c>
      <c r="W8890">
        <v>4</v>
      </c>
      <c r="X8890">
        <v>5</v>
      </c>
      <c r="Y8890">
        <v>54</v>
      </c>
      <c r="AD8890"/>
    </row>
    <row r="8891" spans="1:30" x14ac:dyDescent="0.25">
      <c r="A8891" t="s">
        <v>10</v>
      </c>
      <c r="B8891" s="2">
        <v>43073</v>
      </c>
      <c r="C8891" s="35">
        <f>YEAR(Sales[[#This Row],[ShipDate]])</f>
        <v>2017</v>
      </c>
      <c r="D8891" t="s">
        <v>36</v>
      </c>
      <c r="E8891" t="s">
        <v>31</v>
      </c>
      <c r="F8891" t="s">
        <v>48</v>
      </c>
      <c r="G8891" t="s">
        <v>46</v>
      </c>
      <c r="H8891" t="s">
        <v>164</v>
      </c>
      <c r="I8891" t="s">
        <v>120</v>
      </c>
      <c r="J8891" t="s">
        <v>13</v>
      </c>
      <c r="K8891" t="s">
        <v>462</v>
      </c>
      <c r="L8891" t="s">
        <v>68</v>
      </c>
      <c r="N8891" t="str">
        <f>IF(ISBLANK(Sales[[#This Row],[return]]),"No",Sales[[#This Row],[return]])</f>
        <v>No</v>
      </c>
      <c r="O8891" s="2">
        <v>43067</v>
      </c>
      <c r="P8891" s="8" t="str">
        <f>TEXT(DAY(Sales[[#This Row],[OrderDate]]),"ddd")</f>
        <v>Sat</v>
      </c>
      <c r="Q8891" s="8" t="str">
        <f>TEXT(MONTH(Sales[[#This Row],[ShipDate]])*29,"mmm")</f>
        <v>Dec</v>
      </c>
      <c r="R8891">
        <v>1022</v>
      </c>
      <c r="S8891" t="s">
        <v>463</v>
      </c>
      <c r="T8891" t="s">
        <v>66</v>
      </c>
      <c r="U8891">
        <v>60623</v>
      </c>
      <c r="V8891" s="1">
        <v>0.2</v>
      </c>
      <c r="W8891">
        <v>57</v>
      </c>
      <c r="X8891">
        <v>6</v>
      </c>
      <c r="Y8891">
        <v>648</v>
      </c>
      <c r="AD8891"/>
    </row>
    <row r="8892" spans="1:30" x14ac:dyDescent="0.25">
      <c r="A8892" t="s">
        <v>10</v>
      </c>
      <c r="B8892" s="2">
        <v>42936</v>
      </c>
      <c r="C8892" s="35">
        <f>YEAR(Sales[[#This Row],[ShipDate]])</f>
        <v>2017</v>
      </c>
      <c r="D8892" t="s">
        <v>113</v>
      </c>
      <c r="E8892" t="s">
        <v>18</v>
      </c>
      <c r="F8892" t="s">
        <v>50</v>
      </c>
      <c r="G8892" t="s">
        <v>25</v>
      </c>
      <c r="H8892" t="s">
        <v>271</v>
      </c>
      <c r="I8892" t="s">
        <v>169</v>
      </c>
      <c r="J8892" t="s">
        <v>13</v>
      </c>
      <c r="K8892" t="s">
        <v>1841</v>
      </c>
      <c r="L8892" t="s">
        <v>30</v>
      </c>
      <c r="N8892" t="str">
        <f>IF(ISBLANK(Sales[[#This Row],[return]]),"No",Sales[[#This Row],[return]])</f>
        <v>No</v>
      </c>
      <c r="O8892" s="2">
        <v>42935</v>
      </c>
      <c r="P8892" s="8" t="str">
        <f>TEXT(DAY(Sales[[#This Row],[OrderDate]]),"ddd")</f>
        <v>Thu</v>
      </c>
      <c r="Q8892" s="8" t="str">
        <f>TEXT(MONTH(Sales[[#This Row],[ShipDate]])*29,"mmm")</f>
        <v>Jul</v>
      </c>
      <c r="R8892">
        <v>1638</v>
      </c>
      <c r="S8892" t="s">
        <v>1842</v>
      </c>
      <c r="T8892" t="s">
        <v>28</v>
      </c>
      <c r="U8892">
        <v>85023</v>
      </c>
      <c r="V8892" s="1">
        <v>0.7</v>
      </c>
      <c r="W8892">
        <v>-1</v>
      </c>
      <c r="X8892">
        <v>1</v>
      </c>
      <c r="Y8892">
        <v>2</v>
      </c>
      <c r="AD8892"/>
    </row>
    <row r="8893" spans="1:30" x14ac:dyDescent="0.25">
      <c r="A8893" t="s">
        <v>40</v>
      </c>
      <c r="B8893" s="2">
        <v>43032</v>
      </c>
      <c r="C8893" s="35">
        <f>YEAR(Sales[[#This Row],[ShipDate]])</f>
        <v>2017</v>
      </c>
      <c r="D8893" t="s">
        <v>36</v>
      </c>
      <c r="E8893" t="s">
        <v>31</v>
      </c>
      <c r="F8893" t="s">
        <v>43</v>
      </c>
      <c r="G8893" t="s">
        <v>11</v>
      </c>
      <c r="H8893" t="s">
        <v>79</v>
      </c>
      <c r="I8893" t="s">
        <v>32</v>
      </c>
      <c r="J8893" t="s">
        <v>13</v>
      </c>
      <c r="K8893" t="s">
        <v>2632</v>
      </c>
      <c r="L8893" t="s">
        <v>30</v>
      </c>
      <c r="N8893" t="str">
        <f>IF(ISBLANK(Sales[[#This Row],[return]]),"No",Sales[[#This Row],[return]])</f>
        <v>No</v>
      </c>
      <c r="O8893" s="2">
        <v>43028</v>
      </c>
      <c r="P8893" s="8" t="str">
        <f>TEXT(DAY(Sales[[#This Row],[OrderDate]]),"ddd")</f>
        <v>Fri</v>
      </c>
      <c r="Q8893" s="8" t="str">
        <f>TEXT(MONTH(Sales[[#This Row],[ShipDate]])*29,"mmm")</f>
        <v>Oct</v>
      </c>
      <c r="R8893">
        <v>91</v>
      </c>
      <c r="S8893" t="s">
        <v>1191</v>
      </c>
      <c r="T8893" t="s">
        <v>28</v>
      </c>
      <c r="U8893">
        <v>94109</v>
      </c>
      <c r="V8893" s="1">
        <v>0</v>
      </c>
      <c r="W8893">
        <v>6</v>
      </c>
      <c r="X8893">
        <v>6</v>
      </c>
      <c r="Y8893">
        <v>16</v>
      </c>
      <c r="AD8893"/>
    </row>
    <row r="8894" spans="1:30" x14ac:dyDescent="0.25">
      <c r="A8894" t="s">
        <v>40</v>
      </c>
      <c r="B8894" s="2">
        <v>43032</v>
      </c>
      <c r="C8894" s="35">
        <f>YEAR(Sales[[#This Row],[ShipDate]])</f>
        <v>2017</v>
      </c>
      <c r="D8894" t="s">
        <v>36</v>
      </c>
      <c r="E8894" t="s">
        <v>31</v>
      </c>
      <c r="F8894" t="s">
        <v>99</v>
      </c>
      <c r="G8894" t="s">
        <v>46</v>
      </c>
      <c r="H8894" t="s">
        <v>79</v>
      </c>
      <c r="I8894" t="s">
        <v>32</v>
      </c>
      <c r="J8894" t="s">
        <v>13</v>
      </c>
      <c r="K8894" t="s">
        <v>2632</v>
      </c>
      <c r="L8894" t="s">
        <v>30</v>
      </c>
      <c r="N8894" t="str">
        <f>IF(ISBLANK(Sales[[#This Row],[return]]),"No",Sales[[#This Row],[return]])</f>
        <v>No</v>
      </c>
      <c r="O8894" s="2">
        <v>43028</v>
      </c>
      <c r="P8894" s="8" t="str">
        <f>TEXT(DAY(Sales[[#This Row],[OrderDate]]),"ddd")</f>
        <v>Fri</v>
      </c>
      <c r="Q8894" s="8" t="str">
        <f>TEXT(MONTH(Sales[[#This Row],[ShipDate]])*29,"mmm")</f>
        <v>Oct</v>
      </c>
      <c r="R8894">
        <v>1012</v>
      </c>
      <c r="S8894" t="s">
        <v>767</v>
      </c>
      <c r="T8894" t="s">
        <v>28</v>
      </c>
      <c r="U8894">
        <v>94109</v>
      </c>
      <c r="V8894" s="1">
        <v>0</v>
      </c>
      <c r="W8894">
        <v>86</v>
      </c>
      <c r="X8894">
        <v>3</v>
      </c>
      <c r="Y8894">
        <v>240</v>
      </c>
      <c r="AD8894"/>
    </row>
    <row r="8895" spans="1:30" x14ac:dyDescent="0.25">
      <c r="A8895" t="s">
        <v>24</v>
      </c>
      <c r="B8895" s="2">
        <v>42870</v>
      </c>
      <c r="C8895" s="35">
        <f>YEAR(Sales[[#This Row],[ShipDate]])</f>
        <v>2017</v>
      </c>
      <c r="D8895" t="s">
        <v>36</v>
      </c>
      <c r="E8895" t="s">
        <v>18</v>
      </c>
      <c r="F8895" t="s">
        <v>43</v>
      </c>
      <c r="G8895" t="s">
        <v>11</v>
      </c>
      <c r="H8895" t="s">
        <v>146</v>
      </c>
      <c r="I8895" t="s">
        <v>149</v>
      </c>
      <c r="J8895" t="s">
        <v>13</v>
      </c>
      <c r="K8895" t="s">
        <v>1525</v>
      </c>
      <c r="L8895" t="s">
        <v>92</v>
      </c>
      <c r="M8895" t="s">
        <v>82</v>
      </c>
      <c r="N8895" t="str">
        <f>IF(ISBLANK(Sales[[#This Row],[return]]),"No",Sales[[#This Row],[return]])</f>
        <v>Yes</v>
      </c>
      <c r="O8895" s="2">
        <v>42863</v>
      </c>
      <c r="P8895" s="8" t="str">
        <f>TEXT(DAY(Sales[[#This Row],[OrderDate]]),"ddd")</f>
        <v>Sun</v>
      </c>
      <c r="Q8895" s="8" t="str">
        <f>TEXT(MONTH(Sales[[#This Row],[ShipDate]])*29,"mmm")</f>
        <v>May</v>
      </c>
      <c r="R8895">
        <v>484</v>
      </c>
      <c r="S8895" t="s">
        <v>1342</v>
      </c>
      <c r="T8895" t="s">
        <v>90</v>
      </c>
      <c r="U8895">
        <v>10024</v>
      </c>
      <c r="V8895" s="1">
        <v>0</v>
      </c>
      <c r="W8895">
        <v>30</v>
      </c>
      <c r="X8895">
        <v>3</v>
      </c>
      <c r="Y8895">
        <v>79</v>
      </c>
      <c r="AD8895"/>
    </row>
    <row r="8896" spans="1:30" x14ac:dyDescent="0.25">
      <c r="A8896" t="s">
        <v>24</v>
      </c>
      <c r="B8896" s="2">
        <v>42870</v>
      </c>
      <c r="C8896" s="35">
        <f>YEAR(Sales[[#This Row],[ShipDate]])</f>
        <v>2017</v>
      </c>
      <c r="D8896" t="s">
        <v>36</v>
      </c>
      <c r="E8896" t="s">
        <v>18</v>
      </c>
      <c r="F8896" t="s">
        <v>23</v>
      </c>
      <c r="G8896" t="s">
        <v>11</v>
      </c>
      <c r="H8896" t="s">
        <v>146</v>
      </c>
      <c r="I8896" t="s">
        <v>149</v>
      </c>
      <c r="J8896" t="s">
        <v>13</v>
      </c>
      <c r="K8896" t="s">
        <v>1525</v>
      </c>
      <c r="L8896" t="s">
        <v>92</v>
      </c>
      <c r="M8896" t="s">
        <v>82</v>
      </c>
      <c r="N8896" t="str">
        <f>IF(ISBLANK(Sales[[#This Row],[return]]),"No",Sales[[#This Row],[return]])</f>
        <v>Yes</v>
      </c>
      <c r="O8896" s="2">
        <v>42863</v>
      </c>
      <c r="P8896" s="8" t="str">
        <f>TEXT(DAY(Sales[[#This Row],[OrderDate]]),"ddd")</f>
        <v>Sun</v>
      </c>
      <c r="Q8896" s="8" t="str">
        <f>TEXT(MONTH(Sales[[#This Row],[ShipDate]])*29,"mmm")</f>
        <v>May</v>
      </c>
      <c r="R8896">
        <v>1457</v>
      </c>
      <c r="S8896" t="s">
        <v>845</v>
      </c>
      <c r="T8896" t="s">
        <v>90</v>
      </c>
      <c r="U8896">
        <v>10024</v>
      </c>
      <c r="V8896" s="1">
        <v>0.1</v>
      </c>
      <c r="W8896">
        <v>21</v>
      </c>
      <c r="X8896">
        <v>2</v>
      </c>
      <c r="Y8896">
        <v>128</v>
      </c>
      <c r="AD8896"/>
    </row>
    <row r="8897" spans="1:30" x14ac:dyDescent="0.25">
      <c r="A8897" t="s">
        <v>24</v>
      </c>
      <c r="B8897" s="2">
        <v>42870</v>
      </c>
      <c r="C8897" s="35">
        <f>YEAR(Sales[[#This Row],[ShipDate]])</f>
        <v>2017</v>
      </c>
      <c r="D8897" t="s">
        <v>36</v>
      </c>
      <c r="E8897" t="s">
        <v>18</v>
      </c>
      <c r="F8897" t="s">
        <v>59</v>
      </c>
      <c r="G8897" t="s">
        <v>25</v>
      </c>
      <c r="H8897" t="s">
        <v>146</v>
      </c>
      <c r="I8897" t="s">
        <v>149</v>
      </c>
      <c r="J8897" t="s">
        <v>13</v>
      </c>
      <c r="K8897" t="s">
        <v>1525</v>
      </c>
      <c r="L8897" t="s">
        <v>92</v>
      </c>
      <c r="M8897" t="s">
        <v>82</v>
      </c>
      <c r="N8897" t="str">
        <f>IF(ISBLANK(Sales[[#This Row],[return]]),"No",Sales[[#This Row],[return]])</f>
        <v>Yes</v>
      </c>
      <c r="O8897" s="2">
        <v>42863</v>
      </c>
      <c r="P8897" s="8" t="str">
        <f>TEXT(DAY(Sales[[#This Row],[OrderDate]]),"ddd")</f>
        <v>Sun</v>
      </c>
      <c r="Q8897" s="8" t="str">
        <f>TEXT(MONTH(Sales[[#This Row],[ShipDate]])*29,"mmm")</f>
        <v>May</v>
      </c>
      <c r="R8897">
        <v>1807</v>
      </c>
      <c r="S8897" t="s">
        <v>2847</v>
      </c>
      <c r="T8897" t="s">
        <v>90</v>
      </c>
      <c r="U8897">
        <v>10024</v>
      </c>
      <c r="V8897" s="1">
        <v>0</v>
      </c>
      <c r="W8897">
        <v>9</v>
      </c>
      <c r="X8897">
        <v>3</v>
      </c>
      <c r="Y8897">
        <v>19</v>
      </c>
      <c r="AD8897"/>
    </row>
    <row r="8898" spans="1:30" x14ac:dyDescent="0.25">
      <c r="A8898" t="s">
        <v>24</v>
      </c>
      <c r="B8898" s="2">
        <v>42870</v>
      </c>
      <c r="C8898" s="35">
        <f>YEAR(Sales[[#This Row],[ShipDate]])</f>
        <v>2017</v>
      </c>
      <c r="D8898" t="s">
        <v>36</v>
      </c>
      <c r="E8898" t="s">
        <v>18</v>
      </c>
      <c r="F8898" t="s">
        <v>290</v>
      </c>
      <c r="G8898" t="s">
        <v>25</v>
      </c>
      <c r="H8898" t="s">
        <v>146</v>
      </c>
      <c r="I8898" t="s">
        <v>149</v>
      </c>
      <c r="J8898" t="s">
        <v>13</v>
      </c>
      <c r="K8898" t="s">
        <v>1525</v>
      </c>
      <c r="L8898" t="s">
        <v>92</v>
      </c>
      <c r="M8898" t="s">
        <v>82</v>
      </c>
      <c r="N8898" t="str">
        <f>IF(ISBLANK(Sales[[#This Row],[return]]),"No",Sales[[#This Row],[return]])</f>
        <v>Yes</v>
      </c>
      <c r="O8898" s="2">
        <v>42863</v>
      </c>
      <c r="P8898" s="8" t="str">
        <f>TEXT(DAY(Sales[[#This Row],[OrderDate]]),"ddd")</f>
        <v>Sun</v>
      </c>
      <c r="Q8898" s="8" t="str">
        <f>TEXT(MONTH(Sales[[#This Row],[ShipDate]])*29,"mmm")</f>
        <v>May</v>
      </c>
      <c r="R8898">
        <v>461</v>
      </c>
      <c r="S8898" t="s">
        <v>2204</v>
      </c>
      <c r="T8898" t="s">
        <v>90</v>
      </c>
      <c r="U8898">
        <v>10024</v>
      </c>
      <c r="V8898" s="1">
        <v>0</v>
      </c>
      <c r="W8898">
        <v>7</v>
      </c>
      <c r="X8898">
        <v>3</v>
      </c>
      <c r="Y8898">
        <v>358</v>
      </c>
      <c r="AD8898"/>
    </row>
    <row r="8899" spans="1:30" x14ac:dyDescent="0.25">
      <c r="A8899" t="s">
        <v>24</v>
      </c>
      <c r="B8899" s="2">
        <v>42870</v>
      </c>
      <c r="C8899" s="35">
        <f>YEAR(Sales[[#This Row],[ShipDate]])</f>
        <v>2017</v>
      </c>
      <c r="D8899" t="s">
        <v>36</v>
      </c>
      <c r="E8899" t="s">
        <v>18</v>
      </c>
      <c r="F8899" t="s">
        <v>574</v>
      </c>
      <c r="G8899" t="s">
        <v>46</v>
      </c>
      <c r="H8899" t="s">
        <v>146</v>
      </c>
      <c r="I8899" t="s">
        <v>149</v>
      </c>
      <c r="J8899" t="s">
        <v>13</v>
      </c>
      <c r="K8899" t="s">
        <v>1525</v>
      </c>
      <c r="L8899" t="s">
        <v>92</v>
      </c>
      <c r="M8899" t="s">
        <v>82</v>
      </c>
      <c r="N8899" t="str">
        <f>IF(ISBLANK(Sales[[#This Row],[return]]),"No",Sales[[#This Row],[return]])</f>
        <v>Yes</v>
      </c>
      <c r="O8899" s="2">
        <v>42863</v>
      </c>
      <c r="P8899" s="8" t="str">
        <f>TEXT(DAY(Sales[[#This Row],[OrderDate]]),"ddd")</f>
        <v>Sun</v>
      </c>
      <c r="Q8899" s="8" t="str">
        <f>TEXT(MONTH(Sales[[#This Row],[ShipDate]])*29,"mmm")</f>
        <v>May</v>
      </c>
      <c r="R8899">
        <v>1453</v>
      </c>
      <c r="S8899" t="s">
        <v>667</v>
      </c>
      <c r="T8899" t="s">
        <v>90</v>
      </c>
      <c r="U8899">
        <v>10024</v>
      </c>
      <c r="V8899" s="1">
        <v>0.2</v>
      </c>
      <c r="W8899">
        <v>1015</v>
      </c>
      <c r="X8899">
        <v>7</v>
      </c>
      <c r="Y8899">
        <v>2800</v>
      </c>
      <c r="AD8899"/>
    </row>
    <row r="8900" spans="1:30" x14ac:dyDescent="0.25">
      <c r="A8900" t="s">
        <v>10</v>
      </c>
      <c r="B8900" s="2">
        <v>42997</v>
      </c>
      <c r="C8900" s="35">
        <f>YEAR(Sales[[#This Row],[ShipDate]])</f>
        <v>2017</v>
      </c>
      <c r="D8900" t="s">
        <v>36</v>
      </c>
      <c r="E8900" t="s">
        <v>18</v>
      </c>
      <c r="F8900" t="s">
        <v>50</v>
      </c>
      <c r="G8900" t="s">
        <v>25</v>
      </c>
      <c r="H8900" t="s">
        <v>88</v>
      </c>
      <c r="I8900" t="s">
        <v>93</v>
      </c>
      <c r="J8900" t="s">
        <v>13</v>
      </c>
      <c r="K8900" t="s">
        <v>1377</v>
      </c>
      <c r="L8900" t="s">
        <v>92</v>
      </c>
      <c r="N8900" t="str">
        <f>IF(ISBLANK(Sales[[#This Row],[return]]),"No",Sales[[#This Row],[return]])</f>
        <v>No</v>
      </c>
      <c r="O8900" s="2">
        <v>42991</v>
      </c>
      <c r="P8900" s="8" t="str">
        <f>TEXT(DAY(Sales[[#This Row],[OrderDate]]),"ddd")</f>
        <v>Fri</v>
      </c>
      <c r="Q8900" s="8" t="str">
        <f>TEXT(MONTH(Sales[[#This Row],[ShipDate]])*29,"mmm")</f>
        <v>Sep</v>
      </c>
      <c r="R8900">
        <v>664</v>
      </c>
      <c r="S8900" t="s">
        <v>1929</v>
      </c>
      <c r="T8900" t="s">
        <v>90</v>
      </c>
      <c r="U8900">
        <v>19120</v>
      </c>
      <c r="V8900" s="1">
        <v>0.7</v>
      </c>
      <c r="W8900">
        <v>-2</v>
      </c>
      <c r="X8900">
        <v>1</v>
      </c>
      <c r="Y8900">
        <v>2</v>
      </c>
      <c r="AD8900"/>
    </row>
    <row r="8901" spans="1:30" x14ac:dyDescent="0.25">
      <c r="A8901" t="s">
        <v>10</v>
      </c>
      <c r="B8901" s="2">
        <v>43005</v>
      </c>
      <c r="C8901" s="35">
        <f>YEAR(Sales[[#This Row],[ShipDate]])</f>
        <v>2017</v>
      </c>
      <c r="D8901" t="s">
        <v>19</v>
      </c>
      <c r="E8901" t="s">
        <v>31</v>
      </c>
      <c r="F8901" t="s">
        <v>45</v>
      </c>
      <c r="G8901" t="s">
        <v>25</v>
      </c>
      <c r="H8901" t="s">
        <v>88</v>
      </c>
      <c r="I8901" t="s">
        <v>93</v>
      </c>
      <c r="J8901" t="s">
        <v>13</v>
      </c>
      <c r="K8901" t="s">
        <v>127</v>
      </c>
      <c r="L8901" t="s">
        <v>92</v>
      </c>
      <c r="N8901" t="str">
        <f>IF(ISBLANK(Sales[[#This Row],[return]]),"No",Sales[[#This Row],[return]])</f>
        <v>No</v>
      </c>
      <c r="O8901" s="2">
        <v>43002</v>
      </c>
      <c r="P8901" s="8" t="str">
        <f>TEXT(DAY(Sales[[#This Row],[OrderDate]]),"ddd")</f>
        <v>Tue</v>
      </c>
      <c r="Q8901" s="8" t="str">
        <f>TEXT(MONTH(Sales[[#This Row],[ShipDate]])*29,"mmm")</f>
        <v>Sep</v>
      </c>
      <c r="R8901">
        <v>1135</v>
      </c>
      <c r="S8901" t="s">
        <v>1948</v>
      </c>
      <c r="T8901" t="s">
        <v>90</v>
      </c>
      <c r="U8901">
        <v>19120</v>
      </c>
      <c r="V8901" s="1">
        <v>0.2</v>
      </c>
      <c r="W8901">
        <v>1</v>
      </c>
      <c r="X8901">
        <v>2</v>
      </c>
      <c r="Y8901">
        <v>7</v>
      </c>
      <c r="AD8901"/>
    </row>
    <row r="8902" spans="1:30" x14ac:dyDescent="0.25">
      <c r="A8902" t="s">
        <v>40</v>
      </c>
      <c r="B8902" s="2">
        <v>43006</v>
      </c>
      <c r="C8902" s="35">
        <f>YEAR(Sales[[#This Row],[ShipDate]])</f>
        <v>2017</v>
      </c>
      <c r="D8902" t="s">
        <v>19</v>
      </c>
      <c r="E8902" t="s">
        <v>18</v>
      </c>
      <c r="F8902" t="s">
        <v>50</v>
      </c>
      <c r="G8902" t="s">
        <v>25</v>
      </c>
      <c r="H8902" t="s">
        <v>107</v>
      </c>
      <c r="I8902" t="s">
        <v>70</v>
      </c>
      <c r="J8902" t="s">
        <v>13</v>
      </c>
      <c r="K8902" t="s">
        <v>262</v>
      </c>
      <c r="L8902" t="s">
        <v>68</v>
      </c>
      <c r="N8902" t="str">
        <f>IF(ISBLANK(Sales[[#This Row],[return]]),"No",Sales[[#This Row],[return]])</f>
        <v>No</v>
      </c>
      <c r="O8902" s="2">
        <v>43004</v>
      </c>
      <c r="P8902" s="8" t="str">
        <f>TEXT(DAY(Sales[[#This Row],[OrderDate]]),"ddd")</f>
        <v>Thu</v>
      </c>
      <c r="Q8902" s="8" t="str">
        <f>TEXT(MONTH(Sales[[#This Row],[ShipDate]])*29,"mmm")</f>
        <v>Sep</v>
      </c>
      <c r="R8902">
        <v>1364</v>
      </c>
      <c r="S8902" t="s">
        <v>498</v>
      </c>
      <c r="T8902" t="s">
        <v>66</v>
      </c>
      <c r="U8902">
        <v>77070</v>
      </c>
      <c r="V8902" s="1">
        <v>0.8</v>
      </c>
      <c r="W8902">
        <v>-3</v>
      </c>
      <c r="X8902">
        <v>5</v>
      </c>
      <c r="Y8902">
        <v>2</v>
      </c>
      <c r="AD8902"/>
    </row>
    <row r="8903" spans="1:30" x14ac:dyDescent="0.25">
      <c r="A8903" t="s">
        <v>40</v>
      </c>
      <c r="B8903" s="2">
        <v>43006</v>
      </c>
      <c r="C8903" s="35">
        <f>YEAR(Sales[[#This Row],[ShipDate]])</f>
        <v>2017</v>
      </c>
      <c r="D8903" t="s">
        <v>19</v>
      </c>
      <c r="E8903" t="s">
        <v>18</v>
      </c>
      <c r="F8903" t="s">
        <v>48</v>
      </c>
      <c r="G8903" t="s">
        <v>46</v>
      </c>
      <c r="H8903" t="s">
        <v>107</v>
      </c>
      <c r="I8903" t="s">
        <v>70</v>
      </c>
      <c r="J8903" t="s">
        <v>13</v>
      </c>
      <c r="K8903" t="s">
        <v>262</v>
      </c>
      <c r="L8903" t="s">
        <v>68</v>
      </c>
      <c r="N8903" t="str">
        <f>IF(ISBLANK(Sales[[#This Row],[return]]),"No",Sales[[#This Row],[return]])</f>
        <v>No</v>
      </c>
      <c r="O8903" s="2">
        <v>43004</v>
      </c>
      <c r="P8903" s="8" t="str">
        <f>TEXT(DAY(Sales[[#This Row],[OrderDate]]),"ddd")</f>
        <v>Thu</v>
      </c>
      <c r="Q8903" s="8" t="str">
        <f>TEXT(MONTH(Sales[[#This Row],[ShipDate]])*29,"mmm")</f>
        <v>Sep</v>
      </c>
      <c r="R8903">
        <v>345</v>
      </c>
      <c r="S8903" t="s">
        <v>499</v>
      </c>
      <c r="T8903" t="s">
        <v>66</v>
      </c>
      <c r="U8903">
        <v>77070</v>
      </c>
      <c r="V8903" s="1">
        <v>0.2</v>
      </c>
      <c r="W8903">
        <v>376</v>
      </c>
      <c r="X8903">
        <v>7</v>
      </c>
      <c r="Y8903">
        <v>1114</v>
      </c>
      <c r="AD8903"/>
    </row>
    <row r="8904" spans="1:30" x14ac:dyDescent="0.25">
      <c r="A8904" t="s">
        <v>40</v>
      </c>
      <c r="B8904" s="2">
        <v>42820</v>
      </c>
      <c r="C8904" s="35">
        <f>YEAR(Sales[[#This Row],[ShipDate]])</f>
        <v>2017</v>
      </c>
      <c r="D8904" t="s">
        <v>36</v>
      </c>
      <c r="E8904" t="s">
        <v>31</v>
      </c>
      <c r="F8904" t="s">
        <v>43</v>
      </c>
      <c r="G8904" t="s">
        <v>11</v>
      </c>
      <c r="H8904" t="s">
        <v>457</v>
      </c>
      <c r="I8904" t="s">
        <v>32</v>
      </c>
      <c r="J8904" t="s">
        <v>13</v>
      </c>
      <c r="K8904" t="s">
        <v>956</v>
      </c>
      <c r="L8904" t="s">
        <v>30</v>
      </c>
      <c r="N8904" t="str">
        <f>IF(ISBLANK(Sales[[#This Row],[return]]),"No",Sales[[#This Row],[return]])</f>
        <v>No</v>
      </c>
      <c r="O8904" s="2">
        <v>42816</v>
      </c>
      <c r="P8904" s="8" t="str">
        <f>TEXT(DAY(Sales[[#This Row],[OrderDate]]),"ddd")</f>
        <v>Sun</v>
      </c>
      <c r="Q8904" s="8" t="str">
        <f>TEXT(MONTH(Sales[[#This Row],[ShipDate]])*29,"mmm")</f>
        <v>Mar</v>
      </c>
      <c r="R8904">
        <v>1537</v>
      </c>
      <c r="S8904" t="s">
        <v>2645</v>
      </c>
      <c r="T8904" t="s">
        <v>28</v>
      </c>
      <c r="U8904">
        <v>92037</v>
      </c>
      <c r="V8904" s="1">
        <v>0</v>
      </c>
      <c r="W8904">
        <v>16</v>
      </c>
      <c r="X8904">
        <v>2</v>
      </c>
      <c r="Y8904">
        <v>92</v>
      </c>
      <c r="AD8904"/>
    </row>
    <row r="8905" spans="1:30" x14ac:dyDescent="0.25">
      <c r="A8905" t="s">
        <v>40</v>
      </c>
      <c r="B8905" s="2">
        <v>42820</v>
      </c>
      <c r="C8905" s="35">
        <f>YEAR(Sales[[#This Row],[ShipDate]])</f>
        <v>2017</v>
      </c>
      <c r="D8905" t="s">
        <v>36</v>
      </c>
      <c r="E8905" t="s">
        <v>31</v>
      </c>
      <c r="F8905" t="s">
        <v>59</v>
      </c>
      <c r="G8905" t="s">
        <v>25</v>
      </c>
      <c r="H8905" t="s">
        <v>457</v>
      </c>
      <c r="I8905" t="s">
        <v>32</v>
      </c>
      <c r="J8905" t="s">
        <v>13</v>
      </c>
      <c r="K8905" t="s">
        <v>956</v>
      </c>
      <c r="L8905" t="s">
        <v>30</v>
      </c>
      <c r="N8905" t="str">
        <f>IF(ISBLANK(Sales[[#This Row],[return]]),"No",Sales[[#This Row],[return]])</f>
        <v>No</v>
      </c>
      <c r="O8905" s="2">
        <v>42816</v>
      </c>
      <c r="P8905" s="8" t="str">
        <f>TEXT(DAY(Sales[[#This Row],[OrderDate]]),"ddd")</f>
        <v>Sun</v>
      </c>
      <c r="Q8905" s="8" t="str">
        <f>TEXT(MONTH(Sales[[#This Row],[ShipDate]])*29,"mmm")</f>
        <v>Mar</v>
      </c>
      <c r="R8905">
        <v>538</v>
      </c>
      <c r="S8905" t="s">
        <v>109</v>
      </c>
      <c r="T8905" t="s">
        <v>28</v>
      </c>
      <c r="U8905">
        <v>92037</v>
      </c>
      <c r="V8905" s="1">
        <v>0</v>
      </c>
      <c r="W8905">
        <v>49</v>
      </c>
      <c r="X8905">
        <v>4</v>
      </c>
      <c r="Y8905">
        <v>106</v>
      </c>
      <c r="AD8905"/>
    </row>
    <row r="8906" spans="1:30" x14ac:dyDescent="0.25">
      <c r="A8906" t="s">
        <v>40</v>
      </c>
      <c r="B8906" s="2">
        <v>42820</v>
      </c>
      <c r="C8906" s="35">
        <f>YEAR(Sales[[#This Row],[ShipDate]])</f>
        <v>2017</v>
      </c>
      <c r="D8906" t="s">
        <v>36</v>
      </c>
      <c r="E8906" t="s">
        <v>31</v>
      </c>
      <c r="F8906" t="s">
        <v>48</v>
      </c>
      <c r="G8906" t="s">
        <v>46</v>
      </c>
      <c r="H8906" t="s">
        <v>457</v>
      </c>
      <c r="I8906" t="s">
        <v>32</v>
      </c>
      <c r="J8906" t="s">
        <v>13</v>
      </c>
      <c r="K8906" t="s">
        <v>956</v>
      </c>
      <c r="L8906" t="s">
        <v>30</v>
      </c>
      <c r="N8906" t="str">
        <f>IF(ISBLANK(Sales[[#This Row],[return]]),"No",Sales[[#This Row],[return]])</f>
        <v>No</v>
      </c>
      <c r="O8906" s="2">
        <v>42816</v>
      </c>
      <c r="P8906" s="8" t="str">
        <f>TEXT(DAY(Sales[[#This Row],[OrderDate]]),"ddd")</f>
        <v>Sun</v>
      </c>
      <c r="Q8906" s="8" t="str">
        <f>TEXT(MONTH(Sales[[#This Row],[ShipDate]])*29,"mmm")</f>
        <v>Mar</v>
      </c>
      <c r="R8906">
        <v>450</v>
      </c>
      <c r="S8906" t="s">
        <v>2485</v>
      </c>
      <c r="T8906" t="s">
        <v>28</v>
      </c>
      <c r="U8906">
        <v>92037</v>
      </c>
      <c r="V8906" s="1">
        <v>0.2</v>
      </c>
      <c r="W8906">
        <v>186</v>
      </c>
      <c r="X8906">
        <v>3</v>
      </c>
      <c r="Y8906">
        <v>1488</v>
      </c>
      <c r="AD8906"/>
    </row>
    <row r="8907" spans="1:30" x14ac:dyDescent="0.25">
      <c r="A8907" t="s">
        <v>24</v>
      </c>
      <c r="B8907" s="2">
        <v>42847</v>
      </c>
      <c r="C8907" s="35">
        <f>YEAR(Sales[[#This Row],[ShipDate]])</f>
        <v>2017</v>
      </c>
      <c r="D8907" t="s">
        <v>19</v>
      </c>
      <c r="E8907" t="s">
        <v>31</v>
      </c>
      <c r="F8907" t="s">
        <v>23</v>
      </c>
      <c r="G8907" t="s">
        <v>11</v>
      </c>
      <c r="H8907" t="s">
        <v>2116</v>
      </c>
      <c r="I8907" t="s">
        <v>70</v>
      </c>
      <c r="J8907" t="s">
        <v>13</v>
      </c>
      <c r="K8907" t="s">
        <v>687</v>
      </c>
      <c r="L8907" t="s">
        <v>68</v>
      </c>
      <c r="N8907" t="str">
        <f>IF(ISBLANK(Sales[[#This Row],[return]]),"No",Sales[[#This Row],[return]])</f>
        <v>No</v>
      </c>
      <c r="O8907" s="2">
        <v>42843</v>
      </c>
      <c r="P8907" s="8" t="str">
        <f>TEXT(DAY(Sales[[#This Row],[OrderDate]]),"ddd")</f>
        <v>Wed</v>
      </c>
      <c r="Q8907" s="8" t="str">
        <f>TEXT(MONTH(Sales[[#This Row],[ShipDate]])*29,"mmm")</f>
        <v>Apr</v>
      </c>
      <c r="R8907">
        <v>754</v>
      </c>
      <c r="S8907" t="s">
        <v>735</v>
      </c>
      <c r="T8907" t="s">
        <v>66</v>
      </c>
      <c r="U8907">
        <v>78501</v>
      </c>
      <c r="V8907" s="1">
        <v>0.3</v>
      </c>
      <c r="W8907">
        <v>-20</v>
      </c>
      <c r="X8907">
        <v>1</v>
      </c>
      <c r="Y8907">
        <v>57</v>
      </c>
      <c r="AD8907"/>
    </row>
    <row r="8908" spans="1:30" x14ac:dyDescent="0.25">
      <c r="A8908" t="s">
        <v>24</v>
      </c>
      <c r="B8908" s="2">
        <v>42847</v>
      </c>
      <c r="C8908" s="35">
        <f>YEAR(Sales[[#This Row],[ShipDate]])</f>
        <v>2017</v>
      </c>
      <c r="D8908" t="s">
        <v>19</v>
      </c>
      <c r="E8908" t="s">
        <v>31</v>
      </c>
      <c r="F8908" t="s">
        <v>45</v>
      </c>
      <c r="G8908" t="s">
        <v>25</v>
      </c>
      <c r="H8908" t="s">
        <v>2116</v>
      </c>
      <c r="I8908" t="s">
        <v>70</v>
      </c>
      <c r="J8908" t="s">
        <v>13</v>
      </c>
      <c r="K8908" t="s">
        <v>687</v>
      </c>
      <c r="L8908" t="s">
        <v>68</v>
      </c>
      <c r="N8908" t="str">
        <f>IF(ISBLANK(Sales[[#This Row],[return]]),"No",Sales[[#This Row],[return]])</f>
        <v>No</v>
      </c>
      <c r="O8908" s="2">
        <v>42843</v>
      </c>
      <c r="P8908" s="8" t="str">
        <f>TEXT(DAY(Sales[[#This Row],[OrderDate]]),"ddd")</f>
        <v>Wed</v>
      </c>
      <c r="Q8908" s="8" t="str">
        <f>TEXT(MONTH(Sales[[#This Row],[ShipDate]])*29,"mmm")</f>
        <v>Apr</v>
      </c>
      <c r="R8908">
        <v>363</v>
      </c>
      <c r="S8908" t="s">
        <v>548</v>
      </c>
      <c r="T8908" t="s">
        <v>66</v>
      </c>
      <c r="U8908">
        <v>78501</v>
      </c>
      <c r="V8908" s="1">
        <v>0.2</v>
      </c>
      <c r="W8908">
        <v>7</v>
      </c>
      <c r="X8908">
        <v>3</v>
      </c>
      <c r="Y8908">
        <v>74</v>
      </c>
      <c r="AD8908"/>
    </row>
    <row r="8909" spans="1:30" x14ac:dyDescent="0.25">
      <c r="A8909" t="s">
        <v>24</v>
      </c>
      <c r="B8909" s="2">
        <v>42847</v>
      </c>
      <c r="C8909" s="35">
        <f>YEAR(Sales[[#This Row],[ShipDate]])</f>
        <v>2017</v>
      </c>
      <c r="D8909" t="s">
        <v>19</v>
      </c>
      <c r="E8909" t="s">
        <v>31</v>
      </c>
      <c r="F8909" t="s">
        <v>45</v>
      </c>
      <c r="G8909" t="s">
        <v>25</v>
      </c>
      <c r="H8909" t="s">
        <v>2116</v>
      </c>
      <c r="I8909" t="s">
        <v>70</v>
      </c>
      <c r="J8909" t="s">
        <v>13</v>
      </c>
      <c r="K8909" t="s">
        <v>687</v>
      </c>
      <c r="L8909" t="s">
        <v>68</v>
      </c>
      <c r="N8909" t="str">
        <f>IF(ISBLANK(Sales[[#This Row],[return]]),"No",Sales[[#This Row],[return]])</f>
        <v>No</v>
      </c>
      <c r="O8909" s="2">
        <v>42843</v>
      </c>
      <c r="P8909" s="8" t="str">
        <f>TEXT(DAY(Sales[[#This Row],[OrderDate]]),"ddd")</f>
        <v>Wed</v>
      </c>
      <c r="Q8909" s="8" t="str">
        <f>TEXT(MONTH(Sales[[#This Row],[ShipDate]])*29,"mmm")</f>
        <v>Apr</v>
      </c>
      <c r="R8909">
        <v>1165</v>
      </c>
      <c r="S8909" t="s">
        <v>2153</v>
      </c>
      <c r="T8909" t="s">
        <v>66</v>
      </c>
      <c r="U8909">
        <v>78501</v>
      </c>
      <c r="V8909" s="1">
        <v>0.2</v>
      </c>
      <c r="W8909">
        <v>1</v>
      </c>
      <c r="X8909">
        <v>3</v>
      </c>
      <c r="Y8909">
        <v>8</v>
      </c>
      <c r="AD8909"/>
    </row>
    <row r="8910" spans="1:30" x14ac:dyDescent="0.25">
      <c r="A8910" t="s">
        <v>24</v>
      </c>
      <c r="B8910" s="2">
        <v>42847</v>
      </c>
      <c r="C8910" s="35">
        <f>YEAR(Sales[[#This Row],[ShipDate]])</f>
        <v>2017</v>
      </c>
      <c r="D8910" t="s">
        <v>19</v>
      </c>
      <c r="E8910" t="s">
        <v>31</v>
      </c>
      <c r="F8910" t="s">
        <v>59</v>
      </c>
      <c r="G8910" t="s">
        <v>25</v>
      </c>
      <c r="H8910" t="s">
        <v>2116</v>
      </c>
      <c r="I8910" t="s">
        <v>70</v>
      </c>
      <c r="J8910" t="s">
        <v>13</v>
      </c>
      <c r="K8910" t="s">
        <v>687</v>
      </c>
      <c r="L8910" t="s">
        <v>68</v>
      </c>
      <c r="N8910" t="str">
        <f>IF(ISBLANK(Sales[[#This Row],[return]]),"No",Sales[[#This Row],[return]])</f>
        <v>No</v>
      </c>
      <c r="O8910" s="2">
        <v>42843</v>
      </c>
      <c r="P8910" s="8" t="str">
        <f>TEXT(DAY(Sales[[#This Row],[OrderDate]]),"ddd")</f>
        <v>Wed</v>
      </c>
      <c r="Q8910" s="8" t="str">
        <f>TEXT(MONTH(Sales[[#This Row],[ShipDate]])*29,"mmm")</f>
        <v>Apr</v>
      </c>
      <c r="R8910">
        <v>1794</v>
      </c>
      <c r="S8910" t="s">
        <v>1868</v>
      </c>
      <c r="T8910" t="s">
        <v>66</v>
      </c>
      <c r="U8910">
        <v>78501</v>
      </c>
      <c r="V8910" s="1">
        <v>0.2</v>
      </c>
      <c r="W8910">
        <v>5</v>
      </c>
      <c r="X8910">
        <v>3</v>
      </c>
      <c r="Y8910">
        <v>16</v>
      </c>
      <c r="AD8910"/>
    </row>
    <row r="8911" spans="1:30" x14ac:dyDescent="0.25">
      <c r="A8911" t="s">
        <v>24</v>
      </c>
      <c r="B8911" s="2">
        <v>42847</v>
      </c>
      <c r="C8911" s="35">
        <f>YEAR(Sales[[#This Row],[ShipDate]])</f>
        <v>2017</v>
      </c>
      <c r="D8911" t="s">
        <v>19</v>
      </c>
      <c r="E8911" t="s">
        <v>31</v>
      </c>
      <c r="F8911" t="s">
        <v>50</v>
      </c>
      <c r="G8911" t="s">
        <v>25</v>
      </c>
      <c r="H8911" t="s">
        <v>2116</v>
      </c>
      <c r="I8911" t="s">
        <v>70</v>
      </c>
      <c r="J8911" t="s">
        <v>13</v>
      </c>
      <c r="K8911" t="s">
        <v>687</v>
      </c>
      <c r="L8911" t="s">
        <v>68</v>
      </c>
      <c r="N8911" t="str">
        <f>IF(ISBLANK(Sales[[#This Row],[return]]),"No",Sales[[#This Row],[return]])</f>
        <v>No</v>
      </c>
      <c r="O8911" s="2">
        <v>42843</v>
      </c>
      <c r="P8911" s="8" t="str">
        <f>TEXT(DAY(Sales[[#This Row],[OrderDate]]),"ddd")</f>
        <v>Wed</v>
      </c>
      <c r="Q8911" s="8" t="str">
        <f>TEXT(MONTH(Sales[[#This Row],[ShipDate]])*29,"mmm")</f>
        <v>Apr</v>
      </c>
      <c r="R8911">
        <v>696</v>
      </c>
      <c r="S8911" t="s">
        <v>1833</v>
      </c>
      <c r="T8911" t="s">
        <v>66</v>
      </c>
      <c r="U8911">
        <v>78501</v>
      </c>
      <c r="V8911" s="1">
        <v>0.8</v>
      </c>
      <c r="W8911">
        <v>-2</v>
      </c>
      <c r="X8911">
        <v>1</v>
      </c>
      <c r="Y8911">
        <v>1</v>
      </c>
      <c r="AD8911"/>
    </row>
    <row r="8912" spans="1:30" x14ac:dyDescent="0.25">
      <c r="A8912" t="s">
        <v>24</v>
      </c>
      <c r="B8912" s="2">
        <v>42847</v>
      </c>
      <c r="C8912" s="35">
        <f>YEAR(Sales[[#This Row],[ShipDate]])</f>
        <v>2017</v>
      </c>
      <c r="D8912" t="s">
        <v>19</v>
      </c>
      <c r="E8912" t="s">
        <v>31</v>
      </c>
      <c r="F8912" t="s">
        <v>50</v>
      </c>
      <c r="G8912" t="s">
        <v>25</v>
      </c>
      <c r="H8912" t="s">
        <v>2116</v>
      </c>
      <c r="I8912" t="s">
        <v>70</v>
      </c>
      <c r="J8912" t="s">
        <v>13</v>
      </c>
      <c r="K8912" t="s">
        <v>687</v>
      </c>
      <c r="L8912" t="s">
        <v>68</v>
      </c>
      <c r="N8912" t="str">
        <f>IF(ISBLANK(Sales[[#This Row],[return]]),"No",Sales[[#This Row],[return]])</f>
        <v>No</v>
      </c>
      <c r="O8912" s="2">
        <v>42843</v>
      </c>
      <c r="P8912" s="8" t="str">
        <f>TEXT(DAY(Sales[[#This Row],[OrderDate]]),"ddd")</f>
        <v>Wed</v>
      </c>
      <c r="Q8912" s="8" t="str">
        <f>TEXT(MONTH(Sales[[#This Row],[ShipDate]])*29,"mmm")</f>
        <v>Apr</v>
      </c>
      <c r="R8912">
        <v>711</v>
      </c>
      <c r="S8912" t="s">
        <v>1844</v>
      </c>
      <c r="T8912" t="s">
        <v>66</v>
      </c>
      <c r="U8912">
        <v>78501</v>
      </c>
      <c r="V8912" s="1">
        <v>0.8</v>
      </c>
      <c r="W8912">
        <v>-7</v>
      </c>
      <c r="X8912">
        <v>2</v>
      </c>
      <c r="Y8912">
        <v>4</v>
      </c>
      <c r="AD8912"/>
    </row>
    <row r="8913" spans="1:30" x14ac:dyDescent="0.25">
      <c r="A8913" t="s">
        <v>24</v>
      </c>
      <c r="B8913" s="2">
        <v>42847</v>
      </c>
      <c r="C8913" s="35">
        <f>YEAR(Sales[[#This Row],[ShipDate]])</f>
        <v>2017</v>
      </c>
      <c r="D8913" t="s">
        <v>19</v>
      </c>
      <c r="E8913" t="s">
        <v>31</v>
      </c>
      <c r="F8913" t="s">
        <v>99</v>
      </c>
      <c r="G8913" t="s">
        <v>46</v>
      </c>
      <c r="H8913" t="s">
        <v>2116</v>
      </c>
      <c r="I8913" t="s">
        <v>70</v>
      </c>
      <c r="J8913" t="s">
        <v>13</v>
      </c>
      <c r="K8913" t="s">
        <v>687</v>
      </c>
      <c r="L8913" t="s">
        <v>68</v>
      </c>
      <c r="N8913" t="str">
        <f>IF(ISBLANK(Sales[[#This Row],[return]]),"No",Sales[[#This Row],[return]])</f>
        <v>No</v>
      </c>
      <c r="O8913" s="2">
        <v>42843</v>
      </c>
      <c r="P8913" s="8" t="str">
        <f>TEXT(DAY(Sales[[#This Row],[OrderDate]]),"ddd")</f>
        <v>Wed</v>
      </c>
      <c r="Q8913" s="8" t="str">
        <f>TEXT(MONTH(Sales[[#This Row],[ShipDate]])*29,"mmm")</f>
        <v>Apr</v>
      </c>
      <c r="R8913">
        <v>1580</v>
      </c>
      <c r="S8913" t="s">
        <v>2416</v>
      </c>
      <c r="T8913" t="s">
        <v>66</v>
      </c>
      <c r="U8913">
        <v>78501</v>
      </c>
      <c r="V8913" s="1">
        <v>0.2</v>
      </c>
      <c r="W8913">
        <v>8</v>
      </c>
      <c r="X8913">
        <v>2</v>
      </c>
      <c r="Y8913">
        <v>41</v>
      </c>
      <c r="AD8913"/>
    </row>
    <row r="8914" spans="1:30" x14ac:dyDescent="0.25">
      <c r="A8914" t="s">
        <v>24</v>
      </c>
      <c r="B8914" s="2">
        <v>42847</v>
      </c>
      <c r="C8914" s="35">
        <f>YEAR(Sales[[#This Row],[ShipDate]])</f>
        <v>2017</v>
      </c>
      <c r="D8914" t="s">
        <v>19</v>
      </c>
      <c r="E8914" t="s">
        <v>31</v>
      </c>
      <c r="F8914" t="s">
        <v>48</v>
      </c>
      <c r="G8914" t="s">
        <v>46</v>
      </c>
      <c r="H8914" t="s">
        <v>2116</v>
      </c>
      <c r="I8914" t="s">
        <v>70</v>
      </c>
      <c r="J8914" t="s">
        <v>13</v>
      </c>
      <c r="K8914" t="s">
        <v>687</v>
      </c>
      <c r="L8914" t="s">
        <v>68</v>
      </c>
      <c r="N8914" t="str">
        <f>IF(ISBLANK(Sales[[#This Row],[return]]),"No",Sales[[#This Row],[return]])</f>
        <v>No</v>
      </c>
      <c r="O8914" s="2">
        <v>42843</v>
      </c>
      <c r="P8914" s="8" t="str">
        <f>TEXT(DAY(Sales[[#This Row],[OrderDate]]),"ddd")</f>
        <v>Wed</v>
      </c>
      <c r="Q8914" s="8" t="str">
        <f>TEXT(MONTH(Sales[[#This Row],[ShipDate]])*29,"mmm")</f>
        <v>Apr</v>
      </c>
      <c r="R8914">
        <v>1039</v>
      </c>
      <c r="S8914" t="s">
        <v>2872</v>
      </c>
      <c r="T8914" t="s">
        <v>66</v>
      </c>
      <c r="U8914">
        <v>78501</v>
      </c>
      <c r="V8914" s="1">
        <v>0.2</v>
      </c>
      <c r="W8914">
        <v>6</v>
      </c>
      <c r="X8914">
        <v>2</v>
      </c>
      <c r="Y8914">
        <v>98</v>
      </c>
      <c r="AD8914"/>
    </row>
    <row r="8915" spans="1:30" x14ac:dyDescent="0.25">
      <c r="A8915" t="s">
        <v>24</v>
      </c>
      <c r="B8915" s="2">
        <v>42847</v>
      </c>
      <c r="C8915" s="35">
        <f>YEAR(Sales[[#This Row],[ShipDate]])</f>
        <v>2017</v>
      </c>
      <c r="D8915" t="s">
        <v>19</v>
      </c>
      <c r="E8915" t="s">
        <v>31</v>
      </c>
      <c r="F8915" t="s">
        <v>48</v>
      </c>
      <c r="G8915" t="s">
        <v>46</v>
      </c>
      <c r="H8915" t="s">
        <v>2116</v>
      </c>
      <c r="I8915" t="s">
        <v>70</v>
      </c>
      <c r="J8915" t="s">
        <v>13</v>
      </c>
      <c r="K8915" t="s">
        <v>687</v>
      </c>
      <c r="L8915" t="s">
        <v>68</v>
      </c>
      <c r="N8915" t="str">
        <f>IF(ISBLANK(Sales[[#This Row],[return]]),"No",Sales[[#This Row],[return]])</f>
        <v>No</v>
      </c>
      <c r="O8915" s="2">
        <v>42843</v>
      </c>
      <c r="P8915" s="8" t="str">
        <f>TEXT(DAY(Sales[[#This Row],[OrderDate]]),"ddd")</f>
        <v>Wed</v>
      </c>
      <c r="Q8915" s="8" t="str">
        <f>TEXT(MONTH(Sales[[#This Row],[ShipDate]])*29,"mmm")</f>
        <v>Apr</v>
      </c>
      <c r="R8915">
        <v>779</v>
      </c>
      <c r="S8915" t="s">
        <v>2447</v>
      </c>
      <c r="T8915" t="s">
        <v>66</v>
      </c>
      <c r="U8915">
        <v>78501</v>
      </c>
      <c r="V8915" s="1">
        <v>0.2</v>
      </c>
      <c r="W8915">
        <v>24</v>
      </c>
      <c r="X8915">
        <v>4</v>
      </c>
      <c r="Y8915">
        <v>245</v>
      </c>
      <c r="AD8915"/>
    </row>
    <row r="8916" spans="1:30" x14ac:dyDescent="0.25">
      <c r="A8916" t="s">
        <v>40</v>
      </c>
      <c r="B8916" s="2">
        <v>42891</v>
      </c>
      <c r="C8916" s="35">
        <f>YEAR(Sales[[#This Row],[ShipDate]])</f>
        <v>2017</v>
      </c>
      <c r="D8916" t="s">
        <v>36</v>
      </c>
      <c r="E8916" t="s">
        <v>31</v>
      </c>
      <c r="F8916" t="s">
        <v>59</v>
      </c>
      <c r="G8916" t="s">
        <v>25</v>
      </c>
      <c r="H8916" t="s">
        <v>336</v>
      </c>
      <c r="I8916" t="s">
        <v>70</v>
      </c>
      <c r="J8916" t="s">
        <v>13</v>
      </c>
      <c r="K8916" t="s">
        <v>2599</v>
      </c>
      <c r="L8916" t="s">
        <v>68</v>
      </c>
      <c r="N8916" t="str">
        <f>IF(ISBLANK(Sales[[#This Row],[return]]),"No",Sales[[#This Row],[return]])</f>
        <v>No</v>
      </c>
      <c r="O8916" s="2">
        <v>42887</v>
      </c>
      <c r="P8916" s="8" t="str">
        <f>TEXT(DAY(Sales[[#This Row],[OrderDate]]),"ddd")</f>
        <v>Sun</v>
      </c>
      <c r="Q8916" s="8" t="str">
        <f>TEXT(MONTH(Sales[[#This Row],[ShipDate]])*29,"mmm")</f>
        <v>Jun</v>
      </c>
      <c r="R8916">
        <v>1722</v>
      </c>
      <c r="S8916" t="s">
        <v>2825</v>
      </c>
      <c r="T8916" t="s">
        <v>66</v>
      </c>
      <c r="U8916">
        <v>78207</v>
      </c>
      <c r="V8916" s="1">
        <v>0.2</v>
      </c>
      <c r="W8916">
        <v>13</v>
      </c>
      <c r="X8916">
        <v>10</v>
      </c>
      <c r="Y8916">
        <v>42</v>
      </c>
      <c r="AD8916"/>
    </row>
    <row r="8917" spans="1:30" x14ac:dyDescent="0.25">
      <c r="A8917" t="s">
        <v>40</v>
      </c>
      <c r="B8917" s="2">
        <v>42891</v>
      </c>
      <c r="C8917" s="35">
        <f>YEAR(Sales[[#This Row],[ShipDate]])</f>
        <v>2017</v>
      </c>
      <c r="D8917" t="s">
        <v>36</v>
      </c>
      <c r="E8917" t="s">
        <v>31</v>
      </c>
      <c r="F8917" t="s">
        <v>50</v>
      </c>
      <c r="G8917" t="s">
        <v>25</v>
      </c>
      <c r="H8917" t="s">
        <v>336</v>
      </c>
      <c r="I8917" t="s">
        <v>70</v>
      </c>
      <c r="J8917" t="s">
        <v>13</v>
      </c>
      <c r="K8917" t="s">
        <v>2599</v>
      </c>
      <c r="L8917" t="s">
        <v>68</v>
      </c>
      <c r="N8917" t="str">
        <f>IF(ISBLANK(Sales[[#This Row],[return]]),"No",Sales[[#This Row],[return]])</f>
        <v>No</v>
      </c>
      <c r="O8917" s="2">
        <v>42887</v>
      </c>
      <c r="P8917" s="8" t="str">
        <f>TEXT(DAY(Sales[[#This Row],[OrderDate]]),"ddd")</f>
        <v>Sun</v>
      </c>
      <c r="Q8917" s="8" t="str">
        <f>TEXT(MONTH(Sales[[#This Row],[ShipDate]])*29,"mmm")</f>
        <v>Jun</v>
      </c>
      <c r="R8917">
        <v>263</v>
      </c>
      <c r="S8917" t="s">
        <v>370</v>
      </c>
      <c r="T8917" t="s">
        <v>66</v>
      </c>
      <c r="U8917">
        <v>78207</v>
      </c>
      <c r="V8917" s="1">
        <v>0.8</v>
      </c>
      <c r="W8917">
        <v>-9</v>
      </c>
      <c r="X8917">
        <v>8</v>
      </c>
      <c r="Y8917">
        <v>6</v>
      </c>
      <c r="AD8917"/>
    </row>
    <row r="8918" spans="1:30" x14ac:dyDescent="0.25">
      <c r="A8918" t="s">
        <v>40</v>
      </c>
      <c r="B8918" s="2">
        <v>43101</v>
      </c>
      <c r="C8918" s="35">
        <f>YEAR(Sales[[#This Row],[ShipDate]])</f>
        <v>2018</v>
      </c>
      <c r="D8918" t="s">
        <v>36</v>
      </c>
      <c r="E8918" t="s">
        <v>69</v>
      </c>
      <c r="F8918" t="s">
        <v>39</v>
      </c>
      <c r="G8918" t="s">
        <v>25</v>
      </c>
      <c r="H8918" t="s">
        <v>164</v>
      </c>
      <c r="I8918" t="s">
        <v>120</v>
      </c>
      <c r="J8918" t="s">
        <v>13</v>
      </c>
      <c r="K8918" t="s">
        <v>2945</v>
      </c>
      <c r="L8918" t="s">
        <v>68</v>
      </c>
      <c r="N8918" t="str">
        <f>IF(ISBLANK(Sales[[#This Row],[return]]),"No",Sales[[#This Row],[return]])</f>
        <v>No</v>
      </c>
      <c r="O8918" s="2">
        <v>43096</v>
      </c>
      <c r="P8918" s="8" t="str">
        <f>TEXT(DAY(Sales[[#This Row],[OrderDate]]),"ddd")</f>
        <v>Fri</v>
      </c>
      <c r="Q8918" s="8" t="str">
        <f>TEXT(MONTH(Sales[[#This Row],[ShipDate]])*29,"mmm")</f>
        <v>Jan</v>
      </c>
      <c r="R8918">
        <v>1514</v>
      </c>
      <c r="S8918" t="s">
        <v>2137</v>
      </c>
      <c r="T8918" t="s">
        <v>66</v>
      </c>
      <c r="U8918">
        <v>60610</v>
      </c>
      <c r="V8918" s="1">
        <v>0.2</v>
      </c>
      <c r="W8918">
        <v>-3</v>
      </c>
      <c r="X8918">
        <v>3</v>
      </c>
      <c r="Y8918">
        <v>13</v>
      </c>
      <c r="AD8918"/>
    </row>
    <row r="8919" spans="1:30" x14ac:dyDescent="0.25">
      <c r="A8919" t="s">
        <v>24</v>
      </c>
      <c r="B8919" s="2">
        <v>42905</v>
      </c>
      <c r="C8919" s="35">
        <f>YEAR(Sales[[#This Row],[ShipDate]])</f>
        <v>2017</v>
      </c>
      <c r="D8919" t="s">
        <v>113</v>
      </c>
      <c r="E8919" t="s">
        <v>18</v>
      </c>
      <c r="F8919" t="s">
        <v>50</v>
      </c>
      <c r="G8919" t="s">
        <v>25</v>
      </c>
      <c r="H8919" t="s">
        <v>146</v>
      </c>
      <c r="I8919" t="s">
        <v>149</v>
      </c>
      <c r="J8919" t="s">
        <v>13</v>
      </c>
      <c r="K8919" t="s">
        <v>283</v>
      </c>
      <c r="L8919" t="s">
        <v>92</v>
      </c>
      <c r="N8919" t="str">
        <f>IF(ISBLANK(Sales[[#This Row],[return]]),"No",Sales[[#This Row],[return]])</f>
        <v>No</v>
      </c>
      <c r="O8919" s="2">
        <v>42902</v>
      </c>
      <c r="P8919" s="8" t="str">
        <f>TEXT(DAY(Sales[[#This Row],[OrderDate]]),"ddd")</f>
        <v>Mon</v>
      </c>
      <c r="Q8919" s="8" t="str">
        <f>TEXT(MONTH(Sales[[#This Row],[ShipDate]])*29,"mmm")</f>
        <v>Jun</v>
      </c>
      <c r="R8919">
        <v>651</v>
      </c>
      <c r="S8919" t="s">
        <v>802</v>
      </c>
      <c r="T8919" t="s">
        <v>90</v>
      </c>
      <c r="U8919">
        <v>10009</v>
      </c>
      <c r="V8919" s="1">
        <v>0.2</v>
      </c>
      <c r="W8919">
        <v>1144</v>
      </c>
      <c r="X8919">
        <v>3</v>
      </c>
      <c r="Y8919">
        <v>3050</v>
      </c>
      <c r="AD8919"/>
    </row>
    <row r="8920" spans="1:30" x14ac:dyDescent="0.25">
      <c r="A8920" t="s">
        <v>24</v>
      </c>
      <c r="B8920" s="2">
        <v>42905</v>
      </c>
      <c r="C8920" s="35">
        <f>YEAR(Sales[[#This Row],[ShipDate]])</f>
        <v>2017</v>
      </c>
      <c r="D8920" t="s">
        <v>113</v>
      </c>
      <c r="E8920" t="s">
        <v>18</v>
      </c>
      <c r="F8920" t="s">
        <v>48</v>
      </c>
      <c r="G8920" t="s">
        <v>46</v>
      </c>
      <c r="H8920" t="s">
        <v>146</v>
      </c>
      <c r="I8920" t="s">
        <v>149</v>
      </c>
      <c r="J8920" t="s">
        <v>13</v>
      </c>
      <c r="K8920" t="s">
        <v>283</v>
      </c>
      <c r="L8920" t="s">
        <v>92</v>
      </c>
      <c r="N8920" t="str">
        <f>IF(ISBLANK(Sales[[#This Row],[return]]),"No",Sales[[#This Row],[return]])</f>
        <v>No</v>
      </c>
      <c r="O8920" s="2">
        <v>42902</v>
      </c>
      <c r="P8920" s="8" t="str">
        <f>TEXT(DAY(Sales[[#This Row],[OrderDate]]),"ddd")</f>
        <v>Mon</v>
      </c>
      <c r="Q8920" s="8" t="str">
        <f>TEXT(MONTH(Sales[[#This Row],[ShipDate]])*29,"mmm")</f>
        <v>Jun</v>
      </c>
      <c r="R8920">
        <v>1335</v>
      </c>
      <c r="S8920" t="s">
        <v>2342</v>
      </c>
      <c r="T8920" t="s">
        <v>90</v>
      </c>
      <c r="U8920">
        <v>10009</v>
      </c>
      <c r="V8920" s="1">
        <v>0</v>
      </c>
      <c r="W8920">
        <v>33</v>
      </c>
      <c r="X8920">
        <v>2</v>
      </c>
      <c r="Y8920">
        <v>134</v>
      </c>
      <c r="AD8920"/>
    </row>
    <row r="8921" spans="1:30" x14ac:dyDescent="0.25">
      <c r="A8921" t="s">
        <v>40</v>
      </c>
      <c r="B8921" s="2">
        <v>42860</v>
      </c>
      <c r="C8921" s="35">
        <f>YEAR(Sales[[#This Row],[ShipDate]])</f>
        <v>2017</v>
      </c>
      <c r="D8921" t="s">
        <v>36</v>
      </c>
      <c r="E8921" t="s">
        <v>69</v>
      </c>
      <c r="F8921" t="s">
        <v>23</v>
      </c>
      <c r="G8921" t="s">
        <v>11</v>
      </c>
      <c r="H8921" t="s">
        <v>164</v>
      </c>
      <c r="I8921" t="s">
        <v>120</v>
      </c>
      <c r="J8921" t="s">
        <v>13</v>
      </c>
      <c r="K8921" t="s">
        <v>165</v>
      </c>
      <c r="L8921" t="s">
        <v>68</v>
      </c>
      <c r="N8921" t="str">
        <f>IF(ISBLANK(Sales[[#This Row],[return]]),"No",Sales[[#This Row],[return]])</f>
        <v>No</v>
      </c>
      <c r="O8921" s="2">
        <v>42855</v>
      </c>
      <c r="P8921" s="8" t="str">
        <f>TEXT(DAY(Sales[[#This Row],[OrderDate]]),"ddd")</f>
        <v>Mon</v>
      </c>
      <c r="Q8921" s="8" t="str">
        <f>TEXT(MONTH(Sales[[#This Row],[ShipDate]])*29,"mmm")</f>
        <v>May</v>
      </c>
      <c r="R8921">
        <v>771</v>
      </c>
      <c r="S8921" t="s">
        <v>3092</v>
      </c>
      <c r="T8921" t="s">
        <v>66</v>
      </c>
      <c r="U8921">
        <v>60610</v>
      </c>
      <c r="V8921" s="1">
        <v>0.3</v>
      </c>
      <c r="W8921">
        <v>-15</v>
      </c>
      <c r="X8921">
        <v>5</v>
      </c>
      <c r="Y8921">
        <v>213</v>
      </c>
      <c r="AD8921"/>
    </row>
    <row r="8922" spans="1:30" x14ac:dyDescent="0.25">
      <c r="A8922" t="s">
        <v>40</v>
      </c>
      <c r="B8922" s="2">
        <v>42967</v>
      </c>
      <c r="C8922" s="35">
        <f>YEAR(Sales[[#This Row],[ShipDate]])</f>
        <v>2017</v>
      </c>
      <c r="D8922" t="s">
        <v>36</v>
      </c>
      <c r="E8922" t="s">
        <v>18</v>
      </c>
      <c r="F8922" t="s">
        <v>21</v>
      </c>
      <c r="G8922" t="s">
        <v>11</v>
      </c>
      <c r="H8922" t="s">
        <v>88</v>
      </c>
      <c r="I8922" t="s">
        <v>93</v>
      </c>
      <c r="J8922" t="s">
        <v>13</v>
      </c>
      <c r="K8922" t="s">
        <v>1212</v>
      </c>
      <c r="L8922" t="s">
        <v>92</v>
      </c>
      <c r="N8922" t="str">
        <f>IF(ISBLANK(Sales[[#This Row],[return]]),"No",Sales[[#This Row],[return]])</f>
        <v>No</v>
      </c>
      <c r="O8922" s="2">
        <v>42963</v>
      </c>
      <c r="P8922" s="8" t="str">
        <f>TEXT(DAY(Sales[[#This Row],[OrderDate]]),"ddd")</f>
        <v>Mon</v>
      </c>
      <c r="Q8922" s="8" t="str">
        <f>TEXT(MONTH(Sales[[#This Row],[ShipDate]])*29,"mmm")</f>
        <v>Aug</v>
      </c>
      <c r="R8922">
        <v>1228</v>
      </c>
      <c r="S8922" t="s">
        <v>3111</v>
      </c>
      <c r="T8922" t="s">
        <v>90</v>
      </c>
      <c r="U8922">
        <v>19120</v>
      </c>
      <c r="V8922" s="1">
        <v>0.5</v>
      </c>
      <c r="W8922">
        <v>-205</v>
      </c>
      <c r="X8922">
        <v>3</v>
      </c>
      <c r="Y8922">
        <v>301</v>
      </c>
      <c r="AD8922"/>
    </row>
    <row r="8923" spans="1:30" x14ac:dyDescent="0.25">
      <c r="A8923" t="s">
        <v>40</v>
      </c>
      <c r="B8923" s="2">
        <v>42967</v>
      </c>
      <c r="C8923" s="35">
        <f>YEAR(Sales[[#This Row],[ShipDate]])</f>
        <v>2017</v>
      </c>
      <c r="D8923" t="s">
        <v>36</v>
      </c>
      <c r="E8923" t="s">
        <v>18</v>
      </c>
      <c r="F8923" t="s">
        <v>39</v>
      </c>
      <c r="G8923" t="s">
        <v>25</v>
      </c>
      <c r="H8923" t="s">
        <v>88</v>
      </c>
      <c r="I8923" t="s">
        <v>93</v>
      </c>
      <c r="J8923" t="s">
        <v>13</v>
      </c>
      <c r="K8923" t="s">
        <v>1212</v>
      </c>
      <c r="L8923" t="s">
        <v>92</v>
      </c>
      <c r="N8923" t="str">
        <f>IF(ISBLANK(Sales[[#This Row],[return]]),"No",Sales[[#This Row],[return]])</f>
        <v>No</v>
      </c>
      <c r="O8923" s="2">
        <v>42963</v>
      </c>
      <c r="P8923" s="8" t="str">
        <f>TEXT(DAY(Sales[[#This Row],[OrderDate]]),"ddd")</f>
        <v>Mon</v>
      </c>
      <c r="Q8923" s="8" t="str">
        <f>TEXT(MONTH(Sales[[#This Row],[ShipDate]])*29,"mmm")</f>
        <v>Aug</v>
      </c>
      <c r="R8923">
        <v>935</v>
      </c>
      <c r="S8923" t="s">
        <v>1984</v>
      </c>
      <c r="T8923" t="s">
        <v>90</v>
      </c>
      <c r="U8923">
        <v>19120</v>
      </c>
      <c r="V8923" s="1">
        <v>0.2</v>
      </c>
      <c r="W8923">
        <v>3</v>
      </c>
      <c r="X8923">
        <v>7</v>
      </c>
      <c r="Y8923">
        <v>45</v>
      </c>
      <c r="AD8923"/>
    </row>
    <row r="8924" spans="1:30" x14ac:dyDescent="0.25">
      <c r="A8924" t="s">
        <v>24</v>
      </c>
      <c r="B8924" s="2">
        <v>43005</v>
      </c>
      <c r="C8924" s="35">
        <f>YEAR(Sales[[#This Row],[ShipDate]])</f>
        <v>2017</v>
      </c>
      <c r="D8924" t="s">
        <v>113</v>
      </c>
      <c r="E8924" t="s">
        <v>69</v>
      </c>
      <c r="F8924" t="s">
        <v>48</v>
      </c>
      <c r="G8924" t="s">
        <v>46</v>
      </c>
      <c r="H8924" t="s">
        <v>2080</v>
      </c>
      <c r="I8924" t="s">
        <v>324</v>
      </c>
      <c r="J8924" t="s">
        <v>13</v>
      </c>
      <c r="K8924" t="s">
        <v>2998</v>
      </c>
      <c r="L8924" t="s">
        <v>68</v>
      </c>
      <c r="N8924" t="str">
        <f>IF(ISBLANK(Sales[[#This Row],[return]]),"No",Sales[[#This Row],[return]])</f>
        <v>No</v>
      </c>
      <c r="O8924" s="2">
        <v>43002</v>
      </c>
      <c r="P8924" s="8" t="str">
        <f>TEXT(DAY(Sales[[#This Row],[OrderDate]]),"ddd")</f>
        <v>Tue</v>
      </c>
      <c r="Q8924" s="8" t="str">
        <f>TEXT(MONTH(Sales[[#This Row],[ShipDate]])*29,"mmm")</f>
        <v>Sep</v>
      </c>
      <c r="R8924">
        <v>155</v>
      </c>
      <c r="S8924" t="s">
        <v>2508</v>
      </c>
      <c r="T8924" t="s">
        <v>66</v>
      </c>
      <c r="U8924">
        <v>74012</v>
      </c>
      <c r="V8924" s="1">
        <v>0</v>
      </c>
      <c r="W8924">
        <v>214</v>
      </c>
      <c r="X8924">
        <v>6</v>
      </c>
      <c r="Y8924">
        <v>822</v>
      </c>
      <c r="AD8924"/>
    </row>
    <row r="8925" spans="1:30" x14ac:dyDescent="0.25">
      <c r="A8925" t="s">
        <v>40</v>
      </c>
      <c r="B8925" s="2">
        <v>43068</v>
      </c>
      <c r="C8925" s="35">
        <f>YEAR(Sales[[#This Row],[ShipDate]])</f>
        <v>2017</v>
      </c>
      <c r="D8925" t="s">
        <v>36</v>
      </c>
      <c r="E8925" t="s">
        <v>18</v>
      </c>
      <c r="F8925" t="s">
        <v>45</v>
      </c>
      <c r="G8925" t="s">
        <v>25</v>
      </c>
      <c r="H8925" t="s">
        <v>261</v>
      </c>
      <c r="I8925" t="s">
        <v>58</v>
      </c>
      <c r="J8925" t="s">
        <v>13</v>
      </c>
      <c r="K8925" t="s">
        <v>89</v>
      </c>
      <c r="L8925" t="s">
        <v>17</v>
      </c>
      <c r="N8925" t="str">
        <f>IF(ISBLANK(Sales[[#This Row],[return]]),"No",Sales[[#This Row],[return]])</f>
        <v>No</v>
      </c>
      <c r="O8925" s="2">
        <v>43064</v>
      </c>
      <c r="P8925" s="8" t="str">
        <f>TEXT(DAY(Sales[[#This Row],[OrderDate]]),"ddd")</f>
        <v>Wed</v>
      </c>
      <c r="Q8925" s="8" t="str">
        <f>TEXT(MONTH(Sales[[#This Row],[ShipDate]])*29,"mmm")</f>
        <v>Nov</v>
      </c>
      <c r="R8925">
        <v>1166</v>
      </c>
      <c r="S8925" t="s">
        <v>1969</v>
      </c>
      <c r="T8925" t="s">
        <v>15</v>
      </c>
      <c r="U8925">
        <v>28403</v>
      </c>
      <c r="V8925" s="1">
        <v>0.2</v>
      </c>
      <c r="W8925">
        <v>1</v>
      </c>
      <c r="X8925">
        <v>5</v>
      </c>
      <c r="Y8925">
        <v>13</v>
      </c>
      <c r="AD8925"/>
    </row>
    <row r="8926" spans="1:30" x14ac:dyDescent="0.25">
      <c r="A8926" t="s">
        <v>24</v>
      </c>
      <c r="B8926" s="2">
        <v>43043</v>
      </c>
      <c r="C8926" s="35">
        <f>YEAR(Sales[[#This Row],[ShipDate]])</f>
        <v>2017</v>
      </c>
      <c r="D8926" t="s">
        <v>19</v>
      </c>
      <c r="E8926" t="s">
        <v>31</v>
      </c>
      <c r="F8926" t="s">
        <v>104</v>
      </c>
      <c r="G8926" t="s">
        <v>25</v>
      </c>
      <c r="H8926" t="s">
        <v>2807</v>
      </c>
      <c r="I8926" t="s">
        <v>32</v>
      </c>
      <c r="J8926" t="s">
        <v>13</v>
      </c>
      <c r="K8926" t="s">
        <v>2624</v>
      </c>
      <c r="L8926" t="s">
        <v>30</v>
      </c>
      <c r="N8926" t="str">
        <f>IF(ISBLANK(Sales[[#This Row],[return]]),"No",Sales[[#This Row],[return]])</f>
        <v>No</v>
      </c>
      <c r="O8926" s="2">
        <v>43039</v>
      </c>
      <c r="P8926" s="8" t="str">
        <f>TEXT(DAY(Sales[[#This Row],[OrderDate]]),"ddd")</f>
        <v>Tue</v>
      </c>
      <c r="Q8926" s="8" t="str">
        <f>TEXT(MONTH(Sales[[#This Row],[ShipDate]])*29,"mmm")</f>
        <v>Nov</v>
      </c>
      <c r="R8926">
        <v>1346</v>
      </c>
      <c r="S8926" t="s">
        <v>253</v>
      </c>
      <c r="T8926" t="s">
        <v>28</v>
      </c>
      <c r="U8926">
        <v>93905</v>
      </c>
      <c r="V8926" s="1">
        <v>0</v>
      </c>
      <c r="W8926">
        <v>7</v>
      </c>
      <c r="X8926">
        <v>5</v>
      </c>
      <c r="Y8926">
        <v>15</v>
      </c>
      <c r="AD8926"/>
    </row>
    <row r="8927" spans="1:30" x14ac:dyDescent="0.25">
      <c r="A8927" t="s">
        <v>24</v>
      </c>
      <c r="B8927" s="2">
        <v>43043</v>
      </c>
      <c r="C8927" s="35">
        <f>YEAR(Sales[[#This Row],[ShipDate]])</f>
        <v>2017</v>
      </c>
      <c r="D8927" t="s">
        <v>19</v>
      </c>
      <c r="E8927" t="s">
        <v>31</v>
      </c>
      <c r="F8927" t="s">
        <v>33</v>
      </c>
      <c r="G8927" t="s">
        <v>25</v>
      </c>
      <c r="H8927" t="s">
        <v>2807</v>
      </c>
      <c r="I8927" t="s">
        <v>32</v>
      </c>
      <c r="J8927" t="s">
        <v>13</v>
      </c>
      <c r="K8927" t="s">
        <v>2624</v>
      </c>
      <c r="L8927" t="s">
        <v>30</v>
      </c>
      <c r="N8927" t="str">
        <f>IF(ISBLANK(Sales[[#This Row],[return]]),"No",Sales[[#This Row],[return]])</f>
        <v>No</v>
      </c>
      <c r="O8927" s="2">
        <v>43039</v>
      </c>
      <c r="P8927" s="8" t="str">
        <f>TEXT(DAY(Sales[[#This Row],[OrderDate]]),"ddd")</f>
        <v>Tue</v>
      </c>
      <c r="Q8927" s="8" t="str">
        <f>TEXT(MONTH(Sales[[#This Row],[ShipDate]])*29,"mmm")</f>
        <v>Nov</v>
      </c>
      <c r="R8927">
        <v>179</v>
      </c>
      <c r="S8927" t="s">
        <v>1019</v>
      </c>
      <c r="T8927" t="s">
        <v>28</v>
      </c>
      <c r="U8927">
        <v>93905</v>
      </c>
      <c r="V8927" s="1">
        <v>0</v>
      </c>
      <c r="W8927">
        <v>197</v>
      </c>
      <c r="X8927">
        <v>14</v>
      </c>
      <c r="Y8927">
        <v>427</v>
      </c>
      <c r="AD8927"/>
    </row>
    <row r="8928" spans="1:30" x14ac:dyDescent="0.25">
      <c r="A8928" t="s">
        <v>24</v>
      </c>
      <c r="B8928" s="2">
        <v>43043</v>
      </c>
      <c r="C8928" s="35">
        <f>YEAR(Sales[[#This Row],[ShipDate]])</f>
        <v>2017</v>
      </c>
      <c r="D8928" t="s">
        <v>19</v>
      </c>
      <c r="E8928" t="s">
        <v>31</v>
      </c>
      <c r="F8928" t="s">
        <v>50</v>
      </c>
      <c r="G8928" t="s">
        <v>25</v>
      </c>
      <c r="H8928" t="s">
        <v>2807</v>
      </c>
      <c r="I8928" t="s">
        <v>32</v>
      </c>
      <c r="J8928" t="s">
        <v>13</v>
      </c>
      <c r="K8928" t="s">
        <v>2624</v>
      </c>
      <c r="L8928" t="s">
        <v>30</v>
      </c>
      <c r="N8928" t="str">
        <f>IF(ISBLANK(Sales[[#This Row],[return]]),"No",Sales[[#This Row],[return]])</f>
        <v>No</v>
      </c>
      <c r="O8928" s="2">
        <v>43039</v>
      </c>
      <c r="P8928" s="8" t="str">
        <f>TEXT(DAY(Sales[[#This Row],[OrderDate]]),"ddd")</f>
        <v>Tue</v>
      </c>
      <c r="Q8928" s="8" t="str">
        <f>TEXT(MONTH(Sales[[#This Row],[ShipDate]])*29,"mmm")</f>
        <v>Nov</v>
      </c>
      <c r="R8928">
        <v>1318</v>
      </c>
      <c r="S8928" t="s">
        <v>928</v>
      </c>
      <c r="T8928" t="s">
        <v>28</v>
      </c>
      <c r="U8928">
        <v>93905</v>
      </c>
      <c r="V8928" s="1">
        <v>0.2</v>
      </c>
      <c r="W8928">
        <v>3</v>
      </c>
      <c r="X8928">
        <v>2</v>
      </c>
      <c r="Y8928">
        <v>10</v>
      </c>
      <c r="AD8928"/>
    </row>
    <row r="8929" spans="1:30" x14ac:dyDescent="0.25">
      <c r="A8929" t="s">
        <v>24</v>
      </c>
      <c r="B8929" s="2">
        <v>43043</v>
      </c>
      <c r="C8929" s="35">
        <f>YEAR(Sales[[#This Row],[ShipDate]])</f>
        <v>2017</v>
      </c>
      <c r="D8929" t="s">
        <v>19</v>
      </c>
      <c r="E8929" t="s">
        <v>31</v>
      </c>
      <c r="F8929" t="s">
        <v>50</v>
      </c>
      <c r="G8929" t="s">
        <v>25</v>
      </c>
      <c r="H8929" t="s">
        <v>2807</v>
      </c>
      <c r="I8929" t="s">
        <v>32</v>
      </c>
      <c r="J8929" t="s">
        <v>13</v>
      </c>
      <c r="K8929" t="s">
        <v>2624</v>
      </c>
      <c r="L8929" t="s">
        <v>30</v>
      </c>
      <c r="N8929" t="str">
        <f>IF(ISBLANK(Sales[[#This Row],[return]]),"No",Sales[[#This Row],[return]])</f>
        <v>No</v>
      </c>
      <c r="O8929" s="2">
        <v>43039</v>
      </c>
      <c r="P8929" s="8" t="str">
        <f>TEXT(DAY(Sales[[#This Row],[OrderDate]]),"ddd")</f>
        <v>Tue</v>
      </c>
      <c r="Q8929" s="8" t="str">
        <f>TEXT(MONTH(Sales[[#This Row],[ShipDate]])*29,"mmm")</f>
        <v>Nov</v>
      </c>
      <c r="R8929">
        <v>47</v>
      </c>
      <c r="S8929" t="s">
        <v>3257</v>
      </c>
      <c r="T8929" t="s">
        <v>28</v>
      </c>
      <c r="U8929">
        <v>93905</v>
      </c>
      <c r="V8929" s="1">
        <v>0.2</v>
      </c>
      <c r="W8929">
        <v>9</v>
      </c>
      <c r="X8929">
        <v>5</v>
      </c>
      <c r="Y8929">
        <v>30</v>
      </c>
      <c r="AD8929"/>
    </row>
    <row r="8930" spans="1:30" x14ac:dyDescent="0.25">
      <c r="A8930" t="s">
        <v>24</v>
      </c>
      <c r="B8930" s="2">
        <v>42948</v>
      </c>
      <c r="C8930" s="35">
        <f>YEAR(Sales[[#This Row],[ShipDate]])</f>
        <v>2017</v>
      </c>
      <c r="D8930" t="s">
        <v>113</v>
      </c>
      <c r="E8930" t="s">
        <v>69</v>
      </c>
      <c r="F8930" t="s">
        <v>23</v>
      </c>
      <c r="G8930" t="s">
        <v>11</v>
      </c>
      <c r="H8930" t="s">
        <v>451</v>
      </c>
      <c r="I8930" t="s">
        <v>129</v>
      </c>
      <c r="J8930" t="s">
        <v>13</v>
      </c>
      <c r="K8930" t="s">
        <v>2898</v>
      </c>
      <c r="L8930" t="s">
        <v>68</v>
      </c>
      <c r="N8930" t="str">
        <f>IF(ISBLANK(Sales[[#This Row],[return]]),"No",Sales[[#This Row],[return]])</f>
        <v>No</v>
      </c>
      <c r="O8930" s="2">
        <v>42946</v>
      </c>
      <c r="P8930" s="8" t="str">
        <f>TEXT(DAY(Sales[[#This Row],[OrderDate]]),"ddd")</f>
        <v>Mon</v>
      </c>
      <c r="Q8930" s="8" t="str">
        <f>TEXT(MONTH(Sales[[#This Row],[ShipDate]])*29,"mmm")</f>
        <v>Aug</v>
      </c>
      <c r="R8930">
        <v>767</v>
      </c>
      <c r="S8930" t="s">
        <v>1378</v>
      </c>
      <c r="T8930" t="s">
        <v>66</v>
      </c>
      <c r="U8930">
        <v>55044</v>
      </c>
      <c r="V8930" s="1">
        <v>0</v>
      </c>
      <c r="W8930">
        <v>39</v>
      </c>
      <c r="X8930">
        <v>6</v>
      </c>
      <c r="Y8930">
        <v>156</v>
      </c>
      <c r="AD8930"/>
    </row>
    <row r="8931" spans="1:30" x14ac:dyDescent="0.25">
      <c r="A8931" t="s">
        <v>40</v>
      </c>
      <c r="B8931" s="2">
        <v>43065</v>
      </c>
      <c r="C8931" s="35">
        <f>YEAR(Sales[[#This Row],[ShipDate]])</f>
        <v>2017</v>
      </c>
      <c r="D8931" t="s">
        <v>36</v>
      </c>
      <c r="E8931" t="s">
        <v>69</v>
      </c>
      <c r="F8931" t="s">
        <v>99</v>
      </c>
      <c r="G8931" t="s">
        <v>46</v>
      </c>
      <c r="H8931" t="s">
        <v>1328</v>
      </c>
      <c r="I8931" t="s">
        <v>70</v>
      </c>
      <c r="J8931" t="s">
        <v>13</v>
      </c>
      <c r="K8931" t="s">
        <v>2909</v>
      </c>
      <c r="L8931" t="s">
        <v>68</v>
      </c>
      <c r="N8931" t="str">
        <f>IF(ISBLANK(Sales[[#This Row],[return]]),"No",Sales[[#This Row],[return]])</f>
        <v>No</v>
      </c>
      <c r="O8931" s="2">
        <v>43061</v>
      </c>
      <c r="P8931" s="8" t="str">
        <f>TEXT(DAY(Sales[[#This Row],[OrderDate]]),"ddd")</f>
        <v>Sun</v>
      </c>
      <c r="Q8931" s="8" t="str">
        <f>TEXT(MONTH(Sales[[#This Row],[ShipDate]])*29,"mmm")</f>
        <v>Nov</v>
      </c>
      <c r="R8931">
        <v>1407</v>
      </c>
      <c r="S8931" t="s">
        <v>3052</v>
      </c>
      <c r="T8931" t="s">
        <v>66</v>
      </c>
      <c r="U8931">
        <v>75034</v>
      </c>
      <c r="V8931" s="1">
        <v>0.2</v>
      </c>
      <c r="W8931">
        <v>-1</v>
      </c>
      <c r="X8931">
        <v>4</v>
      </c>
      <c r="Y8931">
        <v>27</v>
      </c>
      <c r="AD8931"/>
    </row>
    <row r="8932" spans="1:30" x14ac:dyDescent="0.25">
      <c r="A8932" t="s">
        <v>40</v>
      </c>
      <c r="B8932" s="2">
        <v>42881</v>
      </c>
      <c r="C8932" s="35">
        <f>YEAR(Sales[[#This Row],[ShipDate]])</f>
        <v>2017</v>
      </c>
      <c r="D8932" t="s">
        <v>19</v>
      </c>
      <c r="E8932" t="s">
        <v>18</v>
      </c>
      <c r="F8932" t="s">
        <v>23</v>
      </c>
      <c r="G8932" t="s">
        <v>11</v>
      </c>
      <c r="H8932" t="s">
        <v>117</v>
      </c>
      <c r="I8932" t="s">
        <v>120</v>
      </c>
      <c r="J8932" t="s">
        <v>13</v>
      </c>
      <c r="K8932" t="s">
        <v>1317</v>
      </c>
      <c r="L8932" t="s">
        <v>68</v>
      </c>
      <c r="N8932" t="str">
        <f>IF(ISBLANK(Sales[[#This Row],[return]]),"No",Sales[[#This Row],[return]])</f>
        <v>No</v>
      </c>
      <c r="O8932" s="2">
        <v>42879</v>
      </c>
      <c r="P8932" s="8" t="str">
        <f>TEXT(DAY(Sales[[#This Row],[OrderDate]]),"ddd")</f>
        <v>Tue</v>
      </c>
      <c r="Q8932" s="8" t="str">
        <f>TEXT(MONTH(Sales[[#This Row],[ShipDate]])*29,"mmm")</f>
        <v>May</v>
      </c>
      <c r="R8932">
        <v>755</v>
      </c>
      <c r="S8932" t="s">
        <v>1310</v>
      </c>
      <c r="T8932" t="s">
        <v>66</v>
      </c>
      <c r="U8932">
        <v>60540</v>
      </c>
      <c r="V8932" s="1">
        <v>0.3</v>
      </c>
      <c r="W8932">
        <v>-164</v>
      </c>
      <c r="X8932">
        <v>7</v>
      </c>
      <c r="Y8932">
        <v>603</v>
      </c>
      <c r="AD8932"/>
    </row>
    <row r="8933" spans="1:30" x14ac:dyDescent="0.25">
      <c r="A8933" t="s">
        <v>40</v>
      </c>
      <c r="B8933" s="2">
        <v>42881</v>
      </c>
      <c r="C8933" s="35">
        <f>YEAR(Sales[[#This Row],[ShipDate]])</f>
        <v>2017</v>
      </c>
      <c r="D8933" t="s">
        <v>19</v>
      </c>
      <c r="E8933" t="s">
        <v>18</v>
      </c>
      <c r="F8933" t="s">
        <v>50</v>
      </c>
      <c r="G8933" t="s">
        <v>25</v>
      </c>
      <c r="H8933" t="s">
        <v>117</v>
      </c>
      <c r="I8933" t="s">
        <v>120</v>
      </c>
      <c r="J8933" t="s">
        <v>13</v>
      </c>
      <c r="K8933" t="s">
        <v>1317</v>
      </c>
      <c r="L8933" t="s">
        <v>68</v>
      </c>
      <c r="N8933" t="str">
        <f>IF(ISBLANK(Sales[[#This Row],[return]]),"No",Sales[[#This Row],[return]])</f>
        <v>No</v>
      </c>
      <c r="O8933" s="2">
        <v>42879</v>
      </c>
      <c r="P8933" s="8" t="str">
        <f>TEXT(DAY(Sales[[#This Row],[OrderDate]]),"ddd")</f>
        <v>Tue</v>
      </c>
      <c r="Q8933" s="8" t="str">
        <f>TEXT(MONTH(Sales[[#This Row],[ShipDate]])*29,"mmm")</f>
        <v>May</v>
      </c>
      <c r="R8933">
        <v>249</v>
      </c>
      <c r="S8933" t="s">
        <v>1963</v>
      </c>
      <c r="T8933" t="s">
        <v>66</v>
      </c>
      <c r="U8933">
        <v>60540</v>
      </c>
      <c r="V8933" s="1">
        <v>0.8</v>
      </c>
      <c r="W8933">
        <v>-13</v>
      </c>
      <c r="X8933">
        <v>6</v>
      </c>
      <c r="Y8933">
        <v>8</v>
      </c>
      <c r="AD8933"/>
    </row>
    <row r="8934" spans="1:30" x14ac:dyDescent="0.25">
      <c r="A8934" t="s">
        <v>10</v>
      </c>
      <c r="B8934" s="2">
        <v>43062</v>
      </c>
      <c r="C8934" s="35">
        <f>YEAR(Sales[[#This Row],[ShipDate]])</f>
        <v>2017</v>
      </c>
      <c r="D8934" t="s">
        <v>19</v>
      </c>
      <c r="E8934" t="s">
        <v>18</v>
      </c>
      <c r="F8934" t="s">
        <v>21</v>
      </c>
      <c r="G8934" t="s">
        <v>11</v>
      </c>
      <c r="H8934" t="s">
        <v>230</v>
      </c>
      <c r="I8934" t="s">
        <v>233</v>
      </c>
      <c r="J8934" t="s">
        <v>13</v>
      </c>
      <c r="K8934" t="s">
        <v>1319</v>
      </c>
      <c r="L8934" t="s">
        <v>30</v>
      </c>
      <c r="N8934" t="str">
        <f>IF(ISBLANK(Sales[[#This Row],[return]]),"No",Sales[[#This Row],[return]])</f>
        <v>No</v>
      </c>
      <c r="O8934" s="2">
        <v>43059</v>
      </c>
      <c r="P8934" s="8" t="str">
        <f>TEXT(DAY(Sales[[#This Row],[OrderDate]]),"ddd")</f>
        <v>Fri</v>
      </c>
      <c r="Q8934" s="8" t="str">
        <f>TEXT(MONTH(Sales[[#This Row],[ShipDate]])*29,"mmm")</f>
        <v>Nov</v>
      </c>
      <c r="R8934">
        <v>1427</v>
      </c>
      <c r="S8934" t="s">
        <v>592</v>
      </c>
      <c r="T8934" t="s">
        <v>28</v>
      </c>
      <c r="U8934">
        <v>80013</v>
      </c>
      <c r="V8934" s="1">
        <v>0.7</v>
      </c>
      <c r="W8934">
        <v>-248</v>
      </c>
      <c r="X8934">
        <v>6</v>
      </c>
      <c r="Y8934">
        <v>146</v>
      </c>
      <c r="AD8934"/>
    </row>
    <row r="8935" spans="1:30" x14ac:dyDescent="0.25">
      <c r="A8935" t="s">
        <v>10</v>
      </c>
      <c r="B8935" s="2">
        <v>43062</v>
      </c>
      <c r="C8935" s="35">
        <f>YEAR(Sales[[#This Row],[ShipDate]])</f>
        <v>2017</v>
      </c>
      <c r="D8935" t="s">
        <v>19</v>
      </c>
      <c r="E8935" t="s">
        <v>18</v>
      </c>
      <c r="F8935" t="s">
        <v>50</v>
      </c>
      <c r="G8935" t="s">
        <v>25</v>
      </c>
      <c r="H8935" t="s">
        <v>230</v>
      </c>
      <c r="I8935" t="s">
        <v>233</v>
      </c>
      <c r="J8935" t="s">
        <v>13</v>
      </c>
      <c r="K8935" t="s">
        <v>1319</v>
      </c>
      <c r="L8935" t="s">
        <v>30</v>
      </c>
      <c r="N8935" t="str">
        <f>IF(ISBLANK(Sales[[#This Row],[return]]),"No",Sales[[#This Row],[return]])</f>
        <v>No</v>
      </c>
      <c r="O8935" s="2">
        <v>43059</v>
      </c>
      <c r="P8935" s="8" t="str">
        <f>TEXT(DAY(Sales[[#This Row],[OrderDate]]),"ddd")</f>
        <v>Fri</v>
      </c>
      <c r="Q8935" s="8" t="str">
        <f>TEXT(MONTH(Sales[[#This Row],[ShipDate]])*29,"mmm")</f>
        <v>Nov</v>
      </c>
      <c r="R8935">
        <v>1636</v>
      </c>
      <c r="S8935" t="s">
        <v>570</v>
      </c>
      <c r="T8935" t="s">
        <v>28</v>
      </c>
      <c r="U8935">
        <v>80013</v>
      </c>
      <c r="V8935" s="1">
        <v>0.7</v>
      </c>
      <c r="W8935">
        <v>-3</v>
      </c>
      <c r="X8935">
        <v>3</v>
      </c>
      <c r="Y8935">
        <v>5</v>
      </c>
      <c r="AD8935"/>
    </row>
    <row r="8936" spans="1:30" x14ac:dyDescent="0.25">
      <c r="A8936" t="s">
        <v>10</v>
      </c>
      <c r="B8936" s="2">
        <v>43062</v>
      </c>
      <c r="C8936" s="35">
        <f>YEAR(Sales[[#This Row],[ShipDate]])</f>
        <v>2017</v>
      </c>
      <c r="D8936" t="s">
        <v>19</v>
      </c>
      <c r="E8936" t="s">
        <v>18</v>
      </c>
      <c r="F8936" t="s">
        <v>50</v>
      </c>
      <c r="G8936" t="s">
        <v>25</v>
      </c>
      <c r="H8936" t="s">
        <v>230</v>
      </c>
      <c r="I8936" t="s">
        <v>233</v>
      </c>
      <c r="J8936" t="s">
        <v>13</v>
      </c>
      <c r="K8936" t="s">
        <v>1319</v>
      </c>
      <c r="L8936" t="s">
        <v>30</v>
      </c>
      <c r="N8936" t="str">
        <f>IF(ISBLANK(Sales[[#This Row],[return]]),"No",Sales[[#This Row],[return]])</f>
        <v>No</v>
      </c>
      <c r="O8936" s="2">
        <v>43059</v>
      </c>
      <c r="P8936" s="8" t="str">
        <f>TEXT(DAY(Sales[[#This Row],[OrderDate]]),"ddd")</f>
        <v>Fri</v>
      </c>
      <c r="Q8936" s="8" t="str">
        <f>TEXT(MONTH(Sales[[#This Row],[ShipDate]])*29,"mmm")</f>
        <v>Nov</v>
      </c>
      <c r="R8936">
        <v>1632</v>
      </c>
      <c r="S8936" t="s">
        <v>2077</v>
      </c>
      <c r="T8936" t="s">
        <v>28</v>
      </c>
      <c r="U8936">
        <v>80013</v>
      </c>
      <c r="V8936" s="1">
        <v>0.7</v>
      </c>
      <c r="W8936">
        <v>-7</v>
      </c>
      <c r="X8936">
        <v>6</v>
      </c>
      <c r="Y8936">
        <v>10</v>
      </c>
      <c r="AD8936"/>
    </row>
    <row r="8937" spans="1:30" x14ac:dyDescent="0.25">
      <c r="A8937" t="s">
        <v>24</v>
      </c>
      <c r="B8937" s="2">
        <v>42935</v>
      </c>
      <c r="C8937" s="35">
        <f>YEAR(Sales[[#This Row],[ShipDate]])</f>
        <v>2017</v>
      </c>
      <c r="D8937" t="s">
        <v>113</v>
      </c>
      <c r="E8937" t="s">
        <v>31</v>
      </c>
      <c r="F8937" t="s">
        <v>59</v>
      </c>
      <c r="G8937" t="s">
        <v>25</v>
      </c>
      <c r="H8937" t="s">
        <v>146</v>
      </c>
      <c r="I8937" t="s">
        <v>149</v>
      </c>
      <c r="J8937" t="s">
        <v>13</v>
      </c>
      <c r="K8937" t="s">
        <v>2599</v>
      </c>
      <c r="L8937" t="s">
        <v>92</v>
      </c>
      <c r="N8937" t="str">
        <f>IF(ISBLANK(Sales[[#This Row],[return]]),"No",Sales[[#This Row],[return]])</f>
        <v>No</v>
      </c>
      <c r="O8937" s="2">
        <v>42932</v>
      </c>
      <c r="P8937" s="8" t="str">
        <f>TEXT(DAY(Sales[[#This Row],[OrderDate]]),"ddd")</f>
        <v>Mon</v>
      </c>
      <c r="Q8937" s="8" t="str">
        <f>TEXT(MONTH(Sales[[#This Row],[ShipDate]])*29,"mmm")</f>
        <v>Jul</v>
      </c>
      <c r="R8937">
        <v>1270</v>
      </c>
      <c r="S8937" t="s">
        <v>2258</v>
      </c>
      <c r="T8937" t="s">
        <v>90</v>
      </c>
      <c r="U8937">
        <v>10035</v>
      </c>
      <c r="V8937" s="1">
        <v>0</v>
      </c>
      <c r="W8937">
        <v>40</v>
      </c>
      <c r="X8937">
        <v>3</v>
      </c>
      <c r="Y8937">
        <v>81</v>
      </c>
      <c r="AD8937"/>
    </row>
    <row r="8938" spans="1:30" x14ac:dyDescent="0.25">
      <c r="A8938" t="s">
        <v>24</v>
      </c>
      <c r="B8938" s="2">
        <v>42935</v>
      </c>
      <c r="C8938" s="35">
        <f>YEAR(Sales[[#This Row],[ShipDate]])</f>
        <v>2017</v>
      </c>
      <c r="D8938" t="s">
        <v>113</v>
      </c>
      <c r="E8938" t="s">
        <v>31</v>
      </c>
      <c r="F8938" t="s">
        <v>99</v>
      </c>
      <c r="G8938" t="s">
        <v>46</v>
      </c>
      <c r="H8938" t="s">
        <v>146</v>
      </c>
      <c r="I8938" t="s">
        <v>149</v>
      </c>
      <c r="J8938" t="s">
        <v>13</v>
      </c>
      <c r="K8938" t="s">
        <v>2599</v>
      </c>
      <c r="L8938" t="s">
        <v>92</v>
      </c>
      <c r="N8938" t="str">
        <f>IF(ISBLANK(Sales[[#This Row],[return]]),"No",Sales[[#This Row],[return]])</f>
        <v>No</v>
      </c>
      <c r="O8938" s="2">
        <v>42932</v>
      </c>
      <c r="P8938" s="8" t="str">
        <f>TEXT(DAY(Sales[[#This Row],[OrderDate]]),"ddd")</f>
        <v>Mon</v>
      </c>
      <c r="Q8938" s="8" t="str">
        <f>TEXT(MONTH(Sales[[#This Row],[ShipDate]])*29,"mmm")</f>
        <v>Jul</v>
      </c>
      <c r="R8938">
        <v>958</v>
      </c>
      <c r="S8938" t="s">
        <v>2458</v>
      </c>
      <c r="T8938" t="s">
        <v>90</v>
      </c>
      <c r="U8938">
        <v>10035</v>
      </c>
      <c r="V8938" s="1">
        <v>0</v>
      </c>
      <c r="W8938">
        <v>192</v>
      </c>
      <c r="X8938">
        <v>10</v>
      </c>
      <c r="Y8938">
        <v>600</v>
      </c>
      <c r="AD8938"/>
    </row>
    <row r="8939" spans="1:30" x14ac:dyDescent="0.25">
      <c r="A8939" t="s">
        <v>40</v>
      </c>
      <c r="B8939" s="2">
        <v>43085</v>
      </c>
      <c r="C8939" s="35">
        <f>YEAR(Sales[[#This Row],[ShipDate]])</f>
        <v>2017</v>
      </c>
      <c r="D8939" t="s">
        <v>36</v>
      </c>
      <c r="E8939" t="s">
        <v>18</v>
      </c>
      <c r="F8939" t="s">
        <v>99</v>
      </c>
      <c r="G8939" t="s">
        <v>46</v>
      </c>
      <c r="H8939" t="s">
        <v>581</v>
      </c>
      <c r="I8939" t="s">
        <v>70</v>
      </c>
      <c r="J8939" t="s">
        <v>13</v>
      </c>
      <c r="K8939" t="s">
        <v>423</v>
      </c>
      <c r="L8939" t="s">
        <v>68</v>
      </c>
      <c r="N8939" t="str">
        <f>IF(ISBLANK(Sales[[#This Row],[return]]),"No",Sales[[#This Row],[return]])</f>
        <v>No</v>
      </c>
      <c r="O8939" s="2">
        <v>43081</v>
      </c>
      <c r="P8939" s="8" t="str">
        <f>TEXT(DAY(Sales[[#This Row],[OrderDate]]),"ddd")</f>
        <v>Thu</v>
      </c>
      <c r="Q8939" s="8" t="str">
        <f>TEXT(MONTH(Sales[[#This Row],[ShipDate]])*29,"mmm")</f>
        <v>Dec</v>
      </c>
      <c r="R8939">
        <v>125</v>
      </c>
      <c r="S8939" t="s">
        <v>2357</v>
      </c>
      <c r="T8939" t="s">
        <v>66</v>
      </c>
      <c r="U8939">
        <v>78745</v>
      </c>
      <c r="V8939" s="1">
        <v>0.2</v>
      </c>
      <c r="W8939">
        <v>6</v>
      </c>
      <c r="X8939">
        <v>4</v>
      </c>
      <c r="Y8939">
        <v>22</v>
      </c>
      <c r="AD8939"/>
    </row>
    <row r="8940" spans="1:30" x14ac:dyDescent="0.25">
      <c r="A8940" t="s">
        <v>40</v>
      </c>
      <c r="B8940" s="2">
        <v>42842</v>
      </c>
      <c r="C8940" s="35">
        <f>YEAR(Sales[[#This Row],[ShipDate]])</f>
        <v>2017</v>
      </c>
      <c r="D8940" t="s">
        <v>36</v>
      </c>
      <c r="E8940" t="s">
        <v>18</v>
      </c>
      <c r="F8940" t="s">
        <v>38</v>
      </c>
      <c r="G8940" t="s">
        <v>11</v>
      </c>
      <c r="H8940" t="s">
        <v>773</v>
      </c>
      <c r="I8940" t="s">
        <v>70</v>
      </c>
      <c r="J8940" t="s">
        <v>13</v>
      </c>
      <c r="K8940" t="s">
        <v>876</v>
      </c>
      <c r="L8940" t="s">
        <v>68</v>
      </c>
      <c r="N8940" t="str">
        <f>IF(ISBLANK(Sales[[#This Row],[return]]),"No",Sales[[#This Row],[return]])</f>
        <v>No</v>
      </c>
      <c r="O8940" s="2">
        <v>42838</v>
      </c>
      <c r="P8940" s="8" t="str">
        <f>TEXT(DAY(Sales[[#This Row],[OrderDate]]),"ddd")</f>
        <v>Fri</v>
      </c>
      <c r="Q8940" s="8" t="str">
        <f>TEXT(MONTH(Sales[[#This Row],[ShipDate]])*29,"mmm")</f>
        <v>Apr</v>
      </c>
      <c r="R8940">
        <v>908</v>
      </c>
      <c r="S8940" t="s">
        <v>3184</v>
      </c>
      <c r="T8940" t="s">
        <v>66</v>
      </c>
      <c r="U8940">
        <v>77340</v>
      </c>
      <c r="V8940" s="1">
        <v>0.3</v>
      </c>
      <c r="W8940">
        <v>-45</v>
      </c>
      <c r="X8940">
        <v>2</v>
      </c>
      <c r="Y8940">
        <v>211</v>
      </c>
      <c r="AD8940"/>
    </row>
    <row r="8941" spans="1:30" x14ac:dyDescent="0.25">
      <c r="A8941" t="s">
        <v>40</v>
      </c>
      <c r="B8941" s="2">
        <v>42842</v>
      </c>
      <c r="C8941" s="35">
        <f>YEAR(Sales[[#This Row],[ShipDate]])</f>
        <v>2017</v>
      </c>
      <c r="D8941" t="s">
        <v>36</v>
      </c>
      <c r="E8941" t="s">
        <v>18</v>
      </c>
      <c r="F8941" t="s">
        <v>38</v>
      </c>
      <c r="G8941" t="s">
        <v>11</v>
      </c>
      <c r="H8941" t="s">
        <v>773</v>
      </c>
      <c r="I8941" t="s">
        <v>70</v>
      </c>
      <c r="J8941" t="s">
        <v>13</v>
      </c>
      <c r="K8941" t="s">
        <v>876</v>
      </c>
      <c r="L8941" t="s">
        <v>68</v>
      </c>
      <c r="N8941" t="str">
        <f>IF(ISBLANK(Sales[[#This Row],[return]]),"No",Sales[[#This Row],[return]])</f>
        <v>No</v>
      </c>
      <c r="O8941" s="2">
        <v>42838</v>
      </c>
      <c r="P8941" s="8" t="str">
        <f>TEXT(DAY(Sales[[#This Row],[OrderDate]]),"ddd")</f>
        <v>Fri</v>
      </c>
      <c r="Q8941" s="8" t="str">
        <f>TEXT(MONTH(Sales[[#This Row],[ShipDate]])*29,"mmm")</f>
        <v>Apr</v>
      </c>
      <c r="R8941">
        <v>427</v>
      </c>
      <c r="S8941" t="s">
        <v>989</v>
      </c>
      <c r="T8941" t="s">
        <v>66</v>
      </c>
      <c r="U8941">
        <v>77340</v>
      </c>
      <c r="V8941" s="1">
        <v>0.3</v>
      </c>
      <c r="W8941">
        <v>-113</v>
      </c>
      <c r="X8941">
        <v>4</v>
      </c>
      <c r="Y8941">
        <v>610</v>
      </c>
      <c r="AD8941"/>
    </row>
    <row r="8942" spans="1:30" x14ac:dyDescent="0.25">
      <c r="A8942" t="s">
        <v>40</v>
      </c>
      <c r="B8942" s="2">
        <v>42842</v>
      </c>
      <c r="C8942" s="35">
        <f>YEAR(Sales[[#This Row],[ShipDate]])</f>
        <v>2017</v>
      </c>
      <c r="D8942" t="s">
        <v>36</v>
      </c>
      <c r="E8942" t="s">
        <v>18</v>
      </c>
      <c r="F8942" t="s">
        <v>48</v>
      </c>
      <c r="G8942" t="s">
        <v>46</v>
      </c>
      <c r="H8942" t="s">
        <v>773</v>
      </c>
      <c r="I8942" t="s">
        <v>70</v>
      </c>
      <c r="J8942" t="s">
        <v>13</v>
      </c>
      <c r="K8942" t="s">
        <v>876</v>
      </c>
      <c r="L8942" t="s">
        <v>68</v>
      </c>
      <c r="N8942" t="str">
        <f>IF(ISBLANK(Sales[[#This Row],[return]]),"No",Sales[[#This Row],[return]])</f>
        <v>No</v>
      </c>
      <c r="O8942" s="2">
        <v>42838</v>
      </c>
      <c r="P8942" s="8" t="str">
        <f>TEXT(DAY(Sales[[#This Row],[OrderDate]]),"ddd")</f>
        <v>Fri</v>
      </c>
      <c r="Q8942" s="8" t="str">
        <f>TEXT(MONTH(Sales[[#This Row],[ShipDate]])*29,"mmm")</f>
        <v>Apr</v>
      </c>
      <c r="R8942">
        <v>145</v>
      </c>
      <c r="S8942" t="s">
        <v>2494</v>
      </c>
      <c r="T8942" t="s">
        <v>66</v>
      </c>
      <c r="U8942">
        <v>77340</v>
      </c>
      <c r="V8942" s="1">
        <v>0.2</v>
      </c>
      <c r="W8942">
        <v>18</v>
      </c>
      <c r="X8942">
        <v>3</v>
      </c>
      <c r="Y8942">
        <v>240</v>
      </c>
      <c r="AD8942"/>
    </row>
    <row r="8943" spans="1:30" x14ac:dyDescent="0.25">
      <c r="A8943" t="s">
        <v>10</v>
      </c>
      <c r="B8943" s="2">
        <v>43085</v>
      </c>
      <c r="C8943" s="35">
        <f>YEAR(Sales[[#This Row],[ShipDate]])</f>
        <v>2017</v>
      </c>
      <c r="D8943" t="s">
        <v>36</v>
      </c>
      <c r="E8943" t="s">
        <v>18</v>
      </c>
      <c r="F8943" t="s">
        <v>45</v>
      </c>
      <c r="G8943" t="s">
        <v>25</v>
      </c>
      <c r="H8943" t="s">
        <v>2227</v>
      </c>
      <c r="I8943" t="s">
        <v>598</v>
      </c>
      <c r="J8943" t="s">
        <v>13</v>
      </c>
      <c r="K8943" t="s">
        <v>1357</v>
      </c>
      <c r="L8943" t="s">
        <v>17</v>
      </c>
      <c r="N8943" t="str">
        <f>IF(ISBLANK(Sales[[#This Row],[return]]),"No",Sales[[#This Row],[return]])</f>
        <v>No</v>
      </c>
      <c r="O8943" s="2">
        <v>43079</v>
      </c>
      <c r="P8943" s="8" t="str">
        <f>TEXT(DAY(Sales[[#This Row],[OrderDate]]),"ddd")</f>
        <v>Tue</v>
      </c>
      <c r="Q8943" s="8" t="str">
        <f>TEXT(MONTH(Sales[[#This Row],[ShipDate]])*29,"mmm")</f>
        <v>Dec</v>
      </c>
      <c r="R8943">
        <v>1508</v>
      </c>
      <c r="S8943" t="s">
        <v>1780</v>
      </c>
      <c r="T8943" t="s">
        <v>15</v>
      </c>
      <c r="U8943">
        <v>30076</v>
      </c>
      <c r="V8943" s="1">
        <v>0</v>
      </c>
      <c r="W8943">
        <v>0</v>
      </c>
      <c r="X8943">
        <v>1</v>
      </c>
      <c r="Y8943">
        <v>2</v>
      </c>
      <c r="AD8943"/>
    </row>
    <row r="8944" spans="1:30" x14ac:dyDescent="0.25">
      <c r="A8944" t="s">
        <v>10</v>
      </c>
      <c r="B8944" s="2">
        <v>43085</v>
      </c>
      <c r="C8944" s="35">
        <f>YEAR(Sales[[#This Row],[ShipDate]])</f>
        <v>2017</v>
      </c>
      <c r="D8944" t="s">
        <v>36</v>
      </c>
      <c r="E8944" t="s">
        <v>18</v>
      </c>
      <c r="F8944" t="s">
        <v>59</v>
      </c>
      <c r="G8944" t="s">
        <v>25</v>
      </c>
      <c r="H8944" t="s">
        <v>2227</v>
      </c>
      <c r="I8944" t="s">
        <v>598</v>
      </c>
      <c r="J8944" t="s">
        <v>13</v>
      </c>
      <c r="K8944" t="s">
        <v>1357</v>
      </c>
      <c r="L8944" t="s">
        <v>17</v>
      </c>
      <c r="N8944" t="str">
        <f>IF(ISBLANK(Sales[[#This Row],[return]]),"No",Sales[[#This Row],[return]])</f>
        <v>No</v>
      </c>
      <c r="O8944" s="2">
        <v>43079</v>
      </c>
      <c r="P8944" s="8" t="str">
        <f>TEXT(DAY(Sales[[#This Row],[OrderDate]]),"ddd")</f>
        <v>Tue</v>
      </c>
      <c r="Q8944" s="8" t="str">
        <f>TEXT(MONTH(Sales[[#This Row],[ShipDate]])*29,"mmm")</f>
        <v>Dec</v>
      </c>
      <c r="R8944">
        <v>1804</v>
      </c>
      <c r="S8944" t="s">
        <v>2238</v>
      </c>
      <c r="T8944" t="s">
        <v>15</v>
      </c>
      <c r="U8944">
        <v>30076</v>
      </c>
      <c r="V8944" s="1">
        <v>0</v>
      </c>
      <c r="W8944">
        <v>12</v>
      </c>
      <c r="X8944">
        <v>4</v>
      </c>
      <c r="Y8944">
        <v>26</v>
      </c>
      <c r="AD8944"/>
    </row>
    <row r="8945" spans="1:30" x14ac:dyDescent="0.25">
      <c r="A8945" t="s">
        <v>10</v>
      </c>
      <c r="B8945" s="2">
        <v>43085</v>
      </c>
      <c r="C8945" s="35">
        <f>YEAR(Sales[[#This Row],[ShipDate]])</f>
        <v>2017</v>
      </c>
      <c r="D8945" t="s">
        <v>36</v>
      </c>
      <c r="E8945" t="s">
        <v>18</v>
      </c>
      <c r="F8945" t="s">
        <v>99</v>
      </c>
      <c r="G8945" t="s">
        <v>46</v>
      </c>
      <c r="H8945" t="s">
        <v>2227</v>
      </c>
      <c r="I8945" t="s">
        <v>598</v>
      </c>
      <c r="J8945" t="s">
        <v>13</v>
      </c>
      <c r="K8945" t="s">
        <v>1357</v>
      </c>
      <c r="L8945" t="s">
        <v>17</v>
      </c>
      <c r="N8945" t="str">
        <f>IF(ISBLANK(Sales[[#This Row],[return]]),"No",Sales[[#This Row],[return]])</f>
        <v>No</v>
      </c>
      <c r="O8945" s="2">
        <v>43079</v>
      </c>
      <c r="P8945" s="8" t="str">
        <f>TEXT(DAY(Sales[[#This Row],[OrderDate]]),"ddd")</f>
        <v>Tue</v>
      </c>
      <c r="Q8945" s="8" t="str">
        <f>TEXT(MONTH(Sales[[#This Row],[ShipDate]])*29,"mmm")</f>
        <v>Dec</v>
      </c>
      <c r="R8945">
        <v>1073</v>
      </c>
      <c r="S8945" t="s">
        <v>2535</v>
      </c>
      <c r="T8945" t="s">
        <v>15</v>
      </c>
      <c r="U8945">
        <v>30076</v>
      </c>
      <c r="V8945" s="1">
        <v>0</v>
      </c>
      <c r="W8945">
        <v>21</v>
      </c>
      <c r="X8945">
        <v>6</v>
      </c>
      <c r="Y8945">
        <v>102</v>
      </c>
      <c r="AD8945"/>
    </row>
    <row r="8946" spans="1:30" x14ac:dyDescent="0.25">
      <c r="A8946" t="s">
        <v>10</v>
      </c>
      <c r="B8946" s="2">
        <v>42882</v>
      </c>
      <c r="C8946" s="35">
        <f>YEAR(Sales[[#This Row],[ShipDate]])</f>
        <v>2017</v>
      </c>
      <c r="D8946" t="s">
        <v>36</v>
      </c>
      <c r="E8946" t="s">
        <v>18</v>
      </c>
      <c r="F8946" t="s">
        <v>52</v>
      </c>
      <c r="G8946" t="s">
        <v>25</v>
      </c>
      <c r="H8946" t="s">
        <v>1642</v>
      </c>
      <c r="I8946" t="s">
        <v>120</v>
      </c>
      <c r="J8946" t="s">
        <v>13</v>
      </c>
      <c r="K8946" t="s">
        <v>179</v>
      </c>
      <c r="L8946" t="s">
        <v>68</v>
      </c>
      <c r="N8946" t="str">
        <f>IF(ISBLANK(Sales[[#This Row],[return]]),"No",Sales[[#This Row],[return]])</f>
        <v>No</v>
      </c>
      <c r="O8946" s="2">
        <v>42876</v>
      </c>
      <c r="P8946" s="8" t="str">
        <f>TEXT(DAY(Sales[[#This Row],[OrderDate]]),"ddd")</f>
        <v>Sat</v>
      </c>
      <c r="Q8946" s="8" t="str">
        <f>TEXT(MONTH(Sales[[#This Row],[ShipDate]])*29,"mmm")</f>
        <v>May</v>
      </c>
      <c r="R8946">
        <v>638</v>
      </c>
      <c r="S8946" t="s">
        <v>223</v>
      </c>
      <c r="T8946" t="s">
        <v>66</v>
      </c>
      <c r="U8946">
        <v>60423</v>
      </c>
      <c r="V8946" s="1">
        <v>0.8</v>
      </c>
      <c r="W8946">
        <v>-53</v>
      </c>
      <c r="X8946">
        <v>8</v>
      </c>
      <c r="Y8946">
        <v>21</v>
      </c>
      <c r="AD8946"/>
    </row>
    <row r="8947" spans="1:30" x14ac:dyDescent="0.25">
      <c r="A8947" t="s">
        <v>40</v>
      </c>
      <c r="B8947" s="2">
        <v>43071</v>
      </c>
      <c r="C8947" s="35">
        <f>YEAR(Sales[[#This Row],[ShipDate]])</f>
        <v>2017</v>
      </c>
      <c r="D8947" t="s">
        <v>36</v>
      </c>
      <c r="E8947" t="s">
        <v>18</v>
      </c>
      <c r="F8947" t="s">
        <v>38</v>
      </c>
      <c r="G8947" t="s">
        <v>11</v>
      </c>
      <c r="H8947" t="s">
        <v>630</v>
      </c>
      <c r="I8947" t="s">
        <v>37</v>
      </c>
      <c r="J8947" t="s">
        <v>13</v>
      </c>
      <c r="K8947" t="s">
        <v>631</v>
      </c>
      <c r="L8947" t="s">
        <v>17</v>
      </c>
      <c r="N8947" t="str">
        <f>IF(ISBLANK(Sales[[#This Row],[return]]),"No",Sales[[#This Row],[return]])</f>
        <v>No</v>
      </c>
      <c r="O8947" s="2">
        <v>43066</v>
      </c>
      <c r="P8947" s="8" t="str">
        <f>TEXT(DAY(Sales[[#This Row],[OrderDate]]),"ddd")</f>
        <v>Fri</v>
      </c>
      <c r="Q8947" s="8" t="str">
        <f>TEXT(MONTH(Sales[[#This Row],[ShipDate]])*29,"mmm")</f>
        <v>Dec</v>
      </c>
      <c r="R8947">
        <v>847</v>
      </c>
      <c r="S8947" t="s">
        <v>632</v>
      </c>
      <c r="T8947" t="s">
        <v>15</v>
      </c>
      <c r="U8947">
        <v>33024</v>
      </c>
      <c r="V8947" s="1">
        <v>0.45</v>
      </c>
      <c r="W8947">
        <v>-157</v>
      </c>
      <c r="X8947">
        <v>3</v>
      </c>
      <c r="Y8947">
        <v>375</v>
      </c>
      <c r="AD8947"/>
    </row>
    <row r="8948" spans="1:30" x14ac:dyDescent="0.25">
      <c r="A8948" t="s">
        <v>40</v>
      </c>
      <c r="B8948" s="2">
        <v>43071</v>
      </c>
      <c r="C8948" s="35">
        <f>YEAR(Sales[[#This Row],[ShipDate]])</f>
        <v>2017</v>
      </c>
      <c r="D8948" t="s">
        <v>36</v>
      </c>
      <c r="E8948" t="s">
        <v>18</v>
      </c>
      <c r="F8948" t="s">
        <v>99</v>
      </c>
      <c r="G8948" t="s">
        <v>46</v>
      </c>
      <c r="H8948" t="s">
        <v>630</v>
      </c>
      <c r="I8948" t="s">
        <v>37</v>
      </c>
      <c r="J8948" t="s">
        <v>13</v>
      </c>
      <c r="K8948" t="s">
        <v>631</v>
      </c>
      <c r="L8948" t="s">
        <v>17</v>
      </c>
      <c r="N8948" t="str">
        <f>IF(ISBLANK(Sales[[#This Row],[return]]),"No",Sales[[#This Row],[return]])</f>
        <v>No</v>
      </c>
      <c r="O8948" s="2">
        <v>43066</v>
      </c>
      <c r="P8948" s="8" t="str">
        <f>TEXT(DAY(Sales[[#This Row],[OrderDate]]),"ddd")</f>
        <v>Fri</v>
      </c>
      <c r="Q8948" s="8" t="str">
        <f>TEXT(MONTH(Sales[[#This Row],[ShipDate]])*29,"mmm")</f>
        <v>Dec</v>
      </c>
      <c r="R8948">
        <v>1021</v>
      </c>
      <c r="S8948" t="s">
        <v>633</v>
      </c>
      <c r="T8948" t="s">
        <v>15</v>
      </c>
      <c r="U8948">
        <v>33024</v>
      </c>
      <c r="V8948" s="1">
        <v>0.2</v>
      </c>
      <c r="W8948">
        <v>-1</v>
      </c>
      <c r="X8948">
        <v>3</v>
      </c>
      <c r="Y8948">
        <v>84</v>
      </c>
      <c r="AD8948"/>
    </row>
    <row r="8949" spans="1:30" x14ac:dyDescent="0.25">
      <c r="A8949" t="s">
        <v>40</v>
      </c>
      <c r="B8949" s="2">
        <v>43340</v>
      </c>
      <c r="C8949" s="35">
        <f>YEAR(Sales[[#This Row],[ShipDate]])</f>
        <v>2018</v>
      </c>
      <c r="D8949" t="s">
        <v>19</v>
      </c>
      <c r="E8949" t="s">
        <v>31</v>
      </c>
      <c r="F8949" t="s">
        <v>45</v>
      </c>
      <c r="G8949" t="s">
        <v>25</v>
      </c>
      <c r="H8949" t="s">
        <v>26</v>
      </c>
      <c r="I8949" t="s">
        <v>32</v>
      </c>
      <c r="J8949" t="s">
        <v>13</v>
      </c>
      <c r="K8949" t="s">
        <v>2655</v>
      </c>
      <c r="L8949" t="s">
        <v>30</v>
      </c>
      <c r="N8949" t="str">
        <f>IF(ISBLANK(Sales[[#This Row],[return]]),"No",Sales[[#This Row],[return]])</f>
        <v>No</v>
      </c>
      <c r="O8949" s="2">
        <v>43338</v>
      </c>
      <c r="P8949" s="8" t="str">
        <f>TEXT(DAY(Sales[[#This Row],[OrderDate]]),"ddd")</f>
        <v>Thu</v>
      </c>
      <c r="Q8949" s="8" t="str">
        <f>TEXT(MONTH(Sales[[#This Row],[ShipDate]])*29,"mmm")</f>
        <v>Aug</v>
      </c>
      <c r="R8949">
        <v>1170</v>
      </c>
      <c r="S8949" t="s">
        <v>239</v>
      </c>
      <c r="T8949" t="s">
        <v>28</v>
      </c>
      <c r="U8949">
        <v>90045</v>
      </c>
      <c r="V8949" s="1">
        <v>0</v>
      </c>
      <c r="W8949">
        <v>4</v>
      </c>
      <c r="X8949">
        <v>2</v>
      </c>
      <c r="Y8949">
        <v>8</v>
      </c>
      <c r="AD8949"/>
    </row>
    <row r="8950" spans="1:30" x14ac:dyDescent="0.25">
      <c r="A8950" t="s">
        <v>24</v>
      </c>
      <c r="B8950" s="2">
        <v>43454</v>
      </c>
      <c r="C8950" s="35">
        <f>YEAR(Sales[[#This Row],[ShipDate]])</f>
        <v>2018</v>
      </c>
      <c r="D8950" t="s">
        <v>19</v>
      </c>
      <c r="E8950" t="s">
        <v>18</v>
      </c>
      <c r="F8950" t="s">
        <v>50</v>
      </c>
      <c r="G8950" t="s">
        <v>25</v>
      </c>
      <c r="H8950" t="s">
        <v>164</v>
      </c>
      <c r="I8950" t="s">
        <v>120</v>
      </c>
      <c r="J8950" t="s">
        <v>13</v>
      </c>
      <c r="K8950" t="s">
        <v>464</v>
      </c>
      <c r="L8950" t="s">
        <v>68</v>
      </c>
      <c r="N8950" t="str">
        <f>IF(ISBLANK(Sales[[#This Row],[return]]),"No",Sales[[#This Row],[return]])</f>
        <v>No</v>
      </c>
      <c r="O8950" s="2">
        <v>43450</v>
      </c>
      <c r="P8950" s="8" t="str">
        <f>TEXT(DAY(Sales[[#This Row],[OrderDate]]),"ddd")</f>
        <v>Mon</v>
      </c>
      <c r="Q8950" s="8" t="str">
        <f>TEXT(MONTH(Sales[[#This Row],[ShipDate]])*29,"mmm")</f>
        <v>Dec</v>
      </c>
      <c r="R8950">
        <v>409</v>
      </c>
      <c r="S8950" t="s">
        <v>749</v>
      </c>
      <c r="T8950" t="s">
        <v>66</v>
      </c>
      <c r="U8950">
        <v>60610</v>
      </c>
      <c r="V8950" s="1">
        <v>0.8</v>
      </c>
      <c r="W8950">
        <v>-8</v>
      </c>
      <c r="X8950">
        <v>3</v>
      </c>
      <c r="Y8950">
        <v>5</v>
      </c>
      <c r="AD8950"/>
    </row>
    <row r="8951" spans="1:30" x14ac:dyDescent="0.25">
      <c r="A8951" t="s">
        <v>40</v>
      </c>
      <c r="B8951" s="2">
        <v>43112</v>
      </c>
      <c r="C8951" s="35">
        <f>YEAR(Sales[[#This Row],[ShipDate]])</f>
        <v>2018</v>
      </c>
      <c r="D8951" t="s">
        <v>36</v>
      </c>
      <c r="E8951" t="s">
        <v>31</v>
      </c>
      <c r="F8951" t="s">
        <v>21</v>
      </c>
      <c r="G8951" t="s">
        <v>11</v>
      </c>
      <c r="H8951" t="s">
        <v>304</v>
      </c>
      <c r="I8951" t="s">
        <v>74</v>
      </c>
      <c r="J8951" t="s">
        <v>13</v>
      </c>
      <c r="K8951" t="s">
        <v>3127</v>
      </c>
      <c r="L8951" t="s">
        <v>68</v>
      </c>
      <c r="N8951" t="str">
        <f>IF(ISBLANK(Sales[[#This Row],[return]]),"No",Sales[[#This Row],[return]])</f>
        <v>No</v>
      </c>
      <c r="O8951" s="2">
        <v>43108</v>
      </c>
      <c r="P8951" s="8" t="str">
        <f>TEXT(DAY(Sales[[#This Row],[OrderDate]]),"ddd")</f>
        <v>Sun</v>
      </c>
      <c r="Q8951" s="8" t="str">
        <f>TEXT(MONTH(Sales[[#This Row],[ShipDate]])*29,"mmm")</f>
        <v>Jan</v>
      </c>
      <c r="R8951">
        <v>168</v>
      </c>
      <c r="S8951" t="s">
        <v>115</v>
      </c>
      <c r="T8951" t="s">
        <v>66</v>
      </c>
      <c r="U8951">
        <v>53132</v>
      </c>
      <c r="V8951" s="1">
        <v>0</v>
      </c>
      <c r="W8951">
        <v>407</v>
      </c>
      <c r="X8951">
        <v>6</v>
      </c>
      <c r="Y8951">
        <v>1566</v>
      </c>
      <c r="AD8951"/>
    </row>
    <row r="8952" spans="1:30" x14ac:dyDescent="0.25">
      <c r="A8952" t="s">
        <v>40</v>
      </c>
      <c r="B8952" s="2">
        <v>43112</v>
      </c>
      <c r="C8952" s="35">
        <f>YEAR(Sales[[#This Row],[ShipDate]])</f>
        <v>2018</v>
      </c>
      <c r="D8952" t="s">
        <v>36</v>
      </c>
      <c r="E8952" t="s">
        <v>31</v>
      </c>
      <c r="F8952" t="s">
        <v>50</v>
      </c>
      <c r="G8952" t="s">
        <v>25</v>
      </c>
      <c r="H8952" t="s">
        <v>304</v>
      </c>
      <c r="I8952" t="s">
        <v>74</v>
      </c>
      <c r="J8952" t="s">
        <v>13</v>
      </c>
      <c r="K8952" t="s">
        <v>3127</v>
      </c>
      <c r="L8952" t="s">
        <v>68</v>
      </c>
      <c r="N8952" t="str">
        <f>IF(ISBLANK(Sales[[#This Row],[return]]),"No",Sales[[#This Row],[return]])</f>
        <v>No</v>
      </c>
      <c r="O8952" s="2">
        <v>43108</v>
      </c>
      <c r="P8952" s="8" t="str">
        <f>TEXT(DAY(Sales[[#This Row],[OrderDate]]),"ddd")</f>
        <v>Sun</v>
      </c>
      <c r="Q8952" s="8" t="str">
        <f>TEXT(MONTH(Sales[[#This Row],[ShipDate]])*29,"mmm")</f>
        <v>Jan</v>
      </c>
      <c r="R8952">
        <v>1287</v>
      </c>
      <c r="S8952" t="s">
        <v>158</v>
      </c>
      <c r="T8952" t="s">
        <v>66</v>
      </c>
      <c r="U8952">
        <v>53132</v>
      </c>
      <c r="V8952" s="1">
        <v>0</v>
      </c>
      <c r="W8952">
        <v>50</v>
      </c>
      <c r="X8952">
        <v>7</v>
      </c>
      <c r="Y8952">
        <v>106</v>
      </c>
      <c r="AD8952"/>
    </row>
    <row r="8953" spans="1:30" x14ac:dyDescent="0.25">
      <c r="A8953" t="s">
        <v>10</v>
      </c>
      <c r="B8953" s="2">
        <v>43352</v>
      </c>
      <c r="C8953" s="35">
        <f>YEAR(Sales[[#This Row],[ShipDate]])</f>
        <v>2018</v>
      </c>
      <c r="D8953" t="s">
        <v>36</v>
      </c>
      <c r="E8953" t="s">
        <v>69</v>
      </c>
      <c r="F8953" t="s">
        <v>43</v>
      </c>
      <c r="G8953" t="s">
        <v>11</v>
      </c>
      <c r="H8953" t="s">
        <v>230</v>
      </c>
      <c r="I8953" t="s">
        <v>120</v>
      </c>
      <c r="J8953" t="s">
        <v>13</v>
      </c>
      <c r="K8953" t="s">
        <v>2929</v>
      </c>
      <c r="L8953" t="s">
        <v>68</v>
      </c>
      <c r="N8953" t="str">
        <f>IF(ISBLANK(Sales[[#This Row],[return]]),"No",Sales[[#This Row],[return]])</f>
        <v>No</v>
      </c>
      <c r="O8953" s="2">
        <v>43346</v>
      </c>
      <c r="P8953" s="8" t="str">
        <f>TEXT(DAY(Sales[[#This Row],[OrderDate]]),"ddd")</f>
        <v>Tue</v>
      </c>
      <c r="Q8953" s="8" t="str">
        <f>TEXT(MONTH(Sales[[#This Row],[ShipDate]])*29,"mmm")</f>
        <v>Sep</v>
      </c>
      <c r="R8953">
        <v>1546</v>
      </c>
      <c r="S8953" t="s">
        <v>3171</v>
      </c>
      <c r="T8953" t="s">
        <v>66</v>
      </c>
      <c r="U8953">
        <v>60505</v>
      </c>
      <c r="V8953" s="1">
        <v>0.6</v>
      </c>
      <c r="W8953">
        <v>-90</v>
      </c>
      <c r="X8953">
        <v>3</v>
      </c>
      <c r="Y8953">
        <v>84</v>
      </c>
      <c r="AD8953"/>
    </row>
    <row r="8954" spans="1:30" x14ac:dyDescent="0.25">
      <c r="A8954" t="s">
        <v>40</v>
      </c>
      <c r="B8954" s="2">
        <v>43302</v>
      </c>
      <c r="C8954" s="35">
        <f>YEAR(Sales[[#This Row],[ShipDate]])</f>
        <v>2018</v>
      </c>
      <c r="D8954" t="s">
        <v>36</v>
      </c>
      <c r="E8954" t="s">
        <v>18</v>
      </c>
      <c r="F8954" t="s">
        <v>48</v>
      </c>
      <c r="G8954" t="s">
        <v>46</v>
      </c>
      <c r="H8954" t="s">
        <v>88</v>
      </c>
      <c r="I8954" t="s">
        <v>93</v>
      </c>
      <c r="J8954" t="s">
        <v>13</v>
      </c>
      <c r="K8954" t="s">
        <v>912</v>
      </c>
      <c r="L8954" t="s">
        <v>92</v>
      </c>
      <c r="N8954" t="str">
        <f>IF(ISBLANK(Sales[[#This Row],[return]]),"No",Sales[[#This Row],[return]])</f>
        <v>No</v>
      </c>
      <c r="O8954" s="2">
        <v>43297</v>
      </c>
      <c r="P8954" s="8" t="str">
        <f>TEXT(DAY(Sales[[#This Row],[OrderDate]]),"ddd")</f>
        <v>Mon</v>
      </c>
      <c r="Q8954" s="8" t="str">
        <f>TEXT(MONTH(Sales[[#This Row],[ShipDate]])*29,"mmm")</f>
        <v>Jul</v>
      </c>
      <c r="R8954">
        <v>1103</v>
      </c>
      <c r="S8954" t="s">
        <v>913</v>
      </c>
      <c r="T8954" t="s">
        <v>90</v>
      </c>
      <c r="U8954">
        <v>19120</v>
      </c>
      <c r="V8954" s="1">
        <v>0.4</v>
      </c>
      <c r="W8954">
        <v>-29</v>
      </c>
      <c r="X8954">
        <v>3</v>
      </c>
      <c r="Y8954">
        <v>144</v>
      </c>
      <c r="AD8954"/>
    </row>
    <row r="8955" spans="1:30" x14ac:dyDescent="0.25">
      <c r="A8955" t="s">
        <v>40</v>
      </c>
      <c r="B8955" s="2">
        <v>43302</v>
      </c>
      <c r="C8955" s="35">
        <f>YEAR(Sales[[#This Row],[ShipDate]])</f>
        <v>2018</v>
      </c>
      <c r="D8955" t="s">
        <v>36</v>
      </c>
      <c r="E8955" t="s">
        <v>18</v>
      </c>
      <c r="F8955" t="s">
        <v>48</v>
      </c>
      <c r="G8955" t="s">
        <v>46</v>
      </c>
      <c r="H8955" t="s">
        <v>88</v>
      </c>
      <c r="I8955" t="s">
        <v>93</v>
      </c>
      <c r="J8955" t="s">
        <v>13</v>
      </c>
      <c r="K8955" t="s">
        <v>912</v>
      </c>
      <c r="L8955" t="s">
        <v>92</v>
      </c>
      <c r="N8955" t="str">
        <f>IF(ISBLANK(Sales[[#This Row],[return]]),"No",Sales[[#This Row],[return]])</f>
        <v>No</v>
      </c>
      <c r="O8955" s="2">
        <v>43297</v>
      </c>
      <c r="P8955" s="8" t="str">
        <f>TEXT(DAY(Sales[[#This Row],[OrderDate]]),"ddd")</f>
        <v>Mon</v>
      </c>
      <c r="Q8955" s="8" t="str">
        <f>TEXT(MONTH(Sales[[#This Row],[ShipDate]])*29,"mmm")</f>
        <v>Jul</v>
      </c>
      <c r="R8955">
        <v>724</v>
      </c>
      <c r="S8955" t="s">
        <v>914</v>
      </c>
      <c r="T8955" t="s">
        <v>90</v>
      </c>
      <c r="U8955">
        <v>19120</v>
      </c>
      <c r="V8955" s="1">
        <v>0.4</v>
      </c>
      <c r="W8955">
        <v>-115</v>
      </c>
      <c r="X8955">
        <v>4</v>
      </c>
      <c r="Y8955">
        <v>494</v>
      </c>
      <c r="AD8955"/>
    </row>
    <row r="8956" spans="1:30" x14ac:dyDescent="0.25">
      <c r="A8956" t="s">
        <v>40</v>
      </c>
      <c r="B8956" s="2">
        <v>43302</v>
      </c>
      <c r="C8956" s="35">
        <f>YEAR(Sales[[#This Row],[ShipDate]])</f>
        <v>2018</v>
      </c>
      <c r="D8956" t="s">
        <v>36</v>
      </c>
      <c r="E8956" t="s">
        <v>18</v>
      </c>
      <c r="F8956" t="s">
        <v>290</v>
      </c>
      <c r="G8956" t="s">
        <v>25</v>
      </c>
      <c r="H8956" t="s">
        <v>88</v>
      </c>
      <c r="I8956" t="s">
        <v>93</v>
      </c>
      <c r="J8956" t="s">
        <v>13</v>
      </c>
      <c r="K8956" t="s">
        <v>912</v>
      </c>
      <c r="L8956" t="s">
        <v>92</v>
      </c>
      <c r="N8956" t="str">
        <f>IF(ISBLANK(Sales[[#This Row],[return]]),"No",Sales[[#This Row],[return]])</f>
        <v>No</v>
      </c>
      <c r="O8956" s="2">
        <v>43297</v>
      </c>
      <c r="P8956" s="8" t="str">
        <f>TEXT(DAY(Sales[[#This Row],[OrderDate]]),"ddd")</f>
        <v>Mon</v>
      </c>
      <c r="Q8956" s="8" t="str">
        <f>TEXT(MONTH(Sales[[#This Row],[ShipDate]])*29,"mmm")</f>
        <v>Jul</v>
      </c>
      <c r="R8956">
        <v>90</v>
      </c>
      <c r="S8956" t="s">
        <v>890</v>
      </c>
      <c r="T8956" t="s">
        <v>90</v>
      </c>
      <c r="U8956">
        <v>19120</v>
      </c>
      <c r="V8956" s="1">
        <v>0.2</v>
      </c>
      <c r="W8956">
        <v>1</v>
      </c>
      <c r="X8956">
        <v>2</v>
      </c>
      <c r="Y8956">
        <v>6</v>
      </c>
      <c r="AD8956"/>
    </row>
    <row r="8957" spans="1:30" x14ac:dyDescent="0.25">
      <c r="A8957" t="s">
        <v>40</v>
      </c>
      <c r="B8957" s="2">
        <v>43390</v>
      </c>
      <c r="C8957" s="35">
        <f>YEAR(Sales[[#This Row],[ShipDate]])</f>
        <v>2018</v>
      </c>
      <c r="D8957" t="s">
        <v>36</v>
      </c>
      <c r="E8957" t="s">
        <v>31</v>
      </c>
      <c r="F8957" t="s">
        <v>43</v>
      </c>
      <c r="G8957" t="s">
        <v>11</v>
      </c>
      <c r="H8957" t="s">
        <v>230</v>
      </c>
      <c r="I8957" t="s">
        <v>233</v>
      </c>
      <c r="J8957" t="s">
        <v>13</v>
      </c>
      <c r="K8957" t="s">
        <v>2740</v>
      </c>
      <c r="L8957" t="s">
        <v>30</v>
      </c>
      <c r="N8957" t="str">
        <f>IF(ISBLANK(Sales[[#This Row],[return]]),"No",Sales[[#This Row],[return]])</f>
        <v>No</v>
      </c>
      <c r="O8957" s="2">
        <v>43386</v>
      </c>
      <c r="P8957" s="8" t="str">
        <f>TEXT(DAY(Sales[[#This Row],[OrderDate]]),"ddd")</f>
        <v>Fri</v>
      </c>
      <c r="Q8957" s="8" t="str">
        <f>TEXT(MONTH(Sales[[#This Row],[ShipDate]])*29,"mmm")</f>
        <v>Oct</v>
      </c>
      <c r="R8957">
        <v>625</v>
      </c>
      <c r="S8957" t="s">
        <v>3210</v>
      </c>
      <c r="T8957" t="s">
        <v>28</v>
      </c>
      <c r="U8957">
        <v>80013</v>
      </c>
      <c r="V8957" s="1">
        <v>0.2</v>
      </c>
      <c r="W8957">
        <v>4</v>
      </c>
      <c r="X8957">
        <v>3</v>
      </c>
      <c r="Y8957">
        <v>25</v>
      </c>
      <c r="AD8957"/>
    </row>
    <row r="8958" spans="1:30" x14ac:dyDescent="0.25">
      <c r="A8958" t="s">
        <v>40</v>
      </c>
      <c r="B8958" s="2">
        <v>43390</v>
      </c>
      <c r="C8958" s="35">
        <f>YEAR(Sales[[#This Row],[ShipDate]])</f>
        <v>2018</v>
      </c>
      <c r="D8958" t="s">
        <v>36</v>
      </c>
      <c r="E8958" t="s">
        <v>31</v>
      </c>
      <c r="F8958" t="s">
        <v>38</v>
      </c>
      <c r="G8958" t="s">
        <v>11</v>
      </c>
      <c r="H8958" t="s">
        <v>230</v>
      </c>
      <c r="I8958" t="s">
        <v>233</v>
      </c>
      <c r="J8958" t="s">
        <v>13</v>
      </c>
      <c r="K8958" t="s">
        <v>2740</v>
      </c>
      <c r="L8958" t="s">
        <v>30</v>
      </c>
      <c r="N8958" t="str">
        <f>IF(ISBLANK(Sales[[#This Row],[return]]),"No",Sales[[#This Row],[return]])</f>
        <v>No</v>
      </c>
      <c r="O8958" s="2">
        <v>43386</v>
      </c>
      <c r="P8958" s="8" t="str">
        <f>TEXT(DAY(Sales[[#This Row],[OrderDate]]),"ddd")</f>
        <v>Fri</v>
      </c>
      <c r="Q8958" s="8" t="str">
        <f>TEXT(MONTH(Sales[[#This Row],[ShipDate]])*29,"mmm")</f>
        <v>Oct</v>
      </c>
      <c r="R8958">
        <v>827</v>
      </c>
      <c r="S8958" t="s">
        <v>578</v>
      </c>
      <c r="T8958" t="s">
        <v>28</v>
      </c>
      <c r="U8958">
        <v>80013</v>
      </c>
      <c r="V8958" s="1">
        <v>0.5</v>
      </c>
      <c r="W8958">
        <v>-466</v>
      </c>
      <c r="X8958">
        <v>5</v>
      </c>
      <c r="Y8958">
        <v>727</v>
      </c>
      <c r="AD8958"/>
    </row>
    <row r="8959" spans="1:30" x14ac:dyDescent="0.25">
      <c r="A8959" t="s">
        <v>40</v>
      </c>
      <c r="B8959" s="2">
        <v>43237</v>
      </c>
      <c r="C8959" s="35">
        <f>YEAR(Sales[[#This Row],[ShipDate]])</f>
        <v>2018</v>
      </c>
      <c r="D8959" t="s">
        <v>36</v>
      </c>
      <c r="E8959" t="s">
        <v>31</v>
      </c>
      <c r="F8959" t="s">
        <v>39</v>
      </c>
      <c r="G8959" t="s">
        <v>25</v>
      </c>
      <c r="H8959" t="s">
        <v>88</v>
      </c>
      <c r="I8959" t="s">
        <v>93</v>
      </c>
      <c r="J8959" t="s">
        <v>13</v>
      </c>
      <c r="K8959" t="s">
        <v>2659</v>
      </c>
      <c r="L8959" t="s">
        <v>92</v>
      </c>
      <c r="N8959" t="str">
        <f>IF(ISBLANK(Sales[[#This Row],[return]]),"No",Sales[[#This Row],[return]])</f>
        <v>No</v>
      </c>
      <c r="O8959" s="2">
        <v>43232</v>
      </c>
      <c r="P8959" s="8" t="str">
        <f>TEXT(DAY(Sales[[#This Row],[OrderDate]]),"ddd")</f>
        <v>Thu</v>
      </c>
      <c r="Q8959" s="8" t="str">
        <f>TEXT(MONTH(Sales[[#This Row],[ShipDate]])*29,"mmm")</f>
        <v>May</v>
      </c>
      <c r="R8959">
        <v>282</v>
      </c>
      <c r="S8959" t="s">
        <v>3148</v>
      </c>
      <c r="T8959" t="s">
        <v>90</v>
      </c>
      <c r="U8959">
        <v>19140</v>
      </c>
      <c r="V8959" s="1">
        <v>0.2</v>
      </c>
      <c r="W8959">
        <v>-20</v>
      </c>
      <c r="X8959">
        <v>2</v>
      </c>
      <c r="Y8959">
        <v>82</v>
      </c>
      <c r="AD8959"/>
    </row>
    <row r="8960" spans="1:30" x14ac:dyDescent="0.25">
      <c r="A8960" t="s">
        <v>40</v>
      </c>
      <c r="B8960" s="2">
        <v>43374</v>
      </c>
      <c r="C8960" s="35">
        <f>YEAR(Sales[[#This Row],[ShipDate]])</f>
        <v>2018</v>
      </c>
      <c r="D8960" t="s">
        <v>19</v>
      </c>
      <c r="E8960" t="s">
        <v>18</v>
      </c>
      <c r="F8960" t="s">
        <v>59</v>
      </c>
      <c r="G8960" t="s">
        <v>25</v>
      </c>
      <c r="H8960" t="s">
        <v>26</v>
      </c>
      <c r="I8960" t="s">
        <v>32</v>
      </c>
      <c r="J8960" t="s">
        <v>13</v>
      </c>
      <c r="K8960" t="s">
        <v>1147</v>
      </c>
      <c r="L8960" t="s">
        <v>30</v>
      </c>
      <c r="N8960" t="str">
        <f>IF(ISBLANK(Sales[[#This Row],[return]]),"No",Sales[[#This Row],[return]])</f>
        <v>No</v>
      </c>
      <c r="O8960" s="2">
        <v>43372</v>
      </c>
      <c r="P8960" s="8" t="str">
        <f>TEXT(DAY(Sales[[#This Row],[OrderDate]]),"ddd")</f>
        <v>Sun</v>
      </c>
      <c r="Q8960" s="8" t="str">
        <f>TEXT(MONTH(Sales[[#This Row],[ShipDate]])*29,"mmm")</f>
        <v>Oct</v>
      </c>
      <c r="R8960">
        <v>1677</v>
      </c>
      <c r="S8960" t="s">
        <v>1931</v>
      </c>
      <c r="T8960" t="s">
        <v>28</v>
      </c>
      <c r="U8960">
        <v>90008</v>
      </c>
      <c r="V8960" s="1">
        <v>0</v>
      </c>
      <c r="W8960">
        <v>9</v>
      </c>
      <c r="X8960">
        <v>1</v>
      </c>
      <c r="Y8960">
        <v>19</v>
      </c>
      <c r="AD8960"/>
    </row>
    <row r="8961" spans="1:30" x14ac:dyDescent="0.25">
      <c r="A8961" t="s">
        <v>24</v>
      </c>
      <c r="B8961" s="2">
        <v>43349</v>
      </c>
      <c r="C8961" s="35">
        <f>YEAR(Sales[[#This Row],[ShipDate]])</f>
        <v>2018</v>
      </c>
      <c r="D8961" t="s">
        <v>113</v>
      </c>
      <c r="E8961" t="s">
        <v>31</v>
      </c>
      <c r="F8961" t="s">
        <v>50</v>
      </c>
      <c r="G8961" t="s">
        <v>25</v>
      </c>
      <c r="H8961" t="s">
        <v>362</v>
      </c>
      <c r="I8961" t="s">
        <v>365</v>
      </c>
      <c r="J8961" t="s">
        <v>13</v>
      </c>
      <c r="K8961" t="s">
        <v>2776</v>
      </c>
      <c r="L8961" t="s">
        <v>17</v>
      </c>
      <c r="N8961" t="str">
        <f>IF(ISBLANK(Sales[[#This Row],[return]]),"No",Sales[[#This Row],[return]])</f>
        <v>No</v>
      </c>
      <c r="O8961" s="2">
        <v>43346</v>
      </c>
      <c r="P8961" s="8" t="str">
        <f>TEXT(DAY(Sales[[#This Row],[OrderDate]]),"ddd")</f>
        <v>Tue</v>
      </c>
      <c r="Q8961" s="8" t="str">
        <f>TEXT(MONTH(Sales[[#This Row],[ShipDate]])*29,"mmm")</f>
        <v>Sep</v>
      </c>
      <c r="R8961">
        <v>795</v>
      </c>
      <c r="S8961" t="s">
        <v>1749</v>
      </c>
      <c r="T8961" t="s">
        <v>15</v>
      </c>
      <c r="U8961">
        <v>71203</v>
      </c>
      <c r="V8961" s="1">
        <v>0</v>
      </c>
      <c r="W8961">
        <v>41</v>
      </c>
      <c r="X8961">
        <v>8</v>
      </c>
      <c r="Y8961">
        <v>87</v>
      </c>
      <c r="AD8961"/>
    </row>
    <row r="8962" spans="1:30" x14ac:dyDescent="0.25">
      <c r="A8962" t="s">
        <v>40</v>
      </c>
      <c r="B8962" s="2">
        <v>43343</v>
      </c>
      <c r="C8962" s="35">
        <f>YEAR(Sales[[#This Row],[ShipDate]])</f>
        <v>2018</v>
      </c>
      <c r="D8962" t="s">
        <v>36</v>
      </c>
      <c r="E8962" t="s">
        <v>31</v>
      </c>
      <c r="F8962" t="s">
        <v>50</v>
      </c>
      <c r="G8962" t="s">
        <v>25</v>
      </c>
      <c r="H8962" t="s">
        <v>146</v>
      </c>
      <c r="I8962" t="s">
        <v>149</v>
      </c>
      <c r="J8962" t="s">
        <v>13</v>
      </c>
      <c r="K8962" t="s">
        <v>2613</v>
      </c>
      <c r="L8962" t="s">
        <v>92</v>
      </c>
      <c r="N8962" t="str">
        <f>IF(ISBLANK(Sales[[#This Row],[return]]),"No",Sales[[#This Row],[return]])</f>
        <v>No</v>
      </c>
      <c r="O8962" s="2">
        <v>43338</v>
      </c>
      <c r="P8962" s="8" t="str">
        <f>TEXT(DAY(Sales[[#This Row],[OrderDate]]),"ddd")</f>
        <v>Thu</v>
      </c>
      <c r="Q8962" s="8" t="str">
        <f>TEXT(MONTH(Sales[[#This Row],[ShipDate]])*29,"mmm")</f>
        <v>Aug</v>
      </c>
      <c r="R8962">
        <v>513</v>
      </c>
      <c r="S8962" t="s">
        <v>1677</v>
      </c>
      <c r="T8962" t="s">
        <v>90</v>
      </c>
      <c r="U8962">
        <v>10024</v>
      </c>
      <c r="V8962" s="1">
        <v>0.2</v>
      </c>
      <c r="W8962">
        <v>46</v>
      </c>
      <c r="X8962">
        <v>8</v>
      </c>
      <c r="Y8962">
        <v>147</v>
      </c>
      <c r="AD8962"/>
    </row>
    <row r="8963" spans="1:30" x14ac:dyDescent="0.25">
      <c r="A8963" t="s">
        <v>10</v>
      </c>
      <c r="B8963" s="2">
        <v>43323</v>
      </c>
      <c r="C8963" s="35">
        <f>YEAR(Sales[[#This Row],[ShipDate]])</f>
        <v>2018</v>
      </c>
      <c r="D8963" t="s">
        <v>36</v>
      </c>
      <c r="E8963" t="s">
        <v>31</v>
      </c>
      <c r="F8963" t="s">
        <v>45</v>
      </c>
      <c r="G8963" t="s">
        <v>25</v>
      </c>
      <c r="H8963" t="s">
        <v>773</v>
      </c>
      <c r="I8963" t="s">
        <v>188</v>
      </c>
      <c r="J8963" t="s">
        <v>13</v>
      </c>
      <c r="K8963" t="s">
        <v>2654</v>
      </c>
      <c r="L8963" t="s">
        <v>17</v>
      </c>
      <c r="N8963" t="str">
        <f>IF(ISBLANK(Sales[[#This Row],[return]]),"No",Sales[[#This Row],[return]])</f>
        <v>No</v>
      </c>
      <c r="O8963" s="2">
        <v>43317</v>
      </c>
      <c r="P8963" s="8" t="str">
        <f>TEXT(DAY(Sales[[#This Row],[OrderDate]]),"ddd")</f>
        <v>Thu</v>
      </c>
      <c r="Q8963" s="8" t="str">
        <f>TEXT(MONTH(Sales[[#This Row],[ShipDate]])*29,"mmm")</f>
        <v>Aug</v>
      </c>
      <c r="R8963">
        <v>360</v>
      </c>
      <c r="S8963" t="s">
        <v>2848</v>
      </c>
      <c r="T8963" t="s">
        <v>15</v>
      </c>
      <c r="U8963">
        <v>35810</v>
      </c>
      <c r="V8963" s="1">
        <v>0</v>
      </c>
      <c r="W8963">
        <v>59</v>
      </c>
      <c r="X8963">
        <v>7</v>
      </c>
      <c r="Y8963">
        <v>197</v>
      </c>
      <c r="AD8963"/>
    </row>
    <row r="8964" spans="1:30" x14ac:dyDescent="0.25">
      <c r="A8964" t="s">
        <v>10</v>
      </c>
      <c r="B8964" s="2">
        <v>43226</v>
      </c>
      <c r="C8964" s="35">
        <f>YEAR(Sales[[#This Row],[ShipDate]])</f>
        <v>2018</v>
      </c>
      <c r="D8964" t="s">
        <v>113</v>
      </c>
      <c r="E8964" t="s">
        <v>31</v>
      </c>
      <c r="F8964" t="s">
        <v>38</v>
      </c>
      <c r="G8964" t="s">
        <v>11</v>
      </c>
      <c r="H8964" t="s">
        <v>12</v>
      </c>
      <c r="I8964" t="s">
        <v>651</v>
      </c>
      <c r="J8964" t="s">
        <v>13</v>
      </c>
      <c r="K8964" t="s">
        <v>2617</v>
      </c>
      <c r="L8964" t="s">
        <v>30</v>
      </c>
      <c r="N8964" t="str">
        <f>IF(ISBLANK(Sales[[#This Row],[return]]),"No",Sales[[#This Row],[return]])</f>
        <v>No</v>
      </c>
      <c r="O8964" s="2">
        <v>43225</v>
      </c>
      <c r="P8964" s="8" t="str">
        <f>TEXT(DAY(Sales[[#This Row],[OrderDate]]),"ddd")</f>
        <v>Thu</v>
      </c>
      <c r="Q8964" s="8" t="str">
        <f>TEXT(MONTH(Sales[[#This Row],[ShipDate]])*29,"mmm")</f>
        <v>May</v>
      </c>
      <c r="R8964">
        <v>736</v>
      </c>
      <c r="S8964" t="s">
        <v>1382</v>
      </c>
      <c r="T8964" t="s">
        <v>28</v>
      </c>
      <c r="U8964">
        <v>89015</v>
      </c>
      <c r="V8964" s="1">
        <v>0</v>
      </c>
      <c r="W8964">
        <v>320</v>
      </c>
      <c r="X8964">
        <v>6</v>
      </c>
      <c r="Y8964">
        <v>1686</v>
      </c>
      <c r="AD8964"/>
    </row>
    <row r="8965" spans="1:30" x14ac:dyDescent="0.25">
      <c r="A8965" t="s">
        <v>10</v>
      </c>
      <c r="B8965" s="2">
        <v>43226</v>
      </c>
      <c r="C8965" s="35">
        <f>YEAR(Sales[[#This Row],[ShipDate]])</f>
        <v>2018</v>
      </c>
      <c r="D8965" t="s">
        <v>113</v>
      </c>
      <c r="E8965" t="s">
        <v>31</v>
      </c>
      <c r="F8965" t="s">
        <v>50</v>
      </c>
      <c r="G8965" t="s">
        <v>25</v>
      </c>
      <c r="H8965" t="s">
        <v>12</v>
      </c>
      <c r="I8965" t="s">
        <v>651</v>
      </c>
      <c r="J8965" t="s">
        <v>13</v>
      </c>
      <c r="K8965" t="s">
        <v>2617</v>
      </c>
      <c r="L8965" t="s">
        <v>30</v>
      </c>
      <c r="N8965" t="str">
        <f>IF(ISBLANK(Sales[[#This Row],[return]]),"No",Sales[[#This Row],[return]])</f>
        <v>No</v>
      </c>
      <c r="O8965" s="2">
        <v>43225</v>
      </c>
      <c r="P8965" s="8" t="str">
        <f>TEXT(DAY(Sales[[#This Row],[OrderDate]]),"ddd")</f>
        <v>Thu</v>
      </c>
      <c r="Q8965" s="8" t="str">
        <f>TEXT(MONTH(Sales[[#This Row],[ShipDate]])*29,"mmm")</f>
        <v>May</v>
      </c>
      <c r="R8965">
        <v>263</v>
      </c>
      <c r="S8965" t="s">
        <v>370</v>
      </c>
      <c r="T8965" t="s">
        <v>28</v>
      </c>
      <c r="U8965">
        <v>89015</v>
      </c>
      <c r="V8965" s="1">
        <v>0.2</v>
      </c>
      <c r="W8965">
        <v>2</v>
      </c>
      <c r="X8965">
        <v>2</v>
      </c>
      <c r="Y8965">
        <v>6</v>
      </c>
      <c r="AD8965"/>
    </row>
    <row r="8966" spans="1:30" x14ac:dyDescent="0.25">
      <c r="A8966" t="s">
        <v>40</v>
      </c>
      <c r="B8966" s="2">
        <v>43216</v>
      </c>
      <c r="C8966" s="35">
        <f>YEAR(Sales[[#This Row],[ShipDate]])</f>
        <v>2018</v>
      </c>
      <c r="D8966" t="s">
        <v>36</v>
      </c>
      <c r="E8966" t="s">
        <v>31</v>
      </c>
      <c r="F8966" t="s">
        <v>39</v>
      </c>
      <c r="G8966" t="s">
        <v>25</v>
      </c>
      <c r="H8966" t="s">
        <v>164</v>
      </c>
      <c r="I8966" t="s">
        <v>120</v>
      </c>
      <c r="J8966" t="s">
        <v>13</v>
      </c>
      <c r="K8966" t="s">
        <v>981</v>
      </c>
      <c r="L8966" t="s">
        <v>68</v>
      </c>
      <c r="N8966" t="str">
        <f>IF(ISBLANK(Sales[[#This Row],[return]]),"No",Sales[[#This Row],[return]])</f>
        <v>No</v>
      </c>
      <c r="O8966" s="2">
        <v>43211</v>
      </c>
      <c r="P8966" s="8" t="str">
        <f>TEXT(DAY(Sales[[#This Row],[OrderDate]]),"ddd")</f>
        <v>Sat</v>
      </c>
      <c r="Q8966" s="8" t="str">
        <f>TEXT(MONTH(Sales[[#This Row],[ShipDate]])*29,"mmm")</f>
        <v>Apr</v>
      </c>
      <c r="R8966">
        <v>636</v>
      </c>
      <c r="S8966" t="s">
        <v>1815</v>
      </c>
      <c r="T8966" t="s">
        <v>66</v>
      </c>
      <c r="U8966">
        <v>60623</v>
      </c>
      <c r="V8966" s="1">
        <v>0.2</v>
      </c>
      <c r="W8966">
        <v>-13</v>
      </c>
      <c r="X8966">
        <v>4</v>
      </c>
      <c r="Y8966">
        <v>102</v>
      </c>
      <c r="AD8966"/>
    </row>
    <row r="8967" spans="1:30" x14ac:dyDescent="0.25">
      <c r="A8967" t="s">
        <v>40</v>
      </c>
      <c r="B8967" s="2">
        <v>43216</v>
      </c>
      <c r="C8967" s="35">
        <f>YEAR(Sales[[#This Row],[ShipDate]])</f>
        <v>2018</v>
      </c>
      <c r="D8967" t="s">
        <v>36</v>
      </c>
      <c r="E8967" t="s">
        <v>31</v>
      </c>
      <c r="F8967" t="s">
        <v>52</v>
      </c>
      <c r="G8967" t="s">
        <v>25</v>
      </c>
      <c r="H8967" t="s">
        <v>164</v>
      </c>
      <c r="I8967" t="s">
        <v>120</v>
      </c>
      <c r="J8967" t="s">
        <v>13</v>
      </c>
      <c r="K8967" t="s">
        <v>981</v>
      </c>
      <c r="L8967" t="s">
        <v>68</v>
      </c>
      <c r="N8967" t="str">
        <f>IF(ISBLANK(Sales[[#This Row],[return]]),"No",Sales[[#This Row],[return]])</f>
        <v>No</v>
      </c>
      <c r="O8967" s="2">
        <v>43211</v>
      </c>
      <c r="P8967" s="8" t="str">
        <f>TEXT(DAY(Sales[[#This Row],[OrderDate]]),"ddd")</f>
        <v>Sat</v>
      </c>
      <c r="Q8967" s="8" t="str">
        <f>TEXT(MONTH(Sales[[#This Row],[ShipDate]])*29,"mmm")</f>
        <v>Apr</v>
      </c>
      <c r="R8967">
        <v>949</v>
      </c>
      <c r="S8967" t="s">
        <v>1902</v>
      </c>
      <c r="T8967" t="s">
        <v>66</v>
      </c>
      <c r="U8967">
        <v>60623</v>
      </c>
      <c r="V8967" s="1">
        <v>0.8</v>
      </c>
      <c r="W8967">
        <v>-127</v>
      </c>
      <c r="X8967">
        <v>3</v>
      </c>
      <c r="Y8967">
        <v>49</v>
      </c>
      <c r="AD8967"/>
    </row>
    <row r="8968" spans="1:30" x14ac:dyDescent="0.25">
      <c r="A8968" t="s">
        <v>40</v>
      </c>
      <c r="B8968" s="2">
        <v>43216</v>
      </c>
      <c r="C8968" s="35">
        <f>YEAR(Sales[[#This Row],[ShipDate]])</f>
        <v>2018</v>
      </c>
      <c r="D8968" t="s">
        <v>36</v>
      </c>
      <c r="E8968" t="s">
        <v>31</v>
      </c>
      <c r="F8968" t="s">
        <v>50</v>
      </c>
      <c r="G8968" t="s">
        <v>25</v>
      </c>
      <c r="H8968" t="s">
        <v>164</v>
      </c>
      <c r="I8968" t="s">
        <v>120</v>
      </c>
      <c r="J8968" t="s">
        <v>13</v>
      </c>
      <c r="K8968" t="s">
        <v>981</v>
      </c>
      <c r="L8968" t="s">
        <v>68</v>
      </c>
      <c r="N8968" t="str">
        <f>IF(ISBLANK(Sales[[#This Row],[return]]),"No",Sales[[#This Row],[return]])</f>
        <v>No</v>
      </c>
      <c r="O8968" s="2">
        <v>43211</v>
      </c>
      <c r="P8968" s="8" t="str">
        <f>TEXT(DAY(Sales[[#This Row],[OrderDate]]),"ddd")</f>
        <v>Sat</v>
      </c>
      <c r="Q8968" s="8" t="str">
        <f>TEXT(MONTH(Sales[[#This Row],[ShipDate]])*29,"mmm")</f>
        <v>Apr</v>
      </c>
      <c r="R8968">
        <v>1261</v>
      </c>
      <c r="S8968" t="s">
        <v>1957</v>
      </c>
      <c r="T8968" t="s">
        <v>66</v>
      </c>
      <c r="U8968">
        <v>60623</v>
      </c>
      <c r="V8968" s="1">
        <v>0.8</v>
      </c>
      <c r="W8968">
        <v>-67</v>
      </c>
      <c r="X8968">
        <v>8</v>
      </c>
      <c r="Y8968">
        <v>45</v>
      </c>
      <c r="AD8968"/>
    </row>
    <row r="8969" spans="1:30" x14ac:dyDescent="0.25">
      <c r="A8969" t="s">
        <v>40</v>
      </c>
      <c r="B8969" s="2">
        <v>43444</v>
      </c>
      <c r="C8969" s="35">
        <f>YEAR(Sales[[#This Row],[ShipDate]])</f>
        <v>2018</v>
      </c>
      <c r="D8969" t="s">
        <v>36</v>
      </c>
      <c r="E8969" t="s">
        <v>69</v>
      </c>
      <c r="F8969" t="s">
        <v>59</v>
      </c>
      <c r="G8969" t="s">
        <v>25</v>
      </c>
      <c r="H8969" t="s">
        <v>26</v>
      </c>
      <c r="I8969" t="s">
        <v>32</v>
      </c>
      <c r="J8969" t="s">
        <v>13</v>
      </c>
      <c r="K8969" t="s">
        <v>2909</v>
      </c>
      <c r="L8969" t="s">
        <v>30</v>
      </c>
      <c r="N8969" t="str">
        <f>IF(ISBLANK(Sales[[#This Row],[return]]),"No",Sales[[#This Row],[return]])</f>
        <v>No</v>
      </c>
      <c r="O8969" s="2">
        <v>43440</v>
      </c>
      <c r="P8969" s="8" t="str">
        <f>TEXT(DAY(Sales[[#This Row],[OrderDate]]),"ddd")</f>
        <v>Fri</v>
      </c>
      <c r="Q8969" s="8" t="str">
        <f>TEXT(MONTH(Sales[[#This Row],[ShipDate]])*29,"mmm")</f>
        <v>Dec</v>
      </c>
      <c r="R8969">
        <v>1775</v>
      </c>
      <c r="S8969" t="s">
        <v>1015</v>
      </c>
      <c r="T8969" t="s">
        <v>28</v>
      </c>
      <c r="U8969">
        <v>90032</v>
      </c>
      <c r="V8969" s="1">
        <v>0</v>
      </c>
      <c r="W8969">
        <v>6</v>
      </c>
      <c r="X8969">
        <v>2</v>
      </c>
      <c r="Y8969">
        <v>13</v>
      </c>
      <c r="AD8969"/>
    </row>
    <row r="8970" spans="1:30" x14ac:dyDescent="0.25">
      <c r="A8970" t="s">
        <v>40</v>
      </c>
      <c r="B8970" s="2">
        <v>43444</v>
      </c>
      <c r="C8970" s="35">
        <f>YEAR(Sales[[#This Row],[ShipDate]])</f>
        <v>2018</v>
      </c>
      <c r="D8970" t="s">
        <v>36</v>
      </c>
      <c r="E8970" t="s">
        <v>69</v>
      </c>
      <c r="F8970" t="s">
        <v>45</v>
      </c>
      <c r="G8970" t="s">
        <v>25</v>
      </c>
      <c r="H8970" t="s">
        <v>26</v>
      </c>
      <c r="I8970" t="s">
        <v>32</v>
      </c>
      <c r="J8970" t="s">
        <v>13</v>
      </c>
      <c r="K8970" t="s">
        <v>2909</v>
      </c>
      <c r="L8970" t="s">
        <v>30</v>
      </c>
      <c r="N8970" t="str">
        <f>IF(ISBLANK(Sales[[#This Row],[return]]),"No",Sales[[#This Row],[return]])</f>
        <v>No</v>
      </c>
      <c r="O8970" s="2">
        <v>43440</v>
      </c>
      <c r="P8970" s="8" t="str">
        <f>TEXT(DAY(Sales[[#This Row],[OrderDate]]),"ddd")</f>
        <v>Fri</v>
      </c>
      <c r="Q8970" s="8" t="str">
        <f>TEXT(MONTH(Sales[[#This Row],[ShipDate]])*29,"mmm")</f>
        <v>Dec</v>
      </c>
      <c r="R8970">
        <v>341</v>
      </c>
      <c r="S8970" t="s">
        <v>2828</v>
      </c>
      <c r="T8970" t="s">
        <v>28</v>
      </c>
      <c r="U8970">
        <v>90032</v>
      </c>
      <c r="V8970" s="1">
        <v>0</v>
      </c>
      <c r="W8970">
        <v>5</v>
      </c>
      <c r="X8970">
        <v>7</v>
      </c>
      <c r="Y8970">
        <v>19</v>
      </c>
      <c r="AD8970"/>
    </row>
    <row r="8971" spans="1:30" x14ac:dyDescent="0.25">
      <c r="A8971" t="s">
        <v>40</v>
      </c>
      <c r="B8971" s="2">
        <v>43444</v>
      </c>
      <c r="C8971" s="35">
        <f>YEAR(Sales[[#This Row],[ShipDate]])</f>
        <v>2018</v>
      </c>
      <c r="D8971" t="s">
        <v>36</v>
      </c>
      <c r="E8971" t="s">
        <v>69</v>
      </c>
      <c r="F8971" t="s">
        <v>150</v>
      </c>
      <c r="G8971" t="s">
        <v>25</v>
      </c>
      <c r="H8971" t="s">
        <v>26</v>
      </c>
      <c r="I8971" t="s">
        <v>32</v>
      </c>
      <c r="J8971" t="s">
        <v>13</v>
      </c>
      <c r="K8971" t="s">
        <v>2909</v>
      </c>
      <c r="L8971" t="s">
        <v>30</v>
      </c>
      <c r="N8971" t="str">
        <f>IF(ISBLANK(Sales[[#This Row],[return]]),"No",Sales[[#This Row],[return]])</f>
        <v>No</v>
      </c>
      <c r="O8971" s="2">
        <v>43440</v>
      </c>
      <c r="P8971" s="8" t="str">
        <f>TEXT(DAY(Sales[[#This Row],[OrderDate]]),"ddd")</f>
        <v>Fri</v>
      </c>
      <c r="Q8971" s="8" t="str">
        <f>TEXT(MONTH(Sales[[#This Row],[ShipDate]])*29,"mmm")</f>
        <v>Dec</v>
      </c>
      <c r="R8971">
        <v>119</v>
      </c>
      <c r="S8971" t="s">
        <v>875</v>
      </c>
      <c r="T8971" t="s">
        <v>28</v>
      </c>
      <c r="U8971">
        <v>90032</v>
      </c>
      <c r="V8971" s="1">
        <v>0</v>
      </c>
      <c r="W8971">
        <v>0</v>
      </c>
      <c r="X8971">
        <v>7</v>
      </c>
      <c r="Y8971">
        <v>14</v>
      </c>
      <c r="AD8971"/>
    </row>
    <row r="8972" spans="1:30" x14ac:dyDescent="0.25">
      <c r="A8972" t="s">
        <v>40</v>
      </c>
      <c r="B8972" s="2">
        <v>43444</v>
      </c>
      <c r="C8972" s="35">
        <f>YEAR(Sales[[#This Row],[ShipDate]])</f>
        <v>2018</v>
      </c>
      <c r="D8972" t="s">
        <v>36</v>
      </c>
      <c r="E8972" t="s">
        <v>69</v>
      </c>
      <c r="F8972" t="s">
        <v>50</v>
      </c>
      <c r="G8972" t="s">
        <v>25</v>
      </c>
      <c r="H8972" t="s">
        <v>26</v>
      </c>
      <c r="I8972" t="s">
        <v>32</v>
      </c>
      <c r="J8972" t="s">
        <v>13</v>
      </c>
      <c r="K8972" t="s">
        <v>2909</v>
      </c>
      <c r="L8972" t="s">
        <v>30</v>
      </c>
      <c r="N8972" t="str">
        <f>IF(ISBLANK(Sales[[#This Row],[return]]),"No",Sales[[#This Row],[return]])</f>
        <v>No</v>
      </c>
      <c r="O8972" s="2">
        <v>43440</v>
      </c>
      <c r="P8972" s="8" t="str">
        <f>TEXT(DAY(Sales[[#This Row],[OrderDate]]),"ddd")</f>
        <v>Fri</v>
      </c>
      <c r="Q8972" s="8" t="str">
        <f>TEXT(MONTH(Sales[[#This Row],[ShipDate]])*29,"mmm")</f>
        <v>Dec</v>
      </c>
      <c r="R8972">
        <v>241</v>
      </c>
      <c r="S8972" t="s">
        <v>1722</v>
      </c>
      <c r="T8972" t="s">
        <v>28</v>
      </c>
      <c r="U8972">
        <v>90032</v>
      </c>
      <c r="V8972" s="1">
        <v>0.2</v>
      </c>
      <c r="W8972">
        <v>5</v>
      </c>
      <c r="X8972">
        <v>4</v>
      </c>
      <c r="Y8972">
        <v>13</v>
      </c>
      <c r="AD8972"/>
    </row>
    <row r="8973" spans="1:30" x14ac:dyDescent="0.25">
      <c r="A8973" t="s">
        <v>40</v>
      </c>
      <c r="B8973" s="2">
        <v>43444</v>
      </c>
      <c r="C8973" s="35">
        <f>YEAR(Sales[[#This Row],[ShipDate]])</f>
        <v>2018</v>
      </c>
      <c r="D8973" t="s">
        <v>36</v>
      </c>
      <c r="E8973" t="s">
        <v>69</v>
      </c>
      <c r="F8973" t="s">
        <v>50</v>
      </c>
      <c r="G8973" t="s">
        <v>25</v>
      </c>
      <c r="H8973" t="s">
        <v>26</v>
      </c>
      <c r="I8973" t="s">
        <v>32</v>
      </c>
      <c r="J8973" t="s">
        <v>13</v>
      </c>
      <c r="K8973" t="s">
        <v>2909</v>
      </c>
      <c r="L8973" t="s">
        <v>30</v>
      </c>
      <c r="N8973" t="str">
        <f>IF(ISBLANK(Sales[[#This Row],[return]]),"No",Sales[[#This Row],[return]])</f>
        <v>No</v>
      </c>
      <c r="O8973" s="2">
        <v>43440</v>
      </c>
      <c r="P8973" s="8" t="str">
        <f>TEXT(DAY(Sales[[#This Row],[OrderDate]]),"ddd")</f>
        <v>Fri</v>
      </c>
      <c r="Q8973" s="8" t="str">
        <f>TEXT(MONTH(Sales[[#This Row],[ShipDate]])*29,"mmm")</f>
        <v>Dec</v>
      </c>
      <c r="R8973">
        <v>904</v>
      </c>
      <c r="S8973" t="s">
        <v>2161</v>
      </c>
      <c r="T8973" t="s">
        <v>28</v>
      </c>
      <c r="U8973">
        <v>90032</v>
      </c>
      <c r="V8973" s="1">
        <v>0.2</v>
      </c>
      <c r="W8973">
        <v>153</v>
      </c>
      <c r="X8973">
        <v>14</v>
      </c>
      <c r="Y8973">
        <v>437</v>
      </c>
      <c r="AD8973"/>
    </row>
    <row r="8974" spans="1:30" x14ac:dyDescent="0.25">
      <c r="A8974" t="s">
        <v>40</v>
      </c>
      <c r="B8974" s="2">
        <v>43444</v>
      </c>
      <c r="C8974" s="35">
        <f>YEAR(Sales[[#This Row],[ShipDate]])</f>
        <v>2018</v>
      </c>
      <c r="D8974" t="s">
        <v>36</v>
      </c>
      <c r="E8974" t="s">
        <v>69</v>
      </c>
      <c r="F8974" t="s">
        <v>48</v>
      </c>
      <c r="G8974" t="s">
        <v>46</v>
      </c>
      <c r="H8974" t="s">
        <v>26</v>
      </c>
      <c r="I8974" t="s">
        <v>32</v>
      </c>
      <c r="J8974" t="s">
        <v>13</v>
      </c>
      <c r="K8974" t="s">
        <v>2909</v>
      </c>
      <c r="L8974" t="s">
        <v>30</v>
      </c>
      <c r="N8974" t="str">
        <f>IF(ISBLANK(Sales[[#This Row],[return]]),"No",Sales[[#This Row],[return]])</f>
        <v>No</v>
      </c>
      <c r="O8974" s="2">
        <v>43440</v>
      </c>
      <c r="P8974" s="8" t="str">
        <f>TEXT(DAY(Sales[[#This Row],[OrderDate]]),"ddd")</f>
        <v>Fri</v>
      </c>
      <c r="Q8974" s="8" t="str">
        <f>TEXT(MONTH(Sales[[#This Row],[ShipDate]])*29,"mmm")</f>
        <v>Dec</v>
      </c>
      <c r="R8974">
        <v>441</v>
      </c>
      <c r="S8974" t="s">
        <v>877</v>
      </c>
      <c r="T8974" t="s">
        <v>28</v>
      </c>
      <c r="U8974">
        <v>90032</v>
      </c>
      <c r="V8974" s="1">
        <v>0.2</v>
      </c>
      <c r="W8974">
        <v>31</v>
      </c>
      <c r="X8974">
        <v>2</v>
      </c>
      <c r="Y8974">
        <v>250</v>
      </c>
      <c r="AD8974"/>
    </row>
    <row r="8975" spans="1:30" x14ac:dyDescent="0.25">
      <c r="A8975" t="s">
        <v>40</v>
      </c>
      <c r="B8975" s="2">
        <v>43444</v>
      </c>
      <c r="C8975" s="35">
        <f>YEAR(Sales[[#This Row],[ShipDate]])</f>
        <v>2018</v>
      </c>
      <c r="D8975" t="s">
        <v>36</v>
      </c>
      <c r="E8975" t="s">
        <v>69</v>
      </c>
      <c r="F8975" t="s">
        <v>48</v>
      </c>
      <c r="G8975" t="s">
        <v>46</v>
      </c>
      <c r="H8975" t="s">
        <v>26</v>
      </c>
      <c r="I8975" t="s">
        <v>32</v>
      </c>
      <c r="J8975" t="s">
        <v>13</v>
      </c>
      <c r="K8975" t="s">
        <v>2909</v>
      </c>
      <c r="L8975" t="s">
        <v>30</v>
      </c>
      <c r="N8975" t="str">
        <f>IF(ISBLANK(Sales[[#This Row],[return]]),"No",Sales[[#This Row],[return]])</f>
        <v>No</v>
      </c>
      <c r="O8975" s="2">
        <v>43440</v>
      </c>
      <c r="P8975" s="8" t="str">
        <f>TEXT(DAY(Sales[[#This Row],[OrderDate]]),"ddd")</f>
        <v>Fri</v>
      </c>
      <c r="Q8975" s="8" t="str">
        <f>TEXT(MONTH(Sales[[#This Row],[ShipDate]])*29,"mmm")</f>
        <v>Dec</v>
      </c>
      <c r="R8975">
        <v>174</v>
      </c>
      <c r="S8975" t="s">
        <v>2539</v>
      </c>
      <c r="T8975" t="s">
        <v>28</v>
      </c>
      <c r="U8975">
        <v>90032</v>
      </c>
      <c r="V8975" s="1">
        <v>0.2</v>
      </c>
      <c r="W8975">
        <v>27</v>
      </c>
      <c r="X8975">
        <v>5</v>
      </c>
      <c r="Y8975">
        <v>272</v>
      </c>
      <c r="AD8975"/>
    </row>
    <row r="8976" spans="1:30" x14ac:dyDescent="0.25">
      <c r="A8976" t="s">
        <v>24</v>
      </c>
      <c r="B8976" s="2">
        <v>43453</v>
      </c>
      <c r="C8976" s="35">
        <f>YEAR(Sales[[#This Row],[ShipDate]])</f>
        <v>2018</v>
      </c>
      <c r="D8976" t="s">
        <v>113</v>
      </c>
      <c r="E8976" t="s">
        <v>31</v>
      </c>
      <c r="F8976" t="s">
        <v>150</v>
      </c>
      <c r="G8976" t="s">
        <v>25</v>
      </c>
      <c r="H8976" t="s">
        <v>146</v>
      </c>
      <c r="I8976" t="s">
        <v>149</v>
      </c>
      <c r="J8976" t="s">
        <v>13</v>
      </c>
      <c r="K8976" t="s">
        <v>2629</v>
      </c>
      <c r="L8976" t="s">
        <v>92</v>
      </c>
      <c r="N8976" t="str">
        <f>IF(ISBLANK(Sales[[#This Row],[return]]),"No",Sales[[#This Row],[return]])</f>
        <v>No</v>
      </c>
      <c r="O8976" s="2">
        <v>43450</v>
      </c>
      <c r="P8976" s="8" t="str">
        <f>TEXT(DAY(Sales[[#This Row],[OrderDate]]),"ddd")</f>
        <v>Mon</v>
      </c>
      <c r="Q8976" s="8" t="str">
        <f>TEXT(MONTH(Sales[[#This Row],[ShipDate]])*29,"mmm")</f>
        <v>Dec</v>
      </c>
      <c r="R8976">
        <v>1517</v>
      </c>
      <c r="S8976" t="s">
        <v>2761</v>
      </c>
      <c r="T8976" t="s">
        <v>90</v>
      </c>
      <c r="U8976">
        <v>10009</v>
      </c>
      <c r="V8976" s="1">
        <v>0</v>
      </c>
      <c r="W8976">
        <v>2</v>
      </c>
      <c r="X8976">
        <v>2</v>
      </c>
      <c r="Y8976">
        <v>4</v>
      </c>
      <c r="AD8976"/>
    </row>
    <row r="8977" spans="1:30" x14ac:dyDescent="0.25">
      <c r="A8977" t="s">
        <v>40</v>
      </c>
      <c r="B8977" s="2">
        <v>43350</v>
      </c>
      <c r="C8977" s="35">
        <f>YEAR(Sales[[#This Row],[ShipDate]])</f>
        <v>2018</v>
      </c>
      <c r="D8977" t="s">
        <v>36</v>
      </c>
      <c r="E8977" t="s">
        <v>18</v>
      </c>
      <c r="F8977" t="s">
        <v>21</v>
      </c>
      <c r="G8977" t="s">
        <v>11</v>
      </c>
      <c r="H8977" t="s">
        <v>164</v>
      </c>
      <c r="I8977" t="s">
        <v>120</v>
      </c>
      <c r="J8977" t="s">
        <v>13</v>
      </c>
      <c r="K8977" t="s">
        <v>991</v>
      </c>
      <c r="L8977" t="s">
        <v>68</v>
      </c>
      <c r="N8977" t="str">
        <f>IF(ISBLANK(Sales[[#This Row],[return]]),"No",Sales[[#This Row],[return]])</f>
        <v>No</v>
      </c>
      <c r="O8977" s="2">
        <v>43346</v>
      </c>
      <c r="P8977" s="8" t="str">
        <f>TEXT(DAY(Sales[[#This Row],[OrderDate]]),"ddd")</f>
        <v>Tue</v>
      </c>
      <c r="Q8977" s="8" t="str">
        <f>TEXT(MONTH(Sales[[#This Row],[ShipDate]])*29,"mmm")</f>
        <v>Sep</v>
      </c>
      <c r="R8977">
        <v>1390</v>
      </c>
      <c r="S8977" t="s">
        <v>1466</v>
      </c>
      <c r="T8977" t="s">
        <v>66</v>
      </c>
      <c r="U8977">
        <v>60610</v>
      </c>
      <c r="V8977" s="1">
        <v>0.3</v>
      </c>
      <c r="W8977">
        <v>0</v>
      </c>
      <c r="X8977">
        <v>4</v>
      </c>
      <c r="Y8977">
        <v>199</v>
      </c>
      <c r="AD8977"/>
    </row>
    <row r="8978" spans="1:30" x14ac:dyDescent="0.25">
      <c r="A8978" t="s">
        <v>40</v>
      </c>
      <c r="B8978" s="2">
        <v>43313</v>
      </c>
      <c r="C8978" s="35">
        <f>YEAR(Sales[[#This Row],[ShipDate]])</f>
        <v>2018</v>
      </c>
      <c r="D8978" t="s">
        <v>36</v>
      </c>
      <c r="E8978" t="s">
        <v>69</v>
      </c>
      <c r="F8978" t="s">
        <v>43</v>
      </c>
      <c r="G8978" t="s">
        <v>11</v>
      </c>
      <c r="H8978" t="s">
        <v>300</v>
      </c>
      <c r="I8978" t="s">
        <v>70</v>
      </c>
      <c r="J8978" t="s">
        <v>13</v>
      </c>
      <c r="K8978" t="s">
        <v>2974</v>
      </c>
      <c r="L8978" t="s">
        <v>68</v>
      </c>
      <c r="N8978" t="str">
        <f>IF(ISBLANK(Sales[[#This Row],[return]]),"No",Sales[[#This Row],[return]])</f>
        <v>No</v>
      </c>
      <c r="O8978" s="2">
        <v>43309</v>
      </c>
      <c r="P8978" s="8" t="str">
        <f>TEXT(DAY(Sales[[#This Row],[OrderDate]]),"ddd")</f>
        <v>Sat</v>
      </c>
      <c r="Q8978" s="8" t="str">
        <f>TEXT(MONTH(Sales[[#This Row],[ShipDate]])*29,"mmm")</f>
        <v>Aug</v>
      </c>
      <c r="R8978">
        <v>579</v>
      </c>
      <c r="S8978" t="s">
        <v>1592</v>
      </c>
      <c r="T8978" t="s">
        <v>66</v>
      </c>
      <c r="U8978">
        <v>77506</v>
      </c>
      <c r="V8978" s="1">
        <v>0.6</v>
      </c>
      <c r="W8978">
        <v>-10</v>
      </c>
      <c r="X8978">
        <v>5</v>
      </c>
      <c r="Y8978">
        <v>25</v>
      </c>
      <c r="AD8978"/>
    </row>
    <row r="8979" spans="1:30" x14ac:dyDescent="0.25">
      <c r="A8979" t="s">
        <v>40</v>
      </c>
      <c r="B8979" s="2">
        <v>43313</v>
      </c>
      <c r="C8979" s="35">
        <f>YEAR(Sales[[#This Row],[ShipDate]])</f>
        <v>2018</v>
      </c>
      <c r="D8979" t="s">
        <v>36</v>
      </c>
      <c r="E8979" t="s">
        <v>69</v>
      </c>
      <c r="F8979" t="s">
        <v>43</v>
      </c>
      <c r="G8979" t="s">
        <v>11</v>
      </c>
      <c r="H8979" t="s">
        <v>300</v>
      </c>
      <c r="I8979" t="s">
        <v>70</v>
      </c>
      <c r="J8979" t="s">
        <v>13</v>
      </c>
      <c r="K8979" t="s">
        <v>2974</v>
      </c>
      <c r="L8979" t="s">
        <v>68</v>
      </c>
      <c r="N8979" t="str">
        <f>IF(ISBLANK(Sales[[#This Row],[return]]),"No",Sales[[#This Row],[return]])</f>
        <v>No</v>
      </c>
      <c r="O8979" s="2">
        <v>43309</v>
      </c>
      <c r="P8979" s="8" t="str">
        <f>TEXT(DAY(Sales[[#This Row],[OrderDate]]),"ddd")</f>
        <v>Sat</v>
      </c>
      <c r="Q8979" s="8" t="str">
        <f>TEXT(MONTH(Sales[[#This Row],[ShipDate]])*29,"mmm")</f>
        <v>Aug</v>
      </c>
      <c r="R8979">
        <v>1538</v>
      </c>
      <c r="S8979" t="s">
        <v>3272</v>
      </c>
      <c r="T8979" t="s">
        <v>66</v>
      </c>
      <c r="U8979">
        <v>77506</v>
      </c>
      <c r="V8979" s="1">
        <v>0.6</v>
      </c>
      <c r="W8979">
        <v>-378</v>
      </c>
      <c r="X8979">
        <v>5</v>
      </c>
      <c r="Y8979">
        <v>303</v>
      </c>
      <c r="AD8979"/>
    </row>
    <row r="8980" spans="1:30" x14ac:dyDescent="0.25">
      <c r="A8980" t="s">
        <v>40</v>
      </c>
      <c r="B8980" s="2">
        <v>43255</v>
      </c>
      <c r="C8980" s="35">
        <f>YEAR(Sales[[#This Row],[ShipDate]])</f>
        <v>2018</v>
      </c>
      <c r="D8980" t="s">
        <v>36</v>
      </c>
      <c r="E8980" t="s">
        <v>31</v>
      </c>
      <c r="F8980" t="s">
        <v>50</v>
      </c>
      <c r="G8980" t="s">
        <v>25</v>
      </c>
      <c r="H8980" t="s">
        <v>790</v>
      </c>
      <c r="I8980" t="s">
        <v>233</v>
      </c>
      <c r="J8980" t="s">
        <v>13</v>
      </c>
      <c r="K8980" t="s">
        <v>791</v>
      </c>
      <c r="L8980" t="s">
        <v>30</v>
      </c>
      <c r="M8980" t="s">
        <v>82</v>
      </c>
      <c r="N8980" t="str">
        <f>IF(ISBLANK(Sales[[#This Row],[return]]),"No",Sales[[#This Row],[return]])</f>
        <v>Yes</v>
      </c>
      <c r="O8980" s="2">
        <v>43250</v>
      </c>
      <c r="P8980" s="8" t="str">
        <f>TEXT(DAY(Sales[[#This Row],[OrderDate]]),"ddd")</f>
        <v>Mon</v>
      </c>
      <c r="Q8980" s="8" t="str">
        <f>TEXT(MONTH(Sales[[#This Row],[ShipDate]])*29,"mmm")</f>
        <v>Jun</v>
      </c>
      <c r="R8980">
        <v>1609</v>
      </c>
      <c r="S8980" t="s">
        <v>792</v>
      </c>
      <c r="T8980" t="s">
        <v>28</v>
      </c>
      <c r="U8980">
        <v>80134</v>
      </c>
      <c r="V8980" s="1">
        <v>0.7</v>
      </c>
      <c r="W8980">
        <v>-15</v>
      </c>
      <c r="X8980">
        <v>2</v>
      </c>
      <c r="Y8980">
        <v>23</v>
      </c>
      <c r="AD8980"/>
    </row>
    <row r="8981" spans="1:30" x14ac:dyDescent="0.25">
      <c r="A8981" t="s">
        <v>40</v>
      </c>
      <c r="B8981" s="2">
        <v>43255</v>
      </c>
      <c r="C8981" s="35">
        <f>YEAR(Sales[[#This Row],[ShipDate]])</f>
        <v>2018</v>
      </c>
      <c r="D8981" t="s">
        <v>36</v>
      </c>
      <c r="E8981" t="s">
        <v>31</v>
      </c>
      <c r="F8981" t="s">
        <v>50</v>
      </c>
      <c r="G8981" t="s">
        <v>25</v>
      </c>
      <c r="H8981" t="s">
        <v>790</v>
      </c>
      <c r="I8981" t="s">
        <v>233</v>
      </c>
      <c r="J8981" t="s">
        <v>13</v>
      </c>
      <c r="K8981" t="s">
        <v>791</v>
      </c>
      <c r="L8981" t="s">
        <v>30</v>
      </c>
      <c r="M8981" t="s">
        <v>82</v>
      </c>
      <c r="N8981" t="str">
        <f>IF(ISBLANK(Sales[[#This Row],[return]]),"No",Sales[[#This Row],[return]])</f>
        <v>Yes</v>
      </c>
      <c r="O8981" s="2">
        <v>43250</v>
      </c>
      <c r="P8981" s="8" t="str">
        <f>TEXT(DAY(Sales[[#This Row],[OrderDate]]),"ddd")</f>
        <v>Mon</v>
      </c>
      <c r="Q8981" s="8" t="str">
        <f>TEXT(MONTH(Sales[[#This Row],[ShipDate]])*29,"mmm")</f>
        <v>Jun</v>
      </c>
      <c r="R8981">
        <v>712</v>
      </c>
      <c r="S8981" t="s">
        <v>793</v>
      </c>
      <c r="T8981" t="s">
        <v>28</v>
      </c>
      <c r="U8981">
        <v>80134</v>
      </c>
      <c r="V8981" s="1">
        <v>0.7</v>
      </c>
      <c r="W8981">
        <v>-12</v>
      </c>
      <c r="X8981">
        <v>2</v>
      </c>
      <c r="Y8981">
        <v>15</v>
      </c>
      <c r="AD8981"/>
    </row>
    <row r="8982" spans="1:30" x14ac:dyDescent="0.25">
      <c r="A8982" t="s">
        <v>40</v>
      </c>
      <c r="B8982" s="2">
        <v>43255</v>
      </c>
      <c r="C8982" s="35">
        <f>YEAR(Sales[[#This Row],[ShipDate]])</f>
        <v>2018</v>
      </c>
      <c r="D8982" t="s">
        <v>36</v>
      </c>
      <c r="E8982" t="s">
        <v>31</v>
      </c>
      <c r="F8982" t="s">
        <v>23</v>
      </c>
      <c r="G8982" t="s">
        <v>11</v>
      </c>
      <c r="H8982" t="s">
        <v>790</v>
      </c>
      <c r="I8982" t="s">
        <v>233</v>
      </c>
      <c r="J8982" t="s">
        <v>13</v>
      </c>
      <c r="K8982" t="s">
        <v>791</v>
      </c>
      <c r="L8982" t="s">
        <v>30</v>
      </c>
      <c r="M8982" t="s">
        <v>82</v>
      </c>
      <c r="N8982" t="str">
        <f>IF(ISBLANK(Sales[[#This Row],[return]]),"No",Sales[[#This Row],[return]])</f>
        <v>Yes</v>
      </c>
      <c r="O8982" s="2">
        <v>43250</v>
      </c>
      <c r="P8982" s="8" t="str">
        <f>TEXT(DAY(Sales[[#This Row],[OrderDate]]),"ddd")</f>
        <v>Mon</v>
      </c>
      <c r="Q8982" s="8" t="str">
        <f>TEXT(MONTH(Sales[[#This Row],[ShipDate]])*29,"mmm")</f>
        <v>Jun</v>
      </c>
      <c r="R8982">
        <v>770</v>
      </c>
      <c r="S8982" t="s">
        <v>794</v>
      </c>
      <c r="T8982" t="s">
        <v>28</v>
      </c>
      <c r="U8982">
        <v>80134</v>
      </c>
      <c r="V8982" s="1">
        <v>0.2</v>
      </c>
      <c r="W8982">
        <v>50</v>
      </c>
      <c r="X8982">
        <v>2</v>
      </c>
      <c r="Y8982">
        <v>802</v>
      </c>
      <c r="AD8982"/>
    </row>
    <row r="8983" spans="1:30" x14ac:dyDescent="0.25">
      <c r="A8983" t="s">
        <v>40</v>
      </c>
      <c r="B8983" s="2">
        <v>43255</v>
      </c>
      <c r="C8983" s="35">
        <f>YEAR(Sales[[#This Row],[ShipDate]])</f>
        <v>2018</v>
      </c>
      <c r="D8983" t="s">
        <v>36</v>
      </c>
      <c r="E8983" t="s">
        <v>31</v>
      </c>
      <c r="F8983" t="s">
        <v>50</v>
      </c>
      <c r="G8983" t="s">
        <v>25</v>
      </c>
      <c r="H8983" t="s">
        <v>790</v>
      </c>
      <c r="I8983" t="s">
        <v>233</v>
      </c>
      <c r="J8983" t="s">
        <v>13</v>
      </c>
      <c r="K8983" t="s">
        <v>791</v>
      </c>
      <c r="L8983" t="s">
        <v>30</v>
      </c>
      <c r="M8983" t="s">
        <v>82</v>
      </c>
      <c r="N8983" t="str">
        <f>IF(ISBLANK(Sales[[#This Row],[return]]),"No",Sales[[#This Row],[return]])</f>
        <v>Yes</v>
      </c>
      <c r="O8983" s="2">
        <v>43250</v>
      </c>
      <c r="P8983" s="8" t="str">
        <f>TEXT(DAY(Sales[[#This Row],[OrderDate]]),"ddd")</f>
        <v>Mon</v>
      </c>
      <c r="Q8983" s="8" t="str">
        <f>TEXT(MONTH(Sales[[#This Row],[ShipDate]])*29,"mmm")</f>
        <v>Jun</v>
      </c>
      <c r="R8983">
        <v>1521</v>
      </c>
      <c r="S8983" t="s">
        <v>795</v>
      </c>
      <c r="T8983" t="s">
        <v>28</v>
      </c>
      <c r="U8983">
        <v>80134</v>
      </c>
      <c r="V8983" s="1">
        <v>0.7</v>
      </c>
      <c r="W8983">
        <v>-2</v>
      </c>
      <c r="X8983">
        <v>3</v>
      </c>
      <c r="Y8983">
        <v>2</v>
      </c>
      <c r="AD8983"/>
    </row>
    <row r="8984" spans="1:30" x14ac:dyDescent="0.25">
      <c r="A8984" t="s">
        <v>40</v>
      </c>
      <c r="B8984" s="2">
        <v>43255</v>
      </c>
      <c r="C8984" s="35">
        <f>YEAR(Sales[[#This Row],[ShipDate]])</f>
        <v>2018</v>
      </c>
      <c r="D8984" t="s">
        <v>36</v>
      </c>
      <c r="E8984" t="s">
        <v>31</v>
      </c>
      <c r="F8984" t="s">
        <v>59</v>
      </c>
      <c r="G8984" t="s">
        <v>25</v>
      </c>
      <c r="H8984" t="s">
        <v>790</v>
      </c>
      <c r="I8984" t="s">
        <v>233</v>
      </c>
      <c r="J8984" t="s">
        <v>13</v>
      </c>
      <c r="K8984" t="s">
        <v>791</v>
      </c>
      <c r="L8984" t="s">
        <v>30</v>
      </c>
      <c r="M8984" t="s">
        <v>82</v>
      </c>
      <c r="N8984" t="str">
        <f>IF(ISBLANK(Sales[[#This Row],[return]]),"No",Sales[[#This Row],[return]])</f>
        <v>Yes</v>
      </c>
      <c r="O8984" s="2">
        <v>43250</v>
      </c>
      <c r="P8984" s="8" t="str">
        <f>TEXT(DAY(Sales[[#This Row],[OrderDate]]),"ddd")</f>
        <v>Mon</v>
      </c>
      <c r="Q8984" s="8" t="str">
        <f>TEXT(MONTH(Sales[[#This Row],[ShipDate]])*29,"mmm")</f>
        <v>Jun</v>
      </c>
      <c r="R8984">
        <v>1625</v>
      </c>
      <c r="S8984" t="s">
        <v>796</v>
      </c>
      <c r="T8984" t="s">
        <v>28</v>
      </c>
      <c r="U8984">
        <v>80134</v>
      </c>
      <c r="V8984" s="1">
        <v>0.2</v>
      </c>
      <c r="W8984">
        <v>12</v>
      </c>
      <c r="X8984">
        <v>1</v>
      </c>
      <c r="Y8984">
        <v>33</v>
      </c>
      <c r="AD8984"/>
    </row>
    <row r="8985" spans="1:30" x14ac:dyDescent="0.25">
      <c r="A8985" t="s">
        <v>24</v>
      </c>
      <c r="B8985" s="2">
        <v>43467</v>
      </c>
      <c r="C8985" s="35">
        <f>YEAR(Sales[[#This Row],[ShipDate]])</f>
        <v>2019</v>
      </c>
      <c r="D8985" t="s">
        <v>113</v>
      </c>
      <c r="E8985" t="s">
        <v>18</v>
      </c>
      <c r="F8985" t="s">
        <v>39</v>
      </c>
      <c r="G8985" t="s">
        <v>25</v>
      </c>
      <c r="H8985" t="s">
        <v>1176</v>
      </c>
      <c r="I8985" t="s">
        <v>252</v>
      </c>
      <c r="J8985" t="s">
        <v>13</v>
      </c>
      <c r="K8985" t="s">
        <v>1504</v>
      </c>
      <c r="L8985" t="s">
        <v>92</v>
      </c>
      <c r="N8985" t="str">
        <f>IF(ISBLANK(Sales[[#This Row],[return]]),"No",Sales[[#This Row],[return]])</f>
        <v>No</v>
      </c>
      <c r="O8985" s="2">
        <v>43465</v>
      </c>
      <c r="P8985" s="8" t="str">
        <f>TEXT(DAY(Sales[[#This Row],[OrderDate]]),"ddd")</f>
        <v>Tue</v>
      </c>
      <c r="Q8985" s="8" t="str">
        <f>TEXT(MONTH(Sales[[#This Row],[ShipDate]])*29,"mmm")</f>
        <v>Jan</v>
      </c>
      <c r="R8985">
        <v>1554</v>
      </c>
      <c r="S8985" t="s">
        <v>1738</v>
      </c>
      <c r="T8985" t="s">
        <v>90</v>
      </c>
      <c r="U8985">
        <v>43130</v>
      </c>
      <c r="V8985" s="1">
        <v>0.2</v>
      </c>
      <c r="W8985">
        <v>-35</v>
      </c>
      <c r="X8985">
        <v>4</v>
      </c>
      <c r="Y8985">
        <v>157</v>
      </c>
      <c r="AD8985"/>
    </row>
    <row r="8986" spans="1:30" x14ac:dyDescent="0.25">
      <c r="A8986" t="s">
        <v>40</v>
      </c>
      <c r="B8986" s="2">
        <v>43338</v>
      </c>
      <c r="C8986" s="35">
        <f>YEAR(Sales[[#This Row],[ShipDate]])</f>
        <v>2018</v>
      </c>
      <c r="D8986" t="s">
        <v>36</v>
      </c>
      <c r="E8986" t="s">
        <v>31</v>
      </c>
      <c r="F8986" t="s">
        <v>59</v>
      </c>
      <c r="G8986" t="s">
        <v>25</v>
      </c>
      <c r="H8986" t="s">
        <v>60</v>
      </c>
      <c r="I8986" t="s">
        <v>63</v>
      </c>
      <c r="J8986" t="s">
        <v>13</v>
      </c>
      <c r="K8986" t="s">
        <v>2598</v>
      </c>
      <c r="L8986" t="s">
        <v>30</v>
      </c>
      <c r="N8986" t="str">
        <f>IF(ISBLANK(Sales[[#This Row],[return]]),"No",Sales[[#This Row],[return]])</f>
        <v>No</v>
      </c>
      <c r="O8986" s="2">
        <v>43334</v>
      </c>
      <c r="P8986" s="8" t="str">
        <f>TEXT(DAY(Sales[[#This Row],[OrderDate]]),"ddd")</f>
        <v>Sun</v>
      </c>
      <c r="Q8986" s="8" t="str">
        <f>TEXT(MONTH(Sales[[#This Row],[ShipDate]])*29,"mmm")</f>
        <v>Aug</v>
      </c>
      <c r="R8986">
        <v>1805</v>
      </c>
      <c r="S8986" t="s">
        <v>1972</v>
      </c>
      <c r="T8986" t="s">
        <v>28</v>
      </c>
      <c r="U8986">
        <v>98105</v>
      </c>
      <c r="V8986" s="1">
        <v>0</v>
      </c>
      <c r="W8986">
        <v>9</v>
      </c>
      <c r="X8986">
        <v>3</v>
      </c>
      <c r="Y8986">
        <v>19</v>
      </c>
      <c r="AD8986"/>
    </row>
    <row r="8987" spans="1:30" x14ac:dyDescent="0.25">
      <c r="A8987" t="s">
        <v>24</v>
      </c>
      <c r="B8987" s="2">
        <v>43201</v>
      </c>
      <c r="C8987" s="35">
        <f>YEAR(Sales[[#This Row],[ShipDate]])</f>
        <v>2018</v>
      </c>
      <c r="D8987" t="s">
        <v>113</v>
      </c>
      <c r="E8987" t="s">
        <v>18</v>
      </c>
      <c r="F8987" t="s">
        <v>21</v>
      </c>
      <c r="G8987" t="s">
        <v>11</v>
      </c>
      <c r="H8987" t="s">
        <v>249</v>
      </c>
      <c r="I8987" t="s">
        <v>598</v>
      </c>
      <c r="J8987" t="s">
        <v>13</v>
      </c>
      <c r="K8987" t="s">
        <v>1194</v>
      </c>
      <c r="L8987" t="s">
        <v>17</v>
      </c>
      <c r="N8987" t="str">
        <f>IF(ISBLANK(Sales[[#This Row],[return]]),"No",Sales[[#This Row],[return]])</f>
        <v>No</v>
      </c>
      <c r="O8987" s="2">
        <v>43198</v>
      </c>
      <c r="P8987" s="8" t="str">
        <f>TEXT(DAY(Sales[[#This Row],[OrderDate]]),"ddd")</f>
        <v>Sun</v>
      </c>
      <c r="Q8987" s="8" t="str">
        <f>TEXT(MONTH(Sales[[#This Row],[ShipDate]])*29,"mmm")</f>
        <v>Apr</v>
      </c>
      <c r="R8987">
        <v>838</v>
      </c>
      <c r="S8987" t="s">
        <v>1195</v>
      </c>
      <c r="T8987" t="s">
        <v>15</v>
      </c>
      <c r="U8987">
        <v>31907</v>
      </c>
      <c r="V8987" s="1">
        <v>0</v>
      </c>
      <c r="W8987">
        <v>89</v>
      </c>
      <c r="X8987">
        <v>5</v>
      </c>
      <c r="Y8987">
        <v>355</v>
      </c>
      <c r="AD8987"/>
    </row>
    <row r="8988" spans="1:30" x14ac:dyDescent="0.25">
      <c r="A8988" t="s">
        <v>40</v>
      </c>
      <c r="B8988" s="2">
        <v>43414</v>
      </c>
      <c r="C8988" s="35">
        <f>YEAR(Sales[[#This Row],[ShipDate]])</f>
        <v>2018</v>
      </c>
      <c r="D8988" t="s">
        <v>36</v>
      </c>
      <c r="E8988" t="s">
        <v>31</v>
      </c>
      <c r="F8988" t="s">
        <v>48</v>
      </c>
      <c r="G8988" t="s">
        <v>46</v>
      </c>
      <c r="H8988" t="s">
        <v>88</v>
      </c>
      <c r="I8988" t="s">
        <v>93</v>
      </c>
      <c r="J8988" t="s">
        <v>13</v>
      </c>
      <c r="K8988" t="s">
        <v>626</v>
      </c>
      <c r="L8988" t="s">
        <v>92</v>
      </c>
      <c r="N8988" t="str">
        <f>IF(ISBLANK(Sales[[#This Row],[return]]),"No",Sales[[#This Row],[return]])</f>
        <v>No</v>
      </c>
      <c r="O8988" s="2">
        <v>43409</v>
      </c>
      <c r="P8988" s="8" t="str">
        <f>TEXT(DAY(Sales[[#This Row],[OrderDate]]),"ddd")</f>
        <v>Thu</v>
      </c>
      <c r="Q8988" s="8" t="str">
        <f>TEXT(MONTH(Sales[[#This Row],[ShipDate]])*29,"mmm")</f>
        <v>Nov</v>
      </c>
      <c r="R8988">
        <v>139</v>
      </c>
      <c r="S8988" t="s">
        <v>2546</v>
      </c>
      <c r="T8988" t="s">
        <v>90</v>
      </c>
      <c r="U8988">
        <v>19134</v>
      </c>
      <c r="V8988" s="1">
        <v>0.4</v>
      </c>
      <c r="W8988">
        <v>-16</v>
      </c>
      <c r="X8988">
        <v>2</v>
      </c>
      <c r="Y8988">
        <v>24</v>
      </c>
      <c r="AD8988"/>
    </row>
    <row r="8989" spans="1:30" x14ac:dyDescent="0.25">
      <c r="A8989" t="s">
        <v>40</v>
      </c>
      <c r="B8989" s="2">
        <v>43210</v>
      </c>
      <c r="C8989" s="35">
        <f>YEAR(Sales[[#This Row],[ShipDate]])</f>
        <v>2018</v>
      </c>
      <c r="D8989" t="s">
        <v>36</v>
      </c>
      <c r="E8989" t="s">
        <v>31</v>
      </c>
      <c r="F8989" t="s">
        <v>43</v>
      </c>
      <c r="G8989" t="s">
        <v>11</v>
      </c>
      <c r="H8989" t="s">
        <v>527</v>
      </c>
      <c r="I8989" t="s">
        <v>389</v>
      </c>
      <c r="J8989" t="s">
        <v>13</v>
      </c>
      <c r="K8989" t="s">
        <v>2618</v>
      </c>
      <c r="L8989" t="s">
        <v>92</v>
      </c>
      <c r="N8989" t="str">
        <f>IF(ISBLANK(Sales[[#This Row],[return]]),"No",Sales[[#This Row],[return]])</f>
        <v>No</v>
      </c>
      <c r="O8989" s="2">
        <v>43206</v>
      </c>
      <c r="P8989" s="8" t="str">
        <f>TEXT(DAY(Sales[[#This Row],[OrderDate]]),"ddd")</f>
        <v>Mon</v>
      </c>
      <c r="Q8989" s="8" t="str">
        <f>TEXT(MONTH(Sales[[#This Row],[ShipDate]])*29,"mmm")</f>
        <v>Apr</v>
      </c>
      <c r="R8989">
        <v>1496</v>
      </c>
      <c r="S8989" t="s">
        <v>1487</v>
      </c>
      <c r="T8989" t="s">
        <v>90</v>
      </c>
      <c r="U8989">
        <v>8701</v>
      </c>
      <c r="V8989" s="1">
        <v>0</v>
      </c>
      <c r="W8989">
        <v>3</v>
      </c>
      <c r="X8989">
        <v>2</v>
      </c>
      <c r="Y8989">
        <v>10</v>
      </c>
      <c r="AD8989"/>
    </row>
    <row r="8990" spans="1:30" x14ac:dyDescent="0.25">
      <c r="A8990" t="s">
        <v>40</v>
      </c>
      <c r="B8990" s="2">
        <v>43210</v>
      </c>
      <c r="C8990" s="35">
        <f>YEAR(Sales[[#This Row],[ShipDate]])</f>
        <v>2018</v>
      </c>
      <c r="D8990" t="s">
        <v>36</v>
      </c>
      <c r="E8990" t="s">
        <v>31</v>
      </c>
      <c r="F8990" t="s">
        <v>50</v>
      </c>
      <c r="G8990" t="s">
        <v>25</v>
      </c>
      <c r="H8990" t="s">
        <v>527</v>
      </c>
      <c r="I8990" t="s">
        <v>389</v>
      </c>
      <c r="J8990" t="s">
        <v>13</v>
      </c>
      <c r="K8990" t="s">
        <v>2618</v>
      </c>
      <c r="L8990" t="s">
        <v>92</v>
      </c>
      <c r="N8990" t="str">
        <f>IF(ISBLANK(Sales[[#This Row],[return]]),"No",Sales[[#This Row],[return]])</f>
        <v>No</v>
      </c>
      <c r="O8990" s="2">
        <v>43206</v>
      </c>
      <c r="P8990" s="8" t="str">
        <f>TEXT(DAY(Sales[[#This Row],[OrderDate]]),"ddd")</f>
        <v>Mon</v>
      </c>
      <c r="Q8990" s="8" t="str">
        <f>TEXT(MONTH(Sales[[#This Row],[ShipDate]])*29,"mmm")</f>
        <v>Apr</v>
      </c>
      <c r="R8990">
        <v>1650</v>
      </c>
      <c r="S8990" t="s">
        <v>2163</v>
      </c>
      <c r="T8990" t="s">
        <v>90</v>
      </c>
      <c r="U8990">
        <v>8701</v>
      </c>
      <c r="V8990" s="1">
        <v>0</v>
      </c>
      <c r="W8990">
        <v>12</v>
      </c>
      <c r="X8990">
        <v>5</v>
      </c>
      <c r="Y8990">
        <v>25</v>
      </c>
      <c r="AD8990"/>
    </row>
    <row r="8991" spans="1:30" x14ac:dyDescent="0.25">
      <c r="A8991" t="s">
        <v>40</v>
      </c>
      <c r="B8991" s="2">
        <v>43210</v>
      </c>
      <c r="C8991" s="35">
        <f>YEAR(Sales[[#This Row],[ShipDate]])</f>
        <v>2018</v>
      </c>
      <c r="D8991" t="s">
        <v>36</v>
      </c>
      <c r="E8991" t="s">
        <v>31</v>
      </c>
      <c r="F8991" t="s">
        <v>340</v>
      </c>
      <c r="G8991" t="s">
        <v>46</v>
      </c>
      <c r="H8991" t="s">
        <v>527</v>
      </c>
      <c r="I8991" t="s">
        <v>389</v>
      </c>
      <c r="J8991" t="s">
        <v>13</v>
      </c>
      <c r="K8991" t="s">
        <v>2618</v>
      </c>
      <c r="L8991" t="s">
        <v>92</v>
      </c>
      <c r="N8991" t="str">
        <f>IF(ISBLANK(Sales[[#This Row],[return]]),"No",Sales[[#This Row],[return]])</f>
        <v>No</v>
      </c>
      <c r="O8991" s="2">
        <v>43206</v>
      </c>
      <c r="P8991" s="8" t="str">
        <f>TEXT(DAY(Sales[[#This Row],[OrderDate]]),"ddd")</f>
        <v>Mon</v>
      </c>
      <c r="Q8991" s="8" t="str">
        <f>TEXT(MONTH(Sales[[#This Row],[ShipDate]])*29,"mmm")</f>
        <v>Apr</v>
      </c>
      <c r="R8991">
        <v>20</v>
      </c>
      <c r="S8991" t="s">
        <v>2883</v>
      </c>
      <c r="T8991" t="s">
        <v>90</v>
      </c>
      <c r="U8991">
        <v>8701</v>
      </c>
      <c r="V8991" s="1">
        <v>0</v>
      </c>
      <c r="W8991">
        <v>2366</v>
      </c>
      <c r="X8991">
        <v>7</v>
      </c>
      <c r="Y8991">
        <v>9100</v>
      </c>
      <c r="AD8991"/>
    </row>
    <row r="8992" spans="1:30" x14ac:dyDescent="0.25">
      <c r="A8992" t="s">
        <v>40</v>
      </c>
      <c r="B8992" s="2">
        <v>43391</v>
      </c>
      <c r="C8992" s="35">
        <f>YEAR(Sales[[#This Row],[ShipDate]])</f>
        <v>2018</v>
      </c>
      <c r="D8992" t="s">
        <v>36</v>
      </c>
      <c r="E8992" t="s">
        <v>31</v>
      </c>
      <c r="F8992" t="s">
        <v>99</v>
      </c>
      <c r="G8992" t="s">
        <v>46</v>
      </c>
      <c r="H8992" t="s">
        <v>60</v>
      </c>
      <c r="I8992" t="s">
        <v>63</v>
      </c>
      <c r="J8992" t="s">
        <v>13</v>
      </c>
      <c r="K8992" t="s">
        <v>1076</v>
      </c>
      <c r="L8992" t="s">
        <v>30</v>
      </c>
      <c r="N8992" t="str">
        <f>IF(ISBLANK(Sales[[#This Row],[return]]),"No",Sales[[#This Row],[return]])</f>
        <v>No</v>
      </c>
      <c r="O8992" s="2">
        <v>43387</v>
      </c>
      <c r="P8992" s="8" t="str">
        <f>TEXT(DAY(Sales[[#This Row],[OrderDate]]),"ddd")</f>
        <v>Sat</v>
      </c>
      <c r="Q8992" s="8" t="str">
        <f>TEXT(MONTH(Sales[[#This Row],[ShipDate]])*29,"mmm")</f>
        <v>Oct</v>
      </c>
      <c r="R8992">
        <v>1617</v>
      </c>
      <c r="S8992" t="s">
        <v>2343</v>
      </c>
      <c r="T8992" t="s">
        <v>28</v>
      </c>
      <c r="U8992">
        <v>98115</v>
      </c>
      <c r="V8992" s="1">
        <v>0</v>
      </c>
      <c r="W8992">
        <v>30</v>
      </c>
      <c r="X8992">
        <v>3</v>
      </c>
      <c r="Y8992">
        <v>177</v>
      </c>
      <c r="AD8992"/>
    </row>
    <row r="8993" spans="1:30" x14ac:dyDescent="0.25">
      <c r="A8993" t="s">
        <v>10</v>
      </c>
      <c r="B8993" s="2">
        <v>43442</v>
      </c>
      <c r="C8993" s="35">
        <f>YEAR(Sales[[#This Row],[ShipDate]])</f>
        <v>2018</v>
      </c>
      <c r="D8993" t="s">
        <v>36</v>
      </c>
      <c r="E8993" t="s">
        <v>18</v>
      </c>
      <c r="F8993" t="s">
        <v>39</v>
      </c>
      <c r="G8993" t="s">
        <v>25</v>
      </c>
      <c r="H8993" t="s">
        <v>79</v>
      </c>
      <c r="I8993" t="s">
        <v>32</v>
      </c>
      <c r="J8993" t="s">
        <v>13</v>
      </c>
      <c r="K8993" t="s">
        <v>707</v>
      </c>
      <c r="L8993" t="s">
        <v>30</v>
      </c>
      <c r="M8993" t="s">
        <v>82</v>
      </c>
      <c r="N8993" t="str">
        <f>IF(ISBLANK(Sales[[#This Row],[return]]),"No",Sales[[#This Row],[return]])</f>
        <v>Yes</v>
      </c>
      <c r="O8993" s="2">
        <v>43436</v>
      </c>
      <c r="P8993" s="8" t="str">
        <f>TEXT(DAY(Sales[[#This Row],[OrderDate]]),"ddd")</f>
        <v>Mon</v>
      </c>
      <c r="Q8993" s="8" t="str">
        <f>TEXT(MONTH(Sales[[#This Row],[ShipDate]])*29,"mmm")</f>
        <v>Dec</v>
      </c>
      <c r="R8993">
        <v>1667</v>
      </c>
      <c r="S8993" t="s">
        <v>1692</v>
      </c>
      <c r="T8993" t="s">
        <v>28</v>
      </c>
      <c r="U8993">
        <v>94122</v>
      </c>
      <c r="V8993" s="1">
        <v>0</v>
      </c>
      <c r="W8993">
        <v>9</v>
      </c>
      <c r="X8993">
        <v>3</v>
      </c>
      <c r="Y8993">
        <v>34</v>
      </c>
      <c r="AD8993"/>
    </row>
    <row r="8994" spans="1:30" x14ac:dyDescent="0.25">
      <c r="A8994" t="s">
        <v>10</v>
      </c>
      <c r="B8994" s="2">
        <v>43442</v>
      </c>
      <c r="C8994" s="35">
        <f>YEAR(Sales[[#This Row],[ShipDate]])</f>
        <v>2018</v>
      </c>
      <c r="D8994" t="s">
        <v>36</v>
      </c>
      <c r="E8994" t="s">
        <v>18</v>
      </c>
      <c r="F8994" t="s">
        <v>59</v>
      </c>
      <c r="G8994" t="s">
        <v>25</v>
      </c>
      <c r="H8994" t="s">
        <v>79</v>
      </c>
      <c r="I8994" t="s">
        <v>32</v>
      </c>
      <c r="J8994" t="s">
        <v>13</v>
      </c>
      <c r="K8994" t="s">
        <v>707</v>
      </c>
      <c r="L8994" t="s">
        <v>30</v>
      </c>
      <c r="M8994" t="s">
        <v>82</v>
      </c>
      <c r="N8994" t="str">
        <f>IF(ISBLANK(Sales[[#This Row],[return]]),"No",Sales[[#This Row],[return]])</f>
        <v>Yes</v>
      </c>
      <c r="O8994" s="2">
        <v>43436</v>
      </c>
      <c r="P8994" s="8" t="str">
        <f>TEXT(DAY(Sales[[#This Row],[OrderDate]]),"ddd")</f>
        <v>Mon</v>
      </c>
      <c r="Q8994" s="8" t="str">
        <f>TEXT(MONTH(Sales[[#This Row],[ShipDate]])*29,"mmm")</f>
        <v>Dec</v>
      </c>
      <c r="R8994">
        <v>1713</v>
      </c>
      <c r="S8994" t="s">
        <v>1709</v>
      </c>
      <c r="T8994" t="s">
        <v>28</v>
      </c>
      <c r="U8994">
        <v>94122</v>
      </c>
      <c r="V8994" s="1">
        <v>0</v>
      </c>
      <c r="W8994">
        <v>12</v>
      </c>
      <c r="X8994">
        <v>4</v>
      </c>
      <c r="Y8994">
        <v>26</v>
      </c>
      <c r="AD8994"/>
    </row>
    <row r="8995" spans="1:30" x14ac:dyDescent="0.25">
      <c r="A8995" t="s">
        <v>10</v>
      </c>
      <c r="B8995" s="2">
        <v>43442</v>
      </c>
      <c r="C8995" s="35">
        <f>YEAR(Sales[[#This Row],[ShipDate]])</f>
        <v>2018</v>
      </c>
      <c r="D8995" t="s">
        <v>36</v>
      </c>
      <c r="E8995" t="s">
        <v>18</v>
      </c>
      <c r="F8995" t="s">
        <v>59</v>
      </c>
      <c r="G8995" t="s">
        <v>25</v>
      </c>
      <c r="H8995" t="s">
        <v>79</v>
      </c>
      <c r="I8995" t="s">
        <v>32</v>
      </c>
      <c r="J8995" t="s">
        <v>13</v>
      </c>
      <c r="K8995" t="s">
        <v>707</v>
      </c>
      <c r="L8995" t="s">
        <v>30</v>
      </c>
      <c r="M8995" t="s">
        <v>82</v>
      </c>
      <c r="N8995" t="str">
        <f>IF(ISBLANK(Sales[[#This Row],[return]]),"No",Sales[[#This Row],[return]])</f>
        <v>Yes</v>
      </c>
      <c r="O8995" s="2">
        <v>43436</v>
      </c>
      <c r="P8995" s="8" t="str">
        <f>TEXT(DAY(Sales[[#This Row],[OrderDate]]),"ddd")</f>
        <v>Mon</v>
      </c>
      <c r="Q8995" s="8" t="str">
        <f>TEXT(MONTH(Sales[[#This Row],[ShipDate]])*29,"mmm")</f>
        <v>Dec</v>
      </c>
      <c r="R8995">
        <v>881</v>
      </c>
      <c r="S8995" t="s">
        <v>1707</v>
      </c>
      <c r="T8995" t="s">
        <v>28</v>
      </c>
      <c r="U8995">
        <v>94122</v>
      </c>
      <c r="V8995" s="1">
        <v>0</v>
      </c>
      <c r="W8995">
        <v>20</v>
      </c>
      <c r="X8995">
        <v>7</v>
      </c>
      <c r="Y8995">
        <v>40</v>
      </c>
      <c r="AD8995"/>
    </row>
    <row r="8996" spans="1:30" x14ac:dyDescent="0.25">
      <c r="A8996" t="s">
        <v>10</v>
      </c>
      <c r="B8996" s="2">
        <v>43265</v>
      </c>
      <c r="C8996" s="35">
        <f>YEAR(Sales[[#This Row],[ShipDate]])</f>
        <v>2018</v>
      </c>
      <c r="D8996" t="s">
        <v>607</v>
      </c>
      <c r="E8996" t="s">
        <v>69</v>
      </c>
      <c r="F8996" t="s">
        <v>21</v>
      </c>
      <c r="G8996" t="s">
        <v>11</v>
      </c>
      <c r="H8996" t="s">
        <v>26</v>
      </c>
      <c r="I8996" t="s">
        <v>32</v>
      </c>
      <c r="J8996" t="s">
        <v>13</v>
      </c>
      <c r="K8996" t="s">
        <v>2934</v>
      </c>
      <c r="L8996" t="s">
        <v>30</v>
      </c>
      <c r="N8996" t="str">
        <f>IF(ISBLANK(Sales[[#This Row],[return]]),"No",Sales[[#This Row],[return]])</f>
        <v>No</v>
      </c>
      <c r="O8996" s="2">
        <v>43265</v>
      </c>
      <c r="P8996" s="8" t="str">
        <f>TEXT(DAY(Sales[[#This Row],[OrderDate]]),"ddd")</f>
        <v>Sat</v>
      </c>
      <c r="Q8996" s="8" t="str">
        <f>TEXT(MONTH(Sales[[#This Row],[ShipDate]])*29,"mmm")</f>
        <v>Jun</v>
      </c>
      <c r="R8996">
        <v>384</v>
      </c>
      <c r="S8996" t="s">
        <v>1109</v>
      </c>
      <c r="T8996" t="s">
        <v>28</v>
      </c>
      <c r="U8996">
        <v>90036</v>
      </c>
      <c r="V8996" s="1">
        <v>0.15</v>
      </c>
      <c r="W8996">
        <v>35</v>
      </c>
      <c r="X8996">
        <v>5</v>
      </c>
      <c r="Y8996">
        <v>599</v>
      </c>
      <c r="AD8996"/>
    </row>
    <row r="8997" spans="1:30" x14ac:dyDescent="0.25">
      <c r="A8997" t="s">
        <v>10</v>
      </c>
      <c r="B8997" s="2">
        <v>43136</v>
      </c>
      <c r="C8997" s="35">
        <f>YEAR(Sales[[#This Row],[ShipDate]])</f>
        <v>2018</v>
      </c>
      <c r="D8997" t="s">
        <v>607</v>
      </c>
      <c r="E8997" t="s">
        <v>69</v>
      </c>
      <c r="F8997" t="s">
        <v>21</v>
      </c>
      <c r="G8997" t="s">
        <v>11</v>
      </c>
      <c r="H8997" t="s">
        <v>2234</v>
      </c>
      <c r="I8997" t="s">
        <v>598</v>
      </c>
      <c r="J8997" t="s">
        <v>13</v>
      </c>
      <c r="K8997" t="s">
        <v>2932</v>
      </c>
      <c r="L8997" t="s">
        <v>17</v>
      </c>
      <c r="N8997" t="str">
        <f>IF(ISBLANK(Sales[[#This Row],[return]]),"No",Sales[[#This Row],[return]])</f>
        <v>No</v>
      </c>
      <c r="O8997" s="2">
        <v>43136</v>
      </c>
      <c r="P8997" s="8" t="str">
        <f>TEXT(DAY(Sales[[#This Row],[OrderDate]]),"ddd")</f>
        <v>Thu</v>
      </c>
      <c r="Q8997" s="8" t="str">
        <f>TEXT(MONTH(Sales[[#This Row],[ShipDate]])*29,"mmm")</f>
        <v>Feb</v>
      </c>
      <c r="R8997">
        <v>379</v>
      </c>
      <c r="S8997" t="s">
        <v>1008</v>
      </c>
      <c r="T8997" t="s">
        <v>15</v>
      </c>
      <c r="U8997">
        <v>30080</v>
      </c>
      <c r="V8997" s="1">
        <v>0</v>
      </c>
      <c r="W8997">
        <v>53</v>
      </c>
      <c r="X8997">
        <v>2</v>
      </c>
      <c r="Y8997">
        <v>240</v>
      </c>
      <c r="AD8997"/>
    </row>
    <row r="8998" spans="1:30" x14ac:dyDescent="0.25">
      <c r="A8998" t="s">
        <v>10</v>
      </c>
      <c r="B8998" s="2">
        <v>43136</v>
      </c>
      <c r="C8998" s="35">
        <f>YEAR(Sales[[#This Row],[ShipDate]])</f>
        <v>2018</v>
      </c>
      <c r="D8998" t="s">
        <v>607</v>
      </c>
      <c r="E8998" t="s">
        <v>69</v>
      </c>
      <c r="F8998" t="s">
        <v>43</v>
      </c>
      <c r="G8998" t="s">
        <v>11</v>
      </c>
      <c r="H8998" t="s">
        <v>2234</v>
      </c>
      <c r="I8998" t="s">
        <v>598</v>
      </c>
      <c r="J8998" t="s">
        <v>13</v>
      </c>
      <c r="K8998" t="s">
        <v>2932</v>
      </c>
      <c r="L8998" t="s">
        <v>17</v>
      </c>
      <c r="N8998" t="str">
        <f>IF(ISBLANK(Sales[[#This Row],[return]]),"No",Sales[[#This Row],[return]])</f>
        <v>No</v>
      </c>
      <c r="O8998" s="2">
        <v>43136</v>
      </c>
      <c r="P8998" s="8" t="str">
        <f>TEXT(DAY(Sales[[#This Row],[OrderDate]]),"ddd")</f>
        <v>Thu</v>
      </c>
      <c r="Q8998" s="8" t="str">
        <f>TEXT(MONTH(Sales[[#This Row],[ShipDate]])*29,"mmm")</f>
        <v>Feb</v>
      </c>
      <c r="R8998">
        <v>548</v>
      </c>
      <c r="S8998" t="s">
        <v>2933</v>
      </c>
      <c r="T8998" t="s">
        <v>15</v>
      </c>
      <c r="U8998">
        <v>30080</v>
      </c>
      <c r="V8998" s="1">
        <v>0</v>
      </c>
      <c r="W8998">
        <v>7</v>
      </c>
      <c r="X8998">
        <v>3</v>
      </c>
      <c r="Y8998">
        <v>19</v>
      </c>
      <c r="AD8998"/>
    </row>
    <row r="8999" spans="1:30" x14ac:dyDescent="0.25">
      <c r="A8999" t="s">
        <v>10</v>
      </c>
      <c r="B8999" s="2">
        <v>43136</v>
      </c>
      <c r="C8999" s="35">
        <f>YEAR(Sales[[#This Row],[ShipDate]])</f>
        <v>2018</v>
      </c>
      <c r="D8999" t="s">
        <v>607</v>
      </c>
      <c r="E8999" t="s">
        <v>69</v>
      </c>
      <c r="F8999" t="s">
        <v>39</v>
      </c>
      <c r="G8999" t="s">
        <v>25</v>
      </c>
      <c r="H8999" t="s">
        <v>2234</v>
      </c>
      <c r="I8999" t="s">
        <v>598</v>
      </c>
      <c r="J8999" t="s">
        <v>13</v>
      </c>
      <c r="K8999" t="s">
        <v>2932</v>
      </c>
      <c r="L8999" t="s">
        <v>17</v>
      </c>
      <c r="N8999" t="str">
        <f>IF(ISBLANK(Sales[[#This Row],[return]]),"No",Sales[[#This Row],[return]])</f>
        <v>No</v>
      </c>
      <c r="O8999" s="2">
        <v>43136</v>
      </c>
      <c r="P8999" s="8" t="str">
        <f>TEXT(DAY(Sales[[#This Row],[OrderDate]]),"ddd")</f>
        <v>Thu</v>
      </c>
      <c r="Q8999" s="8" t="str">
        <f>TEXT(MONTH(Sales[[#This Row],[ShipDate]])*29,"mmm")</f>
        <v>Feb</v>
      </c>
      <c r="R8999">
        <v>417</v>
      </c>
      <c r="S8999" t="s">
        <v>3222</v>
      </c>
      <c r="T8999" t="s">
        <v>15</v>
      </c>
      <c r="U8999">
        <v>30080</v>
      </c>
      <c r="V8999" s="1">
        <v>0</v>
      </c>
      <c r="W8999">
        <v>2</v>
      </c>
      <c r="X8999">
        <v>1</v>
      </c>
      <c r="Y8999">
        <v>81</v>
      </c>
      <c r="AD8999"/>
    </row>
    <row r="9000" spans="1:30" x14ac:dyDescent="0.25">
      <c r="A9000" t="s">
        <v>10</v>
      </c>
      <c r="B9000" s="2">
        <v>43136</v>
      </c>
      <c r="C9000" s="35">
        <f>YEAR(Sales[[#This Row],[ShipDate]])</f>
        <v>2018</v>
      </c>
      <c r="D9000" t="s">
        <v>607</v>
      </c>
      <c r="E9000" t="s">
        <v>69</v>
      </c>
      <c r="F9000" t="s">
        <v>104</v>
      </c>
      <c r="G9000" t="s">
        <v>25</v>
      </c>
      <c r="H9000" t="s">
        <v>2234</v>
      </c>
      <c r="I9000" t="s">
        <v>598</v>
      </c>
      <c r="J9000" t="s">
        <v>13</v>
      </c>
      <c r="K9000" t="s">
        <v>2932</v>
      </c>
      <c r="L9000" t="s">
        <v>17</v>
      </c>
      <c r="N9000" t="str">
        <f>IF(ISBLANK(Sales[[#This Row],[return]]),"No",Sales[[#This Row],[return]])</f>
        <v>No</v>
      </c>
      <c r="O9000" s="2">
        <v>43136</v>
      </c>
      <c r="P9000" s="8" t="str">
        <f>TEXT(DAY(Sales[[#This Row],[OrderDate]]),"ddd")</f>
        <v>Thu</v>
      </c>
      <c r="Q9000" s="8" t="str">
        <f>TEXT(MONTH(Sales[[#This Row],[ShipDate]])*29,"mmm")</f>
        <v>Feb</v>
      </c>
      <c r="R9000">
        <v>127</v>
      </c>
      <c r="S9000" t="s">
        <v>2154</v>
      </c>
      <c r="T9000" t="s">
        <v>15</v>
      </c>
      <c r="U9000">
        <v>30080</v>
      </c>
      <c r="V9000" s="1">
        <v>0</v>
      </c>
      <c r="W9000">
        <v>79</v>
      </c>
      <c r="X9000">
        <v>2</v>
      </c>
      <c r="Y9000">
        <v>168</v>
      </c>
      <c r="AD9000"/>
    </row>
    <row r="9001" spans="1:30" x14ac:dyDescent="0.25">
      <c r="A9001" t="s">
        <v>10</v>
      </c>
      <c r="B9001" s="2">
        <v>43136</v>
      </c>
      <c r="C9001" s="35">
        <f>YEAR(Sales[[#This Row],[ShipDate]])</f>
        <v>2018</v>
      </c>
      <c r="D9001" t="s">
        <v>607</v>
      </c>
      <c r="E9001" t="s">
        <v>69</v>
      </c>
      <c r="F9001" t="s">
        <v>59</v>
      </c>
      <c r="G9001" t="s">
        <v>25</v>
      </c>
      <c r="H9001" t="s">
        <v>2234</v>
      </c>
      <c r="I9001" t="s">
        <v>598</v>
      </c>
      <c r="J9001" t="s">
        <v>13</v>
      </c>
      <c r="K9001" t="s">
        <v>2932</v>
      </c>
      <c r="L9001" t="s">
        <v>17</v>
      </c>
      <c r="N9001" t="str">
        <f>IF(ISBLANK(Sales[[#This Row],[return]]),"No",Sales[[#This Row],[return]])</f>
        <v>No</v>
      </c>
      <c r="O9001" s="2">
        <v>43136</v>
      </c>
      <c r="P9001" s="8" t="str">
        <f>TEXT(DAY(Sales[[#This Row],[OrderDate]]),"ddd")</f>
        <v>Thu</v>
      </c>
      <c r="Q9001" s="8" t="str">
        <f>TEXT(MONTH(Sales[[#This Row],[ShipDate]])*29,"mmm")</f>
        <v>Feb</v>
      </c>
      <c r="R9001">
        <v>1625</v>
      </c>
      <c r="S9001" t="s">
        <v>796</v>
      </c>
      <c r="T9001" t="s">
        <v>15</v>
      </c>
      <c r="U9001">
        <v>30080</v>
      </c>
      <c r="V9001" s="1">
        <v>0</v>
      </c>
      <c r="W9001">
        <v>60</v>
      </c>
      <c r="X9001">
        <v>3</v>
      </c>
      <c r="Y9001">
        <v>123</v>
      </c>
      <c r="AD9001"/>
    </row>
    <row r="9002" spans="1:30" x14ac:dyDescent="0.25">
      <c r="A9002" t="s">
        <v>10</v>
      </c>
      <c r="B9002" s="2">
        <v>43136</v>
      </c>
      <c r="C9002" s="35">
        <f>YEAR(Sales[[#This Row],[ShipDate]])</f>
        <v>2018</v>
      </c>
      <c r="D9002" t="s">
        <v>607</v>
      </c>
      <c r="E9002" t="s">
        <v>69</v>
      </c>
      <c r="F9002" t="s">
        <v>39</v>
      </c>
      <c r="G9002" t="s">
        <v>25</v>
      </c>
      <c r="H9002" t="s">
        <v>2234</v>
      </c>
      <c r="I9002" t="s">
        <v>598</v>
      </c>
      <c r="J9002" t="s">
        <v>13</v>
      </c>
      <c r="K9002" t="s">
        <v>2932</v>
      </c>
      <c r="L9002" t="s">
        <v>17</v>
      </c>
      <c r="N9002" t="str">
        <f>IF(ISBLANK(Sales[[#This Row],[return]]),"No",Sales[[#This Row],[return]])</f>
        <v>No</v>
      </c>
      <c r="O9002" s="2">
        <v>43136</v>
      </c>
      <c r="P9002" s="8" t="str">
        <f>TEXT(DAY(Sales[[#This Row],[OrderDate]]),"ddd")</f>
        <v>Thu</v>
      </c>
      <c r="Q9002" s="8" t="str">
        <f>TEXT(MONTH(Sales[[#This Row],[ShipDate]])*29,"mmm")</f>
        <v>Feb</v>
      </c>
      <c r="R9002">
        <v>282</v>
      </c>
      <c r="S9002" t="s">
        <v>3148</v>
      </c>
      <c r="T9002" t="s">
        <v>15</v>
      </c>
      <c r="U9002">
        <v>30080</v>
      </c>
      <c r="V9002" s="1">
        <v>0</v>
      </c>
      <c r="W9002">
        <v>2</v>
      </c>
      <c r="X9002">
        <v>3</v>
      </c>
      <c r="Y9002">
        <v>154</v>
      </c>
      <c r="AD9002"/>
    </row>
    <row r="9003" spans="1:30" x14ac:dyDescent="0.25">
      <c r="A9003" t="s">
        <v>10</v>
      </c>
      <c r="B9003" s="2">
        <v>43136</v>
      </c>
      <c r="C9003" s="35">
        <f>YEAR(Sales[[#This Row],[ShipDate]])</f>
        <v>2018</v>
      </c>
      <c r="D9003" t="s">
        <v>607</v>
      </c>
      <c r="E9003" t="s">
        <v>69</v>
      </c>
      <c r="F9003" t="s">
        <v>150</v>
      </c>
      <c r="G9003" t="s">
        <v>25</v>
      </c>
      <c r="H9003" t="s">
        <v>2234</v>
      </c>
      <c r="I9003" t="s">
        <v>598</v>
      </c>
      <c r="J9003" t="s">
        <v>13</v>
      </c>
      <c r="K9003" t="s">
        <v>2932</v>
      </c>
      <c r="L9003" t="s">
        <v>17</v>
      </c>
      <c r="N9003" t="str">
        <f>IF(ISBLANK(Sales[[#This Row],[return]]),"No",Sales[[#This Row],[return]])</f>
        <v>No</v>
      </c>
      <c r="O9003" s="2">
        <v>43136</v>
      </c>
      <c r="P9003" s="8" t="str">
        <f>TEXT(DAY(Sales[[#This Row],[OrderDate]]),"ddd")</f>
        <v>Thu</v>
      </c>
      <c r="Q9003" s="8" t="str">
        <f>TEXT(MONTH(Sales[[#This Row],[ShipDate]])*29,"mmm")</f>
        <v>Feb</v>
      </c>
      <c r="R9003">
        <v>1353</v>
      </c>
      <c r="S9003" t="s">
        <v>2220</v>
      </c>
      <c r="T9003" t="s">
        <v>15</v>
      </c>
      <c r="U9003">
        <v>30080</v>
      </c>
      <c r="V9003" s="1">
        <v>0</v>
      </c>
      <c r="W9003">
        <v>0</v>
      </c>
      <c r="X9003">
        <v>5</v>
      </c>
      <c r="Y9003">
        <v>9</v>
      </c>
      <c r="AD9003"/>
    </row>
    <row r="9004" spans="1:30" x14ac:dyDescent="0.25">
      <c r="A9004" t="s">
        <v>10</v>
      </c>
      <c r="B9004" s="2">
        <v>43136</v>
      </c>
      <c r="C9004" s="35">
        <f>YEAR(Sales[[#This Row],[ShipDate]])</f>
        <v>2018</v>
      </c>
      <c r="D9004" t="s">
        <v>607</v>
      </c>
      <c r="E9004" t="s">
        <v>69</v>
      </c>
      <c r="F9004" t="s">
        <v>59</v>
      </c>
      <c r="G9004" t="s">
        <v>25</v>
      </c>
      <c r="H9004" t="s">
        <v>2234</v>
      </c>
      <c r="I9004" t="s">
        <v>598</v>
      </c>
      <c r="J9004" t="s">
        <v>13</v>
      </c>
      <c r="K9004" t="s">
        <v>2932</v>
      </c>
      <c r="L9004" t="s">
        <v>17</v>
      </c>
      <c r="N9004" t="str">
        <f>IF(ISBLANK(Sales[[#This Row],[return]]),"No",Sales[[#This Row],[return]])</f>
        <v>No</v>
      </c>
      <c r="O9004" s="2">
        <v>43136</v>
      </c>
      <c r="P9004" s="8" t="str">
        <f>TEXT(DAY(Sales[[#This Row],[OrderDate]]),"ddd")</f>
        <v>Thu</v>
      </c>
      <c r="Q9004" s="8" t="str">
        <f>TEXT(MONTH(Sales[[#This Row],[ShipDate]])*29,"mmm")</f>
        <v>Feb</v>
      </c>
      <c r="R9004">
        <v>1739</v>
      </c>
      <c r="S9004" t="s">
        <v>162</v>
      </c>
      <c r="T9004" t="s">
        <v>15</v>
      </c>
      <c r="U9004">
        <v>30080</v>
      </c>
      <c r="V9004" s="1">
        <v>0</v>
      </c>
      <c r="W9004">
        <v>161</v>
      </c>
      <c r="X9004">
        <v>7</v>
      </c>
      <c r="Y9004">
        <v>342</v>
      </c>
      <c r="AD9004"/>
    </row>
    <row r="9005" spans="1:30" x14ac:dyDescent="0.25">
      <c r="A9005" t="s">
        <v>10</v>
      </c>
      <c r="B9005" s="2">
        <v>43136</v>
      </c>
      <c r="C9005" s="35">
        <f>YEAR(Sales[[#This Row],[ShipDate]])</f>
        <v>2018</v>
      </c>
      <c r="D9005" t="s">
        <v>607</v>
      </c>
      <c r="E9005" t="s">
        <v>69</v>
      </c>
      <c r="F9005" t="s">
        <v>59</v>
      </c>
      <c r="G9005" t="s">
        <v>25</v>
      </c>
      <c r="H9005" t="s">
        <v>2234</v>
      </c>
      <c r="I9005" t="s">
        <v>598</v>
      </c>
      <c r="J9005" t="s">
        <v>13</v>
      </c>
      <c r="K9005" t="s">
        <v>2932</v>
      </c>
      <c r="L9005" t="s">
        <v>17</v>
      </c>
      <c r="N9005" t="str">
        <f>IF(ISBLANK(Sales[[#This Row],[return]]),"No",Sales[[#This Row],[return]])</f>
        <v>No</v>
      </c>
      <c r="O9005" s="2">
        <v>43136</v>
      </c>
      <c r="P9005" s="8" t="str">
        <f>TEXT(DAY(Sales[[#This Row],[OrderDate]]),"ddd")</f>
        <v>Thu</v>
      </c>
      <c r="Q9005" s="8" t="str">
        <f>TEXT(MONTH(Sales[[#This Row],[ShipDate]])*29,"mmm")</f>
        <v>Feb</v>
      </c>
      <c r="R9005">
        <v>1624</v>
      </c>
      <c r="S9005" t="s">
        <v>1660</v>
      </c>
      <c r="T9005" t="s">
        <v>15</v>
      </c>
      <c r="U9005">
        <v>30080</v>
      </c>
      <c r="V9005" s="1">
        <v>0</v>
      </c>
      <c r="W9005">
        <v>171</v>
      </c>
      <c r="X9005">
        <v>9</v>
      </c>
      <c r="Y9005">
        <v>349</v>
      </c>
      <c r="AD9005"/>
    </row>
    <row r="9006" spans="1:30" x14ac:dyDescent="0.25">
      <c r="A9006" t="s">
        <v>10</v>
      </c>
      <c r="B9006" s="2">
        <v>43136</v>
      </c>
      <c r="C9006" s="35">
        <f>YEAR(Sales[[#This Row],[ShipDate]])</f>
        <v>2018</v>
      </c>
      <c r="D9006" t="s">
        <v>607</v>
      </c>
      <c r="E9006" t="s">
        <v>69</v>
      </c>
      <c r="F9006" t="s">
        <v>48</v>
      </c>
      <c r="G9006" t="s">
        <v>46</v>
      </c>
      <c r="H9006" t="s">
        <v>2234</v>
      </c>
      <c r="I9006" t="s">
        <v>598</v>
      </c>
      <c r="J9006" t="s">
        <v>13</v>
      </c>
      <c r="K9006" t="s">
        <v>2932</v>
      </c>
      <c r="L9006" t="s">
        <v>17</v>
      </c>
      <c r="N9006" t="str">
        <f>IF(ISBLANK(Sales[[#This Row],[return]]),"No",Sales[[#This Row],[return]])</f>
        <v>No</v>
      </c>
      <c r="O9006" s="2">
        <v>43136</v>
      </c>
      <c r="P9006" s="8" t="str">
        <f>TEXT(DAY(Sales[[#This Row],[OrderDate]]),"ddd")</f>
        <v>Thu</v>
      </c>
      <c r="Q9006" s="8" t="str">
        <f>TEXT(MONTH(Sales[[#This Row],[ShipDate]])*29,"mmm")</f>
        <v>Feb</v>
      </c>
      <c r="R9006">
        <v>33</v>
      </c>
      <c r="S9006" t="s">
        <v>562</v>
      </c>
      <c r="T9006" t="s">
        <v>15</v>
      </c>
      <c r="U9006">
        <v>30080</v>
      </c>
      <c r="V9006" s="1">
        <v>0</v>
      </c>
      <c r="W9006">
        <v>126</v>
      </c>
      <c r="X9006">
        <v>3</v>
      </c>
      <c r="Y9006">
        <v>485</v>
      </c>
      <c r="AD9006"/>
    </row>
    <row r="9007" spans="1:30" x14ac:dyDescent="0.25">
      <c r="A9007" t="s">
        <v>10</v>
      </c>
      <c r="B9007" s="2">
        <v>43136</v>
      </c>
      <c r="C9007" s="35">
        <f>YEAR(Sales[[#This Row],[ShipDate]])</f>
        <v>2018</v>
      </c>
      <c r="D9007" t="s">
        <v>607</v>
      </c>
      <c r="E9007" t="s">
        <v>69</v>
      </c>
      <c r="F9007" t="s">
        <v>48</v>
      </c>
      <c r="G9007" t="s">
        <v>46</v>
      </c>
      <c r="H9007" t="s">
        <v>2234</v>
      </c>
      <c r="I9007" t="s">
        <v>598</v>
      </c>
      <c r="J9007" t="s">
        <v>13</v>
      </c>
      <c r="K9007" t="s">
        <v>2932</v>
      </c>
      <c r="L9007" t="s">
        <v>17</v>
      </c>
      <c r="N9007" t="str">
        <f>IF(ISBLANK(Sales[[#This Row],[return]]),"No",Sales[[#This Row],[return]])</f>
        <v>No</v>
      </c>
      <c r="O9007" s="2">
        <v>43136</v>
      </c>
      <c r="P9007" s="8" t="str">
        <f>TEXT(DAY(Sales[[#This Row],[OrderDate]]),"ddd")</f>
        <v>Thu</v>
      </c>
      <c r="Q9007" s="8" t="str">
        <f>TEXT(MONTH(Sales[[#This Row],[ShipDate]])*29,"mmm")</f>
        <v>Feb</v>
      </c>
      <c r="R9007">
        <v>1276</v>
      </c>
      <c r="S9007" t="s">
        <v>306</v>
      </c>
      <c r="T9007" t="s">
        <v>15</v>
      </c>
      <c r="U9007">
        <v>30080</v>
      </c>
      <c r="V9007" s="1">
        <v>0</v>
      </c>
      <c r="W9007">
        <v>28</v>
      </c>
      <c r="X9007">
        <v>3</v>
      </c>
      <c r="Y9007">
        <v>105</v>
      </c>
      <c r="AD9007"/>
    </row>
    <row r="9008" spans="1:30" x14ac:dyDescent="0.25">
      <c r="A9008" t="s">
        <v>40</v>
      </c>
      <c r="B9008" s="2">
        <v>43177</v>
      </c>
      <c r="C9008" s="35">
        <f>YEAR(Sales[[#This Row],[ShipDate]])</f>
        <v>2018</v>
      </c>
      <c r="D9008" t="s">
        <v>36</v>
      </c>
      <c r="E9008" t="s">
        <v>69</v>
      </c>
      <c r="F9008" t="s">
        <v>43</v>
      </c>
      <c r="G9008" t="s">
        <v>11</v>
      </c>
      <c r="H9008" t="s">
        <v>1009</v>
      </c>
      <c r="I9008" t="s">
        <v>174</v>
      </c>
      <c r="J9008" t="s">
        <v>13</v>
      </c>
      <c r="K9008" t="s">
        <v>587</v>
      </c>
      <c r="L9008" t="s">
        <v>17</v>
      </c>
      <c r="N9008" t="str">
        <f>IF(ISBLANK(Sales[[#This Row],[return]]),"No",Sales[[#This Row],[return]])</f>
        <v>No</v>
      </c>
      <c r="O9008" s="2">
        <v>43172</v>
      </c>
      <c r="P9008" s="8" t="str">
        <f>TEXT(DAY(Sales[[#This Row],[OrderDate]]),"ddd")</f>
        <v>Fri</v>
      </c>
      <c r="Q9008" s="8" t="str">
        <f>TEXT(MONTH(Sales[[#This Row],[ShipDate]])*29,"mmm")</f>
        <v>Mar</v>
      </c>
      <c r="R9008">
        <v>875</v>
      </c>
      <c r="S9008" t="s">
        <v>3165</v>
      </c>
      <c r="T9008" t="s">
        <v>15</v>
      </c>
      <c r="U9008">
        <v>22980</v>
      </c>
      <c r="V9008" s="1">
        <v>0</v>
      </c>
      <c r="W9008">
        <v>41</v>
      </c>
      <c r="X9008">
        <v>2</v>
      </c>
      <c r="Y9008">
        <v>128</v>
      </c>
      <c r="AD9008"/>
    </row>
    <row r="9009" spans="1:30" x14ac:dyDescent="0.25">
      <c r="A9009" t="s">
        <v>40</v>
      </c>
      <c r="B9009" s="2">
        <v>43177</v>
      </c>
      <c r="C9009" s="35">
        <f>YEAR(Sales[[#This Row],[ShipDate]])</f>
        <v>2018</v>
      </c>
      <c r="D9009" t="s">
        <v>36</v>
      </c>
      <c r="E9009" t="s">
        <v>69</v>
      </c>
      <c r="F9009" t="s">
        <v>52</v>
      </c>
      <c r="G9009" t="s">
        <v>25</v>
      </c>
      <c r="H9009" t="s">
        <v>1009</v>
      </c>
      <c r="I9009" t="s">
        <v>174</v>
      </c>
      <c r="J9009" t="s">
        <v>13</v>
      </c>
      <c r="K9009" t="s">
        <v>587</v>
      </c>
      <c r="L9009" t="s">
        <v>17</v>
      </c>
      <c r="N9009" t="str">
        <f>IF(ISBLANK(Sales[[#This Row],[return]]),"No",Sales[[#This Row],[return]])</f>
        <v>No</v>
      </c>
      <c r="O9009" s="2">
        <v>43172</v>
      </c>
      <c r="P9009" s="8" t="str">
        <f>TEXT(DAY(Sales[[#This Row],[OrderDate]]),"ddd")</f>
        <v>Fri</v>
      </c>
      <c r="Q9009" s="8" t="str">
        <f>TEXT(MONTH(Sales[[#This Row],[ShipDate]])*29,"mmm")</f>
        <v>Mar</v>
      </c>
      <c r="R9009">
        <v>612</v>
      </c>
      <c r="S9009" t="s">
        <v>1684</v>
      </c>
      <c r="T9009" t="s">
        <v>15</v>
      </c>
      <c r="U9009">
        <v>22980</v>
      </c>
      <c r="V9009" s="1">
        <v>0</v>
      </c>
      <c r="W9009">
        <v>45</v>
      </c>
      <c r="X9009">
        <v>2</v>
      </c>
      <c r="Y9009">
        <v>160</v>
      </c>
      <c r="AD9009"/>
    </row>
    <row r="9010" spans="1:30" x14ac:dyDescent="0.25">
      <c r="A9010" t="s">
        <v>40</v>
      </c>
      <c r="B9010" s="2">
        <v>43177</v>
      </c>
      <c r="C9010" s="35">
        <f>YEAR(Sales[[#This Row],[ShipDate]])</f>
        <v>2018</v>
      </c>
      <c r="D9010" t="s">
        <v>36</v>
      </c>
      <c r="E9010" t="s">
        <v>69</v>
      </c>
      <c r="F9010" t="s">
        <v>50</v>
      </c>
      <c r="G9010" t="s">
        <v>25</v>
      </c>
      <c r="H9010" t="s">
        <v>1009</v>
      </c>
      <c r="I9010" t="s">
        <v>174</v>
      </c>
      <c r="J9010" t="s">
        <v>13</v>
      </c>
      <c r="K9010" t="s">
        <v>587</v>
      </c>
      <c r="L9010" t="s">
        <v>17</v>
      </c>
      <c r="N9010" t="str">
        <f>IF(ISBLANK(Sales[[#This Row],[return]]),"No",Sales[[#This Row],[return]])</f>
        <v>No</v>
      </c>
      <c r="O9010" s="2">
        <v>43172</v>
      </c>
      <c r="P9010" s="8" t="str">
        <f>TEXT(DAY(Sales[[#This Row],[OrderDate]]),"ddd")</f>
        <v>Fri</v>
      </c>
      <c r="Q9010" s="8" t="str">
        <f>TEXT(MONTH(Sales[[#This Row],[ShipDate]])*29,"mmm")</f>
        <v>Mar</v>
      </c>
      <c r="R9010">
        <v>894</v>
      </c>
      <c r="S9010" t="s">
        <v>1626</v>
      </c>
      <c r="T9010" t="s">
        <v>15</v>
      </c>
      <c r="U9010">
        <v>22980</v>
      </c>
      <c r="V9010" s="1">
        <v>0</v>
      </c>
      <c r="W9010">
        <v>21</v>
      </c>
      <c r="X9010">
        <v>4</v>
      </c>
      <c r="Y9010">
        <v>46</v>
      </c>
      <c r="AD9010"/>
    </row>
    <row r="9011" spans="1:30" x14ac:dyDescent="0.25">
      <c r="A9011" t="s">
        <v>10</v>
      </c>
      <c r="B9011" s="2">
        <v>43446</v>
      </c>
      <c r="C9011" s="35">
        <f>YEAR(Sales[[#This Row],[ShipDate]])</f>
        <v>2018</v>
      </c>
      <c r="D9011" t="s">
        <v>607</v>
      </c>
      <c r="E9011" t="s">
        <v>31</v>
      </c>
      <c r="F9011" t="s">
        <v>50</v>
      </c>
      <c r="G9011" t="s">
        <v>25</v>
      </c>
      <c r="H9011" t="s">
        <v>1534</v>
      </c>
      <c r="I9011" t="s">
        <v>252</v>
      </c>
      <c r="J9011" t="s">
        <v>13</v>
      </c>
      <c r="K9011" t="s">
        <v>2623</v>
      </c>
      <c r="L9011" t="s">
        <v>92</v>
      </c>
      <c r="N9011" t="str">
        <f>IF(ISBLANK(Sales[[#This Row],[return]]),"No",Sales[[#This Row],[return]])</f>
        <v>No</v>
      </c>
      <c r="O9011" s="2">
        <v>43446</v>
      </c>
      <c r="P9011" s="8" t="str">
        <f>TEXT(DAY(Sales[[#This Row],[OrderDate]]),"ddd")</f>
        <v>Thu</v>
      </c>
      <c r="Q9011" s="8" t="str">
        <f>TEXT(MONTH(Sales[[#This Row],[ShipDate]])*29,"mmm")</f>
        <v>Dec</v>
      </c>
      <c r="R9011">
        <v>1634</v>
      </c>
      <c r="S9011" t="s">
        <v>647</v>
      </c>
      <c r="T9011" t="s">
        <v>90</v>
      </c>
      <c r="U9011">
        <v>44052</v>
      </c>
      <c r="V9011" s="1">
        <v>0.7</v>
      </c>
      <c r="W9011">
        <v>-14</v>
      </c>
      <c r="X9011">
        <v>3</v>
      </c>
      <c r="Y9011">
        <v>19</v>
      </c>
      <c r="AD9011"/>
    </row>
    <row r="9012" spans="1:30" x14ac:dyDescent="0.25">
      <c r="A9012" t="s">
        <v>10</v>
      </c>
      <c r="B9012" s="2">
        <v>43446</v>
      </c>
      <c r="C9012" s="35">
        <f>YEAR(Sales[[#This Row],[ShipDate]])</f>
        <v>2018</v>
      </c>
      <c r="D9012" t="s">
        <v>607</v>
      </c>
      <c r="E9012" t="s">
        <v>31</v>
      </c>
      <c r="F9012" t="s">
        <v>99</v>
      </c>
      <c r="G9012" t="s">
        <v>46</v>
      </c>
      <c r="H9012" t="s">
        <v>1534</v>
      </c>
      <c r="I9012" t="s">
        <v>252</v>
      </c>
      <c r="J9012" t="s">
        <v>13</v>
      </c>
      <c r="K9012" t="s">
        <v>2623</v>
      </c>
      <c r="L9012" t="s">
        <v>92</v>
      </c>
      <c r="N9012" t="str">
        <f>IF(ISBLANK(Sales[[#This Row],[return]]),"No",Sales[[#This Row],[return]])</f>
        <v>No</v>
      </c>
      <c r="O9012" s="2">
        <v>43446</v>
      </c>
      <c r="P9012" s="8" t="str">
        <f>TEXT(DAY(Sales[[#This Row],[OrderDate]]),"ddd")</f>
        <v>Thu</v>
      </c>
      <c r="Q9012" s="8" t="str">
        <f>TEXT(MONTH(Sales[[#This Row],[ShipDate]])*29,"mmm")</f>
        <v>Dec</v>
      </c>
      <c r="R9012">
        <v>1012</v>
      </c>
      <c r="S9012" t="s">
        <v>767</v>
      </c>
      <c r="T9012" t="s">
        <v>90</v>
      </c>
      <c r="U9012">
        <v>44052</v>
      </c>
      <c r="V9012" s="1">
        <v>0.2</v>
      </c>
      <c r="W9012">
        <v>77</v>
      </c>
      <c r="X9012">
        <v>6</v>
      </c>
      <c r="Y9012">
        <v>384</v>
      </c>
      <c r="AD9012"/>
    </row>
    <row r="9013" spans="1:30" x14ac:dyDescent="0.25">
      <c r="A9013" t="s">
        <v>40</v>
      </c>
      <c r="B9013" s="2">
        <v>43374</v>
      </c>
      <c r="C9013" s="35">
        <f>YEAR(Sales[[#This Row],[ShipDate]])</f>
        <v>2018</v>
      </c>
      <c r="D9013" t="s">
        <v>36</v>
      </c>
      <c r="E9013" t="s">
        <v>69</v>
      </c>
      <c r="F9013" t="s">
        <v>99</v>
      </c>
      <c r="G9013" t="s">
        <v>46</v>
      </c>
      <c r="H9013" t="s">
        <v>1390</v>
      </c>
      <c r="I9013" t="s">
        <v>37</v>
      </c>
      <c r="J9013" t="s">
        <v>13</v>
      </c>
      <c r="K9013" t="s">
        <v>740</v>
      </c>
      <c r="L9013" t="s">
        <v>17</v>
      </c>
      <c r="N9013" t="str">
        <f>IF(ISBLANK(Sales[[#This Row],[return]]),"No",Sales[[#This Row],[return]])</f>
        <v>No</v>
      </c>
      <c r="O9013" s="2">
        <v>43369</v>
      </c>
      <c r="P9013" s="8" t="str">
        <f>TEXT(DAY(Sales[[#This Row],[OrderDate]]),"ddd")</f>
        <v>Thu</v>
      </c>
      <c r="Q9013" s="8" t="str">
        <f>TEXT(MONTH(Sales[[#This Row],[ShipDate]])*29,"mmm")</f>
        <v>Oct</v>
      </c>
      <c r="R9013">
        <v>1026</v>
      </c>
      <c r="S9013" t="s">
        <v>2356</v>
      </c>
      <c r="T9013" t="s">
        <v>15</v>
      </c>
      <c r="U9013">
        <v>32303</v>
      </c>
      <c r="V9013" s="1">
        <v>0.2</v>
      </c>
      <c r="W9013">
        <v>-76</v>
      </c>
      <c r="X9013">
        <v>3</v>
      </c>
      <c r="Y9013">
        <v>432</v>
      </c>
      <c r="AD9013"/>
    </row>
    <row r="9014" spans="1:30" x14ac:dyDescent="0.25">
      <c r="A9014" t="s">
        <v>40</v>
      </c>
      <c r="B9014" s="2">
        <v>43428</v>
      </c>
      <c r="C9014" s="35">
        <f>YEAR(Sales[[#This Row],[ShipDate]])</f>
        <v>2018</v>
      </c>
      <c r="D9014" t="s">
        <v>36</v>
      </c>
      <c r="E9014" t="s">
        <v>18</v>
      </c>
      <c r="F9014" t="s">
        <v>43</v>
      </c>
      <c r="G9014" t="s">
        <v>11</v>
      </c>
      <c r="H9014" t="s">
        <v>107</v>
      </c>
      <c r="I9014" t="s">
        <v>70</v>
      </c>
      <c r="J9014" t="s">
        <v>13</v>
      </c>
      <c r="K9014" t="s">
        <v>96</v>
      </c>
      <c r="L9014" t="s">
        <v>68</v>
      </c>
      <c r="N9014" t="str">
        <f>IF(ISBLANK(Sales[[#This Row],[return]]),"No",Sales[[#This Row],[return]])</f>
        <v>No</v>
      </c>
      <c r="O9014" s="2">
        <v>43423</v>
      </c>
      <c r="P9014" s="8" t="str">
        <f>TEXT(DAY(Sales[[#This Row],[OrderDate]]),"ddd")</f>
        <v>Thu</v>
      </c>
      <c r="Q9014" s="8" t="str">
        <f>TEXT(MONTH(Sales[[#This Row],[ShipDate]])*29,"mmm")</f>
        <v>Nov</v>
      </c>
      <c r="R9014">
        <v>730</v>
      </c>
      <c r="S9014" t="s">
        <v>721</v>
      </c>
      <c r="T9014" t="s">
        <v>66</v>
      </c>
      <c r="U9014">
        <v>77041</v>
      </c>
      <c r="V9014" s="1">
        <v>0.6</v>
      </c>
      <c r="W9014">
        <v>-1</v>
      </c>
      <c r="X9014">
        <v>2</v>
      </c>
      <c r="Y9014">
        <v>2</v>
      </c>
      <c r="AD9014"/>
    </row>
    <row r="9015" spans="1:30" x14ac:dyDescent="0.25">
      <c r="A9015" t="s">
        <v>40</v>
      </c>
      <c r="B9015" s="2">
        <v>43428</v>
      </c>
      <c r="C9015" s="35">
        <f>YEAR(Sales[[#This Row],[ShipDate]])</f>
        <v>2018</v>
      </c>
      <c r="D9015" t="s">
        <v>36</v>
      </c>
      <c r="E9015" t="s">
        <v>18</v>
      </c>
      <c r="F9015" t="s">
        <v>59</v>
      </c>
      <c r="G9015" t="s">
        <v>25</v>
      </c>
      <c r="H9015" t="s">
        <v>107</v>
      </c>
      <c r="I9015" t="s">
        <v>70</v>
      </c>
      <c r="J9015" t="s">
        <v>13</v>
      </c>
      <c r="K9015" t="s">
        <v>96</v>
      </c>
      <c r="L9015" t="s">
        <v>68</v>
      </c>
      <c r="N9015" t="str">
        <f>IF(ISBLANK(Sales[[#This Row],[return]]),"No",Sales[[#This Row],[return]])</f>
        <v>No</v>
      </c>
      <c r="O9015" s="2">
        <v>43423</v>
      </c>
      <c r="P9015" s="8" t="str">
        <f>TEXT(DAY(Sales[[#This Row],[OrderDate]]),"ddd")</f>
        <v>Thu</v>
      </c>
      <c r="Q9015" s="8" t="str">
        <f>TEXT(MONTH(Sales[[#This Row],[ShipDate]])*29,"mmm")</f>
        <v>Nov</v>
      </c>
      <c r="R9015">
        <v>1697</v>
      </c>
      <c r="S9015" t="s">
        <v>2125</v>
      </c>
      <c r="T9015" t="s">
        <v>66</v>
      </c>
      <c r="U9015">
        <v>77041</v>
      </c>
      <c r="V9015" s="1">
        <v>0.2</v>
      </c>
      <c r="W9015">
        <v>4</v>
      </c>
      <c r="X9015">
        <v>2</v>
      </c>
      <c r="Y9015">
        <v>10</v>
      </c>
      <c r="AD9015"/>
    </row>
    <row r="9016" spans="1:30" x14ac:dyDescent="0.25">
      <c r="A9016" t="s">
        <v>40</v>
      </c>
      <c r="B9016" s="2">
        <v>43428</v>
      </c>
      <c r="C9016" s="35">
        <f>YEAR(Sales[[#This Row],[ShipDate]])</f>
        <v>2018</v>
      </c>
      <c r="D9016" t="s">
        <v>36</v>
      </c>
      <c r="E9016" t="s">
        <v>18</v>
      </c>
      <c r="F9016" t="s">
        <v>104</v>
      </c>
      <c r="G9016" t="s">
        <v>25</v>
      </c>
      <c r="H9016" t="s">
        <v>107</v>
      </c>
      <c r="I9016" t="s">
        <v>70</v>
      </c>
      <c r="J9016" t="s">
        <v>13</v>
      </c>
      <c r="K9016" t="s">
        <v>96</v>
      </c>
      <c r="L9016" t="s">
        <v>68</v>
      </c>
      <c r="N9016" t="str">
        <f>IF(ISBLANK(Sales[[#This Row],[return]]),"No",Sales[[#This Row],[return]])</f>
        <v>No</v>
      </c>
      <c r="O9016" s="2">
        <v>43423</v>
      </c>
      <c r="P9016" s="8" t="str">
        <f>TEXT(DAY(Sales[[#This Row],[OrderDate]]),"ddd")</f>
        <v>Thu</v>
      </c>
      <c r="Q9016" s="8" t="str">
        <f>TEXT(MONTH(Sales[[#This Row],[ShipDate]])*29,"mmm")</f>
        <v>Nov</v>
      </c>
      <c r="R9016">
        <v>1340</v>
      </c>
      <c r="S9016" t="s">
        <v>2133</v>
      </c>
      <c r="T9016" t="s">
        <v>66</v>
      </c>
      <c r="U9016">
        <v>77041</v>
      </c>
      <c r="V9016" s="1">
        <v>0.2</v>
      </c>
      <c r="W9016">
        <v>14</v>
      </c>
      <c r="X9016">
        <v>3</v>
      </c>
      <c r="Y9016">
        <v>41</v>
      </c>
      <c r="AD9016"/>
    </row>
    <row r="9017" spans="1:30" x14ac:dyDescent="0.25">
      <c r="A9017" t="s">
        <v>40</v>
      </c>
      <c r="B9017" s="2">
        <v>43428</v>
      </c>
      <c r="C9017" s="35">
        <f>YEAR(Sales[[#This Row],[ShipDate]])</f>
        <v>2018</v>
      </c>
      <c r="D9017" t="s">
        <v>36</v>
      </c>
      <c r="E9017" t="s">
        <v>18</v>
      </c>
      <c r="F9017" t="s">
        <v>39</v>
      </c>
      <c r="G9017" t="s">
        <v>25</v>
      </c>
      <c r="H9017" t="s">
        <v>107</v>
      </c>
      <c r="I9017" t="s">
        <v>70</v>
      </c>
      <c r="J9017" t="s">
        <v>13</v>
      </c>
      <c r="K9017" t="s">
        <v>96</v>
      </c>
      <c r="L9017" t="s">
        <v>68</v>
      </c>
      <c r="N9017" t="str">
        <f>IF(ISBLANK(Sales[[#This Row],[return]]),"No",Sales[[#This Row],[return]])</f>
        <v>No</v>
      </c>
      <c r="O9017" s="2">
        <v>43423</v>
      </c>
      <c r="P9017" s="8" t="str">
        <f>TEXT(DAY(Sales[[#This Row],[OrderDate]]),"ddd")</f>
        <v>Thu</v>
      </c>
      <c r="Q9017" s="8" t="str">
        <f>TEXT(MONTH(Sales[[#This Row],[ShipDate]])*29,"mmm")</f>
        <v>Nov</v>
      </c>
      <c r="R9017">
        <v>1555</v>
      </c>
      <c r="S9017" t="s">
        <v>409</v>
      </c>
      <c r="T9017" t="s">
        <v>66</v>
      </c>
      <c r="U9017">
        <v>77041</v>
      </c>
      <c r="V9017" s="1">
        <v>0.2</v>
      </c>
      <c r="W9017">
        <v>-16</v>
      </c>
      <c r="X9017">
        <v>6</v>
      </c>
      <c r="Y9017">
        <v>101</v>
      </c>
      <c r="AD9017"/>
    </row>
    <row r="9018" spans="1:30" x14ac:dyDescent="0.25">
      <c r="A9018" t="s">
        <v>40</v>
      </c>
      <c r="B9018" s="2">
        <v>43428</v>
      </c>
      <c r="C9018" s="35">
        <f>YEAR(Sales[[#This Row],[ShipDate]])</f>
        <v>2018</v>
      </c>
      <c r="D9018" t="s">
        <v>36</v>
      </c>
      <c r="E9018" t="s">
        <v>18</v>
      </c>
      <c r="F9018" t="s">
        <v>150</v>
      </c>
      <c r="G9018" t="s">
        <v>25</v>
      </c>
      <c r="H9018" t="s">
        <v>107</v>
      </c>
      <c r="I9018" t="s">
        <v>70</v>
      </c>
      <c r="J9018" t="s">
        <v>13</v>
      </c>
      <c r="K9018" t="s">
        <v>96</v>
      </c>
      <c r="L9018" t="s">
        <v>68</v>
      </c>
      <c r="N9018" t="str">
        <f>IF(ISBLANK(Sales[[#This Row],[return]]),"No",Sales[[#This Row],[return]])</f>
        <v>No</v>
      </c>
      <c r="O9018" s="2">
        <v>43423</v>
      </c>
      <c r="P9018" s="8" t="str">
        <f>TEXT(DAY(Sales[[#This Row],[OrderDate]]),"ddd")</f>
        <v>Thu</v>
      </c>
      <c r="Q9018" s="8" t="str">
        <f>TEXT(MONTH(Sales[[#This Row],[ShipDate]])*29,"mmm")</f>
        <v>Nov</v>
      </c>
      <c r="R9018">
        <v>1507</v>
      </c>
      <c r="S9018" t="s">
        <v>281</v>
      </c>
      <c r="T9018" t="s">
        <v>66</v>
      </c>
      <c r="U9018">
        <v>77041</v>
      </c>
      <c r="V9018" s="1">
        <v>0.2</v>
      </c>
      <c r="W9018">
        <v>22</v>
      </c>
      <c r="X9018">
        <v>12</v>
      </c>
      <c r="Y9018">
        <v>58</v>
      </c>
      <c r="AD9018"/>
    </row>
    <row r="9019" spans="1:30" x14ac:dyDescent="0.25">
      <c r="A9019" t="s">
        <v>40</v>
      </c>
      <c r="B9019" s="2">
        <v>43428</v>
      </c>
      <c r="C9019" s="35">
        <f>YEAR(Sales[[#This Row],[ShipDate]])</f>
        <v>2018</v>
      </c>
      <c r="D9019" t="s">
        <v>36</v>
      </c>
      <c r="E9019" t="s">
        <v>18</v>
      </c>
      <c r="F9019" t="s">
        <v>50</v>
      </c>
      <c r="G9019" t="s">
        <v>25</v>
      </c>
      <c r="H9019" t="s">
        <v>107</v>
      </c>
      <c r="I9019" t="s">
        <v>70</v>
      </c>
      <c r="J9019" t="s">
        <v>13</v>
      </c>
      <c r="K9019" t="s">
        <v>96</v>
      </c>
      <c r="L9019" t="s">
        <v>68</v>
      </c>
      <c r="N9019" t="str">
        <f>IF(ISBLANK(Sales[[#This Row],[return]]),"No",Sales[[#This Row],[return]])</f>
        <v>No</v>
      </c>
      <c r="O9019" s="2">
        <v>43423</v>
      </c>
      <c r="P9019" s="8" t="str">
        <f>TEXT(DAY(Sales[[#This Row],[OrderDate]]),"ddd")</f>
        <v>Thu</v>
      </c>
      <c r="Q9019" s="8" t="str">
        <f>TEXT(MONTH(Sales[[#This Row],[ShipDate]])*29,"mmm")</f>
        <v>Nov</v>
      </c>
      <c r="R9019">
        <v>256</v>
      </c>
      <c r="S9019" t="s">
        <v>227</v>
      </c>
      <c r="T9019" t="s">
        <v>66</v>
      </c>
      <c r="U9019">
        <v>77041</v>
      </c>
      <c r="V9019" s="1">
        <v>0.8</v>
      </c>
      <c r="W9019">
        <v>-2</v>
      </c>
      <c r="X9019">
        <v>2</v>
      </c>
      <c r="Y9019">
        <v>1</v>
      </c>
      <c r="AD9019"/>
    </row>
    <row r="9020" spans="1:30" x14ac:dyDescent="0.25">
      <c r="A9020" t="s">
        <v>40</v>
      </c>
      <c r="B9020" s="2">
        <v>43428</v>
      </c>
      <c r="C9020" s="35">
        <f>YEAR(Sales[[#This Row],[ShipDate]])</f>
        <v>2018</v>
      </c>
      <c r="D9020" t="s">
        <v>36</v>
      </c>
      <c r="E9020" t="s">
        <v>18</v>
      </c>
      <c r="F9020" t="s">
        <v>50</v>
      </c>
      <c r="G9020" t="s">
        <v>25</v>
      </c>
      <c r="H9020" t="s">
        <v>107</v>
      </c>
      <c r="I9020" t="s">
        <v>70</v>
      </c>
      <c r="J9020" t="s">
        <v>13</v>
      </c>
      <c r="K9020" t="s">
        <v>96</v>
      </c>
      <c r="L9020" t="s">
        <v>68</v>
      </c>
      <c r="N9020" t="str">
        <f>IF(ISBLANK(Sales[[#This Row],[return]]),"No",Sales[[#This Row],[return]])</f>
        <v>No</v>
      </c>
      <c r="O9020" s="2">
        <v>43423</v>
      </c>
      <c r="P9020" s="8" t="str">
        <f>TEXT(DAY(Sales[[#This Row],[OrderDate]]),"ddd")</f>
        <v>Thu</v>
      </c>
      <c r="Q9020" s="8" t="str">
        <f>TEXT(MONTH(Sales[[#This Row],[ShipDate]])*29,"mmm")</f>
        <v>Nov</v>
      </c>
      <c r="R9020">
        <v>711</v>
      </c>
      <c r="S9020" t="s">
        <v>1844</v>
      </c>
      <c r="T9020" t="s">
        <v>66</v>
      </c>
      <c r="U9020">
        <v>77041</v>
      </c>
      <c r="V9020" s="1">
        <v>0.8</v>
      </c>
      <c r="W9020">
        <v>-17</v>
      </c>
      <c r="X9020">
        <v>5</v>
      </c>
      <c r="Y9020">
        <v>11</v>
      </c>
      <c r="AD9020"/>
    </row>
    <row r="9021" spans="1:30" x14ac:dyDescent="0.25">
      <c r="A9021" t="s">
        <v>40</v>
      </c>
      <c r="B9021" s="2">
        <v>43428</v>
      </c>
      <c r="C9021" s="35">
        <f>YEAR(Sales[[#This Row],[ShipDate]])</f>
        <v>2018</v>
      </c>
      <c r="D9021" t="s">
        <v>36</v>
      </c>
      <c r="E9021" t="s">
        <v>18</v>
      </c>
      <c r="F9021" t="s">
        <v>48</v>
      </c>
      <c r="G9021" t="s">
        <v>46</v>
      </c>
      <c r="H9021" t="s">
        <v>107</v>
      </c>
      <c r="I9021" t="s">
        <v>70</v>
      </c>
      <c r="J9021" t="s">
        <v>13</v>
      </c>
      <c r="K9021" t="s">
        <v>96</v>
      </c>
      <c r="L9021" t="s">
        <v>68</v>
      </c>
      <c r="N9021" t="str">
        <f>IF(ISBLANK(Sales[[#This Row],[return]]),"No",Sales[[#This Row],[return]])</f>
        <v>No</v>
      </c>
      <c r="O9021" s="2">
        <v>43423</v>
      </c>
      <c r="P9021" s="8" t="str">
        <f>TEXT(DAY(Sales[[#This Row],[OrderDate]]),"ddd")</f>
        <v>Thu</v>
      </c>
      <c r="Q9021" s="8" t="str">
        <f>TEXT(MONTH(Sales[[#This Row],[ShipDate]])*29,"mmm")</f>
        <v>Nov</v>
      </c>
      <c r="R9021">
        <v>931</v>
      </c>
      <c r="S9021" t="s">
        <v>2437</v>
      </c>
      <c r="T9021" t="s">
        <v>66</v>
      </c>
      <c r="U9021">
        <v>77041</v>
      </c>
      <c r="V9021" s="1">
        <v>0.2</v>
      </c>
      <c r="W9021">
        <v>25</v>
      </c>
      <c r="X9021">
        <v>5</v>
      </c>
      <c r="Y9021">
        <v>72</v>
      </c>
      <c r="AD9021"/>
    </row>
    <row r="9022" spans="1:30" x14ac:dyDescent="0.25">
      <c r="A9022" t="s">
        <v>10</v>
      </c>
      <c r="B9022" s="2">
        <v>43376</v>
      </c>
      <c r="C9022" s="35">
        <f>YEAR(Sales[[#This Row],[ShipDate]])</f>
        <v>2018</v>
      </c>
      <c r="D9022" t="s">
        <v>36</v>
      </c>
      <c r="E9022" t="s">
        <v>31</v>
      </c>
      <c r="F9022" t="s">
        <v>21</v>
      </c>
      <c r="G9022" t="s">
        <v>11</v>
      </c>
      <c r="H9022" t="s">
        <v>773</v>
      </c>
      <c r="I9022" t="s">
        <v>70</v>
      </c>
      <c r="J9022" t="s">
        <v>13</v>
      </c>
      <c r="K9022" t="s">
        <v>2667</v>
      </c>
      <c r="L9022" t="s">
        <v>68</v>
      </c>
      <c r="N9022" t="str">
        <f>IF(ISBLANK(Sales[[#This Row],[return]]),"No",Sales[[#This Row],[return]])</f>
        <v>No</v>
      </c>
      <c r="O9022" s="2">
        <v>43370</v>
      </c>
      <c r="P9022" s="8" t="str">
        <f>TEXT(DAY(Sales[[#This Row],[OrderDate]]),"ddd")</f>
        <v>Fri</v>
      </c>
      <c r="Q9022" s="8" t="str">
        <f>TEXT(MONTH(Sales[[#This Row],[ShipDate]])*29,"mmm")</f>
        <v>Oct</v>
      </c>
      <c r="R9022">
        <v>1228</v>
      </c>
      <c r="S9022" t="s">
        <v>3111</v>
      </c>
      <c r="T9022" t="s">
        <v>66</v>
      </c>
      <c r="U9022">
        <v>77340</v>
      </c>
      <c r="V9022" s="1">
        <v>0.32</v>
      </c>
      <c r="W9022">
        <v>-225</v>
      </c>
      <c r="X9022">
        <v>7</v>
      </c>
      <c r="Y9022">
        <v>957</v>
      </c>
      <c r="AD9022"/>
    </row>
    <row r="9023" spans="1:30" x14ac:dyDescent="0.25">
      <c r="A9023" t="s">
        <v>40</v>
      </c>
      <c r="B9023" s="2">
        <v>43307</v>
      </c>
      <c r="C9023" s="35">
        <f>YEAR(Sales[[#This Row],[ShipDate]])</f>
        <v>2018</v>
      </c>
      <c r="D9023" t="s">
        <v>36</v>
      </c>
      <c r="E9023" t="s">
        <v>18</v>
      </c>
      <c r="F9023" t="s">
        <v>45</v>
      </c>
      <c r="G9023" t="s">
        <v>25</v>
      </c>
      <c r="H9023" t="s">
        <v>131</v>
      </c>
      <c r="I9023" t="s">
        <v>133</v>
      </c>
      <c r="J9023" t="s">
        <v>13</v>
      </c>
      <c r="K9023" t="s">
        <v>1270</v>
      </c>
      <c r="L9023" t="s">
        <v>68</v>
      </c>
      <c r="N9023" t="str">
        <f>IF(ISBLANK(Sales[[#This Row],[return]]),"No",Sales[[#This Row],[return]])</f>
        <v>No</v>
      </c>
      <c r="O9023" s="2">
        <v>43303</v>
      </c>
      <c r="P9023" s="8" t="str">
        <f>TEXT(DAY(Sales[[#This Row],[OrderDate]]),"ddd")</f>
        <v>Sun</v>
      </c>
      <c r="Q9023" s="8" t="str">
        <f>TEXT(MONTH(Sales[[#This Row],[ShipDate]])*29,"mmm")</f>
        <v>Jul</v>
      </c>
      <c r="R9023">
        <v>255</v>
      </c>
      <c r="S9023" t="s">
        <v>2102</v>
      </c>
      <c r="T9023" t="s">
        <v>66</v>
      </c>
      <c r="U9023">
        <v>48185</v>
      </c>
      <c r="V9023" s="1">
        <v>0</v>
      </c>
      <c r="W9023">
        <v>11</v>
      </c>
      <c r="X9023">
        <v>5</v>
      </c>
      <c r="Y9023">
        <v>29</v>
      </c>
      <c r="AD9023"/>
    </row>
    <row r="9024" spans="1:30" x14ac:dyDescent="0.25">
      <c r="A9024" t="s">
        <v>40</v>
      </c>
      <c r="B9024" s="2">
        <v>43307</v>
      </c>
      <c r="C9024" s="35">
        <f>YEAR(Sales[[#This Row],[ShipDate]])</f>
        <v>2018</v>
      </c>
      <c r="D9024" t="s">
        <v>36</v>
      </c>
      <c r="E9024" t="s">
        <v>18</v>
      </c>
      <c r="F9024" t="s">
        <v>59</v>
      </c>
      <c r="G9024" t="s">
        <v>25</v>
      </c>
      <c r="H9024" t="s">
        <v>131</v>
      </c>
      <c r="I9024" t="s">
        <v>133</v>
      </c>
      <c r="J9024" t="s">
        <v>13</v>
      </c>
      <c r="K9024" t="s">
        <v>1270</v>
      </c>
      <c r="L9024" t="s">
        <v>68</v>
      </c>
      <c r="N9024" t="str">
        <f>IF(ISBLANK(Sales[[#This Row],[return]]),"No",Sales[[#This Row],[return]])</f>
        <v>No</v>
      </c>
      <c r="O9024" s="2">
        <v>43303</v>
      </c>
      <c r="P9024" s="8" t="str">
        <f>TEXT(DAY(Sales[[#This Row],[OrderDate]]),"ddd")</f>
        <v>Sun</v>
      </c>
      <c r="Q9024" s="8" t="str">
        <f>TEXT(MONTH(Sales[[#This Row],[ShipDate]])*29,"mmm")</f>
        <v>Jul</v>
      </c>
      <c r="R9024">
        <v>1713</v>
      </c>
      <c r="S9024" t="s">
        <v>1709</v>
      </c>
      <c r="T9024" t="s">
        <v>66</v>
      </c>
      <c r="U9024">
        <v>48185</v>
      </c>
      <c r="V9024" s="1">
        <v>0</v>
      </c>
      <c r="W9024">
        <v>16</v>
      </c>
      <c r="X9024">
        <v>5</v>
      </c>
      <c r="Y9024">
        <v>32</v>
      </c>
      <c r="AD9024"/>
    </row>
    <row r="9025" spans="1:30" x14ac:dyDescent="0.25">
      <c r="A9025" t="s">
        <v>40</v>
      </c>
      <c r="B9025" s="2">
        <v>43307</v>
      </c>
      <c r="C9025" s="35">
        <f>YEAR(Sales[[#This Row],[ShipDate]])</f>
        <v>2018</v>
      </c>
      <c r="D9025" t="s">
        <v>36</v>
      </c>
      <c r="E9025" t="s">
        <v>18</v>
      </c>
      <c r="F9025" t="s">
        <v>39</v>
      </c>
      <c r="G9025" t="s">
        <v>25</v>
      </c>
      <c r="H9025" t="s">
        <v>131</v>
      </c>
      <c r="I9025" t="s">
        <v>133</v>
      </c>
      <c r="J9025" t="s">
        <v>13</v>
      </c>
      <c r="K9025" t="s">
        <v>1270</v>
      </c>
      <c r="L9025" t="s">
        <v>68</v>
      </c>
      <c r="N9025" t="str">
        <f>IF(ISBLANK(Sales[[#This Row],[return]]),"No",Sales[[#This Row],[return]])</f>
        <v>No</v>
      </c>
      <c r="O9025" s="2">
        <v>43303</v>
      </c>
      <c r="P9025" s="8" t="str">
        <f>TEXT(DAY(Sales[[#This Row],[OrderDate]]),"ddd")</f>
        <v>Sun</v>
      </c>
      <c r="Q9025" s="8" t="str">
        <f>TEXT(MONTH(Sales[[#This Row],[ShipDate]])*29,"mmm")</f>
        <v>Jul</v>
      </c>
      <c r="R9025">
        <v>658</v>
      </c>
      <c r="S9025" t="s">
        <v>2107</v>
      </c>
      <c r="T9025" t="s">
        <v>66</v>
      </c>
      <c r="U9025">
        <v>48185</v>
      </c>
      <c r="V9025" s="1">
        <v>0</v>
      </c>
      <c r="W9025">
        <v>135</v>
      </c>
      <c r="X9025">
        <v>5</v>
      </c>
      <c r="Y9025">
        <v>966</v>
      </c>
      <c r="AD9025"/>
    </row>
    <row r="9026" spans="1:30" x14ac:dyDescent="0.25">
      <c r="A9026" t="s">
        <v>40</v>
      </c>
      <c r="B9026" s="2">
        <v>43307</v>
      </c>
      <c r="C9026" s="35">
        <f>YEAR(Sales[[#This Row],[ShipDate]])</f>
        <v>2018</v>
      </c>
      <c r="D9026" t="s">
        <v>36</v>
      </c>
      <c r="E9026" t="s">
        <v>18</v>
      </c>
      <c r="F9026" t="s">
        <v>99</v>
      </c>
      <c r="G9026" t="s">
        <v>46</v>
      </c>
      <c r="H9026" t="s">
        <v>131</v>
      </c>
      <c r="I9026" t="s">
        <v>133</v>
      </c>
      <c r="J9026" t="s">
        <v>13</v>
      </c>
      <c r="K9026" t="s">
        <v>1270</v>
      </c>
      <c r="L9026" t="s">
        <v>68</v>
      </c>
      <c r="N9026" t="str">
        <f>IF(ISBLANK(Sales[[#This Row],[return]]),"No",Sales[[#This Row],[return]])</f>
        <v>No</v>
      </c>
      <c r="O9026" s="2">
        <v>43303</v>
      </c>
      <c r="P9026" s="8" t="str">
        <f>TEXT(DAY(Sales[[#This Row],[OrderDate]]),"ddd")</f>
        <v>Sun</v>
      </c>
      <c r="Q9026" s="8" t="str">
        <f>TEXT(MONTH(Sales[[#This Row],[ShipDate]])*29,"mmm")</f>
        <v>Jul</v>
      </c>
      <c r="R9026">
        <v>1274</v>
      </c>
      <c r="S9026" t="s">
        <v>2478</v>
      </c>
      <c r="T9026" t="s">
        <v>66</v>
      </c>
      <c r="U9026">
        <v>48185</v>
      </c>
      <c r="V9026" s="1">
        <v>0</v>
      </c>
      <c r="W9026">
        <v>36</v>
      </c>
      <c r="X9026">
        <v>1</v>
      </c>
      <c r="Y9026">
        <v>110</v>
      </c>
      <c r="AD9026"/>
    </row>
    <row r="9027" spans="1:30" x14ac:dyDescent="0.25">
      <c r="A9027" t="s">
        <v>10</v>
      </c>
      <c r="B9027" s="2">
        <v>43464</v>
      </c>
      <c r="C9027" s="35">
        <f>YEAR(Sales[[#This Row],[ShipDate]])</f>
        <v>2018</v>
      </c>
      <c r="D9027" t="s">
        <v>607</v>
      </c>
      <c r="E9027" t="s">
        <v>69</v>
      </c>
      <c r="F9027" t="s">
        <v>39</v>
      </c>
      <c r="G9027" t="s">
        <v>25</v>
      </c>
      <c r="H9027" t="s">
        <v>26</v>
      </c>
      <c r="I9027" t="s">
        <v>32</v>
      </c>
      <c r="J9027" t="s">
        <v>13</v>
      </c>
      <c r="K9027" t="s">
        <v>2985</v>
      </c>
      <c r="L9027" t="s">
        <v>30</v>
      </c>
      <c r="M9027" t="s">
        <v>82</v>
      </c>
      <c r="N9027" t="str">
        <f>IF(ISBLANK(Sales[[#This Row],[return]]),"No",Sales[[#This Row],[return]])</f>
        <v>Yes</v>
      </c>
      <c r="O9027" s="2">
        <v>43464</v>
      </c>
      <c r="P9027" s="8" t="str">
        <f>TEXT(DAY(Sales[[#This Row],[OrderDate]]),"ddd")</f>
        <v>Mon</v>
      </c>
      <c r="Q9027" s="8" t="str">
        <f>TEXT(MONTH(Sales[[#This Row],[ShipDate]])*29,"mmm")</f>
        <v>Dec</v>
      </c>
      <c r="R9027">
        <v>907</v>
      </c>
      <c r="S9027" t="s">
        <v>2217</v>
      </c>
      <c r="T9027" t="s">
        <v>28</v>
      </c>
      <c r="U9027">
        <v>90032</v>
      </c>
      <c r="V9027" s="1">
        <v>0</v>
      </c>
      <c r="W9027">
        <v>125</v>
      </c>
      <c r="X9027">
        <v>4</v>
      </c>
      <c r="Y9027">
        <v>481</v>
      </c>
      <c r="AD9027"/>
    </row>
    <row r="9028" spans="1:30" x14ac:dyDescent="0.25">
      <c r="A9028" t="s">
        <v>10</v>
      </c>
      <c r="B9028" s="2">
        <v>43464</v>
      </c>
      <c r="C9028" s="35">
        <f>YEAR(Sales[[#This Row],[ShipDate]])</f>
        <v>2018</v>
      </c>
      <c r="D9028" t="s">
        <v>607</v>
      </c>
      <c r="E9028" t="s">
        <v>69</v>
      </c>
      <c r="F9028" t="s">
        <v>50</v>
      </c>
      <c r="G9028" t="s">
        <v>25</v>
      </c>
      <c r="H9028" t="s">
        <v>26</v>
      </c>
      <c r="I9028" t="s">
        <v>32</v>
      </c>
      <c r="J9028" t="s">
        <v>13</v>
      </c>
      <c r="K9028" t="s">
        <v>2985</v>
      </c>
      <c r="L9028" t="s">
        <v>30</v>
      </c>
      <c r="M9028" t="s">
        <v>82</v>
      </c>
      <c r="N9028" t="str">
        <f>IF(ISBLANK(Sales[[#This Row],[return]]),"No",Sales[[#This Row],[return]])</f>
        <v>Yes</v>
      </c>
      <c r="O9028" s="2">
        <v>43464</v>
      </c>
      <c r="P9028" s="8" t="str">
        <f>TEXT(DAY(Sales[[#This Row],[OrderDate]]),"ddd")</f>
        <v>Mon</v>
      </c>
      <c r="Q9028" s="8" t="str">
        <f>TEXT(MONTH(Sales[[#This Row],[ShipDate]])*29,"mmm")</f>
        <v>Dec</v>
      </c>
      <c r="R9028">
        <v>409</v>
      </c>
      <c r="S9028" t="s">
        <v>749</v>
      </c>
      <c r="T9028" t="s">
        <v>28</v>
      </c>
      <c r="U9028">
        <v>90032</v>
      </c>
      <c r="V9028" s="1">
        <v>0.2</v>
      </c>
      <c r="W9028">
        <v>2</v>
      </c>
      <c r="X9028">
        <v>1</v>
      </c>
      <c r="Y9028">
        <v>6</v>
      </c>
      <c r="AD9028"/>
    </row>
    <row r="9029" spans="1:30" x14ac:dyDescent="0.25">
      <c r="A9029" t="s">
        <v>40</v>
      </c>
      <c r="B9029" s="2">
        <v>43412</v>
      </c>
      <c r="C9029" s="35">
        <f>YEAR(Sales[[#This Row],[ShipDate]])</f>
        <v>2018</v>
      </c>
      <c r="D9029" t="s">
        <v>36</v>
      </c>
      <c r="E9029" t="s">
        <v>18</v>
      </c>
      <c r="F9029" t="s">
        <v>43</v>
      </c>
      <c r="G9029" t="s">
        <v>11</v>
      </c>
      <c r="H9029" t="s">
        <v>107</v>
      </c>
      <c r="I9029" t="s">
        <v>70</v>
      </c>
      <c r="J9029" t="s">
        <v>13</v>
      </c>
      <c r="K9029" t="s">
        <v>1492</v>
      </c>
      <c r="L9029" t="s">
        <v>68</v>
      </c>
      <c r="N9029" t="str">
        <f>IF(ISBLANK(Sales[[#This Row],[return]]),"No",Sales[[#This Row],[return]])</f>
        <v>No</v>
      </c>
      <c r="O9029" s="2">
        <v>43408</v>
      </c>
      <c r="P9029" s="8" t="str">
        <f>TEXT(DAY(Sales[[#This Row],[OrderDate]]),"ddd")</f>
        <v>Wed</v>
      </c>
      <c r="Q9029" s="8" t="str">
        <f>TEXT(MONTH(Sales[[#This Row],[ShipDate]])*29,"mmm")</f>
        <v>Nov</v>
      </c>
      <c r="R9029">
        <v>496</v>
      </c>
      <c r="S9029" t="s">
        <v>1493</v>
      </c>
      <c r="T9029" t="s">
        <v>66</v>
      </c>
      <c r="U9029">
        <v>77041</v>
      </c>
      <c r="V9029" s="1">
        <v>0.6</v>
      </c>
      <c r="W9029">
        <v>-6</v>
      </c>
      <c r="X9029">
        <v>3</v>
      </c>
      <c r="Y9029">
        <v>11</v>
      </c>
      <c r="AD9029"/>
    </row>
    <row r="9030" spans="1:30" x14ac:dyDescent="0.25">
      <c r="A9030" t="s">
        <v>40</v>
      </c>
      <c r="B9030" s="2">
        <v>43412</v>
      </c>
      <c r="C9030" s="35">
        <f>YEAR(Sales[[#This Row],[ShipDate]])</f>
        <v>2018</v>
      </c>
      <c r="D9030" t="s">
        <v>36</v>
      </c>
      <c r="E9030" t="s">
        <v>18</v>
      </c>
      <c r="F9030" t="s">
        <v>43</v>
      </c>
      <c r="G9030" t="s">
        <v>11</v>
      </c>
      <c r="H9030" t="s">
        <v>107</v>
      </c>
      <c r="I9030" t="s">
        <v>70</v>
      </c>
      <c r="J9030" t="s">
        <v>13</v>
      </c>
      <c r="K9030" t="s">
        <v>1492</v>
      </c>
      <c r="L9030" t="s">
        <v>68</v>
      </c>
      <c r="N9030" t="str">
        <f>IF(ISBLANK(Sales[[#This Row],[return]]),"No",Sales[[#This Row],[return]])</f>
        <v>No</v>
      </c>
      <c r="O9030" s="2">
        <v>43408</v>
      </c>
      <c r="P9030" s="8" t="str">
        <f>TEXT(DAY(Sales[[#This Row],[OrderDate]]),"ddd")</f>
        <v>Wed</v>
      </c>
      <c r="Q9030" s="8" t="str">
        <f>TEXT(MONTH(Sales[[#This Row],[ShipDate]])*29,"mmm")</f>
        <v>Nov</v>
      </c>
      <c r="R9030">
        <v>506</v>
      </c>
      <c r="S9030" t="s">
        <v>853</v>
      </c>
      <c r="T9030" t="s">
        <v>66</v>
      </c>
      <c r="U9030">
        <v>77041</v>
      </c>
      <c r="V9030" s="1">
        <v>0.6</v>
      </c>
      <c r="W9030">
        <v>-84</v>
      </c>
      <c r="X9030">
        <v>4</v>
      </c>
      <c r="Y9030">
        <v>66</v>
      </c>
      <c r="AD9030"/>
    </row>
    <row r="9031" spans="1:30" x14ac:dyDescent="0.25">
      <c r="A9031" t="s">
        <v>40</v>
      </c>
      <c r="B9031" s="2">
        <v>43144</v>
      </c>
      <c r="C9031" s="35">
        <f>YEAR(Sales[[#This Row],[ShipDate]])</f>
        <v>2018</v>
      </c>
      <c r="D9031" t="s">
        <v>36</v>
      </c>
      <c r="E9031" t="s">
        <v>31</v>
      </c>
      <c r="F9031" t="s">
        <v>99</v>
      </c>
      <c r="G9031" t="s">
        <v>46</v>
      </c>
      <c r="H9031" t="s">
        <v>79</v>
      </c>
      <c r="I9031" t="s">
        <v>32</v>
      </c>
      <c r="J9031" t="s">
        <v>13</v>
      </c>
      <c r="K9031" t="s">
        <v>2745</v>
      </c>
      <c r="L9031" t="s">
        <v>30</v>
      </c>
      <c r="N9031" t="str">
        <f>IF(ISBLANK(Sales[[#This Row],[return]]),"No",Sales[[#This Row],[return]])</f>
        <v>No</v>
      </c>
      <c r="O9031" s="2">
        <v>43140</v>
      </c>
      <c r="P9031" s="8" t="str">
        <f>TEXT(DAY(Sales[[#This Row],[OrderDate]]),"ddd")</f>
        <v>Mon</v>
      </c>
      <c r="Q9031" s="8" t="str">
        <f>TEXT(MONTH(Sales[[#This Row],[ShipDate]])*29,"mmm")</f>
        <v>Feb</v>
      </c>
      <c r="R9031">
        <v>1062</v>
      </c>
      <c r="S9031" t="s">
        <v>2329</v>
      </c>
      <c r="T9031" t="s">
        <v>28</v>
      </c>
      <c r="U9031">
        <v>94110</v>
      </c>
      <c r="V9031" s="1">
        <v>0</v>
      </c>
      <c r="W9031">
        <v>11</v>
      </c>
      <c r="X9031">
        <v>2</v>
      </c>
      <c r="Y9031">
        <v>32</v>
      </c>
      <c r="AD9031"/>
    </row>
    <row r="9032" spans="1:30" x14ac:dyDescent="0.25">
      <c r="A9032" t="s">
        <v>40</v>
      </c>
      <c r="B9032" s="2">
        <v>43144</v>
      </c>
      <c r="C9032" s="35">
        <f>YEAR(Sales[[#This Row],[ShipDate]])</f>
        <v>2018</v>
      </c>
      <c r="D9032" t="s">
        <v>36</v>
      </c>
      <c r="E9032" t="s">
        <v>31</v>
      </c>
      <c r="F9032" t="s">
        <v>99</v>
      </c>
      <c r="G9032" t="s">
        <v>46</v>
      </c>
      <c r="H9032" t="s">
        <v>79</v>
      </c>
      <c r="I9032" t="s">
        <v>32</v>
      </c>
      <c r="J9032" t="s">
        <v>13</v>
      </c>
      <c r="K9032" t="s">
        <v>2745</v>
      </c>
      <c r="L9032" t="s">
        <v>30</v>
      </c>
      <c r="N9032" t="str">
        <f>IF(ISBLANK(Sales[[#This Row],[return]]),"No",Sales[[#This Row],[return]])</f>
        <v>No</v>
      </c>
      <c r="O9032" s="2">
        <v>43140</v>
      </c>
      <c r="P9032" s="8" t="str">
        <f>TEXT(DAY(Sales[[#This Row],[OrderDate]]),"ddd")</f>
        <v>Mon</v>
      </c>
      <c r="Q9032" s="8" t="str">
        <f>TEXT(MONTH(Sales[[#This Row],[ShipDate]])*29,"mmm")</f>
        <v>Feb</v>
      </c>
      <c r="R9032">
        <v>1000</v>
      </c>
      <c r="S9032" t="s">
        <v>488</v>
      </c>
      <c r="T9032" t="s">
        <v>28</v>
      </c>
      <c r="U9032">
        <v>94110</v>
      </c>
      <c r="V9032" s="1">
        <v>0</v>
      </c>
      <c r="W9032">
        <v>40</v>
      </c>
      <c r="X9032">
        <v>3</v>
      </c>
      <c r="Y9032">
        <v>90</v>
      </c>
      <c r="AD9032"/>
    </row>
    <row r="9033" spans="1:30" x14ac:dyDescent="0.25">
      <c r="A9033" t="s">
        <v>10</v>
      </c>
      <c r="B9033" s="2">
        <v>43419</v>
      </c>
      <c r="C9033" s="35">
        <f>YEAR(Sales[[#This Row],[ShipDate]])</f>
        <v>2018</v>
      </c>
      <c r="D9033" t="s">
        <v>113</v>
      </c>
      <c r="E9033" t="s">
        <v>18</v>
      </c>
      <c r="F9033" t="s">
        <v>45</v>
      </c>
      <c r="G9033" t="s">
        <v>25</v>
      </c>
      <c r="H9033" t="s">
        <v>26</v>
      </c>
      <c r="I9033" t="s">
        <v>32</v>
      </c>
      <c r="J9033" t="s">
        <v>13</v>
      </c>
      <c r="K9033" t="s">
        <v>1394</v>
      </c>
      <c r="L9033" t="s">
        <v>30</v>
      </c>
      <c r="N9033" t="str">
        <f>IF(ISBLANK(Sales[[#This Row],[return]]),"No",Sales[[#This Row],[return]])</f>
        <v>No</v>
      </c>
      <c r="O9033" s="2">
        <v>43418</v>
      </c>
      <c r="P9033" s="8" t="str">
        <f>TEXT(DAY(Sales[[#This Row],[OrderDate]]),"ddd")</f>
        <v>Sat</v>
      </c>
      <c r="Q9033" s="8" t="str">
        <f>TEXT(MONTH(Sales[[#This Row],[ShipDate]])*29,"mmm")</f>
        <v>Nov</v>
      </c>
      <c r="R9033">
        <v>1167</v>
      </c>
      <c r="S9033" t="s">
        <v>1810</v>
      </c>
      <c r="T9033" t="s">
        <v>28</v>
      </c>
      <c r="U9033">
        <v>90049</v>
      </c>
      <c r="V9033" s="1">
        <v>0</v>
      </c>
      <c r="W9033">
        <v>3</v>
      </c>
      <c r="X9033">
        <v>3</v>
      </c>
      <c r="Y9033">
        <v>10</v>
      </c>
      <c r="AD9033"/>
    </row>
    <row r="9034" spans="1:30" x14ac:dyDescent="0.25">
      <c r="A9034" t="s">
        <v>10</v>
      </c>
      <c r="B9034" s="2">
        <v>43175</v>
      </c>
      <c r="C9034" s="35">
        <f>YEAR(Sales[[#This Row],[ShipDate]])</f>
        <v>2018</v>
      </c>
      <c r="D9034" t="s">
        <v>36</v>
      </c>
      <c r="E9034" t="s">
        <v>18</v>
      </c>
      <c r="F9034" t="s">
        <v>21</v>
      </c>
      <c r="G9034" t="s">
        <v>11</v>
      </c>
      <c r="H9034" t="s">
        <v>553</v>
      </c>
      <c r="I9034" t="s">
        <v>149</v>
      </c>
      <c r="J9034" t="s">
        <v>13</v>
      </c>
      <c r="K9034" t="s">
        <v>676</v>
      </c>
      <c r="L9034" t="s">
        <v>92</v>
      </c>
      <c r="N9034" t="str">
        <f>IF(ISBLANK(Sales[[#This Row],[return]]),"No",Sales[[#This Row],[return]])</f>
        <v>No</v>
      </c>
      <c r="O9034" s="2">
        <v>43169</v>
      </c>
      <c r="P9034" s="8" t="str">
        <f>TEXT(DAY(Sales[[#This Row],[OrderDate]]),"ddd")</f>
        <v>Tue</v>
      </c>
      <c r="Q9034" s="8" t="str">
        <f>TEXT(MONTH(Sales[[#This Row],[ShipDate]])*29,"mmm")</f>
        <v>Mar</v>
      </c>
      <c r="R9034">
        <v>1228</v>
      </c>
      <c r="S9034" t="s">
        <v>3107</v>
      </c>
      <c r="T9034" t="s">
        <v>90</v>
      </c>
      <c r="U9034">
        <v>11561</v>
      </c>
      <c r="V9034" s="1">
        <v>0.2</v>
      </c>
      <c r="W9034">
        <v>-22</v>
      </c>
      <c r="X9034">
        <v>1</v>
      </c>
      <c r="Y9034">
        <v>177</v>
      </c>
      <c r="AD9034"/>
    </row>
    <row r="9035" spans="1:30" x14ac:dyDescent="0.25">
      <c r="A9035" t="s">
        <v>40</v>
      </c>
      <c r="B9035" s="2">
        <v>43178</v>
      </c>
      <c r="C9035" s="35">
        <f>YEAR(Sales[[#This Row],[ShipDate]])</f>
        <v>2018</v>
      </c>
      <c r="D9035" t="s">
        <v>36</v>
      </c>
      <c r="E9035" t="s">
        <v>69</v>
      </c>
      <c r="F9035" t="s">
        <v>99</v>
      </c>
      <c r="G9035" t="s">
        <v>46</v>
      </c>
      <c r="H9035" t="s">
        <v>88</v>
      </c>
      <c r="I9035" t="s">
        <v>93</v>
      </c>
      <c r="J9035" t="s">
        <v>13</v>
      </c>
      <c r="K9035" t="s">
        <v>2999</v>
      </c>
      <c r="L9035" t="s">
        <v>92</v>
      </c>
      <c r="N9035" t="str">
        <f>IF(ISBLANK(Sales[[#This Row],[return]]),"No",Sales[[#This Row],[return]])</f>
        <v>No</v>
      </c>
      <c r="O9035" s="2">
        <v>43174</v>
      </c>
      <c r="P9035" s="8" t="str">
        <f>TEXT(DAY(Sales[[#This Row],[OrderDate]]),"ddd")</f>
        <v>Sun</v>
      </c>
      <c r="Q9035" s="8" t="str">
        <f>TEXT(MONTH(Sales[[#This Row],[ShipDate]])*29,"mmm")</f>
        <v>Mar</v>
      </c>
      <c r="R9035">
        <v>1601</v>
      </c>
      <c r="S9035" t="s">
        <v>2861</v>
      </c>
      <c r="T9035" t="s">
        <v>90</v>
      </c>
      <c r="U9035">
        <v>19143</v>
      </c>
      <c r="V9035" s="1">
        <v>0.2</v>
      </c>
      <c r="W9035">
        <v>-14</v>
      </c>
      <c r="X9035">
        <v>3</v>
      </c>
      <c r="Y9035">
        <v>84</v>
      </c>
      <c r="AD9035"/>
    </row>
    <row r="9036" spans="1:30" x14ac:dyDescent="0.25">
      <c r="A9036" t="s">
        <v>24</v>
      </c>
      <c r="B9036" s="2">
        <v>43324</v>
      </c>
      <c r="C9036" s="35">
        <f>YEAR(Sales[[#This Row],[ShipDate]])</f>
        <v>2018</v>
      </c>
      <c r="D9036" t="s">
        <v>113</v>
      </c>
      <c r="E9036" t="s">
        <v>18</v>
      </c>
      <c r="F9036" t="s">
        <v>52</v>
      </c>
      <c r="G9036" t="s">
        <v>25</v>
      </c>
      <c r="H9036" t="s">
        <v>783</v>
      </c>
      <c r="I9036" t="s">
        <v>58</v>
      </c>
      <c r="J9036" t="s">
        <v>13</v>
      </c>
      <c r="K9036" t="s">
        <v>301</v>
      </c>
      <c r="L9036" t="s">
        <v>17</v>
      </c>
      <c r="N9036" t="str">
        <f>IF(ISBLANK(Sales[[#This Row],[return]]),"No",Sales[[#This Row],[return]])</f>
        <v>No</v>
      </c>
      <c r="O9036" s="2">
        <v>43321</v>
      </c>
      <c r="P9036" s="8" t="str">
        <f>TEXT(DAY(Sales[[#This Row],[OrderDate]]),"ddd")</f>
        <v>Mon</v>
      </c>
      <c r="Q9036" s="8" t="str">
        <f>TEXT(MONTH(Sales[[#This Row],[ShipDate]])*29,"mmm")</f>
        <v>Aug</v>
      </c>
      <c r="R9036">
        <v>954</v>
      </c>
      <c r="S9036" t="s">
        <v>344</v>
      </c>
      <c r="T9036" t="s">
        <v>15</v>
      </c>
      <c r="U9036">
        <v>28314</v>
      </c>
      <c r="V9036" s="1">
        <v>0.2</v>
      </c>
      <c r="W9036">
        <v>64</v>
      </c>
      <c r="X9036">
        <v>4</v>
      </c>
      <c r="Y9036">
        <v>570</v>
      </c>
      <c r="AD9036"/>
    </row>
    <row r="9037" spans="1:30" x14ac:dyDescent="0.25">
      <c r="A9037" t="s">
        <v>24</v>
      </c>
      <c r="B9037" s="2">
        <v>43324</v>
      </c>
      <c r="C9037" s="35">
        <f>YEAR(Sales[[#This Row],[ShipDate]])</f>
        <v>2018</v>
      </c>
      <c r="D9037" t="s">
        <v>113</v>
      </c>
      <c r="E9037" t="s">
        <v>18</v>
      </c>
      <c r="F9037" t="s">
        <v>59</v>
      </c>
      <c r="G9037" t="s">
        <v>25</v>
      </c>
      <c r="H9037" t="s">
        <v>783</v>
      </c>
      <c r="I9037" t="s">
        <v>58</v>
      </c>
      <c r="J9037" t="s">
        <v>13</v>
      </c>
      <c r="K9037" t="s">
        <v>301</v>
      </c>
      <c r="L9037" t="s">
        <v>17</v>
      </c>
      <c r="N9037" t="str">
        <f>IF(ISBLANK(Sales[[#This Row],[return]]),"No",Sales[[#This Row],[return]])</f>
        <v>No</v>
      </c>
      <c r="O9037" s="2">
        <v>43321</v>
      </c>
      <c r="P9037" s="8" t="str">
        <f>TEXT(DAY(Sales[[#This Row],[OrderDate]]),"ddd")</f>
        <v>Mon</v>
      </c>
      <c r="Q9037" s="8" t="str">
        <f>TEXT(MONTH(Sales[[#This Row],[ShipDate]])*29,"mmm")</f>
        <v>Aug</v>
      </c>
      <c r="R9037">
        <v>1789</v>
      </c>
      <c r="S9037" t="s">
        <v>1792</v>
      </c>
      <c r="T9037" t="s">
        <v>15</v>
      </c>
      <c r="U9037">
        <v>28314</v>
      </c>
      <c r="V9037" s="1">
        <v>0.2</v>
      </c>
      <c r="W9037">
        <v>10</v>
      </c>
      <c r="X9037">
        <v>9</v>
      </c>
      <c r="Y9037">
        <v>31</v>
      </c>
      <c r="AD9037"/>
    </row>
    <row r="9038" spans="1:30" x14ac:dyDescent="0.25">
      <c r="A9038" t="s">
        <v>24</v>
      </c>
      <c r="B9038" s="2">
        <v>43324</v>
      </c>
      <c r="C9038" s="35">
        <f>YEAR(Sales[[#This Row],[ShipDate]])</f>
        <v>2018</v>
      </c>
      <c r="D9038" t="s">
        <v>113</v>
      </c>
      <c r="E9038" t="s">
        <v>18</v>
      </c>
      <c r="F9038" t="s">
        <v>48</v>
      </c>
      <c r="G9038" t="s">
        <v>46</v>
      </c>
      <c r="H9038" t="s">
        <v>783</v>
      </c>
      <c r="I9038" t="s">
        <v>58</v>
      </c>
      <c r="J9038" t="s">
        <v>13</v>
      </c>
      <c r="K9038" t="s">
        <v>301</v>
      </c>
      <c r="L9038" t="s">
        <v>17</v>
      </c>
      <c r="N9038" t="str">
        <f>IF(ISBLANK(Sales[[#This Row],[return]]),"No",Sales[[#This Row],[return]])</f>
        <v>No</v>
      </c>
      <c r="O9038" s="2">
        <v>43321</v>
      </c>
      <c r="P9038" s="8" t="str">
        <f>TEXT(DAY(Sales[[#This Row],[OrderDate]]),"ddd")</f>
        <v>Mon</v>
      </c>
      <c r="Q9038" s="8" t="str">
        <f>TEXT(MONTH(Sales[[#This Row],[ShipDate]])*29,"mmm")</f>
        <v>Aug</v>
      </c>
      <c r="R9038">
        <v>143</v>
      </c>
      <c r="S9038" t="s">
        <v>2337</v>
      </c>
      <c r="T9038" t="s">
        <v>15</v>
      </c>
      <c r="U9038">
        <v>28314</v>
      </c>
      <c r="V9038" s="1">
        <v>0.2</v>
      </c>
      <c r="W9038">
        <v>4</v>
      </c>
      <c r="X9038">
        <v>2</v>
      </c>
      <c r="Y9038">
        <v>45</v>
      </c>
      <c r="AD9038"/>
    </row>
    <row r="9039" spans="1:30" x14ac:dyDescent="0.25">
      <c r="A9039" t="s">
        <v>10</v>
      </c>
      <c r="B9039" s="2">
        <v>43423</v>
      </c>
      <c r="C9039" s="35">
        <f>YEAR(Sales[[#This Row],[ShipDate]])</f>
        <v>2018</v>
      </c>
      <c r="D9039" t="s">
        <v>36</v>
      </c>
      <c r="E9039" t="s">
        <v>69</v>
      </c>
      <c r="F9039" t="s">
        <v>33</v>
      </c>
      <c r="G9039" t="s">
        <v>25</v>
      </c>
      <c r="H9039" t="s">
        <v>146</v>
      </c>
      <c r="I9039" t="s">
        <v>149</v>
      </c>
      <c r="J9039" t="s">
        <v>13</v>
      </c>
      <c r="K9039" t="s">
        <v>2903</v>
      </c>
      <c r="L9039" t="s">
        <v>92</v>
      </c>
      <c r="N9039" t="str">
        <f>IF(ISBLANK(Sales[[#This Row],[return]]),"No",Sales[[#This Row],[return]])</f>
        <v>No</v>
      </c>
      <c r="O9039" s="2">
        <v>43417</v>
      </c>
      <c r="P9039" s="8" t="str">
        <f>TEXT(DAY(Sales[[#This Row],[OrderDate]]),"ddd")</f>
        <v>Fri</v>
      </c>
      <c r="Q9039" s="8" t="str">
        <f>TEXT(MONTH(Sales[[#This Row],[ShipDate]])*29,"mmm")</f>
        <v>Nov</v>
      </c>
      <c r="R9039">
        <v>208</v>
      </c>
      <c r="S9039" t="s">
        <v>1745</v>
      </c>
      <c r="T9039" t="s">
        <v>90</v>
      </c>
      <c r="U9039">
        <v>10011</v>
      </c>
      <c r="V9039" s="1">
        <v>0</v>
      </c>
      <c r="W9039">
        <v>7</v>
      </c>
      <c r="X9039">
        <v>3</v>
      </c>
      <c r="Y9039">
        <v>15</v>
      </c>
      <c r="AD9039"/>
    </row>
    <row r="9040" spans="1:30" x14ac:dyDescent="0.25">
      <c r="A9040" t="s">
        <v>10</v>
      </c>
      <c r="B9040" s="2">
        <v>43423</v>
      </c>
      <c r="C9040" s="35">
        <f>YEAR(Sales[[#This Row],[ShipDate]])</f>
        <v>2018</v>
      </c>
      <c r="D9040" t="s">
        <v>36</v>
      </c>
      <c r="E9040" t="s">
        <v>69</v>
      </c>
      <c r="F9040" t="s">
        <v>48</v>
      </c>
      <c r="G9040" t="s">
        <v>46</v>
      </c>
      <c r="H9040" t="s">
        <v>146</v>
      </c>
      <c r="I9040" t="s">
        <v>149</v>
      </c>
      <c r="J9040" t="s">
        <v>13</v>
      </c>
      <c r="K9040" t="s">
        <v>2903</v>
      </c>
      <c r="L9040" t="s">
        <v>92</v>
      </c>
      <c r="N9040" t="str">
        <f>IF(ISBLANK(Sales[[#This Row],[return]]),"No",Sales[[#This Row],[return]])</f>
        <v>No</v>
      </c>
      <c r="O9040" s="2">
        <v>43417</v>
      </c>
      <c r="P9040" s="8" t="str">
        <f>TEXT(DAY(Sales[[#This Row],[OrderDate]]),"ddd")</f>
        <v>Fri</v>
      </c>
      <c r="Q9040" s="8" t="str">
        <f>TEXT(MONTH(Sales[[#This Row],[ShipDate]])*29,"mmm")</f>
        <v>Nov</v>
      </c>
      <c r="R9040">
        <v>1843</v>
      </c>
      <c r="S9040" t="s">
        <v>3056</v>
      </c>
      <c r="T9040" t="s">
        <v>90</v>
      </c>
      <c r="U9040">
        <v>10011</v>
      </c>
      <c r="V9040" s="1">
        <v>0</v>
      </c>
      <c r="W9040">
        <v>593</v>
      </c>
      <c r="X9040">
        <v>4</v>
      </c>
      <c r="Y9040">
        <v>2280</v>
      </c>
      <c r="AD9040"/>
    </row>
    <row r="9041" spans="1:30" x14ac:dyDescent="0.25">
      <c r="A9041" t="s">
        <v>40</v>
      </c>
      <c r="B9041" s="2">
        <v>43441</v>
      </c>
      <c r="C9041" s="35">
        <f>YEAR(Sales[[#This Row],[ShipDate]])</f>
        <v>2018</v>
      </c>
      <c r="D9041" t="s">
        <v>36</v>
      </c>
      <c r="E9041" t="s">
        <v>31</v>
      </c>
      <c r="F9041" t="s">
        <v>43</v>
      </c>
      <c r="G9041" t="s">
        <v>11</v>
      </c>
      <c r="H9041" t="s">
        <v>313</v>
      </c>
      <c r="I9041" t="s">
        <v>32</v>
      </c>
      <c r="J9041" t="s">
        <v>13</v>
      </c>
      <c r="K9041" t="s">
        <v>2629</v>
      </c>
      <c r="L9041" t="s">
        <v>30</v>
      </c>
      <c r="N9041" t="str">
        <f>IF(ISBLANK(Sales[[#This Row],[return]]),"No",Sales[[#This Row],[return]])</f>
        <v>No</v>
      </c>
      <c r="O9041" s="2">
        <v>43436</v>
      </c>
      <c r="P9041" s="8" t="str">
        <f>TEXT(DAY(Sales[[#This Row],[OrderDate]]),"ddd")</f>
        <v>Mon</v>
      </c>
      <c r="Q9041" s="8" t="str">
        <f>TEXT(MONTH(Sales[[#This Row],[ShipDate]])*29,"mmm")</f>
        <v>Dec</v>
      </c>
      <c r="R9041">
        <v>586</v>
      </c>
      <c r="S9041" t="s">
        <v>2677</v>
      </c>
      <c r="T9041" t="s">
        <v>28</v>
      </c>
      <c r="U9041">
        <v>95123</v>
      </c>
      <c r="V9041" s="1">
        <v>0</v>
      </c>
      <c r="W9041">
        <v>6</v>
      </c>
      <c r="X9041">
        <v>3</v>
      </c>
      <c r="Y9041">
        <v>15</v>
      </c>
      <c r="AD9041"/>
    </row>
    <row r="9042" spans="1:30" x14ac:dyDescent="0.25">
      <c r="A9042" t="s">
        <v>40</v>
      </c>
      <c r="B9042" s="2">
        <v>43441</v>
      </c>
      <c r="C9042" s="35">
        <f>YEAR(Sales[[#This Row],[ShipDate]])</f>
        <v>2018</v>
      </c>
      <c r="D9042" t="s">
        <v>36</v>
      </c>
      <c r="E9042" t="s">
        <v>31</v>
      </c>
      <c r="F9042" t="s">
        <v>52</v>
      </c>
      <c r="G9042" t="s">
        <v>25</v>
      </c>
      <c r="H9042" t="s">
        <v>313</v>
      </c>
      <c r="I9042" t="s">
        <v>32</v>
      </c>
      <c r="J9042" t="s">
        <v>13</v>
      </c>
      <c r="K9042" t="s">
        <v>2629</v>
      </c>
      <c r="L9042" t="s">
        <v>30</v>
      </c>
      <c r="N9042" t="str">
        <f>IF(ISBLANK(Sales[[#This Row],[return]]),"No",Sales[[#This Row],[return]])</f>
        <v>No</v>
      </c>
      <c r="O9042" s="2">
        <v>43436</v>
      </c>
      <c r="P9042" s="8" t="str">
        <f>TEXT(DAY(Sales[[#This Row],[OrderDate]]),"ddd")</f>
        <v>Mon</v>
      </c>
      <c r="Q9042" s="8" t="str">
        <f>TEXT(MONTH(Sales[[#This Row],[ShipDate]])*29,"mmm")</f>
        <v>Dec</v>
      </c>
      <c r="R9042">
        <v>809</v>
      </c>
      <c r="S9042" t="s">
        <v>1681</v>
      </c>
      <c r="T9042" t="s">
        <v>28</v>
      </c>
      <c r="U9042">
        <v>95123</v>
      </c>
      <c r="V9042" s="1">
        <v>0</v>
      </c>
      <c r="W9042">
        <v>27</v>
      </c>
      <c r="X9042">
        <v>3</v>
      </c>
      <c r="Y9042">
        <v>60</v>
      </c>
      <c r="AD9042"/>
    </row>
    <row r="9043" spans="1:30" x14ac:dyDescent="0.25">
      <c r="A9043" t="s">
        <v>40</v>
      </c>
      <c r="B9043" s="2">
        <v>43441</v>
      </c>
      <c r="C9043" s="35">
        <f>YEAR(Sales[[#This Row],[ShipDate]])</f>
        <v>2018</v>
      </c>
      <c r="D9043" t="s">
        <v>36</v>
      </c>
      <c r="E9043" t="s">
        <v>31</v>
      </c>
      <c r="F9043" t="s">
        <v>50</v>
      </c>
      <c r="G9043" t="s">
        <v>25</v>
      </c>
      <c r="H9043" t="s">
        <v>313</v>
      </c>
      <c r="I9043" t="s">
        <v>32</v>
      </c>
      <c r="J9043" t="s">
        <v>13</v>
      </c>
      <c r="K9043" t="s">
        <v>2629</v>
      </c>
      <c r="L9043" t="s">
        <v>30</v>
      </c>
      <c r="N9043" t="str">
        <f>IF(ISBLANK(Sales[[#This Row],[return]]),"No",Sales[[#This Row],[return]])</f>
        <v>No</v>
      </c>
      <c r="O9043" s="2">
        <v>43436</v>
      </c>
      <c r="P9043" s="8" t="str">
        <f>TEXT(DAY(Sales[[#This Row],[OrderDate]]),"ddd")</f>
        <v>Mon</v>
      </c>
      <c r="Q9043" s="8" t="str">
        <f>TEXT(MONTH(Sales[[#This Row],[ShipDate]])*29,"mmm")</f>
        <v>Dec</v>
      </c>
      <c r="R9043">
        <v>716</v>
      </c>
      <c r="S9043" t="s">
        <v>1685</v>
      </c>
      <c r="T9043" t="s">
        <v>28</v>
      </c>
      <c r="U9043">
        <v>95123</v>
      </c>
      <c r="V9043" s="1">
        <v>0.2</v>
      </c>
      <c r="W9043">
        <v>9</v>
      </c>
      <c r="X9043">
        <v>2</v>
      </c>
      <c r="Y9043">
        <v>25</v>
      </c>
      <c r="AD9043"/>
    </row>
    <row r="9044" spans="1:30" x14ac:dyDescent="0.25">
      <c r="A9044" t="s">
        <v>40</v>
      </c>
      <c r="B9044" s="2">
        <v>43441</v>
      </c>
      <c r="C9044" s="35">
        <f>YEAR(Sales[[#This Row],[ShipDate]])</f>
        <v>2018</v>
      </c>
      <c r="D9044" t="s">
        <v>36</v>
      </c>
      <c r="E9044" t="s">
        <v>31</v>
      </c>
      <c r="F9044" t="s">
        <v>50</v>
      </c>
      <c r="G9044" t="s">
        <v>25</v>
      </c>
      <c r="H9044" t="s">
        <v>313</v>
      </c>
      <c r="I9044" t="s">
        <v>32</v>
      </c>
      <c r="J9044" t="s">
        <v>13</v>
      </c>
      <c r="K9044" t="s">
        <v>2629</v>
      </c>
      <c r="L9044" t="s">
        <v>30</v>
      </c>
      <c r="N9044" t="str">
        <f>IF(ISBLANK(Sales[[#This Row],[return]]),"No",Sales[[#This Row],[return]])</f>
        <v>No</v>
      </c>
      <c r="O9044" s="2">
        <v>43436</v>
      </c>
      <c r="P9044" s="8" t="str">
        <f>TEXT(DAY(Sales[[#This Row],[OrderDate]]),"ddd")</f>
        <v>Mon</v>
      </c>
      <c r="Q9044" s="8" t="str">
        <f>TEXT(MONTH(Sales[[#This Row],[ShipDate]])*29,"mmm")</f>
        <v>Dec</v>
      </c>
      <c r="R9044">
        <v>1426</v>
      </c>
      <c r="S9044" t="s">
        <v>2079</v>
      </c>
      <c r="T9044" t="s">
        <v>28</v>
      </c>
      <c r="U9044">
        <v>95123</v>
      </c>
      <c r="V9044" s="1">
        <v>0.2</v>
      </c>
      <c r="W9044">
        <v>34</v>
      </c>
      <c r="X9044">
        <v>3</v>
      </c>
      <c r="Y9044">
        <v>104</v>
      </c>
      <c r="AD9044"/>
    </row>
    <row r="9045" spans="1:30" x14ac:dyDescent="0.25">
      <c r="A9045" t="s">
        <v>40</v>
      </c>
      <c r="B9045" s="2">
        <v>43174</v>
      </c>
      <c r="C9045" s="35">
        <f>YEAR(Sales[[#This Row],[ShipDate]])</f>
        <v>2018</v>
      </c>
      <c r="D9045" t="s">
        <v>19</v>
      </c>
      <c r="E9045" t="s">
        <v>31</v>
      </c>
      <c r="F9045" t="s">
        <v>23</v>
      </c>
      <c r="G9045" t="s">
        <v>11</v>
      </c>
      <c r="H9045" t="s">
        <v>88</v>
      </c>
      <c r="I9045" t="s">
        <v>93</v>
      </c>
      <c r="J9045" t="s">
        <v>13</v>
      </c>
      <c r="K9045" t="s">
        <v>187</v>
      </c>
      <c r="L9045" t="s">
        <v>92</v>
      </c>
      <c r="N9045" t="str">
        <f>IF(ISBLANK(Sales[[#This Row],[return]]),"No",Sales[[#This Row],[return]])</f>
        <v>No</v>
      </c>
      <c r="O9045" s="2">
        <v>43172</v>
      </c>
      <c r="P9045" s="8" t="str">
        <f>TEXT(DAY(Sales[[#This Row],[OrderDate]]),"ddd")</f>
        <v>Fri</v>
      </c>
      <c r="Q9045" s="8" t="str">
        <f>TEXT(MONTH(Sales[[#This Row],[ShipDate]])*29,"mmm")</f>
        <v>Mar</v>
      </c>
      <c r="R9045">
        <v>1372</v>
      </c>
      <c r="S9045" t="s">
        <v>342</v>
      </c>
      <c r="T9045" t="s">
        <v>90</v>
      </c>
      <c r="U9045">
        <v>19134</v>
      </c>
      <c r="V9045" s="1">
        <v>0.3</v>
      </c>
      <c r="W9045">
        <v>-6</v>
      </c>
      <c r="X9045">
        <v>2</v>
      </c>
      <c r="Y9045">
        <v>387</v>
      </c>
      <c r="AD9045"/>
    </row>
    <row r="9046" spans="1:30" x14ac:dyDescent="0.25">
      <c r="A9046" t="s">
        <v>40</v>
      </c>
      <c r="B9046" s="2">
        <v>43174</v>
      </c>
      <c r="C9046" s="35">
        <f>YEAR(Sales[[#This Row],[ShipDate]])</f>
        <v>2018</v>
      </c>
      <c r="D9046" t="s">
        <v>19</v>
      </c>
      <c r="E9046" t="s">
        <v>31</v>
      </c>
      <c r="F9046" t="s">
        <v>39</v>
      </c>
      <c r="G9046" t="s">
        <v>25</v>
      </c>
      <c r="H9046" t="s">
        <v>88</v>
      </c>
      <c r="I9046" t="s">
        <v>93</v>
      </c>
      <c r="J9046" t="s">
        <v>13</v>
      </c>
      <c r="K9046" t="s">
        <v>187</v>
      </c>
      <c r="L9046" t="s">
        <v>92</v>
      </c>
      <c r="N9046" t="str">
        <f>IF(ISBLANK(Sales[[#This Row],[return]]),"No",Sales[[#This Row],[return]])</f>
        <v>No</v>
      </c>
      <c r="O9046" s="2">
        <v>43172</v>
      </c>
      <c r="P9046" s="8" t="str">
        <f>TEXT(DAY(Sales[[#This Row],[OrderDate]]),"ddd")</f>
        <v>Fri</v>
      </c>
      <c r="Q9046" s="8" t="str">
        <f>TEXT(MONTH(Sales[[#This Row],[ShipDate]])*29,"mmm")</f>
        <v>Mar</v>
      </c>
      <c r="R9046">
        <v>1485</v>
      </c>
      <c r="S9046" t="s">
        <v>2792</v>
      </c>
      <c r="T9046" t="s">
        <v>90</v>
      </c>
      <c r="U9046">
        <v>19134</v>
      </c>
      <c r="V9046" s="1">
        <v>0.2</v>
      </c>
      <c r="W9046">
        <v>-28</v>
      </c>
      <c r="X9046">
        <v>2</v>
      </c>
      <c r="Y9046">
        <v>126</v>
      </c>
      <c r="AD9046"/>
    </row>
    <row r="9047" spans="1:30" x14ac:dyDescent="0.25">
      <c r="A9047" t="s">
        <v>40</v>
      </c>
      <c r="B9047" s="2">
        <v>43174</v>
      </c>
      <c r="C9047" s="35">
        <f>YEAR(Sales[[#This Row],[ShipDate]])</f>
        <v>2018</v>
      </c>
      <c r="D9047" t="s">
        <v>19</v>
      </c>
      <c r="E9047" t="s">
        <v>31</v>
      </c>
      <c r="F9047" t="s">
        <v>59</v>
      </c>
      <c r="G9047" t="s">
        <v>25</v>
      </c>
      <c r="H9047" t="s">
        <v>88</v>
      </c>
      <c r="I9047" t="s">
        <v>93</v>
      </c>
      <c r="J9047" t="s">
        <v>13</v>
      </c>
      <c r="K9047" t="s">
        <v>187</v>
      </c>
      <c r="L9047" t="s">
        <v>92</v>
      </c>
      <c r="N9047" t="str">
        <f>IF(ISBLANK(Sales[[#This Row],[return]]),"No",Sales[[#This Row],[return]])</f>
        <v>No</v>
      </c>
      <c r="O9047" s="2">
        <v>43172</v>
      </c>
      <c r="P9047" s="8" t="str">
        <f>TEXT(DAY(Sales[[#This Row],[OrderDate]]),"ddd")</f>
        <v>Fri</v>
      </c>
      <c r="Q9047" s="8" t="str">
        <f>TEXT(MONTH(Sales[[#This Row],[ShipDate]])*29,"mmm")</f>
        <v>Mar</v>
      </c>
      <c r="R9047">
        <v>1486</v>
      </c>
      <c r="S9047" t="s">
        <v>3260</v>
      </c>
      <c r="T9047" t="s">
        <v>90</v>
      </c>
      <c r="U9047">
        <v>19134</v>
      </c>
      <c r="V9047" s="1">
        <v>0.2</v>
      </c>
      <c r="W9047">
        <v>14</v>
      </c>
      <c r="X9047">
        <v>5</v>
      </c>
      <c r="Y9047">
        <v>41</v>
      </c>
      <c r="AD9047"/>
    </row>
    <row r="9048" spans="1:30" x14ac:dyDescent="0.25">
      <c r="A9048" t="s">
        <v>40</v>
      </c>
      <c r="B9048" s="2">
        <v>43174</v>
      </c>
      <c r="C9048" s="35">
        <f>YEAR(Sales[[#This Row],[ShipDate]])</f>
        <v>2018</v>
      </c>
      <c r="D9048" t="s">
        <v>19</v>
      </c>
      <c r="E9048" t="s">
        <v>31</v>
      </c>
      <c r="F9048" t="s">
        <v>39</v>
      </c>
      <c r="G9048" t="s">
        <v>25</v>
      </c>
      <c r="H9048" t="s">
        <v>88</v>
      </c>
      <c r="I9048" t="s">
        <v>93</v>
      </c>
      <c r="J9048" t="s">
        <v>13</v>
      </c>
      <c r="K9048" t="s">
        <v>187</v>
      </c>
      <c r="L9048" t="s">
        <v>92</v>
      </c>
      <c r="N9048" t="str">
        <f>IF(ISBLANK(Sales[[#This Row],[return]]),"No",Sales[[#This Row],[return]])</f>
        <v>No</v>
      </c>
      <c r="O9048" s="2">
        <v>43172</v>
      </c>
      <c r="P9048" s="8" t="str">
        <f>TEXT(DAY(Sales[[#This Row],[OrderDate]]),"ddd")</f>
        <v>Fri</v>
      </c>
      <c r="Q9048" s="8" t="str">
        <f>TEXT(MONTH(Sales[[#This Row],[ShipDate]])*29,"mmm")</f>
        <v>Mar</v>
      </c>
      <c r="R9048">
        <v>1377</v>
      </c>
      <c r="S9048" t="s">
        <v>1728</v>
      </c>
      <c r="T9048" t="s">
        <v>90</v>
      </c>
      <c r="U9048">
        <v>19134</v>
      </c>
      <c r="V9048" s="1">
        <v>0.2</v>
      </c>
      <c r="W9048">
        <v>-138</v>
      </c>
      <c r="X9048">
        <v>5</v>
      </c>
      <c r="Y9048">
        <v>553</v>
      </c>
      <c r="AD9048"/>
    </row>
    <row r="9049" spans="1:30" x14ac:dyDescent="0.25">
      <c r="A9049" t="s">
        <v>40</v>
      </c>
      <c r="B9049" s="2">
        <v>43174</v>
      </c>
      <c r="C9049" s="35">
        <f>YEAR(Sales[[#This Row],[ShipDate]])</f>
        <v>2018</v>
      </c>
      <c r="D9049" t="s">
        <v>19</v>
      </c>
      <c r="E9049" t="s">
        <v>31</v>
      </c>
      <c r="F9049" t="s">
        <v>50</v>
      </c>
      <c r="G9049" t="s">
        <v>25</v>
      </c>
      <c r="H9049" t="s">
        <v>88</v>
      </c>
      <c r="I9049" t="s">
        <v>93</v>
      </c>
      <c r="J9049" t="s">
        <v>13</v>
      </c>
      <c r="K9049" t="s">
        <v>187</v>
      </c>
      <c r="L9049" t="s">
        <v>92</v>
      </c>
      <c r="N9049" t="str">
        <f>IF(ISBLANK(Sales[[#This Row],[return]]),"No",Sales[[#This Row],[return]])</f>
        <v>No</v>
      </c>
      <c r="O9049" s="2">
        <v>43172</v>
      </c>
      <c r="P9049" s="8" t="str">
        <f>TEXT(DAY(Sales[[#This Row],[OrderDate]]),"ddd")</f>
        <v>Fri</v>
      </c>
      <c r="Q9049" s="8" t="str">
        <f>TEXT(MONTH(Sales[[#This Row],[ShipDate]])*29,"mmm")</f>
        <v>Mar</v>
      </c>
      <c r="R9049">
        <v>895</v>
      </c>
      <c r="S9049" t="s">
        <v>1721</v>
      </c>
      <c r="T9049" t="s">
        <v>90</v>
      </c>
      <c r="U9049">
        <v>19134</v>
      </c>
      <c r="V9049" s="1">
        <v>0.7</v>
      </c>
      <c r="W9049">
        <v>-42</v>
      </c>
      <c r="X9049">
        <v>1</v>
      </c>
      <c r="Y9049">
        <v>52</v>
      </c>
      <c r="AD9049"/>
    </row>
    <row r="9050" spans="1:30" x14ac:dyDescent="0.25">
      <c r="A9050" t="s">
        <v>40</v>
      </c>
      <c r="B9050" s="2">
        <v>43174</v>
      </c>
      <c r="C9050" s="35">
        <f>YEAR(Sales[[#This Row],[ShipDate]])</f>
        <v>2018</v>
      </c>
      <c r="D9050" t="s">
        <v>19</v>
      </c>
      <c r="E9050" t="s">
        <v>31</v>
      </c>
      <c r="F9050" t="s">
        <v>50</v>
      </c>
      <c r="G9050" t="s">
        <v>25</v>
      </c>
      <c r="H9050" t="s">
        <v>88</v>
      </c>
      <c r="I9050" t="s">
        <v>93</v>
      </c>
      <c r="J9050" t="s">
        <v>13</v>
      </c>
      <c r="K9050" t="s">
        <v>187</v>
      </c>
      <c r="L9050" t="s">
        <v>92</v>
      </c>
      <c r="N9050" t="str">
        <f>IF(ISBLANK(Sales[[#This Row],[return]]),"No",Sales[[#This Row],[return]])</f>
        <v>No</v>
      </c>
      <c r="O9050" s="2">
        <v>43172</v>
      </c>
      <c r="P9050" s="8" t="str">
        <f>TEXT(DAY(Sales[[#This Row],[OrderDate]]),"ddd")</f>
        <v>Fri</v>
      </c>
      <c r="Q9050" s="8" t="str">
        <f>TEXT(MONTH(Sales[[#This Row],[ShipDate]])*29,"mmm")</f>
        <v>Mar</v>
      </c>
      <c r="R9050">
        <v>716</v>
      </c>
      <c r="S9050" t="s">
        <v>1685</v>
      </c>
      <c r="T9050" t="s">
        <v>90</v>
      </c>
      <c r="U9050">
        <v>19134</v>
      </c>
      <c r="V9050" s="1">
        <v>0.7</v>
      </c>
      <c r="W9050">
        <v>-15</v>
      </c>
      <c r="X9050">
        <v>5</v>
      </c>
      <c r="Y9050">
        <v>23</v>
      </c>
      <c r="AD9050"/>
    </row>
    <row r="9051" spans="1:30" x14ac:dyDescent="0.25">
      <c r="A9051" t="s">
        <v>40</v>
      </c>
      <c r="B9051" s="2">
        <v>43174</v>
      </c>
      <c r="C9051" s="35">
        <f>YEAR(Sales[[#This Row],[ShipDate]])</f>
        <v>2018</v>
      </c>
      <c r="D9051" t="s">
        <v>19</v>
      </c>
      <c r="E9051" t="s">
        <v>31</v>
      </c>
      <c r="F9051" t="s">
        <v>99</v>
      </c>
      <c r="G9051" t="s">
        <v>46</v>
      </c>
      <c r="H9051" t="s">
        <v>88</v>
      </c>
      <c r="I9051" t="s">
        <v>93</v>
      </c>
      <c r="J9051" t="s">
        <v>13</v>
      </c>
      <c r="K9051" t="s">
        <v>187</v>
      </c>
      <c r="L9051" t="s">
        <v>92</v>
      </c>
      <c r="N9051" t="str">
        <f>IF(ISBLANK(Sales[[#This Row],[return]]),"No",Sales[[#This Row],[return]])</f>
        <v>No</v>
      </c>
      <c r="O9051" s="2">
        <v>43172</v>
      </c>
      <c r="P9051" s="8" t="str">
        <f>TEXT(DAY(Sales[[#This Row],[OrderDate]]),"ddd")</f>
        <v>Fri</v>
      </c>
      <c r="Q9051" s="8" t="str">
        <f>TEXT(MONTH(Sales[[#This Row],[ShipDate]])*29,"mmm")</f>
        <v>Mar</v>
      </c>
      <c r="R9051">
        <v>956</v>
      </c>
      <c r="S9051" t="s">
        <v>2380</v>
      </c>
      <c r="T9051" t="s">
        <v>90</v>
      </c>
      <c r="U9051">
        <v>19134</v>
      </c>
      <c r="V9051" s="1">
        <v>0.2</v>
      </c>
      <c r="W9051">
        <v>47</v>
      </c>
      <c r="X9051">
        <v>5</v>
      </c>
      <c r="Y9051">
        <v>380</v>
      </c>
      <c r="AD9051"/>
    </row>
    <row r="9052" spans="1:30" x14ac:dyDescent="0.25">
      <c r="A9052" t="s">
        <v>40</v>
      </c>
      <c r="B9052" s="2">
        <v>43174</v>
      </c>
      <c r="C9052" s="35">
        <f>YEAR(Sales[[#This Row],[ShipDate]])</f>
        <v>2018</v>
      </c>
      <c r="D9052" t="s">
        <v>19</v>
      </c>
      <c r="E9052" t="s">
        <v>31</v>
      </c>
      <c r="F9052" t="s">
        <v>48</v>
      </c>
      <c r="G9052" t="s">
        <v>46</v>
      </c>
      <c r="H9052" t="s">
        <v>88</v>
      </c>
      <c r="I9052" t="s">
        <v>93</v>
      </c>
      <c r="J9052" t="s">
        <v>13</v>
      </c>
      <c r="K9052" t="s">
        <v>187</v>
      </c>
      <c r="L9052" t="s">
        <v>92</v>
      </c>
      <c r="N9052" t="str">
        <f>IF(ISBLANK(Sales[[#This Row],[return]]),"No",Sales[[#This Row],[return]])</f>
        <v>No</v>
      </c>
      <c r="O9052" s="2">
        <v>43172</v>
      </c>
      <c r="P9052" s="8" t="str">
        <f>TEXT(DAY(Sales[[#This Row],[OrderDate]]),"ddd")</f>
        <v>Fri</v>
      </c>
      <c r="Q9052" s="8" t="str">
        <f>TEXT(MONTH(Sales[[#This Row],[ShipDate]])*29,"mmm")</f>
        <v>Mar</v>
      </c>
      <c r="R9052">
        <v>1294</v>
      </c>
      <c r="S9052" t="s">
        <v>2468</v>
      </c>
      <c r="T9052" t="s">
        <v>90</v>
      </c>
      <c r="U9052">
        <v>19134</v>
      </c>
      <c r="V9052" s="1">
        <v>0.4</v>
      </c>
      <c r="W9052">
        <v>-117</v>
      </c>
      <c r="X9052">
        <v>3</v>
      </c>
      <c r="Y9052">
        <v>540</v>
      </c>
      <c r="AD9052"/>
    </row>
    <row r="9053" spans="1:30" x14ac:dyDescent="0.25">
      <c r="A9053" t="s">
        <v>40</v>
      </c>
      <c r="B9053" s="2">
        <v>43174</v>
      </c>
      <c r="C9053" s="35">
        <f>YEAR(Sales[[#This Row],[ShipDate]])</f>
        <v>2018</v>
      </c>
      <c r="D9053" t="s">
        <v>19</v>
      </c>
      <c r="E9053" t="s">
        <v>31</v>
      </c>
      <c r="F9053" t="s">
        <v>340</v>
      </c>
      <c r="G9053" t="s">
        <v>46</v>
      </c>
      <c r="H9053" t="s">
        <v>88</v>
      </c>
      <c r="I9053" t="s">
        <v>93</v>
      </c>
      <c r="J9053" t="s">
        <v>13</v>
      </c>
      <c r="K9053" t="s">
        <v>187</v>
      </c>
      <c r="L9053" t="s">
        <v>92</v>
      </c>
      <c r="N9053" t="str">
        <f>IF(ISBLANK(Sales[[#This Row],[return]]),"No",Sales[[#This Row],[return]])</f>
        <v>No</v>
      </c>
      <c r="O9053" s="2">
        <v>43172</v>
      </c>
      <c r="P9053" s="8" t="str">
        <f>TEXT(DAY(Sales[[#This Row],[OrderDate]]),"ddd")</f>
        <v>Fri</v>
      </c>
      <c r="Q9053" s="8" t="str">
        <f>TEXT(MONTH(Sales[[#This Row],[ShipDate]])*29,"mmm")</f>
        <v>Mar</v>
      </c>
      <c r="R9053">
        <v>1226</v>
      </c>
      <c r="S9053" t="s">
        <v>2875</v>
      </c>
      <c r="T9053" t="s">
        <v>90</v>
      </c>
      <c r="U9053">
        <v>19134</v>
      </c>
      <c r="V9053" s="1">
        <v>0.7</v>
      </c>
      <c r="W9053">
        <v>-644</v>
      </c>
      <c r="X9053">
        <v>3</v>
      </c>
      <c r="Y9053">
        <v>449</v>
      </c>
      <c r="AD9053"/>
    </row>
    <row r="9054" spans="1:30" x14ac:dyDescent="0.25">
      <c r="A9054" t="s">
        <v>10</v>
      </c>
      <c r="B9054" s="2">
        <v>43357</v>
      </c>
      <c r="C9054" s="35">
        <f>YEAR(Sales[[#This Row],[ShipDate]])</f>
        <v>2018</v>
      </c>
      <c r="D9054" t="s">
        <v>36</v>
      </c>
      <c r="E9054" t="s">
        <v>69</v>
      </c>
      <c r="F9054" t="s">
        <v>21</v>
      </c>
      <c r="G9054" t="s">
        <v>11</v>
      </c>
      <c r="H9054" t="s">
        <v>2179</v>
      </c>
      <c r="I9054" t="s">
        <v>585</v>
      </c>
      <c r="J9054" t="s">
        <v>13</v>
      </c>
      <c r="K9054" t="s">
        <v>2909</v>
      </c>
      <c r="L9054" t="s">
        <v>92</v>
      </c>
      <c r="N9054" t="str">
        <f>IF(ISBLANK(Sales[[#This Row],[return]]),"No",Sales[[#This Row],[return]])</f>
        <v>No</v>
      </c>
      <c r="O9054" s="2">
        <v>43351</v>
      </c>
      <c r="P9054" s="8" t="str">
        <f>TEXT(DAY(Sales[[#This Row],[OrderDate]]),"ddd")</f>
        <v>Sun</v>
      </c>
      <c r="Q9054" s="8" t="str">
        <f>TEXT(MONTH(Sales[[#This Row],[ShipDate]])*29,"mmm")</f>
        <v>Sep</v>
      </c>
      <c r="R9054">
        <v>388</v>
      </c>
      <c r="S9054" t="s">
        <v>1450</v>
      </c>
      <c r="T9054" t="s">
        <v>90</v>
      </c>
      <c r="U9054">
        <v>2148</v>
      </c>
      <c r="V9054" s="1">
        <v>0</v>
      </c>
      <c r="W9054">
        <v>14</v>
      </c>
      <c r="X9054">
        <v>3</v>
      </c>
      <c r="Y9054">
        <v>174</v>
      </c>
      <c r="AD9054"/>
    </row>
    <row r="9055" spans="1:30" x14ac:dyDescent="0.25">
      <c r="A9055" t="s">
        <v>10</v>
      </c>
      <c r="B9055" s="2">
        <v>43357</v>
      </c>
      <c r="C9055" s="35">
        <f>YEAR(Sales[[#This Row],[ShipDate]])</f>
        <v>2018</v>
      </c>
      <c r="D9055" t="s">
        <v>36</v>
      </c>
      <c r="E9055" t="s">
        <v>69</v>
      </c>
      <c r="F9055" t="s">
        <v>33</v>
      </c>
      <c r="G9055" t="s">
        <v>25</v>
      </c>
      <c r="H9055" t="s">
        <v>2179</v>
      </c>
      <c r="I9055" t="s">
        <v>585</v>
      </c>
      <c r="J9055" t="s">
        <v>13</v>
      </c>
      <c r="K9055" t="s">
        <v>2909</v>
      </c>
      <c r="L9055" t="s">
        <v>92</v>
      </c>
      <c r="N9055" t="str">
        <f>IF(ISBLANK(Sales[[#This Row],[return]]),"No",Sales[[#This Row],[return]])</f>
        <v>No</v>
      </c>
      <c r="O9055" s="2">
        <v>43351</v>
      </c>
      <c r="P9055" s="8" t="str">
        <f>TEXT(DAY(Sales[[#This Row],[OrderDate]]),"ddd")</f>
        <v>Sun</v>
      </c>
      <c r="Q9055" s="8" t="str">
        <f>TEXT(MONTH(Sales[[#This Row],[ShipDate]])*29,"mmm")</f>
        <v>Sep</v>
      </c>
      <c r="R9055">
        <v>231</v>
      </c>
      <c r="S9055" t="s">
        <v>1762</v>
      </c>
      <c r="T9055" t="s">
        <v>90</v>
      </c>
      <c r="U9055">
        <v>2148</v>
      </c>
      <c r="V9055" s="1">
        <v>0</v>
      </c>
      <c r="W9055">
        <v>7</v>
      </c>
      <c r="X9055">
        <v>4</v>
      </c>
      <c r="Y9055">
        <v>15</v>
      </c>
      <c r="AD9055"/>
    </row>
    <row r="9056" spans="1:30" x14ac:dyDescent="0.25">
      <c r="A9056" t="s">
        <v>40</v>
      </c>
      <c r="B9056" s="2">
        <v>43435</v>
      </c>
      <c r="C9056" s="35">
        <f>YEAR(Sales[[#This Row],[ShipDate]])</f>
        <v>2018</v>
      </c>
      <c r="D9056" t="s">
        <v>36</v>
      </c>
      <c r="E9056" t="s">
        <v>18</v>
      </c>
      <c r="F9056" t="s">
        <v>39</v>
      </c>
      <c r="G9056" t="s">
        <v>25</v>
      </c>
      <c r="H9056" t="s">
        <v>271</v>
      </c>
      <c r="I9056" t="s">
        <v>169</v>
      </c>
      <c r="J9056" t="s">
        <v>13</v>
      </c>
      <c r="K9056" t="s">
        <v>1440</v>
      </c>
      <c r="L9056" t="s">
        <v>30</v>
      </c>
      <c r="M9056" t="s">
        <v>82</v>
      </c>
      <c r="N9056" t="str">
        <f>IF(ISBLANK(Sales[[#This Row],[return]]),"No",Sales[[#This Row],[return]])</f>
        <v>Yes</v>
      </c>
      <c r="O9056" s="2">
        <v>43431</v>
      </c>
      <c r="P9056" s="8" t="str">
        <f>TEXT(DAY(Sales[[#This Row],[OrderDate]]),"ddd")</f>
        <v>Fri</v>
      </c>
      <c r="Q9056" s="8" t="str">
        <f>TEXT(MONTH(Sales[[#This Row],[ShipDate]])*29,"mmm")</f>
        <v>Dec</v>
      </c>
      <c r="R9056">
        <v>589</v>
      </c>
      <c r="S9056" t="s">
        <v>496</v>
      </c>
      <c r="T9056" t="s">
        <v>28</v>
      </c>
      <c r="U9056">
        <v>85023</v>
      </c>
      <c r="V9056" s="1">
        <v>0.2</v>
      </c>
      <c r="W9056">
        <v>4</v>
      </c>
      <c r="X9056">
        <v>4</v>
      </c>
      <c r="Y9056">
        <v>40</v>
      </c>
      <c r="AD9056"/>
    </row>
    <row r="9057" spans="1:30" x14ac:dyDescent="0.25">
      <c r="A9057" t="s">
        <v>40</v>
      </c>
      <c r="B9057" s="2">
        <v>43430</v>
      </c>
      <c r="C9057" s="35">
        <f>YEAR(Sales[[#This Row],[ShipDate]])</f>
        <v>2018</v>
      </c>
      <c r="D9057" t="s">
        <v>36</v>
      </c>
      <c r="E9057" t="s">
        <v>18</v>
      </c>
      <c r="F9057" t="s">
        <v>23</v>
      </c>
      <c r="G9057" t="s">
        <v>11</v>
      </c>
      <c r="H9057" t="s">
        <v>1616</v>
      </c>
      <c r="I9057" t="s">
        <v>216</v>
      </c>
      <c r="J9057" t="s">
        <v>13</v>
      </c>
      <c r="K9057" t="s">
        <v>1354</v>
      </c>
      <c r="L9057" t="s">
        <v>30</v>
      </c>
      <c r="M9057" t="s">
        <v>82</v>
      </c>
      <c r="N9057" t="str">
        <f>IF(ISBLANK(Sales[[#This Row],[return]]),"No",Sales[[#This Row],[return]])</f>
        <v>Yes</v>
      </c>
      <c r="O9057" s="2">
        <v>43425</v>
      </c>
      <c r="P9057" s="8" t="str">
        <f>TEXT(DAY(Sales[[#This Row],[OrderDate]]),"ddd")</f>
        <v>Sat</v>
      </c>
      <c r="Q9057" s="8" t="str">
        <f>TEXT(MONTH(Sales[[#This Row],[ShipDate]])*29,"mmm")</f>
        <v>Nov</v>
      </c>
      <c r="R9057">
        <v>1179</v>
      </c>
      <c r="S9057" t="s">
        <v>1182</v>
      </c>
      <c r="T9057" t="s">
        <v>28</v>
      </c>
      <c r="U9057">
        <v>97030</v>
      </c>
      <c r="V9057" s="1">
        <v>0.2</v>
      </c>
      <c r="W9057">
        <v>-12</v>
      </c>
      <c r="X9057">
        <v>4</v>
      </c>
      <c r="Y9057">
        <v>195</v>
      </c>
      <c r="AD9057"/>
    </row>
    <row r="9058" spans="1:30" x14ac:dyDescent="0.25">
      <c r="A9058" t="s">
        <v>24</v>
      </c>
      <c r="B9058" s="2">
        <v>43202</v>
      </c>
      <c r="C9058" s="35">
        <f>YEAR(Sales[[#This Row],[ShipDate]])</f>
        <v>2018</v>
      </c>
      <c r="D9058" t="s">
        <v>113</v>
      </c>
      <c r="E9058" t="s">
        <v>31</v>
      </c>
      <c r="F9058" t="s">
        <v>50</v>
      </c>
      <c r="G9058" t="s">
        <v>25</v>
      </c>
      <c r="H9058" t="s">
        <v>171</v>
      </c>
      <c r="I9058" t="s">
        <v>252</v>
      </c>
      <c r="J9058" t="s">
        <v>13</v>
      </c>
      <c r="K9058" t="s">
        <v>2745</v>
      </c>
      <c r="L9058" t="s">
        <v>92</v>
      </c>
      <c r="N9058" t="str">
        <f>IF(ISBLANK(Sales[[#This Row],[return]]),"No",Sales[[#This Row],[return]])</f>
        <v>No</v>
      </c>
      <c r="O9058" s="2">
        <v>43200</v>
      </c>
      <c r="P9058" s="8" t="str">
        <f>TEXT(DAY(Sales[[#This Row],[OrderDate]]),"ddd")</f>
        <v>Tue</v>
      </c>
      <c r="Q9058" s="8" t="str">
        <f>TEXT(MONTH(Sales[[#This Row],[ShipDate]])*29,"mmm")</f>
        <v>Apr</v>
      </c>
      <c r="R9058">
        <v>1642</v>
      </c>
      <c r="S9058" t="s">
        <v>2209</v>
      </c>
      <c r="T9058" t="s">
        <v>90</v>
      </c>
      <c r="U9058">
        <v>45503</v>
      </c>
      <c r="V9058" s="1">
        <v>0.7</v>
      </c>
      <c r="W9058">
        <v>-7</v>
      </c>
      <c r="X9058">
        <v>2</v>
      </c>
      <c r="Y9058">
        <v>9</v>
      </c>
      <c r="AD9058"/>
    </row>
    <row r="9059" spans="1:30" x14ac:dyDescent="0.25">
      <c r="A9059" t="s">
        <v>10</v>
      </c>
      <c r="B9059" s="2">
        <v>43441</v>
      </c>
      <c r="C9059" s="35">
        <f>YEAR(Sales[[#This Row],[ShipDate]])</f>
        <v>2018</v>
      </c>
      <c r="D9059" t="s">
        <v>113</v>
      </c>
      <c r="E9059" t="s">
        <v>31</v>
      </c>
      <c r="F9059" t="s">
        <v>59</v>
      </c>
      <c r="G9059" t="s">
        <v>25</v>
      </c>
      <c r="H9059" t="s">
        <v>2783</v>
      </c>
      <c r="I9059" t="s">
        <v>32</v>
      </c>
      <c r="J9059" t="s">
        <v>13</v>
      </c>
      <c r="K9059" t="s">
        <v>259</v>
      </c>
      <c r="L9059" t="s">
        <v>30</v>
      </c>
      <c r="N9059" t="str">
        <f>IF(ISBLANK(Sales[[#This Row],[return]]),"No",Sales[[#This Row],[return]])</f>
        <v>No</v>
      </c>
      <c r="O9059" s="2">
        <v>43440</v>
      </c>
      <c r="P9059" s="8" t="str">
        <f>TEXT(DAY(Sales[[#This Row],[OrderDate]]),"ddd")</f>
        <v>Fri</v>
      </c>
      <c r="Q9059" s="8" t="str">
        <f>TEXT(MONTH(Sales[[#This Row],[ShipDate]])*29,"mmm")</f>
        <v>Dec</v>
      </c>
      <c r="R9059">
        <v>1820</v>
      </c>
      <c r="S9059" t="s">
        <v>501</v>
      </c>
      <c r="T9059" t="s">
        <v>28</v>
      </c>
      <c r="U9059">
        <v>94509</v>
      </c>
      <c r="V9059" s="1">
        <v>0</v>
      </c>
      <c r="W9059">
        <v>9</v>
      </c>
      <c r="X9059">
        <v>3</v>
      </c>
      <c r="Y9059">
        <v>19</v>
      </c>
      <c r="AD9059"/>
    </row>
    <row r="9060" spans="1:30" x14ac:dyDescent="0.25">
      <c r="A9060" t="s">
        <v>24</v>
      </c>
      <c r="B9060" s="2">
        <v>43367</v>
      </c>
      <c r="C9060" s="35">
        <f>YEAR(Sales[[#This Row],[ShipDate]])</f>
        <v>2018</v>
      </c>
      <c r="D9060" t="s">
        <v>19</v>
      </c>
      <c r="E9060" t="s">
        <v>69</v>
      </c>
      <c r="F9060" t="s">
        <v>290</v>
      </c>
      <c r="G9060" t="s">
        <v>25</v>
      </c>
      <c r="H9060" t="s">
        <v>79</v>
      </c>
      <c r="I9060" t="s">
        <v>32</v>
      </c>
      <c r="J9060" t="s">
        <v>13</v>
      </c>
      <c r="K9060" t="s">
        <v>966</v>
      </c>
      <c r="L9060" t="s">
        <v>30</v>
      </c>
      <c r="N9060" t="str">
        <f>IF(ISBLANK(Sales[[#This Row],[return]]),"No",Sales[[#This Row],[return]])</f>
        <v>No</v>
      </c>
      <c r="O9060" s="2">
        <v>43362</v>
      </c>
      <c r="P9060" s="8" t="str">
        <f>TEXT(DAY(Sales[[#This Row],[OrderDate]]),"ddd")</f>
        <v>Thu</v>
      </c>
      <c r="Q9060" s="8" t="str">
        <f>TEXT(MONTH(Sales[[#This Row],[ShipDate]])*29,"mmm")</f>
        <v>Sep</v>
      </c>
      <c r="R9060">
        <v>971</v>
      </c>
      <c r="S9060" t="s">
        <v>2252</v>
      </c>
      <c r="T9060" t="s">
        <v>28</v>
      </c>
      <c r="U9060">
        <v>94109</v>
      </c>
      <c r="V9060" s="1">
        <v>0</v>
      </c>
      <c r="W9060">
        <v>2</v>
      </c>
      <c r="X9060">
        <v>3</v>
      </c>
      <c r="Y9060">
        <v>6</v>
      </c>
      <c r="AD9060"/>
    </row>
    <row r="9061" spans="1:30" x14ac:dyDescent="0.25">
      <c r="A9061" t="s">
        <v>24</v>
      </c>
      <c r="B9061" s="2">
        <v>43367</v>
      </c>
      <c r="C9061" s="35">
        <f>YEAR(Sales[[#This Row],[ShipDate]])</f>
        <v>2018</v>
      </c>
      <c r="D9061" t="s">
        <v>19</v>
      </c>
      <c r="E9061" t="s">
        <v>69</v>
      </c>
      <c r="F9061" t="s">
        <v>50</v>
      </c>
      <c r="G9061" t="s">
        <v>25</v>
      </c>
      <c r="H9061" t="s">
        <v>79</v>
      </c>
      <c r="I9061" t="s">
        <v>32</v>
      </c>
      <c r="J9061" t="s">
        <v>13</v>
      </c>
      <c r="K9061" t="s">
        <v>966</v>
      </c>
      <c r="L9061" t="s">
        <v>30</v>
      </c>
      <c r="N9061" t="str">
        <f>IF(ISBLANK(Sales[[#This Row],[return]]),"No",Sales[[#This Row],[return]])</f>
        <v>No</v>
      </c>
      <c r="O9061" s="2">
        <v>43362</v>
      </c>
      <c r="P9061" s="8" t="str">
        <f>TEXT(DAY(Sales[[#This Row],[OrderDate]]),"ddd")</f>
        <v>Thu</v>
      </c>
      <c r="Q9061" s="8" t="str">
        <f>TEXT(MONTH(Sales[[#This Row],[ShipDate]])*29,"mmm")</f>
        <v>Sep</v>
      </c>
      <c r="R9061">
        <v>410</v>
      </c>
      <c r="S9061" t="s">
        <v>1036</v>
      </c>
      <c r="T9061" t="s">
        <v>28</v>
      </c>
      <c r="U9061">
        <v>94109</v>
      </c>
      <c r="V9061" s="1">
        <v>0.2</v>
      </c>
      <c r="W9061">
        <v>4</v>
      </c>
      <c r="X9061">
        <v>3</v>
      </c>
      <c r="Y9061">
        <v>12</v>
      </c>
      <c r="AD9061"/>
    </row>
    <row r="9062" spans="1:30" x14ac:dyDescent="0.25">
      <c r="A9062" t="s">
        <v>10</v>
      </c>
      <c r="B9062" s="2">
        <v>43309</v>
      </c>
      <c r="C9062" s="35">
        <f>YEAR(Sales[[#This Row],[ShipDate]])</f>
        <v>2018</v>
      </c>
      <c r="D9062" t="s">
        <v>19</v>
      </c>
      <c r="E9062" t="s">
        <v>31</v>
      </c>
      <c r="F9062" t="s">
        <v>23</v>
      </c>
      <c r="G9062" t="s">
        <v>11</v>
      </c>
      <c r="H9062" t="s">
        <v>1101</v>
      </c>
      <c r="I9062" t="s">
        <v>74</v>
      </c>
      <c r="J9062" t="s">
        <v>13</v>
      </c>
      <c r="K9062" t="s">
        <v>292</v>
      </c>
      <c r="L9062" t="s">
        <v>68</v>
      </c>
      <c r="N9062" t="str">
        <f>IF(ISBLANK(Sales[[#This Row],[return]]),"No",Sales[[#This Row],[return]])</f>
        <v>No</v>
      </c>
      <c r="O9062" s="2">
        <v>43306</v>
      </c>
      <c r="P9062" s="8" t="str">
        <f>TEXT(DAY(Sales[[#This Row],[OrderDate]]),"ddd")</f>
        <v>Wed</v>
      </c>
      <c r="Q9062" s="8" t="str">
        <f>TEXT(MONTH(Sales[[#This Row],[ShipDate]])*29,"mmm")</f>
        <v>Jul</v>
      </c>
      <c r="R9062">
        <v>1213</v>
      </c>
      <c r="S9062" t="s">
        <v>1300</v>
      </c>
      <c r="T9062" t="s">
        <v>66</v>
      </c>
      <c r="U9062">
        <v>53209</v>
      </c>
      <c r="V9062" s="1">
        <v>0</v>
      </c>
      <c r="W9062">
        <v>97</v>
      </c>
      <c r="X9062">
        <v>4</v>
      </c>
      <c r="Y9062">
        <v>404</v>
      </c>
      <c r="AD9062"/>
    </row>
    <row r="9063" spans="1:30" x14ac:dyDescent="0.25">
      <c r="A9063" t="s">
        <v>10</v>
      </c>
      <c r="B9063" s="2">
        <v>43309</v>
      </c>
      <c r="C9063" s="35">
        <f>YEAR(Sales[[#This Row],[ShipDate]])</f>
        <v>2018</v>
      </c>
      <c r="D9063" t="s">
        <v>19</v>
      </c>
      <c r="E9063" t="s">
        <v>31</v>
      </c>
      <c r="F9063" t="s">
        <v>43</v>
      </c>
      <c r="G9063" t="s">
        <v>11</v>
      </c>
      <c r="H9063" t="s">
        <v>1101</v>
      </c>
      <c r="I9063" t="s">
        <v>74</v>
      </c>
      <c r="J9063" t="s">
        <v>13</v>
      </c>
      <c r="K9063" t="s">
        <v>292</v>
      </c>
      <c r="L9063" t="s">
        <v>68</v>
      </c>
      <c r="N9063" t="str">
        <f>IF(ISBLANK(Sales[[#This Row],[return]]),"No",Sales[[#This Row],[return]])</f>
        <v>No</v>
      </c>
      <c r="O9063" s="2">
        <v>43306</v>
      </c>
      <c r="P9063" s="8" t="str">
        <f>TEXT(DAY(Sales[[#This Row],[OrderDate]]),"ddd")</f>
        <v>Wed</v>
      </c>
      <c r="Q9063" s="8" t="str">
        <f>TEXT(MONTH(Sales[[#This Row],[ShipDate]])*29,"mmm")</f>
        <v>Jul</v>
      </c>
      <c r="R9063">
        <v>566</v>
      </c>
      <c r="S9063" t="s">
        <v>538</v>
      </c>
      <c r="T9063" t="s">
        <v>66</v>
      </c>
      <c r="U9063">
        <v>53209</v>
      </c>
      <c r="V9063" s="1">
        <v>0</v>
      </c>
      <c r="W9063">
        <v>28</v>
      </c>
      <c r="X9063">
        <v>5</v>
      </c>
      <c r="Y9063">
        <v>95</v>
      </c>
      <c r="AD9063"/>
    </row>
    <row r="9064" spans="1:30" x14ac:dyDescent="0.25">
      <c r="A9064" t="s">
        <v>10</v>
      </c>
      <c r="B9064" s="2">
        <v>43309</v>
      </c>
      <c r="C9064" s="35">
        <f>YEAR(Sales[[#This Row],[ShipDate]])</f>
        <v>2018</v>
      </c>
      <c r="D9064" t="s">
        <v>19</v>
      </c>
      <c r="E9064" t="s">
        <v>31</v>
      </c>
      <c r="F9064" t="s">
        <v>59</v>
      </c>
      <c r="G9064" t="s">
        <v>25</v>
      </c>
      <c r="H9064" t="s">
        <v>1101</v>
      </c>
      <c r="I9064" t="s">
        <v>74</v>
      </c>
      <c r="J9064" t="s">
        <v>13</v>
      </c>
      <c r="K9064" t="s">
        <v>292</v>
      </c>
      <c r="L9064" t="s">
        <v>68</v>
      </c>
      <c r="N9064" t="str">
        <f>IF(ISBLANK(Sales[[#This Row],[return]]),"No",Sales[[#This Row],[return]])</f>
        <v>No</v>
      </c>
      <c r="O9064" s="2">
        <v>43306</v>
      </c>
      <c r="P9064" s="8" t="str">
        <f>TEXT(DAY(Sales[[#This Row],[OrderDate]]),"ddd")</f>
        <v>Wed</v>
      </c>
      <c r="Q9064" s="8" t="str">
        <f>TEXT(MONTH(Sales[[#This Row],[ShipDate]])*29,"mmm")</f>
        <v>Jul</v>
      </c>
      <c r="R9064">
        <v>1486</v>
      </c>
      <c r="S9064" t="s">
        <v>3260</v>
      </c>
      <c r="T9064" t="s">
        <v>66</v>
      </c>
      <c r="U9064">
        <v>53209</v>
      </c>
      <c r="V9064" s="1">
        <v>0</v>
      </c>
      <c r="W9064">
        <v>10</v>
      </c>
      <c r="X9064">
        <v>2</v>
      </c>
      <c r="Y9064">
        <v>21</v>
      </c>
      <c r="AD9064"/>
    </row>
    <row r="9065" spans="1:30" x14ac:dyDescent="0.25">
      <c r="A9065" t="s">
        <v>10</v>
      </c>
      <c r="B9065" s="2">
        <v>43309</v>
      </c>
      <c r="C9065" s="35">
        <f>YEAR(Sales[[#This Row],[ShipDate]])</f>
        <v>2018</v>
      </c>
      <c r="D9065" t="s">
        <v>19</v>
      </c>
      <c r="E9065" t="s">
        <v>31</v>
      </c>
      <c r="F9065" t="s">
        <v>48</v>
      </c>
      <c r="G9065" t="s">
        <v>46</v>
      </c>
      <c r="H9065" t="s">
        <v>1101</v>
      </c>
      <c r="I9065" t="s">
        <v>74</v>
      </c>
      <c r="J9065" t="s">
        <v>13</v>
      </c>
      <c r="K9065" t="s">
        <v>292</v>
      </c>
      <c r="L9065" t="s">
        <v>68</v>
      </c>
      <c r="N9065" t="str">
        <f>IF(ISBLANK(Sales[[#This Row],[return]]),"No",Sales[[#This Row],[return]])</f>
        <v>No</v>
      </c>
      <c r="O9065" s="2">
        <v>43306</v>
      </c>
      <c r="P9065" s="8" t="str">
        <f>TEXT(DAY(Sales[[#This Row],[OrderDate]]),"ddd")</f>
        <v>Wed</v>
      </c>
      <c r="Q9065" s="8" t="str">
        <f>TEXT(MONTH(Sales[[#This Row],[ShipDate]])*29,"mmm")</f>
        <v>Jul</v>
      </c>
      <c r="R9065">
        <v>992</v>
      </c>
      <c r="S9065" t="s">
        <v>849</v>
      </c>
      <c r="T9065" t="s">
        <v>66</v>
      </c>
      <c r="U9065">
        <v>53209</v>
      </c>
      <c r="V9065" s="1">
        <v>0</v>
      </c>
      <c r="W9065">
        <v>83</v>
      </c>
      <c r="X9065">
        <v>5</v>
      </c>
      <c r="Y9065">
        <v>298</v>
      </c>
      <c r="AD9065"/>
    </row>
    <row r="9066" spans="1:30" x14ac:dyDescent="0.25">
      <c r="A9066" t="s">
        <v>10</v>
      </c>
      <c r="B9066" s="2">
        <v>43309</v>
      </c>
      <c r="C9066" s="35">
        <f>YEAR(Sales[[#This Row],[ShipDate]])</f>
        <v>2018</v>
      </c>
      <c r="D9066" t="s">
        <v>19</v>
      </c>
      <c r="E9066" t="s">
        <v>31</v>
      </c>
      <c r="F9066" t="s">
        <v>99</v>
      </c>
      <c r="G9066" t="s">
        <v>46</v>
      </c>
      <c r="H9066" t="s">
        <v>1101</v>
      </c>
      <c r="I9066" t="s">
        <v>74</v>
      </c>
      <c r="J9066" t="s">
        <v>13</v>
      </c>
      <c r="K9066" t="s">
        <v>292</v>
      </c>
      <c r="L9066" t="s">
        <v>68</v>
      </c>
      <c r="N9066" t="str">
        <f>IF(ISBLANK(Sales[[#This Row],[return]]),"No",Sales[[#This Row],[return]])</f>
        <v>No</v>
      </c>
      <c r="O9066" s="2">
        <v>43306</v>
      </c>
      <c r="P9066" s="8" t="str">
        <f>TEXT(DAY(Sales[[#This Row],[OrderDate]]),"ddd")</f>
        <v>Wed</v>
      </c>
      <c r="Q9066" s="8" t="str">
        <f>TEXT(MONTH(Sales[[#This Row],[ShipDate]])*29,"mmm")</f>
        <v>Jul</v>
      </c>
      <c r="R9066">
        <v>1076</v>
      </c>
      <c r="S9066" t="s">
        <v>2366</v>
      </c>
      <c r="T9066" t="s">
        <v>66</v>
      </c>
      <c r="U9066">
        <v>53209</v>
      </c>
      <c r="V9066" s="1">
        <v>0</v>
      </c>
      <c r="W9066">
        <v>48</v>
      </c>
      <c r="X9066">
        <v>7</v>
      </c>
      <c r="Y9066">
        <v>124</v>
      </c>
      <c r="AD9066"/>
    </row>
    <row r="9067" spans="1:30" x14ac:dyDescent="0.25">
      <c r="A9067" t="s">
        <v>10</v>
      </c>
      <c r="B9067" s="2">
        <v>43357</v>
      </c>
      <c r="C9067" s="35">
        <f>YEAR(Sales[[#This Row],[ShipDate]])</f>
        <v>2018</v>
      </c>
      <c r="D9067" t="s">
        <v>36</v>
      </c>
      <c r="E9067" t="s">
        <v>18</v>
      </c>
      <c r="F9067" t="s">
        <v>38</v>
      </c>
      <c r="G9067" t="s">
        <v>11</v>
      </c>
      <c r="H9067" t="s">
        <v>1271</v>
      </c>
      <c r="I9067" t="s">
        <v>120</v>
      </c>
      <c r="J9067" t="s">
        <v>13</v>
      </c>
      <c r="K9067" t="s">
        <v>1385</v>
      </c>
      <c r="L9067" t="s">
        <v>68</v>
      </c>
      <c r="N9067" t="str">
        <f>IF(ISBLANK(Sales[[#This Row],[return]]),"No",Sales[[#This Row],[return]])</f>
        <v>No</v>
      </c>
      <c r="O9067" s="2">
        <v>43351</v>
      </c>
      <c r="P9067" s="8" t="str">
        <f>TEXT(DAY(Sales[[#This Row],[OrderDate]]),"ddd")</f>
        <v>Sun</v>
      </c>
      <c r="Q9067" s="8" t="str">
        <f>TEXT(MONTH(Sales[[#This Row],[ShipDate]])*29,"mmm")</f>
        <v>Sep</v>
      </c>
      <c r="R9067">
        <v>369</v>
      </c>
      <c r="S9067" t="s">
        <v>1479</v>
      </c>
      <c r="T9067" t="s">
        <v>66</v>
      </c>
      <c r="U9067">
        <v>60090</v>
      </c>
      <c r="V9067" s="1">
        <v>0.5</v>
      </c>
      <c r="W9067">
        <v>-301</v>
      </c>
      <c r="X9067">
        <v>3</v>
      </c>
      <c r="Y9067">
        <v>601</v>
      </c>
      <c r="AD9067"/>
    </row>
    <row r="9068" spans="1:30" x14ac:dyDescent="0.25">
      <c r="A9068" t="s">
        <v>10</v>
      </c>
      <c r="B9068" s="2">
        <v>43357</v>
      </c>
      <c r="C9068" s="35">
        <f>YEAR(Sales[[#This Row],[ShipDate]])</f>
        <v>2018</v>
      </c>
      <c r="D9068" t="s">
        <v>36</v>
      </c>
      <c r="E9068" t="s">
        <v>18</v>
      </c>
      <c r="F9068" t="s">
        <v>43</v>
      </c>
      <c r="G9068" t="s">
        <v>11</v>
      </c>
      <c r="H9068" t="s">
        <v>1271</v>
      </c>
      <c r="I9068" t="s">
        <v>120</v>
      </c>
      <c r="J9068" t="s">
        <v>13</v>
      </c>
      <c r="K9068" t="s">
        <v>1385</v>
      </c>
      <c r="L9068" t="s">
        <v>68</v>
      </c>
      <c r="N9068" t="str">
        <f>IF(ISBLANK(Sales[[#This Row],[return]]),"No",Sales[[#This Row],[return]])</f>
        <v>No</v>
      </c>
      <c r="O9068" s="2">
        <v>43351</v>
      </c>
      <c r="P9068" s="8" t="str">
        <f>TEXT(DAY(Sales[[#This Row],[OrderDate]]),"ddd")</f>
        <v>Sun</v>
      </c>
      <c r="Q9068" s="8" t="str">
        <f>TEXT(MONTH(Sales[[#This Row],[ShipDate]])*29,"mmm")</f>
        <v>Sep</v>
      </c>
      <c r="R9068">
        <v>616</v>
      </c>
      <c r="S9068" t="s">
        <v>3197</v>
      </c>
      <c r="T9068" t="s">
        <v>66</v>
      </c>
      <c r="U9068">
        <v>60090</v>
      </c>
      <c r="V9068" s="1">
        <v>0.6</v>
      </c>
      <c r="W9068">
        <v>-8</v>
      </c>
      <c r="X9068">
        <v>2</v>
      </c>
      <c r="Y9068">
        <v>14</v>
      </c>
      <c r="AD9068"/>
    </row>
    <row r="9069" spans="1:30" x14ac:dyDescent="0.25">
      <c r="A9069" t="s">
        <v>24</v>
      </c>
      <c r="B9069" s="2">
        <v>43214</v>
      </c>
      <c r="C9069" s="35">
        <f>YEAR(Sales[[#This Row],[ShipDate]])</f>
        <v>2018</v>
      </c>
      <c r="D9069" t="s">
        <v>19</v>
      </c>
      <c r="E9069" t="s">
        <v>18</v>
      </c>
      <c r="F9069" t="s">
        <v>45</v>
      </c>
      <c r="G9069" t="s">
        <v>25</v>
      </c>
      <c r="H9069" t="s">
        <v>26</v>
      </c>
      <c r="I9069" t="s">
        <v>32</v>
      </c>
      <c r="J9069" t="s">
        <v>13</v>
      </c>
      <c r="K9069" t="s">
        <v>3100</v>
      </c>
      <c r="L9069" t="s">
        <v>30</v>
      </c>
      <c r="N9069" t="str">
        <f>IF(ISBLANK(Sales[[#This Row],[return]]),"No",Sales[[#This Row],[return]])</f>
        <v>No</v>
      </c>
      <c r="O9069" s="2">
        <v>43209</v>
      </c>
      <c r="P9069" s="8" t="str">
        <f>TEXT(DAY(Sales[[#This Row],[OrderDate]]),"ddd")</f>
        <v>Thu</v>
      </c>
      <c r="Q9069" s="8" t="str">
        <f>TEXT(MONTH(Sales[[#This Row],[ShipDate]])*29,"mmm")</f>
        <v>Apr</v>
      </c>
      <c r="R9069">
        <v>1120</v>
      </c>
      <c r="S9069" t="s">
        <v>2050</v>
      </c>
      <c r="T9069" t="s">
        <v>28</v>
      </c>
      <c r="U9069">
        <v>90049</v>
      </c>
      <c r="V9069" s="1">
        <v>0</v>
      </c>
      <c r="W9069">
        <v>2</v>
      </c>
      <c r="X9069">
        <v>3</v>
      </c>
      <c r="Y9069">
        <v>5</v>
      </c>
      <c r="AD9069"/>
    </row>
    <row r="9070" spans="1:30" x14ac:dyDescent="0.25">
      <c r="A9070" t="s">
        <v>24</v>
      </c>
      <c r="B9070" s="2">
        <v>43214</v>
      </c>
      <c r="C9070" s="35">
        <f>YEAR(Sales[[#This Row],[ShipDate]])</f>
        <v>2018</v>
      </c>
      <c r="D9070" t="s">
        <v>19</v>
      </c>
      <c r="E9070" t="s">
        <v>18</v>
      </c>
      <c r="F9070" t="s">
        <v>59</v>
      </c>
      <c r="G9070" t="s">
        <v>25</v>
      </c>
      <c r="H9070" t="s">
        <v>26</v>
      </c>
      <c r="I9070" t="s">
        <v>32</v>
      </c>
      <c r="J9070" t="s">
        <v>13</v>
      </c>
      <c r="K9070" t="s">
        <v>3100</v>
      </c>
      <c r="L9070" t="s">
        <v>30</v>
      </c>
      <c r="N9070" t="str">
        <f>IF(ISBLANK(Sales[[#This Row],[return]]),"No",Sales[[#This Row],[return]])</f>
        <v>No</v>
      </c>
      <c r="O9070" s="2">
        <v>43209</v>
      </c>
      <c r="P9070" s="8" t="str">
        <f>TEXT(DAY(Sales[[#This Row],[OrderDate]]),"ddd")</f>
        <v>Thu</v>
      </c>
      <c r="Q9070" s="8" t="str">
        <f>TEXT(MONTH(Sales[[#This Row],[ShipDate]])*29,"mmm")</f>
        <v>Apr</v>
      </c>
      <c r="R9070">
        <v>96</v>
      </c>
      <c r="S9070" t="s">
        <v>3169</v>
      </c>
      <c r="T9070" t="s">
        <v>28</v>
      </c>
      <c r="U9070">
        <v>90049</v>
      </c>
      <c r="V9070" s="1">
        <v>0</v>
      </c>
      <c r="W9070">
        <v>10</v>
      </c>
      <c r="X9070">
        <v>4</v>
      </c>
      <c r="Y9070">
        <v>23</v>
      </c>
      <c r="AD9070"/>
    </row>
    <row r="9071" spans="1:30" x14ac:dyDescent="0.25">
      <c r="A9071" t="s">
        <v>24</v>
      </c>
      <c r="B9071" s="2">
        <v>43214</v>
      </c>
      <c r="C9071" s="35">
        <f>YEAR(Sales[[#This Row],[ShipDate]])</f>
        <v>2018</v>
      </c>
      <c r="D9071" t="s">
        <v>19</v>
      </c>
      <c r="E9071" t="s">
        <v>18</v>
      </c>
      <c r="F9071" t="s">
        <v>45</v>
      </c>
      <c r="G9071" t="s">
        <v>25</v>
      </c>
      <c r="H9071" t="s">
        <v>26</v>
      </c>
      <c r="I9071" t="s">
        <v>32</v>
      </c>
      <c r="J9071" t="s">
        <v>13</v>
      </c>
      <c r="K9071" t="s">
        <v>3100</v>
      </c>
      <c r="L9071" t="s">
        <v>30</v>
      </c>
      <c r="N9071" t="str">
        <f>IF(ISBLANK(Sales[[#This Row],[return]]),"No",Sales[[#This Row],[return]])</f>
        <v>No</v>
      </c>
      <c r="O9071" s="2">
        <v>43209</v>
      </c>
      <c r="P9071" s="8" t="str">
        <f>TEXT(DAY(Sales[[#This Row],[OrderDate]]),"ddd")</f>
        <v>Thu</v>
      </c>
      <c r="Q9071" s="8" t="str">
        <f>TEXT(MONTH(Sales[[#This Row],[ShipDate]])*29,"mmm")</f>
        <v>Apr</v>
      </c>
      <c r="R9071">
        <v>1239</v>
      </c>
      <c r="S9071" t="s">
        <v>1769</v>
      </c>
      <c r="T9071" t="s">
        <v>28</v>
      </c>
      <c r="U9071">
        <v>90049</v>
      </c>
      <c r="V9071" s="1">
        <v>0</v>
      </c>
      <c r="W9071">
        <v>21</v>
      </c>
      <c r="X9071">
        <v>5</v>
      </c>
      <c r="Y9071">
        <v>73</v>
      </c>
      <c r="AD9071"/>
    </row>
    <row r="9072" spans="1:30" x14ac:dyDescent="0.25">
      <c r="A9072" t="s">
        <v>24</v>
      </c>
      <c r="B9072" s="2">
        <v>43214</v>
      </c>
      <c r="C9072" s="35">
        <f>YEAR(Sales[[#This Row],[ShipDate]])</f>
        <v>2018</v>
      </c>
      <c r="D9072" t="s">
        <v>19</v>
      </c>
      <c r="E9072" t="s">
        <v>18</v>
      </c>
      <c r="F9072" t="s">
        <v>50</v>
      </c>
      <c r="G9072" t="s">
        <v>25</v>
      </c>
      <c r="H9072" t="s">
        <v>26</v>
      </c>
      <c r="I9072" t="s">
        <v>32</v>
      </c>
      <c r="J9072" t="s">
        <v>13</v>
      </c>
      <c r="K9072" t="s">
        <v>3100</v>
      </c>
      <c r="L9072" t="s">
        <v>30</v>
      </c>
      <c r="N9072" t="str">
        <f>IF(ISBLANK(Sales[[#This Row],[return]]),"No",Sales[[#This Row],[return]])</f>
        <v>No</v>
      </c>
      <c r="O9072" s="2">
        <v>43209</v>
      </c>
      <c r="P9072" s="8" t="str">
        <f>TEXT(DAY(Sales[[#This Row],[OrderDate]]),"ddd")</f>
        <v>Thu</v>
      </c>
      <c r="Q9072" s="8" t="str">
        <f>TEXT(MONTH(Sales[[#This Row],[ShipDate]])*29,"mmm")</f>
        <v>Apr</v>
      </c>
      <c r="R9072">
        <v>134</v>
      </c>
      <c r="S9072" t="s">
        <v>640</v>
      </c>
      <c r="T9072" t="s">
        <v>28</v>
      </c>
      <c r="U9072">
        <v>90049</v>
      </c>
      <c r="V9072" s="1">
        <v>0.2</v>
      </c>
      <c r="W9072">
        <v>2</v>
      </c>
      <c r="X9072">
        <v>1</v>
      </c>
      <c r="Y9072">
        <v>6</v>
      </c>
      <c r="AD9072"/>
    </row>
    <row r="9073" spans="1:30" x14ac:dyDescent="0.25">
      <c r="A9073" t="s">
        <v>24</v>
      </c>
      <c r="B9073" s="2">
        <v>43214</v>
      </c>
      <c r="C9073" s="35">
        <f>YEAR(Sales[[#This Row],[ShipDate]])</f>
        <v>2018</v>
      </c>
      <c r="D9073" t="s">
        <v>19</v>
      </c>
      <c r="E9073" t="s">
        <v>18</v>
      </c>
      <c r="F9073" t="s">
        <v>50</v>
      </c>
      <c r="G9073" t="s">
        <v>25</v>
      </c>
      <c r="H9073" t="s">
        <v>26</v>
      </c>
      <c r="I9073" t="s">
        <v>32</v>
      </c>
      <c r="J9073" t="s">
        <v>13</v>
      </c>
      <c r="K9073" t="s">
        <v>3100</v>
      </c>
      <c r="L9073" t="s">
        <v>30</v>
      </c>
      <c r="N9073" t="str">
        <f>IF(ISBLANK(Sales[[#This Row],[return]]),"No",Sales[[#This Row],[return]])</f>
        <v>No</v>
      </c>
      <c r="O9073" s="2">
        <v>43209</v>
      </c>
      <c r="P9073" s="8" t="str">
        <f>TEXT(DAY(Sales[[#This Row],[OrderDate]]),"ddd")</f>
        <v>Thu</v>
      </c>
      <c r="Q9073" s="8" t="str">
        <f>TEXT(MONTH(Sales[[#This Row],[ShipDate]])*29,"mmm")</f>
        <v>Apr</v>
      </c>
      <c r="R9073">
        <v>235</v>
      </c>
      <c r="S9073" t="s">
        <v>1756</v>
      </c>
      <c r="T9073" t="s">
        <v>28</v>
      </c>
      <c r="U9073">
        <v>90049</v>
      </c>
      <c r="V9073" s="1">
        <v>0.2</v>
      </c>
      <c r="W9073">
        <v>3</v>
      </c>
      <c r="X9073">
        <v>3</v>
      </c>
      <c r="Y9073">
        <v>9</v>
      </c>
      <c r="AD9073"/>
    </row>
    <row r="9074" spans="1:30" x14ac:dyDescent="0.25">
      <c r="A9074" t="s">
        <v>24</v>
      </c>
      <c r="B9074" s="2">
        <v>43214</v>
      </c>
      <c r="C9074" s="35">
        <f>YEAR(Sales[[#This Row],[ShipDate]])</f>
        <v>2018</v>
      </c>
      <c r="D9074" t="s">
        <v>19</v>
      </c>
      <c r="E9074" t="s">
        <v>18</v>
      </c>
      <c r="F9074" t="s">
        <v>48</v>
      </c>
      <c r="G9074" t="s">
        <v>46</v>
      </c>
      <c r="H9074" t="s">
        <v>26</v>
      </c>
      <c r="I9074" t="s">
        <v>32</v>
      </c>
      <c r="J9074" t="s">
        <v>13</v>
      </c>
      <c r="K9074" t="s">
        <v>3100</v>
      </c>
      <c r="L9074" t="s">
        <v>30</v>
      </c>
      <c r="N9074" t="str">
        <f>IF(ISBLANK(Sales[[#This Row],[return]]),"No",Sales[[#This Row],[return]])</f>
        <v>No</v>
      </c>
      <c r="O9074" s="2">
        <v>43209</v>
      </c>
      <c r="P9074" s="8" t="str">
        <f>TEXT(DAY(Sales[[#This Row],[OrderDate]]),"ddd")</f>
        <v>Thu</v>
      </c>
      <c r="Q9074" s="8" t="str">
        <f>TEXT(MONTH(Sales[[#This Row],[ShipDate]])*29,"mmm")</f>
        <v>Apr</v>
      </c>
      <c r="R9074">
        <v>1303</v>
      </c>
      <c r="S9074" t="s">
        <v>2476</v>
      </c>
      <c r="T9074" t="s">
        <v>28</v>
      </c>
      <c r="U9074">
        <v>90049</v>
      </c>
      <c r="V9074" s="1">
        <v>0.2</v>
      </c>
      <c r="W9074">
        <v>13</v>
      </c>
      <c r="X9074">
        <v>5</v>
      </c>
      <c r="Y9074">
        <v>40</v>
      </c>
      <c r="AD9074"/>
    </row>
    <row r="9075" spans="1:30" x14ac:dyDescent="0.25">
      <c r="A9075" t="s">
        <v>10</v>
      </c>
      <c r="B9075" s="2">
        <v>43379</v>
      </c>
      <c r="C9075" s="35">
        <f>YEAR(Sales[[#This Row],[ShipDate]])</f>
        <v>2018</v>
      </c>
      <c r="D9075" t="s">
        <v>607</v>
      </c>
      <c r="E9075" t="s">
        <v>18</v>
      </c>
      <c r="F9075" t="s">
        <v>50</v>
      </c>
      <c r="G9075" t="s">
        <v>25</v>
      </c>
      <c r="H9075" t="s">
        <v>1302</v>
      </c>
      <c r="I9075" t="s">
        <v>324</v>
      </c>
      <c r="J9075" t="s">
        <v>13</v>
      </c>
      <c r="K9075" t="s">
        <v>420</v>
      </c>
      <c r="L9075" t="s">
        <v>68</v>
      </c>
      <c r="M9075" t="s">
        <v>82</v>
      </c>
      <c r="N9075" t="str">
        <f>IF(ISBLANK(Sales[[#This Row],[return]]),"No",Sales[[#This Row],[return]])</f>
        <v>Yes</v>
      </c>
      <c r="O9075" s="2">
        <v>43379</v>
      </c>
      <c r="P9075" s="8" t="str">
        <f>TEXT(DAY(Sales[[#This Row],[OrderDate]]),"ddd")</f>
        <v>Fri</v>
      </c>
      <c r="Q9075" s="8" t="str">
        <f>TEXT(MONTH(Sales[[#This Row],[ShipDate]])*29,"mmm")</f>
        <v>Oct</v>
      </c>
      <c r="R9075">
        <v>236</v>
      </c>
      <c r="S9075" t="s">
        <v>176</v>
      </c>
      <c r="T9075" t="s">
        <v>66</v>
      </c>
      <c r="U9075">
        <v>74133</v>
      </c>
      <c r="V9075" s="1">
        <v>0</v>
      </c>
      <c r="W9075">
        <v>14</v>
      </c>
      <c r="X9075">
        <v>5</v>
      </c>
      <c r="Y9075">
        <v>29</v>
      </c>
      <c r="AD9075"/>
    </row>
    <row r="9076" spans="1:30" x14ac:dyDescent="0.25">
      <c r="A9076" t="s">
        <v>40</v>
      </c>
      <c r="B9076" s="2">
        <v>43108</v>
      </c>
      <c r="C9076" s="35">
        <f>YEAR(Sales[[#This Row],[ShipDate]])</f>
        <v>2018</v>
      </c>
      <c r="D9076" t="s">
        <v>36</v>
      </c>
      <c r="E9076" t="s">
        <v>31</v>
      </c>
      <c r="F9076" t="s">
        <v>99</v>
      </c>
      <c r="G9076" t="s">
        <v>46</v>
      </c>
      <c r="H9076" t="s">
        <v>336</v>
      </c>
      <c r="I9076" t="s">
        <v>70</v>
      </c>
      <c r="J9076" t="s">
        <v>13</v>
      </c>
      <c r="K9076" t="s">
        <v>483</v>
      </c>
      <c r="L9076" t="s">
        <v>68</v>
      </c>
      <c r="N9076" t="str">
        <f>IF(ISBLANK(Sales[[#This Row],[return]]),"No",Sales[[#This Row],[return]])</f>
        <v>No</v>
      </c>
      <c r="O9076" s="2">
        <v>43103</v>
      </c>
      <c r="P9076" s="8" t="str">
        <f>TEXT(DAY(Sales[[#This Row],[OrderDate]]),"ddd")</f>
        <v>Tue</v>
      </c>
      <c r="Q9076" s="8" t="str">
        <f>TEXT(MONTH(Sales[[#This Row],[ShipDate]])*29,"mmm")</f>
        <v>Jan</v>
      </c>
      <c r="R9076">
        <v>920</v>
      </c>
      <c r="S9076" t="s">
        <v>2418</v>
      </c>
      <c r="T9076" t="s">
        <v>66</v>
      </c>
      <c r="U9076">
        <v>78207</v>
      </c>
      <c r="V9076" s="1">
        <v>0.2</v>
      </c>
      <c r="W9076">
        <v>-5</v>
      </c>
      <c r="X9076">
        <v>2</v>
      </c>
      <c r="Y9076">
        <v>30</v>
      </c>
      <c r="AD9076"/>
    </row>
    <row r="9077" spans="1:30" x14ac:dyDescent="0.25">
      <c r="A9077" t="s">
        <v>40</v>
      </c>
      <c r="B9077" s="2">
        <v>43108</v>
      </c>
      <c r="C9077" s="35">
        <f>YEAR(Sales[[#This Row],[ShipDate]])</f>
        <v>2018</v>
      </c>
      <c r="D9077" t="s">
        <v>36</v>
      </c>
      <c r="E9077" t="s">
        <v>31</v>
      </c>
      <c r="F9077" t="s">
        <v>99</v>
      </c>
      <c r="G9077" t="s">
        <v>46</v>
      </c>
      <c r="H9077" t="s">
        <v>336</v>
      </c>
      <c r="I9077" t="s">
        <v>70</v>
      </c>
      <c r="J9077" t="s">
        <v>13</v>
      </c>
      <c r="K9077" t="s">
        <v>483</v>
      </c>
      <c r="L9077" t="s">
        <v>68</v>
      </c>
      <c r="N9077" t="str">
        <f>IF(ISBLANK(Sales[[#This Row],[return]]),"No",Sales[[#This Row],[return]])</f>
        <v>No</v>
      </c>
      <c r="O9077" s="2">
        <v>43103</v>
      </c>
      <c r="P9077" s="8" t="str">
        <f>TEXT(DAY(Sales[[#This Row],[OrderDate]]),"ddd")</f>
        <v>Tue</v>
      </c>
      <c r="Q9077" s="8" t="str">
        <f>TEXT(MONTH(Sales[[#This Row],[ShipDate]])*29,"mmm")</f>
        <v>Jan</v>
      </c>
      <c r="R9077">
        <v>1615</v>
      </c>
      <c r="S9077" t="s">
        <v>2490</v>
      </c>
      <c r="T9077" t="s">
        <v>66</v>
      </c>
      <c r="U9077">
        <v>78207</v>
      </c>
      <c r="V9077" s="1">
        <v>0.2</v>
      </c>
      <c r="W9077">
        <v>-6</v>
      </c>
      <c r="X9077">
        <v>3</v>
      </c>
      <c r="Y9077">
        <v>166</v>
      </c>
      <c r="AD9077"/>
    </row>
    <row r="9078" spans="1:30" x14ac:dyDescent="0.25">
      <c r="A9078" t="s">
        <v>40</v>
      </c>
      <c r="B9078" s="2">
        <v>43108</v>
      </c>
      <c r="C9078" s="35">
        <f>YEAR(Sales[[#This Row],[ShipDate]])</f>
        <v>2018</v>
      </c>
      <c r="D9078" t="s">
        <v>36</v>
      </c>
      <c r="E9078" t="s">
        <v>31</v>
      </c>
      <c r="F9078" t="s">
        <v>48</v>
      </c>
      <c r="G9078" t="s">
        <v>46</v>
      </c>
      <c r="H9078" t="s">
        <v>336</v>
      </c>
      <c r="I9078" t="s">
        <v>70</v>
      </c>
      <c r="J9078" t="s">
        <v>13</v>
      </c>
      <c r="K9078" t="s">
        <v>483</v>
      </c>
      <c r="L9078" t="s">
        <v>68</v>
      </c>
      <c r="N9078" t="str">
        <f>IF(ISBLANK(Sales[[#This Row],[return]]),"No",Sales[[#This Row],[return]])</f>
        <v>No</v>
      </c>
      <c r="O9078" s="2">
        <v>43103</v>
      </c>
      <c r="P9078" s="8" t="str">
        <f>TEXT(DAY(Sales[[#This Row],[OrderDate]]),"ddd")</f>
        <v>Tue</v>
      </c>
      <c r="Q9078" s="8" t="str">
        <f>TEXT(MONTH(Sales[[#This Row],[ShipDate]])*29,"mmm")</f>
        <v>Jan</v>
      </c>
      <c r="R9078">
        <v>156</v>
      </c>
      <c r="S9078" t="s">
        <v>2406</v>
      </c>
      <c r="T9078" t="s">
        <v>66</v>
      </c>
      <c r="U9078">
        <v>78207</v>
      </c>
      <c r="V9078" s="1">
        <v>0.2</v>
      </c>
      <c r="W9078">
        <v>14</v>
      </c>
      <c r="X9078">
        <v>5</v>
      </c>
      <c r="Y9078">
        <v>181</v>
      </c>
      <c r="AD9078"/>
    </row>
    <row r="9079" spans="1:30" x14ac:dyDescent="0.25">
      <c r="A9079" t="s">
        <v>24</v>
      </c>
      <c r="B9079" s="2">
        <v>43397</v>
      </c>
      <c r="C9079" s="35">
        <f>YEAR(Sales[[#This Row],[ShipDate]])</f>
        <v>2018</v>
      </c>
      <c r="D9079" t="s">
        <v>113</v>
      </c>
      <c r="E9079" t="s">
        <v>18</v>
      </c>
      <c r="F9079" t="s">
        <v>43</v>
      </c>
      <c r="G9079" t="s">
        <v>11</v>
      </c>
      <c r="H9079" t="s">
        <v>680</v>
      </c>
      <c r="I9079" t="s">
        <v>174</v>
      </c>
      <c r="J9079" t="s">
        <v>13</v>
      </c>
      <c r="K9079" t="s">
        <v>1192</v>
      </c>
      <c r="L9079" t="s">
        <v>17</v>
      </c>
      <c r="N9079" t="str">
        <f>IF(ISBLANK(Sales[[#This Row],[return]]),"No",Sales[[#This Row],[return]])</f>
        <v>No</v>
      </c>
      <c r="O9079" s="2">
        <v>43395</v>
      </c>
      <c r="P9079" s="8" t="str">
        <f>TEXT(DAY(Sales[[#This Row],[OrderDate]]),"ddd")</f>
        <v>Sun</v>
      </c>
      <c r="Q9079" s="8" t="str">
        <f>TEXT(MONTH(Sales[[#This Row],[ShipDate]])*29,"mmm")</f>
        <v>Oct</v>
      </c>
      <c r="R9079">
        <v>571</v>
      </c>
      <c r="S9079" t="s">
        <v>1193</v>
      </c>
      <c r="T9079" t="s">
        <v>15</v>
      </c>
      <c r="U9079">
        <v>23223</v>
      </c>
      <c r="V9079" s="1">
        <v>0</v>
      </c>
      <c r="W9079">
        <v>11</v>
      </c>
      <c r="X9079">
        <v>4</v>
      </c>
      <c r="Y9079">
        <v>40</v>
      </c>
      <c r="AD9079"/>
    </row>
    <row r="9080" spans="1:30" x14ac:dyDescent="0.25">
      <c r="A9080" t="s">
        <v>24</v>
      </c>
      <c r="B9080" s="2">
        <v>43456</v>
      </c>
      <c r="C9080" s="35">
        <f>YEAR(Sales[[#This Row],[ShipDate]])</f>
        <v>2018</v>
      </c>
      <c r="D9080" t="s">
        <v>36</v>
      </c>
      <c r="E9080" t="s">
        <v>18</v>
      </c>
      <c r="F9080" t="s">
        <v>43</v>
      </c>
      <c r="G9080" t="s">
        <v>11</v>
      </c>
      <c r="H9080" t="s">
        <v>26</v>
      </c>
      <c r="I9080" t="s">
        <v>32</v>
      </c>
      <c r="J9080" t="s">
        <v>13</v>
      </c>
      <c r="K9080" t="s">
        <v>1583</v>
      </c>
      <c r="L9080" t="s">
        <v>30</v>
      </c>
      <c r="N9080" t="str">
        <f>IF(ISBLANK(Sales[[#This Row],[return]]),"No",Sales[[#This Row],[return]])</f>
        <v>No</v>
      </c>
      <c r="O9080" s="2">
        <v>43449</v>
      </c>
      <c r="P9080" s="8" t="str">
        <f>TEXT(DAY(Sales[[#This Row],[OrderDate]]),"ddd")</f>
        <v>Sun</v>
      </c>
      <c r="Q9080" s="8" t="str">
        <f>TEXT(MONTH(Sales[[#This Row],[ShipDate]])*29,"mmm")</f>
        <v>Dec</v>
      </c>
      <c r="R9080">
        <v>572</v>
      </c>
      <c r="S9080" t="s">
        <v>1326</v>
      </c>
      <c r="T9080" t="s">
        <v>28</v>
      </c>
      <c r="U9080">
        <v>90004</v>
      </c>
      <c r="V9080" s="1">
        <v>0</v>
      </c>
      <c r="W9080">
        <v>4</v>
      </c>
      <c r="X9080">
        <v>2</v>
      </c>
      <c r="Y9080">
        <v>15</v>
      </c>
      <c r="AD9080"/>
    </row>
    <row r="9081" spans="1:30" x14ac:dyDescent="0.25">
      <c r="A9081" t="s">
        <v>24</v>
      </c>
      <c r="B9081" s="2">
        <v>43462</v>
      </c>
      <c r="C9081" s="35">
        <f>YEAR(Sales[[#This Row],[ShipDate]])</f>
        <v>2018</v>
      </c>
      <c r="D9081" t="s">
        <v>113</v>
      </c>
      <c r="E9081" t="s">
        <v>31</v>
      </c>
      <c r="F9081" t="s">
        <v>59</v>
      </c>
      <c r="G9081" t="s">
        <v>25</v>
      </c>
      <c r="H9081" t="s">
        <v>26</v>
      </c>
      <c r="I9081" t="s">
        <v>32</v>
      </c>
      <c r="J9081" t="s">
        <v>13</v>
      </c>
      <c r="K9081" t="s">
        <v>557</v>
      </c>
      <c r="L9081" t="s">
        <v>30</v>
      </c>
      <c r="N9081" t="str">
        <f>IF(ISBLANK(Sales[[#This Row],[return]]),"No",Sales[[#This Row],[return]])</f>
        <v>No</v>
      </c>
      <c r="O9081" s="2">
        <v>43459</v>
      </c>
      <c r="P9081" s="8" t="str">
        <f>TEXT(DAY(Sales[[#This Row],[OrderDate]]),"ddd")</f>
        <v>Wed</v>
      </c>
      <c r="Q9081" s="8" t="str">
        <f>TEXT(MONTH(Sales[[#This Row],[ShipDate]])*29,"mmm")</f>
        <v>Dec</v>
      </c>
      <c r="R9081">
        <v>1830</v>
      </c>
      <c r="S9081" t="s">
        <v>902</v>
      </c>
      <c r="T9081" t="s">
        <v>28</v>
      </c>
      <c r="U9081">
        <v>90049</v>
      </c>
      <c r="V9081" s="1">
        <v>0</v>
      </c>
      <c r="W9081">
        <v>22</v>
      </c>
      <c r="X9081">
        <v>7</v>
      </c>
      <c r="Y9081">
        <v>45</v>
      </c>
      <c r="AD9081"/>
    </row>
    <row r="9082" spans="1:30" x14ac:dyDescent="0.25">
      <c r="A9082" t="s">
        <v>24</v>
      </c>
      <c r="B9082" s="2">
        <v>43462</v>
      </c>
      <c r="C9082" s="35">
        <f>YEAR(Sales[[#This Row],[ShipDate]])</f>
        <v>2018</v>
      </c>
      <c r="D9082" t="s">
        <v>113</v>
      </c>
      <c r="E9082" t="s">
        <v>31</v>
      </c>
      <c r="F9082" t="s">
        <v>99</v>
      </c>
      <c r="G9082" t="s">
        <v>46</v>
      </c>
      <c r="H9082" t="s">
        <v>26</v>
      </c>
      <c r="I9082" t="s">
        <v>32</v>
      </c>
      <c r="J9082" t="s">
        <v>13</v>
      </c>
      <c r="K9082" t="s">
        <v>557</v>
      </c>
      <c r="L9082" t="s">
        <v>30</v>
      </c>
      <c r="N9082" t="str">
        <f>IF(ISBLANK(Sales[[#This Row],[return]]),"No",Sales[[#This Row],[return]])</f>
        <v>No</v>
      </c>
      <c r="O9082" s="2">
        <v>43459</v>
      </c>
      <c r="P9082" s="8" t="str">
        <f>TEXT(DAY(Sales[[#This Row],[OrderDate]]),"ddd")</f>
        <v>Wed</v>
      </c>
      <c r="Q9082" s="8" t="str">
        <f>TEXT(MONTH(Sales[[#This Row],[ShipDate]])*29,"mmm")</f>
        <v>Dec</v>
      </c>
      <c r="R9082">
        <v>1406</v>
      </c>
      <c r="S9082" t="s">
        <v>851</v>
      </c>
      <c r="T9082" t="s">
        <v>28</v>
      </c>
      <c r="U9082">
        <v>90049</v>
      </c>
      <c r="V9082" s="1">
        <v>0</v>
      </c>
      <c r="W9082">
        <v>76</v>
      </c>
      <c r="X9082">
        <v>7</v>
      </c>
      <c r="Y9082">
        <v>254</v>
      </c>
      <c r="AD9082"/>
    </row>
    <row r="9083" spans="1:30" x14ac:dyDescent="0.25">
      <c r="A9083" t="s">
        <v>24</v>
      </c>
      <c r="B9083" s="2">
        <v>43462</v>
      </c>
      <c r="C9083" s="35">
        <f>YEAR(Sales[[#This Row],[ShipDate]])</f>
        <v>2018</v>
      </c>
      <c r="D9083" t="s">
        <v>113</v>
      </c>
      <c r="E9083" t="s">
        <v>31</v>
      </c>
      <c r="F9083" t="s">
        <v>48</v>
      </c>
      <c r="G9083" t="s">
        <v>46</v>
      </c>
      <c r="H9083" t="s">
        <v>26</v>
      </c>
      <c r="I9083" t="s">
        <v>32</v>
      </c>
      <c r="J9083" t="s">
        <v>13</v>
      </c>
      <c r="K9083" t="s">
        <v>557</v>
      </c>
      <c r="L9083" t="s">
        <v>30</v>
      </c>
      <c r="N9083" t="str">
        <f>IF(ISBLANK(Sales[[#This Row],[return]]),"No",Sales[[#This Row],[return]])</f>
        <v>No</v>
      </c>
      <c r="O9083" s="2">
        <v>43459</v>
      </c>
      <c r="P9083" s="8" t="str">
        <f>TEXT(DAY(Sales[[#This Row],[OrderDate]]),"ddd")</f>
        <v>Wed</v>
      </c>
      <c r="Q9083" s="8" t="str">
        <f>TEXT(MONTH(Sales[[#This Row],[ShipDate]])*29,"mmm")</f>
        <v>Dec</v>
      </c>
      <c r="R9083">
        <v>1394</v>
      </c>
      <c r="S9083" t="s">
        <v>2867</v>
      </c>
      <c r="T9083" t="s">
        <v>28</v>
      </c>
      <c r="U9083">
        <v>90049</v>
      </c>
      <c r="V9083" s="1">
        <v>0.2</v>
      </c>
      <c r="W9083">
        <v>258</v>
      </c>
      <c r="X9083">
        <v>7</v>
      </c>
      <c r="Y9083">
        <v>2576</v>
      </c>
      <c r="AD9083"/>
    </row>
    <row r="9084" spans="1:30" x14ac:dyDescent="0.25">
      <c r="A9084" t="s">
        <v>24</v>
      </c>
      <c r="B9084" s="2">
        <v>43240</v>
      </c>
      <c r="C9084" s="35">
        <f>YEAR(Sales[[#This Row],[ShipDate]])</f>
        <v>2018</v>
      </c>
      <c r="D9084" t="s">
        <v>113</v>
      </c>
      <c r="E9084" t="s">
        <v>18</v>
      </c>
      <c r="F9084" t="s">
        <v>43</v>
      </c>
      <c r="G9084" t="s">
        <v>11</v>
      </c>
      <c r="H9084" t="s">
        <v>164</v>
      </c>
      <c r="I9084" t="s">
        <v>120</v>
      </c>
      <c r="J9084" t="s">
        <v>13</v>
      </c>
      <c r="K9084" t="s">
        <v>1126</v>
      </c>
      <c r="L9084" t="s">
        <v>68</v>
      </c>
      <c r="N9084" t="str">
        <f>IF(ISBLANK(Sales[[#This Row],[return]]),"No",Sales[[#This Row],[return]])</f>
        <v>No</v>
      </c>
      <c r="O9084" s="2">
        <v>43237</v>
      </c>
      <c r="P9084" s="8" t="str">
        <f>TEXT(DAY(Sales[[#This Row],[OrderDate]]),"ddd")</f>
        <v>Tue</v>
      </c>
      <c r="Q9084" s="8" t="str">
        <f>TEXT(MONTH(Sales[[#This Row],[ShipDate]])*29,"mmm")</f>
        <v>May</v>
      </c>
      <c r="R9084">
        <v>673</v>
      </c>
      <c r="S9084" t="s">
        <v>1127</v>
      </c>
      <c r="T9084" t="s">
        <v>66</v>
      </c>
      <c r="U9084">
        <v>60653</v>
      </c>
      <c r="V9084" s="1">
        <v>0.6</v>
      </c>
      <c r="W9084">
        <v>-10</v>
      </c>
      <c r="X9084">
        <v>3</v>
      </c>
      <c r="Y9084">
        <v>23</v>
      </c>
      <c r="AD9084"/>
    </row>
    <row r="9085" spans="1:30" x14ac:dyDescent="0.25">
      <c r="A9085" t="s">
        <v>24</v>
      </c>
      <c r="B9085" s="2">
        <v>43240</v>
      </c>
      <c r="C9085" s="35">
        <f>YEAR(Sales[[#This Row],[ShipDate]])</f>
        <v>2018</v>
      </c>
      <c r="D9085" t="s">
        <v>113</v>
      </c>
      <c r="E9085" t="s">
        <v>18</v>
      </c>
      <c r="F9085" t="s">
        <v>150</v>
      </c>
      <c r="G9085" t="s">
        <v>25</v>
      </c>
      <c r="H9085" t="s">
        <v>164</v>
      </c>
      <c r="I9085" t="s">
        <v>120</v>
      </c>
      <c r="J9085" t="s">
        <v>13</v>
      </c>
      <c r="K9085" t="s">
        <v>1126</v>
      </c>
      <c r="L9085" t="s">
        <v>68</v>
      </c>
      <c r="N9085" t="str">
        <f>IF(ISBLANK(Sales[[#This Row],[return]]),"No",Sales[[#This Row],[return]])</f>
        <v>No</v>
      </c>
      <c r="O9085" s="2">
        <v>43237</v>
      </c>
      <c r="P9085" s="8" t="str">
        <f>TEXT(DAY(Sales[[#This Row],[OrderDate]]),"ddd")</f>
        <v>Tue</v>
      </c>
      <c r="Q9085" s="8" t="str">
        <f>TEXT(MONTH(Sales[[#This Row],[ShipDate]])*29,"mmm")</f>
        <v>May</v>
      </c>
      <c r="R9085">
        <v>51</v>
      </c>
      <c r="S9085" t="s">
        <v>1646</v>
      </c>
      <c r="T9085" t="s">
        <v>66</v>
      </c>
      <c r="U9085">
        <v>60653</v>
      </c>
      <c r="V9085" s="1">
        <v>0.2</v>
      </c>
      <c r="W9085">
        <v>2</v>
      </c>
      <c r="X9085">
        <v>3</v>
      </c>
      <c r="Y9085">
        <v>8</v>
      </c>
      <c r="AD9085"/>
    </row>
    <row r="9086" spans="1:30" x14ac:dyDescent="0.25">
      <c r="A9086" t="s">
        <v>24</v>
      </c>
      <c r="B9086" s="2">
        <v>43240</v>
      </c>
      <c r="C9086" s="35">
        <f>YEAR(Sales[[#This Row],[ShipDate]])</f>
        <v>2018</v>
      </c>
      <c r="D9086" t="s">
        <v>113</v>
      </c>
      <c r="E9086" t="s">
        <v>18</v>
      </c>
      <c r="F9086" t="s">
        <v>59</v>
      </c>
      <c r="G9086" t="s">
        <v>25</v>
      </c>
      <c r="H9086" t="s">
        <v>164</v>
      </c>
      <c r="I9086" t="s">
        <v>120</v>
      </c>
      <c r="J9086" t="s">
        <v>13</v>
      </c>
      <c r="K9086" t="s">
        <v>1126</v>
      </c>
      <c r="L9086" t="s">
        <v>68</v>
      </c>
      <c r="N9086" t="str">
        <f>IF(ISBLANK(Sales[[#This Row],[return]]),"No",Sales[[#This Row],[return]])</f>
        <v>No</v>
      </c>
      <c r="O9086" s="2">
        <v>43237</v>
      </c>
      <c r="P9086" s="8" t="str">
        <f>TEXT(DAY(Sales[[#This Row],[OrderDate]]),"ddd")</f>
        <v>Tue</v>
      </c>
      <c r="Q9086" s="8" t="str">
        <f>TEXT(MONTH(Sales[[#This Row],[ShipDate]])*29,"mmm")</f>
        <v>May</v>
      </c>
      <c r="R9086">
        <v>1658</v>
      </c>
      <c r="S9086" t="s">
        <v>1630</v>
      </c>
      <c r="T9086" t="s">
        <v>66</v>
      </c>
      <c r="U9086">
        <v>60653</v>
      </c>
      <c r="V9086" s="1">
        <v>0.2</v>
      </c>
      <c r="W9086">
        <v>10</v>
      </c>
      <c r="X9086">
        <v>8</v>
      </c>
      <c r="Y9086">
        <v>31</v>
      </c>
      <c r="AD9086"/>
    </row>
    <row r="9087" spans="1:30" x14ac:dyDescent="0.25">
      <c r="A9087" t="s">
        <v>24</v>
      </c>
      <c r="B9087" s="2">
        <v>43240</v>
      </c>
      <c r="C9087" s="35">
        <f>YEAR(Sales[[#This Row],[ShipDate]])</f>
        <v>2018</v>
      </c>
      <c r="D9087" t="s">
        <v>113</v>
      </c>
      <c r="E9087" t="s">
        <v>18</v>
      </c>
      <c r="F9087" t="s">
        <v>50</v>
      </c>
      <c r="G9087" t="s">
        <v>25</v>
      </c>
      <c r="H9087" t="s">
        <v>164</v>
      </c>
      <c r="I9087" t="s">
        <v>120</v>
      </c>
      <c r="J9087" t="s">
        <v>13</v>
      </c>
      <c r="K9087" t="s">
        <v>1126</v>
      </c>
      <c r="L9087" t="s">
        <v>68</v>
      </c>
      <c r="N9087" t="str">
        <f>IF(ISBLANK(Sales[[#This Row],[return]]),"No",Sales[[#This Row],[return]])</f>
        <v>No</v>
      </c>
      <c r="O9087" s="2">
        <v>43237</v>
      </c>
      <c r="P9087" s="8" t="str">
        <f>TEXT(DAY(Sales[[#This Row],[OrderDate]]),"ddd")</f>
        <v>Tue</v>
      </c>
      <c r="Q9087" s="8" t="str">
        <f>TEXT(MONTH(Sales[[#This Row],[ShipDate]])*29,"mmm")</f>
        <v>May</v>
      </c>
      <c r="R9087">
        <v>61</v>
      </c>
      <c r="S9087" t="s">
        <v>3213</v>
      </c>
      <c r="T9087" t="s">
        <v>66</v>
      </c>
      <c r="U9087">
        <v>60653</v>
      </c>
      <c r="V9087" s="1">
        <v>0.8</v>
      </c>
      <c r="W9087">
        <v>-5</v>
      </c>
      <c r="X9087">
        <v>1</v>
      </c>
      <c r="Y9087">
        <v>3</v>
      </c>
      <c r="AD9087"/>
    </row>
    <row r="9088" spans="1:30" x14ac:dyDescent="0.25">
      <c r="A9088" t="s">
        <v>40</v>
      </c>
      <c r="B9088" s="2">
        <v>43404</v>
      </c>
      <c r="C9088" s="35">
        <f>YEAR(Sales[[#This Row],[ShipDate]])</f>
        <v>2018</v>
      </c>
      <c r="D9088" t="s">
        <v>36</v>
      </c>
      <c r="E9088" t="s">
        <v>69</v>
      </c>
      <c r="F9088" t="s">
        <v>50</v>
      </c>
      <c r="G9088" t="s">
        <v>25</v>
      </c>
      <c r="H9088" t="s">
        <v>79</v>
      </c>
      <c r="I9088" t="s">
        <v>32</v>
      </c>
      <c r="J9088" t="s">
        <v>13</v>
      </c>
      <c r="K9088" t="s">
        <v>241</v>
      </c>
      <c r="L9088" t="s">
        <v>30</v>
      </c>
      <c r="N9088" t="str">
        <f>IF(ISBLANK(Sales[[#This Row],[return]]),"No",Sales[[#This Row],[return]])</f>
        <v>No</v>
      </c>
      <c r="O9088" s="2">
        <v>43400</v>
      </c>
      <c r="P9088" s="8" t="str">
        <f>TEXT(DAY(Sales[[#This Row],[OrderDate]]),"ddd")</f>
        <v>Fri</v>
      </c>
      <c r="Q9088" s="8" t="str">
        <f>TEXT(MONTH(Sales[[#This Row],[ShipDate]])*29,"mmm")</f>
        <v>Oct</v>
      </c>
      <c r="R9088">
        <v>258</v>
      </c>
      <c r="S9088" t="s">
        <v>2221</v>
      </c>
      <c r="T9088" t="s">
        <v>28</v>
      </c>
      <c r="U9088">
        <v>94122</v>
      </c>
      <c r="V9088" s="1">
        <v>0.2</v>
      </c>
      <c r="W9088">
        <v>25</v>
      </c>
      <c r="X9088">
        <v>4</v>
      </c>
      <c r="Y9088">
        <v>67</v>
      </c>
      <c r="AD9088"/>
    </row>
    <row r="9089" spans="1:30" x14ac:dyDescent="0.25">
      <c r="A9089" t="s">
        <v>10</v>
      </c>
      <c r="B9089" s="2">
        <v>43424</v>
      </c>
      <c r="C9089" s="35">
        <f>YEAR(Sales[[#This Row],[ShipDate]])</f>
        <v>2018</v>
      </c>
      <c r="D9089" t="s">
        <v>36</v>
      </c>
      <c r="E9089" t="s">
        <v>18</v>
      </c>
      <c r="F9089" t="s">
        <v>43</v>
      </c>
      <c r="G9089" t="s">
        <v>11</v>
      </c>
      <c r="H9089" t="s">
        <v>302</v>
      </c>
      <c r="I9089" t="s">
        <v>137</v>
      </c>
      <c r="J9089" t="s">
        <v>13</v>
      </c>
      <c r="K9089" t="s">
        <v>1141</v>
      </c>
      <c r="L9089" t="s">
        <v>92</v>
      </c>
      <c r="N9089" t="str">
        <f>IF(ISBLANK(Sales[[#This Row],[return]]),"No",Sales[[#This Row],[return]])</f>
        <v>No</v>
      </c>
      <c r="O9089" s="2">
        <v>43418</v>
      </c>
      <c r="P9089" s="8" t="str">
        <f>TEXT(DAY(Sales[[#This Row],[OrderDate]]),"ddd")</f>
        <v>Sat</v>
      </c>
      <c r="Q9089" s="8" t="str">
        <f>TEXT(MONTH(Sales[[#This Row],[ShipDate]])*29,"mmm")</f>
        <v>Nov</v>
      </c>
      <c r="R9089">
        <v>1496</v>
      </c>
      <c r="S9089" t="s">
        <v>1487</v>
      </c>
      <c r="T9089" t="s">
        <v>90</v>
      </c>
      <c r="U9089">
        <v>19711</v>
      </c>
      <c r="V9089" s="1">
        <v>0</v>
      </c>
      <c r="W9089">
        <v>7</v>
      </c>
      <c r="X9089">
        <v>4</v>
      </c>
      <c r="Y9089">
        <v>20</v>
      </c>
      <c r="AD9089"/>
    </row>
    <row r="9090" spans="1:30" x14ac:dyDescent="0.25">
      <c r="A9090" t="s">
        <v>10</v>
      </c>
      <c r="B9090" s="2">
        <v>43424</v>
      </c>
      <c r="C9090" s="35">
        <f>YEAR(Sales[[#This Row],[ShipDate]])</f>
        <v>2018</v>
      </c>
      <c r="D9090" t="s">
        <v>36</v>
      </c>
      <c r="E9090" t="s">
        <v>18</v>
      </c>
      <c r="F9090" t="s">
        <v>59</v>
      </c>
      <c r="G9090" t="s">
        <v>25</v>
      </c>
      <c r="H9090" t="s">
        <v>302</v>
      </c>
      <c r="I9090" t="s">
        <v>137</v>
      </c>
      <c r="J9090" t="s">
        <v>13</v>
      </c>
      <c r="K9090" t="s">
        <v>1141</v>
      </c>
      <c r="L9090" t="s">
        <v>92</v>
      </c>
      <c r="N9090" t="str">
        <f>IF(ISBLANK(Sales[[#This Row],[return]]),"No",Sales[[#This Row],[return]])</f>
        <v>No</v>
      </c>
      <c r="O9090" s="2">
        <v>43418</v>
      </c>
      <c r="P9090" s="8" t="str">
        <f>TEXT(DAY(Sales[[#This Row],[OrderDate]]),"ddd")</f>
        <v>Sat</v>
      </c>
      <c r="Q9090" s="8" t="str">
        <f>TEXT(MONTH(Sales[[#This Row],[ShipDate]])*29,"mmm")</f>
        <v>Nov</v>
      </c>
      <c r="R9090">
        <v>1576</v>
      </c>
      <c r="S9090" t="s">
        <v>2052</v>
      </c>
      <c r="T9090" t="s">
        <v>90</v>
      </c>
      <c r="U9090">
        <v>19711</v>
      </c>
      <c r="V9090" s="1">
        <v>0</v>
      </c>
      <c r="W9090">
        <v>8</v>
      </c>
      <c r="X9090">
        <v>5</v>
      </c>
      <c r="Y9090">
        <v>16</v>
      </c>
      <c r="AD9090"/>
    </row>
    <row r="9091" spans="1:30" x14ac:dyDescent="0.25">
      <c r="A9091" t="s">
        <v>10</v>
      </c>
      <c r="B9091" s="2">
        <v>43341</v>
      </c>
      <c r="C9091" s="35">
        <f>YEAR(Sales[[#This Row],[ShipDate]])</f>
        <v>2018</v>
      </c>
      <c r="D9091" t="s">
        <v>36</v>
      </c>
      <c r="E9091" t="s">
        <v>69</v>
      </c>
      <c r="F9091" t="s">
        <v>39</v>
      </c>
      <c r="G9091" t="s">
        <v>25</v>
      </c>
      <c r="H9091" t="s">
        <v>3027</v>
      </c>
      <c r="I9091" t="s">
        <v>74</v>
      </c>
      <c r="J9091" t="s">
        <v>13</v>
      </c>
      <c r="K9091" t="s">
        <v>108</v>
      </c>
      <c r="L9091" t="s">
        <v>68</v>
      </c>
      <c r="N9091" t="str">
        <f>IF(ISBLANK(Sales[[#This Row],[return]]),"No",Sales[[#This Row],[return]])</f>
        <v>No</v>
      </c>
      <c r="O9091" s="2">
        <v>43335</v>
      </c>
      <c r="P9091" s="8" t="str">
        <f>TEXT(DAY(Sales[[#This Row],[OrderDate]]),"ddd")</f>
        <v>Mon</v>
      </c>
      <c r="Q9091" s="8" t="str">
        <f>TEXT(MONTH(Sales[[#This Row],[ShipDate]])*29,"mmm")</f>
        <v>Aug</v>
      </c>
      <c r="R9091">
        <v>1271</v>
      </c>
      <c r="S9091" t="s">
        <v>609</v>
      </c>
      <c r="T9091" t="s">
        <v>66</v>
      </c>
      <c r="U9091">
        <v>53081</v>
      </c>
      <c r="V9091" s="1">
        <v>0</v>
      </c>
      <c r="W9091">
        <v>4</v>
      </c>
      <c r="X9091">
        <v>1</v>
      </c>
      <c r="Y9091">
        <v>15</v>
      </c>
      <c r="AD9091"/>
    </row>
    <row r="9092" spans="1:30" x14ac:dyDescent="0.25">
      <c r="A9092" t="s">
        <v>10</v>
      </c>
      <c r="B9092" s="2">
        <v>43341</v>
      </c>
      <c r="C9092" s="35">
        <f>YEAR(Sales[[#This Row],[ShipDate]])</f>
        <v>2018</v>
      </c>
      <c r="D9092" t="s">
        <v>36</v>
      </c>
      <c r="E9092" t="s">
        <v>69</v>
      </c>
      <c r="F9092" t="s">
        <v>33</v>
      </c>
      <c r="G9092" t="s">
        <v>25</v>
      </c>
      <c r="H9092" t="s">
        <v>3027</v>
      </c>
      <c r="I9092" t="s">
        <v>74</v>
      </c>
      <c r="J9092" t="s">
        <v>13</v>
      </c>
      <c r="K9092" t="s">
        <v>108</v>
      </c>
      <c r="L9092" t="s">
        <v>68</v>
      </c>
      <c r="N9092" t="str">
        <f>IF(ISBLANK(Sales[[#This Row],[return]]),"No",Sales[[#This Row],[return]])</f>
        <v>No</v>
      </c>
      <c r="O9092" s="2">
        <v>43335</v>
      </c>
      <c r="P9092" s="8" t="str">
        <f>TEXT(DAY(Sales[[#This Row],[OrderDate]]),"ddd")</f>
        <v>Mon</v>
      </c>
      <c r="Q9092" s="8" t="str">
        <f>TEXT(MONTH(Sales[[#This Row],[ShipDate]])*29,"mmm")</f>
        <v>Aug</v>
      </c>
      <c r="R9092">
        <v>226</v>
      </c>
      <c r="S9092" t="s">
        <v>1851</v>
      </c>
      <c r="T9092" t="s">
        <v>66</v>
      </c>
      <c r="U9092">
        <v>53081</v>
      </c>
      <c r="V9092" s="1">
        <v>0</v>
      </c>
      <c r="W9092">
        <v>18</v>
      </c>
      <c r="X9092">
        <v>3</v>
      </c>
      <c r="Y9092">
        <v>38</v>
      </c>
      <c r="AD9092"/>
    </row>
    <row r="9093" spans="1:30" x14ac:dyDescent="0.25">
      <c r="A9093" t="s">
        <v>10</v>
      </c>
      <c r="B9093" s="2">
        <v>43341</v>
      </c>
      <c r="C9093" s="35">
        <f>YEAR(Sales[[#This Row],[ShipDate]])</f>
        <v>2018</v>
      </c>
      <c r="D9093" t="s">
        <v>36</v>
      </c>
      <c r="E9093" t="s">
        <v>69</v>
      </c>
      <c r="F9093" t="s">
        <v>33</v>
      </c>
      <c r="G9093" t="s">
        <v>25</v>
      </c>
      <c r="H9093" t="s">
        <v>3027</v>
      </c>
      <c r="I9093" t="s">
        <v>74</v>
      </c>
      <c r="J9093" t="s">
        <v>13</v>
      </c>
      <c r="K9093" t="s">
        <v>108</v>
      </c>
      <c r="L9093" t="s">
        <v>68</v>
      </c>
      <c r="N9093" t="str">
        <f>IF(ISBLANK(Sales[[#This Row],[return]]),"No",Sales[[#This Row],[return]])</f>
        <v>No</v>
      </c>
      <c r="O9093" s="2">
        <v>43335</v>
      </c>
      <c r="P9093" s="8" t="str">
        <f>TEXT(DAY(Sales[[#This Row],[OrderDate]]),"ddd")</f>
        <v>Mon</v>
      </c>
      <c r="Q9093" s="8" t="str">
        <f>TEXT(MONTH(Sales[[#This Row],[ShipDate]])*29,"mmm")</f>
        <v>Aug</v>
      </c>
      <c r="R9093">
        <v>1265</v>
      </c>
      <c r="S9093" t="s">
        <v>2791</v>
      </c>
      <c r="T9093" t="s">
        <v>66</v>
      </c>
      <c r="U9093">
        <v>53081</v>
      </c>
      <c r="V9093" s="1">
        <v>0</v>
      </c>
      <c r="W9093">
        <v>12</v>
      </c>
      <c r="X9093">
        <v>4</v>
      </c>
      <c r="Y9093">
        <v>25</v>
      </c>
      <c r="AD9093"/>
    </row>
    <row r="9094" spans="1:30" x14ac:dyDescent="0.25">
      <c r="A9094" t="s">
        <v>10</v>
      </c>
      <c r="B9094" s="2">
        <v>43341</v>
      </c>
      <c r="C9094" s="35">
        <f>YEAR(Sales[[#This Row],[ShipDate]])</f>
        <v>2018</v>
      </c>
      <c r="D9094" t="s">
        <v>36</v>
      </c>
      <c r="E9094" t="s">
        <v>69</v>
      </c>
      <c r="F9094" t="s">
        <v>99</v>
      </c>
      <c r="G9094" t="s">
        <v>46</v>
      </c>
      <c r="H9094" t="s">
        <v>3027</v>
      </c>
      <c r="I9094" t="s">
        <v>74</v>
      </c>
      <c r="J9094" t="s">
        <v>13</v>
      </c>
      <c r="K9094" t="s">
        <v>108</v>
      </c>
      <c r="L9094" t="s">
        <v>68</v>
      </c>
      <c r="N9094" t="str">
        <f>IF(ISBLANK(Sales[[#This Row],[return]]),"No",Sales[[#This Row],[return]])</f>
        <v>No</v>
      </c>
      <c r="O9094" s="2">
        <v>43335</v>
      </c>
      <c r="P9094" s="8" t="str">
        <f>TEXT(DAY(Sales[[#This Row],[OrderDate]]),"ddd")</f>
        <v>Mon</v>
      </c>
      <c r="Q9094" s="8" t="str">
        <f>TEXT(MONTH(Sales[[#This Row],[ShipDate]])*29,"mmm")</f>
        <v>Aug</v>
      </c>
      <c r="R9094">
        <v>1061</v>
      </c>
      <c r="S9094" t="s">
        <v>2496</v>
      </c>
      <c r="T9094" t="s">
        <v>66</v>
      </c>
      <c r="U9094">
        <v>53081</v>
      </c>
      <c r="V9094" s="1">
        <v>0</v>
      </c>
      <c r="W9094">
        <v>1</v>
      </c>
      <c r="X9094">
        <v>2</v>
      </c>
      <c r="Y9094">
        <v>2</v>
      </c>
      <c r="AD9094"/>
    </row>
    <row r="9095" spans="1:30" x14ac:dyDescent="0.25">
      <c r="A9095" t="s">
        <v>24</v>
      </c>
      <c r="B9095" s="2">
        <v>43357</v>
      </c>
      <c r="C9095" s="35">
        <f>YEAR(Sales[[#This Row],[ShipDate]])</f>
        <v>2018</v>
      </c>
      <c r="D9095" t="s">
        <v>19</v>
      </c>
      <c r="E9095" t="s">
        <v>69</v>
      </c>
      <c r="F9095" t="s">
        <v>59</v>
      </c>
      <c r="G9095" t="s">
        <v>25</v>
      </c>
      <c r="H9095" t="s">
        <v>146</v>
      </c>
      <c r="I9095" t="s">
        <v>149</v>
      </c>
      <c r="J9095" t="s">
        <v>13</v>
      </c>
      <c r="K9095" t="s">
        <v>217</v>
      </c>
      <c r="L9095" t="s">
        <v>92</v>
      </c>
      <c r="N9095" t="str">
        <f>IF(ISBLANK(Sales[[#This Row],[return]]),"No",Sales[[#This Row],[return]])</f>
        <v>No</v>
      </c>
      <c r="O9095" s="2">
        <v>43353</v>
      </c>
      <c r="P9095" s="8" t="str">
        <f>TEXT(DAY(Sales[[#This Row],[OrderDate]]),"ddd")</f>
        <v>Tue</v>
      </c>
      <c r="Q9095" s="8" t="str">
        <f>TEXT(MONTH(Sales[[#This Row],[ShipDate]])*29,"mmm")</f>
        <v>Sep</v>
      </c>
      <c r="R9095">
        <v>1659</v>
      </c>
      <c r="S9095" t="s">
        <v>2098</v>
      </c>
      <c r="T9095" t="s">
        <v>90</v>
      </c>
      <c r="U9095">
        <v>10011</v>
      </c>
      <c r="V9095" s="1">
        <v>0</v>
      </c>
      <c r="W9095">
        <v>3</v>
      </c>
      <c r="X9095">
        <v>1</v>
      </c>
      <c r="Y9095">
        <v>7</v>
      </c>
      <c r="AD9095"/>
    </row>
    <row r="9096" spans="1:30" x14ac:dyDescent="0.25">
      <c r="A9096" t="s">
        <v>24</v>
      </c>
      <c r="B9096" s="2">
        <v>43357</v>
      </c>
      <c r="C9096" s="35">
        <f>YEAR(Sales[[#This Row],[ShipDate]])</f>
        <v>2018</v>
      </c>
      <c r="D9096" t="s">
        <v>19</v>
      </c>
      <c r="E9096" t="s">
        <v>69</v>
      </c>
      <c r="F9096" t="s">
        <v>39</v>
      </c>
      <c r="G9096" t="s">
        <v>25</v>
      </c>
      <c r="H9096" t="s">
        <v>146</v>
      </c>
      <c r="I9096" t="s">
        <v>149</v>
      </c>
      <c r="J9096" t="s">
        <v>13</v>
      </c>
      <c r="K9096" t="s">
        <v>217</v>
      </c>
      <c r="L9096" t="s">
        <v>92</v>
      </c>
      <c r="N9096" t="str">
        <f>IF(ISBLANK(Sales[[#This Row],[return]]),"No",Sales[[#This Row],[return]])</f>
        <v>No</v>
      </c>
      <c r="O9096" s="2">
        <v>43353</v>
      </c>
      <c r="P9096" s="8" t="str">
        <f>TEXT(DAY(Sales[[#This Row],[OrderDate]]),"ddd")</f>
        <v>Tue</v>
      </c>
      <c r="Q9096" s="8" t="str">
        <f>TEXT(MONTH(Sales[[#This Row],[ShipDate]])*29,"mmm")</f>
        <v>Sep</v>
      </c>
      <c r="R9096">
        <v>52</v>
      </c>
      <c r="S9096" t="s">
        <v>1645</v>
      </c>
      <c r="T9096" t="s">
        <v>90</v>
      </c>
      <c r="U9096">
        <v>10011</v>
      </c>
      <c r="V9096" s="1">
        <v>0</v>
      </c>
      <c r="W9096">
        <v>9</v>
      </c>
      <c r="X9096">
        <v>2</v>
      </c>
      <c r="Y9096">
        <v>59</v>
      </c>
      <c r="AD9096"/>
    </row>
    <row r="9097" spans="1:30" x14ac:dyDescent="0.25">
      <c r="A9097" t="s">
        <v>40</v>
      </c>
      <c r="B9097" s="2">
        <v>43257</v>
      </c>
      <c r="C9097" s="35">
        <f>YEAR(Sales[[#This Row],[ShipDate]])</f>
        <v>2018</v>
      </c>
      <c r="D9097" t="s">
        <v>36</v>
      </c>
      <c r="E9097" t="s">
        <v>31</v>
      </c>
      <c r="F9097" t="s">
        <v>59</v>
      </c>
      <c r="G9097" t="s">
        <v>25</v>
      </c>
      <c r="H9097" t="s">
        <v>60</v>
      </c>
      <c r="I9097" t="s">
        <v>63</v>
      </c>
      <c r="J9097" t="s">
        <v>13</v>
      </c>
      <c r="K9097" t="s">
        <v>2595</v>
      </c>
      <c r="L9097" t="s">
        <v>30</v>
      </c>
      <c r="M9097" t="s">
        <v>82</v>
      </c>
      <c r="N9097" t="str">
        <f>IF(ISBLANK(Sales[[#This Row],[return]]),"No",Sales[[#This Row],[return]])</f>
        <v>Yes</v>
      </c>
      <c r="O9097" s="2">
        <v>43253</v>
      </c>
      <c r="P9097" s="8" t="str">
        <f>TEXT(DAY(Sales[[#This Row],[OrderDate]]),"ddd")</f>
        <v>Mon</v>
      </c>
      <c r="Q9097" s="8" t="str">
        <f>TEXT(MONTH(Sales[[#This Row],[ShipDate]])*29,"mmm")</f>
        <v>Jun</v>
      </c>
      <c r="R9097">
        <v>1355</v>
      </c>
      <c r="S9097" t="s">
        <v>2312</v>
      </c>
      <c r="T9097" t="s">
        <v>28</v>
      </c>
      <c r="U9097">
        <v>98115</v>
      </c>
      <c r="V9097" s="1">
        <v>0</v>
      </c>
      <c r="W9097">
        <v>14</v>
      </c>
      <c r="X9097">
        <v>3</v>
      </c>
      <c r="Y9097">
        <v>30</v>
      </c>
      <c r="AD9097"/>
    </row>
    <row r="9098" spans="1:30" x14ac:dyDescent="0.25">
      <c r="A9098" t="s">
        <v>40</v>
      </c>
      <c r="B9098" s="2">
        <v>43257</v>
      </c>
      <c r="C9098" s="35">
        <f>YEAR(Sales[[#This Row],[ShipDate]])</f>
        <v>2018</v>
      </c>
      <c r="D9098" t="s">
        <v>36</v>
      </c>
      <c r="E9098" t="s">
        <v>31</v>
      </c>
      <c r="F9098" t="s">
        <v>50</v>
      </c>
      <c r="G9098" t="s">
        <v>25</v>
      </c>
      <c r="H9098" t="s">
        <v>60</v>
      </c>
      <c r="I9098" t="s">
        <v>63</v>
      </c>
      <c r="J9098" t="s">
        <v>13</v>
      </c>
      <c r="K9098" t="s">
        <v>2595</v>
      </c>
      <c r="L9098" t="s">
        <v>30</v>
      </c>
      <c r="M9098" t="s">
        <v>82</v>
      </c>
      <c r="N9098" t="str">
        <f>IF(ISBLANK(Sales[[#This Row],[return]]),"No",Sales[[#This Row],[return]])</f>
        <v>Yes</v>
      </c>
      <c r="O9098" s="2">
        <v>43253</v>
      </c>
      <c r="P9098" s="8" t="str">
        <f>TEXT(DAY(Sales[[#This Row],[OrderDate]]),"ddd")</f>
        <v>Mon</v>
      </c>
      <c r="Q9098" s="8" t="str">
        <f>TEXT(MONTH(Sales[[#This Row],[ShipDate]])*29,"mmm")</f>
        <v>Jun</v>
      </c>
      <c r="R9098">
        <v>68</v>
      </c>
      <c r="S9098" t="s">
        <v>1056</v>
      </c>
      <c r="T9098" t="s">
        <v>28</v>
      </c>
      <c r="U9098">
        <v>98115</v>
      </c>
      <c r="V9098" s="1">
        <v>0.2</v>
      </c>
      <c r="W9098">
        <v>4</v>
      </c>
      <c r="X9098">
        <v>3</v>
      </c>
      <c r="Y9098">
        <v>11</v>
      </c>
      <c r="AD9098"/>
    </row>
    <row r="9099" spans="1:30" x14ac:dyDescent="0.25">
      <c r="A9099" t="s">
        <v>40</v>
      </c>
      <c r="B9099" s="2">
        <v>43257</v>
      </c>
      <c r="C9099" s="35">
        <f>YEAR(Sales[[#This Row],[ShipDate]])</f>
        <v>2018</v>
      </c>
      <c r="D9099" t="s">
        <v>36</v>
      </c>
      <c r="E9099" t="s">
        <v>31</v>
      </c>
      <c r="F9099" t="s">
        <v>50</v>
      </c>
      <c r="G9099" t="s">
        <v>25</v>
      </c>
      <c r="H9099" t="s">
        <v>60</v>
      </c>
      <c r="I9099" t="s">
        <v>63</v>
      </c>
      <c r="J9099" t="s">
        <v>13</v>
      </c>
      <c r="K9099" t="s">
        <v>2595</v>
      </c>
      <c r="L9099" t="s">
        <v>30</v>
      </c>
      <c r="M9099" t="s">
        <v>82</v>
      </c>
      <c r="N9099" t="str">
        <f>IF(ISBLANK(Sales[[#This Row],[return]]),"No",Sales[[#This Row],[return]])</f>
        <v>Yes</v>
      </c>
      <c r="O9099" s="2">
        <v>43253</v>
      </c>
      <c r="P9099" s="8" t="str">
        <f>TEXT(DAY(Sales[[#This Row],[OrderDate]]),"ddd")</f>
        <v>Mon</v>
      </c>
      <c r="Q9099" s="8" t="str">
        <f>TEXT(MONTH(Sales[[#This Row],[ShipDate]])*29,"mmm")</f>
        <v>Jun</v>
      </c>
      <c r="R9099">
        <v>58</v>
      </c>
      <c r="S9099" t="s">
        <v>3135</v>
      </c>
      <c r="T9099" t="s">
        <v>28</v>
      </c>
      <c r="U9099">
        <v>98115</v>
      </c>
      <c r="V9099" s="1">
        <v>0.2</v>
      </c>
      <c r="W9099">
        <v>19</v>
      </c>
      <c r="X9099">
        <v>12</v>
      </c>
      <c r="Y9099">
        <v>52</v>
      </c>
      <c r="AD9099"/>
    </row>
    <row r="9100" spans="1:30" x14ac:dyDescent="0.25">
      <c r="A9100" t="s">
        <v>40</v>
      </c>
      <c r="B9100" s="2">
        <v>43175</v>
      </c>
      <c r="C9100" s="35">
        <f>YEAR(Sales[[#This Row],[ShipDate]])</f>
        <v>2018</v>
      </c>
      <c r="D9100" t="s">
        <v>36</v>
      </c>
      <c r="E9100" t="s">
        <v>18</v>
      </c>
      <c r="F9100" t="s">
        <v>59</v>
      </c>
      <c r="G9100" t="s">
        <v>25</v>
      </c>
      <c r="H9100" t="s">
        <v>26</v>
      </c>
      <c r="I9100" t="s">
        <v>32</v>
      </c>
      <c r="J9100" t="s">
        <v>13</v>
      </c>
      <c r="K9100" t="s">
        <v>1459</v>
      </c>
      <c r="L9100" t="s">
        <v>30</v>
      </c>
      <c r="N9100" t="str">
        <f>IF(ISBLANK(Sales[[#This Row],[return]]),"No",Sales[[#This Row],[return]])</f>
        <v>No</v>
      </c>
      <c r="O9100" s="2">
        <v>43171</v>
      </c>
      <c r="P9100" s="8" t="str">
        <f>TEXT(DAY(Sales[[#This Row],[OrderDate]]),"ddd")</f>
        <v>Thu</v>
      </c>
      <c r="Q9100" s="8" t="str">
        <f>TEXT(MONTH(Sales[[#This Row],[ShipDate]])*29,"mmm")</f>
        <v>Mar</v>
      </c>
      <c r="R9100">
        <v>787</v>
      </c>
      <c r="S9100" t="s">
        <v>2278</v>
      </c>
      <c r="T9100" t="s">
        <v>28</v>
      </c>
      <c r="U9100">
        <v>90036</v>
      </c>
      <c r="V9100" s="1">
        <v>0</v>
      </c>
      <c r="W9100">
        <v>9</v>
      </c>
      <c r="X9100">
        <v>2</v>
      </c>
      <c r="Y9100">
        <v>20</v>
      </c>
      <c r="AD9100"/>
    </row>
    <row r="9101" spans="1:30" x14ac:dyDescent="0.25">
      <c r="A9101" t="s">
        <v>24</v>
      </c>
      <c r="B9101" s="2">
        <v>43432</v>
      </c>
      <c r="C9101" s="35">
        <f>YEAR(Sales[[#This Row],[ShipDate]])</f>
        <v>2018</v>
      </c>
      <c r="D9101" t="s">
        <v>113</v>
      </c>
      <c r="E9101" t="s">
        <v>18</v>
      </c>
      <c r="F9101" t="s">
        <v>48</v>
      </c>
      <c r="G9101" t="s">
        <v>46</v>
      </c>
      <c r="H9101" t="s">
        <v>1549</v>
      </c>
      <c r="I9101" t="s">
        <v>786</v>
      </c>
      <c r="J9101" t="s">
        <v>13</v>
      </c>
      <c r="K9101" t="s">
        <v>840</v>
      </c>
      <c r="L9101" t="s">
        <v>17</v>
      </c>
      <c r="N9101" t="str">
        <f>IF(ISBLANK(Sales[[#This Row],[return]]),"No",Sales[[#This Row],[return]])</f>
        <v>No</v>
      </c>
      <c r="O9101" s="2">
        <v>43429</v>
      </c>
      <c r="P9101" s="8" t="str">
        <f>TEXT(DAY(Sales[[#This Row],[OrderDate]]),"ddd")</f>
        <v>Wed</v>
      </c>
      <c r="Q9101" s="8" t="str">
        <f>TEXT(MONTH(Sales[[#This Row],[ShipDate]])*29,"mmm")</f>
        <v>Nov</v>
      </c>
      <c r="R9101">
        <v>1232</v>
      </c>
      <c r="S9101" t="s">
        <v>2365</v>
      </c>
      <c r="T9101" t="s">
        <v>15</v>
      </c>
      <c r="U9101">
        <v>72401</v>
      </c>
      <c r="V9101" s="1">
        <v>0</v>
      </c>
      <c r="W9101">
        <v>18</v>
      </c>
      <c r="X9101">
        <v>2</v>
      </c>
      <c r="Y9101">
        <v>60</v>
      </c>
      <c r="AD9101"/>
    </row>
    <row r="9102" spans="1:30" x14ac:dyDescent="0.25">
      <c r="A9102" t="s">
        <v>40</v>
      </c>
      <c r="B9102" s="2">
        <v>43225</v>
      </c>
      <c r="C9102" s="35">
        <f>YEAR(Sales[[#This Row],[ShipDate]])</f>
        <v>2018</v>
      </c>
      <c r="D9102" t="s">
        <v>36</v>
      </c>
      <c r="E9102" t="s">
        <v>69</v>
      </c>
      <c r="F9102" t="s">
        <v>43</v>
      </c>
      <c r="G9102" t="s">
        <v>11</v>
      </c>
      <c r="H9102" t="s">
        <v>399</v>
      </c>
      <c r="I9102" t="s">
        <v>70</v>
      </c>
      <c r="J9102" t="s">
        <v>13</v>
      </c>
      <c r="K9102" t="s">
        <v>2953</v>
      </c>
      <c r="L9102" t="s">
        <v>68</v>
      </c>
      <c r="N9102" t="str">
        <f>IF(ISBLANK(Sales[[#This Row],[return]]),"No",Sales[[#This Row],[return]])</f>
        <v>No</v>
      </c>
      <c r="O9102" s="2">
        <v>43220</v>
      </c>
      <c r="P9102" s="8" t="str">
        <f>TEXT(DAY(Sales[[#This Row],[OrderDate]]),"ddd")</f>
        <v>Mon</v>
      </c>
      <c r="Q9102" s="8" t="str">
        <f>TEXT(MONTH(Sales[[#This Row],[ShipDate]])*29,"mmm")</f>
        <v>May</v>
      </c>
      <c r="R9102">
        <v>673</v>
      </c>
      <c r="S9102" t="s">
        <v>1127</v>
      </c>
      <c r="T9102" t="s">
        <v>66</v>
      </c>
      <c r="U9102">
        <v>75081</v>
      </c>
      <c r="V9102" s="1">
        <v>0.6</v>
      </c>
      <c r="W9102">
        <v>-10</v>
      </c>
      <c r="X9102">
        <v>3</v>
      </c>
      <c r="Y9102">
        <v>23</v>
      </c>
      <c r="AD9102"/>
    </row>
    <row r="9103" spans="1:30" x14ac:dyDescent="0.25">
      <c r="A9103" t="s">
        <v>10</v>
      </c>
      <c r="B9103" s="2">
        <v>43180</v>
      </c>
      <c r="C9103" s="35">
        <f>YEAR(Sales[[#This Row],[ShipDate]])</f>
        <v>2018</v>
      </c>
      <c r="D9103" t="s">
        <v>19</v>
      </c>
      <c r="E9103" t="s">
        <v>18</v>
      </c>
      <c r="F9103" t="s">
        <v>38</v>
      </c>
      <c r="G9103" t="s">
        <v>11</v>
      </c>
      <c r="H9103" t="s">
        <v>178</v>
      </c>
      <c r="I9103" t="s">
        <v>180</v>
      </c>
      <c r="J9103" t="s">
        <v>13</v>
      </c>
      <c r="K9103" t="s">
        <v>3104</v>
      </c>
      <c r="L9103" t="s">
        <v>17</v>
      </c>
      <c r="N9103" t="str">
        <f>IF(ISBLANK(Sales[[#This Row],[return]]),"No",Sales[[#This Row],[return]])</f>
        <v>No</v>
      </c>
      <c r="O9103" s="2">
        <v>43177</v>
      </c>
      <c r="P9103" s="8" t="str">
        <f>TEXT(DAY(Sales[[#This Row],[OrderDate]]),"ddd")</f>
        <v>Wed</v>
      </c>
      <c r="Q9103" s="8" t="str">
        <f>TEXT(MONTH(Sales[[#This Row],[ShipDate]])*29,"mmm")</f>
        <v>Mar</v>
      </c>
      <c r="R9103">
        <v>277</v>
      </c>
      <c r="S9103" t="s">
        <v>782</v>
      </c>
      <c r="T9103" t="s">
        <v>15</v>
      </c>
      <c r="U9103">
        <v>38109</v>
      </c>
      <c r="V9103" s="1">
        <v>0.4</v>
      </c>
      <c r="W9103">
        <v>-95</v>
      </c>
      <c r="X9103">
        <v>3</v>
      </c>
      <c r="Y9103">
        <v>190</v>
      </c>
      <c r="AD9103"/>
    </row>
    <row r="9104" spans="1:30" x14ac:dyDescent="0.25">
      <c r="A9104" t="s">
        <v>40</v>
      </c>
      <c r="B9104" s="2">
        <v>43353</v>
      </c>
      <c r="C9104" s="35">
        <f>YEAR(Sales[[#This Row],[ShipDate]])</f>
        <v>2018</v>
      </c>
      <c r="D9104" t="s">
        <v>36</v>
      </c>
      <c r="E9104" t="s">
        <v>18</v>
      </c>
      <c r="F9104" t="s">
        <v>38</v>
      </c>
      <c r="G9104" t="s">
        <v>11</v>
      </c>
      <c r="H9104" t="s">
        <v>1552</v>
      </c>
      <c r="I9104" t="s">
        <v>174</v>
      </c>
      <c r="J9104" t="s">
        <v>13</v>
      </c>
      <c r="K9104" t="s">
        <v>1429</v>
      </c>
      <c r="L9104" t="s">
        <v>17</v>
      </c>
      <c r="N9104" t="str">
        <f>IF(ISBLANK(Sales[[#This Row],[return]]),"No",Sales[[#This Row],[return]])</f>
        <v>No</v>
      </c>
      <c r="O9104" s="2">
        <v>43348</v>
      </c>
      <c r="P9104" s="8" t="str">
        <f>TEXT(DAY(Sales[[#This Row],[OrderDate]]),"ddd")</f>
        <v>Thu</v>
      </c>
      <c r="Q9104" s="8" t="str">
        <f>TEXT(MONTH(Sales[[#This Row],[ShipDate]])*29,"mmm")</f>
        <v>Sep</v>
      </c>
      <c r="R9104">
        <v>424</v>
      </c>
      <c r="S9104" t="s">
        <v>3196</v>
      </c>
      <c r="T9104" t="s">
        <v>15</v>
      </c>
      <c r="U9104">
        <v>23320</v>
      </c>
      <c r="V9104" s="1">
        <v>0</v>
      </c>
      <c r="W9104">
        <v>314</v>
      </c>
      <c r="X9104">
        <v>3</v>
      </c>
      <c r="Y9104">
        <v>1653</v>
      </c>
      <c r="AD9104"/>
    </row>
    <row r="9105" spans="1:30" x14ac:dyDescent="0.25">
      <c r="A9105" t="s">
        <v>40</v>
      </c>
      <c r="B9105" s="2">
        <v>43353</v>
      </c>
      <c r="C9105" s="35">
        <f>YEAR(Sales[[#This Row],[ShipDate]])</f>
        <v>2018</v>
      </c>
      <c r="D9105" t="s">
        <v>36</v>
      </c>
      <c r="E9105" t="s">
        <v>18</v>
      </c>
      <c r="F9105" t="s">
        <v>33</v>
      </c>
      <c r="G9105" t="s">
        <v>25</v>
      </c>
      <c r="H9105" t="s">
        <v>1552</v>
      </c>
      <c r="I9105" t="s">
        <v>174</v>
      </c>
      <c r="J9105" t="s">
        <v>13</v>
      </c>
      <c r="K9105" t="s">
        <v>1429</v>
      </c>
      <c r="L9105" t="s">
        <v>17</v>
      </c>
      <c r="N9105" t="str">
        <f>IF(ISBLANK(Sales[[#This Row],[return]]),"No",Sales[[#This Row],[return]])</f>
        <v>No</v>
      </c>
      <c r="O9105" s="2">
        <v>43348</v>
      </c>
      <c r="P9105" s="8" t="str">
        <f>TEXT(DAY(Sales[[#This Row],[OrderDate]]),"ddd")</f>
        <v>Thu</v>
      </c>
      <c r="Q9105" s="8" t="str">
        <f>TEXT(MONTH(Sales[[#This Row],[ShipDate]])*29,"mmm")</f>
        <v>Sep</v>
      </c>
      <c r="R9105">
        <v>210</v>
      </c>
      <c r="S9105" t="s">
        <v>1824</v>
      </c>
      <c r="T9105" t="s">
        <v>15</v>
      </c>
      <c r="U9105">
        <v>23320</v>
      </c>
      <c r="V9105" s="1">
        <v>0</v>
      </c>
      <c r="W9105">
        <v>12</v>
      </c>
      <c r="X9105">
        <v>2</v>
      </c>
      <c r="Y9105">
        <v>25</v>
      </c>
      <c r="AD9105"/>
    </row>
    <row r="9106" spans="1:30" x14ac:dyDescent="0.25">
      <c r="A9106" t="s">
        <v>40</v>
      </c>
      <c r="B9106" s="2">
        <v>43173</v>
      </c>
      <c r="C9106" s="35">
        <f>YEAR(Sales[[#This Row],[ShipDate]])</f>
        <v>2018</v>
      </c>
      <c r="D9106" t="s">
        <v>36</v>
      </c>
      <c r="E9106" t="s">
        <v>18</v>
      </c>
      <c r="F9106" t="s">
        <v>99</v>
      </c>
      <c r="G9106" t="s">
        <v>46</v>
      </c>
      <c r="H9106" t="s">
        <v>88</v>
      </c>
      <c r="I9106" t="s">
        <v>93</v>
      </c>
      <c r="J9106" t="s">
        <v>13</v>
      </c>
      <c r="K9106" t="s">
        <v>1524</v>
      </c>
      <c r="L9106" t="s">
        <v>92</v>
      </c>
      <c r="N9106" t="str">
        <f>IF(ISBLANK(Sales[[#This Row],[return]]),"No",Sales[[#This Row],[return]])</f>
        <v>No</v>
      </c>
      <c r="O9106" s="2">
        <v>43169</v>
      </c>
      <c r="P9106" s="8" t="str">
        <f>TEXT(DAY(Sales[[#This Row],[OrderDate]]),"ddd")</f>
        <v>Tue</v>
      </c>
      <c r="Q9106" s="8" t="str">
        <f>TEXT(MONTH(Sales[[#This Row],[ShipDate]])*29,"mmm")</f>
        <v>Mar</v>
      </c>
      <c r="R9106">
        <v>1273</v>
      </c>
      <c r="S9106" t="s">
        <v>2376</v>
      </c>
      <c r="T9106" t="s">
        <v>90</v>
      </c>
      <c r="U9106">
        <v>19143</v>
      </c>
      <c r="V9106" s="1">
        <v>0.2</v>
      </c>
      <c r="W9106">
        <v>7</v>
      </c>
      <c r="X9106">
        <v>1</v>
      </c>
      <c r="Y9106">
        <v>40</v>
      </c>
      <c r="AD9106"/>
    </row>
    <row r="9107" spans="1:30" x14ac:dyDescent="0.25">
      <c r="A9107" t="s">
        <v>40</v>
      </c>
      <c r="B9107" s="2">
        <v>43373</v>
      </c>
      <c r="C9107" s="35">
        <f>YEAR(Sales[[#This Row],[ShipDate]])</f>
        <v>2018</v>
      </c>
      <c r="D9107" t="s">
        <v>36</v>
      </c>
      <c r="E9107" t="s">
        <v>18</v>
      </c>
      <c r="F9107" t="s">
        <v>38</v>
      </c>
      <c r="G9107" t="s">
        <v>11</v>
      </c>
      <c r="H9107" t="s">
        <v>271</v>
      </c>
      <c r="I9107" t="s">
        <v>169</v>
      </c>
      <c r="J9107" t="s">
        <v>13</v>
      </c>
      <c r="K9107" t="s">
        <v>1496</v>
      </c>
      <c r="L9107" t="s">
        <v>30</v>
      </c>
      <c r="N9107" t="str">
        <f>IF(ISBLANK(Sales[[#This Row],[return]]),"No",Sales[[#This Row],[return]])</f>
        <v>No</v>
      </c>
      <c r="O9107" s="2">
        <v>43368</v>
      </c>
      <c r="P9107" s="8" t="str">
        <f>TEXT(DAY(Sales[[#This Row],[OrderDate]]),"ddd")</f>
        <v>Wed</v>
      </c>
      <c r="Q9107" s="8" t="str">
        <f>TEXT(MONTH(Sales[[#This Row],[ShipDate]])*29,"mmm")</f>
        <v>Sep</v>
      </c>
      <c r="R9107">
        <v>312</v>
      </c>
      <c r="S9107" t="s">
        <v>1180</v>
      </c>
      <c r="T9107" t="s">
        <v>28</v>
      </c>
      <c r="U9107">
        <v>85023</v>
      </c>
      <c r="V9107" s="1">
        <v>0.5</v>
      </c>
      <c r="W9107">
        <v>-204</v>
      </c>
      <c r="X9107">
        <v>3</v>
      </c>
      <c r="Y9107">
        <v>393</v>
      </c>
      <c r="AD9107"/>
    </row>
    <row r="9108" spans="1:30" x14ac:dyDescent="0.25">
      <c r="A9108" t="s">
        <v>10</v>
      </c>
      <c r="B9108" s="2">
        <v>43333</v>
      </c>
      <c r="C9108" s="35">
        <f>YEAR(Sales[[#This Row],[ShipDate]])</f>
        <v>2018</v>
      </c>
      <c r="D9108" t="s">
        <v>36</v>
      </c>
      <c r="E9108" t="s">
        <v>18</v>
      </c>
      <c r="F9108" t="s">
        <v>50</v>
      </c>
      <c r="G9108" t="s">
        <v>25</v>
      </c>
      <c r="H9108" t="s">
        <v>230</v>
      </c>
      <c r="I9108" t="s">
        <v>233</v>
      </c>
      <c r="J9108" t="s">
        <v>13</v>
      </c>
      <c r="K9108" t="s">
        <v>951</v>
      </c>
      <c r="L9108" t="s">
        <v>30</v>
      </c>
      <c r="N9108" t="str">
        <f>IF(ISBLANK(Sales[[#This Row],[return]]),"No",Sales[[#This Row],[return]])</f>
        <v>No</v>
      </c>
      <c r="O9108" s="2">
        <v>43327</v>
      </c>
      <c r="P9108" s="8" t="str">
        <f>TEXT(DAY(Sales[[#This Row],[OrderDate]]),"ddd")</f>
        <v>Sun</v>
      </c>
      <c r="Q9108" s="8" t="str">
        <f>TEXT(MONTH(Sales[[#This Row],[ShipDate]])*29,"mmm")</f>
        <v>Aug</v>
      </c>
      <c r="R9108">
        <v>1310</v>
      </c>
      <c r="S9108" t="s">
        <v>952</v>
      </c>
      <c r="T9108" t="s">
        <v>28</v>
      </c>
      <c r="U9108">
        <v>80013</v>
      </c>
      <c r="V9108" s="1">
        <v>0.7</v>
      </c>
      <c r="W9108">
        <v>-14</v>
      </c>
      <c r="X9108">
        <v>3</v>
      </c>
      <c r="Y9108">
        <v>19</v>
      </c>
      <c r="AD9108"/>
    </row>
    <row r="9109" spans="1:30" x14ac:dyDescent="0.25">
      <c r="A9109" t="s">
        <v>10</v>
      </c>
      <c r="B9109" s="2">
        <v>43333</v>
      </c>
      <c r="C9109" s="35">
        <f>YEAR(Sales[[#This Row],[ShipDate]])</f>
        <v>2018</v>
      </c>
      <c r="D9109" t="s">
        <v>36</v>
      </c>
      <c r="E9109" t="s">
        <v>18</v>
      </c>
      <c r="F9109" t="s">
        <v>52</v>
      </c>
      <c r="G9109" t="s">
        <v>25</v>
      </c>
      <c r="H9109" t="s">
        <v>230</v>
      </c>
      <c r="I9109" t="s">
        <v>233</v>
      </c>
      <c r="J9109" t="s">
        <v>13</v>
      </c>
      <c r="K9109" t="s">
        <v>951</v>
      </c>
      <c r="L9109" t="s">
        <v>30</v>
      </c>
      <c r="N9109" t="str">
        <f>IF(ISBLANK(Sales[[#This Row],[return]]),"No",Sales[[#This Row],[return]])</f>
        <v>No</v>
      </c>
      <c r="O9109" s="2">
        <v>43327</v>
      </c>
      <c r="P9109" s="8" t="str">
        <f>TEXT(DAY(Sales[[#This Row],[OrderDate]]),"ddd")</f>
        <v>Sun</v>
      </c>
      <c r="Q9109" s="8" t="str">
        <f>TEXT(MONTH(Sales[[#This Row],[ShipDate]])*29,"mmm")</f>
        <v>Aug</v>
      </c>
      <c r="R9109">
        <v>1584</v>
      </c>
      <c r="S9109" t="s">
        <v>953</v>
      </c>
      <c r="T9109" t="s">
        <v>28</v>
      </c>
      <c r="U9109">
        <v>80013</v>
      </c>
      <c r="V9109" s="1">
        <v>0.2</v>
      </c>
      <c r="W9109">
        <v>12</v>
      </c>
      <c r="X9109">
        <v>3</v>
      </c>
      <c r="Y9109">
        <v>122</v>
      </c>
      <c r="AD9109"/>
    </row>
    <row r="9110" spans="1:30" x14ac:dyDescent="0.25">
      <c r="A9110" t="s">
        <v>40</v>
      </c>
      <c r="B9110" s="2">
        <v>43236</v>
      </c>
      <c r="C9110" s="35">
        <f>YEAR(Sales[[#This Row],[ShipDate]])</f>
        <v>2018</v>
      </c>
      <c r="D9110" t="s">
        <v>36</v>
      </c>
      <c r="E9110" t="s">
        <v>18</v>
      </c>
      <c r="F9110" t="s">
        <v>52</v>
      </c>
      <c r="G9110" t="s">
        <v>25</v>
      </c>
      <c r="H9110" t="s">
        <v>958</v>
      </c>
      <c r="I9110" t="s">
        <v>32</v>
      </c>
      <c r="J9110" t="s">
        <v>13</v>
      </c>
      <c r="K9110" t="s">
        <v>1797</v>
      </c>
      <c r="L9110" t="s">
        <v>30</v>
      </c>
      <c r="N9110" t="str">
        <f>IF(ISBLANK(Sales[[#This Row],[return]]),"No",Sales[[#This Row],[return]])</f>
        <v>No</v>
      </c>
      <c r="O9110" s="2">
        <v>43232</v>
      </c>
      <c r="P9110" s="8" t="str">
        <f>TEXT(DAY(Sales[[#This Row],[OrderDate]]),"ddd")</f>
        <v>Thu</v>
      </c>
      <c r="Q9110" s="8" t="str">
        <f>TEXT(MONTH(Sales[[#This Row],[ShipDate]])*29,"mmm")</f>
        <v>May</v>
      </c>
      <c r="R9110">
        <v>1502</v>
      </c>
      <c r="S9110" t="s">
        <v>665</v>
      </c>
      <c r="T9110" t="s">
        <v>28</v>
      </c>
      <c r="U9110">
        <v>92691</v>
      </c>
      <c r="V9110" s="1">
        <v>0</v>
      </c>
      <c r="W9110">
        <v>2</v>
      </c>
      <c r="X9110">
        <v>1</v>
      </c>
      <c r="Y9110">
        <v>9</v>
      </c>
      <c r="AD9110"/>
    </row>
    <row r="9111" spans="1:30" x14ac:dyDescent="0.25">
      <c r="A9111" t="s">
        <v>40</v>
      </c>
      <c r="B9111" s="2">
        <v>43236</v>
      </c>
      <c r="C9111" s="35">
        <f>YEAR(Sales[[#This Row],[ShipDate]])</f>
        <v>2018</v>
      </c>
      <c r="D9111" t="s">
        <v>36</v>
      </c>
      <c r="E9111" t="s">
        <v>18</v>
      </c>
      <c r="F9111" t="s">
        <v>99</v>
      </c>
      <c r="G9111" t="s">
        <v>46</v>
      </c>
      <c r="H9111" t="s">
        <v>958</v>
      </c>
      <c r="I9111" t="s">
        <v>32</v>
      </c>
      <c r="J9111" t="s">
        <v>13</v>
      </c>
      <c r="K9111" t="s">
        <v>1797</v>
      </c>
      <c r="L9111" t="s">
        <v>30</v>
      </c>
      <c r="N9111" t="str">
        <f>IF(ISBLANK(Sales[[#This Row],[return]]),"No",Sales[[#This Row],[return]])</f>
        <v>No</v>
      </c>
      <c r="O9111" s="2">
        <v>43232</v>
      </c>
      <c r="P9111" s="8" t="str">
        <f>TEXT(DAY(Sales[[#This Row],[OrderDate]]),"ddd")</f>
        <v>Thu</v>
      </c>
      <c r="Q9111" s="8" t="str">
        <f>TEXT(MONTH(Sales[[#This Row],[ShipDate]])*29,"mmm")</f>
        <v>May</v>
      </c>
      <c r="R9111">
        <v>1082</v>
      </c>
      <c r="S9111" t="s">
        <v>2563</v>
      </c>
      <c r="T9111" t="s">
        <v>28</v>
      </c>
      <c r="U9111">
        <v>92691</v>
      </c>
      <c r="V9111" s="1">
        <v>0</v>
      </c>
      <c r="W9111">
        <v>47</v>
      </c>
      <c r="X9111">
        <v>6</v>
      </c>
      <c r="Y9111">
        <v>120</v>
      </c>
      <c r="AD9111"/>
    </row>
    <row r="9112" spans="1:30" x14ac:dyDescent="0.25">
      <c r="A9112" t="s">
        <v>10</v>
      </c>
      <c r="B9112" s="2">
        <v>43211</v>
      </c>
      <c r="C9112" s="35">
        <f>YEAR(Sales[[#This Row],[ShipDate]])</f>
        <v>2018</v>
      </c>
      <c r="D9112" t="s">
        <v>36</v>
      </c>
      <c r="E9112" t="s">
        <v>69</v>
      </c>
      <c r="F9112" t="s">
        <v>50</v>
      </c>
      <c r="G9112" t="s">
        <v>25</v>
      </c>
      <c r="H9112" t="s">
        <v>701</v>
      </c>
      <c r="I9112" t="s">
        <v>58</v>
      </c>
      <c r="J9112" t="s">
        <v>13</v>
      </c>
      <c r="K9112" t="s">
        <v>702</v>
      </c>
      <c r="L9112" t="s">
        <v>17</v>
      </c>
      <c r="N9112" t="str">
        <f>IF(ISBLANK(Sales[[#This Row],[return]]),"No",Sales[[#This Row],[return]])</f>
        <v>No</v>
      </c>
      <c r="O9112" s="2">
        <v>43205</v>
      </c>
      <c r="P9112" s="8" t="str">
        <f>TEXT(DAY(Sales[[#This Row],[OrderDate]]),"ddd")</f>
        <v>Sun</v>
      </c>
      <c r="Q9112" s="8" t="str">
        <f>TEXT(MONTH(Sales[[#This Row],[ShipDate]])*29,"mmm")</f>
        <v>Apr</v>
      </c>
      <c r="R9112">
        <v>703</v>
      </c>
      <c r="S9112" t="s">
        <v>703</v>
      </c>
      <c r="T9112" t="s">
        <v>15</v>
      </c>
      <c r="U9112">
        <v>28052</v>
      </c>
      <c r="V9112" s="1">
        <v>0.7</v>
      </c>
      <c r="W9112">
        <v>-145</v>
      </c>
      <c r="X9112">
        <v>2</v>
      </c>
      <c r="Y9112">
        <v>190</v>
      </c>
      <c r="AD9112"/>
    </row>
    <row r="9113" spans="1:30" x14ac:dyDescent="0.25">
      <c r="A9113" t="s">
        <v>10</v>
      </c>
      <c r="B9113" s="2">
        <v>43211</v>
      </c>
      <c r="C9113" s="35">
        <f>YEAR(Sales[[#This Row],[ShipDate]])</f>
        <v>2018</v>
      </c>
      <c r="D9113" t="s">
        <v>36</v>
      </c>
      <c r="E9113" t="s">
        <v>69</v>
      </c>
      <c r="F9113" t="s">
        <v>99</v>
      </c>
      <c r="G9113" t="s">
        <v>46</v>
      </c>
      <c r="H9113" t="s">
        <v>701</v>
      </c>
      <c r="I9113" t="s">
        <v>58</v>
      </c>
      <c r="J9113" t="s">
        <v>13</v>
      </c>
      <c r="K9113" t="s">
        <v>702</v>
      </c>
      <c r="L9113" t="s">
        <v>17</v>
      </c>
      <c r="N9113" t="str">
        <f>IF(ISBLANK(Sales[[#This Row],[return]]),"No",Sales[[#This Row],[return]])</f>
        <v>No</v>
      </c>
      <c r="O9113" s="2">
        <v>43205</v>
      </c>
      <c r="P9113" s="8" t="str">
        <f>TEXT(DAY(Sales[[#This Row],[OrderDate]]),"ddd")</f>
        <v>Sun</v>
      </c>
      <c r="Q9113" s="8" t="str">
        <f>TEXT(MONTH(Sales[[#This Row],[ShipDate]])*29,"mmm")</f>
        <v>Apr</v>
      </c>
      <c r="R9113">
        <v>922</v>
      </c>
      <c r="S9113" t="s">
        <v>361</v>
      </c>
      <c r="T9113" t="s">
        <v>15</v>
      </c>
      <c r="U9113">
        <v>28052</v>
      </c>
      <c r="V9113" s="1">
        <v>0.2</v>
      </c>
      <c r="W9113">
        <v>77</v>
      </c>
      <c r="X9113">
        <v>7</v>
      </c>
      <c r="Y9113">
        <v>409</v>
      </c>
      <c r="AD9113"/>
    </row>
    <row r="9114" spans="1:30" x14ac:dyDescent="0.25">
      <c r="A9114" t="s">
        <v>10</v>
      </c>
      <c r="B9114" s="2">
        <v>43211</v>
      </c>
      <c r="C9114" s="35">
        <f>YEAR(Sales[[#This Row],[ShipDate]])</f>
        <v>2018</v>
      </c>
      <c r="D9114" t="s">
        <v>36</v>
      </c>
      <c r="E9114" t="s">
        <v>69</v>
      </c>
      <c r="F9114" t="s">
        <v>99</v>
      </c>
      <c r="G9114" t="s">
        <v>46</v>
      </c>
      <c r="H9114" t="s">
        <v>701</v>
      </c>
      <c r="I9114" t="s">
        <v>58</v>
      </c>
      <c r="J9114" t="s">
        <v>13</v>
      </c>
      <c r="K9114" t="s">
        <v>702</v>
      </c>
      <c r="L9114" t="s">
        <v>17</v>
      </c>
      <c r="N9114" t="str">
        <f>IF(ISBLANK(Sales[[#This Row],[return]]),"No",Sales[[#This Row],[return]])</f>
        <v>No</v>
      </c>
      <c r="O9114" s="2">
        <v>43205</v>
      </c>
      <c r="P9114" s="8" t="str">
        <f>TEXT(DAY(Sales[[#This Row],[OrderDate]]),"ddd")</f>
        <v>Sun</v>
      </c>
      <c r="Q9114" s="8" t="str">
        <f>TEXT(MONTH(Sales[[#This Row],[ShipDate]])*29,"mmm")</f>
        <v>Apr</v>
      </c>
      <c r="R9114">
        <v>922</v>
      </c>
      <c r="S9114" t="s">
        <v>361</v>
      </c>
      <c r="T9114" t="s">
        <v>15</v>
      </c>
      <c r="U9114">
        <v>28052</v>
      </c>
      <c r="V9114" s="1">
        <v>0.2</v>
      </c>
      <c r="W9114">
        <v>55</v>
      </c>
      <c r="X9114">
        <v>5</v>
      </c>
      <c r="Y9114">
        <v>292</v>
      </c>
      <c r="AD9114"/>
    </row>
    <row r="9115" spans="1:30" x14ac:dyDescent="0.25">
      <c r="A9115" t="s">
        <v>10</v>
      </c>
      <c r="B9115" s="2">
        <v>43211</v>
      </c>
      <c r="C9115" s="35">
        <f>YEAR(Sales[[#This Row],[ShipDate]])</f>
        <v>2018</v>
      </c>
      <c r="D9115" t="s">
        <v>36</v>
      </c>
      <c r="E9115" t="s">
        <v>69</v>
      </c>
      <c r="F9115" t="s">
        <v>39</v>
      </c>
      <c r="G9115" t="s">
        <v>25</v>
      </c>
      <c r="H9115" t="s">
        <v>701</v>
      </c>
      <c r="I9115" t="s">
        <v>58</v>
      </c>
      <c r="J9115" t="s">
        <v>13</v>
      </c>
      <c r="K9115" t="s">
        <v>702</v>
      </c>
      <c r="L9115" t="s">
        <v>17</v>
      </c>
      <c r="N9115" t="str">
        <f>IF(ISBLANK(Sales[[#This Row],[return]]),"No",Sales[[#This Row],[return]])</f>
        <v>No</v>
      </c>
      <c r="O9115" s="2">
        <v>43205</v>
      </c>
      <c r="P9115" s="8" t="str">
        <f>TEXT(DAY(Sales[[#This Row],[OrderDate]]),"ddd")</f>
        <v>Sun</v>
      </c>
      <c r="Q9115" s="8" t="str">
        <f>TEXT(MONTH(Sales[[#This Row],[ShipDate]])*29,"mmm")</f>
        <v>Apr</v>
      </c>
      <c r="R9115">
        <v>1666</v>
      </c>
      <c r="S9115" t="s">
        <v>704</v>
      </c>
      <c r="T9115" t="s">
        <v>15</v>
      </c>
      <c r="U9115">
        <v>28052</v>
      </c>
      <c r="V9115" s="1">
        <v>0.2</v>
      </c>
      <c r="W9115">
        <v>-1</v>
      </c>
      <c r="X9115">
        <v>2</v>
      </c>
      <c r="Y9115">
        <v>5</v>
      </c>
      <c r="AD9115"/>
    </row>
    <row r="9116" spans="1:30" x14ac:dyDescent="0.25">
      <c r="A9116" t="s">
        <v>40</v>
      </c>
      <c r="B9116" s="2">
        <v>43373</v>
      </c>
      <c r="C9116" s="35">
        <f>YEAR(Sales[[#This Row],[ShipDate]])</f>
        <v>2018</v>
      </c>
      <c r="D9116" t="s">
        <v>36</v>
      </c>
      <c r="E9116" t="s">
        <v>31</v>
      </c>
      <c r="F9116" t="s">
        <v>23</v>
      </c>
      <c r="G9116" t="s">
        <v>11</v>
      </c>
      <c r="H9116" t="s">
        <v>1925</v>
      </c>
      <c r="I9116" t="s">
        <v>74</v>
      </c>
      <c r="J9116" t="s">
        <v>13</v>
      </c>
      <c r="K9116" t="s">
        <v>1045</v>
      </c>
      <c r="L9116" t="s">
        <v>68</v>
      </c>
      <c r="N9116" t="str">
        <f>IF(ISBLANK(Sales[[#This Row],[return]]),"No",Sales[[#This Row],[return]])</f>
        <v>No</v>
      </c>
      <c r="O9116" s="2">
        <v>43368</v>
      </c>
      <c r="P9116" s="8" t="str">
        <f>TEXT(DAY(Sales[[#This Row],[OrderDate]]),"ddd")</f>
        <v>Wed</v>
      </c>
      <c r="Q9116" s="8" t="str">
        <f>TEXT(MONTH(Sales[[#This Row],[ShipDate]])*29,"mmm")</f>
        <v>Sep</v>
      </c>
      <c r="R9116">
        <v>753</v>
      </c>
      <c r="S9116" t="s">
        <v>3090</v>
      </c>
      <c r="T9116" t="s">
        <v>66</v>
      </c>
      <c r="U9116">
        <v>54601</v>
      </c>
      <c r="V9116" s="1">
        <v>0</v>
      </c>
      <c r="W9116">
        <v>50</v>
      </c>
      <c r="X9116">
        <v>2</v>
      </c>
      <c r="Y9116">
        <v>202</v>
      </c>
      <c r="AD9116"/>
    </row>
    <row r="9117" spans="1:30" x14ac:dyDescent="0.25">
      <c r="A9117" t="s">
        <v>40</v>
      </c>
      <c r="B9117" s="2">
        <v>43373</v>
      </c>
      <c r="C9117" s="35">
        <f>YEAR(Sales[[#This Row],[ShipDate]])</f>
        <v>2018</v>
      </c>
      <c r="D9117" t="s">
        <v>36</v>
      </c>
      <c r="E9117" t="s">
        <v>31</v>
      </c>
      <c r="F9117" t="s">
        <v>43</v>
      </c>
      <c r="G9117" t="s">
        <v>11</v>
      </c>
      <c r="H9117" t="s">
        <v>1925</v>
      </c>
      <c r="I9117" t="s">
        <v>74</v>
      </c>
      <c r="J9117" t="s">
        <v>13</v>
      </c>
      <c r="K9117" t="s">
        <v>1045</v>
      </c>
      <c r="L9117" t="s">
        <v>68</v>
      </c>
      <c r="N9117" t="str">
        <f>IF(ISBLANK(Sales[[#This Row],[return]]),"No",Sales[[#This Row],[return]])</f>
        <v>No</v>
      </c>
      <c r="O9117" s="2">
        <v>43368</v>
      </c>
      <c r="P9117" s="8" t="str">
        <f>TEXT(DAY(Sales[[#This Row],[OrderDate]]),"ddd")</f>
        <v>Wed</v>
      </c>
      <c r="Q9117" s="8" t="str">
        <f>TEXT(MONTH(Sales[[#This Row],[ShipDate]])*29,"mmm")</f>
        <v>Sep</v>
      </c>
      <c r="R9117">
        <v>567</v>
      </c>
      <c r="S9117" t="s">
        <v>2687</v>
      </c>
      <c r="T9117" t="s">
        <v>66</v>
      </c>
      <c r="U9117">
        <v>54601</v>
      </c>
      <c r="V9117" s="1">
        <v>0</v>
      </c>
      <c r="W9117">
        <v>17</v>
      </c>
      <c r="X9117">
        <v>11</v>
      </c>
      <c r="Y9117">
        <v>69</v>
      </c>
      <c r="AD9117"/>
    </row>
    <row r="9118" spans="1:30" x14ac:dyDescent="0.25">
      <c r="A9118" t="s">
        <v>40</v>
      </c>
      <c r="B9118" s="2">
        <v>43373</v>
      </c>
      <c r="C9118" s="35">
        <f>YEAR(Sales[[#This Row],[ShipDate]])</f>
        <v>2018</v>
      </c>
      <c r="D9118" t="s">
        <v>36</v>
      </c>
      <c r="E9118" t="s">
        <v>31</v>
      </c>
      <c r="F9118" t="s">
        <v>45</v>
      </c>
      <c r="G9118" t="s">
        <v>25</v>
      </c>
      <c r="H9118" t="s">
        <v>1925</v>
      </c>
      <c r="I9118" t="s">
        <v>74</v>
      </c>
      <c r="J9118" t="s">
        <v>13</v>
      </c>
      <c r="K9118" t="s">
        <v>1045</v>
      </c>
      <c r="L9118" t="s">
        <v>68</v>
      </c>
      <c r="N9118" t="str">
        <f>IF(ISBLANK(Sales[[#This Row],[return]]),"No",Sales[[#This Row],[return]])</f>
        <v>No</v>
      </c>
      <c r="O9118" s="2">
        <v>43368</v>
      </c>
      <c r="P9118" s="8" t="str">
        <f>TEXT(DAY(Sales[[#This Row],[OrderDate]]),"ddd")</f>
        <v>Wed</v>
      </c>
      <c r="Q9118" s="8" t="str">
        <f>TEXT(MONTH(Sales[[#This Row],[ShipDate]])*29,"mmm")</f>
        <v>Sep</v>
      </c>
      <c r="R9118">
        <v>1048</v>
      </c>
      <c r="S9118" t="s">
        <v>1896</v>
      </c>
      <c r="T9118" t="s">
        <v>66</v>
      </c>
      <c r="U9118">
        <v>54601</v>
      </c>
      <c r="V9118" s="1">
        <v>0</v>
      </c>
      <c r="W9118">
        <v>1</v>
      </c>
      <c r="X9118">
        <v>1</v>
      </c>
      <c r="Y9118">
        <v>3</v>
      </c>
      <c r="AD9118"/>
    </row>
    <row r="9119" spans="1:30" x14ac:dyDescent="0.25">
      <c r="A9119" t="s">
        <v>40</v>
      </c>
      <c r="B9119" s="2">
        <v>43373</v>
      </c>
      <c r="C9119" s="35">
        <f>YEAR(Sales[[#This Row],[ShipDate]])</f>
        <v>2018</v>
      </c>
      <c r="D9119" t="s">
        <v>36</v>
      </c>
      <c r="E9119" t="s">
        <v>31</v>
      </c>
      <c r="F9119" t="s">
        <v>99</v>
      </c>
      <c r="G9119" t="s">
        <v>46</v>
      </c>
      <c r="H9119" t="s">
        <v>1925</v>
      </c>
      <c r="I9119" t="s">
        <v>74</v>
      </c>
      <c r="J9119" t="s">
        <v>13</v>
      </c>
      <c r="K9119" t="s">
        <v>1045</v>
      </c>
      <c r="L9119" t="s">
        <v>68</v>
      </c>
      <c r="N9119" t="str">
        <f>IF(ISBLANK(Sales[[#This Row],[return]]),"No",Sales[[#This Row],[return]])</f>
        <v>No</v>
      </c>
      <c r="O9119" s="2">
        <v>43368</v>
      </c>
      <c r="P9119" s="8" t="str">
        <f>TEXT(DAY(Sales[[#This Row],[OrderDate]]),"ddd")</f>
        <v>Wed</v>
      </c>
      <c r="Q9119" s="8" t="str">
        <f>TEXT(MONTH(Sales[[#This Row],[ShipDate]])*29,"mmm")</f>
        <v>Sep</v>
      </c>
      <c r="R9119">
        <v>1031</v>
      </c>
      <c r="S9119" t="s">
        <v>558</v>
      </c>
      <c r="T9119" t="s">
        <v>66</v>
      </c>
      <c r="U9119">
        <v>54601</v>
      </c>
      <c r="V9119" s="1">
        <v>0</v>
      </c>
      <c r="W9119">
        <v>175</v>
      </c>
      <c r="X9119">
        <v>5</v>
      </c>
      <c r="Y9119">
        <v>500</v>
      </c>
      <c r="AD9119"/>
    </row>
    <row r="9120" spans="1:30" x14ac:dyDescent="0.25">
      <c r="A9120" t="s">
        <v>10</v>
      </c>
      <c r="B9120" s="2">
        <v>43374</v>
      </c>
      <c r="C9120" s="35">
        <f>YEAR(Sales[[#This Row],[ShipDate]])</f>
        <v>2018</v>
      </c>
      <c r="D9120" t="s">
        <v>36</v>
      </c>
      <c r="E9120" t="s">
        <v>18</v>
      </c>
      <c r="F9120" t="s">
        <v>23</v>
      </c>
      <c r="G9120" t="s">
        <v>11</v>
      </c>
      <c r="H9120" t="s">
        <v>553</v>
      </c>
      <c r="I9120" t="s">
        <v>32</v>
      </c>
      <c r="J9120" t="s">
        <v>13</v>
      </c>
      <c r="K9120" t="s">
        <v>1563</v>
      </c>
      <c r="L9120" t="s">
        <v>30</v>
      </c>
      <c r="N9120" t="str">
        <f>IF(ISBLANK(Sales[[#This Row],[return]]),"No",Sales[[#This Row],[return]])</f>
        <v>No</v>
      </c>
      <c r="O9120" s="2">
        <v>43368</v>
      </c>
      <c r="P9120" s="8" t="str">
        <f>TEXT(DAY(Sales[[#This Row],[OrderDate]]),"ddd")</f>
        <v>Wed</v>
      </c>
      <c r="Q9120" s="8" t="str">
        <f>TEXT(MONTH(Sales[[#This Row],[ShipDate]])*29,"mmm")</f>
        <v>Oct</v>
      </c>
      <c r="R9120">
        <v>737</v>
      </c>
      <c r="S9120" t="s">
        <v>1375</v>
      </c>
      <c r="T9120" t="s">
        <v>28</v>
      </c>
      <c r="U9120">
        <v>90805</v>
      </c>
      <c r="V9120" s="1">
        <v>0.2</v>
      </c>
      <c r="W9120">
        <v>60</v>
      </c>
      <c r="X9120">
        <v>4</v>
      </c>
      <c r="Y9120">
        <v>483</v>
      </c>
      <c r="AD9120"/>
    </row>
    <row r="9121" spans="1:30" x14ac:dyDescent="0.25">
      <c r="A9121" t="s">
        <v>10</v>
      </c>
      <c r="B9121" s="2">
        <v>43374</v>
      </c>
      <c r="C9121" s="35">
        <f>YEAR(Sales[[#This Row],[ShipDate]])</f>
        <v>2018</v>
      </c>
      <c r="D9121" t="s">
        <v>36</v>
      </c>
      <c r="E9121" t="s">
        <v>18</v>
      </c>
      <c r="F9121" t="s">
        <v>33</v>
      </c>
      <c r="G9121" t="s">
        <v>25</v>
      </c>
      <c r="H9121" t="s">
        <v>553</v>
      </c>
      <c r="I9121" t="s">
        <v>32</v>
      </c>
      <c r="J9121" t="s">
        <v>13</v>
      </c>
      <c r="K9121" t="s">
        <v>1563</v>
      </c>
      <c r="L9121" t="s">
        <v>30</v>
      </c>
      <c r="N9121" t="str">
        <f>IF(ISBLANK(Sales[[#This Row],[return]]),"No",Sales[[#This Row],[return]])</f>
        <v>No</v>
      </c>
      <c r="O9121" s="2">
        <v>43368</v>
      </c>
      <c r="P9121" s="8" t="str">
        <f>TEXT(DAY(Sales[[#This Row],[OrderDate]]),"ddd")</f>
        <v>Wed</v>
      </c>
      <c r="Q9121" s="8" t="str">
        <f>TEXT(MONTH(Sales[[#This Row],[ShipDate]])*29,"mmm")</f>
        <v>Oct</v>
      </c>
      <c r="R9121">
        <v>224</v>
      </c>
      <c r="S9121" t="s">
        <v>1652</v>
      </c>
      <c r="T9121" t="s">
        <v>28</v>
      </c>
      <c r="U9121">
        <v>90805</v>
      </c>
      <c r="V9121" s="1">
        <v>0</v>
      </c>
      <c r="W9121">
        <v>2</v>
      </c>
      <c r="X9121">
        <v>1</v>
      </c>
      <c r="Y9121">
        <v>5</v>
      </c>
      <c r="AD9121"/>
    </row>
    <row r="9122" spans="1:30" x14ac:dyDescent="0.25">
      <c r="A9122" t="s">
        <v>10</v>
      </c>
      <c r="B9122" s="2">
        <v>43374</v>
      </c>
      <c r="C9122" s="35">
        <f>YEAR(Sales[[#This Row],[ShipDate]])</f>
        <v>2018</v>
      </c>
      <c r="D9122" t="s">
        <v>36</v>
      </c>
      <c r="E9122" t="s">
        <v>18</v>
      </c>
      <c r="F9122" t="s">
        <v>45</v>
      </c>
      <c r="G9122" t="s">
        <v>25</v>
      </c>
      <c r="H9122" t="s">
        <v>553</v>
      </c>
      <c r="I9122" t="s">
        <v>32</v>
      </c>
      <c r="J9122" t="s">
        <v>13</v>
      </c>
      <c r="K9122" t="s">
        <v>1563</v>
      </c>
      <c r="L9122" t="s">
        <v>30</v>
      </c>
      <c r="N9122" t="str">
        <f>IF(ISBLANK(Sales[[#This Row],[return]]),"No",Sales[[#This Row],[return]])</f>
        <v>No</v>
      </c>
      <c r="O9122" s="2">
        <v>43368</v>
      </c>
      <c r="P9122" s="8" t="str">
        <f>TEXT(DAY(Sales[[#This Row],[OrderDate]]),"ddd")</f>
        <v>Wed</v>
      </c>
      <c r="Q9122" s="8" t="str">
        <f>TEXT(MONTH(Sales[[#This Row],[ShipDate]])*29,"mmm")</f>
        <v>Oct</v>
      </c>
      <c r="R9122">
        <v>1163</v>
      </c>
      <c r="S9122" t="s">
        <v>2092</v>
      </c>
      <c r="T9122" t="s">
        <v>28</v>
      </c>
      <c r="U9122">
        <v>90805</v>
      </c>
      <c r="V9122" s="1">
        <v>0</v>
      </c>
      <c r="W9122">
        <v>2</v>
      </c>
      <c r="X9122">
        <v>2</v>
      </c>
      <c r="Y9122">
        <v>6</v>
      </c>
      <c r="AD9122"/>
    </row>
    <row r="9123" spans="1:30" x14ac:dyDescent="0.25">
      <c r="A9123" t="s">
        <v>10</v>
      </c>
      <c r="B9123" s="2">
        <v>43374</v>
      </c>
      <c r="C9123" s="35">
        <f>YEAR(Sales[[#This Row],[ShipDate]])</f>
        <v>2018</v>
      </c>
      <c r="D9123" t="s">
        <v>36</v>
      </c>
      <c r="E9123" t="s">
        <v>18</v>
      </c>
      <c r="F9123" t="s">
        <v>33</v>
      </c>
      <c r="G9123" t="s">
        <v>25</v>
      </c>
      <c r="H9123" t="s">
        <v>553</v>
      </c>
      <c r="I9123" t="s">
        <v>32</v>
      </c>
      <c r="J9123" t="s">
        <v>13</v>
      </c>
      <c r="K9123" t="s">
        <v>1563</v>
      </c>
      <c r="L9123" t="s">
        <v>30</v>
      </c>
      <c r="N9123" t="str">
        <f>IF(ISBLANK(Sales[[#This Row],[return]]),"No",Sales[[#This Row],[return]])</f>
        <v>No</v>
      </c>
      <c r="O9123" s="2">
        <v>43368</v>
      </c>
      <c r="P9123" s="8" t="str">
        <f>TEXT(DAY(Sales[[#This Row],[OrderDate]]),"ddd")</f>
        <v>Wed</v>
      </c>
      <c r="Q9123" s="8" t="str">
        <f>TEXT(MONTH(Sales[[#This Row],[ShipDate]])*29,"mmm")</f>
        <v>Oct</v>
      </c>
      <c r="R9123">
        <v>122</v>
      </c>
      <c r="S9123" t="s">
        <v>769</v>
      </c>
      <c r="T9123" t="s">
        <v>28</v>
      </c>
      <c r="U9123">
        <v>90805</v>
      </c>
      <c r="V9123" s="1">
        <v>0</v>
      </c>
      <c r="W9123">
        <v>15</v>
      </c>
      <c r="X9123">
        <v>2</v>
      </c>
      <c r="Y9123">
        <v>30</v>
      </c>
      <c r="AD9123"/>
    </row>
    <row r="9124" spans="1:30" x14ac:dyDescent="0.25">
      <c r="A9124" t="s">
        <v>10</v>
      </c>
      <c r="B9124" s="2">
        <v>43374</v>
      </c>
      <c r="C9124" s="35">
        <f>YEAR(Sales[[#This Row],[ShipDate]])</f>
        <v>2018</v>
      </c>
      <c r="D9124" t="s">
        <v>36</v>
      </c>
      <c r="E9124" t="s">
        <v>18</v>
      </c>
      <c r="F9124" t="s">
        <v>59</v>
      </c>
      <c r="G9124" t="s">
        <v>25</v>
      </c>
      <c r="H9124" t="s">
        <v>553</v>
      </c>
      <c r="I9124" t="s">
        <v>32</v>
      </c>
      <c r="J9124" t="s">
        <v>13</v>
      </c>
      <c r="K9124" t="s">
        <v>1563</v>
      </c>
      <c r="L9124" t="s">
        <v>30</v>
      </c>
      <c r="N9124" t="str">
        <f>IF(ISBLANK(Sales[[#This Row],[return]]),"No",Sales[[#This Row],[return]])</f>
        <v>No</v>
      </c>
      <c r="O9124" s="2">
        <v>43368</v>
      </c>
      <c r="P9124" s="8" t="str">
        <f>TEXT(DAY(Sales[[#This Row],[OrderDate]]),"ddd")</f>
        <v>Wed</v>
      </c>
      <c r="Q9124" s="8" t="str">
        <f>TEXT(MONTH(Sales[[#This Row],[ShipDate]])*29,"mmm")</f>
        <v>Oct</v>
      </c>
      <c r="R9124">
        <v>128</v>
      </c>
      <c r="S9124" t="s">
        <v>3244</v>
      </c>
      <c r="T9124" t="s">
        <v>28</v>
      </c>
      <c r="U9124">
        <v>90805</v>
      </c>
      <c r="V9124" s="1">
        <v>0</v>
      </c>
      <c r="W9124">
        <v>5</v>
      </c>
      <c r="X9124">
        <v>5</v>
      </c>
      <c r="Y9124">
        <v>11</v>
      </c>
      <c r="AD9124"/>
    </row>
    <row r="9125" spans="1:30" x14ac:dyDescent="0.25">
      <c r="A9125" t="s">
        <v>10</v>
      </c>
      <c r="B9125" s="2">
        <v>43374</v>
      </c>
      <c r="C9125" s="35">
        <f>YEAR(Sales[[#This Row],[ShipDate]])</f>
        <v>2018</v>
      </c>
      <c r="D9125" t="s">
        <v>36</v>
      </c>
      <c r="E9125" t="s">
        <v>18</v>
      </c>
      <c r="F9125" t="s">
        <v>574</v>
      </c>
      <c r="G9125" t="s">
        <v>46</v>
      </c>
      <c r="H9125" t="s">
        <v>553</v>
      </c>
      <c r="I9125" t="s">
        <v>32</v>
      </c>
      <c r="J9125" t="s">
        <v>13</v>
      </c>
      <c r="K9125" t="s">
        <v>1563</v>
      </c>
      <c r="L9125" t="s">
        <v>30</v>
      </c>
      <c r="N9125" t="str">
        <f>IF(ISBLANK(Sales[[#This Row],[return]]),"No",Sales[[#This Row],[return]])</f>
        <v>No</v>
      </c>
      <c r="O9125" s="2">
        <v>43368</v>
      </c>
      <c r="P9125" s="8" t="str">
        <f>TEXT(DAY(Sales[[#This Row],[OrderDate]]),"ddd")</f>
        <v>Wed</v>
      </c>
      <c r="Q9125" s="8" t="str">
        <f>TEXT(MONTH(Sales[[#This Row],[ShipDate]])*29,"mmm")</f>
        <v>Oct</v>
      </c>
      <c r="R9125">
        <v>402</v>
      </c>
      <c r="S9125" t="s">
        <v>2500</v>
      </c>
      <c r="T9125" t="s">
        <v>28</v>
      </c>
      <c r="U9125">
        <v>90805</v>
      </c>
      <c r="V9125" s="1">
        <v>0.2</v>
      </c>
      <c r="W9125">
        <v>162</v>
      </c>
      <c r="X9125">
        <v>3</v>
      </c>
      <c r="Y9125">
        <v>480</v>
      </c>
      <c r="AD9125"/>
    </row>
    <row r="9126" spans="1:30" x14ac:dyDescent="0.25">
      <c r="A9126" t="s">
        <v>10</v>
      </c>
      <c r="B9126" s="2">
        <v>43374</v>
      </c>
      <c r="C9126" s="35">
        <f>YEAR(Sales[[#This Row],[ShipDate]])</f>
        <v>2018</v>
      </c>
      <c r="D9126" t="s">
        <v>36</v>
      </c>
      <c r="E9126" t="s">
        <v>18</v>
      </c>
      <c r="F9126" t="s">
        <v>48</v>
      </c>
      <c r="G9126" t="s">
        <v>46</v>
      </c>
      <c r="H9126" t="s">
        <v>553</v>
      </c>
      <c r="I9126" t="s">
        <v>32</v>
      </c>
      <c r="J9126" t="s">
        <v>13</v>
      </c>
      <c r="K9126" t="s">
        <v>1563</v>
      </c>
      <c r="L9126" t="s">
        <v>30</v>
      </c>
      <c r="N9126" t="str">
        <f>IF(ISBLANK(Sales[[#This Row],[return]]),"No",Sales[[#This Row],[return]])</f>
        <v>No</v>
      </c>
      <c r="O9126" s="2">
        <v>43368</v>
      </c>
      <c r="P9126" s="8" t="str">
        <f>TEXT(DAY(Sales[[#This Row],[OrderDate]]),"ddd")</f>
        <v>Wed</v>
      </c>
      <c r="Q9126" s="8" t="str">
        <f>TEXT(MONTH(Sales[[#This Row],[ShipDate]])*29,"mmm")</f>
        <v>Oct</v>
      </c>
      <c r="R9126">
        <v>1460</v>
      </c>
      <c r="S9126" t="s">
        <v>2518</v>
      </c>
      <c r="T9126" t="s">
        <v>28</v>
      </c>
      <c r="U9126">
        <v>90805</v>
      </c>
      <c r="V9126" s="1">
        <v>0.2</v>
      </c>
      <c r="W9126">
        <v>4</v>
      </c>
      <c r="X9126">
        <v>8</v>
      </c>
      <c r="Y9126">
        <v>45</v>
      </c>
      <c r="AD9126"/>
    </row>
    <row r="9127" spans="1:30" x14ac:dyDescent="0.25">
      <c r="A9127" t="s">
        <v>24</v>
      </c>
      <c r="B9127" s="2">
        <v>43414</v>
      </c>
      <c r="C9127" s="35">
        <f>YEAR(Sales[[#This Row],[ShipDate]])</f>
        <v>2018</v>
      </c>
      <c r="D9127" t="s">
        <v>19</v>
      </c>
      <c r="E9127" t="s">
        <v>69</v>
      </c>
      <c r="F9127" t="s">
        <v>23</v>
      </c>
      <c r="G9127" t="s">
        <v>11</v>
      </c>
      <c r="H9127" t="s">
        <v>26</v>
      </c>
      <c r="I9127" t="s">
        <v>32</v>
      </c>
      <c r="J9127" t="s">
        <v>13</v>
      </c>
      <c r="K9127" t="s">
        <v>275</v>
      </c>
      <c r="L9127" t="s">
        <v>30</v>
      </c>
      <c r="N9127" t="str">
        <f>IF(ISBLANK(Sales[[#This Row],[return]]),"No",Sales[[#This Row],[return]])</f>
        <v>No</v>
      </c>
      <c r="O9127" s="2">
        <v>43410</v>
      </c>
      <c r="P9127" s="8" t="str">
        <f>TEXT(DAY(Sales[[#This Row],[OrderDate]]),"ddd")</f>
        <v>Fri</v>
      </c>
      <c r="Q9127" s="8" t="str">
        <f>TEXT(MONTH(Sales[[#This Row],[ShipDate]])*29,"mmm")</f>
        <v>Nov</v>
      </c>
      <c r="R9127">
        <v>769</v>
      </c>
      <c r="S9127" t="s">
        <v>276</v>
      </c>
      <c r="T9127" t="s">
        <v>28</v>
      </c>
      <c r="U9127">
        <v>90004</v>
      </c>
      <c r="V9127" s="1">
        <v>0.2</v>
      </c>
      <c r="W9127">
        <v>-9</v>
      </c>
      <c r="X9127">
        <v>2</v>
      </c>
      <c r="Y9127">
        <v>81</v>
      </c>
      <c r="AD9127"/>
    </row>
    <row r="9128" spans="1:30" x14ac:dyDescent="0.25">
      <c r="A9128" t="s">
        <v>24</v>
      </c>
      <c r="B9128" s="2">
        <v>43414</v>
      </c>
      <c r="C9128" s="35">
        <f>YEAR(Sales[[#This Row],[ShipDate]])</f>
        <v>2018</v>
      </c>
      <c r="D9128" t="s">
        <v>19</v>
      </c>
      <c r="E9128" t="s">
        <v>69</v>
      </c>
      <c r="F9128" t="s">
        <v>43</v>
      </c>
      <c r="G9128" t="s">
        <v>11</v>
      </c>
      <c r="H9128" t="s">
        <v>26</v>
      </c>
      <c r="I9128" t="s">
        <v>32</v>
      </c>
      <c r="J9128" t="s">
        <v>13</v>
      </c>
      <c r="K9128" t="s">
        <v>275</v>
      </c>
      <c r="L9128" t="s">
        <v>30</v>
      </c>
      <c r="N9128" t="str">
        <f>IF(ISBLANK(Sales[[#This Row],[return]]),"No",Sales[[#This Row],[return]])</f>
        <v>No</v>
      </c>
      <c r="O9128" s="2">
        <v>43410</v>
      </c>
      <c r="P9128" s="8" t="str">
        <f>TEXT(DAY(Sales[[#This Row],[OrderDate]]),"ddd")</f>
        <v>Fri</v>
      </c>
      <c r="Q9128" s="8" t="str">
        <f>TEXT(MONTH(Sales[[#This Row],[ShipDate]])*29,"mmm")</f>
        <v>Nov</v>
      </c>
      <c r="R9128">
        <v>559</v>
      </c>
      <c r="S9128" t="s">
        <v>277</v>
      </c>
      <c r="T9128" t="s">
        <v>28</v>
      </c>
      <c r="U9128">
        <v>90004</v>
      </c>
      <c r="V9128" s="1">
        <v>0</v>
      </c>
      <c r="W9128">
        <v>26</v>
      </c>
      <c r="X9128">
        <v>3</v>
      </c>
      <c r="Y9128">
        <v>239</v>
      </c>
      <c r="AD9128"/>
    </row>
    <row r="9129" spans="1:30" x14ac:dyDescent="0.25">
      <c r="A9129" t="s">
        <v>10</v>
      </c>
      <c r="B9129" s="2">
        <v>43282</v>
      </c>
      <c r="C9129" s="35">
        <f>YEAR(Sales[[#This Row],[ShipDate]])</f>
        <v>2018</v>
      </c>
      <c r="D9129" t="s">
        <v>607</v>
      </c>
      <c r="E9129" t="s">
        <v>69</v>
      </c>
      <c r="F9129" t="s">
        <v>33</v>
      </c>
      <c r="G9129" t="s">
        <v>25</v>
      </c>
      <c r="H9129" t="s">
        <v>146</v>
      </c>
      <c r="I9129" t="s">
        <v>149</v>
      </c>
      <c r="J9129" t="s">
        <v>13</v>
      </c>
      <c r="K9129" t="s">
        <v>2927</v>
      </c>
      <c r="L9129" t="s">
        <v>92</v>
      </c>
      <c r="N9129" t="str">
        <f>IF(ISBLANK(Sales[[#This Row],[return]]),"No",Sales[[#This Row],[return]])</f>
        <v>No</v>
      </c>
      <c r="O9129" s="2">
        <v>43282</v>
      </c>
      <c r="P9129" s="8" t="str">
        <f>TEXT(DAY(Sales[[#This Row],[OrderDate]]),"ddd")</f>
        <v>Sun</v>
      </c>
      <c r="Q9129" s="8" t="str">
        <f>TEXT(MONTH(Sales[[#This Row],[ShipDate]])*29,"mmm")</f>
        <v>Jul</v>
      </c>
      <c r="R9129">
        <v>184</v>
      </c>
      <c r="S9129" t="s">
        <v>2199</v>
      </c>
      <c r="T9129" t="s">
        <v>90</v>
      </c>
      <c r="U9129">
        <v>10009</v>
      </c>
      <c r="V9129" s="1">
        <v>0</v>
      </c>
      <c r="W9129">
        <v>14</v>
      </c>
      <c r="X9129">
        <v>1</v>
      </c>
      <c r="Y9129">
        <v>31</v>
      </c>
      <c r="AD9129"/>
    </row>
    <row r="9130" spans="1:30" x14ac:dyDescent="0.25">
      <c r="A9130" t="s">
        <v>10</v>
      </c>
      <c r="B9130" s="2">
        <v>43282</v>
      </c>
      <c r="C9130" s="35">
        <f>YEAR(Sales[[#This Row],[ShipDate]])</f>
        <v>2018</v>
      </c>
      <c r="D9130" t="s">
        <v>607</v>
      </c>
      <c r="E9130" t="s">
        <v>69</v>
      </c>
      <c r="F9130" t="s">
        <v>59</v>
      </c>
      <c r="G9130" t="s">
        <v>25</v>
      </c>
      <c r="H9130" t="s">
        <v>146</v>
      </c>
      <c r="I9130" t="s">
        <v>149</v>
      </c>
      <c r="J9130" t="s">
        <v>13</v>
      </c>
      <c r="K9130" t="s">
        <v>2927</v>
      </c>
      <c r="L9130" t="s">
        <v>92</v>
      </c>
      <c r="N9130" t="str">
        <f>IF(ISBLANK(Sales[[#This Row],[return]]),"No",Sales[[#This Row],[return]])</f>
        <v>No</v>
      </c>
      <c r="O9130" s="2">
        <v>43282</v>
      </c>
      <c r="P9130" s="8" t="str">
        <f>TEXT(DAY(Sales[[#This Row],[OrderDate]]),"ddd")</f>
        <v>Sun</v>
      </c>
      <c r="Q9130" s="8" t="str">
        <f>TEXT(MONTH(Sales[[#This Row],[ShipDate]])*29,"mmm")</f>
        <v>Jul</v>
      </c>
      <c r="R9130">
        <v>1477</v>
      </c>
      <c r="S9130" t="s">
        <v>315</v>
      </c>
      <c r="T9130" t="s">
        <v>90</v>
      </c>
      <c r="U9130">
        <v>10009</v>
      </c>
      <c r="V9130" s="1">
        <v>0</v>
      </c>
      <c r="W9130">
        <v>34</v>
      </c>
      <c r="X9130">
        <v>9</v>
      </c>
      <c r="Y9130">
        <v>75</v>
      </c>
      <c r="AD9130"/>
    </row>
    <row r="9131" spans="1:30" x14ac:dyDescent="0.25">
      <c r="A9131" t="s">
        <v>10</v>
      </c>
      <c r="B9131" s="2">
        <v>43282</v>
      </c>
      <c r="C9131" s="35">
        <f>YEAR(Sales[[#This Row],[ShipDate]])</f>
        <v>2018</v>
      </c>
      <c r="D9131" t="s">
        <v>607</v>
      </c>
      <c r="E9131" t="s">
        <v>69</v>
      </c>
      <c r="F9131" t="s">
        <v>99</v>
      </c>
      <c r="G9131" t="s">
        <v>46</v>
      </c>
      <c r="H9131" t="s">
        <v>146</v>
      </c>
      <c r="I9131" t="s">
        <v>149</v>
      </c>
      <c r="J9131" t="s">
        <v>13</v>
      </c>
      <c r="K9131" t="s">
        <v>2927</v>
      </c>
      <c r="L9131" t="s">
        <v>92</v>
      </c>
      <c r="N9131" t="str">
        <f>IF(ISBLANK(Sales[[#This Row],[return]]),"No",Sales[[#This Row],[return]])</f>
        <v>No</v>
      </c>
      <c r="O9131" s="2">
        <v>43282</v>
      </c>
      <c r="P9131" s="8" t="str">
        <f>TEXT(DAY(Sales[[#This Row],[OrderDate]]),"ddd")</f>
        <v>Sun</v>
      </c>
      <c r="Q9131" s="8" t="str">
        <f>TEXT(MONTH(Sales[[#This Row],[ShipDate]])*29,"mmm")</f>
        <v>Jul</v>
      </c>
      <c r="R9131">
        <v>962</v>
      </c>
      <c r="S9131" t="s">
        <v>2565</v>
      </c>
      <c r="T9131" t="s">
        <v>90</v>
      </c>
      <c r="U9131">
        <v>10009</v>
      </c>
      <c r="V9131" s="1">
        <v>0</v>
      </c>
      <c r="W9131">
        <v>6</v>
      </c>
      <c r="X9131">
        <v>3</v>
      </c>
      <c r="Y9131">
        <v>31</v>
      </c>
      <c r="AD9131"/>
    </row>
    <row r="9132" spans="1:30" x14ac:dyDescent="0.25">
      <c r="A9132" t="s">
        <v>24</v>
      </c>
      <c r="B9132" s="2">
        <v>43340</v>
      </c>
      <c r="C9132" s="35">
        <f>YEAR(Sales[[#This Row],[ShipDate]])</f>
        <v>2018</v>
      </c>
      <c r="D9132" t="s">
        <v>36</v>
      </c>
      <c r="E9132" t="s">
        <v>31</v>
      </c>
      <c r="F9132" t="s">
        <v>38</v>
      </c>
      <c r="G9132" t="s">
        <v>11</v>
      </c>
      <c r="H9132" t="s">
        <v>26</v>
      </c>
      <c r="I9132" t="s">
        <v>32</v>
      </c>
      <c r="J9132" t="s">
        <v>13</v>
      </c>
      <c r="K9132" t="s">
        <v>2746</v>
      </c>
      <c r="L9132" t="s">
        <v>30</v>
      </c>
      <c r="N9132" t="str">
        <f>IF(ISBLANK(Sales[[#This Row],[return]]),"No",Sales[[#This Row],[return]])</f>
        <v>No</v>
      </c>
      <c r="O9132" s="2">
        <v>43333</v>
      </c>
      <c r="P9132" s="8" t="str">
        <f>TEXT(DAY(Sales[[#This Row],[OrderDate]]),"ddd")</f>
        <v>Sat</v>
      </c>
      <c r="Q9132" s="8" t="str">
        <f>TEXT(MONTH(Sales[[#This Row],[ShipDate]])*29,"mmm")</f>
        <v>Aug</v>
      </c>
      <c r="R9132">
        <v>369</v>
      </c>
      <c r="S9132" t="s">
        <v>1479</v>
      </c>
      <c r="T9132" t="s">
        <v>28</v>
      </c>
      <c r="U9132">
        <v>90004</v>
      </c>
      <c r="V9132" s="1">
        <v>0.2</v>
      </c>
      <c r="W9132">
        <v>180</v>
      </c>
      <c r="X9132">
        <v>9</v>
      </c>
      <c r="Y9132">
        <v>2887</v>
      </c>
      <c r="AD9132"/>
    </row>
    <row r="9133" spans="1:30" x14ac:dyDescent="0.25">
      <c r="A9133" t="s">
        <v>24</v>
      </c>
      <c r="B9133" s="2">
        <v>43340</v>
      </c>
      <c r="C9133" s="35">
        <f>YEAR(Sales[[#This Row],[ShipDate]])</f>
        <v>2018</v>
      </c>
      <c r="D9133" t="s">
        <v>36</v>
      </c>
      <c r="E9133" t="s">
        <v>31</v>
      </c>
      <c r="F9133" t="s">
        <v>59</v>
      </c>
      <c r="G9133" t="s">
        <v>25</v>
      </c>
      <c r="H9133" t="s">
        <v>26</v>
      </c>
      <c r="I9133" t="s">
        <v>32</v>
      </c>
      <c r="J9133" t="s">
        <v>13</v>
      </c>
      <c r="K9133" t="s">
        <v>2746</v>
      </c>
      <c r="L9133" t="s">
        <v>30</v>
      </c>
      <c r="N9133" t="str">
        <f>IF(ISBLANK(Sales[[#This Row],[return]]),"No",Sales[[#This Row],[return]])</f>
        <v>No</v>
      </c>
      <c r="O9133" s="2">
        <v>43333</v>
      </c>
      <c r="P9133" s="8" t="str">
        <f>TEXT(DAY(Sales[[#This Row],[OrderDate]]),"ddd")</f>
        <v>Sat</v>
      </c>
      <c r="Q9133" s="8" t="str">
        <f>TEXT(MONTH(Sales[[#This Row],[ShipDate]])*29,"mmm")</f>
        <v>Aug</v>
      </c>
      <c r="R9133">
        <v>1797</v>
      </c>
      <c r="S9133" t="s">
        <v>1917</v>
      </c>
      <c r="T9133" t="s">
        <v>28</v>
      </c>
      <c r="U9133">
        <v>90004</v>
      </c>
      <c r="V9133" s="1">
        <v>0</v>
      </c>
      <c r="W9133">
        <v>6</v>
      </c>
      <c r="X9133">
        <v>2</v>
      </c>
      <c r="Y9133">
        <v>13</v>
      </c>
      <c r="AD9133"/>
    </row>
    <row r="9134" spans="1:30" x14ac:dyDescent="0.25">
      <c r="A9134" t="s">
        <v>24</v>
      </c>
      <c r="B9134" s="2">
        <v>43340</v>
      </c>
      <c r="C9134" s="35">
        <f>YEAR(Sales[[#This Row],[ShipDate]])</f>
        <v>2018</v>
      </c>
      <c r="D9134" t="s">
        <v>36</v>
      </c>
      <c r="E9134" t="s">
        <v>31</v>
      </c>
      <c r="F9134" t="s">
        <v>59</v>
      </c>
      <c r="G9134" t="s">
        <v>25</v>
      </c>
      <c r="H9134" t="s">
        <v>26</v>
      </c>
      <c r="I9134" t="s">
        <v>32</v>
      </c>
      <c r="J9134" t="s">
        <v>13</v>
      </c>
      <c r="K9134" t="s">
        <v>2746</v>
      </c>
      <c r="L9134" t="s">
        <v>30</v>
      </c>
      <c r="N9134" t="str">
        <f>IF(ISBLANK(Sales[[#This Row],[return]]),"No",Sales[[#This Row],[return]])</f>
        <v>No</v>
      </c>
      <c r="O9134" s="2">
        <v>43333</v>
      </c>
      <c r="P9134" s="8" t="str">
        <f>TEXT(DAY(Sales[[#This Row],[OrderDate]]),"ddd")</f>
        <v>Sat</v>
      </c>
      <c r="Q9134" s="8" t="str">
        <f>TEXT(MONTH(Sales[[#This Row],[ShipDate]])*29,"mmm")</f>
        <v>Aug</v>
      </c>
      <c r="R9134">
        <v>1722</v>
      </c>
      <c r="S9134" t="s">
        <v>2825</v>
      </c>
      <c r="T9134" t="s">
        <v>28</v>
      </c>
      <c r="U9134">
        <v>90004</v>
      </c>
      <c r="V9134" s="1">
        <v>0</v>
      </c>
      <c r="W9134">
        <v>21</v>
      </c>
      <c r="X9134">
        <v>9</v>
      </c>
      <c r="Y9134">
        <v>48</v>
      </c>
      <c r="AD9134"/>
    </row>
    <row r="9135" spans="1:30" x14ac:dyDescent="0.25">
      <c r="A9135" t="s">
        <v>24</v>
      </c>
      <c r="B9135" s="2">
        <v>43340</v>
      </c>
      <c r="C9135" s="35">
        <f>YEAR(Sales[[#This Row],[ShipDate]])</f>
        <v>2018</v>
      </c>
      <c r="D9135" t="s">
        <v>36</v>
      </c>
      <c r="E9135" t="s">
        <v>31</v>
      </c>
      <c r="F9135" t="s">
        <v>50</v>
      </c>
      <c r="G9135" t="s">
        <v>25</v>
      </c>
      <c r="H9135" t="s">
        <v>26</v>
      </c>
      <c r="I9135" t="s">
        <v>32</v>
      </c>
      <c r="J9135" t="s">
        <v>13</v>
      </c>
      <c r="K9135" t="s">
        <v>2746</v>
      </c>
      <c r="L9135" t="s">
        <v>30</v>
      </c>
      <c r="N9135" t="str">
        <f>IF(ISBLANK(Sales[[#This Row],[return]]),"No",Sales[[#This Row],[return]])</f>
        <v>No</v>
      </c>
      <c r="O9135" s="2">
        <v>43333</v>
      </c>
      <c r="P9135" s="8" t="str">
        <f>TEXT(DAY(Sales[[#This Row],[OrderDate]]),"ddd")</f>
        <v>Sat</v>
      </c>
      <c r="Q9135" s="8" t="str">
        <f>TEXT(MONTH(Sales[[#This Row],[ShipDate]])*29,"mmm")</f>
        <v>Aug</v>
      </c>
      <c r="R9135">
        <v>240</v>
      </c>
      <c r="S9135" t="s">
        <v>2076</v>
      </c>
      <c r="T9135" t="s">
        <v>28</v>
      </c>
      <c r="U9135">
        <v>90004</v>
      </c>
      <c r="V9135" s="1">
        <v>0.2</v>
      </c>
      <c r="W9135">
        <v>5</v>
      </c>
      <c r="X9135">
        <v>2</v>
      </c>
      <c r="Y9135">
        <v>13</v>
      </c>
      <c r="AD9135"/>
    </row>
    <row r="9136" spans="1:30" x14ac:dyDescent="0.25">
      <c r="A9136" t="s">
        <v>24</v>
      </c>
      <c r="B9136" s="2">
        <v>43340</v>
      </c>
      <c r="C9136" s="35">
        <f>YEAR(Sales[[#This Row],[ShipDate]])</f>
        <v>2018</v>
      </c>
      <c r="D9136" t="s">
        <v>36</v>
      </c>
      <c r="E9136" t="s">
        <v>31</v>
      </c>
      <c r="F9136" t="s">
        <v>99</v>
      </c>
      <c r="G9136" t="s">
        <v>46</v>
      </c>
      <c r="H9136" t="s">
        <v>26</v>
      </c>
      <c r="I9136" t="s">
        <v>32</v>
      </c>
      <c r="J9136" t="s">
        <v>13</v>
      </c>
      <c r="K9136" t="s">
        <v>2746</v>
      </c>
      <c r="L9136" t="s">
        <v>30</v>
      </c>
      <c r="N9136" t="str">
        <f>IF(ISBLANK(Sales[[#This Row],[return]]),"No",Sales[[#This Row],[return]])</f>
        <v>No</v>
      </c>
      <c r="O9136" s="2">
        <v>43333</v>
      </c>
      <c r="P9136" s="8" t="str">
        <f>TEXT(DAY(Sales[[#This Row],[OrderDate]]),"ddd")</f>
        <v>Sat</v>
      </c>
      <c r="Q9136" s="8" t="str">
        <f>TEXT(MONTH(Sales[[#This Row],[ShipDate]])*29,"mmm")</f>
        <v>Aug</v>
      </c>
      <c r="R9136">
        <v>1014</v>
      </c>
      <c r="S9136" t="s">
        <v>242</v>
      </c>
      <c r="T9136" t="s">
        <v>28</v>
      </c>
      <c r="U9136">
        <v>90004</v>
      </c>
      <c r="V9136" s="1">
        <v>0</v>
      </c>
      <c r="W9136">
        <v>92</v>
      </c>
      <c r="X9136">
        <v>3</v>
      </c>
      <c r="Y9136">
        <v>255</v>
      </c>
      <c r="AD9136"/>
    </row>
    <row r="9137" spans="1:30" x14ac:dyDescent="0.25">
      <c r="A9137" t="s">
        <v>24</v>
      </c>
      <c r="B9137" s="2">
        <v>43340</v>
      </c>
      <c r="C9137" s="35">
        <f>YEAR(Sales[[#This Row],[ShipDate]])</f>
        <v>2018</v>
      </c>
      <c r="D9137" t="s">
        <v>36</v>
      </c>
      <c r="E9137" t="s">
        <v>31</v>
      </c>
      <c r="F9137" t="s">
        <v>48</v>
      </c>
      <c r="G9137" t="s">
        <v>46</v>
      </c>
      <c r="H9137" t="s">
        <v>26</v>
      </c>
      <c r="I9137" t="s">
        <v>32</v>
      </c>
      <c r="J9137" t="s">
        <v>13</v>
      </c>
      <c r="K9137" t="s">
        <v>2746</v>
      </c>
      <c r="L9137" t="s">
        <v>30</v>
      </c>
      <c r="N9137" t="str">
        <f>IF(ISBLANK(Sales[[#This Row],[return]]),"No",Sales[[#This Row],[return]])</f>
        <v>No</v>
      </c>
      <c r="O9137" s="2">
        <v>43333</v>
      </c>
      <c r="P9137" s="8" t="str">
        <f>TEXT(DAY(Sales[[#This Row],[OrderDate]]),"ddd")</f>
        <v>Sat</v>
      </c>
      <c r="Q9137" s="8" t="str">
        <f>TEXT(MONTH(Sales[[#This Row],[ShipDate]])*29,"mmm")</f>
        <v>Aug</v>
      </c>
      <c r="R9137">
        <v>139</v>
      </c>
      <c r="S9137" t="s">
        <v>2546</v>
      </c>
      <c r="T9137" t="s">
        <v>28</v>
      </c>
      <c r="U9137">
        <v>90004</v>
      </c>
      <c r="V9137" s="1">
        <v>0.2</v>
      </c>
      <c r="W9137">
        <v>-8</v>
      </c>
      <c r="X9137">
        <v>2</v>
      </c>
      <c r="Y9137">
        <v>32</v>
      </c>
      <c r="AD9137"/>
    </row>
    <row r="9138" spans="1:30" x14ac:dyDescent="0.25">
      <c r="A9138" t="s">
        <v>24</v>
      </c>
      <c r="B9138" s="2">
        <v>43340</v>
      </c>
      <c r="C9138" s="35">
        <f>YEAR(Sales[[#This Row],[ShipDate]])</f>
        <v>2018</v>
      </c>
      <c r="D9138" t="s">
        <v>36</v>
      </c>
      <c r="E9138" t="s">
        <v>31</v>
      </c>
      <c r="F9138" t="s">
        <v>48</v>
      </c>
      <c r="G9138" t="s">
        <v>46</v>
      </c>
      <c r="H9138" t="s">
        <v>26</v>
      </c>
      <c r="I9138" t="s">
        <v>32</v>
      </c>
      <c r="J9138" t="s">
        <v>13</v>
      </c>
      <c r="K9138" t="s">
        <v>2746</v>
      </c>
      <c r="L9138" t="s">
        <v>30</v>
      </c>
      <c r="N9138" t="str">
        <f>IF(ISBLANK(Sales[[#This Row],[return]]),"No",Sales[[#This Row],[return]])</f>
        <v>No</v>
      </c>
      <c r="O9138" s="2">
        <v>43333</v>
      </c>
      <c r="P9138" s="8" t="str">
        <f>TEXT(DAY(Sales[[#This Row],[OrderDate]]),"ddd")</f>
        <v>Sat</v>
      </c>
      <c r="Q9138" s="8" t="str">
        <f>TEXT(MONTH(Sales[[#This Row],[ShipDate]])*29,"mmm")</f>
        <v>Aug</v>
      </c>
      <c r="R9138">
        <v>1106</v>
      </c>
      <c r="S9138" t="s">
        <v>820</v>
      </c>
      <c r="T9138" t="s">
        <v>28</v>
      </c>
      <c r="U9138">
        <v>90004</v>
      </c>
      <c r="V9138" s="1">
        <v>0.2</v>
      </c>
      <c r="W9138">
        <v>-21</v>
      </c>
      <c r="X9138">
        <v>5</v>
      </c>
      <c r="Y9138">
        <v>92</v>
      </c>
      <c r="AD9138"/>
    </row>
    <row r="9139" spans="1:30" x14ac:dyDescent="0.25">
      <c r="A9139" t="s">
        <v>10</v>
      </c>
      <c r="B9139" s="2">
        <v>43387</v>
      </c>
      <c r="C9139" s="35">
        <f>YEAR(Sales[[#This Row],[ShipDate]])</f>
        <v>2018</v>
      </c>
      <c r="D9139" t="s">
        <v>36</v>
      </c>
      <c r="E9139" t="s">
        <v>31</v>
      </c>
      <c r="F9139" t="s">
        <v>43</v>
      </c>
      <c r="G9139" t="s">
        <v>11</v>
      </c>
      <c r="H9139" t="s">
        <v>107</v>
      </c>
      <c r="I9139" t="s">
        <v>70</v>
      </c>
      <c r="J9139" t="s">
        <v>13</v>
      </c>
      <c r="K9139" t="s">
        <v>2701</v>
      </c>
      <c r="L9139" t="s">
        <v>68</v>
      </c>
      <c r="N9139" t="str">
        <f>IF(ISBLANK(Sales[[#This Row],[return]]),"No",Sales[[#This Row],[return]])</f>
        <v>No</v>
      </c>
      <c r="O9139" s="2">
        <v>43381</v>
      </c>
      <c r="P9139" s="8" t="str">
        <f>TEXT(DAY(Sales[[#This Row],[OrderDate]]),"ddd")</f>
        <v>Sun</v>
      </c>
      <c r="Q9139" s="8" t="str">
        <f>TEXT(MONTH(Sales[[#This Row],[ShipDate]])*29,"mmm")</f>
        <v>Oct</v>
      </c>
      <c r="R9139">
        <v>469</v>
      </c>
      <c r="S9139" t="s">
        <v>1480</v>
      </c>
      <c r="T9139" t="s">
        <v>66</v>
      </c>
      <c r="U9139">
        <v>77070</v>
      </c>
      <c r="V9139" s="1">
        <v>0.6</v>
      </c>
      <c r="W9139">
        <v>-32</v>
      </c>
      <c r="X9139">
        <v>8</v>
      </c>
      <c r="Y9139">
        <v>52</v>
      </c>
      <c r="AD9139"/>
    </row>
    <row r="9140" spans="1:30" x14ac:dyDescent="0.25">
      <c r="A9140" t="s">
        <v>40</v>
      </c>
      <c r="B9140" s="2">
        <v>43435</v>
      </c>
      <c r="C9140" s="35">
        <f>YEAR(Sales[[#This Row],[ShipDate]])</f>
        <v>2018</v>
      </c>
      <c r="D9140" t="s">
        <v>36</v>
      </c>
      <c r="E9140" t="s">
        <v>18</v>
      </c>
      <c r="F9140" t="s">
        <v>48</v>
      </c>
      <c r="G9140" t="s">
        <v>46</v>
      </c>
      <c r="H9140" t="s">
        <v>88</v>
      </c>
      <c r="I9140" t="s">
        <v>93</v>
      </c>
      <c r="J9140" t="s">
        <v>13</v>
      </c>
      <c r="K9140" t="s">
        <v>1234</v>
      </c>
      <c r="L9140" t="s">
        <v>92</v>
      </c>
      <c r="N9140" t="str">
        <f>IF(ISBLANK(Sales[[#This Row],[return]]),"No",Sales[[#This Row],[return]])</f>
        <v>No</v>
      </c>
      <c r="O9140" s="2">
        <v>43430</v>
      </c>
      <c r="P9140" s="8" t="str">
        <f>TEXT(DAY(Sales[[#This Row],[OrderDate]]),"ddd")</f>
        <v>Thu</v>
      </c>
      <c r="Q9140" s="8" t="str">
        <f>TEXT(MONTH(Sales[[#This Row],[ShipDate]])*29,"mmm")</f>
        <v>Dec</v>
      </c>
      <c r="R9140">
        <v>1100</v>
      </c>
      <c r="S9140" t="s">
        <v>2486</v>
      </c>
      <c r="T9140" t="s">
        <v>90</v>
      </c>
      <c r="U9140">
        <v>19134</v>
      </c>
      <c r="V9140" s="1">
        <v>0.4</v>
      </c>
      <c r="W9140">
        <v>-115</v>
      </c>
      <c r="X9140">
        <v>3</v>
      </c>
      <c r="Y9140">
        <v>495</v>
      </c>
      <c r="AD9140"/>
    </row>
    <row r="9141" spans="1:30" x14ac:dyDescent="0.25">
      <c r="A9141" t="s">
        <v>10</v>
      </c>
      <c r="B9141" s="2">
        <v>43455</v>
      </c>
      <c r="C9141" s="35">
        <f>YEAR(Sales[[#This Row],[ShipDate]])</f>
        <v>2018</v>
      </c>
      <c r="D9141" t="s">
        <v>36</v>
      </c>
      <c r="E9141" t="s">
        <v>69</v>
      </c>
      <c r="F9141" t="s">
        <v>38</v>
      </c>
      <c r="G9141" t="s">
        <v>11</v>
      </c>
      <c r="H9141" t="s">
        <v>171</v>
      </c>
      <c r="I9141" t="s">
        <v>216</v>
      </c>
      <c r="J9141" t="s">
        <v>13</v>
      </c>
      <c r="K9141" t="s">
        <v>2939</v>
      </c>
      <c r="L9141" t="s">
        <v>30</v>
      </c>
      <c r="N9141" t="str">
        <f>IF(ISBLANK(Sales[[#This Row],[return]]),"No",Sales[[#This Row],[return]])</f>
        <v>No</v>
      </c>
      <c r="O9141" s="2">
        <v>43449</v>
      </c>
      <c r="P9141" s="8" t="str">
        <f>TEXT(DAY(Sales[[#This Row],[OrderDate]]),"ddd")</f>
        <v>Sun</v>
      </c>
      <c r="Q9141" s="8" t="str">
        <f>TEXT(MONTH(Sales[[#This Row],[ShipDate]])*29,"mmm")</f>
        <v>Dec</v>
      </c>
      <c r="R9141">
        <v>370</v>
      </c>
      <c r="S9141" t="s">
        <v>439</v>
      </c>
      <c r="T9141" t="s">
        <v>28</v>
      </c>
      <c r="U9141">
        <v>97477</v>
      </c>
      <c r="V9141" s="1">
        <v>0.5</v>
      </c>
      <c r="W9141">
        <v>-305</v>
      </c>
      <c r="X9141">
        <v>3</v>
      </c>
      <c r="Y9141">
        <v>564</v>
      </c>
      <c r="AD9141"/>
    </row>
    <row r="9142" spans="1:30" x14ac:dyDescent="0.25">
      <c r="A9142" t="s">
        <v>10</v>
      </c>
      <c r="B9142" s="2">
        <v>43455</v>
      </c>
      <c r="C9142" s="35">
        <f>YEAR(Sales[[#This Row],[ShipDate]])</f>
        <v>2018</v>
      </c>
      <c r="D9142" t="s">
        <v>36</v>
      </c>
      <c r="E9142" t="s">
        <v>69</v>
      </c>
      <c r="F9142" t="s">
        <v>52</v>
      </c>
      <c r="G9142" t="s">
        <v>25</v>
      </c>
      <c r="H9142" t="s">
        <v>171</v>
      </c>
      <c r="I9142" t="s">
        <v>216</v>
      </c>
      <c r="J9142" t="s">
        <v>13</v>
      </c>
      <c r="K9142" t="s">
        <v>2939</v>
      </c>
      <c r="L9142" t="s">
        <v>30</v>
      </c>
      <c r="N9142" t="str">
        <f>IF(ISBLANK(Sales[[#This Row],[return]]),"No",Sales[[#This Row],[return]])</f>
        <v>No</v>
      </c>
      <c r="O9142" s="2">
        <v>43449</v>
      </c>
      <c r="P9142" s="8" t="str">
        <f>TEXT(DAY(Sales[[#This Row],[OrderDate]]),"ddd")</f>
        <v>Sun</v>
      </c>
      <c r="Q9142" s="8" t="str">
        <f>TEXT(MONTH(Sales[[#This Row],[ShipDate]])*29,"mmm")</f>
        <v>Dec</v>
      </c>
      <c r="R9142">
        <v>286</v>
      </c>
      <c r="S9142" t="s">
        <v>2023</v>
      </c>
      <c r="T9142" t="s">
        <v>28</v>
      </c>
      <c r="U9142">
        <v>97477</v>
      </c>
      <c r="V9142" s="1">
        <v>0.2</v>
      </c>
      <c r="W9142">
        <v>9</v>
      </c>
      <c r="X9142">
        <v>2</v>
      </c>
      <c r="Y9142">
        <v>87</v>
      </c>
      <c r="AD9142"/>
    </row>
    <row r="9143" spans="1:30" x14ac:dyDescent="0.25">
      <c r="A9143" t="s">
        <v>40</v>
      </c>
      <c r="B9143" s="2">
        <v>43343</v>
      </c>
      <c r="C9143" s="35">
        <f>YEAR(Sales[[#This Row],[ShipDate]])</f>
        <v>2018</v>
      </c>
      <c r="D9143" t="s">
        <v>36</v>
      </c>
      <c r="E9143" t="s">
        <v>31</v>
      </c>
      <c r="F9143" t="s">
        <v>99</v>
      </c>
      <c r="G9143" t="s">
        <v>46</v>
      </c>
      <c r="H9143" t="s">
        <v>146</v>
      </c>
      <c r="I9143" t="s">
        <v>149</v>
      </c>
      <c r="J9143" t="s">
        <v>13</v>
      </c>
      <c r="K9143" t="s">
        <v>462</v>
      </c>
      <c r="L9143" t="s">
        <v>92</v>
      </c>
      <c r="M9143" t="s">
        <v>82</v>
      </c>
      <c r="N9143" t="str">
        <f>IF(ISBLANK(Sales[[#This Row],[return]]),"No",Sales[[#This Row],[return]])</f>
        <v>Yes</v>
      </c>
      <c r="O9143" s="2">
        <v>43338</v>
      </c>
      <c r="P9143" s="8" t="str">
        <f>TEXT(DAY(Sales[[#This Row],[OrderDate]]),"ddd")</f>
        <v>Thu</v>
      </c>
      <c r="Q9143" s="8" t="str">
        <f>TEXT(MONTH(Sales[[#This Row],[ShipDate]])*29,"mmm")</f>
        <v>Aug</v>
      </c>
      <c r="R9143">
        <v>1273</v>
      </c>
      <c r="S9143" t="s">
        <v>2376</v>
      </c>
      <c r="T9143" t="s">
        <v>90</v>
      </c>
      <c r="U9143">
        <v>10035</v>
      </c>
      <c r="V9143" s="1">
        <v>0</v>
      </c>
      <c r="W9143">
        <v>87</v>
      </c>
      <c r="X9143">
        <v>5</v>
      </c>
      <c r="Y9143">
        <v>250</v>
      </c>
      <c r="AD9143"/>
    </row>
    <row r="9144" spans="1:30" x14ac:dyDescent="0.25">
      <c r="A9144" t="s">
        <v>40</v>
      </c>
      <c r="B9144" s="2">
        <v>43343</v>
      </c>
      <c r="C9144" s="35">
        <f>YEAR(Sales[[#This Row],[ShipDate]])</f>
        <v>2018</v>
      </c>
      <c r="D9144" t="s">
        <v>36</v>
      </c>
      <c r="E9144" t="s">
        <v>31</v>
      </c>
      <c r="F9144" t="s">
        <v>48</v>
      </c>
      <c r="G9144" t="s">
        <v>46</v>
      </c>
      <c r="H9144" t="s">
        <v>146</v>
      </c>
      <c r="I9144" t="s">
        <v>149</v>
      </c>
      <c r="J9144" t="s">
        <v>13</v>
      </c>
      <c r="K9144" t="s">
        <v>462</v>
      </c>
      <c r="L9144" t="s">
        <v>92</v>
      </c>
      <c r="M9144" t="s">
        <v>82</v>
      </c>
      <c r="N9144" t="str">
        <f>IF(ISBLANK(Sales[[#This Row],[return]]),"No",Sales[[#This Row],[return]])</f>
        <v>Yes</v>
      </c>
      <c r="O9144" s="2">
        <v>43338</v>
      </c>
      <c r="P9144" s="8" t="str">
        <f>TEXT(DAY(Sales[[#This Row],[OrderDate]]),"ddd")</f>
        <v>Thu</v>
      </c>
      <c r="Q9144" s="8" t="str">
        <f>TEXT(MONTH(Sales[[#This Row],[ShipDate]])*29,"mmm")</f>
        <v>Aug</v>
      </c>
      <c r="R9144">
        <v>1401</v>
      </c>
      <c r="S9144" t="s">
        <v>2459</v>
      </c>
      <c r="T9144" t="s">
        <v>90</v>
      </c>
      <c r="U9144">
        <v>10035</v>
      </c>
      <c r="V9144" s="1">
        <v>0</v>
      </c>
      <c r="W9144">
        <v>8</v>
      </c>
      <c r="X9144">
        <v>6</v>
      </c>
      <c r="Y9144">
        <v>33</v>
      </c>
      <c r="AD9144"/>
    </row>
    <row r="9145" spans="1:30" x14ac:dyDescent="0.25">
      <c r="A9145" t="s">
        <v>24</v>
      </c>
      <c r="B9145" s="2">
        <v>43431</v>
      </c>
      <c r="C9145" s="35">
        <f>YEAR(Sales[[#This Row],[ShipDate]])</f>
        <v>2018</v>
      </c>
      <c r="D9145" t="s">
        <v>36</v>
      </c>
      <c r="E9145" t="s">
        <v>31</v>
      </c>
      <c r="F9145" t="s">
        <v>23</v>
      </c>
      <c r="G9145" t="s">
        <v>11</v>
      </c>
      <c r="H9145" t="s">
        <v>107</v>
      </c>
      <c r="I9145" t="s">
        <v>70</v>
      </c>
      <c r="J9145" t="s">
        <v>13</v>
      </c>
      <c r="K9145" t="s">
        <v>2670</v>
      </c>
      <c r="L9145" t="s">
        <v>68</v>
      </c>
      <c r="N9145" t="str">
        <f>IF(ISBLANK(Sales[[#This Row],[return]]),"No",Sales[[#This Row],[return]])</f>
        <v>No</v>
      </c>
      <c r="O9145" s="2">
        <v>43424</v>
      </c>
      <c r="P9145" s="8" t="str">
        <f>TEXT(DAY(Sales[[#This Row],[OrderDate]]),"ddd")</f>
        <v>Fri</v>
      </c>
      <c r="Q9145" s="8" t="str">
        <f>TEXT(MONTH(Sales[[#This Row],[ShipDate]])*29,"mmm")</f>
        <v>Nov</v>
      </c>
      <c r="R9145">
        <v>773</v>
      </c>
      <c r="S9145" t="s">
        <v>3110</v>
      </c>
      <c r="T9145" t="s">
        <v>66</v>
      </c>
      <c r="U9145">
        <v>77095</v>
      </c>
      <c r="V9145" s="1">
        <v>0.3</v>
      </c>
      <c r="W9145">
        <v>-77</v>
      </c>
      <c r="X9145">
        <v>5</v>
      </c>
      <c r="Y9145">
        <v>318</v>
      </c>
      <c r="AD9145"/>
    </row>
    <row r="9146" spans="1:30" x14ac:dyDescent="0.25">
      <c r="A9146" t="s">
        <v>24</v>
      </c>
      <c r="B9146" s="2">
        <v>43431</v>
      </c>
      <c r="C9146" s="35">
        <f>YEAR(Sales[[#This Row],[ShipDate]])</f>
        <v>2018</v>
      </c>
      <c r="D9146" t="s">
        <v>36</v>
      </c>
      <c r="E9146" t="s">
        <v>31</v>
      </c>
      <c r="F9146" t="s">
        <v>43</v>
      </c>
      <c r="G9146" t="s">
        <v>11</v>
      </c>
      <c r="H9146" t="s">
        <v>107</v>
      </c>
      <c r="I9146" t="s">
        <v>70</v>
      </c>
      <c r="J9146" t="s">
        <v>13</v>
      </c>
      <c r="K9146" t="s">
        <v>2670</v>
      </c>
      <c r="L9146" t="s">
        <v>68</v>
      </c>
      <c r="N9146" t="str">
        <f>IF(ISBLANK(Sales[[#This Row],[return]]),"No",Sales[[#This Row],[return]])</f>
        <v>No</v>
      </c>
      <c r="O9146" s="2">
        <v>43424</v>
      </c>
      <c r="P9146" s="8" t="str">
        <f>TEXT(DAY(Sales[[#This Row],[OrderDate]]),"ddd")</f>
        <v>Fri</v>
      </c>
      <c r="Q9146" s="8" t="str">
        <f>TEXT(MONTH(Sales[[#This Row],[ShipDate]])*29,"mmm")</f>
        <v>Nov</v>
      </c>
      <c r="R9146">
        <v>592</v>
      </c>
      <c r="S9146" t="s">
        <v>602</v>
      </c>
      <c r="T9146" t="s">
        <v>66</v>
      </c>
      <c r="U9146">
        <v>77095</v>
      </c>
      <c r="V9146" s="1">
        <v>0.6</v>
      </c>
      <c r="W9146">
        <v>-3</v>
      </c>
      <c r="X9146">
        <v>3</v>
      </c>
      <c r="Y9146">
        <v>7</v>
      </c>
      <c r="AD9146"/>
    </row>
    <row r="9147" spans="1:30" x14ac:dyDescent="0.25">
      <c r="A9147" t="s">
        <v>24</v>
      </c>
      <c r="B9147" s="2">
        <v>43431</v>
      </c>
      <c r="C9147" s="35">
        <f>YEAR(Sales[[#This Row],[ShipDate]])</f>
        <v>2018</v>
      </c>
      <c r="D9147" t="s">
        <v>36</v>
      </c>
      <c r="E9147" t="s">
        <v>31</v>
      </c>
      <c r="F9147" t="s">
        <v>48</v>
      </c>
      <c r="G9147" t="s">
        <v>46</v>
      </c>
      <c r="H9147" t="s">
        <v>107</v>
      </c>
      <c r="I9147" t="s">
        <v>70</v>
      </c>
      <c r="J9147" t="s">
        <v>13</v>
      </c>
      <c r="K9147" t="s">
        <v>2670</v>
      </c>
      <c r="L9147" t="s">
        <v>68</v>
      </c>
      <c r="N9147" t="str">
        <f>IF(ISBLANK(Sales[[#This Row],[return]]),"No",Sales[[#This Row],[return]])</f>
        <v>No</v>
      </c>
      <c r="O9147" s="2">
        <v>43424</v>
      </c>
      <c r="P9147" s="8" t="str">
        <f>TEXT(DAY(Sales[[#This Row],[OrderDate]]),"ddd")</f>
        <v>Fri</v>
      </c>
      <c r="Q9147" s="8" t="str">
        <f>TEXT(MONTH(Sales[[#This Row],[ShipDate]])*29,"mmm")</f>
        <v>Nov</v>
      </c>
      <c r="R9147">
        <v>1400</v>
      </c>
      <c r="S9147" t="s">
        <v>2467</v>
      </c>
      <c r="T9147" t="s">
        <v>66</v>
      </c>
      <c r="U9147">
        <v>77095</v>
      </c>
      <c r="V9147" s="1">
        <v>0.2</v>
      </c>
      <c r="W9147">
        <v>46</v>
      </c>
      <c r="X9147">
        <v>7</v>
      </c>
      <c r="Y9147">
        <v>123</v>
      </c>
      <c r="AD9147"/>
    </row>
    <row r="9148" spans="1:30" x14ac:dyDescent="0.25">
      <c r="A9148" t="s">
        <v>10</v>
      </c>
      <c r="B9148" s="2">
        <v>43317</v>
      </c>
      <c r="C9148" s="35">
        <f>YEAR(Sales[[#This Row],[ShipDate]])</f>
        <v>2018</v>
      </c>
      <c r="D9148" t="s">
        <v>113</v>
      </c>
      <c r="E9148" t="s">
        <v>18</v>
      </c>
      <c r="F9148" t="s">
        <v>50</v>
      </c>
      <c r="G9148" t="s">
        <v>25</v>
      </c>
      <c r="H9148" t="s">
        <v>645</v>
      </c>
      <c r="I9148" t="s">
        <v>120</v>
      </c>
      <c r="J9148" t="s">
        <v>13</v>
      </c>
      <c r="K9148" t="s">
        <v>1007</v>
      </c>
      <c r="L9148" t="s">
        <v>68</v>
      </c>
      <c r="N9148" t="str">
        <f>IF(ISBLANK(Sales[[#This Row],[return]]),"No",Sales[[#This Row],[return]])</f>
        <v>No</v>
      </c>
      <c r="O9148" s="2">
        <v>43316</v>
      </c>
      <c r="P9148" s="8" t="str">
        <f>TEXT(DAY(Sales[[#This Row],[OrderDate]]),"ddd")</f>
        <v>Wed</v>
      </c>
      <c r="Q9148" s="8" t="str">
        <f>TEXT(MONTH(Sales[[#This Row],[ShipDate]])*29,"mmm")</f>
        <v>Aug</v>
      </c>
      <c r="R9148">
        <v>902</v>
      </c>
      <c r="S9148" t="s">
        <v>1678</v>
      </c>
      <c r="T9148" t="s">
        <v>66</v>
      </c>
      <c r="U9148">
        <v>61604</v>
      </c>
      <c r="V9148" s="1">
        <v>0.8</v>
      </c>
      <c r="W9148">
        <v>-7</v>
      </c>
      <c r="X9148">
        <v>5</v>
      </c>
      <c r="Y9148">
        <v>4</v>
      </c>
      <c r="AD9148"/>
    </row>
    <row r="9149" spans="1:30" x14ac:dyDescent="0.25">
      <c r="A9149" t="s">
        <v>24</v>
      </c>
      <c r="B9149" s="2">
        <v>43256</v>
      </c>
      <c r="C9149" s="35">
        <f>YEAR(Sales[[#This Row],[ShipDate]])</f>
        <v>2018</v>
      </c>
      <c r="D9149" t="s">
        <v>113</v>
      </c>
      <c r="E9149" t="s">
        <v>31</v>
      </c>
      <c r="F9149" t="s">
        <v>39</v>
      </c>
      <c r="G9149" t="s">
        <v>25</v>
      </c>
      <c r="H9149" t="s">
        <v>88</v>
      </c>
      <c r="I9149" t="s">
        <v>93</v>
      </c>
      <c r="J9149" t="s">
        <v>13</v>
      </c>
      <c r="K9149" t="s">
        <v>2760</v>
      </c>
      <c r="L9149" t="s">
        <v>92</v>
      </c>
      <c r="N9149" t="str">
        <f>IF(ISBLANK(Sales[[#This Row],[return]]),"No",Sales[[#This Row],[return]])</f>
        <v>No</v>
      </c>
      <c r="O9149" s="2">
        <v>43253</v>
      </c>
      <c r="P9149" s="8" t="str">
        <f>TEXT(DAY(Sales[[#This Row],[OrderDate]]),"ddd")</f>
        <v>Mon</v>
      </c>
      <c r="Q9149" s="8" t="str">
        <f>TEXT(MONTH(Sales[[#This Row],[ShipDate]])*29,"mmm")</f>
        <v>Jun</v>
      </c>
      <c r="R9149">
        <v>418</v>
      </c>
      <c r="S9149" t="s">
        <v>817</v>
      </c>
      <c r="T9149" t="s">
        <v>90</v>
      </c>
      <c r="U9149">
        <v>19120</v>
      </c>
      <c r="V9149" s="1">
        <v>0.2</v>
      </c>
      <c r="W9149">
        <v>-13</v>
      </c>
      <c r="X9149">
        <v>1</v>
      </c>
      <c r="Y9149">
        <v>65</v>
      </c>
      <c r="AD9149"/>
    </row>
    <row r="9150" spans="1:30" x14ac:dyDescent="0.25">
      <c r="A9150" t="s">
        <v>40</v>
      </c>
      <c r="B9150" s="2">
        <v>43363</v>
      </c>
      <c r="C9150" s="35">
        <f>YEAR(Sales[[#This Row],[ShipDate]])</f>
        <v>2018</v>
      </c>
      <c r="D9150" t="s">
        <v>36</v>
      </c>
      <c r="E9150" t="s">
        <v>18</v>
      </c>
      <c r="F9150" t="s">
        <v>59</v>
      </c>
      <c r="G9150" t="s">
        <v>25</v>
      </c>
      <c r="H9150" t="s">
        <v>60</v>
      </c>
      <c r="I9150" t="s">
        <v>63</v>
      </c>
      <c r="J9150" t="s">
        <v>13</v>
      </c>
      <c r="K9150" t="s">
        <v>991</v>
      </c>
      <c r="L9150" t="s">
        <v>30</v>
      </c>
      <c r="N9150" t="str">
        <f>IF(ISBLANK(Sales[[#This Row],[return]]),"No",Sales[[#This Row],[return]])</f>
        <v>No</v>
      </c>
      <c r="O9150" s="2">
        <v>43358</v>
      </c>
      <c r="P9150" s="8" t="str">
        <f>TEXT(DAY(Sales[[#This Row],[OrderDate]]),"ddd")</f>
        <v>Sun</v>
      </c>
      <c r="Q9150" s="8" t="str">
        <f>TEXT(MONTH(Sales[[#This Row],[ShipDate]])*29,"mmm")</f>
        <v>Sep</v>
      </c>
      <c r="R9150">
        <v>1572</v>
      </c>
      <c r="S9150" t="s">
        <v>3265</v>
      </c>
      <c r="T9150" t="s">
        <v>28</v>
      </c>
      <c r="U9150">
        <v>98105</v>
      </c>
      <c r="V9150" s="1">
        <v>0</v>
      </c>
      <c r="W9150">
        <v>10</v>
      </c>
      <c r="X9150">
        <v>5</v>
      </c>
      <c r="Y9150">
        <v>21</v>
      </c>
      <c r="AD9150"/>
    </row>
    <row r="9151" spans="1:30" x14ac:dyDescent="0.25">
      <c r="A9151" t="s">
        <v>40</v>
      </c>
      <c r="B9151" s="2">
        <v>43363</v>
      </c>
      <c r="C9151" s="35">
        <f>YEAR(Sales[[#This Row],[ShipDate]])</f>
        <v>2018</v>
      </c>
      <c r="D9151" t="s">
        <v>36</v>
      </c>
      <c r="E9151" t="s">
        <v>18</v>
      </c>
      <c r="F9151" t="s">
        <v>50</v>
      </c>
      <c r="G9151" t="s">
        <v>25</v>
      </c>
      <c r="H9151" t="s">
        <v>60</v>
      </c>
      <c r="I9151" t="s">
        <v>63</v>
      </c>
      <c r="J9151" t="s">
        <v>13</v>
      </c>
      <c r="K9151" t="s">
        <v>991</v>
      </c>
      <c r="L9151" t="s">
        <v>30</v>
      </c>
      <c r="N9151" t="str">
        <f>IF(ISBLANK(Sales[[#This Row],[return]]),"No",Sales[[#This Row],[return]])</f>
        <v>No</v>
      </c>
      <c r="O9151" s="2">
        <v>43358</v>
      </c>
      <c r="P9151" s="8" t="str">
        <f>TEXT(DAY(Sales[[#This Row],[OrderDate]]),"ddd")</f>
        <v>Sun</v>
      </c>
      <c r="Q9151" s="8" t="str">
        <f>TEXT(MONTH(Sales[[#This Row],[ShipDate]])*29,"mmm")</f>
        <v>Sep</v>
      </c>
      <c r="R9151">
        <v>414</v>
      </c>
      <c r="S9151" t="s">
        <v>935</v>
      </c>
      <c r="T9151" t="s">
        <v>28</v>
      </c>
      <c r="U9151">
        <v>98105</v>
      </c>
      <c r="V9151" s="1">
        <v>0.2</v>
      </c>
      <c r="W9151">
        <v>16</v>
      </c>
      <c r="X9151">
        <v>7</v>
      </c>
      <c r="Y9151">
        <v>49</v>
      </c>
      <c r="AD9151"/>
    </row>
    <row r="9152" spans="1:30" x14ac:dyDescent="0.25">
      <c r="A9152" t="s">
        <v>40</v>
      </c>
      <c r="B9152" s="2">
        <v>43174</v>
      </c>
      <c r="C9152" s="35">
        <f>YEAR(Sales[[#This Row],[ShipDate]])</f>
        <v>2018</v>
      </c>
      <c r="D9152" t="s">
        <v>36</v>
      </c>
      <c r="E9152" t="s">
        <v>18</v>
      </c>
      <c r="F9152" t="s">
        <v>38</v>
      </c>
      <c r="G9152" t="s">
        <v>11</v>
      </c>
      <c r="H9152" t="s">
        <v>1351</v>
      </c>
      <c r="I9152" t="s">
        <v>389</v>
      </c>
      <c r="J9152" t="s">
        <v>13</v>
      </c>
      <c r="K9152" t="s">
        <v>1540</v>
      </c>
      <c r="L9152" t="s">
        <v>92</v>
      </c>
      <c r="N9152" t="str">
        <f>IF(ISBLANK(Sales[[#This Row],[return]]),"No",Sales[[#This Row],[return]])</f>
        <v>No</v>
      </c>
      <c r="O9152" s="2">
        <v>43170</v>
      </c>
      <c r="P9152" s="8" t="str">
        <f>TEXT(DAY(Sales[[#This Row],[OrderDate]]),"ddd")</f>
        <v>Wed</v>
      </c>
      <c r="Q9152" s="8" t="str">
        <f>TEXT(MONTH(Sales[[#This Row],[ShipDate]])*29,"mmm")</f>
        <v>Mar</v>
      </c>
      <c r="R9152">
        <v>429</v>
      </c>
      <c r="S9152" t="s">
        <v>1073</v>
      </c>
      <c r="T9152" t="s">
        <v>90</v>
      </c>
      <c r="U9152">
        <v>8360</v>
      </c>
      <c r="V9152" s="1">
        <v>0.3</v>
      </c>
      <c r="W9152">
        <v>-31</v>
      </c>
      <c r="X9152">
        <v>2</v>
      </c>
      <c r="Y9152">
        <v>244</v>
      </c>
      <c r="AD9152"/>
    </row>
    <row r="9153" spans="1:30" x14ac:dyDescent="0.25">
      <c r="A9153" t="s">
        <v>40</v>
      </c>
      <c r="B9153" s="2">
        <v>43384</v>
      </c>
      <c r="C9153" s="35">
        <f>YEAR(Sales[[#This Row],[ShipDate]])</f>
        <v>2018</v>
      </c>
      <c r="D9153" t="s">
        <v>19</v>
      </c>
      <c r="E9153" t="s">
        <v>31</v>
      </c>
      <c r="F9153" t="s">
        <v>43</v>
      </c>
      <c r="G9153" t="s">
        <v>11</v>
      </c>
      <c r="H9153" t="s">
        <v>88</v>
      </c>
      <c r="I9153" t="s">
        <v>93</v>
      </c>
      <c r="J9153" t="s">
        <v>13</v>
      </c>
      <c r="K9153" t="s">
        <v>981</v>
      </c>
      <c r="L9153" t="s">
        <v>92</v>
      </c>
      <c r="N9153" t="str">
        <f>IF(ISBLANK(Sales[[#This Row],[return]]),"No",Sales[[#This Row],[return]])</f>
        <v>No</v>
      </c>
      <c r="O9153" s="2">
        <v>43382</v>
      </c>
      <c r="P9153" s="8" t="str">
        <f>TEXT(DAY(Sales[[#This Row],[OrderDate]]),"ddd")</f>
        <v>Mon</v>
      </c>
      <c r="Q9153" s="8" t="str">
        <f>TEXT(MONTH(Sales[[#This Row],[ShipDate]])*29,"mmm")</f>
        <v>Oct</v>
      </c>
      <c r="R9153">
        <v>1044</v>
      </c>
      <c r="S9153" t="s">
        <v>1011</v>
      </c>
      <c r="T9153" t="s">
        <v>90</v>
      </c>
      <c r="U9153">
        <v>19143</v>
      </c>
      <c r="V9153" s="1">
        <v>0.2</v>
      </c>
      <c r="W9153">
        <v>-25</v>
      </c>
      <c r="X9153">
        <v>4</v>
      </c>
      <c r="Y9153">
        <v>333</v>
      </c>
      <c r="AD9153"/>
    </row>
    <row r="9154" spans="1:30" x14ac:dyDescent="0.25">
      <c r="A9154" t="s">
        <v>40</v>
      </c>
      <c r="B9154" s="2">
        <v>43384</v>
      </c>
      <c r="C9154" s="35">
        <f>YEAR(Sales[[#This Row],[ShipDate]])</f>
        <v>2018</v>
      </c>
      <c r="D9154" t="s">
        <v>19</v>
      </c>
      <c r="E9154" t="s">
        <v>31</v>
      </c>
      <c r="F9154" t="s">
        <v>59</v>
      </c>
      <c r="G9154" t="s">
        <v>25</v>
      </c>
      <c r="H9154" t="s">
        <v>88</v>
      </c>
      <c r="I9154" t="s">
        <v>93</v>
      </c>
      <c r="J9154" t="s">
        <v>13</v>
      </c>
      <c r="K9154" t="s">
        <v>981</v>
      </c>
      <c r="L9154" t="s">
        <v>92</v>
      </c>
      <c r="N9154" t="str">
        <f>IF(ISBLANK(Sales[[#This Row],[return]]),"No",Sales[[#This Row],[return]])</f>
        <v>No</v>
      </c>
      <c r="O9154" s="2">
        <v>43382</v>
      </c>
      <c r="P9154" s="8" t="str">
        <f>TEXT(DAY(Sales[[#This Row],[OrderDate]]),"ddd")</f>
        <v>Mon</v>
      </c>
      <c r="Q9154" s="8" t="str">
        <f>TEXT(MONTH(Sales[[#This Row],[ShipDate]])*29,"mmm")</f>
        <v>Oct</v>
      </c>
      <c r="R9154">
        <v>1743</v>
      </c>
      <c r="S9154" t="s">
        <v>1955</v>
      </c>
      <c r="T9154" t="s">
        <v>90</v>
      </c>
      <c r="U9154">
        <v>19143</v>
      </c>
      <c r="V9154" s="1">
        <v>0.2</v>
      </c>
      <c r="W9154">
        <v>6</v>
      </c>
      <c r="X9154">
        <v>4</v>
      </c>
      <c r="Y9154">
        <v>19</v>
      </c>
      <c r="AD9154"/>
    </row>
    <row r="9155" spans="1:30" x14ac:dyDescent="0.25">
      <c r="A9155" t="s">
        <v>40</v>
      </c>
      <c r="B9155" s="2">
        <v>43370</v>
      </c>
      <c r="C9155" s="35">
        <f>YEAR(Sales[[#This Row],[ShipDate]])</f>
        <v>2018</v>
      </c>
      <c r="D9155" t="s">
        <v>36</v>
      </c>
      <c r="E9155" t="s">
        <v>31</v>
      </c>
      <c r="F9155" t="s">
        <v>43</v>
      </c>
      <c r="G9155" t="s">
        <v>11</v>
      </c>
      <c r="H9155" t="s">
        <v>368</v>
      </c>
      <c r="I9155" t="s">
        <v>252</v>
      </c>
      <c r="J9155" t="s">
        <v>13</v>
      </c>
      <c r="K9155" t="s">
        <v>512</v>
      </c>
      <c r="L9155" t="s">
        <v>92</v>
      </c>
      <c r="N9155" t="str">
        <f>IF(ISBLANK(Sales[[#This Row],[return]]),"No",Sales[[#This Row],[return]])</f>
        <v>No</v>
      </c>
      <c r="O9155" s="2">
        <v>43366</v>
      </c>
      <c r="P9155" s="8" t="str">
        <f>TEXT(DAY(Sales[[#This Row],[OrderDate]]),"ddd")</f>
        <v>Mon</v>
      </c>
      <c r="Q9155" s="8" t="str">
        <f>TEXT(MONTH(Sales[[#This Row],[ShipDate]])*29,"mmm")</f>
        <v>Sep</v>
      </c>
      <c r="R9155">
        <v>1367</v>
      </c>
      <c r="S9155" t="s">
        <v>3187</v>
      </c>
      <c r="T9155" t="s">
        <v>90</v>
      </c>
      <c r="U9155">
        <v>45014</v>
      </c>
      <c r="V9155" s="1">
        <v>0.2</v>
      </c>
      <c r="W9155">
        <v>-27</v>
      </c>
      <c r="X9155">
        <v>6</v>
      </c>
      <c r="Y9155">
        <v>533</v>
      </c>
      <c r="AD9155"/>
    </row>
    <row r="9156" spans="1:30" x14ac:dyDescent="0.25">
      <c r="A9156" t="s">
        <v>40</v>
      </c>
      <c r="B9156" s="2">
        <v>43370</v>
      </c>
      <c r="C9156" s="35">
        <f>YEAR(Sales[[#This Row],[ShipDate]])</f>
        <v>2018</v>
      </c>
      <c r="D9156" t="s">
        <v>36</v>
      </c>
      <c r="E9156" t="s">
        <v>31</v>
      </c>
      <c r="F9156" t="s">
        <v>45</v>
      </c>
      <c r="G9156" t="s">
        <v>25</v>
      </c>
      <c r="H9156" t="s">
        <v>368</v>
      </c>
      <c r="I9156" t="s">
        <v>252</v>
      </c>
      <c r="J9156" t="s">
        <v>13</v>
      </c>
      <c r="K9156" t="s">
        <v>512</v>
      </c>
      <c r="L9156" t="s">
        <v>92</v>
      </c>
      <c r="N9156" t="str">
        <f>IF(ISBLANK(Sales[[#This Row],[return]]),"No",Sales[[#This Row],[return]])</f>
        <v>No</v>
      </c>
      <c r="O9156" s="2">
        <v>43366</v>
      </c>
      <c r="P9156" s="8" t="str">
        <f>TEXT(DAY(Sales[[#This Row],[OrderDate]]),"ddd")</f>
        <v>Mon</v>
      </c>
      <c r="Q9156" s="8" t="str">
        <f>TEXT(MONTH(Sales[[#This Row],[ShipDate]])*29,"mmm")</f>
        <v>Sep</v>
      </c>
      <c r="R9156">
        <v>527</v>
      </c>
      <c r="S9156" t="s">
        <v>2285</v>
      </c>
      <c r="T9156" t="s">
        <v>90</v>
      </c>
      <c r="U9156">
        <v>45014</v>
      </c>
      <c r="V9156" s="1">
        <v>0.2</v>
      </c>
      <c r="W9156">
        <v>0</v>
      </c>
      <c r="X9156">
        <v>2</v>
      </c>
      <c r="Y9156">
        <v>5</v>
      </c>
      <c r="AD9156"/>
    </row>
    <row r="9157" spans="1:30" x14ac:dyDescent="0.25">
      <c r="A9157" t="s">
        <v>40</v>
      </c>
      <c r="B9157" s="2">
        <v>43465</v>
      </c>
      <c r="C9157" s="35">
        <f>YEAR(Sales[[#This Row],[ShipDate]])</f>
        <v>2018</v>
      </c>
      <c r="D9157" t="s">
        <v>36</v>
      </c>
      <c r="E9157" t="s">
        <v>69</v>
      </c>
      <c r="F9157" t="s">
        <v>33</v>
      </c>
      <c r="G9157" t="s">
        <v>25</v>
      </c>
      <c r="H9157" t="s">
        <v>1288</v>
      </c>
      <c r="I9157" t="s">
        <v>32</v>
      </c>
      <c r="J9157" t="s">
        <v>13</v>
      </c>
      <c r="K9157" t="s">
        <v>2935</v>
      </c>
      <c r="L9157" t="s">
        <v>30</v>
      </c>
      <c r="N9157" t="str">
        <f>IF(ISBLANK(Sales[[#This Row],[return]]),"No",Sales[[#This Row],[return]])</f>
        <v>No</v>
      </c>
      <c r="O9157" s="2">
        <v>43461</v>
      </c>
      <c r="P9157" s="8" t="str">
        <f>TEXT(DAY(Sales[[#This Row],[OrderDate]]),"ddd")</f>
        <v>Fri</v>
      </c>
      <c r="Q9157" s="8" t="str">
        <f>TEXT(MONTH(Sales[[#This Row],[ShipDate]])*29,"mmm")</f>
        <v>Dec</v>
      </c>
      <c r="R9157">
        <v>243</v>
      </c>
      <c r="S9157" t="s">
        <v>1641</v>
      </c>
      <c r="T9157" t="s">
        <v>28</v>
      </c>
      <c r="U9157">
        <v>92704</v>
      </c>
      <c r="V9157" s="1">
        <v>0</v>
      </c>
      <c r="W9157">
        <v>10</v>
      </c>
      <c r="X9157">
        <v>7</v>
      </c>
      <c r="Y9157">
        <v>20</v>
      </c>
      <c r="AD9157"/>
    </row>
    <row r="9158" spans="1:30" x14ac:dyDescent="0.25">
      <c r="A9158" t="s">
        <v>24</v>
      </c>
      <c r="B9158" s="2">
        <v>43447</v>
      </c>
      <c r="C9158" s="35">
        <f>YEAR(Sales[[#This Row],[ShipDate]])</f>
        <v>2018</v>
      </c>
      <c r="D9158" t="s">
        <v>19</v>
      </c>
      <c r="E9158" t="s">
        <v>31</v>
      </c>
      <c r="F9158" t="s">
        <v>290</v>
      </c>
      <c r="G9158" t="s">
        <v>25</v>
      </c>
      <c r="H9158" t="s">
        <v>164</v>
      </c>
      <c r="I9158" t="s">
        <v>120</v>
      </c>
      <c r="J9158" t="s">
        <v>13</v>
      </c>
      <c r="K9158" t="s">
        <v>2743</v>
      </c>
      <c r="L9158" t="s">
        <v>68</v>
      </c>
      <c r="N9158" t="str">
        <f>IF(ISBLANK(Sales[[#This Row],[return]]),"No",Sales[[#This Row],[return]])</f>
        <v>No</v>
      </c>
      <c r="O9158" s="2">
        <v>43443</v>
      </c>
      <c r="P9158" s="8" t="str">
        <f>TEXT(DAY(Sales[[#This Row],[OrderDate]]),"ddd")</f>
        <v>Mon</v>
      </c>
      <c r="Q9158" s="8" t="str">
        <f>TEXT(MONTH(Sales[[#This Row],[ShipDate]])*29,"mmm")</f>
        <v>Dec</v>
      </c>
      <c r="R9158">
        <v>82</v>
      </c>
      <c r="S9158" t="s">
        <v>2212</v>
      </c>
      <c r="T9158" t="s">
        <v>66</v>
      </c>
      <c r="U9158">
        <v>60610</v>
      </c>
      <c r="V9158" s="1">
        <v>0.2</v>
      </c>
      <c r="W9158">
        <v>2</v>
      </c>
      <c r="X9158">
        <v>3</v>
      </c>
      <c r="Y9158">
        <v>21</v>
      </c>
      <c r="AD9158"/>
    </row>
    <row r="9159" spans="1:30" x14ac:dyDescent="0.25">
      <c r="A9159" t="s">
        <v>24</v>
      </c>
      <c r="B9159" s="2">
        <v>43447</v>
      </c>
      <c r="C9159" s="35">
        <f>YEAR(Sales[[#This Row],[ShipDate]])</f>
        <v>2018</v>
      </c>
      <c r="D9159" t="s">
        <v>19</v>
      </c>
      <c r="E9159" t="s">
        <v>31</v>
      </c>
      <c r="F9159" t="s">
        <v>52</v>
      </c>
      <c r="G9159" t="s">
        <v>25</v>
      </c>
      <c r="H9159" t="s">
        <v>164</v>
      </c>
      <c r="I9159" t="s">
        <v>120</v>
      </c>
      <c r="J9159" t="s">
        <v>13</v>
      </c>
      <c r="K9159" t="s">
        <v>2743</v>
      </c>
      <c r="L9159" t="s">
        <v>68</v>
      </c>
      <c r="N9159" t="str">
        <f>IF(ISBLANK(Sales[[#This Row],[return]]),"No",Sales[[#This Row],[return]])</f>
        <v>No</v>
      </c>
      <c r="O9159" s="2">
        <v>43443</v>
      </c>
      <c r="P9159" s="8" t="str">
        <f>TEXT(DAY(Sales[[#This Row],[OrderDate]]),"ddd")</f>
        <v>Mon</v>
      </c>
      <c r="Q9159" s="8" t="str">
        <f>TEXT(MONTH(Sales[[#This Row],[ShipDate]])*29,"mmm")</f>
        <v>Dec</v>
      </c>
      <c r="R9159">
        <v>287</v>
      </c>
      <c r="S9159" t="s">
        <v>1802</v>
      </c>
      <c r="T9159" t="s">
        <v>66</v>
      </c>
      <c r="U9159">
        <v>60610</v>
      </c>
      <c r="V9159" s="1">
        <v>0.8</v>
      </c>
      <c r="W9159">
        <v>-12</v>
      </c>
      <c r="X9159">
        <v>2</v>
      </c>
      <c r="Y9159">
        <v>4</v>
      </c>
      <c r="AD9159"/>
    </row>
    <row r="9160" spans="1:30" x14ac:dyDescent="0.25">
      <c r="A9160" t="s">
        <v>24</v>
      </c>
      <c r="B9160" s="2">
        <v>43447</v>
      </c>
      <c r="C9160" s="35">
        <f>YEAR(Sales[[#This Row],[ShipDate]])</f>
        <v>2018</v>
      </c>
      <c r="D9160" t="s">
        <v>19</v>
      </c>
      <c r="E9160" t="s">
        <v>31</v>
      </c>
      <c r="F9160" t="s">
        <v>99</v>
      </c>
      <c r="G9160" t="s">
        <v>46</v>
      </c>
      <c r="H9160" t="s">
        <v>164</v>
      </c>
      <c r="I9160" t="s">
        <v>120</v>
      </c>
      <c r="J9160" t="s">
        <v>13</v>
      </c>
      <c r="K9160" t="s">
        <v>2743</v>
      </c>
      <c r="L9160" t="s">
        <v>68</v>
      </c>
      <c r="N9160" t="str">
        <f>IF(ISBLANK(Sales[[#This Row],[return]]),"No",Sales[[#This Row],[return]])</f>
        <v>No</v>
      </c>
      <c r="O9160" s="2">
        <v>43443</v>
      </c>
      <c r="P9160" s="8" t="str">
        <f>TEXT(DAY(Sales[[#This Row],[OrderDate]]),"ddd")</f>
        <v>Mon</v>
      </c>
      <c r="Q9160" s="8" t="str">
        <f>TEXT(MONTH(Sales[[#This Row],[ShipDate]])*29,"mmm")</f>
        <v>Dec</v>
      </c>
      <c r="R9160">
        <v>969</v>
      </c>
      <c r="S9160" t="s">
        <v>2537</v>
      </c>
      <c r="T9160" t="s">
        <v>66</v>
      </c>
      <c r="U9160">
        <v>60610</v>
      </c>
      <c r="V9160" s="1">
        <v>0.2</v>
      </c>
      <c r="W9160">
        <v>-1</v>
      </c>
      <c r="X9160">
        <v>4</v>
      </c>
      <c r="Y9160">
        <v>19</v>
      </c>
      <c r="AD9160"/>
    </row>
    <row r="9161" spans="1:30" x14ac:dyDescent="0.25">
      <c r="A9161" t="s">
        <v>40</v>
      </c>
      <c r="B9161" s="2">
        <v>43295</v>
      </c>
      <c r="C9161" s="35">
        <f>YEAR(Sales[[#This Row],[ShipDate]])</f>
        <v>2018</v>
      </c>
      <c r="D9161" t="s">
        <v>36</v>
      </c>
      <c r="E9161" t="s">
        <v>18</v>
      </c>
      <c r="F9161" t="s">
        <v>39</v>
      </c>
      <c r="G9161" t="s">
        <v>25</v>
      </c>
      <c r="H9161" t="s">
        <v>399</v>
      </c>
      <c r="I9161" t="s">
        <v>70</v>
      </c>
      <c r="J9161" t="s">
        <v>13</v>
      </c>
      <c r="K9161" t="s">
        <v>455</v>
      </c>
      <c r="L9161" t="s">
        <v>68</v>
      </c>
      <c r="M9161" t="s">
        <v>82</v>
      </c>
      <c r="N9161" t="str">
        <f>IF(ISBLANK(Sales[[#This Row],[return]]),"No",Sales[[#This Row],[return]])</f>
        <v>Yes</v>
      </c>
      <c r="O9161" s="2">
        <v>43291</v>
      </c>
      <c r="P9161" s="8" t="str">
        <f>TEXT(DAY(Sales[[#This Row],[OrderDate]]),"ddd")</f>
        <v>Tue</v>
      </c>
      <c r="Q9161" s="8" t="str">
        <f>TEXT(MONTH(Sales[[#This Row],[ShipDate]])*29,"mmm")</f>
        <v>Jul</v>
      </c>
      <c r="R9161">
        <v>660</v>
      </c>
      <c r="S9161" t="s">
        <v>763</v>
      </c>
      <c r="T9161" t="s">
        <v>66</v>
      </c>
      <c r="U9161">
        <v>75081</v>
      </c>
      <c r="V9161" s="1">
        <v>0.2</v>
      </c>
      <c r="W9161">
        <v>-34</v>
      </c>
      <c r="X9161">
        <v>3</v>
      </c>
      <c r="Y9161">
        <v>338</v>
      </c>
      <c r="AD9161"/>
    </row>
    <row r="9162" spans="1:30" x14ac:dyDescent="0.25">
      <c r="A9162" t="s">
        <v>40</v>
      </c>
      <c r="B9162" s="2">
        <v>43295</v>
      </c>
      <c r="C9162" s="35">
        <f>YEAR(Sales[[#This Row],[ShipDate]])</f>
        <v>2018</v>
      </c>
      <c r="D9162" t="s">
        <v>36</v>
      </c>
      <c r="E9162" t="s">
        <v>18</v>
      </c>
      <c r="F9162" t="s">
        <v>45</v>
      </c>
      <c r="G9162" t="s">
        <v>25</v>
      </c>
      <c r="H9162" t="s">
        <v>399</v>
      </c>
      <c r="I9162" t="s">
        <v>70</v>
      </c>
      <c r="J9162" t="s">
        <v>13</v>
      </c>
      <c r="K9162" t="s">
        <v>455</v>
      </c>
      <c r="L9162" t="s">
        <v>68</v>
      </c>
      <c r="M9162" t="s">
        <v>82</v>
      </c>
      <c r="N9162" t="str">
        <f>IF(ISBLANK(Sales[[#This Row],[return]]),"No",Sales[[#This Row],[return]])</f>
        <v>Yes</v>
      </c>
      <c r="O9162" s="2">
        <v>43291</v>
      </c>
      <c r="P9162" s="8" t="str">
        <f>TEXT(DAY(Sales[[#This Row],[OrderDate]]),"ddd")</f>
        <v>Tue</v>
      </c>
      <c r="Q9162" s="8" t="str">
        <f>TEXT(MONTH(Sales[[#This Row],[ShipDate]])*29,"mmm")</f>
        <v>Jul</v>
      </c>
      <c r="R9162">
        <v>357</v>
      </c>
      <c r="S9162" t="s">
        <v>530</v>
      </c>
      <c r="T9162" t="s">
        <v>66</v>
      </c>
      <c r="U9162">
        <v>75081</v>
      </c>
      <c r="V9162" s="1">
        <v>0.2</v>
      </c>
      <c r="W9162">
        <v>17</v>
      </c>
      <c r="X9162">
        <v>4</v>
      </c>
      <c r="Y9162">
        <v>154</v>
      </c>
      <c r="AD9162"/>
    </row>
    <row r="9163" spans="1:30" x14ac:dyDescent="0.25">
      <c r="A9163" t="s">
        <v>40</v>
      </c>
      <c r="B9163" s="2">
        <v>43413</v>
      </c>
      <c r="C9163" s="35">
        <f>YEAR(Sales[[#This Row],[ShipDate]])</f>
        <v>2018</v>
      </c>
      <c r="D9163" t="s">
        <v>36</v>
      </c>
      <c r="E9163" t="s">
        <v>18</v>
      </c>
      <c r="F9163" t="s">
        <v>38</v>
      </c>
      <c r="G9163" t="s">
        <v>11</v>
      </c>
      <c r="H9163" t="s">
        <v>107</v>
      </c>
      <c r="I9163" t="s">
        <v>70</v>
      </c>
      <c r="J9163" t="s">
        <v>13</v>
      </c>
      <c r="K9163" t="s">
        <v>840</v>
      </c>
      <c r="L9163" t="s">
        <v>68</v>
      </c>
      <c r="N9163" t="str">
        <f>IF(ISBLANK(Sales[[#This Row],[return]]),"No",Sales[[#This Row],[return]])</f>
        <v>No</v>
      </c>
      <c r="O9163" s="2">
        <v>43409</v>
      </c>
      <c r="P9163" s="8" t="str">
        <f>TEXT(DAY(Sales[[#This Row],[OrderDate]]),"ddd")</f>
        <v>Thu</v>
      </c>
      <c r="Q9163" s="8" t="str">
        <f>TEXT(MONTH(Sales[[#This Row],[ShipDate]])*29,"mmm")</f>
        <v>Nov</v>
      </c>
      <c r="R9163">
        <v>974</v>
      </c>
      <c r="S9163" t="s">
        <v>1023</v>
      </c>
      <c r="T9163" t="s">
        <v>66</v>
      </c>
      <c r="U9163">
        <v>77036</v>
      </c>
      <c r="V9163" s="1">
        <v>0.3</v>
      </c>
      <c r="W9163">
        <v>-160</v>
      </c>
      <c r="X9163">
        <v>8</v>
      </c>
      <c r="Y9163">
        <v>863</v>
      </c>
      <c r="AD9163"/>
    </row>
    <row r="9164" spans="1:30" x14ac:dyDescent="0.25">
      <c r="A9164" t="s">
        <v>40</v>
      </c>
      <c r="B9164" s="2">
        <v>43413</v>
      </c>
      <c r="C9164" s="35">
        <f>YEAR(Sales[[#This Row],[ShipDate]])</f>
        <v>2018</v>
      </c>
      <c r="D9164" t="s">
        <v>36</v>
      </c>
      <c r="E9164" t="s">
        <v>18</v>
      </c>
      <c r="F9164" t="s">
        <v>21</v>
      </c>
      <c r="G9164" t="s">
        <v>11</v>
      </c>
      <c r="H9164" t="s">
        <v>107</v>
      </c>
      <c r="I9164" t="s">
        <v>70</v>
      </c>
      <c r="J9164" t="s">
        <v>13</v>
      </c>
      <c r="K9164" t="s">
        <v>840</v>
      </c>
      <c r="L9164" t="s">
        <v>68</v>
      </c>
      <c r="N9164" t="str">
        <f>IF(ISBLANK(Sales[[#This Row],[return]]),"No",Sales[[#This Row],[return]])</f>
        <v>No</v>
      </c>
      <c r="O9164" s="2">
        <v>43409</v>
      </c>
      <c r="P9164" s="8" t="str">
        <f>TEXT(DAY(Sales[[#This Row],[OrderDate]]),"ddd")</f>
        <v>Thu</v>
      </c>
      <c r="Q9164" s="8" t="str">
        <f>TEXT(MONTH(Sales[[#This Row],[ShipDate]])*29,"mmm")</f>
        <v>Nov</v>
      </c>
      <c r="R9164">
        <v>1228</v>
      </c>
      <c r="S9164" t="s">
        <v>3111</v>
      </c>
      <c r="T9164" t="s">
        <v>66</v>
      </c>
      <c r="U9164">
        <v>77036</v>
      </c>
      <c r="V9164" s="1">
        <v>0.32</v>
      </c>
      <c r="W9164">
        <v>-225</v>
      </c>
      <c r="X9164">
        <v>7</v>
      </c>
      <c r="Y9164">
        <v>957</v>
      </c>
      <c r="AD9164"/>
    </row>
    <row r="9165" spans="1:30" x14ac:dyDescent="0.25">
      <c r="A9165" t="s">
        <v>40</v>
      </c>
      <c r="B9165" s="2">
        <v>43413</v>
      </c>
      <c r="C9165" s="35">
        <f>YEAR(Sales[[#This Row],[ShipDate]])</f>
        <v>2018</v>
      </c>
      <c r="D9165" t="s">
        <v>36</v>
      </c>
      <c r="E9165" t="s">
        <v>18</v>
      </c>
      <c r="F9165" t="s">
        <v>50</v>
      </c>
      <c r="G9165" t="s">
        <v>25</v>
      </c>
      <c r="H9165" t="s">
        <v>107</v>
      </c>
      <c r="I9165" t="s">
        <v>70</v>
      </c>
      <c r="J9165" t="s">
        <v>13</v>
      </c>
      <c r="K9165" t="s">
        <v>840</v>
      </c>
      <c r="L9165" t="s">
        <v>68</v>
      </c>
      <c r="N9165" t="str">
        <f>IF(ISBLANK(Sales[[#This Row],[return]]),"No",Sales[[#This Row],[return]])</f>
        <v>No</v>
      </c>
      <c r="O9165" s="2">
        <v>43409</v>
      </c>
      <c r="P9165" s="8" t="str">
        <f>TEXT(DAY(Sales[[#This Row],[OrderDate]]),"ddd")</f>
        <v>Thu</v>
      </c>
      <c r="Q9165" s="8" t="str">
        <f>TEXT(MONTH(Sales[[#This Row],[ShipDate]])*29,"mmm")</f>
        <v>Nov</v>
      </c>
      <c r="R9165">
        <v>1310</v>
      </c>
      <c r="S9165" t="s">
        <v>952</v>
      </c>
      <c r="T9165" t="s">
        <v>66</v>
      </c>
      <c r="U9165">
        <v>77036</v>
      </c>
      <c r="V9165" s="1">
        <v>0.8</v>
      </c>
      <c r="W9165">
        <v>-20</v>
      </c>
      <c r="X9165">
        <v>3</v>
      </c>
      <c r="Y9165">
        <v>13</v>
      </c>
      <c r="AD9165"/>
    </row>
    <row r="9166" spans="1:30" x14ac:dyDescent="0.25">
      <c r="A9166" t="s">
        <v>40</v>
      </c>
      <c r="B9166" s="2">
        <v>43413</v>
      </c>
      <c r="C9166" s="35">
        <f>YEAR(Sales[[#This Row],[ShipDate]])</f>
        <v>2018</v>
      </c>
      <c r="D9166" t="s">
        <v>36</v>
      </c>
      <c r="E9166" t="s">
        <v>18</v>
      </c>
      <c r="F9166" t="s">
        <v>50</v>
      </c>
      <c r="G9166" t="s">
        <v>25</v>
      </c>
      <c r="H9166" t="s">
        <v>107</v>
      </c>
      <c r="I9166" t="s">
        <v>70</v>
      </c>
      <c r="J9166" t="s">
        <v>13</v>
      </c>
      <c r="K9166" t="s">
        <v>840</v>
      </c>
      <c r="L9166" t="s">
        <v>68</v>
      </c>
      <c r="N9166" t="str">
        <f>IF(ISBLANK(Sales[[#This Row],[return]]),"No",Sales[[#This Row],[return]])</f>
        <v>No</v>
      </c>
      <c r="O9166" s="2">
        <v>43409</v>
      </c>
      <c r="P9166" s="8" t="str">
        <f>TEXT(DAY(Sales[[#This Row],[OrderDate]]),"ddd")</f>
        <v>Thu</v>
      </c>
      <c r="Q9166" s="8" t="str">
        <f>TEXT(MONTH(Sales[[#This Row],[ShipDate]])*29,"mmm")</f>
        <v>Nov</v>
      </c>
      <c r="R9166">
        <v>1519</v>
      </c>
      <c r="S9166" t="s">
        <v>572</v>
      </c>
      <c r="T9166" t="s">
        <v>66</v>
      </c>
      <c r="U9166">
        <v>77036</v>
      </c>
      <c r="V9166" s="1">
        <v>0.8</v>
      </c>
      <c r="W9166">
        <v>-6</v>
      </c>
      <c r="X9166">
        <v>3</v>
      </c>
      <c r="Y9166">
        <v>4</v>
      </c>
      <c r="AD9166"/>
    </row>
    <row r="9167" spans="1:30" x14ac:dyDescent="0.25">
      <c r="A9167" t="s">
        <v>40</v>
      </c>
      <c r="B9167" s="2">
        <v>43413</v>
      </c>
      <c r="C9167" s="35">
        <f>YEAR(Sales[[#This Row],[ShipDate]])</f>
        <v>2018</v>
      </c>
      <c r="D9167" t="s">
        <v>36</v>
      </c>
      <c r="E9167" t="s">
        <v>18</v>
      </c>
      <c r="F9167" t="s">
        <v>99</v>
      </c>
      <c r="G9167" t="s">
        <v>46</v>
      </c>
      <c r="H9167" t="s">
        <v>107</v>
      </c>
      <c r="I9167" t="s">
        <v>70</v>
      </c>
      <c r="J9167" t="s">
        <v>13</v>
      </c>
      <c r="K9167" t="s">
        <v>840</v>
      </c>
      <c r="L9167" t="s">
        <v>68</v>
      </c>
      <c r="N9167" t="str">
        <f>IF(ISBLANK(Sales[[#This Row],[return]]),"No",Sales[[#This Row],[return]])</f>
        <v>No</v>
      </c>
      <c r="O9167" s="2">
        <v>43409</v>
      </c>
      <c r="P9167" s="8" t="str">
        <f>TEXT(DAY(Sales[[#This Row],[OrderDate]]),"ddd")</f>
        <v>Thu</v>
      </c>
      <c r="Q9167" s="8" t="str">
        <f>TEXT(MONTH(Sales[[#This Row],[ShipDate]])*29,"mmm")</f>
        <v>Nov</v>
      </c>
      <c r="R9167">
        <v>1030</v>
      </c>
      <c r="S9167" t="s">
        <v>2507</v>
      </c>
      <c r="T9167" t="s">
        <v>66</v>
      </c>
      <c r="U9167">
        <v>77036</v>
      </c>
      <c r="V9167" s="1">
        <v>0.2</v>
      </c>
      <c r="W9167">
        <v>45</v>
      </c>
      <c r="X9167">
        <v>5</v>
      </c>
      <c r="Y9167">
        <v>172</v>
      </c>
      <c r="AD9167"/>
    </row>
    <row r="9168" spans="1:30" x14ac:dyDescent="0.25">
      <c r="A9168" t="s">
        <v>40</v>
      </c>
      <c r="B9168" s="2">
        <v>43435</v>
      </c>
      <c r="C9168" s="35">
        <f>YEAR(Sales[[#This Row],[ShipDate]])</f>
        <v>2018</v>
      </c>
      <c r="D9168" t="s">
        <v>19</v>
      </c>
      <c r="E9168" t="s">
        <v>31</v>
      </c>
      <c r="F9168" t="s">
        <v>99</v>
      </c>
      <c r="G9168" t="s">
        <v>46</v>
      </c>
      <c r="H9168" t="s">
        <v>399</v>
      </c>
      <c r="I9168" t="s">
        <v>70</v>
      </c>
      <c r="J9168" t="s">
        <v>13</v>
      </c>
      <c r="K9168" t="s">
        <v>2621</v>
      </c>
      <c r="L9168" t="s">
        <v>68</v>
      </c>
      <c r="N9168" t="str">
        <f>IF(ISBLANK(Sales[[#This Row],[return]]),"No",Sales[[#This Row],[return]])</f>
        <v>No</v>
      </c>
      <c r="O9168" s="2">
        <v>43433</v>
      </c>
      <c r="P9168" s="8" t="str">
        <f>TEXT(DAY(Sales[[#This Row],[OrderDate]]),"ddd")</f>
        <v>Sun</v>
      </c>
      <c r="Q9168" s="8" t="str">
        <f>TEXT(MONTH(Sales[[#This Row],[ShipDate]])*29,"mmm")</f>
        <v>Dec</v>
      </c>
      <c r="R9168">
        <v>1078</v>
      </c>
      <c r="S9168" t="s">
        <v>2533</v>
      </c>
      <c r="T9168" t="s">
        <v>66</v>
      </c>
      <c r="U9168">
        <v>75217</v>
      </c>
      <c r="V9168" s="1">
        <v>0.2</v>
      </c>
      <c r="W9168">
        <v>17</v>
      </c>
      <c r="X9168">
        <v>2</v>
      </c>
      <c r="Y9168">
        <v>58</v>
      </c>
      <c r="AD9168"/>
    </row>
    <row r="9169" spans="1:30" x14ac:dyDescent="0.25">
      <c r="A9169" t="s">
        <v>24</v>
      </c>
      <c r="B9169" s="2">
        <v>43312</v>
      </c>
      <c r="C9169" s="35">
        <f>YEAR(Sales[[#This Row],[ShipDate]])</f>
        <v>2018</v>
      </c>
      <c r="D9169" t="s">
        <v>113</v>
      </c>
      <c r="E9169" t="s">
        <v>18</v>
      </c>
      <c r="F9169" t="s">
        <v>50</v>
      </c>
      <c r="G9169" t="s">
        <v>25</v>
      </c>
      <c r="H9169" t="s">
        <v>1795</v>
      </c>
      <c r="I9169" t="s">
        <v>37</v>
      </c>
      <c r="J9169" t="s">
        <v>13</v>
      </c>
      <c r="K9169" t="s">
        <v>1424</v>
      </c>
      <c r="L9169" t="s">
        <v>17</v>
      </c>
      <c r="N9169" t="str">
        <f>IF(ISBLANK(Sales[[#This Row],[return]]),"No",Sales[[#This Row],[return]])</f>
        <v>No</v>
      </c>
      <c r="O9169" s="2">
        <v>43310</v>
      </c>
      <c r="P9169" s="8" t="str">
        <f>TEXT(DAY(Sales[[#This Row],[OrderDate]]),"ddd")</f>
        <v>Sun</v>
      </c>
      <c r="Q9169" s="8" t="str">
        <f>TEXT(MONTH(Sales[[#This Row],[ShipDate]])*29,"mmm")</f>
        <v>Jul</v>
      </c>
      <c r="R9169">
        <v>272</v>
      </c>
      <c r="S9169" t="s">
        <v>1674</v>
      </c>
      <c r="T9169" t="s">
        <v>15</v>
      </c>
      <c r="U9169">
        <v>32503</v>
      </c>
      <c r="V9169" s="1">
        <v>0.7</v>
      </c>
      <c r="W9169">
        <v>-1</v>
      </c>
      <c r="X9169">
        <v>3</v>
      </c>
      <c r="Y9169">
        <v>2</v>
      </c>
      <c r="AD9169"/>
    </row>
    <row r="9170" spans="1:30" x14ac:dyDescent="0.25">
      <c r="A9170" t="s">
        <v>10</v>
      </c>
      <c r="B9170" s="2">
        <v>43405</v>
      </c>
      <c r="C9170" s="35">
        <f>YEAR(Sales[[#This Row],[ShipDate]])</f>
        <v>2018</v>
      </c>
      <c r="D9170" t="s">
        <v>19</v>
      </c>
      <c r="E9170" t="s">
        <v>18</v>
      </c>
      <c r="F9170" t="s">
        <v>50</v>
      </c>
      <c r="G9170" t="s">
        <v>25</v>
      </c>
      <c r="H9170" t="s">
        <v>26</v>
      </c>
      <c r="I9170" t="s">
        <v>32</v>
      </c>
      <c r="J9170" t="s">
        <v>13</v>
      </c>
      <c r="K9170" t="s">
        <v>455</v>
      </c>
      <c r="L9170" t="s">
        <v>30</v>
      </c>
      <c r="N9170" t="str">
        <f>IF(ISBLANK(Sales[[#This Row],[return]]),"No",Sales[[#This Row],[return]])</f>
        <v>No</v>
      </c>
      <c r="O9170" s="2">
        <v>43402</v>
      </c>
      <c r="P9170" s="8" t="str">
        <f>TEXT(DAY(Sales[[#This Row],[OrderDate]]),"ddd")</f>
        <v>Sun</v>
      </c>
      <c r="Q9170" s="8" t="str">
        <f>TEXT(MONTH(Sales[[#This Row],[ShipDate]])*29,"mmm")</f>
        <v>Nov</v>
      </c>
      <c r="R9170">
        <v>1843</v>
      </c>
      <c r="S9170" t="s">
        <v>3237</v>
      </c>
      <c r="T9170" t="s">
        <v>28</v>
      </c>
      <c r="U9170">
        <v>90008</v>
      </c>
      <c r="V9170" s="1">
        <v>0.2</v>
      </c>
      <c r="W9170">
        <v>4</v>
      </c>
      <c r="X9170">
        <v>1</v>
      </c>
      <c r="Y9170">
        <v>12</v>
      </c>
      <c r="AD9170"/>
    </row>
    <row r="9171" spans="1:30" x14ac:dyDescent="0.25">
      <c r="A9171" t="s">
        <v>40</v>
      </c>
      <c r="B9171" s="2">
        <v>43209</v>
      </c>
      <c r="C9171" s="35">
        <f>YEAR(Sales[[#This Row],[ShipDate]])</f>
        <v>2018</v>
      </c>
      <c r="D9171" t="s">
        <v>36</v>
      </c>
      <c r="E9171" t="s">
        <v>31</v>
      </c>
      <c r="F9171" t="s">
        <v>150</v>
      </c>
      <c r="G9171" t="s">
        <v>25</v>
      </c>
      <c r="H9171" t="s">
        <v>2824</v>
      </c>
      <c r="I9171" t="s">
        <v>70</v>
      </c>
      <c r="J9171" t="s">
        <v>13</v>
      </c>
      <c r="K9171" t="s">
        <v>2631</v>
      </c>
      <c r="L9171" t="s">
        <v>68</v>
      </c>
      <c r="N9171" t="str">
        <f>IF(ISBLANK(Sales[[#This Row],[return]]),"No",Sales[[#This Row],[return]])</f>
        <v>No</v>
      </c>
      <c r="O9171" s="2">
        <v>43205</v>
      </c>
      <c r="P9171" s="8" t="str">
        <f>TEXT(DAY(Sales[[#This Row],[OrderDate]]),"ddd")</f>
        <v>Sun</v>
      </c>
      <c r="Q9171" s="8" t="str">
        <f>TEXT(MONTH(Sales[[#This Row],[ShipDate]])*29,"mmm")</f>
        <v>Apr</v>
      </c>
      <c r="R9171">
        <v>910</v>
      </c>
      <c r="S9171" t="s">
        <v>287</v>
      </c>
      <c r="T9171" t="s">
        <v>66</v>
      </c>
      <c r="U9171">
        <v>76051</v>
      </c>
      <c r="V9171" s="1">
        <v>0.2</v>
      </c>
      <c r="W9171">
        <v>3</v>
      </c>
      <c r="X9171">
        <v>5</v>
      </c>
      <c r="Y9171">
        <v>8</v>
      </c>
      <c r="AD9171"/>
    </row>
    <row r="9172" spans="1:30" x14ac:dyDescent="0.25">
      <c r="A9172" t="s">
        <v>40</v>
      </c>
      <c r="B9172" s="2">
        <v>43209</v>
      </c>
      <c r="C9172" s="35">
        <f>YEAR(Sales[[#This Row],[ShipDate]])</f>
        <v>2018</v>
      </c>
      <c r="D9172" t="s">
        <v>36</v>
      </c>
      <c r="E9172" t="s">
        <v>31</v>
      </c>
      <c r="F9172" t="s">
        <v>45</v>
      </c>
      <c r="G9172" t="s">
        <v>25</v>
      </c>
      <c r="H9172" t="s">
        <v>2824</v>
      </c>
      <c r="I9172" t="s">
        <v>70</v>
      </c>
      <c r="J9172" t="s">
        <v>13</v>
      </c>
      <c r="K9172" t="s">
        <v>2631</v>
      </c>
      <c r="L9172" t="s">
        <v>68</v>
      </c>
      <c r="N9172" t="str">
        <f>IF(ISBLANK(Sales[[#This Row],[return]]),"No",Sales[[#This Row],[return]])</f>
        <v>No</v>
      </c>
      <c r="O9172" s="2">
        <v>43205</v>
      </c>
      <c r="P9172" s="8" t="str">
        <f>TEXT(DAY(Sales[[#This Row],[OrderDate]]),"ddd")</f>
        <v>Sun</v>
      </c>
      <c r="Q9172" s="8" t="str">
        <f>TEXT(MONTH(Sales[[#This Row],[ShipDate]])*29,"mmm")</f>
        <v>Apr</v>
      </c>
      <c r="R9172">
        <v>526</v>
      </c>
      <c r="S9172" t="s">
        <v>2298</v>
      </c>
      <c r="T9172" t="s">
        <v>66</v>
      </c>
      <c r="U9172">
        <v>76051</v>
      </c>
      <c r="V9172" s="1">
        <v>0.2</v>
      </c>
      <c r="W9172">
        <v>6</v>
      </c>
      <c r="X9172">
        <v>7</v>
      </c>
      <c r="Y9172">
        <v>33</v>
      </c>
      <c r="AD9172"/>
    </row>
    <row r="9173" spans="1:30" x14ac:dyDescent="0.25">
      <c r="A9173" t="s">
        <v>40</v>
      </c>
      <c r="B9173" s="2">
        <v>43431</v>
      </c>
      <c r="C9173" s="35">
        <f>YEAR(Sales[[#This Row],[ShipDate]])</f>
        <v>2018</v>
      </c>
      <c r="D9173" t="s">
        <v>36</v>
      </c>
      <c r="E9173" t="s">
        <v>18</v>
      </c>
      <c r="F9173" t="s">
        <v>33</v>
      </c>
      <c r="G9173" t="s">
        <v>25</v>
      </c>
      <c r="H9173" t="s">
        <v>107</v>
      </c>
      <c r="I9173" t="s">
        <v>70</v>
      </c>
      <c r="J9173" t="s">
        <v>13</v>
      </c>
      <c r="K9173" t="s">
        <v>760</v>
      </c>
      <c r="L9173" t="s">
        <v>68</v>
      </c>
      <c r="N9173" t="str">
        <f>IF(ISBLANK(Sales[[#This Row],[return]]),"No",Sales[[#This Row],[return]])</f>
        <v>No</v>
      </c>
      <c r="O9173" s="2">
        <v>43426</v>
      </c>
      <c r="P9173" s="8" t="str">
        <f>TEXT(DAY(Sales[[#This Row],[OrderDate]]),"ddd")</f>
        <v>Sun</v>
      </c>
      <c r="Q9173" s="8" t="str">
        <f>TEXT(MONTH(Sales[[#This Row],[ShipDate]])*29,"mmm")</f>
        <v>Nov</v>
      </c>
      <c r="R9173">
        <v>203</v>
      </c>
      <c r="S9173" t="s">
        <v>1899</v>
      </c>
      <c r="T9173" t="s">
        <v>66</v>
      </c>
      <c r="U9173">
        <v>77095</v>
      </c>
      <c r="V9173" s="1">
        <v>0.2</v>
      </c>
      <c r="W9173">
        <v>1</v>
      </c>
      <c r="X9173">
        <v>1</v>
      </c>
      <c r="Y9173">
        <v>2</v>
      </c>
      <c r="AD9173"/>
    </row>
    <row r="9174" spans="1:30" x14ac:dyDescent="0.25">
      <c r="A9174" t="s">
        <v>40</v>
      </c>
      <c r="B9174" s="2">
        <v>43431</v>
      </c>
      <c r="C9174" s="35">
        <f>YEAR(Sales[[#This Row],[ShipDate]])</f>
        <v>2018</v>
      </c>
      <c r="D9174" t="s">
        <v>36</v>
      </c>
      <c r="E9174" t="s">
        <v>18</v>
      </c>
      <c r="F9174" t="s">
        <v>45</v>
      </c>
      <c r="G9174" t="s">
        <v>25</v>
      </c>
      <c r="H9174" t="s">
        <v>107</v>
      </c>
      <c r="I9174" t="s">
        <v>70</v>
      </c>
      <c r="J9174" t="s">
        <v>13</v>
      </c>
      <c r="K9174" t="s">
        <v>760</v>
      </c>
      <c r="L9174" t="s">
        <v>68</v>
      </c>
      <c r="N9174" t="str">
        <f>IF(ISBLANK(Sales[[#This Row],[return]]),"No",Sales[[#This Row],[return]])</f>
        <v>No</v>
      </c>
      <c r="O9174" s="2">
        <v>43426</v>
      </c>
      <c r="P9174" s="8" t="str">
        <f>TEXT(DAY(Sales[[#This Row],[OrderDate]]),"ddd")</f>
        <v>Sun</v>
      </c>
      <c r="Q9174" s="8" t="str">
        <f>TEXT(MONTH(Sales[[#This Row],[ShipDate]])*29,"mmm")</f>
        <v>Nov</v>
      </c>
      <c r="R9174">
        <v>1165</v>
      </c>
      <c r="S9174" t="s">
        <v>2153</v>
      </c>
      <c r="T9174" t="s">
        <v>66</v>
      </c>
      <c r="U9174">
        <v>77095</v>
      </c>
      <c r="V9174" s="1">
        <v>0.2</v>
      </c>
      <c r="W9174">
        <v>3</v>
      </c>
      <c r="X9174">
        <v>9</v>
      </c>
      <c r="Y9174">
        <v>24</v>
      </c>
      <c r="AD9174"/>
    </row>
    <row r="9175" spans="1:30" x14ac:dyDescent="0.25">
      <c r="A9175" t="s">
        <v>40</v>
      </c>
      <c r="B9175" s="2">
        <v>43431</v>
      </c>
      <c r="C9175" s="35">
        <f>YEAR(Sales[[#This Row],[ShipDate]])</f>
        <v>2018</v>
      </c>
      <c r="D9175" t="s">
        <v>36</v>
      </c>
      <c r="E9175" t="s">
        <v>18</v>
      </c>
      <c r="F9175" t="s">
        <v>50</v>
      </c>
      <c r="G9175" t="s">
        <v>25</v>
      </c>
      <c r="H9175" t="s">
        <v>107</v>
      </c>
      <c r="I9175" t="s">
        <v>70</v>
      </c>
      <c r="J9175" t="s">
        <v>13</v>
      </c>
      <c r="K9175" t="s">
        <v>760</v>
      </c>
      <c r="L9175" t="s">
        <v>68</v>
      </c>
      <c r="N9175" t="str">
        <f>IF(ISBLANK(Sales[[#This Row],[return]]),"No",Sales[[#This Row],[return]])</f>
        <v>No</v>
      </c>
      <c r="O9175" s="2">
        <v>43426</v>
      </c>
      <c r="P9175" s="8" t="str">
        <f>TEXT(DAY(Sales[[#This Row],[OrderDate]]),"ddd")</f>
        <v>Sun</v>
      </c>
      <c r="Q9175" s="8" t="str">
        <f>TEXT(MONTH(Sales[[#This Row],[ShipDate]])*29,"mmm")</f>
        <v>Nov</v>
      </c>
      <c r="R9175">
        <v>71</v>
      </c>
      <c r="S9175" t="s">
        <v>1880</v>
      </c>
      <c r="T9175" t="s">
        <v>66</v>
      </c>
      <c r="U9175">
        <v>77095</v>
      </c>
      <c r="V9175" s="1">
        <v>0.8</v>
      </c>
      <c r="W9175">
        <v>-7</v>
      </c>
      <c r="X9175">
        <v>6</v>
      </c>
      <c r="Y9175">
        <v>4</v>
      </c>
      <c r="AD9175"/>
    </row>
    <row r="9176" spans="1:30" x14ac:dyDescent="0.25">
      <c r="A9176" t="s">
        <v>40</v>
      </c>
      <c r="B9176" s="2">
        <v>43431</v>
      </c>
      <c r="C9176" s="35">
        <f>YEAR(Sales[[#This Row],[ShipDate]])</f>
        <v>2018</v>
      </c>
      <c r="D9176" t="s">
        <v>36</v>
      </c>
      <c r="E9176" t="s">
        <v>18</v>
      </c>
      <c r="F9176" t="s">
        <v>50</v>
      </c>
      <c r="G9176" t="s">
        <v>25</v>
      </c>
      <c r="H9176" t="s">
        <v>107</v>
      </c>
      <c r="I9176" t="s">
        <v>70</v>
      </c>
      <c r="J9176" t="s">
        <v>13</v>
      </c>
      <c r="K9176" t="s">
        <v>760</v>
      </c>
      <c r="L9176" t="s">
        <v>68</v>
      </c>
      <c r="N9176" t="str">
        <f>IF(ISBLANK(Sales[[#This Row],[return]]),"No",Sales[[#This Row],[return]])</f>
        <v>No</v>
      </c>
      <c r="O9176" s="2">
        <v>43426</v>
      </c>
      <c r="P9176" s="8" t="str">
        <f>TEXT(DAY(Sales[[#This Row],[OrderDate]]),"ddd")</f>
        <v>Sun</v>
      </c>
      <c r="Q9176" s="8" t="str">
        <f>TEXT(MONTH(Sales[[#This Row],[ShipDate]])*29,"mmm")</f>
        <v>Nov</v>
      </c>
      <c r="R9176">
        <v>1645</v>
      </c>
      <c r="S9176" t="s">
        <v>1961</v>
      </c>
      <c r="T9176" t="s">
        <v>66</v>
      </c>
      <c r="U9176">
        <v>77095</v>
      </c>
      <c r="V9176" s="1">
        <v>0.8</v>
      </c>
      <c r="W9176">
        <v>-10</v>
      </c>
      <c r="X9176">
        <v>6</v>
      </c>
      <c r="Y9176">
        <v>6</v>
      </c>
      <c r="AD9176"/>
    </row>
    <row r="9177" spans="1:30" x14ac:dyDescent="0.25">
      <c r="A9177" t="s">
        <v>40</v>
      </c>
      <c r="B9177" s="2">
        <v>43431</v>
      </c>
      <c r="C9177" s="35">
        <f>YEAR(Sales[[#This Row],[ShipDate]])</f>
        <v>2018</v>
      </c>
      <c r="D9177" t="s">
        <v>36</v>
      </c>
      <c r="E9177" t="s">
        <v>18</v>
      </c>
      <c r="F9177" t="s">
        <v>99</v>
      </c>
      <c r="G9177" t="s">
        <v>46</v>
      </c>
      <c r="H9177" t="s">
        <v>107</v>
      </c>
      <c r="I9177" t="s">
        <v>70</v>
      </c>
      <c r="J9177" t="s">
        <v>13</v>
      </c>
      <c r="K9177" t="s">
        <v>760</v>
      </c>
      <c r="L9177" t="s">
        <v>68</v>
      </c>
      <c r="N9177" t="str">
        <f>IF(ISBLANK(Sales[[#This Row],[return]]),"No",Sales[[#This Row],[return]])</f>
        <v>No</v>
      </c>
      <c r="O9177" s="2">
        <v>43426</v>
      </c>
      <c r="P9177" s="8" t="str">
        <f>TEXT(DAY(Sales[[#This Row],[OrderDate]]),"ddd")</f>
        <v>Sun</v>
      </c>
      <c r="Q9177" s="8" t="str">
        <f>TEXT(MONTH(Sales[[#This Row],[ShipDate]])*29,"mmm")</f>
        <v>Nov</v>
      </c>
      <c r="R9177">
        <v>963</v>
      </c>
      <c r="S9177" t="s">
        <v>2492</v>
      </c>
      <c r="T9177" t="s">
        <v>66</v>
      </c>
      <c r="U9177">
        <v>77095</v>
      </c>
      <c r="V9177" s="1">
        <v>0.2</v>
      </c>
      <c r="W9177">
        <v>-1</v>
      </c>
      <c r="X9177">
        <v>2</v>
      </c>
      <c r="Y9177">
        <v>24</v>
      </c>
      <c r="AD9177"/>
    </row>
    <row r="9178" spans="1:30" x14ac:dyDescent="0.25">
      <c r="A9178" t="s">
        <v>10</v>
      </c>
      <c r="B9178" s="2">
        <v>43451</v>
      </c>
      <c r="C9178" s="35">
        <f>YEAR(Sales[[#This Row],[ShipDate]])</f>
        <v>2018</v>
      </c>
      <c r="D9178" t="s">
        <v>36</v>
      </c>
      <c r="E9178" t="s">
        <v>18</v>
      </c>
      <c r="F9178" t="s">
        <v>45</v>
      </c>
      <c r="G9178" t="s">
        <v>25</v>
      </c>
      <c r="H9178" t="s">
        <v>2234</v>
      </c>
      <c r="I9178" t="s">
        <v>180</v>
      </c>
      <c r="J9178" t="s">
        <v>13</v>
      </c>
      <c r="K9178" t="s">
        <v>871</v>
      </c>
      <c r="L9178" t="s">
        <v>17</v>
      </c>
      <c r="N9178" t="str">
        <f>IF(ISBLANK(Sales[[#This Row],[return]]),"No",Sales[[#This Row],[return]])</f>
        <v>No</v>
      </c>
      <c r="O9178" s="2">
        <v>43445</v>
      </c>
      <c r="P9178" s="8" t="str">
        <f>TEXT(DAY(Sales[[#This Row],[OrderDate]]),"ddd")</f>
        <v>Wed</v>
      </c>
      <c r="Q9178" s="8" t="str">
        <f>TEXT(MONTH(Sales[[#This Row],[ShipDate]])*29,"mmm")</f>
        <v>Dec</v>
      </c>
      <c r="R9178">
        <v>1305</v>
      </c>
      <c r="S9178" t="s">
        <v>1791</v>
      </c>
      <c r="T9178" t="s">
        <v>15</v>
      </c>
      <c r="U9178">
        <v>37167</v>
      </c>
      <c r="V9178" s="1">
        <v>0.2</v>
      </c>
      <c r="W9178">
        <v>2</v>
      </c>
      <c r="X9178">
        <v>3</v>
      </c>
      <c r="Y9178">
        <v>7</v>
      </c>
      <c r="AD9178"/>
    </row>
    <row r="9179" spans="1:30" x14ac:dyDescent="0.25">
      <c r="A9179" t="s">
        <v>40</v>
      </c>
      <c r="B9179" s="2">
        <v>43211</v>
      </c>
      <c r="C9179" s="35">
        <f>YEAR(Sales[[#This Row],[ShipDate]])</f>
        <v>2018</v>
      </c>
      <c r="D9179" t="s">
        <v>36</v>
      </c>
      <c r="E9179" t="s">
        <v>69</v>
      </c>
      <c r="F9179" t="s">
        <v>150</v>
      </c>
      <c r="G9179" t="s">
        <v>25</v>
      </c>
      <c r="H9179" t="s">
        <v>1094</v>
      </c>
      <c r="I9179" t="s">
        <v>87</v>
      </c>
      <c r="J9179" t="s">
        <v>13</v>
      </c>
      <c r="K9179" t="s">
        <v>3021</v>
      </c>
      <c r="L9179" t="s">
        <v>68</v>
      </c>
      <c r="N9179" t="str">
        <f>IF(ISBLANK(Sales[[#This Row],[return]]),"No",Sales[[#This Row],[return]])</f>
        <v>No</v>
      </c>
      <c r="O9179" s="2">
        <v>43207</v>
      </c>
      <c r="P9179" s="8" t="str">
        <f>TEXT(DAY(Sales[[#This Row],[OrderDate]]),"ddd")</f>
        <v>Tue</v>
      </c>
      <c r="Q9179" s="8" t="str">
        <f>TEXT(MONTH(Sales[[#This Row],[ShipDate]])*29,"mmm")</f>
        <v>Apr</v>
      </c>
      <c r="R9179">
        <v>111</v>
      </c>
      <c r="S9179" t="s">
        <v>411</v>
      </c>
      <c r="T9179" t="s">
        <v>66</v>
      </c>
      <c r="U9179">
        <v>68104</v>
      </c>
      <c r="V9179" s="1">
        <v>0</v>
      </c>
      <c r="W9179">
        <v>9</v>
      </c>
      <c r="X9179">
        <v>5</v>
      </c>
      <c r="Y9179">
        <v>29</v>
      </c>
      <c r="AD9179"/>
    </row>
    <row r="9180" spans="1:30" x14ac:dyDescent="0.25">
      <c r="A9180" t="s">
        <v>24</v>
      </c>
      <c r="B9180" s="2">
        <v>43187</v>
      </c>
      <c r="C9180" s="35">
        <f>YEAR(Sales[[#This Row],[ShipDate]])</f>
        <v>2018</v>
      </c>
      <c r="D9180" t="s">
        <v>36</v>
      </c>
      <c r="E9180" t="s">
        <v>18</v>
      </c>
      <c r="F9180" t="s">
        <v>23</v>
      </c>
      <c r="G9180" t="s">
        <v>11</v>
      </c>
      <c r="H9180" t="s">
        <v>164</v>
      </c>
      <c r="I9180" t="s">
        <v>120</v>
      </c>
      <c r="J9180" t="s">
        <v>13</v>
      </c>
      <c r="K9180" t="s">
        <v>1298</v>
      </c>
      <c r="L9180" t="s">
        <v>68</v>
      </c>
      <c r="N9180" t="str">
        <f>IF(ISBLANK(Sales[[#This Row],[return]]),"No",Sales[[#This Row],[return]])</f>
        <v>No</v>
      </c>
      <c r="O9180" s="2">
        <v>43180</v>
      </c>
      <c r="P9180" s="8" t="str">
        <f>TEXT(DAY(Sales[[#This Row],[OrderDate]]),"ddd")</f>
        <v>Sat</v>
      </c>
      <c r="Q9180" s="8" t="str">
        <f>TEXT(MONTH(Sales[[#This Row],[ShipDate]])*29,"mmm")</f>
        <v>Mar</v>
      </c>
      <c r="R9180">
        <v>737</v>
      </c>
      <c r="S9180" t="s">
        <v>1375</v>
      </c>
      <c r="T9180" t="s">
        <v>66</v>
      </c>
      <c r="U9180">
        <v>60623</v>
      </c>
      <c r="V9180" s="1">
        <v>0.3</v>
      </c>
      <c r="W9180">
        <v>0</v>
      </c>
      <c r="X9180">
        <v>5</v>
      </c>
      <c r="Y9180">
        <v>528</v>
      </c>
      <c r="AD9180"/>
    </row>
    <row r="9181" spans="1:30" x14ac:dyDescent="0.25">
      <c r="A9181" t="s">
        <v>24</v>
      </c>
      <c r="B9181" s="2">
        <v>43187</v>
      </c>
      <c r="C9181" s="35">
        <f>YEAR(Sales[[#This Row],[ShipDate]])</f>
        <v>2018</v>
      </c>
      <c r="D9181" t="s">
        <v>36</v>
      </c>
      <c r="E9181" t="s">
        <v>18</v>
      </c>
      <c r="F9181" t="s">
        <v>45</v>
      </c>
      <c r="G9181" t="s">
        <v>25</v>
      </c>
      <c r="H9181" t="s">
        <v>164</v>
      </c>
      <c r="I9181" t="s">
        <v>120</v>
      </c>
      <c r="J9181" t="s">
        <v>13</v>
      </c>
      <c r="K9181" t="s">
        <v>1298</v>
      </c>
      <c r="L9181" t="s">
        <v>68</v>
      </c>
      <c r="N9181" t="str">
        <f>IF(ISBLANK(Sales[[#This Row],[return]]),"No",Sales[[#This Row],[return]])</f>
        <v>No</v>
      </c>
      <c r="O9181" s="2">
        <v>43180</v>
      </c>
      <c r="P9181" s="8" t="str">
        <f>TEXT(DAY(Sales[[#This Row],[OrderDate]]),"ddd")</f>
        <v>Sat</v>
      </c>
      <c r="Q9181" s="8" t="str">
        <f>TEXT(MONTH(Sales[[#This Row],[ShipDate]])*29,"mmm")</f>
        <v>Mar</v>
      </c>
      <c r="R9181">
        <v>1145</v>
      </c>
      <c r="S9181" t="s">
        <v>2129</v>
      </c>
      <c r="T9181" t="s">
        <v>66</v>
      </c>
      <c r="U9181">
        <v>60623</v>
      </c>
      <c r="V9181" s="1">
        <v>0.2</v>
      </c>
      <c r="W9181">
        <v>2</v>
      </c>
      <c r="X9181">
        <v>3</v>
      </c>
      <c r="Y9181">
        <v>13</v>
      </c>
      <c r="AD9181"/>
    </row>
    <row r="9182" spans="1:30" x14ac:dyDescent="0.25">
      <c r="A9182" t="s">
        <v>24</v>
      </c>
      <c r="B9182" s="2">
        <v>43187</v>
      </c>
      <c r="C9182" s="35">
        <f>YEAR(Sales[[#This Row],[ShipDate]])</f>
        <v>2018</v>
      </c>
      <c r="D9182" t="s">
        <v>36</v>
      </c>
      <c r="E9182" t="s">
        <v>18</v>
      </c>
      <c r="F9182" t="s">
        <v>50</v>
      </c>
      <c r="G9182" t="s">
        <v>25</v>
      </c>
      <c r="H9182" t="s">
        <v>164</v>
      </c>
      <c r="I9182" t="s">
        <v>120</v>
      </c>
      <c r="J9182" t="s">
        <v>13</v>
      </c>
      <c r="K9182" t="s">
        <v>1298</v>
      </c>
      <c r="L9182" t="s">
        <v>68</v>
      </c>
      <c r="N9182" t="str">
        <f>IF(ISBLANK(Sales[[#This Row],[return]]),"No",Sales[[#This Row],[return]])</f>
        <v>No</v>
      </c>
      <c r="O9182" s="2">
        <v>43180</v>
      </c>
      <c r="P9182" s="8" t="str">
        <f>TEXT(DAY(Sales[[#This Row],[OrderDate]]),"ddd")</f>
        <v>Sat</v>
      </c>
      <c r="Q9182" s="8" t="str">
        <f>TEXT(MONTH(Sales[[#This Row],[ShipDate]])*29,"mmm")</f>
        <v>Mar</v>
      </c>
      <c r="R9182">
        <v>240</v>
      </c>
      <c r="S9182" t="s">
        <v>2076</v>
      </c>
      <c r="T9182" t="s">
        <v>66</v>
      </c>
      <c r="U9182">
        <v>60623</v>
      </c>
      <c r="V9182" s="1">
        <v>0.8</v>
      </c>
      <c r="W9182">
        <v>-5</v>
      </c>
      <c r="X9182">
        <v>2</v>
      </c>
      <c r="Y9182">
        <v>3</v>
      </c>
      <c r="AD9182"/>
    </row>
    <row r="9183" spans="1:30" x14ac:dyDescent="0.25">
      <c r="A9183" t="s">
        <v>10</v>
      </c>
      <c r="B9183" s="2">
        <v>43365</v>
      </c>
      <c r="C9183" s="35">
        <f>YEAR(Sales[[#This Row],[ShipDate]])</f>
        <v>2018</v>
      </c>
      <c r="D9183" t="s">
        <v>36</v>
      </c>
      <c r="E9183" t="s">
        <v>69</v>
      </c>
      <c r="F9183" t="s">
        <v>59</v>
      </c>
      <c r="G9183" t="s">
        <v>25</v>
      </c>
      <c r="H9183" t="s">
        <v>3002</v>
      </c>
      <c r="I9183" t="s">
        <v>32</v>
      </c>
      <c r="J9183" t="s">
        <v>13</v>
      </c>
      <c r="K9183" t="s">
        <v>2920</v>
      </c>
      <c r="L9183" t="s">
        <v>30</v>
      </c>
      <c r="N9183" t="str">
        <f>IF(ISBLANK(Sales[[#This Row],[return]]),"No",Sales[[#This Row],[return]])</f>
        <v>No</v>
      </c>
      <c r="O9183" s="2">
        <v>43359</v>
      </c>
      <c r="P9183" s="8" t="str">
        <f>TEXT(DAY(Sales[[#This Row],[OrderDate]]),"ddd")</f>
        <v>Mon</v>
      </c>
      <c r="Q9183" s="8" t="str">
        <f>TEXT(MONTH(Sales[[#This Row],[ShipDate]])*29,"mmm")</f>
        <v>Sep</v>
      </c>
      <c r="R9183">
        <v>1763</v>
      </c>
      <c r="S9183" t="s">
        <v>1855</v>
      </c>
      <c r="T9183" t="s">
        <v>28</v>
      </c>
      <c r="U9183">
        <v>92677</v>
      </c>
      <c r="V9183" s="1">
        <v>0</v>
      </c>
      <c r="W9183">
        <v>6</v>
      </c>
      <c r="X9183">
        <v>2</v>
      </c>
      <c r="Y9183">
        <v>13</v>
      </c>
      <c r="AD9183"/>
    </row>
    <row r="9184" spans="1:30" x14ac:dyDescent="0.25">
      <c r="A9184" t="s">
        <v>24</v>
      </c>
      <c r="B9184" s="2">
        <v>43374</v>
      </c>
      <c r="C9184" s="35">
        <f>YEAR(Sales[[#This Row],[ShipDate]])</f>
        <v>2018</v>
      </c>
      <c r="D9184" t="s">
        <v>36</v>
      </c>
      <c r="E9184" t="s">
        <v>18</v>
      </c>
      <c r="F9184" t="s">
        <v>23</v>
      </c>
      <c r="G9184" t="s">
        <v>11</v>
      </c>
      <c r="H9184" t="s">
        <v>249</v>
      </c>
      <c r="I9184" t="s">
        <v>252</v>
      </c>
      <c r="J9184" t="s">
        <v>13</v>
      </c>
      <c r="K9184" t="s">
        <v>73</v>
      </c>
      <c r="L9184" t="s">
        <v>92</v>
      </c>
      <c r="N9184" t="str">
        <f>IF(ISBLANK(Sales[[#This Row],[return]]),"No",Sales[[#This Row],[return]])</f>
        <v>No</v>
      </c>
      <c r="O9184" s="2">
        <v>43367</v>
      </c>
      <c r="P9184" s="8" t="str">
        <f>TEXT(DAY(Sales[[#This Row],[OrderDate]]),"ddd")</f>
        <v>Tue</v>
      </c>
      <c r="Q9184" s="8" t="str">
        <f>TEXT(MONTH(Sales[[#This Row],[ShipDate]])*29,"mmm")</f>
        <v>Oct</v>
      </c>
      <c r="R9184">
        <v>1204</v>
      </c>
      <c r="S9184" t="s">
        <v>1294</v>
      </c>
      <c r="T9184" t="s">
        <v>90</v>
      </c>
      <c r="U9184">
        <v>43229</v>
      </c>
      <c r="V9184" s="1">
        <v>0.3</v>
      </c>
      <c r="W9184">
        <v>-13</v>
      </c>
      <c r="X9184">
        <v>2</v>
      </c>
      <c r="Y9184">
        <v>155</v>
      </c>
      <c r="AD9184"/>
    </row>
    <row r="9185" spans="1:30" x14ac:dyDescent="0.25">
      <c r="A9185" t="s">
        <v>24</v>
      </c>
      <c r="B9185" s="2">
        <v>43374</v>
      </c>
      <c r="C9185" s="35">
        <f>YEAR(Sales[[#This Row],[ShipDate]])</f>
        <v>2018</v>
      </c>
      <c r="D9185" t="s">
        <v>113</v>
      </c>
      <c r="E9185" t="s">
        <v>31</v>
      </c>
      <c r="F9185" t="s">
        <v>59</v>
      </c>
      <c r="G9185" t="s">
        <v>25</v>
      </c>
      <c r="H9185" t="s">
        <v>619</v>
      </c>
      <c r="I9185" t="s">
        <v>120</v>
      </c>
      <c r="J9185" t="s">
        <v>13</v>
      </c>
      <c r="K9185" t="s">
        <v>620</v>
      </c>
      <c r="L9185" t="s">
        <v>68</v>
      </c>
      <c r="N9185" t="str">
        <f>IF(ISBLANK(Sales[[#This Row],[return]]),"No",Sales[[#This Row],[return]])</f>
        <v>No</v>
      </c>
      <c r="O9185" s="2">
        <v>43371</v>
      </c>
      <c r="P9185" s="8" t="str">
        <f>TEXT(DAY(Sales[[#This Row],[OrderDate]]),"ddd")</f>
        <v>Sat</v>
      </c>
      <c r="Q9185" s="8" t="str">
        <f>TEXT(MONTH(Sales[[#This Row],[ShipDate]])*29,"mmm")</f>
        <v>Oct</v>
      </c>
      <c r="R9185">
        <v>1758</v>
      </c>
      <c r="S9185" t="s">
        <v>621</v>
      </c>
      <c r="T9185" t="s">
        <v>66</v>
      </c>
      <c r="U9185">
        <v>62301</v>
      </c>
      <c r="V9185" s="1">
        <v>0.2</v>
      </c>
      <c r="W9185">
        <v>31</v>
      </c>
      <c r="X9185">
        <v>4</v>
      </c>
      <c r="Y9185">
        <v>99</v>
      </c>
      <c r="AD9185"/>
    </row>
    <row r="9186" spans="1:30" x14ac:dyDescent="0.25">
      <c r="A9186" t="s">
        <v>10</v>
      </c>
      <c r="B9186" s="2">
        <v>43434</v>
      </c>
      <c r="C9186" s="35">
        <f>YEAR(Sales[[#This Row],[ShipDate]])</f>
        <v>2018</v>
      </c>
      <c r="D9186" t="s">
        <v>607</v>
      </c>
      <c r="E9186" t="s">
        <v>18</v>
      </c>
      <c r="F9186" t="s">
        <v>48</v>
      </c>
      <c r="G9186" t="s">
        <v>46</v>
      </c>
      <c r="H9186" t="s">
        <v>2270</v>
      </c>
      <c r="I9186" t="s">
        <v>58</v>
      </c>
      <c r="J9186" t="s">
        <v>13</v>
      </c>
      <c r="K9186" t="s">
        <v>816</v>
      </c>
      <c r="L9186" t="s">
        <v>17</v>
      </c>
      <c r="N9186" t="str">
        <f>IF(ISBLANK(Sales[[#This Row],[return]]),"No",Sales[[#This Row],[return]])</f>
        <v>No</v>
      </c>
      <c r="O9186" s="2">
        <v>43434</v>
      </c>
      <c r="P9186" s="8" t="str">
        <f>TEXT(DAY(Sales[[#This Row],[OrderDate]]),"ddd")</f>
        <v>Mon</v>
      </c>
      <c r="Q9186" s="8" t="str">
        <f>TEXT(MONTH(Sales[[#This Row],[ShipDate]])*29,"mmm")</f>
        <v>Nov</v>
      </c>
      <c r="R9186">
        <v>156</v>
      </c>
      <c r="S9186" t="s">
        <v>2406</v>
      </c>
      <c r="T9186" t="s">
        <v>15</v>
      </c>
      <c r="U9186">
        <v>28601</v>
      </c>
      <c r="V9186" s="1">
        <v>0.2</v>
      </c>
      <c r="W9186">
        <v>3</v>
      </c>
      <c r="X9186">
        <v>1</v>
      </c>
      <c r="Y9186">
        <v>36</v>
      </c>
      <c r="AD9186"/>
    </row>
    <row r="9187" spans="1:30" x14ac:dyDescent="0.25">
      <c r="A9187" t="s">
        <v>40</v>
      </c>
      <c r="B9187" s="2">
        <v>43260</v>
      </c>
      <c r="C9187" s="35">
        <f>YEAR(Sales[[#This Row],[ShipDate]])</f>
        <v>2018</v>
      </c>
      <c r="D9187" t="s">
        <v>36</v>
      </c>
      <c r="E9187" t="s">
        <v>69</v>
      </c>
      <c r="F9187" t="s">
        <v>33</v>
      </c>
      <c r="G9187" t="s">
        <v>25</v>
      </c>
      <c r="H9187" t="s">
        <v>88</v>
      </c>
      <c r="I9187" t="s">
        <v>93</v>
      </c>
      <c r="J9187" t="s">
        <v>13</v>
      </c>
      <c r="K9187" t="s">
        <v>746</v>
      </c>
      <c r="L9187" t="s">
        <v>92</v>
      </c>
      <c r="N9187" t="str">
        <f>IF(ISBLANK(Sales[[#This Row],[return]]),"No",Sales[[#This Row],[return]])</f>
        <v>No</v>
      </c>
      <c r="O9187" s="2">
        <v>43256</v>
      </c>
      <c r="P9187" s="8" t="str">
        <f>TEXT(DAY(Sales[[#This Row],[OrderDate]]),"ddd")</f>
        <v>Thu</v>
      </c>
      <c r="Q9187" s="8" t="str">
        <f>TEXT(MONTH(Sales[[#This Row],[ShipDate]])*29,"mmm")</f>
        <v>Jun</v>
      </c>
      <c r="R9187">
        <v>213</v>
      </c>
      <c r="S9187" t="s">
        <v>2124</v>
      </c>
      <c r="T9187" t="s">
        <v>90</v>
      </c>
      <c r="U9187">
        <v>19134</v>
      </c>
      <c r="V9187" s="1">
        <v>0.2</v>
      </c>
      <c r="W9187">
        <v>3</v>
      </c>
      <c r="X9187">
        <v>3</v>
      </c>
      <c r="Y9187">
        <v>8</v>
      </c>
      <c r="AD9187"/>
    </row>
    <row r="9188" spans="1:30" x14ac:dyDescent="0.25">
      <c r="A9188" t="s">
        <v>40</v>
      </c>
      <c r="B9188" s="2">
        <v>43260</v>
      </c>
      <c r="C9188" s="35">
        <f>YEAR(Sales[[#This Row],[ShipDate]])</f>
        <v>2018</v>
      </c>
      <c r="D9188" t="s">
        <v>36</v>
      </c>
      <c r="E9188" t="s">
        <v>69</v>
      </c>
      <c r="F9188" t="s">
        <v>39</v>
      </c>
      <c r="G9188" t="s">
        <v>25</v>
      </c>
      <c r="H9188" t="s">
        <v>88</v>
      </c>
      <c r="I9188" t="s">
        <v>93</v>
      </c>
      <c r="J9188" t="s">
        <v>13</v>
      </c>
      <c r="K9188" t="s">
        <v>746</v>
      </c>
      <c r="L9188" t="s">
        <v>92</v>
      </c>
      <c r="N9188" t="str">
        <f>IF(ISBLANK(Sales[[#This Row],[return]]),"No",Sales[[#This Row],[return]])</f>
        <v>No</v>
      </c>
      <c r="O9188" s="2">
        <v>43256</v>
      </c>
      <c r="P9188" s="8" t="str">
        <f>TEXT(DAY(Sales[[#This Row],[OrderDate]]),"ddd")</f>
        <v>Thu</v>
      </c>
      <c r="Q9188" s="8" t="str">
        <f>TEXT(MONTH(Sales[[#This Row],[ShipDate]])*29,"mmm")</f>
        <v>Jun</v>
      </c>
      <c r="R9188">
        <v>557</v>
      </c>
      <c r="S9188" t="s">
        <v>122</v>
      </c>
      <c r="T9188" t="s">
        <v>90</v>
      </c>
      <c r="U9188">
        <v>19134</v>
      </c>
      <c r="V9188" s="1">
        <v>0.2</v>
      </c>
      <c r="W9188">
        <v>-23</v>
      </c>
      <c r="X9188">
        <v>4</v>
      </c>
      <c r="Y9188">
        <v>125</v>
      </c>
      <c r="AD9188"/>
    </row>
    <row r="9189" spans="1:30" x14ac:dyDescent="0.25">
      <c r="A9189" t="s">
        <v>40</v>
      </c>
      <c r="B9189" s="2">
        <v>43465</v>
      </c>
      <c r="C9189" s="35">
        <f>YEAR(Sales[[#This Row],[ShipDate]])</f>
        <v>2018</v>
      </c>
      <c r="D9189" t="s">
        <v>19</v>
      </c>
      <c r="E9189" t="s">
        <v>69</v>
      </c>
      <c r="F9189" t="s">
        <v>59</v>
      </c>
      <c r="G9189" t="s">
        <v>25</v>
      </c>
      <c r="H9189" t="s">
        <v>660</v>
      </c>
      <c r="I9189" t="s">
        <v>37</v>
      </c>
      <c r="J9189" t="s">
        <v>13</v>
      </c>
      <c r="K9189" t="s">
        <v>2934</v>
      </c>
      <c r="L9189" t="s">
        <v>17</v>
      </c>
      <c r="N9189" t="str">
        <f>IF(ISBLANK(Sales[[#This Row],[return]]),"No",Sales[[#This Row],[return]])</f>
        <v>No</v>
      </c>
      <c r="O9189" s="2">
        <v>43463</v>
      </c>
      <c r="P9189" s="8" t="str">
        <f>TEXT(DAY(Sales[[#This Row],[OrderDate]]),"ddd")</f>
        <v>Sun</v>
      </c>
      <c r="Q9189" s="8" t="str">
        <f>TEXT(MONTH(Sales[[#This Row],[ShipDate]])*29,"mmm")</f>
        <v>Dec</v>
      </c>
      <c r="R9189">
        <v>152</v>
      </c>
      <c r="S9189" t="s">
        <v>2068</v>
      </c>
      <c r="T9189" t="s">
        <v>15</v>
      </c>
      <c r="U9189">
        <v>33178</v>
      </c>
      <c r="V9189" s="1">
        <v>0.2</v>
      </c>
      <c r="W9189">
        <v>9</v>
      </c>
      <c r="X9189">
        <v>6</v>
      </c>
      <c r="Y9189">
        <v>25</v>
      </c>
      <c r="AD9189"/>
    </row>
    <row r="9190" spans="1:30" x14ac:dyDescent="0.25">
      <c r="A9190" t="s">
        <v>40</v>
      </c>
      <c r="B9190" s="2">
        <v>43465</v>
      </c>
      <c r="C9190" s="35">
        <f>YEAR(Sales[[#This Row],[ShipDate]])</f>
        <v>2018</v>
      </c>
      <c r="D9190" t="s">
        <v>19</v>
      </c>
      <c r="E9190" t="s">
        <v>69</v>
      </c>
      <c r="F9190" t="s">
        <v>59</v>
      </c>
      <c r="G9190" t="s">
        <v>25</v>
      </c>
      <c r="H9190" t="s">
        <v>660</v>
      </c>
      <c r="I9190" t="s">
        <v>37</v>
      </c>
      <c r="J9190" t="s">
        <v>13</v>
      </c>
      <c r="K9190" t="s">
        <v>2934</v>
      </c>
      <c r="L9190" t="s">
        <v>17</v>
      </c>
      <c r="N9190" t="str">
        <f>IF(ISBLANK(Sales[[#This Row],[return]]),"No",Sales[[#This Row],[return]])</f>
        <v>No</v>
      </c>
      <c r="O9190" s="2">
        <v>43463</v>
      </c>
      <c r="P9190" s="8" t="str">
        <f>TEXT(DAY(Sales[[#This Row],[OrderDate]]),"ddd")</f>
        <v>Sun</v>
      </c>
      <c r="Q9190" s="8" t="str">
        <f>TEXT(MONTH(Sales[[#This Row],[ShipDate]])*29,"mmm")</f>
        <v>Dec</v>
      </c>
      <c r="R9190">
        <v>1689</v>
      </c>
      <c r="S9190" t="s">
        <v>856</v>
      </c>
      <c r="T9190" t="s">
        <v>15</v>
      </c>
      <c r="U9190">
        <v>33178</v>
      </c>
      <c r="V9190" s="1">
        <v>0.2</v>
      </c>
      <c r="W9190">
        <v>13</v>
      </c>
      <c r="X9190">
        <v>7</v>
      </c>
      <c r="Y9190">
        <v>37</v>
      </c>
      <c r="AD9190"/>
    </row>
    <row r="9191" spans="1:30" x14ac:dyDescent="0.25">
      <c r="A9191" t="s">
        <v>40</v>
      </c>
      <c r="B9191" s="2">
        <v>43447</v>
      </c>
      <c r="C9191" s="35">
        <f>YEAR(Sales[[#This Row],[ShipDate]])</f>
        <v>2018</v>
      </c>
      <c r="D9191" t="s">
        <v>19</v>
      </c>
      <c r="E9191" t="s">
        <v>18</v>
      </c>
      <c r="F9191" t="s">
        <v>39</v>
      </c>
      <c r="G9191" t="s">
        <v>25</v>
      </c>
      <c r="H9191" t="s">
        <v>230</v>
      </c>
      <c r="I9191" t="s">
        <v>233</v>
      </c>
      <c r="J9191" t="s">
        <v>13</v>
      </c>
      <c r="K9191" t="s">
        <v>943</v>
      </c>
      <c r="L9191" t="s">
        <v>30</v>
      </c>
      <c r="M9191" t="s">
        <v>82</v>
      </c>
      <c r="N9191" t="str">
        <f>IF(ISBLANK(Sales[[#This Row],[return]]),"No",Sales[[#This Row],[return]])</f>
        <v>Yes</v>
      </c>
      <c r="O9191" s="2">
        <v>43445</v>
      </c>
      <c r="P9191" s="8" t="str">
        <f>TEXT(DAY(Sales[[#This Row],[OrderDate]]),"ddd")</f>
        <v>Wed</v>
      </c>
      <c r="Q9191" s="8" t="str">
        <f>TEXT(MONTH(Sales[[#This Row],[ShipDate]])*29,"mmm")</f>
        <v>Dec</v>
      </c>
      <c r="R9191">
        <v>1557</v>
      </c>
      <c r="S9191" t="s">
        <v>944</v>
      </c>
      <c r="T9191" t="s">
        <v>28</v>
      </c>
      <c r="U9191">
        <v>80013</v>
      </c>
      <c r="V9191" s="1">
        <v>0.2</v>
      </c>
      <c r="W9191">
        <v>-52</v>
      </c>
      <c r="X9191">
        <v>3</v>
      </c>
      <c r="Y9191">
        <v>243</v>
      </c>
      <c r="AD9191"/>
    </row>
    <row r="9192" spans="1:30" x14ac:dyDescent="0.25">
      <c r="A9192" t="s">
        <v>40</v>
      </c>
      <c r="B9192" s="2">
        <v>43447</v>
      </c>
      <c r="C9192" s="35">
        <f>YEAR(Sales[[#This Row],[ShipDate]])</f>
        <v>2018</v>
      </c>
      <c r="D9192" t="s">
        <v>19</v>
      </c>
      <c r="E9192" t="s">
        <v>18</v>
      </c>
      <c r="F9192" t="s">
        <v>99</v>
      </c>
      <c r="G9192" t="s">
        <v>46</v>
      </c>
      <c r="H9192" t="s">
        <v>230</v>
      </c>
      <c r="I9192" t="s">
        <v>233</v>
      </c>
      <c r="J9192" t="s">
        <v>13</v>
      </c>
      <c r="K9192" t="s">
        <v>943</v>
      </c>
      <c r="L9192" t="s">
        <v>30</v>
      </c>
      <c r="M9192" t="s">
        <v>82</v>
      </c>
      <c r="N9192" t="str">
        <f>IF(ISBLANK(Sales[[#This Row],[return]]),"No",Sales[[#This Row],[return]])</f>
        <v>Yes</v>
      </c>
      <c r="O9192" s="2">
        <v>43445</v>
      </c>
      <c r="P9192" s="8" t="str">
        <f>TEXT(DAY(Sales[[#This Row],[OrderDate]]),"ddd")</f>
        <v>Wed</v>
      </c>
      <c r="Q9192" s="8" t="str">
        <f>TEXT(MONTH(Sales[[#This Row],[ShipDate]])*29,"mmm")</f>
        <v>Dec</v>
      </c>
      <c r="R9192">
        <v>915</v>
      </c>
      <c r="S9192" t="s">
        <v>945</v>
      </c>
      <c r="T9192" t="s">
        <v>28</v>
      </c>
      <c r="U9192">
        <v>80013</v>
      </c>
      <c r="V9192" s="1">
        <v>0.2</v>
      </c>
      <c r="W9192">
        <v>30</v>
      </c>
      <c r="X9192">
        <v>5</v>
      </c>
      <c r="Y9192">
        <v>120</v>
      </c>
      <c r="AD9192"/>
    </row>
    <row r="9193" spans="1:30" x14ac:dyDescent="0.25">
      <c r="A9193" t="s">
        <v>40</v>
      </c>
      <c r="B9193" s="2">
        <v>43447</v>
      </c>
      <c r="C9193" s="35">
        <f>YEAR(Sales[[#This Row],[ShipDate]])</f>
        <v>2018</v>
      </c>
      <c r="D9193" t="s">
        <v>19</v>
      </c>
      <c r="E9193" t="s">
        <v>18</v>
      </c>
      <c r="F9193" t="s">
        <v>48</v>
      </c>
      <c r="G9193" t="s">
        <v>46</v>
      </c>
      <c r="H9193" t="s">
        <v>230</v>
      </c>
      <c r="I9193" t="s">
        <v>233</v>
      </c>
      <c r="J9193" t="s">
        <v>13</v>
      </c>
      <c r="K9193" t="s">
        <v>943</v>
      </c>
      <c r="L9193" t="s">
        <v>30</v>
      </c>
      <c r="M9193" t="s">
        <v>82</v>
      </c>
      <c r="N9193" t="str">
        <f>IF(ISBLANK(Sales[[#This Row],[return]]),"No",Sales[[#This Row],[return]])</f>
        <v>Yes</v>
      </c>
      <c r="O9193" s="2">
        <v>43445</v>
      </c>
      <c r="P9193" s="8" t="str">
        <f>TEXT(DAY(Sales[[#This Row],[OrderDate]]),"ddd")</f>
        <v>Wed</v>
      </c>
      <c r="Q9193" s="8" t="str">
        <f>TEXT(MONTH(Sales[[#This Row],[ShipDate]])*29,"mmm")</f>
        <v>Dec</v>
      </c>
      <c r="R9193">
        <v>938</v>
      </c>
      <c r="S9193" t="s">
        <v>946</v>
      </c>
      <c r="T9193" t="s">
        <v>28</v>
      </c>
      <c r="U9193">
        <v>80013</v>
      </c>
      <c r="V9193" s="1">
        <v>0.2</v>
      </c>
      <c r="W9193">
        <v>30</v>
      </c>
      <c r="X9193">
        <v>4</v>
      </c>
      <c r="Y9193">
        <v>301</v>
      </c>
      <c r="AD9193"/>
    </row>
    <row r="9194" spans="1:30" x14ac:dyDescent="0.25">
      <c r="A9194" t="s">
        <v>10</v>
      </c>
      <c r="B9194" s="2">
        <v>43128</v>
      </c>
      <c r="C9194" s="35">
        <f>YEAR(Sales[[#This Row],[ShipDate]])</f>
        <v>2018</v>
      </c>
      <c r="D9194" t="s">
        <v>36</v>
      </c>
      <c r="E9194" t="s">
        <v>18</v>
      </c>
      <c r="F9194" t="s">
        <v>21</v>
      </c>
      <c r="G9194" t="s">
        <v>11</v>
      </c>
      <c r="H9194" t="s">
        <v>783</v>
      </c>
      <c r="I9194" t="s">
        <v>58</v>
      </c>
      <c r="J9194" t="s">
        <v>13</v>
      </c>
      <c r="K9194" t="s">
        <v>1569</v>
      </c>
      <c r="L9194" t="s">
        <v>17</v>
      </c>
      <c r="N9194" t="str">
        <f>IF(ISBLANK(Sales[[#This Row],[return]]),"No",Sales[[#This Row],[return]])</f>
        <v>No</v>
      </c>
      <c r="O9194" s="2">
        <v>43122</v>
      </c>
      <c r="P9194" s="8" t="str">
        <f>TEXT(DAY(Sales[[#This Row],[OrderDate]]),"ddd")</f>
        <v>Sun</v>
      </c>
      <c r="Q9194" s="8" t="str">
        <f>TEXT(MONTH(Sales[[#This Row],[ShipDate]])*29,"mmm")</f>
        <v>Jan</v>
      </c>
      <c r="R9194">
        <v>1435</v>
      </c>
      <c r="S9194" t="s">
        <v>1404</v>
      </c>
      <c r="T9194" t="s">
        <v>15</v>
      </c>
      <c r="U9194">
        <v>28314</v>
      </c>
      <c r="V9194" s="1">
        <v>0.2</v>
      </c>
      <c r="W9194">
        <v>-68</v>
      </c>
      <c r="X9194">
        <v>4</v>
      </c>
      <c r="Y9194">
        <v>451</v>
      </c>
      <c r="AD9194"/>
    </row>
    <row r="9195" spans="1:30" x14ac:dyDescent="0.25">
      <c r="A9195" t="s">
        <v>10</v>
      </c>
      <c r="B9195" s="2">
        <v>43128</v>
      </c>
      <c r="C9195" s="35">
        <f>YEAR(Sales[[#This Row],[ShipDate]])</f>
        <v>2018</v>
      </c>
      <c r="D9195" t="s">
        <v>36</v>
      </c>
      <c r="E9195" t="s">
        <v>18</v>
      </c>
      <c r="F9195" t="s">
        <v>43</v>
      </c>
      <c r="G9195" t="s">
        <v>11</v>
      </c>
      <c r="H9195" t="s">
        <v>783</v>
      </c>
      <c r="I9195" t="s">
        <v>58</v>
      </c>
      <c r="J9195" t="s">
        <v>13</v>
      </c>
      <c r="K9195" t="s">
        <v>1569</v>
      </c>
      <c r="L9195" t="s">
        <v>17</v>
      </c>
      <c r="N9195" t="str">
        <f>IF(ISBLANK(Sales[[#This Row],[return]]),"No",Sales[[#This Row],[return]])</f>
        <v>No</v>
      </c>
      <c r="O9195" s="2">
        <v>43122</v>
      </c>
      <c r="P9195" s="8" t="str">
        <f>TEXT(DAY(Sales[[#This Row],[OrderDate]]),"ddd")</f>
        <v>Sun</v>
      </c>
      <c r="Q9195" s="8" t="str">
        <f>TEXT(MONTH(Sales[[#This Row],[ShipDate]])*29,"mmm")</f>
        <v>Jan</v>
      </c>
      <c r="R9195">
        <v>582</v>
      </c>
      <c r="S9195" t="s">
        <v>1168</v>
      </c>
      <c r="T9195" t="s">
        <v>15</v>
      </c>
      <c r="U9195">
        <v>28314</v>
      </c>
      <c r="V9195" s="1">
        <v>0.2</v>
      </c>
      <c r="W9195">
        <v>4</v>
      </c>
      <c r="X9195">
        <v>8</v>
      </c>
      <c r="Y9195">
        <v>14</v>
      </c>
      <c r="AD9195"/>
    </row>
    <row r="9196" spans="1:30" x14ac:dyDescent="0.25">
      <c r="A9196" t="s">
        <v>10</v>
      </c>
      <c r="B9196" s="2">
        <v>43128</v>
      </c>
      <c r="C9196" s="35">
        <f>YEAR(Sales[[#This Row],[ShipDate]])</f>
        <v>2018</v>
      </c>
      <c r="D9196" t="s">
        <v>36</v>
      </c>
      <c r="E9196" t="s">
        <v>18</v>
      </c>
      <c r="F9196" t="s">
        <v>52</v>
      </c>
      <c r="G9196" t="s">
        <v>25</v>
      </c>
      <c r="H9196" t="s">
        <v>783</v>
      </c>
      <c r="I9196" t="s">
        <v>58</v>
      </c>
      <c r="J9196" t="s">
        <v>13</v>
      </c>
      <c r="K9196" t="s">
        <v>1569</v>
      </c>
      <c r="L9196" t="s">
        <v>17</v>
      </c>
      <c r="N9196" t="str">
        <f>IF(ISBLANK(Sales[[#This Row],[return]]),"No",Sales[[#This Row],[return]])</f>
        <v>No</v>
      </c>
      <c r="O9196" s="2">
        <v>43122</v>
      </c>
      <c r="P9196" s="8" t="str">
        <f>TEXT(DAY(Sales[[#This Row],[OrderDate]]),"ddd")</f>
        <v>Sun</v>
      </c>
      <c r="Q9196" s="8" t="str">
        <f>TEXT(MONTH(Sales[[#This Row],[ShipDate]])*29,"mmm")</f>
        <v>Jan</v>
      </c>
      <c r="R9196">
        <v>645</v>
      </c>
      <c r="S9196" t="s">
        <v>2059</v>
      </c>
      <c r="T9196" t="s">
        <v>15</v>
      </c>
      <c r="U9196">
        <v>28314</v>
      </c>
      <c r="V9196" s="1">
        <v>0.2</v>
      </c>
      <c r="W9196">
        <v>6</v>
      </c>
      <c r="X9196">
        <v>4</v>
      </c>
      <c r="Y9196">
        <v>65</v>
      </c>
      <c r="AD9196"/>
    </row>
    <row r="9197" spans="1:30" x14ac:dyDescent="0.25">
      <c r="A9197" t="s">
        <v>24</v>
      </c>
      <c r="B9197" s="2">
        <v>43416</v>
      </c>
      <c r="C9197" s="35">
        <f>YEAR(Sales[[#This Row],[ShipDate]])</f>
        <v>2018</v>
      </c>
      <c r="D9197" t="s">
        <v>113</v>
      </c>
      <c r="E9197" t="s">
        <v>18</v>
      </c>
      <c r="F9197" t="s">
        <v>59</v>
      </c>
      <c r="G9197" t="s">
        <v>25</v>
      </c>
      <c r="H9197" t="s">
        <v>152</v>
      </c>
      <c r="I9197" t="s">
        <v>252</v>
      </c>
      <c r="J9197" t="s">
        <v>13</v>
      </c>
      <c r="K9197" t="s">
        <v>1037</v>
      </c>
      <c r="L9197" t="s">
        <v>92</v>
      </c>
      <c r="N9197" t="str">
        <f>IF(ISBLANK(Sales[[#This Row],[return]]),"No",Sales[[#This Row],[return]])</f>
        <v>No</v>
      </c>
      <c r="O9197" s="2">
        <v>43414</v>
      </c>
      <c r="P9197" s="8" t="str">
        <f>TEXT(DAY(Sales[[#This Row],[OrderDate]]),"ddd")</f>
        <v>Tue</v>
      </c>
      <c r="Q9197" s="8" t="str">
        <f>TEXT(MONTH(Sales[[#This Row],[ShipDate]])*29,"mmm")</f>
        <v>Nov</v>
      </c>
      <c r="R9197">
        <v>1832</v>
      </c>
      <c r="S9197" t="s">
        <v>1748</v>
      </c>
      <c r="T9197" t="s">
        <v>90</v>
      </c>
      <c r="U9197">
        <v>45373</v>
      </c>
      <c r="V9197" s="1">
        <v>0.2</v>
      </c>
      <c r="W9197">
        <v>11</v>
      </c>
      <c r="X9197">
        <v>6</v>
      </c>
      <c r="Y9197">
        <v>31</v>
      </c>
      <c r="AD9197"/>
    </row>
    <row r="9198" spans="1:30" x14ac:dyDescent="0.25">
      <c r="A9198" t="s">
        <v>40</v>
      </c>
      <c r="B9198" s="2">
        <v>43113</v>
      </c>
      <c r="C9198" s="35">
        <f>YEAR(Sales[[#This Row],[ShipDate]])</f>
        <v>2018</v>
      </c>
      <c r="D9198" t="s">
        <v>36</v>
      </c>
      <c r="E9198" t="s">
        <v>18</v>
      </c>
      <c r="F9198" t="s">
        <v>45</v>
      </c>
      <c r="G9198" t="s">
        <v>25</v>
      </c>
      <c r="H9198" t="s">
        <v>1393</v>
      </c>
      <c r="I9198" t="s">
        <v>58</v>
      </c>
      <c r="J9198" t="s">
        <v>13</v>
      </c>
      <c r="K9198" t="s">
        <v>1317</v>
      </c>
      <c r="L9198" t="s">
        <v>17</v>
      </c>
      <c r="N9198" t="str">
        <f>IF(ISBLANK(Sales[[#This Row],[return]]),"No",Sales[[#This Row],[return]])</f>
        <v>No</v>
      </c>
      <c r="O9198" s="2">
        <v>43108</v>
      </c>
      <c r="P9198" s="8" t="str">
        <f>TEXT(DAY(Sales[[#This Row],[OrderDate]]),"ddd")</f>
        <v>Sun</v>
      </c>
      <c r="Q9198" s="8" t="str">
        <f>TEXT(MONTH(Sales[[#This Row],[ShipDate]])*29,"mmm")</f>
        <v>Jan</v>
      </c>
      <c r="R9198">
        <v>1133</v>
      </c>
      <c r="S9198" t="s">
        <v>1942</v>
      </c>
      <c r="T9198" t="s">
        <v>15</v>
      </c>
      <c r="U9198">
        <v>27604</v>
      </c>
      <c r="V9198" s="1">
        <v>0.2</v>
      </c>
      <c r="W9198">
        <v>6</v>
      </c>
      <c r="X9198">
        <v>3</v>
      </c>
      <c r="Y9198">
        <v>48</v>
      </c>
      <c r="AD9198"/>
    </row>
    <row r="9199" spans="1:30" x14ac:dyDescent="0.25">
      <c r="A9199" t="s">
        <v>40</v>
      </c>
      <c r="B9199" s="2">
        <v>43113</v>
      </c>
      <c r="C9199" s="35">
        <f>YEAR(Sales[[#This Row],[ShipDate]])</f>
        <v>2018</v>
      </c>
      <c r="D9199" t="s">
        <v>36</v>
      </c>
      <c r="E9199" t="s">
        <v>18</v>
      </c>
      <c r="F9199" t="s">
        <v>50</v>
      </c>
      <c r="G9199" t="s">
        <v>25</v>
      </c>
      <c r="H9199" t="s">
        <v>1393</v>
      </c>
      <c r="I9199" t="s">
        <v>58</v>
      </c>
      <c r="J9199" t="s">
        <v>13</v>
      </c>
      <c r="K9199" t="s">
        <v>1317</v>
      </c>
      <c r="L9199" t="s">
        <v>17</v>
      </c>
      <c r="N9199" t="str">
        <f>IF(ISBLANK(Sales[[#This Row],[return]]),"No",Sales[[#This Row],[return]])</f>
        <v>No</v>
      </c>
      <c r="O9199" s="2">
        <v>43108</v>
      </c>
      <c r="P9199" s="8" t="str">
        <f>TEXT(DAY(Sales[[#This Row],[OrderDate]]),"ddd")</f>
        <v>Sun</v>
      </c>
      <c r="Q9199" s="8" t="str">
        <f>TEXT(MONTH(Sales[[#This Row],[ShipDate]])*29,"mmm")</f>
        <v>Jan</v>
      </c>
      <c r="R9199">
        <v>1843</v>
      </c>
      <c r="S9199" t="s">
        <v>3237</v>
      </c>
      <c r="T9199" t="s">
        <v>15</v>
      </c>
      <c r="U9199">
        <v>27604</v>
      </c>
      <c r="V9199" s="1">
        <v>0.7</v>
      </c>
      <c r="W9199">
        <v>-25</v>
      </c>
      <c r="X9199">
        <v>7</v>
      </c>
      <c r="Y9199">
        <v>31</v>
      </c>
      <c r="AD9199"/>
    </row>
    <row r="9200" spans="1:30" x14ac:dyDescent="0.25">
      <c r="A9200" t="s">
        <v>40</v>
      </c>
      <c r="B9200" s="2">
        <v>43113</v>
      </c>
      <c r="C9200" s="35">
        <f>YEAR(Sales[[#This Row],[ShipDate]])</f>
        <v>2018</v>
      </c>
      <c r="D9200" t="s">
        <v>36</v>
      </c>
      <c r="E9200" t="s">
        <v>18</v>
      </c>
      <c r="F9200" t="s">
        <v>48</v>
      </c>
      <c r="G9200" t="s">
        <v>46</v>
      </c>
      <c r="H9200" t="s">
        <v>1393</v>
      </c>
      <c r="I9200" t="s">
        <v>58</v>
      </c>
      <c r="J9200" t="s">
        <v>13</v>
      </c>
      <c r="K9200" t="s">
        <v>1317</v>
      </c>
      <c r="L9200" t="s">
        <v>17</v>
      </c>
      <c r="N9200" t="str">
        <f>IF(ISBLANK(Sales[[#This Row],[return]]),"No",Sales[[#This Row],[return]])</f>
        <v>No</v>
      </c>
      <c r="O9200" s="2">
        <v>43108</v>
      </c>
      <c r="P9200" s="8" t="str">
        <f>TEXT(DAY(Sales[[#This Row],[OrderDate]]),"ddd")</f>
        <v>Sun</v>
      </c>
      <c r="Q9200" s="8" t="str">
        <f>TEXT(MONTH(Sales[[#This Row],[ShipDate]])*29,"mmm")</f>
        <v>Jan</v>
      </c>
      <c r="R9200">
        <v>174</v>
      </c>
      <c r="S9200" t="s">
        <v>2539</v>
      </c>
      <c r="T9200" t="s">
        <v>15</v>
      </c>
      <c r="U9200">
        <v>27604</v>
      </c>
      <c r="V9200" s="1">
        <v>0.2</v>
      </c>
      <c r="W9200">
        <v>11</v>
      </c>
      <c r="X9200">
        <v>2</v>
      </c>
      <c r="Y9200">
        <v>109</v>
      </c>
      <c r="AD9200"/>
    </row>
    <row r="9201" spans="1:30" x14ac:dyDescent="0.25">
      <c r="A9201" t="s">
        <v>40</v>
      </c>
      <c r="B9201" s="2">
        <v>43171</v>
      </c>
      <c r="C9201" s="35">
        <f>YEAR(Sales[[#This Row],[ShipDate]])</f>
        <v>2018</v>
      </c>
      <c r="D9201" t="s">
        <v>36</v>
      </c>
      <c r="E9201" t="s">
        <v>31</v>
      </c>
      <c r="F9201" t="s">
        <v>48</v>
      </c>
      <c r="G9201" t="s">
        <v>46</v>
      </c>
      <c r="H9201" t="s">
        <v>64</v>
      </c>
      <c r="I9201" t="s">
        <v>70</v>
      </c>
      <c r="J9201" t="s">
        <v>13</v>
      </c>
      <c r="K9201" t="s">
        <v>730</v>
      </c>
      <c r="L9201" t="s">
        <v>68</v>
      </c>
      <c r="N9201" t="str">
        <f>IF(ISBLANK(Sales[[#This Row],[return]]),"No",Sales[[#This Row],[return]])</f>
        <v>No</v>
      </c>
      <c r="O9201" s="2">
        <v>43166</v>
      </c>
      <c r="P9201" s="8" t="str">
        <f>TEXT(DAY(Sales[[#This Row],[OrderDate]]),"ddd")</f>
        <v>Sat</v>
      </c>
      <c r="Q9201" s="8" t="str">
        <f>TEXT(MONTH(Sales[[#This Row],[ShipDate]])*29,"mmm")</f>
        <v>Mar</v>
      </c>
      <c r="R9201">
        <v>301</v>
      </c>
      <c r="S9201" t="s">
        <v>729</v>
      </c>
      <c r="T9201" t="s">
        <v>66</v>
      </c>
      <c r="U9201">
        <v>76106</v>
      </c>
      <c r="V9201" s="1">
        <v>0.2</v>
      </c>
      <c r="W9201">
        <v>2</v>
      </c>
      <c r="X9201">
        <v>3</v>
      </c>
      <c r="Y9201">
        <v>21</v>
      </c>
      <c r="AD9201"/>
    </row>
    <row r="9202" spans="1:30" x14ac:dyDescent="0.25">
      <c r="A9202" t="s">
        <v>10</v>
      </c>
      <c r="B9202" s="2">
        <v>43425</v>
      </c>
      <c r="C9202" s="35">
        <f>YEAR(Sales[[#This Row],[ShipDate]])</f>
        <v>2018</v>
      </c>
      <c r="D9202" t="s">
        <v>19</v>
      </c>
      <c r="E9202" t="s">
        <v>31</v>
      </c>
      <c r="F9202" t="s">
        <v>99</v>
      </c>
      <c r="G9202" t="s">
        <v>46</v>
      </c>
      <c r="H9202" t="s">
        <v>773</v>
      </c>
      <c r="I9202" t="s">
        <v>188</v>
      </c>
      <c r="J9202" t="s">
        <v>13</v>
      </c>
      <c r="K9202" t="s">
        <v>2760</v>
      </c>
      <c r="L9202" t="s">
        <v>17</v>
      </c>
      <c r="N9202" t="str">
        <f>IF(ISBLANK(Sales[[#This Row],[return]]),"No",Sales[[#This Row],[return]])</f>
        <v>No</v>
      </c>
      <c r="O9202" s="2">
        <v>43422</v>
      </c>
      <c r="P9202" s="8" t="str">
        <f>TEXT(DAY(Sales[[#This Row],[OrderDate]]),"ddd")</f>
        <v>Wed</v>
      </c>
      <c r="Q9202" s="8" t="str">
        <f>TEXT(MONTH(Sales[[#This Row],[ShipDate]])*29,"mmm")</f>
        <v>Nov</v>
      </c>
      <c r="R9202">
        <v>1035</v>
      </c>
      <c r="S9202" t="s">
        <v>2382</v>
      </c>
      <c r="T9202" t="s">
        <v>15</v>
      </c>
      <c r="U9202">
        <v>35810</v>
      </c>
      <c r="V9202" s="1">
        <v>0</v>
      </c>
      <c r="W9202">
        <v>528</v>
      </c>
      <c r="X9202">
        <v>4</v>
      </c>
      <c r="Y9202">
        <v>1320</v>
      </c>
      <c r="AD9202"/>
    </row>
    <row r="9203" spans="1:30" x14ac:dyDescent="0.25">
      <c r="A9203" t="s">
        <v>24</v>
      </c>
      <c r="B9203" s="2">
        <v>43303</v>
      </c>
      <c r="C9203" s="35">
        <f>YEAR(Sales[[#This Row],[ShipDate]])</f>
        <v>2018</v>
      </c>
      <c r="D9203" t="s">
        <v>19</v>
      </c>
      <c r="E9203" t="s">
        <v>18</v>
      </c>
      <c r="F9203" t="s">
        <v>43</v>
      </c>
      <c r="G9203" t="s">
        <v>11</v>
      </c>
      <c r="H9203" t="s">
        <v>60</v>
      </c>
      <c r="I9203" t="s">
        <v>63</v>
      </c>
      <c r="J9203" t="s">
        <v>13</v>
      </c>
      <c r="K9203" t="s">
        <v>1270</v>
      </c>
      <c r="L9203" t="s">
        <v>30</v>
      </c>
      <c r="N9203" t="str">
        <f>IF(ISBLANK(Sales[[#This Row],[return]]),"No",Sales[[#This Row],[return]])</f>
        <v>No</v>
      </c>
      <c r="O9203" s="2">
        <v>43298</v>
      </c>
      <c r="P9203" s="8" t="str">
        <f>TEXT(DAY(Sales[[#This Row],[OrderDate]]),"ddd")</f>
        <v>Tue</v>
      </c>
      <c r="Q9203" s="8" t="str">
        <f>TEXT(MONTH(Sales[[#This Row],[ShipDate]])*29,"mmm")</f>
        <v>Jul</v>
      </c>
      <c r="R9203">
        <v>576</v>
      </c>
      <c r="S9203" t="s">
        <v>1400</v>
      </c>
      <c r="T9203" t="s">
        <v>28</v>
      </c>
      <c r="U9203">
        <v>98105</v>
      </c>
      <c r="V9203" s="1">
        <v>0</v>
      </c>
      <c r="W9203">
        <v>4</v>
      </c>
      <c r="X9203">
        <v>3</v>
      </c>
      <c r="Y9203">
        <v>12</v>
      </c>
      <c r="AD9203"/>
    </row>
    <row r="9204" spans="1:30" x14ac:dyDescent="0.25">
      <c r="A9204" t="s">
        <v>24</v>
      </c>
      <c r="B9204" s="2">
        <v>43303</v>
      </c>
      <c r="C9204" s="35">
        <f>YEAR(Sales[[#This Row],[ShipDate]])</f>
        <v>2018</v>
      </c>
      <c r="D9204" t="s">
        <v>19</v>
      </c>
      <c r="E9204" t="s">
        <v>18</v>
      </c>
      <c r="F9204" t="s">
        <v>43</v>
      </c>
      <c r="G9204" t="s">
        <v>11</v>
      </c>
      <c r="H9204" t="s">
        <v>60</v>
      </c>
      <c r="I9204" t="s">
        <v>63</v>
      </c>
      <c r="J9204" t="s">
        <v>13</v>
      </c>
      <c r="K9204" t="s">
        <v>1270</v>
      </c>
      <c r="L9204" t="s">
        <v>30</v>
      </c>
      <c r="N9204" t="str">
        <f>IF(ISBLANK(Sales[[#This Row],[return]]),"No",Sales[[#This Row],[return]])</f>
        <v>No</v>
      </c>
      <c r="O9204" s="2">
        <v>43298</v>
      </c>
      <c r="P9204" s="8" t="str">
        <f>TEXT(DAY(Sales[[#This Row],[OrderDate]]),"ddd")</f>
        <v>Tue</v>
      </c>
      <c r="Q9204" s="8" t="str">
        <f>TEXT(MONTH(Sales[[#This Row],[ShipDate]])*29,"mmm")</f>
        <v>Jul</v>
      </c>
      <c r="R9204">
        <v>551</v>
      </c>
      <c r="S9204" t="s">
        <v>1407</v>
      </c>
      <c r="T9204" t="s">
        <v>28</v>
      </c>
      <c r="U9204">
        <v>98105</v>
      </c>
      <c r="V9204" s="1">
        <v>0</v>
      </c>
      <c r="W9204">
        <v>11</v>
      </c>
      <c r="X9204">
        <v>5</v>
      </c>
      <c r="Y9204">
        <v>25</v>
      </c>
      <c r="AD9204"/>
    </row>
    <row r="9205" spans="1:30" x14ac:dyDescent="0.25">
      <c r="A9205" t="s">
        <v>24</v>
      </c>
      <c r="B9205" s="2">
        <v>43303</v>
      </c>
      <c r="C9205" s="35">
        <f>YEAR(Sales[[#This Row],[ShipDate]])</f>
        <v>2018</v>
      </c>
      <c r="D9205" t="s">
        <v>19</v>
      </c>
      <c r="E9205" t="s">
        <v>18</v>
      </c>
      <c r="F9205" t="s">
        <v>39</v>
      </c>
      <c r="G9205" t="s">
        <v>25</v>
      </c>
      <c r="H9205" t="s">
        <v>60</v>
      </c>
      <c r="I9205" t="s">
        <v>63</v>
      </c>
      <c r="J9205" t="s">
        <v>13</v>
      </c>
      <c r="K9205" t="s">
        <v>1270</v>
      </c>
      <c r="L9205" t="s">
        <v>30</v>
      </c>
      <c r="N9205" t="str">
        <f>IF(ISBLANK(Sales[[#This Row],[return]]),"No",Sales[[#This Row],[return]])</f>
        <v>No</v>
      </c>
      <c r="O9205" s="2">
        <v>43298</v>
      </c>
      <c r="P9205" s="8" t="str">
        <f>TEXT(DAY(Sales[[#This Row],[OrderDate]]),"ddd")</f>
        <v>Tue</v>
      </c>
      <c r="Q9205" s="8" t="str">
        <f>TEXT(MONTH(Sales[[#This Row],[ShipDate]])*29,"mmm")</f>
        <v>Jul</v>
      </c>
      <c r="R9205">
        <v>817</v>
      </c>
      <c r="S9205" t="s">
        <v>154</v>
      </c>
      <c r="T9205" t="s">
        <v>28</v>
      </c>
      <c r="U9205">
        <v>98105</v>
      </c>
      <c r="V9205" s="1">
        <v>0</v>
      </c>
      <c r="W9205">
        <v>17</v>
      </c>
      <c r="X9205">
        <v>2</v>
      </c>
      <c r="Y9205">
        <v>70</v>
      </c>
      <c r="AD9205"/>
    </row>
    <row r="9206" spans="1:30" x14ac:dyDescent="0.25">
      <c r="A9206" t="s">
        <v>24</v>
      </c>
      <c r="B9206" s="2">
        <v>43303</v>
      </c>
      <c r="C9206" s="35">
        <f>YEAR(Sales[[#This Row],[ShipDate]])</f>
        <v>2018</v>
      </c>
      <c r="D9206" t="s">
        <v>19</v>
      </c>
      <c r="E9206" t="s">
        <v>18</v>
      </c>
      <c r="F9206" t="s">
        <v>33</v>
      </c>
      <c r="G9206" t="s">
        <v>25</v>
      </c>
      <c r="H9206" t="s">
        <v>60</v>
      </c>
      <c r="I9206" t="s">
        <v>63</v>
      </c>
      <c r="J9206" t="s">
        <v>13</v>
      </c>
      <c r="K9206" t="s">
        <v>1270</v>
      </c>
      <c r="L9206" t="s">
        <v>30</v>
      </c>
      <c r="N9206" t="str">
        <f>IF(ISBLANK(Sales[[#This Row],[return]]),"No",Sales[[#This Row],[return]])</f>
        <v>No</v>
      </c>
      <c r="O9206" s="2">
        <v>43298</v>
      </c>
      <c r="P9206" s="8" t="str">
        <f>TEXT(DAY(Sales[[#This Row],[OrderDate]]),"ddd")</f>
        <v>Tue</v>
      </c>
      <c r="Q9206" s="8" t="str">
        <f>TEXT(MONTH(Sales[[#This Row],[ShipDate]])*29,"mmm")</f>
        <v>Jul</v>
      </c>
      <c r="R9206">
        <v>1365</v>
      </c>
      <c r="S9206" t="s">
        <v>565</v>
      </c>
      <c r="T9206" t="s">
        <v>28</v>
      </c>
      <c r="U9206">
        <v>98105</v>
      </c>
      <c r="V9206" s="1">
        <v>0</v>
      </c>
      <c r="W9206">
        <v>41</v>
      </c>
      <c r="X9206">
        <v>7</v>
      </c>
      <c r="Y9206">
        <v>88</v>
      </c>
      <c r="AD9206"/>
    </row>
    <row r="9207" spans="1:30" x14ac:dyDescent="0.25">
      <c r="A9207" t="s">
        <v>24</v>
      </c>
      <c r="B9207" s="2">
        <v>43303</v>
      </c>
      <c r="C9207" s="35">
        <f>YEAR(Sales[[#This Row],[ShipDate]])</f>
        <v>2018</v>
      </c>
      <c r="D9207" t="s">
        <v>19</v>
      </c>
      <c r="E9207" t="s">
        <v>18</v>
      </c>
      <c r="F9207" t="s">
        <v>50</v>
      </c>
      <c r="G9207" t="s">
        <v>25</v>
      </c>
      <c r="H9207" t="s">
        <v>60</v>
      </c>
      <c r="I9207" t="s">
        <v>63</v>
      </c>
      <c r="J9207" t="s">
        <v>13</v>
      </c>
      <c r="K9207" t="s">
        <v>1270</v>
      </c>
      <c r="L9207" t="s">
        <v>30</v>
      </c>
      <c r="N9207" t="str">
        <f>IF(ISBLANK(Sales[[#This Row],[return]]),"No",Sales[[#This Row],[return]])</f>
        <v>No</v>
      </c>
      <c r="O9207" s="2">
        <v>43298</v>
      </c>
      <c r="P9207" s="8" t="str">
        <f>TEXT(DAY(Sales[[#This Row],[OrderDate]]),"ddd")</f>
        <v>Tue</v>
      </c>
      <c r="Q9207" s="8" t="str">
        <f>TEXT(MONTH(Sales[[#This Row],[ShipDate]])*29,"mmm")</f>
        <v>Jul</v>
      </c>
      <c r="R9207">
        <v>1313</v>
      </c>
      <c r="S9207" t="s">
        <v>3246</v>
      </c>
      <c r="T9207" t="s">
        <v>28</v>
      </c>
      <c r="U9207">
        <v>98105</v>
      </c>
      <c r="V9207" s="1">
        <v>0.2</v>
      </c>
      <c r="W9207">
        <v>4</v>
      </c>
      <c r="X9207">
        <v>3</v>
      </c>
      <c r="Y9207">
        <v>13</v>
      </c>
      <c r="AD9207"/>
    </row>
    <row r="9208" spans="1:30" x14ac:dyDescent="0.25">
      <c r="A9208" t="s">
        <v>24</v>
      </c>
      <c r="B9208" s="2">
        <v>43303</v>
      </c>
      <c r="C9208" s="35">
        <f>YEAR(Sales[[#This Row],[ShipDate]])</f>
        <v>2018</v>
      </c>
      <c r="D9208" t="s">
        <v>19</v>
      </c>
      <c r="E9208" t="s">
        <v>18</v>
      </c>
      <c r="F9208" t="s">
        <v>99</v>
      </c>
      <c r="G9208" t="s">
        <v>46</v>
      </c>
      <c r="H9208" t="s">
        <v>60</v>
      </c>
      <c r="I9208" t="s">
        <v>63</v>
      </c>
      <c r="J9208" t="s">
        <v>13</v>
      </c>
      <c r="K9208" t="s">
        <v>1270</v>
      </c>
      <c r="L9208" t="s">
        <v>30</v>
      </c>
      <c r="N9208" t="str">
        <f>IF(ISBLANK(Sales[[#This Row],[return]]),"No",Sales[[#This Row],[return]])</f>
        <v>No</v>
      </c>
      <c r="O9208" s="2">
        <v>43298</v>
      </c>
      <c r="P9208" s="8" t="str">
        <f>TEXT(DAY(Sales[[#This Row],[OrderDate]]),"ddd")</f>
        <v>Tue</v>
      </c>
      <c r="Q9208" s="8" t="str">
        <f>TEXT(MONTH(Sales[[#This Row],[ShipDate]])*29,"mmm")</f>
        <v>Jul</v>
      </c>
      <c r="R9208">
        <v>668</v>
      </c>
      <c r="S9208" t="s">
        <v>2462</v>
      </c>
      <c r="T9208" t="s">
        <v>28</v>
      </c>
      <c r="U9208">
        <v>98105</v>
      </c>
      <c r="V9208" s="1">
        <v>0</v>
      </c>
      <c r="W9208">
        <v>90</v>
      </c>
      <c r="X9208">
        <v>3</v>
      </c>
      <c r="Y9208">
        <v>428</v>
      </c>
      <c r="AD9208"/>
    </row>
    <row r="9209" spans="1:30" x14ac:dyDescent="0.25">
      <c r="A9209" t="s">
        <v>24</v>
      </c>
      <c r="B9209" s="2">
        <v>43303</v>
      </c>
      <c r="C9209" s="35">
        <f>YEAR(Sales[[#This Row],[ShipDate]])</f>
        <v>2018</v>
      </c>
      <c r="D9209" t="s">
        <v>19</v>
      </c>
      <c r="E9209" t="s">
        <v>18</v>
      </c>
      <c r="F9209" t="s">
        <v>48</v>
      </c>
      <c r="G9209" t="s">
        <v>46</v>
      </c>
      <c r="H9209" t="s">
        <v>60</v>
      </c>
      <c r="I9209" t="s">
        <v>63</v>
      </c>
      <c r="J9209" t="s">
        <v>13</v>
      </c>
      <c r="K9209" t="s">
        <v>1270</v>
      </c>
      <c r="L9209" t="s">
        <v>30</v>
      </c>
      <c r="N9209" t="str">
        <f>IF(ISBLANK(Sales[[#This Row],[return]]),"No",Sales[[#This Row],[return]])</f>
        <v>No</v>
      </c>
      <c r="O9209" s="2">
        <v>43298</v>
      </c>
      <c r="P9209" s="8" t="str">
        <f>TEXT(DAY(Sales[[#This Row],[OrderDate]]),"ddd")</f>
        <v>Tue</v>
      </c>
      <c r="Q9209" s="8" t="str">
        <f>TEXT(MONTH(Sales[[#This Row],[ShipDate]])*29,"mmm")</f>
        <v>Jul</v>
      </c>
      <c r="R9209">
        <v>479</v>
      </c>
      <c r="S9209" t="s">
        <v>2469</v>
      </c>
      <c r="T9209" t="s">
        <v>28</v>
      </c>
      <c r="U9209">
        <v>98105</v>
      </c>
      <c r="V9209" s="1">
        <v>0.2</v>
      </c>
      <c r="W9209">
        <v>-5</v>
      </c>
      <c r="X9209">
        <v>2</v>
      </c>
      <c r="Y9209">
        <v>21</v>
      </c>
      <c r="AD9209"/>
    </row>
    <row r="9210" spans="1:30" x14ac:dyDescent="0.25">
      <c r="A9210" t="s">
        <v>40</v>
      </c>
      <c r="B9210" s="2">
        <v>43156</v>
      </c>
      <c r="C9210" s="35">
        <f>YEAR(Sales[[#This Row],[ShipDate]])</f>
        <v>2018</v>
      </c>
      <c r="D9210" t="s">
        <v>36</v>
      </c>
      <c r="E9210" t="s">
        <v>69</v>
      </c>
      <c r="F9210" t="s">
        <v>39</v>
      </c>
      <c r="G9210" t="s">
        <v>25</v>
      </c>
      <c r="H9210" t="s">
        <v>437</v>
      </c>
      <c r="I9210" t="s">
        <v>37</v>
      </c>
      <c r="J9210" t="s">
        <v>13</v>
      </c>
      <c r="K9210" t="s">
        <v>2990</v>
      </c>
      <c r="L9210" t="s">
        <v>17</v>
      </c>
      <c r="N9210" t="str">
        <f>IF(ISBLANK(Sales[[#This Row],[return]]),"No",Sales[[#This Row],[return]])</f>
        <v>No</v>
      </c>
      <c r="O9210" s="2">
        <v>43152</v>
      </c>
      <c r="P9210" s="8" t="str">
        <f>TEXT(DAY(Sales[[#This Row],[OrderDate]]),"ddd")</f>
        <v>Sat</v>
      </c>
      <c r="Q9210" s="8" t="str">
        <f>TEXT(MONTH(Sales[[#This Row],[ShipDate]])*29,"mmm")</f>
        <v>Feb</v>
      </c>
      <c r="R9210">
        <v>1498</v>
      </c>
      <c r="S9210" t="s">
        <v>2062</v>
      </c>
      <c r="T9210" t="s">
        <v>15</v>
      </c>
      <c r="U9210">
        <v>33614</v>
      </c>
      <c r="V9210" s="1">
        <v>0.2</v>
      </c>
      <c r="W9210">
        <v>32</v>
      </c>
      <c r="X9210">
        <v>3</v>
      </c>
      <c r="Y9210">
        <v>432</v>
      </c>
      <c r="AD9210"/>
    </row>
    <row r="9211" spans="1:30" x14ac:dyDescent="0.25">
      <c r="A9211" t="s">
        <v>40</v>
      </c>
      <c r="B9211" s="2">
        <v>43156</v>
      </c>
      <c r="C9211" s="35">
        <f>YEAR(Sales[[#This Row],[ShipDate]])</f>
        <v>2018</v>
      </c>
      <c r="D9211" t="s">
        <v>36</v>
      </c>
      <c r="E9211" t="s">
        <v>69</v>
      </c>
      <c r="F9211" t="s">
        <v>50</v>
      </c>
      <c r="G9211" t="s">
        <v>25</v>
      </c>
      <c r="H9211" t="s">
        <v>437</v>
      </c>
      <c r="I9211" t="s">
        <v>37</v>
      </c>
      <c r="J9211" t="s">
        <v>13</v>
      </c>
      <c r="K9211" t="s">
        <v>2990</v>
      </c>
      <c r="L9211" t="s">
        <v>17</v>
      </c>
      <c r="N9211" t="str">
        <f>IF(ISBLANK(Sales[[#This Row],[return]]),"No",Sales[[#This Row],[return]])</f>
        <v>No</v>
      </c>
      <c r="O9211" s="2">
        <v>43152</v>
      </c>
      <c r="P9211" s="8" t="str">
        <f>TEXT(DAY(Sales[[#This Row],[OrderDate]]),"ddd")</f>
        <v>Sat</v>
      </c>
      <c r="Q9211" s="8" t="str">
        <f>TEXT(MONTH(Sales[[#This Row],[ShipDate]])*29,"mmm")</f>
        <v>Feb</v>
      </c>
      <c r="R9211">
        <v>234</v>
      </c>
      <c r="S9211" t="s">
        <v>1793</v>
      </c>
      <c r="T9211" t="s">
        <v>15</v>
      </c>
      <c r="U9211">
        <v>33614</v>
      </c>
      <c r="V9211" s="1">
        <v>0.7</v>
      </c>
      <c r="W9211">
        <v>-27</v>
      </c>
      <c r="X9211">
        <v>2</v>
      </c>
      <c r="Y9211">
        <v>35</v>
      </c>
      <c r="AD9211"/>
    </row>
    <row r="9212" spans="1:30" x14ac:dyDescent="0.25">
      <c r="A9212" t="s">
        <v>40</v>
      </c>
      <c r="B9212" s="2">
        <v>43156</v>
      </c>
      <c r="C9212" s="35">
        <f>YEAR(Sales[[#This Row],[ShipDate]])</f>
        <v>2018</v>
      </c>
      <c r="D9212" t="s">
        <v>36</v>
      </c>
      <c r="E9212" t="s">
        <v>69</v>
      </c>
      <c r="F9212" t="s">
        <v>50</v>
      </c>
      <c r="G9212" t="s">
        <v>25</v>
      </c>
      <c r="H9212" t="s">
        <v>437</v>
      </c>
      <c r="I9212" t="s">
        <v>37</v>
      </c>
      <c r="J9212" t="s">
        <v>13</v>
      </c>
      <c r="K9212" t="s">
        <v>2990</v>
      </c>
      <c r="L9212" t="s">
        <v>17</v>
      </c>
      <c r="N9212" t="str">
        <f>IF(ISBLANK(Sales[[#This Row],[return]]),"No",Sales[[#This Row],[return]])</f>
        <v>No</v>
      </c>
      <c r="O9212" s="2">
        <v>43152</v>
      </c>
      <c r="P9212" s="8" t="str">
        <f>TEXT(DAY(Sales[[#This Row],[OrderDate]]),"ddd")</f>
        <v>Sat</v>
      </c>
      <c r="Q9212" s="8" t="str">
        <f>TEXT(MONTH(Sales[[#This Row],[ShipDate]])*29,"mmm")</f>
        <v>Feb</v>
      </c>
      <c r="R9212">
        <v>241</v>
      </c>
      <c r="S9212" t="s">
        <v>1722</v>
      </c>
      <c r="T9212" t="s">
        <v>15</v>
      </c>
      <c r="U9212">
        <v>33614</v>
      </c>
      <c r="V9212" s="1">
        <v>0.7</v>
      </c>
      <c r="W9212">
        <v>-3</v>
      </c>
      <c r="X9212">
        <v>3</v>
      </c>
      <c r="Y9212">
        <v>4</v>
      </c>
      <c r="AD9212"/>
    </row>
    <row r="9213" spans="1:30" x14ac:dyDescent="0.25">
      <c r="A9213" t="s">
        <v>24</v>
      </c>
      <c r="B9213" s="2">
        <v>43413</v>
      </c>
      <c r="C9213" s="35">
        <f>YEAR(Sales[[#This Row],[ShipDate]])</f>
        <v>2018</v>
      </c>
      <c r="D9213" t="s">
        <v>113</v>
      </c>
      <c r="E9213" t="s">
        <v>18</v>
      </c>
      <c r="F9213" t="s">
        <v>150</v>
      </c>
      <c r="G9213" t="s">
        <v>25</v>
      </c>
      <c r="H9213" t="s">
        <v>527</v>
      </c>
      <c r="I9213" t="s">
        <v>389</v>
      </c>
      <c r="J9213" t="s">
        <v>13</v>
      </c>
      <c r="K9213" t="s">
        <v>1470</v>
      </c>
      <c r="L9213" t="s">
        <v>92</v>
      </c>
      <c r="N9213" t="str">
        <f>IF(ISBLANK(Sales[[#This Row],[return]]),"No",Sales[[#This Row],[return]])</f>
        <v>No</v>
      </c>
      <c r="O9213" s="2">
        <v>43411</v>
      </c>
      <c r="P9213" s="8" t="str">
        <f>TEXT(DAY(Sales[[#This Row],[OrderDate]]),"ddd")</f>
        <v>Sat</v>
      </c>
      <c r="Q9213" s="8" t="str">
        <f>TEXT(MONTH(Sales[[#This Row],[ShipDate]])*29,"mmm")</f>
        <v>Nov</v>
      </c>
      <c r="R9213">
        <v>1367</v>
      </c>
      <c r="S9213" t="s">
        <v>1705</v>
      </c>
      <c r="T9213" t="s">
        <v>90</v>
      </c>
      <c r="U9213">
        <v>8701</v>
      </c>
      <c r="V9213" s="1">
        <v>0</v>
      </c>
      <c r="W9213">
        <v>0</v>
      </c>
      <c r="X9213">
        <v>4</v>
      </c>
      <c r="Y9213">
        <v>15</v>
      </c>
      <c r="AD9213"/>
    </row>
    <row r="9214" spans="1:30" x14ac:dyDescent="0.25">
      <c r="A9214" t="s">
        <v>24</v>
      </c>
      <c r="B9214" s="2">
        <v>43243</v>
      </c>
      <c r="C9214" s="35">
        <f>YEAR(Sales[[#This Row],[ShipDate]])</f>
        <v>2018</v>
      </c>
      <c r="D9214" t="s">
        <v>113</v>
      </c>
      <c r="E9214" t="s">
        <v>18</v>
      </c>
      <c r="F9214" t="s">
        <v>48</v>
      </c>
      <c r="G9214" t="s">
        <v>46</v>
      </c>
      <c r="H9214" t="s">
        <v>26</v>
      </c>
      <c r="I9214" t="s">
        <v>32</v>
      </c>
      <c r="J9214" t="s">
        <v>13</v>
      </c>
      <c r="K9214" t="s">
        <v>455</v>
      </c>
      <c r="L9214" t="s">
        <v>30</v>
      </c>
      <c r="N9214" t="str">
        <f>IF(ISBLANK(Sales[[#This Row],[return]]),"No",Sales[[#This Row],[return]])</f>
        <v>No</v>
      </c>
      <c r="O9214" s="2">
        <v>43241</v>
      </c>
      <c r="P9214" s="8" t="str">
        <f>TEXT(DAY(Sales[[#This Row],[OrderDate]]),"ddd")</f>
        <v>Sat</v>
      </c>
      <c r="Q9214" s="8" t="str">
        <f>TEXT(MONTH(Sales[[#This Row],[ShipDate]])*29,"mmm")</f>
        <v>May</v>
      </c>
      <c r="R9214">
        <v>1106</v>
      </c>
      <c r="S9214" t="s">
        <v>820</v>
      </c>
      <c r="T9214" t="s">
        <v>28</v>
      </c>
      <c r="U9214">
        <v>90032</v>
      </c>
      <c r="V9214" s="1">
        <v>0.2</v>
      </c>
      <c r="W9214">
        <v>-12</v>
      </c>
      <c r="X9214">
        <v>3</v>
      </c>
      <c r="Y9214">
        <v>55</v>
      </c>
      <c r="AD9214"/>
    </row>
    <row r="9215" spans="1:30" x14ac:dyDescent="0.25">
      <c r="A9215" t="s">
        <v>24</v>
      </c>
      <c r="B9215" s="2">
        <v>43243</v>
      </c>
      <c r="C9215" s="35">
        <f>YEAR(Sales[[#This Row],[ShipDate]])</f>
        <v>2018</v>
      </c>
      <c r="D9215" t="s">
        <v>113</v>
      </c>
      <c r="E9215" t="s">
        <v>18</v>
      </c>
      <c r="F9215" t="s">
        <v>99</v>
      </c>
      <c r="G9215" t="s">
        <v>46</v>
      </c>
      <c r="H9215" t="s">
        <v>26</v>
      </c>
      <c r="I9215" t="s">
        <v>32</v>
      </c>
      <c r="J9215" t="s">
        <v>13</v>
      </c>
      <c r="K9215" t="s">
        <v>455</v>
      </c>
      <c r="L9215" t="s">
        <v>30</v>
      </c>
      <c r="N9215" t="str">
        <f>IF(ISBLANK(Sales[[#This Row],[return]]),"No",Sales[[#This Row],[return]])</f>
        <v>No</v>
      </c>
      <c r="O9215" s="2">
        <v>43241</v>
      </c>
      <c r="P9215" s="8" t="str">
        <f>TEXT(DAY(Sales[[#This Row],[OrderDate]]),"ddd")</f>
        <v>Sat</v>
      </c>
      <c r="Q9215" s="8" t="str">
        <f>TEXT(MONTH(Sales[[#This Row],[ShipDate]])*29,"mmm")</f>
        <v>May</v>
      </c>
      <c r="R9215">
        <v>913</v>
      </c>
      <c r="S9215" t="s">
        <v>821</v>
      </c>
      <c r="T9215" t="s">
        <v>28</v>
      </c>
      <c r="U9215">
        <v>90032</v>
      </c>
      <c r="V9215" s="1">
        <v>0</v>
      </c>
      <c r="W9215">
        <v>27</v>
      </c>
      <c r="X9215">
        <v>2</v>
      </c>
      <c r="Y9215">
        <v>66</v>
      </c>
      <c r="AD9215"/>
    </row>
    <row r="9216" spans="1:30" x14ac:dyDescent="0.25">
      <c r="A9216" t="s">
        <v>10</v>
      </c>
      <c r="B9216" s="2">
        <v>43266</v>
      </c>
      <c r="C9216" s="35">
        <f>YEAR(Sales[[#This Row],[ShipDate]])</f>
        <v>2018</v>
      </c>
      <c r="D9216" t="s">
        <v>36</v>
      </c>
      <c r="E9216" t="s">
        <v>18</v>
      </c>
      <c r="F9216" t="s">
        <v>48</v>
      </c>
      <c r="G9216" t="s">
        <v>46</v>
      </c>
      <c r="H9216" t="s">
        <v>26</v>
      </c>
      <c r="I9216" t="s">
        <v>32</v>
      </c>
      <c r="J9216" t="s">
        <v>13</v>
      </c>
      <c r="K9216" t="s">
        <v>1535</v>
      </c>
      <c r="L9216" t="s">
        <v>30</v>
      </c>
      <c r="N9216" t="str">
        <f>IF(ISBLANK(Sales[[#This Row],[return]]),"No",Sales[[#This Row],[return]])</f>
        <v>No</v>
      </c>
      <c r="O9216" s="2">
        <v>43260</v>
      </c>
      <c r="P9216" s="8" t="str">
        <f>TEXT(DAY(Sales[[#This Row],[OrderDate]]),"ddd")</f>
        <v>Mon</v>
      </c>
      <c r="Q9216" s="8" t="str">
        <f>TEXT(MONTH(Sales[[#This Row],[ShipDate]])*29,"mmm")</f>
        <v>Jun</v>
      </c>
      <c r="R9216">
        <v>173</v>
      </c>
      <c r="S9216" t="s">
        <v>2554</v>
      </c>
      <c r="T9216" t="s">
        <v>28</v>
      </c>
      <c r="U9216">
        <v>90045</v>
      </c>
      <c r="V9216" s="1">
        <v>0.2</v>
      </c>
      <c r="W9216">
        <v>20</v>
      </c>
      <c r="X9216">
        <v>3</v>
      </c>
      <c r="Y9216">
        <v>177</v>
      </c>
      <c r="AD9216"/>
    </row>
    <row r="9217" spans="1:30" x14ac:dyDescent="0.25">
      <c r="A9217" t="s">
        <v>40</v>
      </c>
      <c r="B9217" s="2">
        <v>43381</v>
      </c>
      <c r="C9217" s="35">
        <f>YEAR(Sales[[#This Row],[ShipDate]])</f>
        <v>2018</v>
      </c>
      <c r="D9217" t="s">
        <v>36</v>
      </c>
      <c r="E9217" t="s">
        <v>69</v>
      </c>
      <c r="F9217" t="s">
        <v>50</v>
      </c>
      <c r="G9217" t="s">
        <v>25</v>
      </c>
      <c r="H9217" t="s">
        <v>1690</v>
      </c>
      <c r="I9217" t="s">
        <v>655</v>
      </c>
      <c r="J9217" t="s">
        <v>13</v>
      </c>
      <c r="K9217" t="s">
        <v>2945</v>
      </c>
      <c r="L9217" t="s">
        <v>92</v>
      </c>
      <c r="N9217" t="str">
        <f>IF(ISBLANK(Sales[[#This Row],[return]]),"No",Sales[[#This Row],[return]])</f>
        <v>No</v>
      </c>
      <c r="O9217" s="2">
        <v>43377</v>
      </c>
      <c r="P9217" s="8" t="str">
        <f>TEXT(DAY(Sales[[#This Row],[OrderDate]]),"ddd")</f>
        <v>Wed</v>
      </c>
      <c r="Q9217" s="8" t="str">
        <f>TEXT(MONTH(Sales[[#This Row],[ShipDate]])*29,"mmm")</f>
        <v>Oct</v>
      </c>
      <c r="R9217">
        <v>901</v>
      </c>
      <c r="S9217" t="s">
        <v>1879</v>
      </c>
      <c r="T9217" t="s">
        <v>90</v>
      </c>
      <c r="U9217">
        <v>2908</v>
      </c>
      <c r="V9217" s="1">
        <v>0</v>
      </c>
      <c r="W9217">
        <v>14</v>
      </c>
      <c r="X9217">
        <v>1</v>
      </c>
      <c r="Y9217">
        <v>30</v>
      </c>
      <c r="AD9217"/>
    </row>
    <row r="9218" spans="1:30" x14ac:dyDescent="0.25">
      <c r="A9218" t="s">
        <v>40</v>
      </c>
      <c r="B9218" s="2">
        <v>43381</v>
      </c>
      <c r="C9218" s="35">
        <f>YEAR(Sales[[#This Row],[ShipDate]])</f>
        <v>2018</v>
      </c>
      <c r="D9218" t="s">
        <v>36</v>
      </c>
      <c r="E9218" t="s">
        <v>69</v>
      </c>
      <c r="F9218" t="s">
        <v>39</v>
      </c>
      <c r="G9218" t="s">
        <v>25</v>
      </c>
      <c r="H9218" t="s">
        <v>1690</v>
      </c>
      <c r="I9218" t="s">
        <v>655</v>
      </c>
      <c r="J9218" t="s">
        <v>13</v>
      </c>
      <c r="K9218" t="s">
        <v>2945</v>
      </c>
      <c r="L9218" t="s">
        <v>92</v>
      </c>
      <c r="N9218" t="str">
        <f>IF(ISBLANK(Sales[[#This Row],[return]]),"No",Sales[[#This Row],[return]])</f>
        <v>No</v>
      </c>
      <c r="O9218" s="2">
        <v>43377</v>
      </c>
      <c r="P9218" s="8" t="str">
        <f>TEXT(DAY(Sales[[#This Row],[OrderDate]]),"ddd")</f>
        <v>Wed</v>
      </c>
      <c r="Q9218" s="8" t="str">
        <f>TEXT(MONTH(Sales[[#This Row],[ShipDate]])*29,"mmm")</f>
        <v>Oct</v>
      </c>
      <c r="R9218">
        <v>983</v>
      </c>
      <c r="S9218" t="s">
        <v>3032</v>
      </c>
      <c r="T9218" t="s">
        <v>90</v>
      </c>
      <c r="U9218">
        <v>2908</v>
      </c>
      <c r="V9218" s="1">
        <v>0</v>
      </c>
      <c r="W9218">
        <v>35</v>
      </c>
      <c r="X9218">
        <v>3</v>
      </c>
      <c r="Y9218">
        <v>119</v>
      </c>
      <c r="AD9218"/>
    </row>
    <row r="9219" spans="1:30" x14ac:dyDescent="0.25">
      <c r="A9219" t="s">
        <v>40</v>
      </c>
      <c r="B9219" s="2">
        <v>43381</v>
      </c>
      <c r="C9219" s="35">
        <f>YEAR(Sales[[#This Row],[ShipDate]])</f>
        <v>2018</v>
      </c>
      <c r="D9219" t="s">
        <v>36</v>
      </c>
      <c r="E9219" t="s">
        <v>69</v>
      </c>
      <c r="F9219" t="s">
        <v>574</v>
      </c>
      <c r="G9219" t="s">
        <v>46</v>
      </c>
      <c r="H9219" t="s">
        <v>1690</v>
      </c>
      <c r="I9219" t="s">
        <v>655</v>
      </c>
      <c r="J9219" t="s">
        <v>13</v>
      </c>
      <c r="K9219" t="s">
        <v>2945</v>
      </c>
      <c r="L9219" t="s">
        <v>92</v>
      </c>
      <c r="N9219" t="str">
        <f>IF(ISBLANK(Sales[[#This Row],[return]]),"No",Sales[[#This Row],[return]])</f>
        <v>No</v>
      </c>
      <c r="O9219" s="2">
        <v>43377</v>
      </c>
      <c r="P9219" s="8" t="str">
        <f>TEXT(DAY(Sales[[#This Row],[OrderDate]]),"ddd")</f>
        <v>Wed</v>
      </c>
      <c r="Q9219" s="8" t="str">
        <f>TEXT(MONTH(Sales[[#This Row],[ShipDate]])*29,"mmm")</f>
        <v>Oct</v>
      </c>
      <c r="R9219">
        <v>798</v>
      </c>
      <c r="S9219" t="s">
        <v>573</v>
      </c>
      <c r="T9219" t="s">
        <v>90</v>
      </c>
      <c r="U9219">
        <v>2908</v>
      </c>
      <c r="V9219" s="1">
        <v>0</v>
      </c>
      <c r="W9219">
        <v>2592</v>
      </c>
      <c r="X9219">
        <v>9</v>
      </c>
      <c r="Y9219">
        <v>5400</v>
      </c>
      <c r="AD9219"/>
    </row>
    <row r="9220" spans="1:30" x14ac:dyDescent="0.25">
      <c r="A9220" t="s">
        <v>40</v>
      </c>
      <c r="B9220" s="2">
        <v>43172</v>
      </c>
      <c r="C9220" s="35">
        <f>YEAR(Sales[[#This Row],[ShipDate]])</f>
        <v>2018</v>
      </c>
      <c r="D9220" t="s">
        <v>36</v>
      </c>
      <c r="E9220" t="s">
        <v>31</v>
      </c>
      <c r="F9220" t="s">
        <v>45</v>
      </c>
      <c r="G9220" t="s">
        <v>25</v>
      </c>
      <c r="H9220" t="s">
        <v>177</v>
      </c>
      <c r="I9220" t="s">
        <v>133</v>
      </c>
      <c r="J9220" t="s">
        <v>13</v>
      </c>
      <c r="K9220" t="s">
        <v>314</v>
      </c>
      <c r="L9220" t="s">
        <v>68</v>
      </c>
      <c r="M9220" t="s">
        <v>82</v>
      </c>
      <c r="N9220" t="str">
        <f>IF(ISBLANK(Sales[[#This Row],[return]]),"No",Sales[[#This Row],[return]])</f>
        <v>Yes</v>
      </c>
      <c r="O9220" s="2">
        <v>43167</v>
      </c>
      <c r="P9220" s="8" t="str">
        <f>TEXT(DAY(Sales[[#This Row],[OrderDate]]),"ddd")</f>
        <v>Sun</v>
      </c>
      <c r="Q9220" s="8" t="str">
        <f>TEXT(MONTH(Sales[[#This Row],[ShipDate]])*29,"mmm")</f>
        <v>Mar</v>
      </c>
      <c r="R9220">
        <v>1305</v>
      </c>
      <c r="S9220" t="s">
        <v>1791</v>
      </c>
      <c r="T9220" t="s">
        <v>66</v>
      </c>
      <c r="U9220">
        <v>49201</v>
      </c>
      <c r="V9220" s="1">
        <v>0</v>
      </c>
      <c r="W9220">
        <v>4</v>
      </c>
      <c r="X9220">
        <v>5</v>
      </c>
      <c r="Y9220">
        <v>14</v>
      </c>
      <c r="AD9220"/>
    </row>
    <row r="9221" spans="1:30" x14ac:dyDescent="0.25">
      <c r="A9221" t="s">
        <v>40</v>
      </c>
      <c r="B9221" s="2">
        <v>43172</v>
      </c>
      <c r="C9221" s="35">
        <f>YEAR(Sales[[#This Row],[ShipDate]])</f>
        <v>2018</v>
      </c>
      <c r="D9221" t="s">
        <v>36</v>
      </c>
      <c r="E9221" t="s">
        <v>31</v>
      </c>
      <c r="F9221" t="s">
        <v>52</v>
      </c>
      <c r="G9221" t="s">
        <v>25</v>
      </c>
      <c r="H9221" t="s">
        <v>177</v>
      </c>
      <c r="I9221" t="s">
        <v>133</v>
      </c>
      <c r="J9221" t="s">
        <v>13</v>
      </c>
      <c r="K9221" t="s">
        <v>314</v>
      </c>
      <c r="L9221" t="s">
        <v>68</v>
      </c>
      <c r="M9221" t="s">
        <v>82</v>
      </c>
      <c r="N9221" t="str">
        <f>IF(ISBLANK(Sales[[#This Row],[return]]),"No",Sales[[#This Row],[return]])</f>
        <v>Yes</v>
      </c>
      <c r="O9221" s="2">
        <v>43167</v>
      </c>
      <c r="P9221" s="8" t="str">
        <f>TEXT(DAY(Sales[[#This Row],[OrderDate]]),"ddd")</f>
        <v>Sun</v>
      </c>
      <c r="Q9221" s="8" t="str">
        <f>TEXT(MONTH(Sales[[#This Row],[ShipDate]])*29,"mmm")</f>
        <v>Mar</v>
      </c>
      <c r="R9221">
        <v>851</v>
      </c>
      <c r="S9221" t="s">
        <v>2826</v>
      </c>
      <c r="T9221" t="s">
        <v>66</v>
      </c>
      <c r="U9221">
        <v>49201</v>
      </c>
      <c r="V9221" s="1">
        <v>0.1</v>
      </c>
      <c r="W9221">
        <v>48</v>
      </c>
      <c r="X9221">
        <v>3</v>
      </c>
      <c r="Y9221">
        <v>207</v>
      </c>
      <c r="AD9221"/>
    </row>
    <row r="9222" spans="1:30" x14ac:dyDescent="0.25">
      <c r="A9222" t="s">
        <v>24</v>
      </c>
      <c r="B9222" s="2">
        <v>43134</v>
      </c>
      <c r="C9222" s="35">
        <f>YEAR(Sales[[#This Row],[ShipDate]])</f>
        <v>2018</v>
      </c>
      <c r="D9222" t="s">
        <v>113</v>
      </c>
      <c r="E9222" t="s">
        <v>31</v>
      </c>
      <c r="F9222" t="s">
        <v>39</v>
      </c>
      <c r="G9222" t="s">
        <v>25</v>
      </c>
      <c r="H9222" t="s">
        <v>531</v>
      </c>
      <c r="I9222" t="s">
        <v>174</v>
      </c>
      <c r="J9222" t="s">
        <v>13</v>
      </c>
      <c r="K9222" t="s">
        <v>2696</v>
      </c>
      <c r="L9222" t="s">
        <v>17</v>
      </c>
      <c r="N9222" t="str">
        <f>IF(ISBLANK(Sales[[#This Row],[return]]),"No",Sales[[#This Row],[return]])</f>
        <v>No</v>
      </c>
      <c r="O9222" s="2">
        <v>43132</v>
      </c>
      <c r="P9222" s="8" t="str">
        <f>TEXT(DAY(Sales[[#This Row],[OrderDate]]),"ddd")</f>
        <v>Sun</v>
      </c>
      <c r="Q9222" s="8" t="str">
        <f>TEXT(MONTH(Sales[[#This Row],[ShipDate]])*29,"mmm")</f>
        <v>Feb</v>
      </c>
      <c r="R9222">
        <v>1667</v>
      </c>
      <c r="S9222" t="s">
        <v>1692</v>
      </c>
      <c r="T9222" t="s">
        <v>15</v>
      </c>
      <c r="U9222">
        <v>22204</v>
      </c>
      <c r="V9222" s="1">
        <v>0</v>
      </c>
      <c r="W9222">
        <v>15</v>
      </c>
      <c r="X9222">
        <v>5</v>
      </c>
      <c r="Y9222">
        <v>56</v>
      </c>
      <c r="AD9222"/>
    </row>
    <row r="9223" spans="1:30" x14ac:dyDescent="0.25">
      <c r="A9223" t="s">
        <v>10</v>
      </c>
      <c r="B9223" s="2">
        <v>43331</v>
      </c>
      <c r="C9223" s="35">
        <f>YEAR(Sales[[#This Row],[ShipDate]])</f>
        <v>2018</v>
      </c>
      <c r="D9223" t="s">
        <v>36</v>
      </c>
      <c r="E9223" t="s">
        <v>18</v>
      </c>
      <c r="F9223" t="s">
        <v>290</v>
      </c>
      <c r="G9223" t="s">
        <v>25</v>
      </c>
      <c r="H9223" t="s">
        <v>1952</v>
      </c>
      <c r="I9223" t="s">
        <v>70</v>
      </c>
      <c r="J9223" t="s">
        <v>13</v>
      </c>
      <c r="K9223" t="s">
        <v>1234</v>
      </c>
      <c r="L9223" t="s">
        <v>68</v>
      </c>
      <c r="N9223" t="str">
        <f>IF(ISBLANK(Sales[[#This Row],[return]]),"No",Sales[[#This Row],[return]])</f>
        <v>No</v>
      </c>
      <c r="O9223" s="2">
        <v>43325</v>
      </c>
      <c r="P9223" s="8" t="str">
        <f>TEXT(DAY(Sales[[#This Row],[OrderDate]]),"ddd")</f>
        <v>Fri</v>
      </c>
      <c r="Q9223" s="8" t="str">
        <f>TEXT(MONTH(Sales[[#This Row],[ShipDate]])*29,"mmm")</f>
        <v>Aug</v>
      </c>
      <c r="R9223">
        <v>1308</v>
      </c>
      <c r="S9223" t="s">
        <v>743</v>
      </c>
      <c r="T9223" t="s">
        <v>66</v>
      </c>
      <c r="U9223">
        <v>75061</v>
      </c>
      <c r="V9223" s="1">
        <v>0.2</v>
      </c>
      <c r="W9223">
        <v>-35</v>
      </c>
      <c r="X9223">
        <v>2</v>
      </c>
      <c r="Y9223">
        <v>185</v>
      </c>
      <c r="AD9223"/>
    </row>
    <row r="9224" spans="1:30" x14ac:dyDescent="0.25">
      <c r="A9224" t="s">
        <v>10</v>
      </c>
      <c r="B9224" s="2">
        <v>43331</v>
      </c>
      <c r="C9224" s="35">
        <f>YEAR(Sales[[#This Row],[ShipDate]])</f>
        <v>2018</v>
      </c>
      <c r="D9224" t="s">
        <v>36</v>
      </c>
      <c r="E9224" t="s">
        <v>18</v>
      </c>
      <c r="F9224" t="s">
        <v>52</v>
      </c>
      <c r="G9224" t="s">
        <v>25</v>
      </c>
      <c r="H9224" t="s">
        <v>1952</v>
      </c>
      <c r="I9224" t="s">
        <v>70</v>
      </c>
      <c r="J9224" t="s">
        <v>13</v>
      </c>
      <c r="K9224" t="s">
        <v>1234</v>
      </c>
      <c r="L9224" t="s">
        <v>68</v>
      </c>
      <c r="N9224" t="str">
        <f>IF(ISBLANK(Sales[[#This Row],[return]]),"No",Sales[[#This Row],[return]])</f>
        <v>No</v>
      </c>
      <c r="O9224" s="2">
        <v>43325</v>
      </c>
      <c r="P9224" s="8" t="str">
        <f>TEXT(DAY(Sales[[#This Row],[OrderDate]]),"ddd")</f>
        <v>Fri</v>
      </c>
      <c r="Q9224" s="8" t="str">
        <f>TEXT(MONTH(Sales[[#This Row],[ShipDate]])*29,"mmm")</f>
        <v>Aug</v>
      </c>
      <c r="R9224">
        <v>18</v>
      </c>
      <c r="S9224" t="s">
        <v>1960</v>
      </c>
      <c r="T9224" t="s">
        <v>66</v>
      </c>
      <c r="U9224">
        <v>75061</v>
      </c>
      <c r="V9224" s="1">
        <v>0.8</v>
      </c>
      <c r="W9224">
        <v>-153</v>
      </c>
      <c r="X9224">
        <v>1</v>
      </c>
      <c r="Y9224">
        <v>59</v>
      </c>
      <c r="AD9224"/>
    </row>
    <row r="9225" spans="1:30" x14ac:dyDescent="0.25">
      <c r="A9225" t="s">
        <v>24</v>
      </c>
      <c r="B9225" s="2">
        <v>43344</v>
      </c>
      <c r="C9225" s="35">
        <f>YEAR(Sales[[#This Row],[ShipDate]])</f>
        <v>2018</v>
      </c>
      <c r="D9225" t="s">
        <v>113</v>
      </c>
      <c r="E9225" t="s">
        <v>18</v>
      </c>
      <c r="F9225" t="s">
        <v>48</v>
      </c>
      <c r="G9225" t="s">
        <v>46</v>
      </c>
      <c r="H9225" t="s">
        <v>88</v>
      </c>
      <c r="I9225" t="s">
        <v>93</v>
      </c>
      <c r="J9225" t="s">
        <v>13</v>
      </c>
      <c r="K9225" t="s">
        <v>3101</v>
      </c>
      <c r="L9225" t="s">
        <v>92</v>
      </c>
      <c r="N9225" t="str">
        <f>IF(ISBLANK(Sales[[#This Row],[return]]),"No",Sales[[#This Row],[return]])</f>
        <v>No</v>
      </c>
      <c r="O9225" s="2">
        <v>43342</v>
      </c>
      <c r="P9225" s="8" t="str">
        <f>TEXT(DAY(Sales[[#This Row],[OrderDate]]),"ddd")</f>
        <v>Mon</v>
      </c>
      <c r="Q9225" s="8" t="str">
        <f>TEXT(MONTH(Sales[[#This Row],[ShipDate]])*29,"mmm")</f>
        <v>Sep</v>
      </c>
      <c r="R9225">
        <v>33</v>
      </c>
      <c r="S9225" t="s">
        <v>562</v>
      </c>
      <c r="T9225" t="s">
        <v>90</v>
      </c>
      <c r="U9225">
        <v>19143</v>
      </c>
      <c r="V9225" s="1">
        <v>0.4</v>
      </c>
      <c r="W9225">
        <v>-68</v>
      </c>
      <c r="X9225">
        <v>3</v>
      </c>
      <c r="Y9225">
        <v>291</v>
      </c>
      <c r="AD9225"/>
    </row>
    <row r="9226" spans="1:30" x14ac:dyDescent="0.25">
      <c r="A9226" t="s">
        <v>24</v>
      </c>
      <c r="B9226" s="2">
        <v>43344</v>
      </c>
      <c r="C9226" s="35">
        <f>YEAR(Sales[[#This Row],[ShipDate]])</f>
        <v>2018</v>
      </c>
      <c r="D9226" t="s">
        <v>113</v>
      </c>
      <c r="E9226" t="s">
        <v>18</v>
      </c>
      <c r="F9226" t="s">
        <v>39</v>
      </c>
      <c r="G9226" t="s">
        <v>25</v>
      </c>
      <c r="H9226" t="s">
        <v>88</v>
      </c>
      <c r="I9226" t="s">
        <v>93</v>
      </c>
      <c r="J9226" t="s">
        <v>13</v>
      </c>
      <c r="K9226" t="s">
        <v>3101</v>
      </c>
      <c r="L9226" t="s">
        <v>92</v>
      </c>
      <c r="N9226" t="str">
        <f>IF(ISBLANK(Sales[[#This Row],[return]]),"No",Sales[[#This Row],[return]])</f>
        <v>No</v>
      </c>
      <c r="O9226" s="2">
        <v>43342</v>
      </c>
      <c r="P9226" s="8" t="str">
        <f>TEXT(DAY(Sales[[#This Row],[OrderDate]]),"ddd")</f>
        <v>Mon</v>
      </c>
      <c r="Q9226" s="8" t="str">
        <f>TEXT(MONTH(Sales[[#This Row],[ShipDate]])*29,"mmm")</f>
        <v>Sep</v>
      </c>
      <c r="R9226">
        <v>666</v>
      </c>
      <c r="S9226" t="s">
        <v>563</v>
      </c>
      <c r="T9226" t="s">
        <v>90</v>
      </c>
      <c r="U9226">
        <v>19143</v>
      </c>
      <c r="V9226" s="1">
        <v>0.2</v>
      </c>
      <c r="W9226">
        <v>3</v>
      </c>
      <c r="X9226">
        <v>2</v>
      </c>
      <c r="Y9226">
        <v>54</v>
      </c>
      <c r="AD9226"/>
    </row>
    <row r="9227" spans="1:30" x14ac:dyDescent="0.25">
      <c r="A9227" t="s">
        <v>24</v>
      </c>
      <c r="B9227" s="2">
        <v>43344</v>
      </c>
      <c r="C9227" s="35">
        <f>YEAR(Sales[[#This Row],[ShipDate]])</f>
        <v>2018</v>
      </c>
      <c r="D9227" t="s">
        <v>113</v>
      </c>
      <c r="E9227" t="s">
        <v>18</v>
      </c>
      <c r="F9227" t="s">
        <v>23</v>
      </c>
      <c r="G9227" t="s">
        <v>11</v>
      </c>
      <c r="H9227" t="s">
        <v>88</v>
      </c>
      <c r="I9227" t="s">
        <v>93</v>
      </c>
      <c r="J9227" t="s">
        <v>13</v>
      </c>
      <c r="K9227" t="s">
        <v>3101</v>
      </c>
      <c r="L9227" t="s">
        <v>92</v>
      </c>
      <c r="N9227" t="str">
        <f>IF(ISBLANK(Sales[[#This Row],[return]]),"No",Sales[[#This Row],[return]])</f>
        <v>No</v>
      </c>
      <c r="O9227" s="2">
        <v>43342</v>
      </c>
      <c r="P9227" s="8" t="str">
        <f>TEXT(DAY(Sales[[#This Row],[OrderDate]]),"ddd")</f>
        <v>Mon</v>
      </c>
      <c r="Q9227" s="8" t="str">
        <f>TEXT(MONTH(Sales[[#This Row],[ShipDate]])*29,"mmm")</f>
        <v>Sep</v>
      </c>
      <c r="R9227">
        <v>818</v>
      </c>
      <c r="S9227" t="s">
        <v>564</v>
      </c>
      <c r="T9227" t="s">
        <v>90</v>
      </c>
      <c r="U9227">
        <v>19143</v>
      </c>
      <c r="V9227" s="1">
        <v>0.3</v>
      </c>
      <c r="W9227">
        <v>-259</v>
      </c>
      <c r="X9227">
        <v>4</v>
      </c>
      <c r="Y9227">
        <v>787</v>
      </c>
      <c r="AD9227"/>
    </row>
    <row r="9228" spans="1:30" x14ac:dyDescent="0.25">
      <c r="A9228" t="s">
        <v>24</v>
      </c>
      <c r="B9228" s="2">
        <v>43344</v>
      </c>
      <c r="C9228" s="35">
        <f>YEAR(Sales[[#This Row],[ShipDate]])</f>
        <v>2018</v>
      </c>
      <c r="D9228" t="s">
        <v>113</v>
      </c>
      <c r="E9228" t="s">
        <v>18</v>
      </c>
      <c r="F9228" t="s">
        <v>33</v>
      </c>
      <c r="G9228" t="s">
        <v>25</v>
      </c>
      <c r="H9228" t="s">
        <v>88</v>
      </c>
      <c r="I9228" t="s">
        <v>93</v>
      </c>
      <c r="J9228" t="s">
        <v>13</v>
      </c>
      <c r="K9228" t="s">
        <v>3101</v>
      </c>
      <c r="L9228" t="s">
        <v>92</v>
      </c>
      <c r="N9228" t="str">
        <f>IF(ISBLANK(Sales[[#This Row],[return]]),"No",Sales[[#This Row],[return]])</f>
        <v>No</v>
      </c>
      <c r="O9228" s="2">
        <v>43342</v>
      </c>
      <c r="P9228" s="8" t="str">
        <f>TEXT(DAY(Sales[[#This Row],[OrderDate]]),"ddd")</f>
        <v>Mon</v>
      </c>
      <c r="Q9228" s="8" t="str">
        <f>TEXT(MONTH(Sales[[#This Row],[ShipDate]])*29,"mmm")</f>
        <v>Sep</v>
      </c>
      <c r="R9228">
        <v>1365</v>
      </c>
      <c r="S9228" t="s">
        <v>565</v>
      </c>
      <c r="T9228" t="s">
        <v>90</v>
      </c>
      <c r="U9228">
        <v>19143</v>
      </c>
      <c r="V9228" s="1">
        <v>0.2</v>
      </c>
      <c r="W9228">
        <v>34</v>
      </c>
      <c r="X9228">
        <v>10</v>
      </c>
      <c r="Y9228">
        <v>100</v>
      </c>
      <c r="AD9228"/>
    </row>
    <row r="9229" spans="1:30" x14ac:dyDescent="0.25">
      <c r="A9229" t="s">
        <v>24</v>
      </c>
      <c r="B9229" s="2">
        <v>43344</v>
      </c>
      <c r="C9229" s="35">
        <f>YEAR(Sales[[#This Row],[ShipDate]])</f>
        <v>2018</v>
      </c>
      <c r="D9229" t="s">
        <v>113</v>
      </c>
      <c r="E9229" t="s">
        <v>18</v>
      </c>
      <c r="F9229" t="s">
        <v>50</v>
      </c>
      <c r="G9229" t="s">
        <v>25</v>
      </c>
      <c r="H9229" t="s">
        <v>88</v>
      </c>
      <c r="I9229" t="s">
        <v>93</v>
      </c>
      <c r="J9229" t="s">
        <v>13</v>
      </c>
      <c r="K9229" t="s">
        <v>3101</v>
      </c>
      <c r="L9229" t="s">
        <v>92</v>
      </c>
      <c r="N9229" t="str">
        <f>IF(ISBLANK(Sales[[#This Row],[return]]),"No",Sales[[#This Row],[return]])</f>
        <v>No</v>
      </c>
      <c r="O9229" s="2">
        <v>43342</v>
      </c>
      <c r="P9229" s="8" t="str">
        <f>TEXT(DAY(Sales[[#This Row],[OrderDate]]),"ddd")</f>
        <v>Mon</v>
      </c>
      <c r="Q9229" s="8" t="str">
        <f>TEXT(MONTH(Sales[[#This Row],[ShipDate]])*29,"mmm")</f>
        <v>Sep</v>
      </c>
      <c r="R9229">
        <v>700</v>
      </c>
      <c r="S9229" t="s">
        <v>566</v>
      </c>
      <c r="T9229" t="s">
        <v>90</v>
      </c>
      <c r="U9229">
        <v>19143</v>
      </c>
      <c r="V9229" s="1">
        <v>0.7</v>
      </c>
      <c r="W9229">
        <v>-28</v>
      </c>
      <c r="X9229">
        <v>6</v>
      </c>
      <c r="Y9229">
        <v>38</v>
      </c>
      <c r="AD9229"/>
    </row>
    <row r="9230" spans="1:30" x14ac:dyDescent="0.25">
      <c r="A9230" t="s">
        <v>10</v>
      </c>
      <c r="B9230" s="2">
        <v>43335</v>
      </c>
      <c r="C9230" s="35">
        <f>YEAR(Sales[[#This Row],[ShipDate]])</f>
        <v>2018</v>
      </c>
      <c r="D9230" t="s">
        <v>113</v>
      </c>
      <c r="E9230" t="s">
        <v>69</v>
      </c>
      <c r="F9230" t="s">
        <v>43</v>
      </c>
      <c r="G9230" t="s">
        <v>11</v>
      </c>
      <c r="H9230" t="s">
        <v>1419</v>
      </c>
      <c r="I9230" t="s">
        <v>233</v>
      </c>
      <c r="J9230" t="s">
        <v>13</v>
      </c>
      <c r="K9230" t="s">
        <v>2912</v>
      </c>
      <c r="L9230" t="s">
        <v>30</v>
      </c>
      <c r="N9230" t="str">
        <f>IF(ISBLANK(Sales[[#This Row],[return]]),"No",Sales[[#This Row],[return]])</f>
        <v>No</v>
      </c>
      <c r="O9230" s="2">
        <v>43334</v>
      </c>
      <c r="P9230" s="8" t="str">
        <f>TEXT(DAY(Sales[[#This Row],[OrderDate]]),"ddd")</f>
        <v>Sun</v>
      </c>
      <c r="Q9230" s="8" t="str">
        <f>TEXT(MONTH(Sales[[#This Row],[ShipDate]])*29,"mmm")</f>
        <v>Aug</v>
      </c>
      <c r="R9230">
        <v>481</v>
      </c>
      <c r="S9230" t="s">
        <v>909</v>
      </c>
      <c r="T9230" t="s">
        <v>28</v>
      </c>
      <c r="U9230">
        <v>80525</v>
      </c>
      <c r="V9230" s="1">
        <v>0.2</v>
      </c>
      <c r="W9230">
        <v>10</v>
      </c>
      <c r="X9230">
        <v>3</v>
      </c>
      <c r="Y9230">
        <v>98</v>
      </c>
      <c r="AD9230"/>
    </row>
    <row r="9231" spans="1:30" x14ac:dyDescent="0.25">
      <c r="A9231" t="s">
        <v>24</v>
      </c>
      <c r="B9231" s="2">
        <v>43408</v>
      </c>
      <c r="C9231" s="35">
        <f>YEAR(Sales[[#This Row],[ShipDate]])</f>
        <v>2018</v>
      </c>
      <c r="D9231" t="s">
        <v>19</v>
      </c>
      <c r="E9231" t="s">
        <v>18</v>
      </c>
      <c r="F9231" t="s">
        <v>59</v>
      </c>
      <c r="G9231" t="s">
        <v>25</v>
      </c>
      <c r="H9231" t="s">
        <v>1572</v>
      </c>
      <c r="I9231" t="s">
        <v>37</v>
      </c>
      <c r="J9231" t="s">
        <v>13</v>
      </c>
      <c r="K9231" t="s">
        <v>1387</v>
      </c>
      <c r="L9231" t="s">
        <v>17</v>
      </c>
      <c r="N9231" t="str">
        <f>IF(ISBLANK(Sales[[#This Row],[return]]),"No",Sales[[#This Row],[return]])</f>
        <v>No</v>
      </c>
      <c r="O9231" s="2">
        <v>43404</v>
      </c>
      <c r="P9231" s="8" t="str">
        <f>TEXT(DAY(Sales[[#This Row],[OrderDate]]),"ddd")</f>
        <v>Tue</v>
      </c>
      <c r="Q9231" s="8" t="str">
        <f>TEXT(MONTH(Sales[[#This Row],[ShipDate]])*29,"mmm")</f>
        <v>Nov</v>
      </c>
      <c r="R9231">
        <v>1689</v>
      </c>
      <c r="S9231" t="s">
        <v>856</v>
      </c>
      <c r="T9231" t="s">
        <v>15</v>
      </c>
      <c r="U9231">
        <v>33021</v>
      </c>
      <c r="V9231" s="1">
        <v>0.2</v>
      </c>
      <c r="W9231">
        <v>11</v>
      </c>
      <c r="X9231">
        <v>6</v>
      </c>
      <c r="Y9231">
        <v>32</v>
      </c>
      <c r="AD9231"/>
    </row>
    <row r="9232" spans="1:30" x14ac:dyDescent="0.25">
      <c r="A9232" t="s">
        <v>24</v>
      </c>
      <c r="B9232" s="2">
        <v>43281</v>
      </c>
      <c r="C9232" s="35">
        <f>YEAR(Sales[[#This Row],[ShipDate]])</f>
        <v>2018</v>
      </c>
      <c r="D9232" t="s">
        <v>36</v>
      </c>
      <c r="E9232" t="s">
        <v>18</v>
      </c>
      <c r="F9232" t="s">
        <v>290</v>
      </c>
      <c r="G9232" t="s">
        <v>25</v>
      </c>
      <c r="H9232" t="s">
        <v>1155</v>
      </c>
      <c r="I9232" t="s">
        <v>149</v>
      </c>
      <c r="J9232" t="s">
        <v>13</v>
      </c>
      <c r="K9232" t="s">
        <v>2157</v>
      </c>
      <c r="L9232" t="s">
        <v>92</v>
      </c>
      <c r="N9232" t="str">
        <f>IF(ISBLANK(Sales[[#This Row],[return]]),"No",Sales[[#This Row],[return]])</f>
        <v>No</v>
      </c>
      <c r="O9232" s="2">
        <v>43274</v>
      </c>
      <c r="P9232" s="8" t="str">
        <f>TEXT(DAY(Sales[[#This Row],[OrderDate]]),"ddd")</f>
        <v>Mon</v>
      </c>
      <c r="Q9232" s="8" t="str">
        <f>TEXT(MONTH(Sales[[#This Row],[ShipDate]])*29,"mmm")</f>
        <v>Jun</v>
      </c>
      <c r="R9232">
        <v>461</v>
      </c>
      <c r="S9232" t="s">
        <v>2204</v>
      </c>
      <c r="T9232" t="s">
        <v>90</v>
      </c>
      <c r="U9232">
        <v>14215</v>
      </c>
      <c r="V9232" s="1">
        <v>0</v>
      </c>
      <c r="W9232">
        <v>17</v>
      </c>
      <c r="X9232">
        <v>7</v>
      </c>
      <c r="Y9232">
        <v>835</v>
      </c>
      <c r="AD9232"/>
    </row>
    <row r="9233" spans="1:30" x14ac:dyDescent="0.25">
      <c r="A9233" t="s">
        <v>40</v>
      </c>
      <c r="B9233" s="2">
        <v>43157</v>
      </c>
      <c r="C9233" s="35">
        <f>YEAR(Sales[[#This Row],[ShipDate]])</f>
        <v>2018</v>
      </c>
      <c r="D9233" t="s">
        <v>36</v>
      </c>
      <c r="E9233" t="s">
        <v>18</v>
      </c>
      <c r="F9233" t="s">
        <v>150</v>
      </c>
      <c r="G9233" t="s">
        <v>25</v>
      </c>
      <c r="H9233" t="s">
        <v>26</v>
      </c>
      <c r="I9233" t="s">
        <v>32</v>
      </c>
      <c r="J9233" t="s">
        <v>13</v>
      </c>
      <c r="K9233" t="s">
        <v>1420</v>
      </c>
      <c r="L9233" t="s">
        <v>30</v>
      </c>
      <c r="N9233" t="str">
        <f>IF(ISBLANK(Sales[[#This Row],[return]]),"No",Sales[[#This Row],[return]])</f>
        <v>No</v>
      </c>
      <c r="O9233" s="2">
        <v>43153</v>
      </c>
      <c r="P9233" s="8" t="str">
        <f>TEXT(DAY(Sales[[#This Row],[OrderDate]]),"ddd")</f>
        <v>Sun</v>
      </c>
      <c r="Q9233" s="8" t="str">
        <f>TEXT(MONTH(Sales[[#This Row],[ShipDate]])*29,"mmm")</f>
        <v>Feb</v>
      </c>
      <c r="R9233">
        <v>42</v>
      </c>
      <c r="S9233" t="s">
        <v>1699</v>
      </c>
      <c r="T9233" t="s">
        <v>28</v>
      </c>
      <c r="U9233">
        <v>90045</v>
      </c>
      <c r="V9233" s="1">
        <v>0</v>
      </c>
      <c r="W9233">
        <v>5</v>
      </c>
      <c r="X9233">
        <v>3</v>
      </c>
      <c r="Y9233">
        <v>11</v>
      </c>
      <c r="AD9233"/>
    </row>
    <row r="9234" spans="1:30" x14ac:dyDescent="0.25">
      <c r="A9234" t="s">
        <v>40</v>
      </c>
      <c r="B9234" s="2">
        <v>43157</v>
      </c>
      <c r="C9234" s="35">
        <f>YEAR(Sales[[#This Row],[ShipDate]])</f>
        <v>2018</v>
      </c>
      <c r="D9234" t="s">
        <v>36</v>
      </c>
      <c r="E9234" t="s">
        <v>18</v>
      </c>
      <c r="F9234" t="s">
        <v>99</v>
      </c>
      <c r="G9234" t="s">
        <v>46</v>
      </c>
      <c r="H9234" t="s">
        <v>26</v>
      </c>
      <c r="I9234" t="s">
        <v>32</v>
      </c>
      <c r="J9234" t="s">
        <v>13</v>
      </c>
      <c r="K9234" t="s">
        <v>1420</v>
      </c>
      <c r="L9234" t="s">
        <v>30</v>
      </c>
      <c r="N9234" t="str">
        <f>IF(ISBLANK(Sales[[#This Row],[return]]),"No",Sales[[#This Row],[return]])</f>
        <v>No</v>
      </c>
      <c r="O9234" s="2">
        <v>43153</v>
      </c>
      <c r="P9234" s="8" t="str">
        <f>TEXT(DAY(Sales[[#This Row],[OrderDate]]),"ddd")</f>
        <v>Sun</v>
      </c>
      <c r="Q9234" s="8" t="str">
        <f>TEXT(MONTH(Sales[[#This Row],[ShipDate]])*29,"mmm")</f>
        <v>Feb</v>
      </c>
      <c r="R9234">
        <v>1084</v>
      </c>
      <c r="S9234" t="s">
        <v>2514</v>
      </c>
      <c r="T9234" t="s">
        <v>28</v>
      </c>
      <c r="U9234">
        <v>90045</v>
      </c>
      <c r="V9234" s="1">
        <v>0</v>
      </c>
      <c r="W9234">
        <v>15</v>
      </c>
      <c r="X9234">
        <v>1</v>
      </c>
      <c r="Y9234">
        <v>36</v>
      </c>
      <c r="AD9234"/>
    </row>
    <row r="9235" spans="1:30" x14ac:dyDescent="0.25">
      <c r="A9235" t="s">
        <v>40</v>
      </c>
      <c r="B9235" s="2">
        <v>43157</v>
      </c>
      <c r="C9235" s="35">
        <f>YEAR(Sales[[#This Row],[ShipDate]])</f>
        <v>2018</v>
      </c>
      <c r="D9235" t="s">
        <v>36</v>
      </c>
      <c r="E9235" t="s">
        <v>18</v>
      </c>
      <c r="F9235" t="s">
        <v>48</v>
      </c>
      <c r="G9235" t="s">
        <v>46</v>
      </c>
      <c r="H9235" t="s">
        <v>26</v>
      </c>
      <c r="I9235" t="s">
        <v>32</v>
      </c>
      <c r="J9235" t="s">
        <v>13</v>
      </c>
      <c r="K9235" t="s">
        <v>1420</v>
      </c>
      <c r="L9235" t="s">
        <v>30</v>
      </c>
      <c r="N9235" t="str">
        <f>IF(ISBLANK(Sales[[#This Row],[return]]),"No",Sales[[#This Row],[return]])</f>
        <v>No</v>
      </c>
      <c r="O9235" s="2">
        <v>43153</v>
      </c>
      <c r="P9235" s="8" t="str">
        <f>TEXT(DAY(Sales[[#This Row],[OrderDate]]),"ddd")</f>
        <v>Sun</v>
      </c>
      <c r="Q9235" s="8" t="str">
        <f>TEXT(MONTH(Sales[[#This Row],[ShipDate]])*29,"mmm")</f>
        <v>Feb</v>
      </c>
      <c r="R9235">
        <v>153</v>
      </c>
      <c r="S9235" t="s">
        <v>545</v>
      </c>
      <c r="T9235" t="s">
        <v>28</v>
      </c>
      <c r="U9235">
        <v>90045</v>
      </c>
      <c r="V9235" s="1">
        <v>0.2</v>
      </c>
      <c r="W9235">
        <v>56</v>
      </c>
      <c r="X9235">
        <v>5</v>
      </c>
      <c r="Y9235">
        <v>446</v>
      </c>
      <c r="AD9235"/>
    </row>
    <row r="9236" spans="1:30" x14ac:dyDescent="0.25">
      <c r="A9236" t="s">
        <v>10</v>
      </c>
      <c r="B9236" s="2">
        <v>43444</v>
      </c>
      <c r="C9236" s="35">
        <f>YEAR(Sales[[#This Row],[ShipDate]])</f>
        <v>2018</v>
      </c>
      <c r="D9236" t="s">
        <v>607</v>
      </c>
      <c r="E9236" t="s">
        <v>18</v>
      </c>
      <c r="F9236" t="s">
        <v>23</v>
      </c>
      <c r="G9236" t="s">
        <v>11</v>
      </c>
      <c r="H9236" t="s">
        <v>1249</v>
      </c>
      <c r="I9236" t="s">
        <v>142</v>
      </c>
      <c r="J9236" t="s">
        <v>13</v>
      </c>
      <c r="K9236" t="s">
        <v>1250</v>
      </c>
      <c r="L9236" t="s">
        <v>68</v>
      </c>
      <c r="N9236" t="str">
        <f>IF(ISBLANK(Sales[[#This Row],[return]]),"No",Sales[[#This Row],[return]])</f>
        <v>No</v>
      </c>
      <c r="O9236" s="2">
        <v>43444</v>
      </c>
      <c r="P9236" s="8" t="str">
        <f>TEXT(DAY(Sales[[#This Row],[OrderDate]]),"ddd")</f>
        <v>Tue</v>
      </c>
      <c r="Q9236" s="8" t="str">
        <f>TEXT(MONTH(Sales[[#This Row],[ShipDate]])*29,"mmm")</f>
        <v>Dec</v>
      </c>
      <c r="R9236">
        <v>742</v>
      </c>
      <c r="S9236" t="s">
        <v>825</v>
      </c>
      <c r="T9236" t="s">
        <v>66</v>
      </c>
      <c r="U9236">
        <v>46142</v>
      </c>
      <c r="V9236" s="1">
        <v>0</v>
      </c>
      <c r="W9236">
        <v>356</v>
      </c>
      <c r="X9236">
        <v>5</v>
      </c>
      <c r="Y9236">
        <v>1425</v>
      </c>
      <c r="AD9236"/>
    </row>
    <row r="9237" spans="1:30" x14ac:dyDescent="0.25">
      <c r="A9237" t="s">
        <v>40</v>
      </c>
      <c r="B9237" s="2">
        <v>43164</v>
      </c>
      <c r="C9237" s="35">
        <f>YEAR(Sales[[#This Row],[ShipDate]])</f>
        <v>2018</v>
      </c>
      <c r="D9237" t="s">
        <v>36</v>
      </c>
      <c r="E9237" t="s">
        <v>18</v>
      </c>
      <c r="F9237" t="s">
        <v>38</v>
      </c>
      <c r="G9237" t="s">
        <v>11</v>
      </c>
      <c r="H9237" t="s">
        <v>1500</v>
      </c>
      <c r="I9237" t="s">
        <v>149</v>
      </c>
      <c r="J9237" t="s">
        <v>13</v>
      </c>
      <c r="K9237" t="s">
        <v>172</v>
      </c>
      <c r="L9237" t="s">
        <v>92</v>
      </c>
      <c r="N9237" t="str">
        <f>IF(ISBLANK(Sales[[#This Row],[return]]),"No",Sales[[#This Row],[return]])</f>
        <v>No</v>
      </c>
      <c r="O9237" s="2">
        <v>43160</v>
      </c>
      <c r="P9237" s="8" t="str">
        <f>TEXT(DAY(Sales[[#This Row],[OrderDate]]),"ddd")</f>
        <v>Sun</v>
      </c>
      <c r="Q9237" s="8" t="str">
        <f>TEXT(MONTH(Sales[[#This Row],[ShipDate]])*29,"mmm")</f>
        <v>Mar</v>
      </c>
      <c r="R9237">
        <v>429</v>
      </c>
      <c r="S9237" t="s">
        <v>1073</v>
      </c>
      <c r="T9237" t="s">
        <v>90</v>
      </c>
      <c r="U9237">
        <v>10701</v>
      </c>
      <c r="V9237" s="1">
        <v>0.4</v>
      </c>
      <c r="W9237">
        <v>-265</v>
      </c>
      <c r="X9237">
        <v>8</v>
      </c>
      <c r="Y9237">
        <v>837</v>
      </c>
      <c r="AD9237"/>
    </row>
    <row r="9238" spans="1:30" x14ac:dyDescent="0.25">
      <c r="A9238" t="s">
        <v>40</v>
      </c>
      <c r="B9238" s="2">
        <v>43164</v>
      </c>
      <c r="C9238" s="35">
        <f>YEAR(Sales[[#This Row],[ShipDate]])</f>
        <v>2018</v>
      </c>
      <c r="D9238" t="s">
        <v>36</v>
      </c>
      <c r="E9238" t="s">
        <v>18</v>
      </c>
      <c r="F9238" t="s">
        <v>59</v>
      </c>
      <c r="G9238" t="s">
        <v>25</v>
      </c>
      <c r="H9238" t="s">
        <v>1500</v>
      </c>
      <c r="I9238" t="s">
        <v>149</v>
      </c>
      <c r="J9238" t="s">
        <v>13</v>
      </c>
      <c r="K9238" t="s">
        <v>172</v>
      </c>
      <c r="L9238" t="s">
        <v>92</v>
      </c>
      <c r="N9238" t="str">
        <f>IF(ISBLANK(Sales[[#This Row],[return]]),"No",Sales[[#This Row],[return]])</f>
        <v>No</v>
      </c>
      <c r="O9238" s="2">
        <v>43160</v>
      </c>
      <c r="P9238" s="8" t="str">
        <f>TEXT(DAY(Sales[[#This Row],[OrderDate]]),"ddd")</f>
        <v>Sun</v>
      </c>
      <c r="Q9238" s="8" t="str">
        <f>TEXT(MONTH(Sales[[#This Row],[ShipDate]])*29,"mmm")</f>
        <v>Mar</v>
      </c>
      <c r="R9238">
        <v>538</v>
      </c>
      <c r="S9238" t="s">
        <v>109</v>
      </c>
      <c r="T9238" t="s">
        <v>90</v>
      </c>
      <c r="U9238">
        <v>10701</v>
      </c>
      <c r="V9238" s="1">
        <v>0</v>
      </c>
      <c r="W9238">
        <v>12</v>
      </c>
      <c r="X9238">
        <v>1</v>
      </c>
      <c r="Y9238">
        <v>26</v>
      </c>
      <c r="AD9238"/>
    </row>
    <row r="9239" spans="1:30" x14ac:dyDescent="0.25">
      <c r="A9239" t="s">
        <v>40</v>
      </c>
      <c r="B9239" s="2">
        <v>43164</v>
      </c>
      <c r="C9239" s="35">
        <f>YEAR(Sales[[#This Row],[ShipDate]])</f>
        <v>2018</v>
      </c>
      <c r="D9239" t="s">
        <v>36</v>
      </c>
      <c r="E9239" t="s">
        <v>18</v>
      </c>
      <c r="F9239" t="s">
        <v>39</v>
      </c>
      <c r="G9239" t="s">
        <v>25</v>
      </c>
      <c r="H9239" t="s">
        <v>1500</v>
      </c>
      <c r="I9239" t="s">
        <v>149</v>
      </c>
      <c r="J9239" t="s">
        <v>13</v>
      </c>
      <c r="K9239" t="s">
        <v>172</v>
      </c>
      <c r="L9239" t="s">
        <v>92</v>
      </c>
      <c r="N9239" t="str">
        <f>IF(ISBLANK(Sales[[#This Row],[return]]),"No",Sales[[#This Row],[return]])</f>
        <v>No</v>
      </c>
      <c r="O9239" s="2">
        <v>43160</v>
      </c>
      <c r="P9239" s="8" t="str">
        <f>TEXT(DAY(Sales[[#This Row],[OrderDate]]),"ddd")</f>
        <v>Sun</v>
      </c>
      <c r="Q9239" s="8" t="str">
        <f>TEXT(MONTH(Sales[[#This Row],[ShipDate]])*29,"mmm")</f>
        <v>Mar</v>
      </c>
      <c r="R9239">
        <v>100</v>
      </c>
      <c r="S9239" t="s">
        <v>487</v>
      </c>
      <c r="T9239" t="s">
        <v>90</v>
      </c>
      <c r="U9239">
        <v>10701</v>
      </c>
      <c r="V9239" s="1">
        <v>0</v>
      </c>
      <c r="W9239">
        <v>105</v>
      </c>
      <c r="X9239">
        <v>2</v>
      </c>
      <c r="Y9239">
        <v>363</v>
      </c>
      <c r="AD9239"/>
    </row>
    <row r="9240" spans="1:30" x14ac:dyDescent="0.25">
      <c r="A9240" t="s">
        <v>40</v>
      </c>
      <c r="B9240" s="2">
        <v>43164</v>
      </c>
      <c r="C9240" s="35">
        <f>YEAR(Sales[[#This Row],[ShipDate]])</f>
        <v>2018</v>
      </c>
      <c r="D9240" t="s">
        <v>36</v>
      </c>
      <c r="E9240" t="s">
        <v>18</v>
      </c>
      <c r="F9240" t="s">
        <v>340</v>
      </c>
      <c r="G9240" t="s">
        <v>46</v>
      </c>
      <c r="H9240" t="s">
        <v>1500</v>
      </c>
      <c r="I9240" t="s">
        <v>149</v>
      </c>
      <c r="J9240" t="s">
        <v>13</v>
      </c>
      <c r="K9240" t="s">
        <v>172</v>
      </c>
      <c r="L9240" t="s">
        <v>92</v>
      </c>
      <c r="N9240" t="str">
        <f>IF(ISBLANK(Sales[[#This Row],[return]]),"No",Sales[[#This Row],[return]])</f>
        <v>No</v>
      </c>
      <c r="O9240" s="2">
        <v>43160</v>
      </c>
      <c r="P9240" s="8" t="str">
        <f>TEXT(DAY(Sales[[#This Row],[OrderDate]]),"ddd")</f>
        <v>Sun</v>
      </c>
      <c r="Q9240" s="8" t="str">
        <f>TEXT(MONTH(Sales[[#This Row],[ShipDate]])*29,"mmm")</f>
        <v>Mar</v>
      </c>
      <c r="R9240">
        <v>166</v>
      </c>
      <c r="S9240" t="s">
        <v>2529</v>
      </c>
      <c r="T9240" t="s">
        <v>90</v>
      </c>
      <c r="U9240">
        <v>10701</v>
      </c>
      <c r="V9240" s="1">
        <v>0</v>
      </c>
      <c r="W9240">
        <v>2401</v>
      </c>
      <c r="X9240">
        <v>7</v>
      </c>
      <c r="Y9240">
        <v>4900</v>
      </c>
      <c r="AD9240"/>
    </row>
    <row r="9241" spans="1:30" x14ac:dyDescent="0.25">
      <c r="A9241" t="s">
        <v>40</v>
      </c>
      <c r="B9241" s="2">
        <v>43233</v>
      </c>
      <c r="C9241" s="35">
        <f>YEAR(Sales[[#This Row],[ShipDate]])</f>
        <v>2018</v>
      </c>
      <c r="D9241" t="s">
        <v>36</v>
      </c>
      <c r="E9241" t="s">
        <v>31</v>
      </c>
      <c r="F9241" t="s">
        <v>59</v>
      </c>
      <c r="G9241" t="s">
        <v>25</v>
      </c>
      <c r="H9241" t="s">
        <v>581</v>
      </c>
      <c r="I9241" t="s">
        <v>70</v>
      </c>
      <c r="J9241" t="s">
        <v>13</v>
      </c>
      <c r="K9241" t="s">
        <v>243</v>
      </c>
      <c r="L9241" t="s">
        <v>68</v>
      </c>
      <c r="M9241" t="s">
        <v>82</v>
      </c>
      <c r="N9241" t="str">
        <f>IF(ISBLANK(Sales[[#This Row],[return]]),"No",Sales[[#This Row],[return]])</f>
        <v>Yes</v>
      </c>
      <c r="O9241" s="2">
        <v>43229</v>
      </c>
      <c r="P9241" s="8" t="str">
        <f>TEXT(DAY(Sales[[#This Row],[OrderDate]]),"ddd")</f>
        <v>Mon</v>
      </c>
      <c r="Q9241" s="8" t="str">
        <f>TEXT(MONTH(Sales[[#This Row],[ShipDate]])*29,"mmm")</f>
        <v>May</v>
      </c>
      <c r="R9241">
        <v>1704</v>
      </c>
      <c r="S9241" t="s">
        <v>295</v>
      </c>
      <c r="T9241" t="s">
        <v>66</v>
      </c>
      <c r="U9241">
        <v>78745</v>
      </c>
      <c r="V9241" s="1">
        <v>0.2</v>
      </c>
      <c r="W9241">
        <v>27</v>
      </c>
      <c r="X9241">
        <v>2</v>
      </c>
      <c r="Y9241">
        <v>77</v>
      </c>
      <c r="AD9241"/>
    </row>
    <row r="9242" spans="1:30" x14ac:dyDescent="0.25">
      <c r="A9242" t="s">
        <v>40</v>
      </c>
      <c r="B9242" s="2">
        <v>43233</v>
      </c>
      <c r="C9242" s="35">
        <f>YEAR(Sales[[#This Row],[ShipDate]])</f>
        <v>2018</v>
      </c>
      <c r="D9242" t="s">
        <v>36</v>
      </c>
      <c r="E9242" t="s">
        <v>31</v>
      </c>
      <c r="F9242" t="s">
        <v>39</v>
      </c>
      <c r="G9242" t="s">
        <v>25</v>
      </c>
      <c r="H9242" t="s">
        <v>581</v>
      </c>
      <c r="I9242" t="s">
        <v>70</v>
      </c>
      <c r="J9242" t="s">
        <v>13</v>
      </c>
      <c r="K9242" t="s">
        <v>243</v>
      </c>
      <c r="L9242" t="s">
        <v>68</v>
      </c>
      <c r="M9242" t="s">
        <v>82</v>
      </c>
      <c r="N9242" t="str">
        <f>IF(ISBLANK(Sales[[#This Row],[return]]),"No",Sales[[#This Row],[return]])</f>
        <v>Yes</v>
      </c>
      <c r="O9242" s="2">
        <v>43229</v>
      </c>
      <c r="P9242" s="8" t="str">
        <f>TEXT(DAY(Sales[[#This Row],[OrderDate]]),"ddd")</f>
        <v>Mon</v>
      </c>
      <c r="Q9242" s="8" t="str">
        <f>TEXT(MONTH(Sales[[#This Row],[ShipDate]])*29,"mmm")</f>
        <v>May</v>
      </c>
      <c r="R9242">
        <v>866</v>
      </c>
      <c r="S9242" t="s">
        <v>916</v>
      </c>
      <c r="T9242" t="s">
        <v>66</v>
      </c>
      <c r="U9242">
        <v>78745</v>
      </c>
      <c r="V9242" s="1">
        <v>0.2</v>
      </c>
      <c r="W9242">
        <v>107</v>
      </c>
      <c r="X9242">
        <v>6</v>
      </c>
      <c r="Y9242">
        <v>857</v>
      </c>
      <c r="AD9242"/>
    </row>
    <row r="9243" spans="1:30" x14ac:dyDescent="0.25">
      <c r="A9243" t="s">
        <v>40</v>
      </c>
      <c r="B9243" s="2">
        <v>43233</v>
      </c>
      <c r="C9243" s="35">
        <f>YEAR(Sales[[#This Row],[ShipDate]])</f>
        <v>2018</v>
      </c>
      <c r="D9243" t="s">
        <v>36</v>
      </c>
      <c r="E9243" t="s">
        <v>31</v>
      </c>
      <c r="F9243" t="s">
        <v>52</v>
      </c>
      <c r="G9243" t="s">
        <v>25</v>
      </c>
      <c r="H9243" t="s">
        <v>581</v>
      </c>
      <c r="I9243" t="s">
        <v>70</v>
      </c>
      <c r="J9243" t="s">
        <v>13</v>
      </c>
      <c r="K9243" t="s">
        <v>243</v>
      </c>
      <c r="L9243" t="s">
        <v>68</v>
      </c>
      <c r="M9243" t="s">
        <v>82</v>
      </c>
      <c r="N9243" t="str">
        <f>IF(ISBLANK(Sales[[#This Row],[return]]),"No",Sales[[#This Row],[return]])</f>
        <v>Yes</v>
      </c>
      <c r="O9243" s="2">
        <v>43229</v>
      </c>
      <c r="P9243" s="8" t="str">
        <f>TEXT(DAY(Sales[[#This Row],[OrderDate]]),"ddd")</f>
        <v>Mon</v>
      </c>
      <c r="Q9243" s="8" t="str">
        <f>TEXT(MONTH(Sales[[#This Row],[ShipDate]])*29,"mmm")</f>
        <v>May</v>
      </c>
      <c r="R9243">
        <v>614</v>
      </c>
      <c r="S9243" t="s">
        <v>2166</v>
      </c>
      <c r="T9243" t="s">
        <v>66</v>
      </c>
      <c r="U9243">
        <v>78745</v>
      </c>
      <c r="V9243" s="1">
        <v>0.8</v>
      </c>
      <c r="W9243">
        <v>-132</v>
      </c>
      <c r="X9243">
        <v>4</v>
      </c>
      <c r="Y9243">
        <v>49</v>
      </c>
      <c r="AD9243"/>
    </row>
    <row r="9244" spans="1:30" x14ac:dyDescent="0.25">
      <c r="A9244" t="s">
        <v>40</v>
      </c>
      <c r="B9244" s="2">
        <v>43233</v>
      </c>
      <c r="C9244" s="35">
        <f>YEAR(Sales[[#This Row],[ShipDate]])</f>
        <v>2018</v>
      </c>
      <c r="D9244" t="s">
        <v>36</v>
      </c>
      <c r="E9244" t="s">
        <v>31</v>
      </c>
      <c r="F9244" t="s">
        <v>50</v>
      </c>
      <c r="G9244" t="s">
        <v>25</v>
      </c>
      <c r="H9244" t="s">
        <v>581</v>
      </c>
      <c r="I9244" t="s">
        <v>70</v>
      </c>
      <c r="J9244" t="s">
        <v>13</v>
      </c>
      <c r="K9244" t="s">
        <v>243</v>
      </c>
      <c r="L9244" t="s">
        <v>68</v>
      </c>
      <c r="M9244" t="s">
        <v>82</v>
      </c>
      <c r="N9244" t="str">
        <f>IF(ISBLANK(Sales[[#This Row],[return]]),"No",Sales[[#This Row],[return]])</f>
        <v>Yes</v>
      </c>
      <c r="O9244" s="2">
        <v>43229</v>
      </c>
      <c r="P9244" s="8" t="str">
        <f>TEXT(DAY(Sales[[#This Row],[OrderDate]]),"ddd")</f>
        <v>Mon</v>
      </c>
      <c r="Q9244" s="8" t="str">
        <f>TEXT(MONTH(Sales[[#This Row],[ShipDate]])*29,"mmm")</f>
        <v>May</v>
      </c>
      <c r="R9244">
        <v>905</v>
      </c>
      <c r="S9244" t="s">
        <v>212</v>
      </c>
      <c r="T9244" t="s">
        <v>66</v>
      </c>
      <c r="U9244">
        <v>78745</v>
      </c>
      <c r="V9244" s="1">
        <v>0.8</v>
      </c>
      <c r="W9244">
        <v>-20</v>
      </c>
      <c r="X9244">
        <v>4</v>
      </c>
      <c r="Y9244">
        <v>13</v>
      </c>
      <c r="AD9244"/>
    </row>
    <row r="9245" spans="1:30" x14ac:dyDescent="0.25">
      <c r="A9245" t="s">
        <v>40</v>
      </c>
      <c r="B9245" s="2">
        <v>43233</v>
      </c>
      <c r="C9245" s="35">
        <f>YEAR(Sales[[#This Row],[ShipDate]])</f>
        <v>2018</v>
      </c>
      <c r="D9245" t="s">
        <v>36</v>
      </c>
      <c r="E9245" t="s">
        <v>31</v>
      </c>
      <c r="F9245" t="s">
        <v>50</v>
      </c>
      <c r="G9245" t="s">
        <v>25</v>
      </c>
      <c r="H9245" t="s">
        <v>581</v>
      </c>
      <c r="I9245" t="s">
        <v>70</v>
      </c>
      <c r="J9245" t="s">
        <v>13</v>
      </c>
      <c r="K9245" t="s">
        <v>243</v>
      </c>
      <c r="L9245" t="s">
        <v>68</v>
      </c>
      <c r="M9245" t="s">
        <v>82</v>
      </c>
      <c r="N9245" t="str">
        <f>IF(ISBLANK(Sales[[#This Row],[return]]),"No",Sales[[#This Row],[return]])</f>
        <v>Yes</v>
      </c>
      <c r="O9245" s="2">
        <v>43229</v>
      </c>
      <c r="P9245" s="8" t="str">
        <f>TEXT(DAY(Sales[[#This Row],[OrderDate]]),"ddd")</f>
        <v>Mon</v>
      </c>
      <c r="Q9245" s="8" t="str">
        <f>TEXT(MONTH(Sales[[#This Row],[ShipDate]])*29,"mmm")</f>
        <v>May</v>
      </c>
      <c r="R9245">
        <v>716</v>
      </c>
      <c r="S9245" t="s">
        <v>1685</v>
      </c>
      <c r="T9245" t="s">
        <v>66</v>
      </c>
      <c r="U9245">
        <v>78745</v>
      </c>
      <c r="V9245" s="1">
        <v>0.8</v>
      </c>
      <c r="W9245">
        <v>-28</v>
      </c>
      <c r="X9245">
        <v>6</v>
      </c>
      <c r="Y9245">
        <v>19</v>
      </c>
      <c r="AD9245"/>
    </row>
    <row r="9246" spans="1:30" x14ac:dyDescent="0.25">
      <c r="A9246" t="s">
        <v>40</v>
      </c>
      <c r="B9246" s="2">
        <v>43345</v>
      </c>
      <c r="C9246" s="35">
        <f>YEAR(Sales[[#This Row],[ShipDate]])</f>
        <v>2018</v>
      </c>
      <c r="D9246" t="s">
        <v>36</v>
      </c>
      <c r="E9246" t="s">
        <v>18</v>
      </c>
      <c r="F9246" t="s">
        <v>59</v>
      </c>
      <c r="G9246" t="s">
        <v>25</v>
      </c>
      <c r="H9246" t="s">
        <v>2317</v>
      </c>
      <c r="I9246" t="s">
        <v>233</v>
      </c>
      <c r="J9246" t="s">
        <v>13</v>
      </c>
      <c r="K9246" t="s">
        <v>346</v>
      </c>
      <c r="L9246" t="s">
        <v>30</v>
      </c>
      <c r="N9246" t="str">
        <f>IF(ISBLANK(Sales[[#This Row],[return]]),"No",Sales[[#This Row],[return]])</f>
        <v>No</v>
      </c>
      <c r="O9246" s="2">
        <v>43340</v>
      </c>
      <c r="P9246" s="8" t="str">
        <f>TEXT(DAY(Sales[[#This Row],[OrderDate]]),"ddd")</f>
        <v>Sat</v>
      </c>
      <c r="Q9246" s="8" t="str">
        <f>TEXT(MONTH(Sales[[#This Row],[ShipDate]])*29,"mmm")</f>
        <v>Sep</v>
      </c>
      <c r="R9246">
        <v>1654</v>
      </c>
      <c r="S9246" t="s">
        <v>2072</v>
      </c>
      <c r="T9246" t="s">
        <v>28</v>
      </c>
      <c r="U9246">
        <v>80112</v>
      </c>
      <c r="V9246" s="1">
        <v>0.2</v>
      </c>
      <c r="W9246">
        <v>6</v>
      </c>
      <c r="X9246">
        <v>3</v>
      </c>
      <c r="Y9246">
        <v>15</v>
      </c>
      <c r="AD9246"/>
    </row>
    <row r="9247" spans="1:30" x14ac:dyDescent="0.25">
      <c r="A9247" t="s">
        <v>40</v>
      </c>
      <c r="B9247" s="2">
        <v>43345</v>
      </c>
      <c r="C9247" s="35">
        <f>YEAR(Sales[[#This Row],[ShipDate]])</f>
        <v>2018</v>
      </c>
      <c r="D9247" t="s">
        <v>36</v>
      </c>
      <c r="E9247" t="s">
        <v>18</v>
      </c>
      <c r="F9247" t="s">
        <v>48</v>
      </c>
      <c r="G9247" t="s">
        <v>46</v>
      </c>
      <c r="H9247" t="s">
        <v>2317</v>
      </c>
      <c r="I9247" t="s">
        <v>233</v>
      </c>
      <c r="J9247" t="s">
        <v>13</v>
      </c>
      <c r="K9247" t="s">
        <v>346</v>
      </c>
      <c r="L9247" t="s">
        <v>30</v>
      </c>
      <c r="N9247" t="str">
        <f>IF(ISBLANK(Sales[[#This Row],[return]]),"No",Sales[[#This Row],[return]])</f>
        <v>No</v>
      </c>
      <c r="O9247" s="2">
        <v>43340</v>
      </c>
      <c r="P9247" s="8" t="str">
        <f>TEXT(DAY(Sales[[#This Row],[OrderDate]]),"ddd")</f>
        <v>Sat</v>
      </c>
      <c r="Q9247" s="8" t="str">
        <f>TEXT(MONTH(Sales[[#This Row],[ShipDate]])*29,"mmm")</f>
        <v>Sep</v>
      </c>
      <c r="R9247">
        <v>156</v>
      </c>
      <c r="S9247" t="s">
        <v>2406</v>
      </c>
      <c r="T9247" t="s">
        <v>28</v>
      </c>
      <c r="U9247">
        <v>80112</v>
      </c>
      <c r="V9247" s="1">
        <v>0.2</v>
      </c>
      <c r="W9247">
        <v>8</v>
      </c>
      <c r="X9247">
        <v>3</v>
      </c>
      <c r="Y9247">
        <v>109</v>
      </c>
      <c r="AD9247"/>
    </row>
    <row r="9248" spans="1:30" x14ac:dyDescent="0.25">
      <c r="A9248" t="s">
        <v>40</v>
      </c>
      <c r="B9248" s="2">
        <v>43422</v>
      </c>
      <c r="C9248" s="35">
        <f>YEAR(Sales[[#This Row],[ShipDate]])</f>
        <v>2018</v>
      </c>
      <c r="D9248" t="s">
        <v>36</v>
      </c>
      <c r="E9248" t="s">
        <v>18</v>
      </c>
      <c r="F9248" t="s">
        <v>48</v>
      </c>
      <c r="G9248" t="s">
        <v>46</v>
      </c>
      <c r="H9248" t="s">
        <v>1151</v>
      </c>
      <c r="I9248" t="s">
        <v>1150</v>
      </c>
      <c r="J9248" t="s">
        <v>13</v>
      </c>
      <c r="K9248" t="s">
        <v>250</v>
      </c>
      <c r="L9248" t="s">
        <v>92</v>
      </c>
      <c r="N9248" t="str">
        <f>IF(ISBLANK(Sales[[#This Row],[return]]),"No",Sales[[#This Row],[return]])</f>
        <v>No</v>
      </c>
      <c r="O9248" s="2">
        <v>43418</v>
      </c>
      <c r="P9248" s="8" t="str">
        <f>TEXT(DAY(Sales[[#This Row],[OrderDate]]),"ddd")</f>
        <v>Sat</v>
      </c>
      <c r="Q9248" s="8" t="str">
        <f>TEXT(MONTH(Sales[[#This Row],[ShipDate]])*29,"mmm")</f>
        <v>Nov</v>
      </c>
      <c r="R9248">
        <v>344</v>
      </c>
      <c r="S9248" t="s">
        <v>2489</v>
      </c>
      <c r="T9248" t="s">
        <v>90</v>
      </c>
      <c r="U9248">
        <v>21215</v>
      </c>
      <c r="V9248" s="1">
        <v>0</v>
      </c>
      <c r="W9248">
        <v>25</v>
      </c>
      <c r="X9248">
        <v>3</v>
      </c>
      <c r="Y9248">
        <v>90</v>
      </c>
      <c r="AD9248"/>
    </row>
    <row r="9249" spans="1:30" x14ac:dyDescent="0.25">
      <c r="A9249" t="s">
        <v>24</v>
      </c>
      <c r="B9249" s="2">
        <v>43408</v>
      </c>
      <c r="C9249" s="35">
        <f>YEAR(Sales[[#This Row],[ShipDate]])</f>
        <v>2018</v>
      </c>
      <c r="D9249" t="s">
        <v>36</v>
      </c>
      <c r="E9249" t="s">
        <v>31</v>
      </c>
      <c r="F9249" t="s">
        <v>50</v>
      </c>
      <c r="G9249" t="s">
        <v>25</v>
      </c>
      <c r="H9249" t="s">
        <v>1564</v>
      </c>
      <c r="I9249" t="s">
        <v>58</v>
      </c>
      <c r="J9249" t="s">
        <v>13</v>
      </c>
      <c r="K9249" t="s">
        <v>2652</v>
      </c>
      <c r="L9249" t="s">
        <v>17</v>
      </c>
      <c r="N9249" t="str">
        <f>IF(ISBLANK(Sales[[#This Row],[return]]),"No",Sales[[#This Row],[return]])</f>
        <v>No</v>
      </c>
      <c r="O9249" s="2">
        <v>43401</v>
      </c>
      <c r="P9249" s="8" t="str">
        <f>TEXT(DAY(Sales[[#This Row],[OrderDate]]),"ddd")</f>
        <v>Sat</v>
      </c>
      <c r="Q9249" s="8" t="str">
        <f>TEXT(MONTH(Sales[[#This Row],[ShipDate]])*29,"mmm")</f>
        <v>Nov</v>
      </c>
      <c r="R9249">
        <v>1843</v>
      </c>
      <c r="S9249" t="s">
        <v>3237</v>
      </c>
      <c r="T9249" t="s">
        <v>15</v>
      </c>
      <c r="U9249">
        <v>27834</v>
      </c>
      <c r="V9249" s="1">
        <v>0.7</v>
      </c>
      <c r="W9249">
        <v>-14</v>
      </c>
      <c r="X9249">
        <v>4</v>
      </c>
      <c r="Y9249">
        <v>18</v>
      </c>
      <c r="AD9249"/>
    </row>
    <row r="9250" spans="1:30" x14ac:dyDescent="0.25">
      <c r="A9250" t="s">
        <v>40</v>
      </c>
      <c r="B9250" s="2">
        <v>43326</v>
      </c>
      <c r="C9250" s="35">
        <f>YEAR(Sales[[#This Row],[ShipDate]])</f>
        <v>2018</v>
      </c>
      <c r="D9250" t="s">
        <v>19</v>
      </c>
      <c r="E9250" t="s">
        <v>69</v>
      </c>
      <c r="F9250" t="s">
        <v>45</v>
      </c>
      <c r="G9250" t="s">
        <v>25</v>
      </c>
      <c r="H9250" t="s">
        <v>88</v>
      </c>
      <c r="I9250" t="s">
        <v>93</v>
      </c>
      <c r="J9250" t="s">
        <v>13</v>
      </c>
      <c r="K9250" t="s">
        <v>2923</v>
      </c>
      <c r="L9250" t="s">
        <v>92</v>
      </c>
      <c r="N9250" t="str">
        <f>IF(ISBLANK(Sales[[#This Row],[return]]),"No",Sales[[#This Row],[return]])</f>
        <v>No</v>
      </c>
      <c r="O9250" s="2">
        <v>43324</v>
      </c>
      <c r="P9250" s="8" t="str">
        <f>TEXT(DAY(Sales[[#This Row],[OrderDate]]),"ddd")</f>
        <v>Thu</v>
      </c>
      <c r="Q9250" s="8" t="str">
        <f>TEXT(MONTH(Sales[[#This Row],[ShipDate]])*29,"mmm")</f>
        <v>Aug</v>
      </c>
      <c r="R9250">
        <v>349</v>
      </c>
      <c r="S9250" t="s">
        <v>2785</v>
      </c>
      <c r="T9250" t="s">
        <v>90</v>
      </c>
      <c r="U9250">
        <v>19134</v>
      </c>
      <c r="V9250" s="1">
        <v>0.2</v>
      </c>
      <c r="W9250">
        <v>3</v>
      </c>
      <c r="X9250">
        <v>4</v>
      </c>
      <c r="Y9250">
        <v>37</v>
      </c>
      <c r="AD9250"/>
    </row>
    <row r="9251" spans="1:30" x14ac:dyDescent="0.25">
      <c r="A9251" t="s">
        <v>40</v>
      </c>
      <c r="B9251" s="2">
        <v>43418</v>
      </c>
      <c r="C9251" s="35">
        <f>YEAR(Sales[[#This Row],[ShipDate]])</f>
        <v>2018</v>
      </c>
      <c r="D9251" t="s">
        <v>36</v>
      </c>
      <c r="E9251" t="s">
        <v>18</v>
      </c>
      <c r="F9251" t="s">
        <v>99</v>
      </c>
      <c r="G9251" t="s">
        <v>46</v>
      </c>
      <c r="H9251" t="s">
        <v>107</v>
      </c>
      <c r="I9251" t="s">
        <v>70</v>
      </c>
      <c r="J9251" t="s">
        <v>13</v>
      </c>
      <c r="K9251" t="s">
        <v>1618</v>
      </c>
      <c r="L9251" t="s">
        <v>68</v>
      </c>
      <c r="N9251" t="str">
        <f>IF(ISBLANK(Sales[[#This Row],[return]]),"No",Sales[[#This Row],[return]])</f>
        <v>No</v>
      </c>
      <c r="O9251" s="2">
        <v>43414</v>
      </c>
      <c r="P9251" s="8" t="str">
        <f>TEXT(DAY(Sales[[#This Row],[OrderDate]]),"ddd")</f>
        <v>Tue</v>
      </c>
      <c r="Q9251" s="8" t="str">
        <f>TEXT(MONTH(Sales[[#This Row],[ShipDate]])*29,"mmm")</f>
        <v>Nov</v>
      </c>
      <c r="R9251">
        <v>959</v>
      </c>
      <c r="S9251" t="s">
        <v>2324</v>
      </c>
      <c r="T9251" t="s">
        <v>66</v>
      </c>
      <c r="U9251">
        <v>77036</v>
      </c>
      <c r="V9251" s="1">
        <v>0.2</v>
      </c>
      <c r="W9251">
        <v>49</v>
      </c>
      <c r="X9251">
        <v>7</v>
      </c>
      <c r="Y9251">
        <v>280</v>
      </c>
      <c r="AD9251"/>
    </row>
    <row r="9252" spans="1:30" x14ac:dyDescent="0.25">
      <c r="A9252" t="s">
        <v>40</v>
      </c>
      <c r="B9252" s="2">
        <v>43335</v>
      </c>
      <c r="C9252" s="35">
        <f>YEAR(Sales[[#This Row],[ShipDate]])</f>
        <v>2018</v>
      </c>
      <c r="D9252" t="s">
        <v>19</v>
      </c>
      <c r="E9252" t="s">
        <v>69</v>
      </c>
      <c r="F9252" t="s">
        <v>38</v>
      </c>
      <c r="G9252" t="s">
        <v>11</v>
      </c>
      <c r="H9252" t="s">
        <v>88</v>
      </c>
      <c r="I9252" t="s">
        <v>93</v>
      </c>
      <c r="J9252" t="s">
        <v>13</v>
      </c>
      <c r="K9252" t="s">
        <v>224</v>
      </c>
      <c r="L9252" t="s">
        <v>92</v>
      </c>
      <c r="N9252" t="str">
        <f>IF(ISBLANK(Sales[[#This Row],[return]]),"No",Sales[[#This Row],[return]])</f>
        <v>No</v>
      </c>
      <c r="O9252" s="2">
        <v>43333</v>
      </c>
      <c r="P9252" s="8" t="str">
        <f>TEXT(DAY(Sales[[#This Row],[OrderDate]]),"ddd")</f>
        <v>Sat</v>
      </c>
      <c r="Q9252" s="8" t="str">
        <f>TEXT(MONTH(Sales[[#This Row],[ShipDate]])*29,"mmm")</f>
        <v>Aug</v>
      </c>
      <c r="R9252">
        <v>908</v>
      </c>
      <c r="S9252" t="s">
        <v>3184</v>
      </c>
      <c r="T9252" t="s">
        <v>90</v>
      </c>
      <c r="U9252">
        <v>19143</v>
      </c>
      <c r="V9252" s="1">
        <v>0.4</v>
      </c>
      <c r="W9252">
        <v>-340</v>
      </c>
      <c r="X9252">
        <v>9</v>
      </c>
      <c r="Y9252">
        <v>815</v>
      </c>
      <c r="AD9252"/>
    </row>
    <row r="9253" spans="1:30" x14ac:dyDescent="0.25">
      <c r="A9253" t="s">
        <v>40</v>
      </c>
      <c r="B9253" s="2">
        <v>43240</v>
      </c>
      <c r="C9253" s="35">
        <f>YEAR(Sales[[#This Row],[ShipDate]])</f>
        <v>2018</v>
      </c>
      <c r="D9253" t="s">
        <v>36</v>
      </c>
      <c r="E9253" t="s">
        <v>69</v>
      </c>
      <c r="F9253" t="s">
        <v>45</v>
      </c>
      <c r="G9253" t="s">
        <v>25</v>
      </c>
      <c r="H9253" t="s">
        <v>177</v>
      </c>
      <c r="I9253" t="s">
        <v>692</v>
      </c>
      <c r="J9253" t="s">
        <v>13</v>
      </c>
      <c r="K9253" t="s">
        <v>114</v>
      </c>
      <c r="L9253" t="s">
        <v>17</v>
      </c>
      <c r="N9253" t="str">
        <f>IF(ISBLANK(Sales[[#This Row],[return]]),"No",Sales[[#This Row],[return]])</f>
        <v>No</v>
      </c>
      <c r="O9253" s="2">
        <v>43235</v>
      </c>
      <c r="P9253" s="8" t="str">
        <f>TEXT(DAY(Sales[[#This Row],[OrderDate]]),"ddd")</f>
        <v>Sun</v>
      </c>
      <c r="Q9253" s="8" t="str">
        <f>TEXT(MONTH(Sales[[#This Row],[ShipDate]])*29,"mmm")</f>
        <v>May</v>
      </c>
      <c r="R9253">
        <v>1161</v>
      </c>
      <c r="S9253" t="s">
        <v>800</v>
      </c>
      <c r="T9253" t="s">
        <v>15</v>
      </c>
      <c r="U9253">
        <v>39212</v>
      </c>
      <c r="V9253" s="1">
        <v>0</v>
      </c>
      <c r="W9253">
        <v>2</v>
      </c>
      <c r="X9253">
        <v>3</v>
      </c>
      <c r="Y9253">
        <v>8</v>
      </c>
      <c r="AD9253"/>
    </row>
    <row r="9254" spans="1:30" x14ac:dyDescent="0.25">
      <c r="A9254" t="s">
        <v>40</v>
      </c>
      <c r="B9254" s="2">
        <v>43240</v>
      </c>
      <c r="C9254" s="35">
        <f>YEAR(Sales[[#This Row],[ShipDate]])</f>
        <v>2018</v>
      </c>
      <c r="D9254" t="s">
        <v>36</v>
      </c>
      <c r="E9254" t="s">
        <v>69</v>
      </c>
      <c r="F9254" t="s">
        <v>45</v>
      </c>
      <c r="G9254" t="s">
        <v>25</v>
      </c>
      <c r="H9254" t="s">
        <v>177</v>
      </c>
      <c r="I9254" t="s">
        <v>692</v>
      </c>
      <c r="J9254" t="s">
        <v>13</v>
      </c>
      <c r="K9254" t="s">
        <v>114</v>
      </c>
      <c r="L9254" t="s">
        <v>17</v>
      </c>
      <c r="N9254" t="str">
        <f>IF(ISBLANK(Sales[[#This Row],[return]]),"No",Sales[[#This Row],[return]])</f>
        <v>No</v>
      </c>
      <c r="O9254" s="2">
        <v>43235</v>
      </c>
      <c r="P9254" s="8" t="str">
        <f>TEXT(DAY(Sales[[#This Row],[OrderDate]]),"ddd")</f>
        <v>Sun</v>
      </c>
      <c r="Q9254" s="8" t="str">
        <f>TEXT(MONTH(Sales[[#This Row],[ShipDate]])*29,"mmm")</f>
        <v>May</v>
      </c>
      <c r="R9254">
        <v>359</v>
      </c>
      <c r="S9254" t="s">
        <v>2149</v>
      </c>
      <c r="T9254" t="s">
        <v>15</v>
      </c>
      <c r="U9254">
        <v>39212</v>
      </c>
      <c r="V9254" s="1">
        <v>0</v>
      </c>
      <c r="W9254">
        <v>26</v>
      </c>
      <c r="X9254">
        <v>4</v>
      </c>
      <c r="Y9254">
        <v>92</v>
      </c>
      <c r="AD9254"/>
    </row>
    <row r="9255" spans="1:30" x14ac:dyDescent="0.25">
      <c r="A9255" t="s">
        <v>40</v>
      </c>
      <c r="B9255" s="2">
        <v>43240</v>
      </c>
      <c r="C9255" s="35">
        <f>YEAR(Sales[[#This Row],[ShipDate]])</f>
        <v>2018</v>
      </c>
      <c r="D9255" t="s">
        <v>36</v>
      </c>
      <c r="E9255" t="s">
        <v>69</v>
      </c>
      <c r="F9255" t="s">
        <v>50</v>
      </c>
      <c r="G9255" t="s">
        <v>25</v>
      </c>
      <c r="H9255" t="s">
        <v>177</v>
      </c>
      <c r="I9255" t="s">
        <v>692</v>
      </c>
      <c r="J9255" t="s">
        <v>13</v>
      </c>
      <c r="K9255" t="s">
        <v>114</v>
      </c>
      <c r="L9255" t="s">
        <v>17</v>
      </c>
      <c r="N9255" t="str">
        <f>IF(ISBLANK(Sales[[#This Row],[return]]),"No",Sales[[#This Row],[return]])</f>
        <v>No</v>
      </c>
      <c r="O9255" s="2">
        <v>43235</v>
      </c>
      <c r="P9255" s="8" t="str">
        <f>TEXT(DAY(Sales[[#This Row],[OrderDate]]),"ddd")</f>
        <v>Sun</v>
      </c>
      <c r="Q9255" s="8" t="str">
        <f>TEXT(MONTH(Sales[[#This Row],[ShipDate]])*29,"mmm")</f>
        <v>May</v>
      </c>
      <c r="R9255">
        <v>685</v>
      </c>
      <c r="S9255" t="s">
        <v>1990</v>
      </c>
      <c r="T9255" t="s">
        <v>15</v>
      </c>
      <c r="U9255">
        <v>39212</v>
      </c>
      <c r="V9255" s="1">
        <v>0</v>
      </c>
      <c r="W9255">
        <v>241</v>
      </c>
      <c r="X9255">
        <v>8</v>
      </c>
      <c r="Y9255">
        <v>512</v>
      </c>
      <c r="AD9255"/>
    </row>
    <row r="9256" spans="1:30" x14ac:dyDescent="0.25">
      <c r="A9256" t="s">
        <v>40</v>
      </c>
      <c r="B9256" s="2">
        <v>43344</v>
      </c>
      <c r="C9256" s="35">
        <f>YEAR(Sales[[#This Row],[ShipDate]])</f>
        <v>2018</v>
      </c>
      <c r="D9256" t="s">
        <v>36</v>
      </c>
      <c r="E9256" t="s">
        <v>18</v>
      </c>
      <c r="F9256" t="s">
        <v>290</v>
      </c>
      <c r="G9256" t="s">
        <v>25</v>
      </c>
      <c r="H9256" t="s">
        <v>399</v>
      </c>
      <c r="I9256" t="s">
        <v>70</v>
      </c>
      <c r="J9256" t="s">
        <v>13</v>
      </c>
      <c r="K9256" t="s">
        <v>1061</v>
      </c>
      <c r="L9256" t="s">
        <v>68</v>
      </c>
      <c r="N9256" t="str">
        <f>IF(ISBLANK(Sales[[#This Row],[return]]),"No",Sales[[#This Row],[return]])</f>
        <v>No</v>
      </c>
      <c r="O9256" s="2">
        <v>43339</v>
      </c>
      <c r="P9256" s="8" t="str">
        <f>TEXT(DAY(Sales[[#This Row],[OrderDate]]),"ddd")</f>
        <v>Fri</v>
      </c>
      <c r="Q9256" s="8" t="str">
        <f>TEXT(MONTH(Sales[[#This Row],[ShipDate]])*29,"mmm")</f>
        <v>Sep</v>
      </c>
      <c r="R9256">
        <v>1051</v>
      </c>
      <c r="S9256" t="s">
        <v>893</v>
      </c>
      <c r="T9256" t="s">
        <v>66</v>
      </c>
      <c r="U9256">
        <v>75220</v>
      </c>
      <c r="V9256" s="1">
        <v>0.2</v>
      </c>
      <c r="W9256">
        <v>-11</v>
      </c>
      <c r="X9256">
        <v>5</v>
      </c>
      <c r="Y9256">
        <v>52</v>
      </c>
      <c r="AD9256"/>
    </row>
    <row r="9257" spans="1:30" x14ac:dyDescent="0.25">
      <c r="A9257" t="s">
        <v>40</v>
      </c>
      <c r="B9257" s="2">
        <v>43344</v>
      </c>
      <c r="C9257" s="35">
        <f>YEAR(Sales[[#This Row],[ShipDate]])</f>
        <v>2018</v>
      </c>
      <c r="D9257" t="s">
        <v>36</v>
      </c>
      <c r="E9257" t="s">
        <v>18</v>
      </c>
      <c r="F9257" t="s">
        <v>59</v>
      </c>
      <c r="G9257" t="s">
        <v>25</v>
      </c>
      <c r="H9257" t="s">
        <v>399</v>
      </c>
      <c r="I9257" t="s">
        <v>70</v>
      </c>
      <c r="J9257" t="s">
        <v>13</v>
      </c>
      <c r="K9257" t="s">
        <v>1061</v>
      </c>
      <c r="L9257" t="s">
        <v>68</v>
      </c>
      <c r="N9257" t="str">
        <f>IF(ISBLANK(Sales[[#This Row],[return]]),"No",Sales[[#This Row],[return]])</f>
        <v>No</v>
      </c>
      <c r="O9257" s="2">
        <v>43339</v>
      </c>
      <c r="P9257" s="8" t="str">
        <f>TEXT(DAY(Sales[[#This Row],[OrderDate]]),"ddd")</f>
        <v>Fri</v>
      </c>
      <c r="Q9257" s="8" t="str">
        <f>TEXT(MONTH(Sales[[#This Row],[ShipDate]])*29,"mmm")</f>
        <v>Sep</v>
      </c>
      <c r="R9257">
        <v>129</v>
      </c>
      <c r="S9257" t="s">
        <v>3149</v>
      </c>
      <c r="T9257" t="s">
        <v>66</v>
      </c>
      <c r="U9257">
        <v>75220</v>
      </c>
      <c r="V9257" s="1">
        <v>0.2</v>
      </c>
      <c r="W9257">
        <v>1</v>
      </c>
      <c r="X9257">
        <v>1</v>
      </c>
      <c r="Y9257">
        <v>4</v>
      </c>
      <c r="AD9257"/>
    </row>
    <row r="9258" spans="1:30" x14ac:dyDescent="0.25">
      <c r="A9258" t="s">
        <v>40</v>
      </c>
      <c r="B9258" s="2">
        <v>43344</v>
      </c>
      <c r="C9258" s="35">
        <f>YEAR(Sales[[#This Row],[ShipDate]])</f>
        <v>2018</v>
      </c>
      <c r="D9258" t="s">
        <v>36</v>
      </c>
      <c r="E9258" t="s">
        <v>18</v>
      </c>
      <c r="F9258" t="s">
        <v>59</v>
      </c>
      <c r="G9258" t="s">
        <v>25</v>
      </c>
      <c r="H9258" t="s">
        <v>399</v>
      </c>
      <c r="I9258" t="s">
        <v>70</v>
      </c>
      <c r="J9258" t="s">
        <v>13</v>
      </c>
      <c r="K9258" t="s">
        <v>1061</v>
      </c>
      <c r="L9258" t="s">
        <v>68</v>
      </c>
      <c r="N9258" t="str">
        <f>IF(ISBLANK(Sales[[#This Row],[return]]),"No",Sales[[#This Row],[return]])</f>
        <v>No</v>
      </c>
      <c r="O9258" s="2">
        <v>43339</v>
      </c>
      <c r="P9258" s="8" t="str">
        <f>TEXT(DAY(Sales[[#This Row],[OrderDate]]),"ddd")</f>
        <v>Fri</v>
      </c>
      <c r="Q9258" s="8" t="str">
        <f>TEXT(MONTH(Sales[[#This Row],[ShipDate]])*29,"mmm")</f>
        <v>Sep</v>
      </c>
      <c r="R9258">
        <v>1757</v>
      </c>
      <c r="S9258" t="s">
        <v>1062</v>
      </c>
      <c r="T9258" t="s">
        <v>66</v>
      </c>
      <c r="U9258">
        <v>75220</v>
      </c>
      <c r="V9258" s="1">
        <v>0.2</v>
      </c>
      <c r="W9258">
        <v>2</v>
      </c>
      <c r="X9258">
        <v>1</v>
      </c>
      <c r="Y9258">
        <v>5</v>
      </c>
      <c r="AD9258"/>
    </row>
    <row r="9259" spans="1:30" x14ac:dyDescent="0.25">
      <c r="A9259" t="s">
        <v>40</v>
      </c>
      <c r="B9259" s="2">
        <v>43344</v>
      </c>
      <c r="C9259" s="35">
        <f>YEAR(Sales[[#This Row],[ShipDate]])</f>
        <v>2018</v>
      </c>
      <c r="D9259" t="s">
        <v>36</v>
      </c>
      <c r="E9259" t="s">
        <v>18</v>
      </c>
      <c r="F9259" t="s">
        <v>290</v>
      </c>
      <c r="G9259" t="s">
        <v>25</v>
      </c>
      <c r="H9259" t="s">
        <v>399</v>
      </c>
      <c r="I9259" t="s">
        <v>70</v>
      </c>
      <c r="J9259" t="s">
        <v>13</v>
      </c>
      <c r="K9259" t="s">
        <v>1061</v>
      </c>
      <c r="L9259" t="s">
        <v>68</v>
      </c>
      <c r="N9259" t="str">
        <f>IF(ISBLANK(Sales[[#This Row],[return]]),"No",Sales[[#This Row],[return]])</f>
        <v>No</v>
      </c>
      <c r="O9259" s="2">
        <v>43339</v>
      </c>
      <c r="P9259" s="8" t="str">
        <f>TEXT(DAY(Sales[[#This Row],[OrderDate]]),"ddd")</f>
        <v>Fri</v>
      </c>
      <c r="Q9259" s="8" t="str">
        <f>TEXT(MONTH(Sales[[#This Row],[ShipDate]])*29,"mmm")</f>
        <v>Sep</v>
      </c>
      <c r="R9259">
        <v>668</v>
      </c>
      <c r="S9259" t="s">
        <v>3176</v>
      </c>
      <c r="T9259" t="s">
        <v>66</v>
      </c>
      <c r="U9259">
        <v>75220</v>
      </c>
      <c r="V9259" s="1">
        <v>0.2</v>
      </c>
      <c r="W9259">
        <v>6</v>
      </c>
      <c r="X9259">
        <v>4</v>
      </c>
      <c r="Y9259">
        <v>55</v>
      </c>
      <c r="AD9259"/>
    </row>
    <row r="9260" spans="1:30" x14ac:dyDescent="0.25">
      <c r="A9260" t="s">
        <v>40</v>
      </c>
      <c r="B9260" s="2">
        <v>43374</v>
      </c>
      <c r="C9260" s="35">
        <f>YEAR(Sales[[#This Row],[ShipDate]])</f>
        <v>2018</v>
      </c>
      <c r="D9260" t="s">
        <v>36</v>
      </c>
      <c r="E9260" t="s">
        <v>31</v>
      </c>
      <c r="F9260" t="s">
        <v>21</v>
      </c>
      <c r="G9260" t="s">
        <v>11</v>
      </c>
      <c r="H9260" t="s">
        <v>556</v>
      </c>
      <c r="I9260" t="s">
        <v>32</v>
      </c>
      <c r="J9260" t="s">
        <v>13</v>
      </c>
      <c r="K9260" t="s">
        <v>292</v>
      </c>
      <c r="L9260" t="s">
        <v>30</v>
      </c>
      <c r="N9260" t="str">
        <f>IF(ISBLANK(Sales[[#This Row],[return]]),"No",Sales[[#This Row],[return]])</f>
        <v>No</v>
      </c>
      <c r="O9260" s="2">
        <v>43369</v>
      </c>
      <c r="P9260" s="8" t="str">
        <f>TEXT(DAY(Sales[[#This Row],[OrderDate]]),"ddd")</f>
        <v>Thu</v>
      </c>
      <c r="Q9260" s="8" t="str">
        <f>TEXT(MONTH(Sales[[#This Row],[ShipDate]])*29,"mmm")</f>
        <v>Oct</v>
      </c>
      <c r="R9260">
        <v>309</v>
      </c>
      <c r="S9260" t="s">
        <v>1208</v>
      </c>
      <c r="T9260" t="s">
        <v>28</v>
      </c>
      <c r="U9260">
        <v>92345</v>
      </c>
      <c r="V9260" s="1">
        <v>0.15</v>
      </c>
      <c r="W9260">
        <v>20</v>
      </c>
      <c r="X9260">
        <v>5</v>
      </c>
      <c r="Y9260">
        <v>425</v>
      </c>
      <c r="AD9260"/>
    </row>
    <row r="9261" spans="1:30" x14ac:dyDescent="0.25">
      <c r="A9261" t="s">
        <v>40</v>
      </c>
      <c r="B9261" s="2">
        <v>43228</v>
      </c>
      <c r="C9261" s="35">
        <f>YEAR(Sales[[#This Row],[ShipDate]])</f>
        <v>2018</v>
      </c>
      <c r="D9261" t="s">
        <v>19</v>
      </c>
      <c r="E9261" t="s">
        <v>69</v>
      </c>
      <c r="F9261" t="s">
        <v>52</v>
      </c>
      <c r="G9261" t="s">
        <v>25</v>
      </c>
      <c r="H9261" t="s">
        <v>171</v>
      </c>
      <c r="I9261" t="s">
        <v>299</v>
      </c>
      <c r="J9261" t="s">
        <v>13</v>
      </c>
      <c r="K9261" t="s">
        <v>2948</v>
      </c>
      <c r="L9261" t="s">
        <v>68</v>
      </c>
      <c r="N9261" t="str">
        <f>IF(ISBLANK(Sales[[#This Row],[return]]),"No",Sales[[#This Row],[return]])</f>
        <v>No</v>
      </c>
      <c r="O9261" s="2">
        <v>43226</v>
      </c>
      <c r="P9261" s="8" t="str">
        <f>TEXT(DAY(Sales[[#This Row],[OrderDate]]),"ddd")</f>
        <v>Fri</v>
      </c>
      <c r="Q9261" s="8" t="str">
        <f>TEXT(MONTH(Sales[[#This Row],[ShipDate]])*29,"mmm")</f>
        <v>May</v>
      </c>
      <c r="R9261">
        <v>286</v>
      </c>
      <c r="S9261" t="s">
        <v>2023</v>
      </c>
      <c r="T9261" t="s">
        <v>66</v>
      </c>
      <c r="U9261">
        <v>65807</v>
      </c>
      <c r="V9261" s="1">
        <v>0</v>
      </c>
      <c r="W9261">
        <v>15</v>
      </c>
      <c r="X9261">
        <v>1</v>
      </c>
      <c r="Y9261">
        <v>54</v>
      </c>
      <c r="AD9261"/>
    </row>
    <row r="9262" spans="1:30" x14ac:dyDescent="0.25">
      <c r="A9262" t="s">
        <v>10</v>
      </c>
      <c r="B9262" s="2">
        <v>43367</v>
      </c>
      <c r="C9262" s="35">
        <f>YEAR(Sales[[#This Row],[ShipDate]])</f>
        <v>2018</v>
      </c>
      <c r="D9262" t="s">
        <v>607</v>
      </c>
      <c r="E9262" t="s">
        <v>31</v>
      </c>
      <c r="F9262" t="s">
        <v>43</v>
      </c>
      <c r="G9262" t="s">
        <v>11</v>
      </c>
      <c r="H9262" t="s">
        <v>79</v>
      </c>
      <c r="I9262" t="s">
        <v>32</v>
      </c>
      <c r="J9262" t="s">
        <v>13</v>
      </c>
      <c r="K9262" t="s">
        <v>2634</v>
      </c>
      <c r="L9262" t="s">
        <v>30</v>
      </c>
      <c r="N9262" t="str">
        <f>IF(ISBLANK(Sales[[#This Row],[return]]),"No",Sales[[#This Row],[return]])</f>
        <v>No</v>
      </c>
      <c r="O9262" s="2">
        <v>43367</v>
      </c>
      <c r="P9262" s="8" t="str">
        <f>TEXT(DAY(Sales[[#This Row],[OrderDate]]),"ddd")</f>
        <v>Tue</v>
      </c>
      <c r="Q9262" s="8" t="str">
        <f>TEXT(MONTH(Sales[[#This Row],[ShipDate]])*29,"mmm")</f>
        <v>Sep</v>
      </c>
      <c r="R9262">
        <v>1183</v>
      </c>
      <c r="S9262" t="s">
        <v>1329</v>
      </c>
      <c r="T9262" t="s">
        <v>28</v>
      </c>
      <c r="U9262">
        <v>94110</v>
      </c>
      <c r="V9262" s="1">
        <v>0</v>
      </c>
      <c r="W9262">
        <v>23</v>
      </c>
      <c r="X9262">
        <v>5</v>
      </c>
      <c r="Y9262">
        <v>63</v>
      </c>
      <c r="AD9262"/>
    </row>
    <row r="9263" spans="1:30" x14ac:dyDescent="0.25">
      <c r="A9263" t="s">
        <v>24</v>
      </c>
      <c r="B9263" s="2">
        <v>43351</v>
      </c>
      <c r="C9263" s="35">
        <f>YEAR(Sales[[#This Row],[ShipDate]])</f>
        <v>2018</v>
      </c>
      <c r="D9263" t="s">
        <v>19</v>
      </c>
      <c r="E9263" t="s">
        <v>18</v>
      </c>
      <c r="F9263" t="s">
        <v>43</v>
      </c>
      <c r="G9263" t="s">
        <v>11</v>
      </c>
      <c r="H9263" t="s">
        <v>1151</v>
      </c>
      <c r="I9263" t="s">
        <v>1150</v>
      </c>
      <c r="J9263" t="s">
        <v>13</v>
      </c>
      <c r="K9263" t="s">
        <v>1205</v>
      </c>
      <c r="L9263" t="s">
        <v>92</v>
      </c>
      <c r="N9263" t="str">
        <f>IF(ISBLANK(Sales[[#This Row],[return]]),"No",Sales[[#This Row],[return]])</f>
        <v>No</v>
      </c>
      <c r="O9263" s="2">
        <v>43346</v>
      </c>
      <c r="P9263" s="8" t="str">
        <f>TEXT(DAY(Sales[[#This Row],[OrderDate]]),"ddd")</f>
        <v>Tue</v>
      </c>
      <c r="Q9263" s="8" t="str">
        <f>TEXT(MONTH(Sales[[#This Row],[ShipDate]])*29,"mmm")</f>
        <v>Sep</v>
      </c>
      <c r="R9263">
        <v>572</v>
      </c>
      <c r="S9263" t="s">
        <v>1326</v>
      </c>
      <c r="T9263" t="s">
        <v>90</v>
      </c>
      <c r="U9263">
        <v>21215</v>
      </c>
      <c r="V9263" s="1">
        <v>0</v>
      </c>
      <c r="W9263">
        <v>4</v>
      </c>
      <c r="X9263">
        <v>2</v>
      </c>
      <c r="Y9263">
        <v>15</v>
      </c>
      <c r="AD9263"/>
    </row>
    <row r="9264" spans="1:30" x14ac:dyDescent="0.25">
      <c r="A9264" t="s">
        <v>24</v>
      </c>
      <c r="B9264" s="2">
        <v>43351</v>
      </c>
      <c r="C9264" s="35">
        <f>YEAR(Sales[[#This Row],[ShipDate]])</f>
        <v>2018</v>
      </c>
      <c r="D9264" t="s">
        <v>19</v>
      </c>
      <c r="E9264" t="s">
        <v>18</v>
      </c>
      <c r="F9264" t="s">
        <v>21</v>
      </c>
      <c r="G9264" t="s">
        <v>11</v>
      </c>
      <c r="H9264" t="s">
        <v>1151</v>
      </c>
      <c r="I9264" t="s">
        <v>1150</v>
      </c>
      <c r="J9264" t="s">
        <v>13</v>
      </c>
      <c r="K9264" t="s">
        <v>1205</v>
      </c>
      <c r="L9264" t="s">
        <v>92</v>
      </c>
      <c r="N9264" t="str">
        <f>IF(ISBLANK(Sales[[#This Row],[return]]),"No",Sales[[#This Row],[return]])</f>
        <v>No</v>
      </c>
      <c r="O9264" s="2">
        <v>43346</v>
      </c>
      <c r="P9264" s="8" t="str">
        <f>TEXT(DAY(Sales[[#This Row],[OrderDate]]),"ddd")</f>
        <v>Tue</v>
      </c>
      <c r="Q9264" s="8" t="str">
        <f>TEXT(MONTH(Sales[[#This Row],[ShipDate]])*29,"mmm")</f>
        <v>Sep</v>
      </c>
      <c r="R9264">
        <v>1429</v>
      </c>
      <c r="S9264" t="s">
        <v>1120</v>
      </c>
      <c r="T9264" t="s">
        <v>90</v>
      </c>
      <c r="U9264">
        <v>21215</v>
      </c>
      <c r="V9264" s="1">
        <v>0</v>
      </c>
      <c r="W9264">
        <v>31</v>
      </c>
      <c r="X9264">
        <v>3</v>
      </c>
      <c r="Y9264">
        <v>345</v>
      </c>
      <c r="AD9264"/>
    </row>
    <row r="9265" spans="1:30" x14ac:dyDescent="0.25">
      <c r="A9265" t="s">
        <v>24</v>
      </c>
      <c r="B9265" s="2">
        <v>43351</v>
      </c>
      <c r="C9265" s="35">
        <f>YEAR(Sales[[#This Row],[ShipDate]])</f>
        <v>2018</v>
      </c>
      <c r="D9265" t="s">
        <v>19</v>
      </c>
      <c r="E9265" t="s">
        <v>18</v>
      </c>
      <c r="F9265" t="s">
        <v>50</v>
      </c>
      <c r="G9265" t="s">
        <v>25</v>
      </c>
      <c r="H9265" t="s">
        <v>1151</v>
      </c>
      <c r="I9265" t="s">
        <v>1150</v>
      </c>
      <c r="J9265" t="s">
        <v>13</v>
      </c>
      <c r="K9265" t="s">
        <v>1205</v>
      </c>
      <c r="L9265" t="s">
        <v>92</v>
      </c>
      <c r="N9265" t="str">
        <f>IF(ISBLANK(Sales[[#This Row],[return]]),"No",Sales[[#This Row],[return]])</f>
        <v>No</v>
      </c>
      <c r="O9265" s="2">
        <v>43346</v>
      </c>
      <c r="P9265" s="8" t="str">
        <f>TEXT(DAY(Sales[[#This Row],[OrderDate]]),"ddd")</f>
        <v>Tue</v>
      </c>
      <c r="Q9265" s="8" t="str">
        <f>TEXT(MONTH(Sales[[#This Row],[ShipDate]])*29,"mmm")</f>
        <v>Sep</v>
      </c>
      <c r="R9265">
        <v>46</v>
      </c>
      <c r="S9265" t="s">
        <v>1848</v>
      </c>
      <c r="T9265" t="s">
        <v>90</v>
      </c>
      <c r="U9265">
        <v>21215</v>
      </c>
      <c r="V9265" s="1">
        <v>0</v>
      </c>
      <c r="W9265">
        <v>6</v>
      </c>
      <c r="X9265">
        <v>2</v>
      </c>
      <c r="Y9265">
        <v>13</v>
      </c>
      <c r="AD9265"/>
    </row>
    <row r="9266" spans="1:30" x14ac:dyDescent="0.25">
      <c r="A9266" t="s">
        <v>24</v>
      </c>
      <c r="B9266" s="2">
        <v>43351</v>
      </c>
      <c r="C9266" s="35">
        <f>YEAR(Sales[[#This Row],[ShipDate]])</f>
        <v>2018</v>
      </c>
      <c r="D9266" t="s">
        <v>19</v>
      </c>
      <c r="E9266" t="s">
        <v>18</v>
      </c>
      <c r="F9266" t="s">
        <v>33</v>
      </c>
      <c r="G9266" t="s">
        <v>25</v>
      </c>
      <c r="H9266" t="s">
        <v>1151</v>
      </c>
      <c r="I9266" t="s">
        <v>1150</v>
      </c>
      <c r="J9266" t="s">
        <v>13</v>
      </c>
      <c r="K9266" t="s">
        <v>1205</v>
      </c>
      <c r="L9266" t="s">
        <v>92</v>
      </c>
      <c r="N9266" t="str">
        <f>IF(ISBLANK(Sales[[#This Row],[return]]),"No",Sales[[#This Row],[return]])</f>
        <v>No</v>
      </c>
      <c r="O9266" s="2">
        <v>43346</v>
      </c>
      <c r="P9266" s="8" t="str">
        <f>TEXT(DAY(Sales[[#This Row],[OrderDate]]),"ddd")</f>
        <v>Tue</v>
      </c>
      <c r="Q9266" s="8" t="str">
        <f>TEXT(MONTH(Sales[[#This Row],[ShipDate]])*29,"mmm")</f>
        <v>Sep</v>
      </c>
      <c r="R9266">
        <v>194</v>
      </c>
      <c r="S9266" t="s">
        <v>1965</v>
      </c>
      <c r="T9266" t="s">
        <v>90</v>
      </c>
      <c r="U9266">
        <v>21215</v>
      </c>
      <c r="V9266" s="1">
        <v>0</v>
      </c>
      <c r="W9266">
        <v>27</v>
      </c>
      <c r="X9266">
        <v>8</v>
      </c>
      <c r="Y9266">
        <v>58</v>
      </c>
      <c r="AD9266"/>
    </row>
    <row r="9267" spans="1:30" x14ac:dyDescent="0.25">
      <c r="A9267" t="s">
        <v>40</v>
      </c>
      <c r="B9267" s="2">
        <v>43229</v>
      </c>
      <c r="C9267" s="35">
        <f>YEAR(Sales[[#This Row],[ShipDate]])</f>
        <v>2018</v>
      </c>
      <c r="D9267" t="s">
        <v>36</v>
      </c>
      <c r="E9267" t="s">
        <v>18</v>
      </c>
      <c r="F9267" t="s">
        <v>43</v>
      </c>
      <c r="G9267" t="s">
        <v>11</v>
      </c>
      <c r="H9267" t="s">
        <v>1565</v>
      </c>
      <c r="I9267" t="s">
        <v>180</v>
      </c>
      <c r="J9267" t="s">
        <v>13</v>
      </c>
      <c r="K9267" t="s">
        <v>80</v>
      </c>
      <c r="L9267" t="s">
        <v>17</v>
      </c>
      <c r="N9267" t="str">
        <f>IF(ISBLANK(Sales[[#This Row],[return]]),"No",Sales[[#This Row],[return]])</f>
        <v>No</v>
      </c>
      <c r="O9267" s="2">
        <v>43225</v>
      </c>
      <c r="P9267" s="8" t="str">
        <f>TEXT(DAY(Sales[[#This Row],[OrderDate]]),"ddd")</f>
        <v>Thu</v>
      </c>
      <c r="Q9267" s="8" t="str">
        <f>TEXT(MONTH(Sales[[#This Row],[ShipDate]])*29,"mmm")</f>
        <v>May</v>
      </c>
      <c r="R9267">
        <v>577</v>
      </c>
      <c r="S9267" t="s">
        <v>1210</v>
      </c>
      <c r="T9267" t="s">
        <v>15</v>
      </c>
      <c r="U9267">
        <v>37421</v>
      </c>
      <c r="V9267" s="1">
        <v>0.2</v>
      </c>
      <c r="W9267">
        <v>3</v>
      </c>
      <c r="X9267">
        <v>5</v>
      </c>
      <c r="Y9267">
        <v>17</v>
      </c>
      <c r="AD9267"/>
    </row>
    <row r="9268" spans="1:30" x14ac:dyDescent="0.25">
      <c r="A9268" t="s">
        <v>10</v>
      </c>
      <c r="B9268" s="2">
        <v>43354</v>
      </c>
      <c r="C9268" s="35">
        <f>YEAR(Sales[[#This Row],[ShipDate]])</f>
        <v>2018</v>
      </c>
      <c r="D9268" t="s">
        <v>36</v>
      </c>
      <c r="E9268" t="s">
        <v>31</v>
      </c>
      <c r="F9268" t="s">
        <v>23</v>
      </c>
      <c r="G9268" t="s">
        <v>11</v>
      </c>
      <c r="H9268" t="s">
        <v>581</v>
      </c>
      <c r="I9268" t="s">
        <v>70</v>
      </c>
      <c r="J9268" t="s">
        <v>13</v>
      </c>
      <c r="K9268" t="s">
        <v>971</v>
      </c>
      <c r="L9268" t="s">
        <v>68</v>
      </c>
      <c r="N9268" t="str">
        <f>IF(ISBLANK(Sales[[#This Row],[return]]),"No",Sales[[#This Row],[return]])</f>
        <v>No</v>
      </c>
      <c r="O9268" s="2">
        <v>43348</v>
      </c>
      <c r="P9268" s="8" t="str">
        <f>TEXT(DAY(Sales[[#This Row],[OrderDate]]),"ddd")</f>
        <v>Thu</v>
      </c>
      <c r="Q9268" s="8" t="str">
        <f>TEXT(MONTH(Sales[[#This Row],[ShipDate]])*29,"mmm")</f>
        <v>Sep</v>
      </c>
      <c r="R9268">
        <v>1457</v>
      </c>
      <c r="S9268" t="s">
        <v>845</v>
      </c>
      <c r="T9268" t="s">
        <v>66</v>
      </c>
      <c r="U9268">
        <v>78745</v>
      </c>
      <c r="V9268" s="1">
        <v>0.3</v>
      </c>
      <c r="W9268">
        <v>-25</v>
      </c>
      <c r="X9268">
        <v>7</v>
      </c>
      <c r="Y9268">
        <v>348</v>
      </c>
      <c r="AD9268"/>
    </row>
    <row r="9269" spans="1:30" x14ac:dyDescent="0.25">
      <c r="A9269" t="s">
        <v>40</v>
      </c>
      <c r="B9269" s="2">
        <v>43338</v>
      </c>
      <c r="C9269" s="35">
        <f>YEAR(Sales[[#This Row],[ShipDate]])</f>
        <v>2018</v>
      </c>
      <c r="D9269" t="s">
        <v>36</v>
      </c>
      <c r="E9269" t="s">
        <v>18</v>
      </c>
      <c r="F9269" t="s">
        <v>50</v>
      </c>
      <c r="G9269" t="s">
        <v>25</v>
      </c>
      <c r="H9269" t="s">
        <v>107</v>
      </c>
      <c r="I9269" t="s">
        <v>70</v>
      </c>
      <c r="J9269" t="s">
        <v>13</v>
      </c>
      <c r="K9269" t="s">
        <v>1773</v>
      </c>
      <c r="L9269" t="s">
        <v>68</v>
      </c>
      <c r="N9269" t="str">
        <f>IF(ISBLANK(Sales[[#This Row],[return]]),"No",Sales[[#This Row],[return]])</f>
        <v>No</v>
      </c>
      <c r="O9269" s="2">
        <v>43334</v>
      </c>
      <c r="P9269" s="8" t="str">
        <f>TEXT(DAY(Sales[[#This Row],[OrderDate]]),"ddd")</f>
        <v>Sun</v>
      </c>
      <c r="Q9269" s="8" t="str">
        <f>TEXT(MONTH(Sales[[#This Row],[ShipDate]])*29,"mmm")</f>
        <v>Aug</v>
      </c>
      <c r="R9269">
        <v>711</v>
      </c>
      <c r="S9269" t="s">
        <v>1844</v>
      </c>
      <c r="T9269" t="s">
        <v>66</v>
      </c>
      <c r="U9269">
        <v>77041</v>
      </c>
      <c r="V9269" s="1">
        <v>0.8</v>
      </c>
      <c r="W9269">
        <v>-7</v>
      </c>
      <c r="X9269">
        <v>2</v>
      </c>
      <c r="Y9269">
        <v>4</v>
      </c>
      <c r="AD9269"/>
    </row>
    <row r="9270" spans="1:30" x14ac:dyDescent="0.25">
      <c r="A9270" t="s">
        <v>10</v>
      </c>
      <c r="B9270" s="2">
        <v>43445</v>
      </c>
      <c r="C9270" s="35">
        <f>YEAR(Sales[[#This Row],[ShipDate]])</f>
        <v>2018</v>
      </c>
      <c r="D9270" t="s">
        <v>607</v>
      </c>
      <c r="E9270" t="s">
        <v>18</v>
      </c>
      <c r="F9270" t="s">
        <v>39</v>
      </c>
      <c r="G9270" t="s">
        <v>25</v>
      </c>
      <c r="H9270" t="s">
        <v>1887</v>
      </c>
      <c r="I9270" t="s">
        <v>37</v>
      </c>
      <c r="J9270" t="s">
        <v>13</v>
      </c>
      <c r="K9270" t="s">
        <v>907</v>
      </c>
      <c r="L9270" t="s">
        <v>17</v>
      </c>
      <c r="N9270" t="str">
        <f>IF(ISBLANK(Sales[[#This Row],[return]]),"No",Sales[[#This Row],[return]])</f>
        <v>No</v>
      </c>
      <c r="O9270" s="2">
        <v>43445</v>
      </c>
      <c r="P9270" s="8" t="str">
        <f>TEXT(DAY(Sales[[#This Row],[OrderDate]]),"ddd")</f>
        <v>Wed</v>
      </c>
      <c r="Q9270" s="8" t="str">
        <f>TEXT(MONTH(Sales[[#This Row],[ShipDate]])*29,"mmm")</f>
        <v>Dec</v>
      </c>
      <c r="R9270">
        <v>1512</v>
      </c>
      <c r="S9270" t="s">
        <v>1888</v>
      </c>
      <c r="T9270" t="s">
        <v>15</v>
      </c>
      <c r="U9270">
        <v>33030</v>
      </c>
      <c r="V9270" s="1">
        <v>0.2</v>
      </c>
      <c r="W9270">
        <v>7</v>
      </c>
      <c r="X9270">
        <v>3</v>
      </c>
      <c r="Y9270">
        <v>85</v>
      </c>
      <c r="AD9270"/>
    </row>
    <row r="9271" spans="1:30" x14ac:dyDescent="0.25">
      <c r="A9271" t="s">
        <v>40</v>
      </c>
      <c r="B9271" s="2">
        <v>43239</v>
      </c>
      <c r="C9271" s="35">
        <f>YEAR(Sales[[#This Row],[ShipDate]])</f>
        <v>2018</v>
      </c>
      <c r="D9271" t="s">
        <v>36</v>
      </c>
      <c r="E9271" t="s">
        <v>31</v>
      </c>
      <c r="F9271" t="s">
        <v>43</v>
      </c>
      <c r="G9271" t="s">
        <v>11</v>
      </c>
      <c r="H9271" t="s">
        <v>706</v>
      </c>
      <c r="I9271" t="s">
        <v>37</v>
      </c>
      <c r="J9271" t="s">
        <v>13</v>
      </c>
      <c r="K9271" t="s">
        <v>605</v>
      </c>
      <c r="L9271" t="s">
        <v>17</v>
      </c>
      <c r="N9271" t="str">
        <f>IF(ISBLANK(Sales[[#This Row],[return]]),"No",Sales[[#This Row],[return]])</f>
        <v>No</v>
      </c>
      <c r="O9271" s="2">
        <v>43234</v>
      </c>
      <c r="P9271" s="8" t="str">
        <f>TEXT(DAY(Sales[[#This Row],[OrderDate]]),"ddd")</f>
        <v>Sat</v>
      </c>
      <c r="Q9271" s="8" t="str">
        <f>TEXT(MONTH(Sales[[#This Row],[ShipDate]])*29,"mmm")</f>
        <v>May</v>
      </c>
      <c r="R9271">
        <v>489</v>
      </c>
      <c r="S9271" t="s">
        <v>1215</v>
      </c>
      <c r="T9271" t="s">
        <v>15</v>
      </c>
      <c r="U9271">
        <v>32216</v>
      </c>
      <c r="V9271" s="1">
        <v>0.2</v>
      </c>
      <c r="W9271">
        <v>8</v>
      </c>
      <c r="X9271">
        <v>3</v>
      </c>
      <c r="Y9271">
        <v>30</v>
      </c>
      <c r="AD9271"/>
    </row>
    <row r="9272" spans="1:30" x14ac:dyDescent="0.25">
      <c r="A9272" t="s">
        <v>40</v>
      </c>
      <c r="B9272" s="2">
        <v>43239</v>
      </c>
      <c r="C9272" s="35">
        <f>YEAR(Sales[[#This Row],[ShipDate]])</f>
        <v>2018</v>
      </c>
      <c r="D9272" t="s">
        <v>36</v>
      </c>
      <c r="E9272" t="s">
        <v>31</v>
      </c>
      <c r="F9272" t="s">
        <v>45</v>
      </c>
      <c r="G9272" t="s">
        <v>25</v>
      </c>
      <c r="H9272" t="s">
        <v>706</v>
      </c>
      <c r="I9272" t="s">
        <v>37</v>
      </c>
      <c r="J9272" t="s">
        <v>13</v>
      </c>
      <c r="K9272" t="s">
        <v>605</v>
      </c>
      <c r="L9272" t="s">
        <v>17</v>
      </c>
      <c r="N9272" t="str">
        <f>IF(ISBLANK(Sales[[#This Row],[return]]),"No",Sales[[#This Row],[return]])</f>
        <v>No</v>
      </c>
      <c r="O9272" s="2">
        <v>43234</v>
      </c>
      <c r="P9272" s="8" t="str">
        <f>TEXT(DAY(Sales[[#This Row],[OrderDate]]),"ddd")</f>
        <v>Sat</v>
      </c>
      <c r="Q9272" s="8" t="str">
        <f>TEXT(MONTH(Sales[[#This Row],[ShipDate]])*29,"mmm")</f>
        <v>May</v>
      </c>
      <c r="R9272">
        <v>528</v>
      </c>
      <c r="S9272" t="s">
        <v>1905</v>
      </c>
      <c r="T9272" t="s">
        <v>15</v>
      </c>
      <c r="U9272">
        <v>32216</v>
      </c>
      <c r="V9272" s="1">
        <v>0.2</v>
      </c>
      <c r="W9272">
        <v>0</v>
      </c>
      <c r="X9272">
        <v>2</v>
      </c>
      <c r="Y9272">
        <v>5</v>
      </c>
      <c r="AD9272"/>
    </row>
    <row r="9273" spans="1:30" x14ac:dyDescent="0.25">
      <c r="A9273" t="s">
        <v>40</v>
      </c>
      <c r="B9273" s="2">
        <v>43239</v>
      </c>
      <c r="C9273" s="35">
        <f>YEAR(Sales[[#This Row],[ShipDate]])</f>
        <v>2018</v>
      </c>
      <c r="D9273" t="s">
        <v>36</v>
      </c>
      <c r="E9273" t="s">
        <v>31</v>
      </c>
      <c r="F9273" t="s">
        <v>59</v>
      </c>
      <c r="G9273" t="s">
        <v>25</v>
      </c>
      <c r="H9273" t="s">
        <v>706</v>
      </c>
      <c r="I9273" t="s">
        <v>37</v>
      </c>
      <c r="J9273" t="s">
        <v>13</v>
      </c>
      <c r="K9273" t="s">
        <v>605</v>
      </c>
      <c r="L9273" t="s">
        <v>17</v>
      </c>
      <c r="N9273" t="str">
        <f>IF(ISBLANK(Sales[[#This Row],[return]]),"No",Sales[[#This Row],[return]])</f>
        <v>No</v>
      </c>
      <c r="O9273" s="2">
        <v>43234</v>
      </c>
      <c r="P9273" s="8" t="str">
        <f>TEXT(DAY(Sales[[#This Row],[OrderDate]]),"ddd")</f>
        <v>Sat</v>
      </c>
      <c r="Q9273" s="8" t="str">
        <f>TEXT(MONTH(Sales[[#This Row],[ShipDate]])*29,"mmm")</f>
        <v>May</v>
      </c>
      <c r="R9273">
        <v>1835</v>
      </c>
      <c r="S9273" t="s">
        <v>1689</v>
      </c>
      <c r="T9273" t="s">
        <v>15</v>
      </c>
      <c r="U9273">
        <v>32216</v>
      </c>
      <c r="V9273" s="1">
        <v>0.2</v>
      </c>
      <c r="W9273">
        <v>11</v>
      </c>
      <c r="X9273">
        <v>6</v>
      </c>
      <c r="Y9273">
        <v>31</v>
      </c>
      <c r="AD9273"/>
    </row>
    <row r="9274" spans="1:30" x14ac:dyDescent="0.25">
      <c r="A9274" t="s">
        <v>40</v>
      </c>
      <c r="B9274" s="2">
        <v>43239</v>
      </c>
      <c r="C9274" s="35">
        <f>YEAR(Sales[[#This Row],[ShipDate]])</f>
        <v>2018</v>
      </c>
      <c r="D9274" t="s">
        <v>36</v>
      </c>
      <c r="E9274" t="s">
        <v>31</v>
      </c>
      <c r="F9274" t="s">
        <v>50</v>
      </c>
      <c r="G9274" t="s">
        <v>25</v>
      </c>
      <c r="H9274" t="s">
        <v>706</v>
      </c>
      <c r="I9274" t="s">
        <v>37</v>
      </c>
      <c r="J9274" t="s">
        <v>13</v>
      </c>
      <c r="K9274" t="s">
        <v>605</v>
      </c>
      <c r="L9274" t="s">
        <v>17</v>
      </c>
      <c r="N9274" t="str">
        <f>IF(ISBLANK(Sales[[#This Row],[return]]),"No",Sales[[#This Row],[return]])</f>
        <v>No</v>
      </c>
      <c r="O9274" s="2">
        <v>43234</v>
      </c>
      <c r="P9274" s="8" t="str">
        <f>TEXT(DAY(Sales[[#This Row],[OrderDate]]),"ddd")</f>
        <v>Sat</v>
      </c>
      <c r="Q9274" s="8" t="str">
        <f>TEXT(MONTH(Sales[[#This Row],[ShipDate]])*29,"mmm")</f>
        <v>May</v>
      </c>
      <c r="R9274">
        <v>1646</v>
      </c>
      <c r="S9274" t="s">
        <v>335</v>
      </c>
      <c r="T9274" t="s">
        <v>15</v>
      </c>
      <c r="U9274">
        <v>32216</v>
      </c>
      <c r="V9274" s="1">
        <v>0.7</v>
      </c>
      <c r="W9274">
        <v>-8</v>
      </c>
      <c r="X9274">
        <v>2</v>
      </c>
      <c r="Y9274">
        <v>10</v>
      </c>
      <c r="AD9274"/>
    </row>
    <row r="9275" spans="1:30" x14ac:dyDescent="0.25">
      <c r="A9275" t="s">
        <v>40</v>
      </c>
      <c r="B9275" s="2">
        <v>43239</v>
      </c>
      <c r="C9275" s="35">
        <f>YEAR(Sales[[#This Row],[ShipDate]])</f>
        <v>2018</v>
      </c>
      <c r="D9275" t="s">
        <v>36</v>
      </c>
      <c r="E9275" t="s">
        <v>31</v>
      </c>
      <c r="F9275" t="s">
        <v>50</v>
      </c>
      <c r="G9275" t="s">
        <v>25</v>
      </c>
      <c r="H9275" t="s">
        <v>706</v>
      </c>
      <c r="I9275" t="s">
        <v>37</v>
      </c>
      <c r="J9275" t="s">
        <v>13</v>
      </c>
      <c r="K9275" t="s">
        <v>605</v>
      </c>
      <c r="L9275" t="s">
        <v>17</v>
      </c>
      <c r="N9275" t="str">
        <f>IF(ISBLANK(Sales[[#This Row],[return]]),"No",Sales[[#This Row],[return]])</f>
        <v>No</v>
      </c>
      <c r="O9275" s="2">
        <v>43234</v>
      </c>
      <c r="P9275" s="8" t="str">
        <f>TEXT(DAY(Sales[[#This Row],[OrderDate]]),"ddd")</f>
        <v>Sat</v>
      </c>
      <c r="Q9275" s="8" t="str">
        <f>TEXT(MONTH(Sales[[#This Row],[ShipDate]])*29,"mmm")</f>
        <v>May</v>
      </c>
      <c r="R9275">
        <v>685</v>
      </c>
      <c r="S9275" t="s">
        <v>1990</v>
      </c>
      <c r="T9275" t="s">
        <v>15</v>
      </c>
      <c r="U9275">
        <v>32216</v>
      </c>
      <c r="V9275" s="1">
        <v>0.7</v>
      </c>
      <c r="W9275">
        <v>-44</v>
      </c>
      <c r="X9275">
        <v>3</v>
      </c>
      <c r="Y9275">
        <v>58</v>
      </c>
      <c r="AD9275"/>
    </row>
    <row r="9276" spans="1:30" x14ac:dyDescent="0.25">
      <c r="A9276" t="s">
        <v>40</v>
      </c>
      <c r="B9276" s="2">
        <v>43239</v>
      </c>
      <c r="C9276" s="35">
        <f>YEAR(Sales[[#This Row],[ShipDate]])</f>
        <v>2018</v>
      </c>
      <c r="D9276" t="s">
        <v>36</v>
      </c>
      <c r="E9276" t="s">
        <v>31</v>
      </c>
      <c r="F9276" t="s">
        <v>50</v>
      </c>
      <c r="G9276" t="s">
        <v>25</v>
      </c>
      <c r="H9276" t="s">
        <v>706</v>
      </c>
      <c r="I9276" t="s">
        <v>37</v>
      </c>
      <c r="J9276" t="s">
        <v>13</v>
      </c>
      <c r="K9276" t="s">
        <v>605</v>
      </c>
      <c r="L9276" t="s">
        <v>17</v>
      </c>
      <c r="N9276" t="str">
        <f>IF(ISBLANK(Sales[[#This Row],[return]]),"No",Sales[[#This Row],[return]])</f>
        <v>No</v>
      </c>
      <c r="O9276" s="2">
        <v>43234</v>
      </c>
      <c r="P9276" s="8" t="str">
        <f>TEXT(DAY(Sales[[#This Row],[OrderDate]]),"ddd")</f>
        <v>Sat</v>
      </c>
      <c r="Q9276" s="8" t="str">
        <f>TEXT(MONTH(Sales[[#This Row],[ShipDate]])*29,"mmm")</f>
        <v>May</v>
      </c>
      <c r="R9276">
        <v>248</v>
      </c>
      <c r="S9276" t="s">
        <v>189</v>
      </c>
      <c r="T9276" t="s">
        <v>15</v>
      </c>
      <c r="U9276">
        <v>32216</v>
      </c>
      <c r="V9276" s="1">
        <v>0.7</v>
      </c>
      <c r="W9276">
        <v>-10</v>
      </c>
      <c r="X9276">
        <v>8</v>
      </c>
      <c r="Y9276">
        <v>13</v>
      </c>
      <c r="AD9276"/>
    </row>
    <row r="9277" spans="1:30" x14ac:dyDescent="0.25">
      <c r="A9277" t="s">
        <v>40</v>
      </c>
      <c r="B9277" s="2">
        <v>43239</v>
      </c>
      <c r="C9277" s="35">
        <f>YEAR(Sales[[#This Row],[ShipDate]])</f>
        <v>2018</v>
      </c>
      <c r="D9277" t="s">
        <v>36</v>
      </c>
      <c r="E9277" t="s">
        <v>31</v>
      </c>
      <c r="F9277" t="s">
        <v>48</v>
      </c>
      <c r="G9277" t="s">
        <v>46</v>
      </c>
      <c r="H9277" t="s">
        <v>706</v>
      </c>
      <c r="I9277" t="s">
        <v>37</v>
      </c>
      <c r="J9277" t="s">
        <v>13</v>
      </c>
      <c r="K9277" t="s">
        <v>605</v>
      </c>
      <c r="L9277" t="s">
        <v>17</v>
      </c>
      <c r="N9277" t="str">
        <f>IF(ISBLANK(Sales[[#This Row],[return]]),"No",Sales[[#This Row],[return]])</f>
        <v>No</v>
      </c>
      <c r="O9277" s="2">
        <v>43234</v>
      </c>
      <c r="P9277" s="8" t="str">
        <f>TEXT(DAY(Sales[[#This Row],[OrderDate]]),"ddd")</f>
        <v>Sat</v>
      </c>
      <c r="Q9277" s="8" t="str">
        <f>TEXT(MONTH(Sales[[#This Row],[ShipDate]])*29,"mmm")</f>
        <v>May</v>
      </c>
      <c r="R9277">
        <v>991</v>
      </c>
      <c r="S9277" t="s">
        <v>138</v>
      </c>
      <c r="T9277" t="s">
        <v>15</v>
      </c>
      <c r="U9277">
        <v>32216</v>
      </c>
      <c r="V9277" s="1">
        <v>0.2</v>
      </c>
      <c r="W9277">
        <v>4</v>
      </c>
      <c r="X9277">
        <v>5</v>
      </c>
      <c r="Y9277">
        <v>44</v>
      </c>
      <c r="AD9277"/>
    </row>
    <row r="9278" spans="1:30" x14ac:dyDescent="0.25">
      <c r="A9278" t="s">
        <v>10</v>
      </c>
      <c r="B9278" s="2">
        <v>43366</v>
      </c>
      <c r="C9278" s="35">
        <f>YEAR(Sales[[#This Row],[ShipDate]])</f>
        <v>2018</v>
      </c>
      <c r="D9278" t="s">
        <v>36</v>
      </c>
      <c r="E9278" t="s">
        <v>69</v>
      </c>
      <c r="F9278" t="s">
        <v>33</v>
      </c>
      <c r="G9278" t="s">
        <v>25</v>
      </c>
      <c r="H9278" t="s">
        <v>1604</v>
      </c>
      <c r="I9278" t="s">
        <v>63</v>
      </c>
      <c r="J9278" t="s">
        <v>13</v>
      </c>
      <c r="K9278" t="s">
        <v>966</v>
      </c>
      <c r="L9278" t="s">
        <v>30</v>
      </c>
      <c r="M9278" t="s">
        <v>82</v>
      </c>
      <c r="N9278" t="str">
        <f>IF(ISBLANK(Sales[[#This Row],[return]]),"No",Sales[[#This Row],[return]])</f>
        <v>Yes</v>
      </c>
      <c r="O9278" s="2">
        <v>43360</v>
      </c>
      <c r="P9278" s="8" t="str">
        <f>TEXT(DAY(Sales[[#This Row],[OrderDate]]),"ddd")</f>
        <v>Tue</v>
      </c>
      <c r="Q9278" s="8" t="str">
        <f>TEXT(MONTH(Sales[[#This Row],[ShipDate]])*29,"mmm")</f>
        <v>Sep</v>
      </c>
      <c r="R9278">
        <v>189</v>
      </c>
      <c r="S9278" t="s">
        <v>2251</v>
      </c>
      <c r="T9278" t="s">
        <v>28</v>
      </c>
      <c r="U9278">
        <v>98052</v>
      </c>
      <c r="V9278" s="1">
        <v>0</v>
      </c>
      <c r="W9278">
        <v>6</v>
      </c>
      <c r="X9278">
        <v>4</v>
      </c>
      <c r="Y9278">
        <v>12</v>
      </c>
      <c r="AD9278"/>
    </row>
    <row r="9279" spans="1:30" x14ac:dyDescent="0.25">
      <c r="A9279" t="s">
        <v>40</v>
      </c>
      <c r="B9279" s="2">
        <v>43374</v>
      </c>
      <c r="C9279" s="35">
        <f>YEAR(Sales[[#This Row],[ShipDate]])</f>
        <v>2018</v>
      </c>
      <c r="D9279" t="s">
        <v>36</v>
      </c>
      <c r="E9279" t="s">
        <v>18</v>
      </c>
      <c r="F9279" t="s">
        <v>50</v>
      </c>
      <c r="G9279" t="s">
        <v>25</v>
      </c>
      <c r="H9279" t="s">
        <v>107</v>
      </c>
      <c r="I9279" t="s">
        <v>70</v>
      </c>
      <c r="J9279" t="s">
        <v>13</v>
      </c>
      <c r="K9279" t="s">
        <v>1347</v>
      </c>
      <c r="L9279" t="s">
        <v>68</v>
      </c>
      <c r="N9279" t="str">
        <f>IF(ISBLANK(Sales[[#This Row],[return]]),"No",Sales[[#This Row],[return]])</f>
        <v>No</v>
      </c>
      <c r="O9279" s="2">
        <v>43369</v>
      </c>
      <c r="P9279" s="8" t="str">
        <f>TEXT(DAY(Sales[[#This Row],[OrderDate]]),"ddd")</f>
        <v>Thu</v>
      </c>
      <c r="Q9279" s="8" t="str">
        <f>TEXT(MONTH(Sales[[#This Row],[ShipDate]])*29,"mmm")</f>
        <v>Oct</v>
      </c>
      <c r="R9279">
        <v>904</v>
      </c>
      <c r="S9279" t="s">
        <v>2161</v>
      </c>
      <c r="T9279" t="s">
        <v>66</v>
      </c>
      <c r="U9279">
        <v>77095</v>
      </c>
      <c r="V9279" s="1">
        <v>0.8</v>
      </c>
      <c r="W9279">
        <v>-25</v>
      </c>
      <c r="X9279">
        <v>2</v>
      </c>
      <c r="Y9279">
        <v>16</v>
      </c>
      <c r="AD9279"/>
    </row>
    <row r="9280" spans="1:30" x14ac:dyDescent="0.25">
      <c r="A9280" t="s">
        <v>40</v>
      </c>
      <c r="B9280" s="2">
        <v>43439</v>
      </c>
      <c r="C9280" s="35">
        <f>YEAR(Sales[[#This Row],[ShipDate]])</f>
        <v>2018</v>
      </c>
      <c r="D9280" t="s">
        <v>36</v>
      </c>
      <c r="E9280" t="s">
        <v>18</v>
      </c>
      <c r="F9280" t="s">
        <v>43</v>
      </c>
      <c r="G9280" t="s">
        <v>11</v>
      </c>
      <c r="H9280" t="s">
        <v>79</v>
      </c>
      <c r="I9280" t="s">
        <v>32</v>
      </c>
      <c r="J9280" t="s">
        <v>13</v>
      </c>
      <c r="K9280" t="s">
        <v>1343</v>
      </c>
      <c r="L9280" t="s">
        <v>30</v>
      </c>
      <c r="N9280" t="str">
        <f>IF(ISBLANK(Sales[[#This Row],[return]]),"No",Sales[[#This Row],[return]])</f>
        <v>No</v>
      </c>
      <c r="O9280" s="2">
        <v>43435</v>
      </c>
      <c r="P9280" s="8" t="str">
        <f>TEXT(DAY(Sales[[#This Row],[OrderDate]]),"ddd")</f>
        <v>Sun</v>
      </c>
      <c r="Q9280" s="8" t="str">
        <f>TEXT(MONTH(Sales[[#This Row],[ShipDate]])*29,"mmm")</f>
        <v>Dec</v>
      </c>
      <c r="R9280">
        <v>1618</v>
      </c>
      <c r="S9280" t="s">
        <v>1098</v>
      </c>
      <c r="T9280" t="s">
        <v>28</v>
      </c>
      <c r="U9280">
        <v>94122</v>
      </c>
      <c r="V9280" s="1">
        <v>0</v>
      </c>
      <c r="W9280">
        <v>4</v>
      </c>
      <c r="X9280">
        <v>2</v>
      </c>
      <c r="Y9280">
        <v>17</v>
      </c>
      <c r="AD9280"/>
    </row>
    <row r="9281" spans="1:30" x14ac:dyDescent="0.25">
      <c r="A9281" t="s">
        <v>40</v>
      </c>
      <c r="B9281" s="2">
        <v>43200</v>
      </c>
      <c r="C9281" s="35">
        <f>YEAR(Sales[[#This Row],[ShipDate]])</f>
        <v>2018</v>
      </c>
      <c r="D9281" t="s">
        <v>36</v>
      </c>
      <c r="E9281" t="s">
        <v>69</v>
      </c>
      <c r="F9281" t="s">
        <v>48</v>
      </c>
      <c r="G9281" t="s">
        <v>46</v>
      </c>
      <c r="H9281" t="s">
        <v>1002</v>
      </c>
      <c r="I9281" t="s">
        <v>1345</v>
      </c>
      <c r="J9281" t="s">
        <v>13</v>
      </c>
      <c r="K9281" t="s">
        <v>387</v>
      </c>
      <c r="L9281" t="s">
        <v>92</v>
      </c>
      <c r="N9281" t="str">
        <f>IF(ISBLANK(Sales[[#This Row],[return]]),"No",Sales[[#This Row],[return]])</f>
        <v>No</v>
      </c>
      <c r="O9281" s="2">
        <v>43196</v>
      </c>
      <c r="P9281" s="8" t="str">
        <f>TEXT(DAY(Sales[[#This Row],[OrderDate]]),"ddd")</f>
        <v>Fri</v>
      </c>
      <c r="Q9281" s="8" t="str">
        <f>TEXT(MONTH(Sales[[#This Row],[ShipDate]])*29,"mmm")</f>
        <v>Apr</v>
      </c>
      <c r="R9281">
        <v>1177</v>
      </c>
      <c r="S9281" t="s">
        <v>2445</v>
      </c>
      <c r="T9281" t="s">
        <v>90</v>
      </c>
      <c r="V9281" s="1">
        <v>0</v>
      </c>
      <c r="W9281">
        <v>337</v>
      </c>
      <c r="X9281">
        <v>5</v>
      </c>
      <c r="Y9281">
        <v>1295</v>
      </c>
      <c r="AD9281"/>
    </row>
    <row r="9282" spans="1:30" x14ac:dyDescent="0.25">
      <c r="A9282" t="s">
        <v>24</v>
      </c>
      <c r="B9282" s="2">
        <v>43219</v>
      </c>
      <c r="C9282" s="35">
        <f>YEAR(Sales[[#This Row],[ShipDate]])</f>
        <v>2018</v>
      </c>
      <c r="D9282" t="s">
        <v>19</v>
      </c>
      <c r="E9282" t="s">
        <v>18</v>
      </c>
      <c r="F9282" t="s">
        <v>48</v>
      </c>
      <c r="G9282" t="s">
        <v>46</v>
      </c>
      <c r="H9282" t="s">
        <v>88</v>
      </c>
      <c r="I9282" t="s">
        <v>93</v>
      </c>
      <c r="J9282" t="s">
        <v>13</v>
      </c>
      <c r="K9282" t="s">
        <v>567</v>
      </c>
      <c r="L9282" t="s">
        <v>92</v>
      </c>
      <c r="N9282" t="str">
        <f>IF(ISBLANK(Sales[[#This Row],[return]]),"No",Sales[[#This Row],[return]])</f>
        <v>No</v>
      </c>
      <c r="O9282" s="2">
        <v>43215</v>
      </c>
      <c r="P9282" s="8" t="str">
        <f>TEXT(DAY(Sales[[#This Row],[OrderDate]]),"ddd")</f>
        <v>Wed</v>
      </c>
      <c r="Q9282" s="8" t="str">
        <f>TEXT(MONTH(Sales[[#This Row],[ShipDate]])*29,"mmm")</f>
        <v>Apr</v>
      </c>
      <c r="R9282">
        <v>157</v>
      </c>
      <c r="S9282" t="s">
        <v>568</v>
      </c>
      <c r="T9282" t="s">
        <v>90</v>
      </c>
      <c r="U9282">
        <v>19134</v>
      </c>
      <c r="V9282" s="1">
        <v>0.4</v>
      </c>
      <c r="W9282">
        <v>-21</v>
      </c>
      <c r="X9282">
        <v>2</v>
      </c>
      <c r="Y9282">
        <v>83</v>
      </c>
      <c r="AD9282"/>
    </row>
    <row r="9283" spans="1:30" x14ac:dyDescent="0.25">
      <c r="A9283" t="s">
        <v>24</v>
      </c>
      <c r="B9283" s="2">
        <v>43219</v>
      </c>
      <c r="C9283" s="35">
        <f>YEAR(Sales[[#This Row],[ShipDate]])</f>
        <v>2018</v>
      </c>
      <c r="D9283" t="s">
        <v>19</v>
      </c>
      <c r="E9283" t="s">
        <v>18</v>
      </c>
      <c r="F9283" t="s">
        <v>50</v>
      </c>
      <c r="G9283" t="s">
        <v>25</v>
      </c>
      <c r="H9283" t="s">
        <v>88</v>
      </c>
      <c r="I9283" t="s">
        <v>93</v>
      </c>
      <c r="J9283" t="s">
        <v>13</v>
      </c>
      <c r="K9283" t="s">
        <v>567</v>
      </c>
      <c r="L9283" t="s">
        <v>92</v>
      </c>
      <c r="N9283" t="str">
        <f>IF(ISBLANK(Sales[[#This Row],[return]]),"No",Sales[[#This Row],[return]])</f>
        <v>No</v>
      </c>
      <c r="O9283" s="2">
        <v>43215</v>
      </c>
      <c r="P9283" s="8" t="str">
        <f>TEXT(DAY(Sales[[#This Row],[OrderDate]]),"ddd")</f>
        <v>Wed</v>
      </c>
      <c r="Q9283" s="8" t="str">
        <f>TEXT(MONTH(Sales[[#This Row],[ShipDate]])*29,"mmm")</f>
        <v>Apr</v>
      </c>
      <c r="R9283">
        <v>903</v>
      </c>
      <c r="S9283" t="s">
        <v>569</v>
      </c>
      <c r="T9283" t="s">
        <v>90</v>
      </c>
      <c r="U9283">
        <v>19134</v>
      </c>
      <c r="V9283" s="1">
        <v>0.7</v>
      </c>
      <c r="W9283">
        <v>-14</v>
      </c>
      <c r="X9283">
        <v>2</v>
      </c>
      <c r="Y9283">
        <v>21</v>
      </c>
      <c r="AD9283"/>
    </row>
    <row r="9284" spans="1:30" x14ac:dyDescent="0.25">
      <c r="A9284" t="s">
        <v>24</v>
      </c>
      <c r="B9284" s="2">
        <v>43219</v>
      </c>
      <c r="C9284" s="35">
        <f>YEAR(Sales[[#This Row],[ShipDate]])</f>
        <v>2018</v>
      </c>
      <c r="D9284" t="s">
        <v>19</v>
      </c>
      <c r="E9284" t="s">
        <v>18</v>
      </c>
      <c r="F9284" t="s">
        <v>50</v>
      </c>
      <c r="G9284" t="s">
        <v>25</v>
      </c>
      <c r="H9284" t="s">
        <v>88</v>
      </c>
      <c r="I9284" t="s">
        <v>93</v>
      </c>
      <c r="J9284" t="s">
        <v>13</v>
      </c>
      <c r="K9284" t="s">
        <v>567</v>
      </c>
      <c r="L9284" t="s">
        <v>92</v>
      </c>
      <c r="N9284" t="str">
        <f>IF(ISBLANK(Sales[[#This Row],[return]]),"No",Sales[[#This Row],[return]])</f>
        <v>No</v>
      </c>
      <c r="O9284" s="2">
        <v>43215</v>
      </c>
      <c r="P9284" s="8" t="str">
        <f>TEXT(DAY(Sales[[#This Row],[OrderDate]]),"ddd")</f>
        <v>Wed</v>
      </c>
      <c r="Q9284" s="8" t="str">
        <f>TEXT(MONTH(Sales[[#This Row],[ShipDate]])*29,"mmm")</f>
        <v>Apr</v>
      </c>
      <c r="R9284">
        <v>1636</v>
      </c>
      <c r="S9284" t="s">
        <v>570</v>
      </c>
      <c r="T9284" t="s">
        <v>90</v>
      </c>
      <c r="U9284">
        <v>19134</v>
      </c>
      <c r="V9284" s="1">
        <v>0.7</v>
      </c>
      <c r="W9284">
        <v>-3</v>
      </c>
      <c r="X9284">
        <v>3</v>
      </c>
      <c r="Y9284">
        <v>5</v>
      </c>
      <c r="AD9284"/>
    </row>
    <row r="9285" spans="1:30" x14ac:dyDescent="0.25">
      <c r="A9285" t="s">
        <v>40</v>
      </c>
      <c r="B9285" s="2">
        <v>43387</v>
      </c>
      <c r="C9285" s="35">
        <f>YEAR(Sales[[#This Row],[ShipDate]])</f>
        <v>2018</v>
      </c>
      <c r="D9285" t="s">
        <v>36</v>
      </c>
      <c r="E9285" t="s">
        <v>31</v>
      </c>
      <c r="F9285" t="s">
        <v>290</v>
      </c>
      <c r="G9285" t="s">
        <v>25</v>
      </c>
      <c r="H9285" t="s">
        <v>1577</v>
      </c>
      <c r="I9285" t="s">
        <v>58</v>
      </c>
      <c r="J9285" t="s">
        <v>13</v>
      </c>
      <c r="K9285" t="s">
        <v>2850</v>
      </c>
      <c r="L9285" t="s">
        <v>17</v>
      </c>
      <c r="N9285" t="str">
        <f>IF(ISBLANK(Sales[[#This Row],[return]]),"No",Sales[[#This Row],[return]])</f>
        <v>No</v>
      </c>
      <c r="O9285" s="2">
        <v>43383</v>
      </c>
      <c r="P9285" s="8" t="str">
        <f>TEXT(DAY(Sales[[#This Row],[OrderDate]]),"ddd")</f>
        <v>Tue</v>
      </c>
      <c r="Q9285" s="8" t="str">
        <f>TEXT(MONTH(Sales[[#This Row],[ShipDate]])*29,"mmm")</f>
        <v>Oct</v>
      </c>
      <c r="R9285">
        <v>1051</v>
      </c>
      <c r="S9285" t="s">
        <v>893</v>
      </c>
      <c r="T9285" t="s">
        <v>15</v>
      </c>
      <c r="U9285">
        <v>27405</v>
      </c>
      <c r="V9285" s="1">
        <v>0.2</v>
      </c>
      <c r="W9285">
        <v>-4</v>
      </c>
      <c r="X9285">
        <v>2</v>
      </c>
      <c r="Y9285">
        <v>21</v>
      </c>
      <c r="AD9285"/>
    </row>
    <row r="9286" spans="1:30" x14ac:dyDescent="0.25">
      <c r="A9286" t="s">
        <v>40</v>
      </c>
      <c r="B9286" s="2">
        <v>43387</v>
      </c>
      <c r="C9286" s="35">
        <f>YEAR(Sales[[#This Row],[ShipDate]])</f>
        <v>2018</v>
      </c>
      <c r="D9286" t="s">
        <v>36</v>
      </c>
      <c r="E9286" t="s">
        <v>31</v>
      </c>
      <c r="F9286" t="s">
        <v>50</v>
      </c>
      <c r="G9286" t="s">
        <v>25</v>
      </c>
      <c r="H9286" t="s">
        <v>1577</v>
      </c>
      <c r="I9286" t="s">
        <v>58</v>
      </c>
      <c r="J9286" t="s">
        <v>13</v>
      </c>
      <c r="K9286" t="s">
        <v>2850</v>
      </c>
      <c r="L9286" t="s">
        <v>17</v>
      </c>
      <c r="N9286" t="str">
        <f>IF(ISBLANK(Sales[[#This Row],[return]]),"No",Sales[[#This Row],[return]])</f>
        <v>No</v>
      </c>
      <c r="O9286" s="2">
        <v>43383</v>
      </c>
      <c r="P9286" s="8" t="str">
        <f>TEXT(DAY(Sales[[#This Row],[OrderDate]]),"ddd")</f>
        <v>Tue</v>
      </c>
      <c r="Q9286" s="8" t="str">
        <f>TEXT(MONTH(Sales[[#This Row],[ShipDate]])*29,"mmm")</f>
        <v>Oct</v>
      </c>
      <c r="R9286">
        <v>1317</v>
      </c>
      <c r="S9286" t="s">
        <v>490</v>
      </c>
      <c r="T9286" t="s">
        <v>15</v>
      </c>
      <c r="U9286">
        <v>27405</v>
      </c>
      <c r="V9286" s="1">
        <v>0.7</v>
      </c>
      <c r="W9286">
        <v>-3</v>
      </c>
      <c r="X9286">
        <v>3</v>
      </c>
      <c r="Y9286">
        <v>4</v>
      </c>
      <c r="AD9286"/>
    </row>
    <row r="9287" spans="1:30" x14ac:dyDescent="0.25">
      <c r="A9287" t="s">
        <v>40</v>
      </c>
      <c r="B9287" s="2">
        <v>43241</v>
      </c>
      <c r="C9287" s="35">
        <f>YEAR(Sales[[#This Row],[ShipDate]])</f>
        <v>2018</v>
      </c>
      <c r="D9287" t="s">
        <v>36</v>
      </c>
      <c r="E9287" t="s">
        <v>31</v>
      </c>
      <c r="F9287" t="s">
        <v>50</v>
      </c>
      <c r="G9287" t="s">
        <v>25</v>
      </c>
      <c r="H9287" t="s">
        <v>1286</v>
      </c>
      <c r="I9287" t="s">
        <v>37</v>
      </c>
      <c r="J9287" t="s">
        <v>13</v>
      </c>
      <c r="K9287" t="s">
        <v>2819</v>
      </c>
      <c r="L9287" t="s">
        <v>17</v>
      </c>
      <c r="N9287" t="str">
        <f>IF(ISBLANK(Sales[[#This Row],[return]]),"No",Sales[[#This Row],[return]])</f>
        <v>No</v>
      </c>
      <c r="O9287" s="2">
        <v>43237</v>
      </c>
      <c r="P9287" s="8" t="str">
        <f>TEXT(DAY(Sales[[#This Row],[OrderDate]]),"ddd")</f>
        <v>Tue</v>
      </c>
      <c r="Q9287" s="8" t="str">
        <f>TEXT(MONTH(Sales[[#This Row],[ShipDate]])*29,"mmm")</f>
        <v>May</v>
      </c>
      <c r="R9287">
        <v>1316</v>
      </c>
      <c r="S9287" t="s">
        <v>1832</v>
      </c>
      <c r="T9287" t="s">
        <v>15</v>
      </c>
      <c r="U9287">
        <v>32712</v>
      </c>
      <c r="V9287" s="1">
        <v>0.7</v>
      </c>
      <c r="W9287">
        <v>-2</v>
      </c>
      <c r="X9287">
        <v>2</v>
      </c>
      <c r="Y9287">
        <v>3</v>
      </c>
      <c r="AD9287"/>
    </row>
    <row r="9288" spans="1:30" x14ac:dyDescent="0.25">
      <c r="A9288" t="s">
        <v>40</v>
      </c>
      <c r="B9288" s="2">
        <v>43241</v>
      </c>
      <c r="C9288" s="35">
        <f>YEAR(Sales[[#This Row],[ShipDate]])</f>
        <v>2018</v>
      </c>
      <c r="D9288" t="s">
        <v>36</v>
      </c>
      <c r="E9288" t="s">
        <v>31</v>
      </c>
      <c r="F9288" t="s">
        <v>50</v>
      </c>
      <c r="G9288" t="s">
        <v>25</v>
      </c>
      <c r="H9288" t="s">
        <v>1286</v>
      </c>
      <c r="I9288" t="s">
        <v>37</v>
      </c>
      <c r="J9288" t="s">
        <v>13</v>
      </c>
      <c r="K9288" t="s">
        <v>2819</v>
      </c>
      <c r="L9288" t="s">
        <v>17</v>
      </c>
      <c r="N9288" t="str">
        <f>IF(ISBLANK(Sales[[#This Row],[return]]),"No",Sales[[#This Row],[return]])</f>
        <v>No</v>
      </c>
      <c r="O9288" s="2">
        <v>43237</v>
      </c>
      <c r="P9288" s="8" t="str">
        <f>TEXT(DAY(Sales[[#This Row],[OrderDate]]),"ddd")</f>
        <v>Tue</v>
      </c>
      <c r="Q9288" s="8" t="str">
        <f>TEXT(MONTH(Sales[[#This Row],[ShipDate]])*29,"mmm")</f>
        <v>May</v>
      </c>
      <c r="R9288">
        <v>701</v>
      </c>
      <c r="S9288" t="s">
        <v>870</v>
      </c>
      <c r="T9288" t="s">
        <v>15</v>
      </c>
      <c r="U9288">
        <v>32712</v>
      </c>
      <c r="V9288" s="1">
        <v>0.7</v>
      </c>
      <c r="W9288">
        <v>-22</v>
      </c>
      <c r="X9288">
        <v>6</v>
      </c>
      <c r="Y9288">
        <v>27</v>
      </c>
      <c r="AD9288"/>
    </row>
    <row r="9289" spans="1:30" x14ac:dyDescent="0.25">
      <c r="A9289" t="s">
        <v>24</v>
      </c>
      <c r="B9289" s="2">
        <v>43440</v>
      </c>
      <c r="C9289" s="35">
        <f>YEAR(Sales[[#This Row],[ShipDate]])</f>
        <v>2018</v>
      </c>
      <c r="D9289" t="s">
        <v>113</v>
      </c>
      <c r="E9289" t="s">
        <v>18</v>
      </c>
      <c r="F9289" t="s">
        <v>59</v>
      </c>
      <c r="G9289" t="s">
        <v>25</v>
      </c>
      <c r="H9289" t="s">
        <v>1049</v>
      </c>
      <c r="I9289" t="s">
        <v>149</v>
      </c>
      <c r="J9289" t="s">
        <v>13</v>
      </c>
      <c r="K9289" t="s">
        <v>1050</v>
      </c>
      <c r="L9289" t="s">
        <v>92</v>
      </c>
      <c r="N9289" t="str">
        <f>IF(ISBLANK(Sales[[#This Row],[return]]),"No",Sales[[#This Row],[return]])</f>
        <v>No</v>
      </c>
      <c r="O9289" s="2">
        <v>43437</v>
      </c>
      <c r="P9289" s="8" t="str">
        <f>TEXT(DAY(Sales[[#This Row],[OrderDate]]),"ddd")</f>
        <v>Tue</v>
      </c>
      <c r="Q9289" s="8" t="str">
        <f>TEXT(MONTH(Sales[[#This Row],[ShipDate]])*29,"mmm")</f>
        <v>Dec</v>
      </c>
      <c r="R9289">
        <v>1761</v>
      </c>
      <c r="S9289" t="s">
        <v>1051</v>
      </c>
      <c r="T9289" t="s">
        <v>90</v>
      </c>
      <c r="U9289">
        <v>11572</v>
      </c>
      <c r="V9289" s="1">
        <v>0</v>
      </c>
      <c r="W9289">
        <v>84</v>
      </c>
      <c r="X9289">
        <v>8</v>
      </c>
      <c r="Y9289">
        <v>183</v>
      </c>
      <c r="AD9289"/>
    </row>
    <row r="9290" spans="1:30" x14ac:dyDescent="0.25">
      <c r="A9290" t="s">
        <v>24</v>
      </c>
      <c r="B9290" s="2">
        <v>43440</v>
      </c>
      <c r="C9290" s="35">
        <f>YEAR(Sales[[#This Row],[ShipDate]])</f>
        <v>2018</v>
      </c>
      <c r="D9290" t="s">
        <v>113</v>
      </c>
      <c r="E9290" t="s">
        <v>18</v>
      </c>
      <c r="F9290" t="s">
        <v>38</v>
      </c>
      <c r="G9290" t="s">
        <v>11</v>
      </c>
      <c r="H9290" t="s">
        <v>1049</v>
      </c>
      <c r="I9290" t="s">
        <v>149</v>
      </c>
      <c r="J9290" t="s">
        <v>13</v>
      </c>
      <c r="K9290" t="s">
        <v>1050</v>
      </c>
      <c r="L9290" t="s">
        <v>92</v>
      </c>
      <c r="N9290" t="str">
        <f>IF(ISBLANK(Sales[[#This Row],[return]]),"No",Sales[[#This Row],[return]])</f>
        <v>No</v>
      </c>
      <c r="O9290" s="2">
        <v>43437</v>
      </c>
      <c r="P9290" s="8" t="str">
        <f>TEXT(DAY(Sales[[#This Row],[OrderDate]]),"ddd")</f>
        <v>Tue</v>
      </c>
      <c r="Q9290" s="8" t="str">
        <f>TEXT(MONTH(Sales[[#This Row],[ShipDate]])*29,"mmm")</f>
        <v>Dec</v>
      </c>
      <c r="R9290">
        <v>320</v>
      </c>
      <c r="S9290" t="s">
        <v>1052</v>
      </c>
      <c r="T9290" t="s">
        <v>90</v>
      </c>
      <c r="U9290">
        <v>11572</v>
      </c>
      <c r="V9290" s="1">
        <v>0.4</v>
      </c>
      <c r="W9290">
        <v>-153</v>
      </c>
      <c r="X9290">
        <v>2</v>
      </c>
      <c r="Y9290">
        <v>400</v>
      </c>
      <c r="AD9290"/>
    </row>
    <row r="9291" spans="1:30" x14ac:dyDescent="0.25">
      <c r="A9291" t="s">
        <v>24</v>
      </c>
      <c r="B9291" s="2">
        <v>43440</v>
      </c>
      <c r="C9291" s="35">
        <f>YEAR(Sales[[#This Row],[ShipDate]])</f>
        <v>2018</v>
      </c>
      <c r="D9291" t="s">
        <v>113</v>
      </c>
      <c r="E9291" t="s">
        <v>18</v>
      </c>
      <c r="F9291" t="s">
        <v>39</v>
      </c>
      <c r="G9291" t="s">
        <v>25</v>
      </c>
      <c r="H9291" t="s">
        <v>1049</v>
      </c>
      <c r="I9291" t="s">
        <v>149</v>
      </c>
      <c r="J9291" t="s">
        <v>13</v>
      </c>
      <c r="K9291" t="s">
        <v>1050</v>
      </c>
      <c r="L9291" t="s">
        <v>92</v>
      </c>
      <c r="N9291" t="str">
        <f>IF(ISBLANK(Sales[[#This Row],[return]]),"No",Sales[[#This Row],[return]])</f>
        <v>No</v>
      </c>
      <c r="O9291" s="2">
        <v>43437</v>
      </c>
      <c r="P9291" s="8" t="str">
        <f>TEXT(DAY(Sales[[#This Row],[OrderDate]]),"ddd")</f>
        <v>Tue</v>
      </c>
      <c r="Q9291" s="8" t="str">
        <f>TEXT(MONTH(Sales[[#This Row],[ShipDate]])*29,"mmm")</f>
        <v>Dec</v>
      </c>
      <c r="R9291">
        <v>1269</v>
      </c>
      <c r="S9291" t="s">
        <v>1053</v>
      </c>
      <c r="T9291" t="s">
        <v>90</v>
      </c>
      <c r="U9291">
        <v>11572</v>
      </c>
      <c r="V9291" s="1">
        <v>0</v>
      </c>
      <c r="W9291">
        <v>10</v>
      </c>
      <c r="X9291">
        <v>3</v>
      </c>
      <c r="Y9291">
        <v>34</v>
      </c>
      <c r="AD9291"/>
    </row>
    <row r="9292" spans="1:30" x14ac:dyDescent="0.25">
      <c r="A9292" t="s">
        <v>24</v>
      </c>
      <c r="B9292" s="2">
        <v>43440</v>
      </c>
      <c r="C9292" s="35">
        <f>YEAR(Sales[[#This Row],[ShipDate]])</f>
        <v>2018</v>
      </c>
      <c r="D9292" t="s">
        <v>113</v>
      </c>
      <c r="E9292" t="s">
        <v>18</v>
      </c>
      <c r="F9292" t="s">
        <v>23</v>
      </c>
      <c r="G9292" t="s">
        <v>11</v>
      </c>
      <c r="H9292" t="s">
        <v>1049</v>
      </c>
      <c r="I9292" t="s">
        <v>149</v>
      </c>
      <c r="J9292" t="s">
        <v>13</v>
      </c>
      <c r="K9292" t="s">
        <v>1050</v>
      </c>
      <c r="L9292" t="s">
        <v>92</v>
      </c>
      <c r="N9292" t="str">
        <f>IF(ISBLANK(Sales[[#This Row],[return]]),"No",Sales[[#This Row],[return]])</f>
        <v>No</v>
      </c>
      <c r="O9292" s="2">
        <v>43437</v>
      </c>
      <c r="P9292" s="8" t="str">
        <f>TEXT(DAY(Sales[[#This Row],[OrderDate]]),"ddd")</f>
        <v>Tue</v>
      </c>
      <c r="Q9292" s="8" t="str">
        <f>TEXT(MONTH(Sales[[#This Row],[ShipDate]])*29,"mmm")</f>
        <v>Dec</v>
      </c>
      <c r="R9292">
        <v>761</v>
      </c>
      <c r="S9292" t="s">
        <v>456</v>
      </c>
      <c r="T9292" t="s">
        <v>90</v>
      </c>
      <c r="U9292">
        <v>11572</v>
      </c>
      <c r="V9292" s="1">
        <v>0.1</v>
      </c>
      <c r="W9292">
        <v>102</v>
      </c>
      <c r="X9292">
        <v>3</v>
      </c>
      <c r="Y9292">
        <v>543</v>
      </c>
      <c r="AD9292"/>
    </row>
    <row r="9293" spans="1:30" x14ac:dyDescent="0.25">
      <c r="A9293" t="s">
        <v>24</v>
      </c>
      <c r="B9293" s="2">
        <v>43440</v>
      </c>
      <c r="C9293" s="35">
        <f>YEAR(Sales[[#This Row],[ShipDate]])</f>
        <v>2018</v>
      </c>
      <c r="D9293" t="s">
        <v>113</v>
      </c>
      <c r="E9293" t="s">
        <v>18</v>
      </c>
      <c r="F9293" t="s">
        <v>33</v>
      </c>
      <c r="G9293" t="s">
        <v>25</v>
      </c>
      <c r="H9293" t="s">
        <v>1049</v>
      </c>
      <c r="I9293" t="s">
        <v>149</v>
      </c>
      <c r="J9293" t="s">
        <v>13</v>
      </c>
      <c r="K9293" t="s">
        <v>1050</v>
      </c>
      <c r="L9293" t="s">
        <v>92</v>
      </c>
      <c r="N9293" t="str">
        <f>IF(ISBLANK(Sales[[#This Row],[return]]),"No",Sales[[#This Row],[return]])</f>
        <v>No</v>
      </c>
      <c r="O9293" s="2">
        <v>43437</v>
      </c>
      <c r="P9293" s="8" t="str">
        <f>TEXT(DAY(Sales[[#This Row],[OrderDate]]),"ddd")</f>
        <v>Tue</v>
      </c>
      <c r="Q9293" s="8" t="str">
        <f>TEXT(MONTH(Sales[[#This Row],[ShipDate]])*29,"mmm")</f>
        <v>Dec</v>
      </c>
      <c r="R9293">
        <v>232</v>
      </c>
      <c r="S9293" t="s">
        <v>719</v>
      </c>
      <c r="T9293" t="s">
        <v>90</v>
      </c>
      <c r="U9293">
        <v>11572</v>
      </c>
      <c r="V9293" s="1">
        <v>0</v>
      </c>
      <c r="W9293">
        <v>3</v>
      </c>
      <c r="X9293">
        <v>2</v>
      </c>
      <c r="Y9293">
        <v>6</v>
      </c>
      <c r="AD9293"/>
    </row>
    <row r="9294" spans="1:30" x14ac:dyDescent="0.25">
      <c r="A9294" t="s">
        <v>24</v>
      </c>
      <c r="B9294" s="2">
        <v>43448</v>
      </c>
      <c r="C9294" s="35">
        <f>YEAR(Sales[[#This Row],[ShipDate]])</f>
        <v>2018</v>
      </c>
      <c r="D9294" t="s">
        <v>113</v>
      </c>
      <c r="E9294" t="s">
        <v>31</v>
      </c>
      <c r="F9294" t="s">
        <v>52</v>
      </c>
      <c r="G9294" t="s">
        <v>25</v>
      </c>
      <c r="H9294" t="s">
        <v>171</v>
      </c>
      <c r="I9294" t="s">
        <v>252</v>
      </c>
      <c r="J9294" t="s">
        <v>13</v>
      </c>
      <c r="K9294" t="s">
        <v>1045</v>
      </c>
      <c r="L9294" t="s">
        <v>92</v>
      </c>
      <c r="N9294" t="str">
        <f>IF(ISBLANK(Sales[[#This Row],[return]]),"No",Sales[[#This Row],[return]])</f>
        <v>No</v>
      </c>
      <c r="O9294" s="2">
        <v>43445</v>
      </c>
      <c r="P9294" s="8" t="str">
        <f>TEXT(DAY(Sales[[#This Row],[OrderDate]]),"ddd")</f>
        <v>Wed</v>
      </c>
      <c r="Q9294" s="8" t="str">
        <f>TEXT(MONTH(Sales[[#This Row],[ShipDate]])*29,"mmm")</f>
        <v>Dec</v>
      </c>
      <c r="R9294">
        <v>295</v>
      </c>
      <c r="S9294" t="s">
        <v>51</v>
      </c>
      <c r="T9294" t="s">
        <v>90</v>
      </c>
      <c r="U9294">
        <v>45503</v>
      </c>
      <c r="V9294" s="1">
        <v>0.2</v>
      </c>
      <c r="W9294">
        <v>9</v>
      </c>
      <c r="X9294">
        <v>4</v>
      </c>
      <c r="Y9294">
        <v>74</v>
      </c>
      <c r="AD9294"/>
    </row>
    <row r="9295" spans="1:30" x14ac:dyDescent="0.25">
      <c r="A9295" t="s">
        <v>40</v>
      </c>
      <c r="B9295" s="2">
        <v>43192</v>
      </c>
      <c r="C9295" s="35">
        <f>YEAR(Sales[[#This Row],[ShipDate]])</f>
        <v>2018</v>
      </c>
      <c r="D9295" t="s">
        <v>19</v>
      </c>
      <c r="E9295" t="s">
        <v>18</v>
      </c>
      <c r="F9295" t="s">
        <v>99</v>
      </c>
      <c r="G9295" t="s">
        <v>46</v>
      </c>
      <c r="H9295" t="s">
        <v>88</v>
      </c>
      <c r="I9295" t="s">
        <v>93</v>
      </c>
      <c r="J9295" t="s">
        <v>13</v>
      </c>
      <c r="K9295" t="s">
        <v>891</v>
      </c>
      <c r="L9295" t="s">
        <v>92</v>
      </c>
      <c r="M9295" t="s">
        <v>82</v>
      </c>
      <c r="N9295" t="str">
        <f>IF(ISBLANK(Sales[[#This Row],[return]]),"No",Sales[[#This Row],[return]])</f>
        <v>Yes</v>
      </c>
      <c r="O9295" s="2">
        <v>43190</v>
      </c>
      <c r="P9295" s="8" t="str">
        <f>TEXT(DAY(Sales[[#This Row],[OrderDate]]),"ddd")</f>
        <v>Tue</v>
      </c>
      <c r="Q9295" s="8" t="str">
        <f>TEXT(MONTH(Sales[[#This Row],[ShipDate]])*29,"mmm")</f>
        <v>Apr</v>
      </c>
      <c r="R9295">
        <v>140</v>
      </c>
      <c r="S9295" t="s">
        <v>2499</v>
      </c>
      <c r="T9295" t="s">
        <v>90</v>
      </c>
      <c r="U9295">
        <v>19134</v>
      </c>
      <c r="V9295" s="1">
        <v>0.2</v>
      </c>
      <c r="W9295">
        <v>1</v>
      </c>
      <c r="X9295">
        <v>2</v>
      </c>
      <c r="Y9295">
        <v>32</v>
      </c>
      <c r="AD9295"/>
    </row>
    <row r="9296" spans="1:30" x14ac:dyDescent="0.25">
      <c r="A9296" t="s">
        <v>40</v>
      </c>
      <c r="B9296" s="2">
        <v>43192</v>
      </c>
      <c r="C9296" s="35">
        <f>YEAR(Sales[[#This Row],[ShipDate]])</f>
        <v>2018</v>
      </c>
      <c r="D9296" t="s">
        <v>19</v>
      </c>
      <c r="E9296" t="s">
        <v>18</v>
      </c>
      <c r="F9296" t="s">
        <v>48</v>
      </c>
      <c r="G9296" t="s">
        <v>46</v>
      </c>
      <c r="H9296" t="s">
        <v>88</v>
      </c>
      <c r="I9296" t="s">
        <v>93</v>
      </c>
      <c r="J9296" t="s">
        <v>13</v>
      </c>
      <c r="K9296" t="s">
        <v>891</v>
      </c>
      <c r="L9296" t="s">
        <v>92</v>
      </c>
      <c r="M9296" t="s">
        <v>82</v>
      </c>
      <c r="N9296" t="str">
        <f>IF(ISBLANK(Sales[[#This Row],[return]]),"No",Sales[[#This Row],[return]])</f>
        <v>Yes</v>
      </c>
      <c r="O9296" s="2">
        <v>43190</v>
      </c>
      <c r="P9296" s="8" t="str">
        <f>TEXT(DAY(Sales[[#This Row],[OrderDate]]),"ddd")</f>
        <v>Tue</v>
      </c>
      <c r="Q9296" s="8" t="str">
        <f>TEXT(MONTH(Sales[[#This Row],[ShipDate]])*29,"mmm")</f>
        <v>Apr</v>
      </c>
      <c r="R9296">
        <v>993</v>
      </c>
      <c r="S9296" t="s">
        <v>3051</v>
      </c>
      <c r="T9296" t="s">
        <v>90</v>
      </c>
      <c r="U9296">
        <v>19134</v>
      </c>
      <c r="V9296" s="1">
        <v>0.4</v>
      </c>
      <c r="W9296">
        <v>-61</v>
      </c>
      <c r="X9296">
        <v>3</v>
      </c>
      <c r="Y9296">
        <v>281</v>
      </c>
      <c r="AD9296"/>
    </row>
    <row r="9297" spans="1:30" x14ac:dyDescent="0.25">
      <c r="A9297" t="s">
        <v>24</v>
      </c>
      <c r="B9297" s="2">
        <v>43167</v>
      </c>
      <c r="C9297" s="35">
        <f>YEAR(Sales[[#This Row],[ShipDate]])</f>
        <v>2018</v>
      </c>
      <c r="D9297" t="s">
        <v>36</v>
      </c>
      <c r="E9297" t="s">
        <v>31</v>
      </c>
      <c r="F9297" t="s">
        <v>48</v>
      </c>
      <c r="G9297" t="s">
        <v>46</v>
      </c>
      <c r="H9297" t="s">
        <v>395</v>
      </c>
      <c r="I9297" t="s">
        <v>233</v>
      </c>
      <c r="J9297" t="s">
        <v>13</v>
      </c>
      <c r="K9297" t="s">
        <v>127</v>
      </c>
      <c r="L9297" t="s">
        <v>30</v>
      </c>
      <c r="N9297" t="str">
        <f>IF(ISBLANK(Sales[[#This Row],[return]]),"No",Sales[[#This Row],[return]])</f>
        <v>No</v>
      </c>
      <c r="O9297" s="2">
        <v>43160</v>
      </c>
      <c r="P9297" s="8" t="str">
        <f>TEXT(DAY(Sales[[#This Row],[OrderDate]]),"ddd")</f>
        <v>Sun</v>
      </c>
      <c r="Q9297" s="8" t="str">
        <f>TEXT(MONTH(Sales[[#This Row],[ShipDate]])*29,"mmm")</f>
        <v>Mar</v>
      </c>
      <c r="R9297">
        <v>1332</v>
      </c>
      <c r="S9297" t="s">
        <v>2892</v>
      </c>
      <c r="T9297" t="s">
        <v>28</v>
      </c>
      <c r="U9297">
        <v>80219</v>
      </c>
      <c r="V9297" s="1">
        <v>0.2</v>
      </c>
      <c r="W9297">
        <v>14</v>
      </c>
      <c r="X9297">
        <v>2</v>
      </c>
      <c r="Y9297">
        <v>160</v>
      </c>
      <c r="AD9297"/>
    </row>
    <row r="9298" spans="1:30" x14ac:dyDescent="0.25">
      <c r="A9298" t="s">
        <v>40</v>
      </c>
      <c r="B9298" s="2">
        <v>43280</v>
      </c>
      <c r="C9298" s="35">
        <f>YEAR(Sales[[#This Row],[ShipDate]])</f>
        <v>2018</v>
      </c>
      <c r="D9298" t="s">
        <v>36</v>
      </c>
      <c r="E9298" t="s">
        <v>31</v>
      </c>
      <c r="F9298" t="s">
        <v>23</v>
      </c>
      <c r="G9298" t="s">
        <v>11</v>
      </c>
      <c r="H9298" t="s">
        <v>2839</v>
      </c>
      <c r="I9298" t="s">
        <v>93</v>
      </c>
      <c r="J9298" t="s">
        <v>13</v>
      </c>
      <c r="K9298" t="s">
        <v>2633</v>
      </c>
      <c r="L9298" t="s">
        <v>92</v>
      </c>
      <c r="M9298" t="s">
        <v>82</v>
      </c>
      <c r="N9298" t="str">
        <f>IF(ISBLANK(Sales[[#This Row],[return]]),"No",Sales[[#This Row],[return]])</f>
        <v>Yes</v>
      </c>
      <c r="O9298" s="2">
        <v>43276</v>
      </c>
      <c r="P9298" s="8" t="str">
        <f>TEXT(DAY(Sales[[#This Row],[OrderDate]]),"ddd")</f>
        <v>Wed</v>
      </c>
      <c r="Q9298" s="8" t="str">
        <f>TEXT(MONTH(Sales[[#This Row],[ShipDate]])*29,"mmm")</f>
        <v>Jun</v>
      </c>
      <c r="R9298">
        <v>761</v>
      </c>
      <c r="S9298" t="s">
        <v>456</v>
      </c>
      <c r="T9298" t="s">
        <v>90</v>
      </c>
      <c r="U9298">
        <v>17403</v>
      </c>
      <c r="V9298" s="1">
        <v>0.3</v>
      </c>
      <c r="W9298">
        <v>-18</v>
      </c>
      <c r="X9298">
        <v>3</v>
      </c>
      <c r="Y9298">
        <v>422</v>
      </c>
      <c r="AD9298"/>
    </row>
    <row r="9299" spans="1:30" x14ac:dyDescent="0.25">
      <c r="A9299" t="s">
        <v>40</v>
      </c>
      <c r="B9299" s="2">
        <v>43280</v>
      </c>
      <c r="C9299" s="35">
        <f>YEAR(Sales[[#This Row],[ShipDate]])</f>
        <v>2018</v>
      </c>
      <c r="D9299" t="s">
        <v>36</v>
      </c>
      <c r="E9299" t="s">
        <v>31</v>
      </c>
      <c r="F9299" t="s">
        <v>39</v>
      </c>
      <c r="G9299" t="s">
        <v>25</v>
      </c>
      <c r="H9299" t="s">
        <v>2839</v>
      </c>
      <c r="I9299" t="s">
        <v>93</v>
      </c>
      <c r="J9299" t="s">
        <v>13</v>
      </c>
      <c r="K9299" t="s">
        <v>2633</v>
      </c>
      <c r="L9299" t="s">
        <v>92</v>
      </c>
      <c r="M9299" t="s">
        <v>82</v>
      </c>
      <c r="N9299" t="str">
        <f>IF(ISBLANK(Sales[[#This Row],[return]]),"No",Sales[[#This Row],[return]])</f>
        <v>Yes</v>
      </c>
      <c r="O9299" s="2">
        <v>43276</v>
      </c>
      <c r="P9299" s="8" t="str">
        <f>TEXT(DAY(Sales[[#This Row],[OrderDate]]),"ddd")</f>
        <v>Wed</v>
      </c>
      <c r="Q9299" s="8" t="str">
        <f>TEXT(MONTH(Sales[[#This Row],[ShipDate]])*29,"mmm")</f>
        <v>Jun</v>
      </c>
      <c r="R9299">
        <v>777</v>
      </c>
      <c r="S9299" t="s">
        <v>132</v>
      </c>
      <c r="T9299" t="s">
        <v>90</v>
      </c>
      <c r="U9299">
        <v>17403</v>
      </c>
      <c r="V9299" s="1">
        <v>0.2</v>
      </c>
      <c r="W9299">
        <v>-51</v>
      </c>
      <c r="X9299">
        <v>6</v>
      </c>
      <c r="Y9299">
        <v>254</v>
      </c>
      <c r="AD9299"/>
    </row>
    <row r="9300" spans="1:30" x14ac:dyDescent="0.25">
      <c r="A9300" t="s">
        <v>40</v>
      </c>
      <c r="B9300" s="2">
        <v>43280</v>
      </c>
      <c r="C9300" s="35">
        <f>YEAR(Sales[[#This Row],[ShipDate]])</f>
        <v>2018</v>
      </c>
      <c r="D9300" t="s">
        <v>36</v>
      </c>
      <c r="E9300" t="s">
        <v>31</v>
      </c>
      <c r="F9300" t="s">
        <v>50</v>
      </c>
      <c r="G9300" t="s">
        <v>25</v>
      </c>
      <c r="H9300" t="s">
        <v>2839</v>
      </c>
      <c r="I9300" t="s">
        <v>93</v>
      </c>
      <c r="J9300" t="s">
        <v>13</v>
      </c>
      <c r="K9300" t="s">
        <v>2633</v>
      </c>
      <c r="L9300" t="s">
        <v>92</v>
      </c>
      <c r="M9300" t="s">
        <v>82</v>
      </c>
      <c r="N9300" t="str">
        <f>IF(ISBLANK(Sales[[#This Row],[return]]),"No",Sales[[#This Row],[return]])</f>
        <v>Yes</v>
      </c>
      <c r="O9300" s="2">
        <v>43276</v>
      </c>
      <c r="P9300" s="8" t="str">
        <f>TEXT(DAY(Sales[[#This Row],[OrderDate]]),"ddd")</f>
        <v>Wed</v>
      </c>
      <c r="Q9300" s="8" t="str">
        <f>TEXT(MONTH(Sales[[#This Row],[ShipDate]])*29,"mmm")</f>
        <v>Jun</v>
      </c>
      <c r="R9300">
        <v>723</v>
      </c>
      <c r="S9300" t="s">
        <v>288</v>
      </c>
      <c r="T9300" t="s">
        <v>90</v>
      </c>
      <c r="U9300">
        <v>17403</v>
      </c>
      <c r="V9300" s="1">
        <v>0.7</v>
      </c>
      <c r="W9300">
        <v>-28</v>
      </c>
      <c r="X9300">
        <v>4</v>
      </c>
      <c r="Y9300">
        <v>38</v>
      </c>
      <c r="AD9300"/>
    </row>
    <row r="9301" spans="1:30" x14ac:dyDescent="0.25">
      <c r="A9301" t="s">
        <v>10</v>
      </c>
      <c r="B9301" s="2">
        <v>43354</v>
      </c>
      <c r="C9301" s="35">
        <f>YEAR(Sales[[#This Row],[ShipDate]])</f>
        <v>2018</v>
      </c>
      <c r="D9301" t="s">
        <v>36</v>
      </c>
      <c r="E9301" t="s">
        <v>18</v>
      </c>
      <c r="F9301" t="s">
        <v>39</v>
      </c>
      <c r="G9301" t="s">
        <v>25</v>
      </c>
      <c r="H9301" t="s">
        <v>336</v>
      </c>
      <c r="I9301" t="s">
        <v>70</v>
      </c>
      <c r="J9301" t="s">
        <v>13</v>
      </c>
      <c r="K9301" t="s">
        <v>1284</v>
      </c>
      <c r="L9301" t="s">
        <v>68</v>
      </c>
      <c r="N9301" t="str">
        <f>IF(ISBLANK(Sales[[#This Row],[return]]),"No",Sales[[#This Row],[return]])</f>
        <v>No</v>
      </c>
      <c r="O9301" s="2">
        <v>43348</v>
      </c>
      <c r="P9301" s="8" t="str">
        <f>TEXT(DAY(Sales[[#This Row],[OrderDate]]),"ddd")</f>
        <v>Thu</v>
      </c>
      <c r="Q9301" s="8" t="str">
        <f>TEXT(MONTH(Sales[[#This Row],[ShipDate]])*29,"mmm")</f>
        <v>Sep</v>
      </c>
      <c r="R9301">
        <v>557</v>
      </c>
      <c r="S9301" t="s">
        <v>122</v>
      </c>
      <c r="T9301" t="s">
        <v>66</v>
      </c>
      <c r="U9301">
        <v>78207</v>
      </c>
      <c r="V9301" s="1">
        <v>0.2</v>
      </c>
      <c r="W9301">
        <v>-18</v>
      </c>
      <c r="X9301">
        <v>3</v>
      </c>
      <c r="Y9301">
        <v>93</v>
      </c>
      <c r="AD9301"/>
    </row>
    <row r="9302" spans="1:30" x14ac:dyDescent="0.25">
      <c r="A9302" t="s">
        <v>40</v>
      </c>
      <c r="B9302" s="2">
        <v>43365</v>
      </c>
      <c r="C9302" s="35">
        <f>YEAR(Sales[[#This Row],[ShipDate]])</f>
        <v>2018</v>
      </c>
      <c r="D9302" t="s">
        <v>36</v>
      </c>
      <c r="E9302" t="s">
        <v>18</v>
      </c>
      <c r="F9302" t="s">
        <v>43</v>
      </c>
      <c r="G9302" t="s">
        <v>11</v>
      </c>
      <c r="H9302" t="s">
        <v>1508</v>
      </c>
      <c r="I9302" t="s">
        <v>585</v>
      </c>
      <c r="J9302" t="s">
        <v>13</v>
      </c>
      <c r="K9302" t="s">
        <v>3091</v>
      </c>
      <c r="L9302" t="s">
        <v>92</v>
      </c>
      <c r="N9302" t="str">
        <f>IF(ISBLANK(Sales[[#This Row],[return]]),"No",Sales[[#This Row],[return]])</f>
        <v>No</v>
      </c>
      <c r="O9302" s="2">
        <v>43360</v>
      </c>
      <c r="P9302" s="8" t="str">
        <f>TEXT(DAY(Sales[[#This Row],[OrderDate]]),"ddd")</f>
        <v>Tue</v>
      </c>
      <c r="Q9302" s="8" t="str">
        <f>TEXT(MONTH(Sales[[#This Row],[ShipDate]])*29,"mmm")</f>
        <v>Sep</v>
      </c>
      <c r="R9302">
        <v>394</v>
      </c>
      <c r="S9302" t="s">
        <v>1509</v>
      </c>
      <c r="T9302" t="s">
        <v>90</v>
      </c>
      <c r="U9302">
        <v>1752</v>
      </c>
      <c r="V9302" s="1">
        <v>0</v>
      </c>
      <c r="W9302">
        <v>6</v>
      </c>
      <c r="X9302">
        <v>3</v>
      </c>
      <c r="Y9302">
        <v>15</v>
      </c>
      <c r="AD9302"/>
    </row>
    <row r="9303" spans="1:30" x14ac:dyDescent="0.25">
      <c r="A9303" t="s">
        <v>40</v>
      </c>
      <c r="B9303" s="2">
        <v>43365</v>
      </c>
      <c r="C9303" s="35">
        <f>YEAR(Sales[[#This Row],[ShipDate]])</f>
        <v>2018</v>
      </c>
      <c r="D9303" t="s">
        <v>36</v>
      </c>
      <c r="E9303" t="s">
        <v>18</v>
      </c>
      <c r="F9303" t="s">
        <v>43</v>
      </c>
      <c r="G9303" t="s">
        <v>11</v>
      </c>
      <c r="H9303" t="s">
        <v>1508</v>
      </c>
      <c r="I9303" t="s">
        <v>585</v>
      </c>
      <c r="J9303" t="s">
        <v>13</v>
      </c>
      <c r="K9303" t="s">
        <v>3091</v>
      </c>
      <c r="L9303" t="s">
        <v>92</v>
      </c>
      <c r="N9303" t="str">
        <f>IF(ISBLANK(Sales[[#This Row],[return]]),"No",Sales[[#This Row],[return]])</f>
        <v>No</v>
      </c>
      <c r="O9303" s="2">
        <v>43360</v>
      </c>
      <c r="P9303" s="8" t="str">
        <f>TEXT(DAY(Sales[[#This Row],[OrderDate]]),"ddd")</f>
        <v>Tue</v>
      </c>
      <c r="Q9303" s="8" t="str">
        <f>TEXT(MONTH(Sales[[#This Row],[ShipDate]])*29,"mmm")</f>
        <v>Sep</v>
      </c>
      <c r="R9303">
        <v>875</v>
      </c>
      <c r="S9303" t="s">
        <v>3165</v>
      </c>
      <c r="T9303" t="s">
        <v>90</v>
      </c>
      <c r="U9303">
        <v>1752</v>
      </c>
      <c r="V9303" s="1">
        <v>0</v>
      </c>
      <c r="W9303">
        <v>61</v>
      </c>
      <c r="X9303">
        <v>3</v>
      </c>
      <c r="Y9303">
        <v>192</v>
      </c>
      <c r="AD9303"/>
    </row>
    <row r="9304" spans="1:30" x14ac:dyDescent="0.25">
      <c r="A9304" t="s">
        <v>40</v>
      </c>
      <c r="B9304" s="2">
        <v>43243</v>
      </c>
      <c r="C9304" s="35">
        <f>YEAR(Sales[[#This Row],[ShipDate]])</f>
        <v>2018</v>
      </c>
      <c r="D9304" t="s">
        <v>36</v>
      </c>
      <c r="E9304" t="s">
        <v>31</v>
      </c>
      <c r="F9304" t="s">
        <v>45</v>
      </c>
      <c r="G9304" t="s">
        <v>25</v>
      </c>
      <c r="H9304" t="s">
        <v>1184</v>
      </c>
      <c r="I9304" t="s">
        <v>142</v>
      </c>
      <c r="J9304" t="s">
        <v>13</v>
      </c>
      <c r="K9304" t="s">
        <v>2819</v>
      </c>
      <c r="L9304" t="s">
        <v>68</v>
      </c>
      <c r="N9304" t="str">
        <f>IF(ISBLANK(Sales[[#This Row],[return]]),"No",Sales[[#This Row],[return]])</f>
        <v>No</v>
      </c>
      <c r="O9304" s="2">
        <v>43239</v>
      </c>
      <c r="P9304" s="8" t="str">
        <f>TEXT(DAY(Sales[[#This Row],[OrderDate]]),"ddd")</f>
        <v>Thu</v>
      </c>
      <c r="Q9304" s="8" t="str">
        <f>TEXT(MONTH(Sales[[#This Row],[ShipDate]])*29,"mmm")</f>
        <v>May</v>
      </c>
      <c r="R9304">
        <v>1158</v>
      </c>
      <c r="S9304" t="s">
        <v>81</v>
      </c>
      <c r="T9304" t="s">
        <v>66</v>
      </c>
      <c r="U9304">
        <v>47905</v>
      </c>
      <c r="V9304" s="1">
        <v>0</v>
      </c>
      <c r="W9304">
        <v>6</v>
      </c>
      <c r="X9304">
        <v>5</v>
      </c>
      <c r="Y9304">
        <v>21</v>
      </c>
      <c r="AD9304"/>
    </row>
    <row r="9305" spans="1:30" x14ac:dyDescent="0.25">
      <c r="A9305" t="s">
        <v>40</v>
      </c>
      <c r="B9305" s="2">
        <v>43464</v>
      </c>
      <c r="C9305" s="35">
        <f>YEAR(Sales[[#This Row],[ShipDate]])</f>
        <v>2018</v>
      </c>
      <c r="D9305" t="s">
        <v>36</v>
      </c>
      <c r="E9305" t="s">
        <v>18</v>
      </c>
      <c r="F9305" t="s">
        <v>59</v>
      </c>
      <c r="G9305" t="s">
        <v>25</v>
      </c>
      <c r="H9305" t="s">
        <v>60</v>
      </c>
      <c r="I9305" t="s">
        <v>63</v>
      </c>
      <c r="J9305" t="s">
        <v>13</v>
      </c>
      <c r="K9305" t="s">
        <v>876</v>
      </c>
      <c r="L9305" t="s">
        <v>30</v>
      </c>
      <c r="N9305" t="str">
        <f>IF(ISBLANK(Sales[[#This Row],[return]]),"No",Sales[[#This Row],[return]])</f>
        <v>No</v>
      </c>
      <c r="O9305" s="2">
        <v>43460</v>
      </c>
      <c r="P9305" s="8" t="str">
        <f>TEXT(DAY(Sales[[#This Row],[OrderDate]]),"ddd")</f>
        <v>Thu</v>
      </c>
      <c r="Q9305" s="8" t="str">
        <f>TEXT(MONTH(Sales[[#This Row],[ShipDate]])*29,"mmm")</f>
        <v>Dec</v>
      </c>
      <c r="R9305">
        <v>1524</v>
      </c>
      <c r="S9305" t="s">
        <v>1706</v>
      </c>
      <c r="T9305" t="s">
        <v>28</v>
      </c>
      <c r="U9305">
        <v>98105</v>
      </c>
      <c r="V9305" s="1">
        <v>0</v>
      </c>
      <c r="W9305">
        <v>16</v>
      </c>
      <c r="X9305">
        <v>5</v>
      </c>
      <c r="Y9305">
        <v>34</v>
      </c>
      <c r="AD9305"/>
    </row>
    <row r="9306" spans="1:30" x14ac:dyDescent="0.25">
      <c r="A9306" t="s">
        <v>24</v>
      </c>
      <c r="B9306" s="2">
        <v>43413</v>
      </c>
      <c r="C9306" s="35">
        <f>YEAR(Sales[[#This Row],[ShipDate]])</f>
        <v>2018</v>
      </c>
      <c r="D9306" t="s">
        <v>113</v>
      </c>
      <c r="E9306" t="s">
        <v>31</v>
      </c>
      <c r="F9306" t="s">
        <v>23</v>
      </c>
      <c r="G9306" t="s">
        <v>11</v>
      </c>
      <c r="H9306" t="s">
        <v>706</v>
      </c>
      <c r="I9306" t="s">
        <v>37</v>
      </c>
      <c r="J9306" t="s">
        <v>13</v>
      </c>
      <c r="K9306" t="s">
        <v>512</v>
      </c>
      <c r="L9306" t="s">
        <v>17</v>
      </c>
      <c r="N9306" t="str">
        <f>IF(ISBLANK(Sales[[#This Row],[return]]),"No",Sales[[#This Row],[return]])</f>
        <v>No</v>
      </c>
      <c r="O9306" s="2">
        <v>43410</v>
      </c>
      <c r="P9306" s="8" t="str">
        <f>TEXT(DAY(Sales[[#This Row],[OrderDate]]),"ddd")</f>
        <v>Fri</v>
      </c>
      <c r="Q9306" s="8" t="str">
        <f>TEXT(MONTH(Sales[[#This Row],[ShipDate]])*29,"mmm")</f>
        <v>Nov</v>
      </c>
      <c r="R9306">
        <v>807</v>
      </c>
      <c r="S9306" t="s">
        <v>3093</v>
      </c>
      <c r="T9306" t="s">
        <v>15</v>
      </c>
      <c r="U9306">
        <v>32216</v>
      </c>
      <c r="V9306" s="1">
        <v>0.2</v>
      </c>
      <c r="W9306">
        <v>-29</v>
      </c>
      <c r="X9306">
        <v>2</v>
      </c>
      <c r="Y9306">
        <v>208</v>
      </c>
      <c r="AD9306"/>
    </row>
    <row r="9307" spans="1:30" x14ac:dyDescent="0.25">
      <c r="A9307" t="s">
        <v>24</v>
      </c>
      <c r="B9307" s="2">
        <v>43413</v>
      </c>
      <c r="C9307" s="35">
        <f>YEAR(Sales[[#This Row],[ShipDate]])</f>
        <v>2018</v>
      </c>
      <c r="D9307" t="s">
        <v>113</v>
      </c>
      <c r="E9307" t="s">
        <v>31</v>
      </c>
      <c r="F9307" t="s">
        <v>43</v>
      </c>
      <c r="G9307" t="s">
        <v>11</v>
      </c>
      <c r="H9307" t="s">
        <v>706</v>
      </c>
      <c r="I9307" t="s">
        <v>37</v>
      </c>
      <c r="J9307" t="s">
        <v>13</v>
      </c>
      <c r="K9307" t="s">
        <v>512</v>
      </c>
      <c r="L9307" t="s">
        <v>17</v>
      </c>
      <c r="N9307" t="str">
        <f>IF(ISBLANK(Sales[[#This Row],[return]]),"No",Sales[[#This Row],[return]])</f>
        <v>No</v>
      </c>
      <c r="O9307" s="2">
        <v>43410</v>
      </c>
      <c r="P9307" s="8" t="str">
        <f>TEXT(DAY(Sales[[#This Row],[OrderDate]]),"ddd")</f>
        <v>Fri</v>
      </c>
      <c r="Q9307" s="8" t="str">
        <f>TEXT(MONTH(Sales[[#This Row],[ShipDate]])*29,"mmm")</f>
        <v>Nov</v>
      </c>
      <c r="R9307">
        <v>620</v>
      </c>
      <c r="S9307" t="s">
        <v>3185</v>
      </c>
      <c r="T9307" t="s">
        <v>15</v>
      </c>
      <c r="U9307">
        <v>32216</v>
      </c>
      <c r="V9307" s="1">
        <v>0.2</v>
      </c>
      <c r="W9307">
        <v>6</v>
      </c>
      <c r="X9307">
        <v>2</v>
      </c>
      <c r="Y9307">
        <v>36</v>
      </c>
      <c r="AD9307"/>
    </row>
    <row r="9308" spans="1:30" x14ac:dyDescent="0.25">
      <c r="A9308" t="s">
        <v>24</v>
      </c>
      <c r="B9308" s="2">
        <v>43413</v>
      </c>
      <c r="C9308" s="35">
        <f>YEAR(Sales[[#This Row],[ShipDate]])</f>
        <v>2018</v>
      </c>
      <c r="D9308" t="s">
        <v>113</v>
      </c>
      <c r="E9308" t="s">
        <v>31</v>
      </c>
      <c r="F9308" t="s">
        <v>59</v>
      </c>
      <c r="G9308" t="s">
        <v>25</v>
      </c>
      <c r="H9308" t="s">
        <v>706</v>
      </c>
      <c r="I9308" t="s">
        <v>37</v>
      </c>
      <c r="J9308" t="s">
        <v>13</v>
      </c>
      <c r="K9308" t="s">
        <v>512</v>
      </c>
      <c r="L9308" t="s">
        <v>17</v>
      </c>
      <c r="N9308" t="str">
        <f>IF(ISBLANK(Sales[[#This Row],[return]]),"No",Sales[[#This Row],[return]])</f>
        <v>No</v>
      </c>
      <c r="O9308" s="2">
        <v>43410</v>
      </c>
      <c r="P9308" s="8" t="str">
        <f>TEXT(DAY(Sales[[#This Row],[OrderDate]]),"ddd")</f>
        <v>Fri</v>
      </c>
      <c r="Q9308" s="8" t="str">
        <f>TEXT(MONTH(Sales[[#This Row],[ShipDate]])*29,"mmm")</f>
        <v>Nov</v>
      </c>
      <c r="R9308">
        <v>539</v>
      </c>
      <c r="S9308" t="s">
        <v>752</v>
      </c>
      <c r="T9308" t="s">
        <v>15</v>
      </c>
      <c r="U9308">
        <v>32216</v>
      </c>
      <c r="V9308" s="1">
        <v>0.2</v>
      </c>
      <c r="W9308">
        <v>31</v>
      </c>
      <c r="X9308">
        <v>2</v>
      </c>
      <c r="Y9308">
        <v>89</v>
      </c>
      <c r="AD9308"/>
    </row>
    <row r="9309" spans="1:30" x14ac:dyDescent="0.25">
      <c r="A9309" t="s">
        <v>24</v>
      </c>
      <c r="B9309" s="2">
        <v>43413</v>
      </c>
      <c r="C9309" s="35">
        <f>YEAR(Sales[[#This Row],[ShipDate]])</f>
        <v>2018</v>
      </c>
      <c r="D9309" t="s">
        <v>113</v>
      </c>
      <c r="E9309" t="s">
        <v>31</v>
      </c>
      <c r="F9309" t="s">
        <v>59</v>
      </c>
      <c r="G9309" t="s">
        <v>25</v>
      </c>
      <c r="H9309" t="s">
        <v>706</v>
      </c>
      <c r="I9309" t="s">
        <v>37</v>
      </c>
      <c r="J9309" t="s">
        <v>13</v>
      </c>
      <c r="K9309" t="s">
        <v>512</v>
      </c>
      <c r="L9309" t="s">
        <v>17</v>
      </c>
      <c r="N9309" t="str">
        <f>IF(ISBLANK(Sales[[#This Row],[return]]),"No",Sales[[#This Row],[return]])</f>
        <v>No</v>
      </c>
      <c r="O9309" s="2">
        <v>43410</v>
      </c>
      <c r="P9309" s="8" t="str">
        <f>TEXT(DAY(Sales[[#This Row],[OrderDate]]),"ddd")</f>
        <v>Fri</v>
      </c>
      <c r="Q9309" s="8" t="str">
        <f>TEXT(MONTH(Sales[[#This Row],[ShipDate]])*29,"mmm")</f>
        <v>Nov</v>
      </c>
      <c r="R9309">
        <v>599</v>
      </c>
      <c r="S9309" t="s">
        <v>1747</v>
      </c>
      <c r="T9309" t="s">
        <v>15</v>
      </c>
      <c r="U9309">
        <v>32216</v>
      </c>
      <c r="V9309" s="1">
        <v>0.2</v>
      </c>
      <c r="W9309">
        <v>13</v>
      </c>
      <c r="X9309">
        <v>2</v>
      </c>
      <c r="Y9309">
        <v>36</v>
      </c>
      <c r="AD9309"/>
    </row>
    <row r="9310" spans="1:30" x14ac:dyDescent="0.25">
      <c r="A9310" t="s">
        <v>24</v>
      </c>
      <c r="B9310" s="2">
        <v>43278</v>
      </c>
      <c r="C9310" s="35">
        <f>YEAR(Sales[[#This Row],[ShipDate]])</f>
        <v>2018</v>
      </c>
      <c r="D9310" t="s">
        <v>19</v>
      </c>
      <c r="E9310" t="s">
        <v>18</v>
      </c>
      <c r="F9310" t="s">
        <v>33</v>
      </c>
      <c r="G9310" t="s">
        <v>25</v>
      </c>
      <c r="H9310" t="s">
        <v>146</v>
      </c>
      <c r="I9310" t="s">
        <v>149</v>
      </c>
      <c r="J9310" t="s">
        <v>13</v>
      </c>
      <c r="K9310" t="s">
        <v>1492</v>
      </c>
      <c r="L9310" t="s">
        <v>92</v>
      </c>
      <c r="N9310" t="str">
        <f>IF(ISBLANK(Sales[[#This Row],[return]]),"No",Sales[[#This Row],[return]])</f>
        <v>No</v>
      </c>
      <c r="O9310" s="2">
        <v>43274</v>
      </c>
      <c r="P9310" s="8" t="str">
        <f>TEXT(DAY(Sales[[#This Row],[OrderDate]]),"ddd")</f>
        <v>Mon</v>
      </c>
      <c r="Q9310" s="8" t="str">
        <f>TEXT(MONTH(Sales[[#This Row],[ShipDate]])*29,"mmm")</f>
        <v>Jun</v>
      </c>
      <c r="R9310">
        <v>195</v>
      </c>
      <c r="S9310" t="s">
        <v>1625</v>
      </c>
      <c r="T9310" t="s">
        <v>90</v>
      </c>
      <c r="U9310">
        <v>10035</v>
      </c>
      <c r="V9310" s="1">
        <v>0</v>
      </c>
      <c r="W9310">
        <v>12</v>
      </c>
      <c r="X9310">
        <v>7</v>
      </c>
      <c r="Y9310">
        <v>26</v>
      </c>
      <c r="AD9310"/>
    </row>
    <row r="9311" spans="1:30" x14ac:dyDescent="0.25">
      <c r="A9311" t="s">
        <v>40</v>
      </c>
      <c r="B9311" s="2">
        <v>43178</v>
      </c>
      <c r="C9311" s="35">
        <f>YEAR(Sales[[#This Row],[ShipDate]])</f>
        <v>2018</v>
      </c>
      <c r="D9311" t="s">
        <v>36</v>
      </c>
      <c r="E9311" t="s">
        <v>18</v>
      </c>
      <c r="F9311" t="s">
        <v>43</v>
      </c>
      <c r="G9311" t="s">
        <v>11</v>
      </c>
      <c r="H9311" t="s">
        <v>249</v>
      </c>
      <c r="I9311" t="s">
        <v>252</v>
      </c>
      <c r="J9311" t="s">
        <v>13</v>
      </c>
      <c r="K9311" t="s">
        <v>1494</v>
      </c>
      <c r="L9311" t="s">
        <v>92</v>
      </c>
      <c r="N9311" t="str">
        <f>IF(ISBLANK(Sales[[#This Row],[return]]),"No",Sales[[#This Row],[return]])</f>
        <v>No</v>
      </c>
      <c r="O9311" s="2">
        <v>43173</v>
      </c>
      <c r="P9311" s="8" t="str">
        <f>TEXT(DAY(Sales[[#This Row],[OrderDate]]),"ddd")</f>
        <v>Sat</v>
      </c>
      <c r="Q9311" s="8" t="str">
        <f>TEXT(MONTH(Sales[[#This Row],[ShipDate]])*29,"mmm")</f>
        <v>Mar</v>
      </c>
      <c r="R9311">
        <v>107</v>
      </c>
      <c r="S9311" t="s">
        <v>873</v>
      </c>
      <c r="T9311" t="s">
        <v>90</v>
      </c>
      <c r="U9311">
        <v>43229</v>
      </c>
      <c r="V9311" s="1">
        <v>0.2</v>
      </c>
      <c r="W9311">
        <v>6</v>
      </c>
      <c r="X9311">
        <v>5</v>
      </c>
      <c r="Y9311">
        <v>22</v>
      </c>
      <c r="AD9311"/>
    </row>
    <row r="9312" spans="1:30" x14ac:dyDescent="0.25">
      <c r="A9312" t="s">
        <v>40</v>
      </c>
      <c r="B9312" s="2">
        <v>43441</v>
      </c>
      <c r="C9312" s="35">
        <f>YEAR(Sales[[#This Row],[ShipDate]])</f>
        <v>2018</v>
      </c>
      <c r="D9312" t="s">
        <v>36</v>
      </c>
      <c r="E9312" t="s">
        <v>18</v>
      </c>
      <c r="F9312" t="s">
        <v>59</v>
      </c>
      <c r="G9312" t="s">
        <v>25</v>
      </c>
      <c r="H9312" t="s">
        <v>146</v>
      </c>
      <c r="I9312" t="s">
        <v>149</v>
      </c>
      <c r="J9312" t="s">
        <v>13</v>
      </c>
      <c r="K9312" t="s">
        <v>1588</v>
      </c>
      <c r="L9312" t="s">
        <v>92</v>
      </c>
      <c r="N9312" t="str">
        <f>IF(ISBLANK(Sales[[#This Row],[return]]),"No",Sales[[#This Row],[return]])</f>
        <v>No</v>
      </c>
      <c r="O9312" s="2">
        <v>43436</v>
      </c>
      <c r="P9312" s="8" t="str">
        <f>TEXT(DAY(Sales[[#This Row],[OrderDate]]),"ddd")</f>
        <v>Mon</v>
      </c>
      <c r="Q9312" s="8" t="str">
        <f>TEXT(MONTH(Sales[[#This Row],[ShipDate]])*29,"mmm")</f>
        <v>Dec</v>
      </c>
      <c r="R9312">
        <v>781</v>
      </c>
      <c r="S9312" t="s">
        <v>1978</v>
      </c>
      <c r="T9312" t="s">
        <v>90</v>
      </c>
      <c r="U9312">
        <v>10024</v>
      </c>
      <c r="V9312" s="1">
        <v>0</v>
      </c>
      <c r="W9312">
        <v>27</v>
      </c>
      <c r="X9312">
        <v>1</v>
      </c>
      <c r="Y9312">
        <v>55</v>
      </c>
      <c r="AD9312"/>
    </row>
    <row r="9313" spans="1:30" x14ac:dyDescent="0.25">
      <c r="A9313" t="s">
        <v>40</v>
      </c>
      <c r="B9313" s="2">
        <v>43441</v>
      </c>
      <c r="C9313" s="35">
        <f>YEAR(Sales[[#This Row],[ShipDate]])</f>
        <v>2018</v>
      </c>
      <c r="D9313" t="s">
        <v>36</v>
      </c>
      <c r="E9313" t="s">
        <v>18</v>
      </c>
      <c r="F9313" t="s">
        <v>50</v>
      </c>
      <c r="G9313" t="s">
        <v>25</v>
      </c>
      <c r="H9313" t="s">
        <v>146</v>
      </c>
      <c r="I9313" t="s">
        <v>149</v>
      </c>
      <c r="J9313" t="s">
        <v>13</v>
      </c>
      <c r="K9313" t="s">
        <v>1588</v>
      </c>
      <c r="L9313" t="s">
        <v>92</v>
      </c>
      <c r="N9313" t="str">
        <f>IF(ISBLANK(Sales[[#This Row],[return]]),"No",Sales[[#This Row],[return]])</f>
        <v>No</v>
      </c>
      <c r="O9313" s="2">
        <v>43436</v>
      </c>
      <c r="P9313" s="8" t="str">
        <f>TEXT(DAY(Sales[[#This Row],[OrderDate]]),"ddd")</f>
        <v>Mon</v>
      </c>
      <c r="Q9313" s="8" t="str">
        <f>TEXT(MONTH(Sales[[#This Row],[ShipDate]])*29,"mmm")</f>
        <v>Dec</v>
      </c>
      <c r="R9313">
        <v>895</v>
      </c>
      <c r="S9313" t="s">
        <v>1721</v>
      </c>
      <c r="T9313" t="s">
        <v>90</v>
      </c>
      <c r="U9313">
        <v>10024</v>
      </c>
      <c r="V9313" s="1">
        <v>0.2</v>
      </c>
      <c r="W9313">
        <v>135</v>
      </c>
      <c r="X9313">
        <v>3</v>
      </c>
      <c r="Y9313">
        <v>415</v>
      </c>
      <c r="AD9313"/>
    </row>
    <row r="9314" spans="1:30" x14ac:dyDescent="0.25">
      <c r="A9314" t="s">
        <v>40</v>
      </c>
      <c r="B9314" s="2">
        <v>43441</v>
      </c>
      <c r="C9314" s="35">
        <f>YEAR(Sales[[#This Row],[ShipDate]])</f>
        <v>2018</v>
      </c>
      <c r="D9314" t="s">
        <v>36</v>
      </c>
      <c r="E9314" t="s">
        <v>18</v>
      </c>
      <c r="F9314" t="s">
        <v>50</v>
      </c>
      <c r="G9314" t="s">
        <v>25</v>
      </c>
      <c r="H9314" t="s">
        <v>146</v>
      </c>
      <c r="I9314" t="s">
        <v>149</v>
      </c>
      <c r="J9314" t="s">
        <v>13</v>
      </c>
      <c r="K9314" t="s">
        <v>1588</v>
      </c>
      <c r="L9314" t="s">
        <v>92</v>
      </c>
      <c r="N9314" t="str">
        <f>IF(ISBLANK(Sales[[#This Row],[return]]),"No",Sales[[#This Row],[return]])</f>
        <v>No</v>
      </c>
      <c r="O9314" s="2">
        <v>43436</v>
      </c>
      <c r="P9314" s="8" t="str">
        <f>TEXT(DAY(Sales[[#This Row],[OrderDate]]),"ddd")</f>
        <v>Mon</v>
      </c>
      <c r="Q9314" s="8" t="str">
        <f>TEXT(MONTH(Sales[[#This Row],[ShipDate]])*29,"mmm")</f>
        <v>Dec</v>
      </c>
      <c r="R9314">
        <v>1843</v>
      </c>
      <c r="S9314" t="s">
        <v>3237</v>
      </c>
      <c r="T9314" t="s">
        <v>90</v>
      </c>
      <c r="U9314">
        <v>10024</v>
      </c>
      <c r="V9314" s="1">
        <v>0.2</v>
      </c>
      <c r="W9314">
        <v>11</v>
      </c>
      <c r="X9314">
        <v>3</v>
      </c>
      <c r="Y9314">
        <v>35</v>
      </c>
      <c r="AD9314"/>
    </row>
    <row r="9315" spans="1:30" x14ac:dyDescent="0.25">
      <c r="A9315" t="s">
        <v>40</v>
      </c>
      <c r="B9315" s="2">
        <v>43169</v>
      </c>
      <c r="C9315" s="35">
        <f>YEAR(Sales[[#This Row],[ShipDate]])</f>
        <v>2018</v>
      </c>
      <c r="D9315" t="s">
        <v>36</v>
      </c>
      <c r="E9315" t="s">
        <v>69</v>
      </c>
      <c r="F9315" t="s">
        <v>50</v>
      </c>
      <c r="G9315" t="s">
        <v>25</v>
      </c>
      <c r="H9315" t="s">
        <v>88</v>
      </c>
      <c r="I9315" t="s">
        <v>93</v>
      </c>
      <c r="J9315" t="s">
        <v>13</v>
      </c>
      <c r="K9315" t="s">
        <v>2978</v>
      </c>
      <c r="L9315" t="s">
        <v>92</v>
      </c>
      <c r="N9315" t="str">
        <f>IF(ISBLANK(Sales[[#This Row],[return]]),"No",Sales[[#This Row],[return]])</f>
        <v>No</v>
      </c>
      <c r="O9315" s="2">
        <v>43165</v>
      </c>
      <c r="P9315" s="8" t="str">
        <f>TEXT(DAY(Sales[[#This Row],[OrderDate]]),"ddd")</f>
        <v>Fri</v>
      </c>
      <c r="Q9315" s="8" t="str">
        <f>TEXT(MONTH(Sales[[#This Row],[ShipDate]])*29,"mmm")</f>
        <v>Mar</v>
      </c>
      <c r="R9315">
        <v>269</v>
      </c>
      <c r="S9315" t="s">
        <v>2075</v>
      </c>
      <c r="T9315" t="s">
        <v>90</v>
      </c>
      <c r="U9315">
        <v>19120</v>
      </c>
      <c r="V9315" s="1">
        <v>0.7</v>
      </c>
      <c r="W9315">
        <v>-1</v>
      </c>
      <c r="X9315">
        <v>1</v>
      </c>
      <c r="Y9315">
        <v>2</v>
      </c>
      <c r="AD9315"/>
    </row>
    <row r="9316" spans="1:30" x14ac:dyDescent="0.25">
      <c r="A9316" t="s">
        <v>40</v>
      </c>
      <c r="B9316" s="2">
        <v>43169</v>
      </c>
      <c r="C9316" s="35">
        <f>YEAR(Sales[[#This Row],[ShipDate]])</f>
        <v>2018</v>
      </c>
      <c r="D9316" t="s">
        <v>36</v>
      </c>
      <c r="E9316" t="s">
        <v>69</v>
      </c>
      <c r="F9316" t="s">
        <v>48</v>
      </c>
      <c r="G9316" t="s">
        <v>46</v>
      </c>
      <c r="H9316" t="s">
        <v>88</v>
      </c>
      <c r="I9316" t="s">
        <v>93</v>
      </c>
      <c r="J9316" t="s">
        <v>13</v>
      </c>
      <c r="K9316" t="s">
        <v>2978</v>
      </c>
      <c r="L9316" t="s">
        <v>92</v>
      </c>
      <c r="N9316" t="str">
        <f>IF(ISBLANK(Sales[[#This Row],[return]]),"No",Sales[[#This Row],[return]])</f>
        <v>No</v>
      </c>
      <c r="O9316" s="2">
        <v>43165</v>
      </c>
      <c r="P9316" s="8" t="str">
        <f>TEXT(DAY(Sales[[#This Row],[OrderDate]]),"ddd")</f>
        <v>Fri</v>
      </c>
      <c r="Q9316" s="8" t="str">
        <f>TEXT(MONTH(Sales[[#This Row],[ShipDate]])*29,"mmm")</f>
        <v>Mar</v>
      </c>
      <c r="R9316">
        <v>1653</v>
      </c>
      <c r="S9316" t="s">
        <v>2439</v>
      </c>
      <c r="T9316" t="s">
        <v>90</v>
      </c>
      <c r="U9316">
        <v>19120</v>
      </c>
      <c r="V9316" s="1">
        <v>0.4</v>
      </c>
      <c r="W9316">
        <v>-72</v>
      </c>
      <c r="X9316">
        <v>2</v>
      </c>
      <c r="Y9316">
        <v>432</v>
      </c>
      <c r="AD9316"/>
    </row>
    <row r="9317" spans="1:30" x14ac:dyDescent="0.25">
      <c r="A9317" t="s">
        <v>40</v>
      </c>
      <c r="B9317" s="2">
        <v>43169</v>
      </c>
      <c r="C9317" s="35">
        <f>YEAR(Sales[[#This Row],[ShipDate]])</f>
        <v>2018</v>
      </c>
      <c r="D9317" t="s">
        <v>36</v>
      </c>
      <c r="E9317" t="s">
        <v>69</v>
      </c>
      <c r="F9317" t="s">
        <v>48</v>
      </c>
      <c r="G9317" t="s">
        <v>46</v>
      </c>
      <c r="H9317" t="s">
        <v>88</v>
      </c>
      <c r="I9317" t="s">
        <v>93</v>
      </c>
      <c r="J9317" t="s">
        <v>13</v>
      </c>
      <c r="K9317" t="s">
        <v>2978</v>
      </c>
      <c r="L9317" t="s">
        <v>92</v>
      </c>
      <c r="N9317" t="str">
        <f>IF(ISBLANK(Sales[[#This Row],[return]]),"No",Sales[[#This Row],[return]])</f>
        <v>No</v>
      </c>
      <c r="O9317" s="2">
        <v>43165</v>
      </c>
      <c r="P9317" s="8" t="str">
        <f>TEXT(DAY(Sales[[#This Row],[OrderDate]]),"ddd")</f>
        <v>Fri</v>
      </c>
      <c r="Q9317" s="8" t="str">
        <f>TEXT(MONTH(Sales[[#This Row],[ShipDate]])*29,"mmm")</f>
        <v>Mar</v>
      </c>
      <c r="R9317">
        <v>778</v>
      </c>
      <c r="S9317" t="s">
        <v>933</v>
      </c>
      <c r="T9317" t="s">
        <v>90</v>
      </c>
      <c r="U9317">
        <v>19120</v>
      </c>
      <c r="V9317" s="1">
        <v>0.4</v>
      </c>
      <c r="W9317">
        <v>-13</v>
      </c>
      <c r="X9317">
        <v>3</v>
      </c>
      <c r="Y9317">
        <v>68</v>
      </c>
      <c r="AD9317"/>
    </row>
    <row r="9318" spans="1:30" x14ac:dyDescent="0.25">
      <c r="A9318" t="s">
        <v>24</v>
      </c>
      <c r="B9318" s="2">
        <v>43129</v>
      </c>
      <c r="C9318" s="35">
        <f>YEAR(Sales[[#This Row],[ShipDate]])</f>
        <v>2018</v>
      </c>
      <c r="D9318" t="s">
        <v>36</v>
      </c>
      <c r="E9318" t="s">
        <v>18</v>
      </c>
      <c r="F9318" t="s">
        <v>50</v>
      </c>
      <c r="G9318" t="s">
        <v>25</v>
      </c>
      <c r="H9318" t="s">
        <v>146</v>
      </c>
      <c r="I9318" t="s">
        <v>149</v>
      </c>
      <c r="J9318" t="s">
        <v>13</v>
      </c>
      <c r="K9318" t="s">
        <v>1507</v>
      </c>
      <c r="L9318" t="s">
        <v>92</v>
      </c>
      <c r="N9318" t="str">
        <f>IF(ISBLANK(Sales[[#This Row],[return]]),"No",Sales[[#This Row],[return]])</f>
        <v>No</v>
      </c>
      <c r="O9318" s="2">
        <v>43122</v>
      </c>
      <c r="P9318" s="8" t="str">
        <f>TEXT(DAY(Sales[[#This Row],[OrderDate]]),"ddd")</f>
        <v>Sun</v>
      </c>
      <c r="Q9318" s="8" t="str">
        <f>TEXT(MONTH(Sales[[#This Row],[ShipDate]])*29,"mmm")</f>
        <v>Jan</v>
      </c>
      <c r="R9318">
        <v>1637</v>
      </c>
      <c r="S9318" t="s">
        <v>1834</v>
      </c>
      <c r="T9318" t="s">
        <v>90</v>
      </c>
      <c r="U9318">
        <v>10009</v>
      </c>
      <c r="V9318" s="1">
        <v>0.2</v>
      </c>
      <c r="W9318">
        <v>9</v>
      </c>
      <c r="X9318">
        <v>4</v>
      </c>
      <c r="Y9318">
        <v>26</v>
      </c>
      <c r="AD9318"/>
    </row>
    <row r="9319" spans="1:30" x14ac:dyDescent="0.25">
      <c r="A9319" t="s">
        <v>10</v>
      </c>
      <c r="B9319" s="2">
        <v>43371</v>
      </c>
      <c r="C9319" s="35">
        <f>YEAR(Sales[[#This Row],[ShipDate]])</f>
        <v>2018</v>
      </c>
      <c r="D9319" t="s">
        <v>36</v>
      </c>
      <c r="E9319" t="s">
        <v>69</v>
      </c>
      <c r="F9319" t="s">
        <v>43</v>
      </c>
      <c r="G9319" t="s">
        <v>11</v>
      </c>
      <c r="H9319" t="s">
        <v>684</v>
      </c>
      <c r="I9319" t="s">
        <v>20</v>
      </c>
      <c r="J9319" t="s">
        <v>13</v>
      </c>
      <c r="K9319" t="s">
        <v>2987</v>
      </c>
      <c r="L9319" t="s">
        <v>17</v>
      </c>
      <c r="N9319" t="str">
        <f>IF(ISBLANK(Sales[[#This Row],[return]]),"No",Sales[[#This Row],[return]])</f>
        <v>No</v>
      </c>
      <c r="O9319" s="2">
        <v>43365</v>
      </c>
      <c r="P9319" s="8" t="str">
        <f>TEXT(DAY(Sales[[#This Row],[OrderDate]]),"ddd")</f>
        <v>Sun</v>
      </c>
      <c r="Q9319" s="8" t="str">
        <f>TEXT(MONTH(Sales[[#This Row],[ShipDate]])*29,"mmm")</f>
        <v>Sep</v>
      </c>
      <c r="R9319">
        <v>678</v>
      </c>
      <c r="S9319" t="s">
        <v>1325</v>
      </c>
      <c r="T9319" t="s">
        <v>15</v>
      </c>
      <c r="U9319">
        <v>40214</v>
      </c>
      <c r="V9319" s="1">
        <v>0</v>
      </c>
      <c r="W9319">
        <v>6</v>
      </c>
      <c r="X9319">
        <v>2</v>
      </c>
      <c r="Y9319">
        <v>13</v>
      </c>
      <c r="AD9319"/>
    </row>
    <row r="9320" spans="1:30" x14ac:dyDescent="0.25">
      <c r="A9320" t="s">
        <v>10</v>
      </c>
      <c r="B9320" s="2">
        <v>43435</v>
      </c>
      <c r="C9320" s="35">
        <f>YEAR(Sales[[#This Row],[ShipDate]])</f>
        <v>2018</v>
      </c>
      <c r="D9320" t="s">
        <v>607</v>
      </c>
      <c r="E9320" t="s">
        <v>69</v>
      </c>
      <c r="F9320" t="s">
        <v>43</v>
      </c>
      <c r="G9320" t="s">
        <v>11</v>
      </c>
      <c r="H9320" t="s">
        <v>1589</v>
      </c>
      <c r="I9320" t="s">
        <v>32</v>
      </c>
      <c r="J9320" t="s">
        <v>13</v>
      </c>
      <c r="K9320" t="s">
        <v>2914</v>
      </c>
      <c r="L9320" t="s">
        <v>30</v>
      </c>
      <c r="N9320" t="str">
        <f>IF(ISBLANK(Sales[[#This Row],[return]]),"No",Sales[[#This Row],[return]])</f>
        <v>No</v>
      </c>
      <c r="O9320" s="2">
        <v>43435</v>
      </c>
      <c r="P9320" s="8" t="str">
        <f>TEXT(DAY(Sales[[#This Row],[OrderDate]]),"ddd")</f>
        <v>Sun</v>
      </c>
      <c r="Q9320" s="8" t="str">
        <f>TEXT(MONTH(Sales[[#This Row],[ShipDate]])*29,"mmm")</f>
        <v>Dec</v>
      </c>
      <c r="R9320">
        <v>1540</v>
      </c>
      <c r="S9320" t="s">
        <v>833</v>
      </c>
      <c r="T9320" t="s">
        <v>28</v>
      </c>
      <c r="U9320">
        <v>93030</v>
      </c>
      <c r="V9320" s="1">
        <v>0</v>
      </c>
      <c r="W9320">
        <v>2</v>
      </c>
      <c r="X9320">
        <v>2</v>
      </c>
      <c r="Y9320">
        <v>32</v>
      </c>
      <c r="AD9320"/>
    </row>
    <row r="9321" spans="1:30" x14ac:dyDescent="0.25">
      <c r="A9321" t="s">
        <v>10</v>
      </c>
      <c r="B9321" s="2">
        <v>43435</v>
      </c>
      <c r="C9321" s="35">
        <f>YEAR(Sales[[#This Row],[ShipDate]])</f>
        <v>2018</v>
      </c>
      <c r="D9321" t="s">
        <v>607</v>
      </c>
      <c r="E9321" t="s">
        <v>69</v>
      </c>
      <c r="F9321" t="s">
        <v>59</v>
      </c>
      <c r="G9321" t="s">
        <v>25</v>
      </c>
      <c r="H9321" t="s">
        <v>1589</v>
      </c>
      <c r="I9321" t="s">
        <v>32</v>
      </c>
      <c r="J9321" t="s">
        <v>13</v>
      </c>
      <c r="K9321" t="s">
        <v>2914</v>
      </c>
      <c r="L9321" t="s">
        <v>30</v>
      </c>
      <c r="N9321" t="str">
        <f>IF(ISBLANK(Sales[[#This Row],[return]]),"No",Sales[[#This Row],[return]])</f>
        <v>No</v>
      </c>
      <c r="O9321" s="2">
        <v>43435</v>
      </c>
      <c r="P9321" s="8" t="str">
        <f>TEXT(DAY(Sales[[#This Row],[OrderDate]]),"ddd")</f>
        <v>Sun</v>
      </c>
      <c r="Q9321" s="8" t="str">
        <f>TEXT(MONTH(Sales[[#This Row],[ShipDate]])*29,"mmm")</f>
        <v>Dec</v>
      </c>
      <c r="R9321">
        <v>1676</v>
      </c>
      <c r="S9321" t="s">
        <v>1702</v>
      </c>
      <c r="T9321" t="s">
        <v>28</v>
      </c>
      <c r="U9321">
        <v>93030</v>
      </c>
      <c r="V9321" s="1">
        <v>0</v>
      </c>
      <c r="W9321">
        <v>23</v>
      </c>
      <c r="X9321">
        <v>1</v>
      </c>
      <c r="Y9321">
        <v>48</v>
      </c>
      <c r="AD9321"/>
    </row>
    <row r="9322" spans="1:30" x14ac:dyDescent="0.25">
      <c r="A9322" t="s">
        <v>10</v>
      </c>
      <c r="B9322" s="2">
        <v>43435</v>
      </c>
      <c r="C9322" s="35">
        <f>YEAR(Sales[[#This Row],[ShipDate]])</f>
        <v>2018</v>
      </c>
      <c r="D9322" t="s">
        <v>607</v>
      </c>
      <c r="E9322" t="s">
        <v>69</v>
      </c>
      <c r="F9322" t="s">
        <v>104</v>
      </c>
      <c r="G9322" t="s">
        <v>25</v>
      </c>
      <c r="H9322" t="s">
        <v>1589</v>
      </c>
      <c r="I9322" t="s">
        <v>32</v>
      </c>
      <c r="J9322" t="s">
        <v>13</v>
      </c>
      <c r="K9322" t="s">
        <v>2914</v>
      </c>
      <c r="L9322" t="s">
        <v>30</v>
      </c>
      <c r="N9322" t="str">
        <f>IF(ISBLANK(Sales[[#This Row],[return]]),"No",Sales[[#This Row],[return]])</f>
        <v>No</v>
      </c>
      <c r="O9322" s="2">
        <v>43435</v>
      </c>
      <c r="P9322" s="8" t="str">
        <f>TEXT(DAY(Sales[[#This Row],[OrderDate]]),"ddd")</f>
        <v>Sun</v>
      </c>
      <c r="Q9322" s="8" t="str">
        <f>TEXT(MONTH(Sales[[#This Row],[ShipDate]])*29,"mmm")</f>
        <v>Dec</v>
      </c>
      <c r="R9322">
        <v>4</v>
      </c>
      <c r="S9322" t="s">
        <v>3172</v>
      </c>
      <c r="T9322" t="s">
        <v>28</v>
      </c>
      <c r="U9322">
        <v>93030</v>
      </c>
      <c r="V9322" s="1">
        <v>0</v>
      </c>
      <c r="W9322">
        <v>11</v>
      </c>
      <c r="X9322">
        <v>3</v>
      </c>
      <c r="Y9322">
        <v>23</v>
      </c>
      <c r="AD9322"/>
    </row>
    <row r="9323" spans="1:30" x14ac:dyDescent="0.25">
      <c r="A9323" t="s">
        <v>10</v>
      </c>
      <c r="B9323" s="2">
        <v>43435</v>
      </c>
      <c r="C9323" s="35">
        <f>YEAR(Sales[[#This Row],[ShipDate]])</f>
        <v>2018</v>
      </c>
      <c r="D9323" t="s">
        <v>607</v>
      </c>
      <c r="E9323" t="s">
        <v>69</v>
      </c>
      <c r="F9323" t="s">
        <v>39</v>
      </c>
      <c r="G9323" t="s">
        <v>25</v>
      </c>
      <c r="H9323" t="s">
        <v>1589</v>
      </c>
      <c r="I9323" t="s">
        <v>32</v>
      </c>
      <c r="J9323" t="s">
        <v>13</v>
      </c>
      <c r="K9323" t="s">
        <v>2914</v>
      </c>
      <c r="L9323" t="s">
        <v>30</v>
      </c>
      <c r="N9323" t="str">
        <f>IF(ISBLANK(Sales[[#This Row],[return]]),"No",Sales[[#This Row],[return]])</f>
        <v>No</v>
      </c>
      <c r="O9323" s="2">
        <v>43435</v>
      </c>
      <c r="P9323" s="8" t="str">
        <f>TEXT(DAY(Sales[[#This Row],[OrderDate]]),"ddd")</f>
        <v>Sun</v>
      </c>
      <c r="Q9323" s="8" t="str">
        <f>TEXT(MONTH(Sales[[#This Row],[ShipDate]])*29,"mmm")</f>
        <v>Dec</v>
      </c>
      <c r="R9323">
        <v>1433</v>
      </c>
      <c r="S9323" t="s">
        <v>3019</v>
      </c>
      <c r="T9323" t="s">
        <v>28</v>
      </c>
      <c r="U9323">
        <v>93030</v>
      </c>
      <c r="V9323" s="1">
        <v>0</v>
      </c>
      <c r="W9323">
        <v>223</v>
      </c>
      <c r="X9323">
        <v>3</v>
      </c>
      <c r="Y9323">
        <v>1113</v>
      </c>
      <c r="AD9323"/>
    </row>
    <row r="9324" spans="1:30" x14ac:dyDescent="0.25">
      <c r="A9324" t="s">
        <v>10</v>
      </c>
      <c r="B9324" s="2">
        <v>43263</v>
      </c>
      <c r="C9324" s="35">
        <f>YEAR(Sales[[#This Row],[ShipDate]])</f>
        <v>2018</v>
      </c>
      <c r="D9324" t="s">
        <v>36</v>
      </c>
      <c r="E9324" t="s">
        <v>69</v>
      </c>
      <c r="F9324" t="s">
        <v>59</v>
      </c>
      <c r="G9324" t="s">
        <v>25</v>
      </c>
      <c r="H9324" t="s">
        <v>26</v>
      </c>
      <c r="I9324" t="s">
        <v>32</v>
      </c>
      <c r="J9324" t="s">
        <v>13</v>
      </c>
      <c r="K9324" t="s">
        <v>702</v>
      </c>
      <c r="L9324" t="s">
        <v>30</v>
      </c>
      <c r="N9324" t="str">
        <f>IF(ISBLANK(Sales[[#This Row],[return]]),"No",Sales[[#This Row],[return]])</f>
        <v>No</v>
      </c>
      <c r="O9324" s="2">
        <v>43257</v>
      </c>
      <c r="P9324" s="8" t="str">
        <f>TEXT(DAY(Sales[[#This Row],[OrderDate]]),"ddd")</f>
        <v>Fri</v>
      </c>
      <c r="Q9324" s="8" t="str">
        <f>TEXT(MONTH(Sales[[#This Row],[ShipDate]])*29,"mmm")</f>
        <v>Jun</v>
      </c>
      <c r="R9324">
        <v>1840</v>
      </c>
      <c r="S9324" t="s">
        <v>3043</v>
      </c>
      <c r="T9324" t="s">
        <v>28</v>
      </c>
      <c r="U9324">
        <v>90036</v>
      </c>
      <c r="V9324" s="1">
        <v>0</v>
      </c>
      <c r="W9324">
        <v>47</v>
      </c>
      <c r="X9324">
        <v>5</v>
      </c>
      <c r="Y9324">
        <v>100</v>
      </c>
      <c r="AD9324"/>
    </row>
    <row r="9325" spans="1:30" x14ac:dyDescent="0.25">
      <c r="A9325" t="s">
        <v>10</v>
      </c>
      <c r="B9325" s="2">
        <v>43263</v>
      </c>
      <c r="C9325" s="35">
        <f>YEAR(Sales[[#This Row],[ShipDate]])</f>
        <v>2018</v>
      </c>
      <c r="D9325" t="s">
        <v>36</v>
      </c>
      <c r="E9325" t="s">
        <v>69</v>
      </c>
      <c r="F9325" t="s">
        <v>33</v>
      </c>
      <c r="G9325" t="s">
        <v>25</v>
      </c>
      <c r="H9325" t="s">
        <v>26</v>
      </c>
      <c r="I9325" t="s">
        <v>32</v>
      </c>
      <c r="J9325" t="s">
        <v>13</v>
      </c>
      <c r="K9325" t="s">
        <v>702</v>
      </c>
      <c r="L9325" t="s">
        <v>30</v>
      </c>
      <c r="N9325" t="str">
        <f>IF(ISBLANK(Sales[[#This Row],[return]]),"No",Sales[[#This Row],[return]])</f>
        <v>No</v>
      </c>
      <c r="O9325" s="2">
        <v>43257</v>
      </c>
      <c r="P9325" s="8" t="str">
        <f>TEXT(DAY(Sales[[#This Row],[OrderDate]]),"ddd")</f>
        <v>Fri</v>
      </c>
      <c r="Q9325" s="8" t="str">
        <f>TEXT(MONTH(Sales[[#This Row],[ShipDate]])*29,"mmm")</f>
        <v>Jun</v>
      </c>
      <c r="R9325">
        <v>196</v>
      </c>
      <c r="S9325" t="s">
        <v>2211</v>
      </c>
      <c r="T9325" t="s">
        <v>28</v>
      </c>
      <c r="U9325">
        <v>90036</v>
      </c>
      <c r="V9325" s="1">
        <v>0</v>
      </c>
      <c r="W9325">
        <v>11</v>
      </c>
      <c r="X9325">
        <v>7</v>
      </c>
      <c r="Y9325">
        <v>22</v>
      </c>
      <c r="AD9325"/>
    </row>
    <row r="9326" spans="1:30" x14ac:dyDescent="0.25">
      <c r="A9326" t="s">
        <v>10</v>
      </c>
      <c r="B9326" s="2">
        <v>43362</v>
      </c>
      <c r="C9326" s="35">
        <f>YEAR(Sales[[#This Row],[ShipDate]])</f>
        <v>2018</v>
      </c>
      <c r="D9326" t="s">
        <v>607</v>
      </c>
      <c r="E9326" t="s">
        <v>69</v>
      </c>
      <c r="F9326" t="s">
        <v>23</v>
      </c>
      <c r="G9326" t="s">
        <v>11</v>
      </c>
      <c r="H9326" t="s">
        <v>230</v>
      </c>
      <c r="I9326" t="s">
        <v>120</v>
      </c>
      <c r="J9326" t="s">
        <v>13</v>
      </c>
      <c r="K9326" t="s">
        <v>979</v>
      </c>
      <c r="L9326" t="s">
        <v>68</v>
      </c>
      <c r="N9326" t="str">
        <f>IF(ISBLANK(Sales[[#This Row],[return]]),"No",Sales[[#This Row],[return]])</f>
        <v>No</v>
      </c>
      <c r="O9326" s="2">
        <v>43362</v>
      </c>
      <c r="P9326" s="8" t="str">
        <f>TEXT(DAY(Sales[[#This Row],[OrderDate]]),"ddd")</f>
        <v>Thu</v>
      </c>
      <c r="Q9326" s="8" t="str">
        <f>TEXT(MONTH(Sales[[#This Row],[ShipDate]])*29,"mmm")</f>
        <v>Sep</v>
      </c>
      <c r="R9326">
        <v>770</v>
      </c>
      <c r="S9326" t="s">
        <v>794</v>
      </c>
      <c r="T9326" t="s">
        <v>66</v>
      </c>
      <c r="U9326">
        <v>60505</v>
      </c>
      <c r="V9326" s="1">
        <v>0.3</v>
      </c>
      <c r="W9326">
        <v>-50</v>
      </c>
      <c r="X9326">
        <v>2</v>
      </c>
      <c r="Y9326">
        <v>701</v>
      </c>
      <c r="AD9326"/>
    </row>
    <row r="9327" spans="1:30" x14ac:dyDescent="0.25">
      <c r="A9327" t="s">
        <v>10</v>
      </c>
      <c r="B9327" s="2">
        <v>43362</v>
      </c>
      <c r="C9327" s="35">
        <f>YEAR(Sales[[#This Row],[ShipDate]])</f>
        <v>2018</v>
      </c>
      <c r="D9327" t="s">
        <v>607</v>
      </c>
      <c r="E9327" t="s">
        <v>69</v>
      </c>
      <c r="F9327" t="s">
        <v>50</v>
      </c>
      <c r="G9327" t="s">
        <v>25</v>
      </c>
      <c r="H9327" t="s">
        <v>230</v>
      </c>
      <c r="I9327" t="s">
        <v>120</v>
      </c>
      <c r="J9327" t="s">
        <v>13</v>
      </c>
      <c r="K9327" t="s">
        <v>979</v>
      </c>
      <c r="L9327" t="s">
        <v>68</v>
      </c>
      <c r="N9327" t="str">
        <f>IF(ISBLANK(Sales[[#This Row],[return]]),"No",Sales[[#This Row],[return]])</f>
        <v>No</v>
      </c>
      <c r="O9327" s="2">
        <v>43362</v>
      </c>
      <c r="P9327" s="8" t="str">
        <f>TEXT(DAY(Sales[[#This Row],[OrderDate]]),"ddd")</f>
        <v>Thu</v>
      </c>
      <c r="Q9327" s="8" t="str">
        <f>TEXT(MONTH(Sales[[#This Row],[ShipDate]])*29,"mmm")</f>
        <v>Sep</v>
      </c>
      <c r="R9327">
        <v>236</v>
      </c>
      <c r="S9327" t="s">
        <v>176</v>
      </c>
      <c r="T9327" t="s">
        <v>66</v>
      </c>
      <c r="U9327">
        <v>60505</v>
      </c>
      <c r="V9327" s="1">
        <v>0.8</v>
      </c>
      <c r="W9327">
        <v>-3</v>
      </c>
      <c r="X9327">
        <v>2</v>
      </c>
      <c r="Y9327">
        <v>2</v>
      </c>
      <c r="AD9327"/>
    </row>
    <row r="9328" spans="1:30" x14ac:dyDescent="0.25">
      <c r="A9328" t="s">
        <v>10</v>
      </c>
      <c r="B9328" s="2">
        <v>43325</v>
      </c>
      <c r="C9328" s="35">
        <f>YEAR(Sales[[#This Row],[ShipDate]])</f>
        <v>2018</v>
      </c>
      <c r="D9328" t="s">
        <v>607</v>
      </c>
      <c r="E9328" t="s">
        <v>18</v>
      </c>
      <c r="F9328" t="s">
        <v>52</v>
      </c>
      <c r="G9328" t="s">
        <v>25</v>
      </c>
      <c r="H9328" t="s">
        <v>1881</v>
      </c>
      <c r="I9328" t="s">
        <v>365</v>
      </c>
      <c r="J9328" t="s">
        <v>13</v>
      </c>
      <c r="K9328" t="s">
        <v>1517</v>
      </c>
      <c r="L9328" t="s">
        <v>17</v>
      </c>
      <c r="N9328" t="str">
        <f>IF(ISBLANK(Sales[[#This Row],[return]]),"No",Sales[[#This Row],[return]])</f>
        <v>No</v>
      </c>
      <c r="O9328" s="2">
        <v>43325</v>
      </c>
      <c r="P9328" s="8" t="str">
        <f>TEXT(DAY(Sales[[#This Row],[OrderDate]]),"ddd")</f>
        <v>Fri</v>
      </c>
      <c r="Q9328" s="8" t="str">
        <f>TEXT(MONTH(Sales[[#This Row],[ShipDate]])*29,"mmm")</f>
        <v>Aug</v>
      </c>
      <c r="R9328">
        <v>1502</v>
      </c>
      <c r="S9328" t="s">
        <v>665</v>
      </c>
      <c r="T9328" t="s">
        <v>15</v>
      </c>
      <c r="U9328">
        <v>70065</v>
      </c>
      <c r="V9328" s="1">
        <v>0</v>
      </c>
      <c r="W9328">
        <v>5</v>
      </c>
      <c r="X9328">
        <v>2</v>
      </c>
      <c r="Y9328">
        <v>17</v>
      </c>
      <c r="AD9328"/>
    </row>
    <row r="9329" spans="1:30" x14ac:dyDescent="0.25">
      <c r="A9329" t="s">
        <v>10</v>
      </c>
      <c r="B9329" s="2">
        <v>43325</v>
      </c>
      <c r="C9329" s="35">
        <f>YEAR(Sales[[#This Row],[ShipDate]])</f>
        <v>2018</v>
      </c>
      <c r="D9329" t="s">
        <v>607</v>
      </c>
      <c r="E9329" t="s">
        <v>18</v>
      </c>
      <c r="F9329" t="s">
        <v>99</v>
      </c>
      <c r="G9329" t="s">
        <v>46</v>
      </c>
      <c r="H9329" t="s">
        <v>1881</v>
      </c>
      <c r="I9329" t="s">
        <v>365</v>
      </c>
      <c r="J9329" t="s">
        <v>13</v>
      </c>
      <c r="K9329" t="s">
        <v>1517</v>
      </c>
      <c r="L9329" t="s">
        <v>17</v>
      </c>
      <c r="N9329" t="str">
        <f>IF(ISBLANK(Sales[[#This Row],[return]]),"No",Sales[[#This Row],[return]])</f>
        <v>No</v>
      </c>
      <c r="O9329" s="2">
        <v>43325</v>
      </c>
      <c r="P9329" s="8" t="str">
        <f>TEXT(DAY(Sales[[#This Row],[OrderDate]]),"ddd")</f>
        <v>Fri</v>
      </c>
      <c r="Q9329" s="8" t="str">
        <f>TEXT(MONTH(Sales[[#This Row],[ShipDate]])*29,"mmm")</f>
        <v>Aug</v>
      </c>
      <c r="R9329">
        <v>1469</v>
      </c>
      <c r="S9329" t="s">
        <v>659</v>
      </c>
      <c r="T9329" t="s">
        <v>15</v>
      </c>
      <c r="U9329">
        <v>70065</v>
      </c>
      <c r="V9329" s="1">
        <v>0</v>
      </c>
      <c r="W9329">
        <v>15</v>
      </c>
      <c r="X9329">
        <v>2</v>
      </c>
      <c r="Y9329">
        <v>72</v>
      </c>
      <c r="AD9329"/>
    </row>
    <row r="9330" spans="1:30" x14ac:dyDescent="0.25">
      <c r="A9330" t="s">
        <v>40</v>
      </c>
      <c r="B9330" s="2">
        <v>43183</v>
      </c>
      <c r="C9330" s="35">
        <f>YEAR(Sales[[#This Row],[ShipDate]])</f>
        <v>2018</v>
      </c>
      <c r="D9330" t="s">
        <v>36</v>
      </c>
      <c r="E9330" t="s">
        <v>18</v>
      </c>
      <c r="F9330" t="s">
        <v>48</v>
      </c>
      <c r="G9330" t="s">
        <v>46</v>
      </c>
      <c r="H9330" t="s">
        <v>899</v>
      </c>
      <c r="I9330" t="s">
        <v>216</v>
      </c>
      <c r="J9330" t="s">
        <v>13</v>
      </c>
      <c r="K9330" t="s">
        <v>900</v>
      </c>
      <c r="L9330" t="s">
        <v>30</v>
      </c>
      <c r="M9330" t="s">
        <v>82</v>
      </c>
      <c r="N9330" t="str">
        <f>IF(ISBLANK(Sales[[#This Row],[return]]),"No",Sales[[#This Row],[return]])</f>
        <v>Yes</v>
      </c>
      <c r="O9330" s="2">
        <v>43179</v>
      </c>
      <c r="P9330" s="8" t="str">
        <f>TEXT(DAY(Sales[[#This Row],[OrderDate]]),"ddd")</f>
        <v>Fri</v>
      </c>
      <c r="Q9330" s="8" t="str">
        <f>TEXT(MONTH(Sales[[#This Row],[ShipDate]])*29,"mmm")</f>
        <v>Mar</v>
      </c>
      <c r="R9330">
        <v>893</v>
      </c>
      <c r="S9330" t="s">
        <v>901</v>
      </c>
      <c r="T9330" t="s">
        <v>28</v>
      </c>
      <c r="U9330">
        <v>97301</v>
      </c>
      <c r="V9330" s="1">
        <v>0.2</v>
      </c>
      <c r="W9330">
        <v>-20</v>
      </c>
      <c r="X9330">
        <v>2</v>
      </c>
      <c r="Y9330">
        <v>85</v>
      </c>
      <c r="AD9330"/>
    </row>
    <row r="9331" spans="1:30" x14ac:dyDescent="0.25">
      <c r="A9331" t="s">
        <v>40</v>
      </c>
      <c r="B9331" s="2">
        <v>43183</v>
      </c>
      <c r="C9331" s="35">
        <f>YEAR(Sales[[#This Row],[ShipDate]])</f>
        <v>2018</v>
      </c>
      <c r="D9331" t="s">
        <v>36</v>
      </c>
      <c r="E9331" t="s">
        <v>18</v>
      </c>
      <c r="F9331" t="s">
        <v>59</v>
      </c>
      <c r="G9331" t="s">
        <v>25</v>
      </c>
      <c r="H9331" t="s">
        <v>899</v>
      </c>
      <c r="I9331" t="s">
        <v>216</v>
      </c>
      <c r="J9331" t="s">
        <v>13</v>
      </c>
      <c r="K9331" t="s">
        <v>900</v>
      </c>
      <c r="L9331" t="s">
        <v>30</v>
      </c>
      <c r="M9331" t="s">
        <v>82</v>
      </c>
      <c r="N9331" t="str">
        <f>IF(ISBLANK(Sales[[#This Row],[return]]),"No",Sales[[#This Row],[return]])</f>
        <v>Yes</v>
      </c>
      <c r="O9331" s="2">
        <v>43179</v>
      </c>
      <c r="P9331" s="8" t="str">
        <f>TEXT(DAY(Sales[[#This Row],[OrderDate]]),"ddd")</f>
        <v>Fri</v>
      </c>
      <c r="Q9331" s="8" t="str">
        <f>TEXT(MONTH(Sales[[#This Row],[ShipDate]])*29,"mmm")</f>
        <v>Mar</v>
      </c>
      <c r="R9331">
        <v>1830</v>
      </c>
      <c r="S9331" t="s">
        <v>902</v>
      </c>
      <c r="T9331" t="s">
        <v>28</v>
      </c>
      <c r="U9331">
        <v>97301</v>
      </c>
      <c r="V9331" s="1">
        <v>0.2</v>
      </c>
      <c r="W9331">
        <v>7</v>
      </c>
      <c r="X9331">
        <v>4</v>
      </c>
      <c r="Y9331">
        <v>21</v>
      </c>
      <c r="AD9331"/>
    </row>
    <row r="9332" spans="1:30" x14ac:dyDescent="0.25">
      <c r="A9332" t="s">
        <v>40</v>
      </c>
      <c r="B9332" s="2">
        <v>43183</v>
      </c>
      <c r="C9332" s="35">
        <f>YEAR(Sales[[#This Row],[ShipDate]])</f>
        <v>2018</v>
      </c>
      <c r="D9332" t="s">
        <v>36</v>
      </c>
      <c r="E9332" t="s">
        <v>18</v>
      </c>
      <c r="F9332" t="s">
        <v>50</v>
      </c>
      <c r="G9332" t="s">
        <v>25</v>
      </c>
      <c r="H9332" t="s">
        <v>899</v>
      </c>
      <c r="I9332" t="s">
        <v>216</v>
      </c>
      <c r="J9332" t="s">
        <v>13</v>
      </c>
      <c r="K9332" t="s">
        <v>900</v>
      </c>
      <c r="L9332" t="s">
        <v>30</v>
      </c>
      <c r="M9332" t="s">
        <v>82</v>
      </c>
      <c r="N9332" t="str">
        <f>IF(ISBLANK(Sales[[#This Row],[return]]),"No",Sales[[#This Row],[return]])</f>
        <v>Yes</v>
      </c>
      <c r="O9332" s="2">
        <v>43179</v>
      </c>
      <c r="P9332" s="8" t="str">
        <f>TEXT(DAY(Sales[[#This Row],[OrderDate]]),"ddd")</f>
        <v>Fri</v>
      </c>
      <c r="Q9332" s="8" t="str">
        <f>TEXT(MONTH(Sales[[#This Row],[ShipDate]])*29,"mmm")</f>
        <v>Mar</v>
      </c>
      <c r="R9332">
        <v>449</v>
      </c>
      <c r="S9332" t="s">
        <v>788</v>
      </c>
      <c r="T9332" t="s">
        <v>28</v>
      </c>
      <c r="U9332">
        <v>97301</v>
      </c>
      <c r="V9332" s="1">
        <v>0.7</v>
      </c>
      <c r="W9332">
        <v>-13</v>
      </c>
      <c r="X9332">
        <v>3</v>
      </c>
      <c r="Y9332">
        <v>17</v>
      </c>
      <c r="AD9332"/>
    </row>
    <row r="9333" spans="1:30" x14ac:dyDescent="0.25">
      <c r="A9333" t="s">
        <v>40</v>
      </c>
      <c r="B9333" s="2">
        <v>43183</v>
      </c>
      <c r="C9333" s="35">
        <f>YEAR(Sales[[#This Row],[ShipDate]])</f>
        <v>2018</v>
      </c>
      <c r="D9333" t="s">
        <v>36</v>
      </c>
      <c r="E9333" t="s">
        <v>18</v>
      </c>
      <c r="F9333" t="s">
        <v>59</v>
      </c>
      <c r="G9333" t="s">
        <v>25</v>
      </c>
      <c r="H9333" t="s">
        <v>899</v>
      </c>
      <c r="I9333" t="s">
        <v>216</v>
      </c>
      <c r="J9333" t="s">
        <v>13</v>
      </c>
      <c r="K9333" t="s">
        <v>900</v>
      </c>
      <c r="L9333" t="s">
        <v>30</v>
      </c>
      <c r="M9333" t="s">
        <v>82</v>
      </c>
      <c r="N9333" t="str">
        <f>IF(ISBLANK(Sales[[#This Row],[return]]),"No",Sales[[#This Row],[return]])</f>
        <v>Yes</v>
      </c>
      <c r="O9333" s="2">
        <v>43179</v>
      </c>
      <c r="P9333" s="8" t="str">
        <f>TEXT(DAY(Sales[[#This Row],[OrderDate]]),"ddd")</f>
        <v>Fri</v>
      </c>
      <c r="Q9333" s="8" t="str">
        <f>TEXT(MONTH(Sales[[#This Row],[ShipDate]])*29,"mmm")</f>
        <v>Mar</v>
      </c>
      <c r="R9333">
        <v>1685</v>
      </c>
      <c r="S9333" t="s">
        <v>903</v>
      </c>
      <c r="T9333" t="s">
        <v>28</v>
      </c>
      <c r="U9333">
        <v>97301</v>
      </c>
      <c r="V9333" s="1">
        <v>0.2</v>
      </c>
      <c r="W9333">
        <v>4</v>
      </c>
      <c r="X9333">
        <v>2</v>
      </c>
      <c r="Y9333">
        <v>10</v>
      </c>
      <c r="AD9333"/>
    </row>
    <row r="9334" spans="1:30" x14ac:dyDescent="0.25">
      <c r="A9334" t="s">
        <v>40</v>
      </c>
      <c r="B9334" s="2">
        <v>43333</v>
      </c>
      <c r="C9334" s="35">
        <f>YEAR(Sales[[#This Row],[ShipDate]])</f>
        <v>2018</v>
      </c>
      <c r="D9334" t="s">
        <v>36</v>
      </c>
      <c r="E9334" t="s">
        <v>18</v>
      </c>
      <c r="F9334" t="s">
        <v>50</v>
      </c>
      <c r="G9334" t="s">
        <v>25</v>
      </c>
      <c r="H9334" t="s">
        <v>60</v>
      </c>
      <c r="I9334" t="s">
        <v>63</v>
      </c>
      <c r="J9334" t="s">
        <v>13</v>
      </c>
      <c r="K9334" t="s">
        <v>1125</v>
      </c>
      <c r="L9334" t="s">
        <v>30</v>
      </c>
      <c r="N9334" t="str">
        <f>IF(ISBLANK(Sales[[#This Row],[return]]),"No",Sales[[#This Row],[return]])</f>
        <v>No</v>
      </c>
      <c r="O9334" s="2">
        <v>43329</v>
      </c>
      <c r="P9334" s="8" t="str">
        <f>TEXT(DAY(Sales[[#This Row],[OrderDate]]),"ddd")</f>
        <v>Tue</v>
      </c>
      <c r="Q9334" s="8" t="str">
        <f>TEXT(MONTH(Sales[[#This Row],[ShipDate]])*29,"mmm")</f>
        <v>Aug</v>
      </c>
      <c r="R9334">
        <v>54</v>
      </c>
      <c r="S9334" t="s">
        <v>3229</v>
      </c>
      <c r="T9334" t="s">
        <v>28</v>
      </c>
      <c r="U9334">
        <v>98105</v>
      </c>
      <c r="V9334" s="1">
        <v>0.2</v>
      </c>
      <c r="W9334">
        <v>6</v>
      </c>
      <c r="X9334">
        <v>4</v>
      </c>
      <c r="Y9334">
        <v>16</v>
      </c>
      <c r="AD9334"/>
    </row>
    <row r="9335" spans="1:30" x14ac:dyDescent="0.25">
      <c r="A9335" t="s">
        <v>10</v>
      </c>
      <c r="B9335" s="2">
        <v>43380</v>
      </c>
      <c r="C9335" s="35">
        <f>YEAR(Sales[[#This Row],[ShipDate]])</f>
        <v>2018</v>
      </c>
      <c r="D9335" t="s">
        <v>113</v>
      </c>
      <c r="E9335" t="s">
        <v>69</v>
      </c>
      <c r="F9335" t="s">
        <v>50</v>
      </c>
      <c r="G9335" t="s">
        <v>25</v>
      </c>
      <c r="H9335" t="s">
        <v>1907</v>
      </c>
      <c r="I9335" t="s">
        <v>233</v>
      </c>
      <c r="J9335" t="s">
        <v>13</v>
      </c>
      <c r="K9335" t="s">
        <v>2914</v>
      </c>
      <c r="L9335" t="s">
        <v>30</v>
      </c>
      <c r="M9335" t="s">
        <v>82</v>
      </c>
      <c r="N9335" t="str">
        <f>IF(ISBLANK(Sales[[#This Row],[return]]),"No",Sales[[#This Row],[return]])</f>
        <v>Yes</v>
      </c>
      <c r="O9335" s="2">
        <v>43379</v>
      </c>
      <c r="P9335" s="8" t="str">
        <f>TEXT(DAY(Sales[[#This Row],[OrderDate]]),"ddd")</f>
        <v>Fri</v>
      </c>
      <c r="Q9335" s="8" t="str">
        <f>TEXT(MONTH(Sales[[#This Row],[ShipDate]])*29,"mmm")</f>
        <v>Oct</v>
      </c>
      <c r="R9335">
        <v>245</v>
      </c>
      <c r="S9335" t="s">
        <v>3258</v>
      </c>
      <c r="T9335" t="s">
        <v>28</v>
      </c>
      <c r="U9335">
        <v>81001</v>
      </c>
      <c r="V9335" s="1">
        <v>0.7</v>
      </c>
      <c r="W9335">
        <v>-9</v>
      </c>
      <c r="X9335">
        <v>4</v>
      </c>
      <c r="Y9335">
        <v>12</v>
      </c>
      <c r="AD9335"/>
    </row>
    <row r="9336" spans="1:30" x14ac:dyDescent="0.25">
      <c r="A9336" t="s">
        <v>10</v>
      </c>
      <c r="B9336" s="2">
        <v>43380</v>
      </c>
      <c r="C9336" s="35">
        <f>YEAR(Sales[[#This Row],[ShipDate]])</f>
        <v>2018</v>
      </c>
      <c r="D9336" t="s">
        <v>113</v>
      </c>
      <c r="E9336" t="s">
        <v>69</v>
      </c>
      <c r="F9336" t="s">
        <v>50</v>
      </c>
      <c r="G9336" t="s">
        <v>25</v>
      </c>
      <c r="H9336" t="s">
        <v>1907</v>
      </c>
      <c r="I9336" t="s">
        <v>233</v>
      </c>
      <c r="J9336" t="s">
        <v>13</v>
      </c>
      <c r="K9336" t="s">
        <v>2914</v>
      </c>
      <c r="L9336" t="s">
        <v>30</v>
      </c>
      <c r="M9336" t="s">
        <v>82</v>
      </c>
      <c r="N9336" t="str">
        <f>IF(ISBLANK(Sales[[#This Row],[return]]),"No",Sales[[#This Row],[return]])</f>
        <v>Yes</v>
      </c>
      <c r="O9336" s="2">
        <v>43379</v>
      </c>
      <c r="P9336" s="8" t="str">
        <f>TEXT(DAY(Sales[[#This Row],[OrderDate]]),"ddd")</f>
        <v>Fri</v>
      </c>
      <c r="Q9336" s="8" t="str">
        <f>TEXT(MONTH(Sales[[#This Row],[ShipDate]])*29,"mmm")</f>
        <v>Oct</v>
      </c>
      <c r="R9336">
        <v>1338</v>
      </c>
      <c r="S9336" t="s">
        <v>932</v>
      </c>
      <c r="T9336" t="s">
        <v>28</v>
      </c>
      <c r="U9336">
        <v>81001</v>
      </c>
      <c r="V9336" s="1">
        <v>0.7</v>
      </c>
      <c r="W9336">
        <v>-15</v>
      </c>
      <c r="X9336">
        <v>4</v>
      </c>
      <c r="Y9336">
        <v>18</v>
      </c>
      <c r="AD9336"/>
    </row>
    <row r="9337" spans="1:30" x14ac:dyDescent="0.25">
      <c r="A9337" t="s">
        <v>10</v>
      </c>
      <c r="B9337" s="2">
        <v>43380</v>
      </c>
      <c r="C9337" s="35">
        <f>YEAR(Sales[[#This Row],[ShipDate]])</f>
        <v>2018</v>
      </c>
      <c r="D9337" t="s">
        <v>113</v>
      </c>
      <c r="E9337" t="s">
        <v>69</v>
      </c>
      <c r="F9337" t="s">
        <v>99</v>
      </c>
      <c r="G9337" t="s">
        <v>46</v>
      </c>
      <c r="H9337" t="s">
        <v>1907</v>
      </c>
      <c r="I9337" t="s">
        <v>233</v>
      </c>
      <c r="J9337" t="s">
        <v>13</v>
      </c>
      <c r="K9337" t="s">
        <v>2914</v>
      </c>
      <c r="L9337" t="s">
        <v>30</v>
      </c>
      <c r="M9337" t="s">
        <v>82</v>
      </c>
      <c r="N9337" t="str">
        <f>IF(ISBLANK(Sales[[#This Row],[return]]),"No",Sales[[#This Row],[return]])</f>
        <v>Yes</v>
      </c>
      <c r="O9337" s="2">
        <v>43379</v>
      </c>
      <c r="P9337" s="8" t="str">
        <f>TEXT(DAY(Sales[[#This Row],[OrderDate]]),"ddd")</f>
        <v>Fri</v>
      </c>
      <c r="Q9337" s="8" t="str">
        <f>TEXT(MONTH(Sales[[#This Row],[ShipDate]])*29,"mmm")</f>
        <v>Oct</v>
      </c>
      <c r="R9337">
        <v>1073</v>
      </c>
      <c r="S9337" t="s">
        <v>2535</v>
      </c>
      <c r="T9337" t="s">
        <v>28</v>
      </c>
      <c r="U9337">
        <v>81001</v>
      </c>
      <c r="V9337" s="1">
        <v>0.2</v>
      </c>
      <c r="W9337">
        <v>1</v>
      </c>
      <c r="X9337">
        <v>5</v>
      </c>
      <c r="Y9337">
        <v>68</v>
      </c>
      <c r="AD9337"/>
    </row>
    <row r="9338" spans="1:30" x14ac:dyDescent="0.25">
      <c r="A9338" t="s">
        <v>10</v>
      </c>
      <c r="B9338" s="2">
        <v>43380</v>
      </c>
      <c r="C9338" s="35">
        <f>YEAR(Sales[[#This Row],[ShipDate]])</f>
        <v>2018</v>
      </c>
      <c r="D9338" t="s">
        <v>113</v>
      </c>
      <c r="E9338" t="s">
        <v>69</v>
      </c>
      <c r="F9338" t="s">
        <v>340</v>
      </c>
      <c r="G9338" t="s">
        <v>46</v>
      </c>
      <c r="H9338" t="s">
        <v>1907</v>
      </c>
      <c r="I9338" t="s">
        <v>233</v>
      </c>
      <c r="J9338" t="s">
        <v>13</v>
      </c>
      <c r="K9338" t="s">
        <v>2914</v>
      </c>
      <c r="L9338" t="s">
        <v>30</v>
      </c>
      <c r="M9338" t="s">
        <v>82</v>
      </c>
      <c r="N9338" t="str">
        <f>IF(ISBLANK(Sales[[#This Row],[return]]),"No",Sales[[#This Row],[return]])</f>
        <v>Yes</v>
      </c>
      <c r="O9338" s="2">
        <v>43379</v>
      </c>
      <c r="P9338" s="8" t="str">
        <f>TEXT(DAY(Sales[[#This Row],[OrderDate]]),"ddd")</f>
        <v>Fri</v>
      </c>
      <c r="Q9338" s="8" t="str">
        <f>TEXT(MONTH(Sales[[#This Row],[ShipDate]])*29,"mmm")</f>
        <v>Oct</v>
      </c>
      <c r="R9338">
        <v>1846</v>
      </c>
      <c r="S9338" t="s">
        <v>3075</v>
      </c>
      <c r="T9338" t="s">
        <v>28</v>
      </c>
      <c r="U9338">
        <v>81001</v>
      </c>
      <c r="V9338" s="1">
        <v>0.7</v>
      </c>
      <c r="W9338">
        <v>-938</v>
      </c>
      <c r="X9338">
        <v>6</v>
      </c>
      <c r="Y9338">
        <v>704</v>
      </c>
      <c r="AD9338"/>
    </row>
    <row r="9339" spans="1:30" x14ac:dyDescent="0.25">
      <c r="A9339" t="s">
        <v>10</v>
      </c>
      <c r="B9339" s="2">
        <v>43371</v>
      </c>
      <c r="C9339" s="35">
        <f>YEAR(Sales[[#This Row],[ShipDate]])</f>
        <v>2018</v>
      </c>
      <c r="D9339" t="s">
        <v>36</v>
      </c>
      <c r="E9339" t="s">
        <v>18</v>
      </c>
      <c r="F9339" t="s">
        <v>59</v>
      </c>
      <c r="G9339" t="s">
        <v>25</v>
      </c>
      <c r="H9339" t="s">
        <v>2103</v>
      </c>
      <c r="I9339" t="s">
        <v>133</v>
      </c>
      <c r="J9339" t="s">
        <v>13</v>
      </c>
      <c r="K9339" t="s">
        <v>250</v>
      </c>
      <c r="L9339" t="s">
        <v>68</v>
      </c>
      <c r="N9339" t="str">
        <f>IF(ISBLANK(Sales[[#This Row],[return]]),"No",Sales[[#This Row],[return]])</f>
        <v>No</v>
      </c>
      <c r="O9339" s="2">
        <v>43365</v>
      </c>
      <c r="P9339" s="8" t="str">
        <f>TEXT(DAY(Sales[[#This Row],[OrderDate]]),"ddd")</f>
        <v>Sun</v>
      </c>
      <c r="Q9339" s="8" t="str">
        <f>TEXT(MONTH(Sales[[#This Row],[ShipDate]])*29,"mmm")</f>
        <v>Sep</v>
      </c>
      <c r="R9339">
        <v>1365</v>
      </c>
      <c r="S9339" t="s">
        <v>3236</v>
      </c>
      <c r="T9339" t="s">
        <v>66</v>
      </c>
      <c r="U9339">
        <v>49505</v>
      </c>
      <c r="V9339" s="1">
        <v>0</v>
      </c>
      <c r="W9339">
        <v>17</v>
      </c>
      <c r="X9339">
        <v>7</v>
      </c>
      <c r="Y9339">
        <v>36</v>
      </c>
      <c r="AD9339"/>
    </row>
    <row r="9340" spans="1:30" x14ac:dyDescent="0.25">
      <c r="A9340" t="s">
        <v>10</v>
      </c>
      <c r="B9340" s="2">
        <v>43371</v>
      </c>
      <c r="C9340" s="35">
        <f>YEAR(Sales[[#This Row],[ShipDate]])</f>
        <v>2018</v>
      </c>
      <c r="D9340" t="s">
        <v>36</v>
      </c>
      <c r="E9340" t="s">
        <v>18</v>
      </c>
      <c r="F9340" t="s">
        <v>48</v>
      </c>
      <c r="G9340" t="s">
        <v>46</v>
      </c>
      <c r="H9340" t="s">
        <v>2103</v>
      </c>
      <c r="I9340" t="s">
        <v>133</v>
      </c>
      <c r="J9340" t="s">
        <v>13</v>
      </c>
      <c r="K9340" t="s">
        <v>250</v>
      </c>
      <c r="L9340" t="s">
        <v>68</v>
      </c>
      <c r="N9340" t="str">
        <f>IF(ISBLANK(Sales[[#This Row],[return]]),"No",Sales[[#This Row],[return]])</f>
        <v>No</v>
      </c>
      <c r="O9340" s="2">
        <v>43365</v>
      </c>
      <c r="P9340" s="8" t="str">
        <f>TEXT(DAY(Sales[[#This Row],[OrderDate]]),"ddd")</f>
        <v>Sun</v>
      </c>
      <c r="Q9340" s="8" t="str">
        <f>TEXT(MONTH(Sales[[#This Row],[ShipDate]])*29,"mmm")</f>
        <v>Sep</v>
      </c>
      <c r="R9340">
        <v>1245</v>
      </c>
      <c r="S9340" t="s">
        <v>2480</v>
      </c>
      <c r="T9340" t="s">
        <v>66</v>
      </c>
      <c r="U9340">
        <v>49505</v>
      </c>
      <c r="V9340" s="1">
        <v>0</v>
      </c>
      <c r="W9340">
        <v>27</v>
      </c>
      <c r="X9340">
        <v>2</v>
      </c>
      <c r="Y9340">
        <v>98</v>
      </c>
      <c r="AD9340"/>
    </row>
    <row r="9341" spans="1:30" x14ac:dyDescent="0.25">
      <c r="A9341" t="s">
        <v>10</v>
      </c>
      <c r="B9341" s="2">
        <v>43457</v>
      </c>
      <c r="C9341" s="35">
        <f>YEAR(Sales[[#This Row],[ShipDate]])</f>
        <v>2018</v>
      </c>
      <c r="D9341" t="s">
        <v>19</v>
      </c>
      <c r="E9341" t="s">
        <v>18</v>
      </c>
      <c r="F9341" t="s">
        <v>59</v>
      </c>
      <c r="G9341" t="s">
        <v>25</v>
      </c>
      <c r="H9341" t="s">
        <v>84</v>
      </c>
      <c r="I9341" t="s">
        <v>87</v>
      </c>
      <c r="J9341" t="s">
        <v>13</v>
      </c>
      <c r="K9341" t="s">
        <v>1667</v>
      </c>
      <c r="L9341" t="s">
        <v>68</v>
      </c>
      <c r="N9341" t="str">
        <f>IF(ISBLANK(Sales[[#This Row],[return]]),"No",Sales[[#This Row],[return]])</f>
        <v>No</v>
      </c>
      <c r="O9341" s="2">
        <v>43454</v>
      </c>
      <c r="P9341" s="8" t="str">
        <f>TEXT(DAY(Sales[[#This Row],[OrderDate]]),"ddd")</f>
        <v>Fri</v>
      </c>
      <c r="Q9341" s="8" t="str">
        <f>TEXT(MONTH(Sales[[#This Row],[ShipDate]])*29,"mmm")</f>
        <v>Dec</v>
      </c>
      <c r="R9341">
        <v>1524</v>
      </c>
      <c r="S9341" t="s">
        <v>1706</v>
      </c>
      <c r="T9341" t="s">
        <v>66</v>
      </c>
      <c r="U9341">
        <v>68025</v>
      </c>
      <c r="V9341" s="1">
        <v>0</v>
      </c>
      <c r="W9341">
        <v>16</v>
      </c>
      <c r="X9341">
        <v>5</v>
      </c>
      <c r="Y9341">
        <v>34</v>
      </c>
      <c r="AD9341"/>
    </row>
    <row r="9342" spans="1:30" x14ac:dyDescent="0.25">
      <c r="A9342" t="s">
        <v>40</v>
      </c>
      <c r="B9342" s="2">
        <v>43374</v>
      </c>
      <c r="C9342" s="35">
        <f>YEAR(Sales[[#This Row],[ShipDate]])</f>
        <v>2018</v>
      </c>
      <c r="D9342" t="s">
        <v>36</v>
      </c>
      <c r="E9342" t="s">
        <v>18</v>
      </c>
      <c r="F9342" t="s">
        <v>23</v>
      </c>
      <c r="G9342" t="s">
        <v>11</v>
      </c>
      <c r="H9342" t="s">
        <v>186</v>
      </c>
      <c r="I9342" t="s">
        <v>120</v>
      </c>
      <c r="J9342" t="s">
        <v>13</v>
      </c>
      <c r="K9342" t="s">
        <v>690</v>
      </c>
      <c r="L9342" t="s">
        <v>68</v>
      </c>
      <c r="N9342" t="str">
        <f>IF(ISBLANK(Sales[[#This Row],[return]]),"No",Sales[[#This Row],[return]])</f>
        <v>No</v>
      </c>
      <c r="O9342" s="2">
        <v>43369</v>
      </c>
      <c r="P9342" s="8" t="str">
        <f>TEXT(DAY(Sales[[#This Row],[OrderDate]]),"ddd")</f>
        <v>Thu</v>
      </c>
      <c r="Q9342" s="8" t="str">
        <f>TEXT(MONTH(Sales[[#This Row],[ShipDate]])*29,"mmm")</f>
        <v>Oct</v>
      </c>
      <c r="R9342">
        <v>826</v>
      </c>
      <c r="S9342" t="s">
        <v>736</v>
      </c>
      <c r="T9342" t="s">
        <v>66</v>
      </c>
      <c r="U9342">
        <v>62521</v>
      </c>
      <c r="V9342" s="1">
        <v>0.3</v>
      </c>
      <c r="W9342">
        <v>-96</v>
      </c>
      <c r="X9342">
        <v>3</v>
      </c>
      <c r="Y9342">
        <v>748</v>
      </c>
      <c r="AD9342"/>
    </row>
    <row r="9343" spans="1:30" x14ac:dyDescent="0.25">
      <c r="A9343" t="s">
        <v>40</v>
      </c>
      <c r="B9343" s="2">
        <v>43374</v>
      </c>
      <c r="C9343" s="35">
        <f>YEAR(Sales[[#This Row],[ShipDate]])</f>
        <v>2018</v>
      </c>
      <c r="D9343" t="s">
        <v>36</v>
      </c>
      <c r="E9343" t="s">
        <v>18</v>
      </c>
      <c r="F9343" t="s">
        <v>104</v>
      </c>
      <c r="G9343" t="s">
        <v>25</v>
      </c>
      <c r="H9343" t="s">
        <v>186</v>
      </c>
      <c r="I9343" t="s">
        <v>120</v>
      </c>
      <c r="J9343" t="s">
        <v>13</v>
      </c>
      <c r="K9343" t="s">
        <v>690</v>
      </c>
      <c r="L9343" t="s">
        <v>68</v>
      </c>
      <c r="N9343" t="str">
        <f>IF(ISBLANK(Sales[[#This Row],[return]]),"No",Sales[[#This Row],[return]])</f>
        <v>No</v>
      </c>
      <c r="O9343" s="2">
        <v>43369</v>
      </c>
      <c r="P9343" s="8" t="str">
        <f>TEXT(DAY(Sales[[#This Row],[OrderDate]]),"ddd")</f>
        <v>Thu</v>
      </c>
      <c r="Q9343" s="8" t="str">
        <f>TEXT(MONTH(Sales[[#This Row],[ShipDate]])*29,"mmm")</f>
        <v>Oct</v>
      </c>
      <c r="R9343">
        <v>1501</v>
      </c>
      <c r="S9343" t="s">
        <v>332</v>
      </c>
      <c r="T9343" t="s">
        <v>66</v>
      </c>
      <c r="U9343">
        <v>62521</v>
      </c>
      <c r="V9343" s="1">
        <v>0.2</v>
      </c>
      <c r="W9343">
        <v>3</v>
      </c>
      <c r="X9343">
        <v>2</v>
      </c>
      <c r="Y9343">
        <v>9</v>
      </c>
      <c r="AD9343"/>
    </row>
    <row r="9344" spans="1:30" x14ac:dyDescent="0.25">
      <c r="A9344" t="s">
        <v>40</v>
      </c>
      <c r="B9344" s="2">
        <v>43432</v>
      </c>
      <c r="C9344" s="35">
        <f>YEAR(Sales[[#This Row],[ShipDate]])</f>
        <v>2018</v>
      </c>
      <c r="D9344" t="s">
        <v>19</v>
      </c>
      <c r="E9344" t="s">
        <v>18</v>
      </c>
      <c r="F9344" t="s">
        <v>50</v>
      </c>
      <c r="G9344" t="s">
        <v>25</v>
      </c>
      <c r="H9344" t="s">
        <v>88</v>
      </c>
      <c r="I9344" t="s">
        <v>93</v>
      </c>
      <c r="J9344" t="s">
        <v>13</v>
      </c>
      <c r="K9344" t="s">
        <v>96</v>
      </c>
      <c r="L9344" t="s">
        <v>92</v>
      </c>
      <c r="N9344" t="str">
        <f>IF(ISBLANK(Sales[[#This Row],[return]]),"No",Sales[[#This Row],[return]])</f>
        <v>No</v>
      </c>
      <c r="O9344" s="2">
        <v>43430</v>
      </c>
      <c r="P9344" s="8" t="str">
        <f>TEXT(DAY(Sales[[#This Row],[OrderDate]]),"ddd")</f>
        <v>Thu</v>
      </c>
      <c r="Q9344" s="8" t="str">
        <f>TEXT(MONTH(Sales[[#This Row],[ShipDate]])*29,"mmm")</f>
        <v>Nov</v>
      </c>
      <c r="R9344">
        <v>328</v>
      </c>
      <c r="S9344" t="s">
        <v>1882</v>
      </c>
      <c r="T9344" t="s">
        <v>90</v>
      </c>
      <c r="U9344">
        <v>19120</v>
      </c>
      <c r="V9344" s="1">
        <v>0.7</v>
      </c>
      <c r="W9344">
        <v>-58</v>
      </c>
      <c r="X9344">
        <v>9</v>
      </c>
      <c r="Y9344">
        <v>79</v>
      </c>
      <c r="AD9344"/>
    </row>
    <row r="9345" spans="1:30" x14ac:dyDescent="0.25">
      <c r="A9345" t="s">
        <v>24</v>
      </c>
      <c r="B9345" s="2">
        <v>43433</v>
      </c>
      <c r="C9345" s="35">
        <f>YEAR(Sales[[#This Row],[ShipDate]])</f>
        <v>2018</v>
      </c>
      <c r="D9345" t="s">
        <v>113</v>
      </c>
      <c r="E9345" t="s">
        <v>69</v>
      </c>
      <c r="F9345" t="s">
        <v>50</v>
      </c>
      <c r="G9345" t="s">
        <v>25</v>
      </c>
      <c r="H9345" t="s">
        <v>660</v>
      </c>
      <c r="I9345" t="s">
        <v>37</v>
      </c>
      <c r="J9345" t="s">
        <v>13</v>
      </c>
      <c r="K9345" t="s">
        <v>241</v>
      </c>
      <c r="L9345" t="s">
        <v>17</v>
      </c>
      <c r="N9345" t="str">
        <f>IF(ISBLANK(Sales[[#This Row],[return]]),"No",Sales[[#This Row],[return]])</f>
        <v>No</v>
      </c>
      <c r="O9345" s="2">
        <v>43430</v>
      </c>
      <c r="P9345" s="8" t="str">
        <f>TEXT(DAY(Sales[[#This Row],[OrderDate]]),"ddd")</f>
        <v>Thu</v>
      </c>
      <c r="Q9345" s="8" t="str">
        <f>TEXT(MONTH(Sales[[#This Row],[ShipDate]])*29,"mmm")</f>
        <v>Nov</v>
      </c>
      <c r="R9345">
        <v>1850</v>
      </c>
      <c r="S9345" t="s">
        <v>2160</v>
      </c>
      <c r="T9345" t="s">
        <v>15</v>
      </c>
      <c r="U9345">
        <v>33142</v>
      </c>
      <c r="V9345" s="1">
        <v>0.7</v>
      </c>
      <c r="W9345">
        <v>-3</v>
      </c>
      <c r="X9345">
        <v>4</v>
      </c>
      <c r="Y9345">
        <v>4</v>
      </c>
      <c r="AD9345"/>
    </row>
    <row r="9346" spans="1:30" x14ac:dyDescent="0.25">
      <c r="A9346" t="s">
        <v>10</v>
      </c>
      <c r="B9346" s="2">
        <v>43283</v>
      </c>
      <c r="C9346" s="35">
        <f>YEAR(Sales[[#This Row],[ShipDate]])</f>
        <v>2018</v>
      </c>
      <c r="D9346" t="s">
        <v>113</v>
      </c>
      <c r="E9346" t="s">
        <v>69</v>
      </c>
      <c r="F9346" t="s">
        <v>50</v>
      </c>
      <c r="G9346" t="s">
        <v>25</v>
      </c>
      <c r="H9346" t="s">
        <v>60</v>
      </c>
      <c r="I9346" t="s">
        <v>63</v>
      </c>
      <c r="J9346" t="s">
        <v>13</v>
      </c>
      <c r="K9346" t="s">
        <v>506</v>
      </c>
      <c r="L9346" t="s">
        <v>30</v>
      </c>
      <c r="N9346" t="str">
        <f>IF(ISBLANK(Sales[[#This Row],[return]]),"No",Sales[[#This Row],[return]])</f>
        <v>No</v>
      </c>
      <c r="O9346" s="2">
        <v>43282</v>
      </c>
      <c r="P9346" s="8" t="str">
        <f>TEXT(DAY(Sales[[#This Row],[OrderDate]]),"ddd")</f>
        <v>Sun</v>
      </c>
      <c r="Q9346" s="8" t="str">
        <f>TEXT(MONTH(Sales[[#This Row],[ShipDate]])*29,"mmm")</f>
        <v>Jul</v>
      </c>
      <c r="R9346">
        <v>1850</v>
      </c>
      <c r="S9346" t="s">
        <v>2160</v>
      </c>
      <c r="T9346" t="s">
        <v>28</v>
      </c>
      <c r="U9346">
        <v>98115</v>
      </c>
      <c r="V9346" s="1">
        <v>0.2</v>
      </c>
      <c r="W9346">
        <v>1</v>
      </c>
      <c r="X9346">
        <v>1</v>
      </c>
      <c r="Y9346">
        <v>2</v>
      </c>
      <c r="AD9346"/>
    </row>
    <row r="9347" spans="1:30" x14ac:dyDescent="0.25">
      <c r="A9347" t="s">
        <v>10</v>
      </c>
      <c r="B9347" s="2">
        <v>43280</v>
      </c>
      <c r="C9347" s="35">
        <f>YEAR(Sales[[#This Row],[ShipDate]])</f>
        <v>2018</v>
      </c>
      <c r="D9347" t="s">
        <v>19</v>
      </c>
      <c r="E9347" t="s">
        <v>69</v>
      </c>
      <c r="F9347" t="s">
        <v>99</v>
      </c>
      <c r="G9347" t="s">
        <v>46</v>
      </c>
      <c r="H9347" t="s">
        <v>1465</v>
      </c>
      <c r="I9347" t="s">
        <v>70</v>
      </c>
      <c r="J9347" t="s">
        <v>13</v>
      </c>
      <c r="K9347" t="s">
        <v>2989</v>
      </c>
      <c r="L9347" t="s">
        <v>68</v>
      </c>
      <c r="N9347" t="str">
        <f>IF(ISBLANK(Sales[[#This Row],[return]]),"No",Sales[[#This Row],[return]])</f>
        <v>No</v>
      </c>
      <c r="O9347" s="2">
        <v>43277</v>
      </c>
      <c r="P9347" s="8" t="str">
        <f>TEXT(DAY(Sales[[#This Row],[OrderDate]]),"ddd")</f>
        <v>Thu</v>
      </c>
      <c r="Q9347" s="8" t="str">
        <f>TEXT(MONTH(Sales[[#This Row],[ShipDate]])*29,"mmm")</f>
        <v>Jun</v>
      </c>
      <c r="R9347">
        <v>1083</v>
      </c>
      <c r="S9347" t="s">
        <v>3047</v>
      </c>
      <c r="T9347" t="s">
        <v>66</v>
      </c>
      <c r="U9347">
        <v>75023</v>
      </c>
      <c r="V9347" s="1">
        <v>0.2</v>
      </c>
      <c r="W9347">
        <v>4</v>
      </c>
      <c r="X9347">
        <v>2</v>
      </c>
      <c r="Y9347">
        <v>14</v>
      </c>
      <c r="AD9347"/>
    </row>
    <row r="9348" spans="1:30" x14ac:dyDescent="0.25">
      <c r="A9348" t="s">
        <v>40</v>
      </c>
      <c r="B9348" s="2">
        <v>43234</v>
      </c>
      <c r="C9348" s="35">
        <f>YEAR(Sales[[#This Row],[ShipDate]])</f>
        <v>2018</v>
      </c>
      <c r="D9348" t="s">
        <v>36</v>
      </c>
      <c r="E9348" t="s">
        <v>31</v>
      </c>
      <c r="F9348" t="s">
        <v>59</v>
      </c>
      <c r="G9348" t="s">
        <v>25</v>
      </c>
      <c r="H9348" t="s">
        <v>26</v>
      </c>
      <c r="I9348" t="s">
        <v>32</v>
      </c>
      <c r="J9348" t="s">
        <v>13</v>
      </c>
      <c r="K9348" t="s">
        <v>2606</v>
      </c>
      <c r="L9348" t="s">
        <v>30</v>
      </c>
      <c r="N9348" t="str">
        <f>IF(ISBLANK(Sales[[#This Row],[return]]),"No",Sales[[#This Row],[return]])</f>
        <v>No</v>
      </c>
      <c r="O9348" s="2">
        <v>43229</v>
      </c>
      <c r="P9348" s="8" t="str">
        <f>TEXT(DAY(Sales[[#This Row],[OrderDate]]),"ddd")</f>
        <v>Mon</v>
      </c>
      <c r="Q9348" s="8" t="str">
        <f>TEXT(MONTH(Sales[[#This Row],[ShipDate]])*29,"mmm")</f>
        <v>May</v>
      </c>
      <c r="R9348">
        <v>1573</v>
      </c>
      <c r="S9348" t="s">
        <v>1935</v>
      </c>
      <c r="T9348" t="s">
        <v>28</v>
      </c>
      <c r="U9348">
        <v>90036</v>
      </c>
      <c r="V9348" s="1">
        <v>0</v>
      </c>
      <c r="W9348">
        <v>14</v>
      </c>
      <c r="X9348">
        <v>4</v>
      </c>
      <c r="Y9348">
        <v>32</v>
      </c>
      <c r="AD9348"/>
    </row>
    <row r="9349" spans="1:30" x14ac:dyDescent="0.25">
      <c r="A9349" t="s">
        <v>40</v>
      </c>
      <c r="B9349" s="2">
        <v>43212</v>
      </c>
      <c r="C9349" s="35">
        <f>YEAR(Sales[[#This Row],[ShipDate]])</f>
        <v>2018</v>
      </c>
      <c r="D9349" t="s">
        <v>36</v>
      </c>
      <c r="E9349" t="s">
        <v>31</v>
      </c>
      <c r="F9349" t="s">
        <v>43</v>
      </c>
      <c r="G9349" t="s">
        <v>11</v>
      </c>
      <c r="H9349" t="s">
        <v>197</v>
      </c>
      <c r="I9349" t="s">
        <v>180</v>
      </c>
      <c r="J9349" t="s">
        <v>13</v>
      </c>
      <c r="K9349" t="s">
        <v>2724</v>
      </c>
      <c r="L9349" t="s">
        <v>17</v>
      </c>
      <c r="N9349" t="str">
        <f>IF(ISBLANK(Sales[[#This Row],[return]]),"No",Sales[[#This Row],[return]])</f>
        <v>No</v>
      </c>
      <c r="O9349" s="2">
        <v>43207</v>
      </c>
      <c r="P9349" s="8" t="str">
        <f>TEXT(DAY(Sales[[#This Row],[OrderDate]]),"ddd")</f>
        <v>Tue</v>
      </c>
      <c r="Q9349" s="8" t="str">
        <f>TEXT(MONTH(Sales[[#This Row],[ShipDate]])*29,"mmm")</f>
        <v>Apr</v>
      </c>
      <c r="R9349">
        <v>1593</v>
      </c>
      <c r="S9349" t="s">
        <v>3182</v>
      </c>
      <c r="T9349" t="s">
        <v>15</v>
      </c>
      <c r="U9349">
        <v>38401</v>
      </c>
      <c r="V9349" s="1">
        <v>0.2</v>
      </c>
      <c r="W9349">
        <v>14</v>
      </c>
      <c r="X9349">
        <v>5</v>
      </c>
      <c r="Y9349">
        <v>79</v>
      </c>
      <c r="AD9349"/>
    </row>
    <row r="9350" spans="1:30" x14ac:dyDescent="0.25">
      <c r="A9350" t="s">
        <v>40</v>
      </c>
      <c r="B9350" s="2">
        <v>43395</v>
      </c>
      <c r="C9350" s="35">
        <f>YEAR(Sales[[#This Row],[ShipDate]])</f>
        <v>2018</v>
      </c>
      <c r="D9350" t="s">
        <v>36</v>
      </c>
      <c r="E9350" t="s">
        <v>18</v>
      </c>
      <c r="F9350" t="s">
        <v>23</v>
      </c>
      <c r="G9350" t="s">
        <v>11</v>
      </c>
      <c r="H9350" t="s">
        <v>1613</v>
      </c>
      <c r="I9350" t="s">
        <v>169</v>
      </c>
      <c r="J9350" t="s">
        <v>13</v>
      </c>
      <c r="K9350" t="s">
        <v>840</v>
      </c>
      <c r="L9350" t="s">
        <v>30</v>
      </c>
      <c r="N9350" t="str">
        <f>IF(ISBLANK(Sales[[#This Row],[return]]),"No",Sales[[#This Row],[return]])</f>
        <v>No</v>
      </c>
      <c r="O9350" s="2">
        <v>43391</v>
      </c>
      <c r="P9350" s="8" t="str">
        <f>TEXT(DAY(Sales[[#This Row],[OrderDate]]),"ddd")</f>
        <v>Wed</v>
      </c>
      <c r="Q9350" s="8" t="str">
        <f>TEXT(MONTH(Sales[[#This Row],[ShipDate]])*29,"mmm")</f>
        <v>Oct</v>
      </c>
      <c r="R9350">
        <v>748</v>
      </c>
      <c r="S9350" t="s">
        <v>714</v>
      </c>
      <c r="T9350" t="s">
        <v>28</v>
      </c>
      <c r="U9350">
        <v>85281</v>
      </c>
      <c r="V9350" s="1">
        <v>0.2</v>
      </c>
      <c r="W9350">
        <v>-35</v>
      </c>
      <c r="X9350">
        <v>5</v>
      </c>
      <c r="Y9350">
        <v>308</v>
      </c>
      <c r="AD9350"/>
    </row>
    <row r="9351" spans="1:30" x14ac:dyDescent="0.25">
      <c r="A9351" t="s">
        <v>10</v>
      </c>
      <c r="B9351" s="2">
        <v>43197</v>
      </c>
      <c r="C9351" s="35">
        <f>YEAR(Sales[[#This Row],[ShipDate]])</f>
        <v>2018</v>
      </c>
      <c r="D9351" t="s">
        <v>36</v>
      </c>
      <c r="E9351" t="s">
        <v>31</v>
      </c>
      <c r="F9351" t="s">
        <v>48</v>
      </c>
      <c r="G9351" t="s">
        <v>46</v>
      </c>
      <c r="H9351" t="s">
        <v>1101</v>
      </c>
      <c r="I9351" t="s">
        <v>74</v>
      </c>
      <c r="J9351" t="s">
        <v>13</v>
      </c>
      <c r="K9351" t="s">
        <v>2631</v>
      </c>
      <c r="L9351" t="s">
        <v>68</v>
      </c>
      <c r="N9351" t="str">
        <f>IF(ISBLANK(Sales[[#This Row],[return]]),"No",Sales[[#This Row],[return]])</f>
        <v>No</v>
      </c>
      <c r="O9351" s="2">
        <v>43191</v>
      </c>
      <c r="P9351" s="8" t="str">
        <f>TEXT(DAY(Sales[[#This Row],[OrderDate]]),"ddd")</f>
        <v>Sun</v>
      </c>
      <c r="Q9351" s="8" t="str">
        <f>TEXT(MONTH(Sales[[#This Row],[ShipDate]])*29,"mmm")</f>
        <v>Apr</v>
      </c>
      <c r="R9351">
        <v>479</v>
      </c>
      <c r="S9351" t="s">
        <v>2469</v>
      </c>
      <c r="T9351" t="s">
        <v>66</v>
      </c>
      <c r="U9351">
        <v>53209</v>
      </c>
      <c r="V9351" s="1">
        <v>0</v>
      </c>
      <c r="W9351">
        <v>0</v>
      </c>
      <c r="X9351">
        <v>1</v>
      </c>
      <c r="Y9351">
        <v>13</v>
      </c>
      <c r="AD9351"/>
    </row>
    <row r="9352" spans="1:30" x14ac:dyDescent="0.25">
      <c r="A9352" t="s">
        <v>24</v>
      </c>
      <c r="B9352" s="2">
        <v>43342</v>
      </c>
      <c r="C9352" s="35">
        <f>YEAR(Sales[[#This Row],[ShipDate]])</f>
        <v>2018</v>
      </c>
      <c r="D9352" t="s">
        <v>36</v>
      </c>
      <c r="E9352" t="s">
        <v>69</v>
      </c>
      <c r="F9352" t="s">
        <v>43</v>
      </c>
      <c r="G9352" t="s">
        <v>11</v>
      </c>
      <c r="H9352" t="s">
        <v>2972</v>
      </c>
      <c r="I9352" t="s">
        <v>70</v>
      </c>
      <c r="J9352" t="s">
        <v>13</v>
      </c>
      <c r="K9352" t="s">
        <v>2973</v>
      </c>
      <c r="L9352" t="s">
        <v>68</v>
      </c>
      <c r="N9352" t="str">
        <f>IF(ISBLANK(Sales[[#This Row],[return]]),"No",Sales[[#This Row],[return]])</f>
        <v>No</v>
      </c>
      <c r="O9352" s="2">
        <v>43335</v>
      </c>
      <c r="P9352" s="8" t="str">
        <f>TEXT(DAY(Sales[[#This Row],[OrderDate]]),"ddd")</f>
        <v>Mon</v>
      </c>
      <c r="Q9352" s="8" t="str">
        <f>TEXT(MONTH(Sales[[#This Row],[ShipDate]])*29,"mmm")</f>
        <v>Aug</v>
      </c>
      <c r="R9352">
        <v>673</v>
      </c>
      <c r="S9352" t="s">
        <v>1127</v>
      </c>
      <c r="T9352" t="s">
        <v>66</v>
      </c>
      <c r="U9352">
        <v>78577</v>
      </c>
      <c r="V9352" s="1">
        <v>0.6</v>
      </c>
      <c r="W9352">
        <v>-10</v>
      </c>
      <c r="X9352">
        <v>3</v>
      </c>
      <c r="Y9352">
        <v>23</v>
      </c>
      <c r="AD9352"/>
    </row>
    <row r="9353" spans="1:30" x14ac:dyDescent="0.25">
      <c r="A9353" t="s">
        <v>24</v>
      </c>
      <c r="B9353" s="2">
        <v>43342</v>
      </c>
      <c r="C9353" s="35">
        <f>YEAR(Sales[[#This Row],[ShipDate]])</f>
        <v>2018</v>
      </c>
      <c r="D9353" t="s">
        <v>36</v>
      </c>
      <c r="E9353" t="s">
        <v>69</v>
      </c>
      <c r="F9353" t="s">
        <v>39</v>
      </c>
      <c r="G9353" t="s">
        <v>25</v>
      </c>
      <c r="H9353" t="s">
        <v>2972</v>
      </c>
      <c r="I9353" t="s">
        <v>70</v>
      </c>
      <c r="J9353" t="s">
        <v>13</v>
      </c>
      <c r="K9353" t="s">
        <v>2973</v>
      </c>
      <c r="L9353" t="s">
        <v>68</v>
      </c>
      <c r="N9353" t="str">
        <f>IF(ISBLANK(Sales[[#This Row],[return]]),"No",Sales[[#This Row],[return]])</f>
        <v>No</v>
      </c>
      <c r="O9353" s="2">
        <v>43335</v>
      </c>
      <c r="P9353" s="8" t="str">
        <f>TEXT(DAY(Sales[[#This Row],[OrderDate]]),"ddd")</f>
        <v>Mon</v>
      </c>
      <c r="Q9353" s="8" t="str">
        <f>TEXT(MONTH(Sales[[#This Row],[ShipDate]])*29,"mmm")</f>
        <v>Aug</v>
      </c>
      <c r="R9353">
        <v>1373</v>
      </c>
      <c r="S9353" t="s">
        <v>754</v>
      </c>
      <c r="T9353" t="s">
        <v>66</v>
      </c>
      <c r="U9353">
        <v>78577</v>
      </c>
      <c r="V9353" s="1">
        <v>0.2</v>
      </c>
      <c r="W9353">
        <v>-173</v>
      </c>
      <c r="X9353">
        <v>8</v>
      </c>
      <c r="Y9353">
        <v>727</v>
      </c>
      <c r="AD9353"/>
    </row>
    <row r="9354" spans="1:30" x14ac:dyDescent="0.25">
      <c r="A9354" t="s">
        <v>24</v>
      </c>
      <c r="B9354" s="2">
        <v>43342</v>
      </c>
      <c r="C9354" s="35">
        <f>YEAR(Sales[[#This Row],[ShipDate]])</f>
        <v>2018</v>
      </c>
      <c r="D9354" t="s">
        <v>36</v>
      </c>
      <c r="E9354" t="s">
        <v>69</v>
      </c>
      <c r="F9354" t="s">
        <v>99</v>
      </c>
      <c r="G9354" t="s">
        <v>46</v>
      </c>
      <c r="H9354" t="s">
        <v>2972</v>
      </c>
      <c r="I9354" t="s">
        <v>70</v>
      </c>
      <c r="J9354" t="s">
        <v>13</v>
      </c>
      <c r="K9354" t="s">
        <v>2973</v>
      </c>
      <c r="L9354" t="s">
        <v>68</v>
      </c>
      <c r="N9354" t="str">
        <f>IF(ISBLANK(Sales[[#This Row],[return]]),"No",Sales[[#This Row],[return]])</f>
        <v>No</v>
      </c>
      <c r="O9354" s="2">
        <v>43335</v>
      </c>
      <c r="P9354" s="8" t="str">
        <f>TEXT(DAY(Sales[[#This Row],[OrderDate]]),"ddd")</f>
        <v>Mon</v>
      </c>
      <c r="Q9354" s="8" t="str">
        <f>TEXT(MONTH(Sales[[#This Row],[ShipDate]])*29,"mmm")</f>
        <v>Aug</v>
      </c>
      <c r="R9354">
        <v>1616</v>
      </c>
      <c r="S9354" t="s">
        <v>2441</v>
      </c>
      <c r="T9354" t="s">
        <v>66</v>
      </c>
      <c r="U9354">
        <v>78577</v>
      </c>
      <c r="V9354" s="1">
        <v>0.2</v>
      </c>
      <c r="W9354">
        <v>-33</v>
      </c>
      <c r="X9354">
        <v>7</v>
      </c>
      <c r="Y9354">
        <v>666</v>
      </c>
      <c r="AD9354"/>
    </row>
    <row r="9355" spans="1:30" x14ac:dyDescent="0.25">
      <c r="A9355" t="s">
        <v>10</v>
      </c>
      <c r="B9355" s="2">
        <v>43215</v>
      </c>
      <c r="C9355" s="35">
        <f>YEAR(Sales[[#This Row],[ShipDate]])</f>
        <v>2018</v>
      </c>
      <c r="D9355" t="s">
        <v>36</v>
      </c>
      <c r="E9355" t="s">
        <v>69</v>
      </c>
      <c r="F9355" t="s">
        <v>38</v>
      </c>
      <c r="G9355" t="s">
        <v>11</v>
      </c>
      <c r="H9355" t="s">
        <v>249</v>
      </c>
      <c r="I9355" t="s">
        <v>252</v>
      </c>
      <c r="J9355" t="s">
        <v>13</v>
      </c>
      <c r="K9355" t="s">
        <v>204</v>
      </c>
      <c r="L9355" t="s">
        <v>92</v>
      </c>
      <c r="N9355" t="str">
        <f>IF(ISBLANK(Sales[[#This Row],[return]]),"No",Sales[[#This Row],[return]])</f>
        <v>No</v>
      </c>
      <c r="O9355" s="2">
        <v>43209</v>
      </c>
      <c r="P9355" s="8" t="str">
        <f>TEXT(DAY(Sales[[#This Row],[OrderDate]]),"ddd")</f>
        <v>Thu</v>
      </c>
      <c r="Q9355" s="8" t="str">
        <f>TEXT(MONTH(Sales[[#This Row],[ShipDate]])*29,"mmm")</f>
        <v>Apr</v>
      </c>
      <c r="R9355">
        <v>380</v>
      </c>
      <c r="S9355" t="s">
        <v>1538</v>
      </c>
      <c r="T9355" t="s">
        <v>90</v>
      </c>
      <c r="U9355">
        <v>43229</v>
      </c>
      <c r="V9355" s="1">
        <v>0.4</v>
      </c>
      <c r="W9355">
        <v>-58</v>
      </c>
      <c r="X9355">
        <v>2</v>
      </c>
      <c r="Y9355">
        <v>205</v>
      </c>
      <c r="AD9355"/>
    </row>
    <row r="9356" spans="1:30" x14ac:dyDescent="0.25">
      <c r="A9356" t="s">
        <v>10</v>
      </c>
      <c r="B9356" s="2">
        <v>43215</v>
      </c>
      <c r="C9356" s="35">
        <f>YEAR(Sales[[#This Row],[ShipDate]])</f>
        <v>2018</v>
      </c>
      <c r="D9356" t="s">
        <v>36</v>
      </c>
      <c r="E9356" t="s">
        <v>69</v>
      </c>
      <c r="F9356" t="s">
        <v>59</v>
      </c>
      <c r="G9356" t="s">
        <v>25</v>
      </c>
      <c r="H9356" t="s">
        <v>249</v>
      </c>
      <c r="I9356" t="s">
        <v>252</v>
      </c>
      <c r="J9356" t="s">
        <v>13</v>
      </c>
      <c r="K9356" t="s">
        <v>204</v>
      </c>
      <c r="L9356" t="s">
        <v>92</v>
      </c>
      <c r="N9356" t="str">
        <f>IF(ISBLANK(Sales[[#This Row],[return]]),"No",Sales[[#This Row],[return]])</f>
        <v>No</v>
      </c>
      <c r="O9356" s="2">
        <v>43209</v>
      </c>
      <c r="P9356" s="8" t="str">
        <f>TEXT(DAY(Sales[[#This Row],[OrderDate]]),"ddd")</f>
        <v>Thu</v>
      </c>
      <c r="Q9356" s="8" t="str">
        <f>TEXT(MONTH(Sales[[#This Row],[ShipDate]])*29,"mmm")</f>
        <v>Apr</v>
      </c>
      <c r="R9356">
        <v>1680</v>
      </c>
      <c r="S9356" t="s">
        <v>2039</v>
      </c>
      <c r="T9356" t="s">
        <v>90</v>
      </c>
      <c r="U9356">
        <v>43229</v>
      </c>
      <c r="V9356" s="1">
        <v>0.2</v>
      </c>
      <c r="W9356">
        <v>147</v>
      </c>
      <c r="X9356">
        <v>5</v>
      </c>
      <c r="Y9356">
        <v>419</v>
      </c>
      <c r="AD9356"/>
    </row>
    <row r="9357" spans="1:30" x14ac:dyDescent="0.25">
      <c r="A9357" t="s">
        <v>40</v>
      </c>
      <c r="B9357" s="2">
        <v>43442</v>
      </c>
      <c r="C9357" s="35">
        <f>YEAR(Sales[[#This Row],[ShipDate]])</f>
        <v>2018</v>
      </c>
      <c r="D9357" t="s">
        <v>36</v>
      </c>
      <c r="E9357" t="s">
        <v>18</v>
      </c>
      <c r="F9357" t="s">
        <v>52</v>
      </c>
      <c r="G9357" t="s">
        <v>25</v>
      </c>
      <c r="H9357" t="s">
        <v>88</v>
      </c>
      <c r="I9357" t="s">
        <v>93</v>
      </c>
      <c r="J9357" t="s">
        <v>13</v>
      </c>
      <c r="K9357" t="s">
        <v>676</v>
      </c>
      <c r="L9357" t="s">
        <v>92</v>
      </c>
      <c r="N9357" t="str">
        <f>IF(ISBLANK(Sales[[#This Row],[return]]),"No",Sales[[#This Row],[return]])</f>
        <v>No</v>
      </c>
      <c r="O9357" s="2">
        <v>43437</v>
      </c>
      <c r="P9357" s="8" t="str">
        <f>TEXT(DAY(Sales[[#This Row],[OrderDate]]),"ddd")</f>
        <v>Tue</v>
      </c>
      <c r="Q9357" s="8" t="str">
        <f>TEXT(MONTH(Sales[[#This Row],[ShipDate]])*29,"mmm")</f>
        <v>Dec</v>
      </c>
      <c r="R9357">
        <v>854</v>
      </c>
      <c r="S9357" t="s">
        <v>938</v>
      </c>
      <c r="T9357" t="s">
        <v>90</v>
      </c>
      <c r="U9357">
        <v>19134</v>
      </c>
      <c r="V9357" s="1">
        <v>0.2</v>
      </c>
      <c r="W9357">
        <v>94</v>
      </c>
      <c r="X9357">
        <v>4</v>
      </c>
      <c r="Y9357">
        <v>395</v>
      </c>
      <c r="AD9357"/>
    </row>
    <row r="9358" spans="1:30" x14ac:dyDescent="0.25">
      <c r="A9358" t="s">
        <v>40</v>
      </c>
      <c r="B9358" s="2">
        <v>43442</v>
      </c>
      <c r="C9358" s="35">
        <f>YEAR(Sales[[#This Row],[ShipDate]])</f>
        <v>2018</v>
      </c>
      <c r="D9358" t="s">
        <v>36</v>
      </c>
      <c r="E9358" t="s">
        <v>18</v>
      </c>
      <c r="F9358" t="s">
        <v>50</v>
      </c>
      <c r="G9358" t="s">
        <v>25</v>
      </c>
      <c r="H9358" t="s">
        <v>88</v>
      </c>
      <c r="I9358" t="s">
        <v>93</v>
      </c>
      <c r="J9358" t="s">
        <v>13</v>
      </c>
      <c r="K9358" t="s">
        <v>676</v>
      </c>
      <c r="L9358" t="s">
        <v>92</v>
      </c>
      <c r="N9358" t="str">
        <f>IF(ISBLANK(Sales[[#This Row],[return]]),"No",Sales[[#This Row],[return]])</f>
        <v>No</v>
      </c>
      <c r="O9358" s="2">
        <v>43437</v>
      </c>
      <c r="P9358" s="8" t="str">
        <f>TEXT(DAY(Sales[[#This Row],[OrderDate]]),"ddd")</f>
        <v>Tue</v>
      </c>
      <c r="Q9358" s="8" t="str">
        <f>TEXT(MONTH(Sales[[#This Row],[ShipDate]])*29,"mmm")</f>
        <v>Dec</v>
      </c>
      <c r="R9358">
        <v>680</v>
      </c>
      <c r="S9358" t="s">
        <v>529</v>
      </c>
      <c r="T9358" t="s">
        <v>90</v>
      </c>
      <c r="U9358">
        <v>19134</v>
      </c>
      <c r="V9358" s="1">
        <v>0.7</v>
      </c>
      <c r="W9358">
        <v>-15</v>
      </c>
      <c r="X9358">
        <v>4</v>
      </c>
      <c r="Y9358">
        <v>18</v>
      </c>
      <c r="AD9358"/>
    </row>
    <row r="9359" spans="1:30" x14ac:dyDescent="0.25">
      <c r="A9359" t="s">
        <v>24</v>
      </c>
      <c r="B9359" s="2">
        <v>43448</v>
      </c>
      <c r="C9359" s="35">
        <f>YEAR(Sales[[#This Row],[ShipDate]])</f>
        <v>2018</v>
      </c>
      <c r="D9359" t="s">
        <v>19</v>
      </c>
      <c r="E9359" t="s">
        <v>31</v>
      </c>
      <c r="F9359" t="s">
        <v>38</v>
      </c>
      <c r="G9359" t="s">
        <v>11</v>
      </c>
      <c r="H9359" t="s">
        <v>304</v>
      </c>
      <c r="I9359" t="s">
        <v>180</v>
      </c>
      <c r="J9359" t="s">
        <v>13</v>
      </c>
      <c r="K9359" t="s">
        <v>2624</v>
      </c>
      <c r="L9359" t="s">
        <v>17</v>
      </c>
      <c r="N9359" t="str">
        <f>IF(ISBLANK(Sales[[#This Row],[return]]),"No",Sales[[#This Row],[return]])</f>
        <v>No</v>
      </c>
      <c r="O9359" s="2">
        <v>43443</v>
      </c>
      <c r="P9359" s="8" t="str">
        <f>TEXT(DAY(Sales[[#This Row],[OrderDate]]),"ddd")</f>
        <v>Mon</v>
      </c>
      <c r="Q9359" s="8" t="str">
        <f>TEXT(MONTH(Sales[[#This Row],[ShipDate]])*29,"mmm")</f>
        <v>Dec</v>
      </c>
      <c r="R9359">
        <v>829</v>
      </c>
      <c r="S9359" t="s">
        <v>1296</v>
      </c>
      <c r="T9359" t="s">
        <v>15</v>
      </c>
      <c r="U9359">
        <v>37064</v>
      </c>
      <c r="V9359" s="1">
        <v>0.4</v>
      </c>
      <c r="W9359">
        <v>-29</v>
      </c>
      <c r="X9359">
        <v>3</v>
      </c>
      <c r="Y9359">
        <v>80</v>
      </c>
      <c r="AD9359"/>
    </row>
    <row r="9360" spans="1:30" x14ac:dyDescent="0.25">
      <c r="A9360" t="s">
        <v>24</v>
      </c>
      <c r="B9360" s="2">
        <v>43448</v>
      </c>
      <c r="C9360" s="35">
        <f>YEAR(Sales[[#This Row],[ShipDate]])</f>
        <v>2018</v>
      </c>
      <c r="D9360" t="s">
        <v>19</v>
      </c>
      <c r="E9360" t="s">
        <v>31</v>
      </c>
      <c r="F9360" t="s">
        <v>50</v>
      </c>
      <c r="G9360" t="s">
        <v>25</v>
      </c>
      <c r="H9360" t="s">
        <v>304</v>
      </c>
      <c r="I9360" t="s">
        <v>180</v>
      </c>
      <c r="J9360" t="s">
        <v>13</v>
      </c>
      <c r="K9360" t="s">
        <v>2624</v>
      </c>
      <c r="L9360" t="s">
        <v>17</v>
      </c>
      <c r="N9360" t="str">
        <f>IF(ISBLANK(Sales[[#This Row],[return]]),"No",Sales[[#This Row],[return]])</f>
        <v>No</v>
      </c>
      <c r="O9360" s="2">
        <v>43443</v>
      </c>
      <c r="P9360" s="8" t="str">
        <f>TEXT(DAY(Sales[[#This Row],[OrderDate]]),"ddd")</f>
        <v>Mon</v>
      </c>
      <c r="Q9360" s="8" t="str">
        <f>TEXT(MONTH(Sales[[#This Row],[ShipDate]])*29,"mmm")</f>
        <v>Dec</v>
      </c>
      <c r="R9360">
        <v>54</v>
      </c>
      <c r="S9360" t="s">
        <v>3229</v>
      </c>
      <c r="T9360" t="s">
        <v>15</v>
      </c>
      <c r="U9360">
        <v>37064</v>
      </c>
      <c r="V9360" s="1">
        <v>0.7</v>
      </c>
      <c r="W9360">
        <v>-2</v>
      </c>
      <c r="X9360">
        <v>2</v>
      </c>
      <c r="Y9360">
        <v>3</v>
      </c>
      <c r="AD9360"/>
    </row>
    <row r="9361" spans="1:30" x14ac:dyDescent="0.25">
      <c r="A9361" t="s">
        <v>10</v>
      </c>
      <c r="B9361" s="2">
        <v>43381</v>
      </c>
      <c r="C9361" s="35">
        <f>YEAR(Sales[[#This Row],[ShipDate]])</f>
        <v>2018</v>
      </c>
      <c r="D9361" t="s">
        <v>607</v>
      </c>
      <c r="E9361" t="s">
        <v>18</v>
      </c>
      <c r="F9361" t="s">
        <v>59</v>
      </c>
      <c r="G9361" t="s">
        <v>25</v>
      </c>
      <c r="H9361" t="s">
        <v>26</v>
      </c>
      <c r="I9361" t="s">
        <v>32</v>
      </c>
      <c r="J9361" t="s">
        <v>13</v>
      </c>
      <c r="K9361" t="s">
        <v>179</v>
      </c>
      <c r="L9361" t="s">
        <v>30</v>
      </c>
      <c r="N9361" t="str">
        <f>IF(ISBLANK(Sales[[#This Row],[return]]),"No",Sales[[#This Row],[return]])</f>
        <v>No</v>
      </c>
      <c r="O9361" s="2">
        <v>43381</v>
      </c>
      <c r="P9361" s="8" t="str">
        <f>TEXT(DAY(Sales[[#This Row],[OrderDate]]),"ddd")</f>
        <v>Sun</v>
      </c>
      <c r="Q9361" s="8" t="str">
        <f>TEXT(MONTH(Sales[[#This Row],[ShipDate]])*29,"mmm")</f>
        <v>Oct</v>
      </c>
      <c r="R9361">
        <v>1719</v>
      </c>
      <c r="S9361" t="s">
        <v>1897</v>
      </c>
      <c r="T9361" t="s">
        <v>28</v>
      </c>
      <c r="U9361">
        <v>90036</v>
      </c>
      <c r="V9361" s="1">
        <v>0</v>
      </c>
      <c r="W9361">
        <v>28</v>
      </c>
      <c r="X9361">
        <v>2</v>
      </c>
      <c r="Y9361">
        <v>62</v>
      </c>
      <c r="AD9361"/>
    </row>
    <row r="9362" spans="1:30" x14ac:dyDescent="0.25">
      <c r="A9362" t="s">
        <v>40</v>
      </c>
      <c r="B9362" s="2">
        <v>43421</v>
      </c>
      <c r="C9362" s="35">
        <f>YEAR(Sales[[#This Row],[ShipDate]])</f>
        <v>2018</v>
      </c>
      <c r="D9362" t="s">
        <v>36</v>
      </c>
      <c r="E9362" t="s">
        <v>69</v>
      </c>
      <c r="F9362" t="s">
        <v>50</v>
      </c>
      <c r="G9362" t="s">
        <v>25</v>
      </c>
      <c r="H9362" t="s">
        <v>1467</v>
      </c>
      <c r="I9362" t="s">
        <v>120</v>
      </c>
      <c r="J9362" t="s">
        <v>13</v>
      </c>
      <c r="K9362" t="s">
        <v>2914</v>
      </c>
      <c r="L9362" t="s">
        <v>68</v>
      </c>
      <c r="N9362" t="str">
        <f>IF(ISBLANK(Sales[[#This Row],[return]]),"No",Sales[[#This Row],[return]])</f>
        <v>No</v>
      </c>
      <c r="O9362" s="2">
        <v>43417</v>
      </c>
      <c r="P9362" s="8" t="str">
        <f>TEXT(DAY(Sales[[#This Row],[OrderDate]]),"ddd")</f>
        <v>Fri</v>
      </c>
      <c r="Q9362" s="8" t="str">
        <f>TEXT(MONTH(Sales[[#This Row],[ShipDate]])*29,"mmm")</f>
        <v>Nov</v>
      </c>
      <c r="R9362">
        <v>1845</v>
      </c>
      <c r="S9362" t="s">
        <v>818</v>
      </c>
      <c r="T9362" t="s">
        <v>66</v>
      </c>
      <c r="U9362">
        <v>60035</v>
      </c>
      <c r="V9362" s="1">
        <v>0.8</v>
      </c>
      <c r="W9362">
        <v>-5</v>
      </c>
      <c r="X9362">
        <v>2</v>
      </c>
      <c r="Y9362">
        <v>3</v>
      </c>
      <c r="AD9362"/>
    </row>
    <row r="9363" spans="1:30" x14ac:dyDescent="0.25">
      <c r="A9363" t="s">
        <v>10</v>
      </c>
      <c r="B9363" s="2">
        <v>43186</v>
      </c>
      <c r="C9363" s="35">
        <f>YEAR(Sales[[#This Row],[ShipDate]])</f>
        <v>2018</v>
      </c>
      <c r="D9363" t="s">
        <v>113</v>
      </c>
      <c r="E9363" t="s">
        <v>18</v>
      </c>
      <c r="F9363" t="s">
        <v>39</v>
      </c>
      <c r="G9363" t="s">
        <v>25</v>
      </c>
      <c r="H9363" t="s">
        <v>706</v>
      </c>
      <c r="I9363" t="s">
        <v>58</v>
      </c>
      <c r="J9363" t="s">
        <v>13</v>
      </c>
      <c r="K9363" t="s">
        <v>816</v>
      </c>
      <c r="L9363" t="s">
        <v>17</v>
      </c>
      <c r="N9363" t="str">
        <f>IF(ISBLANK(Sales[[#This Row],[return]]),"No",Sales[[#This Row],[return]])</f>
        <v>No</v>
      </c>
      <c r="O9363" s="2">
        <v>43185</v>
      </c>
      <c r="P9363" s="8" t="str">
        <f>TEXT(DAY(Sales[[#This Row],[OrderDate]]),"ddd")</f>
        <v>Thu</v>
      </c>
      <c r="Q9363" s="8" t="str">
        <f>TEXT(MONTH(Sales[[#This Row],[ShipDate]])*29,"mmm")</f>
        <v>Mar</v>
      </c>
      <c r="R9363">
        <v>1546</v>
      </c>
      <c r="S9363" t="s">
        <v>1788</v>
      </c>
      <c r="T9363" t="s">
        <v>15</v>
      </c>
      <c r="U9363">
        <v>28540</v>
      </c>
      <c r="V9363" s="1">
        <v>0.2</v>
      </c>
      <c r="W9363">
        <v>6</v>
      </c>
      <c r="X9363">
        <v>5</v>
      </c>
      <c r="Y9363">
        <v>68</v>
      </c>
      <c r="AD9363"/>
    </row>
    <row r="9364" spans="1:30" x14ac:dyDescent="0.25">
      <c r="A9364" t="s">
        <v>10</v>
      </c>
      <c r="B9364" s="2">
        <v>43186</v>
      </c>
      <c r="C9364" s="35">
        <f>YEAR(Sales[[#This Row],[ShipDate]])</f>
        <v>2018</v>
      </c>
      <c r="D9364" t="s">
        <v>113</v>
      </c>
      <c r="E9364" t="s">
        <v>18</v>
      </c>
      <c r="F9364" t="s">
        <v>99</v>
      </c>
      <c r="G9364" t="s">
        <v>46</v>
      </c>
      <c r="H9364" t="s">
        <v>706</v>
      </c>
      <c r="I9364" t="s">
        <v>58</v>
      </c>
      <c r="J9364" t="s">
        <v>13</v>
      </c>
      <c r="K9364" t="s">
        <v>816</v>
      </c>
      <c r="L9364" t="s">
        <v>17</v>
      </c>
      <c r="N9364" t="str">
        <f>IF(ISBLANK(Sales[[#This Row],[return]]),"No",Sales[[#This Row],[return]])</f>
        <v>No</v>
      </c>
      <c r="O9364" s="2">
        <v>43185</v>
      </c>
      <c r="P9364" s="8" t="str">
        <f>TEXT(DAY(Sales[[#This Row],[OrderDate]]),"ddd")</f>
        <v>Thu</v>
      </c>
      <c r="Q9364" s="8" t="str">
        <f>TEXT(MONTH(Sales[[#This Row],[ShipDate]])*29,"mmm")</f>
        <v>Mar</v>
      </c>
      <c r="R9364">
        <v>421</v>
      </c>
      <c r="S9364" t="s">
        <v>2340</v>
      </c>
      <c r="T9364" t="s">
        <v>15</v>
      </c>
      <c r="U9364">
        <v>28540</v>
      </c>
      <c r="V9364" s="1">
        <v>0.2</v>
      </c>
      <c r="W9364">
        <v>-18</v>
      </c>
      <c r="X9364">
        <v>3</v>
      </c>
      <c r="Y9364">
        <v>120</v>
      </c>
      <c r="AD9364"/>
    </row>
    <row r="9365" spans="1:30" x14ac:dyDescent="0.25">
      <c r="A9365" t="s">
        <v>40</v>
      </c>
      <c r="B9365" s="2">
        <v>43465</v>
      </c>
      <c r="C9365" s="35">
        <f>YEAR(Sales[[#This Row],[ShipDate]])</f>
        <v>2018</v>
      </c>
      <c r="D9365" t="s">
        <v>36</v>
      </c>
      <c r="E9365" t="s">
        <v>31</v>
      </c>
      <c r="F9365" t="s">
        <v>23</v>
      </c>
      <c r="G9365" t="s">
        <v>11</v>
      </c>
      <c r="H9365" t="s">
        <v>1761</v>
      </c>
      <c r="I9365" t="s">
        <v>120</v>
      </c>
      <c r="J9365" t="s">
        <v>13</v>
      </c>
      <c r="K9365" t="s">
        <v>2693</v>
      </c>
      <c r="L9365" t="s">
        <v>68</v>
      </c>
      <c r="N9365" t="str">
        <f>IF(ISBLANK(Sales[[#This Row],[return]]),"No",Sales[[#This Row],[return]])</f>
        <v>No</v>
      </c>
      <c r="O9365" s="2">
        <v>43461</v>
      </c>
      <c r="P9365" s="8" t="str">
        <f>TEXT(DAY(Sales[[#This Row],[OrderDate]]),"ddd")</f>
        <v>Fri</v>
      </c>
      <c r="Q9365" s="8" t="str">
        <f>TEXT(MONTH(Sales[[#This Row],[ShipDate]])*29,"mmm")</f>
        <v>Dec</v>
      </c>
      <c r="R9365">
        <v>764</v>
      </c>
      <c r="S9365" t="s">
        <v>3105</v>
      </c>
      <c r="T9365" t="s">
        <v>66</v>
      </c>
      <c r="U9365">
        <v>60098</v>
      </c>
      <c r="V9365" s="1">
        <v>0.3</v>
      </c>
      <c r="W9365">
        <v>-12</v>
      </c>
      <c r="X9365">
        <v>8</v>
      </c>
      <c r="Y9365">
        <v>845</v>
      </c>
      <c r="AD9365"/>
    </row>
    <row r="9366" spans="1:30" x14ac:dyDescent="0.25">
      <c r="A9366" t="s">
        <v>24</v>
      </c>
      <c r="B9366" s="2">
        <v>43153</v>
      </c>
      <c r="C9366" s="35">
        <f>YEAR(Sales[[#This Row],[ShipDate]])</f>
        <v>2018</v>
      </c>
      <c r="D9366" t="s">
        <v>36</v>
      </c>
      <c r="E9366" t="s">
        <v>18</v>
      </c>
      <c r="F9366" t="s">
        <v>150</v>
      </c>
      <c r="G9366" t="s">
        <v>25</v>
      </c>
      <c r="H9366" t="s">
        <v>146</v>
      </c>
      <c r="I9366" t="s">
        <v>149</v>
      </c>
      <c r="J9366" t="s">
        <v>13</v>
      </c>
      <c r="K9366" t="s">
        <v>1281</v>
      </c>
      <c r="L9366" t="s">
        <v>92</v>
      </c>
      <c r="N9366" t="str">
        <f>IF(ISBLANK(Sales[[#This Row],[return]]),"No",Sales[[#This Row],[return]])</f>
        <v>No</v>
      </c>
      <c r="O9366" s="2">
        <v>43146</v>
      </c>
      <c r="P9366" s="8" t="str">
        <f>TEXT(DAY(Sales[[#This Row],[OrderDate]]),"ddd")</f>
        <v>Sun</v>
      </c>
      <c r="Q9366" s="8" t="str">
        <f>TEXT(MONTH(Sales[[#This Row],[ShipDate]])*29,"mmm")</f>
        <v>Feb</v>
      </c>
      <c r="R9366">
        <v>110</v>
      </c>
      <c r="S9366" t="s">
        <v>148</v>
      </c>
      <c r="T9366" t="s">
        <v>90</v>
      </c>
      <c r="U9366">
        <v>10009</v>
      </c>
      <c r="V9366" s="1">
        <v>0</v>
      </c>
      <c r="W9366">
        <v>4</v>
      </c>
      <c r="X9366">
        <v>4</v>
      </c>
      <c r="Y9366">
        <v>9</v>
      </c>
      <c r="AD9366"/>
    </row>
    <row r="9367" spans="1:30" x14ac:dyDescent="0.25">
      <c r="A9367" t="s">
        <v>24</v>
      </c>
      <c r="B9367" s="2">
        <v>43153</v>
      </c>
      <c r="C9367" s="35">
        <f>YEAR(Sales[[#This Row],[ShipDate]])</f>
        <v>2018</v>
      </c>
      <c r="D9367" t="s">
        <v>36</v>
      </c>
      <c r="E9367" t="s">
        <v>18</v>
      </c>
      <c r="F9367" t="s">
        <v>50</v>
      </c>
      <c r="G9367" t="s">
        <v>25</v>
      </c>
      <c r="H9367" t="s">
        <v>146</v>
      </c>
      <c r="I9367" t="s">
        <v>149</v>
      </c>
      <c r="J9367" t="s">
        <v>13</v>
      </c>
      <c r="K9367" t="s">
        <v>1281</v>
      </c>
      <c r="L9367" t="s">
        <v>92</v>
      </c>
      <c r="N9367" t="str">
        <f>IF(ISBLANK(Sales[[#This Row],[return]]),"No",Sales[[#This Row],[return]])</f>
        <v>No</v>
      </c>
      <c r="O9367" s="2">
        <v>43146</v>
      </c>
      <c r="P9367" s="8" t="str">
        <f>TEXT(DAY(Sales[[#This Row],[OrderDate]]),"ddd")</f>
        <v>Sun</v>
      </c>
      <c r="Q9367" s="8" t="str">
        <f>TEXT(MONTH(Sales[[#This Row],[ShipDate]])*29,"mmm")</f>
        <v>Feb</v>
      </c>
      <c r="R9367">
        <v>683</v>
      </c>
      <c r="S9367" t="s">
        <v>1877</v>
      </c>
      <c r="T9367" t="s">
        <v>90</v>
      </c>
      <c r="U9367">
        <v>10009</v>
      </c>
      <c r="V9367" s="1">
        <v>0.2</v>
      </c>
      <c r="W9367">
        <v>124</v>
      </c>
      <c r="X9367">
        <v>3</v>
      </c>
      <c r="Y9367">
        <v>398</v>
      </c>
      <c r="AD9367"/>
    </row>
    <row r="9368" spans="1:30" x14ac:dyDescent="0.25">
      <c r="A9368" t="s">
        <v>40</v>
      </c>
      <c r="B9368" s="2">
        <v>43467</v>
      </c>
      <c r="C9368" s="35">
        <f>YEAR(Sales[[#This Row],[ShipDate]])</f>
        <v>2019</v>
      </c>
      <c r="D9368" t="s">
        <v>36</v>
      </c>
      <c r="E9368" t="s">
        <v>18</v>
      </c>
      <c r="F9368" t="s">
        <v>50</v>
      </c>
      <c r="G9368" t="s">
        <v>25</v>
      </c>
      <c r="H9368" t="s">
        <v>26</v>
      </c>
      <c r="I9368" t="s">
        <v>32</v>
      </c>
      <c r="J9368" t="s">
        <v>13</v>
      </c>
      <c r="K9368" t="s">
        <v>1224</v>
      </c>
      <c r="L9368" t="s">
        <v>30</v>
      </c>
      <c r="N9368" t="str">
        <f>IF(ISBLANK(Sales[[#This Row],[return]]),"No",Sales[[#This Row],[return]])</f>
        <v>No</v>
      </c>
      <c r="O9368" s="2">
        <v>43463</v>
      </c>
      <c r="P9368" s="8" t="str">
        <f>TEXT(DAY(Sales[[#This Row],[OrderDate]]),"ddd")</f>
        <v>Sun</v>
      </c>
      <c r="Q9368" s="8" t="str">
        <f>TEXT(MONTH(Sales[[#This Row],[ShipDate]])*29,"mmm")</f>
        <v>Jan</v>
      </c>
      <c r="R9368">
        <v>68</v>
      </c>
      <c r="S9368" t="s">
        <v>1056</v>
      </c>
      <c r="T9368" t="s">
        <v>28</v>
      </c>
      <c r="U9368">
        <v>90045</v>
      </c>
      <c r="V9368" s="1">
        <v>0.2</v>
      </c>
      <c r="W9368">
        <v>4</v>
      </c>
      <c r="X9368">
        <v>3</v>
      </c>
      <c r="Y9368">
        <v>11</v>
      </c>
      <c r="AD9368"/>
    </row>
    <row r="9369" spans="1:30" x14ac:dyDescent="0.25">
      <c r="A9369" t="s">
        <v>24</v>
      </c>
      <c r="B9369" s="2">
        <v>43272</v>
      </c>
      <c r="C9369" s="35">
        <f>YEAR(Sales[[#This Row],[ShipDate]])</f>
        <v>2018</v>
      </c>
      <c r="D9369" t="s">
        <v>113</v>
      </c>
      <c r="E9369" t="s">
        <v>18</v>
      </c>
      <c r="F9369" t="s">
        <v>59</v>
      </c>
      <c r="G9369" t="s">
        <v>25</v>
      </c>
      <c r="H9369" t="s">
        <v>1642</v>
      </c>
      <c r="I9369" t="s">
        <v>120</v>
      </c>
      <c r="J9369" t="s">
        <v>13</v>
      </c>
      <c r="K9369" t="s">
        <v>1427</v>
      </c>
      <c r="L9369" t="s">
        <v>68</v>
      </c>
      <c r="N9369" t="str">
        <f>IF(ISBLANK(Sales[[#This Row],[return]]),"No",Sales[[#This Row],[return]])</f>
        <v>No</v>
      </c>
      <c r="O9369" s="2">
        <v>43269</v>
      </c>
      <c r="P9369" s="8" t="str">
        <f>TEXT(DAY(Sales[[#This Row],[OrderDate]]),"ddd")</f>
        <v>Wed</v>
      </c>
      <c r="Q9369" s="8" t="str">
        <f>TEXT(MONTH(Sales[[#This Row],[ShipDate]])*29,"mmm")</f>
        <v>Jun</v>
      </c>
      <c r="R9369">
        <v>1732</v>
      </c>
      <c r="S9369" t="s">
        <v>1643</v>
      </c>
      <c r="T9369" t="s">
        <v>66</v>
      </c>
      <c r="U9369">
        <v>60423</v>
      </c>
      <c r="V9369" s="1">
        <v>0.2</v>
      </c>
      <c r="W9369">
        <v>27</v>
      </c>
      <c r="X9369">
        <v>2</v>
      </c>
      <c r="Y9369">
        <v>77</v>
      </c>
      <c r="AD9369"/>
    </row>
    <row r="9370" spans="1:30" x14ac:dyDescent="0.25">
      <c r="A9370" t="s">
        <v>40</v>
      </c>
      <c r="B9370" s="2">
        <v>43342</v>
      </c>
      <c r="C9370" s="35">
        <f>YEAR(Sales[[#This Row],[ShipDate]])</f>
        <v>2018</v>
      </c>
      <c r="D9370" t="s">
        <v>36</v>
      </c>
      <c r="E9370" t="s">
        <v>69</v>
      </c>
      <c r="F9370" t="s">
        <v>99</v>
      </c>
      <c r="G9370" t="s">
        <v>46</v>
      </c>
      <c r="H9370" t="s">
        <v>304</v>
      </c>
      <c r="I9370" t="s">
        <v>74</v>
      </c>
      <c r="J9370" t="s">
        <v>13</v>
      </c>
      <c r="K9370" t="s">
        <v>2988</v>
      </c>
      <c r="L9370" t="s">
        <v>68</v>
      </c>
      <c r="N9370" t="str">
        <f>IF(ISBLANK(Sales[[#This Row],[return]]),"No",Sales[[#This Row],[return]])</f>
        <v>No</v>
      </c>
      <c r="O9370" s="2">
        <v>43338</v>
      </c>
      <c r="P9370" s="8" t="str">
        <f>TEXT(DAY(Sales[[#This Row],[OrderDate]]),"ddd")</f>
        <v>Thu</v>
      </c>
      <c r="Q9370" s="8" t="str">
        <f>TEXT(MONTH(Sales[[#This Row],[ShipDate]])*29,"mmm")</f>
        <v>Aug</v>
      </c>
      <c r="R9370">
        <v>1077</v>
      </c>
      <c r="S9370" t="s">
        <v>2477</v>
      </c>
      <c r="T9370" t="s">
        <v>66</v>
      </c>
      <c r="U9370">
        <v>53132</v>
      </c>
      <c r="V9370" s="1">
        <v>0</v>
      </c>
      <c r="W9370">
        <v>15</v>
      </c>
      <c r="X9370">
        <v>3</v>
      </c>
      <c r="Y9370">
        <v>48</v>
      </c>
      <c r="AD9370"/>
    </row>
    <row r="9371" spans="1:30" x14ac:dyDescent="0.25">
      <c r="A9371" t="s">
        <v>10</v>
      </c>
      <c r="B9371" s="2">
        <v>43434</v>
      </c>
      <c r="C9371" s="35">
        <f>YEAR(Sales[[#This Row],[ShipDate]])</f>
        <v>2018</v>
      </c>
      <c r="D9371" t="s">
        <v>36</v>
      </c>
      <c r="E9371" t="s">
        <v>31</v>
      </c>
      <c r="F9371" t="s">
        <v>23</v>
      </c>
      <c r="G9371" t="s">
        <v>11</v>
      </c>
      <c r="H9371" t="s">
        <v>26</v>
      </c>
      <c r="I9371" t="s">
        <v>32</v>
      </c>
      <c r="J9371" t="s">
        <v>13</v>
      </c>
      <c r="K9371" t="s">
        <v>547</v>
      </c>
      <c r="L9371" t="s">
        <v>30</v>
      </c>
      <c r="N9371" t="str">
        <f>IF(ISBLANK(Sales[[#This Row],[return]]),"No",Sales[[#This Row],[return]])</f>
        <v>No</v>
      </c>
      <c r="O9371" s="2">
        <v>43428</v>
      </c>
      <c r="P9371" s="8" t="str">
        <f>TEXT(DAY(Sales[[#This Row],[OrderDate]]),"ddd")</f>
        <v>Tue</v>
      </c>
      <c r="Q9371" s="8" t="str">
        <f>TEXT(MONTH(Sales[[#This Row],[ShipDate]])*29,"mmm")</f>
        <v>Nov</v>
      </c>
      <c r="R9371">
        <v>760</v>
      </c>
      <c r="S9371" t="s">
        <v>1159</v>
      </c>
      <c r="T9371" t="s">
        <v>28</v>
      </c>
      <c r="U9371">
        <v>90036</v>
      </c>
      <c r="V9371" s="1">
        <v>0.2</v>
      </c>
      <c r="W9371">
        <v>211</v>
      </c>
      <c r="X9371">
        <v>6</v>
      </c>
      <c r="Y9371">
        <v>1685</v>
      </c>
      <c r="AD9371"/>
    </row>
    <row r="9372" spans="1:30" x14ac:dyDescent="0.25">
      <c r="A9372" t="s">
        <v>10</v>
      </c>
      <c r="B9372" s="2">
        <v>43434</v>
      </c>
      <c r="C9372" s="35">
        <f>YEAR(Sales[[#This Row],[ShipDate]])</f>
        <v>2018</v>
      </c>
      <c r="D9372" t="s">
        <v>36</v>
      </c>
      <c r="E9372" t="s">
        <v>31</v>
      </c>
      <c r="F9372" t="s">
        <v>99</v>
      </c>
      <c r="G9372" t="s">
        <v>46</v>
      </c>
      <c r="H9372" t="s">
        <v>26</v>
      </c>
      <c r="I9372" t="s">
        <v>32</v>
      </c>
      <c r="J9372" t="s">
        <v>13</v>
      </c>
      <c r="K9372" t="s">
        <v>547</v>
      </c>
      <c r="L9372" t="s">
        <v>30</v>
      </c>
      <c r="N9372" t="str">
        <f>IF(ISBLANK(Sales[[#This Row],[return]]),"No",Sales[[#This Row],[return]])</f>
        <v>No</v>
      </c>
      <c r="O9372" s="2">
        <v>43428</v>
      </c>
      <c r="P9372" s="8" t="str">
        <f>TEXT(DAY(Sales[[#This Row],[OrderDate]]),"ddd")</f>
        <v>Tue</v>
      </c>
      <c r="Q9372" s="8" t="str">
        <f>TEXT(MONTH(Sales[[#This Row],[ShipDate]])*29,"mmm")</f>
        <v>Nov</v>
      </c>
      <c r="R9372">
        <v>1278</v>
      </c>
      <c r="S9372" t="s">
        <v>2355</v>
      </c>
      <c r="T9372" t="s">
        <v>28</v>
      </c>
      <c r="U9372">
        <v>90036</v>
      </c>
      <c r="V9372" s="1">
        <v>0</v>
      </c>
      <c r="W9372">
        <v>218</v>
      </c>
      <c r="X9372">
        <v>2</v>
      </c>
      <c r="Y9372">
        <v>660</v>
      </c>
      <c r="AD9372"/>
    </row>
    <row r="9373" spans="1:30" x14ac:dyDescent="0.25">
      <c r="A9373" t="s">
        <v>10</v>
      </c>
      <c r="B9373" s="2">
        <v>43434</v>
      </c>
      <c r="C9373" s="35">
        <f>YEAR(Sales[[#This Row],[ShipDate]])</f>
        <v>2018</v>
      </c>
      <c r="D9373" t="s">
        <v>36</v>
      </c>
      <c r="E9373" t="s">
        <v>31</v>
      </c>
      <c r="F9373" t="s">
        <v>99</v>
      </c>
      <c r="G9373" t="s">
        <v>46</v>
      </c>
      <c r="H9373" t="s">
        <v>26</v>
      </c>
      <c r="I9373" t="s">
        <v>32</v>
      </c>
      <c r="J9373" t="s">
        <v>13</v>
      </c>
      <c r="K9373" t="s">
        <v>547</v>
      </c>
      <c r="L9373" t="s">
        <v>30</v>
      </c>
      <c r="N9373" t="str">
        <f>IF(ISBLANK(Sales[[#This Row],[return]]),"No",Sales[[#This Row],[return]])</f>
        <v>No</v>
      </c>
      <c r="O9373" s="2">
        <v>43428</v>
      </c>
      <c r="P9373" s="8" t="str">
        <f>TEXT(DAY(Sales[[#This Row],[OrderDate]]),"ddd")</f>
        <v>Tue</v>
      </c>
      <c r="Q9373" s="8" t="str">
        <f>TEXT(MONTH(Sales[[#This Row],[ShipDate]])*29,"mmm")</f>
        <v>Nov</v>
      </c>
      <c r="R9373">
        <v>1010</v>
      </c>
      <c r="S9373" t="s">
        <v>2544</v>
      </c>
      <c r="T9373" t="s">
        <v>28</v>
      </c>
      <c r="U9373">
        <v>90036</v>
      </c>
      <c r="V9373" s="1">
        <v>0</v>
      </c>
      <c r="W9373">
        <v>190</v>
      </c>
      <c r="X9373">
        <v>8</v>
      </c>
      <c r="Y9373">
        <v>560</v>
      </c>
      <c r="AD9373"/>
    </row>
    <row r="9374" spans="1:30" x14ac:dyDescent="0.25">
      <c r="A9374" t="s">
        <v>40</v>
      </c>
      <c r="B9374" s="2">
        <v>43187</v>
      </c>
      <c r="C9374" s="35">
        <f>YEAR(Sales[[#This Row],[ShipDate]])</f>
        <v>2018</v>
      </c>
      <c r="D9374" t="s">
        <v>36</v>
      </c>
      <c r="E9374" t="s">
        <v>31</v>
      </c>
      <c r="F9374" t="s">
        <v>48</v>
      </c>
      <c r="G9374" t="s">
        <v>46</v>
      </c>
      <c r="H9374" t="s">
        <v>1616</v>
      </c>
      <c r="I9374" t="s">
        <v>216</v>
      </c>
      <c r="J9374" t="s">
        <v>13</v>
      </c>
      <c r="K9374" t="s">
        <v>462</v>
      </c>
      <c r="L9374" t="s">
        <v>30</v>
      </c>
      <c r="N9374" t="str">
        <f>IF(ISBLANK(Sales[[#This Row],[return]]),"No",Sales[[#This Row],[return]])</f>
        <v>No</v>
      </c>
      <c r="O9374" s="2">
        <v>43183</v>
      </c>
      <c r="P9374" s="8" t="str">
        <f>TEXT(DAY(Sales[[#This Row],[OrderDate]]),"ddd")</f>
        <v>Tue</v>
      </c>
      <c r="Q9374" s="8" t="str">
        <f>TEXT(MONTH(Sales[[#This Row],[ShipDate]])*29,"mmm")</f>
        <v>Mar</v>
      </c>
      <c r="R9374">
        <v>340</v>
      </c>
      <c r="S9374" t="s">
        <v>2321</v>
      </c>
      <c r="T9374" t="s">
        <v>28</v>
      </c>
      <c r="U9374">
        <v>97030</v>
      </c>
      <c r="V9374" s="1">
        <v>0.2</v>
      </c>
      <c r="W9374">
        <v>25</v>
      </c>
      <c r="X9374">
        <v>4</v>
      </c>
      <c r="Y9374">
        <v>403</v>
      </c>
      <c r="AD9374"/>
    </row>
    <row r="9375" spans="1:30" x14ac:dyDescent="0.25">
      <c r="A9375" t="s">
        <v>10</v>
      </c>
      <c r="B9375" s="2">
        <v>43421</v>
      </c>
      <c r="C9375" s="35">
        <f>YEAR(Sales[[#This Row],[ShipDate]])</f>
        <v>2018</v>
      </c>
      <c r="D9375" t="s">
        <v>36</v>
      </c>
      <c r="E9375" t="s">
        <v>31</v>
      </c>
      <c r="F9375" t="s">
        <v>38</v>
      </c>
      <c r="G9375" t="s">
        <v>11</v>
      </c>
      <c r="H9375" t="s">
        <v>1914</v>
      </c>
      <c r="I9375" t="s">
        <v>142</v>
      </c>
      <c r="J9375" t="s">
        <v>13</v>
      </c>
      <c r="K9375" t="s">
        <v>626</v>
      </c>
      <c r="L9375" t="s">
        <v>68</v>
      </c>
      <c r="N9375" t="str">
        <f>IF(ISBLANK(Sales[[#This Row],[return]]),"No",Sales[[#This Row],[return]])</f>
        <v>No</v>
      </c>
      <c r="O9375" s="2">
        <v>43415</v>
      </c>
      <c r="P9375" s="8" t="str">
        <f>TEXT(DAY(Sales[[#This Row],[OrderDate]]),"ddd")</f>
        <v>Wed</v>
      </c>
      <c r="Q9375" s="8" t="str">
        <f>TEXT(MONTH(Sales[[#This Row],[ShipDate]])*29,"mmm")</f>
        <v>Nov</v>
      </c>
      <c r="R9375">
        <v>278</v>
      </c>
      <c r="S9375" t="s">
        <v>2612</v>
      </c>
      <c r="T9375" t="s">
        <v>66</v>
      </c>
      <c r="U9375">
        <v>46060</v>
      </c>
      <c r="V9375" s="1">
        <v>0</v>
      </c>
      <c r="W9375">
        <v>241</v>
      </c>
      <c r="X9375">
        <v>6</v>
      </c>
      <c r="Y9375">
        <v>2679</v>
      </c>
      <c r="AD9375"/>
    </row>
    <row r="9376" spans="1:30" x14ac:dyDescent="0.25">
      <c r="A9376" t="s">
        <v>24</v>
      </c>
      <c r="B9376" s="2">
        <v>43213</v>
      </c>
      <c r="C9376" s="35">
        <f>YEAR(Sales[[#This Row],[ShipDate]])</f>
        <v>2018</v>
      </c>
      <c r="D9376" t="s">
        <v>36</v>
      </c>
      <c r="E9376" t="s">
        <v>18</v>
      </c>
      <c r="F9376" t="s">
        <v>45</v>
      </c>
      <c r="G9376" t="s">
        <v>25</v>
      </c>
      <c r="H9376" t="s">
        <v>249</v>
      </c>
      <c r="I9376" t="s">
        <v>598</v>
      </c>
      <c r="J9376" t="s">
        <v>13</v>
      </c>
      <c r="K9376" t="s">
        <v>1031</v>
      </c>
      <c r="L9376" t="s">
        <v>17</v>
      </c>
      <c r="N9376" t="str">
        <f>IF(ISBLANK(Sales[[#This Row],[return]]),"No",Sales[[#This Row],[return]])</f>
        <v>No</v>
      </c>
      <c r="O9376" s="2">
        <v>43206</v>
      </c>
      <c r="P9376" s="8" t="str">
        <f>TEXT(DAY(Sales[[#This Row],[OrderDate]]),"ddd")</f>
        <v>Mon</v>
      </c>
      <c r="Q9376" s="8" t="str">
        <f>TEXT(MONTH(Sales[[#This Row],[ShipDate]])*29,"mmm")</f>
        <v>Apr</v>
      </c>
      <c r="R9376">
        <v>1158</v>
      </c>
      <c r="S9376" t="s">
        <v>81</v>
      </c>
      <c r="T9376" t="s">
        <v>15</v>
      </c>
      <c r="U9376">
        <v>31907</v>
      </c>
      <c r="V9376" s="1">
        <v>0</v>
      </c>
      <c r="W9376">
        <v>4</v>
      </c>
      <c r="X9376">
        <v>3</v>
      </c>
      <c r="Y9376">
        <v>13</v>
      </c>
      <c r="AD9376"/>
    </row>
    <row r="9377" spans="1:30" x14ac:dyDescent="0.25">
      <c r="A9377" t="s">
        <v>40</v>
      </c>
      <c r="B9377" s="2">
        <v>43109</v>
      </c>
      <c r="C9377" s="35">
        <f>YEAR(Sales[[#This Row],[ShipDate]])</f>
        <v>2018</v>
      </c>
      <c r="D9377" t="s">
        <v>36</v>
      </c>
      <c r="E9377" t="s">
        <v>31</v>
      </c>
      <c r="F9377" t="s">
        <v>574</v>
      </c>
      <c r="G9377" t="s">
        <v>46</v>
      </c>
      <c r="H9377" t="s">
        <v>235</v>
      </c>
      <c r="I9377" t="s">
        <v>58</v>
      </c>
      <c r="J9377" t="s">
        <v>13</v>
      </c>
      <c r="K9377" t="s">
        <v>2850</v>
      </c>
      <c r="L9377" t="s">
        <v>17</v>
      </c>
      <c r="N9377" t="str">
        <f>IF(ISBLANK(Sales[[#This Row],[return]]),"No",Sales[[#This Row],[return]])</f>
        <v>No</v>
      </c>
      <c r="O9377" s="2">
        <v>43104</v>
      </c>
      <c r="P9377" s="8" t="str">
        <f>TEXT(DAY(Sales[[#This Row],[OrderDate]]),"ddd")</f>
        <v>Wed</v>
      </c>
      <c r="Q9377" s="8" t="str">
        <f>TEXT(MONTH(Sales[[#This Row],[ShipDate]])*29,"mmm")</f>
        <v>Jan</v>
      </c>
      <c r="R9377">
        <v>796</v>
      </c>
      <c r="S9377" t="s">
        <v>2384</v>
      </c>
      <c r="T9377" t="s">
        <v>15</v>
      </c>
      <c r="U9377">
        <v>28205</v>
      </c>
      <c r="V9377" s="1">
        <v>0.2</v>
      </c>
      <c r="W9377">
        <v>120</v>
      </c>
      <c r="X9377">
        <v>4</v>
      </c>
      <c r="Y9377">
        <v>960</v>
      </c>
      <c r="AD9377"/>
    </row>
    <row r="9378" spans="1:30" x14ac:dyDescent="0.25">
      <c r="A9378" t="s">
        <v>40</v>
      </c>
      <c r="B9378" s="2">
        <v>43431</v>
      </c>
      <c r="C9378" s="35">
        <f>YEAR(Sales[[#This Row],[ShipDate]])</f>
        <v>2018</v>
      </c>
      <c r="D9378" t="s">
        <v>36</v>
      </c>
      <c r="E9378" t="s">
        <v>69</v>
      </c>
      <c r="F9378" t="s">
        <v>50</v>
      </c>
      <c r="G9378" t="s">
        <v>25</v>
      </c>
      <c r="H9378" t="s">
        <v>146</v>
      </c>
      <c r="I9378" t="s">
        <v>149</v>
      </c>
      <c r="J9378" t="s">
        <v>13</v>
      </c>
      <c r="K9378" t="s">
        <v>3004</v>
      </c>
      <c r="L9378" t="s">
        <v>92</v>
      </c>
      <c r="N9378" t="str">
        <f>IF(ISBLANK(Sales[[#This Row],[return]]),"No",Sales[[#This Row],[return]])</f>
        <v>No</v>
      </c>
      <c r="O9378" s="2">
        <v>43426</v>
      </c>
      <c r="P9378" s="8" t="str">
        <f>TEXT(DAY(Sales[[#This Row],[OrderDate]]),"ddd")</f>
        <v>Sun</v>
      </c>
      <c r="Q9378" s="8" t="str">
        <f>TEXT(MONTH(Sales[[#This Row],[ShipDate]])*29,"mmm")</f>
        <v>Nov</v>
      </c>
      <c r="R9378">
        <v>700</v>
      </c>
      <c r="S9378" t="s">
        <v>566</v>
      </c>
      <c r="T9378" t="s">
        <v>90</v>
      </c>
      <c r="U9378">
        <v>10009</v>
      </c>
      <c r="V9378" s="1">
        <v>0.2</v>
      </c>
      <c r="W9378">
        <v>47</v>
      </c>
      <c r="X9378">
        <v>8</v>
      </c>
      <c r="Y9378">
        <v>134</v>
      </c>
      <c r="AD9378"/>
    </row>
    <row r="9379" spans="1:30" x14ac:dyDescent="0.25">
      <c r="A9379" t="s">
        <v>40</v>
      </c>
      <c r="B9379" s="2">
        <v>43414</v>
      </c>
      <c r="C9379" s="35">
        <f>YEAR(Sales[[#This Row],[ShipDate]])</f>
        <v>2018</v>
      </c>
      <c r="D9379" t="s">
        <v>36</v>
      </c>
      <c r="E9379" t="s">
        <v>69</v>
      </c>
      <c r="F9379" t="s">
        <v>45</v>
      </c>
      <c r="G9379" t="s">
        <v>25</v>
      </c>
      <c r="H9379" t="s">
        <v>686</v>
      </c>
      <c r="I9379" t="s">
        <v>142</v>
      </c>
      <c r="J9379" t="s">
        <v>13</v>
      </c>
      <c r="K9379" t="s">
        <v>2982</v>
      </c>
      <c r="L9379" t="s">
        <v>68</v>
      </c>
      <c r="N9379" t="str">
        <f>IF(ISBLANK(Sales[[#This Row],[return]]),"No",Sales[[#This Row],[return]])</f>
        <v>No</v>
      </c>
      <c r="O9379" s="2">
        <v>43409</v>
      </c>
      <c r="P9379" s="8" t="str">
        <f>TEXT(DAY(Sales[[#This Row],[OrderDate]]),"ddd")</f>
        <v>Thu</v>
      </c>
      <c r="Q9379" s="8" t="str">
        <f>TEXT(MONTH(Sales[[#This Row],[ShipDate]])*29,"mmm")</f>
        <v>Nov</v>
      </c>
      <c r="R9379">
        <v>1319</v>
      </c>
      <c r="S9379" t="s">
        <v>1860</v>
      </c>
      <c r="T9379" t="s">
        <v>66</v>
      </c>
      <c r="U9379">
        <v>46226</v>
      </c>
      <c r="V9379" s="1">
        <v>0</v>
      </c>
      <c r="W9379">
        <v>16</v>
      </c>
      <c r="X9379">
        <v>2</v>
      </c>
      <c r="Y9379">
        <v>40</v>
      </c>
      <c r="AD9379"/>
    </row>
    <row r="9380" spans="1:30" x14ac:dyDescent="0.25">
      <c r="A9380" t="s">
        <v>40</v>
      </c>
      <c r="B9380" s="2">
        <v>43414</v>
      </c>
      <c r="C9380" s="35">
        <f>YEAR(Sales[[#This Row],[ShipDate]])</f>
        <v>2018</v>
      </c>
      <c r="D9380" t="s">
        <v>36</v>
      </c>
      <c r="E9380" t="s">
        <v>69</v>
      </c>
      <c r="F9380" t="s">
        <v>50</v>
      </c>
      <c r="G9380" t="s">
        <v>25</v>
      </c>
      <c r="H9380" t="s">
        <v>686</v>
      </c>
      <c r="I9380" t="s">
        <v>142</v>
      </c>
      <c r="J9380" t="s">
        <v>13</v>
      </c>
      <c r="K9380" t="s">
        <v>2982</v>
      </c>
      <c r="L9380" t="s">
        <v>68</v>
      </c>
      <c r="N9380" t="str">
        <f>IF(ISBLANK(Sales[[#This Row],[return]]),"No",Sales[[#This Row],[return]])</f>
        <v>No</v>
      </c>
      <c r="O9380" s="2">
        <v>43409</v>
      </c>
      <c r="P9380" s="8" t="str">
        <f>TEXT(DAY(Sales[[#This Row],[OrderDate]]),"ddd")</f>
        <v>Thu</v>
      </c>
      <c r="Q9380" s="8" t="str">
        <f>TEXT(MONTH(Sales[[#This Row],[ShipDate]])*29,"mmm")</f>
        <v>Nov</v>
      </c>
      <c r="R9380">
        <v>1310</v>
      </c>
      <c r="S9380" t="s">
        <v>952</v>
      </c>
      <c r="T9380" t="s">
        <v>66</v>
      </c>
      <c r="U9380">
        <v>46226</v>
      </c>
      <c r="V9380" s="1">
        <v>0</v>
      </c>
      <c r="W9380">
        <v>50</v>
      </c>
      <c r="X9380">
        <v>5</v>
      </c>
      <c r="Y9380">
        <v>105</v>
      </c>
      <c r="AD9380"/>
    </row>
    <row r="9381" spans="1:30" x14ac:dyDescent="0.25">
      <c r="A9381" t="s">
        <v>40</v>
      </c>
      <c r="B9381" s="2">
        <v>43414</v>
      </c>
      <c r="C9381" s="35">
        <f>YEAR(Sales[[#This Row],[ShipDate]])</f>
        <v>2018</v>
      </c>
      <c r="D9381" t="s">
        <v>36</v>
      </c>
      <c r="E9381" t="s">
        <v>69</v>
      </c>
      <c r="F9381" t="s">
        <v>33</v>
      </c>
      <c r="G9381" t="s">
        <v>25</v>
      </c>
      <c r="H9381" t="s">
        <v>686</v>
      </c>
      <c r="I9381" t="s">
        <v>142</v>
      </c>
      <c r="J9381" t="s">
        <v>13</v>
      </c>
      <c r="K9381" t="s">
        <v>2982</v>
      </c>
      <c r="L9381" t="s">
        <v>68</v>
      </c>
      <c r="N9381" t="str">
        <f>IF(ISBLANK(Sales[[#This Row],[return]]),"No",Sales[[#This Row],[return]])</f>
        <v>No</v>
      </c>
      <c r="O9381" s="2">
        <v>43409</v>
      </c>
      <c r="P9381" s="8" t="str">
        <f>TEXT(DAY(Sales[[#This Row],[OrderDate]]),"ddd")</f>
        <v>Thu</v>
      </c>
      <c r="Q9381" s="8" t="str">
        <f>TEXT(MONTH(Sales[[#This Row],[ShipDate]])*29,"mmm")</f>
        <v>Nov</v>
      </c>
      <c r="R9381">
        <v>214</v>
      </c>
      <c r="S9381" t="s">
        <v>2782</v>
      </c>
      <c r="T9381" t="s">
        <v>66</v>
      </c>
      <c r="U9381">
        <v>46226</v>
      </c>
      <c r="V9381" s="1">
        <v>0</v>
      </c>
      <c r="W9381">
        <v>25</v>
      </c>
      <c r="X9381">
        <v>5</v>
      </c>
      <c r="Y9381">
        <v>52</v>
      </c>
      <c r="AD9381"/>
    </row>
    <row r="9382" spans="1:30" x14ac:dyDescent="0.25">
      <c r="A9382" t="s">
        <v>40</v>
      </c>
      <c r="B9382" s="2">
        <v>43127</v>
      </c>
      <c r="C9382" s="35">
        <f>YEAR(Sales[[#This Row],[ShipDate]])</f>
        <v>2018</v>
      </c>
      <c r="D9382" t="s">
        <v>36</v>
      </c>
      <c r="E9382" t="s">
        <v>31</v>
      </c>
      <c r="F9382" t="s">
        <v>45</v>
      </c>
      <c r="G9382" t="s">
        <v>25</v>
      </c>
      <c r="H9382" t="s">
        <v>1002</v>
      </c>
      <c r="I9382" t="s">
        <v>1345</v>
      </c>
      <c r="J9382" t="s">
        <v>13</v>
      </c>
      <c r="K9382" t="s">
        <v>478</v>
      </c>
      <c r="L9382" t="s">
        <v>92</v>
      </c>
      <c r="N9382" t="str">
        <f>IF(ISBLANK(Sales[[#This Row],[return]]),"No",Sales[[#This Row],[return]])</f>
        <v>No</v>
      </c>
      <c r="O9382" s="2">
        <v>43123</v>
      </c>
      <c r="P9382" s="8" t="str">
        <f>TEXT(DAY(Sales[[#This Row],[OrderDate]]),"ddd")</f>
        <v>Mon</v>
      </c>
      <c r="Q9382" s="8" t="str">
        <f>TEXT(MONTH(Sales[[#This Row],[ShipDate]])*29,"mmm")</f>
        <v>Jan</v>
      </c>
      <c r="R9382">
        <v>28</v>
      </c>
      <c r="S9382" t="s">
        <v>2836</v>
      </c>
      <c r="T9382" t="s">
        <v>90</v>
      </c>
      <c r="V9382" s="1">
        <v>0</v>
      </c>
      <c r="W9382">
        <v>3</v>
      </c>
      <c r="X9382">
        <v>6</v>
      </c>
      <c r="Y9382">
        <v>8</v>
      </c>
      <c r="AD9382"/>
    </row>
    <row r="9383" spans="1:30" x14ac:dyDescent="0.25">
      <c r="A9383" t="s">
        <v>40</v>
      </c>
      <c r="B9383" s="2">
        <v>43127</v>
      </c>
      <c r="C9383" s="35">
        <f>YEAR(Sales[[#This Row],[ShipDate]])</f>
        <v>2018</v>
      </c>
      <c r="D9383" t="s">
        <v>36</v>
      </c>
      <c r="E9383" t="s">
        <v>31</v>
      </c>
      <c r="F9383" t="s">
        <v>39</v>
      </c>
      <c r="G9383" t="s">
        <v>25</v>
      </c>
      <c r="H9383" t="s">
        <v>1002</v>
      </c>
      <c r="I9383" t="s">
        <v>1345</v>
      </c>
      <c r="J9383" t="s">
        <v>13</v>
      </c>
      <c r="K9383" t="s">
        <v>478</v>
      </c>
      <c r="L9383" t="s">
        <v>92</v>
      </c>
      <c r="N9383" t="str">
        <f>IF(ISBLANK(Sales[[#This Row],[return]]),"No",Sales[[#This Row],[return]])</f>
        <v>No</v>
      </c>
      <c r="O9383" s="2">
        <v>43123</v>
      </c>
      <c r="P9383" s="8" t="str">
        <f>TEXT(DAY(Sales[[#This Row],[OrderDate]]),"ddd")</f>
        <v>Mon</v>
      </c>
      <c r="Q9383" s="8" t="str">
        <f>TEXT(MONTH(Sales[[#This Row],[ShipDate]])*29,"mmm")</f>
        <v>Jan</v>
      </c>
      <c r="R9383">
        <v>907</v>
      </c>
      <c r="S9383" t="s">
        <v>2217</v>
      </c>
      <c r="T9383" t="s">
        <v>90</v>
      </c>
      <c r="V9383" s="1">
        <v>0</v>
      </c>
      <c r="W9383">
        <v>407</v>
      </c>
      <c r="X9383">
        <v>13</v>
      </c>
      <c r="Y9383">
        <v>1564</v>
      </c>
      <c r="AD9383"/>
    </row>
    <row r="9384" spans="1:30" x14ac:dyDescent="0.25">
      <c r="A9384" t="s">
        <v>40</v>
      </c>
      <c r="B9384" s="2">
        <v>43127</v>
      </c>
      <c r="C9384" s="35">
        <f>YEAR(Sales[[#This Row],[ShipDate]])</f>
        <v>2018</v>
      </c>
      <c r="D9384" t="s">
        <v>36</v>
      </c>
      <c r="E9384" t="s">
        <v>31</v>
      </c>
      <c r="F9384" t="s">
        <v>99</v>
      </c>
      <c r="G9384" t="s">
        <v>46</v>
      </c>
      <c r="H9384" t="s">
        <v>1002</v>
      </c>
      <c r="I9384" t="s">
        <v>1345</v>
      </c>
      <c r="J9384" t="s">
        <v>13</v>
      </c>
      <c r="K9384" t="s">
        <v>478</v>
      </c>
      <c r="L9384" t="s">
        <v>92</v>
      </c>
      <c r="N9384" t="str">
        <f>IF(ISBLANK(Sales[[#This Row],[return]]),"No",Sales[[#This Row],[return]])</f>
        <v>No</v>
      </c>
      <c r="O9384" s="2">
        <v>43123</v>
      </c>
      <c r="P9384" s="8" t="str">
        <f>TEXT(DAY(Sales[[#This Row],[OrderDate]]),"ddd")</f>
        <v>Mon</v>
      </c>
      <c r="Q9384" s="8" t="str">
        <f>TEXT(MONTH(Sales[[#This Row],[ShipDate]])*29,"mmm")</f>
        <v>Jan</v>
      </c>
      <c r="R9384">
        <v>1032</v>
      </c>
      <c r="S9384" t="s">
        <v>2379</v>
      </c>
      <c r="T9384" t="s">
        <v>90</v>
      </c>
      <c r="V9384" s="1">
        <v>0</v>
      </c>
      <c r="W9384">
        <v>43</v>
      </c>
      <c r="X9384">
        <v>2</v>
      </c>
      <c r="Y9384">
        <v>100</v>
      </c>
      <c r="AD9384"/>
    </row>
    <row r="9385" spans="1:30" x14ac:dyDescent="0.25">
      <c r="A9385" t="s">
        <v>10</v>
      </c>
      <c r="B9385" s="2">
        <v>43471</v>
      </c>
      <c r="C9385" s="35">
        <f>YEAR(Sales[[#This Row],[ShipDate]])</f>
        <v>2019</v>
      </c>
      <c r="D9385" t="s">
        <v>36</v>
      </c>
      <c r="E9385" t="s">
        <v>18</v>
      </c>
      <c r="F9385" t="s">
        <v>45</v>
      </c>
      <c r="G9385" t="s">
        <v>25</v>
      </c>
      <c r="H9385" t="s">
        <v>706</v>
      </c>
      <c r="I9385" t="s">
        <v>37</v>
      </c>
      <c r="J9385" t="s">
        <v>13</v>
      </c>
      <c r="K9385" t="s">
        <v>840</v>
      </c>
      <c r="L9385" t="s">
        <v>17</v>
      </c>
      <c r="N9385" t="str">
        <f>IF(ISBLANK(Sales[[#This Row],[return]]),"No",Sales[[#This Row],[return]])</f>
        <v>No</v>
      </c>
      <c r="O9385" s="2">
        <v>43465</v>
      </c>
      <c r="P9385" s="8" t="str">
        <f>TEXT(DAY(Sales[[#This Row],[OrderDate]]),"ddd")</f>
        <v>Tue</v>
      </c>
      <c r="Q9385" s="8" t="str">
        <f>TEXT(MONTH(Sales[[#This Row],[ShipDate]])*29,"mmm")</f>
        <v>Jan</v>
      </c>
      <c r="R9385">
        <v>1162</v>
      </c>
      <c r="S9385" t="s">
        <v>724</v>
      </c>
      <c r="T9385" t="s">
        <v>15</v>
      </c>
      <c r="U9385">
        <v>32216</v>
      </c>
      <c r="V9385" s="1">
        <v>0.2</v>
      </c>
      <c r="W9385">
        <v>4</v>
      </c>
      <c r="X9385">
        <v>3</v>
      </c>
      <c r="Y9385">
        <v>48</v>
      </c>
      <c r="AD9385"/>
    </row>
    <row r="9386" spans="1:30" x14ac:dyDescent="0.25">
      <c r="A9386" t="s">
        <v>10</v>
      </c>
      <c r="B9386" s="2">
        <v>43471</v>
      </c>
      <c r="C9386" s="35">
        <f>YEAR(Sales[[#This Row],[ShipDate]])</f>
        <v>2019</v>
      </c>
      <c r="D9386" t="s">
        <v>36</v>
      </c>
      <c r="E9386" t="s">
        <v>18</v>
      </c>
      <c r="F9386" t="s">
        <v>59</v>
      </c>
      <c r="G9386" t="s">
        <v>25</v>
      </c>
      <c r="H9386" t="s">
        <v>706</v>
      </c>
      <c r="I9386" t="s">
        <v>37</v>
      </c>
      <c r="J9386" t="s">
        <v>13</v>
      </c>
      <c r="K9386" t="s">
        <v>840</v>
      </c>
      <c r="L9386" t="s">
        <v>17</v>
      </c>
      <c r="N9386" t="str">
        <f>IF(ISBLANK(Sales[[#This Row],[return]]),"No",Sales[[#This Row],[return]])</f>
        <v>No</v>
      </c>
      <c r="O9386" s="2">
        <v>43465</v>
      </c>
      <c r="P9386" s="8" t="str">
        <f>TEXT(DAY(Sales[[#This Row],[OrderDate]]),"ddd")</f>
        <v>Tue</v>
      </c>
      <c r="Q9386" s="8" t="str">
        <f>TEXT(MONTH(Sales[[#This Row],[ShipDate]])*29,"mmm")</f>
        <v>Jan</v>
      </c>
      <c r="R9386">
        <v>1567</v>
      </c>
      <c r="S9386" t="s">
        <v>2097</v>
      </c>
      <c r="T9386" t="s">
        <v>15</v>
      </c>
      <c r="U9386">
        <v>32216</v>
      </c>
      <c r="V9386" s="1">
        <v>0.2</v>
      </c>
      <c r="W9386">
        <v>8</v>
      </c>
      <c r="X9386">
        <v>5</v>
      </c>
      <c r="Y9386">
        <v>23</v>
      </c>
      <c r="AD9386"/>
    </row>
    <row r="9387" spans="1:30" x14ac:dyDescent="0.25">
      <c r="A9387" t="s">
        <v>40</v>
      </c>
      <c r="B9387" s="2">
        <v>43132</v>
      </c>
      <c r="C9387" s="35">
        <f>YEAR(Sales[[#This Row],[ShipDate]])</f>
        <v>2018</v>
      </c>
      <c r="D9387" t="s">
        <v>19</v>
      </c>
      <c r="E9387" t="s">
        <v>18</v>
      </c>
      <c r="F9387" t="s">
        <v>21</v>
      </c>
      <c r="G9387" t="s">
        <v>11</v>
      </c>
      <c r="H9387" t="s">
        <v>60</v>
      </c>
      <c r="I9387" t="s">
        <v>63</v>
      </c>
      <c r="J9387" t="s">
        <v>13</v>
      </c>
      <c r="K9387" t="s">
        <v>1394</v>
      </c>
      <c r="L9387" t="s">
        <v>30</v>
      </c>
      <c r="N9387" t="str">
        <f>IF(ISBLANK(Sales[[#This Row],[return]]),"No",Sales[[#This Row],[return]])</f>
        <v>No</v>
      </c>
      <c r="O9387" s="2">
        <v>43130</v>
      </c>
      <c r="P9387" s="8" t="str">
        <f>TEXT(DAY(Sales[[#This Row],[OrderDate]]),"ddd")</f>
        <v>Mon</v>
      </c>
      <c r="Q9387" s="8" t="str">
        <f>TEXT(MONTH(Sales[[#This Row],[ShipDate]])*29,"mmm")</f>
        <v>Feb</v>
      </c>
      <c r="R9387">
        <v>1228</v>
      </c>
      <c r="S9387" t="s">
        <v>3116</v>
      </c>
      <c r="T9387" t="s">
        <v>28</v>
      </c>
      <c r="U9387">
        <v>98103</v>
      </c>
      <c r="V9387" s="1">
        <v>0</v>
      </c>
      <c r="W9387">
        <v>8</v>
      </c>
      <c r="X9387">
        <v>1</v>
      </c>
      <c r="Y9387">
        <v>49</v>
      </c>
      <c r="AD9387"/>
    </row>
    <row r="9388" spans="1:30" x14ac:dyDescent="0.25">
      <c r="A9388" t="s">
        <v>40</v>
      </c>
      <c r="B9388" s="2">
        <v>43132</v>
      </c>
      <c r="C9388" s="35">
        <f>YEAR(Sales[[#This Row],[ShipDate]])</f>
        <v>2018</v>
      </c>
      <c r="D9388" t="s">
        <v>19</v>
      </c>
      <c r="E9388" t="s">
        <v>18</v>
      </c>
      <c r="F9388" t="s">
        <v>23</v>
      </c>
      <c r="G9388" t="s">
        <v>11</v>
      </c>
      <c r="H9388" t="s">
        <v>60</v>
      </c>
      <c r="I9388" t="s">
        <v>63</v>
      </c>
      <c r="J9388" t="s">
        <v>13</v>
      </c>
      <c r="K9388" t="s">
        <v>1394</v>
      </c>
      <c r="L9388" t="s">
        <v>30</v>
      </c>
      <c r="N9388" t="str">
        <f>IF(ISBLANK(Sales[[#This Row],[return]]),"No",Sales[[#This Row],[return]])</f>
        <v>No</v>
      </c>
      <c r="O9388" s="2">
        <v>43130</v>
      </c>
      <c r="P9388" s="8" t="str">
        <f>TEXT(DAY(Sales[[#This Row],[OrderDate]]),"ddd")</f>
        <v>Mon</v>
      </c>
      <c r="Q9388" s="8" t="str">
        <f>TEXT(MONTH(Sales[[#This Row],[ShipDate]])*29,"mmm")</f>
        <v>Feb</v>
      </c>
      <c r="R9388">
        <v>745</v>
      </c>
      <c r="S9388" t="s">
        <v>1232</v>
      </c>
      <c r="T9388" t="s">
        <v>28</v>
      </c>
      <c r="U9388">
        <v>98103</v>
      </c>
      <c r="V9388" s="1">
        <v>0.2</v>
      </c>
      <c r="W9388">
        <v>-60</v>
      </c>
      <c r="X9388">
        <v>4</v>
      </c>
      <c r="Y9388">
        <v>435</v>
      </c>
      <c r="AD9388"/>
    </row>
    <row r="9389" spans="1:30" x14ac:dyDescent="0.25">
      <c r="A9389" t="s">
        <v>40</v>
      </c>
      <c r="B9389" s="2">
        <v>43123</v>
      </c>
      <c r="C9389" s="35">
        <f>YEAR(Sales[[#This Row],[ShipDate]])</f>
        <v>2018</v>
      </c>
      <c r="D9389" t="s">
        <v>19</v>
      </c>
      <c r="E9389" t="s">
        <v>18</v>
      </c>
      <c r="F9389" t="s">
        <v>23</v>
      </c>
      <c r="G9389" t="s">
        <v>11</v>
      </c>
      <c r="H9389" t="s">
        <v>457</v>
      </c>
      <c r="I9389" t="s">
        <v>32</v>
      </c>
      <c r="J9389" t="s">
        <v>13</v>
      </c>
      <c r="K9389" t="s">
        <v>584</v>
      </c>
      <c r="L9389" t="s">
        <v>30</v>
      </c>
      <c r="N9389" t="str">
        <f>IF(ISBLANK(Sales[[#This Row],[return]]),"No",Sales[[#This Row],[return]])</f>
        <v>No</v>
      </c>
      <c r="O9389" s="2">
        <v>43121</v>
      </c>
      <c r="P9389" s="8" t="str">
        <f>TEXT(DAY(Sales[[#This Row],[OrderDate]]),"ddd")</f>
        <v>Sat</v>
      </c>
      <c r="Q9389" s="8" t="str">
        <f>TEXT(MONTH(Sales[[#This Row],[ShipDate]])*29,"mmm")</f>
        <v>Jan</v>
      </c>
      <c r="R9389">
        <v>768</v>
      </c>
      <c r="S9389" t="s">
        <v>1242</v>
      </c>
      <c r="T9389" t="s">
        <v>28</v>
      </c>
      <c r="U9389">
        <v>92037</v>
      </c>
      <c r="V9389" s="1">
        <v>0.2</v>
      </c>
      <c r="W9389">
        <v>-6</v>
      </c>
      <c r="X9389">
        <v>2</v>
      </c>
      <c r="Y9389">
        <v>154</v>
      </c>
      <c r="AD9389"/>
    </row>
    <row r="9390" spans="1:30" x14ac:dyDescent="0.25">
      <c r="A9390" t="s">
        <v>40</v>
      </c>
      <c r="B9390" s="2">
        <v>43123</v>
      </c>
      <c r="C9390" s="35">
        <f>YEAR(Sales[[#This Row],[ShipDate]])</f>
        <v>2018</v>
      </c>
      <c r="D9390" t="s">
        <v>19</v>
      </c>
      <c r="E9390" t="s">
        <v>18</v>
      </c>
      <c r="F9390" t="s">
        <v>23</v>
      </c>
      <c r="G9390" t="s">
        <v>11</v>
      </c>
      <c r="H9390" t="s">
        <v>457</v>
      </c>
      <c r="I9390" t="s">
        <v>32</v>
      </c>
      <c r="J9390" t="s">
        <v>13</v>
      </c>
      <c r="K9390" t="s">
        <v>584</v>
      </c>
      <c r="L9390" t="s">
        <v>30</v>
      </c>
      <c r="N9390" t="str">
        <f>IF(ISBLANK(Sales[[#This Row],[return]]),"No",Sales[[#This Row],[return]])</f>
        <v>No</v>
      </c>
      <c r="O9390" s="2">
        <v>43121</v>
      </c>
      <c r="P9390" s="8" t="str">
        <f>TEXT(DAY(Sales[[#This Row],[OrderDate]]),"ddd")</f>
        <v>Sat</v>
      </c>
      <c r="Q9390" s="8" t="str">
        <f>TEXT(MONTH(Sales[[#This Row],[ShipDate]])*29,"mmm")</f>
        <v>Jan</v>
      </c>
      <c r="R9390">
        <v>751</v>
      </c>
      <c r="S9390" t="s">
        <v>600</v>
      </c>
      <c r="T9390" t="s">
        <v>28</v>
      </c>
      <c r="U9390">
        <v>92037</v>
      </c>
      <c r="V9390" s="1">
        <v>0.2</v>
      </c>
      <c r="W9390">
        <v>76</v>
      </c>
      <c r="X9390">
        <v>7</v>
      </c>
      <c r="Y9390">
        <v>1013</v>
      </c>
      <c r="AD9390"/>
    </row>
    <row r="9391" spans="1:30" x14ac:dyDescent="0.25">
      <c r="A9391" t="s">
        <v>10</v>
      </c>
      <c r="B9391" s="2">
        <v>43258</v>
      </c>
      <c r="C9391" s="35">
        <f>YEAR(Sales[[#This Row],[ShipDate]])</f>
        <v>2018</v>
      </c>
      <c r="D9391" t="s">
        <v>113</v>
      </c>
      <c r="E9391" t="s">
        <v>18</v>
      </c>
      <c r="F9391" t="s">
        <v>59</v>
      </c>
      <c r="G9391" t="s">
        <v>25</v>
      </c>
      <c r="H9391" t="s">
        <v>1558</v>
      </c>
      <c r="I9391" t="s">
        <v>786</v>
      </c>
      <c r="J9391" t="s">
        <v>13</v>
      </c>
      <c r="K9391" t="s">
        <v>927</v>
      </c>
      <c r="L9391" t="s">
        <v>17</v>
      </c>
      <c r="N9391" t="str">
        <f>IF(ISBLANK(Sales[[#This Row],[return]]),"No",Sales[[#This Row],[return]])</f>
        <v>No</v>
      </c>
      <c r="O9391" s="2">
        <v>43257</v>
      </c>
      <c r="P9391" s="8" t="str">
        <f>TEXT(DAY(Sales[[#This Row],[OrderDate]]),"ddd")</f>
        <v>Fri</v>
      </c>
      <c r="Q9391" s="8" t="str">
        <f>TEXT(MONTH(Sales[[#This Row],[ShipDate]])*29,"mmm")</f>
        <v>Jun</v>
      </c>
      <c r="R9391">
        <v>1836</v>
      </c>
      <c r="S9391" t="s">
        <v>1758</v>
      </c>
      <c r="T9391" t="s">
        <v>15</v>
      </c>
      <c r="U9391">
        <v>72209</v>
      </c>
      <c r="V9391" s="1">
        <v>0</v>
      </c>
      <c r="W9391">
        <v>6</v>
      </c>
      <c r="X9391">
        <v>2</v>
      </c>
      <c r="Y9391">
        <v>13</v>
      </c>
      <c r="AD9391"/>
    </row>
    <row r="9392" spans="1:30" x14ac:dyDescent="0.25">
      <c r="A9392" t="s">
        <v>10</v>
      </c>
      <c r="B9392" s="2">
        <v>43258</v>
      </c>
      <c r="C9392" s="35">
        <f>YEAR(Sales[[#This Row],[ShipDate]])</f>
        <v>2018</v>
      </c>
      <c r="D9392" t="s">
        <v>113</v>
      </c>
      <c r="E9392" t="s">
        <v>18</v>
      </c>
      <c r="F9392" t="s">
        <v>50</v>
      </c>
      <c r="G9392" t="s">
        <v>25</v>
      </c>
      <c r="H9392" t="s">
        <v>1558</v>
      </c>
      <c r="I9392" t="s">
        <v>786</v>
      </c>
      <c r="J9392" t="s">
        <v>13</v>
      </c>
      <c r="K9392" t="s">
        <v>927</v>
      </c>
      <c r="L9392" t="s">
        <v>17</v>
      </c>
      <c r="N9392" t="str">
        <f>IF(ISBLANK(Sales[[#This Row],[return]]),"No",Sales[[#This Row],[return]])</f>
        <v>No</v>
      </c>
      <c r="O9392" s="2">
        <v>43257</v>
      </c>
      <c r="P9392" s="8" t="str">
        <f>TEXT(DAY(Sales[[#This Row],[OrderDate]]),"ddd")</f>
        <v>Fri</v>
      </c>
      <c r="Q9392" s="8" t="str">
        <f>TEXT(MONTH(Sales[[#This Row],[ShipDate]])*29,"mmm")</f>
        <v>Jun</v>
      </c>
      <c r="R9392">
        <v>235</v>
      </c>
      <c r="S9392" t="s">
        <v>1756</v>
      </c>
      <c r="T9392" t="s">
        <v>15</v>
      </c>
      <c r="U9392">
        <v>72209</v>
      </c>
      <c r="V9392" s="1">
        <v>0</v>
      </c>
      <c r="W9392">
        <v>6</v>
      </c>
      <c r="X9392">
        <v>3</v>
      </c>
      <c r="Y9392">
        <v>12</v>
      </c>
      <c r="AD9392"/>
    </row>
    <row r="9393" spans="1:30" x14ac:dyDescent="0.25">
      <c r="A9393" t="s">
        <v>10</v>
      </c>
      <c r="B9393" s="2">
        <v>43258</v>
      </c>
      <c r="C9393" s="35">
        <f>YEAR(Sales[[#This Row],[ShipDate]])</f>
        <v>2018</v>
      </c>
      <c r="D9393" t="s">
        <v>113</v>
      </c>
      <c r="E9393" t="s">
        <v>18</v>
      </c>
      <c r="F9393" t="s">
        <v>50</v>
      </c>
      <c r="G9393" t="s">
        <v>25</v>
      </c>
      <c r="H9393" t="s">
        <v>1558</v>
      </c>
      <c r="I9393" t="s">
        <v>786</v>
      </c>
      <c r="J9393" t="s">
        <v>13</v>
      </c>
      <c r="K9393" t="s">
        <v>927</v>
      </c>
      <c r="L9393" t="s">
        <v>17</v>
      </c>
      <c r="N9393" t="str">
        <f>IF(ISBLANK(Sales[[#This Row],[return]]),"No",Sales[[#This Row],[return]])</f>
        <v>No</v>
      </c>
      <c r="O9393" s="2">
        <v>43257</v>
      </c>
      <c r="P9393" s="8" t="str">
        <f>TEXT(DAY(Sales[[#This Row],[OrderDate]]),"ddd")</f>
        <v>Fri</v>
      </c>
      <c r="Q9393" s="8" t="str">
        <f>TEXT(MONTH(Sales[[#This Row],[ShipDate]])*29,"mmm")</f>
        <v>Jun</v>
      </c>
      <c r="R9393">
        <v>1581</v>
      </c>
      <c r="S9393" t="s">
        <v>220</v>
      </c>
      <c r="T9393" t="s">
        <v>15</v>
      </c>
      <c r="U9393">
        <v>72209</v>
      </c>
      <c r="V9393" s="1">
        <v>0</v>
      </c>
      <c r="W9393">
        <v>31</v>
      </c>
      <c r="X9393">
        <v>3</v>
      </c>
      <c r="Y9393">
        <v>64</v>
      </c>
      <c r="AD9393"/>
    </row>
    <row r="9394" spans="1:30" x14ac:dyDescent="0.25">
      <c r="A9394" t="s">
        <v>10</v>
      </c>
      <c r="B9394" s="2">
        <v>43258</v>
      </c>
      <c r="C9394" s="35">
        <f>YEAR(Sales[[#This Row],[ShipDate]])</f>
        <v>2018</v>
      </c>
      <c r="D9394" t="s">
        <v>113</v>
      </c>
      <c r="E9394" t="s">
        <v>18</v>
      </c>
      <c r="F9394" t="s">
        <v>59</v>
      </c>
      <c r="G9394" t="s">
        <v>25</v>
      </c>
      <c r="H9394" t="s">
        <v>1558</v>
      </c>
      <c r="I9394" t="s">
        <v>786</v>
      </c>
      <c r="J9394" t="s">
        <v>13</v>
      </c>
      <c r="K9394" t="s">
        <v>927</v>
      </c>
      <c r="L9394" t="s">
        <v>17</v>
      </c>
      <c r="N9394" t="str">
        <f>IF(ISBLANK(Sales[[#This Row],[return]]),"No",Sales[[#This Row],[return]])</f>
        <v>No</v>
      </c>
      <c r="O9394" s="2">
        <v>43257</v>
      </c>
      <c r="P9394" s="8" t="str">
        <f>TEXT(DAY(Sales[[#This Row],[OrderDate]]),"ddd")</f>
        <v>Fri</v>
      </c>
      <c r="Q9394" s="8" t="str">
        <f>TEXT(MONTH(Sales[[#This Row],[ShipDate]])*29,"mmm")</f>
        <v>Jun</v>
      </c>
      <c r="R9394">
        <v>1702</v>
      </c>
      <c r="S9394" t="s">
        <v>674</v>
      </c>
      <c r="T9394" t="s">
        <v>15</v>
      </c>
      <c r="U9394">
        <v>72209</v>
      </c>
      <c r="V9394" s="1">
        <v>0</v>
      </c>
      <c r="W9394">
        <v>28</v>
      </c>
      <c r="X9394">
        <v>3</v>
      </c>
      <c r="Y9394">
        <v>60</v>
      </c>
      <c r="AD9394"/>
    </row>
    <row r="9395" spans="1:30" x14ac:dyDescent="0.25">
      <c r="A9395" t="s">
        <v>10</v>
      </c>
      <c r="B9395" s="2">
        <v>43258</v>
      </c>
      <c r="C9395" s="35">
        <f>YEAR(Sales[[#This Row],[ShipDate]])</f>
        <v>2018</v>
      </c>
      <c r="D9395" t="s">
        <v>113</v>
      </c>
      <c r="E9395" t="s">
        <v>18</v>
      </c>
      <c r="F9395" t="s">
        <v>99</v>
      </c>
      <c r="G9395" t="s">
        <v>46</v>
      </c>
      <c r="H9395" t="s">
        <v>1558</v>
      </c>
      <c r="I9395" t="s">
        <v>786</v>
      </c>
      <c r="J9395" t="s">
        <v>13</v>
      </c>
      <c r="K9395" t="s">
        <v>927</v>
      </c>
      <c r="L9395" t="s">
        <v>17</v>
      </c>
      <c r="N9395" t="str">
        <f>IF(ISBLANK(Sales[[#This Row],[return]]),"No",Sales[[#This Row],[return]])</f>
        <v>No</v>
      </c>
      <c r="O9395" s="2">
        <v>43257</v>
      </c>
      <c r="P9395" s="8" t="str">
        <f>TEXT(DAY(Sales[[#This Row],[OrderDate]]),"ddd")</f>
        <v>Fri</v>
      </c>
      <c r="Q9395" s="8" t="str">
        <f>TEXT(MONTH(Sales[[#This Row],[ShipDate]])*29,"mmm")</f>
        <v>Jun</v>
      </c>
      <c r="R9395">
        <v>966</v>
      </c>
      <c r="S9395" t="s">
        <v>2333</v>
      </c>
      <c r="T9395" t="s">
        <v>15</v>
      </c>
      <c r="U9395">
        <v>72209</v>
      </c>
      <c r="V9395" s="1">
        <v>0</v>
      </c>
      <c r="W9395">
        <v>5</v>
      </c>
      <c r="X9395">
        <v>3</v>
      </c>
      <c r="Y9395">
        <v>27</v>
      </c>
      <c r="AD9395"/>
    </row>
    <row r="9396" spans="1:30" x14ac:dyDescent="0.25">
      <c r="A9396" t="s">
        <v>10</v>
      </c>
      <c r="B9396" s="2">
        <v>43258</v>
      </c>
      <c r="C9396" s="35">
        <f>YEAR(Sales[[#This Row],[ShipDate]])</f>
        <v>2018</v>
      </c>
      <c r="D9396" t="s">
        <v>113</v>
      </c>
      <c r="E9396" t="s">
        <v>18</v>
      </c>
      <c r="F9396" t="s">
        <v>99</v>
      </c>
      <c r="G9396" t="s">
        <v>46</v>
      </c>
      <c r="H9396" t="s">
        <v>1558</v>
      </c>
      <c r="I9396" t="s">
        <v>786</v>
      </c>
      <c r="J9396" t="s">
        <v>13</v>
      </c>
      <c r="K9396" t="s">
        <v>927</v>
      </c>
      <c r="L9396" t="s">
        <v>17</v>
      </c>
      <c r="N9396" t="str">
        <f>IF(ISBLANK(Sales[[#This Row],[return]]),"No",Sales[[#This Row],[return]])</f>
        <v>No</v>
      </c>
      <c r="O9396" s="2">
        <v>43257</v>
      </c>
      <c r="P9396" s="8" t="str">
        <f>TEXT(DAY(Sales[[#This Row],[OrderDate]]),"ddd")</f>
        <v>Fri</v>
      </c>
      <c r="Q9396" s="8" t="str">
        <f>TEXT(MONTH(Sales[[#This Row],[ShipDate]])*29,"mmm")</f>
        <v>Jun</v>
      </c>
      <c r="R9396">
        <v>1282</v>
      </c>
      <c r="S9396" t="s">
        <v>1083</v>
      </c>
      <c r="T9396" t="s">
        <v>15</v>
      </c>
      <c r="U9396">
        <v>72209</v>
      </c>
      <c r="V9396" s="1">
        <v>0</v>
      </c>
      <c r="W9396">
        <v>129</v>
      </c>
      <c r="X9396">
        <v>3</v>
      </c>
      <c r="Y9396">
        <v>323</v>
      </c>
      <c r="AD9396"/>
    </row>
    <row r="9397" spans="1:30" x14ac:dyDescent="0.25">
      <c r="A9397" t="s">
        <v>10</v>
      </c>
      <c r="B9397" s="2">
        <v>43258</v>
      </c>
      <c r="C9397" s="35">
        <f>YEAR(Sales[[#This Row],[ShipDate]])</f>
        <v>2018</v>
      </c>
      <c r="D9397" t="s">
        <v>113</v>
      </c>
      <c r="E9397" t="s">
        <v>18</v>
      </c>
      <c r="F9397" t="s">
        <v>99</v>
      </c>
      <c r="G9397" t="s">
        <v>46</v>
      </c>
      <c r="H9397" t="s">
        <v>1558</v>
      </c>
      <c r="I9397" t="s">
        <v>786</v>
      </c>
      <c r="J9397" t="s">
        <v>13</v>
      </c>
      <c r="K9397" t="s">
        <v>927</v>
      </c>
      <c r="L9397" t="s">
        <v>17</v>
      </c>
      <c r="N9397" t="str">
        <f>IF(ISBLANK(Sales[[#This Row],[return]]),"No",Sales[[#This Row],[return]])</f>
        <v>No</v>
      </c>
      <c r="O9397" s="2">
        <v>43257</v>
      </c>
      <c r="P9397" s="8" t="str">
        <f>TEXT(DAY(Sales[[#This Row],[OrderDate]]),"ddd")</f>
        <v>Fri</v>
      </c>
      <c r="Q9397" s="8" t="str">
        <f>TEXT(MONTH(Sales[[#This Row],[ShipDate]])*29,"mmm")</f>
        <v>Jun</v>
      </c>
      <c r="R9397">
        <v>1025</v>
      </c>
      <c r="S9397" t="s">
        <v>2358</v>
      </c>
      <c r="T9397" t="s">
        <v>15</v>
      </c>
      <c r="U9397">
        <v>72209</v>
      </c>
      <c r="V9397" s="1">
        <v>0</v>
      </c>
      <c r="W9397">
        <v>76</v>
      </c>
      <c r="X9397">
        <v>6</v>
      </c>
      <c r="Y9397">
        <v>180</v>
      </c>
      <c r="AD9397"/>
    </row>
    <row r="9398" spans="1:30" x14ac:dyDescent="0.25">
      <c r="A9398" t="s">
        <v>40</v>
      </c>
      <c r="B9398" s="2">
        <v>43301</v>
      </c>
      <c r="C9398" s="35">
        <f>YEAR(Sales[[#This Row],[ShipDate]])</f>
        <v>2018</v>
      </c>
      <c r="D9398" t="s">
        <v>36</v>
      </c>
      <c r="E9398" t="s">
        <v>31</v>
      </c>
      <c r="F9398" t="s">
        <v>23</v>
      </c>
      <c r="G9398" t="s">
        <v>11</v>
      </c>
      <c r="H9398" t="s">
        <v>213</v>
      </c>
      <c r="I9398" t="s">
        <v>216</v>
      </c>
      <c r="J9398" t="s">
        <v>13</v>
      </c>
      <c r="K9398" t="s">
        <v>2639</v>
      </c>
      <c r="L9398" t="s">
        <v>30</v>
      </c>
      <c r="N9398" t="str">
        <f>IF(ISBLANK(Sales[[#This Row],[return]]),"No",Sales[[#This Row],[return]])</f>
        <v>No</v>
      </c>
      <c r="O9398" s="2">
        <v>43296</v>
      </c>
      <c r="P9398" s="8" t="str">
        <f>TEXT(DAY(Sales[[#This Row],[OrderDate]]),"ddd")</f>
        <v>Sun</v>
      </c>
      <c r="Q9398" s="8" t="str">
        <f>TEXT(MONTH(Sales[[#This Row],[ShipDate]])*29,"mmm")</f>
        <v>Jul</v>
      </c>
      <c r="R9398">
        <v>319</v>
      </c>
      <c r="S9398" t="s">
        <v>679</v>
      </c>
      <c r="T9398" t="s">
        <v>28</v>
      </c>
      <c r="U9398">
        <v>97206</v>
      </c>
      <c r="V9398" s="1">
        <v>0.2</v>
      </c>
      <c r="W9398">
        <v>23</v>
      </c>
      <c r="X9398">
        <v>3</v>
      </c>
      <c r="Y9398">
        <v>230</v>
      </c>
      <c r="AD9398"/>
    </row>
    <row r="9399" spans="1:30" x14ac:dyDescent="0.25">
      <c r="A9399" t="s">
        <v>40</v>
      </c>
      <c r="B9399" s="2">
        <v>43301</v>
      </c>
      <c r="C9399" s="35">
        <f>YEAR(Sales[[#This Row],[ShipDate]])</f>
        <v>2018</v>
      </c>
      <c r="D9399" t="s">
        <v>36</v>
      </c>
      <c r="E9399" t="s">
        <v>31</v>
      </c>
      <c r="F9399" t="s">
        <v>59</v>
      </c>
      <c r="G9399" t="s">
        <v>25</v>
      </c>
      <c r="H9399" t="s">
        <v>213</v>
      </c>
      <c r="I9399" t="s">
        <v>216</v>
      </c>
      <c r="J9399" t="s">
        <v>13</v>
      </c>
      <c r="K9399" t="s">
        <v>2639</v>
      </c>
      <c r="L9399" t="s">
        <v>30</v>
      </c>
      <c r="N9399" t="str">
        <f>IF(ISBLANK(Sales[[#This Row],[return]]),"No",Sales[[#This Row],[return]])</f>
        <v>No</v>
      </c>
      <c r="O9399" s="2">
        <v>43296</v>
      </c>
      <c r="P9399" s="8" t="str">
        <f>TEXT(DAY(Sales[[#This Row],[OrderDate]]),"ddd")</f>
        <v>Sun</v>
      </c>
      <c r="Q9399" s="8" t="str">
        <f>TEXT(MONTH(Sales[[#This Row],[ShipDate]])*29,"mmm")</f>
        <v>Jul</v>
      </c>
      <c r="R9399">
        <v>1701</v>
      </c>
      <c r="S9399" t="s">
        <v>1763</v>
      </c>
      <c r="T9399" t="s">
        <v>28</v>
      </c>
      <c r="U9399">
        <v>97206</v>
      </c>
      <c r="V9399" s="1">
        <v>0.2</v>
      </c>
      <c r="W9399">
        <v>34</v>
      </c>
      <c r="X9399">
        <v>5</v>
      </c>
      <c r="Y9399">
        <v>106</v>
      </c>
      <c r="AD9399"/>
    </row>
    <row r="9400" spans="1:30" x14ac:dyDescent="0.25">
      <c r="A9400" t="s">
        <v>40</v>
      </c>
      <c r="B9400" s="2">
        <v>43157</v>
      </c>
      <c r="C9400" s="35">
        <f>YEAR(Sales[[#This Row],[ShipDate]])</f>
        <v>2018</v>
      </c>
      <c r="D9400" t="s">
        <v>36</v>
      </c>
      <c r="E9400" t="s">
        <v>31</v>
      </c>
      <c r="F9400" t="s">
        <v>43</v>
      </c>
      <c r="G9400" t="s">
        <v>11</v>
      </c>
      <c r="H9400" t="s">
        <v>1049</v>
      </c>
      <c r="I9400" t="s">
        <v>149</v>
      </c>
      <c r="J9400" t="s">
        <v>13</v>
      </c>
      <c r="K9400" t="s">
        <v>1089</v>
      </c>
      <c r="L9400" t="s">
        <v>92</v>
      </c>
      <c r="N9400" t="str">
        <f>IF(ISBLANK(Sales[[#This Row],[return]]),"No",Sales[[#This Row],[return]])</f>
        <v>No</v>
      </c>
      <c r="O9400" s="2">
        <v>43152</v>
      </c>
      <c r="P9400" s="8" t="str">
        <f>TEXT(DAY(Sales[[#This Row],[OrderDate]]),"ddd")</f>
        <v>Sat</v>
      </c>
      <c r="Q9400" s="8" t="str">
        <f>TEXT(MONTH(Sales[[#This Row],[ShipDate]])*29,"mmm")</f>
        <v>Feb</v>
      </c>
      <c r="R9400">
        <v>32</v>
      </c>
      <c r="S9400" t="s">
        <v>218</v>
      </c>
      <c r="T9400" t="s">
        <v>90</v>
      </c>
      <c r="U9400">
        <v>11572</v>
      </c>
      <c r="V9400" s="1">
        <v>0</v>
      </c>
      <c r="W9400">
        <v>29</v>
      </c>
      <c r="X9400">
        <v>5</v>
      </c>
      <c r="Y9400">
        <v>69</v>
      </c>
      <c r="AD9400"/>
    </row>
    <row r="9401" spans="1:30" x14ac:dyDescent="0.25">
      <c r="A9401" t="s">
        <v>40</v>
      </c>
      <c r="B9401" s="2">
        <v>43157</v>
      </c>
      <c r="C9401" s="35">
        <f>YEAR(Sales[[#This Row],[ShipDate]])</f>
        <v>2018</v>
      </c>
      <c r="D9401" t="s">
        <v>36</v>
      </c>
      <c r="E9401" t="s">
        <v>31</v>
      </c>
      <c r="F9401" t="s">
        <v>39</v>
      </c>
      <c r="G9401" t="s">
        <v>25</v>
      </c>
      <c r="H9401" t="s">
        <v>1049</v>
      </c>
      <c r="I9401" t="s">
        <v>149</v>
      </c>
      <c r="J9401" t="s">
        <v>13</v>
      </c>
      <c r="K9401" t="s">
        <v>1089</v>
      </c>
      <c r="L9401" t="s">
        <v>92</v>
      </c>
      <c r="N9401" t="str">
        <f>IF(ISBLANK(Sales[[#This Row],[return]]),"No",Sales[[#This Row],[return]])</f>
        <v>No</v>
      </c>
      <c r="O9401" s="2">
        <v>43152</v>
      </c>
      <c r="P9401" s="8" t="str">
        <f>TEXT(DAY(Sales[[#This Row],[OrderDate]]),"ddd")</f>
        <v>Sat</v>
      </c>
      <c r="Q9401" s="8" t="str">
        <f>TEXT(MONTH(Sales[[#This Row],[ShipDate]])*29,"mmm")</f>
        <v>Feb</v>
      </c>
      <c r="R9401">
        <v>1336</v>
      </c>
      <c r="S9401" t="s">
        <v>1042</v>
      </c>
      <c r="T9401" t="s">
        <v>90</v>
      </c>
      <c r="U9401">
        <v>11572</v>
      </c>
      <c r="V9401" s="1">
        <v>0</v>
      </c>
      <c r="W9401">
        <v>80</v>
      </c>
      <c r="X9401">
        <v>3</v>
      </c>
      <c r="Y9401">
        <v>296</v>
      </c>
      <c r="AD9401"/>
    </row>
    <row r="9402" spans="1:30" x14ac:dyDescent="0.25">
      <c r="A9402" t="s">
        <v>40</v>
      </c>
      <c r="B9402" s="2">
        <v>43157</v>
      </c>
      <c r="C9402" s="35">
        <f>YEAR(Sales[[#This Row],[ShipDate]])</f>
        <v>2018</v>
      </c>
      <c r="D9402" t="s">
        <v>36</v>
      </c>
      <c r="E9402" t="s">
        <v>31</v>
      </c>
      <c r="F9402" t="s">
        <v>48</v>
      </c>
      <c r="G9402" t="s">
        <v>46</v>
      </c>
      <c r="H9402" t="s">
        <v>1049</v>
      </c>
      <c r="I9402" t="s">
        <v>149</v>
      </c>
      <c r="J9402" t="s">
        <v>13</v>
      </c>
      <c r="K9402" t="s">
        <v>1089</v>
      </c>
      <c r="L9402" t="s">
        <v>92</v>
      </c>
      <c r="N9402" t="str">
        <f>IF(ISBLANK(Sales[[#This Row],[return]]),"No",Sales[[#This Row],[return]])</f>
        <v>No</v>
      </c>
      <c r="O9402" s="2">
        <v>43152</v>
      </c>
      <c r="P9402" s="8" t="str">
        <f>TEXT(DAY(Sales[[#This Row],[OrderDate]]),"ddd")</f>
        <v>Sat</v>
      </c>
      <c r="Q9402" s="8" t="str">
        <f>TEXT(MONTH(Sales[[#This Row],[ShipDate]])*29,"mmm")</f>
        <v>Feb</v>
      </c>
      <c r="R9402">
        <v>932</v>
      </c>
      <c r="S9402" t="s">
        <v>2403</v>
      </c>
      <c r="T9402" t="s">
        <v>90</v>
      </c>
      <c r="U9402">
        <v>11572</v>
      </c>
      <c r="V9402" s="1">
        <v>0</v>
      </c>
      <c r="W9402">
        <v>2</v>
      </c>
      <c r="X9402">
        <v>2</v>
      </c>
      <c r="Y9402">
        <v>40</v>
      </c>
      <c r="AD9402"/>
    </row>
    <row r="9403" spans="1:30" x14ac:dyDescent="0.25">
      <c r="A9403" t="s">
        <v>24</v>
      </c>
      <c r="B9403" s="2">
        <v>43462</v>
      </c>
      <c r="C9403" s="35">
        <f>YEAR(Sales[[#This Row],[ShipDate]])</f>
        <v>2018</v>
      </c>
      <c r="D9403" t="s">
        <v>19</v>
      </c>
      <c r="E9403" t="s">
        <v>69</v>
      </c>
      <c r="F9403" t="s">
        <v>39</v>
      </c>
      <c r="G9403" t="s">
        <v>25</v>
      </c>
      <c r="H9403" t="s">
        <v>235</v>
      </c>
      <c r="I9403" t="s">
        <v>58</v>
      </c>
      <c r="J9403" t="s">
        <v>13</v>
      </c>
      <c r="K9403" t="s">
        <v>702</v>
      </c>
      <c r="L9403" t="s">
        <v>17</v>
      </c>
      <c r="N9403" t="str">
        <f>IF(ISBLANK(Sales[[#This Row],[return]]),"No",Sales[[#This Row],[return]])</f>
        <v>No</v>
      </c>
      <c r="O9403" s="2">
        <v>43458</v>
      </c>
      <c r="P9403" s="8" t="str">
        <f>TEXT(DAY(Sales[[#This Row],[OrderDate]]),"ddd")</f>
        <v>Tue</v>
      </c>
      <c r="Q9403" s="8" t="str">
        <f>TEXT(MONTH(Sales[[#This Row],[ShipDate]])*29,"mmm")</f>
        <v>Dec</v>
      </c>
      <c r="R9403">
        <v>1553</v>
      </c>
      <c r="S9403" t="s">
        <v>1772</v>
      </c>
      <c r="T9403" t="s">
        <v>15</v>
      </c>
      <c r="U9403">
        <v>28205</v>
      </c>
      <c r="V9403" s="1">
        <v>0.2</v>
      </c>
      <c r="W9403">
        <v>-47</v>
      </c>
      <c r="X9403">
        <v>3</v>
      </c>
      <c r="Y9403">
        <v>540</v>
      </c>
      <c r="AD9403"/>
    </row>
    <row r="9404" spans="1:30" x14ac:dyDescent="0.25">
      <c r="A9404" t="s">
        <v>24</v>
      </c>
      <c r="B9404" s="2">
        <v>43462</v>
      </c>
      <c r="C9404" s="35">
        <f>YEAR(Sales[[#This Row],[ShipDate]])</f>
        <v>2018</v>
      </c>
      <c r="D9404" t="s">
        <v>19</v>
      </c>
      <c r="E9404" t="s">
        <v>69</v>
      </c>
      <c r="F9404" t="s">
        <v>50</v>
      </c>
      <c r="G9404" t="s">
        <v>25</v>
      </c>
      <c r="H9404" t="s">
        <v>235</v>
      </c>
      <c r="I9404" t="s">
        <v>58</v>
      </c>
      <c r="J9404" t="s">
        <v>13</v>
      </c>
      <c r="K9404" t="s">
        <v>702</v>
      </c>
      <c r="L9404" t="s">
        <v>17</v>
      </c>
      <c r="N9404" t="str">
        <f>IF(ISBLANK(Sales[[#This Row],[return]]),"No",Sales[[#This Row],[return]])</f>
        <v>No</v>
      </c>
      <c r="O9404" s="2">
        <v>43458</v>
      </c>
      <c r="P9404" s="8" t="str">
        <f>TEXT(DAY(Sales[[#This Row],[OrderDate]]),"ddd")</f>
        <v>Tue</v>
      </c>
      <c r="Q9404" s="8" t="str">
        <f>TEXT(MONTH(Sales[[#This Row],[ShipDate]])*29,"mmm")</f>
        <v>Dec</v>
      </c>
      <c r="R9404">
        <v>694</v>
      </c>
      <c r="S9404" t="s">
        <v>1021</v>
      </c>
      <c r="T9404" t="s">
        <v>15</v>
      </c>
      <c r="U9404">
        <v>28205</v>
      </c>
      <c r="V9404" s="1">
        <v>0.7</v>
      </c>
      <c r="W9404">
        <v>-20</v>
      </c>
      <c r="X9404">
        <v>3</v>
      </c>
      <c r="Y9404">
        <v>28</v>
      </c>
      <c r="AD9404"/>
    </row>
    <row r="9405" spans="1:30" x14ac:dyDescent="0.25">
      <c r="A9405" t="s">
        <v>24</v>
      </c>
      <c r="B9405" s="2">
        <v>43462</v>
      </c>
      <c r="C9405" s="35">
        <f>YEAR(Sales[[#This Row],[ShipDate]])</f>
        <v>2018</v>
      </c>
      <c r="D9405" t="s">
        <v>19</v>
      </c>
      <c r="E9405" t="s">
        <v>69</v>
      </c>
      <c r="F9405" t="s">
        <v>99</v>
      </c>
      <c r="G9405" t="s">
        <v>46</v>
      </c>
      <c r="H9405" t="s">
        <v>235</v>
      </c>
      <c r="I9405" t="s">
        <v>58</v>
      </c>
      <c r="J9405" t="s">
        <v>13</v>
      </c>
      <c r="K9405" t="s">
        <v>702</v>
      </c>
      <c r="L9405" t="s">
        <v>17</v>
      </c>
      <c r="N9405" t="str">
        <f>IF(ISBLANK(Sales[[#This Row],[return]]),"No",Sales[[#This Row],[return]])</f>
        <v>No</v>
      </c>
      <c r="O9405" s="2">
        <v>43458</v>
      </c>
      <c r="P9405" s="8" t="str">
        <f>TEXT(DAY(Sales[[#This Row],[OrderDate]]),"ddd")</f>
        <v>Tue</v>
      </c>
      <c r="Q9405" s="8" t="str">
        <f>TEXT(MONTH(Sales[[#This Row],[ShipDate]])*29,"mmm")</f>
        <v>Dec</v>
      </c>
      <c r="R9405">
        <v>1096</v>
      </c>
      <c r="S9405" t="s">
        <v>476</v>
      </c>
      <c r="T9405" t="s">
        <v>15</v>
      </c>
      <c r="U9405">
        <v>28205</v>
      </c>
      <c r="V9405" s="1">
        <v>0.2</v>
      </c>
      <c r="W9405">
        <v>77</v>
      </c>
      <c r="X9405">
        <v>8</v>
      </c>
      <c r="Y9405">
        <v>256</v>
      </c>
      <c r="AD9405"/>
    </row>
    <row r="9406" spans="1:30" x14ac:dyDescent="0.25">
      <c r="A9406" t="s">
        <v>10</v>
      </c>
      <c r="B9406" s="2">
        <v>43446</v>
      </c>
      <c r="C9406" s="35">
        <f>YEAR(Sales[[#This Row],[ShipDate]])</f>
        <v>2018</v>
      </c>
      <c r="D9406" t="s">
        <v>36</v>
      </c>
      <c r="E9406" t="s">
        <v>18</v>
      </c>
      <c r="F9406" t="s">
        <v>104</v>
      </c>
      <c r="G9406" t="s">
        <v>25</v>
      </c>
      <c r="H9406" t="s">
        <v>60</v>
      </c>
      <c r="I9406" t="s">
        <v>63</v>
      </c>
      <c r="J9406" t="s">
        <v>13</v>
      </c>
      <c r="K9406" t="s">
        <v>859</v>
      </c>
      <c r="L9406" t="s">
        <v>30</v>
      </c>
      <c r="N9406" t="str">
        <f>IF(ISBLANK(Sales[[#This Row],[return]]),"No",Sales[[#This Row],[return]])</f>
        <v>No</v>
      </c>
      <c r="O9406" s="2">
        <v>43440</v>
      </c>
      <c r="P9406" s="8" t="str">
        <f>TEXT(DAY(Sales[[#This Row],[OrderDate]]),"ddd")</f>
        <v>Fri</v>
      </c>
      <c r="Q9406" s="8" t="str">
        <f>TEXT(MONTH(Sales[[#This Row],[ShipDate]])*29,"mmm")</f>
        <v>Dec</v>
      </c>
      <c r="R9406">
        <v>946</v>
      </c>
      <c r="S9406" t="s">
        <v>3094</v>
      </c>
      <c r="T9406" t="s">
        <v>28</v>
      </c>
      <c r="U9406">
        <v>98105</v>
      </c>
      <c r="V9406" s="1">
        <v>0</v>
      </c>
      <c r="W9406">
        <v>16</v>
      </c>
      <c r="X9406">
        <v>1</v>
      </c>
      <c r="Y9406">
        <v>36</v>
      </c>
      <c r="AD9406"/>
    </row>
    <row r="9407" spans="1:30" x14ac:dyDescent="0.25">
      <c r="A9407" t="s">
        <v>10</v>
      </c>
      <c r="B9407" s="2">
        <v>43446</v>
      </c>
      <c r="C9407" s="35">
        <f>YEAR(Sales[[#This Row],[ShipDate]])</f>
        <v>2018</v>
      </c>
      <c r="D9407" t="s">
        <v>36</v>
      </c>
      <c r="E9407" t="s">
        <v>18</v>
      </c>
      <c r="F9407" t="s">
        <v>59</v>
      </c>
      <c r="G9407" t="s">
        <v>25</v>
      </c>
      <c r="H9407" t="s">
        <v>60</v>
      </c>
      <c r="I9407" t="s">
        <v>63</v>
      </c>
      <c r="J9407" t="s">
        <v>13</v>
      </c>
      <c r="K9407" t="s">
        <v>859</v>
      </c>
      <c r="L9407" t="s">
        <v>30</v>
      </c>
      <c r="N9407" t="str">
        <f>IF(ISBLANK(Sales[[#This Row],[return]]),"No",Sales[[#This Row],[return]])</f>
        <v>No</v>
      </c>
      <c r="O9407" s="2">
        <v>43440</v>
      </c>
      <c r="P9407" s="8" t="str">
        <f>TEXT(DAY(Sales[[#This Row],[OrderDate]]),"ddd")</f>
        <v>Fri</v>
      </c>
      <c r="Q9407" s="8" t="str">
        <f>TEXT(MONTH(Sales[[#This Row],[ShipDate]])*29,"mmm")</f>
        <v>Dec</v>
      </c>
      <c r="R9407">
        <v>1464</v>
      </c>
      <c r="S9407" t="s">
        <v>173</v>
      </c>
      <c r="T9407" t="s">
        <v>28</v>
      </c>
      <c r="U9407">
        <v>98105</v>
      </c>
      <c r="V9407" s="1">
        <v>0</v>
      </c>
      <c r="W9407">
        <v>89</v>
      </c>
      <c r="X9407">
        <v>5</v>
      </c>
      <c r="Y9407">
        <v>190</v>
      </c>
      <c r="AD9407"/>
    </row>
    <row r="9408" spans="1:30" x14ac:dyDescent="0.25">
      <c r="A9408" t="s">
        <v>10</v>
      </c>
      <c r="B9408" s="2">
        <v>43446</v>
      </c>
      <c r="C9408" s="35">
        <f>YEAR(Sales[[#This Row],[ShipDate]])</f>
        <v>2018</v>
      </c>
      <c r="D9408" t="s">
        <v>36</v>
      </c>
      <c r="E9408" t="s">
        <v>18</v>
      </c>
      <c r="F9408" t="s">
        <v>59</v>
      </c>
      <c r="G9408" t="s">
        <v>25</v>
      </c>
      <c r="H9408" t="s">
        <v>60</v>
      </c>
      <c r="I9408" t="s">
        <v>63</v>
      </c>
      <c r="J9408" t="s">
        <v>13</v>
      </c>
      <c r="K9408" t="s">
        <v>859</v>
      </c>
      <c r="L9408" t="s">
        <v>30</v>
      </c>
      <c r="N9408" t="str">
        <f>IF(ISBLANK(Sales[[#This Row],[return]]),"No",Sales[[#This Row],[return]])</f>
        <v>No</v>
      </c>
      <c r="O9408" s="2">
        <v>43440</v>
      </c>
      <c r="P9408" s="8" t="str">
        <f>TEXT(DAY(Sales[[#This Row],[OrderDate]]),"ddd")</f>
        <v>Fri</v>
      </c>
      <c r="Q9408" s="8" t="str">
        <f>TEXT(MONTH(Sales[[#This Row],[ShipDate]])*29,"mmm")</f>
        <v>Dec</v>
      </c>
      <c r="R9408">
        <v>1670</v>
      </c>
      <c r="S9408" t="s">
        <v>285</v>
      </c>
      <c r="T9408" t="s">
        <v>28</v>
      </c>
      <c r="U9408">
        <v>98105</v>
      </c>
      <c r="V9408" s="1">
        <v>0</v>
      </c>
      <c r="W9408">
        <v>117</v>
      </c>
      <c r="X9408">
        <v>7</v>
      </c>
      <c r="Y9408">
        <v>248</v>
      </c>
      <c r="AD9408"/>
    </row>
    <row r="9409" spans="1:30" x14ac:dyDescent="0.25">
      <c r="A9409" t="s">
        <v>10</v>
      </c>
      <c r="B9409" s="2">
        <v>43446</v>
      </c>
      <c r="C9409" s="35">
        <f>YEAR(Sales[[#This Row],[ShipDate]])</f>
        <v>2018</v>
      </c>
      <c r="D9409" t="s">
        <v>36</v>
      </c>
      <c r="E9409" t="s">
        <v>18</v>
      </c>
      <c r="F9409" t="s">
        <v>50</v>
      </c>
      <c r="G9409" t="s">
        <v>25</v>
      </c>
      <c r="H9409" t="s">
        <v>60</v>
      </c>
      <c r="I9409" t="s">
        <v>63</v>
      </c>
      <c r="J9409" t="s">
        <v>13</v>
      </c>
      <c r="K9409" t="s">
        <v>859</v>
      </c>
      <c r="L9409" t="s">
        <v>30</v>
      </c>
      <c r="N9409" t="str">
        <f>IF(ISBLANK(Sales[[#This Row],[return]]),"No",Sales[[#This Row],[return]])</f>
        <v>No</v>
      </c>
      <c r="O9409" s="2">
        <v>43440</v>
      </c>
      <c r="P9409" s="8" t="str">
        <f>TEXT(DAY(Sales[[#This Row],[OrderDate]]),"ddd")</f>
        <v>Fri</v>
      </c>
      <c r="Q9409" s="8" t="str">
        <f>TEXT(MONTH(Sales[[#This Row],[ShipDate]])*29,"mmm")</f>
        <v>Dec</v>
      </c>
      <c r="R9409">
        <v>712</v>
      </c>
      <c r="S9409" t="s">
        <v>793</v>
      </c>
      <c r="T9409" t="s">
        <v>28</v>
      </c>
      <c r="U9409">
        <v>98105</v>
      </c>
      <c r="V9409" s="1">
        <v>0.2</v>
      </c>
      <c r="W9409">
        <v>19</v>
      </c>
      <c r="X9409">
        <v>3</v>
      </c>
      <c r="Y9409">
        <v>60</v>
      </c>
      <c r="AD9409"/>
    </row>
    <row r="9410" spans="1:30" x14ac:dyDescent="0.25">
      <c r="A9410" t="s">
        <v>10</v>
      </c>
      <c r="B9410" s="2">
        <v>43446</v>
      </c>
      <c r="C9410" s="35">
        <f>YEAR(Sales[[#This Row],[ShipDate]])</f>
        <v>2018</v>
      </c>
      <c r="D9410" t="s">
        <v>36</v>
      </c>
      <c r="E9410" t="s">
        <v>18</v>
      </c>
      <c r="F9410" t="s">
        <v>50</v>
      </c>
      <c r="G9410" t="s">
        <v>25</v>
      </c>
      <c r="H9410" t="s">
        <v>60</v>
      </c>
      <c r="I9410" t="s">
        <v>63</v>
      </c>
      <c r="J9410" t="s">
        <v>13</v>
      </c>
      <c r="K9410" t="s">
        <v>859</v>
      </c>
      <c r="L9410" t="s">
        <v>30</v>
      </c>
      <c r="N9410" t="str">
        <f>IF(ISBLANK(Sales[[#This Row],[return]]),"No",Sales[[#This Row],[return]])</f>
        <v>No</v>
      </c>
      <c r="O9410" s="2">
        <v>43440</v>
      </c>
      <c r="P9410" s="8" t="str">
        <f>TEXT(DAY(Sales[[#This Row],[OrderDate]]),"ddd")</f>
        <v>Fri</v>
      </c>
      <c r="Q9410" s="8" t="str">
        <f>TEXT(MONTH(Sales[[#This Row],[ShipDate]])*29,"mmm")</f>
        <v>Dec</v>
      </c>
      <c r="R9410">
        <v>900</v>
      </c>
      <c r="S9410" t="s">
        <v>1895</v>
      </c>
      <c r="T9410" t="s">
        <v>28</v>
      </c>
      <c r="U9410">
        <v>98105</v>
      </c>
      <c r="V9410" s="1">
        <v>0.2</v>
      </c>
      <c r="W9410">
        <v>15</v>
      </c>
      <c r="X9410">
        <v>7</v>
      </c>
      <c r="Y9410">
        <v>47</v>
      </c>
      <c r="AD9410"/>
    </row>
    <row r="9411" spans="1:30" x14ac:dyDescent="0.25">
      <c r="A9411" t="s">
        <v>10</v>
      </c>
      <c r="B9411" s="2">
        <v>43446</v>
      </c>
      <c r="C9411" s="35">
        <f>YEAR(Sales[[#This Row],[ShipDate]])</f>
        <v>2018</v>
      </c>
      <c r="D9411" t="s">
        <v>36</v>
      </c>
      <c r="E9411" t="s">
        <v>18</v>
      </c>
      <c r="F9411" t="s">
        <v>48</v>
      </c>
      <c r="G9411" t="s">
        <v>46</v>
      </c>
      <c r="H9411" t="s">
        <v>60</v>
      </c>
      <c r="I9411" t="s">
        <v>63</v>
      </c>
      <c r="J9411" t="s">
        <v>13</v>
      </c>
      <c r="K9411" t="s">
        <v>859</v>
      </c>
      <c r="L9411" t="s">
        <v>30</v>
      </c>
      <c r="N9411" t="str">
        <f>IF(ISBLANK(Sales[[#This Row],[return]]),"No",Sales[[#This Row],[return]])</f>
        <v>No</v>
      </c>
      <c r="O9411" s="2">
        <v>43440</v>
      </c>
      <c r="P9411" s="8" t="str">
        <f>TEXT(DAY(Sales[[#This Row],[OrderDate]]),"ddd")</f>
        <v>Fri</v>
      </c>
      <c r="Q9411" s="8" t="str">
        <f>TEXT(MONTH(Sales[[#This Row],[ShipDate]])*29,"mmm")</f>
        <v>Dec</v>
      </c>
      <c r="R9411">
        <v>1275</v>
      </c>
      <c r="S9411" t="s">
        <v>2438</v>
      </c>
      <c r="T9411" t="s">
        <v>28</v>
      </c>
      <c r="U9411">
        <v>98105</v>
      </c>
      <c r="V9411" s="1">
        <v>0.2</v>
      </c>
      <c r="W9411">
        <v>14</v>
      </c>
      <c r="X9411">
        <v>1</v>
      </c>
      <c r="Y9411">
        <v>157</v>
      </c>
      <c r="AD9411"/>
    </row>
    <row r="9412" spans="1:30" x14ac:dyDescent="0.25">
      <c r="A9412" t="s">
        <v>10</v>
      </c>
      <c r="B9412" s="2">
        <v>43446</v>
      </c>
      <c r="C9412" s="35">
        <f>YEAR(Sales[[#This Row],[ShipDate]])</f>
        <v>2018</v>
      </c>
      <c r="D9412" t="s">
        <v>36</v>
      </c>
      <c r="E9412" t="s">
        <v>18</v>
      </c>
      <c r="F9412" t="s">
        <v>48</v>
      </c>
      <c r="G9412" t="s">
        <v>46</v>
      </c>
      <c r="H9412" t="s">
        <v>60</v>
      </c>
      <c r="I9412" t="s">
        <v>63</v>
      </c>
      <c r="J9412" t="s">
        <v>13</v>
      </c>
      <c r="K9412" t="s">
        <v>859</v>
      </c>
      <c r="L9412" t="s">
        <v>30</v>
      </c>
      <c r="N9412" t="str">
        <f>IF(ISBLANK(Sales[[#This Row],[return]]),"No",Sales[[#This Row],[return]])</f>
        <v>No</v>
      </c>
      <c r="O9412" s="2">
        <v>43440</v>
      </c>
      <c r="P9412" s="8" t="str">
        <f>TEXT(DAY(Sales[[#This Row],[OrderDate]]),"ddd")</f>
        <v>Fri</v>
      </c>
      <c r="Q9412" s="8" t="str">
        <f>TEXT(MONTH(Sales[[#This Row],[ShipDate]])*29,"mmm")</f>
        <v>Dec</v>
      </c>
      <c r="R9412">
        <v>775</v>
      </c>
      <c r="S9412" t="s">
        <v>2525</v>
      </c>
      <c r="T9412" t="s">
        <v>28</v>
      </c>
      <c r="U9412">
        <v>98105</v>
      </c>
      <c r="V9412" s="1">
        <v>0.2</v>
      </c>
      <c r="W9412">
        <v>27</v>
      </c>
      <c r="X9412">
        <v>3</v>
      </c>
      <c r="Y9412">
        <v>432</v>
      </c>
      <c r="AD9412"/>
    </row>
    <row r="9413" spans="1:30" x14ac:dyDescent="0.25">
      <c r="A9413" t="s">
        <v>10</v>
      </c>
      <c r="B9413" s="2">
        <v>43452</v>
      </c>
      <c r="C9413" s="35">
        <f>YEAR(Sales[[#This Row],[ShipDate]])</f>
        <v>2018</v>
      </c>
      <c r="D9413" t="s">
        <v>36</v>
      </c>
      <c r="E9413" t="s">
        <v>18</v>
      </c>
      <c r="F9413" t="s">
        <v>59</v>
      </c>
      <c r="G9413" t="s">
        <v>25</v>
      </c>
      <c r="H9413" t="s">
        <v>249</v>
      </c>
      <c r="I9413" t="s">
        <v>598</v>
      </c>
      <c r="J9413" t="s">
        <v>13</v>
      </c>
      <c r="K9413" t="s">
        <v>1227</v>
      </c>
      <c r="L9413" t="s">
        <v>17</v>
      </c>
      <c r="N9413" t="str">
        <f>IF(ISBLANK(Sales[[#This Row],[return]]),"No",Sales[[#This Row],[return]])</f>
        <v>No</v>
      </c>
      <c r="O9413" s="2">
        <v>43446</v>
      </c>
      <c r="P9413" s="8" t="str">
        <f>TEXT(DAY(Sales[[#This Row],[OrderDate]]),"ddd")</f>
        <v>Thu</v>
      </c>
      <c r="Q9413" s="8" t="str">
        <f>TEXT(MONTH(Sales[[#This Row],[ShipDate]])*29,"mmm")</f>
        <v>Dec</v>
      </c>
      <c r="R9413">
        <v>1699</v>
      </c>
      <c r="S9413" t="s">
        <v>2200</v>
      </c>
      <c r="T9413" t="s">
        <v>15</v>
      </c>
      <c r="U9413">
        <v>31907</v>
      </c>
      <c r="V9413" s="1">
        <v>0</v>
      </c>
      <c r="W9413">
        <v>23</v>
      </c>
      <c r="X9413">
        <v>4</v>
      </c>
      <c r="Y9413">
        <v>49</v>
      </c>
      <c r="AD9413"/>
    </row>
    <row r="9414" spans="1:30" x14ac:dyDescent="0.25">
      <c r="A9414" t="s">
        <v>10</v>
      </c>
      <c r="B9414" s="2">
        <v>43452</v>
      </c>
      <c r="C9414" s="35">
        <f>YEAR(Sales[[#This Row],[ShipDate]])</f>
        <v>2018</v>
      </c>
      <c r="D9414" t="s">
        <v>36</v>
      </c>
      <c r="E9414" t="s">
        <v>18</v>
      </c>
      <c r="F9414" t="s">
        <v>99</v>
      </c>
      <c r="G9414" t="s">
        <v>46</v>
      </c>
      <c r="H9414" t="s">
        <v>249</v>
      </c>
      <c r="I9414" t="s">
        <v>598</v>
      </c>
      <c r="J9414" t="s">
        <v>13</v>
      </c>
      <c r="K9414" t="s">
        <v>1227</v>
      </c>
      <c r="L9414" t="s">
        <v>17</v>
      </c>
      <c r="N9414" t="str">
        <f>IF(ISBLANK(Sales[[#This Row],[return]]),"No",Sales[[#This Row],[return]])</f>
        <v>No</v>
      </c>
      <c r="O9414" s="2">
        <v>43446</v>
      </c>
      <c r="P9414" s="8" t="str">
        <f>TEXT(DAY(Sales[[#This Row],[OrderDate]]),"ddd")</f>
        <v>Thu</v>
      </c>
      <c r="Q9414" s="8" t="str">
        <f>TEXT(MONTH(Sales[[#This Row],[ShipDate]])*29,"mmm")</f>
        <v>Dec</v>
      </c>
      <c r="R9414">
        <v>421</v>
      </c>
      <c r="S9414" t="s">
        <v>2340</v>
      </c>
      <c r="T9414" t="s">
        <v>15</v>
      </c>
      <c r="U9414">
        <v>31907</v>
      </c>
      <c r="V9414" s="1">
        <v>0</v>
      </c>
      <c r="W9414">
        <v>20</v>
      </c>
      <c r="X9414">
        <v>5</v>
      </c>
      <c r="Y9414">
        <v>250</v>
      </c>
      <c r="AD9414"/>
    </row>
    <row r="9415" spans="1:30" x14ac:dyDescent="0.25">
      <c r="A9415" t="s">
        <v>40</v>
      </c>
      <c r="B9415" s="2">
        <v>43609</v>
      </c>
      <c r="C9415" s="35">
        <f>YEAR(Sales[[#This Row],[ShipDate]])</f>
        <v>2019</v>
      </c>
      <c r="D9415" t="s">
        <v>36</v>
      </c>
      <c r="E9415" t="s">
        <v>31</v>
      </c>
      <c r="F9415" t="s">
        <v>52</v>
      </c>
      <c r="G9415" t="s">
        <v>25</v>
      </c>
      <c r="H9415" t="s">
        <v>1032</v>
      </c>
      <c r="I9415" t="s">
        <v>149</v>
      </c>
      <c r="J9415" t="s">
        <v>13</v>
      </c>
      <c r="K9415" t="s">
        <v>1033</v>
      </c>
      <c r="L9415" t="s">
        <v>92</v>
      </c>
      <c r="N9415" t="str">
        <f>IF(ISBLANK(Sales[[#This Row],[return]]),"No",Sales[[#This Row],[return]])</f>
        <v>No</v>
      </c>
      <c r="O9415" s="2">
        <v>43604</v>
      </c>
      <c r="P9415" s="8" t="str">
        <f>TEXT(DAY(Sales[[#This Row],[OrderDate]]),"ddd")</f>
        <v>Thu</v>
      </c>
      <c r="Q9415" s="8" t="str">
        <f>TEXT(MONTH(Sales[[#This Row],[ShipDate]])*29,"mmm")</f>
        <v>May</v>
      </c>
      <c r="R9415">
        <v>335</v>
      </c>
      <c r="S9415" t="s">
        <v>1034</v>
      </c>
      <c r="T9415" t="s">
        <v>90</v>
      </c>
      <c r="U9415">
        <v>10550</v>
      </c>
      <c r="V9415" s="1">
        <v>0</v>
      </c>
      <c r="W9415">
        <v>110</v>
      </c>
      <c r="X9415">
        <v>6</v>
      </c>
      <c r="Y9415">
        <v>281</v>
      </c>
      <c r="AD9415"/>
    </row>
    <row r="9416" spans="1:30" x14ac:dyDescent="0.25">
      <c r="A9416" t="s">
        <v>40</v>
      </c>
      <c r="B9416" s="2">
        <v>43609</v>
      </c>
      <c r="C9416" s="35">
        <f>YEAR(Sales[[#This Row],[ShipDate]])</f>
        <v>2019</v>
      </c>
      <c r="D9416" t="s">
        <v>36</v>
      </c>
      <c r="E9416" t="s">
        <v>31</v>
      </c>
      <c r="F9416" t="s">
        <v>48</v>
      </c>
      <c r="G9416" t="s">
        <v>46</v>
      </c>
      <c r="H9416" t="s">
        <v>1032</v>
      </c>
      <c r="I9416" t="s">
        <v>149</v>
      </c>
      <c r="J9416" t="s">
        <v>13</v>
      </c>
      <c r="K9416" t="s">
        <v>1033</v>
      </c>
      <c r="L9416" t="s">
        <v>92</v>
      </c>
      <c r="N9416" t="str">
        <f>IF(ISBLANK(Sales[[#This Row],[return]]),"No",Sales[[#This Row],[return]])</f>
        <v>No</v>
      </c>
      <c r="O9416" s="2">
        <v>43604</v>
      </c>
      <c r="P9416" s="8" t="str">
        <f>TEXT(DAY(Sales[[#This Row],[OrderDate]]),"ddd")</f>
        <v>Thu</v>
      </c>
      <c r="Q9416" s="8" t="str">
        <f>TEXT(MONTH(Sales[[#This Row],[ShipDate]])*29,"mmm")</f>
        <v>May</v>
      </c>
      <c r="R9416">
        <v>1176</v>
      </c>
      <c r="S9416" t="s">
        <v>643</v>
      </c>
      <c r="T9416" t="s">
        <v>90</v>
      </c>
      <c r="U9416">
        <v>10550</v>
      </c>
      <c r="V9416" s="1">
        <v>0</v>
      </c>
      <c r="W9416">
        <v>89</v>
      </c>
      <c r="X9416">
        <v>2</v>
      </c>
      <c r="Y9416">
        <v>308</v>
      </c>
      <c r="AD9416"/>
    </row>
    <row r="9417" spans="1:30" x14ac:dyDescent="0.25">
      <c r="A9417" t="s">
        <v>40</v>
      </c>
      <c r="B9417" s="2">
        <v>43609</v>
      </c>
      <c r="C9417" s="35">
        <f>YEAR(Sales[[#This Row],[ShipDate]])</f>
        <v>2019</v>
      </c>
      <c r="D9417" t="s">
        <v>36</v>
      </c>
      <c r="E9417" t="s">
        <v>31</v>
      </c>
      <c r="F9417" t="s">
        <v>99</v>
      </c>
      <c r="G9417" t="s">
        <v>46</v>
      </c>
      <c r="H9417" t="s">
        <v>1032</v>
      </c>
      <c r="I9417" t="s">
        <v>149</v>
      </c>
      <c r="J9417" t="s">
        <v>13</v>
      </c>
      <c r="K9417" t="s">
        <v>1033</v>
      </c>
      <c r="L9417" t="s">
        <v>92</v>
      </c>
      <c r="N9417" t="str">
        <f>IF(ISBLANK(Sales[[#This Row],[return]]),"No",Sales[[#This Row],[return]])</f>
        <v>No</v>
      </c>
      <c r="O9417" s="2">
        <v>43604</v>
      </c>
      <c r="P9417" s="8" t="str">
        <f>TEXT(DAY(Sales[[#This Row],[OrderDate]]),"ddd")</f>
        <v>Thu</v>
      </c>
      <c r="Q9417" s="8" t="str">
        <f>TEXT(MONTH(Sales[[#This Row],[ShipDate]])*29,"mmm")</f>
        <v>May</v>
      </c>
      <c r="R9417">
        <v>1033</v>
      </c>
      <c r="S9417" t="s">
        <v>1035</v>
      </c>
      <c r="T9417" t="s">
        <v>90</v>
      </c>
      <c r="U9417">
        <v>10550</v>
      </c>
      <c r="V9417" s="1">
        <v>0</v>
      </c>
      <c r="W9417">
        <v>114</v>
      </c>
      <c r="X9417">
        <v>3</v>
      </c>
      <c r="Y9417">
        <v>300</v>
      </c>
      <c r="AD9417"/>
    </row>
    <row r="9418" spans="1:30" x14ac:dyDescent="0.25">
      <c r="A9418" t="s">
        <v>10</v>
      </c>
      <c r="B9418" s="2">
        <v>43661</v>
      </c>
      <c r="C9418" s="35">
        <f>YEAR(Sales[[#This Row],[ShipDate]])</f>
        <v>2019</v>
      </c>
      <c r="D9418" t="s">
        <v>36</v>
      </c>
      <c r="E9418" t="s">
        <v>18</v>
      </c>
      <c r="F9418" t="s">
        <v>50</v>
      </c>
      <c r="G9418" t="s">
        <v>25</v>
      </c>
      <c r="H9418" t="s">
        <v>213</v>
      </c>
      <c r="I9418" t="s">
        <v>216</v>
      </c>
      <c r="J9418" t="s">
        <v>13</v>
      </c>
      <c r="K9418" t="s">
        <v>584</v>
      </c>
      <c r="L9418" t="s">
        <v>30</v>
      </c>
      <c r="N9418" t="str">
        <f>IF(ISBLANK(Sales[[#This Row],[return]]),"No",Sales[[#This Row],[return]])</f>
        <v>No</v>
      </c>
      <c r="O9418" s="2">
        <v>43655</v>
      </c>
      <c r="P9418" s="8" t="str">
        <f>TEXT(DAY(Sales[[#This Row],[OrderDate]]),"ddd")</f>
        <v>Mon</v>
      </c>
      <c r="Q9418" s="8" t="str">
        <f>TEXT(MONTH(Sales[[#This Row],[ShipDate]])*29,"mmm")</f>
        <v>Jul</v>
      </c>
      <c r="R9418">
        <v>1639</v>
      </c>
      <c r="S9418" t="s">
        <v>1828</v>
      </c>
      <c r="T9418" t="s">
        <v>28</v>
      </c>
      <c r="U9418">
        <v>97206</v>
      </c>
      <c r="V9418" s="1">
        <v>0.7</v>
      </c>
      <c r="W9418">
        <v>-1</v>
      </c>
      <c r="X9418">
        <v>2</v>
      </c>
      <c r="Y9418">
        <v>1</v>
      </c>
      <c r="AD9418"/>
    </row>
    <row r="9419" spans="1:30" x14ac:dyDescent="0.25">
      <c r="A9419" t="s">
        <v>40</v>
      </c>
      <c r="B9419" s="2">
        <v>43700</v>
      </c>
      <c r="C9419" s="35">
        <f>YEAR(Sales[[#This Row],[ShipDate]])</f>
        <v>2019</v>
      </c>
      <c r="D9419" t="s">
        <v>36</v>
      </c>
      <c r="E9419" t="s">
        <v>18</v>
      </c>
      <c r="F9419" t="s">
        <v>50</v>
      </c>
      <c r="G9419" t="s">
        <v>25</v>
      </c>
      <c r="H9419" t="s">
        <v>2291</v>
      </c>
      <c r="I9419" t="s">
        <v>78</v>
      </c>
      <c r="J9419" t="s">
        <v>13</v>
      </c>
      <c r="K9419" t="s">
        <v>631</v>
      </c>
      <c r="L9419" t="s">
        <v>30</v>
      </c>
      <c r="N9419" t="str">
        <f>IF(ISBLANK(Sales[[#This Row],[return]]),"No",Sales[[#This Row],[return]])</f>
        <v>No</v>
      </c>
      <c r="O9419" s="2">
        <v>43696</v>
      </c>
      <c r="P9419" s="8" t="str">
        <f>TEXT(DAY(Sales[[#This Row],[OrderDate]]),"ddd")</f>
        <v>Thu</v>
      </c>
      <c r="Q9419" s="8" t="str">
        <f>TEXT(MONTH(Sales[[#This Row],[ShipDate]])*29,"mmm")</f>
        <v>Aug</v>
      </c>
      <c r="R9419">
        <v>1639</v>
      </c>
      <c r="S9419" t="s">
        <v>3256</v>
      </c>
      <c r="T9419" t="s">
        <v>28</v>
      </c>
      <c r="U9419">
        <v>84106</v>
      </c>
      <c r="V9419" s="1">
        <v>0.2</v>
      </c>
      <c r="W9419">
        <v>37</v>
      </c>
      <c r="X9419">
        <v>3</v>
      </c>
      <c r="Y9419">
        <v>103</v>
      </c>
      <c r="AD9419"/>
    </row>
    <row r="9420" spans="1:30" x14ac:dyDescent="0.25">
      <c r="A9420" t="s">
        <v>40</v>
      </c>
      <c r="B9420" s="2">
        <v>43570</v>
      </c>
      <c r="C9420" s="35">
        <f>YEAR(Sales[[#This Row],[ShipDate]])</f>
        <v>2019</v>
      </c>
      <c r="D9420" t="s">
        <v>36</v>
      </c>
      <c r="E9420" t="s">
        <v>18</v>
      </c>
      <c r="F9420" t="s">
        <v>39</v>
      </c>
      <c r="G9420" t="s">
        <v>25</v>
      </c>
      <c r="H9420" t="s">
        <v>1176</v>
      </c>
      <c r="I9420" t="s">
        <v>252</v>
      </c>
      <c r="J9420" t="s">
        <v>13</v>
      </c>
      <c r="K9420" t="s">
        <v>1661</v>
      </c>
      <c r="L9420" t="s">
        <v>92</v>
      </c>
      <c r="N9420" t="str">
        <f>IF(ISBLANK(Sales[[#This Row],[return]]),"No",Sales[[#This Row],[return]])</f>
        <v>No</v>
      </c>
      <c r="O9420" s="2">
        <v>43566</v>
      </c>
      <c r="P9420" s="8" t="str">
        <f>TEXT(DAY(Sales[[#This Row],[OrderDate]]),"ddd")</f>
        <v>Wed</v>
      </c>
      <c r="Q9420" s="8" t="str">
        <f>TEXT(MONTH(Sales[[#This Row],[ShipDate]])*29,"mmm")</f>
        <v>Apr</v>
      </c>
      <c r="R9420">
        <v>1513</v>
      </c>
      <c r="S9420" t="s">
        <v>839</v>
      </c>
      <c r="T9420" t="s">
        <v>90</v>
      </c>
      <c r="U9420">
        <v>43130</v>
      </c>
      <c r="V9420" s="1">
        <v>0.2</v>
      </c>
      <c r="W9420">
        <v>1</v>
      </c>
      <c r="X9420">
        <v>2</v>
      </c>
      <c r="Y9420">
        <v>17</v>
      </c>
      <c r="AD9420"/>
    </row>
    <row r="9421" spans="1:30" x14ac:dyDescent="0.25">
      <c r="A9421" t="s">
        <v>40</v>
      </c>
      <c r="B9421" s="2">
        <v>43570</v>
      </c>
      <c r="C9421" s="35">
        <f>YEAR(Sales[[#This Row],[ShipDate]])</f>
        <v>2019</v>
      </c>
      <c r="D9421" t="s">
        <v>36</v>
      </c>
      <c r="E9421" t="s">
        <v>18</v>
      </c>
      <c r="F9421" t="s">
        <v>99</v>
      </c>
      <c r="G9421" t="s">
        <v>46</v>
      </c>
      <c r="H9421" t="s">
        <v>1176</v>
      </c>
      <c r="I9421" t="s">
        <v>252</v>
      </c>
      <c r="J9421" t="s">
        <v>13</v>
      </c>
      <c r="K9421" t="s">
        <v>1661</v>
      </c>
      <c r="L9421" t="s">
        <v>92</v>
      </c>
      <c r="N9421" t="str">
        <f>IF(ISBLANK(Sales[[#This Row],[return]]),"No",Sales[[#This Row],[return]])</f>
        <v>No</v>
      </c>
      <c r="O9421" s="2">
        <v>43566</v>
      </c>
      <c r="P9421" s="8" t="str">
        <f>TEXT(DAY(Sales[[#This Row],[OrderDate]]),"ddd")</f>
        <v>Wed</v>
      </c>
      <c r="Q9421" s="8" t="str">
        <f>TEXT(MONTH(Sales[[#This Row],[ShipDate]])*29,"mmm")</f>
        <v>Apr</v>
      </c>
      <c r="R9421">
        <v>967</v>
      </c>
      <c r="S9421" t="s">
        <v>2497</v>
      </c>
      <c r="T9421" t="s">
        <v>90</v>
      </c>
      <c r="U9421">
        <v>43130</v>
      </c>
      <c r="V9421" s="1">
        <v>0.2</v>
      </c>
      <c r="W9421">
        <v>-5</v>
      </c>
      <c r="X9421">
        <v>2</v>
      </c>
      <c r="Y9421">
        <v>27</v>
      </c>
      <c r="AD9421"/>
    </row>
    <row r="9422" spans="1:30" x14ac:dyDescent="0.25">
      <c r="A9422" t="s">
        <v>40</v>
      </c>
      <c r="B9422" s="2">
        <v>43567</v>
      </c>
      <c r="C9422" s="35">
        <f>YEAR(Sales[[#This Row],[ShipDate]])</f>
        <v>2019</v>
      </c>
      <c r="D9422" t="s">
        <v>36</v>
      </c>
      <c r="E9422" t="s">
        <v>69</v>
      </c>
      <c r="F9422" t="s">
        <v>38</v>
      </c>
      <c r="G9422" t="s">
        <v>11</v>
      </c>
      <c r="H9422" t="s">
        <v>437</v>
      </c>
      <c r="I9422" t="s">
        <v>37</v>
      </c>
      <c r="J9422" t="s">
        <v>13</v>
      </c>
      <c r="K9422" t="s">
        <v>195</v>
      </c>
      <c r="L9422" t="s">
        <v>17</v>
      </c>
      <c r="N9422" t="str">
        <f>IF(ISBLANK(Sales[[#This Row],[return]]),"No",Sales[[#This Row],[return]])</f>
        <v>No</v>
      </c>
      <c r="O9422" s="2">
        <v>43562</v>
      </c>
      <c r="P9422" s="8" t="str">
        <f>TEXT(DAY(Sales[[#This Row],[OrderDate]]),"ddd")</f>
        <v>Sat</v>
      </c>
      <c r="Q9422" s="8" t="str">
        <f>TEXT(MONTH(Sales[[#This Row],[ShipDate]])*29,"mmm")</f>
        <v>Apr</v>
      </c>
      <c r="R9422">
        <v>378</v>
      </c>
      <c r="S9422" t="s">
        <v>438</v>
      </c>
      <c r="T9422" t="s">
        <v>15</v>
      </c>
      <c r="U9422">
        <v>33614</v>
      </c>
      <c r="V9422" s="1">
        <v>0.45</v>
      </c>
      <c r="W9422">
        <v>-102</v>
      </c>
      <c r="X9422">
        <v>2</v>
      </c>
      <c r="Y9422">
        <v>234</v>
      </c>
      <c r="AD9422"/>
    </row>
    <row r="9423" spans="1:30" x14ac:dyDescent="0.25">
      <c r="A9423" t="s">
        <v>40</v>
      </c>
      <c r="B9423" s="2">
        <v>43567</v>
      </c>
      <c r="C9423" s="35">
        <f>YEAR(Sales[[#This Row],[ShipDate]])</f>
        <v>2019</v>
      </c>
      <c r="D9423" t="s">
        <v>36</v>
      </c>
      <c r="E9423" t="s">
        <v>69</v>
      </c>
      <c r="F9423" t="s">
        <v>38</v>
      </c>
      <c r="G9423" t="s">
        <v>11</v>
      </c>
      <c r="H9423" t="s">
        <v>437</v>
      </c>
      <c r="I9423" t="s">
        <v>37</v>
      </c>
      <c r="J9423" t="s">
        <v>13</v>
      </c>
      <c r="K9423" t="s">
        <v>195</v>
      </c>
      <c r="L9423" t="s">
        <v>17</v>
      </c>
      <c r="N9423" t="str">
        <f>IF(ISBLANK(Sales[[#This Row],[return]]),"No",Sales[[#This Row],[return]])</f>
        <v>No</v>
      </c>
      <c r="O9423" s="2">
        <v>43562</v>
      </c>
      <c r="P9423" s="8" t="str">
        <f>TEXT(DAY(Sales[[#This Row],[OrderDate]]),"ddd")</f>
        <v>Sat</v>
      </c>
      <c r="Q9423" s="8" t="str">
        <f>TEXT(MONTH(Sales[[#This Row],[ShipDate]])*29,"mmm")</f>
        <v>Apr</v>
      </c>
      <c r="R9423">
        <v>370</v>
      </c>
      <c r="S9423" t="s">
        <v>439</v>
      </c>
      <c r="T9423" t="s">
        <v>15</v>
      </c>
      <c r="U9423">
        <v>33614</v>
      </c>
      <c r="V9423" s="1">
        <v>0.45</v>
      </c>
      <c r="W9423">
        <v>-248</v>
      </c>
      <c r="X9423">
        <v>3</v>
      </c>
      <c r="Y9423">
        <v>621</v>
      </c>
      <c r="AD9423"/>
    </row>
    <row r="9424" spans="1:30" x14ac:dyDescent="0.25">
      <c r="A9424" t="s">
        <v>40</v>
      </c>
      <c r="B9424" s="2">
        <v>43567</v>
      </c>
      <c r="C9424" s="35">
        <f>YEAR(Sales[[#This Row],[ShipDate]])</f>
        <v>2019</v>
      </c>
      <c r="D9424" t="s">
        <v>36</v>
      </c>
      <c r="E9424" t="s">
        <v>69</v>
      </c>
      <c r="F9424" t="s">
        <v>50</v>
      </c>
      <c r="G9424" t="s">
        <v>25</v>
      </c>
      <c r="H9424" t="s">
        <v>437</v>
      </c>
      <c r="I9424" t="s">
        <v>37</v>
      </c>
      <c r="J9424" t="s">
        <v>13</v>
      </c>
      <c r="K9424" t="s">
        <v>195</v>
      </c>
      <c r="L9424" t="s">
        <v>17</v>
      </c>
      <c r="N9424" t="str">
        <f>IF(ISBLANK(Sales[[#This Row],[return]]),"No",Sales[[#This Row],[return]])</f>
        <v>No</v>
      </c>
      <c r="O9424" s="2">
        <v>43562</v>
      </c>
      <c r="P9424" s="8" t="str">
        <f>TEXT(DAY(Sales[[#This Row],[OrderDate]]),"ddd")</f>
        <v>Sat</v>
      </c>
      <c r="Q9424" s="8" t="str">
        <f>TEXT(MONTH(Sales[[#This Row],[ShipDate]])*29,"mmm")</f>
        <v>Apr</v>
      </c>
      <c r="R9424">
        <v>691</v>
      </c>
      <c r="S9424" t="s">
        <v>436</v>
      </c>
      <c r="T9424" t="s">
        <v>15</v>
      </c>
      <c r="U9424">
        <v>33614</v>
      </c>
      <c r="V9424" s="1">
        <v>0.7</v>
      </c>
      <c r="W9424">
        <v>-4</v>
      </c>
      <c r="X9424">
        <v>2</v>
      </c>
      <c r="Y9424">
        <v>5</v>
      </c>
      <c r="AD9424"/>
    </row>
    <row r="9425" spans="1:30" x14ac:dyDescent="0.25">
      <c r="A9425" t="s">
        <v>40</v>
      </c>
      <c r="B9425" s="2">
        <v>43567</v>
      </c>
      <c r="C9425" s="35">
        <f>YEAR(Sales[[#This Row],[ShipDate]])</f>
        <v>2019</v>
      </c>
      <c r="D9425" t="s">
        <v>36</v>
      </c>
      <c r="E9425" t="s">
        <v>69</v>
      </c>
      <c r="F9425" t="s">
        <v>43</v>
      </c>
      <c r="G9425" t="s">
        <v>11</v>
      </c>
      <c r="H9425" t="s">
        <v>437</v>
      </c>
      <c r="I9425" t="s">
        <v>37</v>
      </c>
      <c r="J9425" t="s">
        <v>13</v>
      </c>
      <c r="K9425" t="s">
        <v>195</v>
      </c>
      <c r="L9425" t="s">
        <v>17</v>
      </c>
      <c r="N9425" t="str">
        <f>IF(ISBLANK(Sales[[#This Row],[return]]),"No",Sales[[#This Row],[return]])</f>
        <v>No</v>
      </c>
      <c r="O9425" s="2">
        <v>43562</v>
      </c>
      <c r="P9425" s="8" t="str">
        <f>TEXT(DAY(Sales[[#This Row],[OrderDate]]),"ddd")</f>
        <v>Sat</v>
      </c>
      <c r="Q9425" s="8" t="str">
        <f>TEXT(MONTH(Sales[[#This Row],[ShipDate]])*29,"mmm")</f>
        <v>Apr</v>
      </c>
      <c r="R9425">
        <v>1541</v>
      </c>
      <c r="S9425" t="s">
        <v>3146</v>
      </c>
      <c r="T9425" t="s">
        <v>15</v>
      </c>
      <c r="U9425">
        <v>33614</v>
      </c>
      <c r="V9425" s="1">
        <v>0.2</v>
      </c>
      <c r="W9425">
        <v>0</v>
      </c>
      <c r="X9425">
        <v>3</v>
      </c>
      <c r="Y9425">
        <v>258</v>
      </c>
      <c r="AD9425"/>
    </row>
    <row r="9426" spans="1:30" x14ac:dyDescent="0.25">
      <c r="A9426" t="s">
        <v>40</v>
      </c>
      <c r="B9426" s="2">
        <v>43567</v>
      </c>
      <c r="C9426" s="35">
        <f>YEAR(Sales[[#This Row],[ShipDate]])</f>
        <v>2019</v>
      </c>
      <c r="D9426" t="s">
        <v>36</v>
      </c>
      <c r="E9426" t="s">
        <v>69</v>
      </c>
      <c r="F9426" t="s">
        <v>99</v>
      </c>
      <c r="G9426" t="s">
        <v>46</v>
      </c>
      <c r="H9426" t="s">
        <v>437</v>
      </c>
      <c r="I9426" t="s">
        <v>37</v>
      </c>
      <c r="J9426" t="s">
        <v>13</v>
      </c>
      <c r="K9426" t="s">
        <v>195</v>
      </c>
      <c r="L9426" t="s">
        <v>17</v>
      </c>
      <c r="N9426" t="str">
        <f>IF(ISBLANK(Sales[[#This Row],[return]]),"No",Sales[[#This Row],[return]])</f>
        <v>No</v>
      </c>
      <c r="O9426" s="2">
        <v>43562</v>
      </c>
      <c r="P9426" s="8" t="str">
        <f>TEXT(DAY(Sales[[#This Row],[OrderDate]]),"ddd")</f>
        <v>Sat</v>
      </c>
      <c r="Q9426" s="8" t="str">
        <f>TEXT(MONTH(Sales[[#This Row],[ShipDate]])*29,"mmm")</f>
        <v>Apr</v>
      </c>
      <c r="R9426">
        <v>1024</v>
      </c>
      <c r="S9426" t="s">
        <v>440</v>
      </c>
      <c r="T9426" t="s">
        <v>15</v>
      </c>
      <c r="U9426">
        <v>33614</v>
      </c>
      <c r="V9426" s="1">
        <v>0.2</v>
      </c>
      <c r="W9426">
        <v>-8</v>
      </c>
      <c r="X9426">
        <v>3</v>
      </c>
      <c r="Y9426">
        <v>618</v>
      </c>
      <c r="AD9426"/>
    </row>
    <row r="9427" spans="1:30" x14ac:dyDescent="0.25">
      <c r="A9427" t="s">
        <v>40</v>
      </c>
      <c r="B9427" s="2">
        <v>43777</v>
      </c>
      <c r="C9427" s="35">
        <f>YEAR(Sales[[#This Row],[ShipDate]])</f>
        <v>2019</v>
      </c>
      <c r="D9427" t="s">
        <v>36</v>
      </c>
      <c r="E9427" t="s">
        <v>18</v>
      </c>
      <c r="F9427" t="s">
        <v>99</v>
      </c>
      <c r="G9427" t="s">
        <v>46</v>
      </c>
      <c r="H9427" t="s">
        <v>88</v>
      </c>
      <c r="I9427" t="s">
        <v>93</v>
      </c>
      <c r="J9427" t="s">
        <v>13</v>
      </c>
      <c r="K9427" t="s">
        <v>1064</v>
      </c>
      <c r="L9427" t="s">
        <v>92</v>
      </c>
      <c r="N9427" t="str">
        <f>IF(ISBLANK(Sales[[#This Row],[return]]),"No",Sales[[#This Row],[return]])</f>
        <v>No</v>
      </c>
      <c r="O9427" s="2">
        <v>43772</v>
      </c>
      <c r="P9427" s="8" t="str">
        <f>TEXT(DAY(Sales[[#This Row],[OrderDate]]),"ddd")</f>
        <v>Tue</v>
      </c>
      <c r="Q9427" s="8" t="str">
        <f>TEXT(MONTH(Sales[[#This Row],[ShipDate]])*29,"mmm")</f>
        <v>Nov</v>
      </c>
      <c r="R9427">
        <v>1073</v>
      </c>
      <c r="S9427" t="s">
        <v>2535</v>
      </c>
      <c r="T9427" t="s">
        <v>90</v>
      </c>
      <c r="U9427">
        <v>19140</v>
      </c>
      <c r="V9427" s="1">
        <v>0.2</v>
      </c>
      <c r="W9427">
        <v>1</v>
      </c>
      <c r="X9427">
        <v>3</v>
      </c>
      <c r="Y9427">
        <v>41</v>
      </c>
      <c r="AD9427"/>
    </row>
    <row r="9428" spans="1:30" x14ac:dyDescent="0.25">
      <c r="A9428" t="s">
        <v>40</v>
      </c>
      <c r="B9428" s="2">
        <v>43542</v>
      </c>
      <c r="C9428" s="35">
        <f>YEAR(Sales[[#This Row],[ShipDate]])</f>
        <v>2019</v>
      </c>
      <c r="D9428" t="s">
        <v>19</v>
      </c>
      <c r="E9428" t="s">
        <v>69</v>
      </c>
      <c r="F9428" t="s">
        <v>59</v>
      </c>
      <c r="G9428" t="s">
        <v>25</v>
      </c>
      <c r="H9428" t="s">
        <v>60</v>
      </c>
      <c r="I9428" t="s">
        <v>63</v>
      </c>
      <c r="J9428" t="s">
        <v>13</v>
      </c>
      <c r="K9428" t="s">
        <v>387</v>
      </c>
      <c r="L9428" t="s">
        <v>30</v>
      </c>
      <c r="N9428" t="str">
        <f>IF(ISBLANK(Sales[[#This Row],[return]]),"No",Sales[[#This Row],[return]])</f>
        <v>No</v>
      </c>
      <c r="O9428" s="2">
        <v>43540</v>
      </c>
      <c r="P9428" s="8" t="str">
        <f>TEXT(DAY(Sales[[#This Row],[OrderDate]]),"ddd")</f>
        <v>Mon</v>
      </c>
      <c r="Q9428" s="8" t="str">
        <f>TEXT(MONTH(Sales[[#This Row],[ShipDate]])*29,"mmm")</f>
        <v>Mar</v>
      </c>
      <c r="R9428">
        <v>1818</v>
      </c>
      <c r="S9428" t="s">
        <v>2003</v>
      </c>
      <c r="T9428" t="s">
        <v>28</v>
      </c>
      <c r="U9428">
        <v>98105</v>
      </c>
      <c r="V9428" s="1">
        <v>0</v>
      </c>
      <c r="W9428">
        <v>3</v>
      </c>
      <c r="X9428">
        <v>1</v>
      </c>
      <c r="Y9428">
        <v>6</v>
      </c>
      <c r="AD9428"/>
    </row>
    <row r="9429" spans="1:30" x14ac:dyDescent="0.25">
      <c r="A9429" t="s">
        <v>40</v>
      </c>
      <c r="B9429" s="2">
        <v>43542</v>
      </c>
      <c r="C9429" s="35">
        <f>YEAR(Sales[[#This Row],[ShipDate]])</f>
        <v>2019</v>
      </c>
      <c r="D9429" t="s">
        <v>19</v>
      </c>
      <c r="E9429" t="s">
        <v>69</v>
      </c>
      <c r="F9429" t="s">
        <v>39</v>
      </c>
      <c r="G9429" t="s">
        <v>25</v>
      </c>
      <c r="H9429" t="s">
        <v>60</v>
      </c>
      <c r="I9429" t="s">
        <v>63</v>
      </c>
      <c r="J9429" t="s">
        <v>13</v>
      </c>
      <c r="K9429" t="s">
        <v>387</v>
      </c>
      <c r="L9429" t="s">
        <v>30</v>
      </c>
      <c r="N9429" t="str">
        <f>IF(ISBLANK(Sales[[#This Row],[return]]),"No",Sales[[#This Row],[return]])</f>
        <v>No</v>
      </c>
      <c r="O9429" s="2">
        <v>43540</v>
      </c>
      <c r="P9429" s="8" t="str">
        <f>TEXT(DAY(Sales[[#This Row],[OrderDate]]),"ddd")</f>
        <v>Mon</v>
      </c>
      <c r="Q9429" s="8" t="str">
        <f>TEXT(MONTH(Sales[[#This Row],[ShipDate]])*29,"mmm")</f>
        <v>Mar</v>
      </c>
      <c r="R9429">
        <v>1375</v>
      </c>
      <c r="S9429" t="s">
        <v>484</v>
      </c>
      <c r="T9429" t="s">
        <v>28</v>
      </c>
      <c r="U9429">
        <v>98105</v>
      </c>
      <c r="V9429" s="1">
        <v>0</v>
      </c>
      <c r="W9429">
        <v>2</v>
      </c>
      <c r="X9429">
        <v>1</v>
      </c>
      <c r="Y9429">
        <v>47</v>
      </c>
      <c r="AD9429"/>
    </row>
    <row r="9430" spans="1:30" x14ac:dyDescent="0.25">
      <c r="A9430" t="s">
        <v>40</v>
      </c>
      <c r="B9430" s="2">
        <v>43542</v>
      </c>
      <c r="C9430" s="35">
        <f>YEAR(Sales[[#This Row],[ShipDate]])</f>
        <v>2019</v>
      </c>
      <c r="D9430" t="s">
        <v>19</v>
      </c>
      <c r="E9430" t="s">
        <v>69</v>
      </c>
      <c r="F9430" t="s">
        <v>48</v>
      </c>
      <c r="G9430" t="s">
        <v>46</v>
      </c>
      <c r="H9430" t="s">
        <v>60</v>
      </c>
      <c r="I9430" t="s">
        <v>63</v>
      </c>
      <c r="J9430" t="s">
        <v>13</v>
      </c>
      <c r="K9430" t="s">
        <v>387</v>
      </c>
      <c r="L9430" t="s">
        <v>30</v>
      </c>
      <c r="N9430" t="str">
        <f>IF(ISBLANK(Sales[[#This Row],[return]]),"No",Sales[[#This Row],[return]])</f>
        <v>No</v>
      </c>
      <c r="O9430" s="2">
        <v>43540</v>
      </c>
      <c r="P9430" s="8" t="str">
        <f>TEXT(DAY(Sales[[#This Row],[OrderDate]]),"ddd")</f>
        <v>Mon</v>
      </c>
      <c r="Q9430" s="8" t="str">
        <f>TEXT(MONTH(Sales[[#This Row],[ShipDate]])*29,"mmm")</f>
        <v>Mar</v>
      </c>
      <c r="R9430">
        <v>1100</v>
      </c>
      <c r="S9430" t="s">
        <v>2486</v>
      </c>
      <c r="T9430" t="s">
        <v>28</v>
      </c>
      <c r="U9430">
        <v>98105</v>
      </c>
      <c r="V9430" s="1">
        <v>0.2</v>
      </c>
      <c r="W9430">
        <v>49</v>
      </c>
      <c r="X9430">
        <v>3</v>
      </c>
      <c r="Y9430">
        <v>660</v>
      </c>
      <c r="AD9430"/>
    </row>
    <row r="9431" spans="1:30" x14ac:dyDescent="0.25">
      <c r="A9431" t="s">
        <v>40</v>
      </c>
      <c r="B9431" s="2">
        <v>43673</v>
      </c>
      <c r="C9431" s="35">
        <f>YEAR(Sales[[#This Row],[ShipDate]])</f>
        <v>2019</v>
      </c>
      <c r="D9431" t="s">
        <v>36</v>
      </c>
      <c r="E9431" t="s">
        <v>31</v>
      </c>
      <c r="F9431" t="s">
        <v>59</v>
      </c>
      <c r="G9431" t="s">
        <v>25</v>
      </c>
      <c r="H9431" t="s">
        <v>164</v>
      </c>
      <c r="I9431" t="s">
        <v>120</v>
      </c>
      <c r="J9431" t="s">
        <v>13</v>
      </c>
      <c r="K9431" t="s">
        <v>791</v>
      </c>
      <c r="L9431" t="s">
        <v>68</v>
      </c>
      <c r="N9431" t="str">
        <f>IF(ISBLANK(Sales[[#This Row],[return]]),"No",Sales[[#This Row],[return]])</f>
        <v>No</v>
      </c>
      <c r="O9431" s="2">
        <v>43669</v>
      </c>
      <c r="P9431" s="8" t="str">
        <f>TEXT(DAY(Sales[[#This Row],[OrderDate]]),"ddd")</f>
        <v>Mon</v>
      </c>
      <c r="Q9431" s="8" t="str">
        <f>TEXT(MONTH(Sales[[#This Row],[ShipDate]])*29,"mmm")</f>
        <v>Jul</v>
      </c>
      <c r="R9431">
        <v>1701</v>
      </c>
      <c r="S9431" t="s">
        <v>1763</v>
      </c>
      <c r="T9431" t="s">
        <v>66</v>
      </c>
      <c r="U9431">
        <v>60623</v>
      </c>
      <c r="V9431" s="1">
        <v>0.2</v>
      </c>
      <c r="W9431">
        <v>21</v>
      </c>
      <c r="X9431">
        <v>3</v>
      </c>
      <c r="Y9431">
        <v>63</v>
      </c>
      <c r="AD9431"/>
    </row>
    <row r="9432" spans="1:30" x14ac:dyDescent="0.25">
      <c r="A9432" t="s">
        <v>40</v>
      </c>
      <c r="B9432" s="2">
        <v>43657</v>
      </c>
      <c r="C9432" s="35">
        <f>YEAR(Sales[[#This Row],[ShipDate]])</f>
        <v>2019</v>
      </c>
      <c r="D9432" t="s">
        <v>36</v>
      </c>
      <c r="E9432" t="s">
        <v>18</v>
      </c>
      <c r="F9432" t="s">
        <v>23</v>
      </c>
      <c r="G9432" t="s">
        <v>11</v>
      </c>
      <c r="H9432" t="s">
        <v>26</v>
      </c>
      <c r="I9432" t="s">
        <v>32</v>
      </c>
      <c r="J9432" t="s">
        <v>13</v>
      </c>
      <c r="K9432" t="s">
        <v>3101</v>
      </c>
      <c r="L9432" t="s">
        <v>30</v>
      </c>
      <c r="N9432" t="str">
        <f>IF(ISBLANK(Sales[[#This Row],[return]]),"No",Sales[[#This Row],[return]])</f>
        <v>No</v>
      </c>
      <c r="O9432" s="2">
        <v>43652</v>
      </c>
      <c r="P9432" s="8" t="str">
        <f>TEXT(DAY(Sales[[#This Row],[OrderDate]]),"ddd")</f>
        <v>Fri</v>
      </c>
      <c r="Q9432" s="8" t="str">
        <f>TEXT(MONTH(Sales[[#This Row],[ShipDate]])*29,"mmm")</f>
        <v>Jul</v>
      </c>
      <c r="R9432">
        <v>769</v>
      </c>
      <c r="S9432" t="s">
        <v>276</v>
      </c>
      <c r="T9432" t="s">
        <v>28</v>
      </c>
      <c r="U9432">
        <v>90008</v>
      </c>
      <c r="V9432" s="1">
        <v>0.2</v>
      </c>
      <c r="W9432">
        <v>-14</v>
      </c>
      <c r="X9432">
        <v>3</v>
      </c>
      <c r="Y9432">
        <v>122</v>
      </c>
      <c r="AD9432"/>
    </row>
    <row r="9433" spans="1:30" x14ac:dyDescent="0.25">
      <c r="A9433" t="s">
        <v>10</v>
      </c>
      <c r="B9433" s="2">
        <v>43508</v>
      </c>
      <c r="C9433" s="35">
        <f>YEAR(Sales[[#This Row],[ShipDate]])</f>
        <v>2019</v>
      </c>
      <c r="D9433" t="s">
        <v>36</v>
      </c>
      <c r="E9433" t="s">
        <v>31</v>
      </c>
      <c r="F9433" t="s">
        <v>50</v>
      </c>
      <c r="G9433" t="s">
        <v>25</v>
      </c>
      <c r="H9433" t="s">
        <v>146</v>
      </c>
      <c r="I9433" t="s">
        <v>149</v>
      </c>
      <c r="J9433" t="s">
        <v>13</v>
      </c>
      <c r="K9433" t="s">
        <v>981</v>
      </c>
      <c r="L9433" t="s">
        <v>92</v>
      </c>
      <c r="N9433" t="str">
        <f>IF(ISBLANK(Sales[[#This Row],[return]]),"No",Sales[[#This Row],[return]])</f>
        <v>No</v>
      </c>
      <c r="O9433" s="2">
        <v>43502</v>
      </c>
      <c r="P9433" s="8" t="str">
        <f>TEXT(DAY(Sales[[#This Row],[OrderDate]]),"ddd")</f>
        <v>Fri</v>
      </c>
      <c r="Q9433" s="8" t="str">
        <f>TEXT(MONTH(Sales[[#This Row],[ShipDate]])*29,"mmm")</f>
        <v>Feb</v>
      </c>
      <c r="R9433">
        <v>61</v>
      </c>
      <c r="S9433" t="s">
        <v>3213</v>
      </c>
      <c r="T9433" t="s">
        <v>90</v>
      </c>
      <c r="U9433">
        <v>10024</v>
      </c>
      <c r="V9433" s="1">
        <v>0.2</v>
      </c>
      <c r="W9433">
        <v>16</v>
      </c>
      <c r="X9433">
        <v>4</v>
      </c>
      <c r="Y9433">
        <v>46</v>
      </c>
      <c r="AD9433"/>
    </row>
    <row r="9434" spans="1:30" x14ac:dyDescent="0.25">
      <c r="A9434" t="s">
        <v>10</v>
      </c>
      <c r="B9434" s="2">
        <v>43508</v>
      </c>
      <c r="C9434" s="35">
        <f>YEAR(Sales[[#This Row],[ShipDate]])</f>
        <v>2019</v>
      </c>
      <c r="D9434" t="s">
        <v>36</v>
      </c>
      <c r="E9434" t="s">
        <v>31</v>
      </c>
      <c r="F9434" t="s">
        <v>48</v>
      </c>
      <c r="G9434" t="s">
        <v>46</v>
      </c>
      <c r="H9434" t="s">
        <v>146</v>
      </c>
      <c r="I9434" t="s">
        <v>149</v>
      </c>
      <c r="J9434" t="s">
        <v>13</v>
      </c>
      <c r="K9434" t="s">
        <v>981</v>
      </c>
      <c r="L9434" t="s">
        <v>92</v>
      </c>
      <c r="N9434" t="str">
        <f>IF(ISBLANK(Sales[[#This Row],[return]]),"No",Sales[[#This Row],[return]])</f>
        <v>No</v>
      </c>
      <c r="O9434" s="2">
        <v>43502</v>
      </c>
      <c r="P9434" s="8" t="str">
        <f>TEXT(DAY(Sales[[#This Row],[OrderDate]]),"ddd")</f>
        <v>Fri</v>
      </c>
      <c r="Q9434" s="8" t="str">
        <f>TEXT(MONTH(Sales[[#This Row],[ShipDate]])*29,"mmm")</f>
        <v>Feb</v>
      </c>
      <c r="R9434">
        <v>778</v>
      </c>
      <c r="S9434" t="s">
        <v>933</v>
      </c>
      <c r="T9434" t="s">
        <v>90</v>
      </c>
      <c r="U9434">
        <v>10024</v>
      </c>
      <c r="V9434" s="1">
        <v>0</v>
      </c>
      <c r="W9434">
        <v>66</v>
      </c>
      <c r="X9434">
        <v>6</v>
      </c>
      <c r="Y9434">
        <v>227</v>
      </c>
      <c r="AD9434"/>
    </row>
    <row r="9435" spans="1:30" x14ac:dyDescent="0.25">
      <c r="A9435" t="s">
        <v>24</v>
      </c>
      <c r="B9435" s="2">
        <v>43705</v>
      </c>
      <c r="C9435" s="35">
        <f>YEAR(Sales[[#This Row],[ShipDate]])</f>
        <v>2019</v>
      </c>
      <c r="D9435" t="s">
        <v>36</v>
      </c>
      <c r="E9435" t="s">
        <v>18</v>
      </c>
      <c r="F9435" t="s">
        <v>50</v>
      </c>
      <c r="G9435" t="s">
        <v>25</v>
      </c>
      <c r="H9435" t="s">
        <v>146</v>
      </c>
      <c r="I9435" t="s">
        <v>149</v>
      </c>
      <c r="J9435" t="s">
        <v>13</v>
      </c>
      <c r="K9435" t="s">
        <v>73</v>
      </c>
      <c r="L9435" t="s">
        <v>92</v>
      </c>
      <c r="N9435" t="str">
        <f>IF(ISBLANK(Sales[[#This Row],[return]]),"No",Sales[[#This Row],[return]])</f>
        <v>No</v>
      </c>
      <c r="O9435" s="2">
        <v>43698</v>
      </c>
      <c r="P9435" s="8" t="str">
        <f>TEXT(DAY(Sales[[#This Row],[OrderDate]]),"ddd")</f>
        <v>Sat</v>
      </c>
      <c r="Q9435" s="8" t="str">
        <f>TEXT(MONTH(Sales[[#This Row],[ShipDate]])*29,"mmm")</f>
        <v>Aug</v>
      </c>
      <c r="R9435">
        <v>687</v>
      </c>
      <c r="S9435" t="s">
        <v>1628</v>
      </c>
      <c r="T9435" t="s">
        <v>90</v>
      </c>
      <c r="U9435">
        <v>10035</v>
      </c>
      <c r="V9435" s="1">
        <v>0.2</v>
      </c>
      <c r="W9435">
        <v>1453</v>
      </c>
      <c r="X9435">
        <v>6</v>
      </c>
      <c r="Y9435">
        <v>4306</v>
      </c>
      <c r="AD9435"/>
    </row>
    <row r="9436" spans="1:30" x14ac:dyDescent="0.25">
      <c r="A9436" t="s">
        <v>24</v>
      </c>
      <c r="B9436" s="2">
        <v>43705</v>
      </c>
      <c r="C9436" s="35">
        <f>YEAR(Sales[[#This Row],[ShipDate]])</f>
        <v>2019</v>
      </c>
      <c r="D9436" t="s">
        <v>36</v>
      </c>
      <c r="E9436" t="s">
        <v>18</v>
      </c>
      <c r="F9436" t="s">
        <v>50</v>
      </c>
      <c r="G9436" t="s">
        <v>25</v>
      </c>
      <c r="H9436" t="s">
        <v>146</v>
      </c>
      <c r="I9436" t="s">
        <v>149</v>
      </c>
      <c r="J9436" t="s">
        <v>13</v>
      </c>
      <c r="K9436" t="s">
        <v>73</v>
      </c>
      <c r="L9436" t="s">
        <v>92</v>
      </c>
      <c r="N9436" t="str">
        <f>IF(ISBLANK(Sales[[#This Row],[return]]),"No",Sales[[#This Row],[return]])</f>
        <v>No</v>
      </c>
      <c r="O9436" s="2">
        <v>43698</v>
      </c>
      <c r="P9436" s="8" t="str">
        <f>TEXT(DAY(Sales[[#This Row],[OrderDate]]),"ddd")</f>
        <v>Sat</v>
      </c>
      <c r="Q9436" s="8" t="str">
        <f>TEXT(MONTH(Sales[[#This Row],[ShipDate]])*29,"mmm")</f>
        <v>Aug</v>
      </c>
      <c r="R9436">
        <v>259</v>
      </c>
      <c r="S9436" t="s">
        <v>2219</v>
      </c>
      <c r="T9436" t="s">
        <v>90</v>
      </c>
      <c r="U9436">
        <v>10035</v>
      </c>
      <c r="V9436" s="1">
        <v>0.2</v>
      </c>
      <c r="W9436">
        <v>11</v>
      </c>
      <c r="X9436">
        <v>7</v>
      </c>
      <c r="Y9436">
        <v>32</v>
      </c>
      <c r="AD9436"/>
    </row>
    <row r="9437" spans="1:30" x14ac:dyDescent="0.25">
      <c r="A9437" t="s">
        <v>40</v>
      </c>
      <c r="B9437" s="2">
        <v>43639</v>
      </c>
      <c r="C9437" s="35">
        <f>YEAR(Sales[[#This Row],[ShipDate]])</f>
        <v>2019</v>
      </c>
      <c r="D9437" t="s">
        <v>36</v>
      </c>
      <c r="E9437" t="s">
        <v>18</v>
      </c>
      <c r="F9437" t="s">
        <v>59</v>
      </c>
      <c r="G9437" t="s">
        <v>25</v>
      </c>
      <c r="H9437" t="s">
        <v>107</v>
      </c>
      <c r="I9437" t="s">
        <v>70</v>
      </c>
      <c r="J9437" t="s">
        <v>13</v>
      </c>
      <c r="K9437" t="s">
        <v>900</v>
      </c>
      <c r="L9437" t="s">
        <v>68</v>
      </c>
      <c r="N9437" t="str">
        <f>IF(ISBLANK(Sales[[#This Row],[return]]),"No",Sales[[#This Row],[return]])</f>
        <v>No</v>
      </c>
      <c r="O9437" s="2">
        <v>43635</v>
      </c>
      <c r="P9437" s="8" t="str">
        <f>TEXT(DAY(Sales[[#This Row],[OrderDate]]),"ddd")</f>
        <v>Thu</v>
      </c>
      <c r="Q9437" s="8" t="str">
        <f>TEXT(MONTH(Sales[[#This Row],[ShipDate]])*29,"mmm")</f>
        <v>Jun</v>
      </c>
      <c r="R9437">
        <v>1781</v>
      </c>
      <c r="S9437" t="s">
        <v>2150</v>
      </c>
      <c r="T9437" t="s">
        <v>66</v>
      </c>
      <c r="U9437">
        <v>77095</v>
      </c>
      <c r="V9437" s="1">
        <v>0.2</v>
      </c>
      <c r="W9437">
        <v>48</v>
      </c>
      <c r="X9437">
        <v>8</v>
      </c>
      <c r="Y9437">
        <v>146</v>
      </c>
      <c r="AD9437"/>
    </row>
    <row r="9438" spans="1:30" x14ac:dyDescent="0.25">
      <c r="A9438" t="s">
        <v>40</v>
      </c>
      <c r="B9438" s="2">
        <v>43639</v>
      </c>
      <c r="C9438" s="35">
        <f>YEAR(Sales[[#This Row],[ShipDate]])</f>
        <v>2019</v>
      </c>
      <c r="D9438" t="s">
        <v>36</v>
      </c>
      <c r="E9438" t="s">
        <v>18</v>
      </c>
      <c r="F9438" t="s">
        <v>52</v>
      </c>
      <c r="G9438" t="s">
        <v>25</v>
      </c>
      <c r="H9438" t="s">
        <v>107</v>
      </c>
      <c r="I9438" t="s">
        <v>70</v>
      </c>
      <c r="J9438" t="s">
        <v>13</v>
      </c>
      <c r="K9438" t="s">
        <v>900</v>
      </c>
      <c r="L9438" t="s">
        <v>68</v>
      </c>
      <c r="N9438" t="str">
        <f>IF(ISBLANK(Sales[[#This Row],[return]]),"No",Sales[[#This Row],[return]])</f>
        <v>No</v>
      </c>
      <c r="O9438" s="2">
        <v>43635</v>
      </c>
      <c r="P9438" s="8" t="str">
        <f>TEXT(DAY(Sales[[#This Row],[OrderDate]]),"ddd")</f>
        <v>Thu</v>
      </c>
      <c r="Q9438" s="8" t="str">
        <f>TEXT(MONTH(Sales[[#This Row],[ShipDate]])*29,"mmm")</f>
        <v>Jun</v>
      </c>
      <c r="R9438">
        <v>816</v>
      </c>
      <c r="S9438" t="s">
        <v>1817</v>
      </c>
      <c r="T9438" t="s">
        <v>66</v>
      </c>
      <c r="U9438">
        <v>77095</v>
      </c>
      <c r="V9438" s="1">
        <v>0.8</v>
      </c>
      <c r="W9438">
        <v>-5</v>
      </c>
      <c r="X9438">
        <v>1</v>
      </c>
      <c r="Y9438">
        <v>2</v>
      </c>
      <c r="AD9438"/>
    </row>
    <row r="9439" spans="1:30" x14ac:dyDescent="0.25">
      <c r="A9439" t="s">
        <v>40</v>
      </c>
      <c r="B9439" s="2">
        <v>43639</v>
      </c>
      <c r="C9439" s="35">
        <f>YEAR(Sales[[#This Row],[ShipDate]])</f>
        <v>2019</v>
      </c>
      <c r="D9439" t="s">
        <v>36</v>
      </c>
      <c r="E9439" t="s">
        <v>18</v>
      </c>
      <c r="F9439" t="s">
        <v>52</v>
      </c>
      <c r="G9439" t="s">
        <v>25</v>
      </c>
      <c r="H9439" t="s">
        <v>107</v>
      </c>
      <c r="I9439" t="s">
        <v>70</v>
      </c>
      <c r="J9439" t="s">
        <v>13</v>
      </c>
      <c r="K9439" t="s">
        <v>900</v>
      </c>
      <c r="L9439" t="s">
        <v>68</v>
      </c>
      <c r="N9439" t="str">
        <f>IF(ISBLANK(Sales[[#This Row],[return]]),"No",Sales[[#This Row],[return]])</f>
        <v>No</v>
      </c>
      <c r="O9439" s="2">
        <v>43635</v>
      </c>
      <c r="P9439" s="8" t="str">
        <f>TEXT(DAY(Sales[[#This Row],[OrderDate]]),"ddd")</f>
        <v>Thu</v>
      </c>
      <c r="Q9439" s="8" t="str">
        <f>TEXT(MONTH(Sales[[#This Row],[ShipDate]])*29,"mmm")</f>
        <v>Jun</v>
      </c>
      <c r="R9439">
        <v>861</v>
      </c>
      <c r="S9439" t="s">
        <v>1720</v>
      </c>
      <c r="T9439" t="s">
        <v>66</v>
      </c>
      <c r="U9439">
        <v>77095</v>
      </c>
      <c r="V9439" s="1">
        <v>0.8</v>
      </c>
      <c r="W9439">
        <v>-1</v>
      </c>
      <c r="X9439">
        <v>1</v>
      </c>
      <c r="Y9439">
        <v>0</v>
      </c>
      <c r="AD9439"/>
    </row>
    <row r="9440" spans="1:30" x14ac:dyDescent="0.25">
      <c r="A9440" t="s">
        <v>24</v>
      </c>
      <c r="B9440" s="2">
        <v>43830</v>
      </c>
      <c r="C9440" s="35">
        <f>YEAR(Sales[[#This Row],[ShipDate]])</f>
        <v>2019</v>
      </c>
      <c r="D9440" t="s">
        <v>113</v>
      </c>
      <c r="E9440" t="s">
        <v>18</v>
      </c>
      <c r="F9440" t="s">
        <v>150</v>
      </c>
      <c r="G9440" t="s">
        <v>25</v>
      </c>
      <c r="H9440" t="s">
        <v>146</v>
      </c>
      <c r="I9440" t="s">
        <v>149</v>
      </c>
      <c r="J9440" t="s">
        <v>13</v>
      </c>
      <c r="K9440" t="s">
        <v>1005</v>
      </c>
      <c r="L9440" t="s">
        <v>92</v>
      </c>
      <c r="N9440" t="str">
        <f>IF(ISBLANK(Sales[[#This Row],[return]]),"No",Sales[[#This Row],[return]])</f>
        <v>No</v>
      </c>
      <c r="O9440" s="2">
        <v>43828</v>
      </c>
      <c r="P9440" s="8" t="str">
        <f>TEXT(DAY(Sales[[#This Row],[OrderDate]]),"ddd")</f>
        <v>Sun</v>
      </c>
      <c r="Q9440" s="8" t="str">
        <f>TEXT(MONTH(Sales[[#This Row],[ShipDate]])*29,"mmm")</f>
        <v>Dec</v>
      </c>
      <c r="R9440">
        <v>910</v>
      </c>
      <c r="S9440" t="s">
        <v>287</v>
      </c>
      <c r="T9440" t="s">
        <v>90</v>
      </c>
      <c r="U9440">
        <v>10035</v>
      </c>
      <c r="V9440" s="1">
        <v>0</v>
      </c>
      <c r="W9440">
        <v>3</v>
      </c>
      <c r="X9440">
        <v>3</v>
      </c>
      <c r="Y9440">
        <v>6</v>
      </c>
      <c r="AD9440"/>
    </row>
    <row r="9441" spans="1:30" x14ac:dyDescent="0.25">
      <c r="A9441" t="s">
        <v>10</v>
      </c>
      <c r="B9441" s="2">
        <v>43646</v>
      </c>
      <c r="C9441" s="35">
        <f>YEAR(Sales[[#This Row],[ShipDate]])</f>
        <v>2019</v>
      </c>
      <c r="D9441" t="s">
        <v>607</v>
      </c>
      <c r="E9441" t="s">
        <v>18</v>
      </c>
      <c r="F9441" t="s">
        <v>38</v>
      </c>
      <c r="G9441" t="s">
        <v>11</v>
      </c>
      <c r="H9441" t="s">
        <v>146</v>
      </c>
      <c r="I9441" t="s">
        <v>149</v>
      </c>
      <c r="J9441" t="s">
        <v>13</v>
      </c>
      <c r="K9441" t="s">
        <v>1157</v>
      </c>
      <c r="L9441" t="s">
        <v>92</v>
      </c>
      <c r="N9441" t="str">
        <f>IF(ISBLANK(Sales[[#This Row],[return]]),"No",Sales[[#This Row],[return]])</f>
        <v>No</v>
      </c>
      <c r="O9441" s="2">
        <v>43646</v>
      </c>
      <c r="P9441" s="8" t="str">
        <f>TEXT(DAY(Sales[[#This Row],[OrderDate]]),"ddd")</f>
        <v>Mon</v>
      </c>
      <c r="Q9441" s="8" t="str">
        <f>TEXT(MONTH(Sales[[#This Row],[ShipDate]])*29,"mmm")</f>
        <v>Jun</v>
      </c>
      <c r="R9441">
        <v>368</v>
      </c>
      <c r="S9441" t="s">
        <v>35</v>
      </c>
      <c r="T9441" t="s">
        <v>90</v>
      </c>
      <c r="U9441">
        <v>10011</v>
      </c>
      <c r="V9441" s="1">
        <v>0.4</v>
      </c>
      <c r="W9441">
        <v>-296</v>
      </c>
      <c r="X9441">
        <v>5</v>
      </c>
      <c r="Y9441">
        <v>1045</v>
      </c>
      <c r="AD9441"/>
    </row>
    <row r="9442" spans="1:30" x14ac:dyDescent="0.25">
      <c r="A9442" t="s">
        <v>24</v>
      </c>
      <c r="B9442" s="2">
        <v>43789</v>
      </c>
      <c r="C9442" s="35">
        <f>YEAR(Sales[[#This Row],[ShipDate]])</f>
        <v>2019</v>
      </c>
      <c r="D9442" t="s">
        <v>36</v>
      </c>
      <c r="E9442" t="s">
        <v>18</v>
      </c>
      <c r="F9442" t="s">
        <v>99</v>
      </c>
      <c r="G9442" t="s">
        <v>46</v>
      </c>
      <c r="H9442" t="s">
        <v>186</v>
      </c>
      <c r="I9442" t="s">
        <v>188</v>
      </c>
      <c r="J9442" t="s">
        <v>13</v>
      </c>
      <c r="K9442" t="s">
        <v>15</v>
      </c>
      <c r="L9442" t="s">
        <v>17</v>
      </c>
      <c r="N9442" t="str">
        <f>IF(ISBLANK(Sales[[#This Row],[return]]),"No",Sales[[#This Row],[return]])</f>
        <v>No</v>
      </c>
      <c r="O9442" s="2">
        <v>43782</v>
      </c>
      <c r="P9442" s="8" t="str">
        <f>TEXT(DAY(Sales[[#This Row],[OrderDate]]),"ddd")</f>
        <v>Fri</v>
      </c>
      <c r="Q9442" s="8" t="str">
        <f>TEXT(MONTH(Sales[[#This Row],[ShipDate]])*29,"mmm")</f>
        <v>Nov</v>
      </c>
      <c r="R9442">
        <v>141</v>
      </c>
      <c r="S9442" t="s">
        <v>2443</v>
      </c>
      <c r="T9442" t="s">
        <v>15</v>
      </c>
      <c r="U9442">
        <v>35601</v>
      </c>
      <c r="V9442" s="1">
        <v>0</v>
      </c>
      <c r="W9442">
        <v>24</v>
      </c>
      <c r="X9442">
        <v>8</v>
      </c>
      <c r="Y9442">
        <v>240</v>
      </c>
      <c r="AD9442"/>
    </row>
    <row r="9443" spans="1:30" x14ac:dyDescent="0.25">
      <c r="A9443" t="s">
        <v>10</v>
      </c>
      <c r="B9443" s="2">
        <v>43736</v>
      </c>
      <c r="C9443" s="35">
        <f>YEAR(Sales[[#This Row],[ShipDate]])</f>
        <v>2019</v>
      </c>
      <c r="D9443" t="s">
        <v>36</v>
      </c>
      <c r="E9443" t="s">
        <v>31</v>
      </c>
      <c r="F9443" t="s">
        <v>59</v>
      </c>
      <c r="G9443" t="s">
        <v>25</v>
      </c>
      <c r="H9443" t="s">
        <v>2273</v>
      </c>
      <c r="I9443" t="s">
        <v>333</v>
      </c>
      <c r="J9443" t="s">
        <v>13</v>
      </c>
      <c r="K9443" t="s">
        <v>2670</v>
      </c>
      <c r="L9443" t="s">
        <v>30</v>
      </c>
      <c r="N9443" t="str">
        <f>IF(ISBLANK(Sales[[#This Row],[return]]),"No",Sales[[#This Row],[return]])</f>
        <v>No</v>
      </c>
      <c r="O9443" s="2">
        <v>43730</v>
      </c>
      <c r="P9443" s="8" t="str">
        <f>TEXT(DAY(Sales[[#This Row],[OrderDate]]),"ddd")</f>
        <v>Sun</v>
      </c>
      <c r="Q9443" s="8" t="str">
        <f>TEXT(MONTH(Sales[[#This Row],[ShipDate]])*29,"mmm")</f>
        <v>Sep</v>
      </c>
      <c r="R9443">
        <v>1479</v>
      </c>
      <c r="S9443" t="s">
        <v>394</v>
      </c>
      <c r="T9443" t="s">
        <v>28</v>
      </c>
      <c r="U9443">
        <v>87105</v>
      </c>
      <c r="V9443" s="1">
        <v>0</v>
      </c>
      <c r="W9443">
        <v>12</v>
      </c>
      <c r="X9443">
        <v>3</v>
      </c>
      <c r="Y9443">
        <v>27</v>
      </c>
      <c r="AD9443"/>
    </row>
    <row r="9444" spans="1:30" x14ac:dyDescent="0.25">
      <c r="A9444" t="s">
        <v>10</v>
      </c>
      <c r="B9444" s="2">
        <v>43746</v>
      </c>
      <c r="C9444" s="35">
        <f>YEAR(Sales[[#This Row],[ShipDate]])</f>
        <v>2019</v>
      </c>
      <c r="D9444" t="s">
        <v>19</v>
      </c>
      <c r="E9444" t="s">
        <v>69</v>
      </c>
      <c r="F9444" t="s">
        <v>50</v>
      </c>
      <c r="G9444" t="s">
        <v>25</v>
      </c>
      <c r="H9444" t="s">
        <v>146</v>
      </c>
      <c r="I9444" t="s">
        <v>149</v>
      </c>
      <c r="J9444" t="s">
        <v>13</v>
      </c>
      <c r="K9444" t="s">
        <v>1058</v>
      </c>
      <c r="L9444" t="s">
        <v>92</v>
      </c>
      <c r="M9444" t="s">
        <v>82</v>
      </c>
      <c r="N9444" t="str">
        <f>IF(ISBLANK(Sales[[#This Row],[return]]),"No",Sales[[#This Row],[return]])</f>
        <v>Yes</v>
      </c>
      <c r="O9444" s="2">
        <v>43743</v>
      </c>
      <c r="P9444" s="8" t="str">
        <f>TEXT(DAY(Sales[[#This Row],[OrderDate]]),"ddd")</f>
        <v>Thu</v>
      </c>
      <c r="Q9444" s="8" t="str">
        <f>TEXT(MONTH(Sales[[#This Row],[ShipDate]])*29,"mmm")</f>
        <v>Oct</v>
      </c>
      <c r="R9444">
        <v>1585</v>
      </c>
      <c r="S9444" t="s">
        <v>650</v>
      </c>
      <c r="T9444" t="s">
        <v>90</v>
      </c>
      <c r="U9444">
        <v>10011</v>
      </c>
      <c r="V9444" s="1">
        <v>0.2</v>
      </c>
      <c r="W9444">
        <v>26</v>
      </c>
      <c r="X9444">
        <v>3</v>
      </c>
      <c r="Y9444">
        <v>76</v>
      </c>
      <c r="AD9444"/>
    </row>
    <row r="9445" spans="1:30" x14ac:dyDescent="0.25">
      <c r="A9445" t="s">
        <v>10</v>
      </c>
      <c r="B9445" s="2">
        <v>43746</v>
      </c>
      <c r="C9445" s="35">
        <f>YEAR(Sales[[#This Row],[ShipDate]])</f>
        <v>2019</v>
      </c>
      <c r="D9445" t="s">
        <v>19</v>
      </c>
      <c r="E9445" t="s">
        <v>69</v>
      </c>
      <c r="F9445" t="s">
        <v>48</v>
      </c>
      <c r="G9445" t="s">
        <v>46</v>
      </c>
      <c r="H9445" t="s">
        <v>146</v>
      </c>
      <c r="I9445" t="s">
        <v>149</v>
      </c>
      <c r="J9445" t="s">
        <v>13</v>
      </c>
      <c r="K9445" t="s">
        <v>1058</v>
      </c>
      <c r="L9445" t="s">
        <v>92</v>
      </c>
      <c r="M9445" t="s">
        <v>82</v>
      </c>
      <c r="N9445" t="str">
        <f>IF(ISBLANK(Sales[[#This Row],[return]]),"No",Sales[[#This Row],[return]])</f>
        <v>Yes</v>
      </c>
      <c r="O9445" s="2">
        <v>43743</v>
      </c>
      <c r="P9445" s="8" t="str">
        <f>TEXT(DAY(Sales[[#This Row],[OrderDate]]),"ddd")</f>
        <v>Thu</v>
      </c>
      <c r="Q9445" s="8" t="str">
        <f>TEXT(MONTH(Sales[[#This Row],[ShipDate]])*29,"mmm")</f>
        <v>Oct</v>
      </c>
      <c r="R9445">
        <v>1106</v>
      </c>
      <c r="S9445" t="s">
        <v>820</v>
      </c>
      <c r="T9445" t="s">
        <v>90</v>
      </c>
      <c r="U9445">
        <v>10011</v>
      </c>
      <c r="V9445" s="1">
        <v>0</v>
      </c>
      <c r="W9445">
        <v>3</v>
      </c>
      <c r="X9445">
        <v>7</v>
      </c>
      <c r="Y9445">
        <v>161</v>
      </c>
      <c r="AD9445"/>
    </row>
    <row r="9446" spans="1:30" x14ac:dyDescent="0.25">
      <c r="A9446" t="s">
        <v>24</v>
      </c>
      <c r="B9446" s="2">
        <v>43815</v>
      </c>
      <c r="C9446" s="35">
        <f>YEAR(Sales[[#This Row],[ShipDate]])</f>
        <v>2019</v>
      </c>
      <c r="D9446" t="s">
        <v>36</v>
      </c>
      <c r="E9446" t="s">
        <v>18</v>
      </c>
      <c r="F9446" t="s">
        <v>59</v>
      </c>
      <c r="G9446" t="s">
        <v>25</v>
      </c>
      <c r="H9446" t="s">
        <v>745</v>
      </c>
      <c r="I9446" t="s">
        <v>120</v>
      </c>
      <c r="J9446" t="s">
        <v>13</v>
      </c>
      <c r="K9446" t="s">
        <v>135</v>
      </c>
      <c r="L9446" t="s">
        <v>68</v>
      </c>
      <c r="N9446" t="str">
        <f>IF(ISBLANK(Sales[[#This Row],[return]]),"No",Sales[[#This Row],[return]])</f>
        <v>No</v>
      </c>
      <c r="O9446" s="2">
        <v>43808</v>
      </c>
      <c r="P9446" s="8" t="str">
        <f>TEXT(DAY(Sales[[#This Row],[OrderDate]]),"ddd")</f>
        <v>Mon</v>
      </c>
      <c r="Q9446" s="8" t="str">
        <f>TEXT(MONTH(Sales[[#This Row],[ShipDate]])*29,"mmm")</f>
        <v>Dec</v>
      </c>
      <c r="R9446">
        <v>1674</v>
      </c>
      <c r="S9446" t="s">
        <v>1649</v>
      </c>
      <c r="T9446" t="s">
        <v>66</v>
      </c>
      <c r="U9446">
        <v>60068</v>
      </c>
      <c r="V9446" s="1">
        <v>0.2</v>
      </c>
      <c r="W9446">
        <v>49</v>
      </c>
      <c r="X9446">
        <v>9</v>
      </c>
      <c r="Y9446">
        <v>144</v>
      </c>
      <c r="AD9446"/>
    </row>
    <row r="9447" spans="1:30" x14ac:dyDescent="0.25">
      <c r="A9447" t="s">
        <v>10</v>
      </c>
      <c r="B9447" s="2">
        <v>43690</v>
      </c>
      <c r="C9447" s="35">
        <f>YEAR(Sales[[#This Row],[ShipDate]])</f>
        <v>2019</v>
      </c>
      <c r="D9447" t="s">
        <v>607</v>
      </c>
      <c r="E9447" t="s">
        <v>18</v>
      </c>
      <c r="F9447" t="s">
        <v>45</v>
      </c>
      <c r="G9447" t="s">
        <v>25</v>
      </c>
      <c r="H9447" t="s">
        <v>79</v>
      </c>
      <c r="I9447" t="s">
        <v>32</v>
      </c>
      <c r="J9447" t="s">
        <v>13</v>
      </c>
      <c r="K9447" t="s">
        <v>1022</v>
      </c>
      <c r="L9447" t="s">
        <v>30</v>
      </c>
      <c r="M9447" t="s">
        <v>82</v>
      </c>
      <c r="N9447" t="str">
        <f>IF(ISBLANK(Sales[[#This Row],[return]]),"No",Sales[[#This Row],[return]])</f>
        <v>Yes</v>
      </c>
      <c r="O9447" s="2">
        <v>43690</v>
      </c>
      <c r="P9447" s="8" t="str">
        <f>TEXT(DAY(Sales[[#This Row],[OrderDate]]),"ddd")</f>
        <v>Fri</v>
      </c>
      <c r="Q9447" s="8" t="str">
        <f>TEXT(MONTH(Sales[[#This Row],[ShipDate]])*29,"mmm")</f>
        <v>Aug</v>
      </c>
      <c r="R9447">
        <v>1162</v>
      </c>
      <c r="S9447" t="s">
        <v>724</v>
      </c>
      <c r="T9447" t="s">
        <v>28</v>
      </c>
      <c r="U9447">
        <v>94122</v>
      </c>
      <c r="V9447" s="1">
        <v>0</v>
      </c>
      <c r="W9447">
        <v>15</v>
      </c>
      <c r="X9447">
        <v>3</v>
      </c>
      <c r="Y9447">
        <v>60</v>
      </c>
      <c r="AD9447"/>
    </row>
    <row r="9448" spans="1:30" x14ac:dyDescent="0.25">
      <c r="A9448" t="s">
        <v>10</v>
      </c>
      <c r="B9448" s="2">
        <v>43690</v>
      </c>
      <c r="C9448" s="35">
        <f>YEAR(Sales[[#This Row],[ShipDate]])</f>
        <v>2019</v>
      </c>
      <c r="D9448" t="s">
        <v>607</v>
      </c>
      <c r="E9448" t="s">
        <v>18</v>
      </c>
      <c r="F9448" t="s">
        <v>39</v>
      </c>
      <c r="G9448" t="s">
        <v>25</v>
      </c>
      <c r="H9448" t="s">
        <v>79</v>
      </c>
      <c r="I9448" t="s">
        <v>32</v>
      </c>
      <c r="J9448" t="s">
        <v>13</v>
      </c>
      <c r="K9448" t="s">
        <v>1022</v>
      </c>
      <c r="L9448" t="s">
        <v>30</v>
      </c>
      <c r="M9448" t="s">
        <v>82</v>
      </c>
      <c r="N9448" t="str">
        <f>IF(ISBLANK(Sales[[#This Row],[return]]),"No",Sales[[#This Row],[return]])</f>
        <v>Yes</v>
      </c>
      <c r="O9448" s="2">
        <v>43690</v>
      </c>
      <c r="P9448" s="8" t="str">
        <f>TEXT(DAY(Sales[[#This Row],[OrderDate]]),"ddd")</f>
        <v>Fri</v>
      </c>
      <c r="Q9448" s="8" t="str">
        <f>TEXT(MONTH(Sales[[#This Row],[ShipDate]])*29,"mmm")</f>
        <v>Aug</v>
      </c>
      <c r="R9448">
        <v>1513</v>
      </c>
      <c r="S9448" t="s">
        <v>839</v>
      </c>
      <c r="T9448" t="s">
        <v>28</v>
      </c>
      <c r="U9448">
        <v>94122</v>
      </c>
      <c r="V9448" s="1">
        <v>0</v>
      </c>
      <c r="W9448">
        <v>8</v>
      </c>
      <c r="X9448">
        <v>3</v>
      </c>
      <c r="Y9448">
        <v>31</v>
      </c>
      <c r="AD9448"/>
    </row>
    <row r="9449" spans="1:30" x14ac:dyDescent="0.25">
      <c r="A9449" t="s">
        <v>10</v>
      </c>
      <c r="B9449" s="2">
        <v>43690</v>
      </c>
      <c r="C9449" s="35">
        <f>YEAR(Sales[[#This Row],[ShipDate]])</f>
        <v>2019</v>
      </c>
      <c r="D9449" t="s">
        <v>607</v>
      </c>
      <c r="E9449" t="s">
        <v>18</v>
      </c>
      <c r="F9449" t="s">
        <v>290</v>
      </c>
      <c r="G9449" t="s">
        <v>25</v>
      </c>
      <c r="H9449" t="s">
        <v>79</v>
      </c>
      <c r="I9449" t="s">
        <v>32</v>
      </c>
      <c r="J9449" t="s">
        <v>13</v>
      </c>
      <c r="K9449" t="s">
        <v>1022</v>
      </c>
      <c r="L9449" t="s">
        <v>30</v>
      </c>
      <c r="M9449" t="s">
        <v>82</v>
      </c>
      <c r="N9449" t="str">
        <f>IF(ISBLANK(Sales[[#This Row],[return]]),"No",Sales[[#This Row],[return]])</f>
        <v>Yes</v>
      </c>
      <c r="O9449" s="2">
        <v>43690</v>
      </c>
      <c r="P9449" s="8" t="str">
        <f>TEXT(DAY(Sales[[#This Row],[OrderDate]]),"ddd")</f>
        <v>Fri</v>
      </c>
      <c r="Q9449" s="8" t="str">
        <f>TEXT(MONTH(Sales[[#This Row],[ShipDate]])*29,"mmm")</f>
        <v>Aug</v>
      </c>
      <c r="R9449">
        <v>1504</v>
      </c>
      <c r="S9449" t="s">
        <v>608</v>
      </c>
      <c r="T9449" t="s">
        <v>28</v>
      </c>
      <c r="U9449">
        <v>94122</v>
      </c>
      <c r="V9449" s="1">
        <v>0</v>
      </c>
      <c r="W9449">
        <v>9</v>
      </c>
      <c r="X9449">
        <v>4</v>
      </c>
      <c r="Y9449">
        <v>32</v>
      </c>
      <c r="AD9449"/>
    </row>
    <row r="9450" spans="1:30" x14ac:dyDescent="0.25">
      <c r="A9450" t="s">
        <v>10</v>
      </c>
      <c r="B9450" s="2">
        <v>43690</v>
      </c>
      <c r="C9450" s="35">
        <f>YEAR(Sales[[#This Row],[ShipDate]])</f>
        <v>2019</v>
      </c>
      <c r="D9450" t="s">
        <v>607</v>
      </c>
      <c r="E9450" t="s">
        <v>18</v>
      </c>
      <c r="F9450" t="s">
        <v>52</v>
      </c>
      <c r="G9450" t="s">
        <v>25</v>
      </c>
      <c r="H9450" t="s">
        <v>79</v>
      </c>
      <c r="I9450" t="s">
        <v>32</v>
      </c>
      <c r="J9450" t="s">
        <v>13</v>
      </c>
      <c r="K9450" t="s">
        <v>1022</v>
      </c>
      <c r="L9450" t="s">
        <v>30</v>
      </c>
      <c r="M9450" t="s">
        <v>82</v>
      </c>
      <c r="N9450" t="str">
        <f>IF(ISBLANK(Sales[[#This Row],[return]]),"No",Sales[[#This Row],[return]])</f>
        <v>Yes</v>
      </c>
      <c r="O9450" s="2">
        <v>43690</v>
      </c>
      <c r="P9450" s="8" t="str">
        <f>TEXT(DAY(Sales[[#This Row],[OrderDate]]),"ddd")</f>
        <v>Fri</v>
      </c>
      <c r="Q9450" s="8" t="str">
        <f>TEXT(MONTH(Sales[[#This Row],[ShipDate]])*29,"mmm")</f>
        <v>Aug</v>
      </c>
      <c r="R9450">
        <v>1502</v>
      </c>
      <c r="S9450" t="s">
        <v>665</v>
      </c>
      <c r="T9450" t="s">
        <v>28</v>
      </c>
      <c r="U9450">
        <v>94122</v>
      </c>
      <c r="V9450" s="1">
        <v>0</v>
      </c>
      <c r="W9450">
        <v>23</v>
      </c>
      <c r="X9450">
        <v>7</v>
      </c>
      <c r="Y9450">
        <v>84</v>
      </c>
      <c r="AD9450"/>
    </row>
    <row r="9451" spans="1:30" x14ac:dyDescent="0.25">
      <c r="A9451" t="s">
        <v>40</v>
      </c>
      <c r="B9451" s="2">
        <v>43719</v>
      </c>
      <c r="C9451" s="35">
        <f>YEAR(Sales[[#This Row],[ShipDate]])</f>
        <v>2019</v>
      </c>
      <c r="D9451" t="s">
        <v>36</v>
      </c>
      <c r="E9451" t="s">
        <v>18</v>
      </c>
      <c r="F9451" t="s">
        <v>99</v>
      </c>
      <c r="G9451" t="s">
        <v>46</v>
      </c>
      <c r="H9451" t="s">
        <v>1101</v>
      </c>
      <c r="I9451" t="s">
        <v>74</v>
      </c>
      <c r="J9451" t="s">
        <v>13</v>
      </c>
      <c r="K9451" t="s">
        <v>657</v>
      </c>
      <c r="L9451" t="s">
        <v>68</v>
      </c>
      <c r="N9451" t="str">
        <f>IF(ISBLANK(Sales[[#This Row],[return]]),"No",Sales[[#This Row],[return]])</f>
        <v>No</v>
      </c>
      <c r="O9451" s="2">
        <v>43715</v>
      </c>
      <c r="P9451" s="8" t="str">
        <f>TEXT(DAY(Sales[[#This Row],[OrderDate]]),"ddd")</f>
        <v>Sat</v>
      </c>
      <c r="Q9451" s="8" t="str">
        <f>TEXT(MONTH(Sales[[#This Row],[ShipDate]])*29,"mmm")</f>
        <v>Sep</v>
      </c>
      <c r="R9451">
        <v>1363</v>
      </c>
      <c r="S9451" t="s">
        <v>2444</v>
      </c>
      <c r="T9451" t="s">
        <v>66</v>
      </c>
      <c r="U9451">
        <v>53209</v>
      </c>
      <c r="V9451" s="1">
        <v>0</v>
      </c>
      <c r="W9451">
        <v>2</v>
      </c>
      <c r="X9451">
        <v>1</v>
      </c>
      <c r="Y9451">
        <v>13</v>
      </c>
      <c r="AD9451"/>
    </row>
    <row r="9452" spans="1:30" x14ac:dyDescent="0.25">
      <c r="A9452" t="s">
        <v>40</v>
      </c>
      <c r="B9452" s="2">
        <v>43496</v>
      </c>
      <c r="C9452" s="35">
        <f>YEAR(Sales[[#This Row],[ShipDate]])</f>
        <v>2019</v>
      </c>
      <c r="D9452" t="s">
        <v>36</v>
      </c>
      <c r="E9452" t="s">
        <v>18</v>
      </c>
      <c r="F9452" t="s">
        <v>48</v>
      </c>
      <c r="G9452" t="s">
        <v>46</v>
      </c>
      <c r="H9452" t="s">
        <v>146</v>
      </c>
      <c r="I9452" t="s">
        <v>149</v>
      </c>
      <c r="J9452" t="s">
        <v>13</v>
      </c>
      <c r="K9452" t="s">
        <v>1416</v>
      </c>
      <c r="L9452" t="s">
        <v>92</v>
      </c>
      <c r="N9452" t="str">
        <f>IF(ISBLANK(Sales[[#This Row],[return]]),"No",Sales[[#This Row],[return]])</f>
        <v>No</v>
      </c>
      <c r="O9452" s="2">
        <v>43492</v>
      </c>
      <c r="P9452" s="8" t="str">
        <f>TEXT(DAY(Sales[[#This Row],[OrderDate]]),"ddd")</f>
        <v>Fri</v>
      </c>
      <c r="Q9452" s="8" t="str">
        <f>TEXT(MONTH(Sales[[#This Row],[ShipDate]])*29,"mmm")</f>
        <v>Jan</v>
      </c>
      <c r="R9452">
        <v>945</v>
      </c>
      <c r="S9452" t="s">
        <v>2434</v>
      </c>
      <c r="T9452" t="s">
        <v>90</v>
      </c>
      <c r="U9452">
        <v>10035</v>
      </c>
      <c r="V9452" s="1">
        <v>0</v>
      </c>
      <c r="W9452">
        <v>36</v>
      </c>
      <c r="X9452">
        <v>3</v>
      </c>
      <c r="Y9452">
        <v>138</v>
      </c>
      <c r="AD9452"/>
    </row>
    <row r="9453" spans="1:30" x14ac:dyDescent="0.25">
      <c r="A9453" t="s">
        <v>24</v>
      </c>
      <c r="B9453" s="2">
        <v>43597</v>
      </c>
      <c r="C9453" s="35">
        <f>YEAR(Sales[[#This Row],[ShipDate]])</f>
        <v>2019</v>
      </c>
      <c r="D9453" t="s">
        <v>19</v>
      </c>
      <c r="E9453" t="s">
        <v>18</v>
      </c>
      <c r="F9453" t="s">
        <v>52</v>
      </c>
      <c r="G9453" t="s">
        <v>25</v>
      </c>
      <c r="H9453" t="s">
        <v>79</v>
      </c>
      <c r="I9453" t="s">
        <v>32</v>
      </c>
      <c r="J9453" t="s">
        <v>13</v>
      </c>
      <c r="K9453" t="s">
        <v>1319</v>
      </c>
      <c r="L9453" t="s">
        <v>30</v>
      </c>
      <c r="N9453" t="str">
        <f>IF(ISBLANK(Sales[[#This Row],[return]]),"No",Sales[[#This Row],[return]])</f>
        <v>No</v>
      </c>
      <c r="O9453" s="2">
        <v>43593</v>
      </c>
      <c r="P9453" s="8" t="str">
        <f>TEXT(DAY(Sales[[#This Row],[OrderDate]]),"ddd")</f>
        <v>Sun</v>
      </c>
      <c r="Q9453" s="8" t="str">
        <f>TEXT(MONTH(Sales[[#This Row],[ShipDate]])*29,"mmm")</f>
        <v>May</v>
      </c>
      <c r="R9453">
        <v>645</v>
      </c>
      <c r="S9453" t="s">
        <v>2059</v>
      </c>
      <c r="T9453" t="s">
        <v>28</v>
      </c>
      <c r="U9453">
        <v>94110</v>
      </c>
      <c r="V9453" s="1">
        <v>0</v>
      </c>
      <c r="W9453">
        <v>23</v>
      </c>
      <c r="X9453">
        <v>4</v>
      </c>
      <c r="Y9453">
        <v>81</v>
      </c>
      <c r="AD9453"/>
    </row>
    <row r="9454" spans="1:30" x14ac:dyDescent="0.25">
      <c r="A9454" t="s">
        <v>24</v>
      </c>
      <c r="B9454" s="2">
        <v>43483</v>
      </c>
      <c r="C9454" s="35">
        <f>YEAR(Sales[[#This Row],[ShipDate]])</f>
        <v>2019</v>
      </c>
      <c r="D9454" t="s">
        <v>113</v>
      </c>
      <c r="E9454" t="s">
        <v>18</v>
      </c>
      <c r="F9454" t="s">
        <v>50</v>
      </c>
      <c r="G9454" t="s">
        <v>25</v>
      </c>
      <c r="H9454" t="s">
        <v>581</v>
      </c>
      <c r="I9454" t="s">
        <v>70</v>
      </c>
      <c r="J9454" t="s">
        <v>13</v>
      </c>
      <c r="K9454" t="s">
        <v>1394</v>
      </c>
      <c r="L9454" t="s">
        <v>68</v>
      </c>
      <c r="N9454" t="str">
        <f>IF(ISBLANK(Sales[[#This Row],[return]]),"No",Sales[[#This Row],[return]])</f>
        <v>No</v>
      </c>
      <c r="O9454" s="2">
        <v>43480</v>
      </c>
      <c r="P9454" s="8" t="str">
        <f>TEXT(DAY(Sales[[#This Row],[OrderDate]]),"ddd")</f>
        <v>Sun</v>
      </c>
      <c r="Q9454" s="8" t="str">
        <f>TEXT(MONTH(Sales[[#This Row],[ShipDate]])*29,"mmm")</f>
        <v>Jan</v>
      </c>
      <c r="R9454">
        <v>43</v>
      </c>
      <c r="S9454" t="s">
        <v>739</v>
      </c>
      <c r="T9454" t="s">
        <v>66</v>
      </c>
      <c r="U9454">
        <v>78745</v>
      </c>
      <c r="V9454" s="1">
        <v>0.8</v>
      </c>
      <c r="W9454">
        <v>-7</v>
      </c>
      <c r="X9454">
        <v>1</v>
      </c>
      <c r="Y9454">
        <v>4</v>
      </c>
      <c r="AD9454"/>
    </row>
    <row r="9455" spans="1:30" x14ac:dyDescent="0.25">
      <c r="A9455" t="s">
        <v>24</v>
      </c>
      <c r="B9455" s="2">
        <v>43483</v>
      </c>
      <c r="C9455" s="35">
        <f>YEAR(Sales[[#This Row],[ShipDate]])</f>
        <v>2019</v>
      </c>
      <c r="D9455" t="s">
        <v>113</v>
      </c>
      <c r="E9455" t="s">
        <v>18</v>
      </c>
      <c r="F9455" t="s">
        <v>50</v>
      </c>
      <c r="G9455" t="s">
        <v>25</v>
      </c>
      <c r="H9455" t="s">
        <v>581</v>
      </c>
      <c r="I9455" t="s">
        <v>70</v>
      </c>
      <c r="J9455" t="s">
        <v>13</v>
      </c>
      <c r="K9455" t="s">
        <v>1394</v>
      </c>
      <c r="L9455" t="s">
        <v>68</v>
      </c>
      <c r="N9455" t="str">
        <f>IF(ISBLANK(Sales[[#This Row],[return]]),"No",Sales[[#This Row],[return]])</f>
        <v>No</v>
      </c>
      <c r="O9455" s="2">
        <v>43480</v>
      </c>
      <c r="P9455" s="8" t="str">
        <f>TEXT(DAY(Sales[[#This Row],[OrderDate]]),"ddd")</f>
        <v>Sun</v>
      </c>
      <c r="Q9455" s="8" t="str">
        <f>TEXT(MONTH(Sales[[#This Row],[ShipDate]])*29,"mmm")</f>
        <v>Jan</v>
      </c>
      <c r="R9455">
        <v>1647</v>
      </c>
      <c r="S9455" t="s">
        <v>3214</v>
      </c>
      <c r="T9455" t="s">
        <v>66</v>
      </c>
      <c r="U9455">
        <v>78745</v>
      </c>
      <c r="V9455" s="1">
        <v>0.8</v>
      </c>
      <c r="W9455">
        <v>-52</v>
      </c>
      <c r="X9455">
        <v>4</v>
      </c>
      <c r="Y9455">
        <v>33</v>
      </c>
      <c r="AD9455"/>
    </row>
    <row r="9456" spans="1:30" x14ac:dyDescent="0.25">
      <c r="A9456" t="s">
        <v>24</v>
      </c>
      <c r="B9456" s="2">
        <v>43483</v>
      </c>
      <c r="C9456" s="35">
        <f>YEAR(Sales[[#This Row],[ShipDate]])</f>
        <v>2019</v>
      </c>
      <c r="D9456" t="s">
        <v>113</v>
      </c>
      <c r="E9456" t="s">
        <v>18</v>
      </c>
      <c r="F9456" t="s">
        <v>99</v>
      </c>
      <c r="G9456" t="s">
        <v>46</v>
      </c>
      <c r="H9456" t="s">
        <v>581</v>
      </c>
      <c r="I9456" t="s">
        <v>70</v>
      </c>
      <c r="J9456" t="s">
        <v>13</v>
      </c>
      <c r="K9456" t="s">
        <v>1394</v>
      </c>
      <c r="L9456" t="s">
        <v>68</v>
      </c>
      <c r="N9456" t="str">
        <f>IF(ISBLANK(Sales[[#This Row],[return]]),"No",Sales[[#This Row],[return]])</f>
        <v>No</v>
      </c>
      <c r="O9456" s="2">
        <v>43480</v>
      </c>
      <c r="P9456" s="8" t="str">
        <f>TEXT(DAY(Sales[[#This Row],[OrderDate]]),"ddd")</f>
        <v>Sun</v>
      </c>
      <c r="Q9456" s="8" t="str">
        <f>TEXT(MONTH(Sales[[#This Row],[ShipDate]])*29,"mmm")</f>
        <v>Jan</v>
      </c>
      <c r="R9456">
        <v>1000</v>
      </c>
      <c r="S9456" t="s">
        <v>488</v>
      </c>
      <c r="T9456" t="s">
        <v>66</v>
      </c>
      <c r="U9456">
        <v>78745</v>
      </c>
      <c r="V9456" s="1">
        <v>0.2</v>
      </c>
      <c r="W9456">
        <v>14</v>
      </c>
      <c r="X9456">
        <v>2</v>
      </c>
      <c r="Y9456">
        <v>48</v>
      </c>
      <c r="AD9456"/>
    </row>
    <row r="9457" spans="1:30" x14ac:dyDescent="0.25">
      <c r="A9457" t="s">
        <v>24</v>
      </c>
      <c r="B9457" s="2">
        <v>43483</v>
      </c>
      <c r="C9457" s="35">
        <f>YEAR(Sales[[#This Row],[ShipDate]])</f>
        <v>2019</v>
      </c>
      <c r="D9457" t="s">
        <v>113</v>
      </c>
      <c r="E9457" t="s">
        <v>18</v>
      </c>
      <c r="F9457" t="s">
        <v>99</v>
      </c>
      <c r="G9457" t="s">
        <v>46</v>
      </c>
      <c r="H9457" t="s">
        <v>581</v>
      </c>
      <c r="I9457" t="s">
        <v>70</v>
      </c>
      <c r="J9457" t="s">
        <v>13</v>
      </c>
      <c r="K9457" t="s">
        <v>1394</v>
      </c>
      <c r="L9457" t="s">
        <v>68</v>
      </c>
      <c r="N9457" t="str">
        <f>IF(ISBLANK(Sales[[#This Row],[return]]),"No",Sales[[#This Row],[return]])</f>
        <v>No</v>
      </c>
      <c r="O9457" s="2">
        <v>43480</v>
      </c>
      <c r="P9457" s="8" t="str">
        <f>TEXT(DAY(Sales[[#This Row],[OrderDate]]),"ddd")</f>
        <v>Sun</v>
      </c>
      <c r="Q9457" s="8" t="str">
        <f>TEXT(MONTH(Sales[[#This Row],[ShipDate]])*29,"mmm")</f>
        <v>Jan</v>
      </c>
      <c r="R9457">
        <v>1064</v>
      </c>
      <c r="S9457" t="s">
        <v>2338</v>
      </c>
      <c r="T9457" t="s">
        <v>66</v>
      </c>
      <c r="U9457">
        <v>78745</v>
      </c>
      <c r="V9457" s="1">
        <v>0.2</v>
      </c>
      <c r="W9457">
        <v>13</v>
      </c>
      <c r="X9457">
        <v>8</v>
      </c>
      <c r="Y9457">
        <v>63</v>
      </c>
      <c r="AD9457"/>
    </row>
    <row r="9458" spans="1:30" x14ac:dyDescent="0.25">
      <c r="A9458" t="s">
        <v>40</v>
      </c>
      <c r="B9458" s="2">
        <v>43548</v>
      </c>
      <c r="C9458" s="35">
        <f>YEAR(Sales[[#This Row],[ShipDate]])</f>
        <v>2019</v>
      </c>
      <c r="D9458" t="s">
        <v>36</v>
      </c>
      <c r="E9458" t="s">
        <v>69</v>
      </c>
      <c r="F9458" t="s">
        <v>33</v>
      </c>
      <c r="G9458" t="s">
        <v>25</v>
      </c>
      <c r="H9458" t="s">
        <v>146</v>
      </c>
      <c r="I9458" t="s">
        <v>149</v>
      </c>
      <c r="J9458" t="s">
        <v>13</v>
      </c>
      <c r="K9458" t="s">
        <v>3025</v>
      </c>
      <c r="L9458" t="s">
        <v>92</v>
      </c>
      <c r="N9458" t="str">
        <f>IF(ISBLANK(Sales[[#This Row],[return]]),"No",Sales[[#This Row],[return]])</f>
        <v>No</v>
      </c>
      <c r="O9458" s="2">
        <v>43543</v>
      </c>
      <c r="P9458" s="8" t="str">
        <f>TEXT(DAY(Sales[[#This Row],[OrderDate]]),"ddd")</f>
        <v>Thu</v>
      </c>
      <c r="Q9458" s="8" t="str">
        <f>TEXT(MONTH(Sales[[#This Row],[ShipDate]])*29,"mmm")</f>
        <v>Mar</v>
      </c>
      <c r="R9458">
        <v>216</v>
      </c>
      <c r="S9458" t="s">
        <v>2786</v>
      </c>
      <c r="T9458" t="s">
        <v>90</v>
      </c>
      <c r="U9458">
        <v>10024</v>
      </c>
      <c r="V9458" s="1">
        <v>0</v>
      </c>
      <c r="W9458">
        <v>13</v>
      </c>
      <c r="X9458">
        <v>7</v>
      </c>
      <c r="Y9458">
        <v>29</v>
      </c>
      <c r="AD9458"/>
    </row>
    <row r="9459" spans="1:30" x14ac:dyDescent="0.25">
      <c r="A9459" t="s">
        <v>10</v>
      </c>
      <c r="B9459" s="2">
        <v>43669</v>
      </c>
      <c r="C9459" s="35">
        <f>YEAR(Sales[[#This Row],[ShipDate]])</f>
        <v>2019</v>
      </c>
      <c r="D9459" t="s">
        <v>36</v>
      </c>
      <c r="E9459" t="s">
        <v>69</v>
      </c>
      <c r="F9459" t="s">
        <v>43</v>
      </c>
      <c r="G9459" t="s">
        <v>11</v>
      </c>
      <c r="H9459" t="s">
        <v>2170</v>
      </c>
      <c r="I9459" t="s">
        <v>149</v>
      </c>
      <c r="J9459" t="s">
        <v>13</v>
      </c>
      <c r="K9459" t="s">
        <v>2919</v>
      </c>
      <c r="L9459" t="s">
        <v>92</v>
      </c>
      <c r="M9459" t="s">
        <v>82</v>
      </c>
      <c r="N9459" t="str">
        <f>IF(ISBLANK(Sales[[#This Row],[return]]),"No",Sales[[#This Row],[return]])</f>
        <v>Yes</v>
      </c>
      <c r="O9459" s="2">
        <v>43663</v>
      </c>
      <c r="P9459" s="8" t="str">
        <f>TEXT(DAY(Sales[[#This Row],[OrderDate]]),"ddd")</f>
        <v>Tue</v>
      </c>
      <c r="Q9459" s="8" t="str">
        <f>TEXT(MONTH(Sales[[#This Row],[ShipDate]])*29,"mmm")</f>
        <v>Jul</v>
      </c>
      <c r="R9459">
        <v>495</v>
      </c>
      <c r="S9459" t="s">
        <v>2984</v>
      </c>
      <c r="T9459" t="s">
        <v>90</v>
      </c>
      <c r="U9459">
        <v>13440</v>
      </c>
      <c r="V9459" s="1">
        <v>0</v>
      </c>
      <c r="W9459">
        <v>14</v>
      </c>
      <c r="X9459">
        <v>4</v>
      </c>
      <c r="Y9459">
        <v>39</v>
      </c>
      <c r="AD9459"/>
    </row>
    <row r="9460" spans="1:30" x14ac:dyDescent="0.25">
      <c r="A9460" t="s">
        <v>10</v>
      </c>
      <c r="B9460" s="2">
        <v>43669</v>
      </c>
      <c r="C9460" s="35">
        <f>YEAR(Sales[[#This Row],[ShipDate]])</f>
        <v>2019</v>
      </c>
      <c r="D9460" t="s">
        <v>36</v>
      </c>
      <c r="E9460" t="s">
        <v>69</v>
      </c>
      <c r="F9460" t="s">
        <v>59</v>
      </c>
      <c r="G9460" t="s">
        <v>25</v>
      </c>
      <c r="H9460" t="s">
        <v>2170</v>
      </c>
      <c r="I9460" t="s">
        <v>149</v>
      </c>
      <c r="J9460" t="s">
        <v>13</v>
      </c>
      <c r="K9460" t="s">
        <v>2919</v>
      </c>
      <c r="L9460" t="s">
        <v>92</v>
      </c>
      <c r="M9460" t="s">
        <v>82</v>
      </c>
      <c r="N9460" t="str">
        <f>IF(ISBLANK(Sales[[#This Row],[return]]),"No",Sales[[#This Row],[return]])</f>
        <v>Yes</v>
      </c>
      <c r="O9460" s="2">
        <v>43663</v>
      </c>
      <c r="P9460" s="8" t="str">
        <f>TEXT(DAY(Sales[[#This Row],[OrderDate]]),"ddd")</f>
        <v>Tue</v>
      </c>
      <c r="Q9460" s="8" t="str">
        <f>TEXT(MONTH(Sales[[#This Row],[ShipDate]])*29,"mmm")</f>
        <v>Jul</v>
      </c>
      <c r="R9460">
        <v>1480</v>
      </c>
      <c r="S9460" t="s">
        <v>2281</v>
      </c>
      <c r="T9460" t="s">
        <v>90</v>
      </c>
      <c r="U9460">
        <v>13440</v>
      </c>
      <c r="V9460" s="1">
        <v>0</v>
      </c>
      <c r="W9460">
        <v>48</v>
      </c>
      <c r="X9460">
        <v>5</v>
      </c>
      <c r="Y9460">
        <v>100</v>
      </c>
      <c r="AD9460"/>
    </row>
    <row r="9461" spans="1:30" x14ac:dyDescent="0.25">
      <c r="A9461" t="s">
        <v>10</v>
      </c>
      <c r="B9461" s="2">
        <v>43669</v>
      </c>
      <c r="C9461" s="35">
        <f>YEAR(Sales[[#This Row],[ShipDate]])</f>
        <v>2019</v>
      </c>
      <c r="D9461" t="s">
        <v>36</v>
      </c>
      <c r="E9461" t="s">
        <v>69</v>
      </c>
      <c r="F9461" t="s">
        <v>48</v>
      </c>
      <c r="G9461" t="s">
        <v>46</v>
      </c>
      <c r="H9461" t="s">
        <v>2170</v>
      </c>
      <c r="I9461" t="s">
        <v>149</v>
      </c>
      <c r="J9461" t="s">
        <v>13</v>
      </c>
      <c r="K9461" t="s">
        <v>2919</v>
      </c>
      <c r="L9461" t="s">
        <v>92</v>
      </c>
      <c r="M9461" t="s">
        <v>82</v>
      </c>
      <c r="N9461" t="str">
        <f>IF(ISBLANK(Sales[[#This Row],[return]]),"No",Sales[[#This Row],[return]])</f>
        <v>Yes</v>
      </c>
      <c r="O9461" s="2">
        <v>43663</v>
      </c>
      <c r="P9461" s="8" t="str">
        <f>TEXT(DAY(Sales[[#This Row],[OrderDate]]),"ddd")</f>
        <v>Tue</v>
      </c>
      <c r="Q9461" s="8" t="str">
        <f>TEXT(MONTH(Sales[[#This Row],[ShipDate]])*29,"mmm")</f>
        <v>Jul</v>
      </c>
      <c r="R9461">
        <v>175</v>
      </c>
      <c r="S9461" t="s">
        <v>325</v>
      </c>
      <c r="T9461" t="s">
        <v>90</v>
      </c>
      <c r="U9461">
        <v>13440</v>
      </c>
      <c r="V9461" s="1">
        <v>0</v>
      </c>
      <c r="W9461">
        <v>67</v>
      </c>
      <c r="X9461">
        <v>2</v>
      </c>
      <c r="Y9461">
        <v>270</v>
      </c>
      <c r="AD9461"/>
    </row>
    <row r="9462" spans="1:30" x14ac:dyDescent="0.25">
      <c r="A9462" t="s">
        <v>24</v>
      </c>
      <c r="B9462" s="2">
        <v>43766</v>
      </c>
      <c r="C9462" s="35">
        <f>YEAR(Sales[[#This Row],[ShipDate]])</f>
        <v>2019</v>
      </c>
      <c r="D9462" t="s">
        <v>19</v>
      </c>
      <c r="E9462" t="s">
        <v>18</v>
      </c>
      <c r="F9462" t="s">
        <v>45</v>
      </c>
      <c r="G9462" t="s">
        <v>25</v>
      </c>
      <c r="H9462" t="s">
        <v>336</v>
      </c>
      <c r="I9462" t="s">
        <v>70</v>
      </c>
      <c r="J9462" t="s">
        <v>13</v>
      </c>
      <c r="K9462" t="s">
        <v>1238</v>
      </c>
      <c r="L9462" t="s">
        <v>68</v>
      </c>
      <c r="N9462" t="str">
        <f>IF(ISBLANK(Sales[[#This Row],[return]]),"No",Sales[[#This Row],[return]])</f>
        <v>No</v>
      </c>
      <c r="O9462" s="2">
        <v>43761</v>
      </c>
      <c r="P9462" s="8" t="str">
        <f>TEXT(DAY(Sales[[#This Row],[OrderDate]]),"ddd")</f>
        <v>Mon</v>
      </c>
      <c r="Q9462" s="8" t="str">
        <f>TEXT(MONTH(Sales[[#This Row],[ShipDate]])*29,"mmm")</f>
        <v>Oct</v>
      </c>
      <c r="R9462">
        <v>1135</v>
      </c>
      <c r="S9462" t="s">
        <v>1948</v>
      </c>
      <c r="T9462" t="s">
        <v>66</v>
      </c>
      <c r="U9462">
        <v>78207</v>
      </c>
      <c r="V9462" s="1">
        <v>0.2</v>
      </c>
      <c r="W9462">
        <v>1</v>
      </c>
      <c r="X9462">
        <v>3</v>
      </c>
      <c r="Y9462">
        <v>10</v>
      </c>
      <c r="AD9462"/>
    </row>
    <row r="9463" spans="1:30" x14ac:dyDescent="0.25">
      <c r="A9463" t="s">
        <v>24</v>
      </c>
      <c r="B9463" s="2">
        <v>43766</v>
      </c>
      <c r="C9463" s="35">
        <f>YEAR(Sales[[#This Row],[ShipDate]])</f>
        <v>2019</v>
      </c>
      <c r="D9463" t="s">
        <v>19</v>
      </c>
      <c r="E9463" t="s">
        <v>18</v>
      </c>
      <c r="F9463" t="s">
        <v>50</v>
      </c>
      <c r="G9463" t="s">
        <v>25</v>
      </c>
      <c r="H9463" t="s">
        <v>336</v>
      </c>
      <c r="I9463" t="s">
        <v>70</v>
      </c>
      <c r="J9463" t="s">
        <v>13</v>
      </c>
      <c r="K9463" t="s">
        <v>1238</v>
      </c>
      <c r="L9463" t="s">
        <v>68</v>
      </c>
      <c r="N9463" t="str">
        <f>IF(ISBLANK(Sales[[#This Row],[return]]),"No",Sales[[#This Row],[return]])</f>
        <v>No</v>
      </c>
      <c r="O9463" s="2">
        <v>43761</v>
      </c>
      <c r="P9463" s="8" t="str">
        <f>TEXT(DAY(Sales[[#This Row],[OrderDate]]),"ddd")</f>
        <v>Mon</v>
      </c>
      <c r="Q9463" s="8" t="str">
        <f>TEXT(MONTH(Sales[[#This Row],[ShipDate]])*29,"mmm")</f>
        <v>Oct</v>
      </c>
      <c r="R9463">
        <v>1519</v>
      </c>
      <c r="S9463" t="s">
        <v>572</v>
      </c>
      <c r="T9463" t="s">
        <v>66</v>
      </c>
      <c r="U9463">
        <v>78207</v>
      </c>
      <c r="V9463" s="1">
        <v>0.8</v>
      </c>
      <c r="W9463">
        <v>-6</v>
      </c>
      <c r="X9463">
        <v>3</v>
      </c>
      <c r="Y9463">
        <v>4</v>
      </c>
      <c r="AD9463"/>
    </row>
    <row r="9464" spans="1:30" x14ac:dyDescent="0.25">
      <c r="A9464" t="s">
        <v>24</v>
      </c>
      <c r="B9464" s="2">
        <v>43766</v>
      </c>
      <c r="C9464" s="35">
        <f>YEAR(Sales[[#This Row],[ShipDate]])</f>
        <v>2019</v>
      </c>
      <c r="D9464" t="s">
        <v>19</v>
      </c>
      <c r="E9464" t="s">
        <v>18</v>
      </c>
      <c r="F9464" t="s">
        <v>48</v>
      </c>
      <c r="G9464" t="s">
        <v>46</v>
      </c>
      <c r="H9464" t="s">
        <v>336</v>
      </c>
      <c r="I9464" t="s">
        <v>70</v>
      </c>
      <c r="J9464" t="s">
        <v>13</v>
      </c>
      <c r="K9464" t="s">
        <v>1238</v>
      </c>
      <c r="L9464" t="s">
        <v>68</v>
      </c>
      <c r="N9464" t="str">
        <f>IF(ISBLANK(Sales[[#This Row],[return]]),"No",Sales[[#This Row],[return]])</f>
        <v>No</v>
      </c>
      <c r="O9464" s="2">
        <v>43761</v>
      </c>
      <c r="P9464" s="8" t="str">
        <f>TEXT(DAY(Sales[[#This Row],[OrderDate]]),"ddd")</f>
        <v>Mon</v>
      </c>
      <c r="Q9464" s="8" t="str">
        <f>TEXT(MONTH(Sales[[#This Row],[ShipDate]])*29,"mmm")</f>
        <v>Oct</v>
      </c>
      <c r="R9464">
        <v>939</v>
      </c>
      <c r="S9464" t="s">
        <v>2407</v>
      </c>
      <c r="T9464" t="s">
        <v>66</v>
      </c>
      <c r="U9464">
        <v>78207</v>
      </c>
      <c r="V9464" s="1">
        <v>0.2</v>
      </c>
      <c r="W9464">
        <v>51</v>
      </c>
      <c r="X9464">
        <v>5</v>
      </c>
      <c r="Y9464">
        <v>824</v>
      </c>
      <c r="AD9464"/>
    </row>
    <row r="9465" spans="1:30" x14ac:dyDescent="0.25">
      <c r="A9465" t="s">
        <v>24</v>
      </c>
      <c r="B9465" s="2">
        <v>43704</v>
      </c>
      <c r="C9465" s="35">
        <f>YEAR(Sales[[#This Row],[ShipDate]])</f>
        <v>2019</v>
      </c>
      <c r="D9465" t="s">
        <v>113</v>
      </c>
      <c r="E9465" t="s">
        <v>18</v>
      </c>
      <c r="F9465" t="s">
        <v>39</v>
      </c>
      <c r="G9465" t="s">
        <v>25</v>
      </c>
      <c r="H9465" t="s">
        <v>985</v>
      </c>
      <c r="I9465" t="s">
        <v>252</v>
      </c>
      <c r="J9465" t="s">
        <v>13</v>
      </c>
      <c r="K9465" t="s">
        <v>1522</v>
      </c>
      <c r="L9465" t="s">
        <v>92</v>
      </c>
      <c r="N9465" t="str">
        <f>IF(ISBLANK(Sales[[#This Row],[return]]),"No",Sales[[#This Row],[return]])</f>
        <v>No</v>
      </c>
      <c r="O9465" s="2">
        <v>43702</v>
      </c>
      <c r="P9465" s="8" t="str">
        <f>TEXT(DAY(Sales[[#This Row],[OrderDate]]),"ddd")</f>
        <v>Wed</v>
      </c>
      <c r="Q9465" s="8" t="str">
        <f>TEXT(MONTH(Sales[[#This Row],[ShipDate]])*29,"mmm")</f>
        <v>Aug</v>
      </c>
      <c r="R9465">
        <v>985</v>
      </c>
      <c r="S9465" t="s">
        <v>1729</v>
      </c>
      <c r="T9465" t="s">
        <v>90</v>
      </c>
      <c r="U9465">
        <v>44105</v>
      </c>
      <c r="V9465" s="1">
        <v>0.2</v>
      </c>
      <c r="W9465">
        <v>2</v>
      </c>
      <c r="X9465">
        <v>2</v>
      </c>
      <c r="Y9465">
        <v>26</v>
      </c>
      <c r="AD9465"/>
    </row>
    <row r="9466" spans="1:30" x14ac:dyDescent="0.25">
      <c r="A9466" t="s">
        <v>40</v>
      </c>
      <c r="B9466" s="2">
        <v>43496</v>
      </c>
      <c r="C9466" s="35">
        <f>YEAR(Sales[[#This Row],[ShipDate]])</f>
        <v>2019</v>
      </c>
      <c r="D9466" t="s">
        <v>36</v>
      </c>
      <c r="E9466" t="s">
        <v>18</v>
      </c>
      <c r="F9466" t="s">
        <v>43</v>
      </c>
      <c r="G9466" t="s">
        <v>11</v>
      </c>
      <c r="H9466" t="s">
        <v>249</v>
      </c>
      <c r="I9466" t="s">
        <v>598</v>
      </c>
      <c r="J9466" t="s">
        <v>13</v>
      </c>
      <c r="K9466" t="s">
        <v>847</v>
      </c>
      <c r="L9466" t="s">
        <v>17</v>
      </c>
      <c r="N9466" t="str">
        <f>IF(ISBLANK(Sales[[#This Row],[return]]),"No",Sales[[#This Row],[return]])</f>
        <v>No</v>
      </c>
      <c r="O9466" s="2">
        <v>43491</v>
      </c>
      <c r="P9466" s="8" t="str">
        <f>TEXT(DAY(Sales[[#This Row],[OrderDate]]),"ddd")</f>
        <v>Thu</v>
      </c>
      <c r="Q9466" s="8" t="str">
        <f>TEXT(MONTH(Sales[[#This Row],[ShipDate]])*29,"mmm")</f>
        <v>Jan</v>
      </c>
      <c r="R9466">
        <v>150</v>
      </c>
      <c r="S9466" t="s">
        <v>263</v>
      </c>
      <c r="T9466" t="s">
        <v>15</v>
      </c>
      <c r="U9466">
        <v>31907</v>
      </c>
      <c r="V9466" s="1">
        <v>0</v>
      </c>
      <c r="W9466">
        <v>24</v>
      </c>
      <c r="X9466">
        <v>4</v>
      </c>
      <c r="Y9466">
        <v>63</v>
      </c>
      <c r="AD9466"/>
    </row>
    <row r="9467" spans="1:30" x14ac:dyDescent="0.25">
      <c r="A9467" t="s">
        <v>40</v>
      </c>
      <c r="B9467" s="2">
        <v>43496</v>
      </c>
      <c r="C9467" s="35">
        <f>YEAR(Sales[[#This Row],[ShipDate]])</f>
        <v>2019</v>
      </c>
      <c r="D9467" t="s">
        <v>36</v>
      </c>
      <c r="E9467" t="s">
        <v>18</v>
      </c>
      <c r="F9467" t="s">
        <v>48</v>
      </c>
      <c r="G9467" t="s">
        <v>46</v>
      </c>
      <c r="H9467" t="s">
        <v>249</v>
      </c>
      <c r="I9467" t="s">
        <v>598</v>
      </c>
      <c r="J9467" t="s">
        <v>13</v>
      </c>
      <c r="K9467" t="s">
        <v>847</v>
      </c>
      <c r="L9467" t="s">
        <v>17</v>
      </c>
      <c r="N9467" t="str">
        <f>IF(ISBLANK(Sales[[#This Row],[return]]),"No",Sales[[#This Row],[return]])</f>
        <v>No</v>
      </c>
      <c r="O9467" s="2">
        <v>43491</v>
      </c>
      <c r="P9467" s="8" t="str">
        <f>TEXT(DAY(Sales[[#This Row],[OrderDate]]),"ddd")</f>
        <v>Thu</v>
      </c>
      <c r="Q9467" s="8" t="str">
        <f>TEXT(MONTH(Sales[[#This Row],[ShipDate]])*29,"mmm")</f>
        <v>Jan</v>
      </c>
      <c r="R9467">
        <v>1393</v>
      </c>
      <c r="S9467" t="s">
        <v>2392</v>
      </c>
      <c r="T9467" t="s">
        <v>15</v>
      </c>
      <c r="U9467">
        <v>31907</v>
      </c>
      <c r="V9467" s="1">
        <v>0</v>
      </c>
      <c r="W9467">
        <v>764</v>
      </c>
      <c r="X9467">
        <v>7</v>
      </c>
      <c r="Y9467">
        <v>2940</v>
      </c>
      <c r="AD9467"/>
    </row>
    <row r="9468" spans="1:30" x14ac:dyDescent="0.25">
      <c r="A9468" t="s">
        <v>24</v>
      </c>
      <c r="B9468" s="2">
        <v>43774</v>
      </c>
      <c r="C9468" s="35">
        <f>YEAR(Sales[[#This Row],[ShipDate]])</f>
        <v>2019</v>
      </c>
      <c r="D9468" t="s">
        <v>113</v>
      </c>
      <c r="E9468" t="s">
        <v>69</v>
      </c>
      <c r="F9468" t="s">
        <v>38</v>
      </c>
      <c r="G9468" t="s">
        <v>11</v>
      </c>
      <c r="H9468" t="s">
        <v>457</v>
      </c>
      <c r="I9468" t="s">
        <v>32</v>
      </c>
      <c r="J9468" t="s">
        <v>13</v>
      </c>
      <c r="K9468" t="s">
        <v>2924</v>
      </c>
      <c r="L9468" t="s">
        <v>30</v>
      </c>
      <c r="N9468" t="str">
        <f>IF(ISBLANK(Sales[[#This Row],[return]]),"No",Sales[[#This Row],[return]])</f>
        <v>No</v>
      </c>
      <c r="O9468" s="2">
        <v>43772</v>
      </c>
      <c r="P9468" s="8" t="str">
        <f>TEXT(DAY(Sales[[#This Row],[OrderDate]]),"ddd")</f>
        <v>Tue</v>
      </c>
      <c r="Q9468" s="8" t="str">
        <f>TEXT(MONTH(Sales[[#This Row],[ShipDate]])*29,"mmm")</f>
        <v>Nov</v>
      </c>
      <c r="R9468">
        <v>429</v>
      </c>
      <c r="S9468" t="s">
        <v>1073</v>
      </c>
      <c r="T9468" t="s">
        <v>28</v>
      </c>
      <c r="U9468">
        <v>92037</v>
      </c>
      <c r="V9468" s="1">
        <v>0.2</v>
      </c>
      <c r="W9468">
        <v>21</v>
      </c>
      <c r="X9468">
        <v>12</v>
      </c>
      <c r="Y9468">
        <v>1673</v>
      </c>
      <c r="AD9468"/>
    </row>
    <row r="9469" spans="1:30" x14ac:dyDescent="0.25">
      <c r="A9469" t="s">
        <v>24</v>
      </c>
      <c r="B9469" s="2">
        <v>43774</v>
      </c>
      <c r="C9469" s="35">
        <f>YEAR(Sales[[#This Row],[ShipDate]])</f>
        <v>2019</v>
      </c>
      <c r="D9469" t="s">
        <v>113</v>
      </c>
      <c r="E9469" t="s">
        <v>69</v>
      </c>
      <c r="F9469" t="s">
        <v>99</v>
      </c>
      <c r="G9469" t="s">
        <v>46</v>
      </c>
      <c r="H9469" t="s">
        <v>457</v>
      </c>
      <c r="I9469" t="s">
        <v>32</v>
      </c>
      <c r="J9469" t="s">
        <v>13</v>
      </c>
      <c r="K9469" t="s">
        <v>2924</v>
      </c>
      <c r="L9469" t="s">
        <v>30</v>
      </c>
      <c r="N9469" t="str">
        <f>IF(ISBLANK(Sales[[#This Row],[return]]),"No",Sales[[#This Row],[return]])</f>
        <v>No</v>
      </c>
      <c r="O9469" s="2">
        <v>43772</v>
      </c>
      <c r="P9469" s="8" t="str">
        <f>TEXT(DAY(Sales[[#This Row],[OrderDate]]),"ddd")</f>
        <v>Tue</v>
      </c>
      <c r="Q9469" s="8" t="str">
        <f>TEXT(MONTH(Sales[[#This Row],[ShipDate]])*29,"mmm")</f>
        <v>Nov</v>
      </c>
      <c r="R9469">
        <v>1096</v>
      </c>
      <c r="S9469" t="s">
        <v>476</v>
      </c>
      <c r="T9469" t="s">
        <v>28</v>
      </c>
      <c r="U9469">
        <v>92037</v>
      </c>
      <c r="V9469" s="1">
        <v>0</v>
      </c>
      <c r="W9469">
        <v>88</v>
      </c>
      <c r="X9469">
        <v>5</v>
      </c>
      <c r="Y9469">
        <v>200</v>
      </c>
      <c r="AD9469"/>
    </row>
    <row r="9470" spans="1:30" x14ac:dyDescent="0.25">
      <c r="A9470" t="s">
        <v>24</v>
      </c>
      <c r="B9470" s="2">
        <v>43481</v>
      </c>
      <c r="C9470" s="35">
        <f>YEAR(Sales[[#This Row],[ShipDate]])</f>
        <v>2019</v>
      </c>
      <c r="D9470" t="s">
        <v>113</v>
      </c>
      <c r="E9470" t="s">
        <v>31</v>
      </c>
      <c r="F9470" t="s">
        <v>39</v>
      </c>
      <c r="G9470" t="s">
        <v>25</v>
      </c>
      <c r="H9470" t="s">
        <v>230</v>
      </c>
      <c r="I9470" t="s">
        <v>233</v>
      </c>
      <c r="J9470" t="s">
        <v>13</v>
      </c>
      <c r="K9470" t="s">
        <v>2672</v>
      </c>
      <c r="L9470" t="s">
        <v>30</v>
      </c>
      <c r="N9470" t="str">
        <f>IF(ISBLANK(Sales[[#This Row],[return]]),"No",Sales[[#This Row],[return]])</f>
        <v>No</v>
      </c>
      <c r="O9470" s="2">
        <v>43479</v>
      </c>
      <c r="P9470" s="8" t="str">
        <f>TEXT(DAY(Sales[[#This Row],[OrderDate]]),"ddd")</f>
        <v>Sat</v>
      </c>
      <c r="Q9470" s="8" t="str">
        <f>TEXT(MONTH(Sales[[#This Row],[ShipDate]])*29,"mmm")</f>
        <v>Jan</v>
      </c>
      <c r="R9470">
        <v>1101</v>
      </c>
      <c r="S9470" t="s">
        <v>2063</v>
      </c>
      <c r="T9470" t="s">
        <v>28</v>
      </c>
      <c r="U9470">
        <v>80013</v>
      </c>
      <c r="V9470" s="1">
        <v>0.2</v>
      </c>
      <c r="W9470">
        <v>15</v>
      </c>
      <c r="X9470">
        <v>9</v>
      </c>
      <c r="Y9470">
        <v>169</v>
      </c>
      <c r="AD9470"/>
    </row>
    <row r="9471" spans="1:30" x14ac:dyDescent="0.25">
      <c r="A9471" t="s">
        <v>24</v>
      </c>
      <c r="B9471" s="2">
        <v>43481</v>
      </c>
      <c r="C9471" s="35">
        <f>YEAR(Sales[[#This Row],[ShipDate]])</f>
        <v>2019</v>
      </c>
      <c r="D9471" t="s">
        <v>113</v>
      </c>
      <c r="E9471" t="s">
        <v>31</v>
      </c>
      <c r="F9471" t="s">
        <v>99</v>
      </c>
      <c r="G9471" t="s">
        <v>46</v>
      </c>
      <c r="H9471" t="s">
        <v>230</v>
      </c>
      <c r="I9471" t="s">
        <v>233</v>
      </c>
      <c r="J9471" t="s">
        <v>13</v>
      </c>
      <c r="K9471" t="s">
        <v>2672</v>
      </c>
      <c r="L9471" t="s">
        <v>30</v>
      </c>
      <c r="N9471" t="str">
        <f>IF(ISBLANK(Sales[[#This Row],[return]]),"No",Sales[[#This Row],[return]])</f>
        <v>No</v>
      </c>
      <c r="O9471" s="2">
        <v>43479</v>
      </c>
      <c r="P9471" s="8" t="str">
        <f>TEXT(DAY(Sales[[#This Row],[OrderDate]]),"ddd")</f>
        <v>Sat</v>
      </c>
      <c r="Q9471" s="8" t="str">
        <f>TEXT(MONTH(Sales[[#This Row],[ShipDate]])*29,"mmm")</f>
        <v>Jan</v>
      </c>
      <c r="R9471">
        <v>917</v>
      </c>
      <c r="S9471" t="s">
        <v>98</v>
      </c>
      <c r="T9471" t="s">
        <v>28</v>
      </c>
      <c r="U9471">
        <v>80013</v>
      </c>
      <c r="V9471" s="1">
        <v>0.2</v>
      </c>
      <c r="W9471">
        <v>-15</v>
      </c>
      <c r="X9471">
        <v>7</v>
      </c>
      <c r="Y9471">
        <v>169</v>
      </c>
      <c r="AD9471"/>
    </row>
    <row r="9472" spans="1:30" x14ac:dyDescent="0.25">
      <c r="A9472" t="s">
        <v>10</v>
      </c>
      <c r="B9472" s="2">
        <v>43734</v>
      </c>
      <c r="C9472" s="35">
        <f>YEAR(Sales[[#This Row],[ShipDate]])</f>
        <v>2019</v>
      </c>
      <c r="D9472" t="s">
        <v>607</v>
      </c>
      <c r="E9472" t="s">
        <v>31</v>
      </c>
      <c r="F9472" t="s">
        <v>43</v>
      </c>
      <c r="G9472" t="s">
        <v>11</v>
      </c>
      <c r="H9472" t="s">
        <v>79</v>
      </c>
      <c r="I9472" t="s">
        <v>32</v>
      </c>
      <c r="J9472" t="s">
        <v>13</v>
      </c>
      <c r="K9472" t="s">
        <v>121</v>
      </c>
      <c r="L9472" t="s">
        <v>30</v>
      </c>
      <c r="N9472" t="str">
        <f>IF(ISBLANK(Sales[[#This Row],[return]]),"No",Sales[[#This Row],[return]])</f>
        <v>No</v>
      </c>
      <c r="O9472" s="2">
        <v>43734</v>
      </c>
      <c r="P9472" s="8" t="str">
        <f>TEXT(DAY(Sales[[#This Row],[OrderDate]]),"ddd")</f>
        <v>Thu</v>
      </c>
      <c r="Q9472" s="8" t="str">
        <f>TEXT(MONTH(Sales[[#This Row],[ShipDate]])*29,"mmm")</f>
        <v>Sep</v>
      </c>
      <c r="R9472">
        <v>1494</v>
      </c>
      <c r="S9472" t="s">
        <v>1397</v>
      </c>
      <c r="T9472" t="s">
        <v>28</v>
      </c>
      <c r="U9472">
        <v>94109</v>
      </c>
      <c r="V9472" s="1">
        <v>0</v>
      </c>
      <c r="W9472">
        <v>3</v>
      </c>
      <c r="X9472">
        <v>3</v>
      </c>
      <c r="Y9472">
        <v>9</v>
      </c>
      <c r="AD9472"/>
    </row>
    <row r="9473" spans="1:30" x14ac:dyDescent="0.25">
      <c r="A9473" t="s">
        <v>10</v>
      </c>
      <c r="B9473" s="2">
        <v>43734</v>
      </c>
      <c r="C9473" s="35">
        <f>YEAR(Sales[[#This Row],[ShipDate]])</f>
        <v>2019</v>
      </c>
      <c r="D9473" t="s">
        <v>607</v>
      </c>
      <c r="E9473" t="s">
        <v>31</v>
      </c>
      <c r="F9473" t="s">
        <v>104</v>
      </c>
      <c r="G9473" t="s">
        <v>25</v>
      </c>
      <c r="H9473" t="s">
        <v>79</v>
      </c>
      <c r="I9473" t="s">
        <v>32</v>
      </c>
      <c r="J9473" t="s">
        <v>13</v>
      </c>
      <c r="K9473" t="s">
        <v>121</v>
      </c>
      <c r="L9473" t="s">
        <v>30</v>
      </c>
      <c r="N9473" t="str">
        <f>IF(ISBLANK(Sales[[#This Row],[return]]),"No",Sales[[#This Row],[return]])</f>
        <v>No</v>
      </c>
      <c r="O9473" s="2">
        <v>43734</v>
      </c>
      <c r="P9473" s="8" t="str">
        <f>TEXT(DAY(Sales[[#This Row],[OrderDate]]),"ddd")</f>
        <v>Thu</v>
      </c>
      <c r="Q9473" s="8" t="str">
        <f>TEXT(MONTH(Sales[[#This Row],[ShipDate]])*29,"mmm")</f>
        <v>Sep</v>
      </c>
      <c r="R9473">
        <v>1501</v>
      </c>
      <c r="S9473" t="s">
        <v>332</v>
      </c>
      <c r="T9473" t="s">
        <v>28</v>
      </c>
      <c r="U9473">
        <v>94109</v>
      </c>
      <c r="V9473" s="1">
        <v>0</v>
      </c>
      <c r="W9473">
        <v>33</v>
      </c>
      <c r="X9473">
        <v>6</v>
      </c>
      <c r="Y9473">
        <v>72</v>
      </c>
      <c r="AD9473"/>
    </row>
    <row r="9474" spans="1:30" x14ac:dyDescent="0.25">
      <c r="A9474" t="s">
        <v>10</v>
      </c>
      <c r="B9474" s="2">
        <v>43734</v>
      </c>
      <c r="C9474" s="35">
        <f>YEAR(Sales[[#This Row],[ShipDate]])</f>
        <v>2019</v>
      </c>
      <c r="D9474" t="s">
        <v>607</v>
      </c>
      <c r="E9474" t="s">
        <v>31</v>
      </c>
      <c r="F9474" t="s">
        <v>59</v>
      </c>
      <c r="G9474" t="s">
        <v>25</v>
      </c>
      <c r="H9474" t="s">
        <v>79</v>
      </c>
      <c r="I9474" t="s">
        <v>32</v>
      </c>
      <c r="J9474" t="s">
        <v>13</v>
      </c>
      <c r="K9474" t="s">
        <v>121</v>
      </c>
      <c r="L9474" t="s">
        <v>30</v>
      </c>
      <c r="N9474" t="str">
        <f>IF(ISBLANK(Sales[[#This Row],[return]]),"No",Sales[[#This Row],[return]])</f>
        <v>No</v>
      </c>
      <c r="O9474" s="2">
        <v>43734</v>
      </c>
      <c r="P9474" s="8" t="str">
        <f>TEXT(DAY(Sales[[#This Row],[OrderDate]]),"ddd")</f>
        <v>Thu</v>
      </c>
      <c r="Q9474" s="8" t="str">
        <f>TEXT(MONTH(Sales[[#This Row],[ShipDate]])*29,"mmm")</f>
        <v>Sep</v>
      </c>
      <c r="R9474">
        <v>1686</v>
      </c>
      <c r="S9474" t="s">
        <v>1982</v>
      </c>
      <c r="T9474" t="s">
        <v>28</v>
      </c>
      <c r="U9474">
        <v>94109</v>
      </c>
      <c r="V9474" s="1">
        <v>0</v>
      </c>
      <c r="W9474">
        <v>16</v>
      </c>
      <c r="X9474">
        <v>6</v>
      </c>
      <c r="Y9474">
        <v>36</v>
      </c>
      <c r="AD9474"/>
    </row>
    <row r="9475" spans="1:30" x14ac:dyDescent="0.25">
      <c r="A9475" t="s">
        <v>10</v>
      </c>
      <c r="B9475" s="2">
        <v>43734</v>
      </c>
      <c r="C9475" s="35">
        <f>YEAR(Sales[[#This Row],[ShipDate]])</f>
        <v>2019</v>
      </c>
      <c r="D9475" t="s">
        <v>607</v>
      </c>
      <c r="E9475" t="s">
        <v>31</v>
      </c>
      <c r="F9475" t="s">
        <v>50</v>
      </c>
      <c r="G9475" t="s">
        <v>25</v>
      </c>
      <c r="H9475" t="s">
        <v>79</v>
      </c>
      <c r="I9475" t="s">
        <v>32</v>
      </c>
      <c r="J9475" t="s">
        <v>13</v>
      </c>
      <c r="K9475" t="s">
        <v>121</v>
      </c>
      <c r="L9475" t="s">
        <v>30</v>
      </c>
      <c r="N9475" t="str">
        <f>IF(ISBLANK(Sales[[#This Row],[return]]),"No",Sales[[#This Row],[return]])</f>
        <v>No</v>
      </c>
      <c r="O9475" s="2">
        <v>43734</v>
      </c>
      <c r="P9475" s="8" t="str">
        <f>TEXT(DAY(Sales[[#This Row],[OrderDate]]),"ddd")</f>
        <v>Thu</v>
      </c>
      <c r="Q9475" s="8" t="str">
        <f>TEXT(MONTH(Sales[[#This Row],[ShipDate]])*29,"mmm")</f>
        <v>Sep</v>
      </c>
      <c r="R9475">
        <v>650</v>
      </c>
      <c r="S9475" t="s">
        <v>2164</v>
      </c>
      <c r="T9475" t="s">
        <v>28</v>
      </c>
      <c r="U9475">
        <v>94109</v>
      </c>
      <c r="V9475" s="1">
        <v>0.2</v>
      </c>
      <c r="W9475">
        <v>314</v>
      </c>
      <c r="X9475">
        <v>3</v>
      </c>
      <c r="Y9475">
        <v>931</v>
      </c>
      <c r="AD9475"/>
    </row>
    <row r="9476" spans="1:30" x14ac:dyDescent="0.25">
      <c r="A9476" t="s">
        <v>10</v>
      </c>
      <c r="B9476" s="2">
        <v>43734</v>
      </c>
      <c r="C9476" s="35">
        <f>YEAR(Sales[[#This Row],[ShipDate]])</f>
        <v>2019</v>
      </c>
      <c r="D9476" t="s">
        <v>607</v>
      </c>
      <c r="E9476" t="s">
        <v>31</v>
      </c>
      <c r="F9476" t="s">
        <v>50</v>
      </c>
      <c r="G9476" t="s">
        <v>25</v>
      </c>
      <c r="H9476" t="s">
        <v>79</v>
      </c>
      <c r="I9476" t="s">
        <v>32</v>
      </c>
      <c r="J9476" t="s">
        <v>13</v>
      </c>
      <c r="K9476" t="s">
        <v>121</v>
      </c>
      <c r="L9476" t="s">
        <v>30</v>
      </c>
      <c r="N9476" t="str">
        <f>IF(ISBLANK(Sales[[#This Row],[return]]),"No",Sales[[#This Row],[return]])</f>
        <v>No</v>
      </c>
      <c r="O9476" s="2">
        <v>43734</v>
      </c>
      <c r="P9476" s="8" t="str">
        <f>TEXT(DAY(Sales[[#This Row],[OrderDate]]),"ddd")</f>
        <v>Thu</v>
      </c>
      <c r="Q9476" s="8" t="str">
        <f>TEXT(MONTH(Sales[[#This Row],[ShipDate]])*29,"mmm")</f>
        <v>Sep</v>
      </c>
      <c r="R9476">
        <v>1642</v>
      </c>
      <c r="S9476" t="s">
        <v>3131</v>
      </c>
      <c r="T9476" t="s">
        <v>28</v>
      </c>
      <c r="U9476">
        <v>94109</v>
      </c>
      <c r="V9476" s="1">
        <v>0.2</v>
      </c>
      <c r="W9476">
        <v>6</v>
      </c>
      <c r="X9476">
        <v>3</v>
      </c>
      <c r="Y9476">
        <v>17</v>
      </c>
      <c r="AD9476"/>
    </row>
    <row r="9477" spans="1:30" x14ac:dyDescent="0.25">
      <c r="A9477" t="s">
        <v>40</v>
      </c>
      <c r="B9477" s="2">
        <v>43673</v>
      </c>
      <c r="C9477" s="35">
        <f>YEAR(Sales[[#This Row],[ShipDate]])</f>
        <v>2019</v>
      </c>
      <c r="D9477" t="s">
        <v>36</v>
      </c>
      <c r="E9477" t="s">
        <v>18</v>
      </c>
      <c r="F9477" t="s">
        <v>23</v>
      </c>
      <c r="G9477" t="s">
        <v>11</v>
      </c>
      <c r="H9477" t="s">
        <v>164</v>
      </c>
      <c r="I9477" t="s">
        <v>120</v>
      </c>
      <c r="J9477" t="s">
        <v>13</v>
      </c>
      <c r="K9477" t="s">
        <v>1192</v>
      </c>
      <c r="L9477" t="s">
        <v>68</v>
      </c>
      <c r="N9477" t="str">
        <f>IF(ISBLANK(Sales[[#This Row],[return]]),"No",Sales[[#This Row],[return]])</f>
        <v>No</v>
      </c>
      <c r="O9477" s="2">
        <v>43668</v>
      </c>
      <c r="P9477" s="8" t="str">
        <f>TEXT(DAY(Sales[[#This Row],[OrderDate]]),"ddd")</f>
        <v>Sun</v>
      </c>
      <c r="Q9477" s="8" t="str">
        <f>TEXT(MONTH(Sales[[#This Row],[ShipDate]])*29,"mmm")</f>
        <v>Jul</v>
      </c>
      <c r="R9477">
        <v>836</v>
      </c>
      <c r="S9477" t="s">
        <v>882</v>
      </c>
      <c r="T9477" t="s">
        <v>66</v>
      </c>
      <c r="U9477">
        <v>60653</v>
      </c>
      <c r="V9477" s="1">
        <v>0.3</v>
      </c>
      <c r="W9477">
        <v>-75</v>
      </c>
      <c r="X9477">
        <v>4</v>
      </c>
      <c r="Y9477">
        <v>526</v>
      </c>
      <c r="AD9477"/>
    </row>
    <row r="9478" spans="1:30" x14ac:dyDescent="0.25">
      <c r="A9478" t="s">
        <v>40</v>
      </c>
      <c r="B9478" s="2">
        <v>43629</v>
      </c>
      <c r="C9478" s="35">
        <f>YEAR(Sales[[#This Row],[ShipDate]])</f>
        <v>2019</v>
      </c>
      <c r="D9478" t="s">
        <v>36</v>
      </c>
      <c r="E9478" t="s">
        <v>18</v>
      </c>
      <c r="F9478" t="s">
        <v>50</v>
      </c>
      <c r="G9478" t="s">
        <v>25</v>
      </c>
      <c r="H9478" t="s">
        <v>1257</v>
      </c>
      <c r="I9478" t="s">
        <v>120</v>
      </c>
      <c r="J9478" t="s">
        <v>13</v>
      </c>
      <c r="K9478" t="s">
        <v>1523</v>
      </c>
      <c r="L9478" t="s">
        <v>68</v>
      </c>
      <c r="N9478" t="str">
        <f>IF(ISBLANK(Sales[[#This Row],[return]]),"No",Sales[[#This Row],[return]])</f>
        <v>No</v>
      </c>
      <c r="O9478" s="2">
        <v>43624</v>
      </c>
      <c r="P9478" s="8" t="str">
        <f>TEXT(DAY(Sales[[#This Row],[OrderDate]]),"ddd")</f>
        <v>Sun</v>
      </c>
      <c r="Q9478" s="8" t="str">
        <f>TEXT(MONTH(Sales[[#This Row],[ShipDate]])*29,"mmm")</f>
        <v>Jun</v>
      </c>
      <c r="R9478">
        <v>714</v>
      </c>
      <c r="S9478" t="s">
        <v>3158</v>
      </c>
      <c r="T9478" t="s">
        <v>66</v>
      </c>
      <c r="U9478">
        <v>60076</v>
      </c>
      <c r="V9478" s="1">
        <v>0.8</v>
      </c>
      <c r="W9478">
        <v>-19</v>
      </c>
      <c r="X9478">
        <v>4</v>
      </c>
      <c r="Y9478">
        <v>12</v>
      </c>
      <c r="AD9478"/>
    </row>
    <row r="9479" spans="1:30" x14ac:dyDescent="0.25">
      <c r="A9479" t="s">
        <v>40</v>
      </c>
      <c r="B9479" s="2">
        <v>43629</v>
      </c>
      <c r="C9479" s="35">
        <f>YEAR(Sales[[#This Row],[ShipDate]])</f>
        <v>2019</v>
      </c>
      <c r="D9479" t="s">
        <v>36</v>
      </c>
      <c r="E9479" t="s">
        <v>69</v>
      </c>
      <c r="F9479" t="s">
        <v>43</v>
      </c>
      <c r="G9479" t="s">
        <v>11</v>
      </c>
      <c r="H9479" t="s">
        <v>164</v>
      </c>
      <c r="I9479" t="s">
        <v>120</v>
      </c>
      <c r="J9479" t="s">
        <v>13</v>
      </c>
      <c r="K9479" t="s">
        <v>3106</v>
      </c>
      <c r="L9479" t="s">
        <v>68</v>
      </c>
      <c r="N9479" t="str">
        <f>IF(ISBLANK(Sales[[#This Row],[return]]),"No",Sales[[#This Row],[return]])</f>
        <v>No</v>
      </c>
      <c r="O9479" s="2">
        <v>43625</v>
      </c>
      <c r="P9479" s="8" t="str">
        <f>TEXT(DAY(Sales[[#This Row],[OrderDate]]),"ddd")</f>
        <v>Mon</v>
      </c>
      <c r="Q9479" s="8" t="str">
        <f>TEXT(MONTH(Sales[[#This Row],[ShipDate]])*29,"mmm")</f>
        <v>Jun</v>
      </c>
      <c r="R9479">
        <v>12</v>
      </c>
      <c r="S9479" t="s">
        <v>988</v>
      </c>
      <c r="T9479" t="s">
        <v>66</v>
      </c>
      <c r="U9479">
        <v>60653</v>
      </c>
      <c r="V9479" s="1">
        <v>0.6</v>
      </c>
      <c r="W9479">
        <v>-14</v>
      </c>
      <c r="X9479">
        <v>3</v>
      </c>
      <c r="Y9479">
        <v>24</v>
      </c>
      <c r="AD9479"/>
    </row>
    <row r="9480" spans="1:30" x14ac:dyDescent="0.25">
      <c r="A9480" t="s">
        <v>40</v>
      </c>
      <c r="B9480" s="2">
        <v>43629</v>
      </c>
      <c r="C9480" s="35">
        <f>YEAR(Sales[[#This Row],[ShipDate]])</f>
        <v>2019</v>
      </c>
      <c r="D9480" t="s">
        <v>36</v>
      </c>
      <c r="E9480" t="s">
        <v>69</v>
      </c>
      <c r="F9480" t="s">
        <v>38</v>
      </c>
      <c r="G9480" t="s">
        <v>11</v>
      </c>
      <c r="H9480" t="s">
        <v>164</v>
      </c>
      <c r="I9480" t="s">
        <v>120</v>
      </c>
      <c r="J9480" t="s">
        <v>13</v>
      </c>
      <c r="K9480" t="s">
        <v>3106</v>
      </c>
      <c r="L9480" t="s">
        <v>68</v>
      </c>
      <c r="N9480" t="str">
        <f>IF(ISBLANK(Sales[[#This Row],[return]]),"No",Sales[[#This Row],[return]])</f>
        <v>No</v>
      </c>
      <c r="O9480" s="2">
        <v>43625</v>
      </c>
      <c r="P9480" s="8" t="str">
        <f>TEXT(DAY(Sales[[#This Row],[OrderDate]]),"ddd")</f>
        <v>Mon</v>
      </c>
      <c r="Q9480" s="8" t="str">
        <f>TEXT(MONTH(Sales[[#This Row],[ShipDate]])*29,"mmm")</f>
        <v>Jun</v>
      </c>
      <c r="R9480">
        <v>427</v>
      </c>
      <c r="S9480" t="s">
        <v>989</v>
      </c>
      <c r="T9480" t="s">
        <v>66</v>
      </c>
      <c r="U9480">
        <v>60653</v>
      </c>
      <c r="V9480" s="1">
        <v>0.5</v>
      </c>
      <c r="W9480">
        <v>-72</v>
      </c>
      <c r="X9480">
        <v>1</v>
      </c>
      <c r="Y9480">
        <v>109</v>
      </c>
      <c r="AD9480"/>
    </row>
    <row r="9481" spans="1:30" x14ac:dyDescent="0.25">
      <c r="A9481" t="s">
        <v>40</v>
      </c>
      <c r="B9481" s="2">
        <v>43629</v>
      </c>
      <c r="C9481" s="35">
        <f>YEAR(Sales[[#This Row],[ShipDate]])</f>
        <v>2019</v>
      </c>
      <c r="D9481" t="s">
        <v>36</v>
      </c>
      <c r="E9481" t="s">
        <v>69</v>
      </c>
      <c r="F9481" t="s">
        <v>59</v>
      </c>
      <c r="G9481" t="s">
        <v>25</v>
      </c>
      <c r="H9481" t="s">
        <v>164</v>
      </c>
      <c r="I9481" t="s">
        <v>120</v>
      </c>
      <c r="J9481" t="s">
        <v>13</v>
      </c>
      <c r="K9481" t="s">
        <v>3106</v>
      </c>
      <c r="L9481" t="s">
        <v>68</v>
      </c>
      <c r="N9481" t="str">
        <f>IF(ISBLANK(Sales[[#This Row],[return]]),"No",Sales[[#This Row],[return]])</f>
        <v>No</v>
      </c>
      <c r="O9481" s="2">
        <v>43625</v>
      </c>
      <c r="P9481" s="8" t="str">
        <f>TEXT(DAY(Sales[[#This Row],[OrderDate]]),"ddd")</f>
        <v>Mon</v>
      </c>
      <c r="Q9481" s="8" t="str">
        <f>TEXT(MONTH(Sales[[#This Row],[ShipDate]])*29,"mmm")</f>
        <v>Jun</v>
      </c>
      <c r="R9481">
        <v>96</v>
      </c>
      <c r="S9481" t="s">
        <v>3169</v>
      </c>
      <c r="T9481" t="s">
        <v>66</v>
      </c>
      <c r="U9481">
        <v>60653</v>
      </c>
      <c r="V9481" s="1">
        <v>0.2</v>
      </c>
      <c r="W9481">
        <v>11</v>
      </c>
      <c r="X9481">
        <v>8</v>
      </c>
      <c r="Y9481">
        <v>36</v>
      </c>
      <c r="AD9481"/>
    </row>
    <row r="9482" spans="1:30" x14ac:dyDescent="0.25">
      <c r="A9482" t="s">
        <v>10</v>
      </c>
      <c r="B9482" s="2">
        <v>43831</v>
      </c>
      <c r="C9482" s="35">
        <f>YEAR(Sales[[#This Row],[ShipDate]])</f>
        <v>2020</v>
      </c>
      <c r="D9482" t="s">
        <v>36</v>
      </c>
      <c r="E9482" t="s">
        <v>18</v>
      </c>
      <c r="F9482" t="s">
        <v>59</v>
      </c>
      <c r="G9482" t="s">
        <v>25</v>
      </c>
      <c r="H9482" t="s">
        <v>1002</v>
      </c>
      <c r="I9482" t="s">
        <v>248</v>
      </c>
      <c r="J9482" t="s">
        <v>13</v>
      </c>
      <c r="K9482" t="s">
        <v>3101</v>
      </c>
      <c r="L9482" t="s">
        <v>68</v>
      </c>
      <c r="N9482" t="str">
        <f>IF(ISBLANK(Sales[[#This Row],[return]]),"No",Sales[[#This Row],[return]])</f>
        <v>No</v>
      </c>
      <c r="O9482" s="2">
        <v>43825</v>
      </c>
      <c r="P9482" s="8" t="str">
        <f>TEXT(DAY(Sales[[#This Row],[OrderDate]]),"ddd")</f>
        <v>Thu</v>
      </c>
      <c r="Q9482" s="8" t="str">
        <f>TEXT(MONTH(Sales[[#This Row],[ShipDate]])*29,"mmm")</f>
        <v>Jan</v>
      </c>
      <c r="R9482">
        <v>1337</v>
      </c>
      <c r="S9482" t="s">
        <v>3164</v>
      </c>
      <c r="T9482" t="s">
        <v>66</v>
      </c>
      <c r="U9482">
        <v>52601</v>
      </c>
      <c r="V9482" s="1">
        <v>0</v>
      </c>
      <c r="W9482">
        <v>21</v>
      </c>
      <c r="X9482">
        <v>5</v>
      </c>
      <c r="Y9482">
        <v>45</v>
      </c>
      <c r="AD9482"/>
    </row>
    <row r="9483" spans="1:30" x14ac:dyDescent="0.25">
      <c r="A9483" t="s">
        <v>24</v>
      </c>
      <c r="B9483" s="2">
        <v>43604</v>
      </c>
      <c r="C9483" s="35">
        <f>YEAR(Sales[[#This Row],[ShipDate]])</f>
        <v>2019</v>
      </c>
      <c r="D9483" t="s">
        <v>36</v>
      </c>
      <c r="E9483" t="s">
        <v>69</v>
      </c>
      <c r="F9483" t="s">
        <v>45</v>
      </c>
      <c r="G9483" t="s">
        <v>25</v>
      </c>
      <c r="H9483" t="s">
        <v>171</v>
      </c>
      <c r="I9483" t="s">
        <v>252</v>
      </c>
      <c r="J9483" t="s">
        <v>13</v>
      </c>
      <c r="K9483" t="s">
        <v>2985</v>
      </c>
      <c r="L9483" t="s">
        <v>92</v>
      </c>
      <c r="N9483" t="str">
        <f>IF(ISBLANK(Sales[[#This Row],[return]]),"No",Sales[[#This Row],[return]])</f>
        <v>No</v>
      </c>
      <c r="O9483" s="2">
        <v>43597</v>
      </c>
      <c r="P9483" s="8" t="str">
        <f>TEXT(DAY(Sales[[#This Row],[OrderDate]]),"ddd")</f>
        <v>Thu</v>
      </c>
      <c r="Q9483" s="8" t="str">
        <f>TEXT(MONTH(Sales[[#This Row],[ShipDate]])*29,"mmm")</f>
        <v>May</v>
      </c>
      <c r="R9483">
        <v>1164</v>
      </c>
      <c r="S9483" t="s">
        <v>1876</v>
      </c>
      <c r="T9483" t="s">
        <v>90</v>
      </c>
      <c r="U9483">
        <v>45503</v>
      </c>
      <c r="V9483" s="1">
        <v>0.2</v>
      </c>
      <c r="W9483">
        <v>1</v>
      </c>
      <c r="X9483">
        <v>3</v>
      </c>
      <c r="Y9483">
        <v>10</v>
      </c>
      <c r="AD9483"/>
    </row>
    <row r="9484" spans="1:30" x14ac:dyDescent="0.25">
      <c r="A9484" t="s">
        <v>24</v>
      </c>
      <c r="B9484" s="2">
        <v>43781</v>
      </c>
      <c r="C9484" s="35">
        <f>YEAR(Sales[[#This Row],[ShipDate]])</f>
        <v>2019</v>
      </c>
      <c r="D9484" t="s">
        <v>36</v>
      </c>
      <c r="E9484" t="s">
        <v>18</v>
      </c>
      <c r="F9484" t="s">
        <v>50</v>
      </c>
      <c r="G9484" t="s">
        <v>25</v>
      </c>
      <c r="H9484" t="s">
        <v>271</v>
      </c>
      <c r="I9484" t="s">
        <v>169</v>
      </c>
      <c r="J9484" t="s">
        <v>13</v>
      </c>
      <c r="K9484" t="s">
        <v>272</v>
      </c>
      <c r="L9484" t="s">
        <v>30</v>
      </c>
      <c r="N9484" t="str">
        <f>IF(ISBLANK(Sales[[#This Row],[return]]),"No",Sales[[#This Row],[return]])</f>
        <v>No</v>
      </c>
      <c r="O9484" s="2">
        <v>43774</v>
      </c>
      <c r="P9484" s="8" t="str">
        <f>TEXT(DAY(Sales[[#This Row],[OrderDate]]),"ddd")</f>
        <v>Thu</v>
      </c>
      <c r="Q9484" s="8" t="str">
        <f>TEXT(MONTH(Sales[[#This Row],[ShipDate]])*29,"mmm")</f>
        <v>Nov</v>
      </c>
      <c r="R9484">
        <v>242</v>
      </c>
      <c r="S9484" t="s">
        <v>273</v>
      </c>
      <c r="T9484" t="s">
        <v>28</v>
      </c>
      <c r="U9484">
        <v>85023</v>
      </c>
      <c r="V9484" s="1">
        <v>0.7</v>
      </c>
      <c r="W9484">
        <v>-2</v>
      </c>
      <c r="X9484">
        <v>2</v>
      </c>
      <c r="Y9484">
        <v>2</v>
      </c>
      <c r="AD9484"/>
    </row>
    <row r="9485" spans="1:30" x14ac:dyDescent="0.25">
      <c r="A9485" t="s">
        <v>24</v>
      </c>
      <c r="B9485" s="2">
        <v>43781</v>
      </c>
      <c r="C9485" s="35">
        <f>YEAR(Sales[[#This Row],[ShipDate]])</f>
        <v>2019</v>
      </c>
      <c r="D9485" t="s">
        <v>36</v>
      </c>
      <c r="E9485" t="s">
        <v>18</v>
      </c>
      <c r="F9485" t="s">
        <v>39</v>
      </c>
      <c r="G9485" t="s">
        <v>25</v>
      </c>
      <c r="H9485" t="s">
        <v>271</v>
      </c>
      <c r="I9485" t="s">
        <v>169</v>
      </c>
      <c r="J9485" t="s">
        <v>13</v>
      </c>
      <c r="K9485" t="s">
        <v>272</v>
      </c>
      <c r="L9485" t="s">
        <v>30</v>
      </c>
      <c r="N9485" t="str">
        <f>IF(ISBLANK(Sales[[#This Row],[return]]),"No",Sales[[#This Row],[return]])</f>
        <v>No</v>
      </c>
      <c r="O9485" s="2">
        <v>43774</v>
      </c>
      <c r="P9485" s="8" t="str">
        <f>TEXT(DAY(Sales[[#This Row],[OrderDate]]),"ddd")</f>
        <v>Thu</v>
      </c>
      <c r="Q9485" s="8" t="str">
        <f>TEXT(MONTH(Sales[[#This Row],[ShipDate]])*29,"mmm")</f>
        <v>Nov</v>
      </c>
      <c r="R9485">
        <v>1579</v>
      </c>
      <c r="S9485" t="s">
        <v>274</v>
      </c>
      <c r="T9485" t="s">
        <v>28</v>
      </c>
      <c r="U9485">
        <v>85023</v>
      </c>
      <c r="V9485" s="1">
        <v>0.2</v>
      </c>
      <c r="W9485">
        <v>30</v>
      </c>
      <c r="X9485">
        <v>7</v>
      </c>
      <c r="Y9485">
        <v>244</v>
      </c>
      <c r="AD9485"/>
    </row>
    <row r="9486" spans="1:30" x14ac:dyDescent="0.25">
      <c r="A9486" t="s">
        <v>40</v>
      </c>
      <c r="B9486" s="2">
        <v>43807</v>
      </c>
      <c r="C9486" s="35">
        <f>YEAR(Sales[[#This Row],[ShipDate]])</f>
        <v>2019</v>
      </c>
      <c r="D9486" t="s">
        <v>36</v>
      </c>
      <c r="E9486" t="s">
        <v>18</v>
      </c>
      <c r="F9486" t="s">
        <v>45</v>
      </c>
      <c r="G9486" t="s">
        <v>25</v>
      </c>
      <c r="H9486" t="s">
        <v>200</v>
      </c>
      <c r="I9486" t="s">
        <v>129</v>
      </c>
      <c r="J9486" t="s">
        <v>13</v>
      </c>
      <c r="K9486" t="s">
        <v>910</v>
      </c>
      <c r="L9486" t="s">
        <v>68</v>
      </c>
      <c r="N9486" t="str">
        <f>IF(ISBLANK(Sales[[#This Row],[return]]),"No",Sales[[#This Row],[return]])</f>
        <v>No</v>
      </c>
      <c r="O9486" s="2">
        <v>43803</v>
      </c>
      <c r="P9486" s="8" t="str">
        <f>TEXT(DAY(Sales[[#This Row],[OrderDate]]),"ddd")</f>
        <v>Wed</v>
      </c>
      <c r="Q9486" s="8" t="str">
        <f>TEXT(MONTH(Sales[[#This Row],[ShipDate]])*29,"mmm")</f>
        <v>Dec</v>
      </c>
      <c r="R9486">
        <v>1124</v>
      </c>
      <c r="S9486" t="s">
        <v>1790</v>
      </c>
      <c r="T9486" t="s">
        <v>66</v>
      </c>
      <c r="U9486">
        <v>55901</v>
      </c>
      <c r="V9486" s="1">
        <v>0</v>
      </c>
      <c r="W9486">
        <v>3</v>
      </c>
      <c r="X9486">
        <v>5</v>
      </c>
      <c r="Y9486">
        <v>9</v>
      </c>
      <c r="AD9486"/>
    </row>
    <row r="9487" spans="1:30" x14ac:dyDescent="0.25">
      <c r="A9487" t="s">
        <v>40</v>
      </c>
      <c r="B9487" s="2">
        <v>43807</v>
      </c>
      <c r="C9487" s="35">
        <f>YEAR(Sales[[#This Row],[ShipDate]])</f>
        <v>2019</v>
      </c>
      <c r="D9487" t="s">
        <v>36</v>
      </c>
      <c r="E9487" t="s">
        <v>18</v>
      </c>
      <c r="F9487" t="s">
        <v>99</v>
      </c>
      <c r="G9487" t="s">
        <v>46</v>
      </c>
      <c r="H9487" t="s">
        <v>200</v>
      </c>
      <c r="I9487" t="s">
        <v>129</v>
      </c>
      <c r="J9487" t="s">
        <v>13</v>
      </c>
      <c r="K9487" t="s">
        <v>910</v>
      </c>
      <c r="L9487" t="s">
        <v>68</v>
      </c>
      <c r="N9487" t="str">
        <f>IF(ISBLANK(Sales[[#This Row],[return]]),"No",Sales[[#This Row],[return]])</f>
        <v>No</v>
      </c>
      <c r="O9487" s="2">
        <v>43803</v>
      </c>
      <c r="P9487" s="8" t="str">
        <f>TEXT(DAY(Sales[[#This Row],[OrderDate]]),"ddd")</f>
        <v>Wed</v>
      </c>
      <c r="Q9487" s="8" t="str">
        <f>TEXT(MONTH(Sales[[#This Row],[ShipDate]])*29,"mmm")</f>
        <v>Dec</v>
      </c>
      <c r="R9487">
        <v>668</v>
      </c>
      <c r="S9487" t="s">
        <v>2462</v>
      </c>
      <c r="T9487" t="s">
        <v>66</v>
      </c>
      <c r="U9487">
        <v>55901</v>
      </c>
      <c r="V9487" s="1">
        <v>0</v>
      </c>
      <c r="W9487">
        <v>30</v>
      </c>
      <c r="X9487">
        <v>1</v>
      </c>
      <c r="Y9487">
        <v>143</v>
      </c>
      <c r="AD9487"/>
    </row>
    <row r="9488" spans="1:30" x14ac:dyDescent="0.25">
      <c r="A9488" t="s">
        <v>40</v>
      </c>
      <c r="B9488" s="2">
        <v>43807</v>
      </c>
      <c r="C9488" s="35">
        <f>YEAR(Sales[[#This Row],[ShipDate]])</f>
        <v>2019</v>
      </c>
      <c r="D9488" t="s">
        <v>36</v>
      </c>
      <c r="E9488" t="s">
        <v>18</v>
      </c>
      <c r="F9488" t="s">
        <v>99</v>
      </c>
      <c r="G9488" t="s">
        <v>46</v>
      </c>
      <c r="H9488" t="s">
        <v>200</v>
      </c>
      <c r="I9488" t="s">
        <v>129</v>
      </c>
      <c r="J9488" t="s">
        <v>13</v>
      </c>
      <c r="K9488" t="s">
        <v>910</v>
      </c>
      <c r="L9488" t="s">
        <v>68</v>
      </c>
      <c r="N9488" t="str">
        <f>IF(ISBLANK(Sales[[#This Row],[return]]),"No",Sales[[#This Row],[return]])</f>
        <v>No</v>
      </c>
      <c r="O9488" s="2">
        <v>43803</v>
      </c>
      <c r="P9488" s="8" t="str">
        <f>TEXT(DAY(Sales[[#This Row],[OrderDate]]),"ddd")</f>
        <v>Wed</v>
      </c>
      <c r="Q9488" s="8" t="str">
        <f>TEXT(MONTH(Sales[[#This Row],[ShipDate]])*29,"mmm")</f>
        <v>Dec</v>
      </c>
      <c r="R9488">
        <v>1009</v>
      </c>
      <c r="S9488" t="s">
        <v>2487</v>
      </c>
      <c r="T9488" t="s">
        <v>66</v>
      </c>
      <c r="U9488">
        <v>55901</v>
      </c>
      <c r="V9488" s="1">
        <v>0</v>
      </c>
      <c r="W9488">
        <v>144</v>
      </c>
      <c r="X9488">
        <v>5</v>
      </c>
      <c r="Y9488">
        <v>400</v>
      </c>
      <c r="AD9488"/>
    </row>
    <row r="9489" spans="1:30" x14ac:dyDescent="0.25">
      <c r="A9489" t="s">
        <v>24</v>
      </c>
      <c r="B9489" s="2">
        <v>43587</v>
      </c>
      <c r="C9489" s="35">
        <f>YEAR(Sales[[#This Row],[ShipDate]])</f>
        <v>2019</v>
      </c>
      <c r="D9489" t="s">
        <v>113</v>
      </c>
      <c r="E9489" t="s">
        <v>18</v>
      </c>
      <c r="F9489" t="s">
        <v>33</v>
      </c>
      <c r="G9489" t="s">
        <v>25</v>
      </c>
      <c r="H9489" t="s">
        <v>604</v>
      </c>
      <c r="I9489" t="s">
        <v>371</v>
      </c>
      <c r="J9489" t="s">
        <v>13</v>
      </c>
      <c r="K9489" t="s">
        <v>1125</v>
      </c>
      <c r="L9489" t="s">
        <v>92</v>
      </c>
      <c r="N9489" t="str">
        <f>IF(ISBLANK(Sales[[#This Row],[return]]),"No",Sales[[#This Row],[return]])</f>
        <v>No</v>
      </c>
      <c r="O9489" s="2">
        <v>43585</v>
      </c>
      <c r="P9489" s="8" t="str">
        <f>TEXT(DAY(Sales[[#This Row],[OrderDate]]),"ddd")</f>
        <v>Mon</v>
      </c>
      <c r="Q9489" s="8" t="str">
        <f>TEXT(MONTH(Sales[[#This Row],[ShipDate]])*29,"mmm")</f>
        <v>May</v>
      </c>
      <c r="R9489">
        <v>209</v>
      </c>
      <c r="S9489" t="s">
        <v>1687</v>
      </c>
      <c r="T9489" t="s">
        <v>90</v>
      </c>
      <c r="U9489">
        <v>6040</v>
      </c>
      <c r="V9489" s="1">
        <v>0</v>
      </c>
      <c r="W9489">
        <v>3</v>
      </c>
      <c r="X9489">
        <v>2</v>
      </c>
      <c r="Y9489">
        <v>6</v>
      </c>
      <c r="AD9489"/>
    </row>
    <row r="9490" spans="1:30" x14ac:dyDescent="0.25">
      <c r="A9490" t="s">
        <v>24</v>
      </c>
      <c r="B9490" s="2">
        <v>43788</v>
      </c>
      <c r="C9490" s="35">
        <f>YEAR(Sales[[#This Row],[ShipDate]])</f>
        <v>2019</v>
      </c>
      <c r="D9490" t="s">
        <v>113</v>
      </c>
      <c r="E9490" t="s">
        <v>18</v>
      </c>
      <c r="F9490" t="s">
        <v>43</v>
      </c>
      <c r="G9490" t="s">
        <v>11</v>
      </c>
      <c r="H9490" t="s">
        <v>60</v>
      </c>
      <c r="I9490" t="s">
        <v>63</v>
      </c>
      <c r="J9490" t="s">
        <v>13</v>
      </c>
      <c r="K9490" t="s">
        <v>1097</v>
      </c>
      <c r="L9490" t="s">
        <v>30</v>
      </c>
      <c r="M9490" t="s">
        <v>82</v>
      </c>
      <c r="N9490" t="str">
        <f>IF(ISBLANK(Sales[[#This Row],[return]]),"No",Sales[[#This Row],[return]])</f>
        <v>Yes</v>
      </c>
      <c r="O9490" s="2">
        <v>43785</v>
      </c>
      <c r="P9490" s="8" t="str">
        <f>TEXT(DAY(Sales[[#This Row],[OrderDate]]),"ddd")</f>
        <v>Mon</v>
      </c>
      <c r="Q9490" s="8" t="str">
        <f>TEXT(MONTH(Sales[[#This Row],[ShipDate]])*29,"mmm")</f>
        <v>Nov</v>
      </c>
      <c r="R9490">
        <v>1546</v>
      </c>
      <c r="S9490" t="s">
        <v>3171</v>
      </c>
      <c r="T9490" t="s">
        <v>28</v>
      </c>
      <c r="U9490">
        <v>98103</v>
      </c>
      <c r="V9490" s="1">
        <v>0</v>
      </c>
      <c r="W9490">
        <v>24</v>
      </c>
      <c r="X9490">
        <v>2</v>
      </c>
      <c r="Y9490">
        <v>140</v>
      </c>
      <c r="AD9490"/>
    </row>
    <row r="9491" spans="1:30" x14ac:dyDescent="0.25">
      <c r="A9491" t="s">
        <v>24</v>
      </c>
      <c r="B9491" s="2">
        <v>43788</v>
      </c>
      <c r="C9491" s="35">
        <f>YEAR(Sales[[#This Row],[ShipDate]])</f>
        <v>2019</v>
      </c>
      <c r="D9491" t="s">
        <v>113</v>
      </c>
      <c r="E9491" t="s">
        <v>18</v>
      </c>
      <c r="F9491" t="s">
        <v>39</v>
      </c>
      <c r="G9491" t="s">
        <v>25</v>
      </c>
      <c r="H9491" t="s">
        <v>60</v>
      </c>
      <c r="I9491" t="s">
        <v>63</v>
      </c>
      <c r="J9491" t="s">
        <v>13</v>
      </c>
      <c r="K9491" t="s">
        <v>1097</v>
      </c>
      <c r="L9491" t="s">
        <v>30</v>
      </c>
      <c r="M9491" t="s">
        <v>82</v>
      </c>
      <c r="N9491" t="str">
        <f>IF(ISBLANK(Sales[[#This Row],[return]]),"No",Sales[[#This Row],[return]])</f>
        <v>Yes</v>
      </c>
      <c r="O9491" s="2">
        <v>43785</v>
      </c>
      <c r="P9491" s="8" t="str">
        <f>TEXT(DAY(Sales[[#This Row],[OrderDate]]),"ddd")</f>
        <v>Mon</v>
      </c>
      <c r="Q9491" s="8" t="str">
        <f>TEXT(MONTH(Sales[[#This Row],[ShipDate]])*29,"mmm")</f>
        <v>Nov</v>
      </c>
      <c r="R9491">
        <v>637</v>
      </c>
      <c r="S9491" t="s">
        <v>1940</v>
      </c>
      <c r="T9491" t="s">
        <v>28</v>
      </c>
      <c r="U9491">
        <v>98103</v>
      </c>
      <c r="V9491" s="1">
        <v>0</v>
      </c>
      <c r="W9491">
        <v>8</v>
      </c>
      <c r="X9491">
        <v>1</v>
      </c>
      <c r="Y9491">
        <v>33</v>
      </c>
      <c r="AD9491"/>
    </row>
    <row r="9492" spans="1:30" x14ac:dyDescent="0.25">
      <c r="A9492" t="s">
        <v>24</v>
      </c>
      <c r="B9492" s="2">
        <v>43788</v>
      </c>
      <c r="C9492" s="35">
        <f>YEAR(Sales[[#This Row],[ShipDate]])</f>
        <v>2019</v>
      </c>
      <c r="D9492" t="s">
        <v>113</v>
      </c>
      <c r="E9492" t="s">
        <v>18</v>
      </c>
      <c r="F9492" t="s">
        <v>59</v>
      </c>
      <c r="G9492" t="s">
        <v>25</v>
      </c>
      <c r="H9492" t="s">
        <v>60</v>
      </c>
      <c r="I9492" t="s">
        <v>63</v>
      </c>
      <c r="J9492" t="s">
        <v>13</v>
      </c>
      <c r="K9492" t="s">
        <v>1097</v>
      </c>
      <c r="L9492" t="s">
        <v>30</v>
      </c>
      <c r="M9492" t="s">
        <v>82</v>
      </c>
      <c r="N9492" t="str">
        <f>IF(ISBLANK(Sales[[#This Row],[return]]),"No",Sales[[#This Row],[return]])</f>
        <v>Yes</v>
      </c>
      <c r="O9492" s="2">
        <v>43785</v>
      </c>
      <c r="P9492" s="8" t="str">
        <f>TEXT(DAY(Sales[[#This Row],[OrderDate]]),"ddd")</f>
        <v>Mon</v>
      </c>
      <c r="Q9492" s="8" t="str">
        <f>TEXT(MONTH(Sales[[#This Row],[ShipDate]])*29,"mmm")</f>
        <v>Nov</v>
      </c>
      <c r="R9492">
        <v>1728</v>
      </c>
      <c r="S9492" t="s">
        <v>2011</v>
      </c>
      <c r="T9492" t="s">
        <v>28</v>
      </c>
      <c r="U9492">
        <v>98103</v>
      </c>
      <c r="V9492" s="1">
        <v>0</v>
      </c>
      <c r="W9492">
        <v>35</v>
      </c>
      <c r="X9492">
        <v>6</v>
      </c>
      <c r="Y9492">
        <v>74</v>
      </c>
      <c r="AD9492"/>
    </row>
    <row r="9493" spans="1:30" x14ac:dyDescent="0.25">
      <c r="A9493" t="s">
        <v>24</v>
      </c>
      <c r="B9493" s="2">
        <v>43788</v>
      </c>
      <c r="C9493" s="35">
        <f>YEAR(Sales[[#This Row],[ShipDate]])</f>
        <v>2019</v>
      </c>
      <c r="D9493" t="s">
        <v>113</v>
      </c>
      <c r="E9493" t="s">
        <v>18</v>
      </c>
      <c r="F9493" t="s">
        <v>48</v>
      </c>
      <c r="G9493" t="s">
        <v>46</v>
      </c>
      <c r="H9493" t="s">
        <v>60</v>
      </c>
      <c r="I9493" t="s">
        <v>63</v>
      </c>
      <c r="J9493" t="s">
        <v>13</v>
      </c>
      <c r="K9493" t="s">
        <v>1097</v>
      </c>
      <c r="L9493" t="s">
        <v>30</v>
      </c>
      <c r="M9493" t="s">
        <v>82</v>
      </c>
      <c r="N9493" t="str">
        <f>IF(ISBLANK(Sales[[#This Row],[return]]),"No",Sales[[#This Row],[return]])</f>
        <v>Yes</v>
      </c>
      <c r="O9493" s="2">
        <v>43785</v>
      </c>
      <c r="P9493" s="8" t="str">
        <f>TEXT(DAY(Sales[[#This Row],[OrderDate]]),"ddd")</f>
        <v>Mon</v>
      </c>
      <c r="Q9493" s="8" t="str">
        <f>TEXT(MONTH(Sales[[#This Row],[ShipDate]])*29,"mmm")</f>
        <v>Nov</v>
      </c>
      <c r="R9493">
        <v>1279</v>
      </c>
      <c r="S9493" t="s">
        <v>2328</v>
      </c>
      <c r="T9493" t="s">
        <v>28</v>
      </c>
      <c r="U9493">
        <v>98103</v>
      </c>
      <c r="V9493" s="1">
        <v>0.2</v>
      </c>
      <c r="W9493">
        <v>11</v>
      </c>
      <c r="X9493">
        <v>3</v>
      </c>
      <c r="Y9493">
        <v>108</v>
      </c>
      <c r="AD9493"/>
    </row>
    <row r="9494" spans="1:30" x14ac:dyDescent="0.25">
      <c r="A9494" t="s">
        <v>40</v>
      </c>
      <c r="B9494" s="2">
        <v>43629</v>
      </c>
      <c r="C9494" s="35">
        <f>YEAR(Sales[[#This Row],[ShipDate]])</f>
        <v>2019</v>
      </c>
      <c r="D9494" t="s">
        <v>36</v>
      </c>
      <c r="E9494" t="s">
        <v>18</v>
      </c>
      <c r="F9494" t="s">
        <v>39</v>
      </c>
      <c r="G9494" t="s">
        <v>25</v>
      </c>
      <c r="H9494" t="s">
        <v>1297</v>
      </c>
      <c r="I9494" t="s">
        <v>169</v>
      </c>
      <c r="J9494" t="s">
        <v>13</v>
      </c>
      <c r="K9494" t="s">
        <v>1387</v>
      </c>
      <c r="L9494" t="s">
        <v>30</v>
      </c>
      <c r="N9494" t="str">
        <f>IF(ISBLANK(Sales[[#This Row],[return]]),"No",Sales[[#This Row],[return]])</f>
        <v>No</v>
      </c>
      <c r="O9494" s="2">
        <v>43624</v>
      </c>
      <c r="P9494" s="8" t="str">
        <f>TEXT(DAY(Sales[[#This Row],[OrderDate]]),"ddd")</f>
        <v>Sun</v>
      </c>
      <c r="Q9494" s="8" t="str">
        <f>TEXT(MONTH(Sales[[#This Row],[ShipDate]])*29,"mmm")</f>
        <v>Jun</v>
      </c>
      <c r="R9494">
        <v>1359</v>
      </c>
      <c r="S9494" t="s">
        <v>432</v>
      </c>
      <c r="T9494" t="s">
        <v>28</v>
      </c>
      <c r="U9494">
        <v>85301</v>
      </c>
      <c r="V9494" s="1">
        <v>0.2</v>
      </c>
      <c r="W9494">
        <v>-8</v>
      </c>
      <c r="X9494">
        <v>2</v>
      </c>
      <c r="Y9494">
        <v>35</v>
      </c>
      <c r="AD9494"/>
    </row>
    <row r="9495" spans="1:30" x14ac:dyDescent="0.25">
      <c r="A9495" t="s">
        <v>40</v>
      </c>
      <c r="B9495" s="2">
        <v>43629</v>
      </c>
      <c r="C9495" s="35">
        <f>YEAR(Sales[[#This Row],[ShipDate]])</f>
        <v>2019</v>
      </c>
      <c r="D9495" t="s">
        <v>36</v>
      </c>
      <c r="E9495" t="s">
        <v>18</v>
      </c>
      <c r="F9495" t="s">
        <v>50</v>
      </c>
      <c r="G9495" t="s">
        <v>25</v>
      </c>
      <c r="H9495" t="s">
        <v>1297</v>
      </c>
      <c r="I9495" t="s">
        <v>169</v>
      </c>
      <c r="J9495" t="s">
        <v>13</v>
      </c>
      <c r="K9495" t="s">
        <v>1387</v>
      </c>
      <c r="L9495" t="s">
        <v>30</v>
      </c>
      <c r="N9495" t="str">
        <f>IF(ISBLANK(Sales[[#This Row],[return]]),"No",Sales[[#This Row],[return]])</f>
        <v>No</v>
      </c>
      <c r="O9495" s="2">
        <v>43624</v>
      </c>
      <c r="P9495" s="8" t="str">
        <f>TEXT(DAY(Sales[[#This Row],[OrderDate]]),"ddd")</f>
        <v>Sun</v>
      </c>
      <c r="Q9495" s="8" t="str">
        <f>TEXT(MONTH(Sales[[#This Row],[ShipDate]])*29,"mmm")</f>
        <v>Jun</v>
      </c>
      <c r="R9495">
        <v>718</v>
      </c>
      <c r="S9495" t="s">
        <v>504</v>
      </c>
      <c r="T9495" t="s">
        <v>28</v>
      </c>
      <c r="U9495">
        <v>85301</v>
      </c>
      <c r="V9495" s="1">
        <v>0.7</v>
      </c>
      <c r="W9495">
        <v>-48</v>
      </c>
      <c r="X9495">
        <v>2</v>
      </c>
      <c r="Y9495">
        <v>73</v>
      </c>
      <c r="AD9495"/>
    </row>
    <row r="9496" spans="1:30" x14ac:dyDescent="0.25">
      <c r="A9496" t="s">
        <v>40</v>
      </c>
      <c r="B9496" s="2">
        <v>43629</v>
      </c>
      <c r="C9496" s="35">
        <f>YEAR(Sales[[#This Row],[ShipDate]])</f>
        <v>2019</v>
      </c>
      <c r="D9496" t="s">
        <v>36</v>
      </c>
      <c r="E9496" t="s">
        <v>18</v>
      </c>
      <c r="F9496" t="s">
        <v>99</v>
      </c>
      <c r="G9496" t="s">
        <v>46</v>
      </c>
      <c r="H9496" t="s">
        <v>1297</v>
      </c>
      <c r="I9496" t="s">
        <v>169</v>
      </c>
      <c r="J9496" t="s">
        <v>13</v>
      </c>
      <c r="K9496" t="s">
        <v>1387</v>
      </c>
      <c r="L9496" t="s">
        <v>30</v>
      </c>
      <c r="N9496" t="str">
        <f>IF(ISBLANK(Sales[[#This Row],[return]]),"No",Sales[[#This Row],[return]])</f>
        <v>No</v>
      </c>
      <c r="O9496" s="2">
        <v>43624</v>
      </c>
      <c r="P9496" s="8" t="str">
        <f>TEXT(DAY(Sales[[#This Row],[OrderDate]]),"ddd")</f>
        <v>Sun</v>
      </c>
      <c r="Q9496" s="8" t="str">
        <f>TEXT(MONTH(Sales[[#This Row],[ShipDate]])*29,"mmm")</f>
        <v>Jun</v>
      </c>
      <c r="R9496">
        <v>1077</v>
      </c>
      <c r="S9496" t="s">
        <v>2477</v>
      </c>
      <c r="T9496" t="s">
        <v>28</v>
      </c>
      <c r="U9496">
        <v>85301</v>
      </c>
      <c r="V9496" s="1">
        <v>0.2</v>
      </c>
      <c r="W9496">
        <v>12</v>
      </c>
      <c r="X9496">
        <v>7</v>
      </c>
      <c r="Y9496">
        <v>90</v>
      </c>
      <c r="AD9496"/>
    </row>
    <row r="9497" spans="1:30" x14ac:dyDescent="0.25">
      <c r="A9497" t="s">
        <v>10</v>
      </c>
      <c r="B9497" s="2">
        <v>43794</v>
      </c>
      <c r="C9497" s="35">
        <f>YEAR(Sales[[#This Row],[ShipDate]])</f>
        <v>2019</v>
      </c>
      <c r="D9497" t="s">
        <v>36</v>
      </c>
      <c r="E9497" t="s">
        <v>18</v>
      </c>
      <c r="F9497" t="s">
        <v>50</v>
      </c>
      <c r="G9497" t="s">
        <v>25</v>
      </c>
      <c r="H9497" t="s">
        <v>985</v>
      </c>
      <c r="I9497" t="s">
        <v>252</v>
      </c>
      <c r="J9497" t="s">
        <v>13</v>
      </c>
      <c r="K9497" t="s">
        <v>1203</v>
      </c>
      <c r="L9497" t="s">
        <v>92</v>
      </c>
      <c r="N9497" t="str">
        <f>IF(ISBLANK(Sales[[#This Row],[return]]),"No",Sales[[#This Row],[return]])</f>
        <v>No</v>
      </c>
      <c r="O9497" s="2">
        <v>43788</v>
      </c>
      <c r="P9497" s="8" t="str">
        <f>TEXT(DAY(Sales[[#This Row],[OrderDate]]),"ddd")</f>
        <v>Thu</v>
      </c>
      <c r="Q9497" s="8" t="str">
        <f>TEXT(MONTH(Sales[[#This Row],[ShipDate]])*29,"mmm")</f>
        <v>Nov</v>
      </c>
      <c r="R9497">
        <v>999</v>
      </c>
      <c r="S9497" t="s">
        <v>3125</v>
      </c>
      <c r="T9497" t="s">
        <v>90</v>
      </c>
      <c r="U9497">
        <v>44105</v>
      </c>
      <c r="V9497" s="1">
        <v>0.7</v>
      </c>
      <c r="W9497">
        <v>-46</v>
      </c>
      <c r="X9497">
        <v>7</v>
      </c>
      <c r="Y9497">
        <v>60</v>
      </c>
      <c r="AD9497"/>
    </row>
    <row r="9498" spans="1:30" x14ac:dyDescent="0.25">
      <c r="A9498" t="s">
        <v>24</v>
      </c>
      <c r="B9498" s="2">
        <v>43804</v>
      </c>
      <c r="C9498" s="35">
        <f>YEAR(Sales[[#This Row],[ShipDate]])</f>
        <v>2019</v>
      </c>
      <c r="D9498" t="s">
        <v>113</v>
      </c>
      <c r="E9498" t="s">
        <v>18</v>
      </c>
      <c r="F9498" t="s">
        <v>45</v>
      </c>
      <c r="G9498" t="s">
        <v>25</v>
      </c>
      <c r="H9498" t="s">
        <v>1760</v>
      </c>
      <c r="I9498" t="s">
        <v>174</v>
      </c>
      <c r="J9498" t="s">
        <v>13</v>
      </c>
      <c r="K9498" t="s">
        <v>1171</v>
      </c>
      <c r="L9498" t="s">
        <v>17</v>
      </c>
      <c r="N9498" t="str">
        <f>IF(ISBLANK(Sales[[#This Row],[return]]),"No",Sales[[#This Row],[return]])</f>
        <v>No</v>
      </c>
      <c r="O9498" s="2">
        <v>43801</v>
      </c>
      <c r="P9498" s="8" t="str">
        <f>TEXT(DAY(Sales[[#This Row],[OrderDate]]),"ddd")</f>
        <v>Mon</v>
      </c>
      <c r="Q9498" s="8" t="str">
        <f>TEXT(MONTH(Sales[[#This Row],[ShipDate]])*29,"mmm")</f>
        <v>Dec</v>
      </c>
      <c r="R9498">
        <v>1122</v>
      </c>
      <c r="S9498" t="s">
        <v>1655</v>
      </c>
      <c r="T9498" t="s">
        <v>15</v>
      </c>
      <c r="U9498">
        <v>22901</v>
      </c>
      <c r="V9498" s="1">
        <v>0</v>
      </c>
      <c r="W9498">
        <v>10</v>
      </c>
      <c r="X9498">
        <v>3</v>
      </c>
      <c r="Y9498">
        <v>35</v>
      </c>
      <c r="AD9498"/>
    </row>
    <row r="9499" spans="1:30" x14ac:dyDescent="0.25">
      <c r="A9499" t="s">
        <v>40</v>
      </c>
      <c r="B9499" s="2">
        <v>43735</v>
      </c>
      <c r="C9499" s="35">
        <f>YEAR(Sales[[#This Row],[ShipDate]])</f>
        <v>2019</v>
      </c>
      <c r="D9499" t="s">
        <v>36</v>
      </c>
      <c r="E9499" t="s">
        <v>31</v>
      </c>
      <c r="F9499" t="s">
        <v>104</v>
      </c>
      <c r="G9499" t="s">
        <v>25</v>
      </c>
      <c r="H9499" t="s">
        <v>2335</v>
      </c>
      <c r="I9499" t="s">
        <v>70</v>
      </c>
      <c r="J9499" t="s">
        <v>13</v>
      </c>
      <c r="K9499" t="s">
        <v>292</v>
      </c>
      <c r="L9499" t="s">
        <v>68</v>
      </c>
      <c r="N9499" t="str">
        <f>IF(ISBLANK(Sales[[#This Row],[return]]),"No",Sales[[#This Row],[return]])</f>
        <v>No</v>
      </c>
      <c r="O9499" s="2">
        <v>43730</v>
      </c>
      <c r="P9499" s="8" t="str">
        <f>TEXT(DAY(Sales[[#This Row],[OrderDate]]),"ddd")</f>
        <v>Sun</v>
      </c>
      <c r="Q9499" s="8" t="str">
        <f>TEXT(MONTH(Sales[[#This Row],[ShipDate]])*29,"mmm")</f>
        <v>Sep</v>
      </c>
      <c r="R9499">
        <v>1501</v>
      </c>
      <c r="S9499" t="s">
        <v>332</v>
      </c>
      <c r="T9499" t="s">
        <v>66</v>
      </c>
      <c r="U9499">
        <v>77581</v>
      </c>
      <c r="V9499" s="1">
        <v>0.2</v>
      </c>
      <c r="W9499">
        <v>5</v>
      </c>
      <c r="X9499">
        <v>3</v>
      </c>
      <c r="Y9499">
        <v>13</v>
      </c>
      <c r="AD9499"/>
    </row>
    <row r="9500" spans="1:30" x14ac:dyDescent="0.25">
      <c r="A9500" t="s">
        <v>40</v>
      </c>
      <c r="B9500" s="2">
        <v>43735</v>
      </c>
      <c r="C9500" s="35">
        <f>YEAR(Sales[[#This Row],[ShipDate]])</f>
        <v>2019</v>
      </c>
      <c r="D9500" t="s">
        <v>36</v>
      </c>
      <c r="E9500" t="s">
        <v>31</v>
      </c>
      <c r="F9500" t="s">
        <v>50</v>
      </c>
      <c r="G9500" t="s">
        <v>25</v>
      </c>
      <c r="H9500" t="s">
        <v>2335</v>
      </c>
      <c r="I9500" t="s">
        <v>70</v>
      </c>
      <c r="J9500" t="s">
        <v>13</v>
      </c>
      <c r="K9500" t="s">
        <v>292</v>
      </c>
      <c r="L9500" t="s">
        <v>68</v>
      </c>
      <c r="N9500" t="str">
        <f>IF(ISBLANK(Sales[[#This Row],[return]]),"No",Sales[[#This Row],[return]])</f>
        <v>No</v>
      </c>
      <c r="O9500" s="2">
        <v>43730</v>
      </c>
      <c r="P9500" s="8" t="str">
        <f>TEXT(DAY(Sales[[#This Row],[OrderDate]]),"ddd")</f>
        <v>Sun</v>
      </c>
      <c r="Q9500" s="8" t="str">
        <f>TEXT(MONTH(Sales[[#This Row],[ShipDate]])*29,"mmm")</f>
        <v>Sep</v>
      </c>
      <c r="R9500">
        <v>929</v>
      </c>
      <c r="S9500" t="s">
        <v>708</v>
      </c>
      <c r="T9500" t="s">
        <v>66</v>
      </c>
      <c r="U9500">
        <v>77581</v>
      </c>
      <c r="V9500" s="1">
        <v>0.8</v>
      </c>
      <c r="W9500">
        <v>-19</v>
      </c>
      <c r="X9500">
        <v>7</v>
      </c>
      <c r="Y9500">
        <v>11</v>
      </c>
      <c r="AD9500"/>
    </row>
    <row r="9501" spans="1:30" x14ac:dyDescent="0.25">
      <c r="A9501" t="s">
        <v>40</v>
      </c>
      <c r="B9501" s="2">
        <v>43589</v>
      </c>
      <c r="C9501" s="35">
        <f>YEAR(Sales[[#This Row],[ShipDate]])</f>
        <v>2019</v>
      </c>
      <c r="D9501" t="s">
        <v>36</v>
      </c>
      <c r="E9501" t="s">
        <v>69</v>
      </c>
      <c r="F9501" t="s">
        <v>43</v>
      </c>
      <c r="G9501" t="s">
        <v>11</v>
      </c>
      <c r="H9501" t="s">
        <v>2993</v>
      </c>
      <c r="I9501" t="s">
        <v>37</v>
      </c>
      <c r="J9501" t="s">
        <v>13</v>
      </c>
      <c r="K9501" t="s">
        <v>2973</v>
      </c>
      <c r="L9501" t="s">
        <v>17</v>
      </c>
      <c r="N9501" t="str">
        <f>IF(ISBLANK(Sales[[#This Row],[return]]),"No",Sales[[#This Row],[return]])</f>
        <v>No</v>
      </c>
      <c r="O9501" s="2">
        <v>43585</v>
      </c>
      <c r="P9501" s="8" t="str">
        <f>TEXT(DAY(Sales[[#This Row],[OrderDate]]),"ddd")</f>
        <v>Mon</v>
      </c>
      <c r="Q9501" s="8" t="str">
        <f>TEXT(MONTH(Sales[[#This Row],[ShipDate]])*29,"mmm")</f>
        <v>May</v>
      </c>
      <c r="R9501">
        <v>1537</v>
      </c>
      <c r="S9501" t="s">
        <v>2645</v>
      </c>
      <c r="T9501" t="s">
        <v>15</v>
      </c>
      <c r="U9501">
        <v>32771</v>
      </c>
      <c r="V9501" s="1">
        <v>0.2</v>
      </c>
      <c r="W9501">
        <v>-8</v>
      </c>
      <c r="X9501">
        <v>6</v>
      </c>
      <c r="Y9501">
        <v>221</v>
      </c>
      <c r="AD9501"/>
    </row>
    <row r="9502" spans="1:30" x14ac:dyDescent="0.25">
      <c r="A9502" t="s">
        <v>40</v>
      </c>
      <c r="B9502" s="2">
        <v>43589</v>
      </c>
      <c r="C9502" s="35">
        <f>YEAR(Sales[[#This Row],[ShipDate]])</f>
        <v>2019</v>
      </c>
      <c r="D9502" t="s">
        <v>36</v>
      </c>
      <c r="E9502" t="s">
        <v>69</v>
      </c>
      <c r="F9502" t="s">
        <v>50</v>
      </c>
      <c r="G9502" t="s">
        <v>25</v>
      </c>
      <c r="H9502" t="s">
        <v>2993</v>
      </c>
      <c r="I9502" t="s">
        <v>37</v>
      </c>
      <c r="J9502" t="s">
        <v>13</v>
      </c>
      <c r="K9502" t="s">
        <v>2973</v>
      </c>
      <c r="L9502" t="s">
        <v>17</v>
      </c>
      <c r="N9502" t="str">
        <f>IF(ISBLANK(Sales[[#This Row],[return]]),"No",Sales[[#This Row],[return]])</f>
        <v>No</v>
      </c>
      <c r="O9502" s="2">
        <v>43585</v>
      </c>
      <c r="P9502" s="8" t="str">
        <f>TEXT(DAY(Sales[[#This Row],[OrderDate]]),"ddd")</f>
        <v>Mon</v>
      </c>
      <c r="Q9502" s="8" t="str">
        <f>TEXT(MONTH(Sales[[#This Row],[ShipDate]])*29,"mmm")</f>
        <v>May</v>
      </c>
      <c r="R9502">
        <v>60</v>
      </c>
      <c r="S9502" t="s">
        <v>3217</v>
      </c>
      <c r="T9502" t="s">
        <v>15</v>
      </c>
      <c r="U9502">
        <v>32771</v>
      </c>
      <c r="V9502" s="1">
        <v>0.7</v>
      </c>
      <c r="W9502">
        <v>-4</v>
      </c>
      <c r="X9502">
        <v>3</v>
      </c>
      <c r="Y9502">
        <v>5</v>
      </c>
      <c r="AD9502"/>
    </row>
    <row r="9503" spans="1:30" x14ac:dyDescent="0.25">
      <c r="A9503" t="s">
        <v>40</v>
      </c>
      <c r="B9503" s="2">
        <v>43671</v>
      </c>
      <c r="C9503" s="35">
        <f>YEAR(Sales[[#This Row],[ShipDate]])</f>
        <v>2019</v>
      </c>
      <c r="D9503" t="s">
        <v>36</v>
      </c>
      <c r="E9503" t="s">
        <v>31</v>
      </c>
      <c r="F9503" t="s">
        <v>43</v>
      </c>
      <c r="G9503" t="s">
        <v>11</v>
      </c>
      <c r="H9503" t="s">
        <v>146</v>
      </c>
      <c r="I9503" t="s">
        <v>149</v>
      </c>
      <c r="J9503" t="s">
        <v>13</v>
      </c>
      <c r="K9503" t="s">
        <v>971</v>
      </c>
      <c r="L9503" t="s">
        <v>92</v>
      </c>
      <c r="N9503" t="str">
        <f>IF(ISBLANK(Sales[[#This Row],[return]]),"No",Sales[[#This Row],[return]])</f>
        <v>No</v>
      </c>
      <c r="O9503" s="2">
        <v>43666</v>
      </c>
      <c r="P9503" s="8" t="str">
        <f>TEXT(DAY(Sales[[#This Row],[OrderDate]]),"ddd")</f>
        <v>Fri</v>
      </c>
      <c r="Q9503" s="8" t="str">
        <f>TEXT(MONTH(Sales[[#This Row],[ShipDate]])*29,"mmm")</f>
        <v>Jul</v>
      </c>
      <c r="R9503">
        <v>1537</v>
      </c>
      <c r="S9503" t="s">
        <v>2645</v>
      </c>
      <c r="T9503" t="s">
        <v>90</v>
      </c>
      <c r="U9503">
        <v>10009</v>
      </c>
      <c r="V9503" s="1">
        <v>0</v>
      </c>
      <c r="W9503">
        <v>31</v>
      </c>
      <c r="X9503">
        <v>4</v>
      </c>
      <c r="Y9503">
        <v>184</v>
      </c>
      <c r="AD9503"/>
    </row>
    <row r="9504" spans="1:30" x14ac:dyDescent="0.25">
      <c r="A9504" t="s">
        <v>40</v>
      </c>
      <c r="B9504" s="2">
        <v>43671</v>
      </c>
      <c r="C9504" s="35">
        <f>YEAR(Sales[[#This Row],[ShipDate]])</f>
        <v>2019</v>
      </c>
      <c r="D9504" t="s">
        <v>36</v>
      </c>
      <c r="E9504" t="s">
        <v>31</v>
      </c>
      <c r="F9504" t="s">
        <v>23</v>
      </c>
      <c r="G9504" t="s">
        <v>11</v>
      </c>
      <c r="H9504" t="s">
        <v>146</v>
      </c>
      <c r="I9504" t="s">
        <v>149</v>
      </c>
      <c r="J9504" t="s">
        <v>13</v>
      </c>
      <c r="K9504" t="s">
        <v>971</v>
      </c>
      <c r="L9504" t="s">
        <v>92</v>
      </c>
      <c r="N9504" t="str">
        <f>IF(ISBLANK(Sales[[#This Row],[return]]),"No",Sales[[#This Row],[return]])</f>
        <v>No</v>
      </c>
      <c r="O9504" s="2">
        <v>43666</v>
      </c>
      <c r="P9504" s="8" t="str">
        <f>TEXT(DAY(Sales[[#This Row],[OrderDate]]),"ddd")</f>
        <v>Fri</v>
      </c>
      <c r="Q9504" s="8" t="str">
        <f>TEXT(MONTH(Sales[[#This Row],[ShipDate]])*29,"mmm")</f>
        <v>Jul</v>
      </c>
      <c r="R9504">
        <v>1212</v>
      </c>
      <c r="S9504" t="s">
        <v>2714</v>
      </c>
      <c r="T9504" t="s">
        <v>90</v>
      </c>
      <c r="U9504">
        <v>10009</v>
      </c>
      <c r="V9504" s="1">
        <v>0.1</v>
      </c>
      <c r="W9504">
        <v>25</v>
      </c>
      <c r="X9504">
        <v>2</v>
      </c>
      <c r="Y9504">
        <v>164</v>
      </c>
      <c r="AD9504"/>
    </row>
    <row r="9505" spans="1:30" x14ac:dyDescent="0.25">
      <c r="A9505" t="s">
        <v>40</v>
      </c>
      <c r="B9505" s="2">
        <v>43671</v>
      </c>
      <c r="C9505" s="35">
        <f>YEAR(Sales[[#This Row],[ShipDate]])</f>
        <v>2019</v>
      </c>
      <c r="D9505" t="s">
        <v>36</v>
      </c>
      <c r="E9505" t="s">
        <v>31</v>
      </c>
      <c r="F9505" t="s">
        <v>59</v>
      </c>
      <c r="G9505" t="s">
        <v>25</v>
      </c>
      <c r="H9505" t="s">
        <v>146</v>
      </c>
      <c r="I9505" t="s">
        <v>149</v>
      </c>
      <c r="J9505" t="s">
        <v>13</v>
      </c>
      <c r="K9505" t="s">
        <v>971</v>
      </c>
      <c r="L9505" t="s">
        <v>92</v>
      </c>
      <c r="N9505" t="str">
        <f>IF(ISBLANK(Sales[[#This Row],[return]]),"No",Sales[[#This Row],[return]])</f>
        <v>No</v>
      </c>
      <c r="O9505" s="2">
        <v>43666</v>
      </c>
      <c r="P9505" s="8" t="str">
        <f>TEXT(DAY(Sales[[#This Row],[OrderDate]]),"ddd")</f>
        <v>Fri</v>
      </c>
      <c r="Q9505" s="8" t="str">
        <f>TEXT(MONTH(Sales[[#This Row],[ShipDate]])*29,"mmm")</f>
        <v>Jul</v>
      </c>
      <c r="R9505">
        <v>1775</v>
      </c>
      <c r="S9505" t="s">
        <v>1015</v>
      </c>
      <c r="T9505" t="s">
        <v>90</v>
      </c>
      <c r="U9505">
        <v>10009</v>
      </c>
      <c r="V9505" s="1">
        <v>0</v>
      </c>
      <c r="W9505">
        <v>6</v>
      </c>
      <c r="X9505">
        <v>2</v>
      </c>
      <c r="Y9505">
        <v>13</v>
      </c>
      <c r="AD9505"/>
    </row>
    <row r="9506" spans="1:30" x14ac:dyDescent="0.25">
      <c r="A9506" t="s">
        <v>40</v>
      </c>
      <c r="B9506" s="2">
        <v>43608</v>
      </c>
      <c r="C9506" s="35">
        <f>YEAR(Sales[[#This Row],[ShipDate]])</f>
        <v>2019</v>
      </c>
      <c r="D9506" t="s">
        <v>36</v>
      </c>
      <c r="E9506" t="s">
        <v>31</v>
      </c>
      <c r="F9506" t="s">
        <v>59</v>
      </c>
      <c r="G9506" t="s">
        <v>25</v>
      </c>
      <c r="H9506" t="s">
        <v>1477</v>
      </c>
      <c r="I9506" t="s">
        <v>120</v>
      </c>
      <c r="J9506" t="s">
        <v>13</v>
      </c>
      <c r="K9506" t="s">
        <v>2772</v>
      </c>
      <c r="L9506" t="s">
        <v>68</v>
      </c>
      <c r="N9506" t="str">
        <f>IF(ISBLANK(Sales[[#This Row],[return]]),"No",Sales[[#This Row],[return]])</f>
        <v>No</v>
      </c>
      <c r="O9506" s="2">
        <v>43604</v>
      </c>
      <c r="P9506" s="8" t="str">
        <f>TEXT(DAY(Sales[[#This Row],[OrderDate]]),"ddd")</f>
        <v>Thu</v>
      </c>
      <c r="Q9506" s="8" t="str">
        <f>TEXT(MONTH(Sales[[#This Row],[ShipDate]])*29,"mmm")</f>
        <v>May</v>
      </c>
      <c r="R9506">
        <v>1568</v>
      </c>
      <c r="S9506" t="s">
        <v>1890</v>
      </c>
      <c r="T9506" t="s">
        <v>66</v>
      </c>
      <c r="U9506">
        <v>61107</v>
      </c>
      <c r="V9506" s="1">
        <v>0.2</v>
      </c>
      <c r="W9506">
        <v>14</v>
      </c>
      <c r="X9506">
        <v>6</v>
      </c>
      <c r="Y9506">
        <v>38</v>
      </c>
      <c r="AD9506"/>
    </row>
    <row r="9507" spans="1:30" x14ac:dyDescent="0.25">
      <c r="A9507" t="s">
        <v>10</v>
      </c>
      <c r="B9507" s="2">
        <v>43699</v>
      </c>
      <c r="C9507" s="35">
        <f>YEAR(Sales[[#This Row],[ShipDate]])</f>
        <v>2019</v>
      </c>
      <c r="D9507" t="s">
        <v>113</v>
      </c>
      <c r="E9507" t="s">
        <v>18</v>
      </c>
      <c r="F9507" t="s">
        <v>43</v>
      </c>
      <c r="G9507" t="s">
        <v>11</v>
      </c>
      <c r="H9507" t="s">
        <v>1211</v>
      </c>
      <c r="I9507" t="s">
        <v>32</v>
      </c>
      <c r="J9507" t="s">
        <v>13</v>
      </c>
      <c r="K9507" t="s">
        <v>1200</v>
      </c>
      <c r="L9507" t="s">
        <v>30</v>
      </c>
      <c r="M9507" t="s">
        <v>82</v>
      </c>
      <c r="N9507" t="str">
        <f>IF(ISBLANK(Sales[[#This Row],[return]]),"No",Sales[[#This Row],[return]])</f>
        <v>Yes</v>
      </c>
      <c r="O9507" s="2">
        <v>43698</v>
      </c>
      <c r="P9507" s="8" t="str">
        <f>TEXT(DAY(Sales[[#This Row],[OrderDate]]),"ddd")</f>
        <v>Sat</v>
      </c>
      <c r="Q9507" s="8" t="str">
        <f>TEXT(MONTH(Sales[[#This Row],[ShipDate]])*29,"mmm")</f>
        <v>Aug</v>
      </c>
      <c r="R9507">
        <v>1541</v>
      </c>
      <c r="S9507" t="s">
        <v>1489</v>
      </c>
      <c r="T9507" t="s">
        <v>28</v>
      </c>
      <c r="U9507">
        <v>94601</v>
      </c>
      <c r="V9507" s="1">
        <v>0</v>
      </c>
      <c r="W9507">
        <v>10</v>
      </c>
      <c r="X9507">
        <v>4</v>
      </c>
      <c r="Y9507">
        <v>130</v>
      </c>
      <c r="AD9507"/>
    </row>
    <row r="9508" spans="1:30" x14ac:dyDescent="0.25">
      <c r="A9508" t="s">
        <v>10</v>
      </c>
      <c r="B9508" s="2">
        <v>43699</v>
      </c>
      <c r="C9508" s="35">
        <f>YEAR(Sales[[#This Row],[ShipDate]])</f>
        <v>2019</v>
      </c>
      <c r="D9508" t="s">
        <v>113</v>
      </c>
      <c r="E9508" t="s">
        <v>18</v>
      </c>
      <c r="F9508" t="s">
        <v>38</v>
      </c>
      <c r="G9508" t="s">
        <v>11</v>
      </c>
      <c r="H9508" t="s">
        <v>1211</v>
      </c>
      <c r="I9508" t="s">
        <v>32</v>
      </c>
      <c r="J9508" t="s">
        <v>13</v>
      </c>
      <c r="K9508" t="s">
        <v>1200</v>
      </c>
      <c r="L9508" t="s">
        <v>30</v>
      </c>
      <c r="M9508" t="s">
        <v>82</v>
      </c>
      <c r="N9508" t="str">
        <f>IF(ISBLANK(Sales[[#This Row],[return]]),"No",Sales[[#This Row],[return]])</f>
        <v>Yes</v>
      </c>
      <c r="O9508" s="2">
        <v>43698</v>
      </c>
      <c r="P9508" s="8" t="str">
        <f>TEXT(DAY(Sales[[#This Row],[OrderDate]]),"ddd")</f>
        <v>Sat</v>
      </c>
      <c r="Q9508" s="8" t="str">
        <f>TEXT(MONTH(Sales[[#This Row],[ShipDate]])*29,"mmm")</f>
        <v>Aug</v>
      </c>
      <c r="R9508">
        <v>428</v>
      </c>
      <c r="S9508" t="s">
        <v>53</v>
      </c>
      <c r="T9508" t="s">
        <v>28</v>
      </c>
      <c r="U9508">
        <v>94601</v>
      </c>
      <c r="V9508" s="1">
        <v>0.2</v>
      </c>
      <c r="W9508">
        <v>28</v>
      </c>
      <c r="X9508">
        <v>3</v>
      </c>
      <c r="Y9508">
        <v>569</v>
      </c>
      <c r="AD9508"/>
    </row>
    <row r="9509" spans="1:30" x14ac:dyDescent="0.25">
      <c r="A9509" t="s">
        <v>10</v>
      </c>
      <c r="B9509" s="2">
        <v>43699</v>
      </c>
      <c r="C9509" s="35">
        <f>YEAR(Sales[[#This Row],[ShipDate]])</f>
        <v>2019</v>
      </c>
      <c r="D9509" t="s">
        <v>113</v>
      </c>
      <c r="E9509" t="s">
        <v>18</v>
      </c>
      <c r="F9509" t="s">
        <v>52</v>
      </c>
      <c r="G9509" t="s">
        <v>25</v>
      </c>
      <c r="H9509" t="s">
        <v>1211</v>
      </c>
      <c r="I9509" t="s">
        <v>32</v>
      </c>
      <c r="J9509" t="s">
        <v>13</v>
      </c>
      <c r="K9509" t="s">
        <v>1200</v>
      </c>
      <c r="L9509" t="s">
        <v>30</v>
      </c>
      <c r="M9509" t="s">
        <v>82</v>
      </c>
      <c r="N9509" t="str">
        <f>IF(ISBLANK(Sales[[#This Row],[return]]),"No",Sales[[#This Row],[return]])</f>
        <v>Yes</v>
      </c>
      <c r="O9509" s="2">
        <v>43698</v>
      </c>
      <c r="P9509" s="8" t="str">
        <f>TEXT(DAY(Sales[[#This Row],[OrderDate]]),"ddd")</f>
        <v>Sat</v>
      </c>
      <c r="Q9509" s="8" t="str">
        <f>TEXT(MONTH(Sales[[#This Row],[ShipDate]])*29,"mmm")</f>
        <v>Aug</v>
      </c>
      <c r="R9509">
        <v>641</v>
      </c>
      <c r="S9509" t="s">
        <v>2165</v>
      </c>
      <c r="T9509" t="s">
        <v>28</v>
      </c>
      <c r="U9509">
        <v>94601</v>
      </c>
      <c r="V9509" s="1">
        <v>0</v>
      </c>
      <c r="W9509">
        <v>55</v>
      </c>
      <c r="X9509">
        <v>3</v>
      </c>
      <c r="Y9509">
        <v>204</v>
      </c>
      <c r="AD9509"/>
    </row>
    <row r="9510" spans="1:30" x14ac:dyDescent="0.25">
      <c r="A9510" t="s">
        <v>10</v>
      </c>
      <c r="B9510" s="2">
        <v>43699</v>
      </c>
      <c r="C9510" s="35">
        <f>YEAR(Sales[[#This Row],[ShipDate]])</f>
        <v>2019</v>
      </c>
      <c r="D9510" t="s">
        <v>113</v>
      </c>
      <c r="E9510" t="s">
        <v>18</v>
      </c>
      <c r="F9510" t="s">
        <v>45</v>
      </c>
      <c r="G9510" t="s">
        <v>25</v>
      </c>
      <c r="H9510" t="s">
        <v>1211</v>
      </c>
      <c r="I9510" t="s">
        <v>32</v>
      </c>
      <c r="J9510" t="s">
        <v>13</v>
      </c>
      <c r="K9510" t="s">
        <v>1200</v>
      </c>
      <c r="L9510" t="s">
        <v>30</v>
      </c>
      <c r="M9510" t="s">
        <v>82</v>
      </c>
      <c r="N9510" t="str">
        <f>IF(ISBLANK(Sales[[#This Row],[return]]),"No",Sales[[#This Row],[return]])</f>
        <v>Yes</v>
      </c>
      <c r="O9510" s="2">
        <v>43698</v>
      </c>
      <c r="P9510" s="8" t="str">
        <f>TEXT(DAY(Sales[[#This Row],[OrderDate]]),"ddd")</f>
        <v>Sat</v>
      </c>
      <c r="Q9510" s="8" t="str">
        <f>TEXT(MONTH(Sales[[#This Row],[ShipDate]])*29,"mmm")</f>
        <v>Aug</v>
      </c>
      <c r="R9510">
        <v>1152</v>
      </c>
      <c r="S9510" t="s">
        <v>1789</v>
      </c>
      <c r="T9510" t="s">
        <v>28</v>
      </c>
      <c r="U9510">
        <v>94601</v>
      </c>
      <c r="V9510" s="1">
        <v>0</v>
      </c>
      <c r="W9510">
        <v>5</v>
      </c>
      <c r="X9510">
        <v>4</v>
      </c>
      <c r="Y9510">
        <v>17</v>
      </c>
      <c r="AD9510"/>
    </row>
    <row r="9511" spans="1:30" x14ac:dyDescent="0.25">
      <c r="A9511" t="s">
        <v>10</v>
      </c>
      <c r="B9511" s="2">
        <v>43699</v>
      </c>
      <c r="C9511" s="35">
        <f>YEAR(Sales[[#This Row],[ShipDate]])</f>
        <v>2019</v>
      </c>
      <c r="D9511" t="s">
        <v>113</v>
      </c>
      <c r="E9511" t="s">
        <v>18</v>
      </c>
      <c r="F9511" t="s">
        <v>33</v>
      </c>
      <c r="G9511" t="s">
        <v>25</v>
      </c>
      <c r="H9511" t="s">
        <v>1211</v>
      </c>
      <c r="I9511" t="s">
        <v>32</v>
      </c>
      <c r="J9511" t="s">
        <v>13</v>
      </c>
      <c r="K9511" t="s">
        <v>1200</v>
      </c>
      <c r="L9511" t="s">
        <v>30</v>
      </c>
      <c r="M9511" t="s">
        <v>82</v>
      </c>
      <c r="N9511" t="str">
        <f>IF(ISBLANK(Sales[[#This Row],[return]]),"No",Sales[[#This Row],[return]])</f>
        <v>Yes</v>
      </c>
      <c r="O9511" s="2">
        <v>43698</v>
      </c>
      <c r="P9511" s="8" t="str">
        <f>TEXT(DAY(Sales[[#This Row],[OrderDate]]),"ddd")</f>
        <v>Sat</v>
      </c>
      <c r="Q9511" s="8" t="str">
        <f>TEXT(MONTH(Sales[[#This Row],[ShipDate]])*29,"mmm")</f>
        <v>Aug</v>
      </c>
      <c r="R9511">
        <v>232</v>
      </c>
      <c r="S9511" t="s">
        <v>3156</v>
      </c>
      <c r="T9511" t="s">
        <v>28</v>
      </c>
      <c r="U9511">
        <v>94601</v>
      </c>
      <c r="V9511" s="1">
        <v>0</v>
      </c>
      <c r="W9511">
        <v>25</v>
      </c>
      <c r="X9511">
        <v>5</v>
      </c>
      <c r="Y9511">
        <v>52</v>
      </c>
      <c r="AD9511"/>
    </row>
    <row r="9512" spans="1:30" x14ac:dyDescent="0.25">
      <c r="A9512" t="s">
        <v>10</v>
      </c>
      <c r="B9512" s="2">
        <v>43699</v>
      </c>
      <c r="C9512" s="35">
        <f>YEAR(Sales[[#This Row],[ShipDate]])</f>
        <v>2019</v>
      </c>
      <c r="D9512" t="s">
        <v>113</v>
      </c>
      <c r="E9512" t="s">
        <v>18</v>
      </c>
      <c r="F9512" t="s">
        <v>50</v>
      </c>
      <c r="G9512" t="s">
        <v>25</v>
      </c>
      <c r="H9512" t="s">
        <v>1211</v>
      </c>
      <c r="I9512" t="s">
        <v>32</v>
      </c>
      <c r="J9512" t="s">
        <v>13</v>
      </c>
      <c r="K9512" t="s">
        <v>1200</v>
      </c>
      <c r="L9512" t="s">
        <v>30</v>
      </c>
      <c r="M9512" t="s">
        <v>82</v>
      </c>
      <c r="N9512" t="str">
        <f>IF(ISBLANK(Sales[[#This Row],[return]]),"No",Sales[[#This Row],[return]])</f>
        <v>Yes</v>
      </c>
      <c r="O9512" s="2">
        <v>43698</v>
      </c>
      <c r="P9512" s="8" t="str">
        <f>TEXT(DAY(Sales[[#This Row],[OrderDate]]),"ddd")</f>
        <v>Sat</v>
      </c>
      <c r="Q9512" s="8" t="str">
        <f>TEXT(MONTH(Sales[[#This Row],[ShipDate]])*29,"mmm")</f>
        <v>Aug</v>
      </c>
      <c r="R9512">
        <v>46</v>
      </c>
      <c r="S9512" t="s">
        <v>3226</v>
      </c>
      <c r="T9512" t="s">
        <v>28</v>
      </c>
      <c r="U9512">
        <v>94601</v>
      </c>
      <c r="V9512" s="1">
        <v>0.2</v>
      </c>
      <c r="W9512">
        <v>42</v>
      </c>
      <c r="X9512">
        <v>9</v>
      </c>
      <c r="Y9512">
        <v>117</v>
      </c>
      <c r="AD9512"/>
    </row>
    <row r="9513" spans="1:30" x14ac:dyDescent="0.25">
      <c r="A9513" t="s">
        <v>10</v>
      </c>
      <c r="B9513" s="2">
        <v>43699</v>
      </c>
      <c r="C9513" s="35">
        <f>YEAR(Sales[[#This Row],[ShipDate]])</f>
        <v>2019</v>
      </c>
      <c r="D9513" t="s">
        <v>113</v>
      </c>
      <c r="E9513" t="s">
        <v>18</v>
      </c>
      <c r="F9513" t="s">
        <v>48</v>
      </c>
      <c r="G9513" t="s">
        <v>46</v>
      </c>
      <c r="H9513" t="s">
        <v>1211</v>
      </c>
      <c r="I9513" t="s">
        <v>32</v>
      </c>
      <c r="J9513" t="s">
        <v>13</v>
      </c>
      <c r="K9513" t="s">
        <v>1200</v>
      </c>
      <c r="L9513" t="s">
        <v>30</v>
      </c>
      <c r="M9513" t="s">
        <v>82</v>
      </c>
      <c r="N9513" t="str">
        <f>IF(ISBLANK(Sales[[#This Row],[return]]),"No",Sales[[#This Row],[return]])</f>
        <v>Yes</v>
      </c>
      <c r="O9513" s="2">
        <v>43698</v>
      </c>
      <c r="P9513" s="8" t="str">
        <f>TEXT(DAY(Sales[[#This Row],[OrderDate]]),"ddd")</f>
        <v>Sat</v>
      </c>
      <c r="Q9513" s="8" t="str">
        <f>TEXT(MONTH(Sales[[#This Row],[ShipDate]])*29,"mmm")</f>
        <v>Aug</v>
      </c>
      <c r="R9513">
        <v>431</v>
      </c>
      <c r="S9513" t="s">
        <v>925</v>
      </c>
      <c r="T9513" t="s">
        <v>28</v>
      </c>
      <c r="U9513">
        <v>94601</v>
      </c>
      <c r="V9513" s="1">
        <v>0.2</v>
      </c>
      <c r="W9513">
        <v>38</v>
      </c>
      <c r="X9513">
        <v>4</v>
      </c>
      <c r="Y9513">
        <v>432</v>
      </c>
      <c r="AD9513"/>
    </row>
    <row r="9514" spans="1:30" x14ac:dyDescent="0.25">
      <c r="A9514" t="s">
        <v>24</v>
      </c>
      <c r="B9514" s="2">
        <v>43626</v>
      </c>
      <c r="C9514" s="35">
        <f>YEAR(Sales[[#This Row],[ShipDate]])</f>
        <v>2019</v>
      </c>
      <c r="D9514" t="s">
        <v>113</v>
      </c>
      <c r="E9514" t="s">
        <v>69</v>
      </c>
      <c r="F9514" t="s">
        <v>21</v>
      </c>
      <c r="G9514" t="s">
        <v>11</v>
      </c>
      <c r="H9514" t="s">
        <v>26</v>
      </c>
      <c r="I9514" t="s">
        <v>32</v>
      </c>
      <c r="J9514" t="s">
        <v>13</v>
      </c>
      <c r="K9514" t="s">
        <v>303</v>
      </c>
      <c r="L9514" t="s">
        <v>30</v>
      </c>
      <c r="N9514" t="str">
        <f>IF(ISBLANK(Sales[[#This Row],[return]]),"No",Sales[[#This Row],[return]])</f>
        <v>No</v>
      </c>
      <c r="O9514" s="2">
        <v>43624</v>
      </c>
      <c r="P9514" s="8" t="str">
        <f>TEXT(DAY(Sales[[#This Row],[OrderDate]]),"ddd")</f>
        <v>Sun</v>
      </c>
      <c r="Q9514" s="8" t="str">
        <f>TEXT(MONTH(Sales[[#This Row],[ShipDate]])*29,"mmm")</f>
        <v>Jun</v>
      </c>
      <c r="R9514">
        <v>1358</v>
      </c>
      <c r="S9514" t="s">
        <v>101</v>
      </c>
      <c r="T9514" t="s">
        <v>28</v>
      </c>
      <c r="U9514">
        <v>90049</v>
      </c>
      <c r="V9514" s="1">
        <v>0.15</v>
      </c>
      <c r="W9514">
        <v>141</v>
      </c>
      <c r="X9514">
        <v>2</v>
      </c>
      <c r="Y9514">
        <v>1498</v>
      </c>
      <c r="AD9514"/>
    </row>
    <row r="9515" spans="1:30" x14ac:dyDescent="0.25">
      <c r="A9515" t="s">
        <v>24</v>
      </c>
      <c r="B9515" s="2">
        <v>43626</v>
      </c>
      <c r="C9515" s="35">
        <f>YEAR(Sales[[#This Row],[ShipDate]])</f>
        <v>2019</v>
      </c>
      <c r="D9515" t="s">
        <v>113</v>
      </c>
      <c r="E9515" t="s">
        <v>69</v>
      </c>
      <c r="F9515" t="s">
        <v>48</v>
      </c>
      <c r="G9515" t="s">
        <v>46</v>
      </c>
      <c r="H9515" t="s">
        <v>26</v>
      </c>
      <c r="I9515" t="s">
        <v>32</v>
      </c>
      <c r="J9515" t="s">
        <v>13</v>
      </c>
      <c r="K9515" t="s">
        <v>303</v>
      </c>
      <c r="L9515" t="s">
        <v>30</v>
      </c>
      <c r="N9515" t="str">
        <f>IF(ISBLANK(Sales[[#This Row],[return]]),"No",Sales[[#This Row],[return]])</f>
        <v>No</v>
      </c>
      <c r="O9515" s="2">
        <v>43624</v>
      </c>
      <c r="P9515" s="8" t="str">
        <f>TEXT(DAY(Sales[[#This Row],[OrderDate]]),"ddd")</f>
        <v>Sun</v>
      </c>
      <c r="Q9515" s="8" t="str">
        <f>TEXT(MONTH(Sales[[#This Row],[ShipDate]])*29,"mmm")</f>
        <v>Jun</v>
      </c>
      <c r="R9515">
        <v>1454</v>
      </c>
      <c r="S9515" t="s">
        <v>2395</v>
      </c>
      <c r="T9515" t="s">
        <v>28</v>
      </c>
      <c r="U9515">
        <v>90049</v>
      </c>
      <c r="V9515" s="1">
        <v>0.2</v>
      </c>
      <c r="W9515">
        <v>-4</v>
      </c>
      <c r="X9515">
        <v>2</v>
      </c>
      <c r="Y9515">
        <v>18</v>
      </c>
      <c r="AD9515"/>
    </row>
    <row r="9516" spans="1:30" x14ac:dyDescent="0.25">
      <c r="A9516" t="s">
        <v>10</v>
      </c>
      <c r="B9516" s="2">
        <v>43781</v>
      </c>
      <c r="C9516" s="35">
        <f>YEAR(Sales[[#This Row],[ShipDate]])</f>
        <v>2019</v>
      </c>
      <c r="D9516" t="s">
        <v>36</v>
      </c>
      <c r="E9516" t="s">
        <v>69</v>
      </c>
      <c r="F9516" t="s">
        <v>50</v>
      </c>
      <c r="G9516" t="s">
        <v>25</v>
      </c>
      <c r="H9516" t="s">
        <v>213</v>
      </c>
      <c r="I9516" t="s">
        <v>216</v>
      </c>
      <c r="J9516" t="s">
        <v>13</v>
      </c>
      <c r="K9516" t="s">
        <v>214</v>
      </c>
      <c r="L9516" t="s">
        <v>30</v>
      </c>
      <c r="N9516" t="str">
        <f>IF(ISBLANK(Sales[[#This Row],[return]]),"No",Sales[[#This Row],[return]])</f>
        <v>No</v>
      </c>
      <c r="O9516" s="2">
        <v>43775</v>
      </c>
      <c r="P9516" s="8" t="str">
        <f>TEXT(DAY(Sales[[#This Row],[OrderDate]]),"ddd")</f>
        <v>Fri</v>
      </c>
      <c r="Q9516" s="8" t="str">
        <f>TEXT(MONTH(Sales[[#This Row],[ShipDate]])*29,"mmm")</f>
        <v>Nov</v>
      </c>
      <c r="R9516">
        <v>674</v>
      </c>
      <c r="S9516" t="s">
        <v>215</v>
      </c>
      <c r="T9516" t="s">
        <v>28</v>
      </c>
      <c r="U9516">
        <v>97206</v>
      </c>
      <c r="V9516" s="1">
        <v>0.7</v>
      </c>
      <c r="W9516">
        <v>-4</v>
      </c>
      <c r="X9516">
        <v>1</v>
      </c>
      <c r="Y9516">
        <v>6</v>
      </c>
      <c r="AD9516"/>
    </row>
    <row r="9517" spans="1:30" x14ac:dyDescent="0.25">
      <c r="A9517" t="s">
        <v>24</v>
      </c>
      <c r="B9517" s="2">
        <v>43725</v>
      </c>
      <c r="C9517" s="35">
        <f>YEAR(Sales[[#This Row],[ShipDate]])</f>
        <v>2019</v>
      </c>
      <c r="D9517" t="s">
        <v>19</v>
      </c>
      <c r="E9517" t="s">
        <v>18</v>
      </c>
      <c r="F9517" t="s">
        <v>59</v>
      </c>
      <c r="G9517" t="s">
        <v>25</v>
      </c>
      <c r="H9517" t="s">
        <v>26</v>
      </c>
      <c r="I9517" t="s">
        <v>32</v>
      </c>
      <c r="J9517" t="s">
        <v>13</v>
      </c>
      <c r="K9517" t="s">
        <v>1308</v>
      </c>
      <c r="L9517" t="s">
        <v>30</v>
      </c>
      <c r="N9517" t="str">
        <f>IF(ISBLANK(Sales[[#This Row],[return]]),"No",Sales[[#This Row],[return]])</f>
        <v>No</v>
      </c>
      <c r="O9517" s="2">
        <v>43720</v>
      </c>
      <c r="P9517" s="8" t="str">
        <f>TEXT(DAY(Sales[[#This Row],[OrderDate]]),"ddd")</f>
        <v>Thu</v>
      </c>
      <c r="Q9517" s="8" t="str">
        <f>TEXT(MONTH(Sales[[#This Row],[ShipDate]])*29,"mmm")</f>
        <v>Sep</v>
      </c>
      <c r="R9517">
        <v>539</v>
      </c>
      <c r="S9517" t="s">
        <v>752</v>
      </c>
      <c r="T9517" t="s">
        <v>28</v>
      </c>
      <c r="U9517">
        <v>90036</v>
      </c>
      <c r="V9517" s="1">
        <v>0</v>
      </c>
      <c r="W9517">
        <v>80</v>
      </c>
      <c r="X9517">
        <v>3</v>
      </c>
      <c r="Y9517">
        <v>166</v>
      </c>
      <c r="AD9517"/>
    </row>
    <row r="9518" spans="1:30" x14ac:dyDescent="0.25">
      <c r="A9518" t="s">
        <v>24</v>
      </c>
      <c r="B9518" s="2">
        <v>43799</v>
      </c>
      <c r="C9518" s="35">
        <f>YEAR(Sales[[#This Row],[ShipDate]])</f>
        <v>2019</v>
      </c>
      <c r="D9518" t="s">
        <v>19</v>
      </c>
      <c r="E9518" t="s">
        <v>31</v>
      </c>
      <c r="F9518" t="s">
        <v>23</v>
      </c>
      <c r="G9518" t="s">
        <v>11</v>
      </c>
      <c r="H9518" t="s">
        <v>684</v>
      </c>
      <c r="I9518" t="s">
        <v>20</v>
      </c>
      <c r="J9518" t="s">
        <v>13</v>
      </c>
      <c r="K9518" t="s">
        <v>167</v>
      </c>
      <c r="L9518" t="s">
        <v>17</v>
      </c>
      <c r="N9518" t="str">
        <f>IF(ISBLANK(Sales[[#This Row],[return]]),"No",Sales[[#This Row],[return]])</f>
        <v>No</v>
      </c>
      <c r="O9518" s="2">
        <v>43794</v>
      </c>
      <c r="P9518" s="8" t="str">
        <f>TEXT(DAY(Sales[[#This Row],[OrderDate]]),"ddd")</f>
        <v>Wed</v>
      </c>
      <c r="Q9518" s="8" t="str">
        <f>TEXT(MONTH(Sales[[#This Row],[ShipDate]])*29,"mmm")</f>
        <v>Nov</v>
      </c>
      <c r="R9518">
        <v>1211</v>
      </c>
      <c r="S9518" t="s">
        <v>1103</v>
      </c>
      <c r="T9518" t="s">
        <v>15</v>
      </c>
      <c r="U9518">
        <v>40214</v>
      </c>
      <c r="V9518" s="1">
        <v>0</v>
      </c>
      <c r="W9518">
        <v>168</v>
      </c>
      <c r="X9518">
        <v>2</v>
      </c>
      <c r="Y9518">
        <v>702</v>
      </c>
      <c r="AD9518"/>
    </row>
    <row r="9519" spans="1:30" x14ac:dyDescent="0.25">
      <c r="A9519" t="s">
        <v>24</v>
      </c>
      <c r="B9519" s="2">
        <v>43812</v>
      </c>
      <c r="C9519" s="35">
        <f>YEAR(Sales[[#This Row],[ShipDate]])</f>
        <v>2019</v>
      </c>
      <c r="D9519" t="s">
        <v>113</v>
      </c>
      <c r="E9519" t="s">
        <v>18</v>
      </c>
      <c r="F9519" t="s">
        <v>43</v>
      </c>
      <c r="G9519" t="s">
        <v>11</v>
      </c>
      <c r="H9519" t="s">
        <v>88</v>
      </c>
      <c r="I9519" t="s">
        <v>93</v>
      </c>
      <c r="J9519" t="s">
        <v>13</v>
      </c>
      <c r="K9519" t="s">
        <v>1130</v>
      </c>
      <c r="L9519" t="s">
        <v>92</v>
      </c>
      <c r="N9519" t="str">
        <f>IF(ISBLANK(Sales[[#This Row],[return]]),"No",Sales[[#This Row],[return]])</f>
        <v>No</v>
      </c>
      <c r="O9519" s="2">
        <v>43809</v>
      </c>
      <c r="P9519" s="8" t="str">
        <f>TEXT(DAY(Sales[[#This Row],[OrderDate]]),"ddd")</f>
        <v>Tue</v>
      </c>
      <c r="Q9519" s="8" t="str">
        <f>TEXT(MONTH(Sales[[#This Row],[ShipDate]])*29,"mmm")</f>
        <v>Dec</v>
      </c>
      <c r="R9519">
        <v>470</v>
      </c>
      <c r="S9519" t="s">
        <v>3167</v>
      </c>
      <c r="T9519" t="s">
        <v>90</v>
      </c>
      <c r="U9519">
        <v>19143</v>
      </c>
      <c r="V9519" s="1">
        <v>0.2</v>
      </c>
      <c r="W9519">
        <v>15</v>
      </c>
      <c r="X9519">
        <v>5</v>
      </c>
      <c r="Y9519">
        <v>88</v>
      </c>
      <c r="AD9519"/>
    </row>
    <row r="9520" spans="1:30" x14ac:dyDescent="0.25">
      <c r="A9520" t="s">
        <v>24</v>
      </c>
      <c r="B9520" s="2">
        <v>43812</v>
      </c>
      <c r="C9520" s="35">
        <f>YEAR(Sales[[#This Row],[ShipDate]])</f>
        <v>2019</v>
      </c>
      <c r="D9520" t="s">
        <v>113</v>
      </c>
      <c r="E9520" t="s">
        <v>18</v>
      </c>
      <c r="F9520" t="s">
        <v>50</v>
      </c>
      <c r="G9520" t="s">
        <v>25</v>
      </c>
      <c r="H9520" t="s">
        <v>88</v>
      </c>
      <c r="I9520" t="s">
        <v>93</v>
      </c>
      <c r="J9520" t="s">
        <v>13</v>
      </c>
      <c r="K9520" t="s">
        <v>1130</v>
      </c>
      <c r="L9520" t="s">
        <v>92</v>
      </c>
      <c r="N9520" t="str">
        <f>IF(ISBLANK(Sales[[#This Row],[return]]),"No",Sales[[#This Row],[return]])</f>
        <v>No</v>
      </c>
      <c r="O9520" s="2">
        <v>43809</v>
      </c>
      <c r="P9520" s="8" t="str">
        <f>TEXT(DAY(Sales[[#This Row],[OrderDate]]),"ddd")</f>
        <v>Tue</v>
      </c>
      <c r="Q9520" s="8" t="str">
        <f>TEXT(MONTH(Sales[[#This Row],[ShipDate]])*29,"mmm")</f>
        <v>Dec</v>
      </c>
      <c r="R9520">
        <v>795</v>
      </c>
      <c r="S9520" t="s">
        <v>1749</v>
      </c>
      <c r="T9520" t="s">
        <v>90</v>
      </c>
      <c r="U9520">
        <v>19143</v>
      </c>
      <c r="V9520" s="1">
        <v>0.7</v>
      </c>
      <c r="W9520">
        <v>-3</v>
      </c>
      <c r="X9520">
        <v>1</v>
      </c>
      <c r="Y9520">
        <v>3</v>
      </c>
      <c r="AD9520"/>
    </row>
    <row r="9521" spans="1:30" x14ac:dyDescent="0.25">
      <c r="A9521" t="s">
        <v>40</v>
      </c>
      <c r="B9521" s="2">
        <v>43801</v>
      </c>
      <c r="C9521" s="35">
        <f>YEAR(Sales[[#This Row],[ShipDate]])</f>
        <v>2019</v>
      </c>
      <c r="D9521" t="s">
        <v>36</v>
      </c>
      <c r="E9521" t="s">
        <v>69</v>
      </c>
      <c r="F9521" t="s">
        <v>43</v>
      </c>
      <c r="G9521" t="s">
        <v>11</v>
      </c>
      <c r="H9521" t="s">
        <v>88</v>
      </c>
      <c r="I9521" t="s">
        <v>93</v>
      </c>
      <c r="J9521" t="s">
        <v>13</v>
      </c>
      <c r="K9521" t="s">
        <v>702</v>
      </c>
      <c r="L9521" t="s">
        <v>92</v>
      </c>
      <c r="N9521" t="str">
        <f>IF(ISBLANK(Sales[[#This Row],[return]]),"No",Sales[[#This Row],[return]])</f>
        <v>No</v>
      </c>
      <c r="O9521" s="2">
        <v>43797</v>
      </c>
      <c r="P9521" s="8" t="str">
        <f>TEXT(DAY(Sales[[#This Row],[OrderDate]]),"ddd")</f>
        <v>Sat</v>
      </c>
      <c r="Q9521" s="8" t="str">
        <f>TEXT(MONTH(Sales[[#This Row],[ShipDate]])*29,"mmm")</f>
        <v>Dec</v>
      </c>
      <c r="R9521">
        <v>1043</v>
      </c>
      <c r="S9521" t="s">
        <v>446</v>
      </c>
      <c r="T9521" t="s">
        <v>90</v>
      </c>
      <c r="U9521">
        <v>19120</v>
      </c>
      <c r="V9521" s="1">
        <v>0.2</v>
      </c>
      <c r="W9521">
        <v>76</v>
      </c>
      <c r="X9521">
        <v>6</v>
      </c>
      <c r="Y9521">
        <v>1007</v>
      </c>
      <c r="AD9521"/>
    </row>
    <row r="9522" spans="1:30" x14ac:dyDescent="0.25">
      <c r="A9522" t="s">
        <v>40</v>
      </c>
      <c r="B9522" s="2">
        <v>43801</v>
      </c>
      <c r="C9522" s="35">
        <f>YEAR(Sales[[#This Row],[ShipDate]])</f>
        <v>2019</v>
      </c>
      <c r="D9522" t="s">
        <v>36</v>
      </c>
      <c r="E9522" t="s">
        <v>69</v>
      </c>
      <c r="F9522" t="s">
        <v>43</v>
      </c>
      <c r="G9522" t="s">
        <v>11</v>
      </c>
      <c r="H9522" t="s">
        <v>88</v>
      </c>
      <c r="I9522" t="s">
        <v>93</v>
      </c>
      <c r="J9522" t="s">
        <v>13</v>
      </c>
      <c r="K9522" t="s">
        <v>702</v>
      </c>
      <c r="L9522" t="s">
        <v>92</v>
      </c>
      <c r="N9522" t="str">
        <f>IF(ISBLANK(Sales[[#This Row],[return]]),"No",Sales[[#This Row],[return]])</f>
        <v>No</v>
      </c>
      <c r="O9522" s="2">
        <v>43797</v>
      </c>
      <c r="P9522" s="8" t="str">
        <f>TEXT(DAY(Sales[[#This Row],[OrderDate]]),"ddd")</f>
        <v>Sat</v>
      </c>
      <c r="Q9522" s="8" t="str">
        <f>TEXT(MONTH(Sales[[#This Row],[ShipDate]])*29,"mmm")</f>
        <v>Dec</v>
      </c>
      <c r="R9522">
        <v>509</v>
      </c>
      <c r="S9522" t="s">
        <v>1165</v>
      </c>
      <c r="T9522" t="s">
        <v>90</v>
      </c>
      <c r="U9522">
        <v>19120</v>
      </c>
      <c r="V9522" s="1">
        <v>0.2</v>
      </c>
      <c r="W9522">
        <v>-13</v>
      </c>
      <c r="X9522">
        <v>7</v>
      </c>
      <c r="Y9522">
        <v>516</v>
      </c>
      <c r="AD9522"/>
    </row>
    <row r="9523" spans="1:30" x14ac:dyDescent="0.25">
      <c r="A9523" t="s">
        <v>40</v>
      </c>
      <c r="B9523" s="2">
        <v>43801</v>
      </c>
      <c r="C9523" s="35">
        <f>YEAR(Sales[[#This Row],[ShipDate]])</f>
        <v>2019</v>
      </c>
      <c r="D9523" t="s">
        <v>36</v>
      </c>
      <c r="E9523" t="s">
        <v>69</v>
      </c>
      <c r="F9523" t="s">
        <v>38</v>
      </c>
      <c r="G9523" t="s">
        <v>11</v>
      </c>
      <c r="H9523" t="s">
        <v>88</v>
      </c>
      <c r="I9523" t="s">
        <v>93</v>
      </c>
      <c r="J9523" t="s">
        <v>13</v>
      </c>
      <c r="K9523" t="s">
        <v>702</v>
      </c>
      <c r="L9523" t="s">
        <v>92</v>
      </c>
      <c r="N9523" t="str">
        <f>IF(ISBLANK(Sales[[#This Row],[return]]),"No",Sales[[#This Row],[return]])</f>
        <v>No</v>
      </c>
      <c r="O9523" s="2">
        <v>43797</v>
      </c>
      <c r="P9523" s="8" t="str">
        <f>TEXT(DAY(Sales[[#This Row],[OrderDate]]),"ddd")</f>
        <v>Sat</v>
      </c>
      <c r="Q9523" s="8" t="str">
        <f>TEXT(MONTH(Sales[[#This Row],[ShipDate]])*29,"mmm")</f>
        <v>Dec</v>
      </c>
      <c r="R9523">
        <v>1356</v>
      </c>
      <c r="S9523" t="s">
        <v>2717</v>
      </c>
      <c r="T9523" t="s">
        <v>90</v>
      </c>
      <c r="U9523">
        <v>19120</v>
      </c>
      <c r="V9523" s="1">
        <v>0.4</v>
      </c>
      <c r="W9523">
        <v>-620</v>
      </c>
      <c r="X9523">
        <v>12</v>
      </c>
      <c r="Y9523">
        <v>2065</v>
      </c>
      <c r="AD9523"/>
    </row>
    <row r="9524" spans="1:30" x14ac:dyDescent="0.25">
      <c r="A9524" t="s">
        <v>40</v>
      </c>
      <c r="B9524" s="2">
        <v>43801</v>
      </c>
      <c r="C9524" s="35">
        <f>YEAR(Sales[[#This Row],[ShipDate]])</f>
        <v>2019</v>
      </c>
      <c r="D9524" t="s">
        <v>36</v>
      </c>
      <c r="E9524" t="s">
        <v>69</v>
      </c>
      <c r="F9524" t="s">
        <v>59</v>
      </c>
      <c r="G9524" t="s">
        <v>25</v>
      </c>
      <c r="H9524" t="s">
        <v>88</v>
      </c>
      <c r="I9524" t="s">
        <v>93</v>
      </c>
      <c r="J9524" t="s">
        <v>13</v>
      </c>
      <c r="K9524" t="s">
        <v>702</v>
      </c>
      <c r="L9524" t="s">
        <v>92</v>
      </c>
      <c r="N9524" t="str">
        <f>IF(ISBLANK(Sales[[#This Row],[return]]),"No",Sales[[#This Row],[return]])</f>
        <v>No</v>
      </c>
      <c r="O9524" s="2">
        <v>43797</v>
      </c>
      <c r="P9524" s="8" t="str">
        <f>TEXT(DAY(Sales[[#This Row],[OrderDate]]),"ddd")</f>
        <v>Sat</v>
      </c>
      <c r="Q9524" s="8" t="str">
        <f>TEXT(MONTH(Sales[[#This Row],[ShipDate]])*29,"mmm")</f>
        <v>Dec</v>
      </c>
      <c r="R9524">
        <v>1814</v>
      </c>
      <c r="S9524" t="s">
        <v>1727</v>
      </c>
      <c r="T9524" t="s">
        <v>90</v>
      </c>
      <c r="U9524">
        <v>19120</v>
      </c>
      <c r="V9524" s="1">
        <v>0.2</v>
      </c>
      <c r="W9524">
        <v>5</v>
      </c>
      <c r="X9524">
        <v>3</v>
      </c>
      <c r="Y9524">
        <v>16</v>
      </c>
      <c r="AD9524"/>
    </row>
    <row r="9525" spans="1:30" x14ac:dyDescent="0.25">
      <c r="A9525" t="s">
        <v>40</v>
      </c>
      <c r="B9525" s="2">
        <v>43801</v>
      </c>
      <c r="C9525" s="35">
        <f>YEAR(Sales[[#This Row],[ShipDate]])</f>
        <v>2019</v>
      </c>
      <c r="D9525" t="s">
        <v>36</v>
      </c>
      <c r="E9525" t="s">
        <v>69</v>
      </c>
      <c r="F9525" t="s">
        <v>59</v>
      </c>
      <c r="G9525" t="s">
        <v>25</v>
      </c>
      <c r="H9525" t="s">
        <v>88</v>
      </c>
      <c r="I9525" t="s">
        <v>93</v>
      </c>
      <c r="J9525" t="s">
        <v>13</v>
      </c>
      <c r="K9525" t="s">
        <v>702</v>
      </c>
      <c r="L9525" t="s">
        <v>92</v>
      </c>
      <c r="N9525" t="str">
        <f>IF(ISBLANK(Sales[[#This Row],[return]]),"No",Sales[[#This Row],[return]])</f>
        <v>No</v>
      </c>
      <c r="O9525" s="2">
        <v>43797</v>
      </c>
      <c r="P9525" s="8" t="str">
        <f>TEXT(DAY(Sales[[#This Row],[OrderDate]]),"ddd")</f>
        <v>Sat</v>
      </c>
      <c r="Q9525" s="8" t="str">
        <f>TEXT(MONTH(Sales[[#This Row],[ShipDate]])*29,"mmm")</f>
        <v>Dec</v>
      </c>
      <c r="R9525">
        <v>1839</v>
      </c>
      <c r="S9525" t="s">
        <v>443</v>
      </c>
      <c r="T9525" t="s">
        <v>90</v>
      </c>
      <c r="U9525">
        <v>19120</v>
      </c>
      <c r="V9525" s="1">
        <v>0.2</v>
      </c>
      <c r="W9525">
        <v>8</v>
      </c>
      <c r="X9525">
        <v>6</v>
      </c>
      <c r="Y9525">
        <v>25</v>
      </c>
      <c r="AD9525"/>
    </row>
    <row r="9526" spans="1:30" x14ac:dyDescent="0.25">
      <c r="A9526" t="s">
        <v>40</v>
      </c>
      <c r="B9526" s="2">
        <v>43605</v>
      </c>
      <c r="C9526" s="35">
        <f>YEAR(Sales[[#This Row],[ShipDate]])</f>
        <v>2019</v>
      </c>
      <c r="D9526" t="s">
        <v>36</v>
      </c>
      <c r="E9526" t="s">
        <v>18</v>
      </c>
      <c r="F9526" t="s">
        <v>43</v>
      </c>
      <c r="G9526" t="s">
        <v>11</v>
      </c>
      <c r="H9526" t="s">
        <v>60</v>
      </c>
      <c r="I9526" t="s">
        <v>63</v>
      </c>
      <c r="J9526" t="s">
        <v>13</v>
      </c>
      <c r="K9526" t="s">
        <v>1235</v>
      </c>
      <c r="L9526" t="s">
        <v>30</v>
      </c>
      <c r="N9526" t="str">
        <f>IF(ISBLANK(Sales[[#This Row],[return]]),"No",Sales[[#This Row],[return]])</f>
        <v>No</v>
      </c>
      <c r="O9526" s="2">
        <v>43600</v>
      </c>
      <c r="P9526" s="8" t="str">
        <f>TEXT(DAY(Sales[[#This Row],[OrderDate]]),"ddd")</f>
        <v>Sun</v>
      </c>
      <c r="Q9526" s="8" t="str">
        <f>TEXT(MONTH(Sales[[#This Row],[ShipDate]])*29,"mmm")</f>
        <v>May</v>
      </c>
      <c r="R9526">
        <v>16</v>
      </c>
      <c r="S9526" t="s">
        <v>1283</v>
      </c>
      <c r="T9526" t="s">
        <v>28</v>
      </c>
      <c r="U9526">
        <v>98103</v>
      </c>
      <c r="V9526" s="1">
        <v>0</v>
      </c>
      <c r="W9526">
        <v>17</v>
      </c>
      <c r="X9526">
        <v>2</v>
      </c>
      <c r="Y9526">
        <v>40</v>
      </c>
      <c r="AD9526"/>
    </row>
    <row r="9527" spans="1:30" x14ac:dyDescent="0.25">
      <c r="A9527" t="s">
        <v>40</v>
      </c>
      <c r="B9527" s="2">
        <v>43605</v>
      </c>
      <c r="C9527" s="35">
        <f>YEAR(Sales[[#This Row],[ShipDate]])</f>
        <v>2019</v>
      </c>
      <c r="D9527" t="s">
        <v>36</v>
      </c>
      <c r="E9527" t="s">
        <v>18</v>
      </c>
      <c r="F9527" t="s">
        <v>23</v>
      </c>
      <c r="G9527" t="s">
        <v>11</v>
      </c>
      <c r="H9527" t="s">
        <v>60</v>
      </c>
      <c r="I9527" t="s">
        <v>63</v>
      </c>
      <c r="J9527" t="s">
        <v>13</v>
      </c>
      <c r="K9527" t="s">
        <v>1235</v>
      </c>
      <c r="L9527" t="s">
        <v>30</v>
      </c>
      <c r="N9527" t="str">
        <f>IF(ISBLANK(Sales[[#This Row],[return]]),"No",Sales[[#This Row],[return]])</f>
        <v>No</v>
      </c>
      <c r="O9527" s="2">
        <v>43600</v>
      </c>
      <c r="P9527" s="8" t="str">
        <f>TEXT(DAY(Sales[[#This Row],[OrderDate]]),"ddd")</f>
        <v>Sun</v>
      </c>
      <c r="Q9527" s="8" t="str">
        <f>TEXT(MONTH(Sales[[#This Row],[ShipDate]])*29,"mmm")</f>
        <v>May</v>
      </c>
      <c r="R9527">
        <v>1372</v>
      </c>
      <c r="S9527" t="s">
        <v>342</v>
      </c>
      <c r="T9527" t="s">
        <v>28</v>
      </c>
      <c r="U9527">
        <v>98103</v>
      </c>
      <c r="V9527" s="1">
        <v>0.2</v>
      </c>
      <c r="W9527">
        <v>25</v>
      </c>
      <c r="X9527">
        <v>1</v>
      </c>
      <c r="Y9527">
        <v>221</v>
      </c>
      <c r="AD9527"/>
    </row>
    <row r="9528" spans="1:30" x14ac:dyDescent="0.25">
      <c r="A9528" t="s">
        <v>40</v>
      </c>
      <c r="B9528" s="2">
        <v>43605</v>
      </c>
      <c r="C9528" s="35">
        <f>YEAR(Sales[[#This Row],[ShipDate]])</f>
        <v>2019</v>
      </c>
      <c r="D9528" t="s">
        <v>36</v>
      </c>
      <c r="E9528" t="s">
        <v>18</v>
      </c>
      <c r="F9528" t="s">
        <v>23</v>
      </c>
      <c r="G9528" t="s">
        <v>11</v>
      </c>
      <c r="H9528" t="s">
        <v>60</v>
      </c>
      <c r="I9528" t="s">
        <v>63</v>
      </c>
      <c r="J9528" t="s">
        <v>13</v>
      </c>
      <c r="K9528" t="s">
        <v>1235</v>
      </c>
      <c r="L9528" t="s">
        <v>30</v>
      </c>
      <c r="N9528" t="str">
        <f>IF(ISBLANK(Sales[[#This Row],[return]]),"No",Sales[[#This Row],[return]])</f>
        <v>No</v>
      </c>
      <c r="O9528" s="2">
        <v>43600</v>
      </c>
      <c r="P9528" s="8" t="str">
        <f>TEXT(DAY(Sales[[#This Row],[OrderDate]]),"ddd")</f>
        <v>Sun</v>
      </c>
      <c r="Q9528" s="8" t="str">
        <f>TEXT(MONTH(Sales[[#This Row],[ShipDate]])*29,"mmm")</f>
        <v>May</v>
      </c>
      <c r="R9528">
        <v>1385</v>
      </c>
      <c r="S9528" t="s">
        <v>1455</v>
      </c>
      <c r="T9528" t="s">
        <v>28</v>
      </c>
      <c r="U9528">
        <v>98103</v>
      </c>
      <c r="V9528" s="1">
        <v>0.2</v>
      </c>
      <c r="W9528">
        <v>4</v>
      </c>
      <c r="X9528">
        <v>2</v>
      </c>
      <c r="Y9528">
        <v>43</v>
      </c>
      <c r="AD9528"/>
    </row>
    <row r="9529" spans="1:30" x14ac:dyDescent="0.25">
      <c r="A9529" t="s">
        <v>40</v>
      </c>
      <c r="B9529" s="2">
        <v>43769</v>
      </c>
      <c r="C9529" s="35">
        <f>YEAR(Sales[[#This Row],[ShipDate]])</f>
        <v>2019</v>
      </c>
      <c r="D9529" t="s">
        <v>36</v>
      </c>
      <c r="E9529" t="s">
        <v>18</v>
      </c>
      <c r="F9529" t="s">
        <v>33</v>
      </c>
      <c r="G9529" t="s">
        <v>25</v>
      </c>
      <c r="H9529" t="s">
        <v>88</v>
      </c>
      <c r="I9529" t="s">
        <v>93</v>
      </c>
      <c r="J9529" t="s">
        <v>13</v>
      </c>
      <c r="K9529" t="s">
        <v>1588</v>
      </c>
      <c r="L9529" t="s">
        <v>92</v>
      </c>
      <c r="N9529" t="str">
        <f>IF(ISBLANK(Sales[[#This Row],[return]]),"No",Sales[[#This Row],[return]])</f>
        <v>No</v>
      </c>
      <c r="O9529" s="2">
        <v>43764</v>
      </c>
      <c r="P9529" s="8" t="str">
        <f>TEXT(DAY(Sales[[#This Row],[OrderDate]]),"ddd")</f>
        <v>Thu</v>
      </c>
      <c r="Q9529" s="8" t="str">
        <f>TEXT(MONTH(Sales[[#This Row],[ShipDate]])*29,"mmm")</f>
        <v>Oct</v>
      </c>
      <c r="R9529">
        <v>228</v>
      </c>
      <c r="S9529" t="s">
        <v>2171</v>
      </c>
      <c r="T9529" t="s">
        <v>90</v>
      </c>
      <c r="U9529">
        <v>19134</v>
      </c>
      <c r="V9529" s="1">
        <v>0.2</v>
      </c>
      <c r="W9529">
        <v>5</v>
      </c>
      <c r="X9529">
        <v>5</v>
      </c>
      <c r="Y9529">
        <v>15</v>
      </c>
      <c r="AD9529"/>
    </row>
    <row r="9530" spans="1:30" x14ac:dyDescent="0.25">
      <c r="A9530" t="s">
        <v>40</v>
      </c>
      <c r="B9530" s="2">
        <v>43769</v>
      </c>
      <c r="C9530" s="35">
        <f>YEAR(Sales[[#This Row],[ShipDate]])</f>
        <v>2019</v>
      </c>
      <c r="D9530" t="s">
        <v>36</v>
      </c>
      <c r="E9530" t="s">
        <v>18</v>
      </c>
      <c r="F9530" t="s">
        <v>50</v>
      </c>
      <c r="G9530" t="s">
        <v>25</v>
      </c>
      <c r="H9530" t="s">
        <v>88</v>
      </c>
      <c r="I9530" t="s">
        <v>93</v>
      </c>
      <c r="J9530" t="s">
        <v>13</v>
      </c>
      <c r="K9530" t="s">
        <v>1588</v>
      </c>
      <c r="L9530" t="s">
        <v>92</v>
      </c>
      <c r="N9530" t="str">
        <f>IF(ISBLANK(Sales[[#This Row],[return]]),"No",Sales[[#This Row],[return]])</f>
        <v>No</v>
      </c>
      <c r="O9530" s="2">
        <v>43764</v>
      </c>
      <c r="P9530" s="8" t="str">
        <f>TEXT(DAY(Sales[[#This Row],[OrderDate]]),"ddd")</f>
        <v>Thu</v>
      </c>
      <c r="Q9530" s="8" t="str">
        <f>TEXT(MONTH(Sales[[#This Row],[ShipDate]])*29,"mmm")</f>
        <v>Oct</v>
      </c>
      <c r="R9530">
        <v>717</v>
      </c>
      <c r="S9530" t="s">
        <v>2224</v>
      </c>
      <c r="T9530" t="s">
        <v>90</v>
      </c>
      <c r="U9530">
        <v>19134</v>
      </c>
      <c r="V9530" s="1">
        <v>0.7</v>
      </c>
      <c r="W9530">
        <v>-28</v>
      </c>
      <c r="X9530">
        <v>3</v>
      </c>
      <c r="Y9530">
        <v>33</v>
      </c>
      <c r="AD9530"/>
    </row>
    <row r="9531" spans="1:30" x14ac:dyDescent="0.25">
      <c r="A9531" t="s">
        <v>40</v>
      </c>
      <c r="B9531" s="2">
        <v>43769</v>
      </c>
      <c r="C9531" s="35">
        <f>YEAR(Sales[[#This Row],[ShipDate]])</f>
        <v>2019</v>
      </c>
      <c r="D9531" t="s">
        <v>36</v>
      </c>
      <c r="E9531" t="s">
        <v>18</v>
      </c>
      <c r="F9531" t="s">
        <v>48</v>
      </c>
      <c r="G9531" t="s">
        <v>46</v>
      </c>
      <c r="H9531" t="s">
        <v>88</v>
      </c>
      <c r="I9531" t="s">
        <v>93</v>
      </c>
      <c r="J9531" t="s">
        <v>13</v>
      </c>
      <c r="K9531" t="s">
        <v>1588</v>
      </c>
      <c r="L9531" t="s">
        <v>92</v>
      </c>
      <c r="N9531" t="str">
        <f>IF(ISBLANK(Sales[[#This Row],[return]]),"No",Sales[[#This Row],[return]])</f>
        <v>No</v>
      </c>
      <c r="O9531" s="2">
        <v>43764</v>
      </c>
      <c r="P9531" s="8" t="str">
        <f>TEXT(DAY(Sales[[#This Row],[OrderDate]]),"ddd")</f>
        <v>Thu</v>
      </c>
      <c r="Q9531" s="8" t="str">
        <f>TEXT(MONTH(Sales[[#This Row],[ShipDate]])*29,"mmm")</f>
        <v>Oct</v>
      </c>
      <c r="R9531">
        <v>1104</v>
      </c>
      <c r="S9531" t="s">
        <v>2390</v>
      </c>
      <c r="T9531" t="s">
        <v>90</v>
      </c>
      <c r="U9531">
        <v>19134</v>
      </c>
      <c r="V9531" s="1">
        <v>0.4</v>
      </c>
      <c r="W9531">
        <v>20</v>
      </c>
      <c r="X9531">
        <v>5</v>
      </c>
      <c r="Y9531">
        <v>119</v>
      </c>
      <c r="AD9531"/>
    </row>
    <row r="9532" spans="1:30" x14ac:dyDescent="0.25">
      <c r="A9532" t="s">
        <v>40</v>
      </c>
      <c r="B9532" s="2">
        <v>43774</v>
      </c>
      <c r="C9532" s="35">
        <f>YEAR(Sales[[#This Row],[ShipDate]])</f>
        <v>2019</v>
      </c>
      <c r="D9532" t="s">
        <v>19</v>
      </c>
      <c r="E9532" t="s">
        <v>18</v>
      </c>
      <c r="F9532" t="s">
        <v>99</v>
      </c>
      <c r="G9532" t="s">
        <v>46</v>
      </c>
      <c r="H9532" t="s">
        <v>60</v>
      </c>
      <c r="I9532" t="s">
        <v>63</v>
      </c>
      <c r="J9532" t="s">
        <v>13</v>
      </c>
      <c r="K9532" t="s">
        <v>1350</v>
      </c>
      <c r="L9532" t="s">
        <v>30</v>
      </c>
      <c r="N9532" t="str">
        <f>IF(ISBLANK(Sales[[#This Row],[return]]),"No",Sales[[#This Row],[return]])</f>
        <v>No</v>
      </c>
      <c r="O9532" s="2">
        <v>43772</v>
      </c>
      <c r="P9532" s="8" t="str">
        <f>TEXT(DAY(Sales[[#This Row],[OrderDate]]),"ddd")</f>
        <v>Tue</v>
      </c>
      <c r="Q9532" s="8" t="str">
        <f>TEXT(MONTH(Sales[[#This Row],[ShipDate]])*29,"mmm")</f>
        <v>Nov</v>
      </c>
      <c r="R9532">
        <v>883</v>
      </c>
      <c r="S9532" t="s">
        <v>367</v>
      </c>
      <c r="T9532" t="s">
        <v>28</v>
      </c>
      <c r="U9532">
        <v>98105</v>
      </c>
      <c r="V9532" s="1">
        <v>0</v>
      </c>
      <c r="W9532">
        <v>11</v>
      </c>
      <c r="X9532">
        <v>3</v>
      </c>
      <c r="Y9532">
        <v>44</v>
      </c>
      <c r="AD9532"/>
    </row>
    <row r="9533" spans="1:30" x14ac:dyDescent="0.25">
      <c r="A9533" t="s">
        <v>40</v>
      </c>
      <c r="B9533" s="2">
        <v>43794</v>
      </c>
      <c r="C9533" s="35">
        <f>YEAR(Sales[[#This Row],[ShipDate]])</f>
        <v>2019</v>
      </c>
      <c r="D9533" t="s">
        <v>36</v>
      </c>
      <c r="E9533" t="s">
        <v>18</v>
      </c>
      <c r="F9533" t="s">
        <v>23</v>
      </c>
      <c r="G9533" t="s">
        <v>11</v>
      </c>
      <c r="H9533" t="s">
        <v>1615</v>
      </c>
      <c r="I9533" t="s">
        <v>32</v>
      </c>
      <c r="J9533" t="s">
        <v>13</v>
      </c>
      <c r="K9533" t="s">
        <v>1526</v>
      </c>
      <c r="L9533" t="s">
        <v>30</v>
      </c>
      <c r="N9533" t="str">
        <f>IF(ISBLANK(Sales[[#This Row],[return]]),"No",Sales[[#This Row],[return]])</f>
        <v>No</v>
      </c>
      <c r="O9533" s="2">
        <v>43789</v>
      </c>
      <c r="P9533" s="8" t="str">
        <f>TEXT(DAY(Sales[[#This Row],[OrderDate]]),"ddd")</f>
        <v>Fri</v>
      </c>
      <c r="Q9533" s="8" t="str">
        <f>TEXT(MONTH(Sales[[#This Row],[ShipDate]])*29,"mmm")</f>
        <v>Nov</v>
      </c>
      <c r="R9533">
        <v>1180</v>
      </c>
      <c r="S9533" t="s">
        <v>672</v>
      </c>
      <c r="T9533" t="s">
        <v>28</v>
      </c>
      <c r="U9533">
        <v>91761</v>
      </c>
      <c r="V9533" s="1">
        <v>0.2</v>
      </c>
      <c r="W9533">
        <v>-46</v>
      </c>
      <c r="X9533">
        <v>5</v>
      </c>
      <c r="Y9533">
        <v>284</v>
      </c>
      <c r="AD9533"/>
    </row>
    <row r="9534" spans="1:30" x14ac:dyDescent="0.25">
      <c r="A9534" t="s">
        <v>10</v>
      </c>
      <c r="B9534" s="2">
        <v>43652</v>
      </c>
      <c r="C9534" s="35">
        <f>YEAR(Sales[[#This Row],[ShipDate]])</f>
        <v>2019</v>
      </c>
      <c r="D9534" t="s">
        <v>19</v>
      </c>
      <c r="E9534" t="s">
        <v>69</v>
      </c>
      <c r="F9534" t="s">
        <v>38</v>
      </c>
      <c r="G9534" t="s">
        <v>11</v>
      </c>
      <c r="H9534" t="s">
        <v>1176</v>
      </c>
      <c r="I9534" t="s">
        <v>252</v>
      </c>
      <c r="J9534" t="s">
        <v>13</v>
      </c>
      <c r="K9534" t="s">
        <v>2899</v>
      </c>
      <c r="L9534" t="s">
        <v>92</v>
      </c>
      <c r="N9534" t="str">
        <f>IF(ISBLANK(Sales[[#This Row],[return]]),"No",Sales[[#This Row],[return]])</f>
        <v>No</v>
      </c>
      <c r="O9534" s="2">
        <v>43649</v>
      </c>
      <c r="P9534" s="8" t="str">
        <f>TEXT(DAY(Sales[[#This Row],[OrderDate]]),"ddd")</f>
        <v>Tue</v>
      </c>
      <c r="Q9534" s="8" t="str">
        <f>TEXT(MONTH(Sales[[#This Row],[ShipDate]])*29,"mmm")</f>
        <v>Jul</v>
      </c>
      <c r="R9534">
        <v>318</v>
      </c>
      <c r="S9534" t="s">
        <v>669</v>
      </c>
      <c r="T9534" t="s">
        <v>90</v>
      </c>
      <c r="U9534">
        <v>43130</v>
      </c>
      <c r="V9534" s="1">
        <v>0.4</v>
      </c>
      <c r="W9534">
        <v>-104</v>
      </c>
      <c r="X9534">
        <v>2</v>
      </c>
      <c r="Y9534">
        <v>215</v>
      </c>
      <c r="AD9534"/>
    </row>
    <row r="9535" spans="1:30" x14ac:dyDescent="0.25">
      <c r="A9535" t="s">
        <v>10</v>
      </c>
      <c r="B9535" s="2">
        <v>43652</v>
      </c>
      <c r="C9535" s="35">
        <f>YEAR(Sales[[#This Row],[ShipDate]])</f>
        <v>2019</v>
      </c>
      <c r="D9535" t="s">
        <v>19</v>
      </c>
      <c r="E9535" t="s">
        <v>69</v>
      </c>
      <c r="F9535" t="s">
        <v>59</v>
      </c>
      <c r="G9535" t="s">
        <v>25</v>
      </c>
      <c r="H9535" t="s">
        <v>1176</v>
      </c>
      <c r="I9535" t="s">
        <v>252</v>
      </c>
      <c r="J9535" t="s">
        <v>13</v>
      </c>
      <c r="K9535" t="s">
        <v>2899</v>
      </c>
      <c r="L9535" t="s">
        <v>92</v>
      </c>
      <c r="N9535" t="str">
        <f>IF(ISBLANK(Sales[[#This Row],[return]]),"No",Sales[[#This Row],[return]])</f>
        <v>No</v>
      </c>
      <c r="O9535" s="2">
        <v>43649</v>
      </c>
      <c r="P9535" s="8" t="str">
        <f>TEXT(DAY(Sales[[#This Row],[OrderDate]]),"ddd")</f>
        <v>Tue</v>
      </c>
      <c r="Q9535" s="8" t="str">
        <f>TEXT(MONTH(Sales[[#This Row],[ShipDate]])*29,"mmm")</f>
        <v>Jul</v>
      </c>
      <c r="R9535">
        <v>1087</v>
      </c>
      <c r="S9535" t="s">
        <v>3254</v>
      </c>
      <c r="T9535" t="s">
        <v>90</v>
      </c>
      <c r="U9535">
        <v>43130</v>
      </c>
      <c r="V9535" s="1">
        <v>0.2</v>
      </c>
      <c r="W9535">
        <v>11</v>
      </c>
      <c r="X9535">
        <v>4</v>
      </c>
      <c r="Y9535">
        <v>33</v>
      </c>
      <c r="AD9535"/>
    </row>
    <row r="9536" spans="1:30" x14ac:dyDescent="0.25">
      <c r="A9536" t="s">
        <v>10</v>
      </c>
      <c r="B9536" s="2">
        <v>43652</v>
      </c>
      <c r="C9536" s="35">
        <f>YEAR(Sales[[#This Row],[ShipDate]])</f>
        <v>2019</v>
      </c>
      <c r="D9536" t="s">
        <v>19</v>
      </c>
      <c r="E9536" t="s">
        <v>69</v>
      </c>
      <c r="F9536" t="s">
        <v>59</v>
      </c>
      <c r="G9536" t="s">
        <v>25</v>
      </c>
      <c r="H9536" t="s">
        <v>1176</v>
      </c>
      <c r="I9536" t="s">
        <v>252</v>
      </c>
      <c r="J9536" t="s">
        <v>13</v>
      </c>
      <c r="K9536" t="s">
        <v>2899</v>
      </c>
      <c r="L9536" t="s">
        <v>92</v>
      </c>
      <c r="N9536" t="str">
        <f>IF(ISBLANK(Sales[[#This Row],[return]]),"No",Sales[[#This Row],[return]])</f>
        <v>No</v>
      </c>
      <c r="O9536" s="2">
        <v>43649</v>
      </c>
      <c r="P9536" s="8" t="str">
        <f>TEXT(DAY(Sales[[#This Row],[OrderDate]]),"ddd")</f>
        <v>Tue</v>
      </c>
      <c r="Q9536" s="8" t="str">
        <f>TEXT(MONTH(Sales[[#This Row],[ShipDate]])*29,"mmm")</f>
        <v>Jul</v>
      </c>
      <c r="R9536">
        <v>1654</v>
      </c>
      <c r="S9536" t="s">
        <v>2072</v>
      </c>
      <c r="T9536" t="s">
        <v>90</v>
      </c>
      <c r="U9536">
        <v>43130</v>
      </c>
      <c r="V9536" s="1">
        <v>0.2</v>
      </c>
      <c r="W9536">
        <v>11</v>
      </c>
      <c r="X9536">
        <v>6</v>
      </c>
      <c r="Y9536">
        <v>31</v>
      </c>
      <c r="AD9536"/>
    </row>
    <row r="9537" spans="1:30" x14ac:dyDescent="0.25">
      <c r="A9537" t="s">
        <v>40</v>
      </c>
      <c r="B9537" s="2">
        <v>43699</v>
      </c>
      <c r="C9537" s="35">
        <f>YEAR(Sales[[#This Row],[ShipDate]])</f>
        <v>2019</v>
      </c>
      <c r="D9537" t="s">
        <v>19</v>
      </c>
      <c r="E9537" t="s">
        <v>18</v>
      </c>
      <c r="F9537" t="s">
        <v>50</v>
      </c>
      <c r="G9537" t="s">
        <v>25</v>
      </c>
      <c r="H9537" t="s">
        <v>1395</v>
      </c>
      <c r="I9537" t="s">
        <v>32</v>
      </c>
      <c r="J9537" t="s">
        <v>13</v>
      </c>
      <c r="K9537" t="s">
        <v>1596</v>
      </c>
      <c r="L9537" t="s">
        <v>30</v>
      </c>
      <c r="N9537" t="str">
        <f>IF(ISBLANK(Sales[[#This Row],[return]]),"No",Sales[[#This Row],[return]])</f>
        <v>No</v>
      </c>
      <c r="O9537" s="2">
        <v>43697</v>
      </c>
      <c r="P9537" s="8" t="str">
        <f>TEXT(DAY(Sales[[#This Row],[OrderDate]]),"ddd")</f>
        <v>Fri</v>
      </c>
      <c r="Q9537" s="8" t="str">
        <f>TEXT(MONTH(Sales[[#This Row],[ShipDate]])*29,"mmm")</f>
        <v>Aug</v>
      </c>
      <c r="R9537">
        <v>707</v>
      </c>
      <c r="S9537" t="s">
        <v>1936</v>
      </c>
      <c r="T9537" t="s">
        <v>28</v>
      </c>
      <c r="U9537">
        <v>93727</v>
      </c>
      <c r="V9537" s="1">
        <v>0.2</v>
      </c>
      <c r="W9537">
        <v>78</v>
      </c>
      <c r="X9537">
        <v>5</v>
      </c>
      <c r="Y9537">
        <v>239</v>
      </c>
      <c r="AD9537"/>
    </row>
    <row r="9538" spans="1:30" x14ac:dyDescent="0.25">
      <c r="A9538" t="s">
        <v>24</v>
      </c>
      <c r="B9538" s="2">
        <v>43696</v>
      </c>
      <c r="C9538" s="35">
        <f>YEAR(Sales[[#This Row],[ShipDate]])</f>
        <v>2019</v>
      </c>
      <c r="D9538" t="s">
        <v>113</v>
      </c>
      <c r="E9538" t="s">
        <v>31</v>
      </c>
      <c r="F9538" t="s">
        <v>23</v>
      </c>
      <c r="G9538" t="s">
        <v>11</v>
      </c>
      <c r="H9538" t="s">
        <v>1140</v>
      </c>
      <c r="I9538" t="s">
        <v>149</v>
      </c>
      <c r="J9538" t="s">
        <v>13</v>
      </c>
      <c r="K9538" t="s">
        <v>2595</v>
      </c>
      <c r="L9538" t="s">
        <v>92</v>
      </c>
      <c r="N9538" t="str">
        <f>IF(ISBLANK(Sales[[#This Row],[return]]),"No",Sales[[#This Row],[return]])</f>
        <v>No</v>
      </c>
      <c r="O9538" s="2">
        <v>43694</v>
      </c>
      <c r="P9538" s="8" t="str">
        <f>TEXT(DAY(Sales[[#This Row],[OrderDate]]),"ddd")</f>
        <v>Tue</v>
      </c>
      <c r="Q9538" s="8" t="str">
        <f>TEXT(MONTH(Sales[[#This Row],[ShipDate]])*29,"mmm")</f>
        <v>Aug</v>
      </c>
      <c r="R9538">
        <v>743</v>
      </c>
      <c r="S9538" t="s">
        <v>1113</v>
      </c>
      <c r="T9538" t="s">
        <v>90</v>
      </c>
      <c r="U9538">
        <v>13601</v>
      </c>
      <c r="V9538" s="1">
        <v>0.1</v>
      </c>
      <c r="W9538">
        <v>98</v>
      </c>
      <c r="X9538">
        <v>2</v>
      </c>
      <c r="Y9538">
        <v>463</v>
      </c>
      <c r="AD9538"/>
    </row>
    <row r="9539" spans="1:30" x14ac:dyDescent="0.25">
      <c r="A9539" t="s">
        <v>24</v>
      </c>
      <c r="B9539" s="2">
        <v>43696</v>
      </c>
      <c r="C9539" s="35">
        <f>YEAR(Sales[[#This Row],[ShipDate]])</f>
        <v>2019</v>
      </c>
      <c r="D9539" t="s">
        <v>113</v>
      </c>
      <c r="E9539" t="s">
        <v>31</v>
      </c>
      <c r="F9539" t="s">
        <v>50</v>
      </c>
      <c r="G9539" t="s">
        <v>25</v>
      </c>
      <c r="H9539" t="s">
        <v>1140</v>
      </c>
      <c r="I9539" t="s">
        <v>149</v>
      </c>
      <c r="J9539" t="s">
        <v>13</v>
      </c>
      <c r="K9539" t="s">
        <v>2595</v>
      </c>
      <c r="L9539" t="s">
        <v>92</v>
      </c>
      <c r="N9539" t="str">
        <f>IF(ISBLANK(Sales[[#This Row],[return]]),"No",Sales[[#This Row],[return]])</f>
        <v>No</v>
      </c>
      <c r="O9539" s="2">
        <v>43694</v>
      </c>
      <c r="P9539" s="8" t="str">
        <f>TEXT(DAY(Sales[[#This Row],[OrderDate]]),"ddd")</f>
        <v>Tue</v>
      </c>
      <c r="Q9539" s="8" t="str">
        <f>TEXT(MONTH(Sales[[#This Row],[ShipDate]])*29,"mmm")</f>
        <v>Aug</v>
      </c>
      <c r="R9539">
        <v>686</v>
      </c>
      <c r="S9539" t="s">
        <v>1839</v>
      </c>
      <c r="T9539" t="s">
        <v>90</v>
      </c>
      <c r="U9539">
        <v>13601</v>
      </c>
      <c r="V9539" s="1">
        <v>0.2</v>
      </c>
      <c r="W9539">
        <v>302</v>
      </c>
      <c r="X9539">
        <v>5</v>
      </c>
      <c r="Y9539">
        <v>896</v>
      </c>
      <c r="AD9539"/>
    </row>
    <row r="9540" spans="1:30" x14ac:dyDescent="0.25">
      <c r="A9540" t="s">
        <v>10</v>
      </c>
      <c r="B9540" s="2">
        <v>43775</v>
      </c>
      <c r="C9540" s="35">
        <f>YEAR(Sales[[#This Row],[ShipDate]])</f>
        <v>2019</v>
      </c>
      <c r="D9540" t="s">
        <v>113</v>
      </c>
      <c r="E9540" t="s">
        <v>31</v>
      </c>
      <c r="F9540" t="s">
        <v>99</v>
      </c>
      <c r="G9540" t="s">
        <v>46</v>
      </c>
      <c r="H9540" t="s">
        <v>2042</v>
      </c>
      <c r="I9540" t="s">
        <v>333</v>
      </c>
      <c r="J9540" t="s">
        <v>13</v>
      </c>
      <c r="K9540" t="s">
        <v>121</v>
      </c>
      <c r="L9540" t="s">
        <v>30</v>
      </c>
      <c r="N9540" t="str">
        <f>IF(ISBLANK(Sales[[#This Row],[return]]),"No",Sales[[#This Row],[return]])</f>
        <v>No</v>
      </c>
      <c r="O9540" s="2">
        <v>43774</v>
      </c>
      <c r="P9540" s="8" t="str">
        <f>TEXT(DAY(Sales[[#This Row],[OrderDate]]),"ddd")</f>
        <v>Thu</v>
      </c>
      <c r="Q9540" s="8" t="str">
        <f>TEXT(MONTH(Sales[[#This Row],[ShipDate]])*29,"mmm")</f>
        <v>Nov</v>
      </c>
      <c r="R9540">
        <v>1115</v>
      </c>
      <c r="S9540" t="s">
        <v>616</v>
      </c>
      <c r="T9540" t="s">
        <v>28</v>
      </c>
      <c r="U9540">
        <v>87401</v>
      </c>
      <c r="V9540" s="1">
        <v>0</v>
      </c>
      <c r="W9540">
        <v>54</v>
      </c>
      <c r="X9540">
        <v>1</v>
      </c>
      <c r="Y9540">
        <v>160</v>
      </c>
      <c r="AD9540"/>
    </row>
    <row r="9541" spans="1:30" x14ac:dyDescent="0.25">
      <c r="A9541" t="s">
        <v>40</v>
      </c>
      <c r="B9541" s="2">
        <v>43764</v>
      </c>
      <c r="C9541" s="35">
        <f>YEAR(Sales[[#This Row],[ShipDate]])</f>
        <v>2019</v>
      </c>
      <c r="D9541" t="s">
        <v>36</v>
      </c>
      <c r="E9541" t="s">
        <v>69</v>
      </c>
      <c r="F9541" t="s">
        <v>45</v>
      </c>
      <c r="G9541" t="s">
        <v>25</v>
      </c>
      <c r="H9541" t="s">
        <v>1302</v>
      </c>
      <c r="I9541" t="s">
        <v>324</v>
      </c>
      <c r="J9541" t="s">
        <v>13</v>
      </c>
      <c r="K9541" t="s">
        <v>165</v>
      </c>
      <c r="L9541" t="s">
        <v>68</v>
      </c>
      <c r="N9541" t="str">
        <f>IF(ISBLANK(Sales[[#This Row],[return]]),"No",Sales[[#This Row],[return]])</f>
        <v>No</v>
      </c>
      <c r="O9541" s="2">
        <v>43760</v>
      </c>
      <c r="P9541" s="8" t="str">
        <f>TEXT(DAY(Sales[[#This Row],[OrderDate]]),"ddd")</f>
        <v>Sun</v>
      </c>
      <c r="Q9541" s="8" t="str">
        <f>TEXT(MONTH(Sales[[#This Row],[ShipDate]])*29,"mmm")</f>
        <v>Oct</v>
      </c>
      <c r="R9541">
        <v>523</v>
      </c>
      <c r="S9541" t="s">
        <v>1771</v>
      </c>
      <c r="T9541" t="s">
        <v>66</v>
      </c>
      <c r="U9541">
        <v>74133</v>
      </c>
      <c r="V9541" s="1">
        <v>0</v>
      </c>
      <c r="W9541">
        <v>12</v>
      </c>
      <c r="X9541">
        <v>4</v>
      </c>
      <c r="Y9541">
        <v>36</v>
      </c>
      <c r="AD9541"/>
    </row>
    <row r="9542" spans="1:30" x14ac:dyDescent="0.25">
      <c r="A9542" t="s">
        <v>40</v>
      </c>
      <c r="B9542" s="2">
        <v>43805</v>
      </c>
      <c r="C9542" s="35">
        <f>YEAR(Sales[[#This Row],[ShipDate]])</f>
        <v>2019</v>
      </c>
      <c r="D9542" t="s">
        <v>36</v>
      </c>
      <c r="E9542" t="s">
        <v>31</v>
      </c>
      <c r="F9542" t="s">
        <v>23</v>
      </c>
      <c r="G9542" t="s">
        <v>11</v>
      </c>
      <c r="H9542" t="s">
        <v>395</v>
      </c>
      <c r="I9542" t="s">
        <v>233</v>
      </c>
      <c r="J9542" t="s">
        <v>13</v>
      </c>
      <c r="K9542" t="s">
        <v>2744</v>
      </c>
      <c r="L9542" t="s">
        <v>30</v>
      </c>
      <c r="N9542" t="str">
        <f>IF(ISBLANK(Sales[[#This Row],[return]]),"No",Sales[[#This Row],[return]])</f>
        <v>No</v>
      </c>
      <c r="O9542" s="2">
        <v>43801</v>
      </c>
      <c r="P9542" s="8" t="str">
        <f>TEXT(DAY(Sales[[#This Row],[OrderDate]]),"ddd")</f>
        <v>Mon</v>
      </c>
      <c r="Q9542" s="8" t="str">
        <f>TEXT(MONTH(Sales[[#This Row],[ShipDate]])*29,"mmm")</f>
        <v>Dec</v>
      </c>
      <c r="R9542">
        <v>837</v>
      </c>
      <c r="S9542" t="s">
        <v>1100</v>
      </c>
      <c r="T9542" t="s">
        <v>28</v>
      </c>
      <c r="U9542">
        <v>80219</v>
      </c>
      <c r="V9542" s="1">
        <v>0.2</v>
      </c>
      <c r="W9542">
        <v>68</v>
      </c>
      <c r="X9542">
        <v>5</v>
      </c>
      <c r="Y9542">
        <v>907</v>
      </c>
      <c r="AD9542"/>
    </row>
    <row r="9543" spans="1:30" x14ac:dyDescent="0.25">
      <c r="A9543" t="s">
        <v>40</v>
      </c>
      <c r="B9543" s="2">
        <v>43805</v>
      </c>
      <c r="C9543" s="35">
        <f>YEAR(Sales[[#This Row],[ShipDate]])</f>
        <v>2019</v>
      </c>
      <c r="D9543" t="s">
        <v>36</v>
      </c>
      <c r="E9543" t="s">
        <v>31</v>
      </c>
      <c r="F9543" t="s">
        <v>43</v>
      </c>
      <c r="G9543" t="s">
        <v>11</v>
      </c>
      <c r="H9543" t="s">
        <v>395</v>
      </c>
      <c r="I9543" t="s">
        <v>233</v>
      </c>
      <c r="J9543" t="s">
        <v>13</v>
      </c>
      <c r="K9543" t="s">
        <v>2744</v>
      </c>
      <c r="L9543" t="s">
        <v>30</v>
      </c>
      <c r="N9543" t="str">
        <f>IF(ISBLANK(Sales[[#This Row],[return]]),"No",Sales[[#This Row],[return]])</f>
        <v>No</v>
      </c>
      <c r="O9543" s="2">
        <v>43801</v>
      </c>
      <c r="P9543" s="8" t="str">
        <f>TEXT(DAY(Sales[[#This Row],[OrderDate]]),"ddd")</f>
        <v>Mon</v>
      </c>
      <c r="Q9543" s="8" t="str">
        <f>TEXT(MONTH(Sales[[#This Row],[ShipDate]])*29,"mmm")</f>
        <v>Dec</v>
      </c>
      <c r="R9543">
        <v>1534</v>
      </c>
      <c r="S9543" t="s">
        <v>3207</v>
      </c>
      <c r="T9543" t="s">
        <v>28</v>
      </c>
      <c r="U9543">
        <v>80219</v>
      </c>
      <c r="V9543" s="1">
        <v>0.2</v>
      </c>
      <c r="W9543">
        <v>0</v>
      </c>
      <c r="X9543">
        <v>6</v>
      </c>
      <c r="Y9543">
        <v>509</v>
      </c>
      <c r="AD9543"/>
    </row>
    <row r="9544" spans="1:30" x14ac:dyDescent="0.25">
      <c r="A9544" t="s">
        <v>40</v>
      </c>
      <c r="B9544" s="2">
        <v>43805</v>
      </c>
      <c r="C9544" s="35">
        <f>YEAR(Sales[[#This Row],[ShipDate]])</f>
        <v>2019</v>
      </c>
      <c r="D9544" t="s">
        <v>36</v>
      </c>
      <c r="E9544" t="s">
        <v>31</v>
      </c>
      <c r="F9544" t="s">
        <v>21</v>
      </c>
      <c r="G9544" t="s">
        <v>11</v>
      </c>
      <c r="H9544" t="s">
        <v>395</v>
      </c>
      <c r="I9544" t="s">
        <v>233</v>
      </c>
      <c r="J9544" t="s">
        <v>13</v>
      </c>
      <c r="K9544" t="s">
        <v>2744</v>
      </c>
      <c r="L9544" t="s">
        <v>30</v>
      </c>
      <c r="N9544" t="str">
        <f>IF(ISBLANK(Sales[[#This Row],[return]]),"No",Sales[[#This Row],[return]])</f>
        <v>No</v>
      </c>
      <c r="O9544" s="2">
        <v>43801</v>
      </c>
      <c r="P9544" s="8" t="str">
        <f>TEXT(DAY(Sales[[#This Row],[OrderDate]]),"ddd")</f>
        <v>Mon</v>
      </c>
      <c r="Q9544" s="8" t="str">
        <f>TEXT(MONTH(Sales[[#This Row],[ShipDate]])*29,"mmm")</f>
        <v>Dec</v>
      </c>
      <c r="R9544">
        <v>822</v>
      </c>
      <c r="S9544" t="s">
        <v>1118</v>
      </c>
      <c r="T9544" t="s">
        <v>28</v>
      </c>
      <c r="U9544">
        <v>80219</v>
      </c>
      <c r="V9544" s="1">
        <v>0.7</v>
      </c>
      <c r="W9544">
        <v>-364</v>
      </c>
      <c r="X9544">
        <v>8</v>
      </c>
      <c r="Y9544">
        <v>242</v>
      </c>
      <c r="AD9544"/>
    </row>
    <row r="9545" spans="1:30" x14ac:dyDescent="0.25">
      <c r="A9545" t="s">
        <v>40</v>
      </c>
      <c r="B9545" s="2">
        <v>43805</v>
      </c>
      <c r="C9545" s="35">
        <f>YEAR(Sales[[#This Row],[ShipDate]])</f>
        <v>2019</v>
      </c>
      <c r="D9545" t="s">
        <v>36</v>
      </c>
      <c r="E9545" t="s">
        <v>31</v>
      </c>
      <c r="F9545" t="s">
        <v>39</v>
      </c>
      <c r="G9545" t="s">
        <v>25</v>
      </c>
      <c r="H9545" t="s">
        <v>395</v>
      </c>
      <c r="I9545" t="s">
        <v>233</v>
      </c>
      <c r="J9545" t="s">
        <v>13</v>
      </c>
      <c r="K9545" t="s">
        <v>2744</v>
      </c>
      <c r="L9545" t="s">
        <v>30</v>
      </c>
      <c r="N9545" t="str">
        <f>IF(ISBLANK(Sales[[#This Row],[return]]),"No",Sales[[#This Row],[return]])</f>
        <v>No</v>
      </c>
      <c r="O9545" s="2">
        <v>43801</v>
      </c>
      <c r="P9545" s="8" t="str">
        <f>TEXT(DAY(Sales[[#This Row],[OrderDate]]),"ddd")</f>
        <v>Mon</v>
      </c>
      <c r="Q9545" s="8" t="str">
        <f>TEXT(MONTH(Sales[[#This Row],[ShipDate]])*29,"mmm")</f>
        <v>Dec</v>
      </c>
      <c r="R9545">
        <v>982</v>
      </c>
      <c r="S9545" t="s">
        <v>705</v>
      </c>
      <c r="T9545" t="s">
        <v>28</v>
      </c>
      <c r="U9545">
        <v>80219</v>
      </c>
      <c r="V9545" s="1">
        <v>0.2</v>
      </c>
      <c r="W9545">
        <v>13</v>
      </c>
      <c r="X9545">
        <v>1</v>
      </c>
      <c r="Y9545">
        <v>114</v>
      </c>
      <c r="AD9545"/>
    </row>
    <row r="9546" spans="1:30" x14ac:dyDescent="0.25">
      <c r="A9546" t="s">
        <v>40</v>
      </c>
      <c r="B9546" s="2">
        <v>43805</v>
      </c>
      <c r="C9546" s="35">
        <f>YEAR(Sales[[#This Row],[ShipDate]])</f>
        <v>2019</v>
      </c>
      <c r="D9546" t="s">
        <v>36</v>
      </c>
      <c r="E9546" t="s">
        <v>31</v>
      </c>
      <c r="F9546" t="s">
        <v>50</v>
      </c>
      <c r="G9546" t="s">
        <v>25</v>
      </c>
      <c r="H9546" t="s">
        <v>395</v>
      </c>
      <c r="I9546" t="s">
        <v>233</v>
      </c>
      <c r="J9546" t="s">
        <v>13</v>
      </c>
      <c r="K9546" t="s">
        <v>2744</v>
      </c>
      <c r="L9546" t="s">
        <v>30</v>
      </c>
      <c r="N9546" t="str">
        <f>IF(ISBLANK(Sales[[#This Row],[return]]),"No",Sales[[#This Row],[return]])</f>
        <v>No</v>
      </c>
      <c r="O9546" s="2">
        <v>43801</v>
      </c>
      <c r="P9546" s="8" t="str">
        <f>TEXT(DAY(Sales[[#This Row],[OrderDate]]),"ddd")</f>
        <v>Mon</v>
      </c>
      <c r="Q9546" s="8" t="str">
        <f>TEXT(MONTH(Sales[[#This Row],[ShipDate]])*29,"mmm")</f>
        <v>Dec</v>
      </c>
      <c r="R9546">
        <v>124</v>
      </c>
      <c r="S9546" t="s">
        <v>1755</v>
      </c>
      <c r="T9546" t="s">
        <v>28</v>
      </c>
      <c r="U9546">
        <v>80219</v>
      </c>
      <c r="V9546" s="1">
        <v>0.7</v>
      </c>
      <c r="W9546">
        <v>-24</v>
      </c>
      <c r="X9546">
        <v>8</v>
      </c>
      <c r="Y9546">
        <v>37</v>
      </c>
      <c r="AD9546"/>
    </row>
    <row r="9547" spans="1:30" x14ac:dyDescent="0.25">
      <c r="A9547" t="s">
        <v>40</v>
      </c>
      <c r="B9547" s="2">
        <v>43805</v>
      </c>
      <c r="C9547" s="35">
        <f>YEAR(Sales[[#This Row],[ShipDate]])</f>
        <v>2019</v>
      </c>
      <c r="D9547" t="s">
        <v>36</v>
      </c>
      <c r="E9547" t="s">
        <v>31</v>
      </c>
      <c r="F9547" t="s">
        <v>48</v>
      </c>
      <c r="G9547" t="s">
        <v>46</v>
      </c>
      <c r="H9547" t="s">
        <v>395</v>
      </c>
      <c r="I9547" t="s">
        <v>233</v>
      </c>
      <c r="J9547" t="s">
        <v>13</v>
      </c>
      <c r="K9547" t="s">
        <v>2744</v>
      </c>
      <c r="L9547" t="s">
        <v>30</v>
      </c>
      <c r="N9547" t="str">
        <f>IF(ISBLANK(Sales[[#This Row],[return]]),"No",Sales[[#This Row],[return]])</f>
        <v>No</v>
      </c>
      <c r="O9547" s="2">
        <v>43801</v>
      </c>
      <c r="P9547" s="8" t="str">
        <f>TEXT(DAY(Sales[[#This Row],[OrderDate]]),"ddd")</f>
        <v>Mon</v>
      </c>
      <c r="Q9547" s="8" t="str">
        <f>TEXT(MONTH(Sales[[#This Row],[ShipDate]])*29,"mmm")</f>
        <v>Dec</v>
      </c>
      <c r="R9547">
        <v>1439</v>
      </c>
      <c r="S9547" t="s">
        <v>2871</v>
      </c>
      <c r="T9547" t="s">
        <v>28</v>
      </c>
      <c r="U9547">
        <v>80219</v>
      </c>
      <c r="V9547" s="1">
        <v>0.2</v>
      </c>
      <c r="W9547">
        <v>5</v>
      </c>
      <c r="X9547">
        <v>2</v>
      </c>
      <c r="Y9547">
        <v>50</v>
      </c>
      <c r="AD9547"/>
    </row>
    <row r="9548" spans="1:30" x14ac:dyDescent="0.25">
      <c r="A9548" t="s">
        <v>40</v>
      </c>
      <c r="B9548" s="2">
        <v>43805</v>
      </c>
      <c r="C9548" s="35">
        <f>YEAR(Sales[[#This Row],[ShipDate]])</f>
        <v>2019</v>
      </c>
      <c r="D9548" t="s">
        <v>36</v>
      </c>
      <c r="E9548" t="s">
        <v>31</v>
      </c>
      <c r="F9548" t="s">
        <v>48</v>
      </c>
      <c r="G9548" t="s">
        <v>46</v>
      </c>
      <c r="H9548" t="s">
        <v>395</v>
      </c>
      <c r="I9548" t="s">
        <v>233</v>
      </c>
      <c r="J9548" t="s">
        <v>13</v>
      </c>
      <c r="K9548" t="s">
        <v>2744</v>
      </c>
      <c r="L9548" t="s">
        <v>30</v>
      </c>
      <c r="N9548" t="str">
        <f>IF(ISBLANK(Sales[[#This Row],[return]]),"No",Sales[[#This Row],[return]])</f>
        <v>No</v>
      </c>
      <c r="O9548" s="2">
        <v>43801</v>
      </c>
      <c r="P9548" s="8" t="str">
        <f>TEXT(DAY(Sales[[#This Row],[OrderDate]]),"ddd")</f>
        <v>Mon</v>
      </c>
      <c r="Q9548" s="8" t="str">
        <f>TEXT(MONTH(Sales[[#This Row],[ShipDate]])*29,"mmm")</f>
        <v>Dec</v>
      </c>
      <c r="R9548">
        <v>1045</v>
      </c>
      <c r="S9548" t="s">
        <v>2895</v>
      </c>
      <c r="T9548" t="s">
        <v>28</v>
      </c>
      <c r="U9548">
        <v>80219</v>
      </c>
      <c r="V9548" s="1">
        <v>0.2</v>
      </c>
      <c r="W9548">
        <v>-14</v>
      </c>
      <c r="X9548">
        <v>6</v>
      </c>
      <c r="Y9548">
        <v>57</v>
      </c>
      <c r="AD9548"/>
    </row>
    <row r="9549" spans="1:30" x14ac:dyDescent="0.25">
      <c r="A9549" t="s">
        <v>40</v>
      </c>
      <c r="B9549" s="2">
        <v>43617</v>
      </c>
      <c r="C9549" s="35">
        <f>YEAR(Sales[[#This Row],[ShipDate]])</f>
        <v>2019</v>
      </c>
      <c r="D9549" t="s">
        <v>36</v>
      </c>
      <c r="E9549" t="s">
        <v>18</v>
      </c>
      <c r="F9549" t="s">
        <v>48</v>
      </c>
      <c r="G9549" t="s">
        <v>46</v>
      </c>
      <c r="H9549" t="s">
        <v>107</v>
      </c>
      <c r="I9549" t="s">
        <v>70</v>
      </c>
      <c r="J9549" t="s">
        <v>13</v>
      </c>
      <c r="K9549" t="s">
        <v>420</v>
      </c>
      <c r="L9549" t="s">
        <v>68</v>
      </c>
      <c r="N9549" t="str">
        <f>IF(ISBLANK(Sales[[#This Row],[return]]),"No",Sales[[#This Row],[return]])</f>
        <v>No</v>
      </c>
      <c r="O9549" s="2">
        <v>43613</v>
      </c>
      <c r="P9549" s="8" t="str">
        <f>TEXT(DAY(Sales[[#This Row],[OrderDate]]),"ddd")</f>
        <v>Sat</v>
      </c>
      <c r="Q9549" s="8" t="str">
        <f>TEXT(MONTH(Sales[[#This Row],[ShipDate]])*29,"mmm")</f>
        <v>Jun</v>
      </c>
      <c r="R9549">
        <v>1488</v>
      </c>
      <c r="S9549" t="s">
        <v>2481</v>
      </c>
      <c r="T9549" t="s">
        <v>66</v>
      </c>
      <c r="U9549">
        <v>77070</v>
      </c>
      <c r="V9549" s="1">
        <v>0.2</v>
      </c>
      <c r="W9549">
        <v>4</v>
      </c>
      <c r="X9549">
        <v>4</v>
      </c>
      <c r="Y9549">
        <v>54</v>
      </c>
      <c r="AD9549"/>
    </row>
    <row r="9550" spans="1:30" x14ac:dyDescent="0.25">
      <c r="A9550" t="s">
        <v>24</v>
      </c>
      <c r="B9550" s="2">
        <v>43621</v>
      </c>
      <c r="C9550" s="35">
        <f>YEAR(Sales[[#This Row],[ShipDate]])</f>
        <v>2019</v>
      </c>
      <c r="D9550" t="s">
        <v>19</v>
      </c>
      <c r="E9550" t="s">
        <v>31</v>
      </c>
      <c r="F9550" t="s">
        <v>52</v>
      </c>
      <c r="G9550" t="s">
        <v>25</v>
      </c>
      <c r="H9550" t="s">
        <v>1536</v>
      </c>
      <c r="I9550" t="s">
        <v>252</v>
      </c>
      <c r="J9550" t="s">
        <v>13</v>
      </c>
      <c r="K9550" t="s">
        <v>492</v>
      </c>
      <c r="L9550" t="s">
        <v>92</v>
      </c>
      <c r="N9550" t="str">
        <f>IF(ISBLANK(Sales[[#This Row],[return]]),"No",Sales[[#This Row],[return]])</f>
        <v>No</v>
      </c>
      <c r="O9550" s="2">
        <v>43617</v>
      </c>
      <c r="P9550" s="8" t="str">
        <f>TEXT(DAY(Sales[[#This Row],[OrderDate]]),"ddd")</f>
        <v>Sun</v>
      </c>
      <c r="Q9550" s="8" t="str">
        <f>TEXT(MONTH(Sales[[#This Row],[ShipDate]])*29,"mmm")</f>
        <v>Jun</v>
      </c>
      <c r="R9550">
        <v>610</v>
      </c>
      <c r="S9550" t="s">
        <v>2196</v>
      </c>
      <c r="T9550" t="s">
        <v>90</v>
      </c>
      <c r="U9550">
        <v>43615</v>
      </c>
      <c r="V9550" s="1">
        <v>0.2</v>
      </c>
      <c r="W9550">
        <v>1</v>
      </c>
      <c r="X9550">
        <v>5</v>
      </c>
      <c r="Y9550">
        <v>17</v>
      </c>
      <c r="AD9550"/>
    </row>
    <row r="9551" spans="1:30" x14ac:dyDescent="0.25">
      <c r="A9551" t="s">
        <v>40</v>
      </c>
      <c r="B9551" s="2">
        <v>43651</v>
      </c>
      <c r="C9551" s="35">
        <f>YEAR(Sales[[#This Row],[ShipDate]])</f>
        <v>2019</v>
      </c>
      <c r="D9551" t="s">
        <v>36</v>
      </c>
      <c r="E9551" t="s">
        <v>18</v>
      </c>
      <c r="F9551" t="s">
        <v>59</v>
      </c>
      <c r="G9551" t="s">
        <v>25</v>
      </c>
      <c r="H9551" t="s">
        <v>26</v>
      </c>
      <c r="I9551" t="s">
        <v>32</v>
      </c>
      <c r="J9551" t="s">
        <v>13</v>
      </c>
      <c r="K9551" t="s">
        <v>1694</v>
      </c>
      <c r="L9551" t="s">
        <v>30</v>
      </c>
      <c r="N9551" t="str">
        <f>IF(ISBLANK(Sales[[#This Row],[return]]),"No",Sales[[#This Row],[return]])</f>
        <v>No</v>
      </c>
      <c r="O9551" s="2">
        <v>43646</v>
      </c>
      <c r="P9551" s="8" t="str">
        <f>TEXT(DAY(Sales[[#This Row],[OrderDate]]),"ddd")</f>
        <v>Mon</v>
      </c>
      <c r="Q9551" s="8" t="str">
        <f>TEXT(MONTH(Sales[[#This Row],[ShipDate]])*29,"mmm")</f>
        <v>Jul</v>
      </c>
      <c r="R9551">
        <v>1712</v>
      </c>
      <c r="S9551" t="s">
        <v>2280</v>
      </c>
      <c r="T9551" t="s">
        <v>28</v>
      </c>
      <c r="U9551">
        <v>90045</v>
      </c>
      <c r="V9551" s="1">
        <v>0</v>
      </c>
      <c r="W9551">
        <v>100</v>
      </c>
      <c r="X9551">
        <v>5</v>
      </c>
      <c r="Y9551">
        <v>205</v>
      </c>
      <c r="AD9551"/>
    </row>
    <row r="9552" spans="1:30" x14ac:dyDescent="0.25">
      <c r="A9552" t="s">
        <v>40</v>
      </c>
      <c r="B9552" s="2">
        <v>43679</v>
      </c>
      <c r="C9552" s="35">
        <f>YEAR(Sales[[#This Row],[ShipDate]])</f>
        <v>2019</v>
      </c>
      <c r="D9552" t="s">
        <v>36</v>
      </c>
      <c r="E9552" t="s">
        <v>18</v>
      </c>
      <c r="F9552" t="s">
        <v>99</v>
      </c>
      <c r="G9552" t="s">
        <v>46</v>
      </c>
      <c r="H9552" t="s">
        <v>60</v>
      </c>
      <c r="I9552" t="s">
        <v>63</v>
      </c>
      <c r="J9552" t="s">
        <v>13</v>
      </c>
      <c r="K9552" t="s">
        <v>1463</v>
      </c>
      <c r="L9552" t="s">
        <v>30</v>
      </c>
      <c r="N9552" t="str">
        <f>IF(ISBLANK(Sales[[#This Row],[return]]),"No",Sales[[#This Row],[return]])</f>
        <v>No</v>
      </c>
      <c r="O9552" s="2">
        <v>43675</v>
      </c>
      <c r="P9552" s="8" t="str">
        <f>TEXT(DAY(Sales[[#This Row],[OrderDate]]),"ddd")</f>
        <v>Sun</v>
      </c>
      <c r="Q9552" s="8" t="str">
        <f>TEXT(MONTH(Sales[[#This Row],[ShipDate]])*29,"mmm")</f>
        <v>Aug</v>
      </c>
      <c r="R9552">
        <v>917</v>
      </c>
      <c r="S9552" t="s">
        <v>98</v>
      </c>
      <c r="T9552" t="s">
        <v>28</v>
      </c>
      <c r="U9552">
        <v>98115</v>
      </c>
      <c r="V9552" s="1">
        <v>0</v>
      </c>
      <c r="W9552">
        <v>12</v>
      </c>
      <c r="X9552">
        <v>3</v>
      </c>
      <c r="Y9552">
        <v>91</v>
      </c>
      <c r="AD9552"/>
    </row>
    <row r="9553" spans="1:30" x14ac:dyDescent="0.25">
      <c r="A9553" t="s">
        <v>40</v>
      </c>
      <c r="B9553" s="2">
        <v>43818</v>
      </c>
      <c r="C9553" s="35">
        <f>YEAR(Sales[[#This Row],[ShipDate]])</f>
        <v>2019</v>
      </c>
      <c r="D9553" t="s">
        <v>36</v>
      </c>
      <c r="E9553" t="s">
        <v>18</v>
      </c>
      <c r="F9553" t="s">
        <v>38</v>
      </c>
      <c r="G9553" t="s">
        <v>11</v>
      </c>
      <c r="H9553" t="s">
        <v>1465</v>
      </c>
      <c r="I9553" t="s">
        <v>70</v>
      </c>
      <c r="J9553" t="s">
        <v>13</v>
      </c>
      <c r="K9553" t="s">
        <v>283</v>
      </c>
      <c r="L9553" t="s">
        <v>68</v>
      </c>
      <c r="N9553" t="str">
        <f>IF(ISBLANK(Sales[[#This Row],[return]]),"No",Sales[[#This Row],[return]])</f>
        <v>No</v>
      </c>
      <c r="O9553" s="2">
        <v>43813</v>
      </c>
      <c r="P9553" s="8" t="str">
        <f>TEXT(DAY(Sales[[#This Row],[OrderDate]]),"ddd")</f>
        <v>Sat</v>
      </c>
      <c r="Q9553" s="8" t="str">
        <f>TEXT(MONTH(Sales[[#This Row],[ShipDate]])*29,"mmm")</f>
        <v>Dec</v>
      </c>
      <c r="R9553">
        <v>368</v>
      </c>
      <c r="S9553" t="s">
        <v>35</v>
      </c>
      <c r="T9553" t="s">
        <v>66</v>
      </c>
      <c r="U9553">
        <v>75023</v>
      </c>
      <c r="V9553" s="1">
        <v>0.3</v>
      </c>
      <c r="W9553">
        <v>-97</v>
      </c>
      <c r="X9553">
        <v>4</v>
      </c>
      <c r="Y9553">
        <v>975</v>
      </c>
      <c r="AD9553"/>
    </row>
    <row r="9554" spans="1:30" x14ac:dyDescent="0.25">
      <c r="A9554" t="s">
        <v>40</v>
      </c>
      <c r="B9554" s="2">
        <v>43473</v>
      </c>
      <c r="C9554" s="35">
        <f>YEAR(Sales[[#This Row],[ShipDate]])</f>
        <v>2019</v>
      </c>
      <c r="D9554" t="s">
        <v>36</v>
      </c>
      <c r="E9554" t="s">
        <v>18</v>
      </c>
      <c r="F9554" t="s">
        <v>59</v>
      </c>
      <c r="G9554" t="s">
        <v>25</v>
      </c>
      <c r="H9554" t="s">
        <v>2048</v>
      </c>
      <c r="I9554" t="s">
        <v>32</v>
      </c>
      <c r="J9554" t="s">
        <v>13</v>
      </c>
      <c r="K9554" t="s">
        <v>459</v>
      </c>
      <c r="L9554" t="s">
        <v>30</v>
      </c>
      <c r="N9554" t="str">
        <f>IF(ISBLANK(Sales[[#This Row],[return]]),"No",Sales[[#This Row],[return]])</f>
        <v>No</v>
      </c>
      <c r="O9554" s="2">
        <v>43468</v>
      </c>
      <c r="P9554" s="8" t="str">
        <f>TEXT(DAY(Sales[[#This Row],[OrderDate]]),"ddd")</f>
        <v>Tue</v>
      </c>
      <c r="Q9554" s="8" t="str">
        <f>TEXT(MONTH(Sales[[#This Row],[ShipDate]])*29,"mmm")</f>
        <v>Jan</v>
      </c>
      <c r="R9554">
        <v>1697</v>
      </c>
      <c r="S9554" t="s">
        <v>2125</v>
      </c>
      <c r="T9554" t="s">
        <v>28</v>
      </c>
      <c r="U9554">
        <v>91730</v>
      </c>
      <c r="V9554" s="1">
        <v>0</v>
      </c>
      <c r="W9554">
        <v>19</v>
      </c>
      <c r="X9554">
        <v>6</v>
      </c>
      <c r="Y9554">
        <v>39</v>
      </c>
      <c r="AD9554"/>
    </row>
    <row r="9555" spans="1:30" x14ac:dyDescent="0.25">
      <c r="A9555" t="s">
        <v>10</v>
      </c>
      <c r="B9555" s="2">
        <v>43703</v>
      </c>
      <c r="C9555" s="35">
        <f>YEAR(Sales[[#This Row],[ShipDate]])</f>
        <v>2019</v>
      </c>
      <c r="D9555" t="s">
        <v>36</v>
      </c>
      <c r="E9555" t="s">
        <v>69</v>
      </c>
      <c r="F9555" t="s">
        <v>48</v>
      </c>
      <c r="G9555" t="s">
        <v>46</v>
      </c>
      <c r="H9555" t="s">
        <v>235</v>
      </c>
      <c r="I9555" t="s">
        <v>58</v>
      </c>
      <c r="J9555" t="s">
        <v>13</v>
      </c>
      <c r="K9555" t="s">
        <v>2947</v>
      </c>
      <c r="L9555" t="s">
        <v>17</v>
      </c>
      <c r="N9555" t="str">
        <f>IF(ISBLANK(Sales[[#This Row],[return]]),"No",Sales[[#This Row],[return]])</f>
        <v>No</v>
      </c>
      <c r="O9555" s="2">
        <v>43697</v>
      </c>
      <c r="P9555" s="8" t="str">
        <f>TEXT(DAY(Sales[[#This Row],[OrderDate]]),"ddd")</f>
        <v>Fri</v>
      </c>
      <c r="Q9555" s="8" t="str">
        <f>TEXT(MONTH(Sales[[#This Row],[ShipDate]])*29,"mmm")</f>
        <v>Aug</v>
      </c>
      <c r="R9555">
        <v>1279</v>
      </c>
      <c r="S9555" t="s">
        <v>2328</v>
      </c>
      <c r="T9555" t="s">
        <v>15</v>
      </c>
      <c r="U9555">
        <v>28205</v>
      </c>
      <c r="V9555" s="1">
        <v>0.2</v>
      </c>
      <c r="W9555">
        <v>4</v>
      </c>
      <c r="X9555">
        <v>1</v>
      </c>
      <c r="Y9555">
        <v>36</v>
      </c>
      <c r="AD9555"/>
    </row>
    <row r="9556" spans="1:30" x14ac:dyDescent="0.25">
      <c r="A9556" t="s">
        <v>40</v>
      </c>
      <c r="B9556" s="2">
        <v>43790</v>
      </c>
      <c r="C9556" s="35">
        <f>YEAR(Sales[[#This Row],[ShipDate]])</f>
        <v>2019</v>
      </c>
      <c r="D9556" t="s">
        <v>36</v>
      </c>
      <c r="E9556" t="s">
        <v>69</v>
      </c>
      <c r="F9556" t="s">
        <v>340</v>
      </c>
      <c r="G9556" t="s">
        <v>46</v>
      </c>
      <c r="H9556" t="s">
        <v>1500</v>
      </c>
      <c r="I9556" t="s">
        <v>149</v>
      </c>
      <c r="J9556" t="s">
        <v>13</v>
      </c>
      <c r="K9556" t="s">
        <v>2973</v>
      </c>
      <c r="L9556" t="s">
        <v>92</v>
      </c>
      <c r="N9556" t="str">
        <f>IF(ISBLANK(Sales[[#This Row],[return]]),"No",Sales[[#This Row],[return]])</f>
        <v>No</v>
      </c>
      <c r="O9556" s="2">
        <v>43785</v>
      </c>
      <c r="P9556" s="8" t="str">
        <f>TEXT(DAY(Sales[[#This Row],[OrderDate]]),"ddd")</f>
        <v>Mon</v>
      </c>
      <c r="Q9556" s="8" t="str">
        <f>TEXT(MONTH(Sales[[#This Row],[ShipDate]])*29,"mmm")</f>
        <v>Nov</v>
      </c>
      <c r="R9556">
        <v>799</v>
      </c>
      <c r="S9556" t="s">
        <v>2884</v>
      </c>
      <c r="T9556" t="s">
        <v>90</v>
      </c>
      <c r="U9556">
        <v>10701</v>
      </c>
      <c r="V9556" s="1">
        <v>0</v>
      </c>
      <c r="W9556">
        <v>24</v>
      </c>
      <c r="X9556">
        <v>4</v>
      </c>
      <c r="Y9556">
        <v>52</v>
      </c>
      <c r="AD9556"/>
    </row>
    <row r="9557" spans="1:30" x14ac:dyDescent="0.25">
      <c r="A9557" t="s">
        <v>40</v>
      </c>
      <c r="B9557" s="2">
        <v>43763</v>
      </c>
      <c r="C9557" s="35">
        <f>YEAR(Sales[[#This Row],[ShipDate]])</f>
        <v>2019</v>
      </c>
      <c r="D9557" t="s">
        <v>36</v>
      </c>
      <c r="E9557" t="s">
        <v>31</v>
      </c>
      <c r="F9557" t="s">
        <v>59</v>
      </c>
      <c r="G9557" t="s">
        <v>25</v>
      </c>
      <c r="H9557" t="s">
        <v>193</v>
      </c>
      <c r="I9557" t="s">
        <v>58</v>
      </c>
      <c r="J9557" t="s">
        <v>13</v>
      </c>
      <c r="K9557" t="s">
        <v>2631</v>
      </c>
      <c r="L9557" t="s">
        <v>17</v>
      </c>
      <c r="N9557" t="str">
        <f>IF(ISBLANK(Sales[[#This Row],[return]]),"No",Sales[[#This Row],[return]])</f>
        <v>No</v>
      </c>
      <c r="O9557" s="2">
        <v>43758</v>
      </c>
      <c r="P9557" s="8" t="str">
        <f>TEXT(DAY(Sales[[#This Row],[OrderDate]]),"ddd")</f>
        <v>Fri</v>
      </c>
      <c r="Q9557" s="8" t="str">
        <f>TEXT(MONTH(Sales[[#This Row],[ShipDate]])*29,"mmm")</f>
        <v>Oct</v>
      </c>
      <c r="R9557">
        <v>780</v>
      </c>
      <c r="S9557" t="s">
        <v>814</v>
      </c>
      <c r="T9557" t="s">
        <v>15</v>
      </c>
      <c r="U9557">
        <v>27707</v>
      </c>
      <c r="V9557" s="1">
        <v>0.2</v>
      </c>
      <c r="W9557">
        <v>4</v>
      </c>
      <c r="X9557">
        <v>3</v>
      </c>
      <c r="Y9557">
        <v>14</v>
      </c>
      <c r="AD9557"/>
    </row>
    <row r="9558" spans="1:30" x14ac:dyDescent="0.25">
      <c r="A9558" t="s">
        <v>40</v>
      </c>
      <c r="B9558" s="2">
        <v>43763</v>
      </c>
      <c r="C9558" s="35">
        <f>YEAR(Sales[[#This Row],[ShipDate]])</f>
        <v>2019</v>
      </c>
      <c r="D9558" t="s">
        <v>36</v>
      </c>
      <c r="E9558" t="s">
        <v>31</v>
      </c>
      <c r="F9558" t="s">
        <v>48</v>
      </c>
      <c r="G9558" t="s">
        <v>46</v>
      </c>
      <c r="H9558" t="s">
        <v>193</v>
      </c>
      <c r="I9558" t="s">
        <v>58</v>
      </c>
      <c r="J9558" t="s">
        <v>13</v>
      </c>
      <c r="K9558" t="s">
        <v>2631</v>
      </c>
      <c r="L9558" t="s">
        <v>17</v>
      </c>
      <c r="N9558" t="str">
        <f>IF(ISBLANK(Sales[[#This Row],[return]]),"No",Sales[[#This Row],[return]])</f>
        <v>No</v>
      </c>
      <c r="O9558" s="2">
        <v>43758</v>
      </c>
      <c r="P9558" s="8" t="str">
        <f>TEXT(DAY(Sales[[#This Row],[OrderDate]]),"ddd")</f>
        <v>Fri</v>
      </c>
      <c r="Q9558" s="8" t="str">
        <f>TEXT(MONTH(Sales[[#This Row],[ShipDate]])*29,"mmm")</f>
        <v>Oct</v>
      </c>
      <c r="R9558">
        <v>1254</v>
      </c>
      <c r="S9558" t="s">
        <v>2330</v>
      </c>
      <c r="T9558" t="s">
        <v>15</v>
      </c>
      <c r="U9558">
        <v>27707</v>
      </c>
      <c r="V9558" s="1">
        <v>0.2</v>
      </c>
      <c r="W9558">
        <v>1</v>
      </c>
      <c r="X9558">
        <v>2</v>
      </c>
      <c r="Y9558">
        <v>16</v>
      </c>
      <c r="AD9558"/>
    </row>
    <row r="9559" spans="1:30" x14ac:dyDescent="0.25">
      <c r="A9559" t="s">
        <v>40</v>
      </c>
      <c r="B9559" s="2">
        <v>43679</v>
      </c>
      <c r="C9559" s="35">
        <f>YEAR(Sales[[#This Row],[ShipDate]])</f>
        <v>2019</v>
      </c>
      <c r="D9559" t="s">
        <v>36</v>
      </c>
      <c r="E9559" t="s">
        <v>18</v>
      </c>
      <c r="F9559" t="s">
        <v>21</v>
      </c>
      <c r="G9559" t="s">
        <v>11</v>
      </c>
      <c r="H9559" t="s">
        <v>60</v>
      </c>
      <c r="I9559" t="s">
        <v>63</v>
      </c>
      <c r="J9559" t="s">
        <v>13</v>
      </c>
      <c r="K9559" t="s">
        <v>1220</v>
      </c>
      <c r="L9559" t="s">
        <v>30</v>
      </c>
      <c r="N9559" t="str">
        <f>IF(ISBLANK(Sales[[#This Row],[return]]),"No",Sales[[#This Row],[return]])</f>
        <v>No</v>
      </c>
      <c r="O9559" s="2">
        <v>43675</v>
      </c>
      <c r="P9559" s="8" t="str">
        <f>TEXT(DAY(Sales[[#This Row],[OrderDate]]),"ddd")</f>
        <v>Sun</v>
      </c>
      <c r="Q9559" s="8" t="str">
        <f>TEXT(MONTH(Sales[[#This Row],[ShipDate]])*29,"mmm")</f>
        <v>Aug</v>
      </c>
      <c r="R9559">
        <v>391</v>
      </c>
      <c r="S9559" t="s">
        <v>510</v>
      </c>
      <c r="T9559" t="s">
        <v>28</v>
      </c>
      <c r="U9559">
        <v>98103</v>
      </c>
      <c r="V9559" s="1">
        <v>0</v>
      </c>
      <c r="W9559">
        <v>26</v>
      </c>
      <c r="X9559">
        <v>2</v>
      </c>
      <c r="Y9559">
        <v>116</v>
      </c>
      <c r="AD9559"/>
    </row>
    <row r="9560" spans="1:30" x14ac:dyDescent="0.25">
      <c r="A9560" t="s">
        <v>24</v>
      </c>
      <c r="B9560" s="2">
        <v>43749</v>
      </c>
      <c r="C9560" s="35">
        <f>YEAR(Sales[[#This Row],[ShipDate]])</f>
        <v>2019</v>
      </c>
      <c r="D9560" t="s">
        <v>113</v>
      </c>
      <c r="E9560" t="s">
        <v>18</v>
      </c>
      <c r="F9560" t="s">
        <v>59</v>
      </c>
      <c r="G9560" t="s">
        <v>25</v>
      </c>
      <c r="H9560" t="s">
        <v>26</v>
      </c>
      <c r="I9560" t="s">
        <v>32</v>
      </c>
      <c r="J9560" t="s">
        <v>13</v>
      </c>
      <c r="K9560" t="s">
        <v>764</v>
      </c>
      <c r="L9560" t="s">
        <v>30</v>
      </c>
      <c r="N9560" t="str">
        <f>IF(ISBLANK(Sales[[#This Row],[return]]),"No",Sales[[#This Row],[return]])</f>
        <v>No</v>
      </c>
      <c r="O9560" s="2">
        <v>43747</v>
      </c>
      <c r="P9560" s="8" t="str">
        <f>TEXT(DAY(Sales[[#This Row],[OrderDate]]),"ddd")</f>
        <v>Mon</v>
      </c>
      <c r="Q9560" s="8" t="str">
        <f>TEXT(MONTH(Sales[[#This Row],[ShipDate]])*29,"mmm")</f>
        <v>Oct</v>
      </c>
      <c r="R9560">
        <v>1655</v>
      </c>
      <c r="S9560" t="s">
        <v>3223</v>
      </c>
      <c r="T9560" t="s">
        <v>28</v>
      </c>
      <c r="U9560">
        <v>90032</v>
      </c>
      <c r="V9560" s="1">
        <v>0</v>
      </c>
      <c r="W9560">
        <v>17</v>
      </c>
      <c r="X9560">
        <v>5</v>
      </c>
      <c r="Y9560">
        <v>35</v>
      </c>
      <c r="AD9560"/>
    </row>
    <row r="9561" spans="1:30" x14ac:dyDescent="0.25">
      <c r="A9561" t="s">
        <v>40</v>
      </c>
      <c r="B9561" s="2">
        <v>43776</v>
      </c>
      <c r="C9561" s="35">
        <f>YEAR(Sales[[#This Row],[ShipDate]])</f>
        <v>2019</v>
      </c>
      <c r="D9561" t="s">
        <v>36</v>
      </c>
      <c r="E9561" t="s">
        <v>18</v>
      </c>
      <c r="F9561" t="s">
        <v>52</v>
      </c>
      <c r="G9561" t="s">
        <v>25</v>
      </c>
      <c r="H9561" t="s">
        <v>26</v>
      </c>
      <c r="I9561" t="s">
        <v>32</v>
      </c>
      <c r="J9561" t="s">
        <v>13</v>
      </c>
      <c r="K9561" t="s">
        <v>2065</v>
      </c>
      <c r="L9561" t="s">
        <v>30</v>
      </c>
      <c r="N9561" t="str">
        <f>IF(ISBLANK(Sales[[#This Row],[return]]),"No",Sales[[#This Row],[return]])</f>
        <v>No</v>
      </c>
      <c r="O9561" s="2">
        <v>43771</v>
      </c>
      <c r="P9561" s="8" t="str">
        <f>TEXT(DAY(Sales[[#This Row],[OrderDate]]),"ddd")</f>
        <v>Mon</v>
      </c>
      <c r="Q9561" s="8" t="str">
        <f>TEXT(MONTH(Sales[[#This Row],[ShipDate]])*29,"mmm")</f>
        <v>Nov</v>
      </c>
      <c r="R9561">
        <v>631</v>
      </c>
      <c r="S9561" t="s">
        <v>2033</v>
      </c>
      <c r="T9561" t="s">
        <v>28</v>
      </c>
      <c r="U9561">
        <v>90036</v>
      </c>
      <c r="V9561" s="1">
        <v>0</v>
      </c>
      <c r="W9561">
        <v>44</v>
      </c>
      <c r="X9561">
        <v>5</v>
      </c>
      <c r="Y9561">
        <v>168</v>
      </c>
      <c r="AD9561"/>
    </row>
    <row r="9562" spans="1:30" x14ac:dyDescent="0.25">
      <c r="A9562" t="s">
        <v>24</v>
      </c>
      <c r="B9562" s="2">
        <v>43782</v>
      </c>
      <c r="C9562" s="35">
        <f>YEAR(Sales[[#This Row],[ShipDate]])</f>
        <v>2019</v>
      </c>
      <c r="D9562" t="s">
        <v>113</v>
      </c>
      <c r="E9562" t="s">
        <v>18</v>
      </c>
      <c r="F9562" t="s">
        <v>48</v>
      </c>
      <c r="G9562" t="s">
        <v>46</v>
      </c>
      <c r="H9562" t="s">
        <v>399</v>
      </c>
      <c r="I9562" t="s">
        <v>70</v>
      </c>
      <c r="J9562" t="s">
        <v>13</v>
      </c>
      <c r="K9562" t="s">
        <v>1281</v>
      </c>
      <c r="L9562" t="s">
        <v>68</v>
      </c>
      <c r="N9562" t="str">
        <f>IF(ISBLANK(Sales[[#This Row],[return]]),"No",Sales[[#This Row],[return]])</f>
        <v>No</v>
      </c>
      <c r="O9562" s="2">
        <v>43780</v>
      </c>
      <c r="P9562" s="8" t="str">
        <f>TEXT(DAY(Sales[[#This Row],[OrderDate]]),"ddd")</f>
        <v>Wed</v>
      </c>
      <c r="Q9562" s="8" t="str">
        <f>TEXT(MONTH(Sales[[#This Row],[ShipDate]])*29,"mmm")</f>
        <v>Nov</v>
      </c>
      <c r="R9562">
        <v>1229</v>
      </c>
      <c r="S9562" t="s">
        <v>2332</v>
      </c>
      <c r="T9562" t="s">
        <v>66</v>
      </c>
      <c r="U9562">
        <v>75081</v>
      </c>
      <c r="V9562" s="1">
        <v>0.2</v>
      </c>
      <c r="W9562">
        <v>12</v>
      </c>
      <c r="X9562">
        <v>2</v>
      </c>
      <c r="Y9562">
        <v>35</v>
      </c>
      <c r="AD9562"/>
    </row>
    <row r="9563" spans="1:30" x14ac:dyDescent="0.25">
      <c r="A9563" t="s">
        <v>24</v>
      </c>
      <c r="B9563" s="2">
        <v>43790</v>
      </c>
      <c r="C9563" s="35">
        <f>YEAR(Sales[[#This Row],[ShipDate]])</f>
        <v>2019</v>
      </c>
      <c r="D9563" t="s">
        <v>19</v>
      </c>
      <c r="E9563" t="s">
        <v>18</v>
      </c>
      <c r="F9563" t="s">
        <v>50</v>
      </c>
      <c r="G9563" t="s">
        <v>25</v>
      </c>
      <c r="H9563" t="s">
        <v>1985</v>
      </c>
      <c r="I9563" t="s">
        <v>1150</v>
      </c>
      <c r="J9563" t="s">
        <v>13</v>
      </c>
      <c r="K9563" t="s">
        <v>1181</v>
      </c>
      <c r="L9563" t="s">
        <v>92</v>
      </c>
      <c r="N9563" t="str">
        <f>IF(ISBLANK(Sales[[#This Row],[return]]),"No",Sales[[#This Row],[return]])</f>
        <v>No</v>
      </c>
      <c r="O9563" s="2">
        <v>43786</v>
      </c>
      <c r="P9563" s="8" t="str">
        <f>TEXT(DAY(Sales[[#This Row],[OrderDate]]),"ddd")</f>
        <v>Tue</v>
      </c>
      <c r="Q9563" s="8" t="str">
        <f>TEXT(MONTH(Sales[[#This Row],[ShipDate]])*29,"mmm")</f>
        <v>Nov</v>
      </c>
      <c r="R9563">
        <v>134</v>
      </c>
      <c r="S9563" t="s">
        <v>640</v>
      </c>
      <c r="T9563" t="s">
        <v>90</v>
      </c>
      <c r="U9563">
        <v>21740</v>
      </c>
      <c r="V9563" s="1">
        <v>0</v>
      </c>
      <c r="W9563">
        <v>21</v>
      </c>
      <c r="X9563">
        <v>6</v>
      </c>
      <c r="Y9563">
        <v>44</v>
      </c>
      <c r="AD9563"/>
    </row>
    <row r="9564" spans="1:30" x14ac:dyDescent="0.25">
      <c r="A9564" t="s">
        <v>40</v>
      </c>
      <c r="B9564" s="2">
        <v>43727</v>
      </c>
      <c r="C9564" s="35">
        <f>YEAR(Sales[[#This Row],[ShipDate]])</f>
        <v>2019</v>
      </c>
      <c r="D9564" t="s">
        <v>36</v>
      </c>
      <c r="E9564" t="s">
        <v>18</v>
      </c>
      <c r="F9564" t="s">
        <v>43</v>
      </c>
      <c r="G9564" t="s">
        <v>11</v>
      </c>
      <c r="H9564" t="s">
        <v>79</v>
      </c>
      <c r="I9564" t="s">
        <v>32</v>
      </c>
      <c r="J9564" t="s">
        <v>13</v>
      </c>
      <c r="K9564" t="s">
        <v>1438</v>
      </c>
      <c r="L9564" t="s">
        <v>30</v>
      </c>
      <c r="N9564" t="str">
        <f>IF(ISBLANK(Sales[[#This Row],[return]]),"No",Sales[[#This Row],[return]])</f>
        <v>No</v>
      </c>
      <c r="O9564" s="2">
        <v>43723</v>
      </c>
      <c r="P9564" s="8" t="str">
        <f>TEXT(DAY(Sales[[#This Row],[OrderDate]]),"ddd")</f>
        <v>Sun</v>
      </c>
      <c r="Q9564" s="8" t="str">
        <f>TEXT(MONTH(Sales[[#This Row],[ShipDate]])*29,"mmm")</f>
        <v>Sep</v>
      </c>
      <c r="R9564">
        <v>1534</v>
      </c>
      <c r="S9564" t="s">
        <v>3207</v>
      </c>
      <c r="T9564" t="s">
        <v>28</v>
      </c>
      <c r="U9564">
        <v>94122</v>
      </c>
      <c r="V9564" s="1">
        <v>0</v>
      </c>
      <c r="W9564">
        <v>106</v>
      </c>
      <c r="X9564">
        <v>5</v>
      </c>
      <c r="Y9564">
        <v>530</v>
      </c>
      <c r="AD9564"/>
    </row>
    <row r="9565" spans="1:30" x14ac:dyDescent="0.25">
      <c r="A9565" t="s">
        <v>40</v>
      </c>
      <c r="B9565" s="2">
        <v>43727</v>
      </c>
      <c r="C9565" s="35">
        <f>YEAR(Sales[[#This Row],[ShipDate]])</f>
        <v>2019</v>
      </c>
      <c r="D9565" t="s">
        <v>36</v>
      </c>
      <c r="E9565" t="s">
        <v>18</v>
      </c>
      <c r="F9565" t="s">
        <v>23</v>
      </c>
      <c r="G9565" t="s">
        <v>11</v>
      </c>
      <c r="H9565" t="s">
        <v>79</v>
      </c>
      <c r="I9565" t="s">
        <v>32</v>
      </c>
      <c r="J9565" t="s">
        <v>13</v>
      </c>
      <c r="K9565" t="s">
        <v>1438</v>
      </c>
      <c r="L9565" t="s">
        <v>30</v>
      </c>
      <c r="N9565" t="str">
        <f>IF(ISBLANK(Sales[[#This Row],[return]]),"No",Sales[[#This Row],[return]])</f>
        <v>No</v>
      </c>
      <c r="O9565" s="2">
        <v>43723</v>
      </c>
      <c r="P9565" s="8" t="str">
        <f>TEXT(DAY(Sales[[#This Row],[OrderDate]]),"ddd")</f>
        <v>Sun</v>
      </c>
      <c r="Q9565" s="8" t="str">
        <f>TEXT(MONTH(Sales[[#This Row],[ShipDate]])*29,"mmm")</f>
        <v>Sep</v>
      </c>
      <c r="R9565">
        <v>977</v>
      </c>
      <c r="S9565" t="s">
        <v>1417</v>
      </c>
      <c r="T9565" t="s">
        <v>28</v>
      </c>
      <c r="U9565">
        <v>94122</v>
      </c>
      <c r="V9565" s="1">
        <v>0.2</v>
      </c>
      <c r="W9565">
        <v>0</v>
      </c>
      <c r="X9565">
        <v>3</v>
      </c>
      <c r="Y9565">
        <v>218</v>
      </c>
      <c r="AD9565"/>
    </row>
    <row r="9566" spans="1:30" x14ac:dyDescent="0.25">
      <c r="A9566" t="s">
        <v>40</v>
      </c>
      <c r="B9566" s="2">
        <v>43727</v>
      </c>
      <c r="C9566" s="35">
        <f>YEAR(Sales[[#This Row],[ShipDate]])</f>
        <v>2019</v>
      </c>
      <c r="D9566" t="s">
        <v>36</v>
      </c>
      <c r="E9566" t="s">
        <v>18</v>
      </c>
      <c r="F9566" t="s">
        <v>52</v>
      </c>
      <c r="G9566" t="s">
        <v>25</v>
      </c>
      <c r="H9566" t="s">
        <v>79</v>
      </c>
      <c r="I9566" t="s">
        <v>32</v>
      </c>
      <c r="J9566" t="s">
        <v>13</v>
      </c>
      <c r="K9566" t="s">
        <v>1438</v>
      </c>
      <c r="L9566" t="s">
        <v>30</v>
      </c>
      <c r="N9566" t="str">
        <f>IF(ISBLANK(Sales[[#This Row],[return]]),"No",Sales[[#This Row],[return]])</f>
        <v>No</v>
      </c>
      <c r="O9566" s="2">
        <v>43723</v>
      </c>
      <c r="P9566" s="8" t="str">
        <f>TEXT(DAY(Sales[[#This Row],[OrderDate]]),"ddd")</f>
        <v>Sun</v>
      </c>
      <c r="Q9566" s="8" t="str">
        <f>TEXT(MONTH(Sales[[#This Row],[ShipDate]])*29,"mmm")</f>
        <v>Sep</v>
      </c>
      <c r="R9566">
        <v>286</v>
      </c>
      <c r="S9566" t="s">
        <v>2023</v>
      </c>
      <c r="T9566" t="s">
        <v>28</v>
      </c>
      <c r="U9566">
        <v>94122</v>
      </c>
      <c r="V9566" s="1">
        <v>0</v>
      </c>
      <c r="W9566">
        <v>31</v>
      </c>
      <c r="X9566">
        <v>2</v>
      </c>
      <c r="Y9566">
        <v>109</v>
      </c>
      <c r="AD9566"/>
    </row>
    <row r="9567" spans="1:30" x14ac:dyDescent="0.25">
      <c r="A9567" t="s">
        <v>40</v>
      </c>
      <c r="B9567" s="2">
        <v>43727</v>
      </c>
      <c r="C9567" s="35">
        <f>YEAR(Sales[[#This Row],[ShipDate]])</f>
        <v>2019</v>
      </c>
      <c r="D9567" t="s">
        <v>36</v>
      </c>
      <c r="E9567" t="s">
        <v>18</v>
      </c>
      <c r="F9567" t="s">
        <v>45</v>
      </c>
      <c r="G9567" t="s">
        <v>25</v>
      </c>
      <c r="H9567" t="s">
        <v>79</v>
      </c>
      <c r="I9567" t="s">
        <v>32</v>
      </c>
      <c r="J9567" t="s">
        <v>13</v>
      </c>
      <c r="K9567" t="s">
        <v>1438</v>
      </c>
      <c r="L9567" t="s">
        <v>30</v>
      </c>
      <c r="N9567" t="str">
        <f>IF(ISBLANK(Sales[[#This Row],[return]]),"No",Sales[[#This Row],[return]])</f>
        <v>No</v>
      </c>
      <c r="O9567" s="2">
        <v>43723</v>
      </c>
      <c r="P9567" s="8" t="str">
        <f>TEXT(DAY(Sales[[#This Row],[OrderDate]]),"ddd")</f>
        <v>Sun</v>
      </c>
      <c r="Q9567" s="8" t="str">
        <f>TEXT(MONTH(Sales[[#This Row],[ShipDate]])*29,"mmm")</f>
        <v>Sep</v>
      </c>
      <c r="R9567">
        <v>1258</v>
      </c>
      <c r="S9567" t="s">
        <v>2130</v>
      </c>
      <c r="T9567" t="s">
        <v>28</v>
      </c>
      <c r="U9567">
        <v>94122</v>
      </c>
      <c r="V9567" s="1">
        <v>0</v>
      </c>
      <c r="W9567">
        <v>42</v>
      </c>
      <c r="X9567">
        <v>10</v>
      </c>
      <c r="Y9567">
        <v>99</v>
      </c>
      <c r="AD9567"/>
    </row>
    <row r="9568" spans="1:30" x14ac:dyDescent="0.25">
      <c r="A9568" t="s">
        <v>40</v>
      </c>
      <c r="B9568" s="2">
        <v>43727</v>
      </c>
      <c r="C9568" s="35">
        <f>YEAR(Sales[[#This Row],[ShipDate]])</f>
        <v>2019</v>
      </c>
      <c r="D9568" t="s">
        <v>36</v>
      </c>
      <c r="E9568" t="s">
        <v>18</v>
      </c>
      <c r="F9568" t="s">
        <v>50</v>
      </c>
      <c r="G9568" t="s">
        <v>25</v>
      </c>
      <c r="H9568" t="s">
        <v>79</v>
      </c>
      <c r="I9568" t="s">
        <v>32</v>
      </c>
      <c r="J9568" t="s">
        <v>13</v>
      </c>
      <c r="K9568" t="s">
        <v>1438</v>
      </c>
      <c r="L9568" t="s">
        <v>30</v>
      </c>
      <c r="N9568" t="str">
        <f>IF(ISBLANK(Sales[[#This Row],[return]]),"No",Sales[[#This Row],[return]])</f>
        <v>No</v>
      </c>
      <c r="O9568" s="2">
        <v>43723</v>
      </c>
      <c r="P9568" s="8" t="str">
        <f>TEXT(DAY(Sales[[#This Row],[OrderDate]]),"ddd")</f>
        <v>Sun</v>
      </c>
      <c r="Q9568" s="8" t="str">
        <f>TEXT(MONTH(Sales[[#This Row],[ShipDate]])*29,"mmm")</f>
        <v>Sep</v>
      </c>
      <c r="R9568">
        <v>413</v>
      </c>
      <c r="S9568" t="s">
        <v>842</v>
      </c>
      <c r="T9568" t="s">
        <v>28</v>
      </c>
      <c r="U9568">
        <v>94122</v>
      </c>
      <c r="V9568" s="1">
        <v>0.2</v>
      </c>
      <c r="W9568">
        <v>1</v>
      </c>
      <c r="X9568">
        <v>1</v>
      </c>
      <c r="Y9568">
        <v>3</v>
      </c>
      <c r="AD9568"/>
    </row>
    <row r="9569" spans="1:30" x14ac:dyDescent="0.25">
      <c r="A9569" t="s">
        <v>10</v>
      </c>
      <c r="B9569" s="2">
        <v>43781</v>
      </c>
      <c r="C9569" s="35">
        <f>YEAR(Sales[[#This Row],[ShipDate]])</f>
        <v>2019</v>
      </c>
      <c r="D9569" t="s">
        <v>607</v>
      </c>
      <c r="E9569" t="s">
        <v>31</v>
      </c>
      <c r="F9569" t="s">
        <v>48</v>
      </c>
      <c r="G9569" t="s">
        <v>46</v>
      </c>
      <c r="H9569" t="s">
        <v>302</v>
      </c>
      <c r="I9569" t="s">
        <v>252</v>
      </c>
      <c r="J9569" t="s">
        <v>13</v>
      </c>
      <c r="K9569" t="s">
        <v>929</v>
      </c>
      <c r="L9569" t="s">
        <v>92</v>
      </c>
      <c r="N9569" t="str">
        <f>IF(ISBLANK(Sales[[#This Row],[return]]),"No",Sales[[#This Row],[return]])</f>
        <v>No</v>
      </c>
      <c r="O9569" s="2">
        <v>43781</v>
      </c>
      <c r="P9569" s="8" t="str">
        <f>TEXT(DAY(Sales[[#This Row],[OrderDate]]),"ddd")</f>
        <v>Thu</v>
      </c>
      <c r="Q9569" s="8" t="str">
        <f>TEXT(MONTH(Sales[[#This Row],[ShipDate]])*29,"mmm")</f>
        <v>Nov</v>
      </c>
      <c r="R9569">
        <v>939</v>
      </c>
      <c r="S9569" t="s">
        <v>2407</v>
      </c>
      <c r="T9569" t="s">
        <v>90</v>
      </c>
      <c r="U9569">
        <v>43055</v>
      </c>
      <c r="V9569" s="1">
        <v>0.4</v>
      </c>
      <c r="W9569">
        <v>-93</v>
      </c>
      <c r="X9569">
        <v>3</v>
      </c>
      <c r="Y9569">
        <v>371</v>
      </c>
      <c r="AD9569"/>
    </row>
    <row r="9570" spans="1:30" x14ac:dyDescent="0.25">
      <c r="A9570" t="s">
        <v>24</v>
      </c>
      <c r="B9570" s="2">
        <v>43820</v>
      </c>
      <c r="C9570" s="35">
        <f>YEAR(Sales[[#This Row],[ShipDate]])</f>
        <v>2019</v>
      </c>
      <c r="D9570" t="s">
        <v>19</v>
      </c>
      <c r="E9570" t="s">
        <v>18</v>
      </c>
      <c r="F9570" t="s">
        <v>52</v>
      </c>
      <c r="G9570" t="s">
        <v>25</v>
      </c>
      <c r="H9570" t="s">
        <v>399</v>
      </c>
      <c r="I9570" t="s">
        <v>70</v>
      </c>
      <c r="J9570" t="s">
        <v>13</v>
      </c>
      <c r="K9570" t="s">
        <v>400</v>
      </c>
      <c r="L9570" t="s">
        <v>68</v>
      </c>
      <c r="N9570" t="str">
        <f>IF(ISBLANK(Sales[[#This Row],[return]]),"No",Sales[[#This Row],[return]])</f>
        <v>No</v>
      </c>
      <c r="O9570" s="2">
        <v>43816</v>
      </c>
      <c r="P9570" s="8" t="str">
        <f>TEXT(DAY(Sales[[#This Row],[OrderDate]]),"ddd")</f>
        <v>Tue</v>
      </c>
      <c r="Q9570" s="8" t="str">
        <f>TEXT(MONTH(Sales[[#This Row],[ShipDate]])*29,"mmm")</f>
        <v>Dec</v>
      </c>
      <c r="R9570">
        <v>609</v>
      </c>
      <c r="S9570" t="s">
        <v>401</v>
      </c>
      <c r="T9570" t="s">
        <v>66</v>
      </c>
      <c r="U9570">
        <v>75220</v>
      </c>
      <c r="V9570" s="1">
        <v>0.8</v>
      </c>
      <c r="W9570">
        <v>-179</v>
      </c>
      <c r="X9570">
        <v>2</v>
      </c>
      <c r="Y9570">
        <v>66</v>
      </c>
      <c r="AD9570"/>
    </row>
    <row r="9571" spans="1:30" x14ac:dyDescent="0.25">
      <c r="A9571" t="s">
        <v>24</v>
      </c>
      <c r="B9571" s="2">
        <v>43614</v>
      </c>
      <c r="C9571" s="35">
        <f>YEAR(Sales[[#This Row],[ShipDate]])</f>
        <v>2019</v>
      </c>
      <c r="D9571" t="s">
        <v>113</v>
      </c>
      <c r="E9571" t="s">
        <v>18</v>
      </c>
      <c r="F9571" t="s">
        <v>43</v>
      </c>
      <c r="G9571" t="s">
        <v>11</v>
      </c>
      <c r="H9571" t="s">
        <v>1221</v>
      </c>
      <c r="I9571" t="s">
        <v>1222</v>
      </c>
      <c r="J9571" t="s">
        <v>13</v>
      </c>
      <c r="K9571" t="s">
        <v>1190</v>
      </c>
      <c r="L9571" t="s">
        <v>30</v>
      </c>
      <c r="N9571" t="str">
        <f>IF(ISBLANK(Sales[[#This Row],[return]]),"No",Sales[[#This Row],[return]])</f>
        <v>No</v>
      </c>
      <c r="O9571" s="2">
        <v>43612</v>
      </c>
      <c r="P9571" s="8" t="str">
        <f>TEXT(DAY(Sales[[#This Row],[OrderDate]]),"ddd")</f>
        <v>Fri</v>
      </c>
      <c r="Q9571" s="8" t="str">
        <f>TEXT(MONTH(Sales[[#This Row],[ShipDate]])*29,"mmm")</f>
        <v>May</v>
      </c>
      <c r="R9571">
        <v>552</v>
      </c>
      <c r="S9571" t="s">
        <v>1131</v>
      </c>
      <c r="T9571" t="s">
        <v>28</v>
      </c>
      <c r="U9571">
        <v>83201</v>
      </c>
      <c r="V9571" s="1">
        <v>0</v>
      </c>
      <c r="W9571">
        <v>15</v>
      </c>
      <c r="X9571">
        <v>4</v>
      </c>
      <c r="Y9571">
        <v>35</v>
      </c>
      <c r="AD9571"/>
    </row>
    <row r="9572" spans="1:30" x14ac:dyDescent="0.25">
      <c r="A9572" t="s">
        <v>24</v>
      </c>
      <c r="B9572" s="2">
        <v>43614</v>
      </c>
      <c r="C9572" s="35">
        <f>YEAR(Sales[[#This Row],[ShipDate]])</f>
        <v>2019</v>
      </c>
      <c r="D9572" t="s">
        <v>113</v>
      </c>
      <c r="E9572" t="s">
        <v>18</v>
      </c>
      <c r="F9572" t="s">
        <v>39</v>
      </c>
      <c r="G9572" t="s">
        <v>25</v>
      </c>
      <c r="H9572" t="s">
        <v>1221</v>
      </c>
      <c r="I9572" t="s">
        <v>1222</v>
      </c>
      <c r="J9572" t="s">
        <v>13</v>
      </c>
      <c r="K9572" t="s">
        <v>1190</v>
      </c>
      <c r="L9572" t="s">
        <v>30</v>
      </c>
      <c r="N9572" t="str">
        <f>IF(ISBLANK(Sales[[#This Row],[return]]),"No",Sales[[#This Row],[return]])</f>
        <v>No</v>
      </c>
      <c r="O9572" s="2">
        <v>43612</v>
      </c>
      <c r="P9572" s="8" t="str">
        <f>TEXT(DAY(Sales[[#This Row],[OrderDate]]),"ddd")</f>
        <v>Fri</v>
      </c>
      <c r="Q9572" s="8" t="str">
        <f>TEXT(MONTH(Sales[[#This Row],[ShipDate]])*29,"mmm")</f>
        <v>May</v>
      </c>
      <c r="R9572">
        <v>659</v>
      </c>
      <c r="S9572" t="s">
        <v>1085</v>
      </c>
      <c r="T9572" t="s">
        <v>28</v>
      </c>
      <c r="U9572">
        <v>83201</v>
      </c>
      <c r="V9572" s="1">
        <v>0</v>
      </c>
      <c r="W9572">
        <v>29</v>
      </c>
      <c r="X9572">
        <v>5</v>
      </c>
      <c r="Y9572">
        <v>477</v>
      </c>
      <c r="AD9572"/>
    </row>
    <row r="9573" spans="1:30" x14ac:dyDescent="0.25">
      <c r="A9573" t="s">
        <v>24</v>
      </c>
      <c r="B9573" s="2">
        <v>43614</v>
      </c>
      <c r="C9573" s="35">
        <f>YEAR(Sales[[#This Row],[ShipDate]])</f>
        <v>2019</v>
      </c>
      <c r="D9573" t="s">
        <v>113</v>
      </c>
      <c r="E9573" t="s">
        <v>18</v>
      </c>
      <c r="F9573" t="s">
        <v>48</v>
      </c>
      <c r="G9573" t="s">
        <v>46</v>
      </c>
      <c r="H9573" t="s">
        <v>1221</v>
      </c>
      <c r="I9573" t="s">
        <v>1222</v>
      </c>
      <c r="J9573" t="s">
        <v>13</v>
      </c>
      <c r="K9573" t="s">
        <v>1190</v>
      </c>
      <c r="L9573" t="s">
        <v>30</v>
      </c>
      <c r="N9573" t="str">
        <f>IF(ISBLANK(Sales[[#This Row],[return]]),"No",Sales[[#This Row],[return]])</f>
        <v>No</v>
      </c>
      <c r="O9573" s="2">
        <v>43612</v>
      </c>
      <c r="P9573" s="8" t="str">
        <f>TEXT(DAY(Sales[[#This Row],[OrderDate]]),"ddd")</f>
        <v>Fri</v>
      </c>
      <c r="Q9573" s="8" t="str">
        <f>TEXT(MONTH(Sales[[#This Row],[ShipDate]])*29,"mmm")</f>
        <v>May</v>
      </c>
      <c r="R9573">
        <v>1173</v>
      </c>
      <c r="S9573" t="s">
        <v>2388</v>
      </c>
      <c r="T9573" t="s">
        <v>28</v>
      </c>
      <c r="U9573">
        <v>83201</v>
      </c>
      <c r="V9573" s="1">
        <v>0.2</v>
      </c>
      <c r="W9573">
        <v>23</v>
      </c>
      <c r="X9573">
        <v>3</v>
      </c>
      <c r="Y9573">
        <v>302</v>
      </c>
      <c r="AD9573"/>
    </row>
    <row r="9574" spans="1:30" x14ac:dyDescent="0.25">
      <c r="A9574" t="s">
        <v>40</v>
      </c>
      <c r="B9574" s="2">
        <v>43752</v>
      </c>
      <c r="C9574" s="35">
        <f>YEAR(Sales[[#This Row],[ShipDate]])</f>
        <v>2019</v>
      </c>
      <c r="D9574" t="s">
        <v>36</v>
      </c>
      <c r="E9574" t="s">
        <v>31</v>
      </c>
      <c r="F9574" t="s">
        <v>38</v>
      </c>
      <c r="G9574" t="s">
        <v>11</v>
      </c>
      <c r="H9574" t="s">
        <v>230</v>
      </c>
      <c r="I9574" t="s">
        <v>120</v>
      </c>
      <c r="J9574" t="s">
        <v>13</v>
      </c>
      <c r="K9574" t="s">
        <v>2696</v>
      </c>
      <c r="L9574" t="s">
        <v>68</v>
      </c>
      <c r="N9574" t="str">
        <f>IF(ISBLANK(Sales[[#This Row],[return]]),"No",Sales[[#This Row],[return]])</f>
        <v>No</v>
      </c>
      <c r="O9574" s="2">
        <v>43747</v>
      </c>
      <c r="P9574" s="8" t="str">
        <f>TEXT(DAY(Sales[[#This Row],[OrderDate]]),"ddd")</f>
        <v>Mon</v>
      </c>
      <c r="Q9574" s="8" t="str">
        <f>TEXT(MONTH(Sales[[#This Row],[ShipDate]])*29,"mmm")</f>
        <v>Oct</v>
      </c>
      <c r="R9574">
        <v>829</v>
      </c>
      <c r="S9574" t="s">
        <v>1296</v>
      </c>
      <c r="T9574" t="s">
        <v>66</v>
      </c>
      <c r="U9574">
        <v>60505</v>
      </c>
      <c r="V9574" s="1">
        <v>0.5</v>
      </c>
      <c r="W9574">
        <v>-43</v>
      </c>
      <c r="X9574">
        <v>3</v>
      </c>
      <c r="Y9574">
        <v>67</v>
      </c>
      <c r="AD9574"/>
    </row>
    <row r="9575" spans="1:30" x14ac:dyDescent="0.25">
      <c r="A9575" t="s">
        <v>40</v>
      </c>
      <c r="B9575" s="2">
        <v>43752</v>
      </c>
      <c r="C9575" s="35">
        <f>YEAR(Sales[[#This Row],[ShipDate]])</f>
        <v>2019</v>
      </c>
      <c r="D9575" t="s">
        <v>36</v>
      </c>
      <c r="E9575" t="s">
        <v>31</v>
      </c>
      <c r="F9575" t="s">
        <v>38</v>
      </c>
      <c r="G9575" t="s">
        <v>11</v>
      </c>
      <c r="H9575" t="s">
        <v>230</v>
      </c>
      <c r="I9575" t="s">
        <v>120</v>
      </c>
      <c r="J9575" t="s">
        <v>13</v>
      </c>
      <c r="K9575" t="s">
        <v>2696</v>
      </c>
      <c r="L9575" t="s">
        <v>68</v>
      </c>
      <c r="N9575" t="str">
        <f>IF(ISBLANK(Sales[[#This Row],[return]]),"No",Sales[[#This Row],[return]])</f>
        <v>No</v>
      </c>
      <c r="O9575" s="2">
        <v>43747</v>
      </c>
      <c r="P9575" s="8" t="str">
        <f>TEXT(DAY(Sales[[#This Row],[OrderDate]]),"ddd")</f>
        <v>Mon</v>
      </c>
      <c r="Q9575" s="8" t="str">
        <f>TEXT(MONTH(Sales[[#This Row],[ShipDate]])*29,"mmm")</f>
        <v>Oct</v>
      </c>
      <c r="R9575">
        <v>313</v>
      </c>
      <c r="S9575" t="s">
        <v>1314</v>
      </c>
      <c r="T9575" t="s">
        <v>66</v>
      </c>
      <c r="U9575">
        <v>60505</v>
      </c>
      <c r="V9575" s="1">
        <v>0.5</v>
      </c>
      <c r="W9575">
        <v>-431</v>
      </c>
      <c r="X9575">
        <v>5</v>
      </c>
      <c r="Y9575">
        <v>652</v>
      </c>
      <c r="AD9575"/>
    </row>
    <row r="9576" spans="1:30" x14ac:dyDescent="0.25">
      <c r="A9576" t="s">
        <v>24</v>
      </c>
      <c r="B9576" s="2">
        <v>43766</v>
      </c>
      <c r="C9576" s="35">
        <f>YEAR(Sales[[#This Row],[ShipDate]])</f>
        <v>2019</v>
      </c>
      <c r="D9576" t="s">
        <v>36</v>
      </c>
      <c r="E9576" t="s">
        <v>18</v>
      </c>
      <c r="F9576" t="s">
        <v>50</v>
      </c>
      <c r="G9576" t="s">
        <v>25</v>
      </c>
      <c r="H9576" t="s">
        <v>1297</v>
      </c>
      <c r="I9576" t="s">
        <v>169</v>
      </c>
      <c r="J9576" t="s">
        <v>13</v>
      </c>
      <c r="K9576" t="s">
        <v>1356</v>
      </c>
      <c r="L9576" t="s">
        <v>30</v>
      </c>
      <c r="N9576" t="str">
        <f>IF(ISBLANK(Sales[[#This Row],[return]]),"No",Sales[[#This Row],[return]])</f>
        <v>No</v>
      </c>
      <c r="O9576" s="2">
        <v>43759</v>
      </c>
      <c r="P9576" s="8" t="str">
        <f>TEXT(DAY(Sales[[#This Row],[OrderDate]]),"ddd")</f>
        <v>Sat</v>
      </c>
      <c r="Q9576" s="8" t="str">
        <f>TEXT(MONTH(Sales[[#This Row],[ShipDate]])*29,"mmm")</f>
        <v>Oct</v>
      </c>
      <c r="R9576">
        <v>999</v>
      </c>
      <c r="S9576" t="s">
        <v>3125</v>
      </c>
      <c r="T9576" t="s">
        <v>28</v>
      </c>
      <c r="U9576">
        <v>85301</v>
      </c>
      <c r="V9576" s="1">
        <v>0.7</v>
      </c>
      <c r="W9576">
        <v>-7</v>
      </c>
      <c r="X9576">
        <v>1</v>
      </c>
      <c r="Y9576">
        <v>9</v>
      </c>
      <c r="AD9576"/>
    </row>
    <row r="9577" spans="1:30" x14ac:dyDescent="0.25">
      <c r="A9577" t="s">
        <v>40</v>
      </c>
      <c r="B9577" s="2">
        <v>43716</v>
      </c>
      <c r="C9577" s="35">
        <f>YEAR(Sales[[#This Row],[ShipDate]])</f>
        <v>2019</v>
      </c>
      <c r="D9577" t="s">
        <v>36</v>
      </c>
      <c r="E9577" t="s">
        <v>18</v>
      </c>
      <c r="F9577" t="s">
        <v>23</v>
      </c>
      <c r="G9577" t="s">
        <v>11</v>
      </c>
      <c r="H9577" t="s">
        <v>1280</v>
      </c>
      <c r="I9577" t="s">
        <v>37</v>
      </c>
      <c r="J9577" t="s">
        <v>13</v>
      </c>
      <c r="K9577" t="s">
        <v>3119</v>
      </c>
      <c r="L9577" t="s">
        <v>17</v>
      </c>
      <c r="N9577" t="str">
        <f>IF(ISBLANK(Sales[[#This Row],[return]]),"No",Sales[[#This Row],[return]])</f>
        <v>No</v>
      </c>
      <c r="O9577" s="2">
        <v>43712</v>
      </c>
      <c r="P9577" s="8" t="str">
        <f>TEXT(DAY(Sales[[#This Row],[OrderDate]]),"ddd")</f>
        <v>Wed</v>
      </c>
      <c r="Q9577" s="8" t="str">
        <f>TEXT(MONTH(Sales[[#This Row],[ShipDate]])*29,"mmm")</f>
        <v>Sep</v>
      </c>
      <c r="R9577">
        <v>772</v>
      </c>
      <c r="S9577" t="s">
        <v>349</v>
      </c>
      <c r="T9577" t="s">
        <v>15</v>
      </c>
      <c r="U9577">
        <v>33437</v>
      </c>
      <c r="V9577" s="1">
        <v>0.2</v>
      </c>
      <c r="W9577">
        <v>6</v>
      </c>
      <c r="X9577">
        <v>2</v>
      </c>
      <c r="Y9577">
        <v>97</v>
      </c>
      <c r="AD9577"/>
    </row>
    <row r="9578" spans="1:30" x14ac:dyDescent="0.25">
      <c r="A9578" t="s">
        <v>40</v>
      </c>
      <c r="B9578" s="2">
        <v>43716</v>
      </c>
      <c r="C9578" s="35">
        <f>YEAR(Sales[[#This Row],[ShipDate]])</f>
        <v>2019</v>
      </c>
      <c r="D9578" t="s">
        <v>36</v>
      </c>
      <c r="E9578" t="s">
        <v>18</v>
      </c>
      <c r="F9578" t="s">
        <v>59</v>
      </c>
      <c r="G9578" t="s">
        <v>25</v>
      </c>
      <c r="H9578" t="s">
        <v>1280</v>
      </c>
      <c r="I9578" t="s">
        <v>37</v>
      </c>
      <c r="J9578" t="s">
        <v>13</v>
      </c>
      <c r="K9578" t="s">
        <v>3119</v>
      </c>
      <c r="L9578" t="s">
        <v>17</v>
      </c>
      <c r="N9578" t="str">
        <f>IF(ISBLANK(Sales[[#This Row],[return]]),"No",Sales[[#This Row],[return]])</f>
        <v>No</v>
      </c>
      <c r="O9578" s="2">
        <v>43712</v>
      </c>
      <c r="P9578" s="8" t="str">
        <f>TEXT(DAY(Sales[[#This Row],[OrderDate]]),"ddd")</f>
        <v>Wed</v>
      </c>
      <c r="Q9578" s="8" t="str">
        <f>TEXT(MONTH(Sales[[#This Row],[ShipDate]])*29,"mmm")</f>
        <v>Sep</v>
      </c>
      <c r="R9578">
        <v>1817</v>
      </c>
      <c r="S9578" t="s">
        <v>1822</v>
      </c>
      <c r="T9578" t="s">
        <v>15</v>
      </c>
      <c r="U9578">
        <v>33437</v>
      </c>
      <c r="V9578" s="1">
        <v>0.2</v>
      </c>
      <c r="W9578">
        <v>4</v>
      </c>
      <c r="X9578">
        <v>2</v>
      </c>
      <c r="Y9578">
        <v>10</v>
      </c>
      <c r="AD9578"/>
    </row>
    <row r="9579" spans="1:30" x14ac:dyDescent="0.25">
      <c r="A9579" t="s">
        <v>10</v>
      </c>
      <c r="B9579" s="2">
        <v>43550</v>
      </c>
      <c r="C9579" s="35">
        <f>YEAR(Sales[[#This Row],[ShipDate]])</f>
        <v>2019</v>
      </c>
      <c r="D9579" t="s">
        <v>113</v>
      </c>
      <c r="E9579" t="s">
        <v>18</v>
      </c>
      <c r="F9579" t="s">
        <v>52</v>
      </c>
      <c r="G9579" t="s">
        <v>25</v>
      </c>
      <c r="H9579" t="s">
        <v>1395</v>
      </c>
      <c r="I9579" t="s">
        <v>32</v>
      </c>
      <c r="J9579" t="s">
        <v>13</v>
      </c>
      <c r="K9579" t="s">
        <v>1442</v>
      </c>
      <c r="L9579" t="s">
        <v>30</v>
      </c>
      <c r="N9579" t="str">
        <f>IF(ISBLANK(Sales[[#This Row],[return]]),"No",Sales[[#This Row],[return]])</f>
        <v>No</v>
      </c>
      <c r="O9579" s="2">
        <v>43549</v>
      </c>
      <c r="P9579" s="8" t="str">
        <f>TEXT(DAY(Sales[[#This Row],[OrderDate]]),"ddd")</f>
        <v>Wed</v>
      </c>
      <c r="Q9579" s="8" t="str">
        <f>TEXT(MONTH(Sales[[#This Row],[ShipDate]])*29,"mmm")</f>
        <v>Mar</v>
      </c>
      <c r="R9579">
        <v>65</v>
      </c>
      <c r="S9579" t="s">
        <v>1816</v>
      </c>
      <c r="T9579" t="s">
        <v>28</v>
      </c>
      <c r="U9579">
        <v>93727</v>
      </c>
      <c r="V9579" s="1">
        <v>0</v>
      </c>
      <c r="W9579">
        <v>46</v>
      </c>
      <c r="X9579">
        <v>4</v>
      </c>
      <c r="Y9579">
        <v>176</v>
      </c>
      <c r="AD9579"/>
    </row>
    <row r="9580" spans="1:30" x14ac:dyDescent="0.25">
      <c r="A9580" t="s">
        <v>10</v>
      </c>
      <c r="B9580" s="2">
        <v>43550</v>
      </c>
      <c r="C9580" s="35">
        <f>YEAR(Sales[[#This Row],[ShipDate]])</f>
        <v>2019</v>
      </c>
      <c r="D9580" t="s">
        <v>113</v>
      </c>
      <c r="E9580" t="s">
        <v>18</v>
      </c>
      <c r="F9580" t="s">
        <v>45</v>
      </c>
      <c r="G9580" t="s">
        <v>25</v>
      </c>
      <c r="H9580" t="s">
        <v>1395</v>
      </c>
      <c r="I9580" t="s">
        <v>32</v>
      </c>
      <c r="J9580" t="s">
        <v>13</v>
      </c>
      <c r="K9580" t="s">
        <v>1442</v>
      </c>
      <c r="L9580" t="s">
        <v>30</v>
      </c>
      <c r="N9580" t="str">
        <f>IF(ISBLANK(Sales[[#This Row],[return]]),"No",Sales[[#This Row],[return]])</f>
        <v>No</v>
      </c>
      <c r="O9580" s="2">
        <v>43549</v>
      </c>
      <c r="P9580" s="8" t="str">
        <f>TEXT(DAY(Sales[[#This Row],[OrderDate]]),"ddd")</f>
        <v>Wed</v>
      </c>
      <c r="Q9580" s="8" t="str">
        <f>TEXT(MONTH(Sales[[#This Row],[ShipDate]])*29,"mmm")</f>
        <v>Mar</v>
      </c>
      <c r="R9580">
        <v>1508</v>
      </c>
      <c r="S9580" t="s">
        <v>1780</v>
      </c>
      <c r="T9580" t="s">
        <v>28</v>
      </c>
      <c r="U9580">
        <v>93727</v>
      </c>
      <c r="V9580" s="1">
        <v>0</v>
      </c>
      <c r="W9580">
        <v>4</v>
      </c>
      <c r="X9580">
        <v>9</v>
      </c>
      <c r="Y9580">
        <v>16</v>
      </c>
      <c r="AD9580"/>
    </row>
    <row r="9581" spans="1:30" x14ac:dyDescent="0.25">
      <c r="A9581" t="s">
        <v>10</v>
      </c>
      <c r="B9581" s="2">
        <v>43550</v>
      </c>
      <c r="C9581" s="35">
        <f>YEAR(Sales[[#This Row],[ShipDate]])</f>
        <v>2019</v>
      </c>
      <c r="D9581" t="s">
        <v>113</v>
      </c>
      <c r="E9581" t="s">
        <v>18</v>
      </c>
      <c r="F9581" t="s">
        <v>50</v>
      </c>
      <c r="G9581" t="s">
        <v>25</v>
      </c>
      <c r="H9581" t="s">
        <v>1395</v>
      </c>
      <c r="I9581" t="s">
        <v>32</v>
      </c>
      <c r="J9581" t="s">
        <v>13</v>
      </c>
      <c r="K9581" t="s">
        <v>1442</v>
      </c>
      <c r="L9581" t="s">
        <v>30</v>
      </c>
      <c r="N9581" t="str">
        <f>IF(ISBLANK(Sales[[#This Row],[return]]),"No",Sales[[#This Row],[return]])</f>
        <v>No</v>
      </c>
      <c r="O9581" s="2">
        <v>43549</v>
      </c>
      <c r="P9581" s="8" t="str">
        <f>TEXT(DAY(Sales[[#This Row],[OrderDate]]),"ddd")</f>
        <v>Wed</v>
      </c>
      <c r="Q9581" s="8" t="str">
        <f>TEXT(MONTH(Sales[[#This Row],[ShipDate]])*29,"mmm")</f>
        <v>Mar</v>
      </c>
      <c r="R9581">
        <v>234</v>
      </c>
      <c r="S9581" t="s">
        <v>1793</v>
      </c>
      <c r="T9581" t="s">
        <v>28</v>
      </c>
      <c r="U9581">
        <v>93727</v>
      </c>
      <c r="V9581" s="1">
        <v>0.2</v>
      </c>
      <c r="W9581">
        <v>63</v>
      </c>
      <c r="X9581">
        <v>4</v>
      </c>
      <c r="Y9581">
        <v>186</v>
      </c>
      <c r="AD9581"/>
    </row>
    <row r="9582" spans="1:30" x14ac:dyDescent="0.25">
      <c r="A9582" t="s">
        <v>10</v>
      </c>
      <c r="B9582" s="2">
        <v>43550</v>
      </c>
      <c r="C9582" s="35">
        <f>YEAR(Sales[[#This Row],[ShipDate]])</f>
        <v>2019</v>
      </c>
      <c r="D9582" t="s">
        <v>113</v>
      </c>
      <c r="E9582" t="s">
        <v>18</v>
      </c>
      <c r="F9582" t="s">
        <v>574</v>
      </c>
      <c r="G9582" t="s">
        <v>46</v>
      </c>
      <c r="H9582" t="s">
        <v>1395</v>
      </c>
      <c r="I9582" t="s">
        <v>32</v>
      </c>
      <c r="J9582" t="s">
        <v>13</v>
      </c>
      <c r="K9582" t="s">
        <v>1442</v>
      </c>
      <c r="L9582" t="s">
        <v>30</v>
      </c>
      <c r="N9582" t="str">
        <f>IF(ISBLANK(Sales[[#This Row],[return]]),"No",Sales[[#This Row],[return]])</f>
        <v>No</v>
      </c>
      <c r="O9582" s="2">
        <v>43549</v>
      </c>
      <c r="P9582" s="8" t="str">
        <f>TEXT(DAY(Sales[[#This Row],[OrderDate]]),"ddd")</f>
        <v>Wed</v>
      </c>
      <c r="Q9582" s="8" t="str">
        <f>TEXT(MONTH(Sales[[#This Row],[ShipDate]])*29,"mmm")</f>
        <v>Mar</v>
      </c>
      <c r="R9582">
        <v>796</v>
      </c>
      <c r="S9582" t="s">
        <v>2384</v>
      </c>
      <c r="T9582" t="s">
        <v>28</v>
      </c>
      <c r="U9582">
        <v>93727</v>
      </c>
      <c r="V9582" s="1">
        <v>0.2</v>
      </c>
      <c r="W9582">
        <v>60</v>
      </c>
      <c r="X9582">
        <v>2</v>
      </c>
      <c r="Y9582">
        <v>480</v>
      </c>
      <c r="AD9582"/>
    </row>
    <row r="9583" spans="1:30" x14ac:dyDescent="0.25">
      <c r="A9583" t="s">
        <v>10</v>
      </c>
      <c r="B9583" s="2">
        <v>43550</v>
      </c>
      <c r="C9583" s="35">
        <f>YEAR(Sales[[#This Row],[ShipDate]])</f>
        <v>2019</v>
      </c>
      <c r="D9583" t="s">
        <v>113</v>
      </c>
      <c r="E9583" t="s">
        <v>18</v>
      </c>
      <c r="F9583" t="s">
        <v>48</v>
      </c>
      <c r="G9583" t="s">
        <v>46</v>
      </c>
      <c r="H9583" t="s">
        <v>1395</v>
      </c>
      <c r="I9583" t="s">
        <v>32</v>
      </c>
      <c r="J9583" t="s">
        <v>13</v>
      </c>
      <c r="K9583" t="s">
        <v>1442</v>
      </c>
      <c r="L9583" t="s">
        <v>30</v>
      </c>
      <c r="N9583" t="str">
        <f>IF(ISBLANK(Sales[[#This Row],[return]]),"No",Sales[[#This Row],[return]])</f>
        <v>No</v>
      </c>
      <c r="O9583" s="2">
        <v>43549</v>
      </c>
      <c r="P9583" s="8" t="str">
        <f>TEXT(DAY(Sales[[#This Row],[OrderDate]]),"ddd")</f>
        <v>Wed</v>
      </c>
      <c r="Q9583" s="8" t="str">
        <f>TEXT(MONTH(Sales[[#This Row],[ShipDate]])*29,"mmm")</f>
        <v>Mar</v>
      </c>
      <c r="R9583">
        <v>452</v>
      </c>
      <c r="S9583" t="s">
        <v>2389</v>
      </c>
      <c r="T9583" t="s">
        <v>28</v>
      </c>
      <c r="U9583">
        <v>93727</v>
      </c>
      <c r="V9583" s="1">
        <v>0.2</v>
      </c>
      <c r="W9583">
        <v>16</v>
      </c>
      <c r="X9583">
        <v>4</v>
      </c>
      <c r="Y9583">
        <v>211</v>
      </c>
      <c r="AD9583"/>
    </row>
    <row r="9584" spans="1:30" x14ac:dyDescent="0.25">
      <c r="A9584" t="s">
        <v>10</v>
      </c>
      <c r="B9584" s="2">
        <v>43695</v>
      </c>
      <c r="C9584" s="35">
        <f>YEAR(Sales[[#This Row],[ShipDate]])</f>
        <v>2019</v>
      </c>
      <c r="D9584" t="s">
        <v>19</v>
      </c>
      <c r="E9584" t="s">
        <v>31</v>
      </c>
      <c r="F9584" t="s">
        <v>39</v>
      </c>
      <c r="G9584" t="s">
        <v>25</v>
      </c>
      <c r="H9584" t="s">
        <v>88</v>
      </c>
      <c r="I9584" t="s">
        <v>93</v>
      </c>
      <c r="J9584" t="s">
        <v>13</v>
      </c>
      <c r="K9584" t="s">
        <v>2679</v>
      </c>
      <c r="L9584" t="s">
        <v>92</v>
      </c>
      <c r="N9584" t="str">
        <f>IF(ISBLANK(Sales[[#This Row],[return]]),"No",Sales[[#This Row],[return]])</f>
        <v>No</v>
      </c>
      <c r="O9584" s="2">
        <v>43692</v>
      </c>
      <c r="P9584" s="8" t="str">
        <f>TEXT(DAY(Sales[[#This Row],[OrderDate]]),"ddd")</f>
        <v>Sun</v>
      </c>
      <c r="Q9584" s="8" t="str">
        <f>TEXT(MONTH(Sales[[#This Row],[ShipDate]])*29,"mmm")</f>
        <v>Aug</v>
      </c>
      <c r="R9584">
        <v>1558</v>
      </c>
      <c r="S9584" t="s">
        <v>815</v>
      </c>
      <c r="T9584" t="s">
        <v>90</v>
      </c>
      <c r="U9584">
        <v>19120</v>
      </c>
      <c r="V9584" s="1">
        <v>0.2</v>
      </c>
      <c r="W9584">
        <v>-338</v>
      </c>
      <c r="X9584">
        <v>6</v>
      </c>
      <c r="Y9584">
        <v>1802</v>
      </c>
      <c r="AD9584"/>
    </row>
    <row r="9585" spans="1:30" x14ac:dyDescent="0.25">
      <c r="A9585" t="s">
        <v>24</v>
      </c>
      <c r="B9585" s="2">
        <v>43810</v>
      </c>
      <c r="C9585" s="35">
        <f>YEAR(Sales[[#This Row],[ShipDate]])</f>
        <v>2019</v>
      </c>
      <c r="D9585" t="s">
        <v>113</v>
      </c>
      <c r="E9585" t="s">
        <v>31</v>
      </c>
      <c r="F9585" t="s">
        <v>50</v>
      </c>
      <c r="G9585" t="s">
        <v>25</v>
      </c>
      <c r="H9585" t="s">
        <v>107</v>
      </c>
      <c r="I9585" t="s">
        <v>70</v>
      </c>
      <c r="J9585" t="s">
        <v>13</v>
      </c>
      <c r="K9585" t="s">
        <v>182</v>
      </c>
      <c r="L9585" t="s">
        <v>68</v>
      </c>
      <c r="N9585" t="str">
        <f>IF(ISBLANK(Sales[[#This Row],[return]]),"No",Sales[[#This Row],[return]])</f>
        <v>No</v>
      </c>
      <c r="O9585" s="2">
        <v>43808</v>
      </c>
      <c r="P9585" s="8" t="str">
        <f>TEXT(DAY(Sales[[#This Row],[OrderDate]]),"ddd")</f>
        <v>Mon</v>
      </c>
      <c r="Q9585" s="8" t="str">
        <f>TEXT(MONTH(Sales[[#This Row],[ShipDate]])*29,"mmm")</f>
        <v>Dec</v>
      </c>
      <c r="R9585">
        <v>542</v>
      </c>
      <c r="S9585" t="s">
        <v>183</v>
      </c>
      <c r="T9585" t="s">
        <v>66</v>
      </c>
      <c r="U9585">
        <v>77041</v>
      </c>
      <c r="V9585" s="1">
        <v>0.8</v>
      </c>
      <c r="W9585">
        <v>-2</v>
      </c>
      <c r="X9585">
        <v>3</v>
      </c>
      <c r="Y9585">
        <v>1</v>
      </c>
      <c r="AD9585"/>
    </row>
    <row r="9586" spans="1:30" x14ac:dyDescent="0.25">
      <c r="A9586" t="s">
        <v>24</v>
      </c>
      <c r="B9586" s="2">
        <v>43810</v>
      </c>
      <c r="C9586" s="35">
        <f>YEAR(Sales[[#This Row],[ShipDate]])</f>
        <v>2019</v>
      </c>
      <c r="D9586" t="s">
        <v>113</v>
      </c>
      <c r="E9586" t="s">
        <v>31</v>
      </c>
      <c r="F9586" t="s">
        <v>43</v>
      </c>
      <c r="G9586" t="s">
        <v>11</v>
      </c>
      <c r="H9586" t="s">
        <v>107</v>
      </c>
      <c r="I9586" t="s">
        <v>70</v>
      </c>
      <c r="J9586" t="s">
        <v>13</v>
      </c>
      <c r="K9586" t="s">
        <v>182</v>
      </c>
      <c r="L9586" t="s">
        <v>68</v>
      </c>
      <c r="N9586" t="str">
        <f>IF(ISBLANK(Sales[[#This Row],[return]]),"No",Sales[[#This Row],[return]])</f>
        <v>No</v>
      </c>
      <c r="O9586" s="2">
        <v>43808</v>
      </c>
      <c r="P9586" s="8" t="str">
        <f>TEXT(DAY(Sales[[#This Row],[OrderDate]]),"ddd")</f>
        <v>Mon</v>
      </c>
      <c r="Q9586" s="8" t="str">
        <f>TEXT(MONTH(Sales[[#This Row],[ShipDate]])*29,"mmm")</f>
        <v>Dec</v>
      </c>
      <c r="R9586">
        <v>30</v>
      </c>
      <c r="S9586" t="s">
        <v>3138</v>
      </c>
      <c r="T9586" t="s">
        <v>66</v>
      </c>
      <c r="U9586">
        <v>77041</v>
      </c>
      <c r="V9586" s="1">
        <v>0.6</v>
      </c>
      <c r="W9586">
        <v>-6</v>
      </c>
      <c r="X9586">
        <v>3</v>
      </c>
      <c r="Y9586">
        <v>10</v>
      </c>
      <c r="AD9586"/>
    </row>
    <row r="9587" spans="1:30" x14ac:dyDescent="0.25">
      <c r="A9587" t="s">
        <v>24</v>
      </c>
      <c r="B9587" s="2">
        <v>43810</v>
      </c>
      <c r="C9587" s="35">
        <f>YEAR(Sales[[#This Row],[ShipDate]])</f>
        <v>2019</v>
      </c>
      <c r="D9587" t="s">
        <v>113</v>
      </c>
      <c r="E9587" t="s">
        <v>31</v>
      </c>
      <c r="F9587" t="s">
        <v>39</v>
      </c>
      <c r="G9587" t="s">
        <v>25</v>
      </c>
      <c r="H9587" t="s">
        <v>107</v>
      </c>
      <c r="I9587" t="s">
        <v>70</v>
      </c>
      <c r="J9587" t="s">
        <v>13</v>
      </c>
      <c r="K9587" t="s">
        <v>182</v>
      </c>
      <c r="L9587" t="s">
        <v>68</v>
      </c>
      <c r="N9587" t="str">
        <f>IF(ISBLANK(Sales[[#This Row],[return]]),"No",Sales[[#This Row],[return]])</f>
        <v>No</v>
      </c>
      <c r="O9587" s="2">
        <v>43808</v>
      </c>
      <c r="P9587" s="8" t="str">
        <f>TEXT(DAY(Sales[[#This Row],[OrderDate]]),"ddd")</f>
        <v>Mon</v>
      </c>
      <c r="Q9587" s="8" t="str">
        <f>TEXT(MONTH(Sales[[#This Row],[ShipDate]])*29,"mmm")</f>
        <v>Dec</v>
      </c>
      <c r="R9587">
        <v>1456</v>
      </c>
      <c r="S9587" t="s">
        <v>184</v>
      </c>
      <c r="T9587" t="s">
        <v>66</v>
      </c>
      <c r="U9587">
        <v>77041</v>
      </c>
      <c r="V9587" s="1">
        <v>0.2</v>
      </c>
      <c r="W9587">
        <v>3</v>
      </c>
      <c r="X9587">
        <v>3</v>
      </c>
      <c r="Y9587">
        <v>27</v>
      </c>
      <c r="AD9587"/>
    </row>
    <row r="9588" spans="1:30" x14ac:dyDescent="0.25">
      <c r="A9588" t="s">
        <v>40</v>
      </c>
      <c r="B9588" s="2">
        <v>43721</v>
      </c>
      <c r="C9588" s="35">
        <f>YEAR(Sales[[#This Row],[ShipDate]])</f>
        <v>2019</v>
      </c>
      <c r="D9588" t="s">
        <v>36</v>
      </c>
      <c r="E9588" t="s">
        <v>31</v>
      </c>
      <c r="F9588" t="s">
        <v>43</v>
      </c>
      <c r="G9588" t="s">
        <v>11</v>
      </c>
      <c r="H9588" t="s">
        <v>88</v>
      </c>
      <c r="I9588" t="s">
        <v>93</v>
      </c>
      <c r="J9588" t="s">
        <v>13</v>
      </c>
      <c r="K9588" t="s">
        <v>2647</v>
      </c>
      <c r="L9588" t="s">
        <v>92</v>
      </c>
      <c r="M9588" t="s">
        <v>82</v>
      </c>
      <c r="N9588" t="str">
        <f>IF(ISBLANK(Sales[[#This Row],[return]]),"No",Sales[[#This Row],[return]])</f>
        <v>Yes</v>
      </c>
      <c r="O9588" s="2">
        <v>43717</v>
      </c>
      <c r="P9588" s="8" t="str">
        <f>TEXT(DAY(Sales[[#This Row],[OrderDate]]),"ddd")</f>
        <v>Mon</v>
      </c>
      <c r="Q9588" s="8" t="str">
        <f>TEXT(MONTH(Sales[[#This Row],[ShipDate]])*29,"mmm")</f>
        <v>Sep</v>
      </c>
      <c r="R9588">
        <v>569</v>
      </c>
      <c r="S9588" t="s">
        <v>1598</v>
      </c>
      <c r="T9588" t="s">
        <v>90</v>
      </c>
      <c r="U9588">
        <v>19134</v>
      </c>
      <c r="V9588" s="1">
        <v>0.2</v>
      </c>
      <c r="W9588">
        <v>2</v>
      </c>
      <c r="X9588">
        <v>2</v>
      </c>
      <c r="Y9588">
        <v>17</v>
      </c>
      <c r="AD9588"/>
    </row>
    <row r="9589" spans="1:30" x14ac:dyDescent="0.25">
      <c r="A9589" t="s">
        <v>40</v>
      </c>
      <c r="B9589" s="2">
        <v>43721</v>
      </c>
      <c r="C9589" s="35">
        <f>YEAR(Sales[[#This Row],[ShipDate]])</f>
        <v>2019</v>
      </c>
      <c r="D9589" t="s">
        <v>36</v>
      </c>
      <c r="E9589" t="s">
        <v>31</v>
      </c>
      <c r="F9589" t="s">
        <v>23</v>
      </c>
      <c r="G9589" t="s">
        <v>11</v>
      </c>
      <c r="H9589" t="s">
        <v>88</v>
      </c>
      <c r="I9589" t="s">
        <v>93</v>
      </c>
      <c r="J9589" t="s">
        <v>13</v>
      </c>
      <c r="K9589" t="s">
        <v>2647</v>
      </c>
      <c r="L9589" t="s">
        <v>92</v>
      </c>
      <c r="M9589" t="s">
        <v>82</v>
      </c>
      <c r="N9589" t="str">
        <f>IF(ISBLANK(Sales[[#This Row],[return]]),"No",Sales[[#This Row],[return]])</f>
        <v>Yes</v>
      </c>
      <c r="O9589" s="2">
        <v>43717</v>
      </c>
      <c r="P9589" s="8" t="str">
        <f>TEXT(DAY(Sales[[#This Row],[OrderDate]]),"ddd")</f>
        <v>Mon</v>
      </c>
      <c r="Q9589" s="8" t="str">
        <f>TEXT(MONTH(Sales[[#This Row],[ShipDate]])*29,"mmm")</f>
        <v>Sep</v>
      </c>
      <c r="R9589">
        <v>763</v>
      </c>
      <c r="S9589" t="s">
        <v>434</v>
      </c>
      <c r="T9589" t="s">
        <v>90</v>
      </c>
      <c r="U9589">
        <v>19134</v>
      </c>
      <c r="V9589" s="1">
        <v>0.3</v>
      </c>
      <c r="W9589">
        <v>-48</v>
      </c>
      <c r="X9589">
        <v>2</v>
      </c>
      <c r="Y9589">
        <v>141</v>
      </c>
      <c r="AD9589"/>
    </row>
    <row r="9590" spans="1:30" x14ac:dyDescent="0.25">
      <c r="A9590" t="s">
        <v>40</v>
      </c>
      <c r="B9590" s="2">
        <v>43721</v>
      </c>
      <c r="C9590" s="35">
        <f>YEAR(Sales[[#This Row],[ShipDate]])</f>
        <v>2019</v>
      </c>
      <c r="D9590" t="s">
        <v>36</v>
      </c>
      <c r="E9590" t="s">
        <v>31</v>
      </c>
      <c r="F9590" t="s">
        <v>45</v>
      </c>
      <c r="G9590" t="s">
        <v>25</v>
      </c>
      <c r="H9590" t="s">
        <v>88</v>
      </c>
      <c r="I9590" t="s">
        <v>93</v>
      </c>
      <c r="J9590" t="s">
        <v>13</v>
      </c>
      <c r="K9590" t="s">
        <v>2647</v>
      </c>
      <c r="L9590" t="s">
        <v>92</v>
      </c>
      <c r="M9590" t="s">
        <v>82</v>
      </c>
      <c r="N9590" t="str">
        <f>IF(ISBLANK(Sales[[#This Row],[return]]),"No",Sales[[#This Row],[return]])</f>
        <v>Yes</v>
      </c>
      <c r="O9590" s="2">
        <v>43717</v>
      </c>
      <c r="P9590" s="8" t="str">
        <f>TEXT(DAY(Sales[[#This Row],[OrderDate]]),"ddd")</f>
        <v>Mon</v>
      </c>
      <c r="Q9590" s="8" t="str">
        <f>TEXT(MONTH(Sales[[#This Row],[ShipDate]])*29,"mmm")</f>
        <v>Sep</v>
      </c>
      <c r="R9590">
        <v>1326</v>
      </c>
      <c r="S9590" t="s">
        <v>479</v>
      </c>
      <c r="T9590" t="s">
        <v>90</v>
      </c>
      <c r="U9590">
        <v>19134</v>
      </c>
      <c r="V9590" s="1">
        <v>0.2</v>
      </c>
      <c r="W9590">
        <v>2</v>
      </c>
      <c r="X9590">
        <v>1</v>
      </c>
      <c r="Y9590">
        <v>5</v>
      </c>
      <c r="AD9590"/>
    </row>
    <row r="9591" spans="1:30" x14ac:dyDescent="0.25">
      <c r="A9591" t="s">
        <v>40</v>
      </c>
      <c r="B9591" s="2">
        <v>43721</v>
      </c>
      <c r="C9591" s="35">
        <f>YEAR(Sales[[#This Row],[ShipDate]])</f>
        <v>2019</v>
      </c>
      <c r="D9591" t="s">
        <v>36</v>
      </c>
      <c r="E9591" t="s">
        <v>31</v>
      </c>
      <c r="F9591" t="s">
        <v>50</v>
      </c>
      <c r="G9591" t="s">
        <v>25</v>
      </c>
      <c r="H9591" t="s">
        <v>88</v>
      </c>
      <c r="I9591" t="s">
        <v>93</v>
      </c>
      <c r="J9591" t="s">
        <v>13</v>
      </c>
      <c r="K9591" t="s">
        <v>2647</v>
      </c>
      <c r="L9591" t="s">
        <v>92</v>
      </c>
      <c r="M9591" t="s">
        <v>82</v>
      </c>
      <c r="N9591" t="str">
        <f>IF(ISBLANK(Sales[[#This Row],[return]]),"No",Sales[[#This Row],[return]])</f>
        <v>Yes</v>
      </c>
      <c r="O9591" s="2">
        <v>43717</v>
      </c>
      <c r="P9591" s="8" t="str">
        <f>TEXT(DAY(Sales[[#This Row],[OrderDate]]),"ddd")</f>
        <v>Mon</v>
      </c>
      <c r="Q9591" s="8" t="str">
        <f>TEXT(MONTH(Sales[[#This Row],[ShipDate]])*29,"mmm")</f>
        <v>Sep</v>
      </c>
      <c r="R9591">
        <v>701</v>
      </c>
      <c r="S9591" t="s">
        <v>870</v>
      </c>
      <c r="T9591" t="s">
        <v>90</v>
      </c>
      <c r="U9591">
        <v>19134</v>
      </c>
      <c r="V9591" s="1">
        <v>0.7</v>
      </c>
      <c r="W9591">
        <v>-4</v>
      </c>
      <c r="X9591">
        <v>1</v>
      </c>
      <c r="Y9591">
        <v>5</v>
      </c>
      <c r="AD9591"/>
    </row>
    <row r="9592" spans="1:30" x14ac:dyDescent="0.25">
      <c r="A9592" t="s">
        <v>40</v>
      </c>
      <c r="B9592" s="2">
        <v>43721</v>
      </c>
      <c r="C9592" s="35">
        <f>YEAR(Sales[[#This Row],[ShipDate]])</f>
        <v>2019</v>
      </c>
      <c r="D9592" t="s">
        <v>36</v>
      </c>
      <c r="E9592" t="s">
        <v>31</v>
      </c>
      <c r="F9592" t="s">
        <v>50</v>
      </c>
      <c r="G9592" t="s">
        <v>25</v>
      </c>
      <c r="H9592" t="s">
        <v>88</v>
      </c>
      <c r="I9592" t="s">
        <v>93</v>
      </c>
      <c r="J9592" t="s">
        <v>13</v>
      </c>
      <c r="K9592" t="s">
        <v>2647</v>
      </c>
      <c r="L9592" t="s">
        <v>92</v>
      </c>
      <c r="M9592" t="s">
        <v>82</v>
      </c>
      <c r="N9592" t="str">
        <f>IF(ISBLANK(Sales[[#This Row],[return]]),"No",Sales[[#This Row],[return]])</f>
        <v>Yes</v>
      </c>
      <c r="O9592" s="2">
        <v>43717</v>
      </c>
      <c r="P9592" s="8" t="str">
        <f>TEXT(DAY(Sales[[#This Row],[OrderDate]]),"ddd")</f>
        <v>Mon</v>
      </c>
      <c r="Q9592" s="8" t="str">
        <f>TEXT(MONTH(Sales[[#This Row],[ShipDate]])*29,"mmm")</f>
        <v>Sep</v>
      </c>
      <c r="R9592">
        <v>1650</v>
      </c>
      <c r="S9592" t="s">
        <v>2163</v>
      </c>
      <c r="T9592" t="s">
        <v>90</v>
      </c>
      <c r="U9592">
        <v>19134</v>
      </c>
      <c r="V9592" s="1">
        <v>0.7</v>
      </c>
      <c r="W9592">
        <v>-2</v>
      </c>
      <c r="X9592">
        <v>2</v>
      </c>
      <c r="Y9592">
        <v>3</v>
      </c>
      <c r="AD9592"/>
    </row>
    <row r="9593" spans="1:30" x14ac:dyDescent="0.25">
      <c r="A9593" t="s">
        <v>40</v>
      </c>
      <c r="B9593" s="2">
        <v>43721</v>
      </c>
      <c r="C9593" s="35">
        <f>YEAR(Sales[[#This Row],[ShipDate]])</f>
        <v>2019</v>
      </c>
      <c r="D9593" t="s">
        <v>36</v>
      </c>
      <c r="E9593" t="s">
        <v>31</v>
      </c>
      <c r="F9593" t="s">
        <v>99</v>
      </c>
      <c r="G9593" t="s">
        <v>46</v>
      </c>
      <c r="H9593" t="s">
        <v>88</v>
      </c>
      <c r="I9593" t="s">
        <v>93</v>
      </c>
      <c r="J9593" t="s">
        <v>13</v>
      </c>
      <c r="K9593" t="s">
        <v>2647</v>
      </c>
      <c r="L9593" t="s">
        <v>92</v>
      </c>
      <c r="M9593" t="s">
        <v>82</v>
      </c>
      <c r="N9593" t="str">
        <f>IF(ISBLANK(Sales[[#This Row],[return]]),"No",Sales[[#This Row],[return]])</f>
        <v>Yes</v>
      </c>
      <c r="O9593" s="2">
        <v>43717</v>
      </c>
      <c r="P9593" s="8" t="str">
        <f>TEXT(DAY(Sales[[#This Row],[OrderDate]]),"ddd")</f>
        <v>Mon</v>
      </c>
      <c r="Q9593" s="8" t="str">
        <f>TEXT(MONTH(Sales[[#This Row],[ShipDate]])*29,"mmm")</f>
        <v>Sep</v>
      </c>
      <c r="R9593">
        <v>1096</v>
      </c>
      <c r="S9593" t="s">
        <v>476</v>
      </c>
      <c r="T9593" t="s">
        <v>90</v>
      </c>
      <c r="U9593">
        <v>19134</v>
      </c>
      <c r="V9593" s="1">
        <v>0.2</v>
      </c>
      <c r="W9593">
        <v>29</v>
      </c>
      <c r="X9593">
        <v>3</v>
      </c>
      <c r="Y9593">
        <v>96</v>
      </c>
      <c r="AD9593"/>
    </row>
    <row r="9594" spans="1:30" x14ac:dyDescent="0.25">
      <c r="A9594" t="s">
        <v>40</v>
      </c>
      <c r="B9594" s="2">
        <v>43721</v>
      </c>
      <c r="C9594" s="35">
        <f>YEAR(Sales[[#This Row],[ShipDate]])</f>
        <v>2019</v>
      </c>
      <c r="D9594" t="s">
        <v>36</v>
      </c>
      <c r="E9594" t="s">
        <v>31</v>
      </c>
      <c r="F9594" t="s">
        <v>99</v>
      </c>
      <c r="G9594" t="s">
        <v>46</v>
      </c>
      <c r="H9594" t="s">
        <v>88</v>
      </c>
      <c r="I9594" t="s">
        <v>93</v>
      </c>
      <c r="J9594" t="s">
        <v>13</v>
      </c>
      <c r="K9594" t="s">
        <v>2647</v>
      </c>
      <c r="L9594" t="s">
        <v>92</v>
      </c>
      <c r="M9594" t="s">
        <v>82</v>
      </c>
      <c r="N9594" t="str">
        <f>IF(ISBLANK(Sales[[#This Row],[return]]),"No",Sales[[#This Row],[return]])</f>
        <v>Yes</v>
      </c>
      <c r="O9594" s="2">
        <v>43717</v>
      </c>
      <c r="P9594" s="8" t="str">
        <f>TEXT(DAY(Sales[[#This Row],[OrderDate]]),"ddd")</f>
        <v>Mon</v>
      </c>
      <c r="Q9594" s="8" t="str">
        <f>TEXT(MONTH(Sales[[#This Row],[ShipDate]])*29,"mmm")</f>
        <v>Sep</v>
      </c>
      <c r="R9594">
        <v>1282</v>
      </c>
      <c r="S9594" t="s">
        <v>1083</v>
      </c>
      <c r="T9594" t="s">
        <v>90</v>
      </c>
      <c r="U9594">
        <v>19134</v>
      </c>
      <c r="V9594" s="1">
        <v>0.2</v>
      </c>
      <c r="W9594">
        <v>65</v>
      </c>
      <c r="X9594">
        <v>3</v>
      </c>
      <c r="Y9594">
        <v>259</v>
      </c>
      <c r="AD9594"/>
    </row>
    <row r="9595" spans="1:30" x14ac:dyDescent="0.25">
      <c r="A9595" t="s">
        <v>40</v>
      </c>
      <c r="B9595" s="2">
        <v>43721</v>
      </c>
      <c r="C9595" s="35">
        <f>YEAR(Sales[[#This Row],[ShipDate]])</f>
        <v>2019</v>
      </c>
      <c r="D9595" t="s">
        <v>36</v>
      </c>
      <c r="E9595" t="s">
        <v>31</v>
      </c>
      <c r="F9595" t="s">
        <v>48</v>
      </c>
      <c r="G9595" t="s">
        <v>46</v>
      </c>
      <c r="H9595" t="s">
        <v>88</v>
      </c>
      <c r="I9595" t="s">
        <v>93</v>
      </c>
      <c r="J9595" t="s">
        <v>13</v>
      </c>
      <c r="K9595" t="s">
        <v>2647</v>
      </c>
      <c r="L9595" t="s">
        <v>92</v>
      </c>
      <c r="M9595" t="s">
        <v>82</v>
      </c>
      <c r="N9595" t="str">
        <f>IF(ISBLANK(Sales[[#This Row],[return]]),"No",Sales[[#This Row],[return]])</f>
        <v>Yes</v>
      </c>
      <c r="O9595" s="2">
        <v>43717</v>
      </c>
      <c r="P9595" s="8" t="str">
        <f>TEXT(DAY(Sales[[#This Row],[OrderDate]]),"ddd")</f>
        <v>Mon</v>
      </c>
      <c r="Q9595" s="8" t="str">
        <f>TEXT(MONTH(Sales[[#This Row],[ShipDate]])*29,"mmm")</f>
        <v>Sep</v>
      </c>
      <c r="R9595">
        <v>1394</v>
      </c>
      <c r="S9595" t="s">
        <v>2867</v>
      </c>
      <c r="T9595" t="s">
        <v>90</v>
      </c>
      <c r="U9595">
        <v>19134</v>
      </c>
      <c r="V9595" s="1">
        <v>0.4</v>
      </c>
      <c r="W9595">
        <v>-386</v>
      </c>
      <c r="X9595">
        <v>7</v>
      </c>
      <c r="Y9595">
        <v>1932</v>
      </c>
      <c r="AD9595"/>
    </row>
    <row r="9596" spans="1:30" x14ac:dyDescent="0.25">
      <c r="A9596" t="s">
        <v>24</v>
      </c>
      <c r="B9596" s="2">
        <v>43786</v>
      </c>
      <c r="C9596" s="35">
        <f>YEAR(Sales[[#This Row],[ShipDate]])</f>
        <v>2019</v>
      </c>
      <c r="D9596" t="s">
        <v>113</v>
      </c>
      <c r="E9596" t="s">
        <v>69</v>
      </c>
      <c r="F9596" t="s">
        <v>104</v>
      </c>
      <c r="G9596" t="s">
        <v>25</v>
      </c>
      <c r="H9596" t="s">
        <v>209</v>
      </c>
      <c r="I9596" t="s">
        <v>129</v>
      </c>
      <c r="J9596" t="s">
        <v>13</v>
      </c>
      <c r="K9596" t="s">
        <v>2941</v>
      </c>
      <c r="L9596" t="s">
        <v>68</v>
      </c>
      <c r="N9596" t="str">
        <f>IF(ISBLANK(Sales[[#This Row],[return]]),"No",Sales[[#This Row],[return]])</f>
        <v>No</v>
      </c>
      <c r="O9596" s="2">
        <v>43783</v>
      </c>
      <c r="P9596" s="8" t="str">
        <f>TEXT(DAY(Sales[[#This Row],[OrderDate]]),"ddd")</f>
        <v>Sat</v>
      </c>
      <c r="Q9596" s="8" t="str">
        <f>TEXT(MONTH(Sales[[#This Row],[ShipDate]])*29,"mmm")</f>
        <v>Nov</v>
      </c>
      <c r="R9596">
        <v>1438</v>
      </c>
      <c r="S9596" t="s">
        <v>1975</v>
      </c>
      <c r="T9596" t="s">
        <v>66</v>
      </c>
      <c r="U9596">
        <v>55407</v>
      </c>
      <c r="V9596" s="1">
        <v>0</v>
      </c>
      <c r="W9596">
        <v>7</v>
      </c>
      <c r="X9596">
        <v>2</v>
      </c>
      <c r="Y9596">
        <v>15</v>
      </c>
      <c r="AD9596"/>
    </row>
    <row r="9597" spans="1:30" x14ac:dyDescent="0.25">
      <c r="A9597" t="s">
        <v>40</v>
      </c>
      <c r="B9597" s="2">
        <v>43511</v>
      </c>
      <c r="C9597" s="35">
        <f>YEAR(Sales[[#This Row],[ShipDate]])</f>
        <v>2019</v>
      </c>
      <c r="D9597" t="s">
        <v>36</v>
      </c>
      <c r="E9597" t="s">
        <v>31</v>
      </c>
      <c r="F9597" t="s">
        <v>33</v>
      </c>
      <c r="G9597" t="s">
        <v>25</v>
      </c>
      <c r="H9597" t="s">
        <v>146</v>
      </c>
      <c r="I9597" t="s">
        <v>149</v>
      </c>
      <c r="J9597" t="s">
        <v>13</v>
      </c>
      <c r="K9597" t="s">
        <v>560</v>
      </c>
      <c r="L9597" t="s">
        <v>92</v>
      </c>
      <c r="N9597" t="str">
        <f>IF(ISBLANK(Sales[[#This Row],[return]]),"No",Sales[[#This Row],[return]])</f>
        <v>No</v>
      </c>
      <c r="O9597" s="2">
        <v>43507</v>
      </c>
      <c r="P9597" s="8" t="str">
        <f>TEXT(DAY(Sales[[#This Row],[OrderDate]]),"ddd")</f>
        <v>Wed</v>
      </c>
      <c r="Q9597" s="8" t="str">
        <f>TEXT(MONTH(Sales[[#This Row],[ShipDate]])*29,"mmm")</f>
        <v>Feb</v>
      </c>
      <c r="R9597">
        <v>180</v>
      </c>
      <c r="S9597" t="s">
        <v>866</v>
      </c>
      <c r="T9597" t="s">
        <v>90</v>
      </c>
      <c r="U9597">
        <v>10024</v>
      </c>
      <c r="V9597" s="1">
        <v>0</v>
      </c>
      <c r="W9597">
        <v>10</v>
      </c>
      <c r="X9597">
        <v>2</v>
      </c>
      <c r="Y9597">
        <v>21</v>
      </c>
      <c r="AD9597"/>
    </row>
    <row r="9598" spans="1:30" x14ac:dyDescent="0.25">
      <c r="A9598" t="s">
        <v>24</v>
      </c>
      <c r="B9598" s="2">
        <v>43618</v>
      </c>
      <c r="C9598" s="35">
        <f>YEAR(Sales[[#This Row],[ShipDate]])</f>
        <v>2019</v>
      </c>
      <c r="D9598" t="s">
        <v>19</v>
      </c>
      <c r="E9598" t="s">
        <v>31</v>
      </c>
      <c r="F9598" t="s">
        <v>23</v>
      </c>
      <c r="G9598" t="s">
        <v>11</v>
      </c>
      <c r="H9598" t="s">
        <v>164</v>
      </c>
      <c r="I9598" t="s">
        <v>120</v>
      </c>
      <c r="J9598" t="s">
        <v>13</v>
      </c>
      <c r="K9598" t="s">
        <v>982</v>
      </c>
      <c r="L9598" t="s">
        <v>68</v>
      </c>
      <c r="N9598" t="str">
        <f>IF(ISBLANK(Sales[[#This Row],[return]]),"No",Sales[[#This Row],[return]])</f>
        <v>No</v>
      </c>
      <c r="O9598" s="2">
        <v>43613</v>
      </c>
      <c r="P9598" s="8" t="str">
        <f>TEXT(DAY(Sales[[#This Row],[OrderDate]]),"ddd")</f>
        <v>Sat</v>
      </c>
      <c r="Q9598" s="8" t="str">
        <f>TEXT(MONTH(Sales[[#This Row],[ShipDate]])*29,"mmm")</f>
        <v>Jun</v>
      </c>
      <c r="R9598">
        <v>769</v>
      </c>
      <c r="S9598" t="s">
        <v>276</v>
      </c>
      <c r="T9598" t="s">
        <v>66</v>
      </c>
      <c r="U9598">
        <v>60653</v>
      </c>
      <c r="V9598" s="1">
        <v>0.3</v>
      </c>
      <c r="W9598">
        <v>-29</v>
      </c>
      <c r="X9598">
        <v>3</v>
      </c>
      <c r="Y9598">
        <v>107</v>
      </c>
      <c r="AD9598"/>
    </row>
    <row r="9599" spans="1:30" x14ac:dyDescent="0.25">
      <c r="A9599" t="s">
        <v>24</v>
      </c>
      <c r="B9599" s="2">
        <v>43618</v>
      </c>
      <c r="C9599" s="35">
        <f>YEAR(Sales[[#This Row],[ShipDate]])</f>
        <v>2019</v>
      </c>
      <c r="D9599" t="s">
        <v>19</v>
      </c>
      <c r="E9599" t="s">
        <v>31</v>
      </c>
      <c r="F9599" t="s">
        <v>50</v>
      </c>
      <c r="G9599" t="s">
        <v>25</v>
      </c>
      <c r="H9599" t="s">
        <v>164</v>
      </c>
      <c r="I9599" t="s">
        <v>120</v>
      </c>
      <c r="J9599" t="s">
        <v>13</v>
      </c>
      <c r="K9599" t="s">
        <v>982</v>
      </c>
      <c r="L9599" t="s">
        <v>68</v>
      </c>
      <c r="N9599" t="str">
        <f>IF(ISBLANK(Sales[[#This Row],[return]]),"No",Sales[[#This Row],[return]])</f>
        <v>No</v>
      </c>
      <c r="O9599" s="2">
        <v>43613</v>
      </c>
      <c r="P9599" s="8" t="str">
        <f>TEXT(DAY(Sales[[#This Row],[OrderDate]]),"ddd")</f>
        <v>Sat</v>
      </c>
      <c r="Q9599" s="8" t="str">
        <f>TEXT(MONTH(Sales[[#This Row],[ShipDate]])*29,"mmm")</f>
        <v>Jun</v>
      </c>
      <c r="R9599">
        <v>1519</v>
      </c>
      <c r="S9599" t="s">
        <v>572</v>
      </c>
      <c r="T9599" t="s">
        <v>66</v>
      </c>
      <c r="U9599">
        <v>60653</v>
      </c>
      <c r="V9599" s="1">
        <v>0.8</v>
      </c>
      <c r="W9599">
        <v>-6</v>
      </c>
      <c r="X9599">
        <v>3</v>
      </c>
      <c r="Y9599">
        <v>4</v>
      </c>
      <c r="AD9599"/>
    </row>
    <row r="9600" spans="1:30" x14ac:dyDescent="0.25">
      <c r="A9600" t="s">
        <v>10</v>
      </c>
      <c r="B9600" s="2">
        <v>43785</v>
      </c>
      <c r="C9600" s="35">
        <f>YEAR(Sales[[#This Row],[ShipDate]])</f>
        <v>2019</v>
      </c>
      <c r="D9600" t="s">
        <v>607</v>
      </c>
      <c r="E9600" t="s">
        <v>18</v>
      </c>
      <c r="F9600" t="s">
        <v>48</v>
      </c>
      <c r="G9600" t="s">
        <v>46</v>
      </c>
      <c r="H9600" t="s">
        <v>1867</v>
      </c>
      <c r="I9600" t="s">
        <v>149</v>
      </c>
      <c r="J9600" t="s">
        <v>13</v>
      </c>
      <c r="K9600" t="s">
        <v>1104</v>
      </c>
      <c r="L9600" t="s">
        <v>92</v>
      </c>
      <c r="N9600" t="str">
        <f>IF(ISBLANK(Sales[[#This Row],[return]]),"No",Sales[[#This Row],[return]])</f>
        <v>No</v>
      </c>
      <c r="O9600" s="2">
        <v>43785</v>
      </c>
      <c r="P9600" s="8" t="str">
        <f>TEXT(DAY(Sales[[#This Row],[OrderDate]]),"ddd")</f>
        <v>Mon</v>
      </c>
      <c r="Q9600" s="8" t="str">
        <f>TEXT(MONTH(Sales[[#This Row],[ShipDate]])*29,"mmm")</f>
        <v>Nov</v>
      </c>
      <c r="R9600">
        <v>932</v>
      </c>
      <c r="S9600" t="s">
        <v>2403</v>
      </c>
      <c r="T9600" t="s">
        <v>90</v>
      </c>
      <c r="U9600">
        <v>13501</v>
      </c>
      <c r="V9600" s="1">
        <v>0</v>
      </c>
      <c r="W9600">
        <v>6</v>
      </c>
      <c r="X9600">
        <v>6</v>
      </c>
      <c r="Y9600">
        <v>120</v>
      </c>
      <c r="AD9600"/>
    </row>
    <row r="9601" spans="1:30" x14ac:dyDescent="0.25">
      <c r="A9601" t="s">
        <v>10</v>
      </c>
      <c r="B9601" s="2">
        <v>43689</v>
      </c>
      <c r="C9601" s="35">
        <f>YEAR(Sales[[#This Row],[ShipDate]])</f>
        <v>2019</v>
      </c>
      <c r="D9601" t="s">
        <v>607</v>
      </c>
      <c r="E9601" t="s">
        <v>31</v>
      </c>
      <c r="F9601" t="s">
        <v>23</v>
      </c>
      <c r="G9601" t="s">
        <v>11</v>
      </c>
      <c r="H9601" t="s">
        <v>197</v>
      </c>
      <c r="I9601" t="s">
        <v>1150</v>
      </c>
      <c r="J9601" t="s">
        <v>13</v>
      </c>
      <c r="K9601" t="s">
        <v>712</v>
      </c>
      <c r="L9601" t="s">
        <v>92</v>
      </c>
      <c r="N9601" t="str">
        <f>IF(ISBLANK(Sales[[#This Row],[return]]),"No",Sales[[#This Row],[return]])</f>
        <v>No</v>
      </c>
      <c r="O9601" s="2">
        <v>43689</v>
      </c>
      <c r="P9601" s="8" t="str">
        <f>TEXT(DAY(Sales[[#This Row],[OrderDate]]),"ddd")</f>
        <v>Thu</v>
      </c>
      <c r="Q9601" s="8" t="str">
        <f>TEXT(MONTH(Sales[[#This Row],[ShipDate]])*29,"mmm")</f>
        <v>Aug</v>
      </c>
      <c r="R9601">
        <v>826</v>
      </c>
      <c r="S9601" t="s">
        <v>736</v>
      </c>
      <c r="T9601" t="s">
        <v>90</v>
      </c>
      <c r="U9601">
        <v>21044</v>
      </c>
      <c r="V9601" s="1">
        <v>0</v>
      </c>
      <c r="W9601">
        <v>374</v>
      </c>
      <c r="X9601">
        <v>5</v>
      </c>
      <c r="Y9601">
        <v>1780</v>
      </c>
      <c r="AD9601"/>
    </row>
    <row r="9602" spans="1:30" x14ac:dyDescent="0.25">
      <c r="A9602" t="s">
        <v>10</v>
      </c>
      <c r="B9602" s="2">
        <v>43689</v>
      </c>
      <c r="C9602" s="35">
        <f>YEAR(Sales[[#This Row],[ShipDate]])</f>
        <v>2019</v>
      </c>
      <c r="D9602" t="s">
        <v>607</v>
      </c>
      <c r="E9602" t="s">
        <v>31</v>
      </c>
      <c r="F9602" t="s">
        <v>45</v>
      </c>
      <c r="G9602" t="s">
        <v>25</v>
      </c>
      <c r="H9602" t="s">
        <v>197</v>
      </c>
      <c r="I9602" t="s">
        <v>1150</v>
      </c>
      <c r="J9602" t="s">
        <v>13</v>
      </c>
      <c r="K9602" t="s">
        <v>712</v>
      </c>
      <c r="L9602" t="s">
        <v>92</v>
      </c>
      <c r="N9602" t="str">
        <f>IF(ISBLANK(Sales[[#This Row],[return]]),"No",Sales[[#This Row],[return]])</f>
        <v>No</v>
      </c>
      <c r="O9602" s="2">
        <v>43689</v>
      </c>
      <c r="P9602" s="8" t="str">
        <f>TEXT(DAY(Sales[[#This Row],[OrderDate]]),"ddd")</f>
        <v>Thu</v>
      </c>
      <c r="Q9602" s="8" t="str">
        <f>TEXT(MONTH(Sales[[#This Row],[ShipDate]])*29,"mmm")</f>
        <v>Aug</v>
      </c>
      <c r="R9602">
        <v>1126</v>
      </c>
      <c r="S9602" t="s">
        <v>906</v>
      </c>
      <c r="T9602" t="s">
        <v>90</v>
      </c>
      <c r="U9602">
        <v>21044</v>
      </c>
      <c r="V9602" s="1">
        <v>0</v>
      </c>
      <c r="W9602">
        <v>5</v>
      </c>
      <c r="X9602">
        <v>3</v>
      </c>
      <c r="Y9602">
        <v>18</v>
      </c>
      <c r="AD9602"/>
    </row>
    <row r="9603" spans="1:30" x14ac:dyDescent="0.25">
      <c r="A9603" t="s">
        <v>10</v>
      </c>
      <c r="B9603" s="2">
        <v>43689</v>
      </c>
      <c r="C9603" s="35">
        <f>YEAR(Sales[[#This Row],[ShipDate]])</f>
        <v>2019</v>
      </c>
      <c r="D9603" t="s">
        <v>607</v>
      </c>
      <c r="E9603" t="s">
        <v>31</v>
      </c>
      <c r="F9603" t="s">
        <v>45</v>
      </c>
      <c r="G9603" t="s">
        <v>25</v>
      </c>
      <c r="H9603" t="s">
        <v>197</v>
      </c>
      <c r="I9603" t="s">
        <v>1150</v>
      </c>
      <c r="J9603" t="s">
        <v>13</v>
      </c>
      <c r="K9603" t="s">
        <v>712</v>
      </c>
      <c r="L9603" t="s">
        <v>92</v>
      </c>
      <c r="N9603" t="str">
        <f>IF(ISBLANK(Sales[[#This Row],[return]]),"No",Sales[[#This Row],[return]])</f>
        <v>No</v>
      </c>
      <c r="O9603" s="2">
        <v>43689</v>
      </c>
      <c r="P9603" s="8" t="str">
        <f>TEXT(DAY(Sales[[#This Row],[OrderDate]]),"ddd")</f>
        <v>Thu</v>
      </c>
      <c r="Q9603" s="8" t="str">
        <f>TEXT(MONTH(Sales[[#This Row],[ShipDate]])*29,"mmm")</f>
        <v>Aug</v>
      </c>
      <c r="R9603">
        <v>346</v>
      </c>
      <c r="S9603" t="s">
        <v>726</v>
      </c>
      <c r="T9603" t="s">
        <v>90</v>
      </c>
      <c r="U9603">
        <v>21044</v>
      </c>
      <c r="V9603" s="1">
        <v>0</v>
      </c>
      <c r="W9603">
        <v>59</v>
      </c>
      <c r="X9603">
        <v>5</v>
      </c>
      <c r="Y9603">
        <v>220</v>
      </c>
      <c r="AD9603"/>
    </row>
    <row r="9604" spans="1:30" x14ac:dyDescent="0.25">
      <c r="A9604" t="s">
        <v>40</v>
      </c>
      <c r="B9604" s="2">
        <v>43534</v>
      </c>
      <c r="C9604" s="35">
        <f>YEAR(Sales[[#This Row],[ShipDate]])</f>
        <v>2019</v>
      </c>
      <c r="D9604" t="s">
        <v>36</v>
      </c>
      <c r="E9604" t="s">
        <v>69</v>
      </c>
      <c r="F9604" t="s">
        <v>50</v>
      </c>
      <c r="G9604" t="s">
        <v>25</v>
      </c>
      <c r="H9604" t="s">
        <v>79</v>
      </c>
      <c r="I9604" t="s">
        <v>32</v>
      </c>
      <c r="J9604" t="s">
        <v>13</v>
      </c>
      <c r="K9604" t="s">
        <v>2953</v>
      </c>
      <c r="L9604" t="s">
        <v>30</v>
      </c>
      <c r="N9604" t="str">
        <f>IF(ISBLANK(Sales[[#This Row],[return]]),"No",Sales[[#This Row],[return]])</f>
        <v>No</v>
      </c>
      <c r="O9604" s="2">
        <v>43530</v>
      </c>
      <c r="P9604" s="8" t="str">
        <f>TEXT(DAY(Sales[[#This Row],[OrderDate]]),"ddd")</f>
        <v>Fri</v>
      </c>
      <c r="Q9604" s="8" t="str">
        <f>TEXT(MONTH(Sales[[#This Row],[ShipDate]])*29,"mmm")</f>
        <v>Mar</v>
      </c>
      <c r="R9604">
        <v>542</v>
      </c>
      <c r="S9604" t="s">
        <v>183</v>
      </c>
      <c r="T9604" t="s">
        <v>28</v>
      </c>
      <c r="U9604">
        <v>94109</v>
      </c>
      <c r="V9604" s="1">
        <v>0.2</v>
      </c>
      <c r="W9604">
        <v>5</v>
      </c>
      <c r="X9604">
        <v>9</v>
      </c>
      <c r="Y9604">
        <v>15</v>
      </c>
      <c r="AD9604"/>
    </row>
    <row r="9605" spans="1:30" x14ac:dyDescent="0.25">
      <c r="A9605" t="s">
        <v>10</v>
      </c>
      <c r="B9605" s="2">
        <v>43778</v>
      </c>
      <c r="C9605" s="35">
        <f>YEAR(Sales[[#This Row],[ShipDate]])</f>
        <v>2019</v>
      </c>
      <c r="D9605" t="s">
        <v>19</v>
      </c>
      <c r="E9605" t="s">
        <v>18</v>
      </c>
      <c r="F9605" t="s">
        <v>43</v>
      </c>
      <c r="G9605" t="s">
        <v>11</v>
      </c>
      <c r="H9605" t="s">
        <v>399</v>
      </c>
      <c r="I9605" t="s">
        <v>70</v>
      </c>
      <c r="J9605" t="s">
        <v>13</v>
      </c>
      <c r="K9605" t="s">
        <v>1228</v>
      </c>
      <c r="L9605" t="s">
        <v>68</v>
      </c>
      <c r="N9605" t="str">
        <f>IF(ISBLANK(Sales[[#This Row],[return]]),"No",Sales[[#This Row],[return]])</f>
        <v>No</v>
      </c>
      <c r="O9605" s="2">
        <v>43775</v>
      </c>
      <c r="P9605" s="8" t="str">
        <f>TEXT(DAY(Sales[[#This Row],[OrderDate]]),"ddd")</f>
        <v>Fri</v>
      </c>
      <c r="Q9605" s="8" t="str">
        <f>TEXT(MONTH(Sales[[#This Row],[ShipDate]])*29,"mmm")</f>
        <v>Nov</v>
      </c>
      <c r="R9605">
        <v>996</v>
      </c>
      <c r="S9605" t="s">
        <v>3178</v>
      </c>
      <c r="T9605" t="s">
        <v>66</v>
      </c>
      <c r="U9605">
        <v>75217</v>
      </c>
      <c r="V9605" s="1">
        <v>0.6</v>
      </c>
      <c r="W9605">
        <v>-20</v>
      </c>
      <c r="X9605">
        <v>5</v>
      </c>
      <c r="Y9605">
        <v>31</v>
      </c>
      <c r="AD9605"/>
    </row>
    <row r="9606" spans="1:30" x14ac:dyDescent="0.25">
      <c r="A9606" t="s">
        <v>40</v>
      </c>
      <c r="B9606" s="2">
        <v>43547</v>
      </c>
      <c r="C9606" s="35">
        <f>YEAR(Sales[[#This Row],[ShipDate]])</f>
        <v>2019</v>
      </c>
      <c r="D9606" t="s">
        <v>36</v>
      </c>
      <c r="E9606" t="s">
        <v>18</v>
      </c>
      <c r="F9606" t="s">
        <v>52</v>
      </c>
      <c r="G9606" t="s">
        <v>25</v>
      </c>
      <c r="H9606" t="s">
        <v>994</v>
      </c>
      <c r="I9606" t="s">
        <v>70</v>
      </c>
      <c r="J9606" t="s">
        <v>13</v>
      </c>
      <c r="K9606" t="s">
        <v>995</v>
      </c>
      <c r="L9606" t="s">
        <v>68</v>
      </c>
      <c r="N9606" t="str">
        <f>IF(ISBLANK(Sales[[#This Row],[return]]),"No",Sales[[#This Row],[return]])</f>
        <v>No</v>
      </c>
      <c r="O9606" s="2">
        <v>43542</v>
      </c>
      <c r="P9606" s="8" t="str">
        <f>TEXT(DAY(Sales[[#This Row],[OrderDate]]),"ddd")</f>
        <v>Wed</v>
      </c>
      <c r="Q9606" s="8" t="str">
        <f>TEXT(MONTH(Sales[[#This Row],[ShipDate]])*29,"mmm")</f>
        <v>Mar</v>
      </c>
      <c r="R9606">
        <v>860</v>
      </c>
      <c r="S9606" t="s">
        <v>996</v>
      </c>
      <c r="T9606" t="s">
        <v>66</v>
      </c>
      <c r="U9606">
        <v>75701</v>
      </c>
      <c r="V9606" s="1">
        <v>0.8</v>
      </c>
      <c r="W9606">
        <v>-7</v>
      </c>
      <c r="X9606">
        <v>3</v>
      </c>
      <c r="Y9606">
        <v>3</v>
      </c>
      <c r="AD9606"/>
    </row>
    <row r="9607" spans="1:30" x14ac:dyDescent="0.25">
      <c r="A9607" t="s">
        <v>40</v>
      </c>
      <c r="B9607" s="2">
        <v>43547</v>
      </c>
      <c r="C9607" s="35">
        <f>YEAR(Sales[[#This Row],[ShipDate]])</f>
        <v>2019</v>
      </c>
      <c r="D9607" t="s">
        <v>36</v>
      </c>
      <c r="E9607" t="s">
        <v>18</v>
      </c>
      <c r="F9607" t="s">
        <v>99</v>
      </c>
      <c r="G9607" t="s">
        <v>46</v>
      </c>
      <c r="H9607" t="s">
        <v>994</v>
      </c>
      <c r="I9607" t="s">
        <v>70</v>
      </c>
      <c r="J9607" t="s">
        <v>13</v>
      </c>
      <c r="K9607" t="s">
        <v>995</v>
      </c>
      <c r="L9607" t="s">
        <v>68</v>
      </c>
      <c r="N9607" t="str">
        <f>IF(ISBLANK(Sales[[#This Row],[return]]),"No",Sales[[#This Row],[return]])</f>
        <v>No</v>
      </c>
      <c r="O9607" s="2">
        <v>43542</v>
      </c>
      <c r="P9607" s="8" t="str">
        <f>TEXT(DAY(Sales[[#This Row],[OrderDate]]),"ddd")</f>
        <v>Wed</v>
      </c>
      <c r="Q9607" s="8" t="str">
        <f>TEXT(MONTH(Sales[[#This Row],[ShipDate]])*29,"mmm")</f>
        <v>Mar</v>
      </c>
      <c r="R9607">
        <v>1604</v>
      </c>
      <c r="S9607" t="s">
        <v>997</v>
      </c>
      <c r="T9607" t="s">
        <v>66</v>
      </c>
      <c r="U9607">
        <v>75701</v>
      </c>
      <c r="V9607" s="1">
        <v>0.2</v>
      </c>
      <c r="W9607">
        <v>5</v>
      </c>
      <c r="X9607">
        <v>3</v>
      </c>
      <c r="Y9607">
        <v>28</v>
      </c>
      <c r="AD9607"/>
    </row>
    <row r="9608" spans="1:30" x14ac:dyDescent="0.25">
      <c r="A9608" t="s">
        <v>40</v>
      </c>
      <c r="B9608" s="2">
        <v>43547</v>
      </c>
      <c r="C9608" s="35">
        <f>YEAR(Sales[[#This Row],[ShipDate]])</f>
        <v>2019</v>
      </c>
      <c r="D9608" t="s">
        <v>36</v>
      </c>
      <c r="E9608" t="s">
        <v>18</v>
      </c>
      <c r="F9608" t="s">
        <v>43</v>
      </c>
      <c r="G9608" t="s">
        <v>11</v>
      </c>
      <c r="H9608" t="s">
        <v>994</v>
      </c>
      <c r="I9608" t="s">
        <v>70</v>
      </c>
      <c r="J9608" t="s">
        <v>13</v>
      </c>
      <c r="K9608" t="s">
        <v>995</v>
      </c>
      <c r="L9608" t="s">
        <v>68</v>
      </c>
      <c r="N9608" t="str">
        <f>IF(ISBLANK(Sales[[#This Row],[return]]),"No",Sales[[#This Row],[return]])</f>
        <v>No</v>
      </c>
      <c r="O9608" s="2">
        <v>43542</v>
      </c>
      <c r="P9608" s="8" t="str">
        <f>TEXT(DAY(Sales[[#This Row],[OrderDate]]),"ddd")</f>
        <v>Wed</v>
      </c>
      <c r="Q9608" s="8" t="str">
        <f>TEXT(MONTH(Sales[[#This Row],[ShipDate]])*29,"mmm")</f>
        <v>Mar</v>
      </c>
      <c r="R9608">
        <v>871</v>
      </c>
      <c r="S9608" t="s">
        <v>3170</v>
      </c>
      <c r="T9608" t="s">
        <v>66</v>
      </c>
      <c r="U9608">
        <v>75701</v>
      </c>
      <c r="V9608" s="1">
        <v>0.6</v>
      </c>
      <c r="W9608">
        <v>-41</v>
      </c>
      <c r="X9608">
        <v>3</v>
      </c>
      <c r="Y9608">
        <v>83</v>
      </c>
      <c r="AD9608"/>
    </row>
    <row r="9609" spans="1:30" x14ac:dyDescent="0.25">
      <c r="A9609" t="s">
        <v>40</v>
      </c>
      <c r="B9609" s="2">
        <v>43547</v>
      </c>
      <c r="C9609" s="35">
        <f>YEAR(Sales[[#This Row],[ShipDate]])</f>
        <v>2019</v>
      </c>
      <c r="D9609" t="s">
        <v>36</v>
      </c>
      <c r="E9609" t="s">
        <v>18</v>
      </c>
      <c r="F9609" t="s">
        <v>50</v>
      </c>
      <c r="G9609" t="s">
        <v>25</v>
      </c>
      <c r="H9609" t="s">
        <v>994</v>
      </c>
      <c r="I9609" t="s">
        <v>70</v>
      </c>
      <c r="J9609" t="s">
        <v>13</v>
      </c>
      <c r="K9609" t="s">
        <v>995</v>
      </c>
      <c r="L9609" t="s">
        <v>68</v>
      </c>
      <c r="N9609" t="str">
        <f>IF(ISBLANK(Sales[[#This Row],[return]]),"No",Sales[[#This Row],[return]])</f>
        <v>No</v>
      </c>
      <c r="O9609" s="2">
        <v>43542</v>
      </c>
      <c r="P9609" s="8" t="str">
        <f>TEXT(DAY(Sales[[#This Row],[OrderDate]]),"ddd")</f>
        <v>Wed</v>
      </c>
      <c r="Q9609" s="8" t="str">
        <f>TEXT(MONTH(Sales[[#This Row],[ShipDate]])*29,"mmm")</f>
        <v>Mar</v>
      </c>
      <c r="R9609">
        <v>897</v>
      </c>
      <c r="S9609" t="s">
        <v>998</v>
      </c>
      <c r="T9609" t="s">
        <v>66</v>
      </c>
      <c r="U9609">
        <v>75701</v>
      </c>
      <c r="V9609" s="1">
        <v>0.8</v>
      </c>
      <c r="W9609">
        <v>-320</v>
      </c>
      <c r="X9609">
        <v>3</v>
      </c>
      <c r="Y9609">
        <v>183</v>
      </c>
      <c r="AD9609"/>
    </row>
    <row r="9610" spans="1:30" x14ac:dyDescent="0.25">
      <c r="A9610" t="s">
        <v>24</v>
      </c>
      <c r="B9610" s="2">
        <v>43785</v>
      </c>
      <c r="C9610" s="35">
        <f>YEAR(Sales[[#This Row],[ShipDate]])</f>
        <v>2019</v>
      </c>
      <c r="D9610" t="s">
        <v>113</v>
      </c>
      <c r="E9610" t="s">
        <v>69</v>
      </c>
      <c r="F9610" t="s">
        <v>39</v>
      </c>
      <c r="G9610" t="s">
        <v>25</v>
      </c>
      <c r="H9610" t="s">
        <v>164</v>
      </c>
      <c r="I9610" t="s">
        <v>120</v>
      </c>
      <c r="J9610" t="s">
        <v>13</v>
      </c>
      <c r="K9610" t="s">
        <v>195</v>
      </c>
      <c r="L9610" t="s">
        <v>68</v>
      </c>
      <c r="N9610" t="str">
        <f>IF(ISBLANK(Sales[[#This Row],[return]]),"No",Sales[[#This Row],[return]])</f>
        <v>No</v>
      </c>
      <c r="O9610" s="2">
        <v>43782</v>
      </c>
      <c r="P9610" s="8" t="str">
        <f>TEXT(DAY(Sales[[#This Row],[OrderDate]]),"ddd")</f>
        <v>Fri</v>
      </c>
      <c r="Q9610" s="8" t="str">
        <f>TEXT(MONTH(Sales[[#This Row],[ShipDate]])*29,"mmm")</f>
        <v>Nov</v>
      </c>
      <c r="R9610">
        <v>1382</v>
      </c>
      <c r="S9610" t="s">
        <v>196</v>
      </c>
      <c r="T9610" t="s">
        <v>66</v>
      </c>
      <c r="U9610">
        <v>60623</v>
      </c>
      <c r="V9610" s="1">
        <v>0.2</v>
      </c>
      <c r="W9610">
        <v>-49</v>
      </c>
      <c r="X9610">
        <v>3</v>
      </c>
      <c r="Y9610">
        <v>230</v>
      </c>
      <c r="AD9610"/>
    </row>
    <row r="9611" spans="1:30" x14ac:dyDescent="0.25">
      <c r="A9611" t="s">
        <v>40</v>
      </c>
      <c r="B9611" s="2">
        <v>43530</v>
      </c>
      <c r="C9611" s="35">
        <f>YEAR(Sales[[#This Row],[ShipDate]])</f>
        <v>2019</v>
      </c>
      <c r="D9611" t="s">
        <v>19</v>
      </c>
      <c r="E9611" t="s">
        <v>69</v>
      </c>
      <c r="F9611" t="s">
        <v>43</v>
      </c>
      <c r="G9611" t="s">
        <v>11</v>
      </c>
      <c r="H9611" t="s">
        <v>107</v>
      </c>
      <c r="I9611" t="s">
        <v>70</v>
      </c>
      <c r="J9611" t="s">
        <v>13</v>
      </c>
      <c r="K9611" t="s">
        <v>2947</v>
      </c>
      <c r="L9611" t="s">
        <v>68</v>
      </c>
      <c r="N9611" t="str">
        <f>IF(ISBLANK(Sales[[#This Row],[return]]),"No",Sales[[#This Row],[return]])</f>
        <v>No</v>
      </c>
      <c r="O9611" s="2">
        <v>43528</v>
      </c>
      <c r="P9611" s="8" t="str">
        <f>TEXT(DAY(Sales[[#This Row],[OrderDate]]),"ddd")</f>
        <v>Wed</v>
      </c>
      <c r="Q9611" s="8" t="str">
        <f>TEXT(MONTH(Sales[[#This Row],[ShipDate]])*29,"mmm")</f>
        <v>Mar</v>
      </c>
      <c r="R9611">
        <v>872</v>
      </c>
      <c r="S9611" t="s">
        <v>3132</v>
      </c>
      <c r="T9611" t="s">
        <v>66</v>
      </c>
      <c r="U9611">
        <v>77095</v>
      </c>
      <c r="V9611" s="1">
        <v>0.6</v>
      </c>
      <c r="W9611">
        <v>-78</v>
      </c>
      <c r="X9611">
        <v>5</v>
      </c>
      <c r="Y9611">
        <v>104</v>
      </c>
      <c r="AD9611"/>
    </row>
    <row r="9612" spans="1:30" x14ac:dyDescent="0.25">
      <c r="A9612" t="s">
        <v>40</v>
      </c>
      <c r="B9612" s="2">
        <v>43530</v>
      </c>
      <c r="C9612" s="35">
        <f>YEAR(Sales[[#This Row],[ShipDate]])</f>
        <v>2019</v>
      </c>
      <c r="D9612" t="s">
        <v>19</v>
      </c>
      <c r="E9612" t="s">
        <v>69</v>
      </c>
      <c r="F9612" t="s">
        <v>33</v>
      </c>
      <c r="G9612" t="s">
        <v>25</v>
      </c>
      <c r="H9612" t="s">
        <v>107</v>
      </c>
      <c r="I9612" t="s">
        <v>70</v>
      </c>
      <c r="J9612" t="s">
        <v>13</v>
      </c>
      <c r="K9612" t="s">
        <v>2947</v>
      </c>
      <c r="L9612" t="s">
        <v>68</v>
      </c>
      <c r="N9612" t="str">
        <f>IF(ISBLANK(Sales[[#This Row],[return]]),"No",Sales[[#This Row],[return]])</f>
        <v>No</v>
      </c>
      <c r="O9612" s="2">
        <v>43528</v>
      </c>
      <c r="P9612" s="8" t="str">
        <f>TEXT(DAY(Sales[[#This Row],[OrderDate]]),"ddd")</f>
        <v>Wed</v>
      </c>
      <c r="Q9612" s="8" t="str">
        <f>TEXT(MONTH(Sales[[#This Row],[ShipDate]])*29,"mmm")</f>
        <v>Mar</v>
      </c>
      <c r="R9612">
        <v>206</v>
      </c>
      <c r="S9612" t="s">
        <v>2299</v>
      </c>
      <c r="T9612" t="s">
        <v>66</v>
      </c>
      <c r="U9612">
        <v>77095</v>
      </c>
      <c r="V9612" s="1">
        <v>0.2</v>
      </c>
      <c r="W9612">
        <v>1</v>
      </c>
      <c r="X9612">
        <v>1</v>
      </c>
      <c r="Y9612">
        <v>2</v>
      </c>
      <c r="AD9612"/>
    </row>
    <row r="9613" spans="1:30" x14ac:dyDescent="0.25">
      <c r="A9613" t="s">
        <v>40</v>
      </c>
      <c r="B9613" s="2">
        <v>43530</v>
      </c>
      <c r="C9613" s="35">
        <f>YEAR(Sales[[#This Row],[ShipDate]])</f>
        <v>2019</v>
      </c>
      <c r="D9613" t="s">
        <v>19</v>
      </c>
      <c r="E9613" t="s">
        <v>69</v>
      </c>
      <c r="F9613" t="s">
        <v>39</v>
      </c>
      <c r="G9613" t="s">
        <v>25</v>
      </c>
      <c r="H9613" t="s">
        <v>107</v>
      </c>
      <c r="I9613" t="s">
        <v>70</v>
      </c>
      <c r="J9613" t="s">
        <v>13</v>
      </c>
      <c r="K9613" t="s">
        <v>2947</v>
      </c>
      <c r="L9613" t="s">
        <v>68</v>
      </c>
      <c r="N9613" t="str">
        <f>IF(ISBLANK(Sales[[#This Row],[return]]),"No",Sales[[#This Row],[return]])</f>
        <v>No</v>
      </c>
      <c r="O9613" s="2">
        <v>43528</v>
      </c>
      <c r="P9613" s="8" t="str">
        <f>TEXT(DAY(Sales[[#This Row],[OrderDate]]),"ddd")</f>
        <v>Wed</v>
      </c>
      <c r="Q9613" s="8" t="str">
        <f>TEXT(MONTH(Sales[[#This Row],[ShipDate]])*29,"mmm")</f>
        <v>Mar</v>
      </c>
      <c r="R9613">
        <v>473</v>
      </c>
      <c r="S9613" t="s">
        <v>689</v>
      </c>
      <c r="T9613" t="s">
        <v>66</v>
      </c>
      <c r="U9613">
        <v>77095</v>
      </c>
      <c r="V9613" s="1">
        <v>0.2</v>
      </c>
      <c r="W9613">
        <v>1</v>
      </c>
      <c r="X9613">
        <v>1</v>
      </c>
      <c r="Y9613">
        <v>9</v>
      </c>
      <c r="AD9613"/>
    </row>
    <row r="9614" spans="1:30" x14ac:dyDescent="0.25">
      <c r="A9614" t="s">
        <v>10</v>
      </c>
      <c r="B9614" s="2">
        <v>43799</v>
      </c>
      <c r="C9614" s="35">
        <f>YEAR(Sales[[#This Row],[ShipDate]])</f>
        <v>2019</v>
      </c>
      <c r="D9614" t="s">
        <v>607</v>
      </c>
      <c r="E9614" t="s">
        <v>69</v>
      </c>
      <c r="F9614" t="s">
        <v>52</v>
      </c>
      <c r="G9614" t="s">
        <v>25</v>
      </c>
      <c r="H9614" t="s">
        <v>1536</v>
      </c>
      <c r="I9614" t="s">
        <v>252</v>
      </c>
      <c r="J9614" t="s">
        <v>13</v>
      </c>
      <c r="K9614" t="s">
        <v>2991</v>
      </c>
      <c r="L9614" t="s">
        <v>92</v>
      </c>
      <c r="N9614" t="str">
        <f>IF(ISBLANK(Sales[[#This Row],[return]]),"No",Sales[[#This Row],[return]])</f>
        <v>No</v>
      </c>
      <c r="O9614" s="2">
        <v>43799</v>
      </c>
      <c r="P9614" s="8" t="str">
        <f>TEXT(DAY(Sales[[#This Row],[OrderDate]]),"ddd")</f>
        <v>Mon</v>
      </c>
      <c r="Q9614" s="8" t="str">
        <f>TEXT(MONTH(Sales[[#This Row],[ShipDate]])*29,"mmm")</f>
        <v>Nov</v>
      </c>
      <c r="R9614">
        <v>955</v>
      </c>
      <c r="S9614" t="s">
        <v>3009</v>
      </c>
      <c r="T9614" t="s">
        <v>90</v>
      </c>
      <c r="U9614">
        <v>43615</v>
      </c>
      <c r="V9614" s="1">
        <v>0.2</v>
      </c>
      <c r="W9614">
        <v>83</v>
      </c>
      <c r="X9614">
        <v>4</v>
      </c>
      <c r="Y9614">
        <v>664</v>
      </c>
      <c r="AD9614"/>
    </row>
    <row r="9615" spans="1:30" x14ac:dyDescent="0.25">
      <c r="A9615" t="s">
        <v>10</v>
      </c>
      <c r="B9615" s="2">
        <v>43554</v>
      </c>
      <c r="C9615" s="35">
        <f>YEAR(Sales[[#This Row],[ShipDate]])</f>
        <v>2019</v>
      </c>
      <c r="D9615" t="s">
        <v>607</v>
      </c>
      <c r="E9615" t="s">
        <v>18</v>
      </c>
      <c r="F9615" t="s">
        <v>45</v>
      </c>
      <c r="G9615" t="s">
        <v>25</v>
      </c>
      <c r="H9615" t="s">
        <v>26</v>
      </c>
      <c r="I9615" t="s">
        <v>32</v>
      </c>
      <c r="J9615" t="s">
        <v>13</v>
      </c>
      <c r="K9615" t="s">
        <v>1303</v>
      </c>
      <c r="L9615" t="s">
        <v>30</v>
      </c>
      <c r="N9615" t="str">
        <f>IF(ISBLANK(Sales[[#This Row],[return]]),"No",Sales[[#This Row],[return]])</f>
        <v>No</v>
      </c>
      <c r="O9615" s="2">
        <v>43554</v>
      </c>
      <c r="P9615" s="8" t="str">
        <f>TEXT(DAY(Sales[[#This Row],[OrderDate]]),"ddd")</f>
        <v>Mon</v>
      </c>
      <c r="Q9615" s="8" t="str">
        <f>TEXT(MONTH(Sales[[#This Row],[ShipDate]])*29,"mmm")</f>
        <v>Mar</v>
      </c>
      <c r="R9615">
        <v>1048</v>
      </c>
      <c r="S9615" t="s">
        <v>1896</v>
      </c>
      <c r="T9615" t="s">
        <v>28</v>
      </c>
      <c r="U9615">
        <v>90036</v>
      </c>
      <c r="V9615" s="1">
        <v>0</v>
      </c>
      <c r="W9615">
        <v>2</v>
      </c>
      <c r="X9615">
        <v>2</v>
      </c>
      <c r="Y9615">
        <v>6</v>
      </c>
      <c r="AD9615"/>
    </row>
    <row r="9616" spans="1:30" x14ac:dyDescent="0.25">
      <c r="A9616" t="s">
        <v>10</v>
      </c>
      <c r="B9616" s="2">
        <v>43554</v>
      </c>
      <c r="C9616" s="35">
        <f>YEAR(Sales[[#This Row],[ShipDate]])</f>
        <v>2019</v>
      </c>
      <c r="D9616" t="s">
        <v>607</v>
      </c>
      <c r="E9616" t="s">
        <v>18</v>
      </c>
      <c r="F9616" t="s">
        <v>48</v>
      </c>
      <c r="G9616" t="s">
        <v>46</v>
      </c>
      <c r="H9616" t="s">
        <v>26</v>
      </c>
      <c r="I9616" t="s">
        <v>32</v>
      </c>
      <c r="J9616" t="s">
        <v>13</v>
      </c>
      <c r="K9616" t="s">
        <v>1303</v>
      </c>
      <c r="L9616" t="s">
        <v>30</v>
      </c>
      <c r="N9616" t="str">
        <f>IF(ISBLANK(Sales[[#This Row],[return]]),"No",Sales[[#This Row],[return]])</f>
        <v>No</v>
      </c>
      <c r="O9616" s="2">
        <v>43554</v>
      </c>
      <c r="P9616" s="8" t="str">
        <f>TEXT(DAY(Sales[[#This Row],[OrderDate]]),"ddd")</f>
        <v>Mon</v>
      </c>
      <c r="Q9616" s="8" t="str">
        <f>TEXT(MONTH(Sales[[#This Row],[ShipDate]])*29,"mmm")</f>
        <v>Mar</v>
      </c>
      <c r="R9616">
        <v>160</v>
      </c>
      <c r="S9616" t="s">
        <v>151</v>
      </c>
      <c r="T9616" t="s">
        <v>28</v>
      </c>
      <c r="U9616">
        <v>90036</v>
      </c>
      <c r="V9616" s="1">
        <v>0.2</v>
      </c>
      <c r="W9616">
        <v>19</v>
      </c>
      <c r="X9616">
        <v>1</v>
      </c>
      <c r="Y9616">
        <v>165</v>
      </c>
      <c r="AD9616"/>
    </row>
    <row r="9617" spans="1:30" x14ac:dyDescent="0.25">
      <c r="A9617" t="s">
        <v>24</v>
      </c>
      <c r="B9617" s="2">
        <v>43764</v>
      </c>
      <c r="C9617" s="35">
        <f>YEAR(Sales[[#This Row],[ShipDate]])</f>
        <v>2019</v>
      </c>
      <c r="D9617" t="s">
        <v>36</v>
      </c>
      <c r="E9617" t="s">
        <v>69</v>
      </c>
      <c r="F9617" t="s">
        <v>50</v>
      </c>
      <c r="G9617" t="s">
        <v>25</v>
      </c>
      <c r="H9617" t="s">
        <v>1002</v>
      </c>
      <c r="I9617" t="s">
        <v>58</v>
      </c>
      <c r="J9617" t="s">
        <v>13</v>
      </c>
      <c r="K9617" t="s">
        <v>1029</v>
      </c>
      <c r="L9617" t="s">
        <v>17</v>
      </c>
      <c r="N9617" t="str">
        <f>IF(ISBLANK(Sales[[#This Row],[return]]),"No",Sales[[#This Row],[return]])</f>
        <v>No</v>
      </c>
      <c r="O9617" s="2">
        <v>43757</v>
      </c>
      <c r="P9617" s="8" t="str">
        <f>TEXT(DAY(Sales[[#This Row],[OrderDate]]),"ddd")</f>
        <v>Thu</v>
      </c>
      <c r="Q9617" s="8" t="str">
        <f>TEXT(MONTH(Sales[[#This Row],[ShipDate]])*29,"mmm")</f>
        <v>Oct</v>
      </c>
      <c r="R9617">
        <v>684</v>
      </c>
      <c r="S9617" t="s">
        <v>590</v>
      </c>
      <c r="T9617" t="s">
        <v>15</v>
      </c>
      <c r="U9617">
        <v>27217</v>
      </c>
      <c r="V9617" s="1">
        <v>0.7</v>
      </c>
      <c r="W9617">
        <v>-1307</v>
      </c>
      <c r="X9617">
        <v>4</v>
      </c>
      <c r="Y9617">
        <v>1633</v>
      </c>
      <c r="AD9617"/>
    </row>
    <row r="9618" spans="1:30" x14ac:dyDescent="0.25">
      <c r="A9618" t="s">
        <v>10</v>
      </c>
      <c r="B9618" s="2">
        <v>43628</v>
      </c>
      <c r="C9618" s="35">
        <f>YEAR(Sales[[#This Row],[ShipDate]])</f>
        <v>2019</v>
      </c>
      <c r="D9618" t="s">
        <v>113</v>
      </c>
      <c r="E9618" t="s">
        <v>69</v>
      </c>
      <c r="F9618" t="s">
        <v>23</v>
      </c>
      <c r="G9618" t="s">
        <v>11</v>
      </c>
      <c r="H9618" t="s">
        <v>645</v>
      </c>
      <c r="I9618" t="s">
        <v>169</v>
      </c>
      <c r="J9618" t="s">
        <v>13</v>
      </c>
      <c r="K9618" t="s">
        <v>2920</v>
      </c>
      <c r="L9618" t="s">
        <v>30</v>
      </c>
      <c r="N9618" t="str">
        <f>IF(ISBLANK(Sales[[#This Row],[return]]),"No",Sales[[#This Row],[return]])</f>
        <v>No</v>
      </c>
      <c r="O9618" s="2">
        <v>43627</v>
      </c>
      <c r="P9618" s="8" t="str">
        <f>TEXT(DAY(Sales[[#This Row],[OrderDate]]),"ddd")</f>
        <v>Wed</v>
      </c>
      <c r="Q9618" s="8" t="str">
        <f>TEXT(MONTH(Sales[[#This Row],[ShipDate]])*29,"mmm")</f>
        <v>Jun</v>
      </c>
      <c r="R9618">
        <v>760</v>
      </c>
      <c r="S9618" t="s">
        <v>1159</v>
      </c>
      <c r="T9618" t="s">
        <v>28</v>
      </c>
      <c r="U9618">
        <v>85345</v>
      </c>
      <c r="V9618" s="1">
        <v>0.2</v>
      </c>
      <c r="W9618">
        <v>35</v>
      </c>
      <c r="X9618">
        <v>1</v>
      </c>
      <c r="Y9618">
        <v>281</v>
      </c>
      <c r="AD9618"/>
    </row>
    <row r="9619" spans="1:30" x14ac:dyDescent="0.25">
      <c r="A9619" t="s">
        <v>10</v>
      </c>
      <c r="B9619" s="2">
        <v>43628</v>
      </c>
      <c r="C9619" s="35">
        <f>YEAR(Sales[[#This Row],[ShipDate]])</f>
        <v>2019</v>
      </c>
      <c r="D9619" t="s">
        <v>113</v>
      </c>
      <c r="E9619" t="s">
        <v>69</v>
      </c>
      <c r="F9619" t="s">
        <v>45</v>
      </c>
      <c r="G9619" t="s">
        <v>25</v>
      </c>
      <c r="H9619" t="s">
        <v>645</v>
      </c>
      <c r="I9619" t="s">
        <v>169</v>
      </c>
      <c r="J9619" t="s">
        <v>13</v>
      </c>
      <c r="K9619" t="s">
        <v>2920</v>
      </c>
      <c r="L9619" t="s">
        <v>30</v>
      </c>
      <c r="N9619" t="str">
        <f>IF(ISBLANK(Sales[[#This Row],[return]]),"No",Sales[[#This Row],[return]])</f>
        <v>No</v>
      </c>
      <c r="O9619" s="2">
        <v>43627</v>
      </c>
      <c r="P9619" s="8" t="str">
        <f>TEXT(DAY(Sales[[#This Row],[OrderDate]]),"ddd")</f>
        <v>Wed</v>
      </c>
      <c r="Q9619" s="8" t="str">
        <f>TEXT(MONTH(Sales[[#This Row],[ShipDate]])*29,"mmm")</f>
        <v>Jun</v>
      </c>
      <c r="R9619">
        <v>1133</v>
      </c>
      <c r="S9619" t="s">
        <v>1942</v>
      </c>
      <c r="T9619" t="s">
        <v>28</v>
      </c>
      <c r="U9619">
        <v>85345</v>
      </c>
      <c r="V9619" s="1">
        <v>0.2</v>
      </c>
      <c r="W9619">
        <v>2</v>
      </c>
      <c r="X9619">
        <v>1</v>
      </c>
      <c r="Y9619">
        <v>16</v>
      </c>
      <c r="AD9619"/>
    </row>
    <row r="9620" spans="1:30" x14ac:dyDescent="0.25">
      <c r="A9620" t="s">
        <v>10</v>
      </c>
      <c r="B9620" s="2">
        <v>43628</v>
      </c>
      <c r="C9620" s="35">
        <f>YEAR(Sales[[#This Row],[ShipDate]])</f>
        <v>2019</v>
      </c>
      <c r="D9620" t="s">
        <v>113</v>
      </c>
      <c r="E9620" t="s">
        <v>69</v>
      </c>
      <c r="F9620" t="s">
        <v>39</v>
      </c>
      <c r="G9620" t="s">
        <v>25</v>
      </c>
      <c r="H9620" t="s">
        <v>645</v>
      </c>
      <c r="I9620" t="s">
        <v>169</v>
      </c>
      <c r="J9620" t="s">
        <v>13</v>
      </c>
      <c r="K9620" t="s">
        <v>2920</v>
      </c>
      <c r="L9620" t="s">
        <v>30</v>
      </c>
      <c r="N9620" t="str">
        <f>IF(ISBLANK(Sales[[#This Row],[return]]),"No",Sales[[#This Row],[return]])</f>
        <v>No</v>
      </c>
      <c r="O9620" s="2">
        <v>43627</v>
      </c>
      <c r="P9620" s="8" t="str">
        <f>TEXT(DAY(Sales[[#This Row],[OrderDate]]),"ddd")</f>
        <v>Wed</v>
      </c>
      <c r="Q9620" s="8" t="str">
        <f>TEXT(MONTH(Sales[[#This Row],[ShipDate]])*29,"mmm")</f>
        <v>Jun</v>
      </c>
      <c r="R9620">
        <v>648</v>
      </c>
      <c r="S9620" t="s">
        <v>778</v>
      </c>
      <c r="T9620" t="s">
        <v>28</v>
      </c>
      <c r="U9620">
        <v>85345</v>
      </c>
      <c r="V9620" s="1">
        <v>0.2</v>
      </c>
      <c r="W9620">
        <v>-49</v>
      </c>
      <c r="X9620">
        <v>3</v>
      </c>
      <c r="Y9620">
        <v>216</v>
      </c>
      <c r="AD9620"/>
    </row>
    <row r="9621" spans="1:30" x14ac:dyDescent="0.25">
      <c r="A9621" t="s">
        <v>10</v>
      </c>
      <c r="B9621" s="2">
        <v>43628</v>
      </c>
      <c r="C9621" s="35">
        <f>YEAR(Sales[[#This Row],[ShipDate]])</f>
        <v>2019</v>
      </c>
      <c r="D9621" t="s">
        <v>113</v>
      </c>
      <c r="E9621" t="s">
        <v>69</v>
      </c>
      <c r="F9621" t="s">
        <v>39</v>
      </c>
      <c r="G9621" t="s">
        <v>25</v>
      </c>
      <c r="H9621" t="s">
        <v>645</v>
      </c>
      <c r="I9621" t="s">
        <v>169</v>
      </c>
      <c r="J9621" t="s">
        <v>13</v>
      </c>
      <c r="K9621" t="s">
        <v>2920</v>
      </c>
      <c r="L9621" t="s">
        <v>30</v>
      </c>
      <c r="N9621" t="str">
        <f>IF(ISBLANK(Sales[[#This Row],[return]]),"No",Sales[[#This Row],[return]])</f>
        <v>No</v>
      </c>
      <c r="O9621" s="2">
        <v>43627</v>
      </c>
      <c r="P9621" s="8" t="str">
        <f>TEXT(DAY(Sales[[#This Row],[OrderDate]]),"ddd")</f>
        <v>Wed</v>
      </c>
      <c r="Q9621" s="8" t="str">
        <f>TEXT(MONTH(Sales[[#This Row],[ShipDate]])*29,"mmm")</f>
        <v>Jun</v>
      </c>
      <c r="R9621">
        <v>1474</v>
      </c>
      <c r="S9621" t="s">
        <v>192</v>
      </c>
      <c r="T9621" t="s">
        <v>28</v>
      </c>
      <c r="U9621">
        <v>85345</v>
      </c>
      <c r="V9621" s="1">
        <v>0.2</v>
      </c>
      <c r="W9621">
        <v>8</v>
      </c>
      <c r="X9621">
        <v>4</v>
      </c>
      <c r="Y9621">
        <v>68</v>
      </c>
      <c r="AD9621"/>
    </row>
    <row r="9622" spans="1:30" x14ac:dyDescent="0.25">
      <c r="A9622" t="s">
        <v>10</v>
      </c>
      <c r="B9622" s="2">
        <v>43628</v>
      </c>
      <c r="C9622" s="35">
        <f>YEAR(Sales[[#This Row],[ShipDate]])</f>
        <v>2019</v>
      </c>
      <c r="D9622" t="s">
        <v>113</v>
      </c>
      <c r="E9622" t="s">
        <v>69</v>
      </c>
      <c r="F9622" t="s">
        <v>45</v>
      </c>
      <c r="G9622" t="s">
        <v>25</v>
      </c>
      <c r="H9622" t="s">
        <v>645</v>
      </c>
      <c r="I9622" t="s">
        <v>169</v>
      </c>
      <c r="J9622" t="s">
        <v>13</v>
      </c>
      <c r="K9622" t="s">
        <v>2920</v>
      </c>
      <c r="L9622" t="s">
        <v>30</v>
      </c>
      <c r="N9622" t="str">
        <f>IF(ISBLANK(Sales[[#This Row],[return]]),"No",Sales[[#This Row],[return]])</f>
        <v>No</v>
      </c>
      <c r="O9622" s="2">
        <v>43627</v>
      </c>
      <c r="P9622" s="8" t="str">
        <f>TEXT(DAY(Sales[[#This Row],[OrderDate]]),"ddd")</f>
        <v>Wed</v>
      </c>
      <c r="Q9622" s="8" t="str">
        <f>TEXT(MONTH(Sales[[#This Row],[ShipDate]])*29,"mmm")</f>
        <v>Jun</v>
      </c>
      <c r="R9622">
        <v>350</v>
      </c>
      <c r="S9622" t="s">
        <v>2197</v>
      </c>
      <c r="T9622" t="s">
        <v>28</v>
      </c>
      <c r="U9622">
        <v>85345</v>
      </c>
      <c r="V9622" s="1">
        <v>0.2</v>
      </c>
      <c r="W9622">
        <v>7</v>
      </c>
      <c r="X9622">
        <v>5</v>
      </c>
      <c r="Y9622">
        <v>88</v>
      </c>
      <c r="AD9622"/>
    </row>
    <row r="9623" spans="1:30" x14ac:dyDescent="0.25">
      <c r="A9623" t="s">
        <v>10</v>
      </c>
      <c r="B9623" s="2">
        <v>43604</v>
      </c>
      <c r="C9623" s="35">
        <f>YEAR(Sales[[#This Row],[ShipDate]])</f>
        <v>2019</v>
      </c>
      <c r="D9623" t="s">
        <v>607</v>
      </c>
      <c r="E9623" t="s">
        <v>18</v>
      </c>
      <c r="F9623" t="s">
        <v>59</v>
      </c>
      <c r="G9623" t="s">
        <v>25</v>
      </c>
      <c r="H9623" t="s">
        <v>797</v>
      </c>
      <c r="I9623" t="s">
        <v>598</v>
      </c>
      <c r="J9623" t="s">
        <v>13</v>
      </c>
      <c r="K9623" t="s">
        <v>1362</v>
      </c>
      <c r="L9623" t="s">
        <v>17</v>
      </c>
      <c r="N9623" t="str">
        <f>IF(ISBLANK(Sales[[#This Row],[return]]),"No",Sales[[#This Row],[return]])</f>
        <v>No</v>
      </c>
      <c r="O9623" s="2">
        <v>43604</v>
      </c>
      <c r="P9623" s="8" t="str">
        <f>TEXT(DAY(Sales[[#This Row],[OrderDate]]),"ddd")</f>
        <v>Thu</v>
      </c>
      <c r="Q9623" s="8" t="str">
        <f>TEXT(MONTH(Sales[[#This Row],[ShipDate]])*29,"mmm")</f>
        <v>May</v>
      </c>
      <c r="R9623">
        <v>1575</v>
      </c>
      <c r="S9623" t="s">
        <v>1884</v>
      </c>
      <c r="T9623" t="s">
        <v>15</v>
      </c>
      <c r="U9623">
        <v>30318</v>
      </c>
      <c r="V9623" s="1">
        <v>0</v>
      </c>
      <c r="W9623">
        <v>92</v>
      </c>
      <c r="X9623">
        <v>4</v>
      </c>
      <c r="Y9623">
        <v>196</v>
      </c>
      <c r="AD9623"/>
    </row>
    <row r="9624" spans="1:30" x14ac:dyDescent="0.25">
      <c r="A9624" t="s">
        <v>10</v>
      </c>
      <c r="B9624" s="2">
        <v>43491</v>
      </c>
      <c r="C9624" s="35">
        <f>YEAR(Sales[[#This Row],[ShipDate]])</f>
        <v>2019</v>
      </c>
      <c r="D9624" t="s">
        <v>36</v>
      </c>
      <c r="E9624" t="s">
        <v>18</v>
      </c>
      <c r="F9624" t="s">
        <v>45</v>
      </c>
      <c r="G9624" t="s">
        <v>25</v>
      </c>
      <c r="H9624" t="s">
        <v>1144</v>
      </c>
      <c r="I9624" t="s">
        <v>371</v>
      </c>
      <c r="J9624" t="s">
        <v>13</v>
      </c>
      <c r="K9624" t="s">
        <v>874</v>
      </c>
      <c r="L9624" t="s">
        <v>92</v>
      </c>
      <c r="N9624" t="str">
        <f>IF(ISBLANK(Sales[[#This Row],[return]]),"No",Sales[[#This Row],[return]])</f>
        <v>No</v>
      </c>
      <c r="O9624" s="2">
        <v>43485</v>
      </c>
      <c r="P9624" s="8" t="str">
        <f>TEXT(DAY(Sales[[#This Row],[OrderDate]]),"ddd")</f>
        <v>Fri</v>
      </c>
      <c r="Q9624" s="8" t="str">
        <f>TEXT(MONTH(Sales[[#This Row],[ShipDate]])*29,"mmm")</f>
        <v>Jan</v>
      </c>
      <c r="R9624">
        <v>1141</v>
      </c>
      <c r="S9624" t="s">
        <v>2177</v>
      </c>
      <c r="T9624" t="s">
        <v>90</v>
      </c>
      <c r="U9624">
        <v>6708</v>
      </c>
      <c r="V9624" s="1">
        <v>0</v>
      </c>
      <c r="W9624">
        <v>1</v>
      </c>
      <c r="X9624">
        <v>2</v>
      </c>
      <c r="Y9624">
        <v>4</v>
      </c>
      <c r="AD9624"/>
    </row>
    <row r="9625" spans="1:30" x14ac:dyDescent="0.25">
      <c r="A9625" t="s">
        <v>24</v>
      </c>
      <c r="B9625" s="2">
        <v>43740</v>
      </c>
      <c r="C9625" s="35">
        <f>YEAR(Sales[[#This Row],[ShipDate]])</f>
        <v>2019</v>
      </c>
      <c r="D9625" t="s">
        <v>113</v>
      </c>
      <c r="E9625" t="s">
        <v>31</v>
      </c>
      <c r="F9625" t="s">
        <v>33</v>
      </c>
      <c r="G9625" t="s">
        <v>25</v>
      </c>
      <c r="H9625" t="s">
        <v>88</v>
      </c>
      <c r="I9625" t="s">
        <v>93</v>
      </c>
      <c r="J9625" t="s">
        <v>13</v>
      </c>
      <c r="K9625" t="s">
        <v>2664</v>
      </c>
      <c r="L9625" t="s">
        <v>92</v>
      </c>
      <c r="N9625" t="str">
        <f>IF(ISBLANK(Sales[[#This Row],[return]]),"No",Sales[[#This Row],[return]])</f>
        <v>No</v>
      </c>
      <c r="O9625" s="2">
        <v>43738</v>
      </c>
      <c r="P9625" s="8" t="str">
        <f>TEXT(DAY(Sales[[#This Row],[OrderDate]]),"ddd")</f>
        <v>Mon</v>
      </c>
      <c r="Q9625" s="8" t="str">
        <f>TEXT(MONTH(Sales[[#This Row],[ShipDate]])*29,"mmm")</f>
        <v>Oct</v>
      </c>
      <c r="R9625">
        <v>1441</v>
      </c>
      <c r="S9625" t="s">
        <v>2768</v>
      </c>
      <c r="T9625" t="s">
        <v>90</v>
      </c>
      <c r="U9625">
        <v>19120</v>
      </c>
      <c r="V9625" s="1">
        <v>0.2</v>
      </c>
      <c r="W9625">
        <v>7</v>
      </c>
      <c r="X9625">
        <v>7</v>
      </c>
      <c r="Y9625">
        <v>21</v>
      </c>
      <c r="AD9625"/>
    </row>
    <row r="9626" spans="1:30" x14ac:dyDescent="0.25">
      <c r="A9626" t="s">
        <v>10</v>
      </c>
      <c r="B9626" s="2">
        <v>43551</v>
      </c>
      <c r="C9626" s="35">
        <f>YEAR(Sales[[#This Row],[ShipDate]])</f>
        <v>2019</v>
      </c>
      <c r="D9626" t="s">
        <v>113</v>
      </c>
      <c r="E9626" t="s">
        <v>18</v>
      </c>
      <c r="F9626" t="s">
        <v>21</v>
      </c>
      <c r="G9626" t="s">
        <v>11</v>
      </c>
      <c r="H9626" t="s">
        <v>146</v>
      </c>
      <c r="I9626" t="s">
        <v>149</v>
      </c>
      <c r="J9626" t="s">
        <v>13</v>
      </c>
      <c r="K9626" t="s">
        <v>1161</v>
      </c>
      <c r="L9626" t="s">
        <v>92</v>
      </c>
      <c r="N9626" t="str">
        <f>IF(ISBLANK(Sales[[#This Row],[return]]),"No",Sales[[#This Row],[return]])</f>
        <v>No</v>
      </c>
      <c r="O9626" s="2">
        <v>43550</v>
      </c>
      <c r="P9626" s="8" t="str">
        <f>TEXT(DAY(Sales[[#This Row],[OrderDate]]),"ddd")</f>
        <v>Thu</v>
      </c>
      <c r="Q9626" s="8" t="str">
        <f>TEXT(MONTH(Sales[[#This Row],[ShipDate]])*29,"mmm")</f>
        <v>Mar</v>
      </c>
      <c r="R9626">
        <v>1434</v>
      </c>
      <c r="S9626" t="s">
        <v>1162</v>
      </c>
      <c r="T9626" t="s">
        <v>90</v>
      </c>
      <c r="U9626">
        <v>10009</v>
      </c>
      <c r="V9626" s="1">
        <v>0.2</v>
      </c>
      <c r="W9626">
        <v>-29</v>
      </c>
      <c r="X9626">
        <v>2</v>
      </c>
      <c r="Y9626">
        <v>258</v>
      </c>
      <c r="AD9626"/>
    </row>
    <row r="9627" spans="1:30" x14ac:dyDescent="0.25">
      <c r="A9627" t="s">
        <v>10</v>
      </c>
      <c r="B9627" s="2">
        <v>43551</v>
      </c>
      <c r="C9627" s="35">
        <f>YEAR(Sales[[#This Row],[ShipDate]])</f>
        <v>2019</v>
      </c>
      <c r="D9627" t="s">
        <v>113</v>
      </c>
      <c r="E9627" t="s">
        <v>18</v>
      </c>
      <c r="F9627" t="s">
        <v>48</v>
      </c>
      <c r="G9627" t="s">
        <v>46</v>
      </c>
      <c r="H9627" t="s">
        <v>146</v>
      </c>
      <c r="I9627" t="s">
        <v>149</v>
      </c>
      <c r="J9627" t="s">
        <v>13</v>
      </c>
      <c r="K9627" t="s">
        <v>1161</v>
      </c>
      <c r="L9627" t="s">
        <v>92</v>
      </c>
      <c r="N9627" t="str">
        <f>IF(ISBLANK(Sales[[#This Row],[return]]),"No",Sales[[#This Row],[return]])</f>
        <v>No</v>
      </c>
      <c r="O9627" s="2">
        <v>43550</v>
      </c>
      <c r="P9627" s="8" t="str">
        <f>TEXT(DAY(Sales[[#This Row],[OrderDate]]),"ddd")</f>
        <v>Thu</v>
      </c>
      <c r="Q9627" s="8" t="str">
        <f>TEXT(MONTH(Sales[[#This Row],[ShipDate]])*29,"mmm")</f>
        <v>Mar</v>
      </c>
      <c r="R9627">
        <v>1172</v>
      </c>
      <c r="S9627" t="s">
        <v>366</v>
      </c>
      <c r="T9627" t="s">
        <v>90</v>
      </c>
      <c r="U9627">
        <v>10009</v>
      </c>
      <c r="V9627" s="1">
        <v>0</v>
      </c>
      <c r="W9627">
        <v>34</v>
      </c>
      <c r="X9627">
        <v>4</v>
      </c>
      <c r="Y9627">
        <v>120</v>
      </c>
      <c r="AD9627"/>
    </row>
    <row r="9628" spans="1:30" x14ac:dyDescent="0.25">
      <c r="A9628" t="s">
        <v>24</v>
      </c>
      <c r="B9628" s="2">
        <v>43716</v>
      </c>
      <c r="C9628" s="35">
        <f>YEAR(Sales[[#This Row],[ShipDate]])</f>
        <v>2019</v>
      </c>
      <c r="D9628" t="s">
        <v>19</v>
      </c>
      <c r="E9628" t="s">
        <v>18</v>
      </c>
      <c r="F9628" t="s">
        <v>50</v>
      </c>
      <c r="G9628" t="s">
        <v>25</v>
      </c>
      <c r="H9628" t="s">
        <v>164</v>
      </c>
      <c r="I9628" t="s">
        <v>120</v>
      </c>
      <c r="J9628" t="s">
        <v>13</v>
      </c>
      <c r="K9628" t="s">
        <v>840</v>
      </c>
      <c r="L9628" t="s">
        <v>68</v>
      </c>
      <c r="N9628" t="str">
        <f>IF(ISBLANK(Sales[[#This Row],[return]]),"No",Sales[[#This Row],[return]])</f>
        <v>No</v>
      </c>
      <c r="O9628" s="2">
        <v>43711</v>
      </c>
      <c r="P9628" s="8" t="str">
        <f>TEXT(DAY(Sales[[#This Row],[OrderDate]]),"ddd")</f>
        <v>Tue</v>
      </c>
      <c r="Q9628" s="8" t="str">
        <f>TEXT(MONTH(Sales[[#This Row],[ShipDate]])*29,"mmm")</f>
        <v>Sep</v>
      </c>
      <c r="R9628">
        <v>1309</v>
      </c>
      <c r="S9628" t="s">
        <v>841</v>
      </c>
      <c r="T9628" t="s">
        <v>66</v>
      </c>
      <c r="U9628">
        <v>60653</v>
      </c>
      <c r="V9628" s="1">
        <v>0.8</v>
      </c>
      <c r="W9628">
        <v>-68</v>
      </c>
      <c r="X9628">
        <v>7</v>
      </c>
      <c r="Y9628">
        <v>43</v>
      </c>
      <c r="AD9628"/>
    </row>
    <row r="9629" spans="1:30" x14ac:dyDescent="0.25">
      <c r="A9629" t="s">
        <v>40</v>
      </c>
      <c r="B9629" s="2">
        <v>43778</v>
      </c>
      <c r="C9629" s="35">
        <f>YEAR(Sales[[#This Row],[ShipDate]])</f>
        <v>2019</v>
      </c>
      <c r="D9629" t="s">
        <v>36</v>
      </c>
      <c r="E9629" t="s">
        <v>31</v>
      </c>
      <c r="F9629" t="s">
        <v>39</v>
      </c>
      <c r="G9629" t="s">
        <v>25</v>
      </c>
      <c r="H9629" t="s">
        <v>1176</v>
      </c>
      <c r="I9629" t="s">
        <v>252</v>
      </c>
      <c r="J9629" t="s">
        <v>13</v>
      </c>
      <c r="K9629" t="s">
        <v>2778</v>
      </c>
      <c r="L9629" t="s">
        <v>92</v>
      </c>
      <c r="N9629" t="str">
        <f>IF(ISBLANK(Sales[[#This Row],[return]]),"No",Sales[[#This Row],[return]])</f>
        <v>No</v>
      </c>
      <c r="O9629" s="2">
        <v>43773</v>
      </c>
      <c r="P9629" s="8" t="str">
        <f>TEXT(DAY(Sales[[#This Row],[OrderDate]]),"ddd")</f>
        <v>Wed</v>
      </c>
      <c r="Q9629" s="8" t="str">
        <f>TEXT(MONTH(Sales[[#This Row],[ShipDate]])*29,"mmm")</f>
        <v>Nov</v>
      </c>
      <c r="R9629">
        <v>417</v>
      </c>
      <c r="S9629" t="s">
        <v>3222</v>
      </c>
      <c r="T9629" t="s">
        <v>90</v>
      </c>
      <c r="U9629">
        <v>43130</v>
      </c>
      <c r="V9629" s="1">
        <v>0.2</v>
      </c>
      <c r="W9629">
        <v>-44</v>
      </c>
      <c r="X9629">
        <v>3</v>
      </c>
      <c r="Y9629">
        <v>194</v>
      </c>
      <c r="AD9629"/>
    </row>
    <row r="9630" spans="1:30" x14ac:dyDescent="0.25">
      <c r="A9630" t="s">
        <v>40</v>
      </c>
      <c r="B9630" s="2">
        <v>43778</v>
      </c>
      <c r="C9630" s="35">
        <f>YEAR(Sales[[#This Row],[ShipDate]])</f>
        <v>2019</v>
      </c>
      <c r="D9630" t="s">
        <v>36</v>
      </c>
      <c r="E9630" t="s">
        <v>31</v>
      </c>
      <c r="F9630" t="s">
        <v>99</v>
      </c>
      <c r="G9630" t="s">
        <v>46</v>
      </c>
      <c r="H9630" t="s">
        <v>1176</v>
      </c>
      <c r="I9630" t="s">
        <v>252</v>
      </c>
      <c r="J9630" t="s">
        <v>13</v>
      </c>
      <c r="K9630" t="s">
        <v>2778</v>
      </c>
      <c r="L9630" t="s">
        <v>92</v>
      </c>
      <c r="N9630" t="str">
        <f>IF(ISBLANK(Sales[[#This Row],[return]]),"No",Sales[[#This Row],[return]])</f>
        <v>No</v>
      </c>
      <c r="O9630" s="2">
        <v>43773</v>
      </c>
      <c r="P9630" s="8" t="str">
        <f>TEXT(DAY(Sales[[#This Row],[OrderDate]]),"ddd")</f>
        <v>Wed</v>
      </c>
      <c r="Q9630" s="8" t="str">
        <f>TEXT(MONTH(Sales[[#This Row],[ShipDate]])*29,"mmm")</f>
        <v>Nov</v>
      </c>
      <c r="R9630">
        <v>1409</v>
      </c>
      <c r="S9630" t="s">
        <v>373</v>
      </c>
      <c r="T9630" t="s">
        <v>90</v>
      </c>
      <c r="U9630">
        <v>43130</v>
      </c>
      <c r="V9630" s="1">
        <v>0.2</v>
      </c>
      <c r="W9630">
        <v>-6</v>
      </c>
      <c r="X9630">
        <v>4</v>
      </c>
      <c r="Y9630">
        <v>71</v>
      </c>
      <c r="AD9630"/>
    </row>
    <row r="9631" spans="1:30" x14ac:dyDescent="0.25">
      <c r="A9631" t="s">
        <v>10</v>
      </c>
      <c r="B9631" s="2">
        <v>43812</v>
      </c>
      <c r="C9631" s="35">
        <f>YEAR(Sales[[#This Row],[ShipDate]])</f>
        <v>2019</v>
      </c>
      <c r="D9631" t="s">
        <v>36</v>
      </c>
      <c r="E9631" t="s">
        <v>31</v>
      </c>
      <c r="F9631" t="s">
        <v>50</v>
      </c>
      <c r="G9631" t="s">
        <v>25</v>
      </c>
      <c r="H9631" t="s">
        <v>164</v>
      </c>
      <c r="I9631" t="s">
        <v>120</v>
      </c>
      <c r="J9631" t="s">
        <v>13</v>
      </c>
      <c r="K9631" t="s">
        <v>2778</v>
      </c>
      <c r="L9631" t="s">
        <v>68</v>
      </c>
      <c r="N9631" t="str">
        <f>IF(ISBLANK(Sales[[#This Row],[return]]),"No",Sales[[#This Row],[return]])</f>
        <v>No</v>
      </c>
      <c r="O9631" s="2">
        <v>43806</v>
      </c>
      <c r="P9631" s="8" t="str">
        <f>TEXT(DAY(Sales[[#This Row],[OrderDate]]),"ddd")</f>
        <v>Sat</v>
      </c>
      <c r="Q9631" s="8" t="str">
        <f>TEXT(MONTH(Sales[[#This Row],[ShipDate]])*29,"mmm")</f>
        <v>Dec</v>
      </c>
      <c r="R9631">
        <v>896</v>
      </c>
      <c r="S9631" t="s">
        <v>2104</v>
      </c>
      <c r="T9631" t="s">
        <v>66</v>
      </c>
      <c r="U9631">
        <v>60653</v>
      </c>
      <c r="V9631" s="1">
        <v>0.8</v>
      </c>
      <c r="W9631">
        <v>-2929</v>
      </c>
      <c r="X9631">
        <v>5</v>
      </c>
      <c r="Y9631">
        <v>1890</v>
      </c>
      <c r="AD9631"/>
    </row>
    <row r="9632" spans="1:30" x14ac:dyDescent="0.25">
      <c r="A9632" t="s">
        <v>10</v>
      </c>
      <c r="B9632" s="2">
        <v>43673</v>
      </c>
      <c r="C9632" s="35">
        <f>YEAR(Sales[[#This Row],[ShipDate]])</f>
        <v>2019</v>
      </c>
      <c r="D9632" t="s">
        <v>36</v>
      </c>
      <c r="E9632" t="s">
        <v>18</v>
      </c>
      <c r="F9632" t="s">
        <v>52</v>
      </c>
      <c r="G9632" t="s">
        <v>25</v>
      </c>
      <c r="H9632" t="s">
        <v>146</v>
      </c>
      <c r="I9632" t="s">
        <v>149</v>
      </c>
      <c r="J9632" t="s">
        <v>13</v>
      </c>
      <c r="K9632" t="s">
        <v>1889</v>
      </c>
      <c r="L9632" t="s">
        <v>92</v>
      </c>
      <c r="N9632" t="str">
        <f>IF(ISBLANK(Sales[[#This Row],[return]]),"No",Sales[[#This Row],[return]])</f>
        <v>No</v>
      </c>
      <c r="O9632" s="2">
        <v>43667</v>
      </c>
      <c r="P9632" s="8" t="str">
        <f>TEXT(DAY(Sales[[#This Row],[OrderDate]]),"ddd")</f>
        <v>Sat</v>
      </c>
      <c r="Q9632" s="8" t="str">
        <f>TEXT(MONTH(Sales[[#This Row],[ShipDate]])*29,"mmm")</f>
        <v>Jul</v>
      </c>
      <c r="R9632">
        <v>610</v>
      </c>
      <c r="S9632" t="s">
        <v>2196</v>
      </c>
      <c r="T9632" t="s">
        <v>90</v>
      </c>
      <c r="U9632">
        <v>10024</v>
      </c>
      <c r="V9632" s="1">
        <v>0</v>
      </c>
      <c r="W9632">
        <v>5</v>
      </c>
      <c r="X9632">
        <v>4</v>
      </c>
      <c r="Y9632">
        <v>17</v>
      </c>
      <c r="AD9632"/>
    </row>
    <row r="9633" spans="1:30" x14ac:dyDescent="0.25">
      <c r="A9633" t="s">
        <v>40</v>
      </c>
      <c r="B9633" s="2">
        <v>43562</v>
      </c>
      <c r="C9633" s="35">
        <f>YEAR(Sales[[#This Row],[ShipDate]])</f>
        <v>2019</v>
      </c>
      <c r="D9633" t="s">
        <v>36</v>
      </c>
      <c r="E9633" t="s">
        <v>18</v>
      </c>
      <c r="F9633" t="s">
        <v>43</v>
      </c>
      <c r="G9633" t="s">
        <v>11</v>
      </c>
      <c r="H9633" t="s">
        <v>26</v>
      </c>
      <c r="I9633" t="s">
        <v>32</v>
      </c>
      <c r="J9633" t="s">
        <v>13</v>
      </c>
      <c r="K9633" t="s">
        <v>1588</v>
      </c>
      <c r="L9633" t="s">
        <v>30</v>
      </c>
      <c r="N9633" t="str">
        <f>IF(ISBLANK(Sales[[#This Row],[return]]),"No",Sales[[#This Row],[return]])</f>
        <v>No</v>
      </c>
      <c r="O9633" s="2">
        <v>43557</v>
      </c>
      <c r="P9633" s="8" t="str">
        <f>TEXT(DAY(Sales[[#This Row],[OrderDate]]),"ddd")</f>
        <v>Mon</v>
      </c>
      <c r="Q9633" s="8" t="str">
        <f>TEXT(MONTH(Sales[[#This Row],[ShipDate]])*29,"mmm")</f>
        <v>Apr</v>
      </c>
      <c r="R9633">
        <v>1618</v>
      </c>
      <c r="S9633" t="s">
        <v>1098</v>
      </c>
      <c r="T9633" t="s">
        <v>28</v>
      </c>
      <c r="U9633">
        <v>90008</v>
      </c>
      <c r="V9633" s="1">
        <v>0</v>
      </c>
      <c r="W9633">
        <v>7</v>
      </c>
      <c r="X9633">
        <v>3</v>
      </c>
      <c r="Y9633">
        <v>25</v>
      </c>
      <c r="AD9633"/>
    </row>
    <row r="9634" spans="1:30" x14ac:dyDescent="0.25">
      <c r="A9634" t="s">
        <v>10</v>
      </c>
      <c r="B9634" s="2">
        <v>43822</v>
      </c>
      <c r="C9634" s="35">
        <f>YEAR(Sales[[#This Row],[ShipDate]])</f>
        <v>2019</v>
      </c>
      <c r="D9634" t="s">
        <v>607</v>
      </c>
      <c r="E9634" t="s">
        <v>18</v>
      </c>
      <c r="F9634" t="s">
        <v>45</v>
      </c>
      <c r="G9634" t="s">
        <v>25</v>
      </c>
      <c r="H9634" t="s">
        <v>79</v>
      </c>
      <c r="I9634" t="s">
        <v>32</v>
      </c>
      <c r="J9634" t="s">
        <v>13</v>
      </c>
      <c r="K9634" t="s">
        <v>228</v>
      </c>
      <c r="L9634" t="s">
        <v>30</v>
      </c>
      <c r="N9634" t="str">
        <f>IF(ISBLANK(Sales[[#This Row],[return]]),"No",Sales[[#This Row],[return]])</f>
        <v>No</v>
      </c>
      <c r="O9634" s="2">
        <v>43822</v>
      </c>
      <c r="P9634" s="8" t="str">
        <f>TEXT(DAY(Sales[[#This Row],[OrderDate]]),"ddd")</f>
        <v>Mon</v>
      </c>
      <c r="Q9634" s="8" t="str">
        <f>TEXT(MONTH(Sales[[#This Row],[ShipDate]])*29,"mmm")</f>
        <v>Dec</v>
      </c>
      <c r="R9634">
        <v>330</v>
      </c>
      <c r="S9634" t="s">
        <v>1020</v>
      </c>
      <c r="T9634" t="s">
        <v>28</v>
      </c>
      <c r="U9634">
        <v>94109</v>
      </c>
      <c r="V9634" s="1">
        <v>0</v>
      </c>
      <c r="W9634">
        <v>6</v>
      </c>
      <c r="X9634">
        <v>4</v>
      </c>
      <c r="Y9634">
        <v>13</v>
      </c>
      <c r="AD9634"/>
    </row>
    <row r="9635" spans="1:30" x14ac:dyDescent="0.25">
      <c r="A9635" t="s">
        <v>40</v>
      </c>
      <c r="B9635" s="2">
        <v>43671</v>
      </c>
      <c r="C9635" s="35">
        <f>YEAR(Sales[[#This Row],[ShipDate]])</f>
        <v>2019</v>
      </c>
      <c r="D9635" t="s">
        <v>36</v>
      </c>
      <c r="E9635" t="s">
        <v>18</v>
      </c>
      <c r="F9635" t="s">
        <v>38</v>
      </c>
      <c r="G9635" t="s">
        <v>11</v>
      </c>
      <c r="H9635" t="s">
        <v>2972</v>
      </c>
      <c r="I9635" t="s">
        <v>70</v>
      </c>
      <c r="J9635" t="s">
        <v>13</v>
      </c>
      <c r="K9635" t="s">
        <v>1596</v>
      </c>
      <c r="L9635" t="s">
        <v>68</v>
      </c>
      <c r="M9635" t="s">
        <v>82</v>
      </c>
      <c r="N9635" t="str">
        <f>IF(ISBLANK(Sales[[#This Row],[return]]),"No",Sales[[#This Row],[return]])</f>
        <v>Yes</v>
      </c>
      <c r="O9635" s="2">
        <v>43667</v>
      </c>
      <c r="P9635" s="8" t="str">
        <f>TEXT(DAY(Sales[[#This Row],[OrderDate]]),"ddd")</f>
        <v>Sat</v>
      </c>
      <c r="Q9635" s="8" t="str">
        <f>TEXT(MONTH(Sales[[#This Row],[ShipDate]])*29,"mmm")</f>
        <v>Jul</v>
      </c>
      <c r="R9635">
        <v>829</v>
      </c>
      <c r="S9635" t="s">
        <v>1296</v>
      </c>
      <c r="T9635" t="s">
        <v>66</v>
      </c>
      <c r="U9635">
        <v>78577</v>
      </c>
      <c r="V9635" s="1">
        <v>0.3</v>
      </c>
      <c r="W9635">
        <v>-21</v>
      </c>
      <c r="X9635">
        <v>4</v>
      </c>
      <c r="Y9635">
        <v>124</v>
      </c>
      <c r="AD9635"/>
    </row>
    <row r="9636" spans="1:30" x14ac:dyDescent="0.25">
      <c r="A9636" t="s">
        <v>40</v>
      </c>
      <c r="B9636" s="2">
        <v>43474</v>
      </c>
      <c r="C9636" s="35">
        <f>YEAR(Sales[[#This Row],[ShipDate]])</f>
        <v>2019</v>
      </c>
      <c r="D9636" t="s">
        <v>19</v>
      </c>
      <c r="E9636" t="s">
        <v>18</v>
      </c>
      <c r="F9636" t="s">
        <v>150</v>
      </c>
      <c r="G9636" t="s">
        <v>25</v>
      </c>
      <c r="H9636" t="s">
        <v>553</v>
      </c>
      <c r="I9636" t="s">
        <v>32</v>
      </c>
      <c r="J9636" t="s">
        <v>13</v>
      </c>
      <c r="K9636" t="s">
        <v>1588</v>
      </c>
      <c r="L9636" t="s">
        <v>30</v>
      </c>
      <c r="N9636" t="str">
        <f>IF(ISBLANK(Sales[[#This Row],[return]]),"No",Sales[[#This Row],[return]])</f>
        <v>No</v>
      </c>
      <c r="O9636" s="2">
        <v>43472</v>
      </c>
      <c r="P9636" s="8" t="str">
        <f>TEXT(DAY(Sales[[#This Row],[OrderDate]]),"ddd")</f>
        <v>Sat</v>
      </c>
      <c r="Q9636" s="8" t="str">
        <f>TEXT(MONTH(Sales[[#This Row],[ShipDate]])*29,"mmm")</f>
        <v>Jan</v>
      </c>
      <c r="R9636">
        <v>1507</v>
      </c>
      <c r="S9636" t="s">
        <v>281</v>
      </c>
      <c r="T9636" t="s">
        <v>28</v>
      </c>
      <c r="U9636">
        <v>90805</v>
      </c>
      <c r="V9636" s="1">
        <v>0</v>
      </c>
      <c r="W9636">
        <v>4</v>
      </c>
      <c r="X9636">
        <v>1</v>
      </c>
      <c r="Y9636">
        <v>8</v>
      </c>
      <c r="AD9636"/>
    </row>
    <row r="9637" spans="1:30" x14ac:dyDescent="0.25">
      <c r="A9637" t="s">
        <v>40</v>
      </c>
      <c r="B9637" s="2">
        <v>43474</v>
      </c>
      <c r="C9637" s="35">
        <f>YEAR(Sales[[#This Row],[ShipDate]])</f>
        <v>2019</v>
      </c>
      <c r="D9637" t="s">
        <v>19</v>
      </c>
      <c r="E9637" t="s">
        <v>18</v>
      </c>
      <c r="F9637" t="s">
        <v>39</v>
      </c>
      <c r="G9637" t="s">
        <v>25</v>
      </c>
      <c r="H9637" t="s">
        <v>553</v>
      </c>
      <c r="I9637" t="s">
        <v>32</v>
      </c>
      <c r="J9637" t="s">
        <v>13</v>
      </c>
      <c r="K9637" t="s">
        <v>1588</v>
      </c>
      <c r="L9637" t="s">
        <v>30</v>
      </c>
      <c r="N9637" t="str">
        <f>IF(ISBLANK(Sales[[#This Row],[return]]),"No",Sales[[#This Row],[return]])</f>
        <v>No</v>
      </c>
      <c r="O9637" s="2">
        <v>43472</v>
      </c>
      <c r="P9637" s="8" t="str">
        <f>TEXT(DAY(Sales[[#This Row],[OrderDate]]),"ddd")</f>
        <v>Sat</v>
      </c>
      <c r="Q9637" s="8" t="str">
        <f>TEXT(MONTH(Sales[[#This Row],[ShipDate]])*29,"mmm")</f>
        <v>Jan</v>
      </c>
      <c r="R9637">
        <v>1552</v>
      </c>
      <c r="S9637" t="s">
        <v>2055</v>
      </c>
      <c r="T9637" t="s">
        <v>28</v>
      </c>
      <c r="U9637">
        <v>90805</v>
      </c>
      <c r="V9637" s="1">
        <v>0</v>
      </c>
      <c r="W9637">
        <v>1</v>
      </c>
      <c r="X9637">
        <v>3</v>
      </c>
      <c r="Y9637">
        <v>61</v>
      </c>
      <c r="AD9637"/>
    </row>
    <row r="9638" spans="1:30" x14ac:dyDescent="0.25">
      <c r="A9638" t="s">
        <v>40</v>
      </c>
      <c r="B9638" s="2">
        <v>43474</v>
      </c>
      <c r="C9638" s="35">
        <f>YEAR(Sales[[#This Row],[ShipDate]])</f>
        <v>2019</v>
      </c>
      <c r="D9638" t="s">
        <v>19</v>
      </c>
      <c r="E9638" t="s">
        <v>18</v>
      </c>
      <c r="F9638" t="s">
        <v>290</v>
      </c>
      <c r="G9638" t="s">
        <v>25</v>
      </c>
      <c r="H9638" t="s">
        <v>553</v>
      </c>
      <c r="I9638" t="s">
        <v>32</v>
      </c>
      <c r="J9638" t="s">
        <v>13</v>
      </c>
      <c r="K9638" t="s">
        <v>1588</v>
      </c>
      <c r="L9638" t="s">
        <v>30</v>
      </c>
      <c r="N9638" t="str">
        <f>IF(ISBLANK(Sales[[#This Row],[return]]),"No",Sales[[#This Row],[return]])</f>
        <v>No</v>
      </c>
      <c r="O9638" s="2">
        <v>43472</v>
      </c>
      <c r="P9638" s="8" t="str">
        <f>TEXT(DAY(Sales[[#This Row],[OrderDate]]),"ddd")</f>
        <v>Sat</v>
      </c>
      <c r="Q9638" s="8" t="str">
        <f>TEXT(MONTH(Sales[[#This Row],[ShipDate]])*29,"mmm")</f>
        <v>Jan</v>
      </c>
      <c r="R9638">
        <v>78</v>
      </c>
      <c r="S9638" t="s">
        <v>1998</v>
      </c>
      <c r="T9638" t="s">
        <v>28</v>
      </c>
      <c r="U9638">
        <v>90805</v>
      </c>
      <c r="V9638" s="1">
        <v>0</v>
      </c>
      <c r="W9638">
        <v>32</v>
      </c>
      <c r="X9638">
        <v>7</v>
      </c>
      <c r="Y9638">
        <v>110</v>
      </c>
      <c r="AD9638"/>
    </row>
    <row r="9639" spans="1:30" x14ac:dyDescent="0.25">
      <c r="A9639" t="s">
        <v>40</v>
      </c>
      <c r="B9639" s="2">
        <v>43474</v>
      </c>
      <c r="C9639" s="35">
        <f>YEAR(Sales[[#This Row],[ShipDate]])</f>
        <v>2019</v>
      </c>
      <c r="D9639" t="s">
        <v>19</v>
      </c>
      <c r="E9639" t="s">
        <v>18</v>
      </c>
      <c r="F9639" t="s">
        <v>39</v>
      </c>
      <c r="G9639" t="s">
        <v>25</v>
      </c>
      <c r="H9639" t="s">
        <v>553</v>
      </c>
      <c r="I9639" t="s">
        <v>32</v>
      </c>
      <c r="J9639" t="s">
        <v>13</v>
      </c>
      <c r="K9639" t="s">
        <v>1588</v>
      </c>
      <c r="L9639" t="s">
        <v>30</v>
      </c>
      <c r="N9639" t="str">
        <f>IF(ISBLANK(Sales[[#This Row],[return]]),"No",Sales[[#This Row],[return]])</f>
        <v>No</v>
      </c>
      <c r="O9639" s="2">
        <v>43472</v>
      </c>
      <c r="P9639" s="8" t="str">
        <f>TEXT(DAY(Sales[[#This Row],[OrderDate]]),"ddd")</f>
        <v>Sat</v>
      </c>
      <c r="Q9639" s="8" t="str">
        <f>TEXT(MONTH(Sales[[#This Row],[ShipDate]])*29,"mmm")</f>
        <v>Jan</v>
      </c>
      <c r="R9639">
        <v>574</v>
      </c>
      <c r="S9639" t="s">
        <v>3087</v>
      </c>
      <c r="T9639" t="s">
        <v>28</v>
      </c>
      <c r="U9639">
        <v>90805</v>
      </c>
      <c r="V9639" s="1">
        <v>0</v>
      </c>
      <c r="W9639">
        <v>45</v>
      </c>
      <c r="X9639">
        <v>11</v>
      </c>
      <c r="Y9639">
        <v>154</v>
      </c>
      <c r="AD9639"/>
    </row>
    <row r="9640" spans="1:30" x14ac:dyDescent="0.25">
      <c r="A9640" t="s">
        <v>24</v>
      </c>
      <c r="B9640" s="2">
        <v>43659</v>
      </c>
      <c r="C9640" s="35">
        <f>YEAR(Sales[[#This Row],[ShipDate]])</f>
        <v>2019</v>
      </c>
      <c r="D9640" t="s">
        <v>36</v>
      </c>
      <c r="E9640" t="s">
        <v>31</v>
      </c>
      <c r="F9640" t="s">
        <v>50</v>
      </c>
      <c r="G9640" t="s">
        <v>25</v>
      </c>
      <c r="H9640" t="s">
        <v>88</v>
      </c>
      <c r="I9640" t="s">
        <v>93</v>
      </c>
      <c r="J9640" t="s">
        <v>13</v>
      </c>
      <c r="K9640" t="s">
        <v>390</v>
      </c>
      <c r="L9640" t="s">
        <v>92</v>
      </c>
      <c r="N9640" t="str">
        <f>IF(ISBLANK(Sales[[#This Row],[return]]),"No",Sales[[#This Row],[return]])</f>
        <v>No</v>
      </c>
      <c r="O9640" s="2">
        <v>43652</v>
      </c>
      <c r="P9640" s="8" t="str">
        <f>TEXT(DAY(Sales[[#This Row],[OrderDate]]),"ddd")</f>
        <v>Fri</v>
      </c>
      <c r="Q9640" s="8" t="str">
        <f>TEXT(MONTH(Sales[[#This Row],[ShipDate]])*29,"mmm")</f>
        <v>Jul</v>
      </c>
      <c r="R9640">
        <v>1312</v>
      </c>
      <c r="S9640" t="s">
        <v>3144</v>
      </c>
      <c r="T9640" t="s">
        <v>90</v>
      </c>
      <c r="U9640">
        <v>19120</v>
      </c>
      <c r="V9640" s="1">
        <v>0.7</v>
      </c>
      <c r="W9640">
        <v>-2</v>
      </c>
      <c r="X9640">
        <v>2</v>
      </c>
      <c r="Y9640">
        <v>3</v>
      </c>
      <c r="AD9640"/>
    </row>
    <row r="9641" spans="1:30" x14ac:dyDescent="0.25">
      <c r="A9641" t="s">
        <v>24</v>
      </c>
      <c r="B9641" s="2">
        <v>43659</v>
      </c>
      <c r="C9641" s="35">
        <f>YEAR(Sales[[#This Row],[ShipDate]])</f>
        <v>2019</v>
      </c>
      <c r="D9641" t="s">
        <v>36</v>
      </c>
      <c r="E9641" t="s">
        <v>31</v>
      </c>
      <c r="F9641" t="s">
        <v>59</v>
      </c>
      <c r="G9641" t="s">
        <v>25</v>
      </c>
      <c r="H9641" t="s">
        <v>88</v>
      </c>
      <c r="I9641" t="s">
        <v>93</v>
      </c>
      <c r="J9641" t="s">
        <v>13</v>
      </c>
      <c r="K9641" t="s">
        <v>390</v>
      </c>
      <c r="L9641" t="s">
        <v>92</v>
      </c>
      <c r="N9641" t="str">
        <f>IF(ISBLANK(Sales[[#This Row],[return]]),"No",Sales[[#This Row],[return]])</f>
        <v>No</v>
      </c>
      <c r="O9641" s="2">
        <v>43652</v>
      </c>
      <c r="P9641" s="8" t="str">
        <f>TEXT(DAY(Sales[[#This Row],[OrderDate]]),"ddd")</f>
        <v>Fri</v>
      </c>
      <c r="Q9641" s="8" t="str">
        <f>TEXT(MONTH(Sales[[#This Row],[ShipDate]])*29,"mmm")</f>
        <v>Jul</v>
      </c>
      <c r="R9641">
        <v>1657</v>
      </c>
      <c r="S9641" t="s">
        <v>391</v>
      </c>
      <c r="T9641" t="s">
        <v>90</v>
      </c>
      <c r="U9641">
        <v>19120</v>
      </c>
      <c r="V9641" s="1">
        <v>0.2</v>
      </c>
      <c r="W9641">
        <v>6</v>
      </c>
      <c r="X9641">
        <v>3</v>
      </c>
      <c r="Y9641">
        <v>16</v>
      </c>
      <c r="AD9641"/>
    </row>
    <row r="9642" spans="1:30" x14ac:dyDescent="0.25">
      <c r="A9642" t="s">
        <v>24</v>
      </c>
      <c r="B9642" s="2">
        <v>43719</v>
      </c>
      <c r="C9642" s="35">
        <f>YEAR(Sales[[#This Row],[ShipDate]])</f>
        <v>2019</v>
      </c>
      <c r="D9642" t="s">
        <v>113</v>
      </c>
      <c r="E9642" t="s">
        <v>31</v>
      </c>
      <c r="F9642" t="s">
        <v>23</v>
      </c>
      <c r="G9642" t="s">
        <v>11</v>
      </c>
      <c r="H9642" t="s">
        <v>531</v>
      </c>
      <c r="I9642" t="s">
        <v>70</v>
      </c>
      <c r="J9642" t="s">
        <v>13</v>
      </c>
      <c r="K9642" t="s">
        <v>1077</v>
      </c>
      <c r="L9642" t="s">
        <v>68</v>
      </c>
      <c r="N9642" t="str">
        <f>IF(ISBLANK(Sales[[#This Row],[return]]),"No",Sales[[#This Row],[return]])</f>
        <v>No</v>
      </c>
      <c r="O9642" s="2">
        <v>43716</v>
      </c>
      <c r="P9642" s="8" t="str">
        <f>TEXT(DAY(Sales[[#This Row],[OrderDate]]),"ddd")</f>
        <v>Sun</v>
      </c>
      <c r="Q9642" s="8" t="str">
        <f>TEXT(MONTH(Sales[[#This Row],[ShipDate]])*29,"mmm")</f>
        <v>Sep</v>
      </c>
      <c r="R9642">
        <v>738</v>
      </c>
      <c r="S9642" t="s">
        <v>1336</v>
      </c>
      <c r="T9642" t="s">
        <v>66</v>
      </c>
      <c r="U9642">
        <v>76017</v>
      </c>
      <c r="V9642" s="1">
        <v>0.3</v>
      </c>
      <c r="W9642">
        <v>-40</v>
      </c>
      <c r="X9642">
        <v>5</v>
      </c>
      <c r="Y9642">
        <v>213</v>
      </c>
      <c r="AD9642"/>
    </row>
    <row r="9643" spans="1:30" x14ac:dyDescent="0.25">
      <c r="A9643" t="s">
        <v>24</v>
      </c>
      <c r="B9643" s="2">
        <v>43719</v>
      </c>
      <c r="C9643" s="35">
        <f>YEAR(Sales[[#This Row],[ShipDate]])</f>
        <v>2019</v>
      </c>
      <c r="D9643" t="s">
        <v>113</v>
      </c>
      <c r="E9643" t="s">
        <v>31</v>
      </c>
      <c r="F9643" t="s">
        <v>43</v>
      </c>
      <c r="G9643" t="s">
        <v>11</v>
      </c>
      <c r="H9643" t="s">
        <v>531</v>
      </c>
      <c r="I9643" t="s">
        <v>70</v>
      </c>
      <c r="J9643" t="s">
        <v>13</v>
      </c>
      <c r="K9643" t="s">
        <v>1077</v>
      </c>
      <c r="L9643" t="s">
        <v>68</v>
      </c>
      <c r="N9643" t="str">
        <f>IF(ISBLANK(Sales[[#This Row],[return]]),"No",Sales[[#This Row],[return]])</f>
        <v>No</v>
      </c>
      <c r="O9643" s="2">
        <v>43716</v>
      </c>
      <c r="P9643" s="8" t="str">
        <f>TEXT(DAY(Sales[[#This Row],[OrderDate]]),"ddd")</f>
        <v>Sun</v>
      </c>
      <c r="Q9643" s="8" t="str">
        <f>TEXT(MONTH(Sales[[#This Row],[ShipDate]])*29,"mmm")</f>
        <v>Sep</v>
      </c>
      <c r="R9643">
        <v>484</v>
      </c>
      <c r="S9643" t="s">
        <v>1342</v>
      </c>
      <c r="T9643" t="s">
        <v>66</v>
      </c>
      <c r="U9643">
        <v>76017</v>
      </c>
      <c r="V9643" s="1">
        <v>0.6</v>
      </c>
      <c r="W9643">
        <v>-12</v>
      </c>
      <c r="X9643">
        <v>2</v>
      </c>
      <c r="Y9643">
        <v>21</v>
      </c>
      <c r="AD9643"/>
    </row>
    <row r="9644" spans="1:30" x14ac:dyDescent="0.25">
      <c r="A9644" t="s">
        <v>24</v>
      </c>
      <c r="B9644" s="2">
        <v>43719</v>
      </c>
      <c r="C9644" s="35">
        <f>YEAR(Sales[[#This Row],[ShipDate]])</f>
        <v>2019</v>
      </c>
      <c r="D9644" t="s">
        <v>113</v>
      </c>
      <c r="E9644" t="s">
        <v>31</v>
      </c>
      <c r="F9644" t="s">
        <v>59</v>
      </c>
      <c r="G9644" t="s">
        <v>25</v>
      </c>
      <c r="H9644" t="s">
        <v>531</v>
      </c>
      <c r="I9644" t="s">
        <v>70</v>
      </c>
      <c r="J9644" t="s">
        <v>13</v>
      </c>
      <c r="K9644" t="s">
        <v>1077</v>
      </c>
      <c r="L9644" t="s">
        <v>68</v>
      </c>
      <c r="N9644" t="str">
        <f>IF(ISBLANK(Sales[[#This Row],[return]]),"No",Sales[[#This Row],[return]])</f>
        <v>No</v>
      </c>
      <c r="O9644" s="2">
        <v>43716</v>
      </c>
      <c r="P9644" s="8" t="str">
        <f>TEXT(DAY(Sales[[#This Row],[OrderDate]]),"ddd")</f>
        <v>Sun</v>
      </c>
      <c r="Q9644" s="8" t="str">
        <f>TEXT(MONTH(Sales[[#This Row],[ShipDate]])*29,"mmm")</f>
        <v>Sep</v>
      </c>
      <c r="R9644">
        <v>1808</v>
      </c>
      <c r="S9644" t="s">
        <v>379</v>
      </c>
      <c r="T9644" t="s">
        <v>66</v>
      </c>
      <c r="U9644">
        <v>76017</v>
      </c>
      <c r="V9644" s="1">
        <v>0.2</v>
      </c>
      <c r="W9644">
        <v>7</v>
      </c>
      <c r="X9644">
        <v>4</v>
      </c>
      <c r="Y9644">
        <v>21</v>
      </c>
      <c r="AD9644"/>
    </row>
    <row r="9645" spans="1:30" x14ac:dyDescent="0.25">
      <c r="A9645" t="s">
        <v>24</v>
      </c>
      <c r="B9645" s="2">
        <v>43719</v>
      </c>
      <c r="C9645" s="35">
        <f>YEAR(Sales[[#This Row],[ShipDate]])</f>
        <v>2019</v>
      </c>
      <c r="D9645" t="s">
        <v>113</v>
      </c>
      <c r="E9645" t="s">
        <v>31</v>
      </c>
      <c r="F9645" t="s">
        <v>150</v>
      </c>
      <c r="G9645" t="s">
        <v>25</v>
      </c>
      <c r="H9645" t="s">
        <v>531</v>
      </c>
      <c r="I9645" t="s">
        <v>70</v>
      </c>
      <c r="J9645" t="s">
        <v>13</v>
      </c>
      <c r="K9645" t="s">
        <v>1077</v>
      </c>
      <c r="L9645" t="s">
        <v>68</v>
      </c>
      <c r="N9645" t="str">
        <f>IF(ISBLANK(Sales[[#This Row],[return]]),"No",Sales[[#This Row],[return]])</f>
        <v>No</v>
      </c>
      <c r="O9645" s="2">
        <v>43716</v>
      </c>
      <c r="P9645" s="8" t="str">
        <f>TEXT(DAY(Sales[[#This Row],[OrderDate]]),"ddd")</f>
        <v>Sun</v>
      </c>
      <c r="Q9645" s="8" t="str">
        <f>TEXT(MONTH(Sales[[#This Row],[ShipDate]])*29,"mmm")</f>
        <v>Sep</v>
      </c>
      <c r="R9645">
        <v>1608</v>
      </c>
      <c r="S9645" t="s">
        <v>516</v>
      </c>
      <c r="T9645" t="s">
        <v>66</v>
      </c>
      <c r="U9645">
        <v>76017</v>
      </c>
      <c r="V9645" s="1">
        <v>0.2</v>
      </c>
      <c r="W9645">
        <v>15</v>
      </c>
      <c r="X9645">
        <v>5</v>
      </c>
      <c r="Y9645">
        <v>46</v>
      </c>
      <c r="AD9645"/>
    </row>
    <row r="9646" spans="1:30" x14ac:dyDescent="0.25">
      <c r="A9646" t="s">
        <v>24</v>
      </c>
      <c r="B9646" s="2">
        <v>43719</v>
      </c>
      <c r="C9646" s="35">
        <f>YEAR(Sales[[#This Row],[ShipDate]])</f>
        <v>2019</v>
      </c>
      <c r="D9646" t="s">
        <v>113</v>
      </c>
      <c r="E9646" t="s">
        <v>31</v>
      </c>
      <c r="F9646" t="s">
        <v>50</v>
      </c>
      <c r="G9646" t="s">
        <v>25</v>
      </c>
      <c r="H9646" t="s">
        <v>531</v>
      </c>
      <c r="I9646" t="s">
        <v>70</v>
      </c>
      <c r="J9646" t="s">
        <v>13</v>
      </c>
      <c r="K9646" t="s">
        <v>1077</v>
      </c>
      <c r="L9646" t="s">
        <v>68</v>
      </c>
      <c r="N9646" t="str">
        <f>IF(ISBLANK(Sales[[#This Row],[return]]),"No",Sales[[#This Row],[return]])</f>
        <v>No</v>
      </c>
      <c r="O9646" s="2">
        <v>43716</v>
      </c>
      <c r="P9646" s="8" t="str">
        <f>TEXT(DAY(Sales[[#This Row],[OrderDate]]),"ddd")</f>
        <v>Sun</v>
      </c>
      <c r="Q9646" s="8" t="str">
        <f>TEXT(MONTH(Sales[[#This Row],[ShipDate]])*29,"mmm")</f>
        <v>Sep</v>
      </c>
      <c r="R9646">
        <v>1309</v>
      </c>
      <c r="S9646" t="s">
        <v>841</v>
      </c>
      <c r="T9646" t="s">
        <v>66</v>
      </c>
      <c r="U9646">
        <v>76017</v>
      </c>
      <c r="V9646" s="1">
        <v>0.8</v>
      </c>
      <c r="W9646">
        <v>-68</v>
      </c>
      <c r="X9646">
        <v>7</v>
      </c>
      <c r="Y9646">
        <v>43</v>
      </c>
      <c r="AD9646"/>
    </row>
    <row r="9647" spans="1:30" x14ac:dyDescent="0.25">
      <c r="A9647" t="s">
        <v>24</v>
      </c>
      <c r="B9647" s="2">
        <v>43719</v>
      </c>
      <c r="C9647" s="35">
        <f>YEAR(Sales[[#This Row],[ShipDate]])</f>
        <v>2019</v>
      </c>
      <c r="D9647" t="s">
        <v>113</v>
      </c>
      <c r="E9647" t="s">
        <v>31</v>
      </c>
      <c r="F9647" t="s">
        <v>574</v>
      </c>
      <c r="G9647" t="s">
        <v>46</v>
      </c>
      <c r="H9647" t="s">
        <v>531</v>
      </c>
      <c r="I9647" t="s">
        <v>70</v>
      </c>
      <c r="J9647" t="s">
        <v>13</v>
      </c>
      <c r="K9647" t="s">
        <v>1077</v>
      </c>
      <c r="L9647" t="s">
        <v>68</v>
      </c>
      <c r="N9647" t="str">
        <f>IF(ISBLANK(Sales[[#This Row],[return]]),"No",Sales[[#This Row],[return]])</f>
        <v>No</v>
      </c>
      <c r="O9647" s="2">
        <v>43716</v>
      </c>
      <c r="P9647" s="8" t="str">
        <f>TEXT(DAY(Sales[[#This Row],[OrderDate]]),"ddd")</f>
        <v>Sun</v>
      </c>
      <c r="Q9647" s="8" t="str">
        <f>TEXT(MONTH(Sales[[#This Row],[ShipDate]])*29,"mmm")</f>
        <v>Sep</v>
      </c>
      <c r="R9647">
        <v>402</v>
      </c>
      <c r="S9647" t="s">
        <v>2500</v>
      </c>
      <c r="T9647" t="s">
        <v>66</v>
      </c>
      <c r="U9647">
        <v>76017</v>
      </c>
      <c r="V9647" s="1">
        <v>0.2</v>
      </c>
      <c r="W9647">
        <v>108</v>
      </c>
      <c r="X9647">
        <v>2</v>
      </c>
      <c r="Y9647">
        <v>320</v>
      </c>
      <c r="AD9647"/>
    </row>
    <row r="9648" spans="1:30" x14ac:dyDescent="0.25">
      <c r="A9648" t="s">
        <v>24</v>
      </c>
      <c r="B9648" s="2">
        <v>43645</v>
      </c>
      <c r="C9648" s="35">
        <f>YEAR(Sales[[#This Row],[ShipDate]])</f>
        <v>2019</v>
      </c>
      <c r="D9648" t="s">
        <v>19</v>
      </c>
      <c r="E9648" t="s">
        <v>18</v>
      </c>
      <c r="F9648" t="s">
        <v>38</v>
      </c>
      <c r="G9648" t="s">
        <v>11</v>
      </c>
      <c r="H9648" t="s">
        <v>60</v>
      </c>
      <c r="I9648" t="s">
        <v>63</v>
      </c>
      <c r="J9648" t="s">
        <v>13</v>
      </c>
      <c r="K9648" t="s">
        <v>1340</v>
      </c>
      <c r="L9648" t="s">
        <v>30</v>
      </c>
      <c r="N9648" t="str">
        <f>IF(ISBLANK(Sales[[#This Row],[return]]),"No",Sales[[#This Row],[return]])</f>
        <v>No</v>
      </c>
      <c r="O9648" s="2">
        <v>43641</v>
      </c>
      <c r="P9648" s="8" t="str">
        <f>TEXT(DAY(Sales[[#This Row],[OrderDate]]),"ddd")</f>
        <v>Wed</v>
      </c>
      <c r="Q9648" s="8" t="str">
        <f>TEXT(MONTH(Sales[[#This Row],[ShipDate]])*29,"mmm")</f>
        <v>Jun</v>
      </c>
      <c r="R9648">
        <v>427</v>
      </c>
      <c r="S9648" t="s">
        <v>989</v>
      </c>
      <c r="T9648" t="s">
        <v>28</v>
      </c>
      <c r="U9648">
        <v>98115</v>
      </c>
      <c r="V9648" s="1">
        <v>0</v>
      </c>
      <c r="W9648">
        <v>148</v>
      </c>
      <c r="X9648">
        <v>4</v>
      </c>
      <c r="Y9648">
        <v>871</v>
      </c>
      <c r="AD9648"/>
    </row>
    <row r="9649" spans="1:30" x14ac:dyDescent="0.25">
      <c r="A9649" t="s">
        <v>24</v>
      </c>
      <c r="B9649" s="2">
        <v>43787</v>
      </c>
      <c r="C9649" s="35">
        <f>YEAR(Sales[[#This Row],[ShipDate]])</f>
        <v>2019</v>
      </c>
      <c r="D9649" t="s">
        <v>19</v>
      </c>
      <c r="E9649" t="s">
        <v>69</v>
      </c>
      <c r="F9649" t="s">
        <v>52</v>
      </c>
      <c r="G9649" t="s">
        <v>25</v>
      </c>
      <c r="H9649" t="s">
        <v>107</v>
      </c>
      <c r="I9649" t="s">
        <v>70</v>
      </c>
      <c r="J9649" t="s">
        <v>13</v>
      </c>
      <c r="K9649" t="s">
        <v>2943</v>
      </c>
      <c r="L9649" t="s">
        <v>68</v>
      </c>
      <c r="N9649" t="str">
        <f>IF(ISBLANK(Sales[[#This Row],[return]]),"No",Sales[[#This Row],[return]])</f>
        <v>No</v>
      </c>
      <c r="O9649" s="2">
        <v>43782</v>
      </c>
      <c r="P9649" s="8" t="str">
        <f>TEXT(DAY(Sales[[#This Row],[OrderDate]]),"ddd")</f>
        <v>Fri</v>
      </c>
      <c r="Q9649" s="8" t="str">
        <f>TEXT(MONTH(Sales[[#This Row],[ShipDate]])*29,"mmm")</f>
        <v>Nov</v>
      </c>
      <c r="R9649">
        <v>858</v>
      </c>
      <c r="S9649" t="s">
        <v>2264</v>
      </c>
      <c r="T9649" t="s">
        <v>66</v>
      </c>
      <c r="U9649">
        <v>77095</v>
      </c>
      <c r="V9649" s="1">
        <v>0.8</v>
      </c>
      <c r="W9649">
        <v>-25</v>
      </c>
      <c r="X9649">
        <v>6</v>
      </c>
      <c r="Y9649">
        <v>9</v>
      </c>
      <c r="AD9649"/>
    </row>
    <row r="9650" spans="1:30" x14ac:dyDescent="0.25">
      <c r="A9650" t="s">
        <v>24</v>
      </c>
      <c r="B9650" s="2">
        <v>43721</v>
      </c>
      <c r="C9650" s="35">
        <f>YEAR(Sales[[#This Row],[ShipDate]])</f>
        <v>2019</v>
      </c>
      <c r="D9650" t="s">
        <v>19</v>
      </c>
      <c r="E9650" t="s">
        <v>18</v>
      </c>
      <c r="F9650" t="s">
        <v>38</v>
      </c>
      <c r="G9650" t="s">
        <v>11</v>
      </c>
      <c r="H9650" t="s">
        <v>164</v>
      </c>
      <c r="I9650" t="s">
        <v>120</v>
      </c>
      <c r="J9650" t="s">
        <v>13</v>
      </c>
      <c r="K9650" t="s">
        <v>1319</v>
      </c>
      <c r="L9650" t="s">
        <v>68</v>
      </c>
      <c r="N9650" t="str">
        <f>IF(ISBLANK(Sales[[#This Row],[return]]),"No",Sales[[#This Row],[return]])</f>
        <v>No</v>
      </c>
      <c r="O9650" s="2">
        <v>43716</v>
      </c>
      <c r="P9650" s="8" t="str">
        <f>TEXT(DAY(Sales[[#This Row],[OrderDate]]),"ddd")</f>
        <v>Sun</v>
      </c>
      <c r="Q9650" s="8" t="str">
        <f>TEXT(MONTH(Sales[[#This Row],[ShipDate]])*29,"mmm")</f>
        <v>Sep</v>
      </c>
      <c r="R9650">
        <v>364</v>
      </c>
      <c r="S9650" t="s">
        <v>397</v>
      </c>
      <c r="T9650" t="s">
        <v>66</v>
      </c>
      <c r="U9650">
        <v>60610</v>
      </c>
      <c r="V9650" s="1">
        <v>0.5</v>
      </c>
      <c r="W9650">
        <v>-567</v>
      </c>
      <c r="X9650">
        <v>7</v>
      </c>
      <c r="Y9650">
        <v>766</v>
      </c>
      <c r="AD9650"/>
    </row>
    <row r="9651" spans="1:30" x14ac:dyDescent="0.25">
      <c r="A9651" t="s">
        <v>24</v>
      </c>
      <c r="B9651" s="2">
        <v>43812</v>
      </c>
      <c r="C9651" s="35">
        <f>YEAR(Sales[[#This Row],[ShipDate]])</f>
        <v>2019</v>
      </c>
      <c r="D9651" t="s">
        <v>113</v>
      </c>
      <c r="E9651" t="s">
        <v>31</v>
      </c>
      <c r="F9651" t="s">
        <v>150</v>
      </c>
      <c r="G9651" t="s">
        <v>25</v>
      </c>
      <c r="H9651" t="s">
        <v>1334</v>
      </c>
      <c r="I9651" t="s">
        <v>389</v>
      </c>
      <c r="J9651" t="s">
        <v>13</v>
      </c>
      <c r="K9651" t="s">
        <v>921</v>
      </c>
      <c r="L9651" t="s">
        <v>92</v>
      </c>
      <c r="N9651" t="str">
        <f>IF(ISBLANK(Sales[[#This Row],[return]]),"No",Sales[[#This Row],[return]])</f>
        <v>No</v>
      </c>
      <c r="O9651" s="2">
        <v>43810</v>
      </c>
      <c r="P9651" s="8" t="str">
        <f>TEXT(DAY(Sales[[#This Row],[OrderDate]]),"ddd")</f>
        <v>Wed</v>
      </c>
      <c r="Q9651" s="8" t="str">
        <f>TEXT(MONTH(Sales[[#This Row],[ShipDate]])*29,"mmm")</f>
        <v>Dec</v>
      </c>
      <c r="R9651">
        <v>1518</v>
      </c>
      <c r="S9651" t="s">
        <v>1821</v>
      </c>
      <c r="T9651" t="s">
        <v>90</v>
      </c>
      <c r="U9651">
        <v>7501</v>
      </c>
      <c r="V9651" s="1">
        <v>0</v>
      </c>
      <c r="W9651">
        <v>2</v>
      </c>
      <c r="X9651">
        <v>3</v>
      </c>
      <c r="Y9651">
        <v>7</v>
      </c>
      <c r="AD9651"/>
    </row>
    <row r="9652" spans="1:30" x14ac:dyDescent="0.25">
      <c r="A9652" t="s">
        <v>40</v>
      </c>
      <c r="B9652" s="2">
        <v>43736</v>
      </c>
      <c r="C9652" s="35">
        <f>YEAR(Sales[[#This Row],[ShipDate]])</f>
        <v>2019</v>
      </c>
      <c r="D9652" t="s">
        <v>36</v>
      </c>
      <c r="E9652" t="s">
        <v>18</v>
      </c>
      <c r="F9652" t="s">
        <v>59</v>
      </c>
      <c r="G9652" t="s">
        <v>25</v>
      </c>
      <c r="H9652" t="s">
        <v>164</v>
      </c>
      <c r="I9652" t="s">
        <v>120</v>
      </c>
      <c r="J9652" t="s">
        <v>13</v>
      </c>
      <c r="K9652" t="s">
        <v>231</v>
      </c>
      <c r="L9652" t="s">
        <v>68</v>
      </c>
      <c r="N9652" t="str">
        <f>IF(ISBLANK(Sales[[#This Row],[return]]),"No",Sales[[#This Row],[return]])</f>
        <v>No</v>
      </c>
      <c r="O9652" s="2">
        <v>43731</v>
      </c>
      <c r="P9652" s="8" t="str">
        <f>TEXT(DAY(Sales[[#This Row],[OrderDate]]),"ddd")</f>
        <v>Mon</v>
      </c>
      <c r="Q9652" s="8" t="str">
        <f>TEXT(MONTH(Sales[[#This Row],[ShipDate]])*29,"mmm")</f>
        <v>Sep</v>
      </c>
      <c r="R9652">
        <v>1821</v>
      </c>
      <c r="S9652" t="s">
        <v>1682</v>
      </c>
      <c r="T9652" t="s">
        <v>66</v>
      </c>
      <c r="U9652">
        <v>60653</v>
      </c>
      <c r="V9652" s="1">
        <v>0.2</v>
      </c>
      <c r="W9652">
        <v>7</v>
      </c>
      <c r="X9652">
        <v>4</v>
      </c>
      <c r="Y9652">
        <v>21</v>
      </c>
      <c r="AD9652"/>
    </row>
    <row r="9653" spans="1:30" x14ac:dyDescent="0.25">
      <c r="A9653" t="s">
        <v>40</v>
      </c>
      <c r="B9653" s="2">
        <v>43736</v>
      </c>
      <c r="C9653" s="35">
        <f>YEAR(Sales[[#This Row],[ShipDate]])</f>
        <v>2019</v>
      </c>
      <c r="D9653" t="s">
        <v>36</v>
      </c>
      <c r="E9653" t="s">
        <v>18</v>
      </c>
      <c r="F9653" t="s">
        <v>52</v>
      </c>
      <c r="G9653" t="s">
        <v>25</v>
      </c>
      <c r="H9653" t="s">
        <v>164</v>
      </c>
      <c r="I9653" t="s">
        <v>120</v>
      </c>
      <c r="J9653" t="s">
        <v>13</v>
      </c>
      <c r="K9653" t="s">
        <v>231</v>
      </c>
      <c r="L9653" t="s">
        <v>68</v>
      </c>
      <c r="N9653" t="str">
        <f>IF(ISBLANK(Sales[[#This Row],[return]]),"No",Sales[[#This Row],[return]])</f>
        <v>No</v>
      </c>
      <c r="O9653" s="2">
        <v>43731</v>
      </c>
      <c r="P9653" s="8" t="str">
        <f>TEXT(DAY(Sales[[#This Row],[OrderDate]]),"ddd")</f>
        <v>Mon</v>
      </c>
      <c r="Q9653" s="8" t="str">
        <f>TEXT(MONTH(Sales[[#This Row],[ShipDate]])*29,"mmm")</f>
        <v>Sep</v>
      </c>
      <c r="R9653">
        <v>614</v>
      </c>
      <c r="S9653" t="s">
        <v>2166</v>
      </c>
      <c r="T9653" t="s">
        <v>66</v>
      </c>
      <c r="U9653">
        <v>60653</v>
      </c>
      <c r="V9653" s="1">
        <v>0.8</v>
      </c>
      <c r="W9653">
        <v>-198</v>
      </c>
      <c r="X9653">
        <v>6</v>
      </c>
      <c r="Y9653">
        <v>73</v>
      </c>
      <c r="AD9653"/>
    </row>
    <row r="9654" spans="1:30" x14ac:dyDescent="0.25">
      <c r="A9654" t="s">
        <v>40</v>
      </c>
      <c r="B9654" s="2">
        <v>43736</v>
      </c>
      <c r="C9654" s="35">
        <f>YEAR(Sales[[#This Row],[ShipDate]])</f>
        <v>2019</v>
      </c>
      <c r="D9654" t="s">
        <v>36</v>
      </c>
      <c r="E9654" t="s">
        <v>18</v>
      </c>
      <c r="F9654" t="s">
        <v>48</v>
      </c>
      <c r="G9654" t="s">
        <v>46</v>
      </c>
      <c r="H9654" t="s">
        <v>164</v>
      </c>
      <c r="I9654" t="s">
        <v>120</v>
      </c>
      <c r="J9654" t="s">
        <v>13</v>
      </c>
      <c r="K9654" t="s">
        <v>231</v>
      </c>
      <c r="L9654" t="s">
        <v>68</v>
      </c>
      <c r="N9654" t="str">
        <f>IF(ISBLANK(Sales[[#This Row],[return]]),"No",Sales[[#This Row],[return]])</f>
        <v>No</v>
      </c>
      <c r="O9654" s="2">
        <v>43731</v>
      </c>
      <c r="P9654" s="8" t="str">
        <f>TEXT(DAY(Sales[[#This Row],[OrderDate]]),"ddd")</f>
        <v>Mon</v>
      </c>
      <c r="Q9654" s="8" t="str">
        <f>TEXT(MONTH(Sales[[#This Row],[ShipDate]])*29,"mmm")</f>
        <v>Sep</v>
      </c>
      <c r="R9654">
        <v>1230</v>
      </c>
      <c r="S9654" t="s">
        <v>2495</v>
      </c>
      <c r="T9654" t="s">
        <v>66</v>
      </c>
      <c r="U9654">
        <v>60653</v>
      </c>
      <c r="V9654" s="1">
        <v>0.2</v>
      </c>
      <c r="W9654">
        <v>-9</v>
      </c>
      <c r="X9654">
        <v>2</v>
      </c>
      <c r="Y9654">
        <v>40</v>
      </c>
      <c r="AD9654"/>
    </row>
    <row r="9655" spans="1:30" x14ac:dyDescent="0.25">
      <c r="A9655" t="s">
        <v>24</v>
      </c>
      <c r="B9655" s="2">
        <v>43739</v>
      </c>
      <c r="C9655" s="35">
        <f>YEAR(Sales[[#This Row],[ShipDate]])</f>
        <v>2019</v>
      </c>
      <c r="D9655" t="s">
        <v>113</v>
      </c>
      <c r="E9655" t="s">
        <v>69</v>
      </c>
      <c r="F9655" t="s">
        <v>43</v>
      </c>
      <c r="G9655" t="s">
        <v>11</v>
      </c>
      <c r="H9655" t="s">
        <v>230</v>
      </c>
      <c r="I9655" t="s">
        <v>233</v>
      </c>
      <c r="J9655" t="s">
        <v>13</v>
      </c>
      <c r="K9655" t="s">
        <v>1054</v>
      </c>
      <c r="L9655" t="s">
        <v>30</v>
      </c>
      <c r="N9655" t="str">
        <f>IF(ISBLANK(Sales[[#This Row],[return]]),"No",Sales[[#This Row],[return]])</f>
        <v>No</v>
      </c>
      <c r="O9655" s="2">
        <v>43736</v>
      </c>
      <c r="P9655" s="8" t="str">
        <f>TEXT(DAY(Sales[[#This Row],[OrderDate]]),"ddd")</f>
        <v>Sat</v>
      </c>
      <c r="Q9655" s="8" t="str">
        <f>TEXT(MONTH(Sales[[#This Row],[ShipDate]])*29,"mmm")</f>
        <v>Oct</v>
      </c>
      <c r="R9655">
        <v>481</v>
      </c>
      <c r="S9655" t="s">
        <v>909</v>
      </c>
      <c r="T9655" t="s">
        <v>28</v>
      </c>
      <c r="U9655">
        <v>80013</v>
      </c>
      <c r="V9655" s="1">
        <v>0.2</v>
      </c>
      <c r="W9655">
        <v>3</v>
      </c>
      <c r="X9655">
        <v>1</v>
      </c>
      <c r="Y9655">
        <v>33</v>
      </c>
      <c r="AD9655"/>
    </row>
    <row r="9656" spans="1:30" x14ac:dyDescent="0.25">
      <c r="A9656" t="s">
        <v>24</v>
      </c>
      <c r="B9656" s="2">
        <v>43739</v>
      </c>
      <c r="C9656" s="35">
        <f>YEAR(Sales[[#This Row],[ShipDate]])</f>
        <v>2019</v>
      </c>
      <c r="D9656" t="s">
        <v>113</v>
      </c>
      <c r="E9656" t="s">
        <v>69</v>
      </c>
      <c r="F9656" t="s">
        <v>52</v>
      </c>
      <c r="G9656" t="s">
        <v>25</v>
      </c>
      <c r="H9656" t="s">
        <v>230</v>
      </c>
      <c r="I9656" t="s">
        <v>233</v>
      </c>
      <c r="J9656" t="s">
        <v>13</v>
      </c>
      <c r="K9656" t="s">
        <v>1054</v>
      </c>
      <c r="L9656" t="s">
        <v>30</v>
      </c>
      <c r="N9656" t="str">
        <f>IF(ISBLANK(Sales[[#This Row],[return]]),"No",Sales[[#This Row],[return]])</f>
        <v>No</v>
      </c>
      <c r="O9656" s="2">
        <v>43736</v>
      </c>
      <c r="P9656" s="8" t="str">
        <f>TEXT(DAY(Sales[[#This Row],[OrderDate]]),"ddd")</f>
        <v>Sat</v>
      </c>
      <c r="Q9656" s="8" t="str">
        <f>TEXT(MONTH(Sales[[#This Row],[ShipDate]])*29,"mmm")</f>
        <v>Oct</v>
      </c>
      <c r="R9656">
        <v>953</v>
      </c>
      <c r="S9656" t="s">
        <v>351</v>
      </c>
      <c r="T9656" t="s">
        <v>28</v>
      </c>
      <c r="U9656">
        <v>80013</v>
      </c>
      <c r="V9656" s="1">
        <v>0.2</v>
      </c>
      <c r="W9656">
        <v>26</v>
      </c>
      <c r="X9656">
        <v>2</v>
      </c>
      <c r="Y9656">
        <v>210</v>
      </c>
      <c r="AD9656"/>
    </row>
    <row r="9657" spans="1:30" x14ac:dyDescent="0.25">
      <c r="A9657" t="s">
        <v>24</v>
      </c>
      <c r="B9657" s="2">
        <v>43739</v>
      </c>
      <c r="C9657" s="35">
        <f>YEAR(Sales[[#This Row],[ShipDate]])</f>
        <v>2019</v>
      </c>
      <c r="D9657" t="s">
        <v>113</v>
      </c>
      <c r="E9657" t="s">
        <v>69</v>
      </c>
      <c r="F9657" t="s">
        <v>39</v>
      </c>
      <c r="G9657" t="s">
        <v>25</v>
      </c>
      <c r="H9657" t="s">
        <v>230</v>
      </c>
      <c r="I9657" t="s">
        <v>233</v>
      </c>
      <c r="J9657" t="s">
        <v>13</v>
      </c>
      <c r="K9657" t="s">
        <v>1054</v>
      </c>
      <c r="L9657" t="s">
        <v>30</v>
      </c>
      <c r="N9657" t="str">
        <f>IF(ISBLANK(Sales[[#This Row],[return]]),"No",Sales[[#This Row],[return]])</f>
        <v>No</v>
      </c>
      <c r="O9657" s="2">
        <v>43736</v>
      </c>
      <c r="P9657" s="8" t="str">
        <f>TEXT(DAY(Sales[[#This Row],[OrderDate]]),"ddd")</f>
        <v>Sat</v>
      </c>
      <c r="Q9657" s="8" t="str">
        <f>TEXT(MONTH(Sales[[#This Row],[ShipDate]])*29,"mmm")</f>
        <v>Oct</v>
      </c>
      <c r="R9657">
        <v>776</v>
      </c>
      <c r="S9657" t="s">
        <v>412</v>
      </c>
      <c r="T9657" t="s">
        <v>28</v>
      </c>
      <c r="U9657">
        <v>80013</v>
      </c>
      <c r="V9657" s="1">
        <v>0.2</v>
      </c>
      <c r="W9657">
        <v>-29</v>
      </c>
      <c r="X9657">
        <v>2</v>
      </c>
      <c r="Y9657">
        <v>147</v>
      </c>
      <c r="AD9657"/>
    </row>
    <row r="9658" spans="1:30" x14ac:dyDescent="0.25">
      <c r="A9658" t="s">
        <v>24</v>
      </c>
      <c r="B9658" s="2">
        <v>43739</v>
      </c>
      <c r="C9658" s="35">
        <f>YEAR(Sales[[#This Row],[ShipDate]])</f>
        <v>2019</v>
      </c>
      <c r="D9658" t="s">
        <v>113</v>
      </c>
      <c r="E9658" t="s">
        <v>69</v>
      </c>
      <c r="F9658" t="s">
        <v>59</v>
      </c>
      <c r="G9658" t="s">
        <v>25</v>
      </c>
      <c r="H9658" t="s">
        <v>230</v>
      </c>
      <c r="I9658" t="s">
        <v>233</v>
      </c>
      <c r="J9658" t="s">
        <v>13</v>
      </c>
      <c r="K9658" t="s">
        <v>1054</v>
      </c>
      <c r="L9658" t="s">
        <v>30</v>
      </c>
      <c r="N9658" t="str">
        <f>IF(ISBLANK(Sales[[#This Row],[return]]),"No",Sales[[#This Row],[return]])</f>
        <v>No</v>
      </c>
      <c r="O9658" s="2">
        <v>43736</v>
      </c>
      <c r="P9658" s="8" t="str">
        <f>TEXT(DAY(Sales[[#This Row],[OrderDate]]),"ddd")</f>
        <v>Sat</v>
      </c>
      <c r="Q9658" s="8" t="str">
        <f>TEXT(MONTH(Sales[[#This Row],[ShipDate]])*29,"mmm")</f>
        <v>Oct</v>
      </c>
      <c r="R9658">
        <v>1792</v>
      </c>
      <c r="S9658" t="s">
        <v>2296</v>
      </c>
      <c r="T9658" t="s">
        <v>28</v>
      </c>
      <c r="U9658">
        <v>80013</v>
      </c>
      <c r="V9658" s="1">
        <v>0.2</v>
      </c>
      <c r="W9658">
        <v>5</v>
      </c>
      <c r="X9658">
        <v>3</v>
      </c>
      <c r="Y9658">
        <v>14</v>
      </c>
      <c r="AD9658"/>
    </row>
    <row r="9659" spans="1:30" x14ac:dyDescent="0.25">
      <c r="A9659" t="s">
        <v>24</v>
      </c>
      <c r="B9659" s="2">
        <v>43739</v>
      </c>
      <c r="C9659" s="35">
        <f>YEAR(Sales[[#This Row],[ShipDate]])</f>
        <v>2019</v>
      </c>
      <c r="D9659" t="s">
        <v>113</v>
      </c>
      <c r="E9659" t="s">
        <v>69</v>
      </c>
      <c r="F9659" t="s">
        <v>50</v>
      </c>
      <c r="G9659" t="s">
        <v>25</v>
      </c>
      <c r="H9659" t="s">
        <v>230</v>
      </c>
      <c r="I9659" t="s">
        <v>233</v>
      </c>
      <c r="J9659" t="s">
        <v>13</v>
      </c>
      <c r="K9659" t="s">
        <v>1054</v>
      </c>
      <c r="L9659" t="s">
        <v>30</v>
      </c>
      <c r="N9659" t="str">
        <f>IF(ISBLANK(Sales[[#This Row],[return]]),"No",Sales[[#This Row],[return]])</f>
        <v>No</v>
      </c>
      <c r="O9659" s="2">
        <v>43736</v>
      </c>
      <c r="P9659" s="8" t="str">
        <f>TEXT(DAY(Sales[[#This Row],[OrderDate]]),"ddd")</f>
        <v>Sat</v>
      </c>
      <c r="Q9659" s="8" t="str">
        <f>TEXT(MONTH(Sales[[#This Row],[ShipDate]])*29,"mmm")</f>
        <v>Oct</v>
      </c>
      <c r="R9659">
        <v>685</v>
      </c>
      <c r="S9659" t="s">
        <v>1990</v>
      </c>
      <c r="T9659" t="s">
        <v>28</v>
      </c>
      <c r="U9659">
        <v>80013</v>
      </c>
      <c r="V9659" s="1">
        <v>0.7</v>
      </c>
      <c r="W9659">
        <v>-59</v>
      </c>
      <c r="X9659">
        <v>4</v>
      </c>
      <c r="Y9659">
        <v>77</v>
      </c>
      <c r="AD9659"/>
    </row>
    <row r="9660" spans="1:30" x14ac:dyDescent="0.25">
      <c r="A9660" t="s">
        <v>24</v>
      </c>
      <c r="B9660" s="2">
        <v>43739</v>
      </c>
      <c r="C9660" s="35">
        <f>YEAR(Sales[[#This Row],[ShipDate]])</f>
        <v>2019</v>
      </c>
      <c r="D9660" t="s">
        <v>113</v>
      </c>
      <c r="E9660" t="s">
        <v>69</v>
      </c>
      <c r="F9660" t="s">
        <v>99</v>
      </c>
      <c r="G9660" t="s">
        <v>46</v>
      </c>
      <c r="H9660" t="s">
        <v>230</v>
      </c>
      <c r="I9660" t="s">
        <v>233</v>
      </c>
      <c r="J9660" t="s">
        <v>13</v>
      </c>
      <c r="K9660" t="s">
        <v>1054</v>
      </c>
      <c r="L9660" t="s">
        <v>30</v>
      </c>
      <c r="N9660" t="str">
        <f>IF(ISBLANK(Sales[[#This Row],[return]]),"No",Sales[[#This Row],[return]])</f>
        <v>No</v>
      </c>
      <c r="O9660" s="2">
        <v>43736</v>
      </c>
      <c r="P9660" s="8" t="str">
        <f>TEXT(DAY(Sales[[#This Row],[OrderDate]]),"ddd")</f>
        <v>Sat</v>
      </c>
      <c r="Q9660" s="8" t="str">
        <f>TEXT(MONTH(Sales[[#This Row],[ShipDate]])*29,"mmm")</f>
        <v>Oct</v>
      </c>
      <c r="R9660">
        <v>978</v>
      </c>
      <c r="S9660" t="s">
        <v>329</v>
      </c>
      <c r="T9660" t="s">
        <v>28</v>
      </c>
      <c r="U9660">
        <v>80013</v>
      </c>
      <c r="V9660" s="1">
        <v>0.2</v>
      </c>
      <c r="W9660">
        <v>1</v>
      </c>
      <c r="X9660">
        <v>2</v>
      </c>
      <c r="Y9660">
        <v>54</v>
      </c>
      <c r="AD9660"/>
    </row>
    <row r="9661" spans="1:30" x14ac:dyDescent="0.25">
      <c r="A9661" t="s">
        <v>10</v>
      </c>
      <c r="B9661" s="2">
        <v>43784</v>
      </c>
      <c r="C9661" s="35">
        <f>YEAR(Sales[[#This Row],[ShipDate]])</f>
        <v>2019</v>
      </c>
      <c r="D9661" t="s">
        <v>19</v>
      </c>
      <c r="E9661" t="s">
        <v>18</v>
      </c>
      <c r="F9661" t="s">
        <v>59</v>
      </c>
      <c r="G9661" t="s">
        <v>25</v>
      </c>
      <c r="H9661" t="s">
        <v>26</v>
      </c>
      <c r="I9661" t="s">
        <v>32</v>
      </c>
      <c r="J9661" t="s">
        <v>13</v>
      </c>
      <c r="K9661" t="s">
        <v>840</v>
      </c>
      <c r="L9661" t="s">
        <v>30</v>
      </c>
      <c r="N9661" t="str">
        <f>IF(ISBLANK(Sales[[#This Row],[return]]),"No",Sales[[#This Row],[return]])</f>
        <v>No</v>
      </c>
      <c r="O9661" s="2">
        <v>43781</v>
      </c>
      <c r="P9661" s="8" t="str">
        <f>TEXT(DAY(Sales[[#This Row],[OrderDate]]),"ddd")</f>
        <v>Thu</v>
      </c>
      <c r="Q9661" s="8" t="str">
        <f>TEXT(MONTH(Sales[[#This Row],[ShipDate]])*29,"mmm")</f>
        <v>Nov</v>
      </c>
      <c r="R9661">
        <v>1690</v>
      </c>
      <c r="S9661" t="s">
        <v>1631</v>
      </c>
      <c r="T9661" t="s">
        <v>28</v>
      </c>
      <c r="U9661">
        <v>90032</v>
      </c>
      <c r="V9661" s="1">
        <v>0</v>
      </c>
      <c r="W9661">
        <v>6</v>
      </c>
      <c r="X9661">
        <v>2</v>
      </c>
      <c r="Y9661">
        <v>12</v>
      </c>
      <c r="AD9661"/>
    </row>
    <row r="9662" spans="1:30" x14ac:dyDescent="0.25">
      <c r="A9662" t="s">
        <v>24</v>
      </c>
      <c r="B9662" s="2">
        <v>43807</v>
      </c>
      <c r="C9662" s="35">
        <f>YEAR(Sales[[#This Row],[ShipDate]])</f>
        <v>2019</v>
      </c>
      <c r="D9662" t="s">
        <v>113</v>
      </c>
      <c r="E9662" t="s">
        <v>18</v>
      </c>
      <c r="F9662" t="s">
        <v>43</v>
      </c>
      <c r="G9662" t="s">
        <v>11</v>
      </c>
      <c r="H9662" t="s">
        <v>146</v>
      </c>
      <c r="I9662" t="s">
        <v>149</v>
      </c>
      <c r="J9662" t="s">
        <v>13</v>
      </c>
      <c r="K9662" t="s">
        <v>891</v>
      </c>
      <c r="L9662" t="s">
        <v>92</v>
      </c>
      <c r="N9662" t="str">
        <f>IF(ISBLANK(Sales[[#This Row],[return]]),"No",Sales[[#This Row],[return]])</f>
        <v>No</v>
      </c>
      <c r="O9662" s="2">
        <v>43804</v>
      </c>
      <c r="P9662" s="8" t="str">
        <f>TEXT(DAY(Sales[[#This Row],[OrderDate]]),"ddd")</f>
        <v>Thu</v>
      </c>
      <c r="Q9662" s="8" t="str">
        <f>TEXT(MONTH(Sales[[#This Row],[ShipDate]])*29,"mmm")</f>
        <v>Dec</v>
      </c>
      <c r="R9662">
        <v>1047</v>
      </c>
      <c r="S9662" t="s">
        <v>244</v>
      </c>
      <c r="T9662" t="s">
        <v>90</v>
      </c>
      <c r="U9662">
        <v>10024</v>
      </c>
      <c r="V9662" s="1">
        <v>0</v>
      </c>
      <c r="W9662">
        <v>11</v>
      </c>
      <c r="X9662">
        <v>2</v>
      </c>
      <c r="Y9662">
        <v>42</v>
      </c>
      <c r="AD9662"/>
    </row>
    <row r="9663" spans="1:30" x14ac:dyDescent="0.25">
      <c r="A9663" t="s">
        <v>24</v>
      </c>
      <c r="B9663" s="2">
        <v>43807</v>
      </c>
      <c r="C9663" s="35">
        <f>YEAR(Sales[[#This Row],[ShipDate]])</f>
        <v>2019</v>
      </c>
      <c r="D9663" t="s">
        <v>113</v>
      </c>
      <c r="E9663" t="s">
        <v>18</v>
      </c>
      <c r="F9663" t="s">
        <v>33</v>
      </c>
      <c r="G9663" t="s">
        <v>25</v>
      </c>
      <c r="H9663" t="s">
        <v>146</v>
      </c>
      <c r="I9663" t="s">
        <v>149</v>
      </c>
      <c r="J9663" t="s">
        <v>13</v>
      </c>
      <c r="K9663" t="s">
        <v>891</v>
      </c>
      <c r="L9663" t="s">
        <v>92</v>
      </c>
      <c r="N9663" t="str">
        <f>IF(ISBLANK(Sales[[#This Row],[return]]),"No",Sales[[#This Row],[return]])</f>
        <v>No</v>
      </c>
      <c r="O9663" s="2">
        <v>43804</v>
      </c>
      <c r="P9663" s="8" t="str">
        <f>TEXT(DAY(Sales[[#This Row],[OrderDate]]),"ddd")</f>
        <v>Thu</v>
      </c>
      <c r="Q9663" s="8" t="str">
        <f>TEXT(MONTH(Sales[[#This Row],[ShipDate]])*29,"mmm")</f>
        <v>Dec</v>
      </c>
      <c r="R9663">
        <v>1442</v>
      </c>
      <c r="S9663" t="s">
        <v>670</v>
      </c>
      <c r="T9663" t="s">
        <v>90</v>
      </c>
      <c r="U9663">
        <v>10024</v>
      </c>
      <c r="V9663" s="1">
        <v>0</v>
      </c>
      <c r="W9663">
        <v>5</v>
      </c>
      <c r="X9663">
        <v>3</v>
      </c>
      <c r="Y9663">
        <v>9</v>
      </c>
      <c r="AD9663"/>
    </row>
    <row r="9664" spans="1:30" x14ac:dyDescent="0.25">
      <c r="A9664" t="s">
        <v>40</v>
      </c>
      <c r="B9664" s="2">
        <v>43573</v>
      </c>
      <c r="C9664" s="35">
        <f>YEAR(Sales[[#This Row],[ShipDate]])</f>
        <v>2019</v>
      </c>
      <c r="D9664" t="s">
        <v>36</v>
      </c>
      <c r="E9664" t="s">
        <v>31</v>
      </c>
      <c r="F9664" t="s">
        <v>21</v>
      </c>
      <c r="G9664" t="s">
        <v>11</v>
      </c>
      <c r="H9664" t="s">
        <v>783</v>
      </c>
      <c r="I9664" t="s">
        <v>58</v>
      </c>
      <c r="J9664" t="s">
        <v>13</v>
      </c>
      <c r="K9664" t="s">
        <v>278</v>
      </c>
      <c r="L9664" t="s">
        <v>17</v>
      </c>
      <c r="N9664" t="str">
        <f>IF(ISBLANK(Sales[[#This Row],[return]]),"No",Sales[[#This Row],[return]])</f>
        <v>No</v>
      </c>
      <c r="O9664" s="2">
        <v>43569</v>
      </c>
      <c r="P9664" s="8" t="str">
        <f>TEXT(DAY(Sales[[#This Row],[OrderDate]]),"ddd")</f>
        <v>Sat</v>
      </c>
      <c r="Q9664" s="8" t="str">
        <f>TEXT(MONTH(Sales[[#This Row],[ShipDate]])*29,"mmm")</f>
        <v>Apr</v>
      </c>
      <c r="R9664">
        <v>1431</v>
      </c>
      <c r="S9664" t="s">
        <v>2603</v>
      </c>
      <c r="T9664" t="s">
        <v>15</v>
      </c>
      <c r="U9664">
        <v>28314</v>
      </c>
      <c r="V9664" s="1">
        <v>0.2</v>
      </c>
      <c r="W9664">
        <v>-32</v>
      </c>
      <c r="X9664">
        <v>8</v>
      </c>
      <c r="Y9664">
        <v>198</v>
      </c>
      <c r="AD9664"/>
    </row>
    <row r="9665" spans="1:30" x14ac:dyDescent="0.25">
      <c r="A9665" t="s">
        <v>40</v>
      </c>
      <c r="B9665" s="2">
        <v>43650</v>
      </c>
      <c r="C9665" s="35">
        <f>YEAR(Sales[[#This Row],[ShipDate]])</f>
        <v>2019</v>
      </c>
      <c r="D9665" t="s">
        <v>36</v>
      </c>
      <c r="E9665" t="s">
        <v>31</v>
      </c>
      <c r="F9665" t="s">
        <v>59</v>
      </c>
      <c r="G9665" t="s">
        <v>25</v>
      </c>
      <c r="H9665" t="s">
        <v>2697</v>
      </c>
      <c r="I9665" t="s">
        <v>70</v>
      </c>
      <c r="J9665" t="s">
        <v>13</v>
      </c>
      <c r="K9665" t="s">
        <v>2627</v>
      </c>
      <c r="L9665" t="s">
        <v>68</v>
      </c>
      <c r="N9665" t="str">
        <f>IF(ISBLANK(Sales[[#This Row],[return]]),"No",Sales[[#This Row],[return]])</f>
        <v>No</v>
      </c>
      <c r="O9665" s="2">
        <v>43645</v>
      </c>
      <c r="P9665" s="8" t="str">
        <f>TEXT(DAY(Sales[[#This Row],[OrderDate]]),"ddd")</f>
        <v>Sun</v>
      </c>
      <c r="Q9665" s="8" t="str">
        <f>TEXT(MONTH(Sales[[#This Row],[ShipDate]])*29,"mmm")</f>
        <v>Jul</v>
      </c>
      <c r="R9665">
        <v>1822</v>
      </c>
      <c r="S9665" t="s">
        <v>2282</v>
      </c>
      <c r="T9665" t="s">
        <v>66</v>
      </c>
      <c r="U9665">
        <v>75150</v>
      </c>
      <c r="V9665" s="1">
        <v>0.2</v>
      </c>
      <c r="W9665">
        <v>2</v>
      </c>
      <c r="X9665">
        <v>1</v>
      </c>
      <c r="Y9665">
        <v>5</v>
      </c>
      <c r="AD9665"/>
    </row>
    <row r="9666" spans="1:30" x14ac:dyDescent="0.25">
      <c r="A9666" t="s">
        <v>40</v>
      </c>
      <c r="B9666" s="2">
        <v>43653</v>
      </c>
      <c r="C9666" s="35">
        <f>YEAR(Sales[[#This Row],[ShipDate]])</f>
        <v>2019</v>
      </c>
      <c r="D9666" t="s">
        <v>36</v>
      </c>
      <c r="E9666" t="s">
        <v>18</v>
      </c>
      <c r="F9666" t="s">
        <v>43</v>
      </c>
      <c r="G9666" t="s">
        <v>11</v>
      </c>
      <c r="H9666" t="s">
        <v>249</v>
      </c>
      <c r="I9666" t="s">
        <v>598</v>
      </c>
      <c r="J9666" t="s">
        <v>13</v>
      </c>
      <c r="K9666" t="s">
        <v>1544</v>
      </c>
      <c r="L9666" t="s">
        <v>17</v>
      </c>
      <c r="N9666" t="str">
        <f>IF(ISBLANK(Sales[[#This Row],[return]]),"No",Sales[[#This Row],[return]])</f>
        <v>No</v>
      </c>
      <c r="O9666" s="2">
        <v>43649</v>
      </c>
      <c r="P9666" s="8" t="str">
        <f>TEXT(DAY(Sales[[#This Row],[OrderDate]]),"ddd")</f>
        <v>Tue</v>
      </c>
      <c r="Q9666" s="8" t="str">
        <f>TEXT(MONTH(Sales[[#This Row],[ShipDate]])*29,"mmm")</f>
        <v>Jul</v>
      </c>
      <c r="R9666">
        <v>1619</v>
      </c>
      <c r="S9666" t="s">
        <v>1545</v>
      </c>
      <c r="T9666" t="s">
        <v>15</v>
      </c>
      <c r="U9666">
        <v>31907</v>
      </c>
      <c r="V9666" s="1">
        <v>0</v>
      </c>
      <c r="W9666">
        <v>6</v>
      </c>
      <c r="X9666">
        <v>1</v>
      </c>
      <c r="Y9666">
        <v>24</v>
      </c>
      <c r="AD9666"/>
    </row>
    <row r="9667" spans="1:30" x14ac:dyDescent="0.25">
      <c r="A9667" t="s">
        <v>40</v>
      </c>
      <c r="B9667" s="2">
        <v>43653</v>
      </c>
      <c r="C9667" s="35">
        <f>YEAR(Sales[[#This Row],[ShipDate]])</f>
        <v>2019</v>
      </c>
      <c r="D9667" t="s">
        <v>36</v>
      </c>
      <c r="E9667" t="s">
        <v>18</v>
      </c>
      <c r="F9667" t="s">
        <v>48</v>
      </c>
      <c r="G9667" t="s">
        <v>46</v>
      </c>
      <c r="H9667" t="s">
        <v>249</v>
      </c>
      <c r="I9667" t="s">
        <v>598</v>
      </c>
      <c r="J9667" t="s">
        <v>13</v>
      </c>
      <c r="K9667" t="s">
        <v>1544</v>
      </c>
      <c r="L9667" t="s">
        <v>17</v>
      </c>
      <c r="N9667" t="str">
        <f>IF(ISBLANK(Sales[[#This Row],[return]]),"No",Sales[[#This Row],[return]])</f>
        <v>No</v>
      </c>
      <c r="O9667" s="2">
        <v>43649</v>
      </c>
      <c r="P9667" s="8" t="str">
        <f>TEXT(DAY(Sales[[#This Row],[OrderDate]]),"ddd")</f>
        <v>Tue</v>
      </c>
      <c r="Q9667" s="8" t="str">
        <f>TEXT(MONTH(Sales[[#This Row],[ShipDate]])*29,"mmm")</f>
        <v>Jul</v>
      </c>
      <c r="R9667">
        <v>1322</v>
      </c>
      <c r="S9667" t="s">
        <v>2452</v>
      </c>
      <c r="T9667" t="s">
        <v>15</v>
      </c>
      <c r="U9667">
        <v>31907</v>
      </c>
      <c r="V9667" s="1">
        <v>0</v>
      </c>
      <c r="W9667">
        <v>78</v>
      </c>
      <c r="X9667">
        <v>3</v>
      </c>
      <c r="Y9667">
        <v>288</v>
      </c>
      <c r="AD9667"/>
    </row>
    <row r="9668" spans="1:30" x14ac:dyDescent="0.25">
      <c r="A9668" t="s">
        <v>40</v>
      </c>
      <c r="B9668" s="2">
        <v>43488</v>
      </c>
      <c r="C9668" s="35">
        <f>YEAR(Sales[[#This Row],[ShipDate]])</f>
        <v>2019</v>
      </c>
      <c r="D9668" t="s">
        <v>36</v>
      </c>
      <c r="E9668" t="s">
        <v>18</v>
      </c>
      <c r="F9668" t="s">
        <v>104</v>
      </c>
      <c r="G9668" t="s">
        <v>25</v>
      </c>
      <c r="H9668" t="s">
        <v>1002</v>
      </c>
      <c r="I9668" t="s">
        <v>1345</v>
      </c>
      <c r="J9668" t="s">
        <v>13</v>
      </c>
      <c r="K9668" t="s">
        <v>1194</v>
      </c>
      <c r="L9668" t="s">
        <v>92</v>
      </c>
      <c r="N9668" t="str">
        <f>IF(ISBLANK(Sales[[#This Row],[return]]),"No",Sales[[#This Row],[return]])</f>
        <v>No</v>
      </c>
      <c r="O9668" s="2">
        <v>43484</v>
      </c>
      <c r="P9668" s="8" t="str">
        <f>TEXT(DAY(Sales[[#This Row],[OrderDate]]),"ddd")</f>
        <v>Thu</v>
      </c>
      <c r="Q9668" s="8" t="str">
        <f>TEXT(MONTH(Sales[[#This Row],[ShipDate]])*29,"mmm")</f>
        <v>Jan</v>
      </c>
      <c r="R9668">
        <v>1292</v>
      </c>
      <c r="S9668" t="s">
        <v>103</v>
      </c>
      <c r="T9668" t="s">
        <v>90</v>
      </c>
      <c r="V9668" s="1">
        <v>0</v>
      </c>
      <c r="W9668">
        <v>1</v>
      </c>
      <c r="X9668">
        <v>1</v>
      </c>
      <c r="Y9668">
        <v>2</v>
      </c>
      <c r="AD9668"/>
    </row>
    <row r="9669" spans="1:30" x14ac:dyDescent="0.25">
      <c r="A9669" t="s">
        <v>40</v>
      </c>
      <c r="B9669" s="2">
        <v>43488</v>
      </c>
      <c r="C9669" s="35">
        <f>YEAR(Sales[[#This Row],[ShipDate]])</f>
        <v>2019</v>
      </c>
      <c r="D9669" t="s">
        <v>36</v>
      </c>
      <c r="E9669" t="s">
        <v>18</v>
      </c>
      <c r="F9669" t="s">
        <v>59</v>
      </c>
      <c r="G9669" t="s">
        <v>25</v>
      </c>
      <c r="H9669" t="s">
        <v>1002</v>
      </c>
      <c r="I9669" t="s">
        <v>1345</v>
      </c>
      <c r="J9669" t="s">
        <v>13</v>
      </c>
      <c r="K9669" t="s">
        <v>1194</v>
      </c>
      <c r="L9669" t="s">
        <v>92</v>
      </c>
      <c r="N9669" t="str">
        <f>IF(ISBLANK(Sales[[#This Row],[return]]),"No",Sales[[#This Row],[return]])</f>
        <v>No</v>
      </c>
      <c r="O9669" s="2">
        <v>43484</v>
      </c>
      <c r="P9669" s="8" t="str">
        <f>TEXT(DAY(Sales[[#This Row],[OrderDate]]),"ddd")</f>
        <v>Thu</v>
      </c>
      <c r="Q9669" s="8" t="str">
        <f>TEXT(MONTH(Sales[[#This Row],[ShipDate]])*29,"mmm")</f>
        <v>Jan</v>
      </c>
      <c r="R9669">
        <v>1671</v>
      </c>
      <c r="S9669" t="s">
        <v>588</v>
      </c>
      <c r="T9669" t="s">
        <v>90</v>
      </c>
      <c r="V9669" s="1">
        <v>0</v>
      </c>
      <c r="W9669">
        <v>6</v>
      </c>
      <c r="X9669">
        <v>1</v>
      </c>
      <c r="Y9669">
        <v>12</v>
      </c>
      <c r="AD9669"/>
    </row>
    <row r="9670" spans="1:30" x14ac:dyDescent="0.25">
      <c r="A9670" t="s">
        <v>40</v>
      </c>
      <c r="B9670" s="2">
        <v>43488</v>
      </c>
      <c r="C9670" s="35">
        <f>YEAR(Sales[[#This Row],[ShipDate]])</f>
        <v>2019</v>
      </c>
      <c r="D9670" t="s">
        <v>36</v>
      </c>
      <c r="E9670" t="s">
        <v>18</v>
      </c>
      <c r="F9670" t="s">
        <v>52</v>
      </c>
      <c r="G9670" t="s">
        <v>25</v>
      </c>
      <c r="H9670" t="s">
        <v>1002</v>
      </c>
      <c r="I9670" t="s">
        <v>1345</v>
      </c>
      <c r="J9670" t="s">
        <v>13</v>
      </c>
      <c r="K9670" t="s">
        <v>1194</v>
      </c>
      <c r="L9670" t="s">
        <v>92</v>
      </c>
      <c r="N9670" t="str">
        <f>IF(ISBLANK(Sales[[#This Row],[return]]),"No",Sales[[#This Row],[return]])</f>
        <v>No</v>
      </c>
      <c r="O9670" s="2">
        <v>43484</v>
      </c>
      <c r="P9670" s="8" t="str">
        <f>TEXT(DAY(Sales[[#This Row],[OrderDate]]),"ddd")</f>
        <v>Thu</v>
      </c>
      <c r="Q9670" s="8" t="str">
        <f>TEXT(MONTH(Sales[[#This Row],[ShipDate]])*29,"mmm")</f>
        <v>Jan</v>
      </c>
      <c r="R9670">
        <v>172</v>
      </c>
      <c r="S9670" t="s">
        <v>1710</v>
      </c>
      <c r="T9670" t="s">
        <v>90</v>
      </c>
      <c r="V9670" s="1">
        <v>0</v>
      </c>
      <c r="W9670">
        <v>152</v>
      </c>
      <c r="X9670">
        <v>3</v>
      </c>
      <c r="Y9670">
        <v>543</v>
      </c>
      <c r="AD9670"/>
    </row>
    <row r="9671" spans="1:30" x14ac:dyDescent="0.25">
      <c r="A9671" t="s">
        <v>40</v>
      </c>
      <c r="B9671" s="2">
        <v>43488</v>
      </c>
      <c r="C9671" s="35">
        <f>YEAR(Sales[[#This Row],[ShipDate]])</f>
        <v>2019</v>
      </c>
      <c r="D9671" t="s">
        <v>36</v>
      </c>
      <c r="E9671" t="s">
        <v>18</v>
      </c>
      <c r="F9671" t="s">
        <v>59</v>
      </c>
      <c r="G9671" t="s">
        <v>25</v>
      </c>
      <c r="H9671" t="s">
        <v>1002</v>
      </c>
      <c r="I9671" t="s">
        <v>1345</v>
      </c>
      <c r="J9671" t="s">
        <v>13</v>
      </c>
      <c r="K9671" t="s">
        <v>1194</v>
      </c>
      <c r="L9671" t="s">
        <v>92</v>
      </c>
      <c r="N9671" t="str">
        <f>IF(ISBLANK(Sales[[#This Row],[return]]),"No",Sales[[#This Row],[return]])</f>
        <v>No</v>
      </c>
      <c r="O9671" s="2">
        <v>43484</v>
      </c>
      <c r="P9671" s="8" t="str">
        <f>TEXT(DAY(Sales[[#This Row],[OrderDate]]),"ddd")</f>
        <v>Thu</v>
      </c>
      <c r="Q9671" s="8" t="str">
        <f>TEXT(MONTH(Sales[[#This Row],[ShipDate]])*29,"mmm")</f>
        <v>Jan</v>
      </c>
      <c r="R9671">
        <v>1702</v>
      </c>
      <c r="S9671" t="s">
        <v>674</v>
      </c>
      <c r="T9671" t="s">
        <v>90</v>
      </c>
      <c r="V9671" s="1">
        <v>0</v>
      </c>
      <c r="W9671">
        <v>38</v>
      </c>
      <c r="X9671">
        <v>4</v>
      </c>
      <c r="Y9671">
        <v>80</v>
      </c>
      <c r="AD9671"/>
    </row>
    <row r="9672" spans="1:30" x14ac:dyDescent="0.25">
      <c r="A9672" t="s">
        <v>40</v>
      </c>
      <c r="B9672" s="2">
        <v>43498</v>
      </c>
      <c r="C9672" s="35">
        <f>YEAR(Sales[[#This Row],[ShipDate]])</f>
        <v>2019</v>
      </c>
      <c r="D9672" t="s">
        <v>36</v>
      </c>
      <c r="E9672" t="s">
        <v>18</v>
      </c>
      <c r="F9672" t="s">
        <v>50</v>
      </c>
      <c r="G9672" t="s">
        <v>25</v>
      </c>
      <c r="H9672" t="s">
        <v>164</v>
      </c>
      <c r="I9672" t="s">
        <v>120</v>
      </c>
      <c r="J9672" t="s">
        <v>13</v>
      </c>
      <c r="K9672" t="s">
        <v>927</v>
      </c>
      <c r="L9672" t="s">
        <v>68</v>
      </c>
      <c r="N9672" t="str">
        <f>IF(ISBLANK(Sales[[#This Row],[return]]),"No",Sales[[#This Row],[return]])</f>
        <v>No</v>
      </c>
      <c r="O9672" s="2">
        <v>43494</v>
      </c>
      <c r="P9672" s="8" t="str">
        <f>TEXT(DAY(Sales[[#This Row],[OrderDate]]),"ddd")</f>
        <v>Sun</v>
      </c>
      <c r="Q9672" s="8" t="str">
        <f>TEXT(MONTH(Sales[[#This Row],[ShipDate]])*29,"mmm")</f>
        <v>Feb</v>
      </c>
      <c r="R9672">
        <v>680</v>
      </c>
      <c r="S9672" t="s">
        <v>529</v>
      </c>
      <c r="T9672" t="s">
        <v>66</v>
      </c>
      <c r="U9672">
        <v>60653</v>
      </c>
      <c r="V9672" s="1">
        <v>0.8</v>
      </c>
      <c r="W9672">
        <v>-21</v>
      </c>
      <c r="X9672">
        <v>4</v>
      </c>
      <c r="Y9672">
        <v>12</v>
      </c>
      <c r="AD9672"/>
    </row>
    <row r="9673" spans="1:30" x14ac:dyDescent="0.25">
      <c r="A9673" t="s">
        <v>40</v>
      </c>
      <c r="B9673" s="2">
        <v>43671</v>
      </c>
      <c r="C9673" s="35">
        <f>YEAR(Sales[[#This Row],[ShipDate]])</f>
        <v>2019</v>
      </c>
      <c r="D9673" t="s">
        <v>36</v>
      </c>
      <c r="E9673" t="s">
        <v>69</v>
      </c>
      <c r="F9673" t="s">
        <v>59</v>
      </c>
      <c r="G9673" t="s">
        <v>25</v>
      </c>
      <c r="H9673" t="s">
        <v>964</v>
      </c>
      <c r="I9673" t="s">
        <v>389</v>
      </c>
      <c r="J9673" t="s">
        <v>13</v>
      </c>
      <c r="K9673" t="s">
        <v>310</v>
      </c>
      <c r="L9673" t="s">
        <v>92</v>
      </c>
      <c r="N9673" t="str">
        <f>IF(ISBLANK(Sales[[#This Row],[return]]),"No",Sales[[#This Row],[return]])</f>
        <v>No</v>
      </c>
      <c r="O9673" s="2">
        <v>43667</v>
      </c>
      <c r="P9673" s="8" t="str">
        <f>TEXT(DAY(Sales[[#This Row],[OrderDate]]),"ddd")</f>
        <v>Sat</v>
      </c>
      <c r="Q9673" s="8" t="str">
        <f>TEXT(MONTH(Sales[[#This Row],[ShipDate]])*29,"mmm")</f>
        <v>Jul</v>
      </c>
      <c r="R9673">
        <v>1793</v>
      </c>
      <c r="S9673" t="s">
        <v>965</v>
      </c>
      <c r="T9673" t="s">
        <v>90</v>
      </c>
      <c r="U9673">
        <v>7060</v>
      </c>
      <c r="V9673" s="1">
        <v>0</v>
      </c>
      <c r="W9673">
        <v>3</v>
      </c>
      <c r="X9673">
        <v>1</v>
      </c>
      <c r="Y9673">
        <v>6</v>
      </c>
      <c r="AD9673"/>
    </row>
    <row r="9674" spans="1:30" x14ac:dyDescent="0.25">
      <c r="A9674" t="s">
        <v>24</v>
      </c>
      <c r="B9674" s="2">
        <v>43800</v>
      </c>
      <c r="C9674" s="35">
        <f>YEAR(Sales[[#This Row],[ShipDate]])</f>
        <v>2019</v>
      </c>
      <c r="D9674" t="s">
        <v>36</v>
      </c>
      <c r="E9674" t="s">
        <v>31</v>
      </c>
      <c r="F9674" t="s">
        <v>104</v>
      </c>
      <c r="G9674" t="s">
        <v>25</v>
      </c>
      <c r="H9674" t="s">
        <v>178</v>
      </c>
      <c r="I9674" t="s">
        <v>180</v>
      </c>
      <c r="J9674" t="s">
        <v>13</v>
      </c>
      <c r="K9674" t="s">
        <v>791</v>
      </c>
      <c r="L9674" t="s">
        <v>17</v>
      </c>
      <c r="N9674" t="str">
        <f>IF(ISBLANK(Sales[[#This Row],[return]]),"No",Sales[[#This Row],[return]])</f>
        <v>No</v>
      </c>
      <c r="O9674" s="2">
        <v>43793</v>
      </c>
      <c r="P9674" s="8" t="str">
        <f>TEXT(DAY(Sales[[#This Row],[OrderDate]]),"ddd")</f>
        <v>Tue</v>
      </c>
      <c r="Q9674" s="8" t="str">
        <f>TEXT(MONTH(Sales[[#This Row],[ShipDate]])*29,"mmm")</f>
        <v>Dec</v>
      </c>
      <c r="R9674">
        <v>1256</v>
      </c>
      <c r="S9674" t="s">
        <v>2073</v>
      </c>
      <c r="T9674" t="s">
        <v>15</v>
      </c>
      <c r="U9674">
        <v>38109</v>
      </c>
      <c r="V9674" s="1">
        <v>0.2</v>
      </c>
      <c r="W9674">
        <v>24</v>
      </c>
      <c r="X9674">
        <v>7</v>
      </c>
      <c r="Y9674">
        <v>65</v>
      </c>
      <c r="AD9674"/>
    </row>
    <row r="9675" spans="1:30" x14ac:dyDescent="0.25">
      <c r="A9675" t="s">
        <v>24</v>
      </c>
      <c r="B9675" s="2">
        <v>43800</v>
      </c>
      <c r="C9675" s="35">
        <f>YEAR(Sales[[#This Row],[ShipDate]])</f>
        <v>2019</v>
      </c>
      <c r="D9675" t="s">
        <v>36</v>
      </c>
      <c r="E9675" t="s">
        <v>31</v>
      </c>
      <c r="F9675" t="s">
        <v>50</v>
      </c>
      <c r="G9675" t="s">
        <v>25</v>
      </c>
      <c r="H9675" t="s">
        <v>178</v>
      </c>
      <c r="I9675" t="s">
        <v>180</v>
      </c>
      <c r="J9675" t="s">
        <v>13</v>
      </c>
      <c r="K9675" t="s">
        <v>791</v>
      </c>
      <c r="L9675" t="s">
        <v>17</v>
      </c>
      <c r="N9675" t="str">
        <f>IF(ISBLANK(Sales[[#This Row],[return]]),"No",Sales[[#This Row],[return]])</f>
        <v>No</v>
      </c>
      <c r="O9675" s="2">
        <v>43793</v>
      </c>
      <c r="P9675" s="8" t="str">
        <f>TEXT(DAY(Sales[[#This Row],[OrderDate]]),"ddd")</f>
        <v>Tue</v>
      </c>
      <c r="Q9675" s="8" t="str">
        <f>TEXT(MONTH(Sales[[#This Row],[ShipDate]])*29,"mmm")</f>
        <v>Dec</v>
      </c>
      <c r="R9675">
        <v>1069</v>
      </c>
      <c r="S9675" t="s">
        <v>3262</v>
      </c>
      <c r="T9675" t="s">
        <v>15</v>
      </c>
      <c r="U9675">
        <v>38109</v>
      </c>
      <c r="V9675" s="1">
        <v>0.7</v>
      </c>
      <c r="W9675">
        <v>-8</v>
      </c>
      <c r="X9675">
        <v>3</v>
      </c>
      <c r="Y9675">
        <v>12</v>
      </c>
      <c r="AD9675"/>
    </row>
    <row r="9676" spans="1:30" x14ac:dyDescent="0.25">
      <c r="A9676" t="s">
        <v>10</v>
      </c>
      <c r="B9676" s="2">
        <v>43590</v>
      </c>
      <c r="C9676" s="35">
        <f>YEAR(Sales[[#This Row],[ShipDate]])</f>
        <v>2019</v>
      </c>
      <c r="D9676" t="s">
        <v>19</v>
      </c>
      <c r="E9676" t="s">
        <v>31</v>
      </c>
      <c r="F9676" t="s">
        <v>99</v>
      </c>
      <c r="G9676" t="s">
        <v>46</v>
      </c>
      <c r="H9676" t="s">
        <v>26</v>
      </c>
      <c r="I9676" t="s">
        <v>32</v>
      </c>
      <c r="J9676" t="s">
        <v>13</v>
      </c>
      <c r="K9676" t="s">
        <v>2588</v>
      </c>
      <c r="L9676" t="s">
        <v>30</v>
      </c>
      <c r="N9676" t="str">
        <f>IF(ISBLANK(Sales[[#This Row],[return]]),"No",Sales[[#This Row],[return]])</f>
        <v>No</v>
      </c>
      <c r="O9676" s="2">
        <v>43587</v>
      </c>
      <c r="P9676" s="8" t="str">
        <f>TEXT(DAY(Sales[[#This Row],[OrderDate]]),"ddd")</f>
        <v>Mon</v>
      </c>
      <c r="Q9676" s="8" t="str">
        <f>TEXT(MONTH(Sales[[#This Row],[ShipDate]])*29,"mmm")</f>
        <v>May</v>
      </c>
      <c r="R9676">
        <v>1023</v>
      </c>
      <c r="S9676" t="s">
        <v>2399</v>
      </c>
      <c r="T9676" t="s">
        <v>28</v>
      </c>
      <c r="U9676">
        <v>90049</v>
      </c>
      <c r="V9676" s="1">
        <v>0</v>
      </c>
      <c r="W9676">
        <v>59</v>
      </c>
      <c r="X9676">
        <v>4</v>
      </c>
      <c r="Y9676">
        <v>160</v>
      </c>
      <c r="AD9676"/>
    </row>
    <row r="9677" spans="1:30" x14ac:dyDescent="0.25">
      <c r="A9677" t="s">
        <v>24</v>
      </c>
      <c r="B9677" s="2">
        <v>43786</v>
      </c>
      <c r="C9677" s="35">
        <f>YEAR(Sales[[#This Row],[ShipDate]])</f>
        <v>2019</v>
      </c>
      <c r="D9677" t="s">
        <v>36</v>
      </c>
      <c r="E9677" t="s">
        <v>18</v>
      </c>
      <c r="F9677" t="s">
        <v>52</v>
      </c>
      <c r="G9677" t="s">
        <v>25</v>
      </c>
      <c r="H9677" t="s">
        <v>1617</v>
      </c>
      <c r="I9677" t="s">
        <v>63</v>
      </c>
      <c r="J9677" t="s">
        <v>13</v>
      </c>
      <c r="K9677" t="s">
        <v>1005</v>
      </c>
      <c r="L9677" t="s">
        <v>30</v>
      </c>
      <c r="N9677" t="str">
        <f>IF(ISBLANK(Sales[[#This Row],[return]]),"No",Sales[[#This Row],[return]])</f>
        <v>No</v>
      </c>
      <c r="O9677" s="2">
        <v>43779</v>
      </c>
      <c r="P9677" s="8" t="str">
        <f>TEXT(DAY(Sales[[#This Row],[OrderDate]]),"ddd")</f>
        <v>Tue</v>
      </c>
      <c r="Q9677" s="8" t="str">
        <f>TEXT(MONTH(Sales[[#This Row],[ShipDate]])*29,"mmm")</f>
        <v>Nov</v>
      </c>
      <c r="R9677">
        <v>612</v>
      </c>
      <c r="S9677" t="s">
        <v>1684</v>
      </c>
      <c r="T9677" t="s">
        <v>28</v>
      </c>
      <c r="U9677">
        <v>99301</v>
      </c>
      <c r="V9677" s="1">
        <v>0</v>
      </c>
      <c r="W9677">
        <v>112</v>
      </c>
      <c r="X9677">
        <v>5</v>
      </c>
      <c r="Y9677">
        <v>401</v>
      </c>
      <c r="AD9677"/>
    </row>
    <row r="9678" spans="1:30" x14ac:dyDescent="0.25">
      <c r="A9678" t="s">
        <v>24</v>
      </c>
      <c r="B9678" s="2">
        <v>43786</v>
      </c>
      <c r="C9678" s="35">
        <f>YEAR(Sales[[#This Row],[ShipDate]])</f>
        <v>2019</v>
      </c>
      <c r="D9678" t="s">
        <v>36</v>
      </c>
      <c r="E9678" t="s">
        <v>18</v>
      </c>
      <c r="F9678" t="s">
        <v>50</v>
      </c>
      <c r="G9678" t="s">
        <v>25</v>
      </c>
      <c r="H9678" t="s">
        <v>1617</v>
      </c>
      <c r="I9678" t="s">
        <v>63</v>
      </c>
      <c r="J9678" t="s">
        <v>13</v>
      </c>
      <c r="K9678" t="s">
        <v>1005</v>
      </c>
      <c r="L9678" t="s">
        <v>30</v>
      </c>
      <c r="N9678" t="str">
        <f>IF(ISBLANK(Sales[[#This Row],[return]]),"No",Sales[[#This Row],[return]])</f>
        <v>No</v>
      </c>
      <c r="O9678" s="2">
        <v>43779</v>
      </c>
      <c r="P9678" s="8" t="str">
        <f>TEXT(DAY(Sales[[#This Row],[OrderDate]]),"ddd")</f>
        <v>Tue</v>
      </c>
      <c r="Q9678" s="8" t="str">
        <f>TEXT(MONTH(Sales[[#This Row],[ShipDate]])*29,"mmm")</f>
        <v>Nov</v>
      </c>
      <c r="R9678">
        <v>719</v>
      </c>
      <c r="S9678" t="s">
        <v>695</v>
      </c>
      <c r="T9678" t="s">
        <v>28</v>
      </c>
      <c r="U9678">
        <v>99301</v>
      </c>
      <c r="V9678" s="1">
        <v>0.2</v>
      </c>
      <c r="W9678">
        <v>10</v>
      </c>
      <c r="X9678">
        <v>1</v>
      </c>
      <c r="Y9678">
        <v>29</v>
      </c>
      <c r="AD9678"/>
    </row>
    <row r="9679" spans="1:30" x14ac:dyDescent="0.25">
      <c r="A9679" t="s">
        <v>24</v>
      </c>
      <c r="B9679" s="2">
        <v>43582</v>
      </c>
      <c r="C9679" s="35">
        <f>YEAR(Sales[[#This Row],[ShipDate]])</f>
        <v>2019</v>
      </c>
      <c r="D9679" t="s">
        <v>113</v>
      </c>
      <c r="E9679" t="s">
        <v>31</v>
      </c>
      <c r="F9679" t="s">
        <v>99</v>
      </c>
      <c r="G9679" t="s">
        <v>46</v>
      </c>
      <c r="H9679" t="s">
        <v>1690</v>
      </c>
      <c r="I9679" t="s">
        <v>655</v>
      </c>
      <c r="J9679" t="s">
        <v>13</v>
      </c>
      <c r="K9679" t="s">
        <v>2702</v>
      </c>
      <c r="L9679" t="s">
        <v>92</v>
      </c>
      <c r="N9679" t="str">
        <f>IF(ISBLANK(Sales[[#This Row],[return]]),"No",Sales[[#This Row],[return]])</f>
        <v>No</v>
      </c>
      <c r="O9679" s="2">
        <v>43579</v>
      </c>
      <c r="P9679" s="8" t="str">
        <f>TEXT(DAY(Sales[[#This Row],[OrderDate]]),"ddd")</f>
        <v>Tue</v>
      </c>
      <c r="Q9679" s="8" t="str">
        <f>TEXT(MONTH(Sales[[#This Row],[ShipDate]])*29,"mmm")</f>
        <v>Apr</v>
      </c>
      <c r="R9679">
        <v>1601</v>
      </c>
      <c r="S9679" t="s">
        <v>2861</v>
      </c>
      <c r="T9679" t="s">
        <v>90</v>
      </c>
      <c r="U9679">
        <v>2908</v>
      </c>
      <c r="V9679" s="1">
        <v>0</v>
      </c>
      <c r="W9679">
        <v>5</v>
      </c>
      <c r="X9679">
        <v>2</v>
      </c>
      <c r="Y9679">
        <v>70</v>
      </c>
      <c r="AD9679"/>
    </row>
    <row r="9680" spans="1:30" x14ac:dyDescent="0.25">
      <c r="A9680" t="s">
        <v>24</v>
      </c>
      <c r="B9680" s="2">
        <v>43663</v>
      </c>
      <c r="C9680" s="35">
        <f>YEAR(Sales[[#This Row],[ShipDate]])</f>
        <v>2019</v>
      </c>
      <c r="D9680" t="s">
        <v>113</v>
      </c>
      <c r="E9680" t="s">
        <v>31</v>
      </c>
      <c r="F9680" t="s">
        <v>38</v>
      </c>
      <c r="G9680" t="s">
        <v>11</v>
      </c>
      <c r="H9680" t="s">
        <v>1757</v>
      </c>
      <c r="I9680" t="s">
        <v>174</v>
      </c>
      <c r="J9680" t="s">
        <v>13</v>
      </c>
      <c r="K9680" t="s">
        <v>2606</v>
      </c>
      <c r="L9680" t="s">
        <v>17</v>
      </c>
      <c r="N9680" t="str">
        <f>IF(ISBLANK(Sales[[#This Row],[return]]),"No",Sales[[#This Row],[return]])</f>
        <v>No</v>
      </c>
      <c r="O9680" s="2">
        <v>43661</v>
      </c>
      <c r="P9680" s="8" t="str">
        <f>TEXT(DAY(Sales[[#This Row],[OrderDate]]),"ddd")</f>
        <v>Sun</v>
      </c>
      <c r="Q9680" s="8" t="str">
        <f>TEXT(MONTH(Sales[[#This Row],[ShipDate]])*29,"mmm")</f>
        <v>Jul</v>
      </c>
      <c r="R9680">
        <v>827</v>
      </c>
      <c r="S9680" t="s">
        <v>578</v>
      </c>
      <c r="T9680" t="s">
        <v>15</v>
      </c>
      <c r="U9680">
        <v>23434</v>
      </c>
      <c r="V9680" s="1">
        <v>0</v>
      </c>
      <c r="W9680">
        <v>157</v>
      </c>
      <c r="X9680">
        <v>3</v>
      </c>
      <c r="Y9680">
        <v>873</v>
      </c>
      <c r="AD9680"/>
    </row>
    <row r="9681" spans="1:30" x14ac:dyDescent="0.25">
      <c r="A9681" t="s">
        <v>24</v>
      </c>
      <c r="B9681" s="2">
        <v>43663</v>
      </c>
      <c r="C9681" s="35">
        <f>YEAR(Sales[[#This Row],[ShipDate]])</f>
        <v>2019</v>
      </c>
      <c r="D9681" t="s">
        <v>113</v>
      </c>
      <c r="E9681" t="s">
        <v>31</v>
      </c>
      <c r="F9681" t="s">
        <v>59</v>
      </c>
      <c r="G9681" t="s">
        <v>25</v>
      </c>
      <c r="H9681" t="s">
        <v>1757</v>
      </c>
      <c r="I9681" t="s">
        <v>174</v>
      </c>
      <c r="J9681" t="s">
        <v>13</v>
      </c>
      <c r="K9681" t="s">
        <v>2606</v>
      </c>
      <c r="L9681" t="s">
        <v>17</v>
      </c>
      <c r="N9681" t="str">
        <f>IF(ISBLANK(Sales[[#This Row],[return]]),"No",Sales[[#This Row],[return]])</f>
        <v>No</v>
      </c>
      <c r="O9681" s="2">
        <v>43661</v>
      </c>
      <c r="P9681" s="8" t="str">
        <f>TEXT(DAY(Sales[[#This Row],[OrderDate]]),"ddd")</f>
        <v>Sun</v>
      </c>
      <c r="Q9681" s="8" t="str">
        <f>TEXT(MONTH(Sales[[#This Row],[ShipDate]])*29,"mmm")</f>
        <v>Jul</v>
      </c>
      <c r="R9681">
        <v>1799</v>
      </c>
      <c r="S9681" t="s">
        <v>211</v>
      </c>
      <c r="T9681" t="s">
        <v>15</v>
      </c>
      <c r="U9681">
        <v>23434</v>
      </c>
      <c r="V9681" s="1">
        <v>0</v>
      </c>
      <c r="W9681">
        <v>6</v>
      </c>
      <c r="X9681">
        <v>2</v>
      </c>
      <c r="Y9681">
        <v>13</v>
      </c>
      <c r="AD9681"/>
    </row>
    <row r="9682" spans="1:30" x14ac:dyDescent="0.25">
      <c r="A9682" t="s">
        <v>24</v>
      </c>
      <c r="B9682" s="2">
        <v>43663</v>
      </c>
      <c r="C9682" s="35">
        <f>YEAR(Sales[[#This Row],[ShipDate]])</f>
        <v>2019</v>
      </c>
      <c r="D9682" t="s">
        <v>113</v>
      </c>
      <c r="E9682" t="s">
        <v>31</v>
      </c>
      <c r="F9682" t="s">
        <v>52</v>
      </c>
      <c r="G9682" t="s">
        <v>25</v>
      </c>
      <c r="H9682" t="s">
        <v>1757</v>
      </c>
      <c r="I9682" t="s">
        <v>174</v>
      </c>
      <c r="J9682" t="s">
        <v>13</v>
      </c>
      <c r="K9682" t="s">
        <v>2606</v>
      </c>
      <c r="L9682" t="s">
        <v>17</v>
      </c>
      <c r="N9682" t="str">
        <f>IF(ISBLANK(Sales[[#This Row],[return]]),"No",Sales[[#This Row],[return]])</f>
        <v>No</v>
      </c>
      <c r="O9682" s="2">
        <v>43661</v>
      </c>
      <c r="P9682" s="8" t="str">
        <f>TEXT(DAY(Sales[[#This Row],[OrderDate]]),"ddd")</f>
        <v>Sun</v>
      </c>
      <c r="Q9682" s="8" t="str">
        <f>TEXT(MONTH(Sales[[#This Row],[ShipDate]])*29,"mmm")</f>
        <v>Jul</v>
      </c>
      <c r="R9682">
        <v>292</v>
      </c>
      <c r="S9682" t="s">
        <v>2043</v>
      </c>
      <c r="T9682" t="s">
        <v>15</v>
      </c>
      <c r="U9682">
        <v>23434</v>
      </c>
      <c r="V9682" s="1">
        <v>0</v>
      </c>
      <c r="W9682">
        <v>50</v>
      </c>
      <c r="X9682">
        <v>3</v>
      </c>
      <c r="Y9682">
        <v>180</v>
      </c>
      <c r="AD9682"/>
    </row>
    <row r="9683" spans="1:30" x14ac:dyDescent="0.25">
      <c r="A9683" t="s">
        <v>40</v>
      </c>
      <c r="B9683" s="2">
        <v>43577</v>
      </c>
      <c r="C9683" s="35">
        <f>YEAR(Sales[[#This Row],[ShipDate]])</f>
        <v>2019</v>
      </c>
      <c r="D9683" t="s">
        <v>36</v>
      </c>
      <c r="E9683" t="s">
        <v>31</v>
      </c>
      <c r="F9683" t="s">
        <v>39</v>
      </c>
      <c r="G9683" t="s">
        <v>25</v>
      </c>
      <c r="H9683" t="s">
        <v>164</v>
      </c>
      <c r="I9683" t="s">
        <v>120</v>
      </c>
      <c r="J9683" t="s">
        <v>13</v>
      </c>
      <c r="K9683" t="s">
        <v>2653</v>
      </c>
      <c r="L9683" t="s">
        <v>68</v>
      </c>
      <c r="N9683" t="str">
        <f>IF(ISBLANK(Sales[[#This Row],[return]]),"No",Sales[[#This Row],[return]])</f>
        <v>No</v>
      </c>
      <c r="O9683" s="2">
        <v>43572</v>
      </c>
      <c r="P9683" s="8" t="str">
        <f>TEXT(DAY(Sales[[#This Row],[OrderDate]]),"ddd")</f>
        <v>Tue</v>
      </c>
      <c r="Q9683" s="8" t="str">
        <f>TEXT(MONTH(Sales[[#This Row],[ShipDate]])*29,"mmm")</f>
        <v>Apr</v>
      </c>
      <c r="R9683">
        <v>419</v>
      </c>
      <c r="S9683" t="s">
        <v>1703</v>
      </c>
      <c r="T9683" t="s">
        <v>66</v>
      </c>
      <c r="U9683">
        <v>60653</v>
      </c>
      <c r="V9683" s="1">
        <v>0.2</v>
      </c>
      <c r="W9683">
        <v>-44</v>
      </c>
      <c r="X9683">
        <v>4</v>
      </c>
      <c r="Y9683">
        <v>195</v>
      </c>
      <c r="AD9683"/>
    </row>
    <row r="9684" spans="1:30" x14ac:dyDescent="0.25">
      <c r="A9684" t="s">
        <v>10</v>
      </c>
      <c r="B9684" s="2">
        <v>43547</v>
      </c>
      <c r="C9684" s="35">
        <f>YEAR(Sales[[#This Row],[ShipDate]])</f>
        <v>2019</v>
      </c>
      <c r="D9684" t="s">
        <v>36</v>
      </c>
      <c r="E9684" t="s">
        <v>69</v>
      </c>
      <c r="F9684" t="s">
        <v>33</v>
      </c>
      <c r="G9684" t="s">
        <v>25</v>
      </c>
      <c r="H9684" t="s">
        <v>1204</v>
      </c>
      <c r="I9684" t="s">
        <v>180</v>
      </c>
      <c r="J9684" t="s">
        <v>13</v>
      </c>
      <c r="K9684" t="s">
        <v>2987</v>
      </c>
      <c r="L9684" t="s">
        <v>17</v>
      </c>
      <c r="N9684" t="str">
        <f>IF(ISBLANK(Sales[[#This Row],[return]]),"No",Sales[[#This Row],[return]])</f>
        <v>No</v>
      </c>
      <c r="O9684" s="2">
        <v>43541</v>
      </c>
      <c r="P9684" s="8" t="str">
        <f>TEXT(DAY(Sales[[#This Row],[OrderDate]]),"ddd")</f>
        <v>Tue</v>
      </c>
      <c r="Q9684" s="8" t="str">
        <f>TEXT(MONTH(Sales[[#This Row],[ShipDate]])*29,"mmm")</f>
        <v>Mar</v>
      </c>
      <c r="R9684">
        <v>181</v>
      </c>
      <c r="S9684" t="s">
        <v>1732</v>
      </c>
      <c r="T9684" t="s">
        <v>15</v>
      </c>
      <c r="U9684">
        <v>37918</v>
      </c>
      <c r="V9684" s="1">
        <v>0.2</v>
      </c>
      <c r="W9684">
        <v>2</v>
      </c>
      <c r="X9684">
        <v>2</v>
      </c>
      <c r="Y9684">
        <v>5</v>
      </c>
      <c r="AD9684"/>
    </row>
    <row r="9685" spans="1:30" x14ac:dyDescent="0.25">
      <c r="A9685" t="s">
        <v>40</v>
      </c>
      <c r="B9685" s="2">
        <v>43719</v>
      </c>
      <c r="C9685" s="35">
        <f>YEAR(Sales[[#This Row],[ShipDate]])</f>
        <v>2019</v>
      </c>
      <c r="D9685" t="s">
        <v>36</v>
      </c>
      <c r="E9685" t="s">
        <v>18</v>
      </c>
      <c r="F9685" t="s">
        <v>43</v>
      </c>
      <c r="G9685" t="s">
        <v>11</v>
      </c>
      <c r="H9685" t="s">
        <v>26</v>
      </c>
      <c r="I9685" t="s">
        <v>32</v>
      </c>
      <c r="J9685" t="s">
        <v>13</v>
      </c>
      <c r="K9685" t="s">
        <v>832</v>
      </c>
      <c r="L9685" t="s">
        <v>30</v>
      </c>
      <c r="N9685" t="str">
        <f>IF(ISBLANK(Sales[[#This Row],[return]]),"No",Sales[[#This Row],[return]])</f>
        <v>No</v>
      </c>
      <c r="O9685" s="2">
        <v>43715</v>
      </c>
      <c r="P9685" s="8" t="str">
        <f>TEXT(DAY(Sales[[#This Row],[OrderDate]]),"ddd")</f>
        <v>Sat</v>
      </c>
      <c r="Q9685" s="8" t="str">
        <f>TEXT(MONTH(Sales[[#This Row],[ShipDate]])*29,"mmm")</f>
        <v>Sep</v>
      </c>
      <c r="R9685">
        <v>1540</v>
      </c>
      <c r="S9685" t="s">
        <v>833</v>
      </c>
      <c r="T9685" t="s">
        <v>28</v>
      </c>
      <c r="U9685">
        <v>90032</v>
      </c>
      <c r="V9685" s="1">
        <v>0</v>
      </c>
      <c r="W9685">
        <v>2</v>
      </c>
      <c r="X9685">
        <v>3</v>
      </c>
      <c r="Y9685">
        <v>48</v>
      </c>
      <c r="AD9685"/>
    </row>
    <row r="9686" spans="1:30" x14ac:dyDescent="0.25">
      <c r="A9686" t="s">
        <v>10</v>
      </c>
      <c r="B9686" s="2">
        <v>43655</v>
      </c>
      <c r="C9686" s="35">
        <f>YEAR(Sales[[#This Row],[ShipDate]])</f>
        <v>2019</v>
      </c>
      <c r="D9686" t="s">
        <v>36</v>
      </c>
      <c r="E9686" t="s">
        <v>69</v>
      </c>
      <c r="F9686" t="s">
        <v>59</v>
      </c>
      <c r="G9686" t="s">
        <v>25</v>
      </c>
      <c r="H9686" t="s">
        <v>619</v>
      </c>
      <c r="I9686" t="s">
        <v>585</v>
      </c>
      <c r="J9686" t="s">
        <v>13</v>
      </c>
      <c r="K9686" t="s">
        <v>372</v>
      </c>
      <c r="L9686" t="s">
        <v>92</v>
      </c>
      <c r="N9686" t="str">
        <f>IF(ISBLANK(Sales[[#This Row],[return]]),"No",Sales[[#This Row],[return]])</f>
        <v>No</v>
      </c>
      <c r="O9686" s="2">
        <v>43649</v>
      </c>
      <c r="P9686" s="8" t="str">
        <f>TEXT(DAY(Sales[[#This Row],[OrderDate]]),"ddd")</f>
        <v>Tue</v>
      </c>
      <c r="Q9686" s="8" t="str">
        <f>TEXT(MONTH(Sales[[#This Row],[ShipDate]])*29,"mmm")</f>
        <v>Jul</v>
      </c>
      <c r="R9686">
        <v>1671</v>
      </c>
      <c r="S9686" t="s">
        <v>588</v>
      </c>
      <c r="T9686" t="s">
        <v>90</v>
      </c>
      <c r="U9686">
        <v>2169</v>
      </c>
      <c r="V9686" s="1">
        <v>0</v>
      </c>
      <c r="W9686">
        <v>12</v>
      </c>
      <c r="X9686">
        <v>2</v>
      </c>
      <c r="Y9686">
        <v>25</v>
      </c>
      <c r="AD9686"/>
    </row>
    <row r="9687" spans="1:30" x14ac:dyDescent="0.25">
      <c r="A9687" t="s">
        <v>10</v>
      </c>
      <c r="B9687" s="2">
        <v>43655</v>
      </c>
      <c r="C9687" s="35">
        <f>YEAR(Sales[[#This Row],[ShipDate]])</f>
        <v>2019</v>
      </c>
      <c r="D9687" t="s">
        <v>36</v>
      </c>
      <c r="E9687" t="s">
        <v>69</v>
      </c>
      <c r="F9687" t="s">
        <v>99</v>
      </c>
      <c r="G9687" t="s">
        <v>46</v>
      </c>
      <c r="H9687" t="s">
        <v>619</v>
      </c>
      <c r="I9687" t="s">
        <v>585</v>
      </c>
      <c r="J9687" t="s">
        <v>13</v>
      </c>
      <c r="K9687" t="s">
        <v>372</v>
      </c>
      <c r="L9687" t="s">
        <v>92</v>
      </c>
      <c r="N9687" t="str">
        <f>IF(ISBLANK(Sales[[#This Row],[return]]),"No",Sales[[#This Row],[return]])</f>
        <v>No</v>
      </c>
      <c r="O9687" s="2">
        <v>43649</v>
      </c>
      <c r="P9687" s="8" t="str">
        <f>TEXT(DAY(Sales[[#This Row],[OrderDate]]),"ddd")</f>
        <v>Tue</v>
      </c>
      <c r="Q9687" s="8" t="str">
        <f>TEXT(MONTH(Sales[[#This Row],[ShipDate]])*29,"mmm")</f>
        <v>Jul</v>
      </c>
      <c r="R9687">
        <v>1580</v>
      </c>
      <c r="S9687" t="s">
        <v>2416</v>
      </c>
      <c r="T9687" t="s">
        <v>90</v>
      </c>
      <c r="U9687">
        <v>2169</v>
      </c>
      <c r="V9687" s="1">
        <v>0</v>
      </c>
      <c r="W9687">
        <v>93</v>
      </c>
      <c r="X9687">
        <v>10</v>
      </c>
      <c r="Y9687">
        <v>259</v>
      </c>
      <c r="AD9687"/>
    </row>
    <row r="9688" spans="1:30" x14ac:dyDescent="0.25">
      <c r="A9688" t="s">
        <v>10</v>
      </c>
      <c r="B9688" s="2">
        <v>43744</v>
      </c>
      <c r="C9688" s="35">
        <f>YEAR(Sales[[#This Row],[ShipDate]])</f>
        <v>2019</v>
      </c>
      <c r="D9688" t="s">
        <v>36</v>
      </c>
      <c r="E9688" t="s">
        <v>69</v>
      </c>
      <c r="F9688" t="s">
        <v>50</v>
      </c>
      <c r="G9688" t="s">
        <v>25</v>
      </c>
      <c r="H9688" t="s">
        <v>531</v>
      </c>
      <c r="I9688" t="s">
        <v>70</v>
      </c>
      <c r="J9688" t="s">
        <v>13</v>
      </c>
      <c r="K9688" t="s">
        <v>2980</v>
      </c>
      <c r="L9688" t="s">
        <v>68</v>
      </c>
      <c r="N9688" t="str">
        <f>IF(ISBLANK(Sales[[#This Row],[return]]),"No",Sales[[#This Row],[return]])</f>
        <v>No</v>
      </c>
      <c r="O9688" s="2">
        <v>43738</v>
      </c>
      <c r="P9688" s="8" t="str">
        <f>TEXT(DAY(Sales[[#This Row],[OrderDate]]),"ddd")</f>
        <v>Mon</v>
      </c>
      <c r="Q9688" s="8" t="str">
        <f>TEXT(MONTH(Sales[[#This Row],[ShipDate]])*29,"mmm")</f>
        <v>Oct</v>
      </c>
      <c r="R9688">
        <v>692</v>
      </c>
      <c r="S9688" t="s">
        <v>1750</v>
      </c>
      <c r="T9688" t="s">
        <v>66</v>
      </c>
      <c r="U9688">
        <v>76017</v>
      </c>
      <c r="V9688" s="1">
        <v>0.8</v>
      </c>
      <c r="W9688">
        <v>-17</v>
      </c>
      <c r="X9688">
        <v>9</v>
      </c>
      <c r="Y9688">
        <v>12</v>
      </c>
      <c r="AD9688"/>
    </row>
    <row r="9689" spans="1:30" x14ac:dyDescent="0.25">
      <c r="A9689" t="s">
        <v>24</v>
      </c>
      <c r="B9689" s="2">
        <v>43718</v>
      </c>
      <c r="C9689" s="35">
        <f>YEAR(Sales[[#This Row],[ShipDate]])</f>
        <v>2019</v>
      </c>
      <c r="D9689" t="s">
        <v>113</v>
      </c>
      <c r="E9689" t="s">
        <v>18</v>
      </c>
      <c r="F9689" t="s">
        <v>43</v>
      </c>
      <c r="G9689" t="s">
        <v>11</v>
      </c>
      <c r="H9689" t="s">
        <v>1223</v>
      </c>
      <c r="I9689" t="s">
        <v>63</v>
      </c>
      <c r="J9689" t="s">
        <v>13</v>
      </c>
      <c r="K9689" t="s">
        <v>1224</v>
      </c>
      <c r="L9689" t="s">
        <v>30</v>
      </c>
      <c r="N9689" t="str">
        <f>IF(ISBLANK(Sales[[#This Row],[return]]),"No",Sales[[#This Row],[return]])</f>
        <v>No</v>
      </c>
      <c r="O9689" s="2">
        <v>43715</v>
      </c>
      <c r="P9689" s="8" t="str">
        <f>TEXT(DAY(Sales[[#This Row],[OrderDate]]),"ddd")</f>
        <v>Sat</v>
      </c>
      <c r="Q9689" s="8" t="str">
        <f>TEXT(MONTH(Sales[[#This Row],[ShipDate]])*29,"mmm")</f>
        <v>Sep</v>
      </c>
      <c r="R9689">
        <v>497</v>
      </c>
      <c r="S9689" t="s">
        <v>1225</v>
      </c>
      <c r="T9689" t="s">
        <v>28</v>
      </c>
      <c r="U9689">
        <v>98026</v>
      </c>
      <c r="V9689" s="1">
        <v>0</v>
      </c>
      <c r="W9689">
        <v>35</v>
      </c>
      <c r="X9689">
        <v>4</v>
      </c>
      <c r="Y9689">
        <v>81</v>
      </c>
      <c r="AD9689"/>
    </row>
    <row r="9690" spans="1:30" x14ac:dyDescent="0.25">
      <c r="A9690" t="s">
        <v>24</v>
      </c>
      <c r="B9690" s="2">
        <v>43718</v>
      </c>
      <c r="C9690" s="35">
        <f>YEAR(Sales[[#This Row],[ShipDate]])</f>
        <v>2019</v>
      </c>
      <c r="D9690" t="s">
        <v>113</v>
      </c>
      <c r="E9690" t="s">
        <v>18</v>
      </c>
      <c r="F9690" t="s">
        <v>45</v>
      </c>
      <c r="G9690" t="s">
        <v>25</v>
      </c>
      <c r="H9690" t="s">
        <v>1223</v>
      </c>
      <c r="I9690" t="s">
        <v>63</v>
      </c>
      <c r="J9690" t="s">
        <v>13</v>
      </c>
      <c r="K9690" t="s">
        <v>1224</v>
      </c>
      <c r="L9690" t="s">
        <v>30</v>
      </c>
      <c r="N9690" t="str">
        <f>IF(ISBLANK(Sales[[#This Row],[return]]),"No",Sales[[#This Row],[return]])</f>
        <v>No</v>
      </c>
      <c r="O9690" s="2">
        <v>43715</v>
      </c>
      <c r="P9690" s="8" t="str">
        <f>TEXT(DAY(Sales[[#This Row],[OrderDate]]),"ddd")</f>
        <v>Sat</v>
      </c>
      <c r="Q9690" s="8" t="str">
        <f>TEXT(MONTH(Sales[[#This Row],[ShipDate]])*29,"mmm")</f>
        <v>Sep</v>
      </c>
      <c r="R9690">
        <v>352</v>
      </c>
      <c r="S9690" t="s">
        <v>1800</v>
      </c>
      <c r="T9690" t="s">
        <v>28</v>
      </c>
      <c r="U9690">
        <v>98026</v>
      </c>
      <c r="V9690" s="1">
        <v>0</v>
      </c>
      <c r="W9690">
        <v>7</v>
      </c>
      <c r="X9690">
        <v>1</v>
      </c>
      <c r="Y9690">
        <v>26</v>
      </c>
      <c r="AD9690"/>
    </row>
    <row r="9691" spans="1:30" x14ac:dyDescent="0.25">
      <c r="A9691" t="s">
        <v>24</v>
      </c>
      <c r="B9691" s="2">
        <v>43718</v>
      </c>
      <c r="C9691" s="35">
        <f>YEAR(Sales[[#This Row],[ShipDate]])</f>
        <v>2019</v>
      </c>
      <c r="D9691" t="s">
        <v>113</v>
      </c>
      <c r="E9691" t="s">
        <v>18</v>
      </c>
      <c r="F9691" t="s">
        <v>48</v>
      </c>
      <c r="G9691" t="s">
        <v>46</v>
      </c>
      <c r="H9691" t="s">
        <v>1223</v>
      </c>
      <c r="I9691" t="s">
        <v>63</v>
      </c>
      <c r="J9691" t="s">
        <v>13</v>
      </c>
      <c r="K9691" t="s">
        <v>1224</v>
      </c>
      <c r="L9691" t="s">
        <v>30</v>
      </c>
      <c r="N9691" t="str">
        <f>IF(ISBLANK(Sales[[#This Row],[return]]),"No",Sales[[#This Row],[return]])</f>
        <v>No</v>
      </c>
      <c r="O9691" s="2">
        <v>43715</v>
      </c>
      <c r="P9691" s="8" t="str">
        <f>TEXT(DAY(Sales[[#This Row],[OrderDate]]),"ddd")</f>
        <v>Sat</v>
      </c>
      <c r="Q9691" s="8" t="str">
        <f>TEXT(MONTH(Sales[[#This Row],[ShipDate]])*29,"mmm")</f>
        <v>Sep</v>
      </c>
      <c r="R9691">
        <v>972</v>
      </c>
      <c r="S9691" t="s">
        <v>54</v>
      </c>
      <c r="T9691" t="s">
        <v>28</v>
      </c>
      <c r="U9691">
        <v>98026</v>
      </c>
      <c r="V9691" s="1">
        <v>0.2</v>
      </c>
      <c r="W9691">
        <v>34</v>
      </c>
      <c r="X9691">
        <v>2</v>
      </c>
      <c r="Y9691">
        <v>456</v>
      </c>
      <c r="AD9691"/>
    </row>
    <row r="9692" spans="1:30" x14ac:dyDescent="0.25">
      <c r="A9692" t="s">
        <v>40</v>
      </c>
      <c r="B9692" s="2">
        <v>43680</v>
      </c>
      <c r="C9692" s="35">
        <f>YEAR(Sales[[#This Row],[ShipDate]])</f>
        <v>2019</v>
      </c>
      <c r="D9692" t="s">
        <v>36</v>
      </c>
      <c r="E9692" t="s">
        <v>18</v>
      </c>
      <c r="F9692" t="s">
        <v>23</v>
      </c>
      <c r="G9692" t="s">
        <v>11</v>
      </c>
      <c r="H9692" t="s">
        <v>1091</v>
      </c>
      <c r="I9692" t="s">
        <v>324</v>
      </c>
      <c r="J9692" t="s">
        <v>13</v>
      </c>
      <c r="K9692" t="s">
        <v>1067</v>
      </c>
      <c r="L9692" t="s">
        <v>68</v>
      </c>
      <c r="N9692" t="str">
        <f>IF(ISBLANK(Sales[[#This Row],[return]]),"No",Sales[[#This Row],[return]])</f>
        <v>No</v>
      </c>
      <c r="O9692" s="2">
        <v>43675</v>
      </c>
      <c r="P9692" s="8" t="str">
        <f>TEXT(DAY(Sales[[#This Row],[OrderDate]]),"ddd")</f>
        <v>Sun</v>
      </c>
      <c r="Q9692" s="8" t="str">
        <f>TEXT(MONTH(Sales[[#This Row],[ShipDate]])*29,"mmm")</f>
        <v>Aug</v>
      </c>
      <c r="R9692">
        <v>1213</v>
      </c>
      <c r="S9692" t="s">
        <v>1300</v>
      </c>
      <c r="T9692" t="s">
        <v>66</v>
      </c>
      <c r="U9692">
        <v>73120</v>
      </c>
      <c r="V9692" s="1">
        <v>0</v>
      </c>
      <c r="W9692">
        <v>73</v>
      </c>
      <c r="X9692">
        <v>3</v>
      </c>
      <c r="Y9692">
        <v>303</v>
      </c>
      <c r="AD9692"/>
    </row>
    <row r="9693" spans="1:30" x14ac:dyDescent="0.25">
      <c r="A9693" t="s">
        <v>40</v>
      </c>
      <c r="B9693" s="2">
        <v>43680</v>
      </c>
      <c r="C9693" s="35">
        <f>YEAR(Sales[[#This Row],[ShipDate]])</f>
        <v>2019</v>
      </c>
      <c r="D9693" t="s">
        <v>36</v>
      </c>
      <c r="E9693" t="s">
        <v>18</v>
      </c>
      <c r="F9693" t="s">
        <v>52</v>
      </c>
      <c r="G9693" t="s">
        <v>25</v>
      </c>
      <c r="H9693" t="s">
        <v>1091</v>
      </c>
      <c r="I9693" t="s">
        <v>324</v>
      </c>
      <c r="J9693" t="s">
        <v>13</v>
      </c>
      <c r="K9693" t="s">
        <v>1067</v>
      </c>
      <c r="L9693" t="s">
        <v>68</v>
      </c>
      <c r="N9693" t="str">
        <f>IF(ISBLANK(Sales[[#This Row],[return]]),"No",Sales[[#This Row],[return]])</f>
        <v>No</v>
      </c>
      <c r="O9693" s="2">
        <v>43675</v>
      </c>
      <c r="P9693" s="8" t="str">
        <f>TEXT(DAY(Sales[[#This Row],[OrderDate]]),"ddd")</f>
        <v>Sun</v>
      </c>
      <c r="Q9693" s="8" t="str">
        <f>TEXT(MONTH(Sales[[#This Row],[ShipDate]])*29,"mmm")</f>
        <v>Aug</v>
      </c>
      <c r="R9693">
        <v>815</v>
      </c>
      <c r="S9693" t="s">
        <v>67</v>
      </c>
      <c r="T9693" t="s">
        <v>66</v>
      </c>
      <c r="U9693">
        <v>73120</v>
      </c>
      <c r="V9693" s="1">
        <v>0</v>
      </c>
      <c r="W9693">
        <v>61</v>
      </c>
      <c r="X9693">
        <v>2</v>
      </c>
      <c r="Y9693">
        <v>138</v>
      </c>
      <c r="AD9693"/>
    </row>
    <row r="9694" spans="1:30" x14ac:dyDescent="0.25">
      <c r="A9694" t="s">
        <v>40</v>
      </c>
      <c r="B9694" s="2">
        <v>43680</v>
      </c>
      <c r="C9694" s="35">
        <f>YEAR(Sales[[#This Row],[ShipDate]])</f>
        <v>2019</v>
      </c>
      <c r="D9694" t="s">
        <v>36</v>
      </c>
      <c r="E9694" t="s">
        <v>18</v>
      </c>
      <c r="F9694" t="s">
        <v>50</v>
      </c>
      <c r="G9694" t="s">
        <v>25</v>
      </c>
      <c r="H9694" t="s">
        <v>1091</v>
      </c>
      <c r="I9694" t="s">
        <v>324</v>
      </c>
      <c r="J9694" t="s">
        <v>13</v>
      </c>
      <c r="K9694" t="s">
        <v>1067</v>
      </c>
      <c r="L9694" t="s">
        <v>68</v>
      </c>
      <c r="N9694" t="str">
        <f>IF(ISBLANK(Sales[[#This Row],[return]]),"No",Sales[[#This Row],[return]])</f>
        <v>No</v>
      </c>
      <c r="O9694" s="2">
        <v>43675</v>
      </c>
      <c r="P9694" s="8" t="str">
        <f>TEXT(DAY(Sales[[#This Row],[OrderDate]]),"ddd")</f>
        <v>Sun</v>
      </c>
      <c r="Q9694" s="8" t="str">
        <f>TEXT(MONTH(Sales[[#This Row],[ShipDate]])*29,"mmm")</f>
        <v>Aug</v>
      </c>
      <c r="R9694">
        <v>698</v>
      </c>
      <c r="S9694" t="s">
        <v>1836</v>
      </c>
      <c r="T9694" t="s">
        <v>66</v>
      </c>
      <c r="U9694">
        <v>73120</v>
      </c>
      <c r="V9694" s="1">
        <v>0</v>
      </c>
      <c r="W9694">
        <v>16</v>
      </c>
      <c r="X9694">
        <v>2</v>
      </c>
      <c r="Y9694">
        <v>33</v>
      </c>
      <c r="AD9694"/>
    </row>
    <row r="9695" spans="1:30" x14ac:dyDescent="0.25">
      <c r="A9695" t="s">
        <v>40</v>
      </c>
      <c r="B9695" s="2">
        <v>43680</v>
      </c>
      <c r="C9695" s="35">
        <f>YEAR(Sales[[#This Row],[ShipDate]])</f>
        <v>2019</v>
      </c>
      <c r="D9695" t="s">
        <v>36</v>
      </c>
      <c r="E9695" t="s">
        <v>18</v>
      </c>
      <c r="F9695" t="s">
        <v>48</v>
      </c>
      <c r="G9695" t="s">
        <v>46</v>
      </c>
      <c r="H9695" t="s">
        <v>1091</v>
      </c>
      <c r="I9695" t="s">
        <v>324</v>
      </c>
      <c r="J9695" t="s">
        <v>13</v>
      </c>
      <c r="K9695" t="s">
        <v>1067</v>
      </c>
      <c r="L9695" t="s">
        <v>68</v>
      </c>
      <c r="N9695" t="str">
        <f>IF(ISBLANK(Sales[[#This Row],[return]]),"No",Sales[[#This Row],[return]])</f>
        <v>No</v>
      </c>
      <c r="O9695" s="2">
        <v>43675</v>
      </c>
      <c r="P9695" s="8" t="str">
        <f>TEXT(DAY(Sales[[#This Row],[OrderDate]]),"ddd")</f>
        <v>Sun</v>
      </c>
      <c r="Q9695" s="8" t="str">
        <f>TEXT(MONTH(Sales[[#This Row],[ShipDate]])*29,"mmm")</f>
        <v>Aug</v>
      </c>
      <c r="R9695">
        <v>1176</v>
      </c>
      <c r="S9695" t="s">
        <v>643</v>
      </c>
      <c r="T9695" t="s">
        <v>66</v>
      </c>
      <c r="U9695">
        <v>73120</v>
      </c>
      <c r="V9695" s="1">
        <v>0</v>
      </c>
      <c r="W9695">
        <v>134</v>
      </c>
      <c r="X9695">
        <v>3</v>
      </c>
      <c r="Y9695">
        <v>462</v>
      </c>
      <c r="AD9695"/>
    </row>
    <row r="9696" spans="1:30" x14ac:dyDescent="0.25">
      <c r="A9696" t="s">
        <v>10</v>
      </c>
      <c r="B9696" s="2">
        <v>43626</v>
      </c>
      <c r="C9696" s="35">
        <f>YEAR(Sales[[#This Row],[ShipDate]])</f>
        <v>2019</v>
      </c>
      <c r="D9696" t="s">
        <v>607</v>
      </c>
      <c r="E9696" t="s">
        <v>18</v>
      </c>
      <c r="F9696" t="s">
        <v>59</v>
      </c>
      <c r="G9696" t="s">
        <v>25</v>
      </c>
      <c r="H9696" t="s">
        <v>88</v>
      </c>
      <c r="I9696" t="s">
        <v>93</v>
      </c>
      <c r="J9696" t="s">
        <v>13</v>
      </c>
      <c r="K9696" t="s">
        <v>1343</v>
      </c>
      <c r="L9696" t="s">
        <v>92</v>
      </c>
      <c r="N9696" t="str">
        <f>IF(ISBLANK(Sales[[#This Row],[return]]),"No",Sales[[#This Row],[return]])</f>
        <v>No</v>
      </c>
      <c r="O9696" s="2">
        <v>43626</v>
      </c>
      <c r="P9696" s="8" t="str">
        <f>TEXT(DAY(Sales[[#This Row],[OrderDate]]),"ddd")</f>
        <v>Tue</v>
      </c>
      <c r="Q9696" s="8" t="str">
        <f>TEXT(MONTH(Sales[[#This Row],[ShipDate]])*29,"mmm")</f>
        <v>Jun</v>
      </c>
      <c r="R9696">
        <v>1346</v>
      </c>
      <c r="S9696" t="s">
        <v>3228</v>
      </c>
      <c r="T9696" t="s">
        <v>90</v>
      </c>
      <c r="U9696">
        <v>19143</v>
      </c>
      <c r="V9696" s="1">
        <v>0.2</v>
      </c>
      <c r="W9696">
        <v>15</v>
      </c>
      <c r="X9696">
        <v>6</v>
      </c>
      <c r="Y9696">
        <v>40</v>
      </c>
      <c r="AD9696"/>
    </row>
    <row r="9697" spans="1:30" x14ac:dyDescent="0.25">
      <c r="A9697" t="s">
        <v>40</v>
      </c>
      <c r="B9697" s="2">
        <v>43626</v>
      </c>
      <c r="C9697" s="35">
        <f>YEAR(Sales[[#This Row],[ShipDate]])</f>
        <v>2019</v>
      </c>
      <c r="D9697" t="s">
        <v>36</v>
      </c>
      <c r="E9697" t="s">
        <v>69</v>
      </c>
      <c r="F9697" t="s">
        <v>43</v>
      </c>
      <c r="G9697" t="s">
        <v>11</v>
      </c>
      <c r="H9697" t="s">
        <v>79</v>
      </c>
      <c r="I9697" t="s">
        <v>32</v>
      </c>
      <c r="J9697" t="s">
        <v>13</v>
      </c>
      <c r="K9697" t="s">
        <v>2898</v>
      </c>
      <c r="L9697" t="s">
        <v>30</v>
      </c>
      <c r="N9697" t="str">
        <f>IF(ISBLANK(Sales[[#This Row],[return]]),"No",Sales[[#This Row],[return]])</f>
        <v>No</v>
      </c>
      <c r="O9697" s="2">
        <v>43622</v>
      </c>
      <c r="P9697" s="8" t="str">
        <f>TEXT(DAY(Sales[[#This Row],[OrderDate]]),"ddd")</f>
        <v>Fri</v>
      </c>
      <c r="Q9697" s="8" t="str">
        <f>TEXT(MONTH(Sales[[#This Row],[ShipDate]])*29,"mmm")</f>
        <v>Jun</v>
      </c>
      <c r="R9697">
        <v>551</v>
      </c>
      <c r="S9697" t="s">
        <v>1407</v>
      </c>
      <c r="T9697" t="s">
        <v>28</v>
      </c>
      <c r="U9697">
        <v>94122</v>
      </c>
      <c r="V9697" s="1">
        <v>0</v>
      </c>
      <c r="W9697">
        <v>2</v>
      </c>
      <c r="X9697">
        <v>1</v>
      </c>
      <c r="Y9697">
        <v>5</v>
      </c>
      <c r="AD9697"/>
    </row>
    <row r="9698" spans="1:30" x14ac:dyDescent="0.25">
      <c r="A9698" t="s">
        <v>40</v>
      </c>
      <c r="B9698" s="2">
        <v>43626</v>
      </c>
      <c r="C9698" s="35">
        <f>YEAR(Sales[[#This Row],[ShipDate]])</f>
        <v>2019</v>
      </c>
      <c r="D9698" t="s">
        <v>36</v>
      </c>
      <c r="E9698" t="s">
        <v>69</v>
      </c>
      <c r="F9698" t="s">
        <v>39</v>
      </c>
      <c r="G9698" t="s">
        <v>25</v>
      </c>
      <c r="H9698" t="s">
        <v>79</v>
      </c>
      <c r="I9698" t="s">
        <v>32</v>
      </c>
      <c r="J9698" t="s">
        <v>13</v>
      </c>
      <c r="K9698" t="s">
        <v>2898</v>
      </c>
      <c r="L9698" t="s">
        <v>30</v>
      </c>
      <c r="N9698" t="str">
        <f>IF(ISBLANK(Sales[[#This Row],[return]]),"No",Sales[[#This Row],[return]])</f>
        <v>No</v>
      </c>
      <c r="O9698" s="2">
        <v>43622</v>
      </c>
      <c r="P9698" s="8" t="str">
        <f>TEXT(DAY(Sales[[#This Row],[OrderDate]]),"ddd")</f>
        <v>Fri</v>
      </c>
      <c r="Q9698" s="8" t="str">
        <f>TEXT(MONTH(Sales[[#This Row],[ShipDate]])*29,"mmm")</f>
        <v>Jun</v>
      </c>
      <c r="R9698">
        <v>1514</v>
      </c>
      <c r="S9698" t="s">
        <v>2137</v>
      </c>
      <c r="T9698" t="s">
        <v>28</v>
      </c>
      <c r="U9698">
        <v>94122</v>
      </c>
      <c r="V9698" s="1">
        <v>0</v>
      </c>
      <c r="W9698">
        <v>0</v>
      </c>
      <c r="X9698">
        <v>5</v>
      </c>
      <c r="Y9698">
        <v>26</v>
      </c>
      <c r="AD9698"/>
    </row>
    <row r="9699" spans="1:30" x14ac:dyDescent="0.25">
      <c r="A9699" t="s">
        <v>24</v>
      </c>
      <c r="B9699" s="2">
        <v>43810</v>
      </c>
      <c r="C9699" s="35">
        <f>YEAR(Sales[[#This Row],[ShipDate]])</f>
        <v>2019</v>
      </c>
      <c r="D9699" t="s">
        <v>113</v>
      </c>
      <c r="E9699" t="s">
        <v>18</v>
      </c>
      <c r="F9699" t="s">
        <v>45</v>
      </c>
      <c r="G9699" t="s">
        <v>25</v>
      </c>
      <c r="H9699" t="s">
        <v>88</v>
      </c>
      <c r="I9699" t="s">
        <v>93</v>
      </c>
      <c r="J9699" t="s">
        <v>13</v>
      </c>
      <c r="K9699" t="s">
        <v>334</v>
      </c>
      <c r="L9699" t="s">
        <v>92</v>
      </c>
      <c r="N9699" t="str">
        <f>IF(ISBLANK(Sales[[#This Row],[return]]),"No",Sales[[#This Row],[return]])</f>
        <v>No</v>
      </c>
      <c r="O9699" s="2">
        <v>43807</v>
      </c>
      <c r="P9699" s="8" t="str">
        <f>TEXT(DAY(Sales[[#This Row],[OrderDate]]),"ddd")</f>
        <v>Sun</v>
      </c>
      <c r="Q9699" s="8" t="str">
        <f>TEXT(MONTH(Sales[[#This Row],[ShipDate]])*29,"mmm")</f>
        <v>Dec</v>
      </c>
      <c r="R9699">
        <v>323</v>
      </c>
      <c r="S9699" t="s">
        <v>338</v>
      </c>
      <c r="T9699" t="s">
        <v>90</v>
      </c>
      <c r="U9699">
        <v>19140</v>
      </c>
      <c r="V9699" s="1">
        <v>0.2</v>
      </c>
      <c r="W9699">
        <v>4</v>
      </c>
      <c r="X9699">
        <v>4</v>
      </c>
      <c r="Y9699">
        <v>13</v>
      </c>
      <c r="AD9699"/>
    </row>
    <row r="9700" spans="1:30" x14ac:dyDescent="0.25">
      <c r="A9700" t="s">
        <v>24</v>
      </c>
      <c r="B9700" s="2">
        <v>43810</v>
      </c>
      <c r="C9700" s="35">
        <f>YEAR(Sales[[#This Row],[ShipDate]])</f>
        <v>2019</v>
      </c>
      <c r="D9700" t="s">
        <v>113</v>
      </c>
      <c r="E9700" t="s">
        <v>18</v>
      </c>
      <c r="F9700" t="s">
        <v>48</v>
      </c>
      <c r="G9700" t="s">
        <v>46</v>
      </c>
      <c r="H9700" t="s">
        <v>88</v>
      </c>
      <c r="I9700" t="s">
        <v>93</v>
      </c>
      <c r="J9700" t="s">
        <v>13</v>
      </c>
      <c r="K9700" t="s">
        <v>334</v>
      </c>
      <c r="L9700" t="s">
        <v>92</v>
      </c>
      <c r="N9700" t="str">
        <f>IF(ISBLANK(Sales[[#This Row],[return]]),"No",Sales[[#This Row],[return]])</f>
        <v>No</v>
      </c>
      <c r="O9700" s="2">
        <v>43807</v>
      </c>
      <c r="P9700" s="8" t="str">
        <f>TEXT(DAY(Sales[[#This Row],[OrderDate]]),"ddd")</f>
        <v>Sun</v>
      </c>
      <c r="Q9700" s="8" t="str">
        <f>TEXT(MONTH(Sales[[#This Row],[ShipDate]])*29,"mmm")</f>
        <v>Dec</v>
      </c>
      <c r="R9700">
        <v>911</v>
      </c>
      <c r="S9700" t="s">
        <v>770</v>
      </c>
      <c r="T9700" t="s">
        <v>90</v>
      </c>
      <c r="U9700">
        <v>19140</v>
      </c>
      <c r="V9700" s="1">
        <v>0.4</v>
      </c>
      <c r="W9700">
        <v>-21</v>
      </c>
      <c r="X9700">
        <v>2</v>
      </c>
      <c r="Y9700">
        <v>84</v>
      </c>
      <c r="AD9700"/>
    </row>
    <row r="9701" spans="1:30" x14ac:dyDescent="0.25">
      <c r="A9701" t="s">
        <v>40</v>
      </c>
      <c r="B9701" s="2">
        <v>43582</v>
      </c>
      <c r="C9701" s="35">
        <f>YEAR(Sales[[#This Row],[ShipDate]])</f>
        <v>2019</v>
      </c>
      <c r="D9701" t="s">
        <v>36</v>
      </c>
      <c r="E9701" t="s">
        <v>69</v>
      </c>
      <c r="F9701" t="s">
        <v>43</v>
      </c>
      <c r="G9701" t="s">
        <v>11</v>
      </c>
      <c r="H9701" t="s">
        <v>2031</v>
      </c>
      <c r="I9701" t="s">
        <v>180</v>
      </c>
      <c r="J9701" t="s">
        <v>13</v>
      </c>
      <c r="K9701" t="s">
        <v>217</v>
      </c>
      <c r="L9701" t="s">
        <v>17</v>
      </c>
      <c r="N9701" t="str">
        <f>IF(ISBLANK(Sales[[#This Row],[return]]),"No",Sales[[#This Row],[return]])</f>
        <v>No</v>
      </c>
      <c r="O9701" s="2">
        <v>43578</v>
      </c>
      <c r="P9701" s="8" t="str">
        <f>TEXT(DAY(Sales[[#This Row],[OrderDate]]),"ddd")</f>
        <v>Mon</v>
      </c>
      <c r="Q9701" s="8" t="str">
        <f>TEXT(MONTH(Sales[[#This Row],[ShipDate]])*29,"mmm")</f>
        <v>Apr</v>
      </c>
      <c r="R9701">
        <v>1541</v>
      </c>
      <c r="S9701" t="s">
        <v>1489</v>
      </c>
      <c r="T9701" t="s">
        <v>15</v>
      </c>
      <c r="U9701">
        <v>37042</v>
      </c>
      <c r="V9701" s="1">
        <v>0.2</v>
      </c>
      <c r="W9701">
        <v>-12</v>
      </c>
      <c r="X9701">
        <v>3</v>
      </c>
      <c r="Y9701">
        <v>78</v>
      </c>
      <c r="AD9701"/>
    </row>
    <row r="9702" spans="1:30" x14ac:dyDescent="0.25">
      <c r="A9702" t="s">
        <v>40</v>
      </c>
      <c r="B9702" s="2">
        <v>43582</v>
      </c>
      <c r="C9702" s="35">
        <f>YEAR(Sales[[#This Row],[ShipDate]])</f>
        <v>2019</v>
      </c>
      <c r="D9702" t="s">
        <v>36</v>
      </c>
      <c r="E9702" t="s">
        <v>69</v>
      </c>
      <c r="F9702" t="s">
        <v>21</v>
      </c>
      <c r="G9702" t="s">
        <v>11</v>
      </c>
      <c r="H9702" t="s">
        <v>2031</v>
      </c>
      <c r="I9702" t="s">
        <v>180</v>
      </c>
      <c r="J9702" t="s">
        <v>13</v>
      </c>
      <c r="K9702" t="s">
        <v>217</v>
      </c>
      <c r="L9702" t="s">
        <v>17</v>
      </c>
      <c r="N9702" t="str">
        <f>IF(ISBLANK(Sales[[#This Row],[return]]),"No",Sales[[#This Row],[return]])</f>
        <v>No</v>
      </c>
      <c r="O9702" s="2">
        <v>43578</v>
      </c>
      <c r="P9702" s="8" t="str">
        <f>TEXT(DAY(Sales[[#This Row],[OrderDate]]),"ddd")</f>
        <v>Mon</v>
      </c>
      <c r="Q9702" s="8" t="str">
        <f>TEXT(MONTH(Sales[[#This Row],[ShipDate]])*29,"mmm")</f>
        <v>Apr</v>
      </c>
      <c r="R9702">
        <v>1228</v>
      </c>
      <c r="S9702" t="s">
        <v>3102</v>
      </c>
      <c r="T9702" t="s">
        <v>15</v>
      </c>
      <c r="U9702">
        <v>37042</v>
      </c>
      <c r="V9702" s="1">
        <v>0.2</v>
      </c>
      <c r="W9702">
        <v>-15</v>
      </c>
      <c r="X9702">
        <v>4</v>
      </c>
      <c r="Y9702">
        <v>387</v>
      </c>
      <c r="AD9702"/>
    </row>
    <row r="9703" spans="1:30" x14ac:dyDescent="0.25">
      <c r="A9703" t="s">
        <v>40</v>
      </c>
      <c r="B9703" s="2">
        <v>43582</v>
      </c>
      <c r="C9703" s="35">
        <f>YEAR(Sales[[#This Row],[ShipDate]])</f>
        <v>2019</v>
      </c>
      <c r="D9703" t="s">
        <v>36</v>
      </c>
      <c r="E9703" t="s">
        <v>69</v>
      </c>
      <c r="F9703" t="s">
        <v>33</v>
      </c>
      <c r="G9703" t="s">
        <v>25</v>
      </c>
      <c r="H9703" t="s">
        <v>2031</v>
      </c>
      <c r="I9703" t="s">
        <v>180</v>
      </c>
      <c r="J9703" t="s">
        <v>13</v>
      </c>
      <c r="K9703" t="s">
        <v>217</v>
      </c>
      <c r="L9703" t="s">
        <v>17</v>
      </c>
      <c r="N9703" t="str">
        <f>IF(ISBLANK(Sales[[#This Row],[return]]),"No",Sales[[#This Row],[return]])</f>
        <v>No</v>
      </c>
      <c r="O9703" s="2">
        <v>43578</v>
      </c>
      <c r="P9703" s="8" t="str">
        <f>TEXT(DAY(Sales[[#This Row],[OrderDate]]),"ddd")</f>
        <v>Mon</v>
      </c>
      <c r="Q9703" s="8" t="str">
        <f>TEXT(MONTH(Sales[[#This Row],[ShipDate]])*29,"mmm")</f>
        <v>Apr</v>
      </c>
      <c r="R9703">
        <v>205</v>
      </c>
      <c r="S9703" t="s">
        <v>1724</v>
      </c>
      <c r="T9703" t="s">
        <v>15</v>
      </c>
      <c r="U9703">
        <v>37042</v>
      </c>
      <c r="V9703" s="1">
        <v>0.2</v>
      </c>
      <c r="W9703">
        <v>1</v>
      </c>
      <c r="X9703">
        <v>1</v>
      </c>
      <c r="Y9703">
        <v>3</v>
      </c>
      <c r="AD9703"/>
    </row>
    <row r="9704" spans="1:30" x14ac:dyDescent="0.25">
      <c r="A9704" t="s">
        <v>40</v>
      </c>
      <c r="B9704" s="2">
        <v>43582</v>
      </c>
      <c r="C9704" s="35">
        <f>YEAR(Sales[[#This Row],[ShipDate]])</f>
        <v>2019</v>
      </c>
      <c r="D9704" t="s">
        <v>36</v>
      </c>
      <c r="E9704" t="s">
        <v>69</v>
      </c>
      <c r="F9704" t="s">
        <v>99</v>
      </c>
      <c r="G9704" t="s">
        <v>46</v>
      </c>
      <c r="H9704" t="s">
        <v>2031</v>
      </c>
      <c r="I9704" t="s">
        <v>180</v>
      </c>
      <c r="J9704" t="s">
        <v>13</v>
      </c>
      <c r="K9704" t="s">
        <v>217</v>
      </c>
      <c r="L9704" t="s">
        <v>17</v>
      </c>
      <c r="N9704" t="str">
        <f>IF(ISBLANK(Sales[[#This Row],[return]]),"No",Sales[[#This Row],[return]])</f>
        <v>No</v>
      </c>
      <c r="O9704" s="2">
        <v>43578</v>
      </c>
      <c r="P9704" s="8" t="str">
        <f>TEXT(DAY(Sales[[#This Row],[OrderDate]]),"ddd")</f>
        <v>Mon</v>
      </c>
      <c r="Q9704" s="8" t="str">
        <f>TEXT(MONTH(Sales[[#This Row],[ShipDate]])*29,"mmm")</f>
        <v>Apr</v>
      </c>
      <c r="R9704">
        <v>1058</v>
      </c>
      <c r="S9704" t="s">
        <v>2397</v>
      </c>
      <c r="T9704" t="s">
        <v>15</v>
      </c>
      <c r="U9704">
        <v>37042</v>
      </c>
      <c r="V9704" s="1">
        <v>0.2</v>
      </c>
      <c r="W9704">
        <v>12</v>
      </c>
      <c r="X9704">
        <v>2</v>
      </c>
      <c r="Y9704">
        <v>45</v>
      </c>
      <c r="AD9704"/>
    </row>
    <row r="9705" spans="1:30" x14ac:dyDescent="0.25">
      <c r="A9705" t="s">
        <v>10</v>
      </c>
      <c r="B9705" s="2">
        <v>43737</v>
      </c>
      <c r="C9705" s="35">
        <f>YEAR(Sales[[#This Row],[ShipDate]])</f>
        <v>2019</v>
      </c>
      <c r="D9705" t="s">
        <v>36</v>
      </c>
      <c r="E9705" t="s">
        <v>18</v>
      </c>
      <c r="F9705" t="s">
        <v>21</v>
      </c>
      <c r="G9705" t="s">
        <v>11</v>
      </c>
      <c r="H9705" t="s">
        <v>1419</v>
      </c>
      <c r="I9705" t="s">
        <v>233</v>
      </c>
      <c r="J9705" t="s">
        <v>13</v>
      </c>
      <c r="K9705" t="s">
        <v>1031</v>
      </c>
      <c r="L9705" t="s">
        <v>30</v>
      </c>
      <c r="N9705" t="str">
        <f>IF(ISBLANK(Sales[[#This Row],[return]]),"No",Sales[[#This Row],[return]])</f>
        <v>No</v>
      </c>
      <c r="O9705" s="2">
        <v>43731</v>
      </c>
      <c r="P9705" s="8" t="str">
        <f>TEXT(DAY(Sales[[#This Row],[OrderDate]]),"ddd")</f>
        <v>Mon</v>
      </c>
      <c r="Q9705" s="8" t="str">
        <f>TEXT(MONTH(Sales[[#This Row],[ShipDate]])*29,"mmm")</f>
        <v>Sep</v>
      </c>
      <c r="R9705">
        <v>170</v>
      </c>
      <c r="S9705" t="s">
        <v>1229</v>
      </c>
      <c r="T9705" t="s">
        <v>28</v>
      </c>
      <c r="U9705">
        <v>80525</v>
      </c>
      <c r="V9705" s="1">
        <v>0.7</v>
      </c>
      <c r="W9705">
        <v>-241</v>
      </c>
      <c r="X9705">
        <v>2</v>
      </c>
      <c r="Y9705">
        <v>181</v>
      </c>
      <c r="AD9705"/>
    </row>
    <row r="9706" spans="1:30" x14ac:dyDescent="0.25">
      <c r="A9706" t="s">
        <v>10</v>
      </c>
      <c r="B9706" s="2">
        <v>43737</v>
      </c>
      <c r="C9706" s="35">
        <f>YEAR(Sales[[#This Row],[ShipDate]])</f>
        <v>2019</v>
      </c>
      <c r="D9706" t="s">
        <v>36</v>
      </c>
      <c r="E9706" t="s">
        <v>18</v>
      </c>
      <c r="F9706" t="s">
        <v>99</v>
      </c>
      <c r="G9706" t="s">
        <v>46</v>
      </c>
      <c r="H9706" t="s">
        <v>1419</v>
      </c>
      <c r="I9706" t="s">
        <v>233</v>
      </c>
      <c r="J9706" t="s">
        <v>13</v>
      </c>
      <c r="K9706" t="s">
        <v>1031</v>
      </c>
      <c r="L9706" t="s">
        <v>30</v>
      </c>
      <c r="N9706" t="str">
        <f>IF(ISBLANK(Sales[[#This Row],[return]]),"No",Sales[[#This Row],[return]])</f>
        <v>No</v>
      </c>
      <c r="O9706" s="2">
        <v>43731</v>
      </c>
      <c r="P9706" s="8" t="str">
        <f>TEXT(DAY(Sales[[#This Row],[OrderDate]]),"ddd")</f>
        <v>Mon</v>
      </c>
      <c r="Q9706" s="8" t="str">
        <f>TEXT(MONTH(Sales[[#This Row],[ShipDate]])*29,"mmm")</f>
        <v>Sep</v>
      </c>
      <c r="R9706">
        <v>296</v>
      </c>
      <c r="S9706" t="s">
        <v>2375</v>
      </c>
      <c r="T9706" t="s">
        <v>28</v>
      </c>
      <c r="U9706">
        <v>80525</v>
      </c>
      <c r="V9706" s="1">
        <v>0.2</v>
      </c>
      <c r="W9706">
        <v>1</v>
      </c>
      <c r="X9706">
        <v>2</v>
      </c>
      <c r="Y9706">
        <v>48</v>
      </c>
      <c r="AD9706"/>
    </row>
    <row r="9707" spans="1:30" x14ac:dyDescent="0.25">
      <c r="A9707" t="s">
        <v>40</v>
      </c>
      <c r="B9707" s="2">
        <v>43637</v>
      </c>
      <c r="C9707" s="35">
        <f>YEAR(Sales[[#This Row],[ShipDate]])</f>
        <v>2019</v>
      </c>
      <c r="D9707" t="s">
        <v>36</v>
      </c>
      <c r="E9707" t="s">
        <v>31</v>
      </c>
      <c r="F9707" t="s">
        <v>50</v>
      </c>
      <c r="G9707" t="s">
        <v>25</v>
      </c>
      <c r="H9707" t="s">
        <v>164</v>
      </c>
      <c r="I9707" t="s">
        <v>120</v>
      </c>
      <c r="J9707" t="s">
        <v>13</v>
      </c>
      <c r="K9707" t="s">
        <v>605</v>
      </c>
      <c r="L9707" t="s">
        <v>68</v>
      </c>
      <c r="N9707" t="str">
        <f>IF(ISBLANK(Sales[[#This Row],[return]]),"No",Sales[[#This Row],[return]])</f>
        <v>No</v>
      </c>
      <c r="O9707" s="2">
        <v>43632</v>
      </c>
      <c r="P9707" s="8" t="str">
        <f>TEXT(DAY(Sales[[#This Row],[OrderDate]]),"ddd")</f>
        <v>Mon</v>
      </c>
      <c r="Q9707" s="8" t="str">
        <f>TEXT(MONTH(Sales[[#This Row],[ShipDate]])*29,"mmm")</f>
        <v>Jun</v>
      </c>
      <c r="R9707">
        <v>1520</v>
      </c>
      <c r="S9707" t="s">
        <v>71</v>
      </c>
      <c r="T9707" t="s">
        <v>66</v>
      </c>
      <c r="U9707">
        <v>60653</v>
      </c>
      <c r="V9707" s="1">
        <v>0.8</v>
      </c>
      <c r="W9707">
        <v>-9</v>
      </c>
      <c r="X9707">
        <v>7</v>
      </c>
      <c r="Y9707">
        <v>6</v>
      </c>
      <c r="AD9707"/>
    </row>
    <row r="9708" spans="1:30" x14ac:dyDescent="0.25">
      <c r="A9708" t="s">
        <v>40</v>
      </c>
      <c r="B9708" s="2">
        <v>43785</v>
      </c>
      <c r="C9708" s="35">
        <f>YEAR(Sales[[#This Row],[ShipDate]])</f>
        <v>2019</v>
      </c>
      <c r="D9708" t="s">
        <v>36</v>
      </c>
      <c r="E9708" t="s">
        <v>31</v>
      </c>
      <c r="F9708" t="s">
        <v>99</v>
      </c>
      <c r="G9708" t="s">
        <v>46</v>
      </c>
      <c r="H9708" t="s">
        <v>1613</v>
      </c>
      <c r="I9708" t="s">
        <v>169</v>
      </c>
      <c r="J9708" t="s">
        <v>13</v>
      </c>
      <c r="K9708" t="s">
        <v>560</v>
      </c>
      <c r="L9708" t="s">
        <v>30</v>
      </c>
      <c r="N9708" t="str">
        <f>IF(ISBLANK(Sales[[#This Row],[return]]),"No",Sales[[#This Row],[return]])</f>
        <v>No</v>
      </c>
      <c r="O9708" s="2">
        <v>43781</v>
      </c>
      <c r="P9708" s="8" t="str">
        <f>TEXT(DAY(Sales[[#This Row],[OrderDate]]),"ddd")</f>
        <v>Thu</v>
      </c>
      <c r="Q9708" s="8" t="str">
        <f>TEXT(MONTH(Sales[[#This Row],[ShipDate]])*29,"mmm")</f>
        <v>Nov</v>
      </c>
      <c r="R9708">
        <v>1408</v>
      </c>
      <c r="S9708" t="s">
        <v>2578</v>
      </c>
      <c r="T9708" t="s">
        <v>28</v>
      </c>
      <c r="U9708">
        <v>85281</v>
      </c>
      <c r="V9708" s="1">
        <v>0.2</v>
      </c>
      <c r="W9708">
        <v>-11</v>
      </c>
      <c r="X9708">
        <v>6</v>
      </c>
      <c r="Y9708">
        <v>62</v>
      </c>
      <c r="AD9708"/>
    </row>
    <row r="9709" spans="1:30" x14ac:dyDescent="0.25">
      <c r="A9709" t="s">
        <v>10</v>
      </c>
      <c r="B9709" s="2">
        <v>43618</v>
      </c>
      <c r="C9709" s="35">
        <f>YEAR(Sales[[#This Row],[ShipDate]])</f>
        <v>2019</v>
      </c>
      <c r="D9709" t="s">
        <v>36</v>
      </c>
      <c r="E9709" t="s">
        <v>69</v>
      </c>
      <c r="F9709" t="s">
        <v>50</v>
      </c>
      <c r="G9709" t="s">
        <v>25</v>
      </c>
      <c r="H9709" t="s">
        <v>684</v>
      </c>
      <c r="I9709" t="s">
        <v>20</v>
      </c>
      <c r="J9709" t="s">
        <v>13</v>
      </c>
      <c r="K9709" t="s">
        <v>452</v>
      </c>
      <c r="L9709" t="s">
        <v>17</v>
      </c>
      <c r="N9709" t="str">
        <f>IF(ISBLANK(Sales[[#This Row],[return]]),"No",Sales[[#This Row],[return]])</f>
        <v>No</v>
      </c>
      <c r="O9709" s="2">
        <v>43612</v>
      </c>
      <c r="P9709" s="8" t="str">
        <f>TEXT(DAY(Sales[[#This Row],[OrderDate]]),"ddd")</f>
        <v>Fri</v>
      </c>
      <c r="Q9709" s="8" t="str">
        <f>TEXT(MONTH(Sales[[#This Row],[ShipDate]])*29,"mmm")</f>
        <v>Jun</v>
      </c>
      <c r="R9709">
        <v>328</v>
      </c>
      <c r="S9709" t="s">
        <v>1882</v>
      </c>
      <c r="T9709" t="s">
        <v>15</v>
      </c>
      <c r="U9709">
        <v>40214</v>
      </c>
      <c r="V9709" s="1">
        <v>0</v>
      </c>
      <c r="W9709">
        <v>28</v>
      </c>
      <c r="X9709">
        <v>2</v>
      </c>
      <c r="Y9709">
        <v>58</v>
      </c>
      <c r="AD9709"/>
    </row>
    <row r="9710" spans="1:30" x14ac:dyDescent="0.25">
      <c r="A9710" t="s">
        <v>10</v>
      </c>
      <c r="B9710" s="2">
        <v>43618</v>
      </c>
      <c r="C9710" s="35">
        <f>YEAR(Sales[[#This Row],[ShipDate]])</f>
        <v>2019</v>
      </c>
      <c r="D9710" t="s">
        <v>36</v>
      </c>
      <c r="E9710" t="s">
        <v>69</v>
      </c>
      <c r="F9710" t="s">
        <v>48</v>
      </c>
      <c r="G9710" t="s">
        <v>46</v>
      </c>
      <c r="H9710" t="s">
        <v>684</v>
      </c>
      <c r="I9710" t="s">
        <v>20</v>
      </c>
      <c r="J9710" t="s">
        <v>13</v>
      </c>
      <c r="K9710" t="s">
        <v>452</v>
      </c>
      <c r="L9710" t="s">
        <v>17</v>
      </c>
      <c r="N9710" t="str">
        <f>IF(ISBLANK(Sales[[#This Row],[return]]),"No",Sales[[#This Row],[return]])</f>
        <v>No</v>
      </c>
      <c r="O9710" s="2">
        <v>43612</v>
      </c>
      <c r="P9710" s="8" t="str">
        <f>TEXT(DAY(Sales[[#This Row],[OrderDate]]),"ddd")</f>
        <v>Fri</v>
      </c>
      <c r="Q9710" s="8" t="str">
        <f>TEXT(MONTH(Sales[[#This Row],[ShipDate]])*29,"mmm")</f>
        <v>Jun</v>
      </c>
      <c r="R9710">
        <v>775</v>
      </c>
      <c r="S9710" t="s">
        <v>2525</v>
      </c>
      <c r="T9710" t="s">
        <v>15</v>
      </c>
      <c r="U9710">
        <v>40214</v>
      </c>
      <c r="V9710" s="1">
        <v>0</v>
      </c>
      <c r="W9710">
        <v>135</v>
      </c>
      <c r="X9710">
        <v>3</v>
      </c>
      <c r="Y9710">
        <v>540</v>
      </c>
      <c r="AD9710"/>
    </row>
    <row r="9711" spans="1:30" x14ac:dyDescent="0.25">
      <c r="A9711" t="s">
        <v>24</v>
      </c>
      <c r="B9711" s="2">
        <v>43701</v>
      </c>
      <c r="C9711" s="35">
        <f>YEAR(Sales[[#This Row],[ShipDate]])</f>
        <v>2019</v>
      </c>
      <c r="D9711" t="s">
        <v>113</v>
      </c>
      <c r="E9711" t="s">
        <v>69</v>
      </c>
      <c r="F9711" t="s">
        <v>38</v>
      </c>
      <c r="G9711" t="s">
        <v>11</v>
      </c>
      <c r="H9711" t="s">
        <v>88</v>
      </c>
      <c r="I9711" t="s">
        <v>93</v>
      </c>
      <c r="J9711" t="s">
        <v>13</v>
      </c>
      <c r="K9711" t="s">
        <v>2911</v>
      </c>
      <c r="L9711" t="s">
        <v>92</v>
      </c>
      <c r="N9711" t="str">
        <f>IF(ISBLANK(Sales[[#This Row],[return]]),"No",Sales[[#This Row],[return]])</f>
        <v>No</v>
      </c>
      <c r="O9711" s="2">
        <v>43699</v>
      </c>
      <c r="P9711" s="8" t="str">
        <f>TEXT(DAY(Sales[[#This Row],[OrderDate]]),"ddd")</f>
        <v>Sun</v>
      </c>
      <c r="Q9711" s="8" t="str">
        <f>TEXT(MONTH(Sales[[#This Row],[ShipDate]])*29,"mmm")</f>
        <v>Aug</v>
      </c>
      <c r="R9711">
        <v>312</v>
      </c>
      <c r="S9711" t="s">
        <v>1180</v>
      </c>
      <c r="T9711" t="s">
        <v>90</v>
      </c>
      <c r="U9711">
        <v>19143</v>
      </c>
      <c r="V9711" s="1">
        <v>0.4</v>
      </c>
      <c r="W9711">
        <v>-84</v>
      </c>
      <c r="X9711">
        <v>2</v>
      </c>
      <c r="Y9711">
        <v>315</v>
      </c>
      <c r="AD9711"/>
    </row>
    <row r="9712" spans="1:30" x14ac:dyDescent="0.25">
      <c r="A9712" t="s">
        <v>24</v>
      </c>
      <c r="B9712" s="2">
        <v>43790</v>
      </c>
      <c r="C9712" s="35">
        <f>YEAR(Sales[[#This Row],[ShipDate]])</f>
        <v>2019</v>
      </c>
      <c r="D9712" t="s">
        <v>113</v>
      </c>
      <c r="E9712" t="s">
        <v>18</v>
      </c>
      <c r="F9712" t="s">
        <v>150</v>
      </c>
      <c r="G9712" t="s">
        <v>25</v>
      </c>
      <c r="H9712" t="s">
        <v>60</v>
      </c>
      <c r="I9712" t="s">
        <v>63</v>
      </c>
      <c r="J9712" t="s">
        <v>13</v>
      </c>
      <c r="K9712" t="s">
        <v>1353</v>
      </c>
      <c r="L9712" t="s">
        <v>30</v>
      </c>
      <c r="N9712" t="str">
        <f>IF(ISBLANK(Sales[[#This Row],[return]]),"No",Sales[[#This Row],[return]])</f>
        <v>No</v>
      </c>
      <c r="O9712" s="2">
        <v>43787</v>
      </c>
      <c r="P9712" s="8" t="str">
        <f>TEXT(DAY(Sales[[#This Row],[OrderDate]]),"ddd")</f>
        <v>Wed</v>
      </c>
      <c r="Q9712" s="8" t="str">
        <f>TEXT(MONTH(Sales[[#This Row],[ShipDate]])*29,"mmm")</f>
        <v>Nov</v>
      </c>
      <c r="R9712">
        <v>326</v>
      </c>
      <c r="S9712" t="s">
        <v>1805</v>
      </c>
      <c r="T9712" t="s">
        <v>28</v>
      </c>
      <c r="U9712">
        <v>98105</v>
      </c>
      <c r="V9712" s="1">
        <v>0</v>
      </c>
      <c r="W9712">
        <v>1</v>
      </c>
      <c r="X9712">
        <v>2</v>
      </c>
      <c r="Y9712">
        <v>3</v>
      </c>
      <c r="AD9712"/>
    </row>
    <row r="9713" spans="1:30" x14ac:dyDescent="0.25">
      <c r="A9713" t="s">
        <v>24</v>
      </c>
      <c r="B9713" s="2">
        <v>43790</v>
      </c>
      <c r="C9713" s="35">
        <f>YEAR(Sales[[#This Row],[ShipDate]])</f>
        <v>2019</v>
      </c>
      <c r="D9713" t="s">
        <v>113</v>
      </c>
      <c r="E9713" t="s">
        <v>18</v>
      </c>
      <c r="F9713" t="s">
        <v>39</v>
      </c>
      <c r="G9713" t="s">
        <v>25</v>
      </c>
      <c r="H9713" t="s">
        <v>60</v>
      </c>
      <c r="I9713" t="s">
        <v>63</v>
      </c>
      <c r="J9713" t="s">
        <v>13</v>
      </c>
      <c r="K9713" t="s">
        <v>1353</v>
      </c>
      <c r="L9713" t="s">
        <v>30</v>
      </c>
      <c r="N9713" t="str">
        <f>IF(ISBLANK(Sales[[#This Row],[return]]),"No",Sales[[#This Row],[return]])</f>
        <v>No</v>
      </c>
      <c r="O9713" s="2">
        <v>43787</v>
      </c>
      <c r="P9713" s="8" t="str">
        <f>TEXT(DAY(Sales[[#This Row],[OrderDate]]),"ddd")</f>
        <v>Wed</v>
      </c>
      <c r="Q9713" s="8" t="str">
        <f>TEXT(MONTH(Sales[[#This Row],[ShipDate]])*29,"mmm")</f>
        <v>Nov</v>
      </c>
      <c r="R9713">
        <v>636</v>
      </c>
      <c r="S9713" t="s">
        <v>1815</v>
      </c>
      <c r="T9713" t="s">
        <v>28</v>
      </c>
      <c r="U9713">
        <v>98105</v>
      </c>
      <c r="V9713" s="1">
        <v>0</v>
      </c>
      <c r="W9713">
        <v>10</v>
      </c>
      <c r="X9713">
        <v>3</v>
      </c>
      <c r="Y9713">
        <v>96</v>
      </c>
      <c r="AD9713"/>
    </row>
    <row r="9714" spans="1:30" x14ac:dyDescent="0.25">
      <c r="A9714" t="s">
        <v>24</v>
      </c>
      <c r="B9714" s="2">
        <v>43790</v>
      </c>
      <c r="C9714" s="35">
        <f>YEAR(Sales[[#This Row],[ShipDate]])</f>
        <v>2019</v>
      </c>
      <c r="D9714" t="s">
        <v>113</v>
      </c>
      <c r="E9714" t="s">
        <v>18</v>
      </c>
      <c r="F9714" t="s">
        <v>39</v>
      </c>
      <c r="G9714" t="s">
        <v>25</v>
      </c>
      <c r="H9714" t="s">
        <v>60</v>
      </c>
      <c r="I9714" t="s">
        <v>63</v>
      </c>
      <c r="J9714" t="s">
        <v>13</v>
      </c>
      <c r="K9714" t="s">
        <v>1353</v>
      </c>
      <c r="L9714" t="s">
        <v>30</v>
      </c>
      <c r="N9714" t="str">
        <f>IF(ISBLANK(Sales[[#This Row],[return]]),"No",Sales[[#This Row],[return]])</f>
        <v>No</v>
      </c>
      <c r="O9714" s="2">
        <v>43787</v>
      </c>
      <c r="P9714" s="8" t="str">
        <f>TEXT(DAY(Sales[[#This Row],[OrderDate]]),"ddd")</f>
        <v>Wed</v>
      </c>
      <c r="Q9714" s="8" t="str">
        <f>TEXT(MONTH(Sales[[#This Row],[ShipDate]])*29,"mmm")</f>
        <v>Nov</v>
      </c>
      <c r="R9714">
        <v>583</v>
      </c>
      <c r="S9714" t="s">
        <v>205</v>
      </c>
      <c r="T9714" t="s">
        <v>28</v>
      </c>
      <c r="U9714">
        <v>98105</v>
      </c>
      <c r="V9714" s="1">
        <v>0</v>
      </c>
      <c r="W9714">
        <v>46</v>
      </c>
      <c r="X9714">
        <v>6</v>
      </c>
      <c r="Y9714">
        <v>170</v>
      </c>
      <c r="AD9714"/>
    </row>
    <row r="9715" spans="1:30" x14ac:dyDescent="0.25">
      <c r="A9715" t="s">
        <v>24</v>
      </c>
      <c r="B9715" s="2">
        <v>43790</v>
      </c>
      <c r="C9715" s="35">
        <f>YEAR(Sales[[#This Row],[ShipDate]])</f>
        <v>2019</v>
      </c>
      <c r="D9715" t="s">
        <v>113</v>
      </c>
      <c r="E9715" t="s">
        <v>18</v>
      </c>
      <c r="F9715" t="s">
        <v>50</v>
      </c>
      <c r="G9715" t="s">
        <v>25</v>
      </c>
      <c r="H9715" t="s">
        <v>60</v>
      </c>
      <c r="I9715" t="s">
        <v>63</v>
      </c>
      <c r="J9715" t="s">
        <v>13</v>
      </c>
      <c r="K9715" t="s">
        <v>1353</v>
      </c>
      <c r="L9715" t="s">
        <v>30</v>
      </c>
      <c r="N9715" t="str">
        <f>IF(ISBLANK(Sales[[#This Row],[return]]),"No",Sales[[#This Row],[return]])</f>
        <v>No</v>
      </c>
      <c r="O9715" s="2">
        <v>43787</v>
      </c>
      <c r="P9715" s="8" t="str">
        <f>TEXT(DAY(Sales[[#This Row],[OrderDate]]),"ddd")</f>
        <v>Wed</v>
      </c>
      <c r="Q9715" s="8" t="str">
        <f>TEXT(MONTH(Sales[[#This Row],[ShipDate]])*29,"mmm")</f>
        <v>Nov</v>
      </c>
      <c r="R9715">
        <v>1630</v>
      </c>
      <c r="S9715" t="s">
        <v>3224</v>
      </c>
      <c r="T9715" t="s">
        <v>28</v>
      </c>
      <c r="U9715">
        <v>98105</v>
      </c>
      <c r="V9715" s="1">
        <v>0.2</v>
      </c>
      <c r="W9715">
        <v>3</v>
      </c>
      <c r="X9715">
        <v>2</v>
      </c>
      <c r="Y9715">
        <v>8</v>
      </c>
      <c r="AD9715"/>
    </row>
    <row r="9716" spans="1:30" x14ac:dyDescent="0.25">
      <c r="A9716" t="s">
        <v>24</v>
      </c>
      <c r="B9716" s="2">
        <v>43790</v>
      </c>
      <c r="C9716" s="35">
        <f>YEAR(Sales[[#This Row],[ShipDate]])</f>
        <v>2019</v>
      </c>
      <c r="D9716" t="s">
        <v>113</v>
      </c>
      <c r="E9716" t="s">
        <v>18</v>
      </c>
      <c r="F9716" t="s">
        <v>99</v>
      </c>
      <c r="G9716" t="s">
        <v>46</v>
      </c>
      <c r="H9716" t="s">
        <v>60</v>
      </c>
      <c r="I9716" t="s">
        <v>63</v>
      </c>
      <c r="J9716" t="s">
        <v>13</v>
      </c>
      <c r="K9716" t="s">
        <v>1353</v>
      </c>
      <c r="L9716" t="s">
        <v>30</v>
      </c>
      <c r="N9716" t="str">
        <f>IF(ISBLANK(Sales[[#This Row],[return]]),"No",Sales[[#This Row],[return]])</f>
        <v>No</v>
      </c>
      <c r="O9716" s="2">
        <v>43787</v>
      </c>
      <c r="P9716" s="8" t="str">
        <f>TEXT(DAY(Sales[[#This Row],[OrderDate]]),"ddd")</f>
        <v>Wed</v>
      </c>
      <c r="Q9716" s="8" t="str">
        <f>TEXT(MONTH(Sales[[#This Row],[ShipDate]])*29,"mmm")</f>
        <v>Nov</v>
      </c>
      <c r="R9716">
        <v>913</v>
      </c>
      <c r="S9716" t="s">
        <v>821</v>
      </c>
      <c r="T9716" t="s">
        <v>28</v>
      </c>
      <c r="U9716">
        <v>98105</v>
      </c>
      <c r="V9716" s="1">
        <v>0</v>
      </c>
      <c r="W9716">
        <v>54</v>
      </c>
      <c r="X9716">
        <v>4</v>
      </c>
      <c r="Y9716">
        <v>133</v>
      </c>
      <c r="AD9716"/>
    </row>
    <row r="9717" spans="1:30" x14ac:dyDescent="0.25">
      <c r="A9717" t="s">
        <v>40</v>
      </c>
      <c r="B9717" s="2">
        <v>43736</v>
      </c>
      <c r="C9717" s="35">
        <f>YEAR(Sales[[#This Row],[ShipDate]])</f>
        <v>2019</v>
      </c>
      <c r="D9717" t="s">
        <v>36</v>
      </c>
      <c r="E9717" t="s">
        <v>69</v>
      </c>
      <c r="F9717" t="s">
        <v>39</v>
      </c>
      <c r="G9717" t="s">
        <v>25</v>
      </c>
      <c r="H9717" t="s">
        <v>1384</v>
      </c>
      <c r="I9717" t="s">
        <v>598</v>
      </c>
      <c r="J9717" t="s">
        <v>13</v>
      </c>
      <c r="K9717" t="s">
        <v>2921</v>
      </c>
      <c r="L9717" t="s">
        <v>17</v>
      </c>
      <c r="N9717" t="str">
        <f>IF(ISBLANK(Sales[[#This Row],[return]]),"No",Sales[[#This Row],[return]])</f>
        <v>No</v>
      </c>
      <c r="O9717" s="2">
        <v>43732</v>
      </c>
      <c r="P9717" s="8" t="str">
        <f>TEXT(DAY(Sales[[#This Row],[OrderDate]]),"ddd")</f>
        <v>Tue</v>
      </c>
      <c r="Q9717" s="8" t="str">
        <f>TEXT(MONTH(Sales[[#This Row],[ShipDate]])*29,"mmm")</f>
        <v>Sep</v>
      </c>
      <c r="R9717">
        <v>1544</v>
      </c>
      <c r="S9717" t="s">
        <v>2034</v>
      </c>
      <c r="T9717" t="s">
        <v>15</v>
      </c>
      <c r="U9717">
        <v>30328</v>
      </c>
      <c r="V9717" s="1">
        <v>0</v>
      </c>
      <c r="W9717">
        <v>4</v>
      </c>
      <c r="X9717">
        <v>1</v>
      </c>
      <c r="Y9717">
        <v>16</v>
      </c>
      <c r="AD9717"/>
    </row>
    <row r="9718" spans="1:30" x14ac:dyDescent="0.25">
      <c r="A9718" t="s">
        <v>40</v>
      </c>
      <c r="B9718" s="2">
        <v>43736</v>
      </c>
      <c r="C9718" s="35">
        <f>YEAR(Sales[[#This Row],[ShipDate]])</f>
        <v>2019</v>
      </c>
      <c r="D9718" t="s">
        <v>36</v>
      </c>
      <c r="E9718" t="s">
        <v>69</v>
      </c>
      <c r="F9718" t="s">
        <v>45</v>
      </c>
      <c r="G9718" t="s">
        <v>25</v>
      </c>
      <c r="H9718" t="s">
        <v>1384</v>
      </c>
      <c r="I9718" t="s">
        <v>598</v>
      </c>
      <c r="J9718" t="s">
        <v>13</v>
      </c>
      <c r="K9718" t="s">
        <v>2921</v>
      </c>
      <c r="L9718" t="s">
        <v>17</v>
      </c>
      <c r="N9718" t="str">
        <f>IF(ISBLANK(Sales[[#This Row],[return]]),"No",Sales[[#This Row],[return]])</f>
        <v>No</v>
      </c>
      <c r="O9718" s="2">
        <v>43732</v>
      </c>
      <c r="P9718" s="8" t="str">
        <f>TEXT(DAY(Sales[[#This Row],[OrderDate]]),"ddd")</f>
        <v>Tue</v>
      </c>
      <c r="Q9718" s="8" t="str">
        <f>TEXT(MONTH(Sales[[#This Row],[ShipDate]])*29,"mmm")</f>
        <v>Sep</v>
      </c>
      <c r="R9718">
        <v>322</v>
      </c>
      <c r="S9718" t="s">
        <v>2070</v>
      </c>
      <c r="T9718" t="s">
        <v>15</v>
      </c>
      <c r="U9718">
        <v>30328</v>
      </c>
      <c r="V9718" s="1">
        <v>0</v>
      </c>
      <c r="W9718">
        <v>5</v>
      </c>
      <c r="X9718">
        <v>3</v>
      </c>
      <c r="Y9718">
        <v>13</v>
      </c>
      <c r="AD9718"/>
    </row>
    <row r="9719" spans="1:30" x14ac:dyDescent="0.25">
      <c r="A9719" t="s">
        <v>40</v>
      </c>
      <c r="B9719" s="2">
        <v>43736</v>
      </c>
      <c r="C9719" s="35">
        <f>YEAR(Sales[[#This Row],[ShipDate]])</f>
        <v>2019</v>
      </c>
      <c r="D9719" t="s">
        <v>36</v>
      </c>
      <c r="E9719" t="s">
        <v>69</v>
      </c>
      <c r="F9719" t="s">
        <v>45</v>
      </c>
      <c r="G9719" t="s">
        <v>25</v>
      </c>
      <c r="H9719" t="s">
        <v>1384</v>
      </c>
      <c r="I9719" t="s">
        <v>598</v>
      </c>
      <c r="J9719" t="s">
        <v>13</v>
      </c>
      <c r="K9719" t="s">
        <v>2921</v>
      </c>
      <c r="L9719" t="s">
        <v>17</v>
      </c>
      <c r="N9719" t="str">
        <f>IF(ISBLANK(Sales[[#This Row],[return]]),"No",Sales[[#This Row],[return]])</f>
        <v>No</v>
      </c>
      <c r="O9719" s="2">
        <v>43732</v>
      </c>
      <c r="P9719" s="8" t="str">
        <f>TEXT(DAY(Sales[[#This Row],[OrderDate]]),"ddd")</f>
        <v>Tue</v>
      </c>
      <c r="Q9719" s="8" t="str">
        <f>TEXT(MONTH(Sales[[#This Row],[ShipDate]])*29,"mmm")</f>
        <v>Sep</v>
      </c>
      <c r="R9719">
        <v>280</v>
      </c>
      <c r="S9719" t="s">
        <v>2191</v>
      </c>
      <c r="T9719" t="s">
        <v>15</v>
      </c>
      <c r="U9719">
        <v>30328</v>
      </c>
      <c r="V9719" s="1">
        <v>0</v>
      </c>
      <c r="W9719">
        <v>4</v>
      </c>
      <c r="X9719">
        <v>4</v>
      </c>
      <c r="Y9719">
        <v>14</v>
      </c>
      <c r="AD9719"/>
    </row>
    <row r="9720" spans="1:30" x14ac:dyDescent="0.25">
      <c r="A9720" t="s">
        <v>40</v>
      </c>
      <c r="B9720" s="2">
        <v>43736</v>
      </c>
      <c r="C9720" s="35">
        <f>YEAR(Sales[[#This Row],[ShipDate]])</f>
        <v>2019</v>
      </c>
      <c r="D9720" t="s">
        <v>36</v>
      </c>
      <c r="E9720" t="s">
        <v>69</v>
      </c>
      <c r="F9720" t="s">
        <v>33</v>
      </c>
      <c r="G9720" t="s">
        <v>25</v>
      </c>
      <c r="H9720" t="s">
        <v>1384</v>
      </c>
      <c r="I9720" t="s">
        <v>598</v>
      </c>
      <c r="J9720" t="s">
        <v>13</v>
      </c>
      <c r="K9720" t="s">
        <v>2921</v>
      </c>
      <c r="L9720" t="s">
        <v>17</v>
      </c>
      <c r="N9720" t="str">
        <f>IF(ISBLANK(Sales[[#This Row],[return]]),"No",Sales[[#This Row],[return]])</f>
        <v>No</v>
      </c>
      <c r="O9720" s="2">
        <v>43732</v>
      </c>
      <c r="P9720" s="8" t="str">
        <f>TEXT(DAY(Sales[[#This Row],[OrderDate]]),"ddd")</f>
        <v>Tue</v>
      </c>
      <c r="Q9720" s="8" t="str">
        <f>TEXT(MONTH(Sales[[#This Row],[ShipDate]])*29,"mmm")</f>
        <v>Sep</v>
      </c>
      <c r="R9720">
        <v>1442</v>
      </c>
      <c r="S9720" t="s">
        <v>670</v>
      </c>
      <c r="T9720" t="s">
        <v>15</v>
      </c>
      <c r="U9720">
        <v>30328</v>
      </c>
      <c r="V9720" s="1">
        <v>0</v>
      </c>
      <c r="W9720">
        <v>8</v>
      </c>
      <c r="X9720">
        <v>5</v>
      </c>
      <c r="Y9720">
        <v>16</v>
      </c>
      <c r="AD9720"/>
    </row>
    <row r="9721" spans="1:30" x14ac:dyDescent="0.25">
      <c r="A9721" t="s">
        <v>40</v>
      </c>
      <c r="B9721" s="2">
        <v>43736</v>
      </c>
      <c r="C9721" s="35">
        <f>YEAR(Sales[[#This Row],[ShipDate]])</f>
        <v>2019</v>
      </c>
      <c r="D9721" t="s">
        <v>36</v>
      </c>
      <c r="E9721" t="s">
        <v>69</v>
      </c>
      <c r="F9721" t="s">
        <v>48</v>
      </c>
      <c r="G9721" t="s">
        <v>46</v>
      </c>
      <c r="H9721" t="s">
        <v>1384</v>
      </c>
      <c r="I9721" t="s">
        <v>598</v>
      </c>
      <c r="J9721" t="s">
        <v>13</v>
      </c>
      <c r="K9721" t="s">
        <v>2921</v>
      </c>
      <c r="L9721" t="s">
        <v>17</v>
      </c>
      <c r="N9721" t="str">
        <f>IF(ISBLANK(Sales[[#This Row],[return]]),"No",Sales[[#This Row],[return]])</f>
        <v>No</v>
      </c>
      <c r="O9721" s="2">
        <v>43732</v>
      </c>
      <c r="P9721" s="8" t="str">
        <f>TEXT(DAY(Sales[[#This Row],[OrderDate]]),"ddd")</f>
        <v>Tue</v>
      </c>
      <c r="Q9721" s="8" t="str">
        <f>TEXT(MONTH(Sales[[#This Row],[ShipDate]])*29,"mmm")</f>
        <v>Sep</v>
      </c>
      <c r="R9721">
        <v>1279</v>
      </c>
      <c r="S9721" t="s">
        <v>2328</v>
      </c>
      <c r="T9721" t="s">
        <v>15</v>
      </c>
      <c r="U9721">
        <v>30328</v>
      </c>
      <c r="V9721" s="1">
        <v>0</v>
      </c>
      <c r="W9721">
        <v>25</v>
      </c>
      <c r="X9721">
        <v>2</v>
      </c>
      <c r="Y9721">
        <v>90</v>
      </c>
      <c r="AD9721"/>
    </row>
    <row r="9722" spans="1:30" x14ac:dyDescent="0.25">
      <c r="A9722" t="s">
        <v>10</v>
      </c>
      <c r="B9722" s="2">
        <v>43814</v>
      </c>
      <c r="C9722" s="35">
        <f>YEAR(Sales[[#This Row],[ShipDate]])</f>
        <v>2019</v>
      </c>
      <c r="D9722" t="s">
        <v>36</v>
      </c>
      <c r="E9722" t="s">
        <v>18</v>
      </c>
      <c r="F9722" t="s">
        <v>50</v>
      </c>
      <c r="G9722" t="s">
        <v>25</v>
      </c>
      <c r="H9722" t="s">
        <v>88</v>
      </c>
      <c r="I9722" t="s">
        <v>93</v>
      </c>
      <c r="J9722" t="s">
        <v>13</v>
      </c>
      <c r="K9722" t="s">
        <v>1514</v>
      </c>
      <c r="L9722" t="s">
        <v>92</v>
      </c>
      <c r="N9722" t="str">
        <f>IF(ISBLANK(Sales[[#This Row],[return]]),"No",Sales[[#This Row],[return]])</f>
        <v>No</v>
      </c>
      <c r="O9722" s="2">
        <v>43808</v>
      </c>
      <c r="P9722" s="8" t="str">
        <f>TEXT(DAY(Sales[[#This Row],[OrderDate]]),"ddd")</f>
        <v>Mon</v>
      </c>
      <c r="Q9722" s="8" t="str">
        <f>TEXT(MONTH(Sales[[#This Row],[ShipDate]])*29,"mmm")</f>
        <v>Dec</v>
      </c>
      <c r="R9722">
        <v>1630</v>
      </c>
      <c r="S9722" t="s">
        <v>3224</v>
      </c>
      <c r="T9722" t="s">
        <v>90</v>
      </c>
      <c r="U9722">
        <v>19134</v>
      </c>
      <c r="V9722" s="1">
        <v>0.7</v>
      </c>
      <c r="W9722">
        <v>-8</v>
      </c>
      <c r="X9722">
        <v>7</v>
      </c>
      <c r="Y9722">
        <v>11</v>
      </c>
      <c r="AD9722"/>
    </row>
    <row r="9723" spans="1:30" x14ac:dyDescent="0.25">
      <c r="A9723" t="s">
        <v>40</v>
      </c>
      <c r="B9723" s="2">
        <v>43539</v>
      </c>
      <c r="C9723" s="35">
        <f>YEAR(Sales[[#This Row],[ShipDate]])</f>
        <v>2019</v>
      </c>
      <c r="D9723" t="s">
        <v>36</v>
      </c>
      <c r="E9723" t="s">
        <v>69</v>
      </c>
      <c r="F9723" t="s">
        <v>43</v>
      </c>
      <c r="G9723" t="s">
        <v>11</v>
      </c>
      <c r="H9723" t="s">
        <v>2975</v>
      </c>
      <c r="I9723" t="s">
        <v>585</v>
      </c>
      <c r="J9723" t="s">
        <v>13</v>
      </c>
      <c r="K9723" t="s">
        <v>2917</v>
      </c>
      <c r="L9723" t="s">
        <v>92</v>
      </c>
      <c r="N9723" t="str">
        <f>IF(ISBLANK(Sales[[#This Row],[return]]),"No",Sales[[#This Row],[return]])</f>
        <v>No</v>
      </c>
      <c r="O9723" s="2">
        <v>43535</v>
      </c>
      <c r="P9723" s="8" t="str">
        <f>TEXT(DAY(Sales[[#This Row],[OrderDate]]),"ddd")</f>
        <v>Wed</v>
      </c>
      <c r="Q9723" s="8" t="str">
        <f>TEXT(MONTH(Sales[[#This Row],[ShipDate]])*29,"mmm")</f>
        <v>Mar</v>
      </c>
      <c r="R9723">
        <v>624</v>
      </c>
      <c r="S9723" t="s">
        <v>3201</v>
      </c>
      <c r="T9723" t="s">
        <v>90</v>
      </c>
      <c r="U9723">
        <v>2138</v>
      </c>
      <c r="V9723" s="1">
        <v>0</v>
      </c>
      <c r="W9723">
        <v>12</v>
      </c>
      <c r="X9723">
        <v>1</v>
      </c>
      <c r="Y9723">
        <v>27</v>
      </c>
      <c r="AD9723"/>
    </row>
    <row r="9724" spans="1:30" x14ac:dyDescent="0.25">
      <c r="A9724" t="s">
        <v>40</v>
      </c>
      <c r="B9724" s="2">
        <v>43539</v>
      </c>
      <c r="C9724" s="35">
        <f>YEAR(Sales[[#This Row],[ShipDate]])</f>
        <v>2019</v>
      </c>
      <c r="D9724" t="s">
        <v>36</v>
      </c>
      <c r="E9724" t="s">
        <v>69</v>
      </c>
      <c r="F9724" t="s">
        <v>99</v>
      </c>
      <c r="G9724" t="s">
        <v>46</v>
      </c>
      <c r="H9724" t="s">
        <v>2975</v>
      </c>
      <c r="I9724" t="s">
        <v>585</v>
      </c>
      <c r="J9724" t="s">
        <v>13</v>
      </c>
      <c r="K9724" t="s">
        <v>2917</v>
      </c>
      <c r="L9724" t="s">
        <v>92</v>
      </c>
      <c r="N9724" t="str">
        <f>IF(ISBLANK(Sales[[#This Row],[return]]),"No",Sales[[#This Row],[return]])</f>
        <v>No</v>
      </c>
      <c r="O9724" s="2">
        <v>43535</v>
      </c>
      <c r="P9724" s="8" t="str">
        <f>TEXT(DAY(Sales[[#This Row],[OrderDate]]),"ddd")</f>
        <v>Wed</v>
      </c>
      <c r="Q9724" s="8" t="str">
        <f>TEXT(MONTH(Sales[[#This Row],[ShipDate]])*29,"mmm")</f>
        <v>Mar</v>
      </c>
      <c r="R9724">
        <v>1081</v>
      </c>
      <c r="S9724" t="s">
        <v>733</v>
      </c>
      <c r="T9724" t="s">
        <v>90</v>
      </c>
      <c r="U9724">
        <v>2138</v>
      </c>
      <c r="V9724" s="1">
        <v>0</v>
      </c>
      <c r="W9724">
        <v>25</v>
      </c>
      <c r="X9724">
        <v>4</v>
      </c>
      <c r="Y9724">
        <v>64</v>
      </c>
      <c r="AD9724"/>
    </row>
    <row r="9725" spans="1:30" x14ac:dyDescent="0.25">
      <c r="A9725" t="s">
        <v>40</v>
      </c>
      <c r="B9725" s="2">
        <v>43596</v>
      </c>
      <c r="C9725" s="35">
        <f>YEAR(Sales[[#This Row],[ShipDate]])</f>
        <v>2019</v>
      </c>
      <c r="D9725" t="s">
        <v>36</v>
      </c>
      <c r="E9725" t="s">
        <v>31</v>
      </c>
      <c r="F9725" t="s">
        <v>21</v>
      </c>
      <c r="G9725" t="s">
        <v>11</v>
      </c>
      <c r="H9725" t="s">
        <v>64</v>
      </c>
      <c r="I9725" t="s">
        <v>70</v>
      </c>
      <c r="J9725" t="s">
        <v>13</v>
      </c>
      <c r="K9725" t="s">
        <v>2695</v>
      </c>
      <c r="L9725" t="s">
        <v>68</v>
      </c>
      <c r="N9725" t="str">
        <f>IF(ISBLANK(Sales[[#This Row],[return]]),"No",Sales[[#This Row],[return]])</f>
        <v>No</v>
      </c>
      <c r="O9725" s="2">
        <v>43591</v>
      </c>
      <c r="P9725" s="8" t="str">
        <f>TEXT(DAY(Sales[[#This Row],[OrderDate]]),"ddd")</f>
        <v>Fri</v>
      </c>
      <c r="Q9725" s="8" t="str">
        <f>TEXT(MONTH(Sales[[#This Row],[ShipDate]])*29,"mmm")</f>
        <v>May</v>
      </c>
      <c r="R9725">
        <v>1437</v>
      </c>
      <c r="S9725" t="s">
        <v>755</v>
      </c>
      <c r="T9725" t="s">
        <v>66</v>
      </c>
      <c r="U9725">
        <v>76106</v>
      </c>
      <c r="V9725" s="1">
        <v>0.32</v>
      </c>
      <c r="W9725">
        <v>-119</v>
      </c>
      <c r="X9725">
        <v>7</v>
      </c>
      <c r="Y9725">
        <v>623</v>
      </c>
      <c r="AD9725"/>
    </row>
    <row r="9726" spans="1:30" x14ac:dyDescent="0.25">
      <c r="A9726" t="s">
        <v>40</v>
      </c>
      <c r="B9726" s="2">
        <v>43596</v>
      </c>
      <c r="C9726" s="35">
        <f>YEAR(Sales[[#This Row],[ShipDate]])</f>
        <v>2019</v>
      </c>
      <c r="D9726" t="s">
        <v>36</v>
      </c>
      <c r="E9726" t="s">
        <v>31</v>
      </c>
      <c r="F9726" t="s">
        <v>39</v>
      </c>
      <c r="G9726" t="s">
        <v>25</v>
      </c>
      <c r="H9726" t="s">
        <v>64</v>
      </c>
      <c r="I9726" t="s">
        <v>70</v>
      </c>
      <c r="J9726" t="s">
        <v>13</v>
      </c>
      <c r="K9726" t="s">
        <v>2695</v>
      </c>
      <c r="L9726" t="s">
        <v>68</v>
      </c>
      <c r="N9726" t="str">
        <f>IF(ISBLANK(Sales[[#This Row],[return]]),"No",Sales[[#This Row],[return]])</f>
        <v>No</v>
      </c>
      <c r="O9726" s="2">
        <v>43591</v>
      </c>
      <c r="P9726" s="8" t="str">
        <f>TEXT(DAY(Sales[[#This Row],[OrderDate]]),"ddd")</f>
        <v>Fri</v>
      </c>
      <c r="Q9726" s="8" t="str">
        <f>TEXT(MONTH(Sales[[#This Row],[ShipDate]])*29,"mmm")</f>
        <v>May</v>
      </c>
      <c r="R9726">
        <v>658</v>
      </c>
      <c r="S9726" t="s">
        <v>2107</v>
      </c>
      <c r="T9726" t="s">
        <v>66</v>
      </c>
      <c r="U9726">
        <v>76106</v>
      </c>
      <c r="V9726" s="1">
        <v>0.2</v>
      </c>
      <c r="W9726">
        <v>-58</v>
      </c>
      <c r="X9726">
        <v>5</v>
      </c>
      <c r="Y9726">
        <v>773</v>
      </c>
      <c r="AD9726"/>
    </row>
    <row r="9727" spans="1:30" x14ac:dyDescent="0.25">
      <c r="A9727" t="s">
        <v>40</v>
      </c>
      <c r="B9727" s="2">
        <v>43596</v>
      </c>
      <c r="C9727" s="35">
        <f>YEAR(Sales[[#This Row],[ShipDate]])</f>
        <v>2019</v>
      </c>
      <c r="D9727" t="s">
        <v>36</v>
      </c>
      <c r="E9727" t="s">
        <v>31</v>
      </c>
      <c r="F9727" t="s">
        <v>50</v>
      </c>
      <c r="G9727" t="s">
        <v>25</v>
      </c>
      <c r="H9727" t="s">
        <v>64</v>
      </c>
      <c r="I9727" t="s">
        <v>70</v>
      </c>
      <c r="J9727" t="s">
        <v>13</v>
      </c>
      <c r="K9727" t="s">
        <v>2695</v>
      </c>
      <c r="L9727" t="s">
        <v>68</v>
      </c>
      <c r="N9727" t="str">
        <f>IF(ISBLANK(Sales[[#This Row],[return]]),"No",Sales[[#This Row],[return]])</f>
        <v>No</v>
      </c>
      <c r="O9727" s="2">
        <v>43591</v>
      </c>
      <c r="P9727" s="8" t="str">
        <f>TEXT(DAY(Sales[[#This Row],[OrderDate]]),"ddd")</f>
        <v>Fri</v>
      </c>
      <c r="Q9727" s="8" t="str">
        <f>TEXT(MONTH(Sales[[#This Row],[ShipDate]])*29,"mmm")</f>
        <v>May</v>
      </c>
      <c r="R9727">
        <v>239</v>
      </c>
      <c r="S9727" t="s">
        <v>977</v>
      </c>
      <c r="T9727" t="s">
        <v>66</v>
      </c>
      <c r="U9727">
        <v>76106</v>
      </c>
      <c r="V9727" s="1">
        <v>0.8</v>
      </c>
      <c r="W9727">
        <v>-19</v>
      </c>
      <c r="X9727">
        <v>10</v>
      </c>
      <c r="Y9727">
        <v>11</v>
      </c>
      <c r="AD9727"/>
    </row>
    <row r="9728" spans="1:30" x14ac:dyDescent="0.25">
      <c r="A9728" t="s">
        <v>40</v>
      </c>
      <c r="B9728" s="2">
        <v>43798</v>
      </c>
      <c r="C9728" s="35">
        <f>YEAR(Sales[[#This Row],[ShipDate]])</f>
        <v>2019</v>
      </c>
      <c r="D9728" t="s">
        <v>36</v>
      </c>
      <c r="E9728" t="s">
        <v>18</v>
      </c>
      <c r="F9728" t="s">
        <v>21</v>
      </c>
      <c r="G9728" t="s">
        <v>11</v>
      </c>
      <c r="H9728" t="s">
        <v>79</v>
      </c>
      <c r="I9728" t="s">
        <v>32</v>
      </c>
      <c r="J9728" t="s">
        <v>13</v>
      </c>
      <c r="K9728" t="s">
        <v>847</v>
      </c>
      <c r="L9728" t="s">
        <v>30</v>
      </c>
      <c r="N9728" t="str">
        <f>IF(ISBLANK(Sales[[#This Row],[return]]),"No",Sales[[#This Row],[return]])</f>
        <v>No</v>
      </c>
      <c r="O9728" s="2">
        <v>43794</v>
      </c>
      <c r="P9728" s="8" t="str">
        <f>TEXT(DAY(Sales[[#This Row],[OrderDate]]),"ddd")</f>
        <v>Wed</v>
      </c>
      <c r="Q9728" s="8" t="str">
        <f>TEXT(MONTH(Sales[[#This Row],[ShipDate]])*29,"mmm")</f>
        <v>Nov</v>
      </c>
      <c r="R9728">
        <v>1435</v>
      </c>
      <c r="S9728" t="s">
        <v>1404</v>
      </c>
      <c r="T9728" t="s">
        <v>28</v>
      </c>
      <c r="U9728">
        <v>94122</v>
      </c>
      <c r="V9728" s="1">
        <v>0.15</v>
      </c>
      <c r="W9728">
        <v>-30</v>
      </c>
      <c r="X9728">
        <v>3</v>
      </c>
      <c r="Y9728">
        <v>359</v>
      </c>
      <c r="AD9728"/>
    </row>
    <row r="9729" spans="1:30" x14ac:dyDescent="0.25">
      <c r="A9729" t="s">
        <v>40</v>
      </c>
      <c r="B9729" s="2">
        <v>43798</v>
      </c>
      <c r="C9729" s="35">
        <f>YEAR(Sales[[#This Row],[ShipDate]])</f>
        <v>2019</v>
      </c>
      <c r="D9729" t="s">
        <v>36</v>
      </c>
      <c r="E9729" t="s">
        <v>18</v>
      </c>
      <c r="F9729" t="s">
        <v>39</v>
      </c>
      <c r="G9729" t="s">
        <v>25</v>
      </c>
      <c r="H9729" t="s">
        <v>79</v>
      </c>
      <c r="I9729" t="s">
        <v>32</v>
      </c>
      <c r="J9729" t="s">
        <v>13</v>
      </c>
      <c r="K9729" t="s">
        <v>847</v>
      </c>
      <c r="L9729" t="s">
        <v>30</v>
      </c>
      <c r="N9729" t="str">
        <f>IF(ISBLANK(Sales[[#This Row],[return]]),"No",Sales[[#This Row],[return]])</f>
        <v>No</v>
      </c>
      <c r="O9729" s="2">
        <v>43794</v>
      </c>
      <c r="P9729" s="8" t="str">
        <f>TEXT(DAY(Sales[[#This Row],[OrderDate]]),"ddd")</f>
        <v>Wed</v>
      </c>
      <c r="Q9729" s="8" t="str">
        <f>TEXT(MONTH(Sales[[#This Row],[ShipDate]])*29,"mmm")</f>
        <v>Nov</v>
      </c>
      <c r="R9729">
        <v>1513</v>
      </c>
      <c r="S9729" t="s">
        <v>839</v>
      </c>
      <c r="T9729" t="s">
        <v>28</v>
      </c>
      <c r="U9729">
        <v>94122</v>
      </c>
      <c r="V9729" s="1">
        <v>0</v>
      </c>
      <c r="W9729">
        <v>3</v>
      </c>
      <c r="X9729">
        <v>1</v>
      </c>
      <c r="Y9729">
        <v>10</v>
      </c>
      <c r="AD9729"/>
    </row>
    <row r="9730" spans="1:30" x14ac:dyDescent="0.25">
      <c r="A9730" t="s">
        <v>24</v>
      </c>
      <c r="B9730" s="2">
        <v>43602</v>
      </c>
      <c r="C9730" s="35">
        <f>YEAR(Sales[[#This Row],[ShipDate]])</f>
        <v>2019</v>
      </c>
      <c r="D9730" t="s">
        <v>113</v>
      </c>
      <c r="E9730" t="s">
        <v>31</v>
      </c>
      <c r="F9730" t="s">
        <v>23</v>
      </c>
      <c r="G9730" t="s">
        <v>11</v>
      </c>
      <c r="H9730" t="s">
        <v>1151</v>
      </c>
      <c r="I9730" t="s">
        <v>1150</v>
      </c>
      <c r="J9730" t="s">
        <v>13</v>
      </c>
      <c r="K9730" t="s">
        <v>2592</v>
      </c>
      <c r="L9730" t="s">
        <v>92</v>
      </c>
      <c r="N9730" t="str">
        <f>IF(ISBLANK(Sales[[#This Row],[return]]),"No",Sales[[#This Row],[return]])</f>
        <v>No</v>
      </c>
      <c r="O9730" s="2">
        <v>43599</v>
      </c>
      <c r="P9730" s="8" t="str">
        <f>TEXT(DAY(Sales[[#This Row],[OrderDate]]),"ddd")</f>
        <v>Sat</v>
      </c>
      <c r="Q9730" s="8" t="str">
        <f>TEXT(MONTH(Sales[[#This Row],[ShipDate]])*29,"mmm")</f>
        <v>May</v>
      </c>
      <c r="R9730">
        <v>1206</v>
      </c>
      <c r="S9730" t="s">
        <v>1160</v>
      </c>
      <c r="T9730" t="s">
        <v>90</v>
      </c>
      <c r="U9730">
        <v>21215</v>
      </c>
      <c r="V9730" s="1">
        <v>0</v>
      </c>
      <c r="W9730">
        <v>24</v>
      </c>
      <c r="X9730">
        <v>2</v>
      </c>
      <c r="Y9730">
        <v>262</v>
      </c>
      <c r="AD9730"/>
    </row>
    <row r="9731" spans="1:30" x14ac:dyDescent="0.25">
      <c r="A9731" t="s">
        <v>24</v>
      </c>
      <c r="B9731" s="2">
        <v>43602</v>
      </c>
      <c r="C9731" s="35">
        <f>YEAR(Sales[[#This Row],[ShipDate]])</f>
        <v>2019</v>
      </c>
      <c r="D9731" t="s">
        <v>113</v>
      </c>
      <c r="E9731" t="s">
        <v>31</v>
      </c>
      <c r="F9731" t="s">
        <v>45</v>
      </c>
      <c r="G9731" t="s">
        <v>25</v>
      </c>
      <c r="H9731" t="s">
        <v>1151</v>
      </c>
      <c r="I9731" t="s">
        <v>1150</v>
      </c>
      <c r="J9731" t="s">
        <v>13</v>
      </c>
      <c r="K9731" t="s">
        <v>2592</v>
      </c>
      <c r="L9731" t="s">
        <v>92</v>
      </c>
      <c r="N9731" t="str">
        <f>IF(ISBLANK(Sales[[#This Row],[return]]),"No",Sales[[#This Row],[return]])</f>
        <v>No</v>
      </c>
      <c r="O9731" s="2">
        <v>43599</v>
      </c>
      <c r="P9731" s="8" t="str">
        <f>TEXT(DAY(Sales[[#This Row],[OrderDate]]),"ddd")</f>
        <v>Sat</v>
      </c>
      <c r="Q9731" s="8" t="str">
        <f>TEXT(MONTH(Sales[[#This Row],[ShipDate]])*29,"mmm")</f>
        <v>May</v>
      </c>
      <c r="R9731">
        <v>1215</v>
      </c>
      <c r="S9731" t="s">
        <v>2180</v>
      </c>
      <c r="T9731" t="s">
        <v>90</v>
      </c>
      <c r="U9731">
        <v>21215</v>
      </c>
      <c r="V9731" s="1">
        <v>0</v>
      </c>
      <c r="W9731">
        <v>1</v>
      </c>
      <c r="X9731">
        <v>2</v>
      </c>
      <c r="Y9731">
        <v>4</v>
      </c>
      <c r="AD9731"/>
    </row>
    <row r="9732" spans="1:30" x14ac:dyDescent="0.25">
      <c r="A9732" t="s">
        <v>24</v>
      </c>
      <c r="B9732" s="2">
        <v>43602</v>
      </c>
      <c r="C9732" s="35">
        <f>YEAR(Sales[[#This Row],[ShipDate]])</f>
        <v>2019</v>
      </c>
      <c r="D9732" t="s">
        <v>113</v>
      </c>
      <c r="E9732" t="s">
        <v>31</v>
      </c>
      <c r="F9732" t="s">
        <v>45</v>
      </c>
      <c r="G9732" t="s">
        <v>25</v>
      </c>
      <c r="H9732" t="s">
        <v>1151</v>
      </c>
      <c r="I9732" t="s">
        <v>1150</v>
      </c>
      <c r="J9732" t="s">
        <v>13</v>
      </c>
      <c r="K9732" t="s">
        <v>2592</v>
      </c>
      <c r="L9732" t="s">
        <v>92</v>
      </c>
      <c r="N9732" t="str">
        <f>IF(ISBLANK(Sales[[#This Row],[return]]),"No",Sales[[#This Row],[return]])</f>
        <v>No</v>
      </c>
      <c r="O9732" s="2">
        <v>43599</v>
      </c>
      <c r="P9732" s="8" t="str">
        <f>TEXT(DAY(Sales[[#This Row],[OrderDate]]),"ddd")</f>
        <v>Sat</v>
      </c>
      <c r="Q9732" s="8" t="str">
        <f>TEXT(MONTH(Sales[[#This Row],[ShipDate]])*29,"mmm")</f>
        <v>May</v>
      </c>
      <c r="R9732">
        <v>539</v>
      </c>
      <c r="S9732" t="s">
        <v>3212</v>
      </c>
      <c r="T9732" t="s">
        <v>90</v>
      </c>
      <c r="U9732">
        <v>21215</v>
      </c>
      <c r="V9732" s="1">
        <v>0</v>
      </c>
      <c r="W9732">
        <v>9</v>
      </c>
      <c r="X9732">
        <v>5</v>
      </c>
      <c r="Y9732">
        <v>37</v>
      </c>
      <c r="AD9732"/>
    </row>
    <row r="9733" spans="1:30" x14ac:dyDescent="0.25">
      <c r="A9733" t="s">
        <v>24</v>
      </c>
      <c r="B9733" s="2">
        <v>43602</v>
      </c>
      <c r="C9733" s="35">
        <f>YEAR(Sales[[#This Row],[ShipDate]])</f>
        <v>2019</v>
      </c>
      <c r="D9733" t="s">
        <v>113</v>
      </c>
      <c r="E9733" t="s">
        <v>31</v>
      </c>
      <c r="F9733" t="s">
        <v>45</v>
      </c>
      <c r="G9733" t="s">
        <v>25</v>
      </c>
      <c r="H9733" t="s">
        <v>1151</v>
      </c>
      <c r="I9733" t="s">
        <v>1150</v>
      </c>
      <c r="J9733" t="s">
        <v>13</v>
      </c>
      <c r="K9733" t="s">
        <v>2592</v>
      </c>
      <c r="L9733" t="s">
        <v>92</v>
      </c>
      <c r="N9733" t="str">
        <f>IF(ISBLANK(Sales[[#This Row],[return]]),"No",Sales[[#This Row],[return]])</f>
        <v>No</v>
      </c>
      <c r="O9733" s="2">
        <v>43599</v>
      </c>
      <c r="P9733" s="8" t="str">
        <f>TEXT(DAY(Sales[[#This Row],[OrderDate]]),"ddd")</f>
        <v>Sat</v>
      </c>
      <c r="Q9733" s="8" t="str">
        <f>TEXT(MONTH(Sales[[#This Row],[ShipDate]])*29,"mmm")</f>
        <v>May</v>
      </c>
      <c r="R9733">
        <v>1304</v>
      </c>
      <c r="S9733" t="s">
        <v>762</v>
      </c>
      <c r="T9733" t="s">
        <v>90</v>
      </c>
      <c r="U9733">
        <v>21215</v>
      </c>
      <c r="V9733" s="1">
        <v>0</v>
      </c>
      <c r="W9733">
        <v>7</v>
      </c>
      <c r="X9733">
        <v>5</v>
      </c>
      <c r="Y9733">
        <v>15</v>
      </c>
      <c r="AD9733"/>
    </row>
    <row r="9734" spans="1:30" x14ac:dyDescent="0.25">
      <c r="A9734" t="s">
        <v>24</v>
      </c>
      <c r="B9734" s="2">
        <v>43602</v>
      </c>
      <c r="C9734" s="35">
        <f>YEAR(Sales[[#This Row],[ShipDate]])</f>
        <v>2019</v>
      </c>
      <c r="D9734" t="s">
        <v>113</v>
      </c>
      <c r="E9734" t="s">
        <v>31</v>
      </c>
      <c r="F9734" t="s">
        <v>33</v>
      </c>
      <c r="G9734" t="s">
        <v>25</v>
      </c>
      <c r="H9734" t="s">
        <v>1151</v>
      </c>
      <c r="I9734" t="s">
        <v>1150</v>
      </c>
      <c r="J9734" t="s">
        <v>13</v>
      </c>
      <c r="K9734" t="s">
        <v>2592</v>
      </c>
      <c r="L9734" t="s">
        <v>92</v>
      </c>
      <c r="N9734" t="str">
        <f>IF(ISBLANK(Sales[[#This Row],[return]]),"No",Sales[[#This Row],[return]])</f>
        <v>No</v>
      </c>
      <c r="O9734" s="2">
        <v>43599</v>
      </c>
      <c r="P9734" s="8" t="str">
        <f>TEXT(DAY(Sales[[#This Row],[OrderDate]]),"ddd")</f>
        <v>Sat</v>
      </c>
      <c r="Q9734" s="8" t="str">
        <f>TEXT(MONTH(Sales[[#This Row],[ShipDate]])*29,"mmm")</f>
        <v>May</v>
      </c>
      <c r="R9734">
        <v>215</v>
      </c>
      <c r="S9734" t="s">
        <v>417</v>
      </c>
      <c r="T9734" t="s">
        <v>90</v>
      </c>
      <c r="U9734">
        <v>21215</v>
      </c>
      <c r="V9734" s="1">
        <v>0</v>
      </c>
      <c r="W9734">
        <v>37</v>
      </c>
      <c r="X9734">
        <v>5</v>
      </c>
      <c r="Y9734">
        <v>74</v>
      </c>
      <c r="AD9734"/>
    </row>
    <row r="9735" spans="1:30" x14ac:dyDescent="0.25">
      <c r="A9735" t="s">
        <v>24</v>
      </c>
      <c r="B9735" s="2">
        <v>43602</v>
      </c>
      <c r="C9735" s="35">
        <f>YEAR(Sales[[#This Row],[ShipDate]])</f>
        <v>2019</v>
      </c>
      <c r="D9735" t="s">
        <v>113</v>
      </c>
      <c r="E9735" t="s">
        <v>31</v>
      </c>
      <c r="F9735" t="s">
        <v>99</v>
      </c>
      <c r="G9735" t="s">
        <v>46</v>
      </c>
      <c r="H9735" t="s">
        <v>1151</v>
      </c>
      <c r="I9735" t="s">
        <v>1150</v>
      </c>
      <c r="J9735" t="s">
        <v>13</v>
      </c>
      <c r="K9735" t="s">
        <v>2592</v>
      </c>
      <c r="L9735" t="s">
        <v>92</v>
      </c>
      <c r="N9735" t="str">
        <f>IF(ISBLANK(Sales[[#This Row],[return]]),"No",Sales[[#This Row],[return]])</f>
        <v>No</v>
      </c>
      <c r="O9735" s="2">
        <v>43599</v>
      </c>
      <c r="P9735" s="8" t="str">
        <f>TEXT(DAY(Sales[[#This Row],[OrderDate]]),"ddd")</f>
        <v>Sat</v>
      </c>
      <c r="Q9735" s="8" t="str">
        <f>TEXT(MONTH(Sales[[#This Row],[ShipDate]])*29,"mmm")</f>
        <v>May</v>
      </c>
      <c r="R9735">
        <v>296</v>
      </c>
      <c r="S9735" t="s">
        <v>2375</v>
      </c>
      <c r="T9735" t="s">
        <v>90</v>
      </c>
      <c r="U9735">
        <v>21215</v>
      </c>
      <c r="V9735" s="1">
        <v>0</v>
      </c>
      <c r="W9735">
        <v>19</v>
      </c>
      <c r="X9735">
        <v>3</v>
      </c>
      <c r="Y9735">
        <v>90</v>
      </c>
      <c r="AD9735"/>
    </row>
    <row r="9736" spans="1:30" x14ac:dyDescent="0.25">
      <c r="A9736" t="s">
        <v>10</v>
      </c>
      <c r="B9736" s="2">
        <v>43639</v>
      </c>
      <c r="C9736" s="35">
        <f>YEAR(Sales[[#This Row],[ShipDate]])</f>
        <v>2019</v>
      </c>
      <c r="D9736" t="s">
        <v>113</v>
      </c>
      <c r="E9736" t="s">
        <v>18</v>
      </c>
      <c r="F9736" t="s">
        <v>104</v>
      </c>
      <c r="G9736" t="s">
        <v>25</v>
      </c>
      <c r="H9736" t="s">
        <v>660</v>
      </c>
      <c r="I9736" t="s">
        <v>37</v>
      </c>
      <c r="J9736" t="s">
        <v>13</v>
      </c>
      <c r="K9736" t="s">
        <v>1371</v>
      </c>
      <c r="L9736" t="s">
        <v>17</v>
      </c>
      <c r="N9736" t="str">
        <f>IF(ISBLANK(Sales[[#This Row],[return]]),"No",Sales[[#This Row],[return]])</f>
        <v>No</v>
      </c>
      <c r="O9736" s="2">
        <v>43638</v>
      </c>
      <c r="P9736" s="8" t="str">
        <f>TEXT(DAY(Sales[[#This Row],[OrderDate]]),"ddd")</f>
        <v>Sun</v>
      </c>
      <c r="Q9736" s="8" t="str">
        <f>TEXT(MONTH(Sales[[#This Row],[ShipDate]])*29,"mmm")</f>
        <v>Jun</v>
      </c>
      <c r="R9736">
        <v>4</v>
      </c>
      <c r="S9736" t="s">
        <v>1781</v>
      </c>
      <c r="T9736" t="s">
        <v>15</v>
      </c>
      <c r="U9736">
        <v>33178</v>
      </c>
      <c r="V9736" s="1">
        <v>0.2</v>
      </c>
      <c r="W9736">
        <v>13</v>
      </c>
      <c r="X9736">
        <v>3</v>
      </c>
      <c r="Y9736">
        <v>38</v>
      </c>
      <c r="AD9736"/>
    </row>
    <row r="9737" spans="1:30" x14ac:dyDescent="0.25">
      <c r="A9737" t="s">
        <v>40</v>
      </c>
      <c r="B9737" s="2">
        <v>43709</v>
      </c>
      <c r="C9737" s="35">
        <f>YEAR(Sales[[#This Row],[ShipDate]])</f>
        <v>2019</v>
      </c>
      <c r="D9737" t="s">
        <v>36</v>
      </c>
      <c r="E9737" t="s">
        <v>31</v>
      </c>
      <c r="F9737" t="s">
        <v>38</v>
      </c>
      <c r="G9737" t="s">
        <v>11</v>
      </c>
      <c r="H9737" t="s">
        <v>304</v>
      </c>
      <c r="I9737" t="s">
        <v>585</v>
      </c>
      <c r="J9737" t="s">
        <v>13</v>
      </c>
      <c r="K9737" t="s">
        <v>622</v>
      </c>
      <c r="L9737" t="s">
        <v>92</v>
      </c>
      <c r="N9737" t="str">
        <f>IF(ISBLANK(Sales[[#This Row],[return]]),"No",Sales[[#This Row],[return]])</f>
        <v>No</v>
      </c>
      <c r="O9737" s="2">
        <v>43704</v>
      </c>
      <c r="P9737" s="8" t="str">
        <f>TEXT(DAY(Sales[[#This Row],[OrderDate]]),"ddd")</f>
        <v>Fri</v>
      </c>
      <c r="Q9737" s="8" t="str">
        <f>TEXT(MONTH(Sales[[#This Row],[ShipDate]])*29,"mmm")</f>
        <v>Sep</v>
      </c>
      <c r="R9737">
        <v>1201</v>
      </c>
      <c r="S9737" t="s">
        <v>3157</v>
      </c>
      <c r="T9737" t="s">
        <v>90</v>
      </c>
      <c r="U9737">
        <v>2038</v>
      </c>
      <c r="V9737" s="1">
        <v>0.3</v>
      </c>
      <c r="W9737">
        <v>-298</v>
      </c>
      <c r="X9737">
        <v>7</v>
      </c>
      <c r="Y9737">
        <v>1488</v>
      </c>
      <c r="AD9737"/>
    </row>
    <row r="9738" spans="1:30" x14ac:dyDescent="0.25">
      <c r="A9738" t="s">
        <v>40</v>
      </c>
      <c r="B9738" s="2">
        <v>43525</v>
      </c>
      <c r="C9738" s="35">
        <f>YEAR(Sales[[#This Row],[ShipDate]])</f>
        <v>2019</v>
      </c>
      <c r="D9738" t="s">
        <v>36</v>
      </c>
      <c r="E9738" t="s">
        <v>18</v>
      </c>
      <c r="F9738" t="s">
        <v>23</v>
      </c>
      <c r="G9738" t="s">
        <v>11</v>
      </c>
      <c r="H9738" t="s">
        <v>1564</v>
      </c>
      <c r="I9738" t="s">
        <v>58</v>
      </c>
      <c r="J9738" t="s">
        <v>13</v>
      </c>
      <c r="K9738" t="s">
        <v>1459</v>
      </c>
      <c r="L9738" t="s">
        <v>17</v>
      </c>
      <c r="N9738" t="str">
        <f>IF(ISBLANK(Sales[[#This Row],[return]]),"No",Sales[[#This Row],[return]])</f>
        <v>No</v>
      </c>
      <c r="O9738" s="2">
        <v>43521</v>
      </c>
      <c r="P9738" s="8" t="str">
        <f>TEXT(DAY(Sales[[#This Row],[OrderDate]]),"ddd")</f>
        <v>Wed</v>
      </c>
      <c r="Q9738" s="8" t="str">
        <f>TEXT(MONTH(Sales[[#This Row],[ShipDate]])*29,"mmm")</f>
        <v>Mar</v>
      </c>
      <c r="R9738">
        <v>755</v>
      </c>
      <c r="S9738" t="s">
        <v>1310</v>
      </c>
      <c r="T9738" t="s">
        <v>15</v>
      </c>
      <c r="U9738">
        <v>27834</v>
      </c>
      <c r="V9738" s="1">
        <v>0.2</v>
      </c>
      <c r="W9738">
        <v>-22</v>
      </c>
      <c r="X9738">
        <v>2</v>
      </c>
      <c r="Y9738">
        <v>197</v>
      </c>
      <c r="AD9738"/>
    </row>
    <row r="9739" spans="1:30" x14ac:dyDescent="0.25">
      <c r="A9739" t="s">
        <v>40</v>
      </c>
      <c r="B9739" s="2">
        <v>43525</v>
      </c>
      <c r="C9739" s="35">
        <f>YEAR(Sales[[#This Row],[ShipDate]])</f>
        <v>2019</v>
      </c>
      <c r="D9739" t="s">
        <v>36</v>
      </c>
      <c r="E9739" t="s">
        <v>18</v>
      </c>
      <c r="F9739" t="s">
        <v>21</v>
      </c>
      <c r="G9739" t="s">
        <v>11</v>
      </c>
      <c r="H9739" t="s">
        <v>1564</v>
      </c>
      <c r="I9739" t="s">
        <v>58</v>
      </c>
      <c r="J9739" t="s">
        <v>13</v>
      </c>
      <c r="K9739" t="s">
        <v>1459</v>
      </c>
      <c r="L9739" t="s">
        <v>17</v>
      </c>
      <c r="N9739" t="str">
        <f>IF(ISBLANK(Sales[[#This Row],[return]]),"No",Sales[[#This Row],[return]])</f>
        <v>No</v>
      </c>
      <c r="O9739" s="2">
        <v>43521</v>
      </c>
      <c r="P9739" s="8" t="str">
        <f>TEXT(DAY(Sales[[#This Row],[OrderDate]]),"ddd")</f>
        <v>Wed</v>
      </c>
      <c r="Q9739" s="8" t="str">
        <f>TEXT(MONTH(Sales[[#This Row],[ShipDate]])*29,"mmm")</f>
        <v>Mar</v>
      </c>
      <c r="R9739">
        <v>391</v>
      </c>
      <c r="S9739" t="s">
        <v>510</v>
      </c>
      <c r="T9739" t="s">
        <v>15</v>
      </c>
      <c r="U9739">
        <v>27834</v>
      </c>
      <c r="V9739" s="1">
        <v>0.2</v>
      </c>
      <c r="W9739">
        <v>6</v>
      </c>
      <c r="X9739">
        <v>5</v>
      </c>
      <c r="Y9739">
        <v>232</v>
      </c>
      <c r="AD9739"/>
    </row>
    <row r="9740" spans="1:30" x14ac:dyDescent="0.25">
      <c r="A9740" t="s">
        <v>10</v>
      </c>
      <c r="B9740" s="2">
        <v>43670</v>
      </c>
      <c r="C9740" s="35">
        <f>YEAR(Sales[[#This Row],[ShipDate]])</f>
        <v>2019</v>
      </c>
      <c r="D9740" t="s">
        <v>607</v>
      </c>
      <c r="E9740" t="s">
        <v>31</v>
      </c>
      <c r="F9740" t="s">
        <v>574</v>
      </c>
      <c r="G9740" t="s">
        <v>46</v>
      </c>
      <c r="H9740" t="s">
        <v>675</v>
      </c>
      <c r="I9740" t="s">
        <v>32</v>
      </c>
      <c r="J9740" t="s">
        <v>13</v>
      </c>
      <c r="K9740" t="s">
        <v>2596</v>
      </c>
      <c r="L9740" t="s">
        <v>30</v>
      </c>
      <c r="N9740" t="str">
        <f>IF(ISBLANK(Sales[[#This Row],[return]]),"No",Sales[[#This Row],[return]])</f>
        <v>No</v>
      </c>
      <c r="O9740" s="2">
        <v>43670</v>
      </c>
      <c r="P9740" s="8" t="str">
        <f>TEXT(DAY(Sales[[#This Row],[OrderDate]]),"ddd")</f>
        <v>Tue</v>
      </c>
      <c r="Q9740" s="8" t="str">
        <f>TEXT(MONTH(Sales[[#This Row],[ShipDate]])*29,"mmm")</f>
        <v>Jul</v>
      </c>
      <c r="R9740">
        <v>798</v>
      </c>
      <c r="S9740" t="s">
        <v>573</v>
      </c>
      <c r="T9740" t="s">
        <v>28</v>
      </c>
      <c r="U9740">
        <v>92646</v>
      </c>
      <c r="V9740" s="1">
        <v>0.2</v>
      </c>
      <c r="W9740">
        <v>840</v>
      </c>
      <c r="X9740">
        <v>5</v>
      </c>
      <c r="Y9740">
        <v>2400</v>
      </c>
      <c r="AD9740"/>
    </row>
    <row r="9741" spans="1:30" x14ac:dyDescent="0.25">
      <c r="A9741" t="s">
        <v>24</v>
      </c>
      <c r="B9741" s="2">
        <v>43712</v>
      </c>
      <c r="C9741" s="35">
        <f>YEAR(Sales[[#This Row],[ShipDate]])</f>
        <v>2019</v>
      </c>
      <c r="D9741" t="s">
        <v>19</v>
      </c>
      <c r="E9741" t="s">
        <v>18</v>
      </c>
      <c r="F9741" t="s">
        <v>59</v>
      </c>
      <c r="G9741" t="s">
        <v>25</v>
      </c>
      <c r="H9741" t="s">
        <v>783</v>
      </c>
      <c r="I9741" t="s">
        <v>58</v>
      </c>
      <c r="J9741" t="s">
        <v>13</v>
      </c>
      <c r="K9741" t="s">
        <v>835</v>
      </c>
      <c r="L9741" t="s">
        <v>17</v>
      </c>
      <c r="N9741" t="str">
        <f>IF(ISBLANK(Sales[[#This Row],[return]]),"No",Sales[[#This Row],[return]])</f>
        <v>No</v>
      </c>
      <c r="O9741" s="2">
        <v>43708</v>
      </c>
      <c r="P9741" s="8" t="str">
        <f>TEXT(DAY(Sales[[#This Row],[OrderDate]]),"ddd")</f>
        <v>Tue</v>
      </c>
      <c r="Q9741" s="8" t="str">
        <f>TEXT(MONTH(Sales[[#This Row],[ShipDate]])*29,"mmm")</f>
        <v>Sep</v>
      </c>
      <c r="R9741">
        <v>1741</v>
      </c>
      <c r="S9741" t="s">
        <v>1713</v>
      </c>
      <c r="T9741" t="s">
        <v>15</v>
      </c>
      <c r="U9741">
        <v>28314</v>
      </c>
      <c r="V9741" s="1">
        <v>0.2</v>
      </c>
      <c r="W9741">
        <v>83</v>
      </c>
      <c r="X9741">
        <v>7</v>
      </c>
      <c r="Y9741">
        <v>230</v>
      </c>
      <c r="AD9741"/>
    </row>
    <row r="9742" spans="1:30" x14ac:dyDescent="0.25">
      <c r="A9742" t="s">
        <v>10</v>
      </c>
      <c r="B9742" s="2">
        <v>43715</v>
      </c>
      <c r="C9742" s="35">
        <f>YEAR(Sales[[#This Row],[ShipDate]])</f>
        <v>2019</v>
      </c>
      <c r="D9742" t="s">
        <v>36</v>
      </c>
      <c r="E9742" t="s">
        <v>69</v>
      </c>
      <c r="F9742" t="s">
        <v>45</v>
      </c>
      <c r="G9742" t="s">
        <v>25</v>
      </c>
      <c r="H9742" t="s">
        <v>60</v>
      </c>
      <c r="I9742" t="s">
        <v>63</v>
      </c>
      <c r="J9742" t="s">
        <v>13</v>
      </c>
      <c r="K9742" t="s">
        <v>1038</v>
      </c>
      <c r="L9742" t="s">
        <v>30</v>
      </c>
      <c r="N9742" t="str">
        <f>IF(ISBLANK(Sales[[#This Row],[return]]),"No",Sales[[#This Row],[return]])</f>
        <v>No</v>
      </c>
      <c r="O9742" s="2">
        <v>43709</v>
      </c>
      <c r="P9742" s="8" t="str">
        <f>TEXT(DAY(Sales[[#This Row],[OrderDate]]),"ddd")</f>
        <v>Sun</v>
      </c>
      <c r="Q9742" s="8" t="str">
        <f>TEXT(MONTH(Sales[[#This Row],[ShipDate]])*29,"mmm")</f>
        <v>Sep</v>
      </c>
      <c r="R9742">
        <v>1508</v>
      </c>
      <c r="S9742" t="s">
        <v>1780</v>
      </c>
      <c r="T9742" t="s">
        <v>28</v>
      </c>
      <c r="U9742">
        <v>98103</v>
      </c>
      <c r="V9742" s="1">
        <v>0</v>
      </c>
      <c r="W9742">
        <v>3</v>
      </c>
      <c r="X9742">
        <v>1</v>
      </c>
      <c r="Y9742">
        <v>8</v>
      </c>
      <c r="AD9742"/>
    </row>
    <row r="9743" spans="1:30" x14ac:dyDescent="0.25">
      <c r="A9743" t="s">
        <v>40</v>
      </c>
      <c r="B9743" s="2">
        <v>43814</v>
      </c>
      <c r="C9743" s="35">
        <f>YEAR(Sales[[#This Row],[ShipDate]])</f>
        <v>2019</v>
      </c>
      <c r="D9743" t="s">
        <v>36</v>
      </c>
      <c r="E9743" t="s">
        <v>31</v>
      </c>
      <c r="F9743" t="s">
        <v>43</v>
      </c>
      <c r="G9743" t="s">
        <v>11</v>
      </c>
      <c r="H9743" t="s">
        <v>2015</v>
      </c>
      <c r="I9743" t="s">
        <v>199</v>
      </c>
      <c r="J9743" t="s">
        <v>13</v>
      </c>
      <c r="K9743" t="s">
        <v>305</v>
      </c>
      <c r="L9743" t="s">
        <v>17</v>
      </c>
      <c r="N9743" t="str">
        <f>IF(ISBLANK(Sales[[#This Row],[return]]),"No",Sales[[#This Row],[return]])</f>
        <v>No</v>
      </c>
      <c r="O9743" s="2">
        <v>43809</v>
      </c>
      <c r="P9743" s="8" t="str">
        <f>TEXT(DAY(Sales[[#This Row],[OrderDate]]),"ddd")</f>
        <v>Tue</v>
      </c>
      <c r="Q9743" s="8" t="str">
        <f>TEXT(MONTH(Sales[[#This Row],[ShipDate]])*29,"mmm")</f>
        <v>Dec</v>
      </c>
      <c r="R9743">
        <v>572</v>
      </c>
      <c r="S9743" t="s">
        <v>1326</v>
      </c>
      <c r="T9743" t="s">
        <v>15</v>
      </c>
      <c r="U9743">
        <v>29406</v>
      </c>
      <c r="V9743" s="1">
        <v>0</v>
      </c>
      <c r="W9743">
        <v>4</v>
      </c>
      <c r="X9743">
        <v>2</v>
      </c>
      <c r="Y9743">
        <v>15</v>
      </c>
      <c r="AD9743"/>
    </row>
    <row r="9744" spans="1:30" x14ac:dyDescent="0.25">
      <c r="A9744" t="s">
        <v>24</v>
      </c>
      <c r="B9744" s="2">
        <v>43643</v>
      </c>
      <c r="C9744" s="35">
        <f>YEAR(Sales[[#This Row],[ShipDate]])</f>
        <v>2019</v>
      </c>
      <c r="D9744" t="s">
        <v>36</v>
      </c>
      <c r="E9744" t="s">
        <v>18</v>
      </c>
      <c r="F9744" t="s">
        <v>59</v>
      </c>
      <c r="G9744" t="s">
        <v>25</v>
      </c>
      <c r="H9744" t="s">
        <v>680</v>
      </c>
      <c r="I9744" t="s">
        <v>174</v>
      </c>
      <c r="J9744" t="s">
        <v>13</v>
      </c>
      <c r="K9744" t="s">
        <v>201</v>
      </c>
      <c r="L9744" t="s">
        <v>17</v>
      </c>
      <c r="N9744" t="str">
        <f>IF(ISBLANK(Sales[[#This Row],[return]]),"No",Sales[[#This Row],[return]])</f>
        <v>No</v>
      </c>
      <c r="O9744" s="2">
        <v>43636</v>
      </c>
      <c r="P9744" s="8" t="str">
        <f>TEXT(DAY(Sales[[#This Row],[OrderDate]]),"ddd")</f>
        <v>Fri</v>
      </c>
      <c r="Q9744" s="8" t="str">
        <f>TEXT(MONTH(Sales[[#This Row],[ShipDate]])*29,"mmm")</f>
        <v>Jun</v>
      </c>
      <c r="R9744">
        <v>1836</v>
      </c>
      <c r="S9744" t="s">
        <v>1758</v>
      </c>
      <c r="T9744" t="s">
        <v>15</v>
      </c>
      <c r="U9744">
        <v>23223</v>
      </c>
      <c r="V9744" s="1">
        <v>0</v>
      </c>
      <c r="W9744">
        <v>16</v>
      </c>
      <c r="X9744">
        <v>5</v>
      </c>
      <c r="Y9744">
        <v>32</v>
      </c>
      <c r="AD9744"/>
    </row>
    <row r="9745" spans="1:30" x14ac:dyDescent="0.25">
      <c r="A9745" t="s">
        <v>24</v>
      </c>
      <c r="B9745" s="2">
        <v>43643</v>
      </c>
      <c r="C9745" s="35">
        <f>YEAR(Sales[[#This Row],[ShipDate]])</f>
        <v>2019</v>
      </c>
      <c r="D9745" t="s">
        <v>36</v>
      </c>
      <c r="E9745" t="s">
        <v>18</v>
      </c>
      <c r="F9745" t="s">
        <v>48</v>
      </c>
      <c r="G9745" t="s">
        <v>46</v>
      </c>
      <c r="H9745" t="s">
        <v>680</v>
      </c>
      <c r="I9745" t="s">
        <v>174</v>
      </c>
      <c r="J9745" t="s">
        <v>13</v>
      </c>
      <c r="K9745" t="s">
        <v>201</v>
      </c>
      <c r="L9745" t="s">
        <v>17</v>
      </c>
      <c r="N9745" t="str">
        <f>IF(ISBLANK(Sales[[#This Row],[return]]),"No",Sales[[#This Row],[return]])</f>
        <v>No</v>
      </c>
      <c r="O9745" s="2">
        <v>43636</v>
      </c>
      <c r="P9745" s="8" t="str">
        <f>TEXT(DAY(Sales[[#This Row],[OrderDate]]),"ddd")</f>
        <v>Fri</v>
      </c>
      <c r="Q9745" s="8" t="str">
        <f>TEXT(MONTH(Sales[[#This Row],[ShipDate]])*29,"mmm")</f>
        <v>Jun</v>
      </c>
      <c r="R9745">
        <v>340</v>
      </c>
      <c r="S9745" t="s">
        <v>2321</v>
      </c>
      <c r="T9745" t="s">
        <v>15</v>
      </c>
      <c r="U9745">
        <v>23223</v>
      </c>
      <c r="V9745" s="1">
        <v>0</v>
      </c>
      <c r="W9745">
        <v>126</v>
      </c>
      <c r="X9745">
        <v>4</v>
      </c>
      <c r="Y9745">
        <v>504</v>
      </c>
      <c r="AD9745"/>
    </row>
    <row r="9746" spans="1:30" x14ac:dyDescent="0.25">
      <c r="A9746" t="s">
        <v>40</v>
      </c>
      <c r="B9746" s="2">
        <v>43810</v>
      </c>
      <c r="C9746" s="35">
        <f>YEAR(Sales[[#This Row],[ShipDate]])</f>
        <v>2019</v>
      </c>
      <c r="D9746" t="s">
        <v>36</v>
      </c>
      <c r="E9746" t="s">
        <v>18</v>
      </c>
      <c r="F9746" t="s">
        <v>43</v>
      </c>
      <c r="G9746" t="s">
        <v>11</v>
      </c>
      <c r="H9746" t="s">
        <v>680</v>
      </c>
      <c r="I9746" t="s">
        <v>174</v>
      </c>
      <c r="J9746" t="s">
        <v>13</v>
      </c>
      <c r="K9746" t="s">
        <v>1075</v>
      </c>
      <c r="L9746" t="s">
        <v>17</v>
      </c>
      <c r="N9746" t="str">
        <f>IF(ISBLANK(Sales[[#This Row],[return]]),"No",Sales[[#This Row],[return]])</f>
        <v>No</v>
      </c>
      <c r="O9746" s="2">
        <v>43806</v>
      </c>
      <c r="P9746" s="8" t="str">
        <f>TEXT(DAY(Sales[[#This Row],[OrderDate]]),"ddd")</f>
        <v>Sat</v>
      </c>
      <c r="Q9746" s="8" t="str">
        <f>TEXT(MONTH(Sales[[#This Row],[ShipDate]])*29,"mmm")</f>
        <v>Dec</v>
      </c>
      <c r="R9746">
        <v>500</v>
      </c>
      <c r="S9746" t="s">
        <v>1285</v>
      </c>
      <c r="T9746" t="s">
        <v>15</v>
      </c>
      <c r="U9746">
        <v>23223</v>
      </c>
      <c r="V9746" s="1">
        <v>0</v>
      </c>
      <c r="W9746">
        <v>26</v>
      </c>
      <c r="X9746">
        <v>6</v>
      </c>
      <c r="Y9746">
        <v>82</v>
      </c>
      <c r="AD9746"/>
    </row>
    <row r="9747" spans="1:30" x14ac:dyDescent="0.25">
      <c r="A9747" t="s">
        <v>40</v>
      </c>
      <c r="B9747" s="2">
        <v>43787</v>
      </c>
      <c r="C9747" s="35">
        <f>YEAR(Sales[[#This Row],[ShipDate]])</f>
        <v>2019</v>
      </c>
      <c r="D9747" t="s">
        <v>36</v>
      </c>
      <c r="E9747" t="s">
        <v>18</v>
      </c>
      <c r="F9747" t="s">
        <v>45</v>
      </c>
      <c r="G9747" t="s">
        <v>25</v>
      </c>
      <c r="H9747" t="s">
        <v>300</v>
      </c>
      <c r="I9747" t="s">
        <v>70</v>
      </c>
      <c r="J9747" t="s">
        <v>13</v>
      </c>
      <c r="K9747" t="s">
        <v>764</v>
      </c>
      <c r="L9747" t="s">
        <v>68</v>
      </c>
      <c r="M9747" t="s">
        <v>82</v>
      </c>
      <c r="N9747" t="str">
        <f>IF(ISBLANK(Sales[[#This Row],[return]]),"No",Sales[[#This Row],[return]])</f>
        <v>Yes</v>
      </c>
      <c r="O9747" s="2">
        <v>43783</v>
      </c>
      <c r="P9747" s="8" t="str">
        <f>TEXT(DAY(Sales[[#This Row],[OrderDate]]),"ddd")</f>
        <v>Sat</v>
      </c>
      <c r="Q9747" s="8" t="str">
        <f>TEXT(MONTH(Sales[[#This Row],[ShipDate]])*29,"mmm")</f>
        <v>Nov</v>
      </c>
      <c r="R9747">
        <v>356</v>
      </c>
      <c r="S9747" t="s">
        <v>1638</v>
      </c>
      <c r="T9747" t="s">
        <v>66</v>
      </c>
      <c r="U9747">
        <v>77506</v>
      </c>
      <c r="V9747" s="1">
        <v>0.2</v>
      </c>
      <c r="W9747">
        <v>5</v>
      </c>
      <c r="X9747">
        <v>2</v>
      </c>
      <c r="Y9747">
        <v>45</v>
      </c>
      <c r="AD9747"/>
    </row>
    <row r="9748" spans="1:30" x14ac:dyDescent="0.25">
      <c r="A9748" t="s">
        <v>40</v>
      </c>
      <c r="B9748" s="2">
        <v>43787</v>
      </c>
      <c r="C9748" s="35">
        <f>YEAR(Sales[[#This Row],[ShipDate]])</f>
        <v>2019</v>
      </c>
      <c r="D9748" t="s">
        <v>36</v>
      </c>
      <c r="E9748" t="s">
        <v>18</v>
      </c>
      <c r="F9748" t="s">
        <v>99</v>
      </c>
      <c r="G9748" t="s">
        <v>46</v>
      </c>
      <c r="H9748" t="s">
        <v>300</v>
      </c>
      <c r="I9748" t="s">
        <v>70</v>
      </c>
      <c r="J9748" t="s">
        <v>13</v>
      </c>
      <c r="K9748" t="s">
        <v>764</v>
      </c>
      <c r="L9748" t="s">
        <v>68</v>
      </c>
      <c r="M9748" t="s">
        <v>82</v>
      </c>
      <c r="N9748" t="str">
        <f>IF(ISBLANK(Sales[[#This Row],[return]]),"No",Sales[[#This Row],[return]])</f>
        <v>Yes</v>
      </c>
      <c r="O9748" s="2">
        <v>43783</v>
      </c>
      <c r="P9748" s="8" t="str">
        <f>TEXT(DAY(Sales[[#This Row],[OrderDate]]),"ddd")</f>
        <v>Sat</v>
      </c>
      <c r="Q9748" s="8" t="str">
        <f>TEXT(MONTH(Sales[[#This Row],[ShipDate]])*29,"mmm")</f>
        <v>Nov</v>
      </c>
      <c r="R9748">
        <v>1601</v>
      </c>
      <c r="S9748" t="s">
        <v>2861</v>
      </c>
      <c r="T9748" t="s">
        <v>66</v>
      </c>
      <c r="U9748">
        <v>77506</v>
      </c>
      <c r="V9748" s="1">
        <v>0.2</v>
      </c>
      <c r="W9748">
        <v>-27</v>
      </c>
      <c r="X9748">
        <v>6</v>
      </c>
      <c r="Y9748">
        <v>168</v>
      </c>
      <c r="AD9748"/>
    </row>
    <row r="9749" spans="1:30" x14ac:dyDescent="0.25">
      <c r="A9749" t="s">
        <v>24</v>
      </c>
      <c r="B9749" s="2">
        <v>43784</v>
      </c>
      <c r="C9749" s="35">
        <f>YEAR(Sales[[#This Row],[ShipDate]])</f>
        <v>2019</v>
      </c>
      <c r="D9749" t="s">
        <v>113</v>
      </c>
      <c r="E9749" t="s">
        <v>31</v>
      </c>
      <c r="F9749" t="s">
        <v>50</v>
      </c>
      <c r="G9749" t="s">
        <v>25</v>
      </c>
      <c r="H9749" t="s">
        <v>26</v>
      </c>
      <c r="I9749" t="s">
        <v>32</v>
      </c>
      <c r="J9749" t="s">
        <v>13</v>
      </c>
      <c r="K9749" t="s">
        <v>2610</v>
      </c>
      <c r="L9749" t="s">
        <v>30</v>
      </c>
      <c r="N9749" t="str">
        <f>IF(ISBLANK(Sales[[#This Row],[return]]),"No",Sales[[#This Row],[return]])</f>
        <v>No</v>
      </c>
      <c r="O9749" s="2">
        <v>43781</v>
      </c>
      <c r="P9749" s="8" t="str">
        <f>TEXT(DAY(Sales[[#This Row],[OrderDate]]),"ddd")</f>
        <v>Thu</v>
      </c>
      <c r="Q9749" s="8" t="str">
        <f>TEXT(MONTH(Sales[[#This Row],[ShipDate]])*29,"mmm")</f>
        <v>Nov</v>
      </c>
      <c r="R9749">
        <v>35</v>
      </c>
      <c r="S9749" t="s">
        <v>467</v>
      </c>
      <c r="T9749" t="s">
        <v>28</v>
      </c>
      <c r="U9749">
        <v>90036</v>
      </c>
      <c r="V9749" s="1">
        <v>0.2</v>
      </c>
      <c r="W9749">
        <v>5</v>
      </c>
      <c r="X9749">
        <v>4</v>
      </c>
      <c r="Y9749">
        <v>14</v>
      </c>
      <c r="AD9749"/>
    </row>
    <row r="9750" spans="1:30" x14ac:dyDescent="0.25">
      <c r="A9750" t="s">
        <v>40</v>
      </c>
      <c r="B9750" s="2">
        <v>43567</v>
      </c>
      <c r="C9750" s="35">
        <f>YEAR(Sales[[#This Row],[ShipDate]])</f>
        <v>2019</v>
      </c>
      <c r="D9750" t="s">
        <v>36</v>
      </c>
      <c r="E9750" t="s">
        <v>31</v>
      </c>
      <c r="F9750" t="s">
        <v>43</v>
      </c>
      <c r="G9750" t="s">
        <v>11</v>
      </c>
      <c r="H9750" t="s">
        <v>2680</v>
      </c>
      <c r="I9750" t="s">
        <v>133</v>
      </c>
      <c r="J9750" t="s">
        <v>13</v>
      </c>
      <c r="K9750" t="s">
        <v>2681</v>
      </c>
      <c r="L9750" t="s">
        <v>68</v>
      </c>
      <c r="N9750" t="str">
        <f>IF(ISBLANK(Sales[[#This Row],[return]]),"No",Sales[[#This Row],[return]])</f>
        <v>No</v>
      </c>
      <c r="O9750" s="2">
        <v>43563</v>
      </c>
      <c r="P9750" s="8" t="str">
        <f>TEXT(DAY(Sales[[#This Row],[OrderDate]]),"ddd")</f>
        <v>Sun</v>
      </c>
      <c r="Q9750" s="8" t="str">
        <f>TEXT(MONTH(Sales[[#This Row],[ShipDate]])*29,"mmm")</f>
        <v>Apr</v>
      </c>
      <c r="R9750">
        <v>26</v>
      </c>
      <c r="S9750" t="s">
        <v>1304</v>
      </c>
      <c r="T9750" t="s">
        <v>66</v>
      </c>
      <c r="U9750">
        <v>48237</v>
      </c>
      <c r="V9750" s="1">
        <v>0</v>
      </c>
      <c r="W9750">
        <v>71</v>
      </c>
      <c r="X9750">
        <v>2</v>
      </c>
      <c r="Y9750">
        <v>274</v>
      </c>
      <c r="AD9750"/>
    </row>
    <row r="9751" spans="1:30" x14ac:dyDescent="0.25">
      <c r="A9751" t="s">
        <v>40</v>
      </c>
      <c r="B9751" s="2">
        <v>43567</v>
      </c>
      <c r="C9751" s="35">
        <f>YEAR(Sales[[#This Row],[ShipDate]])</f>
        <v>2019</v>
      </c>
      <c r="D9751" t="s">
        <v>36</v>
      </c>
      <c r="E9751" t="s">
        <v>31</v>
      </c>
      <c r="F9751" t="s">
        <v>43</v>
      </c>
      <c r="G9751" t="s">
        <v>11</v>
      </c>
      <c r="H9751" t="s">
        <v>2680</v>
      </c>
      <c r="I9751" t="s">
        <v>133</v>
      </c>
      <c r="J9751" t="s">
        <v>13</v>
      </c>
      <c r="K9751" t="s">
        <v>2681</v>
      </c>
      <c r="L9751" t="s">
        <v>68</v>
      </c>
      <c r="N9751" t="str">
        <f>IF(ISBLANK(Sales[[#This Row],[return]]),"No",Sales[[#This Row],[return]])</f>
        <v>No</v>
      </c>
      <c r="O9751" s="2">
        <v>43563</v>
      </c>
      <c r="P9751" s="8" t="str">
        <f>TEXT(DAY(Sales[[#This Row],[OrderDate]]),"ddd")</f>
        <v>Sun</v>
      </c>
      <c r="Q9751" s="8" t="str">
        <f>TEXT(MONTH(Sales[[#This Row],[ShipDate]])*29,"mmm")</f>
        <v>Apr</v>
      </c>
      <c r="R9751">
        <v>1042</v>
      </c>
      <c r="S9751" t="s">
        <v>1138</v>
      </c>
      <c r="T9751" t="s">
        <v>66</v>
      </c>
      <c r="U9751">
        <v>48237</v>
      </c>
      <c r="V9751" s="1">
        <v>0</v>
      </c>
      <c r="W9751">
        <v>80</v>
      </c>
      <c r="X9751">
        <v>3</v>
      </c>
      <c r="Y9751">
        <v>307</v>
      </c>
      <c r="AD9751"/>
    </row>
    <row r="9752" spans="1:30" x14ac:dyDescent="0.25">
      <c r="A9752" t="s">
        <v>40</v>
      </c>
      <c r="B9752" s="2">
        <v>43590</v>
      </c>
      <c r="C9752" s="35">
        <f>YEAR(Sales[[#This Row],[ShipDate]])</f>
        <v>2019</v>
      </c>
      <c r="D9752" t="s">
        <v>36</v>
      </c>
      <c r="E9752" t="s">
        <v>69</v>
      </c>
      <c r="F9752" t="s">
        <v>59</v>
      </c>
      <c r="G9752" t="s">
        <v>25</v>
      </c>
      <c r="H9752" t="s">
        <v>79</v>
      </c>
      <c r="I9752" t="s">
        <v>32</v>
      </c>
      <c r="J9752" t="s">
        <v>13</v>
      </c>
      <c r="K9752" t="s">
        <v>267</v>
      </c>
      <c r="L9752" t="s">
        <v>30</v>
      </c>
      <c r="N9752" t="str">
        <f>IF(ISBLANK(Sales[[#This Row],[return]]),"No",Sales[[#This Row],[return]])</f>
        <v>No</v>
      </c>
      <c r="O9752" s="2">
        <v>43585</v>
      </c>
      <c r="P9752" s="8" t="str">
        <f>TEXT(DAY(Sales[[#This Row],[OrderDate]]),"ddd")</f>
        <v>Mon</v>
      </c>
      <c r="Q9752" s="8" t="str">
        <f>TEXT(MONTH(Sales[[#This Row],[ShipDate]])*29,"mmm")</f>
        <v>May</v>
      </c>
      <c r="R9752">
        <v>1712</v>
      </c>
      <c r="S9752" t="s">
        <v>2280</v>
      </c>
      <c r="T9752" t="s">
        <v>28</v>
      </c>
      <c r="U9752">
        <v>94122</v>
      </c>
      <c r="V9752" s="1">
        <v>0</v>
      </c>
      <c r="W9752">
        <v>80</v>
      </c>
      <c r="X9752">
        <v>4</v>
      </c>
      <c r="Y9752">
        <v>164</v>
      </c>
      <c r="AD9752"/>
    </row>
    <row r="9753" spans="1:30" x14ac:dyDescent="0.25">
      <c r="A9753" t="s">
        <v>10</v>
      </c>
      <c r="B9753" s="2">
        <v>43750</v>
      </c>
      <c r="C9753" s="35">
        <f>YEAR(Sales[[#This Row],[ShipDate]])</f>
        <v>2019</v>
      </c>
      <c r="D9753" t="s">
        <v>36</v>
      </c>
      <c r="E9753" t="s">
        <v>69</v>
      </c>
      <c r="F9753" t="s">
        <v>59</v>
      </c>
      <c r="G9753" t="s">
        <v>25</v>
      </c>
      <c r="H9753" t="s">
        <v>146</v>
      </c>
      <c r="I9753" t="s">
        <v>149</v>
      </c>
      <c r="J9753" t="s">
        <v>13</v>
      </c>
      <c r="K9753" t="s">
        <v>2902</v>
      </c>
      <c r="L9753" t="s">
        <v>92</v>
      </c>
      <c r="N9753" t="str">
        <f>IF(ISBLANK(Sales[[#This Row],[return]]),"No",Sales[[#This Row],[return]])</f>
        <v>No</v>
      </c>
      <c r="O9753" s="2">
        <v>43744</v>
      </c>
      <c r="P9753" s="8" t="str">
        <f>TEXT(DAY(Sales[[#This Row],[OrderDate]]),"ddd")</f>
        <v>Fri</v>
      </c>
      <c r="Q9753" s="8" t="str">
        <f>TEXT(MONTH(Sales[[#This Row],[ShipDate]])*29,"mmm")</f>
        <v>Oct</v>
      </c>
      <c r="R9753">
        <v>96</v>
      </c>
      <c r="S9753" t="s">
        <v>3169</v>
      </c>
      <c r="T9753" t="s">
        <v>90</v>
      </c>
      <c r="U9753">
        <v>10035</v>
      </c>
      <c r="V9753" s="1">
        <v>0</v>
      </c>
      <c r="W9753">
        <v>8</v>
      </c>
      <c r="X9753">
        <v>3</v>
      </c>
      <c r="Y9753">
        <v>17</v>
      </c>
      <c r="AD9753"/>
    </row>
    <row r="9754" spans="1:30" x14ac:dyDescent="0.25">
      <c r="A9754" t="s">
        <v>10</v>
      </c>
      <c r="B9754" s="2">
        <v>43750</v>
      </c>
      <c r="C9754" s="35">
        <f>YEAR(Sales[[#This Row],[ShipDate]])</f>
        <v>2019</v>
      </c>
      <c r="D9754" t="s">
        <v>36</v>
      </c>
      <c r="E9754" t="s">
        <v>69</v>
      </c>
      <c r="F9754" t="s">
        <v>39</v>
      </c>
      <c r="G9754" t="s">
        <v>25</v>
      </c>
      <c r="H9754" t="s">
        <v>146</v>
      </c>
      <c r="I9754" t="s">
        <v>149</v>
      </c>
      <c r="J9754" t="s">
        <v>13</v>
      </c>
      <c r="K9754" t="s">
        <v>2902</v>
      </c>
      <c r="L9754" t="s">
        <v>92</v>
      </c>
      <c r="N9754" t="str">
        <f>IF(ISBLANK(Sales[[#This Row],[return]]),"No",Sales[[#This Row],[return]])</f>
        <v>No</v>
      </c>
      <c r="O9754" s="2">
        <v>43744</v>
      </c>
      <c r="P9754" s="8" t="str">
        <f>TEXT(DAY(Sales[[#This Row],[OrderDate]]),"ddd")</f>
        <v>Fri</v>
      </c>
      <c r="Q9754" s="8" t="str">
        <f>TEXT(MONTH(Sales[[#This Row],[ShipDate]])*29,"mmm")</f>
        <v>Oct</v>
      </c>
      <c r="R9754">
        <v>1484</v>
      </c>
      <c r="S9754" t="s">
        <v>341</v>
      </c>
      <c r="T9754" t="s">
        <v>90</v>
      </c>
      <c r="U9754">
        <v>10035</v>
      </c>
      <c r="V9754" s="1">
        <v>0</v>
      </c>
      <c r="W9754">
        <v>10</v>
      </c>
      <c r="X9754">
        <v>3</v>
      </c>
      <c r="Y9754">
        <v>345</v>
      </c>
      <c r="AD9754"/>
    </row>
    <row r="9755" spans="1:30" x14ac:dyDescent="0.25">
      <c r="A9755" t="s">
        <v>10</v>
      </c>
      <c r="B9755" s="2">
        <v>43750</v>
      </c>
      <c r="C9755" s="35">
        <f>YEAR(Sales[[#This Row],[ShipDate]])</f>
        <v>2019</v>
      </c>
      <c r="D9755" t="s">
        <v>36</v>
      </c>
      <c r="E9755" t="s">
        <v>69</v>
      </c>
      <c r="F9755" t="s">
        <v>99</v>
      </c>
      <c r="G9755" t="s">
        <v>46</v>
      </c>
      <c r="H9755" t="s">
        <v>146</v>
      </c>
      <c r="I9755" t="s">
        <v>149</v>
      </c>
      <c r="J9755" t="s">
        <v>13</v>
      </c>
      <c r="K9755" t="s">
        <v>2902</v>
      </c>
      <c r="L9755" t="s">
        <v>92</v>
      </c>
      <c r="N9755" t="str">
        <f>IF(ISBLANK(Sales[[#This Row],[return]]),"No",Sales[[#This Row],[return]])</f>
        <v>No</v>
      </c>
      <c r="O9755" s="2">
        <v>43744</v>
      </c>
      <c r="P9755" s="8" t="str">
        <f>TEXT(DAY(Sales[[#This Row],[OrderDate]]),"ddd")</f>
        <v>Fri</v>
      </c>
      <c r="Q9755" s="8" t="str">
        <f>TEXT(MONTH(Sales[[#This Row],[ShipDate]])*29,"mmm")</f>
        <v>Oct</v>
      </c>
      <c r="R9755">
        <v>1009</v>
      </c>
      <c r="S9755" t="s">
        <v>2487</v>
      </c>
      <c r="T9755" t="s">
        <v>90</v>
      </c>
      <c r="U9755">
        <v>10035</v>
      </c>
      <c r="V9755" s="1">
        <v>0</v>
      </c>
      <c r="W9755">
        <v>115</v>
      </c>
      <c r="X9755">
        <v>4</v>
      </c>
      <c r="Y9755">
        <v>320</v>
      </c>
      <c r="AD9755"/>
    </row>
    <row r="9756" spans="1:30" x14ac:dyDescent="0.25">
      <c r="A9756" t="s">
        <v>10</v>
      </c>
      <c r="B9756" s="2">
        <v>43794</v>
      </c>
      <c r="C9756" s="35">
        <f>YEAR(Sales[[#This Row],[ShipDate]])</f>
        <v>2019</v>
      </c>
      <c r="D9756" t="s">
        <v>36</v>
      </c>
      <c r="E9756" t="s">
        <v>31</v>
      </c>
      <c r="F9756" t="s">
        <v>23</v>
      </c>
      <c r="G9756" t="s">
        <v>11</v>
      </c>
      <c r="H9756" t="s">
        <v>1307</v>
      </c>
      <c r="I9756" t="s">
        <v>70</v>
      </c>
      <c r="J9756" t="s">
        <v>13</v>
      </c>
      <c r="K9756" t="s">
        <v>118</v>
      </c>
      <c r="L9756" t="s">
        <v>68</v>
      </c>
      <c r="N9756" t="str">
        <f>IF(ISBLANK(Sales[[#This Row],[return]]),"No",Sales[[#This Row],[return]])</f>
        <v>No</v>
      </c>
      <c r="O9756" s="2">
        <v>43788</v>
      </c>
      <c r="P9756" s="8" t="str">
        <f>TEXT(DAY(Sales[[#This Row],[OrderDate]]),"ddd")</f>
        <v>Thu</v>
      </c>
      <c r="Q9756" s="8" t="str">
        <f>TEXT(MONTH(Sales[[#This Row],[ShipDate]])*29,"mmm")</f>
        <v>Nov</v>
      </c>
      <c r="R9756">
        <v>996</v>
      </c>
      <c r="S9756" t="s">
        <v>1112</v>
      </c>
      <c r="T9756" t="s">
        <v>66</v>
      </c>
      <c r="U9756">
        <v>76903</v>
      </c>
      <c r="V9756" s="1">
        <v>0.3</v>
      </c>
      <c r="W9756">
        <v>-9</v>
      </c>
      <c r="X9756">
        <v>2</v>
      </c>
      <c r="Y9756">
        <v>305</v>
      </c>
      <c r="AD9756"/>
    </row>
    <row r="9757" spans="1:30" x14ac:dyDescent="0.25">
      <c r="A9757" t="s">
        <v>40</v>
      </c>
      <c r="B9757" s="2">
        <v>43575</v>
      </c>
      <c r="C9757" s="35">
        <f>YEAR(Sales[[#This Row],[ShipDate]])</f>
        <v>2019</v>
      </c>
      <c r="D9757" t="s">
        <v>36</v>
      </c>
      <c r="E9757" t="s">
        <v>69</v>
      </c>
      <c r="F9757" t="s">
        <v>52</v>
      </c>
      <c r="G9757" t="s">
        <v>25</v>
      </c>
      <c r="H9757" t="s">
        <v>79</v>
      </c>
      <c r="I9757" t="s">
        <v>32</v>
      </c>
      <c r="J9757" t="s">
        <v>13</v>
      </c>
      <c r="K9757" t="s">
        <v>1017</v>
      </c>
      <c r="L9757" t="s">
        <v>30</v>
      </c>
      <c r="N9757" t="str">
        <f>IF(ISBLANK(Sales[[#This Row],[return]]),"No",Sales[[#This Row],[return]])</f>
        <v>No</v>
      </c>
      <c r="O9757" s="2">
        <v>43571</v>
      </c>
      <c r="P9757" s="8" t="str">
        <f>TEXT(DAY(Sales[[#This Row],[OrderDate]]),"ddd")</f>
        <v>Mon</v>
      </c>
      <c r="Q9757" s="8" t="str">
        <f>TEXT(MONTH(Sales[[#This Row],[ShipDate]])*29,"mmm")</f>
        <v>Apr</v>
      </c>
      <c r="R9757">
        <v>859</v>
      </c>
      <c r="S9757" t="s">
        <v>1956</v>
      </c>
      <c r="T9757" t="s">
        <v>28</v>
      </c>
      <c r="U9757">
        <v>94109</v>
      </c>
      <c r="V9757" s="1">
        <v>0</v>
      </c>
      <c r="W9757">
        <v>12</v>
      </c>
      <c r="X9757">
        <v>3</v>
      </c>
      <c r="Y9757">
        <v>41</v>
      </c>
      <c r="AD9757"/>
    </row>
    <row r="9758" spans="1:30" x14ac:dyDescent="0.25">
      <c r="A9758" t="s">
        <v>24</v>
      </c>
      <c r="B9758" s="2">
        <v>43707</v>
      </c>
      <c r="C9758" s="35">
        <f>YEAR(Sales[[#This Row],[ShipDate]])</f>
        <v>2019</v>
      </c>
      <c r="D9758" t="s">
        <v>113</v>
      </c>
      <c r="E9758" t="s">
        <v>69</v>
      </c>
      <c r="F9758" t="s">
        <v>39</v>
      </c>
      <c r="G9758" t="s">
        <v>25</v>
      </c>
      <c r="H9758" t="s">
        <v>146</v>
      </c>
      <c r="I9758" t="s">
        <v>149</v>
      </c>
      <c r="J9758" t="s">
        <v>13</v>
      </c>
      <c r="K9758" t="s">
        <v>1043</v>
      </c>
      <c r="L9758" t="s">
        <v>92</v>
      </c>
      <c r="N9758" t="str">
        <f>IF(ISBLANK(Sales[[#This Row],[return]]),"No",Sales[[#This Row],[return]])</f>
        <v>No</v>
      </c>
      <c r="O9758" s="2">
        <v>43704</v>
      </c>
      <c r="P9758" s="8" t="str">
        <f>TEXT(DAY(Sales[[#This Row],[OrderDate]]),"ddd")</f>
        <v>Fri</v>
      </c>
      <c r="Q9758" s="8" t="str">
        <f>TEXT(MONTH(Sales[[#This Row],[ShipDate]])*29,"mmm")</f>
        <v>Aug</v>
      </c>
      <c r="R9758">
        <v>935</v>
      </c>
      <c r="S9758" t="s">
        <v>1984</v>
      </c>
      <c r="T9758" t="s">
        <v>90</v>
      </c>
      <c r="U9758">
        <v>10024</v>
      </c>
      <c r="V9758" s="1">
        <v>0</v>
      </c>
      <c r="W9758">
        <v>17</v>
      </c>
      <c r="X9758">
        <v>8</v>
      </c>
      <c r="Y9758">
        <v>64</v>
      </c>
      <c r="AD9758"/>
    </row>
    <row r="9759" spans="1:30" x14ac:dyDescent="0.25">
      <c r="A9759" t="s">
        <v>24</v>
      </c>
      <c r="B9759" s="2">
        <v>43707</v>
      </c>
      <c r="C9759" s="35">
        <f>YEAR(Sales[[#This Row],[ShipDate]])</f>
        <v>2019</v>
      </c>
      <c r="D9759" t="s">
        <v>113</v>
      </c>
      <c r="E9759" t="s">
        <v>69</v>
      </c>
      <c r="F9759" t="s">
        <v>50</v>
      </c>
      <c r="G9759" t="s">
        <v>25</v>
      </c>
      <c r="H9759" t="s">
        <v>146</v>
      </c>
      <c r="I9759" t="s">
        <v>149</v>
      </c>
      <c r="J9759" t="s">
        <v>13</v>
      </c>
      <c r="K9759" t="s">
        <v>1043</v>
      </c>
      <c r="L9759" t="s">
        <v>92</v>
      </c>
      <c r="N9759" t="str">
        <f>IF(ISBLANK(Sales[[#This Row],[return]]),"No",Sales[[#This Row],[return]])</f>
        <v>No</v>
      </c>
      <c r="O9759" s="2">
        <v>43704</v>
      </c>
      <c r="P9759" s="8" t="str">
        <f>TEXT(DAY(Sales[[#This Row],[OrderDate]]),"ddd")</f>
        <v>Fri</v>
      </c>
      <c r="Q9759" s="8" t="str">
        <f>TEXT(MONTH(Sales[[#This Row],[ShipDate]])*29,"mmm")</f>
        <v>Aug</v>
      </c>
      <c r="R9759">
        <v>535</v>
      </c>
      <c r="S9759" t="s">
        <v>49</v>
      </c>
      <c r="T9759" t="s">
        <v>90</v>
      </c>
      <c r="U9759">
        <v>10024</v>
      </c>
      <c r="V9759" s="1">
        <v>0.2</v>
      </c>
      <c r="W9759">
        <v>12</v>
      </c>
      <c r="X9759">
        <v>6</v>
      </c>
      <c r="Y9759">
        <v>37</v>
      </c>
      <c r="AD9759"/>
    </row>
    <row r="9760" spans="1:30" x14ac:dyDescent="0.25">
      <c r="A9760" t="s">
        <v>24</v>
      </c>
      <c r="B9760" s="2">
        <v>43707</v>
      </c>
      <c r="C9760" s="35">
        <f>YEAR(Sales[[#This Row],[ShipDate]])</f>
        <v>2019</v>
      </c>
      <c r="D9760" t="s">
        <v>113</v>
      </c>
      <c r="E9760" t="s">
        <v>69</v>
      </c>
      <c r="F9760" t="s">
        <v>48</v>
      </c>
      <c r="G9760" t="s">
        <v>46</v>
      </c>
      <c r="H9760" t="s">
        <v>146</v>
      </c>
      <c r="I9760" t="s">
        <v>149</v>
      </c>
      <c r="J9760" t="s">
        <v>13</v>
      </c>
      <c r="K9760" t="s">
        <v>1043</v>
      </c>
      <c r="L9760" t="s">
        <v>92</v>
      </c>
      <c r="N9760" t="str">
        <f>IF(ISBLANK(Sales[[#This Row],[return]]),"No",Sales[[#This Row],[return]])</f>
        <v>No</v>
      </c>
      <c r="O9760" s="2">
        <v>43704</v>
      </c>
      <c r="P9760" s="8" t="str">
        <f>TEXT(DAY(Sales[[#This Row],[OrderDate]]),"ddd")</f>
        <v>Fri</v>
      </c>
      <c r="Q9760" s="8" t="str">
        <f>TEXT(MONTH(Sales[[#This Row],[ShipDate]])*29,"mmm")</f>
        <v>Aug</v>
      </c>
      <c r="R9760">
        <v>725</v>
      </c>
      <c r="S9760" t="s">
        <v>2882</v>
      </c>
      <c r="T9760" t="s">
        <v>90</v>
      </c>
      <c r="U9760">
        <v>10024</v>
      </c>
      <c r="V9760" s="1">
        <v>0</v>
      </c>
      <c r="W9760">
        <v>101</v>
      </c>
      <c r="X9760">
        <v>3</v>
      </c>
      <c r="Y9760">
        <v>348</v>
      </c>
      <c r="AD9760"/>
    </row>
    <row r="9761" spans="1:30" x14ac:dyDescent="0.25">
      <c r="A9761" t="s">
        <v>40</v>
      </c>
      <c r="B9761" s="2">
        <v>43744</v>
      </c>
      <c r="C9761" s="35">
        <f>YEAR(Sales[[#This Row],[ShipDate]])</f>
        <v>2019</v>
      </c>
      <c r="D9761" t="s">
        <v>36</v>
      </c>
      <c r="E9761" t="s">
        <v>69</v>
      </c>
      <c r="F9761" t="s">
        <v>99</v>
      </c>
      <c r="G9761" t="s">
        <v>46</v>
      </c>
      <c r="H9761" t="s">
        <v>79</v>
      </c>
      <c r="I9761" t="s">
        <v>32</v>
      </c>
      <c r="J9761" t="s">
        <v>13</v>
      </c>
      <c r="K9761" t="s">
        <v>740</v>
      </c>
      <c r="L9761" t="s">
        <v>30</v>
      </c>
      <c r="N9761" t="str">
        <f>IF(ISBLANK(Sales[[#This Row],[return]]),"No",Sales[[#This Row],[return]])</f>
        <v>No</v>
      </c>
      <c r="O9761" s="2">
        <v>43739</v>
      </c>
      <c r="P9761" s="8" t="str">
        <f>TEXT(DAY(Sales[[#This Row],[OrderDate]]),"ddd")</f>
        <v>Sun</v>
      </c>
      <c r="Q9761" s="8" t="str">
        <f>TEXT(MONTH(Sales[[#This Row],[ShipDate]])*29,"mmm")</f>
        <v>Oct</v>
      </c>
      <c r="R9761">
        <v>1468</v>
      </c>
      <c r="S9761" t="s">
        <v>629</v>
      </c>
      <c r="T9761" t="s">
        <v>28</v>
      </c>
      <c r="U9761">
        <v>94110</v>
      </c>
      <c r="V9761" s="1">
        <v>0</v>
      </c>
      <c r="W9761">
        <v>22</v>
      </c>
      <c r="X9761">
        <v>5</v>
      </c>
      <c r="Y9761">
        <v>105</v>
      </c>
      <c r="AD9761"/>
    </row>
    <row r="9762" spans="1:30" x14ac:dyDescent="0.25">
      <c r="A9762" t="s">
        <v>24</v>
      </c>
      <c r="B9762" s="2">
        <v>43598</v>
      </c>
      <c r="C9762" s="35">
        <f>YEAR(Sales[[#This Row],[ShipDate]])</f>
        <v>2019</v>
      </c>
      <c r="D9762" t="s">
        <v>113</v>
      </c>
      <c r="E9762" t="s">
        <v>31</v>
      </c>
      <c r="F9762" t="s">
        <v>21</v>
      </c>
      <c r="G9762" t="s">
        <v>11</v>
      </c>
      <c r="H9762" t="s">
        <v>271</v>
      </c>
      <c r="I9762" t="s">
        <v>169</v>
      </c>
      <c r="J9762" t="s">
        <v>13</v>
      </c>
      <c r="K9762" t="s">
        <v>2602</v>
      </c>
      <c r="L9762" t="s">
        <v>30</v>
      </c>
      <c r="N9762" t="str">
        <f>IF(ISBLANK(Sales[[#This Row],[return]]),"No",Sales[[#This Row],[return]])</f>
        <v>No</v>
      </c>
      <c r="O9762" s="2">
        <v>43596</v>
      </c>
      <c r="P9762" s="8" t="str">
        <f>TEXT(DAY(Sales[[#This Row],[OrderDate]]),"ddd")</f>
        <v>Wed</v>
      </c>
      <c r="Q9762" s="8" t="str">
        <f>TEXT(MONTH(Sales[[#This Row],[ShipDate]])*29,"mmm")</f>
        <v>May</v>
      </c>
      <c r="R9762">
        <v>309</v>
      </c>
      <c r="S9762" t="s">
        <v>1208</v>
      </c>
      <c r="T9762" t="s">
        <v>28</v>
      </c>
      <c r="U9762">
        <v>85023</v>
      </c>
      <c r="V9762" s="1">
        <v>0.7</v>
      </c>
      <c r="W9762">
        <v>-357</v>
      </c>
      <c r="X9762">
        <v>7</v>
      </c>
      <c r="Y9762">
        <v>210</v>
      </c>
      <c r="AD9762"/>
    </row>
    <row r="9763" spans="1:30" x14ac:dyDescent="0.25">
      <c r="A9763" t="s">
        <v>40</v>
      </c>
      <c r="B9763" s="2">
        <v>43738</v>
      </c>
      <c r="C9763" s="35">
        <f>YEAR(Sales[[#This Row],[ShipDate]])</f>
        <v>2019</v>
      </c>
      <c r="D9763" t="s">
        <v>19</v>
      </c>
      <c r="E9763" t="s">
        <v>18</v>
      </c>
      <c r="F9763" t="s">
        <v>290</v>
      </c>
      <c r="G9763" t="s">
        <v>25</v>
      </c>
      <c r="H9763" t="s">
        <v>1472</v>
      </c>
      <c r="I9763" t="s">
        <v>70</v>
      </c>
      <c r="J9763" t="s">
        <v>13</v>
      </c>
      <c r="K9763" t="s">
        <v>1619</v>
      </c>
      <c r="L9763" t="s">
        <v>68</v>
      </c>
      <c r="N9763" t="str">
        <f>IF(ISBLANK(Sales[[#This Row],[return]]),"No",Sales[[#This Row],[return]])</f>
        <v>No</v>
      </c>
      <c r="O9763" s="2">
        <v>43736</v>
      </c>
      <c r="P9763" s="8" t="str">
        <f>TEXT(DAY(Sales[[#This Row],[OrderDate]]),"ddd")</f>
        <v>Sat</v>
      </c>
      <c r="Q9763" s="8" t="str">
        <f>TEXT(MONTH(Sales[[#This Row],[ShipDate]])*29,"mmm")</f>
        <v>Sep</v>
      </c>
      <c r="R9763">
        <v>1504</v>
      </c>
      <c r="S9763" t="s">
        <v>608</v>
      </c>
      <c r="T9763" t="s">
        <v>66</v>
      </c>
      <c r="U9763">
        <v>78521</v>
      </c>
      <c r="V9763" s="1">
        <v>0.2</v>
      </c>
      <c r="W9763">
        <v>0</v>
      </c>
      <c r="X9763">
        <v>1</v>
      </c>
      <c r="Y9763">
        <v>2</v>
      </c>
      <c r="AD9763"/>
    </row>
    <row r="9764" spans="1:30" x14ac:dyDescent="0.25">
      <c r="A9764" t="s">
        <v>24</v>
      </c>
      <c r="B9764" s="2">
        <v>43795</v>
      </c>
      <c r="C9764" s="35">
        <f>YEAR(Sales[[#This Row],[ShipDate]])</f>
        <v>2019</v>
      </c>
      <c r="D9764" t="s">
        <v>36</v>
      </c>
      <c r="E9764" t="s">
        <v>18</v>
      </c>
      <c r="F9764" t="s">
        <v>23</v>
      </c>
      <c r="G9764" t="s">
        <v>11</v>
      </c>
      <c r="H9764" t="s">
        <v>1461</v>
      </c>
      <c r="I9764" t="s">
        <v>70</v>
      </c>
      <c r="J9764" t="s">
        <v>13</v>
      </c>
      <c r="K9764" t="s">
        <v>1462</v>
      </c>
      <c r="L9764" t="s">
        <v>68</v>
      </c>
      <c r="N9764" t="str">
        <f>IF(ISBLANK(Sales[[#This Row],[return]]),"No",Sales[[#This Row],[return]])</f>
        <v>No</v>
      </c>
      <c r="O9764" s="2">
        <v>43788</v>
      </c>
      <c r="P9764" s="8" t="str">
        <f>TEXT(DAY(Sales[[#This Row],[OrderDate]]),"ddd")</f>
        <v>Thu</v>
      </c>
      <c r="Q9764" s="8" t="str">
        <f>TEXT(MONTH(Sales[[#This Row],[ShipDate]])*29,"mmm")</f>
        <v>Nov</v>
      </c>
      <c r="R9764">
        <v>1214</v>
      </c>
      <c r="S9764" t="s">
        <v>1256</v>
      </c>
      <c r="T9764" t="s">
        <v>66</v>
      </c>
      <c r="U9764">
        <v>77840</v>
      </c>
      <c r="V9764" s="1">
        <v>0.3</v>
      </c>
      <c r="W9764">
        <v>-53</v>
      </c>
      <c r="X9764">
        <v>3</v>
      </c>
      <c r="Y9764">
        <v>233</v>
      </c>
      <c r="AD9764"/>
    </row>
    <row r="9765" spans="1:30" x14ac:dyDescent="0.25">
      <c r="A9765" t="s">
        <v>10</v>
      </c>
      <c r="B9765" s="2">
        <v>43553</v>
      </c>
      <c r="C9765" s="35">
        <f>YEAR(Sales[[#This Row],[ShipDate]])</f>
        <v>2019</v>
      </c>
      <c r="D9765" t="s">
        <v>36</v>
      </c>
      <c r="E9765" t="s">
        <v>18</v>
      </c>
      <c r="F9765" t="s">
        <v>59</v>
      </c>
      <c r="G9765" t="s">
        <v>25</v>
      </c>
      <c r="H9765" t="s">
        <v>146</v>
      </c>
      <c r="I9765" t="s">
        <v>149</v>
      </c>
      <c r="J9765" t="s">
        <v>13</v>
      </c>
      <c r="K9765" t="s">
        <v>1227</v>
      </c>
      <c r="L9765" t="s">
        <v>92</v>
      </c>
      <c r="N9765" t="str">
        <f>IF(ISBLANK(Sales[[#This Row],[return]]),"No",Sales[[#This Row],[return]])</f>
        <v>No</v>
      </c>
      <c r="O9765" s="2">
        <v>43547</v>
      </c>
      <c r="P9765" s="8" t="str">
        <f>TEXT(DAY(Sales[[#This Row],[OrderDate]]),"ddd")</f>
        <v>Mon</v>
      </c>
      <c r="Q9765" s="8" t="str">
        <f>TEXT(MONTH(Sales[[#This Row],[ShipDate]])*29,"mmm")</f>
        <v>Mar</v>
      </c>
      <c r="R9765">
        <v>1779</v>
      </c>
      <c r="S9765" t="s">
        <v>2203</v>
      </c>
      <c r="T9765" t="s">
        <v>90</v>
      </c>
      <c r="U9765">
        <v>10024</v>
      </c>
      <c r="V9765" s="1">
        <v>0</v>
      </c>
      <c r="W9765">
        <v>12</v>
      </c>
      <c r="X9765">
        <v>6</v>
      </c>
      <c r="Y9765">
        <v>26</v>
      </c>
      <c r="AD9765"/>
    </row>
    <row r="9766" spans="1:30" x14ac:dyDescent="0.25">
      <c r="A9766" t="s">
        <v>10</v>
      </c>
      <c r="B9766" s="2">
        <v>43788</v>
      </c>
      <c r="C9766" s="35">
        <f>YEAR(Sales[[#This Row],[ShipDate]])</f>
        <v>2019</v>
      </c>
      <c r="D9766" t="s">
        <v>36</v>
      </c>
      <c r="E9766" t="s">
        <v>18</v>
      </c>
      <c r="F9766" t="s">
        <v>48</v>
      </c>
      <c r="G9766" t="s">
        <v>46</v>
      </c>
      <c r="H9766" t="s">
        <v>422</v>
      </c>
      <c r="I9766" t="s">
        <v>32</v>
      </c>
      <c r="J9766" t="s">
        <v>13</v>
      </c>
      <c r="K9766" t="s">
        <v>444</v>
      </c>
      <c r="L9766" t="s">
        <v>30</v>
      </c>
      <c r="N9766" t="str">
        <f>IF(ISBLANK(Sales[[#This Row],[return]]),"No",Sales[[#This Row],[return]])</f>
        <v>No</v>
      </c>
      <c r="O9766" s="2">
        <v>43782</v>
      </c>
      <c r="P9766" s="8" t="str">
        <f>TEXT(DAY(Sales[[#This Row],[OrderDate]]),"ddd")</f>
        <v>Fri</v>
      </c>
      <c r="Q9766" s="8" t="str">
        <f>TEXT(MONTH(Sales[[#This Row],[ShipDate]])*29,"mmm")</f>
        <v>Nov</v>
      </c>
      <c r="R9766">
        <v>1401</v>
      </c>
      <c r="S9766" t="s">
        <v>2459</v>
      </c>
      <c r="T9766" t="s">
        <v>28</v>
      </c>
      <c r="U9766">
        <v>94568</v>
      </c>
      <c r="V9766" s="1">
        <v>0.2</v>
      </c>
      <c r="W9766">
        <v>1</v>
      </c>
      <c r="X9766">
        <v>5</v>
      </c>
      <c r="Y9766">
        <v>22</v>
      </c>
      <c r="AD9766"/>
    </row>
    <row r="9767" spans="1:30" x14ac:dyDescent="0.25">
      <c r="A9767" t="s">
        <v>40</v>
      </c>
      <c r="B9767" s="2">
        <v>43811</v>
      </c>
      <c r="C9767" s="35">
        <f>YEAR(Sales[[#This Row],[ShipDate]])</f>
        <v>2019</v>
      </c>
      <c r="D9767" t="s">
        <v>19</v>
      </c>
      <c r="E9767" t="s">
        <v>31</v>
      </c>
      <c r="F9767" t="s">
        <v>45</v>
      </c>
      <c r="G9767" t="s">
        <v>25</v>
      </c>
      <c r="H9767" t="s">
        <v>60</v>
      </c>
      <c r="I9767" t="s">
        <v>63</v>
      </c>
      <c r="J9767" t="s">
        <v>13</v>
      </c>
      <c r="K9767" t="s">
        <v>535</v>
      </c>
      <c r="L9767" t="s">
        <v>30</v>
      </c>
      <c r="N9767" t="str">
        <f>IF(ISBLANK(Sales[[#This Row],[return]]),"No",Sales[[#This Row],[return]])</f>
        <v>No</v>
      </c>
      <c r="O9767" s="2">
        <v>43809</v>
      </c>
      <c r="P9767" s="8" t="str">
        <f>TEXT(DAY(Sales[[#This Row],[OrderDate]]),"ddd")</f>
        <v>Tue</v>
      </c>
      <c r="Q9767" s="8" t="str">
        <f>TEXT(MONTH(Sales[[#This Row],[ShipDate]])*29,"mmm")</f>
        <v>Dec</v>
      </c>
      <c r="R9767">
        <v>454</v>
      </c>
      <c r="S9767" t="s">
        <v>2809</v>
      </c>
      <c r="T9767" t="s">
        <v>28</v>
      </c>
      <c r="U9767">
        <v>98103</v>
      </c>
      <c r="V9767" s="1">
        <v>0</v>
      </c>
      <c r="W9767">
        <v>5</v>
      </c>
      <c r="X9767">
        <v>3</v>
      </c>
      <c r="Y9767">
        <v>18</v>
      </c>
      <c r="AD9767"/>
    </row>
    <row r="9768" spans="1:30" x14ac:dyDescent="0.25">
      <c r="A9768" t="s">
        <v>40</v>
      </c>
      <c r="B9768" s="2">
        <v>43811</v>
      </c>
      <c r="C9768" s="35">
        <f>YEAR(Sales[[#This Row],[ShipDate]])</f>
        <v>2019</v>
      </c>
      <c r="D9768" t="s">
        <v>19</v>
      </c>
      <c r="E9768" t="s">
        <v>31</v>
      </c>
      <c r="F9768" t="s">
        <v>39</v>
      </c>
      <c r="G9768" t="s">
        <v>25</v>
      </c>
      <c r="H9768" t="s">
        <v>60</v>
      </c>
      <c r="I9768" t="s">
        <v>63</v>
      </c>
      <c r="J9768" t="s">
        <v>13</v>
      </c>
      <c r="K9768" t="s">
        <v>535</v>
      </c>
      <c r="L9768" t="s">
        <v>30</v>
      </c>
      <c r="N9768" t="str">
        <f>IF(ISBLANK(Sales[[#This Row],[return]]),"No",Sales[[#This Row],[return]])</f>
        <v>No</v>
      </c>
      <c r="O9768" s="2">
        <v>43809</v>
      </c>
      <c r="P9768" s="8" t="str">
        <f>TEXT(DAY(Sales[[#This Row],[OrderDate]]),"ddd")</f>
        <v>Tue</v>
      </c>
      <c r="Q9768" s="8" t="str">
        <f>TEXT(MONTH(Sales[[#This Row],[ShipDate]])*29,"mmm")</f>
        <v>Dec</v>
      </c>
      <c r="R9768">
        <v>635</v>
      </c>
      <c r="S9768" t="s">
        <v>716</v>
      </c>
      <c r="T9768" t="s">
        <v>28</v>
      </c>
      <c r="U9768">
        <v>98103</v>
      </c>
      <c r="V9768" s="1">
        <v>0</v>
      </c>
      <c r="W9768">
        <v>39</v>
      </c>
      <c r="X9768">
        <v>5</v>
      </c>
      <c r="Y9768">
        <v>325</v>
      </c>
      <c r="AD9768"/>
    </row>
    <row r="9769" spans="1:30" x14ac:dyDescent="0.25">
      <c r="A9769" t="s">
        <v>40</v>
      </c>
      <c r="B9769" s="2">
        <v>43811</v>
      </c>
      <c r="C9769" s="35">
        <f>YEAR(Sales[[#This Row],[ShipDate]])</f>
        <v>2019</v>
      </c>
      <c r="D9769" t="s">
        <v>19</v>
      </c>
      <c r="E9769" t="s">
        <v>31</v>
      </c>
      <c r="F9769" t="s">
        <v>99</v>
      </c>
      <c r="G9769" t="s">
        <v>46</v>
      </c>
      <c r="H9769" t="s">
        <v>60</v>
      </c>
      <c r="I9769" t="s">
        <v>63</v>
      </c>
      <c r="J9769" t="s">
        <v>13</v>
      </c>
      <c r="K9769" t="s">
        <v>535</v>
      </c>
      <c r="L9769" t="s">
        <v>30</v>
      </c>
      <c r="N9769" t="str">
        <f>IF(ISBLANK(Sales[[#This Row],[return]]),"No",Sales[[#This Row],[return]])</f>
        <v>No</v>
      </c>
      <c r="O9769" s="2">
        <v>43809</v>
      </c>
      <c r="P9769" s="8" t="str">
        <f>TEXT(DAY(Sales[[#This Row],[OrderDate]]),"ddd")</f>
        <v>Tue</v>
      </c>
      <c r="Q9769" s="8" t="str">
        <f>TEXT(MONTH(Sales[[#This Row],[ShipDate]])*29,"mmm")</f>
        <v>Dec</v>
      </c>
      <c r="R9769">
        <v>1003</v>
      </c>
      <c r="S9769" t="s">
        <v>2350</v>
      </c>
      <c r="T9769" t="s">
        <v>28</v>
      </c>
      <c r="U9769">
        <v>98103</v>
      </c>
      <c r="V9769" s="1">
        <v>0</v>
      </c>
      <c r="W9769">
        <v>5</v>
      </c>
      <c r="X9769">
        <v>3</v>
      </c>
      <c r="Y9769">
        <v>49</v>
      </c>
      <c r="AD9769"/>
    </row>
    <row r="9770" spans="1:30" x14ac:dyDescent="0.25">
      <c r="A9770" t="s">
        <v>24</v>
      </c>
      <c r="B9770" s="2">
        <v>43739</v>
      </c>
      <c r="C9770" s="35">
        <f>YEAR(Sales[[#This Row],[ShipDate]])</f>
        <v>2019</v>
      </c>
      <c r="D9770" t="s">
        <v>113</v>
      </c>
      <c r="E9770" t="s">
        <v>18</v>
      </c>
      <c r="F9770" t="s">
        <v>45</v>
      </c>
      <c r="G9770" t="s">
        <v>25</v>
      </c>
      <c r="H9770" t="s">
        <v>26</v>
      </c>
      <c r="I9770" t="s">
        <v>32</v>
      </c>
      <c r="J9770" t="s">
        <v>13</v>
      </c>
      <c r="K9770" t="s">
        <v>1452</v>
      </c>
      <c r="L9770" t="s">
        <v>30</v>
      </c>
      <c r="N9770" t="str">
        <f>IF(ISBLANK(Sales[[#This Row],[return]]),"No",Sales[[#This Row],[return]])</f>
        <v>No</v>
      </c>
      <c r="O9770" s="2">
        <v>43737</v>
      </c>
      <c r="P9770" s="8" t="str">
        <f>TEXT(DAY(Sales[[#This Row],[OrderDate]]),"ddd")</f>
        <v>Sun</v>
      </c>
      <c r="Q9770" s="8" t="str">
        <f>TEXT(MONTH(Sales[[#This Row],[ShipDate]])*29,"mmm")</f>
        <v>Oct</v>
      </c>
      <c r="R9770">
        <v>1150</v>
      </c>
      <c r="S9770" t="s">
        <v>1820</v>
      </c>
      <c r="T9770" t="s">
        <v>28</v>
      </c>
      <c r="U9770">
        <v>90036</v>
      </c>
      <c r="V9770" s="1">
        <v>0</v>
      </c>
      <c r="W9770">
        <v>26</v>
      </c>
      <c r="X9770">
        <v>5</v>
      </c>
      <c r="Y9770">
        <v>99</v>
      </c>
      <c r="AD9770"/>
    </row>
    <row r="9771" spans="1:30" x14ac:dyDescent="0.25">
      <c r="A9771" t="s">
        <v>40</v>
      </c>
      <c r="B9771" s="2">
        <v>43540</v>
      </c>
      <c r="C9771" s="35">
        <f>YEAR(Sales[[#This Row],[ShipDate]])</f>
        <v>2019</v>
      </c>
      <c r="D9771" t="s">
        <v>36</v>
      </c>
      <c r="E9771" t="s">
        <v>69</v>
      </c>
      <c r="F9771" t="s">
        <v>38</v>
      </c>
      <c r="G9771" t="s">
        <v>11</v>
      </c>
      <c r="H9771" t="s">
        <v>88</v>
      </c>
      <c r="I9771" t="s">
        <v>93</v>
      </c>
      <c r="J9771" t="s">
        <v>13</v>
      </c>
      <c r="K9771" t="s">
        <v>2934</v>
      </c>
      <c r="L9771" t="s">
        <v>92</v>
      </c>
      <c r="N9771" t="str">
        <f>IF(ISBLANK(Sales[[#This Row],[return]]),"No",Sales[[#This Row],[return]])</f>
        <v>No</v>
      </c>
      <c r="O9771" s="2">
        <v>43535</v>
      </c>
      <c r="P9771" s="8" t="str">
        <f>TEXT(DAY(Sales[[#This Row],[OrderDate]]),"ddd")</f>
        <v>Wed</v>
      </c>
      <c r="Q9771" s="8" t="str">
        <f>TEXT(MONTH(Sales[[#This Row],[ShipDate]])*29,"mmm")</f>
        <v>Mar</v>
      </c>
      <c r="R9771">
        <v>964</v>
      </c>
      <c r="S9771" t="s">
        <v>1316</v>
      </c>
      <c r="T9771" t="s">
        <v>90</v>
      </c>
      <c r="U9771">
        <v>19140</v>
      </c>
      <c r="V9771" s="1">
        <v>0.4</v>
      </c>
      <c r="W9771">
        <v>-46</v>
      </c>
      <c r="X9771">
        <v>3</v>
      </c>
      <c r="Y9771">
        <v>155</v>
      </c>
      <c r="AD9771"/>
    </row>
    <row r="9772" spans="1:30" x14ac:dyDescent="0.25">
      <c r="A9772" t="s">
        <v>40</v>
      </c>
      <c r="B9772" s="2">
        <v>43540</v>
      </c>
      <c r="C9772" s="35">
        <f>YEAR(Sales[[#This Row],[ShipDate]])</f>
        <v>2019</v>
      </c>
      <c r="D9772" t="s">
        <v>36</v>
      </c>
      <c r="E9772" t="s">
        <v>69</v>
      </c>
      <c r="F9772" t="s">
        <v>39</v>
      </c>
      <c r="G9772" t="s">
        <v>25</v>
      </c>
      <c r="H9772" t="s">
        <v>88</v>
      </c>
      <c r="I9772" t="s">
        <v>93</v>
      </c>
      <c r="J9772" t="s">
        <v>13</v>
      </c>
      <c r="K9772" t="s">
        <v>2934</v>
      </c>
      <c r="L9772" t="s">
        <v>92</v>
      </c>
      <c r="N9772" t="str">
        <f>IF(ISBLANK(Sales[[#This Row],[return]]),"No",Sales[[#This Row],[return]])</f>
        <v>No</v>
      </c>
      <c r="O9772" s="2">
        <v>43535</v>
      </c>
      <c r="P9772" s="8" t="str">
        <f>TEXT(DAY(Sales[[#This Row],[OrderDate]]),"ddd")</f>
        <v>Wed</v>
      </c>
      <c r="Q9772" s="8" t="str">
        <f>TEXT(MONTH(Sales[[#This Row],[ShipDate]])*29,"mmm")</f>
        <v>Mar</v>
      </c>
      <c r="R9772">
        <v>516</v>
      </c>
      <c r="S9772" t="s">
        <v>3034</v>
      </c>
      <c r="T9772" t="s">
        <v>90</v>
      </c>
      <c r="U9772">
        <v>19140</v>
      </c>
      <c r="V9772" s="1">
        <v>0.2</v>
      </c>
      <c r="W9772">
        <v>3</v>
      </c>
      <c r="X9772">
        <v>1</v>
      </c>
      <c r="Y9772">
        <v>43</v>
      </c>
      <c r="AD9772"/>
    </row>
    <row r="9773" spans="1:30" x14ac:dyDescent="0.25">
      <c r="A9773" t="s">
        <v>40</v>
      </c>
      <c r="B9773" s="2">
        <v>43540</v>
      </c>
      <c r="C9773" s="35">
        <f>YEAR(Sales[[#This Row],[ShipDate]])</f>
        <v>2019</v>
      </c>
      <c r="D9773" t="s">
        <v>36</v>
      </c>
      <c r="E9773" t="s">
        <v>69</v>
      </c>
      <c r="F9773" t="s">
        <v>50</v>
      </c>
      <c r="G9773" t="s">
        <v>25</v>
      </c>
      <c r="H9773" t="s">
        <v>88</v>
      </c>
      <c r="I9773" t="s">
        <v>93</v>
      </c>
      <c r="J9773" t="s">
        <v>13</v>
      </c>
      <c r="K9773" t="s">
        <v>2934</v>
      </c>
      <c r="L9773" t="s">
        <v>92</v>
      </c>
      <c r="N9773" t="str">
        <f>IF(ISBLANK(Sales[[#This Row],[return]]),"No",Sales[[#This Row],[return]])</f>
        <v>No</v>
      </c>
      <c r="O9773" s="2">
        <v>43535</v>
      </c>
      <c r="P9773" s="8" t="str">
        <f>TEXT(DAY(Sales[[#This Row],[OrderDate]]),"ddd")</f>
        <v>Wed</v>
      </c>
      <c r="Q9773" s="8" t="str">
        <f>TEXT(MONTH(Sales[[#This Row],[ShipDate]])*29,"mmm")</f>
        <v>Mar</v>
      </c>
      <c r="R9773">
        <v>270</v>
      </c>
      <c r="S9773" t="s">
        <v>3141</v>
      </c>
      <c r="T9773" t="s">
        <v>90</v>
      </c>
      <c r="U9773">
        <v>19140</v>
      </c>
      <c r="V9773" s="1">
        <v>0.7</v>
      </c>
      <c r="W9773">
        <v>-9</v>
      </c>
      <c r="X9773">
        <v>1</v>
      </c>
      <c r="Y9773">
        <v>12</v>
      </c>
      <c r="AD9773"/>
    </row>
    <row r="9774" spans="1:30" x14ac:dyDescent="0.25">
      <c r="A9774" t="s">
        <v>40</v>
      </c>
      <c r="B9774" s="2">
        <v>43540</v>
      </c>
      <c r="C9774" s="35">
        <f>YEAR(Sales[[#This Row],[ShipDate]])</f>
        <v>2019</v>
      </c>
      <c r="D9774" t="s">
        <v>36</v>
      </c>
      <c r="E9774" t="s">
        <v>69</v>
      </c>
      <c r="F9774" t="s">
        <v>48</v>
      </c>
      <c r="G9774" t="s">
        <v>46</v>
      </c>
      <c r="H9774" t="s">
        <v>88</v>
      </c>
      <c r="I9774" t="s">
        <v>93</v>
      </c>
      <c r="J9774" t="s">
        <v>13</v>
      </c>
      <c r="K9774" t="s">
        <v>2934</v>
      </c>
      <c r="L9774" t="s">
        <v>92</v>
      </c>
      <c r="N9774" t="str">
        <f>IF(ISBLANK(Sales[[#This Row],[return]]),"No",Sales[[#This Row],[return]])</f>
        <v>No</v>
      </c>
      <c r="O9774" s="2">
        <v>43535</v>
      </c>
      <c r="P9774" s="8" t="str">
        <f>TEXT(DAY(Sales[[#This Row],[OrderDate]]),"ddd")</f>
        <v>Wed</v>
      </c>
      <c r="Q9774" s="8" t="str">
        <f>TEXT(MONTH(Sales[[#This Row],[ShipDate]])*29,"mmm")</f>
        <v>Mar</v>
      </c>
      <c r="R9774">
        <v>1177</v>
      </c>
      <c r="S9774" t="s">
        <v>2445</v>
      </c>
      <c r="T9774" t="s">
        <v>90</v>
      </c>
      <c r="U9774">
        <v>19140</v>
      </c>
      <c r="V9774" s="1">
        <v>0.4</v>
      </c>
      <c r="W9774">
        <v>-181</v>
      </c>
      <c r="X9774">
        <v>5</v>
      </c>
      <c r="Y9774">
        <v>777</v>
      </c>
      <c r="AD9774"/>
    </row>
    <row r="9775" spans="1:30" x14ac:dyDescent="0.25">
      <c r="A9775" t="s">
        <v>40</v>
      </c>
      <c r="B9775" s="2">
        <v>43554</v>
      </c>
      <c r="C9775" s="35">
        <f>YEAR(Sales[[#This Row],[ShipDate]])</f>
        <v>2019</v>
      </c>
      <c r="D9775" t="s">
        <v>36</v>
      </c>
      <c r="E9775" t="s">
        <v>31</v>
      </c>
      <c r="F9775" t="s">
        <v>59</v>
      </c>
      <c r="G9775" t="s">
        <v>25</v>
      </c>
      <c r="H9775" t="s">
        <v>107</v>
      </c>
      <c r="I9775" t="s">
        <v>70</v>
      </c>
      <c r="J9775" t="s">
        <v>13</v>
      </c>
      <c r="K9775" t="s">
        <v>402</v>
      </c>
      <c r="L9775" t="s">
        <v>68</v>
      </c>
      <c r="N9775" t="str">
        <f>IF(ISBLANK(Sales[[#This Row],[return]]),"No",Sales[[#This Row],[return]])</f>
        <v>No</v>
      </c>
      <c r="O9775" s="2">
        <v>43550</v>
      </c>
      <c r="P9775" s="8" t="str">
        <f>TEXT(DAY(Sales[[#This Row],[OrderDate]]),"ddd")</f>
        <v>Thu</v>
      </c>
      <c r="Q9775" s="8" t="str">
        <f>TEXT(MONTH(Sales[[#This Row],[ShipDate]])*29,"mmm")</f>
        <v>Mar</v>
      </c>
      <c r="R9775">
        <v>1748</v>
      </c>
      <c r="S9775" t="s">
        <v>2155</v>
      </c>
      <c r="T9775" t="s">
        <v>66</v>
      </c>
      <c r="U9775">
        <v>77070</v>
      </c>
      <c r="V9775" s="1">
        <v>0.2</v>
      </c>
      <c r="W9775">
        <v>23</v>
      </c>
      <c r="X9775">
        <v>3</v>
      </c>
      <c r="Y9775">
        <v>74</v>
      </c>
      <c r="AD9775"/>
    </row>
    <row r="9776" spans="1:30" x14ac:dyDescent="0.25">
      <c r="A9776" t="s">
        <v>40</v>
      </c>
      <c r="B9776" s="2">
        <v>43554</v>
      </c>
      <c r="C9776" s="35">
        <f>YEAR(Sales[[#This Row],[ShipDate]])</f>
        <v>2019</v>
      </c>
      <c r="D9776" t="s">
        <v>36</v>
      </c>
      <c r="E9776" t="s">
        <v>31</v>
      </c>
      <c r="F9776" t="s">
        <v>39</v>
      </c>
      <c r="G9776" t="s">
        <v>25</v>
      </c>
      <c r="H9776" t="s">
        <v>107</v>
      </c>
      <c r="I9776" t="s">
        <v>70</v>
      </c>
      <c r="J9776" t="s">
        <v>13</v>
      </c>
      <c r="K9776" t="s">
        <v>402</v>
      </c>
      <c r="L9776" t="s">
        <v>68</v>
      </c>
      <c r="N9776" t="str">
        <f>IF(ISBLANK(Sales[[#This Row],[return]]),"No",Sales[[#This Row],[return]])</f>
        <v>No</v>
      </c>
      <c r="O9776" s="2">
        <v>43550</v>
      </c>
      <c r="P9776" s="8" t="str">
        <f>TEXT(DAY(Sales[[#This Row],[OrderDate]]),"ddd")</f>
        <v>Thu</v>
      </c>
      <c r="Q9776" s="8" t="str">
        <f>TEXT(MONTH(Sales[[#This Row],[ShipDate]])*29,"mmm")</f>
        <v>Mar</v>
      </c>
      <c r="R9776">
        <v>1113</v>
      </c>
      <c r="S9776" t="s">
        <v>1992</v>
      </c>
      <c r="T9776" t="s">
        <v>66</v>
      </c>
      <c r="U9776">
        <v>77070</v>
      </c>
      <c r="V9776" s="1">
        <v>0.2</v>
      </c>
      <c r="W9776">
        <v>2</v>
      </c>
      <c r="X9776">
        <v>3</v>
      </c>
      <c r="Y9776">
        <v>32</v>
      </c>
      <c r="AD9776"/>
    </row>
    <row r="9777" spans="1:30" x14ac:dyDescent="0.25">
      <c r="A9777" t="s">
        <v>40</v>
      </c>
      <c r="B9777" s="2">
        <v>43554</v>
      </c>
      <c r="C9777" s="35">
        <f>YEAR(Sales[[#This Row],[ShipDate]])</f>
        <v>2019</v>
      </c>
      <c r="D9777" t="s">
        <v>36</v>
      </c>
      <c r="E9777" t="s">
        <v>31</v>
      </c>
      <c r="F9777" t="s">
        <v>52</v>
      </c>
      <c r="G9777" t="s">
        <v>25</v>
      </c>
      <c r="H9777" t="s">
        <v>107</v>
      </c>
      <c r="I9777" t="s">
        <v>70</v>
      </c>
      <c r="J9777" t="s">
        <v>13</v>
      </c>
      <c r="K9777" t="s">
        <v>402</v>
      </c>
      <c r="L9777" t="s">
        <v>68</v>
      </c>
      <c r="N9777" t="str">
        <f>IF(ISBLANK(Sales[[#This Row],[return]]),"No",Sales[[#This Row],[return]])</f>
        <v>No</v>
      </c>
      <c r="O9777" s="2">
        <v>43550</v>
      </c>
      <c r="P9777" s="8" t="str">
        <f>TEXT(DAY(Sales[[#This Row],[OrderDate]]),"ddd")</f>
        <v>Thu</v>
      </c>
      <c r="Q9777" s="8" t="str">
        <f>TEXT(MONTH(Sales[[#This Row],[ShipDate]])*29,"mmm")</f>
        <v>Mar</v>
      </c>
      <c r="R9777">
        <v>286</v>
      </c>
      <c r="S9777" t="s">
        <v>2023</v>
      </c>
      <c r="T9777" t="s">
        <v>66</v>
      </c>
      <c r="U9777">
        <v>77070</v>
      </c>
      <c r="V9777" s="1">
        <v>0.8</v>
      </c>
      <c r="W9777">
        <v>-227</v>
      </c>
      <c r="X9777">
        <v>8</v>
      </c>
      <c r="Y9777">
        <v>87</v>
      </c>
      <c r="AD9777"/>
    </row>
    <row r="9778" spans="1:30" x14ac:dyDescent="0.25">
      <c r="A9778" t="s">
        <v>40</v>
      </c>
      <c r="B9778" s="2">
        <v>43554</v>
      </c>
      <c r="C9778" s="35">
        <f>YEAR(Sales[[#This Row],[ShipDate]])</f>
        <v>2019</v>
      </c>
      <c r="D9778" t="s">
        <v>36</v>
      </c>
      <c r="E9778" t="s">
        <v>31</v>
      </c>
      <c r="F9778" t="s">
        <v>99</v>
      </c>
      <c r="G9778" t="s">
        <v>46</v>
      </c>
      <c r="H9778" t="s">
        <v>107</v>
      </c>
      <c r="I9778" t="s">
        <v>70</v>
      </c>
      <c r="J9778" t="s">
        <v>13</v>
      </c>
      <c r="K9778" t="s">
        <v>402</v>
      </c>
      <c r="L9778" t="s">
        <v>68</v>
      </c>
      <c r="N9778" t="str">
        <f>IF(ISBLANK(Sales[[#This Row],[return]]),"No",Sales[[#This Row],[return]])</f>
        <v>No</v>
      </c>
      <c r="O9778" s="2">
        <v>43550</v>
      </c>
      <c r="P9778" s="8" t="str">
        <f>TEXT(DAY(Sales[[#This Row],[OrderDate]]),"ddd")</f>
        <v>Thu</v>
      </c>
      <c r="Q9778" s="8" t="str">
        <f>TEXT(MONTH(Sales[[#This Row],[ShipDate]])*29,"mmm")</f>
        <v>Mar</v>
      </c>
      <c r="R9778">
        <v>1469</v>
      </c>
      <c r="S9778" t="s">
        <v>659</v>
      </c>
      <c r="T9778" t="s">
        <v>66</v>
      </c>
      <c r="U9778">
        <v>77070</v>
      </c>
      <c r="V9778" s="1">
        <v>0.2</v>
      </c>
      <c r="W9778">
        <v>2</v>
      </c>
      <c r="X9778">
        <v>5</v>
      </c>
      <c r="Y9778">
        <v>144</v>
      </c>
      <c r="AD9778"/>
    </row>
    <row r="9779" spans="1:30" x14ac:dyDescent="0.25">
      <c r="A9779" t="s">
        <v>40</v>
      </c>
      <c r="B9779" s="2">
        <v>43554</v>
      </c>
      <c r="C9779" s="35">
        <f>YEAR(Sales[[#This Row],[ShipDate]])</f>
        <v>2019</v>
      </c>
      <c r="D9779" t="s">
        <v>36</v>
      </c>
      <c r="E9779" t="s">
        <v>31</v>
      </c>
      <c r="F9779" t="s">
        <v>574</v>
      </c>
      <c r="G9779" t="s">
        <v>46</v>
      </c>
      <c r="H9779" t="s">
        <v>107</v>
      </c>
      <c r="I9779" t="s">
        <v>70</v>
      </c>
      <c r="J9779" t="s">
        <v>13</v>
      </c>
      <c r="K9779" t="s">
        <v>402</v>
      </c>
      <c r="L9779" t="s">
        <v>68</v>
      </c>
      <c r="N9779" t="str">
        <f>IF(ISBLANK(Sales[[#This Row],[return]]),"No",Sales[[#This Row],[return]])</f>
        <v>No</v>
      </c>
      <c r="O9779" s="2">
        <v>43550</v>
      </c>
      <c r="P9779" s="8" t="str">
        <f>TEXT(DAY(Sales[[#This Row],[OrderDate]]),"ddd")</f>
        <v>Thu</v>
      </c>
      <c r="Q9779" s="8" t="str">
        <f>TEXT(MONTH(Sales[[#This Row],[ShipDate]])*29,"mmm")</f>
        <v>Mar</v>
      </c>
      <c r="R9779">
        <v>404</v>
      </c>
      <c r="S9779" t="s">
        <v>644</v>
      </c>
      <c r="T9779" t="s">
        <v>66</v>
      </c>
      <c r="U9779">
        <v>77070</v>
      </c>
      <c r="V9779" s="1">
        <v>0.2</v>
      </c>
      <c r="W9779">
        <v>570</v>
      </c>
      <c r="X9779">
        <v>5</v>
      </c>
      <c r="Y9779">
        <v>2400</v>
      </c>
      <c r="AD9779"/>
    </row>
    <row r="9780" spans="1:30" x14ac:dyDescent="0.25">
      <c r="A9780" t="s">
        <v>10</v>
      </c>
      <c r="B9780" s="2">
        <v>43576</v>
      </c>
      <c r="C9780" s="35">
        <f>YEAR(Sales[[#This Row],[ShipDate]])</f>
        <v>2019</v>
      </c>
      <c r="D9780" t="s">
        <v>36</v>
      </c>
      <c r="E9780" t="s">
        <v>69</v>
      </c>
      <c r="F9780" t="s">
        <v>59</v>
      </c>
      <c r="G9780" t="s">
        <v>25</v>
      </c>
      <c r="H9780" t="s">
        <v>107</v>
      </c>
      <c r="I9780" t="s">
        <v>70</v>
      </c>
      <c r="J9780" t="s">
        <v>13</v>
      </c>
      <c r="K9780" t="s">
        <v>697</v>
      </c>
      <c r="L9780" t="s">
        <v>68</v>
      </c>
      <c r="N9780" t="str">
        <f>IF(ISBLANK(Sales[[#This Row],[return]]),"No",Sales[[#This Row],[return]])</f>
        <v>No</v>
      </c>
      <c r="O9780" s="2">
        <v>43570</v>
      </c>
      <c r="P9780" s="8" t="str">
        <f>TEXT(DAY(Sales[[#This Row],[OrderDate]]),"ddd")</f>
        <v>Sun</v>
      </c>
      <c r="Q9780" s="8" t="str">
        <f>TEXT(MONTH(Sales[[#This Row],[ShipDate]])*29,"mmm")</f>
        <v>Apr</v>
      </c>
      <c r="R9780">
        <v>1810</v>
      </c>
      <c r="S9780" t="s">
        <v>3028</v>
      </c>
      <c r="T9780" t="s">
        <v>66</v>
      </c>
      <c r="U9780">
        <v>77041</v>
      </c>
      <c r="V9780" s="1">
        <v>0.2</v>
      </c>
      <c r="W9780">
        <v>7</v>
      </c>
      <c r="X9780">
        <v>4</v>
      </c>
      <c r="Y9780">
        <v>21</v>
      </c>
      <c r="AD9780"/>
    </row>
    <row r="9781" spans="1:30" x14ac:dyDescent="0.25">
      <c r="A9781" t="s">
        <v>40</v>
      </c>
      <c r="B9781" s="2">
        <v>43783</v>
      </c>
      <c r="C9781" s="35">
        <f>YEAR(Sales[[#This Row],[ShipDate]])</f>
        <v>2019</v>
      </c>
      <c r="D9781" t="s">
        <v>36</v>
      </c>
      <c r="E9781" t="s">
        <v>18</v>
      </c>
      <c r="F9781" t="s">
        <v>43</v>
      </c>
      <c r="G9781" t="s">
        <v>11</v>
      </c>
      <c r="H9781" t="s">
        <v>1049</v>
      </c>
      <c r="I9781" t="s">
        <v>32</v>
      </c>
      <c r="J9781" t="s">
        <v>13</v>
      </c>
      <c r="K9781" t="s">
        <v>179</v>
      </c>
      <c r="L9781" t="s">
        <v>30</v>
      </c>
      <c r="N9781" t="str">
        <f>IF(ISBLANK(Sales[[#This Row],[return]]),"No",Sales[[#This Row],[return]])</f>
        <v>No</v>
      </c>
      <c r="O9781" s="2">
        <v>43778</v>
      </c>
      <c r="P9781" s="8" t="str">
        <f>TEXT(DAY(Sales[[#This Row],[OrderDate]]),"ddd")</f>
        <v>Mon</v>
      </c>
      <c r="Q9781" s="8" t="str">
        <f>TEXT(MONTH(Sales[[#This Row],[ShipDate]])*29,"mmm")</f>
        <v>Nov</v>
      </c>
      <c r="R9781">
        <v>592</v>
      </c>
      <c r="S9781" t="s">
        <v>602</v>
      </c>
      <c r="T9781" t="s">
        <v>28</v>
      </c>
      <c r="U9781">
        <v>92054</v>
      </c>
      <c r="V9781" s="1">
        <v>0</v>
      </c>
      <c r="W9781">
        <v>21</v>
      </c>
      <c r="X9781">
        <v>8</v>
      </c>
      <c r="Y9781">
        <v>47</v>
      </c>
      <c r="AD9781"/>
    </row>
    <row r="9782" spans="1:30" x14ac:dyDescent="0.25">
      <c r="A9782" t="s">
        <v>40</v>
      </c>
      <c r="B9782" s="2">
        <v>43594</v>
      </c>
      <c r="C9782" s="35">
        <f>YEAR(Sales[[#This Row],[ShipDate]])</f>
        <v>2019</v>
      </c>
      <c r="D9782" t="s">
        <v>36</v>
      </c>
      <c r="E9782" t="s">
        <v>18</v>
      </c>
      <c r="F9782" t="s">
        <v>104</v>
      </c>
      <c r="G9782" t="s">
        <v>25</v>
      </c>
      <c r="H9782" t="s">
        <v>79</v>
      </c>
      <c r="I9782" t="s">
        <v>32</v>
      </c>
      <c r="J9782" t="s">
        <v>13</v>
      </c>
      <c r="K9782" t="s">
        <v>843</v>
      </c>
      <c r="L9782" t="s">
        <v>30</v>
      </c>
      <c r="N9782" t="str">
        <f>IF(ISBLANK(Sales[[#This Row],[return]]),"No",Sales[[#This Row],[return]])</f>
        <v>No</v>
      </c>
      <c r="O9782" s="2">
        <v>43590</v>
      </c>
      <c r="P9782" s="8" t="str">
        <f>TEXT(DAY(Sales[[#This Row],[OrderDate]]),"ddd")</f>
        <v>Thu</v>
      </c>
      <c r="Q9782" s="8" t="str">
        <f>TEXT(MONTH(Sales[[#This Row],[ShipDate]])*29,"mmm")</f>
        <v>May</v>
      </c>
      <c r="R9782">
        <v>1256</v>
      </c>
      <c r="S9782" t="s">
        <v>2073</v>
      </c>
      <c r="T9782" t="s">
        <v>28</v>
      </c>
      <c r="U9782">
        <v>94122</v>
      </c>
      <c r="V9782" s="1">
        <v>0</v>
      </c>
      <c r="W9782">
        <v>12</v>
      </c>
      <c r="X9782">
        <v>2</v>
      </c>
      <c r="Y9782">
        <v>23</v>
      </c>
      <c r="AD9782"/>
    </row>
    <row r="9783" spans="1:30" x14ac:dyDescent="0.25">
      <c r="A9783" t="s">
        <v>10</v>
      </c>
      <c r="B9783" s="2">
        <v>43719</v>
      </c>
      <c r="C9783" s="35">
        <f>YEAR(Sales[[#This Row],[ShipDate]])</f>
        <v>2019</v>
      </c>
      <c r="D9783" t="s">
        <v>607</v>
      </c>
      <c r="E9783" t="s">
        <v>18</v>
      </c>
      <c r="F9783" t="s">
        <v>23</v>
      </c>
      <c r="G9783" t="s">
        <v>11</v>
      </c>
      <c r="H9783" t="s">
        <v>60</v>
      </c>
      <c r="I9783" t="s">
        <v>63</v>
      </c>
      <c r="J9783" t="s">
        <v>13</v>
      </c>
      <c r="K9783" t="s">
        <v>883</v>
      </c>
      <c r="L9783" t="s">
        <v>30</v>
      </c>
      <c r="N9783" t="str">
        <f>IF(ISBLANK(Sales[[#This Row],[return]]),"No",Sales[[#This Row],[return]])</f>
        <v>No</v>
      </c>
      <c r="O9783" s="2">
        <v>43719</v>
      </c>
      <c r="P9783" s="8" t="str">
        <f>TEXT(DAY(Sales[[#This Row],[OrderDate]]),"ddd")</f>
        <v>Wed</v>
      </c>
      <c r="Q9783" s="8" t="str">
        <f>TEXT(MONTH(Sales[[#This Row],[ShipDate]])*29,"mmm")</f>
        <v>Sep</v>
      </c>
      <c r="R9783">
        <v>1204</v>
      </c>
      <c r="S9783" t="s">
        <v>1294</v>
      </c>
      <c r="T9783" t="s">
        <v>28</v>
      </c>
      <c r="U9783">
        <v>98105</v>
      </c>
      <c r="V9783" s="1">
        <v>0.2</v>
      </c>
      <c r="W9783">
        <v>9</v>
      </c>
      <c r="X9783">
        <v>2</v>
      </c>
      <c r="Y9783">
        <v>178</v>
      </c>
      <c r="AD9783"/>
    </row>
    <row r="9784" spans="1:30" x14ac:dyDescent="0.25">
      <c r="A9784" t="s">
        <v>10</v>
      </c>
      <c r="B9784" s="2">
        <v>43719</v>
      </c>
      <c r="C9784" s="35">
        <f>YEAR(Sales[[#This Row],[ShipDate]])</f>
        <v>2019</v>
      </c>
      <c r="D9784" t="s">
        <v>607</v>
      </c>
      <c r="E9784" t="s">
        <v>18</v>
      </c>
      <c r="F9784" t="s">
        <v>59</v>
      </c>
      <c r="G9784" t="s">
        <v>25</v>
      </c>
      <c r="H9784" t="s">
        <v>60</v>
      </c>
      <c r="I9784" t="s">
        <v>63</v>
      </c>
      <c r="J9784" t="s">
        <v>13</v>
      </c>
      <c r="K9784" t="s">
        <v>883</v>
      </c>
      <c r="L9784" t="s">
        <v>30</v>
      </c>
      <c r="N9784" t="str">
        <f>IF(ISBLANK(Sales[[#This Row],[return]]),"No",Sales[[#This Row],[return]])</f>
        <v>No</v>
      </c>
      <c r="O9784" s="2">
        <v>43719</v>
      </c>
      <c r="P9784" s="8" t="str">
        <f>TEXT(DAY(Sales[[#This Row],[OrderDate]]),"ddd")</f>
        <v>Wed</v>
      </c>
      <c r="Q9784" s="8" t="str">
        <f>TEXT(MONTH(Sales[[#This Row],[ShipDate]])*29,"mmm")</f>
        <v>Sep</v>
      </c>
      <c r="R9784">
        <v>1830</v>
      </c>
      <c r="S9784" t="s">
        <v>902</v>
      </c>
      <c r="T9784" t="s">
        <v>28</v>
      </c>
      <c r="U9784">
        <v>98105</v>
      </c>
      <c r="V9784" s="1">
        <v>0</v>
      </c>
      <c r="W9784">
        <v>9</v>
      </c>
      <c r="X9784">
        <v>3</v>
      </c>
      <c r="Y9784">
        <v>19</v>
      </c>
      <c r="AD9784"/>
    </row>
    <row r="9785" spans="1:30" x14ac:dyDescent="0.25">
      <c r="A9785" t="s">
        <v>10</v>
      </c>
      <c r="B9785" s="2">
        <v>43719</v>
      </c>
      <c r="C9785" s="35">
        <f>YEAR(Sales[[#This Row],[ShipDate]])</f>
        <v>2019</v>
      </c>
      <c r="D9785" t="s">
        <v>607</v>
      </c>
      <c r="E9785" t="s">
        <v>18</v>
      </c>
      <c r="F9785" t="s">
        <v>59</v>
      </c>
      <c r="G9785" t="s">
        <v>25</v>
      </c>
      <c r="H9785" t="s">
        <v>60</v>
      </c>
      <c r="I9785" t="s">
        <v>63</v>
      </c>
      <c r="J9785" t="s">
        <v>13</v>
      </c>
      <c r="K9785" t="s">
        <v>883</v>
      </c>
      <c r="L9785" t="s">
        <v>30</v>
      </c>
      <c r="N9785" t="str">
        <f>IF(ISBLANK(Sales[[#This Row],[return]]),"No",Sales[[#This Row],[return]])</f>
        <v>No</v>
      </c>
      <c r="O9785" s="2">
        <v>43719</v>
      </c>
      <c r="P9785" s="8" t="str">
        <f>TEXT(DAY(Sales[[#This Row],[OrderDate]]),"ddd")</f>
        <v>Wed</v>
      </c>
      <c r="Q9785" s="8" t="str">
        <f>TEXT(MONTH(Sales[[#This Row],[ShipDate]])*29,"mmm")</f>
        <v>Sep</v>
      </c>
      <c r="R9785">
        <v>1685</v>
      </c>
      <c r="S9785" t="s">
        <v>903</v>
      </c>
      <c r="T9785" t="s">
        <v>28</v>
      </c>
      <c r="U9785">
        <v>98105</v>
      </c>
      <c r="V9785" s="1">
        <v>0</v>
      </c>
      <c r="W9785">
        <v>34</v>
      </c>
      <c r="X9785">
        <v>11</v>
      </c>
      <c r="Y9785">
        <v>71</v>
      </c>
      <c r="AD9785"/>
    </row>
    <row r="9786" spans="1:30" x14ac:dyDescent="0.25">
      <c r="A9786" t="s">
        <v>10</v>
      </c>
      <c r="B9786" s="2">
        <v>43719</v>
      </c>
      <c r="C9786" s="35">
        <f>YEAR(Sales[[#This Row],[ShipDate]])</f>
        <v>2019</v>
      </c>
      <c r="D9786" t="s">
        <v>607</v>
      </c>
      <c r="E9786" t="s">
        <v>18</v>
      </c>
      <c r="F9786" t="s">
        <v>50</v>
      </c>
      <c r="G9786" t="s">
        <v>25</v>
      </c>
      <c r="H9786" t="s">
        <v>60</v>
      </c>
      <c r="I9786" t="s">
        <v>63</v>
      </c>
      <c r="J9786" t="s">
        <v>13</v>
      </c>
      <c r="K9786" t="s">
        <v>883</v>
      </c>
      <c r="L9786" t="s">
        <v>30</v>
      </c>
      <c r="N9786" t="str">
        <f>IF(ISBLANK(Sales[[#This Row],[return]]),"No",Sales[[#This Row],[return]])</f>
        <v>No</v>
      </c>
      <c r="O9786" s="2">
        <v>43719</v>
      </c>
      <c r="P9786" s="8" t="str">
        <f>TEXT(DAY(Sales[[#This Row],[OrderDate]]),"ddd")</f>
        <v>Wed</v>
      </c>
      <c r="Q9786" s="8" t="str">
        <f>TEXT(MONTH(Sales[[#This Row],[ShipDate]])*29,"mmm")</f>
        <v>Sep</v>
      </c>
      <c r="R9786">
        <v>898</v>
      </c>
      <c r="S9786" t="s">
        <v>1633</v>
      </c>
      <c r="T9786" t="s">
        <v>28</v>
      </c>
      <c r="U9786">
        <v>98105</v>
      </c>
      <c r="V9786" s="1">
        <v>0.2</v>
      </c>
      <c r="W9786">
        <v>460</v>
      </c>
      <c r="X9786">
        <v>5</v>
      </c>
      <c r="Y9786">
        <v>1472</v>
      </c>
      <c r="AD9786"/>
    </row>
    <row r="9787" spans="1:30" x14ac:dyDescent="0.25">
      <c r="A9787" t="s">
        <v>10</v>
      </c>
      <c r="B9787" s="2">
        <v>43719</v>
      </c>
      <c r="C9787" s="35">
        <f>YEAR(Sales[[#This Row],[ShipDate]])</f>
        <v>2019</v>
      </c>
      <c r="D9787" t="s">
        <v>607</v>
      </c>
      <c r="E9787" t="s">
        <v>18</v>
      </c>
      <c r="F9787" t="s">
        <v>48</v>
      </c>
      <c r="G9787" t="s">
        <v>46</v>
      </c>
      <c r="H9787" t="s">
        <v>60</v>
      </c>
      <c r="I9787" t="s">
        <v>63</v>
      </c>
      <c r="J9787" t="s">
        <v>13</v>
      </c>
      <c r="K9787" t="s">
        <v>883</v>
      </c>
      <c r="L9787" t="s">
        <v>30</v>
      </c>
      <c r="N9787" t="str">
        <f>IF(ISBLANK(Sales[[#This Row],[return]]),"No",Sales[[#This Row],[return]])</f>
        <v>No</v>
      </c>
      <c r="O9787" s="2">
        <v>43719</v>
      </c>
      <c r="P9787" s="8" t="str">
        <f>TEXT(DAY(Sales[[#This Row],[OrderDate]]),"ddd")</f>
        <v>Wed</v>
      </c>
      <c r="Q9787" s="8" t="str">
        <f>TEXT(MONTH(Sales[[#This Row],[ShipDate]])*29,"mmm")</f>
        <v>Sep</v>
      </c>
      <c r="R9787">
        <v>933</v>
      </c>
      <c r="S9787" t="s">
        <v>2412</v>
      </c>
      <c r="T9787" t="s">
        <v>28</v>
      </c>
      <c r="U9787">
        <v>98105</v>
      </c>
      <c r="V9787" s="1">
        <v>0.2</v>
      </c>
      <c r="W9787">
        <v>-18</v>
      </c>
      <c r="X9787">
        <v>5</v>
      </c>
      <c r="Y9787">
        <v>80</v>
      </c>
      <c r="AD9787"/>
    </row>
    <row r="9788" spans="1:30" x14ac:dyDescent="0.25">
      <c r="A9788" t="s">
        <v>40</v>
      </c>
      <c r="B9788" s="2">
        <v>43669</v>
      </c>
      <c r="C9788" s="35">
        <f>YEAR(Sales[[#This Row],[ShipDate]])</f>
        <v>2019</v>
      </c>
      <c r="D9788" t="s">
        <v>36</v>
      </c>
      <c r="E9788" t="s">
        <v>18</v>
      </c>
      <c r="F9788" t="s">
        <v>23</v>
      </c>
      <c r="G9788" t="s">
        <v>11</v>
      </c>
      <c r="H9788" t="s">
        <v>271</v>
      </c>
      <c r="I9788" t="s">
        <v>169</v>
      </c>
      <c r="J9788" t="s">
        <v>13</v>
      </c>
      <c r="K9788" t="s">
        <v>1437</v>
      </c>
      <c r="L9788" t="s">
        <v>30</v>
      </c>
      <c r="N9788" t="str">
        <f>IF(ISBLANK(Sales[[#This Row],[return]]),"No",Sales[[#This Row],[return]])</f>
        <v>No</v>
      </c>
      <c r="O9788" s="2">
        <v>43664</v>
      </c>
      <c r="P9788" s="8" t="str">
        <f>TEXT(DAY(Sales[[#This Row],[OrderDate]]),"ddd")</f>
        <v>Wed</v>
      </c>
      <c r="Q9788" s="8" t="str">
        <f>TEXT(MONTH(Sales[[#This Row],[ShipDate]])*29,"mmm")</f>
        <v>Jul</v>
      </c>
      <c r="R9788">
        <v>753</v>
      </c>
      <c r="S9788" t="s">
        <v>3090</v>
      </c>
      <c r="T9788" t="s">
        <v>28</v>
      </c>
      <c r="U9788">
        <v>85023</v>
      </c>
      <c r="V9788" s="1">
        <v>0.2</v>
      </c>
      <c r="W9788">
        <v>10</v>
      </c>
      <c r="X9788">
        <v>2</v>
      </c>
      <c r="Y9788">
        <v>162</v>
      </c>
      <c r="AD9788"/>
    </row>
    <row r="9789" spans="1:30" x14ac:dyDescent="0.25">
      <c r="A9789" t="s">
        <v>40</v>
      </c>
      <c r="B9789" s="2">
        <v>43669</v>
      </c>
      <c r="C9789" s="35">
        <f>YEAR(Sales[[#This Row],[ShipDate]])</f>
        <v>2019</v>
      </c>
      <c r="D9789" t="s">
        <v>36</v>
      </c>
      <c r="E9789" t="s">
        <v>18</v>
      </c>
      <c r="F9789" t="s">
        <v>23</v>
      </c>
      <c r="G9789" t="s">
        <v>11</v>
      </c>
      <c r="H9789" t="s">
        <v>271</v>
      </c>
      <c r="I9789" t="s">
        <v>169</v>
      </c>
      <c r="J9789" t="s">
        <v>13</v>
      </c>
      <c r="K9789" t="s">
        <v>1437</v>
      </c>
      <c r="L9789" t="s">
        <v>30</v>
      </c>
      <c r="N9789" t="str">
        <f>IF(ISBLANK(Sales[[#This Row],[return]]),"No",Sales[[#This Row],[return]])</f>
        <v>No</v>
      </c>
      <c r="O9789" s="2">
        <v>43664</v>
      </c>
      <c r="P9789" s="8" t="str">
        <f>TEXT(DAY(Sales[[#This Row],[OrderDate]]),"ddd")</f>
        <v>Wed</v>
      </c>
      <c r="Q9789" s="8" t="str">
        <f>TEXT(MONTH(Sales[[#This Row],[ShipDate]])*29,"mmm")</f>
        <v>Jul</v>
      </c>
      <c r="R9789">
        <v>807</v>
      </c>
      <c r="S9789" t="s">
        <v>3093</v>
      </c>
      <c r="T9789" t="s">
        <v>28</v>
      </c>
      <c r="U9789">
        <v>85023</v>
      </c>
      <c r="V9789" s="1">
        <v>0.2</v>
      </c>
      <c r="W9789">
        <v>-43</v>
      </c>
      <c r="X9789">
        <v>3</v>
      </c>
      <c r="Y9789">
        <v>312</v>
      </c>
      <c r="AD9789"/>
    </row>
    <row r="9790" spans="1:30" x14ac:dyDescent="0.25">
      <c r="A9790" t="s">
        <v>40</v>
      </c>
      <c r="B9790" s="2">
        <v>43669</v>
      </c>
      <c r="C9790" s="35">
        <f>YEAR(Sales[[#This Row],[ShipDate]])</f>
        <v>2019</v>
      </c>
      <c r="D9790" t="s">
        <v>36</v>
      </c>
      <c r="E9790" t="s">
        <v>18</v>
      </c>
      <c r="F9790" t="s">
        <v>38</v>
      </c>
      <c r="G9790" t="s">
        <v>11</v>
      </c>
      <c r="H9790" t="s">
        <v>271</v>
      </c>
      <c r="I9790" t="s">
        <v>169</v>
      </c>
      <c r="J9790" t="s">
        <v>13</v>
      </c>
      <c r="K9790" t="s">
        <v>1437</v>
      </c>
      <c r="L9790" t="s">
        <v>30</v>
      </c>
      <c r="N9790" t="str">
        <f>IF(ISBLANK(Sales[[#This Row],[return]]),"No",Sales[[#This Row],[return]])</f>
        <v>No</v>
      </c>
      <c r="O9790" s="2">
        <v>43664</v>
      </c>
      <c r="P9790" s="8" t="str">
        <f>TEXT(DAY(Sales[[#This Row],[OrderDate]]),"ddd")</f>
        <v>Wed</v>
      </c>
      <c r="Q9790" s="8" t="str">
        <f>TEXT(MONTH(Sales[[#This Row],[ShipDate]])*29,"mmm")</f>
        <v>Jul</v>
      </c>
      <c r="R9790">
        <v>423</v>
      </c>
      <c r="S9790" t="s">
        <v>3189</v>
      </c>
      <c r="T9790" t="s">
        <v>28</v>
      </c>
      <c r="U9790">
        <v>85023</v>
      </c>
      <c r="V9790" s="1">
        <v>0.5</v>
      </c>
      <c r="W9790">
        <v>-449</v>
      </c>
      <c r="X9790">
        <v>5</v>
      </c>
      <c r="Y9790">
        <v>802</v>
      </c>
      <c r="AD9790"/>
    </row>
    <row r="9791" spans="1:30" x14ac:dyDescent="0.25">
      <c r="A9791" t="s">
        <v>40</v>
      </c>
      <c r="B9791" s="2">
        <v>43669</v>
      </c>
      <c r="C9791" s="35">
        <f>YEAR(Sales[[#This Row],[ShipDate]])</f>
        <v>2019</v>
      </c>
      <c r="D9791" t="s">
        <v>36</v>
      </c>
      <c r="E9791" t="s">
        <v>18</v>
      </c>
      <c r="F9791" t="s">
        <v>59</v>
      </c>
      <c r="G9791" t="s">
        <v>25</v>
      </c>
      <c r="H9791" t="s">
        <v>271</v>
      </c>
      <c r="I9791" t="s">
        <v>169</v>
      </c>
      <c r="J9791" t="s">
        <v>13</v>
      </c>
      <c r="K9791" t="s">
        <v>1437</v>
      </c>
      <c r="L9791" t="s">
        <v>30</v>
      </c>
      <c r="N9791" t="str">
        <f>IF(ISBLANK(Sales[[#This Row],[return]]),"No",Sales[[#This Row],[return]])</f>
        <v>No</v>
      </c>
      <c r="O9791" s="2">
        <v>43664</v>
      </c>
      <c r="P9791" s="8" t="str">
        <f>TEXT(DAY(Sales[[#This Row],[OrderDate]]),"ddd")</f>
        <v>Wed</v>
      </c>
      <c r="Q9791" s="8" t="str">
        <f>TEXT(MONTH(Sales[[#This Row],[ShipDate]])*29,"mmm")</f>
        <v>Jul</v>
      </c>
      <c r="R9791">
        <v>1355</v>
      </c>
      <c r="S9791" t="s">
        <v>2312</v>
      </c>
      <c r="T9791" t="s">
        <v>28</v>
      </c>
      <c r="U9791">
        <v>85023</v>
      </c>
      <c r="V9791" s="1">
        <v>0.2</v>
      </c>
      <c r="W9791">
        <v>5</v>
      </c>
      <c r="X9791">
        <v>2</v>
      </c>
      <c r="Y9791">
        <v>16</v>
      </c>
      <c r="AD9791"/>
    </row>
    <row r="9792" spans="1:30" x14ac:dyDescent="0.25">
      <c r="A9792" t="s">
        <v>40</v>
      </c>
      <c r="B9792" s="2">
        <v>43669</v>
      </c>
      <c r="C9792" s="35">
        <f>YEAR(Sales[[#This Row],[ShipDate]])</f>
        <v>2019</v>
      </c>
      <c r="D9792" t="s">
        <v>36</v>
      </c>
      <c r="E9792" t="s">
        <v>18</v>
      </c>
      <c r="F9792" t="s">
        <v>50</v>
      </c>
      <c r="G9792" t="s">
        <v>25</v>
      </c>
      <c r="H9792" t="s">
        <v>271</v>
      </c>
      <c r="I9792" t="s">
        <v>169</v>
      </c>
      <c r="J9792" t="s">
        <v>13</v>
      </c>
      <c r="K9792" t="s">
        <v>1437</v>
      </c>
      <c r="L9792" t="s">
        <v>30</v>
      </c>
      <c r="N9792" t="str">
        <f>IF(ISBLANK(Sales[[#This Row],[return]]),"No",Sales[[#This Row],[return]])</f>
        <v>No</v>
      </c>
      <c r="O9792" s="2">
        <v>43664</v>
      </c>
      <c r="P9792" s="8" t="str">
        <f>TEXT(DAY(Sales[[#This Row],[OrderDate]]),"ddd")</f>
        <v>Wed</v>
      </c>
      <c r="Q9792" s="8" t="str">
        <f>TEXT(MONTH(Sales[[#This Row],[ShipDate]])*29,"mmm")</f>
        <v>Jul</v>
      </c>
      <c r="R9792">
        <v>46</v>
      </c>
      <c r="S9792" t="s">
        <v>1848</v>
      </c>
      <c r="T9792" t="s">
        <v>28</v>
      </c>
      <c r="U9792">
        <v>85023</v>
      </c>
      <c r="V9792" s="1">
        <v>0.7</v>
      </c>
      <c r="W9792">
        <v>-6</v>
      </c>
      <c r="X9792">
        <v>4</v>
      </c>
      <c r="Y9792">
        <v>8</v>
      </c>
      <c r="AD9792"/>
    </row>
    <row r="9793" spans="1:30" x14ac:dyDescent="0.25">
      <c r="A9793" t="s">
        <v>24</v>
      </c>
      <c r="B9793" s="2">
        <v>43573</v>
      </c>
      <c r="C9793" s="35">
        <f>YEAR(Sales[[#This Row],[ShipDate]])</f>
        <v>2019</v>
      </c>
      <c r="D9793" t="s">
        <v>36</v>
      </c>
      <c r="E9793" t="s">
        <v>69</v>
      </c>
      <c r="F9793" t="s">
        <v>50</v>
      </c>
      <c r="G9793" t="s">
        <v>25</v>
      </c>
      <c r="H9793" t="s">
        <v>1259</v>
      </c>
      <c r="I9793" t="s">
        <v>70</v>
      </c>
      <c r="J9793" t="s">
        <v>13</v>
      </c>
      <c r="K9793" t="s">
        <v>2980</v>
      </c>
      <c r="L9793" t="s">
        <v>68</v>
      </c>
      <c r="N9793" t="str">
        <f>IF(ISBLANK(Sales[[#This Row],[return]]),"No",Sales[[#This Row],[return]])</f>
        <v>No</v>
      </c>
      <c r="O9793" s="2">
        <v>43566</v>
      </c>
      <c r="P9793" s="8" t="str">
        <f>TEXT(DAY(Sales[[#This Row],[OrderDate]]),"ddd")</f>
        <v>Wed</v>
      </c>
      <c r="Q9793" s="8" t="str">
        <f>TEXT(MONTH(Sales[[#This Row],[ShipDate]])*29,"mmm")</f>
        <v>Apr</v>
      </c>
      <c r="R9793">
        <v>674</v>
      </c>
      <c r="S9793" t="s">
        <v>215</v>
      </c>
      <c r="T9793" t="s">
        <v>66</v>
      </c>
      <c r="U9793">
        <v>79424</v>
      </c>
      <c r="V9793" s="1">
        <v>0.8</v>
      </c>
      <c r="W9793">
        <v>-17</v>
      </c>
      <c r="X9793">
        <v>3</v>
      </c>
      <c r="Y9793">
        <v>11</v>
      </c>
      <c r="AD9793"/>
    </row>
    <row r="9794" spans="1:30" x14ac:dyDescent="0.25">
      <c r="A9794" t="s">
        <v>10</v>
      </c>
      <c r="B9794" s="2">
        <v>43683</v>
      </c>
      <c r="C9794" s="35">
        <f>YEAR(Sales[[#This Row],[ShipDate]])</f>
        <v>2019</v>
      </c>
      <c r="D9794" t="s">
        <v>19</v>
      </c>
      <c r="E9794" t="s">
        <v>18</v>
      </c>
      <c r="F9794" t="s">
        <v>39</v>
      </c>
      <c r="G9794" t="s">
        <v>25</v>
      </c>
      <c r="H9794" t="s">
        <v>26</v>
      </c>
      <c r="I9794" t="s">
        <v>32</v>
      </c>
      <c r="J9794" t="s">
        <v>13</v>
      </c>
      <c r="K9794" t="s">
        <v>1346</v>
      </c>
      <c r="L9794" t="s">
        <v>30</v>
      </c>
      <c r="N9794" t="str">
        <f>IF(ISBLANK(Sales[[#This Row],[return]]),"No",Sales[[#This Row],[return]])</f>
        <v>No</v>
      </c>
      <c r="O9794" s="2">
        <v>43680</v>
      </c>
      <c r="P9794" s="8" t="str">
        <f>TEXT(DAY(Sales[[#This Row],[OrderDate]]),"ddd")</f>
        <v>Tue</v>
      </c>
      <c r="Q9794" s="8" t="str">
        <f>TEXT(MONTH(Sales[[#This Row],[ShipDate]])*29,"mmm")</f>
        <v>Aug</v>
      </c>
      <c r="R9794">
        <v>637</v>
      </c>
      <c r="S9794" t="s">
        <v>1940</v>
      </c>
      <c r="T9794" t="s">
        <v>28</v>
      </c>
      <c r="U9794">
        <v>90004</v>
      </c>
      <c r="V9794" s="1">
        <v>0</v>
      </c>
      <c r="W9794">
        <v>24</v>
      </c>
      <c r="X9794">
        <v>3</v>
      </c>
      <c r="Y9794">
        <v>100</v>
      </c>
      <c r="AD9794"/>
    </row>
    <row r="9795" spans="1:30" x14ac:dyDescent="0.25">
      <c r="A9795" t="s">
        <v>40</v>
      </c>
      <c r="B9795" s="2">
        <v>43548</v>
      </c>
      <c r="C9795" s="35">
        <f>YEAR(Sales[[#This Row],[ShipDate]])</f>
        <v>2019</v>
      </c>
      <c r="D9795" t="s">
        <v>36</v>
      </c>
      <c r="E9795" t="s">
        <v>18</v>
      </c>
      <c r="F9795" t="s">
        <v>59</v>
      </c>
      <c r="G9795" t="s">
        <v>25</v>
      </c>
      <c r="H9795" t="s">
        <v>1263</v>
      </c>
      <c r="I9795" t="s">
        <v>371</v>
      </c>
      <c r="J9795" t="s">
        <v>13</v>
      </c>
      <c r="K9795" t="s">
        <v>1514</v>
      </c>
      <c r="L9795" t="s">
        <v>92</v>
      </c>
      <c r="N9795" t="str">
        <f>IF(ISBLANK(Sales[[#This Row],[return]]),"No",Sales[[#This Row],[return]])</f>
        <v>No</v>
      </c>
      <c r="O9795" s="2">
        <v>43544</v>
      </c>
      <c r="P9795" s="8" t="str">
        <f>TEXT(DAY(Sales[[#This Row],[OrderDate]]),"ddd")</f>
        <v>Fri</v>
      </c>
      <c r="Q9795" s="8" t="str">
        <f>TEXT(MONTH(Sales[[#This Row],[ShipDate]])*29,"mmm")</f>
        <v>Mar</v>
      </c>
      <c r="R9795">
        <v>1787</v>
      </c>
      <c r="S9795" t="s">
        <v>2185</v>
      </c>
      <c r="T9795" t="s">
        <v>90</v>
      </c>
      <c r="U9795">
        <v>6457</v>
      </c>
      <c r="V9795" s="1">
        <v>0</v>
      </c>
      <c r="W9795">
        <v>28</v>
      </c>
      <c r="X9795">
        <v>2</v>
      </c>
      <c r="Y9795">
        <v>62</v>
      </c>
      <c r="AD9795"/>
    </row>
    <row r="9796" spans="1:30" x14ac:dyDescent="0.25">
      <c r="A9796" t="s">
        <v>40</v>
      </c>
      <c r="B9796" s="2">
        <v>43548</v>
      </c>
      <c r="C9796" s="35">
        <f>YEAR(Sales[[#This Row],[ShipDate]])</f>
        <v>2019</v>
      </c>
      <c r="D9796" t="s">
        <v>36</v>
      </c>
      <c r="E9796" t="s">
        <v>18</v>
      </c>
      <c r="F9796" t="s">
        <v>99</v>
      </c>
      <c r="G9796" t="s">
        <v>46</v>
      </c>
      <c r="H9796" t="s">
        <v>1263</v>
      </c>
      <c r="I9796" t="s">
        <v>371</v>
      </c>
      <c r="J9796" t="s">
        <v>13</v>
      </c>
      <c r="K9796" t="s">
        <v>1514</v>
      </c>
      <c r="L9796" t="s">
        <v>92</v>
      </c>
      <c r="N9796" t="str">
        <f>IF(ISBLANK(Sales[[#This Row],[return]]),"No",Sales[[#This Row],[return]])</f>
        <v>No</v>
      </c>
      <c r="O9796" s="2">
        <v>43544</v>
      </c>
      <c r="P9796" s="8" t="str">
        <f>TEXT(DAY(Sales[[#This Row],[OrderDate]]),"ddd")</f>
        <v>Fri</v>
      </c>
      <c r="Q9796" s="8" t="str">
        <f>TEXT(MONTH(Sales[[#This Row],[ShipDate]])*29,"mmm")</f>
        <v>Mar</v>
      </c>
      <c r="R9796">
        <v>1616</v>
      </c>
      <c r="S9796" t="s">
        <v>2441</v>
      </c>
      <c r="T9796" t="s">
        <v>90</v>
      </c>
      <c r="U9796">
        <v>6457</v>
      </c>
      <c r="V9796" s="1">
        <v>0</v>
      </c>
      <c r="W9796">
        <v>38</v>
      </c>
      <c r="X9796">
        <v>2</v>
      </c>
      <c r="Y9796">
        <v>238</v>
      </c>
      <c r="AD9796"/>
    </row>
    <row r="9797" spans="1:30" x14ac:dyDescent="0.25">
      <c r="A9797" t="s">
        <v>40</v>
      </c>
      <c r="B9797" s="2">
        <v>43590</v>
      </c>
      <c r="C9797" s="35">
        <f>YEAR(Sales[[#This Row],[ShipDate]])</f>
        <v>2019</v>
      </c>
      <c r="D9797" t="s">
        <v>36</v>
      </c>
      <c r="E9797" t="s">
        <v>69</v>
      </c>
      <c r="F9797" t="s">
        <v>50</v>
      </c>
      <c r="G9797" t="s">
        <v>25</v>
      </c>
      <c r="H9797" t="s">
        <v>2954</v>
      </c>
      <c r="I9797" t="s">
        <v>120</v>
      </c>
      <c r="J9797" t="s">
        <v>13</v>
      </c>
      <c r="K9797" t="s">
        <v>2912</v>
      </c>
      <c r="L9797" t="s">
        <v>68</v>
      </c>
      <c r="N9797" t="str">
        <f>IF(ISBLANK(Sales[[#This Row],[return]]),"No",Sales[[#This Row],[return]])</f>
        <v>No</v>
      </c>
      <c r="O9797" s="2">
        <v>43585</v>
      </c>
      <c r="P9797" s="8" t="str">
        <f>TEXT(DAY(Sales[[#This Row],[OrderDate]]),"ddd")</f>
        <v>Mon</v>
      </c>
      <c r="Q9797" s="8" t="str">
        <f>TEXT(MONTH(Sales[[#This Row],[ShipDate]])*29,"mmm")</f>
        <v>May</v>
      </c>
      <c r="R9797">
        <v>694</v>
      </c>
      <c r="S9797" t="s">
        <v>1021</v>
      </c>
      <c r="T9797" t="s">
        <v>66</v>
      </c>
      <c r="U9797">
        <v>61832</v>
      </c>
      <c r="V9797" s="1">
        <v>0.8</v>
      </c>
      <c r="W9797">
        <v>-69</v>
      </c>
      <c r="X9797">
        <v>7</v>
      </c>
      <c r="Y9797">
        <v>43</v>
      </c>
      <c r="AD9797"/>
    </row>
    <row r="9798" spans="1:30" x14ac:dyDescent="0.25">
      <c r="A9798" t="s">
        <v>40</v>
      </c>
      <c r="B9798" s="2">
        <v>43812</v>
      </c>
      <c r="C9798" s="35">
        <f>YEAR(Sales[[#This Row],[ShipDate]])</f>
        <v>2019</v>
      </c>
      <c r="D9798" t="s">
        <v>36</v>
      </c>
      <c r="E9798" t="s">
        <v>31</v>
      </c>
      <c r="F9798" t="s">
        <v>39</v>
      </c>
      <c r="G9798" t="s">
        <v>25</v>
      </c>
      <c r="H9798" t="s">
        <v>482</v>
      </c>
      <c r="I9798" t="s">
        <v>252</v>
      </c>
      <c r="J9798" t="s">
        <v>13</v>
      </c>
      <c r="K9798" t="s">
        <v>483</v>
      </c>
      <c r="L9798" t="s">
        <v>92</v>
      </c>
      <c r="N9798" t="str">
        <f>IF(ISBLANK(Sales[[#This Row],[return]]),"No",Sales[[#This Row],[return]])</f>
        <v>No</v>
      </c>
      <c r="O9798" s="2">
        <v>43808</v>
      </c>
      <c r="P9798" s="8" t="str">
        <f>TEXT(DAY(Sales[[#This Row],[OrderDate]]),"ddd")</f>
        <v>Mon</v>
      </c>
      <c r="Q9798" s="8" t="str">
        <f>TEXT(MONTH(Sales[[#This Row],[ShipDate]])*29,"mmm")</f>
        <v>Dec</v>
      </c>
      <c r="R9798">
        <v>1375</v>
      </c>
      <c r="S9798" t="s">
        <v>484</v>
      </c>
      <c r="T9798" t="s">
        <v>90</v>
      </c>
      <c r="U9798">
        <v>45231</v>
      </c>
      <c r="V9798" s="1">
        <v>0.2</v>
      </c>
      <c r="W9798">
        <v>-7</v>
      </c>
      <c r="X9798">
        <v>1</v>
      </c>
      <c r="Y9798">
        <v>37</v>
      </c>
      <c r="AD9798"/>
    </row>
    <row r="9799" spans="1:30" x14ac:dyDescent="0.25">
      <c r="A9799" t="s">
        <v>40</v>
      </c>
      <c r="B9799" s="2">
        <v>43812</v>
      </c>
      <c r="C9799" s="35">
        <f>YEAR(Sales[[#This Row],[ShipDate]])</f>
        <v>2019</v>
      </c>
      <c r="D9799" t="s">
        <v>36</v>
      </c>
      <c r="E9799" t="s">
        <v>31</v>
      </c>
      <c r="F9799" t="s">
        <v>104</v>
      </c>
      <c r="G9799" t="s">
        <v>25</v>
      </c>
      <c r="H9799" t="s">
        <v>482</v>
      </c>
      <c r="I9799" t="s">
        <v>252</v>
      </c>
      <c r="J9799" t="s">
        <v>13</v>
      </c>
      <c r="K9799" t="s">
        <v>483</v>
      </c>
      <c r="L9799" t="s">
        <v>92</v>
      </c>
      <c r="N9799" t="str">
        <f>IF(ISBLANK(Sales[[#This Row],[return]]),"No",Sales[[#This Row],[return]])</f>
        <v>No</v>
      </c>
      <c r="O9799" s="2">
        <v>43808</v>
      </c>
      <c r="P9799" s="8" t="str">
        <f>TEXT(DAY(Sales[[#This Row],[OrderDate]]),"ddd")</f>
        <v>Mon</v>
      </c>
      <c r="Q9799" s="8" t="str">
        <f>TEXT(MONTH(Sales[[#This Row],[ShipDate]])*29,"mmm")</f>
        <v>Dec</v>
      </c>
      <c r="R9799">
        <v>1341</v>
      </c>
      <c r="S9799" t="s">
        <v>485</v>
      </c>
      <c r="T9799" t="s">
        <v>90</v>
      </c>
      <c r="U9799">
        <v>45231</v>
      </c>
      <c r="V9799" s="1">
        <v>0.2</v>
      </c>
      <c r="W9799">
        <v>22</v>
      </c>
      <c r="X9799">
        <v>3</v>
      </c>
      <c r="Y9799">
        <v>58</v>
      </c>
      <c r="AD9799"/>
    </row>
    <row r="9800" spans="1:30" x14ac:dyDescent="0.25">
      <c r="A9800" t="s">
        <v>24</v>
      </c>
      <c r="B9800" s="2">
        <v>43774</v>
      </c>
      <c r="C9800" s="35">
        <f>YEAR(Sales[[#This Row],[ShipDate]])</f>
        <v>2019</v>
      </c>
      <c r="D9800" t="s">
        <v>113</v>
      </c>
      <c r="E9800" t="s">
        <v>31</v>
      </c>
      <c r="F9800" t="s">
        <v>45</v>
      </c>
      <c r="G9800" t="s">
        <v>25</v>
      </c>
      <c r="H9800" t="s">
        <v>268</v>
      </c>
      <c r="I9800" t="s">
        <v>120</v>
      </c>
      <c r="J9800" t="s">
        <v>13</v>
      </c>
      <c r="K9800" t="s">
        <v>259</v>
      </c>
      <c r="L9800" t="s">
        <v>68</v>
      </c>
      <c r="N9800" t="str">
        <f>IF(ISBLANK(Sales[[#This Row],[return]]),"No",Sales[[#This Row],[return]])</f>
        <v>No</v>
      </c>
      <c r="O9800" s="2">
        <v>43771</v>
      </c>
      <c r="P9800" s="8" t="str">
        <f>TEXT(DAY(Sales[[#This Row],[OrderDate]]),"ddd")</f>
        <v>Mon</v>
      </c>
      <c r="Q9800" s="8" t="str">
        <f>TEXT(MONTH(Sales[[#This Row],[ShipDate]])*29,"mmm")</f>
        <v>Nov</v>
      </c>
      <c r="R9800">
        <v>1499</v>
      </c>
      <c r="S9800" t="s">
        <v>427</v>
      </c>
      <c r="T9800" t="s">
        <v>66</v>
      </c>
      <c r="U9800">
        <v>61701</v>
      </c>
      <c r="V9800" s="1">
        <v>0.2</v>
      </c>
      <c r="W9800">
        <v>5</v>
      </c>
      <c r="X9800">
        <v>4</v>
      </c>
      <c r="Y9800">
        <v>54</v>
      </c>
      <c r="AD9800"/>
    </row>
    <row r="9801" spans="1:30" x14ac:dyDescent="0.25">
      <c r="A9801" t="s">
        <v>10</v>
      </c>
      <c r="B9801" s="2">
        <v>43582</v>
      </c>
      <c r="C9801" s="35">
        <f>YEAR(Sales[[#This Row],[ShipDate]])</f>
        <v>2019</v>
      </c>
      <c r="D9801" t="s">
        <v>36</v>
      </c>
      <c r="E9801" t="s">
        <v>18</v>
      </c>
      <c r="F9801" t="s">
        <v>50</v>
      </c>
      <c r="G9801" t="s">
        <v>25</v>
      </c>
      <c r="H9801" t="s">
        <v>107</v>
      </c>
      <c r="I9801" t="s">
        <v>70</v>
      </c>
      <c r="J9801" t="s">
        <v>13</v>
      </c>
      <c r="K9801" t="s">
        <v>986</v>
      </c>
      <c r="L9801" t="s">
        <v>68</v>
      </c>
      <c r="N9801" t="str">
        <f>IF(ISBLANK(Sales[[#This Row],[return]]),"No",Sales[[#This Row],[return]])</f>
        <v>No</v>
      </c>
      <c r="O9801" s="2">
        <v>43576</v>
      </c>
      <c r="P9801" s="8" t="str">
        <f>TEXT(DAY(Sales[[#This Row],[OrderDate]]),"ddd")</f>
        <v>Sat</v>
      </c>
      <c r="Q9801" s="8" t="str">
        <f>TEXT(MONTH(Sales[[#This Row],[ShipDate]])*29,"mmm")</f>
        <v>Apr</v>
      </c>
      <c r="R9801">
        <v>260</v>
      </c>
      <c r="S9801" t="s">
        <v>575</v>
      </c>
      <c r="T9801" t="s">
        <v>66</v>
      </c>
      <c r="U9801">
        <v>77041</v>
      </c>
      <c r="V9801" s="1">
        <v>0.8</v>
      </c>
      <c r="W9801">
        <v>-5</v>
      </c>
      <c r="X9801">
        <v>3</v>
      </c>
      <c r="Y9801">
        <v>3</v>
      </c>
      <c r="AD9801"/>
    </row>
    <row r="9802" spans="1:30" x14ac:dyDescent="0.25">
      <c r="A9802" t="s">
        <v>10</v>
      </c>
      <c r="B9802" s="2">
        <v>43582</v>
      </c>
      <c r="C9802" s="35">
        <f>YEAR(Sales[[#This Row],[ShipDate]])</f>
        <v>2019</v>
      </c>
      <c r="D9802" t="s">
        <v>36</v>
      </c>
      <c r="E9802" t="s">
        <v>18</v>
      </c>
      <c r="F9802" t="s">
        <v>50</v>
      </c>
      <c r="G9802" t="s">
        <v>25</v>
      </c>
      <c r="H9802" t="s">
        <v>107</v>
      </c>
      <c r="I9802" t="s">
        <v>70</v>
      </c>
      <c r="J9802" t="s">
        <v>13</v>
      </c>
      <c r="K9802" t="s">
        <v>986</v>
      </c>
      <c r="L9802" t="s">
        <v>68</v>
      </c>
      <c r="N9802" t="str">
        <f>IF(ISBLANK(Sales[[#This Row],[return]]),"No",Sales[[#This Row],[return]])</f>
        <v>No</v>
      </c>
      <c r="O9802" s="2">
        <v>43576</v>
      </c>
      <c r="P9802" s="8" t="str">
        <f>TEXT(DAY(Sales[[#This Row],[OrderDate]]),"ddd")</f>
        <v>Sat</v>
      </c>
      <c r="Q9802" s="8" t="str">
        <f>TEXT(MONTH(Sales[[#This Row],[ShipDate]])*29,"mmm")</f>
        <v>Apr</v>
      </c>
      <c r="R9802">
        <v>1596</v>
      </c>
      <c r="S9802" t="s">
        <v>1843</v>
      </c>
      <c r="T9802" t="s">
        <v>66</v>
      </c>
      <c r="U9802">
        <v>77041</v>
      </c>
      <c r="V9802" s="1">
        <v>0.8</v>
      </c>
      <c r="W9802">
        <v>-5</v>
      </c>
      <c r="X9802">
        <v>3</v>
      </c>
      <c r="Y9802">
        <v>3</v>
      </c>
      <c r="AD9802"/>
    </row>
    <row r="9803" spans="1:30" x14ac:dyDescent="0.25">
      <c r="A9803" t="s">
        <v>40</v>
      </c>
      <c r="B9803" s="2">
        <v>43722</v>
      </c>
      <c r="C9803" s="35">
        <f>YEAR(Sales[[#This Row],[ShipDate]])</f>
        <v>2019</v>
      </c>
      <c r="D9803" t="s">
        <v>36</v>
      </c>
      <c r="E9803" t="s">
        <v>31</v>
      </c>
      <c r="F9803" t="s">
        <v>99</v>
      </c>
      <c r="G9803" t="s">
        <v>46</v>
      </c>
      <c r="H9803" t="s">
        <v>26</v>
      </c>
      <c r="I9803" t="s">
        <v>32</v>
      </c>
      <c r="J9803" t="s">
        <v>13</v>
      </c>
      <c r="K9803" t="s">
        <v>819</v>
      </c>
      <c r="L9803" t="s">
        <v>30</v>
      </c>
      <c r="N9803" t="str">
        <f>IF(ISBLANK(Sales[[#This Row],[return]]),"No",Sales[[#This Row],[return]])</f>
        <v>No</v>
      </c>
      <c r="O9803" s="2">
        <v>43717</v>
      </c>
      <c r="P9803" s="8" t="str">
        <f>TEXT(DAY(Sales[[#This Row],[OrderDate]]),"ddd")</f>
        <v>Mon</v>
      </c>
      <c r="Q9803" s="8" t="str">
        <f>TEXT(MONTH(Sales[[#This Row],[ShipDate]])*29,"mmm")</f>
        <v>Sep</v>
      </c>
      <c r="R9803">
        <v>1097</v>
      </c>
      <c r="S9803" t="s">
        <v>2327</v>
      </c>
      <c r="T9803" t="s">
        <v>28</v>
      </c>
      <c r="U9803">
        <v>90032</v>
      </c>
      <c r="V9803" s="1">
        <v>0</v>
      </c>
      <c r="W9803">
        <v>51</v>
      </c>
      <c r="X9803">
        <v>4</v>
      </c>
      <c r="Y9803">
        <v>160</v>
      </c>
      <c r="AD9803"/>
    </row>
    <row r="9804" spans="1:30" x14ac:dyDescent="0.25">
      <c r="A9804" t="s">
        <v>40</v>
      </c>
      <c r="B9804" s="2">
        <v>43760</v>
      </c>
      <c r="C9804" s="35">
        <f>YEAR(Sales[[#This Row],[ShipDate]])</f>
        <v>2019</v>
      </c>
      <c r="D9804" t="s">
        <v>19</v>
      </c>
      <c r="E9804" t="s">
        <v>31</v>
      </c>
      <c r="F9804" t="s">
        <v>33</v>
      </c>
      <c r="G9804" t="s">
        <v>25</v>
      </c>
      <c r="H9804" t="s">
        <v>2568</v>
      </c>
      <c r="I9804" t="s">
        <v>32</v>
      </c>
      <c r="J9804" t="s">
        <v>13</v>
      </c>
      <c r="K9804" t="s">
        <v>305</v>
      </c>
      <c r="L9804" t="s">
        <v>30</v>
      </c>
      <c r="N9804" t="str">
        <f>IF(ISBLANK(Sales[[#This Row],[return]]),"No",Sales[[#This Row],[return]])</f>
        <v>No</v>
      </c>
      <c r="O9804" s="2">
        <v>43758</v>
      </c>
      <c r="P9804" s="8" t="str">
        <f>TEXT(DAY(Sales[[#This Row],[OrderDate]]),"ddd")</f>
        <v>Fri</v>
      </c>
      <c r="Q9804" s="8" t="str">
        <f>TEXT(MONTH(Sales[[#This Row],[ShipDate]])*29,"mmm")</f>
        <v>Oct</v>
      </c>
      <c r="R9804">
        <v>221</v>
      </c>
      <c r="S9804" t="s">
        <v>1944</v>
      </c>
      <c r="T9804" t="s">
        <v>28</v>
      </c>
      <c r="U9804">
        <v>95695</v>
      </c>
      <c r="V9804" s="1">
        <v>0</v>
      </c>
      <c r="W9804">
        <v>2</v>
      </c>
      <c r="X9804">
        <v>1</v>
      </c>
      <c r="Y9804">
        <v>4</v>
      </c>
      <c r="AD9804"/>
    </row>
    <row r="9805" spans="1:30" x14ac:dyDescent="0.25">
      <c r="A9805" t="s">
        <v>40</v>
      </c>
      <c r="B9805" s="2">
        <v>43760</v>
      </c>
      <c r="C9805" s="35">
        <f>YEAR(Sales[[#This Row],[ShipDate]])</f>
        <v>2019</v>
      </c>
      <c r="D9805" t="s">
        <v>19</v>
      </c>
      <c r="E9805" t="s">
        <v>31</v>
      </c>
      <c r="F9805" t="s">
        <v>50</v>
      </c>
      <c r="G9805" t="s">
        <v>25</v>
      </c>
      <c r="H9805" t="s">
        <v>2568</v>
      </c>
      <c r="I9805" t="s">
        <v>32</v>
      </c>
      <c r="J9805" t="s">
        <v>13</v>
      </c>
      <c r="K9805" t="s">
        <v>305</v>
      </c>
      <c r="L9805" t="s">
        <v>30</v>
      </c>
      <c r="N9805" t="str">
        <f>IF(ISBLANK(Sales[[#This Row],[return]]),"No",Sales[[#This Row],[return]])</f>
        <v>No</v>
      </c>
      <c r="O9805" s="2">
        <v>43758</v>
      </c>
      <c r="P9805" s="8" t="str">
        <f>TEXT(DAY(Sales[[#This Row],[OrderDate]]),"ddd")</f>
        <v>Fri</v>
      </c>
      <c r="Q9805" s="8" t="str">
        <f>TEXT(MONTH(Sales[[#This Row],[ShipDate]])*29,"mmm")</f>
        <v>Oct</v>
      </c>
      <c r="R9805">
        <v>1641</v>
      </c>
      <c r="S9805" t="s">
        <v>2777</v>
      </c>
      <c r="T9805" t="s">
        <v>28</v>
      </c>
      <c r="U9805">
        <v>95695</v>
      </c>
      <c r="V9805" s="1">
        <v>0.2</v>
      </c>
      <c r="W9805">
        <v>8</v>
      </c>
      <c r="X9805">
        <v>4</v>
      </c>
      <c r="Y9805">
        <v>21</v>
      </c>
      <c r="AD9805"/>
    </row>
    <row r="9806" spans="1:30" x14ac:dyDescent="0.25">
      <c r="A9806" t="s">
        <v>40</v>
      </c>
      <c r="B9806" s="2">
        <v>43630</v>
      </c>
      <c r="C9806" s="35">
        <f>YEAR(Sales[[#This Row],[ShipDate]])</f>
        <v>2019</v>
      </c>
      <c r="D9806" t="s">
        <v>36</v>
      </c>
      <c r="E9806" t="s">
        <v>18</v>
      </c>
      <c r="F9806" t="s">
        <v>59</v>
      </c>
      <c r="G9806" t="s">
        <v>25</v>
      </c>
      <c r="H9806" t="s">
        <v>899</v>
      </c>
      <c r="I9806" t="s">
        <v>174</v>
      </c>
      <c r="J9806" t="s">
        <v>13</v>
      </c>
      <c r="K9806" t="s">
        <v>657</v>
      </c>
      <c r="L9806" t="s">
        <v>17</v>
      </c>
      <c r="N9806" t="str">
        <f>IF(ISBLANK(Sales[[#This Row],[return]]),"No",Sales[[#This Row],[return]])</f>
        <v>No</v>
      </c>
      <c r="O9806" s="2">
        <v>43625</v>
      </c>
      <c r="P9806" s="8" t="str">
        <f>TEXT(DAY(Sales[[#This Row],[OrderDate]]),"ddd")</f>
        <v>Mon</v>
      </c>
      <c r="Q9806" s="8" t="str">
        <f>TEXT(MONTH(Sales[[#This Row],[ShipDate]])*29,"mmm")</f>
        <v>Jun</v>
      </c>
      <c r="R9806">
        <v>538</v>
      </c>
      <c r="S9806" t="s">
        <v>109</v>
      </c>
      <c r="T9806" t="s">
        <v>15</v>
      </c>
      <c r="U9806">
        <v>24153</v>
      </c>
      <c r="V9806" s="1">
        <v>0</v>
      </c>
      <c r="W9806">
        <v>23</v>
      </c>
      <c r="X9806">
        <v>4</v>
      </c>
      <c r="Y9806">
        <v>49</v>
      </c>
      <c r="AD9806"/>
    </row>
    <row r="9807" spans="1:30" x14ac:dyDescent="0.25">
      <c r="A9807" t="s">
        <v>10</v>
      </c>
      <c r="B9807" s="2">
        <v>43735</v>
      </c>
      <c r="C9807" s="35">
        <f>YEAR(Sales[[#This Row],[ShipDate]])</f>
        <v>2019</v>
      </c>
      <c r="D9807" t="s">
        <v>36</v>
      </c>
      <c r="E9807" t="s">
        <v>18</v>
      </c>
      <c r="F9807" t="s">
        <v>50</v>
      </c>
      <c r="G9807" t="s">
        <v>25</v>
      </c>
      <c r="H9807" t="s">
        <v>660</v>
      </c>
      <c r="I9807" t="s">
        <v>37</v>
      </c>
      <c r="J9807" t="s">
        <v>13</v>
      </c>
      <c r="K9807" t="s">
        <v>1563</v>
      </c>
      <c r="L9807" t="s">
        <v>17</v>
      </c>
      <c r="N9807" t="str">
        <f>IF(ISBLANK(Sales[[#This Row],[return]]),"No",Sales[[#This Row],[return]])</f>
        <v>No</v>
      </c>
      <c r="O9807" s="2">
        <v>43729</v>
      </c>
      <c r="P9807" s="8" t="str">
        <f>TEXT(DAY(Sales[[#This Row],[OrderDate]]),"ddd")</f>
        <v>Sat</v>
      </c>
      <c r="Q9807" s="8" t="str">
        <f>TEXT(MONTH(Sales[[#This Row],[ShipDate]])*29,"mmm")</f>
        <v>Sep</v>
      </c>
      <c r="R9807">
        <v>270</v>
      </c>
      <c r="S9807" t="s">
        <v>3141</v>
      </c>
      <c r="T9807" t="s">
        <v>15</v>
      </c>
      <c r="U9807">
        <v>33142</v>
      </c>
      <c r="V9807" s="1">
        <v>0.7</v>
      </c>
      <c r="W9807">
        <v>-9</v>
      </c>
      <c r="X9807">
        <v>1</v>
      </c>
      <c r="Y9807">
        <v>12</v>
      </c>
      <c r="AD9807"/>
    </row>
    <row r="9808" spans="1:30" x14ac:dyDescent="0.25">
      <c r="A9808" t="s">
        <v>40</v>
      </c>
      <c r="B9808" s="2">
        <v>43541</v>
      </c>
      <c r="C9808" s="35">
        <f>YEAR(Sales[[#This Row],[ShipDate]])</f>
        <v>2019</v>
      </c>
      <c r="D9808" t="s">
        <v>36</v>
      </c>
      <c r="E9808" t="s">
        <v>18</v>
      </c>
      <c r="F9808" t="s">
        <v>48</v>
      </c>
      <c r="G9808" t="s">
        <v>46</v>
      </c>
      <c r="H9808" t="s">
        <v>146</v>
      </c>
      <c r="I9808" t="s">
        <v>149</v>
      </c>
      <c r="J9808" t="s">
        <v>13</v>
      </c>
      <c r="K9808" t="s">
        <v>1560</v>
      </c>
      <c r="L9808" t="s">
        <v>92</v>
      </c>
      <c r="N9808" t="str">
        <f>IF(ISBLANK(Sales[[#This Row],[return]]),"No",Sales[[#This Row],[return]])</f>
        <v>No</v>
      </c>
      <c r="O9808" s="2">
        <v>43537</v>
      </c>
      <c r="P9808" s="8" t="str">
        <f>TEXT(DAY(Sales[[#This Row],[OrderDate]]),"ddd")</f>
        <v>Fri</v>
      </c>
      <c r="Q9808" s="8" t="str">
        <f>TEXT(MONTH(Sales[[#This Row],[ShipDate]])*29,"mmm")</f>
        <v>Mar</v>
      </c>
      <c r="R9808">
        <v>1244</v>
      </c>
      <c r="S9808" t="s">
        <v>2517</v>
      </c>
      <c r="T9808" t="s">
        <v>90</v>
      </c>
      <c r="U9808">
        <v>10011</v>
      </c>
      <c r="V9808" s="1">
        <v>0</v>
      </c>
      <c r="W9808">
        <v>75</v>
      </c>
      <c r="X9808">
        <v>2</v>
      </c>
      <c r="Y9808">
        <v>300</v>
      </c>
      <c r="AD9808"/>
    </row>
    <row r="9809" spans="1:30" x14ac:dyDescent="0.25">
      <c r="A9809" t="s">
        <v>40</v>
      </c>
      <c r="B9809" s="2">
        <v>43803</v>
      </c>
      <c r="C9809" s="35">
        <f>YEAR(Sales[[#This Row],[ShipDate]])</f>
        <v>2019</v>
      </c>
      <c r="D9809" t="s">
        <v>19</v>
      </c>
      <c r="E9809" t="s">
        <v>18</v>
      </c>
      <c r="F9809" t="s">
        <v>43</v>
      </c>
      <c r="G9809" t="s">
        <v>11</v>
      </c>
      <c r="H9809" t="s">
        <v>107</v>
      </c>
      <c r="I9809" t="s">
        <v>70</v>
      </c>
      <c r="J9809" t="s">
        <v>13</v>
      </c>
      <c r="K9809" t="s">
        <v>1327</v>
      </c>
      <c r="L9809" t="s">
        <v>68</v>
      </c>
      <c r="N9809" t="str">
        <f>IF(ISBLANK(Sales[[#This Row],[return]]),"No",Sales[[#This Row],[return]])</f>
        <v>No</v>
      </c>
      <c r="O9809" s="2">
        <v>43801</v>
      </c>
      <c r="P9809" s="8" t="str">
        <f>TEXT(DAY(Sales[[#This Row],[OrderDate]]),"ddd")</f>
        <v>Mon</v>
      </c>
      <c r="Q9809" s="8" t="str">
        <f>TEXT(MONTH(Sales[[#This Row],[ShipDate]])*29,"mmm")</f>
        <v>Dec</v>
      </c>
      <c r="R9809">
        <v>107</v>
      </c>
      <c r="S9809" t="s">
        <v>873</v>
      </c>
      <c r="T9809" t="s">
        <v>66</v>
      </c>
      <c r="U9809">
        <v>77036</v>
      </c>
      <c r="V9809" s="1">
        <v>0.6</v>
      </c>
      <c r="W9809">
        <v>-4</v>
      </c>
      <c r="X9809">
        <v>4</v>
      </c>
      <c r="Y9809">
        <v>9</v>
      </c>
      <c r="AD9809"/>
    </row>
    <row r="9810" spans="1:30" x14ac:dyDescent="0.25">
      <c r="A9810" t="s">
        <v>40</v>
      </c>
      <c r="B9810" s="2">
        <v>43803</v>
      </c>
      <c r="C9810" s="35">
        <f>YEAR(Sales[[#This Row],[ShipDate]])</f>
        <v>2019</v>
      </c>
      <c r="D9810" t="s">
        <v>19</v>
      </c>
      <c r="E9810" t="s">
        <v>18</v>
      </c>
      <c r="F9810" t="s">
        <v>52</v>
      </c>
      <c r="G9810" t="s">
        <v>25</v>
      </c>
      <c r="H9810" t="s">
        <v>107</v>
      </c>
      <c r="I9810" t="s">
        <v>70</v>
      </c>
      <c r="J9810" t="s">
        <v>13</v>
      </c>
      <c r="K9810" t="s">
        <v>1327</v>
      </c>
      <c r="L9810" t="s">
        <v>68</v>
      </c>
      <c r="N9810" t="str">
        <f>IF(ISBLANK(Sales[[#This Row],[return]]),"No",Sales[[#This Row],[return]])</f>
        <v>No</v>
      </c>
      <c r="O9810" s="2">
        <v>43801</v>
      </c>
      <c r="P9810" s="8" t="str">
        <f>TEXT(DAY(Sales[[#This Row],[OrderDate]]),"ddd")</f>
        <v>Mon</v>
      </c>
      <c r="Q9810" s="8" t="str">
        <f>TEXT(MONTH(Sales[[#This Row],[ShipDate]])*29,"mmm")</f>
        <v>Dec</v>
      </c>
      <c r="R9810">
        <v>18</v>
      </c>
      <c r="S9810" t="s">
        <v>1960</v>
      </c>
      <c r="T9810" t="s">
        <v>66</v>
      </c>
      <c r="U9810">
        <v>77036</v>
      </c>
      <c r="V9810" s="1">
        <v>0.8</v>
      </c>
      <c r="W9810">
        <v>-766</v>
      </c>
      <c r="X9810">
        <v>5</v>
      </c>
      <c r="Y9810">
        <v>295</v>
      </c>
      <c r="AD9810"/>
    </row>
    <row r="9811" spans="1:30" x14ac:dyDescent="0.25">
      <c r="A9811" t="s">
        <v>10</v>
      </c>
      <c r="B9811" s="2">
        <v>43713</v>
      </c>
      <c r="C9811" s="35">
        <f>YEAR(Sales[[#This Row],[ShipDate]])</f>
        <v>2019</v>
      </c>
      <c r="D9811" t="s">
        <v>113</v>
      </c>
      <c r="E9811" t="s">
        <v>31</v>
      </c>
      <c r="F9811" t="s">
        <v>50</v>
      </c>
      <c r="G9811" t="s">
        <v>25</v>
      </c>
      <c r="H9811" t="s">
        <v>1604</v>
      </c>
      <c r="I9811" t="s">
        <v>216</v>
      </c>
      <c r="J9811" t="s">
        <v>13</v>
      </c>
      <c r="K9811" t="s">
        <v>2619</v>
      </c>
      <c r="L9811" t="s">
        <v>30</v>
      </c>
      <c r="N9811" t="str">
        <f>IF(ISBLANK(Sales[[#This Row],[return]]),"No",Sales[[#This Row],[return]])</f>
        <v>No</v>
      </c>
      <c r="O9811" s="2">
        <v>43712</v>
      </c>
      <c r="P9811" s="8" t="str">
        <f>TEXT(DAY(Sales[[#This Row],[OrderDate]]),"ddd")</f>
        <v>Wed</v>
      </c>
      <c r="Q9811" s="8" t="str">
        <f>TEXT(MONTH(Sales[[#This Row],[ShipDate]])*29,"mmm")</f>
        <v>Sep</v>
      </c>
      <c r="R9811">
        <v>269</v>
      </c>
      <c r="S9811" t="s">
        <v>3231</v>
      </c>
      <c r="T9811" t="s">
        <v>28</v>
      </c>
      <c r="U9811">
        <v>97756</v>
      </c>
      <c r="V9811" s="1">
        <v>0.7</v>
      </c>
      <c r="W9811">
        <v>-59</v>
      </c>
      <c r="X9811">
        <v>7</v>
      </c>
      <c r="Y9811">
        <v>88</v>
      </c>
      <c r="AD9811"/>
    </row>
    <row r="9812" spans="1:30" x14ac:dyDescent="0.25">
      <c r="A9812" t="s">
        <v>40</v>
      </c>
      <c r="B9812" s="2">
        <v>43829</v>
      </c>
      <c r="C9812" s="35">
        <f>YEAR(Sales[[#This Row],[ShipDate]])</f>
        <v>2019</v>
      </c>
      <c r="D9812" t="s">
        <v>36</v>
      </c>
      <c r="E9812" t="s">
        <v>18</v>
      </c>
      <c r="F9812" t="s">
        <v>38</v>
      </c>
      <c r="G9812" t="s">
        <v>11</v>
      </c>
      <c r="H9812" t="s">
        <v>368</v>
      </c>
      <c r="I9812" t="s">
        <v>252</v>
      </c>
      <c r="J9812" t="s">
        <v>13</v>
      </c>
      <c r="K9812" t="s">
        <v>1332</v>
      </c>
      <c r="L9812" t="s">
        <v>92</v>
      </c>
      <c r="N9812" t="str">
        <f>IF(ISBLANK(Sales[[#This Row],[return]]),"No",Sales[[#This Row],[return]])</f>
        <v>No</v>
      </c>
      <c r="O9812" s="2">
        <v>43824</v>
      </c>
      <c r="P9812" s="8" t="str">
        <f>TEXT(DAY(Sales[[#This Row],[OrderDate]]),"ddd")</f>
        <v>Wed</v>
      </c>
      <c r="Q9812" s="8" t="str">
        <f>TEXT(MONTH(Sales[[#This Row],[ShipDate]])*29,"mmm")</f>
        <v>Dec</v>
      </c>
      <c r="R9812">
        <v>849</v>
      </c>
      <c r="S9812" t="s">
        <v>1542</v>
      </c>
      <c r="T9812" t="s">
        <v>90</v>
      </c>
      <c r="U9812">
        <v>45014</v>
      </c>
      <c r="V9812" s="1">
        <v>0.4</v>
      </c>
      <c r="W9812">
        <v>-105</v>
      </c>
      <c r="X9812">
        <v>2</v>
      </c>
      <c r="Y9812">
        <v>273</v>
      </c>
      <c r="AD9812"/>
    </row>
    <row r="9813" spans="1:30" x14ac:dyDescent="0.25">
      <c r="A9813" t="s">
        <v>40</v>
      </c>
      <c r="B9813" s="2">
        <v>43829</v>
      </c>
      <c r="C9813" s="35">
        <f>YEAR(Sales[[#This Row],[ShipDate]])</f>
        <v>2019</v>
      </c>
      <c r="D9813" t="s">
        <v>36</v>
      </c>
      <c r="E9813" t="s">
        <v>18</v>
      </c>
      <c r="F9813" t="s">
        <v>150</v>
      </c>
      <c r="G9813" t="s">
        <v>25</v>
      </c>
      <c r="H9813" t="s">
        <v>368</v>
      </c>
      <c r="I9813" t="s">
        <v>252</v>
      </c>
      <c r="J9813" t="s">
        <v>13</v>
      </c>
      <c r="K9813" t="s">
        <v>1332</v>
      </c>
      <c r="L9813" t="s">
        <v>92</v>
      </c>
      <c r="N9813" t="str">
        <f>IF(ISBLANK(Sales[[#This Row],[return]]),"No",Sales[[#This Row],[return]])</f>
        <v>No</v>
      </c>
      <c r="O9813" s="2">
        <v>43824</v>
      </c>
      <c r="P9813" s="8" t="str">
        <f>TEXT(DAY(Sales[[#This Row],[OrderDate]]),"ddd")</f>
        <v>Wed</v>
      </c>
      <c r="Q9813" s="8" t="str">
        <f>TEXT(MONTH(Sales[[#This Row],[ShipDate]])*29,"mmm")</f>
        <v>Dec</v>
      </c>
      <c r="R9813">
        <v>1507</v>
      </c>
      <c r="S9813" t="s">
        <v>281</v>
      </c>
      <c r="T9813" t="s">
        <v>90</v>
      </c>
      <c r="U9813">
        <v>45014</v>
      </c>
      <c r="V9813" s="1">
        <v>0.2</v>
      </c>
      <c r="W9813">
        <v>13</v>
      </c>
      <c r="X9813">
        <v>13</v>
      </c>
      <c r="Y9813">
        <v>39</v>
      </c>
      <c r="AD9813"/>
    </row>
    <row r="9814" spans="1:30" x14ac:dyDescent="0.25">
      <c r="A9814" t="s">
        <v>40</v>
      </c>
      <c r="B9814" s="2">
        <v>43829</v>
      </c>
      <c r="C9814" s="35">
        <f>YEAR(Sales[[#This Row],[ShipDate]])</f>
        <v>2019</v>
      </c>
      <c r="D9814" t="s">
        <v>36</v>
      </c>
      <c r="E9814" t="s">
        <v>18</v>
      </c>
      <c r="F9814" t="s">
        <v>50</v>
      </c>
      <c r="G9814" t="s">
        <v>25</v>
      </c>
      <c r="H9814" t="s">
        <v>368</v>
      </c>
      <c r="I9814" t="s">
        <v>252</v>
      </c>
      <c r="J9814" t="s">
        <v>13</v>
      </c>
      <c r="K9814" t="s">
        <v>1332</v>
      </c>
      <c r="L9814" t="s">
        <v>92</v>
      </c>
      <c r="N9814" t="str">
        <f>IF(ISBLANK(Sales[[#This Row],[return]]),"No",Sales[[#This Row],[return]])</f>
        <v>No</v>
      </c>
      <c r="O9814" s="2">
        <v>43824</v>
      </c>
      <c r="P9814" s="8" t="str">
        <f>TEXT(DAY(Sales[[#This Row],[OrderDate]]),"ddd")</f>
        <v>Wed</v>
      </c>
      <c r="Q9814" s="8" t="str">
        <f>TEXT(MONTH(Sales[[#This Row],[ShipDate]])*29,"mmm")</f>
        <v>Dec</v>
      </c>
      <c r="R9814">
        <v>1426</v>
      </c>
      <c r="S9814" t="s">
        <v>2079</v>
      </c>
      <c r="T9814" t="s">
        <v>90</v>
      </c>
      <c r="U9814">
        <v>45014</v>
      </c>
      <c r="V9814" s="1">
        <v>0.7</v>
      </c>
      <c r="W9814">
        <v>-10</v>
      </c>
      <c r="X9814">
        <v>1</v>
      </c>
      <c r="Y9814">
        <v>13</v>
      </c>
      <c r="AD9814"/>
    </row>
    <row r="9815" spans="1:30" x14ac:dyDescent="0.25">
      <c r="A9815" t="s">
        <v>40</v>
      </c>
      <c r="B9815" s="2">
        <v>43829</v>
      </c>
      <c r="C9815" s="35">
        <f>YEAR(Sales[[#This Row],[ShipDate]])</f>
        <v>2019</v>
      </c>
      <c r="D9815" t="s">
        <v>36</v>
      </c>
      <c r="E9815" t="s">
        <v>18</v>
      </c>
      <c r="F9815" t="s">
        <v>99</v>
      </c>
      <c r="G9815" t="s">
        <v>46</v>
      </c>
      <c r="H9815" t="s">
        <v>368</v>
      </c>
      <c r="I9815" t="s">
        <v>252</v>
      </c>
      <c r="J9815" t="s">
        <v>13</v>
      </c>
      <c r="K9815" t="s">
        <v>1332</v>
      </c>
      <c r="L9815" t="s">
        <v>92</v>
      </c>
      <c r="N9815" t="str">
        <f>IF(ISBLANK(Sales[[#This Row],[return]]),"No",Sales[[#This Row],[return]])</f>
        <v>No</v>
      </c>
      <c r="O9815" s="2">
        <v>43824</v>
      </c>
      <c r="P9815" s="8" t="str">
        <f>TEXT(DAY(Sales[[#This Row],[OrderDate]]),"ddd")</f>
        <v>Wed</v>
      </c>
      <c r="Q9815" s="8" t="str">
        <f>TEXT(MONTH(Sales[[#This Row],[ShipDate]])*29,"mmm")</f>
        <v>Dec</v>
      </c>
      <c r="R9815">
        <v>1058</v>
      </c>
      <c r="S9815" t="s">
        <v>2397</v>
      </c>
      <c r="T9815" t="s">
        <v>90</v>
      </c>
      <c r="U9815">
        <v>45014</v>
      </c>
      <c r="V9815" s="1">
        <v>0.2</v>
      </c>
      <c r="W9815">
        <v>42</v>
      </c>
      <c r="X9815">
        <v>7</v>
      </c>
      <c r="Y9815">
        <v>159</v>
      </c>
      <c r="AD9815"/>
    </row>
    <row r="9816" spans="1:30" x14ac:dyDescent="0.25">
      <c r="A9816" t="s">
        <v>24</v>
      </c>
      <c r="B9816" s="2">
        <v>43555</v>
      </c>
      <c r="C9816" s="35">
        <f>YEAR(Sales[[#This Row],[ShipDate]])</f>
        <v>2019</v>
      </c>
      <c r="D9816" t="s">
        <v>113</v>
      </c>
      <c r="E9816" t="s">
        <v>31</v>
      </c>
      <c r="F9816" t="s">
        <v>43</v>
      </c>
      <c r="G9816" t="s">
        <v>11</v>
      </c>
      <c r="H9816" t="s">
        <v>368</v>
      </c>
      <c r="I9816" t="s">
        <v>32</v>
      </c>
      <c r="J9816" t="s">
        <v>13</v>
      </c>
      <c r="K9816" t="s">
        <v>2674</v>
      </c>
      <c r="L9816" t="s">
        <v>30</v>
      </c>
      <c r="M9816" t="s">
        <v>82</v>
      </c>
      <c r="N9816" t="str">
        <f>IF(ISBLANK(Sales[[#This Row],[return]]),"No",Sales[[#This Row],[return]])</f>
        <v>Yes</v>
      </c>
      <c r="O9816" s="2">
        <v>43552</v>
      </c>
      <c r="P9816" s="8" t="str">
        <f>TEXT(DAY(Sales[[#This Row],[OrderDate]]),"ddd")</f>
        <v>Sat</v>
      </c>
      <c r="Q9816" s="8" t="str">
        <f>TEXT(MONTH(Sales[[#This Row],[ShipDate]])*29,"mmm")</f>
        <v>Mar</v>
      </c>
      <c r="R9816">
        <v>484</v>
      </c>
      <c r="S9816" t="s">
        <v>1342</v>
      </c>
      <c r="T9816" t="s">
        <v>28</v>
      </c>
      <c r="U9816">
        <v>94533</v>
      </c>
      <c r="V9816" s="1">
        <v>0</v>
      </c>
      <c r="W9816">
        <v>10</v>
      </c>
      <c r="X9816">
        <v>1</v>
      </c>
      <c r="Y9816">
        <v>26</v>
      </c>
      <c r="AD9816"/>
    </row>
    <row r="9817" spans="1:30" x14ac:dyDescent="0.25">
      <c r="A9817" t="s">
        <v>24</v>
      </c>
      <c r="B9817" s="2">
        <v>43555</v>
      </c>
      <c r="C9817" s="35">
        <f>YEAR(Sales[[#This Row],[ShipDate]])</f>
        <v>2019</v>
      </c>
      <c r="D9817" t="s">
        <v>113</v>
      </c>
      <c r="E9817" t="s">
        <v>31</v>
      </c>
      <c r="F9817" t="s">
        <v>43</v>
      </c>
      <c r="G9817" t="s">
        <v>11</v>
      </c>
      <c r="H9817" t="s">
        <v>368</v>
      </c>
      <c r="I9817" t="s">
        <v>32</v>
      </c>
      <c r="J9817" t="s">
        <v>13</v>
      </c>
      <c r="K9817" t="s">
        <v>2674</v>
      </c>
      <c r="L9817" t="s">
        <v>30</v>
      </c>
      <c r="M9817" t="s">
        <v>82</v>
      </c>
      <c r="N9817" t="str">
        <f>IF(ISBLANK(Sales[[#This Row],[return]]),"No",Sales[[#This Row],[return]])</f>
        <v>Yes</v>
      </c>
      <c r="O9817" s="2">
        <v>43552</v>
      </c>
      <c r="P9817" s="8" t="str">
        <f>TEXT(DAY(Sales[[#This Row],[OrderDate]]),"ddd")</f>
        <v>Sat</v>
      </c>
      <c r="Q9817" s="8" t="str">
        <f>TEXT(MONTH(Sales[[#This Row],[ShipDate]])*29,"mmm")</f>
        <v>Mar</v>
      </c>
      <c r="R9817">
        <v>1494</v>
      </c>
      <c r="S9817" t="s">
        <v>1397</v>
      </c>
      <c r="T9817" t="s">
        <v>28</v>
      </c>
      <c r="U9817">
        <v>94533</v>
      </c>
      <c r="V9817" s="1">
        <v>0</v>
      </c>
      <c r="W9817">
        <v>7</v>
      </c>
      <c r="X9817">
        <v>7</v>
      </c>
      <c r="Y9817">
        <v>22</v>
      </c>
      <c r="AD9817"/>
    </row>
    <row r="9818" spans="1:30" x14ac:dyDescent="0.25">
      <c r="A9818" t="s">
        <v>24</v>
      </c>
      <c r="B9818" s="2">
        <v>43555</v>
      </c>
      <c r="C9818" s="35">
        <f>YEAR(Sales[[#This Row],[ShipDate]])</f>
        <v>2019</v>
      </c>
      <c r="D9818" t="s">
        <v>113</v>
      </c>
      <c r="E9818" t="s">
        <v>31</v>
      </c>
      <c r="F9818" t="s">
        <v>59</v>
      </c>
      <c r="G9818" t="s">
        <v>25</v>
      </c>
      <c r="H9818" t="s">
        <v>368</v>
      </c>
      <c r="I9818" t="s">
        <v>32</v>
      </c>
      <c r="J9818" t="s">
        <v>13</v>
      </c>
      <c r="K9818" t="s">
        <v>2674</v>
      </c>
      <c r="L9818" t="s">
        <v>30</v>
      </c>
      <c r="M9818" t="s">
        <v>82</v>
      </c>
      <c r="N9818" t="str">
        <f>IF(ISBLANK(Sales[[#This Row],[return]]),"No",Sales[[#This Row],[return]])</f>
        <v>Yes</v>
      </c>
      <c r="O9818" s="2">
        <v>43552</v>
      </c>
      <c r="P9818" s="8" t="str">
        <f>TEXT(DAY(Sales[[#This Row],[OrderDate]]),"ddd")</f>
        <v>Sat</v>
      </c>
      <c r="Q9818" s="8" t="str">
        <f>TEXT(MONTH(Sales[[#This Row],[ShipDate]])*29,"mmm")</f>
        <v>Mar</v>
      </c>
      <c r="R9818">
        <v>1773</v>
      </c>
      <c r="S9818" t="s">
        <v>2186</v>
      </c>
      <c r="T9818" t="s">
        <v>28</v>
      </c>
      <c r="U9818">
        <v>94533</v>
      </c>
      <c r="V9818" s="1">
        <v>0</v>
      </c>
      <c r="W9818">
        <v>6</v>
      </c>
      <c r="X9818">
        <v>2</v>
      </c>
      <c r="Y9818">
        <v>13</v>
      </c>
      <c r="AD9818"/>
    </row>
    <row r="9819" spans="1:30" x14ac:dyDescent="0.25">
      <c r="A9819" t="s">
        <v>24</v>
      </c>
      <c r="B9819" s="2">
        <v>43555</v>
      </c>
      <c r="C9819" s="35">
        <f>YEAR(Sales[[#This Row],[ShipDate]])</f>
        <v>2019</v>
      </c>
      <c r="D9819" t="s">
        <v>113</v>
      </c>
      <c r="E9819" t="s">
        <v>31</v>
      </c>
      <c r="F9819" t="s">
        <v>59</v>
      </c>
      <c r="G9819" t="s">
        <v>25</v>
      </c>
      <c r="H9819" t="s">
        <v>368</v>
      </c>
      <c r="I9819" t="s">
        <v>32</v>
      </c>
      <c r="J9819" t="s">
        <v>13</v>
      </c>
      <c r="K9819" t="s">
        <v>2674</v>
      </c>
      <c r="L9819" t="s">
        <v>30</v>
      </c>
      <c r="M9819" t="s">
        <v>82</v>
      </c>
      <c r="N9819" t="str">
        <f>IF(ISBLANK(Sales[[#This Row],[return]]),"No",Sales[[#This Row],[return]])</f>
        <v>Yes</v>
      </c>
      <c r="O9819" s="2">
        <v>43552</v>
      </c>
      <c r="P9819" s="8" t="str">
        <f>TEXT(DAY(Sales[[#This Row],[OrderDate]]),"ddd")</f>
        <v>Sat</v>
      </c>
      <c r="Q9819" s="8" t="str">
        <f>TEXT(MONTH(Sales[[#This Row],[ShipDate]])*29,"mmm")</f>
        <v>Mar</v>
      </c>
      <c r="R9819">
        <v>1775</v>
      </c>
      <c r="S9819" t="s">
        <v>1015</v>
      </c>
      <c r="T9819" t="s">
        <v>28</v>
      </c>
      <c r="U9819">
        <v>94533</v>
      </c>
      <c r="V9819" s="1">
        <v>0</v>
      </c>
      <c r="W9819">
        <v>10</v>
      </c>
      <c r="X9819">
        <v>3</v>
      </c>
      <c r="Y9819">
        <v>20</v>
      </c>
      <c r="AD9819"/>
    </row>
    <row r="9820" spans="1:30" x14ac:dyDescent="0.25">
      <c r="A9820" t="s">
        <v>24</v>
      </c>
      <c r="B9820" s="2">
        <v>43555</v>
      </c>
      <c r="C9820" s="35">
        <f>YEAR(Sales[[#This Row],[ShipDate]])</f>
        <v>2019</v>
      </c>
      <c r="D9820" t="s">
        <v>113</v>
      </c>
      <c r="E9820" t="s">
        <v>31</v>
      </c>
      <c r="F9820" t="s">
        <v>59</v>
      </c>
      <c r="G9820" t="s">
        <v>25</v>
      </c>
      <c r="H9820" t="s">
        <v>368</v>
      </c>
      <c r="I9820" t="s">
        <v>32</v>
      </c>
      <c r="J9820" t="s">
        <v>13</v>
      </c>
      <c r="K9820" t="s">
        <v>2674</v>
      </c>
      <c r="L9820" t="s">
        <v>30</v>
      </c>
      <c r="M9820" t="s">
        <v>82</v>
      </c>
      <c r="N9820" t="str">
        <f>IF(ISBLANK(Sales[[#This Row],[return]]),"No",Sales[[#This Row],[return]])</f>
        <v>Yes</v>
      </c>
      <c r="O9820" s="2">
        <v>43552</v>
      </c>
      <c r="P9820" s="8" t="str">
        <f>TEXT(DAY(Sales[[#This Row],[OrderDate]]),"ddd")</f>
        <v>Sat</v>
      </c>
      <c r="Q9820" s="8" t="str">
        <f>TEXT(MONTH(Sales[[#This Row],[ShipDate]])*29,"mmm")</f>
        <v>Mar</v>
      </c>
      <c r="R9820">
        <v>1765</v>
      </c>
      <c r="S9820" t="s">
        <v>1825</v>
      </c>
      <c r="T9820" t="s">
        <v>28</v>
      </c>
      <c r="U9820">
        <v>94533</v>
      </c>
      <c r="V9820" s="1">
        <v>0</v>
      </c>
      <c r="W9820">
        <v>13</v>
      </c>
      <c r="X9820">
        <v>4</v>
      </c>
      <c r="Y9820">
        <v>27</v>
      </c>
      <c r="AD9820"/>
    </row>
    <row r="9821" spans="1:30" x14ac:dyDescent="0.25">
      <c r="A9821" t="s">
        <v>24</v>
      </c>
      <c r="B9821" s="2">
        <v>43555</v>
      </c>
      <c r="C9821" s="35">
        <f>YEAR(Sales[[#This Row],[ShipDate]])</f>
        <v>2019</v>
      </c>
      <c r="D9821" t="s">
        <v>113</v>
      </c>
      <c r="E9821" t="s">
        <v>31</v>
      </c>
      <c r="F9821" t="s">
        <v>39</v>
      </c>
      <c r="G9821" t="s">
        <v>25</v>
      </c>
      <c r="H9821" t="s">
        <v>368</v>
      </c>
      <c r="I9821" t="s">
        <v>32</v>
      </c>
      <c r="J9821" t="s">
        <v>13</v>
      </c>
      <c r="K9821" t="s">
        <v>2674</v>
      </c>
      <c r="L9821" t="s">
        <v>30</v>
      </c>
      <c r="M9821" t="s">
        <v>82</v>
      </c>
      <c r="N9821" t="str">
        <f>IF(ISBLANK(Sales[[#This Row],[return]]),"No",Sales[[#This Row],[return]])</f>
        <v>Yes</v>
      </c>
      <c r="O9821" s="2">
        <v>43552</v>
      </c>
      <c r="P9821" s="8" t="str">
        <f>TEXT(DAY(Sales[[#This Row],[OrderDate]]),"ddd")</f>
        <v>Sat</v>
      </c>
      <c r="Q9821" s="8" t="str">
        <f>TEXT(MONTH(Sales[[#This Row],[ShipDate]])*29,"mmm")</f>
        <v>Mar</v>
      </c>
      <c r="R9821">
        <v>1373</v>
      </c>
      <c r="S9821" t="s">
        <v>754</v>
      </c>
      <c r="T9821" t="s">
        <v>28</v>
      </c>
      <c r="U9821">
        <v>94533</v>
      </c>
      <c r="V9821" s="1">
        <v>0</v>
      </c>
      <c r="W9821">
        <v>8</v>
      </c>
      <c r="X9821">
        <v>7</v>
      </c>
      <c r="Y9821">
        <v>795</v>
      </c>
      <c r="AD9821"/>
    </row>
    <row r="9822" spans="1:30" x14ac:dyDescent="0.25">
      <c r="A9822" t="s">
        <v>24</v>
      </c>
      <c r="B9822" s="2">
        <v>43555</v>
      </c>
      <c r="C9822" s="35">
        <f>YEAR(Sales[[#This Row],[ShipDate]])</f>
        <v>2019</v>
      </c>
      <c r="D9822" t="s">
        <v>113</v>
      </c>
      <c r="E9822" t="s">
        <v>31</v>
      </c>
      <c r="F9822" t="s">
        <v>340</v>
      </c>
      <c r="G9822" t="s">
        <v>46</v>
      </c>
      <c r="H9822" t="s">
        <v>368</v>
      </c>
      <c r="I9822" t="s">
        <v>32</v>
      </c>
      <c r="J9822" t="s">
        <v>13</v>
      </c>
      <c r="K9822" t="s">
        <v>2674</v>
      </c>
      <c r="L9822" t="s">
        <v>30</v>
      </c>
      <c r="M9822" t="s">
        <v>82</v>
      </c>
      <c r="N9822" t="str">
        <f>IF(ISBLANK(Sales[[#This Row],[return]]),"No",Sales[[#This Row],[return]])</f>
        <v>Yes</v>
      </c>
      <c r="O9822" s="2">
        <v>43552</v>
      </c>
      <c r="P9822" s="8" t="str">
        <f>TEXT(DAY(Sales[[#This Row],[OrderDate]]),"ddd")</f>
        <v>Sat</v>
      </c>
      <c r="Q9822" s="8" t="str">
        <f>TEXT(MONTH(Sales[[#This Row],[ShipDate]])*29,"mmm")</f>
        <v>Mar</v>
      </c>
      <c r="R9822">
        <v>1511</v>
      </c>
      <c r="S9822" t="s">
        <v>2430</v>
      </c>
      <c r="T9822" t="s">
        <v>28</v>
      </c>
      <c r="U9822">
        <v>94533</v>
      </c>
      <c r="V9822" s="1">
        <v>0.2</v>
      </c>
      <c r="W9822">
        <v>53</v>
      </c>
      <c r="X9822">
        <v>2</v>
      </c>
      <c r="Y9822">
        <v>533</v>
      </c>
      <c r="AD9822"/>
    </row>
    <row r="9823" spans="1:30" x14ac:dyDescent="0.25">
      <c r="A9823" t="s">
        <v>40</v>
      </c>
      <c r="B9823" s="2">
        <v>43497</v>
      </c>
      <c r="C9823" s="35">
        <f>YEAR(Sales[[#This Row],[ShipDate]])</f>
        <v>2019</v>
      </c>
      <c r="D9823" t="s">
        <v>36</v>
      </c>
      <c r="E9823" t="s">
        <v>18</v>
      </c>
      <c r="F9823" t="s">
        <v>59</v>
      </c>
      <c r="G9823" t="s">
        <v>25</v>
      </c>
      <c r="H9823" t="s">
        <v>1447</v>
      </c>
      <c r="I9823" t="s">
        <v>1449</v>
      </c>
      <c r="J9823" t="s">
        <v>13</v>
      </c>
      <c r="K9823" t="s">
        <v>1515</v>
      </c>
      <c r="L9823" t="s">
        <v>68</v>
      </c>
      <c r="N9823" t="str">
        <f>IF(ISBLANK(Sales[[#This Row],[return]]),"No",Sales[[#This Row],[return]])</f>
        <v>No</v>
      </c>
      <c r="O9823" s="2">
        <v>43493</v>
      </c>
      <c r="P9823" s="8" t="str">
        <f>TEXT(DAY(Sales[[#This Row],[OrderDate]]),"ddd")</f>
        <v>Sat</v>
      </c>
      <c r="Q9823" s="8" t="str">
        <f>TEXT(MONTH(Sales[[#This Row],[ShipDate]])*29,"mmm")</f>
        <v>Feb</v>
      </c>
      <c r="R9823">
        <v>1729</v>
      </c>
      <c r="S9823" t="s">
        <v>2106</v>
      </c>
      <c r="T9823" t="s">
        <v>66</v>
      </c>
      <c r="U9823">
        <v>67212</v>
      </c>
      <c r="V9823" s="1">
        <v>0</v>
      </c>
      <c r="W9823">
        <v>137</v>
      </c>
      <c r="X9823">
        <v>5</v>
      </c>
      <c r="Y9823">
        <v>280</v>
      </c>
      <c r="AD9823"/>
    </row>
    <row r="9824" spans="1:30" x14ac:dyDescent="0.25">
      <c r="A9824" t="s">
        <v>40</v>
      </c>
      <c r="B9824" s="2">
        <v>43609</v>
      </c>
      <c r="C9824" s="35">
        <f>YEAR(Sales[[#This Row],[ShipDate]])</f>
        <v>2019</v>
      </c>
      <c r="D9824" t="s">
        <v>36</v>
      </c>
      <c r="E9824" t="s">
        <v>18</v>
      </c>
      <c r="F9824" t="s">
        <v>50</v>
      </c>
      <c r="G9824" t="s">
        <v>25</v>
      </c>
      <c r="H9824" t="s">
        <v>313</v>
      </c>
      <c r="I9824" t="s">
        <v>32</v>
      </c>
      <c r="J9824" t="s">
        <v>13</v>
      </c>
      <c r="K9824" t="s">
        <v>771</v>
      </c>
      <c r="L9824" t="s">
        <v>30</v>
      </c>
      <c r="M9824" t="s">
        <v>82</v>
      </c>
      <c r="N9824" t="str">
        <f>IF(ISBLANK(Sales[[#This Row],[return]]),"No",Sales[[#This Row],[return]])</f>
        <v>Yes</v>
      </c>
      <c r="O9824" s="2">
        <v>43604</v>
      </c>
      <c r="P9824" s="8" t="str">
        <f>TEXT(DAY(Sales[[#This Row],[OrderDate]]),"ddd")</f>
        <v>Thu</v>
      </c>
      <c r="Q9824" s="8" t="str">
        <f>TEXT(MONTH(Sales[[#This Row],[ShipDate]])*29,"mmm")</f>
        <v>May</v>
      </c>
      <c r="R9824">
        <v>714</v>
      </c>
      <c r="S9824" t="s">
        <v>1798</v>
      </c>
      <c r="T9824" t="s">
        <v>28</v>
      </c>
      <c r="U9824">
        <v>95123</v>
      </c>
      <c r="V9824" s="1">
        <v>0.2</v>
      </c>
      <c r="W9824">
        <v>50</v>
      </c>
      <c r="X9824">
        <v>5</v>
      </c>
      <c r="Y9824">
        <v>133</v>
      </c>
      <c r="AD9824"/>
    </row>
    <row r="9825" spans="1:30" x14ac:dyDescent="0.25">
      <c r="A9825" t="s">
        <v>40</v>
      </c>
      <c r="B9825" s="2">
        <v>43749</v>
      </c>
      <c r="C9825" s="35">
        <f>YEAR(Sales[[#This Row],[ShipDate]])</f>
        <v>2019</v>
      </c>
      <c r="D9825" t="s">
        <v>36</v>
      </c>
      <c r="E9825" t="s">
        <v>69</v>
      </c>
      <c r="F9825" t="s">
        <v>43</v>
      </c>
      <c r="G9825" t="s">
        <v>11</v>
      </c>
      <c r="H9825" t="s">
        <v>2858</v>
      </c>
      <c r="I9825" t="s">
        <v>1222</v>
      </c>
      <c r="J9825" t="s">
        <v>13</v>
      </c>
      <c r="K9825" t="s">
        <v>506</v>
      </c>
      <c r="L9825" t="s">
        <v>30</v>
      </c>
      <c r="N9825" t="str">
        <f>IF(ISBLANK(Sales[[#This Row],[return]]),"No",Sales[[#This Row],[return]])</f>
        <v>No</v>
      </c>
      <c r="O9825" s="2">
        <v>43744</v>
      </c>
      <c r="P9825" s="8" t="str">
        <f>TEXT(DAY(Sales[[#This Row],[OrderDate]]),"ddd")</f>
        <v>Fri</v>
      </c>
      <c r="Q9825" s="8" t="str">
        <f>TEXT(MONTH(Sales[[#This Row],[ShipDate]])*29,"mmm")</f>
        <v>Oct</v>
      </c>
      <c r="R9825">
        <v>19</v>
      </c>
      <c r="S9825" t="s">
        <v>1490</v>
      </c>
      <c r="T9825" t="s">
        <v>28</v>
      </c>
      <c r="U9825">
        <v>83642</v>
      </c>
      <c r="V9825" s="1">
        <v>0</v>
      </c>
      <c r="W9825">
        <v>3</v>
      </c>
      <c r="X9825">
        <v>2</v>
      </c>
      <c r="Y9825">
        <v>42</v>
      </c>
      <c r="AD9825"/>
    </row>
    <row r="9826" spans="1:30" x14ac:dyDescent="0.25">
      <c r="A9826" t="s">
        <v>40</v>
      </c>
      <c r="B9826" s="2">
        <v>43749</v>
      </c>
      <c r="C9826" s="35">
        <f>YEAR(Sales[[#This Row],[ShipDate]])</f>
        <v>2019</v>
      </c>
      <c r="D9826" t="s">
        <v>36</v>
      </c>
      <c r="E9826" t="s">
        <v>69</v>
      </c>
      <c r="F9826" t="s">
        <v>59</v>
      </c>
      <c r="G9826" t="s">
        <v>25</v>
      </c>
      <c r="H9826" t="s">
        <v>2858</v>
      </c>
      <c r="I9826" t="s">
        <v>1222</v>
      </c>
      <c r="J9826" t="s">
        <v>13</v>
      </c>
      <c r="K9826" t="s">
        <v>506</v>
      </c>
      <c r="L9826" t="s">
        <v>30</v>
      </c>
      <c r="N9826" t="str">
        <f>IF(ISBLANK(Sales[[#This Row],[return]]),"No",Sales[[#This Row],[return]])</f>
        <v>No</v>
      </c>
      <c r="O9826" s="2">
        <v>43744</v>
      </c>
      <c r="P9826" s="8" t="str">
        <f>TEXT(DAY(Sales[[#This Row],[OrderDate]]),"ddd")</f>
        <v>Fri</v>
      </c>
      <c r="Q9826" s="8" t="str">
        <f>TEXT(MONTH(Sales[[#This Row],[ShipDate]])*29,"mmm")</f>
        <v>Oct</v>
      </c>
      <c r="R9826">
        <v>465</v>
      </c>
      <c r="S9826" t="s">
        <v>2027</v>
      </c>
      <c r="T9826" t="s">
        <v>28</v>
      </c>
      <c r="U9826">
        <v>83642</v>
      </c>
      <c r="V9826" s="1">
        <v>0</v>
      </c>
      <c r="W9826">
        <v>18</v>
      </c>
      <c r="X9826">
        <v>2</v>
      </c>
      <c r="Y9826">
        <v>38</v>
      </c>
      <c r="AD9826"/>
    </row>
    <row r="9827" spans="1:30" x14ac:dyDescent="0.25">
      <c r="A9827" t="s">
        <v>40</v>
      </c>
      <c r="B9827" s="2">
        <v>43749</v>
      </c>
      <c r="C9827" s="35">
        <f>YEAR(Sales[[#This Row],[ShipDate]])</f>
        <v>2019</v>
      </c>
      <c r="D9827" t="s">
        <v>36</v>
      </c>
      <c r="E9827" t="s">
        <v>69</v>
      </c>
      <c r="F9827" t="s">
        <v>52</v>
      </c>
      <c r="G9827" t="s">
        <v>25</v>
      </c>
      <c r="H9827" t="s">
        <v>2858</v>
      </c>
      <c r="I9827" t="s">
        <v>1222</v>
      </c>
      <c r="J9827" t="s">
        <v>13</v>
      </c>
      <c r="K9827" t="s">
        <v>506</v>
      </c>
      <c r="L9827" t="s">
        <v>30</v>
      </c>
      <c r="N9827" t="str">
        <f>IF(ISBLANK(Sales[[#This Row],[return]]),"No",Sales[[#This Row],[return]])</f>
        <v>No</v>
      </c>
      <c r="O9827" s="2">
        <v>43744</v>
      </c>
      <c r="P9827" s="8" t="str">
        <f>TEXT(DAY(Sales[[#This Row],[OrderDate]]),"ddd")</f>
        <v>Fri</v>
      </c>
      <c r="Q9827" s="8" t="str">
        <f>TEXT(MONTH(Sales[[#This Row],[ShipDate]])*29,"mmm")</f>
        <v>Oct</v>
      </c>
      <c r="R9827">
        <v>467</v>
      </c>
      <c r="S9827" t="s">
        <v>1693</v>
      </c>
      <c r="T9827" t="s">
        <v>28</v>
      </c>
      <c r="U9827">
        <v>83642</v>
      </c>
      <c r="V9827" s="1">
        <v>0</v>
      </c>
      <c r="W9827">
        <v>66</v>
      </c>
      <c r="X9827">
        <v>4</v>
      </c>
      <c r="Y9827">
        <v>228</v>
      </c>
      <c r="AD9827"/>
    </row>
    <row r="9828" spans="1:30" x14ac:dyDescent="0.25">
      <c r="A9828" t="s">
        <v>24</v>
      </c>
      <c r="B9828" s="2">
        <v>43654</v>
      </c>
      <c r="C9828" s="35">
        <f>YEAR(Sales[[#This Row],[ShipDate]])</f>
        <v>2019</v>
      </c>
      <c r="D9828" t="s">
        <v>36</v>
      </c>
      <c r="E9828" t="s">
        <v>69</v>
      </c>
      <c r="F9828" t="s">
        <v>50</v>
      </c>
      <c r="G9828" t="s">
        <v>25</v>
      </c>
      <c r="H9828" t="s">
        <v>1624</v>
      </c>
      <c r="I9828" t="s">
        <v>142</v>
      </c>
      <c r="J9828" t="s">
        <v>13</v>
      </c>
      <c r="K9828" t="s">
        <v>2921</v>
      </c>
      <c r="L9828" t="s">
        <v>68</v>
      </c>
      <c r="N9828" t="str">
        <f>IF(ISBLANK(Sales[[#This Row],[return]]),"No",Sales[[#This Row],[return]])</f>
        <v>No</v>
      </c>
      <c r="O9828" s="2">
        <v>43647</v>
      </c>
      <c r="P9828" s="8" t="str">
        <f>TEXT(DAY(Sales[[#This Row],[OrderDate]]),"ddd")</f>
        <v>Sun</v>
      </c>
      <c r="Q9828" s="8" t="str">
        <f>TEXT(MONTH(Sales[[#This Row],[ShipDate]])*29,"mmm")</f>
        <v>Jul</v>
      </c>
      <c r="R9828">
        <v>649</v>
      </c>
      <c r="S9828" t="s">
        <v>62</v>
      </c>
      <c r="T9828" t="s">
        <v>66</v>
      </c>
      <c r="U9828">
        <v>46203</v>
      </c>
      <c r="V9828" s="1">
        <v>0</v>
      </c>
      <c r="W9828">
        <v>78</v>
      </c>
      <c r="X9828">
        <v>1</v>
      </c>
      <c r="Y9828">
        <v>170</v>
      </c>
      <c r="AD9828"/>
    </row>
    <row r="9829" spans="1:30" x14ac:dyDescent="0.25">
      <c r="A9829" t="s">
        <v>24</v>
      </c>
      <c r="B9829" s="2">
        <v>43654</v>
      </c>
      <c r="C9829" s="35">
        <f>YEAR(Sales[[#This Row],[ShipDate]])</f>
        <v>2019</v>
      </c>
      <c r="D9829" t="s">
        <v>36</v>
      </c>
      <c r="E9829" t="s">
        <v>69</v>
      </c>
      <c r="F9829" t="s">
        <v>59</v>
      </c>
      <c r="G9829" t="s">
        <v>25</v>
      </c>
      <c r="H9829" t="s">
        <v>1624</v>
      </c>
      <c r="I9829" t="s">
        <v>142</v>
      </c>
      <c r="J9829" t="s">
        <v>13</v>
      </c>
      <c r="K9829" t="s">
        <v>2921</v>
      </c>
      <c r="L9829" t="s">
        <v>68</v>
      </c>
      <c r="N9829" t="str">
        <f>IF(ISBLANK(Sales[[#This Row],[return]]),"No",Sales[[#This Row],[return]])</f>
        <v>No</v>
      </c>
      <c r="O9829" s="2">
        <v>43647</v>
      </c>
      <c r="P9829" s="8" t="str">
        <f>TEXT(DAY(Sales[[#This Row],[OrderDate]]),"ddd")</f>
        <v>Sun</v>
      </c>
      <c r="Q9829" s="8" t="str">
        <f>TEXT(MONTH(Sales[[#This Row],[ShipDate]])*29,"mmm")</f>
        <v>Jul</v>
      </c>
      <c r="R9829">
        <v>1831</v>
      </c>
      <c r="S9829" t="s">
        <v>868</v>
      </c>
      <c r="T9829" t="s">
        <v>66</v>
      </c>
      <c r="U9829">
        <v>46203</v>
      </c>
      <c r="V9829" s="1">
        <v>0</v>
      </c>
      <c r="W9829">
        <v>12</v>
      </c>
      <c r="X9829">
        <v>4</v>
      </c>
      <c r="Y9829">
        <v>26</v>
      </c>
      <c r="AD9829"/>
    </row>
    <row r="9830" spans="1:30" x14ac:dyDescent="0.25">
      <c r="A9830" t="s">
        <v>24</v>
      </c>
      <c r="B9830" s="2">
        <v>43654</v>
      </c>
      <c r="C9830" s="35">
        <f>YEAR(Sales[[#This Row],[ShipDate]])</f>
        <v>2019</v>
      </c>
      <c r="D9830" t="s">
        <v>36</v>
      </c>
      <c r="E9830" t="s">
        <v>69</v>
      </c>
      <c r="F9830" t="s">
        <v>39</v>
      </c>
      <c r="G9830" t="s">
        <v>25</v>
      </c>
      <c r="H9830" t="s">
        <v>1624</v>
      </c>
      <c r="I9830" t="s">
        <v>142</v>
      </c>
      <c r="J9830" t="s">
        <v>13</v>
      </c>
      <c r="K9830" t="s">
        <v>2921</v>
      </c>
      <c r="L9830" t="s">
        <v>68</v>
      </c>
      <c r="N9830" t="str">
        <f>IF(ISBLANK(Sales[[#This Row],[return]]),"No",Sales[[#This Row],[return]])</f>
        <v>No</v>
      </c>
      <c r="O9830" s="2">
        <v>43647</v>
      </c>
      <c r="P9830" s="8" t="str">
        <f>TEXT(DAY(Sales[[#This Row],[OrderDate]]),"ddd")</f>
        <v>Sun</v>
      </c>
      <c r="Q9830" s="8" t="str">
        <f>TEXT(MONTH(Sales[[#This Row],[ShipDate]])*29,"mmm")</f>
        <v>Jul</v>
      </c>
      <c r="R9830">
        <v>420</v>
      </c>
      <c r="S9830" t="s">
        <v>2016</v>
      </c>
      <c r="T9830" t="s">
        <v>66</v>
      </c>
      <c r="U9830">
        <v>46203</v>
      </c>
      <c r="V9830" s="1">
        <v>0</v>
      </c>
      <c r="W9830">
        <v>13</v>
      </c>
      <c r="X9830">
        <v>4</v>
      </c>
      <c r="Y9830">
        <v>444</v>
      </c>
      <c r="AD9830"/>
    </row>
    <row r="9831" spans="1:30" x14ac:dyDescent="0.25">
      <c r="A9831" t="s">
        <v>40</v>
      </c>
      <c r="B9831" s="2">
        <v>43481</v>
      </c>
      <c r="C9831" s="35">
        <f>YEAR(Sales[[#This Row],[ShipDate]])</f>
        <v>2019</v>
      </c>
      <c r="D9831" t="s">
        <v>36</v>
      </c>
      <c r="E9831" t="s">
        <v>31</v>
      </c>
      <c r="F9831" t="s">
        <v>50</v>
      </c>
      <c r="G9831" t="s">
        <v>25</v>
      </c>
      <c r="H9831" t="s">
        <v>399</v>
      </c>
      <c r="I9831" t="s">
        <v>70</v>
      </c>
      <c r="J9831" t="s">
        <v>13</v>
      </c>
      <c r="K9831" t="s">
        <v>442</v>
      </c>
      <c r="L9831" t="s">
        <v>68</v>
      </c>
      <c r="N9831" t="str">
        <f>IF(ISBLANK(Sales[[#This Row],[return]]),"No",Sales[[#This Row],[return]])</f>
        <v>No</v>
      </c>
      <c r="O9831" s="2">
        <v>43477</v>
      </c>
      <c r="P9831" s="8" t="str">
        <f>TEXT(DAY(Sales[[#This Row],[OrderDate]]),"ddd")</f>
        <v>Thu</v>
      </c>
      <c r="Q9831" s="8" t="str">
        <f>TEXT(MONTH(Sales[[#This Row],[ShipDate]])*29,"mmm")</f>
        <v>Jan</v>
      </c>
      <c r="R9831">
        <v>689</v>
      </c>
      <c r="S9831" t="s">
        <v>1723</v>
      </c>
      <c r="T9831" t="s">
        <v>66</v>
      </c>
      <c r="U9831">
        <v>75217</v>
      </c>
      <c r="V9831" s="1">
        <v>0.8</v>
      </c>
      <c r="W9831">
        <v>-1141</v>
      </c>
      <c r="X9831">
        <v>5</v>
      </c>
      <c r="Y9831">
        <v>761</v>
      </c>
      <c r="AD9831"/>
    </row>
    <row r="9832" spans="1:30" x14ac:dyDescent="0.25">
      <c r="A9832" t="s">
        <v>40</v>
      </c>
      <c r="B9832" s="2">
        <v>43801</v>
      </c>
      <c r="C9832" s="35">
        <f>YEAR(Sales[[#This Row],[ShipDate]])</f>
        <v>2019</v>
      </c>
      <c r="D9832" t="s">
        <v>19</v>
      </c>
      <c r="E9832" t="s">
        <v>69</v>
      </c>
      <c r="F9832" t="s">
        <v>48</v>
      </c>
      <c r="G9832" t="s">
        <v>46</v>
      </c>
      <c r="H9832" t="s">
        <v>660</v>
      </c>
      <c r="I9832" t="s">
        <v>37</v>
      </c>
      <c r="J9832" t="s">
        <v>13</v>
      </c>
      <c r="K9832" t="s">
        <v>217</v>
      </c>
      <c r="L9832" t="s">
        <v>17</v>
      </c>
      <c r="N9832" t="str">
        <f>IF(ISBLANK(Sales[[#This Row],[return]]),"No",Sales[[#This Row],[return]])</f>
        <v>No</v>
      </c>
      <c r="O9832" s="2">
        <v>43799</v>
      </c>
      <c r="P9832" s="8" t="str">
        <f>TEXT(DAY(Sales[[#This Row],[OrderDate]]),"ddd")</f>
        <v>Mon</v>
      </c>
      <c r="Q9832" s="8" t="str">
        <f>TEXT(MONTH(Sales[[#This Row],[ShipDate]])*29,"mmm")</f>
        <v>Dec</v>
      </c>
      <c r="R9832">
        <v>1232</v>
      </c>
      <c r="S9832" t="s">
        <v>2365</v>
      </c>
      <c r="T9832" t="s">
        <v>15</v>
      </c>
      <c r="U9832">
        <v>33180</v>
      </c>
      <c r="V9832" s="1">
        <v>0.2</v>
      </c>
      <c r="W9832">
        <v>9</v>
      </c>
      <c r="X9832">
        <v>3</v>
      </c>
      <c r="Y9832">
        <v>72</v>
      </c>
      <c r="AD9832"/>
    </row>
    <row r="9833" spans="1:30" x14ac:dyDescent="0.25">
      <c r="A9833" t="s">
        <v>24</v>
      </c>
      <c r="B9833" s="2">
        <v>43753</v>
      </c>
      <c r="C9833" s="35">
        <f>YEAR(Sales[[#This Row],[ShipDate]])</f>
        <v>2019</v>
      </c>
      <c r="D9833" t="s">
        <v>113</v>
      </c>
      <c r="E9833" t="s">
        <v>18</v>
      </c>
      <c r="F9833" t="s">
        <v>39</v>
      </c>
      <c r="G9833" t="s">
        <v>25</v>
      </c>
      <c r="H9833" t="s">
        <v>684</v>
      </c>
      <c r="I9833" t="s">
        <v>20</v>
      </c>
      <c r="J9833" t="s">
        <v>13</v>
      </c>
      <c r="K9833" t="s">
        <v>475</v>
      </c>
      <c r="L9833" t="s">
        <v>17</v>
      </c>
      <c r="N9833" t="str">
        <f>IF(ISBLANK(Sales[[#This Row],[return]]),"No",Sales[[#This Row],[return]])</f>
        <v>No</v>
      </c>
      <c r="O9833" s="2">
        <v>43751</v>
      </c>
      <c r="P9833" s="8" t="str">
        <f>TEXT(DAY(Sales[[#This Row],[OrderDate]]),"ddd")</f>
        <v>Fri</v>
      </c>
      <c r="Q9833" s="8" t="str">
        <f>TEXT(MONTH(Sales[[#This Row],[ShipDate]])*29,"mmm")</f>
        <v>Oct</v>
      </c>
      <c r="R9833">
        <v>1579</v>
      </c>
      <c r="S9833" t="s">
        <v>274</v>
      </c>
      <c r="T9833" t="s">
        <v>15</v>
      </c>
      <c r="U9833">
        <v>40214</v>
      </c>
      <c r="V9833" s="1">
        <v>0</v>
      </c>
      <c r="W9833">
        <v>105</v>
      </c>
      <c r="X9833">
        <v>8</v>
      </c>
      <c r="Y9833">
        <v>349</v>
      </c>
      <c r="AD9833"/>
    </row>
    <row r="9834" spans="1:30" x14ac:dyDescent="0.25">
      <c r="A9834" t="s">
        <v>40</v>
      </c>
      <c r="B9834" s="2">
        <v>43732</v>
      </c>
      <c r="C9834" s="35">
        <f>YEAR(Sales[[#This Row],[ShipDate]])</f>
        <v>2019</v>
      </c>
      <c r="D9834" t="s">
        <v>36</v>
      </c>
      <c r="E9834" t="s">
        <v>18</v>
      </c>
      <c r="F9834" t="s">
        <v>59</v>
      </c>
      <c r="G9834" t="s">
        <v>25</v>
      </c>
      <c r="H9834" t="s">
        <v>146</v>
      </c>
      <c r="I9834" t="s">
        <v>149</v>
      </c>
      <c r="J9834" t="s">
        <v>13</v>
      </c>
      <c r="K9834" t="s">
        <v>1209</v>
      </c>
      <c r="L9834" t="s">
        <v>92</v>
      </c>
      <c r="N9834" t="str">
        <f>IF(ISBLANK(Sales[[#This Row],[return]]),"No",Sales[[#This Row],[return]])</f>
        <v>No</v>
      </c>
      <c r="O9834" s="2">
        <v>43727</v>
      </c>
      <c r="P9834" s="8" t="str">
        <f>TEXT(DAY(Sales[[#This Row],[OrderDate]]),"ddd")</f>
        <v>Thu</v>
      </c>
      <c r="Q9834" s="8" t="str">
        <f>TEXT(MONTH(Sales[[#This Row],[ShipDate]])*29,"mmm")</f>
        <v>Sep</v>
      </c>
      <c r="R9834">
        <v>1833</v>
      </c>
      <c r="S9834" t="s">
        <v>2047</v>
      </c>
      <c r="T9834" t="s">
        <v>90</v>
      </c>
      <c r="U9834">
        <v>10011</v>
      </c>
      <c r="V9834" s="1">
        <v>0</v>
      </c>
      <c r="W9834">
        <v>16</v>
      </c>
      <c r="X9834">
        <v>5</v>
      </c>
      <c r="Y9834">
        <v>32</v>
      </c>
      <c r="AD9834"/>
    </row>
    <row r="9835" spans="1:30" x14ac:dyDescent="0.25">
      <c r="A9835" t="s">
        <v>40</v>
      </c>
      <c r="B9835" s="2">
        <v>43807</v>
      </c>
      <c r="C9835" s="35">
        <f>YEAR(Sales[[#This Row],[ShipDate]])</f>
        <v>2019</v>
      </c>
      <c r="D9835" t="s">
        <v>19</v>
      </c>
      <c r="E9835" t="s">
        <v>31</v>
      </c>
      <c r="F9835" t="s">
        <v>39</v>
      </c>
      <c r="G9835" t="s">
        <v>25</v>
      </c>
      <c r="H9835" t="s">
        <v>474</v>
      </c>
      <c r="I9835" t="s">
        <v>32</v>
      </c>
      <c r="J9835" t="s">
        <v>13</v>
      </c>
      <c r="K9835" t="s">
        <v>1025</v>
      </c>
      <c r="L9835" t="s">
        <v>30</v>
      </c>
      <c r="N9835" t="str">
        <f>IF(ISBLANK(Sales[[#This Row],[return]]),"No",Sales[[#This Row],[return]])</f>
        <v>No</v>
      </c>
      <c r="O9835" s="2">
        <v>43805</v>
      </c>
      <c r="P9835" s="8" t="str">
        <f>TEXT(DAY(Sales[[#This Row],[OrderDate]]),"ddd")</f>
        <v>Fri</v>
      </c>
      <c r="Q9835" s="8" t="str">
        <f>TEXT(MONTH(Sales[[#This Row],[ShipDate]])*29,"mmm")</f>
        <v>Dec</v>
      </c>
      <c r="R9835">
        <v>1503</v>
      </c>
      <c r="S9835" t="s">
        <v>2142</v>
      </c>
      <c r="T9835" t="s">
        <v>28</v>
      </c>
      <c r="U9835">
        <v>94513</v>
      </c>
      <c r="V9835" s="1">
        <v>0</v>
      </c>
      <c r="W9835">
        <v>3</v>
      </c>
      <c r="X9835">
        <v>1</v>
      </c>
      <c r="Y9835">
        <v>11</v>
      </c>
      <c r="AD9835"/>
    </row>
    <row r="9836" spans="1:30" x14ac:dyDescent="0.25">
      <c r="A9836" t="s">
        <v>24</v>
      </c>
      <c r="B9836" s="2">
        <v>43809</v>
      </c>
      <c r="C9836" s="35">
        <f>YEAR(Sales[[#This Row],[ShipDate]])</f>
        <v>2019</v>
      </c>
      <c r="D9836" t="s">
        <v>36</v>
      </c>
      <c r="E9836" t="s">
        <v>18</v>
      </c>
      <c r="F9836" t="s">
        <v>52</v>
      </c>
      <c r="G9836" t="s">
        <v>25</v>
      </c>
      <c r="H9836" t="s">
        <v>783</v>
      </c>
      <c r="I9836" t="s">
        <v>58</v>
      </c>
      <c r="J9836" t="s">
        <v>13</v>
      </c>
      <c r="K9836" t="s">
        <v>1667</v>
      </c>
      <c r="L9836" t="s">
        <v>17</v>
      </c>
      <c r="N9836" t="str">
        <f>IF(ISBLANK(Sales[[#This Row],[return]]),"No",Sales[[#This Row],[return]])</f>
        <v>No</v>
      </c>
      <c r="O9836" s="2">
        <v>43802</v>
      </c>
      <c r="P9836" s="8" t="str">
        <f>TEXT(DAY(Sales[[#This Row],[OrderDate]]),"ddd")</f>
        <v>Tue</v>
      </c>
      <c r="Q9836" s="8" t="str">
        <f>TEXT(MONTH(Sales[[#This Row],[ShipDate]])*29,"mmm")</f>
        <v>Dec</v>
      </c>
      <c r="R9836">
        <v>298</v>
      </c>
      <c r="S9836" t="s">
        <v>969</v>
      </c>
      <c r="T9836" t="s">
        <v>15</v>
      </c>
      <c r="U9836">
        <v>28314</v>
      </c>
      <c r="V9836" s="1">
        <v>0.2</v>
      </c>
      <c r="W9836">
        <v>5</v>
      </c>
      <c r="X9836">
        <v>3</v>
      </c>
      <c r="Y9836">
        <v>45</v>
      </c>
      <c r="AD9836"/>
    </row>
    <row r="9837" spans="1:30" x14ac:dyDescent="0.25">
      <c r="A9837" t="s">
        <v>24</v>
      </c>
      <c r="B9837" s="2">
        <v>43809</v>
      </c>
      <c r="C9837" s="35">
        <f>YEAR(Sales[[#This Row],[ShipDate]])</f>
        <v>2019</v>
      </c>
      <c r="D9837" t="s">
        <v>36</v>
      </c>
      <c r="E9837" t="s">
        <v>18</v>
      </c>
      <c r="F9837" t="s">
        <v>59</v>
      </c>
      <c r="G9837" t="s">
        <v>25</v>
      </c>
      <c r="H9837" t="s">
        <v>783</v>
      </c>
      <c r="I9837" t="s">
        <v>58</v>
      </c>
      <c r="J9837" t="s">
        <v>13</v>
      </c>
      <c r="K9837" t="s">
        <v>1667</v>
      </c>
      <c r="L9837" t="s">
        <v>17</v>
      </c>
      <c r="N9837" t="str">
        <f>IF(ISBLANK(Sales[[#This Row],[return]]),"No",Sales[[#This Row],[return]])</f>
        <v>No</v>
      </c>
      <c r="O9837" s="2">
        <v>43802</v>
      </c>
      <c r="P9837" s="8" t="str">
        <f>TEXT(DAY(Sales[[#This Row],[OrderDate]]),"ddd")</f>
        <v>Tue</v>
      </c>
      <c r="Q9837" s="8" t="str">
        <f>TEXT(MONTH(Sales[[#This Row],[ShipDate]])*29,"mmm")</f>
        <v>Dec</v>
      </c>
      <c r="R9837">
        <v>1351</v>
      </c>
      <c r="S9837" t="s">
        <v>3252</v>
      </c>
      <c r="T9837" t="s">
        <v>15</v>
      </c>
      <c r="U9837">
        <v>28314</v>
      </c>
      <c r="V9837" s="1">
        <v>0.2</v>
      </c>
      <c r="W9837">
        <v>9</v>
      </c>
      <c r="X9837">
        <v>4</v>
      </c>
      <c r="Y9837">
        <v>24</v>
      </c>
      <c r="AD9837"/>
    </row>
    <row r="9838" spans="1:30" x14ac:dyDescent="0.25">
      <c r="A9838" t="s">
        <v>24</v>
      </c>
      <c r="B9838" s="2">
        <v>43809</v>
      </c>
      <c r="C9838" s="35">
        <f>YEAR(Sales[[#This Row],[ShipDate]])</f>
        <v>2019</v>
      </c>
      <c r="D9838" t="s">
        <v>36</v>
      </c>
      <c r="E9838" t="s">
        <v>18</v>
      </c>
      <c r="F9838" t="s">
        <v>50</v>
      </c>
      <c r="G9838" t="s">
        <v>25</v>
      </c>
      <c r="H9838" t="s">
        <v>783</v>
      </c>
      <c r="I9838" t="s">
        <v>58</v>
      </c>
      <c r="J9838" t="s">
        <v>13</v>
      </c>
      <c r="K9838" t="s">
        <v>1667</v>
      </c>
      <c r="L9838" t="s">
        <v>17</v>
      </c>
      <c r="N9838" t="str">
        <f>IF(ISBLANK(Sales[[#This Row],[return]]),"No",Sales[[#This Row],[return]])</f>
        <v>No</v>
      </c>
      <c r="O9838" s="2">
        <v>43802</v>
      </c>
      <c r="P9838" s="8" t="str">
        <f>TEXT(DAY(Sales[[#This Row],[OrderDate]]),"ddd")</f>
        <v>Tue</v>
      </c>
      <c r="Q9838" s="8" t="str">
        <f>TEXT(MONTH(Sales[[#This Row],[ShipDate]])*29,"mmm")</f>
        <v>Dec</v>
      </c>
      <c r="R9838">
        <v>698</v>
      </c>
      <c r="S9838" t="s">
        <v>3216</v>
      </c>
      <c r="T9838" t="s">
        <v>15</v>
      </c>
      <c r="U9838">
        <v>28314</v>
      </c>
      <c r="V9838" s="1">
        <v>0.7</v>
      </c>
      <c r="W9838">
        <v>-21</v>
      </c>
      <c r="X9838">
        <v>6</v>
      </c>
      <c r="Y9838">
        <v>29</v>
      </c>
      <c r="AD9838"/>
    </row>
    <row r="9839" spans="1:30" x14ac:dyDescent="0.25">
      <c r="A9839" t="s">
        <v>40</v>
      </c>
      <c r="B9839" s="2">
        <v>43720</v>
      </c>
      <c r="C9839" s="35">
        <f>YEAR(Sales[[#This Row],[ShipDate]])</f>
        <v>2019</v>
      </c>
      <c r="D9839" t="s">
        <v>36</v>
      </c>
      <c r="E9839" t="s">
        <v>18</v>
      </c>
      <c r="F9839" t="s">
        <v>23</v>
      </c>
      <c r="G9839" t="s">
        <v>11</v>
      </c>
      <c r="H9839" t="s">
        <v>1605</v>
      </c>
      <c r="I9839" t="s">
        <v>32</v>
      </c>
      <c r="J9839" t="s">
        <v>13</v>
      </c>
      <c r="K9839" t="s">
        <v>1606</v>
      </c>
      <c r="L9839" t="s">
        <v>30</v>
      </c>
      <c r="N9839" t="str">
        <f>IF(ISBLANK(Sales[[#This Row],[return]]),"No",Sales[[#This Row],[return]])</f>
        <v>No</v>
      </c>
      <c r="O9839" s="2">
        <v>43715</v>
      </c>
      <c r="P9839" s="8" t="str">
        <f>TEXT(DAY(Sales[[#This Row],[OrderDate]]),"ddd")</f>
        <v>Sat</v>
      </c>
      <c r="Q9839" s="8" t="str">
        <f>TEXT(MONTH(Sales[[#This Row],[ShipDate]])*29,"mmm")</f>
        <v>Sep</v>
      </c>
      <c r="R9839">
        <v>763</v>
      </c>
      <c r="S9839" t="s">
        <v>434</v>
      </c>
      <c r="T9839" t="s">
        <v>28</v>
      </c>
      <c r="U9839">
        <v>95351</v>
      </c>
      <c r="V9839" s="1">
        <v>0.2</v>
      </c>
      <c r="W9839">
        <v>-28</v>
      </c>
      <c r="X9839">
        <v>2</v>
      </c>
      <c r="Y9839">
        <v>162</v>
      </c>
      <c r="AD9839"/>
    </row>
    <row r="9840" spans="1:30" x14ac:dyDescent="0.25">
      <c r="A9840" t="s">
        <v>40</v>
      </c>
      <c r="B9840" s="2">
        <v>43611</v>
      </c>
      <c r="C9840" s="35">
        <f>YEAR(Sales[[#This Row],[ShipDate]])</f>
        <v>2019</v>
      </c>
      <c r="D9840" t="s">
        <v>36</v>
      </c>
      <c r="E9840" t="s">
        <v>18</v>
      </c>
      <c r="F9840" t="s">
        <v>23</v>
      </c>
      <c r="G9840" t="s">
        <v>11</v>
      </c>
      <c r="H9840" t="s">
        <v>164</v>
      </c>
      <c r="I9840" t="s">
        <v>120</v>
      </c>
      <c r="J9840" t="s">
        <v>13</v>
      </c>
      <c r="K9840" t="s">
        <v>405</v>
      </c>
      <c r="L9840" t="s">
        <v>68</v>
      </c>
      <c r="N9840" t="str">
        <f>IF(ISBLANK(Sales[[#This Row],[return]]),"No",Sales[[#This Row],[return]])</f>
        <v>No</v>
      </c>
      <c r="O9840" s="2">
        <v>43607</v>
      </c>
      <c r="P9840" s="8" t="str">
        <f>TEXT(DAY(Sales[[#This Row],[OrderDate]]),"ddd")</f>
        <v>Sun</v>
      </c>
      <c r="Q9840" s="8" t="str">
        <f>TEXT(MONTH(Sales[[#This Row],[ShipDate]])*29,"mmm")</f>
        <v>May</v>
      </c>
      <c r="R9840">
        <v>807</v>
      </c>
      <c r="S9840" t="s">
        <v>3093</v>
      </c>
      <c r="T9840" t="s">
        <v>66</v>
      </c>
      <c r="U9840">
        <v>60653</v>
      </c>
      <c r="V9840" s="1">
        <v>0.3</v>
      </c>
      <c r="W9840">
        <v>-55</v>
      </c>
      <c r="X9840">
        <v>2</v>
      </c>
      <c r="Y9840">
        <v>182</v>
      </c>
      <c r="AD9840"/>
    </row>
    <row r="9841" spans="1:30" x14ac:dyDescent="0.25">
      <c r="A9841" t="s">
        <v>40</v>
      </c>
      <c r="B9841" s="2">
        <v>43611</v>
      </c>
      <c r="C9841" s="35">
        <f>YEAR(Sales[[#This Row],[ShipDate]])</f>
        <v>2019</v>
      </c>
      <c r="D9841" t="s">
        <v>36</v>
      </c>
      <c r="E9841" t="s">
        <v>18</v>
      </c>
      <c r="F9841" t="s">
        <v>290</v>
      </c>
      <c r="G9841" t="s">
        <v>25</v>
      </c>
      <c r="H9841" t="s">
        <v>164</v>
      </c>
      <c r="I9841" t="s">
        <v>120</v>
      </c>
      <c r="J9841" t="s">
        <v>13</v>
      </c>
      <c r="K9841" t="s">
        <v>405</v>
      </c>
      <c r="L9841" t="s">
        <v>68</v>
      </c>
      <c r="N9841" t="str">
        <f>IF(ISBLANK(Sales[[#This Row],[return]]),"No",Sales[[#This Row],[return]])</f>
        <v>No</v>
      </c>
      <c r="O9841" s="2">
        <v>43607</v>
      </c>
      <c r="P9841" s="8" t="str">
        <f>TEXT(DAY(Sales[[#This Row],[OrderDate]]),"ddd")</f>
        <v>Sun</v>
      </c>
      <c r="Q9841" s="8" t="str">
        <f>TEXT(MONTH(Sales[[#This Row],[ShipDate]])*29,"mmm")</f>
        <v>May</v>
      </c>
      <c r="R9841">
        <v>77</v>
      </c>
      <c r="S9841" t="s">
        <v>1715</v>
      </c>
      <c r="T9841" t="s">
        <v>66</v>
      </c>
      <c r="U9841">
        <v>60653</v>
      </c>
      <c r="V9841" s="1">
        <v>0.2</v>
      </c>
      <c r="W9841">
        <v>3</v>
      </c>
      <c r="X9841">
        <v>3</v>
      </c>
      <c r="Y9841">
        <v>22</v>
      </c>
      <c r="AD9841"/>
    </row>
    <row r="9842" spans="1:30" x14ac:dyDescent="0.25">
      <c r="A9842" t="s">
        <v>40</v>
      </c>
      <c r="B9842" s="2">
        <v>43611</v>
      </c>
      <c r="C9842" s="35">
        <f>YEAR(Sales[[#This Row],[ShipDate]])</f>
        <v>2019</v>
      </c>
      <c r="D9842" t="s">
        <v>36</v>
      </c>
      <c r="E9842" t="s">
        <v>18</v>
      </c>
      <c r="F9842" t="s">
        <v>50</v>
      </c>
      <c r="G9842" t="s">
        <v>25</v>
      </c>
      <c r="H9842" t="s">
        <v>164</v>
      </c>
      <c r="I9842" t="s">
        <v>120</v>
      </c>
      <c r="J9842" t="s">
        <v>13</v>
      </c>
      <c r="K9842" t="s">
        <v>405</v>
      </c>
      <c r="L9842" t="s">
        <v>68</v>
      </c>
      <c r="N9842" t="str">
        <f>IF(ISBLANK(Sales[[#This Row],[return]]),"No",Sales[[#This Row],[return]])</f>
        <v>No</v>
      </c>
      <c r="O9842" s="2">
        <v>43607</v>
      </c>
      <c r="P9842" s="8" t="str">
        <f>TEXT(DAY(Sales[[#This Row],[OrderDate]]),"ddd")</f>
        <v>Sun</v>
      </c>
      <c r="Q9842" s="8" t="str">
        <f>TEXT(MONTH(Sales[[#This Row],[ShipDate]])*29,"mmm")</f>
        <v>May</v>
      </c>
      <c r="R9842">
        <v>242</v>
      </c>
      <c r="S9842" t="s">
        <v>273</v>
      </c>
      <c r="T9842" t="s">
        <v>66</v>
      </c>
      <c r="U9842">
        <v>60653</v>
      </c>
      <c r="V9842" s="1">
        <v>0.8</v>
      </c>
      <c r="W9842">
        <v>-3</v>
      </c>
      <c r="X9842">
        <v>2</v>
      </c>
      <c r="Y9842">
        <v>2</v>
      </c>
      <c r="AD9842"/>
    </row>
    <row r="9843" spans="1:30" x14ac:dyDescent="0.25">
      <c r="A9843" t="s">
        <v>10</v>
      </c>
      <c r="B9843" s="2">
        <v>43591</v>
      </c>
      <c r="C9843" s="35">
        <f>YEAR(Sales[[#This Row],[ShipDate]])</f>
        <v>2019</v>
      </c>
      <c r="D9843" t="s">
        <v>36</v>
      </c>
      <c r="E9843" t="s">
        <v>18</v>
      </c>
      <c r="F9843" t="s">
        <v>59</v>
      </c>
      <c r="G9843" t="s">
        <v>25</v>
      </c>
      <c r="H9843" t="s">
        <v>249</v>
      </c>
      <c r="I9843" t="s">
        <v>252</v>
      </c>
      <c r="J9843" t="s">
        <v>13</v>
      </c>
      <c r="K9843" t="s">
        <v>874</v>
      </c>
      <c r="L9843" t="s">
        <v>92</v>
      </c>
      <c r="N9843" t="str">
        <f>IF(ISBLANK(Sales[[#This Row],[return]]),"No",Sales[[#This Row],[return]])</f>
        <v>No</v>
      </c>
      <c r="O9843" s="2">
        <v>43585</v>
      </c>
      <c r="P9843" s="8" t="str">
        <f>TEXT(DAY(Sales[[#This Row],[OrderDate]]),"ddd")</f>
        <v>Mon</v>
      </c>
      <c r="Q9843" s="8" t="str">
        <f>TEXT(MONTH(Sales[[#This Row],[ShipDate]])*29,"mmm")</f>
        <v>May</v>
      </c>
      <c r="R9843">
        <v>1827</v>
      </c>
      <c r="S9843" t="s">
        <v>881</v>
      </c>
      <c r="T9843" t="s">
        <v>90</v>
      </c>
      <c r="U9843">
        <v>43229</v>
      </c>
      <c r="V9843" s="1">
        <v>0.2</v>
      </c>
      <c r="W9843">
        <v>4</v>
      </c>
      <c r="X9843">
        <v>2</v>
      </c>
      <c r="Y9843">
        <v>10</v>
      </c>
      <c r="AD9843"/>
    </row>
    <row r="9844" spans="1:30" x14ac:dyDescent="0.25">
      <c r="A9844" t="s">
        <v>24</v>
      </c>
      <c r="B9844" s="2">
        <v>43610</v>
      </c>
      <c r="C9844" s="35">
        <f>YEAR(Sales[[#This Row],[ShipDate]])</f>
        <v>2019</v>
      </c>
      <c r="D9844" t="s">
        <v>113</v>
      </c>
      <c r="E9844" t="s">
        <v>18</v>
      </c>
      <c r="F9844" t="s">
        <v>45</v>
      </c>
      <c r="G9844" t="s">
        <v>25</v>
      </c>
      <c r="H9844" t="s">
        <v>26</v>
      </c>
      <c r="I9844" t="s">
        <v>32</v>
      </c>
      <c r="J9844" t="s">
        <v>13</v>
      </c>
      <c r="K9844" t="s">
        <v>835</v>
      </c>
      <c r="L9844" t="s">
        <v>30</v>
      </c>
      <c r="M9844" t="s">
        <v>82</v>
      </c>
      <c r="N9844" t="str">
        <f>IF(ISBLANK(Sales[[#This Row],[return]]),"No",Sales[[#This Row],[return]])</f>
        <v>Yes</v>
      </c>
      <c r="O9844" s="2">
        <v>43607</v>
      </c>
      <c r="P9844" s="8" t="str">
        <f>TEXT(DAY(Sales[[#This Row],[OrderDate]]),"ddd")</f>
        <v>Sun</v>
      </c>
      <c r="Q9844" s="8" t="str">
        <f>TEXT(MONTH(Sales[[#This Row],[ShipDate]])*29,"mmm")</f>
        <v>May</v>
      </c>
      <c r="R9844">
        <v>1418</v>
      </c>
      <c r="S9844" t="s">
        <v>1698</v>
      </c>
      <c r="T9844" t="s">
        <v>28</v>
      </c>
      <c r="U9844">
        <v>90049</v>
      </c>
      <c r="V9844" s="1">
        <v>0</v>
      </c>
      <c r="W9844">
        <v>19</v>
      </c>
      <c r="X9844">
        <v>7</v>
      </c>
      <c r="Y9844">
        <v>50</v>
      </c>
      <c r="AD9844"/>
    </row>
    <row r="9845" spans="1:30" x14ac:dyDescent="0.25">
      <c r="A9845" t="s">
        <v>10</v>
      </c>
      <c r="B9845" s="2">
        <v>43646</v>
      </c>
      <c r="C9845" s="35">
        <f>YEAR(Sales[[#This Row],[ShipDate]])</f>
        <v>2019</v>
      </c>
      <c r="D9845" t="s">
        <v>36</v>
      </c>
      <c r="E9845" t="s">
        <v>31</v>
      </c>
      <c r="F9845" t="s">
        <v>59</v>
      </c>
      <c r="G9845" t="s">
        <v>25</v>
      </c>
      <c r="H9845" t="s">
        <v>186</v>
      </c>
      <c r="I9845" t="s">
        <v>120</v>
      </c>
      <c r="J9845" t="s">
        <v>13</v>
      </c>
      <c r="K9845" t="s">
        <v>2811</v>
      </c>
      <c r="L9845" t="s">
        <v>68</v>
      </c>
      <c r="N9845" t="str">
        <f>IF(ISBLANK(Sales[[#This Row],[return]]),"No",Sales[[#This Row],[return]])</f>
        <v>No</v>
      </c>
      <c r="O9845" s="2">
        <v>43640</v>
      </c>
      <c r="P9845" s="8" t="str">
        <f>TEXT(DAY(Sales[[#This Row],[OrderDate]]),"ddd")</f>
        <v>Tue</v>
      </c>
      <c r="Q9845" s="8" t="str">
        <f>TEXT(MONTH(Sales[[#This Row],[ShipDate]])*29,"mmm")</f>
        <v>Jun</v>
      </c>
      <c r="R9845">
        <v>1769</v>
      </c>
      <c r="S9845" t="s">
        <v>2028</v>
      </c>
      <c r="T9845" t="s">
        <v>66</v>
      </c>
      <c r="U9845">
        <v>62521</v>
      </c>
      <c r="V9845" s="1">
        <v>0.2</v>
      </c>
      <c r="W9845">
        <v>3</v>
      </c>
      <c r="X9845">
        <v>3</v>
      </c>
      <c r="Y9845">
        <v>10</v>
      </c>
      <c r="AD9845"/>
    </row>
    <row r="9846" spans="1:30" x14ac:dyDescent="0.25">
      <c r="A9846" t="s">
        <v>10</v>
      </c>
      <c r="B9846" s="2">
        <v>43646</v>
      </c>
      <c r="C9846" s="35">
        <f>YEAR(Sales[[#This Row],[ShipDate]])</f>
        <v>2019</v>
      </c>
      <c r="D9846" t="s">
        <v>36</v>
      </c>
      <c r="E9846" t="s">
        <v>31</v>
      </c>
      <c r="F9846" t="s">
        <v>50</v>
      </c>
      <c r="G9846" t="s">
        <v>25</v>
      </c>
      <c r="H9846" t="s">
        <v>186</v>
      </c>
      <c r="I9846" t="s">
        <v>120</v>
      </c>
      <c r="J9846" t="s">
        <v>13</v>
      </c>
      <c r="K9846" t="s">
        <v>2811</v>
      </c>
      <c r="L9846" t="s">
        <v>68</v>
      </c>
      <c r="N9846" t="str">
        <f>IF(ISBLANK(Sales[[#This Row],[return]]),"No",Sales[[#This Row],[return]])</f>
        <v>No</v>
      </c>
      <c r="O9846" s="2">
        <v>43640</v>
      </c>
      <c r="P9846" s="8" t="str">
        <f>TEXT(DAY(Sales[[#This Row],[OrderDate]]),"ddd")</f>
        <v>Tue</v>
      </c>
      <c r="Q9846" s="8" t="str">
        <f>TEXT(MONTH(Sales[[#This Row],[ShipDate]])*29,"mmm")</f>
        <v>Jun</v>
      </c>
      <c r="R9846">
        <v>897</v>
      </c>
      <c r="S9846" t="s">
        <v>998</v>
      </c>
      <c r="T9846" t="s">
        <v>66</v>
      </c>
      <c r="U9846">
        <v>62521</v>
      </c>
      <c r="V9846" s="1">
        <v>0.8</v>
      </c>
      <c r="W9846">
        <v>-320</v>
      </c>
      <c r="X9846">
        <v>3</v>
      </c>
      <c r="Y9846">
        <v>183</v>
      </c>
      <c r="AD9846"/>
    </row>
    <row r="9847" spans="1:30" x14ac:dyDescent="0.25">
      <c r="A9847" t="s">
        <v>10</v>
      </c>
      <c r="B9847" s="2">
        <v>43627</v>
      </c>
      <c r="C9847" s="35">
        <f>YEAR(Sales[[#This Row],[ShipDate]])</f>
        <v>2019</v>
      </c>
      <c r="D9847" t="s">
        <v>607</v>
      </c>
      <c r="E9847" t="s">
        <v>18</v>
      </c>
      <c r="F9847" t="s">
        <v>59</v>
      </c>
      <c r="G9847" t="s">
        <v>25</v>
      </c>
      <c r="H9847" t="s">
        <v>26</v>
      </c>
      <c r="I9847" t="s">
        <v>32</v>
      </c>
      <c r="J9847" t="s">
        <v>13</v>
      </c>
      <c r="K9847" t="s">
        <v>894</v>
      </c>
      <c r="L9847" t="s">
        <v>30</v>
      </c>
      <c r="N9847" t="str">
        <f>IF(ISBLANK(Sales[[#This Row],[return]]),"No",Sales[[#This Row],[return]])</f>
        <v>No</v>
      </c>
      <c r="O9847" s="2">
        <v>43627</v>
      </c>
      <c r="P9847" s="8" t="str">
        <f>TEXT(DAY(Sales[[#This Row],[OrderDate]]),"ddd")</f>
        <v>Wed</v>
      </c>
      <c r="Q9847" s="8" t="str">
        <f>TEXT(MONTH(Sales[[#This Row],[ShipDate]])*29,"mmm")</f>
        <v>Jun</v>
      </c>
      <c r="R9847">
        <v>1625</v>
      </c>
      <c r="S9847" t="s">
        <v>796</v>
      </c>
      <c r="T9847" t="s">
        <v>28</v>
      </c>
      <c r="U9847">
        <v>90004</v>
      </c>
      <c r="V9847" s="1">
        <v>0</v>
      </c>
      <c r="W9847">
        <v>60</v>
      </c>
      <c r="X9847">
        <v>3</v>
      </c>
      <c r="Y9847">
        <v>123</v>
      </c>
      <c r="AD9847"/>
    </row>
    <row r="9848" spans="1:30" x14ac:dyDescent="0.25">
      <c r="A9848" t="s">
        <v>24</v>
      </c>
      <c r="B9848" s="2">
        <v>43580</v>
      </c>
      <c r="C9848" s="35">
        <f>YEAR(Sales[[#This Row],[ShipDate]])</f>
        <v>2019</v>
      </c>
      <c r="D9848" t="s">
        <v>19</v>
      </c>
      <c r="E9848" t="s">
        <v>18</v>
      </c>
      <c r="F9848" t="s">
        <v>52</v>
      </c>
      <c r="G9848" t="s">
        <v>25</v>
      </c>
      <c r="H9848" t="s">
        <v>107</v>
      </c>
      <c r="I9848" t="s">
        <v>70</v>
      </c>
      <c r="J9848" t="s">
        <v>13</v>
      </c>
      <c r="K9848" t="s">
        <v>353</v>
      </c>
      <c r="L9848" t="s">
        <v>68</v>
      </c>
      <c r="N9848" t="str">
        <f>IF(ISBLANK(Sales[[#This Row],[return]]),"No",Sales[[#This Row],[return]])</f>
        <v>No</v>
      </c>
      <c r="O9848" s="2">
        <v>43576</v>
      </c>
      <c r="P9848" s="8" t="str">
        <f>TEXT(DAY(Sales[[#This Row],[OrderDate]]),"ddd")</f>
        <v>Sat</v>
      </c>
      <c r="Q9848" s="8" t="str">
        <f>TEXT(MONTH(Sales[[#This Row],[ShipDate]])*29,"mmm")</f>
        <v>Apr</v>
      </c>
      <c r="R9848">
        <v>40</v>
      </c>
      <c r="S9848" t="s">
        <v>354</v>
      </c>
      <c r="T9848" t="s">
        <v>66</v>
      </c>
      <c r="U9848">
        <v>77036</v>
      </c>
      <c r="V9848" s="1">
        <v>0.8</v>
      </c>
      <c r="W9848">
        <v>-243</v>
      </c>
      <c r="X9848">
        <v>4</v>
      </c>
      <c r="Y9848">
        <v>97</v>
      </c>
      <c r="AD9848"/>
    </row>
    <row r="9849" spans="1:30" x14ac:dyDescent="0.25">
      <c r="A9849" t="s">
        <v>40</v>
      </c>
      <c r="B9849" s="2">
        <v>43792</v>
      </c>
      <c r="C9849" s="35">
        <f>YEAR(Sales[[#This Row],[ShipDate]])</f>
        <v>2019</v>
      </c>
      <c r="D9849" t="s">
        <v>36</v>
      </c>
      <c r="E9849" t="s">
        <v>18</v>
      </c>
      <c r="F9849" t="s">
        <v>38</v>
      </c>
      <c r="G9849" t="s">
        <v>11</v>
      </c>
      <c r="H9849" t="s">
        <v>164</v>
      </c>
      <c r="I9849" t="s">
        <v>120</v>
      </c>
      <c r="J9849" t="s">
        <v>13</v>
      </c>
      <c r="K9849" t="s">
        <v>420</v>
      </c>
      <c r="L9849" t="s">
        <v>68</v>
      </c>
      <c r="N9849" t="str">
        <f>IF(ISBLANK(Sales[[#This Row],[return]]),"No",Sales[[#This Row],[return]])</f>
        <v>No</v>
      </c>
      <c r="O9849" s="2">
        <v>43788</v>
      </c>
      <c r="P9849" s="8" t="str">
        <f>TEXT(DAY(Sales[[#This Row],[OrderDate]]),"ddd")</f>
        <v>Thu</v>
      </c>
      <c r="Q9849" s="8" t="str">
        <f>TEXT(MONTH(Sales[[#This Row],[ShipDate]])*29,"mmm")</f>
        <v>Nov</v>
      </c>
      <c r="R9849">
        <v>365</v>
      </c>
      <c r="S9849" t="s">
        <v>522</v>
      </c>
      <c r="T9849" t="s">
        <v>66</v>
      </c>
      <c r="U9849">
        <v>60623</v>
      </c>
      <c r="V9849" s="1">
        <v>0.5</v>
      </c>
      <c r="W9849">
        <v>-131</v>
      </c>
      <c r="X9849">
        <v>3</v>
      </c>
      <c r="Y9849">
        <v>219</v>
      </c>
      <c r="AD9849"/>
    </row>
    <row r="9850" spans="1:30" x14ac:dyDescent="0.25">
      <c r="A9850" t="s">
        <v>10</v>
      </c>
      <c r="B9850" s="2">
        <v>43652</v>
      </c>
      <c r="C9850" s="35">
        <f>YEAR(Sales[[#This Row],[ShipDate]])</f>
        <v>2019</v>
      </c>
      <c r="D9850" t="s">
        <v>607</v>
      </c>
      <c r="E9850" t="s">
        <v>18</v>
      </c>
      <c r="F9850" t="s">
        <v>23</v>
      </c>
      <c r="G9850" t="s">
        <v>11</v>
      </c>
      <c r="H9850" t="s">
        <v>660</v>
      </c>
      <c r="I9850" t="s">
        <v>37</v>
      </c>
      <c r="J9850" t="s">
        <v>13</v>
      </c>
      <c r="K9850" t="s">
        <v>1278</v>
      </c>
      <c r="L9850" t="s">
        <v>17</v>
      </c>
      <c r="N9850" t="str">
        <f>IF(ISBLANK(Sales[[#This Row],[return]]),"No",Sales[[#This Row],[return]])</f>
        <v>No</v>
      </c>
      <c r="O9850" s="2">
        <v>43652</v>
      </c>
      <c r="P9850" s="8" t="str">
        <f>TEXT(DAY(Sales[[#This Row],[OrderDate]]),"ddd")</f>
        <v>Fri</v>
      </c>
      <c r="Q9850" s="8" t="str">
        <f>TEXT(MONTH(Sales[[#This Row],[ShipDate]])*29,"mmm")</f>
        <v>Jul</v>
      </c>
      <c r="R9850">
        <v>741</v>
      </c>
      <c r="S9850" t="s">
        <v>1279</v>
      </c>
      <c r="T9850" t="s">
        <v>15</v>
      </c>
      <c r="U9850">
        <v>33142</v>
      </c>
      <c r="V9850" s="1">
        <v>0.2</v>
      </c>
      <c r="W9850">
        <v>24</v>
      </c>
      <c r="X9850">
        <v>1</v>
      </c>
      <c r="Y9850">
        <v>239</v>
      </c>
      <c r="AD9850"/>
    </row>
    <row r="9851" spans="1:30" x14ac:dyDescent="0.25">
      <c r="A9851" t="s">
        <v>40</v>
      </c>
      <c r="B9851" s="2">
        <v>43605</v>
      </c>
      <c r="C9851" s="35">
        <f>YEAR(Sales[[#This Row],[ShipDate]])</f>
        <v>2019</v>
      </c>
      <c r="D9851" t="s">
        <v>36</v>
      </c>
      <c r="E9851" t="s">
        <v>18</v>
      </c>
      <c r="F9851" t="s">
        <v>59</v>
      </c>
      <c r="G9851" t="s">
        <v>25</v>
      </c>
      <c r="H9851" t="s">
        <v>164</v>
      </c>
      <c r="I9851" t="s">
        <v>120</v>
      </c>
      <c r="J9851" t="s">
        <v>13</v>
      </c>
      <c r="K9851" t="s">
        <v>1743</v>
      </c>
      <c r="L9851" t="s">
        <v>68</v>
      </c>
      <c r="N9851" t="str">
        <f>IF(ISBLANK(Sales[[#This Row],[return]]),"No",Sales[[#This Row],[return]])</f>
        <v>No</v>
      </c>
      <c r="O9851" s="2">
        <v>43600</v>
      </c>
      <c r="P9851" s="8" t="str">
        <f>TEXT(DAY(Sales[[#This Row],[OrderDate]]),"ddd")</f>
        <v>Sun</v>
      </c>
      <c r="Q9851" s="8" t="str">
        <f>TEXT(MONTH(Sales[[#This Row],[ShipDate]])*29,"mmm")</f>
        <v>May</v>
      </c>
      <c r="R9851">
        <v>1670</v>
      </c>
      <c r="S9851" t="s">
        <v>285</v>
      </c>
      <c r="T9851" t="s">
        <v>66</v>
      </c>
      <c r="U9851">
        <v>60653</v>
      </c>
      <c r="V9851" s="1">
        <v>0.2</v>
      </c>
      <c r="W9851">
        <v>19</v>
      </c>
      <c r="X9851">
        <v>2</v>
      </c>
      <c r="Y9851">
        <v>57</v>
      </c>
      <c r="AD9851"/>
    </row>
    <row r="9852" spans="1:30" x14ac:dyDescent="0.25">
      <c r="A9852" t="s">
        <v>40</v>
      </c>
      <c r="B9852" s="2">
        <v>43605</v>
      </c>
      <c r="C9852" s="35">
        <f>YEAR(Sales[[#This Row],[ShipDate]])</f>
        <v>2019</v>
      </c>
      <c r="D9852" t="s">
        <v>36</v>
      </c>
      <c r="E9852" t="s">
        <v>18</v>
      </c>
      <c r="F9852" t="s">
        <v>48</v>
      </c>
      <c r="G9852" t="s">
        <v>46</v>
      </c>
      <c r="H9852" t="s">
        <v>164</v>
      </c>
      <c r="I9852" t="s">
        <v>120</v>
      </c>
      <c r="J9852" t="s">
        <v>13</v>
      </c>
      <c r="K9852" t="s">
        <v>1743</v>
      </c>
      <c r="L9852" t="s">
        <v>68</v>
      </c>
      <c r="N9852" t="str">
        <f>IF(ISBLANK(Sales[[#This Row],[return]]),"No",Sales[[#This Row],[return]])</f>
        <v>No</v>
      </c>
      <c r="O9852" s="2">
        <v>43600</v>
      </c>
      <c r="P9852" s="8" t="str">
        <f>TEXT(DAY(Sales[[#This Row],[OrderDate]]),"ddd")</f>
        <v>Sun</v>
      </c>
      <c r="Q9852" s="8" t="str">
        <f>TEXT(MONTH(Sales[[#This Row],[ShipDate]])*29,"mmm")</f>
        <v>May</v>
      </c>
      <c r="R9852">
        <v>1327</v>
      </c>
      <c r="S9852" t="s">
        <v>2331</v>
      </c>
      <c r="T9852" t="s">
        <v>66</v>
      </c>
      <c r="U9852">
        <v>60653</v>
      </c>
      <c r="V9852" s="1">
        <v>0.2</v>
      </c>
      <c r="W9852">
        <v>3</v>
      </c>
      <c r="X9852">
        <v>2</v>
      </c>
      <c r="Y9852">
        <v>11</v>
      </c>
      <c r="AD9852"/>
    </row>
    <row r="9853" spans="1:30" x14ac:dyDescent="0.25">
      <c r="A9853" t="s">
        <v>24</v>
      </c>
      <c r="B9853" s="2">
        <v>43669</v>
      </c>
      <c r="C9853" s="35">
        <f>YEAR(Sales[[#This Row],[ShipDate]])</f>
        <v>2019</v>
      </c>
      <c r="D9853" t="s">
        <v>36</v>
      </c>
      <c r="E9853" t="s">
        <v>18</v>
      </c>
      <c r="F9853" t="s">
        <v>23</v>
      </c>
      <c r="G9853" t="s">
        <v>11</v>
      </c>
      <c r="H9853" t="s">
        <v>235</v>
      </c>
      <c r="I9853" t="s">
        <v>58</v>
      </c>
      <c r="J9853" t="s">
        <v>13</v>
      </c>
      <c r="K9853" t="s">
        <v>690</v>
      </c>
      <c r="L9853" t="s">
        <v>17</v>
      </c>
      <c r="N9853" t="str">
        <f>IF(ISBLANK(Sales[[#This Row],[return]]),"No",Sales[[#This Row],[return]])</f>
        <v>No</v>
      </c>
      <c r="O9853" s="2">
        <v>43662</v>
      </c>
      <c r="P9853" s="8" t="str">
        <f>TEXT(DAY(Sales[[#This Row],[OrderDate]]),"ddd")</f>
        <v>Mon</v>
      </c>
      <c r="Q9853" s="8" t="str">
        <f>TEXT(MONTH(Sales[[#This Row],[ShipDate]])*29,"mmm")</f>
        <v>Jul</v>
      </c>
      <c r="R9853">
        <v>753</v>
      </c>
      <c r="S9853" t="s">
        <v>3090</v>
      </c>
      <c r="T9853" t="s">
        <v>15</v>
      </c>
      <c r="U9853">
        <v>28205</v>
      </c>
      <c r="V9853" s="1">
        <v>0.2</v>
      </c>
      <c r="W9853">
        <v>15</v>
      </c>
      <c r="X9853">
        <v>3</v>
      </c>
      <c r="Y9853">
        <v>242</v>
      </c>
      <c r="AD9853"/>
    </row>
    <row r="9854" spans="1:30" x14ac:dyDescent="0.25">
      <c r="A9854" t="s">
        <v>40</v>
      </c>
      <c r="B9854" s="2">
        <v>43723</v>
      </c>
      <c r="C9854" s="35">
        <f>YEAR(Sales[[#This Row],[ShipDate]])</f>
        <v>2019</v>
      </c>
      <c r="D9854" t="s">
        <v>36</v>
      </c>
      <c r="E9854" t="s">
        <v>18</v>
      </c>
      <c r="F9854" t="s">
        <v>52</v>
      </c>
      <c r="G9854" t="s">
        <v>25</v>
      </c>
      <c r="H9854" t="s">
        <v>680</v>
      </c>
      <c r="I9854" t="s">
        <v>174</v>
      </c>
      <c r="J9854" t="s">
        <v>13</v>
      </c>
      <c r="K9854" t="s">
        <v>15</v>
      </c>
      <c r="L9854" t="s">
        <v>17</v>
      </c>
      <c r="N9854" t="str">
        <f>IF(ISBLANK(Sales[[#This Row],[return]]),"No",Sales[[#This Row],[return]])</f>
        <v>No</v>
      </c>
      <c r="O9854" s="2">
        <v>43719</v>
      </c>
      <c r="P9854" s="8" t="str">
        <f>TEXT(DAY(Sales[[#This Row],[OrderDate]]),"ddd")</f>
        <v>Wed</v>
      </c>
      <c r="Q9854" s="8" t="str">
        <f>TEXT(MONTH(Sales[[#This Row],[ShipDate]])*29,"mmm")</f>
        <v>Sep</v>
      </c>
      <c r="R9854">
        <v>859</v>
      </c>
      <c r="S9854" t="s">
        <v>1956</v>
      </c>
      <c r="T9854" t="s">
        <v>15</v>
      </c>
      <c r="U9854">
        <v>23223</v>
      </c>
      <c r="V9854" s="1">
        <v>0</v>
      </c>
      <c r="W9854">
        <v>20</v>
      </c>
      <c r="X9854">
        <v>5</v>
      </c>
      <c r="Y9854">
        <v>68</v>
      </c>
      <c r="AD9854"/>
    </row>
    <row r="9855" spans="1:30" x14ac:dyDescent="0.25">
      <c r="A9855" t="s">
        <v>24</v>
      </c>
      <c r="B9855" s="2">
        <v>43715</v>
      </c>
      <c r="C9855" s="35">
        <f>YEAR(Sales[[#This Row],[ShipDate]])</f>
        <v>2019</v>
      </c>
      <c r="D9855" t="s">
        <v>19</v>
      </c>
      <c r="E9855" t="s">
        <v>18</v>
      </c>
      <c r="F9855" t="s">
        <v>21</v>
      </c>
      <c r="G9855" t="s">
        <v>11</v>
      </c>
      <c r="H9855" t="s">
        <v>55</v>
      </c>
      <c r="I9855" t="s">
        <v>32</v>
      </c>
      <c r="J9855" t="s">
        <v>13</v>
      </c>
      <c r="K9855" t="s">
        <v>1117</v>
      </c>
      <c r="L9855" t="s">
        <v>30</v>
      </c>
      <c r="N9855" t="str">
        <f>IF(ISBLANK(Sales[[#This Row],[return]]),"No",Sales[[#This Row],[return]])</f>
        <v>No</v>
      </c>
      <c r="O9855" s="2">
        <v>43711</v>
      </c>
      <c r="P9855" s="8" t="str">
        <f>TEXT(DAY(Sales[[#This Row],[OrderDate]]),"ddd")</f>
        <v>Tue</v>
      </c>
      <c r="Q9855" s="8" t="str">
        <f>TEXT(MONTH(Sales[[#This Row],[ShipDate]])*29,"mmm")</f>
        <v>Sep</v>
      </c>
      <c r="R9855">
        <v>384</v>
      </c>
      <c r="S9855" t="s">
        <v>1109</v>
      </c>
      <c r="T9855" t="s">
        <v>28</v>
      </c>
      <c r="U9855">
        <v>94521</v>
      </c>
      <c r="V9855" s="1">
        <v>0.15</v>
      </c>
      <c r="W9855">
        <v>14</v>
      </c>
      <c r="X9855">
        <v>2</v>
      </c>
      <c r="Y9855">
        <v>240</v>
      </c>
      <c r="AD9855"/>
    </row>
    <row r="9856" spans="1:30" x14ac:dyDescent="0.25">
      <c r="A9856" t="s">
        <v>24</v>
      </c>
      <c r="B9856" s="2">
        <v>43787</v>
      </c>
      <c r="C9856" s="35">
        <f>YEAR(Sales[[#This Row],[ShipDate]])</f>
        <v>2019</v>
      </c>
      <c r="D9856" t="s">
        <v>19</v>
      </c>
      <c r="E9856" t="s">
        <v>18</v>
      </c>
      <c r="F9856" t="s">
        <v>45</v>
      </c>
      <c r="G9856" t="s">
        <v>25</v>
      </c>
      <c r="H9856" t="s">
        <v>2020</v>
      </c>
      <c r="I9856" t="s">
        <v>37</v>
      </c>
      <c r="J9856" t="s">
        <v>13</v>
      </c>
      <c r="K9856" t="s">
        <v>1153</v>
      </c>
      <c r="L9856" t="s">
        <v>17</v>
      </c>
      <c r="N9856" t="str">
        <f>IF(ISBLANK(Sales[[#This Row],[return]]),"No",Sales[[#This Row],[return]])</f>
        <v>No</v>
      </c>
      <c r="O9856" s="2">
        <v>43782</v>
      </c>
      <c r="P9856" s="8" t="str">
        <f>TEXT(DAY(Sales[[#This Row],[OrderDate]]),"ddd")</f>
        <v>Fri</v>
      </c>
      <c r="Q9856" s="8" t="str">
        <f>TEXT(MONTH(Sales[[#This Row],[ShipDate]])*29,"mmm")</f>
        <v>Nov</v>
      </c>
      <c r="R9856">
        <v>521</v>
      </c>
      <c r="S9856" t="s">
        <v>1999</v>
      </c>
      <c r="T9856" t="s">
        <v>15</v>
      </c>
      <c r="U9856">
        <v>33458</v>
      </c>
      <c r="V9856" s="1">
        <v>0.2</v>
      </c>
      <c r="W9856">
        <v>0</v>
      </c>
      <c r="X9856">
        <v>1</v>
      </c>
      <c r="Y9856">
        <v>2</v>
      </c>
      <c r="AD9856"/>
    </row>
    <row r="9857" spans="1:30" x14ac:dyDescent="0.25">
      <c r="A9857" t="s">
        <v>10</v>
      </c>
      <c r="B9857" s="2">
        <v>43775</v>
      </c>
      <c r="C9857" s="35">
        <f>YEAR(Sales[[#This Row],[ShipDate]])</f>
        <v>2019</v>
      </c>
      <c r="D9857" t="s">
        <v>607</v>
      </c>
      <c r="E9857" t="s">
        <v>69</v>
      </c>
      <c r="F9857" t="s">
        <v>59</v>
      </c>
      <c r="G9857" t="s">
        <v>25</v>
      </c>
      <c r="H9857" t="s">
        <v>79</v>
      </c>
      <c r="I9857" t="s">
        <v>32</v>
      </c>
      <c r="J9857" t="s">
        <v>13</v>
      </c>
      <c r="K9857" t="s">
        <v>372</v>
      </c>
      <c r="L9857" t="s">
        <v>30</v>
      </c>
      <c r="N9857" t="str">
        <f>IF(ISBLANK(Sales[[#This Row],[return]]),"No",Sales[[#This Row],[return]])</f>
        <v>No</v>
      </c>
      <c r="O9857" s="2">
        <v>43775</v>
      </c>
      <c r="P9857" s="8" t="str">
        <f>TEXT(DAY(Sales[[#This Row],[OrderDate]]),"ddd")</f>
        <v>Fri</v>
      </c>
      <c r="Q9857" s="8" t="str">
        <f>TEXT(MONTH(Sales[[#This Row],[ShipDate]])*29,"mmm")</f>
        <v>Nov</v>
      </c>
      <c r="R9857">
        <v>1702</v>
      </c>
      <c r="S9857" t="s">
        <v>674</v>
      </c>
      <c r="T9857" t="s">
        <v>28</v>
      </c>
      <c r="U9857">
        <v>94122</v>
      </c>
      <c r="V9857" s="1">
        <v>0</v>
      </c>
      <c r="W9857">
        <v>28</v>
      </c>
      <c r="X9857">
        <v>3</v>
      </c>
      <c r="Y9857">
        <v>60</v>
      </c>
      <c r="AD9857"/>
    </row>
    <row r="9858" spans="1:30" x14ac:dyDescent="0.25">
      <c r="A9858" t="s">
        <v>10</v>
      </c>
      <c r="B9858" s="2">
        <v>43775</v>
      </c>
      <c r="C9858" s="35">
        <f>YEAR(Sales[[#This Row],[ShipDate]])</f>
        <v>2019</v>
      </c>
      <c r="D9858" t="s">
        <v>607</v>
      </c>
      <c r="E9858" t="s">
        <v>69</v>
      </c>
      <c r="F9858" t="s">
        <v>33</v>
      </c>
      <c r="G9858" t="s">
        <v>25</v>
      </c>
      <c r="H9858" t="s">
        <v>79</v>
      </c>
      <c r="I9858" t="s">
        <v>32</v>
      </c>
      <c r="J9858" t="s">
        <v>13</v>
      </c>
      <c r="K9858" t="s">
        <v>372</v>
      </c>
      <c r="L9858" t="s">
        <v>30</v>
      </c>
      <c r="N9858" t="str">
        <f>IF(ISBLANK(Sales[[#This Row],[return]]),"No",Sales[[#This Row],[return]])</f>
        <v>No</v>
      </c>
      <c r="O9858" s="2">
        <v>43775</v>
      </c>
      <c r="P9858" s="8" t="str">
        <f>TEXT(DAY(Sales[[#This Row],[OrderDate]]),"ddd")</f>
        <v>Fri</v>
      </c>
      <c r="Q9858" s="8" t="str">
        <f>TEXT(MONTH(Sales[[#This Row],[ShipDate]])*29,"mmm")</f>
        <v>Nov</v>
      </c>
      <c r="R9858">
        <v>214</v>
      </c>
      <c r="S9858" t="s">
        <v>2782</v>
      </c>
      <c r="T9858" t="s">
        <v>28</v>
      </c>
      <c r="U9858">
        <v>94122</v>
      </c>
      <c r="V9858" s="1">
        <v>0</v>
      </c>
      <c r="W9858">
        <v>20</v>
      </c>
      <c r="X9858">
        <v>4</v>
      </c>
      <c r="Y9858">
        <v>41</v>
      </c>
      <c r="AD9858"/>
    </row>
    <row r="9859" spans="1:30" x14ac:dyDescent="0.25">
      <c r="A9859" t="s">
        <v>10</v>
      </c>
      <c r="B9859" s="2">
        <v>43775</v>
      </c>
      <c r="C9859" s="35">
        <f>YEAR(Sales[[#This Row],[ShipDate]])</f>
        <v>2019</v>
      </c>
      <c r="D9859" t="s">
        <v>607</v>
      </c>
      <c r="E9859" t="s">
        <v>69</v>
      </c>
      <c r="F9859" t="s">
        <v>59</v>
      </c>
      <c r="G9859" t="s">
        <v>25</v>
      </c>
      <c r="H9859" t="s">
        <v>79</v>
      </c>
      <c r="I9859" t="s">
        <v>32</v>
      </c>
      <c r="J9859" t="s">
        <v>13</v>
      </c>
      <c r="K9859" t="s">
        <v>372</v>
      </c>
      <c r="L9859" t="s">
        <v>30</v>
      </c>
      <c r="N9859" t="str">
        <f>IF(ISBLANK(Sales[[#This Row],[return]]),"No",Sales[[#This Row],[return]])</f>
        <v>No</v>
      </c>
      <c r="O9859" s="2">
        <v>43775</v>
      </c>
      <c r="P9859" s="8" t="str">
        <f>TEXT(DAY(Sales[[#This Row],[OrderDate]]),"ddd")</f>
        <v>Fri</v>
      </c>
      <c r="Q9859" s="8" t="str">
        <f>TEXT(MONTH(Sales[[#This Row],[ShipDate]])*29,"mmm")</f>
        <v>Nov</v>
      </c>
      <c r="R9859">
        <v>538</v>
      </c>
      <c r="S9859" t="s">
        <v>109</v>
      </c>
      <c r="T9859" t="s">
        <v>28</v>
      </c>
      <c r="U9859">
        <v>94122</v>
      </c>
      <c r="V9859" s="1">
        <v>0</v>
      </c>
      <c r="W9859">
        <v>22</v>
      </c>
      <c r="X9859">
        <v>4</v>
      </c>
      <c r="Y9859">
        <v>45</v>
      </c>
      <c r="AD9859"/>
    </row>
    <row r="9860" spans="1:30" x14ac:dyDescent="0.25">
      <c r="A9860" t="s">
        <v>10</v>
      </c>
      <c r="B9860" s="2">
        <v>43775</v>
      </c>
      <c r="C9860" s="35">
        <f>YEAR(Sales[[#This Row],[ShipDate]])</f>
        <v>2019</v>
      </c>
      <c r="D9860" t="s">
        <v>607</v>
      </c>
      <c r="E9860" t="s">
        <v>69</v>
      </c>
      <c r="F9860" t="s">
        <v>59</v>
      </c>
      <c r="G9860" t="s">
        <v>25</v>
      </c>
      <c r="H9860" t="s">
        <v>79</v>
      </c>
      <c r="I9860" t="s">
        <v>32</v>
      </c>
      <c r="J9860" t="s">
        <v>13</v>
      </c>
      <c r="K9860" t="s">
        <v>372</v>
      </c>
      <c r="L9860" t="s">
        <v>30</v>
      </c>
      <c r="N9860" t="str">
        <f>IF(ISBLANK(Sales[[#This Row],[return]]),"No",Sales[[#This Row],[return]])</f>
        <v>No</v>
      </c>
      <c r="O9860" s="2">
        <v>43775</v>
      </c>
      <c r="P9860" s="8" t="str">
        <f>TEXT(DAY(Sales[[#This Row],[OrderDate]]),"ddd")</f>
        <v>Fri</v>
      </c>
      <c r="Q9860" s="8" t="str">
        <f>TEXT(MONTH(Sales[[#This Row],[ShipDate]])*29,"mmm")</f>
        <v>Nov</v>
      </c>
      <c r="R9860">
        <v>152</v>
      </c>
      <c r="S9860" t="s">
        <v>2068</v>
      </c>
      <c r="T9860" t="s">
        <v>28</v>
      </c>
      <c r="U9860">
        <v>94122</v>
      </c>
      <c r="V9860" s="1">
        <v>0</v>
      </c>
      <c r="W9860">
        <v>13</v>
      </c>
      <c r="X9860">
        <v>5</v>
      </c>
      <c r="Y9860">
        <v>26</v>
      </c>
      <c r="AD9860"/>
    </row>
    <row r="9861" spans="1:30" x14ac:dyDescent="0.25">
      <c r="A9861" t="s">
        <v>10</v>
      </c>
      <c r="B9861" s="2">
        <v>43775</v>
      </c>
      <c r="C9861" s="35">
        <f>YEAR(Sales[[#This Row],[ShipDate]])</f>
        <v>2019</v>
      </c>
      <c r="D9861" t="s">
        <v>607</v>
      </c>
      <c r="E9861" t="s">
        <v>69</v>
      </c>
      <c r="F9861" t="s">
        <v>99</v>
      </c>
      <c r="G9861" t="s">
        <v>46</v>
      </c>
      <c r="H9861" t="s">
        <v>79</v>
      </c>
      <c r="I9861" t="s">
        <v>32</v>
      </c>
      <c r="J9861" t="s">
        <v>13</v>
      </c>
      <c r="K9861" t="s">
        <v>372</v>
      </c>
      <c r="L9861" t="s">
        <v>30</v>
      </c>
      <c r="N9861" t="str">
        <f>IF(ISBLANK(Sales[[#This Row],[return]]),"No",Sales[[#This Row],[return]])</f>
        <v>No</v>
      </c>
      <c r="O9861" s="2">
        <v>43775</v>
      </c>
      <c r="P9861" s="8" t="str">
        <f>TEXT(DAY(Sales[[#This Row],[OrderDate]]),"ddd")</f>
        <v>Fri</v>
      </c>
      <c r="Q9861" s="8" t="str">
        <f>TEXT(MONTH(Sales[[#This Row],[ShipDate]])*29,"mmm")</f>
        <v>Nov</v>
      </c>
      <c r="R9861">
        <v>967</v>
      </c>
      <c r="S9861" t="s">
        <v>2497</v>
      </c>
      <c r="T9861" t="s">
        <v>28</v>
      </c>
      <c r="U9861">
        <v>94122</v>
      </c>
      <c r="V9861" s="1">
        <v>0</v>
      </c>
      <c r="W9861">
        <v>1</v>
      </c>
      <c r="X9861">
        <v>1</v>
      </c>
      <c r="Y9861">
        <v>17</v>
      </c>
      <c r="AD9861"/>
    </row>
    <row r="9862" spans="1:30" x14ac:dyDescent="0.25">
      <c r="A9862" t="s">
        <v>40</v>
      </c>
      <c r="B9862" s="2">
        <v>43558</v>
      </c>
      <c r="C9862" s="35">
        <f>YEAR(Sales[[#This Row],[ShipDate]])</f>
        <v>2019</v>
      </c>
      <c r="D9862" t="s">
        <v>36</v>
      </c>
      <c r="E9862" t="s">
        <v>18</v>
      </c>
      <c r="F9862" t="s">
        <v>50</v>
      </c>
      <c r="G9862" t="s">
        <v>25</v>
      </c>
      <c r="H9862" t="s">
        <v>1176</v>
      </c>
      <c r="I9862" t="s">
        <v>93</v>
      </c>
      <c r="J9862" t="s">
        <v>13</v>
      </c>
      <c r="K9862" t="s">
        <v>1335</v>
      </c>
      <c r="L9862" t="s">
        <v>92</v>
      </c>
      <c r="N9862" t="str">
        <f>IF(ISBLANK(Sales[[#This Row],[return]]),"No",Sales[[#This Row],[return]])</f>
        <v>No</v>
      </c>
      <c r="O9862" s="2">
        <v>43554</v>
      </c>
      <c r="P9862" s="8" t="str">
        <f>TEXT(DAY(Sales[[#This Row],[OrderDate]]),"ddd")</f>
        <v>Mon</v>
      </c>
      <c r="Q9862" s="8" t="str">
        <f>TEXT(MONTH(Sales[[#This Row],[ShipDate]])*29,"mmm")</f>
        <v>Apr</v>
      </c>
      <c r="R9862">
        <v>54</v>
      </c>
      <c r="S9862" t="s">
        <v>3133</v>
      </c>
      <c r="T9862" t="s">
        <v>90</v>
      </c>
      <c r="U9862">
        <v>17602</v>
      </c>
      <c r="V9862" s="1">
        <v>0.7</v>
      </c>
      <c r="W9862">
        <v>-5</v>
      </c>
      <c r="X9862">
        <v>5</v>
      </c>
      <c r="Y9862">
        <v>6</v>
      </c>
      <c r="AD9862"/>
    </row>
    <row r="9863" spans="1:30" x14ac:dyDescent="0.25">
      <c r="A9863" t="s">
        <v>40</v>
      </c>
      <c r="B9863" s="2">
        <v>43603</v>
      </c>
      <c r="C9863" s="35">
        <f>YEAR(Sales[[#This Row],[ShipDate]])</f>
        <v>2019</v>
      </c>
      <c r="D9863" t="s">
        <v>36</v>
      </c>
      <c r="E9863" t="s">
        <v>18</v>
      </c>
      <c r="F9863" t="s">
        <v>59</v>
      </c>
      <c r="G9863" t="s">
        <v>25</v>
      </c>
      <c r="H9863" t="s">
        <v>985</v>
      </c>
      <c r="I9863" t="s">
        <v>252</v>
      </c>
      <c r="J9863" t="s">
        <v>13</v>
      </c>
      <c r="K9863" t="s">
        <v>140</v>
      </c>
      <c r="L9863" t="s">
        <v>92</v>
      </c>
      <c r="N9863" t="str">
        <f>IF(ISBLANK(Sales[[#This Row],[return]]),"No",Sales[[#This Row],[return]])</f>
        <v>No</v>
      </c>
      <c r="O9863" s="2">
        <v>43599</v>
      </c>
      <c r="P9863" s="8" t="str">
        <f>TEXT(DAY(Sales[[#This Row],[OrderDate]]),"ddd")</f>
        <v>Sat</v>
      </c>
      <c r="Q9863" s="8" t="str">
        <f>TEXT(MONTH(Sales[[#This Row],[ShipDate]])*29,"mmm")</f>
        <v>May</v>
      </c>
      <c r="R9863">
        <v>1691</v>
      </c>
      <c r="S9863" t="s">
        <v>1663</v>
      </c>
      <c r="T9863" t="s">
        <v>90</v>
      </c>
      <c r="U9863">
        <v>44105</v>
      </c>
      <c r="V9863" s="1">
        <v>0.2</v>
      </c>
      <c r="W9863">
        <v>8</v>
      </c>
      <c r="X9863">
        <v>1</v>
      </c>
      <c r="Y9863">
        <v>25</v>
      </c>
      <c r="AD9863"/>
    </row>
    <row r="9864" spans="1:30" x14ac:dyDescent="0.25">
      <c r="A9864" t="s">
        <v>40</v>
      </c>
      <c r="B9864" s="2">
        <v>43603</v>
      </c>
      <c r="C9864" s="35">
        <f>YEAR(Sales[[#This Row],[ShipDate]])</f>
        <v>2019</v>
      </c>
      <c r="D9864" t="s">
        <v>36</v>
      </c>
      <c r="E9864" t="s">
        <v>18</v>
      </c>
      <c r="F9864" t="s">
        <v>33</v>
      </c>
      <c r="G9864" t="s">
        <v>25</v>
      </c>
      <c r="H9864" t="s">
        <v>985</v>
      </c>
      <c r="I9864" t="s">
        <v>252</v>
      </c>
      <c r="J9864" t="s">
        <v>13</v>
      </c>
      <c r="K9864" t="s">
        <v>140</v>
      </c>
      <c r="L9864" t="s">
        <v>92</v>
      </c>
      <c r="N9864" t="str">
        <f>IF(ISBLANK(Sales[[#This Row],[return]]),"No",Sales[[#This Row],[return]])</f>
        <v>No</v>
      </c>
      <c r="O9864" s="2">
        <v>43599</v>
      </c>
      <c r="P9864" s="8" t="str">
        <f>TEXT(DAY(Sales[[#This Row],[OrderDate]]),"ddd")</f>
        <v>Sat</v>
      </c>
      <c r="Q9864" s="8" t="str">
        <f>TEXT(MONTH(Sales[[#This Row],[ShipDate]])*29,"mmm")</f>
        <v>May</v>
      </c>
      <c r="R9864">
        <v>213</v>
      </c>
      <c r="S9864" t="s">
        <v>2124</v>
      </c>
      <c r="T9864" t="s">
        <v>90</v>
      </c>
      <c r="U9864">
        <v>44105</v>
      </c>
      <c r="V9864" s="1">
        <v>0.2</v>
      </c>
      <c r="W9864">
        <v>2</v>
      </c>
      <c r="X9864">
        <v>2</v>
      </c>
      <c r="Y9864">
        <v>5</v>
      </c>
      <c r="AD9864"/>
    </row>
    <row r="9865" spans="1:30" x14ac:dyDescent="0.25">
      <c r="A9865" t="s">
        <v>40</v>
      </c>
      <c r="B9865" s="2">
        <v>43603</v>
      </c>
      <c r="C9865" s="35">
        <f>YEAR(Sales[[#This Row],[ShipDate]])</f>
        <v>2019</v>
      </c>
      <c r="D9865" t="s">
        <v>36</v>
      </c>
      <c r="E9865" t="s">
        <v>18</v>
      </c>
      <c r="F9865" t="s">
        <v>50</v>
      </c>
      <c r="G9865" t="s">
        <v>25</v>
      </c>
      <c r="H9865" t="s">
        <v>985</v>
      </c>
      <c r="I9865" t="s">
        <v>252</v>
      </c>
      <c r="J9865" t="s">
        <v>13</v>
      </c>
      <c r="K9865" t="s">
        <v>140</v>
      </c>
      <c r="L9865" t="s">
        <v>92</v>
      </c>
      <c r="N9865" t="str">
        <f>IF(ISBLANK(Sales[[#This Row],[return]]),"No",Sales[[#This Row],[return]])</f>
        <v>No</v>
      </c>
      <c r="O9865" s="2">
        <v>43599</v>
      </c>
      <c r="P9865" s="8" t="str">
        <f>TEXT(DAY(Sales[[#This Row],[OrderDate]]),"ddd")</f>
        <v>Sat</v>
      </c>
      <c r="Q9865" s="8" t="str">
        <f>TEXT(MONTH(Sales[[#This Row],[ShipDate]])*29,"mmm")</f>
        <v>May</v>
      </c>
      <c r="R9865">
        <v>1310</v>
      </c>
      <c r="S9865" t="s">
        <v>3249</v>
      </c>
      <c r="T9865" t="s">
        <v>90</v>
      </c>
      <c r="U9865">
        <v>44105</v>
      </c>
      <c r="V9865" s="1">
        <v>0.7</v>
      </c>
      <c r="W9865">
        <v>-47</v>
      </c>
      <c r="X9865">
        <v>5</v>
      </c>
      <c r="Y9865">
        <v>58</v>
      </c>
      <c r="AD9865"/>
    </row>
    <row r="9866" spans="1:30" x14ac:dyDescent="0.25">
      <c r="A9866" t="s">
        <v>40</v>
      </c>
      <c r="B9866" s="2">
        <v>43628</v>
      </c>
      <c r="C9866" s="35">
        <f>YEAR(Sales[[#This Row],[ShipDate]])</f>
        <v>2019</v>
      </c>
      <c r="D9866" t="s">
        <v>36</v>
      </c>
      <c r="E9866" t="s">
        <v>31</v>
      </c>
      <c r="F9866" t="s">
        <v>52</v>
      </c>
      <c r="G9866" t="s">
        <v>25</v>
      </c>
      <c r="H9866" t="s">
        <v>300</v>
      </c>
      <c r="I9866" t="s">
        <v>70</v>
      </c>
      <c r="J9866" t="s">
        <v>13</v>
      </c>
      <c r="K9866" t="s">
        <v>468</v>
      </c>
      <c r="L9866" t="s">
        <v>68</v>
      </c>
      <c r="N9866" t="str">
        <f>IF(ISBLANK(Sales[[#This Row],[return]]),"No",Sales[[#This Row],[return]])</f>
        <v>No</v>
      </c>
      <c r="O9866" s="2">
        <v>43624</v>
      </c>
      <c r="P9866" s="8" t="str">
        <f>TEXT(DAY(Sales[[#This Row],[OrderDate]]),"ddd")</f>
        <v>Sun</v>
      </c>
      <c r="Q9866" s="8" t="str">
        <f>TEXT(MONTH(Sales[[#This Row],[ShipDate]])*29,"mmm")</f>
        <v>Jun</v>
      </c>
      <c r="R9866">
        <v>606</v>
      </c>
      <c r="S9866" t="s">
        <v>469</v>
      </c>
      <c r="T9866" t="s">
        <v>66</v>
      </c>
      <c r="U9866">
        <v>77506</v>
      </c>
      <c r="V9866" s="1">
        <v>0.8</v>
      </c>
      <c r="W9866">
        <v>-4</v>
      </c>
      <c r="X9866">
        <v>2</v>
      </c>
      <c r="Y9866">
        <v>2</v>
      </c>
      <c r="AD9866"/>
    </row>
    <row r="9867" spans="1:30" x14ac:dyDescent="0.25">
      <c r="A9867" t="s">
        <v>10</v>
      </c>
      <c r="B9867" s="2">
        <v>43780</v>
      </c>
      <c r="C9867" s="35">
        <f>YEAR(Sales[[#This Row],[ShipDate]])</f>
        <v>2019</v>
      </c>
      <c r="D9867" t="s">
        <v>113</v>
      </c>
      <c r="E9867" t="s">
        <v>31</v>
      </c>
      <c r="F9867" t="s">
        <v>23</v>
      </c>
      <c r="G9867" t="s">
        <v>11</v>
      </c>
      <c r="H9867" t="s">
        <v>614</v>
      </c>
      <c r="I9867" t="s">
        <v>169</v>
      </c>
      <c r="J9867" t="s">
        <v>13</v>
      </c>
      <c r="K9867" t="s">
        <v>2609</v>
      </c>
      <c r="L9867" t="s">
        <v>30</v>
      </c>
      <c r="N9867" t="str">
        <f>IF(ISBLANK(Sales[[#This Row],[return]]),"No",Sales[[#This Row],[return]])</f>
        <v>No</v>
      </c>
      <c r="O9867" s="2">
        <v>43779</v>
      </c>
      <c r="P9867" s="8" t="str">
        <f>TEXT(DAY(Sales[[#This Row],[OrderDate]]),"ddd")</f>
        <v>Tue</v>
      </c>
      <c r="Q9867" s="8" t="str">
        <f>TEXT(MONTH(Sales[[#This Row],[ShipDate]])*29,"mmm")</f>
        <v>Nov</v>
      </c>
      <c r="R9867">
        <v>818</v>
      </c>
      <c r="S9867" t="s">
        <v>564</v>
      </c>
      <c r="T9867" t="s">
        <v>28</v>
      </c>
      <c r="U9867">
        <v>85705</v>
      </c>
      <c r="V9867" s="1">
        <v>0.2</v>
      </c>
      <c r="W9867">
        <v>-146</v>
      </c>
      <c r="X9867">
        <v>4</v>
      </c>
      <c r="Y9867">
        <v>899</v>
      </c>
      <c r="AD9867"/>
    </row>
    <row r="9868" spans="1:30" x14ac:dyDescent="0.25">
      <c r="A9868" t="s">
        <v>10</v>
      </c>
      <c r="B9868" s="2">
        <v>43780</v>
      </c>
      <c r="C9868" s="35">
        <f>YEAR(Sales[[#This Row],[ShipDate]])</f>
        <v>2019</v>
      </c>
      <c r="D9868" t="s">
        <v>113</v>
      </c>
      <c r="E9868" t="s">
        <v>31</v>
      </c>
      <c r="F9868" t="s">
        <v>50</v>
      </c>
      <c r="G9868" t="s">
        <v>25</v>
      </c>
      <c r="H9868" t="s">
        <v>614</v>
      </c>
      <c r="I9868" t="s">
        <v>169</v>
      </c>
      <c r="J9868" t="s">
        <v>13</v>
      </c>
      <c r="K9868" t="s">
        <v>2609</v>
      </c>
      <c r="L9868" t="s">
        <v>30</v>
      </c>
      <c r="N9868" t="str">
        <f>IF(ISBLANK(Sales[[#This Row],[return]]),"No",Sales[[#This Row],[return]])</f>
        <v>No</v>
      </c>
      <c r="O9868" s="2">
        <v>43779</v>
      </c>
      <c r="P9868" s="8" t="str">
        <f>TEXT(DAY(Sales[[#This Row],[OrderDate]]),"ddd")</f>
        <v>Tue</v>
      </c>
      <c r="Q9868" s="8" t="str">
        <f>TEXT(MONTH(Sales[[#This Row],[ShipDate]])*29,"mmm")</f>
        <v>Nov</v>
      </c>
      <c r="R9868">
        <v>408</v>
      </c>
      <c r="S9868" t="s">
        <v>1090</v>
      </c>
      <c r="T9868" t="s">
        <v>28</v>
      </c>
      <c r="U9868">
        <v>85705</v>
      </c>
      <c r="V9868" s="1">
        <v>0.7</v>
      </c>
      <c r="W9868">
        <v>-26</v>
      </c>
      <c r="X9868">
        <v>14</v>
      </c>
      <c r="Y9868">
        <v>38</v>
      </c>
      <c r="AD9868"/>
    </row>
    <row r="9869" spans="1:30" x14ac:dyDescent="0.25">
      <c r="A9869" t="s">
        <v>10</v>
      </c>
      <c r="B9869" s="2">
        <v>43780</v>
      </c>
      <c r="C9869" s="35">
        <f>YEAR(Sales[[#This Row],[ShipDate]])</f>
        <v>2019</v>
      </c>
      <c r="D9869" t="s">
        <v>113</v>
      </c>
      <c r="E9869" t="s">
        <v>31</v>
      </c>
      <c r="F9869" t="s">
        <v>48</v>
      </c>
      <c r="G9869" t="s">
        <v>46</v>
      </c>
      <c r="H9869" t="s">
        <v>614</v>
      </c>
      <c r="I9869" t="s">
        <v>169</v>
      </c>
      <c r="J9869" t="s">
        <v>13</v>
      </c>
      <c r="K9869" t="s">
        <v>2609</v>
      </c>
      <c r="L9869" t="s">
        <v>30</v>
      </c>
      <c r="N9869" t="str">
        <f>IF(ISBLANK(Sales[[#This Row],[return]]),"No",Sales[[#This Row],[return]])</f>
        <v>No</v>
      </c>
      <c r="O9869" s="2">
        <v>43779</v>
      </c>
      <c r="P9869" s="8" t="str">
        <f>TEXT(DAY(Sales[[#This Row],[OrderDate]]),"ddd")</f>
        <v>Tue</v>
      </c>
      <c r="Q9869" s="8" t="str">
        <f>TEXT(MONTH(Sales[[#This Row],[ShipDate]])*29,"mmm")</f>
        <v>Nov</v>
      </c>
      <c r="R9869">
        <v>102</v>
      </c>
      <c r="S9869" t="s">
        <v>421</v>
      </c>
      <c r="T9869" t="s">
        <v>28</v>
      </c>
      <c r="U9869">
        <v>85705</v>
      </c>
      <c r="V9869" s="1">
        <v>0.2</v>
      </c>
      <c r="W9869">
        <v>15</v>
      </c>
      <c r="X9869">
        <v>2</v>
      </c>
      <c r="Y9869">
        <v>202</v>
      </c>
      <c r="AD9869"/>
    </row>
    <row r="9870" spans="1:30" x14ac:dyDescent="0.25">
      <c r="A9870" t="s">
        <v>10</v>
      </c>
      <c r="B9870" s="2">
        <v>43780</v>
      </c>
      <c r="C9870" s="35">
        <f>YEAR(Sales[[#This Row],[ShipDate]])</f>
        <v>2019</v>
      </c>
      <c r="D9870" t="s">
        <v>113</v>
      </c>
      <c r="E9870" t="s">
        <v>31</v>
      </c>
      <c r="F9870" t="s">
        <v>99</v>
      </c>
      <c r="G9870" t="s">
        <v>46</v>
      </c>
      <c r="H9870" t="s">
        <v>614</v>
      </c>
      <c r="I9870" t="s">
        <v>169</v>
      </c>
      <c r="J9870" t="s">
        <v>13</v>
      </c>
      <c r="K9870" t="s">
        <v>2609</v>
      </c>
      <c r="L9870" t="s">
        <v>30</v>
      </c>
      <c r="N9870" t="str">
        <f>IF(ISBLANK(Sales[[#This Row],[return]]),"No",Sales[[#This Row],[return]])</f>
        <v>No</v>
      </c>
      <c r="O9870" s="2">
        <v>43779</v>
      </c>
      <c r="P9870" s="8" t="str">
        <f>TEXT(DAY(Sales[[#This Row],[OrderDate]]),"ddd")</f>
        <v>Tue</v>
      </c>
      <c r="Q9870" s="8" t="str">
        <f>TEXT(MONTH(Sales[[#This Row],[ShipDate]])*29,"mmm")</f>
        <v>Nov</v>
      </c>
      <c r="R9870">
        <v>421</v>
      </c>
      <c r="S9870" t="s">
        <v>2340</v>
      </c>
      <c r="T9870" t="s">
        <v>28</v>
      </c>
      <c r="U9870">
        <v>85705</v>
      </c>
      <c r="V9870" s="1">
        <v>0.2</v>
      </c>
      <c r="W9870">
        <v>-36</v>
      </c>
      <c r="X9870">
        <v>6</v>
      </c>
      <c r="Y9870">
        <v>240</v>
      </c>
      <c r="AD9870"/>
    </row>
    <row r="9871" spans="1:30" x14ac:dyDescent="0.25">
      <c r="A9871" t="s">
        <v>10</v>
      </c>
      <c r="B9871" s="2">
        <v>43780</v>
      </c>
      <c r="C9871" s="35">
        <f>YEAR(Sales[[#This Row],[ShipDate]])</f>
        <v>2019</v>
      </c>
      <c r="D9871" t="s">
        <v>113</v>
      </c>
      <c r="E9871" t="s">
        <v>31</v>
      </c>
      <c r="F9871" t="s">
        <v>340</v>
      </c>
      <c r="G9871" t="s">
        <v>46</v>
      </c>
      <c r="H9871" t="s">
        <v>614</v>
      </c>
      <c r="I9871" t="s">
        <v>169</v>
      </c>
      <c r="J9871" t="s">
        <v>13</v>
      </c>
      <c r="K9871" t="s">
        <v>2609</v>
      </c>
      <c r="L9871" t="s">
        <v>30</v>
      </c>
      <c r="N9871" t="str">
        <f>IF(ISBLANK(Sales[[#This Row],[return]]),"No",Sales[[#This Row],[return]])</f>
        <v>No</v>
      </c>
      <c r="O9871" s="2">
        <v>43779</v>
      </c>
      <c r="P9871" s="8" t="str">
        <f>TEXT(DAY(Sales[[#This Row],[OrderDate]]),"ddd")</f>
        <v>Tue</v>
      </c>
      <c r="Q9871" s="8" t="str">
        <f>TEXT(MONTH(Sales[[#This Row],[ShipDate]])*29,"mmm")</f>
        <v>Nov</v>
      </c>
      <c r="R9871">
        <v>537</v>
      </c>
      <c r="S9871" t="s">
        <v>2545</v>
      </c>
      <c r="T9871" t="s">
        <v>28</v>
      </c>
      <c r="U9871">
        <v>85705</v>
      </c>
      <c r="V9871" s="1">
        <v>0.7</v>
      </c>
      <c r="W9871">
        <v>-64</v>
      </c>
      <c r="X9871">
        <v>2</v>
      </c>
      <c r="Y9871">
        <v>96</v>
      </c>
      <c r="AD9871"/>
    </row>
    <row r="9872" spans="1:30" x14ac:dyDescent="0.25">
      <c r="A9872" t="s">
        <v>40</v>
      </c>
      <c r="B9872" s="2">
        <v>43790</v>
      </c>
      <c r="C9872" s="35">
        <f>YEAR(Sales[[#This Row],[ShipDate]])</f>
        <v>2019</v>
      </c>
      <c r="D9872" t="s">
        <v>36</v>
      </c>
      <c r="E9872" t="s">
        <v>18</v>
      </c>
      <c r="F9872" t="s">
        <v>43</v>
      </c>
      <c r="G9872" t="s">
        <v>11</v>
      </c>
      <c r="H9872" t="s">
        <v>146</v>
      </c>
      <c r="I9872" t="s">
        <v>149</v>
      </c>
      <c r="J9872" t="s">
        <v>13</v>
      </c>
      <c r="K9872" t="s">
        <v>1388</v>
      </c>
      <c r="L9872" t="s">
        <v>92</v>
      </c>
      <c r="N9872" t="str">
        <f>IF(ISBLANK(Sales[[#This Row],[return]]),"No",Sales[[#This Row],[return]])</f>
        <v>No</v>
      </c>
      <c r="O9872" s="2">
        <v>43786</v>
      </c>
      <c r="P9872" s="8" t="str">
        <f>TEXT(DAY(Sales[[#This Row],[OrderDate]]),"ddd")</f>
        <v>Tue</v>
      </c>
      <c r="Q9872" s="8" t="str">
        <f>TEXT(MONTH(Sales[[#This Row],[ShipDate]])*29,"mmm")</f>
        <v>Nov</v>
      </c>
      <c r="R9872">
        <v>871</v>
      </c>
      <c r="S9872" t="s">
        <v>3152</v>
      </c>
      <c r="T9872" t="s">
        <v>90</v>
      </c>
      <c r="U9872">
        <v>10011</v>
      </c>
      <c r="V9872" s="1">
        <v>0</v>
      </c>
      <c r="W9872">
        <v>77</v>
      </c>
      <c r="X9872">
        <v>4</v>
      </c>
      <c r="Y9872">
        <v>188</v>
      </c>
      <c r="AD9872"/>
    </row>
    <row r="9873" spans="1:30" x14ac:dyDescent="0.25">
      <c r="A9873" t="s">
        <v>40</v>
      </c>
      <c r="B9873" s="2">
        <v>43790</v>
      </c>
      <c r="C9873" s="35">
        <f>YEAR(Sales[[#This Row],[ShipDate]])</f>
        <v>2019</v>
      </c>
      <c r="D9873" t="s">
        <v>36</v>
      </c>
      <c r="E9873" t="s">
        <v>18</v>
      </c>
      <c r="F9873" t="s">
        <v>59</v>
      </c>
      <c r="G9873" t="s">
        <v>25</v>
      </c>
      <c r="H9873" t="s">
        <v>146</v>
      </c>
      <c r="I9873" t="s">
        <v>149</v>
      </c>
      <c r="J9873" t="s">
        <v>13</v>
      </c>
      <c r="K9873" t="s">
        <v>1388</v>
      </c>
      <c r="L9873" t="s">
        <v>92</v>
      </c>
      <c r="N9873" t="str">
        <f>IF(ISBLANK(Sales[[#This Row],[return]]),"No",Sales[[#This Row],[return]])</f>
        <v>No</v>
      </c>
      <c r="O9873" s="2">
        <v>43786</v>
      </c>
      <c r="P9873" s="8" t="str">
        <f>TEXT(DAY(Sales[[#This Row],[OrderDate]]),"ddd")</f>
        <v>Tue</v>
      </c>
      <c r="Q9873" s="8" t="str">
        <f>TEXT(MONTH(Sales[[#This Row],[ShipDate]])*29,"mmm")</f>
        <v>Nov</v>
      </c>
      <c r="R9873">
        <v>1697</v>
      </c>
      <c r="S9873" t="s">
        <v>2125</v>
      </c>
      <c r="T9873" t="s">
        <v>90</v>
      </c>
      <c r="U9873">
        <v>10011</v>
      </c>
      <c r="V9873" s="1">
        <v>0</v>
      </c>
      <c r="W9873">
        <v>19</v>
      </c>
      <c r="X9873">
        <v>6</v>
      </c>
      <c r="Y9873">
        <v>39</v>
      </c>
      <c r="AD9873"/>
    </row>
    <row r="9874" spans="1:30" x14ac:dyDescent="0.25">
      <c r="A9874" t="s">
        <v>10</v>
      </c>
      <c r="B9874" s="2">
        <v>43690</v>
      </c>
      <c r="C9874" s="35">
        <f>YEAR(Sales[[#This Row],[ShipDate]])</f>
        <v>2019</v>
      </c>
      <c r="D9874" t="s">
        <v>36</v>
      </c>
      <c r="E9874" t="s">
        <v>18</v>
      </c>
      <c r="F9874" t="s">
        <v>50</v>
      </c>
      <c r="G9874" t="s">
        <v>25</v>
      </c>
      <c r="H9874" t="s">
        <v>457</v>
      </c>
      <c r="I9874" t="s">
        <v>32</v>
      </c>
      <c r="J9874" t="s">
        <v>13</v>
      </c>
      <c r="K9874" t="s">
        <v>1022</v>
      </c>
      <c r="L9874" t="s">
        <v>30</v>
      </c>
      <c r="M9874" t="s">
        <v>82</v>
      </c>
      <c r="N9874" t="str">
        <f>IF(ISBLANK(Sales[[#This Row],[return]]),"No",Sales[[#This Row],[return]])</f>
        <v>Yes</v>
      </c>
      <c r="O9874" s="2">
        <v>43684</v>
      </c>
      <c r="P9874" s="8" t="str">
        <f>TEXT(DAY(Sales[[#This Row],[OrderDate]]),"ddd")</f>
        <v>Sat</v>
      </c>
      <c r="Q9874" s="8" t="str">
        <f>TEXT(MONTH(Sales[[#This Row],[ShipDate]])*29,"mmm")</f>
        <v>Aug</v>
      </c>
      <c r="R9874">
        <v>265</v>
      </c>
      <c r="S9874" t="s">
        <v>855</v>
      </c>
      <c r="T9874" t="s">
        <v>28</v>
      </c>
      <c r="U9874">
        <v>92105</v>
      </c>
      <c r="V9874" s="1">
        <v>0.2</v>
      </c>
      <c r="W9874">
        <v>5</v>
      </c>
      <c r="X9874">
        <v>2</v>
      </c>
      <c r="Y9874">
        <v>14</v>
      </c>
      <c r="AD9874"/>
    </row>
    <row r="9875" spans="1:30" x14ac:dyDescent="0.25">
      <c r="A9875" t="s">
        <v>10</v>
      </c>
      <c r="B9875" s="2">
        <v>43690</v>
      </c>
      <c r="C9875" s="35">
        <f>YEAR(Sales[[#This Row],[ShipDate]])</f>
        <v>2019</v>
      </c>
      <c r="D9875" t="s">
        <v>36</v>
      </c>
      <c r="E9875" t="s">
        <v>18</v>
      </c>
      <c r="F9875" t="s">
        <v>48</v>
      </c>
      <c r="G9875" t="s">
        <v>46</v>
      </c>
      <c r="H9875" t="s">
        <v>457</v>
      </c>
      <c r="I9875" t="s">
        <v>32</v>
      </c>
      <c r="J9875" t="s">
        <v>13</v>
      </c>
      <c r="K9875" t="s">
        <v>1022</v>
      </c>
      <c r="L9875" t="s">
        <v>30</v>
      </c>
      <c r="M9875" t="s">
        <v>82</v>
      </c>
      <c r="N9875" t="str">
        <f>IF(ISBLANK(Sales[[#This Row],[return]]),"No",Sales[[#This Row],[return]])</f>
        <v>Yes</v>
      </c>
      <c r="O9875" s="2">
        <v>43684</v>
      </c>
      <c r="P9875" s="8" t="str">
        <f>TEXT(DAY(Sales[[#This Row],[OrderDate]]),"ddd")</f>
        <v>Sat</v>
      </c>
      <c r="Q9875" s="8" t="str">
        <f>TEXT(MONTH(Sales[[#This Row],[ShipDate]])*29,"mmm")</f>
        <v>Aug</v>
      </c>
      <c r="R9875">
        <v>729</v>
      </c>
      <c r="S9875" t="s">
        <v>2431</v>
      </c>
      <c r="T9875" t="s">
        <v>28</v>
      </c>
      <c r="U9875">
        <v>92105</v>
      </c>
      <c r="V9875" s="1">
        <v>0.2</v>
      </c>
      <c r="W9875">
        <v>18</v>
      </c>
      <c r="X9875">
        <v>5</v>
      </c>
      <c r="Y9875">
        <v>160</v>
      </c>
      <c r="AD9875"/>
    </row>
    <row r="9876" spans="1:30" x14ac:dyDescent="0.25">
      <c r="A9876" t="s">
        <v>24</v>
      </c>
      <c r="B9876" s="2">
        <v>43780</v>
      </c>
      <c r="C9876" s="35">
        <f>YEAR(Sales[[#This Row],[ShipDate]])</f>
        <v>2019</v>
      </c>
      <c r="D9876" t="s">
        <v>36</v>
      </c>
      <c r="E9876" t="s">
        <v>69</v>
      </c>
      <c r="F9876" t="s">
        <v>59</v>
      </c>
      <c r="G9876" t="s">
        <v>25</v>
      </c>
      <c r="H9876" t="s">
        <v>197</v>
      </c>
      <c r="I9876" t="s">
        <v>180</v>
      </c>
      <c r="J9876" t="s">
        <v>13</v>
      </c>
      <c r="K9876" t="s">
        <v>3005</v>
      </c>
      <c r="L9876" t="s">
        <v>17</v>
      </c>
      <c r="N9876" t="str">
        <f>IF(ISBLANK(Sales[[#This Row],[return]]),"No",Sales[[#This Row],[return]])</f>
        <v>No</v>
      </c>
      <c r="O9876" s="2">
        <v>43773</v>
      </c>
      <c r="P9876" s="8" t="str">
        <f>TEXT(DAY(Sales[[#This Row],[OrderDate]]),"ddd")</f>
        <v>Wed</v>
      </c>
      <c r="Q9876" s="8" t="str">
        <f>TEXT(MONTH(Sales[[#This Row],[ShipDate]])*29,"mmm")</f>
        <v>Nov</v>
      </c>
      <c r="R9876">
        <v>98</v>
      </c>
      <c r="S9876" t="s">
        <v>1939</v>
      </c>
      <c r="T9876" t="s">
        <v>15</v>
      </c>
      <c r="U9876">
        <v>38401</v>
      </c>
      <c r="V9876" s="1">
        <v>0.2</v>
      </c>
      <c r="W9876">
        <v>3</v>
      </c>
      <c r="X9876">
        <v>2</v>
      </c>
      <c r="Y9876">
        <v>10</v>
      </c>
      <c r="AD9876"/>
    </row>
    <row r="9877" spans="1:30" x14ac:dyDescent="0.25">
      <c r="A9877" t="s">
        <v>10</v>
      </c>
      <c r="B9877" s="2">
        <v>43577</v>
      </c>
      <c r="C9877" s="35">
        <f>YEAR(Sales[[#This Row],[ShipDate]])</f>
        <v>2019</v>
      </c>
      <c r="D9877" t="s">
        <v>36</v>
      </c>
      <c r="E9877" t="s">
        <v>18</v>
      </c>
      <c r="F9877" t="s">
        <v>39</v>
      </c>
      <c r="G9877" t="s">
        <v>25</v>
      </c>
      <c r="H9877" t="s">
        <v>107</v>
      </c>
      <c r="I9877" t="s">
        <v>70</v>
      </c>
      <c r="J9877" t="s">
        <v>13</v>
      </c>
      <c r="K9877" t="s">
        <v>1356</v>
      </c>
      <c r="L9877" t="s">
        <v>68</v>
      </c>
      <c r="N9877" t="str">
        <f>IF(ISBLANK(Sales[[#This Row],[return]]),"No",Sales[[#This Row],[return]])</f>
        <v>No</v>
      </c>
      <c r="O9877" s="2">
        <v>43571</v>
      </c>
      <c r="P9877" s="8" t="str">
        <f>TEXT(DAY(Sales[[#This Row],[OrderDate]]),"ddd")</f>
        <v>Mon</v>
      </c>
      <c r="Q9877" s="8" t="str">
        <f>TEXT(MONTH(Sales[[#This Row],[ShipDate]])*29,"mmm")</f>
        <v>Apr</v>
      </c>
      <c r="R9877">
        <v>1552</v>
      </c>
      <c r="S9877" t="s">
        <v>2055</v>
      </c>
      <c r="T9877" t="s">
        <v>66</v>
      </c>
      <c r="U9877">
        <v>77095</v>
      </c>
      <c r="V9877" s="1">
        <v>0.2</v>
      </c>
      <c r="W9877">
        <v>-8</v>
      </c>
      <c r="X9877">
        <v>2</v>
      </c>
      <c r="Y9877">
        <v>33</v>
      </c>
      <c r="AD9877"/>
    </row>
    <row r="9878" spans="1:30" x14ac:dyDescent="0.25">
      <c r="A9878" t="s">
        <v>10</v>
      </c>
      <c r="B9878" s="2">
        <v>43577</v>
      </c>
      <c r="C9878" s="35">
        <f>YEAR(Sales[[#This Row],[ShipDate]])</f>
        <v>2019</v>
      </c>
      <c r="D9878" t="s">
        <v>36</v>
      </c>
      <c r="E9878" t="s">
        <v>18</v>
      </c>
      <c r="F9878" t="s">
        <v>50</v>
      </c>
      <c r="G9878" t="s">
        <v>25</v>
      </c>
      <c r="H9878" t="s">
        <v>107</v>
      </c>
      <c r="I9878" t="s">
        <v>70</v>
      </c>
      <c r="J9878" t="s">
        <v>13</v>
      </c>
      <c r="K9878" t="s">
        <v>1356</v>
      </c>
      <c r="L9878" t="s">
        <v>68</v>
      </c>
      <c r="N9878" t="str">
        <f>IF(ISBLANK(Sales[[#This Row],[return]]),"No",Sales[[#This Row],[return]])</f>
        <v>No</v>
      </c>
      <c r="O9878" s="2">
        <v>43571</v>
      </c>
      <c r="P9878" s="8" t="str">
        <f>TEXT(DAY(Sales[[#This Row],[OrderDate]]),"ddd")</f>
        <v>Mon</v>
      </c>
      <c r="Q9878" s="8" t="str">
        <f>TEXT(MONTH(Sales[[#This Row],[ShipDate]])*29,"mmm")</f>
        <v>Apr</v>
      </c>
      <c r="R9878">
        <v>721</v>
      </c>
      <c r="S9878" t="s">
        <v>880</v>
      </c>
      <c r="T9878" t="s">
        <v>66</v>
      </c>
      <c r="U9878">
        <v>77095</v>
      </c>
      <c r="V9878" s="1">
        <v>0.8</v>
      </c>
      <c r="W9878">
        <v>-5</v>
      </c>
      <c r="X9878">
        <v>1</v>
      </c>
      <c r="Y9878">
        <v>3</v>
      </c>
      <c r="AD9878"/>
    </row>
    <row r="9879" spans="1:30" x14ac:dyDescent="0.25">
      <c r="A9879" t="s">
        <v>10</v>
      </c>
      <c r="B9879" s="2">
        <v>43577</v>
      </c>
      <c r="C9879" s="35">
        <f>YEAR(Sales[[#This Row],[ShipDate]])</f>
        <v>2019</v>
      </c>
      <c r="D9879" t="s">
        <v>36</v>
      </c>
      <c r="E9879" t="s">
        <v>18</v>
      </c>
      <c r="F9879" t="s">
        <v>50</v>
      </c>
      <c r="G9879" t="s">
        <v>25</v>
      </c>
      <c r="H9879" t="s">
        <v>107</v>
      </c>
      <c r="I9879" t="s">
        <v>70</v>
      </c>
      <c r="J9879" t="s">
        <v>13</v>
      </c>
      <c r="K9879" t="s">
        <v>1356</v>
      </c>
      <c r="L9879" t="s">
        <v>68</v>
      </c>
      <c r="N9879" t="str">
        <f>IF(ISBLANK(Sales[[#This Row],[return]]),"No",Sales[[#This Row],[return]])</f>
        <v>No</v>
      </c>
      <c r="O9879" s="2">
        <v>43571</v>
      </c>
      <c r="P9879" s="8" t="str">
        <f>TEXT(DAY(Sales[[#This Row],[OrderDate]]),"ddd")</f>
        <v>Mon</v>
      </c>
      <c r="Q9879" s="8" t="str">
        <f>TEXT(MONTH(Sales[[#This Row],[ShipDate]])*29,"mmm")</f>
        <v>Apr</v>
      </c>
      <c r="R9879">
        <v>1426</v>
      </c>
      <c r="S9879" t="s">
        <v>2079</v>
      </c>
      <c r="T9879" t="s">
        <v>66</v>
      </c>
      <c r="U9879">
        <v>77095</v>
      </c>
      <c r="V9879" s="1">
        <v>0.8</v>
      </c>
      <c r="W9879">
        <v>-44</v>
      </c>
      <c r="X9879">
        <v>3</v>
      </c>
      <c r="Y9879">
        <v>26</v>
      </c>
      <c r="AD9879"/>
    </row>
    <row r="9880" spans="1:30" x14ac:dyDescent="0.25">
      <c r="A9880" t="s">
        <v>40</v>
      </c>
      <c r="B9880" s="2">
        <v>43664</v>
      </c>
      <c r="C9880" s="35">
        <f>YEAR(Sales[[#This Row],[ShipDate]])</f>
        <v>2019</v>
      </c>
      <c r="D9880" t="s">
        <v>19</v>
      </c>
      <c r="E9880" t="s">
        <v>18</v>
      </c>
      <c r="F9880" t="s">
        <v>23</v>
      </c>
      <c r="G9880" t="s">
        <v>11</v>
      </c>
      <c r="H9880" t="s">
        <v>88</v>
      </c>
      <c r="I9880" t="s">
        <v>93</v>
      </c>
      <c r="J9880" t="s">
        <v>13</v>
      </c>
      <c r="K9880" t="s">
        <v>89</v>
      </c>
      <c r="L9880" t="s">
        <v>92</v>
      </c>
      <c r="N9880" t="str">
        <f>IF(ISBLANK(Sales[[#This Row],[return]]),"No",Sales[[#This Row],[return]])</f>
        <v>No</v>
      </c>
      <c r="O9880" s="2">
        <v>43662</v>
      </c>
      <c r="P9880" s="8" t="str">
        <f>TEXT(DAY(Sales[[#This Row],[OrderDate]]),"ddd")</f>
        <v>Mon</v>
      </c>
      <c r="Q9880" s="8" t="str">
        <f>TEXT(MONTH(Sales[[#This Row],[ShipDate]])*29,"mmm")</f>
        <v>Jul</v>
      </c>
      <c r="R9880">
        <v>747</v>
      </c>
      <c r="S9880" t="s">
        <v>91</v>
      </c>
      <c r="T9880" t="s">
        <v>90</v>
      </c>
      <c r="U9880">
        <v>19140</v>
      </c>
      <c r="V9880" s="1">
        <v>0.3</v>
      </c>
      <c r="W9880">
        <v>-1</v>
      </c>
      <c r="X9880">
        <v>2</v>
      </c>
      <c r="Y9880">
        <v>71</v>
      </c>
      <c r="AD9880"/>
    </row>
    <row r="9881" spans="1:30" x14ac:dyDescent="0.25">
      <c r="A9881" t="s">
        <v>24</v>
      </c>
      <c r="B9881" s="2">
        <v>43726</v>
      </c>
      <c r="C9881" s="35">
        <f>YEAR(Sales[[#This Row],[ShipDate]])</f>
        <v>2019</v>
      </c>
      <c r="D9881" t="s">
        <v>19</v>
      </c>
      <c r="E9881" t="s">
        <v>18</v>
      </c>
      <c r="F9881" t="s">
        <v>33</v>
      </c>
      <c r="G9881" t="s">
        <v>25</v>
      </c>
      <c r="H9881" t="s">
        <v>26</v>
      </c>
      <c r="I9881" t="s">
        <v>32</v>
      </c>
      <c r="J9881" t="s">
        <v>13</v>
      </c>
      <c r="K9881" t="s">
        <v>1406</v>
      </c>
      <c r="L9881" t="s">
        <v>30</v>
      </c>
      <c r="N9881" t="str">
        <f>IF(ISBLANK(Sales[[#This Row],[return]]),"No",Sales[[#This Row],[return]])</f>
        <v>No</v>
      </c>
      <c r="O9881" s="2">
        <v>43722</v>
      </c>
      <c r="P9881" s="8" t="str">
        <f>TEXT(DAY(Sales[[#This Row],[OrderDate]]),"ddd")</f>
        <v>Sat</v>
      </c>
      <c r="Q9881" s="8" t="str">
        <f>TEXT(MONTH(Sales[[#This Row],[ShipDate]])*29,"mmm")</f>
        <v>Sep</v>
      </c>
      <c r="R9881">
        <v>187</v>
      </c>
      <c r="S9881" t="s">
        <v>1783</v>
      </c>
      <c r="T9881" t="s">
        <v>28</v>
      </c>
      <c r="U9881">
        <v>90045</v>
      </c>
      <c r="V9881" s="1">
        <v>0</v>
      </c>
      <c r="W9881">
        <v>26</v>
      </c>
      <c r="X9881">
        <v>9</v>
      </c>
      <c r="Y9881">
        <v>57</v>
      </c>
      <c r="AD9881"/>
    </row>
    <row r="9882" spans="1:30" x14ac:dyDescent="0.25">
      <c r="A9882" t="s">
        <v>10</v>
      </c>
      <c r="B9882" s="2">
        <v>43785</v>
      </c>
      <c r="C9882" s="35">
        <f>YEAR(Sales[[#This Row],[ShipDate]])</f>
        <v>2019</v>
      </c>
      <c r="D9882" t="s">
        <v>607</v>
      </c>
      <c r="E9882" t="s">
        <v>18</v>
      </c>
      <c r="F9882" t="s">
        <v>59</v>
      </c>
      <c r="G9882" t="s">
        <v>25</v>
      </c>
      <c r="H9882" t="s">
        <v>146</v>
      </c>
      <c r="I9882" t="s">
        <v>149</v>
      </c>
      <c r="J9882" t="s">
        <v>13</v>
      </c>
      <c r="K9882" t="s">
        <v>1600</v>
      </c>
      <c r="L9882" t="s">
        <v>92</v>
      </c>
      <c r="N9882" t="str">
        <f>IF(ISBLANK(Sales[[#This Row],[return]]),"No",Sales[[#This Row],[return]])</f>
        <v>No</v>
      </c>
      <c r="O9882" s="2">
        <v>43785</v>
      </c>
      <c r="P9882" s="8" t="str">
        <f>TEXT(DAY(Sales[[#This Row],[OrderDate]]),"ddd")</f>
        <v>Mon</v>
      </c>
      <c r="Q9882" s="8" t="str">
        <f>TEXT(MONTH(Sales[[#This Row],[ShipDate]])*29,"mmm")</f>
        <v>Nov</v>
      </c>
      <c r="R9882">
        <v>1572</v>
      </c>
      <c r="S9882" t="s">
        <v>1040</v>
      </c>
      <c r="T9882" t="s">
        <v>90</v>
      </c>
      <c r="U9882">
        <v>10009</v>
      </c>
      <c r="V9882" s="1">
        <v>0</v>
      </c>
      <c r="W9882">
        <v>73</v>
      </c>
      <c r="X9882">
        <v>3</v>
      </c>
      <c r="Y9882">
        <v>147</v>
      </c>
      <c r="AD9882"/>
    </row>
    <row r="9883" spans="1:30" x14ac:dyDescent="0.25">
      <c r="A9883" t="s">
        <v>10</v>
      </c>
      <c r="B9883" s="2">
        <v>43600</v>
      </c>
      <c r="C9883" s="35">
        <f>YEAR(Sales[[#This Row],[ShipDate]])</f>
        <v>2019</v>
      </c>
      <c r="D9883" t="s">
        <v>19</v>
      </c>
      <c r="E9883" t="s">
        <v>31</v>
      </c>
      <c r="F9883" t="s">
        <v>39</v>
      </c>
      <c r="G9883" t="s">
        <v>25</v>
      </c>
      <c r="H9883" t="s">
        <v>107</v>
      </c>
      <c r="I9883" t="s">
        <v>70</v>
      </c>
      <c r="J9883" t="s">
        <v>13</v>
      </c>
      <c r="K9883" t="s">
        <v>576</v>
      </c>
      <c r="L9883" t="s">
        <v>68</v>
      </c>
      <c r="N9883" t="str">
        <f>IF(ISBLANK(Sales[[#This Row],[return]]),"No",Sales[[#This Row],[return]])</f>
        <v>No</v>
      </c>
      <c r="O9883" s="2">
        <v>43597</v>
      </c>
      <c r="P9883" s="8" t="str">
        <f>TEXT(DAY(Sales[[#This Row],[OrderDate]]),"ddd")</f>
        <v>Thu</v>
      </c>
      <c r="Q9883" s="8" t="str">
        <f>TEXT(MONTH(Sales[[#This Row],[ShipDate]])*29,"mmm")</f>
        <v>May</v>
      </c>
      <c r="R9883">
        <v>636</v>
      </c>
      <c r="S9883" t="s">
        <v>1815</v>
      </c>
      <c r="T9883" t="s">
        <v>66</v>
      </c>
      <c r="U9883">
        <v>77041</v>
      </c>
      <c r="V9883" s="1">
        <v>0.2</v>
      </c>
      <c r="W9883">
        <v>-16</v>
      </c>
      <c r="X9883">
        <v>5</v>
      </c>
      <c r="Y9883">
        <v>128</v>
      </c>
      <c r="AD9883"/>
    </row>
    <row r="9884" spans="1:30" x14ac:dyDescent="0.25">
      <c r="A9884" t="s">
        <v>10</v>
      </c>
      <c r="B9884" s="2">
        <v>43600</v>
      </c>
      <c r="C9884" s="35">
        <f>YEAR(Sales[[#This Row],[ShipDate]])</f>
        <v>2019</v>
      </c>
      <c r="D9884" t="s">
        <v>19</v>
      </c>
      <c r="E9884" t="s">
        <v>31</v>
      </c>
      <c r="F9884" t="s">
        <v>50</v>
      </c>
      <c r="G9884" t="s">
        <v>25</v>
      </c>
      <c r="H9884" t="s">
        <v>107</v>
      </c>
      <c r="I9884" t="s">
        <v>70</v>
      </c>
      <c r="J9884" t="s">
        <v>13</v>
      </c>
      <c r="K9884" t="s">
        <v>576</v>
      </c>
      <c r="L9884" t="s">
        <v>68</v>
      </c>
      <c r="N9884" t="str">
        <f>IF(ISBLANK(Sales[[#This Row],[return]]),"No",Sales[[#This Row],[return]])</f>
        <v>No</v>
      </c>
      <c r="O9884" s="2">
        <v>43597</v>
      </c>
      <c r="P9884" s="8" t="str">
        <f>TEXT(DAY(Sales[[#This Row],[OrderDate]]),"ddd")</f>
        <v>Thu</v>
      </c>
      <c r="Q9884" s="8" t="str">
        <f>TEXT(MONTH(Sales[[#This Row],[ShipDate]])*29,"mmm")</f>
        <v>May</v>
      </c>
      <c r="R9884">
        <v>1639</v>
      </c>
      <c r="S9884" t="s">
        <v>3256</v>
      </c>
      <c r="T9884" t="s">
        <v>66</v>
      </c>
      <c r="U9884">
        <v>77041</v>
      </c>
      <c r="V9884" s="1">
        <v>0.8</v>
      </c>
      <c r="W9884">
        <v>-53</v>
      </c>
      <c r="X9884">
        <v>4</v>
      </c>
      <c r="Y9884">
        <v>34</v>
      </c>
      <c r="AD9884"/>
    </row>
    <row r="9885" spans="1:30" x14ac:dyDescent="0.25">
      <c r="A9885" t="s">
        <v>10</v>
      </c>
      <c r="B9885" s="2">
        <v>43667</v>
      </c>
      <c r="C9885" s="35">
        <f>YEAR(Sales[[#This Row],[ShipDate]])</f>
        <v>2019</v>
      </c>
      <c r="D9885" t="s">
        <v>607</v>
      </c>
      <c r="E9885" t="s">
        <v>18</v>
      </c>
      <c r="F9885" t="s">
        <v>45</v>
      </c>
      <c r="G9885" t="s">
        <v>25</v>
      </c>
      <c r="H9885" t="s">
        <v>1189</v>
      </c>
      <c r="I9885" t="s">
        <v>78</v>
      </c>
      <c r="J9885" t="s">
        <v>13</v>
      </c>
      <c r="K9885" t="s">
        <v>886</v>
      </c>
      <c r="L9885" t="s">
        <v>30</v>
      </c>
      <c r="N9885" t="str">
        <f>IF(ISBLANK(Sales[[#This Row],[return]]),"No",Sales[[#This Row],[return]])</f>
        <v>No</v>
      </c>
      <c r="O9885" s="2">
        <v>43667</v>
      </c>
      <c r="P9885" s="8" t="str">
        <f>TEXT(DAY(Sales[[#This Row],[OrderDate]]),"ddd")</f>
        <v>Sat</v>
      </c>
      <c r="Q9885" s="8" t="str">
        <f>TEXT(MONTH(Sales[[#This Row],[ShipDate]])*29,"mmm")</f>
        <v>Jul</v>
      </c>
      <c r="R9885">
        <v>362</v>
      </c>
      <c r="S9885" t="s">
        <v>1662</v>
      </c>
      <c r="T9885" t="s">
        <v>28</v>
      </c>
      <c r="U9885">
        <v>84107</v>
      </c>
      <c r="V9885" s="1">
        <v>0</v>
      </c>
      <c r="W9885">
        <v>8</v>
      </c>
      <c r="X9885">
        <v>1</v>
      </c>
      <c r="Y9885">
        <v>26</v>
      </c>
      <c r="AD9885"/>
    </row>
    <row r="9886" spans="1:30" x14ac:dyDescent="0.25">
      <c r="A9886" t="s">
        <v>10</v>
      </c>
      <c r="B9886" s="2">
        <v>43667</v>
      </c>
      <c r="C9886" s="35">
        <f>YEAR(Sales[[#This Row],[ShipDate]])</f>
        <v>2019</v>
      </c>
      <c r="D9886" t="s">
        <v>607</v>
      </c>
      <c r="E9886" t="s">
        <v>18</v>
      </c>
      <c r="F9886" t="s">
        <v>48</v>
      </c>
      <c r="G9886" t="s">
        <v>46</v>
      </c>
      <c r="H9886" t="s">
        <v>1189</v>
      </c>
      <c r="I9886" t="s">
        <v>78</v>
      </c>
      <c r="J9886" t="s">
        <v>13</v>
      </c>
      <c r="K9886" t="s">
        <v>886</v>
      </c>
      <c r="L9886" t="s">
        <v>30</v>
      </c>
      <c r="N9886" t="str">
        <f>IF(ISBLANK(Sales[[#This Row],[return]]),"No",Sales[[#This Row],[return]])</f>
        <v>No</v>
      </c>
      <c r="O9886" s="2">
        <v>43667</v>
      </c>
      <c r="P9886" s="8" t="str">
        <f>TEXT(DAY(Sales[[#This Row],[OrderDate]]),"ddd")</f>
        <v>Sat</v>
      </c>
      <c r="Q9886" s="8" t="str">
        <f>TEXT(MONTH(Sales[[#This Row],[ShipDate]])*29,"mmm")</f>
        <v>Jul</v>
      </c>
      <c r="R9886">
        <v>1254</v>
      </c>
      <c r="S9886" t="s">
        <v>2330</v>
      </c>
      <c r="T9886" t="s">
        <v>28</v>
      </c>
      <c r="U9886">
        <v>84107</v>
      </c>
      <c r="V9886" s="1">
        <v>0.2</v>
      </c>
      <c r="W9886">
        <v>6</v>
      </c>
      <c r="X9886">
        <v>9</v>
      </c>
      <c r="Y9886">
        <v>72</v>
      </c>
      <c r="AD9886"/>
    </row>
    <row r="9887" spans="1:30" x14ac:dyDescent="0.25">
      <c r="A9887" t="s">
        <v>24</v>
      </c>
      <c r="B9887" s="2">
        <v>43482</v>
      </c>
      <c r="C9887" s="35">
        <f>YEAR(Sales[[#This Row],[ShipDate]])</f>
        <v>2019</v>
      </c>
      <c r="D9887" t="s">
        <v>19</v>
      </c>
      <c r="E9887" t="s">
        <v>69</v>
      </c>
      <c r="F9887" t="s">
        <v>43</v>
      </c>
      <c r="G9887" t="s">
        <v>11</v>
      </c>
      <c r="H9887" t="s">
        <v>63</v>
      </c>
      <c r="I9887" t="s">
        <v>1506</v>
      </c>
      <c r="J9887" t="s">
        <v>13</v>
      </c>
      <c r="K9887" t="s">
        <v>2949</v>
      </c>
      <c r="L9887" t="s">
        <v>92</v>
      </c>
      <c r="N9887" t="str">
        <f>IF(ISBLANK(Sales[[#This Row],[return]]),"No",Sales[[#This Row],[return]])</f>
        <v>No</v>
      </c>
      <c r="O9887" s="2">
        <v>43477</v>
      </c>
      <c r="P9887" s="8" t="str">
        <f>TEXT(DAY(Sales[[#This Row],[OrderDate]]),"ddd")</f>
        <v>Thu</v>
      </c>
      <c r="Q9887" s="8" t="str">
        <f>TEXT(MONTH(Sales[[#This Row],[ShipDate]])*29,"mmm")</f>
        <v>Jan</v>
      </c>
      <c r="R9887">
        <v>673</v>
      </c>
      <c r="S9887" t="s">
        <v>1127</v>
      </c>
      <c r="T9887" t="s">
        <v>90</v>
      </c>
      <c r="U9887">
        <v>20016</v>
      </c>
      <c r="V9887" s="1">
        <v>0</v>
      </c>
      <c r="W9887">
        <v>16</v>
      </c>
      <c r="X9887">
        <v>2</v>
      </c>
      <c r="Y9887">
        <v>38</v>
      </c>
      <c r="AD9887"/>
    </row>
    <row r="9888" spans="1:30" x14ac:dyDescent="0.25">
      <c r="A9888" t="s">
        <v>24</v>
      </c>
      <c r="B9888" s="2">
        <v>43482</v>
      </c>
      <c r="C9888" s="35">
        <f>YEAR(Sales[[#This Row],[ShipDate]])</f>
        <v>2019</v>
      </c>
      <c r="D9888" t="s">
        <v>19</v>
      </c>
      <c r="E9888" t="s">
        <v>69</v>
      </c>
      <c r="F9888" t="s">
        <v>59</v>
      </c>
      <c r="G9888" t="s">
        <v>25</v>
      </c>
      <c r="H9888" t="s">
        <v>63</v>
      </c>
      <c r="I9888" t="s">
        <v>1506</v>
      </c>
      <c r="J9888" t="s">
        <v>13</v>
      </c>
      <c r="K9888" t="s">
        <v>2949</v>
      </c>
      <c r="L9888" t="s">
        <v>92</v>
      </c>
      <c r="N9888" t="str">
        <f>IF(ISBLANK(Sales[[#This Row],[return]]),"No",Sales[[#This Row],[return]])</f>
        <v>No</v>
      </c>
      <c r="O9888" s="2">
        <v>43477</v>
      </c>
      <c r="P9888" s="8" t="str">
        <f>TEXT(DAY(Sales[[#This Row],[OrderDate]]),"ddd")</f>
        <v>Thu</v>
      </c>
      <c r="Q9888" s="8" t="str">
        <f>TEXT(MONTH(Sales[[#This Row],[ShipDate]])*29,"mmm")</f>
        <v>Jan</v>
      </c>
      <c r="R9888">
        <v>1746</v>
      </c>
      <c r="S9888" t="s">
        <v>284</v>
      </c>
      <c r="T9888" t="s">
        <v>90</v>
      </c>
      <c r="U9888">
        <v>20016</v>
      </c>
      <c r="V9888" s="1">
        <v>0</v>
      </c>
      <c r="W9888">
        <v>19</v>
      </c>
      <c r="X9888">
        <v>6</v>
      </c>
      <c r="Y9888">
        <v>40</v>
      </c>
      <c r="AD9888"/>
    </row>
    <row r="9889" spans="1:30" x14ac:dyDescent="0.25">
      <c r="A9889" t="s">
        <v>10</v>
      </c>
      <c r="B9889" s="2">
        <v>43831</v>
      </c>
      <c r="C9889" s="35">
        <f>YEAR(Sales[[#This Row],[ShipDate]])</f>
        <v>2020</v>
      </c>
      <c r="D9889" t="s">
        <v>19</v>
      </c>
      <c r="E9889" t="s">
        <v>18</v>
      </c>
      <c r="F9889" t="s">
        <v>23</v>
      </c>
      <c r="G9889" t="s">
        <v>11</v>
      </c>
      <c r="H9889" t="s">
        <v>684</v>
      </c>
      <c r="I9889" t="s">
        <v>20</v>
      </c>
      <c r="J9889" t="s">
        <v>13</v>
      </c>
      <c r="K9889" t="s">
        <v>1306</v>
      </c>
      <c r="L9889" t="s">
        <v>17</v>
      </c>
      <c r="N9889" t="str">
        <f>IF(ISBLANK(Sales[[#This Row],[return]]),"No",Sales[[#This Row],[return]])</f>
        <v>No</v>
      </c>
      <c r="O9889" s="2">
        <v>43828</v>
      </c>
      <c r="P9889" s="8" t="str">
        <f>TEXT(DAY(Sales[[#This Row],[OrderDate]]),"ddd")</f>
        <v>Sun</v>
      </c>
      <c r="Q9889" s="8" t="str">
        <f>TEXT(MONTH(Sales[[#This Row],[ShipDate]])*29,"mmm")</f>
        <v>Jan</v>
      </c>
      <c r="R9889">
        <v>759</v>
      </c>
      <c r="S9889" t="s">
        <v>1305</v>
      </c>
      <c r="T9889" t="s">
        <v>15</v>
      </c>
      <c r="U9889">
        <v>40214</v>
      </c>
      <c r="V9889" s="1">
        <v>0</v>
      </c>
      <c r="W9889">
        <v>87</v>
      </c>
      <c r="X9889">
        <v>1</v>
      </c>
      <c r="Y9889">
        <v>301</v>
      </c>
      <c r="AD9889"/>
    </row>
    <row r="9890" spans="1:30" x14ac:dyDescent="0.25">
      <c r="A9890" t="s">
        <v>10</v>
      </c>
      <c r="B9890" s="2">
        <v>43831</v>
      </c>
      <c r="C9890" s="35">
        <f>YEAR(Sales[[#This Row],[ShipDate]])</f>
        <v>2020</v>
      </c>
      <c r="D9890" t="s">
        <v>19</v>
      </c>
      <c r="E9890" t="s">
        <v>18</v>
      </c>
      <c r="F9890" t="s">
        <v>23</v>
      </c>
      <c r="G9890" t="s">
        <v>11</v>
      </c>
      <c r="H9890" t="s">
        <v>684</v>
      </c>
      <c r="I9890" t="s">
        <v>20</v>
      </c>
      <c r="J9890" t="s">
        <v>13</v>
      </c>
      <c r="K9890" t="s">
        <v>1306</v>
      </c>
      <c r="L9890" t="s">
        <v>17</v>
      </c>
      <c r="N9890" t="str">
        <f>IF(ISBLANK(Sales[[#This Row],[return]]),"No",Sales[[#This Row],[return]])</f>
        <v>No</v>
      </c>
      <c r="O9890" s="2">
        <v>43828</v>
      </c>
      <c r="P9890" s="8" t="str">
        <f>TEXT(DAY(Sales[[#This Row],[OrderDate]]),"ddd")</f>
        <v>Sun</v>
      </c>
      <c r="Q9890" s="8" t="str">
        <f>TEXT(MONTH(Sales[[#This Row],[ShipDate]])*29,"mmm")</f>
        <v>Jan</v>
      </c>
      <c r="R9890">
        <v>792</v>
      </c>
      <c r="S9890" t="s">
        <v>1379</v>
      </c>
      <c r="T9890" t="s">
        <v>15</v>
      </c>
      <c r="U9890">
        <v>40214</v>
      </c>
      <c r="V9890" s="1">
        <v>0</v>
      </c>
      <c r="W9890">
        <v>78</v>
      </c>
      <c r="X9890">
        <v>3</v>
      </c>
      <c r="Y9890">
        <v>259</v>
      </c>
      <c r="AD9890"/>
    </row>
    <row r="9891" spans="1:30" x14ac:dyDescent="0.25">
      <c r="A9891" t="s">
        <v>10</v>
      </c>
      <c r="B9891" s="2">
        <v>43831</v>
      </c>
      <c r="C9891" s="35">
        <f>YEAR(Sales[[#This Row],[ShipDate]])</f>
        <v>2020</v>
      </c>
      <c r="D9891" t="s">
        <v>19</v>
      </c>
      <c r="E9891" t="s">
        <v>18</v>
      </c>
      <c r="F9891" t="s">
        <v>23</v>
      </c>
      <c r="G9891" t="s">
        <v>11</v>
      </c>
      <c r="H9891" t="s">
        <v>684</v>
      </c>
      <c r="I9891" t="s">
        <v>20</v>
      </c>
      <c r="J9891" t="s">
        <v>13</v>
      </c>
      <c r="K9891" t="s">
        <v>1306</v>
      </c>
      <c r="L9891" t="s">
        <v>17</v>
      </c>
      <c r="N9891" t="str">
        <f>IF(ISBLANK(Sales[[#This Row],[return]]),"No",Sales[[#This Row],[return]])</f>
        <v>No</v>
      </c>
      <c r="O9891" s="2">
        <v>43828</v>
      </c>
      <c r="P9891" s="8" t="str">
        <f>TEXT(DAY(Sales[[#This Row],[OrderDate]]),"ddd")</f>
        <v>Sun</v>
      </c>
      <c r="Q9891" s="8" t="str">
        <f>TEXT(MONTH(Sales[[#This Row],[ShipDate]])*29,"mmm")</f>
        <v>Jan</v>
      </c>
      <c r="R9891">
        <v>529</v>
      </c>
      <c r="S9891" t="s">
        <v>550</v>
      </c>
      <c r="T9891" t="s">
        <v>15</v>
      </c>
      <c r="U9891">
        <v>40214</v>
      </c>
      <c r="V9891" s="1">
        <v>0</v>
      </c>
      <c r="W9891">
        <v>314</v>
      </c>
      <c r="X9891">
        <v>8</v>
      </c>
      <c r="Y9891">
        <v>1208</v>
      </c>
      <c r="AD9891"/>
    </row>
    <row r="9892" spans="1:30" x14ac:dyDescent="0.25">
      <c r="A9892" t="s">
        <v>10</v>
      </c>
      <c r="B9892" s="2">
        <v>43831</v>
      </c>
      <c r="C9892" s="35">
        <f>YEAR(Sales[[#This Row],[ShipDate]])</f>
        <v>2020</v>
      </c>
      <c r="D9892" t="s">
        <v>19</v>
      </c>
      <c r="E9892" t="s">
        <v>18</v>
      </c>
      <c r="F9892" t="s">
        <v>45</v>
      </c>
      <c r="G9892" t="s">
        <v>25</v>
      </c>
      <c r="H9892" t="s">
        <v>684</v>
      </c>
      <c r="I9892" t="s">
        <v>20</v>
      </c>
      <c r="J9892" t="s">
        <v>13</v>
      </c>
      <c r="K9892" t="s">
        <v>1306</v>
      </c>
      <c r="L9892" t="s">
        <v>17</v>
      </c>
      <c r="N9892" t="str">
        <f>IF(ISBLANK(Sales[[#This Row],[return]]),"No",Sales[[#This Row],[return]])</f>
        <v>No</v>
      </c>
      <c r="O9892" s="2">
        <v>43828</v>
      </c>
      <c r="P9892" s="8" t="str">
        <f>TEXT(DAY(Sales[[#This Row],[OrderDate]]),"ddd")</f>
        <v>Sun</v>
      </c>
      <c r="Q9892" s="8" t="str">
        <f>TEXT(MONTH(Sales[[#This Row],[ShipDate]])*29,"mmm")</f>
        <v>Jan</v>
      </c>
      <c r="R9892">
        <v>1237</v>
      </c>
      <c r="S9892" t="s">
        <v>2008</v>
      </c>
      <c r="T9892" t="s">
        <v>15</v>
      </c>
      <c r="U9892">
        <v>40214</v>
      </c>
      <c r="V9892" s="1">
        <v>0</v>
      </c>
      <c r="W9892">
        <v>10</v>
      </c>
      <c r="X9892">
        <v>1</v>
      </c>
      <c r="Y9892">
        <v>35</v>
      </c>
      <c r="AD9892"/>
    </row>
    <row r="9893" spans="1:30" x14ac:dyDescent="0.25">
      <c r="A9893" t="s">
        <v>10</v>
      </c>
      <c r="B9893" s="2">
        <v>43831</v>
      </c>
      <c r="C9893" s="35">
        <f>YEAR(Sales[[#This Row],[ShipDate]])</f>
        <v>2020</v>
      </c>
      <c r="D9893" t="s">
        <v>19</v>
      </c>
      <c r="E9893" t="s">
        <v>18</v>
      </c>
      <c r="F9893" t="s">
        <v>50</v>
      </c>
      <c r="G9893" t="s">
        <v>25</v>
      </c>
      <c r="H9893" t="s">
        <v>684</v>
      </c>
      <c r="I9893" t="s">
        <v>20</v>
      </c>
      <c r="J9893" t="s">
        <v>13</v>
      </c>
      <c r="K9893" t="s">
        <v>1306</v>
      </c>
      <c r="L9893" t="s">
        <v>17</v>
      </c>
      <c r="N9893" t="str">
        <f>IF(ISBLANK(Sales[[#This Row],[return]]),"No",Sales[[#This Row],[return]])</f>
        <v>No</v>
      </c>
      <c r="O9893" s="2">
        <v>43828</v>
      </c>
      <c r="P9893" s="8" t="str">
        <f>TEXT(DAY(Sales[[#This Row],[OrderDate]]),"ddd")</f>
        <v>Sun</v>
      </c>
      <c r="Q9893" s="8" t="str">
        <f>TEXT(MONTH(Sales[[#This Row],[ShipDate]])*29,"mmm")</f>
        <v>Jan</v>
      </c>
      <c r="R9893">
        <v>705</v>
      </c>
      <c r="S9893" t="s">
        <v>1676</v>
      </c>
      <c r="T9893" t="s">
        <v>15</v>
      </c>
      <c r="U9893">
        <v>40214</v>
      </c>
      <c r="V9893" s="1">
        <v>0</v>
      </c>
      <c r="W9893">
        <v>6</v>
      </c>
      <c r="X9893">
        <v>1</v>
      </c>
      <c r="Y9893">
        <v>13</v>
      </c>
      <c r="AD9893"/>
    </row>
    <row r="9894" spans="1:30" x14ac:dyDescent="0.25">
      <c r="A9894" t="s">
        <v>40</v>
      </c>
      <c r="B9894" s="2">
        <v>43792</v>
      </c>
      <c r="C9894" s="35">
        <f>YEAR(Sales[[#This Row],[ShipDate]])</f>
        <v>2019</v>
      </c>
      <c r="D9894" t="s">
        <v>36</v>
      </c>
      <c r="E9894" t="s">
        <v>31</v>
      </c>
      <c r="F9894" t="s">
        <v>45</v>
      </c>
      <c r="G9894" t="s">
        <v>25</v>
      </c>
      <c r="H9894" t="s">
        <v>527</v>
      </c>
      <c r="I9894" t="s">
        <v>252</v>
      </c>
      <c r="J9894" t="s">
        <v>13</v>
      </c>
      <c r="K9894" t="s">
        <v>2660</v>
      </c>
      <c r="L9894" t="s">
        <v>92</v>
      </c>
      <c r="N9894" t="str">
        <f>IF(ISBLANK(Sales[[#This Row],[return]]),"No",Sales[[#This Row],[return]])</f>
        <v>No</v>
      </c>
      <c r="O9894" s="2">
        <v>43787</v>
      </c>
      <c r="P9894" s="8" t="str">
        <f>TEXT(DAY(Sales[[#This Row],[OrderDate]]),"ddd")</f>
        <v>Wed</v>
      </c>
      <c r="Q9894" s="8" t="str">
        <f>TEXT(MONTH(Sales[[#This Row],[ShipDate]])*29,"mmm")</f>
        <v>Nov</v>
      </c>
      <c r="R9894">
        <v>325</v>
      </c>
      <c r="S9894" t="s">
        <v>1818</v>
      </c>
      <c r="T9894" t="s">
        <v>90</v>
      </c>
      <c r="U9894">
        <v>44107</v>
      </c>
      <c r="V9894" s="1">
        <v>0.2</v>
      </c>
      <c r="W9894">
        <v>8</v>
      </c>
      <c r="X9894">
        <v>7</v>
      </c>
      <c r="Y9894">
        <v>39</v>
      </c>
      <c r="AD9894"/>
    </row>
    <row r="9895" spans="1:30" x14ac:dyDescent="0.25">
      <c r="A9895" t="s">
        <v>40</v>
      </c>
      <c r="B9895" s="2">
        <v>43557</v>
      </c>
      <c r="C9895" s="35">
        <f>YEAR(Sales[[#This Row],[ShipDate]])</f>
        <v>2019</v>
      </c>
      <c r="D9895" t="s">
        <v>19</v>
      </c>
      <c r="E9895" t="s">
        <v>69</v>
      </c>
      <c r="F9895" t="s">
        <v>43</v>
      </c>
      <c r="G9895" t="s">
        <v>11</v>
      </c>
      <c r="H9895" t="s">
        <v>12</v>
      </c>
      <c r="I9895" t="s">
        <v>20</v>
      </c>
      <c r="J9895" t="s">
        <v>13</v>
      </c>
      <c r="K9895" t="s">
        <v>2946</v>
      </c>
      <c r="L9895" t="s">
        <v>17</v>
      </c>
      <c r="N9895" t="str">
        <f>IF(ISBLANK(Sales[[#This Row],[return]]),"No",Sales[[#This Row],[return]])</f>
        <v>No</v>
      </c>
      <c r="O9895" s="2">
        <v>43555</v>
      </c>
      <c r="P9895" s="8" t="str">
        <f>TEXT(DAY(Sales[[#This Row],[OrderDate]]),"ddd")</f>
        <v>Tue</v>
      </c>
      <c r="Q9895" s="8" t="str">
        <f>TEXT(MONTH(Sales[[#This Row],[ShipDate]])*29,"mmm")</f>
        <v>Apr</v>
      </c>
      <c r="R9895">
        <v>108</v>
      </c>
      <c r="S9895" t="s">
        <v>1591</v>
      </c>
      <c r="T9895" t="s">
        <v>15</v>
      </c>
      <c r="U9895">
        <v>42420</v>
      </c>
      <c r="V9895" s="1">
        <v>0</v>
      </c>
      <c r="W9895">
        <v>26</v>
      </c>
      <c r="X9895">
        <v>5</v>
      </c>
      <c r="Y9895">
        <v>61</v>
      </c>
      <c r="AD9895"/>
    </row>
    <row r="9896" spans="1:30" x14ac:dyDescent="0.25">
      <c r="A9896" t="s">
        <v>40</v>
      </c>
      <c r="B9896" s="2">
        <v>43557</v>
      </c>
      <c r="C9896" s="35">
        <f>YEAR(Sales[[#This Row],[ShipDate]])</f>
        <v>2019</v>
      </c>
      <c r="D9896" t="s">
        <v>19</v>
      </c>
      <c r="E9896" t="s">
        <v>69</v>
      </c>
      <c r="F9896" t="s">
        <v>48</v>
      </c>
      <c r="G9896" t="s">
        <v>46</v>
      </c>
      <c r="H9896" t="s">
        <v>12</v>
      </c>
      <c r="I9896" t="s">
        <v>20</v>
      </c>
      <c r="J9896" t="s">
        <v>13</v>
      </c>
      <c r="K9896" t="s">
        <v>2946</v>
      </c>
      <c r="L9896" t="s">
        <v>17</v>
      </c>
      <c r="N9896" t="str">
        <f>IF(ISBLANK(Sales[[#This Row],[return]]),"No",Sales[[#This Row],[return]])</f>
        <v>No</v>
      </c>
      <c r="O9896" s="2">
        <v>43555</v>
      </c>
      <c r="P9896" s="8" t="str">
        <f>TEXT(DAY(Sales[[#This Row],[OrderDate]]),"ddd")</f>
        <v>Tue</v>
      </c>
      <c r="Q9896" s="8" t="str">
        <f>TEXT(MONTH(Sales[[#This Row],[ShipDate]])*29,"mmm")</f>
        <v>Apr</v>
      </c>
      <c r="R9896">
        <v>1611</v>
      </c>
      <c r="S9896" t="s">
        <v>2428</v>
      </c>
      <c r="T9896" t="s">
        <v>15</v>
      </c>
      <c r="U9896">
        <v>42420</v>
      </c>
      <c r="V9896" s="1">
        <v>0</v>
      </c>
      <c r="W9896">
        <v>188</v>
      </c>
      <c r="X9896">
        <v>7</v>
      </c>
      <c r="Y9896">
        <v>672</v>
      </c>
      <c r="AD9896"/>
    </row>
    <row r="9897" spans="1:30" x14ac:dyDescent="0.25">
      <c r="A9897" t="s">
        <v>10</v>
      </c>
      <c r="B9897" s="2">
        <v>43723</v>
      </c>
      <c r="C9897" s="35">
        <f>YEAR(Sales[[#This Row],[ShipDate]])</f>
        <v>2019</v>
      </c>
      <c r="D9897" t="s">
        <v>36</v>
      </c>
      <c r="E9897" t="s">
        <v>18</v>
      </c>
      <c r="F9897" t="s">
        <v>104</v>
      </c>
      <c r="G9897" t="s">
        <v>25</v>
      </c>
      <c r="H9897" t="s">
        <v>282</v>
      </c>
      <c r="I9897" t="s">
        <v>133</v>
      </c>
      <c r="J9897" t="s">
        <v>13</v>
      </c>
      <c r="K9897" t="s">
        <v>1406</v>
      </c>
      <c r="L9897" t="s">
        <v>68</v>
      </c>
      <c r="N9897" t="str">
        <f>IF(ISBLANK(Sales[[#This Row],[return]]),"No",Sales[[#This Row],[return]])</f>
        <v>No</v>
      </c>
      <c r="O9897" s="2">
        <v>43717</v>
      </c>
      <c r="P9897" s="8" t="str">
        <f>TEXT(DAY(Sales[[#This Row],[OrderDate]]),"ddd")</f>
        <v>Mon</v>
      </c>
      <c r="Q9897" s="8" t="str">
        <f>TEXT(MONTH(Sales[[#This Row],[ShipDate]])*29,"mmm")</f>
        <v>Sep</v>
      </c>
      <c r="R9897">
        <v>4</v>
      </c>
      <c r="S9897" t="s">
        <v>3230</v>
      </c>
      <c r="T9897" t="s">
        <v>66</v>
      </c>
      <c r="U9897">
        <v>48066</v>
      </c>
      <c r="V9897" s="1">
        <v>0</v>
      </c>
      <c r="W9897">
        <v>8</v>
      </c>
      <c r="X9897">
        <v>2</v>
      </c>
      <c r="Y9897">
        <v>17</v>
      </c>
      <c r="AD9897"/>
    </row>
    <row r="9898" spans="1:30" x14ac:dyDescent="0.25">
      <c r="A9898" t="s">
        <v>24</v>
      </c>
      <c r="B9898" s="2">
        <v>43562</v>
      </c>
      <c r="C9898" s="35">
        <f>YEAR(Sales[[#This Row],[ShipDate]])</f>
        <v>2019</v>
      </c>
      <c r="D9898" t="s">
        <v>36</v>
      </c>
      <c r="E9898" t="s">
        <v>31</v>
      </c>
      <c r="F9898" t="s">
        <v>290</v>
      </c>
      <c r="G9898" t="s">
        <v>25</v>
      </c>
      <c r="H9898" t="s">
        <v>26</v>
      </c>
      <c r="I9898" t="s">
        <v>32</v>
      </c>
      <c r="J9898" t="s">
        <v>13</v>
      </c>
      <c r="K9898" t="s">
        <v>2778</v>
      </c>
      <c r="L9898" t="s">
        <v>30</v>
      </c>
      <c r="N9898" t="str">
        <f>IF(ISBLANK(Sales[[#This Row],[return]]),"No",Sales[[#This Row],[return]])</f>
        <v>No</v>
      </c>
      <c r="O9898" s="2">
        <v>43555</v>
      </c>
      <c r="P9898" s="8" t="str">
        <f>TEXT(DAY(Sales[[#This Row],[OrderDate]]),"ddd")</f>
        <v>Tue</v>
      </c>
      <c r="Q9898" s="8" t="str">
        <f>TEXT(MONTH(Sales[[#This Row],[ShipDate]])*29,"mmm")</f>
        <v>Apr</v>
      </c>
      <c r="R9898">
        <v>88</v>
      </c>
      <c r="S9898" t="s">
        <v>983</v>
      </c>
      <c r="T9898" t="s">
        <v>28</v>
      </c>
      <c r="U9898">
        <v>90004</v>
      </c>
      <c r="V9898" s="1">
        <v>0</v>
      </c>
      <c r="W9898">
        <v>8</v>
      </c>
      <c r="X9898">
        <v>3</v>
      </c>
      <c r="Y9898">
        <v>30</v>
      </c>
      <c r="AD9898"/>
    </row>
    <row r="9899" spans="1:30" x14ac:dyDescent="0.25">
      <c r="A9899" t="s">
        <v>40</v>
      </c>
      <c r="B9899" s="2">
        <v>43672</v>
      </c>
      <c r="C9899" s="35">
        <f>YEAR(Sales[[#This Row],[ShipDate]])</f>
        <v>2019</v>
      </c>
      <c r="D9899" t="s">
        <v>36</v>
      </c>
      <c r="E9899" t="s">
        <v>69</v>
      </c>
      <c r="F9899" t="s">
        <v>39</v>
      </c>
      <c r="G9899" t="s">
        <v>25</v>
      </c>
      <c r="H9899" t="s">
        <v>985</v>
      </c>
      <c r="I9899" t="s">
        <v>252</v>
      </c>
      <c r="J9899" t="s">
        <v>13</v>
      </c>
      <c r="K9899" t="s">
        <v>3021</v>
      </c>
      <c r="L9899" t="s">
        <v>92</v>
      </c>
      <c r="N9899" t="str">
        <f>IF(ISBLANK(Sales[[#This Row],[return]]),"No",Sales[[#This Row],[return]])</f>
        <v>No</v>
      </c>
      <c r="O9899" s="2">
        <v>43667</v>
      </c>
      <c r="P9899" s="8" t="str">
        <f>TEXT(DAY(Sales[[#This Row],[OrderDate]]),"ddd")</f>
        <v>Sat</v>
      </c>
      <c r="Q9899" s="8" t="str">
        <f>TEXT(MONTH(Sales[[#This Row],[ShipDate]])*29,"mmm")</f>
        <v>Jul</v>
      </c>
      <c r="R9899">
        <v>983</v>
      </c>
      <c r="S9899" t="s">
        <v>3032</v>
      </c>
      <c r="T9899" t="s">
        <v>90</v>
      </c>
      <c r="U9899">
        <v>44105</v>
      </c>
      <c r="V9899" s="1">
        <v>0.2</v>
      </c>
      <c r="W9899">
        <v>25</v>
      </c>
      <c r="X9899">
        <v>7</v>
      </c>
      <c r="Y9899">
        <v>222</v>
      </c>
      <c r="AD9899"/>
    </row>
    <row r="9900" spans="1:30" x14ac:dyDescent="0.25">
      <c r="A9900" t="s">
        <v>40</v>
      </c>
      <c r="B9900" s="2">
        <v>43672</v>
      </c>
      <c r="C9900" s="35">
        <f>YEAR(Sales[[#This Row],[ShipDate]])</f>
        <v>2019</v>
      </c>
      <c r="D9900" t="s">
        <v>36</v>
      </c>
      <c r="E9900" t="s">
        <v>69</v>
      </c>
      <c r="F9900" t="s">
        <v>50</v>
      </c>
      <c r="G9900" t="s">
        <v>25</v>
      </c>
      <c r="H9900" t="s">
        <v>985</v>
      </c>
      <c r="I9900" t="s">
        <v>252</v>
      </c>
      <c r="J9900" t="s">
        <v>13</v>
      </c>
      <c r="K9900" t="s">
        <v>3021</v>
      </c>
      <c r="L9900" t="s">
        <v>92</v>
      </c>
      <c r="N9900" t="str">
        <f>IF(ISBLANK(Sales[[#This Row],[return]]),"No",Sales[[#This Row],[return]])</f>
        <v>No</v>
      </c>
      <c r="O9900" s="2">
        <v>43667</v>
      </c>
      <c r="P9900" s="8" t="str">
        <f>TEXT(DAY(Sales[[#This Row],[OrderDate]]),"ddd")</f>
        <v>Sat</v>
      </c>
      <c r="Q9900" s="8" t="str">
        <f>TEXT(MONTH(Sales[[#This Row],[ShipDate]])*29,"mmm")</f>
        <v>Jul</v>
      </c>
      <c r="R9900">
        <v>1609</v>
      </c>
      <c r="S9900" t="s">
        <v>792</v>
      </c>
      <c r="T9900" t="s">
        <v>90</v>
      </c>
      <c r="U9900">
        <v>44105</v>
      </c>
      <c r="V9900" s="1">
        <v>0.7</v>
      </c>
      <c r="W9900">
        <v>-23</v>
      </c>
      <c r="X9900">
        <v>3</v>
      </c>
      <c r="Y9900">
        <v>34</v>
      </c>
      <c r="AD9900"/>
    </row>
    <row r="9901" spans="1:30" x14ac:dyDescent="0.25">
      <c r="A9901" t="s">
        <v>40</v>
      </c>
      <c r="B9901" s="2">
        <v>43672</v>
      </c>
      <c r="C9901" s="35">
        <f>YEAR(Sales[[#This Row],[ShipDate]])</f>
        <v>2019</v>
      </c>
      <c r="D9901" t="s">
        <v>36</v>
      </c>
      <c r="E9901" t="s">
        <v>69</v>
      </c>
      <c r="F9901" t="s">
        <v>48</v>
      </c>
      <c r="G9901" t="s">
        <v>46</v>
      </c>
      <c r="H9901" t="s">
        <v>985</v>
      </c>
      <c r="I9901" t="s">
        <v>252</v>
      </c>
      <c r="J9901" t="s">
        <v>13</v>
      </c>
      <c r="K9901" t="s">
        <v>3021</v>
      </c>
      <c r="L9901" t="s">
        <v>92</v>
      </c>
      <c r="N9901" t="str">
        <f>IF(ISBLANK(Sales[[#This Row],[return]]),"No",Sales[[#This Row],[return]])</f>
        <v>No</v>
      </c>
      <c r="O9901" s="2">
        <v>43667</v>
      </c>
      <c r="P9901" s="8" t="str">
        <f>TEXT(DAY(Sales[[#This Row],[OrderDate]]),"ddd")</f>
        <v>Sat</v>
      </c>
      <c r="Q9901" s="8" t="str">
        <f>TEXT(MONTH(Sales[[#This Row],[ShipDate]])*29,"mmm")</f>
        <v>Jul</v>
      </c>
      <c r="R9901">
        <v>517</v>
      </c>
      <c r="S9901" t="s">
        <v>2470</v>
      </c>
      <c r="T9901" t="s">
        <v>90</v>
      </c>
      <c r="U9901">
        <v>44105</v>
      </c>
      <c r="V9901" s="1">
        <v>0.4</v>
      </c>
      <c r="W9901">
        <v>-53</v>
      </c>
      <c r="X9901">
        <v>6</v>
      </c>
      <c r="Y9901">
        <v>211</v>
      </c>
      <c r="AD9901"/>
    </row>
    <row r="9902" spans="1:30" x14ac:dyDescent="0.25">
      <c r="A9902" t="s">
        <v>10</v>
      </c>
      <c r="B9902" s="2">
        <v>43816</v>
      </c>
      <c r="C9902" s="35">
        <f>YEAR(Sales[[#This Row],[ShipDate]])</f>
        <v>2019</v>
      </c>
      <c r="D9902" t="s">
        <v>36</v>
      </c>
      <c r="E9902" t="s">
        <v>18</v>
      </c>
      <c r="F9902" t="s">
        <v>23</v>
      </c>
      <c r="G9902" t="s">
        <v>11</v>
      </c>
      <c r="H9902" t="s">
        <v>88</v>
      </c>
      <c r="I9902" t="s">
        <v>93</v>
      </c>
      <c r="J9902" t="s">
        <v>13</v>
      </c>
      <c r="K9902" t="s">
        <v>1408</v>
      </c>
      <c r="L9902" t="s">
        <v>92</v>
      </c>
      <c r="N9902" t="str">
        <f>IF(ISBLANK(Sales[[#This Row],[return]]),"No",Sales[[#This Row],[return]])</f>
        <v>No</v>
      </c>
      <c r="O9902" s="2">
        <v>43810</v>
      </c>
      <c r="P9902" s="8" t="str">
        <f>TEXT(DAY(Sales[[#This Row],[OrderDate]]),"ddd")</f>
        <v>Wed</v>
      </c>
      <c r="Q9902" s="8" t="str">
        <f>TEXT(MONTH(Sales[[#This Row],[ShipDate]])*29,"mmm")</f>
        <v>Dec</v>
      </c>
      <c r="R9902">
        <v>977</v>
      </c>
      <c r="S9902" t="s">
        <v>1417</v>
      </c>
      <c r="T9902" t="s">
        <v>90</v>
      </c>
      <c r="U9902">
        <v>19120</v>
      </c>
      <c r="V9902" s="1">
        <v>0.3</v>
      </c>
      <c r="W9902">
        <v>-9</v>
      </c>
      <c r="X9902">
        <v>1</v>
      </c>
      <c r="Y9902">
        <v>64</v>
      </c>
      <c r="AD9902"/>
    </row>
    <row r="9903" spans="1:30" x14ac:dyDescent="0.25">
      <c r="A9903" t="s">
        <v>40</v>
      </c>
      <c r="B9903" s="2">
        <v>43724</v>
      </c>
      <c r="C9903" s="35">
        <f>YEAR(Sales[[#This Row],[ShipDate]])</f>
        <v>2019</v>
      </c>
      <c r="D9903" t="s">
        <v>36</v>
      </c>
      <c r="E9903" t="s">
        <v>18</v>
      </c>
      <c r="F9903" t="s">
        <v>38</v>
      </c>
      <c r="G9903" t="s">
        <v>11</v>
      </c>
      <c r="H9903" t="s">
        <v>107</v>
      </c>
      <c r="I9903" t="s">
        <v>70</v>
      </c>
      <c r="J9903" t="s">
        <v>13</v>
      </c>
      <c r="K9903" t="s">
        <v>1470</v>
      </c>
      <c r="L9903" t="s">
        <v>68</v>
      </c>
      <c r="N9903" t="str">
        <f>IF(ISBLANK(Sales[[#This Row],[return]]),"No",Sales[[#This Row],[return]])</f>
        <v>No</v>
      </c>
      <c r="O9903" s="2">
        <v>43719</v>
      </c>
      <c r="P9903" s="8" t="str">
        <f>TEXT(DAY(Sales[[#This Row],[OrderDate]]),"ddd")</f>
        <v>Wed</v>
      </c>
      <c r="Q9903" s="8" t="str">
        <f>TEXT(MONTH(Sales[[#This Row],[ShipDate]])*29,"mmm")</f>
        <v>Sep</v>
      </c>
      <c r="R9903">
        <v>317</v>
      </c>
      <c r="S9903" t="s">
        <v>1107</v>
      </c>
      <c r="T9903" t="s">
        <v>66</v>
      </c>
      <c r="U9903">
        <v>77070</v>
      </c>
      <c r="V9903" s="1">
        <v>0.3</v>
      </c>
      <c r="W9903">
        <v>-66</v>
      </c>
      <c r="X9903">
        <v>5</v>
      </c>
      <c r="Y9903">
        <v>512</v>
      </c>
      <c r="AD9903"/>
    </row>
    <row r="9904" spans="1:30" x14ac:dyDescent="0.25">
      <c r="A9904" t="s">
        <v>40</v>
      </c>
      <c r="B9904" s="2">
        <v>43724</v>
      </c>
      <c r="C9904" s="35">
        <f>YEAR(Sales[[#This Row],[ShipDate]])</f>
        <v>2019</v>
      </c>
      <c r="D9904" t="s">
        <v>36</v>
      </c>
      <c r="E9904" t="s">
        <v>18</v>
      </c>
      <c r="F9904" t="s">
        <v>59</v>
      </c>
      <c r="G9904" t="s">
        <v>25</v>
      </c>
      <c r="H9904" t="s">
        <v>107</v>
      </c>
      <c r="I9904" t="s">
        <v>70</v>
      </c>
      <c r="J9904" t="s">
        <v>13</v>
      </c>
      <c r="K9904" t="s">
        <v>1470</v>
      </c>
      <c r="L9904" t="s">
        <v>68</v>
      </c>
      <c r="N9904" t="str">
        <f>IF(ISBLANK(Sales[[#This Row],[return]]),"No",Sales[[#This Row],[return]])</f>
        <v>No</v>
      </c>
      <c r="O9904" s="2">
        <v>43719</v>
      </c>
      <c r="P9904" s="8" t="str">
        <f>TEXT(DAY(Sales[[#This Row],[OrderDate]]),"ddd")</f>
        <v>Wed</v>
      </c>
      <c r="Q9904" s="8" t="str">
        <f>TEXT(MONTH(Sales[[#This Row],[ShipDate]])*29,"mmm")</f>
        <v>Sep</v>
      </c>
      <c r="R9904">
        <v>1750</v>
      </c>
      <c r="S9904" t="s">
        <v>1946</v>
      </c>
      <c r="T9904" t="s">
        <v>66</v>
      </c>
      <c r="U9904">
        <v>77070</v>
      </c>
      <c r="V9904" s="1">
        <v>0.2</v>
      </c>
      <c r="W9904">
        <v>3</v>
      </c>
      <c r="X9904">
        <v>3</v>
      </c>
      <c r="Y9904">
        <v>10</v>
      </c>
      <c r="AD9904"/>
    </row>
    <row r="9905" spans="1:30" x14ac:dyDescent="0.25">
      <c r="A9905" t="s">
        <v>40</v>
      </c>
      <c r="B9905" s="2">
        <v>43724</v>
      </c>
      <c r="C9905" s="35">
        <f>YEAR(Sales[[#This Row],[ShipDate]])</f>
        <v>2019</v>
      </c>
      <c r="D9905" t="s">
        <v>36</v>
      </c>
      <c r="E9905" t="s">
        <v>18</v>
      </c>
      <c r="F9905" t="s">
        <v>52</v>
      </c>
      <c r="G9905" t="s">
        <v>25</v>
      </c>
      <c r="H9905" t="s">
        <v>107</v>
      </c>
      <c r="I9905" t="s">
        <v>70</v>
      </c>
      <c r="J9905" t="s">
        <v>13</v>
      </c>
      <c r="K9905" t="s">
        <v>1470</v>
      </c>
      <c r="L9905" t="s">
        <v>68</v>
      </c>
      <c r="N9905" t="str">
        <f>IF(ISBLANK(Sales[[#This Row],[return]]),"No",Sales[[#This Row],[return]])</f>
        <v>No</v>
      </c>
      <c r="O9905" s="2">
        <v>43719</v>
      </c>
      <c r="P9905" s="8" t="str">
        <f>TEXT(DAY(Sales[[#This Row],[OrderDate]]),"ddd")</f>
        <v>Wed</v>
      </c>
      <c r="Q9905" s="8" t="str">
        <f>TEXT(MONTH(Sales[[#This Row],[ShipDate]])*29,"mmm")</f>
        <v>Sep</v>
      </c>
      <c r="R9905">
        <v>460</v>
      </c>
      <c r="S9905" t="s">
        <v>2159</v>
      </c>
      <c r="T9905" t="s">
        <v>66</v>
      </c>
      <c r="U9905">
        <v>77070</v>
      </c>
      <c r="V9905" s="1">
        <v>0.8</v>
      </c>
      <c r="W9905">
        <v>-4</v>
      </c>
      <c r="X9905">
        <v>2</v>
      </c>
      <c r="Y9905">
        <v>2</v>
      </c>
      <c r="AD9905"/>
    </row>
    <row r="9906" spans="1:30" x14ac:dyDescent="0.25">
      <c r="A9906" t="s">
        <v>10</v>
      </c>
      <c r="B9906" s="2">
        <v>43795</v>
      </c>
      <c r="C9906" s="35">
        <f>YEAR(Sales[[#This Row],[ShipDate]])</f>
        <v>2019</v>
      </c>
      <c r="D9906" t="s">
        <v>36</v>
      </c>
      <c r="E9906" t="s">
        <v>18</v>
      </c>
      <c r="F9906" t="s">
        <v>43</v>
      </c>
      <c r="G9906" t="s">
        <v>11</v>
      </c>
      <c r="H9906" t="s">
        <v>302</v>
      </c>
      <c r="I9906" t="s">
        <v>252</v>
      </c>
      <c r="J9906" t="s">
        <v>13</v>
      </c>
      <c r="K9906" t="s">
        <v>1202</v>
      </c>
      <c r="L9906" t="s">
        <v>92</v>
      </c>
      <c r="N9906" t="str">
        <f>IF(ISBLANK(Sales[[#This Row],[return]]),"No",Sales[[#This Row],[return]])</f>
        <v>No</v>
      </c>
      <c r="O9906" s="2">
        <v>43789</v>
      </c>
      <c r="P9906" s="8" t="str">
        <f>TEXT(DAY(Sales[[#This Row],[OrderDate]]),"ddd")</f>
        <v>Fri</v>
      </c>
      <c r="Q9906" s="8" t="str">
        <f>TEXT(MONTH(Sales[[#This Row],[ShipDate]])*29,"mmm")</f>
        <v>Nov</v>
      </c>
      <c r="R9906">
        <v>730</v>
      </c>
      <c r="S9906" t="s">
        <v>721</v>
      </c>
      <c r="T9906" t="s">
        <v>90</v>
      </c>
      <c r="U9906">
        <v>43055</v>
      </c>
      <c r="V9906" s="1">
        <v>0.2</v>
      </c>
      <c r="W9906">
        <v>2</v>
      </c>
      <c r="X9906">
        <v>2</v>
      </c>
      <c r="Y9906">
        <v>5</v>
      </c>
      <c r="AD9906"/>
    </row>
    <row r="9907" spans="1:30" x14ac:dyDescent="0.25">
      <c r="A9907" t="s">
        <v>10</v>
      </c>
      <c r="B9907" s="2">
        <v>43795</v>
      </c>
      <c r="C9907" s="35">
        <f>YEAR(Sales[[#This Row],[ShipDate]])</f>
        <v>2019</v>
      </c>
      <c r="D9907" t="s">
        <v>36</v>
      </c>
      <c r="E9907" t="s">
        <v>18</v>
      </c>
      <c r="F9907" t="s">
        <v>43</v>
      </c>
      <c r="G9907" t="s">
        <v>11</v>
      </c>
      <c r="H9907" t="s">
        <v>302</v>
      </c>
      <c r="I9907" t="s">
        <v>252</v>
      </c>
      <c r="J9907" t="s">
        <v>13</v>
      </c>
      <c r="K9907" t="s">
        <v>1202</v>
      </c>
      <c r="L9907" t="s">
        <v>92</v>
      </c>
      <c r="N9907" t="str">
        <f>IF(ISBLANK(Sales[[#This Row],[return]]),"No",Sales[[#This Row],[return]])</f>
        <v>No</v>
      </c>
      <c r="O9907" s="2">
        <v>43789</v>
      </c>
      <c r="P9907" s="8" t="str">
        <f>TEXT(DAY(Sales[[#This Row],[OrderDate]]),"ddd")</f>
        <v>Fri</v>
      </c>
      <c r="Q9907" s="8" t="str">
        <f>TEXT(MONTH(Sales[[#This Row],[ShipDate]])*29,"mmm")</f>
        <v>Nov</v>
      </c>
      <c r="R9907">
        <v>675</v>
      </c>
      <c r="S9907" t="s">
        <v>520</v>
      </c>
      <c r="T9907" t="s">
        <v>90</v>
      </c>
      <c r="U9907">
        <v>43055</v>
      </c>
      <c r="V9907" s="1">
        <v>0.2</v>
      </c>
      <c r="W9907">
        <v>28</v>
      </c>
      <c r="X9907">
        <v>5</v>
      </c>
      <c r="Y9907">
        <v>78</v>
      </c>
      <c r="AD9907"/>
    </row>
    <row r="9908" spans="1:30" x14ac:dyDescent="0.25">
      <c r="A9908" t="s">
        <v>40</v>
      </c>
      <c r="B9908" s="2">
        <v>43664</v>
      </c>
      <c r="C9908" s="35">
        <f>YEAR(Sales[[#This Row],[ShipDate]])</f>
        <v>2019</v>
      </c>
      <c r="D9908" t="s">
        <v>36</v>
      </c>
      <c r="E9908" t="s">
        <v>18</v>
      </c>
      <c r="F9908" t="s">
        <v>43</v>
      </c>
      <c r="G9908" t="s">
        <v>11</v>
      </c>
      <c r="H9908" t="s">
        <v>249</v>
      </c>
      <c r="I9908" t="s">
        <v>252</v>
      </c>
      <c r="J9908" t="s">
        <v>13</v>
      </c>
      <c r="K9908" t="s">
        <v>959</v>
      </c>
      <c r="L9908" t="s">
        <v>92</v>
      </c>
      <c r="N9908" t="str">
        <f>IF(ISBLANK(Sales[[#This Row],[return]]),"No",Sales[[#This Row],[return]])</f>
        <v>No</v>
      </c>
      <c r="O9908" s="2">
        <v>43660</v>
      </c>
      <c r="P9908" s="8" t="str">
        <f>TEXT(DAY(Sales[[#This Row],[OrderDate]]),"ddd")</f>
        <v>Sat</v>
      </c>
      <c r="Q9908" s="8" t="str">
        <f>TEXT(MONTH(Sales[[#This Row],[ShipDate]])*29,"mmm")</f>
        <v>Jul</v>
      </c>
      <c r="R9908">
        <v>727</v>
      </c>
      <c r="S9908" t="s">
        <v>3188</v>
      </c>
      <c r="T9908" t="s">
        <v>90</v>
      </c>
      <c r="U9908">
        <v>43229</v>
      </c>
      <c r="V9908" s="1">
        <v>0.2</v>
      </c>
      <c r="W9908">
        <v>149</v>
      </c>
      <c r="X9908">
        <v>5</v>
      </c>
      <c r="Y9908">
        <v>397</v>
      </c>
      <c r="AD9908"/>
    </row>
    <row r="9909" spans="1:30" x14ac:dyDescent="0.25">
      <c r="A9909" t="s">
        <v>40</v>
      </c>
      <c r="B9909" s="2">
        <v>43664</v>
      </c>
      <c r="C9909" s="35">
        <f>YEAR(Sales[[#This Row],[ShipDate]])</f>
        <v>2019</v>
      </c>
      <c r="D9909" t="s">
        <v>36</v>
      </c>
      <c r="E9909" t="s">
        <v>18</v>
      </c>
      <c r="F9909" t="s">
        <v>59</v>
      </c>
      <c r="G9909" t="s">
        <v>25</v>
      </c>
      <c r="H9909" t="s">
        <v>249</v>
      </c>
      <c r="I9909" t="s">
        <v>252</v>
      </c>
      <c r="J9909" t="s">
        <v>13</v>
      </c>
      <c r="K9909" t="s">
        <v>959</v>
      </c>
      <c r="L9909" t="s">
        <v>92</v>
      </c>
      <c r="N9909" t="str">
        <f>IF(ISBLANK(Sales[[#This Row],[return]]),"No",Sales[[#This Row],[return]])</f>
        <v>No</v>
      </c>
      <c r="O9909" s="2">
        <v>43660</v>
      </c>
      <c r="P9909" s="8" t="str">
        <f>TEXT(DAY(Sales[[#This Row],[OrderDate]]),"ddd")</f>
        <v>Sat</v>
      </c>
      <c r="Q9909" s="8" t="str">
        <f>TEXT(MONTH(Sales[[#This Row],[ShipDate]])*29,"mmm")</f>
        <v>Jul</v>
      </c>
      <c r="R9909">
        <v>1747</v>
      </c>
      <c r="S9909" t="s">
        <v>2087</v>
      </c>
      <c r="T9909" t="s">
        <v>90</v>
      </c>
      <c r="U9909">
        <v>43229</v>
      </c>
      <c r="V9909" s="1">
        <v>0.2</v>
      </c>
      <c r="W9909">
        <v>3</v>
      </c>
      <c r="X9909">
        <v>2</v>
      </c>
      <c r="Y9909">
        <v>9</v>
      </c>
      <c r="AD9909"/>
    </row>
    <row r="9910" spans="1:30" x14ac:dyDescent="0.25">
      <c r="A9910" t="s">
        <v>40</v>
      </c>
      <c r="B9910" s="2">
        <v>43664</v>
      </c>
      <c r="C9910" s="35">
        <f>YEAR(Sales[[#This Row],[ShipDate]])</f>
        <v>2019</v>
      </c>
      <c r="D9910" t="s">
        <v>36</v>
      </c>
      <c r="E9910" t="s">
        <v>18</v>
      </c>
      <c r="F9910" t="s">
        <v>45</v>
      </c>
      <c r="G9910" t="s">
        <v>25</v>
      </c>
      <c r="H9910" t="s">
        <v>249</v>
      </c>
      <c r="I9910" t="s">
        <v>252</v>
      </c>
      <c r="J9910" t="s">
        <v>13</v>
      </c>
      <c r="K9910" t="s">
        <v>959</v>
      </c>
      <c r="L9910" t="s">
        <v>92</v>
      </c>
      <c r="N9910" t="str">
        <f>IF(ISBLANK(Sales[[#This Row],[return]]),"No",Sales[[#This Row],[return]])</f>
        <v>No</v>
      </c>
      <c r="O9910" s="2">
        <v>43660</v>
      </c>
      <c r="P9910" s="8" t="str">
        <f>TEXT(DAY(Sales[[#This Row],[OrderDate]]),"ddd")</f>
        <v>Sat</v>
      </c>
      <c r="Q9910" s="8" t="str">
        <f>TEXT(MONTH(Sales[[#This Row],[ShipDate]])*29,"mmm")</f>
        <v>Jul</v>
      </c>
      <c r="R9910">
        <v>475</v>
      </c>
      <c r="S9910" t="s">
        <v>638</v>
      </c>
      <c r="T9910" t="s">
        <v>90</v>
      </c>
      <c r="U9910">
        <v>43229</v>
      </c>
      <c r="V9910" s="1">
        <v>0.2</v>
      </c>
      <c r="W9910">
        <v>2</v>
      </c>
      <c r="X9910">
        <v>5</v>
      </c>
      <c r="Y9910">
        <v>13</v>
      </c>
      <c r="AD9910"/>
    </row>
    <row r="9911" spans="1:30" x14ac:dyDescent="0.25">
      <c r="A9911" t="s">
        <v>40</v>
      </c>
      <c r="B9911" s="2">
        <v>43664</v>
      </c>
      <c r="C9911" s="35">
        <f>YEAR(Sales[[#This Row],[ShipDate]])</f>
        <v>2019</v>
      </c>
      <c r="D9911" t="s">
        <v>36</v>
      </c>
      <c r="E9911" t="s">
        <v>18</v>
      </c>
      <c r="F9911" t="s">
        <v>39</v>
      </c>
      <c r="G9911" t="s">
        <v>25</v>
      </c>
      <c r="H9911" t="s">
        <v>249</v>
      </c>
      <c r="I9911" t="s">
        <v>252</v>
      </c>
      <c r="J9911" t="s">
        <v>13</v>
      </c>
      <c r="K9911" t="s">
        <v>959</v>
      </c>
      <c r="L9911" t="s">
        <v>92</v>
      </c>
      <c r="N9911" t="str">
        <f>IF(ISBLANK(Sales[[#This Row],[return]]),"No",Sales[[#This Row],[return]])</f>
        <v>No</v>
      </c>
      <c r="O9911" s="2">
        <v>43660</v>
      </c>
      <c r="P9911" s="8" t="str">
        <f>TEXT(DAY(Sales[[#This Row],[OrderDate]]),"ddd")</f>
        <v>Sat</v>
      </c>
      <c r="Q9911" s="8" t="str">
        <f>TEXT(MONTH(Sales[[#This Row],[ShipDate]])*29,"mmm")</f>
        <v>Jul</v>
      </c>
      <c r="R9911">
        <v>1543</v>
      </c>
      <c r="S9911" t="s">
        <v>360</v>
      </c>
      <c r="T9911" t="s">
        <v>90</v>
      </c>
      <c r="U9911">
        <v>43229</v>
      </c>
      <c r="V9911" s="1">
        <v>0.2</v>
      </c>
      <c r="W9911">
        <v>5</v>
      </c>
      <c r="X9911">
        <v>5</v>
      </c>
      <c r="Y9911">
        <v>62</v>
      </c>
      <c r="AD9911"/>
    </row>
    <row r="9912" spans="1:30" x14ac:dyDescent="0.25">
      <c r="A9912" t="s">
        <v>40</v>
      </c>
      <c r="B9912" s="2">
        <v>43664</v>
      </c>
      <c r="C9912" s="35">
        <f>YEAR(Sales[[#This Row],[ShipDate]])</f>
        <v>2019</v>
      </c>
      <c r="D9912" t="s">
        <v>36</v>
      </c>
      <c r="E9912" t="s">
        <v>18</v>
      </c>
      <c r="F9912" t="s">
        <v>39</v>
      </c>
      <c r="G9912" t="s">
        <v>25</v>
      </c>
      <c r="H9912" t="s">
        <v>249</v>
      </c>
      <c r="I9912" t="s">
        <v>252</v>
      </c>
      <c r="J9912" t="s">
        <v>13</v>
      </c>
      <c r="K9912" t="s">
        <v>959</v>
      </c>
      <c r="L9912" t="s">
        <v>92</v>
      </c>
      <c r="N9912" t="str">
        <f>IF(ISBLANK(Sales[[#This Row],[return]]),"No",Sales[[#This Row],[return]])</f>
        <v>No</v>
      </c>
      <c r="O9912" s="2">
        <v>43660</v>
      </c>
      <c r="P9912" s="8" t="str">
        <f>TEXT(DAY(Sales[[#This Row],[OrderDate]]),"ddd")</f>
        <v>Sat</v>
      </c>
      <c r="Q9912" s="8" t="str">
        <f>TEXT(MONTH(Sales[[#This Row],[ShipDate]])*29,"mmm")</f>
        <v>Jul</v>
      </c>
      <c r="R9912">
        <v>1384</v>
      </c>
      <c r="S9912" t="s">
        <v>2089</v>
      </c>
      <c r="T9912" t="s">
        <v>90</v>
      </c>
      <c r="U9912">
        <v>43229</v>
      </c>
      <c r="V9912" s="1">
        <v>0.2</v>
      </c>
      <c r="W9912">
        <v>18</v>
      </c>
      <c r="X9912">
        <v>7</v>
      </c>
      <c r="Y9912">
        <v>239</v>
      </c>
      <c r="AD9912"/>
    </row>
    <row r="9913" spans="1:30" x14ac:dyDescent="0.25">
      <c r="A9913" t="s">
        <v>40</v>
      </c>
      <c r="B9913" s="2">
        <v>43664</v>
      </c>
      <c r="C9913" s="35">
        <f>YEAR(Sales[[#This Row],[ShipDate]])</f>
        <v>2019</v>
      </c>
      <c r="D9913" t="s">
        <v>36</v>
      </c>
      <c r="E9913" t="s">
        <v>18</v>
      </c>
      <c r="F9913" t="s">
        <v>48</v>
      </c>
      <c r="G9913" t="s">
        <v>46</v>
      </c>
      <c r="H9913" t="s">
        <v>249</v>
      </c>
      <c r="I9913" t="s">
        <v>252</v>
      </c>
      <c r="J9913" t="s">
        <v>13</v>
      </c>
      <c r="K9913" t="s">
        <v>959</v>
      </c>
      <c r="L9913" t="s">
        <v>92</v>
      </c>
      <c r="N9913" t="str">
        <f>IF(ISBLANK(Sales[[#This Row],[return]]),"No",Sales[[#This Row],[return]])</f>
        <v>No</v>
      </c>
      <c r="O9913" s="2">
        <v>43660</v>
      </c>
      <c r="P9913" s="8" t="str">
        <f>TEXT(DAY(Sales[[#This Row],[OrderDate]]),"ddd")</f>
        <v>Sat</v>
      </c>
      <c r="Q9913" s="8" t="str">
        <f>TEXT(MONTH(Sales[[#This Row],[ShipDate]])*29,"mmm")</f>
        <v>Jul</v>
      </c>
      <c r="R9913">
        <v>1396</v>
      </c>
      <c r="S9913" t="s">
        <v>2453</v>
      </c>
      <c r="T9913" t="s">
        <v>90</v>
      </c>
      <c r="U9913">
        <v>43229</v>
      </c>
      <c r="V9913" s="1">
        <v>0.4</v>
      </c>
      <c r="W9913">
        <v>-378</v>
      </c>
      <c r="X9913">
        <v>9</v>
      </c>
      <c r="Y9913">
        <v>1890</v>
      </c>
      <c r="AD9913"/>
    </row>
    <row r="9914" spans="1:30" x14ac:dyDescent="0.25">
      <c r="A9914" t="s">
        <v>10</v>
      </c>
      <c r="B9914" s="2">
        <v>43830</v>
      </c>
      <c r="C9914" s="35">
        <f>YEAR(Sales[[#This Row],[ShipDate]])</f>
        <v>2019</v>
      </c>
      <c r="D9914" t="s">
        <v>19</v>
      </c>
      <c r="E9914" t="s">
        <v>31</v>
      </c>
      <c r="F9914" t="s">
        <v>50</v>
      </c>
      <c r="G9914" t="s">
        <v>25</v>
      </c>
      <c r="H9914" t="s">
        <v>2314</v>
      </c>
      <c r="I9914" t="s">
        <v>233</v>
      </c>
      <c r="J9914" t="s">
        <v>13</v>
      </c>
      <c r="K9914" t="s">
        <v>2657</v>
      </c>
      <c r="L9914" t="s">
        <v>30</v>
      </c>
      <c r="N9914" t="str">
        <f>IF(ISBLANK(Sales[[#This Row],[return]]),"No",Sales[[#This Row],[return]])</f>
        <v>No</v>
      </c>
      <c r="O9914" s="2">
        <v>43827</v>
      </c>
      <c r="P9914" s="8" t="str">
        <f>TEXT(DAY(Sales[[#This Row],[OrderDate]]),"ddd")</f>
        <v>Sat</v>
      </c>
      <c r="Q9914" s="8" t="str">
        <f>TEXT(MONTH(Sales[[#This Row],[ShipDate]])*29,"mmm")</f>
        <v>Dec</v>
      </c>
      <c r="R9914">
        <v>267</v>
      </c>
      <c r="S9914" t="s">
        <v>2168</v>
      </c>
      <c r="T9914" t="s">
        <v>28</v>
      </c>
      <c r="U9914">
        <v>80538</v>
      </c>
      <c r="V9914" s="1">
        <v>0.7</v>
      </c>
      <c r="W9914">
        <v>-1</v>
      </c>
      <c r="X9914">
        <v>2</v>
      </c>
      <c r="Y9914">
        <v>1</v>
      </c>
      <c r="AD9914"/>
    </row>
    <row r="9915" spans="1:30" x14ac:dyDescent="0.25">
      <c r="A9915" t="s">
        <v>40</v>
      </c>
      <c r="B9915" s="2">
        <v>43595</v>
      </c>
      <c r="C9915" s="35">
        <f>YEAR(Sales[[#This Row],[ShipDate]])</f>
        <v>2019</v>
      </c>
      <c r="D9915" t="s">
        <v>36</v>
      </c>
      <c r="E9915" t="s">
        <v>18</v>
      </c>
      <c r="F9915" t="s">
        <v>99</v>
      </c>
      <c r="G9915" t="s">
        <v>46</v>
      </c>
      <c r="H9915" t="s">
        <v>164</v>
      </c>
      <c r="I9915" t="s">
        <v>120</v>
      </c>
      <c r="J9915" t="s">
        <v>13</v>
      </c>
      <c r="K9915" t="s">
        <v>874</v>
      </c>
      <c r="L9915" t="s">
        <v>68</v>
      </c>
      <c r="N9915" t="str">
        <f>IF(ISBLANK(Sales[[#This Row],[return]]),"No",Sales[[#This Row],[return]])</f>
        <v>No</v>
      </c>
      <c r="O9915" s="2">
        <v>43591</v>
      </c>
      <c r="P9915" s="8" t="str">
        <f>TEXT(DAY(Sales[[#This Row],[OrderDate]]),"ddd")</f>
        <v>Fri</v>
      </c>
      <c r="Q9915" s="8" t="str">
        <f>TEXT(MONTH(Sales[[#This Row],[ShipDate]])*29,"mmm")</f>
        <v>May</v>
      </c>
      <c r="R9915">
        <v>958</v>
      </c>
      <c r="S9915" t="s">
        <v>2458</v>
      </c>
      <c r="T9915" t="s">
        <v>66</v>
      </c>
      <c r="U9915">
        <v>60653</v>
      </c>
      <c r="V9915" s="1">
        <v>0.2</v>
      </c>
      <c r="W9915">
        <v>29</v>
      </c>
      <c r="X9915">
        <v>4</v>
      </c>
      <c r="Y9915">
        <v>192</v>
      </c>
      <c r="AD9915"/>
    </row>
    <row r="9916" spans="1:30" x14ac:dyDescent="0.25">
      <c r="A9916" t="s">
        <v>24</v>
      </c>
      <c r="B9916" s="2">
        <v>43707</v>
      </c>
      <c r="C9916" s="35">
        <f>YEAR(Sales[[#This Row],[ShipDate]])</f>
        <v>2019</v>
      </c>
      <c r="D9916" t="s">
        <v>113</v>
      </c>
      <c r="E9916" t="s">
        <v>31</v>
      </c>
      <c r="F9916" t="s">
        <v>104</v>
      </c>
      <c r="G9916" t="s">
        <v>25</v>
      </c>
      <c r="H9916" t="s">
        <v>437</v>
      </c>
      <c r="I9916" t="s">
        <v>37</v>
      </c>
      <c r="J9916" t="s">
        <v>13</v>
      </c>
      <c r="K9916" t="s">
        <v>2647</v>
      </c>
      <c r="L9916" t="s">
        <v>17</v>
      </c>
      <c r="N9916" t="str">
        <f>IF(ISBLANK(Sales[[#This Row],[return]]),"No",Sales[[#This Row],[return]])</f>
        <v>No</v>
      </c>
      <c r="O9916" s="2">
        <v>43704</v>
      </c>
      <c r="P9916" s="8" t="str">
        <f>TEXT(DAY(Sales[[#This Row],[OrderDate]]),"ddd")</f>
        <v>Fri</v>
      </c>
      <c r="Q9916" s="8" t="str">
        <f>TEXT(MONTH(Sales[[#This Row],[ShipDate]])*29,"mmm")</f>
        <v>Aug</v>
      </c>
      <c r="R9916">
        <v>472</v>
      </c>
      <c r="S9916" t="s">
        <v>294</v>
      </c>
      <c r="T9916" t="s">
        <v>15</v>
      </c>
      <c r="U9916">
        <v>33614</v>
      </c>
      <c r="V9916" s="1">
        <v>0.2</v>
      </c>
      <c r="W9916">
        <v>1</v>
      </c>
      <c r="X9916">
        <v>1</v>
      </c>
      <c r="Y9916">
        <v>3</v>
      </c>
      <c r="AD9916"/>
    </row>
    <row r="9917" spans="1:30" x14ac:dyDescent="0.25">
      <c r="A9917" t="s">
        <v>24</v>
      </c>
      <c r="B9917" s="2">
        <v>43743</v>
      </c>
      <c r="C9917" s="35">
        <f>YEAR(Sales[[#This Row],[ShipDate]])</f>
        <v>2019</v>
      </c>
      <c r="D9917" t="s">
        <v>113</v>
      </c>
      <c r="E9917" t="s">
        <v>69</v>
      </c>
      <c r="F9917" t="s">
        <v>43</v>
      </c>
      <c r="G9917" t="s">
        <v>11</v>
      </c>
      <c r="H9917" t="s">
        <v>1204</v>
      </c>
      <c r="I9917" t="s">
        <v>180</v>
      </c>
      <c r="J9917" t="s">
        <v>13</v>
      </c>
      <c r="K9917" t="s">
        <v>2911</v>
      </c>
      <c r="L9917" t="s">
        <v>17</v>
      </c>
      <c r="N9917" t="str">
        <f>IF(ISBLANK(Sales[[#This Row],[return]]),"No",Sales[[#This Row],[return]])</f>
        <v>No</v>
      </c>
      <c r="O9917" s="2">
        <v>43740</v>
      </c>
      <c r="P9917" s="8" t="str">
        <f>TEXT(DAY(Sales[[#This Row],[OrderDate]]),"ddd")</f>
        <v>Mon</v>
      </c>
      <c r="Q9917" s="8" t="str">
        <f>TEXT(MONTH(Sales[[#This Row],[ShipDate]])*29,"mmm")</f>
        <v>Oct</v>
      </c>
      <c r="R9917">
        <v>553</v>
      </c>
      <c r="S9917" t="s">
        <v>1331</v>
      </c>
      <c r="T9917" t="s">
        <v>15</v>
      </c>
      <c r="U9917">
        <v>37918</v>
      </c>
      <c r="V9917" s="1">
        <v>0.2</v>
      </c>
      <c r="W9917">
        <v>2</v>
      </c>
      <c r="X9917">
        <v>1</v>
      </c>
      <c r="Y9917">
        <v>10</v>
      </c>
      <c r="AD9917"/>
    </row>
    <row r="9918" spans="1:30" x14ac:dyDescent="0.25">
      <c r="A9918" t="s">
        <v>24</v>
      </c>
      <c r="B9918" s="2">
        <v>43743</v>
      </c>
      <c r="C9918" s="35">
        <f>YEAR(Sales[[#This Row],[ShipDate]])</f>
        <v>2019</v>
      </c>
      <c r="D9918" t="s">
        <v>113</v>
      </c>
      <c r="E9918" t="s">
        <v>69</v>
      </c>
      <c r="F9918" t="s">
        <v>43</v>
      </c>
      <c r="G9918" t="s">
        <v>11</v>
      </c>
      <c r="H9918" t="s">
        <v>1204</v>
      </c>
      <c r="I9918" t="s">
        <v>180</v>
      </c>
      <c r="J9918" t="s">
        <v>13</v>
      </c>
      <c r="K9918" t="s">
        <v>2911</v>
      </c>
      <c r="L9918" t="s">
        <v>17</v>
      </c>
      <c r="N9918" t="str">
        <f>IF(ISBLANK(Sales[[#This Row],[return]]),"No",Sales[[#This Row],[return]])</f>
        <v>No</v>
      </c>
      <c r="O9918" s="2">
        <v>43740</v>
      </c>
      <c r="P9918" s="8" t="str">
        <f>TEXT(DAY(Sales[[#This Row],[OrderDate]]),"ddd")</f>
        <v>Mon</v>
      </c>
      <c r="Q9918" s="8" t="str">
        <f>TEXT(MONTH(Sales[[#This Row],[ShipDate]])*29,"mmm")</f>
        <v>Oct</v>
      </c>
      <c r="R9918">
        <v>572</v>
      </c>
      <c r="S9918" t="s">
        <v>1326</v>
      </c>
      <c r="T9918" t="s">
        <v>15</v>
      </c>
      <c r="U9918">
        <v>37918</v>
      </c>
      <c r="V9918" s="1">
        <v>0.2</v>
      </c>
      <c r="W9918">
        <v>1</v>
      </c>
      <c r="X9918">
        <v>2</v>
      </c>
      <c r="Y9918">
        <v>12</v>
      </c>
      <c r="AD9918"/>
    </row>
    <row r="9919" spans="1:30" x14ac:dyDescent="0.25">
      <c r="A9919" t="s">
        <v>24</v>
      </c>
      <c r="B9919" s="2">
        <v>43743</v>
      </c>
      <c r="C9919" s="35">
        <f>YEAR(Sales[[#This Row],[ShipDate]])</f>
        <v>2019</v>
      </c>
      <c r="D9919" t="s">
        <v>113</v>
      </c>
      <c r="E9919" t="s">
        <v>69</v>
      </c>
      <c r="F9919" t="s">
        <v>43</v>
      </c>
      <c r="G9919" t="s">
        <v>11</v>
      </c>
      <c r="H9919" t="s">
        <v>1204</v>
      </c>
      <c r="I9919" t="s">
        <v>180</v>
      </c>
      <c r="J9919" t="s">
        <v>13</v>
      </c>
      <c r="K9919" t="s">
        <v>2911</v>
      </c>
      <c r="L9919" t="s">
        <v>17</v>
      </c>
      <c r="N9919" t="str">
        <f>IF(ISBLANK(Sales[[#This Row],[return]]),"No",Sales[[#This Row],[return]])</f>
        <v>No</v>
      </c>
      <c r="O9919" s="2">
        <v>43740</v>
      </c>
      <c r="P9919" s="8" t="str">
        <f>TEXT(DAY(Sales[[#This Row],[OrderDate]]),"ddd")</f>
        <v>Mon</v>
      </c>
      <c r="Q9919" s="8" t="str">
        <f>TEXT(MONTH(Sales[[#This Row],[ShipDate]])*29,"mmm")</f>
        <v>Oct</v>
      </c>
      <c r="R9919">
        <v>579</v>
      </c>
      <c r="S9919" t="s">
        <v>1592</v>
      </c>
      <c r="T9919" t="s">
        <v>15</v>
      </c>
      <c r="U9919">
        <v>37918</v>
      </c>
      <c r="V9919" s="1">
        <v>0.2</v>
      </c>
      <c r="W9919">
        <v>6</v>
      </c>
      <c r="X9919">
        <v>2</v>
      </c>
      <c r="Y9919">
        <v>20</v>
      </c>
      <c r="AD9919"/>
    </row>
    <row r="9920" spans="1:30" x14ac:dyDescent="0.25">
      <c r="A9920" t="s">
        <v>24</v>
      </c>
      <c r="B9920" s="2">
        <v>43743</v>
      </c>
      <c r="C9920" s="35">
        <f>YEAR(Sales[[#This Row],[ShipDate]])</f>
        <v>2019</v>
      </c>
      <c r="D9920" t="s">
        <v>113</v>
      </c>
      <c r="E9920" t="s">
        <v>69</v>
      </c>
      <c r="F9920" t="s">
        <v>38</v>
      </c>
      <c r="G9920" t="s">
        <v>11</v>
      </c>
      <c r="H9920" t="s">
        <v>1204</v>
      </c>
      <c r="I9920" t="s">
        <v>180</v>
      </c>
      <c r="J9920" t="s">
        <v>13</v>
      </c>
      <c r="K9920" t="s">
        <v>2911</v>
      </c>
      <c r="L9920" t="s">
        <v>17</v>
      </c>
      <c r="N9920" t="str">
        <f>IF(ISBLANK(Sales[[#This Row],[return]]),"No",Sales[[#This Row],[return]])</f>
        <v>No</v>
      </c>
      <c r="O9920" s="2">
        <v>43740</v>
      </c>
      <c r="P9920" s="8" t="str">
        <f>TEXT(DAY(Sales[[#This Row],[OrderDate]]),"ddd")</f>
        <v>Mon</v>
      </c>
      <c r="Q9920" s="8" t="str">
        <f>TEXT(MONTH(Sales[[#This Row],[ShipDate]])*29,"mmm")</f>
        <v>Oct</v>
      </c>
      <c r="R9920">
        <v>426</v>
      </c>
      <c r="S9920" t="s">
        <v>1041</v>
      </c>
      <c r="T9920" t="s">
        <v>15</v>
      </c>
      <c r="U9920">
        <v>37918</v>
      </c>
      <c r="V9920" s="1">
        <v>0.4</v>
      </c>
      <c r="W9920">
        <v>-1003</v>
      </c>
      <c r="X9920">
        <v>7</v>
      </c>
      <c r="Y9920">
        <v>2314</v>
      </c>
      <c r="AD9920"/>
    </row>
    <row r="9921" spans="1:30" x14ac:dyDescent="0.25">
      <c r="A9921" t="s">
        <v>24</v>
      </c>
      <c r="B9921" s="2">
        <v>43743</v>
      </c>
      <c r="C9921" s="35">
        <f>YEAR(Sales[[#This Row],[ShipDate]])</f>
        <v>2019</v>
      </c>
      <c r="D9921" t="s">
        <v>113</v>
      </c>
      <c r="E9921" t="s">
        <v>69</v>
      </c>
      <c r="F9921" t="s">
        <v>59</v>
      </c>
      <c r="G9921" t="s">
        <v>25</v>
      </c>
      <c r="H9921" t="s">
        <v>1204</v>
      </c>
      <c r="I9921" t="s">
        <v>180</v>
      </c>
      <c r="J9921" t="s">
        <v>13</v>
      </c>
      <c r="K9921" t="s">
        <v>2911</v>
      </c>
      <c r="L9921" t="s">
        <v>17</v>
      </c>
      <c r="N9921" t="str">
        <f>IF(ISBLANK(Sales[[#This Row],[return]]),"No",Sales[[#This Row],[return]])</f>
        <v>No</v>
      </c>
      <c r="O9921" s="2">
        <v>43740</v>
      </c>
      <c r="P9921" s="8" t="str">
        <f>TEXT(DAY(Sales[[#This Row],[OrderDate]]),"ddd")</f>
        <v>Mon</v>
      </c>
      <c r="Q9921" s="8" t="str">
        <f>TEXT(MONTH(Sales[[#This Row],[ShipDate]])*29,"mmm")</f>
        <v>Oct</v>
      </c>
      <c r="R9921">
        <v>1796</v>
      </c>
      <c r="S9921" t="s">
        <v>1806</v>
      </c>
      <c r="T9921" t="s">
        <v>15</v>
      </c>
      <c r="U9921">
        <v>37918</v>
      </c>
      <c r="V9921" s="1">
        <v>0.2</v>
      </c>
      <c r="W9921">
        <v>7</v>
      </c>
      <c r="X9921">
        <v>4</v>
      </c>
      <c r="Y9921">
        <v>21</v>
      </c>
      <c r="AD9921"/>
    </row>
    <row r="9922" spans="1:30" x14ac:dyDescent="0.25">
      <c r="A9922" t="s">
        <v>24</v>
      </c>
      <c r="B9922" s="2">
        <v>43743</v>
      </c>
      <c r="C9922" s="35">
        <f>YEAR(Sales[[#This Row],[ShipDate]])</f>
        <v>2019</v>
      </c>
      <c r="D9922" t="s">
        <v>113</v>
      </c>
      <c r="E9922" t="s">
        <v>69</v>
      </c>
      <c r="F9922" t="s">
        <v>50</v>
      </c>
      <c r="G9922" t="s">
        <v>25</v>
      </c>
      <c r="H9922" t="s">
        <v>1204</v>
      </c>
      <c r="I9922" t="s">
        <v>180</v>
      </c>
      <c r="J9922" t="s">
        <v>13</v>
      </c>
      <c r="K9922" t="s">
        <v>2911</v>
      </c>
      <c r="L9922" t="s">
        <v>17</v>
      </c>
      <c r="N9922" t="str">
        <f>IF(ISBLANK(Sales[[#This Row],[return]]),"No",Sales[[#This Row],[return]])</f>
        <v>No</v>
      </c>
      <c r="O9922" s="2">
        <v>43740</v>
      </c>
      <c r="P9922" s="8" t="str">
        <f>TEXT(DAY(Sales[[#This Row],[OrderDate]]),"ddd")</f>
        <v>Mon</v>
      </c>
      <c r="Q9922" s="8" t="str">
        <f>TEXT(MONTH(Sales[[#This Row],[ShipDate]])*29,"mmm")</f>
        <v>Oct</v>
      </c>
      <c r="R9922">
        <v>901</v>
      </c>
      <c r="S9922" t="s">
        <v>1879</v>
      </c>
      <c r="T9922" t="s">
        <v>15</v>
      </c>
      <c r="U9922">
        <v>37918</v>
      </c>
      <c r="V9922" s="1">
        <v>0.7</v>
      </c>
      <c r="W9922">
        <v>-22</v>
      </c>
      <c r="X9922">
        <v>3</v>
      </c>
      <c r="Y9922">
        <v>27</v>
      </c>
      <c r="AD9922"/>
    </row>
    <row r="9923" spans="1:30" x14ac:dyDescent="0.25">
      <c r="A9923" t="s">
        <v>24</v>
      </c>
      <c r="B9923" s="2">
        <v>43743</v>
      </c>
      <c r="C9923" s="35">
        <f>YEAR(Sales[[#This Row],[ShipDate]])</f>
        <v>2019</v>
      </c>
      <c r="D9923" t="s">
        <v>113</v>
      </c>
      <c r="E9923" t="s">
        <v>69</v>
      </c>
      <c r="F9923" t="s">
        <v>50</v>
      </c>
      <c r="G9923" t="s">
        <v>25</v>
      </c>
      <c r="H9923" t="s">
        <v>1204</v>
      </c>
      <c r="I9923" t="s">
        <v>180</v>
      </c>
      <c r="J9923" t="s">
        <v>13</v>
      </c>
      <c r="K9923" t="s">
        <v>2911</v>
      </c>
      <c r="L9923" t="s">
        <v>17</v>
      </c>
      <c r="N9923" t="str">
        <f>IF(ISBLANK(Sales[[#This Row],[return]]),"No",Sales[[#This Row],[return]])</f>
        <v>No</v>
      </c>
      <c r="O9923" s="2">
        <v>43740</v>
      </c>
      <c r="P9923" s="8" t="str">
        <f>TEXT(DAY(Sales[[#This Row],[OrderDate]]),"ddd")</f>
        <v>Mon</v>
      </c>
      <c r="Q9923" s="8" t="str">
        <f>TEXT(MONTH(Sales[[#This Row],[ShipDate]])*29,"mmm")</f>
        <v>Oct</v>
      </c>
      <c r="R9923">
        <v>999</v>
      </c>
      <c r="S9923" t="s">
        <v>3125</v>
      </c>
      <c r="T9923" t="s">
        <v>15</v>
      </c>
      <c r="U9923">
        <v>37918</v>
      </c>
      <c r="V9923" s="1">
        <v>0.7</v>
      </c>
      <c r="W9923">
        <v>-26</v>
      </c>
      <c r="X9923">
        <v>4</v>
      </c>
      <c r="Y9923">
        <v>34</v>
      </c>
      <c r="AD9923"/>
    </row>
    <row r="9924" spans="1:30" x14ac:dyDescent="0.25">
      <c r="A9924" t="s">
        <v>24</v>
      </c>
      <c r="B9924" s="2">
        <v>43827</v>
      </c>
      <c r="C9924" s="35">
        <f>YEAR(Sales[[#This Row],[ShipDate]])</f>
        <v>2019</v>
      </c>
      <c r="D9924" t="s">
        <v>19</v>
      </c>
      <c r="E9924" t="s">
        <v>31</v>
      </c>
      <c r="F9924" t="s">
        <v>59</v>
      </c>
      <c r="G9924" t="s">
        <v>25</v>
      </c>
      <c r="H9924" t="s">
        <v>1558</v>
      </c>
      <c r="I9924" t="s">
        <v>786</v>
      </c>
      <c r="J9924" t="s">
        <v>13</v>
      </c>
      <c r="K9924" t="s">
        <v>2709</v>
      </c>
      <c r="L9924" t="s">
        <v>17</v>
      </c>
      <c r="N9924" t="str">
        <f>IF(ISBLANK(Sales[[#This Row],[return]]),"No",Sales[[#This Row],[return]])</f>
        <v>No</v>
      </c>
      <c r="O9924" s="2">
        <v>43822</v>
      </c>
      <c r="P9924" s="8" t="str">
        <f>TEXT(DAY(Sales[[#This Row],[OrderDate]]),"ddd")</f>
        <v>Mon</v>
      </c>
      <c r="Q9924" s="8" t="str">
        <f>TEXT(MONTH(Sales[[#This Row],[ShipDate]])*29,"mmm")</f>
        <v>Dec</v>
      </c>
      <c r="R9924">
        <v>925</v>
      </c>
      <c r="S9924" t="s">
        <v>3233</v>
      </c>
      <c r="T9924" t="s">
        <v>15</v>
      </c>
      <c r="U9924">
        <v>72209</v>
      </c>
      <c r="V9924" s="1">
        <v>0</v>
      </c>
      <c r="W9924">
        <v>21</v>
      </c>
      <c r="X9924">
        <v>2</v>
      </c>
      <c r="Y9924">
        <v>45</v>
      </c>
      <c r="AD9924"/>
    </row>
    <row r="9925" spans="1:30" x14ac:dyDescent="0.25">
      <c r="A9925" t="s">
        <v>24</v>
      </c>
      <c r="B9925" s="2">
        <v>43827</v>
      </c>
      <c r="C9925" s="35">
        <f>YEAR(Sales[[#This Row],[ShipDate]])</f>
        <v>2019</v>
      </c>
      <c r="D9925" t="s">
        <v>19</v>
      </c>
      <c r="E9925" t="s">
        <v>31</v>
      </c>
      <c r="F9925" t="s">
        <v>104</v>
      </c>
      <c r="G9925" t="s">
        <v>25</v>
      </c>
      <c r="H9925" t="s">
        <v>1558</v>
      </c>
      <c r="I9925" t="s">
        <v>786</v>
      </c>
      <c r="J9925" t="s">
        <v>13</v>
      </c>
      <c r="K9925" t="s">
        <v>2709</v>
      </c>
      <c r="L9925" t="s">
        <v>17</v>
      </c>
      <c r="N9925" t="str">
        <f>IF(ISBLANK(Sales[[#This Row],[return]]),"No",Sales[[#This Row],[return]])</f>
        <v>No</v>
      </c>
      <c r="O9925" s="2">
        <v>43822</v>
      </c>
      <c r="P9925" s="8" t="str">
        <f>TEXT(DAY(Sales[[#This Row],[OrderDate]]),"ddd")</f>
        <v>Mon</v>
      </c>
      <c r="Q9925" s="8" t="str">
        <f>TEXT(MONTH(Sales[[#This Row],[ShipDate]])*29,"mmm")</f>
        <v>Dec</v>
      </c>
      <c r="R9925">
        <v>1589</v>
      </c>
      <c r="S9925" t="s">
        <v>3263</v>
      </c>
      <c r="T9925" t="s">
        <v>15</v>
      </c>
      <c r="U9925">
        <v>72209</v>
      </c>
      <c r="V9925" s="1">
        <v>0</v>
      </c>
      <c r="W9925">
        <v>86</v>
      </c>
      <c r="X9925">
        <v>3</v>
      </c>
      <c r="Y9925">
        <v>183</v>
      </c>
      <c r="AD9925"/>
    </row>
    <row r="9926" spans="1:30" x14ac:dyDescent="0.25">
      <c r="A9926" t="s">
        <v>24</v>
      </c>
      <c r="B9926" s="2">
        <v>43827</v>
      </c>
      <c r="C9926" s="35">
        <f>YEAR(Sales[[#This Row],[ShipDate]])</f>
        <v>2019</v>
      </c>
      <c r="D9926" t="s">
        <v>19</v>
      </c>
      <c r="E9926" t="s">
        <v>31</v>
      </c>
      <c r="F9926" t="s">
        <v>39</v>
      </c>
      <c r="G9926" t="s">
        <v>25</v>
      </c>
      <c r="H9926" t="s">
        <v>1558</v>
      </c>
      <c r="I9926" t="s">
        <v>786</v>
      </c>
      <c r="J9926" t="s">
        <v>13</v>
      </c>
      <c r="K9926" t="s">
        <v>2709</v>
      </c>
      <c r="L9926" t="s">
        <v>17</v>
      </c>
      <c r="N9926" t="str">
        <f>IF(ISBLANK(Sales[[#This Row],[return]]),"No",Sales[[#This Row],[return]])</f>
        <v>No</v>
      </c>
      <c r="O9926" s="2">
        <v>43822</v>
      </c>
      <c r="P9926" s="8" t="str">
        <f>TEXT(DAY(Sales[[#This Row],[OrderDate]]),"ddd")</f>
        <v>Mon</v>
      </c>
      <c r="Q9926" s="8" t="str">
        <f>TEXT(MONTH(Sales[[#This Row],[ShipDate]])*29,"mmm")</f>
        <v>Dec</v>
      </c>
      <c r="R9926">
        <v>776</v>
      </c>
      <c r="S9926" t="s">
        <v>412</v>
      </c>
      <c r="T9926" t="s">
        <v>15</v>
      </c>
      <c r="U9926">
        <v>72209</v>
      </c>
      <c r="V9926" s="1">
        <v>0</v>
      </c>
      <c r="W9926">
        <v>15</v>
      </c>
      <c r="X9926">
        <v>4</v>
      </c>
      <c r="Y9926">
        <v>368</v>
      </c>
      <c r="AD9926"/>
    </row>
    <row r="9927" spans="1:30" x14ac:dyDescent="0.25">
      <c r="A9927" t="s">
        <v>24</v>
      </c>
      <c r="B9927" s="2">
        <v>43827</v>
      </c>
      <c r="C9927" s="35">
        <f>YEAR(Sales[[#This Row],[ShipDate]])</f>
        <v>2019</v>
      </c>
      <c r="D9927" t="s">
        <v>19</v>
      </c>
      <c r="E9927" t="s">
        <v>31</v>
      </c>
      <c r="F9927" t="s">
        <v>39</v>
      </c>
      <c r="G9927" t="s">
        <v>25</v>
      </c>
      <c r="H9927" t="s">
        <v>1558</v>
      </c>
      <c r="I9927" t="s">
        <v>786</v>
      </c>
      <c r="J9927" t="s">
        <v>13</v>
      </c>
      <c r="K9927" t="s">
        <v>2709</v>
      </c>
      <c r="L9927" t="s">
        <v>17</v>
      </c>
      <c r="N9927" t="str">
        <f>IF(ISBLANK(Sales[[#This Row],[return]]),"No",Sales[[#This Row],[return]])</f>
        <v>No</v>
      </c>
      <c r="O9927" s="2">
        <v>43822</v>
      </c>
      <c r="P9927" s="8" t="str">
        <f>TEXT(DAY(Sales[[#This Row],[OrderDate]]),"ddd")</f>
        <v>Mon</v>
      </c>
      <c r="Q9927" s="8" t="str">
        <f>TEXT(MONTH(Sales[[#This Row],[ShipDate]])*29,"mmm")</f>
        <v>Dec</v>
      </c>
      <c r="R9927">
        <v>1268</v>
      </c>
      <c r="S9927" t="s">
        <v>376</v>
      </c>
      <c r="T9927" t="s">
        <v>15</v>
      </c>
      <c r="U9927">
        <v>72209</v>
      </c>
      <c r="V9927" s="1">
        <v>0</v>
      </c>
      <c r="W9927">
        <v>17</v>
      </c>
      <c r="X9927">
        <v>4</v>
      </c>
      <c r="Y9927">
        <v>62</v>
      </c>
      <c r="AD9927"/>
    </row>
    <row r="9928" spans="1:30" x14ac:dyDescent="0.25">
      <c r="A9928" t="s">
        <v>24</v>
      </c>
      <c r="B9928" s="2">
        <v>43827</v>
      </c>
      <c r="C9928" s="35">
        <f>YEAR(Sales[[#This Row],[ShipDate]])</f>
        <v>2019</v>
      </c>
      <c r="D9928" t="s">
        <v>19</v>
      </c>
      <c r="E9928" t="s">
        <v>31</v>
      </c>
      <c r="F9928" t="s">
        <v>48</v>
      </c>
      <c r="G9928" t="s">
        <v>46</v>
      </c>
      <c r="H9928" t="s">
        <v>1558</v>
      </c>
      <c r="I9928" t="s">
        <v>786</v>
      </c>
      <c r="J9928" t="s">
        <v>13</v>
      </c>
      <c r="K9928" t="s">
        <v>2709</v>
      </c>
      <c r="L9928" t="s">
        <v>17</v>
      </c>
      <c r="N9928" t="str">
        <f>IF(ISBLANK(Sales[[#This Row],[return]]),"No",Sales[[#This Row],[return]])</f>
        <v>No</v>
      </c>
      <c r="O9928" s="2">
        <v>43822</v>
      </c>
      <c r="P9928" s="8" t="str">
        <f>TEXT(DAY(Sales[[#This Row],[OrderDate]]),"ddd")</f>
        <v>Mon</v>
      </c>
      <c r="Q9928" s="8" t="str">
        <f>TEXT(MONTH(Sales[[#This Row],[ShipDate]])*29,"mmm")</f>
        <v>Dec</v>
      </c>
      <c r="R9928">
        <v>164</v>
      </c>
      <c r="S9928" t="s">
        <v>2877</v>
      </c>
      <c r="T9928" t="s">
        <v>15</v>
      </c>
      <c r="U9928">
        <v>72209</v>
      </c>
      <c r="V9928" s="1">
        <v>0</v>
      </c>
      <c r="W9928">
        <v>148</v>
      </c>
      <c r="X9928">
        <v>3</v>
      </c>
      <c r="Y9928">
        <v>495</v>
      </c>
      <c r="AD9928"/>
    </row>
    <row r="9929" spans="1:30" x14ac:dyDescent="0.25">
      <c r="A9929" t="s">
        <v>24</v>
      </c>
      <c r="B9929" s="2">
        <v>43517</v>
      </c>
      <c r="C9929" s="35">
        <f>YEAR(Sales[[#This Row],[ShipDate]])</f>
        <v>2019</v>
      </c>
      <c r="D9929" t="s">
        <v>19</v>
      </c>
      <c r="E9929" t="s">
        <v>18</v>
      </c>
      <c r="F9929" t="s">
        <v>48</v>
      </c>
      <c r="G9929" t="s">
        <v>46</v>
      </c>
      <c r="H9929" t="s">
        <v>1184</v>
      </c>
      <c r="I9929" t="s">
        <v>365</v>
      </c>
      <c r="J9929" t="s">
        <v>13</v>
      </c>
      <c r="K9929" t="s">
        <v>1196</v>
      </c>
      <c r="L9929" t="s">
        <v>17</v>
      </c>
      <c r="N9929" t="str">
        <f>IF(ISBLANK(Sales[[#This Row],[return]]),"No",Sales[[#This Row],[return]])</f>
        <v>No</v>
      </c>
      <c r="O9929" s="2">
        <v>43513</v>
      </c>
      <c r="P9929" s="8" t="str">
        <f>TEXT(DAY(Sales[[#This Row],[OrderDate]]),"ddd")</f>
        <v>Tue</v>
      </c>
      <c r="Q9929" s="8" t="str">
        <f>TEXT(MONTH(Sales[[#This Row],[ShipDate]])*29,"mmm")</f>
        <v>Feb</v>
      </c>
      <c r="R9929">
        <v>970</v>
      </c>
      <c r="S9929" t="s">
        <v>266</v>
      </c>
      <c r="T9929" t="s">
        <v>15</v>
      </c>
      <c r="U9929">
        <v>70506</v>
      </c>
      <c r="V9929" s="1">
        <v>0</v>
      </c>
      <c r="W9929">
        <v>8</v>
      </c>
      <c r="X9929">
        <v>3</v>
      </c>
      <c r="Y9929">
        <v>29</v>
      </c>
      <c r="AD9929"/>
    </row>
    <row r="9930" spans="1:30" x14ac:dyDescent="0.25">
      <c r="A9930" t="s">
        <v>10</v>
      </c>
      <c r="B9930" s="2">
        <v>43729</v>
      </c>
      <c r="C9930" s="35">
        <f>YEAR(Sales[[#This Row],[ShipDate]])</f>
        <v>2019</v>
      </c>
      <c r="D9930" t="s">
        <v>36</v>
      </c>
      <c r="E9930" t="s">
        <v>18</v>
      </c>
      <c r="F9930" t="s">
        <v>23</v>
      </c>
      <c r="G9930" t="s">
        <v>11</v>
      </c>
      <c r="H9930" t="s">
        <v>26</v>
      </c>
      <c r="I9930" t="s">
        <v>32</v>
      </c>
      <c r="J9930" t="s">
        <v>13</v>
      </c>
      <c r="K9930" t="s">
        <v>1566</v>
      </c>
      <c r="L9930" t="s">
        <v>30</v>
      </c>
      <c r="N9930" t="str">
        <f>IF(ISBLANK(Sales[[#This Row],[return]]),"No",Sales[[#This Row],[return]])</f>
        <v>No</v>
      </c>
      <c r="O9930" s="2">
        <v>43723</v>
      </c>
      <c r="P9930" s="8" t="str">
        <f>TEXT(DAY(Sales[[#This Row],[OrderDate]]),"ddd")</f>
        <v>Sun</v>
      </c>
      <c r="Q9930" s="8" t="str">
        <f>TEXT(MONTH(Sales[[#This Row],[ShipDate]])*29,"mmm")</f>
        <v>Sep</v>
      </c>
      <c r="R9930">
        <v>748</v>
      </c>
      <c r="S9930" t="s">
        <v>714</v>
      </c>
      <c r="T9930" t="s">
        <v>28</v>
      </c>
      <c r="U9930">
        <v>90049</v>
      </c>
      <c r="V9930" s="1">
        <v>0.2</v>
      </c>
      <c r="W9930">
        <v>-21</v>
      </c>
      <c r="X9930">
        <v>3</v>
      </c>
      <c r="Y9930">
        <v>185</v>
      </c>
      <c r="AD9930"/>
    </row>
    <row r="9931" spans="1:30" x14ac:dyDescent="0.25">
      <c r="A9931" t="s">
        <v>10</v>
      </c>
      <c r="B9931" s="2">
        <v>43729</v>
      </c>
      <c r="C9931" s="35">
        <f>YEAR(Sales[[#This Row],[ShipDate]])</f>
        <v>2019</v>
      </c>
      <c r="D9931" t="s">
        <v>36</v>
      </c>
      <c r="E9931" t="s">
        <v>18</v>
      </c>
      <c r="F9931" t="s">
        <v>50</v>
      </c>
      <c r="G9931" t="s">
        <v>25</v>
      </c>
      <c r="H9931" t="s">
        <v>26</v>
      </c>
      <c r="I9931" t="s">
        <v>32</v>
      </c>
      <c r="J9931" t="s">
        <v>13</v>
      </c>
      <c r="K9931" t="s">
        <v>1566</v>
      </c>
      <c r="L9931" t="s">
        <v>30</v>
      </c>
      <c r="N9931" t="str">
        <f>IF(ISBLANK(Sales[[#This Row],[return]]),"No",Sales[[#This Row],[return]])</f>
        <v>No</v>
      </c>
      <c r="O9931" s="2">
        <v>43723</v>
      </c>
      <c r="P9931" s="8" t="str">
        <f>TEXT(DAY(Sales[[#This Row],[OrderDate]]),"ddd")</f>
        <v>Sun</v>
      </c>
      <c r="Q9931" s="8" t="str">
        <f>TEXT(MONTH(Sales[[#This Row],[ShipDate]])*29,"mmm")</f>
        <v>Sep</v>
      </c>
      <c r="R9931">
        <v>681</v>
      </c>
      <c r="S9931" t="s">
        <v>2035</v>
      </c>
      <c r="T9931" t="s">
        <v>28</v>
      </c>
      <c r="U9931">
        <v>90049</v>
      </c>
      <c r="V9931" s="1">
        <v>0.2</v>
      </c>
      <c r="W9931">
        <v>884</v>
      </c>
      <c r="X9931">
        <v>7</v>
      </c>
      <c r="Y9931">
        <v>2357</v>
      </c>
      <c r="AD9931"/>
    </row>
    <row r="9932" spans="1:30" x14ac:dyDescent="0.25">
      <c r="A9932" t="s">
        <v>10</v>
      </c>
      <c r="B9932" s="2">
        <v>43729</v>
      </c>
      <c r="C9932" s="35">
        <f>YEAR(Sales[[#This Row],[ShipDate]])</f>
        <v>2019</v>
      </c>
      <c r="D9932" t="s">
        <v>36</v>
      </c>
      <c r="E9932" t="s">
        <v>18</v>
      </c>
      <c r="F9932" t="s">
        <v>48</v>
      </c>
      <c r="G9932" t="s">
        <v>46</v>
      </c>
      <c r="H9932" t="s">
        <v>26</v>
      </c>
      <c r="I9932" t="s">
        <v>32</v>
      </c>
      <c r="J9932" t="s">
        <v>13</v>
      </c>
      <c r="K9932" t="s">
        <v>1566</v>
      </c>
      <c r="L9932" t="s">
        <v>30</v>
      </c>
      <c r="N9932" t="str">
        <f>IF(ISBLANK(Sales[[#This Row],[return]]),"No",Sales[[#This Row],[return]])</f>
        <v>No</v>
      </c>
      <c r="O9932" s="2">
        <v>43723</v>
      </c>
      <c r="P9932" s="8" t="str">
        <f>TEXT(DAY(Sales[[#This Row],[OrderDate]]),"ddd")</f>
        <v>Sun</v>
      </c>
      <c r="Q9932" s="8" t="str">
        <f>TEXT(MONTH(Sales[[#This Row],[ShipDate]])*29,"mmm")</f>
        <v>Sep</v>
      </c>
      <c r="R9932">
        <v>1248</v>
      </c>
      <c r="S9932" t="s">
        <v>410</v>
      </c>
      <c r="T9932" t="s">
        <v>28</v>
      </c>
      <c r="U9932">
        <v>90049</v>
      </c>
      <c r="V9932" s="1">
        <v>0.2</v>
      </c>
      <c r="W9932">
        <v>32</v>
      </c>
      <c r="X9932">
        <v>7</v>
      </c>
      <c r="Y9932">
        <v>370</v>
      </c>
      <c r="AD9932"/>
    </row>
    <row r="9933" spans="1:30" x14ac:dyDescent="0.25">
      <c r="A9933" t="s">
        <v>40</v>
      </c>
      <c r="B9933" s="2">
        <v>43714</v>
      </c>
      <c r="C9933" s="35">
        <f>YEAR(Sales[[#This Row],[ShipDate]])</f>
        <v>2019</v>
      </c>
      <c r="D9933" t="s">
        <v>36</v>
      </c>
      <c r="E9933" t="s">
        <v>18</v>
      </c>
      <c r="F9933" t="s">
        <v>38</v>
      </c>
      <c r="G9933" t="s">
        <v>11</v>
      </c>
      <c r="H9933" t="s">
        <v>26</v>
      </c>
      <c r="I9933" t="s">
        <v>32</v>
      </c>
      <c r="J9933" t="s">
        <v>13</v>
      </c>
      <c r="K9933" t="s">
        <v>1483</v>
      </c>
      <c r="L9933" t="s">
        <v>30</v>
      </c>
      <c r="N9933" t="str">
        <f>IF(ISBLANK(Sales[[#This Row],[return]]),"No",Sales[[#This Row],[return]])</f>
        <v>No</v>
      </c>
      <c r="O9933" s="2">
        <v>43710</v>
      </c>
      <c r="P9933" s="8" t="str">
        <f>TEXT(DAY(Sales[[#This Row],[OrderDate]]),"ddd")</f>
        <v>Mon</v>
      </c>
      <c r="Q9933" s="8" t="str">
        <f>TEXT(MONTH(Sales[[#This Row],[ShipDate]])*29,"mmm")</f>
        <v>Sep</v>
      </c>
      <c r="R9933">
        <v>820</v>
      </c>
      <c r="S9933" t="s">
        <v>1115</v>
      </c>
      <c r="T9933" t="s">
        <v>28</v>
      </c>
      <c r="U9933">
        <v>90049</v>
      </c>
      <c r="V9933" s="1">
        <v>0.2</v>
      </c>
      <c r="W9933">
        <v>-3</v>
      </c>
      <c r="X9933">
        <v>2</v>
      </c>
      <c r="Y9933">
        <v>237</v>
      </c>
      <c r="AD9933"/>
    </row>
    <row r="9934" spans="1:30" x14ac:dyDescent="0.25">
      <c r="A9934" t="s">
        <v>40</v>
      </c>
      <c r="B9934" s="2">
        <v>43714</v>
      </c>
      <c r="C9934" s="35">
        <f>YEAR(Sales[[#This Row],[ShipDate]])</f>
        <v>2019</v>
      </c>
      <c r="D9934" t="s">
        <v>36</v>
      </c>
      <c r="E9934" t="s">
        <v>18</v>
      </c>
      <c r="F9934" t="s">
        <v>50</v>
      </c>
      <c r="G9934" t="s">
        <v>25</v>
      </c>
      <c r="H9934" t="s">
        <v>26</v>
      </c>
      <c r="I9934" t="s">
        <v>32</v>
      </c>
      <c r="J9934" t="s">
        <v>13</v>
      </c>
      <c r="K9934" t="s">
        <v>1483</v>
      </c>
      <c r="L9934" t="s">
        <v>30</v>
      </c>
      <c r="N9934" t="str">
        <f>IF(ISBLANK(Sales[[#This Row],[return]]),"No",Sales[[#This Row],[return]])</f>
        <v>No</v>
      </c>
      <c r="O9934" s="2">
        <v>43710</v>
      </c>
      <c r="P9934" s="8" t="str">
        <f>TEXT(DAY(Sales[[#This Row],[OrderDate]]),"ddd")</f>
        <v>Mon</v>
      </c>
      <c r="Q9934" s="8" t="str">
        <f>TEXT(MONTH(Sales[[#This Row],[ShipDate]])*29,"mmm")</f>
        <v>Sep</v>
      </c>
      <c r="R9934">
        <v>68</v>
      </c>
      <c r="S9934" t="s">
        <v>1056</v>
      </c>
      <c r="T9934" t="s">
        <v>28</v>
      </c>
      <c r="U9934">
        <v>90049</v>
      </c>
      <c r="V9934" s="1">
        <v>0.2</v>
      </c>
      <c r="W9934">
        <v>7</v>
      </c>
      <c r="X9934">
        <v>5</v>
      </c>
      <c r="Y9934">
        <v>19</v>
      </c>
      <c r="AD9934"/>
    </row>
    <row r="9935" spans="1:30" x14ac:dyDescent="0.25">
      <c r="A9935" t="s">
        <v>40</v>
      </c>
      <c r="B9935" s="2">
        <v>43773</v>
      </c>
      <c r="C9935" s="35">
        <f>YEAR(Sales[[#This Row],[ShipDate]])</f>
        <v>2019</v>
      </c>
      <c r="D9935" t="s">
        <v>19</v>
      </c>
      <c r="E9935" t="s">
        <v>69</v>
      </c>
      <c r="F9935" t="s">
        <v>43</v>
      </c>
      <c r="G9935" t="s">
        <v>11</v>
      </c>
      <c r="H9935" t="s">
        <v>2954</v>
      </c>
      <c r="I9935" t="s">
        <v>32</v>
      </c>
      <c r="J9935" t="s">
        <v>13</v>
      </c>
      <c r="K9935" t="s">
        <v>2955</v>
      </c>
      <c r="L9935" t="s">
        <v>30</v>
      </c>
      <c r="N9935" t="str">
        <f>IF(ISBLANK(Sales[[#This Row],[return]]),"No",Sales[[#This Row],[return]])</f>
        <v>No</v>
      </c>
      <c r="O9935" s="2">
        <v>43771</v>
      </c>
      <c r="P9935" s="8" t="str">
        <f>TEXT(DAY(Sales[[#This Row],[OrderDate]]),"ddd")</f>
        <v>Mon</v>
      </c>
      <c r="Q9935" s="8" t="str">
        <f>TEXT(MONTH(Sales[[#This Row],[ShipDate]])*29,"mmm")</f>
        <v>Nov</v>
      </c>
      <c r="R9935">
        <v>531</v>
      </c>
      <c r="S9935" t="s">
        <v>2611</v>
      </c>
      <c r="T9935" t="s">
        <v>28</v>
      </c>
      <c r="U9935">
        <v>94526</v>
      </c>
      <c r="V9935" s="1">
        <v>0</v>
      </c>
      <c r="W9935">
        <v>11</v>
      </c>
      <c r="X9935">
        <v>3</v>
      </c>
      <c r="Y9935">
        <v>25</v>
      </c>
      <c r="AD9935"/>
    </row>
    <row r="9936" spans="1:30" x14ac:dyDescent="0.25">
      <c r="A9936" t="s">
        <v>40</v>
      </c>
      <c r="B9936" s="2">
        <v>43773</v>
      </c>
      <c r="C9936" s="35">
        <f>YEAR(Sales[[#This Row],[ShipDate]])</f>
        <v>2019</v>
      </c>
      <c r="D9936" t="s">
        <v>19</v>
      </c>
      <c r="E9936" t="s">
        <v>69</v>
      </c>
      <c r="F9936" t="s">
        <v>150</v>
      </c>
      <c r="G9936" t="s">
        <v>25</v>
      </c>
      <c r="H9936" t="s">
        <v>2954</v>
      </c>
      <c r="I9936" t="s">
        <v>32</v>
      </c>
      <c r="J9936" t="s">
        <v>13</v>
      </c>
      <c r="K9936" t="s">
        <v>2955</v>
      </c>
      <c r="L9936" t="s">
        <v>30</v>
      </c>
      <c r="N9936" t="str">
        <f>IF(ISBLANK(Sales[[#This Row],[return]]),"No",Sales[[#This Row],[return]])</f>
        <v>No</v>
      </c>
      <c r="O9936" s="2">
        <v>43771</v>
      </c>
      <c r="P9936" s="8" t="str">
        <f>TEXT(DAY(Sales[[#This Row],[OrderDate]]),"ddd")</f>
        <v>Mon</v>
      </c>
      <c r="Q9936" s="8" t="str">
        <f>TEXT(MONTH(Sales[[#This Row],[ShipDate]])*29,"mmm")</f>
        <v>Nov</v>
      </c>
      <c r="R9936">
        <v>1527</v>
      </c>
      <c r="S9936" t="s">
        <v>2313</v>
      </c>
      <c r="T9936" t="s">
        <v>28</v>
      </c>
      <c r="U9936">
        <v>94526</v>
      </c>
      <c r="V9936" s="1">
        <v>0</v>
      </c>
      <c r="W9936">
        <v>0</v>
      </c>
      <c r="X9936">
        <v>3</v>
      </c>
      <c r="Y9936">
        <v>6</v>
      </c>
      <c r="AD9936"/>
    </row>
    <row r="9937" spans="1:30" x14ac:dyDescent="0.25">
      <c r="A9937" t="s">
        <v>40</v>
      </c>
      <c r="B9937" s="2">
        <v>43773</v>
      </c>
      <c r="C9937" s="35">
        <f>YEAR(Sales[[#This Row],[ShipDate]])</f>
        <v>2019</v>
      </c>
      <c r="D9937" t="s">
        <v>19</v>
      </c>
      <c r="E9937" t="s">
        <v>69</v>
      </c>
      <c r="F9937" t="s">
        <v>45</v>
      </c>
      <c r="G9937" t="s">
        <v>25</v>
      </c>
      <c r="H9937" t="s">
        <v>2954</v>
      </c>
      <c r="I9937" t="s">
        <v>32</v>
      </c>
      <c r="J9937" t="s">
        <v>13</v>
      </c>
      <c r="K9937" t="s">
        <v>2955</v>
      </c>
      <c r="L9937" t="s">
        <v>30</v>
      </c>
      <c r="N9937" t="str">
        <f>IF(ISBLANK(Sales[[#This Row],[return]]),"No",Sales[[#This Row],[return]])</f>
        <v>No</v>
      </c>
      <c r="O9937" s="2">
        <v>43771</v>
      </c>
      <c r="P9937" s="8" t="str">
        <f>TEXT(DAY(Sales[[#This Row],[OrderDate]]),"ddd")</f>
        <v>Mon</v>
      </c>
      <c r="Q9937" s="8" t="str">
        <f>TEXT(MONTH(Sales[[#This Row],[ShipDate]])*29,"mmm")</f>
        <v>Nov</v>
      </c>
      <c r="R9937">
        <v>1174</v>
      </c>
      <c r="S9937" t="s">
        <v>2084</v>
      </c>
      <c r="T9937" t="s">
        <v>28</v>
      </c>
      <c r="U9937">
        <v>94526</v>
      </c>
      <c r="V9937" s="1">
        <v>0</v>
      </c>
      <c r="W9937">
        <v>4</v>
      </c>
      <c r="X9937">
        <v>5</v>
      </c>
      <c r="Y9937">
        <v>9</v>
      </c>
      <c r="AD9937"/>
    </row>
    <row r="9938" spans="1:30" x14ac:dyDescent="0.25">
      <c r="A9938" t="s">
        <v>40</v>
      </c>
      <c r="B9938" s="2">
        <v>43773</v>
      </c>
      <c r="C9938" s="35">
        <f>YEAR(Sales[[#This Row],[ShipDate]])</f>
        <v>2019</v>
      </c>
      <c r="D9938" t="s">
        <v>19</v>
      </c>
      <c r="E9938" t="s">
        <v>69</v>
      </c>
      <c r="F9938" t="s">
        <v>104</v>
      </c>
      <c r="G9938" t="s">
        <v>25</v>
      </c>
      <c r="H9938" t="s">
        <v>2954</v>
      </c>
      <c r="I9938" t="s">
        <v>32</v>
      </c>
      <c r="J9938" t="s">
        <v>13</v>
      </c>
      <c r="K9938" t="s">
        <v>2955</v>
      </c>
      <c r="L9938" t="s">
        <v>30</v>
      </c>
      <c r="N9938" t="str">
        <f>IF(ISBLANK(Sales[[#This Row],[return]]),"No",Sales[[#This Row],[return]])</f>
        <v>No</v>
      </c>
      <c r="O9938" s="2">
        <v>43771</v>
      </c>
      <c r="P9938" s="8" t="str">
        <f>TEXT(DAY(Sales[[#This Row],[OrderDate]]),"ddd")</f>
        <v>Mon</v>
      </c>
      <c r="Q9938" s="8" t="str">
        <f>TEXT(MONTH(Sales[[#This Row],[ShipDate]])*29,"mmm")</f>
        <v>Nov</v>
      </c>
      <c r="R9938">
        <v>1623</v>
      </c>
      <c r="S9938" t="s">
        <v>829</v>
      </c>
      <c r="T9938" t="s">
        <v>28</v>
      </c>
      <c r="U9938">
        <v>94526</v>
      </c>
      <c r="V9938" s="1">
        <v>0</v>
      </c>
      <c r="W9938">
        <v>38</v>
      </c>
      <c r="X9938">
        <v>7</v>
      </c>
      <c r="Y9938">
        <v>77</v>
      </c>
      <c r="AD9938"/>
    </row>
    <row r="9939" spans="1:30" x14ac:dyDescent="0.25">
      <c r="A9939" t="s">
        <v>40</v>
      </c>
      <c r="B9939" s="2">
        <v>43773</v>
      </c>
      <c r="C9939" s="35">
        <f>YEAR(Sales[[#This Row],[ShipDate]])</f>
        <v>2019</v>
      </c>
      <c r="D9939" t="s">
        <v>19</v>
      </c>
      <c r="E9939" t="s">
        <v>69</v>
      </c>
      <c r="F9939" t="s">
        <v>39</v>
      </c>
      <c r="G9939" t="s">
        <v>25</v>
      </c>
      <c r="H9939" t="s">
        <v>2954</v>
      </c>
      <c r="I9939" t="s">
        <v>32</v>
      </c>
      <c r="J9939" t="s">
        <v>13</v>
      </c>
      <c r="K9939" t="s">
        <v>2955</v>
      </c>
      <c r="L9939" t="s">
        <v>30</v>
      </c>
      <c r="N9939" t="str">
        <f>IF(ISBLANK(Sales[[#This Row],[return]]),"No",Sales[[#This Row],[return]])</f>
        <v>No</v>
      </c>
      <c r="O9939" s="2">
        <v>43771</v>
      </c>
      <c r="P9939" s="8" t="str">
        <f>TEXT(DAY(Sales[[#This Row],[OrderDate]]),"ddd")</f>
        <v>Mon</v>
      </c>
      <c r="Q9939" s="8" t="str">
        <f>TEXT(MONTH(Sales[[#This Row],[ShipDate]])*29,"mmm")</f>
        <v>Nov</v>
      </c>
      <c r="R9939">
        <v>1483</v>
      </c>
      <c r="S9939" t="s">
        <v>980</v>
      </c>
      <c r="T9939" t="s">
        <v>28</v>
      </c>
      <c r="U9939">
        <v>94526</v>
      </c>
      <c r="V9939" s="1">
        <v>0</v>
      </c>
      <c r="W9939">
        <v>23</v>
      </c>
      <c r="X9939">
        <v>7</v>
      </c>
      <c r="Y9939">
        <v>453</v>
      </c>
      <c r="AD9939"/>
    </row>
    <row r="9940" spans="1:30" x14ac:dyDescent="0.25">
      <c r="A9940" t="s">
        <v>40</v>
      </c>
      <c r="B9940" s="2">
        <v>43773</v>
      </c>
      <c r="C9940" s="35">
        <f>YEAR(Sales[[#This Row],[ShipDate]])</f>
        <v>2019</v>
      </c>
      <c r="D9940" t="s">
        <v>19</v>
      </c>
      <c r="E9940" t="s">
        <v>69</v>
      </c>
      <c r="F9940" t="s">
        <v>50</v>
      </c>
      <c r="G9940" t="s">
        <v>25</v>
      </c>
      <c r="H9940" t="s">
        <v>2954</v>
      </c>
      <c r="I9940" t="s">
        <v>32</v>
      </c>
      <c r="J9940" t="s">
        <v>13</v>
      </c>
      <c r="K9940" t="s">
        <v>2955</v>
      </c>
      <c r="L9940" t="s">
        <v>30</v>
      </c>
      <c r="N9940" t="str">
        <f>IF(ISBLANK(Sales[[#This Row],[return]]),"No",Sales[[#This Row],[return]])</f>
        <v>No</v>
      </c>
      <c r="O9940" s="2">
        <v>43771</v>
      </c>
      <c r="P9940" s="8" t="str">
        <f>TEXT(DAY(Sales[[#This Row],[OrderDate]]),"ddd")</f>
        <v>Mon</v>
      </c>
      <c r="Q9940" s="8" t="str">
        <f>TEXT(MONTH(Sales[[#This Row],[ShipDate]])*29,"mmm")</f>
        <v>Nov</v>
      </c>
      <c r="R9940">
        <v>713</v>
      </c>
      <c r="S9940" t="s">
        <v>2843</v>
      </c>
      <c r="T9940" t="s">
        <v>28</v>
      </c>
      <c r="U9940">
        <v>94526</v>
      </c>
      <c r="V9940" s="1">
        <v>0.2</v>
      </c>
      <c r="W9940">
        <v>207</v>
      </c>
      <c r="X9940">
        <v>6</v>
      </c>
      <c r="Y9940">
        <v>590</v>
      </c>
      <c r="AD9940"/>
    </row>
    <row r="9941" spans="1:30" x14ac:dyDescent="0.25">
      <c r="A9941" t="s">
        <v>24</v>
      </c>
      <c r="B9941" s="2">
        <v>43589</v>
      </c>
      <c r="C9941" s="35">
        <f>YEAR(Sales[[#This Row],[ShipDate]])</f>
        <v>2019</v>
      </c>
      <c r="D9941" t="s">
        <v>19</v>
      </c>
      <c r="E9941" t="s">
        <v>31</v>
      </c>
      <c r="F9941" t="s">
        <v>38</v>
      </c>
      <c r="G9941" t="s">
        <v>11</v>
      </c>
      <c r="H9941" t="s">
        <v>422</v>
      </c>
      <c r="I9941" t="s">
        <v>252</v>
      </c>
      <c r="J9941" t="s">
        <v>13</v>
      </c>
      <c r="K9941" t="s">
        <v>2659</v>
      </c>
      <c r="L9941" t="s">
        <v>92</v>
      </c>
      <c r="N9941" t="str">
        <f>IF(ISBLANK(Sales[[#This Row],[return]]),"No",Sales[[#This Row],[return]])</f>
        <v>No</v>
      </c>
      <c r="O9941" s="2">
        <v>43584</v>
      </c>
      <c r="P9941" s="8" t="str">
        <f>TEXT(DAY(Sales[[#This Row],[OrderDate]]),"ddd")</f>
        <v>Sun</v>
      </c>
      <c r="Q9941" s="8" t="str">
        <f>TEXT(MONTH(Sales[[#This Row],[ShipDate]])*29,"mmm")</f>
        <v>May</v>
      </c>
      <c r="R9941">
        <v>1387</v>
      </c>
      <c r="S9941" t="s">
        <v>1366</v>
      </c>
      <c r="T9941" t="s">
        <v>90</v>
      </c>
      <c r="U9941">
        <v>43017</v>
      </c>
      <c r="V9941" s="1">
        <v>0.4</v>
      </c>
      <c r="W9941">
        <v>-70</v>
      </c>
      <c r="X9941">
        <v>5</v>
      </c>
      <c r="Y9941">
        <v>1048</v>
      </c>
      <c r="AD9941"/>
    </row>
    <row r="9942" spans="1:30" x14ac:dyDescent="0.25">
      <c r="A9942" t="s">
        <v>24</v>
      </c>
      <c r="B9942" s="2">
        <v>43501</v>
      </c>
      <c r="C9942" s="35">
        <f>YEAR(Sales[[#This Row],[ShipDate]])</f>
        <v>2019</v>
      </c>
      <c r="D9942" t="s">
        <v>113</v>
      </c>
      <c r="E9942" t="s">
        <v>31</v>
      </c>
      <c r="F9942" t="s">
        <v>48</v>
      </c>
      <c r="G9942" t="s">
        <v>46</v>
      </c>
      <c r="H9942" t="s">
        <v>249</v>
      </c>
      <c r="I9942" t="s">
        <v>252</v>
      </c>
      <c r="J9942" t="s">
        <v>13</v>
      </c>
      <c r="K9942" t="s">
        <v>278</v>
      </c>
      <c r="L9942" t="s">
        <v>92</v>
      </c>
      <c r="N9942" t="str">
        <f>IF(ISBLANK(Sales[[#This Row],[return]]),"No",Sales[[#This Row],[return]])</f>
        <v>No</v>
      </c>
      <c r="O9942" s="2">
        <v>43498</v>
      </c>
      <c r="P9942" s="8" t="str">
        <f>TEXT(DAY(Sales[[#This Row],[OrderDate]]),"ddd")</f>
        <v>Mon</v>
      </c>
      <c r="Q9942" s="8" t="str">
        <f>TEXT(MONTH(Sales[[#This Row],[ShipDate]])*29,"mmm")</f>
        <v>Feb</v>
      </c>
      <c r="R9942">
        <v>137</v>
      </c>
      <c r="S9942" t="s">
        <v>279</v>
      </c>
      <c r="T9942" t="s">
        <v>90</v>
      </c>
      <c r="U9942">
        <v>43229</v>
      </c>
      <c r="V9942" s="1">
        <v>0.4</v>
      </c>
      <c r="W9942">
        <v>-12</v>
      </c>
      <c r="X9942">
        <v>5</v>
      </c>
      <c r="Y9942">
        <v>60</v>
      </c>
      <c r="AD9942"/>
    </row>
    <row r="9943" spans="1:30" x14ac:dyDescent="0.25">
      <c r="A9943" t="s">
        <v>24</v>
      </c>
      <c r="B9943" s="2">
        <v>43501</v>
      </c>
      <c r="C9943" s="35">
        <f>YEAR(Sales[[#This Row],[ShipDate]])</f>
        <v>2019</v>
      </c>
      <c r="D9943" t="s">
        <v>113</v>
      </c>
      <c r="E9943" t="s">
        <v>31</v>
      </c>
      <c r="F9943" t="s">
        <v>59</v>
      </c>
      <c r="G9943" t="s">
        <v>25</v>
      </c>
      <c r="H9943" t="s">
        <v>249</v>
      </c>
      <c r="I9943" t="s">
        <v>252</v>
      </c>
      <c r="J9943" t="s">
        <v>13</v>
      </c>
      <c r="K9943" t="s">
        <v>278</v>
      </c>
      <c r="L9943" t="s">
        <v>92</v>
      </c>
      <c r="N9943" t="str">
        <f>IF(ISBLANK(Sales[[#This Row],[return]]),"No",Sales[[#This Row],[return]])</f>
        <v>No</v>
      </c>
      <c r="O9943" s="2">
        <v>43498</v>
      </c>
      <c r="P9943" s="8" t="str">
        <f>TEXT(DAY(Sales[[#This Row],[OrderDate]]),"ddd")</f>
        <v>Mon</v>
      </c>
      <c r="Q9943" s="8" t="str">
        <f>TEXT(MONTH(Sales[[#This Row],[ShipDate]])*29,"mmm")</f>
        <v>Feb</v>
      </c>
      <c r="R9943">
        <v>1709</v>
      </c>
      <c r="S9943" t="s">
        <v>280</v>
      </c>
      <c r="T9943" t="s">
        <v>90</v>
      </c>
      <c r="U9943">
        <v>43229</v>
      </c>
      <c r="V9943" s="1">
        <v>0.2</v>
      </c>
      <c r="W9943">
        <v>29</v>
      </c>
      <c r="X9943">
        <v>2</v>
      </c>
      <c r="Y9943">
        <v>78</v>
      </c>
      <c r="AD9943"/>
    </row>
    <row r="9944" spans="1:30" x14ac:dyDescent="0.25">
      <c r="A9944" t="s">
        <v>24</v>
      </c>
      <c r="B9944" s="2">
        <v>43501</v>
      </c>
      <c r="C9944" s="35">
        <f>YEAR(Sales[[#This Row],[ShipDate]])</f>
        <v>2019</v>
      </c>
      <c r="D9944" t="s">
        <v>113</v>
      </c>
      <c r="E9944" t="s">
        <v>31</v>
      </c>
      <c r="F9944" t="s">
        <v>150</v>
      </c>
      <c r="G9944" t="s">
        <v>25</v>
      </c>
      <c r="H9944" t="s">
        <v>249</v>
      </c>
      <c r="I9944" t="s">
        <v>252</v>
      </c>
      <c r="J9944" t="s">
        <v>13</v>
      </c>
      <c r="K9944" t="s">
        <v>278</v>
      </c>
      <c r="L9944" t="s">
        <v>92</v>
      </c>
      <c r="N9944" t="str">
        <f>IF(ISBLANK(Sales[[#This Row],[return]]),"No",Sales[[#This Row],[return]])</f>
        <v>No</v>
      </c>
      <c r="O9944" s="2">
        <v>43498</v>
      </c>
      <c r="P9944" s="8" t="str">
        <f>TEXT(DAY(Sales[[#This Row],[OrderDate]]),"ddd")</f>
        <v>Mon</v>
      </c>
      <c r="Q9944" s="8" t="str">
        <f>TEXT(MONTH(Sales[[#This Row],[ShipDate]])*29,"mmm")</f>
        <v>Feb</v>
      </c>
      <c r="R9944">
        <v>1507</v>
      </c>
      <c r="S9944" t="s">
        <v>281</v>
      </c>
      <c r="T9944" t="s">
        <v>90</v>
      </c>
      <c r="U9944">
        <v>43229</v>
      </c>
      <c r="V9944" s="1">
        <v>0.2</v>
      </c>
      <c r="W9944">
        <v>7</v>
      </c>
      <c r="X9944">
        <v>9</v>
      </c>
      <c r="Y9944">
        <v>21</v>
      </c>
      <c r="AD9944"/>
    </row>
    <row r="9945" spans="1:30" x14ac:dyDescent="0.25">
      <c r="A9945" t="s">
        <v>24</v>
      </c>
      <c r="B9945" s="2">
        <v>43784</v>
      </c>
      <c r="C9945" s="35">
        <f>YEAR(Sales[[#This Row],[ShipDate]])</f>
        <v>2019</v>
      </c>
      <c r="D9945" t="s">
        <v>113</v>
      </c>
      <c r="E9945" t="s">
        <v>31</v>
      </c>
      <c r="F9945" t="s">
        <v>50</v>
      </c>
      <c r="G9945" t="s">
        <v>25</v>
      </c>
      <c r="H9945" t="s">
        <v>171</v>
      </c>
      <c r="I9945" t="s">
        <v>252</v>
      </c>
      <c r="J9945" t="s">
        <v>13</v>
      </c>
      <c r="K9945" t="s">
        <v>470</v>
      </c>
      <c r="L9945" t="s">
        <v>92</v>
      </c>
      <c r="N9945" t="str">
        <f>IF(ISBLANK(Sales[[#This Row],[return]]),"No",Sales[[#This Row],[return]])</f>
        <v>No</v>
      </c>
      <c r="O9945" s="2">
        <v>43782</v>
      </c>
      <c r="P9945" s="8" t="str">
        <f>TEXT(DAY(Sales[[#This Row],[OrderDate]]),"ddd")</f>
        <v>Fri</v>
      </c>
      <c r="Q9945" s="8" t="str">
        <f>TEXT(MONTH(Sales[[#This Row],[ShipDate]])*29,"mmm")</f>
        <v>Nov</v>
      </c>
      <c r="R9945">
        <v>71</v>
      </c>
      <c r="S9945" t="s">
        <v>1880</v>
      </c>
      <c r="T9945" t="s">
        <v>90</v>
      </c>
      <c r="U9945">
        <v>45503</v>
      </c>
      <c r="V9945" s="1">
        <v>0.7</v>
      </c>
      <c r="W9945">
        <v>-7</v>
      </c>
      <c r="X9945">
        <v>10</v>
      </c>
      <c r="Y9945">
        <v>11</v>
      </c>
      <c r="AD9945"/>
    </row>
    <row r="9946" spans="1:30" x14ac:dyDescent="0.25">
      <c r="A9946" t="s">
        <v>24</v>
      </c>
      <c r="B9946" s="2">
        <v>43784</v>
      </c>
      <c r="C9946" s="35">
        <f>YEAR(Sales[[#This Row],[ShipDate]])</f>
        <v>2019</v>
      </c>
      <c r="D9946" t="s">
        <v>113</v>
      </c>
      <c r="E9946" t="s">
        <v>31</v>
      </c>
      <c r="F9946" t="s">
        <v>99</v>
      </c>
      <c r="G9946" t="s">
        <v>46</v>
      </c>
      <c r="H9946" t="s">
        <v>171</v>
      </c>
      <c r="I9946" t="s">
        <v>252</v>
      </c>
      <c r="J9946" t="s">
        <v>13</v>
      </c>
      <c r="K9946" t="s">
        <v>470</v>
      </c>
      <c r="L9946" t="s">
        <v>92</v>
      </c>
      <c r="N9946" t="str">
        <f>IF(ISBLANK(Sales[[#This Row],[return]]),"No",Sales[[#This Row],[return]])</f>
        <v>No</v>
      </c>
      <c r="O9946" s="2">
        <v>43782</v>
      </c>
      <c r="P9946" s="8" t="str">
        <f>TEXT(DAY(Sales[[#This Row],[OrderDate]]),"ddd")</f>
        <v>Fri</v>
      </c>
      <c r="Q9946" s="8" t="str">
        <f>TEXT(MONTH(Sales[[#This Row],[ShipDate]])*29,"mmm")</f>
        <v>Nov</v>
      </c>
      <c r="R9946">
        <v>1404</v>
      </c>
      <c r="S9946" t="s">
        <v>806</v>
      </c>
      <c r="T9946" t="s">
        <v>90</v>
      </c>
      <c r="U9946">
        <v>45503</v>
      </c>
      <c r="V9946" s="1">
        <v>0.2</v>
      </c>
      <c r="W9946">
        <v>9</v>
      </c>
      <c r="X9946">
        <v>4</v>
      </c>
      <c r="Y9946">
        <v>61</v>
      </c>
      <c r="AD9946"/>
    </row>
    <row r="9947" spans="1:30" x14ac:dyDescent="0.25">
      <c r="A9947" t="s">
        <v>24</v>
      </c>
      <c r="B9947" s="2">
        <v>43784</v>
      </c>
      <c r="C9947" s="35">
        <f>YEAR(Sales[[#This Row],[ShipDate]])</f>
        <v>2019</v>
      </c>
      <c r="D9947" t="s">
        <v>113</v>
      </c>
      <c r="E9947" t="s">
        <v>31</v>
      </c>
      <c r="F9947" t="s">
        <v>340</v>
      </c>
      <c r="G9947" t="s">
        <v>46</v>
      </c>
      <c r="H9947" t="s">
        <v>171</v>
      </c>
      <c r="I9947" t="s">
        <v>252</v>
      </c>
      <c r="J9947" t="s">
        <v>13</v>
      </c>
      <c r="K9947" t="s">
        <v>470</v>
      </c>
      <c r="L9947" t="s">
        <v>92</v>
      </c>
      <c r="N9947" t="str">
        <f>IF(ISBLANK(Sales[[#This Row],[return]]),"No",Sales[[#This Row],[return]])</f>
        <v>No</v>
      </c>
      <c r="O9947" s="2">
        <v>43782</v>
      </c>
      <c r="P9947" s="8" t="str">
        <f>TEXT(DAY(Sales[[#This Row],[OrderDate]]),"ddd")</f>
        <v>Fri</v>
      </c>
      <c r="Q9947" s="8" t="str">
        <f>TEXT(MONTH(Sales[[#This Row],[ShipDate]])*29,"mmm")</f>
        <v>Nov</v>
      </c>
      <c r="R9947">
        <v>604</v>
      </c>
      <c r="S9947" t="s">
        <v>2863</v>
      </c>
      <c r="T9947" t="s">
        <v>90</v>
      </c>
      <c r="U9947">
        <v>45503</v>
      </c>
      <c r="V9947" s="1">
        <v>0.7</v>
      </c>
      <c r="W9947">
        <v>-936</v>
      </c>
      <c r="X9947">
        <v>7</v>
      </c>
      <c r="Y9947">
        <v>653</v>
      </c>
      <c r="AD9947"/>
    </row>
    <row r="9948" spans="1:30" x14ac:dyDescent="0.25">
      <c r="A9948" t="s">
        <v>40</v>
      </c>
      <c r="B9948" s="2">
        <v>43669</v>
      </c>
      <c r="C9948" s="35">
        <f>YEAR(Sales[[#This Row],[ShipDate]])</f>
        <v>2019</v>
      </c>
      <c r="D9948" t="s">
        <v>36</v>
      </c>
      <c r="E9948" t="s">
        <v>18</v>
      </c>
      <c r="F9948" t="s">
        <v>23</v>
      </c>
      <c r="G9948" t="s">
        <v>11</v>
      </c>
      <c r="H9948" t="s">
        <v>88</v>
      </c>
      <c r="I9948" t="s">
        <v>93</v>
      </c>
      <c r="J9948" t="s">
        <v>13</v>
      </c>
      <c r="K9948" t="s">
        <v>1037</v>
      </c>
      <c r="L9948" t="s">
        <v>92</v>
      </c>
      <c r="N9948" t="str">
        <f>IF(ISBLANK(Sales[[#This Row],[return]]),"No",Sales[[#This Row],[return]])</f>
        <v>No</v>
      </c>
      <c r="O9948" s="2">
        <v>43664</v>
      </c>
      <c r="P9948" s="8" t="str">
        <f>TEXT(DAY(Sales[[#This Row],[OrderDate]]),"ddd")</f>
        <v>Wed</v>
      </c>
      <c r="Q9948" s="8" t="str">
        <f>TEXT(MONTH(Sales[[#This Row],[ShipDate]])*29,"mmm")</f>
        <v>Jul</v>
      </c>
      <c r="R9948">
        <v>1457</v>
      </c>
      <c r="S9948" t="s">
        <v>845</v>
      </c>
      <c r="T9948" t="s">
        <v>90</v>
      </c>
      <c r="U9948">
        <v>19134</v>
      </c>
      <c r="V9948" s="1">
        <v>0.3</v>
      </c>
      <c r="W9948">
        <v>-14</v>
      </c>
      <c r="X9948">
        <v>4</v>
      </c>
      <c r="Y9948">
        <v>199</v>
      </c>
      <c r="AD9948"/>
    </row>
    <row r="9949" spans="1:30" x14ac:dyDescent="0.25">
      <c r="A9949" t="s">
        <v>40</v>
      </c>
      <c r="B9949" s="2">
        <v>43669</v>
      </c>
      <c r="C9949" s="35">
        <f>YEAR(Sales[[#This Row],[ShipDate]])</f>
        <v>2019</v>
      </c>
      <c r="D9949" t="s">
        <v>36</v>
      </c>
      <c r="E9949" t="s">
        <v>18</v>
      </c>
      <c r="F9949" t="s">
        <v>290</v>
      </c>
      <c r="G9949" t="s">
        <v>25</v>
      </c>
      <c r="H9949" t="s">
        <v>88</v>
      </c>
      <c r="I9949" t="s">
        <v>93</v>
      </c>
      <c r="J9949" t="s">
        <v>13</v>
      </c>
      <c r="K9949" t="s">
        <v>1037</v>
      </c>
      <c r="L9949" t="s">
        <v>92</v>
      </c>
      <c r="N9949" t="str">
        <f>IF(ISBLANK(Sales[[#This Row],[return]]),"No",Sales[[#This Row],[return]])</f>
        <v>No</v>
      </c>
      <c r="O9949" s="2">
        <v>43664</v>
      </c>
      <c r="P9949" s="8" t="str">
        <f>TEXT(DAY(Sales[[#This Row],[OrderDate]]),"ddd")</f>
        <v>Wed</v>
      </c>
      <c r="Q9949" s="8" t="str">
        <f>TEXT(MONTH(Sales[[#This Row],[ShipDate]])*29,"mmm")</f>
        <v>Jul</v>
      </c>
      <c r="R9949">
        <v>81</v>
      </c>
      <c r="S9949" t="s">
        <v>1993</v>
      </c>
      <c r="T9949" t="s">
        <v>90</v>
      </c>
      <c r="U9949">
        <v>19134</v>
      </c>
      <c r="V9949" s="1">
        <v>0.2</v>
      </c>
      <c r="W9949">
        <v>1</v>
      </c>
      <c r="X9949">
        <v>2</v>
      </c>
      <c r="Y9949">
        <v>9</v>
      </c>
      <c r="AD9949"/>
    </row>
    <row r="9950" spans="1:30" x14ac:dyDescent="0.25">
      <c r="A9950" t="s">
        <v>40</v>
      </c>
      <c r="B9950" s="2">
        <v>43669</v>
      </c>
      <c r="C9950" s="35">
        <f>YEAR(Sales[[#This Row],[ShipDate]])</f>
        <v>2019</v>
      </c>
      <c r="D9950" t="s">
        <v>36</v>
      </c>
      <c r="E9950" t="s">
        <v>18</v>
      </c>
      <c r="F9950" t="s">
        <v>574</v>
      </c>
      <c r="G9950" t="s">
        <v>46</v>
      </c>
      <c r="H9950" t="s">
        <v>88</v>
      </c>
      <c r="I9950" t="s">
        <v>93</v>
      </c>
      <c r="J9950" t="s">
        <v>13</v>
      </c>
      <c r="K9950" t="s">
        <v>1037</v>
      </c>
      <c r="L9950" t="s">
        <v>92</v>
      </c>
      <c r="N9950" t="str">
        <f>IF(ISBLANK(Sales[[#This Row],[return]]),"No",Sales[[#This Row],[return]])</f>
        <v>No</v>
      </c>
      <c r="O9950" s="2">
        <v>43664</v>
      </c>
      <c r="P9950" s="8" t="str">
        <f>TEXT(DAY(Sales[[#This Row],[OrderDate]]),"ddd")</f>
        <v>Wed</v>
      </c>
      <c r="Q9950" s="8" t="str">
        <f>TEXT(MONTH(Sales[[#This Row],[ShipDate]])*29,"mmm")</f>
        <v>Jul</v>
      </c>
      <c r="R9950">
        <v>402</v>
      </c>
      <c r="S9950" t="s">
        <v>2500</v>
      </c>
      <c r="T9950" t="s">
        <v>90</v>
      </c>
      <c r="U9950">
        <v>19134</v>
      </c>
      <c r="V9950" s="1">
        <v>0.4</v>
      </c>
      <c r="W9950">
        <v>70</v>
      </c>
      <c r="X9950">
        <v>5</v>
      </c>
      <c r="Y9950">
        <v>600</v>
      </c>
      <c r="AD9950"/>
    </row>
    <row r="9951" spans="1:30" x14ac:dyDescent="0.25">
      <c r="A9951" t="s">
        <v>24</v>
      </c>
      <c r="B9951" s="2">
        <v>43802</v>
      </c>
      <c r="C9951" s="35">
        <f>YEAR(Sales[[#This Row],[ShipDate]])</f>
        <v>2019</v>
      </c>
      <c r="D9951" t="s">
        <v>113</v>
      </c>
      <c r="E9951" t="s">
        <v>18</v>
      </c>
      <c r="F9951" t="s">
        <v>23</v>
      </c>
      <c r="G9951" t="s">
        <v>11</v>
      </c>
      <c r="H9951" t="s">
        <v>88</v>
      </c>
      <c r="I9951" t="s">
        <v>93</v>
      </c>
      <c r="J9951" t="s">
        <v>13</v>
      </c>
      <c r="K9951" t="s">
        <v>1181</v>
      </c>
      <c r="L9951" t="s">
        <v>92</v>
      </c>
      <c r="N9951" t="str">
        <f>IF(ISBLANK(Sales[[#This Row],[return]]),"No",Sales[[#This Row],[return]])</f>
        <v>No</v>
      </c>
      <c r="O9951" s="2">
        <v>43799</v>
      </c>
      <c r="P9951" s="8" t="str">
        <f>TEXT(DAY(Sales[[#This Row],[OrderDate]]),"ddd")</f>
        <v>Mon</v>
      </c>
      <c r="Q9951" s="8" t="str">
        <f>TEXT(MONTH(Sales[[#This Row],[ShipDate]])*29,"mmm")</f>
        <v>Dec</v>
      </c>
      <c r="R9951">
        <v>743</v>
      </c>
      <c r="S9951" t="s">
        <v>1113</v>
      </c>
      <c r="T9951" t="s">
        <v>90</v>
      </c>
      <c r="U9951">
        <v>19134</v>
      </c>
      <c r="V9951" s="1">
        <v>0.3</v>
      </c>
      <c r="W9951">
        <v>-15</v>
      </c>
      <c r="X9951">
        <v>6</v>
      </c>
      <c r="Y9951">
        <v>1079</v>
      </c>
      <c r="AD9951"/>
    </row>
    <row r="9952" spans="1:30" x14ac:dyDescent="0.25">
      <c r="A9952" t="s">
        <v>40</v>
      </c>
      <c r="B9952" s="2">
        <v>43682</v>
      </c>
      <c r="C9952" s="35">
        <f>YEAR(Sales[[#This Row],[ShipDate]])</f>
        <v>2019</v>
      </c>
      <c r="D9952" t="s">
        <v>36</v>
      </c>
      <c r="E9952" t="s">
        <v>31</v>
      </c>
      <c r="F9952" t="s">
        <v>50</v>
      </c>
      <c r="G9952" t="s">
        <v>25</v>
      </c>
      <c r="H9952" t="s">
        <v>1101</v>
      </c>
      <c r="I9952" t="s">
        <v>74</v>
      </c>
      <c r="J9952" t="s">
        <v>13</v>
      </c>
      <c r="K9952" t="s">
        <v>2630</v>
      </c>
      <c r="L9952" t="s">
        <v>68</v>
      </c>
      <c r="N9952" t="str">
        <f>IF(ISBLANK(Sales[[#This Row],[return]]),"No",Sales[[#This Row],[return]])</f>
        <v>No</v>
      </c>
      <c r="O9952" s="2">
        <v>43677</v>
      </c>
      <c r="P9952" s="8" t="str">
        <f>TEXT(DAY(Sales[[#This Row],[OrderDate]]),"ddd")</f>
        <v>Tue</v>
      </c>
      <c r="Q9952" s="8" t="str">
        <f>TEXT(MONTH(Sales[[#This Row],[ShipDate]])*29,"mmm")</f>
        <v>Aug</v>
      </c>
      <c r="R9952">
        <v>35</v>
      </c>
      <c r="S9952" t="s">
        <v>467</v>
      </c>
      <c r="T9952" t="s">
        <v>66</v>
      </c>
      <c r="U9952">
        <v>53209</v>
      </c>
      <c r="V9952" s="1">
        <v>0</v>
      </c>
      <c r="W9952">
        <v>8</v>
      </c>
      <c r="X9952">
        <v>4</v>
      </c>
      <c r="Y9952">
        <v>18</v>
      </c>
      <c r="AD9952"/>
    </row>
    <row r="9953" spans="1:30" x14ac:dyDescent="0.25">
      <c r="A9953" t="s">
        <v>40</v>
      </c>
      <c r="B9953" s="2">
        <v>43682</v>
      </c>
      <c r="C9953" s="35">
        <f>YEAR(Sales[[#This Row],[ShipDate]])</f>
        <v>2019</v>
      </c>
      <c r="D9953" t="s">
        <v>36</v>
      </c>
      <c r="E9953" t="s">
        <v>31</v>
      </c>
      <c r="F9953" t="s">
        <v>52</v>
      </c>
      <c r="G9953" t="s">
        <v>25</v>
      </c>
      <c r="H9953" t="s">
        <v>1101</v>
      </c>
      <c r="I9953" t="s">
        <v>74</v>
      </c>
      <c r="J9953" t="s">
        <v>13</v>
      </c>
      <c r="K9953" t="s">
        <v>2630</v>
      </c>
      <c r="L9953" t="s">
        <v>68</v>
      </c>
      <c r="N9953" t="str">
        <f>IF(ISBLANK(Sales[[#This Row],[return]]),"No",Sales[[#This Row],[return]])</f>
        <v>No</v>
      </c>
      <c r="O9953" s="2">
        <v>43677</v>
      </c>
      <c r="P9953" s="8" t="str">
        <f>TEXT(DAY(Sales[[#This Row],[OrderDate]]),"ddd")</f>
        <v>Tue</v>
      </c>
      <c r="Q9953" s="8" t="str">
        <f>TEXT(MONTH(Sales[[#This Row],[ShipDate]])*29,"mmm")</f>
        <v>Aug</v>
      </c>
      <c r="R9953">
        <v>23</v>
      </c>
      <c r="S9953" t="s">
        <v>737</v>
      </c>
      <c r="T9953" t="s">
        <v>66</v>
      </c>
      <c r="U9953">
        <v>53209</v>
      </c>
      <c r="V9953" s="1">
        <v>0</v>
      </c>
      <c r="W9953">
        <v>55</v>
      </c>
      <c r="X9953">
        <v>6</v>
      </c>
      <c r="Y9953">
        <v>156</v>
      </c>
      <c r="AD9953"/>
    </row>
    <row r="9954" spans="1:30" x14ac:dyDescent="0.25">
      <c r="A9954" t="s">
        <v>40</v>
      </c>
      <c r="B9954" s="2">
        <v>43497</v>
      </c>
      <c r="C9954" s="35">
        <f>YEAR(Sales[[#This Row],[ShipDate]])</f>
        <v>2019</v>
      </c>
      <c r="D9954" t="s">
        <v>36</v>
      </c>
      <c r="E9954" t="s">
        <v>69</v>
      </c>
      <c r="F9954" t="s">
        <v>99</v>
      </c>
      <c r="G9954" t="s">
        <v>46</v>
      </c>
      <c r="H9954" t="s">
        <v>146</v>
      </c>
      <c r="I9954" t="s">
        <v>149</v>
      </c>
      <c r="J9954" t="s">
        <v>13</v>
      </c>
      <c r="K9954" t="s">
        <v>3003</v>
      </c>
      <c r="L9954" t="s">
        <v>92</v>
      </c>
      <c r="N9954" t="str">
        <f>IF(ISBLANK(Sales[[#This Row],[return]]),"No",Sales[[#This Row],[return]])</f>
        <v>No</v>
      </c>
      <c r="O9954" s="2">
        <v>43493</v>
      </c>
      <c r="P9954" s="8" t="str">
        <f>TEXT(DAY(Sales[[#This Row],[OrderDate]]),"ddd")</f>
        <v>Sat</v>
      </c>
      <c r="Q9954" s="8" t="str">
        <f>TEXT(MONTH(Sales[[#This Row],[ShipDate]])*29,"mmm")</f>
        <v>Feb</v>
      </c>
      <c r="R9954">
        <v>1273</v>
      </c>
      <c r="S9954" t="s">
        <v>2376</v>
      </c>
      <c r="T9954" t="s">
        <v>90</v>
      </c>
      <c r="U9954">
        <v>10009</v>
      </c>
      <c r="V9954" s="1">
        <v>0</v>
      </c>
      <c r="W9954">
        <v>157</v>
      </c>
      <c r="X9954">
        <v>9</v>
      </c>
      <c r="Y9954">
        <v>450</v>
      </c>
      <c r="AD9954"/>
    </row>
    <row r="9955" spans="1:30" x14ac:dyDescent="0.25">
      <c r="A9955" t="s">
        <v>10</v>
      </c>
      <c r="B9955" s="2">
        <v>43655</v>
      </c>
      <c r="C9955" s="35">
        <f>YEAR(Sales[[#This Row],[ShipDate]])</f>
        <v>2019</v>
      </c>
      <c r="D9955" t="s">
        <v>36</v>
      </c>
      <c r="E9955" t="s">
        <v>18</v>
      </c>
      <c r="F9955" t="s">
        <v>99</v>
      </c>
      <c r="G9955" t="s">
        <v>46</v>
      </c>
      <c r="H9955" t="s">
        <v>706</v>
      </c>
      <c r="I9955" t="s">
        <v>58</v>
      </c>
      <c r="J9955" t="s">
        <v>13</v>
      </c>
      <c r="K9955" t="s">
        <v>2158</v>
      </c>
      <c r="L9955" t="s">
        <v>17</v>
      </c>
      <c r="N9955" t="str">
        <f>IF(ISBLANK(Sales[[#This Row],[return]]),"No",Sales[[#This Row],[return]])</f>
        <v>No</v>
      </c>
      <c r="O9955" s="2">
        <v>43649</v>
      </c>
      <c r="P9955" s="8" t="str">
        <f>TEXT(DAY(Sales[[#This Row],[OrderDate]]),"ddd")</f>
        <v>Tue</v>
      </c>
      <c r="Q9955" s="8" t="str">
        <f>TEXT(MONTH(Sales[[#This Row],[ShipDate]])*29,"mmm")</f>
        <v>Jul</v>
      </c>
      <c r="R9955">
        <v>916</v>
      </c>
      <c r="S9955" t="s">
        <v>136</v>
      </c>
      <c r="T9955" t="s">
        <v>15</v>
      </c>
      <c r="U9955">
        <v>28540</v>
      </c>
      <c r="V9955" s="1">
        <v>0.2</v>
      </c>
      <c r="W9955">
        <v>-3</v>
      </c>
      <c r="X9955">
        <v>2</v>
      </c>
      <c r="Y9955">
        <v>24</v>
      </c>
      <c r="AD9955"/>
    </row>
    <row r="9956" spans="1:30" x14ac:dyDescent="0.25">
      <c r="A9956" t="s">
        <v>10</v>
      </c>
      <c r="B9956" s="2">
        <v>43576</v>
      </c>
      <c r="C9956" s="35">
        <f>YEAR(Sales[[#This Row],[ShipDate]])</f>
        <v>2019</v>
      </c>
      <c r="D9956" t="s">
        <v>113</v>
      </c>
      <c r="E9956" t="s">
        <v>69</v>
      </c>
      <c r="F9956" t="s">
        <v>39</v>
      </c>
      <c r="G9956" t="s">
        <v>25</v>
      </c>
      <c r="H9956" t="s">
        <v>985</v>
      </c>
      <c r="I9956" t="s">
        <v>252</v>
      </c>
      <c r="J9956" t="s">
        <v>13</v>
      </c>
      <c r="K9956" t="s">
        <v>2948</v>
      </c>
      <c r="L9956" t="s">
        <v>92</v>
      </c>
      <c r="N9956" t="str">
        <f>IF(ISBLANK(Sales[[#This Row],[return]]),"No",Sales[[#This Row],[return]])</f>
        <v>No</v>
      </c>
      <c r="O9956" s="2">
        <v>43575</v>
      </c>
      <c r="P9956" s="8" t="str">
        <f>TEXT(DAY(Sales[[#This Row],[OrderDate]]),"ddd")</f>
        <v>Fri</v>
      </c>
      <c r="Q9956" s="8" t="str">
        <f>TEXT(MONTH(Sales[[#This Row],[ShipDate]])*29,"mmm")</f>
        <v>Apr</v>
      </c>
      <c r="R9956">
        <v>1551</v>
      </c>
      <c r="S9956" t="s">
        <v>1988</v>
      </c>
      <c r="T9956" t="s">
        <v>90</v>
      </c>
      <c r="U9956">
        <v>44105</v>
      </c>
      <c r="V9956" s="1">
        <v>0.2</v>
      </c>
      <c r="W9956">
        <v>-21</v>
      </c>
      <c r="X9956">
        <v>4</v>
      </c>
      <c r="Y9956">
        <v>849</v>
      </c>
      <c r="AD9956"/>
    </row>
    <row r="9957" spans="1:30" x14ac:dyDescent="0.25">
      <c r="A9957" t="s">
        <v>10</v>
      </c>
      <c r="B9957" s="2">
        <v>43576</v>
      </c>
      <c r="C9957" s="35">
        <f>YEAR(Sales[[#This Row],[ShipDate]])</f>
        <v>2019</v>
      </c>
      <c r="D9957" t="s">
        <v>113</v>
      </c>
      <c r="E9957" t="s">
        <v>69</v>
      </c>
      <c r="F9957" t="s">
        <v>50</v>
      </c>
      <c r="G9957" t="s">
        <v>25</v>
      </c>
      <c r="H9957" t="s">
        <v>985</v>
      </c>
      <c r="I9957" t="s">
        <v>252</v>
      </c>
      <c r="J9957" t="s">
        <v>13</v>
      </c>
      <c r="K9957" t="s">
        <v>2948</v>
      </c>
      <c r="L9957" t="s">
        <v>92</v>
      </c>
      <c r="N9957" t="str">
        <f>IF(ISBLANK(Sales[[#This Row],[return]]),"No",Sales[[#This Row],[return]])</f>
        <v>No</v>
      </c>
      <c r="O9957" s="2">
        <v>43575</v>
      </c>
      <c r="P9957" s="8" t="str">
        <f>TEXT(DAY(Sales[[#This Row],[OrderDate]]),"ddd")</f>
        <v>Fri</v>
      </c>
      <c r="Q9957" s="8" t="str">
        <f>TEXT(MONTH(Sales[[#This Row],[ShipDate]])*29,"mmm")</f>
        <v>Apr</v>
      </c>
      <c r="R9957">
        <v>1635</v>
      </c>
      <c r="S9957" t="s">
        <v>2210</v>
      </c>
      <c r="T9957" t="s">
        <v>90</v>
      </c>
      <c r="U9957">
        <v>44105</v>
      </c>
      <c r="V9957" s="1">
        <v>0.7</v>
      </c>
      <c r="W9957">
        <v>-6</v>
      </c>
      <c r="X9957">
        <v>5</v>
      </c>
      <c r="Y9957">
        <v>9</v>
      </c>
      <c r="AD9957"/>
    </row>
    <row r="9958" spans="1:30" x14ac:dyDescent="0.25">
      <c r="A9958" t="s">
        <v>10</v>
      </c>
      <c r="B9958" s="2">
        <v>43576</v>
      </c>
      <c r="C9958" s="35">
        <f>YEAR(Sales[[#This Row],[ShipDate]])</f>
        <v>2019</v>
      </c>
      <c r="D9958" t="s">
        <v>113</v>
      </c>
      <c r="E9958" t="s">
        <v>69</v>
      </c>
      <c r="F9958" t="s">
        <v>48</v>
      </c>
      <c r="G9958" t="s">
        <v>46</v>
      </c>
      <c r="H9958" t="s">
        <v>985</v>
      </c>
      <c r="I9958" t="s">
        <v>252</v>
      </c>
      <c r="J9958" t="s">
        <v>13</v>
      </c>
      <c r="K9958" t="s">
        <v>2948</v>
      </c>
      <c r="L9958" t="s">
        <v>92</v>
      </c>
      <c r="N9958" t="str">
        <f>IF(ISBLANK(Sales[[#This Row],[return]]),"No",Sales[[#This Row],[return]])</f>
        <v>No</v>
      </c>
      <c r="O9958" s="2">
        <v>43575</v>
      </c>
      <c r="P9958" s="8" t="str">
        <f>TEXT(DAY(Sales[[#This Row],[OrderDate]]),"ddd")</f>
        <v>Fri</v>
      </c>
      <c r="Q9958" s="8" t="str">
        <f>TEXT(MONTH(Sales[[#This Row],[ShipDate]])*29,"mmm")</f>
        <v>Apr</v>
      </c>
      <c r="R9958">
        <v>174</v>
      </c>
      <c r="S9958" t="s">
        <v>2539</v>
      </c>
      <c r="T9958" t="s">
        <v>90</v>
      </c>
      <c r="U9958">
        <v>44105</v>
      </c>
      <c r="V9958" s="1">
        <v>0.4</v>
      </c>
      <c r="W9958">
        <v>-24</v>
      </c>
      <c r="X9958">
        <v>3</v>
      </c>
      <c r="Y9958">
        <v>122</v>
      </c>
      <c r="AD9958"/>
    </row>
    <row r="9959" spans="1:30" x14ac:dyDescent="0.25">
      <c r="A9959" t="s">
        <v>40</v>
      </c>
      <c r="B9959" s="2">
        <v>43714</v>
      </c>
      <c r="C9959" s="35">
        <f>YEAR(Sales[[#This Row],[ShipDate]])</f>
        <v>2019</v>
      </c>
      <c r="D9959" t="s">
        <v>19</v>
      </c>
      <c r="E9959" t="s">
        <v>18</v>
      </c>
      <c r="F9959" t="s">
        <v>150</v>
      </c>
      <c r="G9959" t="s">
        <v>25</v>
      </c>
      <c r="H9959" t="s">
        <v>1986</v>
      </c>
      <c r="I9959" t="s">
        <v>1139</v>
      </c>
      <c r="J9959" t="s">
        <v>13</v>
      </c>
      <c r="K9959" t="s">
        <v>1797</v>
      </c>
      <c r="L9959" t="s">
        <v>92</v>
      </c>
      <c r="N9959" t="str">
        <f>IF(ISBLANK(Sales[[#This Row],[return]]),"No",Sales[[#This Row],[return]])</f>
        <v>No</v>
      </c>
      <c r="O9959" s="2">
        <v>43712</v>
      </c>
      <c r="P9959" s="8" t="str">
        <f>TEXT(DAY(Sales[[#This Row],[OrderDate]]),"ddd")</f>
        <v>Wed</v>
      </c>
      <c r="Q9959" s="8" t="str">
        <f>TEXT(MONTH(Sales[[#This Row],[ShipDate]])*29,"mmm")</f>
        <v>Sep</v>
      </c>
      <c r="R9959">
        <v>1507</v>
      </c>
      <c r="S9959" t="s">
        <v>281</v>
      </c>
      <c r="T9959" t="s">
        <v>90</v>
      </c>
      <c r="U9959">
        <v>3060</v>
      </c>
      <c r="V9959" s="1">
        <v>0</v>
      </c>
      <c r="W9959">
        <v>7</v>
      </c>
      <c r="X9959">
        <v>6</v>
      </c>
      <c r="Y9959">
        <v>15</v>
      </c>
      <c r="AD9959"/>
    </row>
    <row r="9960" spans="1:30" x14ac:dyDescent="0.25">
      <c r="A9960" t="s">
        <v>40</v>
      </c>
      <c r="B9960" s="2">
        <v>43557</v>
      </c>
      <c r="C9960" s="35">
        <f>YEAR(Sales[[#This Row],[ShipDate]])</f>
        <v>2019</v>
      </c>
      <c r="D9960" t="s">
        <v>36</v>
      </c>
      <c r="E9960" t="s">
        <v>31</v>
      </c>
      <c r="F9960" t="s">
        <v>50</v>
      </c>
      <c r="G9960" t="s">
        <v>25</v>
      </c>
      <c r="H9960" t="s">
        <v>706</v>
      </c>
      <c r="I9960" t="s">
        <v>37</v>
      </c>
      <c r="J9960" t="s">
        <v>13</v>
      </c>
      <c r="K9960" t="s">
        <v>2696</v>
      </c>
      <c r="L9960" t="s">
        <v>17</v>
      </c>
      <c r="N9960" t="str">
        <f>IF(ISBLANK(Sales[[#This Row],[return]]),"No",Sales[[#This Row],[return]])</f>
        <v>No</v>
      </c>
      <c r="O9960" s="2">
        <v>43552</v>
      </c>
      <c r="P9960" s="8" t="str">
        <f>TEXT(DAY(Sales[[#This Row],[OrderDate]]),"ddd")</f>
        <v>Sat</v>
      </c>
      <c r="Q9960" s="8" t="str">
        <f>TEXT(MONTH(Sales[[#This Row],[ShipDate]])*29,"mmm")</f>
        <v>Apr</v>
      </c>
      <c r="R9960">
        <v>407</v>
      </c>
      <c r="S9960" t="s">
        <v>2019</v>
      </c>
      <c r="T9960" t="s">
        <v>15</v>
      </c>
      <c r="U9960">
        <v>32216</v>
      </c>
      <c r="V9960" s="1">
        <v>0.7</v>
      </c>
      <c r="W9960">
        <v>-48</v>
      </c>
      <c r="X9960">
        <v>9</v>
      </c>
      <c r="Y9960">
        <v>69</v>
      </c>
      <c r="AD9960"/>
    </row>
    <row r="9961" spans="1:30" x14ac:dyDescent="0.25">
      <c r="A9961" t="s">
        <v>10</v>
      </c>
      <c r="B9961" s="2">
        <v>43611</v>
      </c>
      <c r="C9961" s="35">
        <f>YEAR(Sales[[#This Row],[ShipDate]])</f>
        <v>2019</v>
      </c>
      <c r="D9961" t="s">
        <v>36</v>
      </c>
      <c r="E9961" t="s">
        <v>18</v>
      </c>
      <c r="F9961" t="s">
        <v>52</v>
      </c>
      <c r="G9961" t="s">
        <v>25</v>
      </c>
      <c r="H9961" t="s">
        <v>648</v>
      </c>
      <c r="I9961" t="s">
        <v>651</v>
      </c>
      <c r="J9961" t="s">
        <v>13</v>
      </c>
      <c r="K9961" t="s">
        <v>1438</v>
      </c>
      <c r="L9961" t="s">
        <v>30</v>
      </c>
      <c r="N9961" t="str">
        <f>IF(ISBLANK(Sales[[#This Row],[return]]),"No",Sales[[#This Row],[return]])</f>
        <v>No</v>
      </c>
      <c r="O9961" s="2">
        <v>43605</v>
      </c>
      <c r="P9961" s="8" t="str">
        <f>TEXT(DAY(Sales[[#This Row],[OrderDate]]),"ddd")</f>
        <v>Fri</v>
      </c>
      <c r="Q9961" s="8" t="str">
        <f>TEXT(MONTH(Sales[[#This Row],[ShipDate]])*29,"mmm")</f>
        <v>May</v>
      </c>
      <c r="R9961">
        <v>638</v>
      </c>
      <c r="S9961" t="s">
        <v>223</v>
      </c>
      <c r="T9961" t="s">
        <v>28</v>
      </c>
      <c r="U9961">
        <v>89115</v>
      </c>
      <c r="V9961" s="1">
        <v>0</v>
      </c>
      <c r="W9961">
        <v>19</v>
      </c>
      <c r="X9961">
        <v>5</v>
      </c>
      <c r="Y9961">
        <v>65</v>
      </c>
      <c r="AD9961"/>
    </row>
    <row r="9962" spans="1:30" x14ac:dyDescent="0.25">
      <c r="A9962" t="s">
        <v>10</v>
      </c>
      <c r="B9962" s="2">
        <v>43611</v>
      </c>
      <c r="C9962" s="35">
        <f>YEAR(Sales[[#This Row],[ShipDate]])</f>
        <v>2019</v>
      </c>
      <c r="D9962" t="s">
        <v>36</v>
      </c>
      <c r="E9962" t="s">
        <v>18</v>
      </c>
      <c r="F9962" t="s">
        <v>50</v>
      </c>
      <c r="G9962" t="s">
        <v>25</v>
      </c>
      <c r="H9962" t="s">
        <v>648</v>
      </c>
      <c r="I9962" t="s">
        <v>651</v>
      </c>
      <c r="J9962" t="s">
        <v>13</v>
      </c>
      <c r="K9962" t="s">
        <v>1438</v>
      </c>
      <c r="L9962" t="s">
        <v>30</v>
      </c>
      <c r="N9962" t="str">
        <f>IF(ISBLANK(Sales[[#This Row],[return]]),"No",Sales[[#This Row],[return]])</f>
        <v>No</v>
      </c>
      <c r="O9962" s="2">
        <v>43605</v>
      </c>
      <c r="P9962" s="8" t="str">
        <f>TEXT(DAY(Sales[[#This Row],[OrderDate]]),"ddd")</f>
        <v>Fri</v>
      </c>
      <c r="Q9962" s="8" t="str">
        <f>TEXT(MONTH(Sales[[#This Row],[ShipDate]])*29,"mmm")</f>
        <v>May</v>
      </c>
      <c r="R9962">
        <v>1645</v>
      </c>
      <c r="S9962" t="s">
        <v>1961</v>
      </c>
      <c r="T9962" t="s">
        <v>28</v>
      </c>
      <c r="U9962">
        <v>89115</v>
      </c>
      <c r="V9962" s="1">
        <v>0.2</v>
      </c>
      <c r="W9962">
        <v>3</v>
      </c>
      <c r="X9962">
        <v>2</v>
      </c>
      <c r="Y9962">
        <v>8</v>
      </c>
      <c r="AD9962"/>
    </row>
    <row r="9963" spans="1:30" x14ac:dyDescent="0.25">
      <c r="A9963" t="s">
        <v>10</v>
      </c>
      <c r="B9963" s="2">
        <v>43611</v>
      </c>
      <c r="C9963" s="35">
        <f>YEAR(Sales[[#This Row],[ShipDate]])</f>
        <v>2019</v>
      </c>
      <c r="D9963" t="s">
        <v>36</v>
      </c>
      <c r="E9963" t="s">
        <v>18</v>
      </c>
      <c r="F9963" t="s">
        <v>48</v>
      </c>
      <c r="G9963" t="s">
        <v>46</v>
      </c>
      <c r="H9963" t="s">
        <v>648</v>
      </c>
      <c r="I9963" t="s">
        <v>651</v>
      </c>
      <c r="J9963" t="s">
        <v>13</v>
      </c>
      <c r="K9963" t="s">
        <v>1438</v>
      </c>
      <c r="L9963" t="s">
        <v>30</v>
      </c>
      <c r="N9963" t="str">
        <f>IF(ISBLANK(Sales[[#This Row],[return]]),"No",Sales[[#This Row],[return]])</f>
        <v>No</v>
      </c>
      <c r="O9963" s="2">
        <v>43605</v>
      </c>
      <c r="P9963" s="8" t="str">
        <f>TEXT(DAY(Sales[[#This Row],[OrderDate]]),"ddd")</f>
        <v>Fri</v>
      </c>
      <c r="Q9963" s="8" t="str">
        <f>TEXT(MONTH(Sales[[#This Row],[ShipDate]])*29,"mmm")</f>
        <v>May</v>
      </c>
      <c r="R9963">
        <v>1107</v>
      </c>
      <c r="S9963" t="s">
        <v>2569</v>
      </c>
      <c r="T9963" t="s">
        <v>28</v>
      </c>
      <c r="U9963">
        <v>89115</v>
      </c>
      <c r="V9963" s="1">
        <v>0.2</v>
      </c>
      <c r="W9963">
        <v>70</v>
      </c>
      <c r="X9963">
        <v>9</v>
      </c>
      <c r="Y9963">
        <v>1123</v>
      </c>
      <c r="AD9963"/>
    </row>
    <row r="9964" spans="1:30" x14ac:dyDescent="0.25">
      <c r="A9964" t="s">
        <v>10</v>
      </c>
      <c r="B9964" s="2">
        <v>43678</v>
      </c>
      <c r="C9964" s="35">
        <f>YEAR(Sales[[#This Row],[ShipDate]])</f>
        <v>2019</v>
      </c>
      <c r="D9964" t="s">
        <v>36</v>
      </c>
      <c r="E9964" t="s">
        <v>31</v>
      </c>
      <c r="F9964" t="s">
        <v>23</v>
      </c>
      <c r="G9964" t="s">
        <v>11</v>
      </c>
      <c r="H9964" t="s">
        <v>26</v>
      </c>
      <c r="I9964" t="s">
        <v>32</v>
      </c>
      <c r="J9964" t="s">
        <v>13</v>
      </c>
      <c r="K9964" t="s">
        <v>2737</v>
      </c>
      <c r="L9964" t="s">
        <v>30</v>
      </c>
      <c r="N9964" t="str">
        <f>IF(ISBLANK(Sales[[#This Row],[return]]),"No",Sales[[#This Row],[return]])</f>
        <v>No</v>
      </c>
      <c r="O9964" s="2">
        <v>43672</v>
      </c>
      <c r="P9964" s="8" t="str">
        <f>TEXT(DAY(Sales[[#This Row],[OrderDate]]),"ddd")</f>
        <v>Thu</v>
      </c>
      <c r="Q9964" s="8" t="str">
        <f>TEXT(MONTH(Sales[[#This Row],[ShipDate]])*29,"mmm")</f>
        <v>Aug</v>
      </c>
      <c r="R9964">
        <v>737</v>
      </c>
      <c r="S9964" t="s">
        <v>1375</v>
      </c>
      <c r="T9964" t="s">
        <v>28</v>
      </c>
      <c r="U9964">
        <v>90036</v>
      </c>
      <c r="V9964" s="1">
        <v>0.2</v>
      </c>
      <c r="W9964">
        <v>45</v>
      </c>
      <c r="X9964">
        <v>3</v>
      </c>
      <c r="Y9964">
        <v>362</v>
      </c>
      <c r="AD9964"/>
    </row>
    <row r="9965" spans="1:30" x14ac:dyDescent="0.25">
      <c r="A9965" t="s">
        <v>10</v>
      </c>
      <c r="B9965" s="2">
        <v>43678</v>
      </c>
      <c r="C9965" s="35">
        <f>YEAR(Sales[[#This Row],[ShipDate]])</f>
        <v>2019</v>
      </c>
      <c r="D9965" t="s">
        <v>36</v>
      </c>
      <c r="E9965" t="s">
        <v>31</v>
      </c>
      <c r="F9965" t="s">
        <v>99</v>
      </c>
      <c r="G9965" t="s">
        <v>46</v>
      </c>
      <c r="H9965" t="s">
        <v>26</v>
      </c>
      <c r="I9965" t="s">
        <v>32</v>
      </c>
      <c r="J9965" t="s">
        <v>13</v>
      </c>
      <c r="K9965" t="s">
        <v>2737</v>
      </c>
      <c r="L9965" t="s">
        <v>30</v>
      </c>
      <c r="N9965" t="str">
        <f>IF(ISBLANK(Sales[[#This Row],[return]]),"No",Sales[[#This Row],[return]])</f>
        <v>No</v>
      </c>
      <c r="O9965" s="2">
        <v>43672</v>
      </c>
      <c r="P9965" s="8" t="str">
        <f>TEXT(DAY(Sales[[#This Row],[OrderDate]]),"ddd")</f>
        <v>Thu</v>
      </c>
      <c r="Q9965" s="8" t="str">
        <f>TEXT(MONTH(Sales[[#This Row],[ShipDate]])*29,"mmm")</f>
        <v>Aug</v>
      </c>
      <c r="R9965">
        <v>1035</v>
      </c>
      <c r="S9965" t="s">
        <v>2382</v>
      </c>
      <c r="T9965" t="s">
        <v>28</v>
      </c>
      <c r="U9965">
        <v>90036</v>
      </c>
      <c r="V9965" s="1">
        <v>0</v>
      </c>
      <c r="W9965">
        <v>660</v>
      </c>
      <c r="X9965">
        <v>5</v>
      </c>
      <c r="Y9965">
        <v>1650</v>
      </c>
      <c r="AD9965"/>
    </row>
    <row r="9966" spans="1:30" x14ac:dyDescent="0.25">
      <c r="A9966" t="s">
        <v>24</v>
      </c>
      <c r="B9966" s="2">
        <v>43483</v>
      </c>
      <c r="C9966" s="35">
        <f>YEAR(Sales[[#This Row],[ShipDate]])</f>
        <v>2019</v>
      </c>
      <c r="D9966" t="s">
        <v>19</v>
      </c>
      <c r="E9966" t="s">
        <v>31</v>
      </c>
      <c r="F9966" t="s">
        <v>21</v>
      </c>
      <c r="G9966" t="s">
        <v>11</v>
      </c>
      <c r="H9966" t="s">
        <v>171</v>
      </c>
      <c r="I9966" t="s">
        <v>299</v>
      </c>
      <c r="J9966" t="s">
        <v>13</v>
      </c>
      <c r="K9966" t="s">
        <v>2601</v>
      </c>
      <c r="L9966" t="s">
        <v>68</v>
      </c>
      <c r="N9966" t="str">
        <f>IF(ISBLANK(Sales[[#This Row],[return]]),"No",Sales[[#This Row],[return]])</f>
        <v>No</v>
      </c>
      <c r="O9966" s="2">
        <v>43478</v>
      </c>
      <c r="P9966" s="8" t="str">
        <f>TEXT(DAY(Sales[[#This Row],[OrderDate]]),"ddd")</f>
        <v>Fri</v>
      </c>
      <c r="Q9966" s="8" t="str">
        <f>TEXT(MONTH(Sales[[#This Row],[ShipDate]])*29,"mmm")</f>
        <v>Jan</v>
      </c>
      <c r="R9966">
        <v>838</v>
      </c>
      <c r="S9966" t="s">
        <v>1195</v>
      </c>
      <c r="T9966" t="s">
        <v>66</v>
      </c>
      <c r="U9966">
        <v>65807</v>
      </c>
      <c r="V9966" s="1">
        <v>0</v>
      </c>
      <c r="W9966">
        <v>53</v>
      </c>
      <c r="X9966">
        <v>3</v>
      </c>
      <c r="Y9966">
        <v>213</v>
      </c>
      <c r="AD9966"/>
    </row>
    <row r="9967" spans="1:30" x14ac:dyDescent="0.25">
      <c r="A9967" t="s">
        <v>24</v>
      </c>
      <c r="B9967" s="2">
        <v>43483</v>
      </c>
      <c r="C9967" s="35">
        <f>YEAR(Sales[[#This Row],[ShipDate]])</f>
        <v>2019</v>
      </c>
      <c r="D9967" t="s">
        <v>19</v>
      </c>
      <c r="E9967" t="s">
        <v>31</v>
      </c>
      <c r="F9967" t="s">
        <v>59</v>
      </c>
      <c r="G9967" t="s">
        <v>25</v>
      </c>
      <c r="H9967" t="s">
        <v>171</v>
      </c>
      <c r="I9967" t="s">
        <v>299</v>
      </c>
      <c r="J9967" t="s">
        <v>13</v>
      </c>
      <c r="K9967" t="s">
        <v>2601</v>
      </c>
      <c r="L9967" t="s">
        <v>68</v>
      </c>
      <c r="N9967" t="str">
        <f>IF(ISBLANK(Sales[[#This Row],[return]]),"No",Sales[[#This Row],[return]])</f>
        <v>No</v>
      </c>
      <c r="O9967" s="2">
        <v>43478</v>
      </c>
      <c r="P9967" s="8" t="str">
        <f>TEXT(DAY(Sales[[#This Row],[OrderDate]]),"ddd")</f>
        <v>Fri</v>
      </c>
      <c r="Q9967" s="8" t="str">
        <f>TEXT(MONTH(Sales[[#This Row],[ShipDate]])*29,"mmm")</f>
        <v>Jan</v>
      </c>
      <c r="R9967">
        <v>1835</v>
      </c>
      <c r="S9967" t="s">
        <v>1689</v>
      </c>
      <c r="T9967" t="s">
        <v>66</v>
      </c>
      <c r="U9967">
        <v>65807</v>
      </c>
      <c r="V9967" s="1">
        <v>0</v>
      </c>
      <c r="W9967">
        <v>16</v>
      </c>
      <c r="X9967">
        <v>5</v>
      </c>
      <c r="Y9967">
        <v>32</v>
      </c>
      <c r="AD9967"/>
    </row>
    <row r="9968" spans="1:30" x14ac:dyDescent="0.25">
      <c r="A9968" t="s">
        <v>24</v>
      </c>
      <c r="B9968" s="2">
        <v>43483</v>
      </c>
      <c r="C9968" s="35">
        <f>YEAR(Sales[[#This Row],[ShipDate]])</f>
        <v>2019</v>
      </c>
      <c r="D9968" t="s">
        <v>19</v>
      </c>
      <c r="E9968" t="s">
        <v>31</v>
      </c>
      <c r="F9968" t="s">
        <v>290</v>
      </c>
      <c r="G9968" t="s">
        <v>25</v>
      </c>
      <c r="H9968" t="s">
        <v>171</v>
      </c>
      <c r="I9968" t="s">
        <v>299</v>
      </c>
      <c r="J9968" t="s">
        <v>13</v>
      </c>
      <c r="K9968" t="s">
        <v>2601</v>
      </c>
      <c r="L9968" t="s">
        <v>68</v>
      </c>
      <c r="N9968" t="str">
        <f>IF(ISBLANK(Sales[[#This Row],[return]]),"No",Sales[[#This Row],[return]])</f>
        <v>No</v>
      </c>
      <c r="O9968" s="2">
        <v>43478</v>
      </c>
      <c r="P9968" s="8" t="str">
        <f>TEXT(DAY(Sales[[#This Row],[OrderDate]]),"ddd")</f>
        <v>Fri</v>
      </c>
      <c r="Q9968" s="8" t="str">
        <f>TEXT(MONTH(Sales[[#This Row],[ShipDate]])*29,"mmm")</f>
        <v>Jan</v>
      </c>
      <c r="R9968">
        <v>1050</v>
      </c>
      <c r="S9968" t="s">
        <v>828</v>
      </c>
      <c r="T9968" t="s">
        <v>66</v>
      </c>
      <c r="U9968">
        <v>65807</v>
      </c>
      <c r="V9968" s="1">
        <v>0</v>
      </c>
      <c r="W9968">
        <v>83</v>
      </c>
      <c r="X9968">
        <v>5</v>
      </c>
      <c r="Y9968">
        <v>4164</v>
      </c>
      <c r="AD9968"/>
    </row>
    <row r="9969" spans="1:30" x14ac:dyDescent="0.25">
      <c r="A9969" t="s">
        <v>24</v>
      </c>
      <c r="B9969" s="2">
        <v>43483</v>
      </c>
      <c r="C9969" s="35">
        <f>YEAR(Sales[[#This Row],[ShipDate]])</f>
        <v>2019</v>
      </c>
      <c r="D9969" t="s">
        <v>19</v>
      </c>
      <c r="E9969" t="s">
        <v>31</v>
      </c>
      <c r="F9969" t="s">
        <v>45</v>
      </c>
      <c r="G9969" t="s">
        <v>25</v>
      </c>
      <c r="H9969" t="s">
        <v>171</v>
      </c>
      <c r="I9969" t="s">
        <v>299</v>
      </c>
      <c r="J9969" t="s">
        <v>13</v>
      </c>
      <c r="K9969" t="s">
        <v>2601</v>
      </c>
      <c r="L9969" t="s">
        <v>68</v>
      </c>
      <c r="N9969" t="str">
        <f>IF(ISBLANK(Sales[[#This Row],[return]]),"No",Sales[[#This Row],[return]])</f>
        <v>No</v>
      </c>
      <c r="O9969" s="2">
        <v>43478</v>
      </c>
      <c r="P9969" s="8" t="str">
        <f>TEXT(DAY(Sales[[#This Row],[OrderDate]]),"ddd")</f>
        <v>Fri</v>
      </c>
      <c r="Q9969" s="8" t="str">
        <f>TEXT(MONTH(Sales[[#This Row],[ShipDate]])*29,"mmm")</f>
        <v>Jan</v>
      </c>
      <c r="R9969">
        <v>887</v>
      </c>
      <c r="S9969" t="s">
        <v>1768</v>
      </c>
      <c r="T9969" t="s">
        <v>66</v>
      </c>
      <c r="U9969">
        <v>65807</v>
      </c>
      <c r="V9969" s="1">
        <v>0</v>
      </c>
      <c r="W9969">
        <v>55</v>
      </c>
      <c r="X9969">
        <v>6</v>
      </c>
      <c r="Y9969">
        <v>210</v>
      </c>
      <c r="AD9969"/>
    </row>
    <row r="9970" spans="1:30" x14ac:dyDescent="0.25">
      <c r="A9970" t="s">
        <v>24</v>
      </c>
      <c r="B9970" s="2">
        <v>43814</v>
      </c>
      <c r="C9970" s="35">
        <f>YEAR(Sales[[#This Row],[ShipDate]])</f>
        <v>2019</v>
      </c>
      <c r="D9970" t="s">
        <v>36</v>
      </c>
      <c r="E9970" t="s">
        <v>18</v>
      </c>
      <c r="F9970" t="s">
        <v>23</v>
      </c>
      <c r="G9970" t="s">
        <v>11</v>
      </c>
      <c r="H9970" t="s">
        <v>88</v>
      </c>
      <c r="I9970" t="s">
        <v>93</v>
      </c>
      <c r="J9970" t="s">
        <v>13</v>
      </c>
      <c r="K9970" t="s">
        <v>1050</v>
      </c>
      <c r="L9970" t="s">
        <v>92</v>
      </c>
      <c r="N9970" t="str">
        <f>IF(ISBLANK(Sales[[#This Row],[return]]),"No",Sales[[#This Row],[return]])</f>
        <v>No</v>
      </c>
      <c r="O9970" s="2">
        <v>43807</v>
      </c>
      <c r="P9970" s="8" t="str">
        <f>TEXT(DAY(Sales[[#This Row],[OrderDate]]),"ddd")</f>
        <v>Sun</v>
      </c>
      <c r="Q9970" s="8" t="str">
        <f>TEXT(MONTH(Sales[[#This Row],[ShipDate]])*29,"mmm")</f>
        <v>Dec</v>
      </c>
      <c r="R9970">
        <v>748</v>
      </c>
      <c r="S9970" t="s">
        <v>714</v>
      </c>
      <c r="T9970" t="s">
        <v>90</v>
      </c>
      <c r="U9970">
        <v>19140</v>
      </c>
      <c r="V9970" s="1">
        <v>0.3</v>
      </c>
      <c r="W9970">
        <v>-59</v>
      </c>
      <c r="X9970">
        <v>4</v>
      </c>
      <c r="Y9970">
        <v>216</v>
      </c>
      <c r="AD9970"/>
    </row>
    <row r="9971" spans="1:30" x14ac:dyDescent="0.25">
      <c r="A9971" t="s">
        <v>10</v>
      </c>
      <c r="B9971" s="2">
        <v>43811</v>
      </c>
      <c r="C9971" s="35">
        <f>YEAR(Sales[[#This Row],[ShipDate]])</f>
        <v>2019</v>
      </c>
      <c r="D9971" t="s">
        <v>19</v>
      </c>
      <c r="E9971" t="s">
        <v>18</v>
      </c>
      <c r="F9971" t="s">
        <v>39</v>
      </c>
      <c r="G9971" t="s">
        <v>25</v>
      </c>
      <c r="H9971" t="s">
        <v>680</v>
      </c>
      <c r="I9971" t="s">
        <v>20</v>
      </c>
      <c r="J9971" t="s">
        <v>13</v>
      </c>
      <c r="K9971" t="s">
        <v>959</v>
      </c>
      <c r="L9971" t="s">
        <v>17</v>
      </c>
      <c r="N9971" t="str">
        <f>IF(ISBLANK(Sales[[#This Row],[return]]),"No",Sales[[#This Row],[return]])</f>
        <v>No</v>
      </c>
      <c r="O9971" s="2">
        <v>43808</v>
      </c>
      <c r="P9971" s="8" t="str">
        <f>TEXT(DAY(Sales[[#This Row],[OrderDate]]),"ddd")</f>
        <v>Mon</v>
      </c>
      <c r="Q9971" s="8" t="str">
        <f>TEXT(MONTH(Sales[[#This Row],[ShipDate]])*29,"mmm")</f>
        <v>Dec</v>
      </c>
      <c r="R9971">
        <v>575</v>
      </c>
      <c r="S9971" t="s">
        <v>827</v>
      </c>
      <c r="T9971" t="s">
        <v>15</v>
      </c>
      <c r="U9971">
        <v>40475</v>
      </c>
      <c r="V9971" s="1">
        <v>0</v>
      </c>
      <c r="W9971">
        <v>1</v>
      </c>
      <c r="X9971">
        <v>1</v>
      </c>
      <c r="Y9971">
        <v>15</v>
      </c>
      <c r="AD9971"/>
    </row>
    <row r="9972" spans="1:30" x14ac:dyDescent="0.25">
      <c r="A9972" t="s">
        <v>10</v>
      </c>
      <c r="B9972" s="2">
        <v>43811</v>
      </c>
      <c r="C9972" s="35">
        <f>YEAR(Sales[[#This Row],[ShipDate]])</f>
        <v>2019</v>
      </c>
      <c r="D9972" t="s">
        <v>19</v>
      </c>
      <c r="E9972" t="s">
        <v>18</v>
      </c>
      <c r="F9972" t="s">
        <v>50</v>
      </c>
      <c r="G9972" t="s">
        <v>25</v>
      </c>
      <c r="H9972" t="s">
        <v>680</v>
      </c>
      <c r="I9972" t="s">
        <v>20</v>
      </c>
      <c r="J9972" t="s">
        <v>13</v>
      </c>
      <c r="K9972" t="s">
        <v>959</v>
      </c>
      <c r="L9972" t="s">
        <v>17</v>
      </c>
      <c r="N9972" t="str">
        <f>IF(ISBLANK(Sales[[#This Row],[return]]),"No",Sales[[#This Row],[return]])</f>
        <v>No</v>
      </c>
      <c r="O9972" s="2">
        <v>43808</v>
      </c>
      <c r="P9972" s="8" t="str">
        <f>TEXT(DAY(Sales[[#This Row],[OrderDate]]),"ddd")</f>
        <v>Mon</v>
      </c>
      <c r="Q9972" s="8" t="str">
        <f>TEXT(MONTH(Sales[[#This Row],[ShipDate]])*29,"mmm")</f>
        <v>Dec</v>
      </c>
      <c r="R9972">
        <v>1843</v>
      </c>
      <c r="S9972" t="s">
        <v>3237</v>
      </c>
      <c r="T9972" t="s">
        <v>15</v>
      </c>
      <c r="U9972">
        <v>40475</v>
      </c>
      <c r="V9972" s="1">
        <v>0</v>
      </c>
      <c r="W9972">
        <v>14</v>
      </c>
      <c r="X9972">
        <v>2</v>
      </c>
      <c r="Y9972">
        <v>29</v>
      </c>
      <c r="AD9972"/>
    </row>
    <row r="9973" spans="1:30" x14ac:dyDescent="0.25">
      <c r="A9973" t="s">
        <v>10</v>
      </c>
      <c r="B9973" s="2">
        <v>43811</v>
      </c>
      <c r="C9973" s="35">
        <f>YEAR(Sales[[#This Row],[ShipDate]])</f>
        <v>2019</v>
      </c>
      <c r="D9973" t="s">
        <v>19</v>
      </c>
      <c r="E9973" t="s">
        <v>18</v>
      </c>
      <c r="F9973" t="s">
        <v>33</v>
      </c>
      <c r="G9973" t="s">
        <v>25</v>
      </c>
      <c r="H9973" t="s">
        <v>680</v>
      </c>
      <c r="I9973" t="s">
        <v>20</v>
      </c>
      <c r="J9973" t="s">
        <v>13</v>
      </c>
      <c r="K9973" t="s">
        <v>959</v>
      </c>
      <c r="L9973" t="s">
        <v>17</v>
      </c>
      <c r="N9973" t="str">
        <f>IF(ISBLANK(Sales[[#This Row],[return]]),"No",Sales[[#This Row],[return]])</f>
        <v>No</v>
      </c>
      <c r="O9973" s="2">
        <v>43808</v>
      </c>
      <c r="P9973" s="8" t="str">
        <f>TEXT(DAY(Sales[[#This Row],[OrderDate]]),"ddd")</f>
        <v>Mon</v>
      </c>
      <c r="Q9973" s="8" t="str">
        <f>TEXT(MONTH(Sales[[#This Row],[ShipDate]])*29,"mmm")</f>
        <v>Dec</v>
      </c>
      <c r="R9973">
        <v>201</v>
      </c>
      <c r="S9973" t="s">
        <v>1776</v>
      </c>
      <c r="T9973" t="s">
        <v>15</v>
      </c>
      <c r="U9973">
        <v>40475</v>
      </c>
      <c r="V9973" s="1">
        <v>0</v>
      </c>
      <c r="W9973">
        <v>3</v>
      </c>
      <c r="X9973">
        <v>2</v>
      </c>
      <c r="Y9973">
        <v>6</v>
      </c>
      <c r="AD9973"/>
    </row>
    <row r="9974" spans="1:30" x14ac:dyDescent="0.25">
      <c r="A9974" t="s">
        <v>10</v>
      </c>
      <c r="B9974" s="2">
        <v>43811</v>
      </c>
      <c r="C9974" s="35">
        <f>YEAR(Sales[[#This Row],[ShipDate]])</f>
        <v>2019</v>
      </c>
      <c r="D9974" t="s">
        <v>19</v>
      </c>
      <c r="E9974" t="s">
        <v>18</v>
      </c>
      <c r="F9974" t="s">
        <v>50</v>
      </c>
      <c r="G9974" t="s">
        <v>25</v>
      </c>
      <c r="H9974" t="s">
        <v>680</v>
      </c>
      <c r="I9974" t="s">
        <v>20</v>
      </c>
      <c r="J9974" t="s">
        <v>13</v>
      </c>
      <c r="K9974" t="s">
        <v>959</v>
      </c>
      <c r="L9974" t="s">
        <v>17</v>
      </c>
      <c r="N9974" t="str">
        <f>IF(ISBLANK(Sales[[#This Row],[return]]),"No",Sales[[#This Row],[return]])</f>
        <v>No</v>
      </c>
      <c r="O9974" s="2">
        <v>43808</v>
      </c>
      <c r="P9974" s="8" t="str">
        <f>TEXT(DAY(Sales[[#This Row],[OrderDate]]),"ddd")</f>
        <v>Mon</v>
      </c>
      <c r="Q9974" s="8" t="str">
        <f>TEXT(MONTH(Sales[[#This Row],[ShipDate]])*29,"mmm")</f>
        <v>Dec</v>
      </c>
      <c r="R9974">
        <v>242</v>
      </c>
      <c r="S9974" t="s">
        <v>273</v>
      </c>
      <c r="T9974" t="s">
        <v>15</v>
      </c>
      <c r="U9974">
        <v>40475</v>
      </c>
      <c r="V9974" s="1">
        <v>0</v>
      </c>
      <c r="W9974">
        <v>7</v>
      </c>
      <c r="X9974">
        <v>4</v>
      </c>
      <c r="Y9974">
        <v>16</v>
      </c>
      <c r="AD9974"/>
    </row>
    <row r="9975" spans="1:30" x14ac:dyDescent="0.25">
      <c r="A9975" t="s">
        <v>10</v>
      </c>
      <c r="B9975" s="2">
        <v>43811</v>
      </c>
      <c r="C9975" s="35">
        <f>YEAR(Sales[[#This Row],[ShipDate]])</f>
        <v>2019</v>
      </c>
      <c r="D9975" t="s">
        <v>19</v>
      </c>
      <c r="E9975" t="s">
        <v>18</v>
      </c>
      <c r="F9975" t="s">
        <v>52</v>
      </c>
      <c r="G9975" t="s">
        <v>25</v>
      </c>
      <c r="H9975" t="s">
        <v>680</v>
      </c>
      <c r="I9975" t="s">
        <v>20</v>
      </c>
      <c r="J9975" t="s">
        <v>13</v>
      </c>
      <c r="K9975" t="s">
        <v>959</v>
      </c>
      <c r="L9975" t="s">
        <v>17</v>
      </c>
      <c r="N9975" t="str">
        <f>IF(ISBLANK(Sales[[#This Row],[return]]),"No",Sales[[#This Row],[return]])</f>
        <v>No</v>
      </c>
      <c r="O9975" s="2">
        <v>43808</v>
      </c>
      <c r="P9975" s="8" t="str">
        <f>TEXT(DAY(Sales[[#This Row],[OrderDate]]),"ddd")</f>
        <v>Mon</v>
      </c>
      <c r="Q9975" s="8" t="str">
        <f>TEXT(MONTH(Sales[[#This Row],[ShipDate]])*29,"mmm")</f>
        <v>Dec</v>
      </c>
      <c r="R9975">
        <v>299</v>
      </c>
      <c r="S9975" t="s">
        <v>1717</v>
      </c>
      <c r="T9975" t="s">
        <v>15</v>
      </c>
      <c r="U9975">
        <v>40475</v>
      </c>
      <c r="V9975" s="1">
        <v>0</v>
      </c>
      <c r="W9975">
        <v>62</v>
      </c>
      <c r="X9975">
        <v>5</v>
      </c>
      <c r="Y9975">
        <v>215</v>
      </c>
      <c r="AD9975"/>
    </row>
    <row r="9976" spans="1:30" x14ac:dyDescent="0.25">
      <c r="A9976" t="s">
        <v>10</v>
      </c>
      <c r="B9976" s="2">
        <v>43811</v>
      </c>
      <c r="C9976" s="35">
        <f>YEAR(Sales[[#This Row],[ShipDate]])</f>
        <v>2019</v>
      </c>
      <c r="D9976" t="s">
        <v>19</v>
      </c>
      <c r="E9976" t="s">
        <v>18</v>
      </c>
      <c r="F9976" t="s">
        <v>574</v>
      </c>
      <c r="G9976" t="s">
        <v>46</v>
      </c>
      <c r="H9976" t="s">
        <v>680</v>
      </c>
      <c r="I9976" t="s">
        <v>20</v>
      </c>
      <c r="J9976" t="s">
        <v>13</v>
      </c>
      <c r="K9976" t="s">
        <v>959</v>
      </c>
      <c r="L9976" t="s">
        <v>17</v>
      </c>
      <c r="N9976" t="str">
        <f>IF(ISBLANK(Sales[[#This Row],[return]]),"No",Sales[[#This Row],[return]])</f>
        <v>No</v>
      </c>
      <c r="O9976" s="2">
        <v>43808</v>
      </c>
      <c r="P9976" s="8" t="str">
        <f>TEXT(DAY(Sales[[#This Row],[OrderDate]]),"ddd")</f>
        <v>Mon</v>
      </c>
      <c r="Q9976" s="8" t="str">
        <f>TEXT(MONTH(Sales[[#This Row],[ShipDate]])*29,"mmm")</f>
        <v>Dec</v>
      </c>
      <c r="R9976">
        <v>400</v>
      </c>
      <c r="S9976" t="s">
        <v>2354</v>
      </c>
      <c r="T9976" t="s">
        <v>15</v>
      </c>
      <c r="U9976">
        <v>40475</v>
      </c>
      <c r="V9976" s="1">
        <v>0</v>
      </c>
      <c r="W9976">
        <v>630</v>
      </c>
      <c r="X9976">
        <v>2</v>
      </c>
      <c r="Y9976">
        <v>1400</v>
      </c>
      <c r="AD9976"/>
    </row>
    <row r="9977" spans="1:30" x14ac:dyDescent="0.25">
      <c r="A9977" t="s">
        <v>10</v>
      </c>
      <c r="B9977" s="2">
        <v>43811</v>
      </c>
      <c r="C9977" s="35">
        <f>YEAR(Sales[[#This Row],[ShipDate]])</f>
        <v>2019</v>
      </c>
      <c r="D9977" t="s">
        <v>19</v>
      </c>
      <c r="E9977" t="s">
        <v>18</v>
      </c>
      <c r="F9977" t="s">
        <v>99</v>
      </c>
      <c r="G9977" t="s">
        <v>46</v>
      </c>
      <c r="H9977" t="s">
        <v>680</v>
      </c>
      <c r="I9977" t="s">
        <v>20</v>
      </c>
      <c r="J9977" t="s">
        <v>13</v>
      </c>
      <c r="K9977" t="s">
        <v>959</v>
      </c>
      <c r="L9977" t="s">
        <v>17</v>
      </c>
      <c r="N9977" t="str">
        <f>IF(ISBLANK(Sales[[#This Row],[return]]),"No",Sales[[#This Row],[return]])</f>
        <v>No</v>
      </c>
      <c r="O9977" s="2">
        <v>43808</v>
      </c>
      <c r="P9977" s="8" t="str">
        <f>TEXT(DAY(Sales[[#This Row],[OrderDate]]),"ddd")</f>
        <v>Mon</v>
      </c>
      <c r="Q9977" s="8" t="str">
        <f>TEXT(MONTH(Sales[[#This Row],[ShipDate]])*29,"mmm")</f>
        <v>Dec</v>
      </c>
      <c r="R9977">
        <v>1002</v>
      </c>
      <c r="S9977" t="s">
        <v>2455</v>
      </c>
      <c r="T9977" t="s">
        <v>15</v>
      </c>
      <c r="U9977">
        <v>40475</v>
      </c>
      <c r="V9977" s="1">
        <v>0</v>
      </c>
      <c r="W9977">
        <v>48</v>
      </c>
      <c r="X9977">
        <v>5</v>
      </c>
      <c r="Y9977">
        <v>146</v>
      </c>
      <c r="AD9977"/>
    </row>
    <row r="9978" spans="1:30" x14ac:dyDescent="0.25">
      <c r="A9978" t="s">
        <v>10</v>
      </c>
      <c r="B9978" s="2">
        <v>43773</v>
      </c>
      <c r="C9978" s="35">
        <f>YEAR(Sales[[#This Row],[ShipDate]])</f>
        <v>2019</v>
      </c>
      <c r="D9978" t="s">
        <v>607</v>
      </c>
      <c r="E9978" t="s">
        <v>31</v>
      </c>
      <c r="F9978" t="s">
        <v>340</v>
      </c>
      <c r="G9978" t="s">
        <v>46</v>
      </c>
      <c r="H9978" t="s">
        <v>1002</v>
      </c>
      <c r="I9978" t="s">
        <v>58</v>
      </c>
      <c r="J9978" t="s">
        <v>13</v>
      </c>
      <c r="K9978" t="s">
        <v>1003</v>
      </c>
      <c r="L9978" t="s">
        <v>17</v>
      </c>
      <c r="N9978" t="str">
        <f>IF(ISBLANK(Sales[[#This Row],[return]]),"No",Sales[[#This Row],[return]])</f>
        <v>No</v>
      </c>
      <c r="O9978" s="2">
        <v>43773</v>
      </c>
      <c r="P9978" s="8" t="str">
        <f>TEXT(DAY(Sales[[#This Row],[OrderDate]]),"ddd")</f>
        <v>Wed</v>
      </c>
      <c r="Q9978" s="8" t="str">
        <f>TEXT(MONTH(Sales[[#This Row],[ShipDate]])*29,"mmm")</f>
        <v>Nov</v>
      </c>
      <c r="R9978">
        <v>477</v>
      </c>
      <c r="S9978" t="s">
        <v>1004</v>
      </c>
      <c r="T9978" t="s">
        <v>15</v>
      </c>
      <c r="U9978">
        <v>27217</v>
      </c>
      <c r="V9978" s="1">
        <v>0.5</v>
      </c>
      <c r="W9978">
        <v>-3840</v>
      </c>
      <c r="X9978">
        <v>4</v>
      </c>
      <c r="Y9978">
        <v>8000</v>
      </c>
      <c r="AD9978"/>
    </row>
    <row r="9979" spans="1:30" x14ac:dyDescent="0.25">
      <c r="A9979" t="s">
        <v>10</v>
      </c>
      <c r="B9979" s="2">
        <v>43773</v>
      </c>
      <c r="C9979" s="35">
        <f>YEAR(Sales[[#This Row],[ShipDate]])</f>
        <v>2019</v>
      </c>
      <c r="D9979" t="s">
        <v>607</v>
      </c>
      <c r="E9979" t="s">
        <v>31</v>
      </c>
      <c r="F9979" t="s">
        <v>52</v>
      </c>
      <c r="G9979" t="s">
        <v>25</v>
      </c>
      <c r="H9979" t="s">
        <v>1002</v>
      </c>
      <c r="I9979" t="s">
        <v>58</v>
      </c>
      <c r="J9979" t="s">
        <v>13</v>
      </c>
      <c r="K9979" t="s">
        <v>1003</v>
      </c>
      <c r="L9979" t="s">
        <v>17</v>
      </c>
      <c r="N9979" t="str">
        <f>IF(ISBLANK(Sales[[#This Row],[return]]),"No",Sales[[#This Row],[return]])</f>
        <v>No</v>
      </c>
      <c r="O9979" s="2">
        <v>43773</v>
      </c>
      <c r="P9979" s="8" t="str">
        <f>TEXT(DAY(Sales[[#This Row],[OrderDate]]),"ddd")</f>
        <v>Wed</v>
      </c>
      <c r="Q9979" s="8" t="str">
        <f>TEXT(MONTH(Sales[[#This Row],[ShipDate]])*29,"mmm")</f>
        <v>Nov</v>
      </c>
      <c r="R9979">
        <v>613</v>
      </c>
      <c r="S9979" t="s">
        <v>967</v>
      </c>
      <c r="T9979" t="s">
        <v>15</v>
      </c>
      <c r="U9979">
        <v>27217</v>
      </c>
      <c r="V9979" s="1">
        <v>0.2</v>
      </c>
      <c r="W9979">
        <v>15</v>
      </c>
      <c r="X9979">
        <v>2</v>
      </c>
      <c r="Y9979">
        <v>167</v>
      </c>
      <c r="AD9979"/>
    </row>
    <row r="9980" spans="1:30" x14ac:dyDescent="0.25">
      <c r="A9980" t="s">
        <v>10</v>
      </c>
      <c r="B9980" s="2">
        <v>43752</v>
      </c>
      <c r="C9980" s="35">
        <f>YEAR(Sales[[#This Row],[ShipDate]])</f>
        <v>2019</v>
      </c>
      <c r="D9980" t="s">
        <v>36</v>
      </c>
      <c r="E9980" t="s">
        <v>18</v>
      </c>
      <c r="F9980" t="s">
        <v>23</v>
      </c>
      <c r="G9980" t="s">
        <v>11</v>
      </c>
      <c r="H9980" t="s">
        <v>146</v>
      </c>
      <c r="I9980" t="s">
        <v>149</v>
      </c>
      <c r="J9980" t="s">
        <v>13</v>
      </c>
      <c r="K9980" t="s">
        <v>1161</v>
      </c>
      <c r="L9980" t="s">
        <v>92</v>
      </c>
      <c r="N9980" t="str">
        <f>IF(ISBLANK(Sales[[#This Row],[return]]),"No",Sales[[#This Row],[return]])</f>
        <v>No</v>
      </c>
      <c r="O9980" s="2">
        <v>43746</v>
      </c>
      <c r="P9980" s="8" t="str">
        <f>TEXT(DAY(Sales[[#This Row],[OrderDate]]),"ddd")</f>
        <v>Sun</v>
      </c>
      <c r="Q9980" s="8" t="str">
        <f>TEXT(MONTH(Sales[[#This Row],[ShipDate]])*29,"mmm")</f>
        <v>Oct</v>
      </c>
      <c r="R9980">
        <v>1208</v>
      </c>
      <c r="S9980" t="s">
        <v>718</v>
      </c>
      <c r="T9980" t="s">
        <v>90</v>
      </c>
      <c r="U9980">
        <v>10009</v>
      </c>
      <c r="V9980" s="1">
        <v>0.1</v>
      </c>
      <c r="W9980">
        <v>3</v>
      </c>
      <c r="X9980">
        <v>2</v>
      </c>
      <c r="Y9980">
        <v>146</v>
      </c>
      <c r="AD9980"/>
    </row>
    <row r="9981" spans="1:30" x14ac:dyDescent="0.25">
      <c r="A9981" t="s">
        <v>10</v>
      </c>
      <c r="B9981" s="2">
        <v>43478</v>
      </c>
      <c r="C9981" s="35">
        <f>YEAR(Sales[[#This Row],[ShipDate]])</f>
        <v>2019</v>
      </c>
      <c r="D9981" t="s">
        <v>36</v>
      </c>
      <c r="E9981" t="s">
        <v>18</v>
      </c>
      <c r="F9981" t="s">
        <v>50</v>
      </c>
      <c r="G9981" t="s">
        <v>25</v>
      </c>
      <c r="H9981" t="s">
        <v>2269</v>
      </c>
      <c r="I9981" t="s">
        <v>37</v>
      </c>
      <c r="J9981" t="s">
        <v>13</v>
      </c>
      <c r="K9981" t="s">
        <v>1841</v>
      </c>
      <c r="L9981" t="s">
        <v>17</v>
      </c>
      <c r="N9981" t="str">
        <f>IF(ISBLANK(Sales[[#This Row],[return]]),"No",Sales[[#This Row],[return]])</f>
        <v>No</v>
      </c>
      <c r="O9981" s="2">
        <v>43472</v>
      </c>
      <c r="P9981" s="8" t="str">
        <f>TEXT(DAY(Sales[[#This Row],[OrderDate]]),"ddd")</f>
        <v>Sat</v>
      </c>
      <c r="Q9981" s="8" t="str">
        <f>TEXT(MONTH(Sales[[#This Row],[ShipDate]])*29,"mmm")</f>
        <v>Jan</v>
      </c>
      <c r="R9981">
        <v>1850</v>
      </c>
      <c r="S9981" t="s">
        <v>2160</v>
      </c>
      <c r="T9981" t="s">
        <v>15</v>
      </c>
      <c r="U9981">
        <v>32174</v>
      </c>
      <c r="V9981" s="1">
        <v>0.7</v>
      </c>
      <c r="W9981">
        <v>-2</v>
      </c>
      <c r="X9981">
        <v>3</v>
      </c>
      <c r="Y9981">
        <v>3</v>
      </c>
      <c r="AD9981"/>
    </row>
    <row r="9982" spans="1:30" x14ac:dyDescent="0.25">
      <c r="A9982" t="s">
        <v>40</v>
      </c>
      <c r="B9982" s="2">
        <v>43776</v>
      </c>
      <c r="C9982" s="35">
        <f>YEAR(Sales[[#This Row],[ShipDate]])</f>
        <v>2019</v>
      </c>
      <c r="D9982" t="s">
        <v>36</v>
      </c>
      <c r="E9982" t="s">
        <v>31</v>
      </c>
      <c r="F9982" t="s">
        <v>50</v>
      </c>
      <c r="G9982" t="s">
        <v>25</v>
      </c>
      <c r="H9982" t="s">
        <v>60</v>
      </c>
      <c r="I9982" t="s">
        <v>63</v>
      </c>
      <c r="J9982" t="s">
        <v>13</v>
      </c>
      <c r="K9982" t="s">
        <v>3127</v>
      </c>
      <c r="L9982" t="s">
        <v>30</v>
      </c>
      <c r="N9982" t="str">
        <f>IF(ISBLANK(Sales[[#This Row],[return]]),"No",Sales[[#This Row],[return]])</f>
        <v>No</v>
      </c>
      <c r="O9982" s="2">
        <v>43772</v>
      </c>
      <c r="P9982" s="8" t="str">
        <f>TEXT(DAY(Sales[[#This Row],[OrderDate]]),"ddd")</f>
        <v>Tue</v>
      </c>
      <c r="Q9982" s="8" t="str">
        <f>TEXT(MONTH(Sales[[#This Row],[ShipDate]])*29,"mmm")</f>
        <v>Nov</v>
      </c>
      <c r="R9982">
        <v>327</v>
      </c>
      <c r="S9982" t="s">
        <v>1751</v>
      </c>
      <c r="T9982" t="s">
        <v>28</v>
      </c>
      <c r="U9982">
        <v>98103</v>
      </c>
      <c r="V9982" s="1">
        <v>0.2</v>
      </c>
      <c r="W9982">
        <v>6</v>
      </c>
      <c r="X9982">
        <v>4</v>
      </c>
      <c r="Y9982">
        <v>18</v>
      </c>
      <c r="AD9982"/>
    </row>
    <row r="9983" spans="1:30" x14ac:dyDescent="0.25">
      <c r="A9983" t="s">
        <v>40</v>
      </c>
      <c r="B9983" s="2">
        <v>43671</v>
      </c>
      <c r="C9983" s="35">
        <f>YEAR(Sales[[#This Row],[ShipDate]])</f>
        <v>2019</v>
      </c>
      <c r="D9983" t="s">
        <v>19</v>
      </c>
      <c r="E9983" t="s">
        <v>18</v>
      </c>
      <c r="F9983" t="s">
        <v>45</v>
      </c>
      <c r="G9983" t="s">
        <v>25</v>
      </c>
      <c r="H9983" t="s">
        <v>1912</v>
      </c>
      <c r="I9983" t="s">
        <v>142</v>
      </c>
      <c r="J9983" t="s">
        <v>13</v>
      </c>
      <c r="K9983" t="s">
        <v>135</v>
      </c>
      <c r="L9983" t="s">
        <v>68</v>
      </c>
      <c r="N9983" t="str">
        <f>IF(ISBLANK(Sales[[#This Row],[return]]),"No",Sales[[#This Row],[return]])</f>
        <v>No</v>
      </c>
      <c r="O9983" s="2">
        <v>43669</v>
      </c>
      <c r="P9983" s="8" t="str">
        <f>TEXT(DAY(Sales[[#This Row],[OrderDate]]),"ddd")</f>
        <v>Mon</v>
      </c>
      <c r="Q9983" s="8" t="str">
        <f>TEXT(MONTH(Sales[[#This Row],[ShipDate]])*29,"mmm")</f>
        <v>Jul</v>
      </c>
      <c r="R9983">
        <v>1326</v>
      </c>
      <c r="S9983" t="s">
        <v>479</v>
      </c>
      <c r="T9983" t="s">
        <v>66</v>
      </c>
      <c r="U9983">
        <v>46514</v>
      </c>
      <c r="V9983" s="1">
        <v>0</v>
      </c>
      <c r="W9983">
        <v>5</v>
      </c>
      <c r="X9983">
        <v>2</v>
      </c>
      <c r="Y9983">
        <v>12</v>
      </c>
      <c r="AD9983"/>
    </row>
    <row r="9984" spans="1:30" x14ac:dyDescent="0.25">
      <c r="A9984" t="s">
        <v>40</v>
      </c>
      <c r="B9984" s="2">
        <v>43671</v>
      </c>
      <c r="C9984" s="35">
        <f>YEAR(Sales[[#This Row],[ShipDate]])</f>
        <v>2019</v>
      </c>
      <c r="D9984" t="s">
        <v>19</v>
      </c>
      <c r="E9984" t="s">
        <v>18</v>
      </c>
      <c r="F9984" t="s">
        <v>99</v>
      </c>
      <c r="G9984" t="s">
        <v>46</v>
      </c>
      <c r="H9984" t="s">
        <v>1912</v>
      </c>
      <c r="I9984" t="s">
        <v>142</v>
      </c>
      <c r="J9984" t="s">
        <v>13</v>
      </c>
      <c r="K9984" t="s">
        <v>135</v>
      </c>
      <c r="L9984" t="s">
        <v>68</v>
      </c>
      <c r="N9984" t="str">
        <f>IF(ISBLANK(Sales[[#This Row],[return]]),"No",Sales[[#This Row],[return]])</f>
        <v>No</v>
      </c>
      <c r="O9984" s="2">
        <v>43669</v>
      </c>
      <c r="P9984" s="8" t="str">
        <f>TEXT(DAY(Sales[[#This Row],[OrderDate]]),"ddd")</f>
        <v>Mon</v>
      </c>
      <c r="Q9984" s="8" t="str">
        <f>TEXT(MONTH(Sales[[#This Row],[ShipDate]])*29,"mmm")</f>
        <v>Jul</v>
      </c>
      <c r="R9984">
        <v>1074</v>
      </c>
      <c r="S9984" t="s">
        <v>2415</v>
      </c>
      <c r="T9984" t="s">
        <v>66</v>
      </c>
      <c r="U9984">
        <v>46514</v>
      </c>
      <c r="V9984" s="1">
        <v>0</v>
      </c>
      <c r="W9984">
        <v>11</v>
      </c>
      <c r="X9984">
        <v>5</v>
      </c>
      <c r="Y9984">
        <v>160</v>
      </c>
      <c r="AD9984"/>
    </row>
    <row r="9985" spans="1:30" x14ac:dyDescent="0.25">
      <c r="A9985" t="s">
        <v>24</v>
      </c>
      <c r="B9985" s="2">
        <v>43717</v>
      </c>
      <c r="C9985" s="35">
        <f>YEAR(Sales[[#This Row],[ShipDate]])</f>
        <v>2019</v>
      </c>
      <c r="D9985" t="s">
        <v>113</v>
      </c>
      <c r="E9985" t="s">
        <v>18</v>
      </c>
      <c r="F9985" t="s">
        <v>59</v>
      </c>
      <c r="G9985" t="s">
        <v>25</v>
      </c>
      <c r="H9985" t="s">
        <v>1690</v>
      </c>
      <c r="I9985" t="s">
        <v>655</v>
      </c>
      <c r="J9985" t="s">
        <v>13</v>
      </c>
      <c r="K9985" t="s">
        <v>838</v>
      </c>
      <c r="L9985" t="s">
        <v>92</v>
      </c>
      <c r="N9985" t="str">
        <f>IF(ISBLANK(Sales[[#This Row],[return]]),"No",Sales[[#This Row],[return]])</f>
        <v>No</v>
      </c>
      <c r="O9985" s="2">
        <v>43715</v>
      </c>
      <c r="P9985" s="8" t="str">
        <f>TEXT(DAY(Sales[[#This Row],[OrderDate]]),"ddd")</f>
        <v>Sat</v>
      </c>
      <c r="Q9985" s="8" t="str">
        <f>TEXT(MONTH(Sales[[#This Row],[ShipDate]])*29,"mmm")</f>
        <v>Sep</v>
      </c>
      <c r="R9985">
        <v>1702</v>
      </c>
      <c r="S9985" t="s">
        <v>674</v>
      </c>
      <c r="T9985" t="s">
        <v>90</v>
      </c>
      <c r="U9985">
        <v>2908</v>
      </c>
      <c r="V9985" s="1">
        <v>0</v>
      </c>
      <c r="W9985">
        <v>19</v>
      </c>
      <c r="X9985">
        <v>2</v>
      </c>
      <c r="Y9985">
        <v>40</v>
      </c>
      <c r="AD9985"/>
    </row>
    <row r="9986" spans="1:30" x14ac:dyDescent="0.25">
      <c r="A9986" t="s">
        <v>24</v>
      </c>
      <c r="B9986" s="2">
        <v>43717</v>
      </c>
      <c r="C9986" s="35">
        <f>YEAR(Sales[[#This Row],[ShipDate]])</f>
        <v>2019</v>
      </c>
      <c r="D9986" t="s">
        <v>113</v>
      </c>
      <c r="E9986" t="s">
        <v>18</v>
      </c>
      <c r="F9986" t="s">
        <v>59</v>
      </c>
      <c r="G9986" t="s">
        <v>25</v>
      </c>
      <c r="H9986" t="s">
        <v>1690</v>
      </c>
      <c r="I9986" t="s">
        <v>655</v>
      </c>
      <c r="J9986" t="s">
        <v>13</v>
      </c>
      <c r="K9986" t="s">
        <v>838</v>
      </c>
      <c r="L9986" t="s">
        <v>92</v>
      </c>
      <c r="N9986" t="str">
        <f>IF(ISBLANK(Sales[[#This Row],[return]]),"No",Sales[[#This Row],[return]])</f>
        <v>No</v>
      </c>
      <c r="O9986" s="2">
        <v>43715</v>
      </c>
      <c r="P9986" s="8" t="str">
        <f>TEXT(DAY(Sales[[#This Row],[OrderDate]]),"ddd")</f>
        <v>Sat</v>
      </c>
      <c r="Q9986" s="8" t="str">
        <f>TEXT(MONTH(Sales[[#This Row],[ShipDate]])*29,"mmm")</f>
        <v>Sep</v>
      </c>
      <c r="R9986">
        <v>274</v>
      </c>
      <c r="S9986" t="s">
        <v>1714</v>
      </c>
      <c r="T9986" t="s">
        <v>90</v>
      </c>
      <c r="U9986">
        <v>2908</v>
      </c>
      <c r="V9986" s="1">
        <v>0</v>
      </c>
      <c r="W9986">
        <v>8</v>
      </c>
      <c r="X9986">
        <v>5</v>
      </c>
      <c r="Y9986">
        <v>17</v>
      </c>
      <c r="AD9986"/>
    </row>
    <row r="9987" spans="1:30" x14ac:dyDescent="0.25">
      <c r="A9987" t="s">
        <v>40</v>
      </c>
      <c r="B9987" s="2">
        <v>43709</v>
      </c>
      <c r="C9987" s="35">
        <f>YEAR(Sales[[#This Row],[ShipDate]])</f>
        <v>2019</v>
      </c>
      <c r="D9987" t="s">
        <v>36</v>
      </c>
      <c r="E9987" t="s">
        <v>69</v>
      </c>
      <c r="F9987" t="s">
        <v>290</v>
      </c>
      <c r="G9987" t="s">
        <v>25</v>
      </c>
      <c r="H9987" t="s">
        <v>1101</v>
      </c>
      <c r="I9987" t="s">
        <v>74</v>
      </c>
      <c r="J9987" t="s">
        <v>13</v>
      </c>
      <c r="K9987" t="s">
        <v>2908</v>
      </c>
      <c r="L9987" t="s">
        <v>68</v>
      </c>
      <c r="N9987" t="str">
        <f>IF(ISBLANK(Sales[[#This Row],[return]]),"No",Sales[[#This Row],[return]])</f>
        <v>No</v>
      </c>
      <c r="O9987" s="2">
        <v>43705</v>
      </c>
      <c r="P9987" s="8" t="str">
        <f>TEXT(DAY(Sales[[#This Row],[OrderDate]]),"ddd")</f>
        <v>Sat</v>
      </c>
      <c r="Q9987" s="8" t="str">
        <f>TEXT(MONTH(Sales[[#This Row],[ShipDate]])*29,"mmm")</f>
        <v>Sep</v>
      </c>
      <c r="R9987">
        <v>87</v>
      </c>
      <c r="S9987" t="s">
        <v>911</v>
      </c>
      <c r="T9987" t="s">
        <v>66</v>
      </c>
      <c r="U9987">
        <v>53209</v>
      </c>
      <c r="V9987" s="1">
        <v>0</v>
      </c>
      <c r="W9987">
        <v>6</v>
      </c>
      <c r="X9987">
        <v>3</v>
      </c>
      <c r="Y9987">
        <v>22</v>
      </c>
      <c r="AD9987"/>
    </row>
    <row r="9988" spans="1:30" x14ac:dyDescent="0.25">
      <c r="A9988" t="s">
        <v>40</v>
      </c>
      <c r="B9988" s="2">
        <v>43709</v>
      </c>
      <c r="C9988" s="35">
        <f>YEAR(Sales[[#This Row],[ShipDate]])</f>
        <v>2019</v>
      </c>
      <c r="D9988" t="s">
        <v>36</v>
      </c>
      <c r="E9988" t="s">
        <v>69</v>
      </c>
      <c r="F9988" t="s">
        <v>52</v>
      </c>
      <c r="G9988" t="s">
        <v>25</v>
      </c>
      <c r="H9988" t="s">
        <v>1101</v>
      </c>
      <c r="I9988" t="s">
        <v>74</v>
      </c>
      <c r="J9988" t="s">
        <v>13</v>
      </c>
      <c r="K9988" t="s">
        <v>2908</v>
      </c>
      <c r="L9988" t="s">
        <v>68</v>
      </c>
      <c r="N9988" t="str">
        <f>IF(ISBLANK(Sales[[#This Row],[return]]),"No",Sales[[#This Row],[return]])</f>
        <v>No</v>
      </c>
      <c r="O9988" s="2">
        <v>43705</v>
      </c>
      <c r="P9988" s="8" t="str">
        <f>TEXT(DAY(Sales[[#This Row],[OrderDate]]),"ddd")</f>
        <v>Sat</v>
      </c>
      <c r="Q9988" s="8" t="str">
        <f>TEXT(MONTH(Sales[[#This Row],[ShipDate]])*29,"mmm")</f>
        <v>Sep</v>
      </c>
      <c r="R9988">
        <v>37</v>
      </c>
      <c r="S9988" t="s">
        <v>1964</v>
      </c>
      <c r="T9988" t="s">
        <v>66</v>
      </c>
      <c r="U9988">
        <v>53209</v>
      </c>
      <c r="V9988" s="1">
        <v>0</v>
      </c>
      <c r="W9988">
        <v>27</v>
      </c>
      <c r="X9988">
        <v>5</v>
      </c>
      <c r="Y9988">
        <v>92</v>
      </c>
      <c r="AD9988"/>
    </row>
    <row r="9989" spans="1:30" x14ac:dyDescent="0.25">
      <c r="A9989" t="s">
        <v>24</v>
      </c>
      <c r="B9989" s="2">
        <v>43655</v>
      </c>
      <c r="C9989" s="35">
        <f>YEAR(Sales[[#This Row],[ShipDate]])</f>
        <v>2019</v>
      </c>
      <c r="D9989" t="s">
        <v>113</v>
      </c>
      <c r="E9989" t="s">
        <v>18</v>
      </c>
      <c r="F9989" t="s">
        <v>21</v>
      </c>
      <c r="G9989" t="s">
        <v>11</v>
      </c>
      <c r="H9989" t="s">
        <v>88</v>
      </c>
      <c r="I9989" t="s">
        <v>93</v>
      </c>
      <c r="J9989" t="s">
        <v>13</v>
      </c>
      <c r="K9989" t="s">
        <v>835</v>
      </c>
      <c r="L9989" t="s">
        <v>92</v>
      </c>
      <c r="N9989" t="str">
        <f>IF(ISBLANK(Sales[[#This Row],[return]]),"No",Sales[[#This Row],[return]])</f>
        <v>No</v>
      </c>
      <c r="O9989" s="2">
        <v>43653</v>
      </c>
      <c r="P9989" s="8" t="str">
        <f>TEXT(DAY(Sales[[#This Row],[OrderDate]]),"ddd")</f>
        <v>Sat</v>
      </c>
      <c r="Q9989" s="8" t="str">
        <f>TEXT(MONTH(Sales[[#This Row],[ShipDate]])*29,"mmm")</f>
        <v>Jul</v>
      </c>
      <c r="R9989">
        <v>1228</v>
      </c>
      <c r="S9989" t="s">
        <v>3112</v>
      </c>
      <c r="T9989" t="s">
        <v>90</v>
      </c>
      <c r="U9989">
        <v>19120</v>
      </c>
      <c r="V9989" s="1">
        <v>0.5</v>
      </c>
      <c r="W9989">
        <v>-45</v>
      </c>
      <c r="X9989">
        <v>3</v>
      </c>
      <c r="Y9989">
        <v>87</v>
      </c>
      <c r="AD9989"/>
    </row>
    <row r="9990" spans="1:30" x14ac:dyDescent="0.25">
      <c r="A9990" t="s">
        <v>24</v>
      </c>
      <c r="B9990" s="2">
        <v>43655</v>
      </c>
      <c r="C9990" s="35">
        <f>YEAR(Sales[[#This Row],[ShipDate]])</f>
        <v>2019</v>
      </c>
      <c r="D9990" t="s">
        <v>113</v>
      </c>
      <c r="E9990" t="s">
        <v>18</v>
      </c>
      <c r="F9990" t="s">
        <v>59</v>
      </c>
      <c r="G9990" t="s">
        <v>25</v>
      </c>
      <c r="H9990" t="s">
        <v>88</v>
      </c>
      <c r="I9990" t="s">
        <v>93</v>
      </c>
      <c r="J9990" t="s">
        <v>13</v>
      </c>
      <c r="K9990" t="s">
        <v>835</v>
      </c>
      <c r="L9990" t="s">
        <v>92</v>
      </c>
      <c r="N9990" t="str">
        <f>IF(ISBLANK(Sales[[#This Row],[return]]),"No",Sales[[#This Row],[return]])</f>
        <v>No</v>
      </c>
      <c r="O9990" s="2">
        <v>43653</v>
      </c>
      <c r="P9990" s="8" t="str">
        <f>TEXT(DAY(Sales[[#This Row],[OrderDate]]),"ddd")</f>
        <v>Sat</v>
      </c>
      <c r="Q9990" s="8" t="str">
        <f>TEXT(MONTH(Sales[[#This Row],[ShipDate]])*29,"mmm")</f>
        <v>Jul</v>
      </c>
      <c r="R9990">
        <v>1820</v>
      </c>
      <c r="S9990" t="s">
        <v>501</v>
      </c>
      <c r="T9990" t="s">
        <v>90</v>
      </c>
      <c r="U9990">
        <v>19120</v>
      </c>
      <c r="V9990" s="1">
        <v>0.2</v>
      </c>
      <c r="W9990">
        <v>5</v>
      </c>
      <c r="X9990">
        <v>3</v>
      </c>
      <c r="Y9990">
        <v>16</v>
      </c>
      <c r="AD9990"/>
    </row>
    <row r="9991" spans="1:30" x14ac:dyDescent="0.25">
      <c r="A9991" t="s">
        <v>24</v>
      </c>
      <c r="B9991" s="2">
        <v>43655</v>
      </c>
      <c r="C9991" s="35">
        <f>YEAR(Sales[[#This Row],[ShipDate]])</f>
        <v>2019</v>
      </c>
      <c r="D9991" t="s">
        <v>113</v>
      </c>
      <c r="E9991" t="s">
        <v>18</v>
      </c>
      <c r="F9991" t="s">
        <v>39</v>
      </c>
      <c r="G9991" t="s">
        <v>25</v>
      </c>
      <c r="H9991" t="s">
        <v>88</v>
      </c>
      <c r="I9991" t="s">
        <v>93</v>
      </c>
      <c r="J9991" t="s">
        <v>13</v>
      </c>
      <c r="K9991" t="s">
        <v>835</v>
      </c>
      <c r="L9991" t="s">
        <v>92</v>
      </c>
      <c r="N9991" t="str">
        <f>IF(ISBLANK(Sales[[#This Row],[return]]),"No",Sales[[#This Row],[return]])</f>
        <v>No</v>
      </c>
      <c r="O9991" s="2">
        <v>43653</v>
      </c>
      <c r="P9991" s="8" t="str">
        <f>TEXT(DAY(Sales[[#This Row],[OrderDate]]),"ddd")</f>
        <v>Sat</v>
      </c>
      <c r="Q9991" s="8" t="str">
        <f>TEXT(MONTH(Sales[[#This Row],[ShipDate]])*29,"mmm")</f>
        <v>Jul</v>
      </c>
      <c r="R9991">
        <v>1288</v>
      </c>
      <c r="S9991" t="s">
        <v>1735</v>
      </c>
      <c r="T9991" t="s">
        <v>90</v>
      </c>
      <c r="U9991">
        <v>19120</v>
      </c>
      <c r="V9991" s="1">
        <v>0.2</v>
      </c>
      <c r="W9991">
        <v>1</v>
      </c>
      <c r="X9991">
        <v>3</v>
      </c>
      <c r="Y9991">
        <v>13</v>
      </c>
      <c r="AD9991"/>
    </row>
    <row r="9992" spans="1:30" x14ac:dyDescent="0.25">
      <c r="A9992" t="s">
        <v>24</v>
      </c>
      <c r="B9992" s="2">
        <v>43655</v>
      </c>
      <c r="C9992" s="35">
        <f>YEAR(Sales[[#This Row],[ShipDate]])</f>
        <v>2019</v>
      </c>
      <c r="D9992" t="s">
        <v>113</v>
      </c>
      <c r="E9992" t="s">
        <v>18</v>
      </c>
      <c r="F9992" t="s">
        <v>99</v>
      </c>
      <c r="G9992" t="s">
        <v>46</v>
      </c>
      <c r="H9992" t="s">
        <v>88</v>
      </c>
      <c r="I9992" t="s">
        <v>93</v>
      </c>
      <c r="J9992" t="s">
        <v>13</v>
      </c>
      <c r="K9992" t="s">
        <v>835</v>
      </c>
      <c r="L9992" t="s">
        <v>92</v>
      </c>
      <c r="N9992" t="str">
        <f>IF(ISBLANK(Sales[[#This Row],[return]]),"No",Sales[[#This Row],[return]])</f>
        <v>No</v>
      </c>
      <c r="O9992" s="2">
        <v>43653</v>
      </c>
      <c r="P9992" s="8" t="str">
        <f>TEXT(DAY(Sales[[#This Row],[OrderDate]]),"ddd")</f>
        <v>Sat</v>
      </c>
      <c r="Q9992" s="8" t="str">
        <f>TEXT(MONTH(Sales[[#This Row],[ShipDate]])*29,"mmm")</f>
        <v>Jul</v>
      </c>
      <c r="R9992">
        <v>1278</v>
      </c>
      <c r="S9992" t="s">
        <v>2355</v>
      </c>
      <c r="T9992" t="s">
        <v>90</v>
      </c>
      <c r="U9992">
        <v>19120</v>
      </c>
      <c r="V9992" s="1">
        <v>0.2</v>
      </c>
      <c r="W9992">
        <v>86</v>
      </c>
      <c r="X9992">
        <v>2</v>
      </c>
      <c r="Y9992">
        <v>528</v>
      </c>
      <c r="AD9992"/>
    </row>
    <row r="9993" spans="1:30" x14ac:dyDescent="0.25">
      <c r="A9993" t="s">
        <v>24</v>
      </c>
      <c r="B9993" s="2">
        <v>43655</v>
      </c>
      <c r="C9993" s="35">
        <f>YEAR(Sales[[#This Row],[ShipDate]])</f>
        <v>2019</v>
      </c>
      <c r="D9993" t="s">
        <v>113</v>
      </c>
      <c r="E9993" t="s">
        <v>18</v>
      </c>
      <c r="F9993" t="s">
        <v>99</v>
      </c>
      <c r="G9993" t="s">
        <v>46</v>
      </c>
      <c r="H9993" t="s">
        <v>88</v>
      </c>
      <c r="I9993" t="s">
        <v>93</v>
      </c>
      <c r="J9993" t="s">
        <v>13</v>
      </c>
      <c r="K9993" t="s">
        <v>835</v>
      </c>
      <c r="L9993" t="s">
        <v>92</v>
      </c>
      <c r="N9993" t="str">
        <f>IF(ISBLANK(Sales[[#This Row],[return]]),"No",Sales[[#This Row],[return]])</f>
        <v>No</v>
      </c>
      <c r="O9993" s="2">
        <v>43653</v>
      </c>
      <c r="P9993" s="8" t="str">
        <f>TEXT(DAY(Sales[[#This Row],[OrderDate]]),"ddd")</f>
        <v>Sat</v>
      </c>
      <c r="Q9993" s="8" t="str">
        <f>TEXT(MONTH(Sales[[#This Row],[ShipDate]])*29,"mmm")</f>
        <v>Jul</v>
      </c>
      <c r="R9993">
        <v>125</v>
      </c>
      <c r="S9993" t="s">
        <v>2357</v>
      </c>
      <c r="T9993" t="s">
        <v>90</v>
      </c>
      <c r="U9993">
        <v>19120</v>
      </c>
      <c r="V9993" s="1">
        <v>0.2</v>
      </c>
      <c r="W9993">
        <v>5</v>
      </c>
      <c r="X9993">
        <v>3</v>
      </c>
      <c r="Y9993">
        <v>17</v>
      </c>
      <c r="AD9993"/>
    </row>
    <row r="9994" spans="1:30" x14ac:dyDescent="0.25">
      <c r="A9994" t="s">
        <v>24</v>
      </c>
      <c r="B9994" s="2">
        <v>43655</v>
      </c>
      <c r="C9994" s="35">
        <f>YEAR(Sales[[#This Row],[ShipDate]])</f>
        <v>2019</v>
      </c>
      <c r="D9994" t="s">
        <v>113</v>
      </c>
      <c r="E9994" t="s">
        <v>18</v>
      </c>
      <c r="F9994" t="s">
        <v>48</v>
      </c>
      <c r="G9994" t="s">
        <v>46</v>
      </c>
      <c r="H9994" t="s">
        <v>88</v>
      </c>
      <c r="I9994" t="s">
        <v>93</v>
      </c>
      <c r="J9994" t="s">
        <v>13</v>
      </c>
      <c r="K9994" t="s">
        <v>835</v>
      </c>
      <c r="L9994" t="s">
        <v>92</v>
      </c>
      <c r="N9994" t="str">
        <f>IF(ISBLANK(Sales[[#This Row],[return]]),"No",Sales[[#This Row],[return]])</f>
        <v>No</v>
      </c>
      <c r="O9994" s="2">
        <v>43653</v>
      </c>
      <c r="P9994" s="8" t="str">
        <f>TEXT(DAY(Sales[[#This Row],[OrderDate]]),"ddd")</f>
        <v>Sat</v>
      </c>
      <c r="Q9994" s="8" t="str">
        <f>TEXT(MONTH(Sales[[#This Row],[ShipDate]])*29,"mmm")</f>
        <v>Jul</v>
      </c>
      <c r="R9994">
        <v>146</v>
      </c>
      <c r="S9994" t="s">
        <v>772</v>
      </c>
      <c r="T9994" t="s">
        <v>90</v>
      </c>
      <c r="U9994">
        <v>19120</v>
      </c>
      <c r="V9994" s="1">
        <v>0.4</v>
      </c>
      <c r="W9994">
        <v>-114</v>
      </c>
      <c r="X9994">
        <v>2</v>
      </c>
      <c r="Y9994">
        <v>684</v>
      </c>
      <c r="AD9994"/>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CECCB-5082-408B-86B4-40C76C440B98}">
  <sheetPr codeName="Sheet2"/>
  <dimension ref="A1:A3"/>
  <sheetViews>
    <sheetView workbookViewId="0">
      <selection activeCell="A2" sqref="A2:A4"/>
    </sheetView>
  </sheetViews>
  <sheetFormatPr defaultRowHeight="15.75" x14ac:dyDescent="0.25"/>
  <cols>
    <col min="1" max="1" width="75" customWidth="1"/>
  </cols>
  <sheetData>
    <row r="1" spans="1:1" x14ac:dyDescent="0.25">
      <c r="A1" t="s">
        <v>3319</v>
      </c>
    </row>
    <row r="2" spans="1:1" x14ac:dyDescent="0.25">
      <c r="A2" t="s">
        <v>3320</v>
      </c>
    </row>
    <row r="3" spans="1:1" x14ac:dyDescent="0.25">
      <c r="A3" t="s">
        <v>3321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23956-03B7-4BE6-B504-D171ECC1F11B}">
  <sheetPr codeName="Sheet3"/>
  <dimension ref="A1:M144"/>
  <sheetViews>
    <sheetView topLeftCell="A104" workbookViewId="0">
      <selection activeCell="E103" sqref="E103"/>
    </sheetView>
  </sheetViews>
  <sheetFormatPr defaultRowHeight="15.75" x14ac:dyDescent="0.25"/>
  <cols>
    <col min="1" max="1" width="15.125" bestFit="1" customWidth="1"/>
    <col min="2" max="2" width="14.75" bestFit="1" customWidth="1"/>
    <col min="7" max="7" width="12.375" bestFit="1" customWidth="1"/>
    <col min="9" max="9" width="14.75" bestFit="1" customWidth="1"/>
    <col min="13" max="13" width="10" bestFit="1" customWidth="1"/>
  </cols>
  <sheetData>
    <row r="1" spans="2:13" x14ac:dyDescent="0.25">
      <c r="B1" s="45" t="s">
        <v>3318</v>
      </c>
      <c r="C1" s="45"/>
      <c r="D1" s="45"/>
      <c r="E1" s="45"/>
      <c r="F1" s="45"/>
      <c r="G1" s="45"/>
      <c r="I1" s="45" t="s">
        <v>6</v>
      </c>
      <c r="J1" s="45"/>
      <c r="K1" s="45"/>
      <c r="L1" s="45"/>
      <c r="M1" s="45"/>
    </row>
    <row r="2" spans="2:13" x14ac:dyDescent="0.25">
      <c r="B2" s="10" t="s">
        <v>3286</v>
      </c>
      <c r="C2" s="10" t="s">
        <v>7</v>
      </c>
      <c r="D2" s="10" t="s">
        <v>3</v>
      </c>
      <c r="E2" s="16" t="s">
        <v>3284</v>
      </c>
      <c r="F2" s="16" t="s">
        <v>3285</v>
      </c>
      <c r="G2" s="16" t="s">
        <v>3317</v>
      </c>
      <c r="I2" s="10" t="s">
        <v>3286</v>
      </c>
      <c r="J2" s="10" t="s">
        <v>7</v>
      </c>
      <c r="K2" s="16" t="s">
        <v>4</v>
      </c>
      <c r="L2" s="16" t="s">
        <v>3284</v>
      </c>
      <c r="M2" s="16" t="s">
        <v>3289</v>
      </c>
    </row>
    <row r="3" spans="2:13" x14ac:dyDescent="0.25">
      <c r="B3" s="7" t="s">
        <v>40</v>
      </c>
      <c r="C3" s="8">
        <v>1089637</v>
      </c>
      <c r="D3" s="8">
        <v>134201</v>
      </c>
      <c r="E3" s="15">
        <f>C3/$C$6</f>
        <v>0.51481556375965132</v>
      </c>
      <c r="F3" s="15">
        <f>D3/$D$6</f>
        <v>0.51001786189336074</v>
      </c>
      <c r="G3" s="15">
        <f>D3/C3</f>
        <v>0.12316119955544828</v>
      </c>
      <c r="I3" s="40" t="s">
        <v>40</v>
      </c>
      <c r="J3" s="41">
        <v>69624</v>
      </c>
      <c r="K3" s="41">
        <v>1315</v>
      </c>
      <c r="L3" s="42">
        <f>J3/$J$6</f>
        <v>0.38569647951693764</v>
      </c>
      <c r="M3" s="42">
        <f>K3/$K$6</f>
        <v>0.43072387815263674</v>
      </c>
    </row>
    <row r="4" spans="2:13" x14ac:dyDescent="0.25">
      <c r="B4" s="7" t="s">
        <v>24</v>
      </c>
      <c r="C4" s="8">
        <v>569901</v>
      </c>
      <c r="D4" s="8">
        <v>71603</v>
      </c>
      <c r="E4" s="15">
        <f>C4/$C$6</f>
        <v>0.26925839027326443</v>
      </c>
      <c r="F4" s="15">
        <f>D4/$D$6</f>
        <v>0.2721202447459431</v>
      </c>
      <c r="G4" s="15">
        <f t="shared" ref="G4:G5" si="0">D4/C4</f>
        <v>0.12564112012437248</v>
      </c>
      <c r="I4" s="7" t="s">
        <v>24</v>
      </c>
      <c r="J4" s="8">
        <v>58832</v>
      </c>
      <c r="K4" s="8">
        <v>851</v>
      </c>
      <c r="L4" s="18">
        <f>J4/$J$6</f>
        <v>0.32591197407417666</v>
      </c>
      <c r="M4" s="18">
        <f>K4/$K$6</f>
        <v>0.27874222076645921</v>
      </c>
    </row>
    <row r="5" spans="2:13" x14ac:dyDescent="0.25">
      <c r="B5" s="7" t="s">
        <v>10</v>
      </c>
      <c r="C5" s="8">
        <v>457020</v>
      </c>
      <c r="D5" s="8">
        <v>57326</v>
      </c>
      <c r="E5" s="15">
        <f>C5/$C$6</f>
        <v>0.21592604596708428</v>
      </c>
      <c r="F5" s="15">
        <f>D5/$D$6</f>
        <v>0.21786189336069622</v>
      </c>
      <c r="G5" s="15">
        <f t="shared" si="0"/>
        <v>0.12543433547765961</v>
      </c>
      <c r="I5" s="7" t="s">
        <v>10</v>
      </c>
      <c r="J5" s="8">
        <v>52059</v>
      </c>
      <c r="K5" s="8">
        <v>887</v>
      </c>
      <c r="L5" s="18">
        <f>J5/$J$6</f>
        <v>0.2883915464088857</v>
      </c>
      <c r="M5" s="18">
        <f>K5/$K$6</f>
        <v>0.29053390108090404</v>
      </c>
    </row>
    <row r="6" spans="2:13" x14ac:dyDescent="0.25">
      <c r="B6" s="11" t="s">
        <v>3280</v>
      </c>
      <c r="C6" s="12">
        <v>2116558</v>
      </c>
      <c r="D6" s="12">
        <v>263130</v>
      </c>
      <c r="E6" s="17"/>
      <c r="F6" s="17"/>
      <c r="G6" s="17"/>
      <c r="I6" s="11" t="s">
        <v>3280</v>
      </c>
      <c r="J6" s="12">
        <v>180515</v>
      </c>
      <c r="K6" s="12">
        <v>3053</v>
      </c>
    </row>
    <row r="7" spans="2:13" x14ac:dyDescent="0.25">
      <c r="B7" s="13"/>
      <c r="C7" s="14"/>
      <c r="D7" s="14"/>
      <c r="E7" s="15"/>
      <c r="F7" s="15"/>
      <c r="G7" s="15"/>
    </row>
    <row r="8" spans="2:13" x14ac:dyDescent="0.25">
      <c r="B8" s="27" t="s">
        <v>3287</v>
      </c>
      <c r="C8" s="10" t="s">
        <v>7</v>
      </c>
      <c r="D8" s="10" t="s">
        <v>3</v>
      </c>
      <c r="E8" s="16" t="s">
        <v>3284</v>
      </c>
      <c r="F8" s="16" t="s">
        <v>3285</v>
      </c>
      <c r="G8" s="16" t="s">
        <v>3316</v>
      </c>
      <c r="I8" s="27" t="s">
        <v>3287</v>
      </c>
      <c r="J8" s="10" t="s">
        <v>7</v>
      </c>
      <c r="K8" s="16" t="s">
        <v>4</v>
      </c>
      <c r="L8" s="16" t="s">
        <v>3284</v>
      </c>
      <c r="M8" s="16" t="s">
        <v>3288</v>
      </c>
    </row>
    <row r="9" spans="2:13" x14ac:dyDescent="0.25">
      <c r="B9" s="13" t="s">
        <v>113</v>
      </c>
      <c r="C9" s="14">
        <v>312166</v>
      </c>
      <c r="D9" s="14">
        <v>40925</v>
      </c>
      <c r="E9" s="23">
        <f>C9/$C$6</f>
        <v>0.14748757180289887</v>
      </c>
      <c r="F9" s="23">
        <f>D9/$D$6</f>
        <v>0.15553148633755179</v>
      </c>
      <c r="G9" s="23">
        <f>D9/C9</f>
        <v>0.13110011980805084</v>
      </c>
      <c r="I9" s="13" t="s">
        <v>113</v>
      </c>
      <c r="J9" s="14">
        <v>39297</v>
      </c>
      <c r="K9" s="8">
        <v>557</v>
      </c>
      <c r="L9" s="15">
        <f>J9/$J$6</f>
        <v>0.21769382045813368</v>
      </c>
      <c r="M9" s="18">
        <f>K9/$K$13</f>
        <v>0.18244349819849329</v>
      </c>
    </row>
    <row r="10" spans="2:13" x14ac:dyDescent="0.25">
      <c r="B10" s="7" t="s">
        <v>607</v>
      </c>
      <c r="C10" s="8">
        <v>111503</v>
      </c>
      <c r="D10" s="8">
        <v>12920</v>
      </c>
      <c r="E10" s="23">
        <f>C10/$C$6</f>
        <v>5.268128725978688E-2</v>
      </c>
      <c r="F10" s="23">
        <f>D10/$D$6</f>
        <v>4.9101204727701138E-2</v>
      </c>
      <c r="G10" s="23">
        <f t="shared" ref="G10:G12" si="1">D10/C10</f>
        <v>0.11587132184784266</v>
      </c>
      <c r="I10" s="13" t="s">
        <v>607</v>
      </c>
      <c r="J10" s="14">
        <v>16850</v>
      </c>
      <c r="K10" s="14">
        <v>219</v>
      </c>
      <c r="L10" s="15">
        <f>J10/$J$6</f>
        <v>9.3344043431293794E-2</v>
      </c>
      <c r="M10" s="15">
        <f>K10/$K$13</f>
        <v>7.1732721912872582E-2</v>
      </c>
    </row>
    <row r="11" spans="2:13" x14ac:dyDescent="0.25">
      <c r="B11" s="7" t="s">
        <v>19</v>
      </c>
      <c r="C11" s="8">
        <v>428204</v>
      </c>
      <c r="D11" s="8">
        <v>52606</v>
      </c>
      <c r="E11" s="23">
        <f>C11/$C$6</f>
        <v>0.20231148874729632</v>
      </c>
      <c r="F11" s="23">
        <f>D11/$D$6</f>
        <v>0.19992399194314597</v>
      </c>
      <c r="G11" s="23">
        <f t="shared" si="1"/>
        <v>0.1228526590129938</v>
      </c>
      <c r="I11" s="7" t="s">
        <v>19</v>
      </c>
      <c r="J11" s="8">
        <v>31029</v>
      </c>
      <c r="K11" s="8">
        <v>534</v>
      </c>
      <c r="L11" s="18">
        <f>J11/$J$6</f>
        <v>0.17189153255962109</v>
      </c>
      <c r="M11" s="18">
        <f>K11/$K$13</f>
        <v>0.17490992466426467</v>
      </c>
    </row>
    <row r="12" spans="2:13" x14ac:dyDescent="0.25">
      <c r="B12" s="7" t="s">
        <v>36</v>
      </c>
      <c r="C12" s="8">
        <v>1264685</v>
      </c>
      <c r="D12" s="8">
        <v>156679</v>
      </c>
      <c r="E12" s="23">
        <f>C12/$C$6</f>
        <v>0.5975196521900179</v>
      </c>
      <c r="F12" s="23">
        <f>D12/$D$6</f>
        <v>0.59544331699160113</v>
      </c>
      <c r="G12" s="23">
        <f t="shared" si="1"/>
        <v>0.12388776651893554</v>
      </c>
      <c r="I12" s="20" t="s">
        <v>36</v>
      </c>
      <c r="J12" s="21">
        <v>93339</v>
      </c>
      <c r="K12" s="8">
        <v>1743</v>
      </c>
      <c r="L12" s="19">
        <f>J12/$J$6</f>
        <v>0.51707060355095147</v>
      </c>
      <c r="M12" s="19">
        <f>K12/$K$13</f>
        <v>0.57091385522436944</v>
      </c>
    </row>
    <row r="13" spans="2:13" x14ac:dyDescent="0.25">
      <c r="B13" s="11" t="s">
        <v>3280</v>
      </c>
      <c r="C13" s="12">
        <v>2116558</v>
      </c>
      <c r="D13" s="12">
        <v>263130</v>
      </c>
      <c r="I13" s="11" t="s">
        <v>3280</v>
      </c>
      <c r="J13" s="12">
        <v>180515</v>
      </c>
      <c r="K13" s="12">
        <v>3053</v>
      </c>
    </row>
    <row r="15" spans="2:13" x14ac:dyDescent="0.25">
      <c r="B15" s="27" t="s">
        <v>8</v>
      </c>
      <c r="C15" s="10" t="s">
        <v>7</v>
      </c>
      <c r="D15" s="10" t="s">
        <v>3</v>
      </c>
      <c r="E15" s="16" t="s">
        <v>3284</v>
      </c>
      <c r="F15" s="16" t="s">
        <v>3285</v>
      </c>
      <c r="G15" s="16" t="s">
        <v>3316</v>
      </c>
      <c r="I15" s="27" t="s">
        <v>8</v>
      </c>
      <c r="J15" s="10" t="s">
        <v>7</v>
      </c>
      <c r="K15" s="16" t="s">
        <v>4</v>
      </c>
      <c r="L15" s="16" t="s">
        <v>3284</v>
      </c>
      <c r="M15" s="16" t="s">
        <v>3288</v>
      </c>
    </row>
    <row r="16" spans="2:13" x14ac:dyDescent="0.25">
      <c r="B16" s="20" t="s">
        <v>18</v>
      </c>
      <c r="C16" s="21">
        <v>1056106</v>
      </c>
      <c r="D16" s="21">
        <v>117115</v>
      </c>
      <c r="E16" s="19">
        <f>C16/$C$6</f>
        <v>0.4989733331191491</v>
      </c>
      <c r="F16" s="19">
        <f>D16/$D$6</f>
        <v>0.44508417892296581</v>
      </c>
      <c r="G16" s="43">
        <f>D16/C16</f>
        <v>0.11089322473312338</v>
      </c>
      <c r="I16" s="20" t="s">
        <v>18</v>
      </c>
      <c r="J16" s="21">
        <v>105391</v>
      </c>
      <c r="K16" s="21">
        <v>1614</v>
      </c>
      <c r="L16" s="19">
        <f>J16/$J$6</f>
        <v>0.58383513835415335</v>
      </c>
      <c r="M16" s="19">
        <f>K16/$K$13</f>
        <v>0.52866033409760893</v>
      </c>
    </row>
    <row r="17" spans="1:13" x14ac:dyDescent="0.25">
      <c r="B17" s="7" t="s">
        <v>31</v>
      </c>
      <c r="C17" s="8">
        <v>654269</v>
      </c>
      <c r="D17" s="8">
        <v>86510</v>
      </c>
      <c r="E17" s="18">
        <f>C17/$C$6</f>
        <v>0.30911933431543098</v>
      </c>
      <c r="F17" s="18">
        <f>D17/$D$6</f>
        <v>0.32877284992209171</v>
      </c>
      <c r="G17" s="43">
        <f t="shared" ref="G17:G18" si="2">D17/C17</f>
        <v>0.13222390178963087</v>
      </c>
      <c r="I17" s="7" t="s">
        <v>31</v>
      </c>
      <c r="J17" s="8">
        <v>51914</v>
      </c>
      <c r="K17" s="8">
        <v>984</v>
      </c>
      <c r="L17" s="18">
        <f>J17/$J$6</f>
        <v>0.2875882890618508</v>
      </c>
      <c r="M17" s="18">
        <f>K17/$K$13</f>
        <v>0.32230592859482476</v>
      </c>
    </row>
    <row r="18" spans="1:13" x14ac:dyDescent="0.25">
      <c r="B18" s="24" t="s">
        <v>69</v>
      </c>
      <c r="C18" s="25">
        <v>406183</v>
      </c>
      <c r="D18" s="25">
        <v>59505</v>
      </c>
      <c r="E18" s="26">
        <f>C18/$C$6</f>
        <v>0.19190733256541989</v>
      </c>
      <c r="F18" s="26">
        <f>D18/$D$6</f>
        <v>0.22614297115494242</v>
      </c>
      <c r="G18" s="43">
        <f t="shared" si="2"/>
        <v>0.14649800705593291</v>
      </c>
      <c r="I18" s="7" t="s">
        <v>69</v>
      </c>
      <c r="J18" s="8">
        <v>23210</v>
      </c>
      <c r="K18" s="8">
        <v>455</v>
      </c>
      <c r="L18" s="18">
        <f>J18/$J$6</f>
        <v>0.1285765725839958</v>
      </c>
      <c r="M18" s="18">
        <f>K18/$K$13</f>
        <v>0.14903373730756633</v>
      </c>
    </row>
    <row r="19" spans="1:13" x14ac:dyDescent="0.25">
      <c r="B19" s="11" t="s">
        <v>3280</v>
      </c>
      <c r="C19" s="12">
        <v>2116558</v>
      </c>
      <c r="D19" s="12">
        <v>263130</v>
      </c>
      <c r="G19" s="19"/>
      <c r="I19" s="11" t="s">
        <v>3280</v>
      </c>
      <c r="J19" s="12">
        <v>180515</v>
      </c>
      <c r="K19" s="12">
        <v>3053</v>
      </c>
    </row>
    <row r="21" spans="1:13" x14ac:dyDescent="0.25">
      <c r="B21" s="27" t="s">
        <v>0</v>
      </c>
      <c r="C21" s="10" t="s">
        <v>7</v>
      </c>
      <c r="D21" s="10" t="s">
        <v>3</v>
      </c>
      <c r="E21" s="16" t="s">
        <v>3284</v>
      </c>
      <c r="F21" s="16" t="s">
        <v>3285</v>
      </c>
      <c r="G21" s="16" t="s">
        <v>3316</v>
      </c>
      <c r="I21" s="27" t="s">
        <v>0</v>
      </c>
      <c r="J21" s="10" t="s">
        <v>7</v>
      </c>
      <c r="K21" s="16" t="s">
        <v>4</v>
      </c>
      <c r="L21" s="16" t="s">
        <v>3284</v>
      </c>
      <c r="M21" s="16" t="s">
        <v>3289</v>
      </c>
    </row>
    <row r="22" spans="1:13" x14ac:dyDescent="0.25">
      <c r="B22" s="20" t="s">
        <v>11</v>
      </c>
      <c r="C22" s="21">
        <v>682510</v>
      </c>
      <c r="D22" s="21">
        <v>16113</v>
      </c>
      <c r="E22" s="19">
        <f>C22/$C$6</f>
        <v>0.32246222404488795</v>
      </c>
      <c r="F22" s="19">
        <f>D22/$D$6</f>
        <v>6.1235891004446472E-2</v>
      </c>
      <c r="G22" s="19">
        <f>D22/C22</f>
        <v>2.3608445297504797E-2</v>
      </c>
      <c r="I22" s="20" t="s">
        <v>11</v>
      </c>
      <c r="J22" s="21">
        <v>59215</v>
      </c>
      <c r="K22" s="21">
        <v>654</v>
      </c>
      <c r="L22" s="19">
        <f>J22/$J$6</f>
        <v>0.32803368141151706</v>
      </c>
      <c r="M22" s="19">
        <f>K22/$K$13</f>
        <v>0.21421552571241401</v>
      </c>
    </row>
    <row r="23" spans="1:13" x14ac:dyDescent="0.25">
      <c r="B23" s="28" t="s">
        <v>25</v>
      </c>
      <c r="C23" s="29">
        <v>670546</v>
      </c>
      <c r="D23" s="29">
        <v>115585</v>
      </c>
      <c r="E23" s="30">
        <f>C23/$C$6</f>
        <v>0.31680965038520087</v>
      </c>
      <c r="F23" s="30">
        <f>D23/$D$6</f>
        <v>0.43926956257363281</v>
      </c>
      <c r="G23" s="19">
        <f t="shared" ref="G23:G24" si="3">D23/C23</f>
        <v>0.1723744530576575</v>
      </c>
      <c r="I23" s="7" t="s">
        <v>25</v>
      </c>
      <c r="J23" s="8">
        <v>48581</v>
      </c>
      <c r="K23" s="8">
        <v>1835</v>
      </c>
      <c r="L23" s="18">
        <f>J23/$J$6</f>
        <v>0.26912444949173198</v>
      </c>
      <c r="M23" s="18">
        <f>K23/$K$13</f>
        <v>0.60104814936128403</v>
      </c>
    </row>
    <row r="24" spans="1:13" x14ac:dyDescent="0.25">
      <c r="B24" s="24" t="s">
        <v>46</v>
      </c>
      <c r="C24" s="25">
        <v>763502</v>
      </c>
      <c r="D24" s="25">
        <v>131432</v>
      </c>
      <c r="E24" s="26">
        <f>C24/$C$6</f>
        <v>0.36072812556991113</v>
      </c>
      <c r="F24" s="26">
        <f>D24/$D$6</f>
        <v>0.4994945464219207</v>
      </c>
      <c r="G24" s="19">
        <f t="shared" si="3"/>
        <v>0.17214362241356276</v>
      </c>
      <c r="I24" s="31" t="s">
        <v>46</v>
      </c>
      <c r="J24" s="32">
        <v>72719</v>
      </c>
      <c r="K24" s="32">
        <v>564</v>
      </c>
      <c r="L24" s="33">
        <f>J24/$J$6</f>
        <v>0.40284186909675096</v>
      </c>
      <c r="M24" s="33">
        <f>K24/$K$13</f>
        <v>0.18473632492630199</v>
      </c>
    </row>
    <row r="25" spans="1:13" x14ac:dyDescent="0.25">
      <c r="B25" s="11" t="s">
        <v>3280</v>
      </c>
      <c r="C25" s="12">
        <v>2116558</v>
      </c>
      <c r="D25" s="12">
        <v>263130</v>
      </c>
      <c r="I25" s="11" t="s">
        <v>3280</v>
      </c>
      <c r="J25" s="12">
        <v>180515</v>
      </c>
      <c r="K25" s="12">
        <v>3053</v>
      </c>
    </row>
    <row r="27" spans="1:13" x14ac:dyDescent="0.25">
      <c r="A27" s="27" t="s">
        <v>3277</v>
      </c>
      <c r="B27" s="27" t="s">
        <v>5</v>
      </c>
      <c r="C27" s="10" t="s">
        <v>7</v>
      </c>
      <c r="D27" s="10" t="s">
        <v>3</v>
      </c>
      <c r="E27" s="16" t="s">
        <v>3284</v>
      </c>
      <c r="F27" s="16" t="s">
        <v>3285</v>
      </c>
      <c r="G27" s="16" t="s">
        <v>3317</v>
      </c>
      <c r="I27" s="27" t="s">
        <v>5</v>
      </c>
      <c r="J27" s="10" t="s">
        <v>7</v>
      </c>
      <c r="K27" s="16" t="s">
        <v>4</v>
      </c>
      <c r="L27" s="16" t="s">
        <v>3284</v>
      </c>
      <c r="M27" s="16" t="s">
        <v>3289</v>
      </c>
    </row>
    <row r="28" spans="1:13" x14ac:dyDescent="0.25">
      <c r="A28" s="7" t="s">
        <v>66</v>
      </c>
      <c r="B28" s="20" t="s">
        <v>68</v>
      </c>
      <c r="C28" s="21">
        <v>487251</v>
      </c>
      <c r="D28" s="21">
        <v>43351</v>
      </c>
      <c r="E28" s="19">
        <f>C28/$C$6</f>
        <v>0.23020914144568683</v>
      </c>
      <c r="F28" s="19">
        <f>D28/$D$6</f>
        <v>0.16475126363394521</v>
      </c>
      <c r="G28" s="19">
        <f>D28/C28</f>
        <v>8.89705716355636E-2</v>
      </c>
      <c r="I28" s="7" t="s">
        <v>68</v>
      </c>
      <c r="J28" s="8">
        <v>14005</v>
      </c>
      <c r="K28" s="8">
        <v>350</v>
      </c>
      <c r="L28" s="18">
        <f>J28/$J$6</f>
        <v>7.7583580311885433E-2</v>
      </c>
      <c r="M28" s="18">
        <f>K28/$K$13</f>
        <v>0.11464133639043564</v>
      </c>
    </row>
    <row r="29" spans="1:13" x14ac:dyDescent="0.25">
      <c r="A29" s="7" t="s">
        <v>90</v>
      </c>
      <c r="B29" s="28" t="s">
        <v>92</v>
      </c>
      <c r="C29" s="29">
        <v>636845</v>
      </c>
      <c r="D29" s="29">
        <v>86548</v>
      </c>
      <c r="E29" s="30">
        <f>C29/$C$6</f>
        <v>0.30088710066060087</v>
      </c>
      <c r="F29" s="30">
        <f>D29/$D$6</f>
        <v>0.32891726523011439</v>
      </c>
      <c r="G29" s="19">
        <f t="shared" ref="G29:G31" si="4">D29/C29</f>
        <v>0.13590120044908888</v>
      </c>
      <c r="I29" s="7" t="s">
        <v>92</v>
      </c>
      <c r="J29" s="8">
        <v>41708</v>
      </c>
      <c r="K29" s="8">
        <v>543</v>
      </c>
      <c r="L29" s="18">
        <f>J29/$J$6</f>
        <v>0.23105005124227904</v>
      </c>
      <c r="M29" s="18">
        <f>K29/$K$13</f>
        <v>0.17785784474287586</v>
      </c>
    </row>
    <row r="30" spans="1:13" x14ac:dyDescent="0.25">
      <c r="A30" s="7" t="s">
        <v>15</v>
      </c>
      <c r="B30" s="7" t="s">
        <v>17</v>
      </c>
      <c r="C30" s="8">
        <v>374439</v>
      </c>
      <c r="D30" s="8">
        <v>44505</v>
      </c>
      <c r="E30" s="18">
        <f>C30/$C$6</f>
        <v>0.17690939723834642</v>
      </c>
      <c r="F30" s="18">
        <f>D30/$D$6</f>
        <v>0.16913692851442252</v>
      </c>
      <c r="G30" s="19">
        <f t="shared" si="4"/>
        <v>0.11885781128568339</v>
      </c>
      <c r="I30" s="7" t="s">
        <v>17</v>
      </c>
      <c r="J30" s="8">
        <v>17311</v>
      </c>
      <c r="K30" s="8">
        <v>262</v>
      </c>
      <c r="L30" s="18">
        <f>J30/$J$6</f>
        <v>9.5897847824280527E-2</v>
      </c>
      <c r="M30" s="18">
        <f>K30/$K$13</f>
        <v>8.5817228955126099E-2</v>
      </c>
    </row>
    <row r="31" spans="1:13" x14ac:dyDescent="0.25">
      <c r="A31" s="7" t="s">
        <v>28</v>
      </c>
      <c r="B31" s="24" t="s">
        <v>30</v>
      </c>
      <c r="C31" s="25">
        <v>618023</v>
      </c>
      <c r="D31" s="25">
        <v>88726</v>
      </c>
      <c r="E31" s="26">
        <f>C31/$C$6</f>
        <v>0.29199436065536594</v>
      </c>
      <c r="F31" s="26">
        <f>D31/$D$6</f>
        <v>0.33719454262151788</v>
      </c>
      <c r="G31" s="19">
        <f t="shared" si="4"/>
        <v>0.14356423628246845</v>
      </c>
      <c r="I31" s="20" t="s">
        <v>30</v>
      </c>
      <c r="J31" s="21">
        <v>107491</v>
      </c>
      <c r="K31" s="21">
        <v>1898</v>
      </c>
      <c r="L31" s="19">
        <f>J31/$J$6</f>
        <v>0.59546852062155498</v>
      </c>
      <c r="M31" s="19">
        <f>K31/$K$13</f>
        <v>0.62168358991156236</v>
      </c>
    </row>
    <row r="32" spans="1:13" x14ac:dyDescent="0.25">
      <c r="B32" s="11" t="s">
        <v>3280</v>
      </c>
      <c r="C32" s="12">
        <v>2116558</v>
      </c>
      <c r="D32" s="12">
        <v>263130</v>
      </c>
      <c r="I32" s="11" t="s">
        <v>3280</v>
      </c>
      <c r="J32" s="12">
        <v>180515</v>
      </c>
      <c r="K32" s="12">
        <v>3053</v>
      </c>
    </row>
    <row r="34" spans="2:13" x14ac:dyDescent="0.25">
      <c r="B34" s="27" t="s">
        <v>3290</v>
      </c>
      <c r="C34" s="10" t="s">
        <v>7</v>
      </c>
      <c r="D34" s="10" t="s">
        <v>3</v>
      </c>
      <c r="E34" s="16" t="s">
        <v>3284</v>
      </c>
      <c r="F34" s="16" t="s">
        <v>3285</v>
      </c>
      <c r="G34" s="16" t="s">
        <v>3317</v>
      </c>
      <c r="I34" s="27" t="s">
        <v>3290</v>
      </c>
      <c r="J34" s="10" t="s">
        <v>7</v>
      </c>
      <c r="K34" s="16" t="s">
        <v>4</v>
      </c>
      <c r="L34" s="16" t="s">
        <v>3284</v>
      </c>
      <c r="M34" s="16" t="s">
        <v>3289</v>
      </c>
    </row>
    <row r="35" spans="2:13" x14ac:dyDescent="0.25">
      <c r="B35" s="28" t="s">
        <v>149</v>
      </c>
      <c r="C35" s="29">
        <v>288522</v>
      </c>
      <c r="D35" s="29">
        <v>67993</v>
      </c>
      <c r="E35" s="30">
        <f t="shared" ref="E35:E66" si="5">C35/$C$84</f>
        <v>0.13631660460048814</v>
      </c>
      <c r="F35" s="30">
        <f t="shared" ref="F35:F66" si="6">D35/$D$84</f>
        <v>0.25840079048379128</v>
      </c>
      <c r="G35" s="30">
        <f>D35/C35</f>
        <v>0.23565967239933178</v>
      </c>
      <c r="I35" s="20" t="s">
        <v>32</v>
      </c>
      <c r="J35" s="21">
        <v>64920</v>
      </c>
      <c r="K35" s="21">
        <v>1330</v>
      </c>
      <c r="L35" s="19">
        <f t="shared" ref="L35:L70" si="7">J35/$J$6</f>
        <v>0.35963770323795807</v>
      </c>
      <c r="M35" s="19">
        <f t="shared" ref="M35:M70" si="8">K35/$K$13</f>
        <v>0.43563707828365544</v>
      </c>
    </row>
    <row r="36" spans="2:13" x14ac:dyDescent="0.25">
      <c r="B36" s="28" t="s">
        <v>32</v>
      </c>
      <c r="C36" s="29">
        <v>392811</v>
      </c>
      <c r="D36" s="29">
        <v>65060</v>
      </c>
      <c r="E36" s="30">
        <f t="shared" si="5"/>
        <v>0.18558952790332228</v>
      </c>
      <c r="F36" s="30">
        <f t="shared" si="6"/>
        <v>0.2472542089461483</v>
      </c>
      <c r="G36" s="30">
        <f t="shared" ref="G36:G83" si="9">D36/C36</f>
        <v>0.16562672633913</v>
      </c>
      <c r="I36" s="20" t="s">
        <v>63</v>
      </c>
      <c r="J36" s="21">
        <v>25068</v>
      </c>
      <c r="K36" s="21">
        <v>246</v>
      </c>
      <c r="L36" s="19">
        <f t="shared" si="7"/>
        <v>0.13886934603772538</v>
      </c>
      <c r="M36" s="19">
        <f t="shared" si="8"/>
        <v>8.0576482148706191E-2</v>
      </c>
    </row>
    <row r="37" spans="2:13" x14ac:dyDescent="0.25">
      <c r="B37" s="28" t="s">
        <v>63</v>
      </c>
      <c r="C37" s="29">
        <v>113588</v>
      </c>
      <c r="D37" s="29">
        <v>24245</v>
      </c>
      <c r="E37" s="30">
        <f t="shared" si="5"/>
        <v>5.3666377202987114E-2</v>
      </c>
      <c r="F37" s="30">
        <f t="shared" si="6"/>
        <v>9.2140766921293651E-2</v>
      </c>
      <c r="G37" s="30">
        <f t="shared" si="9"/>
        <v>0.21344684297637073</v>
      </c>
      <c r="I37" s="20" t="s">
        <v>149</v>
      </c>
      <c r="J37" s="21">
        <v>22392</v>
      </c>
      <c r="K37" s="21">
        <v>252</v>
      </c>
      <c r="L37" s="19">
        <f t="shared" si="7"/>
        <v>0.12404509320555078</v>
      </c>
      <c r="M37" s="19">
        <f t="shared" si="8"/>
        <v>8.2541762201113658E-2</v>
      </c>
    </row>
    <row r="38" spans="2:13" x14ac:dyDescent="0.25">
      <c r="B38" s="28" t="s">
        <v>133</v>
      </c>
      <c r="C38" s="29">
        <v>74710</v>
      </c>
      <c r="D38" s="29">
        <v>23963</v>
      </c>
      <c r="E38" s="30">
        <f t="shared" si="5"/>
        <v>3.5297875135006929E-2</v>
      </c>
      <c r="F38" s="30">
        <f t="shared" si="6"/>
        <v>9.1069053319651885E-2</v>
      </c>
      <c r="G38" s="30">
        <f t="shared" si="9"/>
        <v>0.32074688796680501</v>
      </c>
      <c r="I38" s="7" t="s">
        <v>585</v>
      </c>
      <c r="J38" s="8">
        <v>4177</v>
      </c>
      <c r="K38" s="8">
        <v>58</v>
      </c>
      <c r="L38" s="18">
        <f t="shared" si="7"/>
        <v>2.3139351300445945E-2</v>
      </c>
      <c r="M38" s="18">
        <f t="shared" si="8"/>
        <v>1.8997707173272191E-2</v>
      </c>
    </row>
    <row r="39" spans="2:13" x14ac:dyDescent="0.25">
      <c r="B39" s="28" t="s">
        <v>142</v>
      </c>
      <c r="C39" s="29">
        <v>52885</v>
      </c>
      <c r="D39" s="29">
        <v>18311</v>
      </c>
      <c r="E39" s="30">
        <f t="shared" si="5"/>
        <v>2.4986322132443336E-2</v>
      </c>
      <c r="F39" s="30">
        <f t="shared" si="6"/>
        <v>6.9589176452703988E-2</v>
      </c>
      <c r="G39" s="30">
        <f t="shared" si="9"/>
        <v>0.34624184551385079</v>
      </c>
      <c r="I39" s="7" t="s">
        <v>174</v>
      </c>
      <c r="J39" s="8">
        <v>3498</v>
      </c>
      <c r="K39" s="8">
        <v>28</v>
      </c>
      <c r="L39" s="18">
        <f t="shared" si="7"/>
        <v>1.9377891033986096E-2</v>
      </c>
      <c r="M39" s="18">
        <f t="shared" si="8"/>
        <v>9.1713069112348503E-3</v>
      </c>
    </row>
    <row r="40" spans="2:13" x14ac:dyDescent="0.25">
      <c r="B40" s="28" t="s">
        <v>174</v>
      </c>
      <c r="C40" s="29">
        <v>67143</v>
      </c>
      <c r="D40" s="29">
        <v>17752</v>
      </c>
      <c r="E40" s="30">
        <f t="shared" si="5"/>
        <v>3.1722730962250978E-2</v>
      </c>
      <c r="F40" s="30">
        <f t="shared" si="6"/>
        <v>6.7464751263633951E-2</v>
      </c>
      <c r="G40" s="30">
        <f t="shared" si="9"/>
        <v>0.26439092682781529</v>
      </c>
      <c r="I40" s="7" t="s">
        <v>78</v>
      </c>
      <c r="J40" s="8">
        <v>2700</v>
      </c>
      <c r="K40" s="8">
        <v>57</v>
      </c>
      <c r="L40" s="18">
        <f t="shared" si="7"/>
        <v>1.4957205772373488E-2</v>
      </c>
      <c r="M40" s="18">
        <f t="shared" si="8"/>
        <v>1.8670160497870947E-2</v>
      </c>
    </row>
    <row r="41" spans="2:13" x14ac:dyDescent="0.25">
      <c r="B41" s="28" t="s">
        <v>598</v>
      </c>
      <c r="C41" s="29">
        <v>46336</v>
      </c>
      <c r="D41" s="29">
        <v>15546</v>
      </c>
      <c r="E41" s="30">
        <f t="shared" si="5"/>
        <v>2.1892147533873394E-2</v>
      </c>
      <c r="F41" s="30">
        <f t="shared" si="6"/>
        <v>5.908106259263482E-2</v>
      </c>
      <c r="G41" s="30">
        <f t="shared" si="9"/>
        <v>0.33550587016574585</v>
      </c>
      <c r="I41" s="7" t="s">
        <v>598</v>
      </c>
      <c r="J41" s="8">
        <v>2767</v>
      </c>
      <c r="K41" s="8">
        <v>40</v>
      </c>
      <c r="L41" s="18">
        <f t="shared" si="7"/>
        <v>1.5328366063762014E-2</v>
      </c>
      <c r="M41" s="18">
        <f t="shared" si="8"/>
        <v>1.3101867016049788E-2</v>
      </c>
    </row>
    <row r="42" spans="2:13" x14ac:dyDescent="0.25">
      <c r="B42" s="7" t="s">
        <v>20</v>
      </c>
      <c r="C42" s="8">
        <v>35705</v>
      </c>
      <c r="D42" s="8">
        <v>10972</v>
      </c>
      <c r="E42" s="18">
        <f t="shared" si="5"/>
        <v>1.686936998655364E-2</v>
      </c>
      <c r="F42" s="18">
        <f t="shared" si="6"/>
        <v>4.1698019990118955E-2</v>
      </c>
      <c r="G42" s="30">
        <f t="shared" si="9"/>
        <v>0.30729589693320264</v>
      </c>
      <c r="I42" s="7" t="s">
        <v>137</v>
      </c>
      <c r="J42" s="8">
        <v>2339</v>
      </c>
      <c r="K42" s="8">
        <v>38</v>
      </c>
      <c r="L42" s="18">
        <f t="shared" si="7"/>
        <v>1.2957371963548736E-2</v>
      </c>
      <c r="M42" s="18">
        <f t="shared" si="8"/>
        <v>1.2446773665247298E-2</v>
      </c>
    </row>
    <row r="43" spans="2:13" x14ac:dyDescent="0.25">
      <c r="B43" s="7" t="s">
        <v>129</v>
      </c>
      <c r="C43" s="8">
        <v>29822</v>
      </c>
      <c r="D43" s="8">
        <v>10808</v>
      </c>
      <c r="E43" s="18">
        <f t="shared" si="5"/>
        <v>1.4089857211567082E-2</v>
      </c>
      <c r="F43" s="18">
        <f t="shared" si="6"/>
        <v>4.1074753923915935E-2</v>
      </c>
      <c r="G43" s="30">
        <f t="shared" si="9"/>
        <v>0.36241700757829792</v>
      </c>
      <c r="I43" s="7" t="s">
        <v>133</v>
      </c>
      <c r="J43" s="8">
        <v>1571</v>
      </c>
      <c r="K43" s="8">
        <v>37</v>
      </c>
      <c r="L43" s="18">
        <f t="shared" si="7"/>
        <v>8.7028778771847219E-3</v>
      </c>
      <c r="M43" s="18">
        <f t="shared" si="8"/>
        <v>1.2119226989846053E-2</v>
      </c>
    </row>
    <row r="44" spans="2:13" x14ac:dyDescent="0.25">
      <c r="B44" s="7" t="s">
        <v>389</v>
      </c>
      <c r="C44" s="8">
        <v>35527</v>
      </c>
      <c r="D44" s="8">
        <v>9670</v>
      </c>
      <c r="E44" s="18">
        <f t="shared" si="5"/>
        <v>1.6785271180851175E-2</v>
      </c>
      <c r="F44" s="18">
        <f t="shared" si="6"/>
        <v>3.6749895488921824E-2</v>
      </c>
      <c r="G44" s="30">
        <f t="shared" si="9"/>
        <v>0.27218735046584286</v>
      </c>
      <c r="I44" s="7" t="s">
        <v>20</v>
      </c>
      <c r="J44" s="8">
        <v>893</v>
      </c>
      <c r="K44" s="8">
        <v>13</v>
      </c>
      <c r="L44" s="18">
        <f t="shared" si="7"/>
        <v>4.9469573165664901E-3</v>
      </c>
      <c r="M44" s="18">
        <f t="shared" si="8"/>
        <v>4.2581067802161809E-3</v>
      </c>
    </row>
    <row r="45" spans="2:13" x14ac:dyDescent="0.25">
      <c r="B45" s="7" t="s">
        <v>137</v>
      </c>
      <c r="C45" s="8">
        <v>25114</v>
      </c>
      <c r="D45" s="8">
        <v>9281</v>
      </c>
      <c r="E45" s="18">
        <f t="shared" si="5"/>
        <v>1.1865491047256914E-2</v>
      </c>
      <c r="F45" s="18">
        <f t="shared" si="6"/>
        <v>3.5271538783111012E-2</v>
      </c>
      <c r="G45" s="30">
        <f t="shared" si="9"/>
        <v>0.36955482997531258</v>
      </c>
      <c r="I45" s="7" t="s">
        <v>58</v>
      </c>
      <c r="J45" s="8">
        <v>2260</v>
      </c>
      <c r="K45" s="8">
        <v>41</v>
      </c>
      <c r="L45" s="18">
        <f t="shared" si="7"/>
        <v>1.251973520206077E-2</v>
      </c>
      <c r="M45" s="18">
        <f t="shared" si="8"/>
        <v>1.3429413691451031E-2</v>
      </c>
    </row>
    <row r="46" spans="2:13" x14ac:dyDescent="0.25">
      <c r="B46" s="7" t="s">
        <v>74</v>
      </c>
      <c r="C46" s="8">
        <v>31790</v>
      </c>
      <c r="D46" s="8">
        <v>8283</v>
      </c>
      <c r="E46" s="18">
        <f t="shared" si="5"/>
        <v>1.5019668726299965E-2</v>
      </c>
      <c r="F46" s="18">
        <f t="shared" si="6"/>
        <v>3.1478736746095089E-2</v>
      </c>
      <c r="G46" s="30">
        <f t="shared" si="9"/>
        <v>0.26055363321799307</v>
      </c>
      <c r="I46" s="7" t="s">
        <v>1150</v>
      </c>
      <c r="J46" s="8">
        <v>799</v>
      </c>
      <c r="K46" s="8">
        <v>26</v>
      </c>
      <c r="L46" s="18">
        <f t="shared" si="7"/>
        <v>4.4262249674542281E-3</v>
      </c>
      <c r="M46" s="18">
        <f t="shared" si="8"/>
        <v>8.5162135604323619E-3</v>
      </c>
    </row>
    <row r="47" spans="2:13" x14ac:dyDescent="0.25">
      <c r="B47" s="7" t="s">
        <v>655</v>
      </c>
      <c r="C47" s="8">
        <v>22029</v>
      </c>
      <c r="D47" s="8">
        <v>7313</v>
      </c>
      <c r="E47" s="18">
        <f t="shared" si="5"/>
        <v>1.040793590348103E-2</v>
      </c>
      <c r="F47" s="18">
        <f t="shared" si="6"/>
        <v>2.7792345988674798E-2</v>
      </c>
      <c r="G47" s="30">
        <f t="shared" si="9"/>
        <v>0.33197149212401833</v>
      </c>
      <c r="I47" s="7" t="s">
        <v>1222</v>
      </c>
      <c r="J47" s="8">
        <v>1001</v>
      </c>
      <c r="K47" s="8">
        <v>5</v>
      </c>
      <c r="L47" s="18">
        <f t="shared" si="7"/>
        <v>5.5452455474614302E-3</v>
      </c>
      <c r="M47" s="18">
        <f t="shared" si="8"/>
        <v>1.6377333770062235E-3</v>
      </c>
    </row>
    <row r="48" spans="2:13" x14ac:dyDescent="0.25">
      <c r="B48" s="7" t="s">
        <v>1150</v>
      </c>
      <c r="C48" s="8">
        <v>22908</v>
      </c>
      <c r="D48" s="8">
        <v>6847</v>
      </c>
      <c r="E48" s="18">
        <f t="shared" si="5"/>
        <v>1.0823232814787026E-2</v>
      </c>
      <c r="F48" s="18">
        <f t="shared" si="6"/>
        <v>2.6021358263975981E-2</v>
      </c>
      <c r="G48" s="30">
        <f t="shared" si="9"/>
        <v>0.29889121704208138</v>
      </c>
      <c r="I48" s="7" t="s">
        <v>1139</v>
      </c>
      <c r="J48" s="8">
        <v>725</v>
      </c>
      <c r="K48" s="8">
        <v>7</v>
      </c>
      <c r="L48" s="18">
        <f t="shared" si="7"/>
        <v>4.0162867351743623E-3</v>
      </c>
      <c r="M48" s="18">
        <f t="shared" si="8"/>
        <v>2.2928267278087126E-3</v>
      </c>
    </row>
    <row r="49" spans="2:13" x14ac:dyDescent="0.25">
      <c r="B49" s="7" t="s">
        <v>299</v>
      </c>
      <c r="C49" s="8">
        <v>22181</v>
      </c>
      <c r="D49" s="8">
        <v>6423</v>
      </c>
      <c r="E49" s="18">
        <f t="shared" si="5"/>
        <v>1.0479750613968528E-2</v>
      </c>
      <c r="F49" s="18">
        <f t="shared" si="6"/>
        <v>2.440998745867062E-2</v>
      </c>
      <c r="G49" s="30">
        <f t="shared" si="9"/>
        <v>0.28957215635002931</v>
      </c>
      <c r="I49" s="7" t="s">
        <v>333</v>
      </c>
      <c r="J49" s="8">
        <v>603</v>
      </c>
      <c r="K49" s="8">
        <v>13</v>
      </c>
      <c r="L49" s="18">
        <f t="shared" si="7"/>
        <v>3.3404426224967454E-3</v>
      </c>
      <c r="M49" s="18">
        <f t="shared" si="8"/>
        <v>4.2581067802161809E-3</v>
      </c>
    </row>
    <row r="50" spans="2:13" x14ac:dyDescent="0.25">
      <c r="B50" s="7" t="s">
        <v>188</v>
      </c>
      <c r="C50" s="8">
        <v>19330</v>
      </c>
      <c r="D50" s="8">
        <v>5738</v>
      </c>
      <c r="E50" s="18">
        <f t="shared" si="5"/>
        <v>9.1327523271273452E-3</v>
      </c>
      <c r="F50" s="18">
        <f t="shared" si="6"/>
        <v>2.1806711511420211E-2</v>
      </c>
      <c r="G50" s="30">
        <f t="shared" si="9"/>
        <v>0.29684428349715469</v>
      </c>
      <c r="I50" s="7" t="s">
        <v>74</v>
      </c>
      <c r="J50" s="8">
        <v>335</v>
      </c>
      <c r="K50" s="8">
        <v>21</v>
      </c>
      <c r="L50" s="18">
        <f t="shared" si="7"/>
        <v>1.8558014569426363E-3</v>
      </c>
      <c r="M50" s="18">
        <f t="shared" si="8"/>
        <v>6.8784801834261382E-3</v>
      </c>
    </row>
    <row r="51" spans="2:13" x14ac:dyDescent="0.25">
      <c r="B51" s="7" t="s">
        <v>585</v>
      </c>
      <c r="C51" s="8">
        <v>24462</v>
      </c>
      <c r="D51" s="8">
        <v>5694</v>
      </c>
      <c r="E51" s="18">
        <f t="shared" si="5"/>
        <v>1.155744373648159E-2</v>
      </c>
      <c r="F51" s="18">
        <f t="shared" si="6"/>
        <v>2.1639493786341352E-2</v>
      </c>
      <c r="G51" s="30">
        <f t="shared" si="9"/>
        <v>0.23276919303409369</v>
      </c>
      <c r="I51" s="7" t="s">
        <v>389</v>
      </c>
      <c r="J51" s="8">
        <v>236</v>
      </c>
      <c r="K51" s="8">
        <v>10</v>
      </c>
      <c r="L51" s="18">
        <f t="shared" si="7"/>
        <v>1.3073705786222751E-3</v>
      </c>
      <c r="M51" s="18">
        <f t="shared" si="8"/>
        <v>3.275466754012447E-3</v>
      </c>
    </row>
    <row r="52" spans="2:13" x14ac:dyDescent="0.25">
      <c r="B52" s="7" t="s">
        <v>324</v>
      </c>
      <c r="C52" s="8">
        <v>19505</v>
      </c>
      <c r="D52" s="8">
        <v>4767</v>
      </c>
      <c r="E52" s="18">
        <f t="shared" si="5"/>
        <v>9.2154337372280844E-3</v>
      </c>
      <c r="F52" s="18">
        <f t="shared" si="6"/>
        <v>1.8116520351157222E-2</v>
      </c>
      <c r="G52" s="30">
        <f t="shared" si="9"/>
        <v>0.24439887208408101</v>
      </c>
      <c r="I52" s="7" t="s">
        <v>180</v>
      </c>
      <c r="J52" s="8">
        <v>4302</v>
      </c>
      <c r="K52" s="8">
        <v>83</v>
      </c>
      <c r="L52" s="18">
        <f t="shared" si="7"/>
        <v>2.3831814530648424E-2</v>
      </c>
      <c r="M52" s="18">
        <f t="shared" si="8"/>
        <v>2.7186374058303309E-2</v>
      </c>
    </row>
    <row r="53" spans="2:13" x14ac:dyDescent="0.25">
      <c r="B53" s="7" t="s">
        <v>786</v>
      </c>
      <c r="C53" s="8">
        <v>11678</v>
      </c>
      <c r="D53" s="8">
        <v>4006</v>
      </c>
      <c r="E53" s="18">
        <f t="shared" si="5"/>
        <v>5.5174486123224595E-3</v>
      </c>
      <c r="F53" s="18">
        <f t="shared" si="6"/>
        <v>1.5224413787861513E-2</v>
      </c>
      <c r="G53" s="30">
        <f t="shared" si="9"/>
        <v>0.34303819147114234</v>
      </c>
      <c r="I53" s="7" t="s">
        <v>324</v>
      </c>
      <c r="J53" s="8">
        <v>181</v>
      </c>
      <c r="K53" s="8">
        <v>19</v>
      </c>
      <c r="L53" s="18">
        <f t="shared" si="7"/>
        <v>1.0026867573331856E-3</v>
      </c>
      <c r="M53" s="18">
        <f t="shared" si="8"/>
        <v>6.2233868326236489E-3</v>
      </c>
    </row>
    <row r="54" spans="2:13" x14ac:dyDescent="0.25">
      <c r="B54" s="7" t="s">
        <v>371</v>
      </c>
      <c r="C54" s="8">
        <v>13386</v>
      </c>
      <c r="D54" s="8">
        <v>3510</v>
      </c>
      <c r="E54" s="18">
        <f t="shared" si="5"/>
        <v>6.3244191749056719E-3</v>
      </c>
      <c r="F54" s="18">
        <f t="shared" si="6"/>
        <v>1.3339413977881655E-2</v>
      </c>
      <c r="G54" s="30">
        <f t="shared" si="9"/>
        <v>0.26221425369789331</v>
      </c>
      <c r="I54" s="7" t="s">
        <v>142</v>
      </c>
      <c r="J54" s="8">
        <v>664</v>
      </c>
      <c r="K54" s="8">
        <v>9</v>
      </c>
      <c r="L54" s="18">
        <f t="shared" si="7"/>
        <v>3.6783646788355537E-3</v>
      </c>
      <c r="M54" s="18">
        <f t="shared" si="8"/>
        <v>2.9479200786112019E-3</v>
      </c>
    </row>
    <row r="55" spans="2:13" x14ac:dyDescent="0.25">
      <c r="B55" s="7" t="s">
        <v>651</v>
      </c>
      <c r="C55" s="8">
        <v>16729</v>
      </c>
      <c r="D55" s="8">
        <v>3316</v>
      </c>
      <c r="E55" s="18">
        <f t="shared" si="5"/>
        <v>7.9038703404300751E-3</v>
      </c>
      <c r="F55" s="18">
        <f t="shared" si="6"/>
        <v>1.2602135826397598E-2</v>
      </c>
      <c r="G55" s="30">
        <f t="shared" si="9"/>
        <v>0.19821866220335943</v>
      </c>
      <c r="I55" s="7" t="s">
        <v>188</v>
      </c>
      <c r="J55" s="8">
        <v>181</v>
      </c>
      <c r="K55" s="8">
        <v>3</v>
      </c>
      <c r="L55" s="18">
        <f t="shared" si="7"/>
        <v>1.0026867573331856E-3</v>
      </c>
      <c r="M55" s="18">
        <f t="shared" si="8"/>
        <v>9.8264002620373396E-4</v>
      </c>
    </row>
    <row r="56" spans="2:13" x14ac:dyDescent="0.25">
      <c r="B56" s="7" t="s">
        <v>692</v>
      </c>
      <c r="C56" s="8">
        <v>10669</v>
      </c>
      <c r="D56" s="8">
        <v>3130</v>
      </c>
      <c r="E56" s="18">
        <f t="shared" si="5"/>
        <v>5.0407312249416266E-3</v>
      </c>
      <c r="F56" s="18">
        <f t="shared" si="6"/>
        <v>1.1895260897655151E-2</v>
      </c>
      <c r="G56" s="30">
        <f t="shared" si="9"/>
        <v>0.29337332458524695</v>
      </c>
      <c r="I56" s="7" t="s">
        <v>692</v>
      </c>
      <c r="J56" s="8">
        <v>103</v>
      </c>
      <c r="K56" s="8">
        <v>14</v>
      </c>
      <c r="L56" s="18">
        <f t="shared" si="7"/>
        <v>5.7058970168684039E-4</v>
      </c>
      <c r="M56" s="18">
        <f t="shared" si="8"/>
        <v>4.5856534556174252E-3</v>
      </c>
    </row>
    <row r="57" spans="2:13" x14ac:dyDescent="0.25">
      <c r="B57" s="7" t="s">
        <v>1345</v>
      </c>
      <c r="C57" s="8">
        <v>8929</v>
      </c>
      <c r="D57" s="8">
        <v>2247</v>
      </c>
      <c r="E57" s="18">
        <f t="shared" si="5"/>
        <v>4.2186417759399932E-3</v>
      </c>
      <c r="F57" s="18">
        <f t="shared" si="6"/>
        <v>8.5395051875498795E-3</v>
      </c>
      <c r="G57" s="30">
        <f t="shared" si="9"/>
        <v>0.25165192070780601</v>
      </c>
      <c r="I57" s="7" t="s">
        <v>365</v>
      </c>
      <c r="J57" s="8">
        <v>1666</v>
      </c>
      <c r="K57" s="8">
        <v>2</v>
      </c>
      <c r="L57" s="18">
        <f t="shared" si="7"/>
        <v>9.2291499321386031E-3</v>
      </c>
      <c r="M57" s="18">
        <f t="shared" si="8"/>
        <v>6.5509335080248931E-4</v>
      </c>
    </row>
    <row r="58" spans="2:13" x14ac:dyDescent="0.25">
      <c r="B58" s="7" t="s">
        <v>365</v>
      </c>
      <c r="C58" s="8">
        <v>7553</v>
      </c>
      <c r="D58" s="8">
        <v>2161</v>
      </c>
      <c r="E58" s="18">
        <f t="shared" si="5"/>
        <v>3.5685296599478966E-3</v>
      </c>
      <c r="F58" s="18">
        <f t="shared" si="6"/>
        <v>8.2126705430775656E-3</v>
      </c>
      <c r="G58" s="30">
        <f t="shared" si="9"/>
        <v>0.28611147888256322</v>
      </c>
      <c r="I58" s="7" t="s">
        <v>812</v>
      </c>
      <c r="J58" s="8">
        <v>44</v>
      </c>
      <c r="K58" s="8">
        <v>5</v>
      </c>
      <c r="L58" s="18">
        <f t="shared" si="7"/>
        <v>2.4374705703127163E-4</v>
      </c>
      <c r="M58" s="18">
        <f t="shared" si="8"/>
        <v>1.6377333770062235E-3</v>
      </c>
    </row>
    <row r="59" spans="2:13" x14ac:dyDescent="0.25">
      <c r="B59" s="7" t="s">
        <v>87</v>
      </c>
      <c r="C59" s="8">
        <v>7429</v>
      </c>
      <c r="D59" s="8">
        <v>2022</v>
      </c>
      <c r="E59" s="18">
        <f t="shared" si="5"/>
        <v>3.5099439750765158E-3</v>
      </c>
      <c r="F59" s="18">
        <f t="shared" si="6"/>
        <v>7.684414547942082E-3</v>
      </c>
      <c r="G59" s="30">
        <f t="shared" si="9"/>
        <v>0.27217660519585407</v>
      </c>
      <c r="I59" s="7" t="s">
        <v>129</v>
      </c>
      <c r="J59" s="8">
        <v>43</v>
      </c>
      <c r="K59" s="8">
        <v>5</v>
      </c>
      <c r="L59" s="18">
        <f t="shared" si="7"/>
        <v>2.3820735118965184E-4</v>
      </c>
      <c r="M59" s="18">
        <f t="shared" si="8"/>
        <v>1.6377333770062235E-3</v>
      </c>
    </row>
    <row r="60" spans="2:13" x14ac:dyDescent="0.25">
      <c r="B60" s="7" t="s">
        <v>812</v>
      </c>
      <c r="C60" s="8">
        <v>5545</v>
      </c>
      <c r="D60" s="8">
        <v>1810</v>
      </c>
      <c r="E60" s="18">
        <f t="shared" si="5"/>
        <v>2.6198195371919882E-3</v>
      </c>
      <c r="F60" s="18">
        <f t="shared" si="6"/>
        <v>6.8787291452894004E-3</v>
      </c>
      <c r="G60" s="30">
        <f t="shared" si="9"/>
        <v>0.32642019837691616</v>
      </c>
      <c r="I60" s="7" t="s">
        <v>87</v>
      </c>
      <c r="J60" s="8">
        <v>35</v>
      </c>
      <c r="K60" s="8">
        <v>3</v>
      </c>
      <c r="L60" s="18">
        <f t="shared" si="7"/>
        <v>1.9388970445669335E-4</v>
      </c>
      <c r="M60" s="18">
        <f t="shared" si="8"/>
        <v>9.8264002620373396E-4</v>
      </c>
    </row>
    <row r="61" spans="2:13" x14ac:dyDescent="0.25">
      <c r="B61" s="7" t="s">
        <v>199</v>
      </c>
      <c r="C61" s="8">
        <v>8483</v>
      </c>
      <c r="D61" s="8">
        <v>1769</v>
      </c>
      <c r="E61" s="18">
        <f t="shared" si="5"/>
        <v>4.0079222964832526E-3</v>
      </c>
      <c r="F61" s="18">
        <f t="shared" si="6"/>
        <v>6.7229126287386464E-3</v>
      </c>
      <c r="G61" s="30">
        <f t="shared" si="9"/>
        <v>0.20853471649180713</v>
      </c>
      <c r="I61" s="7" t="s">
        <v>299</v>
      </c>
      <c r="J61" s="8">
        <v>26</v>
      </c>
      <c r="K61" s="8">
        <v>4</v>
      </c>
      <c r="L61" s="18">
        <f t="shared" si="7"/>
        <v>1.4403235188211507E-4</v>
      </c>
      <c r="M61" s="18">
        <f t="shared" si="8"/>
        <v>1.3101867016049786E-3</v>
      </c>
    </row>
    <row r="62" spans="2:13" x14ac:dyDescent="0.25">
      <c r="B62" s="7" t="s">
        <v>78</v>
      </c>
      <c r="C62" s="8">
        <v>8523</v>
      </c>
      <c r="D62" s="8">
        <v>1760</v>
      </c>
      <c r="E62" s="18">
        <f t="shared" si="5"/>
        <v>4.0268209045062784E-3</v>
      </c>
      <c r="F62" s="18">
        <f t="shared" si="6"/>
        <v>6.6887090031543346E-3</v>
      </c>
      <c r="G62" s="30">
        <f t="shared" si="9"/>
        <v>0.2065000586647894</v>
      </c>
      <c r="I62" s="7" t="s">
        <v>37</v>
      </c>
      <c r="J62" s="8">
        <v>1641</v>
      </c>
      <c r="K62" s="8">
        <v>38</v>
      </c>
      <c r="L62" s="18">
        <f t="shared" si="7"/>
        <v>9.090657286098109E-3</v>
      </c>
      <c r="M62" s="18">
        <f t="shared" si="8"/>
        <v>1.2446773665247298E-2</v>
      </c>
    </row>
    <row r="63" spans="2:13" x14ac:dyDescent="0.25">
      <c r="B63" s="7" t="s">
        <v>1139</v>
      </c>
      <c r="C63" s="8">
        <v>6569</v>
      </c>
      <c r="D63" s="8">
        <v>1562</v>
      </c>
      <c r="E63" s="18">
        <f t="shared" si="5"/>
        <v>3.1036239025814556E-3</v>
      </c>
      <c r="F63" s="18">
        <f t="shared" si="6"/>
        <v>5.9362292402994716E-3</v>
      </c>
      <c r="G63" s="30">
        <f t="shared" si="9"/>
        <v>0.23778352869538744</v>
      </c>
      <c r="I63" s="7" t="s">
        <v>655</v>
      </c>
      <c r="J63" s="8">
        <v>600</v>
      </c>
      <c r="K63" s="8">
        <v>9</v>
      </c>
      <c r="L63" s="18">
        <f t="shared" si="7"/>
        <v>3.323823504971886E-3</v>
      </c>
      <c r="M63" s="18">
        <f t="shared" si="8"/>
        <v>2.9479200786112019E-3</v>
      </c>
    </row>
    <row r="64" spans="2:13" x14ac:dyDescent="0.25">
      <c r="B64" s="7" t="s">
        <v>248</v>
      </c>
      <c r="C64" s="8">
        <v>4577</v>
      </c>
      <c r="D64" s="8">
        <v>1186</v>
      </c>
      <c r="E64" s="18">
        <f t="shared" si="5"/>
        <v>2.1624732230347576E-3</v>
      </c>
      <c r="F64" s="18">
        <f t="shared" si="6"/>
        <v>4.5072777714437731E-3</v>
      </c>
      <c r="G64" s="30">
        <f t="shared" si="9"/>
        <v>0.25912169543369018</v>
      </c>
      <c r="I64" s="7" t="s">
        <v>120</v>
      </c>
      <c r="J64" s="8">
        <v>1953</v>
      </c>
      <c r="K64" s="8">
        <v>74</v>
      </c>
      <c r="L64" s="18">
        <f t="shared" si="7"/>
        <v>1.0819045508683489E-2</v>
      </c>
      <c r="M64" s="18">
        <f t="shared" si="8"/>
        <v>2.4238453979692105E-2</v>
      </c>
    </row>
    <row r="65" spans="2:13" x14ac:dyDescent="0.25">
      <c r="B65" s="7" t="s">
        <v>1506</v>
      </c>
      <c r="C65" s="8">
        <v>2866</v>
      </c>
      <c r="D65" s="8">
        <v>1059</v>
      </c>
      <c r="E65" s="18">
        <f t="shared" si="5"/>
        <v>1.3540852648498175E-3</v>
      </c>
      <c r="F65" s="18">
        <f t="shared" si="6"/>
        <v>4.0246266104207043E-3</v>
      </c>
      <c r="G65" s="30">
        <f t="shared" si="9"/>
        <v>0.36950453593859039</v>
      </c>
      <c r="I65" s="7" t="s">
        <v>216</v>
      </c>
      <c r="J65" s="8">
        <v>1703</v>
      </c>
      <c r="K65" s="8">
        <v>73</v>
      </c>
      <c r="L65" s="18">
        <f t="shared" si="7"/>
        <v>9.4341190482785369E-3</v>
      </c>
      <c r="M65" s="18">
        <f t="shared" si="8"/>
        <v>2.3910907304290862E-2</v>
      </c>
    </row>
    <row r="66" spans="2:13" x14ac:dyDescent="0.25">
      <c r="B66" s="7" t="s">
        <v>333</v>
      </c>
      <c r="C66" s="8">
        <v>4176</v>
      </c>
      <c r="D66" s="8">
        <v>1036</v>
      </c>
      <c r="E66" s="18">
        <f t="shared" si="5"/>
        <v>1.9730146776039213E-3</v>
      </c>
      <c r="F66" s="18">
        <f t="shared" si="6"/>
        <v>3.9372173450385739E-3</v>
      </c>
      <c r="G66" s="30">
        <f t="shared" si="9"/>
        <v>0.24808429118773948</v>
      </c>
      <c r="I66" s="7" t="s">
        <v>169</v>
      </c>
      <c r="J66" s="8">
        <v>6017</v>
      </c>
      <c r="K66" s="8">
        <v>89</v>
      </c>
      <c r="L66" s="18">
        <f t="shared" si="7"/>
        <v>3.3332410049026394E-2</v>
      </c>
      <c r="M66" s="18">
        <f t="shared" si="8"/>
        <v>2.9151654110710776E-2</v>
      </c>
    </row>
    <row r="67" spans="2:13" x14ac:dyDescent="0.25">
      <c r="B67" s="7" t="s">
        <v>1449</v>
      </c>
      <c r="C67" s="8">
        <v>2916</v>
      </c>
      <c r="D67" s="8">
        <v>836</v>
      </c>
      <c r="E67" s="18">
        <f t="shared" ref="E67:E83" si="10">C67/$C$84</f>
        <v>1.3777085248786001E-3</v>
      </c>
      <c r="F67" s="18">
        <f t="shared" ref="F67:F83" si="11">D67/$D$84</f>
        <v>3.1771367764983089E-3</v>
      </c>
      <c r="G67" s="30">
        <f t="shared" si="9"/>
        <v>0.28669410150891633</v>
      </c>
      <c r="I67" s="7" t="s">
        <v>93</v>
      </c>
      <c r="J67" s="8">
        <v>3762</v>
      </c>
      <c r="K67" s="8">
        <v>46</v>
      </c>
      <c r="L67" s="18">
        <f t="shared" si="7"/>
        <v>2.0840373376173726E-2</v>
      </c>
      <c r="M67" s="18">
        <f t="shared" si="8"/>
        <v>1.5067147068457255E-2</v>
      </c>
    </row>
    <row r="68" spans="2:13" x14ac:dyDescent="0.25">
      <c r="B68" s="7" t="s">
        <v>1222</v>
      </c>
      <c r="C68" s="8">
        <v>3379</v>
      </c>
      <c r="D68" s="8">
        <v>645</v>
      </c>
      <c r="E68" s="18">
        <f t="shared" si="10"/>
        <v>1.5964599127451268E-3</v>
      </c>
      <c r="F68" s="18">
        <f t="shared" si="11"/>
        <v>2.4512598335423557E-3</v>
      </c>
      <c r="G68" s="30">
        <f t="shared" si="9"/>
        <v>0.19088487718259839</v>
      </c>
      <c r="I68" s="7" t="s">
        <v>233</v>
      </c>
      <c r="J68" s="8">
        <v>5435</v>
      </c>
      <c r="K68" s="8">
        <v>80</v>
      </c>
      <c r="L68" s="18">
        <f t="shared" si="7"/>
        <v>3.0108301249203669E-2</v>
      </c>
      <c r="M68" s="18">
        <f t="shared" si="8"/>
        <v>2.6203734032099576E-2</v>
      </c>
    </row>
    <row r="69" spans="2:13" x14ac:dyDescent="0.25">
      <c r="B69" s="7" t="s">
        <v>2706</v>
      </c>
      <c r="C69" s="8">
        <v>1270</v>
      </c>
      <c r="D69" s="8">
        <v>455</v>
      </c>
      <c r="E69" s="18">
        <f t="shared" si="10"/>
        <v>6.0003080473107755E-4</v>
      </c>
      <c r="F69" s="18">
        <f t="shared" si="11"/>
        <v>1.7291832934291035E-3</v>
      </c>
      <c r="G69" s="30">
        <f t="shared" si="9"/>
        <v>0.35826771653543305</v>
      </c>
      <c r="I69" s="7" t="s">
        <v>252</v>
      </c>
      <c r="J69" s="8">
        <v>6678</v>
      </c>
      <c r="K69" s="8">
        <v>97</v>
      </c>
      <c r="L69" s="18">
        <f t="shared" si="7"/>
        <v>3.6994155610337094E-2</v>
      </c>
      <c r="M69" s="18">
        <f t="shared" si="8"/>
        <v>3.1772027513920734E-2</v>
      </c>
    </row>
    <row r="70" spans="2:13" x14ac:dyDescent="0.25">
      <c r="B70" s="7" t="s">
        <v>1928</v>
      </c>
      <c r="C70" s="8">
        <v>1317</v>
      </c>
      <c r="D70" s="8">
        <v>395</v>
      </c>
      <c r="E70" s="18">
        <f t="shared" si="10"/>
        <v>6.2223666915813317E-4</v>
      </c>
      <c r="F70" s="18">
        <f t="shared" si="11"/>
        <v>1.5011591228670238E-3</v>
      </c>
      <c r="G70" s="30">
        <f t="shared" si="9"/>
        <v>0.29992406985573272</v>
      </c>
      <c r="I70" s="7" t="s">
        <v>70</v>
      </c>
      <c r="J70" s="8">
        <v>9197</v>
      </c>
      <c r="K70" s="8">
        <v>178</v>
      </c>
      <c r="L70" s="18">
        <f t="shared" si="7"/>
        <v>5.0948674625377395E-2</v>
      </c>
      <c r="M70" s="18">
        <f t="shared" si="8"/>
        <v>5.8303308221421553E-2</v>
      </c>
    </row>
    <row r="71" spans="2:13" x14ac:dyDescent="0.25">
      <c r="B71" s="7" t="s">
        <v>1922</v>
      </c>
      <c r="C71" s="8">
        <v>920</v>
      </c>
      <c r="D71" s="8">
        <v>230</v>
      </c>
      <c r="E71" s="18">
        <f t="shared" si="10"/>
        <v>4.3466798452959947E-4</v>
      </c>
      <c r="F71" s="18">
        <f t="shared" si="11"/>
        <v>8.7409265382130507E-4</v>
      </c>
      <c r="G71" s="30">
        <f t="shared" si="9"/>
        <v>0.25</v>
      </c>
      <c r="I71" s="11" t="s">
        <v>3280</v>
      </c>
      <c r="J71" s="12">
        <v>180515</v>
      </c>
      <c r="K71" s="12">
        <v>3053</v>
      </c>
    </row>
    <row r="72" spans="2:13" x14ac:dyDescent="0.25">
      <c r="B72" s="7" t="s">
        <v>1272</v>
      </c>
      <c r="C72" s="8">
        <v>1209</v>
      </c>
      <c r="D72" s="8">
        <v>185</v>
      </c>
      <c r="E72" s="18">
        <f t="shared" si="10"/>
        <v>5.7121042749596284E-4</v>
      </c>
      <c r="F72" s="18">
        <f t="shared" si="11"/>
        <v>7.0307452589974534E-4</v>
      </c>
      <c r="G72" s="30">
        <f t="shared" si="9"/>
        <v>0.15301902398676592</v>
      </c>
    </row>
    <row r="73" spans="2:13" x14ac:dyDescent="0.25">
      <c r="B73" s="7" t="s">
        <v>3007</v>
      </c>
      <c r="C73" s="8">
        <v>1603</v>
      </c>
      <c r="D73" s="8">
        <v>100</v>
      </c>
      <c r="E73" s="18">
        <f t="shared" si="10"/>
        <v>7.5736171652276952E-4</v>
      </c>
      <c r="F73" s="18">
        <f t="shared" si="11"/>
        <v>3.8004028427013261E-4</v>
      </c>
      <c r="G73" s="30">
        <f t="shared" si="9"/>
        <v>6.2383031815346227E-2</v>
      </c>
    </row>
    <row r="74" spans="2:13" x14ac:dyDescent="0.25">
      <c r="B74" s="7" t="s">
        <v>216</v>
      </c>
      <c r="C74" s="8">
        <v>15728</v>
      </c>
      <c r="D74" s="8">
        <v>-720</v>
      </c>
      <c r="E74" s="18">
        <f t="shared" si="10"/>
        <v>7.4309326746538487E-3</v>
      </c>
      <c r="F74" s="18">
        <f t="shared" si="11"/>
        <v>-2.7362900467449549E-3</v>
      </c>
      <c r="G74" s="30">
        <f t="shared" si="9"/>
        <v>-4.5778229908443539E-2</v>
      </c>
    </row>
    <row r="75" spans="2:13" x14ac:dyDescent="0.25">
      <c r="B75" s="7" t="s">
        <v>169</v>
      </c>
      <c r="C75" s="8">
        <v>29266</v>
      </c>
      <c r="D75" s="8">
        <v>-2946</v>
      </c>
      <c r="E75" s="18">
        <f t="shared" si="10"/>
        <v>1.3827166560047019E-2</v>
      </c>
      <c r="F75" s="18">
        <f t="shared" si="11"/>
        <v>-1.1195986774598108E-2</v>
      </c>
      <c r="G75" s="30">
        <f t="shared" si="9"/>
        <v>-0.10066288525934532</v>
      </c>
    </row>
    <row r="76" spans="2:13" x14ac:dyDescent="0.25">
      <c r="B76" s="7" t="s">
        <v>37</v>
      </c>
      <c r="C76" s="8">
        <v>87838</v>
      </c>
      <c r="D76" s="8">
        <v>-3405</v>
      </c>
      <c r="E76" s="18">
        <f t="shared" si="10"/>
        <v>4.1500398288164084E-2</v>
      </c>
      <c r="F76" s="18">
        <f t="shared" si="11"/>
        <v>-1.2940371679398016E-2</v>
      </c>
      <c r="G76" s="30">
        <f t="shared" si="9"/>
        <v>-3.8764543819303721E-2</v>
      </c>
    </row>
    <row r="77" spans="2:13" x14ac:dyDescent="0.25">
      <c r="B77" s="7" t="s">
        <v>180</v>
      </c>
      <c r="C77" s="8">
        <v>26360</v>
      </c>
      <c r="D77" s="8">
        <v>-5444</v>
      </c>
      <c r="E77" s="18">
        <f t="shared" si="10"/>
        <v>1.2454182687174176E-2</v>
      </c>
      <c r="F77" s="18">
        <f t="shared" si="11"/>
        <v>-2.0689393075666019E-2</v>
      </c>
      <c r="G77" s="30">
        <f t="shared" si="9"/>
        <v>-0.20652503793626706</v>
      </c>
    </row>
    <row r="78" spans="2:13" x14ac:dyDescent="0.25">
      <c r="B78" s="7" t="s">
        <v>233</v>
      </c>
      <c r="C78" s="8">
        <v>26675</v>
      </c>
      <c r="D78" s="8">
        <v>-5580</v>
      </c>
      <c r="E78" s="18">
        <f t="shared" si="10"/>
        <v>1.2603009225355507E-2</v>
      </c>
      <c r="F78" s="18">
        <f t="shared" si="11"/>
        <v>-2.12062478622734E-2</v>
      </c>
      <c r="G78" s="30">
        <f t="shared" si="9"/>
        <v>-0.2091846298031865</v>
      </c>
    </row>
    <row r="79" spans="2:13" x14ac:dyDescent="0.25">
      <c r="B79" s="20" t="s">
        <v>58</v>
      </c>
      <c r="C79" s="21">
        <v>53344</v>
      </c>
      <c r="D79" s="21">
        <v>-7720</v>
      </c>
      <c r="E79" s="19">
        <f t="shared" si="10"/>
        <v>2.520318365950756E-2</v>
      </c>
      <c r="F79" s="19">
        <f t="shared" si="11"/>
        <v>-2.9339109945654241E-2</v>
      </c>
      <c r="G79" s="30">
        <f t="shared" si="9"/>
        <v>-0.14472105578884223</v>
      </c>
    </row>
    <row r="80" spans="2:13" x14ac:dyDescent="0.25">
      <c r="B80" s="20" t="s">
        <v>120</v>
      </c>
      <c r="C80" s="21">
        <v>78209</v>
      </c>
      <c r="D80" s="21">
        <v>-12576</v>
      </c>
      <c r="E80" s="19">
        <f t="shared" si="10"/>
        <v>3.6951030871821139E-2</v>
      </c>
      <c r="F80" s="19">
        <f t="shared" si="11"/>
        <v>-4.7793866149811882E-2</v>
      </c>
      <c r="G80" s="30">
        <f t="shared" si="9"/>
        <v>-0.16079990793898399</v>
      </c>
    </row>
    <row r="81" spans="2:13" x14ac:dyDescent="0.25">
      <c r="B81" s="20" t="s">
        <v>252</v>
      </c>
      <c r="C81" s="21">
        <v>71294</v>
      </c>
      <c r="D81" s="21">
        <v>-14253</v>
      </c>
      <c r="E81" s="19">
        <f t="shared" si="10"/>
        <v>3.3683934009840502E-2</v>
      </c>
      <c r="F81" s="19">
        <f t="shared" si="11"/>
        <v>-5.4167141717022006E-2</v>
      </c>
      <c r="G81" s="30">
        <f t="shared" si="9"/>
        <v>-0.19991864673044016</v>
      </c>
    </row>
    <row r="82" spans="2:13" x14ac:dyDescent="0.25">
      <c r="B82" s="20" t="s">
        <v>93</v>
      </c>
      <c r="C82" s="21">
        <v>112760</v>
      </c>
      <c r="D82" s="21">
        <v>-15015</v>
      </c>
      <c r="E82" s="19">
        <f t="shared" si="10"/>
        <v>5.3275176016910473E-2</v>
      </c>
      <c r="F82" s="19">
        <f t="shared" si="11"/>
        <v>-5.7063048683160415E-2</v>
      </c>
      <c r="G82" s="30">
        <f t="shared" si="9"/>
        <v>-0.13315892160340545</v>
      </c>
    </row>
    <row r="83" spans="2:13" x14ac:dyDescent="0.25">
      <c r="B83" s="20" t="s">
        <v>70</v>
      </c>
      <c r="C83" s="21">
        <v>160990</v>
      </c>
      <c r="D83" s="21">
        <v>-21297</v>
      </c>
      <c r="E83" s="19">
        <f t="shared" si="10"/>
        <v>7.606217264067415E-2</v>
      </c>
      <c r="F83" s="19">
        <f t="shared" si="11"/>
        <v>-8.0937179341010149E-2</v>
      </c>
      <c r="G83" s="30">
        <f t="shared" si="9"/>
        <v>-0.13228771973414497</v>
      </c>
    </row>
    <row r="84" spans="2:13" x14ac:dyDescent="0.25">
      <c r="B84" s="11" t="s">
        <v>3280</v>
      </c>
      <c r="C84" s="12">
        <v>2116558</v>
      </c>
      <c r="D84" s="12">
        <v>263130</v>
      </c>
      <c r="E84" s="18"/>
      <c r="F84" s="18"/>
      <c r="G84" s="30"/>
    </row>
    <row r="86" spans="2:13" x14ac:dyDescent="0.25">
      <c r="B86" s="27" t="s">
        <v>3291</v>
      </c>
      <c r="C86" s="10" t="s">
        <v>7</v>
      </c>
      <c r="D86" s="10" t="s">
        <v>3</v>
      </c>
      <c r="E86" s="16" t="s">
        <v>3284</v>
      </c>
      <c r="F86" s="16" t="s">
        <v>3285</v>
      </c>
      <c r="G86" s="16" t="s">
        <v>3317</v>
      </c>
      <c r="I86" s="27" t="s">
        <v>3291</v>
      </c>
      <c r="J86" s="10" t="s">
        <v>7</v>
      </c>
      <c r="K86" s="16" t="s">
        <v>4</v>
      </c>
      <c r="L86" s="16" t="s">
        <v>3284</v>
      </c>
      <c r="M86" s="16" t="s">
        <v>3289</v>
      </c>
    </row>
    <row r="87" spans="2:13" x14ac:dyDescent="0.25">
      <c r="B87" s="28" t="s">
        <v>99</v>
      </c>
      <c r="C87" s="29">
        <v>154681</v>
      </c>
      <c r="D87" s="29">
        <v>39064</v>
      </c>
      <c r="E87" s="30">
        <f t="shared" ref="E87:E103" si="12">C87/$C$84</f>
        <v>7.308138969024236E-2</v>
      </c>
      <c r="F87" s="30">
        <f t="shared" ref="F87:F103" si="13">D87/$D$84</f>
        <v>0.1484589366472846</v>
      </c>
      <c r="G87" s="30">
        <f>D87/C87</f>
        <v>0.25254556151046348</v>
      </c>
      <c r="I87" s="7" t="s">
        <v>99</v>
      </c>
      <c r="J87" s="8">
        <v>12720</v>
      </c>
      <c r="K87" s="8">
        <v>221</v>
      </c>
      <c r="L87" s="18">
        <f t="shared" ref="L87:L103" si="14">J87/$J$6</f>
        <v>7.0465058305403977E-2</v>
      </c>
      <c r="M87" s="18">
        <f t="shared" ref="M87:M103" si="15">K87/$K$13</f>
        <v>7.2387815263675076E-2</v>
      </c>
    </row>
    <row r="88" spans="2:13" x14ac:dyDescent="0.25">
      <c r="B88" s="7" t="s">
        <v>52</v>
      </c>
      <c r="C88" s="8">
        <v>97407</v>
      </c>
      <c r="D88" s="8">
        <v>15561</v>
      </c>
      <c r="E88" s="18">
        <f t="shared" si="12"/>
        <v>4.6021417792472492E-2</v>
      </c>
      <c r="F88" s="18">
        <f t="shared" si="13"/>
        <v>5.9138068635275341E-2</v>
      </c>
      <c r="G88" s="30">
        <f t="shared" ref="G88:G103" si="16">D88/C88</f>
        <v>0.15975237919246049</v>
      </c>
      <c r="I88" s="7" t="s">
        <v>52</v>
      </c>
      <c r="J88" s="8">
        <v>10131</v>
      </c>
      <c r="K88" s="8">
        <v>180</v>
      </c>
      <c r="L88" s="18">
        <f t="shared" si="14"/>
        <v>5.6122759881450296E-2</v>
      </c>
      <c r="M88" s="18">
        <f t="shared" si="15"/>
        <v>5.895840157222404E-2</v>
      </c>
    </row>
    <row r="89" spans="2:13" x14ac:dyDescent="0.25">
      <c r="B89" s="7" t="s">
        <v>45</v>
      </c>
      <c r="C89" s="8">
        <v>25706</v>
      </c>
      <c r="D89" s="8">
        <v>6179</v>
      </c>
      <c r="E89" s="18">
        <f t="shared" si="12"/>
        <v>1.2145190445997701E-2</v>
      </c>
      <c r="F89" s="18">
        <f t="shared" si="13"/>
        <v>2.3482689165051494E-2</v>
      </c>
      <c r="G89" s="30">
        <f t="shared" si="16"/>
        <v>0.24037189761145258</v>
      </c>
      <c r="I89" s="7" t="s">
        <v>45</v>
      </c>
      <c r="J89" s="8">
        <v>1431</v>
      </c>
      <c r="K89" s="8">
        <v>166</v>
      </c>
      <c r="L89" s="18">
        <f t="shared" si="14"/>
        <v>7.9273190593579478E-3</v>
      </c>
      <c r="M89" s="18">
        <f t="shared" si="15"/>
        <v>5.4372748116606619E-2</v>
      </c>
    </row>
    <row r="90" spans="2:13" x14ac:dyDescent="0.25">
      <c r="B90" s="7" t="s">
        <v>50</v>
      </c>
      <c r="C90" s="8">
        <v>193442</v>
      </c>
      <c r="D90" s="8">
        <v>32004</v>
      </c>
      <c r="E90" s="18">
        <f t="shared" si="12"/>
        <v>9.1394613329755195E-2</v>
      </c>
      <c r="F90" s="18">
        <f t="shared" si="13"/>
        <v>0.12162809257781325</v>
      </c>
      <c r="G90" s="30">
        <f t="shared" si="16"/>
        <v>0.16544493956844947</v>
      </c>
      <c r="I90" s="7" t="s">
        <v>50</v>
      </c>
      <c r="J90" s="8">
        <v>9986</v>
      </c>
      <c r="K90" s="8">
        <v>558</v>
      </c>
      <c r="L90" s="18">
        <f t="shared" si="14"/>
        <v>5.5319502534415421E-2</v>
      </c>
      <c r="M90" s="18">
        <f t="shared" si="15"/>
        <v>0.18277104487389453</v>
      </c>
    </row>
    <row r="91" spans="2:13" x14ac:dyDescent="0.25">
      <c r="B91" s="7" t="s">
        <v>21</v>
      </c>
      <c r="C91" s="8">
        <v>107436</v>
      </c>
      <c r="D91" s="8">
        <v>-3592</v>
      </c>
      <c r="E91" s="18">
        <f t="shared" si="12"/>
        <v>5.0759771289045706E-2</v>
      </c>
      <c r="F91" s="18">
        <f t="shared" si="13"/>
        <v>-1.3651047010983164E-2</v>
      </c>
      <c r="G91" s="30">
        <f t="shared" si="16"/>
        <v>-3.3433858297032652E-2</v>
      </c>
      <c r="I91" s="7" t="s">
        <v>21</v>
      </c>
      <c r="J91" s="8">
        <v>7443</v>
      </c>
      <c r="K91" s="8">
        <v>66</v>
      </c>
      <c r="L91" s="18">
        <f t="shared" si="14"/>
        <v>4.1232030579176245E-2</v>
      </c>
      <c r="M91" s="18">
        <f t="shared" si="15"/>
        <v>2.1618080576482148E-2</v>
      </c>
    </row>
    <row r="92" spans="2:13" x14ac:dyDescent="0.25">
      <c r="B92" s="20" t="s">
        <v>23</v>
      </c>
      <c r="C92" s="21">
        <v>303020</v>
      </c>
      <c r="D92" s="21">
        <v>25393</v>
      </c>
      <c r="E92" s="19">
        <f t="shared" si="12"/>
        <v>0.14316640507843395</v>
      </c>
      <c r="F92" s="19">
        <f t="shared" si="13"/>
        <v>9.6503629384714781E-2</v>
      </c>
      <c r="G92" s="30">
        <f t="shared" si="16"/>
        <v>8.3799749191472511E-2</v>
      </c>
      <c r="I92" s="20" t="s">
        <v>23</v>
      </c>
      <c r="J92" s="21">
        <v>25153</v>
      </c>
      <c r="K92" s="21">
        <v>177</v>
      </c>
      <c r="L92" s="19">
        <f t="shared" si="14"/>
        <v>0.13934022103426308</v>
      </c>
      <c r="M92" s="19">
        <f t="shared" si="15"/>
        <v>5.7975761546020306E-2</v>
      </c>
    </row>
    <row r="93" spans="2:13" x14ac:dyDescent="0.25">
      <c r="B93" s="28" t="s">
        <v>574</v>
      </c>
      <c r="C93" s="29">
        <v>130330</v>
      </c>
      <c r="D93" s="29">
        <v>47007</v>
      </c>
      <c r="E93" s="30">
        <f t="shared" si="12"/>
        <v>6.1576389591024676E-2</v>
      </c>
      <c r="F93" s="30">
        <f t="shared" si="13"/>
        <v>0.17864553642686123</v>
      </c>
      <c r="G93" s="30">
        <f t="shared" si="16"/>
        <v>0.36067674365073277</v>
      </c>
      <c r="I93" s="20" t="s">
        <v>574</v>
      </c>
      <c r="J93" s="21">
        <v>19200</v>
      </c>
      <c r="K93" s="21">
        <v>19</v>
      </c>
      <c r="L93" s="19">
        <f t="shared" si="14"/>
        <v>0.10636235215910035</v>
      </c>
      <c r="M93" s="19">
        <f t="shared" si="15"/>
        <v>6.2233868326236489E-3</v>
      </c>
    </row>
    <row r="94" spans="2:13" x14ac:dyDescent="0.25">
      <c r="B94" s="7" t="s">
        <v>104</v>
      </c>
      <c r="C94" s="8">
        <v>15559</v>
      </c>
      <c r="D94" s="8">
        <v>6540</v>
      </c>
      <c r="E94" s="18">
        <f t="shared" si="12"/>
        <v>7.3510860557565632E-3</v>
      </c>
      <c r="F94" s="18">
        <f t="shared" si="13"/>
        <v>2.4854634591266675E-2</v>
      </c>
      <c r="G94" s="30">
        <f t="shared" si="16"/>
        <v>0.42033549713991902</v>
      </c>
      <c r="I94" s="7" t="s">
        <v>104</v>
      </c>
      <c r="J94" s="8">
        <v>918</v>
      </c>
      <c r="K94" s="8">
        <v>50</v>
      </c>
      <c r="L94" s="18">
        <f t="shared" si="14"/>
        <v>5.0854499626069851E-3</v>
      </c>
      <c r="M94" s="18">
        <f t="shared" si="15"/>
        <v>1.6377333770062234E-2</v>
      </c>
    </row>
    <row r="95" spans="2:13" x14ac:dyDescent="0.25">
      <c r="B95" s="7" t="s">
        <v>150</v>
      </c>
      <c r="C95" s="8">
        <v>2810</v>
      </c>
      <c r="D95" s="8">
        <v>859</v>
      </c>
      <c r="E95" s="18">
        <f t="shared" si="12"/>
        <v>1.3276272136175809E-3</v>
      </c>
      <c r="F95" s="18">
        <f t="shared" si="13"/>
        <v>3.2645460418804393E-3</v>
      </c>
      <c r="G95" s="30">
        <f t="shared" si="16"/>
        <v>0.30569395017793594</v>
      </c>
      <c r="I95" s="7" t="s">
        <v>150</v>
      </c>
      <c r="J95" s="8">
        <v>214</v>
      </c>
      <c r="K95" s="8">
        <v>68</v>
      </c>
      <c r="L95" s="18">
        <f t="shared" si="14"/>
        <v>1.1854970501066393E-3</v>
      </c>
      <c r="M95" s="18">
        <f t="shared" si="15"/>
        <v>2.2273173927284638E-2</v>
      </c>
    </row>
    <row r="96" spans="2:13" x14ac:dyDescent="0.25">
      <c r="B96" s="7" t="s">
        <v>43</v>
      </c>
      <c r="C96" s="8">
        <v>82128</v>
      </c>
      <c r="D96" s="8">
        <v>10988</v>
      </c>
      <c r="E96" s="18">
        <f t="shared" si="12"/>
        <v>3.8802621992877116E-2</v>
      </c>
      <c r="F96" s="18">
        <f t="shared" si="13"/>
        <v>4.1758826435602171E-2</v>
      </c>
      <c r="G96" s="30">
        <f t="shared" si="16"/>
        <v>0.13379115526982271</v>
      </c>
      <c r="I96" s="7" t="s">
        <v>43</v>
      </c>
      <c r="J96" s="8">
        <v>9577</v>
      </c>
      <c r="K96" s="8">
        <v>277</v>
      </c>
      <c r="L96" s="18">
        <f t="shared" si="14"/>
        <v>5.305376284519292E-2</v>
      </c>
      <c r="M96" s="18">
        <f t="shared" si="15"/>
        <v>9.0730429086144773E-2</v>
      </c>
    </row>
    <row r="97" spans="2:13" x14ac:dyDescent="0.25">
      <c r="B97" s="7" t="s">
        <v>33</v>
      </c>
      <c r="C97" s="8">
        <v>11619</v>
      </c>
      <c r="D97" s="8">
        <v>5154</v>
      </c>
      <c r="E97" s="18">
        <f t="shared" si="12"/>
        <v>5.4895731654884964E-3</v>
      </c>
      <c r="F97" s="18">
        <f t="shared" si="13"/>
        <v>1.9587276251282634E-2</v>
      </c>
      <c r="G97" s="30">
        <f t="shared" si="16"/>
        <v>0.44358378517944747</v>
      </c>
      <c r="I97" s="7" t="s">
        <v>33</v>
      </c>
      <c r="J97" s="8">
        <v>888</v>
      </c>
      <c r="K97" s="8">
        <v>87</v>
      </c>
      <c r="L97" s="18">
        <f t="shared" si="14"/>
        <v>4.9192587873583913E-3</v>
      </c>
      <c r="M97" s="18">
        <f t="shared" si="15"/>
        <v>2.8496560759908286E-2</v>
      </c>
    </row>
    <row r="98" spans="2:13" x14ac:dyDescent="0.25">
      <c r="B98" s="20" t="s">
        <v>340</v>
      </c>
      <c r="C98" s="21">
        <v>176084</v>
      </c>
      <c r="D98" s="21">
        <v>3649</v>
      </c>
      <c r="E98" s="19">
        <f t="shared" si="12"/>
        <v>8.3193562378163041E-2</v>
      </c>
      <c r="F98" s="19">
        <f t="shared" si="13"/>
        <v>1.386766997301714E-2</v>
      </c>
      <c r="G98" s="30">
        <f t="shared" si="16"/>
        <v>2.0723063992185549E-2</v>
      </c>
      <c r="I98" s="7" t="s">
        <v>340</v>
      </c>
      <c r="J98" s="8">
        <v>13159</v>
      </c>
      <c r="K98" s="8">
        <v>61</v>
      </c>
      <c r="L98" s="18">
        <f t="shared" si="14"/>
        <v>7.2896989169875082E-2</v>
      </c>
      <c r="M98" s="18">
        <f t="shared" si="15"/>
        <v>1.9980347199475924E-2</v>
      </c>
    </row>
    <row r="99" spans="2:13" x14ac:dyDescent="0.25">
      <c r="B99" s="28" t="s">
        <v>59</v>
      </c>
      <c r="C99" s="29">
        <v>71339</v>
      </c>
      <c r="D99" s="29">
        <v>30815</v>
      </c>
      <c r="E99" s="30">
        <f t="shared" si="12"/>
        <v>3.3705194943866409E-2</v>
      </c>
      <c r="F99" s="30">
        <f t="shared" si="13"/>
        <v>0.11710941359784137</v>
      </c>
      <c r="G99" s="30">
        <f t="shared" si="16"/>
        <v>0.43195166739090818</v>
      </c>
      <c r="I99" s="7" t="s">
        <v>59</v>
      </c>
      <c r="J99" s="8">
        <v>7136</v>
      </c>
      <c r="K99" s="8">
        <v>453</v>
      </c>
      <c r="L99" s="18">
        <f t="shared" si="14"/>
        <v>3.9531340885798967E-2</v>
      </c>
      <c r="M99" s="18">
        <f t="shared" si="15"/>
        <v>0.14837864395676384</v>
      </c>
    </row>
    <row r="100" spans="2:13" x14ac:dyDescent="0.25">
      <c r="B100" s="7" t="s">
        <v>48</v>
      </c>
      <c r="C100" s="8">
        <v>302407</v>
      </c>
      <c r="D100" s="8">
        <v>41712</v>
      </c>
      <c r="E100" s="18">
        <f t="shared" si="12"/>
        <v>0.14287678391048109</v>
      </c>
      <c r="F100" s="18">
        <f t="shared" si="13"/>
        <v>0.15852240337475773</v>
      </c>
      <c r="G100" s="30">
        <f t="shared" si="16"/>
        <v>0.13793331503569692</v>
      </c>
      <c r="I100" s="20" t="s">
        <v>48</v>
      </c>
      <c r="J100" s="21">
        <v>27640</v>
      </c>
      <c r="K100" s="21">
        <v>263</v>
      </c>
      <c r="L100" s="19">
        <f t="shared" si="14"/>
        <v>0.15311746946237154</v>
      </c>
      <c r="M100" s="19">
        <f t="shared" si="15"/>
        <v>8.6144775630527345E-2</v>
      </c>
    </row>
    <row r="101" spans="2:13" x14ac:dyDescent="0.25">
      <c r="B101" s="7" t="s">
        <v>39</v>
      </c>
      <c r="C101" s="8">
        <v>209180</v>
      </c>
      <c r="D101" s="8">
        <v>19778</v>
      </c>
      <c r="E101" s="18">
        <f t="shared" si="12"/>
        <v>9.8830270656414795E-2</v>
      </c>
      <c r="F101" s="18">
        <f t="shared" si="13"/>
        <v>7.5164367422946826E-2</v>
      </c>
      <c r="G101" s="30">
        <f t="shared" si="16"/>
        <v>9.4550148197724448E-2</v>
      </c>
      <c r="I101" s="7" t="s">
        <v>39</v>
      </c>
      <c r="J101" s="8">
        <v>14682</v>
      </c>
      <c r="K101" s="8">
        <v>211</v>
      </c>
      <c r="L101" s="18">
        <f t="shared" si="14"/>
        <v>8.1333961166662055E-2</v>
      </c>
      <c r="M101" s="18">
        <f t="shared" si="15"/>
        <v>6.9112348509662622E-2</v>
      </c>
    </row>
    <row r="102" spans="2:13" x14ac:dyDescent="0.25">
      <c r="B102" s="7" t="s">
        <v>290</v>
      </c>
      <c r="C102" s="8">
        <v>43484</v>
      </c>
      <c r="D102" s="8">
        <v>-1305</v>
      </c>
      <c r="E102" s="18">
        <f t="shared" si="12"/>
        <v>2.0544676781831635E-2</v>
      </c>
      <c r="F102" s="18">
        <f t="shared" si="13"/>
        <v>-4.9595257097252311E-3</v>
      </c>
      <c r="G102" s="30">
        <f t="shared" si="16"/>
        <v>-3.0011038542912337E-2</v>
      </c>
      <c r="I102" s="7" t="s">
        <v>290</v>
      </c>
      <c r="J102" s="8">
        <v>3195</v>
      </c>
      <c r="K102" s="8">
        <v>62</v>
      </c>
      <c r="L102" s="18">
        <f t="shared" si="14"/>
        <v>1.7699360163975292E-2</v>
      </c>
      <c r="M102" s="18">
        <f t="shared" si="15"/>
        <v>2.0307893874877171E-2</v>
      </c>
    </row>
    <row r="103" spans="2:13" x14ac:dyDescent="0.25">
      <c r="B103" s="20" t="s">
        <v>38</v>
      </c>
      <c r="C103" s="21">
        <v>189926</v>
      </c>
      <c r="D103" s="21">
        <v>-16676</v>
      </c>
      <c r="E103" s="19">
        <f t="shared" si="12"/>
        <v>8.9733425684531201E-2</v>
      </c>
      <c r="F103" s="19">
        <f t="shared" si="13"/>
        <v>-6.3375517804887316E-2</v>
      </c>
      <c r="G103" s="30">
        <f t="shared" si="16"/>
        <v>-8.7802617861693508E-2</v>
      </c>
      <c r="I103" s="7" t="s">
        <v>38</v>
      </c>
      <c r="J103" s="8">
        <v>17042</v>
      </c>
      <c r="K103" s="8">
        <v>134</v>
      </c>
      <c r="L103" s="18">
        <f t="shared" si="14"/>
        <v>9.44076669528848E-2</v>
      </c>
      <c r="M103" s="18">
        <f t="shared" si="15"/>
        <v>4.389125450376679E-2</v>
      </c>
    </row>
    <row r="105" spans="2:13" x14ac:dyDescent="0.25">
      <c r="B105" s="27" t="s">
        <v>3292</v>
      </c>
      <c r="C105" s="10" t="s">
        <v>7</v>
      </c>
      <c r="D105" s="10" t="s">
        <v>3</v>
      </c>
      <c r="E105" s="16" t="s">
        <v>3284</v>
      </c>
      <c r="F105" s="16" t="s">
        <v>3285</v>
      </c>
      <c r="G105" s="16" t="s">
        <v>3317</v>
      </c>
      <c r="I105" s="27" t="s">
        <v>3292</v>
      </c>
      <c r="J105" s="10" t="s">
        <v>7</v>
      </c>
      <c r="K105" s="10" t="s">
        <v>4</v>
      </c>
      <c r="L105" s="16" t="s">
        <v>3284</v>
      </c>
      <c r="M105" s="16" t="s">
        <v>3289</v>
      </c>
    </row>
    <row r="106" spans="2:13" x14ac:dyDescent="0.25">
      <c r="B106" s="28">
        <v>10024</v>
      </c>
      <c r="C106" s="29">
        <v>75303</v>
      </c>
      <c r="D106" s="29">
        <v>20563</v>
      </c>
      <c r="E106" s="30">
        <f t="shared" ref="E106:E121" si="17">C106/$C$84</f>
        <v>3.5578046998948294E-2</v>
      </c>
      <c r="F106" s="30">
        <f t="shared" ref="F106:F121" si="18">D106/$D$84</f>
        <v>7.8147683654467379E-2</v>
      </c>
      <c r="G106" s="30">
        <f>D106/C106</f>
        <v>0.2730701300081006</v>
      </c>
      <c r="I106" s="20">
        <v>98115</v>
      </c>
      <c r="J106" s="21">
        <v>18114</v>
      </c>
      <c r="K106" s="21">
        <v>78</v>
      </c>
      <c r="L106" s="19">
        <f t="shared" ref="L106:L121" si="19">J106/$J$6</f>
        <v>0.10034623161510124</v>
      </c>
      <c r="M106" s="19">
        <f t="shared" ref="M106:M121" si="20">K106/$K$13</f>
        <v>2.5548640681297086E-2</v>
      </c>
    </row>
    <row r="107" spans="2:13" x14ac:dyDescent="0.25">
      <c r="B107" s="28">
        <v>10035</v>
      </c>
      <c r="C107" s="29">
        <v>68160</v>
      </c>
      <c r="D107" s="29">
        <v>14521</v>
      </c>
      <c r="E107" s="30">
        <f t="shared" si="17"/>
        <v>3.2203228071236413E-2</v>
      </c>
      <c r="F107" s="30">
        <f t="shared" si="18"/>
        <v>5.518564967886596E-2</v>
      </c>
      <c r="G107" s="30">
        <f t="shared" ref="G107:G121" si="21">D107/C107</f>
        <v>0.21304284037558685</v>
      </c>
      <c r="I107" s="20">
        <v>10035</v>
      </c>
      <c r="J107" s="21">
        <v>9204</v>
      </c>
      <c r="K107" s="21">
        <v>78</v>
      </c>
      <c r="L107" s="19">
        <f t="shared" si="19"/>
        <v>5.0987452566268729E-2</v>
      </c>
      <c r="M107" s="19">
        <f t="shared" si="20"/>
        <v>2.5548640681297086E-2</v>
      </c>
    </row>
    <row r="108" spans="2:13" x14ac:dyDescent="0.25">
      <c r="B108" s="28">
        <v>10009</v>
      </c>
      <c r="C108" s="29">
        <v>50063</v>
      </c>
      <c r="D108" s="29">
        <v>11989</v>
      </c>
      <c r="E108" s="30">
        <f t="shared" si="17"/>
        <v>2.3653025336418845E-2</v>
      </c>
      <c r="F108" s="30">
        <f t="shared" si="18"/>
        <v>4.55630296811462E-2</v>
      </c>
      <c r="G108" s="30">
        <f t="shared" si="21"/>
        <v>0.23947825739568143</v>
      </c>
      <c r="I108" s="7">
        <v>10009</v>
      </c>
      <c r="J108" s="8">
        <v>4703</v>
      </c>
      <c r="K108" s="8">
        <v>45</v>
      </c>
      <c r="L108" s="18">
        <f t="shared" si="19"/>
        <v>2.6053236573137968E-2</v>
      </c>
      <c r="M108" s="18">
        <f t="shared" si="20"/>
        <v>1.473960039305601E-2</v>
      </c>
    </row>
    <row r="109" spans="2:13" x14ac:dyDescent="0.25">
      <c r="B109" s="7">
        <v>10011</v>
      </c>
      <c r="C109" s="8">
        <v>43148</v>
      </c>
      <c r="D109" s="8">
        <v>9399</v>
      </c>
      <c r="E109" s="18">
        <f t="shared" si="17"/>
        <v>2.0385928474438215E-2</v>
      </c>
      <c r="F109" s="18">
        <f t="shared" si="18"/>
        <v>3.5719986318549765E-2</v>
      </c>
      <c r="G109" s="30">
        <f t="shared" si="21"/>
        <v>0.21783164920737924</v>
      </c>
      <c r="I109" s="7">
        <v>94513</v>
      </c>
      <c r="J109" s="8">
        <v>4592</v>
      </c>
      <c r="K109" s="8">
        <v>53</v>
      </c>
      <c r="L109" s="18">
        <f t="shared" si="19"/>
        <v>2.5438329224718167E-2</v>
      </c>
      <c r="M109" s="18">
        <f t="shared" si="20"/>
        <v>1.7359973796265967E-2</v>
      </c>
    </row>
    <row r="110" spans="2:13" x14ac:dyDescent="0.25">
      <c r="B110" s="7">
        <v>47905</v>
      </c>
      <c r="C110" s="8">
        <v>19102</v>
      </c>
      <c r="D110" s="8">
        <v>8945</v>
      </c>
      <c r="E110" s="18">
        <f t="shared" si="17"/>
        <v>9.0250302613960973E-3</v>
      </c>
      <c r="F110" s="18">
        <f t="shared" si="18"/>
        <v>3.3994603427963364E-2</v>
      </c>
      <c r="G110" s="30">
        <f t="shared" si="21"/>
        <v>0.46827557323840435</v>
      </c>
      <c r="I110" s="7">
        <v>10024</v>
      </c>
      <c r="J110" s="8">
        <v>3405</v>
      </c>
      <c r="K110" s="8">
        <v>22</v>
      </c>
      <c r="L110" s="18">
        <f t="shared" si="19"/>
        <v>1.8862698390715454E-2</v>
      </c>
      <c r="M110" s="18">
        <f t="shared" si="20"/>
        <v>7.2060268588273833E-3</v>
      </c>
    </row>
    <row r="111" spans="2:13" x14ac:dyDescent="0.25">
      <c r="B111" s="7">
        <v>48205</v>
      </c>
      <c r="C111" s="8">
        <v>23017</v>
      </c>
      <c r="D111" s="8">
        <v>7990</v>
      </c>
      <c r="E111" s="18">
        <f t="shared" si="17"/>
        <v>1.0874731521649772E-2</v>
      </c>
      <c r="F111" s="18">
        <f t="shared" si="18"/>
        <v>3.0365218713183598E-2</v>
      </c>
      <c r="G111" s="30">
        <f t="shared" si="21"/>
        <v>0.34713472650649518</v>
      </c>
      <c r="I111" s="7">
        <v>90004</v>
      </c>
      <c r="J111" s="8">
        <v>5358</v>
      </c>
      <c r="K111" s="8">
        <v>108</v>
      </c>
      <c r="L111" s="18">
        <f t="shared" si="19"/>
        <v>2.9681743899398941E-2</v>
      </c>
      <c r="M111" s="18">
        <f t="shared" si="20"/>
        <v>3.5375040943334428E-2</v>
      </c>
    </row>
    <row r="112" spans="2:13" x14ac:dyDescent="0.25">
      <c r="B112" s="7">
        <v>19711</v>
      </c>
      <c r="C112" s="8">
        <v>18444</v>
      </c>
      <c r="D112" s="8">
        <v>7353</v>
      </c>
      <c r="E112" s="18">
        <f t="shared" si="17"/>
        <v>8.7141481594173176E-3</v>
      </c>
      <c r="F112" s="18">
        <f t="shared" si="18"/>
        <v>2.7944362102382853E-2</v>
      </c>
      <c r="G112" s="30">
        <f t="shared" si="21"/>
        <v>0.39866623292127523</v>
      </c>
      <c r="I112" s="7">
        <v>94122</v>
      </c>
      <c r="J112" s="8">
        <v>5492</v>
      </c>
      <c r="K112" s="8">
        <v>99</v>
      </c>
      <c r="L112" s="18">
        <f t="shared" si="19"/>
        <v>3.0424064482175998E-2</v>
      </c>
      <c r="M112" s="18">
        <f t="shared" si="20"/>
        <v>3.242712086472322E-2</v>
      </c>
    </row>
    <row r="113" spans="2:13" x14ac:dyDescent="0.25">
      <c r="B113" s="7">
        <v>30318</v>
      </c>
      <c r="C113" s="8">
        <v>17197</v>
      </c>
      <c r="D113" s="8">
        <v>6993</v>
      </c>
      <c r="E113" s="18">
        <f t="shared" si="17"/>
        <v>8.1249840542994799E-3</v>
      </c>
      <c r="F113" s="18">
        <f t="shared" si="18"/>
        <v>2.6576217079010374E-2</v>
      </c>
      <c r="G113" s="30">
        <f t="shared" si="21"/>
        <v>0.40664069314415308</v>
      </c>
      <c r="I113" s="7">
        <v>98103</v>
      </c>
      <c r="J113" s="8">
        <v>4150</v>
      </c>
      <c r="K113" s="8">
        <v>106</v>
      </c>
      <c r="L113" s="18">
        <f t="shared" si="19"/>
        <v>2.2989779242722212E-2</v>
      </c>
      <c r="M113" s="18">
        <f t="shared" si="20"/>
        <v>3.4719947592531934E-2</v>
      </c>
    </row>
    <row r="114" spans="2:13" x14ac:dyDescent="0.25">
      <c r="B114" s="7">
        <v>55407</v>
      </c>
      <c r="C114" s="8">
        <v>16871</v>
      </c>
      <c r="D114" s="8">
        <v>6824</v>
      </c>
      <c r="E114" s="18">
        <f t="shared" si="17"/>
        <v>7.9709603989118177E-3</v>
      </c>
      <c r="F114" s="18">
        <f t="shared" si="18"/>
        <v>2.5933948998593852E-2</v>
      </c>
      <c r="G114" s="30">
        <f t="shared" si="21"/>
        <v>0.40448106217770136</v>
      </c>
      <c r="I114" s="7">
        <v>90301</v>
      </c>
      <c r="J114" s="8">
        <v>2971</v>
      </c>
      <c r="K114" s="8">
        <v>26</v>
      </c>
      <c r="L114" s="18">
        <f t="shared" si="19"/>
        <v>1.6458466055452457E-2</v>
      </c>
      <c r="M114" s="18">
        <f t="shared" si="20"/>
        <v>8.5162135604323619E-3</v>
      </c>
    </row>
    <row r="115" spans="2:13" x14ac:dyDescent="0.25">
      <c r="B115" s="7">
        <v>32216</v>
      </c>
      <c r="C115" s="8">
        <v>38879</v>
      </c>
      <c r="D115" s="8">
        <v>-2426</v>
      </c>
      <c r="E115" s="18">
        <f t="shared" si="17"/>
        <v>1.836897453318076E-2</v>
      </c>
      <c r="F115" s="18">
        <f t="shared" si="18"/>
        <v>-9.2197772963934169E-3</v>
      </c>
      <c r="G115" s="30">
        <f t="shared" si="21"/>
        <v>-6.2398724247022815E-2</v>
      </c>
      <c r="I115" s="7">
        <v>90008</v>
      </c>
      <c r="J115" s="8">
        <v>3862</v>
      </c>
      <c r="K115" s="8">
        <v>100</v>
      </c>
      <c r="L115" s="18">
        <f t="shared" si="19"/>
        <v>2.1394343960335706E-2</v>
      </c>
      <c r="M115" s="18">
        <f t="shared" si="20"/>
        <v>3.2754667540124467E-2</v>
      </c>
    </row>
    <row r="116" spans="2:13" x14ac:dyDescent="0.25">
      <c r="B116" s="7">
        <v>19134</v>
      </c>
      <c r="C116" s="8">
        <v>36624</v>
      </c>
      <c r="D116" s="8">
        <v>-3340</v>
      </c>
      <c r="E116" s="18">
        <f t="shared" si="17"/>
        <v>1.7303565505882666E-2</v>
      </c>
      <c r="F116" s="18">
        <f t="shared" si="18"/>
        <v>-1.269334549462243E-2</v>
      </c>
      <c r="G116" s="30">
        <f t="shared" si="21"/>
        <v>-9.1197029270423766E-2</v>
      </c>
      <c r="I116" s="7">
        <v>1852</v>
      </c>
      <c r="J116" s="8">
        <v>3575</v>
      </c>
      <c r="K116" s="8">
        <v>30</v>
      </c>
      <c r="L116" s="18">
        <f t="shared" si="19"/>
        <v>1.9804448383790821E-2</v>
      </c>
      <c r="M116" s="18">
        <f t="shared" si="20"/>
        <v>9.8264002620373405E-3</v>
      </c>
    </row>
    <row r="117" spans="2:13" x14ac:dyDescent="0.25">
      <c r="B117" s="20">
        <v>77095</v>
      </c>
      <c r="C117" s="21">
        <v>11052</v>
      </c>
      <c r="D117" s="21">
        <v>-4430</v>
      </c>
      <c r="E117" s="19">
        <f t="shared" si="17"/>
        <v>5.2216853967621017E-3</v>
      </c>
      <c r="F117" s="19">
        <f t="shared" si="18"/>
        <v>-1.6835784593166876E-2</v>
      </c>
      <c r="G117" s="30">
        <f t="shared" si="21"/>
        <v>-0.40083242851972495</v>
      </c>
      <c r="I117" s="7">
        <v>90049</v>
      </c>
      <c r="J117" s="8">
        <v>5461</v>
      </c>
      <c r="K117" s="8">
        <v>60</v>
      </c>
      <c r="L117" s="18">
        <f t="shared" si="19"/>
        <v>3.0252333601085781E-2</v>
      </c>
      <c r="M117" s="18">
        <f t="shared" si="20"/>
        <v>1.9652800524074681E-2</v>
      </c>
    </row>
    <row r="118" spans="2:13" x14ac:dyDescent="0.25">
      <c r="B118" s="20">
        <v>19140</v>
      </c>
      <c r="C118" s="21">
        <v>22714</v>
      </c>
      <c r="D118" s="21">
        <v>-5166</v>
      </c>
      <c r="E118" s="19">
        <f t="shared" si="17"/>
        <v>1.0731574565875351E-2</v>
      </c>
      <c r="F118" s="19">
        <f t="shared" si="18"/>
        <v>-1.9632881085395053E-2</v>
      </c>
      <c r="G118" s="30">
        <f t="shared" si="21"/>
        <v>-0.22743682310469315</v>
      </c>
      <c r="I118" s="7">
        <v>94110</v>
      </c>
      <c r="J118" s="8">
        <v>4063</v>
      </c>
      <c r="K118" s="8">
        <v>101</v>
      </c>
      <c r="L118" s="18">
        <f t="shared" si="19"/>
        <v>2.2507824834501287E-2</v>
      </c>
      <c r="M118" s="18">
        <f t="shared" si="20"/>
        <v>3.3082214215525714E-2</v>
      </c>
    </row>
    <row r="119" spans="2:13" x14ac:dyDescent="0.25">
      <c r="B119" s="20">
        <v>60653</v>
      </c>
      <c r="C119" s="21">
        <v>16014</v>
      </c>
      <c r="D119" s="21">
        <v>-5679</v>
      </c>
      <c r="E119" s="19">
        <f t="shared" si="17"/>
        <v>7.5660577220184851E-3</v>
      </c>
      <c r="F119" s="19">
        <f t="shared" si="18"/>
        <v>-2.1582487743700831E-2</v>
      </c>
      <c r="G119" s="30">
        <f t="shared" si="21"/>
        <v>-0.35462720119895091</v>
      </c>
      <c r="I119" s="7">
        <v>31907</v>
      </c>
      <c r="J119" s="8">
        <v>2764</v>
      </c>
      <c r="K119" s="8">
        <v>39</v>
      </c>
      <c r="L119" s="18">
        <f t="shared" si="19"/>
        <v>1.5311746946237154E-2</v>
      </c>
      <c r="M119" s="18">
        <f t="shared" si="20"/>
        <v>1.2774320340648543E-2</v>
      </c>
    </row>
    <row r="120" spans="2:13" x14ac:dyDescent="0.25">
      <c r="B120" s="20">
        <v>27217</v>
      </c>
      <c r="C120" s="21">
        <v>12682</v>
      </c>
      <c r="D120" s="21">
        <v>-5894</v>
      </c>
      <c r="E120" s="19">
        <f t="shared" si="17"/>
        <v>5.9918036737004136E-3</v>
      </c>
      <c r="F120" s="19">
        <f t="shared" si="18"/>
        <v>-2.2399574354881619E-2</v>
      </c>
      <c r="G120" s="30">
        <f t="shared" si="21"/>
        <v>-0.46475319350260214</v>
      </c>
      <c r="I120" s="7">
        <v>90036</v>
      </c>
      <c r="J120" s="8">
        <v>5812</v>
      </c>
      <c r="K120" s="8">
        <v>95</v>
      </c>
      <c r="L120" s="18">
        <f t="shared" si="19"/>
        <v>3.2196770351494333E-2</v>
      </c>
      <c r="M120" s="18">
        <f t="shared" si="20"/>
        <v>3.1116934163118243E-2</v>
      </c>
    </row>
    <row r="121" spans="2:13" x14ac:dyDescent="0.25">
      <c r="B121" s="20">
        <v>43130</v>
      </c>
      <c r="C121" s="21">
        <v>8203</v>
      </c>
      <c r="D121" s="21">
        <v>-7148</v>
      </c>
      <c r="E121" s="19">
        <f t="shared" si="17"/>
        <v>3.8756320403220703E-3</v>
      </c>
      <c r="F121" s="19">
        <f t="shared" si="18"/>
        <v>-2.716527951962908E-2</v>
      </c>
      <c r="G121" s="30">
        <f t="shared" si="21"/>
        <v>-0.87138851639644033</v>
      </c>
      <c r="I121" s="7">
        <v>90045</v>
      </c>
      <c r="J121" s="8">
        <v>2848</v>
      </c>
      <c r="K121" s="8">
        <v>55</v>
      </c>
      <c r="L121" s="18">
        <f t="shared" si="19"/>
        <v>1.5777082236933217E-2</v>
      </c>
      <c r="M121" s="18">
        <f t="shared" si="20"/>
        <v>1.8015067147068457E-2</v>
      </c>
    </row>
    <row r="122" spans="2:13" x14ac:dyDescent="0.25">
      <c r="B122" s="11" t="s">
        <v>3280</v>
      </c>
      <c r="C122" s="12">
        <v>2116558</v>
      </c>
      <c r="D122" s="12">
        <v>263130</v>
      </c>
      <c r="E122" s="18"/>
      <c r="F122" s="18"/>
      <c r="G122" s="30"/>
      <c r="I122" s="11" t="s">
        <v>3280</v>
      </c>
      <c r="J122" s="12">
        <v>180515</v>
      </c>
      <c r="K122" s="12">
        <v>3053</v>
      </c>
      <c r="L122" s="18"/>
      <c r="M122" s="18"/>
    </row>
    <row r="124" spans="2:13" x14ac:dyDescent="0.25">
      <c r="B124" s="27" t="s">
        <v>3282</v>
      </c>
      <c r="C124" s="10" t="s">
        <v>7</v>
      </c>
      <c r="D124" s="10" t="s">
        <v>3</v>
      </c>
      <c r="E124" s="16" t="s">
        <v>3284</v>
      </c>
      <c r="F124" s="16" t="s">
        <v>3285</v>
      </c>
      <c r="G124" s="16" t="s">
        <v>3317</v>
      </c>
      <c r="I124" s="27" t="s">
        <v>3282</v>
      </c>
      <c r="J124" s="10" t="s">
        <v>7</v>
      </c>
      <c r="K124" s="10" t="s">
        <v>4</v>
      </c>
      <c r="L124" s="16" t="s">
        <v>3284</v>
      </c>
      <c r="M124" s="16" t="s">
        <v>3289</v>
      </c>
    </row>
    <row r="125" spans="2:13" x14ac:dyDescent="0.25">
      <c r="B125" s="7" t="s">
        <v>3293</v>
      </c>
      <c r="C125" s="8">
        <v>90880</v>
      </c>
      <c r="D125" s="8">
        <v>9954</v>
      </c>
      <c r="E125" s="18">
        <f t="shared" ref="E125:E136" si="22">C125/$C$84</f>
        <v>4.2937637428315217E-2</v>
      </c>
      <c r="F125" s="18">
        <f t="shared" ref="F125:F136" si="23">D125/$D$84</f>
        <v>3.7829209896249001E-2</v>
      </c>
      <c r="G125" s="18">
        <f>D125/C125</f>
        <v>0.10952904929577464</v>
      </c>
      <c r="I125" s="7" t="s">
        <v>3293</v>
      </c>
      <c r="J125" s="8">
        <v>4054</v>
      </c>
      <c r="K125" s="8">
        <v>113</v>
      </c>
      <c r="L125" s="18">
        <f t="shared" ref="L125:L136" si="24">J125/$J$6</f>
        <v>2.2457967481926709E-2</v>
      </c>
      <c r="M125" s="18">
        <f t="shared" ref="M125:M136" si="25">K125/$K$13</f>
        <v>3.7012774320340648E-2</v>
      </c>
    </row>
    <row r="126" spans="2:13" x14ac:dyDescent="0.25">
      <c r="B126" s="7" t="s">
        <v>3301</v>
      </c>
      <c r="C126" s="8">
        <v>53357</v>
      </c>
      <c r="D126" s="8">
        <v>9756</v>
      </c>
      <c r="E126" s="18">
        <f t="shared" si="22"/>
        <v>2.5209325707115041E-2</v>
      </c>
      <c r="F126" s="18">
        <f t="shared" si="23"/>
        <v>3.7076730133394138E-2</v>
      </c>
      <c r="G126" s="18">
        <f t="shared" ref="G126:G136" si="26">D126/C126</f>
        <v>0.18284386303577788</v>
      </c>
      <c r="I126" s="7" t="s">
        <v>3301</v>
      </c>
      <c r="J126" s="8">
        <v>6400</v>
      </c>
      <c r="K126" s="8">
        <v>98</v>
      </c>
      <c r="L126" s="18">
        <f t="shared" si="24"/>
        <v>3.5454117386366786E-2</v>
      </c>
      <c r="M126" s="18">
        <f t="shared" si="25"/>
        <v>3.209957418932198E-2</v>
      </c>
    </row>
    <row r="127" spans="2:13" x14ac:dyDescent="0.25">
      <c r="B127" s="7" t="s">
        <v>3294</v>
      </c>
      <c r="C127" s="8">
        <v>182911</v>
      </c>
      <c r="D127" s="8">
        <v>20396</v>
      </c>
      <c r="E127" s="18">
        <f t="shared" si="22"/>
        <v>8.6419082302493011E-2</v>
      </c>
      <c r="F127" s="18">
        <f t="shared" si="23"/>
        <v>7.7513016379736246E-2</v>
      </c>
      <c r="G127" s="18">
        <f t="shared" si="26"/>
        <v>0.11150778247344337</v>
      </c>
      <c r="I127" s="7" t="s">
        <v>3294</v>
      </c>
      <c r="J127" s="8">
        <v>22106</v>
      </c>
      <c r="K127" s="8">
        <v>194</v>
      </c>
      <c r="L127" s="18">
        <f t="shared" si="24"/>
        <v>0.12246073733484752</v>
      </c>
      <c r="M127" s="18">
        <f t="shared" si="25"/>
        <v>6.3544055027841467E-2</v>
      </c>
    </row>
    <row r="128" spans="2:13" x14ac:dyDescent="0.25">
      <c r="B128" s="7" t="s">
        <v>3302</v>
      </c>
      <c r="C128" s="8">
        <v>129381</v>
      </c>
      <c r="D128" s="8">
        <v>11161</v>
      </c>
      <c r="E128" s="18">
        <f t="shared" si="22"/>
        <v>6.1128020115678382E-2</v>
      </c>
      <c r="F128" s="18">
        <f t="shared" si="23"/>
        <v>4.2416296127389501E-2</v>
      </c>
      <c r="G128" s="18">
        <f t="shared" si="26"/>
        <v>8.6264598356791178E-2</v>
      </c>
      <c r="I128" s="7" t="s">
        <v>3302</v>
      </c>
      <c r="J128" s="8">
        <v>8113</v>
      </c>
      <c r="K128" s="8">
        <v>196</v>
      </c>
      <c r="L128" s="18">
        <f t="shared" si="24"/>
        <v>4.4943633493061519E-2</v>
      </c>
      <c r="M128" s="18">
        <f t="shared" si="25"/>
        <v>6.4199148378643961E-2</v>
      </c>
    </row>
    <row r="129" spans="2:13" x14ac:dyDescent="0.25">
      <c r="B129" s="7" t="s">
        <v>3300</v>
      </c>
      <c r="C129" s="8">
        <v>142899</v>
      </c>
      <c r="D129" s="8">
        <v>20324</v>
      </c>
      <c r="E129" s="18">
        <f t="shared" si="22"/>
        <v>6.7514804697060032E-2</v>
      </c>
      <c r="F129" s="18">
        <f t="shared" si="23"/>
        <v>7.7239387375061752E-2</v>
      </c>
      <c r="G129" s="18">
        <f t="shared" si="26"/>
        <v>0.142226327685988</v>
      </c>
      <c r="I129" s="7" t="s">
        <v>3300</v>
      </c>
      <c r="J129" s="8">
        <v>12136</v>
      </c>
      <c r="K129" s="8">
        <v>184</v>
      </c>
      <c r="L129" s="18">
        <f t="shared" si="24"/>
        <v>6.7229870093898011E-2</v>
      </c>
      <c r="M129" s="18">
        <f t="shared" si="25"/>
        <v>6.026858827382902E-2</v>
      </c>
    </row>
    <row r="130" spans="2:13" x14ac:dyDescent="0.25">
      <c r="B130" s="7" t="s">
        <v>3295</v>
      </c>
      <c r="C130" s="8">
        <v>143087</v>
      </c>
      <c r="D130" s="8">
        <v>20385</v>
      </c>
      <c r="E130" s="18">
        <f t="shared" si="22"/>
        <v>6.7603628154768267E-2</v>
      </c>
      <c r="F130" s="18">
        <f t="shared" si="23"/>
        <v>7.747121194846654E-2</v>
      </c>
      <c r="G130" s="18">
        <f t="shared" si="26"/>
        <v>0.14246577257193177</v>
      </c>
      <c r="I130" s="7" t="s">
        <v>3295</v>
      </c>
      <c r="J130" s="8">
        <v>9646</v>
      </c>
      <c r="K130" s="8">
        <v>174</v>
      </c>
      <c r="L130" s="18">
        <f t="shared" si="24"/>
        <v>5.3436002548264687E-2</v>
      </c>
      <c r="M130" s="18">
        <f t="shared" si="25"/>
        <v>5.6993121519816572E-2</v>
      </c>
    </row>
    <row r="131" spans="2:13" x14ac:dyDescent="0.25">
      <c r="B131" s="7" t="s">
        <v>3304</v>
      </c>
      <c r="C131" s="8">
        <v>134791</v>
      </c>
      <c r="D131" s="8">
        <v>16625</v>
      </c>
      <c r="E131" s="18">
        <f t="shared" si="22"/>
        <v>6.3684056850792661E-2</v>
      </c>
      <c r="F131" s="18">
        <f t="shared" si="23"/>
        <v>6.3181697259909547E-2</v>
      </c>
      <c r="G131" s="18">
        <f t="shared" si="26"/>
        <v>0.12333909534019334</v>
      </c>
      <c r="I131" s="7" t="s">
        <v>3304</v>
      </c>
      <c r="J131" s="8">
        <v>12451</v>
      </c>
      <c r="K131" s="8">
        <v>174</v>
      </c>
      <c r="L131" s="18">
        <f t="shared" si="24"/>
        <v>6.897487743400825E-2</v>
      </c>
      <c r="M131" s="18">
        <f t="shared" si="25"/>
        <v>5.6993121519816572E-2</v>
      </c>
    </row>
    <row r="132" spans="2:13" x14ac:dyDescent="0.25">
      <c r="B132" s="7" t="s">
        <v>3298</v>
      </c>
      <c r="C132" s="8">
        <v>140053</v>
      </c>
      <c r="D132" s="8">
        <v>17630</v>
      </c>
      <c r="E132" s="18">
        <f t="shared" si="22"/>
        <v>6.6170168736221738E-2</v>
      </c>
      <c r="F132" s="18">
        <f t="shared" si="23"/>
        <v>6.700110211682439E-2</v>
      </c>
      <c r="G132" s="18">
        <f t="shared" si="26"/>
        <v>0.1258809165101783</v>
      </c>
      <c r="I132" s="7" t="s">
        <v>3298</v>
      </c>
      <c r="J132" s="8">
        <v>19004</v>
      </c>
      <c r="K132" s="8">
        <v>314</v>
      </c>
      <c r="L132" s="18">
        <f t="shared" si="24"/>
        <v>0.10527656981414286</v>
      </c>
      <c r="M132" s="18">
        <f t="shared" si="25"/>
        <v>0.10284965607599082</v>
      </c>
    </row>
    <row r="133" spans="2:13" x14ac:dyDescent="0.25">
      <c r="B133" s="7" t="s">
        <v>3299</v>
      </c>
      <c r="C133" s="8">
        <v>278202</v>
      </c>
      <c r="D133" s="8">
        <v>30949</v>
      </c>
      <c r="E133" s="18">
        <f t="shared" si="22"/>
        <v>0.13144076373054742</v>
      </c>
      <c r="F133" s="18">
        <f t="shared" si="23"/>
        <v>0.11761866757876335</v>
      </c>
      <c r="G133" s="18">
        <f t="shared" si="26"/>
        <v>0.11124650433857412</v>
      </c>
      <c r="I133" s="7" t="s">
        <v>3299</v>
      </c>
      <c r="J133" s="8">
        <v>29487</v>
      </c>
      <c r="K133" s="8">
        <v>421</v>
      </c>
      <c r="L133" s="18">
        <f t="shared" si="24"/>
        <v>0.16334930615184334</v>
      </c>
      <c r="M133" s="18">
        <f t="shared" si="25"/>
        <v>0.137897150343924</v>
      </c>
    </row>
    <row r="134" spans="2:13" x14ac:dyDescent="0.25">
      <c r="B134" s="28" t="s">
        <v>3303</v>
      </c>
      <c r="C134" s="29">
        <v>184874</v>
      </c>
      <c r="D134" s="29">
        <v>32219</v>
      </c>
      <c r="E134" s="30">
        <f t="shared" si="22"/>
        <v>8.7346531491223012E-2</v>
      </c>
      <c r="F134" s="30">
        <f t="shared" si="23"/>
        <v>0.12244517918899403</v>
      </c>
      <c r="G134" s="18">
        <f t="shared" si="26"/>
        <v>0.17427545247033113</v>
      </c>
      <c r="I134" s="7" t="s">
        <v>3303</v>
      </c>
      <c r="J134" s="8">
        <v>15458</v>
      </c>
      <c r="K134" s="8">
        <v>291</v>
      </c>
      <c r="L134" s="18">
        <f t="shared" si="24"/>
        <v>8.5632772899759027E-2</v>
      </c>
      <c r="M134" s="18">
        <f t="shared" si="25"/>
        <v>9.5316082541762201E-2</v>
      </c>
    </row>
    <row r="135" spans="2:13" x14ac:dyDescent="0.25">
      <c r="B135" s="20" t="s">
        <v>3296</v>
      </c>
      <c r="C135" s="21">
        <v>336461</v>
      </c>
      <c r="D135" s="21">
        <v>33338</v>
      </c>
      <c r="E135" s="19">
        <f t="shared" si="22"/>
        <v>0.1589661138508843</v>
      </c>
      <c r="F135" s="19">
        <f t="shared" si="23"/>
        <v>0.12669782996997681</v>
      </c>
      <c r="G135" s="18">
        <f t="shared" si="26"/>
        <v>9.9084292087344442E-2</v>
      </c>
      <c r="I135" s="7" t="s">
        <v>3296</v>
      </c>
      <c r="J135" s="8">
        <v>16021</v>
      </c>
      <c r="K135" s="8">
        <v>344</v>
      </c>
      <c r="L135" s="18">
        <f t="shared" si="24"/>
        <v>8.875162728859097E-2</v>
      </c>
      <c r="M135" s="18">
        <f t="shared" si="25"/>
        <v>0.11267605633802817</v>
      </c>
    </row>
    <row r="136" spans="2:13" x14ac:dyDescent="0.25">
      <c r="B136" s="7" t="s">
        <v>3297</v>
      </c>
      <c r="C136" s="8">
        <v>299662</v>
      </c>
      <c r="D136" s="8">
        <v>40393</v>
      </c>
      <c r="E136" s="18">
        <f t="shared" si="22"/>
        <v>0.14157986693490091</v>
      </c>
      <c r="F136" s="18">
        <f t="shared" si="23"/>
        <v>0.15350967202523466</v>
      </c>
      <c r="G136" s="18">
        <f t="shared" si="26"/>
        <v>0.13479520259492361</v>
      </c>
      <c r="I136" s="7" t="s">
        <v>3297</v>
      </c>
      <c r="J136" s="8">
        <v>25639</v>
      </c>
      <c r="K136" s="8">
        <v>550</v>
      </c>
      <c r="L136" s="18">
        <f t="shared" si="24"/>
        <v>0.14203251807329031</v>
      </c>
      <c r="M136" s="18">
        <f t="shared" si="25"/>
        <v>0.18015067147068456</v>
      </c>
    </row>
    <row r="138" spans="2:13" x14ac:dyDescent="0.25">
      <c r="B138" s="27" t="s">
        <v>3309</v>
      </c>
      <c r="C138" s="10" t="s">
        <v>7</v>
      </c>
      <c r="D138" s="10" t="s">
        <v>3</v>
      </c>
      <c r="E138" s="16" t="s">
        <v>3284</v>
      </c>
      <c r="F138" s="16" t="s">
        <v>3285</v>
      </c>
      <c r="G138" s="16" t="s">
        <v>3317</v>
      </c>
      <c r="I138" s="27" t="s">
        <v>3309</v>
      </c>
      <c r="J138" s="10" t="s">
        <v>7</v>
      </c>
      <c r="K138" s="10" t="s">
        <v>4</v>
      </c>
      <c r="L138" s="16" t="s">
        <v>3284</v>
      </c>
      <c r="M138" s="16" t="s">
        <v>3289</v>
      </c>
    </row>
    <row r="139" spans="2:13" x14ac:dyDescent="0.25">
      <c r="B139" s="39">
        <v>2016</v>
      </c>
      <c r="C139" s="21">
        <v>442311</v>
      </c>
      <c r="D139" s="21">
        <v>47299</v>
      </c>
      <c r="E139" s="19">
        <f>C139/$C$84</f>
        <v>0.20897655533181703</v>
      </c>
      <c r="F139" s="19">
        <f>D139/$D$84</f>
        <v>0.17975525405693005</v>
      </c>
      <c r="G139" s="19">
        <f>D139/C139</f>
        <v>0.10693606986939054</v>
      </c>
      <c r="I139" s="36">
        <v>2016</v>
      </c>
      <c r="J139" s="8">
        <v>27796</v>
      </c>
      <c r="K139" s="8">
        <v>485</v>
      </c>
      <c r="L139" s="18">
        <f>J139/$J$6</f>
        <v>0.15398166357366425</v>
      </c>
      <c r="M139" s="18">
        <f>K139/$K$13</f>
        <v>0.15886013756960368</v>
      </c>
    </row>
    <row r="140" spans="2:13" x14ac:dyDescent="0.25">
      <c r="B140" s="36">
        <v>2017</v>
      </c>
      <c r="C140" s="8">
        <v>441642</v>
      </c>
      <c r="D140" s="8">
        <v>58452</v>
      </c>
      <c r="E140" s="18">
        <f>C140/$C$84</f>
        <v>0.20866047611263192</v>
      </c>
      <c r="F140" s="18">
        <f>D140/$D$84</f>
        <v>0.22214114696157794</v>
      </c>
      <c r="G140" s="19">
        <f t="shared" ref="G140:G143" si="27">D140/C140</f>
        <v>0.1323515426521934</v>
      </c>
      <c r="I140" s="36">
        <v>2017</v>
      </c>
      <c r="J140" s="8">
        <v>37830</v>
      </c>
      <c r="K140" s="8">
        <v>620</v>
      </c>
      <c r="L140" s="18">
        <f>J140/$J$6</f>
        <v>0.2095670719884774</v>
      </c>
      <c r="M140" s="18">
        <f>K140/$K$13</f>
        <v>0.2030789387487717</v>
      </c>
    </row>
    <row r="141" spans="2:13" x14ac:dyDescent="0.25">
      <c r="B141" s="38">
        <v>2018</v>
      </c>
      <c r="C141" s="29">
        <v>571998</v>
      </c>
      <c r="D141" s="29">
        <v>79834</v>
      </c>
      <c r="E141" s="30">
        <f>C141/$C$84</f>
        <v>0.27024914979887155</v>
      </c>
      <c r="F141" s="30">
        <f>D141/$D$84</f>
        <v>0.30340136054421768</v>
      </c>
      <c r="G141" s="19">
        <f t="shared" si="27"/>
        <v>0.13957041807838488</v>
      </c>
      <c r="I141" s="36">
        <v>2018</v>
      </c>
      <c r="J141" s="8">
        <v>39377</v>
      </c>
      <c r="K141" s="8">
        <v>808</v>
      </c>
      <c r="L141" s="18">
        <f>J141/$J$6</f>
        <v>0.21813699692546326</v>
      </c>
      <c r="M141" s="18">
        <f>K141/$K$13</f>
        <v>0.26465771372420571</v>
      </c>
    </row>
    <row r="142" spans="2:13" x14ac:dyDescent="0.25">
      <c r="B142" s="36">
        <v>2019</v>
      </c>
      <c r="C142" s="8">
        <v>655836</v>
      </c>
      <c r="D142" s="8">
        <v>76518</v>
      </c>
      <c r="E142" s="18">
        <f>C142/$C$84</f>
        <v>0.30985968728473307</v>
      </c>
      <c r="F142" s="18">
        <f>D142/$D$84</f>
        <v>0.2907992247178201</v>
      </c>
      <c r="G142" s="19">
        <f t="shared" si="27"/>
        <v>0.11667246079812636</v>
      </c>
      <c r="I142" s="39">
        <v>2019</v>
      </c>
      <c r="J142" s="21">
        <v>75122</v>
      </c>
      <c r="K142" s="21">
        <v>1099</v>
      </c>
      <c r="L142" s="19">
        <f>J142/$J$6</f>
        <v>0.41615378223416338</v>
      </c>
      <c r="M142" s="19">
        <f>K142/$K$13</f>
        <v>0.35997379626596793</v>
      </c>
    </row>
    <row r="143" spans="2:13" x14ac:dyDescent="0.25">
      <c r="B143" s="36">
        <v>2020</v>
      </c>
      <c r="C143" s="8">
        <v>4771</v>
      </c>
      <c r="D143" s="8">
        <v>1027</v>
      </c>
      <c r="E143" s="18">
        <f>C143/$C$84</f>
        <v>2.2541314719464337E-3</v>
      </c>
      <c r="F143" s="18">
        <f>D143/$D$84</f>
        <v>3.9030137194542621E-3</v>
      </c>
      <c r="G143" s="19">
        <f t="shared" si="27"/>
        <v>0.21525885558583105</v>
      </c>
      <c r="I143" s="36">
        <v>2020</v>
      </c>
      <c r="J143" s="8">
        <v>390</v>
      </c>
      <c r="K143" s="8">
        <v>41</v>
      </c>
      <c r="L143" s="18">
        <f>J143/$J$6</f>
        <v>2.160485278231726E-3</v>
      </c>
      <c r="M143" s="18">
        <f>K143/$K$13</f>
        <v>1.3429413691451031E-2</v>
      </c>
    </row>
    <row r="144" spans="2:13" x14ac:dyDescent="0.25">
      <c r="B144" s="37" t="s">
        <v>3280</v>
      </c>
      <c r="C144" s="12">
        <v>2116558</v>
      </c>
      <c r="D144" s="12">
        <v>263130</v>
      </c>
      <c r="E144" s="18"/>
      <c r="F144" s="18"/>
      <c r="G144" s="19"/>
    </row>
  </sheetData>
  <mergeCells count="2">
    <mergeCell ref="I1:M1"/>
    <mergeCell ref="B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6EECB-162D-4DFB-86F8-8B18944949AE}">
  <sheetPr codeName="Sheet4"/>
  <dimension ref="A3:AK161"/>
  <sheetViews>
    <sheetView topLeftCell="M91" workbookViewId="0">
      <selection activeCell="Z104" sqref="Z104:AA104"/>
      <pivotSelection pane="bottomRight" showHeader="1" extendable="1" axis="axisRow" start="2" max="4" activeRow="103" activeCol="25" previousRow="103" previousCol="25" click="1" r:id="rId22">
        <pivotArea dataOnly="0" fieldPosition="0">
          <references count="2">
            <reference field="8" count="1">
              <x v="1"/>
            </reference>
            <reference field="15" count="1" selected="0">
              <x v="1"/>
            </reference>
          </references>
        </pivotArea>
      </pivotSelection>
    </sheetView>
  </sheetViews>
  <sheetFormatPr defaultRowHeight="15.75" x14ac:dyDescent="0.25"/>
  <cols>
    <col min="1" max="1" width="14.75" bestFit="1" customWidth="1"/>
    <col min="2" max="3" width="12.25" bestFit="1" customWidth="1"/>
    <col min="4" max="4" width="15.125" bestFit="1" customWidth="1"/>
    <col min="5" max="5" width="14.75" bestFit="1" customWidth="1"/>
    <col min="6" max="6" width="11.625" bestFit="1" customWidth="1"/>
    <col min="7" max="7" width="15.125" bestFit="1" customWidth="1"/>
    <col min="8" max="8" width="12.375" bestFit="1" customWidth="1"/>
    <col min="9" max="9" width="11.625" bestFit="1" customWidth="1"/>
    <col min="10" max="10" width="12.25" bestFit="1" customWidth="1"/>
    <col min="11" max="12" width="12.375" bestFit="1" customWidth="1"/>
    <col min="13" max="13" width="8.75" bestFit="1" customWidth="1"/>
    <col min="14" max="14" width="6.875" bestFit="1" customWidth="1"/>
    <col min="15" max="15" width="11.625" bestFit="1" customWidth="1"/>
    <col min="16" max="17" width="12.375" bestFit="1" customWidth="1"/>
    <col min="18" max="18" width="15.125" bestFit="1" customWidth="1"/>
    <col min="19" max="19" width="12.375" bestFit="1" customWidth="1"/>
    <col min="20" max="20" width="15.125" bestFit="1" customWidth="1"/>
    <col min="21" max="21" width="11.625" bestFit="1" customWidth="1"/>
    <col min="22" max="23" width="12.375" bestFit="1" customWidth="1"/>
    <col min="24" max="24" width="15.125" bestFit="1" customWidth="1"/>
    <col min="25" max="25" width="12.625" bestFit="1" customWidth="1"/>
    <col min="26" max="26" width="13.25" bestFit="1" customWidth="1"/>
    <col min="27" max="27" width="11.625" bestFit="1" customWidth="1"/>
    <col min="28" max="28" width="3.875" bestFit="1" customWidth="1"/>
    <col min="29" max="29" width="13.25" bestFit="1" customWidth="1"/>
    <col min="30" max="30" width="15.125" bestFit="1" customWidth="1"/>
    <col min="31" max="31" width="3.875" bestFit="1" customWidth="1"/>
    <col min="32" max="32" width="12.375" bestFit="1" customWidth="1"/>
    <col min="33" max="33" width="11.625" bestFit="1" customWidth="1"/>
    <col min="34" max="34" width="4.25" bestFit="1" customWidth="1"/>
    <col min="35" max="35" width="12.375" bestFit="1" customWidth="1"/>
    <col min="36" max="36" width="15.125" bestFit="1" customWidth="1"/>
    <col min="37" max="37" width="4.25" bestFit="1" customWidth="1"/>
    <col min="38" max="41" width="3.875" bestFit="1" customWidth="1"/>
    <col min="42" max="42" width="2.875" bestFit="1" customWidth="1"/>
    <col min="43" max="49" width="3.875" bestFit="1" customWidth="1"/>
    <col min="50" max="50" width="2.875" bestFit="1" customWidth="1"/>
    <col min="51" max="59" width="3.875" bestFit="1" customWidth="1"/>
    <col min="60" max="60" width="2.875" bestFit="1" customWidth="1"/>
    <col min="61" max="67" width="3.875" bestFit="1" customWidth="1"/>
    <col min="68" max="68" width="3.5" bestFit="1" customWidth="1"/>
    <col min="69" max="73" width="3.875" bestFit="1" customWidth="1"/>
    <col min="74" max="74" width="3.5" bestFit="1" customWidth="1"/>
    <col min="75" max="75" width="4.5" bestFit="1" customWidth="1"/>
    <col min="76" max="76" width="3.875" bestFit="1" customWidth="1"/>
    <col min="77" max="78" width="2.875" bestFit="1" customWidth="1"/>
    <col min="79" max="81" width="3.875" bestFit="1" customWidth="1"/>
    <col min="82" max="82" width="3.5" bestFit="1" customWidth="1"/>
    <col min="83" max="84" width="3.875" bestFit="1" customWidth="1"/>
    <col min="85" max="85" width="2.875" bestFit="1" customWidth="1"/>
    <col min="86" max="86" width="3.5" bestFit="1" customWidth="1"/>
    <col min="87" max="91" width="3.875" bestFit="1" customWidth="1"/>
    <col min="92" max="92" width="2.875" bestFit="1" customWidth="1"/>
    <col min="93" max="94" width="3.875" bestFit="1" customWidth="1"/>
    <col min="95" max="96" width="2.875" bestFit="1" customWidth="1"/>
    <col min="97" max="105" width="3.875" bestFit="1" customWidth="1"/>
    <col min="106" max="106" width="4.5" bestFit="1" customWidth="1"/>
    <col min="107" max="110" width="3.875" bestFit="1" customWidth="1"/>
    <col min="111" max="111" width="4.5" bestFit="1" customWidth="1"/>
    <col min="112" max="129" width="3.875" bestFit="1" customWidth="1"/>
    <col min="130" max="130" width="4.5" bestFit="1" customWidth="1"/>
    <col min="131" max="139" width="3.875" bestFit="1" customWidth="1"/>
    <col min="140" max="140" width="4.5" bestFit="1" customWidth="1"/>
    <col min="141" max="149" width="3.875" bestFit="1" customWidth="1"/>
    <col min="150" max="150" width="4.5" bestFit="1" customWidth="1"/>
    <col min="151" max="151" width="3.875" bestFit="1" customWidth="1"/>
    <col min="152" max="152" width="4.5" bestFit="1" customWidth="1"/>
    <col min="153" max="154" width="3.875" bestFit="1" customWidth="1"/>
    <col min="155" max="155" width="4.5" bestFit="1" customWidth="1"/>
    <col min="156" max="167" width="3.875" bestFit="1" customWidth="1"/>
    <col min="168" max="168" width="4.5" bestFit="1" customWidth="1"/>
    <col min="169" max="185" width="3.875" bestFit="1" customWidth="1"/>
    <col min="186" max="187" width="4.5" bestFit="1" customWidth="1"/>
    <col min="188" max="188" width="3.875" bestFit="1" customWidth="1"/>
    <col min="189" max="189" width="4.5" bestFit="1" customWidth="1"/>
    <col min="190" max="190" width="3.875" bestFit="1" customWidth="1"/>
    <col min="191" max="191" width="4.5" bestFit="1" customWidth="1"/>
    <col min="192" max="223" width="3.875" bestFit="1" customWidth="1"/>
    <col min="224" max="225" width="4.5" bestFit="1" customWidth="1"/>
    <col min="226" max="226" width="3.875" bestFit="1" customWidth="1"/>
    <col min="227" max="227" width="4.5" bestFit="1" customWidth="1"/>
    <col min="228" max="248" width="3.875" bestFit="1" customWidth="1"/>
    <col min="249" max="249" width="4.5" bestFit="1" customWidth="1"/>
    <col min="250" max="257" width="3.875" bestFit="1" customWidth="1"/>
    <col min="258" max="258" width="4.5" bestFit="1" customWidth="1"/>
    <col min="259" max="269" width="3.875" bestFit="1" customWidth="1"/>
    <col min="270" max="270" width="4.5" bestFit="1" customWidth="1"/>
    <col min="271" max="271" width="3.875" bestFit="1" customWidth="1"/>
    <col min="272" max="272" width="4.5" bestFit="1" customWidth="1"/>
    <col min="273" max="280" width="3.875" bestFit="1" customWidth="1"/>
    <col min="281" max="281" width="4.5" bestFit="1" customWidth="1"/>
    <col min="282" max="295" width="3.875" bestFit="1" customWidth="1"/>
    <col min="296" max="296" width="4.5" bestFit="1" customWidth="1"/>
    <col min="297" max="300" width="3.875" bestFit="1" customWidth="1"/>
    <col min="301" max="301" width="4.5" bestFit="1" customWidth="1"/>
    <col min="302" max="304" width="3.875" bestFit="1" customWidth="1"/>
    <col min="305" max="305" width="4.5" bestFit="1" customWidth="1"/>
    <col min="306" max="309" width="3.875" bestFit="1" customWidth="1"/>
    <col min="310" max="310" width="4.5" bestFit="1" customWidth="1"/>
    <col min="311" max="329" width="3.875" bestFit="1" customWidth="1"/>
    <col min="330" max="330" width="4.5" bestFit="1" customWidth="1"/>
    <col min="331" max="344" width="3.875" bestFit="1" customWidth="1"/>
    <col min="345" max="345" width="4.5" bestFit="1" customWidth="1"/>
    <col min="346" max="351" width="3.875" bestFit="1" customWidth="1"/>
    <col min="352" max="352" width="4.5" bestFit="1" customWidth="1"/>
    <col min="353" max="356" width="3.875" bestFit="1" customWidth="1"/>
    <col min="357" max="357" width="4.5" bestFit="1" customWidth="1"/>
    <col min="358" max="361" width="3.875" bestFit="1" customWidth="1"/>
    <col min="362" max="362" width="4.5" bestFit="1" customWidth="1"/>
    <col min="363" max="365" width="3.875" bestFit="1" customWidth="1"/>
    <col min="366" max="366" width="4.5" bestFit="1" customWidth="1"/>
    <col min="367" max="370" width="3.875" bestFit="1" customWidth="1"/>
    <col min="371" max="372" width="4.5" bestFit="1" customWidth="1"/>
    <col min="373" max="373" width="3.875" bestFit="1" customWidth="1"/>
    <col min="374" max="374" width="4.5" bestFit="1" customWidth="1"/>
    <col min="375" max="376" width="3.875" bestFit="1" customWidth="1"/>
    <col min="377" max="377" width="4.5" bestFit="1" customWidth="1"/>
    <col min="378" max="381" width="3.875" bestFit="1" customWidth="1"/>
    <col min="382" max="382" width="4.5" bestFit="1" customWidth="1"/>
    <col min="383" max="390" width="3.875" bestFit="1" customWidth="1"/>
    <col min="391" max="391" width="4.5" bestFit="1" customWidth="1"/>
    <col min="392" max="396" width="3.875" bestFit="1" customWidth="1"/>
    <col min="397" max="397" width="4.5" bestFit="1" customWidth="1"/>
    <col min="398" max="403" width="3.875" bestFit="1" customWidth="1"/>
    <col min="404" max="405" width="4.5" bestFit="1" customWidth="1"/>
    <col min="406" max="425" width="3.875" bestFit="1" customWidth="1"/>
    <col min="426" max="426" width="4.875" bestFit="1" customWidth="1"/>
    <col min="427" max="431" width="3.875" bestFit="1" customWidth="1"/>
    <col min="432" max="432" width="4.5" bestFit="1" customWidth="1"/>
    <col min="433" max="435" width="3.875" bestFit="1" customWidth="1"/>
    <col min="436" max="436" width="5.5" bestFit="1" customWidth="1"/>
    <col min="437" max="437" width="4.5" bestFit="1" customWidth="1"/>
    <col min="438" max="444" width="3.875" bestFit="1" customWidth="1"/>
    <col min="445" max="445" width="4.5" bestFit="1" customWidth="1"/>
    <col min="446" max="451" width="3.875" bestFit="1" customWidth="1"/>
    <col min="452" max="452" width="4.875" bestFit="1" customWidth="1"/>
    <col min="453" max="460" width="3.875" bestFit="1" customWidth="1"/>
    <col min="461" max="461" width="4.5" bestFit="1" customWidth="1"/>
    <col min="462" max="466" width="3.875" bestFit="1" customWidth="1"/>
    <col min="467" max="468" width="4.5" bestFit="1" customWidth="1"/>
    <col min="469" max="482" width="3.875" bestFit="1" customWidth="1"/>
    <col min="483" max="483" width="4.5" bestFit="1" customWidth="1"/>
    <col min="484" max="514" width="3.875" bestFit="1" customWidth="1"/>
    <col min="515" max="515" width="4.5" bestFit="1" customWidth="1"/>
    <col min="516" max="518" width="3.875" bestFit="1" customWidth="1"/>
    <col min="519" max="519" width="4.5" bestFit="1" customWidth="1"/>
    <col min="520" max="520" width="3.875" bestFit="1" customWidth="1"/>
    <col min="521" max="521" width="4.5" bestFit="1" customWidth="1"/>
    <col min="522" max="524" width="3.875" bestFit="1" customWidth="1"/>
    <col min="525" max="525" width="4.5" bestFit="1" customWidth="1"/>
    <col min="526" max="526" width="3.875" bestFit="1" customWidth="1"/>
    <col min="527" max="527" width="4.5" bestFit="1" customWidth="1"/>
    <col min="528" max="530" width="3.875" bestFit="1" customWidth="1"/>
    <col min="531" max="531" width="4.5" bestFit="1" customWidth="1"/>
    <col min="532" max="534" width="3.875" bestFit="1" customWidth="1"/>
    <col min="535" max="535" width="4.5" bestFit="1" customWidth="1"/>
    <col min="536" max="537" width="3.875" bestFit="1" customWidth="1"/>
    <col min="538" max="538" width="4.5" bestFit="1" customWidth="1"/>
    <col min="539" max="543" width="3.875" bestFit="1" customWidth="1"/>
    <col min="544" max="544" width="4.5" bestFit="1" customWidth="1"/>
    <col min="545" max="545" width="3.875" bestFit="1" customWidth="1"/>
    <col min="546" max="547" width="4.5" bestFit="1" customWidth="1"/>
    <col min="548" max="552" width="3.875" bestFit="1" customWidth="1"/>
    <col min="553" max="554" width="4.5" bestFit="1" customWidth="1"/>
    <col min="555" max="563" width="3.875" bestFit="1" customWidth="1"/>
    <col min="564" max="564" width="4.5" bestFit="1" customWidth="1"/>
    <col min="565" max="583" width="3.875" bestFit="1" customWidth="1"/>
    <col min="584" max="584" width="4.5" bestFit="1" customWidth="1"/>
    <col min="585" max="597" width="3.875" bestFit="1" customWidth="1"/>
    <col min="598" max="599" width="4.5" bestFit="1" customWidth="1"/>
    <col min="600" max="605" width="3.875" bestFit="1" customWidth="1"/>
    <col min="606" max="606" width="4.5" bestFit="1" customWidth="1"/>
    <col min="607" max="609" width="3.875" bestFit="1" customWidth="1"/>
    <col min="610" max="610" width="4.5" bestFit="1" customWidth="1"/>
    <col min="611" max="613" width="3.875" bestFit="1" customWidth="1"/>
    <col min="614" max="614" width="4.5" bestFit="1" customWidth="1"/>
    <col min="615" max="621" width="3.875" bestFit="1" customWidth="1"/>
    <col min="622" max="622" width="4.5" bestFit="1" customWidth="1"/>
    <col min="623" max="624" width="3.875" bestFit="1" customWidth="1"/>
    <col min="625" max="625" width="4.5" bestFit="1" customWidth="1"/>
    <col min="626" max="631" width="3.875" bestFit="1" customWidth="1"/>
    <col min="632" max="632" width="4.5" bestFit="1" customWidth="1"/>
    <col min="633" max="636" width="3.875" bestFit="1" customWidth="1"/>
    <col min="637" max="637" width="4.5" bestFit="1" customWidth="1"/>
    <col min="638" max="644" width="3.875" bestFit="1" customWidth="1"/>
    <col min="645" max="645" width="4.5" bestFit="1" customWidth="1"/>
    <col min="646" max="646" width="3.875" bestFit="1" customWidth="1"/>
    <col min="647" max="647" width="4.5" bestFit="1" customWidth="1"/>
    <col min="648" max="649" width="3.875" bestFit="1" customWidth="1"/>
    <col min="650" max="650" width="5.5" bestFit="1" customWidth="1"/>
    <col min="651" max="660" width="3.875" bestFit="1" customWidth="1"/>
    <col min="661" max="661" width="4.5" bestFit="1" customWidth="1"/>
    <col min="662" max="662" width="3.875" bestFit="1" customWidth="1"/>
    <col min="663" max="664" width="4.5" bestFit="1" customWidth="1"/>
    <col min="665" max="665" width="3.875" bestFit="1" customWidth="1"/>
    <col min="666" max="666" width="4.5" bestFit="1" customWidth="1"/>
    <col min="667" max="667" width="3.875" bestFit="1" customWidth="1"/>
    <col min="668" max="670" width="4.5" bestFit="1" customWidth="1"/>
    <col min="671" max="677" width="3.875" bestFit="1" customWidth="1"/>
    <col min="678" max="678" width="4.875" bestFit="1" customWidth="1"/>
    <col min="679" max="681" width="3.875" bestFit="1" customWidth="1"/>
    <col min="682" max="702" width="4.875" bestFit="1" customWidth="1"/>
    <col min="703" max="703" width="5.5" bestFit="1" customWidth="1"/>
    <col min="704" max="749" width="4.875" bestFit="1" customWidth="1"/>
    <col min="750" max="750" width="5.5" bestFit="1" customWidth="1"/>
    <col min="751" max="768" width="4.875" bestFit="1" customWidth="1"/>
    <col min="769" max="769" width="5.5" bestFit="1" customWidth="1"/>
    <col min="770" max="773" width="4.875" bestFit="1" customWidth="1"/>
    <col min="774" max="774" width="5.5" bestFit="1" customWidth="1"/>
    <col min="775" max="776" width="4.875" bestFit="1" customWidth="1"/>
    <col min="777" max="777" width="5.5" bestFit="1" customWidth="1"/>
    <col min="778" max="794" width="4.875" bestFit="1" customWidth="1"/>
    <col min="795" max="795" width="5.5" bestFit="1" customWidth="1"/>
    <col min="796" max="814" width="4.875" bestFit="1" customWidth="1"/>
    <col min="815" max="815" width="5.5" bestFit="1" customWidth="1"/>
    <col min="816" max="838" width="4.875" bestFit="1" customWidth="1"/>
    <col min="839" max="839" width="5.5" bestFit="1" customWidth="1"/>
    <col min="840" max="848" width="4.875" bestFit="1" customWidth="1"/>
    <col min="849" max="849" width="5.5" bestFit="1" customWidth="1"/>
    <col min="850" max="853" width="4.875" bestFit="1" customWidth="1"/>
    <col min="854" max="854" width="5.5" bestFit="1" customWidth="1"/>
    <col min="855" max="855" width="4.875" bestFit="1" customWidth="1"/>
    <col min="856" max="856" width="5.5" bestFit="1" customWidth="1"/>
    <col min="857" max="860" width="4.875" bestFit="1" customWidth="1"/>
    <col min="861" max="861" width="5.5" bestFit="1" customWidth="1"/>
    <col min="862" max="866" width="4.875" bestFit="1" customWidth="1"/>
    <col min="867" max="868" width="5.875" bestFit="1" customWidth="1"/>
    <col min="869" max="869" width="14.375" bestFit="1" customWidth="1"/>
    <col min="870" max="870" width="11.25" bestFit="1" customWidth="1"/>
    <col min="871" max="873" width="3.5" bestFit="1" customWidth="1"/>
    <col min="874" max="874" width="1.875" bestFit="1" customWidth="1"/>
    <col min="875" max="876" width="2.5" bestFit="1" customWidth="1"/>
    <col min="877" max="878" width="2.875" bestFit="1" customWidth="1"/>
    <col min="879" max="879" width="3.875" bestFit="1" customWidth="1"/>
    <col min="880" max="881" width="2.875" bestFit="1" customWidth="1"/>
    <col min="882" max="882" width="3.875" bestFit="1" customWidth="1"/>
    <col min="883" max="883" width="2.875" bestFit="1" customWidth="1"/>
    <col min="884" max="890" width="3.875" bestFit="1" customWidth="1"/>
    <col min="891" max="891" width="3.5" bestFit="1" customWidth="1"/>
    <col min="892" max="892" width="3.875" bestFit="1" customWidth="1"/>
    <col min="893" max="894" width="2.875" bestFit="1" customWidth="1"/>
    <col min="895" max="897" width="3.875" bestFit="1" customWidth="1"/>
    <col min="898" max="898" width="2.875" bestFit="1" customWidth="1"/>
    <col min="899" max="902" width="3.875" bestFit="1" customWidth="1"/>
    <col min="903" max="903" width="3.5" bestFit="1" customWidth="1"/>
    <col min="904" max="906" width="3.875" bestFit="1" customWidth="1"/>
    <col min="907" max="907" width="2.875" bestFit="1" customWidth="1"/>
    <col min="908" max="911" width="3.875" bestFit="1" customWidth="1"/>
    <col min="912" max="912" width="2.875" bestFit="1" customWidth="1"/>
    <col min="913" max="917" width="3.875" bestFit="1" customWidth="1"/>
    <col min="918" max="918" width="4.5" bestFit="1" customWidth="1"/>
    <col min="919" max="920" width="3.875" bestFit="1" customWidth="1"/>
    <col min="921" max="921" width="4.5" bestFit="1" customWidth="1"/>
    <col min="922" max="923" width="2.875" bestFit="1" customWidth="1"/>
    <col min="924" max="924" width="3.875" bestFit="1" customWidth="1"/>
    <col min="925" max="928" width="2.875" bestFit="1" customWidth="1"/>
    <col min="929" max="935" width="3.875" bestFit="1" customWidth="1"/>
    <col min="936" max="936" width="3.5" bestFit="1" customWidth="1"/>
    <col min="937" max="937" width="2.875" bestFit="1" customWidth="1"/>
    <col min="938" max="941" width="3.875" bestFit="1" customWidth="1"/>
    <col min="942" max="942" width="4.5" bestFit="1" customWidth="1"/>
    <col min="943" max="944" width="2.875" bestFit="1" customWidth="1"/>
    <col min="945" max="945" width="3.875" bestFit="1" customWidth="1"/>
    <col min="946" max="946" width="3.5" bestFit="1" customWidth="1"/>
    <col min="947" max="949" width="3.875" bestFit="1" customWidth="1"/>
    <col min="950" max="950" width="2.875" bestFit="1" customWidth="1"/>
    <col min="951" max="951" width="3.875" bestFit="1" customWidth="1"/>
    <col min="952" max="952" width="2.875" bestFit="1" customWidth="1"/>
    <col min="953" max="953" width="3.875" bestFit="1" customWidth="1"/>
    <col min="954" max="954" width="2.875" bestFit="1" customWidth="1"/>
    <col min="955" max="955" width="3.875" bestFit="1" customWidth="1"/>
    <col min="956" max="956" width="4.5" bestFit="1" customWidth="1"/>
    <col min="957" max="957" width="3.875" bestFit="1" customWidth="1"/>
    <col min="958" max="958" width="2.875" bestFit="1" customWidth="1"/>
    <col min="959" max="959" width="3.875" bestFit="1" customWidth="1"/>
    <col min="960" max="960" width="3.5" bestFit="1" customWidth="1"/>
    <col min="961" max="963" width="4.5" bestFit="1" customWidth="1"/>
    <col min="964" max="965" width="3.875" bestFit="1" customWidth="1"/>
    <col min="966" max="966" width="2.875" bestFit="1" customWidth="1"/>
    <col min="967" max="995" width="3.875" bestFit="1" customWidth="1"/>
    <col min="996" max="996" width="4.5" bestFit="1" customWidth="1"/>
    <col min="997" max="1056" width="3.875" bestFit="1" customWidth="1"/>
    <col min="1057" max="1057" width="4.5" bestFit="1" customWidth="1"/>
    <col min="1058" max="1072" width="3.875" bestFit="1" customWidth="1"/>
    <col min="1073" max="1073" width="4.5" bestFit="1" customWidth="1"/>
    <col min="1074" max="1096" width="3.875" bestFit="1" customWidth="1"/>
    <col min="1097" max="1097" width="4.5" bestFit="1" customWidth="1"/>
    <col min="1098" max="1106" width="3.875" bestFit="1" customWidth="1"/>
    <col min="1107" max="1107" width="4.5" bestFit="1" customWidth="1"/>
    <col min="1108" max="1114" width="3.875" bestFit="1" customWidth="1"/>
    <col min="1115" max="1115" width="4.5" bestFit="1" customWidth="1"/>
    <col min="1116" max="1117" width="3.875" bestFit="1" customWidth="1"/>
    <col min="1118" max="1118" width="4.5" bestFit="1" customWidth="1"/>
    <col min="1119" max="1129" width="3.875" bestFit="1" customWidth="1"/>
    <col min="1130" max="1130" width="4.5" bestFit="1" customWidth="1"/>
    <col min="1131" max="1149" width="3.875" bestFit="1" customWidth="1"/>
    <col min="1150" max="1151" width="4.5" bestFit="1" customWidth="1"/>
    <col min="1152" max="1163" width="3.875" bestFit="1" customWidth="1"/>
    <col min="1164" max="1164" width="4.5" bestFit="1" customWidth="1"/>
    <col min="1165" max="1165" width="3.875" bestFit="1" customWidth="1"/>
    <col min="1166" max="1166" width="4.5" bestFit="1" customWidth="1"/>
    <col min="1167" max="1169" width="3.875" bestFit="1" customWidth="1"/>
    <col min="1170" max="1170" width="4.5" bestFit="1" customWidth="1"/>
    <col min="1171" max="1173" width="3.875" bestFit="1" customWidth="1"/>
    <col min="1174" max="1174" width="4.5" bestFit="1" customWidth="1"/>
    <col min="1175" max="1191" width="3.875" bestFit="1" customWidth="1"/>
    <col min="1192" max="1193" width="4.5" bestFit="1" customWidth="1"/>
    <col min="1194" max="1197" width="3.875" bestFit="1" customWidth="1"/>
    <col min="1198" max="1198" width="4.5" bestFit="1" customWidth="1"/>
    <col min="1199" max="1199" width="3.875" bestFit="1" customWidth="1"/>
    <col min="1200" max="1200" width="4.5" bestFit="1" customWidth="1"/>
    <col min="1201" max="1209" width="3.875" bestFit="1" customWidth="1"/>
    <col min="1210" max="1210" width="4.5" bestFit="1" customWidth="1"/>
    <col min="1211" max="1232" width="3.875" bestFit="1" customWidth="1"/>
    <col min="1233" max="1234" width="4.5" bestFit="1" customWidth="1"/>
    <col min="1235" max="1235" width="3.875" bestFit="1" customWidth="1"/>
    <col min="1236" max="1236" width="4.5" bestFit="1" customWidth="1"/>
    <col min="1237" max="1237" width="3.875" bestFit="1" customWidth="1"/>
    <col min="1238" max="1238" width="4.5" bestFit="1" customWidth="1"/>
    <col min="1239" max="1239" width="3.875" bestFit="1" customWidth="1"/>
    <col min="1240" max="1242" width="4.5" bestFit="1" customWidth="1"/>
    <col min="1243" max="1253" width="3.875" bestFit="1" customWidth="1"/>
    <col min="1254" max="1255" width="4.5" bestFit="1" customWidth="1"/>
    <col min="1256" max="1265" width="3.875" bestFit="1" customWidth="1"/>
    <col min="1266" max="1266" width="4.5" bestFit="1" customWidth="1"/>
    <col min="1267" max="1269" width="3.875" bestFit="1" customWidth="1"/>
    <col min="1270" max="1270" width="4.5" bestFit="1" customWidth="1"/>
    <col min="1271" max="1271" width="3.875" bestFit="1" customWidth="1"/>
    <col min="1272" max="1273" width="4.5" bestFit="1" customWidth="1"/>
    <col min="1274" max="1276" width="3.875" bestFit="1" customWidth="1"/>
    <col min="1277" max="1277" width="4.5" bestFit="1" customWidth="1"/>
    <col min="1278" max="1283" width="3.875" bestFit="1" customWidth="1"/>
    <col min="1284" max="1285" width="4.5" bestFit="1" customWidth="1"/>
    <col min="1286" max="1288" width="3.875" bestFit="1" customWidth="1"/>
    <col min="1289" max="1289" width="4.5" bestFit="1" customWidth="1"/>
    <col min="1290" max="1313" width="3.875" bestFit="1" customWidth="1"/>
    <col min="1314" max="1314" width="4.5" bestFit="1" customWidth="1"/>
    <col min="1315" max="1318" width="3.875" bestFit="1" customWidth="1"/>
    <col min="1319" max="1319" width="4.5" bestFit="1" customWidth="1"/>
    <col min="1320" max="1324" width="3.875" bestFit="1" customWidth="1"/>
    <col min="1325" max="1325" width="4.5" bestFit="1" customWidth="1"/>
    <col min="1326" max="1330" width="3.875" bestFit="1" customWidth="1"/>
    <col min="1331" max="1332" width="4.5" bestFit="1" customWidth="1"/>
    <col min="1333" max="1337" width="3.875" bestFit="1" customWidth="1"/>
    <col min="1338" max="1338" width="4.5" bestFit="1" customWidth="1"/>
    <col min="1339" max="1343" width="3.875" bestFit="1" customWidth="1"/>
    <col min="1344" max="1344" width="4.5" bestFit="1" customWidth="1"/>
    <col min="1345" max="1356" width="3.875" bestFit="1" customWidth="1"/>
    <col min="1357" max="1357" width="4.5" bestFit="1" customWidth="1"/>
    <col min="1358" max="1359" width="3.875" bestFit="1" customWidth="1"/>
    <col min="1360" max="1360" width="4.5" bestFit="1" customWidth="1"/>
    <col min="1361" max="1361" width="3.875" bestFit="1" customWidth="1"/>
    <col min="1362" max="1363" width="4.5" bestFit="1" customWidth="1"/>
    <col min="1364" max="1370" width="3.875" bestFit="1" customWidth="1"/>
    <col min="1371" max="1371" width="5.5" bestFit="1" customWidth="1"/>
    <col min="1372" max="1375" width="3.875" bestFit="1" customWidth="1"/>
    <col min="1376" max="1376" width="4.5" bestFit="1" customWidth="1"/>
    <col min="1377" max="1378" width="3.875" bestFit="1" customWidth="1"/>
    <col min="1379" max="1379" width="4.5" bestFit="1" customWidth="1"/>
    <col min="1380" max="1400" width="3.875" bestFit="1" customWidth="1"/>
    <col min="1401" max="1401" width="4.5" bestFit="1" customWidth="1"/>
    <col min="1402" max="1403" width="3.875" bestFit="1" customWidth="1"/>
    <col min="1404" max="1404" width="4.5" bestFit="1" customWidth="1"/>
    <col min="1405" max="1409" width="3.875" bestFit="1" customWidth="1"/>
    <col min="1410" max="1410" width="4.5" bestFit="1" customWidth="1"/>
    <col min="1411" max="1418" width="3.875" bestFit="1" customWidth="1"/>
    <col min="1419" max="1419" width="4.5" bestFit="1" customWidth="1"/>
    <col min="1420" max="1420" width="3.875" bestFit="1" customWidth="1"/>
    <col min="1421" max="1421" width="4.5" bestFit="1" customWidth="1"/>
    <col min="1422" max="1426" width="3.875" bestFit="1" customWidth="1"/>
    <col min="1427" max="1427" width="4.5" bestFit="1" customWidth="1"/>
    <col min="1428" max="1481" width="4.875" bestFit="1" customWidth="1"/>
    <col min="1482" max="1482" width="5.5" bestFit="1" customWidth="1"/>
    <col min="1483" max="1520" width="4.875" bestFit="1" customWidth="1"/>
    <col min="1521" max="1521" width="5.5" bestFit="1" customWidth="1"/>
    <col min="1522" max="1561" width="4.875" bestFit="1" customWidth="1"/>
    <col min="1562" max="1562" width="5.5" bestFit="1" customWidth="1"/>
    <col min="1563" max="1563" width="4.875" bestFit="1" customWidth="1"/>
    <col min="1564" max="1564" width="5.875" bestFit="1" customWidth="1"/>
    <col min="1565" max="1565" width="14.5" bestFit="1" customWidth="1"/>
    <col min="1566" max="1566" width="13.125" bestFit="1" customWidth="1"/>
    <col min="1567" max="1567" width="2.5" bestFit="1" customWidth="1"/>
    <col min="1568" max="1569" width="3.5" bestFit="1" customWidth="1"/>
    <col min="1570" max="1570" width="1.875" bestFit="1" customWidth="1"/>
    <col min="1571" max="1573" width="2.875" bestFit="1" customWidth="1"/>
    <col min="1574" max="1574" width="3.5" bestFit="1" customWidth="1"/>
    <col min="1575" max="1579" width="2.875" bestFit="1" customWidth="1"/>
    <col min="1580" max="1580" width="3.875" bestFit="1" customWidth="1"/>
    <col min="1581" max="1583" width="2.875" bestFit="1" customWidth="1"/>
    <col min="1584" max="1586" width="3.875" bestFit="1" customWidth="1"/>
    <col min="1587" max="1589" width="2.875" bestFit="1" customWidth="1"/>
    <col min="1590" max="1591" width="3.875" bestFit="1" customWidth="1"/>
    <col min="1592" max="1593" width="2.875" bestFit="1" customWidth="1"/>
    <col min="1594" max="1595" width="3.875" bestFit="1" customWidth="1"/>
    <col min="1596" max="1596" width="2.875" bestFit="1" customWidth="1"/>
    <col min="1597" max="1597" width="3.875" bestFit="1" customWidth="1"/>
    <col min="1598" max="1602" width="2.875" bestFit="1" customWidth="1"/>
    <col min="1603" max="1603" width="3.875" bestFit="1" customWidth="1"/>
    <col min="1604" max="1605" width="2.875" bestFit="1" customWidth="1"/>
    <col min="1606" max="1606" width="3.875" bestFit="1" customWidth="1"/>
    <col min="1607" max="1610" width="2.875" bestFit="1" customWidth="1"/>
    <col min="1611" max="1611" width="3.875" bestFit="1" customWidth="1"/>
    <col min="1612" max="1612" width="2.875" bestFit="1" customWidth="1"/>
    <col min="1613" max="1613" width="3.875" bestFit="1" customWidth="1"/>
    <col min="1614" max="1619" width="2.875" bestFit="1" customWidth="1"/>
    <col min="1620" max="1620" width="3.875" bestFit="1" customWidth="1"/>
    <col min="1621" max="1624" width="2.875" bestFit="1" customWidth="1"/>
    <col min="1625" max="1625" width="3.875" bestFit="1" customWidth="1"/>
    <col min="1626" max="1627" width="2.875" bestFit="1" customWidth="1"/>
    <col min="1628" max="1628" width="3.5" bestFit="1" customWidth="1"/>
    <col min="1629" max="1632" width="2.875" bestFit="1" customWidth="1"/>
    <col min="1633" max="1633" width="3.875" bestFit="1" customWidth="1"/>
    <col min="1634" max="1634" width="3.5" bestFit="1" customWidth="1"/>
    <col min="1635" max="1635" width="2.875" bestFit="1" customWidth="1"/>
    <col min="1636" max="1636" width="4.5" bestFit="1" customWidth="1"/>
    <col min="1637" max="1637" width="3.875" bestFit="1" customWidth="1"/>
    <col min="1638" max="1638" width="4.5" bestFit="1" customWidth="1"/>
    <col min="1639" max="1639" width="2.875" bestFit="1" customWidth="1"/>
    <col min="1640" max="1640" width="3.875" bestFit="1" customWidth="1"/>
    <col min="1641" max="1641" width="2.875" bestFit="1" customWidth="1"/>
    <col min="1642" max="1642" width="3.5" bestFit="1" customWidth="1"/>
    <col min="1643" max="1646" width="2.875" bestFit="1" customWidth="1"/>
    <col min="1647" max="1647" width="3.875" bestFit="1" customWidth="1"/>
    <col min="1648" max="1648" width="2.875" bestFit="1" customWidth="1"/>
    <col min="1649" max="1649" width="4.5" bestFit="1" customWidth="1"/>
    <col min="1650" max="1653" width="2.875" bestFit="1" customWidth="1"/>
    <col min="1654" max="1654" width="3.5" bestFit="1" customWidth="1"/>
    <col min="1655" max="1657" width="3.875" bestFit="1" customWidth="1"/>
    <col min="1658" max="1662" width="2.875" bestFit="1" customWidth="1"/>
    <col min="1663" max="1739" width="3.875" bestFit="1" customWidth="1"/>
    <col min="1740" max="1740" width="4.5" bestFit="1" customWidth="1"/>
    <col min="1741" max="1767" width="3.875" bestFit="1" customWidth="1"/>
    <col min="1768" max="1768" width="4.5" bestFit="1" customWidth="1"/>
    <col min="1769" max="1772" width="3.875" bestFit="1" customWidth="1"/>
    <col min="1773" max="1773" width="4.5" bestFit="1" customWidth="1"/>
    <col min="1774" max="1779" width="3.875" bestFit="1" customWidth="1"/>
    <col min="1780" max="1780" width="4.5" bestFit="1" customWidth="1"/>
    <col min="1781" max="1809" width="3.875" bestFit="1" customWidth="1"/>
    <col min="1810" max="1810" width="4.5" bestFit="1" customWidth="1"/>
    <col min="1811" max="1819" width="3.875" bestFit="1" customWidth="1"/>
    <col min="1820" max="1820" width="4.5" bestFit="1" customWidth="1"/>
    <col min="1821" max="1828" width="3.875" bestFit="1" customWidth="1"/>
    <col min="1829" max="1829" width="4.5" bestFit="1" customWidth="1"/>
    <col min="1830" max="1833" width="3.875" bestFit="1" customWidth="1"/>
    <col min="1834" max="1834" width="4.5" bestFit="1" customWidth="1"/>
    <col min="1835" max="1841" width="3.875" bestFit="1" customWidth="1"/>
    <col min="1842" max="1842" width="4.5" bestFit="1" customWidth="1"/>
    <col min="1843" max="1846" width="3.875" bestFit="1" customWidth="1"/>
    <col min="1847" max="1847" width="4.5" bestFit="1" customWidth="1"/>
    <col min="1848" max="1851" width="3.875" bestFit="1" customWidth="1"/>
    <col min="1852" max="1852" width="4.5" bestFit="1" customWidth="1"/>
    <col min="1853" max="1855" width="3.875" bestFit="1" customWidth="1"/>
    <col min="1856" max="1856" width="4.5" bestFit="1" customWidth="1"/>
    <col min="1857" max="1864" width="3.875" bestFit="1" customWidth="1"/>
    <col min="1865" max="1865" width="4.5" bestFit="1" customWidth="1"/>
    <col min="1866" max="1876" width="3.875" bestFit="1" customWidth="1"/>
    <col min="1877" max="1877" width="4.5" bestFit="1" customWidth="1"/>
    <col min="1878" max="1878" width="3.875" bestFit="1" customWidth="1"/>
    <col min="1879" max="1880" width="4.5" bestFit="1" customWidth="1"/>
    <col min="1881" max="1911" width="3.875" bestFit="1" customWidth="1"/>
    <col min="1912" max="1913" width="4.5" bestFit="1" customWidth="1"/>
    <col min="1914" max="1922" width="3.875" bestFit="1" customWidth="1"/>
    <col min="1923" max="1923" width="4.5" bestFit="1" customWidth="1"/>
    <col min="1924" max="1930" width="3.875" bestFit="1" customWidth="1"/>
    <col min="1931" max="1931" width="4.5" bestFit="1" customWidth="1"/>
    <col min="1932" max="1935" width="3.875" bestFit="1" customWidth="1"/>
    <col min="1936" max="1936" width="4.5" bestFit="1" customWidth="1"/>
    <col min="1937" max="1940" width="3.875" bestFit="1" customWidth="1"/>
    <col min="1941" max="1941" width="4.5" bestFit="1" customWidth="1"/>
    <col min="1942" max="1952" width="3.875" bestFit="1" customWidth="1"/>
    <col min="1953" max="1953" width="4.5" bestFit="1" customWidth="1"/>
    <col min="1954" max="1957" width="3.875" bestFit="1" customWidth="1"/>
    <col min="1958" max="1960" width="4.5" bestFit="1" customWidth="1"/>
    <col min="1961" max="1963" width="3.875" bestFit="1" customWidth="1"/>
    <col min="1964" max="1964" width="5.5" bestFit="1" customWidth="1"/>
    <col min="1965" max="1965" width="3.875" bestFit="1" customWidth="1"/>
    <col min="1966" max="1966" width="4.5" bestFit="1" customWidth="1"/>
    <col min="1967" max="1967" width="3.875" bestFit="1" customWidth="1"/>
    <col min="1968" max="1968" width="4.5" bestFit="1" customWidth="1"/>
    <col min="1969" max="1970" width="3.875" bestFit="1" customWidth="1"/>
    <col min="1971" max="1971" width="4.5" bestFit="1" customWidth="1"/>
    <col min="1972" max="1993" width="3.875" bestFit="1" customWidth="1"/>
    <col min="1994" max="1994" width="4.5" bestFit="1" customWidth="1"/>
    <col min="1995" max="2035" width="4.875" bestFit="1" customWidth="1"/>
    <col min="2036" max="2036" width="5.5" bestFit="1" customWidth="1"/>
    <col min="2037" max="2055" width="4.875" bestFit="1" customWidth="1"/>
    <col min="2056" max="2056" width="5.5" bestFit="1" customWidth="1"/>
    <col min="2057" max="2060" width="4.875" bestFit="1" customWidth="1"/>
    <col min="2061" max="2061" width="5.5" bestFit="1" customWidth="1"/>
    <col min="2062" max="2077" width="4.875" bestFit="1" customWidth="1"/>
    <col min="2078" max="2079" width="5.875" bestFit="1" customWidth="1"/>
    <col min="2080" max="2080" width="16.375" bestFit="1" customWidth="1"/>
    <col min="2081" max="2081" width="11" bestFit="1" customWidth="1"/>
  </cols>
  <sheetData>
    <row r="3" spans="1:26" x14ac:dyDescent="0.25">
      <c r="L3" s="6" t="s">
        <v>3278</v>
      </c>
      <c r="M3" t="s">
        <v>3310</v>
      </c>
      <c r="N3" t="s">
        <v>3312</v>
      </c>
      <c r="P3" s="6" t="s">
        <v>3278</v>
      </c>
      <c r="Q3" t="s">
        <v>3313</v>
      </c>
      <c r="S3" s="6" t="s">
        <v>3278</v>
      </c>
      <c r="T3" t="s">
        <v>3313</v>
      </c>
    </row>
    <row r="4" spans="1:26" x14ac:dyDescent="0.25">
      <c r="A4" s="6" t="s">
        <v>3278</v>
      </c>
      <c r="B4" t="s">
        <v>3279</v>
      </c>
      <c r="E4" s="6" t="s">
        <v>3278</v>
      </c>
      <c r="F4" t="s">
        <v>3281</v>
      </c>
      <c r="L4" s="7" t="s">
        <v>150</v>
      </c>
      <c r="M4" s="8">
        <v>3024</v>
      </c>
      <c r="N4" s="8">
        <v>952</v>
      </c>
      <c r="P4" s="7" t="s">
        <v>93</v>
      </c>
      <c r="Q4" s="8">
        <v>116522</v>
      </c>
      <c r="S4" s="7" t="s">
        <v>1922</v>
      </c>
      <c r="T4" s="8">
        <v>920</v>
      </c>
      <c r="V4" s="6" t="s">
        <v>3278</v>
      </c>
      <c r="W4" t="s">
        <v>3312</v>
      </c>
      <c r="Y4" s="6" t="s">
        <v>3278</v>
      </c>
      <c r="Z4" t="s">
        <v>3312</v>
      </c>
    </row>
    <row r="5" spans="1:26" x14ac:dyDescent="0.25">
      <c r="A5" s="7" t="s">
        <v>40</v>
      </c>
      <c r="B5" s="8">
        <v>139037</v>
      </c>
      <c r="E5" s="7" t="s">
        <v>40</v>
      </c>
      <c r="F5" s="8">
        <v>1159261</v>
      </c>
      <c r="L5" s="7" t="s">
        <v>33</v>
      </c>
      <c r="M5" s="8">
        <v>12507</v>
      </c>
      <c r="N5" s="8">
        <v>5558</v>
      </c>
      <c r="P5" s="7" t="s">
        <v>63</v>
      </c>
      <c r="Q5" s="8">
        <v>138656</v>
      </c>
      <c r="S5" s="7" t="s">
        <v>1272</v>
      </c>
      <c r="T5" s="8">
        <v>1209</v>
      </c>
      <c r="V5" s="7" t="s">
        <v>174</v>
      </c>
      <c r="W5" s="8">
        <v>18600</v>
      </c>
      <c r="Y5" s="7" t="s">
        <v>70</v>
      </c>
      <c r="Z5" s="8">
        <v>-25714</v>
      </c>
    </row>
    <row r="6" spans="1:26" x14ac:dyDescent="0.25">
      <c r="A6" s="7" t="s">
        <v>24</v>
      </c>
      <c r="B6" s="8">
        <v>82130</v>
      </c>
      <c r="E6" s="7" t="s">
        <v>24</v>
      </c>
      <c r="F6" s="8">
        <v>628733</v>
      </c>
      <c r="H6" s="7"/>
      <c r="I6" s="8"/>
      <c r="L6" s="7" t="s">
        <v>104</v>
      </c>
      <c r="M6" s="8">
        <v>16477</v>
      </c>
      <c r="N6" s="8">
        <v>6956</v>
      </c>
      <c r="P6" s="7" t="s">
        <v>70</v>
      </c>
      <c r="Q6" s="8">
        <v>170187</v>
      </c>
      <c r="S6" s="7" t="s">
        <v>2706</v>
      </c>
      <c r="T6" s="8">
        <v>1270</v>
      </c>
      <c r="V6" s="7" t="s">
        <v>133</v>
      </c>
      <c r="W6" s="8">
        <v>24458</v>
      </c>
      <c r="Y6" s="7" t="s">
        <v>252</v>
      </c>
      <c r="Z6" s="8">
        <v>-16950</v>
      </c>
    </row>
    <row r="7" spans="1:26" x14ac:dyDescent="0.25">
      <c r="A7" s="7" t="s">
        <v>10</v>
      </c>
      <c r="B7" s="8">
        <v>65192</v>
      </c>
      <c r="E7" s="7" t="s">
        <v>10</v>
      </c>
      <c r="F7" s="8">
        <v>509079</v>
      </c>
      <c r="H7" s="7"/>
      <c r="I7" s="8"/>
      <c r="L7" s="7" t="s">
        <v>45</v>
      </c>
      <c r="M7" s="8">
        <v>27137</v>
      </c>
      <c r="N7" s="8">
        <v>6530</v>
      </c>
      <c r="P7" s="7" t="s">
        <v>149</v>
      </c>
      <c r="Q7" s="8">
        <v>310914</v>
      </c>
      <c r="S7" s="7" t="s">
        <v>1928</v>
      </c>
      <c r="T7" s="8">
        <v>1317</v>
      </c>
      <c r="V7" s="7" t="s">
        <v>63</v>
      </c>
      <c r="W7" s="8">
        <v>33390</v>
      </c>
      <c r="Y7" s="7" t="s">
        <v>93</v>
      </c>
      <c r="Z7" s="8">
        <v>-15550</v>
      </c>
    </row>
    <row r="8" spans="1:26" x14ac:dyDescent="0.25">
      <c r="A8" s="7" t="s">
        <v>3280</v>
      </c>
      <c r="B8" s="8">
        <v>286359</v>
      </c>
      <c r="E8" s="7" t="s">
        <v>3280</v>
      </c>
      <c r="F8" s="8">
        <v>2297073</v>
      </c>
      <c r="H8" s="11"/>
      <c r="I8" s="12"/>
      <c r="L8" s="7" t="s">
        <v>290</v>
      </c>
      <c r="M8" s="8">
        <v>46679</v>
      </c>
      <c r="N8" s="8">
        <v>-1187</v>
      </c>
      <c r="P8" s="7" t="s">
        <v>32</v>
      </c>
      <c r="Q8" s="8">
        <v>457731</v>
      </c>
      <c r="S8" s="7" t="s">
        <v>3007</v>
      </c>
      <c r="T8" s="8">
        <v>1603</v>
      </c>
      <c r="V8" s="7" t="s">
        <v>149</v>
      </c>
      <c r="W8" s="8">
        <v>74020</v>
      </c>
      <c r="Y8" s="7" t="s">
        <v>120</v>
      </c>
      <c r="Z8" s="8">
        <v>-12607</v>
      </c>
    </row>
    <row r="9" spans="1:26" x14ac:dyDescent="0.25">
      <c r="L9" s="7" t="s">
        <v>59</v>
      </c>
      <c r="M9" s="8">
        <v>78475</v>
      </c>
      <c r="N9" s="8">
        <v>34053</v>
      </c>
      <c r="P9" s="7" t="s">
        <v>3280</v>
      </c>
      <c r="Q9" s="8">
        <v>1194010</v>
      </c>
      <c r="S9" s="7" t="s">
        <v>3280</v>
      </c>
      <c r="T9" s="8">
        <v>6319</v>
      </c>
      <c r="V9" s="7" t="s">
        <v>32</v>
      </c>
      <c r="W9" s="8">
        <v>76368</v>
      </c>
      <c r="Y9" s="7" t="s">
        <v>58</v>
      </c>
      <c r="Z9" s="8">
        <v>-7495</v>
      </c>
    </row>
    <row r="10" spans="1:26" x14ac:dyDescent="0.25">
      <c r="L10" s="7" t="s">
        <v>43</v>
      </c>
      <c r="M10" s="8">
        <v>91705</v>
      </c>
      <c r="N10" s="8">
        <v>13070</v>
      </c>
      <c r="V10" s="7" t="s">
        <v>3280</v>
      </c>
      <c r="W10" s="8">
        <v>226836</v>
      </c>
      <c r="Y10" s="7" t="s">
        <v>3280</v>
      </c>
      <c r="Z10" s="8">
        <v>-78316</v>
      </c>
    </row>
    <row r="11" spans="1:26" x14ac:dyDescent="0.25">
      <c r="L11" s="7" t="s">
        <v>52</v>
      </c>
      <c r="M11" s="8">
        <v>107538</v>
      </c>
      <c r="N11" s="8">
        <v>18132</v>
      </c>
    </row>
    <row r="12" spans="1:26" x14ac:dyDescent="0.25">
      <c r="A12" s="6" t="s">
        <v>3278</v>
      </c>
      <c r="B12" t="s">
        <v>3279</v>
      </c>
      <c r="E12" s="6" t="s">
        <v>3278</v>
      </c>
      <c r="F12" t="s">
        <v>3281</v>
      </c>
      <c r="H12" s="6" t="s">
        <v>3278</v>
      </c>
      <c r="I12" t="s">
        <v>3281</v>
      </c>
      <c r="J12" t="s">
        <v>3279</v>
      </c>
      <c r="L12" s="7" t="s">
        <v>21</v>
      </c>
      <c r="M12" s="8">
        <v>114879</v>
      </c>
      <c r="N12" s="8">
        <v>-3479</v>
      </c>
    </row>
    <row r="13" spans="1:26" x14ac:dyDescent="0.25">
      <c r="A13" s="7" t="s">
        <v>113</v>
      </c>
      <c r="B13" s="8">
        <v>48960</v>
      </c>
      <c r="E13" s="7" t="s">
        <v>113</v>
      </c>
      <c r="F13" s="8">
        <v>351463</v>
      </c>
      <c r="H13" s="7" t="s">
        <v>3305</v>
      </c>
      <c r="I13" s="8">
        <v>470107</v>
      </c>
      <c r="J13" s="8">
        <v>47280</v>
      </c>
      <c r="L13" s="7" t="s">
        <v>574</v>
      </c>
      <c r="M13" s="8">
        <v>149530</v>
      </c>
      <c r="N13" s="8">
        <v>55618</v>
      </c>
    </row>
    <row r="14" spans="1:26" x14ac:dyDescent="0.25">
      <c r="A14" s="7" t="s">
        <v>607</v>
      </c>
      <c r="B14" s="8">
        <v>15893</v>
      </c>
      <c r="E14" s="7" t="s">
        <v>607</v>
      </c>
      <c r="F14" s="8">
        <v>128353</v>
      </c>
      <c r="H14" s="22" t="s">
        <v>3293</v>
      </c>
      <c r="I14" s="8">
        <v>13276</v>
      </c>
      <c r="J14" s="8">
        <v>2421</v>
      </c>
      <c r="L14" s="7" t="s">
        <v>99</v>
      </c>
      <c r="M14" s="8">
        <v>167401</v>
      </c>
      <c r="N14" s="8">
        <v>41932</v>
      </c>
    </row>
    <row r="15" spans="1:26" x14ac:dyDescent="0.25">
      <c r="A15" s="7" t="s">
        <v>19</v>
      </c>
      <c r="B15" s="8">
        <v>57433</v>
      </c>
      <c r="E15" s="7" t="s">
        <v>19</v>
      </c>
      <c r="F15" s="8">
        <v>459233</v>
      </c>
      <c r="H15" s="22" t="s">
        <v>3301</v>
      </c>
      <c r="I15" s="8">
        <v>5405</v>
      </c>
      <c r="J15" s="8">
        <v>862</v>
      </c>
      <c r="L15" s="7" t="s">
        <v>340</v>
      </c>
      <c r="M15" s="8">
        <v>189243</v>
      </c>
      <c r="N15" s="8">
        <v>3387</v>
      </c>
    </row>
    <row r="16" spans="1:26" x14ac:dyDescent="0.25">
      <c r="A16" s="7" t="s">
        <v>36</v>
      </c>
      <c r="B16" s="8">
        <v>164073</v>
      </c>
      <c r="E16" s="7" t="s">
        <v>36</v>
      </c>
      <c r="F16" s="8">
        <v>1358024</v>
      </c>
      <c r="H16" s="22" t="s">
        <v>3294</v>
      </c>
      <c r="I16" s="8">
        <v>50705</v>
      </c>
      <c r="J16" s="8">
        <v>119</v>
      </c>
      <c r="L16" s="7" t="s">
        <v>50</v>
      </c>
      <c r="M16" s="8">
        <v>203428</v>
      </c>
      <c r="N16" s="8">
        <v>30200</v>
      </c>
    </row>
    <row r="17" spans="1:14" x14ac:dyDescent="0.25">
      <c r="A17" s="7" t="s">
        <v>3280</v>
      </c>
      <c r="B17" s="8">
        <v>286359</v>
      </c>
      <c r="E17" s="7" t="s">
        <v>3280</v>
      </c>
      <c r="F17" s="8">
        <v>2297073</v>
      </c>
      <c r="H17" s="22" t="s">
        <v>3302</v>
      </c>
      <c r="I17" s="8">
        <v>30107</v>
      </c>
      <c r="J17" s="8">
        <v>3327</v>
      </c>
      <c r="L17" s="7" t="s">
        <v>38</v>
      </c>
      <c r="M17" s="8">
        <v>206968</v>
      </c>
      <c r="N17" s="8">
        <v>-17733</v>
      </c>
    </row>
    <row r="18" spans="1:14" x14ac:dyDescent="0.25">
      <c r="H18" s="22" t="s">
        <v>3300</v>
      </c>
      <c r="I18" s="8">
        <v>22478</v>
      </c>
      <c r="J18" s="8">
        <v>2634</v>
      </c>
      <c r="L18" s="7" t="s">
        <v>39</v>
      </c>
      <c r="M18" s="8">
        <v>223862</v>
      </c>
      <c r="N18" s="8">
        <v>21280</v>
      </c>
    </row>
    <row r="19" spans="1:14" x14ac:dyDescent="0.25">
      <c r="H19" s="22" t="s">
        <v>3295</v>
      </c>
      <c r="I19" s="8">
        <v>35996</v>
      </c>
      <c r="J19" s="8">
        <v>5314</v>
      </c>
      <c r="L19" s="7" t="s">
        <v>23</v>
      </c>
      <c r="M19" s="8">
        <v>328173</v>
      </c>
      <c r="N19" s="8">
        <v>26598</v>
      </c>
    </row>
    <row r="20" spans="1:14" x14ac:dyDescent="0.25">
      <c r="H20" s="22" t="s">
        <v>3304</v>
      </c>
      <c r="I20" s="8">
        <v>32991</v>
      </c>
      <c r="J20" s="8">
        <v>-1045</v>
      </c>
      <c r="L20" s="7" t="s">
        <v>48</v>
      </c>
      <c r="M20" s="8">
        <v>330047</v>
      </c>
      <c r="N20" s="8">
        <v>44492</v>
      </c>
    </row>
    <row r="21" spans="1:14" x14ac:dyDescent="0.25">
      <c r="A21" s="6" t="s">
        <v>3278</v>
      </c>
      <c r="B21" t="s">
        <v>3281</v>
      </c>
      <c r="C21" t="s">
        <v>3279</v>
      </c>
      <c r="H21" s="22" t="s">
        <v>3298</v>
      </c>
      <c r="I21" s="8">
        <v>30244</v>
      </c>
      <c r="J21" s="8">
        <v>6162</v>
      </c>
      <c r="L21" s="7" t="s">
        <v>3280</v>
      </c>
      <c r="M21" s="8">
        <v>2297073</v>
      </c>
      <c r="N21" s="8">
        <v>286359</v>
      </c>
    </row>
    <row r="22" spans="1:14" x14ac:dyDescent="0.25">
      <c r="A22" s="7" t="s">
        <v>18</v>
      </c>
      <c r="B22" s="8">
        <v>1161497</v>
      </c>
      <c r="C22" s="8">
        <v>134113</v>
      </c>
      <c r="D22" s="18">
        <f>(GETPIVOTDATA("Sum of Sales",$A$21,"Segment","Consumer")-GETPIVOTDATA("Sum of Profit",$A$21,"Segment","Consumer"))/GETPIVOTDATA("Sum of Sales",$A$21,"Segment","Consumer")</f>
        <v>0.8845343552329451</v>
      </c>
      <c r="E22" s="18">
        <f>1-D22</f>
        <v>0.1154656447670549</v>
      </c>
      <c r="F22">
        <f>GETPIVOTDATA("Sum of Sales",$A$21,"Segment","Consumer")</f>
        <v>1161497</v>
      </c>
      <c r="H22" s="22" t="s">
        <v>3299</v>
      </c>
      <c r="I22" s="8">
        <v>73136</v>
      </c>
      <c r="J22" s="8">
        <v>6826</v>
      </c>
    </row>
    <row r="23" spans="1:14" x14ac:dyDescent="0.25">
      <c r="A23" s="7" t="s">
        <v>31</v>
      </c>
      <c r="B23" s="8">
        <v>706183</v>
      </c>
      <c r="C23" s="8">
        <v>91965</v>
      </c>
      <c r="D23" s="18">
        <f>(GETPIVOTDATA("Sum of Sales",$A$21,"Segment","Corporate")-GETPIVOTDATA("Sum of Profit",$A$21,"Segment","Corporate"))/GETPIVOTDATA("Sum of Sales",$A$21,"Segment","Corporate")</f>
        <v>0.86977171639645812</v>
      </c>
      <c r="E23" s="18">
        <f t="shared" ref="E23:E24" si="0">1-D23</f>
        <v>0.13022828360354188</v>
      </c>
      <c r="F23">
        <f>GETPIVOTDATA("Sum of Sales",$A$21,"Segment","Corporate")</f>
        <v>706183</v>
      </c>
      <c r="H23" s="22" t="s">
        <v>3303</v>
      </c>
      <c r="I23" s="8">
        <v>35737</v>
      </c>
      <c r="J23" s="8">
        <v>4561</v>
      </c>
    </row>
    <row r="24" spans="1:14" x14ac:dyDescent="0.25">
      <c r="A24" s="7" t="s">
        <v>69</v>
      </c>
      <c r="B24" s="8">
        <v>429393</v>
      </c>
      <c r="C24" s="8">
        <v>60281</v>
      </c>
      <c r="D24" s="18">
        <f>(GETPIVOTDATA("Sum of Sales",$A$21,"Segment","Home Office")-GETPIVOTDATA("Sum of Profit",$A$21,"Segment","Home Office"))/GETPIVOTDATA("Sum of Sales",$A$21,"Segment","Home Office")</f>
        <v>0.85961345434136094</v>
      </c>
      <c r="E24" s="18">
        <f t="shared" si="0"/>
        <v>0.14038654565863906</v>
      </c>
      <c r="F24">
        <f>GETPIVOTDATA("Sum of Sales",$A$21,"Segment","Home Office")</f>
        <v>429393</v>
      </c>
      <c r="H24" s="22" t="s">
        <v>3296</v>
      </c>
      <c r="I24" s="8">
        <v>80186</v>
      </c>
      <c r="J24" s="8">
        <v>9416</v>
      </c>
    </row>
    <row r="25" spans="1:14" x14ac:dyDescent="0.25">
      <c r="A25" s="7" t="s">
        <v>3280</v>
      </c>
      <c r="B25" s="8">
        <v>2297073</v>
      </c>
      <c r="C25" s="8">
        <v>286359</v>
      </c>
      <c r="H25" s="22" t="s">
        <v>3297</v>
      </c>
      <c r="I25" s="8">
        <v>59846</v>
      </c>
      <c r="J25" s="8">
        <v>6683</v>
      </c>
    </row>
    <row r="26" spans="1:14" x14ac:dyDescent="0.25">
      <c r="H26" s="7" t="s">
        <v>3306</v>
      </c>
      <c r="I26" s="8">
        <v>479472</v>
      </c>
      <c r="J26" s="8">
        <v>62869</v>
      </c>
    </row>
    <row r="27" spans="1:14" x14ac:dyDescent="0.25">
      <c r="H27" s="22" t="s">
        <v>3293</v>
      </c>
      <c r="I27" s="8">
        <v>29596</v>
      </c>
      <c r="J27" s="8">
        <v>-1451</v>
      </c>
    </row>
    <row r="28" spans="1:14" x14ac:dyDescent="0.25">
      <c r="H28" s="22" t="s">
        <v>3301</v>
      </c>
      <c r="I28" s="8">
        <v>12680</v>
      </c>
      <c r="J28" s="8">
        <v>3158</v>
      </c>
    </row>
    <row r="29" spans="1:14" x14ac:dyDescent="0.25">
      <c r="A29" s="6" t="s">
        <v>3278</v>
      </c>
      <c r="B29" t="s">
        <v>3310</v>
      </c>
      <c r="C29" t="s">
        <v>3312</v>
      </c>
      <c r="H29" s="22" t="s">
        <v>3294</v>
      </c>
      <c r="I29" s="8">
        <v>39276</v>
      </c>
      <c r="J29" s="8">
        <v>9766</v>
      </c>
    </row>
    <row r="30" spans="1:14" x14ac:dyDescent="0.25">
      <c r="A30" s="7" t="s">
        <v>11</v>
      </c>
      <c r="B30" s="8">
        <v>741725</v>
      </c>
      <c r="C30" s="8">
        <v>18456</v>
      </c>
      <c r="D30" s="18">
        <f>(GETPIVOTDATA("Net Sales",$A$29,"Category","Furniture")-GETPIVOTDATA("Profit ",$A$29,"Category","Furniture"))/GETPIVOTDATA("Net Sales",$A$29,"Category","Furniture")</f>
        <v>0.97511746267147525</v>
      </c>
      <c r="E30" s="18">
        <f>1-D30</f>
        <v>2.4882537328524745E-2</v>
      </c>
      <c r="F30">
        <f>GETPIVOTDATA("Net Sales",$A$29,"Category","Furniture")</f>
        <v>741725</v>
      </c>
      <c r="H30" s="22" t="s">
        <v>3302</v>
      </c>
      <c r="I30" s="8">
        <v>25517</v>
      </c>
      <c r="J30" s="8">
        <v>1557</v>
      </c>
    </row>
    <row r="31" spans="1:14" x14ac:dyDescent="0.25">
      <c r="A31" s="7" t="s">
        <v>25</v>
      </c>
      <c r="B31" s="8">
        <v>719127</v>
      </c>
      <c r="C31" s="8">
        <v>122474</v>
      </c>
      <c r="D31" s="18">
        <f>(GETPIVOTDATA("Net Sales",$A$29,"Category","Office Supplies")-GETPIVOTDATA("Profit ",$A$29,"Category","Office Supplies"))/GETPIVOTDATA("Net Sales",$A$29,"Category","Office Supplies")</f>
        <v>0.82969072222291751</v>
      </c>
      <c r="E31" s="18">
        <f t="shared" ref="E31:E32" si="1">1-D31</f>
        <v>0.17030927777708249</v>
      </c>
      <c r="F31">
        <f>GETPIVOTDATA("Net Sales",$A$29,"Category","Office Supplies")</f>
        <v>719127</v>
      </c>
      <c r="H31" s="22" t="s">
        <v>3300</v>
      </c>
      <c r="I31" s="8">
        <v>32594</v>
      </c>
      <c r="J31" s="8">
        <v>5565</v>
      </c>
      <c r="L31" s="6" t="s">
        <v>6</v>
      </c>
      <c r="M31" t="s">
        <v>82</v>
      </c>
    </row>
    <row r="32" spans="1:14" x14ac:dyDescent="0.25">
      <c r="A32" s="7" t="s">
        <v>46</v>
      </c>
      <c r="B32" s="8">
        <v>836221</v>
      </c>
      <c r="C32" s="8">
        <v>145429</v>
      </c>
      <c r="D32" s="18">
        <f>(GETPIVOTDATA("Net Sales",$A$29,"Category","Technology")-GETPIVOTDATA("Profit ",$A$29,"Category","Technology"))/GETPIVOTDATA("Net Sales",$A$29,"Category","Technology")</f>
        <v>0.82608784041539263</v>
      </c>
      <c r="E32" s="18">
        <f t="shared" si="1"/>
        <v>0.17391215958460737</v>
      </c>
      <c r="F32">
        <f>GETPIVOTDATA("Net Sales",$A$29,"Category","Technology")</f>
        <v>836221</v>
      </c>
      <c r="H32" s="22" t="s">
        <v>3295</v>
      </c>
      <c r="I32" s="8">
        <v>29853</v>
      </c>
      <c r="J32" s="8">
        <v>5223</v>
      </c>
    </row>
    <row r="33" spans="1:13" x14ac:dyDescent="0.25">
      <c r="A33" s="7" t="s">
        <v>3280</v>
      </c>
      <c r="B33" s="8">
        <v>2297073</v>
      </c>
      <c r="C33" s="8">
        <v>286359</v>
      </c>
      <c r="H33" s="22" t="s">
        <v>3304</v>
      </c>
      <c r="I33" s="8">
        <v>30400</v>
      </c>
      <c r="J33" s="8">
        <v>2937</v>
      </c>
      <c r="L33" s="6" t="s">
        <v>3278</v>
      </c>
      <c r="M33" t="s">
        <v>3310</v>
      </c>
    </row>
    <row r="34" spans="1:13" x14ac:dyDescent="0.25">
      <c r="H34" s="22" t="s">
        <v>3298</v>
      </c>
      <c r="I34" s="8">
        <v>28119</v>
      </c>
      <c r="J34" s="8">
        <v>3649</v>
      </c>
      <c r="L34" s="7" t="s">
        <v>48</v>
      </c>
      <c r="M34" s="8">
        <v>27640</v>
      </c>
    </row>
    <row r="35" spans="1:13" x14ac:dyDescent="0.25">
      <c r="H35" s="22" t="s">
        <v>3299</v>
      </c>
      <c r="I35" s="8">
        <v>69621</v>
      </c>
      <c r="J35" s="8">
        <v>8711</v>
      </c>
      <c r="L35" s="7" t="s">
        <v>23</v>
      </c>
      <c r="M35" s="8">
        <v>25153</v>
      </c>
    </row>
    <row r="36" spans="1:13" x14ac:dyDescent="0.25">
      <c r="H36" s="22" t="s">
        <v>3303</v>
      </c>
      <c r="I36" s="8">
        <v>32575</v>
      </c>
      <c r="J36" s="8">
        <v>3599</v>
      </c>
      <c r="L36" s="7" t="s">
        <v>574</v>
      </c>
      <c r="M36" s="8">
        <v>19200</v>
      </c>
    </row>
    <row r="37" spans="1:13" x14ac:dyDescent="0.25">
      <c r="H37" s="22" t="s">
        <v>3296</v>
      </c>
      <c r="I37" s="8">
        <v>70643</v>
      </c>
      <c r="J37" s="8">
        <v>12357</v>
      </c>
      <c r="L37" s="7" t="s">
        <v>38</v>
      </c>
      <c r="M37" s="8">
        <v>17042</v>
      </c>
    </row>
    <row r="38" spans="1:13" x14ac:dyDescent="0.25">
      <c r="H38" s="22" t="s">
        <v>3297</v>
      </c>
      <c r="I38" s="8">
        <v>78598</v>
      </c>
      <c r="J38" s="8">
        <v>7798</v>
      </c>
      <c r="L38" s="7" t="s">
        <v>39</v>
      </c>
      <c r="M38" s="8">
        <v>14682</v>
      </c>
    </row>
    <row r="39" spans="1:13" x14ac:dyDescent="0.25">
      <c r="H39" s="7" t="s">
        <v>3307</v>
      </c>
      <c r="I39" s="8">
        <v>611375</v>
      </c>
      <c r="J39" s="8">
        <v>82936</v>
      </c>
      <c r="L39" s="7" t="s">
        <v>340</v>
      </c>
      <c r="M39" s="8">
        <v>13159</v>
      </c>
    </row>
    <row r="40" spans="1:13" x14ac:dyDescent="0.25">
      <c r="H40" s="22" t="s">
        <v>3293</v>
      </c>
      <c r="I40" s="8">
        <v>19135</v>
      </c>
      <c r="J40" s="8">
        <v>3446</v>
      </c>
      <c r="L40" s="7" t="s">
        <v>99</v>
      </c>
      <c r="M40" s="8">
        <v>12720</v>
      </c>
    </row>
    <row r="41" spans="1:13" x14ac:dyDescent="0.25">
      <c r="H41" s="22" t="s">
        <v>3301</v>
      </c>
      <c r="I41" s="8">
        <v>26956</v>
      </c>
      <c r="J41" s="8">
        <v>5278</v>
      </c>
      <c r="L41" s="7" t="s">
        <v>52</v>
      </c>
      <c r="M41" s="8">
        <v>10131</v>
      </c>
    </row>
    <row r="42" spans="1:13" x14ac:dyDescent="0.25">
      <c r="H42" s="22" t="s">
        <v>3294</v>
      </c>
      <c r="I42" s="8">
        <v>48796</v>
      </c>
      <c r="J42" s="8">
        <v>3721</v>
      </c>
      <c r="L42" s="7" t="s">
        <v>50</v>
      </c>
      <c r="M42" s="8">
        <v>9986</v>
      </c>
    </row>
    <row r="43" spans="1:13" x14ac:dyDescent="0.25">
      <c r="A43" s="6" t="s">
        <v>3278</v>
      </c>
      <c r="B43" t="s">
        <v>3310</v>
      </c>
      <c r="C43" t="s">
        <v>3312</v>
      </c>
      <c r="H43" s="22" t="s">
        <v>3302</v>
      </c>
      <c r="I43" s="8">
        <v>41033</v>
      </c>
      <c r="J43" s="8">
        <v>2832</v>
      </c>
      <c r="L43" s="7" t="s">
        <v>43</v>
      </c>
      <c r="M43" s="8">
        <v>9577</v>
      </c>
    </row>
    <row r="44" spans="1:13" x14ac:dyDescent="0.25">
      <c r="A44" s="7" t="s">
        <v>30</v>
      </c>
      <c r="B44" s="8">
        <v>725514</v>
      </c>
      <c r="C44" s="8">
        <v>108386</v>
      </c>
      <c r="D44" s="18">
        <f>(GETPIVOTDATA("Net Sales",$A$43,"Region","West")-GETPIVOTDATA("Profit ",$A$43,"Region","West"))/GETPIVOTDATA("Net Sales",$A$43,"Region","West")</f>
        <v>0.85060798275429561</v>
      </c>
      <c r="E44">
        <f>GETPIVOTDATA("Net Sales",$A$43,"Region","East")</f>
        <v>678553</v>
      </c>
      <c r="H44" s="22" t="s">
        <v>3300</v>
      </c>
      <c r="I44" s="8">
        <v>46525</v>
      </c>
      <c r="J44" s="8">
        <v>6349</v>
      </c>
      <c r="L44" s="7" t="s">
        <v>21</v>
      </c>
      <c r="M44" s="8">
        <v>7443</v>
      </c>
    </row>
    <row r="45" spans="1:13" x14ac:dyDescent="0.25">
      <c r="A45" s="7" t="s">
        <v>92</v>
      </c>
      <c r="B45" s="8">
        <v>678553</v>
      </c>
      <c r="C45" s="8">
        <v>91533</v>
      </c>
      <c r="D45" s="18">
        <f>(GETPIVOTDATA("Net Sales",$A$43,"Region","East")-GETPIVOTDATA("Profit ",$A$43,"Region","East"))/GETPIVOTDATA("Net Sales",$A$43,"Region","East")</f>
        <v>0.86510559970997103</v>
      </c>
      <c r="E45">
        <f>GETPIVOTDATA("Net Sales",$A$43,"Region","West")</f>
        <v>725514</v>
      </c>
      <c r="H45" s="22" t="s">
        <v>3295</v>
      </c>
      <c r="I45" s="8">
        <v>48282</v>
      </c>
      <c r="J45" s="8">
        <v>6664</v>
      </c>
      <c r="L45" s="7" t="s">
        <v>59</v>
      </c>
      <c r="M45" s="8">
        <v>7136</v>
      </c>
    </row>
    <row r="46" spans="1:13" x14ac:dyDescent="0.25">
      <c r="A46" s="7" t="s">
        <v>68</v>
      </c>
      <c r="B46" s="8">
        <v>501256</v>
      </c>
      <c r="C46" s="8">
        <v>39719</v>
      </c>
      <c r="D46" s="18">
        <f>(GETPIVOTDATA("Net Sales",$A$43,"Region","Central")-GETPIVOTDATA("Profit ",$A$43,"Region","Central"))/GETPIVOTDATA("Net Sales",$A$43,"Region","Central")</f>
        <v>0.92076104824680405</v>
      </c>
      <c r="E46">
        <f>GETPIVOTDATA("Net Sales",$A$43,"Region","Central")</f>
        <v>501256</v>
      </c>
      <c r="H46" s="22" t="s">
        <v>3304</v>
      </c>
      <c r="I46" s="8">
        <v>37596</v>
      </c>
      <c r="J46" s="8">
        <v>4803</v>
      </c>
      <c r="L46" s="7" t="s">
        <v>290</v>
      </c>
      <c r="M46" s="8">
        <v>3195</v>
      </c>
    </row>
    <row r="47" spans="1:13" x14ac:dyDescent="0.25">
      <c r="A47" s="7" t="s">
        <v>17</v>
      </c>
      <c r="B47" s="8">
        <v>391750</v>
      </c>
      <c r="C47" s="8">
        <v>46721</v>
      </c>
      <c r="D47" s="18">
        <f>(GETPIVOTDATA("Net Sales",$A$43,"Region","South")-GETPIVOTDATA("Profit ",$A$43,"Region","South"))/GETPIVOTDATA("Net Sales",$A$43,"Region","South")</f>
        <v>0.88073771537970647</v>
      </c>
      <c r="E47">
        <f>GETPIVOTDATA("Net Sales",$A$43,"Region","South")</f>
        <v>391750</v>
      </c>
      <c r="H47" s="22" t="s">
        <v>3298</v>
      </c>
      <c r="I47" s="8">
        <v>32032</v>
      </c>
      <c r="J47" s="8">
        <v>2077</v>
      </c>
      <c r="L47" s="7" t="s">
        <v>45</v>
      </c>
      <c r="M47" s="8">
        <v>1431</v>
      </c>
    </row>
    <row r="48" spans="1:13" x14ac:dyDescent="0.25">
      <c r="A48" s="7" t="s">
        <v>3280</v>
      </c>
      <c r="B48" s="8">
        <v>2297073</v>
      </c>
      <c r="C48" s="8">
        <v>286359</v>
      </c>
      <c r="H48" s="22" t="s">
        <v>3299</v>
      </c>
      <c r="I48" s="8">
        <v>70468</v>
      </c>
      <c r="J48" s="8">
        <v>9358</v>
      </c>
      <c r="L48" s="7" t="s">
        <v>104</v>
      </c>
      <c r="M48" s="8">
        <v>918</v>
      </c>
    </row>
    <row r="49" spans="1:14" x14ac:dyDescent="0.25">
      <c r="H49" s="22" t="s">
        <v>3303</v>
      </c>
      <c r="I49" s="8">
        <v>60864</v>
      </c>
      <c r="J49" s="8">
        <v>15626</v>
      </c>
      <c r="L49" s="7" t="s">
        <v>33</v>
      </c>
      <c r="M49" s="8">
        <v>888</v>
      </c>
    </row>
    <row r="50" spans="1:14" x14ac:dyDescent="0.25">
      <c r="H50" s="22" t="s">
        <v>3296</v>
      </c>
      <c r="I50" s="8">
        <v>74664</v>
      </c>
      <c r="J50" s="8">
        <v>11660</v>
      </c>
      <c r="L50" s="7" t="s">
        <v>150</v>
      </c>
      <c r="M50" s="8">
        <v>214</v>
      </c>
    </row>
    <row r="51" spans="1:14" x14ac:dyDescent="0.25">
      <c r="H51" s="22" t="s">
        <v>3297</v>
      </c>
      <c r="I51" s="8">
        <v>105024</v>
      </c>
      <c r="J51" s="8">
        <v>11122</v>
      </c>
      <c r="L51" s="7" t="s">
        <v>3280</v>
      </c>
      <c r="M51" s="8">
        <v>180515</v>
      </c>
    </row>
    <row r="52" spans="1:14" x14ac:dyDescent="0.25">
      <c r="A52" s="6" t="s">
        <v>3278</v>
      </c>
      <c r="B52" t="s">
        <v>3314</v>
      </c>
      <c r="H52" s="7" t="s">
        <v>3308</v>
      </c>
      <c r="I52" s="8">
        <v>730958</v>
      </c>
      <c r="J52" s="8">
        <v>92337</v>
      </c>
      <c r="N52" s="35"/>
    </row>
    <row r="53" spans="1:14" x14ac:dyDescent="0.25">
      <c r="A53" s="7" t="s">
        <v>11</v>
      </c>
      <c r="B53" s="8">
        <v>8026</v>
      </c>
      <c r="H53" s="22" t="s">
        <v>3293</v>
      </c>
      <c r="I53" s="8">
        <v>42302</v>
      </c>
      <c r="J53" s="8">
        <v>6360</v>
      </c>
    </row>
    <row r="54" spans="1:14" x14ac:dyDescent="0.25">
      <c r="A54" s="7" t="s">
        <v>25</v>
      </c>
      <c r="B54" s="8">
        <v>22906</v>
      </c>
      <c r="H54" s="22" t="s">
        <v>3301</v>
      </c>
      <c r="I54" s="8">
        <v>23511</v>
      </c>
      <c r="J54" s="8">
        <v>2052</v>
      </c>
      <c r="L54" s="7"/>
      <c r="M54" s="8"/>
      <c r="N54" s="35"/>
    </row>
    <row r="55" spans="1:14" x14ac:dyDescent="0.25">
      <c r="A55" s="7" t="s">
        <v>46</v>
      </c>
      <c r="B55" s="8">
        <v>6939</v>
      </c>
      <c r="H55" s="22" t="s">
        <v>3294</v>
      </c>
      <c r="I55" s="8">
        <v>52899</v>
      </c>
      <c r="J55" s="8">
        <v>13164</v>
      </c>
    </row>
    <row r="56" spans="1:14" x14ac:dyDescent="0.25">
      <c r="A56" s="7" t="s">
        <v>3280</v>
      </c>
      <c r="B56" s="8">
        <v>37871</v>
      </c>
      <c r="H56" s="22" t="s">
        <v>3302</v>
      </c>
      <c r="I56" s="8">
        <v>40027</v>
      </c>
      <c r="J56" s="8">
        <v>2677</v>
      </c>
    </row>
    <row r="57" spans="1:14" x14ac:dyDescent="0.25">
      <c r="H57" s="22" t="s">
        <v>3300</v>
      </c>
      <c r="I57" s="8">
        <v>44773</v>
      </c>
      <c r="J57" s="8">
        <v>5911</v>
      </c>
    </row>
    <row r="58" spans="1:14" x14ac:dyDescent="0.25">
      <c r="H58" s="22" t="s">
        <v>3295</v>
      </c>
      <c r="I58" s="8">
        <v>47218</v>
      </c>
      <c r="J58" s="8">
        <v>7195</v>
      </c>
    </row>
    <row r="59" spans="1:14" x14ac:dyDescent="0.25">
      <c r="H59" s="22" t="s">
        <v>3304</v>
      </c>
      <c r="I59" s="8">
        <v>47186</v>
      </c>
      <c r="J59" s="8">
        <v>6641</v>
      </c>
    </row>
    <row r="60" spans="1:14" x14ac:dyDescent="0.25">
      <c r="H60" s="22" t="s">
        <v>3298</v>
      </c>
      <c r="I60" s="8">
        <v>63772</v>
      </c>
      <c r="J60" s="8">
        <v>10149</v>
      </c>
    </row>
    <row r="61" spans="1:14" x14ac:dyDescent="0.25">
      <c r="H61" s="22" t="s">
        <v>3299</v>
      </c>
      <c r="I61" s="8">
        <v>91445</v>
      </c>
      <c r="J61" s="8">
        <v>11232</v>
      </c>
    </row>
    <row r="62" spans="1:14" x14ac:dyDescent="0.25">
      <c r="H62" s="22" t="s">
        <v>3303</v>
      </c>
      <c r="I62" s="8">
        <v>75562</v>
      </c>
      <c r="J62" s="8">
        <v>8820</v>
      </c>
    </row>
    <row r="63" spans="1:14" x14ac:dyDescent="0.25">
      <c r="H63" s="22" t="s">
        <v>3296</v>
      </c>
      <c r="I63" s="8">
        <v>105209</v>
      </c>
      <c r="J63" s="8">
        <v>8694</v>
      </c>
    </row>
    <row r="64" spans="1:14" x14ac:dyDescent="0.25">
      <c r="H64" s="22" t="s">
        <v>3297</v>
      </c>
      <c r="I64" s="8">
        <v>97054</v>
      </c>
      <c r="J64" s="8">
        <v>9442</v>
      </c>
    </row>
    <row r="65" spans="1:24" x14ac:dyDescent="0.25">
      <c r="H65" s="7" t="s">
        <v>3311</v>
      </c>
      <c r="I65" s="8">
        <v>5161</v>
      </c>
      <c r="J65" s="8">
        <v>937</v>
      </c>
    </row>
    <row r="66" spans="1:24" x14ac:dyDescent="0.25">
      <c r="H66" s="22" t="s">
        <v>3293</v>
      </c>
      <c r="I66" s="8">
        <v>5161</v>
      </c>
      <c r="J66" s="8">
        <v>937</v>
      </c>
    </row>
    <row r="67" spans="1:24" x14ac:dyDescent="0.25">
      <c r="H67" s="7" t="s">
        <v>3280</v>
      </c>
      <c r="I67" s="8">
        <v>2297073</v>
      </c>
      <c r="J67" s="8">
        <v>286359</v>
      </c>
    </row>
    <row r="69" spans="1:24" x14ac:dyDescent="0.25">
      <c r="L69" s="7"/>
    </row>
    <row r="70" spans="1:24" x14ac:dyDescent="0.25">
      <c r="L70" s="7"/>
    </row>
    <row r="72" spans="1:24" x14ac:dyDescent="0.25">
      <c r="B72" s="46" t="s">
        <v>3325</v>
      </c>
      <c r="C72" s="46"/>
      <c r="D72" s="46"/>
      <c r="E72" s="46"/>
      <c r="F72" s="46"/>
    </row>
    <row r="73" spans="1:24" x14ac:dyDescent="0.25">
      <c r="A73" s="7"/>
      <c r="B73" s="8"/>
      <c r="C73" s="35"/>
    </row>
    <row r="75" spans="1:24" x14ac:dyDescent="0.25">
      <c r="B75" s="6" t="s">
        <v>3278</v>
      </c>
      <c r="C75" t="s">
        <v>3323</v>
      </c>
      <c r="E75" s="6" t="s">
        <v>3278</v>
      </c>
      <c r="F75" t="s">
        <v>3324</v>
      </c>
      <c r="H75" s="6" t="s">
        <v>6</v>
      </c>
      <c r="I75" t="s">
        <v>82</v>
      </c>
      <c r="K75" s="6" t="s">
        <v>6</v>
      </c>
      <c r="L75" t="s">
        <v>82</v>
      </c>
      <c r="N75" s="6" t="s">
        <v>6</v>
      </c>
      <c r="O75" t="s">
        <v>82</v>
      </c>
      <c r="Q75" s="6" t="s">
        <v>6</v>
      </c>
      <c r="R75" t="s">
        <v>82</v>
      </c>
      <c r="T75" s="6" t="s">
        <v>6</v>
      </c>
      <c r="U75" t="s">
        <v>82</v>
      </c>
      <c r="W75" s="6" t="s">
        <v>6</v>
      </c>
      <c r="X75" t="s">
        <v>82</v>
      </c>
    </row>
    <row r="76" spans="1:24" x14ac:dyDescent="0.25">
      <c r="B76" s="7" t="s">
        <v>3322</v>
      </c>
      <c r="C76" s="44">
        <v>0.91938422539674158</v>
      </c>
      <c r="D76" s="18">
        <f xml:space="preserve"> 1 -GETPIVOTDATA("Quantity",$B$75,"Returned","No")</f>
        <v>8.0615774603258417E-2</v>
      </c>
      <c r="E76" s="7" t="s">
        <v>3322</v>
      </c>
      <c r="F76" s="8">
        <v>34818</v>
      </c>
    </row>
    <row r="77" spans="1:24" x14ac:dyDescent="0.25">
      <c r="B77" s="7" t="s">
        <v>82</v>
      </c>
      <c r="C77" s="44">
        <v>8.061577460325843E-2</v>
      </c>
      <c r="E77" s="7" t="s">
        <v>82</v>
      </c>
      <c r="F77" s="8">
        <v>3053</v>
      </c>
      <c r="G77">
        <f>GETPIVOTDATA("Quantity",$E$75,"Returned","Yes")</f>
        <v>3053</v>
      </c>
      <c r="H77" s="6" t="s">
        <v>3278</v>
      </c>
      <c r="I77" t="s">
        <v>3281</v>
      </c>
      <c r="K77" s="6" t="s">
        <v>3278</v>
      </c>
      <c r="L77" t="s">
        <v>3314</v>
      </c>
      <c r="N77" s="6" t="s">
        <v>3278</v>
      </c>
      <c r="O77" t="s">
        <v>3324</v>
      </c>
      <c r="Q77" s="6" t="s">
        <v>3278</v>
      </c>
      <c r="R77" t="s">
        <v>3313</v>
      </c>
      <c r="T77" s="6" t="s">
        <v>3278</v>
      </c>
      <c r="U77" t="s">
        <v>3281</v>
      </c>
      <c r="W77" s="6" t="s">
        <v>3278</v>
      </c>
      <c r="X77" t="s">
        <v>3314</v>
      </c>
    </row>
    <row r="78" spans="1:24" x14ac:dyDescent="0.25">
      <c r="B78" s="7" t="s">
        <v>3280</v>
      </c>
      <c r="C78" s="44">
        <v>1</v>
      </c>
      <c r="E78" s="7" t="s">
        <v>3280</v>
      </c>
      <c r="F78" s="8">
        <v>37871</v>
      </c>
      <c r="H78" s="7" t="s">
        <v>18</v>
      </c>
      <c r="I78" s="8">
        <v>105391</v>
      </c>
      <c r="K78" s="7" t="s">
        <v>18</v>
      </c>
      <c r="L78" s="8">
        <v>1614</v>
      </c>
      <c r="N78" s="7" t="s">
        <v>38</v>
      </c>
      <c r="O78" s="8">
        <v>134</v>
      </c>
      <c r="Q78" s="7" t="s">
        <v>43</v>
      </c>
      <c r="R78" s="8">
        <v>9577</v>
      </c>
      <c r="T78" s="7" t="s">
        <v>30</v>
      </c>
      <c r="U78" s="8">
        <v>107491</v>
      </c>
      <c r="W78" s="7" t="s">
        <v>30</v>
      </c>
      <c r="X78" s="8">
        <v>1898</v>
      </c>
    </row>
    <row r="79" spans="1:24" x14ac:dyDescent="0.25">
      <c r="H79" s="7" t="s">
        <v>31</v>
      </c>
      <c r="I79" s="8">
        <v>51914</v>
      </c>
      <c r="K79" s="7" t="s">
        <v>31</v>
      </c>
      <c r="L79" s="8">
        <v>984</v>
      </c>
      <c r="N79" s="7" t="s">
        <v>45</v>
      </c>
      <c r="O79" s="8">
        <v>166</v>
      </c>
      <c r="Q79" s="7" t="s">
        <v>50</v>
      </c>
      <c r="R79" s="8">
        <v>9986</v>
      </c>
      <c r="T79" s="7" t="s">
        <v>92</v>
      </c>
      <c r="U79" s="8">
        <v>41708</v>
      </c>
      <c r="W79" s="7" t="s">
        <v>92</v>
      </c>
      <c r="X79" s="8">
        <v>543</v>
      </c>
    </row>
    <row r="80" spans="1:24" x14ac:dyDescent="0.25">
      <c r="H80" s="7" t="s">
        <v>69</v>
      </c>
      <c r="I80" s="8">
        <v>23210</v>
      </c>
      <c r="K80" s="7" t="s">
        <v>69</v>
      </c>
      <c r="L80" s="8">
        <v>455</v>
      </c>
      <c r="N80" s="7" t="s">
        <v>23</v>
      </c>
      <c r="O80" s="8">
        <v>177</v>
      </c>
      <c r="Q80" s="7" t="s">
        <v>52</v>
      </c>
      <c r="R80" s="8">
        <v>10131</v>
      </c>
      <c r="T80" s="7" t="s">
        <v>17</v>
      </c>
      <c r="U80" s="8">
        <v>17311</v>
      </c>
      <c r="W80" s="7" t="s">
        <v>68</v>
      </c>
      <c r="X80" s="8">
        <v>350</v>
      </c>
    </row>
    <row r="81" spans="1:24" x14ac:dyDescent="0.25">
      <c r="B81" s="6" t="s">
        <v>3278</v>
      </c>
      <c r="C81" t="s">
        <v>3284</v>
      </c>
      <c r="E81" s="6" t="s">
        <v>3278</v>
      </c>
      <c r="F81" t="s">
        <v>3313</v>
      </c>
      <c r="H81" s="7" t="s">
        <v>3280</v>
      </c>
      <c r="I81" s="8">
        <v>180515</v>
      </c>
      <c r="K81" s="7" t="s">
        <v>3280</v>
      </c>
      <c r="L81" s="8">
        <v>3053</v>
      </c>
      <c r="N81" s="7" t="s">
        <v>52</v>
      </c>
      <c r="O81" s="8">
        <v>180</v>
      </c>
      <c r="Q81" s="7" t="s">
        <v>99</v>
      </c>
      <c r="R81" s="8">
        <v>12720</v>
      </c>
      <c r="T81" s="7" t="s">
        <v>68</v>
      </c>
      <c r="U81" s="8">
        <v>14005</v>
      </c>
      <c r="W81" s="7" t="s">
        <v>17</v>
      </c>
      <c r="X81" s="8">
        <v>262</v>
      </c>
    </row>
    <row r="82" spans="1:24" x14ac:dyDescent="0.25">
      <c r="B82" s="7" t="s">
        <v>3322</v>
      </c>
      <c r="C82" s="44">
        <v>0.9214152097038274</v>
      </c>
      <c r="D82" s="18">
        <f>1-GETPIVOTDATA("Sales",$B$81,"Returned","No")</f>
        <v>7.8584790296172602E-2</v>
      </c>
      <c r="E82" s="7" t="s">
        <v>3322</v>
      </c>
      <c r="F82" s="8">
        <v>2116558</v>
      </c>
      <c r="N82" s="7" t="s">
        <v>39</v>
      </c>
      <c r="O82" s="8">
        <v>211</v>
      </c>
      <c r="Q82" s="7" t="s">
        <v>340</v>
      </c>
      <c r="R82" s="8">
        <v>13159</v>
      </c>
      <c r="T82" s="7" t="s">
        <v>3280</v>
      </c>
      <c r="U82" s="8">
        <v>180515</v>
      </c>
      <c r="W82" s="7" t="s">
        <v>3280</v>
      </c>
      <c r="X82" s="8">
        <v>3053</v>
      </c>
    </row>
    <row r="83" spans="1:24" x14ac:dyDescent="0.25">
      <c r="B83" s="7" t="s">
        <v>82</v>
      </c>
      <c r="C83" s="44">
        <v>7.858479029617256E-2</v>
      </c>
      <c r="E83" s="7" t="s">
        <v>82</v>
      </c>
      <c r="F83" s="8">
        <v>180515</v>
      </c>
      <c r="G83">
        <f>GETPIVOTDATA("Sales",$E$81,"Returned","Yes")</f>
        <v>180515</v>
      </c>
      <c r="N83" s="7" t="s">
        <v>99</v>
      </c>
      <c r="O83" s="8">
        <v>221</v>
      </c>
      <c r="Q83" s="7" t="s">
        <v>39</v>
      </c>
      <c r="R83" s="8">
        <v>14682</v>
      </c>
    </row>
    <row r="84" spans="1:24" x14ac:dyDescent="0.25">
      <c r="B84" s="7" t="s">
        <v>3280</v>
      </c>
      <c r="C84" s="44">
        <v>1</v>
      </c>
      <c r="E84" s="7" t="s">
        <v>3280</v>
      </c>
      <c r="F84" s="8">
        <v>2297073</v>
      </c>
      <c r="N84" s="7" t="s">
        <v>48</v>
      </c>
      <c r="O84" s="8">
        <v>263</v>
      </c>
      <c r="Q84" s="7" t="s">
        <v>38</v>
      </c>
      <c r="R84" s="8">
        <v>17042</v>
      </c>
    </row>
    <row r="85" spans="1:24" x14ac:dyDescent="0.25">
      <c r="A85" s="7"/>
      <c r="N85" s="7" t="s">
        <v>43</v>
      </c>
      <c r="O85" s="8">
        <v>277</v>
      </c>
      <c r="Q85" s="7" t="s">
        <v>574</v>
      </c>
      <c r="R85" s="8">
        <v>19200</v>
      </c>
    </row>
    <row r="86" spans="1:24" x14ac:dyDescent="0.25">
      <c r="A86" s="7"/>
      <c r="N86" s="7" t="s">
        <v>59</v>
      </c>
      <c r="O86" s="8">
        <v>453</v>
      </c>
      <c r="Q86" s="7" t="s">
        <v>23</v>
      </c>
      <c r="R86" s="8">
        <v>25153</v>
      </c>
    </row>
    <row r="87" spans="1:24" x14ac:dyDescent="0.25">
      <c r="A87" s="7"/>
      <c r="N87" s="7" t="s">
        <v>50</v>
      </c>
      <c r="O87" s="8">
        <v>558</v>
      </c>
      <c r="Q87" s="7" t="s">
        <v>48</v>
      </c>
      <c r="R87" s="8">
        <v>27640</v>
      </c>
    </row>
    <row r="88" spans="1:24" x14ac:dyDescent="0.25">
      <c r="N88" s="7" t="s">
        <v>3280</v>
      </c>
      <c r="O88" s="8">
        <v>2640</v>
      </c>
      <c r="Q88" s="7" t="s">
        <v>3280</v>
      </c>
      <c r="R88" s="8">
        <v>159290</v>
      </c>
    </row>
    <row r="99" spans="2:37" x14ac:dyDescent="0.25">
      <c r="H99" s="6" t="s">
        <v>6</v>
      </c>
      <c r="I99" t="s">
        <v>82</v>
      </c>
      <c r="K99" s="6" t="s">
        <v>6</v>
      </c>
      <c r="L99" t="s">
        <v>82</v>
      </c>
      <c r="N99" s="6" t="s">
        <v>6</v>
      </c>
      <c r="O99" t="s">
        <v>82</v>
      </c>
      <c r="Q99" s="6" t="s">
        <v>6</v>
      </c>
      <c r="R99" t="s">
        <v>82</v>
      </c>
      <c r="T99" s="6" t="s">
        <v>6</v>
      </c>
      <c r="U99" t="s">
        <v>82</v>
      </c>
      <c r="W99" s="6" t="s">
        <v>6</v>
      </c>
      <c r="X99" t="s">
        <v>82</v>
      </c>
      <c r="Z99" s="6" t="s">
        <v>6</v>
      </c>
      <c r="AA99" t="s">
        <v>82</v>
      </c>
      <c r="AC99" s="6" t="s">
        <v>6</v>
      </c>
      <c r="AD99" t="s">
        <v>82</v>
      </c>
      <c r="AF99" s="6" t="s">
        <v>6</v>
      </c>
      <c r="AG99" t="s">
        <v>82</v>
      </c>
      <c r="AI99" s="6" t="s">
        <v>6</v>
      </c>
      <c r="AJ99" t="s">
        <v>82</v>
      </c>
    </row>
    <row r="101" spans="2:37" x14ac:dyDescent="0.25">
      <c r="H101" s="6" t="s">
        <v>3278</v>
      </c>
      <c r="I101" t="s">
        <v>3281</v>
      </c>
      <c r="K101" s="6" t="s">
        <v>3278</v>
      </c>
      <c r="L101" t="s">
        <v>3314</v>
      </c>
      <c r="N101" s="6" t="s">
        <v>3278</v>
      </c>
      <c r="O101" t="s">
        <v>3281</v>
      </c>
      <c r="Q101" s="6" t="s">
        <v>3278</v>
      </c>
      <c r="R101" t="s">
        <v>3314</v>
      </c>
      <c r="T101" s="6" t="s">
        <v>3278</v>
      </c>
      <c r="U101" t="s">
        <v>3281</v>
      </c>
      <c r="W101" s="6" t="s">
        <v>3278</v>
      </c>
      <c r="X101" t="s">
        <v>3314</v>
      </c>
      <c r="Z101" s="6" t="s">
        <v>3278</v>
      </c>
      <c r="AA101" t="s">
        <v>3281</v>
      </c>
      <c r="AC101" s="6" t="s">
        <v>3278</v>
      </c>
      <c r="AD101" t="s">
        <v>3314</v>
      </c>
      <c r="AF101" s="6" t="s">
        <v>3278</v>
      </c>
      <c r="AG101" t="s">
        <v>3281</v>
      </c>
      <c r="AI101" s="6" t="s">
        <v>3278</v>
      </c>
      <c r="AJ101" t="s">
        <v>3314</v>
      </c>
    </row>
    <row r="102" spans="2:37" x14ac:dyDescent="0.25">
      <c r="H102" s="7" t="s">
        <v>93</v>
      </c>
      <c r="I102" s="8">
        <v>3762</v>
      </c>
      <c r="K102" s="7" t="s">
        <v>216</v>
      </c>
      <c r="L102" s="8">
        <v>73</v>
      </c>
      <c r="N102" s="7" t="s">
        <v>491</v>
      </c>
      <c r="O102" s="8">
        <v>2971</v>
      </c>
      <c r="Q102" s="7" t="s">
        <v>1211</v>
      </c>
      <c r="R102" s="8">
        <v>50</v>
      </c>
      <c r="T102" s="7" t="s">
        <v>179</v>
      </c>
      <c r="U102" s="8">
        <v>2717</v>
      </c>
      <c r="W102" s="7" t="s">
        <v>1238</v>
      </c>
      <c r="X102" s="8">
        <v>35</v>
      </c>
      <c r="Z102" s="7" t="s">
        <v>46</v>
      </c>
      <c r="AA102" s="8">
        <v>72719</v>
      </c>
      <c r="AC102" s="7" t="s">
        <v>25</v>
      </c>
      <c r="AD102" s="8">
        <v>1835</v>
      </c>
      <c r="AF102" s="36">
        <v>2016</v>
      </c>
      <c r="AG102" s="8">
        <v>27796</v>
      </c>
      <c r="AI102" s="36">
        <v>2016</v>
      </c>
      <c r="AJ102" s="8">
        <v>485</v>
      </c>
    </row>
    <row r="103" spans="2:37" x14ac:dyDescent="0.25">
      <c r="H103" s="7" t="s">
        <v>585</v>
      </c>
      <c r="I103" s="8">
        <v>4177</v>
      </c>
      <c r="K103" s="7" t="s">
        <v>120</v>
      </c>
      <c r="L103" s="8">
        <v>74</v>
      </c>
      <c r="N103" s="7" t="s">
        <v>88</v>
      </c>
      <c r="O103" s="8">
        <v>3048</v>
      </c>
      <c r="Q103" s="7" t="s">
        <v>474</v>
      </c>
      <c r="R103" s="8">
        <v>53</v>
      </c>
      <c r="T103" s="7" t="s">
        <v>541</v>
      </c>
      <c r="U103" s="8">
        <v>2943</v>
      </c>
      <c r="W103" s="7" t="s">
        <v>41</v>
      </c>
      <c r="X103" s="8">
        <v>37</v>
      </c>
      <c r="Z103" s="7" t="s">
        <v>11</v>
      </c>
      <c r="AA103" s="8">
        <v>59215</v>
      </c>
      <c r="AC103" s="7" t="s">
        <v>11</v>
      </c>
      <c r="AD103" s="8">
        <v>654</v>
      </c>
      <c r="AF103" s="36">
        <v>2017</v>
      </c>
      <c r="AG103" s="8">
        <v>37830</v>
      </c>
      <c r="AI103" s="36">
        <v>2017</v>
      </c>
      <c r="AJ103" s="8">
        <v>620</v>
      </c>
    </row>
    <row r="104" spans="2:37" x14ac:dyDescent="0.25">
      <c r="H104" s="7" t="s">
        <v>180</v>
      </c>
      <c r="I104" s="8">
        <v>4302</v>
      </c>
      <c r="K104" s="7" t="s">
        <v>233</v>
      </c>
      <c r="L104" s="8">
        <v>80</v>
      </c>
      <c r="N104" s="7" t="s">
        <v>249</v>
      </c>
      <c r="O104" s="8">
        <v>3249</v>
      </c>
      <c r="Q104" s="7" t="s">
        <v>177</v>
      </c>
      <c r="R104" s="8">
        <v>56</v>
      </c>
      <c r="T104" s="7" t="s">
        <v>462</v>
      </c>
      <c r="U104" s="8">
        <v>3254</v>
      </c>
      <c r="W104" s="7" t="s">
        <v>462</v>
      </c>
      <c r="X104" s="8">
        <v>37</v>
      </c>
      <c r="Z104" s="7" t="s">
        <v>25</v>
      </c>
      <c r="AA104" s="8">
        <v>48581</v>
      </c>
      <c r="AC104" s="7" t="s">
        <v>46</v>
      </c>
      <c r="AD104" s="8">
        <v>564</v>
      </c>
      <c r="AF104" s="36">
        <v>2018</v>
      </c>
      <c r="AG104" s="8">
        <v>39377</v>
      </c>
      <c r="AI104" s="36">
        <v>2018</v>
      </c>
      <c r="AJ104" s="8">
        <v>808</v>
      </c>
    </row>
    <row r="105" spans="2:37" x14ac:dyDescent="0.25">
      <c r="B105" s="6" t="s">
        <v>6</v>
      </c>
      <c r="C105" t="s">
        <v>82</v>
      </c>
      <c r="E105" s="6" t="s">
        <v>6</v>
      </c>
      <c r="F105" t="s">
        <v>82</v>
      </c>
      <c r="H105" s="7" t="s">
        <v>233</v>
      </c>
      <c r="I105" s="8">
        <v>5435</v>
      </c>
      <c r="K105" s="7" t="s">
        <v>180</v>
      </c>
      <c r="L105" s="8">
        <v>83</v>
      </c>
      <c r="N105" s="7" t="s">
        <v>583</v>
      </c>
      <c r="O105" s="8">
        <v>3575</v>
      </c>
      <c r="Q105" s="7" t="s">
        <v>249</v>
      </c>
      <c r="R105" s="8">
        <v>57</v>
      </c>
      <c r="T105" s="7" t="s">
        <v>2614</v>
      </c>
      <c r="U105" s="8">
        <v>3398</v>
      </c>
      <c r="W105" s="7" t="s">
        <v>1522</v>
      </c>
      <c r="X105" s="8">
        <v>39</v>
      </c>
      <c r="Z105" s="7" t="s">
        <v>3280</v>
      </c>
      <c r="AA105" s="8">
        <v>180515</v>
      </c>
      <c r="AC105" s="7" t="s">
        <v>3280</v>
      </c>
      <c r="AD105" s="8">
        <v>3053</v>
      </c>
      <c r="AF105" s="36">
        <v>2019</v>
      </c>
      <c r="AG105" s="8">
        <v>75122</v>
      </c>
      <c r="AH105" s="18">
        <f>(GETPIVOTDATA("Sales",$AF$101,"Year",2019)-GETPIVOTDATA("Sales",$AF$101,"Year",2018))/GETPIVOTDATA("Sales",$AF$101,"Year",2018)</f>
        <v>0.9077634151916093</v>
      </c>
      <c r="AI105" s="36">
        <v>2019</v>
      </c>
      <c r="AJ105" s="8">
        <v>1099</v>
      </c>
      <c r="AK105" s="18">
        <f>(GETPIVOTDATA("Quantity",$AI$101,"Year",2019)-GETPIVOTDATA("Quantity",$AI$101,"Year",2018))/GETPIVOTDATA("Quantity",$AI$101,"Year",2018)</f>
        <v>0.36014851485148514</v>
      </c>
    </row>
    <row r="106" spans="2:37" x14ac:dyDescent="0.25">
      <c r="H106" s="7" t="s">
        <v>169</v>
      </c>
      <c r="I106" s="8">
        <v>6017</v>
      </c>
      <c r="K106" s="7" t="s">
        <v>169</v>
      </c>
      <c r="L106" s="8">
        <v>89</v>
      </c>
      <c r="N106" s="7" t="s">
        <v>271</v>
      </c>
      <c r="O106" s="8">
        <v>4562</v>
      </c>
      <c r="Q106" s="7" t="s">
        <v>271</v>
      </c>
      <c r="R106" s="8">
        <v>61</v>
      </c>
      <c r="T106" s="7" t="s">
        <v>1525</v>
      </c>
      <c r="U106" s="8">
        <v>3568</v>
      </c>
      <c r="W106" s="7" t="s">
        <v>246</v>
      </c>
      <c r="X106" s="8">
        <v>41</v>
      </c>
      <c r="AF106" s="36">
        <v>2020</v>
      </c>
      <c r="AG106" s="8">
        <v>390</v>
      </c>
      <c r="AI106" s="36">
        <v>2020</v>
      </c>
      <c r="AJ106" s="8">
        <v>41</v>
      </c>
    </row>
    <row r="107" spans="2:37" x14ac:dyDescent="0.25">
      <c r="B107" s="6" t="s">
        <v>3278</v>
      </c>
      <c r="C107" t="s">
        <v>3281</v>
      </c>
      <c r="E107" s="6" t="s">
        <v>3278</v>
      </c>
      <c r="F107" t="s">
        <v>3314</v>
      </c>
      <c r="H107" s="7" t="s">
        <v>252</v>
      </c>
      <c r="I107" s="8">
        <v>6678</v>
      </c>
      <c r="K107" s="7" t="s">
        <v>252</v>
      </c>
      <c r="L107" s="8">
        <v>97</v>
      </c>
      <c r="N107" s="7" t="s">
        <v>474</v>
      </c>
      <c r="O107" s="8">
        <v>4592</v>
      </c>
      <c r="Q107" s="7" t="s">
        <v>457</v>
      </c>
      <c r="R107" s="8">
        <v>73</v>
      </c>
      <c r="T107" s="7" t="s">
        <v>1238</v>
      </c>
      <c r="U107" s="8">
        <v>4283</v>
      </c>
      <c r="W107" s="7" t="s">
        <v>283</v>
      </c>
      <c r="X107" s="8">
        <v>43</v>
      </c>
      <c r="AF107" s="36" t="s">
        <v>3280</v>
      </c>
      <c r="AG107" s="8">
        <v>180515</v>
      </c>
      <c r="AI107" s="36" t="s">
        <v>3280</v>
      </c>
      <c r="AJ107" s="8">
        <v>3053</v>
      </c>
    </row>
    <row r="108" spans="2:37" x14ac:dyDescent="0.25">
      <c r="B108" s="36">
        <v>2016</v>
      </c>
      <c r="C108" s="8">
        <v>27796</v>
      </c>
      <c r="E108" s="36">
        <v>2016</v>
      </c>
      <c r="F108" s="8">
        <v>485</v>
      </c>
      <c r="H108" s="7" t="s">
        <v>70</v>
      </c>
      <c r="I108" s="8">
        <v>9197</v>
      </c>
      <c r="K108" s="7" t="s">
        <v>70</v>
      </c>
      <c r="L108" s="8">
        <v>178</v>
      </c>
      <c r="N108" s="7" t="s">
        <v>79</v>
      </c>
      <c r="O108" s="8">
        <v>11221</v>
      </c>
      <c r="Q108" s="7" t="s">
        <v>146</v>
      </c>
      <c r="R108" s="8">
        <v>180</v>
      </c>
      <c r="T108" s="7" t="s">
        <v>1522</v>
      </c>
      <c r="U108" s="8">
        <v>4299</v>
      </c>
      <c r="W108" s="7" t="s">
        <v>1130</v>
      </c>
      <c r="X108" s="8">
        <v>43</v>
      </c>
    </row>
    <row r="109" spans="2:37" x14ac:dyDescent="0.25">
      <c r="B109" s="22" t="s">
        <v>3293</v>
      </c>
      <c r="C109" s="8">
        <v>38</v>
      </c>
      <c r="E109" s="22" t="s">
        <v>3293</v>
      </c>
      <c r="F109" s="8">
        <v>4</v>
      </c>
      <c r="H109" s="7" t="s">
        <v>149</v>
      </c>
      <c r="I109" s="8">
        <v>22392</v>
      </c>
      <c r="K109" s="7" t="s">
        <v>63</v>
      </c>
      <c r="L109" s="8">
        <v>246</v>
      </c>
      <c r="N109" s="7" t="s">
        <v>146</v>
      </c>
      <c r="O109" s="8">
        <v>19723</v>
      </c>
      <c r="Q109" s="7" t="s">
        <v>60</v>
      </c>
      <c r="R109" s="8">
        <v>225</v>
      </c>
      <c r="T109" s="7" t="s">
        <v>246</v>
      </c>
      <c r="U109" s="8">
        <v>4410</v>
      </c>
      <c r="W109" s="7" t="s">
        <v>153</v>
      </c>
      <c r="X109" s="8">
        <v>50</v>
      </c>
    </row>
    <row r="110" spans="2:37" x14ac:dyDescent="0.25">
      <c r="B110" s="22" t="s">
        <v>3301</v>
      </c>
      <c r="C110" s="8">
        <v>11</v>
      </c>
      <c r="E110" s="22" t="s">
        <v>3301</v>
      </c>
      <c r="F110" s="8">
        <v>6</v>
      </c>
      <c r="H110" s="7" t="s">
        <v>63</v>
      </c>
      <c r="I110" s="8">
        <v>25068</v>
      </c>
      <c r="K110" s="7" t="s">
        <v>149</v>
      </c>
      <c r="L110" s="8">
        <v>252</v>
      </c>
      <c r="N110" s="7" t="s">
        <v>60</v>
      </c>
      <c r="O110" s="8">
        <v>24177</v>
      </c>
      <c r="Q110" s="7" t="s">
        <v>79</v>
      </c>
      <c r="R110" s="8">
        <v>257</v>
      </c>
      <c r="T110" s="7" t="s">
        <v>1037</v>
      </c>
      <c r="U110" s="8">
        <v>7361</v>
      </c>
      <c r="W110" s="7" t="s">
        <v>1037</v>
      </c>
      <c r="X110" s="8">
        <v>52</v>
      </c>
    </row>
    <row r="111" spans="2:37" x14ac:dyDescent="0.25">
      <c r="B111" s="22" t="s">
        <v>3294</v>
      </c>
      <c r="C111" s="8">
        <v>1301</v>
      </c>
      <c r="E111" s="22" t="s">
        <v>3294</v>
      </c>
      <c r="F111" s="8">
        <v>24</v>
      </c>
      <c r="H111" s="7" t="s">
        <v>32</v>
      </c>
      <c r="I111" s="8">
        <v>64920</v>
      </c>
      <c r="K111" s="7" t="s">
        <v>32</v>
      </c>
      <c r="L111" s="8">
        <v>1330</v>
      </c>
      <c r="N111" s="7" t="s">
        <v>26</v>
      </c>
      <c r="O111" s="8">
        <v>26018</v>
      </c>
      <c r="Q111" s="7" t="s">
        <v>26</v>
      </c>
      <c r="R111" s="8">
        <v>487</v>
      </c>
      <c r="T111" s="7" t="s">
        <v>723</v>
      </c>
      <c r="U111" s="8">
        <v>14052</v>
      </c>
      <c r="W111" s="7" t="s">
        <v>1086</v>
      </c>
      <c r="X111" s="8">
        <v>53</v>
      </c>
    </row>
    <row r="112" spans="2:37" x14ac:dyDescent="0.25">
      <c r="B112" s="22" t="s">
        <v>3302</v>
      </c>
      <c r="C112" s="8">
        <v>233</v>
      </c>
      <c r="E112" s="22" t="s">
        <v>3302</v>
      </c>
      <c r="F112" s="8">
        <v>20</v>
      </c>
      <c r="H112" s="7" t="s">
        <v>3280</v>
      </c>
      <c r="I112" s="8">
        <v>151948</v>
      </c>
      <c r="K112" s="7" t="s">
        <v>3280</v>
      </c>
      <c r="L112" s="8">
        <v>2502</v>
      </c>
      <c r="N112" s="7" t="s">
        <v>3280</v>
      </c>
      <c r="O112" s="8">
        <v>103136</v>
      </c>
      <c r="Q112" s="7" t="s">
        <v>3280</v>
      </c>
      <c r="R112" s="8">
        <v>1499</v>
      </c>
      <c r="T112" s="7" t="s">
        <v>3280</v>
      </c>
      <c r="U112" s="8">
        <v>50285</v>
      </c>
      <c r="W112" s="7" t="s">
        <v>3280</v>
      </c>
      <c r="X112" s="8">
        <v>430</v>
      </c>
    </row>
    <row r="113" spans="2:6" x14ac:dyDescent="0.25">
      <c r="B113" s="22" t="s">
        <v>3300</v>
      </c>
      <c r="C113" s="8">
        <v>1538</v>
      </c>
      <c r="E113" s="22" t="s">
        <v>3300</v>
      </c>
      <c r="F113" s="8">
        <v>11</v>
      </c>
    </row>
    <row r="114" spans="2:6" x14ac:dyDescent="0.25">
      <c r="B114" s="22" t="s">
        <v>3295</v>
      </c>
      <c r="C114" s="8">
        <v>1101</v>
      </c>
      <c r="E114" s="22" t="s">
        <v>3295</v>
      </c>
      <c r="F114" s="8">
        <v>15</v>
      </c>
    </row>
    <row r="115" spans="2:6" x14ac:dyDescent="0.25">
      <c r="B115" s="22" t="s">
        <v>3304</v>
      </c>
      <c r="C115" s="8">
        <v>4262</v>
      </c>
      <c r="E115" s="22" t="s">
        <v>3304</v>
      </c>
      <c r="F115" s="8">
        <v>64</v>
      </c>
    </row>
    <row r="116" spans="2:6" x14ac:dyDescent="0.25">
      <c r="B116" s="22" t="s">
        <v>3298</v>
      </c>
      <c r="C116" s="8">
        <v>4868</v>
      </c>
      <c r="E116" s="22" t="s">
        <v>3298</v>
      </c>
      <c r="F116" s="8">
        <v>68</v>
      </c>
    </row>
    <row r="117" spans="2:6" x14ac:dyDescent="0.25">
      <c r="B117" s="22" t="s">
        <v>3299</v>
      </c>
      <c r="C117" s="8">
        <v>8427</v>
      </c>
      <c r="E117" s="22" t="s">
        <v>3299</v>
      </c>
      <c r="F117" s="8">
        <v>115</v>
      </c>
    </row>
    <row r="118" spans="2:6" x14ac:dyDescent="0.25">
      <c r="B118" s="22" t="s">
        <v>3303</v>
      </c>
      <c r="C118" s="8">
        <v>908</v>
      </c>
      <c r="E118" s="22" t="s">
        <v>3303</v>
      </c>
      <c r="F118" s="8">
        <v>16</v>
      </c>
    </row>
    <row r="119" spans="2:6" x14ac:dyDescent="0.25">
      <c r="B119" s="22" t="s">
        <v>3296</v>
      </c>
      <c r="C119" s="8">
        <v>3662</v>
      </c>
      <c r="E119" s="22" t="s">
        <v>3296</v>
      </c>
      <c r="F119" s="8">
        <v>82</v>
      </c>
    </row>
    <row r="120" spans="2:6" x14ac:dyDescent="0.25">
      <c r="B120" s="22" t="s">
        <v>3297</v>
      </c>
      <c r="C120" s="8">
        <v>1447</v>
      </c>
      <c r="E120" s="22" t="s">
        <v>3297</v>
      </c>
      <c r="F120" s="8">
        <v>60</v>
      </c>
    </row>
    <row r="121" spans="2:6" x14ac:dyDescent="0.25">
      <c r="B121" s="36">
        <v>2017</v>
      </c>
      <c r="C121" s="8">
        <v>37830</v>
      </c>
      <c r="E121" s="36">
        <v>2017</v>
      </c>
      <c r="F121" s="8">
        <v>620</v>
      </c>
    </row>
    <row r="122" spans="2:6" x14ac:dyDescent="0.25">
      <c r="B122" s="22" t="s">
        <v>3293</v>
      </c>
      <c r="C122" s="8">
        <v>3467</v>
      </c>
      <c r="E122" s="22" t="s">
        <v>3293</v>
      </c>
      <c r="F122" s="8">
        <v>82</v>
      </c>
    </row>
    <row r="123" spans="2:6" x14ac:dyDescent="0.25">
      <c r="B123" s="22" t="s">
        <v>3301</v>
      </c>
      <c r="C123" s="8">
        <v>706</v>
      </c>
      <c r="E123" s="22" t="s">
        <v>3301</v>
      </c>
      <c r="F123" s="8">
        <v>25</v>
      </c>
    </row>
    <row r="124" spans="2:6" x14ac:dyDescent="0.25">
      <c r="B124" s="22" t="s">
        <v>3294</v>
      </c>
      <c r="C124" s="8">
        <v>1569</v>
      </c>
      <c r="E124" s="22" t="s">
        <v>3294</v>
      </c>
      <c r="F124" s="8">
        <v>31</v>
      </c>
    </row>
    <row r="125" spans="2:6" x14ac:dyDescent="0.25">
      <c r="B125" s="22" t="s">
        <v>3302</v>
      </c>
      <c r="C125" s="8">
        <v>3662</v>
      </c>
      <c r="E125" s="22" t="s">
        <v>3302</v>
      </c>
      <c r="F125" s="8">
        <v>49</v>
      </c>
    </row>
    <row r="126" spans="2:6" x14ac:dyDescent="0.25">
      <c r="B126" s="22" t="s">
        <v>3300</v>
      </c>
      <c r="C126" s="8">
        <v>4303</v>
      </c>
      <c r="E126" s="22" t="s">
        <v>3300</v>
      </c>
      <c r="F126" s="8">
        <v>59</v>
      </c>
    </row>
    <row r="127" spans="2:6" x14ac:dyDescent="0.25">
      <c r="B127" s="22" t="s">
        <v>3304</v>
      </c>
      <c r="C127" s="8">
        <v>798</v>
      </c>
      <c r="E127" s="22" t="s">
        <v>3304</v>
      </c>
      <c r="F127" s="8">
        <v>9</v>
      </c>
    </row>
    <row r="128" spans="2:6" x14ac:dyDescent="0.25">
      <c r="B128" s="22" t="s">
        <v>3298</v>
      </c>
      <c r="C128" s="8">
        <v>3658</v>
      </c>
      <c r="E128" s="22" t="s">
        <v>3298</v>
      </c>
      <c r="F128" s="8">
        <v>39</v>
      </c>
    </row>
    <row r="129" spans="2:6" x14ac:dyDescent="0.25">
      <c r="B129" s="22" t="s">
        <v>3299</v>
      </c>
      <c r="C129" s="8">
        <v>2994</v>
      </c>
      <c r="E129" s="22" t="s">
        <v>3299</v>
      </c>
      <c r="F129" s="8">
        <v>55</v>
      </c>
    </row>
    <row r="130" spans="2:6" x14ac:dyDescent="0.25">
      <c r="B130" s="22" t="s">
        <v>3303</v>
      </c>
      <c r="C130" s="8">
        <v>6126</v>
      </c>
      <c r="E130" s="22" t="s">
        <v>3303</v>
      </c>
      <c r="F130" s="8">
        <v>67</v>
      </c>
    </row>
    <row r="131" spans="2:6" x14ac:dyDescent="0.25">
      <c r="B131" s="22" t="s">
        <v>3296</v>
      </c>
      <c r="C131" s="8">
        <v>4685</v>
      </c>
      <c r="E131" s="22" t="s">
        <v>3296</v>
      </c>
      <c r="F131" s="8">
        <v>92</v>
      </c>
    </row>
    <row r="132" spans="2:6" x14ac:dyDescent="0.25">
      <c r="B132" s="22" t="s">
        <v>3297</v>
      </c>
      <c r="C132" s="8">
        <v>5862</v>
      </c>
      <c r="E132" s="22" t="s">
        <v>3297</v>
      </c>
      <c r="F132" s="8">
        <v>112</v>
      </c>
    </row>
    <row r="133" spans="2:6" x14ac:dyDescent="0.25">
      <c r="B133" s="36">
        <v>2018</v>
      </c>
      <c r="C133" s="8">
        <v>39377</v>
      </c>
      <c r="E133" s="36">
        <v>2018</v>
      </c>
      <c r="F133" s="8">
        <v>808</v>
      </c>
    </row>
    <row r="134" spans="2:6" x14ac:dyDescent="0.25">
      <c r="B134" s="22" t="s">
        <v>3293</v>
      </c>
      <c r="C134" s="8">
        <v>4628</v>
      </c>
      <c r="E134" s="22" t="s">
        <v>3293</v>
      </c>
      <c r="F134" s="8">
        <v>49</v>
      </c>
    </row>
    <row r="135" spans="2:6" x14ac:dyDescent="0.25">
      <c r="B135" s="22" t="s">
        <v>3301</v>
      </c>
      <c r="C135" s="8">
        <v>90</v>
      </c>
      <c r="E135" s="22" t="s">
        <v>3301</v>
      </c>
      <c r="F135" s="8">
        <v>2</v>
      </c>
    </row>
    <row r="136" spans="2:6" x14ac:dyDescent="0.25">
      <c r="B136" s="22" t="s">
        <v>3294</v>
      </c>
      <c r="C136" s="8">
        <v>1793</v>
      </c>
      <c r="E136" s="22" t="s">
        <v>3294</v>
      </c>
      <c r="F136" s="8">
        <v>50</v>
      </c>
    </row>
    <row r="137" spans="2:6" x14ac:dyDescent="0.25">
      <c r="B137" s="22" t="s">
        <v>3302</v>
      </c>
      <c r="C137" s="8">
        <v>3386</v>
      </c>
      <c r="E137" s="22" t="s">
        <v>3302</v>
      </c>
      <c r="F137" s="8">
        <v>52</v>
      </c>
    </row>
    <row r="138" spans="2:6" x14ac:dyDescent="0.25">
      <c r="B138" s="22" t="s">
        <v>3300</v>
      </c>
      <c r="C138" s="8">
        <v>3819</v>
      </c>
      <c r="E138" s="22" t="s">
        <v>3300</v>
      </c>
      <c r="F138" s="8">
        <v>70</v>
      </c>
    </row>
    <row r="139" spans="2:6" x14ac:dyDescent="0.25">
      <c r="B139" s="22" t="s">
        <v>3295</v>
      </c>
      <c r="C139" s="8">
        <v>4966</v>
      </c>
      <c r="E139" s="22" t="s">
        <v>3295</v>
      </c>
      <c r="F139" s="8">
        <v>105</v>
      </c>
    </row>
    <row r="140" spans="2:6" x14ac:dyDescent="0.25">
      <c r="B140" s="22" t="s">
        <v>3304</v>
      </c>
      <c r="C140" s="8">
        <v>3327</v>
      </c>
      <c r="E140" s="22" t="s">
        <v>3304</v>
      </c>
      <c r="F140" s="8">
        <v>45</v>
      </c>
    </row>
    <row r="141" spans="2:6" x14ac:dyDescent="0.25">
      <c r="B141" s="22" t="s">
        <v>3298</v>
      </c>
      <c r="C141" s="8">
        <v>600</v>
      </c>
      <c r="E141" s="22" t="s">
        <v>3298</v>
      </c>
      <c r="F141" s="8">
        <v>33</v>
      </c>
    </row>
    <row r="142" spans="2:6" x14ac:dyDescent="0.25">
      <c r="B142" s="22" t="s">
        <v>3299</v>
      </c>
      <c r="C142" s="8">
        <v>4748</v>
      </c>
      <c r="E142" s="22" t="s">
        <v>3299</v>
      </c>
      <c r="F142" s="8">
        <v>105</v>
      </c>
    </row>
    <row r="143" spans="2:6" x14ac:dyDescent="0.25">
      <c r="B143" s="22" t="s">
        <v>3303</v>
      </c>
      <c r="C143" s="8">
        <v>2512</v>
      </c>
      <c r="E143" s="22" t="s">
        <v>3303</v>
      </c>
      <c r="F143" s="8">
        <v>95</v>
      </c>
    </row>
    <row r="144" spans="2:6" x14ac:dyDescent="0.25">
      <c r="B144" s="22" t="s">
        <v>3296</v>
      </c>
      <c r="C144" s="8">
        <v>2360</v>
      </c>
      <c r="E144" s="22" t="s">
        <v>3296</v>
      </c>
      <c r="F144" s="8">
        <v>57</v>
      </c>
    </row>
    <row r="145" spans="2:6" x14ac:dyDescent="0.25">
      <c r="B145" s="22" t="s">
        <v>3297</v>
      </c>
      <c r="C145" s="8">
        <v>7148</v>
      </c>
      <c r="E145" s="22" t="s">
        <v>3297</v>
      </c>
      <c r="F145" s="8">
        <v>145</v>
      </c>
    </row>
    <row r="146" spans="2:6" x14ac:dyDescent="0.25">
      <c r="B146" s="36">
        <v>2019</v>
      </c>
      <c r="C146" s="8">
        <v>75122</v>
      </c>
      <c r="E146" s="36">
        <v>2019</v>
      </c>
      <c r="F146" s="8">
        <v>1099</v>
      </c>
    </row>
    <row r="147" spans="2:6" x14ac:dyDescent="0.25">
      <c r="B147" s="22" t="s">
        <v>3293</v>
      </c>
      <c r="C147" s="8">
        <v>453</v>
      </c>
      <c r="E147" s="22" t="s">
        <v>3293</v>
      </c>
      <c r="F147" s="8">
        <v>25</v>
      </c>
    </row>
    <row r="148" spans="2:6" x14ac:dyDescent="0.25">
      <c r="B148" s="22" t="s">
        <v>3301</v>
      </c>
      <c r="C148" s="8">
        <v>4755</v>
      </c>
      <c r="E148" s="22" t="s">
        <v>3301</v>
      </c>
      <c r="F148" s="8">
        <v>59</v>
      </c>
    </row>
    <row r="149" spans="2:6" x14ac:dyDescent="0.25">
      <c r="B149" s="22" t="s">
        <v>3294</v>
      </c>
      <c r="C149" s="8">
        <v>18111</v>
      </c>
      <c r="E149" s="22" t="s">
        <v>3294</v>
      </c>
      <c r="F149" s="8">
        <v>101</v>
      </c>
    </row>
    <row r="150" spans="2:6" x14ac:dyDescent="0.25">
      <c r="B150" s="22" t="s">
        <v>3302</v>
      </c>
      <c r="C150" s="8">
        <v>785</v>
      </c>
      <c r="E150" s="22" t="s">
        <v>3302</v>
      </c>
      <c r="F150" s="8">
        <v>56</v>
      </c>
    </row>
    <row r="151" spans="2:6" x14ac:dyDescent="0.25">
      <c r="B151" s="22" t="s">
        <v>3300</v>
      </c>
      <c r="C151" s="8">
        <v>666</v>
      </c>
      <c r="E151" s="22" t="s">
        <v>3300</v>
      </c>
      <c r="F151" s="8">
        <v>31</v>
      </c>
    </row>
    <row r="152" spans="2:6" x14ac:dyDescent="0.25">
      <c r="B152" s="22" t="s">
        <v>3295</v>
      </c>
      <c r="C152" s="8">
        <v>4808</v>
      </c>
      <c r="E152" s="22" t="s">
        <v>3295</v>
      </c>
      <c r="F152" s="8">
        <v>76</v>
      </c>
    </row>
    <row r="153" spans="2:6" x14ac:dyDescent="0.25">
      <c r="B153" s="22" t="s">
        <v>3304</v>
      </c>
      <c r="C153" s="8">
        <v>5005</v>
      </c>
      <c r="E153" s="22" t="s">
        <v>3304</v>
      </c>
      <c r="F153" s="8">
        <v>71</v>
      </c>
    </row>
    <row r="154" spans="2:6" x14ac:dyDescent="0.25">
      <c r="B154" s="22" t="s">
        <v>3298</v>
      </c>
      <c r="C154" s="8">
        <v>8285</v>
      </c>
      <c r="E154" s="22" t="s">
        <v>3298</v>
      </c>
      <c r="F154" s="8">
        <v>116</v>
      </c>
    </row>
    <row r="155" spans="2:6" x14ac:dyDescent="0.25">
      <c r="B155" s="22" t="s">
        <v>3299</v>
      </c>
      <c r="C155" s="8">
        <v>14413</v>
      </c>
      <c r="E155" s="22" t="s">
        <v>3299</v>
      </c>
      <c r="F155" s="8">
        <v>182</v>
      </c>
    </row>
    <row r="156" spans="2:6" x14ac:dyDescent="0.25">
      <c r="B156" s="22" t="s">
        <v>3303</v>
      </c>
      <c r="C156" s="8">
        <v>2700</v>
      </c>
      <c r="E156" s="22" t="s">
        <v>3303</v>
      </c>
      <c r="F156" s="8">
        <v>94</v>
      </c>
    </row>
    <row r="157" spans="2:6" x14ac:dyDescent="0.25">
      <c r="B157" s="22" t="s">
        <v>3296</v>
      </c>
      <c r="C157" s="8">
        <v>8700</v>
      </c>
      <c r="E157" s="22" t="s">
        <v>3296</v>
      </c>
      <c r="F157" s="8">
        <v>145</v>
      </c>
    </row>
    <row r="158" spans="2:6" x14ac:dyDescent="0.25">
      <c r="B158" s="22" t="s">
        <v>3297</v>
      </c>
      <c r="C158" s="8">
        <v>6441</v>
      </c>
      <c r="E158" s="22" t="s">
        <v>3297</v>
      </c>
      <c r="F158" s="8">
        <v>143</v>
      </c>
    </row>
    <row r="159" spans="2:6" x14ac:dyDescent="0.25">
      <c r="B159" s="36">
        <v>2020</v>
      </c>
      <c r="C159" s="8">
        <v>390</v>
      </c>
      <c r="E159" s="36">
        <v>2020</v>
      </c>
      <c r="F159" s="8">
        <v>41</v>
      </c>
    </row>
    <row r="160" spans="2:6" x14ac:dyDescent="0.25">
      <c r="B160" s="22" t="s">
        <v>3293</v>
      </c>
      <c r="C160" s="8">
        <v>390</v>
      </c>
      <c r="E160" s="22" t="s">
        <v>3293</v>
      </c>
      <c r="F160" s="8">
        <v>41</v>
      </c>
    </row>
    <row r="161" spans="2:6" x14ac:dyDescent="0.25">
      <c r="B161" s="36" t="s">
        <v>3280</v>
      </c>
      <c r="C161" s="8">
        <v>180515</v>
      </c>
      <c r="E161" s="36" t="s">
        <v>3280</v>
      </c>
      <c r="F161" s="8">
        <v>3053</v>
      </c>
    </row>
  </sheetData>
  <mergeCells count="1">
    <mergeCell ref="B72:F72"/>
  </mergeCells>
  <pageMargins left="0.7" right="0.7" top="0.75" bottom="0.75" header="0.3" footer="0.3"/>
  <drawing r:id="rId3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7DDB8-2FF4-400F-8B66-FC356740C62A}">
  <sheetPr codeName="Sheet6"/>
  <dimension ref="A1:AJ3"/>
  <sheetViews>
    <sheetView showGridLines="0" showRowColHeaders="0" zoomScale="60" zoomScaleNormal="60" workbookViewId="0">
      <selection activeCell="K39" sqref="K39"/>
    </sheetView>
  </sheetViews>
  <sheetFormatPr defaultRowHeight="15.75" x14ac:dyDescent="0.25"/>
  <cols>
    <col min="1" max="16384" width="9" style="49"/>
  </cols>
  <sheetData>
    <row r="1" spans="1:36" ht="15.75" customHeight="1" x14ac:dyDescent="0.25">
      <c r="A1" s="47"/>
      <c r="B1" s="48"/>
      <c r="C1" s="48"/>
      <c r="D1" s="48"/>
      <c r="E1" s="48"/>
      <c r="F1" s="48"/>
      <c r="G1" s="48"/>
      <c r="H1" s="48"/>
      <c r="I1" s="48"/>
      <c r="J1" s="48"/>
      <c r="K1" s="48"/>
      <c r="L1" s="48"/>
      <c r="M1" s="48"/>
      <c r="N1" s="48"/>
      <c r="O1" s="48"/>
      <c r="P1" s="48"/>
      <c r="Q1" s="48"/>
      <c r="R1" s="48"/>
      <c r="S1" s="48"/>
      <c r="T1" s="48"/>
      <c r="U1" s="48"/>
      <c r="V1" s="48"/>
      <c r="W1" s="48"/>
      <c r="X1" s="48"/>
      <c r="Y1" s="48"/>
      <c r="Z1" s="48"/>
      <c r="AA1" s="48"/>
      <c r="AB1" s="48"/>
      <c r="AC1" s="48"/>
      <c r="AD1" s="48"/>
    </row>
    <row r="2" spans="1:36" ht="15.75" customHeight="1" x14ac:dyDescent="0.25">
      <c r="A2" s="50" t="s">
        <v>3327</v>
      </c>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row>
    <row r="3" spans="1:36" ht="15.75" customHeight="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row>
  </sheetData>
  <mergeCells count="1">
    <mergeCell ref="A2:AJ3"/>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7AA44-A9EC-4D6A-9B9F-58923EEBADC9}">
  <sheetPr codeName="Sheet5"/>
  <dimension ref="A1:Z50"/>
  <sheetViews>
    <sheetView showGridLines="0" tabSelected="1" zoomScale="70" zoomScaleNormal="70" workbookViewId="0">
      <selection activeCell="I49" sqref="I49"/>
    </sheetView>
  </sheetViews>
  <sheetFormatPr defaultRowHeight="15.75" x14ac:dyDescent="0.25"/>
  <cols>
    <col min="1" max="16384" width="9" style="51"/>
  </cols>
  <sheetData>
    <row r="1" spans="1:26" ht="15.75" customHeight="1" x14ac:dyDescent="0.25">
      <c r="B1" s="52"/>
      <c r="C1" s="52"/>
      <c r="D1" s="52"/>
      <c r="E1" s="52"/>
      <c r="F1" s="52"/>
      <c r="G1" s="52"/>
      <c r="H1" s="52"/>
      <c r="I1" s="52"/>
      <c r="J1" s="52"/>
      <c r="K1" s="52"/>
      <c r="L1" s="52"/>
      <c r="M1" s="52"/>
      <c r="N1" s="52"/>
      <c r="O1" s="52"/>
      <c r="P1" s="52"/>
      <c r="Q1" s="52"/>
      <c r="R1" s="52"/>
      <c r="S1" s="52"/>
      <c r="T1" s="52"/>
      <c r="U1" s="52"/>
      <c r="V1" s="52"/>
      <c r="W1" s="52"/>
      <c r="X1" s="52"/>
      <c r="Y1" s="52"/>
      <c r="Z1" s="52"/>
    </row>
    <row r="2" spans="1:26" ht="15.75" customHeight="1" x14ac:dyDescent="0.25">
      <c r="A2" s="54" t="s">
        <v>3326</v>
      </c>
      <c r="B2" s="54"/>
      <c r="C2" s="54"/>
      <c r="D2" s="54"/>
      <c r="E2" s="54"/>
      <c r="F2" s="54"/>
      <c r="G2" s="54"/>
      <c r="H2" s="54"/>
      <c r="I2" s="54"/>
      <c r="J2" s="54"/>
      <c r="K2" s="54"/>
      <c r="L2" s="54"/>
      <c r="M2" s="54"/>
      <c r="N2" s="54"/>
      <c r="O2" s="54"/>
      <c r="P2" s="54"/>
      <c r="Q2" s="54"/>
      <c r="R2" s="54"/>
      <c r="S2" s="54"/>
      <c r="T2" s="54"/>
      <c r="U2" s="54"/>
      <c r="V2" s="54"/>
      <c r="W2" s="54"/>
      <c r="X2" s="54"/>
      <c r="Y2" s="54"/>
      <c r="Z2" s="54"/>
    </row>
    <row r="3" spans="1:26" ht="15.75" customHeight="1" x14ac:dyDescent="0.25">
      <c r="A3" s="54"/>
      <c r="B3" s="54"/>
      <c r="C3" s="54"/>
      <c r="D3" s="54"/>
      <c r="E3" s="54"/>
      <c r="F3" s="54"/>
      <c r="G3" s="54"/>
      <c r="H3" s="54"/>
      <c r="I3" s="54"/>
      <c r="J3" s="54"/>
      <c r="K3" s="54"/>
      <c r="L3" s="54"/>
      <c r="M3" s="54"/>
      <c r="N3" s="54"/>
      <c r="O3" s="54"/>
      <c r="P3" s="54"/>
      <c r="Q3" s="54"/>
      <c r="R3" s="54"/>
      <c r="S3" s="54"/>
      <c r="T3" s="54"/>
      <c r="U3" s="54"/>
      <c r="V3" s="54"/>
      <c r="W3" s="54"/>
      <c r="X3" s="54"/>
      <c r="Y3" s="54"/>
      <c r="Z3" s="54"/>
    </row>
    <row r="50" spans="9:9" x14ac:dyDescent="0.25">
      <c r="I50" s="53"/>
    </row>
  </sheetData>
  <mergeCells count="1">
    <mergeCell ref="A2:Z3"/>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Alphaa-Superstore-Nov-2020</vt:lpstr>
      <vt:lpstr>Objectives</vt:lpstr>
      <vt:lpstr>EDA</vt:lpstr>
      <vt:lpstr>Pivot</vt:lpstr>
      <vt:lpstr>Returns Dashbaord</vt:lpstr>
      <vt:lpstr>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Saurabh Moody</dc:creator>
  <cp:lastModifiedBy>Puneetha B</cp:lastModifiedBy>
  <dcterms:created xsi:type="dcterms:W3CDTF">2020-05-06T09:27:58Z</dcterms:created>
  <dcterms:modified xsi:type="dcterms:W3CDTF">2021-02-23T08:23:31Z</dcterms:modified>
</cp:coreProperties>
</file>